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ministrator\Desktop\数据库版\第八题\"/>
    </mc:Choice>
  </mc:AlternateContent>
  <bookViews>
    <workbookView xWindow="0" yWindow="0" windowWidth="28800" windowHeight="12420"/>
  </bookViews>
  <sheets>
    <sheet name="题目" sheetId="1" r:id="rId1"/>
    <sheet name="年报10送X筛选" sheetId="6" r:id="rId2"/>
    <sheet name="2015年报与2016中报日期" sheetId="7" r:id="rId3"/>
    <sheet name="收益率" sheetId="8" r:id="rId4"/>
    <sheet name="2015年报分红率" sheetId="9" r:id="rId5"/>
    <sheet name="筛选分红提升的股票" sheetId="10" r:id="rId6"/>
    <sheet name="各报告期有分红的比例" sheetId="11" r:id="rId7"/>
    <sheet name="附加题1" sheetId="12" r:id="rId8"/>
    <sheet name="附加题2" sheetId="13" r:id="rId9"/>
    <sheet name="附加题3" sheetId="14" r:id="rId10"/>
    <sheet name="Sheet1" sheetId="5" state="hidden" r:id="rId11"/>
  </sheets>
  <externalReferences>
    <externalReference r:id="rId12"/>
  </externalReferences>
  <calcPr calcId="162913" concurrentManualCount="2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25" i="7" l="1"/>
  <c r="L25" i="7"/>
  <c r="K26" i="7"/>
  <c r="L26" i="7"/>
  <c r="K27" i="7"/>
  <c r="L27" i="7"/>
  <c r="K28" i="7"/>
  <c r="L28" i="7"/>
  <c r="K29" i="7"/>
  <c r="L29" i="7"/>
  <c r="K30" i="7"/>
  <c r="L30" i="7"/>
  <c r="K31" i="7"/>
  <c r="L31" i="7"/>
  <c r="K32" i="7"/>
  <c r="L32" i="7"/>
  <c r="K33" i="7"/>
  <c r="L33" i="7"/>
  <c r="K34" i="7"/>
  <c r="L34" i="7"/>
  <c r="K35" i="7"/>
  <c r="L35" i="7"/>
  <c r="K36" i="7"/>
  <c r="L36" i="7"/>
  <c r="K37" i="7"/>
  <c r="L37" i="7"/>
  <c r="K38" i="7"/>
  <c r="L38" i="7"/>
  <c r="K39" i="7"/>
  <c r="L39" i="7"/>
  <c r="K40" i="7"/>
  <c r="L40" i="7"/>
  <c r="K41" i="7"/>
  <c r="L41" i="7"/>
  <c r="K42" i="7"/>
  <c r="L42" i="7"/>
  <c r="K43" i="7"/>
  <c r="L43" i="7"/>
  <c r="K44" i="7"/>
  <c r="L44" i="7"/>
  <c r="K45" i="7"/>
  <c r="L45" i="7"/>
  <c r="K46" i="7"/>
  <c r="L46" i="7"/>
  <c r="K47" i="7"/>
  <c r="L47" i="7"/>
  <c r="K48" i="7"/>
  <c r="L48" i="7"/>
  <c r="K49" i="7"/>
  <c r="L49" i="7"/>
  <c r="K50" i="7"/>
  <c r="L50" i="7"/>
  <c r="K51" i="7"/>
  <c r="L51" i="7"/>
  <c r="K52" i="7"/>
  <c r="L52" i="7"/>
  <c r="K53" i="7"/>
  <c r="L53" i="7"/>
  <c r="K54" i="7"/>
  <c r="L54" i="7"/>
  <c r="K55" i="7"/>
  <c r="L55" i="7"/>
  <c r="K56" i="7"/>
  <c r="L56" i="7"/>
  <c r="K57" i="7"/>
  <c r="L57" i="7"/>
  <c r="K58" i="7"/>
  <c r="L58" i="7"/>
  <c r="K59" i="7"/>
  <c r="L59" i="7"/>
  <c r="K60" i="7"/>
  <c r="L60" i="7"/>
  <c r="K61" i="7"/>
  <c r="L61" i="7"/>
  <c r="K62" i="7"/>
  <c r="L62" i="7"/>
  <c r="K63" i="7"/>
  <c r="L63" i="7"/>
  <c r="K64" i="7"/>
  <c r="L64" i="7"/>
  <c r="K65" i="7"/>
  <c r="L65" i="7"/>
  <c r="K66" i="7"/>
  <c r="L66" i="7"/>
  <c r="K67" i="7"/>
  <c r="L67" i="7"/>
  <c r="K68" i="7"/>
  <c r="L68" i="7"/>
  <c r="K69" i="7"/>
  <c r="L69" i="7"/>
  <c r="K70" i="7"/>
  <c r="L70" i="7"/>
  <c r="K71" i="7"/>
  <c r="L71" i="7"/>
  <c r="K72" i="7"/>
  <c r="L72" i="7"/>
  <c r="K73" i="7"/>
  <c r="L73" i="7"/>
  <c r="K74" i="7"/>
  <c r="L74" i="7"/>
  <c r="K75" i="7"/>
  <c r="L75" i="7"/>
  <c r="K76" i="7"/>
  <c r="L76" i="7"/>
  <c r="K77" i="7"/>
  <c r="L77" i="7"/>
  <c r="K78" i="7"/>
  <c r="L78" i="7"/>
  <c r="K79" i="7"/>
  <c r="L79" i="7"/>
  <c r="K80" i="7"/>
  <c r="L80" i="7"/>
  <c r="K81" i="7"/>
  <c r="L81" i="7"/>
  <c r="K82" i="7"/>
  <c r="L82" i="7"/>
  <c r="K83" i="7"/>
  <c r="L83" i="7"/>
  <c r="K84" i="7"/>
  <c r="L84" i="7"/>
  <c r="K85" i="7"/>
  <c r="L85" i="7"/>
  <c r="K86" i="7"/>
  <c r="L86" i="7"/>
  <c r="K87" i="7"/>
  <c r="L87" i="7"/>
  <c r="K88" i="7"/>
  <c r="L88" i="7"/>
  <c r="K89" i="7"/>
  <c r="L89" i="7"/>
  <c r="K90" i="7"/>
  <c r="L90" i="7"/>
  <c r="K91" i="7"/>
  <c r="L91" i="7"/>
  <c r="K92" i="7"/>
  <c r="L92" i="7"/>
  <c r="K93" i="7"/>
  <c r="L93" i="7"/>
  <c r="K94" i="7"/>
  <c r="L94" i="7"/>
  <c r="K95" i="7"/>
  <c r="L95" i="7"/>
  <c r="K96" i="7"/>
  <c r="L96" i="7"/>
  <c r="K97" i="7"/>
  <c r="L97" i="7"/>
  <c r="K98" i="7"/>
  <c r="L98" i="7"/>
  <c r="K99" i="7"/>
  <c r="L99" i="7"/>
  <c r="K100" i="7"/>
  <c r="L100" i="7"/>
  <c r="K101" i="7"/>
  <c r="L101" i="7"/>
  <c r="K102" i="7"/>
  <c r="L102" i="7"/>
  <c r="K103" i="7"/>
  <c r="L103" i="7"/>
  <c r="K104" i="7"/>
  <c r="L104" i="7"/>
  <c r="K105" i="7"/>
  <c r="L105" i="7"/>
  <c r="K106" i="7"/>
  <c r="L106" i="7"/>
  <c r="K107" i="7"/>
  <c r="L107" i="7"/>
  <c r="K108" i="7"/>
  <c r="L108" i="7"/>
  <c r="K109" i="7"/>
  <c r="L109" i="7"/>
  <c r="K110" i="7"/>
  <c r="L110" i="7"/>
  <c r="K111" i="7"/>
  <c r="L111" i="7"/>
  <c r="K112" i="7"/>
  <c r="L112" i="7"/>
  <c r="K113" i="7"/>
  <c r="L113" i="7"/>
  <c r="K114" i="7"/>
  <c r="L114" i="7"/>
  <c r="K115" i="7"/>
  <c r="L115" i="7"/>
  <c r="K116" i="7"/>
  <c r="L116" i="7"/>
  <c r="K117" i="7"/>
  <c r="L117" i="7"/>
  <c r="K118" i="7"/>
  <c r="L118" i="7"/>
  <c r="K119" i="7"/>
  <c r="L119" i="7"/>
  <c r="K120" i="7"/>
  <c r="L120" i="7"/>
  <c r="K121" i="7"/>
  <c r="L121" i="7"/>
  <c r="K122" i="7"/>
  <c r="L122" i="7"/>
  <c r="K123" i="7"/>
  <c r="L123" i="7"/>
  <c r="K124" i="7"/>
  <c r="L124" i="7"/>
  <c r="K125" i="7"/>
  <c r="L125" i="7"/>
  <c r="K126" i="7"/>
  <c r="L126" i="7"/>
  <c r="K127" i="7"/>
  <c r="L127" i="7"/>
  <c r="K128" i="7"/>
  <c r="L128" i="7"/>
  <c r="K129" i="7"/>
  <c r="L129" i="7"/>
  <c r="K130" i="7"/>
  <c r="L130" i="7"/>
  <c r="K131" i="7"/>
  <c r="L131" i="7"/>
  <c r="K132" i="7"/>
  <c r="L132" i="7"/>
  <c r="K133" i="7"/>
  <c r="L133" i="7"/>
  <c r="K134" i="7"/>
  <c r="L134" i="7"/>
  <c r="K135" i="7"/>
  <c r="L135" i="7"/>
  <c r="K136" i="7"/>
  <c r="L136" i="7"/>
  <c r="K137" i="7"/>
  <c r="L137" i="7"/>
  <c r="K138" i="7"/>
  <c r="L138" i="7"/>
  <c r="K139" i="7"/>
  <c r="L139" i="7"/>
  <c r="K140" i="7"/>
  <c r="L140" i="7"/>
  <c r="K141" i="7"/>
  <c r="L141" i="7"/>
  <c r="K142" i="7"/>
  <c r="L142" i="7"/>
  <c r="K143" i="7"/>
  <c r="L143" i="7"/>
  <c r="K144" i="7"/>
  <c r="L144" i="7"/>
  <c r="K145" i="7"/>
  <c r="L145" i="7"/>
  <c r="K146" i="7"/>
  <c r="L146" i="7"/>
  <c r="K147" i="7"/>
  <c r="L147" i="7"/>
  <c r="K148" i="7"/>
  <c r="L148" i="7"/>
  <c r="K149" i="7"/>
  <c r="L149" i="7"/>
  <c r="K150" i="7"/>
  <c r="L150" i="7"/>
  <c r="K151" i="7"/>
  <c r="L151" i="7"/>
  <c r="K152" i="7"/>
  <c r="L152" i="7"/>
  <c r="K153" i="7"/>
  <c r="L153" i="7"/>
  <c r="K154" i="7"/>
  <c r="L154" i="7"/>
  <c r="K155" i="7"/>
  <c r="L155" i="7"/>
  <c r="K156" i="7"/>
  <c r="L156" i="7"/>
  <c r="K157" i="7"/>
  <c r="L157" i="7"/>
  <c r="K158" i="7"/>
  <c r="L158" i="7"/>
  <c r="K159" i="7"/>
  <c r="L159" i="7"/>
  <c r="K160" i="7"/>
  <c r="L160" i="7"/>
  <c r="K161" i="7"/>
  <c r="L161" i="7"/>
  <c r="K162" i="7"/>
  <c r="L162" i="7"/>
  <c r="K163" i="7"/>
  <c r="L163" i="7"/>
  <c r="K164" i="7"/>
  <c r="L164" i="7"/>
  <c r="K165" i="7"/>
  <c r="L165" i="7"/>
  <c r="K166" i="7"/>
  <c r="L166" i="7"/>
  <c r="K167" i="7"/>
  <c r="L167" i="7"/>
  <c r="K168" i="7"/>
  <c r="L168" i="7"/>
  <c r="K169" i="7"/>
  <c r="L169" i="7"/>
  <c r="K170" i="7"/>
  <c r="L170" i="7"/>
  <c r="K171" i="7"/>
  <c r="L171" i="7"/>
  <c r="K172" i="7"/>
  <c r="L172" i="7"/>
  <c r="K173" i="7"/>
  <c r="L173" i="7"/>
  <c r="K174" i="7"/>
  <c r="L174" i="7"/>
  <c r="K175" i="7"/>
  <c r="L175" i="7"/>
  <c r="K176" i="7"/>
  <c r="L176" i="7"/>
  <c r="K177" i="7"/>
  <c r="L177" i="7"/>
  <c r="K178" i="7"/>
  <c r="L178" i="7"/>
  <c r="K179" i="7"/>
  <c r="L179" i="7"/>
  <c r="K180" i="7"/>
  <c r="L180" i="7"/>
  <c r="K181" i="7"/>
  <c r="L181" i="7"/>
  <c r="K182" i="7"/>
  <c r="L182" i="7"/>
  <c r="K183" i="7"/>
  <c r="L183" i="7"/>
  <c r="K184" i="7"/>
  <c r="L184" i="7"/>
  <c r="K185" i="7"/>
  <c r="L185" i="7"/>
  <c r="K186" i="7"/>
  <c r="L186" i="7"/>
  <c r="K187" i="7"/>
  <c r="L187" i="7"/>
  <c r="K188" i="7"/>
  <c r="L188" i="7"/>
  <c r="K189" i="7"/>
  <c r="L189" i="7"/>
  <c r="K190" i="7"/>
  <c r="L190" i="7"/>
  <c r="K191" i="7"/>
  <c r="L191" i="7"/>
  <c r="K192" i="7"/>
  <c r="L192" i="7"/>
  <c r="K193" i="7"/>
  <c r="L193" i="7"/>
  <c r="K194" i="7"/>
  <c r="L194" i="7"/>
  <c r="K195" i="7"/>
  <c r="L195" i="7"/>
  <c r="K196" i="7"/>
  <c r="L196" i="7"/>
  <c r="K197" i="7"/>
  <c r="L197" i="7"/>
  <c r="K198" i="7"/>
  <c r="L198" i="7"/>
  <c r="K199" i="7"/>
  <c r="L199" i="7"/>
  <c r="K200" i="7"/>
  <c r="L200" i="7"/>
  <c r="K201" i="7"/>
  <c r="L201" i="7"/>
  <c r="K202" i="7"/>
  <c r="L202" i="7"/>
  <c r="K203" i="7"/>
  <c r="L203" i="7"/>
  <c r="K204" i="7"/>
  <c r="L204" i="7"/>
  <c r="K205" i="7"/>
  <c r="L205" i="7"/>
  <c r="K206" i="7"/>
  <c r="L206" i="7"/>
  <c r="K207" i="7"/>
  <c r="L207" i="7"/>
  <c r="K208" i="7"/>
  <c r="L208" i="7"/>
  <c r="K209" i="7"/>
  <c r="L209" i="7"/>
  <c r="K210" i="7"/>
  <c r="L210" i="7"/>
  <c r="K211" i="7"/>
  <c r="L211" i="7"/>
  <c r="K212" i="7"/>
  <c r="L212" i="7"/>
  <c r="K213" i="7"/>
  <c r="L213" i="7"/>
  <c r="K214" i="7"/>
  <c r="L214" i="7"/>
  <c r="K215" i="7"/>
  <c r="L215" i="7"/>
  <c r="K216" i="7"/>
  <c r="L216" i="7"/>
  <c r="K217" i="7"/>
  <c r="L217" i="7"/>
  <c r="K218" i="7"/>
  <c r="L218" i="7"/>
  <c r="K219" i="7"/>
  <c r="L219" i="7"/>
  <c r="K220" i="7"/>
  <c r="L220" i="7"/>
  <c r="K221" i="7"/>
  <c r="L221" i="7"/>
  <c r="K222" i="7"/>
  <c r="L222" i="7"/>
  <c r="K223" i="7"/>
  <c r="L223" i="7"/>
  <c r="K224" i="7"/>
  <c r="L224" i="7"/>
  <c r="K225" i="7"/>
  <c r="L225" i="7"/>
  <c r="K226" i="7"/>
  <c r="L226" i="7"/>
  <c r="K227" i="7"/>
  <c r="L227" i="7"/>
  <c r="K228" i="7"/>
  <c r="L228" i="7"/>
  <c r="K229" i="7"/>
  <c r="L229" i="7"/>
  <c r="K230" i="7"/>
  <c r="L230" i="7"/>
  <c r="K231" i="7"/>
  <c r="L231" i="7"/>
  <c r="K232" i="7"/>
  <c r="L232" i="7"/>
  <c r="K233" i="7"/>
  <c r="L233" i="7"/>
  <c r="K234" i="7"/>
  <c r="L234" i="7"/>
  <c r="K235" i="7"/>
  <c r="L235" i="7"/>
  <c r="K236" i="7"/>
  <c r="L236" i="7"/>
  <c r="K237" i="7"/>
  <c r="L237" i="7"/>
  <c r="K238" i="7"/>
  <c r="L238" i="7"/>
  <c r="K239" i="7"/>
  <c r="L239" i="7"/>
  <c r="K240" i="7"/>
  <c r="L240" i="7"/>
  <c r="K241" i="7"/>
  <c r="L241" i="7"/>
  <c r="K242" i="7"/>
  <c r="L242" i="7"/>
  <c r="K243" i="7"/>
  <c r="L243" i="7"/>
  <c r="K244" i="7"/>
  <c r="L244" i="7"/>
  <c r="K245" i="7"/>
  <c r="L245" i="7"/>
  <c r="K246" i="7"/>
  <c r="L246" i="7"/>
  <c r="K247" i="7"/>
  <c r="L247" i="7"/>
  <c r="K248" i="7"/>
  <c r="L248" i="7"/>
  <c r="K249" i="7"/>
  <c r="L249" i="7"/>
  <c r="K250" i="7"/>
  <c r="L250" i="7"/>
  <c r="K251" i="7"/>
  <c r="L251" i="7"/>
  <c r="K252" i="7"/>
  <c r="L252" i="7"/>
  <c r="K253" i="7"/>
  <c r="L253" i="7"/>
  <c r="K254" i="7"/>
  <c r="L254" i="7"/>
  <c r="K255" i="7"/>
  <c r="L255" i="7"/>
  <c r="K256" i="7"/>
  <c r="L256" i="7"/>
  <c r="K257" i="7"/>
  <c r="L257" i="7"/>
  <c r="K258" i="7"/>
  <c r="L258" i="7"/>
  <c r="K259" i="7"/>
  <c r="L259" i="7"/>
  <c r="K260" i="7"/>
  <c r="L260" i="7"/>
  <c r="K261" i="7"/>
  <c r="L261" i="7"/>
  <c r="K262" i="7"/>
  <c r="L262" i="7"/>
  <c r="K263" i="7"/>
  <c r="L263" i="7"/>
  <c r="K264" i="7"/>
  <c r="L264" i="7"/>
  <c r="K265" i="7"/>
  <c r="L265" i="7"/>
  <c r="K266" i="7"/>
  <c r="L266" i="7"/>
  <c r="K267" i="7"/>
  <c r="L267" i="7"/>
  <c r="K268" i="7"/>
  <c r="L268" i="7"/>
  <c r="K269" i="7"/>
  <c r="L269" i="7"/>
  <c r="K270" i="7"/>
  <c r="L270" i="7"/>
  <c r="K271" i="7"/>
  <c r="L271" i="7"/>
  <c r="K272" i="7"/>
  <c r="L272" i="7"/>
  <c r="K273" i="7"/>
  <c r="L273" i="7"/>
  <c r="K274" i="7"/>
  <c r="L274" i="7"/>
  <c r="K275" i="7"/>
  <c r="L275" i="7"/>
  <c r="K276" i="7"/>
  <c r="L276" i="7"/>
  <c r="K277" i="7"/>
  <c r="L277" i="7"/>
  <c r="K278" i="7"/>
  <c r="L278" i="7"/>
  <c r="K279" i="7"/>
  <c r="L279" i="7"/>
  <c r="K280" i="7"/>
  <c r="L280" i="7"/>
  <c r="K281" i="7"/>
  <c r="L281" i="7"/>
  <c r="K282" i="7"/>
  <c r="L282" i="7"/>
  <c r="K283" i="7"/>
  <c r="L283" i="7"/>
  <c r="K284" i="7"/>
  <c r="L284" i="7"/>
  <c r="K285" i="7"/>
  <c r="L285" i="7"/>
  <c r="K286" i="7"/>
  <c r="L286" i="7"/>
  <c r="K287" i="7"/>
  <c r="L287" i="7"/>
  <c r="K288" i="7"/>
  <c r="L288" i="7"/>
  <c r="K289" i="7"/>
  <c r="L289" i="7"/>
  <c r="K290" i="7"/>
  <c r="L290" i="7"/>
  <c r="K291" i="7"/>
  <c r="L291" i="7"/>
  <c r="K292" i="7"/>
  <c r="L292" i="7"/>
  <c r="K293" i="7"/>
  <c r="L293" i="7"/>
  <c r="K294" i="7"/>
  <c r="L294" i="7"/>
  <c r="K295" i="7"/>
  <c r="L295" i="7"/>
  <c r="K296" i="7"/>
  <c r="L296" i="7"/>
  <c r="K297" i="7"/>
  <c r="L297" i="7"/>
  <c r="K298" i="7"/>
  <c r="L298" i="7"/>
  <c r="K299" i="7"/>
  <c r="L299" i="7"/>
  <c r="K300" i="7"/>
  <c r="L300" i="7"/>
  <c r="I6" i="9"/>
  <c r="M6" i="9"/>
  <c r="J6" i="9"/>
  <c r="K3058" i="9" l="1"/>
  <c r="B3058" i="9" s="1"/>
  <c r="K2998" i="9"/>
  <c r="B2998" i="9" s="1"/>
  <c r="K3023" i="9"/>
  <c r="B3023" i="9" s="1"/>
  <c r="K2979" i="9"/>
  <c r="B2979" i="9" s="1"/>
  <c r="K3041" i="9"/>
  <c r="B3041" i="9" s="1"/>
  <c r="K3016" i="9"/>
  <c r="B3016" i="9" s="1"/>
  <c r="K2941" i="9"/>
  <c r="B2941" i="9" s="1"/>
  <c r="O2997" i="9"/>
  <c r="C2997" i="9" s="1"/>
  <c r="K2960" i="9"/>
  <c r="B2960" i="9" s="1"/>
  <c r="K2911" i="9"/>
  <c r="B2911" i="9" s="1"/>
  <c r="K2988" i="9"/>
  <c r="B2988" i="9" s="1"/>
  <c r="O2948" i="9"/>
  <c r="C2948" i="9" s="1"/>
  <c r="K2939" i="9"/>
  <c r="B2939" i="9" s="1"/>
  <c r="O3045" i="9"/>
  <c r="C3045" i="9" s="1"/>
  <c r="K2994" i="9"/>
  <c r="B2994" i="9" s="1"/>
  <c r="K3030" i="9"/>
  <c r="B3030" i="9" s="1"/>
  <c r="K2958" i="9"/>
  <c r="B2958" i="9" s="1"/>
  <c r="K2920" i="9"/>
  <c r="B2920" i="9" s="1"/>
  <c r="K2936" i="9"/>
  <c r="B2936" i="9" s="1"/>
  <c r="O2907" i="9"/>
  <c r="C2907" i="9" s="1"/>
  <c r="O2916" i="9"/>
  <c r="C2916" i="9" s="1"/>
  <c r="O3053" i="9"/>
  <c r="C3053" i="9" s="1"/>
  <c r="O3026" i="9"/>
  <c r="C3026" i="9" s="1"/>
  <c r="O2992" i="9"/>
  <c r="C2992" i="9" s="1"/>
  <c r="K2983" i="9"/>
  <c r="B2983" i="9" s="1"/>
  <c r="K3008" i="9"/>
  <c r="B3008" i="9" s="1"/>
  <c r="K3076" i="9"/>
  <c r="B3076" i="9" s="1"/>
  <c r="O2991" i="9"/>
  <c r="C2991" i="9" s="1"/>
  <c r="O2982" i="9"/>
  <c r="C2982" i="9" s="1"/>
  <c r="O2963" i="9"/>
  <c r="C2963" i="9" s="1"/>
  <c r="K2954" i="9"/>
  <c r="B2954" i="9" s="1"/>
  <c r="O2925" i="9"/>
  <c r="C2925" i="9" s="1"/>
  <c r="K2916" i="9"/>
  <c r="B2916" i="9" s="1"/>
  <c r="O3050" i="9"/>
  <c r="C3050" i="9" s="1"/>
  <c r="O3041" i="9"/>
  <c r="C3041" i="9" s="1"/>
  <c r="K3026" i="9"/>
  <c r="B3026" i="9" s="1"/>
  <c r="O3016" i="9"/>
  <c r="C3016" i="9" s="1"/>
  <c r="O3081" i="9"/>
  <c r="C3081" i="9" s="1"/>
  <c r="O2988" i="9"/>
  <c r="C2988" i="9" s="1"/>
  <c r="K2970" i="9"/>
  <c r="B2970" i="9" s="1"/>
  <c r="O2950" i="9"/>
  <c r="C2950" i="9" s="1"/>
  <c r="O3057" i="9"/>
  <c r="C3057" i="9" s="1"/>
  <c r="O3031" i="9"/>
  <c r="C3031" i="9" s="1"/>
  <c r="O3072" i="9"/>
  <c r="C3072" i="9" s="1"/>
  <c r="O2978" i="9"/>
  <c r="C2978" i="9" s="1"/>
  <c r="O3003" i="9"/>
  <c r="C3003" i="9" s="1"/>
  <c r="K2930" i="9"/>
  <c r="B2930" i="9" s="1"/>
  <c r="K3080" i="9"/>
  <c r="B3080" i="9" s="1"/>
  <c r="K3054" i="9"/>
  <c r="B3054" i="9" s="1"/>
  <c r="O2967" i="9"/>
  <c r="C2967" i="9" s="1"/>
  <c r="O3070" i="9"/>
  <c r="C3070" i="9" s="1"/>
  <c r="K2955" i="9"/>
  <c r="B2955" i="9" s="1"/>
  <c r="K3045" i="9"/>
  <c r="B3045" i="9" s="1"/>
  <c r="K2964" i="9"/>
  <c r="B2964" i="9" s="1"/>
  <c r="K3060" i="9"/>
  <c r="B3060" i="9" s="1"/>
  <c r="K2973" i="9"/>
  <c r="B2973" i="9" s="1"/>
  <c r="K3073" i="9"/>
  <c r="B3073" i="9" s="1"/>
  <c r="O3006" i="9"/>
  <c r="C3006" i="9" s="1"/>
  <c r="O3048" i="9"/>
  <c r="C3048" i="9" s="1"/>
  <c r="O3022" i="9"/>
  <c r="C3022" i="9" s="1"/>
  <c r="K3055" i="9"/>
  <c r="B3055" i="9" s="1"/>
  <c r="K2969" i="9"/>
  <c r="B2969" i="9" s="1"/>
  <c r="K3013" i="9"/>
  <c r="B3013" i="9" s="1"/>
  <c r="K2985" i="9"/>
  <c r="B2985" i="9" s="1"/>
  <c r="O3020" i="9"/>
  <c r="C3020" i="9" s="1"/>
  <c r="O2976" i="9"/>
  <c r="C2976" i="9" s="1"/>
  <c r="O3076" i="9"/>
  <c r="C3076" i="9" s="1"/>
  <c r="K3011" i="9"/>
  <c r="B3011" i="9" s="1"/>
  <c r="K3036" i="9"/>
  <c r="B3036" i="9" s="1"/>
  <c r="O3017" i="9"/>
  <c r="C3017" i="9" s="1"/>
  <c r="O2935" i="9"/>
  <c r="C2935" i="9" s="1"/>
  <c r="K2926" i="9"/>
  <c r="B2926" i="9" s="1"/>
  <c r="O3067" i="9"/>
  <c r="C3067" i="9" s="1"/>
  <c r="O3035" i="9"/>
  <c r="C3035" i="9" s="1"/>
  <c r="O3007" i="9"/>
  <c r="C3007" i="9" s="1"/>
  <c r="K2935" i="9"/>
  <c r="B2935" i="9" s="1"/>
  <c r="O3075" i="9"/>
  <c r="C3075" i="9" s="1"/>
  <c r="O3066" i="9"/>
  <c r="C3066" i="9" s="1"/>
  <c r="O3032" i="9"/>
  <c r="C3032" i="9" s="1"/>
  <c r="O2953" i="9"/>
  <c r="C2953" i="9" s="1"/>
  <c r="K2944" i="9"/>
  <c r="B2944" i="9" s="1"/>
  <c r="K2905" i="9"/>
  <c r="B2905" i="9" s="1"/>
  <c r="K3039" i="9"/>
  <c r="B3039" i="9" s="1"/>
  <c r="K3001" i="9"/>
  <c r="B3001" i="9" s="1"/>
  <c r="K2963" i="9"/>
  <c r="B2963" i="9" s="1"/>
  <c r="O2923" i="9"/>
  <c r="C2923" i="9" s="1"/>
  <c r="O2981" i="9"/>
  <c r="C2981" i="9" s="1"/>
  <c r="K2948" i="9"/>
  <c r="B2948" i="9" s="1"/>
  <c r="K3066" i="9"/>
  <c r="B3066" i="9" s="1"/>
  <c r="K2919" i="9"/>
  <c r="O3056" i="9"/>
  <c r="C3056" i="9" s="1"/>
  <c r="K3029" i="9"/>
  <c r="B3029" i="9" s="1"/>
  <c r="K3005" i="9"/>
  <c r="B3005" i="9" s="1"/>
  <c r="K2991" i="9"/>
  <c r="B2991" i="9" s="1"/>
  <c r="K2904" i="9"/>
  <c r="B2904" i="9" s="1"/>
  <c r="K3083" i="9"/>
  <c r="B3083" i="9" s="1"/>
  <c r="O3023" i="9"/>
  <c r="C3023" i="9" s="1"/>
  <c r="K2938" i="9"/>
  <c r="B2938" i="9" s="1"/>
  <c r="O3073" i="9"/>
  <c r="C3073" i="9" s="1"/>
  <c r="O3060" i="9"/>
  <c r="C3060" i="9" s="1"/>
  <c r="O3047" i="9"/>
  <c r="C3047" i="9" s="1"/>
  <c r="O3042" i="9"/>
  <c r="C3042" i="9" s="1"/>
  <c r="O2970" i="9"/>
  <c r="C2970" i="9" s="1"/>
  <c r="K2961" i="9"/>
  <c r="B2961" i="9" s="1"/>
  <c r="O2956" i="9"/>
  <c r="C2956" i="9" s="1"/>
  <c r="O2932" i="9"/>
  <c r="C2932" i="9" s="1"/>
  <c r="K2923" i="9"/>
  <c r="B2923" i="9" s="1"/>
  <c r="K3033" i="9"/>
  <c r="B3033" i="9" s="1"/>
  <c r="O3028" i="9"/>
  <c r="C3028" i="9" s="1"/>
  <c r="K3019" i="9"/>
  <c r="B3019" i="9" s="1"/>
  <c r="K2995" i="9"/>
  <c r="B2995" i="9" s="1"/>
  <c r="O2995" i="9"/>
  <c r="C2995" i="9" s="1"/>
  <c r="O2917" i="9"/>
  <c r="C2917" i="9" s="1"/>
  <c r="K2908" i="9"/>
  <c r="B2908" i="9" s="1"/>
  <c r="O2903" i="9"/>
  <c r="C2903" i="9" s="1"/>
  <c r="O2929" i="9"/>
  <c r="C2929" i="9" s="1"/>
  <c r="K2929" i="9"/>
  <c r="B2929" i="9" s="1"/>
  <c r="K2914" i="9"/>
  <c r="B2914" i="9" s="1"/>
  <c r="K3035" i="9"/>
  <c r="B3035" i="9" s="1"/>
  <c r="K2986" i="9"/>
  <c r="B2986" i="9" s="1"/>
  <c r="K3079" i="9"/>
  <c r="B3079" i="9" s="1"/>
  <c r="K3061" i="9"/>
  <c r="B3061" i="9" s="1"/>
  <c r="K3048" i="9"/>
  <c r="B3048" i="9" s="1"/>
  <c r="O2942" i="9"/>
  <c r="C2942" i="9" s="1"/>
  <c r="O2928" i="9"/>
  <c r="C2928" i="9" s="1"/>
  <c r="O3051" i="9"/>
  <c r="C3051" i="9" s="1"/>
  <c r="O3038" i="9"/>
  <c r="C3038" i="9" s="1"/>
  <c r="K3014" i="9"/>
  <c r="B3014" i="9" s="1"/>
  <c r="K2976" i="9"/>
  <c r="B2976" i="9" s="1"/>
  <c r="O3013" i="9"/>
  <c r="C3013" i="9" s="1"/>
  <c r="K3004" i="9"/>
  <c r="B3004" i="9" s="1"/>
  <c r="K2980" i="9"/>
  <c r="B2980" i="9" s="1"/>
  <c r="O2975" i="9"/>
  <c r="C2975" i="9" s="1"/>
  <c r="K2966" i="9"/>
  <c r="B2966" i="9" s="1"/>
  <c r="O2926" i="9"/>
  <c r="C2926" i="9" s="1"/>
  <c r="K3044" i="9"/>
  <c r="B3044" i="9" s="1"/>
  <c r="O2972" i="9"/>
  <c r="C2972" i="9" s="1"/>
  <c r="O2957" i="9"/>
  <c r="C2957" i="9" s="1"/>
  <c r="K3020" i="9"/>
  <c r="B3020" i="9" s="1"/>
  <c r="K2933" i="9"/>
  <c r="B2933" i="9" s="1"/>
  <c r="O3000" i="9"/>
  <c r="C3000" i="9" s="1"/>
  <c r="O2951" i="9"/>
  <c r="C2951" i="9" s="1"/>
  <c r="O2913" i="9"/>
  <c r="C2913" i="9" s="1"/>
  <c r="K3070" i="9"/>
  <c r="B3070" i="9" s="1"/>
  <c r="O2985" i="9"/>
  <c r="C2985" i="9" s="1"/>
  <c r="O2947" i="9"/>
  <c r="C2947" i="9" s="1"/>
  <c r="O3078" i="9"/>
  <c r="C3078" i="9" s="1"/>
  <c r="O3082" i="9"/>
  <c r="C3082" i="9" s="1"/>
  <c r="K3069" i="9"/>
  <c r="B3069" i="9" s="1"/>
  <c r="K3064" i="9"/>
  <c r="B3064" i="9" s="1"/>
  <c r="K3051" i="9"/>
  <c r="B3051" i="9" s="1"/>
  <c r="K3038" i="9"/>
  <c r="B3038" i="9" s="1"/>
  <c r="O2998" i="9"/>
  <c r="C2998" i="9" s="1"/>
  <c r="K2989" i="9"/>
  <c r="B2989" i="9" s="1"/>
  <c r="O2960" i="9"/>
  <c r="C2960" i="9" s="1"/>
  <c r="K2951" i="9"/>
  <c r="B2951" i="9" s="1"/>
  <c r="O2922" i="9"/>
  <c r="C2922" i="9" s="1"/>
  <c r="K2913" i="9"/>
  <c r="B2913" i="9" s="1"/>
  <c r="O3065" i="9"/>
  <c r="C3065" i="9" s="1"/>
  <c r="O3046" i="9"/>
  <c r="C3046" i="9" s="1"/>
  <c r="O3040" i="9"/>
  <c r="C3040" i="9" s="1"/>
  <c r="O3021" i="9"/>
  <c r="C3021" i="9" s="1"/>
  <c r="O3012" i="9"/>
  <c r="C3012" i="9" s="1"/>
  <c r="O2993" i="9"/>
  <c r="C2993" i="9" s="1"/>
  <c r="O2965" i="9"/>
  <c r="C2965" i="9" s="1"/>
  <c r="O2943" i="9"/>
  <c r="C2943" i="9" s="1"/>
  <c r="K3081" i="9"/>
  <c r="B3081" i="9" s="1"/>
  <c r="K3053" i="9"/>
  <c r="B3053" i="9" s="1"/>
  <c r="K3031" i="9"/>
  <c r="B3031" i="9" s="1"/>
  <c r="K3003" i="9"/>
  <c r="B3003" i="9" s="1"/>
  <c r="K2984" i="9"/>
  <c r="B2984" i="9" s="1"/>
  <c r="K2975" i="9"/>
  <c r="B2975" i="9" s="1"/>
  <c r="K2953" i="9"/>
  <c r="B2953" i="9" s="1"/>
  <c r="K2909" i="9"/>
  <c r="B2909" i="9" s="1"/>
  <c r="O3071" i="9"/>
  <c r="C3071" i="9" s="1"/>
  <c r="O3062" i="9"/>
  <c r="C3062" i="9" s="1"/>
  <c r="O3043" i="9"/>
  <c r="C3043" i="9" s="1"/>
  <c r="O2987" i="9"/>
  <c r="C2987" i="9" s="1"/>
  <c r="O2968" i="9"/>
  <c r="C2968" i="9" s="1"/>
  <c r="O2937" i="9"/>
  <c r="C2937" i="9" s="1"/>
  <c r="K3084" i="9"/>
  <c r="B3084" i="9" s="1"/>
  <c r="K3075" i="9"/>
  <c r="B3075" i="9" s="1"/>
  <c r="K3056" i="9"/>
  <c r="B3056" i="9" s="1"/>
  <c r="K3034" i="9"/>
  <c r="B3034" i="9" s="1"/>
  <c r="K3028" i="9"/>
  <c r="B3028" i="9" s="1"/>
  <c r="K3009" i="9"/>
  <c r="B3009" i="9" s="1"/>
  <c r="K3000" i="9"/>
  <c r="B3000" i="9" s="1"/>
  <c r="K2981" i="9"/>
  <c r="B2981" i="9" s="1"/>
  <c r="K2959" i="9"/>
  <c r="B2959" i="9" s="1"/>
  <c r="K2950" i="9"/>
  <c r="B2950" i="9" s="1"/>
  <c r="K2934" i="9"/>
  <c r="B2934" i="9" s="1"/>
  <c r="K2928" i="9"/>
  <c r="B2928" i="9" s="1"/>
  <c r="O3080" i="9"/>
  <c r="C3080" i="9" s="1"/>
  <c r="O3055" i="9"/>
  <c r="C3055" i="9" s="1"/>
  <c r="O3052" i="9"/>
  <c r="C3052" i="9" s="1"/>
  <c r="O3036" i="9"/>
  <c r="C3036" i="9" s="1"/>
  <c r="O3027" i="9"/>
  <c r="C3027" i="9" s="1"/>
  <c r="O3008" i="9"/>
  <c r="C3008" i="9" s="1"/>
  <c r="O3002" i="9"/>
  <c r="C3002" i="9" s="1"/>
  <c r="O2977" i="9"/>
  <c r="C2977" i="9" s="1"/>
  <c r="O2958" i="9"/>
  <c r="C2958" i="9" s="1"/>
  <c r="O2952" i="9"/>
  <c r="C2952" i="9" s="1"/>
  <c r="O2930" i="9"/>
  <c r="C2930" i="9" s="1"/>
  <c r="O2927" i="9"/>
  <c r="C2927" i="9" s="1"/>
  <c r="O2911" i="9"/>
  <c r="C2911" i="9" s="1"/>
  <c r="O2908" i="9"/>
  <c r="C2908" i="9" s="1"/>
  <c r="O2902" i="9"/>
  <c r="C2902" i="9" s="1"/>
  <c r="O3037" i="9"/>
  <c r="C3037" i="9" s="1"/>
  <c r="O3018" i="9"/>
  <c r="C3018" i="9" s="1"/>
  <c r="O2990" i="9"/>
  <c r="C2990" i="9" s="1"/>
  <c r="O2962" i="9"/>
  <c r="C2962" i="9" s="1"/>
  <c r="O2940" i="9"/>
  <c r="C2940" i="9" s="1"/>
  <c r="O2921" i="9"/>
  <c r="C2921" i="9" s="1"/>
  <c r="O2918" i="9"/>
  <c r="C2918" i="9" s="1"/>
  <c r="O2915" i="9"/>
  <c r="C2915" i="9" s="1"/>
  <c r="O2912" i="9"/>
  <c r="C2912" i="9" s="1"/>
  <c r="K3078" i="9"/>
  <c r="B3078" i="9" s="1"/>
  <c r="K3059" i="9"/>
  <c r="B3059" i="9" s="1"/>
  <c r="K3050" i="9"/>
  <c r="B3050" i="9" s="1"/>
  <c r="K3006" i="9"/>
  <c r="B3006" i="9" s="1"/>
  <c r="K2978" i="9"/>
  <c r="B2978" i="9" s="1"/>
  <c r="K2956" i="9"/>
  <c r="B2956" i="9" s="1"/>
  <c r="K2925" i="9"/>
  <c r="B2925" i="9" s="1"/>
  <c r="K2903" i="9"/>
  <c r="B2903" i="9" s="1"/>
  <c r="O3077" i="9"/>
  <c r="C3077" i="9" s="1"/>
  <c r="O3033" i="9"/>
  <c r="C3033" i="9" s="1"/>
  <c r="K3074" i="9"/>
  <c r="B3074" i="9" s="1"/>
  <c r="K3071" i="9"/>
  <c r="B3071" i="9" s="1"/>
  <c r="K3068" i="9"/>
  <c r="B3068" i="9" s="1"/>
  <c r="K3065" i="9"/>
  <c r="B3065" i="9" s="1"/>
  <c r="K3049" i="9"/>
  <c r="B3049" i="9" s="1"/>
  <c r="K3046" i="9"/>
  <c r="B3046" i="9" s="1"/>
  <c r="K3043" i="9"/>
  <c r="B3043" i="9" s="1"/>
  <c r="K3040" i="9"/>
  <c r="B3040" i="9" s="1"/>
  <c r="K3024" i="9"/>
  <c r="B3024" i="9" s="1"/>
  <c r="K3021" i="9"/>
  <c r="B3021" i="9" s="1"/>
  <c r="K3018" i="9"/>
  <c r="B3018" i="9" s="1"/>
  <c r="K3015" i="9"/>
  <c r="B3015" i="9" s="1"/>
  <c r="K2999" i="9"/>
  <c r="B2999" i="9" s="1"/>
  <c r="K2996" i="9"/>
  <c r="B2996" i="9" s="1"/>
  <c r="K2993" i="9"/>
  <c r="B2993" i="9" s="1"/>
  <c r="K2990" i="9"/>
  <c r="B2990" i="9" s="1"/>
  <c r="K2974" i="9"/>
  <c r="B2974" i="9" s="1"/>
  <c r="K2971" i="9"/>
  <c r="B2971" i="9" s="1"/>
  <c r="K2968" i="9"/>
  <c r="B2968" i="9" s="1"/>
  <c r="K2965" i="9"/>
  <c r="B2965" i="9" s="1"/>
  <c r="K2949" i="9"/>
  <c r="B2949" i="9" s="1"/>
  <c r="K2946" i="9"/>
  <c r="B2946" i="9" s="1"/>
  <c r="K2943" i="9"/>
  <c r="B2943" i="9" s="1"/>
  <c r="K2940" i="9"/>
  <c r="B2940" i="9" s="1"/>
  <c r="K2924" i="9"/>
  <c r="B2924" i="9" s="1"/>
  <c r="K2921" i="9"/>
  <c r="B2921" i="9" s="1"/>
  <c r="K2918" i="9"/>
  <c r="B2918" i="9" s="1"/>
  <c r="K2915" i="9"/>
  <c r="B2915" i="9" s="1"/>
  <c r="O3044" i="9"/>
  <c r="C3044" i="9" s="1"/>
  <c r="O3034" i="9"/>
  <c r="C3034" i="9" s="1"/>
  <c r="O3019" i="9"/>
  <c r="C3019" i="9" s="1"/>
  <c r="O2994" i="9"/>
  <c r="C2994" i="9" s="1"/>
  <c r="O2979" i="9"/>
  <c r="C2979" i="9" s="1"/>
  <c r="O2959" i="9"/>
  <c r="C2959" i="9" s="1"/>
  <c r="O2954" i="9"/>
  <c r="C2954" i="9" s="1"/>
  <c r="O2939" i="9"/>
  <c r="C2939" i="9" s="1"/>
  <c r="O2909" i="9"/>
  <c r="C2909" i="9" s="1"/>
  <c r="K3082" i="9"/>
  <c r="B3082" i="9" s="1"/>
  <c r="K3077" i="9"/>
  <c r="B3077" i="9" s="1"/>
  <c r="K3072" i="9"/>
  <c r="B3072" i="9" s="1"/>
  <c r="K3067" i="9"/>
  <c r="B3067" i="9" s="1"/>
  <c r="K3062" i="9"/>
  <c r="B3062" i="9" s="1"/>
  <c r="K3057" i="9"/>
  <c r="B3057" i="9" s="1"/>
  <c r="K3052" i="9"/>
  <c r="B3052" i="9" s="1"/>
  <c r="K3047" i="9"/>
  <c r="B3047" i="9" s="1"/>
  <c r="K3042" i="9"/>
  <c r="B3042" i="9" s="1"/>
  <c r="K3037" i="9"/>
  <c r="B3037" i="9" s="1"/>
  <c r="K3032" i="9"/>
  <c r="B3032" i="9" s="1"/>
  <c r="K3027" i="9"/>
  <c r="B3027" i="9" s="1"/>
  <c r="K3022" i="9"/>
  <c r="B3022" i="9" s="1"/>
  <c r="K3017" i="9"/>
  <c r="B3017" i="9" s="1"/>
  <c r="K3012" i="9"/>
  <c r="B3012" i="9" s="1"/>
  <c r="K3007" i="9"/>
  <c r="B3007" i="9" s="1"/>
  <c r="K3002" i="9"/>
  <c r="B3002" i="9" s="1"/>
  <c r="K2997" i="9"/>
  <c r="B2997" i="9" s="1"/>
  <c r="K2992" i="9"/>
  <c r="B2992" i="9" s="1"/>
  <c r="K2987" i="9"/>
  <c r="B2987" i="9" s="1"/>
  <c r="K2982" i="9"/>
  <c r="B2982" i="9" s="1"/>
  <c r="K2977" i="9"/>
  <c r="B2977" i="9" s="1"/>
  <c r="K2972" i="9"/>
  <c r="B2972" i="9" s="1"/>
  <c r="K2967" i="9"/>
  <c r="B2967" i="9" s="1"/>
  <c r="K2962" i="9"/>
  <c r="B2962" i="9" s="1"/>
  <c r="K2957" i="9"/>
  <c r="B2957" i="9" s="1"/>
  <c r="K2952" i="9"/>
  <c r="B2952" i="9" s="1"/>
  <c r="K2947" i="9"/>
  <c r="B2947" i="9" s="1"/>
  <c r="K2942" i="9"/>
  <c r="B2942" i="9" s="1"/>
  <c r="K2937" i="9"/>
  <c r="B2937" i="9" s="1"/>
  <c r="K2932" i="9"/>
  <c r="B2932" i="9" s="1"/>
  <c r="K2927" i="9"/>
  <c r="B2927" i="9" s="1"/>
  <c r="K2922" i="9"/>
  <c r="B2922" i="9" s="1"/>
  <c r="K2917" i="9"/>
  <c r="B2917" i="9" s="1"/>
  <c r="K2912" i="9"/>
  <c r="B2912" i="9" s="1"/>
  <c r="K2907" i="9"/>
  <c r="B2907" i="9" s="1"/>
  <c r="K2902" i="9"/>
  <c r="B2902" i="9" s="1"/>
  <c r="K2749" i="9"/>
  <c r="K1927" i="9"/>
  <c r="O1689" i="9"/>
  <c r="K2208" i="9"/>
  <c r="K356" i="9"/>
  <c r="K1997" i="9"/>
  <c r="K1762" i="9"/>
  <c r="K1591" i="9"/>
  <c r="K2147" i="9"/>
  <c r="K1918" i="9"/>
  <c r="O888" i="9"/>
  <c r="O2788" i="9"/>
  <c r="K2250" i="9"/>
  <c r="O2068" i="9"/>
  <c r="K2825" i="9"/>
  <c r="K2600" i="9"/>
  <c r="K2497" i="9"/>
  <c r="O1137" i="9"/>
  <c r="K2347" i="9"/>
  <c r="K711" i="9"/>
  <c r="O2346" i="9"/>
  <c r="K2862" i="9"/>
  <c r="O2591" i="9"/>
  <c r="O2130" i="9"/>
  <c r="O1895" i="9"/>
  <c r="O1655" i="9"/>
  <c r="K849" i="9"/>
  <c r="K2186" i="9"/>
  <c r="K1737" i="9"/>
  <c r="K1357" i="9"/>
  <c r="O2681" i="9"/>
  <c r="O1098" i="9"/>
  <c r="O2729" i="9"/>
  <c r="K2584" i="9"/>
  <c r="K2233" i="9"/>
  <c r="K2044" i="9"/>
  <c r="K1809" i="9"/>
  <c r="O835" i="9"/>
  <c r="O2280" i="9"/>
  <c r="K174" i="9"/>
  <c r="K2807" i="9"/>
  <c r="K1879" i="9"/>
  <c r="O1636" i="9"/>
  <c r="K2886" i="9"/>
  <c r="O2107" i="9"/>
  <c r="K803" i="9"/>
  <c r="K428" i="9"/>
  <c r="K1871" i="9"/>
  <c r="O2762" i="9"/>
  <c r="K2169" i="9"/>
  <c r="O1942" i="9"/>
  <c r="O1862" i="9"/>
  <c r="O1619" i="9"/>
  <c r="K1189" i="9"/>
  <c r="O931" i="9"/>
  <c r="O2800" i="9"/>
  <c r="O2420" i="9"/>
  <c r="K2370" i="9"/>
  <c r="O2317" i="9"/>
  <c r="K2217" i="9"/>
  <c r="K2021" i="9"/>
  <c r="K1706" i="9"/>
  <c r="O2004" i="9"/>
  <c r="O1769" i="9"/>
  <c r="O1035" i="9"/>
  <c r="K2083" i="9"/>
  <c r="K1400" i="9"/>
  <c r="O2607" i="9"/>
  <c r="K2867" i="9"/>
  <c r="K2202" i="9"/>
  <c r="O2502" i="9"/>
  <c r="K2355" i="9"/>
  <c r="O2547" i="9"/>
  <c r="K1988" i="9"/>
  <c r="O1485" i="9"/>
  <c r="O2781" i="9"/>
  <c r="O2294" i="9"/>
  <c r="O2138" i="9"/>
  <c r="K1477" i="9"/>
  <c r="O1125" i="9"/>
  <c r="K511" i="9"/>
  <c r="O2734" i="9"/>
  <c r="K2592" i="9"/>
  <c r="K1745" i="9"/>
  <c r="K2637" i="9"/>
  <c r="O1973" i="9"/>
  <c r="K1466" i="9"/>
  <c r="K692" i="9"/>
  <c r="K2489" i="9"/>
  <c r="K2052" i="9"/>
  <c r="K1815" i="9"/>
  <c r="K1239" i="9"/>
  <c r="K2855" i="9"/>
  <c r="K2339" i="9"/>
  <c r="O2177" i="9"/>
  <c r="K199" i="9"/>
  <c r="K2812" i="9"/>
  <c r="O450" i="9"/>
  <c r="K2576" i="9"/>
  <c r="K1335" i="9"/>
  <c r="O2848" i="9"/>
  <c r="O2169" i="9"/>
  <c r="O1629" i="9"/>
  <c r="O2525" i="9"/>
  <c r="K2029" i="9"/>
  <c r="O131" i="9"/>
  <c r="K2100" i="9"/>
  <c r="O1784" i="9"/>
  <c r="O404" i="9"/>
  <c r="O2880" i="9"/>
  <c r="K2837" i="9"/>
  <c r="K2666" i="9"/>
  <c r="K2615" i="9"/>
  <c r="K2563" i="9"/>
  <c r="K2466" i="9"/>
  <c r="K2415" i="9"/>
  <c r="K2216" i="9"/>
  <c r="O2160" i="9"/>
  <c r="O1934" i="9"/>
  <c r="K1412" i="9"/>
  <c r="K918" i="9"/>
  <c r="K378" i="9"/>
  <c r="K2658" i="9"/>
  <c r="K2458" i="9"/>
  <c r="K2874" i="9"/>
  <c r="K2155" i="9"/>
  <c r="K1848" i="9"/>
  <c r="K576" i="9"/>
  <c r="O2830" i="9"/>
  <c r="O2701" i="9"/>
  <c r="O2407" i="9"/>
  <c r="K2256" i="9"/>
  <c r="K2077" i="9"/>
  <c r="K1153" i="9"/>
  <c r="K1840" i="9"/>
  <c r="K1278" i="9"/>
  <c r="K2742" i="9"/>
  <c r="K2452" i="9"/>
  <c r="O2302" i="9"/>
  <c r="O1753" i="9"/>
  <c r="O723" i="9"/>
  <c r="K2302" i="9"/>
  <c r="K2146" i="9"/>
  <c r="K1910" i="9"/>
  <c r="K1378" i="9"/>
  <c r="O1011" i="9"/>
  <c r="O2694" i="9"/>
  <c r="K2547" i="9"/>
  <c r="K2194" i="9"/>
  <c r="O1903" i="9"/>
  <c r="K998" i="9"/>
  <c r="O2539" i="9"/>
  <c r="K2392" i="9"/>
  <c r="K2242" i="9"/>
  <c r="K2060" i="9"/>
  <c r="O705" i="9"/>
  <c r="O2391" i="9"/>
  <c r="K2775" i="9"/>
  <c r="O1112" i="9"/>
  <c r="O2898" i="9"/>
  <c r="C2898" i="9" s="1"/>
  <c r="O1646" i="9"/>
  <c r="O972" i="9"/>
  <c r="K2481" i="9"/>
  <c r="K2384" i="9"/>
  <c r="K2122" i="9"/>
  <c r="K1887" i="9"/>
  <c r="O2769" i="9"/>
  <c r="K2331" i="9"/>
  <c r="O1957" i="9"/>
  <c r="O1722" i="9"/>
  <c r="K653" i="9"/>
  <c r="K2892" i="9"/>
  <c r="B2892" i="9" s="1"/>
  <c r="K2376" i="9"/>
  <c r="K2225" i="9"/>
  <c r="O1792" i="9"/>
  <c r="O945" i="9"/>
  <c r="O2843" i="9"/>
  <c r="K2716" i="9"/>
  <c r="O1948" i="9"/>
  <c r="O1713" i="9"/>
  <c r="K1432" i="9"/>
  <c r="K1203" i="9"/>
  <c r="O2518" i="9"/>
  <c r="K612" i="9"/>
  <c r="O2793" i="9"/>
  <c r="K2709" i="9"/>
  <c r="K2465" i="9"/>
  <c r="K2413" i="9"/>
  <c r="O2263" i="9"/>
  <c r="O2208" i="9"/>
  <c r="K2091" i="9"/>
  <c r="K2013" i="9"/>
  <c r="K1856" i="9"/>
  <c r="O1775" i="9"/>
  <c r="K1698" i="9"/>
  <c r="K1518" i="9"/>
  <c r="O1175" i="9"/>
  <c r="O1047" i="9"/>
  <c r="O774" i="9"/>
  <c r="K2099" i="9"/>
  <c r="K1831" i="9"/>
  <c r="O1673" i="9"/>
  <c r="K1465" i="9"/>
  <c r="O1419" i="9"/>
  <c r="K1323" i="9"/>
  <c r="O1290" i="9"/>
  <c r="K1161" i="9"/>
  <c r="O1161" i="9"/>
  <c r="O873" i="9"/>
  <c r="K740" i="9"/>
  <c r="O531" i="9"/>
  <c r="O487" i="9"/>
  <c r="O375" i="9"/>
  <c r="K2830" i="9"/>
  <c r="O2620" i="9"/>
  <c r="K2539" i="9"/>
  <c r="O2480" i="9"/>
  <c r="O2457" i="9"/>
  <c r="K2294" i="9"/>
  <c r="O1663" i="9"/>
  <c r="K1636" i="9"/>
  <c r="O1507" i="9"/>
  <c r="K1474" i="9"/>
  <c r="O1188" i="9"/>
  <c r="K1148" i="9"/>
  <c r="O997" i="9"/>
  <c r="K916" i="9"/>
  <c r="O802" i="9"/>
  <c r="O2854" i="9"/>
  <c r="K2722" i="9"/>
  <c r="K2599" i="9"/>
  <c r="O2330" i="9"/>
  <c r="O2224" i="9"/>
  <c r="O2129" i="9"/>
  <c r="O2082" i="9"/>
  <c r="O2059" i="9"/>
  <c r="O1917" i="9"/>
  <c r="K1581" i="9"/>
  <c r="K1201" i="9"/>
  <c r="K1124" i="9"/>
  <c r="K1007" i="9"/>
  <c r="O941" i="9"/>
  <c r="K873" i="9"/>
  <c r="O817" i="9"/>
  <c r="K768" i="9"/>
  <c r="K686" i="9"/>
  <c r="K551" i="9"/>
  <c r="O374" i="9"/>
  <c r="O2841" i="9"/>
  <c r="O2767" i="9"/>
  <c r="O2707" i="9"/>
  <c r="O2583" i="9"/>
  <c r="K2523" i="9"/>
  <c r="O2338" i="9"/>
  <c r="K2301" i="9"/>
  <c r="O2238" i="9"/>
  <c r="O2207" i="9"/>
  <c r="O2184" i="9"/>
  <c r="O2168" i="9"/>
  <c r="K2138" i="9"/>
  <c r="O2065" i="9"/>
  <c r="O2034" i="9"/>
  <c r="O1970" i="9"/>
  <c r="O1869" i="9"/>
  <c r="O1853" i="9"/>
  <c r="O1838" i="9"/>
  <c r="O1822" i="9"/>
  <c r="K1792" i="9"/>
  <c r="O1758" i="9"/>
  <c r="O1727" i="9"/>
  <c r="O1688" i="9"/>
  <c r="O1670" i="9"/>
  <c r="O1495" i="9"/>
  <c r="O1365" i="9"/>
  <c r="K1342" i="9"/>
  <c r="K1251" i="9"/>
  <c r="O1160" i="9"/>
  <c r="K1084" i="9"/>
  <c r="O1059" i="9"/>
  <c r="K844" i="9"/>
  <c r="K802" i="9"/>
  <c r="K785" i="9"/>
  <c r="O722" i="9"/>
  <c r="K591" i="9"/>
  <c r="K529" i="9"/>
  <c r="K509" i="9"/>
  <c r="O463" i="9"/>
  <c r="O2829" i="9"/>
  <c r="K2781" i="9"/>
  <c r="K2767" i="9"/>
  <c r="O2753" i="9"/>
  <c r="K2734" i="9"/>
  <c r="O2515" i="9"/>
  <c r="K2478" i="9"/>
  <c r="O2433" i="9"/>
  <c r="O2314" i="9"/>
  <c r="O2293" i="9"/>
  <c r="K2224" i="9"/>
  <c r="K2191" i="9"/>
  <c r="K2160" i="9"/>
  <c r="K2129" i="9"/>
  <c r="K2057" i="9"/>
  <c r="K2010" i="9"/>
  <c r="K1917" i="9"/>
  <c r="K1878" i="9"/>
  <c r="K1853" i="9"/>
  <c r="K1806" i="9"/>
  <c r="K1783" i="9"/>
  <c r="K1736" i="9"/>
  <c r="K1705" i="9"/>
  <c r="K1599" i="9"/>
  <c r="O1484" i="9"/>
  <c r="K1298" i="9"/>
  <c r="O1147" i="9"/>
  <c r="K463" i="9"/>
  <c r="K346" i="9"/>
  <c r="O269" i="9"/>
  <c r="K159" i="9"/>
  <c r="K2760" i="9"/>
  <c r="O2672" i="9"/>
  <c r="O2649" i="9"/>
  <c r="K2486" i="9"/>
  <c r="K2367" i="9"/>
  <c r="O2345" i="9"/>
  <c r="O2322" i="9"/>
  <c r="K2143" i="9"/>
  <c r="K2104" i="9"/>
  <c r="K2081" i="9"/>
  <c r="K1931" i="9"/>
  <c r="K1908" i="9"/>
  <c r="K1869" i="9"/>
  <c r="K1719" i="9"/>
  <c r="K1696" i="9"/>
  <c r="K1579" i="9"/>
  <c r="K1395" i="9"/>
  <c r="K1330" i="9"/>
  <c r="K1198" i="9"/>
  <c r="O939" i="9"/>
  <c r="K859" i="9"/>
  <c r="K546" i="9"/>
  <c r="K483" i="9"/>
  <c r="K292" i="9"/>
  <c r="K233" i="9"/>
  <c r="O116" i="9"/>
  <c r="K2896" i="9"/>
  <c r="B2896" i="9" s="1"/>
  <c r="K2816" i="9"/>
  <c r="O2740" i="9"/>
  <c r="K2686" i="9"/>
  <c r="K2620" i="9"/>
  <c r="K2597" i="9"/>
  <c r="O2506" i="9"/>
  <c r="K2441" i="9"/>
  <c r="O2366" i="9"/>
  <c r="K2352" i="9"/>
  <c r="K1679" i="9"/>
  <c r="O1560" i="9"/>
  <c r="O1503" i="9"/>
  <c r="O1438" i="9"/>
  <c r="O1341" i="9"/>
  <c r="O1250" i="9"/>
  <c r="O1209" i="9"/>
  <c r="K1183" i="9"/>
  <c r="K1109" i="9"/>
  <c r="O644" i="9"/>
  <c r="K373" i="9"/>
  <c r="O261" i="9"/>
  <c r="O2840" i="9"/>
  <c r="O2810" i="9"/>
  <c r="O2700" i="9"/>
  <c r="O2582" i="9"/>
  <c r="O2543" i="9"/>
  <c r="O2500" i="9"/>
  <c r="O2461" i="9"/>
  <c r="O2229" i="9"/>
  <c r="O2017" i="9"/>
  <c r="O1994" i="9"/>
  <c r="O1914" i="9"/>
  <c r="O1844" i="9"/>
  <c r="K1644" i="9"/>
  <c r="K1461" i="9"/>
  <c r="K1429" i="9"/>
  <c r="K1364" i="9"/>
  <c r="K1260" i="9"/>
  <c r="K1096" i="9"/>
  <c r="O1068" i="9"/>
  <c r="O885" i="9"/>
  <c r="K800" i="9"/>
  <c r="O586" i="9"/>
  <c r="O461" i="9"/>
  <c r="O290" i="9"/>
  <c r="O2828" i="9"/>
  <c r="K2705" i="9"/>
  <c r="K2670" i="9"/>
  <c r="K2649" i="9"/>
  <c r="K2530" i="9"/>
  <c r="K2448" i="9"/>
  <c r="K2425" i="9"/>
  <c r="O2403" i="9"/>
  <c r="K2238" i="9"/>
  <c r="O2212" i="9"/>
  <c r="O2165" i="9"/>
  <c r="O2142" i="9"/>
  <c r="O2072" i="9"/>
  <c r="O2000" i="9"/>
  <c r="O1938" i="9"/>
  <c r="K1892" i="9"/>
  <c r="O1788" i="9"/>
  <c r="O1718" i="9"/>
  <c r="O1448" i="9"/>
  <c r="O1383" i="9"/>
  <c r="K1352" i="9"/>
  <c r="K1146" i="9"/>
  <c r="K642" i="9"/>
  <c r="K318" i="9"/>
  <c r="K151" i="9"/>
  <c r="K2889" i="9"/>
  <c r="B2889" i="9" s="1"/>
  <c r="K2726" i="9"/>
  <c r="O2685" i="9"/>
  <c r="K2298" i="9"/>
  <c r="K2252" i="9"/>
  <c r="K2237" i="9"/>
  <c r="K2198" i="9"/>
  <c r="O2125" i="9"/>
  <c r="K2079" i="9"/>
  <c r="K2056" i="9"/>
  <c r="K2017" i="9"/>
  <c r="O1913" i="9"/>
  <c r="K1891" i="9"/>
  <c r="K1875" i="9"/>
  <c r="K1852" i="9"/>
  <c r="K1780" i="9"/>
  <c r="K1733" i="9"/>
  <c r="K1710" i="9"/>
  <c r="O1605" i="9"/>
  <c r="K1569" i="9"/>
  <c r="O1502" i="9"/>
  <c r="K1318" i="9"/>
  <c r="K1284" i="9"/>
  <c r="O1144" i="9"/>
  <c r="O585" i="9"/>
  <c r="O2803" i="9"/>
  <c r="O2784" i="9"/>
  <c r="O2771" i="9"/>
  <c r="K2752" i="9"/>
  <c r="K2719" i="9"/>
  <c r="K2633" i="9"/>
  <c r="K2551" i="9"/>
  <c r="O2453" i="9"/>
  <c r="K2306" i="9"/>
  <c r="O2290" i="9"/>
  <c r="K2204" i="9"/>
  <c r="K2181" i="9"/>
  <c r="K2134" i="9"/>
  <c r="K2039" i="9"/>
  <c r="K1858" i="9"/>
  <c r="K1724" i="9"/>
  <c r="K1693" i="9"/>
  <c r="O1585" i="9"/>
  <c r="K1480" i="9"/>
  <c r="K1448" i="9"/>
  <c r="O1232" i="9"/>
  <c r="K1028" i="9"/>
  <c r="O938" i="9"/>
  <c r="O764" i="9"/>
  <c r="O2900" i="9"/>
  <c r="C2900" i="9" s="1"/>
  <c r="K2588" i="9"/>
  <c r="K2506" i="9"/>
  <c r="O2431" i="9"/>
  <c r="O2408" i="9"/>
  <c r="K1669" i="9"/>
  <c r="K1371" i="9"/>
  <c r="K1306" i="9"/>
  <c r="O827" i="9"/>
  <c r="K388" i="9"/>
  <c r="O27" i="9"/>
  <c r="O2839" i="9"/>
  <c r="K2731" i="9"/>
  <c r="O2697" i="9"/>
  <c r="K2477" i="9"/>
  <c r="K2395" i="9"/>
  <c r="O2363" i="9"/>
  <c r="K2290" i="9"/>
  <c r="O2259" i="9"/>
  <c r="O2220" i="9"/>
  <c r="O1640" i="9"/>
  <c r="K1622" i="9"/>
  <c r="K1512" i="9"/>
  <c r="K1305" i="9"/>
  <c r="O1270" i="9"/>
  <c r="K1068" i="9"/>
  <c r="O866" i="9"/>
  <c r="K827" i="9"/>
  <c r="K660" i="9"/>
  <c r="O540" i="9"/>
  <c r="K496" i="9"/>
  <c r="O2876" i="9"/>
  <c r="O2857" i="9"/>
  <c r="K2757" i="9"/>
  <c r="O2718" i="9"/>
  <c r="K2677" i="9"/>
  <c r="K2595" i="9"/>
  <c r="O2497" i="9"/>
  <c r="O2476" i="9"/>
  <c r="K2416" i="9"/>
  <c r="K2327" i="9"/>
  <c r="O2242" i="9"/>
  <c r="O2219" i="9"/>
  <c r="O2172" i="9"/>
  <c r="O2108" i="9"/>
  <c r="O2069" i="9"/>
  <c r="O2038" i="9"/>
  <c r="O1968" i="9"/>
  <c r="O1927" i="9"/>
  <c r="O1904" i="9"/>
  <c r="O1857" i="9"/>
  <c r="O1692" i="9"/>
  <c r="K1549" i="9"/>
  <c r="O1490" i="9"/>
  <c r="K1413" i="9"/>
  <c r="K1181" i="9"/>
  <c r="O1063" i="9"/>
  <c r="K825" i="9"/>
  <c r="K474" i="9"/>
  <c r="K307" i="9"/>
  <c r="O26" i="9"/>
  <c r="O2744" i="9"/>
  <c r="O2571" i="9"/>
  <c r="K2550" i="9"/>
  <c r="K2527" i="9"/>
  <c r="O2505" i="9"/>
  <c r="O2225" i="9"/>
  <c r="K2156" i="9"/>
  <c r="K2133" i="9"/>
  <c r="K2053" i="9"/>
  <c r="K1983" i="9"/>
  <c r="K1960" i="9"/>
  <c r="K1913" i="9"/>
  <c r="K1880" i="9"/>
  <c r="O1848" i="9"/>
  <c r="K1818" i="9"/>
  <c r="K1771" i="9"/>
  <c r="K1748" i="9"/>
  <c r="K1666" i="9"/>
  <c r="O1370" i="9"/>
  <c r="K1347" i="9"/>
  <c r="K1257" i="9"/>
  <c r="K1231" i="9"/>
  <c r="O1075" i="9"/>
  <c r="O1039" i="9"/>
  <c r="K1013" i="9"/>
  <c r="K999" i="9"/>
  <c r="O974" i="9"/>
  <c r="K961" i="9"/>
  <c r="O948" i="9"/>
  <c r="K852" i="9"/>
  <c r="K809" i="9"/>
  <c r="K759" i="9"/>
  <c r="O746" i="9"/>
  <c r="K694" i="9"/>
  <c r="K674" i="9"/>
  <c r="K600" i="9"/>
  <c r="O577" i="9"/>
  <c r="O451" i="9"/>
  <c r="O429" i="9"/>
  <c r="K286" i="9"/>
  <c r="K136" i="9"/>
  <c r="O2862" i="9"/>
  <c r="O2832" i="9"/>
  <c r="K2814" i="9"/>
  <c r="K2771" i="9"/>
  <c r="O2730" i="9"/>
  <c r="K2711" i="9"/>
  <c r="O2682" i="9"/>
  <c r="O2526" i="9"/>
  <c r="K2453" i="9"/>
  <c r="O2378" i="9"/>
  <c r="K2281" i="9"/>
  <c r="K2234" i="9"/>
  <c r="K2219" i="9"/>
  <c r="K2178" i="9"/>
  <c r="K2139" i="9"/>
  <c r="K2108" i="9"/>
  <c r="K2069" i="9"/>
  <c r="K2046" i="9"/>
  <c r="K2005" i="9"/>
  <c r="K1999" i="9"/>
  <c r="K1966" i="9"/>
  <c r="K1904" i="9"/>
  <c r="K1896" i="9"/>
  <c r="K1793" i="9"/>
  <c r="K1754" i="9"/>
  <c r="K1731" i="9"/>
  <c r="K1656" i="9"/>
  <c r="O1584" i="9"/>
  <c r="K1548" i="9"/>
  <c r="K1538" i="9"/>
  <c r="K1479" i="9"/>
  <c r="K1436" i="9"/>
  <c r="O1390" i="9"/>
  <c r="O864" i="9"/>
  <c r="O792" i="9"/>
  <c r="K741" i="9"/>
  <c r="K556" i="9"/>
  <c r="K518" i="9"/>
  <c r="O495" i="9"/>
  <c r="K361" i="9"/>
  <c r="K306" i="9"/>
  <c r="O176" i="9"/>
  <c r="O23" i="9"/>
  <c r="K2074" i="9"/>
  <c r="K2004" i="9"/>
  <c r="K1934" i="9"/>
  <c r="K1728" i="9"/>
  <c r="O1573" i="9"/>
  <c r="O1376" i="9"/>
  <c r="K1312" i="9"/>
  <c r="K1098" i="9"/>
  <c r="K931" i="9"/>
  <c r="K510" i="9"/>
  <c r="O351" i="9"/>
  <c r="O2885" i="9"/>
  <c r="O2836" i="9"/>
  <c r="O2806" i="9"/>
  <c r="O2715" i="9"/>
  <c r="O2546" i="9"/>
  <c r="K2450" i="9"/>
  <c r="O1590" i="9"/>
  <c r="K1517" i="9"/>
  <c r="K1485" i="9"/>
  <c r="K1047" i="9"/>
  <c r="O848" i="9"/>
  <c r="O574" i="9"/>
  <c r="O2774" i="9"/>
  <c r="K2755" i="9"/>
  <c r="K2673" i="9"/>
  <c r="K2650" i="9"/>
  <c r="O2435" i="9"/>
  <c r="K2405" i="9"/>
  <c r="K2323" i="9"/>
  <c r="O1979" i="9"/>
  <c r="O1909" i="9"/>
  <c r="O1705" i="9"/>
  <c r="O1570" i="9"/>
  <c r="K1534" i="9"/>
  <c r="O1431" i="9"/>
  <c r="O1298" i="9"/>
  <c r="K1265" i="9"/>
  <c r="K1111" i="9"/>
  <c r="O398" i="9"/>
  <c r="O2822" i="9"/>
  <c r="O2760" i="9"/>
  <c r="K2715" i="9"/>
  <c r="K2628" i="9"/>
  <c r="K2605" i="9"/>
  <c r="K2383" i="9"/>
  <c r="O2277" i="9"/>
  <c r="K2247" i="9"/>
  <c r="O2215" i="9"/>
  <c r="K2200" i="9"/>
  <c r="K2177" i="9"/>
  <c r="O2104" i="9"/>
  <c r="O2073" i="9"/>
  <c r="O2042" i="9"/>
  <c r="K2027" i="9"/>
  <c r="K2012" i="9"/>
  <c r="O1995" i="9"/>
  <c r="O1892" i="9"/>
  <c r="K1862" i="9"/>
  <c r="O1830" i="9"/>
  <c r="O1797" i="9"/>
  <c r="O1719" i="9"/>
  <c r="K1697" i="9"/>
  <c r="K1646" i="9"/>
  <c r="O1589" i="9"/>
  <c r="O1395" i="9"/>
  <c r="O1286" i="9"/>
  <c r="O1264" i="9"/>
  <c r="O1097" i="9"/>
  <c r="O1070" i="9"/>
  <c r="K2811" i="9"/>
  <c r="K2701" i="9"/>
  <c r="O2693" i="9"/>
  <c r="O2678" i="9"/>
  <c r="O2538" i="9"/>
  <c r="O2472" i="9"/>
  <c r="K2263" i="9"/>
  <c r="K2183" i="9"/>
  <c r="K2090" i="9"/>
  <c r="K2051" i="9"/>
  <c r="K1979" i="9"/>
  <c r="K1956" i="9"/>
  <c r="K1909" i="9"/>
  <c r="K1837" i="9"/>
  <c r="O1813" i="9"/>
  <c r="K1744" i="9"/>
  <c r="K1609" i="9"/>
  <c r="O1430" i="9"/>
  <c r="O1237" i="9"/>
  <c r="K969" i="9"/>
  <c r="O887" i="9"/>
  <c r="K629" i="9"/>
  <c r="K398" i="9"/>
  <c r="O319" i="9"/>
  <c r="O197" i="9"/>
  <c r="O2817" i="9"/>
  <c r="O2719" i="9"/>
  <c r="O2633" i="9"/>
  <c r="K2612" i="9"/>
  <c r="K2591" i="9"/>
  <c r="K2269" i="9"/>
  <c r="K2246" i="9"/>
  <c r="K2096" i="9"/>
  <c r="K1789" i="9"/>
  <c r="K1766" i="9"/>
  <c r="K1661" i="9"/>
  <c r="O1615" i="9"/>
  <c r="K1589" i="9"/>
  <c r="O1450" i="9"/>
  <c r="O1418" i="9"/>
  <c r="K1223" i="9"/>
  <c r="K1187" i="9"/>
  <c r="O1031" i="9"/>
  <c r="K912" i="9"/>
  <c r="O872" i="9"/>
  <c r="K440" i="9"/>
  <c r="K2866" i="9"/>
  <c r="K2786" i="9"/>
  <c r="K2746" i="9"/>
  <c r="O2611" i="9"/>
  <c r="O2588" i="9"/>
  <c r="O2522" i="9"/>
  <c r="K2375" i="9"/>
  <c r="O2343" i="9"/>
  <c r="O1669" i="9"/>
  <c r="K1543" i="9"/>
  <c r="O1513" i="9"/>
  <c r="K1237" i="9"/>
  <c r="O991" i="9"/>
  <c r="K954" i="9"/>
  <c r="K897" i="9"/>
  <c r="O732" i="9"/>
  <c r="K684" i="9"/>
  <c r="K319" i="9"/>
  <c r="O153" i="9"/>
  <c r="K2834" i="9"/>
  <c r="K2774" i="9"/>
  <c r="O2733" i="9"/>
  <c r="O2395" i="9"/>
  <c r="K2330" i="9"/>
  <c r="O2167" i="9"/>
  <c r="O2009" i="9"/>
  <c r="O1805" i="9"/>
  <c r="O1774" i="9"/>
  <c r="K1533" i="9"/>
  <c r="O1471" i="9"/>
  <c r="K1285" i="9"/>
  <c r="K1006" i="9"/>
  <c r="K939" i="9"/>
  <c r="K872" i="9"/>
  <c r="O766" i="9"/>
  <c r="O621" i="9"/>
  <c r="K565" i="9"/>
  <c r="K505" i="9"/>
  <c r="K2871" i="9"/>
  <c r="K2822" i="9"/>
  <c r="O2759" i="9"/>
  <c r="O2726" i="9"/>
  <c r="O2595" i="9"/>
  <c r="O2551" i="9"/>
  <c r="O2432" i="9"/>
  <c r="O2350" i="9"/>
  <c r="O2284" i="9"/>
  <c r="O2245" i="9"/>
  <c r="O2173" i="9"/>
  <c r="O2134" i="9"/>
  <c r="O2033" i="9"/>
  <c r="O2008" i="9"/>
  <c r="O1969" i="9"/>
  <c r="O1860" i="9"/>
  <c r="O1835" i="9"/>
  <c r="O1757" i="9"/>
  <c r="K1688" i="9"/>
  <c r="O1588" i="9"/>
  <c r="O1284" i="9"/>
  <c r="O1159" i="9"/>
  <c r="K1119" i="9"/>
  <c r="K828" i="9"/>
  <c r="K662" i="9"/>
  <c r="K607" i="9"/>
  <c r="K344" i="9"/>
  <c r="O2895" i="9"/>
  <c r="C2895" i="9" s="1"/>
  <c r="O2865" i="9"/>
  <c r="K2810" i="9"/>
  <c r="O2745" i="9"/>
  <c r="O2692" i="9"/>
  <c r="K2648" i="9"/>
  <c r="K2625" i="9"/>
  <c r="O2603" i="9"/>
  <c r="K2499" i="9"/>
  <c r="K2268" i="9"/>
  <c r="K2221" i="9"/>
  <c r="K2159" i="9"/>
  <c r="K2095" i="9"/>
  <c r="K1986" i="9"/>
  <c r="K1945" i="9"/>
  <c r="K1922" i="9"/>
  <c r="K1906" i="9"/>
  <c r="K1813" i="9"/>
  <c r="K1741" i="9"/>
  <c r="K1718" i="9"/>
  <c r="O1558" i="9"/>
  <c r="O1306" i="9"/>
  <c r="K1271" i="9"/>
  <c r="K1246" i="9"/>
  <c r="K1169" i="9"/>
  <c r="K856" i="9"/>
  <c r="O811" i="9"/>
  <c r="O2833" i="9"/>
  <c r="O2738" i="9"/>
  <c r="O2640" i="9"/>
  <c r="O2558" i="9"/>
  <c r="O2535" i="9"/>
  <c r="O2313" i="9"/>
  <c r="K2284" i="9"/>
  <c r="K2243" i="9"/>
  <c r="K2031" i="9"/>
  <c r="K2008" i="9"/>
  <c r="K1866" i="9"/>
  <c r="K1819" i="9"/>
  <c r="K1796" i="9"/>
  <c r="O1659" i="9"/>
  <c r="O1614" i="9"/>
  <c r="K1351" i="9"/>
  <c r="K520" i="9"/>
  <c r="K459" i="9"/>
  <c r="K180" i="9"/>
  <c r="K2895" i="9"/>
  <c r="B2895" i="9" s="1"/>
  <c r="K2815" i="9"/>
  <c r="K2745" i="9"/>
  <c r="K2662" i="9"/>
  <c r="K2522" i="9"/>
  <c r="O2490" i="9"/>
  <c r="K1849" i="9"/>
  <c r="K1502" i="9"/>
  <c r="K1468" i="9"/>
  <c r="K1283" i="9"/>
  <c r="K949" i="9"/>
  <c r="K747" i="9"/>
  <c r="K364" i="9"/>
  <c r="K2764" i="9"/>
  <c r="K2640" i="9"/>
  <c r="O2542" i="9"/>
  <c r="O2521" i="9"/>
  <c r="K2372" i="9"/>
  <c r="O2189" i="9"/>
  <c r="O2164" i="9"/>
  <c r="O2055" i="9"/>
  <c r="O1882" i="9"/>
  <c r="O1779" i="9"/>
  <c r="O1709" i="9"/>
  <c r="K1293" i="9"/>
  <c r="O1166" i="9"/>
  <c r="K1104" i="9"/>
  <c r="K1077" i="9"/>
  <c r="O977" i="9"/>
  <c r="O933" i="9"/>
  <c r="K853" i="9"/>
  <c r="O694" i="9"/>
  <c r="O413" i="9"/>
  <c r="K218" i="9"/>
  <c r="K2900" i="9"/>
  <c r="B2900" i="9" s="1"/>
  <c r="O2826" i="9"/>
  <c r="O2777" i="9"/>
  <c r="K2724" i="9"/>
  <c r="K2661" i="9"/>
  <c r="O2616" i="9"/>
  <c r="K2350" i="9"/>
  <c r="O2273" i="9"/>
  <c r="O2250" i="9"/>
  <c r="O2203" i="9"/>
  <c r="O2180" i="9"/>
  <c r="O2100" i="9"/>
  <c r="O2077" i="9"/>
  <c r="K2047" i="9"/>
  <c r="K2000" i="9"/>
  <c r="K1897" i="9"/>
  <c r="O1865" i="9"/>
  <c r="O1795" i="9"/>
  <c r="O1723" i="9"/>
  <c r="O1090" i="9"/>
  <c r="K1001" i="9"/>
  <c r="O879" i="9"/>
  <c r="K519" i="9"/>
  <c r="O361" i="9"/>
  <c r="K68" i="9"/>
  <c r="O2874" i="9"/>
  <c r="O2844" i="9"/>
  <c r="K2826" i="9"/>
  <c r="K2690" i="9"/>
  <c r="K2564" i="9"/>
  <c r="O2482" i="9"/>
  <c r="O2400" i="9"/>
  <c r="K2305" i="9"/>
  <c r="K2267" i="9"/>
  <c r="K2187" i="9"/>
  <c r="O2163" i="9"/>
  <c r="K2117" i="9"/>
  <c r="K2086" i="9"/>
  <c r="O2013" i="9"/>
  <c r="K1991" i="9"/>
  <c r="K1944" i="9"/>
  <c r="K1841" i="9"/>
  <c r="K1802" i="9"/>
  <c r="K1779" i="9"/>
  <c r="K1707" i="9"/>
  <c r="O1381" i="9"/>
  <c r="O1140" i="9"/>
  <c r="K894" i="9"/>
  <c r="K2851" i="9"/>
  <c r="K2801" i="9"/>
  <c r="K2737" i="9"/>
  <c r="K2704" i="9"/>
  <c r="O2660" i="9"/>
  <c r="K2630" i="9"/>
  <c r="K2587" i="9"/>
  <c r="O2578" i="9"/>
  <c r="O2555" i="9"/>
  <c r="K2548" i="9"/>
  <c r="O2489" i="9"/>
  <c r="O2415" i="9"/>
  <c r="K2408" i="9"/>
  <c r="O2384" i="9"/>
  <c r="K2326" i="9"/>
  <c r="O2310" i="9"/>
  <c r="K2303" i="9"/>
  <c r="O1683" i="9"/>
  <c r="O1601" i="9"/>
  <c r="O1554" i="9"/>
  <c r="K1498" i="9"/>
  <c r="K1467" i="9"/>
  <c r="K1456" i="9"/>
  <c r="K1370" i="9"/>
  <c r="K1359" i="9"/>
  <c r="K1316" i="9"/>
  <c r="O1216" i="9"/>
  <c r="O1180" i="9"/>
  <c r="K1113" i="9"/>
  <c r="O1025" i="9"/>
  <c r="K1012" i="9"/>
  <c r="O932" i="9"/>
  <c r="K836" i="9"/>
  <c r="O820" i="9"/>
  <c r="K808" i="9"/>
  <c r="K775" i="9"/>
  <c r="O711" i="9"/>
  <c r="K693" i="9"/>
  <c r="K634" i="9"/>
  <c r="K619" i="9"/>
  <c r="O428" i="9"/>
  <c r="K254" i="9"/>
  <c r="O213" i="9"/>
  <c r="K2043" i="9"/>
  <c r="K1996" i="9"/>
  <c r="K1901" i="9"/>
  <c r="K1854" i="9"/>
  <c r="K1689" i="9"/>
  <c r="K1508" i="9"/>
  <c r="K1366" i="9"/>
  <c r="O1151" i="9"/>
  <c r="O1111" i="9"/>
  <c r="O863" i="9"/>
  <c r="K773" i="9"/>
  <c r="K723" i="9"/>
  <c r="K672" i="9"/>
  <c r="K2880" i="9"/>
  <c r="K2800" i="9"/>
  <c r="K2555" i="9"/>
  <c r="K2473" i="9"/>
  <c r="O2301" i="9"/>
  <c r="O1654" i="9"/>
  <c r="O1174" i="9"/>
  <c r="K1137" i="9"/>
  <c r="O1019" i="9"/>
  <c r="O983" i="9"/>
  <c r="O630" i="9"/>
  <c r="O2884" i="9"/>
  <c r="O2804" i="9"/>
  <c r="O2680" i="9"/>
  <c r="O2657" i="9"/>
  <c r="K2428" i="9"/>
  <c r="O2255" i="9"/>
  <c r="O2232" i="9"/>
  <c r="O1814" i="9"/>
  <c r="O1767" i="9"/>
  <c r="O1744" i="9"/>
  <c r="K1544" i="9"/>
  <c r="O1461" i="9"/>
  <c r="K1419" i="9"/>
  <c r="K1354" i="9"/>
  <c r="K1322" i="9"/>
  <c r="O1211" i="9"/>
  <c r="K1034" i="9"/>
  <c r="K705" i="9"/>
  <c r="O568" i="9"/>
  <c r="O423" i="9"/>
  <c r="O2665" i="9"/>
  <c r="K2412" i="9"/>
  <c r="K2391" i="9"/>
  <c r="K2255" i="9"/>
  <c r="K2230" i="9"/>
  <c r="K2152" i="9"/>
  <c r="K2018" i="9"/>
  <c r="K1948" i="9"/>
  <c r="K1845" i="9"/>
  <c r="K1775" i="9"/>
  <c r="O1635" i="9"/>
  <c r="O1441" i="9"/>
  <c r="O992" i="9"/>
  <c r="K784" i="9"/>
  <c r="K738" i="9"/>
  <c r="K685" i="9"/>
  <c r="K650" i="9"/>
  <c r="K293" i="9"/>
  <c r="O85" i="9"/>
  <c r="O2877" i="9"/>
  <c r="K2799" i="9"/>
  <c r="K2727" i="9"/>
  <c r="O2656" i="9"/>
  <c r="O2567" i="9"/>
  <c r="O2493" i="9"/>
  <c r="K2254" i="9"/>
  <c r="K2034" i="9"/>
  <c r="K1939" i="9"/>
  <c r="K1758" i="9"/>
  <c r="K1626" i="9"/>
  <c r="O1173" i="9"/>
  <c r="K1133" i="9"/>
  <c r="O925" i="9"/>
  <c r="O663" i="9"/>
  <c r="K587" i="9"/>
  <c r="O527" i="9"/>
  <c r="O43" i="9"/>
  <c r="O2627" i="9"/>
  <c r="K2515" i="9"/>
  <c r="O2382" i="9"/>
  <c r="O1634" i="9"/>
  <c r="K1606" i="9"/>
  <c r="O1523" i="9"/>
  <c r="K1495" i="9"/>
  <c r="O1018" i="9"/>
  <c r="O344" i="9"/>
  <c r="O196" i="9"/>
  <c r="K2884" i="9"/>
  <c r="K2804" i="9"/>
  <c r="O2766" i="9"/>
  <c r="K2664" i="9"/>
  <c r="K2641" i="9"/>
  <c r="O2596" i="9"/>
  <c r="K2575" i="9"/>
  <c r="K2552" i="9"/>
  <c r="K2470" i="9"/>
  <c r="O2351" i="9"/>
  <c r="K2314" i="9"/>
  <c r="O2182" i="9"/>
  <c r="O2159" i="9"/>
  <c r="O2120" i="9"/>
  <c r="O1569" i="9"/>
  <c r="O1449" i="9"/>
  <c r="K1407" i="9"/>
  <c r="K1273" i="9"/>
  <c r="O1104" i="9"/>
  <c r="O1082" i="9"/>
  <c r="K1042" i="9"/>
  <c r="K417" i="9"/>
  <c r="K2852" i="9"/>
  <c r="O2485" i="9"/>
  <c r="K2277" i="9"/>
  <c r="K2207" i="9"/>
  <c r="K2065" i="9"/>
  <c r="O2039" i="9"/>
  <c r="O1992" i="9"/>
  <c r="K1962" i="9"/>
  <c r="O1819" i="9"/>
  <c r="K1797" i="9"/>
  <c r="K1727" i="9"/>
  <c r="O1625" i="9"/>
  <c r="O1549" i="9"/>
  <c r="O1491" i="9"/>
  <c r="O1426" i="9"/>
  <c r="O1259" i="9"/>
  <c r="O1222" i="9"/>
  <c r="O1132" i="9"/>
  <c r="K843" i="9"/>
  <c r="K732" i="9"/>
  <c r="O482" i="9"/>
  <c r="K193" i="9"/>
  <c r="K2859" i="9"/>
  <c r="K2840" i="9"/>
  <c r="O2815" i="9"/>
  <c r="O2785" i="9"/>
  <c r="O2440" i="9"/>
  <c r="K2403" i="9"/>
  <c r="K2380" i="9"/>
  <c r="O2358" i="9"/>
  <c r="K2260" i="9"/>
  <c r="K2229" i="9"/>
  <c r="K2190" i="9"/>
  <c r="K2118" i="9"/>
  <c r="K2087" i="9"/>
  <c r="O2063" i="9"/>
  <c r="K1953" i="9"/>
  <c r="K1844" i="9"/>
  <c r="K1772" i="9"/>
  <c r="O1748" i="9"/>
  <c r="K1702" i="9"/>
  <c r="K1651" i="9"/>
  <c r="O1595" i="9"/>
  <c r="K1460" i="9"/>
  <c r="K1329" i="9"/>
  <c r="O1182" i="9"/>
  <c r="K978" i="9"/>
  <c r="O600" i="9"/>
  <c r="O388" i="9"/>
  <c r="K289" i="9"/>
  <c r="O112" i="9"/>
  <c r="K2877" i="9"/>
  <c r="K2827" i="9"/>
  <c r="K1969" i="9"/>
  <c r="K1804" i="9"/>
  <c r="O1512" i="9"/>
  <c r="O1436" i="9"/>
  <c r="K1405" i="9"/>
  <c r="K1222" i="9"/>
  <c r="O1131" i="9"/>
  <c r="O680" i="9"/>
  <c r="O563" i="9"/>
  <c r="O474" i="9"/>
  <c r="O414" i="9"/>
  <c r="K2845" i="9"/>
  <c r="O2513" i="9"/>
  <c r="K2440" i="9"/>
  <c r="K2417" i="9"/>
  <c r="O1623" i="9"/>
  <c r="O1359" i="9"/>
  <c r="K1209" i="9"/>
  <c r="O1091" i="9"/>
  <c r="K1054" i="9"/>
  <c r="K963" i="9"/>
  <c r="O895" i="9"/>
  <c r="K776" i="9"/>
  <c r="O2888" i="9"/>
  <c r="C2888" i="9" s="1"/>
  <c r="O2690" i="9"/>
  <c r="K2617" i="9"/>
  <c r="K2461" i="9"/>
  <c r="O2297" i="9"/>
  <c r="O2267" i="9"/>
  <c r="O2117" i="9"/>
  <c r="O2094" i="9"/>
  <c r="O2047" i="9"/>
  <c r="O1944" i="9"/>
  <c r="O1874" i="9"/>
  <c r="K1614" i="9"/>
  <c r="O1459" i="9"/>
  <c r="K1131" i="9"/>
  <c r="K793" i="9"/>
  <c r="K731" i="9"/>
  <c r="K621" i="9"/>
  <c r="O578" i="9"/>
  <c r="K454" i="9"/>
  <c r="O2807" i="9"/>
  <c r="O2751" i="9"/>
  <c r="K2572" i="9"/>
  <c r="K2490" i="9"/>
  <c r="O2371" i="9"/>
  <c r="K2334" i="9"/>
  <c r="O2234" i="9"/>
  <c r="K2212" i="9"/>
  <c r="K2142" i="9"/>
  <c r="K2062" i="9"/>
  <c r="O2030" i="9"/>
  <c r="O2007" i="9"/>
  <c r="O1935" i="9"/>
  <c r="O1873" i="9"/>
  <c r="O1834" i="9"/>
  <c r="O1762" i="9"/>
  <c r="O1754" i="9"/>
  <c r="K1631" i="9"/>
  <c r="O1538" i="9"/>
  <c r="O1479" i="9"/>
  <c r="K1154" i="9"/>
  <c r="O989" i="9"/>
  <c r="O865" i="9"/>
  <c r="K712" i="9"/>
  <c r="K255" i="9"/>
  <c r="K2796" i="9"/>
  <c r="O2676" i="9"/>
  <c r="O2645" i="9"/>
  <c r="K2445" i="9"/>
  <c r="O2326" i="9"/>
  <c r="K2259" i="9"/>
  <c r="K2195" i="9"/>
  <c r="K2148" i="9"/>
  <c r="K2125" i="9"/>
  <c r="K2094" i="9"/>
  <c r="K2022" i="9"/>
  <c r="K1975" i="9"/>
  <c r="K1952" i="9"/>
  <c r="K1921" i="9"/>
  <c r="K1810" i="9"/>
  <c r="K1787" i="9"/>
  <c r="K1740" i="9"/>
  <c r="K1558" i="9"/>
  <c r="K1529" i="9"/>
  <c r="K908" i="9"/>
  <c r="O96" i="9"/>
  <c r="K2899" i="9"/>
  <c r="B2899" i="9" s="1"/>
  <c r="K2869" i="9"/>
  <c r="O2825" i="9"/>
  <c r="K2819" i="9"/>
  <c r="O2795" i="9"/>
  <c r="K2789" i="9"/>
  <c r="K2730" i="9"/>
  <c r="O2722" i="9"/>
  <c r="O2615" i="9"/>
  <c r="K2608" i="9"/>
  <c r="O2584" i="9"/>
  <c r="K2542" i="9"/>
  <c r="O2533" i="9"/>
  <c r="K2526" i="9"/>
  <c r="O2510" i="9"/>
  <c r="K2503" i="9"/>
  <c r="K2437" i="9"/>
  <c r="O2428" i="9"/>
  <c r="K2363" i="9"/>
  <c r="O2339" i="9"/>
  <c r="K2297" i="9"/>
  <c r="O2264" i="9"/>
  <c r="O2217" i="9"/>
  <c r="O2194" i="9"/>
  <c r="O2155" i="9"/>
  <c r="O2124" i="9"/>
  <c r="O2044" i="9"/>
  <c r="O2029" i="9"/>
  <c r="O1982" i="9"/>
  <c r="O1879" i="9"/>
  <c r="O1817" i="9"/>
  <c r="O1809" i="9"/>
  <c r="O1714" i="9"/>
  <c r="K1683" i="9"/>
  <c r="K1674" i="9"/>
  <c r="O1665" i="9"/>
  <c r="O1639" i="9"/>
  <c r="O1610" i="9"/>
  <c r="K1574" i="9"/>
  <c r="O1528" i="9"/>
  <c r="K1489" i="9"/>
  <c r="O1443" i="9"/>
  <c r="O1400" i="9"/>
  <c r="O1389" i="9"/>
  <c r="O1378" i="9"/>
  <c r="O1346" i="9"/>
  <c r="O1335" i="9"/>
  <c r="K1304" i="9"/>
  <c r="K1266" i="9"/>
  <c r="O1165" i="9"/>
  <c r="K1103" i="9"/>
  <c r="O1048" i="9"/>
  <c r="O960" i="9"/>
  <c r="O903" i="9"/>
  <c r="K864" i="9"/>
  <c r="O758" i="9"/>
  <c r="O598" i="9"/>
  <c r="O576" i="9"/>
  <c r="K555" i="9"/>
  <c r="K494" i="9"/>
  <c r="O386" i="9"/>
  <c r="O175" i="9"/>
  <c r="K2759" i="9"/>
  <c r="K2740" i="9"/>
  <c r="K2700" i="9"/>
  <c r="K2611" i="9"/>
  <c r="K2517" i="9"/>
  <c r="O2492" i="9"/>
  <c r="O2402" i="9"/>
  <c r="K2362" i="9"/>
  <c r="K2317" i="9"/>
  <c r="O2296" i="9"/>
  <c r="K2271" i="9"/>
  <c r="O2258" i="9"/>
  <c r="K2098" i="9"/>
  <c r="O2085" i="9"/>
  <c r="K2038" i="9"/>
  <c r="O1972" i="9"/>
  <c r="K1925" i="9"/>
  <c r="O1912" i="9"/>
  <c r="K1899" i="9"/>
  <c r="K1865" i="9"/>
  <c r="K1774" i="9"/>
  <c r="O1734" i="9"/>
  <c r="K1709" i="9"/>
  <c r="O1658" i="9"/>
  <c r="K1639" i="9"/>
  <c r="K1619" i="9"/>
  <c r="K1441" i="9"/>
  <c r="O1411" i="9"/>
  <c r="O1374" i="9"/>
  <c r="K1264" i="9"/>
  <c r="K1243" i="9"/>
  <c r="O1080" i="9"/>
  <c r="K1046" i="9"/>
  <c r="K1011" i="9"/>
  <c r="O922" i="9"/>
  <c r="O789" i="9"/>
  <c r="O638" i="9"/>
  <c r="K595" i="9"/>
  <c r="K269" i="9"/>
  <c r="O67" i="9"/>
  <c r="K2887" i="9"/>
  <c r="B2887" i="9" s="1"/>
  <c r="K2876" i="9"/>
  <c r="K2836" i="9"/>
  <c r="K2817" i="9"/>
  <c r="K2707" i="9"/>
  <c r="O2688" i="9"/>
  <c r="O2643" i="9"/>
  <c r="K2631" i="9"/>
  <c r="O2606" i="9"/>
  <c r="K2586" i="9"/>
  <c r="O2561" i="9"/>
  <c r="K2537" i="9"/>
  <c r="O2422" i="9"/>
  <c r="O2394" i="9"/>
  <c r="K2275" i="9"/>
  <c r="O2262" i="9"/>
  <c r="K2167" i="9"/>
  <c r="K2150" i="9"/>
  <c r="K2119" i="9"/>
  <c r="O2024" i="9"/>
  <c r="O1959" i="9"/>
  <c r="K1946" i="9"/>
  <c r="O1933" i="9"/>
  <c r="O1894" i="9"/>
  <c r="O1868" i="9"/>
  <c r="K1821" i="9"/>
  <c r="O1738" i="9"/>
  <c r="K1713" i="9"/>
  <c r="O1628" i="9"/>
  <c r="O1464" i="9"/>
  <c r="O1369" i="9"/>
  <c r="O1326" i="9"/>
  <c r="O1171" i="9"/>
  <c r="O1087" i="9"/>
  <c r="K951" i="9"/>
  <c r="O282" i="9"/>
  <c r="K106" i="9"/>
  <c r="K41" i="9"/>
  <c r="K2854" i="9"/>
  <c r="O2842" i="9"/>
  <c r="O2780" i="9"/>
  <c r="K2623" i="9"/>
  <c r="K2578" i="9"/>
  <c r="O2291" i="9"/>
  <c r="O2175" i="9"/>
  <c r="O2158" i="9"/>
  <c r="K2128" i="9"/>
  <c r="K1938" i="9"/>
  <c r="K1890" i="9"/>
  <c r="K1667" i="9"/>
  <c r="K1567" i="9"/>
  <c r="K1532" i="9"/>
  <c r="O1350" i="9"/>
  <c r="K1234" i="9"/>
  <c r="K1193" i="9"/>
  <c r="O1157" i="9"/>
  <c r="O1073" i="9"/>
  <c r="O907" i="9"/>
  <c r="K884" i="9"/>
  <c r="K727" i="9"/>
  <c r="O668" i="9"/>
  <c r="O492" i="9"/>
  <c r="K343" i="9"/>
  <c r="K210" i="9"/>
  <c r="O2879" i="9"/>
  <c r="K2802" i="9"/>
  <c r="K2692" i="9"/>
  <c r="K2680" i="9"/>
  <c r="O2634" i="9"/>
  <c r="O2528" i="9"/>
  <c r="O2438" i="9"/>
  <c r="O2410" i="9"/>
  <c r="O2365" i="9"/>
  <c r="O2270" i="9"/>
  <c r="K2240" i="9"/>
  <c r="O2227" i="9"/>
  <c r="K2149" i="9"/>
  <c r="O2097" i="9"/>
  <c r="K2084" i="9"/>
  <c r="K2072" i="9"/>
  <c r="O2032" i="9"/>
  <c r="K2007" i="9"/>
  <c r="K1942" i="9"/>
  <c r="O1924" i="9"/>
  <c r="O1898" i="9"/>
  <c r="O1859" i="9"/>
  <c r="O1725" i="9"/>
  <c r="K1628" i="9"/>
  <c r="O1440" i="9"/>
  <c r="O1409" i="9"/>
  <c r="K1392" i="9"/>
  <c r="K1093" i="9"/>
  <c r="K1023" i="9"/>
  <c r="O900" i="9"/>
  <c r="K877" i="9"/>
  <c r="O847" i="9"/>
  <c r="O744" i="9"/>
  <c r="O700" i="9"/>
  <c r="O658" i="9"/>
  <c r="K549" i="9"/>
  <c r="K446" i="9"/>
  <c r="O396" i="9"/>
  <c r="K186" i="9"/>
  <c r="O123" i="9"/>
  <c r="O2875" i="9"/>
  <c r="K2850" i="9"/>
  <c r="K2839" i="9"/>
  <c r="O2816" i="9"/>
  <c r="K2780" i="9"/>
  <c r="O2706" i="9"/>
  <c r="O2695" i="9"/>
  <c r="O2630" i="9"/>
  <c r="K2373" i="9"/>
  <c r="K2345" i="9"/>
  <c r="O2274" i="9"/>
  <c r="O2214" i="9"/>
  <c r="K2201" i="9"/>
  <c r="K2158" i="9"/>
  <c r="K2136" i="9"/>
  <c r="O2123" i="9"/>
  <c r="K2028" i="9"/>
  <c r="K1963" i="9"/>
  <c r="O1885" i="9"/>
  <c r="K1855" i="9"/>
  <c r="K1838" i="9"/>
  <c r="O1820" i="9"/>
  <c r="K1790" i="9"/>
  <c r="O1772" i="9"/>
  <c r="O1755" i="9"/>
  <c r="K1699" i="9"/>
  <c r="K1623" i="9"/>
  <c r="O1556" i="9"/>
  <c r="K1494" i="9"/>
  <c r="K1457" i="9"/>
  <c r="K1428" i="9"/>
  <c r="K1416" i="9"/>
  <c r="K1362" i="9"/>
  <c r="K1350" i="9"/>
  <c r="O1269" i="9"/>
  <c r="K1415" i="9"/>
  <c r="O1379" i="9"/>
  <c r="K1314" i="9"/>
  <c r="O1281" i="9"/>
  <c r="K1248" i="9"/>
  <c r="O1233" i="9"/>
  <c r="O1192" i="9"/>
  <c r="K1051" i="9"/>
  <c r="K1008" i="9"/>
  <c r="O830" i="9"/>
  <c r="K814" i="9"/>
  <c r="O796" i="9"/>
  <c r="K752" i="9"/>
  <c r="O734" i="9"/>
  <c r="O686" i="9"/>
  <c r="O645" i="9"/>
  <c r="O635" i="9"/>
  <c r="O613" i="9"/>
  <c r="K583" i="9"/>
  <c r="O379" i="9"/>
  <c r="K164" i="9"/>
  <c r="K123" i="9"/>
  <c r="K39" i="9"/>
  <c r="O2871" i="9"/>
  <c r="K2864" i="9"/>
  <c r="O2742" i="9"/>
  <c r="K2695" i="9"/>
  <c r="O2670" i="9"/>
  <c r="K2634" i="9"/>
  <c r="K2622" i="9"/>
  <c r="O2601" i="9"/>
  <c r="K2561" i="9"/>
  <c r="K2540" i="9"/>
  <c r="K2512" i="9"/>
  <c r="O2507" i="9"/>
  <c r="O2470" i="9"/>
  <c r="K2422" i="9"/>
  <c r="O2401" i="9"/>
  <c r="K2377" i="9"/>
  <c r="O2352" i="9"/>
  <c r="K2344" i="9"/>
  <c r="K2340" i="9"/>
  <c r="K2316" i="9"/>
  <c r="O2307" i="9"/>
  <c r="K2295" i="9"/>
  <c r="K2274" i="9"/>
  <c r="K2257" i="9"/>
  <c r="O2239" i="9"/>
  <c r="K2231" i="9"/>
  <c r="K2209" i="9"/>
  <c r="K2197" i="9"/>
  <c r="K2192" i="9"/>
  <c r="O2179" i="9"/>
  <c r="O2174" i="9"/>
  <c r="K2166" i="9"/>
  <c r="O2148" i="9"/>
  <c r="O2114" i="9"/>
  <c r="O2083" i="9"/>
  <c r="K2058" i="9"/>
  <c r="K2041" i="9"/>
  <c r="K2036" i="9"/>
  <c r="O2023" i="9"/>
  <c r="K1993" i="9"/>
  <c r="O1958" i="9"/>
  <c r="K1928" i="9"/>
  <c r="O1910" i="9"/>
  <c r="K1868" i="9"/>
  <c r="K1863" i="9"/>
  <c r="K1803" i="9"/>
  <c r="K1755" i="9"/>
  <c r="K1738" i="9"/>
  <c r="O1720" i="9"/>
  <c r="K1695" i="9"/>
  <c r="K1690" i="9"/>
  <c r="K1602" i="9"/>
  <c r="K1571" i="9"/>
  <c r="O1550" i="9"/>
  <c r="K1536" i="9"/>
  <c r="O1515" i="9"/>
  <c r="O1469" i="9"/>
  <c r="K1439" i="9"/>
  <c r="K1433" i="9"/>
  <c r="K1427" i="9"/>
  <c r="O1403" i="9"/>
  <c r="K1367" i="9"/>
  <c r="O1331" i="9"/>
  <c r="K1326" i="9"/>
  <c r="O1254" i="9"/>
  <c r="K1177" i="9"/>
  <c r="O1170" i="9"/>
  <c r="K1142" i="9"/>
  <c r="K1136" i="9"/>
  <c r="O1127" i="9"/>
  <c r="K1099" i="9"/>
  <c r="O1092" i="9"/>
  <c r="K1064" i="9"/>
  <c r="K1058" i="9"/>
  <c r="O1022" i="9"/>
  <c r="O979" i="9"/>
  <c r="O973" i="9"/>
  <c r="K921" i="9"/>
  <c r="K906" i="9"/>
  <c r="O876" i="9"/>
  <c r="K868" i="9"/>
  <c r="K846" i="9"/>
  <c r="O838" i="9"/>
  <c r="K726" i="9"/>
  <c r="O654" i="9"/>
  <c r="O625" i="9"/>
  <c r="K569" i="9"/>
  <c r="K558" i="9"/>
  <c r="K490" i="9"/>
  <c r="K455" i="9"/>
  <c r="K419" i="9"/>
  <c r="O365" i="9"/>
  <c r="K297" i="9"/>
  <c r="O182" i="9"/>
  <c r="O120" i="9"/>
  <c r="K100" i="9"/>
  <c r="O80" i="9"/>
  <c r="O2647" i="9"/>
  <c r="O2619" i="9"/>
  <c r="K2566" i="9"/>
  <c r="K2538" i="9"/>
  <c r="O2451" i="9"/>
  <c r="O2374" i="9"/>
  <c r="O2320" i="9"/>
  <c r="O2292" i="9"/>
  <c r="K2228" i="9"/>
  <c r="O2210" i="9"/>
  <c r="K2055" i="9"/>
  <c r="O2020" i="9"/>
  <c r="K1930" i="9"/>
  <c r="O1847" i="9"/>
  <c r="O1782" i="9"/>
  <c r="K1769" i="9"/>
  <c r="K1757" i="9"/>
  <c r="O1717" i="9"/>
  <c r="K1692" i="9"/>
  <c r="K1522" i="9"/>
  <c r="O1483" i="9"/>
  <c r="K1447" i="9"/>
  <c r="O1380" i="9"/>
  <c r="O1296" i="9"/>
  <c r="K1116" i="9"/>
  <c r="K1003" i="9"/>
  <c r="O915" i="9"/>
  <c r="K901" i="9"/>
  <c r="K458" i="9"/>
  <c r="K283" i="9"/>
  <c r="O210" i="9"/>
  <c r="K21" i="9"/>
  <c r="O2894" i="9"/>
  <c r="C2894" i="9" s="1"/>
  <c r="O2883" i="9"/>
  <c r="O2824" i="9"/>
  <c r="O2813" i="9"/>
  <c r="K2766" i="9"/>
  <c r="O2703" i="9"/>
  <c r="K2676" i="9"/>
  <c r="K2558" i="9"/>
  <c r="K2513" i="9"/>
  <c r="K2476" i="9"/>
  <c r="K2341" i="9"/>
  <c r="O2316" i="9"/>
  <c r="K2292" i="9"/>
  <c r="O2257" i="9"/>
  <c r="K2215" i="9"/>
  <c r="O2132" i="9"/>
  <c r="K2102" i="9"/>
  <c r="O2084" i="9"/>
  <c r="O2067" i="9"/>
  <c r="K2042" i="9"/>
  <c r="K1977" i="9"/>
  <c r="K1951" i="9"/>
  <c r="K1912" i="9"/>
  <c r="K1886" i="9"/>
  <c r="O1803" i="9"/>
  <c r="K1778" i="9"/>
  <c r="K1756" i="9"/>
  <c r="O1613" i="9"/>
  <c r="O1511" i="9"/>
  <c r="O1476" i="9"/>
  <c r="K1411" i="9"/>
  <c r="K1333" i="9"/>
  <c r="K1094" i="9"/>
  <c r="O921" i="9"/>
  <c r="O807" i="9"/>
  <c r="K746" i="9"/>
  <c r="K648" i="9"/>
  <c r="O2850" i="9"/>
  <c r="O2831" i="9"/>
  <c r="K2784" i="9"/>
  <c r="O2772" i="9"/>
  <c r="O2710" i="9"/>
  <c r="K2651" i="9"/>
  <c r="O2618" i="9"/>
  <c r="K2533" i="9"/>
  <c r="K2488" i="9"/>
  <c r="O2463" i="9"/>
  <c r="K2451" i="9"/>
  <c r="K2406" i="9"/>
  <c r="O2218" i="9"/>
  <c r="K2193" i="9"/>
  <c r="K2171" i="9"/>
  <c r="K2063" i="9"/>
  <c r="K1998" i="9"/>
  <c r="O1872" i="9"/>
  <c r="O1855" i="9"/>
  <c r="K1825" i="9"/>
  <c r="K1799" i="9"/>
  <c r="O1747" i="9"/>
  <c r="K1734" i="9"/>
  <c r="K1658" i="9"/>
  <c r="O1643" i="9"/>
  <c r="K1598" i="9"/>
  <c r="O1546" i="9"/>
  <c r="K1505" i="9"/>
  <c r="K1380" i="9"/>
  <c r="K1345" i="9"/>
  <c r="O1221" i="9"/>
  <c r="K1199" i="9"/>
  <c r="K1037" i="9"/>
  <c r="O995" i="9"/>
  <c r="O914" i="9"/>
  <c r="O854" i="9"/>
  <c r="K762" i="9"/>
  <c r="O736" i="9"/>
  <c r="K710" i="9"/>
  <c r="K355" i="9"/>
  <c r="O168" i="9"/>
  <c r="K83" i="9"/>
  <c r="O63" i="9"/>
  <c r="K2861" i="9"/>
  <c r="O2809" i="9"/>
  <c r="K2751" i="9"/>
  <c r="O2739" i="9"/>
  <c r="O2728" i="9"/>
  <c r="K2525" i="9"/>
  <c r="K2480" i="9"/>
  <c r="K2398" i="9"/>
  <c r="K2308" i="9"/>
  <c r="K2180" i="9"/>
  <c r="O2162" i="9"/>
  <c r="K2067" i="9"/>
  <c r="O2054" i="9"/>
  <c r="K1959" i="9"/>
  <c r="K1894" i="9"/>
  <c r="K1877" i="9"/>
  <c r="O1864" i="9"/>
  <c r="K1851" i="9"/>
  <c r="O1703" i="9"/>
  <c r="K1682" i="9"/>
  <c r="K1608" i="9"/>
  <c r="K1593" i="9"/>
  <c r="K1582" i="9"/>
  <c r="O1561" i="9"/>
  <c r="K1470" i="9"/>
  <c r="O1308" i="9"/>
  <c r="K1289" i="9"/>
  <c r="O1213" i="9"/>
  <c r="K1171" i="9"/>
  <c r="O1129" i="9"/>
  <c r="K1087" i="9"/>
  <c r="K1009" i="9"/>
  <c r="O891" i="9"/>
  <c r="O814" i="9"/>
  <c r="K772" i="9"/>
  <c r="O646" i="9"/>
  <c r="K584" i="9"/>
  <c r="K481" i="9"/>
  <c r="O2897" i="9"/>
  <c r="C2897" i="9" s="1"/>
  <c r="O2886" i="9"/>
  <c r="O2827" i="9"/>
  <c r="K2769" i="9"/>
  <c r="O2757" i="9"/>
  <c r="K2710" i="9"/>
  <c r="K2699" i="9"/>
  <c r="O2675" i="9"/>
  <c r="K2627" i="9"/>
  <c r="K2590" i="9"/>
  <c r="K2500" i="9"/>
  <c r="O2475" i="9"/>
  <c r="O2430" i="9"/>
  <c r="K2394" i="9"/>
  <c r="K2349" i="9"/>
  <c r="O2340" i="9"/>
  <c r="K2300" i="9"/>
  <c r="O2118" i="9"/>
  <c r="K2093" i="9"/>
  <c r="O2010" i="9"/>
  <c r="O1950" i="9"/>
  <c r="K1795" i="9"/>
  <c r="O1777" i="9"/>
  <c r="O1712" i="9"/>
  <c r="K1686" i="9"/>
  <c r="O1647" i="9"/>
  <c r="K1577" i="9"/>
  <c r="O1536" i="9"/>
  <c r="K1526" i="9"/>
  <c r="K1422" i="9"/>
  <c r="K1356" i="9"/>
  <c r="O1261" i="9"/>
  <c r="K1227" i="9"/>
  <c r="K1221" i="9"/>
  <c r="O1185" i="9"/>
  <c r="K1178" i="9"/>
  <c r="K1157" i="9"/>
  <c r="O1142" i="9"/>
  <c r="O1113" i="9"/>
  <c r="K1108" i="9"/>
  <c r="K1073" i="9"/>
  <c r="O1064" i="9"/>
  <c r="O994" i="9"/>
  <c r="O988" i="9"/>
  <c r="O980" i="9"/>
  <c r="O950" i="9"/>
  <c r="K854" i="9"/>
  <c r="K831" i="9"/>
  <c r="K771" i="9"/>
  <c r="K678" i="9"/>
  <c r="K668" i="9"/>
  <c r="O593" i="9"/>
  <c r="O501" i="9"/>
  <c r="O490" i="9"/>
  <c r="O467" i="9"/>
  <c r="K456" i="9"/>
  <c r="O419" i="9"/>
  <c r="O310" i="9"/>
  <c r="K226" i="9"/>
  <c r="K209" i="9"/>
  <c r="K168" i="9"/>
  <c r="O81" i="9"/>
  <c r="O18" i="9"/>
  <c r="O2853" i="9"/>
  <c r="K2846" i="9"/>
  <c r="O2834" i="9"/>
  <c r="O2794" i="9"/>
  <c r="O2783" i="9"/>
  <c r="O2724" i="9"/>
  <c r="K2717" i="9"/>
  <c r="O2713" i="9"/>
  <c r="O2650" i="9"/>
  <c r="K2647" i="9"/>
  <c r="O2605" i="9"/>
  <c r="K2602" i="9"/>
  <c r="O2577" i="9"/>
  <c r="K2565" i="9"/>
  <c r="O2532" i="9"/>
  <c r="K2520" i="9"/>
  <c r="O2495" i="9"/>
  <c r="K2475" i="9"/>
  <c r="O2450" i="9"/>
  <c r="K2447" i="9"/>
  <c r="O2405" i="9"/>
  <c r="K2402" i="9"/>
  <c r="K2365" i="9"/>
  <c r="O2332" i="9"/>
  <c r="K2320" i="9"/>
  <c r="O2235" i="9"/>
  <c r="K2205" i="9"/>
  <c r="K2140" i="9"/>
  <c r="O2122" i="9"/>
  <c r="O2062" i="9"/>
  <c r="K1984" i="9"/>
  <c r="K1967" i="9"/>
  <c r="K1950" i="9"/>
  <c r="O1932" i="9"/>
  <c r="K1924" i="9"/>
  <c r="K1859" i="9"/>
  <c r="K1816" i="9"/>
  <c r="K1794" i="9"/>
  <c r="K1777" i="9"/>
  <c r="O1764" i="9"/>
  <c r="O1759" i="9"/>
  <c r="K1751" i="9"/>
  <c r="O1733" i="9"/>
  <c r="K1638" i="9"/>
  <c r="K1627" i="9"/>
  <c r="O1606" i="9"/>
  <c r="K1587" i="9"/>
  <c r="O1566" i="9"/>
  <c r="O1520" i="9"/>
  <c r="K1510" i="9"/>
  <c r="O1504" i="9"/>
  <c r="O1445" i="9"/>
  <c r="O1385" i="9"/>
  <c r="K1288" i="9"/>
  <c r="K1255" i="9"/>
  <c r="O1198" i="9"/>
  <c r="O1085" i="9"/>
  <c r="O1001" i="9"/>
  <c r="K966" i="9"/>
  <c r="K944" i="9"/>
  <c r="K928" i="9"/>
  <c r="K913" i="9"/>
  <c r="O883" i="9"/>
  <c r="K707" i="9"/>
  <c r="K604" i="9"/>
  <c r="K536" i="9"/>
  <c r="O512" i="9"/>
  <c r="K395" i="9"/>
  <c r="K281" i="9"/>
  <c r="K145" i="9"/>
  <c r="K2875" i="9"/>
  <c r="O2860" i="9"/>
  <c r="K2824" i="9"/>
  <c r="K2805" i="9"/>
  <c r="O2790" i="9"/>
  <c r="K2765" i="9"/>
  <c r="O2750" i="9"/>
  <c r="O2691" i="9"/>
  <c r="K2667" i="9"/>
  <c r="K2589" i="9"/>
  <c r="O2878" i="9"/>
  <c r="K2842" i="9"/>
  <c r="O2838" i="9"/>
  <c r="K2831" i="9"/>
  <c r="O2779" i="9"/>
  <c r="K2772" i="9"/>
  <c r="K2761" i="9"/>
  <c r="O2709" i="9"/>
  <c r="K2702" i="9"/>
  <c r="K2687" i="9"/>
  <c r="O2666" i="9"/>
  <c r="K2626" i="9"/>
  <c r="O2593" i="9"/>
  <c r="K2581" i="9"/>
  <c r="O2572" i="9"/>
  <c r="K2536" i="9"/>
  <c r="O2511" i="9"/>
  <c r="O2499" i="9"/>
  <c r="K2491" i="9"/>
  <c r="K2487" i="9"/>
  <c r="O2466" i="9"/>
  <c r="K2463" i="9"/>
  <c r="K2442" i="9"/>
  <c r="O2421" i="9"/>
  <c r="K2409" i="9"/>
  <c r="O2376" i="9"/>
  <c r="O2327" i="9"/>
  <c r="K2291" i="9"/>
  <c r="K2287" i="9"/>
  <c r="K2278" i="9"/>
  <c r="O2265" i="9"/>
  <c r="O2260" i="9"/>
  <c r="K2218" i="9"/>
  <c r="O2200" i="9"/>
  <c r="K2153" i="9"/>
  <c r="K2110" i="9"/>
  <c r="K2105" i="9"/>
  <c r="O2092" i="9"/>
  <c r="K2088" i="9"/>
  <c r="O2070" i="9"/>
  <c r="O1962" i="9"/>
  <c r="K1954" i="9"/>
  <c r="K1949" i="9"/>
  <c r="K1937" i="9"/>
  <c r="O1919" i="9"/>
  <c r="K1915" i="9"/>
  <c r="K1889" i="9"/>
  <c r="K1872" i="9"/>
  <c r="O1854" i="9"/>
  <c r="K1824" i="9"/>
  <c r="O1789" i="9"/>
  <c r="K1781" i="9"/>
  <c r="O1763" i="9"/>
  <c r="K1759" i="9"/>
  <c r="K1747" i="9"/>
  <c r="K1742" i="9"/>
  <c r="O1729" i="9"/>
  <c r="O1724" i="9"/>
  <c r="K1716" i="9"/>
  <c r="O1698" i="9"/>
  <c r="K1671" i="9"/>
  <c r="K1647" i="9"/>
  <c r="K1643" i="9"/>
  <c r="K1632" i="9"/>
  <c r="K1617" i="9"/>
  <c r="O1611" i="9"/>
  <c r="O1596" i="9"/>
  <c r="K1586" i="9"/>
  <c r="O1576" i="9"/>
  <c r="K1546" i="9"/>
  <c r="O1525" i="9"/>
  <c r="K1509" i="9"/>
  <c r="K1486" i="9"/>
  <c r="K1463" i="9"/>
  <c r="O1456" i="9"/>
  <c r="K1451" i="9"/>
  <c r="K1445" i="9"/>
  <c r="K1391" i="9"/>
  <c r="O1384" i="9"/>
  <c r="O1355" i="9"/>
  <c r="O1349" i="9"/>
  <c r="K1313" i="9"/>
  <c r="K1307" i="9"/>
  <c r="O1226" i="9"/>
  <c r="K1184" i="9"/>
  <c r="K1149" i="9"/>
  <c r="O1107" i="9"/>
  <c r="O1078" i="9"/>
  <c r="K1071" i="9"/>
  <c r="K1036" i="9"/>
  <c r="O1029" i="9"/>
  <c r="O986" i="9"/>
  <c r="O957" i="9"/>
  <c r="K943" i="9"/>
  <c r="K936" i="9"/>
  <c r="O926" i="9"/>
  <c r="O897" i="9"/>
  <c r="O803" i="9"/>
  <c r="K796" i="9"/>
  <c r="K769" i="9"/>
  <c r="K761" i="9"/>
  <c r="K734" i="9"/>
  <c r="K645" i="9"/>
  <c r="O430" i="9"/>
  <c r="K406" i="9"/>
  <c r="K394" i="9"/>
  <c r="O2747" i="9"/>
  <c r="O2736" i="9"/>
  <c r="O2725" i="9"/>
  <c r="O2668" i="9"/>
  <c r="K2656" i="9"/>
  <c r="O2586" i="9"/>
  <c r="K2562" i="9"/>
  <c r="O2541" i="9"/>
  <c r="O2447" i="9"/>
  <c r="K2366" i="9"/>
  <c r="O2341" i="9"/>
  <c r="O2275" i="9"/>
  <c r="K2163" i="9"/>
  <c r="K1990" i="9"/>
  <c r="O1955" i="9"/>
  <c r="K1834" i="9"/>
  <c r="K1817" i="9"/>
  <c r="K1752" i="9"/>
  <c r="O1739" i="9"/>
  <c r="K1654" i="9"/>
  <c r="O1598" i="9"/>
  <c r="K1527" i="9"/>
  <c r="K1453" i="9"/>
  <c r="O1345" i="9"/>
  <c r="K1309" i="9"/>
  <c r="O1123" i="9"/>
  <c r="K1052" i="9"/>
  <c r="K997" i="9"/>
  <c r="O953" i="9"/>
  <c r="K701" i="9"/>
  <c r="K649" i="9"/>
  <c r="K470" i="9"/>
  <c r="K397" i="9"/>
  <c r="K299" i="9"/>
  <c r="K253" i="9"/>
  <c r="K2777" i="9"/>
  <c r="K2696" i="9"/>
  <c r="O2443" i="9"/>
  <c r="K2431" i="9"/>
  <c r="K2386" i="9"/>
  <c r="O2361" i="9"/>
  <c r="O2349" i="9"/>
  <c r="K2337" i="9"/>
  <c r="K2313" i="9"/>
  <c r="K2280" i="9"/>
  <c r="K2249" i="9"/>
  <c r="O2197" i="9"/>
  <c r="K2184" i="9"/>
  <c r="K2124" i="9"/>
  <c r="K2107" i="9"/>
  <c r="O2089" i="9"/>
  <c r="K2059" i="9"/>
  <c r="K1994" i="9"/>
  <c r="K1929" i="9"/>
  <c r="O1760" i="9"/>
  <c r="K1634" i="9"/>
  <c r="K1603" i="9"/>
  <c r="K1537" i="9"/>
  <c r="O1516" i="9"/>
  <c r="K1471" i="9"/>
  <c r="O1338" i="9"/>
  <c r="O1206" i="9"/>
  <c r="K1186" i="9"/>
  <c r="O1136" i="9"/>
  <c r="O1101" i="9"/>
  <c r="K1018" i="9"/>
  <c r="K989" i="9"/>
  <c r="O877" i="9"/>
  <c r="O772" i="9"/>
  <c r="O688" i="9"/>
  <c r="O573" i="9"/>
  <c r="O422" i="9"/>
  <c r="O2890" i="9"/>
  <c r="C2890" i="9" s="1"/>
  <c r="K2865" i="9"/>
  <c r="K2795" i="9"/>
  <c r="K2725" i="9"/>
  <c r="K2714" i="9"/>
  <c r="O2590" i="9"/>
  <c r="O2581" i="9"/>
  <c r="O2536" i="9"/>
  <c r="O2418" i="9"/>
  <c r="K2378" i="9"/>
  <c r="K2236" i="9"/>
  <c r="O2153" i="9"/>
  <c r="O2110" i="9"/>
  <c r="K1955" i="9"/>
  <c r="O1920" i="9"/>
  <c r="K1830" i="9"/>
  <c r="K1717" i="9"/>
  <c r="K1663" i="9"/>
  <c r="O1428" i="9"/>
  <c r="O1227" i="9"/>
  <c r="K1002" i="9"/>
  <c r="K797" i="9"/>
  <c r="K504" i="9"/>
  <c r="O468" i="9"/>
  <c r="O435" i="9"/>
  <c r="K2762" i="9"/>
  <c r="O2683" i="9"/>
  <c r="O2655" i="9"/>
  <c r="O2610" i="9"/>
  <c r="K2598" i="9"/>
  <c r="O2565" i="9"/>
  <c r="K2553" i="9"/>
  <c r="O2483" i="9"/>
  <c r="O2356" i="9"/>
  <c r="O2328" i="9"/>
  <c r="K2245" i="9"/>
  <c r="O2205" i="9"/>
  <c r="K2089" i="9"/>
  <c r="K2050" i="9"/>
  <c r="K2024" i="9"/>
  <c r="O1989" i="9"/>
  <c r="K1743" i="9"/>
  <c r="K1721" i="9"/>
  <c r="O1708" i="9"/>
  <c r="K1677" i="9"/>
  <c r="O1481" i="9"/>
  <c r="O1446" i="9"/>
  <c r="K1404" i="9"/>
  <c r="K1270" i="9"/>
  <c r="O1242" i="9"/>
  <c r="O1164" i="9"/>
  <c r="O1121" i="9"/>
  <c r="O1016" i="9"/>
  <c r="K974" i="9"/>
  <c r="O929" i="9"/>
  <c r="O779" i="9"/>
  <c r="O717" i="9"/>
  <c r="O407" i="9"/>
  <c r="O368" i="9"/>
  <c r="K282" i="9"/>
  <c r="O58" i="9"/>
  <c r="K2890" i="9"/>
  <c r="B2890" i="9" s="1"/>
  <c r="O2835" i="9"/>
  <c r="O2776" i="9"/>
  <c r="O2765" i="9"/>
  <c r="O2717" i="9"/>
  <c r="K2672" i="9"/>
  <c r="O2585" i="9"/>
  <c r="O2557" i="9"/>
  <c r="O2503" i="9"/>
  <c r="K2455" i="9"/>
  <c r="O2385" i="9"/>
  <c r="O2303" i="9"/>
  <c r="O2279" i="9"/>
  <c r="K2266" i="9"/>
  <c r="O2248" i="9"/>
  <c r="O2183" i="9"/>
  <c r="O2075" i="9"/>
  <c r="O2058" i="9"/>
  <c r="K1968" i="9"/>
  <c r="O1945" i="9"/>
  <c r="K1903" i="9"/>
  <c r="O2893" i="9"/>
  <c r="C2893" i="9" s="1"/>
  <c r="K2857" i="9"/>
  <c r="K2787" i="9"/>
  <c r="K2776" i="9"/>
  <c r="K2736" i="9"/>
  <c r="O2626" i="9"/>
  <c r="O2360" i="9"/>
  <c r="K2188" i="9"/>
  <c r="O2170" i="9"/>
  <c r="O2127" i="9"/>
  <c r="O2105" i="9"/>
  <c r="K2049" i="9"/>
  <c r="K2015" i="9"/>
  <c r="O1997" i="9"/>
  <c r="K1989" i="9"/>
  <c r="K1972" i="9"/>
  <c r="O1954" i="9"/>
  <c r="O1889" i="9"/>
  <c r="K1842" i="9"/>
  <c r="O1824" i="9"/>
  <c r="O1798" i="9"/>
  <c r="O1666" i="9"/>
  <c r="K1541" i="9"/>
  <c r="K1481" i="9"/>
  <c r="K1409" i="9"/>
  <c r="K1374" i="9"/>
  <c r="K1164" i="9"/>
  <c r="O2867" i="9"/>
  <c r="K2860" i="9"/>
  <c r="O2856" i="9"/>
  <c r="K2849" i="9"/>
  <c r="O2845" i="9"/>
  <c r="K2809" i="9"/>
  <c r="K2790" i="9"/>
  <c r="O2786" i="9"/>
  <c r="O2775" i="9"/>
  <c r="K2750" i="9"/>
  <c r="K2739" i="9"/>
  <c r="O2735" i="9"/>
  <c r="O2727" i="9"/>
  <c r="O2716" i="9"/>
  <c r="O2686" i="9"/>
  <c r="K2683" i="9"/>
  <c r="O2658" i="9"/>
  <c r="K2638" i="9"/>
  <c r="O2609" i="9"/>
  <c r="K2601" i="9"/>
  <c r="O2568" i="9"/>
  <c r="O2564" i="9"/>
  <c r="K2556" i="9"/>
  <c r="K2528" i="9"/>
  <c r="O2486" i="9"/>
  <c r="K2483" i="9"/>
  <c r="O2441" i="9"/>
  <c r="K2438" i="9"/>
  <c r="O2413" i="9"/>
  <c r="K2401" i="9"/>
  <c r="O2392" i="9"/>
  <c r="O2368" i="9"/>
  <c r="K2356" i="9"/>
  <c r="O2331" i="9"/>
  <c r="K2311" i="9"/>
  <c r="O2269" i="9"/>
  <c r="K2239" i="9"/>
  <c r="K2222" i="9"/>
  <c r="O2204" i="9"/>
  <c r="K2196" i="9"/>
  <c r="K2179" i="9"/>
  <c r="K2174" i="9"/>
  <c r="K2162" i="9"/>
  <c r="K2157" i="9"/>
  <c r="O2144" i="9"/>
  <c r="O2139" i="9"/>
  <c r="K2131" i="9"/>
  <c r="O2113" i="9"/>
  <c r="K2097" i="9"/>
  <c r="O2079" i="9"/>
  <c r="K2066" i="9"/>
  <c r="O2014" i="9"/>
  <c r="K2006" i="9"/>
  <c r="K2001" i="9"/>
  <c r="O1988" i="9"/>
  <c r="O1983" i="9"/>
  <c r="K1958" i="9"/>
  <c r="K1941" i="9"/>
  <c r="O1923" i="9"/>
  <c r="K1893" i="9"/>
  <c r="O1875" i="9"/>
  <c r="O1858" i="9"/>
  <c r="K1833" i="9"/>
  <c r="K1828" i="9"/>
  <c r="O1815" i="9"/>
  <c r="O1810" i="9"/>
  <c r="K1768" i="9"/>
  <c r="K1703" i="9"/>
  <c r="O1680" i="9"/>
  <c r="K1657" i="9"/>
  <c r="O1626" i="9"/>
  <c r="K1561" i="9"/>
  <c r="O1540" i="9"/>
  <c r="O1529" i="9"/>
  <c r="O1480" i="9"/>
  <c r="O1474" i="9"/>
  <c r="O1468" i="9"/>
  <c r="O1414" i="9"/>
  <c r="O1408" i="9"/>
  <c r="K1403" i="9"/>
  <c r="K1397" i="9"/>
  <c r="O1373" i="9"/>
  <c r="O1336" i="9"/>
  <c r="K1331" i="9"/>
  <c r="K1301" i="9"/>
  <c r="O1247" i="9"/>
  <c r="O1239" i="9"/>
  <c r="K1219" i="9"/>
  <c r="O1204" i="9"/>
  <c r="O1169" i="9"/>
  <c r="O1163" i="9"/>
  <c r="K1127" i="9"/>
  <c r="O1120" i="9"/>
  <c r="K1092" i="9"/>
  <c r="O1050" i="9"/>
  <c r="O1042" i="9"/>
  <c r="K1022" i="9"/>
  <c r="K1014" i="9"/>
  <c r="O1007" i="9"/>
  <c r="O978" i="9"/>
  <c r="K973" i="9"/>
  <c r="O956" i="9"/>
  <c r="K942" i="9"/>
  <c r="O919" i="9"/>
  <c r="O912" i="9"/>
  <c r="O859" i="9"/>
  <c r="K821" i="9"/>
  <c r="O813" i="9"/>
  <c r="O786" i="9"/>
  <c r="K779" i="9"/>
  <c r="O751" i="9"/>
  <c r="O724" i="9"/>
  <c r="O716" i="9"/>
  <c r="O706" i="9"/>
  <c r="K695" i="9"/>
  <c r="K654" i="9"/>
  <c r="O624" i="9"/>
  <c r="K592" i="9"/>
  <c r="O535" i="9"/>
  <c r="O511" i="9"/>
  <c r="O476" i="9"/>
  <c r="K392" i="9"/>
  <c r="K338" i="9"/>
  <c r="O279" i="9"/>
  <c r="O160" i="9"/>
  <c r="O73" i="9"/>
  <c r="K55" i="9"/>
  <c r="O16" i="9"/>
  <c r="O206" i="9"/>
  <c r="K2897" i="9"/>
  <c r="B2897" i="9" s="1"/>
  <c r="O2873" i="9"/>
  <c r="O2864" i="9"/>
  <c r="O2823" i="9"/>
  <c r="O2814" i="9"/>
  <c r="K2806" i="9"/>
  <c r="K2756" i="9"/>
  <c r="O2671" i="9"/>
  <c r="O2632" i="9"/>
  <c r="O2550" i="9"/>
  <c r="K2541" i="9"/>
  <c r="O2478" i="9"/>
  <c r="K2430" i="9"/>
  <c r="K2420" i="9"/>
  <c r="K2348" i="9"/>
  <c r="O2315" i="9"/>
  <c r="O2305" i="9"/>
  <c r="O2295" i="9"/>
  <c r="O2268" i="9"/>
  <c r="K2248" i="9"/>
  <c r="K2151" i="9"/>
  <c r="K2113" i="9"/>
  <c r="O2057" i="9"/>
  <c r="O2019" i="9"/>
  <c r="O1964" i="9"/>
  <c r="O1922" i="9"/>
  <c r="O1884" i="9"/>
  <c r="K1847" i="9"/>
  <c r="O1825" i="9"/>
  <c r="O1808" i="9"/>
  <c r="K1788" i="9"/>
  <c r="K1767" i="9"/>
  <c r="K1746" i="9"/>
  <c r="O1732" i="9"/>
  <c r="K1712" i="9"/>
  <c r="O1668" i="9"/>
  <c r="O1660" i="9"/>
  <c r="K1653" i="9"/>
  <c r="K1572" i="9"/>
  <c r="K1564" i="9"/>
  <c r="K1556" i="9"/>
  <c r="O1539" i="9"/>
  <c r="O1531" i="9"/>
  <c r="O1473" i="9"/>
  <c r="K1402" i="9"/>
  <c r="K1315" i="9"/>
  <c r="O1230" i="9"/>
  <c r="O1168" i="9"/>
  <c r="O1135" i="9"/>
  <c r="K1016" i="9"/>
  <c r="O940" i="9"/>
  <c r="K834" i="9"/>
  <c r="K714" i="9"/>
  <c r="O606" i="9"/>
  <c r="K581" i="9"/>
  <c r="K543" i="9"/>
  <c r="O498" i="9"/>
  <c r="O488" i="9"/>
  <c r="K480" i="9"/>
  <c r="K461" i="9"/>
  <c r="O326" i="9"/>
  <c r="O314" i="9"/>
  <c r="K267" i="9"/>
  <c r="K188" i="9"/>
  <c r="O60" i="9"/>
  <c r="K2894" i="9"/>
  <c r="B2894" i="9" s="1"/>
  <c r="O2870" i="9"/>
  <c r="K2835" i="9"/>
  <c r="O2820" i="9"/>
  <c r="O2770" i="9"/>
  <c r="O2761" i="9"/>
  <c r="O2752" i="9"/>
  <c r="K2744" i="9"/>
  <c r="K2735" i="9"/>
  <c r="O2720" i="9"/>
  <c r="O2711" i="9"/>
  <c r="O2702" i="9"/>
  <c r="K2694" i="9"/>
  <c r="K2688" i="9"/>
  <c r="K2678" i="9"/>
  <c r="O2635" i="9"/>
  <c r="K2616" i="9"/>
  <c r="K2606" i="9"/>
  <c r="K2577" i="9"/>
  <c r="K2567" i="9"/>
  <c r="O2553" i="9"/>
  <c r="K2505" i="9"/>
  <c r="O2501" i="9"/>
  <c r="K2495" i="9"/>
  <c r="O2491" i="9"/>
  <c r="O2452" i="9"/>
  <c r="O2442" i="9"/>
  <c r="K2433" i="9"/>
  <c r="K2423" i="9"/>
  <c r="O2390" i="9"/>
  <c r="O2380" i="9"/>
  <c r="O2370" i="9"/>
  <c r="K2361" i="9"/>
  <c r="K2351" i="9"/>
  <c r="K2322" i="9"/>
  <c r="O2318" i="9"/>
  <c r="K2312" i="9"/>
  <c r="O2282" i="9"/>
  <c r="K2279" i="9"/>
  <c r="K2262" i="9"/>
  <c r="K2258" i="9"/>
  <c r="O2244" i="9"/>
  <c r="K2241" i="9"/>
  <c r="O2223" i="9"/>
  <c r="K2203" i="9"/>
  <c r="K2199" i="9"/>
  <c r="O2185" i="9"/>
  <c r="K2165" i="9"/>
  <c r="K2144" i="9"/>
  <c r="K2127" i="9"/>
  <c r="O2109" i="9"/>
  <c r="K2106" i="9"/>
  <c r="O2088" i="9"/>
  <c r="K2068" i="9"/>
  <c r="K2030" i="9"/>
  <c r="O2012" i="9"/>
  <c r="K2009" i="9"/>
  <c r="K1992" i="9"/>
  <c r="O1974" i="9"/>
  <c r="K1971" i="9"/>
  <c r="O1953" i="9"/>
  <c r="K1933" i="9"/>
  <c r="O1915" i="9"/>
  <c r="K1895" i="9"/>
  <c r="K1874" i="9"/>
  <c r="K1857" i="9"/>
  <c r="O1839" i="9"/>
  <c r="K1836" i="9"/>
  <c r="K1798" i="9"/>
  <c r="K1760" i="9"/>
  <c r="O1742" i="9"/>
  <c r="K1739" i="9"/>
  <c r="K1722" i="9"/>
  <c r="O1704" i="9"/>
  <c r="K1701" i="9"/>
  <c r="K1672" i="9"/>
  <c r="K1664" i="9"/>
  <c r="K1641" i="9"/>
  <c r="K1637" i="9"/>
  <c r="K1633" i="9"/>
  <c r="K1629" i="9"/>
  <c r="O1620" i="9"/>
  <c r="O1604" i="9"/>
  <c r="K1511" i="9"/>
  <c r="O1501" i="9"/>
  <c r="K1464" i="9"/>
  <c r="K1430" i="9"/>
  <c r="O1391" i="9"/>
  <c r="K1373" i="9"/>
  <c r="K1339" i="9"/>
  <c r="O1334" i="9"/>
  <c r="K1269" i="9"/>
  <c r="K1247" i="9"/>
  <c r="K1236" i="9"/>
  <c r="K1207" i="9"/>
  <c r="K1196" i="9"/>
  <c r="K1174" i="9"/>
  <c r="K1134" i="9"/>
  <c r="K1123" i="9"/>
  <c r="K1112" i="9"/>
  <c r="K1072" i="9"/>
  <c r="O1060" i="9"/>
  <c r="K1039" i="9"/>
  <c r="O987" i="9"/>
  <c r="K977" i="9"/>
  <c r="O970" i="9"/>
  <c r="O964" i="9"/>
  <c r="K959" i="9"/>
  <c r="K922" i="9"/>
  <c r="K893" i="9"/>
  <c r="K887" i="9"/>
  <c r="K881" i="9"/>
  <c r="K833" i="9"/>
  <c r="K826" i="9"/>
  <c r="O819" i="9"/>
  <c r="K813" i="9"/>
  <c r="K807" i="9"/>
  <c r="K799" i="9"/>
  <c r="K770" i="9"/>
  <c r="K764" i="9"/>
  <c r="K735" i="9"/>
  <c r="K691" i="9"/>
  <c r="O673" i="9"/>
  <c r="K633" i="9"/>
  <c r="O615" i="9"/>
  <c r="K599" i="9"/>
  <c r="K590" i="9"/>
  <c r="O562" i="9"/>
  <c r="K506" i="9"/>
  <c r="K443" i="9"/>
  <c r="K423" i="9"/>
  <c r="K413" i="9"/>
  <c r="K391" i="9"/>
  <c r="K381" i="9"/>
  <c r="K371" i="9"/>
  <c r="O359" i="9"/>
  <c r="K337" i="9"/>
  <c r="O205" i="9"/>
  <c r="O170" i="9"/>
  <c r="K156" i="9"/>
  <c r="O143" i="9"/>
  <c r="K124" i="9"/>
  <c r="K109" i="9"/>
  <c r="O93" i="9"/>
  <c r="O78" i="9"/>
  <c r="K2856" i="9"/>
  <c r="K2847" i="9"/>
  <c r="O2773" i="9"/>
  <c r="O2764" i="9"/>
  <c r="K2747" i="9"/>
  <c r="O2661" i="9"/>
  <c r="O2622" i="9"/>
  <c r="K2603" i="9"/>
  <c r="K2502" i="9"/>
  <c r="K2492" i="9"/>
  <c r="O2377" i="9"/>
  <c r="O2367" i="9"/>
  <c r="K2358" i="9"/>
  <c r="O2192" i="9"/>
  <c r="K2172" i="9"/>
  <c r="O2154" i="9"/>
  <c r="K1805" i="9"/>
  <c r="O1435" i="9"/>
  <c r="K1421" i="9"/>
  <c r="O1329" i="9"/>
  <c r="K1311" i="9"/>
  <c r="K1296" i="9"/>
  <c r="K1274" i="9"/>
  <c r="O1106" i="9"/>
  <c r="K1089" i="9"/>
  <c r="K1027" i="9"/>
  <c r="O911" i="9"/>
  <c r="O874" i="9"/>
  <c r="K857" i="9"/>
  <c r="K728" i="9"/>
  <c r="K2885" i="9"/>
  <c r="K2844" i="9"/>
  <c r="K2794" i="9"/>
  <c r="K2785" i="9"/>
  <c r="O2858" i="9"/>
  <c r="K2841" i="9"/>
  <c r="K2832" i="9"/>
  <c r="K2691" i="9"/>
  <c r="K2681" i="9"/>
  <c r="O2628" i="9"/>
  <c r="K2619" i="9"/>
  <c r="K2609" i="9"/>
  <c r="O2599" i="9"/>
  <c r="O2589" i="9"/>
  <c r="O2576" i="9"/>
  <c r="K2498" i="9"/>
  <c r="O2465" i="9"/>
  <c r="K2426" i="9"/>
  <c r="O2393" i="9"/>
  <c r="K2387" i="9"/>
  <c r="K2374" i="9"/>
  <c r="K2364" i="9"/>
  <c r="O2364" i="9"/>
  <c r="O2344" i="9"/>
  <c r="O2334" i="9"/>
  <c r="K2315" i="9"/>
  <c r="O2254" i="9"/>
  <c r="O2233" i="9"/>
  <c r="O2195" i="9"/>
  <c r="K2175" i="9"/>
  <c r="K2154" i="9"/>
  <c r="K2137" i="9"/>
  <c r="O2119" i="9"/>
  <c r="O2098" i="9"/>
  <c r="K2078" i="9"/>
  <c r="O2064" i="9"/>
  <c r="O2060" i="9"/>
  <c r="K2040" i="9"/>
  <c r="O2022" i="9"/>
  <c r="K2019" i="9"/>
  <c r="O2005" i="9"/>
  <c r="K2002" i="9"/>
  <c r="O1984" i="9"/>
  <c r="K1981" i="9"/>
  <c r="O1967" i="9"/>
  <c r="K1943" i="9"/>
  <c r="O1929" i="9"/>
  <c r="O1925" i="9"/>
  <c r="O1908" i="9"/>
  <c r="K1905" i="9"/>
  <c r="K1884" i="9"/>
  <c r="O1870" i="9"/>
  <c r="K1867" i="9"/>
  <c r="K1846" i="9"/>
  <c r="O1832" i="9"/>
  <c r="K1829" i="9"/>
  <c r="K1808" i="9"/>
  <c r="O1794" i="9"/>
  <c r="O1773" i="9"/>
  <c r="K1753" i="9"/>
  <c r="K1749" i="9"/>
  <c r="K1694" i="9"/>
  <c r="K1687" i="9"/>
  <c r="K1668" i="9"/>
  <c r="O1656" i="9"/>
  <c r="K1547" i="9"/>
  <c r="K1539" i="9"/>
  <c r="K1531" i="9"/>
  <c r="O1526" i="9"/>
  <c r="K1523" i="9"/>
  <c r="O1514" i="9"/>
  <c r="O1505" i="9"/>
  <c r="K1492" i="9"/>
  <c r="O1453" i="9"/>
  <c r="K1435" i="9"/>
  <c r="K1420" i="9"/>
  <c r="O1415" i="9"/>
  <c r="K1401" i="9"/>
  <c r="K1382" i="9"/>
  <c r="K1363" i="9"/>
  <c r="O1343" i="9"/>
  <c r="O1324" i="9"/>
  <c r="K1310" i="9"/>
  <c r="O1305" i="9"/>
  <c r="O1300" i="9"/>
  <c r="K1279" i="9"/>
  <c r="O1257" i="9"/>
  <c r="O1229" i="9"/>
  <c r="O1218" i="9"/>
  <c r="O1145" i="9"/>
  <c r="K1106" i="9"/>
  <c r="O1094" i="9"/>
  <c r="O1083" i="9"/>
  <c r="O1032" i="9"/>
  <c r="O1021" i="9"/>
  <c r="O1010" i="9"/>
  <c r="K1004" i="9"/>
  <c r="O981" i="9"/>
  <c r="K946" i="9"/>
  <c r="O910" i="9"/>
  <c r="O904" i="9"/>
  <c r="O850" i="9"/>
  <c r="O844" i="9"/>
  <c r="O825" i="9"/>
  <c r="K791" i="9"/>
  <c r="O784" i="9"/>
  <c r="O778" i="9"/>
  <c r="K756" i="9"/>
  <c r="K750" i="9"/>
  <c r="O741" i="9"/>
  <c r="K698" i="9"/>
  <c r="K681" i="9"/>
  <c r="K657" i="9"/>
  <c r="K469" i="9"/>
  <c r="K326" i="9"/>
  <c r="K314" i="9"/>
  <c r="K303" i="9"/>
  <c r="K234" i="9"/>
  <c r="O203" i="9"/>
  <c r="K60" i="9"/>
  <c r="K45" i="9"/>
  <c r="K110" i="9"/>
  <c r="O2723" i="9"/>
  <c r="O2714" i="9"/>
  <c r="K2706" i="9"/>
  <c r="K2697" i="9"/>
  <c r="K2675" i="9"/>
  <c r="K2665" i="9"/>
  <c r="O2560" i="9"/>
  <c r="O2488" i="9"/>
  <c r="O2426" i="9"/>
  <c r="O2416" i="9"/>
  <c r="O2406" i="9"/>
  <c r="O2230" i="9"/>
  <c r="K2210" i="9"/>
  <c r="K2189" i="9"/>
  <c r="O2133" i="9"/>
  <c r="O2095" i="9"/>
  <c r="K2075" i="9"/>
  <c r="K2054" i="9"/>
  <c r="K2016" i="9"/>
  <c r="O1998" i="9"/>
  <c r="O1960" i="9"/>
  <c r="K1940" i="9"/>
  <c r="K1919" i="9"/>
  <c r="O1905" i="9"/>
  <c r="K1902" i="9"/>
  <c r="K1881" i="9"/>
  <c r="O1867" i="9"/>
  <c r="O1863" i="9"/>
  <c r="K1843" i="9"/>
  <c r="O1829" i="9"/>
  <c r="K1784" i="9"/>
  <c r="O1770" i="9"/>
  <c r="K1750" i="9"/>
  <c r="K1729" i="9"/>
  <c r="K1708" i="9"/>
  <c r="O1694" i="9"/>
  <c r="K1576" i="9"/>
  <c r="K1568" i="9"/>
  <c r="O1551" i="9"/>
  <c r="O1543" i="9"/>
  <c r="O1535" i="9"/>
  <c r="K1478" i="9"/>
  <c r="O1439" i="9"/>
  <c r="K1383" i="9"/>
  <c r="K1368" i="9"/>
  <c r="O1241" i="9"/>
  <c r="K1202" i="9"/>
  <c r="O1190" i="9"/>
  <c r="K1162" i="9"/>
  <c r="O1128" i="9"/>
  <c r="O1066" i="9"/>
  <c r="K994" i="9"/>
  <c r="O982" i="9"/>
  <c r="K869" i="9"/>
  <c r="K571" i="9"/>
  <c r="O2896" i="9"/>
  <c r="C2896" i="9" s="1"/>
  <c r="O2887" i="9"/>
  <c r="C2887" i="9" s="1"/>
  <c r="K2879" i="9"/>
  <c r="K2870" i="9"/>
  <c r="O2855" i="9"/>
  <c r="O2846" i="9"/>
  <c r="O2837" i="9"/>
  <c r="K2829" i="9"/>
  <c r="K2820" i="9"/>
  <c r="O2805" i="9"/>
  <c r="O2787" i="9"/>
  <c r="K2779" i="9"/>
  <c r="K2770" i="9"/>
  <c r="O2755" i="9"/>
  <c r="O2746" i="9"/>
  <c r="O2737" i="9"/>
  <c r="K2729" i="9"/>
  <c r="K2720" i="9"/>
  <c r="O2705" i="9"/>
  <c r="O2696" i="9"/>
  <c r="O2664" i="9"/>
  <c r="K2655" i="9"/>
  <c r="O2651" i="9"/>
  <c r="K2645" i="9"/>
  <c r="O2641" i="9"/>
  <c r="O2631" i="9"/>
  <c r="O2602" i="9"/>
  <c r="O2592" i="9"/>
  <c r="K2583" i="9"/>
  <c r="K2573" i="9"/>
  <c r="O2540" i="9"/>
  <c r="O2530" i="9"/>
  <c r="O2520" i="9"/>
  <c r="K2511" i="9"/>
  <c r="K2501" i="9"/>
  <c r="K2472" i="9"/>
  <c r="O2468" i="9"/>
  <c r="K2462" i="9"/>
  <c r="O2458" i="9"/>
  <c r="O2409" i="9"/>
  <c r="K2400" i="9"/>
  <c r="O2396" i="9"/>
  <c r="K2390" i="9"/>
  <c r="O2386" i="9"/>
  <c r="O2357" i="9"/>
  <c r="O2347" i="9"/>
  <c r="K2338" i="9"/>
  <c r="K2328" i="9"/>
  <c r="O2285" i="9"/>
  <c r="K2265" i="9"/>
  <c r="O2247" i="9"/>
  <c r="K2244" i="9"/>
  <c r="K2227" i="9"/>
  <c r="O2209" i="9"/>
  <c r="K2206" i="9"/>
  <c r="O2188" i="9"/>
  <c r="K2168" i="9"/>
  <c r="O2150" i="9"/>
  <c r="K2130" i="9"/>
  <c r="K2109" i="9"/>
  <c r="K2092" i="9"/>
  <c r="O2074" i="9"/>
  <c r="K2071" i="9"/>
  <c r="O2053" i="9"/>
  <c r="K2033" i="9"/>
  <c r="O2015" i="9"/>
  <c r="K1995" i="9"/>
  <c r="O1977" i="9"/>
  <c r="K1974" i="9"/>
  <c r="K1957" i="9"/>
  <c r="O1939" i="9"/>
  <c r="K1936" i="9"/>
  <c r="O1918" i="9"/>
  <c r="K1898" i="9"/>
  <c r="O1880" i="9"/>
  <c r="K1860" i="9"/>
  <c r="O1842" i="9"/>
  <c r="K1839" i="9"/>
  <c r="K1822" i="9"/>
  <c r="O1804" i="9"/>
  <c r="K1801" i="9"/>
  <c r="O1783" i="9"/>
  <c r="K1763" i="9"/>
  <c r="O1745" i="9"/>
  <c r="K1725" i="9"/>
  <c r="O1707" i="9"/>
  <c r="K1704" i="9"/>
  <c r="O1652" i="9"/>
  <c r="K1624" i="9"/>
  <c r="K1612" i="9"/>
  <c r="O1599" i="9"/>
  <c r="K1596" i="9"/>
  <c r="O1591" i="9"/>
  <c r="K1588" i="9"/>
  <c r="K1584" i="9"/>
  <c r="O1575" i="9"/>
  <c r="O1563" i="9"/>
  <c r="K1501" i="9"/>
  <c r="K1482" i="9"/>
  <c r="K1459" i="9"/>
  <c r="K1444" i="9"/>
  <c r="O1424" i="9"/>
  <c r="K1406" i="9"/>
  <c r="O1386" i="9"/>
  <c r="O1371" i="9"/>
  <c r="O1333" i="9"/>
  <c r="K1319" i="9"/>
  <c r="O1314" i="9"/>
  <c r="O1294" i="9"/>
  <c r="O1273" i="9"/>
  <c r="O1223" i="9"/>
  <c r="K1213" i="9"/>
  <c r="O1201" i="9"/>
  <c r="O1150" i="9"/>
  <c r="O1139" i="9"/>
  <c r="K1122" i="9"/>
  <c r="O1088" i="9"/>
  <c r="O1077" i="9"/>
  <c r="O1037" i="9"/>
  <c r="O1026" i="9"/>
  <c r="O1015" i="9"/>
  <c r="K987" i="9"/>
  <c r="K964" i="9"/>
  <c r="K958" i="9"/>
  <c r="K904" i="9"/>
  <c r="K898" i="9"/>
  <c r="K892" i="9"/>
  <c r="K863" i="9"/>
  <c r="K763" i="9"/>
  <c r="O727" i="9"/>
  <c r="K720" i="9"/>
  <c r="O713" i="9"/>
  <c r="K656" i="9"/>
  <c r="K615" i="9"/>
  <c r="K588" i="9"/>
  <c r="O542" i="9"/>
  <c r="O532" i="9"/>
  <c r="K515" i="9"/>
  <c r="O460" i="9"/>
  <c r="K451" i="9"/>
  <c r="K431" i="9"/>
  <c r="K336" i="9"/>
  <c r="K278" i="9"/>
  <c r="K250" i="9"/>
  <c r="K170" i="9"/>
  <c r="K30" i="9"/>
  <c r="K2898" i="9"/>
  <c r="B2898" i="9" s="1"/>
  <c r="K2893" i="9"/>
  <c r="B2893" i="9" s="1"/>
  <c r="K2888" i="9"/>
  <c r="B2888" i="9" s="1"/>
  <c r="K2883" i="9"/>
  <c r="K2878" i="9"/>
  <c r="K2823" i="9"/>
  <c r="K2818" i="9"/>
  <c r="K2813" i="9"/>
  <c r="K2808" i="9"/>
  <c r="K2803" i="9"/>
  <c r="K2798" i="9"/>
  <c r="K2793" i="9"/>
  <c r="K2788" i="9"/>
  <c r="K2783" i="9"/>
  <c r="K2768" i="9"/>
  <c r="K2763" i="9"/>
  <c r="K2758" i="9"/>
  <c r="K2753" i="9"/>
  <c r="K2748" i="9"/>
  <c r="K2738" i="9"/>
  <c r="K2733" i="9"/>
  <c r="K2728" i="9"/>
  <c r="K2723" i="9"/>
  <c r="K2718" i="9"/>
  <c r="K2713" i="9"/>
  <c r="K2708" i="9"/>
  <c r="K2703" i="9"/>
  <c r="K2698" i="9"/>
  <c r="K2693" i="9"/>
  <c r="K2685" i="9"/>
  <c r="K2671" i="9"/>
  <c r="K2660" i="9"/>
  <c r="K2646" i="9"/>
  <c r="K2635" i="9"/>
  <c r="K2621" i="9"/>
  <c r="K2610" i="9"/>
  <c r="K2596" i="9"/>
  <c r="K2585" i="9"/>
  <c r="K2571" i="9"/>
  <c r="K2560" i="9"/>
  <c r="K2546" i="9"/>
  <c r="K2535" i="9"/>
  <c r="K2521" i="9"/>
  <c r="K2510" i="9"/>
  <c r="K2485" i="9"/>
  <c r="K2471" i="9"/>
  <c r="K2435" i="9"/>
  <c r="K2421" i="9"/>
  <c r="K2410" i="9"/>
  <c r="K2396" i="9"/>
  <c r="K2385" i="9"/>
  <c r="K2371" i="9"/>
  <c r="K2360" i="9"/>
  <c r="K2346" i="9"/>
  <c r="K2321" i="9"/>
  <c r="K2310" i="9"/>
  <c r="K2296" i="9"/>
  <c r="K2285" i="9"/>
  <c r="O2252" i="9"/>
  <c r="K2235" i="9"/>
  <c r="K2226" i="9"/>
  <c r="O2202" i="9"/>
  <c r="K2185" i="9"/>
  <c r="O2152" i="9"/>
  <c r="K2135" i="9"/>
  <c r="K2126" i="9"/>
  <c r="K2085" i="9"/>
  <c r="K2076" i="9"/>
  <c r="O2052" i="9"/>
  <c r="K2026" i="9"/>
  <c r="O2002" i="9"/>
  <c r="K1976" i="9"/>
  <c r="O1952" i="9"/>
  <c r="K1935" i="9"/>
  <c r="K1885" i="9"/>
  <c r="K1876" i="9"/>
  <c r="K1835" i="9"/>
  <c r="K1826" i="9"/>
  <c r="O1802" i="9"/>
  <c r="O1793" i="9"/>
  <c r="K1785" i="9"/>
  <c r="K1776" i="9"/>
  <c r="K1735" i="9"/>
  <c r="K1726" i="9"/>
  <c r="O1681" i="9"/>
  <c r="O1671" i="9"/>
  <c r="K1662" i="9"/>
  <c r="K1652" i="9"/>
  <c r="O1638" i="9"/>
  <c r="K1618" i="9"/>
  <c r="O1600" i="9"/>
  <c r="K1597" i="9"/>
  <c r="O1579" i="9"/>
  <c r="K1559" i="9"/>
  <c r="O1545" i="9"/>
  <c r="K1521" i="9"/>
  <c r="O1506" i="9"/>
  <c r="K1499" i="9"/>
  <c r="K1389" i="9"/>
  <c r="K1385" i="9"/>
  <c r="K1381" i="9"/>
  <c r="K1377" i="9"/>
  <c r="K1369" i="9"/>
  <c r="O1364" i="9"/>
  <c r="K1361" i="9"/>
  <c r="O1356" i="9"/>
  <c r="K1353" i="9"/>
  <c r="O1348" i="9"/>
  <c r="O1344" i="9"/>
  <c r="O1340" i="9"/>
  <c r="O1328" i="9"/>
  <c r="O1258" i="9"/>
  <c r="O1225" i="9"/>
  <c r="K1192" i="9"/>
  <c r="O1172" i="9"/>
  <c r="K1158" i="9"/>
  <c r="O1115" i="9"/>
  <c r="K1101" i="9"/>
  <c r="K1063" i="9"/>
  <c r="K1048" i="9"/>
  <c r="O1009" i="9"/>
  <c r="O990" i="9"/>
  <c r="K957" i="9"/>
  <c r="K953" i="9"/>
  <c r="O880" i="9"/>
  <c r="K847" i="9"/>
  <c r="O842" i="9"/>
  <c r="O832" i="9"/>
  <c r="O788" i="9"/>
  <c r="K749" i="9"/>
  <c r="O737" i="9"/>
  <c r="K716" i="9"/>
  <c r="K677" i="9"/>
  <c r="K663" i="9"/>
  <c r="K624" i="9"/>
  <c r="O616" i="9"/>
  <c r="O589" i="9"/>
  <c r="O551" i="9"/>
  <c r="O500" i="9"/>
  <c r="K450" i="9"/>
  <c r="K426" i="9"/>
  <c r="O418" i="9"/>
  <c r="K367" i="9"/>
  <c r="O263" i="9"/>
  <c r="O241" i="9"/>
  <c r="O202" i="9"/>
  <c r="O62" i="9"/>
  <c r="O13" i="9"/>
  <c r="O966" i="9"/>
  <c r="K914" i="9"/>
  <c r="O856" i="9"/>
  <c r="K817" i="9"/>
  <c r="O783" i="9"/>
  <c r="K744" i="9"/>
  <c r="K697" i="9"/>
  <c r="O629" i="9"/>
  <c r="O603" i="9"/>
  <c r="O581" i="9"/>
  <c r="K538" i="9"/>
  <c r="K479" i="9"/>
  <c r="K435" i="9"/>
  <c r="K411" i="9"/>
  <c r="K359" i="9"/>
  <c r="O331" i="9"/>
  <c r="K296" i="9"/>
  <c r="O217" i="9"/>
  <c r="O191" i="9"/>
  <c r="O178" i="9"/>
  <c r="K91" i="9"/>
  <c r="O51" i="9"/>
  <c r="K2873" i="9"/>
  <c r="K2868" i="9"/>
  <c r="K2863" i="9"/>
  <c r="K2858" i="9"/>
  <c r="K2853" i="9"/>
  <c r="K2848" i="9"/>
  <c r="K2843" i="9"/>
  <c r="K2838" i="9"/>
  <c r="K2833" i="9"/>
  <c r="K2828" i="9"/>
  <c r="K2773" i="9"/>
  <c r="O2687" i="9"/>
  <c r="O2623" i="9"/>
  <c r="O2612" i="9"/>
  <c r="O2598" i="9"/>
  <c r="O2587" i="9"/>
  <c r="O2523" i="9"/>
  <c r="O2498" i="9"/>
  <c r="O2487" i="9"/>
  <c r="O2398" i="9"/>
  <c r="O2323" i="9"/>
  <c r="O2287" i="9"/>
  <c r="K2282" i="9"/>
  <c r="K2273" i="9"/>
  <c r="K2264" i="9"/>
  <c r="O2249" i="9"/>
  <c r="O2240" i="9"/>
  <c r="K2232" i="9"/>
  <c r="K2223" i="9"/>
  <c r="K2214" i="9"/>
  <c r="O2199" i="9"/>
  <c r="K2182" i="9"/>
  <c r="K2173" i="9"/>
  <c r="K2164" i="9"/>
  <c r="O2149" i="9"/>
  <c r="K2132" i="9"/>
  <c r="K2123" i="9"/>
  <c r="K2114" i="9"/>
  <c r="O2099" i="9"/>
  <c r="K2082" i="9"/>
  <c r="K2073" i="9"/>
  <c r="K2064" i="9"/>
  <c r="O2049" i="9"/>
  <c r="K2032" i="9"/>
  <c r="K2023" i="9"/>
  <c r="K2014" i="9"/>
  <c r="O1999" i="9"/>
  <c r="O1990" i="9"/>
  <c r="K1982" i="9"/>
  <c r="K1973" i="9"/>
  <c r="K1964" i="9"/>
  <c r="O1949" i="9"/>
  <c r="K1932" i="9"/>
  <c r="K1923" i="9"/>
  <c r="K1914" i="9"/>
  <c r="O1899" i="9"/>
  <c r="K1882" i="9"/>
  <c r="K1873" i="9"/>
  <c r="K1864" i="9"/>
  <c r="O1849" i="9"/>
  <c r="O1840" i="9"/>
  <c r="K1832" i="9"/>
  <c r="O1823" i="9"/>
  <c r="K1823" i="9"/>
  <c r="K1814" i="9"/>
  <c r="O1799" i="9"/>
  <c r="K1782" i="9"/>
  <c r="K1773" i="9"/>
  <c r="K1764" i="9"/>
  <c r="O1749" i="9"/>
  <c r="K1732" i="9"/>
  <c r="K1723" i="9"/>
  <c r="K1714" i="9"/>
  <c r="O1699" i="9"/>
  <c r="O1690" i="9"/>
  <c r="O1684" i="9"/>
  <c r="K1678" i="9"/>
  <c r="O1645" i="9"/>
  <c r="K1611" i="9"/>
  <c r="K1573" i="9"/>
  <c r="O1555" i="9"/>
  <c r="K1552" i="9"/>
  <c r="O1534" i="9"/>
  <c r="K1514" i="9"/>
  <c r="O1510" i="9"/>
  <c r="K1454" i="9"/>
  <c r="K1450" i="9"/>
  <c r="K1442" i="9"/>
  <c r="K1426" i="9"/>
  <c r="K1418" i="9"/>
  <c r="O1405" i="9"/>
  <c r="O1393" i="9"/>
  <c r="K1294" i="9"/>
  <c r="O1285" i="9"/>
  <c r="O1276" i="9"/>
  <c r="K1263" i="9"/>
  <c r="K1254" i="9"/>
  <c r="O1177" i="9"/>
  <c r="K1163" i="9"/>
  <c r="K1144" i="9"/>
  <c r="O1124" i="9"/>
  <c r="O1109" i="9"/>
  <c r="O1086" i="9"/>
  <c r="O1071" i="9"/>
  <c r="K1053" i="9"/>
  <c r="O1033" i="9"/>
  <c r="K1019" i="9"/>
  <c r="O1014" i="9"/>
  <c r="K981" i="9"/>
  <c r="O976" i="9"/>
  <c r="O961" i="9"/>
  <c r="K947" i="9"/>
  <c r="O942" i="9"/>
  <c r="O923" i="9"/>
  <c r="O889" i="9"/>
  <c r="O851" i="9"/>
  <c r="O821" i="9"/>
  <c r="O804" i="9"/>
  <c r="O793" i="9"/>
  <c r="O782" i="9"/>
  <c r="K765" i="9"/>
  <c r="K743" i="9"/>
  <c r="O656" i="9"/>
  <c r="O649" i="9"/>
  <c r="K636" i="9"/>
  <c r="O609" i="9"/>
  <c r="O595" i="9"/>
  <c r="O588" i="9"/>
  <c r="K574" i="9"/>
  <c r="O567" i="9"/>
  <c r="K523" i="9"/>
  <c r="O470" i="9"/>
  <c r="O433" i="9"/>
  <c r="O393" i="9"/>
  <c r="K383" i="9"/>
  <c r="K375" i="9"/>
  <c r="K230" i="9"/>
  <c r="O190" i="9"/>
  <c r="O50" i="9"/>
  <c r="K38" i="9"/>
  <c r="O962" i="9"/>
  <c r="O928" i="9"/>
  <c r="K861" i="9"/>
  <c r="K755" i="9"/>
  <c r="K690" i="9"/>
  <c r="O610" i="9"/>
  <c r="K402" i="9"/>
  <c r="K2682" i="9"/>
  <c r="K2668" i="9"/>
  <c r="K2657" i="9"/>
  <c r="K2643" i="9"/>
  <c r="K2632" i="9"/>
  <c r="K2618" i="9"/>
  <c r="K2607" i="9"/>
  <c r="K2593" i="9"/>
  <c r="K2582" i="9"/>
  <c r="K2568" i="9"/>
  <c r="K2557" i="9"/>
  <c r="K2543" i="9"/>
  <c r="K2532" i="9"/>
  <c r="K2518" i="9"/>
  <c r="K2507" i="9"/>
  <c r="K2493" i="9"/>
  <c r="K2482" i="9"/>
  <c r="K2468" i="9"/>
  <c r="K2457" i="9"/>
  <c r="K2443" i="9"/>
  <c r="K2432" i="9"/>
  <c r="K2418" i="9"/>
  <c r="K2407" i="9"/>
  <c r="K2393" i="9"/>
  <c r="K2382" i="9"/>
  <c r="K2368" i="9"/>
  <c r="K2357" i="9"/>
  <c r="K2343" i="9"/>
  <c r="K2332" i="9"/>
  <c r="K2318" i="9"/>
  <c r="K2307" i="9"/>
  <c r="K2293" i="9"/>
  <c r="O2278" i="9"/>
  <c r="K2270" i="9"/>
  <c r="K2261" i="9"/>
  <c r="O2237" i="9"/>
  <c r="O2228" i="9"/>
  <c r="K2220" i="9"/>
  <c r="K2211" i="9"/>
  <c r="O2187" i="9"/>
  <c r="O2178" i="9"/>
  <c r="K2170" i="9"/>
  <c r="K2161" i="9"/>
  <c r="O2137" i="9"/>
  <c r="O2128" i="9"/>
  <c r="K2120" i="9"/>
  <c r="K2111" i="9"/>
  <c r="O2078" i="9"/>
  <c r="K2070" i="9"/>
  <c r="K2061" i="9"/>
  <c r="K2020" i="9"/>
  <c r="K2011" i="9"/>
  <c r="K1970" i="9"/>
  <c r="K1961" i="9"/>
  <c r="O1937" i="9"/>
  <c r="O1928" i="9"/>
  <c r="K1920" i="9"/>
  <c r="K1911" i="9"/>
  <c r="O1887" i="9"/>
  <c r="O1878" i="9"/>
  <c r="K1870" i="9"/>
  <c r="K1861" i="9"/>
  <c r="O1837" i="9"/>
  <c r="K1820" i="9"/>
  <c r="K1811" i="9"/>
  <c r="O1787" i="9"/>
  <c r="O1778" i="9"/>
  <c r="K1770" i="9"/>
  <c r="K1761" i="9"/>
  <c r="O1737" i="9"/>
  <c r="O1728" i="9"/>
  <c r="K1720" i="9"/>
  <c r="K1711" i="9"/>
  <c r="O1687" i="9"/>
  <c r="K1681" i="9"/>
  <c r="O1648" i="9"/>
  <c r="O1641" i="9"/>
  <c r="K1621" i="9"/>
  <c r="O1603" i="9"/>
  <c r="O1586" i="9"/>
  <c r="K1583" i="9"/>
  <c r="O1565" i="9"/>
  <c r="K1562" i="9"/>
  <c r="O1548" i="9"/>
  <c r="O1544" i="9"/>
  <c r="K1528" i="9"/>
  <c r="K1524" i="9"/>
  <c r="K1506" i="9"/>
  <c r="O1494" i="9"/>
  <c r="K1491" i="9"/>
  <c r="O1486" i="9"/>
  <c r="O1478" i="9"/>
  <c r="O1470" i="9"/>
  <c r="K1360" i="9"/>
  <c r="K1344" i="9"/>
  <c r="O1339" i="9"/>
  <c r="K1336" i="9"/>
  <c r="K1332" i="9"/>
  <c r="K1328" i="9"/>
  <c r="K1324" i="9"/>
  <c r="O1319" i="9"/>
  <c r="O1315" i="9"/>
  <c r="O1303" i="9"/>
  <c r="K1290" i="9"/>
  <c r="K1281" i="9"/>
  <c r="K1258" i="9"/>
  <c r="K1244" i="9"/>
  <c r="K1206" i="9"/>
  <c r="K1172" i="9"/>
  <c r="K1168" i="9"/>
  <c r="K1081" i="9"/>
  <c r="O1076" i="9"/>
  <c r="K1043" i="9"/>
  <c r="O1038" i="9"/>
  <c r="O1023" i="9"/>
  <c r="O1004" i="9"/>
  <c r="O985" i="9"/>
  <c r="K971" i="9"/>
  <c r="K952" i="9"/>
  <c r="K937" i="9"/>
  <c r="K933" i="9"/>
  <c r="O913" i="9"/>
  <c r="K899" i="9"/>
  <c r="O875" i="9"/>
  <c r="O860" i="9"/>
  <c r="K842" i="9"/>
  <c r="K832" i="9"/>
  <c r="O816" i="9"/>
  <c r="K810" i="9"/>
  <c r="K788" i="9"/>
  <c r="O754" i="9"/>
  <c r="K737" i="9"/>
  <c r="O708" i="9"/>
  <c r="O701" i="9"/>
  <c r="O696" i="9"/>
  <c r="K683" i="9"/>
  <c r="K669" i="9"/>
  <c r="K616" i="9"/>
  <c r="K544" i="9"/>
  <c r="O536" i="9"/>
  <c r="K531" i="9"/>
  <c r="K500" i="9"/>
  <c r="K493" i="9"/>
  <c r="O485" i="9"/>
  <c r="K448" i="9"/>
  <c r="O401" i="9"/>
  <c r="O338" i="9"/>
  <c r="K322" i="9"/>
  <c r="O311" i="9"/>
  <c r="K294" i="9"/>
  <c r="K274" i="9"/>
  <c r="K241" i="9"/>
  <c r="K215" i="9"/>
  <c r="O61" i="9"/>
  <c r="O12" i="9"/>
  <c r="O1653" i="9"/>
  <c r="O1624" i="9"/>
  <c r="K1616" i="9"/>
  <c r="K1607" i="9"/>
  <c r="K1566" i="9"/>
  <c r="K1557" i="9"/>
  <c r="O1533" i="9"/>
  <c r="K1516" i="9"/>
  <c r="O1493" i="9"/>
  <c r="K1473" i="9"/>
  <c r="K1469" i="9"/>
  <c r="O1455" i="9"/>
  <c r="K1452" i="9"/>
  <c r="O1434" i="9"/>
  <c r="K1431" i="9"/>
  <c r="K1414" i="9"/>
  <c r="K1410" i="9"/>
  <c r="O1396" i="9"/>
  <c r="K1376" i="9"/>
  <c r="K1372" i="9"/>
  <c r="K1355" i="9"/>
  <c r="K1338" i="9"/>
  <c r="O1320" i="9"/>
  <c r="O1295" i="9"/>
  <c r="K1280" i="9"/>
  <c r="K1233" i="9"/>
  <c r="O1228" i="9"/>
  <c r="O1220" i="9"/>
  <c r="O1212" i="9"/>
  <c r="K1102" i="9"/>
  <c r="K1086" i="9"/>
  <c r="K1078" i="9"/>
  <c r="O1069" i="9"/>
  <c r="K1066" i="9"/>
  <c r="O1061" i="9"/>
  <c r="O1057" i="9"/>
  <c r="O1045" i="9"/>
  <c r="K923" i="9"/>
  <c r="K919" i="9"/>
  <c r="K911" i="9"/>
  <c r="K907" i="9"/>
  <c r="K903" i="9"/>
  <c r="O894" i="9"/>
  <c r="O890" i="9"/>
  <c r="O886" i="9"/>
  <c r="K883" i="9"/>
  <c r="O870" i="9"/>
  <c r="O862" i="9"/>
  <c r="O824" i="9"/>
  <c r="K806" i="9"/>
  <c r="K787" i="9"/>
  <c r="O767" i="9"/>
  <c r="O748" i="9"/>
  <c r="O729" i="9"/>
  <c r="O714" i="9"/>
  <c r="K671" i="9"/>
  <c r="O659" i="9"/>
  <c r="K638" i="9"/>
  <c r="O608" i="9"/>
  <c r="K554" i="9"/>
  <c r="O478" i="9"/>
  <c r="K473" i="9"/>
  <c r="K466" i="9"/>
  <c r="K434" i="9"/>
  <c r="K393" i="9"/>
  <c r="K386" i="9"/>
  <c r="O348" i="9"/>
  <c r="K332" i="9"/>
  <c r="O324" i="9"/>
  <c r="K277" i="9"/>
  <c r="O258" i="9"/>
  <c r="K249" i="9"/>
  <c r="K173" i="9"/>
  <c r="O152" i="9"/>
  <c r="K120" i="9"/>
  <c r="K54" i="9"/>
  <c r="K44" i="9"/>
  <c r="K34" i="9"/>
  <c r="O1686" i="9"/>
  <c r="K1684" i="9"/>
  <c r="K1673" i="9"/>
  <c r="K1659" i="9"/>
  <c r="K1648" i="9"/>
  <c r="O1630" i="9"/>
  <c r="K1613" i="9"/>
  <c r="K1604" i="9"/>
  <c r="O1580" i="9"/>
  <c r="O1571" i="9"/>
  <c r="K1563" i="9"/>
  <c r="K1554" i="9"/>
  <c r="O1530" i="9"/>
  <c r="O1521" i="9"/>
  <c r="K1513" i="9"/>
  <c r="O1496" i="9"/>
  <c r="K1483" i="9"/>
  <c r="O1465" i="9"/>
  <c r="K1462" i="9"/>
  <c r="K1424" i="9"/>
  <c r="K1386" i="9"/>
  <c r="O1368" i="9"/>
  <c r="K1365" i="9"/>
  <c r="K1348" i="9"/>
  <c r="O1330" i="9"/>
  <c r="K1327" i="9"/>
  <c r="K1299" i="9"/>
  <c r="K1291" i="9"/>
  <c r="O1279" i="9"/>
  <c r="O1271" i="9"/>
  <c r="O1154" i="9"/>
  <c r="K1151" i="9"/>
  <c r="K1147" i="9"/>
  <c r="K1143" i="9"/>
  <c r="K1139" i="9"/>
  <c r="O1126" i="9"/>
  <c r="O1122" i="9"/>
  <c r="O1118" i="9"/>
  <c r="O1114" i="9"/>
  <c r="K996" i="9"/>
  <c r="K992" i="9"/>
  <c r="K984" i="9"/>
  <c r="K968" i="9"/>
  <c r="K956" i="9"/>
  <c r="O951" i="9"/>
  <c r="O947" i="9"/>
  <c r="O935" i="9"/>
  <c r="K829" i="9"/>
  <c r="K820" i="9"/>
  <c r="K811" i="9"/>
  <c r="O791" i="9"/>
  <c r="O776" i="9"/>
  <c r="K758" i="9"/>
  <c r="O738" i="9"/>
  <c r="K724" i="9"/>
  <c r="O709" i="9"/>
  <c r="K687" i="9"/>
  <c r="K665" i="9"/>
  <c r="K625" i="9"/>
  <c r="O620" i="9"/>
  <c r="K585" i="9"/>
  <c r="O509" i="9"/>
  <c r="O427" i="9"/>
  <c r="K400" i="9"/>
  <c r="O355" i="9"/>
  <c r="K285" i="9"/>
  <c r="O216" i="9"/>
  <c r="O140" i="9"/>
  <c r="O130" i="9"/>
  <c r="K118" i="9"/>
  <c r="K98" i="9"/>
  <c r="O77" i="9"/>
  <c r="O21" i="9"/>
  <c r="O11" i="9"/>
  <c r="O2266" i="9"/>
  <c r="O2261" i="9"/>
  <c r="O2256" i="9"/>
  <c r="O2246" i="9"/>
  <c r="O2241" i="9"/>
  <c r="O2236" i="9"/>
  <c r="O2226" i="9"/>
  <c r="O2216" i="9"/>
  <c r="O2211" i="9"/>
  <c r="O2206" i="9"/>
  <c r="O2196" i="9"/>
  <c r="O2191" i="9"/>
  <c r="O2186" i="9"/>
  <c r="O2181" i="9"/>
  <c r="O2171" i="9"/>
  <c r="O2166" i="9"/>
  <c r="O2161" i="9"/>
  <c r="O2156" i="9"/>
  <c r="O2151" i="9"/>
  <c r="O2146" i="9"/>
  <c r="O2136" i="9"/>
  <c r="O2111" i="9"/>
  <c r="O2106" i="9"/>
  <c r="O2096" i="9"/>
  <c r="O2091" i="9"/>
  <c r="O2086" i="9"/>
  <c r="O2076" i="9"/>
  <c r="O2071" i="9"/>
  <c r="O2066" i="9"/>
  <c r="O2061" i="9"/>
  <c r="O2051" i="9"/>
  <c r="O2046" i="9"/>
  <c r="O2041" i="9"/>
  <c r="O2036" i="9"/>
  <c r="O2031" i="9"/>
  <c r="O2026" i="9"/>
  <c r="O2021" i="9"/>
  <c r="O2016" i="9"/>
  <c r="O2011" i="9"/>
  <c r="O2006" i="9"/>
  <c r="O1996" i="9"/>
  <c r="O1976" i="9"/>
  <c r="O1971" i="9"/>
  <c r="O1966" i="9"/>
  <c r="O1961" i="9"/>
  <c r="O1956" i="9"/>
  <c r="O1951" i="9"/>
  <c r="O1946" i="9"/>
  <c r="O1941" i="9"/>
  <c r="O1936" i="9"/>
  <c r="O1911" i="9"/>
  <c r="O1906" i="9"/>
  <c r="O1901" i="9"/>
  <c r="O1896" i="9"/>
  <c r="O1891" i="9"/>
  <c r="O1886" i="9"/>
  <c r="O1876" i="9"/>
  <c r="O1871" i="9"/>
  <c r="O1861" i="9"/>
  <c r="O1856" i="9"/>
  <c r="O1851" i="9"/>
  <c r="O1846" i="9"/>
  <c r="O1841" i="9"/>
  <c r="O1836" i="9"/>
  <c r="O1826" i="9"/>
  <c r="O1821" i="9"/>
  <c r="O1816" i="9"/>
  <c r="O1811" i="9"/>
  <c r="O1801" i="9"/>
  <c r="O1796" i="9"/>
  <c r="O1781" i="9"/>
  <c r="O1776" i="9"/>
  <c r="O1771" i="9"/>
  <c r="O1766" i="9"/>
  <c r="O1761" i="9"/>
  <c r="O1756" i="9"/>
  <c r="O1751" i="9"/>
  <c r="O1746" i="9"/>
  <c r="O1736" i="9"/>
  <c r="O1731" i="9"/>
  <c r="O1726" i="9"/>
  <c r="O1716" i="9"/>
  <c r="O1711" i="9"/>
  <c r="O1706" i="9"/>
  <c r="O1701" i="9"/>
  <c r="O1696" i="9"/>
  <c r="O1675" i="9"/>
  <c r="O1661" i="9"/>
  <c r="K1642" i="9"/>
  <c r="O1618" i="9"/>
  <c r="O1609" i="9"/>
  <c r="K1601" i="9"/>
  <c r="K1592" i="9"/>
  <c r="O1568" i="9"/>
  <c r="O1559" i="9"/>
  <c r="K1551" i="9"/>
  <c r="K1542" i="9"/>
  <c r="O1518" i="9"/>
  <c r="K1503" i="9"/>
  <c r="O1499" i="9"/>
  <c r="K1476" i="9"/>
  <c r="K1472" i="9"/>
  <c r="O1458" i="9"/>
  <c r="K1455" i="9"/>
  <c r="K1438" i="9"/>
  <c r="O1420" i="9"/>
  <c r="K1417" i="9"/>
  <c r="O1399" i="9"/>
  <c r="K1379" i="9"/>
  <c r="O1361" i="9"/>
  <c r="K1341" i="9"/>
  <c r="O1323" i="9"/>
  <c r="K1320" i="9"/>
  <c r="K1303" i="9"/>
  <c r="K1295" i="9"/>
  <c r="O1283" i="9"/>
  <c r="K1276" i="9"/>
  <c r="K1268" i="9"/>
  <c r="O1256" i="9"/>
  <c r="K1228" i="9"/>
  <c r="K1224" i="9"/>
  <c r="K1216" i="9"/>
  <c r="K1212" i="9"/>
  <c r="K1208" i="9"/>
  <c r="O1203" i="9"/>
  <c r="O1195" i="9"/>
  <c r="O1187" i="9"/>
  <c r="O1183" i="9"/>
  <c r="K1061" i="9"/>
  <c r="K1057" i="9"/>
  <c r="K1049" i="9"/>
  <c r="O1036" i="9"/>
  <c r="K1033" i="9"/>
  <c r="O1028" i="9"/>
  <c r="O1024" i="9"/>
  <c r="O1020" i="9"/>
  <c r="O1012" i="9"/>
  <c r="O1000" i="9"/>
  <c r="K902" i="9"/>
  <c r="O881" i="9"/>
  <c r="K878" i="9"/>
  <c r="K874" i="9"/>
  <c r="O869" i="9"/>
  <c r="K866" i="9"/>
  <c r="K862" i="9"/>
  <c r="O857" i="9"/>
  <c r="O853" i="9"/>
  <c r="O845" i="9"/>
  <c r="O841" i="9"/>
  <c r="O837" i="9"/>
  <c r="O781" i="9"/>
  <c r="K748" i="9"/>
  <c r="O743" i="9"/>
  <c r="O728" i="9"/>
  <c r="O676" i="9"/>
  <c r="K659" i="9"/>
  <c r="O602" i="9"/>
  <c r="K596" i="9"/>
  <c r="K559" i="9"/>
  <c r="O503" i="9"/>
  <c r="K484" i="9"/>
  <c r="O406" i="9"/>
  <c r="O369" i="9"/>
  <c r="K324" i="9"/>
  <c r="O316" i="9"/>
  <c r="O299" i="9"/>
  <c r="K275" i="9"/>
  <c r="O246" i="9"/>
  <c r="O237" i="9"/>
  <c r="O171" i="9"/>
  <c r="O151" i="9"/>
  <c r="K86" i="9"/>
  <c r="K33" i="9"/>
  <c r="O1632" i="9"/>
  <c r="O1627" i="9"/>
  <c r="O1617" i="9"/>
  <c r="O1607" i="9"/>
  <c r="O1597" i="9"/>
  <c r="O1587" i="9"/>
  <c r="O1577" i="9"/>
  <c r="O1572" i="9"/>
  <c r="O1567" i="9"/>
  <c r="O1557" i="9"/>
  <c r="O1527" i="9"/>
  <c r="K1507" i="9"/>
  <c r="K1496" i="9"/>
  <c r="K1490" i="9"/>
  <c r="O1475" i="9"/>
  <c r="O1466" i="9"/>
  <c r="K1458" i="9"/>
  <c r="K1449" i="9"/>
  <c r="K1440" i="9"/>
  <c r="O1425" i="9"/>
  <c r="K1408" i="9"/>
  <c r="K1399" i="9"/>
  <c r="K1390" i="9"/>
  <c r="O1375" i="9"/>
  <c r="O1366" i="9"/>
  <c r="K1358" i="9"/>
  <c r="K1349" i="9"/>
  <c r="K1340" i="9"/>
  <c r="O1325" i="9"/>
  <c r="K1308" i="9"/>
  <c r="K1253" i="9"/>
  <c r="O1253" i="9"/>
  <c r="K1249" i="9"/>
  <c r="O1235" i="9"/>
  <c r="O1214" i="9"/>
  <c r="K1211" i="9"/>
  <c r="O1197" i="9"/>
  <c r="O1176" i="9"/>
  <c r="K1173" i="9"/>
  <c r="K1156" i="9"/>
  <c r="K1152" i="9"/>
  <c r="O1138" i="9"/>
  <c r="K1118" i="9"/>
  <c r="K1114" i="9"/>
  <c r="K1097" i="9"/>
  <c r="O1079" i="9"/>
  <c r="O1062" i="9"/>
  <c r="K1059" i="9"/>
  <c r="K1021" i="9"/>
  <c r="K983" i="9"/>
  <c r="K962" i="9"/>
  <c r="O927" i="9"/>
  <c r="O906" i="9"/>
  <c r="K886" i="9"/>
  <c r="O868" i="9"/>
  <c r="K848" i="9"/>
  <c r="O822" i="9"/>
  <c r="K725" i="9"/>
  <c r="K721" i="9"/>
  <c r="K717" i="9"/>
  <c r="K713" i="9"/>
  <c r="K704" i="9"/>
  <c r="O689" i="9"/>
  <c r="O674" i="9"/>
  <c r="O670" i="9"/>
  <c r="O651" i="9"/>
  <c r="O636" i="9"/>
  <c r="K618" i="9"/>
  <c r="K561" i="9"/>
  <c r="O545" i="9"/>
  <c r="K540" i="9"/>
  <c r="O523" i="9"/>
  <c r="O486" i="9"/>
  <c r="O465" i="9"/>
  <c r="K460" i="9"/>
  <c r="K444" i="9"/>
  <c r="O432" i="9"/>
  <c r="K416" i="9"/>
  <c r="K360" i="9"/>
  <c r="O341" i="9"/>
  <c r="O273" i="9"/>
  <c r="O266" i="9"/>
  <c r="K213" i="9"/>
  <c r="K203" i="9"/>
  <c r="K58" i="9"/>
  <c r="O20" i="9"/>
  <c r="K1685" i="9"/>
  <c r="K1680" i="9"/>
  <c r="K1675" i="9"/>
  <c r="K1670" i="9"/>
  <c r="K1665" i="9"/>
  <c r="K1660" i="9"/>
  <c r="K1655" i="9"/>
  <c r="K1645" i="9"/>
  <c r="K1640" i="9"/>
  <c r="K1635" i="9"/>
  <c r="K1630" i="9"/>
  <c r="K1625" i="9"/>
  <c r="K1620" i="9"/>
  <c r="K1615" i="9"/>
  <c r="K1610" i="9"/>
  <c r="K1605" i="9"/>
  <c r="K1600" i="9"/>
  <c r="K1595" i="9"/>
  <c r="K1590" i="9"/>
  <c r="K1585" i="9"/>
  <c r="K1580" i="9"/>
  <c r="K1575" i="9"/>
  <c r="K1570" i="9"/>
  <c r="K1565" i="9"/>
  <c r="K1560" i="9"/>
  <c r="K1555" i="9"/>
  <c r="K1550" i="9"/>
  <c r="K1545" i="9"/>
  <c r="K1540" i="9"/>
  <c r="K1535" i="9"/>
  <c r="K1530" i="9"/>
  <c r="K1525" i="9"/>
  <c r="K1520" i="9"/>
  <c r="K1515" i="9"/>
  <c r="O1509" i="9"/>
  <c r="K1487" i="9"/>
  <c r="O1463" i="9"/>
  <c r="K1446" i="9"/>
  <c r="K1437" i="9"/>
  <c r="K1396" i="9"/>
  <c r="K1387" i="9"/>
  <c r="O1363" i="9"/>
  <c r="K1346" i="9"/>
  <c r="K1337" i="9"/>
  <c r="O1275" i="9"/>
  <c r="O1265" i="9"/>
  <c r="K1256" i="9"/>
  <c r="O1245" i="9"/>
  <c r="K1242" i="9"/>
  <c r="O1207" i="9"/>
  <c r="K1204" i="9"/>
  <c r="O1186" i="9"/>
  <c r="K1166" i="9"/>
  <c r="O1148" i="9"/>
  <c r="K1128" i="9"/>
  <c r="K1107" i="9"/>
  <c r="O1072" i="9"/>
  <c r="K1069" i="9"/>
  <c r="K1031" i="9"/>
  <c r="K993" i="9"/>
  <c r="O975" i="9"/>
  <c r="K972" i="9"/>
  <c r="O954" i="9"/>
  <c r="O937" i="9"/>
  <c r="K934" i="9"/>
  <c r="O920" i="9"/>
  <c r="K896" i="9"/>
  <c r="O882" i="9"/>
  <c r="O861" i="9"/>
  <c r="K858" i="9"/>
  <c r="K837" i="9"/>
  <c r="K794" i="9"/>
  <c r="K790" i="9"/>
  <c r="K786" i="9"/>
  <c r="K782" i="9"/>
  <c r="K778" i="9"/>
  <c r="O773" i="9"/>
  <c r="K766" i="9"/>
  <c r="O761" i="9"/>
  <c r="O753" i="9"/>
  <c r="O733" i="9"/>
  <c r="O698" i="9"/>
  <c r="K680" i="9"/>
  <c r="O660" i="9"/>
  <c r="K646" i="9"/>
  <c r="O641" i="9"/>
  <c r="O607" i="9"/>
  <c r="K603" i="9"/>
  <c r="O597" i="9"/>
  <c r="O592" i="9"/>
  <c r="O587" i="9"/>
  <c r="O534" i="9"/>
  <c r="O518" i="9"/>
  <c r="K513" i="9"/>
  <c r="O496" i="9"/>
  <c r="O454" i="9"/>
  <c r="K438" i="9"/>
  <c r="O409" i="9"/>
  <c r="K308" i="9"/>
  <c r="O257" i="9"/>
  <c r="O230" i="9"/>
  <c r="K29" i="9"/>
  <c r="K1504" i="9"/>
  <c r="K1493" i="9"/>
  <c r="K1484" i="9"/>
  <c r="K1475" i="9"/>
  <c r="O1460" i="9"/>
  <c r="O1451" i="9"/>
  <c r="K1443" i="9"/>
  <c r="K1434" i="9"/>
  <c r="K1425" i="9"/>
  <c r="O1410" i="9"/>
  <c r="O1401" i="9"/>
  <c r="K1393" i="9"/>
  <c r="K1384" i="9"/>
  <c r="K1375" i="9"/>
  <c r="O1360" i="9"/>
  <c r="O1351" i="9"/>
  <c r="K1343" i="9"/>
  <c r="K1334" i="9"/>
  <c r="K1325" i="9"/>
  <c r="O1310" i="9"/>
  <c r="O1278" i="9"/>
  <c r="O1268" i="9"/>
  <c r="K1259" i="9"/>
  <c r="K1252" i="9"/>
  <c r="O1238" i="9"/>
  <c r="K1218" i="9"/>
  <c r="K1214" i="9"/>
  <c r="O1200" i="9"/>
  <c r="K1197" i="9"/>
  <c r="O1179" i="9"/>
  <c r="O1162" i="9"/>
  <c r="K1159" i="9"/>
  <c r="O1141" i="9"/>
  <c r="K1121" i="9"/>
  <c r="O1103" i="9"/>
  <c r="K1083" i="9"/>
  <c r="O1065" i="9"/>
  <c r="K1062" i="9"/>
  <c r="O1027" i="9"/>
  <c r="K1024" i="9"/>
  <c r="O1006" i="9"/>
  <c r="K986" i="9"/>
  <c r="O968" i="9"/>
  <c r="K948" i="9"/>
  <c r="K927" i="9"/>
  <c r="O892" i="9"/>
  <c r="K889" i="9"/>
  <c r="K851" i="9"/>
  <c r="O833" i="9"/>
  <c r="K830" i="9"/>
  <c r="K670" i="9"/>
  <c r="O665" i="9"/>
  <c r="O650" i="9"/>
  <c r="K632" i="9"/>
  <c r="O565" i="9"/>
  <c r="O550" i="9"/>
  <c r="K545" i="9"/>
  <c r="O528" i="9"/>
  <c r="K508" i="9"/>
  <c r="K486" i="9"/>
  <c r="K465" i="9"/>
  <c r="K403" i="9"/>
  <c r="K385" i="9"/>
  <c r="O371" i="9"/>
  <c r="K366" i="9"/>
  <c r="K353" i="9"/>
  <c r="O340" i="9"/>
  <c r="K334" i="9"/>
  <c r="K327" i="9"/>
  <c r="O293" i="9"/>
  <c r="O286" i="9"/>
  <c r="K273" i="9"/>
  <c r="O238" i="9"/>
  <c r="K185" i="9"/>
  <c r="K111" i="9"/>
  <c r="O100" i="9"/>
  <c r="K74" i="9"/>
  <c r="O1255" i="9"/>
  <c r="K1241" i="9"/>
  <c r="K1232" i="9"/>
  <c r="O1217" i="9"/>
  <c r="O1199" i="9"/>
  <c r="K1191" i="9"/>
  <c r="K1182" i="9"/>
  <c r="O1167" i="9"/>
  <c r="O1149" i="9"/>
  <c r="K1141" i="9"/>
  <c r="K1132" i="9"/>
  <c r="O1117" i="9"/>
  <c r="O1108" i="9"/>
  <c r="O1099" i="9"/>
  <c r="K1091" i="9"/>
  <c r="K1082" i="9"/>
  <c r="O1067" i="9"/>
  <c r="K1041" i="9"/>
  <c r="K1032" i="9"/>
  <c r="O1017" i="9"/>
  <c r="O1008" i="9"/>
  <c r="K991" i="9"/>
  <c r="K982" i="9"/>
  <c r="O967" i="9"/>
  <c r="K941" i="9"/>
  <c r="K932" i="9"/>
  <c r="O917" i="9"/>
  <c r="K891" i="9"/>
  <c r="K882" i="9"/>
  <c r="O867" i="9"/>
  <c r="O849" i="9"/>
  <c r="K841" i="9"/>
  <c r="K816" i="9"/>
  <c r="K812" i="9"/>
  <c r="O798" i="9"/>
  <c r="O777" i="9"/>
  <c r="K774" i="9"/>
  <c r="K757" i="9"/>
  <c r="K753" i="9"/>
  <c r="O739" i="9"/>
  <c r="K736" i="9"/>
  <c r="K719" i="9"/>
  <c r="K715" i="9"/>
  <c r="K708" i="9"/>
  <c r="K647" i="9"/>
  <c r="K643" i="9"/>
  <c r="K639" i="9"/>
  <c r="K635" i="9"/>
  <c r="K631" i="9"/>
  <c r="K627" i="9"/>
  <c r="O614" i="9"/>
  <c r="K575" i="9"/>
  <c r="K566" i="9"/>
  <c r="O557" i="9"/>
  <c r="K535" i="9"/>
  <c r="O525" i="9"/>
  <c r="K471" i="9"/>
  <c r="O462" i="9"/>
  <c r="O453" i="9"/>
  <c r="O425" i="9"/>
  <c r="O400" i="9"/>
  <c r="K379" i="9"/>
  <c r="K358" i="9"/>
  <c r="O335" i="9"/>
  <c r="O313" i="9"/>
  <c r="K290" i="9"/>
  <c r="O284" i="9"/>
  <c r="O271" i="9"/>
  <c r="O220" i="9"/>
  <c r="K135" i="9"/>
  <c r="O72" i="9"/>
  <c r="O10" i="9"/>
  <c r="K1300" i="9"/>
  <c r="K1286" i="9"/>
  <c r="K1275" i="9"/>
  <c r="K1261" i="9"/>
  <c r="K1238" i="9"/>
  <c r="K1229" i="9"/>
  <c r="K1188" i="9"/>
  <c r="K1179" i="9"/>
  <c r="K1138" i="9"/>
  <c r="K1129" i="9"/>
  <c r="K1088" i="9"/>
  <c r="K1079" i="9"/>
  <c r="O1046" i="9"/>
  <c r="K1038" i="9"/>
  <c r="K1029" i="9"/>
  <c r="K988" i="9"/>
  <c r="K979" i="9"/>
  <c r="O946" i="9"/>
  <c r="K938" i="9"/>
  <c r="K929" i="9"/>
  <c r="K888" i="9"/>
  <c r="K879" i="9"/>
  <c r="K838" i="9"/>
  <c r="O828" i="9"/>
  <c r="K819" i="9"/>
  <c r="O808" i="9"/>
  <c r="K805" i="9"/>
  <c r="K767" i="9"/>
  <c r="K729" i="9"/>
  <c r="K700" i="9"/>
  <c r="O695" i="9"/>
  <c r="K688" i="9"/>
  <c r="O675" i="9"/>
  <c r="O655" i="9"/>
  <c r="K606" i="9"/>
  <c r="K601" i="9"/>
  <c r="K593" i="9"/>
  <c r="O584" i="9"/>
  <c r="K530" i="9"/>
  <c r="K521" i="9"/>
  <c r="O434" i="9"/>
  <c r="K420" i="9"/>
  <c r="K410" i="9"/>
  <c r="K389" i="9"/>
  <c r="K374" i="9"/>
  <c r="K352" i="9"/>
  <c r="K341" i="9"/>
  <c r="O243" i="9"/>
  <c r="O111" i="9"/>
  <c r="K64" i="9"/>
  <c r="O25" i="9"/>
  <c r="O1492" i="9"/>
  <c r="O1487" i="9"/>
  <c r="O1482" i="9"/>
  <c r="O1477" i="9"/>
  <c r="O1472" i="9"/>
  <c r="O1462" i="9"/>
  <c r="O1457" i="9"/>
  <c r="O1447" i="9"/>
  <c r="O1442" i="9"/>
  <c r="O1437" i="9"/>
  <c r="O1432" i="9"/>
  <c r="O1427" i="9"/>
  <c r="O1422" i="9"/>
  <c r="O1417" i="9"/>
  <c r="O1412" i="9"/>
  <c r="O1407" i="9"/>
  <c r="O1402" i="9"/>
  <c r="O1397" i="9"/>
  <c r="O1387" i="9"/>
  <c r="O1382" i="9"/>
  <c r="O1377" i="9"/>
  <c r="O1372" i="9"/>
  <c r="O1367" i="9"/>
  <c r="O1362" i="9"/>
  <c r="O1357" i="9"/>
  <c r="O1352" i="9"/>
  <c r="O1347" i="9"/>
  <c r="O1342" i="9"/>
  <c r="O1337" i="9"/>
  <c r="O1332" i="9"/>
  <c r="O1327" i="9"/>
  <c r="O1322" i="9"/>
  <c r="O1307" i="9"/>
  <c r="O1299" i="9"/>
  <c r="O1288" i="9"/>
  <c r="O1274" i="9"/>
  <c r="O1263" i="9"/>
  <c r="O1252" i="9"/>
  <c r="O1243" i="9"/>
  <c r="O1234" i="9"/>
  <c r="K1226" i="9"/>
  <c r="K1217" i="9"/>
  <c r="O1202" i="9"/>
  <c r="O1193" i="9"/>
  <c r="K1176" i="9"/>
  <c r="K1167" i="9"/>
  <c r="O1152" i="9"/>
  <c r="O1143" i="9"/>
  <c r="K1126" i="9"/>
  <c r="K1117" i="9"/>
  <c r="O1102" i="9"/>
  <c r="O1093" i="9"/>
  <c r="K1076" i="9"/>
  <c r="K1067" i="9"/>
  <c r="O1052" i="9"/>
  <c r="O1043" i="9"/>
  <c r="O1034" i="9"/>
  <c r="K1026" i="9"/>
  <c r="K1017" i="9"/>
  <c r="O1002" i="9"/>
  <c r="O993" i="9"/>
  <c r="O984" i="9"/>
  <c r="K976" i="9"/>
  <c r="K967" i="9"/>
  <c r="O952" i="9"/>
  <c r="O943" i="9"/>
  <c r="O934" i="9"/>
  <c r="K926" i="9"/>
  <c r="K917" i="9"/>
  <c r="O902" i="9"/>
  <c r="O893" i="9"/>
  <c r="O884" i="9"/>
  <c r="K876" i="9"/>
  <c r="K867" i="9"/>
  <c r="O852" i="9"/>
  <c r="O843" i="9"/>
  <c r="O834" i="9"/>
  <c r="K822" i="9"/>
  <c r="K815" i="9"/>
  <c r="O801" i="9"/>
  <c r="K798" i="9"/>
  <c r="K781" i="9"/>
  <c r="K777" i="9"/>
  <c r="O763" i="9"/>
  <c r="K760" i="9"/>
  <c r="O742" i="9"/>
  <c r="K722" i="9"/>
  <c r="K718" i="9"/>
  <c r="K622" i="9"/>
  <c r="K579" i="9"/>
  <c r="O570" i="9"/>
  <c r="O561" i="9"/>
  <c r="K548" i="9"/>
  <c r="O538" i="9"/>
  <c r="K525" i="9"/>
  <c r="K516" i="9"/>
  <c r="O475" i="9"/>
  <c r="O439" i="9"/>
  <c r="O424" i="9"/>
  <c r="O383" i="9"/>
  <c r="O334" i="9"/>
  <c r="O323" i="9"/>
  <c r="O295" i="9"/>
  <c r="K264" i="9"/>
  <c r="K258" i="9"/>
  <c r="O250" i="9"/>
  <c r="O226" i="9"/>
  <c r="K189" i="9"/>
  <c r="K165" i="9"/>
  <c r="K158" i="9"/>
  <c r="K103" i="9"/>
  <c r="K79" i="9"/>
  <c r="O71" i="9"/>
  <c r="O47" i="9"/>
  <c r="K10" i="9"/>
  <c r="K1250" i="9"/>
  <c r="K1245" i="9"/>
  <c r="K1240" i="9"/>
  <c r="K1235" i="9"/>
  <c r="K1230" i="9"/>
  <c r="K1225" i="9"/>
  <c r="K1220" i="9"/>
  <c r="K1215" i="9"/>
  <c r="K1210" i="9"/>
  <c r="K1205" i="9"/>
  <c r="K1200" i="9"/>
  <c r="K1195" i="9"/>
  <c r="K1190" i="9"/>
  <c r="K1185" i="9"/>
  <c r="K1180" i="9"/>
  <c r="K1175" i="9"/>
  <c r="K1170" i="9"/>
  <c r="K1165" i="9"/>
  <c r="K1160" i="9"/>
  <c r="K1155" i="9"/>
  <c r="K1150" i="9"/>
  <c r="K1145" i="9"/>
  <c r="K1140" i="9"/>
  <c r="K1135" i="9"/>
  <c r="K1130" i="9"/>
  <c r="K1125" i="9"/>
  <c r="K1120" i="9"/>
  <c r="K1115" i="9"/>
  <c r="K1110" i="9"/>
  <c r="K1105" i="9"/>
  <c r="K1100" i="9"/>
  <c r="K1090" i="9"/>
  <c r="K1085" i="9"/>
  <c r="K1080" i="9"/>
  <c r="K1075" i="9"/>
  <c r="K1070" i="9"/>
  <c r="K1065" i="9"/>
  <c r="K1060" i="9"/>
  <c r="K1055" i="9"/>
  <c r="K1050" i="9"/>
  <c r="K1045" i="9"/>
  <c r="K1035" i="9"/>
  <c r="K1030" i="9"/>
  <c r="K1025" i="9"/>
  <c r="K1020" i="9"/>
  <c r="K1015" i="9"/>
  <c r="K1010" i="9"/>
  <c r="K1005" i="9"/>
  <c r="K1000" i="9"/>
  <c r="K995" i="9"/>
  <c r="K990" i="9"/>
  <c r="K985" i="9"/>
  <c r="K980" i="9"/>
  <c r="K975" i="9"/>
  <c r="K970" i="9"/>
  <c r="K965" i="9"/>
  <c r="K960" i="9"/>
  <c r="K955" i="9"/>
  <c r="K950" i="9"/>
  <c r="K945" i="9"/>
  <c r="K940" i="9"/>
  <c r="K935" i="9"/>
  <c r="K925" i="9"/>
  <c r="K920" i="9"/>
  <c r="K915" i="9"/>
  <c r="K910" i="9"/>
  <c r="K905" i="9"/>
  <c r="K900" i="9"/>
  <c r="K895" i="9"/>
  <c r="K890" i="9"/>
  <c r="K885" i="9"/>
  <c r="K880" i="9"/>
  <c r="K875" i="9"/>
  <c r="K870" i="9"/>
  <c r="K865" i="9"/>
  <c r="K860" i="9"/>
  <c r="K855" i="9"/>
  <c r="K850" i="9"/>
  <c r="K845" i="9"/>
  <c r="K840" i="9"/>
  <c r="K835" i="9"/>
  <c r="O812" i="9"/>
  <c r="K804" i="9"/>
  <c r="K795" i="9"/>
  <c r="O762" i="9"/>
  <c r="K754" i="9"/>
  <c r="K745" i="9"/>
  <c r="O721" i="9"/>
  <c r="K703" i="9"/>
  <c r="O699" i="9"/>
  <c r="K696" i="9"/>
  <c r="K679" i="9"/>
  <c r="K675" i="9"/>
  <c r="O661" i="9"/>
  <c r="K658" i="9"/>
  <c r="K641" i="9"/>
  <c r="K637" i="9"/>
  <c r="O623" i="9"/>
  <c r="K620" i="9"/>
  <c r="K613" i="9"/>
  <c r="K580" i="9"/>
  <c r="O560" i="9"/>
  <c r="K499" i="9"/>
  <c r="K441" i="9"/>
  <c r="K429" i="9"/>
  <c r="O412" i="9"/>
  <c r="K372" i="9"/>
  <c r="O354" i="9"/>
  <c r="O349" i="9"/>
  <c r="K331" i="9"/>
  <c r="O208" i="9"/>
  <c r="O155" i="9"/>
  <c r="O102" i="9"/>
  <c r="K96" i="9"/>
  <c r="K50" i="9"/>
  <c r="O35" i="9"/>
  <c r="K824" i="9"/>
  <c r="K801" i="9"/>
  <c r="K792" i="9"/>
  <c r="K783" i="9"/>
  <c r="O768" i="9"/>
  <c r="O759" i="9"/>
  <c r="K751" i="9"/>
  <c r="K742" i="9"/>
  <c r="K733" i="9"/>
  <c r="O718" i="9"/>
  <c r="K706" i="9"/>
  <c r="K689" i="9"/>
  <c r="K651" i="9"/>
  <c r="K630" i="9"/>
  <c r="K609" i="9"/>
  <c r="K598" i="9"/>
  <c r="O594" i="9"/>
  <c r="O571" i="9"/>
  <c r="O537" i="9"/>
  <c r="O529" i="9"/>
  <c r="K476" i="9"/>
  <c r="K468" i="9"/>
  <c r="K449" i="9"/>
  <c r="K408" i="9"/>
  <c r="K399" i="9"/>
  <c r="O390" i="9"/>
  <c r="K368" i="9"/>
  <c r="O358" i="9"/>
  <c r="O339" i="9"/>
  <c r="O320" i="9"/>
  <c r="O301" i="9"/>
  <c r="K248" i="9"/>
  <c r="K235" i="9"/>
  <c r="K221" i="9"/>
  <c r="K196" i="9"/>
  <c r="O181" i="9"/>
  <c r="K129" i="9"/>
  <c r="O82" i="9"/>
  <c r="O22" i="9"/>
  <c r="O826" i="9"/>
  <c r="O806" i="9"/>
  <c r="O797" i="9"/>
  <c r="K789" i="9"/>
  <c r="K780" i="9"/>
  <c r="K739" i="9"/>
  <c r="K730" i="9"/>
  <c r="K709" i="9"/>
  <c r="K699" i="9"/>
  <c r="O685" i="9"/>
  <c r="K682" i="9"/>
  <c r="O664" i="9"/>
  <c r="K644" i="9"/>
  <c r="K640" i="9"/>
  <c r="O601" i="9"/>
  <c r="O590" i="9"/>
  <c r="O575" i="9"/>
  <c r="K568" i="9"/>
  <c r="O548" i="9"/>
  <c r="K541" i="9"/>
  <c r="K533" i="9"/>
  <c r="O521" i="9"/>
  <c r="O513" i="9"/>
  <c r="O452" i="9"/>
  <c r="K445" i="9"/>
  <c r="K404" i="9"/>
  <c r="O385" i="9"/>
  <c r="K363" i="9"/>
  <c r="K349" i="9"/>
  <c r="O325" i="9"/>
  <c r="K311" i="9"/>
  <c r="K271" i="9"/>
  <c r="K208" i="9"/>
  <c r="O193" i="9"/>
  <c r="O161" i="9"/>
  <c r="K148" i="9"/>
  <c r="K141" i="9"/>
  <c r="K35" i="9"/>
  <c r="O710" i="9"/>
  <c r="O684" i="9"/>
  <c r="K676" i="9"/>
  <c r="K667" i="9"/>
  <c r="K626" i="9"/>
  <c r="K617" i="9"/>
  <c r="K614" i="9"/>
  <c r="K608" i="9"/>
  <c r="K605" i="9"/>
  <c r="K586" i="9"/>
  <c r="O553" i="9"/>
  <c r="K534" i="9"/>
  <c r="K524" i="9"/>
  <c r="K495" i="9"/>
  <c r="K485" i="9"/>
  <c r="K475" i="9"/>
  <c r="O471" i="9"/>
  <c r="O442" i="9"/>
  <c r="K439" i="9"/>
  <c r="O421" i="9"/>
  <c r="K418" i="9"/>
  <c r="K396" i="9"/>
  <c r="O384" i="9"/>
  <c r="K377" i="9"/>
  <c r="K369" i="9"/>
  <c r="O296" i="9"/>
  <c r="O283" i="9"/>
  <c r="O240" i="9"/>
  <c r="K223" i="9"/>
  <c r="O200" i="9"/>
  <c r="K194" i="9"/>
  <c r="O167" i="9"/>
  <c r="K161" i="9"/>
  <c r="K150" i="9"/>
  <c r="O138" i="9"/>
  <c r="K121" i="9"/>
  <c r="K99" i="9"/>
  <c r="K88" i="9"/>
  <c r="K59" i="9"/>
  <c r="K48" i="9"/>
  <c r="K26" i="9"/>
  <c r="K15" i="9"/>
  <c r="K702" i="9"/>
  <c r="O690" i="9"/>
  <c r="O681" i="9"/>
  <c r="K673" i="9"/>
  <c r="K664" i="9"/>
  <c r="K655" i="9"/>
  <c r="O640" i="9"/>
  <c r="K623" i="9"/>
  <c r="O579" i="9"/>
  <c r="K570" i="9"/>
  <c r="K560" i="9"/>
  <c r="O556" i="9"/>
  <c r="K550" i="9"/>
  <c r="O546" i="9"/>
  <c r="O517" i="9"/>
  <c r="O507" i="9"/>
  <c r="K498" i="9"/>
  <c r="K488" i="9"/>
  <c r="O410" i="9"/>
  <c r="O380" i="9"/>
  <c r="K329" i="9"/>
  <c r="K321" i="9"/>
  <c r="K317" i="9"/>
  <c r="O304" i="9"/>
  <c r="O300" i="9"/>
  <c r="O292" i="9"/>
  <c r="K270" i="9"/>
  <c r="O255" i="9"/>
  <c r="K206" i="9"/>
  <c r="O172" i="9"/>
  <c r="K144" i="9"/>
  <c r="O132" i="9"/>
  <c r="O110" i="9"/>
  <c r="K93" i="9"/>
  <c r="K71" i="9"/>
  <c r="K20" i="9"/>
  <c r="K9" i="9"/>
  <c r="O815" i="9"/>
  <c r="O810" i="9"/>
  <c r="O805" i="9"/>
  <c r="O800" i="9"/>
  <c r="O790" i="9"/>
  <c r="O780" i="9"/>
  <c r="O770" i="9"/>
  <c r="O765" i="9"/>
  <c r="O760" i="9"/>
  <c r="O755" i="9"/>
  <c r="O750" i="9"/>
  <c r="O745" i="9"/>
  <c r="O730" i="9"/>
  <c r="O725" i="9"/>
  <c r="O715" i="9"/>
  <c r="O704" i="9"/>
  <c r="O678" i="9"/>
  <c r="O669" i="9"/>
  <c r="K661" i="9"/>
  <c r="K652" i="9"/>
  <c r="O582" i="9"/>
  <c r="K573" i="9"/>
  <c r="K563" i="9"/>
  <c r="O510" i="9"/>
  <c r="K501" i="9"/>
  <c r="K491" i="9"/>
  <c r="K425" i="9"/>
  <c r="K407" i="9"/>
  <c r="O391" i="9"/>
  <c r="K384" i="9"/>
  <c r="K365" i="9"/>
  <c r="O345" i="9"/>
  <c r="K288" i="9"/>
  <c r="K245" i="9"/>
  <c r="K211" i="9"/>
  <c r="O188" i="9"/>
  <c r="O177" i="9"/>
  <c r="K149" i="9"/>
  <c r="O126" i="9"/>
  <c r="O115" i="9"/>
  <c r="K76" i="9"/>
  <c r="O53" i="9"/>
  <c r="K43" i="9"/>
  <c r="K36" i="9"/>
  <c r="K14" i="9"/>
  <c r="O599" i="9"/>
  <c r="K597" i="9"/>
  <c r="O591" i="9"/>
  <c r="K589" i="9"/>
  <c r="O583" i="9"/>
  <c r="O558" i="9"/>
  <c r="O458" i="9"/>
  <c r="O399" i="9"/>
  <c r="K390" i="9"/>
  <c r="K380" i="9"/>
  <c r="K370" i="9"/>
  <c r="O360" i="9"/>
  <c r="O350" i="9"/>
  <c r="K347" i="9"/>
  <c r="O333" i="9"/>
  <c r="K309" i="9"/>
  <c r="K284" i="9"/>
  <c r="O272" i="9"/>
  <c r="K224" i="9"/>
  <c r="O147" i="9"/>
  <c r="K133" i="9"/>
  <c r="K114" i="9"/>
  <c r="K95" i="9"/>
  <c r="K80" i="9"/>
  <c r="O75" i="9"/>
  <c r="O41" i="9"/>
  <c r="O37" i="9"/>
  <c r="K23" i="9"/>
  <c r="K610" i="9"/>
  <c r="K578" i="9"/>
  <c r="K564" i="9"/>
  <c r="K553" i="9"/>
  <c r="K539" i="9"/>
  <c r="K528" i="9"/>
  <c r="K514" i="9"/>
  <c r="K503" i="9"/>
  <c r="K489" i="9"/>
  <c r="K478" i="9"/>
  <c r="K464" i="9"/>
  <c r="K453" i="9"/>
  <c r="O441" i="9"/>
  <c r="K433" i="9"/>
  <c r="K424" i="9"/>
  <c r="O373" i="9"/>
  <c r="K354" i="9"/>
  <c r="O343" i="9"/>
  <c r="K323" i="9"/>
  <c r="O305" i="9"/>
  <c r="K302" i="9"/>
  <c r="O287" i="9"/>
  <c r="O276" i="9"/>
  <c r="K261" i="9"/>
  <c r="O228" i="9"/>
  <c r="K214" i="9"/>
  <c r="K195" i="9"/>
  <c r="K176" i="9"/>
  <c r="O156" i="9"/>
  <c r="O137" i="9"/>
  <c r="O118" i="9"/>
  <c r="K85" i="9"/>
  <c r="O65" i="9"/>
  <c r="K51" i="9"/>
  <c r="O46" i="9"/>
  <c r="K13" i="9"/>
  <c r="O8" i="9"/>
  <c r="O712" i="9"/>
  <c r="O702" i="9"/>
  <c r="O692" i="9"/>
  <c r="O687" i="9"/>
  <c r="O682" i="9"/>
  <c r="O677" i="9"/>
  <c r="O667" i="9"/>
  <c r="O662" i="9"/>
  <c r="O652" i="9"/>
  <c r="O647" i="9"/>
  <c r="O637" i="9"/>
  <c r="O632" i="9"/>
  <c r="O627" i="9"/>
  <c r="O604" i="9"/>
  <c r="K602" i="9"/>
  <c r="O596" i="9"/>
  <c r="K594" i="9"/>
  <c r="O580" i="9"/>
  <c r="O569" i="9"/>
  <c r="O566" i="9"/>
  <c r="O555" i="9"/>
  <c r="O541" i="9"/>
  <c r="O530" i="9"/>
  <c r="O516" i="9"/>
  <c r="O491" i="9"/>
  <c r="O480" i="9"/>
  <c r="O466" i="9"/>
  <c r="O455" i="9"/>
  <c r="K430" i="9"/>
  <c r="K421" i="9"/>
  <c r="K412" i="9"/>
  <c r="O408" i="9"/>
  <c r="O376" i="9"/>
  <c r="O366" i="9"/>
  <c r="K357" i="9"/>
  <c r="O336" i="9"/>
  <c r="K333" i="9"/>
  <c r="K316" i="9"/>
  <c r="K312" i="9"/>
  <c r="O298" i="9"/>
  <c r="K291" i="9"/>
  <c r="K272" i="9"/>
  <c r="K238" i="9"/>
  <c r="K204" i="9"/>
  <c r="K200" i="9"/>
  <c r="O127" i="9"/>
  <c r="K113" i="9"/>
  <c r="O108" i="9"/>
  <c r="O70" i="9"/>
  <c r="O55" i="9"/>
  <c r="O17" i="9"/>
  <c r="K582" i="9"/>
  <c r="K577" i="9"/>
  <c r="K572" i="9"/>
  <c r="K567" i="9"/>
  <c r="K562" i="9"/>
  <c r="K557" i="9"/>
  <c r="K552" i="9"/>
  <c r="K547" i="9"/>
  <c r="K542" i="9"/>
  <c r="K537" i="9"/>
  <c r="K532" i="9"/>
  <c r="K527" i="9"/>
  <c r="K522" i="9"/>
  <c r="K517" i="9"/>
  <c r="K512" i="9"/>
  <c r="K507" i="9"/>
  <c r="K502" i="9"/>
  <c r="K497" i="9"/>
  <c r="K492" i="9"/>
  <c r="K487" i="9"/>
  <c r="K482" i="9"/>
  <c r="K477" i="9"/>
  <c r="K472" i="9"/>
  <c r="K467" i="9"/>
  <c r="K462" i="9"/>
  <c r="K457" i="9"/>
  <c r="K452" i="9"/>
  <c r="K447" i="9"/>
  <c r="K442" i="9"/>
  <c r="K437" i="9"/>
  <c r="O437" i="9"/>
  <c r="K432" i="9"/>
  <c r="K427" i="9"/>
  <c r="K422" i="9"/>
  <c r="K409" i="9"/>
  <c r="O395" i="9"/>
  <c r="O370" i="9"/>
  <c r="O356" i="9"/>
  <c r="O330" i="9"/>
  <c r="K313" i="9"/>
  <c r="K304" i="9"/>
  <c r="K244" i="9"/>
  <c r="K183" i="9"/>
  <c r="K179" i="9"/>
  <c r="K171" i="9"/>
  <c r="O162" i="9"/>
  <c r="K155" i="9"/>
  <c r="O150" i="9"/>
  <c r="O146" i="9"/>
  <c r="O122" i="9"/>
  <c r="K24" i="9"/>
  <c r="O403" i="9"/>
  <c r="K401" i="9"/>
  <c r="K387" i="9"/>
  <c r="K376" i="9"/>
  <c r="K362" i="9"/>
  <c r="K351" i="9"/>
  <c r="K342" i="9"/>
  <c r="K301" i="9"/>
  <c r="K263" i="9"/>
  <c r="O227" i="9"/>
  <c r="K220" i="9"/>
  <c r="O215" i="9"/>
  <c r="K89" i="9"/>
  <c r="K73" i="9"/>
  <c r="K65" i="9"/>
  <c r="K61" i="9"/>
  <c r="O56" i="9"/>
  <c r="K53" i="9"/>
  <c r="O40" i="9"/>
  <c r="O32" i="9"/>
  <c r="O416" i="9"/>
  <c r="K414" i="9"/>
  <c r="O378" i="9"/>
  <c r="O364" i="9"/>
  <c r="K348" i="9"/>
  <c r="K339" i="9"/>
  <c r="O315" i="9"/>
  <c r="O306" i="9"/>
  <c r="K298" i="9"/>
  <c r="O275" i="9"/>
  <c r="K266" i="9"/>
  <c r="O262" i="9"/>
  <c r="O247" i="9"/>
  <c r="K154" i="9"/>
  <c r="K138" i="9"/>
  <c r="K134" i="9"/>
  <c r="K130" i="9"/>
  <c r="K126" i="9"/>
  <c r="O117" i="9"/>
  <c r="O113" i="9"/>
  <c r="O105" i="9"/>
  <c r="O101" i="9"/>
  <c r="O297" i="9"/>
  <c r="K295" i="9"/>
  <c r="K279" i="9"/>
  <c r="K268" i="9"/>
  <c r="K256" i="9"/>
  <c r="K236" i="9"/>
  <c r="O222" i="9"/>
  <c r="O218" i="9"/>
  <c r="O201" i="9"/>
  <c r="K198" i="9"/>
  <c r="O180" i="9"/>
  <c r="O163" i="9"/>
  <c r="K160" i="9"/>
  <c r="K143" i="9"/>
  <c r="K139" i="9"/>
  <c r="O125" i="9"/>
  <c r="O121" i="9"/>
  <c r="K105" i="9"/>
  <c r="K101" i="9"/>
  <c r="O87" i="9"/>
  <c r="K84" i="9"/>
  <c r="O66" i="9"/>
  <c r="K63" i="9"/>
  <c r="K46" i="9"/>
  <c r="O28" i="9"/>
  <c r="K8" i="9"/>
  <c r="O397" i="9"/>
  <c r="O387" i="9"/>
  <c r="O377" i="9"/>
  <c r="O372" i="9"/>
  <c r="O367" i="9"/>
  <c r="O362" i="9"/>
  <c r="O357" i="9"/>
  <c r="O352" i="9"/>
  <c r="O347" i="9"/>
  <c r="O337" i="9"/>
  <c r="O289" i="9"/>
  <c r="K287" i="9"/>
  <c r="O270" i="9"/>
  <c r="O267" i="9"/>
  <c r="K259" i="9"/>
  <c r="K243" i="9"/>
  <c r="O232" i="9"/>
  <c r="K229" i="9"/>
  <c r="K191" i="9"/>
  <c r="K153" i="9"/>
  <c r="K115" i="9"/>
  <c r="O97" i="9"/>
  <c r="K94" i="9"/>
  <c r="K56" i="9"/>
  <c r="K18" i="9"/>
  <c r="K350" i="9"/>
  <c r="K345" i="9"/>
  <c r="K340" i="9"/>
  <c r="K335" i="9"/>
  <c r="K330" i="9"/>
  <c r="K325" i="9"/>
  <c r="K320" i="9"/>
  <c r="K315" i="9"/>
  <c r="K310" i="9"/>
  <c r="K305" i="9"/>
  <c r="K300" i="9"/>
  <c r="K276" i="9"/>
  <c r="K262" i="9"/>
  <c r="O252" i="9"/>
  <c r="K246" i="9"/>
  <c r="K239" i="9"/>
  <c r="O225" i="9"/>
  <c r="O221" i="9"/>
  <c r="K205" i="9"/>
  <c r="K201" i="9"/>
  <c r="O187" i="9"/>
  <c r="K184" i="9"/>
  <c r="O166" i="9"/>
  <c r="K163" i="9"/>
  <c r="K146" i="9"/>
  <c r="O128" i="9"/>
  <c r="K108" i="9"/>
  <c r="K104" i="9"/>
  <c r="O90" i="9"/>
  <c r="K70" i="9"/>
  <c r="O52" i="9"/>
  <c r="K49" i="9"/>
  <c r="K11" i="9"/>
  <c r="K240" i="9"/>
  <c r="K231" i="9"/>
  <c r="O207" i="9"/>
  <c r="K190" i="9"/>
  <c r="K181" i="9"/>
  <c r="O157" i="9"/>
  <c r="K140" i="9"/>
  <c r="K131" i="9"/>
  <c r="O107" i="9"/>
  <c r="K90" i="9"/>
  <c r="K81" i="9"/>
  <c r="O57" i="9"/>
  <c r="K40" i="9"/>
  <c r="K31" i="9"/>
  <c r="O7" i="9"/>
  <c r="K228" i="9"/>
  <c r="K219" i="9"/>
  <c r="K178" i="9"/>
  <c r="K169" i="9"/>
  <c r="O145" i="9"/>
  <c r="K128" i="9"/>
  <c r="K119" i="9"/>
  <c r="O95" i="9"/>
  <c r="K78" i="9"/>
  <c r="K69" i="9"/>
  <c r="O45" i="9"/>
  <c r="K28" i="9"/>
  <c r="K19" i="9"/>
  <c r="O242" i="9"/>
  <c r="O233" i="9"/>
  <c r="K225" i="9"/>
  <c r="K216" i="9"/>
  <c r="O192" i="9"/>
  <c r="O183" i="9"/>
  <c r="K175" i="9"/>
  <c r="K166" i="9"/>
  <c r="O142" i="9"/>
  <c r="O133" i="9"/>
  <c r="K125" i="9"/>
  <c r="K116" i="9"/>
  <c r="O92" i="9"/>
  <c r="O83" i="9"/>
  <c r="K75" i="9"/>
  <c r="K66" i="9"/>
  <c r="O42" i="9"/>
  <c r="O33" i="9"/>
  <c r="K25" i="9"/>
  <c r="K16" i="9"/>
  <c r="O179" i="9"/>
  <c r="O149" i="9"/>
  <c r="O109" i="9"/>
  <c r="O64" i="9"/>
  <c r="O14" i="9"/>
  <c r="K257" i="9"/>
  <c r="K252" i="9"/>
  <c r="K247" i="9"/>
  <c r="K242" i="9"/>
  <c r="K237" i="9"/>
  <c r="K232" i="9"/>
  <c r="K227" i="9"/>
  <c r="K222" i="9"/>
  <c r="K217" i="9"/>
  <c r="K212" i="9"/>
  <c r="O212" i="9"/>
  <c r="K207" i="9"/>
  <c r="K202" i="9"/>
  <c r="K197" i="9"/>
  <c r="K192" i="9"/>
  <c r="K187" i="9"/>
  <c r="K182" i="9"/>
  <c r="K177" i="9"/>
  <c r="K172" i="9"/>
  <c r="K167" i="9"/>
  <c r="K162" i="9"/>
  <c r="K157" i="9"/>
  <c r="K152" i="9"/>
  <c r="K147" i="9"/>
  <c r="K142" i="9"/>
  <c r="K137" i="9"/>
  <c r="K132" i="9"/>
  <c r="K127" i="9"/>
  <c r="K122" i="9"/>
  <c r="K117" i="9"/>
  <c r="K112" i="9"/>
  <c r="K107" i="9"/>
  <c r="K102" i="9"/>
  <c r="K97" i="9"/>
  <c r="K92" i="9"/>
  <c r="K87" i="9"/>
  <c r="K82" i="9"/>
  <c r="K77" i="9"/>
  <c r="K72" i="9"/>
  <c r="K67" i="9"/>
  <c r="K62" i="9"/>
  <c r="K57" i="9"/>
  <c r="K52" i="9"/>
  <c r="K47" i="9"/>
  <c r="K42" i="9"/>
  <c r="K37" i="9"/>
  <c r="K32" i="9"/>
  <c r="K27" i="9"/>
  <c r="K22" i="9"/>
  <c r="K17" i="9"/>
  <c r="K12" i="9"/>
  <c r="K7" i="9"/>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D53" i="7"/>
  <c r="E53" i="7"/>
  <c r="D54" i="7"/>
  <c r="E54" i="7"/>
  <c r="D55" i="7"/>
  <c r="E55" i="7"/>
  <c r="D56" i="7"/>
  <c r="E56" i="7"/>
  <c r="D57" i="7"/>
  <c r="E57" i="7"/>
  <c r="D58" i="7"/>
  <c r="E58" i="7"/>
  <c r="D59" i="7"/>
  <c r="E59" i="7"/>
  <c r="D60" i="7"/>
  <c r="E60" i="7"/>
  <c r="D61" i="7"/>
  <c r="E61" i="7"/>
  <c r="D62" i="7"/>
  <c r="E62" i="7"/>
  <c r="D63" i="7"/>
  <c r="E63" i="7"/>
  <c r="D64" i="7"/>
  <c r="E64" i="7"/>
  <c r="D65" i="7"/>
  <c r="E65" i="7"/>
  <c r="D66" i="7"/>
  <c r="E66" i="7"/>
  <c r="D67" i="7"/>
  <c r="E67" i="7"/>
  <c r="D68" i="7"/>
  <c r="E68" i="7"/>
  <c r="D69" i="7"/>
  <c r="E69" i="7"/>
  <c r="D70" i="7"/>
  <c r="E70" i="7"/>
  <c r="D71" i="7"/>
  <c r="E71" i="7"/>
  <c r="D72" i="7"/>
  <c r="E72" i="7"/>
  <c r="D73" i="7"/>
  <c r="E73" i="7"/>
  <c r="D74" i="7"/>
  <c r="E74" i="7"/>
  <c r="D75" i="7"/>
  <c r="E75" i="7"/>
  <c r="D76" i="7"/>
  <c r="E76" i="7"/>
  <c r="D77" i="7"/>
  <c r="E77" i="7"/>
  <c r="D78" i="7"/>
  <c r="E78" i="7"/>
  <c r="D79" i="7"/>
  <c r="E79" i="7"/>
  <c r="D80" i="7"/>
  <c r="E80" i="7"/>
  <c r="D81" i="7"/>
  <c r="E81" i="7"/>
  <c r="D82" i="7"/>
  <c r="E82" i="7"/>
  <c r="D83" i="7"/>
  <c r="E83" i="7"/>
  <c r="D84" i="7"/>
  <c r="E84" i="7"/>
  <c r="D85" i="7"/>
  <c r="E85" i="7"/>
  <c r="D86" i="7"/>
  <c r="E86" i="7"/>
  <c r="D87" i="7"/>
  <c r="E87" i="7"/>
  <c r="D88" i="7"/>
  <c r="E88" i="7"/>
  <c r="D89" i="7"/>
  <c r="E89" i="7"/>
  <c r="D90" i="7"/>
  <c r="E90" i="7"/>
  <c r="D91" i="7"/>
  <c r="E91" i="7"/>
  <c r="D92" i="7"/>
  <c r="E92" i="7"/>
  <c r="D93" i="7"/>
  <c r="E93" i="7"/>
  <c r="D94" i="7"/>
  <c r="E94" i="7"/>
  <c r="D95" i="7"/>
  <c r="E95" i="7"/>
  <c r="D96" i="7"/>
  <c r="E96" i="7"/>
  <c r="D97" i="7"/>
  <c r="E97" i="7"/>
  <c r="D98" i="7"/>
  <c r="E98" i="7"/>
  <c r="D99" i="7"/>
  <c r="E99" i="7"/>
  <c r="D100" i="7"/>
  <c r="E100" i="7"/>
  <c r="D101" i="7"/>
  <c r="E101" i="7"/>
  <c r="D102" i="7"/>
  <c r="E102" i="7"/>
  <c r="D103" i="7"/>
  <c r="E103" i="7"/>
  <c r="D104" i="7"/>
  <c r="E104" i="7"/>
  <c r="D105" i="7"/>
  <c r="E105" i="7"/>
  <c r="D106" i="7"/>
  <c r="E106" i="7"/>
  <c r="D107" i="7"/>
  <c r="E107" i="7"/>
  <c r="D108" i="7"/>
  <c r="E108" i="7"/>
  <c r="D109" i="7"/>
  <c r="E109" i="7"/>
  <c r="D110" i="7"/>
  <c r="E110" i="7"/>
  <c r="D111" i="7"/>
  <c r="E111" i="7"/>
  <c r="D112" i="7"/>
  <c r="E112" i="7"/>
  <c r="D113" i="7"/>
  <c r="E113" i="7"/>
  <c r="D114" i="7"/>
  <c r="E114" i="7"/>
  <c r="D115" i="7"/>
  <c r="E115" i="7"/>
  <c r="D116" i="7"/>
  <c r="E116" i="7"/>
  <c r="D117" i="7"/>
  <c r="E117" i="7"/>
  <c r="D118" i="7"/>
  <c r="E118" i="7"/>
  <c r="D119" i="7"/>
  <c r="E119" i="7"/>
  <c r="D120" i="7"/>
  <c r="E120" i="7"/>
  <c r="D121" i="7"/>
  <c r="E121" i="7"/>
  <c r="D122" i="7"/>
  <c r="E122" i="7"/>
  <c r="D123" i="7"/>
  <c r="E123" i="7"/>
  <c r="D124" i="7"/>
  <c r="E124" i="7"/>
  <c r="D125" i="7"/>
  <c r="E125" i="7"/>
  <c r="D126" i="7"/>
  <c r="E126" i="7"/>
  <c r="D127" i="7"/>
  <c r="E127" i="7"/>
  <c r="D128" i="7"/>
  <c r="E128" i="7"/>
  <c r="D129" i="7"/>
  <c r="E129" i="7"/>
  <c r="D130" i="7"/>
  <c r="E130" i="7"/>
  <c r="D131" i="7"/>
  <c r="E131" i="7"/>
  <c r="D132" i="7"/>
  <c r="E132" i="7"/>
  <c r="D133" i="7"/>
  <c r="E133" i="7"/>
  <c r="D134" i="7"/>
  <c r="E134" i="7"/>
  <c r="D135" i="7"/>
  <c r="E135" i="7"/>
  <c r="D136" i="7"/>
  <c r="E136" i="7"/>
  <c r="D137" i="7"/>
  <c r="E137" i="7"/>
  <c r="D138" i="7"/>
  <c r="E138" i="7"/>
  <c r="D139" i="7"/>
  <c r="E139" i="7"/>
  <c r="D140" i="7"/>
  <c r="E140" i="7"/>
  <c r="D141" i="7"/>
  <c r="E141" i="7"/>
  <c r="D142" i="7"/>
  <c r="E142" i="7"/>
  <c r="D143" i="7"/>
  <c r="E143" i="7"/>
  <c r="D144" i="7"/>
  <c r="E144" i="7"/>
  <c r="D145" i="7"/>
  <c r="E145" i="7"/>
  <c r="D146" i="7"/>
  <c r="E146" i="7"/>
  <c r="D147" i="7"/>
  <c r="E147" i="7"/>
  <c r="D148" i="7"/>
  <c r="E148" i="7"/>
  <c r="D149" i="7"/>
  <c r="E149" i="7"/>
  <c r="D150" i="7"/>
  <c r="E150" i="7"/>
  <c r="D151" i="7"/>
  <c r="E151" i="7"/>
  <c r="D152" i="7"/>
  <c r="E152" i="7"/>
  <c r="D153" i="7"/>
  <c r="E153" i="7"/>
  <c r="D154" i="7"/>
  <c r="E154" i="7"/>
  <c r="D155" i="7"/>
  <c r="E155" i="7"/>
  <c r="D156" i="7"/>
  <c r="E156" i="7"/>
  <c r="D157" i="7"/>
  <c r="E157" i="7"/>
  <c r="D158" i="7"/>
  <c r="E158" i="7"/>
  <c r="D159" i="7"/>
  <c r="E159" i="7"/>
  <c r="D160" i="7"/>
  <c r="E160" i="7"/>
  <c r="D161" i="7"/>
  <c r="E161" i="7"/>
  <c r="D162" i="7"/>
  <c r="E162" i="7"/>
  <c r="D163" i="7"/>
  <c r="E163" i="7"/>
  <c r="D164" i="7"/>
  <c r="E164" i="7"/>
  <c r="D165" i="7"/>
  <c r="E165" i="7"/>
  <c r="D166" i="7"/>
  <c r="E166" i="7"/>
  <c r="D167" i="7"/>
  <c r="E167" i="7"/>
  <c r="D168" i="7"/>
  <c r="E168" i="7"/>
  <c r="D169" i="7"/>
  <c r="E169" i="7"/>
  <c r="D170" i="7"/>
  <c r="E170" i="7"/>
  <c r="D171" i="7"/>
  <c r="E171" i="7"/>
  <c r="D172" i="7"/>
  <c r="E172" i="7"/>
  <c r="D173" i="7"/>
  <c r="E173" i="7"/>
  <c r="D174" i="7"/>
  <c r="E174" i="7"/>
  <c r="D175" i="7"/>
  <c r="E175" i="7"/>
  <c r="D176" i="7"/>
  <c r="E176" i="7"/>
  <c r="D177" i="7"/>
  <c r="E177" i="7"/>
  <c r="D178" i="7"/>
  <c r="E178" i="7"/>
  <c r="D179" i="7"/>
  <c r="E179" i="7"/>
  <c r="D180" i="7"/>
  <c r="E180" i="7"/>
  <c r="D181" i="7"/>
  <c r="E181" i="7"/>
  <c r="D182" i="7"/>
  <c r="E182" i="7"/>
  <c r="D183" i="7"/>
  <c r="E183" i="7"/>
  <c r="D184" i="7"/>
  <c r="E184" i="7"/>
  <c r="D185" i="7"/>
  <c r="E185" i="7"/>
  <c r="D186" i="7"/>
  <c r="E186" i="7"/>
  <c r="D187" i="7"/>
  <c r="E187" i="7"/>
  <c r="D188" i="7"/>
  <c r="E188" i="7"/>
  <c r="D189" i="7"/>
  <c r="E189" i="7"/>
  <c r="D190" i="7"/>
  <c r="E190" i="7"/>
  <c r="D191" i="7"/>
  <c r="E191" i="7"/>
  <c r="D192" i="7"/>
  <c r="E192" i="7"/>
  <c r="D193" i="7"/>
  <c r="E193" i="7"/>
  <c r="D194" i="7"/>
  <c r="E194" i="7"/>
  <c r="D195" i="7"/>
  <c r="E195" i="7"/>
  <c r="D196" i="7"/>
  <c r="E196" i="7"/>
  <c r="D197" i="7"/>
  <c r="E197" i="7"/>
  <c r="D198" i="7"/>
  <c r="E198" i="7"/>
  <c r="D199" i="7"/>
  <c r="E199" i="7"/>
  <c r="D200" i="7"/>
  <c r="E200" i="7"/>
  <c r="D201" i="7"/>
  <c r="E201" i="7"/>
  <c r="D202" i="7"/>
  <c r="E202" i="7"/>
  <c r="D203" i="7"/>
  <c r="E203" i="7"/>
  <c r="D204" i="7"/>
  <c r="E204" i="7"/>
  <c r="D205" i="7"/>
  <c r="E205" i="7"/>
  <c r="D206" i="7"/>
  <c r="E206" i="7"/>
  <c r="D207" i="7"/>
  <c r="E207" i="7"/>
  <c r="D208" i="7"/>
  <c r="E208" i="7"/>
  <c r="D209" i="7"/>
  <c r="E209" i="7"/>
  <c r="D210" i="7"/>
  <c r="E210" i="7"/>
  <c r="D211" i="7"/>
  <c r="E211" i="7"/>
  <c r="D212" i="7"/>
  <c r="E212" i="7"/>
  <c r="D213" i="7"/>
  <c r="E213" i="7"/>
  <c r="D214" i="7"/>
  <c r="E214" i="7"/>
  <c r="D215" i="7"/>
  <c r="E215" i="7"/>
  <c r="D216" i="7"/>
  <c r="E216" i="7"/>
  <c r="D217" i="7"/>
  <c r="E217" i="7"/>
  <c r="D218" i="7"/>
  <c r="E218" i="7"/>
  <c r="D219" i="7"/>
  <c r="E219" i="7"/>
  <c r="D220" i="7"/>
  <c r="E220" i="7"/>
  <c r="D221" i="7"/>
  <c r="E221" i="7"/>
  <c r="D222" i="7"/>
  <c r="E222" i="7"/>
  <c r="D223" i="7"/>
  <c r="E223" i="7"/>
  <c r="D224" i="7"/>
  <c r="E224" i="7"/>
  <c r="D225" i="7"/>
  <c r="E225" i="7"/>
  <c r="D226" i="7"/>
  <c r="E226" i="7"/>
  <c r="D227" i="7"/>
  <c r="E227" i="7"/>
  <c r="D228" i="7"/>
  <c r="E228" i="7"/>
  <c r="D229" i="7"/>
  <c r="E229" i="7"/>
  <c r="D230" i="7"/>
  <c r="E230" i="7"/>
  <c r="D231" i="7"/>
  <c r="E231" i="7"/>
  <c r="D232" i="7"/>
  <c r="E232" i="7"/>
  <c r="D233" i="7"/>
  <c r="E233" i="7"/>
  <c r="D234" i="7"/>
  <c r="E234" i="7"/>
  <c r="D235" i="7"/>
  <c r="E235" i="7"/>
  <c r="D236" i="7"/>
  <c r="E236" i="7"/>
  <c r="D237" i="7"/>
  <c r="E237" i="7"/>
  <c r="D238" i="7"/>
  <c r="E238" i="7"/>
  <c r="D239" i="7"/>
  <c r="E239" i="7"/>
  <c r="D240" i="7"/>
  <c r="E240" i="7"/>
  <c r="D241" i="7"/>
  <c r="E241" i="7"/>
  <c r="D242" i="7"/>
  <c r="E242" i="7"/>
  <c r="D243" i="7"/>
  <c r="E243" i="7"/>
  <c r="D244" i="7"/>
  <c r="E244" i="7"/>
  <c r="D245" i="7"/>
  <c r="E245" i="7"/>
  <c r="D246" i="7"/>
  <c r="E246" i="7"/>
  <c r="D247" i="7"/>
  <c r="E247" i="7"/>
  <c r="D248" i="7"/>
  <c r="E248" i="7"/>
  <c r="D249" i="7"/>
  <c r="E249" i="7"/>
  <c r="D250" i="7"/>
  <c r="E250" i="7"/>
  <c r="D251" i="7"/>
  <c r="E251" i="7"/>
  <c r="D252" i="7"/>
  <c r="E252" i="7"/>
  <c r="D253" i="7"/>
  <c r="E253" i="7"/>
  <c r="D254" i="7"/>
  <c r="E254" i="7"/>
  <c r="D255" i="7"/>
  <c r="E255" i="7"/>
  <c r="D256" i="7"/>
  <c r="E256" i="7"/>
  <c r="D257" i="7"/>
  <c r="E257" i="7"/>
  <c r="D258" i="7"/>
  <c r="E258" i="7"/>
  <c r="D259" i="7"/>
  <c r="E259" i="7"/>
  <c r="D260" i="7"/>
  <c r="E260" i="7"/>
  <c r="D261" i="7"/>
  <c r="E261" i="7"/>
  <c r="D262" i="7"/>
  <c r="E262" i="7"/>
  <c r="D263" i="7"/>
  <c r="E263" i="7"/>
  <c r="D264" i="7"/>
  <c r="E264" i="7"/>
  <c r="D265" i="7"/>
  <c r="E265" i="7"/>
  <c r="D266" i="7"/>
  <c r="E266" i="7"/>
  <c r="D267" i="7"/>
  <c r="E267" i="7"/>
  <c r="D268" i="7"/>
  <c r="E268" i="7"/>
  <c r="D269" i="7"/>
  <c r="E269" i="7"/>
  <c r="D270" i="7"/>
  <c r="E270" i="7"/>
  <c r="D271" i="7"/>
  <c r="E271" i="7"/>
  <c r="D272" i="7"/>
  <c r="E272" i="7"/>
  <c r="D273" i="7"/>
  <c r="E273" i="7"/>
  <c r="D274" i="7"/>
  <c r="E274" i="7"/>
  <c r="D275" i="7"/>
  <c r="E275" i="7"/>
  <c r="D276" i="7"/>
  <c r="E276" i="7"/>
  <c r="D277" i="7"/>
  <c r="E277" i="7"/>
  <c r="D278" i="7"/>
  <c r="E278" i="7"/>
  <c r="D279" i="7"/>
  <c r="E279" i="7"/>
  <c r="D280" i="7"/>
  <c r="E280" i="7"/>
  <c r="D281" i="7"/>
  <c r="E281" i="7"/>
  <c r="D282" i="7"/>
  <c r="E282" i="7"/>
  <c r="D283" i="7"/>
  <c r="E283" i="7"/>
  <c r="D284" i="7"/>
  <c r="E284" i="7"/>
  <c r="D285" i="7"/>
  <c r="E285" i="7"/>
  <c r="D286" i="7"/>
  <c r="E286" i="7"/>
  <c r="D287" i="7"/>
  <c r="E287" i="7"/>
  <c r="D288" i="7"/>
  <c r="E288" i="7"/>
  <c r="D289" i="7"/>
  <c r="E289" i="7"/>
  <c r="D290" i="7"/>
  <c r="E290" i="7"/>
  <c r="D291" i="7"/>
  <c r="E291" i="7"/>
  <c r="D292" i="7"/>
  <c r="E292" i="7"/>
  <c r="D293" i="7"/>
  <c r="E293" i="7"/>
  <c r="D294" i="7"/>
  <c r="E294" i="7"/>
  <c r="D295" i="7"/>
  <c r="E295" i="7"/>
  <c r="D296" i="7"/>
  <c r="E296" i="7"/>
  <c r="D297" i="7"/>
  <c r="E297" i="7"/>
  <c r="D298" i="7"/>
  <c r="E298" i="7"/>
  <c r="D299" i="7"/>
  <c r="E299" i="7"/>
  <c r="D300" i="7"/>
  <c r="E300" i="7"/>
  <c r="E5" i="7"/>
  <c r="D5" i="7"/>
  <c r="F5" i="7"/>
  <c r="L6" i="9"/>
  <c r="E1" i="7"/>
  <c r="K260" i="9" l="1"/>
  <c r="O260" i="9"/>
  <c r="O394" i="9"/>
  <c r="O1095" i="9"/>
  <c r="K1095" i="9"/>
  <c r="O174" i="9"/>
  <c r="O2758" i="9"/>
  <c r="O264" i="9"/>
  <c r="O2768" i="9"/>
  <c r="O1133" i="9"/>
  <c r="O76" i="9"/>
  <c r="O2608" i="9"/>
  <c r="O1700" i="9"/>
  <c r="K1700" i="9"/>
  <c r="K1553" i="9"/>
  <c r="O1553" i="9"/>
  <c r="O707" i="9"/>
  <c r="O1318" i="9"/>
  <c r="O2673" i="9"/>
  <c r="O1790" i="9"/>
  <c r="O3058" i="9"/>
  <c r="C3058" i="9" s="1"/>
  <c r="O726" i="9"/>
  <c r="O769" i="9"/>
  <c r="O2445" i="9"/>
  <c r="O2698" i="9"/>
  <c r="O3001" i="9"/>
  <c r="C3001" i="9" s="1"/>
  <c r="K436" i="9"/>
  <c r="O436" i="9"/>
  <c r="O169" i="9"/>
  <c r="O605" i="9"/>
  <c r="O1532" i="9"/>
  <c r="O2563" i="9"/>
  <c r="O3054" i="9"/>
  <c r="C3054" i="9" s="1"/>
  <c r="O2799" i="9"/>
  <c r="O1642" i="9"/>
  <c r="O1582" i="9"/>
  <c r="O2333" i="9"/>
  <c r="K2333" i="9"/>
  <c r="O497" i="9"/>
  <c r="O2669" i="9"/>
  <c r="K2669" i="9"/>
  <c r="O691" i="9"/>
  <c r="K2545" i="9"/>
  <c r="O2545" i="9"/>
  <c r="O1674" i="9"/>
  <c r="O1454" i="9"/>
  <c r="O1622" i="9"/>
  <c r="O2646" i="9"/>
  <c r="O1040" i="9"/>
  <c r="K1040" i="9"/>
  <c r="O444" i="9"/>
  <c r="O2479" i="9"/>
  <c r="K2479" i="9"/>
  <c r="O2548" i="9"/>
  <c r="K2276" i="9"/>
  <c r="O2276" i="9"/>
  <c r="O2101" i="9"/>
  <c r="K2101" i="9"/>
  <c r="O771" i="9"/>
  <c r="O1768" i="9"/>
  <c r="O1965" i="9"/>
  <c r="K1965" i="9"/>
  <c r="O3024" i="9"/>
  <c r="C3024" i="9" s="1"/>
  <c r="O2529" i="9"/>
  <c r="K2529" i="9"/>
  <c r="O1986" i="9"/>
  <c r="O1721" i="9"/>
  <c r="O683" i="9"/>
  <c r="O2308" i="9"/>
  <c r="O3029" i="9"/>
  <c r="C3029" i="9" s="1"/>
  <c r="O186" i="9"/>
  <c r="O2412" i="9"/>
  <c r="O106" i="9"/>
  <c r="O1612" i="9"/>
  <c r="O1074" i="9"/>
  <c r="K1074" i="9"/>
  <c r="O1406" i="9"/>
  <c r="O2863" i="9"/>
  <c r="O1291" i="9"/>
  <c r="O855" i="9"/>
  <c r="O259" i="9"/>
  <c r="O2045" i="9"/>
  <c r="K2045" i="9"/>
  <c r="O1153" i="9"/>
  <c r="O787" i="9"/>
  <c r="O2198" i="9"/>
  <c r="O1309" i="9"/>
  <c r="O499" i="9"/>
  <c r="O3064" i="9"/>
  <c r="C3064" i="9" s="1"/>
  <c r="O1608" i="9"/>
  <c r="O1178" i="9"/>
  <c r="O381" i="9"/>
  <c r="O2594" i="9"/>
  <c r="K2594" i="9"/>
  <c r="O693" i="9"/>
  <c r="O515" i="9"/>
  <c r="O1084" i="9"/>
  <c r="O2851" i="9"/>
  <c r="K2474" i="9"/>
  <c r="O2474" i="9"/>
  <c r="O1416" i="9"/>
  <c r="O2028" i="9"/>
  <c r="O69" i="9"/>
  <c r="K2741" i="9"/>
  <c r="O2741" i="9"/>
  <c r="O785" i="9"/>
  <c r="O1843" i="9"/>
  <c r="K1497" i="9"/>
  <c r="O1497" i="9"/>
  <c r="O1866" i="9"/>
  <c r="O2135" i="9"/>
  <c r="O308" i="9"/>
  <c r="O2544" i="9"/>
  <c r="K2544" i="9"/>
  <c r="O1697" i="9"/>
  <c r="O2899" i="9"/>
  <c r="C2899" i="9" s="1"/>
  <c r="O554" i="9"/>
  <c r="O3030" i="9"/>
  <c r="C3030" i="9" s="1"/>
  <c r="O2989" i="9"/>
  <c r="C2989" i="9" s="1"/>
  <c r="O2914" i="9"/>
  <c r="C2914" i="9" s="1"/>
  <c r="O3039" i="9"/>
  <c r="C3039" i="9" s="1"/>
  <c r="O642" i="9"/>
  <c r="O1975" i="9"/>
  <c r="O1096" i="9"/>
  <c r="O256" i="9"/>
  <c r="O164" i="9"/>
  <c r="K2388" i="9"/>
  <c r="O2388" i="9"/>
  <c r="O905" i="9"/>
  <c r="O519" i="9"/>
  <c r="O288" i="9"/>
  <c r="K1985" i="9"/>
  <c r="O1985" i="9"/>
  <c r="O1321" i="9"/>
  <c r="K1321" i="9"/>
  <c r="O332" i="9"/>
  <c r="O1677" i="9"/>
  <c r="O2446" i="9"/>
  <c r="K2446" i="9"/>
  <c r="O679" i="9"/>
  <c r="O2147" i="9"/>
  <c r="O1089" i="9"/>
  <c r="O2469" i="9"/>
  <c r="K2469" i="9"/>
  <c r="O136" i="9"/>
  <c r="O1353" i="9"/>
  <c r="O1715" i="9"/>
  <c r="K1715" i="9"/>
  <c r="O1616" i="9"/>
  <c r="O2801" i="9"/>
  <c r="O2325" i="9"/>
  <c r="K2325" i="9"/>
  <c r="O2003" i="9"/>
  <c r="K2003" i="9"/>
  <c r="O277" i="9"/>
  <c r="O1780" i="9"/>
  <c r="O1679" i="9"/>
  <c r="O2379" i="9"/>
  <c r="K2379" i="9"/>
  <c r="O2383" i="9"/>
  <c r="O2298" i="9"/>
  <c r="O1741" i="9"/>
  <c r="O2934" i="9"/>
  <c r="C2934" i="9" s="1"/>
  <c r="O1930" i="9"/>
  <c r="O248" i="9"/>
  <c r="K2743" i="9"/>
  <c r="O2743" i="9"/>
  <c r="O2050" i="9"/>
  <c r="O184" i="9"/>
  <c r="O124" i="9"/>
  <c r="O2847" i="9"/>
  <c r="O2087" i="9"/>
  <c r="O2389" i="9"/>
  <c r="K2389" i="9"/>
  <c r="O440" i="9"/>
  <c r="O1146" i="9"/>
  <c r="K1791" i="9"/>
  <c r="O1791" i="9"/>
  <c r="O494" i="9"/>
  <c r="K2579" i="9"/>
  <c r="O2579" i="9"/>
  <c r="O2311" i="9"/>
  <c r="O775" i="9"/>
  <c r="O1266" i="9"/>
  <c r="O1845" i="9"/>
  <c r="O520" i="9"/>
  <c r="O809" i="9"/>
  <c r="O2176" i="9"/>
  <c r="K2176" i="9"/>
  <c r="O2527" i="9"/>
  <c r="O2251" i="9"/>
  <c r="K2251" i="9"/>
  <c r="O1662" i="9"/>
  <c r="O411" i="9"/>
  <c r="O3004" i="9"/>
  <c r="C3004" i="9" s="1"/>
  <c r="O114" i="9"/>
  <c r="O2984" i="9"/>
  <c r="C2984" i="9" s="1"/>
  <c r="K1317" i="9"/>
  <c r="O1317" i="9"/>
  <c r="K2309" i="9"/>
  <c r="O2309" i="9"/>
  <c r="O417" i="9"/>
  <c r="O2866" i="9"/>
  <c r="O204" i="9"/>
  <c r="K2429" i="9"/>
  <c r="O2429" i="9"/>
  <c r="O756" i="9"/>
  <c r="O2517" i="9"/>
  <c r="O1980" i="9"/>
  <c r="K1980" i="9"/>
  <c r="O2321" i="9"/>
  <c r="O2562" i="9"/>
  <c r="K2712" i="9"/>
  <c r="O2712" i="9"/>
  <c r="O3015" i="9"/>
  <c r="C3015" i="9" s="1"/>
  <c r="O3059" i="9"/>
  <c r="C3059" i="9" s="1"/>
  <c r="O1552" i="9"/>
  <c r="O89" i="9"/>
  <c r="O552" i="9"/>
  <c r="O1693" i="9"/>
  <c r="O1897" i="9"/>
  <c r="O2437" i="9"/>
  <c r="O1119" i="9"/>
  <c r="O2756" i="9"/>
  <c r="K328" i="9"/>
  <c r="O328" i="9"/>
  <c r="O2556" i="9"/>
  <c r="O457" i="9"/>
  <c r="O2636" i="9"/>
  <c r="K2636" i="9"/>
  <c r="O449" i="9"/>
  <c r="O280" i="9"/>
  <c r="K280" i="9"/>
  <c r="O1055" i="9"/>
  <c r="O2056" i="9"/>
  <c r="O223" i="9"/>
  <c r="O477" i="9"/>
  <c r="K1883" i="9"/>
  <c r="O1883" i="9"/>
  <c r="O2955" i="9"/>
  <c r="C2955" i="9" s="1"/>
  <c r="O2018" i="9"/>
  <c r="O1740" i="9"/>
  <c r="O2444" i="9"/>
  <c r="K2444" i="9"/>
  <c r="O1013" i="9"/>
  <c r="O1752" i="9"/>
  <c r="O2996" i="9"/>
  <c r="C2996" i="9" s="1"/>
  <c r="O2749" i="9"/>
  <c r="O318" i="9"/>
  <c r="K2524" i="9"/>
  <c r="O2524" i="9"/>
  <c r="O1392" i="9"/>
  <c r="O2362" i="9"/>
  <c r="O135" i="9"/>
  <c r="O1246" i="9"/>
  <c r="O2792" i="9"/>
  <c r="K2792" i="9"/>
  <c r="O1750" i="9"/>
  <c r="O469" i="9"/>
  <c r="O1833" i="9"/>
  <c r="O1649" i="9"/>
  <c r="K1649" i="9"/>
  <c r="O795" i="9"/>
  <c r="K2778" i="9"/>
  <c r="O2778" i="9"/>
  <c r="O1289" i="9"/>
  <c r="O2131" i="9"/>
  <c r="O514" i="9"/>
  <c r="O1633" i="9"/>
  <c r="O2580" i="9"/>
  <c r="K2580" i="9"/>
  <c r="O464" i="9"/>
  <c r="K2035" i="9"/>
  <c r="O2035" i="9"/>
  <c r="O1358" i="9"/>
  <c r="O2704" i="9"/>
  <c r="O971" i="9"/>
  <c r="O1574" i="9"/>
  <c r="K2754" i="9"/>
  <c r="O2754" i="9"/>
  <c r="K2115" i="9"/>
  <c r="O2115" i="9"/>
  <c r="O504" i="9"/>
  <c r="O159" i="9"/>
  <c r="O1667" i="9"/>
  <c r="O944" i="9"/>
  <c r="O229" i="9"/>
  <c r="O1105" i="9"/>
  <c r="O2732" i="9"/>
  <c r="K2732" i="9"/>
  <c r="O2949" i="9"/>
  <c r="C2949" i="9" s="1"/>
  <c r="K1650" i="9"/>
  <c r="O1650" i="9"/>
  <c r="O2157" i="9"/>
  <c r="O720" i="9"/>
  <c r="K2604" i="9"/>
  <c r="O2604" i="9"/>
  <c r="O1081" i="9"/>
  <c r="O836" i="9"/>
  <c r="O1676" i="9"/>
  <c r="K1676" i="9"/>
  <c r="O2600" i="9"/>
  <c r="O1785" i="9"/>
  <c r="K2449" i="9"/>
  <c r="O2449" i="9"/>
  <c r="O1404" i="9"/>
  <c r="O846" i="9"/>
  <c r="O2849" i="9"/>
  <c r="K2494" i="9"/>
  <c r="O2494" i="9"/>
  <c r="O2288" i="9"/>
  <c r="K2288" i="9"/>
  <c r="O2748" i="9"/>
  <c r="O1413" i="9"/>
  <c r="O617" i="9"/>
  <c r="O2514" i="9"/>
  <c r="K2514" i="9"/>
  <c r="O2477" i="9"/>
  <c r="K2464" i="9"/>
  <c r="O2464" i="9"/>
  <c r="K1282" i="9"/>
  <c r="O1282" i="9"/>
  <c r="K2559" i="9"/>
  <c r="O2559" i="9"/>
  <c r="O194" i="9"/>
  <c r="K1519" i="9"/>
  <c r="O1519" i="9"/>
  <c r="K823" i="9"/>
  <c r="O823" i="9"/>
  <c r="O268" i="9"/>
  <c r="O818" i="9"/>
  <c r="K818" i="9"/>
  <c r="K2436" i="9"/>
  <c r="O2436" i="9"/>
  <c r="O740" i="9"/>
  <c r="O144" i="9"/>
  <c r="O2980" i="9"/>
  <c r="C2980" i="9" s="1"/>
  <c r="O281" i="9"/>
  <c r="O99" i="9"/>
  <c r="O86" i="9"/>
  <c r="K2397" i="9"/>
  <c r="O2397" i="9"/>
  <c r="O36" i="9"/>
  <c r="O312" i="9"/>
  <c r="K2037" i="9"/>
  <c r="O2037" i="9"/>
  <c r="O936" i="9"/>
  <c r="K2116" i="9"/>
  <c r="O2116" i="9"/>
  <c r="K2629" i="9"/>
  <c r="O2629" i="9"/>
  <c r="O1044" i="9"/>
  <c r="K1044" i="9"/>
  <c r="O1130" i="9"/>
  <c r="O103" i="9"/>
  <c r="O2642" i="9"/>
  <c r="K2642" i="9"/>
  <c r="O1423" i="9"/>
  <c r="K1423" i="9"/>
  <c r="O719" i="9"/>
  <c r="O31" i="9"/>
  <c r="K2782" i="9"/>
  <c r="O2782" i="9"/>
  <c r="O38" i="9"/>
  <c r="O653" i="9"/>
  <c r="O39" i="9"/>
  <c r="O2286" i="9"/>
  <c r="K2286" i="9"/>
  <c r="O1631" i="9"/>
  <c r="K1978" i="9"/>
  <c r="O1978" i="9"/>
  <c r="O618" i="9"/>
  <c r="O2201" i="9"/>
  <c r="O309" i="9"/>
  <c r="O254" i="9"/>
  <c r="O235" i="9"/>
  <c r="O445" i="9"/>
  <c r="O484" i="9"/>
  <c r="O2508" i="9"/>
  <c r="K2508" i="9"/>
  <c r="O141" i="9"/>
  <c r="O307" i="9"/>
  <c r="O2427" i="9"/>
  <c r="K2427" i="9"/>
  <c r="O1184" i="9"/>
  <c r="K2324" i="9"/>
  <c r="O2324" i="9"/>
  <c r="O2043" i="9"/>
  <c r="O1888" i="9"/>
  <c r="K1888" i="9"/>
  <c r="O1219" i="9"/>
  <c r="O2554" i="9"/>
  <c r="K2554" i="9"/>
  <c r="K2414" i="9"/>
  <c r="O2414" i="9"/>
  <c r="O1054" i="9"/>
  <c r="K2639" i="9"/>
  <c r="O2639" i="9"/>
  <c r="O185" i="9"/>
  <c r="O1743" i="9"/>
  <c r="O2423" i="9"/>
  <c r="O2869" i="9"/>
  <c r="K2434" i="9"/>
  <c r="O2434" i="9"/>
  <c r="O2621" i="9"/>
  <c r="K1900" i="9"/>
  <c r="O1900" i="9"/>
  <c r="O154" i="9"/>
  <c r="O918" i="9"/>
  <c r="O189" i="9"/>
  <c r="O505" i="9"/>
  <c r="O2999" i="9"/>
  <c r="C2999" i="9" s="1"/>
  <c r="O173" i="9"/>
  <c r="O1542" i="9"/>
  <c r="O1249" i="9"/>
  <c r="O2417" i="9"/>
  <c r="O2126" i="9"/>
  <c r="O1293" i="9"/>
  <c r="O2027" i="9"/>
  <c r="O2093" i="9"/>
  <c r="O9" i="9"/>
  <c r="K2679" i="9"/>
  <c r="O2679" i="9"/>
  <c r="O2905" i="9"/>
  <c r="C2905" i="9" s="1"/>
  <c r="O1316" i="9"/>
  <c r="O2519" i="9"/>
  <c r="K2519" i="9"/>
  <c r="K2359" i="9"/>
  <c r="O2359" i="9"/>
  <c r="O1210" i="9"/>
  <c r="O996" i="9"/>
  <c r="K2080" i="9"/>
  <c r="O2080" i="9"/>
  <c r="O1056" i="9"/>
  <c r="K1056" i="9"/>
  <c r="O2597" i="9"/>
  <c r="O533" i="9"/>
  <c r="O2617" i="9"/>
  <c r="K2613" i="9"/>
  <c r="O2613" i="9"/>
  <c r="O317" i="9"/>
  <c r="O1196" i="9"/>
  <c r="O209" i="9"/>
  <c r="K2103" i="9"/>
  <c r="O2103" i="9"/>
  <c r="O2674" i="9"/>
  <c r="K2674" i="9"/>
  <c r="O2811" i="9"/>
  <c r="O2796" i="9"/>
  <c r="O639" i="9"/>
  <c r="O1508" i="9"/>
  <c r="K2456" i="9"/>
  <c r="O2456" i="9"/>
  <c r="O483" i="9"/>
  <c r="K2304" i="9"/>
  <c r="O2304" i="9"/>
  <c r="O1547" i="9"/>
  <c r="K2048" i="9"/>
  <c r="O2048" i="9"/>
  <c r="O2336" i="9"/>
  <c r="K2336" i="9"/>
  <c r="O901" i="9"/>
  <c r="O2797" i="9"/>
  <c r="K2797" i="9"/>
  <c r="O2141" i="9"/>
  <c r="K2141" i="9"/>
  <c r="O2983" i="9"/>
  <c r="C2983" i="9" s="1"/>
  <c r="O633" i="9"/>
  <c r="O231" i="9"/>
  <c r="K2025" i="9"/>
  <c r="O2025" i="9"/>
  <c r="O2375" i="9"/>
  <c r="O2648" i="9"/>
  <c r="O2281" i="9"/>
  <c r="O3011" i="9"/>
  <c r="C3011" i="9" s="1"/>
  <c r="O129" i="9"/>
  <c r="O1850" i="9"/>
  <c r="K1850" i="9"/>
  <c r="O559" i="9"/>
  <c r="O2531" i="9"/>
  <c r="K2531" i="9"/>
  <c r="O1292" i="9"/>
  <c r="K1292" i="9"/>
  <c r="O1695" i="9"/>
  <c r="O2467" i="9"/>
  <c r="K2467" i="9"/>
  <c r="O59" i="9"/>
  <c r="O158" i="9"/>
  <c r="O1005" i="9"/>
  <c r="O1893" i="9"/>
  <c r="O2812" i="9"/>
  <c r="O285" i="9"/>
  <c r="O2889" i="9"/>
  <c r="C2889" i="9" s="1"/>
  <c r="O1301" i="9"/>
  <c r="K382" i="9"/>
  <c r="O382" i="9"/>
  <c r="O1807" i="9"/>
  <c r="K1807" i="9"/>
  <c r="O2971" i="9"/>
  <c r="C2971" i="9" s="1"/>
  <c r="O2534" i="9"/>
  <c r="K2534" i="9"/>
  <c r="O1993" i="9"/>
  <c r="O502" i="9"/>
  <c r="O757" i="9"/>
  <c r="O431" i="9"/>
  <c r="O2143" i="9"/>
  <c r="O611" i="9"/>
  <c r="K611" i="9"/>
  <c r="O1562" i="9"/>
  <c r="O2662" i="9"/>
  <c r="O2818" i="9"/>
  <c r="O1248" i="9"/>
  <c r="O1592" i="9"/>
  <c r="O1682" i="9"/>
  <c r="K1987" i="9"/>
  <c r="O1987" i="9"/>
  <c r="O88" i="9"/>
  <c r="O1578" i="9"/>
  <c r="K1578" i="9"/>
  <c r="O3068" i="9"/>
  <c r="C3068" i="9" s="1"/>
  <c r="O303" i="9"/>
  <c r="K2516" i="9"/>
  <c r="O2516" i="9"/>
  <c r="K1267" i="9"/>
  <c r="O1267" i="9"/>
  <c r="O402" i="9"/>
  <c r="O1812" i="9"/>
  <c r="K1812" i="9"/>
  <c r="O3079" i="9"/>
  <c r="C3079" i="9" s="1"/>
  <c r="O2637" i="9"/>
  <c r="O3061" i="9"/>
  <c r="C3061" i="9" s="1"/>
  <c r="O526" i="9"/>
  <c r="K526" i="9"/>
  <c r="O2667" i="9"/>
  <c r="O955" i="9"/>
  <c r="O3009" i="9"/>
  <c r="C3009" i="9" s="1"/>
  <c r="O2901" i="9"/>
  <c r="C2901" i="9" s="1"/>
  <c r="K2901" i="9"/>
  <c r="B2901" i="9" s="1"/>
  <c r="O898" i="9"/>
  <c r="O2731" i="9"/>
  <c r="O302" i="9"/>
  <c r="O2973" i="9"/>
  <c r="C2973" i="9" s="1"/>
  <c r="O626" i="9"/>
  <c r="K2460" i="9"/>
  <c r="O2460" i="9"/>
  <c r="O657" i="9"/>
  <c r="O456" i="9"/>
  <c r="O2484" i="9"/>
  <c r="K2484" i="9"/>
  <c r="O1251" i="9"/>
  <c r="O98" i="9"/>
  <c r="O148" i="9"/>
  <c r="O249" i="9"/>
  <c r="O522" i="9"/>
  <c r="O165" i="9"/>
  <c r="O1224" i="9"/>
  <c r="O2931" i="9"/>
  <c r="C2931" i="9" s="1"/>
  <c r="K2931" i="9"/>
  <c r="B2931" i="9" s="1"/>
  <c r="O2102" i="9"/>
  <c r="O829" i="9"/>
  <c r="O2455" i="9"/>
  <c r="O1231" i="9"/>
  <c r="O549" i="9"/>
  <c r="O2684" i="9"/>
  <c r="K2684" i="9"/>
  <c r="K2791" i="9"/>
  <c r="O2791" i="9"/>
  <c r="O2001" i="9"/>
  <c r="O479" i="9"/>
  <c r="O1786" i="9"/>
  <c r="K1786" i="9"/>
  <c r="K1394" i="9"/>
  <c r="O1394" i="9"/>
  <c r="O2852" i="9"/>
  <c r="O634" i="9"/>
  <c r="O524" i="9"/>
  <c r="O2213" i="9"/>
  <c r="K2213" i="9"/>
  <c r="K1730" i="9"/>
  <c r="O1730" i="9"/>
  <c r="O1388" i="9"/>
  <c r="K1388" i="9"/>
  <c r="O24" i="9"/>
  <c r="K1194" i="9"/>
  <c r="O1194" i="9"/>
  <c r="O420" i="9"/>
  <c r="O1991" i="9"/>
  <c r="O2821" i="9"/>
  <c r="K2821" i="9"/>
  <c r="O2881" i="9"/>
  <c r="K2881" i="9"/>
  <c r="O1541" i="9"/>
  <c r="O896" i="9"/>
  <c r="O999" i="9"/>
  <c r="O1831" i="9"/>
  <c r="O473" i="9"/>
  <c r="O1260" i="9"/>
  <c r="O3005" i="9"/>
  <c r="C3005" i="9" s="1"/>
  <c r="O2381" i="9"/>
  <c r="K2381" i="9"/>
  <c r="O2549" i="9"/>
  <c r="K2549" i="9"/>
  <c r="O448" i="9"/>
  <c r="O643" i="9"/>
  <c r="K2404" i="9"/>
  <c r="O2404" i="9"/>
  <c r="O1931" i="9"/>
  <c r="O1312" i="9"/>
  <c r="O1644" i="9"/>
  <c r="O2789" i="9"/>
  <c r="O1429" i="9"/>
  <c r="O1272" i="9"/>
  <c r="K1272" i="9"/>
  <c r="K924" i="9"/>
  <c r="O924" i="9"/>
  <c r="O199" i="9"/>
  <c r="O2677" i="9"/>
  <c r="K2411" i="9"/>
  <c r="O2411" i="9"/>
  <c r="O1827" i="9"/>
  <c r="K1827" i="9"/>
  <c r="O74" i="9"/>
  <c r="O1852" i="9"/>
  <c r="O1488" i="9"/>
  <c r="K1488" i="9"/>
  <c r="O1277" i="9"/>
  <c r="K1277" i="9"/>
  <c r="O234" i="9"/>
  <c r="O291" i="9"/>
  <c r="O224" i="9"/>
  <c r="O2425" i="9"/>
  <c r="O1110" i="9"/>
  <c r="K2354" i="9"/>
  <c r="O2354" i="9"/>
  <c r="O2221" i="9"/>
  <c r="K1500" i="9"/>
  <c r="O1500" i="9"/>
  <c r="O327" i="9"/>
  <c r="O1053" i="9"/>
  <c r="K2652" i="9"/>
  <c r="O2652" i="9"/>
  <c r="O2575" i="9"/>
  <c r="O2802" i="9"/>
  <c r="O1304" i="9"/>
  <c r="K415" i="9"/>
  <c r="O415" i="9"/>
  <c r="O214" i="9"/>
  <c r="O622" i="9"/>
  <c r="O3025" i="9"/>
  <c r="C3025" i="9" s="1"/>
  <c r="K3025" i="9"/>
  <c r="B3025" i="9" s="1"/>
  <c r="O79" i="9"/>
  <c r="O1191" i="9"/>
  <c r="O426" i="9"/>
  <c r="O572" i="9"/>
  <c r="O1517" i="9"/>
  <c r="O963" i="9"/>
  <c r="O1947" i="9"/>
  <c r="K1947" i="9"/>
  <c r="O1134" i="9"/>
  <c r="K2454" i="9"/>
  <c r="O2454" i="9"/>
  <c r="O274" i="9"/>
  <c r="O346" i="9"/>
  <c r="O2699" i="9"/>
  <c r="O998" i="9"/>
  <c r="O539" i="9"/>
  <c r="O211" i="9"/>
  <c r="O1672" i="9"/>
  <c r="O508" i="9"/>
  <c r="O1522" i="9"/>
  <c r="O909" i="9"/>
  <c r="K909" i="9"/>
  <c r="O2763" i="9"/>
  <c r="O3069" i="9"/>
  <c r="C3069" i="9" s="1"/>
  <c r="O139" i="9"/>
  <c r="O1156" i="9"/>
  <c r="O294" i="9"/>
  <c r="K666" i="9"/>
  <c r="O666" i="9"/>
  <c r="O104" i="9"/>
  <c r="O2372" i="9"/>
  <c r="O2312" i="9"/>
  <c r="O619" i="9"/>
  <c r="O342" i="9"/>
  <c r="O1881" i="9"/>
  <c r="O2243" i="9"/>
  <c r="O1921" i="9"/>
  <c r="O899" i="9"/>
  <c r="O2933" i="9"/>
  <c r="C2933" i="9" s="1"/>
  <c r="O858" i="9"/>
  <c r="O2944" i="9"/>
  <c r="C2944" i="9" s="1"/>
  <c r="O2289" i="9"/>
  <c r="K2289" i="9"/>
  <c r="O2570" i="9"/>
  <c r="K2570" i="9"/>
  <c r="O459" i="9"/>
  <c r="O2872" i="9"/>
  <c r="K2872" i="9"/>
  <c r="O1735" i="9"/>
  <c r="O1765" i="9"/>
  <c r="K1765" i="9"/>
  <c r="O2644" i="9"/>
  <c r="K2644" i="9"/>
  <c r="O1208" i="9"/>
  <c r="O1657" i="9"/>
  <c r="O2471" i="9"/>
  <c r="O1800" i="9"/>
  <c r="K1800" i="9"/>
  <c r="K2496" i="9"/>
  <c r="O2496" i="9"/>
  <c r="O2424" i="9"/>
  <c r="K2424" i="9"/>
  <c r="O472" i="9"/>
  <c r="O94" i="9"/>
  <c r="O244" i="9"/>
  <c r="O1313" i="9"/>
  <c r="O1155" i="9"/>
  <c r="O2961" i="9"/>
  <c r="C2961" i="9" s="1"/>
  <c r="O2573" i="9"/>
  <c r="O916" i="9"/>
  <c r="K2353" i="9"/>
  <c r="O2353" i="9"/>
  <c r="O1651" i="9"/>
  <c r="O697" i="9"/>
  <c r="O965" i="9"/>
  <c r="O1205" i="9"/>
  <c r="O1051" i="9"/>
  <c r="O2387" i="9"/>
  <c r="K1398" i="9"/>
  <c r="O1398" i="9"/>
  <c r="O1806" i="9"/>
  <c r="K3010" i="9"/>
  <c r="B3010" i="9" s="1"/>
  <c r="O3010" i="9"/>
  <c r="C3010" i="9" s="1"/>
  <c r="K2614" i="9"/>
  <c r="O2614" i="9"/>
  <c r="O2638" i="9"/>
  <c r="K2121" i="9"/>
  <c r="O2121" i="9"/>
  <c r="O908" i="9"/>
  <c r="O2798" i="9"/>
  <c r="O1498" i="9"/>
  <c r="O2231" i="9"/>
  <c r="O2624" i="9"/>
  <c r="K2624" i="9"/>
  <c r="O389" i="9"/>
  <c r="O1710" i="9"/>
  <c r="O2808" i="9"/>
  <c r="O731" i="9"/>
  <c r="O2941" i="9"/>
  <c r="C2941" i="9" s="1"/>
  <c r="O3049" i="9"/>
  <c r="C3049" i="9" s="1"/>
  <c r="O3084" i="9"/>
  <c r="C3084" i="9" s="1"/>
  <c r="O1583" i="9"/>
  <c r="O2924" i="9"/>
  <c r="C2924" i="9" s="1"/>
  <c r="O506" i="9"/>
  <c r="O631" i="9"/>
  <c r="O2537" i="9"/>
  <c r="O392" i="9"/>
  <c r="K3063" i="9"/>
  <c r="B3063" i="9" s="1"/>
  <c r="O3063" i="9"/>
  <c r="C3063" i="9" s="1"/>
  <c r="O1189" i="9"/>
  <c r="K1926" i="9"/>
  <c r="O1926" i="9"/>
  <c r="O2625" i="9"/>
  <c r="K628" i="9"/>
  <c r="O628" i="9"/>
  <c r="K2335" i="9"/>
  <c r="O2335" i="9"/>
  <c r="O2986" i="9"/>
  <c r="C2986" i="9" s="1"/>
  <c r="O2090" i="9"/>
  <c r="O949" i="9"/>
  <c r="O1240" i="9"/>
  <c r="O2271" i="9"/>
  <c r="O703" i="9"/>
  <c r="K1302" i="9"/>
  <c r="O1302" i="9"/>
  <c r="O543" i="9"/>
  <c r="O481" i="9"/>
  <c r="O1581" i="9"/>
  <c r="O2190" i="9"/>
  <c r="O544" i="9"/>
  <c r="K2299" i="9"/>
  <c r="O2299" i="9"/>
  <c r="O329" i="9"/>
  <c r="O794" i="9"/>
  <c r="O2337" i="9"/>
  <c r="K2509" i="9"/>
  <c r="O2509" i="9"/>
  <c r="O878" i="9"/>
  <c r="O1943" i="9"/>
  <c r="O1664" i="9"/>
  <c r="O446" i="9"/>
  <c r="O489" i="9"/>
  <c r="K1907" i="9"/>
  <c r="O1907" i="9"/>
  <c r="O1467" i="9"/>
  <c r="O54" i="9"/>
  <c r="O134" i="9"/>
  <c r="K2910" i="9"/>
  <c r="B2910" i="9" s="1"/>
  <c r="O2910" i="9"/>
  <c r="C2910" i="9" s="1"/>
  <c r="O2974" i="9"/>
  <c r="C2974" i="9" s="1"/>
  <c r="O1678" i="9"/>
  <c r="O219" i="9"/>
  <c r="O3074" i="9"/>
  <c r="C3074" i="9" s="1"/>
  <c r="O493" i="9"/>
  <c r="O2891" i="9"/>
  <c r="C2891" i="9" s="1"/>
  <c r="K2891" i="9"/>
  <c r="B2891" i="9" s="1"/>
  <c r="K1287" i="9"/>
  <c r="O1287" i="9"/>
  <c r="O119" i="9"/>
  <c r="O1003" i="9"/>
  <c r="O1902" i="9"/>
  <c r="O2552" i="9"/>
  <c r="O2193" i="9"/>
  <c r="O2882" i="9"/>
  <c r="K2882" i="9"/>
  <c r="O1262" i="9"/>
  <c r="K1262" i="9"/>
  <c r="O2653" i="9"/>
  <c r="K2653" i="9"/>
  <c r="O2859" i="9"/>
  <c r="K2721" i="9"/>
  <c r="O2721" i="9"/>
  <c r="O2399" i="9"/>
  <c r="K2399" i="9"/>
  <c r="O2892" i="9"/>
  <c r="C2892" i="9" s="1"/>
  <c r="O1058" i="9"/>
  <c r="O1594" i="9"/>
  <c r="K1594" i="9"/>
  <c r="O84" i="9"/>
  <c r="O672" i="9"/>
  <c r="O969" i="9"/>
  <c r="K2504" i="9"/>
  <c r="O2504" i="9"/>
  <c r="O2040" i="9"/>
  <c r="O1041" i="9"/>
  <c r="O1444" i="9"/>
  <c r="O1818" i="9"/>
  <c r="K2419" i="9"/>
  <c r="O2419" i="9"/>
  <c r="O278" i="9"/>
  <c r="O2868" i="9"/>
  <c r="O2462" i="9"/>
  <c r="O1116" i="9"/>
  <c r="O671" i="9"/>
  <c r="O2306" i="9"/>
  <c r="O1940" i="9"/>
  <c r="O49" i="9"/>
  <c r="O321" i="9"/>
  <c r="O2945" i="9"/>
  <c r="C2945" i="9" s="1"/>
  <c r="K2945" i="9"/>
  <c r="B2945" i="9" s="1"/>
  <c r="O2969" i="9"/>
  <c r="C2969" i="9" s="1"/>
  <c r="O2140" i="9"/>
  <c r="O195" i="9"/>
  <c r="O2906" i="9"/>
  <c r="C2906" i="9" s="1"/>
  <c r="K2906" i="9"/>
  <c r="B2906" i="9" s="1"/>
  <c r="K2654" i="9"/>
  <c r="O2654" i="9"/>
  <c r="O1981" i="9"/>
  <c r="O253" i="9"/>
  <c r="O236" i="9"/>
  <c r="O2708" i="9"/>
  <c r="O1602" i="9"/>
  <c r="O91" i="9"/>
  <c r="O1181" i="9"/>
  <c r="O735" i="9"/>
  <c r="O1049" i="9"/>
  <c r="O198" i="9"/>
  <c r="O2448" i="9"/>
  <c r="O2512" i="9"/>
  <c r="O2936" i="9"/>
  <c r="C2936" i="9" s="1"/>
  <c r="O363" i="9"/>
  <c r="O2145" i="9"/>
  <c r="K2145" i="9"/>
  <c r="O2566" i="9"/>
  <c r="O2481" i="9"/>
  <c r="O2473" i="9"/>
  <c r="O447" i="9"/>
  <c r="O443" i="9"/>
  <c r="O1433" i="9"/>
  <c r="O322" i="9"/>
  <c r="O1421" i="9"/>
  <c r="O612" i="9"/>
  <c r="O1537" i="9"/>
  <c r="O1030" i="9"/>
  <c r="O2904" i="9"/>
  <c r="C2904" i="9" s="1"/>
  <c r="O2272" i="9"/>
  <c r="K2272" i="9"/>
  <c r="O2369" i="9"/>
  <c r="K2369" i="9"/>
  <c r="O405" i="9"/>
  <c r="K405" i="9"/>
  <c r="O959" i="9"/>
  <c r="K2689" i="9"/>
  <c r="O2689" i="9"/>
  <c r="O48" i="9"/>
  <c r="O265" i="9"/>
  <c r="K265" i="9"/>
  <c r="O19" i="9"/>
  <c r="O3083" i="9"/>
  <c r="C3083" i="9" s="1"/>
  <c r="O3014" i="9"/>
  <c r="C3014" i="9" s="1"/>
  <c r="O564" i="9"/>
  <c r="O68" i="9"/>
  <c r="O648" i="9"/>
  <c r="O2348" i="9"/>
  <c r="O2329" i="9"/>
  <c r="K2329" i="9"/>
  <c r="O353" i="9"/>
  <c r="O1564" i="9"/>
  <c r="O1215" i="9"/>
  <c r="O1702" i="9"/>
  <c r="O2373" i="9"/>
  <c r="O1524" i="9"/>
  <c r="O2355" i="9"/>
  <c r="O1311" i="9"/>
  <c r="O752" i="9"/>
  <c r="O239" i="9"/>
  <c r="O15" i="9"/>
  <c r="K2283" i="9"/>
  <c r="O2283" i="9"/>
  <c r="K2112" i="9"/>
  <c r="O2112" i="9"/>
  <c r="K2319" i="9"/>
  <c r="O2319" i="9"/>
  <c r="O30" i="9"/>
  <c r="O1354" i="9"/>
  <c r="O1236" i="9"/>
  <c r="O1877" i="9"/>
  <c r="O1621" i="9"/>
  <c r="O831" i="9"/>
  <c r="K2569" i="9"/>
  <c r="O2569" i="9"/>
  <c r="O2663" i="9"/>
  <c r="K2663" i="9"/>
  <c r="K1691" i="9"/>
  <c r="O1691" i="9"/>
  <c r="O1244" i="9"/>
  <c r="O2659" i="9"/>
  <c r="K2659" i="9"/>
  <c r="O1280" i="9"/>
  <c r="O871" i="9"/>
  <c r="K871" i="9"/>
  <c r="O749" i="9"/>
  <c r="O2964" i="9"/>
  <c r="C2964" i="9" s="1"/>
  <c r="K251" i="9"/>
  <c r="O251" i="9"/>
  <c r="O2966" i="9"/>
  <c r="C2966" i="9" s="1"/>
  <c r="O44" i="9"/>
  <c r="O2919" i="9"/>
  <c r="C2919" i="9" s="1"/>
  <c r="O2938" i="9"/>
  <c r="C2938" i="9" s="1"/>
  <c r="O245" i="9"/>
  <c r="O438" i="9"/>
  <c r="O799" i="9"/>
  <c r="O1593" i="9"/>
  <c r="O2439" i="9"/>
  <c r="K2439" i="9"/>
  <c r="O547" i="9"/>
  <c r="O1489" i="9"/>
  <c r="K1916" i="9"/>
  <c r="O1916" i="9"/>
  <c r="O2946" i="9"/>
  <c r="C2946" i="9" s="1"/>
  <c r="O2819" i="9"/>
  <c r="K930" i="9"/>
  <c r="O930" i="9"/>
  <c r="O2081" i="9"/>
  <c r="O29" i="9"/>
  <c r="O2342" i="9"/>
  <c r="K2342" i="9"/>
  <c r="O1452" i="9"/>
  <c r="O958" i="9"/>
  <c r="O2222" i="9"/>
  <c r="O2253" i="9"/>
  <c r="K2253" i="9"/>
  <c r="O2920" i="9"/>
  <c r="C2920" i="9" s="1"/>
  <c r="O747" i="9"/>
  <c r="O1685" i="9"/>
  <c r="K1297" i="9"/>
  <c r="O1297" i="9"/>
  <c r="O1828" i="9"/>
  <c r="K2574" i="9"/>
  <c r="O2574" i="9"/>
  <c r="O1637" i="9"/>
  <c r="O1158" i="9"/>
  <c r="O840" i="9"/>
  <c r="O34" i="9"/>
  <c r="O2300" i="9"/>
  <c r="O1963" i="9"/>
  <c r="O1890" i="9"/>
  <c r="K2459" i="9"/>
  <c r="O2459" i="9"/>
  <c r="K839" i="9"/>
  <c r="O839" i="9"/>
  <c r="O1100" i="9"/>
  <c r="O2861" i="9"/>
  <c r="H2" i="14"/>
  <c r="C2910" i="6" l="1"/>
  <c r="C2942" i="6"/>
  <c r="C2937" i="6"/>
  <c r="D3067" i="6"/>
  <c r="D3014" i="6"/>
  <c r="D2951" i="6"/>
  <c r="D2941" i="6"/>
  <c r="C3070" i="6"/>
  <c r="C2975" i="6"/>
  <c r="D2931" i="6"/>
  <c r="C3027" i="6"/>
  <c r="C2982" i="6"/>
  <c r="C2940" i="6"/>
  <c r="C2907" i="6"/>
  <c r="D3044" i="6"/>
  <c r="D2961" i="6"/>
  <c r="C3008" i="6"/>
  <c r="C2933" i="6"/>
  <c r="C2985" i="6"/>
  <c r="C3000" i="6"/>
  <c r="C2905" i="6"/>
  <c r="C2932" i="6"/>
  <c r="C2902" i="6"/>
  <c r="D3062" i="6"/>
  <c r="D3074" i="6"/>
  <c r="C3078" i="6"/>
  <c r="C3005" i="6"/>
  <c r="C2978" i="6"/>
  <c r="C2913" i="6"/>
  <c r="C2945" i="6"/>
  <c r="C2970" i="6"/>
  <c r="D3055" i="6"/>
  <c r="C2967" i="6"/>
  <c r="D2989" i="6"/>
  <c r="D2959" i="6"/>
  <c r="D2929" i="6"/>
  <c r="D2984" i="6"/>
  <c r="C3065" i="6"/>
  <c r="C3035" i="6"/>
  <c r="C2948" i="6"/>
  <c r="C3012" i="6"/>
  <c r="D3025" i="6"/>
  <c r="C3058" i="6"/>
  <c r="C2979" i="6"/>
  <c r="D2954" i="6"/>
  <c r="D3022" i="6"/>
  <c r="C2915" i="6"/>
  <c r="C2949" i="6"/>
  <c r="D2904" i="6"/>
  <c r="C2924" i="6"/>
  <c r="D3065" i="6"/>
  <c r="D3076" i="6"/>
  <c r="D3064" i="6"/>
  <c r="C2968" i="6"/>
  <c r="D3052" i="6"/>
  <c r="D3036" i="6"/>
  <c r="C2918" i="6"/>
  <c r="D3050" i="6"/>
  <c r="D2974" i="6"/>
  <c r="C2957" i="6"/>
  <c r="D2979" i="6"/>
  <c r="C3052" i="6"/>
  <c r="D3020" i="6"/>
  <c r="C2927" i="6"/>
  <c r="D2949" i="6"/>
  <c r="D2937" i="6"/>
  <c r="D2964" i="6"/>
  <c r="C2992" i="6"/>
  <c r="D3059" i="6"/>
  <c r="D3047" i="6"/>
  <c r="C2952" i="6"/>
  <c r="C3043" i="6"/>
  <c r="D3017" i="6"/>
  <c r="C3048" i="6"/>
  <c r="D2999" i="6"/>
  <c r="C3013" i="6"/>
  <c r="D2987" i="6"/>
  <c r="D2938" i="6"/>
  <c r="D2969" i="6"/>
  <c r="D2926" i="6"/>
  <c r="C3062" i="6"/>
  <c r="D3030" i="6"/>
  <c r="D2917" i="6"/>
  <c r="C3053" i="6"/>
  <c r="C2911" i="6"/>
  <c r="D2918" i="6"/>
  <c r="C2935" i="6"/>
  <c r="D3042" i="6"/>
  <c r="C3040" i="6"/>
  <c r="D3032" i="6"/>
  <c r="C2955" i="6"/>
  <c r="D3027" i="6"/>
  <c r="D2921" i="6"/>
  <c r="C3010" i="6"/>
  <c r="C2922" i="6"/>
  <c r="C2917" i="6"/>
  <c r="D3012" i="6"/>
  <c r="C3063" i="6"/>
  <c r="D3057" i="6"/>
  <c r="D2912" i="6"/>
  <c r="D3035" i="6"/>
  <c r="D3079" i="6"/>
  <c r="C3033" i="6"/>
  <c r="C3081" i="6"/>
  <c r="D3080" i="6"/>
  <c r="D3004" i="6"/>
  <c r="D2965" i="6"/>
  <c r="D2976" i="6"/>
  <c r="D2977" i="6"/>
  <c r="D2935" i="6"/>
  <c r="D2936" i="6"/>
  <c r="D2957" i="6"/>
  <c r="C3022" i="6"/>
  <c r="C2990" i="6"/>
  <c r="D2939" i="6"/>
  <c r="D2907" i="6"/>
  <c r="D2934" i="6"/>
  <c r="C3025" i="6"/>
  <c r="D2966" i="6"/>
  <c r="D2924" i="6"/>
  <c r="C2995" i="6"/>
  <c r="D2956" i="6"/>
  <c r="C3083" i="6"/>
  <c r="C2965" i="6"/>
  <c r="D2919" i="6"/>
  <c r="C3075" i="6"/>
  <c r="C3032" i="6"/>
  <c r="D3000" i="6"/>
  <c r="C3066" i="6"/>
  <c r="C3023" i="6"/>
  <c r="C2901" i="6"/>
  <c r="C3067" i="6"/>
  <c r="C2984" i="6"/>
  <c r="D3081" i="6"/>
  <c r="C2987" i="6"/>
  <c r="C2962" i="6"/>
  <c r="C2947" i="6"/>
  <c r="C2950" i="6"/>
  <c r="C2930" i="6"/>
  <c r="D3034" i="6"/>
  <c r="D2995" i="6"/>
  <c r="D3006" i="6"/>
  <c r="C3080" i="6"/>
  <c r="D3009" i="6"/>
  <c r="C3050" i="6"/>
  <c r="D2944" i="6"/>
  <c r="C3051" i="6"/>
  <c r="D2914" i="6"/>
  <c r="C3041" i="6"/>
  <c r="C2960" i="6"/>
  <c r="D2909" i="6"/>
  <c r="D3029" i="6"/>
  <c r="C2920" i="6"/>
  <c r="C2931" i="6"/>
  <c r="C2912" i="6"/>
  <c r="D3060" i="6"/>
  <c r="C2921" i="6"/>
  <c r="D3072" i="6"/>
  <c r="C3068" i="6"/>
  <c r="C3045" i="6"/>
  <c r="C3002" i="6"/>
  <c r="D3049" i="6"/>
  <c r="C3036" i="6"/>
  <c r="C2993" i="6"/>
  <c r="C3060" i="6"/>
  <c r="C3037" i="6"/>
  <c r="C2944" i="6"/>
  <c r="D3071" i="6"/>
  <c r="C2954" i="6"/>
  <c r="C3028" i="6"/>
  <c r="D2997" i="6"/>
  <c r="D2911" i="6"/>
  <c r="C2980" i="6"/>
  <c r="C2998" i="6"/>
  <c r="C2929" i="6"/>
  <c r="D3037" i="6"/>
  <c r="D2902" i="6"/>
  <c r="D3039" i="6"/>
  <c r="D2923" i="6"/>
  <c r="D3007" i="6"/>
  <c r="C2977" i="6"/>
  <c r="C3071" i="6"/>
  <c r="C3082" i="6"/>
  <c r="C3061" i="6"/>
  <c r="C3020" i="6"/>
  <c r="D2916" i="6"/>
  <c r="C2919" i="6"/>
  <c r="D3077" i="6"/>
  <c r="C3055" i="6"/>
  <c r="C3073" i="6"/>
  <c r="C2941" i="6"/>
  <c r="C3038" i="6"/>
  <c r="C3015" i="6"/>
  <c r="C2972" i="6"/>
  <c r="D3019" i="6"/>
  <c r="C3016" i="6"/>
  <c r="C2963" i="6"/>
  <c r="C3030" i="6"/>
  <c r="C3007" i="6"/>
  <c r="C2914" i="6"/>
  <c r="D2971" i="6"/>
  <c r="C2928" i="6"/>
  <c r="C2973" i="6"/>
  <c r="D2970" i="6"/>
  <c r="D2905" i="6"/>
  <c r="C3031" i="6"/>
  <c r="C2925" i="6"/>
  <c r="D3061" i="6"/>
  <c r="D2975" i="6"/>
  <c r="D2940" i="6"/>
  <c r="C2956" i="6"/>
  <c r="D3040" i="6"/>
  <c r="D2947" i="6"/>
  <c r="D3051" i="6"/>
  <c r="D3048" i="6"/>
  <c r="C2903" i="6"/>
  <c r="D3008" i="6"/>
  <c r="D3013" i="6"/>
  <c r="C2958" i="6"/>
  <c r="C2953" i="6"/>
  <c r="C3079" i="6"/>
  <c r="D3073" i="6"/>
  <c r="D2978" i="6"/>
  <c r="D2983" i="6"/>
  <c r="C3076" i="6"/>
  <c r="C2936" i="6"/>
  <c r="D3043" i="6"/>
  <c r="C3029" i="6"/>
  <c r="C2964" i="6"/>
  <c r="C2991" i="6"/>
  <c r="C2908" i="6"/>
  <c r="D3083" i="6"/>
  <c r="C3019" i="6"/>
  <c r="D2968" i="6"/>
  <c r="C2906" i="6"/>
  <c r="C3054" i="6"/>
  <c r="D3003" i="6"/>
  <c r="D2952" i="6"/>
  <c r="C2999" i="6"/>
  <c r="C3077" i="6"/>
  <c r="D3016" i="6"/>
  <c r="C2934" i="6"/>
  <c r="D2933" i="6"/>
  <c r="C2981" i="6"/>
  <c r="D2920" i="6"/>
  <c r="D3058" i="6"/>
  <c r="C3006" i="6"/>
  <c r="D2945" i="6"/>
  <c r="D3053" i="6"/>
  <c r="D3011" i="6"/>
  <c r="D2990" i="6"/>
  <c r="D3005" i="6"/>
  <c r="D3002" i="6"/>
  <c r="C2986" i="6"/>
  <c r="D3063" i="6"/>
  <c r="C3018" i="6"/>
  <c r="C3003" i="6"/>
  <c r="D3078" i="6"/>
  <c r="D2992" i="6"/>
  <c r="C3044" i="6"/>
  <c r="C2983" i="6"/>
  <c r="D2930" i="6"/>
  <c r="D2910" i="6"/>
  <c r="C3014" i="6"/>
  <c r="D3045" i="6"/>
  <c r="D3028" i="6"/>
  <c r="D2925" i="6"/>
  <c r="C3059" i="6"/>
  <c r="C2994" i="6"/>
  <c r="D2980" i="6"/>
  <c r="D2998" i="6"/>
  <c r="C3074" i="6"/>
  <c r="D2962" i="6"/>
  <c r="D2908" i="6"/>
  <c r="D2953" i="6"/>
  <c r="D2950" i="6"/>
  <c r="D2985" i="6"/>
  <c r="D3021" i="6"/>
  <c r="C2989" i="6"/>
  <c r="D2948" i="6"/>
  <c r="D3056" i="6"/>
  <c r="C3024" i="6"/>
  <c r="D2973" i="6"/>
  <c r="C2969" i="6"/>
  <c r="C3047" i="6"/>
  <c r="D2986" i="6"/>
  <c r="C2904" i="6"/>
  <c r="D2913" i="6"/>
  <c r="C2971" i="6"/>
  <c r="C3069" i="6"/>
  <c r="D3018" i="6"/>
  <c r="C2976" i="6"/>
  <c r="D2915" i="6"/>
  <c r="D3023" i="6"/>
  <c r="D3001" i="6"/>
  <c r="C3056" i="6"/>
  <c r="D3068" i="6"/>
  <c r="D2967" i="6"/>
  <c r="C3026" i="6"/>
  <c r="C3021" i="6"/>
  <c r="D3010" i="6"/>
  <c r="C2966" i="6"/>
  <c r="D2972" i="6"/>
  <c r="D3066" i="6"/>
  <c r="C3001" i="6"/>
  <c r="C2938" i="6"/>
  <c r="D3031" i="6"/>
  <c r="C3046" i="6"/>
  <c r="C2959" i="6"/>
  <c r="D2928" i="6"/>
  <c r="C3004" i="6"/>
  <c r="D2943" i="6"/>
  <c r="D2932" i="6"/>
  <c r="C2909" i="6"/>
  <c r="C3017" i="6"/>
  <c r="D2946" i="6"/>
  <c r="D3054" i="6"/>
  <c r="C3072" i="6"/>
  <c r="C2961" i="6"/>
  <c r="C3039" i="6"/>
  <c r="D2988" i="6"/>
  <c r="C2946" i="6"/>
  <c r="C3064" i="6"/>
  <c r="D2993" i="6"/>
  <c r="D2991" i="6"/>
  <c r="D3070" i="6"/>
  <c r="D2960" i="6"/>
  <c r="C2943" i="6"/>
  <c r="D3038" i="6"/>
  <c r="D3033" i="6"/>
  <c r="C2988" i="6"/>
  <c r="D3075" i="6"/>
  <c r="C2996" i="6"/>
  <c r="D2982" i="6"/>
  <c r="C2916" i="6"/>
  <c r="C3011" i="6"/>
  <c r="D2927" i="6"/>
  <c r="D3041" i="6"/>
  <c r="C2923" i="6"/>
  <c r="C3049" i="6"/>
  <c r="D3046" i="6"/>
  <c r="C2939" i="6"/>
  <c r="C3057" i="6"/>
  <c r="D2996" i="6"/>
  <c r="C2974" i="6"/>
  <c r="D2903" i="6"/>
  <c r="D2922" i="6"/>
  <c r="D3069" i="6"/>
  <c r="C2997" i="6"/>
  <c r="D2906" i="6"/>
  <c r="D3024" i="6"/>
  <c r="C3042" i="6"/>
  <c r="C2951" i="6"/>
  <c r="C3009" i="6"/>
  <c r="D2958" i="6"/>
  <c r="C2926" i="6"/>
  <c r="C3034" i="6"/>
  <c r="D2963" i="6"/>
  <c r="D2981" i="6"/>
  <c r="K119" i="12"/>
  <c r="K120" i="12"/>
  <c r="K121" i="12"/>
  <c r="K122" i="12"/>
  <c r="K123" i="12"/>
  <c r="K124" i="12"/>
  <c r="K125" i="12"/>
  <c r="K126" i="12"/>
  <c r="K127" i="12"/>
  <c r="K128" i="12"/>
  <c r="K129" i="12"/>
  <c r="K130" i="12"/>
  <c r="K131" i="12"/>
  <c r="K132" i="12"/>
  <c r="K133" i="12"/>
  <c r="K134" i="12"/>
  <c r="K135" i="12"/>
  <c r="K136" i="12"/>
  <c r="K137" i="12"/>
  <c r="K138" i="12"/>
  <c r="K139" i="12"/>
  <c r="K140" i="12"/>
  <c r="K141" i="12"/>
  <c r="K142" i="12"/>
  <c r="K143" i="12"/>
  <c r="K144" i="12"/>
  <c r="K145" i="12"/>
  <c r="K146" i="12"/>
  <c r="K147" i="12"/>
  <c r="K148" i="12"/>
  <c r="K149" i="12"/>
  <c r="K150" i="12"/>
  <c r="K151" i="12"/>
  <c r="K152" i="12"/>
  <c r="JB2" i="13"/>
  <c r="JC2" i="13"/>
  <c r="JD2" i="13"/>
  <c r="JE2" i="13"/>
  <c r="JF2" i="13"/>
  <c r="JG2" i="13"/>
  <c r="JH2" i="13"/>
  <c r="JI2" i="13"/>
  <c r="JJ2" i="13"/>
  <c r="JK2" i="13"/>
  <c r="JL2" i="13"/>
  <c r="JM2" i="13"/>
  <c r="JN2" i="13"/>
  <c r="JO2" i="13"/>
  <c r="JP2" i="13"/>
  <c r="JQ2" i="13"/>
  <c r="JR2" i="13"/>
  <c r="JS2" i="13"/>
  <c r="JT2" i="13"/>
  <c r="JU2" i="13"/>
  <c r="JV2" i="13"/>
  <c r="JW2" i="13"/>
  <c r="JX2" i="13"/>
  <c r="JY2" i="13"/>
  <c r="JZ2" i="13"/>
  <c r="KA2" i="13"/>
  <c r="KB2" i="13"/>
  <c r="KC2" i="13"/>
  <c r="KD2" i="13"/>
  <c r="KE2" i="13"/>
  <c r="KF2" i="13"/>
  <c r="KG2" i="13"/>
  <c r="KH2" i="13"/>
  <c r="KI2" i="13"/>
  <c r="KJ2" i="13"/>
  <c r="KK2" i="13"/>
  <c r="KL2" i="13"/>
  <c r="KM2" i="13"/>
  <c r="KN2" i="13"/>
  <c r="JA2" i="13"/>
  <c r="HN2" i="13"/>
  <c r="HO2" i="13"/>
  <c r="HP2" i="13"/>
  <c r="HQ2" i="13"/>
  <c r="HR2" i="13"/>
  <c r="HS2" i="13"/>
  <c r="HT2" i="13"/>
  <c r="HU2" i="13"/>
  <c r="HV2" i="13"/>
  <c r="HW2" i="13"/>
  <c r="HX2" i="13"/>
  <c r="HY2" i="13"/>
  <c r="HZ2" i="13"/>
  <c r="IA2" i="13"/>
  <c r="IB2" i="13"/>
  <c r="IC2" i="13"/>
  <c r="ID2" i="13"/>
  <c r="IE2" i="13"/>
  <c r="IF2" i="13"/>
  <c r="IG2" i="13"/>
  <c r="IH2" i="13"/>
  <c r="II2" i="13"/>
  <c r="IJ2" i="13"/>
  <c r="IK2" i="13"/>
  <c r="IL2" i="13"/>
  <c r="IM2" i="13"/>
  <c r="IN2" i="13"/>
  <c r="IO2" i="13"/>
  <c r="IP2" i="13"/>
  <c r="IQ2" i="13"/>
  <c r="IR2" i="13"/>
  <c r="IS2" i="13"/>
  <c r="IT2" i="13"/>
  <c r="IU2" i="13"/>
  <c r="IV2" i="13"/>
  <c r="IW2" i="13"/>
  <c r="IX2" i="13"/>
  <c r="IY2" i="13"/>
  <c r="IZ2" i="13"/>
  <c r="HM2" i="13"/>
  <c r="FZ2" i="13"/>
  <c r="GA2" i="13"/>
  <c r="GB2" i="13"/>
  <c r="GC2" i="13"/>
  <c r="GD2" i="13"/>
  <c r="GE2" i="13"/>
  <c r="GF2" i="13"/>
  <c r="GG2" i="13"/>
  <c r="GH2" i="13"/>
  <c r="GI2" i="13"/>
  <c r="GJ2" i="13"/>
  <c r="GK2" i="13"/>
  <c r="GL2" i="13"/>
  <c r="GM2" i="13"/>
  <c r="GN2" i="13"/>
  <c r="GO2" i="13"/>
  <c r="GP2" i="13"/>
  <c r="GQ2" i="13"/>
  <c r="GR2" i="13"/>
  <c r="GS2" i="13"/>
  <c r="GT2" i="13"/>
  <c r="GU2" i="13"/>
  <c r="GV2" i="13"/>
  <c r="GW2" i="13"/>
  <c r="GX2" i="13"/>
  <c r="GY2" i="13"/>
  <c r="GZ2" i="13"/>
  <c r="HA2" i="13"/>
  <c r="HB2" i="13"/>
  <c r="HC2" i="13"/>
  <c r="HD2" i="13"/>
  <c r="HE2" i="13"/>
  <c r="HF2" i="13"/>
  <c r="HG2" i="13"/>
  <c r="HH2" i="13"/>
  <c r="HI2" i="13"/>
  <c r="HJ2" i="13"/>
  <c r="HK2" i="13"/>
  <c r="HL2" i="13"/>
  <c r="FY2" i="13"/>
  <c r="EL2" i="13"/>
  <c r="EM2" i="13"/>
  <c r="EN2" i="13"/>
  <c r="EO2" i="13"/>
  <c r="EP2" i="13"/>
  <c r="EQ2" i="13"/>
  <c r="ER2" i="13"/>
  <c r="ES2" i="13"/>
  <c r="ET2" i="13"/>
  <c r="EU2" i="13"/>
  <c r="EV2" i="13"/>
  <c r="EW2" i="13"/>
  <c r="EX2" i="13"/>
  <c r="EY2" i="13"/>
  <c r="EZ2" i="13"/>
  <c r="FA2" i="13"/>
  <c r="FB2" i="13"/>
  <c r="FC2" i="13"/>
  <c r="FD2" i="13"/>
  <c r="FE2" i="13"/>
  <c r="FF2" i="13"/>
  <c r="FG2" i="13"/>
  <c r="FH2" i="13"/>
  <c r="FI2" i="13"/>
  <c r="FJ2" i="13"/>
  <c r="FK2" i="13"/>
  <c r="FL2" i="13"/>
  <c r="FM2" i="13"/>
  <c r="FN2" i="13"/>
  <c r="FO2" i="13"/>
  <c r="FP2" i="13"/>
  <c r="FQ2" i="13"/>
  <c r="FR2" i="13"/>
  <c r="FS2" i="13"/>
  <c r="FT2" i="13"/>
  <c r="FU2" i="13"/>
  <c r="FV2" i="13"/>
  <c r="FW2" i="13"/>
  <c r="FX2" i="13"/>
  <c r="EK2" i="13"/>
  <c r="H5" i="7"/>
  <c r="Z3" i="10" l="1"/>
  <c r="AA3" i="10"/>
  <c r="AB3" i="10"/>
  <c r="AC3" i="10"/>
  <c r="AD3" i="10"/>
  <c r="AE3" i="10"/>
  <c r="Y3" i="10"/>
  <c r="I1" i="6" l="1"/>
  <c r="K3" i="10" l="1"/>
  <c r="L3" i="10" s="1"/>
  <c r="AF3" i="10"/>
  <c r="AG3" i="10" s="1"/>
  <c r="AH3" i="10" s="1"/>
  <c r="AI3" i="10" s="1"/>
  <c r="AJ3" i="10" s="1"/>
  <c r="AK3" i="10" s="1"/>
  <c r="AL3" i="10" s="1"/>
  <c r="S3" i="10"/>
  <c r="T3" i="10" s="1"/>
  <c r="U3" i="10" s="1"/>
  <c r="V3" i="10" s="1"/>
  <c r="W3" i="10" s="1"/>
  <c r="X3" i="10" s="1"/>
  <c r="K4" i="10" l="1"/>
  <c r="L4" i="10"/>
  <c r="M3" i="10"/>
  <c r="N3" i="10" l="1"/>
  <c r="M4" i="10"/>
  <c r="I3" i="13"/>
  <c r="H3" i="13"/>
  <c r="B4" i="12"/>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130" i="12"/>
  <c r="B131" i="12"/>
  <c r="B132" i="12"/>
  <c r="B133" i="12"/>
  <c r="B134" i="12"/>
  <c r="B135" i="12"/>
  <c r="B136" i="12"/>
  <c r="B137" i="12"/>
  <c r="B138" i="12"/>
  <c r="B139" i="12"/>
  <c r="B140" i="12"/>
  <c r="B141" i="12"/>
  <c r="B142" i="12"/>
  <c r="B143" i="12"/>
  <c r="B144" i="12"/>
  <c r="B145" i="12"/>
  <c r="B146" i="12"/>
  <c r="B147" i="12"/>
  <c r="B148" i="12"/>
  <c r="B149" i="12"/>
  <c r="B150" i="12"/>
  <c r="B151" i="12"/>
  <c r="B152" i="12"/>
  <c r="B3" i="12"/>
  <c r="EB3" i="13"/>
  <c r="A5" i="13"/>
  <c r="A6" i="13"/>
  <c r="A7" i="13"/>
  <c r="A8" i="13"/>
  <c r="A9" i="13"/>
  <c r="A10" i="13"/>
  <c r="A11" i="13"/>
  <c r="A12"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47" i="13"/>
  <c r="A48" i="13"/>
  <c r="A49" i="13"/>
  <c r="A50" i="13"/>
  <c r="A51" i="13"/>
  <c r="A52" i="13"/>
  <c r="A53" i="13"/>
  <c r="A54" i="13"/>
  <c r="A55" i="13"/>
  <c r="A56" i="13"/>
  <c r="A57" i="13"/>
  <c r="A58" i="13"/>
  <c r="A59" i="13"/>
  <c r="A60" i="13"/>
  <c r="A61" i="13"/>
  <c r="A62" i="13"/>
  <c r="A63" i="13"/>
  <c r="A64" i="13"/>
  <c r="A65" i="13"/>
  <c r="A66" i="13"/>
  <c r="A67" i="13"/>
  <c r="A68" i="13"/>
  <c r="A69" i="13"/>
  <c r="A70" i="13"/>
  <c r="A71" i="13"/>
  <c r="A72" i="13"/>
  <c r="A73" i="13"/>
  <c r="A74" i="13"/>
  <c r="A75" i="13"/>
  <c r="A76" i="13"/>
  <c r="A77" i="13"/>
  <c r="A78" i="13"/>
  <c r="A79" i="13"/>
  <c r="A80" i="13"/>
  <c r="A81" i="13"/>
  <c r="A82" i="13"/>
  <c r="A83" i="13"/>
  <c r="A84" i="13"/>
  <c r="A85" i="13"/>
  <c r="A86" i="13"/>
  <c r="A87" i="13"/>
  <c r="A88" i="13"/>
  <c r="A89" i="13"/>
  <c r="A90" i="13"/>
  <c r="A91" i="13"/>
  <c r="A92" i="13"/>
  <c r="A93" i="13"/>
  <c r="A94" i="13"/>
  <c r="A95" i="13"/>
  <c r="A96" i="13"/>
  <c r="A97" i="13"/>
  <c r="A98" i="13"/>
  <c r="A99" i="13"/>
  <c r="A100" i="13"/>
  <c r="A101" i="13"/>
  <c r="A102" i="13"/>
  <c r="A103" i="13"/>
  <c r="A104" i="13"/>
  <c r="A105" i="13"/>
  <c r="A106" i="13"/>
  <c r="A107" i="13"/>
  <c r="A108" i="13"/>
  <c r="A109" i="13"/>
  <c r="A110" i="13"/>
  <c r="A111" i="13"/>
  <c r="A112" i="13"/>
  <c r="A113" i="13"/>
  <c r="A114" i="13"/>
  <c r="A115" i="13"/>
  <c r="A116" i="13"/>
  <c r="A117" i="13"/>
  <c r="A118" i="13"/>
  <c r="A119" i="13"/>
  <c r="A120" i="13"/>
  <c r="A121" i="13"/>
  <c r="A122" i="13"/>
  <c r="A123" i="13"/>
  <c r="A124" i="13"/>
  <c r="A4" i="13"/>
  <c r="EC3" i="13" l="1"/>
  <c r="O3" i="10"/>
  <c r="N4" i="10"/>
  <c r="N3" i="11"/>
  <c r="ED3" i="13" l="1"/>
  <c r="P3" i="10"/>
  <c r="O4" i="10"/>
  <c r="AA2" i="9"/>
  <c r="AC4" i="9"/>
  <c r="U2" i="9"/>
  <c r="EE3" i="13" l="1"/>
  <c r="Q3" i="10"/>
  <c r="Q4" i="10" s="1"/>
  <c r="P4" i="10"/>
  <c r="H1" i="9"/>
  <c r="EF3" i="13" l="1"/>
  <c r="C2871" i="9"/>
  <c r="C2859" i="9"/>
  <c r="C2835" i="9"/>
  <c r="C2823" i="9"/>
  <c r="C2815" i="9"/>
  <c r="C2803" i="9"/>
  <c r="C2791" i="9"/>
  <c r="C2779" i="9"/>
  <c r="C2763" i="9"/>
  <c r="C2751" i="9"/>
  <c r="C2711" i="9"/>
  <c r="C2699" i="9"/>
  <c r="C2687" i="9"/>
  <c r="C2667" i="9"/>
  <c r="C2655" i="9"/>
  <c r="C2639" i="9"/>
  <c r="C2627" i="9"/>
  <c r="C2615" i="9"/>
  <c r="C2603" i="9"/>
  <c r="C2591" i="9"/>
  <c r="C2579" i="9"/>
  <c r="C2567" i="9"/>
  <c r="C2541" i="9"/>
  <c r="C2525" i="9"/>
  <c r="C2509" i="9"/>
  <c r="C2493" i="9"/>
  <c r="C2471" i="9"/>
  <c r="C2461" i="9"/>
  <c r="C2445" i="9"/>
  <c r="C2429" i="9"/>
  <c r="C2413" i="9"/>
  <c r="C2402" i="9"/>
  <c r="C2391" i="9"/>
  <c r="C2386" i="9"/>
  <c r="C2381" i="9"/>
  <c r="C2375" i="9"/>
  <c r="C2370" i="9"/>
  <c r="C2365" i="9"/>
  <c r="C2343" i="9"/>
  <c r="C2335" i="9"/>
  <c r="C2327" i="9"/>
  <c r="C2319" i="9"/>
  <c r="C2311" i="9"/>
  <c r="C2303" i="9"/>
  <c r="C2295" i="9"/>
  <c r="C2287" i="9"/>
  <c r="C2279" i="9"/>
  <c r="C2271" i="9"/>
  <c r="C2263" i="9"/>
  <c r="C2253" i="9"/>
  <c r="C2237" i="9"/>
  <c r="C2221" i="9"/>
  <c r="C2189" i="9"/>
  <c r="C2173" i="9"/>
  <c r="C2157" i="9"/>
  <c r="C2141" i="9"/>
  <c r="C2125" i="9"/>
  <c r="C2109" i="9"/>
  <c r="C2093" i="9"/>
  <c r="C2077" i="9"/>
  <c r="C2061" i="9"/>
  <c r="C2045" i="9"/>
  <c r="C2029" i="9"/>
  <c r="C2013" i="9"/>
  <c r="C1997" i="9"/>
  <c r="C1981" i="9"/>
  <c r="C1965" i="9"/>
  <c r="C1949" i="9"/>
  <c r="C1917" i="9"/>
  <c r="C1901" i="9"/>
  <c r="C1885" i="9"/>
  <c r="C1869" i="9"/>
  <c r="C1853" i="9"/>
  <c r="C1837" i="9"/>
  <c r="C1821" i="9"/>
  <c r="C1805" i="9"/>
  <c r="C1789" i="9"/>
  <c r="C1773" i="9"/>
  <c r="C1757" i="9"/>
  <c r="C1741" i="9"/>
  <c r="C1725" i="9"/>
  <c r="C1709" i="9"/>
  <c r="C1693" i="9"/>
  <c r="C1672" i="9"/>
  <c r="C1650" i="9"/>
  <c r="C1629" i="9"/>
  <c r="C1608" i="9"/>
  <c r="C1586" i="9"/>
  <c r="C1565" i="9"/>
  <c r="C1544" i="9"/>
  <c r="C1522" i="9"/>
  <c r="C1501" i="9"/>
  <c r="C1473" i="9"/>
  <c r="C1440" i="9"/>
  <c r="C1376" i="9"/>
  <c r="C1312" i="9"/>
  <c r="C1248" i="9"/>
  <c r="C1184" i="9"/>
  <c r="C1120" i="9"/>
  <c r="C1056" i="9"/>
  <c r="C992" i="9"/>
  <c r="C928" i="9"/>
  <c r="C768" i="9"/>
  <c r="C643" i="9"/>
  <c r="C2886" i="9"/>
  <c r="C2882" i="9"/>
  <c r="C2878" i="9"/>
  <c r="C2874" i="9"/>
  <c r="C2870" i="9"/>
  <c r="C2866" i="9"/>
  <c r="C2862" i="9"/>
  <c r="C2858" i="9"/>
  <c r="C2850" i="9"/>
  <c r="C2846" i="9"/>
  <c r="C2842" i="9"/>
  <c r="C2834" i="9"/>
  <c r="C2830" i="9"/>
  <c r="C2826" i="9"/>
  <c r="C2822" i="9"/>
  <c r="C2814" i="9"/>
  <c r="C2810" i="9"/>
  <c r="C2806" i="9"/>
  <c r="C2802" i="9"/>
  <c r="C2798" i="9"/>
  <c r="C2790" i="9"/>
  <c r="C2786" i="9"/>
  <c r="C2782" i="9"/>
  <c r="C2774" i="9"/>
  <c r="C2770" i="9"/>
  <c r="C2762" i="9"/>
  <c r="C2758" i="9"/>
  <c r="C2754" i="9"/>
  <c r="C2750" i="9"/>
  <c r="C2742" i="9"/>
  <c r="C2726" i="9"/>
  <c r="C2722" i="9"/>
  <c r="C2718" i="9"/>
  <c r="C2714" i="9"/>
  <c r="C2710" i="9"/>
  <c r="C2706" i="9"/>
  <c r="C2702" i="9"/>
  <c r="C2698" i="9"/>
  <c r="C2690" i="9"/>
  <c r="C2686" i="9"/>
  <c r="C2682" i="9"/>
  <c r="C2678" i="9"/>
  <c r="C2674" i="9"/>
  <c r="C2666" i="9"/>
  <c r="C2662" i="9"/>
  <c r="C2658" i="9"/>
  <c r="C2654" i="9"/>
  <c r="C2650" i="9"/>
  <c r="C2642" i="9"/>
  <c r="C2634" i="9"/>
  <c r="C2630" i="9"/>
  <c r="C2626" i="9"/>
  <c r="C2622" i="9"/>
  <c r="C2618" i="9"/>
  <c r="C2610" i="9"/>
  <c r="C2606" i="9"/>
  <c r="C2598" i="9"/>
  <c r="C2594" i="9"/>
  <c r="C2590" i="9"/>
  <c r="C2586" i="9"/>
  <c r="C2582" i="9"/>
  <c r="C2578" i="9"/>
  <c r="C2574" i="9"/>
  <c r="C2570" i="9"/>
  <c r="C2566" i="9"/>
  <c r="C2561" i="9"/>
  <c r="C2555" i="9"/>
  <c r="C2550" i="9"/>
  <c r="C2545" i="9"/>
  <c r="C2539" i="9"/>
  <c r="C2534" i="9"/>
  <c r="C2529" i="9"/>
  <c r="C2523" i="9"/>
  <c r="C2518" i="9"/>
  <c r="C2513" i="9"/>
  <c r="C2507" i="9"/>
  <c r="C2497" i="9"/>
  <c r="C2491" i="9"/>
  <c r="C2486" i="9"/>
  <c r="C2481" i="9"/>
  <c r="C2475" i="9"/>
  <c r="C2470" i="9"/>
  <c r="C2465" i="9"/>
  <c r="C2459" i="9"/>
  <c r="C2454" i="9"/>
  <c r="C2449" i="9"/>
  <c r="C2438" i="9"/>
  <c r="C2433" i="9"/>
  <c r="C2427" i="9"/>
  <c r="C2422" i="9"/>
  <c r="C2411" i="9"/>
  <c r="C2406" i="9"/>
  <c r="C2401" i="9"/>
  <c r="C2395" i="9"/>
  <c r="C2390" i="9"/>
  <c r="C2385" i="9"/>
  <c r="C2374" i="9"/>
  <c r="C2369" i="9"/>
  <c r="C2363" i="9"/>
  <c r="C2358" i="9"/>
  <c r="C2353" i="9"/>
  <c r="C2347" i="9"/>
  <c r="C2341" i="9"/>
  <c r="C2325" i="9"/>
  <c r="C2317" i="9"/>
  <c r="C2309" i="9"/>
  <c r="C2301" i="9"/>
  <c r="C2293" i="9"/>
  <c r="C2285" i="9"/>
  <c r="C2277" i="9"/>
  <c r="C2269" i="9"/>
  <c r="C2261" i="9"/>
  <c r="C2249" i="9"/>
  <c r="C2233" i="9"/>
  <c r="C2217" i="9"/>
  <c r="C2201" i="9"/>
  <c r="C2185" i="9"/>
  <c r="C2169" i="9"/>
  <c r="C2137" i="9"/>
  <c r="C2121" i="9"/>
  <c r="C2105" i="9"/>
  <c r="C2089" i="9"/>
  <c r="C2073" i="9"/>
  <c r="C2041" i="9"/>
  <c r="C2025" i="9"/>
  <c r="C2009" i="9"/>
  <c r="C1993" i="9"/>
  <c r="C1977" i="9"/>
  <c r="C1961" i="9"/>
  <c r="C1945" i="9"/>
  <c r="C1929" i="9"/>
  <c r="C1913" i="9"/>
  <c r="C1881" i="9"/>
  <c r="C1865" i="9"/>
  <c r="C1849" i="9"/>
  <c r="C1833" i="9"/>
  <c r="C1817" i="9"/>
  <c r="C1785" i="9"/>
  <c r="C1769" i="9"/>
  <c r="C1753" i="9"/>
  <c r="C1737" i="9"/>
  <c r="C1721" i="9"/>
  <c r="C1705" i="9"/>
  <c r="C1688" i="9"/>
  <c r="C1666" i="9"/>
  <c r="C1645" i="9"/>
  <c r="C1624" i="9"/>
  <c r="C1602" i="9"/>
  <c r="C1581" i="9"/>
  <c r="C1560" i="9"/>
  <c r="C1538" i="9"/>
  <c r="C1517" i="9"/>
  <c r="C1496" i="9"/>
  <c r="C1465" i="9"/>
  <c r="C1360" i="9"/>
  <c r="C1296" i="9"/>
  <c r="C1232" i="9"/>
  <c r="C1168" i="9"/>
  <c r="C1104" i="9"/>
  <c r="C1040" i="9"/>
  <c r="C976" i="9"/>
  <c r="C912" i="9"/>
  <c r="C832" i="9"/>
  <c r="C745" i="9"/>
  <c r="C579" i="9"/>
  <c r="C2875" i="9"/>
  <c r="C2863" i="9"/>
  <c r="C2839" i="9"/>
  <c r="C2827" i="9"/>
  <c r="C2811" i="9"/>
  <c r="C2799" i="9"/>
  <c r="C2783" i="9"/>
  <c r="C2759" i="9"/>
  <c r="C2747" i="9"/>
  <c r="C2735" i="9"/>
  <c r="C2723" i="9"/>
  <c r="C2715" i="9"/>
  <c r="C2703" i="9"/>
  <c r="C2679" i="9"/>
  <c r="C2663" i="9"/>
  <c r="C2651" i="9"/>
  <c r="C2643" i="9"/>
  <c r="C2631" i="9"/>
  <c r="C2619" i="9"/>
  <c r="C2607" i="9"/>
  <c r="C2595" i="9"/>
  <c r="C2583" i="9"/>
  <c r="C2571" i="9"/>
  <c r="C2551" i="9"/>
  <c r="C2530" i="9"/>
  <c r="C2514" i="9"/>
  <c r="C2498" i="9"/>
  <c r="C2482" i="9"/>
  <c r="C2466" i="9"/>
  <c r="C2450" i="9"/>
  <c r="C2434" i="9"/>
  <c r="C2418" i="9"/>
  <c r="C2397" i="9"/>
  <c r="C2885" i="9"/>
  <c r="C2877" i="9"/>
  <c r="C2873" i="9"/>
  <c r="C2869" i="9"/>
  <c r="C2865" i="9"/>
  <c r="C2861" i="9"/>
  <c r="C2857" i="9"/>
  <c r="C2853" i="9"/>
  <c r="C2849" i="9"/>
  <c r="C2841" i="9"/>
  <c r="C2837" i="9"/>
  <c r="C2833" i="9"/>
  <c r="C2829" i="9"/>
  <c r="C2825" i="9"/>
  <c r="C2821" i="9"/>
  <c r="C2817" i="9"/>
  <c r="C2813" i="9"/>
  <c r="C2809" i="9"/>
  <c r="C2805" i="9"/>
  <c r="C2801" i="9"/>
  <c r="C2797" i="9"/>
  <c r="C2793" i="9"/>
  <c r="C2789" i="9"/>
  <c r="C2781" i="9"/>
  <c r="C2777" i="9"/>
  <c r="C2769" i="9"/>
  <c r="C2765" i="9"/>
  <c r="C2753" i="9"/>
  <c r="C2749" i="9"/>
  <c r="C2745" i="9"/>
  <c r="C2741" i="9"/>
  <c r="C2737" i="9"/>
  <c r="C2733" i="9"/>
  <c r="C2729" i="9"/>
  <c r="C2725" i="9"/>
  <c r="C2721" i="9"/>
  <c r="C2713" i="9"/>
  <c r="C2709" i="9"/>
  <c r="C2705" i="9"/>
  <c r="C2701" i="9"/>
  <c r="C2697" i="9"/>
  <c r="C2693" i="9"/>
  <c r="C2689" i="9"/>
  <c r="C2685" i="9"/>
  <c r="C2677" i="9"/>
  <c r="C2673" i="9"/>
  <c r="C2661" i="9"/>
  <c r="C2657" i="9"/>
  <c r="C2649" i="9"/>
  <c r="C2645" i="9"/>
  <c r="C2641" i="9"/>
  <c r="C2637" i="9"/>
  <c r="C2633" i="9"/>
  <c r="C2629" i="9"/>
  <c r="C2625" i="9"/>
  <c r="C2621" i="9"/>
  <c r="C2617" i="9"/>
  <c r="C2613" i="9"/>
  <c r="C2609" i="9"/>
  <c r="C2601" i="9"/>
  <c r="C2593" i="9"/>
  <c r="C2589" i="9"/>
  <c r="C2585" i="9"/>
  <c r="C2581" i="9"/>
  <c r="C2577" i="9"/>
  <c r="C2573" i="9"/>
  <c r="C2569" i="9"/>
  <c r="C2565" i="9"/>
  <c r="C2549" i="9"/>
  <c r="C2543" i="9"/>
  <c r="C2538" i="9"/>
  <c r="C2533" i="9"/>
  <c r="C2527" i="9"/>
  <c r="C2522" i="9"/>
  <c r="C2517" i="9"/>
  <c r="C2511" i="9"/>
  <c r="C2506" i="9"/>
  <c r="C2501" i="9"/>
  <c r="C2495" i="9"/>
  <c r="C2490" i="9"/>
  <c r="C2485" i="9"/>
  <c r="C2479" i="9"/>
  <c r="C2474" i="9"/>
  <c r="C2469" i="9"/>
  <c r="C2458" i="9"/>
  <c r="C2453" i="9"/>
  <c r="C2447" i="9"/>
  <c r="C2442" i="9"/>
  <c r="C2437" i="9"/>
  <c r="C2431" i="9"/>
  <c r="C2426" i="9"/>
  <c r="C2421" i="9"/>
  <c r="C2410" i="9"/>
  <c r="C2405" i="9"/>
  <c r="C2399" i="9"/>
  <c r="C2394" i="9"/>
  <c r="C2389" i="9"/>
  <c r="C2383" i="9"/>
  <c r="C2373" i="9"/>
  <c r="C2367" i="9"/>
  <c r="C2362" i="9"/>
  <c r="C2357" i="9"/>
  <c r="C2351" i="9"/>
  <c r="C2346" i="9"/>
  <c r="C2339" i="9"/>
  <c r="C2331" i="9"/>
  <c r="C2315" i="9"/>
  <c r="C2307" i="9"/>
  <c r="C2299" i="9"/>
  <c r="C2291" i="9"/>
  <c r="C2283" i="9"/>
  <c r="C2275" i="9"/>
  <c r="C2267" i="9"/>
  <c r="C2259" i="9"/>
  <c r="C2245" i="9"/>
  <c r="C2229" i="9"/>
  <c r="C2213" i="9"/>
  <c r="C2165" i="9"/>
  <c r="C2149" i="9"/>
  <c r="C2133" i="9"/>
  <c r="C2101" i="9"/>
  <c r="C2085" i="9"/>
  <c r="C2069" i="9"/>
  <c r="C2053" i="9"/>
  <c r="C2021" i="9"/>
  <c r="C2005" i="9"/>
  <c r="C1989" i="9"/>
  <c r="C1973" i="9"/>
  <c r="C1957" i="9"/>
  <c r="C1941" i="9"/>
  <c r="C1925" i="9"/>
  <c r="C1909" i="9"/>
  <c r="C1893" i="9"/>
  <c r="C1877" i="9"/>
  <c r="C1861" i="9"/>
  <c r="C1845" i="9"/>
  <c r="C1829" i="9"/>
  <c r="C1797" i="9"/>
  <c r="C1781" i="9"/>
  <c r="C1765" i="9"/>
  <c r="C1749" i="9"/>
  <c r="C1733" i="9"/>
  <c r="C1717" i="9"/>
  <c r="C1701" i="9"/>
  <c r="C1682" i="9"/>
  <c r="C1661" i="9"/>
  <c r="C1640" i="9"/>
  <c r="C1618" i="9"/>
  <c r="C1597" i="9"/>
  <c r="C1576" i="9"/>
  <c r="C1554" i="9"/>
  <c r="C1533" i="9"/>
  <c r="C1512" i="9"/>
  <c r="C1489" i="9"/>
  <c r="C1408" i="9"/>
  <c r="C1344" i="9"/>
  <c r="C1280" i="9"/>
  <c r="C1216" i="9"/>
  <c r="C1152" i="9"/>
  <c r="C1088" i="9"/>
  <c r="C960" i="9"/>
  <c r="C896" i="9"/>
  <c r="C811" i="9"/>
  <c r="C515" i="9"/>
  <c r="C2879" i="9"/>
  <c r="C2867" i="9"/>
  <c r="C2855" i="9"/>
  <c r="C2843" i="9"/>
  <c r="C2831" i="9"/>
  <c r="C2819" i="9"/>
  <c r="C2807" i="9"/>
  <c r="C2787" i="9"/>
  <c r="C2775" i="9"/>
  <c r="C2767" i="9"/>
  <c r="C2755" i="9"/>
  <c r="C2739" i="9"/>
  <c r="C2727" i="9"/>
  <c r="C2719" i="9"/>
  <c r="C2707" i="9"/>
  <c r="C2683" i="9"/>
  <c r="C2671" i="9"/>
  <c r="C2659" i="9"/>
  <c r="C2647" i="9"/>
  <c r="C2623" i="9"/>
  <c r="C2611" i="9"/>
  <c r="C2599" i="9"/>
  <c r="C2587" i="9"/>
  <c r="C2575" i="9"/>
  <c r="C2562" i="9"/>
  <c r="C2535" i="9"/>
  <c r="C2519" i="9"/>
  <c r="C2503" i="9"/>
  <c r="C2487" i="9"/>
  <c r="C2477" i="9"/>
  <c r="C2455" i="9"/>
  <c r="C2439" i="9"/>
  <c r="C2423" i="9"/>
  <c r="C2407" i="9"/>
  <c r="C2354" i="9"/>
  <c r="C2884" i="9"/>
  <c r="C2880" i="9"/>
  <c r="C2876" i="9"/>
  <c r="C2872" i="9"/>
  <c r="C2868" i="9"/>
  <c r="C2864" i="9"/>
  <c r="C2860" i="9"/>
  <c r="C2856" i="9"/>
  <c r="C2852" i="9"/>
  <c r="C2848" i="9"/>
  <c r="C2844" i="9"/>
  <c r="C2840" i="9"/>
  <c r="C2836" i="9"/>
  <c r="C2832" i="9"/>
  <c r="C2828" i="9"/>
  <c r="C2824" i="9"/>
  <c r="C2820" i="9"/>
  <c r="C2812" i="9"/>
  <c r="C2804" i="9"/>
  <c r="C2800" i="9"/>
  <c r="C2796" i="9"/>
  <c r="C2792" i="9"/>
  <c r="C2788" i="9"/>
  <c r="C2784" i="9"/>
  <c r="C2780" i="9"/>
  <c r="C2776" i="9"/>
  <c r="C2772" i="9"/>
  <c r="C2768" i="9"/>
  <c r="C2764" i="9"/>
  <c r="C2760" i="9"/>
  <c r="C2756" i="9"/>
  <c r="C2752" i="9"/>
  <c r="C2748" i="9"/>
  <c r="C2744" i="9"/>
  <c r="C2732" i="9"/>
  <c r="C2728" i="9"/>
  <c r="C2724" i="9"/>
  <c r="C2720" i="9"/>
  <c r="C2716" i="9"/>
  <c r="C2708" i="9"/>
  <c r="C2696" i="9"/>
  <c r="C2692" i="9"/>
  <c r="C2688" i="9"/>
  <c r="C2684" i="9"/>
  <c r="C2680" i="9"/>
  <c r="C2676" i="9"/>
  <c r="C2672" i="9"/>
  <c r="C2668" i="9"/>
  <c r="C2664" i="9"/>
  <c r="C2652" i="9"/>
  <c r="C2644" i="9"/>
  <c r="C2632" i="9"/>
  <c r="C2628" i="9"/>
  <c r="C2624" i="9"/>
  <c r="C2620" i="9"/>
  <c r="C2612" i="9"/>
  <c r="C2608" i="9"/>
  <c r="C2604" i="9"/>
  <c r="C2600" i="9"/>
  <c r="C2592" i="9"/>
  <c r="C2588" i="9"/>
  <c r="C2584" i="9"/>
  <c r="C2580" i="9"/>
  <c r="C2576" i="9"/>
  <c r="C2572" i="9"/>
  <c r="C2568" i="9"/>
  <c r="C2563" i="9"/>
  <c r="C2558" i="9"/>
  <c r="C2553" i="9"/>
  <c r="C2547" i="9"/>
  <c r="C2542" i="9"/>
  <c r="C2537" i="9"/>
  <c r="C2531" i="9"/>
  <c r="C2526" i="9"/>
  <c r="C2521" i="9"/>
  <c r="C2515" i="9"/>
  <c r="C2510" i="9"/>
  <c r="C2505" i="9"/>
  <c r="C2499" i="9"/>
  <c r="C2494" i="9"/>
  <c r="C2489" i="9"/>
  <c r="C2483" i="9"/>
  <c r="C2478" i="9"/>
  <c r="C2473" i="9"/>
  <c r="C2467" i="9"/>
  <c r="C2462" i="9"/>
  <c r="C2457" i="9"/>
  <c r="C2451" i="9"/>
  <c r="C2446" i="9"/>
  <c r="C2441" i="9"/>
  <c r="C2435" i="9"/>
  <c r="C2430" i="9"/>
  <c r="C2425" i="9"/>
  <c r="C2419" i="9"/>
  <c r="C2409" i="9"/>
  <c r="C2403" i="9"/>
  <c r="C2398" i="9"/>
  <c r="C2393" i="9"/>
  <c r="C2387" i="9"/>
  <c r="C2382" i="9"/>
  <c r="C2377" i="9"/>
  <c r="C2371" i="9"/>
  <c r="C2366" i="9"/>
  <c r="C2361" i="9"/>
  <c r="C2355" i="9"/>
  <c r="C2350" i="9"/>
  <c r="C2345" i="9"/>
  <c r="C2337" i="9"/>
  <c r="C2329" i="9"/>
  <c r="C2321" i="9"/>
  <c r="C2313" i="9"/>
  <c r="C2305" i="9"/>
  <c r="C2297" i="9"/>
  <c r="C2289" i="9"/>
  <c r="C2281" i="9"/>
  <c r="C2273" i="9"/>
  <c r="C2257" i="9"/>
  <c r="C2241" i="9"/>
  <c r="C2225" i="9"/>
  <c r="C2209" i="9"/>
  <c r="C2193" i="9"/>
  <c r="C2177" i="9"/>
  <c r="C2161" i="9"/>
  <c r="C2145" i="9"/>
  <c r="C2129" i="9"/>
  <c r="C2081" i="9"/>
  <c r="C2065" i="9"/>
  <c r="C2049" i="9"/>
  <c r="C2017" i="9"/>
  <c r="C2001" i="9"/>
  <c r="C1985" i="9"/>
  <c r="C1953" i="9"/>
  <c r="C1937" i="9"/>
  <c r="C1921" i="9"/>
  <c r="C1889" i="9"/>
  <c r="C1873" i="9"/>
  <c r="C1857" i="9"/>
  <c r="C1841" i="9"/>
  <c r="C1825" i="9"/>
  <c r="C1809" i="9"/>
  <c r="C1777" i="9"/>
  <c r="C1761" i="9"/>
  <c r="C1745" i="9"/>
  <c r="C1729" i="9"/>
  <c r="C1713" i="9"/>
  <c r="C1677" i="9"/>
  <c r="C1656" i="9"/>
  <c r="C1634" i="9"/>
  <c r="C1613" i="9"/>
  <c r="C1592" i="9"/>
  <c r="C1570" i="9"/>
  <c r="C1549" i="9"/>
  <c r="C1528" i="9"/>
  <c r="C1506" i="9"/>
  <c r="C1481" i="9"/>
  <c r="C1449" i="9"/>
  <c r="C1392" i="9"/>
  <c r="C1328" i="9"/>
  <c r="C1264" i="9"/>
  <c r="C1200" i="9"/>
  <c r="C1136" i="9"/>
  <c r="C1072" i="9"/>
  <c r="C1008" i="9"/>
  <c r="C944" i="9"/>
  <c r="C875" i="9"/>
  <c r="C789" i="9"/>
  <c r="C681" i="9"/>
  <c r="C262" i="9"/>
  <c r="C2564" i="9"/>
  <c r="C2560" i="9"/>
  <c r="C2556" i="9"/>
  <c r="C2552" i="9"/>
  <c r="C2548" i="9"/>
  <c r="C2544" i="9"/>
  <c r="C2540" i="9"/>
  <c r="C2536" i="9"/>
  <c r="C2532" i="9"/>
  <c r="C2528" i="9"/>
  <c r="C2524" i="9"/>
  <c r="C2516" i="9"/>
  <c r="C2512" i="9"/>
  <c r="C2504" i="9"/>
  <c r="C2500" i="9"/>
  <c r="C2496" i="9"/>
  <c r="C2492" i="9"/>
  <c r="C2488" i="9"/>
  <c r="C2484" i="9"/>
  <c r="C2480" i="9"/>
  <c r="C2476" i="9"/>
  <c r="C2472" i="9"/>
  <c r="C2468" i="9"/>
  <c r="C2464" i="9"/>
  <c r="C2460" i="9"/>
  <c r="C2456" i="9"/>
  <c r="C2452" i="9"/>
  <c r="C2448" i="9"/>
  <c r="C2444" i="9"/>
  <c r="C2440" i="9"/>
  <c r="C2436" i="9"/>
  <c r="C2428" i="9"/>
  <c r="C2424" i="9"/>
  <c r="C2420" i="9"/>
  <c r="C2416" i="9"/>
  <c r="C2412" i="9"/>
  <c r="C2408" i="9"/>
  <c r="C2404" i="9"/>
  <c r="C2400" i="9"/>
  <c r="C2396" i="9"/>
  <c r="C2392" i="9"/>
  <c r="C2388" i="9"/>
  <c r="C2384" i="9"/>
  <c r="C2380" i="9"/>
  <c r="C2376" i="9"/>
  <c r="C2372" i="9"/>
  <c r="C2368" i="9"/>
  <c r="C2360" i="9"/>
  <c r="C2356" i="9"/>
  <c r="C2352" i="9"/>
  <c r="C2348" i="9"/>
  <c r="C2344" i="9"/>
  <c r="C2340" i="9"/>
  <c r="C2336" i="9"/>
  <c r="C2332" i="9"/>
  <c r="C2328" i="9"/>
  <c r="C2324" i="9"/>
  <c r="C2320" i="9"/>
  <c r="C2316" i="9"/>
  <c r="C2312" i="9"/>
  <c r="C2308" i="9"/>
  <c r="C2304" i="9"/>
  <c r="C2296" i="9"/>
  <c r="C2292" i="9"/>
  <c r="C2288" i="9"/>
  <c r="C2280" i="9"/>
  <c r="C2276" i="9"/>
  <c r="C2264" i="9"/>
  <c r="C2260" i="9"/>
  <c r="C2256" i="9"/>
  <c r="C2252" i="9"/>
  <c r="C2248" i="9"/>
  <c r="C2244" i="9"/>
  <c r="C2240" i="9"/>
  <c r="C2236" i="9"/>
  <c r="C2232" i="9"/>
  <c r="C2228" i="9"/>
  <c r="C2220" i="9"/>
  <c r="C2216" i="9"/>
  <c r="C2212" i="9"/>
  <c r="C2208" i="9"/>
  <c r="C2204" i="9"/>
  <c r="C2200" i="9"/>
  <c r="C2196" i="9"/>
  <c r="C2192" i="9"/>
  <c r="C2188" i="9"/>
  <c r="C2184" i="9"/>
  <c r="C2180" i="9"/>
  <c r="C2176" i="9"/>
  <c r="C2172" i="9"/>
  <c r="C2168" i="9"/>
  <c r="C2164" i="9"/>
  <c r="C2160" i="9"/>
  <c r="C2156" i="9"/>
  <c r="C2152" i="9"/>
  <c r="C2148" i="9"/>
  <c r="C2144" i="9"/>
  <c r="C2140" i="9"/>
  <c r="C2136" i="9"/>
  <c r="C2132" i="9"/>
  <c r="C2128" i="9"/>
  <c r="C2124" i="9"/>
  <c r="C2120" i="9"/>
  <c r="C2116" i="9"/>
  <c r="C2112" i="9"/>
  <c r="C2108" i="9"/>
  <c r="C2104" i="9"/>
  <c r="C2100" i="9"/>
  <c r="C2096" i="9"/>
  <c r="C2092" i="9"/>
  <c r="C2088" i="9"/>
  <c r="C2084" i="9"/>
  <c r="C2080" i="9"/>
  <c r="C2076" i="9"/>
  <c r="C2072" i="9"/>
  <c r="C2068" i="9"/>
  <c r="C2064" i="9"/>
  <c r="C2060" i="9"/>
  <c r="C2056" i="9"/>
  <c r="C2052" i="9"/>
  <c r="C2048" i="9"/>
  <c r="C2044" i="9"/>
  <c r="C2040" i="9"/>
  <c r="C2036" i="9"/>
  <c r="C2032" i="9"/>
  <c r="C2028" i="9"/>
  <c r="C2024" i="9"/>
  <c r="C2016" i="9"/>
  <c r="C2012" i="9"/>
  <c r="C2008" i="9"/>
  <c r="C2004" i="9"/>
  <c r="C2000" i="9"/>
  <c r="C1996" i="9"/>
  <c r="C1988" i="9"/>
  <c r="C1984" i="9"/>
  <c r="C1980" i="9"/>
  <c r="C1976" i="9"/>
  <c r="C1972" i="9"/>
  <c r="C1968" i="9"/>
  <c r="C1964" i="9"/>
  <c r="C1960" i="9"/>
  <c r="C1956" i="9"/>
  <c r="C1952" i="9"/>
  <c r="C1948" i="9"/>
  <c r="C1940" i="9"/>
  <c r="C1936" i="9"/>
  <c r="C1932" i="9"/>
  <c r="C1928" i="9"/>
  <c r="C1924" i="9"/>
  <c r="C1920" i="9"/>
  <c r="C1916" i="9"/>
  <c r="C1908" i="9"/>
  <c r="C1904" i="9"/>
  <c r="C1896" i="9"/>
  <c r="C1892" i="9"/>
  <c r="C1888" i="9"/>
  <c r="C1884" i="9"/>
  <c r="C1880" i="9"/>
  <c r="C1876" i="9"/>
  <c r="C1872" i="9"/>
  <c r="C1868" i="9"/>
  <c r="C1864" i="9"/>
  <c r="C1860" i="9"/>
  <c r="C1856" i="9"/>
  <c r="C1852" i="9"/>
  <c r="C1848" i="9"/>
  <c r="C1844" i="9"/>
  <c r="C1836" i="9"/>
  <c r="C1832" i="9"/>
  <c r="C1828" i="9"/>
  <c r="C1812" i="9"/>
  <c r="C1804" i="9"/>
  <c r="C1800" i="9"/>
  <c r="C1796" i="9"/>
  <c r="C1792" i="9"/>
  <c r="C1788" i="9"/>
  <c r="C1784" i="9"/>
  <c r="C1780" i="9"/>
  <c r="C1776" i="9"/>
  <c r="C1772" i="9"/>
  <c r="C1768" i="9"/>
  <c r="C1764" i="9"/>
  <c r="C1760" i="9"/>
  <c r="C1756" i="9"/>
  <c r="C1752" i="9"/>
  <c r="C1748" i="9"/>
  <c r="C1744" i="9"/>
  <c r="C1740" i="9"/>
  <c r="C1736" i="9"/>
  <c r="C1732" i="9"/>
  <c r="C1728" i="9"/>
  <c r="C1724" i="9"/>
  <c r="C1720" i="9"/>
  <c r="C1716" i="9"/>
  <c r="C1712" i="9"/>
  <c r="C1708" i="9"/>
  <c r="C1704" i="9"/>
  <c r="C1700" i="9"/>
  <c r="C1696" i="9"/>
  <c r="C1692" i="9"/>
  <c r="C1686" i="9"/>
  <c r="C1681" i="9"/>
  <c r="C1676" i="9"/>
  <c r="C1670" i="9"/>
  <c r="C1665" i="9"/>
  <c r="C1660" i="9"/>
  <c r="C1654" i="9"/>
  <c r="C1649" i="9"/>
  <c r="C1644" i="9"/>
  <c r="C1638" i="9"/>
  <c r="C1633" i="9"/>
  <c r="C1628" i="9"/>
  <c r="C1622" i="9"/>
  <c r="C1617" i="9"/>
  <c r="C1612" i="9"/>
  <c r="C1606" i="9"/>
  <c r="C1601" i="9"/>
  <c r="C1596" i="9"/>
  <c r="C1590" i="9"/>
  <c r="C1585" i="9"/>
  <c r="C1580" i="9"/>
  <c r="C1574" i="9"/>
  <c r="C1569" i="9"/>
  <c r="C1564" i="9"/>
  <c r="C1558" i="9"/>
  <c r="C1553" i="9"/>
  <c r="C1548" i="9"/>
  <c r="C1542" i="9"/>
  <c r="C1537" i="9"/>
  <c r="C1532" i="9"/>
  <c r="C1526" i="9"/>
  <c r="C1521" i="9"/>
  <c r="C1516" i="9"/>
  <c r="C1510" i="9"/>
  <c r="C1505" i="9"/>
  <c r="C1500" i="9"/>
  <c r="C1494" i="9"/>
  <c r="C1488" i="9"/>
  <c r="C1480" i="9"/>
  <c r="C1472" i="9"/>
  <c r="C1464" i="9"/>
  <c r="C1456" i="9"/>
  <c r="C1448" i="9"/>
  <c r="C1436" i="9"/>
  <c r="C1420" i="9"/>
  <c r="C1404" i="9"/>
  <c r="C1388" i="9"/>
  <c r="C1372" i="9"/>
  <c r="C1356" i="9"/>
  <c r="C1340" i="9"/>
  <c r="C1324" i="9"/>
  <c r="C1308" i="9"/>
  <c r="C1292" i="9"/>
  <c r="C1276" i="9"/>
  <c r="C1260" i="9"/>
  <c r="C1244" i="9"/>
  <c r="C1228" i="9"/>
  <c r="C1212" i="9"/>
  <c r="C1196" i="9"/>
  <c r="C1180" i="9"/>
  <c r="C1164" i="9"/>
  <c r="C1148" i="9"/>
  <c r="C1132" i="9"/>
  <c r="C1116" i="9"/>
  <c r="C1100" i="9"/>
  <c r="C1084" i="9"/>
  <c r="C1068" i="9"/>
  <c r="C1052" i="9"/>
  <c r="C1036" i="9"/>
  <c r="C1020" i="9"/>
  <c r="C1004" i="9"/>
  <c r="C988" i="9"/>
  <c r="C972" i="9"/>
  <c r="C956" i="9"/>
  <c r="C940" i="9"/>
  <c r="C924" i="9"/>
  <c r="C891" i="9"/>
  <c r="C869" i="9"/>
  <c r="C848" i="9"/>
  <c r="C827" i="9"/>
  <c r="C805" i="9"/>
  <c r="C784" i="9"/>
  <c r="C763" i="9"/>
  <c r="C737" i="9"/>
  <c r="C705" i="9"/>
  <c r="C627" i="9"/>
  <c r="C454" i="9"/>
  <c r="C198" i="9"/>
  <c r="C2255" i="9"/>
  <c r="C2251" i="9"/>
  <c r="C2247" i="9"/>
  <c r="C2243" i="9"/>
  <c r="C2235" i="9"/>
  <c r="C2231" i="9"/>
  <c r="C2227" i="9"/>
  <c r="C2223" i="9"/>
  <c r="C2219" i="9"/>
  <c r="C2215" i="9"/>
  <c r="C2207" i="9"/>
  <c r="C2203" i="9"/>
  <c r="C2199" i="9"/>
  <c r="C2195" i="9"/>
  <c r="C2187" i="9"/>
  <c r="C2183" i="9"/>
  <c r="C2179" i="9"/>
  <c r="C2175" i="9"/>
  <c r="C2171" i="9"/>
  <c r="C2167" i="9"/>
  <c r="C2163" i="9"/>
  <c r="C2159" i="9"/>
  <c r="C2155" i="9"/>
  <c r="C2147" i="9"/>
  <c r="C2143" i="9"/>
  <c r="C2139" i="9"/>
  <c r="C2135" i="9"/>
  <c r="C2131" i="9"/>
  <c r="C2127" i="9"/>
  <c r="C2123" i="9"/>
  <c r="C2119" i="9"/>
  <c r="C2115" i="9"/>
  <c r="C2107" i="9"/>
  <c r="C2103" i="9"/>
  <c r="C2099" i="9"/>
  <c r="C2095" i="9"/>
  <c r="C2091" i="9"/>
  <c r="C2083" i="9"/>
  <c r="C2079" i="9"/>
  <c r="C2075" i="9"/>
  <c r="C2071" i="9"/>
  <c r="C2067" i="9"/>
  <c r="C2063" i="9"/>
  <c r="C2055" i="9"/>
  <c r="C2051" i="9"/>
  <c r="C2047" i="9"/>
  <c r="C2043" i="9"/>
  <c r="C2039" i="9"/>
  <c r="C2035" i="9"/>
  <c r="C2031" i="9"/>
  <c r="C2023" i="9"/>
  <c r="C2015" i="9"/>
  <c r="C2011" i="9"/>
  <c r="C2007" i="9"/>
  <c r="C2003" i="9"/>
  <c r="C1999" i="9"/>
  <c r="C1995" i="9"/>
  <c r="C1991" i="9"/>
  <c r="C1987" i="9"/>
  <c r="C1983" i="9"/>
  <c r="C1979" i="9"/>
  <c r="C1975" i="9"/>
  <c r="C1971" i="9"/>
  <c r="C1967" i="9"/>
  <c r="C1963" i="9"/>
  <c r="C1959" i="9"/>
  <c r="C1955" i="9"/>
  <c r="C1951" i="9"/>
  <c r="C1947" i="9"/>
  <c r="C1935" i="9"/>
  <c r="C1931" i="9"/>
  <c r="C1927" i="9"/>
  <c r="C1923" i="9"/>
  <c r="C1919" i="9"/>
  <c r="C1915" i="9"/>
  <c r="C1911" i="9"/>
  <c r="C1903" i="9"/>
  <c r="C1899" i="9"/>
  <c r="C1891" i="9"/>
  <c r="C1883" i="9"/>
  <c r="C1879" i="9"/>
  <c r="C1871" i="9"/>
  <c r="C1867" i="9"/>
  <c r="C1863" i="9"/>
  <c r="C1859" i="9"/>
  <c r="C1855" i="9"/>
  <c r="C1851" i="9"/>
  <c r="C1847" i="9"/>
  <c r="C1843" i="9"/>
  <c r="C1839" i="9"/>
  <c r="C1835" i="9"/>
  <c r="C1831" i="9"/>
  <c r="C1827" i="9"/>
  <c r="C1823" i="9"/>
  <c r="C1819" i="9"/>
  <c r="C1815" i="9"/>
  <c r="C1807" i="9"/>
  <c r="C1799" i="9"/>
  <c r="C1795" i="9"/>
  <c r="C1791" i="9"/>
  <c r="C1787" i="9"/>
  <c r="C1783" i="9"/>
  <c r="C1779" i="9"/>
  <c r="C1775" i="9"/>
  <c r="C1771" i="9"/>
  <c r="C1767" i="9"/>
  <c r="C1763" i="9"/>
  <c r="C1759" i="9"/>
  <c r="C1755" i="9"/>
  <c r="C1751" i="9"/>
  <c r="C1747" i="9"/>
  <c r="C1743" i="9"/>
  <c r="C1739" i="9"/>
  <c r="C1735" i="9"/>
  <c r="C1731" i="9"/>
  <c r="C1727" i="9"/>
  <c r="C1723" i="9"/>
  <c r="C1719" i="9"/>
  <c r="C1715" i="9"/>
  <c r="C1711" i="9"/>
  <c r="C1707" i="9"/>
  <c r="C1703" i="9"/>
  <c r="C1699" i="9"/>
  <c r="C1695" i="9"/>
  <c r="C1690" i="9"/>
  <c r="C1685" i="9"/>
  <c r="C1680" i="9"/>
  <c r="C1674" i="9"/>
  <c r="C1669" i="9"/>
  <c r="C1664" i="9"/>
  <c r="C1658" i="9"/>
  <c r="C1653" i="9"/>
  <c r="C1648" i="9"/>
  <c r="C1642" i="9"/>
  <c r="C1637" i="9"/>
  <c r="C1632" i="9"/>
  <c r="C1626" i="9"/>
  <c r="C1621" i="9"/>
  <c r="C1616" i="9"/>
  <c r="C1610" i="9"/>
  <c r="C1605" i="9"/>
  <c r="C1600" i="9"/>
  <c r="C1594" i="9"/>
  <c r="C1589" i="9"/>
  <c r="C1584" i="9"/>
  <c r="C1578" i="9"/>
  <c r="C1573" i="9"/>
  <c r="C1568" i="9"/>
  <c r="C1562" i="9"/>
  <c r="C1557" i="9"/>
  <c r="C1552" i="9"/>
  <c r="C1546" i="9"/>
  <c r="C1541" i="9"/>
  <c r="C1536" i="9"/>
  <c r="C1530" i="9"/>
  <c r="C1525" i="9"/>
  <c r="C1520" i="9"/>
  <c r="C1514" i="9"/>
  <c r="C1509" i="9"/>
  <c r="C1504" i="9"/>
  <c r="C1498" i="9"/>
  <c r="C1493" i="9"/>
  <c r="C1485" i="9"/>
  <c r="C1477" i="9"/>
  <c r="C1469" i="9"/>
  <c r="C1461" i="9"/>
  <c r="C1453" i="9"/>
  <c r="C1445" i="9"/>
  <c r="C1432" i="9"/>
  <c r="C1416" i="9"/>
  <c r="C1400" i="9"/>
  <c r="C1384" i="9"/>
  <c r="C1368" i="9"/>
  <c r="C1352" i="9"/>
  <c r="C1336" i="9"/>
  <c r="C1320" i="9"/>
  <c r="C1304" i="9"/>
  <c r="C1288" i="9"/>
  <c r="C1272" i="9"/>
  <c r="C1256" i="9"/>
  <c r="C1240" i="9"/>
  <c r="C1224" i="9"/>
  <c r="C1208" i="9"/>
  <c r="C1192" i="9"/>
  <c r="C1176" i="9"/>
  <c r="C1160" i="9"/>
  <c r="C1144" i="9"/>
  <c r="C1128" i="9"/>
  <c r="C1112" i="9"/>
  <c r="C1096" i="9"/>
  <c r="C1080" i="9"/>
  <c r="C1064" i="9"/>
  <c r="C1048" i="9"/>
  <c r="C1032" i="9"/>
  <c r="C1000" i="9"/>
  <c r="C984" i="9"/>
  <c r="C968" i="9"/>
  <c r="C952" i="9"/>
  <c r="C936" i="9"/>
  <c r="C920" i="9"/>
  <c r="C904" i="9"/>
  <c r="C885" i="9"/>
  <c r="C864" i="9"/>
  <c r="C821" i="9"/>
  <c r="C800" i="9"/>
  <c r="C779" i="9"/>
  <c r="C757" i="9"/>
  <c r="C729" i="9"/>
  <c r="C697" i="9"/>
  <c r="C665" i="9"/>
  <c r="C611" i="9"/>
  <c r="C547" i="9"/>
  <c r="C134" i="9"/>
  <c r="C2342" i="9"/>
  <c r="C2334" i="9"/>
  <c r="C2330" i="9"/>
  <c r="C2326" i="9"/>
  <c r="C2322" i="9"/>
  <c r="C2318" i="9"/>
  <c r="C2314" i="9"/>
  <c r="C2310" i="9"/>
  <c r="C2306" i="9"/>
  <c r="C2302" i="9"/>
  <c r="C2298" i="9"/>
  <c r="C2294" i="9"/>
  <c r="C2290" i="9"/>
  <c r="C2286" i="9"/>
  <c r="C2282" i="9"/>
  <c r="C2278" i="9"/>
  <c r="C2274" i="9"/>
  <c r="C2266" i="9"/>
  <c r="C2262" i="9"/>
  <c r="C2258" i="9"/>
  <c r="C2254" i="9"/>
  <c r="C2250" i="9"/>
  <c r="C2246" i="9"/>
  <c r="C2242" i="9"/>
  <c r="C2238" i="9"/>
  <c r="C2234" i="9"/>
  <c r="C2230" i="9"/>
  <c r="C2226" i="9"/>
  <c r="C2222" i="9"/>
  <c r="C2218" i="9"/>
  <c r="C2214" i="9"/>
  <c r="C2210" i="9"/>
  <c r="C2202" i="9"/>
  <c r="C2198" i="9"/>
  <c r="C2194" i="9"/>
  <c r="C2190" i="9"/>
  <c r="C2186" i="9"/>
  <c r="C2182" i="9"/>
  <c r="C2178" i="9"/>
  <c r="C2170" i="9"/>
  <c r="C2166" i="9"/>
  <c r="C2162" i="9"/>
  <c r="C2158" i="9"/>
  <c r="C2154" i="9"/>
  <c r="C2150" i="9"/>
  <c r="C2142" i="9"/>
  <c r="C2138" i="9"/>
  <c r="C2134" i="9"/>
  <c r="C2126" i="9"/>
  <c r="C2122" i="9"/>
  <c r="C2118" i="9"/>
  <c r="C2110" i="9"/>
  <c r="C2106" i="9"/>
  <c r="C2102" i="9"/>
  <c r="C2098" i="9"/>
  <c r="C2094" i="9"/>
  <c r="C2090" i="9"/>
  <c r="C2082" i="9"/>
  <c r="C2078" i="9"/>
  <c r="C2074" i="9"/>
  <c r="C2070" i="9"/>
  <c r="C2066" i="9"/>
  <c r="C2062" i="9"/>
  <c r="C2058" i="9"/>
  <c r="C2054" i="9"/>
  <c r="C2050" i="9"/>
  <c r="C2046" i="9"/>
  <c r="C2042" i="9"/>
  <c r="C2034" i="9"/>
  <c r="C2030" i="9"/>
  <c r="C2026" i="9"/>
  <c r="C2022" i="9"/>
  <c r="C2018" i="9"/>
  <c r="C2014" i="9"/>
  <c r="C2010" i="9"/>
  <c r="C2006" i="9"/>
  <c r="C2002" i="9"/>
  <c r="C1998" i="9"/>
  <c r="C1994" i="9"/>
  <c r="C1990" i="9"/>
  <c r="C1986" i="9"/>
  <c r="C1982" i="9"/>
  <c r="C1978" i="9"/>
  <c r="C1974" i="9"/>
  <c r="C1970" i="9"/>
  <c r="C1966" i="9"/>
  <c r="C1962" i="9"/>
  <c r="C1958" i="9"/>
  <c r="C1954" i="9"/>
  <c r="C1950" i="9"/>
  <c r="C1942" i="9"/>
  <c r="C1930" i="9"/>
  <c r="C1926" i="9"/>
  <c r="C1922" i="9"/>
  <c r="C1906" i="9"/>
  <c r="C1898" i="9"/>
  <c r="C1894" i="9"/>
  <c r="C1890" i="9"/>
  <c r="C1886" i="9"/>
  <c r="C1882" i="9"/>
  <c r="C1878" i="9"/>
  <c r="C1874" i="9"/>
  <c r="C1870" i="9"/>
  <c r="C1866" i="9"/>
  <c r="C1862" i="9"/>
  <c r="C1858" i="9"/>
  <c r="C1854" i="9"/>
  <c r="C1850" i="9"/>
  <c r="C1846" i="9"/>
  <c r="C1842" i="9"/>
  <c r="C1838" i="9"/>
  <c r="C1834" i="9"/>
  <c r="C1830" i="9"/>
  <c r="C1826" i="9"/>
  <c r="C1822" i="9"/>
  <c r="C1814" i="9"/>
  <c r="C1810" i="9"/>
  <c r="C1802" i="9"/>
  <c r="C1794" i="9"/>
  <c r="C1790" i="9"/>
  <c r="C1786" i="9"/>
  <c r="C1782" i="9"/>
  <c r="C1778" i="9"/>
  <c r="C1774" i="9"/>
  <c r="C1770" i="9"/>
  <c r="C1766" i="9"/>
  <c r="C1762" i="9"/>
  <c r="C1758" i="9"/>
  <c r="C1754" i="9"/>
  <c r="C1750" i="9"/>
  <c r="C1746" i="9"/>
  <c r="C1742" i="9"/>
  <c r="C1738" i="9"/>
  <c r="C1734" i="9"/>
  <c r="C1730" i="9"/>
  <c r="C1726" i="9"/>
  <c r="C1722" i="9"/>
  <c r="C1718" i="9"/>
  <c r="C1714" i="9"/>
  <c r="C1710" i="9"/>
  <c r="C1706" i="9"/>
  <c r="C1702" i="9"/>
  <c r="C1698" i="9"/>
  <c r="C1694" i="9"/>
  <c r="C1689" i="9"/>
  <c r="C1684" i="9"/>
  <c r="C1678" i="9"/>
  <c r="C1673" i="9"/>
  <c r="C1668" i="9"/>
  <c r="C1662" i="9"/>
  <c r="C1657" i="9"/>
  <c r="C1652" i="9"/>
  <c r="C1646" i="9"/>
  <c r="C1641" i="9"/>
  <c r="C1636" i="9"/>
  <c r="C1630" i="9"/>
  <c r="C1625" i="9"/>
  <c r="C1620" i="9"/>
  <c r="C1614" i="9"/>
  <c r="C1609" i="9"/>
  <c r="C1604" i="9"/>
  <c r="C1598" i="9"/>
  <c r="C1593" i="9"/>
  <c r="C1588" i="9"/>
  <c r="C1582" i="9"/>
  <c r="C1577" i="9"/>
  <c r="C1572" i="9"/>
  <c r="C1566" i="9"/>
  <c r="C1561" i="9"/>
  <c r="C1556" i="9"/>
  <c r="C1550" i="9"/>
  <c r="C1545" i="9"/>
  <c r="C1540" i="9"/>
  <c r="C1534" i="9"/>
  <c r="C1529" i="9"/>
  <c r="C1524" i="9"/>
  <c r="C1518" i="9"/>
  <c r="C1513" i="9"/>
  <c r="C1508" i="9"/>
  <c r="C1502" i="9"/>
  <c r="C1497" i="9"/>
  <c r="C1492" i="9"/>
  <c r="C1484" i="9"/>
  <c r="C1476" i="9"/>
  <c r="C1468" i="9"/>
  <c r="C1460" i="9"/>
  <c r="C1452" i="9"/>
  <c r="C1444" i="9"/>
  <c r="C1428" i="9"/>
  <c r="C1396" i="9"/>
  <c r="C1380" i="9"/>
  <c r="C1364" i="9"/>
  <c r="C1348" i="9"/>
  <c r="C1332" i="9"/>
  <c r="C1316" i="9"/>
  <c r="C1300" i="9"/>
  <c r="C1284" i="9"/>
  <c r="C1268" i="9"/>
  <c r="C1252" i="9"/>
  <c r="C1236" i="9"/>
  <c r="C1220" i="9"/>
  <c r="C1204" i="9"/>
  <c r="C1188" i="9"/>
  <c r="C1172" i="9"/>
  <c r="C1156" i="9"/>
  <c r="C1140" i="9"/>
  <c r="C1124" i="9"/>
  <c r="C1108" i="9"/>
  <c r="C1092" i="9"/>
  <c r="C1076" i="9"/>
  <c r="C1060" i="9"/>
  <c r="C1044" i="9"/>
  <c r="C1028" i="9"/>
  <c r="C1012" i="9"/>
  <c r="C996" i="9"/>
  <c r="C980" i="9"/>
  <c r="C964" i="9"/>
  <c r="C948" i="9"/>
  <c r="C932" i="9"/>
  <c r="C916" i="9"/>
  <c r="C900" i="9"/>
  <c r="C880" i="9"/>
  <c r="C859" i="9"/>
  <c r="C837" i="9"/>
  <c r="C816" i="9"/>
  <c r="C795" i="9"/>
  <c r="C773" i="9"/>
  <c r="C752" i="9"/>
  <c r="C721" i="9"/>
  <c r="C689" i="9"/>
  <c r="C657" i="9"/>
  <c r="C595" i="9"/>
  <c r="C531" i="9"/>
  <c r="C326" i="9"/>
  <c r="C70" i="9"/>
  <c r="C1691" i="9"/>
  <c r="C1687" i="9"/>
  <c r="C1683" i="9"/>
  <c r="C1679" i="9"/>
  <c r="C1675" i="9"/>
  <c r="C1671" i="9"/>
  <c r="C1667" i="9"/>
  <c r="C1663" i="9"/>
  <c r="C1659" i="9"/>
  <c r="C1655" i="9"/>
  <c r="C1651" i="9"/>
  <c r="C1647" i="9"/>
  <c r="C1643" i="9"/>
  <c r="C1639" i="9"/>
  <c r="C1635" i="9"/>
  <c r="C1631" i="9"/>
  <c r="C1627" i="9"/>
  <c r="C1623" i="9"/>
  <c r="C1619" i="9"/>
  <c r="C1615" i="9"/>
  <c r="C1611" i="9"/>
  <c r="C1607" i="9"/>
  <c r="C1603" i="9"/>
  <c r="C1599" i="9"/>
  <c r="C1595" i="9"/>
  <c r="C1591" i="9"/>
  <c r="C1587" i="9"/>
  <c r="C1583" i="9"/>
  <c r="C1579" i="9"/>
  <c r="C1575" i="9"/>
  <c r="C1571" i="9"/>
  <c r="C1567" i="9"/>
  <c r="C1563" i="9"/>
  <c r="C1559" i="9"/>
  <c r="C1555" i="9"/>
  <c r="C1551" i="9"/>
  <c r="C1547" i="9"/>
  <c r="C1543" i="9"/>
  <c r="C1539" i="9"/>
  <c r="C1535" i="9"/>
  <c r="C1531" i="9"/>
  <c r="C1527" i="9"/>
  <c r="C1523" i="9"/>
  <c r="C1519" i="9"/>
  <c r="C1515" i="9"/>
  <c r="C1511" i="9"/>
  <c r="C1507" i="9"/>
  <c r="C1503" i="9"/>
  <c r="C1499" i="9"/>
  <c r="C1495" i="9"/>
  <c r="C1491" i="9"/>
  <c r="C1487" i="9"/>
  <c r="C1483" i="9"/>
  <c r="C1479" i="9"/>
  <c r="C1475" i="9"/>
  <c r="C1471" i="9"/>
  <c r="C1467" i="9"/>
  <c r="C1463" i="9"/>
  <c r="C1459" i="9"/>
  <c r="C1455" i="9"/>
  <c r="C1451" i="9"/>
  <c r="C1447" i="9"/>
  <c r="C1443" i="9"/>
  <c r="C1439" i="9"/>
  <c r="C1435" i="9"/>
  <c r="C1431" i="9"/>
  <c r="C1427" i="9"/>
  <c r="C1423" i="9"/>
  <c r="C1419" i="9"/>
  <c r="C1415" i="9"/>
  <c r="C1411" i="9"/>
  <c r="C1407" i="9"/>
  <c r="C1403" i="9"/>
  <c r="C1399" i="9"/>
  <c r="C1395" i="9"/>
  <c r="C1391" i="9"/>
  <c r="C1387" i="9"/>
  <c r="C1383" i="9"/>
  <c r="C1379" i="9"/>
  <c r="C1375" i="9"/>
  <c r="C1371" i="9"/>
  <c r="C1367" i="9"/>
  <c r="C1363" i="9"/>
  <c r="C1359" i="9"/>
  <c r="C1355" i="9"/>
  <c r="C1351" i="9"/>
  <c r="C1347" i="9"/>
  <c r="C1343" i="9"/>
  <c r="C1339" i="9"/>
  <c r="C1335" i="9"/>
  <c r="C1331" i="9"/>
  <c r="C1327" i="9"/>
  <c r="C1323" i="9"/>
  <c r="C1319" i="9"/>
  <c r="C1315" i="9"/>
  <c r="C1311" i="9"/>
  <c r="C1307" i="9"/>
  <c r="C1303" i="9"/>
  <c r="C1299" i="9"/>
  <c r="C1295" i="9"/>
  <c r="C1291" i="9"/>
  <c r="C1287" i="9"/>
  <c r="C1283" i="9"/>
  <c r="C1279" i="9"/>
  <c r="C1275" i="9"/>
  <c r="C1271" i="9"/>
  <c r="C1267" i="9"/>
  <c r="C1263" i="9"/>
  <c r="C1259" i="9"/>
  <c r="C1255" i="9"/>
  <c r="C1251" i="9"/>
  <c r="C1247" i="9"/>
  <c r="C1243" i="9"/>
  <c r="C1239" i="9"/>
  <c r="C1235" i="9"/>
  <c r="C1231" i="9"/>
  <c r="C1227" i="9"/>
  <c r="C1223" i="9"/>
  <c r="C1219" i="9"/>
  <c r="C1215" i="9"/>
  <c r="C1211" i="9"/>
  <c r="C1207" i="9"/>
  <c r="C1199" i="9"/>
  <c r="C1195" i="9"/>
  <c r="C1191" i="9"/>
  <c r="C1187" i="9"/>
  <c r="C1183" i="9"/>
  <c r="C1179" i="9"/>
  <c r="C1175" i="9"/>
  <c r="C1167" i="9"/>
  <c r="C1163" i="9"/>
  <c r="C1159" i="9"/>
  <c r="C1155" i="9"/>
  <c r="C1151" i="9"/>
  <c r="C1147" i="9"/>
  <c r="C1143" i="9"/>
  <c r="C1139" i="9"/>
  <c r="C1135" i="9"/>
  <c r="C1127" i="9"/>
  <c r="C1123" i="9"/>
  <c r="C1119" i="9"/>
  <c r="C1115" i="9"/>
  <c r="C1111" i="9"/>
  <c r="C1107" i="9"/>
  <c r="C1103" i="9"/>
  <c r="C1099" i="9"/>
  <c r="C1095" i="9"/>
  <c r="C1091" i="9"/>
  <c r="C1087" i="9"/>
  <c r="C1083" i="9"/>
  <c r="C1079" i="9"/>
  <c r="C1075" i="9"/>
  <c r="C1071" i="9"/>
  <c r="C1067" i="9"/>
  <c r="C1063" i="9"/>
  <c r="C1059" i="9"/>
  <c r="C1055" i="9"/>
  <c r="C1051" i="9"/>
  <c r="C1047" i="9"/>
  <c r="C1043" i="9"/>
  <c r="C1039" i="9"/>
  <c r="C1035" i="9"/>
  <c r="C1023" i="9"/>
  <c r="C1019" i="9"/>
  <c r="C1015" i="9"/>
  <c r="C1011" i="9"/>
  <c r="C1007" i="9"/>
  <c r="C1003" i="9"/>
  <c r="C999" i="9"/>
  <c r="C995" i="9"/>
  <c r="C991" i="9"/>
  <c r="C987" i="9"/>
  <c r="C983" i="9"/>
  <c r="C979" i="9"/>
  <c r="C975" i="9"/>
  <c r="C971" i="9"/>
  <c r="C967" i="9"/>
  <c r="C963" i="9"/>
  <c r="C959" i="9"/>
  <c r="C955" i="9"/>
  <c r="C951" i="9"/>
  <c r="C947" i="9"/>
  <c r="C943" i="9"/>
  <c r="C939" i="9"/>
  <c r="C935" i="9"/>
  <c r="C931" i="9"/>
  <c r="C927" i="9"/>
  <c r="C923" i="9"/>
  <c r="C919" i="9"/>
  <c r="C915" i="9"/>
  <c r="C911" i="9"/>
  <c r="C907" i="9"/>
  <c r="C903" i="9"/>
  <c r="C899" i="9"/>
  <c r="C895" i="9"/>
  <c r="C873" i="9"/>
  <c r="C868" i="9"/>
  <c r="C863" i="9"/>
  <c r="C857" i="9"/>
  <c r="C852" i="9"/>
  <c r="C847" i="9"/>
  <c r="C841" i="9"/>
  <c r="C836" i="9"/>
  <c r="C831" i="9"/>
  <c r="C825" i="9"/>
  <c r="C820" i="9"/>
  <c r="C815" i="9"/>
  <c r="C809" i="9"/>
  <c r="C804" i="9"/>
  <c r="C799" i="9"/>
  <c r="C793" i="9"/>
  <c r="C788" i="9"/>
  <c r="C783" i="9"/>
  <c r="C777" i="9"/>
  <c r="C772" i="9"/>
  <c r="C767" i="9"/>
  <c r="C761" i="9"/>
  <c r="C756" i="9"/>
  <c r="C751" i="9"/>
  <c r="C743" i="9"/>
  <c r="C735" i="9"/>
  <c r="C727" i="9"/>
  <c r="C719" i="9"/>
  <c r="C711" i="9"/>
  <c r="C703" i="9"/>
  <c r="C695" i="9"/>
  <c r="C687" i="9"/>
  <c r="C679" i="9"/>
  <c r="C671" i="9"/>
  <c r="C663" i="9"/>
  <c r="C655" i="9"/>
  <c r="C639" i="9"/>
  <c r="C623" i="9"/>
  <c r="C607" i="9"/>
  <c r="C591" i="9"/>
  <c r="C575" i="9"/>
  <c r="C559" i="9"/>
  <c r="C543" i="9"/>
  <c r="C527" i="9"/>
  <c r="C502" i="9"/>
  <c r="C438" i="9"/>
  <c r="C374" i="9"/>
  <c r="C310" i="9"/>
  <c r="C246" i="9"/>
  <c r="C182" i="9"/>
  <c r="C118" i="9"/>
  <c r="C54" i="9"/>
  <c r="C1490" i="9"/>
  <c r="C1486" i="9"/>
  <c r="C1482" i="9"/>
  <c r="C1478" i="9"/>
  <c r="C1474" i="9"/>
  <c r="C1470" i="9"/>
  <c r="C1466" i="9"/>
  <c r="C1462" i="9"/>
  <c r="C1458" i="9"/>
  <c r="C1454" i="9"/>
  <c r="C1450" i="9"/>
  <c r="C1446" i="9"/>
  <c r="C1442" i="9"/>
  <c r="C1438" i="9"/>
  <c r="C1434" i="9"/>
  <c r="C1430" i="9"/>
  <c r="C1426" i="9"/>
  <c r="C1422" i="9"/>
  <c r="C1418" i="9"/>
  <c r="C1414" i="9"/>
  <c r="C1410" i="9"/>
  <c r="C1406" i="9"/>
  <c r="C1402" i="9"/>
  <c r="C1398" i="9"/>
  <c r="C1394" i="9"/>
  <c r="C1386" i="9"/>
  <c r="C1382" i="9"/>
  <c r="C1378" i="9"/>
  <c r="C1374" i="9"/>
  <c r="C1370" i="9"/>
  <c r="C1366" i="9"/>
  <c r="C1362" i="9"/>
  <c r="C1358" i="9"/>
  <c r="C1354" i="9"/>
  <c r="C1350" i="9"/>
  <c r="C1346" i="9"/>
  <c r="C1342" i="9"/>
  <c r="C1338" i="9"/>
  <c r="C1334" i="9"/>
  <c r="C1330" i="9"/>
  <c r="C1326" i="9"/>
  <c r="C1322" i="9"/>
  <c r="C1318" i="9"/>
  <c r="C1314" i="9"/>
  <c r="C1310" i="9"/>
  <c r="C1306" i="9"/>
  <c r="C1302" i="9"/>
  <c r="C1298" i="9"/>
  <c r="C1294" i="9"/>
  <c r="C1290" i="9"/>
  <c r="C1286" i="9"/>
  <c r="C1282" i="9"/>
  <c r="C1278" i="9"/>
  <c r="C1274" i="9"/>
  <c r="C1270" i="9"/>
  <c r="C1266" i="9"/>
  <c r="C1262" i="9"/>
  <c r="C1258" i="9"/>
  <c r="C1254" i="9"/>
  <c r="C1250" i="9"/>
  <c r="C1246" i="9"/>
  <c r="C1242" i="9"/>
  <c r="C1238" i="9"/>
  <c r="C1234" i="9"/>
  <c r="C1230" i="9"/>
  <c r="C1226" i="9"/>
  <c r="C1222" i="9"/>
  <c r="C1218" i="9"/>
  <c r="C1214" i="9"/>
  <c r="C1210" i="9"/>
  <c r="C1206" i="9"/>
  <c r="C1198" i="9"/>
  <c r="C1194" i="9"/>
  <c r="C1190" i="9"/>
  <c r="C1186" i="9"/>
  <c r="C1182" i="9"/>
  <c r="C1178" i="9"/>
  <c r="C1174" i="9"/>
  <c r="C1170" i="9"/>
  <c r="C1166" i="9"/>
  <c r="C1162" i="9"/>
  <c r="C1158" i="9"/>
  <c r="C1154" i="9"/>
  <c r="C1150" i="9"/>
  <c r="C1146" i="9"/>
  <c r="C1142" i="9"/>
  <c r="C1138" i="9"/>
  <c r="C1134" i="9"/>
  <c r="C1130" i="9"/>
  <c r="C1126" i="9"/>
  <c r="C1122" i="9"/>
  <c r="C1118" i="9"/>
  <c r="C1114" i="9"/>
  <c r="C1110" i="9"/>
  <c r="C1106" i="9"/>
  <c r="C1102" i="9"/>
  <c r="C1098" i="9"/>
  <c r="C1094" i="9"/>
  <c r="C1090" i="9"/>
  <c r="C1086" i="9"/>
  <c r="C1082" i="9"/>
  <c r="C1078" i="9"/>
  <c r="C1074" i="9"/>
  <c r="C1070" i="9"/>
  <c r="C1066" i="9"/>
  <c r="C1062" i="9"/>
  <c r="C1058" i="9"/>
  <c r="C1054" i="9"/>
  <c r="C1050" i="9"/>
  <c r="C1046" i="9"/>
  <c r="C1042" i="9"/>
  <c r="C1038" i="9"/>
  <c r="C1034" i="9"/>
  <c r="C1022" i="9"/>
  <c r="C1018" i="9"/>
  <c r="C1014" i="9"/>
  <c r="C1010" i="9"/>
  <c r="C1006" i="9"/>
  <c r="C1002" i="9"/>
  <c r="C998" i="9"/>
  <c r="C994" i="9"/>
  <c r="C990" i="9"/>
  <c r="C986" i="9"/>
  <c r="C982" i="9"/>
  <c r="C978" i="9"/>
  <c r="C974" i="9"/>
  <c r="C970" i="9"/>
  <c r="C966" i="9"/>
  <c r="C962" i="9"/>
  <c r="C958" i="9"/>
  <c r="C954" i="9"/>
  <c r="C950" i="9"/>
  <c r="C946" i="9"/>
  <c r="C942" i="9"/>
  <c r="C938" i="9"/>
  <c r="C934" i="9"/>
  <c r="C930" i="9"/>
  <c r="C926" i="9"/>
  <c r="C922" i="9"/>
  <c r="C918" i="9"/>
  <c r="C914" i="9"/>
  <c r="C910" i="9"/>
  <c r="C906" i="9"/>
  <c r="C902" i="9"/>
  <c r="C898" i="9"/>
  <c r="C893" i="9"/>
  <c r="C888" i="9"/>
  <c r="C883" i="9"/>
  <c r="C877" i="9"/>
  <c r="C872" i="9"/>
  <c r="C867" i="9"/>
  <c r="C861" i="9"/>
  <c r="C856" i="9"/>
  <c r="C851" i="9"/>
  <c r="C845" i="9"/>
  <c r="C840" i="9"/>
  <c r="C835" i="9"/>
  <c r="C829" i="9"/>
  <c r="C824" i="9"/>
  <c r="C819" i="9"/>
  <c r="C813" i="9"/>
  <c r="C808" i="9"/>
  <c r="C803" i="9"/>
  <c r="C797" i="9"/>
  <c r="C792" i="9"/>
  <c r="C787" i="9"/>
  <c r="C781" i="9"/>
  <c r="C776" i="9"/>
  <c r="C765" i="9"/>
  <c r="C760" i="9"/>
  <c r="C755" i="9"/>
  <c r="C749" i="9"/>
  <c r="C741" i="9"/>
  <c r="C733" i="9"/>
  <c r="C725" i="9"/>
  <c r="C717" i="9"/>
  <c r="C709" i="9"/>
  <c r="C701" i="9"/>
  <c r="C693" i="9"/>
  <c r="C685" i="9"/>
  <c r="C677" i="9"/>
  <c r="C669" i="9"/>
  <c r="C661" i="9"/>
  <c r="C651" i="9"/>
  <c r="C635" i="9"/>
  <c r="C619" i="9"/>
  <c r="C603" i="9"/>
  <c r="C587" i="9"/>
  <c r="C571" i="9"/>
  <c r="C539" i="9"/>
  <c r="C523" i="9"/>
  <c r="C486" i="9"/>
  <c r="C422" i="9"/>
  <c r="C358" i="9"/>
  <c r="C294" i="9"/>
  <c r="C230" i="9"/>
  <c r="C166" i="9"/>
  <c r="C102" i="9"/>
  <c r="C38" i="9"/>
  <c r="C1441" i="9"/>
  <c r="C1437" i="9"/>
  <c r="C1433" i="9"/>
  <c r="C1429" i="9"/>
  <c r="C1425" i="9"/>
  <c r="C1421" i="9"/>
  <c r="C1417" i="9"/>
  <c r="C1413" i="9"/>
  <c r="C1409" i="9"/>
  <c r="C1405" i="9"/>
  <c r="C1401" i="9"/>
  <c r="C1397" i="9"/>
  <c r="C1393" i="9"/>
  <c r="C1389" i="9"/>
  <c r="C1385" i="9"/>
  <c r="C1381" i="9"/>
  <c r="C1377" i="9"/>
  <c r="C1373" i="9"/>
  <c r="C1369" i="9"/>
  <c r="C1365" i="9"/>
  <c r="C1361" i="9"/>
  <c r="C1357" i="9"/>
  <c r="C1353" i="9"/>
  <c r="C1349" i="9"/>
  <c r="C1345" i="9"/>
  <c r="C1341" i="9"/>
  <c r="C1337" i="9"/>
  <c r="C1333" i="9"/>
  <c r="C1329" i="9"/>
  <c r="C1325" i="9"/>
  <c r="C1321" i="9"/>
  <c r="C1317" i="9"/>
  <c r="C1313" i="9"/>
  <c r="C1309" i="9"/>
  <c r="C1305" i="9"/>
  <c r="C1301" i="9"/>
  <c r="C1297" i="9"/>
  <c r="C1293" i="9"/>
  <c r="C1289" i="9"/>
  <c r="C1285" i="9"/>
  <c r="C1281" i="9"/>
  <c r="C1277" i="9"/>
  <c r="C1273" i="9"/>
  <c r="C1269" i="9"/>
  <c r="C1265" i="9"/>
  <c r="C1261" i="9"/>
  <c r="C1257" i="9"/>
  <c r="C1253" i="9"/>
  <c r="C1249" i="9"/>
  <c r="C1245" i="9"/>
  <c r="C1241" i="9"/>
  <c r="C1237" i="9"/>
  <c r="C1233" i="9"/>
  <c r="C1229" i="9"/>
  <c r="C1225" i="9"/>
  <c r="C1221" i="9"/>
  <c r="C1217" i="9"/>
  <c r="C1213" i="9"/>
  <c r="C1209" i="9"/>
  <c r="C1205" i="9"/>
  <c r="C1201" i="9"/>
  <c r="C1197" i="9"/>
  <c r="C1193" i="9"/>
  <c r="C1189" i="9"/>
  <c r="C1185" i="9"/>
  <c r="C1181" i="9"/>
  <c r="C1177" i="9"/>
  <c r="C1173" i="9"/>
  <c r="C1169" i="9"/>
  <c r="C1165" i="9"/>
  <c r="C1161" i="9"/>
  <c r="C1157" i="9"/>
  <c r="C1153" i="9"/>
  <c r="C1149" i="9"/>
  <c r="C1145" i="9"/>
  <c r="C1141" i="9"/>
  <c r="C1137" i="9"/>
  <c r="C1133" i="9"/>
  <c r="C1129" i="9"/>
  <c r="C1125" i="9"/>
  <c r="C1121" i="9"/>
  <c r="C1117" i="9"/>
  <c r="C1113" i="9"/>
  <c r="C1109" i="9"/>
  <c r="C1105" i="9"/>
  <c r="C1101" i="9"/>
  <c r="C1097" i="9"/>
  <c r="C1093" i="9"/>
  <c r="C1089" i="9"/>
  <c r="C1085" i="9"/>
  <c r="C1081" i="9"/>
  <c r="C1077" i="9"/>
  <c r="C1073" i="9"/>
  <c r="C1069" i="9"/>
  <c r="C1065" i="9"/>
  <c r="C1061" i="9"/>
  <c r="C1057" i="9"/>
  <c r="C1053" i="9"/>
  <c r="C1049" i="9"/>
  <c r="C1045" i="9"/>
  <c r="C1041" i="9"/>
  <c r="C1037" i="9"/>
  <c r="C1033" i="9"/>
  <c r="C1029" i="9"/>
  <c r="C1025" i="9"/>
  <c r="C1021" i="9"/>
  <c r="C1017" i="9"/>
  <c r="C1013" i="9"/>
  <c r="C1009" i="9"/>
  <c r="C1005" i="9"/>
  <c r="C1001" i="9"/>
  <c r="C997" i="9"/>
  <c r="C993" i="9"/>
  <c r="C989" i="9"/>
  <c r="C985" i="9"/>
  <c r="C981" i="9"/>
  <c r="C977" i="9"/>
  <c r="C973" i="9"/>
  <c r="C969" i="9"/>
  <c r="C965" i="9"/>
  <c r="C961" i="9"/>
  <c r="C957" i="9"/>
  <c r="C953" i="9"/>
  <c r="C949" i="9"/>
  <c r="C945" i="9"/>
  <c r="C941" i="9"/>
  <c r="C937" i="9"/>
  <c r="C933" i="9"/>
  <c r="C929" i="9"/>
  <c r="C925" i="9"/>
  <c r="C921" i="9"/>
  <c r="C917" i="9"/>
  <c r="C913" i="9"/>
  <c r="C909" i="9"/>
  <c r="C905" i="9"/>
  <c r="C901" i="9"/>
  <c r="C897" i="9"/>
  <c r="C892" i="9"/>
  <c r="C887" i="9"/>
  <c r="C881" i="9"/>
  <c r="C876" i="9"/>
  <c r="C871" i="9"/>
  <c r="C865" i="9"/>
  <c r="C860" i="9"/>
  <c r="C855" i="9"/>
  <c r="C849" i="9"/>
  <c r="C844" i="9"/>
  <c r="C839" i="9"/>
  <c r="C833" i="9"/>
  <c r="C828" i="9"/>
  <c r="C823" i="9"/>
  <c r="C817" i="9"/>
  <c r="C812" i="9"/>
  <c r="C807" i="9"/>
  <c r="C801" i="9"/>
  <c r="C796" i="9"/>
  <c r="C791" i="9"/>
  <c r="C785" i="9"/>
  <c r="C780" i="9"/>
  <c r="C775" i="9"/>
  <c r="C769" i="9"/>
  <c r="C764" i="9"/>
  <c r="C759" i="9"/>
  <c r="C753" i="9"/>
  <c r="C747" i="9"/>
  <c r="C739" i="9"/>
  <c r="C731" i="9"/>
  <c r="C723" i="9"/>
  <c r="C715" i="9"/>
  <c r="C707" i="9"/>
  <c r="C699" i="9"/>
  <c r="C691" i="9"/>
  <c r="C683" i="9"/>
  <c r="C675" i="9"/>
  <c r="C667" i="9"/>
  <c r="C659" i="9"/>
  <c r="C647" i="9"/>
  <c r="C631" i="9"/>
  <c r="C615" i="9"/>
  <c r="C599" i="9"/>
  <c r="C583" i="9"/>
  <c r="C567" i="9"/>
  <c r="C551" i="9"/>
  <c r="C535" i="9"/>
  <c r="C519" i="9"/>
  <c r="C406" i="9"/>
  <c r="C342" i="9"/>
  <c r="C278" i="9"/>
  <c r="C214" i="9"/>
  <c r="C150" i="9"/>
  <c r="C86" i="9"/>
  <c r="C22" i="9"/>
  <c r="C894" i="9"/>
  <c r="C882" i="9"/>
  <c r="C878" i="9"/>
  <c r="C874" i="9"/>
  <c r="C866" i="9"/>
  <c r="C862" i="9"/>
  <c r="C858" i="9"/>
  <c r="C854" i="9"/>
  <c r="C850" i="9"/>
  <c r="C846" i="9"/>
  <c r="C838" i="9"/>
  <c r="C834" i="9"/>
  <c r="C830" i="9"/>
  <c r="C826" i="9"/>
  <c r="C822" i="9"/>
  <c r="C818" i="9"/>
  <c r="C814" i="9"/>
  <c r="C810" i="9"/>
  <c r="C806" i="9"/>
  <c r="C802" i="9"/>
  <c r="C798" i="9"/>
  <c r="C794" i="9"/>
  <c r="C790" i="9"/>
  <c r="C786" i="9"/>
  <c r="C782" i="9"/>
  <c r="C778" i="9"/>
  <c r="C774" i="9"/>
  <c r="C770" i="9"/>
  <c r="C766" i="9"/>
  <c r="C762" i="9"/>
  <c r="C758" i="9"/>
  <c r="C754" i="9"/>
  <c r="C750" i="9"/>
  <c r="C742" i="9"/>
  <c r="C738" i="9"/>
  <c r="C734" i="9"/>
  <c r="C730" i="9"/>
  <c r="C726" i="9"/>
  <c r="C722" i="9"/>
  <c r="C718" i="9"/>
  <c r="C710" i="9"/>
  <c r="C706" i="9"/>
  <c r="C702" i="9"/>
  <c r="C698" i="9"/>
  <c r="C694" i="9"/>
  <c r="C690" i="9"/>
  <c r="C686" i="9"/>
  <c r="C682" i="9"/>
  <c r="C670" i="9"/>
  <c r="C666" i="9"/>
  <c r="C662" i="9"/>
  <c r="C658" i="9"/>
  <c r="C654" i="9"/>
  <c r="C650" i="9"/>
  <c r="C646" i="9"/>
  <c r="C642" i="9"/>
  <c r="C638" i="9"/>
  <c r="C634" i="9"/>
  <c r="C630" i="9"/>
  <c r="C626" i="9"/>
  <c r="C622" i="9"/>
  <c r="C610" i="9"/>
  <c r="C606" i="9"/>
  <c r="C602" i="9"/>
  <c r="C598" i="9"/>
  <c r="C594" i="9"/>
  <c r="C590" i="9"/>
  <c r="C586" i="9"/>
  <c r="C582" i="9"/>
  <c r="C578" i="9"/>
  <c r="C574" i="9"/>
  <c r="C570" i="9"/>
  <c r="C566" i="9"/>
  <c r="C562" i="9"/>
  <c r="C558" i="9"/>
  <c r="C550" i="9"/>
  <c r="C546" i="9"/>
  <c r="C542" i="9"/>
  <c r="C538" i="9"/>
  <c r="C534" i="9"/>
  <c r="C530" i="9"/>
  <c r="C526" i="9"/>
  <c r="C522" i="9"/>
  <c r="C518" i="9"/>
  <c r="C514" i="9"/>
  <c r="C498" i="9"/>
  <c r="C482" i="9"/>
  <c r="C466" i="9"/>
  <c r="C450" i="9"/>
  <c r="C434" i="9"/>
  <c r="C418" i="9"/>
  <c r="C402" i="9"/>
  <c r="C386" i="9"/>
  <c r="C370" i="9"/>
  <c r="C354" i="9"/>
  <c r="C338" i="9"/>
  <c r="C322" i="9"/>
  <c r="C306" i="9"/>
  <c r="C290" i="9"/>
  <c r="C274" i="9"/>
  <c r="C258" i="9"/>
  <c r="C242" i="9"/>
  <c r="C226" i="9"/>
  <c r="C210" i="9"/>
  <c r="C194" i="9"/>
  <c r="C178" i="9"/>
  <c r="C162" i="9"/>
  <c r="C146" i="9"/>
  <c r="C130" i="9"/>
  <c r="C114" i="9"/>
  <c r="C98" i="9"/>
  <c r="C82" i="9"/>
  <c r="C66" i="9"/>
  <c r="C50" i="9"/>
  <c r="C34" i="9"/>
  <c r="C18" i="9"/>
  <c r="C653" i="9"/>
  <c r="C649" i="9"/>
  <c r="C645" i="9"/>
  <c r="C641" i="9"/>
  <c r="C637" i="9"/>
  <c r="C633" i="9"/>
  <c r="C629" i="9"/>
  <c r="C625" i="9"/>
  <c r="C621" i="9"/>
  <c r="C609" i="9"/>
  <c r="C605" i="9"/>
  <c r="C601" i="9"/>
  <c r="C597" i="9"/>
  <c r="C593" i="9"/>
  <c r="C589" i="9"/>
  <c r="C585" i="9"/>
  <c r="C581" i="9"/>
  <c r="C577" i="9"/>
  <c r="C573" i="9"/>
  <c r="C569" i="9"/>
  <c r="C565" i="9"/>
  <c r="C561" i="9"/>
  <c r="C557" i="9"/>
  <c r="C553" i="9"/>
  <c r="C549" i="9"/>
  <c r="C545" i="9"/>
  <c r="C541" i="9"/>
  <c r="C537" i="9"/>
  <c r="C533" i="9"/>
  <c r="C529" i="9"/>
  <c r="C525" i="9"/>
  <c r="C521" i="9"/>
  <c r="C517" i="9"/>
  <c r="C510" i="9"/>
  <c r="C494" i="9"/>
  <c r="C478" i="9"/>
  <c r="C462" i="9"/>
  <c r="C446" i="9"/>
  <c r="C430" i="9"/>
  <c r="C414" i="9"/>
  <c r="C398" i="9"/>
  <c r="C382" i="9"/>
  <c r="C366" i="9"/>
  <c r="C350" i="9"/>
  <c r="C334" i="9"/>
  <c r="C318" i="9"/>
  <c r="C302" i="9"/>
  <c r="C286" i="9"/>
  <c r="C270" i="9"/>
  <c r="C254" i="9"/>
  <c r="C238" i="9"/>
  <c r="C222" i="9"/>
  <c r="C190" i="9"/>
  <c r="C174" i="9"/>
  <c r="C158" i="9"/>
  <c r="C142" i="9"/>
  <c r="C126" i="9"/>
  <c r="C110" i="9"/>
  <c r="C94" i="9"/>
  <c r="C78" i="9"/>
  <c r="C62" i="9"/>
  <c r="C46" i="9"/>
  <c r="C30" i="9"/>
  <c r="C14" i="9"/>
  <c r="C748" i="9"/>
  <c r="C744" i="9"/>
  <c r="C740" i="9"/>
  <c r="C736" i="9"/>
  <c r="C732" i="9"/>
  <c r="C728" i="9"/>
  <c r="C724" i="9"/>
  <c r="C720" i="9"/>
  <c r="C716" i="9"/>
  <c r="C712" i="9"/>
  <c r="C708" i="9"/>
  <c r="C704" i="9"/>
  <c r="C700" i="9"/>
  <c r="C696" i="9"/>
  <c r="C692" i="9"/>
  <c r="C688" i="9"/>
  <c r="C684" i="9"/>
  <c r="C680" i="9"/>
  <c r="C676" i="9"/>
  <c r="C672" i="9"/>
  <c r="C668" i="9"/>
  <c r="C664" i="9"/>
  <c r="C660" i="9"/>
  <c r="C656" i="9"/>
  <c r="C652" i="9"/>
  <c r="C648" i="9"/>
  <c r="C644" i="9"/>
  <c r="C640" i="9"/>
  <c r="C636" i="9"/>
  <c r="C632" i="9"/>
  <c r="C628" i="9"/>
  <c r="C624" i="9"/>
  <c r="C620" i="9"/>
  <c r="C616" i="9"/>
  <c r="C612" i="9"/>
  <c r="C608" i="9"/>
  <c r="C604" i="9"/>
  <c r="C600" i="9"/>
  <c r="C596" i="9"/>
  <c r="C592" i="9"/>
  <c r="C588" i="9"/>
  <c r="C584" i="9"/>
  <c r="C580" i="9"/>
  <c r="C576" i="9"/>
  <c r="C572" i="9"/>
  <c r="C568" i="9"/>
  <c r="C564" i="9"/>
  <c r="C560" i="9"/>
  <c r="C556" i="9"/>
  <c r="C552" i="9"/>
  <c r="C548" i="9"/>
  <c r="C544" i="9"/>
  <c r="C540" i="9"/>
  <c r="C536" i="9"/>
  <c r="C532" i="9"/>
  <c r="C528" i="9"/>
  <c r="C524" i="9"/>
  <c r="C520" i="9"/>
  <c r="C516" i="9"/>
  <c r="C506" i="9"/>
  <c r="C490" i="9"/>
  <c r="C458" i="9"/>
  <c r="C426" i="9"/>
  <c r="C410" i="9"/>
  <c r="C394" i="9"/>
  <c r="C378" i="9"/>
  <c r="C362" i="9"/>
  <c r="C346" i="9"/>
  <c r="C330" i="9"/>
  <c r="C298" i="9"/>
  <c r="C282" i="9"/>
  <c r="C266" i="9"/>
  <c r="C250" i="9"/>
  <c r="C234" i="9"/>
  <c r="C218" i="9"/>
  <c r="C202" i="9"/>
  <c r="C186" i="9"/>
  <c r="C170" i="9"/>
  <c r="C154" i="9"/>
  <c r="C138" i="9"/>
  <c r="C122" i="9"/>
  <c r="C90" i="9"/>
  <c r="C58" i="9"/>
  <c r="C42" i="9"/>
  <c r="C26" i="9"/>
  <c r="C10" i="9"/>
  <c r="C513" i="9"/>
  <c r="C509" i="9"/>
  <c r="C505" i="9"/>
  <c r="C501" i="9"/>
  <c r="C497" i="9"/>
  <c r="C493" i="9"/>
  <c r="C489" i="9"/>
  <c r="C485" i="9"/>
  <c r="C481" i="9"/>
  <c r="C477" i="9"/>
  <c r="C473" i="9"/>
  <c r="C465" i="9"/>
  <c r="C461" i="9"/>
  <c r="C457" i="9"/>
  <c r="C453" i="9"/>
  <c r="C449" i="9"/>
  <c r="C445" i="9"/>
  <c r="C441" i="9"/>
  <c r="C437" i="9"/>
  <c r="C433" i="9"/>
  <c r="C429" i="9"/>
  <c r="C425" i="9"/>
  <c r="C421" i="9"/>
  <c r="C417" i="9"/>
  <c r="C413" i="9"/>
  <c r="C409" i="9"/>
  <c r="C405" i="9"/>
  <c r="C401" i="9"/>
  <c r="C397" i="9"/>
  <c r="C393" i="9"/>
  <c r="C389" i="9"/>
  <c r="C385" i="9"/>
  <c r="C381" i="9"/>
  <c r="C377" i="9"/>
  <c r="C369" i="9"/>
  <c r="C365" i="9"/>
  <c r="C361" i="9"/>
  <c r="C357" i="9"/>
  <c r="C353" i="9"/>
  <c r="C345" i="9"/>
  <c r="C341" i="9"/>
  <c r="C337" i="9"/>
  <c r="C333" i="9"/>
  <c r="C329" i="9"/>
  <c r="C325" i="9"/>
  <c r="C321" i="9"/>
  <c r="C317" i="9"/>
  <c r="C309" i="9"/>
  <c r="C305" i="9"/>
  <c r="C301" i="9"/>
  <c r="C297" i="9"/>
  <c r="C293" i="9"/>
  <c r="C289" i="9"/>
  <c r="C285" i="9"/>
  <c r="C281" i="9"/>
  <c r="C277" i="9"/>
  <c r="C273" i="9"/>
  <c r="C269" i="9"/>
  <c r="C265" i="9"/>
  <c r="C261" i="9"/>
  <c r="C257" i="9"/>
  <c r="C253" i="9"/>
  <c r="C249" i="9"/>
  <c r="C245" i="9"/>
  <c r="C241" i="9"/>
  <c r="C237" i="9"/>
  <c r="C233" i="9"/>
  <c r="C229" i="9"/>
  <c r="C225" i="9"/>
  <c r="C217" i="9"/>
  <c r="C213" i="9"/>
  <c r="C209" i="9"/>
  <c r="C205" i="9"/>
  <c r="C201" i="9"/>
  <c r="C197" i="9"/>
  <c r="C193" i="9"/>
  <c r="C189" i="9"/>
  <c r="C185" i="9"/>
  <c r="C181" i="9"/>
  <c r="C177" i="9"/>
  <c r="C173" i="9"/>
  <c r="C169" i="9"/>
  <c r="C161" i="9"/>
  <c r="C157" i="9"/>
  <c r="C153" i="9"/>
  <c r="C145" i="9"/>
  <c r="C137" i="9"/>
  <c r="C133" i="9"/>
  <c r="C129" i="9"/>
  <c r="C125" i="9"/>
  <c r="C121" i="9"/>
  <c r="C117" i="9"/>
  <c r="C113" i="9"/>
  <c r="C109" i="9"/>
  <c r="C105" i="9"/>
  <c r="C101" i="9"/>
  <c r="C97" i="9"/>
  <c r="C93" i="9"/>
  <c r="C89" i="9"/>
  <c r="C85" i="9"/>
  <c r="C81" i="9"/>
  <c r="C77" i="9"/>
  <c r="C73" i="9"/>
  <c r="C69" i="9"/>
  <c r="C65" i="9"/>
  <c r="C61" i="9"/>
  <c r="C57" i="9"/>
  <c r="C53" i="9"/>
  <c r="C49" i="9"/>
  <c r="C45" i="9"/>
  <c r="C41" i="9"/>
  <c r="C37" i="9"/>
  <c r="C33" i="9"/>
  <c r="C29" i="9"/>
  <c r="C25" i="9"/>
  <c r="C21" i="9"/>
  <c r="C17" i="9"/>
  <c r="C13" i="9"/>
  <c r="C9" i="9"/>
  <c r="C512" i="9"/>
  <c r="C508" i="9"/>
  <c r="C504" i="9"/>
  <c r="C500" i="9"/>
  <c r="C496" i="9"/>
  <c r="C492" i="9"/>
  <c r="C488" i="9"/>
  <c r="C484" i="9"/>
  <c r="C480" i="9"/>
  <c r="C476" i="9"/>
  <c r="C472" i="9"/>
  <c r="C468" i="9"/>
  <c r="C464" i="9"/>
  <c r="C460" i="9"/>
  <c r="C456" i="9"/>
  <c r="C452" i="9"/>
  <c r="C448" i="9"/>
  <c r="C444" i="9"/>
  <c r="C440" i="9"/>
  <c r="C436" i="9"/>
  <c r="C432" i="9"/>
  <c r="C428" i="9"/>
  <c r="C424" i="9"/>
  <c r="C420" i="9"/>
  <c r="C416" i="9"/>
  <c r="C412" i="9"/>
  <c r="C408" i="9"/>
  <c r="C404" i="9"/>
  <c r="C400" i="9"/>
  <c r="C396" i="9"/>
  <c r="C392" i="9"/>
  <c r="C384" i="9"/>
  <c r="C380" i="9"/>
  <c r="C376" i="9"/>
  <c r="C368" i="9"/>
  <c r="C364" i="9"/>
  <c r="C360" i="9"/>
  <c r="C356" i="9"/>
  <c r="C352" i="9"/>
  <c r="C344" i="9"/>
  <c r="C340" i="9"/>
  <c r="C336" i="9"/>
  <c r="C332" i="9"/>
  <c r="C328" i="9"/>
  <c r="C324" i="9"/>
  <c r="C320" i="9"/>
  <c r="C316" i="9"/>
  <c r="C312" i="9"/>
  <c r="C304" i="9"/>
  <c r="C300" i="9"/>
  <c r="C296" i="9"/>
  <c r="C292" i="9"/>
  <c r="C288" i="9"/>
  <c r="C284" i="9"/>
  <c r="C276" i="9"/>
  <c r="C272" i="9"/>
  <c r="C268" i="9"/>
  <c r="C264" i="9"/>
  <c r="C260" i="9"/>
  <c r="C256" i="9"/>
  <c r="C252" i="9"/>
  <c r="C248" i="9"/>
  <c r="C244" i="9"/>
  <c r="C240" i="9"/>
  <c r="C236" i="9"/>
  <c r="C232" i="9"/>
  <c r="C228" i="9"/>
  <c r="C224" i="9"/>
  <c r="C220" i="9"/>
  <c r="C216" i="9"/>
  <c r="C212" i="9"/>
  <c r="C208" i="9"/>
  <c r="C204" i="9"/>
  <c r="C200" i="9"/>
  <c r="C196" i="9"/>
  <c r="C192" i="9"/>
  <c r="C188" i="9"/>
  <c r="C184" i="9"/>
  <c r="C180" i="9"/>
  <c r="C176" i="9"/>
  <c r="C172" i="9"/>
  <c r="C168" i="9"/>
  <c r="C164" i="9"/>
  <c r="C160" i="9"/>
  <c r="C156" i="9"/>
  <c r="C152" i="9"/>
  <c r="C148" i="9"/>
  <c r="C144" i="9"/>
  <c r="C136" i="9"/>
  <c r="C132" i="9"/>
  <c r="C124" i="9"/>
  <c r="C120" i="9"/>
  <c r="C116" i="9"/>
  <c r="C112" i="9"/>
  <c r="C108" i="9"/>
  <c r="C104" i="9"/>
  <c r="C100" i="9"/>
  <c r="C96" i="9"/>
  <c r="C92" i="9"/>
  <c r="C88" i="9"/>
  <c r="C84" i="9"/>
  <c r="C80" i="9"/>
  <c r="C76" i="9"/>
  <c r="C72" i="9"/>
  <c r="C68" i="9"/>
  <c r="C64" i="9"/>
  <c r="C60" i="9"/>
  <c r="C56" i="9"/>
  <c r="C52" i="9"/>
  <c r="C48" i="9"/>
  <c r="C44" i="9"/>
  <c r="C40" i="9"/>
  <c r="C36" i="9"/>
  <c r="C32" i="9"/>
  <c r="C20" i="9"/>
  <c r="C12" i="9"/>
  <c r="C8" i="9"/>
  <c r="C507" i="9"/>
  <c r="C499" i="9"/>
  <c r="C495" i="9"/>
  <c r="C491" i="9"/>
  <c r="C487" i="9"/>
  <c r="C483" i="9"/>
  <c r="C479" i="9"/>
  <c r="C471" i="9"/>
  <c r="C467" i="9"/>
  <c r="C463" i="9"/>
  <c r="C459" i="9"/>
  <c r="C455" i="9"/>
  <c r="C451" i="9"/>
  <c r="C447" i="9"/>
  <c r="C443" i="9"/>
  <c r="C439" i="9"/>
  <c r="C435" i="9"/>
  <c r="C431" i="9"/>
  <c r="C427" i="9"/>
  <c r="C423" i="9"/>
  <c r="C419" i="9"/>
  <c r="C415" i="9"/>
  <c r="C411" i="9"/>
  <c r="C407" i="9"/>
  <c r="C403" i="9"/>
  <c r="C399" i="9"/>
  <c r="C395" i="9"/>
  <c r="C383" i="9"/>
  <c r="C379" i="9"/>
  <c r="C375" i="9"/>
  <c r="C371" i="9"/>
  <c r="C367" i="9"/>
  <c r="C363" i="9"/>
  <c r="C359" i="9"/>
  <c r="C355" i="9"/>
  <c r="C351" i="9"/>
  <c r="C347" i="9"/>
  <c r="C343" i="9"/>
  <c r="C339" i="9"/>
  <c r="C335" i="9"/>
  <c r="C331" i="9"/>
  <c r="C327" i="9"/>
  <c r="C323" i="9"/>
  <c r="C319" i="9"/>
  <c r="C315" i="9"/>
  <c r="C311" i="9"/>
  <c r="C303" i="9"/>
  <c r="C299" i="9"/>
  <c r="C295" i="9"/>
  <c r="C291" i="9"/>
  <c r="C287" i="9"/>
  <c r="C283" i="9"/>
  <c r="C279" i="9"/>
  <c r="C275" i="9"/>
  <c r="C271" i="9"/>
  <c r="C267" i="9"/>
  <c r="C263" i="9"/>
  <c r="C259" i="9"/>
  <c r="C255" i="9"/>
  <c r="C243" i="9"/>
  <c r="C239" i="9"/>
  <c r="C235" i="9"/>
  <c r="C231" i="9"/>
  <c r="C227" i="9"/>
  <c r="C223" i="9"/>
  <c r="C219" i="9"/>
  <c r="C215" i="9"/>
  <c r="C211" i="9"/>
  <c r="C207" i="9"/>
  <c r="C203" i="9"/>
  <c r="C199" i="9"/>
  <c r="C195" i="9"/>
  <c r="C191" i="9"/>
  <c r="C183" i="9"/>
  <c r="C179" i="9"/>
  <c r="C175" i="9"/>
  <c r="C171" i="9"/>
  <c r="C167" i="9"/>
  <c r="C163" i="9"/>
  <c r="C159" i="9"/>
  <c r="C155" i="9"/>
  <c r="C151" i="9"/>
  <c r="C147" i="9"/>
  <c r="C139" i="9"/>
  <c r="C135" i="9"/>
  <c r="C131" i="9"/>
  <c r="C127" i="9"/>
  <c r="C123" i="9"/>
  <c r="C119" i="9"/>
  <c r="C115" i="9"/>
  <c r="C111" i="9"/>
  <c r="C107" i="9"/>
  <c r="C103" i="9"/>
  <c r="C99" i="9"/>
  <c r="C95" i="9"/>
  <c r="C91" i="9"/>
  <c r="C87" i="9"/>
  <c r="C75" i="9"/>
  <c r="C71" i="9"/>
  <c r="C67" i="9"/>
  <c r="C63" i="9"/>
  <c r="C59" i="9"/>
  <c r="C55" i="9"/>
  <c r="C51" i="9"/>
  <c r="C47" i="9"/>
  <c r="C43" i="9"/>
  <c r="C39" i="9"/>
  <c r="C35" i="9"/>
  <c r="C31" i="9"/>
  <c r="C27" i="9"/>
  <c r="C23" i="9"/>
  <c r="C19" i="9"/>
  <c r="C15" i="9"/>
  <c r="C11" i="9"/>
  <c r="B2883" i="9"/>
  <c r="B2871" i="9"/>
  <c r="B2859" i="9"/>
  <c r="B2835" i="9"/>
  <c r="B2823" i="9"/>
  <c r="B2815" i="9"/>
  <c r="B2803" i="9"/>
  <c r="B2791" i="9"/>
  <c r="B2779" i="9"/>
  <c r="B2763" i="9"/>
  <c r="B2751" i="9"/>
  <c r="B2711" i="9"/>
  <c r="B2699" i="9"/>
  <c r="B2687" i="9"/>
  <c r="B2667" i="9"/>
  <c r="B2655" i="9"/>
  <c r="B2639" i="9"/>
  <c r="B2627" i="9"/>
  <c r="B2615" i="9"/>
  <c r="B2603" i="9"/>
  <c r="B2591" i="9"/>
  <c r="B2579" i="9"/>
  <c r="B2567" i="9"/>
  <c r="B2541" i="9"/>
  <c r="B2525" i="9"/>
  <c r="B2509" i="9"/>
  <c r="B2493" i="9"/>
  <c r="B2471" i="9"/>
  <c r="B2461" i="9"/>
  <c r="B2445" i="9"/>
  <c r="B2429" i="9"/>
  <c r="B2413" i="9"/>
  <c r="B2402" i="9"/>
  <c r="B2391" i="9"/>
  <c r="B2386" i="9"/>
  <c r="B2381" i="9"/>
  <c r="B2375" i="9"/>
  <c r="B2370" i="9"/>
  <c r="B2343" i="9"/>
  <c r="B2335" i="9"/>
  <c r="B2327" i="9"/>
  <c r="B2319" i="9"/>
  <c r="B2311" i="9"/>
  <c r="B2303" i="9"/>
  <c r="B2295" i="9"/>
  <c r="B2287" i="9"/>
  <c r="B2279" i="9"/>
  <c r="B2271" i="9"/>
  <c r="B2263" i="9"/>
  <c r="B2253" i="9"/>
  <c r="B2237" i="9"/>
  <c r="B2221" i="9"/>
  <c r="B2189" i="9"/>
  <c r="B2157" i="9"/>
  <c r="B2141" i="9"/>
  <c r="B2125" i="9"/>
  <c r="B2109" i="9"/>
  <c r="B2093" i="9"/>
  <c r="B2077" i="9"/>
  <c r="B2061" i="9"/>
  <c r="B2045" i="9"/>
  <c r="B2029" i="9"/>
  <c r="B2013" i="9"/>
  <c r="B1997" i="9"/>
  <c r="B1981" i="9"/>
  <c r="B1965" i="9"/>
  <c r="B1949" i="9"/>
  <c r="B1917" i="9"/>
  <c r="B1901" i="9"/>
  <c r="B1885" i="9"/>
  <c r="B1869" i="9"/>
  <c r="B1853" i="9"/>
  <c r="B1837" i="9"/>
  <c r="B1821" i="9"/>
  <c r="B1805" i="9"/>
  <c r="B1789" i="9"/>
  <c r="B1773" i="9"/>
  <c r="B1757" i="9"/>
  <c r="B1741" i="9"/>
  <c r="B1725" i="9"/>
  <c r="B1709" i="9"/>
  <c r="B1693" i="9"/>
  <c r="B1672" i="9"/>
  <c r="B1650" i="9"/>
  <c r="B1629" i="9"/>
  <c r="B1608" i="9"/>
  <c r="B1586" i="9"/>
  <c r="B1565" i="9"/>
  <c r="B1544" i="9"/>
  <c r="B1522" i="9"/>
  <c r="B1501" i="9"/>
  <c r="B1473" i="9"/>
  <c r="B1440" i="9"/>
  <c r="B1376" i="9"/>
  <c r="B1312" i="9"/>
  <c r="B1248" i="9"/>
  <c r="B1184" i="9"/>
  <c r="B1120" i="9"/>
  <c r="B1056" i="9"/>
  <c r="B992" i="9"/>
  <c r="B928" i="9"/>
  <c r="B853" i="9"/>
  <c r="B768" i="9"/>
  <c r="B643" i="9"/>
  <c r="B2886" i="9"/>
  <c r="B2882" i="9"/>
  <c r="B2878" i="9"/>
  <c r="B2874" i="9"/>
  <c r="B2870" i="9"/>
  <c r="B2866" i="9"/>
  <c r="B2862" i="9"/>
  <c r="B2858" i="9"/>
  <c r="B2850" i="9"/>
  <c r="B2846" i="9"/>
  <c r="B2842" i="9"/>
  <c r="B2834" i="9"/>
  <c r="B2830" i="9"/>
  <c r="B2826" i="9"/>
  <c r="B2822" i="9"/>
  <c r="B2818" i="9"/>
  <c r="B2814" i="9"/>
  <c r="B2810" i="9"/>
  <c r="B2806" i="9"/>
  <c r="B2802" i="9"/>
  <c r="B2798" i="9"/>
  <c r="B2790" i="9"/>
  <c r="B2786" i="9"/>
  <c r="B2782" i="9"/>
  <c r="B2774" i="9"/>
  <c r="B2770" i="9"/>
  <c r="B2762" i="9"/>
  <c r="B2758" i="9"/>
  <c r="B2754" i="9"/>
  <c r="B2750" i="9"/>
  <c r="B2742" i="9"/>
  <c r="B2730" i="9"/>
  <c r="B2726" i="9"/>
  <c r="B2722" i="9"/>
  <c r="B2718" i="9"/>
  <c r="B2714" i="9"/>
  <c r="B2710" i="9"/>
  <c r="B2706" i="9"/>
  <c r="B2702" i="9"/>
  <c r="B2698" i="9"/>
  <c r="B2694" i="9"/>
  <c r="B2690" i="9"/>
  <c r="B2686" i="9"/>
  <c r="B2682" i="9"/>
  <c r="B2678" i="9"/>
  <c r="B2674" i="9"/>
  <c r="B2666" i="9"/>
  <c r="B2662" i="9"/>
  <c r="B2658" i="9"/>
  <c r="B2654" i="9"/>
  <c r="B2650" i="9"/>
  <c r="B2642" i="9"/>
  <c r="B2638" i="9"/>
  <c r="B2634" i="9"/>
  <c r="B2630" i="9"/>
  <c r="B2626" i="9"/>
  <c r="B2622" i="9"/>
  <c r="B2618" i="9"/>
  <c r="B2610" i="9"/>
  <c r="B2606" i="9"/>
  <c r="B2598" i="9"/>
  <c r="B2594" i="9"/>
  <c r="B2590" i="9"/>
  <c r="B2586" i="9"/>
  <c r="B2582" i="9"/>
  <c r="B2578" i="9"/>
  <c r="B2574" i="9"/>
  <c r="B2570" i="9"/>
  <c r="B2566" i="9"/>
  <c r="B2561" i="9"/>
  <c r="B2555" i="9"/>
  <c r="B2550" i="9"/>
  <c r="B2545" i="9"/>
  <c r="B2539" i="9"/>
  <c r="B2534" i="9"/>
  <c r="B2529" i="9"/>
  <c r="B2523" i="9"/>
  <c r="B2518" i="9"/>
  <c r="B2513" i="9"/>
  <c r="B2507" i="9"/>
  <c r="B2497" i="9"/>
  <c r="B2491" i="9"/>
  <c r="B2486" i="9"/>
  <c r="B2481" i="9"/>
  <c r="B2475" i="9"/>
  <c r="B2470" i="9"/>
  <c r="B2465" i="9"/>
  <c r="B2454" i="9"/>
  <c r="B2449" i="9"/>
  <c r="B2438" i="9"/>
  <c r="B2433" i="9"/>
  <c r="B2427" i="9"/>
  <c r="B2422" i="9"/>
  <c r="B2411" i="9"/>
  <c r="B2406" i="9"/>
  <c r="B2401" i="9"/>
  <c r="B2395" i="9"/>
  <c r="B2390" i="9"/>
  <c r="B2385" i="9"/>
  <c r="B2379" i="9"/>
  <c r="B2374" i="9"/>
  <c r="B2369" i="9"/>
  <c r="B2363" i="9"/>
  <c r="B2358" i="9"/>
  <c r="B2353" i="9"/>
  <c r="B2347" i="9"/>
  <c r="B2341" i="9"/>
  <c r="B2325" i="9"/>
  <c r="B2317" i="9"/>
  <c r="B2301" i="9"/>
  <c r="B2293" i="9"/>
  <c r="B2285" i="9"/>
  <c r="B2277" i="9"/>
  <c r="B2269" i="9"/>
  <c r="B2261" i="9"/>
  <c r="B2249" i="9"/>
  <c r="B2233" i="9"/>
  <c r="B2217" i="9"/>
  <c r="B2201" i="9"/>
  <c r="B2185" i="9"/>
  <c r="B2169" i="9"/>
  <c r="B2137" i="9"/>
  <c r="B2121" i="9"/>
  <c r="B2105" i="9"/>
  <c r="B2089" i="9"/>
  <c r="B2073" i="9"/>
  <c r="B2041" i="9"/>
  <c r="B2025" i="9"/>
  <c r="B2009" i="9"/>
  <c r="B1993" i="9"/>
  <c r="B1977" i="9"/>
  <c r="B1961" i="9"/>
  <c r="B1945" i="9"/>
  <c r="B1929" i="9"/>
  <c r="B1913" i="9"/>
  <c r="B1881" i="9"/>
  <c r="B1865" i="9"/>
  <c r="B1849" i="9"/>
  <c r="B1833" i="9"/>
  <c r="B1817" i="9"/>
  <c r="B1785" i="9"/>
  <c r="B1769" i="9"/>
  <c r="B1753" i="9"/>
  <c r="B1737" i="9"/>
  <c r="B1721" i="9"/>
  <c r="B1705" i="9"/>
  <c r="B1688" i="9"/>
  <c r="B1666" i="9"/>
  <c r="B1645" i="9"/>
  <c r="B1624" i="9"/>
  <c r="B1602" i="9"/>
  <c r="B1581" i="9"/>
  <c r="B1560" i="9"/>
  <c r="B1538" i="9"/>
  <c r="B1517" i="9"/>
  <c r="B1496" i="9"/>
  <c r="B1465" i="9"/>
  <c r="B1360" i="9"/>
  <c r="B1296" i="9"/>
  <c r="B1232" i="9"/>
  <c r="B1168" i="9"/>
  <c r="B1104" i="9"/>
  <c r="B1040" i="9"/>
  <c r="B976" i="9"/>
  <c r="B912" i="9"/>
  <c r="B832" i="9"/>
  <c r="B745" i="9"/>
  <c r="B579" i="9"/>
  <c r="B2875" i="9"/>
  <c r="B2863" i="9"/>
  <c r="B2839" i="9"/>
  <c r="B2827" i="9"/>
  <c r="B2783" i="9"/>
  <c r="B2759" i="9"/>
  <c r="B2747" i="9"/>
  <c r="B2735" i="9"/>
  <c r="B2723" i="9"/>
  <c r="B2715" i="9"/>
  <c r="B2703" i="9"/>
  <c r="B2679" i="9"/>
  <c r="B2663" i="9"/>
  <c r="B2651" i="9"/>
  <c r="B2643" i="9"/>
  <c r="B2631" i="9"/>
  <c r="B2619" i="9"/>
  <c r="B2607" i="9"/>
  <c r="B2595" i="9"/>
  <c r="B2583" i="9"/>
  <c r="B2571" i="9"/>
  <c r="B2551" i="9"/>
  <c r="B2530" i="9"/>
  <c r="B2514" i="9"/>
  <c r="B2498" i="9"/>
  <c r="B2482" i="9"/>
  <c r="B2466" i="9"/>
  <c r="B2450" i="9"/>
  <c r="B2434" i="9"/>
  <c r="B2418" i="9"/>
  <c r="B2397" i="9"/>
  <c r="B2885" i="9"/>
  <c r="B2881" i="9"/>
  <c r="B2877" i="9"/>
  <c r="B2873" i="9"/>
  <c r="B2869" i="9"/>
  <c r="B2865" i="9"/>
  <c r="B2861" i="9"/>
  <c r="B2857" i="9"/>
  <c r="B2853" i="9"/>
  <c r="B2849" i="9"/>
  <c r="B2841" i="9"/>
  <c r="B2837" i="9"/>
  <c r="B2833" i="9"/>
  <c r="B2829" i="9"/>
  <c r="B2825" i="9"/>
  <c r="B2821" i="9"/>
  <c r="B2817" i="9"/>
  <c r="B2813" i="9"/>
  <c r="B2809" i="9"/>
  <c r="B2805" i="9"/>
  <c r="B2801" i="9"/>
  <c r="B2797" i="9"/>
  <c r="B2793" i="9"/>
  <c r="B2789" i="9"/>
  <c r="B2781" i="9"/>
  <c r="B2777" i="9"/>
  <c r="B2769" i="9"/>
  <c r="B2765" i="9"/>
  <c r="B2753" i="9"/>
  <c r="B2749" i="9"/>
  <c r="B2745" i="9"/>
  <c r="B2741" i="9"/>
  <c r="B2737" i="9"/>
  <c r="B2733" i="9"/>
  <c r="B2729" i="9"/>
  <c r="B2725" i="9"/>
  <c r="B2721" i="9"/>
  <c r="B2717" i="9"/>
  <c r="B2713" i="9"/>
  <c r="B2709" i="9"/>
  <c r="B2705" i="9"/>
  <c r="B2701" i="9"/>
  <c r="B2697" i="9"/>
  <c r="B2693" i="9"/>
  <c r="B2689" i="9"/>
  <c r="B2685" i="9"/>
  <c r="B2677" i="9"/>
  <c r="B2673" i="9"/>
  <c r="B2661" i="9"/>
  <c r="B2657" i="9"/>
  <c r="B2649" i="9"/>
  <c r="B2645" i="9"/>
  <c r="B2637" i="9"/>
  <c r="B2633" i="9"/>
  <c r="B2629" i="9"/>
  <c r="B2625" i="9"/>
  <c r="B2621" i="9"/>
  <c r="B2617" i="9"/>
  <c r="B2613" i="9"/>
  <c r="B2609" i="9"/>
  <c r="B2605" i="9"/>
  <c r="B2601" i="9"/>
  <c r="B2597" i="9"/>
  <c r="B2593" i="9"/>
  <c r="B2589" i="9"/>
  <c r="B2585" i="9"/>
  <c r="B2581" i="9"/>
  <c r="B2577" i="9"/>
  <c r="B2573" i="9"/>
  <c r="B2569" i="9"/>
  <c r="B2565" i="9"/>
  <c r="B2549" i="9"/>
  <c r="B2543" i="9"/>
  <c r="B2538" i="9"/>
  <c r="B2533" i="9"/>
  <c r="B2527" i="9"/>
  <c r="B2522" i="9"/>
  <c r="B2517" i="9"/>
  <c r="B2511" i="9"/>
  <c r="B2506" i="9"/>
  <c r="B2501" i="9"/>
  <c r="B2495" i="9"/>
  <c r="B2490" i="9"/>
  <c r="B2485" i="9"/>
  <c r="B2479" i="9"/>
  <c r="B2474" i="9"/>
  <c r="B2469" i="9"/>
  <c r="B2458" i="9"/>
  <c r="B2453" i="9"/>
  <c r="B2447" i="9"/>
  <c r="B2442" i="9"/>
  <c r="B2437" i="9"/>
  <c r="B2431" i="9"/>
  <c r="B2426" i="9"/>
  <c r="B2421" i="9"/>
  <c r="B2415" i="9"/>
  <c r="B2410" i="9"/>
  <c r="B2405" i="9"/>
  <c r="B2399" i="9"/>
  <c r="B2394" i="9"/>
  <c r="B2389" i="9"/>
  <c r="B2383" i="9"/>
  <c r="B2373" i="9"/>
  <c r="B2367" i="9"/>
  <c r="B2362" i="9"/>
  <c r="B2357" i="9"/>
  <c r="B2351" i="9"/>
  <c r="B2339" i="9"/>
  <c r="B2331" i="9"/>
  <c r="B2315" i="9"/>
  <c r="B2307" i="9"/>
  <c r="B2299" i="9"/>
  <c r="B2291" i="9"/>
  <c r="B2283" i="9"/>
  <c r="B2275" i="9"/>
  <c r="B2267" i="9"/>
  <c r="B2259" i="9"/>
  <c r="B2245" i="9"/>
  <c r="B2229" i="9"/>
  <c r="B2213" i="9"/>
  <c r="B2197" i="9"/>
  <c r="B2165" i="9"/>
  <c r="B2149" i="9"/>
  <c r="B2133" i="9"/>
  <c r="B2101" i="9"/>
  <c r="B2085" i="9"/>
  <c r="B2069" i="9"/>
  <c r="B2053" i="9"/>
  <c r="B2021" i="9"/>
  <c r="B2005" i="9"/>
  <c r="B1989" i="9"/>
  <c r="B1973" i="9"/>
  <c r="B1941" i="9"/>
  <c r="B1925" i="9"/>
  <c r="B1909" i="9"/>
  <c r="B1893" i="9"/>
  <c r="B1877" i="9"/>
  <c r="B1861" i="9"/>
  <c r="B1845" i="9"/>
  <c r="B1829" i="9"/>
  <c r="B1797" i="9"/>
  <c r="B1781" i="9"/>
  <c r="B1765" i="9"/>
  <c r="B1749" i="9"/>
  <c r="B1733" i="9"/>
  <c r="B1717" i="9"/>
  <c r="B1701" i="9"/>
  <c r="B1682" i="9"/>
  <c r="B1661" i="9"/>
  <c r="B1640" i="9"/>
  <c r="B1618" i="9"/>
  <c r="B1597" i="9"/>
  <c r="B1576" i="9"/>
  <c r="B1554" i="9"/>
  <c r="B1533" i="9"/>
  <c r="B1512" i="9"/>
  <c r="B1489" i="9"/>
  <c r="B1408" i="9"/>
  <c r="B1344" i="9"/>
  <c r="B1280" i="9"/>
  <c r="B1216" i="9"/>
  <c r="B1152" i="9"/>
  <c r="B1088" i="9"/>
  <c r="B1024" i="9"/>
  <c r="B960" i="9"/>
  <c r="B896" i="9"/>
  <c r="B811" i="9"/>
  <c r="B515" i="9"/>
  <c r="B2879" i="9"/>
  <c r="B2867" i="9"/>
  <c r="B2855" i="9"/>
  <c r="B2843" i="9"/>
  <c r="B2831" i="9"/>
  <c r="B2819" i="9"/>
  <c r="B2807" i="9"/>
  <c r="B2787" i="9"/>
  <c r="B2775" i="9"/>
  <c r="B2767" i="9"/>
  <c r="B2755" i="9"/>
  <c r="B2739" i="9"/>
  <c r="B2727" i="9"/>
  <c r="B2719" i="9"/>
  <c r="B2683" i="9"/>
  <c r="B2671" i="9"/>
  <c r="B2659" i="9"/>
  <c r="B2647" i="9"/>
  <c r="B2623" i="9"/>
  <c r="B2611" i="9"/>
  <c r="B2599" i="9"/>
  <c r="B2587" i="9"/>
  <c r="B2575" i="9"/>
  <c r="B2562" i="9"/>
  <c r="B2535" i="9"/>
  <c r="B2519" i="9"/>
  <c r="B2503" i="9"/>
  <c r="B2487" i="9"/>
  <c r="B2477" i="9"/>
  <c r="B2455" i="9"/>
  <c r="B2439" i="9"/>
  <c r="B2423" i="9"/>
  <c r="B2407" i="9"/>
  <c r="B2354" i="9"/>
  <c r="B2884" i="9"/>
  <c r="B2880" i="9"/>
  <c r="B2876" i="9"/>
  <c r="B2872" i="9"/>
  <c r="B2868" i="9"/>
  <c r="B2864" i="9"/>
  <c r="B2860" i="9"/>
  <c r="B2856" i="9"/>
  <c r="B2852" i="9"/>
  <c r="B2848" i="9"/>
  <c r="B2844" i="9"/>
  <c r="B2840" i="9"/>
  <c r="B2836" i="9"/>
  <c r="B2832" i="9"/>
  <c r="B2828" i="9"/>
  <c r="B2824" i="9"/>
  <c r="B2820" i="9"/>
  <c r="B2812" i="9"/>
  <c r="B2804" i="9"/>
  <c r="B2800" i="9"/>
  <c r="B2796" i="9"/>
  <c r="B2792" i="9"/>
  <c r="B2788" i="9"/>
  <c r="B2784" i="9"/>
  <c r="B2780" i="9"/>
  <c r="B2776" i="9"/>
  <c r="B2772" i="9"/>
  <c r="B2768" i="9"/>
  <c r="B2764" i="9"/>
  <c r="B2760" i="9"/>
  <c r="B2756" i="9"/>
  <c r="B2752" i="9"/>
  <c r="B2748" i="9"/>
  <c r="B2744" i="9"/>
  <c r="B2732" i="9"/>
  <c r="B2728" i="9"/>
  <c r="B2724" i="9"/>
  <c r="B2720" i="9"/>
  <c r="B2716" i="9"/>
  <c r="B2708" i="9"/>
  <c r="B2696" i="9"/>
  <c r="B2692" i="9"/>
  <c r="B2688" i="9"/>
  <c r="B2684" i="9"/>
  <c r="B2680" i="9"/>
  <c r="B2676" i="9"/>
  <c r="B2672" i="9"/>
  <c r="B2668" i="9"/>
  <c r="B2664" i="9"/>
  <c r="B2652" i="9"/>
  <c r="B2644" i="9"/>
  <c r="B2632" i="9"/>
  <c r="B2628" i="9"/>
  <c r="B2624" i="9"/>
  <c r="B2620" i="9"/>
  <c r="B2616" i="9"/>
  <c r="B2612" i="9"/>
  <c r="B2608" i="9"/>
  <c r="B2604" i="9"/>
  <c r="B2600" i="9"/>
  <c r="B2592" i="9"/>
  <c r="B2588" i="9"/>
  <c r="B2584" i="9"/>
  <c r="B2580" i="9"/>
  <c r="B2576" i="9"/>
  <c r="B2572" i="9"/>
  <c r="B2568" i="9"/>
  <c r="B2563" i="9"/>
  <c r="B2558" i="9"/>
  <c r="B2553" i="9"/>
  <c r="B2542" i="9"/>
  <c r="B2537" i="9"/>
  <c r="B2531" i="9"/>
  <c r="B2526" i="9"/>
  <c r="B2521" i="9"/>
  <c r="B2515" i="9"/>
  <c r="B2510" i="9"/>
  <c r="B2505" i="9"/>
  <c r="B2499" i="9"/>
  <c r="B2494" i="9"/>
  <c r="B2489" i="9"/>
  <c r="B2483" i="9"/>
  <c r="B2478" i="9"/>
  <c r="B2473" i="9"/>
  <c r="B2467" i="9"/>
  <c r="B2462" i="9"/>
  <c r="B2457" i="9"/>
  <c r="B2451" i="9"/>
  <c r="B2446" i="9"/>
  <c r="B2441" i="9"/>
  <c r="B2435" i="9"/>
  <c r="B2430" i="9"/>
  <c r="B2425" i="9"/>
  <c r="B2419" i="9"/>
  <c r="B2409" i="9"/>
  <c r="B2403" i="9"/>
  <c r="B2398" i="9"/>
  <c r="B2393" i="9"/>
  <c r="B2387" i="9"/>
  <c r="B2382" i="9"/>
  <c r="B2377" i="9"/>
  <c r="B2371" i="9"/>
  <c r="B2361" i="9"/>
  <c r="B2355" i="9"/>
  <c r="B2350" i="9"/>
  <c r="B2345" i="9"/>
  <c r="B2337" i="9"/>
  <c r="B2329" i="9"/>
  <c r="B2321" i="9"/>
  <c r="B2313" i="9"/>
  <c r="B2305" i="9"/>
  <c r="B2297" i="9"/>
  <c r="B2289" i="9"/>
  <c r="B2281" i="9"/>
  <c r="B2273" i="9"/>
  <c r="B2257" i="9"/>
  <c r="B2241" i="9"/>
  <c r="B2225" i="9"/>
  <c r="B2209" i="9"/>
  <c r="B2193" i="9"/>
  <c r="B2177" i="9"/>
  <c r="B2161" i="9"/>
  <c r="B2145" i="9"/>
  <c r="B2129" i="9"/>
  <c r="B2081" i="9"/>
  <c r="B2065" i="9"/>
  <c r="B2049" i="9"/>
  <c r="B2017" i="9"/>
  <c r="B2001" i="9"/>
  <c r="B1985" i="9"/>
  <c r="B1953" i="9"/>
  <c r="B1937" i="9"/>
  <c r="B1921" i="9"/>
  <c r="B1889" i="9"/>
  <c r="B1873" i="9"/>
  <c r="B1857" i="9"/>
  <c r="B1841" i="9"/>
  <c r="B1825" i="9"/>
  <c r="B1809" i="9"/>
  <c r="B1777" i="9"/>
  <c r="B1761" i="9"/>
  <c r="B1745" i="9"/>
  <c r="B1729" i="9"/>
  <c r="B1713" i="9"/>
  <c r="B1697" i="9"/>
  <c r="B1677" i="9"/>
  <c r="B1656" i="9"/>
  <c r="B1634" i="9"/>
  <c r="B1613" i="9"/>
  <c r="B1592" i="9"/>
  <c r="B1570" i="9"/>
  <c r="B1549" i="9"/>
  <c r="B1528" i="9"/>
  <c r="B1506" i="9"/>
  <c r="B1481" i="9"/>
  <c r="B1449" i="9"/>
  <c r="B1392" i="9"/>
  <c r="B1328" i="9"/>
  <c r="B1264" i="9"/>
  <c r="B1200" i="9"/>
  <c r="B1136" i="9"/>
  <c r="B1072" i="9"/>
  <c r="B1008" i="9"/>
  <c r="B944" i="9"/>
  <c r="B875" i="9"/>
  <c r="B789" i="9"/>
  <c r="B681" i="9"/>
  <c r="B262" i="9"/>
  <c r="B2564" i="9"/>
  <c r="B2560" i="9"/>
  <c r="B2556" i="9"/>
  <c r="B2552" i="9"/>
  <c r="B2548" i="9"/>
  <c r="B2544" i="9"/>
  <c r="B2540" i="9"/>
  <c r="B2536" i="9"/>
  <c r="B2532" i="9"/>
  <c r="B2528" i="9"/>
  <c r="B2524" i="9"/>
  <c r="B2516" i="9"/>
  <c r="B2512" i="9"/>
  <c r="B2504" i="9"/>
  <c r="B2500" i="9"/>
  <c r="B2496" i="9"/>
  <c r="B2492" i="9"/>
  <c r="B2488" i="9"/>
  <c r="B2484" i="9"/>
  <c r="B2480" i="9"/>
  <c r="B2476" i="9"/>
  <c r="B2472" i="9"/>
  <c r="B2468" i="9"/>
  <c r="B2464" i="9"/>
  <c r="B2460" i="9"/>
  <c r="B2456" i="9"/>
  <c r="B2452" i="9"/>
  <c r="B2448" i="9"/>
  <c r="B2444" i="9"/>
  <c r="B2440" i="9"/>
  <c r="B2436" i="9"/>
  <c r="B2428" i="9"/>
  <c r="B2424" i="9"/>
  <c r="B2420" i="9"/>
  <c r="B2416" i="9"/>
  <c r="B2412" i="9"/>
  <c r="B2408" i="9"/>
  <c r="B2404" i="9"/>
  <c r="B2400" i="9"/>
  <c r="B2396" i="9"/>
  <c r="B2392" i="9"/>
  <c r="B2388" i="9"/>
  <c r="B2384" i="9"/>
  <c r="B2380" i="9"/>
  <c r="B2376" i="9"/>
  <c r="B2372" i="9"/>
  <c r="B2368" i="9"/>
  <c r="B2360" i="9"/>
  <c r="B2356" i="9"/>
  <c r="B2352" i="9"/>
  <c r="B2344" i="9"/>
  <c r="B2340" i="9"/>
  <c r="B2336" i="9"/>
  <c r="B2332" i="9"/>
  <c r="B2328" i="9"/>
  <c r="B2324" i="9"/>
  <c r="B2320" i="9"/>
  <c r="B2316" i="9"/>
  <c r="B2312" i="9"/>
  <c r="B2308" i="9"/>
  <c r="B2304" i="9"/>
  <c r="B2296" i="9"/>
  <c r="B2292" i="9"/>
  <c r="B2288" i="9"/>
  <c r="B2280" i="9"/>
  <c r="B2276" i="9"/>
  <c r="B2264" i="9"/>
  <c r="B2260" i="9"/>
  <c r="B2256" i="9"/>
  <c r="B2248" i="9"/>
  <c r="B2244" i="9"/>
  <c r="B2240" i="9"/>
  <c r="B2236" i="9"/>
  <c r="B2232" i="9"/>
  <c r="B2228" i="9"/>
  <c r="B2220" i="9"/>
  <c r="B2216" i="9"/>
  <c r="B2212" i="9"/>
  <c r="B2208" i="9"/>
  <c r="B2204" i="9"/>
  <c r="B2200" i="9"/>
  <c r="B2196" i="9"/>
  <c r="B2192" i="9"/>
  <c r="B2188" i="9"/>
  <c r="B2184" i="9"/>
  <c r="B2180" i="9"/>
  <c r="B2176" i="9"/>
  <c r="B2172" i="9"/>
  <c r="B2168" i="9"/>
  <c r="B2164" i="9"/>
  <c r="B2160" i="9"/>
  <c r="B2156" i="9"/>
  <c r="B2152" i="9"/>
  <c r="B2148" i="9"/>
  <c r="B2144" i="9"/>
  <c r="B2140" i="9"/>
  <c r="B2136" i="9"/>
  <c r="B2132" i="9"/>
  <c r="B2128" i="9"/>
  <c r="B2124" i="9"/>
  <c r="B2120" i="9"/>
  <c r="B2116" i="9"/>
  <c r="B2112" i="9"/>
  <c r="B2108" i="9"/>
  <c r="B2104" i="9"/>
  <c r="B2100" i="9"/>
  <c r="B2096" i="9"/>
  <c r="B2092" i="9"/>
  <c r="B2088" i="9"/>
  <c r="B2084" i="9"/>
  <c r="B2080" i="9"/>
  <c r="B2076" i="9"/>
  <c r="B2072" i="9"/>
  <c r="B2068" i="9"/>
  <c r="B2064" i="9"/>
  <c r="B2060" i="9"/>
  <c r="B2056" i="9"/>
  <c r="B2052" i="9"/>
  <c r="B2048" i="9"/>
  <c r="B2044" i="9"/>
  <c r="B2040" i="9"/>
  <c r="B2036" i="9"/>
  <c r="B2032" i="9"/>
  <c r="B2028" i="9"/>
  <c r="B2024" i="9"/>
  <c r="B2020" i="9"/>
  <c r="B2016" i="9"/>
  <c r="B2012" i="9"/>
  <c r="B2008" i="9"/>
  <c r="B2004" i="9"/>
  <c r="B2000" i="9"/>
  <c r="B1996" i="9"/>
  <c r="B1988" i="9"/>
  <c r="B1984" i="9"/>
  <c r="B1980" i="9"/>
  <c r="B1976" i="9"/>
  <c r="B1972" i="9"/>
  <c r="B1968" i="9"/>
  <c r="B1964" i="9"/>
  <c r="B1960" i="9"/>
  <c r="B1956" i="9"/>
  <c r="B1952" i="9"/>
  <c r="B1948" i="9"/>
  <c r="B1940" i="9"/>
  <c r="B1932" i="9"/>
  <c r="B1928" i="9"/>
  <c r="B1924" i="9"/>
  <c r="B1920" i="9"/>
  <c r="B1916" i="9"/>
  <c r="B1908" i="9"/>
  <c r="B1904" i="9"/>
  <c r="B1896" i="9"/>
  <c r="B1892" i="9"/>
  <c r="B1884" i="9"/>
  <c r="B1880" i="9"/>
  <c r="B1876" i="9"/>
  <c r="B1872" i="9"/>
  <c r="B1868" i="9"/>
  <c r="B1864" i="9"/>
  <c r="B1860" i="9"/>
  <c r="B1856" i="9"/>
  <c r="B1852" i="9"/>
  <c r="B1848" i="9"/>
  <c r="B1844" i="9"/>
  <c r="B1836" i="9"/>
  <c r="B1832" i="9"/>
  <c r="B1828" i="9"/>
  <c r="B1812" i="9"/>
  <c r="B1804" i="9"/>
  <c r="B1800" i="9"/>
  <c r="B1796" i="9"/>
  <c r="B1792" i="9"/>
  <c r="B1788" i="9"/>
  <c r="B1784" i="9"/>
  <c r="B1780" i="9"/>
  <c r="B1776" i="9"/>
  <c r="B1772" i="9"/>
  <c r="B1768" i="9"/>
  <c r="B1764" i="9"/>
  <c r="B1760" i="9"/>
  <c r="B1756" i="9"/>
  <c r="B1752" i="9"/>
  <c r="B1748" i="9"/>
  <c r="B1744" i="9"/>
  <c r="B1740" i="9"/>
  <c r="B1736" i="9"/>
  <c r="B1732" i="9"/>
  <c r="B1728" i="9"/>
  <c r="B1724" i="9"/>
  <c r="B1720" i="9"/>
  <c r="B1716" i="9"/>
  <c r="B1712" i="9"/>
  <c r="B1708" i="9"/>
  <c r="B1704" i="9"/>
  <c r="B1700" i="9"/>
  <c r="B1696" i="9"/>
  <c r="B1692" i="9"/>
  <c r="B1686" i="9"/>
  <c r="B1681" i="9"/>
  <c r="B1676" i="9"/>
  <c r="B1670" i="9"/>
  <c r="B1665" i="9"/>
  <c r="B1660" i="9"/>
  <c r="B1654" i="9"/>
  <c r="B1649" i="9"/>
  <c r="B1644" i="9"/>
  <c r="B1638" i="9"/>
  <c r="B1633" i="9"/>
  <c r="B1628" i="9"/>
  <c r="B1622" i="9"/>
  <c r="B1617" i="9"/>
  <c r="B1612" i="9"/>
  <c r="B1606" i="9"/>
  <c r="B1601" i="9"/>
  <c r="B1596" i="9"/>
  <c r="B1590" i="9"/>
  <c r="B1585" i="9"/>
  <c r="B1580" i="9"/>
  <c r="B1574" i="9"/>
  <c r="B1569" i="9"/>
  <c r="B1564" i="9"/>
  <c r="B1558" i="9"/>
  <c r="B1553" i="9"/>
  <c r="B1548" i="9"/>
  <c r="B1542" i="9"/>
  <c r="B1537" i="9"/>
  <c r="B1532" i="9"/>
  <c r="B1526" i="9"/>
  <c r="B1521" i="9"/>
  <c r="B1516" i="9"/>
  <c r="B1510" i="9"/>
  <c r="B1505" i="9"/>
  <c r="B1500" i="9"/>
  <c r="B1494" i="9"/>
  <c r="B1488" i="9"/>
  <c r="B1480" i="9"/>
  <c r="B1472" i="9"/>
  <c r="B1464" i="9"/>
  <c r="B1456" i="9"/>
  <c r="B1448" i="9"/>
  <c r="B1436" i="9"/>
  <c r="B1420" i="9"/>
  <c r="B1404" i="9"/>
  <c r="B1388" i="9"/>
  <c r="B1372" i="9"/>
  <c r="B1356" i="9"/>
  <c r="B1340" i="9"/>
  <c r="B1324" i="9"/>
  <c r="B1308" i="9"/>
  <c r="B1292" i="9"/>
  <c r="B1276" i="9"/>
  <c r="B1260" i="9"/>
  <c r="B1244" i="9"/>
  <c r="B1228" i="9"/>
  <c r="B1212" i="9"/>
  <c r="B1196" i="9"/>
  <c r="B1180" i="9"/>
  <c r="B1164" i="9"/>
  <c r="B1148" i="9"/>
  <c r="B1132" i="9"/>
  <c r="B1116" i="9"/>
  <c r="B1100" i="9"/>
  <c r="B1084" i="9"/>
  <c r="B1068" i="9"/>
  <c r="B1052" i="9"/>
  <c r="B1036" i="9"/>
  <c r="B1020" i="9"/>
  <c r="B1004" i="9"/>
  <c r="B988" i="9"/>
  <c r="B972" i="9"/>
  <c r="B956" i="9"/>
  <c r="B940" i="9"/>
  <c r="B924" i="9"/>
  <c r="B908" i="9"/>
  <c r="B891" i="9"/>
  <c r="B869" i="9"/>
  <c r="B848" i="9"/>
  <c r="B827" i="9"/>
  <c r="B805" i="9"/>
  <c r="B763" i="9"/>
  <c r="B737" i="9"/>
  <c r="B705" i="9"/>
  <c r="B627" i="9"/>
  <c r="B454" i="9"/>
  <c r="B198" i="9"/>
  <c r="B2255" i="9"/>
  <c r="B2251" i="9"/>
  <c r="B2247" i="9"/>
  <c r="B2243" i="9"/>
  <c r="B2235" i="9"/>
  <c r="B2231" i="9"/>
  <c r="B2227" i="9"/>
  <c r="B2223" i="9"/>
  <c r="B2219" i="9"/>
  <c r="B2207" i="9"/>
  <c r="B2203" i="9"/>
  <c r="B2199" i="9"/>
  <c r="B2195" i="9"/>
  <c r="B2187" i="9"/>
  <c r="B2183" i="9"/>
  <c r="B2179" i="9"/>
  <c r="B2175" i="9"/>
  <c r="B2171" i="9"/>
  <c r="B2167" i="9"/>
  <c r="B2163" i="9"/>
  <c r="B2159" i="9"/>
  <c r="B2155" i="9"/>
  <c r="B2147" i="9"/>
  <c r="B2143" i="9"/>
  <c r="B2139" i="9"/>
  <c r="B2135" i="9"/>
  <c r="B2131" i="9"/>
  <c r="B2127" i="9"/>
  <c r="B2123" i="9"/>
  <c r="B2119" i="9"/>
  <c r="B2115" i="9"/>
  <c r="B2107" i="9"/>
  <c r="B2103" i="9"/>
  <c r="B2099" i="9"/>
  <c r="B2095" i="9"/>
  <c r="B2091" i="9"/>
  <c r="B2083" i="9"/>
  <c r="B2075" i="9"/>
  <c r="B2071" i="9"/>
  <c r="B2067" i="9"/>
  <c r="B2063" i="9"/>
  <c r="B2055" i="9"/>
  <c r="B2047" i="9"/>
  <c r="B2043" i="9"/>
  <c r="B2039" i="9"/>
  <c r="B2035" i="9"/>
  <c r="B2031" i="9"/>
  <c r="B2023" i="9"/>
  <c r="B2015" i="9"/>
  <c r="B2011" i="9"/>
  <c r="B2007" i="9"/>
  <c r="B2003" i="9"/>
  <c r="B1999" i="9"/>
  <c r="B1995" i="9"/>
  <c r="B1991" i="9"/>
  <c r="B1987" i="9"/>
  <c r="B1983" i="9"/>
  <c r="B1979" i="9"/>
  <c r="B1975" i="9"/>
  <c r="B1971" i="9"/>
  <c r="B1967" i="9"/>
  <c r="B1963" i="9"/>
  <c r="B1959" i="9"/>
  <c r="B1955" i="9"/>
  <c r="B1951" i="9"/>
  <c r="B1947" i="9"/>
  <c r="B1935" i="9"/>
  <c r="B1931" i="9"/>
  <c r="B1927" i="9"/>
  <c r="B1923" i="9"/>
  <c r="B1919" i="9"/>
  <c r="B1915" i="9"/>
  <c r="B1911" i="9"/>
  <c r="B1903" i="9"/>
  <c r="B1899" i="9"/>
  <c r="B1891" i="9"/>
  <c r="B1883" i="9"/>
  <c r="B1879" i="9"/>
  <c r="B1871" i="9"/>
  <c r="B1867" i="9"/>
  <c r="B1863" i="9"/>
  <c r="B1859" i="9"/>
  <c r="B1855" i="9"/>
  <c r="B1851" i="9"/>
  <c r="B1847" i="9"/>
  <c r="B1843" i="9"/>
  <c r="B1839" i="9"/>
  <c r="B1835" i="9"/>
  <c r="B1831" i="9"/>
  <c r="B1827" i="9"/>
  <c r="B1823" i="9"/>
  <c r="B1819" i="9"/>
  <c r="B1815" i="9"/>
  <c r="B1807" i="9"/>
  <c r="B1799" i="9"/>
  <c r="B1795" i="9"/>
  <c r="B1791" i="9"/>
  <c r="B1787" i="9"/>
  <c r="B1783" i="9"/>
  <c r="B1779" i="9"/>
  <c r="B1775" i="9"/>
  <c r="B1771" i="9"/>
  <c r="B1767" i="9"/>
  <c r="B1763" i="9"/>
  <c r="B1759" i="9"/>
  <c r="B1755" i="9"/>
  <c r="B1751" i="9"/>
  <c r="B1747" i="9"/>
  <c r="B1743" i="9"/>
  <c r="B1739" i="9"/>
  <c r="B1735" i="9"/>
  <c r="B1731" i="9"/>
  <c r="B1727" i="9"/>
  <c r="B1723" i="9"/>
  <c r="B1719" i="9"/>
  <c r="B1715" i="9"/>
  <c r="B1711" i="9"/>
  <c r="B1707" i="9"/>
  <c r="B1703" i="9"/>
  <c r="B1699" i="9"/>
  <c r="B1695" i="9"/>
  <c r="B1690" i="9"/>
  <c r="B1685" i="9"/>
  <c r="B1680" i="9"/>
  <c r="B1674" i="9"/>
  <c r="B1669" i="9"/>
  <c r="B1664" i="9"/>
  <c r="B1658" i="9"/>
  <c r="B1653" i="9"/>
  <c r="B1648" i="9"/>
  <c r="B1642" i="9"/>
  <c r="B1637" i="9"/>
  <c r="B1632" i="9"/>
  <c r="B1626" i="9"/>
  <c r="B1621" i="9"/>
  <c r="B1616" i="9"/>
  <c r="B1610" i="9"/>
  <c r="B1605" i="9"/>
  <c r="B1600" i="9"/>
  <c r="B1594" i="9"/>
  <c r="B1589" i="9"/>
  <c r="B1584" i="9"/>
  <c r="B1578" i="9"/>
  <c r="B1573" i="9"/>
  <c r="B1568" i="9"/>
  <c r="B1562" i="9"/>
  <c r="B1557" i="9"/>
  <c r="B1552" i="9"/>
  <c r="B1546" i="9"/>
  <c r="B1541" i="9"/>
  <c r="B1536" i="9"/>
  <c r="B1530" i="9"/>
  <c r="B1525" i="9"/>
  <c r="B1520" i="9"/>
  <c r="B1514" i="9"/>
  <c r="B1509" i="9"/>
  <c r="B1504" i="9"/>
  <c r="B1498" i="9"/>
  <c r="B1493" i="9"/>
  <c r="B1485" i="9"/>
  <c r="B1477" i="9"/>
  <c r="B1469" i="9"/>
  <c r="B1461" i="9"/>
  <c r="B1453" i="9"/>
  <c r="B1445" i="9"/>
  <c r="B1432" i="9"/>
  <c r="B1416" i="9"/>
  <c r="B1400" i="9"/>
  <c r="B1384" i="9"/>
  <c r="B1368" i="9"/>
  <c r="B1352" i="9"/>
  <c r="B1336" i="9"/>
  <c r="B1320" i="9"/>
  <c r="B1304" i="9"/>
  <c r="B1288" i="9"/>
  <c r="B1272" i="9"/>
  <c r="B1256" i="9"/>
  <c r="B1240" i="9"/>
  <c r="B1224" i="9"/>
  <c r="B1208" i="9"/>
  <c r="B1192" i="9"/>
  <c r="B1176" i="9"/>
  <c r="B1160" i="9"/>
  <c r="B1144" i="9"/>
  <c r="B1128" i="9"/>
  <c r="B1112" i="9"/>
  <c r="B1096" i="9"/>
  <c r="B1080" i="9"/>
  <c r="B1064" i="9"/>
  <c r="B1048" i="9"/>
  <c r="B1032" i="9"/>
  <c r="B1016" i="9"/>
  <c r="B1000" i="9"/>
  <c r="B984" i="9"/>
  <c r="B968" i="9"/>
  <c r="B952" i="9"/>
  <c r="B936" i="9"/>
  <c r="B920" i="9"/>
  <c r="B904" i="9"/>
  <c r="B885" i="9"/>
  <c r="B864" i="9"/>
  <c r="B821" i="9"/>
  <c r="B800" i="9"/>
  <c r="B779" i="9"/>
  <c r="B757" i="9"/>
  <c r="B729" i="9"/>
  <c r="B697" i="9"/>
  <c r="B665" i="9"/>
  <c r="B611" i="9"/>
  <c r="B547" i="9"/>
  <c r="B134" i="9"/>
  <c r="B2342" i="9"/>
  <c r="B2334" i="9"/>
  <c r="B2330" i="9"/>
  <c r="B2326" i="9"/>
  <c r="B2322" i="9"/>
  <c r="B2318" i="9"/>
  <c r="B2314" i="9"/>
  <c r="B2310" i="9"/>
  <c r="B2306" i="9"/>
  <c r="B2302" i="9"/>
  <c r="B2298" i="9"/>
  <c r="B2294" i="9"/>
  <c r="B2290" i="9"/>
  <c r="B2286" i="9"/>
  <c r="B2282" i="9"/>
  <c r="B2278" i="9"/>
  <c r="B2274" i="9"/>
  <c r="B2266" i="9"/>
  <c r="B2262" i="9"/>
  <c r="B2258" i="9"/>
  <c r="B2250" i="9"/>
  <c r="B2246" i="9"/>
  <c r="B2242" i="9"/>
  <c r="B2238" i="9"/>
  <c r="B2234" i="9"/>
  <c r="B2230" i="9"/>
  <c r="B2226" i="9"/>
  <c r="B2222" i="9"/>
  <c r="B2218" i="9"/>
  <c r="B2214" i="9"/>
  <c r="B2210" i="9"/>
  <c r="B2202" i="9"/>
  <c r="B2198" i="9"/>
  <c r="B2194" i="9"/>
  <c r="B2190" i="9"/>
  <c r="B2186" i="9"/>
  <c r="B2182" i="9"/>
  <c r="B2178" i="9"/>
  <c r="B2170" i="9"/>
  <c r="B2166" i="9"/>
  <c r="B2162" i="9"/>
  <c r="B2158" i="9"/>
  <c r="B2154" i="9"/>
  <c r="B2150" i="9"/>
  <c r="B2146" i="9"/>
  <c r="B2142" i="9"/>
  <c r="B2138" i="9"/>
  <c r="B2134" i="9"/>
  <c r="B2126" i="9"/>
  <c r="B2122" i="9"/>
  <c r="B2118" i="9"/>
  <c r="B2114" i="9"/>
  <c r="B2110" i="9"/>
  <c r="B2106" i="9"/>
  <c r="B2102" i="9"/>
  <c r="B2098" i="9"/>
  <c r="B2094" i="9"/>
  <c r="B2090" i="9"/>
  <c r="B2082" i="9"/>
  <c r="B2078" i="9"/>
  <c r="B2074" i="9"/>
  <c r="B2070" i="9"/>
  <c r="B2066" i="9"/>
  <c r="B2062" i="9"/>
  <c r="B2058" i="9"/>
  <c r="B2054" i="9"/>
  <c r="B2050" i="9"/>
  <c r="B2046" i="9"/>
  <c r="B2042" i="9"/>
  <c r="B2034" i="9"/>
  <c r="B2030" i="9"/>
  <c r="B2026" i="9"/>
  <c r="B2022" i="9"/>
  <c r="B2018" i="9"/>
  <c r="B2014" i="9"/>
  <c r="B2010" i="9"/>
  <c r="B2006" i="9"/>
  <c r="B2002" i="9"/>
  <c r="B1998" i="9"/>
  <c r="B1994" i="9"/>
  <c r="B1990" i="9"/>
  <c r="B1986" i="9"/>
  <c r="B1982" i="9"/>
  <c r="B1978" i="9"/>
  <c r="B1974" i="9"/>
  <c r="B1970" i="9"/>
  <c r="B1966" i="9"/>
  <c r="B1962" i="9"/>
  <c r="B1958" i="9"/>
  <c r="B1954" i="9"/>
  <c r="B1950" i="9"/>
  <c r="B1946" i="9"/>
  <c r="B1942" i="9"/>
  <c r="B1938" i="9"/>
  <c r="B1930" i="9"/>
  <c r="B1926" i="9"/>
  <c r="B1922" i="9"/>
  <c r="B1906" i="9"/>
  <c r="B1898" i="9"/>
  <c r="B1894" i="9"/>
  <c r="B1890" i="9"/>
  <c r="B1886" i="9"/>
  <c r="B1882" i="9"/>
  <c r="B1878" i="9"/>
  <c r="B1874" i="9"/>
  <c r="B1870" i="9"/>
  <c r="B1866" i="9"/>
  <c r="B1862" i="9"/>
  <c r="B1858" i="9"/>
  <c r="B1854" i="9"/>
  <c r="B1850" i="9"/>
  <c r="B1846" i="9"/>
  <c r="B1838" i="9"/>
  <c r="B1834" i="9"/>
  <c r="B1830" i="9"/>
  <c r="B1826" i="9"/>
  <c r="B1822" i="9"/>
  <c r="B1814" i="9"/>
  <c r="B1810" i="9"/>
  <c r="B1802" i="9"/>
  <c r="B1798" i="9"/>
  <c r="B1790" i="9"/>
  <c r="B1786" i="9"/>
  <c r="B1782" i="9"/>
  <c r="B1778" i="9"/>
  <c r="B1774" i="9"/>
  <c r="B1770" i="9"/>
  <c r="B1766" i="9"/>
  <c r="B1762" i="9"/>
  <c r="B1758" i="9"/>
  <c r="B1754" i="9"/>
  <c r="B1750" i="9"/>
  <c r="B1746" i="9"/>
  <c r="B1742" i="9"/>
  <c r="B1738" i="9"/>
  <c r="B1734" i="9"/>
  <c r="B1730" i="9"/>
  <c r="B1726" i="9"/>
  <c r="B1722" i="9"/>
  <c r="B1718" i="9"/>
  <c r="B1714" i="9"/>
  <c r="B1710" i="9"/>
  <c r="B1706" i="9"/>
  <c r="B1702" i="9"/>
  <c r="B1698" i="9"/>
  <c r="B1694" i="9"/>
  <c r="B1689" i="9"/>
  <c r="B1684" i="9"/>
  <c r="B1678" i="9"/>
  <c r="B1673" i="9"/>
  <c r="B1668" i="9"/>
  <c r="B1662" i="9"/>
  <c r="B1657" i="9"/>
  <c r="B1652" i="9"/>
  <c r="B1646" i="9"/>
  <c r="B1641" i="9"/>
  <c r="B1636" i="9"/>
  <c r="B1630" i="9"/>
  <c r="B1625" i="9"/>
  <c r="B1620" i="9"/>
  <c r="B1614" i="9"/>
  <c r="B1609" i="9"/>
  <c r="B1604" i="9"/>
  <c r="B1598" i="9"/>
  <c r="B1593" i="9"/>
  <c r="B1588" i="9"/>
  <c r="B1582" i="9"/>
  <c r="B1577" i="9"/>
  <c r="B1572" i="9"/>
  <c r="B1566" i="9"/>
  <c r="B1561" i="9"/>
  <c r="B1556" i="9"/>
  <c r="B1550" i="9"/>
  <c r="B1545" i="9"/>
  <c r="B1540" i="9"/>
  <c r="B1534" i="9"/>
  <c r="B1529" i="9"/>
  <c r="B1524" i="9"/>
  <c r="B1518" i="9"/>
  <c r="B1513" i="9"/>
  <c r="B1508" i="9"/>
  <c r="B1502" i="9"/>
  <c r="B1497" i="9"/>
  <c r="B1492" i="9"/>
  <c r="B1484" i="9"/>
  <c r="B1476" i="9"/>
  <c r="B1468" i="9"/>
  <c r="B1460" i="9"/>
  <c r="B1452" i="9"/>
  <c r="B1444" i="9"/>
  <c r="B1428" i="9"/>
  <c r="B1412" i="9"/>
  <c r="B1396" i="9"/>
  <c r="B1380" i="9"/>
  <c r="B1364" i="9"/>
  <c r="B1348" i="9"/>
  <c r="B1332" i="9"/>
  <c r="B1316" i="9"/>
  <c r="B1300" i="9"/>
  <c r="B1284" i="9"/>
  <c r="B1268" i="9"/>
  <c r="B1252" i="9"/>
  <c r="B1236" i="9"/>
  <c r="B1220" i="9"/>
  <c r="B1204" i="9"/>
  <c r="B1188" i="9"/>
  <c r="B1172" i="9"/>
  <c r="B1156" i="9"/>
  <c r="B1140" i="9"/>
  <c r="B1124" i="9"/>
  <c r="B1108" i="9"/>
  <c r="B1092" i="9"/>
  <c r="B1076" i="9"/>
  <c r="B1060" i="9"/>
  <c r="B1044" i="9"/>
  <c r="B1028" i="9"/>
  <c r="B1012" i="9"/>
  <c r="B996" i="9"/>
  <c r="B980" i="9"/>
  <c r="B964" i="9"/>
  <c r="B948" i="9"/>
  <c r="B932" i="9"/>
  <c r="B916" i="9"/>
  <c r="B900" i="9"/>
  <c r="B880" i="9"/>
  <c r="B859" i="9"/>
  <c r="B837" i="9"/>
  <c r="B816" i="9"/>
  <c r="B795" i="9"/>
  <c r="B773" i="9"/>
  <c r="B752" i="9"/>
  <c r="B721" i="9"/>
  <c r="B689" i="9"/>
  <c r="B657" i="9"/>
  <c r="B595" i="9"/>
  <c r="B531" i="9"/>
  <c r="B326" i="9"/>
  <c r="B70" i="9"/>
  <c r="B1691" i="9"/>
  <c r="B1687" i="9"/>
  <c r="B1683" i="9"/>
  <c r="B1679" i="9"/>
  <c r="B1675" i="9"/>
  <c r="B1671" i="9"/>
  <c r="B1667" i="9"/>
  <c r="B1663" i="9"/>
  <c r="B1659" i="9"/>
  <c r="B1655" i="9"/>
  <c r="B1651" i="9"/>
  <c r="B1647" i="9"/>
  <c r="B1643" i="9"/>
  <c r="B1639" i="9"/>
  <c r="B1635" i="9"/>
  <c r="B1631" i="9"/>
  <c r="B1627" i="9"/>
  <c r="B1623" i="9"/>
  <c r="B1619" i="9"/>
  <c r="B1615" i="9"/>
  <c r="B1611" i="9"/>
  <c r="B1607" i="9"/>
  <c r="B1603" i="9"/>
  <c r="B1599" i="9"/>
  <c r="B1595" i="9"/>
  <c r="B1591" i="9"/>
  <c r="B1587" i="9"/>
  <c r="B1583" i="9"/>
  <c r="B1579" i="9"/>
  <c r="B1575" i="9"/>
  <c r="B1571" i="9"/>
  <c r="B1567" i="9"/>
  <c r="B1563" i="9"/>
  <c r="B1559" i="9"/>
  <c r="B1555" i="9"/>
  <c r="B1551" i="9"/>
  <c r="B1547" i="9"/>
  <c r="B1543" i="9"/>
  <c r="B1539" i="9"/>
  <c r="B1535" i="9"/>
  <c r="B1531" i="9"/>
  <c r="B1527" i="9"/>
  <c r="B1523" i="9"/>
  <c r="B1519" i="9"/>
  <c r="B1515" i="9"/>
  <c r="B1511" i="9"/>
  <c r="B1507" i="9"/>
  <c r="B1503" i="9"/>
  <c r="B1499" i="9"/>
  <c r="B1495" i="9"/>
  <c r="B1491" i="9"/>
  <c r="B1487" i="9"/>
  <c r="B1483" i="9"/>
  <c r="B1479" i="9"/>
  <c r="B1475" i="9"/>
  <c r="B1471" i="9"/>
  <c r="B1467" i="9"/>
  <c r="B1463" i="9"/>
  <c r="B1459" i="9"/>
  <c r="B1455" i="9"/>
  <c r="B1451" i="9"/>
  <c r="B1447" i="9"/>
  <c r="B1443" i="9"/>
  <c r="B1439" i="9"/>
  <c r="B1435" i="9"/>
  <c r="B1431" i="9"/>
  <c r="B1427" i="9"/>
  <c r="B1423" i="9"/>
  <c r="B1419" i="9"/>
  <c r="B1415" i="9"/>
  <c r="B1411" i="9"/>
  <c r="B1407" i="9"/>
  <c r="B1403" i="9"/>
  <c r="B1399" i="9"/>
  <c r="B1395" i="9"/>
  <c r="B1391" i="9"/>
  <c r="B1387" i="9"/>
  <c r="B1383" i="9"/>
  <c r="B1379" i="9"/>
  <c r="B1375" i="9"/>
  <c r="B1371" i="9"/>
  <c r="B1367" i="9"/>
  <c r="B1363" i="9"/>
  <c r="B1359" i="9"/>
  <c r="B1355" i="9"/>
  <c r="B1351" i="9"/>
  <c r="B1347" i="9"/>
  <c r="B1343" i="9"/>
  <c r="B1339" i="9"/>
  <c r="B1335" i="9"/>
  <c r="B1331" i="9"/>
  <c r="B1327" i="9"/>
  <c r="B1323" i="9"/>
  <c r="B1319" i="9"/>
  <c r="B1315" i="9"/>
  <c r="B1311" i="9"/>
  <c r="B1307" i="9"/>
  <c r="B1303" i="9"/>
  <c r="B1299" i="9"/>
  <c r="B1295" i="9"/>
  <c r="B1291" i="9"/>
  <c r="B1287" i="9"/>
  <c r="B1283" i="9"/>
  <c r="B1279" i="9"/>
  <c r="B1275" i="9"/>
  <c r="B1271" i="9"/>
  <c r="B1267" i="9"/>
  <c r="B1263" i="9"/>
  <c r="B1259" i="9"/>
  <c r="B1255" i="9"/>
  <c r="B1251" i="9"/>
  <c r="B1247" i="9"/>
  <c r="B1243" i="9"/>
  <c r="B1239" i="9"/>
  <c r="B1235" i="9"/>
  <c r="B1231" i="9"/>
  <c r="B1227" i="9"/>
  <c r="B1223" i="9"/>
  <c r="B1219" i="9"/>
  <c r="B1215" i="9"/>
  <c r="B1211" i="9"/>
  <c r="B1207" i="9"/>
  <c r="B1199" i="9"/>
  <c r="B1195" i="9"/>
  <c r="B1191" i="9"/>
  <c r="B1187" i="9"/>
  <c r="B1183" i="9"/>
  <c r="B1179" i="9"/>
  <c r="B1175" i="9"/>
  <c r="B1171" i="9"/>
  <c r="B1167" i="9"/>
  <c r="B1163" i="9"/>
  <c r="B1159" i="9"/>
  <c r="B1155" i="9"/>
  <c r="B1151" i="9"/>
  <c r="B1147" i="9"/>
  <c r="B1143" i="9"/>
  <c r="B1139" i="9"/>
  <c r="B1135" i="9"/>
  <c r="B1131" i="9"/>
  <c r="B1127" i="9"/>
  <c r="B1123" i="9"/>
  <c r="B1119" i="9"/>
  <c r="B1115" i="9"/>
  <c r="B1111" i="9"/>
  <c r="B1107" i="9"/>
  <c r="B1103" i="9"/>
  <c r="B1099" i="9"/>
  <c r="B1095" i="9"/>
  <c r="B1091" i="9"/>
  <c r="B1087" i="9"/>
  <c r="B1083" i="9"/>
  <c r="B1079" i="9"/>
  <c r="B1075" i="9"/>
  <c r="B1071" i="9"/>
  <c r="B1067" i="9"/>
  <c r="B1063" i="9"/>
  <c r="B1059" i="9"/>
  <c r="B1055" i="9"/>
  <c r="B1051" i="9"/>
  <c r="B1047" i="9"/>
  <c r="B1043" i="9"/>
  <c r="B1039" i="9"/>
  <c r="B1035" i="9"/>
  <c r="B1023" i="9"/>
  <c r="B1019" i="9"/>
  <c r="B1015" i="9"/>
  <c r="B1011" i="9"/>
  <c r="B1007" i="9"/>
  <c r="B1003" i="9"/>
  <c r="B999" i="9"/>
  <c r="B995" i="9"/>
  <c r="B991" i="9"/>
  <c r="B987" i="9"/>
  <c r="B983" i="9"/>
  <c r="B979" i="9"/>
  <c r="B975" i="9"/>
  <c r="B971" i="9"/>
  <c r="B967" i="9"/>
  <c r="B963" i="9"/>
  <c r="B959" i="9"/>
  <c r="B955" i="9"/>
  <c r="B951" i="9"/>
  <c r="B947" i="9"/>
  <c r="B943" i="9"/>
  <c r="B939" i="9"/>
  <c r="B935" i="9"/>
  <c r="B931" i="9"/>
  <c r="B927" i="9"/>
  <c r="B923" i="9"/>
  <c r="B919" i="9"/>
  <c r="B915" i="9"/>
  <c r="B911" i="9"/>
  <c r="B907" i="9"/>
  <c r="B903" i="9"/>
  <c r="B899" i="9"/>
  <c r="B895" i="9"/>
  <c r="B884" i="9"/>
  <c r="B879" i="9"/>
  <c r="B873" i="9"/>
  <c r="B868" i="9"/>
  <c r="B863" i="9"/>
  <c r="B857" i="9"/>
  <c r="B852" i="9"/>
  <c r="B847" i="9"/>
  <c r="B841" i="9"/>
  <c r="B836" i="9"/>
  <c r="B831" i="9"/>
  <c r="B825" i="9"/>
  <c r="B820" i="9"/>
  <c r="B815" i="9"/>
  <c r="B809" i="9"/>
  <c r="B804" i="9"/>
  <c r="B799" i="9"/>
  <c r="B793" i="9"/>
  <c r="B788" i="9"/>
  <c r="B783" i="9"/>
  <c r="B777" i="9"/>
  <c r="B772" i="9"/>
  <c r="B767" i="9"/>
  <c r="B761" i="9"/>
  <c r="B756" i="9"/>
  <c r="B751" i="9"/>
  <c r="B743" i="9"/>
  <c r="B735" i="9"/>
  <c r="B727" i="9"/>
  <c r="B719" i="9"/>
  <c r="B711" i="9"/>
  <c r="B703" i="9"/>
  <c r="B695" i="9"/>
  <c r="B687" i="9"/>
  <c r="B679" i="9"/>
  <c r="B671" i="9"/>
  <c r="B663" i="9"/>
  <c r="B655" i="9"/>
  <c r="B639" i="9"/>
  <c r="B623" i="9"/>
  <c r="B607" i="9"/>
  <c r="B591" i="9"/>
  <c r="B575" i="9"/>
  <c r="B559" i="9"/>
  <c r="B543" i="9"/>
  <c r="B527" i="9"/>
  <c r="B502" i="9"/>
  <c r="B438" i="9"/>
  <c r="B374" i="9"/>
  <c r="B310" i="9"/>
  <c r="B246" i="9"/>
  <c r="B182" i="9"/>
  <c r="B118" i="9"/>
  <c r="B54" i="9"/>
  <c r="B1490" i="9"/>
  <c r="B1486" i="9"/>
  <c r="B1482" i="9"/>
  <c r="B1478" i="9"/>
  <c r="B1474" i="9"/>
  <c r="B1470" i="9"/>
  <c r="B1466" i="9"/>
  <c r="B1462" i="9"/>
  <c r="B1458" i="9"/>
  <c r="B1454" i="9"/>
  <c r="B1450" i="9"/>
  <c r="B1446" i="9"/>
  <c r="B1442" i="9"/>
  <c r="B1438" i="9"/>
  <c r="B1434" i="9"/>
  <c r="B1430" i="9"/>
  <c r="B1426" i="9"/>
  <c r="B1422" i="9"/>
  <c r="B1418" i="9"/>
  <c r="B1414" i="9"/>
  <c r="B1410" i="9"/>
  <c r="B1406" i="9"/>
  <c r="B1402" i="9"/>
  <c r="B1398" i="9"/>
  <c r="B1394" i="9"/>
  <c r="B1390" i="9"/>
  <c r="B1386" i="9"/>
  <c r="B1382" i="9"/>
  <c r="B1378" i="9"/>
  <c r="B1374" i="9"/>
  <c r="B1370" i="9"/>
  <c r="B1366" i="9"/>
  <c r="B1362" i="9"/>
  <c r="B1358" i="9"/>
  <c r="B1354" i="9"/>
  <c r="B1350" i="9"/>
  <c r="B1346" i="9"/>
  <c r="B1342" i="9"/>
  <c r="B1338" i="9"/>
  <c r="B1334" i="9"/>
  <c r="B1330" i="9"/>
  <c r="B1326" i="9"/>
  <c r="B1322" i="9"/>
  <c r="B1318" i="9"/>
  <c r="B1314" i="9"/>
  <c r="B1310" i="9"/>
  <c r="B1306" i="9"/>
  <c r="B1302" i="9"/>
  <c r="B1298" i="9"/>
  <c r="B1294" i="9"/>
  <c r="B1290" i="9"/>
  <c r="B1286" i="9"/>
  <c r="B1282" i="9"/>
  <c r="B1278" i="9"/>
  <c r="B1274" i="9"/>
  <c r="B1270" i="9"/>
  <c r="B1266" i="9"/>
  <c r="B1262" i="9"/>
  <c r="B1258" i="9"/>
  <c r="B1254" i="9"/>
  <c r="B1250" i="9"/>
  <c r="B1246" i="9"/>
  <c r="B1242" i="9"/>
  <c r="B1238" i="9"/>
  <c r="B1234" i="9"/>
  <c r="B1230" i="9"/>
  <c r="B1226" i="9"/>
  <c r="B1222" i="9"/>
  <c r="B1218" i="9"/>
  <c r="B1214" i="9"/>
  <c r="B1210" i="9"/>
  <c r="B1206" i="9"/>
  <c r="B1198" i="9"/>
  <c r="B1194" i="9"/>
  <c r="B1190" i="9"/>
  <c r="B1186" i="9"/>
  <c r="B1182" i="9"/>
  <c r="B1178" i="9"/>
  <c r="B1174" i="9"/>
  <c r="B1170" i="9"/>
  <c r="B1166" i="9"/>
  <c r="B1162" i="9"/>
  <c r="B1158" i="9"/>
  <c r="B1154" i="9"/>
  <c r="B1150" i="9"/>
  <c r="B1146" i="9"/>
  <c r="B1142" i="9"/>
  <c r="B1138" i="9"/>
  <c r="B1134" i="9"/>
  <c r="B1130" i="9"/>
  <c r="B1126" i="9"/>
  <c r="B1122" i="9"/>
  <c r="B1118" i="9"/>
  <c r="B1114" i="9"/>
  <c r="B1110" i="9"/>
  <c r="B1106" i="9"/>
  <c r="B1102" i="9"/>
  <c r="B1098" i="9"/>
  <c r="B1094" i="9"/>
  <c r="B1090" i="9"/>
  <c r="B1086" i="9"/>
  <c r="B1082" i="9"/>
  <c r="B1078" i="9"/>
  <c r="B1074" i="9"/>
  <c r="B1070" i="9"/>
  <c r="B1066" i="9"/>
  <c r="B1062" i="9"/>
  <c r="B1058" i="9"/>
  <c r="B1054" i="9"/>
  <c r="B1050" i="9"/>
  <c r="B1046" i="9"/>
  <c r="B1042" i="9"/>
  <c r="B1038" i="9"/>
  <c r="B1034" i="9"/>
  <c r="B1022" i="9"/>
  <c r="B1018" i="9"/>
  <c r="B1014" i="9"/>
  <c r="B1010" i="9"/>
  <c r="B1006" i="9"/>
  <c r="B1002" i="9"/>
  <c r="B998" i="9"/>
  <c r="B994" i="9"/>
  <c r="B990" i="9"/>
  <c r="B986" i="9"/>
  <c r="B982" i="9"/>
  <c r="B978" i="9"/>
  <c r="B974" i="9"/>
  <c r="B970" i="9"/>
  <c r="B966" i="9"/>
  <c r="B962" i="9"/>
  <c r="B958" i="9"/>
  <c r="B954" i="9"/>
  <c r="B950" i="9"/>
  <c r="B946" i="9"/>
  <c r="B942" i="9"/>
  <c r="B938" i="9"/>
  <c r="B934" i="9"/>
  <c r="B930" i="9"/>
  <c r="B926" i="9"/>
  <c r="B922" i="9"/>
  <c r="B918" i="9"/>
  <c r="B914" i="9"/>
  <c r="B910" i="9"/>
  <c r="B906" i="9"/>
  <c r="B902" i="9"/>
  <c r="B898" i="9"/>
  <c r="B893" i="9"/>
  <c r="B888" i="9"/>
  <c r="B883" i="9"/>
  <c r="B877" i="9"/>
  <c r="B872" i="9"/>
  <c r="B867" i="9"/>
  <c r="B861" i="9"/>
  <c r="B856" i="9"/>
  <c r="B851" i="9"/>
  <c r="B845" i="9"/>
  <c r="B840" i="9"/>
  <c r="B835" i="9"/>
  <c r="B829" i="9"/>
  <c r="B824" i="9"/>
  <c r="B819" i="9"/>
  <c r="B813" i="9"/>
  <c r="B808" i="9"/>
  <c r="B803" i="9"/>
  <c r="B797" i="9"/>
  <c r="B792" i="9"/>
  <c r="B787" i="9"/>
  <c r="B781" i="9"/>
  <c r="B776" i="9"/>
  <c r="B771" i="9"/>
  <c r="B765" i="9"/>
  <c r="B760" i="9"/>
  <c r="B755" i="9"/>
  <c r="B749" i="9"/>
  <c r="B741" i="9"/>
  <c r="B733" i="9"/>
  <c r="B725" i="9"/>
  <c r="B717" i="9"/>
  <c r="B709" i="9"/>
  <c r="B701" i="9"/>
  <c r="B693" i="9"/>
  <c r="B685" i="9"/>
  <c r="B669" i="9"/>
  <c r="B661" i="9"/>
  <c r="B651" i="9"/>
  <c r="B635" i="9"/>
  <c r="B619" i="9"/>
  <c r="B603" i="9"/>
  <c r="B587" i="9"/>
  <c r="B571" i="9"/>
  <c r="B539" i="9"/>
  <c r="B523" i="9"/>
  <c r="B486" i="9"/>
  <c r="B422" i="9"/>
  <c r="B358" i="9"/>
  <c r="B294" i="9"/>
  <c r="B230" i="9"/>
  <c r="B166" i="9"/>
  <c r="B102" i="9"/>
  <c r="B38" i="9"/>
  <c r="B1441" i="9"/>
  <c r="B1437" i="9"/>
  <c r="B1433" i="9"/>
  <c r="B1429" i="9"/>
  <c r="B1425" i="9"/>
  <c r="B1421" i="9"/>
  <c r="B1417" i="9"/>
  <c r="B1413" i="9"/>
  <c r="B1409" i="9"/>
  <c r="B1405" i="9"/>
  <c r="B1401" i="9"/>
  <c r="B1397" i="9"/>
  <c r="B1393" i="9"/>
  <c r="B1389" i="9"/>
  <c r="B1385" i="9"/>
  <c r="B1381" i="9"/>
  <c r="B1377" i="9"/>
  <c r="B1373" i="9"/>
  <c r="B1369" i="9"/>
  <c r="B1365" i="9"/>
  <c r="B1361" i="9"/>
  <c r="B1357" i="9"/>
  <c r="B1353" i="9"/>
  <c r="B1349" i="9"/>
  <c r="B1345" i="9"/>
  <c r="B1341" i="9"/>
  <c r="B1337" i="9"/>
  <c r="B1333" i="9"/>
  <c r="B1329" i="9"/>
  <c r="B1325" i="9"/>
  <c r="B1321" i="9"/>
  <c r="B1317" i="9"/>
  <c r="B1313" i="9"/>
  <c r="B1309" i="9"/>
  <c r="B1305" i="9"/>
  <c r="B1301" i="9"/>
  <c r="B1297" i="9"/>
  <c r="B1293" i="9"/>
  <c r="B1289" i="9"/>
  <c r="B1285" i="9"/>
  <c r="B1281" i="9"/>
  <c r="B1277" i="9"/>
  <c r="B1273" i="9"/>
  <c r="B1269" i="9"/>
  <c r="B1265" i="9"/>
  <c r="B1261" i="9"/>
  <c r="B1257" i="9"/>
  <c r="B1253" i="9"/>
  <c r="B1249" i="9"/>
  <c r="B1245" i="9"/>
  <c r="B1241" i="9"/>
  <c r="B1237" i="9"/>
  <c r="B1233" i="9"/>
  <c r="B1229" i="9"/>
  <c r="B1225" i="9"/>
  <c r="B1221" i="9"/>
  <c r="B1217" i="9"/>
  <c r="B1213" i="9"/>
  <c r="B1209" i="9"/>
  <c r="B1205" i="9"/>
  <c r="B1201" i="9"/>
  <c r="B1197" i="9"/>
  <c r="B1193" i="9"/>
  <c r="B1189" i="9"/>
  <c r="B1185" i="9"/>
  <c r="B1181" i="9"/>
  <c r="B1177" i="9"/>
  <c r="B1173" i="9"/>
  <c r="B1169" i="9"/>
  <c r="B1165" i="9"/>
  <c r="B1161" i="9"/>
  <c r="B1157" i="9"/>
  <c r="B1153" i="9"/>
  <c r="B1149" i="9"/>
  <c r="B1145" i="9"/>
  <c r="B1141" i="9"/>
  <c r="B1137" i="9"/>
  <c r="B1133" i="9"/>
  <c r="B1129" i="9"/>
  <c r="B1125" i="9"/>
  <c r="B1121" i="9"/>
  <c r="B1117" i="9"/>
  <c r="B1113" i="9"/>
  <c r="B1109" i="9"/>
  <c r="B1105" i="9"/>
  <c r="B1101" i="9"/>
  <c r="B1097" i="9"/>
  <c r="B1093" i="9"/>
  <c r="B1089" i="9"/>
  <c r="B1085" i="9"/>
  <c r="B1081" i="9"/>
  <c r="B1077" i="9"/>
  <c r="B1073" i="9"/>
  <c r="B1069" i="9"/>
  <c r="B1065" i="9"/>
  <c r="B1061" i="9"/>
  <c r="B1057" i="9"/>
  <c r="B1053" i="9"/>
  <c r="B1049" i="9"/>
  <c r="B1045" i="9"/>
  <c r="B1041" i="9"/>
  <c r="B1037" i="9"/>
  <c r="B1033" i="9"/>
  <c r="B1029" i="9"/>
  <c r="B1025" i="9"/>
  <c r="B1021" i="9"/>
  <c r="B1017" i="9"/>
  <c r="B1013" i="9"/>
  <c r="B1009" i="9"/>
  <c r="B1005" i="9"/>
  <c r="B1001" i="9"/>
  <c r="B997" i="9"/>
  <c r="B993" i="9"/>
  <c r="B989" i="9"/>
  <c r="B985" i="9"/>
  <c r="B981" i="9"/>
  <c r="B977" i="9"/>
  <c r="B973" i="9"/>
  <c r="B969" i="9"/>
  <c r="B965" i="9"/>
  <c r="B961" i="9"/>
  <c r="B957" i="9"/>
  <c r="B953" i="9"/>
  <c r="B949" i="9"/>
  <c r="B945" i="9"/>
  <c r="B941" i="9"/>
  <c r="B937" i="9"/>
  <c r="B933" i="9"/>
  <c r="B929" i="9"/>
  <c r="B925" i="9"/>
  <c r="B921" i="9"/>
  <c r="B917" i="9"/>
  <c r="B913" i="9"/>
  <c r="B909" i="9"/>
  <c r="B905" i="9"/>
  <c r="B901" i="9"/>
  <c r="B897" i="9"/>
  <c r="B892" i="9"/>
  <c r="B887" i="9"/>
  <c r="B881" i="9"/>
  <c r="B876" i="9"/>
  <c r="B871" i="9"/>
  <c r="B865" i="9"/>
  <c r="B860" i="9"/>
  <c r="B855" i="9"/>
  <c r="B849" i="9"/>
  <c r="B844" i="9"/>
  <c r="B839" i="9"/>
  <c r="B833" i="9"/>
  <c r="B828" i="9"/>
  <c r="B823" i="9"/>
  <c r="B817" i="9"/>
  <c r="B812" i="9"/>
  <c r="B807" i="9"/>
  <c r="B801" i="9"/>
  <c r="B796" i="9"/>
  <c r="B791" i="9"/>
  <c r="B780" i="9"/>
  <c r="B769" i="9"/>
  <c r="B764" i="9"/>
  <c r="B759" i="9"/>
  <c r="B753" i="9"/>
  <c r="B747" i="9"/>
  <c r="B739" i="9"/>
  <c r="B731" i="9"/>
  <c r="B723" i="9"/>
  <c r="B715" i="9"/>
  <c r="B707" i="9"/>
  <c r="B699" i="9"/>
  <c r="B691" i="9"/>
  <c r="B683" i="9"/>
  <c r="B675" i="9"/>
  <c r="B667" i="9"/>
  <c r="B659" i="9"/>
  <c r="B647" i="9"/>
  <c r="B631" i="9"/>
  <c r="B615" i="9"/>
  <c r="B599" i="9"/>
  <c r="B583" i="9"/>
  <c r="B567" i="9"/>
  <c r="B551" i="9"/>
  <c r="B535" i="9"/>
  <c r="B519" i="9"/>
  <c r="B406" i="9"/>
  <c r="B342" i="9"/>
  <c r="B278" i="9"/>
  <c r="B214" i="9"/>
  <c r="B150" i="9"/>
  <c r="B86" i="9"/>
  <c r="B22" i="9"/>
  <c r="B894" i="9"/>
  <c r="B886" i="9"/>
  <c r="B882" i="9"/>
  <c r="B878" i="9"/>
  <c r="B874" i="9"/>
  <c r="B870" i="9"/>
  <c r="B866" i="9"/>
  <c r="B862" i="9"/>
  <c r="B858" i="9"/>
  <c r="B854" i="9"/>
  <c r="B850" i="9"/>
  <c r="B846" i="9"/>
  <c r="B838" i="9"/>
  <c r="B834" i="9"/>
  <c r="B830" i="9"/>
  <c r="B826" i="9"/>
  <c r="B822" i="9"/>
  <c r="B818" i="9"/>
  <c r="B814" i="9"/>
  <c r="B810" i="9"/>
  <c r="B806" i="9"/>
  <c r="B802" i="9"/>
  <c r="B798" i="9"/>
  <c r="B794" i="9"/>
  <c r="B790" i="9"/>
  <c r="B786" i="9"/>
  <c r="B782" i="9"/>
  <c r="B778" i="9"/>
  <c r="B770" i="9"/>
  <c r="B766" i="9"/>
  <c r="B762" i="9"/>
  <c r="B758" i="9"/>
  <c r="B754" i="9"/>
  <c r="B750" i="9"/>
  <c r="B742" i="9"/>
  <c r="B738" i="9"/>
  <c r="B734" i="9"/>
  <c r="B730" i="9"/>
  <c r="B726" i="9"/>
  <c r="B722" i="9"/>
  <c r="B718" i="9"/>
  <c r="B710" i="9"/>
  <c r="B706" i="9"/>
  <c r="B702" i="9"/>
  <c r="B698" i="9"/>
  <c r="B694" i="9"/>
  <c r="B690" i="9"/>
  <c r="B686" i="9"/>
  <c r="B682" i="9"/>
  <c r="B670" i="9"/>
  <c r="B666" i="9"/>
  <c r="B662" i="9"/>
  <c r="B658" i="9"/>
  <c r="B654" i="9"/>
  <c r="B650" i="9"/>
  <c r="B646" i="9"/>
  <c r="B642" i="9"/>
  <c r="B638" i="9"/>
  <c r="B634" i="9"/>
  <c r="B630" i="9"/>
  <c r="B626" i="9"/>
  <c r="B622" i="9"/>
  <c r="B610" i="9"/>
  <c r="B606" i="9"/>
  <c r="B602" i="9"/>
  <c r="B598" i="9"/>
  <c r="B594" i="9"/>
  <c r="B590" i="9"/>
  <c r="B586" i="9"/>
  <c r="B582" i="9"/>
  <c r="B578" i="9"/>
  <c r="B574" i="9"/>
  <c r="B570" i="9"/>
  <c r="B566" i="9"/>
  <c r="B558" i="9"/>
  <c r="B550" i="9"/>
  <c r="B546" i="9"/>
  <c r="B542" i="9"/>
  <c r="B538" i="9"/>
  <c r="B534" i="9"/>
  <c r="B530" i="9"/>
  <c r="B526" i="9"/>
  <c r="B522" i="9"/>
  <c r="B518" i="9"/>
  <c r="B514" i="9"/>
  <c r="B498" i="9"/>
  <c r="B482" i="9"/>
  <c r="B466" i="9"/>
  <c r="B450" i="9"/>
  <c r="B434" i="9"/>
  <c r="B418" i="9"/>
  <c r="B402" i="9"/>
  <c r="B386" i="9"/>
  <c r="B370" i="9"/>
  <c r="B354" i="9"/>
  <c r="B338" i="9"/>
  <c r="B322" i="9"/>
  <c r="B306" i="9"/>
  <c r="B290" i="9"/>
  <c r="B274" i="9"/>
  <c r="B258" i="9"/>
  <c r="B242" i="9"/>
  <c r="B226" i="9"/>
  <c r="B210" i="9"/>
  <c r="B194" i="9"/>
  <c r="B178" i="9"/>
  <c r="B162" i="9"/>
  <c r="B146" i="9"/>
  <c r="B130" i="9"/>
  <c r="B114" i="9"/>
  <c r="B98" i="9"/>
  <c r="B82" i="9"/>
  <c r="B66" i="9"/>
  <c r="B50" i="9"/>
  <c r="B34" i="9"/>
  <c r="B18" i="9"/>
  <c r="B653" i="9"/>
  <c r="B649" i="9"/>
  <c r="B645" i="9"/>
  <c r="B641" i="9"/>
  <c r="B637" i="9"/>
  <c r="B633" i="9"/>
  <c r="B629" i="9"/>
  <c r="B625" i="9"/>
  <c r="B621" i="9"/>
  <c r="B609" i="9"/>
  <c r="B605" i="9"/>
  <c r="B601" i="9"/>
  <c r="B597" i="9"/>
  <c r="B593" i="9"/>
  <c r="B589" i="9"/>
  <c r="B585" i="9"/>
  <c r="B581" i="9"/>
  <c r="B577" i="9"/>
  <c r="B573" i="9"/>
  <c r="B569" i="9"/>
  <c r="B565" i="9"/>
  <c r="B561" i="9"/>
  <c r="B557" i="9"/>
  <c r="B553" i="9"/>
  <c r="B549" i="9"/>
  <c r="B545" i="9"/>
  <c r="B541" i="9"/>
  <c r="B537" i="9"/>
  <c r="B533" i="9"/>
  <c r="B529" i="9"/>
  <c r="B525" i="9"/>
  <c r="B521" i="9"/>
  <c r="B517" i="9"/>
  <c r="B494" i="9"/>
  <c r="B478" i="9"/>
  <c r="B462" i="9"/>
  <c r="B446" i="9"/>
  <c r="B430" i="9"/>
  <c r="B414" i="9"/>
  <c r="B398" i="9"/>
  <c r="B382" i="9"/>
  <c r="B366" i="9"/>
  <c r="B350" i="9"/>
  <c r="B334" i="9"/>
  <c r="B318" i="9"/>
  <c r="B302" i="9"/>
  <c r="B286" i="9"/>
  <c r="B270" i="9"/>
  <c r="B254" i="9"/>
  <c r="B238" i="9"/>
  <c r="B222" i="9"/>
  <c r="B190" i="9"/>
  <c r="B174" i="9"/>
  <c r="B158" i="9"/>
  <c r="B142" i="9"/>
  <c r="B126" i="9"/>
  <c r="B110" i="9"/>
  <c r="B94" i="9"/>
  <c r="B78" i="9"/>
  <c r="B62" i="9"/>
  <c r="B46" i="9"/>
  <c r="B30" i="9"/>
  <c r="B14" i="9"/>
  <c r="B748" i="9"/>
  <c r="B744" i="9"/>
  <c r="B740" i="9"/>
  <c r="B736" i="9"/>
  <c r="B732" i="9"/>
  <c r="B728" i="9"/>
  <c r="B724" i="9"/>
  <c r="B720" i="9"/>
  <c r="B716" i="9"/>
  <c r="B712" i="9"/>
  <c r="B708" i="9"/>
  <c r="B704" i="9"/>
  <c r="B700" i="9"/>
  <c r="B696" i="9"/>
  <c r="B692" i="9"/>
  <c r="B688" i="9"/>
  <c r="B684" i="9"/>
  <c r="B680" i="9"/>
  <c r="B676" i="9"/>
  <c r="B672" i="9"/>
  <c r="B668" i="9"/>
  <c r="B664" i="9"/>
  <c r="B660" i="9"/>
  <c r="B656" i="9"/>
  <c r="B652" i="9"/>
  <c r="B648" i="9"/>
  <c r="B644" i="9"/>
  <c r="B640" i="9"/>
  <c r="B636" i="9"/>
  <c r="B632" i="9"/>
  <c r="B628" i="9"/>
  <c r="B624" i="9"/>
  <c r="B620" i="9"/>
  <c r="B616" i="9"/>
  <c r="B612" i="9"/>
  <c r="B608" i="9"/>
  <c r="B604" i="9"/>
  <c r="B600" i="9"/>
  <c r="B596" i="9"/>
  <c r="B592" i="9"/>
  <c r="B588" i="9"/>
  <c r="B584" i="9"/>
  <c r="B580" i="9"/>
  <c r="B576" i="9"/>
  <c r="B572" i="9"/>
  <c r="B568" i="9"/>
  <c r="B564" i="9"/>
  <c r="B560" i="9"/>
  <c r="B556" i="9"/>
  <c r="B552" i="9"/>
  <c r="B548" i="9"/>
  <c r="B544" i="9"/>
  <c r="B540" i="9"/>
  <c r="B536" i="9"/>
  <c r="B532" i="9"/>
  <c r="B528" i="9"/>
  <c r="B524" i="9"/>
  <c r="B520" i="9"/>
  <c r="B516" i="9"/>
  <c r="B506" i="9"/>
  <c r="B490" i="9"/>
  <c r="B458" i="9"/>
  <c r="B442" i="9"/>
  <c r="B426" i="9"/>
  <c r="B410" i="9"/>
  <c r="B394" i="9"/>
  <c r="B378" i="9"/>
  <c r="B362" i="9"/>
  <c r="B346" i="9"/>
  <c r="B330" i="9"/>
  <c r="B298" i="9"/>
  <c r="B282" i="9"/>
  <c r="B266" i="9"/>
  <c r="B250" i="9"/>
  <c r="B234" i="9"/>
  <c r="B218" i="9"/>
  <c r="B202" i="9"/>
  <c r="B186" i="9"/>
  <c r="B170" i="9"/>
  <c r="B154" i="9"/>
  <c r="B138" i="9"/>
  <c r="B122" i="9"/>
  <c r="B90" i="9"/>
  <c r="B58" i="9"/>
  <c r="B42" i="9"/>
  <c r="B26" i="9"/>
  <c r="B10" i="9"/>
  <c r="B513" i="9"/>
  <c r="B509" i="9"/>
  <c r="B505" i="9"/>
  <c r="B501" i="9"/>
  <c r="B497" i="9"/>
  <c r="B493" i="9"/>
  <c r="B489" i="9"/>
  <c r="B485" i="9"/>
  <c r="B481" i="9"/>
  <c r="B477" i="9"/>
  <c r="B473" i="9"/>
  <c r="B465" i="9"/>
  <c r="B461" i="9"/>
  <c r="B457" i="9"/>
  <c r="B453" i="9"/>
  <c r="B449" i="9"/>
  <c r="B445" i="9"/>
  <c r="B441" i="9"/>
  <c r="B437" i="9"/>
  <c r="B433" i="9"/>
  <c r="B429" i="9"/>
  <c r="B425" i="9"/>
  <c r="B421" i="9"/>
  <c r="B417" i="9"/>
  <c r="B413" i="9"/>
  <c r="B409" i="9"/>
  <c r="B405" i="9"/>
  <c r="B401" i="9"/>
  <c r="B397" i="9"/>
  <c r="B393" i="9"/>
  <c r="B389" i="9"/>
  <c r="B385" i="9"/>
  <c r="B381" i="9"/>
  <c r="B377" i="9"/>
  <c r="B369" i="9"/>
  <c r="B365" i="9"/>
  <c r="B361" i="9"/>
  <c r="B357" i="9"/>
  <c r="B353" i="9"/>
  <c r="B345" i="9"/>
  <c r="B341" i="9"/>
  <c r="B337" i="9"/>
  <c r="B333" i="9"/>
  <c r="B329" i="9"/>
  <c r="B325" i="9"/>
  <c r="B321" i="9"/>
  <c r="B317" i="9"/>
  <c r="B309" i="9"/>
  <c r="B305" i="9"/>
  <c r="B301" i="9"/>
  <c r="B297" i="9"/>
  <c r="B293" i="9"/>
  <c r="B289" i="9"/>
  <c r="B285" i="9"/>
  <c r="B281" i="9"/>
  <c r="B277" i="9"/>
  <c r="B273" i="9"/>
  <c r="B269" i="9"/>
  <c r="B265" i="9"/>
  <c r="B261" i="9"/>
  <c r="B257" i="9"/>
  <c r="B253" i="9"/>
  <c r="B249" i="9"/>
  <c r="B245" i="9"/>
  <c r="B241" i="9"/>
  <c r="B237" i="9"/>
  <c r="B233" i="9"/>
  <c r="B229" i="9"/>
  <c r="B225" i="9"/>
  <c r="B217" i="9"/>
  <c r="B213" i="9"/>
  <c r="B209" i="9"/>
  <c r="B205" i="9"/>
  <c r="B201" i="9"/>
  <c r="B197" i="9"/>
  <c r="B193" i="9"/>
  <c r="B189" i="9"/>
  <c r="B185" i="9"/>
  <c r="B181" i="9"/>
  <c r="B177" i="9"/>
  <c r="B173" i="9"/>
  <c r="B169" i="9"/>
  <c r="B161" i="9"/>
  <c r="B157" i="9"/>
  <c r="B153" i="9"/>
  <c r="B145" i="9"/>
  <c r="B137" i="9"/>
  <c r="B133" i="9"/>
  <c r="B129" i="9"/>
  <c r="B125" i="9"/>
  <c r="B121" i="9"/>
  <c r="B117" i="9"/>
  <c r="B113" i="9"/>
  <c r="B109" i="9"/>
  <c r="B105" i="9"/>
  <c r="B101" i="9"/>
  <c r="B97" i="9"/>
  <c r="B93" i="9"/>
  <c r="B89" i="9"/>
  <c r="B85" i="9"/>
  <c r="B81" i="9"/>
  <c r="B77" i="9"/>
  <c r="B73" i="9"/>
  <c r="B69" i="9"/>
  <c r="B65" i="9"/>
  <c r="B61" i="9"/>
  <c r="B57" i="9"/>
  <c r="B53" i="9"/>
  <c r="B49" i="9"/>
  <c r="B45" i="9"/>
  <c r="B41" i="9"/>
  <c r="B37" i="9"/>
  <c r="B33" i="9"/>
  <c r="B29" i="9"/>
  <c r="B25" i="9"/>
  <c r="B21" i="9"/>
  <c r="B17" i="9"/>
  <c r="B13" i="9"/>
  <c r="B9" i="9"/>
  <c r="B512" i="9"/>
  <c r="B508" i="9"/>
  <c r="B504" i="9"/>
  <c r="B500" i="9"/>
  <c r="B496" i="9"/>
  <c r="B492" i="9"/>
  <c r="B488" i="9"/>
  <c r="B484" i="9"/>
  <c r="B480" i="9"/>
  <c r="B476" i="9"/>
  <c r="B472" i="9"/>
  <c r="B468" i="9"/>
  <c r="B464" i="9"/>
  <c r="B460" i="9"/>
  <c r="B456" i="9"/>
  <c r="B452" i="9"/>
  <c r="B448" i="9"/>
  <c r="B444" i="9"/>
  <c r="B440" i="9"/>
  <c r="B436" i="9"/>
  <c r="B432" i="9"/>
  <c r="B428" i="9"/>
  <c r="B424" i="9"/>
  <c r="B420" i="9"/>
  <c r="B416" i="9"/>
  <c r="B412" i="9"/>
  <c r="B408" i="9"/>
  <c r="B404" i="9"/>
  <c r="B400" i="9"/>
  <c r="B396" i="9"/>
  <c r="B392" i="9"/>
  <c r="B384" i="9"/>
  <c r="B380" i="9"/>
  <c r="B376" i="9"/>
  <c r="B368" i="9"/>
  <c r="B360" i="9"/>
  <c r="B356" i="9"/>
  <c r="B352" i="9"/>
  <c r="B344" i="9"/>
  <c r="B340" i="9"/>
  <c r="B336" i="9"/>
  <c r="B332" i="9"/>
  <c r="B328" i="9"/>
  <c r="B324" i="9"/>
  <c r="B320" i="9"/>
  <c r="B316" i="9"/>
  <c r="B312" i="9"/>
  <c r="B304" i="9"/>
  <c r="B300" i="9"/>
  <c r="B296" i="9"/>
  <c r="B292" i="9"/>
  <c r="B288" i="9"/>
  <c r="B284" i="9"/>
  <c r="B276" i="9"/>
  <c r="B272" i="9"/>
  <c r="B268" i="9"/>
  <c r="B264" i="9"/>
  <c r="B260" i="9"/>
  <c r="B256" i="9"/>
  <c r="B252" i="9"/>
  <c r="B248" i="9"/>
  <c r="B244" i="9"/>
  <c r="B240" i="9"/>
  <c r="B236" i="9"/>
  <c r="B232" i="9"/>
  <c r="B228" i="9"/>
  <c r="B224" i="9"/>
  <c r="B220" i="9"/>
  <c r="B216" i="9"/>
  <c r="B212" i="9"/>
  <c r="B208" i="9"/>
  <c r="B204" i="9"/>
  <c r="B200" i="9"/>
  <c r="B196" i="9"/>
  <c r="B192" i="9"/>
  <c r="B188" i="9"/>
  <c r="B184" i="9"/>
  <c r="B180" i="9"/>
  <c r="B176" i="9"/>
  <c r="B172" i="9"/>
  <c r="B168" i="9"/>
  <c r="B164" i="9"/>
  <c r="B160" i="9"/>
  <c r="B156" i="9"/>
  <c r="B152" i="9"/>
  <c r="B148" i="9"/>
  <c r="B144" i="9"/>
  <c r="B136" i="9"/>
  <c r="B132" i="9"/>
  <c r="B124" i="9"/>
  <c r="B120" i="9"/>
  <c r="B116" i="9"/>
  <c r="B112" i="9"/>
  <c r="B108" i="9"/>
  <c r="B100" i="9"/>
  <c r="B96" i="9"/>
  <c r="B92" i="9"/>
  <c r="B88" i="9"/>
  <c r="B84" i="9"/>
  <c r="B80" i="9"/>
  <c r="B76" i="9"/>
  <c r="B72" i="9"/>
  <c r="B68" i="9"/>
  <c r="B64" i="9"/>
  <c r="B60" i="9"/>
  <c r="B56" i="9"/>
  <c r="B52" i="9"/>
  <c r="B48" i="9"/>
  <c r="B44" i="9"/>
  <c r="B40" i="9"/>
  <c r="B36" i="9"/>
  <c r="B32" i="9"/>
  <c r="B24" i="9"/>
  <c r="B20" i="9"/>
  <c r="B12" i="9"/>
  <c r="B8" i="9"/>
  <c r="B507" i="9"/>
  <c r="B503" i="9"/>
  <c r="B499" i="9"/>
  <c r="B495" i="9"/>
  <c r="B491" i="9"/>
  <c r="B487" i="9"/>
  <c r="B483" i="9"/>
  <c r="B479" i="9"/>
  <c r="B471" i="9"/>
  <c r="B467" i="9"/>
  <c r="B463" i="9"/>
  <c r="B459" i="9"/>
  <c r="B455" i="9"/>
  <c r="B451" i="9"/>
  <c r="B447" i="9"/>
  <c r="B443" i="9"/>
  <c r="B439" i="9"/>
  <c r="B435" i="9"/>
  <c r="B431" i="9"/>
  <c r="B427" i="9"/>
  <c r="B423" i="9"/>
  <c r="B419" i="9"/>
  <c r="B415" i="9"/>
  <c r="B411" i="9"/>
  <c r="B407" i="9"/>
  <c r="B403" i="9"/>
  <c r="B399" i="9"/>
  <c r="B395" i="9"/>
  <c r="B383" i="9"/>
  <c r="B379" i="9"/>
  <c r="B375" i="9"/>
  <c r="B371" i="9"/>
  <c r="B367" i="9"/>
  <c r="B359" i="9"/>
  <c r="B355" i="9"/>
  <c r="B351" i="9"/>
  <c r="B347" i="9"/>
  <c r="B343" i="9"/>
  <c r="B339" i="9"/>
  <c r="B335" i="9"/>
  <c r="B331" i="9"/>
  <c r="B327" i="9"/>
  <c r="B323" i="9"/>
  <c r="B319" i="9"/>
  <c r="B315" i="9"/>
  <c r="B311" i="9"/>
  <c r="B303" i="9"/>
  <c r="B299" i="9"/>
  <c r="B295" i="9"/>
  <c r="B291" i="9"/>
  <c r="B287" i="9"/>
  <c r="B283" i="9"/>
  <c r="B279" i="9"/>
  <c r="B275" i="9"/>
  <c r="B271" i="9"/>
  <c r="B267" i="9"/>
  <c r="B263" i="9"/>
  <c r="B259" i="9"/>
  <c r="B255" i="9"/>
  <c r="B243" i="9"/>
  <c r="B239" i="9"/>
  <c r="B235" i="9"/>
  <c r="B231" i="9"/>
  <c r="B227" i="9"/>
  <c r="B223" i="9"/>
  <c r="B219" i="9"/>
  <c r="B215" i="9"/>
  <c r="B211" i="9"/>
  <c r="B207" i="9"/>
  <c r="B203" i="9"/>
  <c r="B199" i="9"/>
  <c r="B195" i="9"/>
  <c r="B191" i="9"/>
  <c r="B183" i="9"/>
  <c r="B179" i="9"/>
  <c r="B175" i="9"/>
  <c r="B167" i="9"/>
  <c r="B163" i="9"/>
  <c r="B159" i="9"/>
  <c r="B155" i="9"/>
  <c r="B151" i="9"/>
  <c r="B147" i="9"/>
  <c r="B139" i="9"/>
  <c r="B135" i="9"/>
  <c r="B131" i="9"/>
  <c r="B127" i="9"/>
  <c r="B123" i="9"/>
  <c r="B119" i="9"/>
  <c r="B115" i="9"/>
  <c r="B111" i="9"/>
  <c r="B107" i="9"/>
  <c r="B103" i="9"/>
  <c r="B99" i="9"/>
  <c r="B95" i="9"/>
  <c r="B91" i="9"/>
  <c r="B87" i="9"/>
  <c r="B75" i="9"/>
  <c r="B71" i="9"/>
  <c r="B67" i="9"/>
  <c r="B63" i="9"/>
  <c r="B59" i="9"/>
  <c r="B55" i="9"/>
  <c r="B51" i="9"/>
  <c r="B47" i="9"/>
  <c r="B43" i="9"/>
  <c r="B39" i="9"/>
  <c r="B35" i="9"/>
  <c r="B31" i="9"/>
  <c r="B27" i="9"/>
  <c r="B23" i="9"/>
  <c r="B19" i="9"/>
  <c r="B15" i="9"/>
  <c r="B11" i="9"/>
  <c r="EG3" i="13" l="1"/>
  <c r="A6" i="8"/>
  <c r="A7" i="8"/>
  <c r="A8" i="8"/>
  <c r="A9" i="8"/>
  <c r="A10" i="8"/>
  <c r="A11" i="8"/>
  <c r="A12" i="8"/>
  <c r="A13" i="8"/>
  <c r="A14" i="8"/>
  <c r="A15" i="8"/>
  <c r="A16" i="8"/>
  <c r="A17" i="8"/>
  <c r="A18" i="8"/>
  <c r="A19" i="8"/>
  <c r="A20" i="8"/>
  <c r="A21" i="8"/>
  <c r="A22" i="8"/>
  <c r="A23" i="8"/>
  <c r="A24" i="8"/>
  <c r="A25" i="8"/>
  <c r="A26" i="8"/>
  <c r="A27" i="8"/>
  <c r="A28" i="8"/>
  <c r="A29" i="8"/>
  <c r="A30" i="8"/>
  <c r="A31" i="8"/>
  <c r="A32" i="8"/>
  <c r="A33" i="8"/>
  <c r="A34" i="8"/>
  <c r="A35" i="8"/>
  <c r="A36" i="8"/>
  <c r="A37" i="8"/>
  <c r="A38" i="8"/>
  <c r="A39" i="8"/>
  <c r="A40" i="8"/>
  <c r="A41" i="8"/>
  <c r="A42" i="8"/>
  <c r="A43" i="8"/>
  <c r="A44" i="8"/>
  <c r="A45" i="8"/>
  <c r="A46" i="8"/>
  <c r="A47" i="8"/>
  <c r="A48" i="8"/>
  <c r="A49" i="8"/>
  <c r="A50" i="8"/>
  <c r="A51" i="8"/>
  <c r="A52" i="8"/>
  <c r="A53" i="8"/>
  <c r="A54" i="8"/>
  <c r="A55" i="8"/>
  <c r="A56" i="8"/>
  <c r="A57" i="8"/>
  <c r="A58" i="8"/>
  <c r="A59" i="8"/>
  <c r="A60" i="8"/>
  <c r="A61" i="8"/>
  <c r="A62" i="8"/>
  <c r="A63" i="8"/>
  <c r="A64" i="8"/>
  <c r="A65" i="8"/>
  <c r="A66" i="8"/>
  <c r="A67" i="8"/>
  <c r="A68" i="8"/>
  <c r="A69" i="8"/>
  <c r="A70" i="8"/>
  <c r="A71" i="8"/>
  <c r="A72" i="8"/>
  <c r="A73" i="8"/>
  <c r="A74" i="8"/>
  <c r="A75" i="8"/>
  <c r="A76" i="8"/>
  <c r="A77" i="8"/>
  <c r="A78" i="8"/>
  <c r="A79" i="8"/>
  <c r="A80" i="8"/>
  <c r="A81" i="8"/>
  <c r="A82" i="8"/>
  <c r="A83" i="8"/>
  <c r="A84" i="8"/>
  <c r="A85" i="8"/>
  <c r="A86" i="8"/>
  <c r="A87" i="8"/>
  <c r="A88" i="8"/>
  <c r="A89" i="8"/>
  <c r="A90" i="8"/>
  <c r="A91" i="8"/>
  <c r="A92" i="8"/>
  <c r="A93" i="8"/>
  <c r="A94" i="8"/>
  <c r="A95" i="8"/>
  <c r="A96" i="8"/>
  <c r="A97" i="8"/>
  <c r="A98" i="8"/>
  <c r="A99" i="8"/>
  <c r="A100" i="8"/>
  <c r="A101" i="8"/>
  <c r="A102" i="8"/>
  <c r="A103" i="8"/>
  <c r="A104" i="8"/>
  <c r="A105" i="8"/>
  <c r="A106" i="8"/>
  <c r="A107" i="8"/>
  <c r="A108" i="8"/>
  <c r="A109" i="8"/>
  <c r="A110" i="8"/>
  <c r="A111" i="8"/>
  <c r="A112" i="8"/>
  <c r="A113" i="8"/>
  <c r="A114" i="8"/>
  <c r="A115" i="8"/>
  <c r="A116" i="8"/>
  <c r="A117" i="8"/>
  <c r="A118" i="8"/>
  <c r="A119" i="8"/>
  <c r="A120" i="8"/>
  <c r="A121" i="8"/>
  <c r="A122" i="8"/>
  <c r="A123" i="8"/>
  <c r="A124" i="8"/>
  <c r="A125" i="8"/>
  <c r="A126" i="8"/>
  <c r="A127" i="8"/>
  <c r="A128" i="8"/>
  <c r="A129" i="8"/>
  <c r="A130" i="8"/>
  <c r="A131" i="8"/>
  <c r="A132" i="8"/>
  <c r="A133" i="8"/>
  <c r="A134" i="8"/>
  <c r="A135" i="8"/>
  <c r="A136" i="8"/>
  <c r="A137" i="8"/>
  <c r="A138" i="8"/>
  <c r="A139" i="8"/>
  <c r="A140" i="8"/>
  <c r="A141" i="8"/>
  <c r="A142" i="8"/>
  <c r="A143" i="8"/>
  <c r="A144" i="8"/>
  <c r="A145" i="8"/>
  <c r="A146" i="8"/>
  <c r="A147" i="8"/>
  <c r="A148" i="8"/>
  <c r="A149" i="8"/>
  <c r="A150" i="8"/>
  <c r="A151" i="8"/>
  <c r="A152" i="8"/>
  <c r="A5" i="8"/>
  <c r="EH3" i="13" l="1"/>
  <c r="E2" i="6"/>
  <c r="H1" i="6"/>
  <c r="EI3" i="13" l="1"/>
  <c r="D6" i="6"/>
  <c r="D27" i="6"/>
  <c r="D47" i="6"/>
  <c r="D68" i="6"/>
  <c r="D88" i="6"/>
  <c r="D108" i="6"/>
  <c r="D129" i="6"/>
  <c r="D149" i="6"/>
  <c r="D169" i="6"/>
  <c r="D189" i="6"/>
  <c r="D209" i="6"/>
  <c r="D229" i="6"/>
  <c r="D249" i="6"/>
  <c r="D269" i="6"/>
  <c r="D289" i="6"/>
  <c r="D309" i="6"/>
  <c r="D329" i="6"/>
  <c r="D349" i="6"/>
  <c r="D372" i="6"/>
  <c r="D392" i="6"/>
  <c r="D412" i="6"/>
  <c r="D432" i="6"/>
  <c r="D453" i="6"/>
  <c r="D474" i="6"/>
  <c r="D495" i="6"/>
  <c r="D516" i="6"/>
  <c r="D536" i="6"/>
  <c r="D556" i="6"/>
  <c r="D576" i="6"/>
  <c r="D597" i="6"/>
  <c r="D618" i="6"/>
  <c r="D639" i="6"/>
  <c r="D661" i="6"/>
  <c r="D681" i="6"/>
  <c r="D702" i="6"/>
  <c r="D723" i="6"/>
  <c r="D743" i="6"/>
  <c r="D765" i="6"/>
  <c r="D786" i="6"/>
  <c r="D807" i="6"/>
  <c r="D827" i="6"/>
  <c r="D847" i="6"/>
  <c r="D867" i="6"/>
  <c r="D890" i="6"/>
  <c r="D913" i="6"/>
  <c r="D933" i="6"/>
  <c r="D956" i="6"/>
  <c r="D978" i="6"/>
  <c r="D998" i="6"/>
  <c r="D1020" i="6"/>
  <c r="D1041" i="6"/>
  <c r="D1063" i="6"/>
  <c r="D1084" i="6"/>
  <c r="D1128" i="6"/>
  <c r="D1151" i="6"/>
  <c r="D1172" i="6"/>
  <c r="D1194" i="6"/>
  <c r="D1215" i="6"/>
  <c r="D1238" i="6"/>
  <c r="D1260" i="6"/>
  <c r="D1281" i="6"/>
  <c r="D1302" i="6"/>
  <c r="D1323" i="6"/>
  <c r="D1344" i="6"/>
  <c r="D1369" i="6"/>
  <c r="D1409" i="6"/>
  <c r="D1431" i="6"/>
  <c r="D1452" i="6"/>
  <c r="D1473" i="6"/>
  <c r="D1494" i="6"/>
  <c r="D1516" i="6"/>
  <c r="D1536" i="6"/>
  <c r="D1557" i="6"/>
  <c r="D1577" i="6"/>
  <c r="D1597" i="6"/>
  <c r="D1618" i="6"/>
  <c r="D1641" i="6"/>
  <c r="D1685" i="6"/>
  <c r="D1710" i="6"/>
  <c r="D1735" i="6"/>
  <c r="D1779" i="6"/>
  <c r="D7" i="6"/>
  <c r="D28" i="6"/>
  <c r="D48" i="6"/>
  <c r="D69" i="6"/>
  <c r="D89" i="6"/>
  <c r="D109" i="6"/>
  <c r="D130" i="6"/>
  <c r="D150" i="6"/>
  <c r="D170" i="6"/>
  <c r="D190" i="6"/>
  <c r="D210" i="6"/>
  <c r="D230" i="6"/>
  <c r="D250" i="6"/>
  <c r="D270" i="6"/>
  <c r="D290" i="6"/>
  <c r="D310" i="6"/>
  <c r="D330" i="6"/>
  <c r="D350" i="6"/>
  <c r="D373" i="6"/>
  <c r="D393" i="6"/>
  <c r="D413" i="6"/>
  <c r="D433" i="6"/>
  <c r="D454" i="6"/>
  <c r="D475" i="6"/>
  <c r="D496" i="6"/>
  <c r="D517" i="6"/>
  <c r="D537" i="6"/>
  <c r="D557" i="6"/>
  <c r="D577" i="6"/>
  <c r="D598" i="6"/>
  <c r="D619" i="6"/>
  <c r="D640" i="6"/>
  <c r="D662" i="6"/>
  <c r="D682" i="6"/>
  <c r="D703" i="6"/>
  <c r="D724" i="6"/>
  <c r="D744" i="6"/>
  <c r="D766" i="6"/>
  <c r="D787" i="6"/>
  <c r="D808" i="6"/>
  <c r="D828" i="6"/>
  <c r="D848" i="6"/>
  <c r="D868" i="6"/>
  <c r="D891" i="6"/>
  <c r="D914" i="6"/>
  <c r="D934" i="6"/>
  <c r="D957" i="6"/>
  <c r="D979" i="6"/>
  <c r="D999" i="6"/>
  <c r="D1021" i="6"/>
  <c r="D1042" i="6"/>
  <c r="D1064" i="6"/>
  <c r="D1085" i="6"/>
  <c r="D1108" i="6"/>
  <c r="D1152" i="6"/>
  <c r="D1173" i="6"/>
  <c r="D1195" i="6"/>
  <c r="D1216" i="6"/>
  <c r="D1239" i="6"/>
  <c r="D1261" i="6"/>
  <c r="D1282" i="6"/>
  <c r="D1303" i="6"/>
  <c r="D1324" i="6"/>
  <c r="D1345" i="6"/>
  <c r="D1370" i="6"/>
  <c r="D1390" i="6"/>
  <c r="D1410" i="6"/>
  <c r="D1432" i="6"/>
  <c r="D1453" i="6"/>
  <c r="D1474" i="6"/>
  <c r="D1495" i="6"/>
  <c r="D1517" i="6"/>
  <c r="D1537" i="6"/>
  <c r="D1558" i="6"/>
  <c r="D1578" i="6"/>
  <c r="D1598" i="6"/>
  <c r="D1619" i="6"/>
  <c r="D1642" i="6"/>
  <c r="D1664" i="6"/>
  <c r="D1711" i="6"/>
  <c r="D1736" i="6"/>
  <c r="D1760" i="6"/>
  <c r="D1780" i="6"/>
  <c r="D8" i="6"/>
  <c r="D29" i="6"/>
  <c r="D49" i="6"/>
  <c r="D70" i="6"/>
  <c r="D90" i="6"/>
  <c r="D110" i="6"/>
  <c r="D131" i="6"/>
  <c r="D151" i="6"/>
  <c r="D171" i="6"/>
  <c r="D191" i="6"/>
  <c r="D211" i="6"/>
  <c r="D231" i="6"/>
  <c r="D251" i="6"/>
  <c r="D271" i="6"/>
  <c r="D291" i="6"/>
  <c r="D311" i="6"/>
  <c r="D331" i="6"/>
  <c r="D351" i="6"/>
  <c r="D374" i="6"/>
  <c r="D394" i="6"/>
  <c r="D414" i="6"/>
  <c r="D434" i="6"/>
  <c r="D455" i="6"/>
  <c r="D476" i="6"/>
  <c r="D497" i="6"/>
  <c r="D518" i="6"/>
  <c r="D538" i="6"/>
  <c r="D558" i="6"/>
  <c r="D578" i="6"/>
  <c r="D599" i="6"/>
  <c r="D620" i="6"/>
  <c r="D641" i="6"/>
  <c r="D663" i="6"/>
  <c r="D683" i="6"/>
  <c r="D704" i="6"/>
  <c r="D725" i="6"/>
  <c r="D745" i="6"/>
  <c r="D767" i="6"/>
  <c r="D788" i="6"/>
  <c r="D809" i="6"/>
  <c r="D829" i="6"/>
  <c r="D849" i="6"/>
  <c r="D869" i="6"/>
  <c r="D892" i="6"/>
  <c r="D915" i="6"/>
  <c r="D958" i="6"/>
  <c r="D980" i="6"/>
  <c r="D1000" i="6"/>
  <c r="D1022" i="6"/>
  <c r="D1043" i="6"/>
  <c r="D1065" i="6"/>
  <c r="D1086" i="6"/>
  <c r="D1109" i="6"/>
  <c r="D1131" i="6"/>
  <c r="D1153" i="6"/>
  <c r="D1174" i="6"/>
  <c r="D1196" i="6"/>
  <c r="D1217" i="6"/>
  <c r="D1240" i="6"/>
  <c r="D1262" i="6"/>
  <c r="D1283" i="6"/>
  <c r="D1304" i="6"/>
  <c r="D1325" i="6"/>
  <c r="D1347" i="6"/>
  <c r="D1371" i="6"/>
  <c r="D1391" i="6"/>
  <c r="D1411" i="6"/>
  <c r="D1433" i="6"/>
  <c r="D1475" i="6"/>
  <c r="D1497" i="6"/>
  <c r="D1518" i="6"/>
  <c r="D1538" i="6"/>
  <c r="D1559" i="6"/>
  <c r="D1579" i="6"/>
  <c r="D1599" i="6"/>
  <c r="D1620" i="6"/>
  <c r="D1643" i="6"/>
  <c r="D1665" i="6"/>
  <c r="D1687" i="6"/>
  <c r="D1712" i="6"/>
  <c r="D1737" i="6"/>
  <c r="D1781" i="6"/>
  <c r="D9" i="6"/>
  <c r="D33" i="6"/>
  <c r="D56" i="6"/>
  <c r="D80" i="6"/>
  <c r="D103" i="6"/>
  <c r="D127" i="6"/>
  <c r="D153" i="6"/>
  <c r="D176" i="6"/>
  <c r="D199" i="6"/>
  <c r="D222" i="6"/>
  <c r="D245" i="6"/>
  <c r="D268" i="6"/>
  <c r="D294" i="6"/>
  <c r="D317" i="6"/>
  <c r="D340" i="6"/>
  <c r="D366" i="6"/>
  <c r="D389" i="6"/>
  <c r="D415" i="6"/>
  <c r="D439" i="6"/>
  <c r="D462" i="6"/>
  <c r="D486" i="6"/>
  <c r="D511" i="6"/>
  <c r="D534" i="6"/>
  <c r="D560" i="6"/>
  <c r="D583" i="6"/>
  <c r="D607" i="6"/>
  <c r="D632" i="6"/>
  <c r="D657" i="6"/>
  <c r="D680" i="6"/>
  <c r="D708" i="6"/>
  <c r="D731" i="6"/>
  <c r="D756" i="6"/>
  <c r="D804" i="6"/>
  <c r="D830" i="6"/>
  <c r="D853" i="6"/>
  <c r="D904" i="6"/>
  <c r="D928" i="6"/>
  <c r="D954" i="6"/>
  <c r="D982" i="6"/>
  <c r="D1006" i="6"/>
  <c r="D1031" i="6"/>
  <c r="D1055" i="6"/>
  <c r="D1080" i="6"/>
  <c r="D1105" i="6"/>
  <c r="D1135" i="6"/>
  <c r="D1160" i="6"/>
  <c r="D1185" i="6"/>
  <c r="D1209" i="6"/>
  <c r="D1235" i="6"/>
  <c r="D1263" i="6"/>
  <c r="D1287" i="6"/>
  <c r="D1311" i="6"/>
  <c r="D1336" i="6"/>
  <c r="D1363" i="6"/>
  <c r="D1413" i="6"/>
  <c r="D1438" i="6"/>
  <c r="D1462" i="6"/>
  <c r="D1487" i="6"/>
  <c r="D1511" i="6"/>
  <c r="D1535" i="6"/>
  <c r="D1562" i="6"/>
  <c r="D1585" i="6"/>
  <c r="D1609" i="6"/>
  <c r="D1635" i="6"/>
  <c r="D1660" i="6"/>
  <c r="D1688" i="6"/>
  <c r="D1718" i="6"/>
  <c r="D1794" i="6"/>
  <c r="D1814" i="6"/>
  <c r="D1834" i="6"/>
  <c r="D1854" i="6"/>
  <c r="D1874" i="6"/>
  <c r="D1895" i="6"/>
  <c r="D1915" i="6"/>
  <c r="D1935" i="6"/>
  <c r="D1956" i="6"/>
  <c r="D1977" i="6"/>
  <c r="D1997" i="6"/>
  <c r="D2017" i="6"/>
  <c r="D2037" i="6"/>
  <c r="D2059" i="6"/>
  <c r="D2079" i="6"/>
  <c r="D2099" i="6"/>
  <c r="D2120" i="6"/>
  <c r="D2140" i="6"/>
  <c r="D2160" i="6"/>
  <c r="D2180" i="6"/>
  <c r="D2200" i="6"/>
  <c r="D2221" i="6"/>
  <c r="D2243" i="6"/>
  <c r="D2264" i="6"/>
  <c r="D2284" i="6"/>
  <c r="D2304" i="6"/>
  <c r="D2324" i="6"/>
  <c r="D2344" i="6"/>
  <c r="D2364" i="6"/>
  <c r="D2384" i="6"/>
  <c r="D2405" i="6"/>
  <c r="D2425" i="6"/>
  <c r="D2445" i="6"/>
  <c r="D2465" i="6"/>
  <c r="D2485" i="6"/>
  <c r="D2505" i="6"/>
  <c r="D2525" i="6"/>
  <c r="D2545" i="6"/>
  <c r="D2565" i="6"/>
  <c r="D2585" i="6"/>
  <c r="D2605" i="6"/>
  <c r="D2625" i="6"/>
  <c r="D2645" i="6"/>
  <c r="D2665" i="6"/>
  <c r="D2686" i="6"/>
  <c r="D2706" i="6"/>
  <c r="D2726" i="6"/>
  <c r="D2746" i="6"/>
  <c r="D2790" i="6"/>
  <c r="D2811" i="6"/>
  <c r="D2832" i="6"/>
  <c r="D2853" i="6"/>
  <c r="D2875" i="6"/>
  <c r="D2895" i="6"/>
  <c r="D59" i="6"/>
  <c r="D133" i="6"/>
  <c r="D202" i="6"/>
  <c r="D297" i="6"/>
  <c r="D395" i="6"/>
  <c r="D465" i="6"/>
  <c r="D540" i="6"/>
  <c r="D610" i="6"/>
  <c r="D686" i="6"/>
  <c r="D759" i="6"/>
  <c r="D833" i="6"/>
  <c r="D908" i="6"/>
  <c r="D985" i="6"/>
  <c r="D1058" i="6"/>
  <c r="D1138" i="6"/>
  <c r="D1212" i="6"/>
  <c r="D1291" i="6"/>
  <c r="D1367" i="6"/>
  <c r="D1441" i="6"/>
  <c r="D1515" i="6"/>
  <c r="D1588" i="6"/>
  <c r="D1638" i="6"/>
  <c r="D1721" i="6"/>
  <c r="D1797" i="6"/>
  <c r="D1857" i="6"/>
  <c r="D1918" i="6"/>
  <c r="D2040" i="6"/>
  <c r="D2102" i="6"/>
  <c r="D2163" i="6"/>
  <c r="D2226" i="6"/>
  <c r="D2287" i="6"/>
  <c r="D2367" i="6"/>
  <c r="D2428" i="6"/>
  <c r="D2488" i="6"/>
  <c r="D2568" i="6"/>
  <c r="D2628" i="6"/>
  <c r="D2689" i="6"/>
  <c r="D2749" i="6"/>
  <c r="D2814" i="6"/>
  <c r="D2878" i="6"/>
  <c r="D10" i="6"/>
  <c r="D34" i="6"/>
  <c r="D57" i="6"/>
  <c r="D81" i="6"/>
  <c r="D104" i="6"/>
  <c r="D128" i="6"/>
  <c r="D154" i="6"/>
  <c r="D177" i="6"/>
  <c r="D200" i="6"/>
  <c r="D223" i="6"/>
  <c r="D246" i="6"/>
  <c r="D272" i="6"/>
  <c r="D295" i="6"/>
  <c r="D318" i="6"/>
  <c r="D341" i="6"/>
  <c r="D367" i="6"/>
  <c r="D390" i="6"/>
  <c r="D416" i="6"/>
  <c r="D440" i="6"/>
  <c r="D463" i="6"/>
  <c r="D487" i="6"/>
  <c r="D512" i="6"/>
  <c r="D535" i="6"/>
  <c r="D561" i="6"/>
  <c r="D584" i="6"/>
  <c r="D608" i="6"/>
  <c r="D633" i="6"/>
  <c r="D658" i="6"/>
  <c r="D684" i="6"/>
  <c r="D709" i="6"/>
  <c r="D732" i="6"/>
  <c r="D757" i="6"/>
  <c r="D781" i="6"/>
  <c r="D805" i="6"/>
  <c r="D831" i="6"/>
  <c r="D854" i="6"/>
  <c r="D878" i="6"/>
  <c r="D905" i="6"/>
  <c r="D929" i="6"/>
  <c r="D955" i="6"/>
  <c r="D983" i="6"/>
  <c r="D1007" i="6"/>
  <c r="D1032" i="6"/>
  <c r="D1056" i="6"/>
  <c r="D1081" i="6"/>
  <c r="D1110" i="6"/>
  <c r="D1136" i="6"/>
  <c r="D1161" i="6"/>
  <c r="D1186" i="6"/>
  <c r="D1210" i="6"/>
  <c r="D1236" i="6"/>
  <c r="D1264" i="6"/>
  <c r="D1288" i="6"/>
  <c r="D1312" i="6"/>
  <c r="D1337" i="6"/>
  <c r="D1365" i="6"/>
  <c r="D1388" i="6"/>
  <c r="D1414" i="6"/>
  <c r="D1439" i="6"/>
  <c r="D1463" i="6"/>
  <c r="D1488" i="6"/>
  <c r="D1512" i="6"/>
  <c r="D1539" i="6"/>
  <c r="D1563" i="6"/>
  <c r="D1586" i="6"/>
  <c r="D1610" i="6"/>
  <c r="D1636" i="6"/>
  <c r="D1661" i="6"/>
  <c r="D1689" i="6"/>
  <c r="D1719" i="6"/>
  <c r="D1795" i="6"/>
  <c r="D1815" i="6"/>
  <c r="D1835" i="6"/>
  <c r="D1855" i="6"/>
  <c r="D1875" i="6"/>
  <c r="D1896" i="6"/>
  <c r="D1916" i="6"/>
  <c r="D1936" i="6"/>
  <c r="D1957" i="6"/>
  <c r="D1978" i="6"/>
  <c r="D1998" i="6"/>
  <c r="D2018" i="6"/>
  <c r="D2038" i="6"/>
  <c r="D2060" i="6"/>
  <c r="D2080" i="6"/>
  <c r="D2100" i="6"/>
  <c r="D2121" i="6"/>
  <c r="D2141" i="6"/>
  <c r="D2161" i="6"/>
  <c r="D2181" i="6"/>
  <c r="D2201" i="6"/>
  <c r="D2222" i="6"/>
  <c r="D2244" i="6"/>
  <c r="D2265" i="6"/>
  <c r="D2285" i="6"/>
  <c r="D2305" i="6"/>
  <c r="D2325" i="6"/>
  <c r="D2345" i="6"/>
  <c r="D2365" i="6"/>
  <c r="D2385" i="6"/>
  <c r="D2406" i="6"/>
  <c r="D2426" i="6"/>
  <c r="D2446" i="6"/>
  <c r="D2466" i="6"/>
  <c r="D2486" i="6"/>
  <c r="D2506" i="6"/>
  <c r="D2526" i="6"/>
  <c r="D2546" i="6"/>
  <c r="D2566" i="6"/>
  <c r="D2586" i="6"/>
  <c r="D2606" i="6"/>
  <c r="D2626" i="6"/>
  <c r="D2646" i="6"/>
  <c r="D2667" i="6"/>
  <c r="D2687" i="6"/>
  <c r="D2707" i="6"/>
  <c r="D2727" i="6"/>
  <c r="D2747" i="6"/>
  <c r="D2769" i="6"/>
  <c r="D2791" i="6"/>
  <c r="D2812" i="6"/>
  <c r="D2833" i="6"/>
  <c r="D2854" i="6"/>
  <c r="D2876" i="6"/>
  <c r="D2896" i="6"/>
  <c r="D36" i="6"/>
  <c r="D106" i="6"/>
  <c r="D179" i="6"/>
  <c r="D225" i="6"/>
  <c r="D274" i="6"/>
  <c r="D343" i="6"/>
  <c r="D418" i="6"/>
  <c r="D563" i="6"/>
  <c r="D660" i="6"/>
  <c r="D734" i="6"/>
  <c r="D810" i="6"/>
  <c r="D880" i="6"/>
  <c r="D960" i="6"/>
  <c r="D1034" i="6"/>
  <c r="D1112" i="6"/>
  <c r="D1163" i="6"/>
  <c r="D1241" i="6"/>
  <c r="D1314" i="6"/>
  <c r="D1393" i="6"/>
  <c r="D1465" i="6"/>
  <c r="D1542" i="6"/>
  <c r="D1612" i="6"/>
  <c r="D1692" i="6"/>
  <c r="D1774" i="6"/>
  <c r="D1837" i="6"/>
  <c r="D1898" i="6"/>
  <c r="D1959" i="6"/>
  <c r="D2020" i="6"/>
  <c r="D2082" i="6"/>
  <c r="D2143" i="6"/>
  <c r="D2203" i="6"/>
  <c r="D2267" i="6"/>
  <c r="D2327" i="6"/>
  <c r="D2408" i="6"/>
  <c r="D2468" i="6"/>
  <c r="D2528" i="6"/>
  <c r="D2588" i="6"/>
  <c r="D2648" i="6"/>
  <c r="D2709" i="6"/>
  <c r="D2771" i="6"/>
  <c r="D2835" i="6"/>
  <c r="D2898" i="6"/>
  <c r="D11" i="6"/>
  <c r="D35" i="6"/>
  <c r="D58" i="6"/>
  <c r="D82" i="6"/>
  <c r="D105" i="6"/>
  <c r="D132" i="6"/>
  <c r="D155" i="6"/>
  <c r="D178" i="6"/>
  <c r="D201" i="6"/>
  <c r="D224" i="6"/>
  <c r="D247" i="6"/>
  <c r="D273" i="6"/>
  <c r="D296" i="6"/>
  <c r="D319" i="6"/>
  <c r="D342" i="6"/>
  <c r="D368" i="6"/>
  <c r="D391" i="6"/>
  <c r="D417" i="6"/>
  <c r="D441" i="6"/>
  <c r="D464" i="6"/>
  <c r="D488" i="6"/>
  <c r="D513" i="6"/>
  <c r="D539" i="6"/>
  <c r="D562" i="6"/>
  <c r="D585" i="6"/>
  <c r="D609" i="6"/>
  <c r="D634" i="6"/>
  <c r="D659" i="6"/>
  <c r="D685" i="6"/>
  <c r="D710" i="6"/>
  <c r="D733" i="6"/>
  <c r="D758" i="6"/>
  <c r="D782" i="6"/>
  <c r="D806" i="6"/>
  <c r="D832" i="6"/>
  <c r="D855" i="6"/>
  <c r="D879" i="6"/>
  <c r="D930" i="6"/>
  <c r="D959" i="6"/>
  <c r="D984" i="6"/>
  <c r="D1008" i="6"/>
  <c r="D1033" i="6"/>
  <c r="D1057" i="6"/>
  <c r="D1082" i="6"/>
  <c r="D1111" i="6"/>
  <c r="D1137" i="6"/>
  <c r="D1162" i="6"/>
  <c r="D1187" i="6"/>
  <c r="D1211" i="6"/>
  <c r="D1237" i="6"/>
  <c r="D1265" i="6"/>
  <c r="D1290" i="6"/>
  <c r="D1313" i="6"/>
  <c r="D1338" i="6"/>
  <c r="D1366" i="6"/>
  <c r="D1392" i="6"/>
  <c r="D1415" i="6"/>
  <c r="D1440" i="6"/>
  <c r="D1464" i="6"/>
  <c r="D1489" i="6"/>
  <c r="D1540" i="6"/>
  <c r="D1564" i="6"/>
  <c r="D1587" i="6"/>
  <c r="D1611" i="6"/>
  <c r="D1637" i="6"/>
  <c r="D1662" i="6"/>
  <c r="D1691" i="6"/>
  <c r="D1720" i="6"/>
  <c r="D1748" i="6"/>
  <c r="D1773" i="6"/>
  <c r="D1796" i="6"/>
  <c r="D1816" i="6"/>
  <c r="D1836" i="6"/>
  <c r="D1856" i="6"/>
  <c r="D1876" i="6"/>
  <c r="D1897" i="6"/>
  <c r="D1917" i="6"/>
  <c r="D1937" i="6"/>
  <c r="D1958" i="6"/>
  <c r="D1979" i="6"/>
  <c r="D1999" i="6"/>
  <c r="D2019" i="6"/>
  <c r="D2061" i="6"/>
  <c r="D2081" i="6"/>
  <c r="D2101" i="6"/>
  <c r="D2122" i="6"/>
  <c r="D2142" i="6"/>
  <c r="D2162" i="6"/>
  <c r="D2182" i="6"/>
  <c r="D2202" i="6"/>
  <c r="D2223" i="6"/>
  <c r="D2245" i="6"/>
  <c r="D2266" i="6"/>
  <c r="D2286" i="6"/>
  <c r="D2306" i="6"/>
  <c r="D2326" i="6"/>
  <c r="D2346" i="6"/>
  <c r="D2366" i="6"/>
  <c r="D2386" i="6"/>
  <c r="D2407" i="6"/>
  <c r="D2427" i="6"/>
  <c r="D2447" i="6"/>
  <c r="D2467" i="6"/>
  <c r="D2487" i="6"/>
  <c r="D2507" i="6"/>
  <c r="D2527" i="6"/>
  <c r="D2547" i="6"/>
  <c r="D2567" i="6"/>
  <c r="D2587" i="6"/>
  <c r="D2607" i="6"/>
  <c r="D2627" i="6"/>
  <c r="D2647" i="6"/>
  <c r="D2668" i="6"/>
  <c r="D2688" i="6"/>
  <c r="D2708" i="6"/>
  <c r="D2728" i="6"/>
  <c r="D2748" i="6"/>
  <c r="D2770" i="6"/>
  <c r="D2792" i="6"/>
  <c r="D2813" i="6"/>
  <c r="D2834" i="6"/>
  <c r="D2856" i="6"/>
  <c r="D2877" i="6"/>
  <c r="D2897" i="6"/>
  <c r="D12" i="6"/>
  <c r="D83" i="6"/>
  <c r="D156" i="6"/>
  <c r="D248" i="6"/>
  <c r="D320" i="6"/>
  <c r="D369" i="6"/>
  <c r="D442" i="6"/>
  <c r="D514" i="6"/>
  <c r="D586" i="6"/>
  <c r="D635" i="6"/>
  <c r="D711" i="6"/>
  <c r="D783" i="6"/>
  <c r="D856" i="6"/>
  <c r="D931" i="6"/>
  <c r="D1009" i="6"/>
  <c r="D1083" i="6"/>
  <c r="D1188" i="6"/>
  <c r="D1266" i="6"/>
  <c r="D1339" i="6"/>
  <c r="D1416" i="6"/>
  <c r="D1490" i="6"/>
  <c r="D1565" i="6"/>
  <c r="D1666" i="6"/>
  <c r="D1749" i="6"/>
  <c r="D1817" i="6"/>
  <c r="D1877" i="6"/>
  <c r="D1938" i="6"/>
  <c r="D2000" i="6"/>
  <c r="D2062" i="6"/>
  <c r="D2123" i="6"/>
  <c r="D2183" i="6"/>
  <c r="D2246" i="6"/>
  <c r="D2307" i="6"/>
  <c r="D2347" i="6"/>
  <c r="D2387" i="6"/>
  <c r="D2448" i="6"/>
  <c r="D2508" i="6"/>
  <c r="D2548" i="6"/>
  <c r="D2608" i="6"/>
  <c r="D2669" i="6"/>
  <c r="D2729" i="6"/>
  <c r="D2793" i="6"/>
  <c r="D2857" i="6"/>
  <c r="D13" i="6"/>
  <c r="D41" i="6"/>
  <c r="D72" i="6"/>
  <c r="D99" i="6"/>
  <c r="D134" i="6"/>
  <c r="D161" i="6"/>
  <c r="D188" i="6"/>
  <c r="D218" i="6"/>
  <c r="D252" i="6"/>
  <c r="D279" i="6"/>
  <c r="D306" i="6"/>
  <c r="D336" i="6"/>
  <c r="D370" i="6"/>
  <c r="D400" i="6"/>
  <c r="D427" i="6"/>
  <c r="D458" i="6"/>
  <c r="D491" i="6"/>
  <c r="D522" i="6"/>
  <c r="D549" i="6"/>
  <c r="D579" i="6"/>
  <c r="D611" i="6"/>
  <c r="D643" i="6"/>
  <c r="D672" i="6"/>
  <c r="D700" i="6"/>
  <c r="D735" i="6"/>
  <c r="D764" i="6"/>
  <c r="D796" i="6"/>
  <c r="D823" i="6"/>
  <c r="D857" i="6"/>
  <c r="D886" i="6"/>
  <c r="D920" i="6"/>
  <c r="D949" i="6"/>
  <c r="D986" i="6"/>
  <c r="D1046" i="6"/>
  <c r="D1076" i="6"/>
  <c r="D1113" i="6"/>
  <c r="D1143" i="6"/>
  <c r="D1175" i="6"/>
  <c r="D1204" i="6"/>
  <c r="D1242" i="6"/>
  <c r="D1271" i="6"/>
  <c r="D1300" i="6"/>
  <c r="D1332" i="6"/>
  <c r="D1368" i="6"/>
  <c r="D1398" i="6"/>
  <c r="D1427" i="6"/>
  <c r="D1491" i="6"/>
  <c r="D1523" i="6"/>
  <c r="D1551" i="6"/>
  <c r="D1581" i="6"/>
  <c r="D1613" i="6"/>
  <c r="D1646" i="6"/>
  <c r="D1675" i="6"/>
  <c r="D1709" i="6"/>
  <c r="D1750" i="6"/>
  <c r="D1782" i="6"/>
  <c r="D1806" i="6"/>
  <c r="D1830" i="6"/>
  <c r="D1858" i="6"/>
  <c r="D1882" i="6"/>
  <c r="D1907" i="6"/>
  <c r="D1931" i="6"/>
  <c r="D1960" i="6"/>
  <c r="D1985" i="6"/>
  <c r="D2009" i="6"/>
  <c r="D2033" i="6"/>
  <c r="D2063" i="6"/>
  <c r="D2087" i="6"/>
  <c r="D2112" i="6"/>
  <c r="D2136" i="6"/>
  <c r="D2164" i="6"/>
  <c r="D2188" i="6"/>
  <c r="D2212" i="6"/>
  <c r="D2239" i="6"/>
  <c r="D2268" i="6"/>
  <c r="D2292" i="6"/>
  <c r="D2316" i="6"/>
  <c r="D2340" i="6"/>
  <c r="D2368" i="6"/>
  <c r="D2392" i="6"/>
  <c r="D2417" i="6"/>
  <c r="D2441" i="6"/>
  <c r="D2469" i="6"/>
  <c r="D2493" i="6"/>
  <c r="D2517" i="6"/>
  <c r="D2541" i="6"/>
  <c r="D2569" i="6"/>
  <c r="D2593" i="6"/>
  <c r="D2617" i="6"/>
  <c r="D2641" i="6"/>
  <c r="D2670" i="6"/>
  <c r="D2694" i="6"/>
  <c r="D2718" i="6"/>
  <c r="D2742" i="6"/>
  <c r="D2772" i="6"/>
  <c r="D2798" i="6"/>
  <c r="D2824" i="6"/>
  <c r="D2849" i="6"/>
  <c r="D2879" i="6"/>
  <c r="D75" i="6"/>
  <c r="D376" i="6"/>
  <c r="D494" i="6"/>
  <c r="D582" i="6"/>
  <c r="D675" i="6"/>
  <c r="D770" i="6"/>
  <c r="D893" i="6"/>
  <c r="D989" i="6"/>
  <c r="D1079" i="6"/>
  <c r="D1180" i="6"/>
  <c r="D1275" i="6"/>
  <c r="D1374" i="6"/>
  <c r="D1461" i="6"/>
  <c r="D1584" i="6"/>
  <c r="D1678" i="6"/>
  <c r="D1785" i="6"/>
  <c r="D1861" i="6"/>
  <c r="D1934" i="6"/>
  <c r="D2012" i="6"/>
  <c r="D2090" i="6"/>
  <c r="D2167" i="6"/>
  <c r="D2242" i="6"/>
  <c r="D2343" i="6"/>
  <c r="D2420" i="6"/>
  <c r="D2496" i="6"/>
  <c r="D2572" i="6"/>
  <c r="D2644" i="6"/>
  <c r="D2745" i="6"/>
  <c r="D2852" i="6"/>
  <c r="D45" i="6"/>
  <c r="D138" i="6"/>
  <c r="D165" i="6"/>
  <c r="D256" i="6"/>
  <c r="D344" i="6"/>
  <c r="D404" i="6"/>
  <c r="D498" i="6"/>
  <c r="D587" i="6"/>
  <c r="D676" i="6"/>
  <c r="D771" i="6"/>
  <c r="D861" i="6"/>
  <c r="D961" i="6"/>
  <c r="D1050" i="6"/>
  <c r="D1148" i="6"/>
  <c r="D1248" i="6"/>
  <c r="D1340" i="6"/>
  <c r="D1402" i="6"/>
  <c r="D1499" i="6"/>
  <c r="D1589" i="6"/>
  <c r="D1679" i="6"/>
  <c r="D1786" i="6"/>
  <c r="D1862" i="6"/>
  <c r="D1939" i="6"/>
  <c r="D2013" i="6"/>
  <c r="D2067" i="6"/>
  <c r="D2144" i="6"/>
  <c r="D2216" i="6"/>
  <c r="D2296" i="6"/>
  <c r="D2372" i="6"/>
  <c r="D2449" i="6"/>
  <c r="D2521" i="6"/>
  <c r="D2597" i="6"/>
  <c r="D2674" i="6"/>
  <c r="D2722" i="6"/>
  <c r="D2802" i="6"/>
  <c r="D18" i="6"/>
  <c r="D111" i="6"/>
  <c r="D227" i="6"/>
  <c r="D314" i="6"/>
  <c r="D405" i="6"/>
  <c r="D14" i="6"/>
  <c r="D42" i="6"/>
  <c r="D73" i="6"/>
  <c r="D100" i="6"/>
  <c r="D135" i="6"/>
  <c r="D162" i="6"/>
  <c r="D192" i="6"/>
  <c r="D219" i="6"/>
  <c r="D253" i="6"/>
  <c r="D280" i="6"/>
  <c r="D307" i="6"/>
  <c r="D337" i="6"/>
  <c r="D371" i="6"/>
  <c r="D401" i="6"/>
  <c r="D428" i="6"/>
  <c r="D459" i="6"/>
  <c r="D492" i="6"/>
  <c r="D523" i="6"/>
  <c r="D550" i="6"/>
  <c r="D580" i="6"/>
  <c r="D612" i="6"/>
  <c r="D673" i="6"/>
  <c r="D701" i="6"/>
  <c r="D736" i="6"/>
  <c r="D768" i="6"/>
  <c r="D797" i="6"/>
  <c r="D824" i="6"/>
  <c r="D858" i="6"/>
  <c r="D921" i="6"/>
  <c r="D950" i="6"/>
  <c r="D987" i="6"/>
  <c r="D1016" i="6"/>
  <c r="D1047" i="6"/>
  <c r="D1077" i="6"/>
  <c r="D1114" i="6"/>
  <c r="D1273" i="6"/>
  <c r="D1301" i="6"/>
  <c r="D1333" i="6"/>
  <c r="D1372" i="6"/>
  <c r="D1399" i="6"/>
  <c r="D1428" i="6"/>
  <c r="D1459" i="6"/>
  <c r="D1492" i="6"/>
  <c r="D1524" i="6"/>
  <c r="D1552" i="6"/>
  <c r="D1582" i="6"/>
  <c r="D1614" i="6"/>
  <c r="D1647" i="6"/>
  <c r="D1676" i="6"/>
  <c r="D1751" i="6"/>
  <c r="D1783" i="6"/>
  <c r="D1807" i="6"/>
  <c r="D1831" i="6"/>
  <c r="D1859" i="6"/>
  <c r="D1883" i="6"/>
  <c r="D1908" i="6"/>
  <c r="D1932" i="6"/>
  <c r="D1961" i="6"/>
  <c r="D1986" i="6"/>
  <c r="D2010" i="6"/>
  <c r="D2034" i="6"/>
  <c r="D2064" i="6"/>
  <c r="D2088" i="6"/>
  <c r="D2113" i="6"/>
  <c r="D2165" i="6"/>
  <c r="D2189" i="6"/>
  <c r="D2213" i="6"/>
  <c r="D2240" i="6"/>
  <c r="D2269" i="6"/>
  <c r="D2293" i="6"/>
  <c r="D2317" i="6"/>
  <c r="D2369" i="6"/>
  <c r="D2393" i="6"/>
  <c r="D2418" i="6"/>
  <c r="D2442" i="6"/>
  <c r="D2470" i="6"/>
  <c r="D2518" i="6"/>
  <c r="D2542" i="6"/>
  <c r="D2570" i="6"/>
  <c r="D2594" i="6"/>
  <c r="D2618" i="6"/>
  <c r="D2642" i="6"/>
  <c r="D2671" i="6"/>
  <c r="D2695" i="6"/>
  <c r="D2719" i="6"/>
  <c r="D2743" i="6"/>
  <c r="D2773" i="6"/>
  <c r="D2799" i="6"/>
  <c r="D2825" i="6"/>
  <c r="D2850" i="6"/>
  <c r="D2880" i="6"/>
  <c r="D44" i="6"/>
  <c r="D339" i="6"/>
  <c r="D430" i="6"/>
  <c r="D525" i="6"/>
  <c r="D614" i="6"/>
  <c r="D826" i="6"/>
  <c r="D923" i="6"/>
  <c r="D1018" i="6"/>
  <c r="D1116" i="6"/>
  <c r="D1208" i="6"/>
  <c r="D1306" i="6"/>
  <c r="D1430" i="6"/>
  <c r="D1526" i="6"/>
  <c r="D1616" i="6"/>
  <c r="D1717" i="6"/>
  <c r="D1809" i="6"/>
  <c r="D1885" i="6"/>
  <c r="D1963" i="6"/>
  <c r="D2036" i="6"/>
  <c r="D2115" i="6"/>
  <c r="D2191" i="6"/>
  <c r="D2271" i="6"/>
  <c r="D2395" i="6"/>
  <c r="D2472" i="6"/>
  <c r="D2544" i="6"/>
  <c r="D2620" i="6"/>
  <c r="D2697" i="6"/>
  <c r="D2775" i="6"/>
  <c r="D2827" i="6"/>
  <c r="D17" i="6"/>
  <c r="D107" i="6"/>
  <c r="D226" i="6"/>
  <c r="D313" i="6"/>
  <c r="D431" i="6"/>
  <c r="D526" i="6"/>
  <c r="D712" i="6"/>
  <c r="D800" i="6"/>
  <c r="D894" i="6"/>
  <c r="D990" i="6"/>
  <c r="D1181" i="6"/>
  <c r="D1276" i="6"/>
  <c r="D1375" i="6"/>
  <c r="D1466" i="6"/>
  <c r="D1555" i="6"/>
  <c r="D1650" i="6"/>
  <c r="D1754" i="6"/>
  <c r="D1838" i="6"/>
  <c r="D1911" i="6"/>
  <c r="D1989" i="6"/>
  <c r="D2091" i="6"/>
  <c r="D2192" i="6"/>
  <c r="D2272" i="6"/>
  <c r="D2348" i="6"/>
  <c r="D2421" i="6"/>
  <c r="D2497" i="6"/>
  <c r="D2573" i="6"/>
  <c r="D2649" i="6"/>
  <c r="D2750" i="6"/>
  <c r="D2858" i="6"/>
  <c r="D77" i="6"/>
  <c r="D139" i="6"/>
  <c r="D196" i="6"/>
  <c r="D284" i="6"/>
  <c r="D378" i="6"/>
  <c r="D467" i="6"/>
  <c r="D15" i="6"/>
  <c r="D43" i="6"/>
  <c r="D74" i="6"/>
  <c r="D101" i="6"/>
  <c r="D136" i="6"/>
  <c r="D163" i="6"/>
  <c r="D193" i="6"/>
  <c r="D220" i="6"/>
  <c r="D254" i="6"/>
  <c r="D281" i="6"/>
  <c r="D308" i="6"/>
  <c r="D338" i="6"/>
  <c r="D375" i="6"/>
  <c r="D402" i="6"/>
  <c r="D429" i="6"/>
  <c r="D460" i="6"/>
  <c r="D493" i="6"/>
  <c r="D524" i="6"/>
  <c r="D551" i="6"/>
  <c r="D581" i="6"/>
  <c r="D613" i="6"/>
  <c r="D647" i="6"/>
  <c r="D674" i="6"/>
  <c r="D705" i="6"/>
  <c r="D737" i="6"/>
  <c r="D769" i="6"/>
  <c r="D798" i="6"/>
  <c r="D825" i="6"/>
  <c r="D859" i="6"/>
  <c r="D889" i="6"/>
  <c r="D922" i="6"/>
  <c r="D988" i="6"/>
  <c r="D1017" i="6"/>
  <c r="D1048" i="6"/>
  <c r="D1078" i="6"/>
  <c r="D1115" i="6"/>
  <c r="D1146" i="6"/>
  <c r="D1207" i="6"/>
  <c r="D1245" i="6"/>
  <c r="D1274" i="6"/>
  <c r="D1334" i="6"/>
  <c r="D1373" i="6"/>
  <c r="D1400" i="6"/>
  <c r="D1429" i="6"/>
  <c r="D1460" i="6"/>
  <c r="D1493" i="6"/>
  <c r="D1525" i="6"/>
  <c r="D1553" i="6"/>
  <c r="D1583" i="6"/>
  <c r="D1615" i="6"/>
  <c r="D1648" i="6"/>
  <c r="D1677" i="6"/>
  <c r="D1752" i="6"/>
  <c r="D1784" i="6"/>
  <c r="D1808" i="6"/>
  <c r="D1832" i="6"/>
  <c r="D1860" i="6"/>
  <c r="D1884" i="6"/>
  <c r="D1909" i="6"/>
  <c r="D1933" i="6"/>
  <c r="D1962" i="6"/>
  <c r="D1987" i="6"/>
  <c r="D2011" i="6"/>
  <c r="D2035" i="6"/>
  <c r="D2065" i="6"/>
  <c r="D2089" i="6"/>
  <c r="D2114" i="6"/>
  <c r="D2138" i="6"/>
  <c r="D2166" i="6"/>
  <c r="D2190" i="6"/>
  <c r="D2214" i="6"/>
  <c r="D2241" i="6"/>
  <c r="D2270" i="6"/>
  <c r="D2294" i="6"/>
  <c r="D2342" i="6"/>
  <c r="D2370" i="6"/>
  <c r="D2394" i="6"/>
  <c r="D2419" i="6"/>
  <c r="D2443" i="6"/>
  <c r="D2471" i="6"/>
  <c r="D2495" i="6"/>
  <c r="D2519" i="6"/>
  <c r="D2543" i="6"/>
  <c r="D2571" i="6"/>
  <c r="D2595" i="6"/>
  <c r="D2619" i="6"/>
  <c r="D2643" i="6"/>
  <c r="D2672" i="6"/>
  <c r="D2696" i="6"/>
  <c r="D2720" i="6"/>
  <c r="D2744" i="6"/>
  <c r="D2774" i="6"/>
  <c r="D2800" i="6"/>
  <c r="D2826" i="6"/>
  <c r="D2851" i="6"/>
  <c r="D2881" i="6"/>
  <c r="D16" i="6"/>
  <c r="D102" i="6"/>
  <c r="D137" i="6"/>
  <c r="D164" i="6"/>
  <c r="D194" i="6"/>
  <c r="D221" i="6"/>
  <c r="D255" i="6"/>
  <c r="D282" i="6"/>
  <c r="D312" i="6"/>
  <c r="D403" i="6"/>
  <c r="D461" i="6"/>
  <c r="D552" i="6"/>
  <c r="D648" i="6"/>
  <c r="D738" i="6"/>
  <c r="D799" i="6"/>
  <c r="D860" i="6"/>
  <c r="D953" i="6"/>
  <c r="D1049" i="6"/>
  <c r="D1147" i="6"/>
  <c r="D1335" i="6"/>
  <c r="D1401" i="6"/>
  <c r="D1498" i="6"/>
  <c r="D1554" i="6"/>
  <c r="D1649" i="6"/>
  <c r="D1753" i="6"/>
  <c r="D1833" i="6"/>
  <c r="D1910" i="6"/>
  <c r="D1988" i="6"/>
  <c r="D2066" i="6"/>
  <c r="D2139" i="6"/>
  <c r="D2215" i="6"/>
  <c r="D2295" i="6"/>
  <c r="D2371" i="6"/>
  <c r="D2444" i="6"/>
  <c r="D2520" i="6"/>
  <c r="D2596" i="6"/>
  <c r="D2673" i="6"/>
  <c r="D2721" i="6"/>
  <c r="D2801" i="6"/>
  <c r="D2882" i="6"/>
  <c r="D76" i="6"/>
  <c r="D195" i="6"/>
  <c r="D283" i="6"/>
  <c r="D377" i="6"/>
  <c r="D466" i="6"/>
  <c r="D553" i="6"/>
  <c r="D649" i="6"/>
  <c r="D739" i="6"/>
  <c r="D834" i="6"/>
  <c r="D924" i="6"/>
  <c r="D1019" i="6"/>
  <c r="D1117" i="6"/>
  <c r="D1213" i="6"/>
  <c r="D1307" i="6"/>
  <c r="D1434" i="6"/>
  <c r="D1527" i="6"/>
  <c r="D1617" i="6"/>
  <c r="D1722" i="6"/>
  <c r="D1810" i="6"/>
  <c r="D1887" i="6"/>
  <c r="D1964" i="6"/>
  <c r="D2041" i="6"/>
  <c r="D2116" i="6"/>
  <c r="D2168" i="6"/>
  <c r="D2248" i="6"/>
  <c r="D2320" i="6"/>
  <c r="D2396" i="6"/>
  <c r="D2473" i="6"/>
  <c r="D2549" i="6"/>
  <c r="D2621" i="6"/>
  <c r="D2698" i="6"/>
  <c r="D2776" i="6"/>
  <c r="D2828" i="6"/>
  <c r="D2883" i="6"/>
  <c r="D46" i="6"/>
  <c r="D166" i="6"/>
  <c r="D257" i="6"/>
  <c r="D345" i="6"/>
  <c r="D435" i="6"/>
  <c r="D20" i="6"/>
  <c r="D60" i="6"/>
  <c r="D97" i="6"/>
  <c r="D144" i="6"/>
  <c r="D184" i="6"/>
  <c r="D233" i="6"/>
  <c r="D266" i="6"/>
  <c r="D315" i="6"/>
  <c r="D358" i="6"/>
  <c r="D398" i="6"/>
  <c r="D445" i="6"/>
  <c r="D482" i="6"/>
  <c r="D528" i="6"/>
  <c r="D567" i="6"/>
  <c r="D603" i="6"/>
  <c r="D651" i="6"/>
  <c r="D690" i="6"/>
  <c r="D727" i="6"/>
  <c r="D773" i="6"/>
  <c r="D814" i="6"/>
  <c r="D846" i="6"/>
  <c r="D897" i="6"/>
  <c r="D939" i="6"/>
  <c r="D975" i="6"/>
  <c r="D1024" i="6"/>
  <c r="D1066" i="6"/>
  <c r="D1100" i="6"/>
  <c r="D1150" i="6"/>
  <c r="D1192" i="6"/>
  <c r="D1278" i="6"/>
  <c r="D1318" i="6"/>
  <c r="D1359" i="6"/>
  <c r="D1404" i="6"/>
  <c r="D1445" i="6"/>
  <c r="D1483" i="6"/>
  <c r="D1569" i="6"/>
  <c r="D1604" i="6"/>
  <c r="D1652" i="6"/>
  <c r="D1697" i="6"/>
  <c r="D1742" i="6"/>
  <c r="D1788" i="6"/>
  <c r="D1821" i="6"/>
  <c r="D1850" i="6"/>
  <c r="D1889" i="6"/>
  <c r="D1922" i="6"/>
  <c r="D1952" i="6"/>
  <c r="D1991" i="6"/>
  <c r="D2024" i="6"/>
  <c r="D2054" i="6"/>
  <c r="D2093" i="6"/>
  <c r="D2127" i="6"/>
  <c r="D2156" i="6"/>
  <c r="D2194" i="6"/>
  <c r="D2230" i="6"/>
  <c r="D2260" i="6"/>
  <c r="D2298" i="6"/>
  <c r="D2331" i="6"/>
  <c r="D2360" i="6"/>
  <c r="D2398" i="6"/>
  <c r="D2432" i="6"/>
  <c r="D2461" i="6"/>
  <c r="D2499" i="6"/>
  <c r="D2532" i="6"/>
  <c r="D2561" i="6"/>
  <c r="D2599" i="6"/>
  <c r="D2632" i="6"/>
  <c r="D2661" i="6"/>
  <c r="D2700" i="6"/>
  <c r="D2733" i="6"/>
  <c r="D2764" i="6"/>
  <c r="D2804" i="6"/>
  <c r="D2839" i="6"/>
  <c r="D113" i="6"/>
  <c r="D1104" i="6"/>
  <c r="D1486" i="6"/>
  <c r="D1703" i="6"/>
  <c r="D1853" i="6"/>
  <c r="D1994" i="6"/>
  <c r="D2096" i="6"/>
  <c r="D2197" i="6"/>
  <c r="D2301" i="6"/>
  <c r="D2402" i="6"/>
  <c r="D2535" i="6"/>
  <c r="D2635" i="6"/>
  <c r="D2736" i="6"/>
  <c r="D2874" i="6"/>
  <c r="D114" i="6"/>
  <c r="D148" i="6"/>
  <c r="D277" i="6"/>
  <c r="D408" i="6"/>
  <c r="D532" i="6"/>
  <c r="D655" i="6"/>
  <c r="D740" i="6"/>
  <c r="D862" i="6"/>
  <c r="D991" i="6"/>
  <c r="D1158" i="6"/>
  <c r="D1285" i="6"/>
  <c r="D1408" i="6"/>
  <c r="D1533" i="6"/>
  <c r="D1792" i="6"/>
  <c r="D1863" i="6"/>
  <c r="D1965" i="6"/>
  <c r="D2028" i="6"/>
  <c r="D2131" i="6"/>
  <c r="D2234" i="6"/>
  <c r="D2335" i="6"/>
  <c r="D2436" i="6"/>
  <c r="D2536" i="6"/>
  <c r="D2603" i="6"/>
  <c r="D2704" i="6"/>
  <c r="D2809" i="6"/>
  <c r="D66" i="6"/>
  <c r="D152" i="6"/>
  <c r="D278" i="6"/>
  <c r="D409" i="6"/>
  <c r="D533" i="6"/>
  <c r="D656" i="6"/>
  <c r="D778" i="6"/>
  <c r="D903" i="6"/>
  <c r="D1030" i="6"/>
  <c r="D1159" i="6"/>
  <c r="D1286" i="6"/>
  <c r="D1450" i="6"/>
  <c r="D1705" i="6"/>
  <c r="D1826" i="6"/>
  <c r="D1894" i="6"/>
  <c r="D1996" i="6"/>
  <c r="D2098" i="6"/>
  <c r="D2199" i="6"/>
  <c r="D2303" i="6"/>
  <c r="D2404" i="6"/>
  <c r="D2504" i="6"/>
  <c r="D2604" i="6"/>
  <c r="D2705" i="6"/>
  <c r="D2810" i="6"/>
  <c r="D26" i="6"/>
  <c r="D239" i="6"/>
  <c r="D364" i="6"/>
  <c r="D622" i="6"/>
  <c r="D742" i="6"/>
  <c r="D864" i="6"/>
  <c r="D993" i="6"/>
  <c r="D1120" i="6"/>
  <c r="D1251" i="6"/>
  <c r="D1378" i="6"/>
  <c r="D1502" i="6"/>
  <c r="D1667" i="6"/>
  <c r="D1798" i="6"/>
  <c r="D1899" i="6"/>
  <c r="D2001" i="6"/>
  <c r="D21" i="6"/>
  <c r="D62" i="6"/>
  <c r="D98" i="6"/>
  <c r="D145" i="6"/>
  <c r="D185" i="6"/>
  <c r="D234" i="6"/>
  <c r="D267" i="6"/>
  <c r="D316" i="6"/>
  <c r="D359" i="6"/>
  <c r="D399" i="6"/>
  <c r="D446" i="6"/>
  <c r="D483" i="6"/>
  <c r="D529" i="6"/>
  <c r="D568" i="6"/>
  <c r="D604" i="6"/>
  <c r="D652" i="6"/>
  <c r="D691" i="6"/>
  <c r="D728" i="6"/>
  <c r="D774" i="6"/>
  <c r="D815" i="6"/>
  <c r="D850" i="6"/>
  <c r="D898" i="6"/>
  <c r="D940" i="6"/>
  <c r="D976" i="6"/>
  <c r="D1025" i="6"/>
  <c r="D1067" i="6"/>
  <c r="D1101" i="6"/>
  <c r="D1154" i="6"/>
  <c r="D1193" i="6"/>
  <c r="D1232" i="6"/>
  <c r="D1279" i="6"/>
  <c r="D1320" i="6"/>
  <c r="D1360" i="6"/>
  <c r="D1405" i="6"/>
  <c r="D1446" i="6"/>
  <c r="D1530" i="6"/>
  <c r="D1570" i="6"/>
  <c r="D1605" i="6"/>
  <c r="D1654" i="6"/>
  <c r="D1699" i="6"/>
  <c r="D1743" i="6"/>
  <c r="D1789" i="6"/>
  <c r="D1822" i="6"/>
  <c r="D1851" i="6"/>
  <c r="D1890" i="6"/>
  <c r="D1923" i="6"/>
  <c r="D1953" i="6"/>
  <c r="D1992" i="6"/>
  <c r="D2025" i="6"/>
  <c r="D2055" i="6"/>
  <c r="D2094" i="6"/>
  <c r="D2128" i="6"/>
  <c r="D2157" i="6"/>
  <c r="D2195" i="6"/>
  <c r="D2231" i="6"/>
  <c r="D2261" i="6"/>
  <c r="D2299" i="6"/>
  <c r="D2332" i="6"/>
  <c r="D2361" i="6"/>
  <c r="D2399" i="6"/>
  <c r="D2433" i="6"/>
  <c r="D2462" i="6"/>
  <c r="D2500" i="6"/>
  <c r="D2533" i="6"/>
  <c r="D2562" i="6"/>
  <c r="D2600" i="6"/>
  <c r="D2633" i="6"/>
  <c r="D2662" i="6"/>
  <c r="D2701" i="6"/>
  <c r="D2734" i="6"/>
  <c r="D2765" i="6"/>
  <c r="D2805" i="6"/>
  <c r="D2840" i="6"/>
  <c r="D2806" i="6"/>
  <c r="D2873" i="6"/>
  <c r="D23" i="6"/>
  <c r="D187" i="6"/>
  <c r="D276" i="6"/>
  <c r="D361" i="6"/>
  <c r="D448" i="6"/>
  <c r="D531" i="6"/>
  <c r="D654" i="6"/>
  <c r="D730" i="6"/>
  <c r="D817" i="6"/>
  <c r="D852" i="6"/>
  <c r="D942" i="6"/>
  <c r="D1027" i="6"/>
  <c r="D1234" i="6"/>
  <c r="D1407" i="6"/>
  <c r="D1572" i="6"/>
  <c r="D1925" i="6"/>
  <c r="D2027" i="6"/>
  <c r="D2130" i="6"/>
  <c r="D2233" i="6"/>
  <c r="D2334" i="6"/>
  <c r="D2435" i="6"/>
  <c r="D2502" i="6"/>
  <c r="D2602" i="6"/>
  <c r="D2703" i="6"/>
  <c r="D2807" i="6"/>
  <c r="D65" i="6"/>
  <c r="D237" i="6"/>
  <c r="D323" i="6"/>
  <c r="D449" i="6"/>
  <c r="D617" i="6"/>
  <c r="D777" i="6"/>
  <c r="D902" i="6"/>
  <c r="D1118" i="6"/>
  <c r="D1249" i="6"/>
  <c r="D1376" i="6"/>
  <c r="D1500" i="6"/>
  <c r="D1621" i="6"/>
  <c r="D1755" i="6"/>
  <c r="D1926" i="6"/>
  <c r="D2068" i="6"/>
  <c r="D2169" i="6"/>
  <c r="D2273" i="6"/>
  <c r="D2373" i="6"/>
  <c r="D2474" i="6"/>
  <c r="D2574" i="6"/>
  <c r="D2675" i="6"/>
  <c r="D2737" i="6"/>
  <c r="D2843" i="6"/>
  <c r="D25" i="6"/>
  <c r="D198" i="6"/>
  <c r="D363" i="6"/>
  <c r="D500" i="6"/>
  <c r="D621" i="6"/>
  <c r="D741" i="6"/>
  <c r="D863" i="6"/>
  <c r="D992" i="6"/>
  <c r="D1119" i="6"/>
  <c r="D1250" i="6"/>
  <c r="D1377" i="6"/>
  <c r="D1534" i="6"/>
  <c r="D1659" i="6"/>
  <c r="D1793" i="6"/>
  <c r="D1927" i="6"/>
  <c r="D2029" i="6"/>
  <c r="D2132" i="6"/>
  <c r="D2235" i="6"/>
  <c r="D2336" i="6"/>
  <c r="D2475" i="6"/>
  <c r="D2575" i="6"/>
  <c r="D2676" i="6"/>
  <c r="D2780" i="6"/>
  <c r="D2885" i="6"/>
  <c r="D116" i="6"/>
  <c r="D203" i="6"/>
  <c r="D325" i="6"/>
  <c r="D451" i="6"/>
  <c r="D573" i="6"/>
  <c r="D696" i="6"/>
  <c r="D820" i="6"/>
  <c r="D945" i="6"/>
  <c r="D1073" i="6"/>
  <c r="D1201" i="6"/>
  <c r="D1328" i="6"/>
  <c r="D1455" i="6"/>
  <c r="D1575" i="6"/>
  <c r="D1706" i="6"/>
  <c r="D1827" i="6"/>
  <c r="D1928" i="6"/>
  <c r="D22" i="6"/>
  <c r="D63" i="6"/>
  <c r="D112" i="6"/>
  <c r="D146" i="6"/>
  <c r="D186" i="6"/>
  <c r="D235" i="6"/>
  <c r="D275" i="6"/>
  <c r="D321" i="6"/>
  <c r="D360" i="6"/>
  <c r="D406" i="6"/>
  <c r="D447" i="6"/>
  <c r="D484" i="6"/>
  <c r="D530" i="6"/>
  <c r="D569" i="6"/>
  <c r="D605" i="6"/>
  <c r="D653" i="6"/>
  <c r="D692" i="6"/>
  <c r="D729" i="6"/>
  <c r="D775" i="6"/>
  <c r="D816" i="6"/>
  <c r="D851" i="6"/>
  <c r="D899" i="6"/>
  <c r="D941" i="6"/>
  <c r="D977" i="6"/>
  <c r="D1026" i="6"/>
  <c r="D1068" i="6"/>
  <c r="D1155" i="6"/>
  <c r="D1197" i="6"/>
  <c r="D1233" i="6"/>
  <c r="D1280" i="6"/>
  <c r="D1321" i="6"/>
  <c r="D1361" i="6"/>
  <c r="D1406" i="6"/>
  <c r="D1447" i="6"/>
  <c r="D1485" i="6"/>
  <c r="D1531" i="6"/>
  <c r="D1571" i="6"/>
  <c r="D1606" i="6"/>
  <c r="D1655" i="6"/>
  <c r="D1702" i="6"/>
  <c r="D1744" i="6"/>
  <c r="D1823" i="6"/>
  <c r="D1852" i="6"/>
  <c r="D1891" i="6"/>
  <c r="D1924" i="6"/>
  <c r="D1954" i="6"/>
  <c r="D1993" i="6"/>
  <c r="D2026" i="6"/>
  <c r="D2056" i="6"/>
  <c r="D2095" i="6"/>
  <c r="D2129" i="6"/>
  <c r="D2158" i="6"/>
  <c r="D2196" i="6"/>
  <c r="D2232" i="6"/>
  <c r="D2262" i="6"/>
  <c r="D2300" i="6"/>
  <c r="D2333" i="6"/>
  <c r="D2362" i="6"/>
  <c r="D2401" i="6"/>
  <c r="D2434" i="6"/>
  <c r="D2463" i="6"/>
  <c r="D2501" i="6"/>
  <c r="D2534" i="6"/>
  <c r="D2563" i="6"/>
  <c r="D2601" i="6"/>
  <c r="D2634" i="6"/>
  <c r="D2663" i="6"/>
  <c r="D2702" i="6"/>
  <c r="D2735" i="6"/>
  <c r="D2766" i="6"/>
  <c r="D2841" i="6"/>
  <c r="D64" i="6"/>
  <c r="D147" i="6"/>
  <c r="D236" i="6"/>
  <c r="D322" i="6"/>
  <c r="D407" i="6"/>
  <c r="D485" i="6"/>
  <c r="D570" i="6"/>
  <c r="D606" i="6"/>
  <c r="D693" i="6"/>
  <c r="D776" i="6"/>
  <c r="D981" i="6"/>
  <c r="D1198" i="6"/>
  <c r="D1284" i="6"/>
  <c r="D1362" i="6"/>
  <c r="D1448" i="6"/>
  <c r="D1532" i="6"/>
  <c r="D1608" i="6"/>
  <c r="D1745" i="6"/>
  <c r="D1824" i="6"/>
  <c r="D1892" i="6"/>
  <c r="D1955" i="6"/>
  <c r="D2058" i="6"/>
  <c r="D2159" i="6"/>
  <c r="D2263" i="6"/>
  <c r="D2363" i="6"/>
  <c r="D2464" i="6"/>
  <c r="D2564" i="6"/>
  <c r="D2664" i="6"/>
  <c r="D2767" i="6"/>
  <c r="D2842" i="6"/>
  <c r="D24" i="6"/>
  <c r="D197" i="6"/>
  <c r="D362" i="6"/>
  <c r="D499" i="6"/>
  <c r="D571" i="6"/>
  <c r="D694" i="6"/>
  <c r="D818" i="6"/>
  <c r="D943" i="6"/>
  <c r="D1071" i="6"/>
  <c r="D1199" i="6"/>
  <c r="D1326" i="6"/>
  <c r="D1449" i="6"/>
  <c r="D1573" i="6"/>
  <c r="D1704" i="6"/>
  <c r="D1825" i="6"/>
  <c r="D1893" i="6"/>
  <c r="D1995" i="6"/>
  <c r="D2097" i="6"/>
  <c r="D2302" i="6"/>
  <c r="D2403" i="6"/>
  <c r="D2503" i="6"/>
  <c r="D2636" i="6"/>
  <c r="D2777" i="6"/>
  <c r="D2884" i="6"/>
  <c r="D115" i="6"/>
  <c r="D238" i="6"/>
  <c r="D324" i="6"/>
  <c r="D450" i="6"/>
  <c r="D572" i="6"/>
  <c r="D695" i="6"/>
  <c r="D819" i="6"/>
  <c r="D944" i="6"/>
  <c r="D1072" i="6"/>
  <c r="D1200" i="6"/>
  <c r="D1327" i="6"/>
  <c r="D1412" i="6"/>
  <c r="D1501" i="6"/>
  <c r="D1622" i="6"/>
  <c r="D1756" i="6"/>
  <c r="D1864" i="6"/>
  <c r="D1966" i="6"/>
  <c r="D2170" i="6"/>
  <c r="D2274" i="6"/>
  <c r="D2374" i="6"/>
  <c r="D2437" i="6"/>
  <c r="D2537" i="6"/>
  <c r="D2637" i="6"/>
  <c r="D2738" i="6"/>
  <c r="D2845" i="6"/>
  <c r="D67" i="6"/>
  <c r="D157" i="6"/>
  <c r="D285" i="6"/>
  <c r="D410" i="6"/>
  <c r="D541" i="6"/>
  <c r="D664" i="6"/>
  <c r="D784" i="6"/>
  <c r="D909" i="6"/>
  <c r="D1035" i="6"/>
  <c r="D1164" i="6"/>
  <c r="D1292" i="6"/>
  <c r="D1417" i="6"/>
  <c r="D1543" i="6"/>
  <c r="D1624" i="6"/>
  <c r="D1762" i="6"/>
  <c r="D1865" i="6"/>
  <c r="D1967" i="6"/>
  <c r="D30" i="6"/>
  <c r="D91" i="6"/>
  <c r="D159" i="6"/>
  <c r="D215" i="6"/>
  <c r="D288" i="6"/>
  <c r="D348" i="6"/>
  <c r="D421" i="6"/>
  <c r="D479" i="6"/>
  <c r="D546" i="6"/>
  <c r="D601" i="6"/>
  <c r="D670" i="6"/>
  <c r="D726" i="6"/>
  <c r="D795" i="6"/>
  <c r="D865" i="6"/>
  <c r="D925" i="6"/>
  <c r="D995" i="6"/>
  <c r="D1124" i="6"/>
  <c r="D1184" i="6"/>
  <c r="D1255" i="6"/>
  <c r="D1315" i="6"/>
  <c r="D1383" i="6"/>
  <c r="D1443" i="6"/>
  <c r="D1508" i="6"/>
  <c r="D1568" i="6"/>
  <c r="D1633" i="6"/>
  <c r="D1707" i="6"/>
  <c r="D1770" i="6"/>
  <c r="D1829" i="6"/>
  <c r="D1878" i="6"/>
  <c r="D1940" i="6"/>
  <c r="D1982" i="6"/>
  <c r="D2042" i="6"/>
  <c r="D2083" i="6"/>
  <c r="D2134" i="6"/>
  <c r="D2178" i="6"/>
  <c r="D2229" i="6"/>
  <c r="D2280" i="6"/>
  <c r="D2328" i="6"/>
  <c r="D2378" i="6"/>
  <c r="D2423" i="6"/>
  <c r="D2477" i="6"/>
  <c r="D2516" i="6"/>
  <c r="D2560" i="6"/>
  <c r="D2614" i="6"/>
  <c r="D2658" i="6"/>
  <c r="D2713" i="6"/>
  <c r="D2757" i="6"/>
  <c r="D2816" i="6"/>
  <c r="D2864" i="6"/>
  <c r="D232" i="6"/>
  <c r="D1259" i="6"/>
  <c r="D1644" i="6"/>
  <c r="D1944" i="6"/>
  <c r="D2186" i="6"/>
  <c r="D2382" i="6"/>
  <c r="D2579" i="6"/>
  <c r="D2821" i="6"/>
  <c r="D240" i="6"/>
  <c r="D300" i="6"/>
  <c r="D559" i="6"/>
  <c r="D812" i="6"/>
  <c r="D1074" i="6"/>
  <c r="D1267" i="6"/>
  <c r="D1645" i="6"/>
  <c r="D1900" i="6"/>
  <c r="D2103" i="6"/>
  <c r="D2250" i="6"/>
  <c r="D2438" i="6"/>
  <c r="D2624" i="6"/>
  <c r="D2869" i="6"/>
  <c r="D241" i="6"/>
  <c r="D506" i="6"/>
  <c r="D688" i="6"/>
  <c r="D31" i="6"/>
  <c r="D92" i="6"/>
  <c r="D160" i="6"/>
  <c r="D216" i="6"/>
  <c r="D292" i="6"/>
  <c r="D352" i="6"/>
  <c r="D422" i="6"/>
  <c r="D480" i="6"/>
  <c r="D547" i="6"/>
  <c r="D602" i="6"/>
  <c r="D671" i="6"/>
  <c r="D746" i="6"/>
  <c r="D801" i="6"/>
  <c r="D866" i="6"/>
  <c r="D926" i="6"/>
  <c r="D996" i="6"/>
  <c r="D1054" i="6"/>
  <c r="D1125" i="6"/>
  <c r="D1189" i="6"/>
  <c r="D1256" i="6"/>
  <c r="D1316" i="6"/>
  <c r="D1384" i="6"/>
  <c r="D1444" i="6"/>
  <c r="D1509" i="6"/>
  <c r="D1576" i="6"/>
  <c r="D1634" i="6"/>
  <c r="D1708" i="6"/>
  <c r="D1775" i="6"/>
  <c r="D1839" i="6"/>
  <c r="D1879" i="6"/>
  <c r="D1941" i="6"/>
  <c r="D1983" i="6"/>
  <c r="D2044" i="6"/>
  <c r="D2084" i="6"/>
  <c r="D2135" i="6"/>
  <c r="D2179" i="6"/>
  <c r="D2236" i="6"/>
  <c r="D2281" i="6"/>
  <c r="D2329" i="6"/>
  <c r="D2379" i="6"/>
  <c r="D2424" i="6"/>
  <c r="D2478" i="6"/>
  <c r="D2522" i="6"/>
  <c r="D2576" i="6"/>
  <c r="D2615" i="6"/>
  <c r="D2659" i="6"/>
  <c r="D2714" i="6"/>
  <c r="D2758" i="6"/>
  <c r="D2818" i="6"/>
  <c r="D2865" i="6"/>
  <c r="D1942" i="6"/>
  <c r="D2145" i="6"/>
  <c r="D2237" i="6"/>
  <c r="D2282" i="6"/>
  <c r="D2380" i="6"/>
  <c r="D2429" i="6"/>
  <c r="D2479" i="6"/>
  <c r="D2577" i="6"/>
  <c r="D2616" i="6"/>
  <c r="D2660" i="6"/>
  <c r="D2759" i="6"/>
  <c r="D2819" i="6"/>
  <c r="D95" i="6"/>
  <c r="D626" i="6"/>
  <c r="D811" i="6"/>
  <c r="D1002" i="6"/>
  <c r="D1202" i="6"/>
  <c r="D1394" i="6"/>
  <c r="D1591" i="6"/>
  <c r="D1842" i="6"/>
  <c r="D2092" i="6"/>
  <c r="D2288" i="6"/>
  <c r="D2481" i="6"/>
  <c r="D2678" i="6"/>
  <c r="D2868" i="6"/>
  <c r="D173" i="6"/>
  <c r="D426" i="6"/>
  <c r="D687" i="6"/>
  <c r="D938" i="6"/>
  <c r="D1395" i="6"/>
  <c r="D1521" i="6"/>
  <c r="D1787" i="6"/>
  <c r="D2003" i="6"/>
  <c r="D2187" i="6"/>
  <c r="D2339" i="6"/>
  <c r="D2482" i="6"/>
  <c r="D2679" i="6"/>
  <c r="D2822" i="6"/>
  <c r="D117" i="6"/>
  <c r="D628" i="6"/>
  <c r="D874" i="6"/>
  <c r="D32" i="6"/>
  <c r="D93" i="6"/>
  <c r="D167" i="6"/>
  <c r="D217" i="6"/>
  <c r="D293" i="6"/>
  <c r="D423" i="6"/>
  <c r="D481" i="6"/>
  <c r="D548" i="6"/>
  <c r="D677" i="6"/>
  <c r="D747" i="6"/>
  <c r="D802" i="6"/>
  <c r="D870" i="6"/>
  <c r="D927" i="6"/>
  <c r="D997" i="6"/>
  <c r="D1059" i="6"/>
  <c r="D1126" i="6"/>
  <c r="D1190" i="6"/>
  <c r="D1257" i="6"/>
  <c r="D1317" i="6"/>
  <c r="D1385" i="6"/>
  <c r="D1456" i="6"/>
  <c r="D1510" i="6"/>
  <c r="D1580" i="6"/>
  <c r="D1639" i="6"/>
  <c r="D1776" i="6"/>
  <c r="D1840" i="6"/>
  <c r="D1880" i="6"/>
  <c r="D1984" i="6"/>
  <c r="D2045" i="6"/>
  <c r="D2085" i="6"/>
  <c r="D2184" i="6"/>
  <c r="D2330" i="6"/>
  <c r="D2523" i="6"/>
  <c r="D2715" i="6"/>
  <c r="D2866" i="6"/>
  <c r="D172" i="6"/>
  <c r="D872" i="6"/>
  <c r="D1132" i="6"/>
  <c r="D1467" i="6"/>
  <c r="D1778" i="6"/>
  <c r="D2002" i="6"/>
  <c r="D2147" i="6"/>
  <c r="D2338" i="6"/>
  <c r="D2529" i="6"/>
  <c r="D2717" i="6"/>
  <c r="D96" i="6"/>
  <c r="D505" i="6"/>
  <c r="D752" i="6"/>
  <c r="D1003" i="6"/>
  <c r="D1341" i="6"/>
  <c r="D1592" i="6"/>
  <c r="D1843" i="6"/>
  <c r="D2048" i="6"/>
  <c r="D2289" i="6"/>
  <c r="D2530" i="6"/>
  <c r="D2723" i="6"/>
  <c r="D40" i="6"/>
  <c r="D380" i="6"/>
  <c r="D753" i="6"/>
  <c r="D37" i="6"/>
  <c r="D94" i="6"/>
  <c r="D168" i="6"/>
  <c r="D228" i="6"/>
  <c r="D298" i="6"/>
  <c r="D424" i="6"/>
  <c r="D503" i="6"/>
  <c r="D554" i="6"/>
  <c r="D625" i="6"/>
  <c r="D678" i="6"/>
  <c r="D803" i="6"/>
  <c r="D871" i="6"/>
  <c r="D932" i="6"/>
  <c r="D1001" i="6"/>
  <c r="D1060" i="6"/>
  <c r="D1127" i="6"/>
  <c r="D1191" i="6"/>
  <c r="D1258" i="6"/>
  <c r="D1329" i="6"/>
  <c r="D1386" i="6"/>
  <c r="D1457" i="6"/>
  <c r="D1519" i="6"/>
  <c r="D1590" i="6"/>
  <c r="D1724" i="6"/>
  <c r="D1777" i="6"/>
  <c r="D1841" i="6"/>
  <c r="D1881" i="6"/>
  <c r="D1943" i="6"/>
  <c r="D1990" i="6"/>
  <c r="D2046" i="6"/>
  <c r="D2086" i="6"/>
  <c r="D2146" i="6"/>
  <c r="D2185" i="6"/>
  <c r="D2238" i="6"/>
  <c r="D2283" i="6"/>
  <c r="D2337" i="6"/>
  <c r="D2381" i="6"/>
  <c r="D2430" i="6"/>
  <c r="D2480" i="6"/>
  <c r="D2524" i="6"/>
  <c r="D2578" i="6"/>
  <c r="D2622" i="6"/>
  <c r="D2677" i="6"/>
  <c r="D2716" i="6"/>
  <c r="D2760" i="6"/>
  <c r="D2820" i="6"/>
  <c r="D2867" i="6"/>
  <c r="D38" i="6"/>
  <c r="D299" i="6"/>
  <c r="D365" i="6"/>
  <c r="D425" i="6"/>
  <c r="D504" i="6"/>
  <c r="D555" i="6"/>
  <c r="D679" i="6"/>
  <c r="D751" i="6"/>
  <c r="D937" i="6"/>
  <c r="D1330" i="6"/>
  <c r="D1520" i="6"/>
  <c r="D1727" i="6"/>
  <c r="D1888" i="6"/>
  <c r="D2047" i="6"/>
  <c r="D2249" i="6"/>
  <c r="D2431" i="6"/>
  <c r="D2623" i="6"/>
  <c r="D2761" i="6"/>
  <c r="D39" i="6"/>
  <c r="D379" i="6"/>
  <c r="D627" i="6"/>
  <c r="D873" i="6"/>
  <c r="D1203" i="6"/>
  <c r="D1468" i="6"/>
  <c r="D1946" i="6"/>
  <c r="D2148" i="6"/>
  <c r="D2383" i="6"/>
  <c r="D2580" i="6"/>
  <c r="D2781" i="6"/>
  <c r="D174" i="6"/>
  <c r="D301" i="6"/>
  <c r="D564" i="6"/>
  <c r="D813" i="6"/>
  <c r="D50" i="6"/>
  <c r="D126" i="6"/>
  <c r="D243" i="6"/>
  <c r="D333" i="6"/>
  <c r="D444" i="6"/>
  <c r="D542" i="6"/>
  <c r="D636" i="6"/>
  <c r="D720" i="6"/>
  <c r="D837" i="6"/>
  <c r="D918" i="6"/>
  <c r="D1036" i="6"/>
  <c r="D1121" i="6"/>
  <c r="D1299" i="6"/>
  <c r="D1403" i="6"/>
  <c r="D1482" i="6"/>
  <c r="D1593" i="6"/>
  <c r="D1673" i="6"/>
  <c r="D1768" i="6"/>
  <c r="D1848" i="6"/>
  <c r="D1920" i="6"/>
  <c r="D2006" i="6"/>
  <c r="D2073" i="6"/>
  <c r="D2149" i="6"/>
  <c r="D2209" i="6"/>
  <c r="D2278" i="6"/>
  <c r="D2353" i="6"/>
  <c r="D2414" i="6"/>
  <c r="D2489" i="6"/>
  <c r="D2554" i="6"/>
  <c r="D2629" i="6"/>
  <c r="D2690" i="6"/>
  <c r="D2755" i="6"/>
  <c r="D2836" i="6"/>
  <c r="D2640" i="6"/>
  <c r="D71" i="6"/>
  <c r="D666" i="6"/>
  <c r="D1045" i="6"/>
  <c r="D1424" i="6"/>
  <c r="D1803" i="6"/>
  <c r="D2105" i="6"/>
  <c r="D2450" i="6"/>
  <c r="D2786" i="6"/>
  <c r="D383" i="6"/>
  <c r="D762" i="6"/>
  <c r="D1165" i="6"/>
  <c r="D1528" i="6"/>
  <c r="D1871" i="6"/>
  <c r="D2171" i="6"/>
  <c r="D2375" i="6"/>
  <c r="D2651" i="6"/>
  <c r="D79" i="6"/>
  <c r="D588" i="6"/>
  <c r="D968" i="6"/>
  <c r="D1351" i="6"/>
  <c r="D1730" i="6"/>
  <c r="D2023" i="6"/>
  <c r="D2583" i="6"/>
  <c r="D2862" i="6"/>
  <c r="D385" i="6"/>
  <c r="D875" i="6"/>
  <c r="D1254" i="6"/>
  <c r="D1627" i="6"/>
  <c r="D2030" i="6"/>
  <c r="D2312" i="6"/>
  <c r="D2584" i="6"/>
  <c r="D2863" i="6"/>
  <c r="D386" i="6"/>
  <c r="D590" i="6"/>
  <c r="D881" i="6"/>
  <c r="D1268" i="6"/>
  <c r="D1628" i="6"/>
  <c r="D1901" i="6"/>
  <c r="D2109" i="6"/>
  <c r="D2313" i="6"/>
  <c r="D2589" i="6"/>
  <c r="D2870" i="6"/>
  <c r="D387" i="6"/>
  <c r="D507" i="6"/>
  <c r="D1269" i="6"/>
  <c r="D1629" i="6"/>
  <c r="D1970" i="6"/>
  <c r="D2254" i="6"/>
  <c r="D2515" i="6"/>
  <c r="D2886" i="6"/>
  <c r="D388" i="6"/>
  <c r="D508" i="6"/>
  <c r="D884" i="6"/>
  <c r="D1270" i="6"/>
  <c r="D1631" i="6"/>
  <c r="D1971" i="6"/>
  <c r="D2176" i="6"/>
  <c r="D2390" i="6"/>
  <c r="D2656" i="6"/>
  <c r="D2796" i="6"/>
  <c r="D303" i="6"/>
  <c r="D713" i="6"/>
  <c r="D791" i="6"/>
  <c r="D1171" i="6"/>
  <c r="D1549" i="6"/>
  <c r="D1904" i="6"/>
  <c r="D2117" i="6"/>
  <c r="D2391" i="6"/>
  <c r="D2592" i="6"/>
  <c r="D2797" i="6"/>
  <c r="D304" i="6"/>
  <c r="D510" i="6"/>
  <c r="D1293" i="6"/>
  <c r="D1651" i="6"/>
  <c r="D1973" i="6"/>
  <c r="D2257" i="6"/>
  <c r="D2458" i="6"/>
  <c r="D2740" i="6"/>
  <c r="D208" i="6"/>
  <c r="D794" i="6"/>
  <c r="D1095" i="6"/>
  <c r="D1476" i="6"/>
  <c r="D1828" i="6"/>
  <c r="D1906" i="6"/>
  <c r="D2204" i="6"/>
  <c r="D2459" i="6"/>
  <c r="D2681" i="6"/>
  <c r="D122" i="6"/>
  <c r="D716" i="6"/>
  <c r="D1096" i="6"/>
  <c r="D1477" i="6"/>
  <c r="D1844" i="6"/>
  <c r="D2124" i="6"/>
  <c r="D2410" i="6"/>
  <c r="D2682" i="6"/>
  <c r="D2891" i="6"/>
  <c r="D420" i="6"/>
  <c r="D717" i="6"/>
  <c r="D912" i="6"/>
  <c r="D1218" i="6"/>
  <c r="D1561" i="6"/>
  <c r="D1913" i="6"/>
  <c r="D2125" i="6"/>
  <c r="D2350" i="6"/>
  <c r="D2611" i="6"/>
  <c r="D2892" i="6"/>
  <c r="D438" i="6"/>
  <c r="D718" i="6"/>
  <c r="D1098" i="6"/>
  <c r="D1479" i="6"/>
  <c r="D1846" i="6"/>
  <c r="D2126" i="6"/>
  <c r="D2412" i="6"/>
  <c r="D2612" i="6"/>
  <c r="D2893" i="6"/>
  <c r="D332" i="6"/>
  <c r="D836" i="6"/>
  <c r="D1220" i="6"/>
  <c r="D1567" i="6"/>
  <c r="D1919" i="6"/>
  <c r="D2208" i="6"/>
  <c r="D51" i="6"/>
  <c r="D140" i="6"/>
  <c r="D244" i="6"/>
  <c r="D334" i="6"/>
  <c r="D452" i="6"/>
  <c r="D543" i="6"/>
  <c r="D637" i="6"/>
  <c r="D721" i="6"/>
  <c r="D838" i="6"/>
  <c r="D919" i="6"/>
  <c r="D1037" i="6"/>
  <c r="D1224" i="6"/>
  <c r="D1308" i="6"/>
  <c r="D1418" i="6"/>
  <c r="D1594" i="6"/>
  <c r="D1674" i="6"/>
  <c r="D1769" i="6"/>
  <c r="D1849" i="6"/>
  <c r="D1921" i="6"/>
  <c r="D2007" i="6"/>
  <c r="D2074" i="6"/>
  <c r="D2150" i="6"/>
  <c r="D2210" i="6"/>
  <c r="D2279" i="6"/>
  <c r="D2354" i="6"/>
  <c r="D2415" i="6"/>
  <c r="D2490" i="6"/>
  <c r="D2555" i="6"/>
  <c r="D2630" i="6"/>
  <c r="D2691" i="6"/>
  <c r="D2756" i="6"/>
  <c r="D2837" i="6"/>
  <c r="D55" i="6"/>
  <c r="D566" i="6"/>
  <c r="D964" i="6"/>
  <c r="D1228" i="6"/>
  <c r="D1507" i="6"/>
  <c r="D1802" i="6"/>
  <c r="D2016" i="6"/>
  <c r="D2358" i="6"/>
  <c r="D2710" i="6"/>
  <c r="D262" i="6"/>
  <c r="D574" i="6"/>
  <c r="D1349" i="6"/>
  <c r="D1694" i="6"/>
  <c r="D2021" i="6"/>
  <c r="D2309" i="6"/>
  <c r="D2510" i="6"/>
  <c r="D2711" i="6"/>
  <c r="D78" i="6"/>
  <c r="D667" i="6"/>
  <c r="D1051" i="6"/>
  <c r="D1426" i="6"/>
  <c r="D1804" i="6"/>
  <c r="D2106" i="6"/>
  <c r="D2511" i="6"/>
  <c r="D2860" i="6"/>
  <c r="D384" i="6"/>
  <c r="D763" i="6"/>
  <c r="D1166" i="6"/>
  <c r="D1544" i="6"/>
  <c r="D1872" i="6"/>
  <c r="D2172" i="6"/>
  <c r="D2452" i="6"/>
  <c r="D2724" i="6"/>
  <c r="D84" i="6"/>
  <c r="D669" i="6"/>
  <c r="D772" i="6"/>
  <c r="D1167" i="6"/>
  <c r="D1545" i="6"/>
  <c r="D1873" i="6"/>
  <c r="D2173" i="6"/>
  <c r="D2453" i="6"/>
  <c r="D2725" i="6"/>
  <c r="D85" i="6"/>
  <c r="D478" i="6"/>
  <c r="D970" i="6"/>
  <c r="D1353" i="6"/>
  <c r="D1812" i="6"/>
  <c r="D2174" i="6"/>
  <c r="D2454" i="6"/>
  <c r="D2730" i="6"/>
  <c r="D204" i="6"/>
  <c r="D697" i="6"/>
  <c r="D1091" i="6"/>
  <c r="D1442" i="6"/>
  <c r="D1813" i="6"/>
  <c r="D2032" i="6"/>
  <c r="D2314" i="6"/>
  <c r="D2590" i="6"/>
  <c r="D2795" i="6"/>
  <c r="D205" i="6"/>
  <c r="D790" i="6"/>
  <c r="D1170" i="6"/>
  <c r="D1548" i="6"/>
  <c r="D1903" i="6"/>
  <c r="D2255" i="6"/>
  <c r="D2531" i="6"/>
  <c r="D2887" i="6"/>
  <c r="D396" i="6"/>
  <c r="D1277" i="6"/>
  <c r="D1632" i="6"/>
  <c r="D1972" i="6"/>
  <c r="D2321" i="6"/>
  <c r="D2657" i="6"/>
  <c r="D120" i="6"/>
  <c r="D595" i="6"/>
  <c r="D994" i="6"/>
  <c r="D1741" i="6"/>
  <c r="D2118" i="6"/>
  <c r="D2539" i="6"/>
  <c r="D2803" i="6"/>
  <c r="D411" i="6"/>
  <c r="D515" i="6"/>
  <c r="D910" i="6"/>
  <c r="D1294" i="6"/>
  <c r="D1668" i="6"/>
  <c r="D2119" i="6"/>
  <c r="D2323" i="6"/>
  <c r="D2609" i="6"/>
  <c r="D2890" i="6"/>
  <c r="D212" i="6"/>
  <c r="D821" i="6"/>
  <c r="D1214" i="6"/>
  <c r="D1560" i="6"/>
  <c r="D1912" i="6"/>
  <c r="D2205" i="6"/>
  <c r="D2460" i="6"/>
  <c r="D2751" i="6"/>
  <c r="D123" i="6"/>
  <c r="D822" i="6"/>
  <c r="D1296" i="6"/>
  <c r="D1670" i="6"/>
  <c r="D1981" i="6"/>
  <c r="D2275" i="6"/>
  <c r="D2551" i="6"/>
  <c r="D2829" i="6"/>
  <c r="D214" i="6"/>
  <c r="D835" i="6"/>
  <c r="D1219" i="6"/>
  <c r="D1566" i="6"/>
  <c r="D1914" i="6"/>
  <c r="D2207" i="6"/>
  <c r="D2483" i="6"/>
  <c r="D2753" i="6"/>
  <c r="D125" i="6"/>
  <c r="D527" i="6"/>
  <c r="D917" i="6"/>
  <c r="D1298" i="6"/>
  <c r="D1672" i="6"/>
  <c r="D2072" i="6"/>
  <c r="D52" i="6"/>
  <c r="D141" i="6"/>
  <c r="D258" i="6"/>
  <c r="D335" i="6"/>
  <c r="D456" i="6"/>
  <c r="D544" i="6"/>
  <c r="D638" i="6"/>
  <c r="D722" i="6"/>
  <c r="D839" i="6"/>
  <c r="D948" i="6"/>
  <c r="D1038" i="6"/>
  <c r="D1139" i="6"/>
  <c r="D1225" i="6"/>
  <c r="D1309" i="6"/>
  <c r="D1419" i="6"/>
  <c r="D1504" i="6"/>
  <c r="D1595" i="6"/>
  <c r="D1680" i="6"/>
  <c r="D1799" i="6"/>
  <c r="D1866" i="6"/>
  <c r="D1929" i="6"/>
  <c r="D2008" i="6"/>
  <c r="D2075" i="6"/>
  <c r="D2211" i="6"/>
  <c r="D2290" i="6"/>
  <c r="D2355" i="6"/>
  <c r="D2416" i="6"/>
  <c r="D2491" i="6"/>
  <c r="D2556" i="6"/>
  <c r="D2631" i="6"/>
  <c r="D2692" i="6"/>
  <c r="D2782" i="6"/>
  <c r="D2838" i="6"/>
  <c r="D2076" i="6"/>
  <c r="D2218" i="6"/>
  <c r="D2356" i="6"/>
  <c r="D2422" i="6"/>
  <c r="D2557" i="6"/>
  <c r="D2638" i="6"/>
  <c r="D2783" i="6"/>
  <c r="D2846" i="6"/>
  <c r="D54" i="6"/>
  <c r="D260" i="6"/>
  <c r="D347" i="6"/>
  <c r="D565" i="6"/>
  <c r="D755" i="6"/>
  <c r="D963" i="6"/>
  <c r="D1141" i="6"/>
  <c r="D1342" i="6"/>
  <c r="D1506" i="6"/>
  <c r="D1684" i="6"/>
  <c r="D1868" i="6"/>
  <c r="D2015" i="6"/>
  <c r="D2153" i="6"/>
  <c r="D2297" i="6"/>
  <c r="D2439" i="6"/>
  <c r="D2558" i="6"/>
  <c r="D2699" i="6"/>
  <c r="D2847" i="6"/>
  <c r="D261" i="6"/>
  <c r="D469" i="6"/>
  <c r="D760" i="6"/>
  <c r="D1044" i="6"/>
  <c r="D1343" i="6"/>
  <c r="D1601" i="6"/>
  <c r="D1869" i="6"/>
  <c r="D2078" i="6"/>
  <c r="D2308" i="6"/>
  <c r="D2509" i="6"/>
  <c r="D2785" i="6"/>
  <c r="D175" i="6"/>
  <c r="D761" i="6"/>
  <c r="D1149" i="6"/>
  <c r="D1522" i="6"/>
  <c r="D1870" i="6"/>
  <c r="D2155" i="6"/>
  <c r="D2581" i="6"/>
  <c r="D2859" i="6"/>
  <c r="D263" i="6"/>
  <c r="D575" i="6"/>
  <c r="D967" i="6"/>
  <c r="D1350" i="6"/>
  <c r="D1695" i="6"/>
  <c r="D1950" i="6"/>
  <c r="D2228" i="6"/>
  <c r="D2451" i="6"/>
  <c r="D2712" i="6"/>
  <c r="D181" i="6"/>
  <c r="D668" i="6"/>
  <c r="D1075" i="6"/>
  <c r="D1435" i="6"/>
  <c r="D1805" i="6"/>
  <c r="D2107" i="6"/>
  <c r="D2376" i="6"/>
  <c r="D2652" i="6"/>
  <c r="D182" i="6"/>
  <c r="D589" i="6"/>
  <c r="D1089" i="6"/>
  <c r="D1436" i="6"/>
  <c r="D1811" i="6"/>
  <c r="D2108" i="6"/>
  <c r="D2377" i="6"/>
  <c r="D2653" i="6"/>
  <c r="D183" i="6"/>
  <c r="D689" i="6"/>
  <c r="D1090" i="6"/>
  <c r="D1437" i="6"/>
  <c r="D1732" i="6"/>
  <c r="D2031" i="6"/>
  <c r="D2388" i="6"/>
  <c r="D2654" i="6"/>
  <c r="D287" i="6"/>
  <c r="D971" i="6"/>
  <c r="D1355" i="6"/>
  <c r="D2110" i="6"/>
  <c r="D2389" i="6"/>
  <c r="D2655" i="6"/>
  <c r="D87" i="6"/>
  <c r="D593" i="6"/>
  <c r="D972" i="6"/>
  <c r="D1357" i="6"/>
  <c r="D1818" i="6"/>
  <c r="D2111" i="6"/>
  <c r="D2456" i="6"/>
  <c r="D2732" i="6"/>
  <c r="D118" i="6"/>
  <c r="D509" i="6"/>
  <c r="D885" i="6"/>
  <c r="D1358" i="6"/>
  <c r="D1819" i="6"/>
  <c r="D2177" i="6"/>
  <c r="D2457" i="6"/>
  <c r="D2739" i="6"/>
  <c r="D207" i="6"/>
  <c r="D714" i="6"/>
  <c r="D1182" i="6"/>
  <c r="D1550" i="6"/>
  <c r="D1905" i="6"/>
  <c r="D2193" i="6"/>
  <c r="D2397" i="6"/>
  <c r="D2598" i="6"/>
  <c r="D2889" i="6"/>
  <c r="D305" i="6"/>
  <c r="D596" i="6"/>
  <c r="D1010" i="6"/>
  <c r="D1380" i="6"/>
  <c r="D1763" i="6"/>
  <c r="D1974" i="6"/>
  <c r="D2258" i="6"/>
  <c r="D2540" i="6"/>
  <c r="D2815" i="6"/>
  <c r="D419" i="6"/>
  <c r="D519" i="6"/>
  <c r="D911" i="6"/>
  <c r="D1295" i="6"/>
  <c r="D1669" i="6"/>
  <c r="D1976" i="6"/>
  <c r="D2349" i="6"/>
  <c r="D2610" i="6"/>
  <c r="D213" i="6"/>
  <c r="D629" i="6"/>
  <c r="D1012" i="6"/>
  <c r="D1382" i="6"/>
  <c r="D1765" i="6"/>
  <c r="D2070" i="6"/>
  <c r="D2411" i="6"/>
  <c r="D2683" i="6"/>
  <c r="D124" i="6"/>
  <c r="D521" i="6"/>
  <c r="D916" i="6"/>
  <c r="D1297" i="6"/>
  <c r="D1671" i="6"/>
  <c r="D2004" i="6"/>
  <c r="D2276" i="6"/>
  <c r="D2552" i="6"/>
  <c r="D2830" i="6"/>
  <c r="D443" i="6"/>
  <c r="D719" i="6"/>
  <c r="D1099" i="6"/>
  <c r="D1480" i="6"/>
  <c r="D1847" i="6"/>
  <c r="D2133" i="6"/>
  <c r="D53" i="6"/>
  <c r="D142" i="6"/>
  <c r="D259" i="6"/>
  <c r="D346" i="6"/>
  <c r="D457" i="6"/>
  <c r="D545" i="6"/>
  <c r="D642" i="6"/>
  <c r="D754" i="6"/>
  <c r="D840" i="6"/>
  <c r="D962" i="6"/>
  <c r="D1039" i="6"/>
  <c r="D1140" i="6"/>
  <c r="D1226" i="6"/>
  <c r="D1310" i="6"/>
  <c r="D1420" i="6"/>
  <c r="D1505" i="6"/>
  <c r="D1596" i="6"/>
  <c r="D1681" i="6"/>
  <c r="D1800" i="6"/>
  <c r="D1867" i="6"/>
  <c r="D1930" i="6"/>
  <c r="D2014" i="6"/>
  <c r="D2152" i="6"/>
  <c r="D2291" i="6"/>
  <c r="D2492" i="6"/>
  <c r="D2693" i="6"/>
  <c r="D143" i="6"/>
  <c r="D468" i="6"/>
  <c r="D650" i="6"/>
  <c r="D841" i="6"/>
  <c r="D1040" i="6"/>
  <c r="D1227" i="6"/>
  <c r="D1422" i="6"/>
  <c r="D1600" i="6"/>
  <c r="D1801" i="6"/>
  <c r="D1947" i="6"/>
  <c r="D2077" i="6"/>
  <c r="D2219" i="6"/>
  <c r="D2357" i="6"/>
  <c r="D2498" i="6"/>
  <c r="D2639" i="6"/>
  <c r="D2784" i="6"/>
  <c r="D158" i="6"/>
  <c r="D381" i="6"/>
  <c r="D665" i="6"/>
  <c r="D842" i="6"/>
  <c r="D1142" i="6"/>
  <c r="D1423" i="6"/>
  <c r="D1693" i="6"/>
  <c r="D1948" i="6"/>
  <c r="D2154" i="6"/>
  <c r="D2220" i="6"/>
  <c r="D2440" i="6"/>
  <c r="D2559" i="6"/>
  <c r="D2848" i="6"/>
  <c r="D382" i="6"/>
  <c r="D470" i="6"/>
  <c r="D843" i="6"/>
  <c r="D1229" i="6"/>
  <c r="D1602" i="6"/>
  <c r="D1949" i="6"/>
  <c r="D2227" i="6"/>
  <c r="D2359" i="6"/>
  <c r="D2650" i="6"/>
  <c r="D180" i="6"/>
  <c r="D471" i="6"/>
  <c r="D844" i="6"/>
  <c r="D1252" i="6"/>
  <c r="D1603" i="6"/>
  <c r="D2022" i="6"/>
  <c r="D2310" i="6"/>
  <c r="D2582" i="6"/>
  <c r="D2787" i="6"/>
  <c r="D264" i="6"/>
  <c r="D845" i="6"/>
  <c r="D1253" i="6"/>
  <c r="D1626" i="6"/>
  <c r="D1951" i="6"/>
  <c r="D2251" i="6"/>
  <c r="D2512" i="6"/>
  <c r="D2788" i="6"/>
  <c r="D265" i="6"/>
  <c r="D477" i="6"/>
  <c r="D969" i="6"/>
  <c r="D1968" i="6"/>
  <c r="D2252" i="6"/>
  <c r="D2513" i="6"/>
  <c r="D2789" i="6"/>
  <c r="D286" i="6"/>
  <c r="D785" i="6"/>
  <c r="D1168" i="6"/>
  <c r="D1969" i="6"/>
  <c r="D2253" i="6"/>
  <c r="D2514" i="6"/>
  <c r="D2794" i="6"/>
  <c r="D86" i="6"/>
  <c r="D789" i="6"/>
  <c r="D1169" i="6"/>
  <c r="D1547" i="6"/>
  <c r="D1902" i="6"/>
  <c r="D2175" i="6"/>
  <c r="D2455" i="6"/>
  <c r="D2731" i="6"/>
  <c r="D302" i="6"/>
  <c r="D1092" i="6"/>
  <c r="D1469" i="6"/>
  <c r="D2049" i="6"/>
  <c r="D2315" i="6"/>
  <c r="D2591" i="6"/>
  <c r="D206" i="6"/>
  <c r="D594" i="6"/>
  <c r="D1093" i="6"/>
  <c r="D1471" i="6"/>
  <c r="D1740" i="6"/>
  <c r="D2050" i="6"/>
  <c r="D2256" i="6"/>
  <c r="D2538" i="6"/>
  <c r="D2888" i="6"/>
  <c r="D397" i="6"/>
  <c r="D1094" i="6"/>
  <c r="D1472" i="6"/>
  <c r="D1820" i="6"/>
  <c r="D2051" i="6"/>
  <c r="D2322" i="6"/>
  <c r="D2680" i="6"/>
  <c r="D121" i="6"/>
  <c r="D715" i="6"/>
  <c r="D1183" i="6"/>
  <c r="D1556" i="6"/>
  <c r="D2052" i="6"/>
  <c r="D2409" i="6"/>
  <c r="D2741" i="6"/>
  <c r="D326" i="6"/>
  <c r="D600" i="6"/>
  <c r="D1011" i="6"/>
  <c r="D1764" i="6"/>
  <c r="D2053" i="6"/>
  <c r="D2259" i="6"/>
  <c r="D2550" i="6"/>
  <c r="D2823" i="6"/>
  <c r="D327" i="6"/>
  <c r="D520" i="6"/>
  <c r="D1097" i="6"/>
  <c r="D1478" i="6"/>
  <c r="D1845" i="6"/>
  <c r="D2206" i="6"/>
  <c r="D2476" i="6"/>
  <c r="D2752" i="6"/>
  <c r="D328" i="6"/>
  <c r="D630" i="6"/>
  <c r="D1013" i="6"/>
  <c r="D1396" i="6"/>
  <c r="D1766" i="6"/>
  <c r="D2071" i="6"/>
  <c r="D2351" i="6"/>
  <c r="D2684" i="6"/>
  <c r="D242" i="6"/>
  <c r="D631" i="6"/>
  <c r="D1023" i="6"/>
  <c r="D1767" i="6"/>
  <c r="D2005" i="6"/>
  <c r="D2413" i="6"/>
  <c r="D2484" i="6"/>
  <c r="D2553" i="6"/>
  <c r="D2613" i="6"/>
  <c r="D2685" i="6"/>
  <c r="D2754" i="6"/>
  <c r="D2831" i="6"/>
  <c r="D2894" i="6"/>
  <c r="D2277" i="6"/>
  <c r="D2352" i="6"/>
  <c r="M1" i="5"/>
  <c r="M2" i="5" s="1"/>
  <c r="I1" i="5"/>
  <c r="G3" i="11"/>
  <c r="H6" i="9"/>
  <c r="G5" i="7"/>
  <c r="F3" i="11"/>
  <c r="I5" i="6"/>
  <c r="H3" i="11"/>
  <c r="H5" i="6"/>
  <c r="I3" i="11"/>
  <c r="C1224" i="6" l="1"/>
  <c r="C67" i="6"/>
  <c r="C2269" i="6"/>
  <c r="C2773" i="6"/>
  <c r="C1159" i="6"/>
  <c r="C1827" i="6"/>
  <c r="C251" i="6"/>
  <c r="C1371" i="6"/>
  <c r="C1284" i="6"/>
  <c r="C1870" i="6"/>
  <c r="C1939" i="6"/>
  <c r="C1989" i="6"/>
  <c r="C887" i="6"/>
  <c r="C2801" i="6"/>
  <c r="C369" i="6"/>
  <c r="C1878" i="6"/>
  <c r="C1799" i="6"/>
  <c r="C574" i="6"/>
  <c r="C615" i="6"/>
  <c r="C782" i="6"/>
  <c r="C1549" i="6"/>
  <c r="C1651" i="6"/>
  <c r="C1052" i="6"/>
  <c r="C966" i="6"/>
  <c r="C1282" i="6"/>
  <c r="C1397" i="6"/>
  <c r="C1733" i="6"/>
  <c r="C1481" i="6"/>
  <c r="C2650" i="6"/>
  <c r="C1012" i="6"/>
  <c r="C132" i="6"/>
  <c r="C1632" i="6"/>
  <c r="C1680" i="6"/>
  <c r="C159" i="6"/>
  <c r="C1997" i="6"/>
  <c r="C863" i="6"/>
  <c r="C86" i="6"/>
  <c r="C939" i="6"/>
  <c r="C2659" i="6"/>
  <c r="C1042" i="6"/>
  <c r="C2547" i="6"/>
  <c r="C999" i="6"/>
  <c r="C193" i="6"/>
  <c r="C2857" i="6"/>
  <c r="C2201" i="6"/>
  <c r="C381" i="6"/>
  <c r="C959" i="6"/>
  <c r="C804" i="6"/>
  <c r="C1246" i="6"/>
  <c r="C2192" i="6"/>
  <c r="C1414" i="6"/>
  <c r="C147" i="6"/>
  <c r="C1540" i="6"/>
  <c r="C2485" i="6"/>
  <c r="C2416" i="6"/>
  <c r="C1329" i="6"/>
  <c r="C244" i="6"/>
  <c r="C1694" i="6"/>
  <c r="C2510" i="6"/>
  <c r="C1454" i="6"/>
  <c r="C729" i="6"/>
  <c r="C1017" i="6"/>
  <c r="C2126" i="6"/>
  <c r="C2457" i="6"/>
  <c r="C1649" i="6"/>
  <c r="C555" i="6"/>
  <c r="C1229" i="6"/>
  <c r="C1715" i="6"/>
  <c r="C229" i="6"/>
  <c r="C1582" i="6"/>
  <c r="C2386" i="6"/>
  <c r="C1326" i="6"/>
  <c r="C2166" i="6"/>
  <c r="C511" i="6"/>
  <c r="C2749" i="6"/>
  <c r="C2813" i="6"/>
  <c r="C2887" i="6"/>
  <c r="C1492" i="6"/>
  <c r="C2174" i="6"/>
  <c r="C128" i="6"/>
  <c r="C2523" i="6"/>
  <c r="C76" i="6"/>
  <c r="C444" i="6"/>
  <c r="C454" i="6"/>
  <c r="C613" i="6"/>
  <c r="C1580" i="6"/>
  <c r="C2156" i="6"/>
  <c r="C917" i="6"/>
  <c r="C2237" i="6"/>
  <c r="C490" i="6"/>
  <c r="C834" i="6"/>
  <c r="C2299" i="6"/>
  <c r="C588" i="6"/>
  <c r="C1954" i="6"/>
  <c r="C1068" i="6"/>
  <c r="C2704" i="6"/>
  <c r="C1131" i="6"/>
  <c r="C642" i="6"/>
  <c r="C1795" i="6"/>
  <c r="C2376" i="6"/>
  <c r="C1489" i="6"/>
  <c r="C2282" i="6"/>
  <c r="C1199" i="6"/>
  <c r="C1156" i="6"/>
  <c r="C1297" i="6"/>
  <c r="C280" i="6"/>
  <c r="C319" i="6"/>
  <c r="C531" i="6"/>
  <c r="C1142" i="6"/>
  <c r="C776" i="6"/>
  <c r="C893" i="6"/>
  <c r="C1619" i="6"/>
  <c r="C1474" i="6"/>
  <c r="C2368" i="6"/>
  <c r="C880" i="6"/>
  <c r="C153" i="6"/>
  <c r="C537" i="6"/>
  <c r="C2844" i="6"/>
  <c r="C1876" i="6"/>
  <c r="C2687" i="6"/>
  <c r="C701" i="6"/>
  <c r="C243" i="6"/>
  <c r="C2383" i="6"/>
  <c r="C928" i="6"/>
  <c r="C710" i="6"/>
  <c r="C868" i="6"/>
  <c r="C1522" i="6"/>
  <c r="C23" i="6"/>
  <c r="C2720" i="6"/>
  <c r="C1521" i="6"/>
  <c r="C1567" i="6"/>
  <c r="C1445" i="6"/>
  <c r="C1025" i="6"/>
  <c r="C1707" i="6"/>
  <c r="C2334" i="6"/>
  <c r="C1541" i="6"/>
  <c r="C322" i="6"/>
  <c r="C2323" i="6"/>
  <c r="C786" i="6"/>
  <c r="C1148" i="6"/>
  <c r="C1973" i="6"/>
  <c r="C2113" i="6"/>
  <c r="C285" i="6"/>
  <c r="C232" i="6"/>
  <c r="C20" i="6"/>
  <c r="C1968" i="6"/>
  <c r="C1772" i="6"/>
  <c r="C2606" i="6"/>
  <c r="C2155" i="6"/>
  <c r="C486" i="6"/>
  <c r="C1738" i="6"/>
  <c r="C1961" i="6"/>
  <c r="C462" i="6"/>
  <c r="C979" i="6"/>
  <c r="C2489" i="6"/>
  <c r="C1710" i="6"/>
  <c r="C1546" i="6"/>
  <c r="C442" i="6"/>
  <c r="C860" i="6"/>
  <c r="C79" i="6"/>
  <c r="C1268" i="6"/>
  <c r="C854" i="6"/>
  <c r="C1485" i="6"/>
  <c r="C156" i="6"/>
  <c r="C176" i="6"/>
  <c r="C931" i="6"/>
  <c r="C2380" i="6"/>
  <c r="C1328" i="6"/>
  <c r="C739" i="6"/>
  <c r="C2366" i="6"/>
  <c r="C453" i="6"/>
  <c r="C1073" i="6"/>
  <c r="C955" i="6"/>
  <c r="C1496" i="6"/>
  <c r="C290" i="6"/>
  <c r="C1618" i="6"/>
  <c r="C2342" i="6"/>
  <c r="C180" i="6"/>
  <c r="C2725" i="6"/>
  <c r="C2580" i="6"/>
  <c r="C1633" i="6"/>
  <c r="C2638" i="6"/>
  <c r="C1348" i="6"/>
  <c r="C463" i="6"/>
  <c r="C2602" i="6"/>
  <c r="C32" i="6"/>
  <c r="C1036" i="6"/>
  <c r="C1547" i="6"/>
  <c r="C421" i="6"/>
  <c r="C2662" i="6"/>
  <c r="C1349" i="6"/>
  <c r="C2255" i="6"/>
  <c r="C2868" i="6"/>
  <c r="C792" i="6"/>
  <c r="C460" i="6"/>
  <c r="C1554" i="6"/>
  <c r="C1469" i="6"/>
  <c r="C2264" i="6"/>
  <c r="C2881" i="6"/>
  <c r="C161" i="6"/>
  <c r="C266" i="6"/>
  <c r="C187" i="6"/>
  <c r="C1124" i="6"/>
  <c r="C2434" i="6"/>
  <c r="C2880" i="6"/>
  <c r="C2235" i="6"/>
  <c r="C2367" i="6"/>
  <c r="C2406" i="6"/>
  <c r="C1693" i="6"/>
  <c r="C2896" i="6"/>
  <c r="C1095" i="6"/>
  <c r="C2025" i="6"/>
  <c r="C1552" i="6"/>
  <c r="C2766" i="6"/>
  <c r="C1086" i="6"/>
  <c r="C1584" i="6"/>
  <c r="C2381" i="6"/>
  <c r="C2353" i="6"/>
  <c r="C2216" i="6"/>
  <c r="C1484" i="6"/>
  <c r="C671" i="6"/>
  <c r="C1913" i="6"/>
  <c r="C1075" i="6"/>
  <c r="C1690" i="6"/>
  <c r="C1431" i="6"/>
  <c r="C2498" i="6"/>
  <c r="C1812" i="6"/>
  <c r="C2877" i="6"/>
  <c r="C166" i="6"/>
  <c r="C2306" i="6"/>
  <c r="C653" i="6"/>
  <c r="C2429" i="6"/>
  <c r="C1475" i="6"/>
  <c r="C2294" i="6"/>
  <c r="C189" i="6"/>
  <c r="C2527" i="6"/>
  <c r="C2424" i="6"/>
  <c r="C1126" i="6"/>
  <c r="C1380" i="6"/>
  <c r="C847" i="6"/>
  <c r="C2792" i="6"/>
  <c r="C2883" i="6"/>
  <c r="C560" i="6"/>
  <c r="C2767" i="6"/>
  <c r="C2265" i="6"/>
  <c r="C660" i="6"/>
  <c r="C2531" i="6"/>
  <c r="C2345" i="6"/>
  <c r="C1896" i="6"/>
  <c r="C1021" i="6"/>
  <c r="C2370" i="6"/>
  <c r="C1179" i="6"/>
  <c r="C1594" i="6"/>
  <c r="C433" i="6"/>
  <c r="C2830" i="6"/>
  <c r="C2000" i="6"/>
  <c r="C1980" i="6"/>
  <c r="C2501" i="6"/>
  <c r="C2283" i="6"/>
  <c r="C745" i="6"/>
  <c r="C2204" i="6"/>
  <c r="C1212" i="6"/>
  <c r="C1321" i="6"/>
  <c r="C2658" i="6"/>
  <c r="C614" i="6"/>
  <c r="C722" i="6"/>
  <c r="C1720" i="6"/>
  <c r="C1226" i="6"/>
  <c r="C2259" i="6"/>
  <c r="C1004" i="6"/>
  <c r="C327" i="6"/>
  <c r="C1665" i="6"/>
  <c r="C2646" i="6"/>
  <c r="C1006" i="6"/>
  <c r="C316" i="6"/>
  <c r="C2279" i="6"/>
  <c r="C1562" i="6"/>
  <c r="C26" i="6"/>
  <c r="C257" i="6"/>
  <c r="C2496" i="6"/>
  <c r="C1494" i="6"/>
  <c r="C1975" i="6"/>
  <c r="C1868" i="6"/>
  <c r="C899" i="6"/>
  <c r="C1057" i="6"/>
  <c r="C1357" i="6"/>
  <c r="C2849" i="6"/>
  <c r="C1228" i="6"/>
  <c r="C794" i="6"/>
  <c r="C388" i="6"/>
  <c r="C2063" i="6"/>
  <c r="C1709" i="6"/>
  <c r="C2545" i="6"/>
  <c r="C2869" i="6"/>
  <c r="C1719" i="6"/>
  <c r="C2330" i="6"/>
  <c r="C1384" i="6"/>
  <c r="C1583" i="6"/>
  <c r="C699" i="6"/>
  <c r="C367" i="6"/>
  <c r="C2799" i="6"/>
  <c r="C342" i="6"/>
  <c r="C2215" i="6"/>
  <c r="C1298" i="6"/>
  <c r="C2463" i="6"/>
  <c r="C2557" i="6"/>
  <c r="C2146" i="6"/>
  <c r="C989" i="6"/>
  <c r="C2137" i="6"/>
  <c r="C596" i="6"/>
  <c r="C169" i="6"/>
  <c r="C915" i="6"/>
  <c r="C131" i="6"/>
  <c r="C1806" i="6"/>
  <c r="C352" i="6"/>
  <c r="C541" i="6"/>
  <c r="C2660" i="6"/>
  <c r="C263" i="6"/>
  <c r="C14" i="6"/>
  <c r="C2340" i="6"/>
  <c r="C721" i="6"/>
  <c r="C1726" i="6"/>
  <c r="C1258" i="6"/>
  <c r="C1529" i="6"/>
  <c r="C2393" i="6"/>
  <c r="C1629" i="6"/>
  <c r="C1206" i="6"/>
  <c r="C819" i="6"/>
  <c r="C563" i="6"/>
  <c r="C1175" i="6"/>
  <c r="C112" i="6"/>
  <c r="C2755" i="6"/>
  <c r="C144" i="6"/>
  <c r="C1043" i="6"/>
  <c r="C2622" i="6"/>
  <c r="C264" i="6"/>
  <c r="C2124" i="6"/>
  <c r="C102" i="6"/>
  <c r="C2320" i="6"/>
  <c r="C605" i="6"/>
  <c r="C2709" i="6"/>
  <c r="C2817" i="6"/>
  <c r="C805" i="6"/>
  <c r="C2521" i="6"/>
  <c r="C542" i="6"/>
  <c r="C2444" i="6"/>
  <c r="C146" i="6"/>
  <c r="C1410" i="6"/>
  <c r="C2740" i="6"/>
  <c r="C1945" i="6"/>
  <c r="C522" i="6"/>
  <c r="C459" i="6"/>
  <c r="C1641" i="6"/>
  <c r="C1188" i="6"/>
  <c r="C235" i="6"/>
  <c r="C2728" i="6"/>
  <c r="C2248" i="6"/>
  <c r="C1749" i="6"/>
  <c r="C377" i="6"/>
  <c r="C2073" i="6"/>
  <c r="C1910" i="6"/>
  <c r="C2722" i="6"/>
  <c r="C2729" i="6"/>
  <c r="C311" i="6"/>
  <c r="C924" i="6"/>
  <c r="C1480" i="6"/>
  <c r="C2002" i="6"/>
  <c r="C2610" i="6"/>
  <c r="C830" i="6"/>
  <c r="C62" i="6"/>
  <c r="C2218" i="6"/>
  <c r="C1112" i="6"/>
  <c r="C250" i="6"/>
  <c r="C2048" i="6"/>
  <c r="C2620" i="6"/>
  <c r="C1275" i="6"/>
  <c r="C1425" i="6"/>
  <c r="C2758" i="6"/>
  <c r="C581" i="6"/>
  <c r="C2654" i="6"/>
  <c r="C1773" i="6"/>
  <c r="C1320" i="6"/>
  <c r="C1165" i="6"/>
  <c r="C1205" i="6"/>
  <c r="C1729" i="6"/>
  <c r="C1266" i="6"/>
  <c r="C1899" i="6"/>
  <c r="C1374" i="6"/>
  <c r="C474" i="6"/>
  <c r="C2735" i="6"/>
  <c r="C657" i="6"/>
  <c r="C2800" i="6"/>
  <c r="C2018" i="6"/>
  <c r="C373" i="6"/>
  <c r="C1459" i="6"/>
  <c r="C1361" i="6"/>
  <c r="C2206" i="6"/>
  <c r="C202" i="6"/>
  <c r="J3" i="11"/>
  <c r="N10" i="11" s="1"/>
  <c r="O10" i="11" s="1"/>
  <c r="N8" i="11"/>
  <c r="O8" i="11" s="1"/>
  <c r="C279" i="6"/>
  <c r="C982" i="6"/>
  <c r="C34" i="6"/>
  <c r="C547" i="6"/>
  <c r="C170" i="6"/>
  <c r="C688" i="6"/>
  <c r="C1439" i="6"/>
  <c r="C286" i="6"/>
  <c r="C1293" i="6"/>
  <c r="C1318" i="6"/>
  <c r="C2852" i="6"/>
  <c r="C308" i="6"/>
  <c r="D5" i="6"/>
  <c r="D19" i="6" s="1"/>
  <c r="C43" i="6"/>
  <c r="C971" i="6"/>
  <c r="C1334" i="6"/>
  <c r="C114" i="6"/>
  <c r="C1109" i="6"/>
  <c r="C2378" i="6"/>
  <c r="C2258" i="6"/>
  <c r="C2336" i="6"/>
  <c r="C2613" i="6"/>
  <c r="C719" i="6"/>
  <c r="C1621" i="6"/>
  <c r="C2515" i="6"/>
  <c r="C370" i="6"/>
  <c r="C1926" i="6"/>
  <c r="C599" i="6"/>
  <c r="C1801" i="6"/>
  <c r="C2071" i="6"/>
  <c r="C712" i="6"/>
  <c r="C2633" i="6"/>
  <c r="C603" i="6"/>
  <c r="C2513" i="6"/>
  <c r="C2653" i="6"/>
  <c r="C2070" i="6"/>
  <c r="C1712" i="6"/>
  <c r="C1315" i="6"/>
  <c r="C2448" i="6"/>
  <c r="C1034" i="6"/>
  <c r="C1894" i="6"/>
  <c r="C2074" i="6"/>
  <c r="C693" i="6"/>
  <c r="C566" i="6"/>
  <c r="C313" i="6"/>
  <c r="C371" i="6"/>
  <c r="C2211" i="6"/>
  <c r="C1873" i="6"/>
  <c r="C626" i="6"/>
  <c r="C768" i="6"/>
  <c r="C2432" i="6"/>
  <c r="C2403" i="6"/>
  <c r="C1202" i="6"/>
  <c r="C25" i="6"/>
  <c r="C1433" i="6"/>
  <c r="C641" i="6"/>
  <c r="C817" i="6"/>
  <c r="C1238" i="6"/>
  <c r="C1356" i="6"/>
  <c r="C165" i="6"/>
  <c r="C2809" i="6"/>
  <c r="C2049" i="6"/>
  <c r="C383" i="6"/>
  <c r="C1667" i="6"/>
  <c r="C1014" i="6"/>
  <c r="C2754" i="6"/>
  <c r="C468" i="6"/>
  <c r="C1065" i="6"/>
  <c r="C2677" i="6"/>
  <c r="C44" i="6"/>
  <c r="C993" i="6"/>
  <c r="C1669" i="6"/>
  <c r="C2750" i="6"/>
  <c r="C1805" i="6"/>
  <c r="C2818" i="6"/>
  <c r="C926" i="6"/>
  <c r="C867" i="6"/>
  <c r="C60" i="6"/>
  <c r="C602" i="6"/>
  <c r="C1912" i="6"/>
  <c r="C1775" i="6"/>
  <c r="C2505" i="6"/>
  <c r="C1208" i="6"/>
  <c r="C2441" i="6"/>
  <c r="C2669" i="6"/>
  <c r="C1802" i="6"/>
  <c r="C1377" i="6"/>
  <c r="C844" i="6"/>
  <c r="C1983" i="6"/>
  <c r="C1765" i="6"/>
  <c r="C2697" i="6"/>
  <c r="C78" i="6"/>
  <c r="C761" i="6"/>
  <c r="C910" i="6"/>
  <c r="C1444" i="6"/>
  <c r="C2564" i="6"/>
  <c r="C2619" i="6"/>
  <c r="C1230" i="6"/>
  <c r="C1655" i="6"/>
  <c r="C895" i="6"/>
  <c r="C2177" i="6"/>
  <c r="C1833" i="6"/>
  <c r="C1345" i="6"/>
  <c r="C341" i="6"/>
  <c r="C2752" i="6"/>
  <c r="C1281" i="6"/>
  <c r="C1231" i="6"/>
  <c r="C788" i="6"/>
  <c r="C510" i="6"/>
  <c r="C958" i="6"/>
  <c r="C1084" i="6"/>
  <c r="C1916" i="6"/>
  <c r="C2261" i="6"/>
  <c r="C1081" i="6"/>
  <c r="C889" i="6"/>
  <c r="C2684" i="6"/>
  <c r="C2751" i="6"/>
  <c r="C2504" i="6"/>
  <c r="C2014" i="6"/>
  <c r="C1929" i="6"/>
  <c r="C216" i="6"/>
  <c r="C2391" i="6"/>
  <c r="C1634" i="6"/>
  <c r="C478" i="6"/>
  <c r="C265" i="6"/>
  <c r="C741" i="6"/>
  <c r="C278" i="6"/>
  <c r="C680" i="6"/>
  <c r="C684" i="6"/>
  <c r="C171" i="6"/>
  <c r="C968" i="6"/>
  <c r="C1007" i="6"/>
  <c r="C349" i="6"/>
  <c r="C840" i="6"/>
  <c r="C1558" i="6"/>
  <c r="C532" i="6"/>
  <c r="C2411" i="6"/>
  <c r="C2390" i="6"/>
  <c r="C1965" i="6"/>
  <c r="C749" i="6"/>
  <c r="C412" i="6"/>
  <c r="C885" i="6"/>
  <c r="C1434" i="6"/>
  <c r="C2541" i="6"/>
  <c r="C1652" i="6"/>
  <c r="C550" i="6"/>
  <c r="C1930" i="6"/>
  <c r="C942" i="6"/>
  <c r="C426" i="6"/>
  <c r="C2825" i="6"/>
  <c r="C2866" i="6"/>
  <c r="C140" i="6"/>
  <c r="C1728" i="6"/>
  <c r="C1956" i="6"/>
  <c r="C852" i="6"/>
  <c r="C960" i="6"/>
  <c r="C2058" i="6"/>
  <c r="C1853" i="6"/>
  <c r="C1186" i="6"/>
  <c r="C1684" i="6"/>
  <c r="C254" i="6"/>
  <c r="C2575" i="6"/>
  <c r="C703" i="6"/>
  <c r="C2288" i="6"/>
  <c r="C835" i="6"/>
  <c r="C1191" i="6"/>
  <c r="C2511" i="6"/>
  <c r="C1222" i="6"/>
  <c r="C2352" i="6"/>
  <c r="C13" i="6"/>
  <c r="C1637" i="6"/>
  <c r="C215" i="6"/>
  <c r="C985" i="6"/>
  <c r="C1672" i="6"/>
  <c r="C2816" i="6"/>
  <c r="C1915" i="6"/>
  <c r="C617" i="6"/>
  <c r="C732" i="6"/>
  <c r="C2298" i="6"/>
  <c r="C2228" i="6"/>
  <c r="C2837" i="6"/>
  <c r="C546" i="6"/>
  <c r="C1267" i="6"/>
  <c r="C2806" i="6"/>
  <c r="C329" i="6"/>
  <c r="C1785" i="6"/>
  <c r="C1473" i="6"/>
  <c r="C1761" i="6"/>
  <c r="C2064" i="6"/>
  <c r="C1286" i="6"/>
  <c r="C22" i="6"/>
  <c r="C1741" i="6"/>
  <c r="C823" i="6"/>
  <c r="C2003" i="6"/>
  <c r="C1147" i="6"/>
  <c r="C440" i="6"/>
  <c r="C1364" i="6"/>
  <c r="C1531" i="6"/>
  <c r="C77" i="6"/>
  <c r="C2635" i="6"/>
  <c r="C1448" i="6"/>
  <c r="C682" i="6"/>
  <c r="C429" i="6"/>
  <c r="C2425" i="6"/>
  <c r="C508" i="6"/>
  <c r="C2588" i="6"/>
  <c r="C665" i="6"/>
  <c r="C1240" i="6"/>
  <c r="C1151" i="6"/>
  <c r="C303" i="6"/>
  <c r="C154" i="6"/>
  <c r="C2028" i="6"/>
  <c r="C631" i="6"/>
  <c r="C1248" i="6"/>
  <c r="C1093" i="6"/>
  <c r="C678" i="6"/>
  <c r="C1117" i="6"/>
  <c r="C1280" i="6"/>
  <c r="C1498" i="6"/>
  <c r="C457" i="6"/>
  <c r="C236" i="6"/>
  <c r="C1902" i="6"/>
  <c r="C1215" i="6"/>
  <c r="C865" i="6"/>
  <c r="C2036" i="6"/>
  <c r="C431" i="6"/>
  <c r="C1703" i="6"/>
  <c r="C1814" i="6"/>
  <c r="C672" i="6"/>
  <c r="C430" i="6"/>
  <c r="C1245" i="6"/>
  <c r="C2598" i="6"/>
  <c r="C160" i="6"/>
  <c r="C2388" i="6"/>
  <c r="C972" i="6"/>
  <c r="C91" i="6"/>
  <c r="C2891" i="6"/>
  <c r="C1704" i="6"/>
  <c r="C2486" i="6"/>
  <c r="C1366" i="6"/>
  <c r="C2161" i="6"/>
  <c r="C1892" i="6"/>
  <c r="C545" i="6"/>
  <c r="C411" i="6"/>
  <c r="C378" i="6"/>
  <c r="C2524" i="6"/>
  <c r="C489" i="6"/>
  <c r="C2034" i="6"/>
  <c r="C707" i="6"/>
  <c r="C71" i="6"/>
  <c r="C1376" i="6"/>
  <c r="C1372" i="6"/>
  <c r="C2600" i="6"/>
  <c r="C1545" i="6"/>
  <c r="C1253" i="6"/>
  <c r="C1591" i="6"/>
  <c r="C523" i="6"/>
  <c r="C394" i="6"/>
  <c r="C675" i="6"/>
  <c r="C2616" i="6"/>
  <c r="C172" i="6"/>
  <c r="C2726" i="6"/>
  <c r="C635" i="6"/>
  <c r="C262" i="6"/>
  <c r="C2242" i="6"/>
  <c r="C2092" i="6"/>
  <c r="C198" i="6"/>
  <c r="C1532" i="6"/>
  <c r="C298" i="6"/>
  <c r="C866" i="6"/>
  <c r="C633" i="6"/>
  <c r="C2266" i="6"/>
  <c r="C2676" i="6"/>
  <c r="C1654" i="6"/>
  <c r="C1908" i="6"/>
  <c r="C1893" i="6"/>
  <c r="C2483" i="6"/>
  <c r="C1162" i="6"/>
  <c r="C1858" i="6"/>
  <c r="C2829" i="6"/>
  <c r="C869" i="6"/>
  <c r="C2110" i="6"/>
  <c r="C2543" i="6"/>
  <c r="C2614" i="6"/>
  <c r="C2187" i="6"/>
  <c r="C1214" i="6"/>
  <c r="C2675" i="6"/>
  <c r="C2165" i="6"/>
  <c r="C1140" i="6"/>
  <c r="C806" i="6"/>
  <c r="C82" i="6"/>
  <c r="C1452" i="6"/>
  <c r="C943" i="6"/>
  <c r="C2595" i="6"/>
  <c r="C756" i="6"/>
  <c r="C1877" i="6"/>
  <c r="C1343" i="6"/>
  <c r="C1861" i="6"/>
  <c r="C591" i="6"/>
  <c r="C46" i="6"/>
  <c r="C988" i="6"/>
  <c r="C2873" i="6"/>
  <c r="C1982" i="6"/>
  <c r="C1223" i="6"/>
  <c r="C1837" i="6"/>
  <c r="C2797" i="6"/>
  <c r="C281" i="6"/>
  <c r="C2730" i="6"/>
  <c r="C2412" i="6"/>
  <c r="C2409" i="6"/>
  <c r="C1871" i="6"/>
  <c r="C162" i="6"/>
  <c r="C2246" i="6"/>
  <c r="C471" i="6"/>
  <c r="C1378" i="6"/>
  <c r="C2162" i="6"/>
  <c r="C1362" i="6"/>
  <c r="C2664" i="6"/>
  <c r="C2736" i="6"/>
  <c r="C2690" i="6"/>
  <c r="C2335" i="6"/>
  <c r="C1218" i="6"/>
  <c r="C2836" i="6"/>
  <c r="C1855" i="6"/>
  <c r="C2022" i="6"/>
  <c r="C1403" i="6"/>
  <c r="C2737" i="6"/>
  <c r="C1265" i="6"/>
  <c r="C230" i="6"/>
  <c r="C233" i="6"/>
  <c r="C2882" i="6"/>
  <c r="C996" i="6"/>
  <c r="C752" i="6"/>
  <c r="C409" i="6"/>
  <c r="C855" i="6"/>
  <c r="C1840" i="6"/>
  <c r="C897" i="6"/>
  <c r="C84" i="6"/>
  <c r="C1737" i="6"/>
  <c r="C770" i="6"/>
  <c r="C1067" i="6"/>
  <c r="C2846" i="6"/>
  <c r="C1846" i="6"/>
  <c r="C2086" i="6"/>
  <c r="C1416" i="6"/>
  <c r="C1996" i="6"/>
  <c r="C301" i="6"/>
  <c r="C2845" i="6"/>
  <c r="C321" i="6"/>
  <c r="C691" i="6"/>
  <c r="C2770" i="6"/>
  <c r="C2872" i="6"/>
  <c r="C1977" i="6"/>
  <c r="C2304" i="6"/>
  <c r="C842" i="6"/>
  <c r="C1887" i="6"/>
  <c r="C802" i="6"/>
  <c r="C882" i="6"/>
  <c r="C2398" i="6"/>
  <c r="C1221" i="6"/>
  <c r="C94" i="6"/>
  <c r="C1128" i="6"/>
  <c r="C2632" i="6"/>
  <c r="C956" i="6"/>
  <c r="C1735" i="6"/>
  <c r="C2777" i="6"/>
  <c r="C133" i="6"/>
  <c r="C2395" i="6"/>
  <c r="C2333" i="6"/>
  <c r="C1815" i="6"/>
  <c r="C1889" i="6"/>
  <c r="C2506" i="6"/>
  <c r="C2068" i="6"/>
  <c r="C2141" i="6"/>
  <c r="C2250" i="6"/>
  <c r="C2056" i="6"/>
  <c r="C1922" i="6"/>
  <c r="C2200" i="6"/>
  <c r="C2865" i="6"/>
  <c r="C2471" i="6"/>
  <c r="C1698" i="6"/>
  <c r="C787" i="6"/>
  <c r="C1639" i="6"/>
  <c r="C875" i="6"/>
  <c r="C2701" i="6"/>
  <c r="C2652" i="6"/>
  <c r="C1662" i="6"/>
  <c r="C363" i="6"/>
  <c r="C2046" i="6"/>
  <c r="C1514" i="6"/>
  <c r="C2820" i="6"/>
  <c r="C2680" i="6"/>
  <c r="C514" i="6"/>
  <c r="C113" i="6"/>
  <c r="C501" i="6"/>
  <c r="C2197" i="6"/>
  <c r="C2167" i="6"/>
  <c r="C2528" i="6"/>
  <c r="C386" i="6"/>
  <c r="C307" i="6"/>
  <c r="C2559" i="6"/>
  <c r="C1819" i="6"/>
  <c r="C1570" i="6"/>
  <c r="C2584" i="6"/>
  <c r="C1525" i="6"/>
  <c r="C396" i="6"/>
  <c r="C256" i="6"/>
  <c r="C2202" i="6"/>
  <c r="C56" i="6"/>
  <c r="C668" i="6"/>
  <c r="C651" i="6"/>
  <c r="C2856" i="6"/>
  <c r="C2828" i="6"/>
  <c r="C2525" i="6"/>
  <c r="C1941" i="6"/>
  <c r="C201" i="6"/>
  <c r="C219" i="6"/>
  <c r="C1943" i="6"/>
  <c r="C2884" i="6"/>
  <c r="C1435" i="6"/>
  <c r="C803" i="6"/>
  <c r="C177" i="6"/>
  <c r="C2135" i="6"/>
  <c r="C964" i="6"/>
  <c r="C2786" i="6"/>
  <c r="C1513" i="6"/>
  <c r="C1307" i="6"/>
  <c r="C15" i="6"/>
  <c r="C883" i="6"/>
  <c r="C771" i="6"/>
  <c r="C2473" i="6"/>
  <c r="C39" i="6"/>
  <c r="C2268" i="6"/>
  <c r="C2590" i="6"/>
  <c r="C2574" i="6"/>
  <c r="C1625" i="6"/>
  <c r="C1991" i="6"/>
  <c r="C980" i="6"/>
  <c r="C920" i="6"/>
  <c r="C1038" i="6"/>
  <c r="C2695" i="6"/>
  <c r="C2324" i="6"/>
  <c r="C122" i="6"/>
  <c r="C2450" i="6"/>
  <c r="C1331" i="6"/>
  <c r="C1599" i="6"/>
  <c r="C2148" i="6"/>
  <c r="C1339" i="6"/>
  <c r="C1574" i="6"/>
  <c r="C2041" i="6"/>
  <c r="C2313" i="6"/>
  <c r="C1220" i="6"/>
  <c r="C410" i="6"/>
  <c r="C2474" i="6"/>
  <c r="C1808" i="6"/>
  <c r="C258" i="6"/>
  <c r="C473" i="6"/>
  <c r="C822" i="6"/>
  <c r="C1449" i="6"/>
  <c r="C1394" i="6"/>
  <c r="C1565" i="6"/>
  <c r="C728" i="6"/>
  <c r="C796" i="6"/>
  <c r="C295" i="6"/>
  <c r="C516" i="6"/>
  <c r="C795" i="6"/>
  <c r="C598" i="6"/>
  <c r="C1963" i="6"/>
  <c r="C1851" i="6"/>
  <c r="C1227" i="6"/>
  <c r="C1045" i="6"/>
  <c r="C1900" i="6"/>
  <c r="C512" i="6"/>
  <c r="C2781" i="6"/>
  <c r="C1278" i="6"/>
  <c r="C48" i="6"/>
  <c r="C2775" i="6"/>
  <c r="C276" i="6"/>
  <c r="C2556" i="6"/>
  <c r="C2479" i="6"/>
  <c r="C1370" i="6"/>
  <c r="C1642" i="6"/>
  <c r="C1646" i="6"/>
  <c r="C2305" i="6"/>
  <c r="C2408" i="6"/>
  <c r="C1136" i="6"/>
  <c r="C1135" i="6"/>
  <c r="C2895" i="6"/>
  <c r="C1387" i="6"/>
  <c r="C470" i="6"/>
  <c r="C766" i="6"/>
  <c r="C2894" i="6"/>
  <c r="C1718" i="6"/>
  <c r="C1276" i="6"/>
  <c r="C957" i="6"/>
  <c r="C2314" i="6"/>
  <c r="C1671" i="6"/>
  <c r="C2038" i="6"/>
  <c r="C963" i="6"/>
  <c r="C407" i="6"/>
  <c r="C2042" i="6"/>
  <c r="C2198" i="6"/>
  <c r="C604" i="6"/>
  <c r="C2700" i="6"/>
  <c r="C49" i="6"/>
  <c r="C1250" i="6"/>
  <c r="C870" i="6"/>
  <c r="C848" i="6"/>
  <c r="C191" i="6"/>
  <c r="C441" i="6"/>
  <c r="C1774" i="6"/>
  <c r="C2814" i="6"/>
  <c r="C997" i="6"/>
  <c r="C272" i="6"/>
  <c r="C2668" i="6"/>
  <c r="C995" i="6"/>
  <c r="C479" i="6"/>
  <c r="C1273" i="6"/>
  <c r="C1841" i="6"/>
  <c r="C2419" i="6"/>
  <c r="C1134" i="6"/>
  <c r="C2605" i="6"/>
  <c r="C2132" i="6"/>
  <c r="C1314" i="6"/>
  <c r="C1457" i="6"/>
  <c r="C698" i="6"/>
  <c r="C991" i="6"/>
  <c r="C1615" i="6"/>
  <c r="C226" i="6"/>
  <c r="C1438" i="6"/>
  <c r="C2760" i="6"/>
  <c r="C2745" i="6"/>
  <c r="C874" i="6"/>
  <c r="C2841" i="6"/>
  <c r="C1751" i="6"/>
  <c r="C318" i="6"/>
  <c r="C218" i="6"/>
  <c r="C2499" i="6"/>
  <c r="C1031" i="6"/>
  <c r="C2601" i="6"/>
  <c r="C1048" i="6"/>
  <c r="C2319" i="6"/>
  <c r="C2052" i="6"/>
  <c r="C812" i="6"/>
  <c r="C1289" i="6"/>
  <c r="C1505" i="6"/>
  <c r="C1856" i="6"/>
  <c r="C1171" i="6"/>
  <c r="C2763" i="6"/>
  <c r="C2512" i="6"/>
  <c r="C2387" i="6"/>
  <c r="C85" i="6"/>
  <c r="C930" i="6"/>
  <c r="C620" i="6"/>
  <c r="C1563" i="6"/>
  <c r="C559" i="6"/>
  <c r="C1816" i="6"/>
  <c r="C1534" i="6"/>
  <c r="C2705" i="6"/>
  <c r="C332" i="6"/>
  <c r="C876" i="6"/>
  <c r="C2343" i="6"/>
  <c r="C711" i="6"/>
  <c r="C2838" i="6"/>
  <c r="C702" i="6"/>
  <c r="C2075" i="6"/>
  <c r="C2270" i="6"/>
  <c r="C929" i="6"/>
  <c r="C2711" i="6"/>
  <c r="C1608" i="6"/>
  <c r="C1032" i="6"/>
  <c r="C2133" i="6"/>
  <c r="C1658" i="6"/>
  <c r="C2015" i="6"/>
  <c r="C2861" i="6"/>
  <c r="C1971" i="6"/>
  <c r="C1979" i="6"/>
  <c r="C2010" i="6"/>
  <c r="C461" i="6"/>
  <c r="C650" i="6"/>
  <c r="C2033" i="6"/>
  <c r="C2699" i="6"/>
  <c r="C1244" i="6"/>
  <c r="C1087" i="6"/>
  <c r="C2317" i="6"/>
  <c r="C827" i="6"/>
  <c r="C1200" i="6"/>
  <c r="C492" i="6"/>
  <c r="C685" i="6"/>
  <c r="C1835" i="6"/>
  <c r="C2507" i="6"/>
  <c r="C753" i="6"/>
  <c r="C1040" i="6"/>
  <c r="C1648" i="6"/>
  <c r="C705" i="6"/>
  <c r="C499" i="6"/>
  <c r="C1865" i="6"/>
  <c r="C9" i="6"/>
  <c r="C2461" i="6"/>
  <c r="C1113" i="6"/>
  <c r="C2787" i="6"/>
  <c r="C1947" i="6"/>
  <c r="C1849" i="6"/>
  <c r="C242" i="6"/>
  <c r="C466" i="6"/>
  <c r="C1598" i="6"/>
  <c r="C1217" i="6"/>
  <c r="C1845" i="6"/>
  <c r="C571" i="6"/>
  <c r="C709" i="6"/>
  <c r="C1210" i="6"/>
  <c r="C2674" i="6"/>
  <c r="C1402" i="6"/>
  <c r="C1882" i="6"/>
  <c r="C1497" i="6"/>
  <c r="C16" i="6"/>
  <c r="C2445" i="6"/>
  <c r="C2150" i="6"/>
  <c r="C1304" i="6"/>
  <c r="C1624" i="6"/>
  <c r="C174" i="6"/>
  <c r="C325" i="6"/>
  <c r="C385" i="6"/>
  <c r="C1906" i="6"/>
  <c r="C1590" i="6"/>
  <c r="C2757" i="6"/>
  <c r="C1090" i="6"/>
  <c r="C954" i="6"/>
  <c r="C652" i="6"/>
  <c r="C1184" i="6"/>
  <c r="C746" i="6"/>
  <c r="C1272" i="6"/>
  <c r="C715" i="6"/>
  <c r="C1575" i="6"/>
  <c r="C333" i="6"/>
  <c r="C2182" i="6"/>
  <c r="C485" i="6"/>
  <c r="C427" i="6"/>
  <c r="C610" i="6"/>
  <c r="C405" i="6"/>
  <c r="C1432" i="6"/>
  <c r="C1092" i="6"/>
  <c r="C661" i="6"/>
  <c r="C2549" i="6"/>
  <c r="C240" i="6"/>
  <c r="C51" i="6"/>
  <c r="C151" i="6"/>
  <c r="C2051" i="6"/>
  <c r="C1453" i="6"/>
  <c r="C1139" i="6"/>
  <c r="C2517" i="6"/>
  <c r="C103" i="6"/>
  <c r="C2205" i="6"/>
  <c r="C2005" i="6"/>
  <c r="C582" i="6"/>
  <c r="C2609" i="6"/>
  <c r="C1576" i="6"/>
  <c r="C1487" i="6"/>
  <c r="C790" i="6"/>
  <c r="C2862" i="6"/>
  <c r="C2715" i="6"/>
  <c r="C1101" i="6"/>
  <c r="C1657" i="6"/>
  <c r="C1312" i="6"/>
  <c r="C2472" i="6"/>
  <c r="C638" i="6"/>
  <c r="C637" i="6"/>
  <c r="C2710" i="6"/>
  <c r="C2302" i="6"/>
  <c r="C1161" i="6"/>
  <c r="C1560" i="6"/>
  <c r="C2640" i="6"/>
  <c r="C1486" i="6"/>
  <c r="C1937" i="6"/>
  <c r="C2278" i="6"/>
  <c r="C2732" i="6"/>
  <c r="C1181" i="6"/>
  <c r="C2006" i="6"/>
  <c r="C505" i="6"/>
  <c r="C1942" i="6"/>
  <c r="C2440" i="6"/>
  <c r="C859" i="6"/>
  <c r="C1867" i="6"/>
  <c r="C663" i="6"/>
  <c r="C1436" i="6"/>
  <c r="C952" i="6"/>
  <c r="C422" i="6"/>
  <c r="C253" i="6"/>
  <c r="C1406" i="6"/>
  <c r="C65" i="6"/>
  <c r="C2581" i="6"/>
  <c r="C2520" i="6"/>
  <c r="C1424" i="6"/>
  <c r="C2375" i="6"/>
  <c r="C2554" i="6"/>
  <c r="C190" i="6"/>
  <c r="C2661" i="6"/>
  <c r="C2341" i="6"/>
  <c r="C1592" i="6"/>
  <c r="C28" i="6"/>
  <c r="C108" i="6"/>
  <c r="C2888" i="6"/>
  <c r="C597" i="6"/>
  <c r="C2878" i="6"/>
  <c r="C2439" i="6"/>
  <c r="C1610" i="6"/>
  <c r="C2890" i="6"/>
  <c r="C2466" i="6"/>
  <c r="C1386" i="6"/>
  <c r="C2170" i="6"/>
  <c r="C24" i="6"/>
  <c r="C296" i="6"/>
  <c r="C783" i="6"/>
  <c r="C203" i="6"/>
  <c r="C291" i="6"/>
  <c r="C2475" i="6"/>
  <c r="C2373" i="6"/>
  <c r="C2303" i="6"/>
  <c r="C2121" i="6"/>
  <c r="C33" i="6"/>
  <c r="C2707" i="6"/>
  <c r="C1008" i="6"/>
  <c r="C670" i="6"/>
  <c r="C99" i="6"/>
  <c r="C1940" i="6"/>
  <c r="C2400" i="6"/>
  <c r="C811" i="6"/>
  <c r="C1988" i="6"/>
  <c r="C594" i="6"/>
  <c r="C1323" i="6"/>
  <c r="C1891" i="6"/>
  <c r="C315" i="6"/>
  <c r="C881" i="6"/>
  <c r="C2666" i="6"/>
  <c r="C1660" i="6"/>
  <c r="C2470" i="6"/>
  <c r="C1046" i="6"/>
  <c r="C2656" i="6"/>
  <c r="C1797" i="6"/>
  <c r="C2123" i="6"/>
  <c r="C2138" i="6"/>
  <c r="C700" i="6"/>
  <c r="C239" i="6"/>
  <c r="C945" i="6"/>
  <c r="C1645" i="6"/>
  <c r="C1178" i="6"/>
  <c r="C1257" i="6"/>
  <c r="C527" i="6"/>
  <c r="C877" i="6"/>
  <c r="C2125" i="6"/>
  <c r="C839" i="6"/>
  <c r="C1102" i="6"/>
  <c r="C2568" i="6"/>
  <c r="C908" i="6"/>
  <c r="C2377" i="6"/>
  <c r="C283" i="6"/>
  <c r="C356" i="6"/>
  <c r="C1553" i="6"/>
  <c r="C2672" i="6"/>
  <c r="C2591" i="6"/>
  <c r="C2593" i="6"/>
  <c r="C59" i="6"/>
  <c r="C2354" i="6"/>
  <c r="C992" i="6"/>
  <c r="C2810" i="6"/>
  <c r="C666" i="6"/>
  <c r="C245" i="6"/>
  <c r="C1166" i="6"/>
  <c r="C1966" i="6"/>
  <c r="C2208" i="6"/>
  <c r="C155" i="6"/>
  <c r="C1145" i="6"/>
  <c r="C2008" i="6"/>
  <c r="C2273" i="6"/>
  <c r="C623" i="6"/>
  <c r="C1920" i="6"/>
  <c r="C40" i="6"/>
  <c r="C2679" i="6"/>
  <c r="C772" i="6"/>
  <c r="C2120" i="6"/>
  <c r="C1460" i="6"/>
  <c r="C2371" i="6"/>
  <c r="C2538" i="6"/>
  <c r="C2542" i="6"/>
  <c r="C2147" i="6"/>
  <c r="C1986" i="6"/>
  <c r="C2551" i="6"/>
  <c r="C2332" i="6"/>
  <c r="C517" i="6"/>
  <c r="C267" i="6"/>
  <c r="C2098" i="6"/>
  <c r="C2385" i="6"/>
  <c r="C397" i="6"/>
  <c r="C2405" i="6"/>
  <c r="C83" i="6"/>
  <c r="C858" i="6"/>
  <c r="C2224" i="6"/>
  <c r="C740" i="6"/>
  <c r="C1557" i="6"/>
  <c r="C1303" i="6"/>
  <c r="C2772" i="6"/>
  <c r="C521" i="6"/>
  <c r="C2154" i="6"/>
  <c r="C2290" i="6"/>
  <c r="C2530" i="6"/>
  <c r="C759" i="6"/>
  <c r="C491" i="6"/>
  <c r="C18" i="6"/>
  <c r="C658" i="6"/>
  <c r="C2102" i="6"/>
  <c r="C1600" i="6"/>
  <c r="C730" i="6"/>
  <c r="C2823" i="6"/>
  <c r="C2453" i="6"/>
  <c r="C879" i="6"/>
  <c r="C932" i="6"/>
  <c r="C1055" i="6"/>
  <c r="C1071" i="6"/>
  <c r="N6" i="11"/>
  <c r="O6" i="11" s="1"/>
  <c r="C1501" i="6"/>
  <c r="C832" i="6"/>
  <c r="C1415" i="6"/>
  <c r="C1880" i="6"/>
  <c r="C1419" i="6"/>
  <c r="C2379" i="6"/>
  <c r="C1577" i="6"/>
  <c r="C2396" i="6"/>
  <c r="C2534" i="6"/>
  <c r="C447" i="6"/>
  <c r="C1798" i="6"/>
  <c r="C2117" i="6"/>
  <c r="C374" i="6"/>
  <c r="C1789" i="6"/>
  <c r="C1465" i="6"/>
  <c r="C2407" i="6"/>
  <c r="C271" i="6"/>
  <c r="C293" i="6"/>
  <c r="C2738" i="6"/>
  <c r="C1003" i="6"/>
  <c r="C1236" i="6"/>
  <c r="C1050" i="6"/>
  <c r="C659" i="6"/>
  <c r="C2544" i="6"/>
  <c r="C2252" i="6"/>
  <c r="C918" i="6"/>
  <c r="C1647" i="6"/>
  <c r="C667" i="6"/>
  <c r="C767" i="6"/>
  <c r="C2087" i="6"/>
  <c r="C1422" i="6"/>
  <c r="C861" i="6"/>
  <c r="C115" i="6"/>
  <c r="C1047" i="6"/>
  <c r="C35" i="6"/>
  <c r="C106" i="6"/>
  <c r="C2480" i="6"/>
  <c r="C2239" i="6"/>
  <c r="C2615" i="6"/>
  <c r="C2157" i="6"/>
  <c r="C2665" i="6"/>
  <c r="C64" i="6"/>
  <c r="C1197" i="6"/>
  <c r="C1788" i="6"/>
  <c r="C1399" i="6"/>
  <c r="C1699" i="6"/>
  <c r="C2119" i="6"/>
  <c r="C2399" i="6"/>
  <c r="C2784" i="6"/>
  <c r="C2764" i="6"/>
  <c r="C1953" i="6"/>
  <c r="C2088" i="6"/>
  <c r="C647" i="6"/>
  <c r="C2678" i="6"/>
  <c r="C1288" i="6"/>
  <c r="C163" i="6"/>
  <c r="C1198" i="6"/>
  <c r="C1355" i="6"/>
  <c r="C1354" i="6"/>
  <c r="C2096" i="6"/>
  <c r="C1283" i="6"/>
  <c r="C472" i="6"/>
  <c r="C304" i="6"/>
  <c r="C937" i="6"/>
  <c r="C2741" i="6"/>
  <c r="C1874" i="6"/>
  <c r="C1035" i="6"/>
  <c r="C831" i="6"/>
  <c r="C1472" i="6"/>
  <c r="C149" i="6"/>
  <c r="C625" i="6"/>
  <c r="C2168" i="6"/>
  <c r="C686" i="6"/>
  <c r="C2287" i="6"/>
  <c r="C2085" i="6"/>
  <c r="C1291" i="6"/>
  <c r="C2900" i="6"/>
  <c r="C2573" i="6"/>
  <c r="C2449" i="6"/>
  <c r="C2634" i="6"/>
  <c r="C2140" i="6"/>
  <c r="C2241" i="6"/>
  <c r="C1347" i="6"/>
  <c r="C2762" i="6"/>
  <c r="C1512" i="6"/>
  <c r="C1949" i="6"/>
  <c r="C2057" i="6"/>
  <c r="C2284" i="6"/>
  <c r="C1869" i="6"/>
  <c r="C949" i="6"/>
  <c r="C779" i="6"/>
  <c r="C2256" i="6"/>
  <c r="C380" i="6"/>
  <c r="C553" i="6"/>
  <c r="C2870" i="6"/>
  <c r="C1264" i="6"/>
  <c r="C754" i="6"/>
  <c r="C2886" i="6"/>
  <c r="C2404" i="6"/>
  <c r="C167" i="6"/>
  <c r="C1543" i="6"/>
  <c r="C439" i="6"/>
  <c r="C1115" i="6"/>
  <c r="C1784" i="6"/>
  <c r="C2238" i="6"/>
  <c r="C1316" i="6"/>
  <c r="C408" i="6"/>
  <c r="C1149" i="6"/>
  <c r="C723" i="6"/>
  <c r="C2180" i="6"/>
  <c r="C2582" i="6"/>
  <c r="C1413" i="6"/>
  <c r="C2863" i="6"/>
  <c r="C2389" i="6"/>
  <c r="C45" i="6"/>
  <c r="C413" i="6"/>
  <c r="C2733" i="6"/>
  <c r="C2260" i="6"/>
  <c r="C1064" i="6"/>
  <c r="C1674" i="6"/>
  <c r="C1770" i="6"/>
  <c r="C595" i="6"/>
  <c r="C1771" i="6"/>
  <c r="C2307" i="6"/>
  <c r="C2756" i="6"/>
  <c r="C1850" i="6"/>
  <c r="C1745" i="6"/>
  <c r="C2839" i="6"/>
  <c r="C2358" i="6"/>
  <c r="C2686" i="6"/>
  <c r="C2191" i="6"/>
  <c r="C765" i="6"/>
  <c r="C414" i="6"/>
  <c r="C41" i="6"/>
  <c r="C934" i="6"/>
  <c r="C714" i="6"/>
  <c r="C1530" i="6"/>
  <c r="C137" i="6"/>
  <c r="C334" i="6"/>
  <c r="C164" i="6"/>
  <c r="C1508" i="6"/>
  <c r="C1879" i="6"/>
  <c r="C2021" i="6"/>
  <c r="C221" i="6"/>
  <c r="C1429" i="6"/>
  <c r="C2076" i="6"/>
  <c r="C509" i="6"/>
  <c r="C2802" i="6"/>
  <c r="C1550" i="6"/>
  <c r="C590" i="6"/>
  <c r="C1711" i="6"/>
  <c r="C1009" i="6"/>
  <c r="C130" i="6"/>
  <c r="C935" i="6"/>
  <c r="C1082" i="6"/>
  <c r="C1803" i="6"/>
  <c r="C1096" i="6"/>
  <c r="C747" i="6"/>
  <c r="C420" i="6"/>
  <c r="C2607" i="6"/>
  <c r="C2592" i="6"/>
  <c r="C974" i="6"/>
  <c r="C2020" i="6"/>
  <c r="C1898" i="6"/>
  <c r="C1688" i="6"/>
  <c r="C609" i="6"/>
  <c r="C965" i="6"/>
  <c r="C567" i="6"/>
  <c r="C435" i="6"/>
  <c r="C1099" i="6"/>
  <c r="C1825" i="6"/>
  <c r="C1821" i="6"/>
  <c r="C2651" i="6"/>
  <c r="C1559" i="6"/>
  <c r="C2636" i="6"/>
  <c r="C654" i="6"/>
  <c r="C2746" i="6"/>
  <c r="C336" i="6"/>
  <c r="C2207" i="6"/>
  <c r="C1706" i="6"/>
  <c r="C1296" i="6"/>
  <c r="C810" i="6"/>
  <c r="C900" i="6"/>
  <c r="C1183" i="6"/>
  <c r="C2780" i="6"/>
  <c r="C2116" i="6"/>
  <c r="C1736" i="6"/>
  <c r="C54" i="6"/>
  <c r="C1927" i="6"/>
  <c r="C1782" i="6"/>
  <c r="C813" i="6"/>
  <c r="C1714" i="6"/>
  <c r="C2571" i="6"/>
  <c r="C398" i="6"/>
  <c r="C2514" i="6"/>
  <c r="C1235" i="6"/>
  <c r="C2209" i="6"/>
  <c r="C1154" i="6"/>
  <c r="C2315" i="6"/>
  <c r="C1717" i="6"/>
  <c r="C904" i="6"/>
  <c r="C2624" i="6"/>
  <c r="C404" i="6"/>
  <c r="C2212" i="6"/>
  <c r="C27" i="6"/>
  <c r="C2171" i="6"/>
  <c r="C2637" i="6"/>
  <c r="C2360" i="6"/>
  <c r="C432" i="6"/>
  <c r="C1958" i="6"/>
  <c r="C2436" i="6"/>
  <c r="C526" i="6"/>
  <c r="C446" i="6"/>
  <c r="C1836" i="6"/>
  <c r="C1822" i="6"/>
  <c r="C2625" i="6"/>
  <c r="C1408" i="6"/>
  <c r="C775" i="6"/>
  <c r="C1493" i="6"/>
  <c r="C1260" i="6"/>
  <c r="C1561" i="6"/>
  <c r="C843" i="6"/>
  <c r="C576" i="6"/>
  <c r="C755" i="6"/>
  <c r="C2655" i="6"/>
  <c r="C1203" i="6"/>
  <c r="C297" i="6"/>
  <c r="C330" i="6"/>
  <c r="C2090" i="6"/>
  <c r="C2365" i="6"/>
  <c r="C539" i="6"/>
  <c r="C878" i="6"/>
  <c r="C1427" i="6"/>
  <c r="C2437" i="6"/>
  <c r="C2195" i="6"/>
  <c r="C2067" i="6"/>
  <c r="C552" i="6"/>
  <c r="C681" i="6"/>
  <c r="C391" i="6"/>
  <c r="C2608" i="6"/>
  <c r="C977" i="6"/>
  <c r="C2295" i="6"/>
  <c r="C2178" i="6"/>
  <c r="C1398" i="6"/>
  <c r="C2153" i="6"/>
  <c r="C2361" i="6"/>
  <c r="C2363" i="6"/>
  <c r="C2840" i="6"/>
  <c r="C275" i="6"/>
  <c r="C825" i="6"/>
  <c r="C343" i="6"/>
  <c r="C892" i="6"/>
  <c r="C2364" i="6"/>
  <c r="C368" i="6"/>
  <c r="C1340" i="6"/>
  <c r="C2742" i="6"/>
  <c r="C93" i="6"/>
  <c r="C2109" i="6"/>
  <c r="C543" i="6"/>
  <c r="C2490" i="6"/>
  <c r="C601" i="6"/>
  <c r="C994" i="6"/>
  <c r="C1125" i="6"/>
  <c r="C135" i="6"/>
  <c r="C2423" i="6"/>
  <c r="C2426" i="6"/>
  <c r="C2807" i="6"/>
  <c r="C1830" i="6"/>
  <c r="C2222" i="6"/>
  <c r="C2804" i="6"/>
  <c r="C1776" i="6"/>
  <c r="C351" i="6"/>
  <c r="C1309" i="6"/>
  <c r="C1623" i="6"/>
  <c r="C2394" i="6"/>
  <c r="C953" i="6"/>
  <c r="C1502" i="6"/>
  <c r="C1263" i="6"/>
  <c r="C2843" i="6"/>
  <c r="C1809" i="6"/>
  <c r="C2897" i="6"/>
  <c r="C2094" i="6"/>
  <c r="C168" i="6"/>
  <c r="C1909" i="6"/>
  <c r="C921" i="6"/>
  <c r="C376" i="6"/>
  <c r="C480" i="6"/>
  <c r="C1863" i="6"/>
  <c r="C2724" i="6"/>
  <c r="C1157" i="6"/>
  <c r="C648" i="6"/>
  <c r="C2717" i="6"/>
  <c r="C1211" i="6"/>
  <c r="C2776" i="6"/>
  <c r="C1992" i="6"/>
  <c r="C1346" i="6"/>
  <c r="C1859" i="6"/>
  <c r="C1934" i="6"/>
  <c r="C458" i="6"/>
  <c r="C1885" i="6"/>
  <c r="C348" i="6"/>
  <c r="C484" i="6"/>
  <c r="C1461" i="6"/>
  <c r="C2808" i="6"/>
  <c r="C1781" i="6"/>
  <c r="C1897" i="6"/>
  <c r="C2322" i="6"/>
  <c r="C2234" i="6"/>
  <c r="C1984" i="6"/>
  <c r="C1324" i="6"/>
  <c r="C209" i="6"/>
  <c r="C488" i="6"/>
  <c r="C2017" i="6"/>
  <c r="C150" i="6"/>
  <c r="C365" i="6"/>
  <c r="C987" i="6"/>
  <c r="C1740" i="6"/>
  <c r="C2555" i="6"/>
  <c r="C2681" i="6"/>
  <c r="C838" i="6"/>
  <c r="C2708" i="6"/>
  <c r="C818" i="6"/>
  <c r="C1516" i="6"/>
  <c r="C2081" i="6"/>
  <c r="C1319" i="6"/>
  <c r="C2561" i="6"/>
  <c r="C738" i="6"/>
  <c r="C1606" i="6"/>
  <c r="C320" i="6"/>
  <c r="C1335" i="6"/>
  <c r="C1734" i="6"/>
  <c r="C1412" i="6"/>
  <c r="C2663" i="6"/>
  <c r="C916" i="6"/>
  <c r="C1463" i="6"/>
  <c r="C694" i="6"/>
  <c r="C2004" i="6"/>
  <c r="C1964" i="6"/>
  <c r="C31" i="6"/>
  <c r="C29" i="6"/>
  <c r="C58" i="6"/>
  <c r="C884" i="6"/>
  <c r="C664" i="6"/>
  <c r="C758" i="6"/>
  <c r="C936" i="6"/>
  <c r="C1643" i="6"/>
  <c r="C220" i="6"/>
  <c r="C757" i="6"/>
  <c r="C2719" i="6"/>
  <c r="C2694" i="6"/>
  <c r="C1295" i="6"/>
  <c r="C1595" i="6"/>
  <c r="C2417" i="6"/>
  <c r="C339" i="6"/>
  <c r="C911" i="6"/>
  <c r="C2244" i="6"/>
  <c r="C1249" i="6"/>
  <c r="C2293" i="6"/>
  <c r="C568" i="6"/>
  <c r="C1605" i="6"/>
  <c r="C1464" i="6"/>
  <c r="C2508" i="6"/>
  <c r="C2739" i="6"/>
  <c r="C2245" i="6"/>
  <c r="C2599" i="6"/>
  <c r="C1051" i="6"/>
  <c r="C2683" i="6"/>
  <c r="C1503" i="6"/>
  <c r="C2276" i="6"/>
  <c r="C1016" i="6"/>
  <c r="C2468" i="6"/>
  <c r="C2097" i="6"/>
  <c r="C2779" i="6"/>
  <c r="C1352" i="6"/>
  <c r="C2548" i="6"/>
  <c r="C2080" i="6"/>
  <c r="C2060" i="6"/>
  <c r="C2233" i="6"/>
  <c r="C477" i="6"/>
  <c r="C1686" i="6"/>
  <c r="C2702" i="6"/>
  <c r="C222" i="6"/>
  <c r="C1201" i="6"/>
  <c r="C181" i="6"/>
  <c r="C2410" i="6"/>
  <c r="C287" i="6"/>
  <c r="C507" i="6"/>
  <c r="C2500" i="6"/>
  <c r="C212" i="6"/>
  <c r="C1013" i="6"/>
  <c r="C808" i="6"/>
  <c r="C328" i="6"/>
  <c r="C986" i="6"/>
  <c r="C1488" i="6"/>
  <c r="C2164" i="6"/>
  <c r="C6" i="6"/>
  <c r="C436" i="6"/>
  <c r="C1375" i="6"/>
  <c r="C536" i="6"/>
  <c r="C909" i="6"/>
  <c r="C1713" i="6"/>
  <c r="C2693" i="6"/>
  <c r="C1061" i="6"/>
  <c r="C2103" i="6"/>
  <c r="C2854" i="6"/>
  <c r="C1076" i="6"/>
  <c r="C669" i="6"/>
  <c r="C148" i="6"/>
  <c r="C2325" i="6"/>
  <c r="C2851" i="6"/>
  <c r="C1755" i="6"/>
  <c r="C1746" i="6"/>
  <c r="C961" i="6"/>
  <c r="C1172" i="6"/>
  <c r="C437" i="6"/>
  <c r="C1700" i="6"/>
  <c r="C1447" i="6"/>
  <c r="C529" i="6"/>
  <c r="C1119" i="6"/>
  <c r="C1511" i="6"/>
  <c r="C2099" i="6"/>
  <c r="C799" i="6"/>
  <c r="C2297" i="6"/>
  <c r="C718" i="6"/>
  <c r="C1269" i="6"/>
  <c r="C19" i="6"/>
  <c r="C2418" i="6"/>
  <c r="C2576" i="6"/>
  <c r="C2716" i="6"/>
  <c r="C1029" i="6"/>
  <c r="C1350" i="6"/>
  <c r="C1011" i="6"/>
  <c r="C1467" i="6"/>
  <c r="C1596" i="6"/>
  <c r="C506" i="6"/>
  <c r="C1723" i="6"/>
  <c r="C2765" i="6"/>
  <c r="C2414" i="6"/>
  <c r="C1597" i="6"/>
  <c r="C2793" i="6"/>
  <c r="C2788" i="6"/>
  <c r="C1285" i="6"/>
  <c r="C188" i="6"/>
  <c r="C288" i="6"/>
  <c r="C2289" i="6"/>
  <c r="C1180" i="6"/>
  <c r="C314" i="6"/>
  <c r="C1993" i="6"/>
  <c r="C205" i="6"/>
  <c r="C1903" i="6"/>
  <c r="C515" i="6"/>
  <c r="C482" i="6"/>
  <c r="C1509" i="6"/>
  <c r="C1640" i="6"/>
  <c r="C1094" i="6"/>
  <c r="C1150" i="6"/>
  <c r="C2509" i="6"/>
  <c r="C564" i="6"/>
  <c r="C607" i="6"/>
  <c r="C1777" i="6"/>
  <c r="C695" i="6"/>
  <c r="C300" i="6"/>
  <c r="C2842" i="6"/>
  <c r="C1811" i="6"/>
  <c r="C1279" i="6"/>
  <c r="C445" i="6"/>
  <c r="C1506" i="6"/>
  <c r="C87" i="6"/>
  <c r="C2798" i="6"/>
  <c r="C2001" i="6"/>
  <c r="C2128" i="6"/>
  <c r="C1613" i="6"/>
  <c r="C227" i="6"/>
  <c r="C940" i="6"/>
  <c r="C2785" i="6"/>
  <c r="C785" i="6"/>
  <c r="C2553" i="6"/>
  <c r="C2832" i="6"/>
  <c r="C1106" i="6"/>
  <c r="C1056" i="6"/>
  <c r="C2747" i="6"/>
  <c r="C66" i="6"/>
  <c r="C1002" i="6"/>
  <c r="C947" i="6"/>
  <c r="C1255" i="6"/>
  <c r="C1936" i="6"/>
  <c r="C912" i="6"/>
  <c r="C1344" i="6"/>
  <c r="C2251" i="6"/>
  <c r="C1581" i="6"/>
  <c r="C2657" i="6"/>
  <c r="C1944" i="6"/>
  <c r="C841" i="6"/>
  <c r="C101" i="6"/>
  <c r="C1951" i="6"/>
  <c r="C2196" i="6"/>
  <c r="C616" i="6"/>
  <c r="C735" i="6"/>
  <c r="C1417" i="6"/>
  <c r="C194" i="6"/>
  <c r="C1251" i="6"/>
  <c r="C990" i="6"/>
  <c r="C402" i="6"/>
  <c r="C2577" i="6"/>
  <c r="C2631" i="6"/>
  <c r="C2643" i="6"/>
  <c r="C1270" i="6"/>
  <c r="C530" i="6"/>
  <c r="C2522" i="6"/>
  <c r="C1573" i="6"/>
  <c r="C2822" i="6"/>
  <c r="C2518" i="6"/>
  <c r="C2529" i="6"/>
  <c r="C2451" i="6"/>
  <c r="C706" i="6"/>
  <c r="C1254" i="6"/>
  <c r="C2859" i="6"/>
  <c r="C676" i="6"/>
  <c r="C2220" i="6"/>
  <c r="C1170" i="6"/>
  <c r="C1426" i="6"/>
  <c r="C1085" i="6"/>
  <c r="C1756" i="6"/>
  <c r="C1155" i="6"/>
  <c r="C2491" i="6"/>
  <c r="C36" i="6"/>
  <c r="C2339" i="6"/>
  <c r="C781" i="6"/>
  <c r="C1524" i="6"/>
  <c r="C534" i="6"/>
  <c r="C1176" i="6"/>
  <c r="C983" i="6"/>
  <c r="C1852" i="6"/>
  <c r="C2415" i="6"/>
  <c r="C1527" i="6"/>
  <c r="C1337" i="6"/>
  <c r="C1807" i="6"/>
  <c r="C2626" i="6"/>
  <c r="C978" i="6"/>
  <c r="C467" i="6"/>
  <c r="C231" i="6"/>
  <c r="C1192" i="6"/>
  <c r="C2645" i="6"/>
  <c r="C2026" i="6"/>
  <c r="C252" i="6"/>
  <c r="C120" i="6"/>
  <c r="C2768" i="6"/>
  <c r="C2502" i="6"/>
  <c r="C734" i="6"/>
  <c r="C1681" i="6"/>
  <c r="C1967" i="6"/>
  <c r="C1455" i="6"/>
  <c r="C1121" i="6"/>
  <c r="C419" i="6"/>
  <c r="C2850" i="6"/>
  <c r="C687" i="6"/>
  <c r="C2464" i="6"/>
  <c r="C2194" i="6"/>
  <c r="C1616" i="6"/>
  <c r="C1510" i="6"/>
  <c r="C55" i="6"/>
  <c r="C38" i="6"/>
  <c r="C69" i="6"/>
  <c r="C2023" i="6"/>
  <c r="C2811" i="6"/>
  <c r="C697" i="6"/>
  <c r="C1935" i="6"/>
  <c r="C896" i="6"/>
  <c r="C1787" i="6"/>
  <c r="C797" i="6"/>
  <c r="C1137" i="6"/>
  <c r="C2312" i="6"/>
  <c r="C2277" i="6"/>
  <c r="C809" i="6"/>
  <c r="C1110" i="6"/>
  <c r="C292" i="6"/>
  <c r="C434" i="6"/>
  <c r="C119" i="6"/>
  <c r="C357" i="6"/>
  <c r="C1829" i="6"/>
  <c r="C2219" i="6"/>
  <c r="C1847" i="6"/>
  <c r="C259" i="6"/>
  <c r="C565" i="6"/>
  <c r="C1030" i="6"/>
  <c r="C1182" i="6"/>
  <c r="C141" i="6"/>
  <c r="C1107" i="6"/>
  <c r="C2587" i="6"/>
  <c r="C524" i="6"/>
  <c r="C1683" i="6"/>
  <c r="C2778" i="6"/>
  <c r="C2136" i="6"/>
  <c r="C1537" i="6"/>
  <c r="C1844" i="6"/>
  <c r="C1421" i="6"/>
  <c r="C2114" i="6"/>
  <c r="C2671" i="6"/>
  <c r="C1831" i="6"/>
  <c r="C1239" i="6"/>
  <c r="C1650" i="6"/>
  <c r="C96" i="6"/>
  <c r="C2012" i="6"/>
  <c r="C273" i="6"/>
  <c r="C1987" i="6"/>
  <c r="C1187" i="6"/>
  <c r="C142" i="6"/>
  <c r="C2300" i="6"/>
  <c r="C451" i="6"/>
  <c r="C2267" i="6"/>
  <c r="C1063" i="6"/>
  <c r="C124" i="6"/>
  <c r="C2465" i="6"/>
  <c r="C2478" i="6"/>
  <c r="C350" i="6"/>
  <c r="C975" i="6"/>
  <c r="C800" i="6"/>
  <c r="C1358" i="6"/>
  <c r="C773" i="6"/>
  <c r="C401" i="6"/>
  <c r="C2072" i="6"/>
  <c r="C1750" i="6"/>
  <c r="C533" i="6"/>
  <c r="C816" i="6"/>
  <c r="C1890" i="6"/>
  <c r="C1499" i="6"/>
  <c r="C1768" i="6"/>
  <c r="C1477" i="6"/>
  <c r="C195" i="6"/>
  <c r="C502" i="6"/>
  <c r="C1627" i="6"/>
  <c r="C2037" i="6"/>
  <c r="C2291" i="6"/>
  <c r="C2612" i="6"/>
  <c r="C1685" i="6"/>
  <c r="C1351" i="6"/>
  <c r="C2871" i="6"/>
  <c r="C2494" i="6"/>
  <c r="C2223" i="6"/>
  <c r="C1190" i="6"/>
  <c r="C570" i="6"/>
  <c r="C1995" i="6"/>
  <c r="C127" i="6"/>
  <c r="C2864" i="6"/>
  <c r="C1393" i="6"/>
  <c r="C1794" i="6"/>
  <c r="C1120" i="6"/>
  <c r="C1308" i="6"/>
  <c r="C1957" i="6"/>
  <c r="C2104" i="6"/>
  <c r="C1568" i="6"/>
  <c r="C364" i="6"/>
  <c r="C2796" i="6"/>
  <c r="C2118" i="6"/>
  <c r="C2536" i="6"/>
  <c r="C857" i="6"/>
  <c r="C2263" i="6"/>
  <c r="C1769" i="6"/>
  <c r="C2107" i="6"/>
  <c r="C1458" i="6"/>
  <c r="C733" i="6"/>
  <c r="C679" i="6"/>
  <c r="C2149" i="6"/>
  <c r="C1443" i="6"/>
  <c r="C52" i="6"/>
  <c r="C1955" i="6"/>
  <c r="C2247" i="6"/>
  <c r="C1931" i="6"/>
  <c r="C1932" i="6"/>
  <c r="C2578" i="6"/>
  <c r="N7" i="11"/>
  <c r="O7" i="11" s="1"/>
  <c r="C1638" i="6"/>
  <c r="C1604" i="6"/>
  <c r="C2032" i="6"/>
  <c r="C2562" i="6"/>
  <c r="C2487" i="6"/>
  <c r="C1138" i="6"/>
  <c r="C2847" i="6"/>
  <c r="C2112" i="6"/>
  <c r="C2455" i="6"/>
  <c r="C1468" i="6"/>
  <c r="C2374" i="6"/>
  <c r="C2122" i="6"/>
  <c r="C674" i="6"/>
  <c r="C558" i="6"/>
  <c r="C158" i="6"/>
  <c r="C1069" i="6"/>
  <c r="C487" i="6"/>
  <c r="C2077" i="6"/>
  <c r="C2458" i="6"/>
  <c r="C2079" i="6"/>
  <c r="C606" i="6"/>
  <c r="C2203" i="6"/>
  <c r="C2481" i="6"/>
  <c r="C2402" i="6"/>
  <c r="C1730" i="6"/>
  <c r="C173" i="6"/>
  <c r="C1411" i="6"/>
  <c r="C1070" i="6"/>
  <c r="C2181" i="6"/>
  <c r="C548" i="6"/>
  <c r="C2789" i="6"/>
  <c r="C282" i="6"/>
  <c r="C2469" i="6"/>
  <c r="C2199" i="6"/>
  <c r="C544" i="6"/>
  <c r="C2743" i="6"/>
  <c r="C2151" i="6"/>
  <c r="C248" i="6"/>
  <c r="C2597" i="6"/>
  <c r="C981" i="6"/>
  <c r="C1440" i="6"/>
  <c r="C2059" i="6"/>
  <c r="C562" i="6"/>
  <c r="C2430" i="6"/>
  <c r="C255" i="6"/>
  <c r="C1701" i="6"/>
  <c r="C888" i="6"/>
  <c r="C2819" i="6"/>
  <c r="C138" i="6"/>
  <c r="C118" i="6"/>
  <c r="C504" i="6"/>
  <c r="C1062" i="6"/>
  <c r="C1233" i="6"/>
  <c r="C390" i="6"/>
  <c r="C2045" i="6"/>
  <c r="C1391" i="6"/>
  <c r="C2346" i="6"/>
  <c r="C585" i="6"/>
  <c r="C1152" i="6"/>
  <c r="C1054" i="6"/>
  <c r="C970" i="6"/>
  <c r="C2533" i="6"/>
  <c r="C2572" i="6"/>
  <c r="C2460" i="6"/>
  <c r="C12" i="6"/>
  <c r="C1204" i="6"/>
  <c r="C1716" i="6"/>
  <c r="C1388" i="6"/>
  <c r="C1400" i="6"/>
  <c r="C2667" i="6"/>
  <c r="C1970" i="6"/>
  <c r="C2482" i="6"/>
  <c r="C2420" i="6"/>
  <c r="C1261" i="6"/>
  <c r="C207" i="6"/>
  <c r="C1041" i="6"/>
  <c r="C1237" i="6"/>
  <c r="C643" i="6"/>
  <c r="C744" i="6"/>
  <c r="C886" i="6"/>
  <c r="C2560" i="6"/>
  <c r="C199" i="6"/>
  <c r="C192" i="6"/>
  <c r="C690" i="6"/>
  <c r="C1022" i="6"/>
  <c r="C2172" i="6"/>
  <c r="C1666" i="6"/>
  <c r="C2231" i="6"/>
  <c r="C2213" i="6"/>
  <c r="C425" i="6"/>
  <c r="C1114" i="6"/>
  <c r="C846" i="6"/>
  <c r="C175" i="6"/>
  <c r="C424" i="6"/>
  <c r="C2280" i="6"/>
  <c r="C1341" i="6"/>
  <c r="C2356" i="6"/>
  <c r="C326" i="6"/>
  <c r="C104" i="6"/>
  <c r="C2217" i="6"/>
  <c r="C586" i="6"/>
  <c r="C1960" i="6"/>
  <c r="C967" i="6"/>
  <c r="C1614" i="6"/>
  <c r="C950" i="6"/>
  <c r="C1111" i="6"/>
  <c r="C249" i="6"/>
  <c r="C428" i="6"/>
  <c r="C1401" i="6"/>
  <c r="C2024" i="6"/>
  <c r="C2727" i="6"/>
  <c r="C1395" i="6"/>
  <c r="C1679" i="6"/>
  <c r="C2047" i="6"/>
  <c r="C2349" i="6"/>
  <c r="C1059" i="6"/>
  <c r="C946" i="6"/>
  <c r="C2011" i="6"/>
  <c r="C1146" i="6"/>
  <c r="C2812" i="6"/>
  <c r="C2558" i="6"/>
  <c r="C1160" i="6"/>
  <c r="C1636" i="6"/>
  <c r="C1752" i="6"/>
  <c r="C72" i="6"/>
  <c r="C1998" i="6"/>
  <c r="C2585" i="6"/>
  <c r="C184" i="6"/>
  <c r="C2185" i="6"/>
  <c r="C1381" i="6"/>
  <c r="C833" i="6"/>
  <c r="C518" i="6"/>
  <c r="C97" i="6"/>
  <c r="C306" i="6"/>
  <c r="C223" i="6"/>
  <c r="C1241" i="6"/>
  <c r="C2642" i="6"/>
  <c r="C2826" i="6"/>
  <c r="C2630" i="6"/>
  <c r="C455" i="6"/>
  <c r="C2329" i="6"/>
  <c r="C2230" i="6"/>
  <c r="C37" i="6"/>
  <c r="C418" i="6"/>
  <c r="C1104" i="6"/>
  <c r="C2885" i="6"/>
  <c r="C2301" i="6"/>
  <c r="C1732" i="6"/>
  <c r="C2459" i="6"/>
  <c r="C656" i="6"/>
  <c r="C1423" i="6"/>
  <c r="C1904" i="6"/>
  <c r="C1490" i="6"/>
  <c r="C713" i="6"/>
  <c r="C2007" i="6"/>
  <c r="C1678" i="6"/>
  <c r="C1731" i="6"/>
  <c r="C618" i="6"/>
  <c r="C2567" i="6"/>
  <c r="C2321" i="6"/>
  <c r="C1888" i="6"/>
  <c r="C1018" i="6"/>
  <c r="C1302" i="6"/>
  <c r="C762" i="6"/>
  <c r="C644" i="6"/>
  <c r="C2421" i="6"/>
  <c r="C1948" i="6"/>
  <c r="C1828" i="6"/>
  <c r="C2308" i="6"/>
  <c r="C1854" i="6"/>
  <c r="C1857" i="6"/>
  <c r="C1213" i="6"/>
  <c r="C814" i="6"/>
  <c r="C731" i="6"/>
  <c r="C1476" i="6"/>
  <c r="C2537" i="6"/>
  <c r="C2285" i="6"/>
  <c r="C452" i="6"/>
  <c r="C116" i="6"/>
  <c r="C100" i="6"/>
  <c r="C123" i="6"/>
  <c r="C2714" i="6"/>
  <c r="C217" i="6"/>
  <c r="C1049" i="6"/>
  <c r="C2078" i="6"/>
  <c r="C21" i="6"/>
  <c r="C2875" i="6"/>
  <c r="C2703" i="6"/>
  <c r="C577" i="6"/>
  <c r="C7" i="6"/>
  <c r="C2327" i="6"/>
  <c r="C1875" i="6"/>
  <c r="C793" i="6"/>
  <c r="C2326" i="6"/>
  <c r="C2492" i="6"/>
  <c r="C1028" i="6"/>
  <c r="C645" i="6"/>
  <c r="C962" i="6"/>
  <c r="C1905" i="6"/>
  <c r="C1470" i="6"/>
  <c r="C2131" i="6"/>
  <c r="C406" i="6"/>
  <c r="C179" i="6"/>
  <c r="C2039" i="6"/>
  <c r="C1242" i="6"/>
  <c r="C1739" i="6"/>
  <c r="C379" i="6"/>
  <c r="C1194" i="6"/>
  <c r="C139" i="6"/>
  <c r="C1077" i="6"/>
  <c r="C1860" i="6"/>
  <c r="C1786" i="6"/>
  <c r="C1791" i="6"/>
  <c r="C2649" i="6"/>
  <c r="C1748" i="6"/>
  <c r="C2115" i="6"/>
  <c r="C1921" i="6"/>
  <c r="C1764" i="6"/>
  <c r="C448" i="6"/>
  <c r="C2691" i="6"/>
  <c r="C2210" i="6"/>
  <c r="C2040" i="6"/>
  <c r="C197" i="6"/>
  <c r="C1234" i="6"/>
  <c r="C1305" i="6"/>
  <c r="C933" i="6"/>
  <c r="C851" i="6"/>
  <c r="C1523" i="6"/>
  <c r="C836" i="6"/>
  <c r="C2753" i="6"/>
  <c r="C346" i="6"/>
  <c r="C2331" i="6"/>
  <c r="C2328" i="6"/>
  <c r="C2611" i="6"/>
  <c r="C1247" i="6"/>
  <c r="C1820" i="6"/>
  <c r="C1290" i="6"/>
  <c r="C632" i="6"/>
  <c r="C1368" i="6"/>
  <c r="C1804" i="6"/>
  <c r="C1066" i="6"/>
  <c r="C760" i="6"/>
  <c r="C268" i="6"/>
  <c r="C2879" i="6"/>
  <c r="C2428" i="6"/>
  <c r="C324" i="6"/>
  <c r="C247" i="6"/>
  <c r="C2351" i="6"/>
  <c r="C2145" i="6"/>
  <c r="C2130" i="6"/>
  <c r="C2139" i="6"/>
  <c r="C2644" i="6"/>
  <c r="C1353" i="6"/>
  <c r="C1313" i="6"/>
  <c r="C2853" i="6"/>
  <c r="C182" i="6"/>
  <c r="C1682" i="6"/>
  <c r="C1533" i="6"/>
  <c r="C528" i="6"/>
  <c r="C2898" i="6"/>
  <c r="C2452" i="6"/>
  <c r="C1564" i="6"/>
  <c r="C821" i="6"/>
  <c r="C677" i="6"/>
  <c r="C1360" i="6"/>
  <c r="C1441" i="6"/>
  <c r="C2603" i="6"/>
  <c r="C1959" i="6"/>
  <c r="C2867" i="6"/>
  <c r="C143" i="6"/>
  <c r="C2596" i="6"/>
  <c r="C704" i="6"/>
  <c r="C1923" i="6"/>
  <c r="C2855" i="6"/>
  <c r="C2539" i="6"/>
  <c r="C469" i="6"/>
  <c r="C743" i="6"/>
  <c r="C362" i="6"/>
  <c r="C1015" i="6"/>
  <c r="C456" i="6"/>
  <c r="C1243" i="6"/>
  <c r="C1925" i="6"/>
  <c r="C74" i="6"/>
  <c r="C2134" i="6"/>
  <c r="C1193" i="6"/>
  <c r="C2647" i="6"/>
  <c r="C2275" i="6"/>
  <c r="C1914" i="6"/>
  <c r="C382" i="6"/>
  <c r="C1884" i="6"/>
  <c r="C608" i="6"/>
  <c r="C366" i="6"/>
  <c r="C578" i="6"/>
  <c r="C2144" i="6"/>
  <c r="C2706" i="6"/>
  <c r="C1024" i="6"/>
  <c r="C1628" i="6"/>
  <c r="C737" i="6"/>
  <c r="C894" i="6"/>
  <c r="C1301" i="6"/>
  <c r="C2188" i="6"/>
  <c r="C1044" i="6"/>
  <c r="C1602" i="6"/>
  <c r="C395" i="6"/>
  <c r="C284" i="6"/>
  <c r="C1981" i="6"/>
  <c r="C1451" i="6"/>
  <c r="C1367" i="6"/>
  <c r="C2874" i="6"/>
  <c r="C310" i="6"/>
  <c r="C1383" i="6"/>
  <c r="C1359" i="6"/>
  <c r="C1153" i="6"/>
  <c r="C1969" i="6"/>
  <c r="C902" i="6"/>
  <c r="C63" i="6"/>
  <c r="C1687" i="6"/>
  <c r="C2029" i="6"/>
  <c r="C1950" i="6"/>
  <c r="C415" i="6"/>
  <c r="C389" i="6"/>
  <c r="C1866" i="6"/>
  <c r="C1974" i="6"/>
  <c r="C1409" i="6"/>
  <c r="C2257" i="6"/>
  <c r="C724" i="6"/>
  <c r="C1695" i="6"/>
  <c r="C630" i="6"/>
  <c r="C1609" i="6"/>
  <c r="C998" i="6"/>
  <c r="C2163" i="6"/>
  <c r="C2069" i="6"/>
  <c r="C2061" i="6"/>
  <c r="C344" i="6"/>
  <c r="C1500" i="6"/>
  <c r="C2111" i="6"/>
  <c r="C2782" i="6"/>
  <c r="C1536" i="6"/>
  <c r="C1758" i="6"/>
  <c r="C1306" i="6"/>
  <c r="C129" i="6"/>
  <c r="C2372" i="6"/>
  <c r="C824" i="6"/>
  <c r="C50" i="6"/>
  <c r="C417" i="6"/>
  <c r="C1790" i="6"/>
  <c r="C1300" i="6"/>
  <c r="C1127" i="6"/>
  <c r="C2589" i="6"/>
  <c r="C538" i="6"/>
  <c r="C2236" i="6"/>
  <c r="C1542" i="6"/>
  <c r="C1817" i="6"/>
  <c r="C1259" i="6"/>
  <c r="C1462" i="6"/>
  <c r="C2359" i="6"/>
  <c r="C619" i="6"/>
  <c r="C483" i="6"/>
  <c r="C1322" i="6"/>
  <c r="C2783" i="6"/>
  <c r="C1277" i="6"/>
  <c r="C2083" i="6"/>
  <c r="C449" i="6"/>
  <c r="C234" i="6"/>
  <c r="C1813" i="6"/>
  <c r="C925" i="6"/>
  <c r="C1742" i="6"/>
  <c r="C289" i="6"/>
  <c r="C1209" i="6"/>
  <c r="C2357" i="6"/>
  <c r="C2286" i="6"/>
  <c r="C1020" i="6"/>
  <c r="C655" i="6"/>
  <c r="C984" i="6"/>
  <c r="C2477" i="6"/>
  <c r="C1207" i="6"/>
  <c r="C2392" i="6"/>
  <c r="C1382" i="6"/>
  <c r="C1262" i="6"/>
  <c r="C2435" i="6"/>
  <c r="C593" i="6"/>
  <c r="C110" i="6"/>
  <c r="C2583" i="6"/>
  <c r="C2214" i="6"/>
  <c r="C898" i="6"/>
  <c r="C196" i="6"/>
  <c r="C2225" i="6"/>
  <c r="C557" i="6"/>
  <c r="C2106" i="6"/>
  <c r="C2019" i="6"/>
  <c r="C1053" i="6"/>
  <c r="C2493" i="6"/>
  <c r="C204" i="6"/>
  <c r="C829" i="6"/>
  <c r="C2401" i="6"/>
  <c r="C2692" i="6"/>
  <c r="C88" i="6"/>
  <c r="C2550" i="6"/>
  <c r="C2142" i="6"/>
  <c r="C1466" i="6"/>
  <c r="C323" i="6"/>
  <c r="C2526" i="6"/>
  <c r="C228" i="6"/>
  <c r="C1990" i="6"/>
  <c r="C2227" i="6"/>
  <c r="C2713" i="6"/>
  <c r="C126" i="6"/>
  <c r="C1517" i="6"/>
  <c r="C1538" i="6"/>
  <c r="C1766" i="6"/>
  <c r="C121" i="6"/>
  <c r="C1872" i="6"/>
  <c r="C2316" i="6"/>
  <c r="C2431" i="6"/>
  <c r="C1330" i="6"/>
  <c r="C2173" i="6"/>
  <c r="C777" i="6"/>
  <c r="C241" i="6"/>
  <c r="C152" i="6"/>
  <c r="C2824" i="6"/>
  <c r="C1548" i="6"/>
  <c r="C1310" i="6"/>
  <c r="C640" i="6"/>
  <c r="C1080" i="6"/>
  <c r="C1365" i="6"/>
  <c r="C224" i="6"/>
  <c r="C624" i="6"/>
  <c r="C1839" i="6"/>
  <c r="C178" i="6"/>
  <c r="C1962" i="6"/>
  <c r="C1369" i="6"/>
  <c r="C1612" i="6"/>
  <c r="C636" i="6"/>
  <c r="C1883" i="6"/>
  <c r="C1478" i="6"/>
  <c r="C2639" i="6"/>
  <c r="C1919" i="6"/>
  <c r="C837" i="6"/>
  <c r="C299" i="6"/>
  <c r="C387" i="6"/>
  <c r="C1518" i="6"/>
  <c r="C134" i="6"/>
  <c r="C2055" i="6"/>
  <c r="C1437" i="6"/>
  <c r="C1696" i="6"/>
  <c r="C2771" i="6"/>
  <c r="C2860" i="6"/>
  <c r="C1116" i="6"/>
  <c r="C1952" i="6"/>
  <c r="C2186" i="6"/>
  <c r="C2105" i="6"/>
  <c r="C1999" i="6"/>
  <c r="C2744" i="6"/>
  <c r="C1757" i="6"/>
  <c r="C683" i="6"/>
  <c r="C1482" i="6"/>
  <c r="C774" i="6"/>
  <c r="C1123" i="6"/>
  <c r="C423" i="6"/>
  <c r="C2189" i="6"/>
  <c r="C696" i="6"/>
  <c r="C2009" i="6"/>
  <c r="C646" i="6"/>
  <c r="C1317" i="6"/>
  <c r="C2397" i="6"/>
  <c r="C2617" i="6"/>
  <c r="C393" i="6"/>
  <c r="C1659" i="6"/>
  <c r="C359" i="6"/>
  <c r="C2031" i="6"/>
  <c r="C1519" i="6"/>
  <c r="C778" i="6"/>
  <c r="C53" i="6"/>
  <c r="C2101" i="6"/>
  <c r="C238" i="6"/>
  <c r="C2579" i="6"/>
  <c r="C2532" i="6"/>
  <c r="C1010" i="6"/>
  <c r="C400" i="6"/>
  <c r="C475" i="6"/>
  <c r="C1256" i="6"/>
  <c r="C725" i="6"/>
  <c r="C2570" i="6"/>
  <c r="C464" i="6"/>
  <c r="C2027" i="6"/>
  <c r="C1420" i="6"/>
  <c r="C913" i="6"/>
  <c r="C2462" i="6"/>
  <c r="C1174" i="6"/>
  <c r="C2641" i="6"/>
  <c r="C556" i="6"/>
  <c r="C1566" i="6"/>
  <c r="C969" i="6"/>
  <c r="C2243" i="6"/>
  <c r="C535" i="6"/>
  <c r="C1189" i="6"/>
  <c r="C1569" i="6"/>
  <c r="C948" i="6"/>
  <c r="C1753" i="6"/>
  <c r="C1430" i="6"/>
  <c r="C973" i="6"/>
  <c r="C206" i="6"/>
  <c r="C1141" i="6"/>
  <c r="C2858" i="6"/>
  <c r="C2159" i="6"/>
  <c r="C225" i="6"/>
  <c r="C61" i="6"/>
  <c r="C1515" i="6"/>
  <c r="C789" i="6"/>
  <c r="C1185" i="6"/>
  <c r="C2623" i="6"/>
  <c r="C748" i="6"/>
  <c r="C1504" i="6"/>
  <c r="C2476" i="6"/>
  <c r="C2084" i="6"/>
  <c r="C1252" i="6"/>
  <c r="C944" i="6"/>
  <c r="C1635" i="6"/>
  <c r="C185" i="6"/>
  <c r="C2053" i="6"/>
  <c r="C1133" i="6"/>
  <c r="C1588" i="6"/>
  <c r="C465" i="6"/>
  <c r="C2232" i="6"/>
  <c r="C2848" i="6"/>
  <c r="C213" i="6"/>
  <c r="C1287" i="6"/>
  <c r="C1342" i="6"/>
  <c r="C1631" i="6"/>
  <c r="C1818" i="6"/>
  <c r="C639" i="6"/>
  <c r="C1225" i="6"/>
  <c r="C358" i="6"/>
  <c r="C2095" i="6"/>
  <c r="C1274" i="6"/>
  <c r="C856" i="6"/>
  <c r="C416" i="6"/>
  <c r="C2013" i="6"/>
  <c r="C1132" i="6"/>
  <c r="C80" i="6"/>
  <c r="C399" i="6"/>
  <c r="C1418" i="6"/>
  <c r="C2586" i="6"/>
  <c r="C2454" i="6"/>
  <c r="C907" i="6"/>
  <c r="C2827" i="6"/>
  <c r="C1083" i="6"/>
  <c r="C1526" i="6"/>
  <c r="C2190" i="6"/>
  <c r="C496" i="6"/>
  <c r="C89" i="6"/>
  <c r="C211" i="6"/>
  <c r="C75" i="6"/>
  <c r="C372" i="6"/>
  <c r="C820" i="6"/>
  <c r="C1762" i="6"/>
  <c r="C73" i="6"/>
  <c r="C30" i="6"/>
  <c r="C2682" i="6"/>
  <c r="C2791" i="6"/>
  <c r="C1196" i="6"/>
  <c r="C763" i="6"/>
  <c r="C2774" i="6"/>
  <c r="C2731" i="6"/>
  <c r="C2221" i="6"/>
  <c r="C331" i="6"/>
  <c r="C1587" i="6"/>
  <c r="C1385" i="6"/>
  <c r="C587" i="6"/>
  <c r="C90" i="6"/>
  <c r="C2127" i="6"/>
  <c r="C2495" i="6"/>
  <c r="C1294" i="6"/>
  <c r="C1697" i="6"/>
  <c r="C1778" i="6"/>
  <c r="C2433" i="6"/>
  <c r="C914" i="6"/>
  <c r="C2442" i="6"/>
  <c r="C392" i="6"/>
  <c r="C2253" i="6"/>
  <c r="C2627" i="6"/>
  <c r="C2082" i="6"/>
  <c r="C1404" i="6"/>
  <c r="C495" i="6"/>
  <c r="C1130" i="6"/>
  <c r="C2254" i="6"/>
  <c r="C1603" i="6"/>
  <c r="C798" i="6"/>
  <c r="C1972" i="6"/>
  <c r="C95" i="6"/>
  <c r="C1810" i="6"/>
  <c r="C1390" i="6"/>
  <c r="C2805" i="6"/>
  <c r="C47" i="6"/>
  <c r="C2175" i="6"/>
  <c r="C57" i="6"/>
  <c r="C1670" i="6"/>
  <c r="C497" i="6"/>
  <c r="C1539" i="6"/>
  <c r="C237" i="6"/>
  <c r="C2670" i="6"/>
  <c r="C157" i="6"/>
  <c r="C1019" i="6"/>
  <c r="C260" i="6"/>
  <c r="C2876" i="6"/>
  <c r="C2158" i="6"/>
  <c r="C1928" i="6"/>
  <c r="C2044" i="6"/>
  <c r="C853" i="6"/>
  <c r="C294" i="6"/>
  <c r="C1001" i="6"/>
  <c r="C1571" i="6"/>
  <c r="C1271" i="6"/>
  <c r="C500" i="6"/>
  <c r="C1661" i="6"/>
  <c r="C780" i="6"/>
  <c r="C1446" i="6"/>
  <c r="C1933" i="6"/>
  <c r="C2794" i="6"/>
  <c r="C1843" i="6"/>
  <c r="C2696" i="6"/>
  <c r="C1607" i="6"/>
  <c r="C1668" i="6"/>
  <c r="C1663" i="6"/>
  <c r="C1780" i="6"/>
  <c r="C1169" i="6"/>
  <c r="C503" i="6"/>
  <c r="C355" i="6"/>
  <c r="C1946" i="6"/>
  <c r="C2618" i="6"/>
  <c r="C269" i="6"/>
  <c r="C70" i="6"/>
  <c r="C2179" i="6"/>
  <c r="C2815" i="6"/>
  <c r="C1918" i="6"/>
  <c r="C10" i="6"/>
  <c r="C1327" i="6"/>
  <c r="C375" i="6"/>
  <c r="C111" i="6"/>
  <c r="C1005" i="6"/>
  <c r="C569" i="6"/>
  <c r="C2362" i="6"/>
  <c r="C1985" i="6"/>
  <c r="C107" i="6"/>
  <c r="C1601" i="6"/>
  <c r="C200" i="6"/>
  <c r="C1759" i="6"/>
  <c r="C845" i="6"/>
  <c r="C1389" i="6"/>
  <c r="C1924" i="6"/>
  <c r="C2456" i="6"/>
  <c r="C337" i="6"/>
  <c r="C2384" i="6"/>
  <c r="C519" i="6"/>
  <c r="C1838" i="6"/>
  <c r="C2803" i="6"/>
  <c r="C2795" i="6"/>
  <c r="C1826" i="6"/>
  <c r="C1097" i="6"/>
  <c r="C2759" i="6"/>
  <c r="C1158" i="6"/>
  <c r="C1743" i="6"/>
  <c r="C2160" i="6"/>
  <c r="C309" i="6"/>
  <c r="C801" i="6"/>
  <c r="C1630" i="6"/>
  <c r="C186" i="6"/>
  <c r="C2689" i="6"/>
  <c r="C2566" i="6"/>
  <c r="C361" i="6"/>
  <c r="C919" i="6"/>
  <c r="C1088" i="6"/>
  <c r="C742" i="6"/>
  <c r="C1938" i="6"/>
  <c r="C2488" i="6"/>
  <c r="C1363" i="6"/>
  <c r="C498" i="6"/>
  <c r="C1332" i="6"/>
  <c r="C751" i="6"/>
  <c r="C2621" i="6"/>
  <c r="C1495" i="6"/>
  <c r="C11" i="6"/>
  <c r="C1779" i="6"/>
  <c r="C98" i="6"/>
  <c r="C1338" i="6"/>
  <c r="C549" i="6"/>
  <c r="C81" i="6"/>
  <c r="C2350" i="6"/>
  <c r="C750" i="6"/>
  <c r="C2281" i="6"/>
  <c r="C2016" i="6"/>
  <c r="C708" i="6"/>
  <c r="C1491" i="6"/>
  <c r="C1442" i="6"/>
  <c r="C1978" i="6"/>
  <c r="C2091" i="6"/>
  <c r="C2563" i="6"/>
  <c r="C2274" i="6"/>
  <c r="C2229" i="6"/>
  <c r="C2066" i="6"/>
  <c r="C2503" i="6"/>
  <c r="C2176" i="6"/>
  <c r="C2835" i="6"/>
  <c r="C1456" i="6"/>
  <c r="C1676" i="6"/>
  <c r="C493" i="6"/>
  <c r="C938" i="6"/>
  <c r="C1299" i="6"/>
  <c r="C592" i="6"/>
  <c r="C2338" i="6"/>
  <c r="C1060" i="6"/>
  <c r="C2438" i="6"/>
  <c r="C2467" i="6"/>
  <c r="C791" i="6"/>
  <c r="C1072" i="6"/>
  <c r="C2834" i="6"/>
  <c r="C673" i="6"/>
  <c r="C540" i="6"/>
  <c r="C1089" i="6"/>
  <c r="C2892" i="6"/>
  <c r="C622" i="6"/>
  <c r="C2348" i="6"/>
  <c r="C42" i="6"/>
  <c r="C1586" i="6"/>
  <c r="C1379" i="6"/>
  <c r="C2497" i="6"/>
  <c r="C736" i="6"/>
  <c r="C354" i="6"/>
  <c r="C450" i="6"/>
  <c r="C1886" i="6"/>
  <c r="C1405" i="6"/>
  <c r="C1167" i="6"/>
  <c r="C769" i="6"/>
  <c r="C561" i="6"/>
  <c r="C575" i="6"/>
  <c r="C1168" i="6"/>
  <c r="C1000" i="6"/>
  <c r="C1333" i="6"/>
  <c r="N9" i="11"/>
  <c r="O9" i="11" s="1"/>
  <c r="C317" i="6"/>
  <c r="C1620" i="6"/>
  <c r="C2831" i="6"/>
  <c r="C716" i="6"/>
  <c r="C2712" i="6"/>
  <c r="C1702" i="6"/>
  <c r="C1098" i="6"/>
  <c r="C901" i="6"/>
  <c r="C2129" i="6"/>
  <c r="C340" i="6"/>
  <c r="C1122" i="6"/>
  <c r="C384" i="6"/>
  <c r="C2062" i="6"/>
  <c r="C1626" i="6"/>
  <c r="C2604" i="6"/>
  <c r="C2272" i="6"/>
  <c r="C2443" i="6"/>
  <c r="C2721" i="6"/>
  <c r="C274" i="6"/>
  <c r="C1195" i="6"/>
  <c r="C1023" i="6"/>
  <c r="C270" i="6"/>
  <c r="C277" i="6"/>
  <c r="C1105" i="6"/>
  <c r="C105" i="6"/>
  <c r="C976" i="6"/>
  <c r="C125" i="6"/>
  <c r="C850" i="6"/>
  <c r="C1747" i="6"/>
  <c r="C1579" i="6"/>
  <c r="C689" i="6"/>
  <c r="C2318" i="6"/>
  <c r="C208" i="6"/>
  <c r="C2355" i="6"/>
  <c r="C2108" i="6"/>
  <c r="C1108" i="6"/>
  <c r="C1100" i="6"/>
  <c r="C1507" i="6"/>
  <c r="C513" i="6"/>
  <c r="C923" i="6"/>
  <c r="C2899" i="6"/>
  <c r="C2296" i="6"/>
  <c r="C1864" i="6"/>
  <c r="C2484" i="6"/>
  <c r="C2546" i="6"/>
  <c r="C1901" i="6"/>
  <c r="C312" i="6"/>
  <c r="C922" i="6"/>
  <c r="C2271" i="6"/>
  <c r="C438" i="6"/>
  <c r="C807" i="6"/>
  <c r="C2310" i="6"/>
  <c r="C1479" i="6"/>
  <c r="C481" i="6"/>
  <c r="C1039" i="6"/>
  <c r="C2369" i="6"/>
  <c r="C1219" i="6"/>
  <c r="C1585" i="6"/>
  <c r="C1653" i="6"/>
  <c r="C335" i="6"/>
  <c r="C2723" i="6"/>
  <c r="C1976" i="6"/>
  <c r="C1373" i="6"/>
  <c r="C520" i="6"/>
  <c r="C951" i="6"/>
  <c r="C1744" i="6"/>
  <c r="C2065" i="6"/>
  <c r="C1656" i="6"/>
  <c r="C109" i="6"/>
  <c r="C2184" i="6"/>
  <c r="C2628" i="6"/>
  <c r="C1911" i="6"/>
  <c r="C2685" i="6"/>
  <c r="C2143" i="6"/>
  <c r="C589" i="6"/>
  <c r="C2821" i="6"/>
  <c r="C2698" i="6"/>
  <c r="C136" i="6"/>
  <c r="C353" i="6"/>
  <c r="C927" i="6"/>
  <c r="C2089" i="6"/>
  <c r="C1232" i="6"/>
  <c r="C525" i="6"/>
  <c r="C2382" i="6"/>
  <c r="C1555" i="6"/>
  <c r="C662" i="6"/>
  <c r="C1832" i="6"/>
  <c r="C1396" i="6"/>
  <c r="C1611" i="6"/>
  <c r="C2565" i="6"/>
  <c r="C494" i="6"/>
  <c r="C246" i="6"/>
  <c r="C634" i="6"/>
  <c r="C551" i="6"/>
  <c r="C554" i="6"/>
  <c r="C1917" i="6"/>
  <c r="C1173" i="6"/>
  <c r="C2893" i="6"/>
  <c r="C347" i="6"/>
  <c r="C1074" i="6"/>
  <c r="C1311" i="6"/>
  <c r="C1673" i="6"/>
  <c r="C1103" i="6"/>
  <c r="C720" i="6"/>
  <c r="C2761" i="6"/>
  <c r="C2030" i="6"/>
  <c r="C2035" i="6"/>
  <c r="C2249" i="6"/>
  <c r="C1551" i="6"/>
  <c r="C2100" i="6"/>
  <c r="C1528" i="6"/>
  <c r="C305" i="6"/>
  <c r="C338" i="6"/>
  <c r="C579" i="6"/>
  <c r="C2226" i="6"/>
  <c r="C2422" i="6"/>
  <c r="C849" i="6"/>
  <c r="C2790" i="6"/>
  <c r="C1793" i="6"/>
  <c r="C2262" i="6"/>
  <c r="C2594" i="6"/>
  <c r="C2292" i="6"/>
  <c r="C145" i="6"/>
  <c r="C2889" i="6"/>
  <c r="C1471" i="6"/>
  <c r="C1033" i="6"/>
  <c r="C2347" i="6"/>
  <c r="C8" i="6"/>
  <c r="C92" i="6"/>
  <c r="C1895" i="6"/>
  <c r="C862" i="6"/>
  <c r="C2688" i="6"/>
  <c r="C2152" i="6"/>
  <c r="C2311" i="6"/>
  <c r="C1834" i="6"/>
  <c r="C764" i="6"/>
  <c r="C210" i="6"/>
  <c r="C2093" i="6"/>
  <c r="C2169" i="6"/>
  <c r="C692" i="6"/>
  <c r="C580" i="6"/>
  <c r="C649" i="6"/>
  <c r="C1336" i="6"/>
  <c r="C17" i="6"/>
  <c r="C345" i="6"/>
  <c r="C183" i="6"/>
  <c r="C1783" i="6"/>
  <c r="C1708" i="6"/>
  <c r="C717" i="6"/>
  <c r="C1544" i="6"/>
  <c r="C5" i="6"/>
  <c r="C1862" i="6"/>
  <c r="C1177" i="6"/>
  <c r="C1392" i="6"/>
  <c r="C1705" i="6"/>
  <c r="C1037" i="6"/>
  <c r="C1407" i="6"/>
  <c r="C1881" i="6"/>
  <c r="C476" i="6"/>
  <c r="C1994" i="6"/>
  <c r="C1842" i="6"/>
  <c r="C2535" i="6"/>
  <c r="C1792" i="6"/>
  <c r="C2043" i="6"/>
  <c r="C1118" i="6"/>
  <c r="C1593" i="6"/>
  <c r="C941" i="6"/>
  <c r="C360" i="6"/>
  <c r="C2673" i="6"/>
  <c r="C2413" i="6"/>
  <c r="C1428" i="6"/>
  <c r="C2337" i="6"/>
  <c r="C2718" i="6"/>
  <c r="C1907" i="6"/>
  <c r="C2516" i="6"/>
  <c r="C1520" i="6"/>
  <c r="C903" i="6"/>
  <c r="C621" i="6"/>
  <c r="C1664" i="6"/>
  <c r="C2309" i="6"/>
  <c r="C2519" i="6"/>
  <c r="C629" i="6"/>
  <c r="C2629" i="6"/>
  <c r="C1572" i="6"/>
  <c r="C2833" i="6"/>
  <c r="C261" i="6"/>
  <c r="C864" i="6"/>
  <c r="C443" i="6"/>
  <c r="C2344" i="6"/>
  <c r="C1823" i="6"/>
  <c r="C1058" i="6"/>
  <c r="C2552" i="6"/>
  <c r="C815" i="6"/>
  <c r="C214" i="6"/>
  <c r="C1535" i="6"/>
  <c r="C1675" i="6"/>
  <c r="C828" i="6"/>
  <c r="C1617" i="6"/>
  <c r="C2769" i="6"/>
  <c r="C403" i="6"/>
  <c r="C2734" i="6"/>
  <c r="C1216" i="6"/>
  <c r="C784" i="6"/>
  <c r="C1824" i="6"/>
  <c r="C68" i="6"/>
  <c r="C2427" i="6"/>
  <c r="C873" i="6"/>
  <c r="C2054" i="6"/>
  <c r="C2183" i="6"/>
  <c r="C2569" i="6"/>
  <c r="C2240" i="6"/>
  <c r="C600" i="6"/>
  <c r="C1763" i="6"/>
  <c r="C1578" i="6"/>
  <c r="C1091" i="6"/>
  <c r="C2050" i="6"/>
  <c r="C1796" i="6"/>
  <c r="C1848" i="6"/>
  <c r="C1129" i="6"/>
  <c r="C826" i="6"/>
  <c r="C2193" i="6"/>
  <c r="C302" i="6"/>
  <c r="C117" i="6"/>
  <c r="C2447" i="6"/>
  <c r="EJ3" i="13"/>
  <c r="D61" i="6" l="1"/>
  <c r="C572" i="6"/>
  <c r="C583" i="6" s="1"/>
  <c r="C573" i="6"/>
  <c r="C584" i="6" s="1"/>
  <c r="N6" i="9"/>
  <c r="O6" i="9" s="1"/>
  <c r="C6" i="9" s="1"/>
  <c r="C7" i="9" s="1"/>
  <c r="K6" i="9"/>
  <c r="B6" i="9" s="1"/>
  <c r="B7" i="9" s="1"/>
  <c r="D119" i="6" l="1"/>
  <c r="C611" i="6"/>
  <c r="C612" i="6"/>
  <c r="C628" i="6" s="1"/>
  <c r="C727" i="6" s="1"/>
  <c r="C16" i="9"/>
  <c r="C24" i="9"/>
  <c r="D354" i="6" l="1"/>
  <c r="D353" i="6"/>
  <c r="D357" i="6"/>
  <c r="C627" i="6"/>
  <c r="C872" i="6"/>
  <c r="D437" i="6"/>
  <c r="B16" i="9"/>
  <c r="D355" i="6" l="1"/>
  <c r="C726" i="6"/>
  <c r="C871" i="6" s="1"/>
  <c r="C890" i="6" s="1"/>
  <c r="C891" i="6"/>
  <c r="C906" i="6" s="1"/>
  <c r="D473" i="6"/>
  <c r="C28" i="9"/>
  <c r="B28" i="9"/>
  <c r="B74" i="9" s="1"/>
  <c r="D356" i="6" l="1"/>
  <c r="D490" i="6"/>
  <c r="D502" i="6" s="1"/>
  <c r="D592" i="6" s="1"/>
  <c r="D616" i="6" s="1"/>
  <c r="D624" i="6" s="1"/>
  <c r="C905" i="6"/>
  <c r="C1026" i="6" s="1"/>
  <c r="C1027" i="6"/>
  <c r="C74" i="9"/>
  <c r="B79" i="9"/>
  <c r="D436" i="6" l="1"/>
  <c r="C1079" i="6"/>
  <c r="C1078" i="6"/>
  <c r="C1164" i="6"/>
  <c r="C1292" i="6" s="1"/>
  <c r="C1450" i="6" s="1"/>
  <c r="C79" i="9"/>
  <c r="B83" i="9"/>
  <c r="D472" i="6" l="1"/>
  <c r="C1144" i="6"/>
  <c r="C1143" i="6"/>
  <c r="C1556" i="6"/>
  <c r="C83" i="9"/>
  <c r="B104" i="9"/>
  <c r="D489" i="6" l="1"/>
  <c r="C1163" i="6"/>
  <c r="C1325" i="6" s="1"/>
  <c r="C1483" i="6" s="1"/>
  <c r="C1589" i="6" s="1"/>
  <c r="C1622" i="6" s="1"/>
  <c r="C1644" i="6"/>
  <c r="C1727" i="6"/>
  <c r="C106" i="9"/>
  <c r="B106" i="9"/>
  <c r="D501" i="6" l="1"/>
  <c r="C1689" i="6"/>
  <c r="C1691" i="6" s="1"/>
  <c r="C1692" i="6" s="1"/>
  <c r="C1721" i="6" s="1"/>
  <c r="C1677" i="6"/>
  <c r="C1767" i="6"/>
  <c r="C128" i="9"/>
  <c r="B128" i="9"/>
  <c r="D591" i="6" l="1"/>
  <c r="C1722" i="6"/>
  <c r="C2446" i="6"/>
  <c r="C140" i="9"/>
  <c r="B140" i="9"/>
  <c r="B141" i="9" l="1"/>
  <c r="B143" i="9" s="1"/>
  <c r="D615" i="6"/>
  <c r="C1724" i="6"/>
  <c r="C1725" i="6" s="1"/>
  <c r="C2648" i="6"/>
  <c r="C141" i="9"/>
  <c r="C143" i="9" s="1"/>
  <c r="D623" i="6" l="1"/>
  <c r="C1754" i="6"/>
  <c r="C149" i="9"/>
  <c r="B149" i="9"/>
  <c r="C1760" i="6" l="1"/>
  <c r="C1800" i="6" s="1"/>
  <c r="D644" i="6"/>
  <c r="C165" i="9"/>
  <c r="B165" i="9"/>
  <c r="D645" i="6" l="1"/>
  <c r="C2540" i="6"/>
  <c r="C187" i="9"/>
  <c r="C206" i="9" s="1"/>
  <c r="C221" i="9" s="1"/>
  <c r="B171" i="9"/>
  <c r="AA14" i="6" l="1"/>
  <c r="K14" i="7" s="1"/>
  <c r="AB19" i="6"/>
  <c r="L19" i="7" s="1"/>
  <c r="D646" i="6"/>
  <c r="C2748" i="6"/>
  <c r="AC15" i="6" s="1"/>
  <c r="C247" i="9"/>
  <c r="B187" i="9"/>
  <c r="AB24" i="6" l="1"/>
  <c r="L24" i="7" s="1"/>
  <c r="AB9" i="6"/>
  <c r="L9" i="7" s="1"/>
  <c r="AC5" i="6"/>
  <c r="AC22" i="6"/>
  <c r="AB7" i="6"/>
  <c r="L7" i="7" s="1"/>
  <c r="AA24" i="6"/>
  <c r="K24" i="7" s="1"/>
  <c r="AC17" i="6"/>
  <c r="AC14" i="6"/>
  <c r="AB6" i="6"/>
  <c r="L6" i="7" s="1"/>
  <c r="AA19" i="6"/>
  <c r="K19" i="7" s="1"/>
  <c r="AA8" i="6"/>
  <c r="K8" i="7" s="1"/>
  <c r="AB21" i="6"/>
  <c r="L21" i="7" s="1"/>
  <c r="AB10" i="6"/>
  <c r="L10" i="7" s="1"/>
  <c r="AB12" i="6"/>
  <c r="L12" i="7" s="1"/>
  <c r="AA9" i="6"/>
  <c r="K9" i="7" s="1"/>
  <c r="AB15" i="6"/>
  <c r="L15" i="7" s="1"/>
  <c r="AB16" i="6"/>
  <c r="L16" i="7" s="1"/>
  <c r="AB17" i="6"/>
  <c r="L17" i="7" s="1"/>
  <c r="AB8" i="6"/>
  <c r="L8" i="7" s="1"/>
  <c r="AA20" i="6"/>
  <c r="K20" i="7" s="1"/>
  <c r="AA13" i="6"/>
  <c r="K13" i="7" s="1"/>
  <c r="AC21" i="6"/>
  <c r="AC7" i="6"/>
  <c r="AA10" i="6"/>
  <c r="K10" i="7" s="1"/>
  <c r="AC18" i="6"/>
  <c r="AC19" i="6"/>
  <c r="AC11" i="6"/>
  <c r="AA21" i="6"/>
  <c r="K21" i="7" s="1"/>
  <c r="AA23" i="6"/>
  <c r="K23" i="7" s="1"/>
  <c r="AB11" i="6"/>
  <c r="L11" i="7" s="1"/>
  <c r="AB23" i="6"/>
  <c r="L23" i="7" s="1"/>
  <c r="AB22" i="6"/>
  <c r="L22" i="7" s="1"/>
  <c r="AA15" i="6"/>
  <c r="K15" i="7" s="1"/>
  <c r="AA12" i="6"/>
  <c r="K12" i="7" s="1"/>
  <c r="AA5" i="6"/>
  <c r="K5" i="7" s="1"/>
  <c r="AC16" i="6"/>
  <c r="AC20" i="6"/>
  <c r="AC8" i="6"/>
  <c r="AA7" i="6"/>
  <c r="K7" i="7" s="1"/>
  <c r="AB13" i="6"/>
  <c r="L13" i="7" s="1"/>
  <c r="AB18" i="6"/>
  <c r="L18" i="7" s="1"/>
  <c r="AB14" i="6"/>
  <c r="L14" i="7" s="1"/>
  <c r="AC6" i="6"/>
  <c r="AC23" i="6"/>
  <c r="AA18" i="6"/>
  <c r="K18" i="7" s="1"/>
  <c r="AA11" i="6"/>
  <c r="K11" i="7" s="1"/>
  <c r="AB20" i="6"/>
  <c r="L20" i="7" s="1"/>
  <c r="AC10" i="6"/>
  <c r="AC13" i="6"/>
  <c r="AA17" i="6"/>
  <c r="K17" i="7" s="1"/>
  <c r="AA22" i="6"/>
  <c r="K22" i="7" s="1"/>
  <c r="AC9" i="6"/>
  <c r="AC12" i="6"/>
  <c r="AA16" i="6"/>
  <c r="K16" i="7" s="1"/>
  <c r="AA6" i="6"/>
  <c r="K6" i="7" s="1"/>
  <c r="AB5" i="6"/>
  <c r="L5" i="7" s="1"/>
  <c r="D699" i="6"/>
  <c r="D698" i="6"/>
  <c r="AC24" i="6"/>
  <c r="C251" i="9"/>
  <c r="B206" i="9"/>
  <c r="M5" i="7"/>
  <c r="N5" i="7"/>
  <c r="O5" i="7"/>
  <c r="D707" i="6" l="1"/>
  <c r="D706" i="6"/>
  <c r="C280" i="9"/>
  <c r="B221" i="9"/>
  <c r="C308" i="9" l="1"/>
  <c r="C307" i="9"/>
  <c r="D748" i="6"/>
  <c r="C314" i="9"/>
  <c r="B247" i="9"/>
  <c r="D749" i="6" l="1"/>
  <c r="C313" i="9"/>
  <c r="C348" i="9" s="1"/>
  <c r="D780" i="6"/>
  <c r="C349" i="9"/>
  <c r="B251" i="9"/>
  <c r="K2573" i="5"/>
  <c r="E2717" i="5"/>
  <c r="K17" i="5"/>
  <c r="G224" i="5"/>
  <c r="M2817" i="5"/>
  <c r="I1457" i="5"/>
  <c r="E105" i="5"/>
  <c r="E2670" i="5"/>
  <c r="I1834" i="5"/>
  <c r="I2428" i="5"/>
  <c r="I2597" i="5"/>
  <c r="I951" i="5"/>
  <c r="G2792" i="5"/>
  <c r="F1630" i="5"/>
  <c r="G1579" i="5"/>
  <c r="I789" i="5"/>
  <c r="F173" i="5"/>
  <c r="I477" i="5"/>
  <c r="F480" i="5"/>
  <c r="D2290" i="5"/>
  <c r="F1154" i="5"/>
  <c r="E2797" i="5"/>
  <c r="D2064" i="5"/>
  <c r="I1770" i="5"/>
  <c r="D2665" i="5"/>
  <c r="K983" i="5"/>
  <c r="E1921" i="5"/>
  <c r="K1412" i="5"/>
  <c r="D2000" i="5"/>
  <c r="D1157" i="5"/>
  <c r="M1000" i="5"/>
  <c r="M2528" i="5"/>
  <c r="I1463" i="5"/>
  <c r="F322" i="5"/>
  <c r="I1365" i="5"/>
  <c r="M2085" i="5"/>
  <c r="M1835" i="5"/>
  <c r="M704" i="5"/>
  <c r="E1266" i="5"/>
  <c r="M473" i="5"/>
  <c r="M2240" i="5"/>
  <c r="F1529" i="5"/>
  <c r="F45" i="5"/>
  <c r="E553" i="5"/>
  <c r="F2762" i="5"/>
  <c r="G2457" i="5"/>
  <c r="K2322" i="5"/>
  <c r="D2395" i="5"/>
  <c r="D1099" i="5"/>
  <c r="K2442" i="5"/>
  <c r="M1511" i="5"/>
  <c r="F1776" i="5"/>
  <c r="I2745" i="5"/>
  <c r="K2266" i="5"/>
  <c r="F2436" i="5"/>
  <c r="F945" i="5"/>
  <c r="I2177" i="5"/>
  <c r="D870" i="5"/>
  <c r="G2582" i="5"/>
  <c r="D1056" i="5"/>
  <c r="K1141" i="5"/>
  <c r="E2619" i="5"/>
  <c r="G2638" i="5"/>
  <c r="M2613" i="5"/>
  <c r="M371" i="5"/>
  <c r="I2012" i="5"/>
  <c r="F1989" i="5"/>
  <c r="I1937" i="5"/>
  <c r="G1487" i="5"/>
  <c r="M2761" i="5"/>
  <c r="F671" i="5"/>
  <c r="I1032" i="5"/>
  <c r="M683" i="5"/>
  <c r="M53" i="5"/>
  <c r="I348" i="5"/>
  <c r="M2740" i="5"/>
  <c r="I495" i="5"/>
  <c r="I1385" i="5"/>
  <c r="D1817" i="5"/>
  <c r="E576" i="5"/>
  <c r="F2687" i="5"/>
  <c r="M2747" i="5"/>
  <c r="K799" i="5"/>
  <c r="G887" i="5"/>
  <c r="M1603" i="5"/>
  <c r="F1425" i="5"/>
  <c r="K2556" i="5"/>
  <c r="G1701" i="5"/>
  <c r="M88" i="5"/>
  <c r="G1808" i="5"/>
  <c r="D2378" i="5"/>
  <c r="E1972" i="5"/>
  <c r="M1848" i="5"/>
  <c r="F1716" i="5"/>
  <c r="G1820" i="5"/>
  <c r="M764" i="5"/>
  <c r="M2154" i="5"/>
  <c r="F2686" i="5"/>
  <c r="E1984" i="5"/>
  <c r="E1431" i="5"/>
  <c r="I937" i="5"/>
  <c r="K2341" i="5"/>
  <c r="K2778" i="5"/>
  <c r="F381" i="5"/>
  <c r="D757" i="5"/>
  <c r="F2531" i="5"/>
  <c r="M1977" i="5"/>
  <c r="M1882" i="5"/>
  <c r="E2846" i="5"/>
  <c r="F1851" i="5"/>
  <c r="D1911" i="5"/>
  <c r="I60" i="5"/>
  <c r="E1831" i="5"/>
  <c r="K904" i="5"/>
  <c r="M937" i="5"/>
  <c r="I2657" i="5"/>
  <c r="E1172" i="5"/>
  <c r="F1764" i="5"/>
  <c r="K1312" i="5"/>
  <c r="D2595" i="5"/>
  <c r="I704" i="5"/>
  <c r="K2235" i="5"/>
  <c r="F2434" i="5"/>
  <c r="E1706" i="5"/>
  <c r="F574" i="5"/>
  <c r="M2840" i="5"/>
  <c r="G2660" i="5"/>
  <c r="M2853" i="5"/>
  <c r="D1580" i="5"/>
  <c r="M154" i="5"/>
  <c r="F549" i="5"/>
  <c r="F806" i="5"/>
  <c r="I1840" i="5"/>
  <c r="G2627" i="5"/>
  <c r="M1730" i="5"/>
  <c r="M1076" i="5"/>
  <c r="M905" i="5"/>
  <c r="F2717" i="5"/>
  <c r="G1197" i="5"/>
  <c r="D1095" i="5"/>
  <c r="I407" i="5"/>
  <c r="D632" i="5"/>
  <c r="E1772" i="5"/>
  <c r="I1342" i="5"/>
  <c r="D1215" i="5"/>
  <c r="E42" i="5"/>
  <c r="F2597" i="5"/>
  <c r="G1505" i="5"/>
  <c r="E2625" i="5"/>
  <c r="F2544" i="5"/>
  <c r="M995" i="5"/>
  <c r="I522" i="5"/>
  <c r="I1578" i="5"/>
  <c r="D116" i="5"/>
  <c r="F2101" i="5"/>
  <c r="M1165" i="5"/>
  <c r="M2304" i="5"/>
  <c r="M2668" i="5"/>
  <c r="K2832" i="5"/>
  <c r="G1006" i="5"/>
  <c r="G2808" i="5"/>
  <c r="G658" i="5"/>
  <c r="I437" i="5"/>
  <c r="E1793" i="5"/>
  <c r="D1750" i="5"/>
  <c r="M1551" i="5"/>
  <c r="G1976" i="5"/>
  <c r="D2208" i="5"/>
  <c r="F2236" i="5"/>
  <c r="I267" i="5"/>
  <c r="K2112" i="5"/>
  <c r="D2611" i="5"/>
  <c r="E2552" i="5"/>
  <c r="M889" i="5"/>
  <c r="K1166" i="5"/>
  <c r="D1132" i="5"/>
  <c r="G497" i="5"/>
  <c r="E2693" i="5"/>
  <c r="I75" i="5"/>
  <c r="K921" i="5"/>
  <c r="I2766" i="5"/>
  <c r="M1748" i="5"/>
  <c r="D2599" i="5"/>
  <c r="I1667" i="5"/>
  <c r="F2361" i="5"/>
  <c r="K960" i="5"/>
  <c r="M2182" i="5"/>
  <c r="E1478" i="5"/>
  <c r="D2582" i="5"/>
  <c r="K2776" i="5"/>
  <c r="F384" i="5"/>
  <c r="M186" i="5"/>
  <c r="I428" i="5"/>
  <c r="D56" i="5"/>
  <c r="F765" i="5"/>
  <c r="G1472" i="5"/>
  <c r="G436" i="5"/>
  <c r="M667" i="5"/>
  <c r="D1795" i="5"/>
  <c r="K1978" i="5"/>
  <c r="K337" i="5"/>
  <c r="F580" i="5"/>
  <c r="D113" i="5"/>
  <c r="G2000" i="5"/>
  <c r="K2580" i="5"/>
  <c r="I1886" i="5"/>
  <c r="E2549" i="5"/>
  <c r="G1919" i="5"/>
  <c r="K1732" i="5"/>
  <c r="G2855" i="5"/>
  <c r="G2864" i="5"/>
  <c r="E1644" i="5"/>
  <c r="K2380" i="5"/>
  <c r="D1872" i="5"/>
  <c r="G2290" i="5"/>
  <c r="I1107" i="5"/>
  <c r="D475" i="5"/>
  <c r="I1042" i="5"/>
  <c r="I927" i="5"/>
  <c r="E392" i="5"/>
  <c r="M136" i="5"/>
  <c r="D406" i="5"/>
  <c r="K2861" i="5"/>
  <c r="F105" i="5"/>
  <c r="I1490" i="5"/>
  <c r="E2186" i="5"/>
  <c r="M1388" i="5"/>
  <c r="G248" i="5"/>
  <c r="K955" i="5"/>
  <c r="I1757" i="5"/>
  <c r="D850" i="5"/>
  <c r="F2468" i="5"/>
  <c r="F1551" i="5"/>
  <c r="G2651" i="5"/>
  <c r="E748" i="5"/>
  <c r="G1584" i="5"/>
  <c r="K615" i="5"/>
  <c r="G2615" i="5"/>
  <c r="G996" i="5"/>
  <c r="K1948" i="5"/>
  <c r="G540" i="5"/>
  <c r="D2028" i="5"/>
  <c r="I636" i="5"/>
  <c r="G635" i="5"/>
  <c r="E323" i="5"/>
  <c r="E1601" i="5"/>
  <c r="M2102" i="5"/>
  <c r="M478" i="5"/>
  <c r="F1847" i="5"/>
  <c r="E1492" i="5"/>
  <c r="I1522" i="5"/>
  <c r="E2681" i="5"/>
  <c r="D118" i="5"/>
  <c r="E262" i="5"/>
  <c r="F1431" i="5"/>
  <c r="K2029" i="5"/>
  <c r="D444" i="5"/>
  <c r="M579" i="5"/>
  <c r="E1593" i="5"/>
  <c r="D246" i="5"/>
  <c r="M214" i="5"/>
  <c r="F1918" i="5"/>
  <c r="M1287" i="5"/>
  <c r="F2012" i="5"/>
  <c r="G1433" i="5"/>
  <c r="M1743" i="5"/>
  <c r="I2192" i="5"/>
  <c r="D738" i="5"/>
  <c r="K2528" i="5"/>
  <c r="M2340" i="5"/>
  <c r="M1662" i="5"/>
  <c r="F1718" i="5"/>
  <c r="G1419" i="5"/>
  <c r="E1068" i="5"/>
  <c r="M338" i="5"/>
  <c r="M102" i="5"/>
  <c r="M2196" i="5"/>
  <c r="F2424" i="5"/>
  <c r="E2325" i="5"/>
  <c r="D2513" i="5"/>
  <c r="G353" i="5"/>
  <c r="E2285" i="5"/>
  <c r="I944" i="5"/>
  <c r="D2735" i="5"/>
  <c r="M1595" i="5"/>
  <c r="G1749" i="5"/>
  <c r="M1510" i="5"/>
  <c r="D1805" i="5"/>
  <c r="D2159" i="5"/>
  <c r="M318" i="5"/>
  <c r="D1423" i="5"/>
  <c r="G1132" i="5"/>
  <c r="M2066" i="5"/>
  <c r="I1745" i="5"/>
  <c r="G1769" i="5"/>
  <c r="I46" i="5"/>
  <c r="M1691" i="5"/>
  <c r="E487" i="5"/>
  <c r="K2421" i="5"/>
  <c r="M1869" i="5"/>
  <c r="I1292" i="5"/>
  <c r="M270" i="5"/>
  <c r="D555" i="5"/>
  <c r="I2747" i="5"/>
  <c r="F2258" i="5"/>
  <c r="K2309" i="5"/>
  <c r="K664" i="5"/>
  <c r="D2756" i="5"/>
  <c r="I450" i="5"/>
  <c r="I2316" i="5"/>
  <c r="K500" i="5"/>
  <c r="M1944" i="5"/>
  <c r="E92" i="5"/>
  <c r="F896" i="5"/>
  <c r="D777" i="5"/>
  <c r="F1189" i="5"/>
  <c r="D1994" i="5"/>
  <c r="F1723" i="5"/>
  <c r="M325" i="5"/>
  <c r="F1646" i="5"/>
  <c r="M1113" i="5"/>
  <c r="D1009" i="5"/>
  <c r="K1030" i="5"/>
  <c r="E1112" i="5"/>
  <c r="G375" i="5"/>
  <c r="I157" i="5"/>
  <c r="G585" i="5"/>
  <c r="K167" i="5"/>
  <c r="M802" i="5"/>
  <c r="E1635" i="5"/>
  <c r="G1854" i="5"/>
  <c r="F2452" i="5"/>
  <c r="M2282" i="5"/>
  <c r="K751" i="5"/>
  <c r="D767" i="5"/>
  <c r="F1308" i="5"/>
  <c r="G412" i="5"/>
  <c r="F2019" i="5"/>
  <c r="E1380" i="5"/>
  <c r="K2714" i="5"/>
  <c r="M1295" i="5"/>
  <c r="M1415" i="5"/>
  <c r="I2456" i="5"/>
  <c r="K2860" i="5"/>
  <c r="E838" i="5"/>
  <c r="D1315" i="5"/>
  <c r="D1685" i="5"/>
  <c r="K253" i="5"/>
  <c r="D2244" i="5"/>
  <c r="G2796" i="5"/>
  <c r="F455" i="5"/>
  <c r="G977" i="5"/>
  <c r="I1912" i="5"/>
  <c r="F1826" i="5"/>
  <c r="F273" i="5"/>
  <c r="E1365" i="5"/>
  <c r="I2806" i="5"/>
  <c r="G1019" i="5"/>
  <c r="D1518" i="5"/>
  <c r="F1038" i="5"/>
  <c r="D2153" i="5"/>
  <c r="F2780" i="5"/>
  <c r="K1076" i="5"/>
  <c r="E2664" i="5"/>
  <c r="K2747" i="5"/>
  <c r="K1100" i="5"/>
  <c r="E801" i="5"/>
  <c r="F2358" i="5"/>
  <c r="D2275" i="5"/>
  <c r="K2205" i="5"/>
  <c r="I1874" i="5"/>
  <c r="K386" i="5"/>
  <c r="K2878" i="5"/>
  <c r="G1658" i="5"/>
  <c r="E995" i="5"/>
  <c r="F1429" i="5"/>
  <c r="E2491" i="5"/>
  <c r="G2412" i="5"/>
  <c r="F638" i="5"/>
  <c r="M1863" i="5"/>
  <c r="M1613" i="5"/>
  <c r="F2675" i="5"/>
  <c r="F2611" i="5"/>
  <c r="M1984" i="5"/>
  <c r="D1822" i="5"/>
  <c r="F334" i="5"/>
  <c r="D1107" i="5"/>
  <c r="D417" i="5"/>
  <c r="I1632" i="5"/>
  <c r="M2397" i="5"/>
  <c r="K587" i="5"/>
  <c r="M1015" i="5"/>
  <c r="G2643" i="5"/>
  <c r="E1605" i="5"/>
  <c r="G1101" i="5"/>
  <c r="K2488" i="5"/>
  <c r="E2738" i="5"/>
  <c r="M2874" i="5"/>
  <c r="I2834" i="5"/>
  <c r="M2615" i="5"/>
  <c r="I1380" i="5"/>
  <c r="E540" i="5"/>
  <c r="M1249" i="5"/>
  <c r="I2773" i="5"/>
  <c r="F66" i="5"/>
  <c r="D1960" i="5"/>
  <c r="G2096" i="5"/>
  <c r="D2544" i="5"/>
  <c r="I1889" i="5"/>
  <c r="E2557" i="5"/>
  <c r="G894" i="5"/>
  <c r="F94" i="5"/>
  <c r="D1842" i="5"/>
  <c r="M1358" i="5"/>
  <c r="M272" i="5"/>
  <c r="G1028" i="5"/>
  <c r="M2125" i="5"/>
  <c r="E2837" i="5"/>
  <c r="F2614" i="5"/>
  <c r="E2240" i="5"/>
  <c r="F1726" i="5"/>
  <c r="D682" i="5"/>
  <c r="F2256" i="5"/>
  <c r="M1670" i="5"/>
  <c r="D196" i="5"/>
  <c r="K14" i="5"/>
  <c r="F2255" i="5"/>
  <c r="D43" i="5"/>
  <c r="E2744" i="5"/>
  <c r="E1830" i="5"/>
  <c r="I116" i="5"/>
  <c r="G2540" i="5"/>
  <c r="I1609" i="5"/>
  <c r="I856" i="5"/>
  <c r="D2470" i="5"/>
  <c r="F1509" i="5"/>
  <c r="E2758" i="5"/>
  <c r="M672" i="5"/>
  <c r="F2518" i="5"/>
  <c r="M2732" i="5"/>
  <c r="G1529" i="5"/>
  <c r="M878" i="5"/>
  <c r="G1641" i="5"/>
  <c r="K2298" i="5"/>
  <c r="E1034" i="5"/>
  <c r="G2728" i="5"/>
  <c r="D1553" i="5"/>
  <c r="G2482" i="5"/>
  <c r="M1155" i="5"/>
  <c r="I2280" i="5"/>
  <c r="E1838" i="5"/>
  <c r="G420" i="5"/>
  <c r="F1845" i="5"/>
  <c r="M504" i="5"/>
  <c r="K271" i="5"/>
  <c r="M1186" i="5"/>
  <c r="K359" i="5"/>
  <c r="K2538" i="5"/>
  <c r="I1496" i="5"/>
  <c r="D130" i="5"/>
  <c r="M429" i="5"/>
  <c r="F2244" i="5"/>
  <c r="E1254" i="5"/>
  <c r="K538" i="5"/>
  <c r="G417" i="5"/>
  <c r="I859" i="5"/>
  <c r="M1893" i="5"/>
  <c r="M1888" i="5"/>
  <c r="G2771" i="5"/>
  <c r="D2662" i="5"/>
  <c r="M805" i="5"/>
  <c r="D85" i="5"/>
  <c r="M1312" i="5"/>
  <c r="F1377" i="5"/>
  <c r="D94" i="5"/>
  <c r="E2704" i="5"/>
  <c r="D1906" i="5"/>
  <c r="E1702" i="5"/>
  <c r="E2421" i="5"/>
  <c r="F840" i="5"/>
  <c r="G2080" i="5"/>
  <c r="K2397" i="5"/>
  <c r="I1271" i="5"/>
  <c r="F70" i="5"/>
  <c r="I1200" i="5"/>
  <c r="D386" i="5"/>
  <c r="K479" i="5"/>
  <c r="F2420" i="5"/>
  <c r="G2400" i="5"/>
  <c r="D752" i="5"/>
  <c r="M959" i="5"/>
  <c r="E1474" i="5"/>
  <c r="G253" i="5"/>
  <c r="D224" i="5"/>
  <c r="G1142" i="5"/>
  <c r="M945" i="5"/>
  <c r="K12" i="5"/>
  <c r="G2339" i="5"/>
  <c r="M2387" i="5"/>
  <c r="F1255" i="5"/>
  <c r="M1077" i="5"/>
  <c r="G1576" i="5"/>
  <c r="M1036" i="5"/>
  <c r="I370" i="5"/>
  <c r="D2426" i="5"/>
  <c r="E1899" i="5"/>
  <c r="G1588" i="5"/>
  <c r="F1292" i="5"/>
  <c r="I705" i="5"/>
  <c r="M1708" i="5"/>
  <c r="K2259" i="5"/>
  <c r="E2401" i="5"/>
  <c r="G1107" i="5"/>
  <c r="K405" i="5"/>
  <c r="D1554" i="5"/>
  <c r="G1454" i="5"/>
  <c r="I779" i="5"/>
  <c r="M1469" i="5"/>
  <c r="G2103" i="5"/>
  <c r="F1662" i="5"/>
  <c r="I355" i="5"/>
  <c r="K1786" i="5"/>
  <c r="M1326" i="5"/>
  <c r="G792" i="5"/>
  <c r="G558" i="5"/>
  <c r="I1313" i="5"/>
  <c r="I2435" i="5"/>
  <c r="G1411" i="5"/>
  <c r="M303" i="5"/>
  <c r="K417" i="5"/>
  <c r="I946" i="5"/>
  <c r="I1065" i="5"/>
  <c r="D1856" i="5"/>
  <c r="D2438" i="5"/>
  <c r="K2244" i="5"/>
  <c r="G784" i="5"/>
  <c r="D1738" i="5"/>
  <c r="E2290" i="5"/>
  <c r="D1058" i="5"/>
  <c r="I1486" i="5"/>
  <c r="E1009" i="5"/>
  <c r="G1571" i="5"/>
  <c r="F389" i="5"/>
  <c r="G1077" i="5"/>
  <c r="G2536" i="5"/>
  <c r="E2304" i="5"/>
  <c r="E375" i="5"/>
  <c r="M2584" i="5"/>
  <c r="K530" i="5"/>
  <c r="K1741" i="5"/>
  <c r="M2354" i="5"/>
  <c r="M218" i="5"/>
  <c r="M491" i="5"/>
  <c r="M1051" i="5"/>
  <c r="I1592" i="5"/>
  <c r="F562" i="5"/>
  <c r="K2877" i="5"/>
  <c r="F385" i="5"/>
  <c r="I936" i="5"/>
  <c r="M1347" i="5"/>
  <c r="M2274" i="5"/>
  <c r="E298" i="5"/>
  <c r="E1001" i="5"/>
  <c r="G2655" i="5"/>
  <c r="K1890" i="5"/>
  <c r="F1809" i="5"/>
  <c r="F1424" i="5"/>
  <c r="K1567" i="5"/>
  <c r="F2148" i="5"/>
  <c r="G438" i="5"/>
  <c r="F2085" i="5"/>
  <c r="I2737" i="5"/>
  <c r="F666" i="5"/>
  <c r="I2180" i="5"/>
  <c r="E2764" i="5"/>
  <c r="K788" i="5"/>
  <c r="G1452" i="5"/>
  <c r="G282" i="5"/>
  <c r="E2032" i="5"/>
  <c r="I746" i="5"/>
  <c r="M1247" i="5"/>
  <c r="E357" i="5"/>
  <c r="M2685" i="5"/>
  <c r="G1682" i="5"/>
  <c r="K1914" i="5"/>
  <c r="M2474" i="5"/>
  <c r="E1877" i="5"/>
  <c r="F2571" i="5"/>
  <c r="E401" i="5"/>
  <c r="E175" i="5"/>
  <c r="M2441" i="5"/>
  <c r="G460" i="5"/>
  <c r="D1777" i="5"/>
  <c r="G26" i="5"/>
  <c r="K2270" i="5"/>
  <c r="G1198" i="5"/>
  <c r="I621" i="5"/>
  <c r="M7" i="5"/>
  <c r="M1210" i="5"/>
  <c r="K2428" i="5"/>
  <c r="I2589" i="5"/>
  <c r="M457" i="5"/>
  <c r="F432" i="5"/>
  <c r="E1245" i="5"/>
  <c r="G802" i="5"/>
  <c r="G380" i="5"/>
  <c r="D567" i="5"/>
  <c r="M1264" i="5"/>
  <c r="E1158" i="5"/>
  <c r="I502" i="5"/>
  <c r="M602" i="5"/>
  <c r="I1040" i="5"/>
  <c r="D2183" i="5"/>
  <c r="E1452" i="5"/>
  <c r="M2632" i="5"/>
  <c r="I1664" i="5"/>
  <c r="M1272" i="5"/>
  <c r="M366" i="5"/>
  <c r="E382" i="5"/>
  <c r="M2574" i="5"/>
  <c r="I2110" i="5"/>
  <c r="M2475" i="5"/>
  <c r="F649" i="5"/>
  <c r="M1798" i="5"/>
  <c r="K731" i="5"/>
  <c r="D1062" i="5"/>
  <c r="K2047" i="5"/>
  <c r="K526" i="5"/>
  <c r="G1861" i="5"/>
  <c r="I1751" i="5"/>
  <c r="I465" i="5"/>
  <c r="G159" i="5"/>
  <c r="K312" i="5"/>
  <c r="M2630" i="5"/>
  <c r="F102" i="5"/>
  <c r="G966" i="5"/>
  <c r="E1981" i="5"/>
  <c r="M750" i="5"/>
  <c r="I1743" i="5"/>
  <c r="D294" i="5"/>
  <c r="E1771" i="5"/>
  <c r="M2025" i="5"/>
  <c r="G1713" i="5"/>
  <c r="I929" i="5"/>
  <c r="E2762" i="5"/>
  <c r="D2213" i="5"/>
  <c r="K780" i="5"/>
  <c r="D2564" i="5"/>
  <c r="K2575" i="5"/>
  <c r="G2622" i="5"/>
  <c r="M1783" i="5"/>
  <c r="K1723" i="5"/>
  <c r="G2014" i="5"/>
  <c r="F659" i="5"/>
  <c r="I2447" i="5"/>
  <c r="D2222" i="5"/>
  <c r="E2825" i="5"/>
  <c r="I2815" i="5"/>
  <c r="D1476" i="5"/>
  <c r="K1904" i="5"/>
  <c r="D1915" i="5"/>
  <c r="G1560" i="5"/>
  <c r="G851" i="5"/>
  <c r="M606" i="5"/>
  <c r="G1075" i="5"/>
  <c r="I2812" i="5"/>
  <c r="M1315" i="5"/>
  <c r="I1970" i="5"/>
  <c r="K1881" i="5"/>
  <c r="I2791" i="5"/>
  <c r="E1496" i="5"/>
  <c r="K854" i="5"/>
  <c r="D436" i="5"/>
  <c r="K2424" i="5"/>
  <c r="I1993" i="5"/>
  <c r="E1925" i="5"/>
  <c r="E1256" i="5"/>
  <c r="I1710" i="5"/>
  <c r="I943" i="5"/>
  <c r="E584" i="5"/>
  <c r="D1421" i="5"/>
  <c r="M1575" i="5"/>
  <c r="K604" i="5"/>
  <c r="G820" i="5"/>
  <c r="F1674" i="5"/>
  <c r="E2475" i="5"/>
  <c r="F1929" i="5"/>
  <c r="F2607" i="5"/>
  <c r="K307" i="5"/>
  <c r="F359" i="5"/>
  <c r="I771" i="5"/>
  <c r="F2142" i="5"/>
  <c r="D1443" i="5"/>
  <c r="E2180" i="5"/>
  <c r="D2500" i="5"/>
  <c r="M2659" i="5"/>
  <c r="I2286" i="5"/>
  <c r="E787" i="5"/>
  <c r="G1302" i="5"/>
  <c r="F356" i="5"/>
  <c r="I430" i="5"/>
  <c r="I1319" i="5"/>
  <c r="G2405" i="5"/>
  <c r="F1222" i="5"/>
  <c r="G1958" i="5"/>
  <c r="K2371" i="5"/>
  <c r="I880" i="5"/>
  <c r="E2432" i="5"/>
  <c r="K1495" i="5"/>
  <c r="M2345" i="5"/>
  <c r="D534" i="5"/>
  <c r="M648" i="5"/>
  <c r="G1336" i="5"/>
  <c r="M282" i="5"/>
  <c r="E2214" i="5"/>
  <c r="M1285" i="5"/>
  <c r="D657" i="5"/>
  <c r="I628" i="5"/>
  <c r="F1061" i="5"/>
  <c r="D324" i="5"/>
  <c r="G525" i="5"/>
  <c r="F201" i="5"/>
  <c r="I198" i="5"/>
  <c r="F1598" i="5"/>
  <c r="E1917" i="5"/>
  <c r="F2385" i="5"/>
  <c r="E259" i="5"/>
  <c r="I2607" i="5"/>
  <c r="E5" i="5"/>
  <c r="D613" i="5"/>
  <c r="G1170" i="5"/>
  <c r="M2106" i="5"/>
  <c r="K2684" i="5"/>
  <c r="F61" i="5"/>
  <c r="M607" i="5"/>
  <c r="M1057" i="5"/>
  <c r="K374" i="5"/>
  <c r="K1435" i="5"/>
  <c r="M417" i="5"/>
  <c r="K60" i="5"/>
  <c r="F1303" i="5"/>
  <c r="F781" i="5"/>
  <c r="K2105" i="5"/>
  <c r="I2150" i="5"/>
  <c r="F2374" i="5"/>
  <c r="I2062" i="5"/>
  <c r="K798" i="5"/>
  <c r="M1615" i="5"/>
  <c r="M349" i="5"/>
  <c r="F307" i="5"/>
  <c r="E2551" i="5"/>
  <c r="I829" i="5"/>
  <c r="E1221" i="5"/>
  <c r="E404" i="5"/>
  <c r="E52" i="5"/>
  <c r="F1882" i="5"/>
  <c r="K1789" i="5"/>
  <c r="F647" i="5"/>
  <c r="G2037" i="5"/>
  <c r="G1140" i="5"/>
  <c r="G312" i="5"/>
  <c r="G521" i="5"/>
  <c r="E1301" i="5"/>
  <c r="F1203" i="5"/>
  <c r="K1834" i="5"/>
  <c r="M692" i="5"/>
  <c r="M1896" i="5"/>
  <c r="I1678" i="5"/>
  <c r="F1523" i="5"/>
  <c r="D554" i="5"/>
  <c r="E1888" i="5"/>
  <c r="G210" i="5"/>
  <c r="G1494" i="5"/>
  <c r="D112" i="5"/>
  <c r="D2474" i="5"/>
  <c r="K1473" i="5"/>
  <c r="D181" i="5"/>
  <c r="K1641" i="5"/>
  <c r="K156" i="5"/>
  <c r="I510" i="5"/>
  <c r="E1711" i="5"/>
  <c r="D1188" i="5"/>
  <c r="K642" i="5"/>
  <c r="E2650" i="5"/>
  <c r="K206" i="5"/>
  <c r="D1840" i="5"/>
  <c r="F2871" i="5"/>
  <c r="D1592" i="5"/>
  <c r="K852" i="5"/>
  <c r="M2602" i="5"/>
  <c r="D951" i="5"/>
  <c r="M2332" i="5"/>
  <c r="D1954" i="5"/>
  <c r="D2821" i="5"/>
  <c r="D2198" i="5"/>
  <c r="F2766" i="5"/>
  <c r="D2499" i="5"/>
  <c r="M391" i="5"/>
  <c r="F1353" i="5"/>
  <c r="D418" i="5"/>
  <c r="M2278" i="5"/>
  <c r="D227" i="5"/>
  <c r="G1501" i="5"/>
  <c r="K1199" i="5"/>
  <c r="K2158" i="5"/>
  <c r="D1032" i="5"/>
  <c r="K1889" i="5"/>
  <c r="I875" i="5"/>
  <c r="I972" i="5"/>
  <c r="I1242" i="5"/>
  <c r="D1588" i="5"/>
  <c r="M1683" i="5"/>
  <c r="I1619" i="5"/>
  <c r="M1892" i="5"/>
  <c r="K2101" i="5"/>
  <c r="K1893" i="5"/>
  <c r="D2197" i="5"/>
  <c r="F2873" i="5"/>
  <c r="E785" i="5"/>
  <c r="I235" i="5"/>
  <c r="M2459" i="5"/>
  <c r="M2207" i="5"/>
  <c r="I524" i="5"/>
  <c r="K1701" i="5"/>
  <c r="I2384" i="5"/>
  <c r="D1952" i="5"/>
  <c r="M2781" i="5"/>
  <c r="K2834" i="5"/>
  <c r="F1762" i="5"/>
  <c r="K2223" i="5"/>
  <c r="F236" i="5"/>
  <c r="F2215" i="5"/>
  <c r="K422" i="5"/>
  <c r="F55" i="5"/>
  <c r="F1616" i="5"/>
  <c r="F68" i="5"/>
  <c r="E2547" i="5"/>
  <c r="G1628" i="5"/>
  <c r="K1427" i="5"/>
  <c r="K1802" i="5"/>
  <c r="M1950" i="5"/>
  <c r="I2813" i="5"/>
  <c r="K177" i="5"/>
  <c r="D1371" i="5"/>
  <c r="K2126" i="5"/>
  <c r="D2422" i="5"/>
  <c r="G695" i="5"/>
  <c r="G1811" i="5"/>
  <c r="D48" i="5"/>
  <c r="M1822" i="5"/>
  <c r="M2157" i="5"/>
  <c r="G1100" i="5"/>
  <c r="I136" i="5"/>
  <c r="G2713" i="5"/>
  <c r="F2316" i="5"/>
  <c r="D2782" i="5"/>
  <c r="M10" i="5"/>
  <c r="K489" i="5"/>
  <c r="I264" i="5"/>
  <c r="K613" i="5"/>
  <c r="M1286" i="5"/>
  <c r="F1344" i="5"/>
  <c r="D1647" i="5"/>
  <c r="K1907" i="5"/>
  <c r="K2086" i="5"/>
  <c r="I2565" i="5"/>
  <c r="F1683" i="5"/>
  <c r="G550" i="5"/>
  <c r="K2812" i="5"/>
  <c r="E432" i="5"/>
  <c r="K36" i="5"/>
  <c r="F1083" i="5"/>
  <c r="K1374" i="5"/>
  <c r="E2752" i="5"/>
  <c r="G924" i="5"/>
  <c r="G963" i="5"/>
  <c r="D2491" i="5"/>
  <c r="M1198" i="5"/>
  <c r="I404" i="5"/>
  <c r="I2308" i="5"/>
  <c r="M2790" i="5"/>
  <c r="E1401" i="5"/>
  <c r="E2411" i="5"/>
  <c r="D2627" i="5"/>
  <c r="K2300" i="5"/>
  <c r="K2224" i="5"/>
  <c r="I1502" i="5"/>
  <c r="F62" i="5"/>
  <c r="G2530" i="5"/>
  <c r="I2604" i="5"/>
  <c r="M1470" i="5"/>
  <c r="E443" i="5"/>
  <c r="F2847" i="5"/>
  <c r="F2550" i="5"/>
  <c r="I1704" i="5"/>
  <c r="I2817" i="5"/>
  <c r="F1240" i="5"/>
  <c r="G1869" i="5"/>
  <c r="I1106" i="5"/>
  <c r="E268" i="5"/>
  <c r="D1520" i="5"/>
  <c r="G125" i="5"/>
  <c r="F2874" i="5"/>
  <c r="M2020" i="5"/>
  <c r="G1478" i="5"/>
  <c r="I2679" i="5"/>
  <c r="I147" i="5"/>
  <c r="E2745" i="5"/>
  <c r="M1329" i="5"/>
  <c r="I2041" i="5"/>
  <c r="D509" i="5"/>
  <c r="E1618" i="5"/>
  <c r="E430" i="5"/>
  <c r="E2521" i="5"/>
  <c r="D1333" i="5"/>
  <c r="I1455" i="5"/>
  <c r="F215" i="5"/>
  <c r="I2690" i="5"/>
  <c r="M2370" i="5"/>
  <c r="I95" i="5"/>
  <c r="G450" i="5"/>
  <c r="F2048" i="5"/>
  <c r="I2618" i="5"/>
  <c r="G1347" i="5"/>
  <c r="E2348" i="5"/>
  <c r="G580" i="5"/>
  <c r="M2663" i="5"/>
  <c r="I1388" i="5"/>
  <c r="M2620" i="5"/>
  <c r="E293" i="5"/>
  <c r="M73" i="5"/>
  <c r="E639" i="5"/>
  <c r="M1134" i="5"/>
  <c r="M963" i="5"/>
  <c r="G262" i="5"/>
  <c r="G1004" i="5"/>
  <c r="I2107" i="5"/>
  <c r="F39" i="5"/>
  <c r="E1534" i="5"/>
  <c r="M2773" i="5"/>
  <c r="G599" i="5"/>
  <c r="D697" i="5"/>
  <c r="G2200" i="5"/>
  <c r="F1092" i="5"/>
  <c r="K2613" i="5"/>
  <c r="D1236" i="5"/>
  <c r="K1334" i="5"/>
  <c r="I1603" i="5"/>
  <c r="M2476" i="5"/>
  <c r="K2165" i="5"/>
  <c r="D80" i="5"/>
  <c r="D825" i="5"/>
  <c r="E365" i="5"/>
  <c r="D925" i="5"/>
  <c r="I2688" i="5"/>
  <c r="I2821" i="5"/>
  <c r="G1957" i="5"/>
  <c r="G630" i="5"/>
  <c r="F1665" i="5"/>
  <c r="K1083" i="5"/>
  <c r="G2136" i="5"/>
  <c r="K2167" i="5"/>
  <c r="K1213" i="5"/>
  <c r="E142" i="5"/>
  <c r="E915" i="5"/>
  <c r="I1192" i="5"/>
  <c r="K1827" i="5"/>
  <c r="F2102" i="5"/>
  <c r="M2488" i="5"/>
  <c r="E440" i="5"/>
  <c r="E2156" i="5"/>
  <c r="I2620" i="5"/>
  <c r="G401" i="5"/>
  <c r="G1635" i="5"/>
  <c r="F1158" i="5"/>
  <c r="M2438" i="5"/>
  <c r="I2422" i="5"/>
  <c r="M421" i="5"/>
  <c r="K2274" i="5"/>
  <c r="D704" i="5"/>
  <c r="I1927" i="5"/>
  <c r="K2564" i="5"/>
  <c r="G1731" i="5"/>
  <c r="F2191" i="5"/>
  <c r="M476" i="5"/>
  <c r="E631" i="5"/>
  <c r="M2408" i="5"/>
  <c r="M1044" i="5"/>
  <c r="E91" i="5"/>
  <c r="M1929" i="5"/>
  <c r="D401" i="5"/>
  <c r="I2359" i="5"/>
  <c r="E2210" i="5"/>
  <c r="E307" i="5"/>
  <c r="I2677" i="5"/>
  <c r="K1337" i="5"/>
  <c r="G414" i="5"/>
  <c r="F533" i="5"/>
  <c r="I526" i="5"/>
  <c r="F1956" i="5"/>
  <c r="M951" i="5"/>
  <c r="D219" i="5"/>
  <c r="I2149" i="5"/>
  <c r="G2724" i="5"/>
  <c r="D1102" i="5"/>
  <c r="F48" i="5"/>
  <c r="E1608" i="5"/>
  <c r="M299" i="5"/>
  <c r="M359" i="5"/>
  <c r="I88" i="5"/>
  <c r="I2277" i="5"/>
  <c r="E1614" i="5"/>
  <c r="I2726" i="5"/>
  <c r="F1672" i="5"/>
  <c r="I1933" i="5"/>
  <c r="F1632" i="5"/>
  <c r="F1418" i="5"/>
  <c r="E588" i="5"/>
  <c r="G2254" i="5"/>
  <c r="E1555" i="5"/>
  <c r="E390" i="5"/>
  <c r="E2128" i="5"/>
  <c r="I1905" i="5"/>
  <c r="D210" i="5"/>
  <c r="E1040" i="5"/>
  <c r="G1152" i="5"/>
  <c r="G275" i="5"/>
  <c r="M1372" i="5"/>
  <c r="I2402" i="5"/>
  <c r="F2620" i="5"/>
  <c r="D706" i="5"/>
  <c r="K2807" i="5"/>
  <c r="G1982" i="5"/>
  <c r="M2050" i="5"/>
  <c r="G2081" i="5"/>
  <c r="F685" i="5"/>
  <c r="E2109" i="5"/>
  <c r="K1903" i="5"/>
  <c r="D1367" i="5"/>
  <c r="G2183" i="5"/>
  <c r="M2591" i="5"/>
  <c r="D248" i="5"/>
  <c r="D949" i="5"/>
  <c r="K2563" i="5"/>
  <c r="M2772" i="5"/>
  <c r="I2093" i="5"/>
  <c r="D2018" i="5"/>
  <c r="F1524" i="5"/>
  <c r="G1673" i="5"/>
  <c r="F2626" i="5"/>
  <c r="M989" i="5"/>
  <c r="I1434" i="5"/>
  <c r="D201" i="5"/>
  <c r="E418" i="5"/>
  <c r="E2077" i="5"/>
  <c r="G572" i="5"/>
  <c r="E379" i="5"/>
  <c r="D1280" i="5"/>
  <c r="M2222" i="5"/>
  <c r="K278" i="5"/>
  <c r="D1082" i="5"/>
  <c r="G2361" i="5"/>
  <c r="K641" i="5"/>
  <c r="I1489" i="5"/>
  <c r="M2312" i="5"/>
  <c r="G2059" i="5"/>
  <c r="F2736" i="5"/>
  <c r="K2848" i="5"/>
  <c r="F1806" i="5"/>
  <c r="M2435" i="5"/>
  <c r="I1004" i="5"/>
  <c r="F835" i="5"/>
  <c r="D1002" i="5"/>
  <c r="I1491" i="5"/>
  <c r="K2316" i="5"/>
  <c r="M79" i="5"/>
  <c r="D625" i="5"/>
  <c r="E2357" i="5"/>
  <c r="F1372" i="5"/>
  <c r="G985" i="5"/>
  <c r="K1158" i="5"/>
  <c r="I2558" i="5"/>
  <c r="G501" i="5"/>
  <c r="K1558" i="5"/>
  <c r="D2083" i="5"/>
  <c r="G1491" i="5"/>
  <c r="D2374" i="5"/>
  <c r="D2605" i="5"/>
  <c r="F478" i="5"/>
  <c r="D124" i="5"/>
  <c r="M2645" i="5"/>
  <c r="E522" i="5"/>
  <c r="K209" i="5"/>
  <c r="D123" i="5"/>
  <c r="K1304" i="5"/>
  <c r="M1587" i="5"/>
  <c r="F2197" i="5"/>
  <c r="M795" i="5"/>
  <c r="F2643" i="5"/>
  <c r="K2016" i="5"/>
  <c r="E2829" i="5"/>
  <c r="I2237" i="5"/>
  <c r="M393" i="5"/>
  <c r="E860" i="5"/>
  <c r="I2617" i="5"/>
  <c r="G667" i="5"/>
  <c r="I1907" i="5"/>
  <c r="K2470" i="5"/>
  <c r="I1293" i="5"/>
  <c r="G2224" i="5"/>
  <c r="G2344" i="5"/>
  <c r="D1820" i="5"/>
  <c r="I1437" i="5"/>
  <c r="G1942" i="5"/>
  <c r="E1989" i="5"/>
  <c r="F557" i="5"/>
  <c r="E1678" i="5"/>
  <c r="D1033" i="5"/>
  <c r="G191" i="5"/>
  <c r="M1122" i="5"/>
  <c r="D1227" i="5"/>
  <c r="M1121" i="5"/>
  <c r="F454" i="5"/>
  <c r="M2206" i="5"/>
  <c r="I586" i="5"/>
  <c r="K391" i="5"/>
  <c r="K2432" i="5"/>
  <c r="D2693" i="5"/>
  <c r="K2161" i="5"/>
  <c r="M1814" i="5"/>
  <c r="I1670" i="5"/>
  <c r="G797" i="5"/>
  <c r="I64" i="5"/>
  <c r="I948" i="5"/>
  <c r="K1500" i="5"/>
  <c r="D1243" i="5"/>
  <c r="D2417" i="5"/>
  <c r="F816" i="5"/>
  <c r="K2232" i="5"/>
  <c r="D2291" i="5"/>
  <c r="I205" i="5"/>
  <c r="K2260" i="5"/>
  <c r="G2829" i="5"/>
  <c r="F2067" i="5"/>
  <c r="M1380" i="5"/>
  <c r="M196" i="5"/>
  <c r="E1709" i="5"/>
  <c r="F161" i="5"/>
  <c r="M2787" i="5"/>
  <c r="K322" i="5"/>
  <c r="E47" i="5"/>
  <c r="G1221" i="5"/>
  <c r="K606" i="5"/>
  <c r="I1693" i="5"/>
  <c r="M533" i="5"/>
  <c r="I2350" i="5"/>
  <c r="K1779" i="5"/>
  <c r="D1830" i="5"/>
  <c r="I720" i="5"/>
  <c r="F515" i="5"/>
  <c r="D1881" i="5"/>
  <c r="E2601" i="5"/>
  <c r="D2476" i="5"/>
  <c r="I391" i="5"/>
  <c r="M1661" i="5"/>
  <c r="K2374" i="5"/>
  <c r="G1236" i="5"/>
  <c r="E923" i="5"/>
  <c r="K1532" i="5"/>
  <c r="F1753" i="5"/>
  <c r="M2703" i="5"/>
  <c r="G1066" i="5"/>
  <c r="K162" i="5"/>
  <c r="M1361" i="5"/>
  <c r="G1777" i="5"/>
  <c r="F1243" i="5"/>
  <c r="D2501" i="5"/>
  <c r="G2470" i="5"/>
  <c r="D1770" i="5"/>
  <c r="K1596" i="5"/>
  <c r="D1829" i="5"/>
  <c r="G2135" i="5"/>
  <c r="M2307" i="5"/>
  <c r="F129" i="5"/>
  <c r="M895" i="5"/>
  <c r="G943" i="5"/>
  <c r="I954" i="5"/>
  <c r="D2156" i="5"/>
  <c r="F929" i="5"/>
  <c r="I2345" i="5"/>
  <c r="I1995" i="5"/>
  <c r="I2229" i="5"/>
  <c r="M1658" i="5"/>
  <c r="I1537" i="5"/>
  <c r="G2653" i="5"/>
  <c r="I952" i="5"/>
  <c r="E1073" i="5"/>
  <c r="F2217" i="5"/>
  <c r="E89" i="5"/>
  <c r="D1786" i="5"/>
  <c r="E60" i="5"/>
  <c r="M2807" i="5"/>
  <c r="K298" i="5"/>
  <c r="D2338" i="5"/>
  <c r="D1316" i="5"/>
  <c r="G2818" i="5"/>
  <c r="G1340" i="5"/>
  <c r="F286" i="5"/>
  <c r="M1407" i="5"/>
  <c r="F2330" i="5"/>
  <c r="E1542" i="5"/>
  <c r="G77" i="5"/>
  <c r="E1490" i="5"/>
  <c r="F453" i="5"/>
  <c r="K2547" i="5"/>
  <c r="I1715" i="5"/>
  <c r="E497" i="5"/>
  <c r="E1200" i="5"/>
  <c r="I1809" i="5"/>
  <c r="I2077" i="5"/>
  <c r="I1779" i="5"/>
  <c r="F1236" i="5"/>
  <c r="G1437" i="5"/>
  <c r="G1320" i="5"/>
  <c r="K1511" i="5"/>
  <c r="E767" i="5"/>
  <c r="F134" i="5"/>
  <c r="K7" i="5"/>
  <c r="E434" i="5"/>
  <c r="D1341" i="5"/>
  <c r="E739" i="5"/>
  <c r="E2487" i="5"/>
  <c r="M1162" i="5"/>
  <c r="F1432" i="5"/>
  <c r="E2442" i="5"/>
  <c r="I2061" i="5"/>
  <c r="D1201" i="5"/>
  <c r="F523" i="5"/>
  <c r="E775" i="5"/>
  <c r="F2182" i="5"/>
  <c r="D2748" i="5"/>
  <c r="I625" i="5"/>
  <c r="F1766" i="5"/>
  <c r="D305" i="5"/>
  <c r="K232" i="5"/>
  <c r="I1062" i="5"/>
  <c r="G1758" i="5"/>
  <c r="E314" i="5"/>
  <c r="M2701" i="5"/>
  <c r="M398" i="5"/>
  <c r="G2390" i="5"/>
  <c r="K1285" i="5"/>
  <c r="D2177" i="5"/>
  <c r="F1610" i="5"/>
  <c r="E2515" i="5"/>
  <c r="E2055" i="5"/>
  <c r="G1162" i="5"/>
  <c r="F585" i="5"/>
  <c r="F2429" i="5"/>
  <c r="D2785" i="5"/>
  <c r="E719" i="5"/>
  <c r="D411" i="5"/>
  <c r="I853" i="5"/>
  <c r="K2339" i="5"/>
  <c r="E834" i="5"/>
  <c r="G2153" i="5"/>
  <c r="E2006" i="5"/>
  <c r="F1587" i="5"/>
  <c r="K1981" i="5"/>
  <c r="F2506" i="5"/>
  <c r="I463" i="5"/>
  <c r="M93" i="5"/>
  <c r="M63" i="5"/>
  <c r="I716" i="5"/>
  <c r="D2781" i="5"/>
  <c r="D2700" i="5"/>
  <c r="F1254" i="5"/>
  <c r="I2169" i="5"/>
  <c r="G2056" i="5"/>
  <c r="D2012" i="5"/>
  <c r="F1485" i="5"/>
  <c r="M1215" i="5"/>
  <c r="K770" i="5"/>
  <c r="K23" i="5"/>
  <c r="M1169" i="5"/>
  <c r="F1928" i="5"/>
  <c r="M2209" i="5"/>
  <c r="K1486" i="5"/>
  <c r="M584" i="5"/>
  <c r="F1048" i="5"/>
  <c r="I2536" i="5"/>
  <c r="E2061" i="5"/>
  <c r="D1629" i="5"/>
  <c r="K2202" i="5"/>
  <c r="K352" i="5"/>
  <c r="E164" i="5"/>
  <c r="G1316" i="5"/>
  <c r="G1814" i="5"/>
  <c r="M1281" i="5"/>
  <c r="M2741" i="5"/>
  <c r="F2047" i="5"/>
  <c r="E2408" i="5"/>
  <c r="D2036" i="5"/>
  <c r="E425" i="5"/>
  <c r="I2270" i="5"/>
  <c r="K2143" i="5"/>
  <c r="E1679" i="5"/>
  <c r="G1760" i="5"/>
  <c r="I1168" i="5"/>
  <c r="D687" i="5"/>
  <c r="E2397" i="5"/>
  <c r="G1704" i="5"/>
  <c r="D106" i="5"/>
  <c r="G969" i="5"/>
  <c r="K1520" i="5"/>
  <c r="I1494" i="5"/>
  <c r="M943" i="5"/>
  <c r="E1265" i="5"/>
  <c r="E1374" i="5"/>
  <c r="M2479" i="5"/>
  <c r="D1955" i="5"/>
  <c r="D1787" i="5"/>
  <c r="M158" i="5"/>
  <c r="E1453" i="5"/>
  <c r="I635" i="5"/>
  <c r="G245" i="5"/>
  <c r="K2451" i="5"/>
  <c r="K1620" i="5"/>
  <c r="I2729" i="5"/>
  <c r="M1712" i="5"/>
  <c r="G2346" i="5"/>
  <c r="D1314" i="5"/>
  <c r="G2450" i="5"/>
  <c r="D2622" i="5"/>
  <c r="D2574" i="5"/>
  <c r="D1061" i="5"/>
  <c r="F2388" i="5"/>
  <c r="G826" i="5"/>
  <c r="D1043" i="5"/>
  <c r="M1779" i="5"/>
  <c r="K626" i="5"/>
  <c r="K981" i="5"/>
  <c r="G2516" i="5"/>
  <c r="E715" i="5"/>
  <c r="D2052" i="5"/>
  <c r="I2358" i="5"/>
  <c r="K2460" i="5"/>
  <c r="D313" i="5"/>
  <c r="G2557" i="5"/>
  <c r="M833" i="5"/>
  <c r="G386" i="5"/>
  <c r="M103" i="5"/>
  <c r="D1445" i="5"/>
  <c r="M466" i="5"/>
  <c r="F1347" i="5"/>
  <c r="F268" i="5"/>
  <c r="M789" i="5"/>
  <c r="M799" i="5"/>
  <c r="M2504" i="5"/>
  <c r="F2817" i="5"/>
  <c r="E2010" i="5"/>
  <c r="E1595" i="5"/>
  <c r="K2526" i="5"/>
  <c r="E783" i="5"/>
  <c r="G1691" i="5"/>
  <c r="G2594" i="5"/>
  <c r="F2382" i="5"/>
  <c r="G1844" i="5"/>
  <c r="K1041" i="5"/>
  <c r="I505" i="5"/>
  <c r="E712" i="5"/>
  <c r="I709" i="5"/>
  <c r="E611" i="5"/>
  <c r="D810" i="5"/>
  <c r="G1974" i="5"/>
  <c r="M2683" i="5"/>
  <c r="D1257" i="5"/>
  <c r="G1990" i="5"/>
  <c r="E2070" i="5"/>
  <c r="I345" i="5"/>
  <c r="I1675" i="5"/>
  <c r="I2194" i="5"/>
  <c r="F2225" i="5"/>
  <c r="E1616" i="5"/>
  <c r="K815" i="5"/>
  <c r="G831" i="5"/>
  <c r="G2809" i="5"/>
  <c r="K2443" i="5"/>
  <c r="F2126" i="5"/>
  <c r="E1377" i="5"/>
  <c r="I1542" i="5"/>
  <c r="E810" i="5"/>
  <c r="I2458" i="5"/>
  <c r="K2476" i="5"/>
  <c r="M2152" i="5"/>
  <c r="E2405" i="5"/>
  <c r="K1249" i="5"/>
  <c r="E488" i="5"/>
  <c r="K2363" i="5"/>
  <c r="F2132" i="5"/>
  <c r="G631" i="5"/>
  <c r="E2054" i="5"/>
  <c r="I2159" i="5"/>
  <c r="F1220" i="5"/>
  <c r="F766" i="5"/>
  <c r="G325" i="5"/>
  <c r="F260" i="5"/>
  <c r="D329" i="5"/>
  <c r="D2168" i="5"/>
  <c r="M1650" i="5"/>
  <c r="E2609" i="5"/>
  <c r="F2128" i="5"/>
  <c r="K442" i="5"/>
  <c r="K1171" i="5"/>
  <c r="E1682" i="5"/>
  <c r="M2221" i="5"/>
  <c r="K188" i="5"/>
  <c r="G878" i="5"/>
  <c r="G1552" i="5"/>
  <c r="M2137" i="5"/>
  <c r="E2454" i="5"/>
  <c r="I2461" i="5"/>
  <c r="E1632" i="5"/>
  <c r="G1476" i="5"/>
  <c r="M200" i="5"/>
  <c r="G942" i="5"/>
  <c r="M1589" i="5"/>
  <c r="M2830" i="5"/>
  <c r="G1656" i="5"/>
  <c r="I1577" i="5"/>
  <c r="E1132" i="5"/>
  <c r="I2591" i="5"/>
  <c r="K574" i="5"/>
  <c r="M385" i="5"/>
  <c r="F285" i="5"/>
  <c r="M1906" i="5"/>
  <c r="F2828" i="5"/>
  <c r="K106" i="5"/>
  <c r="D2281" i="5"/>
  <c r="K1642" i="5"/>
  <c r="G1382" i="5"/>
  <c r="G2657" i="5"/>
  <c r="K1655" i="5"/>
  <c r="M1311" i="5"/>
  <c r="E2473" i="5"/>
  <c r="M181" i="5"/>
  <c r="K2859" i="5"/>
  <c r="F729" i="5"/>
  <c r="M1239" i="5"/>
  <c r="F1227" i="5"/>
  <c r="D922" i="5"/>
  <c r="E2574" i="5"/>
  <c r="F1301" i="5"/>
  <c r="G1512" i="5"/>
  <c r="G898" i="5"/>
  <c r="M568" i="5"/>
  <c r="K2662" i="5"/>
  <c r="I838" i="5"/>
  <c r="M1366" i="5"/>
  <c r="K2355" i="5"/>
  <c r="M45" i="5"/>
  <c r="M1777" i="5"/>
  <c r="G1088" i="5"/>
  <c r="F1522" i="5"/>
  <c r="G2308" i="5"/>
  <c r="F1318" i="5"/>
  <c r="K1752" i="5"/>
  <c r="G1747" i="5"/>
  <c r="M2556" i="5"/>
  <c r="G1349" i="5"/>
  <c r="I1794" i="5"/>
  <c r="I2224" i="5"/>
  <c r="G2860" i="5"/>
  <c r="M928" i="5"/>
  <c r="F1399" i="5"/>
  <c r="M329" i="5"/>
  <c r="K663" i="5"/>
  <c r="M1684" i="5"/>
  <c r="I1789" i="5"/>
  <c r="F2585" i="5"/>
  <c r="E416" i="5"/>
  <c r="D670" i="5"/>
  <c r="I831" i="5"/>
  <c r="I129" i="5"/>
  <c r="E2119" i="5"/>
  <c r="G918" i="5"/>
  <c r="E2001" i="5"/>
  <c r="F219" i="5"/>
  <c r="G1194" i="5"/>
  <c r="G203" i="5"/>
  <c r="F2422" i="5"/>
  <c r="D2388" i="5"/>
  <c r="I2341" i="5"/>
  <c r="I1650" i="5"/>
  <c r="G2691" i="5"/>
  <c r="F2658" i="5"/>
  <c r="D846" i="5"/>
  <c r="G1855" i="5"/>
  <c r="F951" i="5"/>
  <c r="D2424" i="5"/>
  <c r="M2078" i="5"/>
  <c r="D237" i="5"/>
  <c r="I1184" i="5"/>
  <c r="I2502" i="5"/>
  <c r="M781" i="5"/>
  <c r="G1263" i="5"/>
  <c r="M1740" i="5"/>
  <c r="G268" i="5"/>
  <c r="K1120" i="5"/>
  <c r="G2436" i="5"/>
  <c r="G1910" i="5"/>
  <c r="G925" i="5"/>
  <c r="M2396" i="5"/>
  <c r="D2436" i="5"/>
  <c r="I975" i="5"/>
  <c r="E2657" i="5"/>
  <c r="M174" i="5"/>
  <c r="K1517" i="5"/>
  <c r="I2295" i="5"/>
  <c r="I2827" i="5"/>
  <c r="M2505" i="5"/>
  <c r="E2064" i="5"/>
  <c r="I1702" i="5"/>
  <c r="D642" i="5"/>
  <c r="I2820" i="5"/>
  <c r="E253" i="5"/>
  <c r="E2268" i="5"/>
  <c r="F2521" i="5"/>
  <c r="G1082" i="5"/>
  <c r="E1610" i="5"/>
  <c r="K712" i="5"/>
  <c r="M1583" i="5"/>
  <c r="D1821" i="5"/>
  <c r="I405" i="5"/>
  <c r="M2779" i="5"/>
  <c r="F881" i="5"/>
  <c r="E2759" i="5"/>
  <c r="F552" i="5"/>
  <c r="F1082" i="5"/>
  <c r="F798" i="5"/>
  <c r="M1884" i="5"/>
  <c r="E2807" i="5"/>
  <c r="F185" i="5"/>
  <c r="F1963" i="5"/>
  <c r="G1507" i="5"/>
  <c r="D1125" i="5"/>
  <c r="E1929" i="5"/>
  <c r="G932" i="5"/>
  <c r="G1303" i="5"/>
  <c r="K1983" i="5"/>
  <c r="I1105" i="5"/>
  <c r="M1866" i="5"/>
  <c r="D2769" i="5"/>
  <c r="I1721" i="5"/>
  <c r="E2429" i="5"/>
  <c r="G1439" i="5"/>
  <c r="M688" i="5"/>
  <c r="I261" i="5"/>
  <c r="I881" i="5"/>
  <c r="D2219" i="5"/>
  <c r="E1128" i="5"/>
  <c r="D2150" i="5"/>
  <c r="E1733" i="5"/>
  <c r="E852" i="5"/>
  <c r="E788" i="5"/>
  <c r="I2531" i="5"/>
  <c r="D680" i="5"/>
  <c r="E257" i="5"/>
  <c r="M2777" i="5"/>
  <c r="K1996" i="5"/>
  <c r="F1497" i="5"/>
  <c r="G806" i="5"/>
  <c r="E2495" i="5"/>
  <c r="G23" i="5"/>
  <c r="E1455" i="5"/>
  <c r="D966" i="5"/>
  <c r="I346" i="5"/>
  <c r="I2572" i="5"/>
  <c r="M361" i="5"/>
  <c r="I2019" i="5"/>
  <c r="M1723" i="5"/>
  <c r="F1724" i="5"/>
  <c r="K1960" i="5"/>
  <c r="E814" i="5"/>
  <c r="K650" i="5"/>
  <c r="D2863" i="5"/>
  <c r="K184" i="5"/>
  <c r="E1048" i="5"/>
  <c r="F2752" i="5"/>
  <c r="F2694" i="5"/>
  <c r="F138" i="5"/>
  <c r="I1250" i="5"/>
  <c r="K1002" i="5"/>
  <c r="I2134" i="5"/>
  <c r="I1316" i="5"/>
  <c r="D1425" i="5"/>
  <c r="M203" i="5"/>
  <c r="E590" i="5"/>
  <c r="M2636" i="5"/>
  <c r="M1632" i="5"/>
  <c r="G2441" i="5"/>
  <c r="D37" i="5"/>
  <c r="I1500" i="5"/>
  <c r="E1226" i="5"/>
  <c r="F1626" i="5"/>
  <c r="M1664" i="5"/>
  <c r="K1658" i="5"/>
  <c r="I253" i="5"/>
  <c r="F220" i="5"/>
  <c r="M2795" i="5"/>
  <c r="E1032" i="5"/>
  <c r="G2676" i="5"/>
  <c r="K334" i="5"/>
  <c r="I270" i="5"/>
  <c r="G2869" i="5"/>
  <c r="K1191" i="5"/>
  <c r="F2009" i="5"/>
  <c r="I956" i="5"/>
  <c r="G2220" i="5"/>
  <c r="I811" i="5"/>
  <c r="K1575" i="5"/>
  <c r="F2435" i="5"/>
  <c r="F2655" i="5"/>
  <c r="I2718" i="5"/>
  <c r="G676" i="5"/>
  <c r="G1652" i="5"/>
  <c r="E934" i="5"/>
  <c r="F2593" i="5"/>
  <c r="D2104" i="5"/>
  <c r="G2586" i="5"/>
  <c r="M1697" i="5"/>
  <c r="E2677" i="5"/>
  <c r="M1343" i="5"/>
  <c r="F337" i="5"/>
  <c r="F2777" i="5"/>
  <c r="G1563" i="5"/>
  <c r="D2176" i="5"/>
  <c r="G1040" i="5"/>
  <c r="M1411" i="5"/>
  <c r="I1861" i="5"/>
  <c r="K754" i="5"/>
  <c r="D2226" i="5"/>
  <c r="D1752" i="5"/>
  <c r="K2640" i="5"/>
  <c r="E1741" i="5"/>
  <c r="G2767" i="5"/>
  <c r="D803" i="5"/>
  <c r="F1408" i="5"/>
  <c r="I2793" i="5"/>
  <c r="K65" i="5"/>
  <c r="D1225" i="5"/>
  <c r="E2280" i="5"/>
  <c r="D1115" i="5"/>
  <c r="M1485" i="5"/>
  <c r="F2168" i="5"/>
  <c r="D2792" i="5"/>
  <c r="K1049" i="5"/>
  <c r="E1897" i="5"/>
  <c r="E1253" i="5"/>
  <c r="F479" i="5"/>
  <c r="I1645" i="5"/>
  <c r="G257" i="5"/>
  <c r="M262" i="5"/>
  <c r="F1152" i="5"/>
  <c r="K777" i="5"/>
  <c r="E1815" i="5"/>
  <c r="K935" i="5"/>
  <c r="E1421" i="5"/>
  <c r="M957" i="5"/>
  <c r="F1444" i="5"/>
  <c r="E30" i="5"/>
  <c r="K672" i="5"/>
  <c r="K158" i="5"/>
  <c r="E2259" i="5"/>
  <c r="F2373" i="5"/>
  <c r="K1743" i="5"/>
  <c r="G2773" i="5"/>
  <c r="I1448" i="5"/>
  <c r="D522" i="5"/>
  <c r="I1852" i="5"/>
  <c r="E1304" i="5"/>
  <c r="D2257" i="5"/>
  <c r="M1505" i="5"/>
  <c r="D582" i="5"/>
  <c r="E1454" i="5"/>
  <c r="F1966" i="5"/>
  <c r="G711" i="5"/>
  <c r="M2259" i="5"/>
  <c r="D2059" i="5"/>
  <c r="I659" i="5"/>
  <c r="M2453" i="5"/>
  <c r="D2610" i="5"/>
  <c r="E2150" i="5"/>
  <c r="F487" i="5"/>
  <c r="K78" i="5"/>
  <c r="D2055" i="5"/>
  <c r="E2031" i="5"/>
  <c r="M406" i="5"/>
  <c r="F1171" i="5"/>
  <c r="D1569" i="5"/>
  <c r="F731" i="5"/>
  <c r="E112" i="5"/>
  <c r="F2283" i="5"/>
  <c r="D2024" i="5"/>
  <c r="I221" i="5"/>
  <c r="F2699" i="5"/>
  <c r="K951" i="5"/>
  <c r="G2358" i="5"/>
  <c r="F1829" i="5"/>
  <c r="I459" i="5"/>
  <c r="K277" i="5"/>
  <c r="I2219" i="5"/>
  <c r="I2029" i="5"/>
  <c r="F96" i="5"/>
  <c r="K350" i="5"/>
  <c r="M1907" i="5"/>
  <c r="G2347" i="5"/>
  <c r="E2498" i="5"/>
  <c r="K2070" i="5"/>
  <c r="I2024" i="5"/>
  <c r="I525" i="5"/>
  <c r="K1016" i="5"/>
  <c r="M2277" i="5"/>
  <c r="M1454" i="5"/>
  <c r="E1957" i="5"/>
  <c r="F2062" i="5"/>
  <c r="F1679" i="5"/>
  <c r="D1577" i="5"/>
  <c r="I2779" i="5"/>
  <c r="E2543" i="5"/>
  <c r="I2625" i="5"/>
  <c r="G2315" i="5"/>
  <c r="E646" i="5"/>
  <c r="K2638" i="5"/>
  <c r="I2464" i="5"/>
  <c r="M615" i="5"/>
  <c r="G1727" i="5"/>
  <c r="I2128" i="5"/>
  <c r="M2021" i="5"/>
  <c r="G509" i="5"/>
  <c r="D447" i="5"/>
  <c r="E356" i="5"/>
  <c r="K30" i="5"/>
  <c r="D349" i="5"/>
  <c r="I989" i="5"/>
  <c r="K1094" i="5"/>
  <c r="E1792" i="5"/>
  <c r="G157" i="5"/>
  <c r="M1451" i="5"/>
  <c r="I2753" i="5"/>
  <c r="G2775" i="5"/>
  <c r="I20" i="5"/>
  <c r="I1598" i="5"/>
  <c r="K2384" i="5"/>
  <c r="D946" i="5"/>
  <c r="F2615" i="5"/>
  <c r="D1985" i="5"/>
  <c r="F2371" i="5"/>
  <c r="D1503" i="5"/>
  <c r="G1615" i="5"/>
  <c r="D1847" i="5"/>
  <c r="E2502" i="5"/>
  <c r="F1961" i="5"/>
  <c r="M1367" i="5"/>
  <c r="D1991" i="5"/>
  <c r="D495" i="5"/>
  <c r="F640" i="5"/>
  <c r="D711" i="5"/>
  <c r="I1177" i="5"/>
  <c r="G1128" i="5"/>
  <c r="D1690" i="5"/>
  <c r="F457" i="5"/>
  <c r="I2571" i="5"/>
  <c r="G2294" i="5"/>
  <c r="G1846" i="5"/>
  <c r="E1586" i="5"/>
  <c r="M2754" i="5"/>
  <c r="I423" i="5"/>
  <c r="K524" i="5"/>
  <c r="E1963" i="5"/>
  <c r="F1355" i="5"/>
  <c r="D1887" i="5"/>
  <c r="K1911" i="5"/>
  <c r="K418" i="5"/>
  <c r="F1174" i="5"/>
  <c r="I1782" i="5"/>
  <c r="K1988" i="5"/>
  <c r="K637" i="5"/>
  <c r="E2685" i="5"/>
  <c r="M1829" i="5"/>
  <c r="D633" i="5"/>
  <c r="E2222" i="5"/>
  <c r="M83" i="5"/>
  <c r="D1226" i="5"/>
  <c r="D1861" i="5"/>
  <c r="D1484" i="5"/>
  <c r="E2344" i="5"/>
  <c r="I1322" i="5"/>
  <c r="I2053" i="5"/>
  <c r="F1149" i="5"/>
  <c r="E1522" i="5"/>
  <c r="E2870" i="5"/>
  <c r="F2488" i="5"/>
  <c r="M2355" i="5"/>
  <c r="M1330" i="5"/>
  <c r="I1478" i="5"/>
  <c r="K2858" i="5"/>
  <c r="F2399" i="5"/>
  <c r="F1671" i="5"/>
  <c r="F378" i="5"/>
  <c r="I1630" i="5"/>
  <c r="D2425" i="5"/>
  <c r="M355" i="5"/>
  <c r="D1286" i="5"/>
  <c r="F362" i="5"/>
  <c r="F193" i="5"/>
  <c r="D1120" i="5"/>
  <c r="F660" i="5"/>
  <c r="E515" i="5"/>
  <c r="D561" i="5"/>
  <c r="D89" i="5"/>
  <c r="E2374" i="5"/>
  <c r="G409" i="5"/>
  <c r="I1181" i="5"/>
  <c r="G980" i="5"/>
  <c r="E939" i="5"/>
  <c r="K2707" i="5"/>
  <c r="D1599" i="5"/>
  <c r="K80" i="5"/>
  <c r="E2439" i="5"/>
  <c r="I1755" i="5"/>
  <c r="G1337" i="5"/>
  <c r="G491" i="5"/>
  <c r="K1225" i="5"/>
  <c r="G1497" i="5"/>
  <c r="M2517" i="5"/>
  <c r="K2481" i="5"/>
  <c r="F1480" i="5"/>
  <c r="F413" i="5"/>
  <c r="I1518" i="5"/>
  <c r="M145" i="5"/>
  <c r="K1322" i="5"/>
  <c r="D1427" i="5"/>
  <c r="I2712" i="5"/>
  <c r="G1367" i="5"/>
  <c r="D2651" i="5"/>
  <c r="D2596" i="5"/>
  <c r="G2634" i="5"/>
  <c r="G1418" i="5"/>
  <c r="M1130" i="5"/>
  <c r="G2263" i="5"/>
  <c r="F1531" i="5"/>
  <c r="D945" i="5"/>
  <c r="F2864" i="5"/>
  <c r="I1175" i="5"/>
  <c r="K1045" i="5"/>
  <c r="K2119" i="5"/>
  <c r="G1929" i="5"/>
  <c r="M907" i="5"/>
  <c r="E1990" i="5"/>
  <c r="D2630" i="5"/>
  <c r="D2475" i="5"/>
  <c r="E2613" i="5"/>
  <c r="F1849" i="5"/>
  <c r="M1265" i="5"/>
  <c r="F772" i="5"/>
  <c r="K157" i="5"/>
  <c r="F412" i="5"/>
  <c r="E1462" i="5"/>
  <c r="I1695" i="5"/>
  <c r="F290" i="5"/>
  <c r="M1962" i="5"/>
  <c r="K2415" i="5"/>
  <c r="M2859" i="5"/>
  <c r="F1623" i="5"/>
  <c r="E2108" i="5"/>
  <c r="M2489" i="5"/>
  <c r="E2864" i="5"/>
  <c r="I957" i="5"/>
  <c r="G39" i="5"/>
  <c r="F1456" i="5"/>
  <c r="K944" i="5"/>
  <c r="E2349" i="5"/>
  <c r="E889" i="5"/>
  <c r="K2735" i="5"/>
  <c r="K740" i="5"/>
  <c r="I1180" i="5"/>
  <c r="E2192" i="5"/>
  <c r="F2592" i="5"/>
  <c r="M1104" i="5"/>
  <c r="I1719" i="5"/>
  <c r="I871" i="5"/>
  <c r="M1114" i="5"/>
  <c r="K139" i="5"/>
  <c r="D1875" i="5"/>
  <c r="D251" i="5"/>
  <c r="E1760" i="5"/>
  <c r="M115" i="5"/>
  <c r="K2215" i="5"/>
  <c r="K1615" i="5"/>
  <c r="I1966" i="5"/>
  <c r="I2009" i="5"/>
  <c r="E1255" i="5"/>
  <c r="F1023" i="5"/>
  <c r="M528" i="5"/>
  <c r="M2226" i="5"/>
  <c r="K1272" i="5"/>
  <c r="I501" i="5"/>
  <c r="F338" i="5"/>
  <c r="G2480" i="5"/>
  <c r="F116" i="5"/>
  <c r="D600" i="5"/>
  <c r="F2200" i="5"/>
  <c r="F891" i="5"/>
  <c r="E2135" i="5"/>
  <c r="F1017" i="5"/>
  <c r="D2399" i="5"/>
  <c r="F2878" i="5"/>
  <c r="K2867" i="5"/>
  <c r="G1281" i="5"/>
  <c r="E1938" i="5"/>
  <c r="F146" i="5"/>
  <c r="G1265" i="5"/>
  <c r="F1436" i="5"/>
  <c r="F701" i="5"/>
  <c r="M224" i="5"/>
  <c r="K761" i="5"/>
  <c r="F2567" i="5"/>
  <c r="I1235" i="5"/>
  <c r="E1375" i="5"/>
  <c r="G470" i="5"/>
  <c r="E564" i="5"/>
  <c r="I646" i="5"/>
  <c r="G1953" i="5"/>
  <c r="F991" i="5"/>
  <c r="M2822" i="5"/>
  <c r="E1273" i="5"/>
  <c r="I1225" i="5"/>
  <c r="G1541" i="5"/>
  <c r="D2013" i="5"/>
  <c r="G1168" i="5"/>
  <c r="E2746" i="5"/>
  <c r="M2456" i="5"/>
  <c r="M2009" i="5"/>
  <c r="M519" i="5"/>
  <c r="E2480" i="5"/>
  <c r="I1376" i="5"/>
  <c r="G1133" i="5"/>
  <c r="D1914" i="5"/>
  <c r="G2870" i="5"/>
  <c r="M1947" i="5"/>
  <c r="D1470" i="5"/>
  <c r="I2091" i="5"/>
  <c r="G1331" i="5"/>
  <c r="E423" i="5"/>
  <c r="D1079" i="5"/>
  <c r="K1022" i="5"/>
  <c r="G2851" i="5"/>
  <c r="K823" i="5"/>
  <c r="E988" i="5"/>
  <c r="M1607" i="5"/>
  <c r="E2382" i="5"/>
  <c r="M837" i="5"/>
  <c r="K992" i="5"/>
  <c r="F2453" i="5"/>
  <c r="E698" i="5"/>
  <c r="F2299" i="5"/>
  <c r="E1752" i="5"/>
  <c r="E1508" i="5"/>
  <c r="E1578" i="5"/>
  <c r="D1758" i="5"/>
  <c r="G1330" i="5"/>
  <c r="G1927" i="5"/>
  <c r="D1731" i="5"/>
  <c r="F2331" i="5"/>
  <c r="F1196" i="5"/>
  <c r="E1886" i="5"/>
  <c r="D2677" i="5"/>
  <c r="I188" i="5"/>
  <c r="E1351" i="5"/>
  <c r="G1178" i="5"/>
  <c r="G1138" i="5"/>
  <c r="K2699" i="5"/>
  <c r="M1352" i="5"/>
  <c r="F2007" i="5"/>
  <c r="F1714" i="5"/>
  <c r="G2463" i="5"/>
  <c r="M56" i="5"/>
  <c r="M2755" i="5"/>
  <c r="M1206" i="5"/>
  <c r="D173" i="5"/>
  <c r="D1388" i="5"/>
  <c r="K767" i="5"/>
  <c r="F2032" i="5"/>
  <c r="I841" i="5"/>
  <c r="I2548" i="5"/>
  <c r="M1024" i="5"/>
  <c r="M1211" i="5"/>
  <c r="I1054" i="5"/>
  <c r="G2420" i="5"/>
  <c r="I1197" i="5"/>
  <c r="D1256" i="5"/>
  <c r="I2299" i="5"/>
  <c r="D2152" i="5"/>
  <c r="K8" i="5"/>
  <c r="D1834" i="5"/>
  <c r="M1815" i="5"/>
  <c r="I2665" i="5"/>
  <c r="F1342" i="5"/>
  <c r="E672" i="5"/>
  <c r="K1549" i="5"/>
  <c r="F69" i="5"/>
  <c r="D732" i="5"/>
  <c r="I2083" i="5"/>
  <c r="I2370" i="5"/>
  <c r="D1148" i="5"/>
  <c r="D727" i="5"/>
  <c r="G765" i="5"/>
  <c r="M2245" i="5"/>
  <c r="M1095" i="5"/>
  <c r="I548" i="5"/>
  <c r="F1708" i="5"/>
  <c r="G1852" i="5"/>
  <c r="G2778" i="5"/>
  <c r="D517" i="5"/>
  <c r="K1537" i="5"/>
  <c r="D2126" i="5"/>
  <c r="E1018" i="5"/>
  <c r="D1522" i="5"/>
  <c r="I2135" i="5"/>
  <c r="K1301" i="5"/>
  <c r="I846" i="5"/>
  <c r="G2780" i="5"/>
  <c r="I2398" i="5"/>
  <c r="M1138" i="5"/>
  <c r="F341" i="5"/>
  <c r="M842" i="5"/>
  <c r="I2698" i="5"/>
  <c r="M524" i="5"/>
  <c r="E1913" i="5"/>
  <c r="M256" i="5"/>
  <c r="M2642" i="5"/>
  <c r="E2136" i="5"/>
  <c r="G1888" i="5"/>
  <c r="K1562" i="5"/>
  <c r="M1855" i="5"/>
  <c r="G1054" i="5"/>
  <c r="M954" i="5"/>
  <c r="I2874" i="5"/>
  <c r="G2036" i="5"/>
  <c r="M2477" i="5"/>
  <c r="K826" i="5"/>
  <c r="I1626" i="5"/>
  <c r="M2263" i="5"/>
  <c r="D849" i="5"/>
  <c r="E837" i="5"/>
  <c r="D2531" i="5"/>
  <c r="I2663" i="5"/>
  <c r="K936" i="5"/>
  <c r="D46" i="5"/>
  <c r="I1634" i="5"/>
  <c r="F556" i="5"/>
  <c r="I550" i="5"/>
  <c r="I352" i="5"/>
  <c r="K2252" i="5"/>
  <c r="I203" i="5"/>
  <c r="K1300" i="5"/>
  <c r="D2265" i="5"/>
  <c r="E2626" i="5"/>
  <c r="K2705" i="5"/>
  <c r="K1812" i="5"/>
  <c r="G1897" i="5"/>
  <c r="M1371" i="5"/>
  <c r="K2317" i="5"/>
  <c r="D2094" i="5"/>
  <c r="F2693" i="5"/>
  <c r="D563" i="5"/>
  <c r="I894" i="5"/>
  <c r="E2715" i="5"/>
  <c r="F2753" i="5"/>
  <c r="K2084" i="5"/>
  <c r="D67" i="5"/>
  <c r="D781" i="5"/>
  <c r="K326" i="5"/>
  <c r="D744" i="5"/>
  <c r="F1821" i="5"/>
  <c r="K1252" i="5"/>
  <c r="D1863" i="5"/>
  <c r="F2141" i="5"/>
  <c r="E2126" i="5"/>
  <c r="F2115" i="5"/>
  <c r="E2184" i="5"/>
  <c r="F739" i="5"/>
  <c r="F1864" i="5"/>
  <c r="E1381" i="5"/>
  <c r="I588" i="5"/>
  <c r="E2529" i="5"/>
  <c r="I2241" i="5"/>
  <c r="I819" i="5"/>
  <c r="D2411" i="5"/>
  <c r="M116" i="5"/>
  <c r="D2429" i="5"/>
  <c r="G1473" i="5"/>
  <c r="I2306" i="5"/>
  <c r="K48" i="5"/>
  <c r="F1865" i="5"/>
  <c r="E2159" i="5"/>
  <c r="M582" i="5"/>
  <c r="M2049" i="5"/>
  <c r="G1900" i="5"/>
  <c r="M2314" i="5"/>
  <c r="E984" i="5"/>
  <c r="F2851" i="5"/>
  <c r="D1839" i="5"/>
  <c r="E2269" i="5"/>
  <c r="E1770" i="5"/>
  <c r="I1427" i="5"/>
  <c r="D187" i="5"/>
  <c r="G1154" i="5"/>
  <c r="D2590" i="5"/>
  <c r="K189" i="5"/>
  <c r="D1871" i="5"/>
  <c r="E2789" i="5"/>
  <c r="E2856" i="5"/>
  <c r="K320" i="5"/>
  <c r="G587" i="5"/>
  <c r="K749" i="5"/>
  <c r="F1711" i="5"/>
  <c r="G1111" i="5"/>
  <c r="F2421" i="5"/>
  <c r="I2040" i="5"/>
  <c r="I2561" i="5"/>
  <c r="K88" i="5"/>
  <c r="M2660" i="5"/>
  <c r="I2114" i="5"/>
  <c r="F1900" i="5"/>
  <c r="D394" i="5"/>
  <c r="E2158" i="5"/>
  <c r="D1429" i="5"/>
  <c r="G935" i="5"/>
  <c r="E1626" i="5"/>
  <c r="E1481" i="5"/>
  <c r="G2571" i="5"/>
  <c r="M117" i="5"/>
  <c r="G391" i="5"/>
  <c r="E125" i="5"/>
  <c r="M900" i="5"/>
  <c r="M4" i="5"/>
  <c r="G2849" i="5"/>
  <c r="M914" i="5"/>
  <c r="I1928" i="5"/>
  <c r="G790" i="5"/>
  <c r="F1871" i="5"/>
  <c r="G2138" i="5"/>
  <c r="D985" i="5"/>
  <c r="G1664" i="5"/>
  <c r="F668" i="5"/>
  <c r="E2841" i="5"/>
  <c r="E1095" i="5"/>
  <c r="E1425" i="5"/>
  <c r="E808" i="5"/>
  <c r="F2064" i="5"/>
  <c r="D1810" i="5"/>
  <c r="G867" i="5"/>
  <c r="D1199" i="5"/>
  <c r="D2283" i="5"/>
  <c r="G624" i="5"/>
  <c r="D2848" i="5"/>
  <c r="D693" i="5"/>
  <c r="D16" i="5"/>
  <c r="D2341" i="5"/>
  <c r="K762" i="5"/>
  <c r="M485" i="5"/>
  <c r="I2612" i="5"/>
  <c r="I1988" i="5"/>
  <c r="E1147" i="5"/>
  <c r="K1060" i="5"/>
  <c r="G2559" i="5"/>
  <c r="E2197" i="5"/>
  <c r="F1608" i="5"/>
  <c r="M623" i="5"/>
  <c r="E976" i="5"/>
  <c r="E255" i="5"/>
  <c r="M2390" i="5"/>
  <c r="D886" i="5"/>
  <c r="G657" i="5"/>
  <c r="E1070" i="5"/>
  <c r="F996" i="5"/>
  <c r="I2643" i="5"/>
  <c r="G1724" i="5"/>
  <c r="K621" i="5"/>
  <c r="K133" i="5"/>
  <c r="K2162" i="5"/>
  <c r="G230" i="5"/>
  <c r="G1093" i="5"/>
  <c r="D1040" i="5"/>
  <c r="M776" i="5"/>
  <c r="G58" i="5"/>
  <c r="I673" i="5"/>
  <c r="E1812" i="5"/>
  <c r="M467" i="5"/>
  <c r="D1896" i="5"/>
  <c r="D1987" i="5"/>
  <c r="I254" i="5"/>
  <c r="E1157" i="5"/>
  <c r="G1627" i="5"/>
  <c r="I1488" i="5"/>
  <c r="F1139" i="5"/>
  <c r="F344" i="5"/>
  <c r="M1902" i="5"/>
  <c r="E2096" i="5"/>
  <c r="E2732" i="5"/>
  <c r="E1228" i="5"/>
  <c r="M501" i="5"/>
  <c r="K1070" i="5"/>
  <c r="K1302" i="5"/>
  <c r="D2839" i="5"/>
  <c r="I1213" i="5"/>
  <c r="M332" i="5"/>
  <c r="G1024" i="5"/>
  <c r="E73" i="5"/>
  <c r="D2376" i="5"/>
  <c r="G2554" i="5"/>
  <c r="G167" i="5"/>
  <c r="M2015" i="5"/>
  <c r="K2042" i="5"/>
  <c r="G1079" i="5"/>
  <c r="I1345" i="5"/>
  <c r="D1894" i="5"/>
  <c r="E2404" i="5"/>
  <c r="D1927" i="5"/>
  <c r="D1191" i="5"/>
  <c r="K2147" i="5"/>
  <c r="M1020" i="5"/>
  <c r="D1376" i="5"/>
  <c r="G494" i="5"/>
  <c r="G626" i="5"/>
  <c r="E2351" i="5"/>
  <c r="E872" i="5"/>
  <c r="G1134" i="5"/>
  <c r="E2063" i="5"/>
  <c r="G1342" i="5"/>
  <c r="I339" i="5"/>
  <c r="E1250" i="5"/>
  <c r="K1776" i="5"/>
  <c r="F1761" i="5"/>
  <c r="E1002" i="5"/>
  <c r="K1258" i="5"/>
  <c r="M2324" i="5"/>
  <c r="I1258" i="5"/>
  <c r="D1934" i="5"/>
  <c r="E2276" i="5"/>
  <c r="E1526" i="5"/>
  <c r="I2521" i="5"/>
  <c r="I474" i="5"/>
  <c r="K1110" i="5"/>
  <c r="D58" i="5"/>
  <c r="K999" i="5"/>
  <c r="D1428" i="5"/>
  <c r="E869" i="5"/>
  <c r="K2344" i="5"/>
  <c r="K1101" i="5"/>
  <c r="E2120" i="5"/>
  <c r="E2008" i="5"/>
  <c r="I183" i="5"/>
  <c r="G974" i="5"/>
  <c r="M2499" i="5"/>
  <c r="D2818" i="5"/>
  <c r="G1941" i="5"/>
  <c r="M1554" i="5"/>
  <c r="M2719" i="5"/>
  <c r="M1213" i="5"/>
  <c r="I868" i="5"/>
  <c r="D2100" i="5"/>
  <c r="E2801" i="5"/>
  <c r="D464" i="5"/>
  <c r="E51" i="5"/>
  <c r="K2746" i="5"/>
  <c r="I2496" i="5"/>
  <c r="G183" i="5"/>
  <c r="F131" i="5"/>
  <c r="E1505" i="5"/>
  <c r="E1436" i="5"/>
  <c r="K924" i="5"/>
  <c r="M1961" i="5"/>
  <c r="M2281" i="5"/>
  <c r="M2626" i="5"/>
  <c r="G2070" i="5"/>
  <c r="E456" i="5"/>
  <c r="F2146" i="5"/>
  <c r="E172" i="5"/>
  <c r="G313" i="5"/>
  <c r="G2382" i="5"/>
  <c r="M223" i="5"/>
  <c r="F1259" i="5"/>
  <c r="E113" i="5"/>
  <c r="M2358" i="5"/>
  <c r="I2429" i="5"/>
  <c r="K2303" i="5"/>
  <c r="G111" i="5"/>
  <c r="E2213" i="5"/>
  <c r="F1954" i="5"/>
  <c r="I2487" i="5"/>
  <c r="K2811" i="5"/>
  <c r="D1495" i="5"/>
  <c r="D1566" i="5"/>
  <c r="G276" i="5"/>
  <c r="M1631" i="5"/>
  <c r="I1130" i="5"/>
  <c r="M1590" i="5"/>
  <c r="I538" i="5"/>
  <c r="G786" i="5"/>
  <c r="G439" i="5"/>
  <c r="I455" i="5"/>
  <c r="F2414" i="5"/>
  <c r="F2271" i="5"/>
  <c r="F2154" i="5"/>
  <c r="G94" i="5"/>
  <c r="E2770" i="5"/>
  <c r="G528" i="5"/>
  <c r="G2493" i="5"/>
  <c r="D1487" i="5"/>
  <c r="E1835" i="5"/>
  <c r="D956" i="5"/>
  <c r="G673" i="5"/>
  <c r="K919" i="5"/>
  <c r="I1166" i="5"/>
  <c r="F2584" i="5"/>
  <c r="D1951" i="5"/>
  <c r="F601" i="5"/>
  <c r="E1509" i="5"/>
  <c r="M232" i="5"/>
  <c r="I904" i="5"/>
  <c r="D2482" i="5"/>
  <c r="G1690" i="5"/>
  <c r="E1577" i="5"/>
  <c r="G976" i="5"/>
  <c r="E1089" i="5"/>
  <c r="M2728" i="5"/>
  <c r="E1615" i="5"/>
  <c r="I1193" i="5"/>
  <c r="E2604" i="5"/>
  <c r="F867" i="5"/>
  <c r="E1098" i="5"/>
  <c r="M2536" i="5"/>
  <c r="M447" i="5"/>
  <c r="M1625" i="5"/>
  <c r="F2849" i="5"/>
  <c r="G503" i="5"/>
  <c r="G2038" i="5"/>
  <c r="D331" i="5"/>
  <c r="E2254" i="5"/>
  <c r="E200" i="5"/>
  <c r="K480" i="5"/>
  <c r="K2874" i="5"/>
  <c r="D1984" i="5"/>
  <c r="E144" i="5"/>
  <c r="K439" i="5"/>
  <c r="I2717" i="5"/>
  <c r="M861" i="5"/>
  <c r="G2275" i="5"/>
  <c r="I208" i="5"/>
  <c r="F1687" i="5"/>
  <c r="D2773" i="5"/>
  <c r="M2581" i="5"/>
  <c r="F306" i="5"/>
  <c r="I121" i="5"/>
  <c r="F2459" i="5"/>
  <c r="F879" i="5"/>
  <c r="K2206" i="5"/>
  <c r="G2821" i="5"/>
  <c r="K932" i="5"/>
  <c r="D2143" i="5"/>
  <c r="M1273" i="5"/>
  <c r="E1450" i="5"/>
  <c r="G2610" i="5"/>
  <c r="M653" i="5"/>
  <c r="M201" i="5"/>
  <c r="I1519" i="5"/>
  <c r="M2127" i="5"/>
  <c r="K2579" i="5"/>
  <c r="I660" i="5"/>
  <c r="K1150" i="5"/>
  <c r="G345" i="5"/>
  <c r="I1330" i="5"/>
  <c r="F675" i="5"/>
  <c r="I1964" i="5"/>
  <c r="E2800" i="5"/>
  <c r="D1819" i="5"/>
  <c r="G2020" i="5"/>
  <c r="M294" i="5"/>
  <c r="G2862" i="5"/>
  <c r="I70" i="5"/>
  <c r="I2512" i="5"/>
  <c r="K495" i="5"/>
  <c r="E1403" i="5"/>
  <c r="M1539" i="5"/>
  <c r="K824" i="5"/>
  <c r="M412" i="5"/>
  <c r="G78" i="5"/>
  <c r="E2865" i="5"/>
  <c r="D2070" i="5"/>
  <c r="D2057" i="5"/>
  <c r="F2027" i="5"/>
  <c r="K2497" i="5"/>
  <c r="K1665" i="5"/>
  <c r="E1573" i="5"/>
  <c r="E2123" i="5"/>
  <c r="D2080" i="5"/>
  <c r="M955" i="5"/>
  <c r="D1398" i="5"/>
  <c r="M2786" i="5"/>
  <c r="E2073" i="5"/>
  <c r="K1277" i="5"/>
  <c r="K2762" i="5"/>
  <c r="F2811" i="5"/>
  <c r="E1510" i="5"/>
  <c r="G2085" i="5"/>
  <c r="K2190" i="5"/>
  <c r="E2541" i="5"/>
  <c r="F2390" i="5"/>
  <c r="D92" i="5"/>
  <c r="K1685" i="5"/>
  <c r="F5" i="5"/>
  <c r="I196" i="5"/>
  <c r="D478" i="5"/>
  <c r="F1080" i="5"/>
  <c r="M701" i="5"/>
  <c r="F817" i="5"/>
  <c r="F139" i="5"/>
  <c r="F1498" i="5"/>
  <c r="E152" i="5"/>
  <c r="E2328" i="5"/>
  <c r="E943" i="5"/>
  <c r="F848" i="5"/>
  <c r="F1570" i="5"/>
  <c r="E2424" i="5"/>
  <c r="K829" i="5"/>
  <c r="G1860" i="5"/>
  <c r="M1159" i="5"/>
  <c r="D897" i="5"/>
  <c r="F1499" i="5"/>
  <c r="M2735" i="5"/>
  <c r="I480" i="5"/>
  <c r="D497" i="5"/>
  <c r="K129" i="5"/>
  <c r="K811" i="5"/>
  <c r="K33" i="5"/>
  <c r="F534" i="5"/>
  <c r="D2040" i="5"/>
  <c r="K937" i="5"/>
  <c r="D903" i="5"/>
  <c r="E2880" i="5"/>
  <c r="E305" i="5"/>
  <c r="I674" i="5"/>
  <c r="K1215" i="5"/>
  <c r="K116" i="5"/>
  <c r="E2022" i="5"/>
  <c r="F401" i="5"/>
  <c r="G1441" i="5"/>
  <c r="I39" i="5"/>
  <c r="M2031" i="5"/>
  <c r="E821" i="5"/>
  <c r="M2746" i="5"/>
  <c r="F1454" i="5"/>
  <c r="M147" i="5"/>
  <c r="F1134" i="5"/>
  <c r="K2334" i="5"/>
  <c r="G2548" i="5"/>
  <c r="M1940" i="5"/>
  <c r="I619" i="5"/>
  <c r="F2026" i="5"/>
  <c r="E1264" i="5"/>
  <c r="G2016" i="5"/>
  <c r="E2178" i="5"/>
  <c r="K380" i="5"/>
  <c r="E1931" i="5"/>
  <c r="F974" i="5"/>
  <c r="F498" i="5"/>
  <c r="M2669" i="5"/>
  <c r="K1005" i="5"/>
  <c r="M850" i="5"/>
  <c r="M2254" i="5"/>
  <c r="D1965" i="5"/>
  <c r="K597" i="5"/>
  <c r="M1817" i="5"/>
  <c r="D2021" i="5"/>
  <c r="F465" i="5"/>
  <c r="D2421" i="5"/>
  <c r="K2545" i="5"/>
  <c r="G1055" i="5"/>
  <c r="E2838" i="5"/>
  <c r="G824" i="5"/>
  <c r="M1300" i="5"/>
  <c r="G339" i="5"/>
  <c r="E176" i="5"/>
  <c r="I2217" i="5"/>
  <c r="D1549" i="5"/>
  <c r="M1269" i="5"/>
  <c r="E1086" i="5"/>
  <c r="G1292" i="5"/>
  <c r="D848" i="5"/>
  <c r="K1566" i="5"/>
  <c r="G1457" i="5"/>
  <c r="F590" i="5"/>
  <c r="E2531" i="5"/>
  <c r="I2198" i="5"/>
  <c r="K1428" i="5"/>
  <c r="D1797" i="5"/>
  <c r="I1589" i="5"/>
  <c r="G316" i="5"/>
  <c r="K1384" i="5"/>
  <c r="G761" i="5"/>
  <c r="M40" i="5"/>
  <c r="K967" i="5"/>
  <c r="D121" i="5"/>
  <c r="D2530" i="5"/>
  <c r="E1371" i="5"/>
  <c r="E1900" i="5"/>
  <c r="G1249" i="5"/>
  <c r="I493" i="5"/>
  <c r="M2247" i="5"/>
  <c r="G1129" i="5"/>
  <c r="K224" i="5"/>
  <c r="E104" i="5"/>
  <c r="D1011" i="5"/>
  <c r="F330" i="5"/>
  <c r="F1572" i="5"/>
  <c r="M768" i="5"/>
  <c r="E1019" i="5"/>
  <c r="D2732" i="5"/>
  <c r="F1298" i="5"/>
  <c r="G1123" i="5"/>
  <c r="I1006" i="5"/>
  <c r="D2292" i="5"/>
  <c r="G164" i="5"/>
  <c r="D2203" i="5"/>
  <c r="G134" i="5"/>
  <c r="K42" i="5"/>
  <c r="F2050" i="5"/>
  <c r="K1640" i="5"/>
  <c r="G1525" i="5"/>
  <c r="E1242" i="5"/>
  <c r="G1677" i="5"/>
  <c r="M2521" i="5"/>
  <c r="E1912" i="5"/>
  <c r="I613" i="5"/>
  <c r="K2796" i="5"/>
  <c r="E2776" i="5"/>
  <c r="G543" i="5"/>
  <c r="D1474" i="5"/>
  <c r="I1265" i="5"/>
  <c r="I2774" i="5"/>
  <c r="E1716" i="5"/>
  <c r="E638" i="5"/>
  <c r="I1604" i="5"/>
  <c r="E1441" i="5"/>
  <c r="K353" i="5"/>
  <c r="G2831" i="5"/>
  <c r="E2142" i="5"/>
  <c r="F179" i="5"/>
  <c r="E1357" i="5"/>
  <c r="G1215" i="5"/>
  <c r="M682" i="5"/>
  <c r="I1339" i="5"/>
  <c r="F2852" i="5"/>
  <c r="G2302" i="5"/>
  <c r="K260" i="5"/>
  <c r="E1634" i="5"/>
  <c r="D238" i="5"/>
  <c r="M1268" i="5"/>
  <c r="F1927" i="5"/>
  <c r="G1618" i="5"/>
  <c r="K2438" i="5"/>
  <c r="I1984" i="5"/>
  <c r="F1797" i="5"/>
  <c r="F2794" i="5"/>
  <c r="K2097" i="5"/>
  <c r="K2828" i="5"/>
  <c r="E170" i="5"/>
  <c r="F2624" i="5"/>
  <c r="E261" i="5"/>
  <c r="E1874" i="5"/>
  <c r="I172" i="5"/>
  <c r="E17" i="5"/>
  <c r="F755" i="5"/>
  <c r="G2448" i="5"/>
  <c r="G1007" i="5"/>
  <c r="E332" i="5"/>
  <c r="D2261" i="5"/>
  <c r="F2095" i="5"/>
  <c r="M1014" i="5"/>
  <c r="I245" i="5"/>
  <c r="D1732" i="5"/>
  <c r="E330" i="5"/>
  <c r="G869" i="5"/>
  <c r="D1404" i="5"/>
  <c r="D1224" i="5"/>
  <c r="G2206" i="5"/>
  <c r="I2250" i="5"/>
  <c r="E2576" i="5"/>
  <c r="I1257" i="5"/>
  <c r="F1996" i="5"/>
  <c r="K2020" i="5"/>
  <c r="I2727" i="5"/>
  <c r="F1443" i="5"/>
  <c r="G1770" i="5"/>
  <c r="D1814" i="5"/>
  <c r="E2560" i="5"/>
  <c r="I2104" i="5"/>
  <c r="K2073" i="5"/>
  <c r="G1118" i="5"/>
  <c r="F1880" i="5"/>
  <c r="F1691" i="5"/>
  <c r="M998" i="5"/>
  <c r="G1423" i="5"/>
  <c r="G2614" i="5"/>
  <c r="D1283" i="5"/>
  <c r="E1118" i="5"/>
  <c r="G2062" i="5"/>
  <c r="E2708" i="5"/>
  <c r="G1288" i="5"/>
  <c r="F19" i="5"/>
  <c r="D1424" i="5"/>
  <c r="G2137" i="5"/>
  <c r="F1289" i="5"/>
  <c r="M603" i="5"/>
  <c r="E1904" i="5"/>
  <c r="D1937" i="5"/>
  <c r="K2781" i="5"/>
  <c r="E1722" i="5"/>
  <c r="D216" i="5"/>
  <c r="I2871" i="5"/>
  <c r="F2783" i="5"/>
  <c r="D259" i="5"/>
  <c r="G1906" i="5"/>
  <c r="E585" i="5"/>
  <c r="G2388" i="5"/>
  <c r="F2365" i="5"/>
  <c r="I1792" i="5"/>
  <c r="G396" i="5"/>
  <c r="D383" i="5"/>
  <c r="I2397" i="5"/>
  <c r="F1555" i="5"/>
  <c r="K618" i="5"/>
  <c r="F746" i="5"/>
  <c r="K2283" i="5"/>
  <c r="E1008" i="5"/>
  <c r="M1074" i="5"/>
  <c r="K2603" i="5"/>
  <c r="F115" i="5"/>
  <c r="F169" i="5"/>
  <c r="F2850" i="5"/>
  <c r="I795" i="5"/>
  <c r="E1960" i="5"/>
  <c r="K579" i="5"/>
  <c r="M1393" i="5"/>
  <c r="E1611" i="5"/>
  <c r="D2452" i="5"/>
  <c r="K2823" i="5"/>
  <c r="D978" i="5"/>
  <c r="G1219" i="5"/>
  <c r="K493" i="5"/>
  <c r="D1173" i="5"/>
  <c r="G2754" i="5"/>
  <c r="G829" i="5"/>
  <c r="F501" i="5"/>
  <c r="D604" i="5"/>
  <c r="K822" i="5"/>
  <c r="G1334" i="5"/>
  <c r="I2481" i="5"/>
  <c r="M1679" i="5"/>
  <c r="K525" i="5"/>
  <c r="M757" i="5"/>
  <c r="E1754" i="5"/>
  <c r="E2748" i="5"/>
  <c r="I1485" i="5"/>
  <c r="G2249" i="5"/>
  <c r="K249" i="5"/>
  <c r="I1436" i="5"/>
  <c r="F1455" i="5"/>
  <c r="K1265" i="5"/>
  <c r="F1010" i="5"/>
  <c r="I1462" i="5"/>
  <c r="I2855" i="5"/>
  <c r="E1498" i="5"/>
  <c r="I1851" i="5"/>
  <c r="E1919" i="5"/>
  <c r="E721" i="5"/>
  <c r="M962" i="5"/>
  <c r="I356" i="5"/>
  <c r="E1842" i="5"/>
  <c r="F2640" i="5"/>
  <c r="D1570" i="5"/>
  <c r="E2754" i="5"/>
  <c r="I615" i="5"/>
  <c r="I2420" i="5"/>
  <c r="G1841" i="5"/>
  <c r="I101" i="5"/>
  <c r="F2689" i="5"/>
  <c r="K1946" i="5"/>
  <c r="M113" i="5"/>
  <c r="E50" i="5"/>
  <c r="F155" i="5"/>
  <c r="G1299" i="5"/>
  <c r="I1963" i="5"/>
  <c r="K2576" i="5"/>
  <c r="K2128" i="5"/>
  <c r="I2437" i="5"/>
  <c r="G758" i="5"/>
  <c r="M1846" i="5"/>
  <c r="E1144" i="5"/>
  <c r="F1511" i="5"/>
  <c r="I185" i="5"/>
  <c r="D465" i="5"/>
  <c r="D692" i="5"/>
  <c r="K531" i="5"/>
  <c r="D2266" i="5"/>
  <c r="K2599" i="5"/>
  <c r="M333" i="5"/>
  <c r="F2041" i="5"/>
  <c r="M587" i="5"/>
  <c r="G2472" i="5"/>
  <c r="I2593" i="5"/>
  <c r="I464" i="5"/>
  <c r="G610" i="5"/>
  <c r="D719" i="5"/>
  <c r="E2057" i="5"/>
  <c r="F1561" i="5"/>
  <c r="D129" i="5"/>
  <c r="D1920" i="5"/>
  <c r="K895" i="5"/>
  <c r="I825" i="5"/>
  <c r="F2135" i="5"/>
  <c r="G2834" i="5"/>
  <c r="I1421" i="5"/>
  <c r="I2178" i="5"/>
  <c r="E1383" i="5"/>
  <c r="D578" i="5"/>
  <c r="E1520" i="5"/>
  <c r="D749" i="5"/>
  <c r="K1740" i="5"/>
  <c r="G1978" i="5"/>
  <c r="K1643" i="5"/>
  <c r="D2751" i="5"/>
  <c r="G1538" i="5"/>
  <c r="D2620" i="5"/>
  <c r="I2414" i="5"/>
  <c r="I2438" i="5"/>
  <c r="G1728" i="5"/>
  <c r="F2190" i="5"/>
  <c r="D1111" i="5"/>
  <c r="M1843" i="5"/>
  <c r="I800" i="5"/>
  <c r="D1983" i="5"/>
  <c r="K2710" i="5"/>
  <c r="D281" i="5"/>
  <c r="D1885" i="5"/>
  <c r="D1645" i="5"/>
  <c r="K2156" i="5"/>
  <c r="G2580" i="5"/>
  <c r="D917" i="5"/>
  <c r="K2066" i="5"/>
  <c r="D2416" i="5"/>
  <c r="M2430" i="5"/>
  <c r="I1847" i="5"/>
  <c r="D834" i="5"/>
  <c r="D1319" i="5"/>
  <c r="E2402" i="5"/>
  <c r="E115" i="5"/>
  <c r="I2318" i="5"/>
  <c r="K146" i="5"/>
  <c r="M2695" i="5"/>
  <c r="M592" i="5"/>
  <c r="M1135" i="5"/>
  <c r="E2832" i="5"/>
  <c r="M1519" i="5"/>
  <c r="G1748" i="5"/>
  <c r="I328" i="5"/>
  <c r="F1537" i="5"/>
  <c r="M1960" i="5"/>
  <c r="M707" i="5"/>
  <c r="G481" i="5"/>
  <c r="G1912" i="5"/>
  <c r="E466" i="5"/>
  <c r="D1088" i="5"/>
  <c r="E592" i="5"/>
  <c r="G1782" i="5"/>
  <c r="G2093" i="5"/>
  <c r="G1247" i="5"/>
  <c r="G1098" i="5"/>
  <c r="F1720" i="5"/>
  <c r="E190" i="5"/>
  <c r="D537" i="5"/>
  <c r="M2523" i="5"/>
  <c r="F917" i="5"/>
  <c r="M2518" i="5"/>
  <c r="E472" i="5"/>
  <c r="F627" i="5"/>
  <c r="F2458" i="5"/>
  <c r="G1280" i="5"/>
  <c r="D1264" i="5"/>
  <c r="D2521" i="5"/>
  <c r="E1504" i="5"/>
  <c r="E1704" i="5"/>
  <c r="F2712" i="5"/>
  <c r="E2472" i="5"/>
  <c r="K828" i="5"/>
  <c r="K1581" i="5"/>
  <c r="E762" i="5"/>
  <c r="D225" i="5"/>
  <c r="E1546" i="5"/>
  <c r="D503" i="5"/>
  <c r="I1823" i="5"/>
  <c r="D1308" i="5"/>
  <c r="K43" i="5"/>
  <c r="D2249" i="5"/>
  <c r="I1798" i="5"/>
  <c r="M1576" i="5"/>
  <c r="D640" i="5"/>
  <c r="F272" i="5"/>
  <c r="G399" i="5"/>
  <c r="E171" i="5"/>
  <c r="I2078" i="5"/>
  <c r="F147" i="5"/>
  <c r="M2081" i="5"/>
  <c r="F142" i="5"/>
  <c r="M2815" i="5"/>
  <c r="E2736" i="5"/>
  <c r="K722" i="5"/>
  <c r="D736" i="5"/>
  <c r="E2779" i="5"/>
  <c r="G1740" i="5"/>
  <c r="E686" i="5"/>
  <c r="F1165" i="5"/>
  <c r="M1119" i="5"/>
  <c r="F190" i="5"/>
  <c r="G2517" i="5"/>
  <c r="K217" i="5"/>
  <c r="D540" i="5"/>
  <c r="F737" i="5"/>
  <c r="E2863" i="5"/>
  <c r="F2590" i="5"/>
  <c r="M1812" i="5"/>
  <c r="F1885" i="5"/>
  <c r="I580" i="5"/>
  <c r="I763" i="5"/>
  <c r="F1448" i="5"/>
  <c r="I287" i="5"/>
  <c r="D934" i="5"/>
  <c r="I453" i="5"/>
  <c r="I2741" i="5"/>
  <c r="I18" i="5"/>
  <c r="E1629" i="5"/>
  <c r="K1896" i="5"/>
  <c r="E1764" i="5"/>
  <c r="M2707" i="5"/>
  <c r="I1781" i="5"/>
  <c r="D879" i="5"/>
  <c r="K39" i="5"/>
  <c r="F225" i="5"/>
  <c r="I378" i="5"/>
  <c r="D1468" i="5"/>
  <c r="K1848" i="5"/>
  <c r="K736" i="5"/>
  <c r="F799" i="5"/>
  <c r="K1975" i="5"/>
  <c r="E577" i="5"/>
  <c r="E160" i="5"/>
  <c r="M2094" i="5"/>
  <c r="K1499" i="5"/>
  <c r="D1163" i="5"/>
  <c r="G2261" i="5"/>
  <c r="E393" i="5"/>
  <c r="M2271" i="5"/>
  <c r="I2119" i="5"/>
  <c r="G1741" i="5"/>
  <c r="G1717" i="5"/>
  <c r="G428" i="5"/>
  <c r="I202" i="5"/>
  <c r="G1902" i="5"/>
  <c r="G300" i="5"/>
  <c r="F2525" i="5"/>
  <c r="G1379" i="5"/>
  <c r="M1219" i="5"/>
  <c r="G178" i="5"/>
  <c r="E1826" i="5"/>
  <c r="M620" i="5"/>
  <c r="F2088" i="5"/>
  <c r="F1451" i="5"/>
  <c r="I1597" i="5"/>
  <c r="I2473" i="5"/>
  <c r="K1043" i="5"/>
  <c r="D454" i="5"/>
  <c r="K1096" i="5"/>
  <c r="G1251" i="5"/>
  <c r="M862" i="5"/>
  <c r="K760" i="5"/>
  <c r="K860" i="5"/>
  <c r="I1051" i="5"/>
  <c r="D1689" i="5"/>
  <c r="D425" i="5"/>
  <c r="I2709" i="5"/>
  <c r="I1295" i="5"/>
  <c r="G163" i="5"/>
  <c r="D2363" i="5"/>
  <c r="M2440" i="5"/>
  <c r="F821" i="5"/>
  <c r="D2237" i="5"/>
  <c r="M666" i="5"/>
  <c r="E2333" i="5"/>
  <c r="F2270" i="5"/>
  <c r="M2519" i="5"/>
  <c r="F1295" i="5"/>
  <c r="M617" i="5"/>
  <c r="E983" i="5"/>
  <c r="G1413" i="5"/>
  <c r="I38" i="5"/>
  <c r="I617" i="5"/>
  <c r="M493" i="5"/>
  <c r="E2849" i="5"/>
  <c r="G1425" i="5"/>
  <c r="G2672" i="5"/>
  <c r="G2462" i="5"/>
  <c r="E2434" i="5"/>
  <c r="M1775" i="5"/>
  <c r="E2371" i="5"/>
  <c r="E1823" i="5"/>
  <c r="D2462" i="5"/>
  <c r="M474" i="5"/>
  <c r="I1723" i="5"/>
  <c r="D1123" i="5"/>
  <c r="M2041" i="5"/>
  <c r="K339" i="5"/>
  <c r="K1644" i="5"/>
  <c r="I27" i="5"/>
  <c r="D1660" i="5"/>
  <c r="K1234" i="5"/>
  <c r="I1926" i="5"/>
  <c r="I200" i="5"/>
  <c r="D2362" i="5"/>
  <c r="E2263" i="5"/>
  <c r="M2667" i="5"/>
  <c r="I1238" i="5"/>
  <c r="E1742" i="5"/>
  <c r="G2738" i="5"/>
  <c r="F751" i="5"/>
  <c r="G2222" i="5"/>
  <c r="E2415" i="5"/>
  <c r="K2307" i="5"/>
  <c r="K813" i="5"/>
  <c r="G424" i="5"/>
  <c r="D675" i="5"/>
  <c r="I1152" i="5"/>
  <c r="D1879" i="5"/>
  <c r="I1895" i="5"/>
  <c r="D2753" i="5"/>
  <c r="D209" i="5"/>
  <c r="M2520" i="5"/>
  <c r="M1698" i="5"/>
  <c r="D226" i="5"/>
  <c r="G2563" i="5"/>
  <c r="K2351" i="5"/>
  <c r="F2816" i="5"/>
  <c r="M152" i="5"/>
  <c r="M2798" i="5"/>
  <c r="M2445" i="5"/>
  <c r="I514" i="5"/>
  <c r="G328" i="5"/>
  <c r="E2548" i="5"/>
  <c r="I2623" i="5"/>
  <c r="M1556" i="5"/>
  <c r="E893" i="5"/>
  <c r="M323" i="5"/>
  <c r="K1411" i="5"/>
  <c r="K2022" i="5"/>
  <c r="M849" i="5"/>
  <c r="M2569" i="5"/>
  <c r="M2442" i="5"/>
  <c r="K2870" i="5"/>
  <c r="E71" i="5"/>
  <c r="D2117" i="5"/>
  <c r="G1245" i="5"/>
  <c r="F1682" i="5"/>
  <c r="D387" i="5"/>
  <c r="K2588" i="5"/>
  <c r="K1038" i="5"/>
  <c r="E372" i="5"/>
  <c r="E2245" i="5"/>
  <c r="M984" i="5"/>
  <c r="I149" i="5"/>
  <c r="M738" i="5"/>
  <c r="K254" i="5"/>
  <c r="D2268" i="5"/>
  <c r="M1408" i="5"/>
  <c r="M1098" i="5"/>
  <c r="F2218" i="5"/>
  <c r="D2131" i="5"/>
  <c r="E2086" i="5"/>
  <c r="G1602" i="5"/>
  <c r="D269" i="5"/>
  <c r="I2074" i="5"/>
  <c r="I1441" i="5"/>
  <c r="E2255" i="5"/>
  <c r="F1146" i="5"/>
  <c r="M2073" i="5"/>
  <c r="F1998" i="5"/>
  <c r="G1068" i="5"/>
  <c r="I1832" i="5"/>
  <c r="F1628" i="5"/>
  <c r="G679" i="5"/>
  <c r="D587" i="5"/>
  <c r="K1415" i="5"/>
  <c r="E7" i="5"/>
  <c r="M935" i="5"/>
  <c r="D1961" i="5"/>
  <c r="E1210" i="5"/>
  <c r="E1164" i="5"/>
  <c r="M1639" i="5"/>
  <c r="F1140" i="5"/>
  <c r="G1630" i="5"/>
  <c r="D1576" i="5"/>
  <c r="F2674" i="5"/>
  <c r="F1325" i="5"/>
  <c r="E318" i="5"/>
  <c r="G1824" i="5"/>
  <c r="D1695" i="5"/>
  <c r="E2499" i="5"/>
  <c r="E1130" i="5"/>
  <c r="F1011" i="5"/>
  <c r="G827" i="5"/>
  <c r="G2607" i="5"/>
  <c r="F565" i="5"/>
  <c r="F2612" i="5"/>
  <c r="K2433" i="5"/>
  <c r="F1157" i="5"/>
  <c r="I2073" i="5"/>
  <c r="D292" i="5"/>
  <c r="E709" i="5"/>
  <c r="K623" i="5"/>
  <c r="M2084" i="5"/>
  <c r="F878" i="5"/>
  <c r="M129" i="5"/>
  <c r="M1230" i="5"/>
  <c r="M2114" i="5"/>
  <c r="I6" i="5"/>
  <c r="M2280" i="5"/>
  <c r="F164" i="5"/>
  <c r="E2614" i="5"/>
  <c r="K147" i="5"/>
  <c r="K522" i="5"/>
  <c r="E2874" i="5"/>
  <c r="F1612" i="5"/>
  <c r="K1395" i="5"/>
  <c r="I1368" i="5"/>
  <c r="G1555" i="5"/>
  <c r="E464" i="5"/>
  <c r="E961" i="5"/>
  <c r="D961" i="5"/>
  <c r="G2120" i="5"/>
  <c r="D33" i="5"/>
  <c r="M583" i="5"/>
  <c r="F1709" i="5"/>
  <c r="M912" i="5"/>
  <c r="K420" i="5"/>
  <c r="I533" i="5"/>
  <c r="D1271" i="5"/>
  <c r="D1766" i="5"/>
  <c r="E1872" i="5"/>
  <c r="F2170" i="5"/>
  <c r="E2261" i="5"/>
  <c r="F2722" i="5"/>
  <c r="G2446" i="5"/>
  <c r="G2845" i="5"/>
  <c r="I642" i="5"/>
  <c r="E858" i="5"/>
  <c r="E2550" i="5"/>
  <c r="I327" i="5"/>
  <c r="G821" i="5"/>
  <c r="G2307" i="5"/>
  <c r="F1087" i="5"/>
  <c r="M1400" i="5"/>
  <c r="E2535" i="5"/>
  <c r="K1973" i="5"/>
  <c r="E1548" i="5"/>
  <c r="F323" i="5"/>
  <c r="K946" i="5"/>
  <c r="I2649" i="5"/>
  <c r="D1596" i="5"/>
  <c r="M1819" i="5"/>
  <c r="M253" i="5"/>
  <c r="G2283" i="5"/>
  <c r="K1760" i="5"/>
  <c r="F1173" i="5"/>
  <c r="F1860" i="5"/>
  <c r="K781" i="5"/>
  <c r="D208" i="5"/>
  <c r="M819" i="5"/>
  <c r="E167" i="5"/>
  <c r="D283" i="5"/>
  <c r="I1694" i="5"/>
  <c r="D2690" i="5"/>
  <c r="I114" i="5"/>
  <c r="G773" i="5"/>
  <c r="M1180" i="5"/>
  <c r="D426" i="5"/>
  <c r="M221" i="5"/>
  <c r="K1675" i="5"/>
  <c r="M754" i="5"/>
  <c r="K856" i="5"/>
  <c r="G2369" i="5"/>
  <c r="M2079" i="5"/>
  <c r="I1606" i="5"/>
  <c r="G243" i="5"/>
  <c r="K1839" i="5"/>
  <c r="F933" i="5"/>
  <c r="F2578" i="5"/>
  <c r="K804" i="5"/>
  <c r="M1959" i="5"/>
  <c r="M949" i="5"/>
  <c r="E2556" i="5"/>
  <c r="E134" i="5"/>
  <c r="M1296" i="5"/>
  <c r="M394" i="5"/>
  <c r="M2564" i="5"/>
  <c r="F2274" i="5"/>
  <c r="D865" i="5"/>
  <c r="I1939" i="5"/>
  <c r="E166" i="5"/>
  <c r="I1022" i="5"/>
  <c r="D136" i="5"/>
  <c r="D2001" i="5"/>
  <c r="I1132" i="5"/>
  <c r="M1427" i="5"/>
  <c r="F2185" i="5"/>
  <c r="D1066" i="5"/>
  <c r="M2661" i="5"/>
  <c r="K2626" i="5"/>
  <c r="E2395" i="5"/>
  <c r="I1059" i="5"/>
  <c r="G2113" i="5"/>
  <c r="G1795" i="5"/>
  <c r="M577" i="5"/>
  <c r="K1858" i="5"/>
  <c r="D562" i="5"/>
  <c r="M456" i="5"/>
  <c r="E784" i="5"/>
  <c r="D1485" i="5"/>
  <c r="K1580" i="5"/>
  <c r="I385" i="5"/>
  <c r="M82" i="5"/>
  <c r="F2496" i="5"/>
  <c r="F1539" i="5"/>
  <c r="K2239" i="5"/>
  <c r="F293" i="5"/>
  <c r="M1481" i="5"/>
  <c r="E1149" i="5"/>
  <c r="M877" i="5"/>
  <c r="M1225" i="5"/>
  <c r="M238" i="5"/>
  <c r="G98" i="5"/>
  <c r="M2587" i="5"/>
  <c r="G2310" i="5"/>
  <c r="D2770" i="5"/>
  <c r="E1883" i="5"/>
  <c r="E1239" i="5"/>
  <c r="K221" i="5"/>
  <c r="G2112" i="5"/>
  <c r="I1356" i="5"/>
  <c r="F1946" i="5"/>
  <c r="E2834" i="5"/>
  <c r="F123" i="5"/>
  <c r="G1233" i="5"/>
  <c r="G1135" i="5"/>
  <c r="M1140" i="5"/>
  <c r="E555" i="5"/>
  <c r="G1613" i="5"/>
  <c r="D1202" i="5"/>
  <c r="G1467" i="5"/>
  <c r="E2564" i="5"/>
  <c r="E1966" i="5"/>
  <c r="F1311" i="5"/>
  <c r="F107" i="5"/>
  <c r="K174" i="5"/>
  <c r="M268" i="5"/>
  <c r="E400" i="5"/>
  <c r="I2017" i="5"/>
  <c r="M389" i="5"/>
  <c r="G416" i="5"/>
  <c r="D1556" i="5"/>
  <c r="E2488" i="5"/>
  <c r="D1392" i="5"/>
  <c r="D1702" i="5"/>
  <c r="F904" i="5"/>
  <c r="G1517" i="5"/>
  <c r="K25" i="5"/>
  <c r="I2105" i="5"/>
  <c r="G2285" i="5"/>
  <c r="E1170" i="5"/>
  <c r="I212" i="5"/>
  <c r="M664" i="5"/>
  <c r="G355" i="5"/>
  <c r="I1281" i="5"/>
  <c r="G541" i="5"/>
  <c r="I290" i="5"/>
  <c r="G2199" i="5"/>
  <c r="I1307" i="5"/>
  <c r="F188" i="5"/>
  <c r="F2473" i="5"/>
  <c r="D1974" i="5"/>
  <c r="G2460" i="5"/>
  <c r="M2040" i="5"/>
  <c r="G1932" i="5"/>
  <c r="K607" i="5"/>
  <c r="F1233" i="5"/>
  <c r="D2072" i="5"/>
  <c r="M619" i="5"/>
  <c r="K724" i="5"/>
  <c r="K1597" i="5"/>
  <c r="F1960" i="5"/>
  <c r="K2328" i="5"/>
  <c r="K192" i="5"/>
  <c r="K2002" i="5"/>
  <c r="I1706" i="5"/>
  <c r="M2130" i="5"/>
  <c r="E1292" i="5"/>
  <c r="D1607" i="5"/>
  <c r="D2245" i="5"/>
  <c r="M1478" i="5"/>
  <c r="D1453" i="5"/>
  <c r="M2490" i="5"/>
  <c r="F1783" i="5"/>
  <c r="D569" i="5"/>
  <c r="D1106" i="5"/>
  <c r="D382" i="5"/>
  <c r="G1377" i="5"/>
  <c r="F589" i="5"/>
  <c r="K1267" i="5"/>
  <c r="I293" i="5"/>
  <c r="F2789" i="5"/>
  <c r="F1614" i="5"/>
  <c r="D2640" i="5"/>
  <c r="D2431" i="5"/>
  <c r="F948" i="5"/>
  <c r="M679" i="5"/>
  <c r="G54" i="5"/>
  <c r="D2215" i="5"/>
  <c r="F1663" i="5"/>
  <c r="F2162" i="5"/>
  <c r="G394" i="5"/>
  <c r="D1218" i="5"/>
  <c r="K1246" i="5"/>
  <c r="M2484" i="5"/>
  <c r="K806" i="5"/>
  <c r="F493" i="5"/>
  <c r="G709" i="5"/>
  <c r="M2738" i="5"/>
  <c r="I174" i="5"/>
  <c r="D860" i="5"/>
  <c r="D2807" i="5"/>
  <c r="D807" i="5"/>
  <c r="G2053" i="5"/>
  <c r="K2817" i="5"/>
  <c r="M2044" i="5"/>
  <c r="K1081" i="5"/>
  <c r="E2189" i="5"/>
  <c r="F1897" i="5"/>
  <c r="K2698" i="5"/>
  <c r="D1890" i="5"/>
  <c r="G2324" i="5"/>
  <c r="F1858" i="5"/>
  <c r="F683" i="5"/>
  <c r="M1963" i="5"/>
  <c r="F2877" i="5"/>
  <c r="D602" i="5"/>
  <c r="K523" i="5"/>
  <c r="E2581" i="5"/>
  <c r="M2606" i="5"/>
  <c r="I415" i="5"/>
  <c r="K2366" i="5"/>
  <c r="E1997" i="5"/>
  <c r="K1363" i="5"/>
  <c r="K758" i="5"/>
  <c r="E1108" i="5"/>
  <c r="D2741" i="5"/>
  <c r="G2732" i="5"/>
  <c r="M112" i="5"/>
  <c r="K1153" i="5"/>
  <c r="I1826" i="5"/>
  <c r="F1044" i="5"/>
  <c r="I1608" i="5"/>
  <c r="E2391" i="5"/>
  <c r="D940" i="5"/>
  <c r="I1459" i="5"/>
  <c r="E1041" i="5"/>
  <c r="K2524" i="5"/>
  <c r="I478" i="5"/>
  <c r="E1623" i="5"/>
  <c r="D972" i="5"/>
  <c r="M2264" i="5"/>
  <c r="E385" i="5"/>
  <c r="K2018" i="5"/>
  <c r="E1863" i="5"/>
  <c r="M374" i="5"/>
  <c r="F26" i="5"/>
  <c r="I2694" i="5"/>
  <c r="G2030" i="5"/>
  <c r="E2646" i="5"/>
  <c r="D1490" i="5"/>
  <c r="G2170" i="5"/>
  <c r="M1802" i="5"/>
  <c r="D2854" i="5"/>
  <c r="G61" i="5"/>
  <c r="F1638" i="5"/>
  <c r="D2030" i="5"/>
  <c r="I134" i="5"/>
  <c r="F1375" i="5"/>
  <c r="E234" i="5"/>
  <c r="D1582" i="5"/>
  <c r="G220" i="5"/>
  <c r="K959" i="5"/>
  <c r="I1255" i="5"/>
  <c r="G1146" i="5"/>
  <c r="G115" i="5"/>
  <c r="I509" i="5"/>
  <c r="G2320" i="5"/>
  <c r="M2200" i="5"/>
  <c r="I469" i="5"/>
  <c r="G736" i="5"/>
  <c r="M2486" i="5"/>
  <c r="I1662" i="5"/>
  <c r="D126" i="5"/>
  <c r="F16" i="5"/>
  <c r="D2658" i="5"/>
  <c r="D1687" i="5"/>
  <c r="M2436" i="5"/>
  <c r="D1121" i="5"/>
  <c r="F103" i="5"/>
  <c r="K2291" i="5"/>
  <c r="K575" i="5"/>
  <c r="I1965" i="5"/>
  <c r="F1887" i="5"/>
  <c r="I2787" i="5"/>
  <c r="K510" i="5"/>
  <c r="F2763" i="5"/>
  <c r="I2866" i="5"/>
  <c r="E1506" i="5"/>
  <c r="M572" i="5"/>
  <c r="M1316" i="5"/>
  <c r="E1576" i="5"/>
  <c r="D2852" i="5"/>
  <c r="G29" i="5"/>
  <c r="D165" i="5"/>
  <c r="D159" i="5"/>
  <c r="D2702" i="5"/>
  <c r="E920" i="5"/>
  <c r="F1476" i="5"/>
  <c r="D988" i="5"/>
  <c r="D614" i="5"/>
  <c r="I1190" i="5"/>
  <c r="K573" i="5"/>
  <c r="F1478" i="5"/>
  <c r="K1943" i="5"/>
  <c r="E2117" i="5"/>
  <c r="D1688" i="5"/>
  <c r="F1385" i="5"/>
  <c r="G2071" i="5"/>
  <c r="K1570" i="5"/>
  <c r="I1470" i="5"/>
  <c r="K1682" i="5"/>
  <c r="G1371" i="5"/>
  <c r="G2645" i="5"/>
  <c r="D776" i="5"/>
  <c r="E2449" i="5"/>
  <c r="M1879" i="5"/>
  <c r="F889" i="5"/>
  <c r="M1876" i="5"/>
  <c r="D1691" i="5"/>
  <c r="F2726" i="5"/>
  <c r="I1839" i="5"/>
  <c r="M801" i="5"/>
  <c r="M2255" i="5"/>
  <c r="I766" i="5"/>
  <c r="F1495" i="5"/>
  <c r="I1393" i="5"/>
  <c r="I325" i="5"/>
  <c r="E1119" i="5"/>
  <c r="K82" i="5"/>
  <c r="E2097" i="5"/>
  <c r="D2796" i="5"/>
  <c r="D1245" i="5"/>
  <c r="F1905" i="5"/>
  <c r="I55" i="5"/>
  <c r="K1901" i="5"/>
  <c r="M1368" i="5"/>
  <c r="M1317" i="5"/>
  <c r="F2153" i="5"/>
  <c r="I275" i="5"/>
  <c r="D1816" i="5"/>
  <c r="D2061" i="5"/>
  <c r="I1892" i="5"/>
  <c r="K861" i="5"/>
  <c r="M542" i="5"/>
  <c r="D1233" i="5"/>
  <c r="E2417" i="5"/>
  <c r="K1107" i="5"/>
  <c r="I2465" i="5"/>
  <c r="E411" i="5"/>
  <c r="F606" i="5"/>
  <c r="F2353" i="5"/>
  <c r="D1072" i="5"/>
  <c r="E599" i="5"/>
  <c r="G2603" i="5"/>
  <c r="I2740" i="5"/>
  <c r="K302" i="5"/>
  <c r="D798" i="5"/>
  <c r="D741" i="5"/>
  <c r="M2132" i="5"/>
  <c r="E1141" i="5"/>
  <c r="E1807" i="5"/>
  <c r="K1785" i="5"/>
  <c r="E110" i="5"/>
  <c r="I600" i="5"/>
  <c r="F1526" i="5"/>
  <c r="K1255" i="5"/>
  <c r="I926" i="5"/>
  <c r="M1938" i="5"/>
  <c r="I1377" i="5"/>
  <c r="M527" i="5"/>
  <c r="K942" i="5"/>
  <c r="K1001" i="5"/>
  <c r="E2707" i="5"/>
  <c r="K2030" i="5"/>
  <c r="D943" i="5"/>
  <c r="E1687" i="5"/>
  <c r="D366" i="5"/>
  <c r="I2182" i="5"/>
  <c r="K1084" i="5"/>
  <c r="D2304" i="5"/>
  <c r="D1311" i="5"/>
  <c r="I2168" i="5"/>
  <c r="F722" i="5"/>
  <c r="I25" i="5"/>
  <c r="M1027" i="5"/>
  <c r="M2855" i="5"/>
  <c r="F1039" i="5"/>
  <c r="K2621" i="5"/>
  <c r="F176" i="5"/>
  <c r="M2487" i="5"/>
  <c r="K1669" i="5"/>
  <c r="D1683" i="5"/>
  <c r="M2829" i="5"/>
  <c r="G2211" i="5"/>
  <c r="M151" i="5"/>
  <c r="K1394" i="5"/>
  <c r="F1830" i="5"/>
  <c r="D2692" i="5"/>
  <c r="M2204" i="5"/>
  <c r="E1246" i="5"/>
  <c r="K1809" i="5"/>
  <c r="E674" i="5"/>
  <c r="G1318" i="5"/>
  <c r="M658" i="5"/>
  <c r="G2865" i="5"/>
  <c r="K2249" i="5"/>
  <c r="F2103" i="5"/>
  <c r="D1846" i="5"/>
  <c r="F560" i="5"/>
  <c r="I2601" i="5"/>
  <c r="E1910" i="5"/>
  <c r="G2552" i="5"/>
  <c r="I1582" i="5"/>
  <c r="E282" i="5"/>
  <c r="K884" i="5"/>
  <c r="I295" i="5"/>
  <c r="I2071" i="5"/>
  <c r="E2451" i="5"/>
  <c r="M1309" i="5"/>
  <c r="D1156" i="5"/>
  <c r="F998" i="5"/>
  <c r="D1653" i="5"/>
  <c r="K1892" i="5"/>
  <c r="G771" i="5"/>
  <c r="I2854" i="5"/>
  <c r="K1341" i="5"/>
  <c r="G75" i="5"/>
  <c r="I427" i="5"/>
  <c r="G1414" i="5"/>
  <c r="E1437" i="5"/>
  <c r="K185" i="5"/>
  <c r="I1920" i="5"/>
  <c r="D2141" i="5"/>
  <c r="E2318" i="5"/>
  <c r="G2464" i="5"/>
  <c r="F2439" i="5"/>
  <c r="F703" i="5"/>
  <c r="F1419" i="5"/>
  <c r="I1717" i="5"/>
  <c r="G1158" i="5"/>
  <c r="K1679" i="5"/>
  <c r="M749" i="5"/>
  <c r="I529" i="5"/>
  <c r="E2116" i="5"/>
  <c r="K1013" i="5"/>
  <c r="D2353" i="5"/>
  <c r="M698" i="5"/>
  <c r="D1756" i="5"/>
  <c r="G1037" i="5"/>
  <c r="I1835" i="5"/>
  <c r="K2866" i="5"/>
  <c r="E637" i="5"/>
  <c r="I1355" i="5"/>
  <c r="M2665" i="5"/>
  <c r="I396" i="5"/>
  <c r="K1803" i="5"/>
  <c r="G2385" i="5"/>
  <c r="E2833" i="5"/>
  <c r="F2272" i="5"/>
  <c r="D676" i="5"/>
  <c r="G1384" i="5"/>
  <c r="K1463" i="5"/>
  <c r="M1851" i="5"/>
  <c r="I1635" i="5"/>
  <c r="F858" i="5"/>
  <c r="G1746" i="5"/>
  <c r="G988" i="5"/>
  <c r="I922" i="5"/>
  <c r="K2647" i="5"/>
  <c r="M1689" i="5"/>
  <c r="M356" i="5"/>
  <c r="M2572" i="5"/>
  <c r="M1566" i="5"/>
  <c r="D1652" i="5"/>
  <c r="I1899" i="5"/>
  <c r="E641" i="5"/>
  <c r="M564" i="5"/>
  <c r="D474" i="5"/>
  <c r="K791" i="5"/>
  <c r="E1087" i="5"/>
  <c r="D2629" i="5"/>
  <c r="F2478" i="5"/>
  <c r="D1988" i="5"/>
  <c r="D688" i="5"/>
  <c r="G1267" i="5"/>
  <c r="K1320" i="5"/>
  <c r="M2101" i="5"/>
  <c r="E1905" i="5"/>
  <c r="E19" i="5"/>
  <c r="I1901" i="5"/>
  <c r="I2357" i="5"/>
  <c r="E2191" i="5"/>
  <c r="G604" i="5"/>
  <c r="F1182" i="5"/>
  <c r="M1277" i="5"/>
  <c r="M2364" i="5"/>
  <c r="M1413" i="5"/>
  <c r="E1105" i="5"/>
  <c r="D2492" i="5"/>
  <c r="K520" i="5"/>
  <c r="E613" i="5"/>
  <c r="G2208" i="5"/>
  <c r="K1757" i="5"/>
  <c r="K443" i="5"/>
  <c r="F175" i="5"/>
  <c r="E281" i="5"/>
  <c r="K2589" i="5"/>
  <c r="I1759" i="5"/>
  <c r="M1412" i="5"/>
  <c r="E2486" i="5"/>
  <c r="K851" i="5"/>
  <c r="E1737" i="5"/>
  <c r="K1584" i="5"/>
  <c r="K519" i="5"/>
  <c r="D2015" i="5"/>
  <c r="G80" i="5"/>
  <c r="F869" i="5"/>
  <c r="G1801" i="5"/>
  <c r="F1181" i="5"/>
  <c r="G855" i="5"/>
  <c r="F674" i="5"/>
  <c r="E1444" i="5"/>
  <c r="E269" i="5"/>
  <c r="I1997" i="5"/>
  <c r="I22" i="5"/>
  <c r="E918" i="5"/>
  <c r="D572" i="5"/>
  <c r="D2747" i="5"/>
  <c r="G449" i="5"/>
  <c r="M2480" i="5"/>
  <c r="I2365" i="5"/>
  <c r="I710" i="5"/>
  <c r="E521" i="5"/>
  <c r="E1554" i="5"/>
  <c r="M2515" i="5"/>
  <c r="G1483" i="5"/>
  <c r="E1017" i="5"/>
  <c r="M1877" i="5"/>
  <c r="D2232" i="5"/>
  <c r="G2491" i="5"/>
  <c r="K1816" i="5"/>
  <c r="F2352" i="5"/>
  <c r="I2731" i="5"/>
  <c r="M2571" i="5"/>
  <c r="K2713" i="5"/>
  <c r="I854" i="5"/>
  <c r="D2733" i="5"/>
  <c r="I2680" i="5"/>
  <c r="E2504" i="5"/>
  <c r="M1532" i="5"/>
  <c r="E2085" i="5"/>
  <c r="K52" i="5"/>
  <c r="F1033" i="5"/>
  <c r="F1834" i="5"/>
  <c r="F2551" i="5"/>
  <c r="E1789" i="5"/>
  <c r="K793" i="5"/>
  <c r="F663" i="5"/>
  <c r="F496" i="5"/>
  <c r="M931" i="5"/>
  <c r="I1350" i="5"/>
  <c r="M1357" i="5"/>
  <c r="E1638" i="5"/>
  <c r="D2828" i="5"/>
  <c r="M367" i="5"/>
  <c r="I2037" i="5"/>
  <c r="K2247" i="5"/>
  <c r="E1407" i="5"/>
  <c r="E2278" i="5"/>
  <c r="I81" i="5"/>
  <c r="E529" i="5"/>
  <c r="F587" i="5"/>
  <c r="E668" i="5"/>
  <c r="I2171" i="5"/>
  <c r="I565" i="5"/>
  <c r="M2393" i="5"/>
  <c r="E1538" i="5"/>
  <c r="D2771" i="5"/>
  <c r="I233" i="5"/>
  <c r="F986" i="5"/>
  <c r="D2300" i="5"/>
  <c r="D2321" i="5"/>
  <c r="E335" i="5"/>
  <c r="M345" i="5"/>
  <c r="D2392" i="5"/>
  <c r="M2058" i="5"/>
  <c r="D2463" i="5"/>
  <c r="G418" i="5"/>
  <c r="F1103" i="5"/>
  <c r="M525" i="5"/>
  <c r="K529" i="5"/>
  <c r="I2756" i="5"/>
  <c r="G1053" i="5"/>
  <c r="M1102" i="5"/>
  <c r="G1963" i="5"/>
  <c r="K1057" i="5"/>
  <c r="F1922" i="5"/>
  <c r="G287" i="5"/>
  <c r="M496" i="5"/>
  <c r="I584" i="5"/>
  <c r="I100" i="5"/>
  <c r="G1873" i="5"/>
  <c r="E707" i="5"/>
  <c r="F1743" i="5"/>
  <c r="K258" i="5"/>
  <c r="M1838" i="5"/>
  <c r="M2252" i="5"/>
  <c r="I1526" i="5"/>
  <c r="D836" i="5"/>
  <c r="I893" i="5"/>
  <c r="D1571" i="5"/>
  <c r="M2054" i="5"/>
  <c r="I297" i="5"/>
  <c r="G365" i="5"/>
  <c r="D1262" i="5"/>
  <c r="G646" i="5"/>
  <c r="F1563" i="5"/>
  <c r="I585" i="5"/>
  <c r="I934" i="5"/>
  <c r="K424" i="5"/>
  <c r="F944" i="5"/>
  <c r="F994" i="5"/>
  <c r="E380" i="5"/>
  <c r="K460" i="5"/>
  <c r="I1012" i="5"/>
  <c r="E2076" i="5"/>
  <c r="D2217" i="5"/>
  <c r="F524" i="5"/>
  <c r="G2600" i="5"/>
  <c r="M1627" i="5"/>
  <c r="I2346" i="5"/>
  <c r="D514" i="5"/>
  <c r="D264" i="5"/>
  <c r="E34" i="5"/>
  <c r="G2428" i="5"/>
  <c r="M1409" i="5"/>
  <c r="F1544" i="5"/>
  <c r="M2171" i="5"/>
  <c r="M257" i="5"/>
  <c r="E2634" i="5"/>
  <c r="I2176" i="5"/>
  <c r="M2060" i="5"/>
  <c r="G1913" i="5"/>
  <c r="K1146" i="5"/>
  <c r="D1746" i="5"/>
  <c r="K2601" i="5"/>
  <c r="E57" i="5"/>
  <c r="E1995" i="5"/>
  <c r="I1371" i="5"/>
  <c r="K2644" i="5"/>
  <c r="M1101" i="5"/>
  <c r="I739" i="5"/>
  <c r="M1246" i="5"/>
  <c r="D699" i="5"/>
  <c r="G103" i="5"/>
  <c r="K2350" i="5"/>
  <c r="G1003" i="5"/>
  <c r="D2664" i="5"/>
  <c r="F2427" i="5"/>
  <c r="M1128" i="5"/>
  <c r="G2322" i="5"/>
  <c r="K2177" i="5"/>
  <c r="F1788" i="5"/>
  <c r="M2554" i="5"/>
  <c r="E690" i="5"/>
  <c r="G482" i="5"/>
  <c r="K2844" i="5"/>
  <c r="E2367" i="5"/>
  <c r="K2008" i="5"/>
  <c r="G1278" i="5"/>
  <c r="D1112" i="5"/>
  <c r="I334" i="5"/>
  <c r="E2873" i="5"/>
  <c r="I33" i="5"/>
  <c r="D2668" i="5"/>
  <c r="G723" i="5"/>
  <c r="I329" i="5"/>
  <c r="E1013" i="5"/>
  <c r="F347" i="5"/>
  <c r="I1534" i="5"/>
  <c r="F1798" i="5"/>
  <c r="E2630" i="5"/>
  <c r="I1031" i="5"/>
  <c r="G1218" i="5"/>
  <c r="I1774" i="5"/>
  <c r="M836" i="5"/>
  <c r="D929" i="5"/>
  <c r="F2243" i="5"/>
  <c r="D409" i="5"/>
  <c r="M1147" i="5"/>
  <c r="E1951" i="5"/>
  <c r="I1871" i="5"/>
  <c r="K2824" i="5"/>
  <c r="I244" i="5"/>
  <c r="D2504" i="5"/>
  <c r="D2242" i="5"/>
  <c r="I900" i="5"/>
  <c r="I2524" i="5"/>
  <c r="M2035" i="5"/>
  <c r="F2104" i="5"/>
  <c r="K2465" i="5"/>
  <c r="D2656" i="5"/>
  <c r="M127" i="5"/>
  <c r="F1974" i="5"/>
  <c r="M760" i="5"/>
  <c r="M134" i="5"/>
  <c r="K2478" i="5"/>
  <c r="D831" i="5"/>
  <c r="G1126" i="5"/>
  <c r="K783" i="5"/>
  <c r="D2837" i="5"/>
  <c r="M723" i="5"/>
  <c r="K2484" i="5"/>
  <c r="I1621" i="5"/>
  <c r="D2572" i="5"/>
  <c r="G2763" i="5"/>
  <c r="D2116" i="5"/>
  <c r="E1560" i="5"/>
  <c r="K2495" i="5"/>
  <c r="G2253" i="5"/>
  <c r="G916" i="5"/>
  <c r="D713" i="5"/>
  <c r="I573" i="5"/>
  <c r="G2329" i="5"/>
  <c r="E2668" i="5"/>
  <c r="M2692" i="5"/>
  <c r="D335" i="5"/>
  <c r="F1787" i="5"/>
  <c r="M1477" i="5"/>
  <c r="I830" i="5"/>
  <c r="I993" i="5"/>
  <c r="D2767" i="5"/>
  <c r="M1475" i="5"/>
  <c r="D1886" i="5"/>
  <c r="D81" i="5"/>
  <c r="M1635" i="5"/>
  <c r="G233" i="5"/>
  <c r="M2339" i="5"/>
  <c r="D2380" i="5"/>
  <c r="M1459" i="5"/>
  <c r="M2704" i="5"/>
  <c r="G986" i="5"/>
  <c r="M1208" i="5"/>
  <c r="G455" i="5"/>
  <c r="F2524" i="5"/>
  <c r="G1534" i="5"/>
  <c r="F957" i="5"/>
  <c r="E975" i="5"/>
  <c r="M35" i="5"/>
  <c r="F2810" i="5"/>
  <c r="E313" i="5"/>
  <c r="F623" i="5"/>
  <c r="D1029" i="5"/>
  <c r="F2742" i="5"/>
  <c r="K515" i="5"/>
  <c r="G1464" i="5"/>
  <c r="G432" i="5"/>
  <c r="K846" i="5"/>
  <c r="F2377" i="5"/>
  <c r="E1286" i="5"/>
  <c r="G2695" i="5"/>
  <c r="E1171" i="5"/>
  <c r="K858" i="5"/>
  <c r="K499" i="5"/>
  <c r="G2518" i="5"/>
  <c r="F2481" i="5"/>
  <c r="I2260" i="5"/>
  <c r="G2325" i="5"/>
  <c r="E1272" i="5"/>
  <c r="E1190" i="5"/>
  <c r="M1592" i="5"/>
  <c r="E285" i="5"/>
  <c r="E1667" i="5"/>
  <c r="E849" i="5"/>
  <c r="I1471" i="5"/>
  <c r="M2353" i="5"/>
  <c r="K1491" i="5"/>
  <c r="I1574" i="5"/>
  <c r="D22" i="5"/>
  <c r="M432" i="5"/>
  <c r="E1231" i="5"/>
  <c r="G741" i="5"/>
  <c r="F1935" i="5"/>
  <c r="E1697" i="5"/>
  <c r="D2254" i="5"/>
  <c r="I2310" i="5"/>
  <c r="F1939" i="5"/>
  <c r="I2852" i="5"/>
  <c r="G1021" i="5"/>
  <c r="E2690" i="5"/>
  <c r="K456" i="5"/>
  <c r="D1247" i="5"/>
  <c r="G2160" i="5"/>
  <c r="D2556" i="5"/>
  <c r="D2194" i="5"/>
  <c r="I103" i="5"/>
  <c r="F2391" i="5"/>
  <c r="I1813" i="5"/>
  <c r="K190" i="5"/>
  <c r="K1182" i="5"/>
  <c r="G2850" i="5"/>
  <c r="I1021" i="5"/>
  <c r="D1741" i="5"/>
  <c r="G429" i="5"/>
  <c r="F807" i="5"/>
  <c r="M1258" i="5"/>
  <c r="K536" i="5"/>
  <c r="I2833" i="5"/>
  <c r="E1665" i="5"/>
  <c r="I1875" i="5"/>
  <c r="M251" i="5"/>
  <c r="K308" i="5"/>
  <c r="K2045" i="5"/>
  <c r="E1102" i="5"/>
  <c r="G1102" i="5"/>
  <c r="I1953" i="5"/>
  <c r="F626" i="5"/>
  <c r="F1145" i="5"/>
  <c r="M2297" i="5"/>
  <c r="E223" i="5"/>
  <c r="K1556" i="5"/>
  <c r="F845" i="5"/>
  <c r="D1851" i="5"/>
  <c r="E233" i="5"/>
  <c r="F1168" i="5"/>
  <c r="I933" i="5"/>
  <c r="G622" i="5"/>
  <c r="E2168" i="5"/>
  <c r="M2800" i="5"/>
  <c r="G184" i="5"/>
  <c r="K2312" i="5"/>
  <c r="G2606" i="5"/>
  <c r="E11" i="5"/>
  <c r="I1046" i="5"/>
  <c r="F1707" i="5"/>
  <c r="M2530" i="5"/>
  <c r="E769" i="5"/>
  <c r="E123" i="5"/>
  <c r="F758" i="5"/>
  <c r="K1843" i="5"/>
  <c r="F1590" i="5"/>
  <c r="G173" i="5"/>
  <c r="F2474" i="5"/>
  <c r="G1578" i="5"/>
  <c r="D1670" i="5"/>
  <c r="E18" i="5"/>
  <c r="G1678" i="5"/>
  <c r="I189" i="5"/>
  <c r="M800" i="5"/>
  <c r="D1381" i="5"/>
  <c r="E589" i="5"/>
  <c r="D2490" i="5"/>
  <c r="E710" i="5"/>
  <c r="M535" i="5"/>
  <c r="M807" i="5"/>
  <c r="M2223" i="5"/>
  <c r="E212" i="5"/>
  <c r="M2760" i="5"/>
  <c r="K2431" i="5"/>
  <c r="M1047" i="5"/>
  <c r="D280" i="5"/>
  <c r="E795" i="5"/>
  <c r="K2722" i="5"/>
  <c r="G2332" i="5"/>
  <c r="F2309" i="5"/>
  <c r="G1519" i="5"/>
  <c r="F339" i="5"/>
  <c r="M2284" i="5"/>
  <c r="E1217" i="5"/>
  <c r="D244" i="5"/>
  <c r="E433" i="5"/>
  <c r="I239" i="5"/>
  <c r="F617" i="5"/>
  <c r="M2290" i="5"/>
  <c r="M2867" i="5"/>
  <c r="F2821" i="5"/>
  <c r="E643" i="5"/>
  <c r="G2692" i="5"/>
  <c r="F2406" i="5"/>
  <c r="I2777" i="5"/>
  <c r="D105" i="5"/>
  <c r="K540" i="5"/>
  <c r="F1163" i="5"/>
  <c r="I500" i="5"/>
  <c r="M2335" i="5"/>
  <c r="G1934" i="5"/>
  <c r="M1523" i="5"/>
  <c r="M2007" i="5"/>
  <c r="M400" i="5"/>
  <c r="D279" i="5"/>
  <c r="M906" i="5"/>
  <c r="E511" i="5"/>
  <c r="K850" i="5"/>
  <c r="F1126" i="5"/>
  <c r="E2430" i="5"/>
  <c r="I380" i="5"/>
  <c r="G2853" i="5"/>
  <c r="D2586" i="5"/>
  <c r="I700" i="5"/>
  <c r="I50" i="5"/>
  <c r="F1115" i="5"/>
  <c r="E1646" i="5"/>
  <c r="D2485" i="5"/>
  <c r="G699" i="5"/>
  <c r="F302" i="5"/>
  <c r="I273" i="5"/>
  <c r="E1133" i="5"/>
  <c r="G281" i="5"/>
  <c r="K2763" i="5"/>
  <c r="G2812" i="5"/>
  <c r="G1592" i="5"/>
  <c r="E2733" i="5"/>
  <c r="D761" i="5"/>
  <c r="F838" i="5"/>
  <c r="G335" i="5"/>
  <c r="E197" i="5"/>
  <c r="E792" i="5"/>
  <c r="F97" i="5"/>
  <c r="F52" i="5"/>
  <c r="M1464" i="5"/>
  <c r="D787" i="5"/>
  <c r="E591" i="5"/>
  <c r="M518" i="5"/>
  <c r="I973" i="5"/>
  <c r="F2696" i="5"/>
  <c r="E2465" i="5"/>
  <c r="I609" i="5"/>
  <c r="E345" i="5"/>
  <c r="G534" i="5"/>
  <c r="G835" i="5"/>
  <c r="I2681" i="5"/>
  <c r="M1304" i="5"/>
  <c r="G135" i="5"/>
  <c r="G182" i="5"/>
  <c r="K1099" i="5"/>
  <c r="F1827" i="5"/>
  <c r="E162" i="5"/>
  <c r="M1983" i="5"/>
  <c r="G2260" i="5"/>
  <c r="E126" i="5"/>
  <c r="E688" i="5"/>
  <c r="K2370" i="5"/>
  <c r="K1602" i="5"/>
  <c r="F368" i="5"/>
  <c r="D751" i="5"/>
  <c r="K1710" i="5"/>
  <c r="K2472" i="5"/>
  <c r="E2253" i="5"/>
  <c r="K2222" i="5"/>
  <c r="M427" i="5"/>
  <c r="E2673" i="5"/>
  <c r="K2643" i="5"/>
  <c r="G288" i="5"/>
  <c r="K870" i="5"/>
  <c r="M856" i="5"/>
  <c r="G1317" i="5"/>
  <c r="F2560" i="5"/>
  <c r="M2611" i="5"/>
  <c r="M507" i="5"/>
  <c r="I2376" i="5"/>
  <c r="G1944" i="5"/>
  <c r="K708" i="5"/>
  <c r="D1266" i="5"/>
  <c r="M1858" i="5"/>
  <c r="F1808" i="5"/>
  <c r="I2415" i="5"/>
  <c r="M2183" i="5"/>
  <c r="I549" i="5"/>
  <c r="G1358" i="5"/>
  <c r="K2530" i="5"/>
  <c r="E1076" i="5"/>
  <c r="G1365" i="5"/>
  <c r="M1276" i="5"/>
  <c r="D204" i="5"/>
  <c r="I707" i="5"/>
  <c r="M2210" i="5"/>
  <c r="D601" i="5"/>
  <c r="K505" i="5"/>
  <c r="F1579" i="5"/>
  <c r="F1237" i="5"/>
  <c r="M730" i="5"/>
  <c r="D1742" i="5"/>
  <c r="I1300" i="5"/>
  <c r="G1343" i="5"/>
  <c r="D1801" i="5"/>
  <c r="I2868" i="5"/>
  <c r="I1425" i="5"/>
  <c r="F2263" i="5"/>
  <c r="K357" i="5"/>
  <c r="G647" i="5"/>
  <c r="G2848" i="5"/>
  <c r="E2317" i="5"/>
  <c r="F842" i="5"/>
  <c r="D1510" i="5"/>
  <c r="D232" i="5"/>
  <c r="G2574" i="5"/>
  <c r="F114" i="5"/>
  <c r="D2568" i="5"/>
  <c r="M782" i="5"/>
  <c r="E647" i="5"/>
  <c r="M971" i="5"/>
  <c r="M548" i="5"/>
  <c r="F794" i="5"/>
  <c r="M815" i="5"/>
  <c r="I1049" i="5"/>
  <c r="I158" i="5"/>
  <c r="E1983" i="5"/>
  <c r="M71" i="5"/>
  <c r="G1041" i="5"/>
  <c r="D1164" i="5"/>
  <c r="F2679" i="5"/>
  <c r="K1135" i="5"/>
  <c r="E2493" i="5"/>
  <c r="M2115" i="5"/>
  <c r="E346" i="5"/>
  <c r="D103" i="5"/>
  <c r="F33" i="5"/>
  <c r="D2642" i="5"/>
  <c r="M1550" i="5"/>
  <c r="D1640" i="5"/>
  <c r="M982" i="5"/>
  <c r="K273" i="5"/>
  <c r="E1348" i="5"/>
  <c r="D2340" i="5"/>
  <c r="E274" i="5"/>
  <c r="D716" i="5"/>
  <c r="E333" i="5"/>
  <c r="M2759" i="5"/>
  <c r="G2159" i="5"/>
  <c r="G2002" i="5"/>
  <c r="F710" i="5"/>
  <c r="M1229" i="5"/>
  <c r="K2720" i="5"/>
  <c r="M1682" i="5"/>
  <c r="G42" i="5"/>
  <c r="M662" i="5"/>
  <c r="I797" i="5"/>
  <c r="I1361" i="5"/>
  <c r="D360" i="5"/>
  <c r="F437" i="5"/>
  <c r="K1505" i="5"/>
  <c r="K1214" i="5"/>
  <c r="M1182" i="5"/>
  <c r="F1889" i="5"/>
  <c r="F1867" i="5"/>
  <c r="F2366" i="5"/>
  <c r="I1915" i="5"/>
  <c r="I2622" i="5"/>
  <c r="D1848" i="5"/>
  <c r="E987" i="5"/>
  <c r="G2166" i="5"/>
  <c r="F184" i="5"/>
  <c r="M772" i="5"/>
  <c r="G1789" i="5"/>
  <c r="G698" i="5"/>
  <c r="F181" i="5"/>
  <c r="D1970" i="5"/>
  <c r="M1034" i="5"/>
  <c r="F2533" i="5"/>
  <c r="D236" i="5"/>
  <c r="I1788" i="5"/>
  <c r="I1304" i="5"/>
  <c r="K1778" i="5"/>
  <c r="F469" i="5"/>
  <c r="I2534" i="5"/>
  <c r="F553" i="5"/>
  <c r="E2310" i="5"/>
  <c r="I426" i="5"/>
  <c r="F804" i="5"/>
  <c r="E316" i="5"/>
  <c r="M2189" i="5"/>
  <c r="I1617" i="5"/>
  <c r="I824" i="5"/>
  <c r="E1775" i="5"/>
  <c r="E936" i="5"/>
  <c r="D1346" i="5"/>
  <c r="F846" i="5"/>
  <c r="E242" i="5"/>
  <c r="M816" i="5"/>
  <c r="G2306" i="5"/>
  <c r="D2850" i="5"/>
  <c r="F1229" i="5"/>
  <c r="E2534" i="5"/>
  <c r="K1296" i="5"/>
  <c r="D799" i="5"/>
  <c r="K2657" i="5"/>
  <c r="K1942" i="5"/>
  <c r="D2795" i="5"/>
  <c r="G731" i="5"/>
  <c r="D316" i="5"/>
  <c r="K2682" i="5"/>
  <c r="G1697" i="5"/>
  <c r="I1186" i="5"/>
  <c r="F444" i="5"/>
  <c r="I1744" i="5"/>
  <c r="I1231" i="5"/>
  <c r="M337" i="5"/>
  <c r="K1720" i="5"/>
  <c r="I1402" i="5"/>
  <c r="G2709" i="5"/>
  <c r="K276" i="5"/>
  <c r="K2187" i="5"/>
  <c r="E1006" i="5"/>
  <c r="D1399" i="5"/>
  <c r="F1571" i="5"/>
  <c r="M1156" i="5"/>
  <c r="E2182" i="5"/>
  <c r="F1664" i="5"/>
  <c r="K290" i="5"/>
  <c r="I284" i="5"/>
  <c r="F1484" i="5"/>
  <c r="I2417" i="5"/>
  <c r="F1199" i="5"/>
  <c r="M871" i="5"/>
  <c r="F1980" i="5"/>
  <c r="D1648" i="5"/>
  <c r="F171" i="5"/>
  <c r="F650" i="5"/>
  <c r="F35" i="5"/>
  <c r="F1024" i="5"/>
  <c r="G317" i="5"/>
  <c r="F1765" i="5"/>
  <c r="K1756" i="5"/>
  <c r="D2495" i="5"/>
  <c r="G161" i="5"/>
  <c r="E1495" i="5"/>
  <c r="G2237" i="5"/>
  <c r="F956" i="5"/>
  <c r="D197" i="5"/>
  <c r="E1714" i="5"/>
  <c r="G207" i="5"/>
  <c r="E1411" i="5"/>
  <c r="D2835" i="5"/>
  <c r="M173" i="5"/>
  <c r="F1136" i="5"/>
  <c r="M2831" i="5"/>
  <c r="E463" i="5"/>
  <c r="I1375" i="5"/>
  <c r="M324" i="5"/>
  <c r="K2093" i="5"/>
  <c r="F1883" i="5"/>
  <c r="E1850" i="5"/>
  <c r="K2467" i="5"/>
  <c r="M2562" i="5"/>
  <c r="E484" i="5"/>
  <c r="E351" i="5"/>
  <c r="D2718" i="5"/>
  <c r="D467" i="5"/>
  <c r="G1405" i="5"/>
  <c r="I7" i="5"/>
  <c r="M209" i="5"/>
  <c r="G2625" i="5"/>
  <c r="G1699" i="5"/>
  <c r="K961" i="5"/>
  <c r="I272" i="5"/>
  <c r="I1419" i="5"/>
  <c r="I2100" i="5"/>
  <c r="D617" i="5"/>
  <c r="M729" i="5"/>
  <c r="M1709" i="5"/>
  <c r="I1395" i="5"/>
  <c r="E1284" i="5"/>
  <c r="M2348" i="5"/>
  <c r="E2554" i="5"/>
  <c r="M2622" i="5"/>
  <c r="I1080" i="5"/>
  <c r="M1733" i="5"/>
  <c r="G2769" i="5"/>
  <c r="D312" i="5"/>
  <c r="I1447" i="5"/>
  <c r="I2232" i="5"/>
  <c r="G619" i="5"/>
  <c r="M2215" i="5"/>
  <c r="K1807" i="5"/>
  <c r="E1302" i="5"/>
  <c r="I2724" i="5"/>
  <c r="I2325" i="5"/>
  <c r="M1527" i="5"/>
  <c r="I2838" i="5"/>
  <c r="K1623" i="5"/>
  <c r="D942" i="5"/>
  <c r="E551" i="5"/>
  <c r="F31" i="5"/>
  <c r="G2321" i="5"/>
  <c r="E1926" i="5"/>
  <c r="D910" i="5"/>
  <c r="E2671" i="5"/>
  <c r="K1635" i="5"/>
  <c r="D2067" i="5"/>
  <c r="D806" i="5"/>
  <c r="M1917" i="5"/>
  <c r="D1329" i="5"/>
  <c r="D249" i="5"/>
  <c r="M1362" i="5"/>
  <c r="E705" i="5"/>
  <c r="F2175" i="5"/>
  <c r="F95" i="5"/>
  <c r="M81" i="5"/>
  <c r="G2277" i="5"/>
  <c r="G2752" i="5"/>
  <c r="E405" i="5"/>
  <c r="K759" i="5"/>
  <c r="I1623" i="5"/>
  <c r="G277" i="5"/>
  <c r="E541" i="5"/>
  <c r="D1935" i="5"/>
  <c r="G1650" i="5"/>
  <c r="F434" i="5"/>
  <c r="E1446" i="5"/>
  <c r="D1237" i="5"/>
  <c r="F182" i="5"/>
  <c r="D864" i="5"/>
  <c r="F2485" i="5"/>
  <c r="D2407" i="5"/>
  <c r="G605" i="5"/>
  <c r="I104" i="5"/>
  <c r="D731" i="5"/>
  <c r="G2269" i="5"/>
  <c r="D1884" i="5"/>
  <c r="I2291" i="5"/>
  <c r="I1775" i="5"/>
  <c r="D1449" i="5"/>
  <c r="G2111" i="5"/>
  <c r="G2126" i="5"/>
  <c r="D685" i="5"/>
  <c r="I412" i="5"/>
  <c r="M689" i="5"/>
  <c r="F2237" i="5"/>
  <c r="K1821" i="5"/>
  <c r="I1647" i="5"/>
  <c r="F1625" i="5"/>
  <c r="K1936" i="5"/>
  <c r="F2284" i="5"/>
  <c r="G2788" i="5"/>
  <c r="I2148" i="5"/>
  <c r="D2263" i="5"/>
  <c r="G868" i="5"/>
  <c r="I1056" i="5"/>
  <c r="I223" i="5"/>
  <c r="D700" i="5"/>
  <c r="E614" i="5"/>
  <c r="I1818" i="5"/>
  <c r="D1729" i="5"/>
  <c r="I61" i="5"/>
  <c r="F853" i="5"/>
  <c r="I1666" i="5"/>
  <c r="G1293" i="5"/>
  <c r="M2038" i="5"/>
  <c r="E839" i="5"/>
  <c r="M1405" i="5"/>
  <c r="I1948" i="5"/>
  <c r="I2444" i="5"/>
  <c r="I2573" i="5"/>
  <c r="I1196" i="5"/>
  <c r="M2641" i="5"/>
  <c r="D653" i="5"/>
  <c r="G1842" i="5"/>
  <c r="E716" i="5"/>
  <c r="F1552" i="5"/>
  <c r="F419" i="5"/>
  <c r="F1085" i="5"/>
  <c r="K2387" i="5"/>
  <c r="M1433" i="5"/>
  <c r="K1211" i="5"/>
  <c r="I512" i="5"/>
  <c r="M2743" i="5"/>
  <c r="F2113" i="5"/>
  <c r="M11" i="5"/>
  <c r="K26" i="5"/>
  <c r="E1606" i="5"/>
  <c r="K518" i="5"/>
  <c r="F2029" i="5"/>
  <c r="E2306" i="5"/>
  <c r="D1625" i="5"/>
  <c r="E2284" i="5"/>
  <c r="K818" i="5"/>
  <c r="E539" i="5"/>
  <c r="G2187" i="5"/>
  <c r="I2863" i="5"/>
  <c r="E563" i="5"/>
  <c r="D2808" i="5"/>
  <c r="K1849" i="5"/>
  <c r="M767" i="5"/>
  <c r="D1859" i="5"/>
  <c r="D730" i="5"/>
  <c r="G2842" i="5"/>
  <c r="E398" i="5"/>
  <c r="D297" i="5"/>
  <c r="M369" i="5"/>
  <c r="E1028" i="5"/>
  <c r="M1107" i="5"/>
  <c r="I2193" i="5"/>
  <c r="I681" i="5"/>
  <c r="F2305" i="5"/>
  <c r="K389" i="5"/>
  <c r="E2279" i="5"/>
  <c r="D1349" i="5"/>
  <c r="K1593" i="5"/>
  <c r="E1117" i="5"/>
  <c r="K2783" i="5"/>
  <c r="M2018" i="5"/>
  <c r="I2579" i="5"/>
  <c r="I1248" i="5"/>
  <c r="K714" i="5"/>
  <c r="F1629" i="5"/>
  <c r="F2063" i="5"/>
  <c r="D1513" i="5"/>
  <c r="G512" i="5"/>
  <c r="F1756" i="5"/>
  <c r="D2109" i="5"/>
  <c r="D1091" i="5"/>
  <c r="D1479" i="5"/>
  <c r="G2550" i="5"/>
  <c r="F346" i="5"/>
  <c r="M1172" i="5"/>
  <c r="M985" i="5"/>
  <c r="D20" i="5"/>
  <c r="E1650" i="5"/>
  <c r="E525" i="5"/>
  <c r="I751" i="5"/>
  <c r="K2645" i="5"/>
  <c r="I869" i="5"/>
  <c r="M310" i="5"/>
  <c r="I2297" i="5"/>
  <c r="F1349" i="5"/>
  <c r="K2353" i="5"/>
  <c r="D1007" i="5"/>
  <c r="M901" i="5"/>
  <c r="E2731" i="5"/>
  <c r="E15" i="5"/>
  <c r="K1565" i="5"/>
  <c r="F961" i="5"/>
  <c r="K1361" i="5"/>
  <c r="D2585" i="5"/>
  <c r="I517" i="5"/>
  <c r="K397" i="5"/>
  <c r="G774" i="5"/>
  <c r="M2854" i="5"/>
  <c r="G279" i="5"/>
  <c r="M2434" i="5"/>
  <c r="I1057" i="5"/>
  <c r="G150" i="5"/>
  <c r="G121" i="5"/>
  <c r="G1137" i="5"/>
  <c r="F2455" i="5"/>
  <c r="E505" i="5"/>
  <c r="K591" i="5"/>
  <c r="D407" i="5"/>
  <c r="G853" i="5"/>
  <c r="M1425" i="5"/>
  <c r="I1305" i="5"/>
  <c r="F47" i="5"/>
  <c r="F199" i="5"/>
  <c r="F2676" i="5"/>
  <c r="M2100" i="5"/>
  <c r="G2595" i="5"/>
  <c r="M2545" i="5"/>
  <c r="D290" i="5"/>
  <c r="G1666" i="5"/>
  <c r="M2559" i="5"/>
  <c r="K1726" i="5"/>
  <c r="M1008" i="5"/>
  <c r="I995" i="5"/>
  <c r="F1917" i="5"/>
  <c r="D2762" i="5"/>
  <c r="G576" i="5"/>
  <c r="M146" i="5"/>
  <c r="I84" i="5"/>
  <c r="G2416" i="5"/>
  <c r="I1750" i="5"/>
  <c r="M1381" i="5"/>
  <c r="I2587" i="5"/>
  <c r="E1483" i="5"/>
  <c r="K344" i="5"/>
  <c r="F1508" i="5"/>
  <c r="K1569" i="5"/>
  <c r="G556" i="5"/>
  <c r="D1530" i="5"/>
  <c r="I2754" i="5"/>
  <c r="M1472" i="5"/>
  <c r="D1878" i="5"/>
  <c r="D153" i="5"/>
  <c r="E495" i="5"/>
  <c r="E1101" i="5"/>
  <c r="I2294" i="5"/>
  <c r="I367" i="5"/>
  <c r="I2706" i="5"/>
  <c r="D2224" i="5"/>
  <c r="M1109" i="5"/>
  <c r="D2740" i="5"/>
  <c r="G1049" i="5"/>
  <c r="E2224" i="5"/>
  <c r="E1075" i="5"/>
  <c r="E493" i="5"/>
  <c r="M1623" i="5"/>
  <c r="I1615" i="5"/>
  <c r="G2508" i="5"/>
  <c r="D378" i="5"/>
  <c r="I879" i="5"/>
  <c r="F605" i="5"/>
  <c r="I2684" i="5"/>
  <c r="M1346" i="5"/>
  <c r="G2823" i="5"/>
  <c r="I1900" i="5"/>
  <c r="I728" i="5"/>
  <c r="G554" i="5"/>
  <c r="M2600" i="5"/>
  <c r="E309" i="5"/>
  <c r="F1886" i="5"/>
  <c r="I2313" i="5"/>
  <c r="G2802" i="5"/>
  <c r="M2791" i="5"/>
  <c r="D1858" i="5"/>
  <c r="K1479" i="5"/>
  <c r="M808" i="5"/>
  <c r="D812" i="5"/>
  <c r="K547" i="5"/>
  <c r="F1622" i="5"/>
  <c r="K459" i="5"/>
  <c r="K151" i="5"/>
  <c r="F757" i="5"/>
  <c r="F1634" i="5"/>
  <c r="G2766" i="5"/>
  <c r="F1698" i="5"/>
  <c r="K2744" i="5"/>
  <c r="F1657" i="5"/>
  <c r="M546" i="5"/>
  <c r="D473" i="5"/>
  <c r="D1940" i="5"/>
  <c r="I2611" i="5"/>
  <c r="G2318" i="5"/>
  <c r="I2173" i="5"/>
  <c r="E1271" i="5"/>
  <c r="E601" i="5"/>
  <c r="F850" i="5"/>
  <c r="E1059" i="5"/>
  <c r="K385" i="5"/>
  <c r="G876" i="5"/>
  <c r="D1849" i="5"/>
  <c r="G68" i="5"/>
  <c r="F2447" i="5"/>
  <c r="M283" i="5"/>
  <c r="M562" i="5"/>
  <c r="E1664" i="5"/>
  <c r="K1913" i="5"/>
  <c r="F2625" i="5"/>
  <c r="I350" i="5"/>
  <c r="M2723" i="5"/>
  <c r="G2179" i="5"/>
  <c r="F2033" i="5"/>
  <c r="D2541" i="5"/>
  <c r="G2830" i="5"/>
  <c r="K2694" i="5"/>
  <c r="G1038" i="5"/>
  <c r="G649" i="5"/>
  <c r="F921" i="5"/>
  <c r="M2734" i="5"/>
  <c r="M328" i="5"/>
  <c r="E252" i="5"/>
  <c r="K1000" i="5"/>
  <c r="D493" i="5"/>
  <c r="G571" i="5"/>
  <c r="E1841" i="5"/>
  <c r="F803" i="5"/>
  <c r="F420" i="5"/>
  <c r="D1973" i="5"/>
  <c r="E1123" i="5"/>
  <c r="D71" i="5"/>
  <c r="M2276" i="5"/>
  <c r="F2042" i="5"/>
  <c r="F1144" i="5"/>
  <c r="G2100" i="5"/>
  <c r="G2230" i="5"/>
  <c r="M980" i="5"/>
  <c r="K1020" i="5"/>
  <c r="I2603" i="5"/>
  <c r="G1750" i="5"/>
  <c r="F2451" i="5"/>
  <c r="F2671" i="5"/>
  <c r="I978" i="5"/>
  <c r="I777" i="5"/>
  <c r="I1636" i="5"/>
  <c r="G2712" i="5"/>
  <c r="E2283" i="5"/>
  <c r="G2235" i="5"/>
  <c r="D2043" i="5"/>
  <c r="I1223" i="5"/>
  <c r="E2033" i="5"/>
  <c r="D2413" i="5"/>
  <c r="I631" i="5"/>
  <c r="K2289" i="5"/>
  <c r="K2356" i="5"/>
  <c r="K1864" i="5"/>
  <c r="D619" i="5"/>
  <c r="K1242" i="5"/>
  <c r="G2414" i="5"/>
  <c r="M2525" i="5"/>
  <c r="E132" i="5"/>
  <c r="M2089" i="5"/>
  <c r="F2253" i="5"/>
  <c r="K1124" i="5"/>
  <c r="D2628" i="5"/>
  <c r="D343" i="5"/>
  <c r="F1473" i="5"/>
  <c r="M2454" i="5"/>
  <c r="E2555" i="5"/>
  <c r="F2082" i="5"/>
  <c r="M1448" i="5"/>
  <c r="F2529" i="5"/>
  <c r="F2642" i="5"/>
  <c r="K1918" i="5"/>
  <c r="I219" i="5"/>
  <c r="E76" i="5"/>
  <c r="F218" i="5"/>
  <c r="F369" i="5"/>
  <c r="K2670" i="5"/>
  <c r="D856" i="5"/>
  <c r="K1496" i="5"/>
  <c r="E1964" i="5"/>
  <c r="E729" i="5"/>
  <c r="I151" i="5"/>
  <c r="I490" i="5"/>
  <c r="D2082" i="5"/>
  <c r="G1742" i="5"/>
  <c r="D2458" i="5"/>
  <c r="F1853" i="5"/>
  <c r="K1796" i="5"/>
  <c r="F324" i="5"/>
  <c r="F1909" i="5"/>
  <c r="E2444" i="5"/>
  <c r="D2870" i="5"/>
  <c r="E402" i="5"/>
  <c r="I2214" i="5"/>
  <c r="E875" i="5"/>
  <c r="M2672" i="5"/>
  <c r="I1756" i="5"/>
  <c r="M1093" i="5"/>
  <c r="M2693" i="5"/>
  <c r="E2809" i="5"/>
  <c r="I2716" i="5"/>
  <c r="I305" i="5"/>
  <c r="F2118" i="5"/>
  <c r="K1672" i="5"/>
  <c r="G198" i="5"/>
  <c r="E1916" i="5"/>
  <c r="E2146" i="5"/>
  <c r="E419" i="5"/>
  <c r="G89" i="5"/>
  <c r="D1831" i="5"/>
  <c r="K388" i="5"/>
  <c r="F1190" i="5"/>
  <c r="G1894" i="5"/>
  <c r="K1884" i="5"/>
  <c r="M72" i="5"/>
  <c r="F2010" i="5"/>
  <c r="F1566" i="5"/>
  <c r="D1516" i="5"/>
  <c r="M635" i="5"/>
  <c r="G2705" i="5"/>
  <c r="G998" i="5"/>
  <c r="E977" i="5"/>
  <c r="G2613" i="5"/>
  <c r="D1046" i="5"/>
  <c r="F2049" i="5"/>
  <c r="D1124" i="5"/>
  <c r="I1868" i="5"/>
  <c r="M1791" i="5"/>
  <c r="I1003" i="5"/>
  <c r="E986" i="5"/>
  <c r="G1643" i="5"/>
  <c r="E321" i="5"/>
  <c r="I1011" i="5"/>
  <c r="M517" i="5"/>
  <c r="K1330" i="5"/>
  <c r="D2548" i="5"/>
  <c r="G1474" i="5"/>
  <c r="G929" i="5"/>
  <c r="G557" i="5"/>
  <c r="F269" i="5"/>
  <c r="I863" i="5"/>
  <c r="K1984" i="5"/>
  <c r="F1053" i="5"/>
  <c r="F926" i="5"/>
  <c r="I24" i="5"/>
  <c r="I1109" i="5"/>
  <c r="I842" i="5"/>
  <c r="E1269" i="5"/>
  <c r="D2483" i="5"/>
  <c r="F1167" i="5"/>
  <c r="F1772" i="5"/>
  <c r="G2629" i="5"/>
  <c r="I2066" i="5"/>
  <c r="I892" i="5"/>
  <c r="D2022" i="5"/>
  <c r="G196" i="5"/>
  <c r="D285" i="5"/>
  <c r="F966" i="5"/>
  <c r="D1193" i="5"/>
  <c r="E1207" i="5"/>
  <c r="G2015" i="5"/>
  <c r="I1692" i="5"/>
  <c r="M2494" i="5"/>
  <c r="K2189" i="5"/>
  <c r="D1356" i="5"/>
  <c r="E2107" i="5"/>
  <c r="M2001" i="5"/>
  <c r="G1167" i="5"/>
  <c r="D913" i="5"/>
  <c r="I701" i="5"/>
  <c r="K1688" i="5"/>
  <c r="E1232" i="5"/>
  <c r="D844" i="5"/>
  <c r="M458" i="5"/>
  <c r="M734" i="5"/>
  <c r="I317" i="5"/>
  <c r="E1326" i="5"/>
  <c r="D2484" i="5"/>
  <c r="G954" i="5"/>
  <c r="K546" i="5"/>
  <c r="G1169" i="5"/>
  <c r="F681" i="5"/>
  <c r="G2749" i="5"/>
  <c r="K2000" i="5"/>
  <c r="K2574" i="5"/>
  <c r="D1322" i="5"/>
  <c r="K2173" i="5"/>
  <c r="D2686" i="5"/>
  <c r="K1174" i="5"/>
  <c r="M892" i="5"/>
  <c r="F2028" i="5"/>
  <c r="D2844" i="5"/>
  <c r="E2229" i="5"/>
  <c r="M2246" i="5"/>
  <c r="G1659" i="5"/>
  <c r="K2192" i="5"/>
  <c r="M573" i="5"/>
  <c r="I843" i="5"/>
  <c r="G2730" i="5"/>
  <c r="I1516" i="5"/>
  <c r="G1309" i="5"/>
  <c r="E2724" i="5"/>
  <c r="E70" i="5"/>
  <c r="M1350" i="5"/>
  <c r="F607" i="5"/>
  <c r="I268" i="5"/>
  <c r="D167" i="5"/>
  <c r="F2834" i="5"/>
  <c r="F2575" i="5"/>
  <c r="M2360" i="5"/>
  <c r="K155" i="5"/>
  <c r="M1813" i="5"/>
  <c r="F2317" i="5"/>
  <c r="M1087" i="5"/>
  <c r="I1001" i="5"/>
  <c r="E1570" i="5"/>
  <c r="D634" i="5"/>
  <c r="E2840" i="5"/>
  <c r="F473" i="5"/>
  <c r="E1011" i="5"/>
  <c r="E513" i="5"/>
  <c r="M2717" i="5"/>
  <c r="G107" i="5"/>
  <c r="E182" i="5"/>
  <c r="G2674" i="5"/>
  <c r="I1957" i="5"/>
  <c r="K2286" i="5"/>
  <c r="M574" i="5"/>
  <c r="K2220" i="5"/>
  <c r="E2669" i="5"/>
  <c r="D1214" i="5"/>
  <c r="I484" i="5"/>
  <c r="G2354" i="5"/>
  <c r="G2592" i="5"/>
  <c r="D666" i="5"/>
  <c r="M1255" i="5"/>
  <c r="D2696" i="5"/>
  <c r="K2325" i="5"/>
  <c r="K1340" i="5"/>
  <c r="K483" i="5"/>
  <c r="D1383" i="5"/>
  <c r="K2656" i="5"/>
  <c r="M59" i="5"/>
  <c r="F1153" i="5"/>
  <c r="E1220" i="5"/>
  <c r="E714" i="5"/>
  <c r="D2618" i="5"/>
  <c r="M715" i="5"/>
  <c r="F517" i="5"/>
  <c r="K1689" i="5"/>
  <c r="M408" i="5"/>
  <c r="G95" i="5"/>
  <c r="D2270" i="5"/>
  <c r="I1551" i="5"/>
  <c r="E2141" i="5"/>
  <c r="E1579" i="5"/>
  <c r="F2396" i="5"/>
  <c r="M2616" i="5"/>
  <c r="M98" i="5"/>
  <c r="E1869" i="5"/>
  <c r="K1576" i="5"/>
  <c r="F125" i="5"/>
  <c r="G172" i="5"/>
  <c r="D1768" i="5"/>
  <c r="F892" i="5"/>
  <c r="G1465" i="5"/>
  <c r="G2647" i="5"/>
  <c r="I375" i="5"/>
  <c r="K1382" i="5"/>
  <c r="E2118" i="5"/>
  <c r="K152" i="5"/>
  <c r="F1547" i="5"/>
  <c r="G2357" i="5"/>
  <c r="M1520" i="5"/>
  <c r="I2249" i="5"/>
  <c r="G185" i="5"/>
  <c r="E244" i="5"/>
  <c r="F856" i="5"/>
  <c r="E2334" i="5"/>
  <c r="G1952" i="5"/>
  <c r="D2367" i="5"/>
  <c r="G1238" i="5"/>
  <c r="I394" i="5"/>
  <c r="E1314" i="5"/>
  <c r="D1745" i="5"/>
  <c r="G1698" i="5"/>
  <c r="F466" i="5"/>
  <c r="I1571" i="5"/>
  <c r="D392" i="5"/>
  <c r="E2366" i="5"/>
  <c r="F166" i="5"/>
  <c r="I688" i="5"/>
  <c r="K1810" i="5"/>
  <c r="D1070" i="5"/>
  <c r="E1088" i="5"/>
  <c r="E498" i="5"/>
  <c r="D1835" i="5"/>
  <c r="F1179" i="5"/>
  <c r="M545" i="5"/>
  <c r="M1146" i="5"/>
  <c r="F2541" i="5"/>
  <c r="I2424" i="5"/>
  <c r="I170" i="5"/>
  <c r="D54" i="5"/>
  <c r="I51" i="5"/>
  <c r="E1268" i="5"/>
  <c r="I178" i="5"/>
  <c r="M2329" i="5"/>
  <c r="F2745" i="5"/>
  <c r="K2059" i="5"/>
  <c r="E594" i="5"/>
  <c r="M1072" i="5"/>
  <c r="F2606" i="5"/>
  <c r="I2388" i="5"/>
  <c r="G1744" i="5"/>
  <c r="E1074" i="5"/>
  <c r="F1856" i="5"/>
  <c r="I1985" i="5"/>
  <c r="D2098" i="5"/>
  <c r="E342" i="5"/>
  <c r="D707" i="5"/>
  <c r="M1915" i="5"/>
  <c r="F1392" i="5"/>
  <c r="M1656" i="5"/>
  <c r="G1935" i="5"/>
  <c r="M1974" i="5"/>
  <c r="K1969" i="5"/>
  <c r="E194" i="5"/>
  <c r="D1385" i="5"/>
  <c r="G1402" i="5"/>
  <c r="M2225" i="5"/>
  <c r="D1052" i="5"/>
  <c r="I695" i="5"/>
  <c r="M654" i="5"/>
  <c r="E2406" i="5"/>
  <c r="E2803" i="5"/>
  <c r="D326" i="5"/>
  <c r="D64" i="5"/>
  <c r="K1241" i="5"/>
  <c r="K2506" i="5"/>
  <c r="K2183" i="5"/>
  <c r="D348" i="5"/>
  <c r="E886" i="5"/>
  <c r="G278" i="5"/>
  <c r="K775" i="5"/>
  <c r="E1203" i="5"/>
  <c r="D2432" i="5"/>
  <c r="G2658" i="5"/>
  <c r="K548" i="5"/>
  <c r="K294" i="5"/>
  <c r="G1514" i="5"/>
  <c r="F1546" i="5"/>
  <c r="F86" i="5"/>
  <c r="I2732" i="5"/>
  <c r="F2803" i="5"/>
  <c r="K262" i="5"/>
  <c r="I2275" i="5"/>
  <c r="I2466" i="5"/>
  <c r="G160" i="5"/>
  <c r="K528" i="5"/>
  <c r="G447" i="5"/>
  <c r="G1463" i="5"/>
  <c r="D2744" i="5"/>
  <c r="G1987" i="5"/>
  <c r="D1402" i="5"/>
  <c r="E1443" i="5"/>
  <c r="D1317" i="5"/>
  <c r="M2121" i="5"/>
  <c r="G9" i="5"/>
  <c r="E1167" i="5"/>
  <c r="I1363" i="5"/>
  <c r="G2117" i="5"/>
  <c r="I1720" i="5"/>
  <c r="E1844" i="5"/>
  <c r="F2800" i="5"/>
  <c r="G226" i="5"/>
  <c r="I2781" i="5"/>
  <c r="E2802" i="5"/>
  <c r="I2016" i="5"/>
  <c r="K368" i="5"/>
  <c r="M1857" i="5"/>
  <c r="G1986" i="5"/>
  <c r="I571" i="5"/>
  <c r="G2057" i="5"/>
  <c r="E153" i="5"/>
  <c r="D857" i="5"/>
  <c r="I1596" i="5"/>
  <c r="I2635" i="5"/>
  <c r="I2032" i="5"/>
  <c r="D1501" i="5"/>
  <c r="I2816" i="5"/>
  <c r="I1601" i="5"/>
  <c r="F1991" i="5"/>
  <c r="K1683" i="5"/>
  <c r="D1663" i="5"/>
  <c r="D1626" i="5"/>
  <c r="G1964" i="5"/>
  <c r="M1294" i="5"/>
  <c r="E2252" i="5"/>
  <c r="M2077" i="5"/>
  <c r="M1438" i="5"/>
  <c r="K1963" i="5"/>
  <c r="G514" i="5"/>
  <c r="E2792" i="5"/>
  <c r="E2360" i="5"/>
  <c r="M207" i="5"/>
  <c r="G1273" i="5"/>
  <c r="F152" i="5"/>
  <c r="D1276" i="5"/>
  <c r="E851" i="5"/>
  <c r="I2445" i="5"/>
  <c r="I1331" i="5"/>
  <c r="E1214" i="5"/>
  <c r="K154" i="5"/>
  <c r="G994" i="5"/>
  <c r="I1850" i="5"/>
  <c r="G2719" i="5"/>
  <c r="E1092" i="5"/>
  <c r="G199" i="5"/>
  <c r="M2341" i="5"/>
  <c r="M1334" i="5"/>
  <c r="G1620" i="5"/>
  <c r="K2077" i="5"/>
  <c r="K864" i="5"/>
  <c r="I2191" i="5"/>
  <c r="I2518" i="5"/>
  <c r="I2811" i="5"/>
  <c r="D2372" i="5"/>
  <c r="I2281" i="5"/>
  <c r="G389" i="5"/>
  <c r="I400" i="5"/>
  <c r="G2148" i="5"/>
  <c r="K715" i="5"/>
  <c r="E2377" i="5"/>
  <c r="F2068" i="5"/>
  <c r="I2484" i="5"/>
  <c r="F1752" i="5"/>
  <c r="I2450" i="5"/>
  <c r="D1203" i="5"/>
  <c r="F594" i="5"/>
  <c r="D433" i="5"/>
  <c r="G1443" i="5"/>
  <c r="K259" i="5"/>
  <c r="M2186" i="5"/>
  <c r="D1037" i="5"/>
  <c r="D398" i="5"/>
  <c r="F415" i="5"/>
  <c r="F471" i="5"/>
  <c r="E158" i="5"/>
  <c r="G1298" i="5"/>
  <c r="F2269" i="5"/>
  <c r="G643" i="5"/>
  <c r="G251" i="5"/>
  <c r="K1409" i="5"/>
  <c r="D2673" i="5"/>
  <c r="I2356" i="5"/>
  <c r="D1958" i="5"/>
  <c r="E2282" i="5"/>
  <c r="I803" i="5"/>
  <c r="G480" i="5"/>
  <c r="F1151" i="5"/>
  <c r="F2747" i="5"/>
  <c r="I1812" i="5"/>
  <c r="M2235" i="5"/>
  <c r="D1608" i="5"/>
  <c r="M1611" i="5"/>
  <c r="I1896" i="5"/>
  <c r="M1397" i="5"/>
  <c r="M678" i="5"/>
  <c r="F1988" i="5"/>
  <c r="M990" i="5"/>
  <c r="E449" i="5"/>
  <c r="M625" i="5"/>
  <c r="K2211" i="5"/>
  <c r="I1556" i="5"/>
  <c r="K1933" i="5"/>
  <c r="M806" i="5"/>
  <c r="M245" i="5"/>
  <c r="E2628" i="5"/>
  <c r="G2717" i="5"/>
  <c r="I154" i="5"/>
  <c r="E833" i="5"/>
  <c r="K741" i="5"/>
  <c r="G1426" i="5"/>
  <c r="I2314" i="5"/>
  <c r="E1109" i="5"/>
  <c r="M2580" i="5"/>
  <c r="E64" i="5"/>
  <c r="I2302" i="5"/>
  <c r="M597" i="5"/>
  <c r="G1370" i="5"/>
  <c r="F2279" i="5"/>
  <c r="D2076" i="5"/>
  <c r="D2806" i="5"/>
  <c r="K1819" i="5"/>
  <c r="E2175" i="5"/>
  <c r="F2199" i="5"/>
  <c r="E562" i="5"/>
  <c r="E1847" i="5"/>
  <c r="I1287" i="5"/>
  <c r="K453" i="5"/>
  <c r="F2743" i="5"/>
  <c r="I1112" i="5"/>
  <c r="K812" i="5"/>
  <c r="D1669" i="5"/>
  <c r="E477" i="5"/>
  <c r="E439" i="5"/>
  <c r="G682" i="5"/>
  <c r="E116" i="5"/>
  <c r="F1613" i="5"/>
  <c r="M1946" i="5"/>
  <c r="F2577" i="5"/>
  <c r="M857" i="5"/>
  <c r="F1009" i="5"/>
  <c r="E1968" i="5"/>
  <c r="D2737" i="5"/>
  <c r="M913" i="5"/>
  <c r="F217" i="5"/>
  <c r="G1025" i="5"/>
  <c r="G2589" i="5"/>
  <c r="I2115" i="5"/>
  <c r="M2317" i="5"/>
  <c r="D2873" i="5"/>
  <c r="F2348" i="5"/>
  <c r="E894" i="5"/>
  <c r="F1846" i="5"/>
  <c r="I2211" i="5"/>
  <c r="I2279" i="5"/>
  <c r="M2561" i="5"/>
  <c r="D361" i="5"/>
  <c r="G1097" i="5"/>
  <c r="G515" i="5"/>
  <c r="K2140" i="5"/>
  <c r="G2133" i="5"/>
  <c r="I431" i="5"/>
  <c r="I1045" i="5"/>
  <c r="E1409" i="5"/>
  <c r="M343" i="5"/>
  <c r="E519" i="5"/>
  <c r="F677" i="5"/>
  <c r="D1901" i="5"/>
  <c r="F2774" i="5"/>
  <c r="G2334" i="5"/>
  <c r="E2352" i="5"/>
  <c r="K2659" i="5"/>
  <c r="G2630" i="5"/>
  <c r="E940" i="5"/>
  <c r="M2156" i="5"/>
  <c r="G822" i="5"/>
  <c r="M640" i="5"/>
  <c r="G1575" i="5"/>
  <c r="I2557" i="5"/>
  <c r="M2096" i="5"/>
  <c r="K1087" i="5"/>
  <c r="I1422" i="5"/>
  <c r="D507" i="5"/>
  <c r="E2343" i="5"/>
  <c r="F698" i="5"/>
  <c r="D2025" i="5"/>
  <c r="I145" i="5"/>
  <c r="M1386" i="5"/>
  <c r="F113" i="5"/>
  <c r="E1694" i="5"/>
  <c r="K301" i="5"/>
  <c r="M673" i="5"/>
  <c r="G1886" i="5"/>
  <c r="D1979" i="5"/>
  <c r="I466" i="5"/>
  <c r="G665" i="5"/>
  <c r="E1168" i="5"/>
  <c r="F532" i="5"/>
  <c r="F2437" i="5"/>
  <c r="E1860" i="5"/>
  <c r="G2673" i="5"/>
  <c r="M58" i="5"/>
  <c r="K1823" i="5"/>
  <c r="K1829" i="5"/>
  <c r="F1183" i="5"/>
  <c r="M2844" i="5"/>
  <c r="I666" i="5"/>
  <c r="G1693" i="5"/>
  <c r="D1720" i="5"/>
  <c r="K263" i="5"/>
  <c r="K673" i="5"/>
  <c r="E2300" i="5"/>
  <c r="F2757" i="5"/>
  <c r="G755" i="5"/>
  <c r="M2409" i="5"/>
  <c r="G2481" i="5"/>
  <c r="G2259" i="5"/>
  <c r="M1328" i="5"/>
  <c r="I2317" i="5"/>
  <c r="F2865" i="5"/>
  <c r="K1601" i="5"/>
  <c r="K1218" i="5"/>
  <c r="E722" i="5"/>
  <c r="F1985" i="5"/>
  <c r="F263" i="5"/>
  <c r="D954" i="5"/>
  <c r="D2777" i="5"/>
  <c r="M595" i="5"/>
  <c r="I756" i="5"/>
  <c r="F2744" i="5"/>
  <c r="F1320" i="5"/>
  <c r="D926" i="5"/>
  <c r="D2366" i="5"/>
  <c r="I2876" i="5"/>
  <c r="F547" i="5"/>
  <c r="I1714" i="5"/>
  <c r="K478" i="5"/>
  <c r="D1843" i="5"/>
  <c r="M1596" i="5"/>
  <c r="E2124" i="5"/>
  <c r="G1458" i="5"/>
  <c r="G2871" i="5"/>
  <c r="D381" i="5"/>
  <c r="I146" i="5"/>
  <c r="E1952" i="5"/>
  <c r="K2308" i="5"/>
  <c r="K1725" i="5"/>
  <c r="E1424" i="5"/>
  <c r="E2388" i="5"/>
  <c r="D2179" i="5"/>
  <c r="K2830" i="5"/>
  <c r="M2212" i="5"/>
  <c r="I1862" i="5"/>
  <c r="E1708" i="5"/>
  <c r="D1352" i="5"/>
  <c r="D2014" i="5"/>
  <c r="F2797" i="5"/>
  <c r="E1185" i="5"/>
  <c r="D463" i="5"/>
  <c r="K229" i="5"/>
  <c r="K680" i="5"/>
  <c r="F1197" i="5"/>
  <c r="E2232" i="5"/>
  <c r="I1564" i="5"/>
  <c r="K1929" i="5"/>
  <c r="M514" i="5"/>
  <c r="F1767" i="5"/>
  <c r="E1196" i="5"/>
  <c r="G1636" i="5"/>
  <c r="D963" i="5"/>
  <c r="F1268" i="5"/>
  <c r="K1036" i="5"/>
  <c r="F2150" i="5"/>
  <c r="F2417" i="5"/>
  <c r="K207" i="5"/>
  <c r="D2047" i="5"/>
  <c r="D2825" i="5"/>
  <c r="M613" i="5"/>
  <c r="G2044" i="5"/>
  <c r="G140" i="5"/>
  <c r="G2663" i="5"/>
  <c r="K2617" i="5"/>
  <c r="E2039" i="5"/>
  <c r="E2287" i="5"/>
  <c r="F2111" i="5"/>
  <c r="E2824" i="5"/>
  <c r="E2674" i="5"/>
  <c r="K694" i="5"/>
  <c r="M644" i="5"/>
  <c r="D689" i="5"/>
  <c r="M2377" i="5"/>
  <c r="D1209" i="5"/>
  <c r="K2040" i="5"/>
  <c r="E26" i="5"/>
  <c r="E209" i="5"/>
  <c r="D2207" i="5"/>
  <c r="M350" i="5"/>
  <c r="E922" i="5"/>
  <c r="F2719" i="5"/>
  <c r="I1557" i="5"/>
  <c r="I1510" i="5"/>
  <c r="F658" i="5"/>
  <c r="G529" i="5"/>
  <c r="M818" i="5"/>
  <c r="E980" i="5"/>
  <c r="G2383" i="5"/>
  <c r="K402" i="5"/>
  <c r="K844" i="5"/>
  <c r="D205" i="5"/>
  <c r="G2333" i="5"/>
  <c r="K647" i="5"/>
  <c r="M2017" i="5"/>
  <c r="F1738" i="5"/>
  <c r="K1125" i="5"/>
  <c r="E586" i="5"/>
  <c r="E2462" i="5"/>
  <c r="M1401" i="5"/>
  <c r="D1709" i="5"/>
  <c r="G804" i="5"/>
  <c r="K1474" i="5"/>
  <c r="D379" i="5"/>
  <c r="F1206" i="5"/>
  <c r="E2875" i="5"/>
  <c r="D1171" i="5"/>
  <c r="D2044" i="5"/>
  <c r="E1027" i="5"/>
  <c r="K1201" i="5"/>
  <c r="K746" i="5"/>
  <c r="M363" i="5"/>
  <c r="E2387" i="5"/>
  <c r="G2524" i="5"/>
  <c r="M2362" i="5"/>
  <c r="G1052" i="5"/>
  <c r="E878" i="5"/>
  <c r="M1871" i="5"/>
  <c r="I2204" i="5"/>
  <c r="K392" i="5"/>
  <c r="F1128" i="5"/>
  <c r="G1631" i="5"/>
  <c r="F1812" i="5"/>
  <c r="G1830" i="5"/>
  <c r="G2077" i="5"/>
  <c r="D117" i="5"/>
  <c r="E2766" i="5"/>
  <c r="I1687" i="5"/>
  <c r="K1731" i="5"/>
  <c r="I2336" i="5"/>
  <c r="F2078" i="5"/>
  <c r="I1829" i="5"/>
  <c r="K1872" i="5"/>
  <c r="M893" i="5"/>
  <c r="I2355" i="5"/>
  <c r="E728" i="5"/>
  <c r="F2084" i="5"/>
  <c r="D1703" i="5"/>
  <c r="E546" i="5"/>
  <c r="M488" i="5"/>
  <c r="M961" i="5"/>
  <c r="K2740" i="5"/>
  <c r="F1389" i="5"/>
  <c r="K1010" i="5"/>
  <c r="M2599" i="5"/>
  <c r="G2474" i="5"/>
  <c r="E1619" i="5"/>
  <c r="K2136" i="5"/>
  <c r="D629" i="5"/>
  <c r="F911" i="5"/>
  <c r="M859" i="5"/>
  <c r="G1269" i="5"/>
  <c r="M305" i="5"/>
  <c r="K2381" i="5"/>
  <c r="I1567" i="5"/>
  <c r="K670" i="5"/>
  <c r="K1935" i="5"/>
  <c r="E2678" i="5"/>
  <c r="F108" i="5"/>
  <c r="I1090" i="5"/>
  <c r="G363" i="5"/>
  <c r="K1441" i="5"/>
  <c r="E8" i="5"/>
  <c r="G1595" i="5"/>
  <c r="M120" i="5"/>
  <c r="D2547" i="5"/>
  <c r="K369" i="5"/>
  <c r="E926" i="5"/>
  <c r="K1475" i="5"/>
  <c r="K1262" i="5"/>
  <c r="K219" i="5"/>
  <c r="K110" i="5"/>
  <c r="K1365" i="5"/>
  <c r="M621" i="5"/>
  <c r="E1539" i="5"/>
  <c r="K602" i="5"/>
  <c r="I206" i="5"/>
  <c r="F2410" i="5"/>
  <c r="K1684" i="5"/>
  <c r="I1833" i="5"/>
  <c r="I1041" i="5"/>
  <c r="E635" i="5"/>
  <c r="K2692" i="5"/>
  <c r="D983" i="5"/>
  <c r="D154" i="5"/>
  <c r="K730" i="5"/>
  <c r="F2431" i="5"/>
  <c r="G561" i="5"/>
  <c r="D826" i="5"/>
  <c r="I1239" i="5"/>
  <c r="F815" i="5"/>
  <c r="I2672" i="5"/>
  <c r="D2851" i="5"/>
  <c r="D243" i="5"/>
  <c r="F431" i="5"/>
  <c r="K1018" i="5"/>
  <c r="F253" i="5"/>
  <c r="F1850" i="5"/>
  <c r="D2612" i="5"/>
  <c r="K661" i="5"/>
  <c r="G2190" i="5"/>
  <c r="D2608" i="5"/>
  <c r="D1883" i="5"/>
  <c r="M2463" i="5"/>
  <c r="K2194" i="5"/>
  <c r="F1940" i="5"/>
  <c r="I1016" i="5"/>
  <c r="G832" i="5"/>
  <c r="I556" i="5"/>
  <c r="D1763" i="5"/>
  <c r="M847" i="5"/>
  <c r="F2561" i="5"/>
  <c r="K437" i="5"/>
  <c r="D2400" i="5"/>
  <c r="K2759" i="5"/>
  <c r="K1964" i="5"/>
  <c r="G1485" i="5"/>
  <c r="K696" i="5"/>
  <c r="I2200" i="5"/>
  <c r="D1431" i="5"/>
  <c r="M2857" i="5"/>
  <c r="D842" i="5"/>
  <c r="D1665" i="5"/>
  <c r="E1024" i="5"/>
  <c r="K1478" i="5"/>
  <c r="M1980" i="5"/>
  <c r="K1245" i="5"/>
  <c r="G1157" i="5"/>
  <c r="D1551" i="5"/>
  <c r="I2154" i="5"/>
  <c r="I2338" i="5"/>
  <c r="E277" i="5"/>
  <c r="I985" i="5"/>
  <c r="D1456" i="5"/>
  <c r="F106" i="5"/>
  <c r="K2178" i="5"/>
  <c r="G859" i="5"/>
  <c r="G27" i="5"/>
  <c r="F2198" i="5"/>
  <c r="D202" i="5"/>
  <c r="E69" i="5"/>
  <c r="F1439" i="5"/>
  <c r="M1919" i="5"/>
  <c r="E2110" i="5"/>
  <c r="F421" i="5"/>
  <c r="E315" i="5"/>
  <c r="D2823" i="5"/>
  <c r="G1257" i="5"/>
  <c r="K246" i="5"/>
  <c r="F435" i="5"/>
  <c r="K1750" i="5"/>
  <c r="G113" i="5"/>
  <c r="E1519" i="5"/>
  <c r="D1614" i="5"/>
  <c r="G1931" i="5"/>
  <c r="D1714" i="5"/>
  <c r="K150" i="5"/>
  <c r="K2327" i="5"/>
  <c r="E2004" i="5"/>
  <c r="I1594" i="5"/>
  <c r="M2118" i="5"/>
  <c r="D223" i="5"/>
  <c r="F2372" i="5"/>
  <c r="K1657" i="5"/>
  <c r="F2260" i="5"/>
  <c r="E840" i="5"/>
  <c r="E1146" i="5"/>
  <c r="G2541" i="5"/>
  <c r="G16" i="5"/>
  <c r="K2622" i="5"/>
  <c r="K470" i="5"/>
  <c r="M2720" i="5"/>
  <c r="M1900" i="5"/>
  <c r="I2036" i="5"/>
  <c r="F1652" i="5"/>
  <c r="D144" i="5"/>
  <c r="G1477" i="5"/>
  <c r="G833" i="5"/>
  <c r="F1077" i="5"/>
  <c r="I160" i="5"/>
  <c r="I503" i="5"/>
  <c r="D1020" i="5"/>
  <c r="K2833" i="5"/>
  <c r="K399" i="5"/>
  <c r="F630" i="5"/>
  <c r="F2572" i="5"/>
  <c r="M1629" i="5"/>
  <c r="F126" i="5"/>
  <c r="F398" i="5"/>
  <c r="E1894" i="5"/>
  <c r="E54" i="5"/>
  <c r="F2673" i="5"/>
  <c r="F1773" i="5"/>
  <c r="E1976" i="5"/>
  <c r="F1306" i="5"/>
  <c r="I643" i="5"/>
  <c r="I2865" i="5"/>
  <c r="M2845" i="5"/>
  <c r="D2330" i="5"/>
  <c r="G1596" i="5"/>
  <c r="G2503" i="5"/>
  <c r="K2310" i="5"/>
  <c r="M647" i="5"/>
  <c r="E290" i="5"/>
  <c r="F41" i="5"/>
  <c r="D2356" i="5"/>
  <c r="M2302" i="5"/>
  <c r="K1134" i="5"/>
  <c r="E873" i="5"/>
  <c r="G2703" i="5"/>
  <c r="K2311" i="5"/>
  <c r="G1057" i="5"/>
  <c r="D2206" i="5"/>
  <c r="D1219" i="5"/>
  <c r="G1581" i="5"/>
  <c r="E2375" i="5"/>
  <c r="E2416" i="5"/>
  <c r="K1221" i="5"/>
  <c r="E207" i="5"/>
  <c r="D2506" i="5"/>
  <c r="F1267" i="5"/>
  <c r="D1828" i="5"/>
  <c r="G2513" i="5"/>
  <c r="G28" i="5"/>
  <c r="G1793" i="5"/>
  <c r="G904" i="5"/>
  <c r="F2466" i="5"/>
  <c r="I1037" i="5"/>
  <c r="F1064" i="5"/>
  <c r="F462" i="5"/>
  <c r="E2286" i="5"/>
  <c r="M1530" i="5"/>
  <c r="E1194" i="5"/>
  <c r="K396" i="5"/>
  <c r="E1558" i="5"/>
  <c r="D2479" i="5"/>
  <c r="K1389" i="5"/>
  <c r="G1232" i="5"/>
  <c r="F191" i="5"/>
  <c r="I2239" i="5"/>
  <c r="D480" i="5"/>
  <c r="G1684" i="5"/>
  <c r="M2417" i="5"/>
  <c r="K1056" i="5"/>
  <c r="D1450" i="5"/>
  <c r="G825" i="5"/>
  <c r="E2553" i="5"/>
  <c r="I98" i="5"/>
  <c r="E958" i="5"/>
  <c r="M2187" i="5"/>
  <c r="G2163" i="5"/>
  <c r="I177" i="5"/>
  <c r="M66" i="5"/>
  <c r="G2874" i="5"/>
  <c r="M1918" i="5"/>
  <c r="E1627" i="5"/>
  <c r="K1952" i="5"/>
  <c r="K59" i="5"/>
  <c r="K1333" i="5"/>
  <c r="G563" i="5"/>
  <c r="D1784" i="5"/>
  <c r="I1401" i="5"/>
  <c r="I1230" i="5"/>
  <c r="G1080" i="5"/>
  <c r="K1207" i="5"/>
  <c r="F2814" i="5"/>
  <c r="K1303" i="5"/>
  <c r="I1887" i="5"/>
  <c r="G645" i="5"/>
  <c r="I420" i="5"/>
  <c r="I1047" i="5"/>
  <c r="I2088" i="5"/>
  <c r="M49" i="5"/>
  <c r="M1250" i="5"/>
  <c r="M2140" i="5"/>
  <c r="K228" i="5"/>
  <c r="K2262" i="5"/>
  <c r="M2175" i="5"/>
  <c r="K1446" i="5"/>
  <c r="K1922" i="5"/>
  <c r="K2703" i="5"/>
  <c r="M2034" i="5"/>
  <c r="D1971" i="5"/>
  <c r="G848" i="5"/>
  <c r="I903" i="5"/>
  <c r="K2836" i="5"/>
  <c r="G2291" i="5"/>
  <c r="E793" i="5"/>
  <c r="K2827" i="5"/>
  <c r="D858" i="5"/>
  <c r="E1470" i="5"/>
  <c r="F1138" i="5"/>
  <c r="F1892" i="5"/>
  <c r="F1872" i="5"/>
  <c r="F734" i="5"/>
  <c r="M1195" i="5"/>
  <c r="K1015" i="5"/>
  <c r="M911" i="5"/>
  <c r="E2313" i="5"/>
  <c r="F1532" i="5"/>
  <c r="G967" i="5"/>
  <c r="I592" i="5"/>
  <c r="E1824" i="5"/>
  <c r="M779" i="5"/>
  <c r="G581" i="5"/>
  <c r="D957" i="5"/>
  <c r="G732" i="5"/>
  <c r="F1116" i="5"/>
  <c r="K2572" i="5"/>
  <c r="K1744" i="5"/>
  <c r="D2789" i="5"/>
  <c r="F1373" i="5"/>
  <c r="K1780" i="5"/>
  <c r="F2633" i="5"/>
  <c r="M156" i="5"/>
  <c r="G320" i="5"/>
  <c r="G1979" i="5"/>
  <c r="M1117" i="5"/>
  <c r="D936" i="5"/>
  <c r="M1445" i="5"/>
  <c r="K1934" i="5"/>
  <c r="M1823" i="5"/>
  <c r="D484" i="5"/>
  <c r="F1058" i="5"/>
  <c r="K1862" i="5"/>
  <c r="M2170" i="5"/>
  <c r="I2674" i="5"/>
  <c r="E2471" i="5"/>
  <c r="D734" i="5"/>
  <c r="G1432" i="5"/>
  <c r="M2473" i="5"/>
  <c r="E662" i="5"/>
  <c r="M182" i="5"/>
  <c r="M2721" i="5"/>
  <c r="F2788" i="5"/>
  <c r="M1542" i="5"/>
  <c r="D2468" i="5"/>
  <c r="E1384" i="5"/>
  <c r="K2179" i="5"/>
  <c r="K497" i="5"/>
  <c r="F2180" i="5"/>
  <c r="D2375" i="5"/>
  <c r="G1960" i="5"/>
  <c r="D301" i="5"/>
  <c r="D254" i="5"/>
  <c r="M693" i="5"/>
  <c r="M418" i="5"/>
  <c r="D1288" i="5"/>
  <c r="D1071" i="5"/>
  <c r="K1448" i="5"/>
  <c r="F2469" i="5"/>
  <c r="K1259" i="5"/>
  <c r="I2181" i="5"/>
  <c r="F428" i="5"/>
  <c r="K1029" i="5"/>
  <c r="E2811" i="5"/>
  <c r="F214" i="5"/>
  <c r="E283" i="5"/>
  <c r="M930" i="5"/>
  <c r="F1328" i="5"/>
  <c r="F2843" i="5"/>
  <c r="I632" i="5"/>
  <c r="K1324" i="5"/>
  <c r="G46" i="5"/>
  <c r="F200" i="5"/>
  <c r="G1386" i="5"/>
  <c r="I1064" i="5"/>
  <c r="M90" i="5"/>
  <c r="K756" i="5"/>
  <c r="M748" i="5"/>
  <c r="I2504" i="5"/>
  <c r="F1132" i="5"/>
  <c r="E777" i="5"/>
  <c r="K2632" i="5"/>
  <c r="M162" i="5"/>
  <c r="F2409" i="5"/>
  <c r="M1131" i="5"/>
  <c r="G57" i="5"/>
  <c r="K957" i="5"/>
  <c r="E1803" i="5"/>
  <c r="F905" i="5"/>
  <c r="F673" i="5"/>
  <c r="I826" i="5"/>
  <c r="D2691" i="5"/>
  <c r="D1534" i="5"/>
  <c r="D1898" i="5"/>
  <c r="D257" i="5"/>
  <c r="M1558" i="5"/>
  <c r="D1279" i="5"/>
  <c r="F1722" i="5"/>
  <c r="I786" i="5"/>
  <c r="D1364" i="5"/>
  <c r="K1360" i="5"/>
  <c r="F208" i="5"/>
  <c r="M407" i="5"/>
  <c r="D1298" i="5"/>
  <c r="I2626" i="5"/>
  <c r="D2454" i="5"/>
  <c r="G2722" i="5"/>
  <c r="I2152" i="5"/>
  <c r="D1968" i="5"/>
  <c r="K1676" i="5"/>
  <c r="M2164" i="5"/>
  <c r="E1311" i="5"/>
  <c r="M559" i="5"/>
  <c r="E1339" i="5"/>
  <c r="M489" i="5"/>
  <c r="D1228" i="5"/>
  <c r="G2171" i="5"/>
  <c r="K906" i="5"/>
  <c r="K1863" i="5"/>
  <c r="I236" i="5"/>
  <c r="I283" i="5"/>
  <c r="D904" i="5"/>
  <c r="G644" i="5"/>
  <c r="M2004" i="5"/>
  <c r="G566" i="5"/>
  <c r="E928" i="5"/>
  <c r="D1794" i="5"/>
  <c r="K901" i="5"/>
  <c r="I1575" i="5"/>
  <c r="D1504" i="5"/>
  <c r="M956" i="5"/>
  <c r="G2449" i="5"/>
  <c r="I1404" i="5"/>
  <c r="I2097" i="5"/>
  <c r="I2828" i="5"/>
  <c r="I2577" i="5"/>
  <c r="F2619" i="5"/>
  <c r="G2729" i="5"/>
  <c r="K1122" i="5"/>
  <c r="F714" i="5"/>
  <c r="D1666" i="5"/>
  <c r="F2663" i="5"/>
  <c r="G2669" i="5"/>
  <c r="I1655" i="5"/>
  <c r="G1368" i="5"/>
  <c r="G1753" i="5"/>
  <c r="G1366" i="5"/>
  <c r="G112" i="5"/>
  <c r="K764" i="5"/>
  <c r="I1487" i="5"/>
  <c r="M733" i="5"/>
  <c r="I2547" i="5"/>
  <c r="G2649" i="5"/>
  <c r="F2698" i="5"/>
  <c r="M1602" i="5"/>
  <c r="I132" i="5"/>
  <c r="M926" i="5"/>
  <c r="G12" i="5"/>
  <c r="D2626" i="5"/>
  <c r="G697" i="5"/>
  <c r="M2185" i="5"/>
  <c r="I1990" i="5"/>
  <c r="F2657" i="5"/>
  <c r="D137" i="5"/>
  <c r="E1582" i="5"/>
  <c r="M1335" i="5"/>
  <c r="G568" i="5"/>
  <c r="G2807" i="5"/>
  <c r="I2704" i="5"/>
  <c r="G2095" i="5"/>
  <c r="D892" i="5"/>
  <c r="E340" i="5"/>
  <c r="I518" i="5"/>
  <c r="M628" i="5"/>
  <c r="I715" i="5"/>
  <c r="E254" i="5"/>
  <c r="D833" i="5"/>
  <c r="M296" i="5"/>
  <c r="M2570" i="5"/>
  <c r="F1789" i="5"/>
  <c r="M2794" i="5"/>
  <c r="I724" i="5"/>
  <c r="K1468" i="5"/>
  <c r="M1728" i="5"/>
  <c r="G466" i="5"/>
  <c r="K605" i="5"/>
  <c r="I827" i="5"/>
  <c r="G2742" i="5"/>
  <c r="I228" i="5"/>
  <c r="K1197" i="5"/>
  <c r="F2015" i="5"/>
  <c r="E1516" i="5"/>
  <c r="K1677" i="5"/>
  <c r="F1296" i="5"/>
  <c r="F1073" i="5"/>
  <c r="M273" i="5"/>
  <c r="K370" i="5"/>
  <c r="E2423" i="5"/>
  <c r="K2475" i="5"/>
  <c r="E1513" i="5"/>
  <c r="E679" i="5"/>
  <c r="D2826" i="5"/>
  <c r="F2617" i="5"/>
  <c r="I1987" i="5"/>
  <c r="F2830" i="5"/>
  <c r="G955" i="5"/>
  <c r="I1546" i="5"/>
  <c r="G960" i="5"/>
  <c r="F1034" i="5"/>
  <c r="M1001" i="5"/>
  <c r="E625" i="5"/>
  <c r="F2622" i="5"/>
  <c r="D325" i="5"/>
  <c r="M1291" i="5"/>
  <c r="M2283" i="5"/>
  <c r="I292" i="5"/>
  <c r="M2677" i="5"/>
  <c r="K1648" i="5"/>
  <c r="G2499" i="5"/>
  <c r="F1528" i="5"/>
  <c r="M1337" i="5"/>
  <c r="F1279" i="5"/>
  <c r="K563" i="5"/>
  <c r="K2676" i="5"/>
  <c r="G388" i="5"/>
  <c r="K572" i="5"/>
  <c r="I928" i="5"/>
  <c r="G2477" i="5"/>
  <c r="I1160" i="5"/>
  <c r="F2071" i="5"/>
  <c r="D245" i="5"/>
  <c r="M2214" i="5"/>
  <c r="F2227" i="5"/>
  <c r="K1226" i="5"/>
  <c r="M921" i="5"/>
  <c r="I425" i="5"/>
  <c r="G2509" i="5"/>
  <c r="E1988" i="5"/>
  <c r="G1839" i="5"/>
  <c r="K2716" i="5"/>
  <c r="E678" i="5"/>
  <c r="G2299" i="5"/>
  <c r="M1548" i="5"/>
  <c r="M946" i="5"/>
  <c r="G265" i="5"/>
  <c r="E1193" i="5"/>
  <c r="D1564" i="5"/>
  <c r="D1059" i="5"/>
  <c r="K2180" i="5"/>
  <c r="M1462" i="5"/>
  <c r="G535" i="5"/>
  <c r="K226" i="5"/>
  <c r="D1475" i="5"/>
  <c r="K2685" i="5"/>
  <c r="E2750" i="5"/>
  <c r="I2641" i="5"/>
  <c r="M2398" i="5"/>
  <c r="G2438" i="5"/>
  <c r="M1175" i="5"/>
  <c r="M89" i="5"/>
  <c r="F2756" i="5"/>
  <c r="M1546" i="5"/>
  <c r="K450" i="5"/>
  <c r="G190" i="5"/>
  <c r="E358" i="5"/>
  <c r="F888" i="5"/>
  <c r="I528" i="5"/>
  <c r="I2880" i="5"/>
  <c r="F36" i="5"/>
  <c r="M2258" i="5"/>
  <c r="I2039" i="5"/>
  <c r="F326" i="5"/>
  <c r="I1547" i="5"/>
  <c r="K46" i="5"/>
  <c r="E1889" i="5"/>
  <c r="E138" i="5"/>
  <c r="K44" i="5"/>
  <c r="G1002" i="5"/>
  <c r="E2194" i="5"/>
  <c r="G1536" i="5"/>
  <c r="D458" i="5"/>
  <c r="E2291" i="5"/>
  <c r="E1166" i="5"/>
  <c r="F1545" i="5"/>
  <c r="G258" i="5"/>
  <c r="M1787" i="5"/>
  <c r="I2644" i="5"/>
  <c r="G1357" i="5"/>
  <c r="F670" i="5"/>
  <c r="D1759" i="5"/>
  <c r="I447" i="5"/>
  <c r="I1359" i="5"/>
  <c r="I1334" i="5"/>
  <c r="E2409" i="5"/>
  <c r="E1083" i="5"/>
  <c r="I1252" i="5"/>
  <c r="M1956" i="5"/>
  <c r="K723" i="5"/>
  <c r="K1638" i="5"/>
  <c r="K134" i="5"/>
  <c r="G913" i="5"/>
  <c r="K1578" i="5"/>
  <c r="K476" i="5"/>
  <c r="G44" i="5"/>
  <c r="F2542" i="5"/>
  <c r="F1507" i="5"/>
  <c r="I182" i="5"/>
  <c r="D1261" i="5"/>
  <c r="E2788" i="5"/>
  <c r="M2002" i="5"/>
  <c r="I1671" i="5"/>
  <c r="M2846" i="5"/>
  <c r="I2259" i="5"/>
  <c r="G823" i="5"/>
  <c r="D832" i="5"/>
  <c r="F2691" i="5"/>
  <c r="G8" i="5"/>
  <c r="K204" i="5"/>
  <c r="G944" i="5"/>
  <c r="F363" i="5"/>
  <c r="K83" i="5"/>
  <c r="D573" i="5"/>
  <c r="I17" i="5"/>
  <c r="E232" i="5"/>
  <c r="G1722" i="5"/>
  <c r="M348" i="5"/>
  <c r="G1736" i="5"/>
  <c r="E1907" i="5"/>
  <c r="F2656" i="5"/>
  <c r="K268" i="5"/>
  <c r="E1235" i="5"/>
  <c r="M2010" i="5"/>
  <c r="K2570" i="5"/>
  <c r="M2729" i="5"/>
  <c r="E1822" i="5"/>
  <c r="I661" i="5"/>
  <c r="D2108" i="5"/>
  <c r="D612" i="5"/>
  <c r="E1524" i="5"/>
  <c r="I2058" i="5"/>
  <c r="I2022" i="5"/>
  <c r="M2249" i="5"/>
  <c r="K1714" i="5"/>
  <c r="F2310" i="5"/>
  <c r="E2207" i="5"/>
  <c r="F721" i="5"/>
  <c r="M1786" i="5"/>
  <c r="D2624" i="5"/>
  <c r="K68" i="5"/>
  <c r="E2380" i="5"/>
  <c r="I360" i="5"/>
  <c r="D2546" i="5"/>
  <c r="D2706" i="5"/>
  <c r="M1318" i="5"/>
  <c r="M1290" i="5"/>
  <c r="K1485" i="5"/>
  <c r="E2095" i="5"/>
  <c r="K581" i="5"/>
  <c r="M694" i="5"/>
  <c r="E1195" i="5"/>
  <c r="G727" i="5"/>
  <c r="D2745" i="5"/>
  <c r="E2523" i="5"/>
  <c r="K1178" i="5"/>
  <c r="K1455" i="5"/>
  <c r="I32" i="5"/>
  <c r="E1020" i="5"/>
  <c r="G2706" i="5"/>
  <c r="F1275" i="5"/>
  <c r="F1912" i="5"/>
  <c r="E2308" i="5"/>
  <c r="I365" i="5"/>
  <c r="D2507" i="5"/>
  <c r="E1344" i="5"/>
  <c r="D872" i="5"/>
  <c r="I2339" i="5"/>
  <c r="D1783" i="5"/>
  <c r="D2383" i="5"/>
  <c r="K1367" i="5"/>
  <c r="K130" i="5"/>
  <c r="G2021" i="5"/>
  <c r="E211" i="5"/>
  <c r="I671" i="5"/>
  <c r="F2683" i="5"/>
  <c r="M413" i="5"/>
  <c r="D608" i="5"/>
  <c r="I1917" i="5"/>
  <c r="E2812" i="5"/>
  <c r="M1653" i="5"/>
  <c r="F646" i="5"/>
  <c r="F1234" i="5"/>
  <c r="E1532" i="5"/>
  <c r="M2748" i="5"/>
  <c r="G2727" i="5"/>
  <c r="K2258" i="5"/>
  <c r="F1102" i="5"/>
  <c r="K2071" i="5"/>
  <c r="E2485" i="5"/>
  <c r="D1140" i="5"/>
  <c r="K1202" i="5"/>
  <c r="E460" i="5"/>
  <c r="M2392" i="5"/>
  <c r="M2837" i="5"/>
  <c r="D2306" i="5"/>
  <c r="E687" i="5"/>
  <c r="M1610" i="5"/>
  <c r="I1858" i="5"/>
  <c r="D647" i="5"/>
  <c r="K305" i="5"/>
  <c r="I2404" i="5"/>
  <c r="M2739" i="5"/>
  <c r="I2218" i="5"/>
  <c r="K248" i="5"/>
  <c r="I1810" i="5"/>
  <c r="D2579" i="5"/>
  <c r="E2362" i="5"/>
  <c r="G1543" i="5"/>
  <c r="E2817" i="5"/>
  <c r="D1258" i="5"/>
  <c r="D564" i="5"/>
  <c r="M250" i="5"/>
  <c r="E677" i="5"/>
  <c r="E2293" i="5"/>
  <c r="I395" i="5"/>
  <c r="E1565" i="5"/>
  <c r="I1277" i="5"/>
  <c r="I2819" i="5"/>
  <c r="F2363" i="5"/>
  <c r="E2722" i="5"/>
  <c r="E1321" i="5"/>
  <c r="F1045" i="5"/>
  <c r="D2437" i="5"/>
  <c r="I1249" i="5"/>
  <c r="G34" i="5"/>
  <c r="I1532" i="5"/>
  <c r="F2623" i="5"/>
  <c r="G1070" i="5"/>
  <c r="D1024" i="5"/>
  <c r="E545" i="5"/>
  <c r="M395" i="5"/>
  <c r="F1550" i="5"/>
  <c r="D373" i="5"/>
  <c r="E1936" i="5"/>
  <c r="F1742" i="5"/>
  <c r="I240" i="5"/>
  <c r="K50" i="5"/>
  <c r="E1986" i="5"/>
  <c r="M2527" i="5"/>
  <c r="I260" i="5"/>
  <c r="E1802" i="5"/>
  <c r="D1565" i="5"/>
  <c r="M835" i="5"/>
  <c r="M1913" i="5"/>
  <c r="F2853" i="5"/>
  <c r="I744" i="5"/>
  <c r="F2157" i="5"/>
  <c r="I451" i="5"/>
  <c r="D1486" i="5"/>
  <c r="G928" i="5"/>
  <c r="K956" i="5"/>
  <c r="F720" i="5"/>
  <c r="M2493" i="5"/>
  <c r="K655" i="5"/>
  <c r="K2347" i="5"/>
  <c r="M415" i="5"/>
  <c r="F2402" i="5"/>
  <c r="I1142" i="5"/>
  <c r="E1832" i="5"/>
  <c r="F197" i="5"/>
  <c r="E2512" i="5"/>
  <c r="I2605" i="5"/>
  <c r="G228" i="5"/>
  <c r="D2253" i="5"/>
  <c r="M1349" i="5"/>
  <c r="F787" i="5"/>
  <c r="F460" i="5"/>
  <c r="K617" i="5"/>
  <c r="M852" i="5"/>
  <c r="F196" i="5"/>
  <c r="E1346" i="5"/>
  <c r="M2016" i="5"/>
  <c r="E359" i="5"/>
  <c r="G208" i="5"/>
  <c r="K101" i="5"/>
  <c r="F373" i="5"/>
  <c r="I1530" i="5"/>
  <c r="E2092" i="5"/>
  <c r="F2681" i="5"/>
  <c r="K255" i="5"/>
  <c r="E1820" i="5"/>
  <c r="D2876" i="5"/>
  <c r="M1359" i="5"/>
  <c r="M1118" i="5"/>
  <c r="K210" i="5"/>
  <c r="E1827" i="5"/>
  <c r="D2449" i="5"/>
  <c r="D2119" i="5"/>
  <c r="M1647" i="5"/>
  <c r="M2163" i="5"/>
  <c r="F2151" i="5"/>
  <c r="D494" i="5"/>
  <c r="M1396" i="5"/>
  <c r="K29" i="5"/>
  <c r="F796" i="5"/>
  <c r="D2688" i="5"/>
  <c r="E951" i="5"/>
  <c r="K549" i="5"/>
  <c r="F823" i="5"/>
  <c r="I2676" i="5"/>
  <c r="F2368" i="5"/>
  <c r="K371" i="5"/>
  <c r="M1559" i="5"/>
  <c r="K1945" i="5"/>
  <c r="M446" i="5"/>
  <c r="M2770" i="5"/>
  <c r="F486" i="5"/>
  <c r="I2845" i="5"/>
  <c r="M335" i="5"/>
  <c r="D2526" i="5"/>
  <c r="G461" i="5"/>
  <c r="I935" i="5"/>
  <c r="F1446" i="5"/>
  <c r="D2065" i="5"/>
  <c r="M1137" i="5"/>
  <c r="K2728" i="5"/>
  <c r="G834" i="5"/>
  <c r="I238" i="5"/>
  <c r="K692" i="5"/>
  <c r="G2375" i="5"/>
  <c r="F2289" i="5"/>
  <c r="D2394" i="5"/>
  <c r="I122" i="5"/>
  <c r="G2601" i="5"/>
  <c r="D2674" i="5"/>
  <c r="D758" i="5"/>
  <c r="F902" i="5"/>
  <c r="F2599" i="5"/>
  <c r="M1263" i="5"/>
  <c r="D598" i="5"/>
  <c r="I308" i="5"/>
  <c r="D1497" i="5"/>
  <c r="D795" i="5"/>
  <c r="M2852" i="5"/>
  <c r="F2716" i="5"/>
  <c r="M681" i="5"/>
  <c r="E2350" i="5"/>
  <c r="G2118" i="5"/>
  <c r="G847" i="5"/>
  <c r="E622" i="5"/>
  <c r="K109" i="5"/>
  <c r="K1866" i="5"/>
  <c r="M319" i="5"/>
  <c r="G575" i="5"/>
  <c r="I2085" i="5"/>
  <c r="I1785" i="5"/>
  <c r="G1180" i="5"/>
  <c r="I1403" i="5"/>
  <c r="I1903" i="5"/>
  <c r="E882" i="5"/>
  <c r="F634" i="5"/>
  <c r="E1152" i="5"/>
  <c r="F2419" i="5"/>
  <c r="D2456" i="5"/>
  <c r="F1973" i="5"/>
  <c r="K2800" i="5"/>
  <c r="F1402" i="5"/>
  <c r="E2795" i="5"/>
  <c r="K2557" i="5"/>
  <c r="K2503" i="5"/>
  <c r="F1314" i="5"/>
  <c r="F213" i="5"/>
  <c r="G1759" i="5"/>
  <c r="M2744" i="5"/>
  <c r="G1417" i="5"/>
  <c r="K2469" i="5"/>
  <c r="I1884" i="5"/>
  <c r="E2637" i="5"/>
  <c r="G2393" i="5"/>
  <c r="D2575" i="5"/>
  <c r="G1005" i="5"/>
  <c r="F922" i="5"/>
  <c r="K611" i="5"/>
  <c r="I1072" i="5"/>
  <c r="K763" i="5"/>
  <c r="G1887" i="5"/>
  <c r="E575" i="5"/>
  <c r="I1951" i="5"/>
  <c r="M2718" i="5"/>
  <c r="F2511" i="5"/>
  <c r="I366" i="5"/>
  <c r="E2713" i="5"/>
  <c r="I1048" i="5"/>
  <c r="F2302" i="5"/>
  <c r="D2488" i="5"/>
  <c r="F1997" i="5"/>
  <c r="G367" i="5"/>
  <c r="K1728" i="5"/>
  <c r="G1482" i="5"/>
  <c r="D526" i="5"/>
  <c r="K2614" i="5"/>
  <c r="G1813" i="5"/>
  <c r="G36" i="5"/>
  <c r="F81" i="5"/>
  <c r="K915" i="5"/>
  <c r="M549" i="5"/>
  <c r="M2033" i="5"/>
  <c r="I401" i="5"/>
  <c r="G582" i="5"/>
  <c r="K2007" i="5"/>
  <c r="D2860" i="5"/>
  <c r="F349" i="5"/>
  <c r="K774" i="5"/>
  <c r="G1294" i="5"/>
  <c r="F537" i="5"/>
  <c r="D2145" i="5"/>
  <c r="D179" i="5"/>
  <c r="G2646" i="5"/>
  <c r="D651" i="5"/>
  <c r="M1693" i="5"/>
  <c r="G496" i="5"/>
  <c r="K665" i="5"/>
  <c r="E489" i="5"/>
  <c r="I2687" i="5"/>
  <c r="D918" i="5"/>
  <c r="G777" i="5"/>
  <c r="D538" i="5"/>
  <c r="I2387" i="5"/>
  <c r="G1346" i="5"/>
  <c r="D408" i="5"/>
  <c r="D171" i="5"/>
  <c r="I1640" i="5"/>
  <c r="E2538" i="5"/>
  <c r="G573" i="5"/>
  <c r="I924" i="5"/>
  <c r="F2136" i="5"/>
  <c r="K93" i="5"/>
  <c r="I2353" i="5"/>
  <c r="K1621" i="5"/>
  <c r="D1129" i="5"/>
  <c r="E2844" i="5"/>
  <c r="F1278" i="5"/>
  <c r="K2560" i="5"/>
  <c r="M1755" i="5"/>
  <c r="E6" i="5"/>
  <c r="K1205" i="5"/>
  <c r="M2873" i="5"/>
  <c r="E1641" i="5"/>
  <c r="G982" i="5"/>
  <c r="E130" i="5"/>
  <c r="M48" i="5"/>
  <c r="G1108" i="5"/>
  <c r="F940" i="5"/>
  <c r="G2098" i="5"/>
  <c r="E2464" i="5"/>
  <c r="M64" i="5"/>
  <c r="K1042" i="5"/>
  <c r="K356" i="5"/>
  <c r="E1723" i="5"/>
  <c r="E1804" i="5"/>
  <c r="D1012" i="5"/>
  <c r="E2822" i="5"/>
  <c r="E149" i="5"/>
  <c r="F2320" i="5"/>
  <c r="I520" i="5"/>
  <c r="M2147" i="5"/>
  <c r="G2707" i="5"/>
  <c r="I2215" i="5"/>
  <c r="E970" i="5"/>
  <c r="I755" i="5"/>
  <c r="G2238" i="5"/>
  <c r="D1764" i="5"/>
  <c r="F1792" i="5"/>
  <c r="E2227" i="5"/>
  <c r="I1299" i="5"/>
  <c r="G218" i="5"/>
  <c r="K2061" i="5"/>
  <c r="E1491" i="5"/>
  <c r="M2843" i="5"/>
  <c r="E210" i="5"/>
  <c r="D1063" i="5"/>
  <c r="E617" i="5"/>
  <c r="D2660" i="5"/>
  <c r="G612" i="5"/>
  <c r="E1784" i="5"/>
  <c r="E2100" i="5"/>
  <c r="I612" i="5"/>
  <c r="F1519" i="5"/>
  <c r="D1138" i="5"/>
  <c r="M1768" i="5"/>
  <c r="M1331" i="5"/>
  <c r="K2507" i="5"/>
  <c r="D1598" i="5"/>
  <c r="E2575" i="5"/>
  <c r="I2098" i="5"/>
  <c r="E2000" i="5"/>
  <c r="M2866" i="5"/>
  <c r="E2235" i="5"/>
  <c r="K1189" i="5"/>
  <c r="M1536" i="5"/>
  <c r="M281" i="5"/>
  <c r="F1469" i="5"/>
  <c r="I679" i="5"/>
  <c r="G1687" i="5"/>
  <c r="K1844" i="5"/>
  <c r="E2686" i="5"/>
  <c r="I627" i="5"/>
  <c r="E1165" i="5"/>
  <c r="I861" i="5"/>
  <c r="K1910" i="5"/>
  <c r="M1964" i="5"/>
  <c r="E1599" i="5"/>
  <c r="I2238" i="5"/>
  <c r="M2153" i="5"/>
  <c r="G2418" i="5"/>
  <c r="M2301" i="5"/>
  <c r="K2117" i="5"/>
  <c r="D2539" i="5"/>
  <c r="E1749" i="5"/>
  <c r="I2689" i="5"/>
  <c r="K2272" i="5"/>
  <c r="E800" i="5"/>
  <c r="K2010" i="5"/>
  <c r="F414" i="5"/>
  <c r="K2015" i="5"/>
  <c r="F481" i="5"/>
  <c r="K2596" i="5"/>
  <c r="D57" i="5"/>
  <c r="K1730" i="5"/>
  <c r="D1802" i="5"/>
  <c r="I1727" i="5"/>
  <c r="K1404" i="5"/>
  <c r="E1323" i="5"/>
  <c r="K2838" i="5"/>
  <c r="I1742" i="5"/>
  <c r="M1711" i="5"/>
  <c r="K1842" i="5"/>
  <c r="E1906" i="5"/>
  <c r="K2039" i="5"/>
  <c r="E1845" i="5"/>
  <c r="M2350" i="5"/>
  <c r="E603" i="5"/>
  <c r="D1085" i="5"/>
  <c r="K2288" i="5"/>
  <c r="F448" i="5"/>
  <c r="I1924" i="5"/>
  <c r="G2366" i="5"/>
  <c r="K1457" i="5"/>
  <c r="F709" i="5"/>
  <c r="G469" i="5"/>
  <c r="E336" i="5"/>
  <c r="D2320" i="5"/>
  <c r="G890" i="5"/>
  <c r="D2631" i="5"/>
  <c r="K2582" i="5"/>
  <c r="D663" i="5"/>
  <c r="G1204" i="5"/>
  <c r="M2778" i="5"/>
  <c r="M845" i="5"/>
  <c r="G327" i="5"/>
  <c r="E1747" i="5"/>
  <c r="D1642" i="5"/>
  <c r="D26" i="5"/>
  <c r="D1517" i="5"/>
  <c r="E312" i="5"/>
  <c r="K911" i="5"/>
  <c r="F1178" i="5"/>
  <c r="I1013" i="5"/>
  <c r="F1281" i="5"/>
  <c r="G2258" i="5"/>
  <c r="G1099" i="5"/>
  <c r="G780" i="5"/>
  <c r="F1635" i="5"/>
  <c r="F1239" i="5"/>
  <c r="E1360" i="5"/>
  <c r="F1482" i="5"/>
  <c r="F2194" i="5"/>
  <c r="G2094" i="5"/>
  <c r="K382" i="5"/>
  <c r="G133" i="5"/>
  <c r="E604" i="5"/>
  <c r="M252" i="5"/>
  <c r="E2312" i="5"/>
  <c r="I2749" i="5"/>
  <c r="E2463" i="5"/>
  <c r="G2473" i="5"/>
  <c r="E1703" i="5"/>
  <c r="M1484" i="5"/>
  <c r="G1296" i="5"/>
  <c r="F154" i="5"/>
  <c r="I1783" i="5"/>
  <c r="M1465" i="5"/>
  <c r="D1852" i="5"/>
  <c r="F2771" i="5"/>
  <c r="G1790" i="5"/>
  <c r="G2419" i="5"/>
  <c r="M2425" i="5"/>
  <c r="E2335" i="5"/>
  <c r="I144" i="5"/>
  <c r="E826" i="5"/>
  <c r="M788" i="5"/>
  <c r="M1847" i="5"/>
  <c r="F925" i="5"/>
  <c r="E1366" i="5"/>
  <c r="E2501" i="5"/>
  <c r="G1145" i="5"/>
  <c r="G2041" i="5"/>
  <c r="M2267" i="5"/>
  <c r="I727" i="5"/>
  <c r="F1014" i="5"/>
  <c r="G1779" i="5"/>
  <c r="E1389" i="5"/>
  <c r="K1998" i="5"/>
  <c r="E1843" i="5"/>
  <c r="F780" i="5"/>
  <c r="M2199" i="5"/>
  <c r="G1745" i="5"/>
  <c r="E557" i="5"/>
  <c r="I2520" i="5"/>
  <c r="F2512" i="5"/>
  <c r="D1992" i="5"/>
  <c r="F1848" i="5"/>
  <c r="E1924" i="5"/>
  <c r="I2826" i="5"/>
  <c r="I1481" i="5"/>
  <c r="E1551" i="5"/>
  <c r="K890" i="5"/>
  <c r="K1283" i="5"/>
  <c r="M2662" i="5"/>
  <c r="M987" i="5"/>
  <c r="K1082" i="5"/>
  <c r="I1387" i="5"/>
  <c r="D2676" i="5"/>
  <c r="I1856" i="5"/>
  <c r="E2697" i="5"/>
  <c r="G1532" i="5"/>
  <c r="E1523" i="5"/>
  <c r="G2101" i="5"/>
  <c r="I1633" i="5"/>
  <c r="D2274" i="5"/>
  <c r="E137" i="5"/>
  <c r="D1969" i="5"/>
  <c r="I1885" i="5"/>
  <c r="F235" i="5"/>
  <c r="D900" i="5"/>
  <c r="G678" i="5"/>
  <c r="I806" i="5"/>
  <c r="F1411" i="5"/>
  <c r="D448" i="5"/>
  <c r="E2198" i="5"/>
  <c r="K319" i="5"/>
  <c r="G2543" i="5"/>
  <c r="M2143" i="5"/>
  <c r="D2467" i="5"/>
  <c r="K1044" i="5"/>
  <c r="F2055" i="5"/>
  <c r="I2047" i="5"/>
  <c r="D2743" i="5"/>
  <c r="I1512" i="5"/>
  <c r="E797" i="5"/>
  <c r="D2847" i="5"/>
  <c r="M1535" i="5"/>
  <c r="D890" i="5"/>
  <c r="D607" i="5"/>
  <c r="M2471" i="5"/>
  <c r="M1010" i="5"/>
  <c r="D1370" i="5"/>
  <c r="G145" i="5"/>
  <c r="I2830" i="5"/>
  <c r="I1289" i="5"/>
  <c r="G1612" i="5"/>
  <c r="G2740" i="5"/>
  <c r="F924" i="5"/>
  <c r="E856" i="5"/>
  <c r="E1033" i="5"/>
  <c r="M699" i="5"/>
  <c r="K1352" i="5"/>
  <c r="F21" i="5"/>
  <c r="I2060" i="5"/>
  <c r="D916" i="5"/>
  <c r="F1513" i="5"/>
  <c r="F276" i="5"/>
  <c r="G2336" i="5"/>
  <c r="D814" i="5"/>
  <c r="K2280" i="5"/>
  <c r="F1837" i="5"/>
  <c r="G425" i="5"/>
  <c r="D1672" i="5"/>
  <c r="G1771" i="5"/>
  <c r="D2298" i="5"/>
  <c r="F764" i="5"/>
  <c r="M1007" i="5"/>
  <c r="G1926" i="5"/>
  <c r="G1213" i="5"/>
  <c r="E2332" i="5"/>
  <c r="D2555" i="5"/>
  <c r="K2072" i="5"/>
  <c r="F2555" i="5"/>
  <c r="G179" i="5"/>
  <c r="M2378" i="5"/>
  <c r="D815" i="5"/>
  <c r="K508" i="5"/>
  <c r="D1718" i="5"/>
  <c r="I1153" i="5"/>
  <c r="M1890" i="5"/>
  <c r="F1391" i="5"/>
  <c r="M1555" i="5"/>
  <c r="F742" i="5"/>
  <c r="G1189" i="5"/>
  <c r="E1818" i="5"/>
  <c r="M2244" i="5"/>
  <c r="F407" i="5"/>
  <c r="K354" i="5"/>
  <c r="M1516" i="5"/>
  <c r="E1364" i="5"/>
  <c r="K2672" i="5"/>
  <c r="F1899" i="5"/>
  <c r="F2471" i="5"/>
  <c r="M626" i="5"/>
  <c r="I1919" i="5"/>
  <c r="M2192" i="5"/>
  <c r="F598" i="5"/>
  <c r="K1313" i="5"/>
  <c r="E1550" i="5"/>
  <c r="D970" i="5"/>
  <c r="E2016" i="5"/>
  <c r="M2828" i="5"/>
  <c r="F300" i="5"/>
  <c r="M1996" i="5"/>
  <c r="D1633" i="5"/>
  <c r="M234" i="5"/>
  <c r="I299" i="5"/>
  <c r="D1281" i="5"/>
  <c r="F684" i="5"/>
  <c r="E148" i="5"/>
  <c r="I319" i="5"/>
  <c r="K201" i="5"/>
  <c r="F779" i="5"/>
  <c r="F910" i="5"/>
  <c r="K416" i="5"/>
  <c r="F1479" i="5"/>
  <c r="M1152" i="5"/>
  <c r="F195" i="5"/>
  <c r="D367" i="5"/>
  <c r="F2096" i="5"/>
  <c r="M2320" i="5"/>
  <c r="E2237" i="5"/>
  <c r="K1227" i="5"/>
  <c r="F1161" i="5"/>
  <c r="M2589" i="5"/>
  <c r="D1053" i="5"/>
  <c r="D330" i="5"/>
  <c r="K578" i="5"/>
  <c r="F2684" i="5"/>
  <c r="F927" i="5"/>
  <c r="F2304" i="5"/>
  <c r="E1258" i="5"/>
  <c r="F977" i="5"/>
  <c r="M370" i="5"/>
  <c r="D491" i="5"/>
  <c r="M1953" i="5"/>
  <c r="M1468" i="5"/>
  <c r="E925" i="5"/>
  <c r="E501" i="5"/>
  <c r="M1836" i="5"/>
  <c r="I599" i="5"/>
  <c r="I640" i="5"/>
  <c r="F1538" i="5"/>
  <c r="I2175" i="5"/>
  <c r="M2141" i="5"/>
  <c r="F1824" i="5"/>
  <c r="D1461" i="5"/>
  <c r="I2342" i="5"/>
  <c r="E263" i="5"/>
  <c r="K49" i="5"/>
  <c r="K35" i="5"/>
  <c r="M2424" i="5"/>
  <c r="M1389" i="5"/>
  <c r="I1367" i="5"/>
  <c r="E1050" i="5"/>
  <c r="M1571" i="5"/>
  <c r="E754" i="5"/>
  <c r="K2784" i="5"/>
  <c r="D909" i="5"/>
  <c r="F1346" i="5"/>
  <c r="G351" i="5"/>
  <c r="I498" i="5"/>
  <c r="K448" i="5"/>
  <c r="G247" i="5"/>
  <c r="D636" i="5"/>
  <c r="E536" i="5"/>
  <c r="G2027" i="5"/>
  <c r="M1614" i="5"/>
  <c r="I2315" i="5"/>
  <c r="M651" i="5"/>
  <c r="I630" i="5"/>
  <c r="K239" i="5"/>
  <c r="D1250" i="5"/>
  <c r="I315" i="5"/>
  <c r="K771" i="5"/>
  <c r="F1108" i="5"/>
  <c r="G661" i="5"/>
  <c r="E2399" i="5"/>
  <c r="D1378" i="5"/>
  <c r="I858" i="5"/>
  <c r="G48" i="5"/>
  <c r="D1751" i="5"/>
  <c r="M1616" i="5"/>
  <c r="F2822" i="5"/>
  <c r="E871" i="5"/>
  <c r="G1781" i="5"/>
  <c r="G124" i="5"/>
  <c r="I1663" i="5"/>
  <c r="D25" i="5"/>
  <c r="K939" i="5"/>
  <c r="F224" i="5"/>
  <c r="I69" i="5"/>
  <c r="F153" i="5"/>
  <c r="F1062" i="5"/>
  <c r="F2493" i="5"/>
  <c r="G2212" i="5"/>
  <c r="G1967" i="5"/>
  <c r="K225" i="5"/>
  <c r="F2879" i="5"/>
  <c r="K419" i="5"/>
  <c r="I1398" i="5"/>
  <c r="F2021" i="5"/>
  <c r="K169" i="5"/>
  <c r="I648" i="5"/>
  <c r="E569" i="5"/>
  <c r="G2162" i="5"/>
  <c r="D440" i="5"/>
  <c r="E1238" i="5"/>
  <c r="G2836" i="5"/>
  <c r="G2599" i="5"/>
  <c r="M138" i="5"/>
  <c r="E968" i="5"/>
  <c r="F1879" i="5"/>
  <c r="E1202" i="5"/>
  <c r="E366" i="5"/>
  <c r="G650" i="5"/>
  <c r="I1523" i="5"/>
  <c r="I976" i="5"/>
  <c r="I1528" i="5"/>
  <c r="G2193" i="5"/>
  <c r="D277" i="5"/>
  <c r="E883" i="5"/>
  <c r="G1451" i="5"/>
  <c r="K415" i="5"/>
  <c r="K1951" i="5"/>
  <c r="D1336" i="5"/>
  <c r="K1452" i="5"/>
  <c r="G235" i="5"/>
  <c r="G2192" i="5"/>
  <c r="M869" i="5"/>
  <c r="M2750" i="5"/>
  <c r="G880" i="5"/>
  <c r="D1080" i="5"/>
  <c r="I1378" i="5"/>
  <c r="F1942" i="5"/>
  <c r="K1233" i="5"/>
  <c r="K2096" i="5"/>
  <c r="I717" i="5"/>
  <c r="M263" i="5"/>
  <c r="K561" i="5"/>
  <c r="D229" i="5"/>
  <c r="E23" i="5"/>
  <c r="E1103" i="5"/>
  <c r="K1065" i="5"/>
  <c r="F34" i="5"/>
  <c r="I1699" i="5"/>
  <c r="F2407" i="5"/>
  <c r="K872" i="5"/>
  <c r="K2491" i="5"/>
  <c r="G1558" i="5"/>
  <c r="F2034" i="5"/>
  <c r="M566" i="5"/>
  <c r="E806" i="5"/>
  <c r="K2745" i="5"/>
  <c r="M1196" i="5"/>
  <c r="D2188" i="5"/>
  <c r="I2410" i="5"/>
  <c r="M409" i="5"/>
  <c r="I486" i="5"/>
  <c r="G2804" i="5"/>
  <c r="E538" i="5"/>
  <c r="F653" i="5"/>
  <c r="M2469" i="5"/>
  <c r="K1006" i="5"/>
  <c r="K1678" i="5"/>
  <c r="I680" i="5"/>
  <c r="I955" i="5"/>
  <c r="M1905" i="5"/>
  <c r="D2389" i="5"/>
  <c r="K1753" i="5"/>
  <c r="M1965" i="5"/>
  <c r="E1885" i="5"/>
  <c r="K1605" i="5"/>
  <c r="K709" i="5"/>
  <c r="I1432" i="5"/>
  <c r="D2464" i="5"/>
  <c r="E737" i="5"/>
  <c r="K1992" i="5"/>
  <c r="G2444" i="5"/>
  <c r="I1389" i="5"/>
  <c r="E1759" i="5"/>
  <c r="E727" i="5"/>
  <c r="I2113" i="5"/>
  <c r="F37" i="5"/>
  <c r="I2872" i="5"/>
  <c r="D2182" i="5"/>
  <c r="I732" i="5"/>
  <c r="K986" i="5"/>
  <c r="E1598" i="5"/>
  <c r="M1028" i="5"/>
  <c r="K2297" i="5"/>
  <c r="E655" i="5"/>
  <c r="F1924" i="5"/>
  <c r="E895" i="5"/>
  <c r="K27" i="5"/>
  <c r="K585" i="5"/>
  <c r="I1916" i="5"/>
  <c r="M1957" i="5"/>
  <c r="D1993" i="5"/>
  <c r="I2002" i="5"/>
  <c r="I1629" i="5"/>
  <c r="M2216" i="5"/>
  <c r="G2273" i="5"/>
  <c r="K458" i="5"/>
  <c r="K231" i="5"/>
  <c r="F2425" i="5"/>
  <c r="F1759" i="5"/>
  <c r="F629" i="5"/>
  <c r="I1135" i="5"/>
  <c r="F1999" i="5"/>
  <c r="F2193" i="5"/>
  <c r="D2761" i="5"/>
  <c r="E2074" i="5"/>
  <c r="D149" i="5"/>
  <c r="M21" i="5"/>
  <c r="D2758" i="5"/>
  <c r="F1260" i="5"/>
  <c r="K1886" i="5"/>
  <c r="F274" i="5"/>
  <c r="K34" i="5"/>
  <c r="D102" i="5"/>
  <c r="D837" i="5"/>
  <c r="E2035" i="5"/>
  <c r="D1781" i="5"/>
  <c r="G246" i="5"/>
  <c r="E1296" i="5"/>
  <c r="D1643" i="5"/>
  <c r="I654" i="5"/>
  <c r="M1508" i="5"/>
  <c r="K991" i="5"/>
  <c r="D2310" i="5"/>
  <c r="K2473" i="5"/>
  <c r="K2053" i="5"/>
  <c r="K1269" i="5"/>
  <c r="I63" i="5"/>
  <c r="G216" i="5"/>
  <c r="I197" i="5"/>
  <c r="M2109" i="5"/>
  <c r="D804" i="5"/>
  <c r="M241" i="5"/>
  <c r="I2803" i="5"/>
  <c r="F2278" i="5"/>
  <c r="I1071" i="5"/>
  <c r="I570" i="5"/>
  <c r="D158" i="5"/>
  <c r="D1949" i="5"/>
  <c r="G2558" i="5"/>
  <c r="K2757" i="5"/>
  <c r="G1072" i="5"/>
  <c r="K1088" i="5"/>
  <c r="E1811" i="5"/>
  <c r="I650" i="5"/>
  <c r="E1186" i="5"/>
  <c r="M2165" i="5"/>
  <c r="I1898" i="5"/>
  <c r="D2279" i="5"/>
  <c r="M725" i="5"/>
  <c r="M1174" i="5"/>
  <c r="F2036" i="5"/>
  <c r="G1115" i="5"/>
  <c r="I1127" i="5"/>
  <c r="I1758" i="5"/>
  <c r="M1572" i="5"/>
  <c r="D2223" i="5"/>
  <c r="E1677" i="5"/>
  <c r="D1208" i="5"/>
  <c r="G2452" i="5"/>
  <c r="K2313" i="5"/>
  <c r="M502" i="5"/>
  <c r="K1949" i="5"/>
  <c r="G779" i="5"/>
  <c r="K2174" i="5"/>
  <c r="M2565" i="5"/>
  <c r="F1649" i="5"/>
  <c r="K148" i="5"/>
  <c r="F1321" i="5"/>
  <c r="G669" i="5"/>
  <c r="F141" i="5"/>
  <c r="F2295" i="5"/>
  <c r="F257" i="5"/>
  <c r="F2205" i="5"/>
  <c r="D835" i="5"/>
  <c r="I1418" i="5"/>
  <c r="D1252" i="5"/>
  <c r="G1136" i="5"/>
  <c r="E2855" i="5"/>
  <c r="M2174" i="5"/>
  <c r="K1224" i="5"/>
  <c r="G2408" i="5"/>
  <c r="M1132" i="5"/>
  <c r="E2455" i="5"/>
  <c r="K1742" i="5"/>
  <c r="E1587" i="5"/>
  <c r="I1460" i="5"/>
  <c r="E898" i="5"/>
  <c r="D423" i="5"/>
  <c r="E408" i="5"/>
  <c r="I1260" i="5"/>
  <c r="E245" i="5"/>
  <c r="I1219" i="5"/>
  <c r="E862" i="5"/>
  <c r="G783" i="5"/>
  <c r="F778" i="5"/>
  <c r="M2814" i="5"/>
  <c r="K2085" i="5"/>
  <c r="I723" i="5"/>
  <c r="D2466" i="5"/>
  <c r="D2460" i="5"/>
  <c r="K494" i="5"/>
  <c r="G2301" i="5"/>
  <c r="G1648" i="5"/>
  <c r="I703" i="5"/>
  <c r="I2020" i="5"/>
  <c r="E2069" i="5"/>
  <c r="F2081" i="5"/>
  <c r="E2631" i="5"/>
  <c r="I2057" i="5"/>
  <c r="I780" i="5"/>
  <c r="I130" i="5"/>
  <c r="G490" i="5"/>
  <c r="I2049" i="5"/>
  <c r="F1654" i="5"/>
  <c r="K1112" i="5"/>
  <c r="G2106" i="5"/>
  <c r="F1449" i="5"/>
  <c r="F1330" i="5"/>
  <c r="I2858" i="5"/>
  <c r="M853" i="5"/>
  <c r="K2171" i="5"/>
  <c r="G2078" i="5"/>
  <c r="K1168" i="5"/>
  <c r="I2327" i="5"/>
  <c r="D1995" i="5"/>
  <c r="E1222" i="5"/>
  <c r="D2638" i="5"/>
  <c r="F1839" i="5"/>
  <c r="G2395" i="5"/>
  <c r="F394" i="5"/>
  <c r="D1083" i="5"/>
  <c r="I2519" i="5"/>
  <c r="K973" i="5"/>
  <c r="F2605" i="5"/>
  <c r="E2872" i="5"/>
  <c r="M2548" i="5"/>
  <c r="D1512" i="5"/>
  <c r="G1103" i="5"/>
  <c r="G1013" i="5"/>
  <c r="I83" i="5"/>
  <c r="G304" i="5"/>
  <c r="I2474" i="5"/>
  <c r="M897" i="5"/>
  <c r="F2038" i="5"/>
  <c r="F2075" i="5"/>
  <c r="G1223" i="5"/>
  <c r="F1326" i="5"/>
  <c r="M953" i="5"/>
  <c r="K1937" i="5"/>
  <c r="F511" i="5"/>
  <c r="M18" i="5"/>
  <c r="I1063" i="5"/>
  <c r="E571" i="5"/>
  <c r="K2652" i="5"/>
  <c r="D2655" i="5"/>
  <c r="K874" i="5"/>
  <c r="G2744" i="5"/>
  <c r="K2113" i="5"/>
  <c r="M2601" i="5"/>
  <c r="M1434" i="5"/>
  <c r="E1343" i="5"/>
  <c r="E554" i="5"/>
  <c r="K1717" i="5"/>
  <c r="I300" i="5"/>
  <c r="E2728" i="5"/>
  <c r="D529" i="5"/>
  <c r="M2178" i="5"/>
  <c r="K923" i="5"/>
  <c r="D14" i="5"/>
  <c r="K2103" i="5"/>
  <c r="D86" i="5"/>
  <c r="F2344" i="5"/>
  <c r="D4" i="5"/>
  <c r="G2659" i="5"/>
  <c r="M1170" i="5"/>
  <c r="K373" i="5"/>
  <c r="K1927" i="5"/>
  <c r="K1705" i="5"/>
  <c r="K1408" i="5"/>
  <c r="D2523" i="5"/>
  <c r="M2539" i="5"/>
  <c r="E2440" i="5"/>
  <c r="D574" i="5"/>
  <c r="M999" i="5"/>
  <c r="F1450" i="5"/>
  <c r="F2601" i="5"/>
  <c r="D763" i="5"/>
  <c r="E593" i="5"/>
  <c r="G2799" i="5"/>
  <c r="F884" i="5"/>
  <c r="F2837" i="5"/>
  <c r="G620" i="5"/>
  <c r="K236" i="5"/>
  <c r="I456" i="5"/>
  <c r="G347" i="5"/>
  <c r="K821" i="5"/>
  <c r="G212" i="5"/>
  <c r="F1520" i="5"/>
  <c r="I569" i="5"/>
  <c r="G1609" i="5"/>
  <c r="F2242" i="5"/>
  <c r="F1913" i="5"/>
  <c r="D1073" i="5"/>
  <c r="D1555" i="5"/>
  <c r="E1686" i="5"/>
  <c r="E2820" i="5"/>
  <c r="F1224" i="5"/>
  <c r="I2186" i="5"/>
  <c r="E2536" i="5"/>
  <c r="E2301" i="5"/>
  <c r="F624" i="5"/>
  <c r="I2391" i="5"/>
  <c r="G362" i="5"/>
  <c r="K2675" i="5"/>
  <c r="F1807" i="5"/>
  <c r="G1407" i="5"/>
  <c r="D1584" i="5"/>
  <c r="F1876" i="5"/>
  <c r="E1597" i="5"/>
  <c r="I1246" i="5"/>
  <c r="I1386" i="5"/>
  <c r="I855" i="5"/>
  <c r="M1125" i="5"/>
  <c r="F833" i="5"/>
  <c r="G1674" i="5"/>
  <c r="D1724" i="5"/>
  <c r="K144" i="5"/>
  <c r="K2711" i="5"/>
  <c r="E2025" i="5"/>
  <c r="K686" i="5"/>
  <c r="D42" i="5"/>
  <c r="E1794" i="5"/>
  <c r="M534" i="5"/>
  <c r="K1027" i="5"/>
  <c r="K408" i="5"/>
  <c r="G2816" i="5"/>
  <c r="K1993" i="5"/>
  <c r="K1574" i="5"/>
  <c r="F570" i="5"/>
  <c r="K297" i="5"/>
  <c r="M1070" i="5"/>
  <c r="G2772" i="5"/>
  <c r="D1379" i="5"/>
  <c r="G2210" i="5"/>
  <c r="I1344" i="5"/>
  <c r="M1676" i="5"/>
  <c r="F247" i="5"/>
  <c r="D1601" i="5"/>
  <c r="D2764" i="5"/>
  <c r="E106" i="5"/>
  <c r="F67" i="5"/>
  <c r="K346" i="5"/>
  <c r="E1156" i="5"/>
  <c r="I120" i="5"/>
  <c r="D1715" i="5"/>
  <c r="E2208" i="5"/>
  <c r="K2038" i="5"/>
  <c r="K639" i="5"/>
  <c r="E701" i="5"/>
  <c r="M1945" i="5"/>
  <c r="F2045" i="5"/>
  <c r="I2157" i="5"/>
  <c r="K1483" i="5"/>
  <c r="F2450" i="5"/>
  <c r="I2710" i="5"/>
  <c r="D1294" i="5"/>
  <c r="M108" i="5"/>
  <c r="I1936" i="5"/>
  <c r="F1012" i="5"/>
  <c r="M2592" i="5"/>
  <c r="M1492" i="5"/>
  <c r="K995" i="5"/>
  <c r="G1272" i="5"/>
  <c r="M1116" i="5"/>
  <c r="K161" i="5"/>
  <c r="E2747" i="5"/>
  <c r="G675" i="5"/>
  <c r="F2866" i="5"/>
  <c r="K509" i="5"/>
  <c r="E935" i="5"/>
  <c r="G2877" i="5"/>
  <c r="M1874" i="5"/>
  <c r="M1808" i="5"/>
  <c r="E485" i="5"/>
  <c r="F2636" i="5"/>
  <c r="K2494" i="5"/>
  <c r="D2571" i="5"/>
  <c r="I1553" i="5"/>
  <c r="G2226" i="5"/>
  <c r="G2781" i="5"/>
  <c r="E2540" i="5"/>
  <c r="K1152" i="5"/>
  <c r="M753" i="5"/>
  <c r="G1039" i="5"/>
  <c r="I269" i="5"/>
  <c r="E2346" i="5"/>
  <c r="I2289" i="5"/>
  <c r="F2513" i="5"/>
  <c r="I1986" i="5"/>
  <c r="I1725" i="5"/>
  <c r="K1142" i="5"/>
  <c r="M1214" i="5"/>
  <c r="E2517" i="5"/>
  <c r="D668" i="5"/>
  <c r="G919" i="5"/>
  <c r="K2463" i="5"/>
  <c r="D377" i="5"/>
  <c r="M1782" i="5"/>
  <c r="G608" i="5"/>
  <c r="M1581" i="5"/>
  <c r="M1760" i="5"/>
  <c r="M197" i="5"/>
  <c r="G40" i="5"/>
  <c r="E523" i="5"/>
  <c r="G536" i="5"/>
  <c r="E2565" i="5"/>
  <c r="E2716" i="5"/>
  <c r="F1748" i="5"/>
  <c r="K234" i="5"/>
  <c r="I788" i="5"/>
  <c r="D817" i="5"/>
  <c r="M330" i="5"/>
  <c r="D2358" i="5"/>
  <c r="D712" i="5"/>
  <c r="I2276" i="5"/>
  <c r="F2052" i="5"/>
  <c r="G1421" i="5"/>
  <c r="M1096" i="5"/>
  <c r="E1796" i="5"/>
  <c r="M470" i="5"/>
  <c r="K1116" i="5"/>
  <c r="K2338" i="5"/>
  <c r="K2060" i="5"/>
  <c r="G1689" i="5"/>
  <c r="E2610" i="5"/>
  <c r="I2396" i="5"/>
  <c r="F92" i="5"/>
  <c r="E2819" i="5"/>
  <c r="K2046" i="5"/>
  <c r="I1934" i="5"/>
  <c r="E1038" i="5"/>
  <c r="E83" i="5"/>
  <c r="K1276" i="5"/>
  <c r="D2333" i="5"/>
  <c r="K2810" i="5"/>
  <c r="G2326" i="5"/>
  <c r="M2057" i="5"/>
  <c r="I2288" i="5"/>
  <c r="F2602" i="5"/>
  <c r="D450" i="5"/>
  <c r="G1430" i="5"/>
  <c r="G2271" i="5"/>
  <c r="E1691" i="5"/>
  <c r="I2371" i="5"/>
  <c r="K1697" i="5"/>
  <c r="F2174" i="5"/>
  <c r="F402" i="5"/>
  <c r="G987" i="5"/>
  <c r="E2200" i="5"/>
  <c r="I471" i="5"/>
  <c r="M2253" i="5"/>
  <c r="F2287" i="5"/>
  <c r="F361" i="5"/>
  <c r="G2680" i="5"/>
  <c r="K2340" i="5"/>
  <c r="G548" i="5"/>
  <c r="K2358" i="5"/>
  <c r="F1219" i="5"/>
  <c r="E845" i="5"/>
  <c r="D1369" i="5"/>
  <c r="F1805" i="5"/>
  <c r="I2701" i="5"/>
  <c r="F2832" i="5"/>
  <c r="E1134" i="5"/>
  <c r="I1653" i="5"/>
  <c r="E265" i="5"/>
  <c r="F2031" i="5"/>
  <c r="E2729" i="5"/>
  <c r="I817" i="5"/>
  <c r="M2482" i="5"/>
  <c r="I369" i="5"/>
  <c r="I210" i="5"/>
  <c r="E240" i="5"/>
  <c r="M1694" i="5"/>
  <c r="I2440" i="5"/>
  <c r="E1489" i="5"/>
  <c r="K1633" i="5"/>
  <c r="I1149" i="5"/>
  <c r="K1817" i="5"/>
  <c r="D2765" i="5"/>
  <c r="E2433" i="5"/>
  <c r="M1163" i="5"/>
  <c r="D1463" i="5"/>
  <c r="G1527" i="5"/>
  <c r="F2093" i="5"/>
  <c r="E2567" i="5"/>
  <c r="G72" i="5"/>
  <c r="K2251" i="5"/>
  <c r="K376" i="5"/>
  <c r="K667" i="5"/>
  <c r="E2702" i="5"/>
  <c r="D2178" i="5"/>
  <c r="D868" i="5"/>
  <c r="M1022" i="5"/>
  <c r="K482" i="5"/>
  <c r="D2717" i="5"/>
  <c r="K1920" i="5"/>
  <c r="M2577" i="5"/>
  <c r="M212" i="5"/>
  <c r="I1122" i="5"/>
  <c r="G613" i="5"/>
  <c r="E2081" i="5"/>
  <c r="E202" i="5"/>
  <c r="D919" i="5"/>
  <c r="G811" i="5"/>
  <c r="E1855" i="5"/>
  <c r="D1457" i="5"/>
  <c r="M940" i="5"/>
  <c r="M1738" i="5"/>
  <c r="G1559" i="5"/>
  <c r="G1192" i="5"/>
  <c r="G1511" i="5"/>
  <c r="K2562" i="5"/>
  <c r="F818" i="5"/>
  <c r="I397" i="5"/>
  <c r="K1123" i="5"/>
  <c r="I1058" i="5"/>
  <c r="E441" i="5"/>
  <c r="G962" i="5"/>
  <c r="G611" i="5"/>
  <c r="G2880" i="5"/>
  <c r="D1054" i="5"/>
  <c r="G2245" i="5"/>
  <c r="F89" i="5"/>
  <c r="E2497" i="5"/>
  <c r="I371" i="5"/>
  <c r="E32" i="5"/>
  <c r="I1765" i="5"/>
  <c r="I2262" i="5"/>
  <c r="I2436" i="5"/>
  <c r="D2522" i="5"/>
  <c r="D645" i="5"/>
  <c r="E884" i="5"/>
  <c r="M2656" i="5"/>
  <c r="G1859" i="5"/>
  <c r="M2684" i="5"/>
  <c r="I1648" i="5"/>
  <c r="M1741" i="5"/>
  <c r="K2418" i="5"/>
  <c r="E43" i="5"/>
  <c r="D2593" i="5"/>
  <c r="F2261" i="5"/>
  <c r="F1470" i="5"/>
  <c r="G2545" i="5"/>
  <c r="M122" i="5"/>
  <c r="I1226" i="5"/>
  <c r="I1204" i="5"/>
  <c r="E1373" i="5"/>
  <c r="I884" i="5"/>
  <c r="M1233" i="5"/>
  <c r="K1004" i="5"/>
  <c r="F2241" i="5"/>
  <c r="G577" i="5"/>
  <c r="D873" i="5"/>
  <c r="D253" i="5"/>
  <c r="I211" i="5"/>
  <c r="M1925" i="5"/>
  <c r="D1618" i="5"/>
  <c r="E2718" i="5"/>
  <c r="F2802" i="5"/>
  <c r="E1975" i="5"/>
  <c r="D31" i="5"/>
  <c r="G1239" i="5"/>
  <c r="F387" i="5"/>
  <c r="E407" i="5"/>
  <c r="M2448" i="5"/>
  <c r="M589" i="5"/>
  <c r="D556" i="5"/>
  <c r="G2801" i="5"/>
  <c r="M1751" i="5"/>
  <c r="D1502" i="5"/>
  <c r="K984" i="5"/>
  <c r="D1016" i="5"/>
  <c r="D2365" i="5"/>
  <c r="F1581" i="5"/>
  <c r="K2483" i="5"/>
  <c r="I133" i="5"/>
  <c r="F2650" i="5"/>
  <c r="G206" i="5"/>
  <c r="F298" i="5"/>
  <c r="I2223" i="5"/>
  <c r="I2723" i="5"/>
  <c r="M76" i="5"/>
  <c r="F2297" i="5"/>
  <c r="F400" i="5"/>
  <c r="D1436" i="5"/>
  <c r="K333" i="5"/>
  <c r="G213" i="5"/>
  <c r="G1185" i="5"/>
  <c r="F2226" i="5"/>
  <c r="I488" i="5"/>
  <c r="F2760" i="5"/>
  <c r="G989" i="5"/>
  <c r="D2810" i="5"/>
  <c r="D2161" i="5"/>
  <c r="K555" i="5"/>
  <c r="D1844" i="5"/>
  <c r="F621" i="5"/>
  <c r="M2638" i="5"/>
  <c r="M576" i="5"/>
  <c r="M1883" i="5"/>
  <c r="I2287" i="5"/>
  <c r="M289" i="5"/>
  <c r="D364" i="5"/>
  <c r="D2227" i="5"/>
  <c r="G2102" i="5"/>
  <c r="G734" i="5"/>
  <c r="I768" i="5"/>
  <c r="D911" i="5"/>
  <c r="F970" i="5"/>
  <c r="E2206" i="5"/>
  <c r="I2311" i="5"/>
  <c r="F15" i="5"/>
  <c r="F43" i="5"/>
  <c r="G1653" i="5"/>
  <c r="E949" i="5"/>
  <c r="M414" i="5"/>
  <c r="G32" i="5"/>
  <c r="F2080" i="5"/>
  <c r="E1085" i="5"/>
  <c r="I1068" i="5"/>
  <c r="E2059" i="5"/>
  <c r="D871" i="5"/>
  <c r="D720" i="5"/>
  <c r="G567" i="5"/>
  <c r="D479" i="5"/>
  <c r="G2090" i="5"/>
  <c r="G2175" i="5"/>
  <c r="E2443" i="5"/>
  <c r="F1387" i="5"/>
  <c r="M2275" i="5"/>
  <c r="G2380" i="5"/>
  <c r="K2229" i="5"/>
  <c r="F216" i="5"/>
  <c r="I281" i="5"/>
  <c r="M2030" i="5"/>
  <c r="G1649" i="5"/>
  <c r="G2107" i="5"/>
  <c r="G1930" i="5"/>
  <c r="M2612" i="5"/>
  <c r="I1572" i="5"/>
  <c r="F612" i="5"/>
  <c r="I1329" i="5"/>
  <c r="K2816" i="5"/>
  <c r="M2400" i="5"/>
  <c r="K2131" i="5"/>
  <c r="E1544" i="5"/>
  <c r="K1003" i="5"/>
  <c r="K2548" i="5"/>
  <c r="G443" i="5"/>
  <c r="D1780" i="5"/>
  <c r="E824" i="5"/>
  <c r="D974" i="5"/>
  <c r="G338" i="5"/>
  <c r="E2632" i="5"/>
  <c r="G2579" i="5"/>
  <c r="F576" i="5"/>
  <c r="D1727" i="5"/>
  <c r="E768" i="5"/>
  <c r="F408" i="5"/>
  <c r="I2381" i="5"/>
  <c r="M1177" i="5"/>
  <c r="E857" i="5"/>
  <c r="I2293" i="5"/>
  <c r="E2598" i="5"/>
  <c r="M2319" i="5"/>
  <c r="K2749" i="5"/>
  <c r="G621" i="5"/>
  <c r="D595" i="5"/>
  <c r="K94" i="5"/>
  <c r="E763" i="5"/>
  <c r="M2260" i="5"/>
  <c r="I311" i="5"/>
  <c r="D794" i="5"/>
  <c r="K2653" i="5"/>
  <c r="E196" i="5"/>
  <c r="D1335" i="5"/>
  <c r="G2268" i="5"/>
  <c r="I458" i="5"/>
  <c r="D1255" i="5"/>
  <c r="K2153" i="5"/>
  <c r="I2775" i="5"/>
  <c r="M903" i="5"/>
  <c r="K1095" i="5"/>
  <c r="K2510" i="5"/>
  <c r="E796" i="5"/>
  <c r="M1228" i="5"/>
  <c r="G2244" i="5"/>
  <c r="I2405" i="5"/>
  <c r="D12" i="5"/>
  <c r="F2667" i="5"/>
  <c r="G2602" i="5"/>
  <c r="E2676" i="5"/>
  <c r="D1268" i="5"/>
  <c r="D2469" i="5"/>
  <c r="K2033" i="5"/>
  <c r="G745" i="5"/>
  <c r="M12" i="5"/>
  <c r="M170" i="5"/>
  <c r="F2413" i="5"/>
  <c r="E2594" i="5"/>
  <c r="F1442" i="5"/>
  <c r="G579" i="5"/>
  <c r="M1443" i="5"/>
  <c r="K1691" i="5"/>
  <c r="G1992" i="5"/>
  <c r="I664" i="5"/>
  <c r="M211" i="5"/>
  <c r="M2437" i="5"/>
  <c r="F973" i="5"/>
  <c r="F1719" i="5"/>
  <c r="I2836" i="5"/>
  <c r="D362" i="5"/>
  <c r="G1353" i="5"/>
  <c r="D639" i="5"/>
  <c r="I657" i="5"/>
  <c r="I507" i="5"/>
  <c r="K1941" i="5"/>
  <c r="F1932" i="5"/>
  <c r="M2024" i="5"/>
  <c r="E615" i="5"/>
  <c r="I2340" i="5"/>
  <c r="D878" i="5"/>
  <c r="M192" i="5"/>
  <c r="D2196" i="5"/>
  <c r="F1213" i="5"/>
  <c r="K739" i="5"/>
  <c r="F318" i="5"/>
  <c r="F735" i="5"/>
  <c r="K1196" i="5"/>
  <c r="G1721" i="5"/>
  <c r="F2733" i="5"/>
  <c r="F542" i="5"/>
  <c r="K2741" i="5"/>
  <c r="K875" i="5"/>
  <c r="M2026" i="5"/>
  <c r="F567" i="5"/>
  <c r="K2276" i="5"/>
  <c r="D1096" i="5"/>
  <c r="G19" i="5"/>
  <c r="D889" i="5"/>
  <c r="M1799" i="5"/>
  <c r="D410" i="5"/>
  <c r="I979" i="5"/>
  <c r="M2705" i="5"/>
  <c r="D135" i="5"/>
  <c r="D2195" i="5"/>
  <c r="I2082" i="5"/>
  <c r="M2330" i="5"/>
  <c r="M2172" i="5"/>
  <c r="D96" i="5"/>
  <c r="E1814" i="5"/>
  <c r="K1777" i="5"/>
  <c r="G2029" i="5"/>
  <c r="E1848" i="5"/>
  <c r="I1525" i="5"/>
  <c r="D213" i="5"/>
  <c r="F754" i="5"/>
  <c r="M1193" i="5"/>
  <c r="F425" i="5"/>
  <c r="I737" i="5"/>
  <c r="M1560" i="5"/>
  <c r="F2804" i="5"/>
  <c r="D2805" i="5"/>
  <c r="F73" i="5"/>
  <c r="M1088" i="5"/>
  <c r="K2108" i="5"/>
  <c r="G59" i="5"/>
  <c r="I1955" i="5"/>
  <c r="D142" i="5"/>
  <c r="K544" i="5"/>
  <c r="I302" i="5"/>
  <c r="M1839" i="5"/>
  <c r="G1374" i="5"/>
  <c r="M1628" i="5"/>
  <c r="I2825" i="5"/>
  <c r="G2398" i="5"/>
  <c r="M1200" i="5"/>
  <c r="I2394" i="5"/>
  <c r="I1493" i="5"/>
  <c r="D2247" i="5"/>
  <c r="I2443" i="5"/>
  <c r="G1672" i="5"/>
  <c r="E1189" i="5"/>
  <c r="D2832" i="5"/>
  <c r="F958" i="5"/>
  <c r="F1705" i="5"/>
  <c r="F2730" i="5"/>
  <c r="G1087" i="5"/>
  <c r="E1216" i="5"/>
  <c r="E1621" i="5"/>
  <c r="F2818" i="5"/>
  <c r="E642" i="5"/>
  <c r="D2267" i="5"/>
  <c r="M2093" i="5"/>
  <c r="K1548" i="5"/>
  <c r="M434" i="5"/>
  <c r="F898" i="5"/>
  <c r="I276" i="5"/>
  <c r="G2049" i="5"/>
  <c r="G2488" i="5"/>
  <c r="K1747" i="5"/>
  <c r="I2703" i="5"/>
  <c r="E1077" i="5"/>
  <c r="M280" i="5"/>
  <c r="K2571" i="5"/>
  <c r="M255" i="5"/>
  <c r="I638" i="5"/>
  <c r="I285" i="5"/>
  <c r="G74" i="5"/>
  <c r="D152" i="5"/>
  <c r="E1309" i="5"/>
  <c r="G1568" i="5"/>
  <c r="K347" i="5"/>
  <c r="I217" i="5"/>
  <c r="K877" i="5"/>
  <c r="K11" i="5"/>
  <c r="K721" i="5"/>
  <c r="F1098" i="5"/>
  <c r="I2323" i="5"/>
  <c r="G1486" i="5"/>
  <c r="G1373" i="5"/>
  <c r="I765" i="5"/>
  <c r="E2041" i="5"/>
  <c r="E999" i="5"/>
  <c r="F1261" i="5"/>
  <c r="M939" i="5"/>
  <c r="G1048" i="5"/>
  <c r="M1391" i="5"/>
  <c r="E2160" i="5"/>
  <c r="G2352" i="5"/>
  <c r="G2427" i="5"/>
  <c r="K2623" i="5"/>
  <c r="F540" i="5"/>
  <c r="G623" i="5"/>
  <c r="E1126" i="5"/>
  <c r="D656" i="5"/>
  <c r="E2270" i="5"/>
  <c r="E381" i="5"/>
  <c r="M403" i="5"/>
  <c r="I833" i="5"/>
  <c r="M1402" i="5"/>
  <c r="D1206" i="5"/>
  <c r="M1850" i="5"/>
  <c r="I47" i="5"/>
  <c r="D1491" i="5"/>
  <c r="I2199" i="5"/>
  <c r="K2529" i="5"/>
  <c r="G2683" i="5"/>
  <c r="G1043" i="5"/>
  <c r="E2065" i="5"/>
  <c r="M438" i="5"/>
  <c r="D1098" i="5"/>
  <c r="G750" i="5"/>
  <c r="F2697" i="5"/>
  <c r="G1356" i="5"/>
  <c r="E1857" i="5"/>
  <c r="K1836" i="5"/>
  <c r="F1005" i="5"/>
  <c r="F1926" i="5"/>
  <c r="M2731" i="5"/>
  <c r="M958" i="5"/>
  <c r="D788" i="5"/>
  <c r="K47" i="5"/>
  <c r="D2420" i="5"/>
  <c r="I828" i="5"/>
  <c r="G1550" i="5"/>
  <c r="F2711" i="5"/>
  <c r="D1539" i="5"/>
  <c r="E811" i="5"/>
  <c r="M1853" i="5"/>
  <c r="D2573" i="5"/>
  <c r="D176" i="5"/>
  <c r="D1464" i="5"/>
  <c r="G1799" i="5"/>
  <c r="I652" i="5"/>
  <c r="D823" i="5"/>
  <c r="G2173" i="5"/>
  <c r="M888" i="5"/>
  <c r="D174" i="5"/>
  <c r="G2052" i="5"/>
  <c r="E2682" i="5"/>
  <c r="M650" i="5"/>
  <c r="I2418" i="5"/>
  <c r="I759" i="5"/>
  <c r="E406" i="5"/>
  <c r="I1092" i="5"/>
  <c r="D340" i="5"/>
  <c r="F693" i="5"/>
  <c r="K1656" i="5"/>
  <c r="G2040" i="5"/>
  <c r="K2403" i="5"/>
  <c r="D2453" i="5"/>
  <c r="G2562" i="5"/>
  <c r="F2708" i="5"/>
  <c r="D2093" i="5"/>
  <c r="K1544" i="5"/>
  <c r="I1918" i="5"/>
  <c r="M2359" i="5"/>
  <c r="E595" i="5"/>
  <c r="I2055" i="5"/>
  <c r="F2367" i="5"/>
  <c r="E2445" i="5"/>
  <c r="E1698" i="5"/>
  <c r="G2854" i="5"/>
  <c r="D1739" i="5"/>
  <c r="K2667" i="5"/>
  <c r="F2861" i="5"/>
  <c r="D1411" i="5"/>
  <c r="I2692" i="5"/>
  <c r="E1765" i="5"/>
  <c r="D2316" i="5"/>
  <c r="G2035" i="5"/>
  <c r="I1958" i="5"/>
  <c r="M2266" i="5"/>
  <c r="E1545" i="5"/>
  <c r="I1504" i="5"/>
  <c r="G92" i="5"/>
  <c r="I1026" i="5"/>
  <c r="E2083" i="5"/>
  <c r="E1500" i="5"/>
  <c r="E394" i="5"/>
  <c r="E699" i="5"/>
  <c r="D1574" i="5"/>
  <c r="E2281" i="5"/>
  <c r="G60" i="5"/>
  <c r="D1975" i="5"/>
  <c r="K2242" i="5"/>
  <c r="K748" i="5"/>
  <c r="D2798" i="5"/>
  <c r="K2509" i="5"/>
  <c r="K2357" i="5"/>
  <c r="F395" i="5"/>
  <c r="D2760" i="5"/>
  <c r="K444" i="5"/>
  <c r="E2861" i="5"/>
  <c r="G2216" i="5"/>
  <c r="M1085" i="5"/>
  <c r="G2546" i="5"/>
  <c r="D1662" i="5"/>
  <c r="K237" i="5"/>
  <c r="D718" i="5"/>
  <c r="M1019" i="5"/>
  <c r="F2303" i="5"/>
  <c r="I1814" i="5"/>
  <c r="E2311" i="5"/>
  <c r="F2350" i="5"/>
  <c r="D2663" i="5"/>
  <c r="G751" i="5"/>
  <c r="F1414" i="5"/>
  <c r="D2129" i="5"/>
  <c r="D863" i="5"/>
  <c r="M2510" i="5"/>
  <c r="F1803" i="5"/>
  <c r="G1375" i="5"/>
  <c r="E959" i="5"/>
  <c r="I140" i="5"/>
  <c r="K2078" i="5"/>
  <c r="M1985" i="5"/>
  <c r="M1046" i="5"/>
  <c r="M140" i="5"/>
  <c r="G2327" i="5"/>
  <c r="F2635" i="5"/>
  <c r="K1506" i="5"/>
  <c r="G1092" i="5"/>
  <c r="E1497" i="5"/>
  <c r="K2695" i="5"/>
  <c r="I865" i="5"/>
  <c r="M1377" i="5"/>
  <c r="F252" i="5"/>
  <c r="I2164" i="5"/>
  <c r="K710" i="5"/>
  <c r="M1599" i="5"/>
  <c r="G2338" i="5"/>
  <c r="D2293" i="5"/>
  <c r="G2250" i="5"/>
  <c r="F2221" i="5"/>
  <c r="M1439" i="5"/>
  <c r="I2805" i="5"/>
  <c r="G1227" i="5"/>
  <c r="M780" i="5"/>
  <c r="D461" i="5"/>
  <c r="D1986" i="5"/>
  <c r="D2284" i="5"/>
  <c r="M561" i="5"/>
  <c r="F226" i="5"/>
  <c r="E2760" i="5"/>
  <c r="M870" i="5"/>
  <c r="G1983" i="5"/>
  <c r="K776" i="5"/>
  <c r="M1168" i="5"/>
  <c r="D1330" i="5"/>
  <c r="E2830" i="5"/>
  <c r="D2073" i="5"/>
  <c r="K1610" i="5"/>
  <c r="E2217" i="5"/>
  <c r="G845" i="5"/>
  <c r="G1410" i="5"/>
  <c r="D821" i="5"/>
  <c r="G2832" i="5"/>
  <c r="K2094" i="5"/>
  <c r="G1161" i="5"/>
  <c r="E2188" i="5"/>
  <c r="I618" i="5"/>
  <c r="G1554" i="5"/>
  <c r="M578" i="5"/>
  <c r="E809" i="5"/>
  <c r="I1713" i="5"/>
  <c r="I850" i="5"/>
  <c r="I1028" i="5"/>
  <c r="K745" i="5"/>
  <c r="G273" i="5"/>
  <c r="K1882" i="5"/>
  <c r="K1846" i="5"/>
  <c r="I99" i="5"/>
  <c r="F156" i="5"/>
  <c r="K565" i="5"/>
  <c r="M1444" i="5"/>
  <c r="D2824" i="5"/>
  <c r="G1484" i="5"/>
  <c r="K2412" i="5"/>
  <c r="G2407" i="5"/>
  <c r="F2224" i="5"/>
  <c r="F1964" i="5"/>
  <c r="F979" i="5"/>
  <c r="F12" i="5"/>
  <c r="M1430" i="5"/>
  <c r="F2446" i="5"/>
  <c r="G970" i="5"/>
  <c r="F1071" i="5"/>
  <c r="F1242" i="5"/>
  <c r="F2724" i="5"/>
  <c r="M2509" i="5"/>
  <c r="K545" i="5"/>
  <c r="K2584" i="5"/>
  <c r="K1630" i="5"/>
  <c r="F942" i="5"/>
  <c r="I1624" i="5"/>
  <c r="F2778" i="5"/>
  <c r="G2013" i="5"/>
  <c r="G720" i="5"/>
  <c r="K693" i="5"/>
  <c r="I738" i="5"/>
  <c r="E985" i="5"/>
  <c r="D1055" i="5"/>
  <c r="I1466" i="5"/>
  <c r="G1504" i="5"/>
  <c r="F2653" i="5"/>
  <c r="D681" i="5"/>
  <c r="K2831" i="5"/>
  <c r="F1771" i="5"/>
  <c r="E2431" i="5"/>
  <c r="M1579" i="5"/>
  <c r="I2028" i="5"/>
  <c r="D160" i="5"/>
  <c r="F1204" i="5"/>
  <c r="D2329" i="5"/>
  <c r="E1434" i="5"/>
  <c r="E673" i="5"/>
  <c r="F1305" i="5"/>
  <c r="E2418" i="5"/>
  <c r="G2368" i="5"/>
  <c r="M2292" i="5"/>
  <c r="I393" i="5"/>
  <c r="E2436" i="5"/>
  <c r="G2209" i="5"/>
  <c r="M2363" i="5"/>
  <c r="I124" i="5"/>
  <c r="K245" i="5"/>
  <c r="F1184" i="5"/>
  <c r="K1053" i="5"/>
  <c r="I1611" i="5"/>
  <c r="M161" i="5"/>
  <c r="I1649" i="5"/>
  <c r="D2287" i="5"/>
  <c r="M2063" i="5"/>
  <c r="K643" i="5"/>
  <c r="F2527" i="5"/>
  <c r="K2321" i="5"/>
  <c r="F111" i="5"/>
  <c r="M347" i="5"/>
  <c r="E1729" i="5"/>
  <c r="K1873" i="5"/>
  <c r="M2771" i="5"/>
  <c r="F566" i="5"/>
  <c r="I1819" i="5"/>
  <c r="F1214" i="5"/>
  <c r="K2485" i="5"/>
  <c r="I1973" i="5"/>
  <c r="M184" i="5"/>
  <c r="E424" i="5"/>
  <c r="D1531" i="5"/>
  <c r="K1451" i="5"/>
  <c r="E1469" i="5"/>
  <c r="G862" i="5"/>
  <c r="E1743" i="5"/>
  <c r="K87" i="5"/>
  <c r="E776" i="5"/>
  <c r="F2483" i="5"/>
  <c r="I376" i="5"/>
  <c r="D1390" i="5"/>
  <c r="F1337" i="5"/>
  <c r="G592" i="5"/>
  <c r="E311" i="5"/>
  <c r="D1945" i="5"/>
  <c r="E652" i="5"/>
  <c r="G358" i="5"/>
  <c r="G1729" i="5"/>
  <c r="E1649" i="5"/>
  <c r="E2509" i="5"/>
  <c r="M459" i="5"/>
  <c r="K840" i="5"/>
  <c r="K351" i="5"/>
  <c r="K2806" i="5"/>
  <c r="M2712" i="5"/>
  <c r="E1361" i="5"/>
  <c r="I523" i="5"/>
  <c r="K1039" i="5"/>
  <c r="E468" i="5"/>
  <c r="I2123" i="5"/>
  <c r="K2458" i="5"/>
  <c r="D1537" i="5"/>
  <c r="K58" i="5"/>
  <c r="E1846" i="5"/>
  <c r="D577" i="5"/>
  <c r="F1494" i="5"/>
  <c r="I479" i="5"/>
  <c r="F1659" i="5"/>
  <c r="E621" i="5"/>
  <c r="I1737" i="5"/>
  <c r="I1991" i="5"/>
  <c r="D1161" i="5"/>
  <c r="M1654" i="5"/>
  <c r="E1275" i="5"/>
  <c r="I1654" i="5"/>
  <c r="I15" i="5"/>
  <c r="E663" i="5"/>
  <c r="K1958" i="5"/>
  <c r="M1797" i="5"/>
  <c r="E1448" i="5"/>
  <c r="E128" i="5"/>
  <c r="D1977" i="5"/>
  <c r="M168" i="5"/>
  <c r="M2783" i="5"/>
  <c r="F91" i="5"/>
  <c r="D1500" i="5"/>
  <c r="F2718" i="5"/>
  <c r="E1414" i="5"/>
  <c r="G2348" i="5"/>
  <c r="K666" i="5"/>
  <c r="F2790" i="5"/>
  <c r="G495" i="5"/>
  <c r="K1502" i="5"/>
  <c r="K327" i="5"/>
  <c r="M1243" i="5"/>
  <c r="F861" i="5"/>
  <c r="D1869" i="5"/>
  <c r="D2218" i="5"/>
  <c r="D481" i="5"/>
  <c r="D1693" i="5"/>
  <c r="M1685" i="5"/>
  <c r="M2593" i="5"/>
  <c r="K1248" i="5"/>
  <c r="D2510" i="5"/>
  <c r="E2711" i="5"/>
  <c r="M452" i="5"/>
  <c r="D499" i="5"/>
  <c r="I1790" i="5"/>
  <c r="F1122" i="5"/>
  <c r="D2537" i="5"/>
  <c r="G2305" i="5"/>
  <c r="F1090" i="5"/>
  <c r="K504" i="5"/>
  <c r="E1283" i="5"/>
  <c r="M128" i="5"/>
  <c r="K1681" i="5"/>
  <c r="I1194" i="5"/>
  <c r="G318" i="5"/>
  <c r="K270" i="5"/>
  <c r="F390" i="5"/>
  <c r="D2186" i="5"/>
  <c r="G800" i="5"/>
  <c r="F503" i="5"/>
  <c r="G2523" i="5"/>
  <c r="E1819" i="5"/>
  <c r="D1680" i="5"/>
  <c r="E2730" i="5"/>
  <c r="F1636" i="5"/>
  <c r="I354" i="5"/>
  <c r="M1522" i="5"/>
  <c r="E10" i="5"/>
  <c r="K123" i="5"/>
  <c r="I2155" i="5"/>
  <c r="K1820" i="5"/>
  <c r="G314" i="5"/>
  <c r="I1787" i="5"/>
  <c r="E1661" i="5"/>
  <c r="I886" i="5"/>
  <c r="I1612" i="5"/>
  <c r="M2514" i="5"/>
  <c r="D1110" i="5"/>
  <c r="K2396" i="5"/>
  <c r="E363" i="5"/>
  <c r="I2667" i="5"/>
  <c r="D1697" i="5"/>
  <c r="M2372" i="5"/>
  <c r="G1556" i="5"/>
  <c r="D782" i="5"/>
  <c r="E2589" i="5"/>
  <c r="K2305" i="5"/>
  <c r="E350" i="5"/>
  <c r="D2172" i="5"/>
  <c r="G1348" i="5"/>
  <c r="I359" i="5"/>
  <c r="F819" i="5"/>
  <c r="E2330" i="5"/>
  <c r="G2270" i="5"/>
  <c r="M2257" i="5"/>
  <c r="E1482" i="5"/>
  <c r="E2507" i="5"/>
  <c r="D2841" i="5"/>
  <c r="G2246" i="5"/>
  <c r="I769" i="5"/>
  <c r="I1618" i="5"/>
  <c r="D2311" i="5"/>
  <c r="F1491" i="5"/>
  <c r="G856" i="5"/>
  <c r="I303" i="5"/>
  <c r="M1423" i="5"/>
  <c r="K1727" i="5"/>
  <c r="F2306" i="5"/>
  <c r="M843" i="5"/>
  <c r="K1047" i="5"/>
  <c r="M2697" i="5"/>
  <c r="F151" i="5"/>
  <c r="M2230" i="5"/>
  <c r="F2749" i="5"/>
  <c r="F1990" i="5"/>
  <c r="G1788" i="5"/>
  <c r="I1201" i="5"/>
  <c r="F1026" i="5"/>
  <c r="G141" i="5"/>
  <c r="K1461" i="5"/>
  <c r="I616" i="5"/>
  <c r="I561" i="5"/>
  <c r="M2053" i="5"/>
  <c r="I1911" i="5"/>
  <c r="M1770" i="5"/>
  <c r="M1861" i="5"/>
  <c r="D2354" i="5"/>
  <c r="I689" i="5"/>
  <c r="F1690" i="5"/>
  <c r="E2393" i="5"/>
  <c r="D583" i="5"/>
  <c r="E136" i="5"/>
  <c r="E347" i="5"/>
  <c r="E2787" i="5"/>
  <c r="F2196" i="5"/>
  <c r="M1223" i="5"/>
  <c r="G1304" i="5"/>
  <c r="E1053" i="5"/>
  <c r="G404" i="5"/>
  <c r="M1621" i="5"/>
  <c r="K557" i="5"/>
  <c r="I2460" i="5"/>
  <c r="E334" i="5"/>
  <c r="E140" i="5"/>
  <c r="F1819" i="5"/>
  <c r="D2405" i="5"/>
  <c r="G2497" i="5"/>
  <c r="E320" i="5"/>
  <c r="G2827" i="5"/>
  <c r="K1818" i="5"/>
  <c r="I2841" i="5"/>
  <c r="E2248" i="5"/>
  <c r="D291" i="5"/>
  <c r="E2106" i="5"/>
  <c r="F1070" i="5"/>
  <c r="K2393" i="5"/>
  <c r="G2568" i="5"/>
  <c r="D1877" i="5"/>
  <c r="F2133" i="5"/>
  <c r="M1417" i="5"/>
  <c r="G2748" i="5"/>
  <c r="G280" i="5"/>
  <c r="I1309" i="5"/>
  <c r="D1309" i="5"/>
  <c r="D353" i="5"/>
  <c r="G1865" i="5"/>
  <c r="G590" i="5"/>
  <c r="D1997" i="5"/>
  <c r="E2775" i="5"/>
  <c r="D1026" i="5"/>
  <c r="D2133" i="5"/>
  <c r="M2596" i="5"/>
  <c r="F1609" i="5"/>
  <c r="M2621" i="5"/>
  <c r="F694" i="5"/>
  <c r="D2418" i="5"/>
  <c r="K2296" i="5"/>
  <c r="D2060" i="5"/>
  <c r="F866" i="5"/>
  <c r="F1744" i="5"/>
  <c r="M287" i="5"/>
  <c r="F2155" i="5"/>
  <c r="F1147" i="5"/>
  <c r="D2447" i="5"/>
  <c r="G2723" i="5"/>
  <c r="G2278" i="5"/>
  <c r="F2559" i="5"/>
  <c r="K1861" i="5"/>
  <c r="D32" i="5"/>
  <c r="G1818" i="5"/>
  <c r="M2768" i="5"/>
  <c r="K1440" i="5"/>
  <c r="I1952" i="5"/>
  <c r="D2588" i="5"/>
  <c r="D2540" i="5"/>
  <c r="G686" i="5"/>
  <c r="D151" i="5"/>
  <c r="M1452" i="5"/>
  <c r="F351" i="5"/>
  <c r="E427" i="5"/>
  <c r="M1528" i="5"/>
  <c r="K1032" i="5"/>
  <c r="G2345" i="5"/>
  <c r="K2772" i="5"/>
  <c r="E156" i="5"/>
  <c r="I2407" i="5"/>
  <c r="D2715" i="5"/>
  <c r="I421" i="5"/>
  <c r="M2129" i="5"/>
  <c r="F2558" i="5"/>
  <c r="F1078" i="5"/>
  <c r="I2349" i="5"/>
  <c r="D630" i="5"/>
  <c r="E2798" i="5"/>
  <c r="G2777" i="5"/>
  <c r="E1588" i="5"/>
  <c r="F2731" i="5"/>
  <c r="G2475" i="5"/>
  <c r="D1946" i="5"/>
  <c r="I2730" i="5"/>
  <c r="M2167" i="5"/>
  <c r="I1439" i="5"/>
  <c r="F1217" i="5"/>
  <c r="K67" i="5"/>
  <c r="E1890" i="5"/>
  <c r="F2144" i="5"/>
  <c r="D1538" i="5"/>
  <c r="K896" i="5"/>
  <c r="M1834" i="5"/>
  <c r="D611" i="5"/>
  <c r="K2335" i="5"/>
  <c r="I40" i="5"/>
  <c r="K197" i="5"/>
  <c r="G700" i="5"/>
  <c r="E1248" i="5"/>
  <c r="I1134" i="5"/>
  <c r="F946" i="5"/>
  <c r="M1553" i="5"/>
  <c r="F971" i="5"/>
  <c r="E2483" i="5"/>
  <c r="F1371" i="5"/>
  <c r="F1504" i="5"/>
  <c r="E676" i="5"/>
  <c r="D2410" i="5"/>
  <c r="E2084" i="5"/>
  <c r="G96" i="5"/>
  <c r="D2049" i="5"/>
  <c r="I1374" i="5"/>
  <c r="F422" i="5"/>
  <c r="K2702" i="5"/>
  <c r="F241" i="5"/>
  <c r="D1700" i="5"/>
  <c r="I1772" i="5"/>
  <c r="E1970" i="5"/>
  <c r="I57" i="5"/>
  <c r="I2234" i="5"/>
  <c r="E1350" i="5"/>
  <c r="M259" i="5"/>
  <c r="I2030" i="5"/>
  <c r="F2669" i="5"/>
  <c r="E1797" i="5"/>
  <c r="F932" i="5"/>
  <c r="K512" i="5"/>
  <c r="K943" i="5"/>
  <c r="F490" i="5"/>
  <c r="E1982" i="5"/>
  <c r="M2529" i="5"/>
  <c r="D1205" i="5"/>
  <c r="E169" i="5"/>
  <c r="E819" i="5"/>
  <c r="M1111" i="5"/>
  <c r="I1999" i="5"/>
  <c r="G721" i="5"/>
  <c r="G559" i="5"/>
  <c r="G1119" i="5"/>
  <c r="D1254" i="5"/>
  <c r="G128" i="5"/>
  <c r="M1640" i="5"/>
  <c r="G2122" i="5"/>
  <c r="F133" i="5"/>
  <c r="D1636" i="5"/>
  <c r="G1831" i="5"/>
  <c r="G2637" i="5"/>
  <c r="F1933" i="5"/>
  <c r="K1074" i="5"/>
  <c r="K2182" i="5"/>
  <c r="M2418" i="5"/>
  <c r="E1801" i="5"/>
  <c r="D937" i="5"/>
  <c r="E2223" i="5"/>
  <c r="F447" i="5"/>
  <c r="E2137" i="5"/>
  <c r="M1976" i="5"/>
  <c r="D2385" i="5"/>
  <c r="M1327" i="5"/>
  <c r="G840" i="5"/>
  <c r="E864" i="5"/>
  <c r="K2437" i="5"/>
  <c r="D1489" i="5"/>
  <c r="M1179" i="5"/>
  <c r="D284" i="5"/>
  <c r="D838" i="5"/>
  <c r="K979" i="5"/>
  <c r="I1171" i="5"/>
  <c r="G2215" i="5"/>
  <c r="G2130" i="5"/>
  <c r="I373" i="5"/>
  <c r="K38" i="5"/>
  <c r="F2395" i="5"/>
  <c r="M506" i="5"/>
  <c r="G2661" i="5"/>
  <c r="M2039" i="5"/>
  <c r="F2370" i="5"/>
  <c r="D2799" i="5"/>
  <c r="M2462" i="5"/>
  <c r="F784" i="5"/>
  <c r="G874" i="5"/>
  <c r="G1683" i="5"/>
  <c r="G1061" i="5"/>
  <c r="D1789" i="5"/>
  <c r="E1993" i="5"/>
  <c r="F441" i="5"/>
  <c r="K393" i="5"/>
  <c r="M2736" i="5"/>
  <c r="I1144" i="5"/>
  <c r="M1078" i="5"/>
  <c r="D862" i="5"/>
  <c r="G2012" i="5"/>
  <c r="G2184" i="5"/>
  <c r="F1737" i="5"/>
  <c r="F551" i="5"/>
  <c r="M2231" i="5"/>
  <c r="E620" i="5"/>
  <c r="F2120" i="5"/>
  <c r="G1821" i="5"/>
  <c r="I1360" i="5"/>
  <c r="I2400" i="5"/>
  <c r="E239" i="5"/>
  <c r="K926" i="5"/>
  <c r="F1487" i="5"/>
  <c r="M1916" i="5"/>
  <c r="G2578" i="5"/>
  <c r="D77" i="5"/>
  <c r="E2558" i="5"/>
  <c r="M2237" i="5"/>
  <c r="M2108" i="5"/>
  <c r="G1030" i="5"/>
  <c r="E1151" i="5"/>
  <c r="I1880" i="5"/>
  <c r="G964" i="5"/>
  <c r="I1185" i="5"/>
  <c r="E1289" i="5"/>
  <c r="E185" i="5"/>
  <c r="D2428" i="5"/>
  <c r="E299" i="5"/>
  <c r="D293" i="5"/>
  <c r="E1758" i="5"/>
  <c r="G879" i="5"/>
  <c r="I2762" i="5"/>
  <c r="I1009" i="5"/>
  <c r="G655" i="5"/>
  <c r="I440" i="5"/>
  <c r="D2607" i="5"/>
  <c r="D1363" i="5"/>
  <c r="F1076" i="5"/>
  <c r="G2311" i="5"/>
  <c r="M193" i="5"/>
  <c r="K634" i="5"/>
  <c r="I862" i="5"/>
  <c r="G1069" i="5"/>
  <c r="M111" i="5"/>
  <c r="M126" i="5"/>
  <c r="I1521" i="5"/>
  <c r="D2406" i="5"/>
  <c r="D2191" i="5"/>
  <c r="D592" i="5"/>
  <c r="M2726" i="5"/>
  <c r="K1385" i="5"/>
  <c r="M175" i="5"/>
  <c r="E899" i="5"/>
  <c r="I790" i="5"/>
  <c r="K2737" i="5"/>
  <c r="G421" i="5"/>
  <c r="D138" i="5"/>
  <c r="I2363" i="5"/>
  <c r="K1950" i="5"/>
  <c r="I1366" i="5"/>
  <c r="F180" i="5"/>
  <c r="D1525" i="5"/>
  <c r="K1990" i="5"/>
  <c r="G2504" i="5"/>
  <c r="F893" i="5"/>
  <c r="K2651" i="5"/>
  <c r="G194" i="5"/>
  <c r="F2613" i="5"/>
  <c r="K287" i="5"/>
  <c r="M1826" i="5"/>
  <c r="I836" i="5"/>
  <c r="D2308" i="5"/>
  <c r="E2642" i="5"/>
  <c r="K2522" i="5"/>
  <c r="K1661" i="5"/>
  <c r="G2225" i="5"/>
  <c r="I1848" i="5"/>
  <c r="D579" i="5"/>
  <c r="F1650" i="5"/>
  <c r="M1967" i="5"/>
  <c r="I1507" i="5"/>
  <c r="I2087" i="5"/>
  <c r="D1773" i="5"/>
  <c r="D502" i="5"/>
  <c r="I2691" i="5"/>
  <c r="I349" i="5"/>
  <c r="K1157" i="5"/>
  <c r="E420" i="5"/>
  <c r="E1174" i="5"/>
  <c r="G2768" i="5"/>
  <c r="F443" i="5"/>
  <c r="G1096" i="5"/>
  <c r="I2742" i="5"/>
  <c r="F2054" i="5"/>
  <c r="E1552" i="5"/>
  <c r="G2619" i="5"/>
  <c r="M1881" i="5"/>
  <c r="D1617" i="5"/>
  <c r="K990" i="5"/>
  <c r="I1656" i="5"/>
  <c r="D1426" i="5"/>
  <c r="E435" i="5"/>
  <c r="I1508" i="5"/>
  <c r="D230" i="5"/>
  <c r="G897" i="5"/>
  <c r="G2544" i="5"/>
  <c r="D981" i="5"/>
  <c r="F2208" i="5"/>
  <c r="E636" i="5"/>
  <c r="D397" i="5"/>
  <c r="G639" i="5"/>
  <c r="E653" i="5"/>
  <c r="G1471" i="5"/>
  <c r="F1644" i="5"/>
  <c r="F544" i="5"/>
  <c r="E155" i="5"/>
  <c r="D1251" i="5"/>
  <c r="E147" i="5"/>
  <c r="F2044" i="5"/>
  <c r="M291" i="5"/>
  <c r="E765" i="5"/>
  <c r="G292" i="5"/>
  <c r="M2758" i="5"/>
  <c r="F1656" i="5"/>
  <c r="K913" i="5"/>
  <c r="K827" i="5"/>
  <c r="K2868" i="5"/>
  <c r="K338" i="5"/>
  <c r="M2190" i="5"/>
  <c r="G419" i="5"/>
  <c r="F1404" i="5"/>
  <c r="K1068" i="5"/>
  <c r="F611" i="5"/>
  <c r="F2713" i="5"/>
  <c r="I1396" i="5"/>
  <c r="M886" i="5"/>
  <c r="F1578" i="5"/>
  <c r="G2612" i="5"/>
  <c r="K457" i="5"/>
  <c r="F2661" i="5"/>
  <c r="I1570" i="5"/>
  <c r="I128" i="5"/>
  <c r="E2661" i="5"/>
  <c r="F2499" i="5"/>
  <c r="D932" i="5"/>
  <c r="I603" i="5"/>
  <c r="G2641" i="5"/>
  <c r="E654" i="5"/>
  <c r="M1715" i="5"/>
  <c r="F1535" i="5"/>
  <c r="G2356" i="5"/>
  <c r="D339" i="5"/>
  <c r="K2118" i="5"/>
  <c r="I1960" i="5"/>
  <c r="E2706" i="5"/>
  <c r="I1101" i="5"/>
  <c r="D2493" i="5"/>
  <c r="G2662" i="5"/>
  <c r="E1881" i="5"/>
  <c r="I818" i="5"/>
  <c r="F2840" i="5"/>
  <c r="D2514" i="5"/>
  <c r="E1349" i="5"/>
  <c r="D1630" i="5"/>
  <c r="K1426" i="5"/>
  <c r="K2618" i="5"/>
  <c r="D1540" i="5"/>
  <c r="I2452" i="5"/>
  <c r="I408" i="5"/>
  <c r="E35" i="5"/>
  <c r="D2370" i="5"/>
  <c r="F2247" i="5"/>
  <c r="I2471" i="5"/>
  <c r="K1634" i="5"/>
  <c r="K2107" i="5"/>
  <c r="D2295" i="5"/>
  <c r="E1979" i="5"/>
  <c r="I2374" i="5"/>
  <c r="I1479" i="5"/>
  <c r="F1143" i="5"/>
  <c r="E2131" i="5"/>
  <c r="E120" i="5"/>
  <c r="G2454" i="5"/>
  <c r="K2075" i="5"/>
  <c r="M419" i="5"/>
  <c r="F1248" i="5"/>
  <c r="D30" i="5"/>
  <c r="I898" i="5"/>
  <c r="K2543" i="5"/>
  <c r="G1775" i="5"/>
  <c r="I58" i="5"/>
  <c r="K1769" i="5"/>
  <c r="F1293" i="5"/>
  <c r="F430" i="5"/>
  <c r="F2124" i="5"/>
  <c r="K1625" i="5"/>
  <c r="G472" i="5"/>
  <c r="M2575" i="5"/>
  <c r="E2620" i="5"/>
  <c r="I1315" i="5"/>
  <c r="F730" i="5"/>
  <c r="F814" i="5"/>
  <c r="D1686" i="5"/>
  <c r="D157" i="5"/>
  <c r="G1766" i="5"/>
  <c r="F1329" i="5"/>
  <c r="F1740" i="5"/>
  <c r="M2869" i="5"/>
  <c r="I2768" i="5"/>
  <c r="I1549" i="5"/>
  <c r="M2870" i="5"/>
  <c r="I1544" i="5"/>
  <c r="E204" i="5"/>
  <c r="D1155" i="5"/>
  <c r="D1395" i="5"/>
  <c r="F38" i="5"/>
  <c r="G843" i="5"/>
  <c r="F826" i="5"/>
  <c r="M1498" i="5"/>
  <c r="I1520" i="5"/>
  <c r="K1097" i="5"/>
  <c r="E509" i="5"/>
  <c r="I66" i="5"/>
  <c r="M2407" i="5"/>
  <c r="I2441" i="5"/>
  <c r="F2876" i="5"/>
  <c r="G1230" i="5"/>
  <c r="G285" i="5"/>
  <c r="D2214" i="5"/>
  <c r="M531" i="5"/>
  <c r="K172" i="5"/>
  <c r="D1103" i="5"/>
  <c r="G1866" i="5"/>
  <c r="F30" i="5"/>
  <c r="F2347" i="5"/>
  <c r="K1297" i="5"/>
  <c r="F985" i="5"/>
  <c r="G129" i="5"/>
  <c r="M8" i="5"/>
  <c r="K413" i="5"/>
  <c r="D2137" i="5"/>
  <c r="D489" i="5"/>
  <c r="G1655" i="5"/>
  <c r="E2477" i="5"/>
  <c r="K631" i="5"/>
  <c r="D451" i="5"/>
  <c r="G2644" i="5"/>
  <c r="K1345" i="5"/>
  <c r="M1503" i="5"/>
  <c r="I1764" i="5"/>
  <c r="F2286" i="5"/>
  <c r="I330" i="5"/>
  <c r="K1783" i="5"/>
  <c r="I504" i="5"/>
  <c r="M2429" i="5"/>
  <c r="K1392" i="5"/>
  <c r="G1616" i="5"/>
  <c r="I1407" i="5"/>
  <c r="F28" i="5"/>
  <c r="I323" i="5"/>
  <c r="G1422" i="5"/>
  <c r="M539" i="5"/>
  <c r="K1521" i="5"/>
  <c r="G2425" i="5"/>
  <c r="K940" i="5"/>
  <c r="F2235" i="5"/>
  <c r="G2313" i="5"/>
  <c r="D939" i="5"/>
  <c r="F1127" i="5"/>
  <c r="M2366" i="5"/>
  <c r="D1528" i="5"/>
  <c r="K1885" i="5"/>
  <c r="K1308" i="5"/>
  <c r="I2554" i="5"/>
  <c r="K2630" i="5"/>
  <c r="K2504" i="5"/>
  <c r="I13" i="5"/>
  <c r="E2821" i="5"/>
  <c r="F325" i="5"/>
  <c r="D2089" i="5"/>
  <c r="M1626" i="5"/>
  <c r="I2005" i="5"/>
  <c r="G2556" i="5"/>
  <c r="D2132" i="5"/>
  <c r="M2327" i="5"/>
  <c r="K797" i="5"/>
  <c r="E1111" i="5"/>
  <c r="K1209" i="5"/>
  <c r="D510" i="5"/>
  <c r="I2044" i="5"/>
  <c r="M2560" i="5"/>
  <c r="E297" i="5"/>
  <c r="E258" i="5"/>
  <c r="E2020" i="5"/>
  <c r="F2229" i="5"/>
  <c r="K1613" i="5"/>
  <c r="D2139" i="5"/>
  <c r="D1387" i="5"/>
  <c r="M1305" i="5"/>
  <c r="G385" i="5"/>
  <c r="K681" i="5"/>
  <c r="K808" i="5"/>
  <c r="G912" i="5"/>
  <c r="F1137" i="5"/>
  <c r="M2838" i="5"/>
  <c r="M2197" i="5"/>
  <c r="E1191" i="5"/>
  <c r="G738" i="5"/>
  <c r="E2267" i="5"/>
  <c r="I399" i="5"/>
  <c r="M2052" i="5"/>
  <c r="M2553" i="5"/>
  <c r="E378" i="5"/>
  <c r="K980" i="5"/>
  <c r="F1246" i="5"/>
  <c r="G249" i="5"/>
  <c r="D170" i="5"/>
  <c r="D2056" i="5"/>
  <c r="M2422" i="5"/>
  <c r="G1390" i="5"/>
  <c r="K2566" i="5"/>
  <c r="K1105" i="5"/>
  <c r="M2585" i="5"/>
  <c r="E1918" i="5"/>
  <c r="F158" i="5"/>
  <c r="K284" i="5"/>
  <c r="K1066" i="5"/>
  <c r="M1192" i="5"/>
  <c r="K2444" i="5"/>
  <c r="M872" i="5"/>
  <c r="E1004" i="5"/>
  <c r="M2331" i="5"/>
  <c r="I1752" i="5"/>
  <c r="I796" i="5"/>
  <c r="M2056" i="5"/>
  <c r="F439" i="5"/>
  <c r="E56" i="5"/>
  <c r="F2704" i="5"/>
  <c r="I2326" i="5"/>
  <c r="D172" i="5"/>
  <c r="G1809" i="5"/>
  <c r="K2605" i="5"/>
  <c r="G716" i="5"/>
  <c r="E823" i="5"/>
  <c r="G1882" i="5"/>
  <c r="E1781" i="5"/>
  <c r="G2632" i="5"/>
  <c r="D5" i="5"/>
  <c r="K866" i="5"/>
  <c r="E2679" i="5"/>
  <c r="D2678" i="5"/>
  <c r="F2025" i="5"/>
  <c r="K2041" i="5"/>
  <c r="E2742" i="5"/>
  <c r="I460" i="5"/>
  <c r="K1410" i="5"/>
  <c r="I409" i="5"/>
  <c r="E500" i="5"/>
  <c r="G1776" i="5"/>
  <c r="E2205" i="5"/>
  <c r="G749" i="5"/>
  <c r="F529" i="5"/>
  <c r="E524" i="5"/>
  <c r="F950" i="5"/>
  <c r="E2176" i="5"/>
  <c r="I2059" i="5"/>
  <c r="D2853" i="5"/>
  <c r="I2449" i="5"/>
  <c r="G2439" i="5"/>
  <c r="I2629" i="5"/>
  <c r="I318" i="5"/>
  <c r="K2459" i="5"/>
  <c r="E1930" i="5"/>
  <c r="F17" i="5"/>
  <c r="K1046" i="5"/>
  <c r="I604" i="5"/>
  <c r="I997" i="5"/>
  <c r="F2005" i="5"/>
  <c r="G360" i="5"/>
  <c r="M887" i="5"/>
  <c r="K431" i="5"/>
  <c r="K2157" i="5"/>
  <c r="E1125" i="5"/>
  <c r="E1884" i="5"/>
  <c r="D2271" i="5"/>
  <c r="M680" i="5"/>
  <c r="M23" i="5"/>
  <c r="F2484" i="5"/>
  <c r="M2427" i="5"/>
  <c r="D2827" i="5"/>
  <c r="D1469" i="5"/>
  <c r="I1712" i="5"/>
  <c r="M2080" i="5"/>
  <c r="K1307" i="5"/>
  <c r="I1215" i="5"/>
  <c r="G153" i="5"/>
  <c r="F1074" i="5"/>
  <c r="E486" i="5"/>
  <c r="D288" i="5"/>
  <c r="K862" i="5"/>
  <c r="I2594" i="5"/>
  <c r="I1969" i="5"/>
  <c r="M1227" i="5"/>
  <c r="E896" i="5"/>
  <c r="G270" i="5"/>
  <c r="F800" i="5"/>
  <c r="G1904" i="5"/>
  <c r="D1259" i="5"/>
  <c r="K1928" i="5"/>
  <c r="I452" i="5"/>
  <c r="F150" i="5"/>
  <c r="E818" i="5"/>
  <c r="F2631" i="5"/>
  <c r="E645" i="5"/>
  <c r="M1463" i="5"/>
  <c r="K445" i="5"/>
  <c r="F463" i="5"/>
  <c r="F145" i="5"/>
  <c r="D2092" i="5"/>
  <c r="K1471" i="5"/>
  <c r="I1428" i="5"/>
  <c r="G733" i="5"/>
  <c r="E107" i="5"/>
  <c r="G1768" i="5"/>
  <c r="K1551" i="5"/>
  <c r="I1209" i="5"/>
  <c r="K2585" i="5"/>
  <c r="E1585" i="5"/>
  <c r="K1118" i="5"/>
  <c r="D2637" i="5"/>
  <c r="D1432" i="5"/>
  <c r="M1990" i="5"/>
  <c r="M2124" i="5"/>
  <c r="G14" i="5"/>
  <c r="G1513" i="5"/>
  <c r="D1284" i="5"/>
  <c r="G1469" i="5"/>
  <c r="M2250" i="5"/>
  <c r="K461" i="5"/>
  <c r="F960" i="5"/>
  <c r="F1920" i="5"/>
  <c r="D1912" i="5"/>
  <c r="I2254" i="5"/>
  <c r="I693" i="5"/>
  <c r="D2671" i="5"/>
  <c r="D906" i="5"/>
  <c r="I2442" i="5"/>
  <c r="K1686" i="5"/>
  <c r="K1433" i="5"/>
  <c r="M2508" i="5"/>
  <c r="D1212" i="5"/>
  <c r="G553" i="5"/>
  <c r="G1959" i="5"/>
  <c r="F2332" i="5"/>
  <c r="E2737" i="5"/>
  <c r="G2017" i="5"/>
  <c r="I2111" i="5"/>
  <c r="E2683" i="5"/>
  <c r="M773" i="5"/>
  <c r="F2552" i="5"/>
  <c r="E1773" i="5"/>
  <c r="F1888" i="5"/>
  <c r="F2793" i="5"/>
  <c r="D310" i="5"/>
  <c r="E2559" i="5"/>
  <c r="E1980" i="5"/>
  <c r="D2536" i="5"/>
  <c r="E2342" i="5"/>
  <c r="M2394" i="5"/>
  <c r="I1581" i="5"/>
  <c r="K86" i="5"/>
  <c r="G431" i="5"/>
  <c r="M2205" i="5"/>
  <c r="K1263" i="5"/>
  <c r="D2164" i="5"/>
  <c r="F2282" i="5"/>
  <c r="G2507" i="5"/>
  <c r="G740" i="5"/>
  <c r="G2343" i="5"/>
  <c r="K2880" i="5"/>
  <c r="K1163" i="5"/>
  <c r="E2425" i="5"/>
  <c r="K1516" i="5"/>
  <c r="I184" i="5"/>
  <c r="F1784" i="5"/>
  <c r="K1523" i="5"/>
  <c r="D399" i="5"/>
  <c r="F88" i="5"/>
  <c r="I574" i="5"/>
  <c r="E847" i="5"/>
  <c r="G1372" i="5"/>
  <c r="G602" i="5"/>
  <c r="I2425" i="5"/>
  <c r="D434" i="5"/>
  <c r="M1719" i="5"/>
  <c r="I2343" i="5"/>
  <c r="D590" i="5"/>
  <c r="K1771" i="5"/>
  <c r="G1875" i="5"/>
  <c r="I1128" i="5"/>
  <c r="G1531" i="5"/>
  <c r="G583" i="5"/>
  <c r="G542" i="5"/>
  <c r="I784" i="5"/>
  <c r="K2616" i="5"/>
  <c r="I313" i="5"/>
  <c r="K794" i="5"/>
  <c r="F2616" i="5"/>
  <c r="I1771" i="5"/>
  <c r="I213" i="5"/>
  <c r="G1905" i="5"/>
  <c r="E1198" i="5"/>
  <c r="E2699" i="5"/>
  <c r="K324" i="5"/>
  <c r="M2328" i="5"/>
  <c r="E990" i="5"/>
  <c r="M1818" i="5"/>
  <c r="I2478" i="5"/>
  <c r="K2791" i="5"/>
  <c r="M1988" i="5"/>
  <c r="G2522" i="5"/>
  <c r="E2851" i="5"/>
  <c r="M817" i="5"/>
  <c r="I2304" i="5"/>
  <c r="K1814" i="5"/>
  <c r="K630" i="5"/>
  <c r="M380" i="5"/>
  <c r="E1954" i="5"/>
  <c r="K400" i="5"/>
  <c r="K790" i="5"/>
  <c r="G2119" i="5"/>
  <c r="F2327" i="5"/>
  <c r="K1206" i="5"/>
  <c r="F2662" i="5"/>
  <c r="M1181" i="5"/>
  <c r="E756" i="5"/>
  <c r="F2500" i="5"/>
  <c r="G1327" i="5"/>
  <c r="D2694" i="5"/>
  <c r="G1023" i="5"/>
  <c r="F2408" i="5"/>
  <c r="M2875" i="5"/>
  <c r="K678" i="5"/>
  <c r="G2760" i="5"/>
  <c r="F596" i="5"/>
  <c r="I277" i="5"/>
  <c r="D2078" i="5"/>
  <c r="E343" i="5"/>
  <c r="G487" i="5"/>
  <c r="K891" i="5"/>
  <c r="D1646" i="5"/>
  <c r="G240" i="5"/>
  <c r="M2643" i="5"/>
  <c r="G1898" i="5"/>
  <c r="D914" i="5"/>
  <c r="F930" i="5"/>
  <c r="G1680" i="5"/>
  <c r="F820" i="5"/>
  <c r="K1612" i="5"/>
  <c r="K2853" i="5"/>
  <c r="I2364" i="5"/>
  <c r="M1023" i="5"/>
  <c r="I1253" i="5"/>
  <c r="D618" i="5"/>
  <c r="I2102" i="5"/>
  <c r="K1103" i="5"/>
  <c r="E1833" i="5"/>
  <c r="E989" i="5"/>
  <c r="M2664" i="5"/>
  <c r="I2054" i="5"/>
  <c r="I983" i="5"/>
  <c r="K1280" i="5"/>
  <c r="M75" i="5"/>
  <c r="F502" i="5"/>
  <c r="M611" i="5"/>
  <c r="G2231" i="5"/>
  <c r="K1219" i="5"/>
  <c r="F365" i="5"/>
  <c r="M2811" i="5"/>
  <c r="D2879" i="5"/>
  <c r="E2364" i="5"/>
  <c r="E1042" i="5"/>
  <c r="F1668" i="5"/>
  <c r="F1981" i="5"/>
  <c r="K737" i="5"/>
  <c r="F1822" i="5"/>
  <c r="E422" i="5"/>
  <c r="K293" i="5"/>
  <c r="D1418" i="5"/>
  <c r="G102" i="5"/>
  <c r="E20" i="5"/>
  <c r="F1770" i="5"/>
  <c r="I1082" i="5"/>
  <c r="D1552" i="5"/>
  <c r="M599" i="5"/>
  <c r="F1477" i="5"/>
  <c r="E2459" i="5"/>
  <c r="M529" i="5"/>
  <c r="E1987" i="5"/>
  <c r="K1077" i="5"/>
  <c r="D2736" i="5"/>
  <c r="D1292" i="5"/>
  <c r="G1786" i="5"/>
  <c r="G1091" i="5"/>
  <c r="M1442" i="5"/>
  <c r="D1726" i="5"/>
  <c r="K2411" i="5"/>
  <c r="K1284" i="5"/>
  <c r="I1773" i="5"/>
  <c r="K2567" i="5"/>
  <c r="D2382" i="5"/>
  <c r="G2805" i="5"/>
  <c r="G1090" i="5"/>
  <c r="I2205" i="5"/>
  <c r="E2082" i="5"/>
  <c r="I195" i="5"/>
  <c r="E177" i="5"/>
  <c r="E2853" i="5"/>
  <c r="D1384" i="5"/>
  <c r="D212" i="5"/>
  <c r="G1166" i="5"/>
  <c r="E556" i="5"/>
  <c r="M2578" i="5"/>
  <c r="G1773" i="5"/>
  <c r="G274" i="5"/>
  <c r="D631" i="5"/>
  <c r="I1151" i="5"/>
  <c r="K1033" i="5"/>
  <c r="K1897" i="5"/>
  <c r="M1217" i="5"/>
  <c r="D2812" i="5"/>
  <c r="M1355" i="5"/>
  <c r="D2633" i="5"/>
  <c r="G799" i="5"/>
  <c r="K1467" i="5"/>
  <c r="K1788" i="5"/>
  <c r="D549" i="5"/>
  <c r="M2543" i="5"/>
  <c r="D2721" i="5"/>
  <c r="M1936" i="5"/>
  <c r="F897" i="5"/>
  <c r="K247" i="5"/>
  <c r="G1881" i="5"/>
  <c r="G2636" i="5"/>
  <c r="E2447" i="5"/>
  <c r="K614" i="5"/>
  <c r="I901" i="5"/>
  <c r="E2617" i="5"/>
  <c r="G2227" i="5"/>
  <c r="K603" i="5"/>
  <c r="E2827" i="5"/>
  <c r="G86" i="5"/>
  <c r="M2091" i="5"/>
  <c r="F321" i="5"/>
  <c r="M2628" i="5"/>
  <c r="M1593" i="5"/>
  <c r="D1313" i="5"/>
  <c r="M13" i="5"/>
  <c r="F2011" i="5"/>
  <c r="D1782" i="5"/>
  <c r="K654" i="5"/>
  <c r="K1073" i="5"/>
  <c r="M2681" i="5"/>
  <c r="K909" i="5"/>
  <c r="D2282" i="5"/>
  <c r="F1453" i="5"/>
  <c r="K868" i="5"/>
  <c r="D2752" i="5"/>
  <c r="M610" i="5"/>
  <c r="D2169" i="5"/>
  <c r="G41" i="5"/>
  <c r="F2228" i="5"/>
  <c r="M1840" i="5"/>
  <c r="E467" i="5"/>
  <c r="K656" i="5"/>
  <c r="G2004" i="5"/>
  <c r="F2579" i="5"/>
  <c r="F1514" i="5"/>
  <c r="I2590" i="5"/>
  <c r="M812" i="5"/>
  <c r="K1423" i="5"/>
  <c r="D2625" i="5"/>
  <c r="F915" i="5"/>
  <c r="E2721" i="5"/>
  <c r="I2129" i="5"/>
  <c r="D2711" i="5"/>
  <c r="I787" i="5"/>
  <c r="M1856" i="5"/>
  <c r="E2719" i="5"/>
  <c r="I832" i="5"/>
  <c r="E250" i="5"/>
  <c r="M2810" i="5"/>
  <c r="F1381" i="5"/>
  <c r="K2254" i="5"/>
  <c r="G1961" i="5"/>
  <c r="I2274" i="5"/>
  <c r="G1823" i="5"/>
  <c r="D1374" i="5"/>
  <c r="K2660" i="5"/>
  <c r="F109" i="5"/>
  <c r="D2210" i="5"/>
  <c r="G2145" i="5"/>
  <c r="G2050" i="5"/>
  <c r="I2540" i="5"/>
  <c r="M31" i="5"/>
  <c r="E997" i="5"/>
  <c r="I306" i="5"/>
  <c r="M1909" i="5"/>
  <c r="I2081" i="5"/>
  <c r="I2523" i="5"/>
  <c r="F2664" i="5"/>
  <c r="E2496" i="5"/>
  <c r="G2666" i="5"/>
  <c r="I442" i="5"/>
  <c r="I2026" i="5"/>
  <c r="G2498" i="5"/>
  <c r="M560" i="5"/>
  <c r="M2834" i="5"/>
  <c r="K104" i="5"/>
  <c r="K945" i="5"/>
  <c r="F513" i="5"/>
  <c r="G1710" i="5"/>
  <c r="K55" i="5"/>
  <c r="M923" i="5"/>
  <c r="G1671" i="5"/>
  <c r="E2383" i="5"/>
  <c r="D199" i="5"/>
  <c r="I713" i="5"/>
  <c r="G2110" i="5"/>
  <c r="D828" i="5"/>
  <c r="I1280" i="5"/>
  <c r="F1987" i="5"/>
  <c r="E2193" i="5"/>
  <c r="G2177" i="5"/>
  <c r="I845" i="5"/>
  <c r="G1199" i="5"/>
  <c r="D2099" i="5"/>
  <c r="G2485" i="5"/>
  <c r="E1810" i="5"/>
  <c r="E1836" i="5"/>
  <c r="D2296" i="5"/>
  <c r="I742" i="5"/>
  <c r="K2080" i="5"/>
  <c r="K1542" i="5"/>
  <c r="E181" i="5"/>
  <c r="F254" i="5"/>
  <c r="D547" i="5"/>
  <c r="D880" i="5"/>
  <c r="K1959" i="5"/>
  <c r="F80" i="5"/>
  <c r="I2255" i="5"/>
  <c r="I97" i="5"/>
  <c r="E2384" i="5"/>
  <c r="I1468" i="5"/>
  <c r="K1458" i="5"/>
  <c r="D2591" i="5"/>
  <c r="F1422" i="5"/>
  <c r="I910" i="5"/>
  <c r="D1913" i="5"/>
  <c r="E1828" i="5"/>
  <c r="D677" i="5"/>
  <c r="G2374" i="5"/>
  <c r="K1721" i="5"/>
  <c r="I180" i="5"/>
  <c r="E145" i="5"/>
  <c r="G2539" i="5"/>
  <c r="F1517" i="5"/>
  <c r="M1674" i="5"/>
  <c r="E1368" i="5"/>
  <c r="F209" i="5"/>
  <c r="G978" i="5"/>
  <c r="F1433" i="5"/>
  <c r="G2421" i="5"/>
  <c r="G2817" i="5"/>
  <c r="M51" i="5"/>
  <c r="D1134" i="5"/>
  <c r="K2468" i="5"/>
  <c r="M2097" i="5"/>
  <c r="I1450" i="5"/>
  <c r="I2379" i="5"/>
  <c r="M1769" i="5"/>
  <c r="D1624" i="5"/>
  <c r="I1740" i="5"/>
  <c r="F1542" i="5"/>
  <c r="I1261" i="5"/>
  <c r="F118" i="5"/>
  <c r="K1421" i="5"/>
  <c r="E693" i="5"/>
  <c r="D591" i="5"/>
  <c r="F1118" i="5"/>
  <c r="K632" i="5"/>
  <c r="D168" i="5"/>
  <c r="I2592" i="5"/>
  <c r="F2647" i="5"/>
  <c r="G930" i="5"/>
  <c r="I53" i="5"/>
  <c r="M2819" i="5"/>
  <c r="K1316" i="5"/>
  <c r="F563" i="5"/>
  <c r="E2516" i="5"/>
  <c r="K592" i="5"/>
  <c r="I1328" i="5"/>
  <c r="D2589" i="5"/>
  <c r="G899" i="5"/>
  <c r="F186" i="5"/>
  <c r="I1464" i="5"/>
  <c r="I476" i="5"/>
  <c r="I125" i="5"/>
  <c r="M752" i="5"/>
  <c r="F2313" i="5"/>
  <c r="F716" i="5"/>
  <c r="F2094" i="5"/>
  <c r="E660" i="5"/>
  <c r="F1732" i="5"/>
  <c r="D217" i="5"/>
  <c r="E2125" i="5"/>
  <c r="I2246" i="5"/>
  <c r="E2743" i="5"/>
  <c r="G1026" i="5"/>
  <c r="M630" i="5"/>
  <c r="M163" i="5"/>
  <c r="F1647" i="5"/>
  <c r="D1905" i="5"/>
  <c r="M2369" i="5"/>
  <c r="I2189" i="5"/>
  <c r="K1369" i="5"/>
  <c r="F1868" i="5"/>
  <c r="F2610" i="5"/>
  <c r="I668" i="5"/>
  <c r="D622" i="5"/>
  <c r="D355" i="5"/>
  <c r="I2824" i="5"/>
  <c r="I1560" i="5"/>
  <c r="F2504" i="5"/>
  <c r="G2367" i="5"/>
  <c r="K914" i="5"/>
  <c r="K1089" i="5"/>
  <c r="E2511" i="5"/>
  <c r="K1953" i="5"/>
  <c r="K1947" i="5"/>
  <c r="G778" i="5"/>
  <c r="D1181" i="5"/>
  <c r="D800" i="5"/>
  <c r="I1799" i="5"/>
  <c r="M2342" i="5"/>
  <c r="I2515" i="5"/>
  <c r="I2329" i="5"/>
  <c r="E2190" i="5"/>
  <c r="I251" i="5"/>
  <c r="K1113" i="5"/>
  <c r="F761" i="5"/>
  <c r="D1361" i="5"/>
  <c r="D2114" i="5"/>
  <c r="E1557" i="5"/>
  <c r="E1563" i="5"/>
  <c r="E2749" i="5"/>
  <c r="G578" i="5"/>
  <c r="F1135" i="5"/>
  <c r="E267" i="5"/>
  <c r="D1169" i="5"/>
  <c r="M309" i="5"/>
  <c r="E902" i="5"/>
  <c r="I1825" i="5"/>
  <c r="E1388" i="5"/>
  <c r="K2595" i="5"/>
  <c r="K1188" i="5"/>
  <c r="D541" i="5"/>
  <c r="F530" i="5"/>
  <c r="G1322" i="5"/>
  <c r="M994" i="5"/>
  <c r="I566" i="5"/>
  <c r="I1454" i="5"/>
  <c r="K1696" i="5"/>
  <c r="K1529" i="5"/>
  <c r="K933" i="5"/>
  <c r="D2259" i="5"/>
  <c r="I1506" i="5"/>
  <c r="K677" i="5"/>
  <c r="I519" i="5"/>
  <c r="G2538" i="5"/>
  <c r="I192" i="5"/>
  <c r="D646" i="5"/>
  <c r="D1301" i="5"/>
  <c r="I1158" i="5"/>
  <c r="M1202" i="5"/>
  <c r="E900" i="5"/>
  <c r="I2506" i="5"/>
  <c r="K340" i="5"/>
  <c r="E1312" i="5"/>
  <c r="D1778" i="5"/>
  <c r="K1762" i="5"/>
  <c r="K1237" i="5"/>
  <c r="K2668" i="5"/>
  <c r="G1667" i="5"/>
  <c r="E1480" i="5"/>
  <c r="E1182" i="5"/>
  <c r="G334" i="5"/>
  <c r="I1256" i="5"/>
  <c r="F409" i="5"/>
  <c r="K2568" i="5"/>
  <c r="G1644" i="5"/>
  <c r="K865" i="5"/>
  <c r="K729" i="5"/>
  <c r="E2003" i="5"/>
  <c r="K2620" i="5"/>
  <c r="D1182" i="5"/>
  <c r="D90" i="5"/>
  <c r="G564" i="5"/>
  <c r="F54" i="5"/>
  <c r="K1586" i="5"/>
  <c r="K619" i="5"/>
  <c r="K1275" i="5"/>
  <c r="I2292" i="5"/>
  <c r="M2466" i="5"/>
  <c r="F2181" i="5"/>
  <c r="I1741" i="5"/>
  <c r="D2381" i="5"/>
  <c r="K2673" i="5"/>
  <c r="F2362" i="5"/>
  <c r="I1767" i="5"/>
  <c r="K2765" i="5"/>
  <c r="I1967" i="5"/>
  <c r="M1767" i="5"/>
  <c r="F2472" i="5"/>
  <c r="E1959" i="5"/>
  <c r="D1957" i="5"/>
  <c r="K830" i="5"/>
  <c r="K332" i="5"/>
  <c r="K165" i="5"/>
  <c r="K2420" i="5"/>
  <c r="G1548" i="5"/>
  <c r="D2205" i="5"/>
  <c r="F1111" i="5"/>
  <c r="M2713" i="5"/>
  <c r="F333" i="5"/>
  <c r="M2131" i="5"/>
  <c r="F2418" i="5"/>
  <c r="E2021" i="5"/>
  <c r="G2075" i="5"/>
  <c r="K145" i="5"/>
  <c r="I2584" i="5"/>
  <c r="G321" i="5"/>
  <c r="I2760" i="5"/>
  <c r="D1183" i="5"/>
  <c r="F64" i="5"/>
  <c r="I1397" i="5"/>
  <c r="D2071" i="5"/>
  <c r="I2258" i="5"/>
  <c r="D2273" i="5"/>
  <c r="E1549" i="5"/>
  <c r="F2176" i="5"/>
  <c r="M2303" i="5"/>
  <c r="M736" i="5"/>
  <c r="G1757" i="5"/>
  <c r="G2875" i="5"/>
  <c r="M2403" i="5"/>
  <c r="E412" i="5"/>
  <c r="M2792" i="5"/>
  <c r="K1159" i="5"/>
  <c r="I1451" i="5"/>
  <c r="M5" i="5"/>
  <c r="F579" i="5"/>
  <c r="D2404" i="5"/>
  <c r="K1504" i="5"/>
  <c r="G1010" i="5"/>
  <c r="I48" i="5"/>
  <c r="F1516" i="5"/>
  <c r="I986" i="5"/>
  <c r="G1113" i="5"/>
  <c r="D1800" i="5"/>
  <c r="M219" i="5"/>
  <c r="I2516" i="5"/>
  <c r="F860" i="5"/>
  <c r="M67" i="5"/>
  <c r="D2201" i="5"/>
  <c r="M1732" i="5"/>
  <c r="K2301" i="5"/>
  <c r="M1757" i="5"/>
  <c r="M2139" i="5"/>
  <c r="D321" i="5"/>
  <c r="M1655" i="5"/>
  <c r="F749" i="5"/>
  <c r="M216" i="5"/>
  <c r="K1179" i="5"/>
  <c r="E428" i="5"/>
  <c r="F1440" i="5"/>
  <c r="K2148" i="5"/>
  <c r="D2862" i="5"/>
  <c r="F366" i="5"/>
  <c r="K1619" i="5"/>
  <c r="F1878" i="5"/>
  <c r="E2130" i="5"/>
  <c r="M2841" i="5"/>
  <c r="I1278" i="5"/>
  <c r="F1060" i="5"/>
  <c r="E964" i="5"/>
  <c r="F2117" i="5"/>
  <c r="I1043" i="5"/>
  <c r="I1179" i="5"/>
  <c r="G914" i="5"/>
  <c r="K2726" i="5"/>
  <c r="I1855" i="5"/>
  <c r="I1962" i="5"/>
  <c r="D255" i="5"/>
  <c r="E887" i="5"/>
  <c r="I1121" i="5"/>
  <c r="E2376" i="5"/>
  <c r="F382" i="5"/>
  <c r="G2584" i="5"/>
  <c r="F2563" i="5"/>
  <c r="G1184" i="5"/>
  <c r="K2875" i="5"/>
  <c r="G1948" i="5"/>
  <c r="M1203" i="5"/>
  <c r="D2211" i="5"/>
  <c r="K1509" i="5"/>
  <c r="I2454" i="5"/>
  <c r="K687" i="5"/>
  <c r="F228" i="5"/>
  <c r="I2642" i="5"/>
  <c r="M2176" i="5"/>
  <c r="K2069" i="5"/>
  <c r="K1524" i="5"/>
  <c r="I2142" i="5"/>
  <c r="F2637" i="5"/>
  <c r="K471" i="5"/>
  <c r="I1731" i="5"/>
  <c r="I837" i="5"/>
  <c r="K2452" i="5"/>
  <c r="I970" i="5"/>
  <c r="G81" i="5"/>
  <c r="D1331" i="5"/>
  <c r="M775" i="5"/>
  <c r="K2012" i="5"/>
  <c r="I386" i="5"/>
  <c r="I2075" i="5"/>
  <c r="G674" i="5"/>
  <c r="K454" i="5"/>
  <c r="E967" i="5"/>
  <c r="M267" i="5"/>
  <c r="D2563" i="5"/>
  <c r="E755" i="5"/>
  <c r="G2721" i="5"/>
  <c r="I589" i="5"/>
  <c r="E2458" i="5"/>
  <c r="K2226" i="5"/>
  <c r="D876" i="5"/>
  <c r="E2648" i="5"/>
  <c r="I1136" i="5"/>
  <c r="I2080" i="5"/>
  <c r="G864" i="5"/>
  <c r="D2776" i="5"/>
  <c r="E61" i="5"/>
  <c r="G1662" i="5"/>
  <c r="K1880" i="5"/>
  <c r="M70" i="5"/>
  <c r="E1813" i="5"/>
  <c r="M248" i="5"/>
  <c r="D2157" i="5"/>
  <c r="G959" i="5"/>
  <c r="M960" i="5"/>
  <c r="M453" i="5"/>
  <c r="I1125" i="5"/>
  <c r="K1961" i="5"/>
  <c r="E452" i="5"/>
  <c r="E395" i="5"/>
  <c r="M2789" i="5"/>
  <c r="K1639" i="5"/>
  <c r="K2368" i="5"/>
  <c r="I1646" i="5"/>
  <c r="K2238" i="5"/>
  <c r="D2545" i="5"/>
  <c r="D2241" i="5"/>
  <c r="M1780" i="5"/>
  <c r="G532" i="5"/>
  <c r="D1041" i="5"/>
  <c r="K1139" i="5"/>
  <c r="K2343" i="5"/>
  <c r="E1999" i="5"/>
  <c r="K1359" i="5"/>
  <c r="K2448" i="5"/>
  <c r="M2481" i="5"/>
  <c r="E1653" i="5"/>
  <c r="G2798" i="5"/>
  <c r="I2843" i="5"/>
  <c r="E2599" i="5"/>
  <c r="M966" i="5"/>
  <c r="I1456" i="5"/>
  <c r="E276" i="5"/>
  <c r="M1045" i="5"/>
  <c r="F2528" i="5"/>
  <c r="G789" i="5"/>
  <c r="F1360" i="5"/>
  <c r="K1432" i="5"/>
  <c r="K1994" i="5"/>
  <c r="I974" i="5"/>
  <c r="E1683" i="5"/>
  <c r="F1226" i="5"/>
  <c r="I42" i="5"/>
  <c r="I2132" i="5"/>
  <c r="K1930" i="5"/>
  <c r="G1094" i="5"/>
  <c r="F1345" i="5"/>
  <c r="E2783" i="5"/>
  <c r="E77" i="5"/>
  <c r="D708" i="5"/>
  <c r="I262" i="5"/>
  <c r="D314" i="5"/>
  <c r="D1650" i="5"/>
  <c r="K1370" i="5"/>
  <c r="M2291" i="5"/>
  <c r="E139" i="5"/>
  <c r="K1540" i="5"/>
  <c r="D2739" i="5"/>
  <c r="F743" i="5"/>
  <c r="I2265" i="5"/>
  <c r="I961" i="5"/>
  <c r="K2139" i="5"/>
  <c r="F526" i="5"/>
  <c r="D786" i="5"/>
  <c r="D60" i="5"/>
  <c r="I1183" i="5"/>
  <c r="M2203" i="5"/>
  <c r="G934" i="5"/>
  <c r="D66" i="5"/>
  <c r="I2419" i="5"/>
  <c r="G69" i="5"/>
  <c r="G923" i="5"/>
  <c r="E2047" i="5"/>
  <c r="G504" i="5"/>
  <c r="M1622" i="5"/>
  <c r="G2716" i="5"/>
  <c r="E1438" i="5"/>
  <c r="D1213" i="5"/>
  <c r="F631" i="5"/>
  <c r="D2031" i="5"/>
  <c r="D1149" i="5"/>
  <c r="K1539" i="5"/>
  <c r="E1416" i="5"/>
  <c r="D1865" i="5"/>
  <c r="F1592" i="5"/>
  <c r="M1543" i="5"/>
  <c r="G374" i="5"/>
  <c r="G307" i="5"/>
  <c r="I1867" i="5"/>
  <c r="D1543" i="5"/>
  <c r="G775" i="5"/>
  <c r="F1018" i="5"/>
  <c r="E1887" i="5"/>
  <c r="D1151" i="5"/>
  <c r="M2534" i="5"/>
  <c r="F2392" i="5"/>
  <c r="E2723" i="5"/>
  <c r="G177" i="5"/>
  <c r="M264" i="5"/>
  <c r="G2467" i="5"/>
  <c r="E1324" i="5"/>
  <c r="I2413" i="5"/>
  <c r="G1046" i="5"/>
  <c r="K1230" i="5"/>
  <c r="M2198" i="5"/>
  <c r="E2322" i="5"/>
  <c r="I622" i="5"/>
  <c r="D1587" i="5"/>
  <c r="K1527" i="5"/>
  <c r="I2581" i="5"/>
  <c r="G2759" i="5"/>
  <c r="K1977" i="5"/>
  <c r="K111" i="5"/>
  <c r="I587" i="5"/>
  <c r="M2107" i="5"/>
  <c r="M2607" i="5"/>
  <c r="G62" i="5"/>
  <c r="D2414" i="5"/>
  <c r="F2294" i="5"/>
  <c r="E1163" i="5"/>
  <c r="F467" i="5"/>
  <c r="K257" i="5"/>
  <c r="E2218" i="5"/>
  <c r="E243" i="5"/>
  <c r="E2689" i="5"/>
  <c r="D2248" i="5"/>
  <c r="G73" i="5"/>
  <c r="F291" i="5"/>
  <c r="E496" i="5"/>
  <c r="I2469" i="5"/>
  <c r="K2290" i="5"/>
  <c r="M1436" i="5"/>
  <c r="E1468" i="5"/>
  <c r="F1595" i="5"/>
  <c r="I1517" i="5"/>
  <c r="E90" i="5"/>
  <c r="M758" i="5"/>
  <c r="I2847" i="5"/>
  <c r="D1747" i="5"/>
  <c r="E1783" i="5"/>
  <c r="I546" i="5"/>
  <c r="F2248" i="5"/>
  <c r="G1955" i="5"/>
  <c r="I1340" i="5"/>
  <c r="D2415" i="5"/>
  <c r="F358" i="5"/>
  <c r="F2470" i="5"/>
  <c r="K2405" i="5"/>
  <c r="D885" i="5"/>
  <c r="K1286" i="5"/>
  <c r="E2839" i="5"/>
  <c r="G940" i="5"/>
  <c r="F1065" i="5"/>
  <c r="F1397" i="5"/>
  <c r="G844" i="5"/>
  <c r="D127" i="5"/>
  <c r="G687" i="5"/>
  <c r="M1450" i="5"/>
  <c r="M974" i="5"/>
  <c r="F2627" i="5"/>
  <c r="F1466" i="5"/>
  <c r="M1675" i="5"/>
  <c r="G227" i="5"/>
  <c r="K227" i="5"/>
  <c r="G293" i="5"/>
  <c r="F2383" i="5"/>
  <c r="I150" i="5"/>
  <c r="K2847" i="5"/>
  <c r="G726" i="5"/>
  <c r="D2334" i="5"/>
  <c r="I231" i="5"/>
  <c r="F223" i="5"/>
  <c r="G1949" i="5"/>
  <c r="K421" i="5"/>
  <c r="E1057" i="5"/>
  <c r="I1576" i="5"/>
  <c r="F1763" i="5"/>
  <c r="I964" i="5"/>
  <c r="M1108" i="5"/>
  <c r="G2028" i="5"/>
  <c r="M2337" i="5"/>
  <c r="M695" i="5"/>
  <c r="K2536" i="5"/>
  <c r="G2456" i="5"/>
  <c r="F913" i="5"/>
  <c r="F189" i="5"/>
  <c r="D2331" i="5"/>
  <c r="M1609" i="5"/>
  <c r="E2461" i="5"/>
  <c r="G1980" i="5"/>
  <c r="D133" i="5"/>
  <c r="K1356" i="5"/>
  <c r="D1579" i="5"/>
  <c r="E2712" i="5"/>
  <c r="M938" i="5"/>
  <c r="M1232" i="5"/>
  <c r="M2410" i="5"/>
  <c r="F2321" i="5"/>
  <c r="I945" i="5"/>
  <c r="G1290" i="5"/>
  <c r="E230" i="5"/>
  <c r="G2495" i="5"/>
  <c r="E24" i="5"/>
  <c r="I2499" i="5"/>
  <c r="F1101" i="5"/>
  <c r="E1000" i="5"/>
  <c r="F750" i="5"/>
  <c r="K728" i="5"/>
  <c r="I740" i="5"/>
  <c r="F1105" i="5"/>
  <c r="K487" i="5"/>
  <c r="K1306" i="5"/>
  <c r="I895" i="5"/>
  <c r="D1622" i="5"/>
  <c r="G2341" i="5"/>
  <c r="K2679" i="5"/>
  <c r="K466" i="5"/>
  <c r="K2693" i="5"/>
  <c r="F1689" i="5"/>
  <c r="I1163" i="5"/>
  <c r="E2379" i="5"/>
  <c r="D1963" i="5"/>
  <c r="F2222" i="5"/>
  <c r="G201" i="5"/>
  <c r="M208" i="5"/>
  <c r="K1970" i="5"/>
  <c r="E2705" i="5"/>
  <c r="F2059" i="5"/>
  <c r="D1109" i="5"/>
  <c r="G1202" i="5"/>
  <c r="I1449" i="5"/>
  <c r="E271" i="5"/>
  <c r="E2316" i="5"/>
  <c r="E2321" i="5"/>
  <c r="M2193" i="5"/>
  <c r="F2574" i="5"/>
  <c r="I2493" i="5"/>
  <c r="K328" i="5"/>
  <c r="G2195" i="5"/>
  <c r="K600" i="5"/>
  <c r="F1435" i="5"/>
  <c r="G2287" i="5"/>
  <c r="K2492" i="5"/>
  <c r="M864" i="5"/>
  <c r="I36" i="5"/>
  <c r="G817" i="5"/>
  <c r="K2257" i="5"/>
  <c r="G225" i="5"/>
  <c r="E1404" i="5"/>
  <c r="E413" i="5"/>
  <c r="E991" i="5"/>
  <c r="F2737" i="5"/>
  <c r="F2273" i="5"/>
  <c r="I506" i="5"/>
  <c r="D1526" i="5"/>
  <c r="M1486" i="5"/>
  <c r="I2090" i="5"/>
  <c r="K773" i="5"/>
  <c r="F2354" i="5"/>
  <c r="M925" i="5"/>
  <c r="G729" i="5"/>
  <c r="F548" i="5"/>
  <c r="D606" i="5"/>
  <c r="M724" i="5"/>
  <c r="M2682" i="5"/>
  <c r="F1875" i="5"/>
  <c r="I1827" i="5"/>
  <c r="G486" i="5"/>
  <c r="K2200" i="5"/>
  <c r="D1184" i="5"/>
  <c r="G109" i="5"/>
  <c r="I2539" i="5"/>
  <c r="K814" i="5"/>
  <c r="K2521" i="5"/>
  <c r="D2285" i="5"/>
  <c r="D1547" i="5"/>
  <c r="K1254" i="5"/>
  <c r="E1317" i="5"/>
  <c r="M1714" i="5"/>
  <c r="G1925" i="5"/>
  <c r="F259" i="5"/>
  <c r="E1962" i="5"/>
  <c r="G2384" i="5"/>
  <c r="F2107" i="5"/>
  <c r="K1568" i="5"/>
  <c r="M2809" i="5"/>
  <c r="I557" i="5"/>
  <c r="F633" i="5"/>
  <c r="E68" i="5"/>
  <c r="E1512" i="5"/>
  <c r="D2705" i="5"/>
  <c r="D616" i="5"/>
  <c r="M1207" i="5"/>
  <c r="D1774" i="5"/>
  <c r="I1369" i="5"/>
  <c r="G995" i="5"/>
  <c r="F1951" i="5"/>
  <c r="E931" i="5"/>
  <c r="F1378" i="5"/>
  <c r="D589" i="5"/>
  <c r="D2442" i="5"/>
  <c r="M497" i="5"/>
  <c r="E1412" i="5"/>
  <c r="I932" i="5"/>
  <c r="G1594" i="5"/>
  <c r="F445" i="5"/>
  <c r="K716" i="5"/>
  <c r="K2056" i="5"/>
  <c r="D1373" i="5"/>
  <c r="F2501" i="5"/>
  <c r="K2241" i="5"/>
  <c r="F192" i="5"/>
  <c r="F1994" i="5"/>
  <c r="I2468" i="5"/>
  <c r="M915" i="5"/>
  <c r="K701" i="5"/>
  <c r="D2280" i="5"/>
  <c r="D2337" i="5"/>
  <c r="D500" i="5"/>
  <c r="G2822" i="5"/>
  <c r="D1454" i="5"/>
  <c r="F1746" i="5"/>
  <c r="I1842" i="5"/>
  <c r="M2168" i="5"/>
  <c r="I866" i="5"/>
  <c r="D1137" i="5"/>
  <c r="K668" i="5"/>
  <c r="K182" i="5"/>
  <c r="E1808" i="5"/>
  <c r="F1591" i="5"/>
  <c r="E396" i="5"/>
  <c r="G2501" i="5"/>
  <c r="G2219" i="5"/>
  <c r="D1323" i="5"/>
  <c r="F22" i="5"/>
  <c r="G180" i="5"/>
  <c r="K2527" i="5"/>
  <c r="I74" i="5"/>
  <c r="D2820" i="5"/>
  <c r="K451" i="5"/>
  <c r="D2301" i="5"/>
  <c r="F1403" i="5"/>
  <c r="F1120" i="5"/>
  <c r="D1003" i="5"/>
  <c r="I2385" i="5"/>
  <c r="D2734" i="5"/>
  <c r="M1821" i="5"/>
  <c r="K2324" i="5"/>
  <c r="G215" i="5"/>
  <c r="F2580" i="5"/>
  <c r="E2794" i="5"/>
  <c r="K838" i="5"/>
  <c r="I1442" i="5"/>
  <c r="E1408" i="5"/>
  <c r="E1637" i="5"/>
  <c r="M1612" i="5"/>
  <c r="E415" i="5"/>
  <c r="K1368" i="5"/>
  <c r="G1450" i="5"/>
  <c r="I215" i="5"/>
  <c r="K2519" i="5"/>
  <c r="G570" i="5"/>
  <c r="F1941" i="5"/>
  <c r="E2072" i="5"/>
  <c r="I1044" i="5"/>
  <c r="F461" i="5"/>
  <c r="D2687" i="5"/>
  <c r="I2233" i="5"/>
  <c r="M246" i="5"/>
  <c r="G641" i="5"/>
  <c r="M77" i="5"/>
  <c r="E619" i="5"/>
  <c r="M880" i="5"/>
  <c r="D1868" i="5"/>
  <c r="E2804" i="5"/>
  <c r="D1360" i="5"/>
  <c r="F2204" i="5"/>
  <c r="D1705" i="5"/>
  <c r="G2621" i="5"/>
  <c r="F418" i="5"/>
  <c r="G625" i="5"/>
  <c r="D2868" i="5"/>
  <c r="G642" i="5"/>
  <c r="I1492" i="5"/>
  <c r="I1822" i="5"/>
  <c r="E812" i="5"/>
  <c r="K1381" i="5"/>
  <c r="E1575" i="5"/>
  <c r="F442" i="5"/>
  <c r="D2011" i="5"/>
  <c r="M1731" i="5"/>
  <c r="E1417" i="5"/>
  <c r="D594" i="5"/>
  <c r="E1026" i="5"/>
  <c r="D15" i="5"/>
  <c r="F741" i="5"/>
  <c r="K186" i="5"/>
  <c r="D1048" i="5"/>
  <c r="E993" i="5"/>
  <c r="F1496" i="5"/>
  <c r="G1289" i="5"/>
  <c r="M1922" i="5"/>
  <c r="G359" i="5"/>
  <c r="M1504" i="5"/>
  <c r="M2022" i="5"/>
  <c r="D1306" i="5"/>
  <c r="I605" i="5"/>
  <c r="K2320" i="5"/>
  <c r="F1841" i="5"/>
  <c r="F1348" i="5"/>
  <c r="G283" i="5"/>
  <c r="M2367" i="5"/>
  <c r="M431" i="5"/>
  <c r="K98" i="5"/>
  <c r="G1971" i="5"/>
  <c r="M490" i="5"/>
  <c r="F313" i="5"/>
  <c r="M2670" i="5"/>
  <c r="F303" i="5"/>
  <c r="F497" i="5"/>
  <c r="M2213" i="5"/>
  <c r="E1187" i="5"/>
  <c r="M150" i="5"/>
  <c r="F2482" i="5"/>
  <c r="M1969" i="5"/>
  <c r="E669" i="5"/>
  <c r="K1109" i="5"/>
  <c r="G2590" i="5"/>
  <c r="I2222" i="5"/>
  <c r="E2467" i="5"/>
  <c r="G1085" i="5"/>
  <c r="E2336" i="5"/>
  <c r="K69" i="5"/>
  <c r="G2678" i="5"/>
  <c r="D2058" i="5"/>
  <c r="E1426" i="5"/>
  <c r="K2607" i="5"/>
  <c r="I794" i="5"/>
  <c r="K2865" i="5"/>
  <c r="D2498" i="5"/>
  <c r="I338" i="5"/>
  <c r="M1252" i="5"/>
  <c r="M1406" i="5"/>
  <c r="F1769" i="5"/>
  <c r="F1150" i="5"/>
  <c r="I2409" i="5"/>
  <c r="E1564" i="5"/>
  <c r="E1106" i="5"/>
  <c r="K689" i="5"/>
  <c r="D1074" i="5"/>
  <c r="F1052" i="5"/>
  <c r="M2088" i="5"/>
  <c r="E1014" i="5"/>
  <c r="F1142" i="5"/>
  <c r="D1229" i="5"/>
  <c r="F1370" i="5"/>
  <c r="M2472" i="5"/>
  <c r="D1631" i="5"/>
  <c r="K2843" i="5"/>
  <c r="M2110" i="5"/>
  <c r="K2569" i="5"/>
  <c r="E1300" i="5"/>
  <c r="K2553" i="5"/>
  <c r="E1543" i="5"/>
  <c r="D535" i="5"/>
  <c r="E1104" i="5"/>
  <c r="F2868" i="5"/>
  <c r="I1686" i="5"/>
  <c r="D1713" i="5"/>
  <c r="E2093" i="5"/>
  <c r="E474" i="5"/>
  <c r="G1530" i="5"/>
  <c r="M2495" i="5"/>
  <c r="I28" i="5"/>
  <c r="E492" i="5"/>
  <c r="E1768" i="5"/>
  <c r="F2543" i="5"/>
  <c r="M2742" i="5"/>
  <c r="F1336" i="5"/>
  <c r="M585" i="5"/>
  <c r="D2819" i="5"/>
  <c r="I2378" i="5"/>
  <c r="I1086" i="5"/>
  <c r="E1927" i="5"/>
  <c r="K825" i="5"/>
  <c r="E2528" i="5"/>
  <c r="K1629" i="5"/>
  <c r="D100" i="5"/>
  <c r="F2394" i="5"/>
  <c r="M2071" i="5"/>
  <c r="K240" i="5"/>
  <c r="E273" i="5"/>
  <c r="F2758" i="5"/>
  <c r="D1953" i="5"/>
  <c r="E566" i="5"/>
  <c r="F1423" i="5"/>
  <c r="F2046" i="5"/>
  <c r="K1067" i="5"/>
  <c r="I2714" i="5"/>
  <c r="E544" i="5"/>
  <c r="D575" i="5"/>
  <c r="F2587" i="5"/>
  <c r="E1065" i="5"/>
  <c r="M2288" i="5"/>
  <c r="K1035" i="5"/>
  <c r="F2290" i="5"/>
  <c r="E2298" i="5"/>
  <c r="D979" i="5"/>
  <c r="I608" i="5"/>
  <c r="K1080" i="5"/>
  <c r="I1384" i="5"/>
  <c r="K1749" i="5"/>
  <c r="I2203" i="5"/>
  <c r="D346" i="5"/>
  <c r="M159" i="5"/>
  <c r="I1317" i="5"/>
  <c r="F564" i="5"/>
  <c r="K2185" i="5"/>
  <c r="M1828" i="5"/>
  <c r="K1393" i="5"/>
  <c r="E1345" i="5"/>
  <c r="D2174" i="5"/>
  <c r="E2696" i="5"/>
  <c r="G2478" i="5"/>
  <c r="E2101" i="5"/>
  <c r="E225" i="5"/>
  <c r="E1213" i="5"/>
  <c r="E2611" i="5"/>
  <c r="G2813" i="5"/>
  <c r="K1019" i="5"/>
  <c r="F1801" i="5"/>
  <c r="K1560" i="5"/>
  <c r="I706" i="5"/>
  <c r="F1680" i="5"/>
  <c r="M846" i="5"/>
  <c r="K1402" i="5"/>
  <c r="I1038" i="5"/>
  <c r="K1919" i="5"/>
  <c r="E1778" i="5"/>
  <c r="M462" i="5"/>
  <c r="M2827" i="5"/>
  <c r="G1954" i="5"/>
  <c r="I2034" i="5"/>
  <c r="G2340" i="5"/>
  <c r="K1164" i="5"/>
  <c r="D260" i="5"/>
  <c r="D1368" i="5"/>
  <c r="I2700" i="5"/>
  <c r="G2837" i="5"/>
  <c r="F234" i="5"/>
  <c r="D1889" i="5"/>
  <c r="I1150" i="5"/>
  <c r="K1181" i="5"/>
  <c r="F895" i="5"/>
  <c r="K316" i="5"/>
  <c r="D1679" i="5"/>
  <c r="G1522" i="5"/>
  <c r="I2373" i="5"/>
  <c r="G1012" i="5"/>
  <c r="M1490" i="5"/>
  <c r="M436" i="5"/>
  <c r="F938" i="5"/>
  <c r="F255" i="5"/>
  <c r="F829" i="5"/>
  <c r="K51" i="5"/>
  <c r="K163" i="5"/>
  <c r="D2644" i="5"/>
  <c r="E2761" i="5"/>
  <c r="I1776" i="5"/>
  <c r="G1840" i="5"/>
  <c r="D524" i="5"/>
  <c r="F918" i="5"/>
  <c r="F1364" i="5"/>
  <c r="G618" i="5"/>
  <c r="D1593" i="5"/>
  <c r="M1920" i="5"/>
  <c r="K2482" i="5"/>
  <c r="K2846" i="5"/>
  <c r="K2753" i="5"/>
  <c r="F2792" i="5"/>
  <c r="E2672" i="5"/>
  <c r="D1434" i="5"/>
  <c r="G1095" i="5"/>
  <c r="K1991" i="5"/>
  <c r="M2365" i="5"/>
  <c r="F2433" i="5"/>
  <c r="D1908" i="5"/>
  <c r="F1483" i="5"/>
  <c r="G1523" i="5"/>
  <c r="G1063" i="5"/>
  <c r="I851" i="5"/>
  <c r="G1448" i="5"/>
  <c r="G531" i="5"/>
  <c r="K2111" i="5"/>
  <c r="I920" i="5"/>
  <c r="D852" i="5"/>
  <c r="E1902" i="5"/>
  <c r="K1579" i="5"/>
  <c r="F2369" i="5"/>
  <c r="G685" i="5"/>
  <c r="E355" i="5"/>
  <c r="K2671" i="5"/>
  <c r="G1361" i="5"/>
  <c r="D2130" i="5"/>
  <c r="E2356" i="5"/>
  <c r="G865" i="5"/>
  <c r="G1995" i="5"/>
  <c r="K1131" i="5"/>
  <c r="D2234" i="5"/>
  <c r="G1826" i="5"/>
  <c r="G2223" i="5"/>
  <c r="I44" i="5"/>
  <c r="M110" i="5"/>
  <c r="E1064" i="5"/>
  <c r="M1150" i="5"/>
  <c r="M1544" i="5"/>
  <c r="M2386" i="5"/>
  <c r="K1659" i="5"/>
  <c r="G640" i="5"/>
  <c r="M2262" i="5"/>
  <c r="D571" i="5"/>
  <c r="I1709" i="5"/>
  <c r="D268" i="5"/>
  <c r="K2006" i="5"/>
  <c r="G1702" i="5"/>
  <c r="D1200" i="5"/>
  <c r="D1925" i="5"/>
  <c r="I2796" i="5"/>
  <c r="I1251" i="5"/>
  <c r="F2315" i="5"/>
  <c r="I1275" i="5"/>
  <c r="D345" i="5"/>
  <c r="F2848" i="5"/>
  <c r="I2810" i="5"/>
  <c r="D1407" i="5"/>
  <c r="M426" i="5"/>
  <c r="K1406" i="5"/>
  <c r="G1389" i="5"/>
  <c r="D13" i="5"/>
  <c r="D593" i="5"/>
  <c r="I489" i="5"/>
  <c r="D1990" i="5"/>
  <c r="I2563" i="5"/>
  <c r="G1376" i="5"/>
  <c r="F2767" i="5"/>
  <c r="K349" i="5"/>
  <c r="G1679" i="5"/>
  <c r="E2777" i="5"/>
  <c r="D1142" i="5"/>
  <c r="M411" i="5"/>
  <c r="M636" i="5"/>
  <c r="I347" i="5"/>
  <c r="D884" i="5"/>
  <c r="G2820" i="5"/>
  <c r="I2476" i="5"/>
  <c r="G1889" i="5"/>
  <c r="M786" i="5"/>
  <c r="E16" i="5"/>
  <c r="G2158" i="5"/>
  <c r="K341" i="5"/>
  <c r="D2672" i="5"/>
  <c r="M992" i="5"/>
  <c r="D644" i="5"/>
  <c r="F1536" i="5"/>
  <c r="K2063" i="5"/>
  <c r="I1805" i="5"/>
  <c r="F50" i="5"/>
  <c r="F1791" i="5"/>
  <c r="D690" i="5"/>
  <c r="I454" i="5"/>
  <c r="M316" i="5"/>
  <c r="K847" i="5"/>
  <c r="E2140" i="5"/>
  <c r="D987" i="5"/>
  <c r="I2792" i="5"/>
  <c r="E1666" i="5"/>
  <c r="F620" i="5"/>
  <c r="K2587" i="5"/>
  <c r="K1856" i="5"/>
  <c r="M1011" i="5"/>
  <c r="F2863" i="5"/>
  <c r="K2124" i="5"/>
  <c r="E1755" i="5"/>
  <c r="I142" i="5"/>
  <c r="E442" i="5"/>
  <c r="I852" i="5"/>
  <c r="D2843" i="5"/>
  <c r="F740" i="5"/>
  <c r="E2751" i="5"/>
  <c r="E1911" i="5"/>
  <c r="K2352" i="5"/>
  <c r="G2755" i="5"/>
  <c r="K1526" i="5"/>
  <c r="M1867" i="5"/>
  <c r="K934" i="5"/>
  <c r="F90" i="5"/>
  <c r="E2845" i="5"/>
  <c r="K2419" i="5"/>
  <c r="M2776" i="5"/>
  <c r="M1690" i="5"/>
  <c r="K2083" i="5"/>
  <c r="I2514" i="5"/>
  <c r="F2070" i="5"/>
  <c r="M1499" i="5"/>
  <c r="I1217" i="5"/>
  <c r="F873" i="5"/>
  <c r="M2715" i="5"/>
  <c r="D2666" i="5"/>
  <c r="E437" i="5"/>
  <c r="M823" i="5"/>
  <c r="I1191" i="5"/>
  <c r="M298" i="5"/>
  <c r="K406" i="5"/>
  <c r="D649" i="5"/>
  <c r="I601" i="5"/>
  <c r="K1021" i="5"/>
  <c r="K1208" i="5"/>
  <c r="I1943" i="5"/>
  <c r="I135" i="5"/>
  <c r="G2172" i="5"/>
  <c r="K1231" i="5"/>
  <c r="M2333" i="5"/>
  <c r="K2734" i="5"/>
  <c r="F1110" i="5"/>
  <c r="K2076" i="5"/>
  <c r="I658" i="5"/>
  <c r="I2202" i="5"/>
  <c r="G702" i="5"/>
  <c r="F2342" i="5"/>
  <c r="I2118" i="5"/>
  <c r="F1294" i="5"/>
  <c r="F2692" i="5"/>
  <c r="E1956" i="5"/>
  <c r="E781" i="5"/>
  <c r="K1232" i="5"/>
  <c r="E383" i="5"/>
  <c r="D1077" i="5"/>
  <c r="G1110" i="5"/>
  <c r="F446" i="5"/>
  <c r="F2660" i="5"/>
  <c r="E1787" i="5"/>
  <c r="E861" i="5"/>
  <c r="M1496" i="5"/>
  <c r="M790" i="5"/>
  <c r="G76" i="5"/>
  <c r="K1895" i="5"/>
  <c r="D29" i="5"/>
  <c r="I1236" i="5"/>
  <c r="I2151" i="5"/>
  <c r="E2099" i="5"/>
  <c r="M2483" i="5"/>
  <c r="K1670" i="5"/>
  <c r="D553" i="5"/>
  <c r="M2295" i="5"/>
  <c r="G2295" i="5"/>
  <c r="E216" i="5"/>
  <c r="I1461" i="5"/>
  <c r="M2075" i="5"/>
  <c r="M1805" i="5"/>
  <c r="K1894" i="5"/>
  <c r="F1056" i="5"/>
  <c r="G373" i="5"/>
  <c r="M300" i="5"/>
  <c r="E1721" i="5"/>
  <c r="M1029" i="5"/>
  <c r="M1106" i="5"/>
  <c r="M1774" i="5"/>
  <c r="M220" i="5"/>
  <c r="I2231" i="5"/>
  <c r="D1372" i="5"/>
  <c r="D2503" i="5"/>
  <c r="K2209" i="5"/>
  <c r="K1253" i="5"/>
  <c r="D1918" i="5"/>
  <c r="D1712" i="5"/>
  <c r="G1871" i="5"/>
  <c r="M2644" i="5"/>
  <c r="K1767" i="5"/>
  <c r="E2468" i="5"/>
  <c r="M831" i="5"/>
  <c r="G1878" i="5"/>
  <c r="F1170" i="5"/>
  <c r="M2161" i="5"/>
  <c r="M167" i="5"/>
  <c r="K2550" i="5"/>
  <c r="K649" i="5"/>
  <c r="G651" i="5"/>
  <c r="K477" i="5"/>
  <c r="M908" i="5"/>
  <c r="D1611" i="5"/>
  <c r="E1740" i="5"/>
  <c r="E1870" i="5"/>
  <c r="M2648" i="5"/>
  <c r="I2153" i="5"/>
  <c r="I2201" i="5"/>
  <c r="K1445" i="5"/>
  <c r="I1543" i="5"/>
  <c r="M1702" i="5"/>
  <c r="I2715" i="5"/>
  <c r="M57" i="5"/>
  <c r="F221" i="5"/>
  <c r="E2645" i="5"/>
  <c r="M655" i="5"/>
  <c r="I2448" i="5"/>
  <c r="F279" i="5"/>
  <c r="G1611" i="5"/>
  <c r="F2298" i="5"/>
  <c r="K2664" i="5"/>
  <c r="D1923" i="5"/>
  <c r="G2054" i="5"/>
  <c r="D976" i="5"/>
  <c r="M2416" i="5"/>
  <c r="M1617" i="5"/>
  <c r="K2336" i="5"/>
  <c r="K403" i="5"/>
  <c r="K690" i="5"/>
  <c r="I1696" i="5"/>
  <c r="F1558" i="5"/>
  <c r="K863" i="5"/>
  <c r="F941" i="5"/>
  <c r="F332" i="5"/>
  <c r="I2743" i="5"/>
  <c r="M2000" i="5"/>
  <c r="I2386" i="5"/>
  <c r="M1753" i="5"/>
  <c r="I1820" i="5"/>
  <c r="F1505" i="5"/>
  <c r="F836" i="5"/>
  <c r="D1722" i="5"/>
  <c r="I872" i="5"/>
  <c r="M2878" i="5"/>
  <c r="E1914" i="5"/>
  <c r="I1950" i="5"/>
  <c r="I2569" i="5"/>
  <c r="F1934" i="5"/>
  <c r="K1830" i="5"/>
  <c r="M292" i="5"/>
  <c r="M1260" i="5"/>
  <c r="F2411" i="5"/>
  <c r="M133" i="5"/>
  <c r="F18" i="5"/>
  <c r="E2452" i="5"/>
  <c r="G2189" i="5"/>
  <c r="F2519" i="5"/>
  <c r="K143" i="5"/>
  <c r="I1087" i="5"/>
  <c r="I186" i="5"/>
  <c r="E2307" i="5"/>
  <c r="G737" i="5"/>
  <c r="D1976" i="5"/>
  <c r="K501" i="5"/>
  <c r="F988" i="5"/>
  <c r="G2242" i="5"/>
  <c r="I1155" i="5"/>
  <c r="F2322" i="5"/>
  <c r="M397" i="5"/>
  <c r="D468" i="5"/>
  <c r="D1481" i="5"/>
  <c r="D23" i="5"/>
  <c r="G664" i="5"/>
  <c r="I2553" i="5"/>
  <c r="M891" i="5"/>
  <c r="K1294" i="5"/>
  <c r="M2318" i="5"/>
  <c r="M503" i="5"/>
  <c r="M2654" i="5"/>
  <c r="D1326" i="5"/>
  <c r="D218" i="5"/>
  <c r="M1862" i="5"/>
  <c r="D2121" i="5"/>
  <c r="E960" i="5"/>
  <c r="D1561" i="5"/>
  <c r="I2013" i="5"/>
  <c r="D2074" i="5"/>
  <c r="G2129" i="5"/>
  <c r="F2682" i="5"/>
  <c r="M2468" i="5"/>
  <c r="M1369" i="5"/>
  <c r="G2039" i="5"/>
  <c r="F1543" i="5"/>
  <c r="E2816" i="5"/>
  <c r="D442" i="5"/>
  <c r="K1525" i="5"/>
  <c r="E741" i="5"/>
  <c r="I1821" i="5"/>
  <c r="D536" i="5"/>
  <c r="D1100" i="5"/>
  <c r="G1754" i="5"/>
  <c r="K252" i="5"/>
  <c r="D1060" i="5"/>
  <c r="I2089" i="5"/>
  <c r="K2691" i="5"/>
  <c r="D2814" i="5"/>
  <c r="E1871" i="5"/>
  <c r="E598" i="5"/>
  <c r="E2243" i="5"/>
  <c r="K1585" i="5"/>
  <c r="E723" i="5"/>
  <c r="D2034" i="5"/>
  <c r="I1761" i="5"/>
  <c r="G846" i="5"/>
  <c r="K2731" i="5"/>
  <c r="I153" i="5"/>
  <c r="D2430" i="5"/>
  <c r="E681" i="5"/>
  <c r="I2095" i="5"/>
  <c r="M1666" i="5"/>
  <c r="F1758" i="5"/>
  <c r="K1622" i="5"/>
  <c r="E2836" i="5"/>
  <c r="D948" i="5"/>
  <c r="D2045" i="5"/>
  <c r="G615" i="5"/>
  <c r="D2871" i="5"/>
  <c r="I1126" i="5"/>
  <c r="F377" i="5"/>
  <c r="E124" i="5"/>
  <c r="E1376" i="5"/>
  <c r="E855" i="5"/>
  <c r="M1364" i="5"/>
  <c r="G1755" i="5"/>
  <c r="K2449" i="5"/>
  <c r="G728" i="5"/>
  <c r="M1303" i="5"/>
  <c r="G2453" i="5"/>
  <c r="M629" i="5"/>
  <c r="F2598" i="5"/>
  <c r="M2173" i="5"/>
  <c r="K40" i="5"/>
  <c r="G885" i="5"/>
  <c r="E2088" i="5"/>
  <c r="I1768" i="5"/>
  <c r="F2491" i="5"/>
  <c r="I1824" i="5"/>
  <c r="I1766" i="5"/>
  <c r="K2092" i="5"/>
  <c r="K1751" i="5"/>
  <c r="D1560" i="5"/>
  <c r="G555" i="5"/>
  <c r="D1623" i="5"/>
  <c r="I2109" i="5"/>
  <c r="D1635" i="5"/>
  <c r="K2082" i="5"/>
  <c r="D1812" i="5"/>
  <c r="G2431" i="5"/>
  <c r="K1599" i="5"/>
  <c r="D1850" i="5"/>
  <c r="E2622" i="5"/>
  <c r="F2245" i="5"/>
  <c r="G2704" i="5"/>
  <c r="D1050" i="5"/>
  <c r="F2498" i="5"/>
  <c r="D923" i="5"/>
  <c r="M2491" i="5"/>
  <c r="E1756" i="5"/>
  <c r="D2509" i="5"/>
  <c r="K1256" i="5"/>
  <c r="G1393" i="5"/>
  <c r="D2815" i="5"/>
  <c r="K4" i="5"/>
  <c r="K2666" i="5"/>
  <c r="G2697" i="5"/>
  <c r="K73" i="5"/>
  <c r="K1472" i="5"/>
  <c r="K849" i="5"/>
  <c r="K2197" i="5"/>
  <c r="I2197" i="5"/>
  <c r="F1799" i="5"/>
  <c r="E2605" i="5"/>
  <c r="K2130" i="5"/>
  <c r="D2107" i="5"/>
  <c r="D2489" i="5"/>
  <c r="G2693" i="5"/>
  <c r="I1390" i="5"/>
  <c r="G1321" i="5"/>
  <c r="K1293" i="5"/>
  <c r="D7" i="5"/>
  <c r="I791" i="5"/>
  <c r="M1030" i="5"/>
  <c r="E1668" i="5"/>
  <c r="M2757" i="5"/>
  <c r="F476" i="5"/>
  <c r="E1400" i="5"/>
  <c r="I1977" i="5"/>
  <c r="G1895" i="5"/>
  <c r="E609" i="5"/>
  <c r="G368" i="5"/>
  <c r="M1238" i="5"/>
  <c r="D1603" i="5"/>
  <c r="M92" i="5"/>
  <c r="D1028" i="5"/>
  <c r="G1739" i="5"/>
  <c r="K2369" i="5"/>
  <c r="D95" i="5"/>
  <c r="M1299" i="5"/>
  <c r="K2263" i="5"/>
  <c r="G2690" i="5"/>
  <c r="G1805" i="5"/>
  <c r="D396" i="5"/>
  <c r="I2788" i="5"/>
  <c r="K2608" i="5"/>
  <c r="D1166" i="5"/>
  <c r="F2239" i="5"/>
  <c r="G2240" i="5"/>
  <c r="K1040" i="5"/>
  <c r="G2681" i="5"/>
  <c r="M410" i="5"/>
  <c r="F1067" i="5"/>
  <c r="I1583" i="5"/>
  <c r="K304" i="5"/>
  <c r="E2215" i="5"/>
  <c r="E1012" i="5"/>
  <c r="I2320" i="5"/>
  <c r="E1969" i="5"/>
  <c r="M763" i="5"/>
  <c r="D1439" i="5"/>
  <c r="K473" i="5"/>
  <c r="M1668" i="5"/>
  <c r="D1342" i="5"/>
  <c r="F157" i="5"/>
  <c r="K440" i="5"/>
  <c r="M2413" i="5"/>
  <c r="I1593" i="5"/>
  <c r="G2125" i="5"/>
  <c r="I2021" i="5"/>
  <c r="F914" i="5"/>
  <c r="G1806" i="5"/>
  <c r="F2264" i="5"/>
  <c r="K1344" i="5"/>
  <c r="G516" i="5"/>
  <c r="D2598" i="5"/>
  <c r="G2737" i="5"/>
  <c r="D2797" i="5"/>
  <c r="F690" i="5"/>
  <c r="K742" i="5"/>
  <c r="I2163" i="5"/>
  <c r="D997" i="5"/>
  <c r="I984" i="5"/>
  <c r="K962" i="5"/>
  <c r="K363" i="5"/>
  <c r="K2035" i="5"/>
  <c r="M674" i="5"/>
  <c r="M685" i="5"/>
  <c r="E2132" i="5"/>
  <c r="E1659" i="5"/>
  <c r="E2043" i="5"/>
  <c r="D1929" i="5"/>
  <c r="I2748" i="5"/>
  <c r="K1154" i="5"/>
  <c r="K1273" i="5"/>
  <c r="F77" i="5"/>
  <c r="D194" i="5"/>
  <c r="G1535" i="5"/>
  <c r="F2024" i="5"/>
  <c r="I1399" i="5"/>
  <c r="F1584" i="5"/>
  <c r="E1607" i="5"/>
  <c r="I1777" i="5"/>
  <c r="K2793" i="5"/>
  <c r="D1749" i="5"/>
  <c r="M558" i="5"/>
  <c r="K2115" i="5"/>
  <c r="K541" i="5"/>
  <c r="M2233" i="5"/>
  <c r="K2750" i="5"/>
  <c r="F2386" i="5"/>
  <c r="K820" i="5"/>
  <c r="M1939" i="5"/>
  <c r="D2779" i="5"/>
  <c r="G1651" i="5"/>
  <c r="M1143" i="5"/>
  <c r="E1825" i="5"/>
  <c r="D2019" i="5"/>
  <c r="M2637" i="5"/>
  <c r="F2202" i="5"/>
  <c r="D6" i="5"/>
  <c r="I1613" i="5"/>
  <c r="D1403" i="5"/>
  <c r="F287" i="5"/>
  <c r="K752" i="5"/>
  <c r="E2636" i="5"/>
  <c r="M803" i="5"/>
  <c r="D621" i="5"/>
  <c r="E2103" i="5"/>
  <c r="F1420" i="5"/>
  <c r="K105" i="5"/>
  <c r="G168" i="5"/>
  <c r="K570" i="5"/>
  <c r="M2710" i="5"/>
  <c r="G1324" i="5"/>
  <c r="F824" i="5"/>
  <c r="M2541" i="5"/>
  <c r="D2439" i="5"/>
  <c r="D1339" i="5"/>
  <c r="G13" i="5"/>
  <c r="F949" i="5"/>
  <c r="F2665" i="5"/>
  <c r="G53" i="5"/>
  <c r="E287" i="5"/>
  <c r="M1123" i="5"/>
  <c r="G530" i="5"/>
  <c r="I959" i="5"/>
  <c r="K1200" i="5"/>
  <c r="D2444" i="5"/>
  <c r="F1893" i="5"/>
  <c r="D1415" i="5"/>
  <c r="M1726" i="5"/>
  <c r="F700" i="5"/>
  <c r="M1183" i="5"/>
  <c r="M2849" i="5"/>
  <c r="K475" i="5"/>
  <c r="I2776" i="5"/>
  <c r="K734" i="5"/>
  <c r="G770" i="5"/>
  <c r="K2446" i="5"/>
  <c r="E684" i="5"/>
  <c r="F2187" i="5"/>
  <c r="G2286" i="5"/>
  <c r="I1137" i="5"/>
  <c r="I966" i="5"/>
  <c r="I2794" i="5"/>
  <c r="D2184" i="5"/>
  <c r="E2359" i="5"/>
  <c r="F1096" i="5"/>
  <c r="D2181" i="5"/>
  <c r="I885" i="5"/>
  <c r="I1347" i="5"/>
  <c r="K629" i="5"/>
  <c r="D1290" i="5"/>
  <c r="K2612" i="5"/>
  <c r="D2096" i="5"/>
  <c r="G691" i="5"/>
  <c r="K871" i="5"/>
  <c r="K2019" i="5"/>
  <c r="D1919" i="5"/>
  <c r="F811" i="5"/>
  <c r="K2246" i="5"/>
  <c r="F2728" i="5"/>
  <c r="K377" i="5"/>
  <c r="M2650" i="5"/>
  <c r="E2428" i="5"/>
  <c r="F49" i="5"/>
  <c r="D709" i="5"/>
  <c r="M1707" i="5"/>
  <c r="D1180" i="5"/>
  <c r="M879" i="5"/>
  <c r="M1042" i="5"/>
  <c r="D278" i="5"/>
  <c r="I1497" i="5"/>
  <c r="K744" i="5"/>
  <c r="I220" i="5"/>
  <c r="F1280" i="5"/>
  <c r="G2292" i="5"/>
  <c r="M2756" i="5"/>
  <c r="E2052" i="5"/>
  <c r="K2299" i="5"/>
  <c r="D28" i="5"/>
  <c r="D533" i="5"/>
  <c r="M1651" i="5"/>
  <c r="F725" i="5"/>
  <c r="K2109" i="5"/>
  <c r="I2875" i="5"/>
  <c r="I1716" i="5"/>
  <c r="I511" i="5"/>
  <c r="I2432" i="5"/>
  <c r="D1167" i="5"/>
  <c r="F2492" i="5"/>
  <c r="E48" i="5"/>
  <c r="K1480" i="5"/>
  <c r="K2788" i="5"/>
  <c r="I2472" i="5"/>
  <c r="F639" i="5"/>
  <c r="M2689" i="5"/>
  <c r="D1671" i="5"/>
  <c r="F2324" i="5"/>
  <c r="G1518" i="5"/>
  <c r="G1171" i="5"/>
  <c r="K2250" i="5"/>
  <c r="E2373" i="5"/>
  <c r="E1114" i="5"/>
  <c r="M697" i="5"/>
  <c r="D1042" i="5"/>
  <c r="E1501" i="5"/>
  <c r="K2057" i="5"/>
  <c r="D733" i="5"/>
  <c r="D275" i="5"/>
  <c r="I849" i="5"/>
  <c r="M455" i="5"/>
  <c r="D599" i="5"/>
  <c r="M441" i="5"/>
  <c r="I939" i="5"/>
  <c r="M1997" i="5"/>
  <c r="D811" i="5"/>
  <c r="M1191" i="5"/>
  <c r="E2147" i="5"/>
  <c r="I102" i="5"/>
  <c r="D1170" i="5"/>
  <c r="I1362" i="5"/>
  <c r="F1580" i="5"/>
  <c r="I596" i="5"/>
  <c r="E702" i="5"/>
  <c r="G921" i="5"/>
  <c r="K1877" i="5"/>
  <c r="M137" i="5"/>
  <c r="M368" i="5"/>
  <c r="D2865" i="5"/>
  <c r="D722" i="5"/>
  <c r="E1206" i="5"/>
  <c r="D1594" i="5"/>
  <c r="G527" i="5"/>
  <c r="I1806" i="5"/>
  <c r="D883" i="5"/>
  <c r="M875" i="5"/>
  <c r="F177" i="5"/>
  <c r="E1774" i="5"/>
  <c r="D1260" i="5"/>
  <c r="I1527" i="5"/>
  <c r="D1293" i="5"/>
  <c r="M301" i="5"/>
  <c r="G1705" i="5"/>
  <c r="G2131" i="5"/>
  <c r="I2272" i="5"/>
  <c r="F1427" i="5"/>
  <c r="M1378" i="5"/>
  <c r="M2119" i="5"/>
  <c r="D1097" i="5"/>
  <c r="F2254" i="5"/>
  <c r="K2099" i="5"/>
  <c r="G1496" i="5"/>
  <c r="I2639" i="5"/>
  <c r="G1911" i="5"/>
  <c r="I1982" i="5"/>
  <c r="G1449" i="5"/>
  <c r="M94" i="5"/>
  <c r="I870" i="5"/>
  <c r="G815" i="5"/>
  <c r="F1943" i="5"/>
  <c r="E1209" i="5"/>
  <c r="G7" i="5"/>
  <c r="G2360" i="5"/>
  <c r="G186" i="5"/>
  <c r="K2723" i="5"/>
  <c r="I1240" i="5"/>
  <c r="M2470" i="5"/>
  <c r="I1620" i="5"/>
  <c r="M1112" i="5"/>
  <c r="F2323" i="5"/>
  <c r="I1942" i="5"/>
  <c r="F943" i="5"/>
  <c r="F1501" i="5"/>
  <c r="K2725" i="5"/>
  <c r="I1093" i="5"/>
  <c r="I2864" i="5"/>
  <c r="I475" i="5"/>
  <c r="G1495" i="5"/>
  <c r="F1794" i="5"/>
  <c r="D820" i="5"/>
  <c r="K2851" i="5"/>
  <c r="E1617" i="5"/>
  <c r="K1161" i="5"/>
  <c r="F2515" i="5"/>
  <c r="G1660" i="5"/>
  <c r="K1824" i="5"/>
  <c r="I1098" i="5"/>
  <c r="E1115" i="5"/>
  <c r="F756" i="5"/>
  <c r="K521" i="5"/>
  <c r="I1220" i="5"/>
  <c r="E1891" i="5"/>
  <c r="K1806" i="5"/>
  <c r="M1190" i="5"/>
  <c r="F2308" i="5"/>
  <c r="F1896" i="5"/>
  <c r="E2154" i="5"/>
  <c r="K1319" i="5"/>
  <c r="F405" i="5"/>
  <c r="I1954" i="5"/>
  <c r="D505" i="5"/>
  <c r="F410" i="5"/>
  <c r="F2179" i="5"/>
  <c r="I2324" i="5"/>
  <c r="I1531" i="5"/>
  <c r="M1721" i="5"/>
  <c r="M726" i="5"/>
  <c r="F233" i="5"/>
  <c r="E1188" i="5"/>
  <c r="E1329" i="5"/>
  <c r="D2856" i="5"/>
  <c r="G2378" i="5"/>
  <c r="D1535" i="5"/>
  <c r="I1308" i="5"/>
  <c r="I1573" i="5"/>
  <c r="E284" i="5"/>
  <c r="F495" i="5"/>
  <c r="K1193" i="5"/>
  <c r="E1718" i="5"/>
  <c r="K10" i="5"/>
  <c r="K395" i="5"/>
  <c r="D207" i="5"/>
  <c r="I291" i="5"/>
  <c r="F2765" i="5"/>
  <c r="D2811" i="5"/>
  <c r="G2108" i="5"/>
  <c r="G2534" i="5"/>
  <c r="I1302" i="5"/>
  <c r="M2439" i="5"/>
  <c r="E403" i="5"/>
  <c r="K202" i="5"/>
  <c r="D2496" i="5"/>
  <c r="M1971" i="5"/>
  <c r="D2516" i="5"/>
  <c r="I35" i="5"/>
  <c r="G2411" i="5"/>
  <c r="F167" i="5"/>
  <c r="E694" i="5"/>
  <c r="K2779" i="5"/>
  <c r="G735" i="5"/>
  <c r="D2614" i="5"/>
  <c r="E700" i="5"/>
  <c r="E2303" i="5"/>
  <c r="F2159" i="5"/>
  <c r="E1045" i="5"/>
  <c r="F355" i="5"/>
  <c r="F2600" i="5"/>
  <c r="E941" i="5"/>
  <c r="K1115" i="5"/>
  <c r="I194" i="5"/>
  <c r="G983" i="5"/>
  <c r="K96" i="5"/>
  <c r="D1325" i="5"/>
  <c r="D322" i="5"/>
  <c r="F688" i="5"/>
  <c r="M334" i="5"/>
  <c r="F2311" i="5"/>
  <c r="G946" i="5"/>
  <c r="E1251" i="5"/>
  <c r="K2677" i="5"/>
  <c r="K336" i="5"/>
  <c r="M84" i="5"/>
  <c r="I857" i="5"/>
  <c r="K2256" i="5"/>
  <c r="I288" i="5"/>
  <c r="G666" i="5"/>
  <c r="G354" i="5"/>
  <c r="E1561" i="5"/>
  <c r="G861" i="5"/>
  <c r="M983" i="5"/>
  <c r="I1272" i="5"/>
  <c r="M2208" i="5"/>
  <c r="G1083" i="5"/>
  <c r="F1461" i="5"/>
  <c r="E1136" i="5"/>
  <c r="D1730" i="5"/>
  <c r="G2785" i="5"/>
  <c r="I45" i="5"/>
  <c r="E2105" i="5"/>
  <c r="M1321" i="5"/>
  <c r="K1338" i="5"/>
  <c r="K1510" i="5"/>
  <c r="D818" i="5"/>
  <c r="G444" i="5"/>
  <c r="M2516" i="5"/>
  <c r="M1517" i="5"/>
  <c r="K659" i="5"/>
  <c r="E74" i="5"/>
  <c r="M691" i="5"/>
  <c r="M601" i="5"/>
  <c r="I2257" i="5"/>
  <c r="I2720" i="5"/>
  <c r="K1967" i="5"/>
  <c r="G1032" i="5"/>
  <c r="E732" i="5"/>
  <c r="M2238" i="5"/>
  <c r="G2377" i="5"/>
  <c r="I176" i="5"/>
  <c r="E2299" i="5"/>
  <c r="I2822" i="5"/>
  <c r="M1164" i="5"/>
  <c r="I2857" i="5"/>
  <c r="G1939" i="5"/>
  <c r="D2511" i="5"/>
  <c r="D1437" i="5"/>
  <c r="M1540" i="5"/>
  <c r="E992" i="5"/>
  <c r="I2366" i="5"/>
  <c r="D180" i="5"/>
  <c r="E2593" i="5"/>
  <c r="E2288" i="5"/>
  <c r="F644" i="5"/>
  <c r="E969" i="5"/>
  <c r="G1598" i="5"/>
  <c r="F397" i="5"/>
  <c r="G2741" i="5"/>
  <c r="M155" i="5"/>
  <c r="M1830" i="5"/>
  <c r="D2246" i="5"/>
  <c r="E596" i="5"/>
  <c r="M616" i="5"/>
  <c r="I761" i="5"/>
  <c r="K2542" i="5"/>
  <c r="K1972" i="5"/>
  <c r="M235" i="5"/>
  <c r="G63" i="5"/>
  <c r="I1845" i="5"/>
  <c r="E2590" i="5"/>
  <c r="E1705" i="5"/>
  <c r="K149" i="5"/>
  <c r="F1068" i="5"/>
  <c r="D1014" i="5"/>
  <c r="D1719" i="5"/>
  <c r="D1644" i="5"/>
  <c r="F1589" i="5"/>
  <c r="F2112" i="5"/>
  <c r="M206" i="5"/>
  <c r="F546" i="5"/>
  <c r="E1439" i="5"/>
  <c r="M1497" i="5"/>
  <c r="K1413" i="5"/>
  <c r="F1287" i="5"/>
  <c r="M1657" i="5"/>
  <c r="F2035" i="5"/>
  <c r="M1356" i="5"/>
  <c r="M1903" i="5"/>
  <c r="I468" i="5"/>
  <c r="K2149" i="5"/>
  <c r="G99" i="5"/>
  <c r="I226" i="5"/>
  <c r="E573" i="5"/>
  <c r="M1642" i="5"/>
  <c r="F317" i="5"/>
  <c r="K1332" i="5"/>
  <c r="F2357" i="5"/>
  <c r="E867" i="5"/>
  <c r="D1328" i="5"/>
  <c r="I1638" i="5"/>
  <c r="D1557" i="5"/>
  <c r="D1590" i="5"/>
  <c r="F1299" i="5"/>
  <c r="K1828" i="5"/>
  <c r="I2675" i="5"/>
  <c r="E1636" i="5"/>
  <c r="I331" i="5"/>
  <c r="M700" i="5"/>
  <c r="D2719" i="5"/>
  <c r="K2840" i="5"/>
  <c r="G1499" i="5"/>
  <c r="K1923" i="5"/>
  <c r="K1784" i="5"/>
  <c r="G1242" i="5"/>
  <c r="K387" i="5"/>
  <c r="G322" i="5"/>
  <c r="K888" i="5"/>
  <c r="K2678" i="5"/>
  <c r="E348" i="5"/>
  <c r="G949" i="5"/>
  <c r="D65" i="5"/>
  <c r="F1914" i="5"/>
  <c r="F770" i="5"/>
  <c r="K662" i="5"/>
  <c r="K1007" i="5"/>
  <c r="G662" i="5"/>
  <c r="K2088" i="5"/>
  <c r="F1648" i="5"/>
  <c r="I782" i="5"/>
  <c r="M2241" i="5"/>
  <c r="I1206" i="5"/>
  <c r="G1767" i="5"/>
  <c r="I641" i="5"/>
  <c r="D543" i="5"/>
  <c r="F280" i="5"/>
  <c r="F953" i="5"/>
  <c r="I2532" i="5"/>
  <c r="K1604" i="5"/>
  <c r="M570" i="5"/>
  <c r="D1943" i="5"/>
  <c r="E1657" i="5"/>
  <c r="K1387" i="5"/>
  <c r="G1516" i="5"/>
  <c r="M1205" i="5"/>
  <c r="M1456" i="5"/>
  <c r="G2364" i="5"/>
  <c r="M1145" i="5"/>
  <c r="G1440" i="5"/>
  <c r="M1891" i="5"/>
  <c r="D234" i="5"/>
  <c r="G895" i="5"/>
  <c r="D2542" i="5"/>
  <c r="K675" i="5"/>
  <c r="E480" i="5"/>
  <c r="F1050" i="5"/>
  <c r="I718" i="5"/>
  <c r="F2065" i="5"/>
  <c r="M172" i="5"/>
  <c r="I991" i="5"/>
  <c r="D1523" i="5"/>
  <c r="E2241" i="5"/>
  <c r="E2231" i="5"/>
  <c r="F1835" i="5"/>
  <c r="F1262" i="5"/>
  <c r="D1334" i="5"/>
  <c r="E2448" i="5"/>
  <c r="D2351" i="5"/>
  <c r="M2549" i="5"/>
  <c r="E1985" i="5"/>
  <c r="E2639" i="5"/>
  <c r="F1890" i="5"/>
  <c r="I606" i="5"/>
  <c r="K1986" i="5"/>
  <c r="F2583" i="5"/>
  <c r="M1025" i="5"/>
  <c r="K1804" i="5"/>
  <c r="E1236" i="5"/>
  <c r="M2305" i="5"/>
  <c r="E1007" i="5"/>
  <c r="F1302" i="5"/>
  <c r="E516" i="5"/>
  <c r="E102" i="5"/>
  <c r="E2796" i="5"/>
  <c r="I2764" i="5"/>
  <c r="D774" i="5"/>
  <c r="M2863" i="5"/>
  <c r="K1719" i="5"/>
  <c r="K1713" i="5"/>
  <c r="K2342" i="5"/>
  <c r="F393" i="5"/>
  <c r="E1316" i="5"/>
  <c r="F744" i="5"/>
  <c r="K168" i="5"/>
  <c r="K1763" i="5"/>
  <c r="E1061" i="5"/>
  <c r="K2782" i="5"/>
  <c r="E1218" i="5"/>
  <c r="I760" i="5"/>
  <c r="E1494" i="5"/>
  <c r="D512" i="5"/>
  <c r="M1933" i="5"/>
  <c r="K1957" i="5"/>
  <c r="K1800" i="5"/>
  <c r="K517" i="5"/>
  <c r="M2501" i="5"/>
  <c r="M358" i="5"/>
  <c r="K855" i="5"/>
  <c r="F1266" i="5"/>
  <c r="I1214" i="5"/>
  <c r="F249" i="5"/>
  <c r="E1536" i="5"/>
  <c r="D2239" i="5"/>
  <c r="I1354" i="5"/>
  <c r="M2767" i="5"/>
  <c r="G2542" i="5"/>
  <c r="G290" i="5"/>
  <c r="K2624" i="5"/>
  <c r="E750" i="5"/>
  <c r="D131" i="5"/>
  <c r="F1645" i="5"/>
  <c r="G2099" i="5"/>
  <c r="G2859" i="5"/>
  <c r="M449" i="5"/>
  <c r="G434" i="5"/>
  <c r="E1766" i="5"/>
  <c r="I163" i="5"/>
  <c r="K1093" i="5"/>
  <c r="I1513" i="5"/>
  <c r="K498" i="5"/>
  <c r="I633" i="5"/>
  <c r="K1916" i="5"/>
  <c r="D2041" i="5"/>
  <c r="G2046" i="5"/>
  <c r="E2327" i="5"/>
  <c r="E587" i="5"/>
  <c r="F1464" i="5"/>
  <c r="F514" i="5"/>
  <c r="E685" i="5"/>
  <c r="K2751" i="5"/>
  <c r="G1510" i="5"/>
  <c r="I1341" i="5"/>
  <c r="K1187" i="5"/>
  <c r="K622" i="5"/>
  <c r="I2842" i="5"/>
  <c r="M1841" i="5"/>
  <c r="K1169" i="5"/>
  <c r="F2186" i="5"/>
  <c r="D1532" i="5"/>
  <c r="F2761" i="5"/>
  <c r="K766" i="5"/>
  <c r="K2592" i="5"/>
  <c r="I950" i="5"/>
  <c r="G2844" i="5"/>
  <c r="I390" i="5"/>
  <c r="K2146" i="5"/>
  <c r="M2633" i="5"/>
  <c r="F1327" i="5"/>
  <c r="D2053" i="5"/>
  <c r="G329" i="5"/>
  <c r="D1895" i="5"/>
  <c r="M2373" i="5"/>
  <c r="M375" i="5"/>
  <c r="M565" i="5"/>
  <c r="D1001" i="5"/>
  <c r="G539" i="5"/>
  <c r="D1507" i="5"/>
  <c r="I257" i="5"/>
  <c r="F1993" i="5"/>
  <c r="E159" i="5"/>
  <c r="K2814" i="5"/>
  <c r="M2090" i="5"/>
  <c r="E1116" i="5"/>
  <c r="I1025" i="5"/>
  <c r="I1690" i="5"/>
  <c r="G748" i="5"/>
  <c r="G2032" i="5"/>
  <c r="K1536" i="5"/>
  <c r="K2447" i="5"/>
  <c r="E1276" i="5"/>
  <c r="G142" i="5"/>
  <c r="F2440" i="5"/>
  <c r="E2714" i="5"/>
  <c r="M1927" i="5"/>
  <c r="E199" i="5"/>
  <c r="E2753" i="5"/>
  <c r="M2019" i="5"/>
  <c r="F2231" i="5"/>
  <c r="G2596" i="5"/>
  <c r="G819" i="5"/>
  <c r="K2512" i="5"/>
  <c r="D1583" i="5"/>
  <c r="K1768" i="5"/>
  <c r="E2422" i="5"/>
  <c r="E1063" i="5"/>
  <c r="F810" i="5"/>
  <c r="M1240" i="5"/>
  <c r="K732" i="5"/>
  <c r="D1978" i="5"/>
  <c r="F121" i="5"/>
  <c r="D341" i="5"/>
  <c r="I1535" i="5"/>
  <c r="G1836" i="5"/>
  <c r="E1942" i="5"/>
  <c r="E1143" i="5"/>
  <c r="I694" i="5"/>
  <c r="G476" i="5"/>
  <c r="I729" i="5"/>
  <c r="D521" i="5"/>
  <c r="D431" i="5"/>
  <c r="K747" i="5"/>
  <c r="M1923" i="5"/>
  <c r="G2861" i="5"/>
  <c r="K1546" i="5"/>
  <c r="D764" i="5"/>
  <c r="I2174" i="5"/>
  <c r="M553" i="5"/>
  <c r="E1946" i="5"/>
  <c r="E354" i="5"/>
  <c r="E1274" i="5"/>
  <c r="E2209" i="5"/>
  <c r="K446" i="5"/>
  <c r="G1383" i="5"/>
  <c r="I552" i="5"/>
  <c r="K1887" i="5"/>
  <c r="M1921" i="5"/>
  <c r="M1727" i="5"/>
  <c r="M661" i="5"/>
  <c r="E222" i="5"/>
  <c r="F1091" i="5"/>
  <c r="M2311" i="5"/>
  <c r="F834" i="5"/>
  <c r="F733" i="5"/>
  <c r="I882" i="5"/>
  <c r="F1816" i="5"/>
  <c r="M722" i="5"/>
  <c r="M2248" i="5"/>
  <c r="M381" i="5"/>
  <c r="G1924" i="5"/>
  <c r="M798" i="5"/>
  <c r="G2149" i="5"/>
  <c r="M2092" i="5"/>
  <c r="E725" i="5"/>
  <c r="F2566" i="5"/>
  <c r="I2477" i="5"/>
  <c r="G1182" i="5"/>
  <c r="E1094" i="5"/>
  <c r="G1706" i="5"/>
  <c r="K755" i="5"/>
  <c r="I2602" i="5"/>
  <c r="D1296" i="5"/>
  <c r="M1678" i="5"/>
  <c r="K372" i="5"/>
  <c r="M1764" i="5"/>
  <c r="M1035" i="5"/>
  <c r="G1274" i="5"/>
  <c r="K551" i="5"/>
  <c r="D1793" i="5"/>
  <c r="G122" i="5"/>
  <c r="F1775" i="5"/>
  <c r="M166" i="5"/>
  <c r="F1637" i="5"/>
  <c r="D775" i="5"/>
  <c r="F719" i="5"/>
  <c r="F2581" i="5"/>
  <c r="G1279" i="5"/>
  <c r="F1079" i="5"/>
  <c r="M2211" i="5"/>
  <c r="I422" i="5"/>
  <c r="I2564" i="5"/>
  <c r="D148" i="5"/>
  <c r="I2247" i="5"/>
  <c r="M237" i="5"/>
  <c r="K969" i="5"/>
  <c r="M1482" i="5"/>
  <c r="I374" i="5"/>
  <c r="D2512" i="5"/>
  <c r="D221" i="5"/>
  <c r="F342" i="5"/>
  <c r="E953" i="5"/>
  <c r="E2216" i="5"/>
  <c r="K1917" i="5"/>
  <c r="K1590" i="5"/>
  <c r="F2464" i="5"/>
  <c r="I199" i="5"/>
  <c r="F726" i="5"/>
  <c r="D2101" i="5"/>
  <c r="E95" i="5"/>
  <c r="E854" i="5"/>
  <c r="M902" i="5"/>
  <c r="G2018" i="5"/>
  <c r="K733" i="5"/>
  <c r="I2713" i="5"/>
  <c r="D359" i="5"/>
  <c r="G209" i="5"/>
  <c r="G1696" i="5"/>
  <c r="E2009" i="5"/>
  <c r="K282" i="5"/>
  <c r="E1107" i="5"/>
  <c r="E278" i="5"/>
  <c r="I1141" i="5"/>
  <c r="F1919" i="5"/>
  <c r="D1130" i="5"/>
  <c r="E1192" i="5"/>
  <c r="M1716" i="5"/>
  <c r="F520" i="5"/>
  <c r="G1916" i="5"/>
  <c r="G884" i="5"/>
  <c r="I2685" i="5"/>
  <c r="E1090" i="5"/>
  <c r="G1546" i="5"/>
  <c r="K66" i="5"/>
  <c r="I1232" i="5"/>
  <c r="D726" i="5"/>
  <c r="D1263" i="5"/>
  <c r="G2072" i="5"/>
  <c r="D1917" i="5"/>
  <c r="F2680" i="5"/>
  <c r="G2839" i="5"/>
  <c r="M2321" i="5"/>
  <c r="G1848" i="5"/>
  <c r="E1859" i="5"/>
  <c r="M2177" i="5"/>
  <c r="I2549" i="5"/>
  <c r="K2864" i="5"/>
  <c r="G324" i="5"/>
  <c r="I2101" i="5"/>
  <c r="D2318" i="5"/>
  <c r="I2761" i="5"/>
  <c r="G893" i="5"/>
  <c r="M739" i="5"/>
  <c r="M813" i="5"/>
  <c r="I49" i="5"/>
  <c r="D743" i="5"/>
  <c r="I1718" i="5"/>
  <c r="E1594" i="5"/>
  <c r="E726" i="5"/>
  <c r="K1488" i="5"/>
  <c r="K542" i="5"/>
  <c r="M1507" i="5"/>
  <c r="K2837" i="5"/>
  <c r="M2374" i="5"/>
  <c r="D2357" i="5"/>
  <c r="F1567" i="5"/>
  <c r="I310" i="5"/>
  <c r="G659" i="5"/>
  <c r="F1715" i="5"/>
  <c r="G1843" i="5"/>
  <c r="M2234" i="5"/>
  <c r="E1862" i="5"/>
  <c r="K1190" i="5"/>
  <c r="G2236" i="5"/>
  <c r="G586" i="5"/>
  <c r="F2456" i="5"/>
  <c r="F696" i="5"/>
  <c r="D1446" i="5"/>
  <c r="F2376" i="5"/>
  <c r="D1480" i="5"/>
  <c r="K79" i="5"/>
  <c r="D2033" i="5"/>
  <c r="K20" i="5"/>
  <c r="D2009" i="5"/>
  <c r="G533" i="5"/>
  <c r="G871" i="5"/>
  <c r="D1950" i="5"/>
  <c r="K1940" i="5"/>
  <c r="G2024" i="5"/>
  <c r="M2680" i="5"/>
  <c r="M199" i="5"/>
  <c r="K2230" i="5"/>
  <c r="E1139" i="5"/>
  <c r="I71" i="5"/>
  <c r="I227" i="5"/>
  <c r="K1955" i="5"/>
  <c r="E1305" i="5"/>
  <c r="E1817" i="5"/>
  <c r="D1511" i="5"/>
  <c r="E1671" i="5"/>
  <c r="G2422" i="5"/>
  <c r="K2159" i="5"/>
  <c r="D1546" i="5"/>
  <c r="F271" i="5"/>
  <c r="M1699" i="5"/>
  <c r="M179" i="5"/>
  <c r="D525" i="5"/>
  <c r="G2401" i="5"/>
  <c r="K2688" i="5"/>
  <c r="D369" i="5"/>
  <c r="K1962" i="5"/>
  <c r="F1697" i="5"/>
  <c r="E1113" i="5"/>
  <c r="M1399" i="5"/>
  <c r="G1205" i="5"/>
  <c r="E1180" i="5"/>
  <c r="M295" i="5"/>
  <c r="K2302" i="5"/>
  <c r="F1335" i="5"/>
  <c r="F588" i="5"/>
  <c r="D215" i="5"/>
  <c r="F1049" i="5"/>
  <c r="D1506" i="5"/>
  <c r="I753" i="5"/>
  <c r="F584" i="5"/>
  <c r="K198" i="5"/>
  <c r="G1409" i="5"/>
  <c r="D2487" i="5"/>
  <c r="G1400" i="5"/>
  <c r="F1467" i="5"/>
  <c r="F541" i="5"/>
  <c r="G947" i="5"/>
  <c r="G2060" i="5"/>
  <c r="D1081" i="5"/>
  <c r="G629" i="5"/>
  <c r="G143" i="5"/>
  <c r="F2379" i="5"/>
  <c r="K107" i="5"/>
  <c r="D1545" i="5"/>
  <c r="K2636" i="5"/>
  <c r="G395" i="5"/>
  <c r="F785" i="5"/>
  <c r="G2605" i="5"/>
  <c r="F1820" i="5"/>
  <c r="M917" i="5"/>
  <c r="F1534" i="5"/>
  <c r="E1234" i="5"/>
  <c r="F2234" i="5"/>
  <c r="D908" i="5"/>
  <c r="E1049" i="5"/>
  <c r="D2567" i="5"/>
  <c r="I2705" i="5"/>
  <c r="K1372" i="5"/>
  <c r="E1054" i="5"/>
  <c r="M1557" i="5"/>
  <c r="E1382" i="5"/>
  <c r="I918" i="5"/>
  <c r="I2725" i="5"/>
  <c r="I1426" i="5"/>
  <c r="K2500" i="5"/>
  <c r="I714" i="5"/>
  <c r="M1742" i="5"/>
  <c r="K267" i="5"/>
  <c r="E570" i="5"/>
  <c r="E247" i="5"/>
  <c r="D439" i="5"/>
  <c r="I678" i="5"/>
  <c r="F1751" i="5"/>
  <c r="G1586" i="5"/>
  <c r="M1126" i="5"/>
  <c r="E831" i="5"/>
  <c r="E1279" i="5"/>
  <c r="G2417" i="5"/>
  <c r="G1625" i="5"/>
  <c r="D1807" i="5"/>
  <c r="F2776" i="5"/>
  <c r="K124" i="5"/>
  <c r="F1515" i="5"/>
  <c r="D432" i="5"/>
  <c r="K809" i="5"/>
  <c r="E2062" i="5"/>
  <c r="G1572" i="5"/>
  <c r="I1796" i="5"/>
  <c r="D1790" i="5"/>
  <c r="M2338" i="5"/>
  <c r="F2018" i="5"/>
  <c r="G1276" i="5"/>
  <c r="E1363" i="5"/>
  <c r="D2327" i="5"/>
  <c r="F1970" i="5"/>
  <c r="G24" i="5"/>
  <c r="M454" i="5"/>
  <c r="M1665" i="5"/>
  <c r="I2145" i="5"/>
  <c r="D928" i="5"/>
  <c r="D101" i="5"/>
  <c r="K142" i="5"/>
  <c r="E476" i="5"/>
  <c r="G132" i="5"/>
  <c r="K455" i="5"/>
  <c r="D2594" i="5"/>
  <c r="I1475" i="5"/>
  <c r="D1126" i="5"/>
  <c r="E537" i="5"/>
  <c r="E2185" i="5"/>
  <c r="E1160" i="5"/>
  <c r="G1217" i="5"/>
  <c r="F231" i="5"/>
  <c r="K1772" i="5"/>
  <c r="K118" i="5"/>
  <c r="E94" i="5"/>
  <c r="F2594" i="5"/>
  <c r="M2395" i="5"/>
  <c r="I494" i="5"/>
  <c r="I778" i="5"/>
  <c r="E289" i="5"/>
  <c r="M1810" i="5"/>
  <c r="M839" i="5"/>
  <c r="I1392" i="5"/>
  <c r="E2015" i="5"/>
  <c r="M1466" i="5"/>
  <c r="I1138" i="5"/>
  <c r="D515" i="5"/>
  <c r="D2377" i="5"/>
  <c r="K95" i="5"/>
  <c r="M2423" i="5"/>
  <c r="I960" i="5"/>
  <c r="F1533" i="5"/>
  <c r="F2212" i="5"/>
  <c r="I1182" i="5"/>
  <c r="K2398" i="5"/>
  <c r="I242" i="5"/>
  <c r="I1069" i="5"/>
  <c r="M1253" i="5"/>
  <c r="I1027" i="5"/>
  <c r="G1045" i="5"/>
  <c r="K1145" i="5"/>
  <c r="F1312" i="5"/>
  <c r="F1380" i="5"/>
  <c r="E21" i="5"/>
  <c r="D76" i="5"/>
  <c r="G1241" i="5"/>
  <c r="E1791" i="5"/>
  <c r="E2347" i="5"/>
  <c r="E2847" i="5"/>
  <c r="G1481" i="5"/>
  <c r="E2173" i="5"/>
  <c r="I2616" i="5"/>
  <c r="D2755" i="5"/>
  <c r="M226" i="5"/>
  <c r="I2535" i="5"/>
  <c r="F1020" i="5"/>
  <c r="I336" i="5"/>
  <c r="G2132" i="5"/>
  <c r="K481" i="5"/>
  <c r="K2813" i="5"/>
  <c r="K1477" i="5"/>
  <c r="M286" i="5"/>
  <c r="D1632" i="5"/>
  <c r="K1425" i="5"/>
  <c r="M696" i="5"/>
  <c r="I1644" i="5"/>
  <c r="K1837" i="5"/>
  <c r="F2139" i="5"/>
  <c r="D1413" i="5"/>
  <c r="G1853" i="5"/>
  <c r="E1153" i="5"/>
  <c r="G2063" i="5"/>
  <c r="G1874" i="5"/>
  <c r="F149" i="5"/>
  <c r="F1490" i="5"/>
  <c r="F2401" i="5"/>
  <c r="I155" i="5"/>
  <c r="E2024" i="5"/>
  <c r="K537" i="5"/>
  <c r="M705" i="5"/>
  <c r="E965" i="5"/>
  <c r="G1009" i="5"/>
  <c r="I1351" i="5"/>
  <c r="F844" i="5"/>
  <c r="I1894" i="5"/>
  <c r="M1065" i="5"/>
  <c r="E1297" i="5"/>
  <c r="I2682" i="5"/>
  <c r="F1247" i="5"/>
  <c r="E651" i="5"/>
  <c r="G1669" i="5"/>
  <c r="F297" i="5"/>
  <c r="D2204" i="5"/>
  <c r="K1339" i="5"/>
  <c r="G100" i="5"/>
  <c r="G1388" i="5"/>
  <c r="I2574" i="5"/>
  <c r="M479" i="5"/>
  <c r="K2598" i="5"/>
  <c r="M2646" i="5"/>
  <c r="F2869" i="5"/>
  <c r="G52" i="5"/>
  <c r="M336" i="5"/>
  <c r="I1569" i="5"/>
  <c r="K1609" i="5"/>
  <c r="E295" i="5"/>
  <c r="D756" i="5"/>
  <c r="D1716" i="5"/>
  <c r="E816" i="5"/>
  <c r="I2660" i="5"/>
  <c r="K682" i="5"/>
  <c r="G2502" i="5"/>
  <c r="G660" i="5"/>
  <c r="E982" i="5"/>
  <c r="G2217" i="5"/>
  <c r="G1715" i="5"/>
  <c r="G596" i="5"/>
  <c r="K2213" i="5"/>
  <c r="I2196" i="5"/>
  <c r="F1457" i="5"/>
  <c r="G513" i="5"/>
  <c r="D580" i="5"/>
  <c r="M2151" i="5"/>
  <c r="I344" i="5"/>
  <c r="I1979" i="5"/>
  <c r="F40" i="5"/>
  <c r="D1980" i="5"/>
  <c r="M121" i="5"/>
  <c r="I1268" i="5"/>
  <c r="M1986" i="5"/>
  <c r="E2659" i="5"/>
  <c r="D2390" i="5"/>
  <c r="I481" i="5"/>
  <c r="F1667" i="5"/>
  <c r="E841" i="5"/>
  <c r="I2401" i="5"/>
  <c r="G1783" i="5"/>
  <c r="E1728" i="5"/>
  <c r="E1159" i="5"/>
  <c r="M2162" i="5"/>
  <c r="K569" i="5"/>
  <c r="K1104" i="5"/>
  <c r="E2225" i="5"/>
  <c r="M1894" i="5"/>
  <c r="G2228" i="5"/>
  <c r="F581" i="5"/>
  <c r="E2478" i="5"/>
  <c r="M1293" i="5"/>
  <c r="K2348" i="5"/>
  <c r="D2639" i="5"/>
  <c r="I496" i="5"/>
  <c r="G1344" i="5"/>
  <c r="M2296" i="5"/>
  <c r="K31" i="5"/>
  <c r="M308" i="5"/>
  <c r="D2185" i="5"/>
  <c r="D1735" i="5"/>
  <c r="M1005" i="5"/>
  <c r="E1022" i="5"/>
  <c r="G83" i="5"/>
  <c r="I999" i="5"/>
  <c r="M668" i="5"/>
  <c r="K2730" i="5"/>
  <c r="I2337" i="5"/>
  <c r="K1912" i="5"/>
  <c r="I1817" i="5"/>
  <c r="E2799" i="5"/>
  <c r="D128" i="5"/>
  <c r="M32" i="5"/>
  <c r="G1064" i="5"/>
  <c r="D1699" i="5"/>
  <c r="K1530" i="5"/>
  <c r="I1498" i="5"/>
  <c r="F508" i="5"/>
  <c r="E410" i="5"/>
  <c r="K1976" i="5"/>
  <c r="G296" i="5"/>
  <c r="M591" i="5"/>
  <c r="E842" i="5"/>
  <c r="K920" i="5"/>
  <c r="F528" i="5"/>
  <c r="K2862" i="5"/>
  <c r="F2703" i="5"/>
  <c r="F1106" i="5"/>
  <c r="F2829" i="5"/>
  <c r="G2157" i="5"/>
  <c r="M1713" i="5"/>
  <c r="G1183" i="5"/>
  <c r="K1649" i="5"/>
  <c r="G1733" i="5"/>
  <c r="G1621" i="5"/>
  <c r="G4" i="5"/>
  <c r="D2373" i="5"/>
  <c r="M185" i="5"/>
  <c r="F908" i="5"/>
  <c r="D793" i="5"/>
  <c r="K787" i="5"/>
  <c r="G1762" i="5"/>
  <c r="G1634" i="5"/>
  <c r="F519" i="5"/>
  <c r="D2708" i="5"/>
  <c r="F2110" i="5"/>
  <c r="G1845" i="5"/>
  <c r="I1113" i="5"/>
  <c r="F1949" i="5"/>
  <c r="G617" i="5"/>
  <c r="M1565" i="5"/>
  <c r="I581" i="5"/>
  <c r="G20" i="5"/>
  <c r="D2723" i="5"/>
  <c r="E256" i="5"/>
  <c r="M1914" i="5"/>
  <c r="D400" i="5"/>
  <c r="K2738" i="5"/>
  <c r="E930" i="5"/>
  <c r="E2527" i="5"/>
  <c r="M2467" i="5"/>
  <c r="F2772" i="5"/>
  <c r="F1728" i="5"/>
  <c r="G2841" i="5"/>
  <c r="D2348" i="5"/>
  <c r="D51" i="5"/>
  <c r="M1695" i="5"/>
  <c r="E86" i="5"/>
  <c r="E628" i="5"/>
  <c r="F669" i="5"/>
  <c r="D1396" i="5"/>
  <c r="M1992" i="5"/>
  <c r="F1843" i="5"/>
  <c r="K843" i="5"/>
  <c r="F354" i="5"/>
  <c r="K1216" i="5"/>
  <c r="F635" i="5"/>
  <c r="I91" i="5"/>
  <c r="F1463" i="5"/>
  <c r="G981" i="5"/>
  <c r="D933" i="5"/>
  <c r="I553" i="5"/>
  <c r="K2855" i="5"/>
  <c r="M855" i="5"/>
  <c r="E1205" i="5"/>
  <c r="K2394" i="5"/>
  <c r="F645" i="5"/>
  <c r="M2868" i="5"/>
  <c r="G1033" i="5"/>
  <c r="K2761" i="5"/>
  <c r="E911" i="5"/>
  <c r="G2239" i="5"/>
  <c r="K772" i="5"/>
  <c r="F2189" i="5"/>
  <c r="I2296" i="5"/>
  <c r="E1262" i="5"/>
  <c r="D1358" i="5"/>
  <c r="I941" i="5"/>
  <c r="D1573" i="5"/>
  <c r="K882" i="5"/>
  <c r="D273" i="5"/>
  <c r="F309" i="5"/>
  <c r="E1410" i="5"/>
  <c r="I1846" i="5"/>
  <c r="K1921" i="5"/>
  <c r="G2776" i="5"/>
  <c r="F1362" i="5"/>
  <c r="M2179" i="5"/>
  <c r="I1616" i="5"/>
  <c r="I1605" i="5"/>
  <c r="F2824" i="5"/>
  <c r="I889" i="5"/>
  <c r="M425" i="5"/>
  <c r="F1704" i="5"/>
  <c r="F595" i="5"/>
  <c r="I255" i="5"/>
  <c r="E2203" i="5"/>
  <c r="D1604" i="5"/>
  <c r="K1755" i="5"/>
  <c r="M1506" i="5"/>
  <c r="D319" i="5"/>
  <c r="G1429" i="5"/>
  <c r="K115" i="5"/>
  <c r="I2636" i="5"/>
  <c r="G2459" i="5"/>
  <c r="D2393" i="5"/>
  <c r="E2755" i="5"/>
  <c r="D1340" i="5"/>
  <c r="D1366" i="5"/>
  <c r="K2681" i="5"/>
  <c r="M2399" i="5"/>
  <c r="K1905" i="5"/>
  <c r="F2398" i="5"/>
  <c r="D703" i="5"/>
  <c r="I2624" i="5"/>
  <c r="F1631" i="5"/>
  <c r="F2043" i="5"/>
  <c r="E1684" i="5"/>
  <c r="E272" i="5"/>
  <c r="D1234" i="5"/>
  <c r="E720" i="5"/>
  <c r="M2823" i="5"/>
  <c r="M2195" i="5"/>
  <c r="F440" i="5"/>
  <c r="F980" i="5"/>
  <c r="I764" i="5"/>
  <c r="K893" i="5"/>
  <c r="M1864" i="5"/>
  <c r="I2695" i="5"/>
  <c r="F1760" i="5"/>
  <c r="G2847" i="5"/>
  <c r="I2769" i="5"/>
  <c r="G703" i="5"/>
  <c r="D2784" i="5"/>
  <c r="F676" i="5"/>
  <c r="M712" i="5"/>
  <c r="G1124" i="5"/>
  <c r="E45" i="5"/>
  <c r="K1700" i="5"/>
  <c r="F289" i="5"/>
  <c r="E96" i="5"/>
  <c r="K1557" i="5"/>
  <c r="D1471" i="5"/>
  <c r="F1405" i="5"/>
  <c r="E2161" i="5"/>
  <c r="E932" i="5"/>
  <c r="I1769" i="5"/>
  <c r="D783" i="5"/>
  <c r="F1008" i="5"/>
  <c r="K2043" i="5"/>
  <c r="M881" i="5"/>
  <c r="K695" i="5"/>
  <c r="G637" i="5"/>
  <c r="F2839" i="5"/>
  <c r="K2360" i="5"/>
  <c r="I1139" i="5"/>
  <c r="K1876" i="5"/>
  <c r="D443" i="5"/>
  <c r="F127" i="5"/>
  <c r="F2463" i="5"/>
  <c r="I1974" i="5"/>
  <c r="E2410" i="5"/>
  <c r="F283" i="5"/>
  <c r="D50" i="5"/>
  <c r="F1004" i="5"/>
  <c r="M279" i="5"/>
  <c r="M1270" i="5"/>
  <c r="E2513" i="5"/>
  <c r="K411" i="5"/>
  <c r="E1021" i="5"/>
  <c r="D822" i="5"/>
  <c r="E724" i="5"/>
  <c r="F1177" i="5"/>
  <c r="K2597" i="5"/>
  <c r="D2650" i="5"/>
  <c r="I258" i="5"/>
  <c r="D79" i="5"/>
  <c r="K1671" i="5"/>
  <c r="E2862" i="5"/>
  <c r="M2590" i="5"/>
  <c r="D2124" i="5"/>
  <c r="D762" i="5"/>
  <c r="K2517" i="5"/>
  <c r="G1920" i="5"/>
  <c r="E2446" i="5"/>
  <c r="G2774" i="5"/>
  <c r="M2285" i="5"/>
  <c r="E2781" i="5"/>
  <c r="G1542" i="5"/>
  <c r="E2684" i="5"/>
  <c r="E2358" i="5"/>
  <c r="E1093" i="5"/>
  <c r="E111" i="5"/>
  <c r="K1592" i="5"/>
  <c r="I2264" i="5"/>
  <c r="I572" i="5"/>
  <c r="G1313" i="5"/>
  <c r="G151" i="5"/>
  <c r="G149" i="5"/>
  <c r="M2322" i="5"/>
  <c r="I1665" i="5"/>
  <c r="E897" i="5"/>
  <c r="K1108" i="5"/>
  <c r="I472" i="5"/>
  <c r="I749" i="5"/>
  <c r="D374" i="5"/>
  <c r="I2369" i="5"/>
  <c r="G2688" i="5"/>
  <c r="F2040" i="5"/>
  <c r="K1357" i="5"/>
  <c r="I1703" i="5"/>
  <c r="I2242" i="5"/>
  <c r="D2349" i="5"/>
  <c r="I2139" i="5"/>
  <c r="G1606" i="5"/>
  <c r="F350" i="5"/>
  <c r="M36" i="5"/>
  <c r="M1467" i="5"/>
  <c r="I1357" i="5"/>
  <c r="I141" i="5"/>
  <c r="D2714" i="5"/>
  <c r="I1077" i="5"/>
  <c r="K1971" i="5"/>
  <c r="M1471" i="5"/>
  <c r="E2390" i="5"/>
  <c r="G2843" i="5"/>
  <c r="E2023" i="5"/>
  <c r="E1390" i="5"/>
  <c r="M225" i="5"/>
  <c r="D2026" i="5"/>
  <c r="F2562" i="5"/>
  <c r="G1206" i="5"/>
  <c r="I1514" i="5"/>
  <c r="M1012" i="5"/>
  <c r="M2797" i="5"/>
  <c r="I2360" i="5"/>
  <c r="G1526" i="5"/>
  <c r="K1034" i="5"/>
  <c r="I1499" i="5"/>
  <c r="I551" i="5"/>
  <c r="M1778" i="5"/>
  <c r="M261" i="5"/>
  <c r="I1110" i="5"/>
  <c r="K1944" i="5"/>
  <c r="E730" i="5"/>
  <c r="D993" i="5"/>
  <c r="D2391" i="5"/>
  <c r="D2142" i="5"/>
  <c r="F56" i="5"/>
  <c r="M2627" i="5"/>
  <c r="G1222" i="5"/>
  <c r="G1345" i="5"/>
  <c r="F1359" i="5"/>
  <c r="M1153" i="5"/>
  <c r="E2818" i="5"/>
  <c r="M1307" i="5"/>
  <c r="M2478" i="5"/>
  <c r="M2251" i="5"/>
  <c r="D1907" i="5"/>
  <c r="K472" i="5"/>
  <c r="G997" i="5"/>
  <c r="E2389" i="5"/>
  <c r="G1600" i="5"/>
  <c r="E2709" i="5"/>
  <c r="D2527" i="5"/>
  <c r="I1697" i="5"/>
  <c r="M399" i="5"/>
  <c r="I2070" i="5"/>
  <c r="K1055" i="5"/>
  <c r="K164" i="5"/>
  <c r="F14" i="5"/>
  <c r="G55" i="5"/>
  <c r="K1791" i="5"/>
  <c r="G219" i="5"/>
  <c r="G1622" i="5"/>
  <c r="D796" i="5"/>
  <c r="K2392" i="5"/>
  <c r="F863" i="5"/>
  <c r="F122" i="5"/>
  <c r="I2160" i="5"/>
  <c r="K958" i="5"/>
  <c r="M1004" i="5"/>
  <c r="M1825" i="5"/>
  <c r="G1447" i="5"/>
  <c r="D1771" i="5"/>
  <c r="D1559" i="5"/>
  <c r="G1105" i="5"/>
  <c r="E191" i="5"/>
  <c r="G2105" i="5"/>
  <c r="D531" i="5"/>
  <c r="K1299" i="5"/>
  <c r="E337" i="5"/>
  <c r="G2866" i="5"/>
  <c r="F597" i="5"/>
  <c r="F2163" i="5"/>
  <c r="I1811" i="5"/>
  <c r="M228" i="5"/>
  <c r="M132" i="5"/>
  <c r="M2029" i="5"/>
  <c r="K1327" i="5"/>
  <c r="I1383" i="5"/>
  <c r="E1100" i="5"/>
  <c r="D141" i="5"/>
  <c r="K2184" i="5"/>
  <c r="K199" i="5"/>
  <c r="F1586" i="5"/>
  <c r="I417" i="5"/>
  <c r="K429" i="5"/>
  <c r="F962" i="5"/>
  <c r="D2090" i="5"/>
  <c r="F792" i="5"/>
  <c r="G2656" i="5"/>
  <c r="G1858" i="5"/>
  <c r="I439" i="5"/>
  <c r="E201" i="5"/>
  <c r="G430" i="5"/>
  <c r="K2237" i="5"/>
  <c r="E161" i="5"/>
  <c r="F1602" i="5"/>
  <c r="D1146" i="5"/>
  <c r="D2716" i="5"/>
  <c r="F1169" i="5"/>
  <c r="M1039" i="5"/>
  <c r="F1395" i="5"/>
  <c r="I2300" i="5"/>
  <c r="G269" i="5"/>
  <c r="E108" i="5"/>
  <c r="F2053" i="5"/>
  <c r="G195" i="5"/>
  <c r="D334" i="5"/>
  <c r="G2381" i="5"/>
  <c r="I2867" i="5"/>
  <c r="K2520" i="5"/>
  <c r="F1386" i="5"/>
  <c r="G766" i="5"/>
  <c r="K2198" i="5"/>
  <c r="M714" i="5"/>
  <c r="I2560" i="5"/>
  <c r="M1279" i="5"/>
  <c r="E2607" i="5"/>
  <c r="K266" i="5"/>
  <c r="I2124" i="5"/>
  <c r="G2342" i="5"/>
  <c r="G2585" i="5"/>
  <c r="F2738" i="5"/>
  <c r="G788" i="5"/>
  <c r="F1979" i="5"/>
  <c r="D596" i="5"/>
  <c r="K1614" i="5"/>
  <c r="F1384" i="5"/>
  <c r="K899" i="5"/>
  <c r="K1692" i="5"/>
  <c r="K1554" i="5"/>
  <c r="D1808" i="5"/>
  <c r="K807" i="5"/>
  <c r="F1112" i="5"/>
  <c r="I1211" i="5"/>
  <c r="I2613" i="5"/>
  <c r="M2804" i="5"/>
  <c r="E568" i="5"/>
  <c r="M392" i="5"/>
  <c r="D1438" i="5"/>
  <c r="K972" i="5"/>
  <c r="M2687" i="5"/>
  <c r="M1160" i="5"/>
  <c r="F1836" i="5"/>
  <c r="M1221" i="5"/>
  <c r="G22" i="5"/>
  <c r="E248" i="5"/>
  <c r="E914" i="5"/>
  <c r="F1692" i="5"/>
  <c r="G506" i="5"/>
  <c r="G155" i="5"/>
  <c r="G1468" i="5"/>
  <c r="M2145" i="5"/>
  <c r="M1426" i="5"/>
  <c r="K1860" i="5"/>
  <c r="I362" i="5"/>
  <c r="K1349" i="5"/>
  <c r="M2842" i="5"/>
  <c r="M139" i="5"/>
  <c r="I912" i="5"/>
  <c r="I1337" i="5"/>
  <c r="M944" i="5"/>
  <c r="I575" i="5"/>
  <c r="M2334" i="5"/>
  <c r="F1117" i="5"/>
  <c r="F504" i="5"/>
  <c r="D2790" i="5"/>
  <c r="K2385" i="5"/>
  <c r="K427" i="5"/>
  <c r="I2630" i="5"/>
  <c r="M552" i="5"/>
  <c r="E2627" i="5"/>
  <c r="E2201" i="5"/>
  <c r="G1392" i="5"/>
  <c r="I1541" i="5"/>
  <c r="F71" i="5"/>
  <c r="F2114" i="5"/>
  <c r="G2314" i="5"/>
  <c r="G1756" i="5"/>
  <c r="F327" i="5"/>
  <c r="E2573" i="5"/>
  <c r="D2147" i="5"/>
  <c r="D1221" i="5"/>
  <c r="I1669" i="5"/>
  <c r="I2526" i="5"/>
  <c r="D2791" i="5"/>
  <c r="M588" i="5"/>
  <c r="G569" i="5"/>
  <c r="G1143" i="5"/>
  <c r="K264" i="5"/>
  <c r="E1950" i="5"/>
  <c r="I11" i="5"/>
  <c r="M1598" i="5"/>
  <c r="G2640" i="5"/>
  <c r="E853" i="5"/>
  <c r="I2467" i="5"/>
  <c r="I41" i="5"/>
  <c r="K2531" i="5"/>
  <c r="F2604" i="5"/>
  <c r="M1461" i="5"/>
  <c r="K516" i="5"/>
  <c r="I1625" i="5"/>
  <c r="E1840" i="5"/>
  <c r="M2349" i="5"/>
  <c r="K212" i="5"/>
  <c r="F1596" i="5"/>
  <c r="D1567" i="5"/>
  <c r="K1782" i="5"/>
  <c r="G1591" i="5"/>
  <c r="I1529" i="5"/>
  <c r="E2002" i="5"/>
  <c r="M1794" i="5"/>
  <c r="E813" i="5"/>
  <c r="G1890" i="5"/>
  <c r="F1874" i="5"/>
  <c r="I2271" i="5"/>
  <c r="F692" i="5"/>
  <c r="M1446" i="5"/>
  <c r="K1379" i="5"/>
  <c r="I1382" i="5"/>
  <c r="D1393" i="5"/>
  <c r="I34" i="5"/>
  <c r="K1310" i="5"/>
  <c r="E962" i="5"/>
  <c r="F1944" i="5"/>
  <c r="I2544" i="5"/>
  <c r="G2532" i="5"/>
  <c r="F1583" i="5"/>
  <c r="G383" i="5"/>
  <c r="I967" i="5"/>
  <c r="F1166" i="5"/>
  <c r="D252" i="5"/>
  <c r="I620" i="5"/>
  <c r="F2337" i="5"/>
  <c r="E1680" i="5"/>
  <c r="G1551" i="5"/>
  <c r="K1371" i="5"/>
  <c r="E1895" i="5"/>
  <c r="F1593" i="5"/>
  <c r="G2795" i="5"/>
  <c r="M1729" i="5"/>
  <c r="E241" i="5"/>
  <c r="E2687" i="5"/>
  <c r="G446" i="5"/>
  <c r="M2813" i="5"/>
  <c r="E2582" i="5"/>
  <c r="D902" i="5"/>
  <c r="F1410" i="5"/>
  <c r="E163" i="5"/>
  <c r="I1904" i="5"/>
  <c r="D2757" i="5"/>
  <c r="M74" i="5"/>
  <c r="F396" i="5"/>
  <c r="K1069" i="5"/>
  <c r="M1453" i="5"/>
  <c r="D1926" i="5"/>
  <c r="E1280" i="5"/>
  <c r="F831" i="5"/>
  <c r="D1207" i="5"/>
  <c r="I762" i="5"/>
  <c r="M2415" i="5"/>
  <c r="E1710" i="5"/>
  <c r="I1579" i="5"/>
  <c r="K1481" i="5"/>
  <c r="K2663" i="5"/>
  <c r="G369" i="5"/>
  <c r="I1324" i="5"/>
  <c r="K2856" i="5"/>
  <c r="M656" i="5"/>
  <c r="F51" i="5"/>
  <c r="K1072" i="5"/>
  <c r="F2143" i="5"/>
  <c r="G2005" i="5"/>
  <c r="E670" i="5"/>
  <c r="K2195" i="5"/>
  <c r="F1884" i="5"/>
  <c r="D1327" i="5"/>
  <c r="F1230" i="5"/>
  <c r="I1002" i="5"/>
  <c r="I1989" i="5"/>
  <c r="F1607" i="5"/>
  <c r="F1906" i="5"/>
  <c r="K596" i="5"/>
  <c r="E2649" i="5"/>
  <c r="E40" i="5"/>
  <c r="K2413" i="5"/>
  <c r="E1609" i="5"/>
  <c r="M1360" i="5"/>
  <c r="F687" i="5"/>
  <c r="I1801" i="5"/>
  <c r="M1908" i="5"/>
  <c r="F2723" i="5"/>
  <c r="I2652" i="5"/>
  <c r="E2618" i="5"/>
  <c r="I487" i="5"/>
  <c r="G2451" i="5"/>
  <c r="G875" i="5"/>
  <c r="G1120" i="5"/>
  <c r="M1056" i="5"/>
  <c r="D1754" i="5"/>
  <c r="M593" i="5"/>
  <c r="D626" i="5"/>
  <c r="G2797" i="5"/>
  <c r="G1815" i="5"/>
  <c r="I1708" i="5"/>
  <c r="F1655" i="5"/>
  <c r="I2498" i="5"/>
  <c r="G2494" i="5"/>
  <c r="G2609" i="5"/>
  <c r="G1951" i="5"/>
  <c r="E1503" i="5"/>
  <c r="E828" i="5"/>
  <c r="E1866" i="5"/>
  <c r="D2875" i="5"/>
  <c r="F1778" i="5"/>
  <c r="I2634" i="5"/>
  <c r="F1223" i="5"/>
  <c r="G267" i="5"/>
  <c r="F1366" i="5"/>
  <c r="I1724" i="5"/>
  <c r="K2337" i="5"/>
  <c r="F44" i="5"/>
  <c r="E292" i="5"/>
  <c r="F110" i="5"/>
  <c r="E2169" i="5"/>
  <c r="I2844" i="5"/>
  <c r="D516" i="5"/>
  <c r="I2033" i="5"/>
  <c r="M770" i="5"/>
  <c r="G1946" i="5"/>
  <c r="K1736" i="5"/>
  <c r="G877" i="5"/>
  <c r="I77" i="5"/>
  <c r="M2544" i="5"/>
  <c r="I1477" i="5"/>
  <c r="F2709" i="5"/>
  <c r="E1330" i="5"/>
  <c r="M118" i="5"/>
  <c r="I897" i="5"/>
  <c r="M404" i="5"/>
  <c r="K2125" i="5"/>
  <c r="K91" i="5"/>
  <c r="F2177" i="5"/>
  <c r="E2871" i="5"/>
  <c r="M37" i="5"/>
  <c r="D2872" i="5"/>
  <c r="M2411" i="5"/>
  <c r="I2595" i="5"/>
  <c r="E1477" i="5"/>
  <c r="F20" i="5"/>
  <c r="F1823" i="5"/>
  <c r="G119" i="5"/>
  <c r="D1045" i="5"/>
  <c r="E2149" i="5"/>
  <c r="K2754" i="5"/>
  <c r="I1408" i="5"/>
  <c r="K1900" i="5"/>
  <c r="G1738" i="5"/>
  <c r="K1148" i="5"/>
  <c r="I1465" i="5"/>
  <c r="I1660" i="5"/>
  <c r="K757" i="5"/>
  <c r="D356" i="5"/>
  <c r="G411" i="5"/>
  <c r="F1460" i="5"/>
  <c r="I248" i="5"/>
  <c r="K971" i="5"/>
  <c r="G1114" i="5"/>
  <c r="D2166" i="5"/>
  <c r="M1178" i="5"/>
  <c r="D658" i="5"/>
  <c r="K1854" i="5"/>
  <c r="I1327" i="5"/>
  <c r="G2156" i="5"/>
  <c r="D588" i="5"/>
  <c r="E2179" i="5"/>
  <c r="D1981" i="5"/>
  <c r="I234" i="5"/>
  <c r="I2588" i="5"/>
  <c r="M1809" i="5"/>
  <c r="F2340" i="5"/>
  <c r="F2784" i="5"/>
  <c r="F227" i="5"/>
  <c r="M2111" i="5"/>
  <c r="G689" i="5"/>
  <c r="M2201" i="5"/>
  <c r="F2588" i="5"/>
  <c r="D1249" i="5"/>
  <c r="M2352" i="5"/>
  <c r="K644" i="5"/>
  <c r="K577" i="5"/>
  <c r="M2752" i="5"/>
  <c r="E302" i="5"/>
  <c r="D513" i="5"/>
  <c r="I1104" i="5"/>
  <c r="K1482" i="5"/>
  <c r="M759" i="5"/>
  <c r="K361" i="5"/>
  <c r="I2421" i="5"/>
  <c r="K2367" i="5"/>
  <c r="G1074" i="5"/>
  <c r="D150" i="5"/>
  <c r="M2465" i="5"/>
  <c r="G1834" i="5"/>
  <c r="F510" i="5"/>
  <c r="G2583" i="5"/>
  <c r="D145" i="5"/>
  <c r="F304" i="5"/>
  <c r="M1226" i="5"/>
  <c r="K1706" i="5"/>
  <c r="D352" i="5"/>
  <c r="K2654" i="5"/>
  <c r="F2539" i="5"/>
  <c r="M2181" i="5"/>
  <c r="E2663" i="5"/>
  <c r="K2835" i="5"/>
  <c r="K173" i="5"/>
  <c r="G1872" i="5"/>
  <c r="M1390" i="5"/>
  <c r="F992" i="5"/>
  <c r="G440" i="5"/>
  <c r="E543" i="5"/>
  <c r="F1804" i="5"/>
  <c r="G2751" i="5"/>
  <c r="G1645" i="5"/>
  <c r="M442" i="5"/>
  <c r="E650" i="5"/>
  <c r="I1145" i="5"/>
  <c r="E2725" i="5"/>
  <c r="G965" i="5"/>
  <c r="G746" i="5"/>
  <c r="F232" i="5"/>
  <c r="F2523" i="5"/>
  <c r="K1378" i="5"/>
  <c r="F2546" i="5"/>
  <c r="G2142" i="5"/>
  <c r="D1238" i="5"/>
  <c r="I26" i="5"/>
  <c r="G1945" i="5"/>
  <c r="I418" i="5"/>
  <c r="G1908" i="5"/>
  <c r="M965" i="5"/>
  <c r="M2722" i="5"/>
  <c r="G776" i="5"/>
  <c r="I1684" i="5"/>
  <c r="F712" i="5"/>
  <c r="D1362" i="5"/>
  <c r="D2088" i="5"/>
  <c r="G762" i="5"/>
  <c r="I801" i="5"/>
  <c r="F1802" i="5"/>
  <c r="I823" i="5"/>
  <c r="I52" i="5"/>
  <c r="F46" i="5"/>
  <c r="K2604" i="5"/>
  <c r="F2702" i="5"/>
  <c r="G445" i="5"/>
  <c r="D2577" i="5"/>
  <c r="K1501" i="5"/>
  <c r="E2470" i="5"/>
  <c r="D2111" i="5"/>
  <c r="M581" i="5"/>
  <c r="I2362" i="5"/>
  <c r="M719" i="5"/>
  <c r="I2459" i="5"/>
  <c r="G2531" i="5"/>
  <c r="I1992" i="5"/>
  <c r="I913" i="5"/>
  <c r="K1399" i="5"/>
  <c r="I730" i="5"/>
  <c r="K28" i="5"/>
  <c r="D1798" i="5"/>
  <c r="E27" i="5"/>
  <c r="I754" i="5"/>
  <c r="D2613" i="5"/>
  <c r="F2537" i="5"/>
  <c r="D1578" i="5"/>
  <c r="D1240" i="5"/>
  <c r="I2322" i="5"/>
  <c r="I767" i="5"/>
  <c r="I326" i="5"/>
  <c r="M834" i="5"/>
  <c r="M669" i="5"/>
  <c r="K485" i="5"/>
  <c r="M2389" i="5"/>
  <c r="F1258" i="5"/>
  <c r="D2786" i="5"/>
  <c r="E1046" i="5"/>
  <c r="I1946" i="5"/>
  <c r="F1525" i="5"/>
  <c r="G2819" i="5"/>
  <c r="D624" i="5"/>
  <c r="M376" i="5"/>
  <c r="I1097" i="5"/>
  <c r="G387" i="5"/>
  <c r="M1282" i="5"/>
  <c r="M1167" i="5"/>
  <c r="E2007" i="5"/>
  <c r="E118" i="5"/>
  <c r="K1954" i="5"/>
  <c r="F753" i="5"/>
  <c r="I971" i="5"/>
  <c r="I595" i="5"/>
  <c r="K2193" i="5"/>
  <c r="D430" i="5"/>
  <c r="D241" i="5"/>
  <c r="M684" i="5"/>
  <c r="E503" i="5"/>
  <c r="G2714" i="5"/>
  <c r="G1599" i="5"/>
  <c r="M1489" i="5"/>
  <c r="F1310" i="5"/>
  <c r="I2733" i="5"/>
  <c r="G1642" i="5"/>
  <c r="F1891" i="5"/>
  <c r="E671" i="5"/>
  <c r="M2624" i="5"/>
  <c r="F736" i="5"/>
  <c r="F705" i="5"/>
  <c r="I770" i="5"/>
  <c r="G1589" i="5"/>
  <c r="D266" i="5"/>
  <c r="D635" i="5"/>
  <c r="G51" i="5"/>
  <c r="K1260" i="5"/>
  <c r="F586" i="5"/>
  <c r="F1241" i="5"/>
  <c r="G1868" i="5"/>
  <c r="F2659" i="5"/>
  <c r="E352" i="5"/>
  <c r="M1212" i="5"/>
  <c r="K646" i="5"/>
  <c r="E1138" i="5"/>
  <c r="F2461" i="5"/>
  <c r="K274" i="5"/>
  <c r="I1734" i="5"/>
  <c r="G223" i="5"/>
  <c r="K506" i="5"/>
  <c r="E2734" i="5"/>
  <c r="E1531" i="5"/>
  <c r="F662" i="5"/>
  <c r="I2509" i="5"/>
  <c r="M1271" i="5"/>
  <c r="K1390" i="5"/>
  <c r="F1818" i="5"/>
  <c r="E2701" i="5"/>
  <c r="E2666" i="5"/>
  <c r="D8" i="5"/>
  <c r="E502" i="5"/>
  <c r="F610" i="5"/>
  <c r="G2696" i="5"/>
  <c r="M1071" i="5"/>
  <c r="G1877" i="5"/>
  <c r="M530" i="5"/>
  <c r="E457" i="5"/>
  <c r="M2236" i="5"/>
  <c r="M512" i="5"/>
  <c r="K1595" i="5"/>
  <c r="M2812" i="5"/>
  <c r="I1586" i="5"/>
  <c r="E2030" i="5"/>
  <c r="I1131" i="5"/>
  <c r="G2598" i="5"/>
  <c r="M2232" i="5"/>
  <c r="I2669" i="5"/>
  <c r="M2149" i="5"/>
  <c r="I917" i="5"/>
  <c r="D1964" i="5"/>
  <c r="E2647" i="5"/>
  <c r="E805" i="5"/>
  <c r="F1780" i="5"/>
  <c r="K2264" i="5"/>
  <c r="K2502" i="5"/>
  <c r="G1193" i="5"/>
  <c r="I1055" i="5"/>
  <c r="M2802" i="5"/>
  <c r="K1840" i="5"/>
  <c r="I2052" i="5"/>
  <c r="K2461" i="5"/>
  <c r="I2018" i="5"/>
  <c r="D508" i="5"/>
  <c r="F1270" i="5"/>
  <c r="G2061" i="5"/>
  <c r="M627" i="5"/>
  <c r="G1271" i="5"/>
  <c r="I2351" i="5"/>
  <c r="E327" i="5"/>
  <c r="E1432" i="5"/>
  <c r="G915" i="5"/>
  <c r="E973" i="5"/>
  <c r="K1915" i="5"/>
  <c r="F2467" i="5"/>
  <c r="K2281" i="5"/>
  <c r="I542" i="5"/>
  <c r="M1437" i="5"/>
  <c r="E2251" i="5"/>
  <c r="F2393" i="5"/>
  <c r="D2707" i="5"/>
  <c r="E475" i="5"/>
  <c r="I1722" i="5"/>
  <c r="I127" i="5"/>
  <c r="K2236" i="5"/>
  <c r="M1766" i="5"/>
  <c r="E168" i="5"/>
  <c r="M464" i="5"/>
  <c r="I165" i="5"/>
  <c r="D1153" i="5"/>
  <c r="D1678" i="5"/>
  <c r="F2507" i="5"/>
  <c r="E799" i="5"/>
  <c r="K2641" i="5"/>
  <c r="K195" i="5"/>
  <c r="E1397" i="5"/>
  <c r="I117" i="5"/>
  <c r="G2124" i="5"/>
  <c r="I1857" i="5"/>
  <c r="E1945" i="5"/>
  <c r="K137" i="5"/>
  <c r="I209" i="5"/>
  <c r="E1241" i="5"/>
  <c r="D1006" i="5"/>
  <c r="K2727" i="5"/>
  <c r="E2520" i="5"/>
  <c r="K2422" i="5"/>
  <c r="K2549" i="5"/>
  <c r="D2315" i="5"/>
  <c r="G260" i="5"/>
  <c r="M1231" i="5"/>
  <c r="F762" i="5"/>
  <c r="E1991" i="5"/>
  <c r="G990" i="5"/>
  <c r="G2363" i="5"/>
  <c r="E1485" i="5"/>
  <c r="E946" i="5"/>
  <c r="M2679" i="5"/>
  <c r="D1595" i="5"/>
  <c r="D2559" i="5"/>
  <c r="K2544" i="5"/>
  <c r="G951" i="5"/>
  <c r="F1895" i="5"/>
  <c r="D315" i="5"/>
  <c r="D1442" i="5"/>
  <c r="G2386" i="5"/>
  <c r="K925" i="5"/>
  <c r="F2246" i="5"/>
  <c r="E1067" i="5"/>
  <c r="I1587" i="5"/>
  <c r="E1692" i="5"/>
  <c r="G2761" i="5"/>
  <c r="F2867" i="5"/>
  <c r="E1518" i="5"/>
  <c r="G696" i="5"/>
  <c r="I1762" i="5"/>
  <c r="G1412" i="5"/>
  <c r="F2857" i="5"/>
  <c r="D1825" i="5"/>
  <c r="F2442" i="5"/>
  <c r="I1545" i="5"/>
  <c r="M1284" i="5"/>
  <c r="G2515" i="5"/>
  <c r="D938" i="5"/>
  <c r="D2549" i="5"/>
  <c r="F1976" i="5"/>
  <c r="K99" i="5"/>
  <c r="D2155" i="5"/>
  <c r="F240" i="5"/>
  <c r="F1481" i="5"/>
  <c r="G1537" i="5"/>
  <c r="F1202" i="5"/>
  <c r="E1625" i="5"/>
  <c r="E832" i="5"/>
  <c r="D2135" i="5"/>
  <c r="I1913" i="5"/>
  <c r="I1178" i="5"/>
  <c r="E1249" i="5"/>
  <c r="D2243" i="5"/>
  <c r="G941" i="5"/>
  <c r="D1897" i="5"/>
  <c r="K532" i="5"/>
  <c r="I2814" i="5"/>
  <c r="I473" i="5"/>
  <c r="I2480" i="5"/>
  <c r="K608" i="5"/>
  <c r="K628" i="5"/>
  <c r="F1421" i="5"/>
  <c r="G1968" i="5"/>
  <c r="K2455" i="5"/>
  <c r="F1164" i="5"/>
  <c r="K2170" i="5"/>
  <c r="M1816" i="5"/>
  <c r="G2857" i="5"/>
  <c r="D2299" i="5"/>
  <c r="I1262" i="5"/>
  <c r="F424" i="5"/>
  <c r="M809" i="5"/>
  <c r="K2332" i="5"/>
  <c r="M401" i="5"/>
  <c r="K203" i="5"/>
  <c r="K657" i="5"/>
  <c r="K120" i="5"/>
  <c r="G350" i="5"/>
  <c r="E2608" i="5"/>
  <c r="M1184" i="5"/>
  <c r="M1224" i="5"/>
  <c r="D1818" i="5"/>
  <c r="F1675" i="5"/>
  <c r="F1503" i="5"/>
  <c r="F1777" i="5"/>
  <c r="D2361" i="5"/>
  <c r="D445" i="5"/>
  <c r="E246" i="5"/>
  <c r="G2443" i="5"/>
  <c r="G2779" i="5"/>
  <c r="F1686" i="5"/>
  <c r="E1175" i="5"/>
  <c r="K2354" i="5"/>
  <c r="F2497" i="5"/>
  <c r="G2128" i="5"/>
  <c r="G752" i="5"/>
  <c r="K74" i="5"/>
  <c r="E649" i="5"/>
  <c r="M918" i="5"/>
  <c r="F573" i="5"/>
  <c r="I1103" i="5"/>
  <c r="F1300" i="5"/>
  <c r="M541" i="5"/>
  <c r="I1391" i="5"/>
  <c r="M2261" i="5"/>
  <c r="F482" i="5"/>
  <c r="E237" i="5"/>
  <c r="F379" i="5"/>
  <c r="E2842" i="5"/>
  <c r="G67" i="5"/>
  <c r="G303" i="5"/>
  <c r="K2169" i="5"/>
  <c r="G562" i="5"/>
  <c r="M765" i="5"/>
  <c r="G1300" i="5"/>
  <c r="I2162" i="5"/>
  <c r="F1557" i="5"/>
  <c r="M1115" i="5"/>
  <c r="G999" i="5"/>
  <c r="M2793" i="5"/>
  <c r="I2251" i="5"/>
  <c r="E2765" i="5"/>
  <c r="G422" i="5"/>
  <c r="E2476" i="5"/>
  <c r="K1391" i="5"/>
  <c r="M609" i="5"/>
  <c r="I1562" i="5"/>
  <c r="D931" i="5"/>
  <c r="K1111" i="5"/>
  <c r="D1232" i="5"/>
  <c r="F776" i="5"/>
  <c r="M884" i="5"/>
  <c r="F1452" i="5"/>
  <c r="I2141" i="5"/>
  <c r="E1909" i="5"/>
  <c r="G2718" i="5"/>
  <c r="K2024" i="5"/>
  <c r="M1310" i="5"/>
  <c r="M639" i="5"/>
  <c r="E1603" i="5"/>
  <c r="M472" i="5"/>
  <c r="I14" i="5"/>
  <c r="K1192" i="5"/>
  <c r="E2275" i="5"/>
  <c r="G1387" i="5"/>
  <c r="D881" i="5"/>
  <c r="G1796" i="5"/>
  <c r="G860" i="5"/>
  <c r="F144" i="5"/>
  <c r="G152" i="5"/>
  <c r="G1989" i="5"/>
  <c r="M1704" i="5"/>
  <c r="F1915" i="5"/>
  <c r="I1189" i="5"/>
  <c r="D843" i="5"/>
  <c r="K873" i="5"/>
  <c r="G1314" i="5"/>
  <c r="F98" i="5"/>
  <c r="M1141" i="5"/>
  <c r="G408" i="5"/>
  <c r="K2141" i="5"/>
  <c r="F527" i="5"/>
  <c r="I2802" i="5"/>
  <c r="I544" i="5"/>
  <c r="E1334" i="5"/>
  <c r="G1470" i="5"/>
  <c r="F1041" i="5"/>
  <c r="K1879" i="5"/>
  <c r="I1780" i="5"/>
  <c r="K136" i="5"/>
  <c r="K612" i="5"/>
  <c r="K244" i="5"/>
  <c r="D2699" i="5"/>
  <c r="I2586" i="5"/>
  <c r="F813" i="5"/>
  <c r="E2094" i="5"/>
  <c r="E1947" i="5"/>
  <c r="F1694" i="5"/>
  <c r="E1590" i="5"/>
  <c r="M101" i="5"/>
  <c r="K2425" i="5"/>
  <c r="F2748" i="5"/>
  <c r="K848" i="5"/>
  <c r="K211" i="5"/>
  <c r="K384" i="5"/>
  <c r="M430" i="5"/>
  <c r="F525" i="5"/>
  <c r="D2494" i="5"/>
  <c r="K233" i="5"/>
  <c r="G1268" i="5"/>
  <c r="F1863" i="5"/>
  <c r="G308" i="5"/>
  <c r="G2479" i="5"/>
  <c r="F2796" i="5"/>
  <c r="G1332" i="5"/>
  <c r="D2877" i="5"/>
  <c r="K281" i="5"/>
  <c r="I2765" i="5"/>
  <c r="I2305" i="5"/>
  <c r="M1474" i="5"/>
  <c r="D2829" i="5"/>
  <c r="G1056" i="5"/>
  <c r="F1211" i="5"/>
  <c r="M2457" i="5"/>
  <c r="I1119" i="5"/>
  <c r="I148" i="5"/>
  <c r="I699" i="5"/>
  <c r="I611" i="5"/>
  <c r="K705" i="5"/>
  <c r="F1035" i="5"/>
  <c r="E718" i="5"/>
  <c r="G1027" i="5"/>
  <c r="G1436" i="5"/>
  <c r="M2268" i="5"/>
  <c r="I2668" i="5"/>
  <c r="F1114" i="5"/>
  <c r="G975" i="5"/>
  <c r="F2799" i="5"/>
  <c r="D691" i="5"/>
  <c r="I222" i="5"/>
  <c r="M631" i="5"/>
  <c r="M2076" i="5"/>
  <c r="M1975" i="5"/>
  <c r="K1450" i="5"/>
  <c r="K902" i="5"/>
  <c r="E2438" i="5"/>
  <c r="E2338" i="5"/>
  <c r="I1143" i="5"/>
  <c r="G1459" i="5"/>
  <c r="M1254" i="5"/>
  <c r="E1873" i="5"/>
  <c r="E2860" i="5"/>
  <c r="E1069" i="5"/>
  <c r="K1855" i="5"/>
  <c r="F1713" i="5"/>
  <c r="E224" i="5"/>
  <c r="K2144" i="5"/>
  <c r="E2879" i="5"/>
  <c r="E1487" i="5"/>
  <c r="D2846" i="5"/>
  <c r="M1515" i="5"/>
  <c r="G2180" i="5"/>
  <c r="I1007" i="5"/>
  <c r="F773" i="5"/>
  <c r="E2877" i="5"/>
  <c r="F2240" i="5"/>
  <c r="M100" i="5"/>
  <c r="G2682" i="5"/>
  <c r="I1039" i="5"/>
  <c r="E1935" i="5"/>
  <c r="M1790" i="5"/>
  <c r="G1564" i="5"/>
  <c r="F752" i="5"/>
  <c r="M2384" i="5"/>
  <c r="F1282" i="5"/>
  <c r="F1693" i="5"/>
  <c r="D2440" i="5"/>
  <c r="F1814" i="5"/>
  <c r="D2369" i="5"/>
  <c r="D2173" i="5"/>
  <c r="G2351" i="5"/>
  <c r="G1569" i="5"/>
  <c r="G712" i="5"/>
  <c r="E304" i="5"/>
  <c r="I382" i="5"/>
  <c r="G1428" i="5"/>
  <c r="F1059" i="5"/>
  <c r="K409" i="5"/>
  <c r="G2549" i="5"/>
  <c r="D287" i="5"/>
  <c r="D1733" i="5"/>
  <c r="K1925" i="5"/>
  <c r="K1456" i="5"/>
  <c r="E2228" i="5"/>
  <c r="K1351" i="5"/>
  <c r="F79" i="5"/>
  <c r="G1089" i="5"/>
  <c r="K2700" i="5"/>
  <c r="D1605" i="5"/>
  <c r="G2789" i="5"/>
  <c r="G1891" i="5"/>
  <c r="M1620" i="5"/>
  <c r="K1734" i="5"/>
  <c r="E308" i="5"/>
  <c r="M1323" i="5"/>
  <c r="F2004" i="5"/>
  <c r="E2163" i="5"/>
  <c r="F1251" i="5"/>
  <c r="F1703" i="5"/>
  <c r="F1745" i="5"/>
  <c r="M2764" i="5"/>
  <c r="G336" i="5"/>
  <c r="D694" i="5"/>
  <c r="G849" i="5"/>
  <c r="K330" i="5"/>
  <c r="F1063" i="5"/>
  <c r="M2351" i="5"/>
  <c r="G465" i="5"/>
  <c r="G236" i="5"/>
  <c r="D1417" i="5"/>
  <c r="I263" i="5"/>
  <c r="K1476" i="5"/>
  <c r="D2347" i="5"/>
  <c r="E1162" i="5"/>
  <c r="E1461" i="5"/>
  <c r="K1909" i="5"/>
  <c r="K2319" i="5"/>
  <c r="I1129" i="5"/>
  <c r="M575" i="5"/>
  <c r="M2068" i="5"/>
  <c r="G1323" i="5"/>
  <c r="K785" i="5"/>
  <c r="M638" i="5"/>
  <c r="M2220" i="5"/>
  <c r="K2181" i="5"/>
  <c r="F1333" i="5"/>
  <c r="G477" i="5"/>
  <c r="M2555" i="5"/>
  <c r="E1372" i="5"/>
  <c r="K2081" i="5"/>
  <c r="E903" i="5"/>
  <c r="F178" i="5"/>
  <c r="D2307" i="5"/>
  <c r="M1842" i="5"/>
  <c r="M2547" i="5"/>
  <c r="F841" i="5"/>
  <c r="I1290" i="5"/>
  <c r="M2763" i="5"/>
  <c r="K2708" i="5"/>
  <c r="G781" i="5"/>
  <c r="F250" i="5"/>
  <c r="F1472" i="5"/>
  <c r="D1101" i="5"/>
  <c r="G2297" i="5"/>
  <c r="F516" i="5"/>
  <c r="I225" i="5"/>
  <c r="M1586" i="5"/>
  <c r="E802" i="5"/>
  <c r="D1458" i="5"/>
  <c r="K1703" i="5"/>
  <c r="K360" i="5"/>
  <c r="I1585" i="5"/>
  <c r="D523" i="5"/>
  <c r="M2568" i="5"/>
  <c r="E80" i="5"/>
  <c r="M1754" i="5"/>
  <c r="K2436" i="5"/>
  <c r="K1195" i="5"/>
  <c r="E921" i="5"/>
  <c r="D1034" i="5"/>
  <c r="F968" i="5"/>
  <c r="D1253" i="5"/>
  <c r="E2580" i="5"/>
  <c r="K1997" i="5"/>
  <c r="I1658" i="5"/>
  <c r="E1639" i="5"/>
  <c r="K335" i="5"/>
  <c r="I2065" i="5"/>
  <c r="F1518" i="5"/>
  <c r="I278" i="5"/>
  <c r="F187" i="5"/>
  <c r="F438" i="5"/>
  <c r="G2251" i="5"/>
  <c r="I2446" i="5"/>
  <c r="I87" i="5"/>
  <c r="G1352" i="5"/>
  <c r="I2427" i="5"/>
  <c r="D2314" i="5"/>
  <c r="E157" i="5"/>
  <c r="I1944" i="5"/>
  <c r="K1624" i="5"/>
  <c r="I916" i="5"/>
  <c r="G1455" i="5"/>
  <c r="E1072" i="5"/>
  <c r="K61" i="5"/>
  <c r="I2656" i="5"/>
  <c r="E2831" i="5"/>
  <c r="D2144" i="5"/>
  <c r="F1343" i="5"/>
  <c r="E294" i="5"/>
  <c r="G2008" i="5"/>
  <c r="D1220" i="5"/>
  <c r="G488" i="5"/>
  <c r="D1737" i="5"/>
  <c r="I891" i="5"/>
  <c r="F1810" i="5"/>
  <c r="I1431" i="5"/>
  <c r="M130" i="5"/>
  <c r="K2748" i="5"/>
  <c r="D1944" i="5"/>
  <c r="D2359" i="5"/>
  <c r="E2592" i="5"/>
  <c r="F805" i="5"/>
  <c r="E661" i="5"/>
  <c r="I1797" i="5"/>
  <c r="K214" i="5"/>
  <c r="K1550" i="5"/>
  <c r="K1663" i="5"/>
  <c r="D18" i="5"/>
  <c r="G722" i="5"/>
  <c r="I2190" i="5"/>
  <c r="D2079" i="5"/>
  <c r="I1117" i="5"/>
  <c r="D746" i="5"/>
  <c r="I1325" i="5"/>
  <c r="I2230" i="5"/>
  <c r="I2800" i="5"/>
  <c r="F522" i="5"/>
  <c r="I289" i="5"/>
  <c r="G2116" i="5"/>
  <c r="G1751" i="5"/>
  <c r="M978" i="5"/>
  <c r="F2700" i="5"/>
  <c r="M1336" i="5"/>
  <c r="E2134" i="5"/>
  <c r="D402" i="5"/>
  <c r="K265" i="5"/>
  <c r="K1737" i="5"/>
  <c r="M1512" i="5"/>
  <c r="G2109" i="5"/>
  <c r="F1155" i="5"/>
  <c r="M1895" i="5"/>
  <c r="F2356" i="5"/>
  <c r="F859" i="5"/>
  <c r="I2784" i="5"/>
  <c r="M981" i="5"/>
  <c r="M1447" i="5"/>
  <c r="D1174" i="5"/>
  <c r="M2658" i="5"/>
  <c r="K894" i="5"/>
  <c r="E344" i="5"/>
  <c r="E2394" i="5"/>
  <c r="E1471" i="5"/>
  <c r="G2668" i="5"/>
  <c r="E221" i="5"/>
  <c r="I2395" i="5"/>
  <c r="E2569" i="5"/>
  <c r="M916" i="5"/>
  <c r="E618" i="5"/>
  <c r="K1170" i="5"/>
  <c r="G2466" i="5"/>
  <c r="K1503" i="5"/>
  <c r="I577" i="5"/>
  <c r="M1341" i="5"/>
  <c r="G2455" i="5"/>
  <c r="D2615" i="5"/>
  <c r="D393" i="5"/>
  <c r="F1285" i="5"/>
  <c r="M1458" i="5"/>
  <c r="F1097" i="5"/>
  <c r="F1521" i="5"/>
  <c r="I1584" i="5"/>
  <c r="M242" i="5"/>
  <c r="M1374" i="5"/>
  <c r="I2566" i="5"/>
  <c r="E1440" i="5"/>
  <c r="D2604" i="5"/>
  <c r="G764" i="5"/>
  <c r="I2226" i="5"/>
  <c r="D2023" i="5"/>
  <c r="M997" i="5"/>
  <c r="M2383" i="5"/>
  <c r="E2114" i="5"/>
  <c r="I483" i="5"/>
  <c r="E341" i="5"/>
  <c r="G2289" i="5"/>
  <c r="G1922" i="5"/>
  <c r="G2233" i="5"/>
  <c r="E455" i="5"/>
  <c r="F2123" i="5"/>
  <c r="F1313" i="5"/>
  <c r="F1779" i="5"/>
  <c r="G2391" i="5"/>
  <c r="I1216" i="5"/>
  <c r="M1081" i="5"/>
  <c r="M1059" i="5"/>
  <c r="E1958" i="5"/>
  <c r="M2872" i="5"/>
  <c r="F2165" i="5"/>
  <c r="K993" i="5"/>
  <c r="K2768" i="5"/>
  <c r="F955" i="5"/>
  <c r="K310" i="5"/>
  <c r="F1736" i="5"/>
  <c r="D2570" i="5"/>
  <c r="I2147" i="5"/>
  <c r="I2094" i="5"/>
  <c r="I1914" i="5"/>
  <c r="I10" i="5"/>
  <c r="F2098" i="5"/>
  <c r="I1264" i="5"/>
  <c r="G406" i="5"/>
  <c r="F1642" i="5"/>
  <c r="K2733" i="5"/>
  <c r="D1400" i="5"/>
  <c r="G2373" i="5"/>
  <c r="E215" i="5"/>
  <c r="G991" i="5"/>
  <c r="K1513" i="5"/>
  <c r="K2212" i="5"/>
  <c r="F2319" i="5"/>
  <c r="I2750" i="5"/>
  <c r="E229" i="5"/>
  <c r="K2293" i="5"/>
  <c r="D2609" i="5"/>
  <c r="E397" i="5"/>
  <c r="G1017" i="5"/>
  <c r="I748" i="5"/>
  <c r="I402" i="5"/>
  <c r="I2767" i="5"/>
  <c r="G1084" i="5"/>
  <c r="D2084" i="5"/>
  <c r="M2385" i="5"/>
  <c r="K1647" i="5"/>
  <c r="F661" i="5"/>
  <c r="D1628" i="5"/>
  <c r="E286" i="5"/>
  <c r="K2435" i="5"/>
  <c r="F2268" i="5"/>
  <c r="M755" i="5"/>
  <c r="K2414" i="5"/>
  <c r="G259" i="5"/>
  <c r="K100" i="5"/>
  <c r="D1799" i="5"/>
  <c r="M1899" i="5"/>
  <c r="G2846" i="5"/>
  <c r="F768" i="5"/>
  <c r="D1558" i="5"/>
  <c r="G1832" i="5"/>
  <c r="E2624" i="5"/>
  <c r="F1269" i="5"/>
  <c r="M2582" i="5"/>
  <c r="M1807" i="5"/>
  <c r="G2406" i="5"/>
  <c r="I1170" i="5"/>
  <c r="E1197" i="5"/>
  <c r="E504" i="5"/>
  <c r="D185" i="5"/>
  <c r="D2002" i="5"/>
  <c r="E827" i="5"/>
  <c r="D2322" i="5"/>
  <c r="E2289" i="5"/>
  <c r="I301" i="5"/>
  <c r="I1333" i="5"/>
  <c r="G1695" i="5"/>
  <c r="D999" i="5"/>
  <c r="M848" i="5"/>
  <c r="D2010" i="5"/>
  <c r="D1223" i="5"/>
  <c r="M1266" i="5"/>
  <c r="D1779" i="5"/>
  <c r="K1127" i="5"/>
  <c r="D2749" i="5"/>
  <c r="M867" i="5"/>
  <c r="K1589" i="5"/>
  <c r="D1655" i="5"/>
  <c r="I2319" i="5"/>
  <c r="F1185" i="5"/>
  <c r="G2042" i="5"/>
  <c r="E473" i="5"/>
  <c r="M677" i="5"/>
  <c r="M2315" i="5"/>
  <c r="G2207" i="5"/>
  <c r="E1244" i="5"/>
  <c r="I2633" i="5"/>
  <c r="M1302" i="5"/>
  <c r="M1845" i="5"/>
  <c r="D2309" i="5"/>
  <c r="E387" i="5"/>
  <c r="M1075" i="5"/>
  <c r="M1429" i="5"/>
  <c r="E1347" i="5"/>
  <c r="M2551" i="5"/>
  <c r="G1354" i="5"/>
  <c r="D1172" i="5"/>
  <c r="I2112" i="5"/>
  <c r="G2084" i="5"/>
  <c r="F1700" i="5"/>
  <c r="G2747" i="5"/>
  <c r="I1079" i="5"/>
  <c r="M810" i="5"/>
  <c r="F2216" i="5"/>
  <c r="K166" i="5"/>
  <c r="F383" i="5"/>
  <c r="E1488" i="5"/>
  <c r="D1338" i="5"/>
  <c r="G1211" i="5"/>
  <c r="K2706" i="5"/>
  <c r="F1502" i="5"/>
  <c r="K2480" i="5"/>
  <c r="I2790" i="5"/>
  <c r="I2551" i="5"/>
  <c r="I1288" i="5"/>
  <c r="K235" i="5"/>
  <c r="M1885" i="5"/>
  <c r="E1750" i="5"/>
  <c r="D2809" i="5"/>
  <c r="K1075" i="5"/>
  <c r="K2456" i="5"/>
  <c r="I2216" i="5"/>
  <c r="F2841" i="5"/>
  <c r="D930" i="5"/>
  <c r="G1608" i="5"/>
  <c r="F774" i="5"/>
  <c r="E848" i="5"/>
  <c r="K1938" i="5"/>
  <c r="D760" i="5"/>
  <c r="M2512" i="5"/>
  <c r="F2750" i="5"/>
  <c r="D1105" i="5"/>
  <c r="K1795" i="5"/>
  <c r="K941" i="5"/>
  <c r="G2815" i="5"/>
  <c r="K1429" i="5"/>
  <c r="I1416" i="5"/>
  <c r="D1246" i="5"/>
  <c r="E2170" i="5"/>
  <c r="I2853" i="5"/>
  <c r="E2067" i="5"/>
  <c r="G2561" i="5"/>
  <c r="D1903" i="5"/>
  <c r="G2743" i="5"/>
  <c r="D388" i="5"/>
  <c r="K1693" i="5"/>
  <c r="F340" i="5"/>
  <c r="I1795" i="5"/>
  <c r="M183" i="5"/>
  <c r="K883" i="5"/>
  <c r="E103" i="5"/>
  <c r="I361" i="5"/>
  <c r="K743" i="5"/>
  <c r="K2774" i="5"/>
  <c r="D195" i="5"/>
  <c r="G1607" i="5"/>
  <c r="D2326" i="5"/>
  <c r="D715" i="5"/>
  <c r="K119" i="5"/>
  <c r="E1015" i="5"/>
  <c r="D1386" i="5"/>
  <c r="M1564" i="5"/>
  <c r="D1267" i="5"/>
  <c r="G2397" i="5"/>
  <c r="G906" i="5"/>
  <c r="I1672" i="5"/>
  <c r="I2778" i="5"/>
  <c r="F2842" i="5"/>
  <c r="M2412" i="5"/>
  <c r="G1456" i="5"/>
  <c r="K616" i="5"/>
  <c r="M1395" i="5"/>
  <c r="F53" i="5"/>
  <c r="M14" i="5"/>
  <c r="I1558" i="5"/>
  <c r="G2490" i="5"/>
  <c r="D24" i="5"/>
  <c r="E1259" i="5"/>
  <c r="D2561" i="5"/>
  <c r="D1355" i="5"/>
  <c r="F348" i="5"/>
  <c r="K1765" i="5"/>
  <c r="D2158" i="5"/>
  <c r="M2452" i="5"/>
  <c r="G1044" i="5"/>
  <c r="D2075" i="5"/>
  <c r="F1669" i="5"/>
  <c r="F1627" i="5"/>
  <c r="F2568" i="5"/>
  <c r="F680" i="5"/>
  <c r="E885" i="5"/>
  <c r="G2256" i="5"/>
  <c r="F2638" i="5"/>
  <c r="D114" i="5"/>
  <c r="K447" i="5"/>
  <c r="G1308" i="5"/>
  <c r="M811" i="5"/>
  <c r="F614" i="5"/>
  <c r="I1297" i="5"/>
  <c r="G2409" i="5"/>
  <c r="E2221" i="5"/>
  <c r="D935" i="5"/>
  <c r="F315" i="5"/>
  <c r="M2388" i="5"/>
  <c r="E916" i="5"/>
  <c r="F2301" i="5"/>
  <c r="D41" i="5"/>
  <c r="E608" i="5"/>
  <c r="G1985" i="5"/>
  <c r="K2852" i="5"/>
  <c r="D11" i="5"/>
  <c r="M2083" i="5"/>
  <c r="F1844" i="5"/>
  <c r="I126" i="5"/>
  <c r="I2513" i="5"/>
  <c r="E582" i="5"/>
  <c r="G681" i="5"/>
  <c r="I169" i="5"/>
  <c r="K2501" i="5"/>
  <c r="D336" i="5"/>
  <c r="E2616" i="5"/>
  <c r="G1610" i="5"/>
  <c r="G2687" i="5"/>
  <c r="F1209" i="5"/>
  <c r="K1729" i="5"/>
  <c r="M649" i="5"/>
  <c r="E520" i="5"/>
  <c r="I2117" i="5"/>
  <c r="F783" i="5"/>
  <c r="E328" i="5"/>
  <c r="D977" i="5"/>
  <c r="K1403" i="5"/>
  <c r="D2236" i="5"/>
  <c r="F2397" i="5"/>
  <c r="G1879" i="5"/>
  <c r="E1879" i="5"/>
  <c r="F1706" i="5"/>
  <c r="I1283" i="5"/>
  <c r="F2380" i="5"/>
  <c r="E1044" i="5"/>
  <c r="I2856" i="5"/>
  <c r="K2712" i="5"/>
  <c r="E203" i="5"/>
  <c r="I2050" i="5"/>
  <c r="F1701" i="5"/>
  <c r="D789" i="5"/>
  <c r="K1979" i="5"/>
  <c r="M1513" i="5"/>
  <c r="G2617" i="5"/>
  <c r="I2869" i="5"/>
  <c r="I274" i="5"/>
  <c r="M2402" i="5"/>
  <c r="F1238" i="5"/>
  <c r="D2616" i="5"/>
  <c r="K2062" i="5"/>
  <c r="M311" i="5"/>
  <c r="K2430" i="5"/>
  <c r="M521" i="5"/>
  <c r="F1564" i="5"/>
  <c r="G1076" i="5"/>
  <c r="D1406" i="5"/>
  <c r="M1288" i="5"/>
  <c r="M2588" i="5"/>
  <c r="G1570" i="5"/>
  <c r="G2370" i="5"/>
  <c r="G1042" i="5"/>
  <c r="M1942" i="5"/>
  <c r="D785" i="5"/>
  <c r="E1839" i="5"/>
  <c r="E1736" i="5"/>
  <c r="E453" i="5"/>
  <c r="M326" i="5"/>
  <c r="G1277" i="5"/>
  <c r="M793" i="5"/>
  <c r="E1596" i="5"/>
  <c r="G1566" i="5"/>
  <c r="I403" i="5"/>
  <c r="E1230" i="5"/>
  <c r="D947" i="5"/>
  <c r="K1270" i="5"/>
  <c r="I1415" i="5"/>
  <c r="F832" i="5"/>
  <c r="G169" i="5"/>
  <c r="F505" i="5"/>
  <c r="D2517" i="5"/>
  <c r="I372" i="5"/>
  <c r="E2249" i="5"/>
  <c r="E942" i="5"/>
  <c r="E227" i="5"/>
  <c r="I2739" i="5"/>
  <c r="F1036" i="5"/>
  <c r="E1456" i="5"/>
  <c r="K2869" i="5"/>
  <c r="F308" i="5"/>
  <c r="E353" i="5"/>
  <c r="I1100" i="5"/>
  <c r="I783" i="5"/>
  <c r="M2381" i="5"/>
  <c r="M1859" i="5"/>
  <c r="I2673" i="5"/>
  <c r="E1695" i="5"/>
  <c r="I2131" i="5"/>
  <c r="M854" i="5"/>
  <c r="I1859" i="5"/>
  <c r="D1139" i="5"/>
  <c r="G1547" i="5"/>
  <c r="F788" i="5"/>
  <c r="D877" i="5"/>
  <c r="I2728" i="5"/>
  <c r="D327" i="5"/>
  <c r="G2424" i="5"/>
  <c r="D2066" i="5"/>
  <c r="K1210" i="5"/>
  <c r="F2807" i="5"/>
  <c r="E1288" i="5"/>
  <c r="K784" i="5"/>
  <c r="G1540" i="5"/>
  <c r="K1606" i="5"/>
  <c r="G1253" i="5"/>
  <c r="E2572" i="5"/>
  <c r="D1304" i="5"/>
  <c r="E2662" i="5"/>
  <c r="I896" i="5"/>
  <c r="D1864" i="5"/>
  <c r="E2667" i="5"/>
  <c r="I2283" i="5"/>
  <c r="G1597" i="5"/>
  <c r="I2839" i="5"/>
  <c r="D924" i="5"/>
  <c r="E1998" i="5"/>
  <c r="F1894" i="5"/>
  <c r="M1968" i="5"/>
  <c r="D1616" i="5"/>
  <c r="E1463" i="5"/>
  <c r="F1324" i="5"/>
  <c r="G311" i="5"/>
  <c r="G297" i="5"/>
  <c r="I1483" i="5"/>
  <c r="D203" i="5"/>
  <c r="K1724" i="5"/>
  <c r="K2873" i="5"/>
  <c r="F839" i="5"/>
  <c r="K1444" i="5"/>
  <c r="E2363" i="5"/>
  <c r="G546" i="5"/>
  <c r="I774" i="5"/>
  <c r="G1060" i="5"/>
  <c r="D901" i="5"/>
  <c r="D2603" i="5"/>
  <c r="E905" i="5"/>
  <c r="I1452" i="5"/>
  <c r="I1173" i="5"/>
  <c r="F1072" i="5"/>
  <c r="K1052" i="5"/>
  <c r="I2252" i="5"/>
  <c r="E2525" i="5"/>
  <c r="D27" i="5"/>
  <c r="F1180" i="5"/>
  <c r="M266" i="5"/>
  <c r="E2155" i="5"/>
  <c r="F2819" i="5"/>
  <c r="K160" i="5"/>
  <c r="E1689" i="5"/>
  <c r="E2264" i="5"/>
  <c r="M1833" i="5"/>
  <c r="M1652" i="5"/>
  <c r="E33" i="5"/>
  <c r="I1610" i="5"/>
  <c r="E791" i="5"/>
  <c r="G138" i="5"/>
  <c r="I2092" i="5"/>
  <c r="F2720" i="5"/>
  <c r="G2144" i="5"/>
  <c r="K1531" i="5"/>
  <c r="F691" i="5"/>
  <c r="K1220" i="5"/>
  <c r="F27" i="5"/>
  <c r="M123" i="5"/>
  <c r="F2475" i="5"/>
  <c r="M745" i="5"/>
  <c r="M2619" i="5"/>
  <c r="F995" i="5"/>
  <c r="M624" i="5"/>
  <c r="M240" i="5"/>
  <c r="E675" i="5"/>
  <c r="E744" i="5"/>
  <c r="K2499" i="5"/>
  <c r="K2175" i="5"/>
  <c r="M1058" i="5"/>
  <c r="K179" i="5"/>
  <c r="D1353" i="5"/>
  <c r="M1017" i="5"/>
  <c r="M1636" i="5"/>
  <c r="G2465" i="5"/>
  <c r="M2808" i="5"/>
  <c r="K1552" i="5"/>
  <c r="K2453" i="5"/>
  <c r="G2840" i="5"/>
  <c r="G162" i="5"/>
  <c r="E1464" i="5"/>
  <c r="E2460" i="5"/>
  <c r="E360" i="5"/>
  <c r="D671" i="5"/>
  <c r="M1660" i="5"/>
  <c r="G519" i="5"/>
  <c r="G2500" i="5"/>
  <c r="M972" i="5"/>
  <c r="I2598" i="5"/>
  <c r="G1509" i="5"/>
  <c r="E324" i="5"/>
  <c r="I435" i="5"/>
  <c r="I113" i="5"/>
  <c r="K183" i="5"/>
  <c r="I1981" i="5"/>
  <c r="I67" i="5"/>
  <c r="G1050" i="5"/>
  <c r="F210" i="5"/>
  <c r="E2435" i="5"/>
  <c r="F305" i="5"/>
  <c r="M2595" i="5"/>
  <c r="I2799" i="5"/>
  <c r="I591" i="5"/>
  <c r="I2556" i="5"/>
  <c r="E1315" i="5"/>
  <c r="E978" i="5"/>
  <c r="I1412" i="5"/>
  <c r="K1493" i="5"/>
  <c r="G79" i="5"/>
  <c r="G551" i="5"/>
  <c r="D2505" i="5"/>
  <c r="M1989" i="5"/>
  <c r="K1183" i="5"/>
  <c r="G724" i="5"/>
  <c r="F2266" i="5"/>
  <c r="K2785" i="5"/>
  <c r="I2330" i="5"/>
  <c r="M2825" i="5"/>
  <c r="M1606" i="5"/>
  <c r="E1920" i="5"/>
  <c r="E2585" i="5"/>
  <c r="I340" i="5"/>
  <c r="F2677" i="5"/>
  <c r="E2638" i="5"/>
  <c r="G1707" i="5"/>
  <c r="I110" i="5"/>
  <c r="F1316" i="5"/>
  <c r="D1211" i="5"/>
  <c r="E2623" i="5"/>
  <c r="I637" i="5"/>
  <c r="F130" i="5"/>
  <c r="F2325" i="5"/>
  <c r="K2794" i="5"/>
  <c r="G1022" i="5"/>
  <c r="F1159" i="5"/>
  <c r="K502" i="5"/>
  <c r="E1298" i="5"/>
  <c r="K640" i="5"/>
  <c r="M1398" i="5"/>
  <c r="M41" i="5"/>
  <c r="I436" i="5"/>
  <c r="I2486" i="5"/>
  <c r="G1822" i="5"/>
  <c r="F1175" i="5"/>
  <c r="G170" i="5"/>
  <c r="E955" i="5"/>
  <c r="F981" i="5"/>
  <c r="M657" i="5"/>
  <c r="F2057" i="5"/>
  <c r="I994" i="5"/>
  <c r="M676" i="5"/>
  <c r="E1633" i="5"/>
  <c r="M1419" i="5"/>
  <c r="M1541" i="5"/>
  <c r="I2010" i="5"/>
  <c r="K85" i="5"/>
  <c r="E1574" i="5"/>
  <c r="G17" i="5"/>
  <c r="K1031" i="5"/>
  <c r="E933" i="5"/>
  <c r="E766" i="5"/>
  <c r="M1480" i="5"/>
  <c r="F2121" i="5"/>
  <c r="M896" i="5"/>
  <c r="G1187" i="5"/>
  <c r="I696" i="5"/>
  <c r="I647" i="5"/>
  <c r="D2355" i="5"/>
  <c r="M876" i="5"/>
  <c r="F1428" i="5"/>
  <c r="G147" i="5"/>
  <c r="I513" i="5"/>
  <c r="G2317" i="5"/>
  <c r="F695" i="5"/>
  <c r="G1943" i="5"/>
  <c r="K296" i="5"/>
  <c r="G1310" i="5"/>
  <c r="D683" i="5"/>
  <c r="F777" i="5"/>
  <c r="E605" i="5"/>
  <c r="D2313" i="5"/>
  <c r="M2835" i="5"/>
  <c r="F802" i="5"/>
  <c r="D220" i="5"/>
  <c r="D163" i="5"/>
  <c r="M604" i="5"/>
  <c r="G936" i="5"/>
  <c r="M618" i="5"/>
  <c r="G1252" i="5"/>
  <c r="I2831" i="5"/>
  <c r="M2272" i="5"/>
  <c r="K45" i="5"/>
  <c r="D206" i="5"/>
  <c r="D2667" i="5"/>
  <c r="I2707" i="5"/>
  <c r="D111" i="5"/>
  <c r="K2876" i="5"/>
  <c r="F2293" i="5"/>
  <c r="E1940" i="5"/>
  <c r="D115" i="5"/>
  <c r="G1071" i="5"/>
  <c r="D895" i="5"/>
  <c r="D2649" i="5"/>
  <c r="D1094" i="5"/>
  <c r="I1929" i="5"/>
  <c r="I448" i="5"/>
  <c r="E2769" i="5"/>
  <c r="F207" i="5"/>
  <c r="K845" i="5"/>
  <c r="G961" i="5"/>
  <c r="G1011" i="5"/>
  <c r="K1801" i="5"/>
  <c r="M1948" i="5"/>
  <c r="M1887" i="5"/>
  <c r="E2510" i="5"/>
  <c r="E1394" i="5"/>
  <c r="M2538" i="5"/>
  <c r="E122" i="5"/>
  <c r="G1427" i="5"/>
  <c r="E1313" i="5"/>
  <c r="D1216" i="5"/>
  <c r="K2777" i="5"/>
  <c r="I1853" i="5"/>
  <c r="I357" i="5"/>
  <c r="D2319" i="5"/>
  <c r="M160" i="5"/>
  <c r="D2051" i="5"/>
  <c r="F2514" i="5"/>
  <c r="M1800" i="5"/>
  <c r="E2694" i="5"/>
  <c r="D2750" i="5"/>
  <c r="E1937" i="5"/>
  <c r="F2072" i="5"/>
  <c r="K1203" i="5"/>
  <c r="E607" i="5"/>
  <c r="D2325" i="5"/>
  <c r="D70" i="5"/>
  <c r="F2586" i="5"/>
  <c r="M941" i="5"/>
  <c r="G2234" i="5"/>
  <c r="K2637" i="5"/>
  <c r="F1747" i="5"/>
  <c r="F1393" i="5"/>
  <c r="G1583" i="5"/>
  <c r="K669" i="5"/>
  <c r="I1446" i="5"/>
  <c r="F2621" i="5"/>
  <c r="M1218" i="5"/>
  <c r="G2232" i="5"/>
  <c r="M1994" i="5"/>
  <c r="D1827" i="5"/>
  <c r="M1722" i="5"/>
  <c r="K2489" i="5"/>
  <c r="F682" i="5"/>
  <c r="K1515" i="5"/>
  <c r="I1203" i="5"/>
  <c r="K434" i="5"/>
  <c r="M796" i="5"/>
  <c r="K2602" i="5"/>
  <c r="G2155" i="5"/>
  <c r="K635" i="5"/>
  <c r="E2518" i="5"/>
  <c r="K2546" i="5"/>
  <c r="F874" i="5"/>
  <c r="E173" i="5"/>
  <c r="M967" i="5"/>
  <c r="I2227" i="5"/>
  <c r="G1685" i="5"/>
  <c r="G379" i="5"/>
  <c r="E2315" i="5"/>
  <c r="I1591" i="5"/>
  <c r="D2125" i="5"/>
  <c r="I2303" i="5"/>
  <c r="G2528" i="5"/>
  <c r="M2308" i="5"/>
  <c r="D1811" i="5"/>
  <c r="D1765" i="5"/>
  <c r="E58" i="5"/>
  <c r="F1252" i="5"/>
  <c r="M2184" i="5"/>
  <c r="G2182" i="5"/>
  <c r="D320" i="5"/>
  <c r="I2004" i="5"/>
  <c r="G538" i="5"/>
  <c r="F876" i="5"/>
  <c r="G510" i="5"/>
  <c r="I1033" i="5"/>
  <c r="I540" i="5"/>
  <c r="F2195" i="5"/>
  <c r="E399" i="5"/>
  <c r="M2702" i="5"/>
  <c r="I1602" i="5"/>
  <c r="F1341" i="5"/>
  <c r="D2264" i="5"/>
  <c r="G1301" i="5"/>
  <c r="G1876" i="5"/>
  <c r="E771" i="5"/>
  <c r="M1832" i="5"/>
  <c r="E1943" i="5"/>
  <c r="F1046" i="5"/>
  <c r="I1554" i="5"/>
  <c r="I2596" i="5"/>
  <c r="K1709" i="5"/>
  <c r="E306" i="5"/>
  <c r="F828" i="5"/>
  <c r="E2414" i="5"/>
  <c r="G2555" i="5"/>
  <c r="G1434" i="5"/>
  <c r="K1533" i="5"/>
  <c r="F1527" i="5"/>
  <c r="G598" i="5"/>
  <c r="I1165" i="5"/>
  <c r="I294" i="5"/>
  <c r="M217" i="5"/>
  <c r="D422" i="5"/>
  <c r="G1203" i="5"/>
  <c r="I1159" i="5"/>
  <c r="E2164" i="5"/>
  <c r="E2403" i="5"/>
  <c r="G2876" i="5"/>
  <c r="G126" i="5"/>
  <c r="F1069" i="5"/>
  <c r="M1788" i="5"/>
  <c r="G1177" i="5"/>
  <c r="G926" i="5"/>
  <c r="K2408" i="5"/>
  <c r="D1465" i="5"/>
  <c r="F2836" i="5"/>
  <c r="D2342" i="5"/>
  <c r="M2737" i="5"/>
  <c r="M1154" i="5"/>
  <c r="I2873" i="5"/>
  <c r="E632" i="5"/>
  <c r="K2842" i="5"/>
  <c r="K2729" i="5"/>
  <c r="I623" i="5"/>
  <c r="D2730" i="5"/>
  <c r="K965" i="5"/>
  <c r="F539" i="5"/>
  <c r="G707" i="5"/>
  <c r="G502" i="5"/>
  <c r="I743" i="5"/>
  <c r="F172" i="5"/>
  <c r="F2791" i="5"/>
  <c r="G1261" i="5"/>
  <c r="E2260" i="5"/>
  <c r="M2690" i="5"/>
  <c r="G468" i="5"/>
  <c r="M1494" i="5"/>
  <c r="K514" i="5"/>
  <c r="D2534" i="5"/>
  <c r="E1367" i="5"/>
  <c r="E1707" i="5"/>
  <c r="E88" i="5"/>
  <c r="I2818" i="5"/>
  <c r="F538" i="5"/>
  <c r="G2506" i="5"/>
  <c r="F2596" i="5"/>
  <c r="E2503" i="5"/>
  <c r="I2367" i="5"/>
  <c r="I1274" i="5"/>
  <c r="E751" i="5"/>
  <c r="K1497" i="5"/>
  <c r="D1621" i="5"/>
  <c r="I1133" i="5"/>
  <c r="F2725" i="5"/>
  <c r="F2805" i="5"/>
  <c r="F174" i="5"/>
  <c r="D78" i="5"/>
  <c r="K2496" i="5"/>
  <c r="G1614" i="5"/>
  <c r="K2248" i="5"/>
  <c r="M1582" i="5"/>
  <c r="D193" i="5"/>
  <c r="M1966" i="5"/>
  <c r="G948" i="5"/>
  <c r="D1701" i="5"/>
  <c r="E2500" i="5"/>
  <c r="F1925" i="5"/>
  <c r="D1755" i="5"/>
  <c r="F238" i="5"/>
  <c r="E1662" i="5"/>
  <c r="G1270" i="5"/>
  <c r="G1150" i="5"/>
  <c r="K1239" i="5"/>
  <c r="E49" i="5"/>
  <c r="D2192" i="5"/>
  <c r="K1090" i="5"/>
  <c r="K2790" i="5"/>
  <c r="I1849" i="5"/>
  <c r="D603" i="5"/>
  <c r="D973" i="5"/>
  <c r="K1761" i="5"/>
  <c r="M2432" i="5"/>
  <c r="G795" i="5"/>
  <c r="K963" i="5"/>
  <c r="G2492" i="5"/>
  <c r="F475" i="5"/>
  <c r="K717" i="5"/>
  <c r="I890" i="5"/>
  <c r="E1295" i="5"/>
  <c r="I1495" i="5"/>
  <c r="E1882" i="5"/>
  <c r="M20" i="5"/>
  <c r="K2295" i="5"/>
  <c r="D438" i="5"/>
  <c r="E1379" i="5"/>
  <c r="K2106" i="5"/>
  <c r="I2746" i="5"/>
  <c r="F406" i="5"/>
  <c r="M2629" i="5"/>
  <c r="D845" i="5"/>
  <c r="E2037" i="5"/>
  <c r="E205" i="5"/>
  <c r="I1651" i="5"/>
  <c r="G1626" i="5"/>
  <c r="I139" i="5"/>
  <c r="G441" i="5"/>
  <c r="E1726" i="5"/>
  <c r="M97" i="5"/>
  <c r="D2746" i="5"/>
  <c r="D920" i="5"/>
  <c r="I1888" i="5"/>
  <c r="M2447" i="5"/>
  <c r="I2879" i="5"/>
  <c r="D2836" i="5"/>
  <c r="M2725" i="5"/>
  <c r="I2011" i="5"/>
  <c r="E4" i="5"/>
  <c r="I247" i="5"/>
  <c r="G1339" i="5"/>
  <c r="I1276" i="5"/>
  <c r="G1312" i="5"/>
  <c r="E1224" i="5"/>
  <c r="K857" i="5"/>
  <c r="I1111" i="5"/>
  <c r="M890" i="5"/>
  <c r="F987" i="5"/>
  <c r="G1977" i="5"/>
  <c r="I1595" i="5"/>
  <c r="F667" i="5"/>
  <c r="F738" i="5"/>
  <c r="I2722" i="5"/>
  <c r="G2194" i="5"/>
  <c r="M2618" i="5"/>
  <c r="E1568" i="5"/>
  <c r="D405" i="5"/>
  <c r="I2344" i="5"/>
  <c r="I1147" i="5"/>
  <c r="K2525" i="5"/>
  <c r="M1100" i="5"/>
  <c r="G1732" i="5"/>
  <c r="M1171" i="5"/>
  <c r="E431" i="5"/>
  <c r="D768" i="5"/>
  <c r="G261" i="5"/>
  <c r="D1287" i="5"/>
  <c r="E680" i="5"/>
  <c r="K594" i="5"/>
  <c r="D1533" i="5"/>
  <c r="D2097" i="5"/>
  <c r="I1017" i="5"/>
  <c r="D198" i="5"/>
  <c r="D2529" i="5"/>
  <c r="F2389" i="5"/>
  <c r="F928" i="5"/>
  <c r="F494" i="5"/>
  <c r="G127" i="5"/>
  <c r="E421" i="5"/>
  <c r="F1688" i="5"/>
  <c r="G310" i="5"/>
  <c r="D953" i="5"/>
  <c r="I429" i="5"/>
  <c r="D2017" i="5"/>
  <c r="F1695" i="5"/>
  <c r="M377" i="5"/>
  <c r="M2357" i="5"/>
  <c r="K1899" i="5"/>
  <c r="E815" i="5"/>
  <c r="E850" i="5"/>
  <c r="E1306" i="5"/>
  <c r="E2162" i="5"/>
  <c r="G2867" i="5"/>
  <c r="D701" i="5"/>
  <c r="G1401" i="5"/>
  <c r="F256" i="5"/>
  <c r="K2044" i="5"/>
  <c r="G1899" i="5"/>
  <c r="K1298" i="5"/>
  <c r="D742" i="5"/>
  <c r="I384" i="5"/>
  <c r="G1250" i="5"/>
  <c r="G2573" i="5"/>
  <c r="E919" i="5"/>
  <c r="G382" i="5"/>
  <c r="M2639" i="5"/>
  <c r="M2699" i="5"/>
  <c r="G2567" i="5"/>
  <c r="I1778" i="5"/>
  <c r="K633" i="5"/>
  <c r="G181" i="5"/>
  <c r="F2109" i="5"/>
  <c r="E789" i="5"/>
  <c r="F1054" i="5"/>
  <c r="E1473" i="5"/>
  <c r="M1298" i="5"/>
  <c r="M215" i="5"/>
  <c r="I1114" i="5"/>
  <c r="M797" i="5"/>
  <c r="E2561" i="5"/>
  <c r="F2856" i="5"/>
  <c r="F2106" i="5"/>
  <c r="I1998" i="5"/>
  <c r="M936" i="5"/>
  <c r="G1262" i="5"/>
  <c r="M276" i="5"/>
  <c r="M1383" i="5"/>
  <c r="M1241" i="5"/>
  <c r="M822" i="5"/>
  <c r="E2017" i="5"/>
  <c r="D1324" i="5"/>
  <c r="E1731" i="5"/>
  <c r="F964" i="5"/>
  <c r="K1932" i="5"/>
  <c r="D2118" i="5"/>
  <c r="M2391" i="5"/>
  <c r="D2867" i="5"/>
  <c r="E1240" i="5"/>
  <c r="E2784" i="5"/>
  <c r="K931" i="5"/>
  <c r="F2238" i="5"/>
  <c r="E2071" i="5"/>
  <c r="K2160" i="5"/>
  <c r="D354" i="5"/>
  <c r="G1792" i="5"/>
  <c r="E2112" i="5"/>
  <c r="D1078" i="5"/>
  <c r="M1387" i="5"/>
  <c r="D1989" i="5"/>
  <c r="G500" i="5"/>
  <c r="G433" i="5"/>
  <c r="F1866" i="5"/>
  <c r="M227" i="5"/>
  <c r="M60" i="5"/>
  <c r="D1788" i="5"/>
  <c r="G193" i="5"/>
  <c r="K792" i="5"/>
  <c r="K2346" i="5"/>
  <c r="M2444" i="5"/>
  <c r="G1212" i="5"/>
  <c r="E2133" i="5"/>
  <c r="D1057" i="5"/>
  <c r="G1752" i="5"/>
  <c r="I2406" i="5"/>
  <c r="D347" i="5"/>
  <c r="G1047" i="5"/>
  <c r="E238" i="5"/>
  <c r="E1352" i="5"/>
  <c r="G2654" i="5"/>
  <c r="G2330" i="5"/>
  <c r="E2127" i="5"/>
  <c r="G1938" i="5"/>
  <c r="I173" i="5"/>
  <c r="G2711" i="5"/>
  <c r="K1702" i="5"/>
  <c r="D2035" i="5"/>
  <c r="D1815" i="5"/>
  <c r="G1601" i="5"/>
  <c r="G693" i="5"/>
  <c r="I2752" i="5"/>
  <c r="K2523" i="5"/>
  <c r="I368" i="5"/>
  <c r="D1536" i="5"/>
  <c r="I2823" i="5"/>
  <c r="D2122" i="5"/>
  <c r="D1467" i="5"/>
  <c r="G2083" i="5"/>
  <c r="D1168" i="5"/>
  <c r="M362" i="5"/>
  <c r="M563" i="5"/>
  <c r="M30" i="5"/>
  <c r="K2552" i="5"/>
  <c r="E2257" i="5"/>
  <c r="G1155" i="5"/>
  <c r="I341" i="5"/>
  <c r="M709" i="5"/>
  <c r="I1739" i="5"/>
  <c r="M2123" i="5"/>
  <c r="E1669" i="5"/>
  <c r="M2420" i="5"/>
  <c r="K2474" i="5"/>
  <c r="M1083" i="5"/>
  <c r="G1827" i="5"/>
  <c r="D964" i="5"/>
  <c r="F2770" i="5"/>
  <c r="K2513" i="5"/>
  <c r="E1693" i="5"/>
  <c r="G2489" i="5"/>
  <c r="E2407" i="5"/>
  <c r="E1806" i="5"/>
  <c r="D1422" i="5"/>
  <c r="G6" i="5"/>
  <c r="E12" i="5"/>
  <c r="D581" i="5"/>
  <c r="G1654" i="5"/>
  <c r="D2335" i="5"/>
  <c r="F1840" i="5"/>
  <c r="M254" i="5"/>
  <c r="M2507" i="5"/>
  <c r="M1473" i="5"/>
  <c r="F474" i="5"/>
  <c r="I2627" i="5"/>
  <c r="G21" i="5"/>
  <c r="D780" i="5"/>
  <c r="M2433" i="5"/>
  <c r="I1118" i="5"/>
  <c r="E1278" i="5"/>
  <c r="I112" i="5"/>
  <c r="G694" i="5"/>
  <c r="F1088" i="5"/>
  <c r="D2617" i="5"/>
  <c r="I2393" i="5"/>
  <c r="D1305" i="5"/>
  <c r="E1145" i="5"/>
  <c r="M339" i="5"/>
  <c r="F1754" i="5"/>
  <c r="E446" i="5"/>
  <c r="G1807" i="5"/>
  <c r="G1121" i="5"/>
  <c r="E956" i="5"/>
  <c r="E2226" i="5"/>
  <c r="I988" i="5"/>
  <c r="M2724" i="5"/>
  <c r="M614" i="5"/>
  <c r="E2595" i="5"/>
  <c r="G1802" i="5"/>
  <c r="M28" i="5"/>
  <c r="M1274" i="5"/>
  <c r="I677" i="5"/>
  <c r="G2591" i="5"/>
  <c r="E1696" i="5"/>
  <c r="I2522" i="5"/>
  <c r="M927" i="5"/>
  <c r="E195" i="5"/>
  <c r="I2133" i="5"/>
  <c r="D1548" i="5"/>
  <c r="I909" i="5"/>
  <c r="F1221" i="5"/>
  <c r="I462" i="5"/>
  <c r="F244" i="5"/>
  <c r="D471" i="5"/>
  <c r="K1106" i="5"/>
  <c r="I1753" i="5"/>
  <c r="K1128" i="5"/>
  <c r="F343" i="5"/>
  <c r="M54" i="5"/>
  <c r="D487" i="5"/>
  <c r="F2781" i="5"/>
  <c r="I990" i="5"/>
  <c r="F732" i="5"/>
  <c r="I4" i="5"/>
  <c r="E458" i="5"/>
  <c r="K125" i="5"/>
  <c r="E1199" i="5"/>
  <c r="I443" i="5"/>
  <c r="D2831" i="5"/>
  <c r="F678" i="5"/>
  <c r="I908" i="5"/>
  <c r="M1052" i="5"/>
  <c r="K97" i="5"/>
  <c r="G1153" i="5"/>
  <c r="K1528" i="5"/>
  <c r="K1965" i="5"/>
  <c r="E533" i="5"/>
  <c r="I2485" i="5"/>
  <c r="I279" i="5"/>
  <c r="F1795" i="5"/>
  <c r="G2389" i="5"/>
  <c r="K1591" i="5"/>
  <c r="D1412" i="5"/>
  <c r="D2262" i="5"/>
  <c r="I201" i="5"/>
  <c r="G331" i="5"/>
  <c r="G489" i="5"/>
  <c r="M2299" i="5"/>
  <c r="K1798" i="5"/>
  <c r="K1424" i="5"/>
  <c r="D1785" i="5"/>
  <c r="I712" i="5"/>
  <c r="G211" i="5"/>
  <c r="F386" i="5"/>
  <c r="G1502" i="5"/>
  <c r="D2113" i="5"/>
  <c r="F2329" i="5"/>
  <c r="M670" i="5"/>
  <c r="K905" i="5"/>
  <c r="K928" i="5"/>
  <c r="M2655" i="5"/>
  <c r="G1694" i="5"/>
  <c r="E1079" i="5"/>
  <c r="K423" i="5"/>
  <c r="D1563" i="5"/>
  <c r="G154" i="5"/>
  <c r="G2009" i="5"/>
  <c r="E1868" i="5"/>
  <c r="F1030" i="5"/>
  <c r="K1660" i="5"/>
  <c r="K711" i="5"/>
  <c r="K1172" i="5"/>
  <c r="M500" i="5"/>
  <c r="K1290" i="5"/>
  <c r="E462" i="5"/>
  <c r="D1036" i="5"/>
  <c r="K2345" i="5"/>
  <c r="M2347" i="5"/>
  <c r="D143" i="5"/>
  <c r="G1973" i="5"/>
  <c r="K2732" i="5"/>
  <c r="K1545" i="5"/>
  <c r="G175" i="5"/>
  <c r="E117" i="5"/>
  <c r="E2641" i="5"/>
  <c r="D2209" i="5"/>
  <c r="F426" i="5"/>
  <c r="M1124" i="5"/>
  <c r="E2466" i="5"/>
  <c r="D1482" i="5"/>
  <c r="D44" i="5"/>
  <c r="M1194" i="5"/>
  <c r="K2389" i="5"/>
  <c r="K1342" i="5"/>
  <c r="G1837" i="5"/>
  <c r="M511" i="5"/>
  <c r="F1379" i="5"/>
  <c r="I389" i="5"/>
  <c r="K1774" i="5"/>
  <c r="I256" i="5"/>
  <c r="K191" i="5"/>
  <c r="K1484" i="5"/>
  <c r="I2494" i="5"/>
  <c r="G931" i="5"/>
  <c r="E904" i="5"/>
  <c r="K2011" i="5"/>
  <c r="F2000" i="5"/>
  <c r="M1079" i="5"/>
  <c r="F1028" i="5"/>
  <c r="M660" i="5"/>
  <c r="I2580" i="5"/>
  <c r="E36" i="5"/>
  <c r="G2265" i="5"/>
  <c r="D2669" i="5"/>
  <c r="M2871" i="5"/>
  <c r="K2051" i="5"/>
  <c r="D2685" i="5"/>
  <c r="K2026" i="5"/>
  <c r="M317" i="5"/>
  <c r="E945" i="5"/>
  <c r="K1051" i="5"/>
  <c r="E2262" i="5"/>
  <c r="G1632" i="5"/>
  <c r="K930" i="5"/>
  <c r="D357" i="5"/>
  <c r="K713" i="5"/>
  <c r="E288" i="5"/>
  <c r="M751" i="5"/>
  <c r="K1841" i="5"/>
  <c r="E251" i="5"/>
  <c r="I461" i="5"/>
  <c r="E1777" i="5"/>
  <c r="E2514" i="5"/>
  <c r="E2331" i="5"/>
  <c r="F952" i="5"/>
  <c r="F2116" i="5"/>
  <c r="E2596" i="5"/>
  <c r="G1035" i="5"/>
  <c r="G1972" i="5"/>
  <c r="I265" i="5"/>
  <c r="K2829" i="5"/>
  <c r="E1978" i="5"/>
  <c r="I1410" i="5"/>
  <c r="G1994" i="5"/>
  <c r="D1187" i="5"/>
  <c r="M1103" i="5"/>
  <c r="K2797" i="5"/>
  <c r="D2272" i="5"/>
  <c r="G1295" i="5"/>
  <c r="E1325" i="5"/>
  <c r="I2000" i="5"/>
  <c r="F901" i="5"/>
  <c r="M633" i="5"/>
  <c r="D1698" i="5"/>
  <c r="F593" i="5"/>
  <c r="F1910" i="5"/>
  <c r="M1161" i="5"/>
  <c r="E998" i="5"/>
  <c r="G364" i="5"/>
  <c r="E448" i="5"/>
  <c r="K2464" i="5"/>
  <c r="D147" i="5"/>
  <c r="I37" i="5"/>
  <c r="M554" i="5"/>
  <c r="D1791" i="5"/>
  <c r="F1869" i="5"/>
  <c r="G739" i="5"/>
  <c r="I1763" i="5"/>
  <c r="G2811" i="5"/>
  <c r="F2553" i="5"/>
  <c r="K1650" i="5"/>
  <c r="K2201" i="5"/>
  <c r="I1123" i="5"/>
  <c r="E2437" i="5"/>
  <c r="G873" i="5"/>
  <c r="G1763" i="5"/>
  <c r="E734" i="5"/>
  <c r="D2189" i="5"/>
  <c r="M284" i="5"/>
  <c r="K1366" i="5"/>
  <c r="K627" i="5"/>
  <c r="M804" i="5"/>
  <c r="D421" i="5"/>
  <c r="M727" i="5"/>
  <c r="E2656" i="5"/>
  <c r="I2348" i="5"/>
  <c r="G805" i="5"/>
  <c r="D175" i="5"/>
  <c r="D1667" i="5"/>
  <c r="F550" i="5"/>
  <c r="I2734" i="5"/>
  <c r="M711" i="5"/>
  <c r="F2077" i="5"/>
  <c r="E296" i="5"/>
  <c r="I2550" i="5"/>
  <c r="I798" i="5"/>
  <c r="D667" i="5"/>
  <c r="K465" i="5"/>
  <c r="M1110" i="5"/>
  <c r="F1862" i="5"/>
  <c r="F163" i="5"/>
  <c r="K428" i="5"/>
  <c r="K876" i="5"/>
  <c r="I321" i="5"/>
  <c r="E740" i="5"/>
  <c r="K2802" i="5"/>
  <c r="K2719" i="5"/>
  <c r="D2412" i="5"/>
  <c r="G2152" i="5"/>
  <c r="I351" i="5"/>
  <c r="I1286" i="5"/>
  <c r="D178" i="5"/>
  <c r="E731" i="5"/>
  <c r="I115" i="5"/>
  <c r="D328" i="5"/>
  <c r="K1235" i="5"/>
  <c r="K1514" i="5"/>
  <c r="G1996" i="5"/>
  <c r="G144" i="5"/>
  <c r="D1753" i="5"/>
  <c r="M2753" i="5"/>
  <c r="F2835" i="5"/>
  <c r="F1658" i="5"/>
  <c r="K1845" i="5"/>
  <c r="G2296" i="5"/>
  <c r="K1831" i="5"/>
  <c r="K71" i="5"/>
  <c r="E1260" i="5"/>
  <c r="K1850" i="5"/>
  <c r="G1240" i="5"/>
  <c r="D2520" i="5"/>
  <c r="M1136" i="5"/>
  <c r="E1353" i="5"/>
  <c r="M444" i="5"/>
  <c r="K329" i="5"/>
  <c r="G2790" i="5"/>
  <c r="E2586" i="5"/>
  <c r="D370" i="5"/>
  <c r="G2715" i="5"/>
  <c r="M1420" i="5"/>
  <c r="G407" i="5"/>
  <c r="I2172" i="5"/>
  <c r="D2480" i="5"/>
  <c r="D87" i="5"/>
  <c r="E2075" i="5"/>
  <c r="K2739" i="5"/>
  <c r="I1029" i="5"/>
  <c r="K977" i="5"/>
  <c r="D1676" i="5"/>
  <c r="K1291" i="5"/>
  <c r="M1686" i="5"/>
  <c r="F2265" i="5"/>
  <c r="G2402" i="5"/>
  <c r="G378" i="5"/>
  <c r="D2154" i="5"/>
  <c r="F1904" i="5"/>
  <c r="I874" i="5"/>
  <c r="E2806" i="5"/>
  <c r="K1059" i="5"/>
  <c r="F1702" i="5"/>
  <c r="G2665" i="5"/>
  <c r="G332" i="5"/>
  <c r="I2708" i="5"/>
  <c r="I1372" i="5"/>
  <c r="K688" i="5"/>
  <c r="K2863" i="5"/>
  <c r="F2476" i="5"/>
  <c r="I332" i="5"/>
  <c r="K1764" i="5"/>
  <c r="E1624" i="5"/>
  <c r="F535" i="5"/>
  <c r="F1556" i="5"/>
  <c r="E101" i="5"/>
  <c r="F1249" i="5"/>
  <c r="E1173" i="5"/>
  <c r="M910" i="5"/>
  <c r="I1467" i="5"/>
  <c r="G1116" i="5"/>
  <c r="M2150" i="5"/>
  <c r="K2240" i="5"/>
  <c r="K325" i="5"/>
  <c r="F723" i="5"/>
  <c r="M756" i="5"/>
  <c r="F82" i="5"/>
  <c r="M105" i="5"/>
  <c r="E2212" i="5"/>
  <c r="D1527" i="5"/>
  <c r="G803" i="5"/>
  <c r="D1217" i="5"/>
  <c r="M1705" i="5"/>
  <c r="G2264" i="5"/>
  <c r="K1956" i="5"/>
  <c r="D2008" i="5"/>
  <c r="G2066" i="5"/>
  <c r="E2329" i="5"/>
  <c r="D2680" i="5"/>
  <c r="F1257" i="5"/>
  <c r="E2450" i="5"/>
  <c r="M1706" i="5"/>
  <c r="M556" i="5"/>
  <c r="M1242" i="5"/>
  <c r="I1224" i="5"/>
  <c r="I1108" i="5"/>
  <c r="D2551" i="5"/>
  <c r="K272" i="5"/>
  <c r="D122" i="5"/>
  <c r="G1787" i="5"/>
  <c r="G1305" i="5"/>
  <c r="G158" i="5"/>
  <c r="E1333" i="5"/>
  <c r="K394" i="5"/>
  <c r="D2775" i="5"/>
  <c r="G255" i="5"/>
  <c r="I413" i="5"/>
  <c r="F609" i="5"/>
  <c r="M1673" i="5"/>
  <c r="K1025" i="5"/>
  <c r="E2562" i="5"/>
  <c r="D1757" i="5"/>
  <c r="I86" i="5"/>
  <c r="K1137" i="5"/>
  <c r="K1561" i="5"/>
  <c r="K1982" i="5"/>
  <c r="M735" i="5"/>
  <c r="E429" i="5"/>
  <c r="I2479" i="5"/>
  <c r="E235" i="5"/>
  <c r="F717" i="5"/>
  <c r="K2068" i="5"/>
  <c r="E319" i="5"/>
  <c r="D1127" i="5"/>
  <c r="G1067" i="5"/>
  <c r="G2430" i="5"/>
  <c r="K223" i="5"/>
  <c r="D1075" i="5"/>
  <c r="D769" i="5"/>
  <c r="K1058" i="5"/>
  <c r="M708" i="5"/>
  <c r="M1043" i="5"/>
  <c r="D466" i="5"/>
  <c r="E1393" i="5"/>
  <c r="E1553" i="5"/>
  <c r="D605" i="5"/>
  <c r="F288" i="5"/>
  <c r="I992" i="5"/>
  <c r="D1065" i="5"/>
  <c r="I2253" i="5"/>
  <c r="D1597" i="5"/>
  <c r="G2025" i="5"/>
  <c r="F417" i="5"/>
  <c r="F2651" i="5"/>
  <c r="K1867" i="5"/>
  <c r="M383" i="5"/>
  <c r="G911" i="5"/>
  <c r="K648" i="5"/>
  <c r="D469" i="5"/>
  <c r="D867" i="5"/>
  <c r="F1354" i="5"/>
  <c r="E1110" i="5"/>
  <c r="G2577" i="5"/>
  <c r="D2562" i="5"/>
  <c r="F2129" i="5"/>
  <c r="D416" i="5"/>
  <c r="D419" i="5"/>
  <c r="K9" i="5"/>
  <c r="M1048" i="5"/>
  <c r="K835" i="5"/>
  <c r="E909" i="5"/>
  <c r="I31" i="5"/>
  <c r="F42" i="5"/>
  <c r="D2558" i="5"/>
  <c r="I314" i="5"/>
  <c r="E2546" i="5"/>
  <c r="F763" i="5"/>
  <c r="G252" i="5"/>
  <c r="F1215" i="5"/>
  <c r="G2335" i="5"/>
  <c r="E2735" i="5"/>
  <c r="K18" i="5"/>
  <c r="G742" i="5"/>
  <c r="E697" i="5"/>
  <c r="G1163" i="5"/>
  <c r="F885" i="5"/>
  <c r="E2786" i="5"/>
  <c r="I2043" i="5"/>
  <c r="K1437" i="5"/>
  <c r="G1761" i="5"/>
  <c r="F7" i="5"/>
  <c r="G498" i="5"/>
  <c r="E1227" i="5"/>
  <c r="M39" i="5"/>
  <c r="F506" i="5"/>
  <c r="F1699" i="5"/>
  <c r="E761" i="5"/>
  <c r="M1013" i="5"/>
  <c r="F2223" i="5"/>
  <c r="E1663" i="5"/>
  <c r="D1930" i="5"/>
  <c r="M1578" i="5"/>
  <c r="D1602" i="5"/>
  <c r="D1179" i="5"/>
  <c r="I2570" i="5"/>
  <c r="G1106" i="5"/>
  <c r="K2686" i="5"/>
  <c r="I1728" i="5"/>
  <c r="G204" i="5"/>
  <c r="K892" i="5"/>
  <c r="E2823" i="5"/>
  <c r="K2486" i="5"/>
  <c r="I241" i="5"/>
  <c r="I2179" i="5"/>
  <c r="E1547" i="5"/>
  <c r="G632" i="5"/>
  <c r="G2309" i="5"/>
  <c r="E778" i="5"/>
  <c r="E22" i="5"/>
  <c r="F485" i="5"/>
  <c r="G2694" i="5"/>
  <c r="G1479" i="5"/>
  <c r="E1655" i="5"/>
  <c r="I2127" i="5"/>
  <c r="G1917" i="5"/>
  <c r="K1130" i="5"/>
  <c r="G1565" i="5"/>
  <c r="E465" i="5"/>
  <c r="M2769" i="5"/>
  <c r="G945" i="5"/>
  <c r="D875" i="5"/>
  <c r="I521" i="5"/>
  <c r="K1436" i="5"/>
  <c r="G1480" i="5"/>
  <c r="F1309" i="5"/>
  <c r="F1231" i="5"/>
  <c r="M2503" i="5"/>
  <c r="G294" i="5"/>
  <c r="E478" i="5"/>
  <c r="E1336" i="5"/>
  <c r="D2288" i="5"/>
  <c r="G330" i="5"/>
  <c r="M1365" i="5"/>
  <c r="G796" i="5"/>
  <c r="I930" i="5"/>
  <c r="K1017" i="5"/>
  <c r="I980" i="5"/>
  <c r="F2288" i="5"/>
  <c r="E317" i="5"/>
  <c r="K839" i="5"/>
  <c r="G1726" i="5"/>
  <c r="E2305" i="5"/>
  <c r="K222" i="5"/>
  <c r="D1242" i="5"/>
  <c r="I1688" i="5"/>
  <c r="K1813" i="5"/>
  <c r="F877" i="5"/>
  <c r="K194" i="5"/>
  <c r="D1090" i="5"/>
  <c r="I2662" i="5"/>
  <c r="G1800" i="5"/>
  <c r="D576" i="5"/>
  <c r="K1419" i="5"/>
  <c r="K1462" i="5"/>
  <c r="M976" i="5"/>
  <c r="F2280" i="5"/>
  <c r="F2565" i="5"/>
  <c r="M622" i="5"/>
  <c r="K114" i="5"/>
  <c r="I467" i="5"/>
  <c r="G973" i="5"/>
  <c r="K1407" i="5"/>
  <c r="G2068" i="5"/>
  <c r="I191" i="5"/>
  <c r="D1893" i="5"/>
  <c r="M1931" i="5"/>
  <c r="G1863" i="5"/>
  <c r="I807" i="5"/>
  <c r="D2170" i="5"/>
  <c r="K1555" i="5"/>
  <c r="D1664" i="5"/>
  <c r="K317" i="5"/>
  <c r="K1257" i="5"/>
  <c r="G2551" i="5"/>
  <c r="G289" i="5"/>
  <c r="E1433" i="5"/>
  <c r="G1086" i="5"/>
  <c r="F1208" i="5"/>
  <c r="E667" i="5"/>
  <c r="I232" i="5"/>
  <c r="D1282" i="5"/>
  <c r="M306" i="5"/>
  <c r="E1291" i="5"/>
  <c r="K1974" i="5"/>
  <c r="F1426" i="5"/>
  <c r="F1786" i="5"/>
  <c r="E2563" i="5"/>
  <c r="M2047" i="5"/>
  <c r="I1394" i="5"/>
  <c r="G71" i="5"/>
  <c r="M1332" i="5"/>
  <c r="M2666" i="5"/>
  <c r="I2528" i="5"/>
  <c r="D1806" i="5"/>
  <c r="E2256" i="5"/>
  <c r="D68" i="5"/>
  <c r="G690" i="5"/>
  <c r="F1975" i="5"/>
  <c r="E2602" i="5"/>
  <c r="I1326" i="5"/>
  <c r="G1307" i="5"/>
  <c r="K216" i="5"/>
  <c r="M702" i="5"/>
  <c r="D1962" i="5"/>
  <c r="M1220" i="5"/>
  <c r="F1186" i="5"/>
  <c r="I2403" i="5"/>
  <c r="D462" i="5"/>
  <c r="F2206" i="5"/>
  <c r="D75" i="5"/>
  <c r="F2775" i="5"/>
  <c r="G1420" i="5"/>
  <c r="I2383" i="5"/>
  <c r="D1654" i="5"/>
  <c r="M405" i="5"/>
  <c r="D984" i="5"/>
  <c r="F2479" i="5"/>
  <c r="D2838" i="5"/>
  <c r="I1417" i="5"/>
  <c r="K200" i="5"/>
  <c r="G458" i="5"/>
  <c r="I131" i="5"/>
  <c r="E1341" i="5"/>
  <c r="K1318" i="5"/>
  <c r="I702" i="5"/>
  <c r="M1806" i="5"/>
  <c r="D2619" i="5"/>
  <c r="D1706" i="5"/>
  <c r="I2426" i="5"/>
  <c r="M2120" i="5"/>
  <c r="F1958" i="5"/>
  <c r="I2006" i="5"/>
  <c r="K1198" i="5"/>
  <c r="D477" i="5"/>
  <c r="F619" i="5"/>
  <c r="I2659" i="5"/>
  <c r="G2161" i="5"/>
  <c r="E804" i="5"/>
  <c r="D1870" i="5"/>
  <c r="F1750" i="5"/>
  <c r="K1489" i="5"/>
  <c r="K1151" i="5"/>
  <c r="K1594" i="5"/>
  <c r="D2396" i="5"/>
  <c r="D2140" i="5"/>
  <c r="G952" i="5"/>
  <c r="E665" i="5"/>
  <c r="K810" i="5"/>
  <c r="K138" i="5"/>
  <c r="K2477" i="5"/>
  <c r="M1752" i="5"/>
  <c r="I1321" i="5"/>
  <c r="I2125" i="5"/>
  <c r="K1401" i="5"/>
  <c r="E2199" i="5"/>
  <c r="I2555" i="5"/>
  <c r="E1435" i="5"/>
  <c r="M932" i="5"/>
  <c r="D1612" i="5"/>
  <c r="G2581" i="5"/>
  <c r="E75" i="5"/>
  <c r="E1572" i="5"/>
  <c r="F1828" i="5"/>
  <c r="D1272" i="5"/>
  <c r="F2219" i="5"/>
  <c r="D242" i="5"/>
  <c r="G2433" i="5"/>
  <c r="K2005" i="5"/>
  <c r="E2578" i="5"/>
  <c r="F328" i="5"/>
  <c r="K1626" i="5"/>
  <c r="I322" i="5"/>
  <c r="F2564" i="5"/>
  <c r="G366" i="5"/>
  <c r="E322" i="5"/>
  <c r="M422" i="5"/>
  <c r="M2614" i="5"/>
  <c r="F275" i="5"/>
  <c r="G1907" i="5"/>
  <c r="M1006" i="5"/>
  <c r="F1417" i="5"/>
  <c r="I162" i="5"/>
  <c r="D1541" i="5"/>
  <c r="K1063" i="5"/>
  <c r="K912" i="5"/>
  <c r="I181" i="5"/>
  <c r="E512" i="5"/>
  <c r="K1628" i="5"/>
  <c r="G2247" i="5"/>
  <c r="E835" i="5"/>
  <c r="I626" i="5"/>
  <c r="M706" i="5"/>
  <c r="G2092" i="5"/>
  <c r="I2130" i="5"/>
  <c r="D1892" i="5"/>
  <c r="G2274" i="5"/>
  <c r="F2629" i="5"/>
  <c r="G1176" i="5"/>
  <c r="K430" i="5"/>
  <c r="I1413" i="5"/>
  <c r="M920" i="5"/>
  <c r="E1535" i="5"/>
  <c r="K218" i="5"/>
  <c r="G1416" i="5"/>
  <c r="I1910" i="5"/>
  <c r="E1290" i="5"/>
  <c r="G1333" i="5"/>
  <c r="G883" i="5"/>
  <c r="M487" i="5"/>
  <c r="F2326" i="5"/>
  <c r="G84" i="5"/>
  <c r="D1673" i="5"/>
  <c r="M1588" i="5"/>
  <c r="I1096" i="5"/>
  <c r="G1065" i="5"/>
  <c r="F648" i="5"/>
  <c r="K180" i="5"/>
  <c r="M2099" i="5"/>
  <c r="M1244" i="5"/>
  <c r="I1187" i="5"/>
  <c r="F472" i="5"/>
  <c r="E2258" i="5"/>
  <c r="G2064" i="5"/>
  <c r="G1619" i="5"/>
  <c r="D1947" i="5"/>
  <c r="D483" i="5"/>
  <c r="D1030" i="5"/>
  <c r="G1506" i="5"/>
  <c r="E1967" i="5"/>
  <c r="I2136" i="5"/>
  <c r="G437" i="5"/>
  <c r="M746" i="5"/>
  <c r="G214" i="5"/>
  <c r="E499" i="5"/>
  <c r="K1362" i="5"/>
  <c r="F2462" i="5"/>
  <c r="G415" i="5"/>
  <c r="D2160" i="5"/>
  <c r="M275" i="5"/>
  <c r="F1898" i="5"/>
  <c r="G1186" i="5"/>
  <c r="G484" i="5"/>
  <c r="K927" i="5"/>
  <c r="K583" i="5"/>
  <c r="F248" i="5"/>
  <c r="I1115" i="5"/>
  <c r="F2318" i="5"/>
  <c r="M1037" i="5"/>
  <c r="G763" i="5"/>
  <c r="I1303" i="5"/>
  <c r="M2134" i="5"/>
  <c r="D1440" i="5"/>
  <c r="G1259" i="5"/>
  <c r="K2221" i="5"/>
  <c r="K279" i="5"/>
  <c r="K108" i="5"/>
  <c r="G2051" i="5"/>
  <c r="G2164" i="5"/>
  <c r="M2608" i="5"/>
  <c r="I2069" i="5"/>
  <c r="G896" i="5"/>
  <c r="D841" i="5"/>
  <c r="D10" i="5"/>
  <c r="M1314" i="5"/>
  <c r="M2158" i="5"/>
  <c r="K379" i="5"/>
  <c r="I2585" i="5"/>
  <c r="F168" i="5"/>
  <c r="E2532" i="5"/>
  <c r="I2076" i="5"/>
  <c r="K2349" i="5"/>
  <c r="I2559" i="5"/>
  <c r="E55" i="5"/>
  <c r="G1686" i="5"/>
  <c r="G2316" i="5"/>
  <c r="G189" i="5"/>
  <c r="G1966" i="5"/>
  <c r="K2129" i="5"/>
  <c r="M1089" i="5"/>
  <c r="F883" i="5"/>
  <c r="F2335" i="5"/>
  <c r="D1176" i="5"/>
  <c r="M320" i="5"/>
  <c r="G499" i="5"/>
  <c r="K251" i="5"/>
  <c r="I337" i="5"/>
  <c r="K968" i="5"/>
  <c r="D177" i="5"/>
  <c r="G600" i="5"/>
  <c r="K2284" i="5"/>
  <c r="G118" i="5"/>
  <c r="G1573" i="5"/>
  <c r="F2603" i="5"/>
  <c r="E1204" i="5"/>
  <c r="F1216" i="5"/>
  <c r="E565" i="5"/>
  <c r="G1315" i="5"/>
  <c r="G627" i="5"/>
  <c r="D1067" i="5"/>
  <c r="K2493" i="5"/>
  <c r="G2793" i="5"/>
  <c r="K1939" i="5"/>
  <c r="G435" i="5"/>
  <c r="I2439" i="5"/>
  <c r="F1438" i="5"/>
  <c r="K412" i="5"/>
  <c r="F9" i="5"/>
  <c r="E72" i="5"/>
  <c r="F984" i="5"/>
  <c r="M838" i="5"/>
  <c r="F1945" i="5"/>
  <c r="G744" i="5"/>
  <c r="M189" i="5"/>
  <c r="I735" i="5"/>
  <c r="I1729" i="5"/>
  <c r="I541" i="5"/>
  <c r="M2673" i="5"/>
  <c r="I1061" i="5"/>
  <c r="F1396" i="5"/>
  <c r="D1235" i="5"/>
  <c r="F613" i="5"/>
  <c r="I1837" i="5"/>
  <c r="F2820" i="5"/>
  <c r="G2174" i="5"/>
  <c r="K491" i="5"/>
  <c r="F775" i="5"/>
  <c r="K2583" i="5"/>
  <c r="M354" i="5"/>
  <c r="M312" i="5"/>
  <c r="E1746" i="5"/>
  <c r="E514" i="5"/>
  <c r="G1668" i="5"/>
  <c r="E1732" i="5"/>
  <c r="F1256" i="5"/>
  <c r="I2188" i="5"/>
  <c r="F632" i="5"/>
  <c r="K2023" i="5"/>
  <c r="I1882" i="5"/>
  <c r="I80" i="5"/>
  <c r="F1121" i="5"/>
  <c r="F1369" i="5"/>
  <c r="E1521" i="5"/>
  <c r="K2122" i="5"/>
  <c r="F2764" i="5"/>
  <c r="F1937" i="5"/>
  <c r="M1924" i="5"/>
  <c r="F2341" i="5"/>
  <c r="K1826" i="5"/>
  <c r="F1969" i="5"/>
  <c r="K2809" i="5"/>
  <c r="D986" i="5"/>
  <c r="K1651" i="5"/>
  <c r="E1849" i="5"/>
  <c r="F2292" i="5"/>
  <c r="E1062" i="5"/>
  <c r="I2615" i="5"/>
  <c r="I123" i="5"/>
  <c r="M2531" i="5"/>
  <c r="M728" i="5"/>
  <c r="F1619" i="5"/>
  <c r="D1473" i="5"/>
  <c r="F311" i="5"/>
  <c r="F583" i="5"/>
  <c r="K704" i="5"/>
  <c r="M2727" i="5"/>
  <c r="I1358" i="5"/>
  <c r="G1587" i="5"/>
  <c r="D759" i="5"/>
  <c r="M1097" i="5"/>
  <c r="I2837" i="5"/>
  <c r="D1344" i="5"/>
  <c r="E2080" i="5"/>
  <c r="E2202" i="5"/>
  <c r="M314" i="5"/>
  <c r="E971" i="5"/>
  <c r="M1084" i="5"/>
  <c r="M2224" i="5"/>
  <c r="G2803" i="5"/>
  <c r="M1584" i="5"/>
  <c r="I1070" i="5"/>
  <c r="K836" i="5"/>
  <c r="M2762" i="5"/>
  <c r="G1266" i="5"/>
  <c r="K2154" i="5"/>
  <c r="M124" i="5"/>
  <c r="I107" i="5"/>
  <c r="F74" i="5"/>
  <c r="D155" i="5"/>
  <c r="E758" i="5"/>
  <c r="K32" i="5"/>
  <c r="E1734" i="5"/>
  <c r="K2756" i="5"/>
  <c r="F1986" i="5"/>
  <c r="M1073" i="5"/>
  <c r="G1593" i="5"/>
  <c r="I414" i="5"/>
  <c r="K2168" i="5"/>
  <c r="M1235" i="5"/>
  <c r="M2788" i="5"/>
  <c r="I2763" i="5"/>
  <c r="F1749" i="5"/>
  <c r="I2862" i="5"/>
  <c r="M1431" i="5"/>
  <c r="I1735" i="5"/>
  <c r="F572" i="5"/>
  <c r="I1555" i="5"/>
  <c r="D695" i="5"/>
  <c r="M143" i="5"/>
  <c r="I2552" i="5"/>
  <c r="M1688" i="5"/>
  <c r="M278" i="5"/>
  <c r="I773" i="5"/>
  <c r="F1235" i="5"/>
  <c r="I1154" i="5"/>
  <c r="E2012" i="5"/>
  <c r="D2576" i="5"/>
  <c r="F1800" i="5"/>
  <c r="M1069" i="5"/>
  <c r="K2689" i="5"/>
  <c r="G1712" i="5"/>
  <c r="K1305" i="5"/>
  <c r="M2850" i="5"/>
  <c r="M544" i="5"/>
  <c r="K314" i="5"/>
  <c r="F2632" i="5"/>
  <c r="G165" i="5"/>
  <c r="E2219" i="5"/>
  <c r="I2508" i="5"/>
  <c r="M774" i="5"/>
  <c r="K598" i="5"/>
  <c r="M460" i="5"/>
  <c r="D597" i="5"/>
  <c r="E2878" i="5"/>
  <c r="I445" i="5"/>
  <c r="E711" i="5"/>
  <c r="I2851" i="5"/>
  <c r="M787" i="5"/>
  <c r="G2675" i="5"/>
  <c r="K543" i="5"/>
  <c r="E2490" i="5"/>
  <c r="D1743" i="5"/>
  <c r="K1931" i="5"/>
  <c r="M2309" i="5"/>
  <c r="I2510" i="5"/>
  <c r="K2742" i="5"/>
  <c r="I2576" i="5"/>
  <c r="D1382" i="5"/>
  <c r="F72" i="5"/>
  <c r="I1746" i="5"/>
  <c r="M2745" i="5"/>
  <c r="F578" i="5"/>
  <c r="M2379" i="5"/>
  <c r="E759" i="5"/>
  <c r="M1261" i="5"/>
  <c r="K1098" i="5"/>
  <c r="G1998" i="5"/>
  <c r="I594" i="5"/>
  <c r="F65" i="5"/>
  <c r="M1549" i="5"/>
  <c r="K81" i="5"/>
  <c r="G1828" i="5"/>
  <c r="K1838" i="5"/>
  <c r="G463" i="5"/>
  <c r="D1347" i="5"/>
  <c r="E2005" i="5"/>
  <c r="K735" i="5"/>
  <c r="M1849" i="5"/>
  <c r="M331" i="5"/>
  <c r="F1907" i="5"/>
  <c r="F923" i="5"/>
  <c r="G1791" i="5"/>
  <c r="K1460" i="5"/>
  <c r="M1500" i="5"/>
  <c r="F1870" i="5"/>
  <c r="M1872" i="5"/>
  <c r="F1002" i="5"/>
  <c r="F2214" i="5"/>
  <c r="M743" i="5"/>
  <c r="E1589" i="5"/>
  <c r="D88" i="5"/>
  <c r="E2239" i="5"/>
  <c r="D1357" i="5"/>
  <c r="D2793" i="5"/>
  <c r="K1797" i="5"/>
  <c r="I62" i="5"/>
  <c r="E1675" i="5"/>
  <c r="F2441" i="5"/>
  <c r="G1172" i="5"/>
  <c r="K1162" i="5"/>
  <c r="D2175" i="5"/>
  <c r="M25" i="5"/>
  <c r="I1116" i="5"/>
  <c r="E2294" i="5"/>
  <c r="F29" i="5"/>
  <c r="I21" i="5"/>
  <c r="I433" i="5"/>
  <c r="F262" i="5"/>
  <c r="M1889" i="5"/>
  <c r="F2073" i="5"/>
  <c r="D1128" i="5"/>
  <c r="I873" i="5"/>
  <c r="M33" i="5"/>
  <c r="I94" i="5"/>
  <c r="F329" i="5"/>
  <c r="F1474" i="5"/>
  <c r="M1066" i="5"/>
  <c r="E494" i="5"/>
  <c r="K816" i="5"/>
  <c r="K295" i="5"/>
  <c r="I1515" i="5"/>
  <c r="D847" i="5"/>
  <c r="K795" i="5"/>
  <c r="E303" i="5"/>
  <c r="I2646" i="5"/>
  <c r="K2535" i="5"/>
  <c r="M1479" i="5"/>
  <c r="M720" i="5"/>
  <c r="D1866" i="5"/>
  <c r="G2664" i="5"/>
  <c r="E391" i="5"/>
  <c r="D457" i="5"/>
  <c r="G1385" i="5"/>
  <c r="E1030" i="5"/>
  <c r="K2646" i="5"/>
  <c r="G1380" i="5"/>
  <c r="I1270" i="5"/>
  <c r="I1244" i="5"/>
  <c r="G1794" i="5"/>
  <c r="M1562" i="5"/>
  <c r="I2347" i="5"/>
  <c r="M1529" i="5"/>
  <c r="M1911" i="5"/>
  <c r="M2460" i="5"/>
  <c r="K652" i="5"/>
  <c r="F1611" i="5"/>
  <c r="G2197" i="5"/>
  <c r="I2451" i="5"/>
  <c r="G1851" i="5"/>
  <c r="D2502" i="5"/>
  <c r="D372" i="5"/>
  <c r="M866" i="5"/>
  <c r="K2231" i="5"/>
  <c r="F518" i="5"/>
  <c r="F1548" i="5"/>
  <c r="M2506" i="5"/>
  <c r="G2353" i="5"/>
  <c r="D2180" i="5"/>
  <c r="D1277" i="5"/>
  <c r="E733" i="5"/>
  <c r="M792" i="5"/>
  <c r="F851" i="5"/>
  <c r="D1609" i="5"/>
  <c r="F1407" i="5"/>
  <c r="G2213" i="5"/>
  <c r="M2806" i="5"/>
  <c r="E2368" i="5"/>
  <c r="G597" i="5"/>
  <c r="F367" i="5"/>
  <c r="F416" i="5"/>
  <c r="F2801" i="5"/>
  <c r="K2690" i="5"/>
  <c r="E2091" i="5"/>
  <c r="M2492" i="5"/>
  <c r="K599" i="5"/>
  <c r="E2484" i="5"/>
  <c r="K2764" i="5"/>
  <c r="E174" i="5"/>
  <c r="D2722" i="5"/>
  <c r="K433" i="5"/>
  <c r="D1275" i="5"/>
  <c r="K2593" i="5"/>
  <c r="F2721" i="5"/>
  <c r="M285" i="5"/>
  <c r="E2319" i="5"/>
  <c r="D2659" i="5"/>
  <c r="D1867" i="5"/>
  <c r="K2087" i="5"/>
  <c r="I531" i="5"/>
  <c r="I2399" i="5"/>
  <c r="F2846" i="5"/>
  <c r="E2591" i="5"/>
  <c r="G850" i="5"/>
  <c r="D2091" i="5"/>
  <c r="G1520" i="5"/>
  <c r="G464" i="5"/>
  <c r="E2385" i="5"/>
  <c r="F1232" i="5"/>
  <c r="G250" i="5"/>
  <c r="M1533" i="5"/>
  <c r="D652" i="5"/>
  <c r="I812" i="5"/>
  <c r="M1750" i="5"/>
  <c r="D2193" i="5"/>
  <c r="F159" i="5"/>
  <c r="G1173" i="5"/>
  <c r="E1299" i="5"/>
  <c r="E2533" i="5"/>
  <c r="K2450" i="5"/>
  <c r="F2267" i="5"/>
  <c r="D452" i="5"/>
  <c r="K2471" i="5"/>
  <c r="K2627" i="5"/>
  <c r="M2426" i="5"/>
  <c r="F2156" i="5"/>
  <c r="F1488" i="5"/>
  <c r="F1785" i="5"/>
  <c r="D1499" i="5"/>
  <c r="I745" i="5"/>
  <c r="M435" i="5"/>
  <c r="F2415" i="5"/>
  <c r="I2683" i="5"/>
  <c r="K513" i="5"/>
  <c r="K1564" i="5"/>
  <c r="I2619" i="5"/>
  <c r="E1651" i="5"/>
  <c r="E1031" i="5"/>
  <c r="F591" i="5"/>
  <c r="F489" i="5"/>
  <c r="I878" i="5"/>
  <c r="I963" i="5"/>
  <c r="F1357" i="5"/>
  <c r="M1344" i="5"/>
  <c r="F1304" i="5"/>
  <c r="G1661" i="5"/>
  <c r="F2210" i="5"/>
  <c r="G2280" i="5"/>
  <c r="K556" i="5"/>
  <c r="M608" i="5"/>
  <c r="K1637" i="5"/>
  <c r="I1346" i="5"/>
  <c r="K685" i="5"/>
  <c r="I2696" i="5"/>
  <c r="F561" i="5"/>
  <c r="D2269" i="5"/>
  <c r="M538" i="5"/>
  <c r="F809" i="5"/>
  <c r="I434" i="5"/>
  <c r="D609" i="5"/>
  <c r="F2017" i="5"/>
  <c r="I1566" i="5"/>
  <c r="D754" i="5"/>
  <c r="K2820" i="5"/>
  <c r="M191" i="5"/>
  <c r="K2399" i="5"/>
  <c r="D1273" i="5"/>
  <c r="D2845" i="5"/>
  <c r="F1465" i="5"/>
  <c r="I1210" i="5"/>
  <c r="F2058" i="5"/>
  <c r="K1177" i="5"/>
  <c r="D1175" i="5"/>
  <c r="I23" i="5"/>
  <c r="I804" i="5"/>
  <c r="E2813" i="5"/>
  <c r="M904" i="5"/>
  <c r="G376" i="5"/>
  <c r="M2294" i="5"/>
  <c r="M42" i="5"/>
  <c r="D2709" i="5"/>
  <c r="D486" i="5"/>
  <c r="I1084" i="5"/>
  <c r="M1090" i="5"/>
  <c r="M468" i="5"/>
  <c r="K2625" i="5"/>
  <c r="G348" i="5"/>
  <c r="F2105" i="5"/>
  <c r="F657" i="5"/>
  <c r="E1566" i="5"/>
  <c r="E192" i="5"/>
  <c r="M1796" i="5"/>
  <c r="G1258" i="5"/>
  <c r="K2127" i="5"/>
  <c r="E1155" i="5"/>
  <c r="D859" i="5"/>
  <c r="M27" i="5"/>
  <c r="E947" i="5"/>
  <c r="F656" i="5"/>
  <c r="I2849" i="5"/>
  <c r="I316" i="5"/>
  <c r="D2742" i="5"/>
  <c r="G593" i="5"/>
  <c r="K1176" i="5"/>
  <c r="E46" i="5"/>
  <c r="F1160" i="5"/>
  <c r="M342" i="5"/>
  <c r="G1264" i="5"/>
  <c r="F708" i="5"/>
  <c r="F1188" i="5"/>
  <c r="D1302" i="5"/>
  <c r="F1317" i="5"/>
  <c r="E1757" i="5"/>
  <c r="M2086" i="5"/>
  <c r="E2621" i="5"/>
  <c r="D2048" i="5"/>
  <c r="F1307" i="5"/>
  <c r="I1705" i="5"/>
  <c r="F2582" i="5"/>
  <c r="G1488" i="5"/>
  <c r="K2590" i="5"/>
  <c r="K1185" i="5"/>
  <c r="F1881" i="5"/>
  <c r="I907" i="5"/>
  <c r="I2014" i="5"/>
  <c r="D200" i="5"/>
  <c r="E1355" i="5"/>
  <c r="E2050" i="5"/>
  <c r="F1569" i="5"/>
  <c r="D2202" i="5"/>
  <c r="G2272" i="5"/>
  <c r="M1734" i="5"/>
  <c r="D390" i="5"/>
  <c r="E2441" i="5"/>
  <c r="E703" i="5"/>
  <c r="G2293" i="5"/>
  <c r="D971" i="5"/>
  <c r="K2315" i="5"/>
  <c r="I1099" i="5"/>
  <c r="D519" i="5"/>
  <c r="E528" i="5"/>
  <c r="M2496" i="5"/>
  <c r="K2234" i="5"/>
  <c r="E1676" i="5"/>
  <c r="M443" i="5"/>
  <c r="D1337" i="5"/>
  <c r="G2218" i="5"/>
  <c r="I2072" i="5"/>
  <c r="I559" i="5"/>
  <c r="G1539" i="5"/>
  <c r="E2277" i="5"/>
  <c r="F2465" i="5"/>
  <c r="F1263" i="5"/>
  <c r="K1194" i="5"/>
  <c r="G1078" i="5"/>
  <c r="D250" i="5"/>
  <c r="D1493" i="5"/>
  <c r="F1585" i="5"/>
  <c r="D2774" i="5"/>
  <c r="G1328" i="5"/>
  <c r="M2155" i="5"/>
  <c r="F211" i="5"/>
  <c r="D1776" i="5"/>
  <c r="K2233" i="5"/>
  <c r="F782" i="5"/>
  <c r="E1071" i="5"/>
  <c r="I1831" i="5"/>
  <c r="M744" i="5"/>
  <c r="D2459" i="5"/>
  <c r="K2055" i="5"/>
  <c r="F679" i="5"/>
  <c r="M239" i="5"/>
  <c r="D2087" i="5"/>
  <c r="I424" i="5"/>
  <c r="D2450" i="5"/>
  <c r="I1870" i="5"/>
  <c r="D765" i="5"/>
  <c r="K1690" i="5"/>
  <c r="M1149" i="5"/>
  <c r="E2587" i="5"/>
  <c r="M213" i="5"/>
  <c r="G2739" i="5"/>
  <c r="D363" i="5"/>
  <c r="G2267" i="5"/>
  <c r="I1311" i="5"/>
  <c r="M1949" i="5"/>
  <c r="G1884" i="5"/>
  <c r="F791" i="5"/>
  <c r="I2462" i="5"/>
  <c r="D211" i="5"/>
  <c r="E1786" i="5"/>
  <c r="D2167" i="5"/>
  <c r="G2791" i="5"/>
  <c r="E640" i="5"/>
  <c r="K2755" i="5"/>
  <c r="D994" i="5"/>
  <c r="I711" i="5"/>
  <c r="I2335" i="5"/>
  <c r="E2195" i="5"/>
  <c r="K952" i="5"/>
  <c r="G390" i="5"/>
  <c r="M740" i="5"/>
  <c r="F1678" i="5"/>
  <c r="D2683" i="5"/>
  <c r="D35" i="5"/>
  <c r="D1862" i="5"/>
  <c r="F423" i="5"/>
  <c r="F1130" i="5"/>
  <c r="F2158" i="5"/>
  <c r="M1040" i="5"/>
  <c r="D1204" i="5"/>
  <c r="F2140" i="5"/>
  <c r="M341" i="5"/>
  <c r="M1954" i="5"/>
  <c r="G1461" i="5"/>
  <c r="M1601" i="5"/>
  <c r="M885" i="5"/>
  <c r="I968" i="5"/>
  <c r="M1306" i="5"/>
  <c r="D2724" i="5"/>
  <c r="K92" i="5"/>
  <c r="K2818" i="5"/>
  <c r="K658" i="5"/>
  <c r="D1855" i="5"/>
  <c r="M2877" i="5"/>
  <c r="G1243" i="5"/>
  <c r="G1466" i="5"/>
  <c r="F899" i="5"/>
  <c r="I2488" i="5"/>
  <c r="E2036" i="5"/>
  <c r="I2562" i="5"/>
  <c r="K1023" i="5"/>
  <c r="M2382" i="5"/>
  <c r="F554" i="5"/>
  <c r="D2697" i="5"/>
  <c r="E2815" i="5"/>
  <c r="D2441" i="5"/>
  <c r="M1404" i="5"/>
  <c r="G2670" i="5"/>
  <c r="D1351" i="5"/>
  <c r="E1219" i="5"/>
  <c r="G953" i="5"/>
  <c r="E974" i="5"/>
  <c r="G1036" i="5"/>
  <c r="E1322" i="5"/>
  <c r="E220" i="5"/>
  <c r="I2210" i="5"/>
  <c r="I1808" i="5"/>
  <c r="G263" i="5"/>
  <c r="M716" i="5"/>
  <c r="M1392" i="5"/>
  <c r="I906" i="5"/>
  <c r="D1051" i="5"/>
  <c r="I1229" i="5"/>
  <c r="M2858" i="5"/>
  <c r="E2506" i="5"/>
  <c r="M1935" i="5"/>
  <c r="D476" i="5"/>
  <c r="F2741" i="5"/>
  <c r="D2601" i="5"/>
  <c r="F771" i="5"/>
  <c r="I1015" i="5"/>
  <c r="F1931" i="5"/>
  <c r="E691" i="5"/>
  <c r="M1199" i="5"/>
  <c r="D296" i="5"/>
  <c r="I2209" i="5"/>
  <c r="K2724" i="5"/>
  <c r="D802" i="5"/>
  <c r="E1533" i="5"/>
  <c r="I733" i="5"/>
  <c r="F1000" i="5"/>
  <c r="K1616" i="5"/>
  <c r="I2840" i="5"/>
  <c r="D303" i="5"/>
  <c r="I1176" i="5"/>
  <c r="M1256" i="5"/>
  <c r="G1604" i="5"/>
  <c r="G1001" i="5"/>
  <c r="M1525" i="5"/>
  <c r="F1415" i="5"/>
  <c r="M26" i="5"/>
  <c r="D2371" i="5"/>
  <c r="G648" i="5"/>
  <c r="M509" i="5"/>
  <c r="G423" i="5"/>
  <c r="F1194" i="5"/>
  <c r="D2294" i="5"/>
  <c r="M586" i="5"/>
  <c r="I2809" i="5"/>
  <c r="M2634" i="5"/>
  <c r="F1639" i="5"/>
  <c r="F128" i="5"/>
  <c r="M970" i="5"/>
  <c r="I105" i="5"/>
  <c r="F1037" i="5"/>
  <c r="M481" i="5"/>
  <c r="F357" i="5"/>
  <c r="G708" i="5"/>
  <c r="K1487" i="5"/>
  <c r="G2626" i="5"/>
  <c r="E1896" i="5"/>
  <c r="I482" i="5"/>
  <c r="D1682" i="5"/>
  <c r="E1660" i="5"/>
  <c r="E657" i="5"/>
  <c r="E226" i="5"/>
  <c r="G1244" i="5"/>
  <c r="I2031" i="5"/>
  <c r="D2368" i="5"/>
  <c r="G452" i="5"/>
  <c r="I1509" i="5"/>
  <c r="F499" i="5"/>
  <c r="E187" i="5"/>
  <c r="K720" i="5"/>
  <c r="I752" i="5"/>
  <c r="G809" i="5"/>
  <c r="D2727" i="5"/>
  <c r="M1649" i="5"/>
  <c r="F1123" i="5"/>
  <c r="K1048" i="5"/>
  <c r="D59" i="5"/>
  <c r="M2082" i="5"/>
  <c r="I2697" i="5"/>
  <c r="I2755" i="5"/>
  <c r="I2067" i="5"/>
  <c r="F336" i="5"/>
  <c r="I802" i="5"/>
  <c r="E1472" i="5"/>
  <c r="K2854" i="5"/>
  <c r="K1147" i="5"/>
  <c r="E481" i="5"/>
  <c r="D488" i="5"/>
  <c r="E1865" i="5"/>
  <c r="E682" i="5"/>
  <c r="M1545" i="5"/>
  <c r="D1904" i="5"/>
  <c r="D2230" i="5"/>
  <c r="M1886" i="5"/>
  <c r="E2292" i="5"/>
  <c r="K1167" i="5"/>
  <c r="I76" i="5"/>
  <c r="I118" i="5"/>
  <c r="I776" i="5"/>
  <c r="E610" i="5"/>
  <c r="D1876" i="5"/>
  <c r="G1647" i="5"/>
  <c r="M1009" i="5"/>
  <c r="M1319" i="5"/>
  <c r="E2698" i="5"/>
  <c r="M2289" i="5"/>
  <c r="E53" i="5"/>
  <c r="D1022" i="5"/>
  <c r="E1486" i="5"/>
  <c r="D2842" i="5"/>
  <c r="I583" i="5"/>
  <c r="E981" i="5"/>
  <c r="D2163" i="5"/>
  <c r="G1521" i="5"/>
  <c r="K2269" i="5"/>
  <c r="I2284" i="5"/>
  <c r="M164" i="5"/>
  <c r="K2680" i="5"/>
  <c r="I2807" i="5"/>
  <c r="K1883" i="5"/>
  <c r="M2138" i="5"/>
  <c r="F2746" i="5"/>
  <c r="E764" i="5"/>
  <c r="I2653" i="5"/>
  <c r="I579" i="5"/>
  <c r="M433" i="5"/>
  <c r="M882" i="5"/>
  <c r="D982" i="5"/>
  <c r="K2407" i="5"/>
  <c r="F2457" i="5"/>
  <c r="K2401" i="5"/>
  <c r="E866" i="5"/>
  <c r="D650" i="5"/>
  <c r="G743" i="5"/>
  <c r="D306" i="5"/>
  <c r="I1429" i="5"/>
  <c r="E1127" i="5"/>
  <c r="I1873" i="5"/>
  <c r="K2001" i="5"/>
  <c r="E1613" i="5"/>
  <c r="G601" i="5"/>
  <c r="K2697" i="5"/>
  <c r="E1308" i="5"/>
  <c r="K593" i="5"/>
  <c r="G917" i="5"/>
  <c r="K989" i="5"/>
  <c r="D1909" i="5"/>
  <c r="M737" i="5"/>
  <c r="M993" i="5"/>
  <c r="E1681" i="5"/>
  <c r="I2699" i="5"/>
  <c r="I2655" i="5"/>
  <c r="K786" i="5"/>
  <c r="M2784" i="5"/>
  <c r="I1053" i="5"/>
  <c r="E2104" i="5"/>
  <c r="G1256" i="5"/>
  <c r="E78" i="5"/>
  <c r="I2538" i="5"/>
  <c r="F2445" i="5"/>
  <c r="K938" i="5"/>
  <c r="K2214" i="5"/>
  <c r="I958" i="5"/>
  <c r="M315" i="5"/>
  <c r="K1875" i="5"/>
  <c r="I271" i="5"/>
  <c r="K54" i="5"/>
  <c r="I1148" i="5"/>
  <c r="F2252" i="5"/>
  <c r="G1498" i="5"/>
  <c r="G2440" i="5"/>
  <c r="I1947" i="5"/>
  <c r="M91" i="5"/>
  <c r="E749" i="5"/>
  <c r="M1724" i="5"/>
  <c r="D2557" i="5"/>
  <c r="G909" i="5"/>
  <c r="E1055" i="5"/>
  <c r="E966" i="5"/>
  <c r="D2726" i="5"/>
  <c r="G2824" i="5"/>
  <c r="K2285" i="5"/>
  <c r="M131" i="5"/>
  <c r="K299" i="5"/>
  <c r="K2204" i="5"/>
  <c r="G371" i="5"/>
  <c r="E2606" i="5"/>
  <c r="M210" i="5"/>
  <c r="D1959" i="5"/>
  <c r="I2878" i="5"/>
  <c r="G1870" i="5"/>
  <c r="E1717" i="5"/>
  <c r="F2091" i="5"/>
  <c r="M1776" i="5"/>
  <c r="D1902" i="5"/>
  <c r="E81" i="5"/>
  <c r="E1419" i="5"/>
  <c r="D721" i="5"/>
  <c r="G166" i="5"/>
  <c r="K355" i="5"/>
  <c r="M2583" i="5"/>
  <c r="I1081" i="5"/>
  <c r="I1263" i="5"/>
  <c r="G1287" i="5"/>
  <c r="F990" i="5"/>
  <c r="G2639" i="5"/>
  <c r="F558" i="5"/>
  <c r="K1654" i="5"/>
  <c r="M2749" i="5"/>
  <c r="I2861" i="5"/>
  <c r="I1162" i="5"/>
  <c r="K897" i="5"/>
  <c r="I1657" i="5"/>
  <c r="I2533" i="5"/>
  <c r="K159" i="5"/>
  <c r="G456" i="5"/>
  <c r="F2262" i="5"/>
  <c r="G1284" i="5"/>
  <c r="D778" i="5"/>
  <c r="F1952" i="5"/>
  <c r="I1067" i="5"/>
  <c r="K2879" i="5"/>
  <c r="G302" i="5"/>
  <c r="G545" i="5"/>
  <c r="M2876" i="5"/>
  <c r="E1715" i="5"/>
  <c r="G1165" i="5"/>
  <c r="K1699" i="5"/>
  <c r="I1863" i="5"/>
  <c r="G1216" i="5"/>
  <c r="G2757" i="5"/>
  <c r="D424" i="5"/>
  <c r="K1129" i="5"/>
  <c r="D2703" i="5"/>
  <c r="D912" i="5"/>
  <c r="K2457" i="5"/>
  <c r="E917" i="5"/>
  <c r="D1519" i="5"/>
  <c r="E1530" i="5"/>
  <c r="K2048" i="5"/>
  <c r="M1604" i="5"/>
  <c r="D2538" i="5"/>
  <c r="D1641" i="5"/>
  <c r="K800" i="5"/>
  <c r="K1966" i="5"/>
  <c r="G356" i="5"/>
  <c r="E1955" i="5"/>
  <c r="I1267" i="5"/>
  <c r="E1342" i="5"/>
  <c r="G171" i="5"/>
  <c r="M451" i="5"/>
  <c r="E794" i="5"/>
  <c r="M1339" i="5"/>
  <c r="F1133" i="5"/>
  <c r="G901" i="5"/>
  <c r="E1035" i="5"/>
  <c r="G933" i="5"/>
  <c r="D2535" i="5"/>
  <c r="D748" i="5"/>
  <c r="G866" i="5"/>
  <c r="F87" i="5"/>
  <c r="M1720" i="5"/>
  <c r="K484" i="5"/>
  <c r="D2004" i="5"/>
  <c r="K679" i="5"/>
  <c r="K2539" i="5"/>
  <c r="D338" i="5"/>
  <c r="G1838" i="5"/>
  <c r="I590" i="5"/>
  <c r="F1401" i="5"/>
  <c r="I1642" i="5"/>
  <c r="D2077" i="5"/>
  <c r="I562" i="5"/>
  <c r="M2160" i="5"/>
  <c r="F2423" i="5"/>
  <c r="G2355" i="5"/>
  <c r="I820" i="5"/>
  <c r="M109" i="5"/>
  <c r="I138" i="5"/>
  <c r="D1809" i="5"/>
  <c r="F371" i="5"/>
  <c r="F75" i="5"/>
  <c r="F1459" i="5"/>
  <c r="E924" i="5"/>
  <c r="K1603" i="5"/>
  <c r="I379" i="5"/>
  <c r="F2039" i="5"/>
  <c r="K1311" i="5"/>
  <c r="K1571" i="5"/>
  <c r="D518" i="5"/>
  <c r="E1720" i="5"/>
  <c r="M176" i="5"/>
  <c r="I65" i="5"/>
  <c r="G1969" i="5"/>
  <c r="D627" i="5"/>
  <c r="F2522" i="5"/>
  <c r="E717" i="5"/>
  <c r="I567" i="5"/>
  <c r="M1236" i="5"/>
  <c r="E1893" i="5"/>
  <c r="F2489" i="5"/>
  <c r="D2816" i="5"/>
  <c r="G1688" i="5"/>
  <c r="F388" i="5"/>
  <c r="M2344" i="5"/>
  <c r="E1169" i="5"/>
  <c r="D2592" i="5"/>
  <c r="E1725" i="5"/>
  <c r="E1941" i="5"/>
  <c r="M461" i="5"/>
  <c r="M1854" i="5"/>
  <c r="D358" i="5"/>
  <c r="E836" i="5"/>
  <c r="M1943" i="5"/>
  <c r="G2576" i="5"/>
  <c r="G478" i="5"/>
  <c r="G2486" i="5"/>
  <c r="D498" i="5"/>
  <c r="K2150" i="5"/>
  <c r="I1445" i="5"/>
  <c r="E1630" i="5"/>
  <c r="G2055" i="5"/>
  <c r="I1698" i="5"/>
  <c r="K2426" i="5"/>
  <c r="F2291" i="5"/>
  <c r="M1669" i="5"/>
  <c r="M1837" i="5"/>
  <c r="F391" i="5"/>
  <c r="K2098" i="5"/>
  <c r="M1795" i="5"/>
  <c r="I998" i="5"/>
  <c r="G591" i="5"/>
  <c r="I1730" i="5"/>
  <c r="D2302" i="5"/>
  <c r="I29" i="5"/>
  <c r="D456" i="5"/>
  <c r="M2805" i="5"/>
  <c r="G2079" i="5"/>
  <c r="F1352" i="5"/>
  <c r="E2153" i="5"/>
  <c r="F2037" i="5"/>
  <c r="D669" i="5"/>
  <c r="D1230" i="5"/>
  <c r="D2231" i="5"/>
  <c r="G1306" i="5"/>
  <c r="E507" i="5"/>
  <c r="D2869" i="5"/>
  <c r="G398" i="5"/>
  <c r="G2505" i="5"/>
  <c r="K2120" i="5"/>
  <c r="K1608" i="5"/>
  <c r="I2207" i="5"/>
  <c r="G505" i="5"/>
  <c r="K1852" i="5"/>
  <c r="K2383" i="5"/>
  <c r="G2620" i="5"/>
  <c r="E1898" i="5"/>
  <c r="M2552" i="5"/>
  <c r="I530" i="5"/>
  <c r="I1008" i="5"/>
  <c r="I1440" i="5"/>
  <c r="E1685" i="5"/>
  <c r="G1574" i="5"/>
  <c r="K2555" i="5"/>
  <c r="G1970" i="5"/>
  <c r="E2767" i="5"/>
  <c r="E1656" i="5"/>
  <c r="D1638" i="5"/>
  <c r="G2863" i="5"/>
  <c r="G82" i="5"/>
  <c r="K1079" i="5"/>
  <c r="M2698" i="5"/>
  <c r="D1857" i="5"/>
  <c r="D286" i="5"/>
  <c r="D2478" i="5"/>
  <c r="E1328" i="5"/>
  <c r="K2386" i="5"/>
  <c r="K1874" i="5"/>
  <c r="M2103" i="5"/>
  <c r="I2609" i="5"/>
  <c r="K1492" i="5"/>
  <c r="E2629" i="5"/>
  <c r="M1973" i="5"/>
  <c r="I1972" i="5"/>
  <c r="E2034" i="5"/>
  <c r="M2043" i="5"/>
  <c r="D1019" i="5"/>
  <c r="F2813" i="5"/>
  <c r="F2751" i="5"/>
  <c r="K703" i="5"/>
  <c r="D2768" i="5"/>
  <c r="F1721" i="5"/>
  <c r="I2434" i="5"/>
  <c r="E2115" i="5"/>
  <c r="F2516" i="5"/>
  <c r="E143" i="5"/>
  <c r="G2140" i="5"/>
  <c r="K213" i="5"/>
  <c r="G2288" i="5"/>
  <c r="G1862" i="5"/>
  <c r="E745" i="5"/>
  <c r="I965" i="5"/>
  <c r="K2314" i="5"/>
  <c r="M277" i="5"/>
  <c r="F2125" i="5"/>
  <c r="M1932" i="5"/>
  <c r="M1692" i="5"/>
  <c r="F507" i="5"/>
  <c r="G1774" i="5"/>
  <c r="G769" i="5"/>
  <c r="F2160" i="5"/>
  <c r="E1785" i="5"/>
  <c r="K779" i="5"/>
  <c r="D2728" i="5"/>
  <c r="M1054" i="5"/>
  <c r="M1099" i="5"/>
  <c r="F1125" i="5"/>
  <c r="I1273" i="5"/>
  <c r="G1825" i="5"/>
  <c r="G1148" i="5"/>
  <c r="G552" i="5"/>
  <c r="G238" i="5"/>
  <c r="M1021" i="5"/>
  <c r="K1160" i="5"/>
  <c r="I1102" i="5"/>
  <c r="E1769" i="5"/>
  <c r="G1718" i="5"/>
  <c r="D861" i="5"/>
  <c r="G524" i="5"/>
  <c r="F1604" i="5"/>
  <c r="I1677" i="5"/>
  <c r="F1468" i="5"/>
  <c r="G2415" i="5"/>
  <c r="G1562" i="5"/>
  <c r="F2536" i="5"/>
  <c r="D1928" i="5"/>
  <c r="F2030" i="5"/>
  <c r="K2375" i="5"/>
  <c r="G2065" i="5"/>
  <c r="I2497" i="5"/>
  <c r="I822" i="5"/>
  <c r="M1646" i="5"/>
  <c r="K1636" i="5"/>
  <c r="G794" i="5"/>
  <c r="F1741" i="5"/>
  <c r="I2628" i="5"/>
  <c r="D2250" i="5"/>
  <c r="M1501" i="5"/>
  <c r="G1364" i="5"/>
  <c r="G2276" i="5"/>
  <c r="D2646" i="5"/>
  <c r="D2128" i="5"/>
  <c r="G479" i="5"/>
  <c r="D428" i="5"/>
  <c r="G1590" i="5"/>
  <c r="F2008" i="5"/>
  <c r="G670" i="5"/>
  <c r="F1710" i="5"/>
  <c r="F2827" i="5"/>
  <c r="G123" i="5"/>
  <c r="G1991" i="5"/>
  <c r="F2589" i="5"/>
  <c r="M516" i="5"/>
  <c r="D2621" i="5"/>
  <c r="F2079" i="5"/>
  <c r="I1815" i="5"/>
  <c r="G2587" i="5"/>
  <c r="F2355" i="5"/>
  <c r="E1447" i="5"/>
  <c r="G1460" i="5"/>
  <c r="E362" i="5"/>
  <c r="K1519" i="5"/>
  <c r="G66" i="5"/>
  <c r="F1043" i="5"/>
  <c r="G272" i="5"/>
  <c r="M2072" i="5"/>
  <c r="D504" i="5"/>
  <c r="G2684" i="5"/>
  <c r="M2243" i="5"/>
  <c r="F277" i="5"/>
  <c r="I1691" i="5"/>
  <c r="D2171" i="5"/>
  <c r="G352" i="5"/>
  <c r="M532" i="5"/>
  <c r="M948" i="5"/>
  <c r="G2371" i="5"/>
  <c r="E910" i="5"/>
  <c r="M1509" i="5"/>
  <c r="D905" i="5"/>
  <c r="D1600" i="5"/>
  <c r="G475" i="5"/>
  <c r="K1138" i="5"/>
  <c r="F2013" i="5"/>
  <c r="M249" i="5"/>
  <c r="F2645" i="5"/>
  <c r="F2480" i="5"/>
  <c r="G971" i="5"/>
  <c r="F1148" i="5"/>
  <c r="E2453" i="5"/>
  <c r="G713" i="5"/>
  <c r="K63" i="5"/>
  <c r="G1286" i="5"/>
  <c r="I2206" i="5"/>
  <c r="F1757" i="5"/>
  <c r="M188" i="5"/>
  <c r="G1190" i="5"/>
  <c r="I1559" i="5"/>
  <c r="E2029" i="5"/>
  <c r="D1159" i="5"/>
  <c r="D2560" i="5"/>
  <c r="K2268" i="5"/>
  <c r="D2387" i="5"/>
  <c r="E2204" i="5"/>
  <c r="M2733" i="5"/>
  <c r="K452" i="5"/>
  <c r="D2277" i="5"/>
  <c r="F2549" i="5"/>
  <c r="G239" i="5"/>
  <c r="G2677" i="5"/>
  <c r="K2514" i="5"/>
  <c r="G1350" i="5"/>
  <c r="D2713" i="5"/>
  <c r="M721" i="5"/>
  <c r="D840" i="5"/>
  <c r="F2364" i="5"/>
  <c r="M909" i="5"/>
  <c r="M1772" i="5"/>
  <c r="D1122" i="5"/>
  <c r="G1462" i="5"/>
  <c r="M483" i="5"/>
  <c r="I2244" i="5"/>
  <c r="E450" i="5"/>
  <c r="K70" i="5"/>
  <c r="E2771" i="5"/>
  <c r="G442" i="5"/>
  <c r="E2539" i="5"/>
  <c r="D673" i="5"/>
  <c r="D851" i="5"/>
  <c r="D2634" i="5"/>
  <c r="M55" i="5"/>
  <c r="K2789" i="5"/>
  <c r="D1478" i="5"/>
  <c r="K2058" i="5"/>
  <c r="D2636" i="5"/>
  <c r="D2038" i="5"/>
  <c r="E579" i="5"/>
  <c r="M2535" i="5"/>
  <c r="M243" i="5"/>
  <c r="E879" i="5"/>
  <c r="K801" i="5"/>
  <c r="F745" i="5"/>
  <c r="K1704" i="5"/>
  <c r="F281" i="5"/>
  <c r="G1720" i="5"/>
  <c r="K1315" i="5"/>
  <c r="E2427" i="5"/>
  <c r="F801" i="5"/>
  <c r="D1936" i="5"/>
  <c r="M265" i="5"/>
  <c r="D1938" i="5"/>
  <c r="K1271" i="5"/>
  <c r="D1194" i="5"/>
  <c r="E578" i="5"/>
  <c r="M2194" i="5"/>
  <c r="K1329" i="5"/>
  <c r="F1549" i="5"/>
  <c r="K171" i="5"/>
  <c r="G2618" i="5"/>
  <c r="M652" i="5"/>
  <c r="F521" i="5"/>
  <c r="K2273" i="5"/>
  <c r="G1341" i="5"/>
  <c r="K2102" i="5"/>
  <c r="D2081" i="5"/>
  <c r="I2735" i="5"/>
  <c r="E1051" i="5"/>
  <c r="I667" i="5"/>
  <c r="K1175" i="5"/>
  <c r="D2578" i="5"/>
  <c r="I237" i="5"/>
  <c r="G453" i="5"/>
  <c r="D2684" i="5"/>
  <c r="M1428" i="5"/>
  <c r="D1086" i="5"/>
  <c r="K507" i="5"/>
  <c r="M269" i="5"/>
  <c r="E2474" i="5"/>
  <c r="F655" i="5"/>
  <c r="F10" i="5"/>
  <c r="E29" i="5"/>
  <c r="F2785" i="5"/>
  <c r="E141" i="5"/>
  <c r="I383" i="5"/>
  <c r="D1637" i="5"/>
  <c r="M2566" i="5"/>
  <c r="I662" i="5"/>
  <c r="K176" i="5"/>
  <c r="G104" i="5"/>
  <c r="K2439" i="5"/>
  <c r="F162" i="5"/>
  <c r="F2570" i="5"/>
  <c r="I1959" i="5"/>
  <c r="E1459" i="5"/>
  <c r="I2711" i="5"/>
  <c r="M340" i="5"/>
  <c r="F1338" i="5"/>
  <c r="E1604" i="5"/>
  <c r="E208" i="5"/>
  <c r="G291" i="5"/>
  <c r="F2648" i="5"/>
  <c r="K1173" i="5"/>
  <c r="G1311" i="5"/>
  <c r="I1627" i="5"/>
  <c r="D2007" i="5"/>
  <c r="I2248" i="5"/>
  <c r="D1948" i="5"/>
  <c r="F1022" i="5"/>
  <c r="D2477" i="5"/>
  <c r="K697" i="5"/>
  <c r="K1126" i="5"/>
  <c r="M125" i="5"/>
  <c r="D1197" i="5"/>
  <c r="K1238" i="5"/>
  <c r="D1860" i="5"/>
  <c r="M2188" i="5"/>
  <c r="F2838" i="5"/>
  <c r="E131" i="5"/>
  <c r="E901" i="5"/>
  <c r="K2100" i="5"/>
  <c r="D1933" i="5"/>
  <c r="M894" i="5"/>
  <c r="E944" i="5"/>
  <c r="G1446" i="5"/>
  <c r="E39" i="5"/>
  <c r="D679" i="5"/>
  <c r="K1627" i="5"/>
  <c r="I1167" i="5"/>
  <c r="E2854" i="5"/>
  <c r="F1489" i="5"/>
  <c r="M1958" i="5"/>
  <c r="M229" i="5"/>
  <c r="M2133" i="5"/>
  <c r="G2279" i="5"/>
  <c r="E2858" i="5"/>
  <c r="G1181" i="5"/>
  <c r="G2154" i="5"/>
  <c r="G1903" i="5"/>
  <c r="K1600" i="5"/>
  <c r="D1744" i="5"/>
  <c r="I1409" i="5"/>
  <c r="E41" i="5"/>
  <c r="G1956" i="5"/>
  <c r="M934" i="5"/>
  <c r="E742" i="5"/>
  <c r="F2508" i="5"/>
  <c r="M950" i="5"/>
  <c r="K2511" i="5"/>
  <c r="E2720" i="5"/>
  <c r="I515" i="5"/>
  <c r="D446" i="5"/>
  <c r="M357" i="5"/>
  <c r="M1449" i="5"/>
  <c r="G2686" i="5"/>
  <c r="D472" i="5"/>
  <c r="G2034" i="5"/>
  <c r="D52" i="5"/>
  <c r="K2054" i="5"/>
  <c r="G1833" i="5"/>
  <c r="M1394" i="5"/>
  <c r="I2671" i="5"/>
  <c r="F2448" i="5"/>
  <c r="D82" i="5"/>
  <c r="K1926" i="5"/>
  <c r="D2235" i="5"/>
  <c r="I250" i="5"/>
  <c r="F2130" i="5"/>
  <c r="D39" i="5"/>
  <c r="F982" i="5"/>
  <c r="G2623" i="5"/>
  <c r="E644" i="5"/>
  <c r="G1503" i="5"/>
  <c r="I1076" i="5"/>
  <c r="E1620" i="5"/>
  <c r="K1071" i="5"/>
  <c r="G1936" i="5"/>
  <c r="D1562" i="5"/>
  <c r="E580" i="5"/>
  <c r="M1432" i="5"/>
  <c r="K881" i="5"/>
  <c r="I2321" i="5"/>
  <c r="G1921" i="5"/>
  <c r="D779" i="5"/>
  <c r="D1610" i="5"/>
  <c r="I741" i="5"/>
  <c r="G2372" i="5"/>
  <c r="D166" i="5"/>
  <c r="D1711" i="5"/>
  <c r="D1318" i="5"/>
  <c r="D2229" i="5"/>
  <c r="G1442" i="5"/>
  <c r="K552" i="5"/>
  <c r="F882" i="5"/>
  <c r="G2624" i="5"/>
  <c r="M747" i="5"/>
  <c r="I2631" i="5"/>
  <c r="F2090" i="5"/>
  <c r="G2814" i="5"/>
  <c r="M988" i="5"/>
  <c r="M114" i="5"/>
  <c r="E757" i="5"/>
  <c r="E14" i="5"/>
  <c r="M204" i="5"/>
  <c r="D1880" i="5"/>
  <c r="D1297" i="5"/>
  <c r="F1100" i="5"/>
  <c r="F2076" i="5"/>
  <c r="I736" i="5"/>
  <c r="M2098" i="5"/>
  <c r="F2002" i="5"/>
  <c r="E2868" i="5"/>
  <c r="I1198" i="5"/>
  <c r="M2651" i="5"/>
  <c r="G266" i="5"/>
  <c r="G136" i="5"/>
  <c r="K311" i="5"/>
  <c r="E527" i="5"/>
  <c r="M2653" i="5"/>
  <c r="G256" i="5"/>
  <c r="D1941" i="5"/>
  <c r="M1680" i="5"/>
  <c r="F652" i="5"/>
  <c r="K292" i="5"/>
  <c r="G2689" i="5"/>
  <c r="M2112" i="5"/>
  <c r="G2868" i="5"/>
  <c r="M1784" i="5"/>
  <c r="G549" i="5"/>
  <c r="F1025" i="5"/>
  <c r="G2127" i="5"/>
  <c r="E1767" i="5"/>
  <c r="K6" i="5"/>
  <c r="I1668" i="5"/>
  <c r="E451" i="5"/>
  <c r="G870" i="5"/>
  <c r="I2661" i="5"/>
  <c r="I1748" i="5"/>
  <c r="G2671" i="5"/>
  <c r="D2240" i="5"/>
  <c r="E612" i="5"/>
  <c r="F1193" i="5"/>
  <c r="D214" i="5"/>
  <c r="G2879" i="5"/>
  <c r="D1826" i="5"/>
  <c r="K954" i="5"/>
  <c r="I1323" i="5"/>
  <c r="F916" i="5"/>
  <c r="E2571" i="5"/>
  <c r="G2069" i="5"/>
  <c r="E2038" i="5"/>
  <c r="I1548" i="5"/>
  <c r="F2339" i="5"/>
  <c r="K2104" i="5"/>
  <c r="K1588" i="5"/>
  <c r="F1965" i="5"/>
  <c r="I624" i="5"/>
  <c r="G2633" i="5"/>
  <c r="E530" i="5"/>
  <c r="M1308" i="5"/>
  <c r="K2577" i="5"/>
  <c r="E2372" i="5"/>
  <c r="F25" i="5"/>
  <c r="F85" i="5"/>
  <c r="M1185" i="5"/>
  <c r="G753" i="5"/>
  <c r="I1435" i="5"/>
  <c r="D724" i="5"/>
  <c r="M50" i="5"/>
  <c r="M1745" i="5"/>
  <c r="M142" i="5"/>
  <c r="F374" i="5"/>
  <c r="F282" i="5"/>
  <c r="K331" i="5"/>
  <c r="D664" i="5"/>
  <c r="D183" i="5"/>
  <c r="G1711" i="5"/>
  <c r="M571" i="5"/>
  <c r="M567" i="5"/>
  <c r="I919" i="5"/>
  <c r="K1102" i="5"/>
  <c r="I30" i="5"/>
  <c r="I2390" i="5"/>
  <c r="F32" i="5"/>
  <c r="F900" i="5"/>
  <c r="K833" i="5"/>
  <c r="M2816" i="5"/>
  <c r="K2025" i="5"/>
  <c r="I2545" i="5"/>
  <c r="K2516" i="5"/>
  <c r="D728" i="5"/>
  <c r="K837" i="5"/>
  <c r="F2554" i="5"/>
  <c r="G264" i="5"/>
  <c r="M710" i="5"/>
  <c r="K2559" i="5"/>
  <c r="D2401" i="5"/>
  <c r="K2362" i="5"/>
  <c r="G2151" i="5"/>
  <c r="K398" i="5"/>
  <c r="M1771" i="5"/>
  <c r="F135" i="5"/>
  <c r="E301" i="5"/>
  <c r="K15" i="5"/>
  <c r="E1602" i="5"/>
  <c r="F194" i="5"/>
  <c r="I1035" i="5"/>
  <c r="G1940" i="5"/>
  <c r="E2660" i="5"/>
  <c r="D235" i="5"/>
  <c r="K1119" i="5"/>
  <c r="M499" i="5"/>
  <c r="M2691" i="5"/>
  <c r="M1354" i="5"/>
  <c r="K831" i="5"/>
  <c r="G467" i="5"/>
  <c r="F500" i="5"/>
  <c r="M149" i="5"/>
  <c r="K805" i="5"/>
  <c r="G1798" i="5"/>
  <c r="D333" i="5"/>
  <c r="I364" i="5"/>
  <c r="K1999" i="5"/>
  <c r="I2693" i="5"/>
  <c r="F2628" i="5"/>
  <c r="F2351" i="5"/>
  <c r="G1561" i="5"/>
  <c r="D1004" i="5"/>
  <c r="E146" i="5"/>
  <c r="E2266" i="5"/>
  <c r="G837" i="5"/>
  <c r="E2171" i="5"/>
  <c r="G1962" i="5"/>
  <c r="G2535" i="5"/>
  <c r="K1328" i="5"/>
  <c r="K699" i="5"/>
  <c r="K566" i="5"/>
  <c r="E634" i="5"/>
  <c r="D1873" i="5"/>
  <c r="M1133" i="5"/>
  <c r="M2775" i="5"/>
  <c r="D1899" i="5"/>
  <c r="K2391" i="5"/>
  <c r="G2248" i="5"/>
  <c r="G1122" i="5"/>
  <c r="M1531" i="5"/>
  <c r="E371" i="5"/>
  <c r="K1292" i="5"/>
  <c r="K1204" i="5"/>
  <c r="E2060" i="5"/>
  <c r="M2148" i="5"/>
  <c r="F1540" i="5"/>
  <c r="K1851" i="5"/>
  <c r="G410" i="5"/>
  <c r="E213" i="5"/>
  <c r="G1508" i="5"/>
  <c r="K2188" i="5"/>
  <c r="D950" i="5"/>
  <c r="F2203" i="5"/>
  <c r="G2010" i="5"/>
  <c r="I563" i="5"/>
  <c r="E1559" i="5"/>
  <c r="G1663" i="5"/>
  <c r="I1443" i="5"/>
  <c r="F727" i="5"/>
  <c r="D2005" i="5"/>
  <c r="I848" i="5"/>
  <c r="D893" i="5"/>
  <c r="F59" i="5"/>
  <c r="G448" i="5"/>
  <c r="D2112" i="5"/>
  <c r="G2082" i="5"/>
  <c r="F2532" i="5"/>
  <c r="F1673" i="5"/>
  <c r="M2256" i="5"/>
  <c r="E2653" i="5"/>
  <c r="F251" i="5"/>
  <c r="K1868" i="5"/>
  <c r="F119" i="5"/>
  <c r="D391" i="5"/>
  <c r="F575" i="5"/>
  <c r="E9" i="5"/>
  <c r="G1130" i="5"/>
  <c r="D2681" i="5"/>
  <c r="I2103" i="5"/>
  <c r="K2609" i="5"/>
  <c r="G1059" i="5"/>
  <c r="M1259" i="5"/>
  <c r="D1804" i="5"/>
  <c r="E87" i="5"/>
  <c r="G120" i="5"/>
  <c r="E1922" i="5"/>
  <c r="G1112" i="5"/>
  <c r="F1416" i="5"/>
  <c r="K436" i="5"/>
  <c r="I2268" i="5"/>
  <c r="K1799" i="5"/>
  <c r="G719" i="5"/>
  <c r="M1067" i="5"/>
  <c r="G1816" i="5"/>
  <c r="E2296" i="5"/>
  <c r="G64" i="5"/>
  <c r="F137" i="5"/>
  <c r="G589" i="5"/>
  <c r="G2376" i="5"/>
  <c r="E1858" i="5"/>
  <c r="G473" i="5"/>
  <c r="K922" i="5"/>
  <c r="K1443" i="5"/>
  <c r="M2405" i="5"/>
  <c r="D1409" i="5"/>
  <c r="K488" i="5"/>
  <c r="G2204" i="5"/>
  <c r="M2217" i="5"/>
  <c r="G2794" i="5"/>
  <c r="G1329" i="5"/>
  <c r="F312" i="5"/>
  <c r="K2225" i="5"/>
  <c r="E373" i="5"/>
  <c r="K978" i="5"/>
  <c r="I1484" i="5"/>
  <c r="M1696" i="5"/>
  <c r="K404" i="5"/>
  <c r="M1930" i="5"/>
  <c r="K280" i="5"/>
  <c r="I516" i="5"/>
  <c r="E1915" i="5"/>
  <c r="D1824" i="5"/>
  <c r="G1404" i="5"/>
  <c r="K950" i="5"/>
  <c r="D2151" i="5"/>
  <c r="E266" i="5"/>
  <c r="F724" i="5"/>
  <c r="I2860" i="5"/>
  <c r="M1898" i="5"/>
  <c r="E2740" i="5"/>
  <c r="F967" i="5"/>
  <c r="F862" i="5"/>
  <c r="E2068" i="5"/>
  <c r="M2062" i="5"/>
  <c r="E1779" i="5"/>
  <c r="D2225" i="5"/>
  <c r="F1109" i="5"/>
  <c r="E659" i="5"/>
  <c r="K1808" i="5"/>
  <c r="K323" i="5"/>
  <c r="F2430" i="5"/>
  <c r="F997" i="5"/>
  <c r="F1107" i="5"/>
  <c r="F148" i="5"/>
  <c r="I2568" i="5"/>
  <c r="I1816" i="5"/>
  <c r="G588" i="5"/>
  <c r="K2067" i="5"/>
  <c r="E490" i="5"/>
  <c r="F1441" i="5"/>
  <c r="D2069" i="5"/>
  <c r="K996" i="5"/>
  <c r="I259" i="5"/>
  <c r="I663" i="5"/>
  <c r="E2584" i="5"/>
  <c r="K2639" i="5"/>
  <c r="G607" i="5"/>
  <c r="E1748" i="5"/>
  <c r="E2768" i="5"/>
  <c r="G1164" i="5"/>
  <c r="G574" i="5"/>
  <c r="D1740" i="5"/>
  <c r="D2200" i="5"/>
  <c r="G110" i="5"/>
  <c r="G595" i="5"/>
  <c r="I109" i="5"/>
  <c r="M2461" i="5"/>
  <c r="K220" i="5"/>
  <c r="D1882" i="5"/>
  <c r="M2443" i="5"/>
  <c r="I2772" i="5"/>
  <c r="M2421" i="5"/>
  <c r="G677" i="5"/>
  <c r="F1271" i="5"/>
  <c r="F1413" i="5"/>
  <c r="I2757" i="5"/>
  <c r="M1735" i="5"/>
  <c r="E2412" i="5"/>
  <c r="M148" i="5"/>
  <c r="M526" i="5"/>
  <c r="I2650" i="5"/>
  <c r="F1574" i="5"/>
  <c r="G841" i="5"/>
  <c r="E1396" i="5"/>
  <c r="E444" i="5"/>
  <c r="D161" i="5"/>
  <c r="M2631" i="5"/>
  <c r="D45" i="5"/>
  <c r="M771" i="5"/>
  <c r="D267" i="5"/>
  <c r="E912" i="5"/>
  <c r="K1707" i="5"/>
  <c r="M2880" i="5"/>
  <c r="K2378" i="5"/>
  <c r="F2022" i="5"/>
  <c r="E1428" i="5"/>
  <c r="F1462" i="5"/>
  <c r="E574" i="5"/>
  <c r="M1064" i="5"/>
  <c r="F2089" i="5"/>
  <c r="G1847" i="5"/>
  <c r="D896" i="5"/>
  <c r="K2658" i="5"/>
  <c r="K2079" i="5"/>
  <c r="D2032" i="5"/>
  <c r="K994" i="5"/>
  <c r="I2666" i="5"/>
  <c r="G108" i="5"/>
  <c r="D1000" i="5"/>
  <c r="I2758" i="5"/>
  <c r="F2547" i="5"/>
  <c r="M594" i="5"/>
  <c r="G1605" i="5"/>
  <c r="I665" i="5"/>
  <c r="G2708" i="5"/>
  <c r="F314" i="5"/>
  <c r="M1978" i="5"/>
  <c r="M642" i="5"/>
  <c r="D1145" i="5"/>
  <c r="K802" i="5"/>
  <c r="I925" i="5"/>
  <c r="D2652" i="5"/>
  <c r="I2423" i="5"/>
  <c r="K1155" i="5"/>
  <c r="G907" i="5"/>
  <c r="E906" i="5"/>
  <c r="K2050" i="5"/>
  <c r="K1279" i="5"/>
  <c r="D1845" i="5"/>
  <c r="G628" i="5"/>
  <c r="G1817" i="5"/>
  <c r="D620" i="5"/>
  <c r="F2061" i="5"/>
  <c r="K1787" i="5"/>
  <c r="D1039" i="5"/>
  <c r="D2859" i="5"/>
  <c r="F1575" i="5"/>
  <c r="M690" i="5"/>
  <c r="M2313" i="5"/>
  <c r="F1368" i="5"/>
  <c r="M600" i="5"/>
  <c r="M230" i="5"/>
  <c r="E2042" i="5"/>
  <c r="E696" i="5"/>
  <c r="K1251" i="5"/>
  <c r="D125" i="5"/>
  <c r="I1476" i="5"/>
  <c r="E2522" i="5"/>
  <c r="M2070" i="5"/>
  <c r="M2826" i="5"/>
  <c r="F2768" i="5"/>
  <c r="D2518" i="5"/>
  <c r="F2530" i="5"/>
  <c r="K769" i="5"/>
  <c r="K1336" i="5"/>
  <c r="F2001" i="5"/>
  <c r="E658" i="5"/>
  <c r="K2661" i="5"/>
  <c r="K842" i="5"/>
  <c r="G1360" i="5"/>
  <c r="M1928" i="5"/>
  <c r="E1867" i="5"/>
  <c r="I2301" i="5"/>
  <c r="I152" i="5"/>
  <c r="E1178" i="5"/>
  <c r="D1035" i="5"/>
  <c r="K1618" i="5"/>
  <c r="I1282" i="5"/>
  <c r="E129" i="5"/>
  <c r="K131" i="5"/>
  <c r="M2617" i="5"/>
  <c r="E2143" i="5"/>
  <c r="K2089" i="5"/>
  <c r="I1673" i="5"/>
  <c r="K37" i="5"/>
  <c r="F2207" i="5"/>
  <c r="M1026" i="5"/>
  <c r="K1397" i="5"/>
  <c r="K2454" i="5"/>
  <c r="K880" i="5"/>
  <c r="D2524" i="5"/>
  <c r="E2566" i="5"/>
  <c r="E2828" i="5"/>
  <c r="I410" i="5"/>
  <c r="M290" i="5"/>
  <c r="G2196" i="5"/>
  <c r="E1744" i="5"/>
  <c r="K1832" i="5"/>
  <c r="K1794" i="5"/>
  <c r="E2078" i="5"/>
  <c r="K242" i="5"/>
  <c r="K1759" i="5"/>
  <c r="E1427" i="5"/>
  <c r="M996" i="5"/>
  <c r="E1735" i="5"/>
  <c r="K910" i="5"/>
  <c r="G2872" i="5"/>
  <c r="I419" i="5"/>
  <c r="E1965" i="5"/>
  <c r="D839" i="5"/>
  <c r="I655" i="5"/>
  <c r="F934" i="5"/>
  <c r="K1553" i="5"/>
  <c r="I602" i="5"/>
  <c r="G2698" i="5"/>
  <c r="E1370" i="5"/>
  <c r="D298" i="5"/>
  <c r="F1597" i="5"/>
  <c r="K2760" i="5"/>
  <c r="M1173" i="5"/>
  <c r="M841" i="5"/>
  <c r="D528" i="5"/>
  <c r="K208" i="5"/>
  <c r="E1652" i="5"/>
  <c r="G2511" i="5"/>
  <c r="E326" i="5"/>
  <c r="M1820" i="5"/>
  <c r="F1978" i="5"/>
  <c r="F1492" i="5"/>
  <c r="K2799" i="5"/>
  <c r="I792" i="5"/>
  <c r="M2573" i="5"/>
  <c r="D854" i="5"/>
  <c r="E2121" i="5"/>
  <c r="I2108" i="5"/>
  <c r="E180" i="5"/>
  <c r="F2312" i="5"/>
  <c r="I1091" i="5"/>
  <c r="E2326" i="5"/>
  <c r="E2542" i="5"/>
  <c r="K24" i="5"/>
  <c r="F2591" i="5"/>
  <c r="D258" i="5"/>
  <c r="I1503" i="5"/>
  <c r="K2780" i="5"/>
  <c r="K571" i="5"/>
  <c r="I1195" i="5"/>
  <c r="E231" i="5"/>
  <c r="E270" i="5"/>
  <c r="D2855" i="5"/>
  <c r="D2880" i="5"/>
  <c r="I2537" i="5"/>
  <c r="E2603" i="5"/>
  <c r="E1875" i="5"/>
  <c r="M1188" i="5"/>
  <c r="M1376" i="5"/>
  <c r="M2419" i="5"/>
  <c r="F1319" i="5"/>
  <c r="D2857" i="5"/>
  <c r="F1192" i="5"/>
  <c r="D2423" i="5"/>
  <c r="K1353" i="5"/>
  <c r="D1736" i="5"/>
  <c r="G405" i="5"/>
  <c r="K300" i="5"/>
  <c r="I2015" i="5"/>
  <c r="E121" i="5"/>
  <c r="G333" i="5"/>
  <c r="M1537" i="5"/>
  <c r="E2056" i="5"/>
  <c r="M1345" i="5"/>
  <c r="D1692" i="5"/>
  <c r="G2679" i="5"/>
  <c r="F1633" i="5"/>
  <c r="F1676" i="5"/>
  <c r="K2032" i="5"/>
  <c r="K562" i="5"/>
  <c r="F1793" i="5"/>
  <c r="I1296" i="5"/>
  <c r="I1652" i="5"/>
  <c r="G2525" i="5"/>
  <c r="G1709" i="5"/>
  <c r="G1016" i="5"/>
  <c r="D1375" i="5"/>
  <c r="F2714" i="5"/>
  <c r="E597" i="5"/>
  <c r="D2233" i="5"/>
  <c r="I1925" i="5"/>
  <c r="G2399" i="5"/>
  <c r="K1522" i="5"/>
  <c r="M1701" i="5"/>
  <c r="M1987" i="5"/>
  <c r="E567" i="5"/>
  <c r="D1483" i="5"/>
  <c r="F1376" i="5"/>
  <c r="G2483" i="5"/>
  <c r="G323" i="5"/>
  <c r="D969" i="5"/>
  <c r="F2685" i="5"/>
  <c r="F1559" i="5"/>
  <c r="E2691" i="5"/>
  <c r="D1651" i="5"/>
  <c r="M65" i="5"/>
  <c r="K2434" i="5"/>
  <c r="K2532" i="5"/>
  <c r="K2540" i="5"/>
  <c r="I2354" i="5"/>
  <c r="K2152" i="5"/>
  <c r="D350" i="5"/>
  <c r="G937" i="5"/>
  <c r="F1094" i="5"/>
  <c r="K2292" i="5"/>
  <c r="M2228" i="5"/>
  <c r="E2763" i="5"/>
  <c r="G244" i="5"/>
  <c r="G807" i="5"/>
  <c r="G1445" i="5"/>
  <c r="I1793" i="5"/>
  <c r="E602" i="5"/>
  <c r="K102" i="5"/>
  <c r="G370" i="5"/>
  <c r="K753" i="5"/>
  <c r="F2220" i="5"/>
  <c r="D1910" i="5"/>
  <c r="K947" i="5"/>
  <c r="D2701" i="5"/>
  <c r="D1343" i="5"/>
  <c r="K2758" i="5"/>
  <c r="I2578" i="5"/>
  <c r="I568" i="5"/>
  <c r="I1869" i="5"/>
  <c r="K1377" i="5"/>
  <c r="M2765" i="5"/>
  <c r="F919" i="5"/>
  <c r="F797" i="5"/>
  <c r="F165" i="5"/>
  <c r="F2732" i="5"/>
  <c r="D1769" i="5"/>
  <c r="F2858" i="5"/>
  <c r="D317" i="5"/>
  <c r="E2494" i="5"/>
  <c r="E1934" i="5"/>
  <c r="G87" i="5"/>
  <c r="K1317" i="5"/>
  <c r="E331" i="5"/>
  <c r="D952" i="5"/>
  <c r="I1474" i="5"/>
  <c r="G2123" i="5"/>
  <c r="K1261" i="5"/>
  <c r="D2597" i="5"/>
  <c r="K1738" i="5"/>
  <c r="F335" i="5"/>
  <c r="K2578" i="5"/>
  <c r="F370" i="5"/>
  <c r="D2102" i="5"/>
  <c r="E2519" i="5"/>
  <c r="E1864" i="5"/>
  <c r="G1020" i="5"/>
  <c r="M794" i="5"/>
  <c r="F2609" i="5"/>
  <c r="G1549" i="5"/>
  <c r="E535" i="5"/>
  <c r="E2011" i="5"/>
  <c r="F637" i="5"/>
  <c r="D1657" i="5"/>
  <c r="I629" i="5"/>
  <c r="F1554" i="5"/>
  <c r="G2143" i="5"/>
  <c r="F360" i="5"/>
  <c r="G2379" i="5"/>
  <c r="F1938" i="5"/>
  <c r="G2700" i="5"/>
  <c r="I1803" i="5"/>
  <c r="M2464" i="5"/>
  <c r="M2511" i="5"/>
  <c r="G70" i="5"/>
  <c r="K1847" i="5"/>
  <c r="I1078" i="5"/>
  <c r="F1967" i="5"/>
  <c r="F1653" i="5"/>
  <c r="F2349" i="5"/>
  <c r="E2058" i="5"/>
  <c r="I547" i="5"/>
  <c r="D723" i="5"/>
  <c r="E1821" i="5"/>
  <c r="I2877" i="5"/>
  <c r="F284" i="5"/>
  <c r="E1600" i="5"/>
  <c r="G271" i="5"/>
  <c r="I2647" i="5"/>
  <c r="D164" i="5"/>
  <c r="K1653" i="5"/>
  <c r="I734" i="5"/>
  <c r="I2220" i="5"/>
  <c r="M233" i="5"/>
  <c r="F2137" i="5"/>
  <c r="G2214" i="5"/>
  <c r="D2451" i="5"/>
  <c r="E2089" i="5"/>
  <c r="I675" i="5"/>
  <c r="E1003" i="5"/>
  <c r="D1093" i="5"/>
  <c r="F1838" i="5"/>
  <c r="M471" i="5"/>
  <c r="D1900" i="5"/>
  <c r="M360" i="5"/>
  <c r="D2434" i="5"/>
  <c r="G1147" i="5"/>
  <c r="I2332" i="5"/>
  <c r="D2136" i="5"/>
  <c r="K187" i="5"/>
  <c r="M2051" i="5"/>
  <c r="F2233" i="5"/>
  <c r="M2821" i="5"/>
  <c r="I2412" i="5"/>
  <c r="I683" i="5"/>
  <c r="E2814" i="5"/>
  <c r="E2654" i="5"/>
  <c r="F375" i="5"/>
  <c r="G818" i="5"/>
  <c r="D955" i="5"/>
  <c r="D637" i="5"/>
  <c r="K527" i="5"/>
  <c r="M785" i="5"/>
  <c r="E414" i="5"/>
  <c r="E1310" i="5"/>
  <c r="D2258" i="5"/>
  <c r="F320" i="5"/>
  <c r="F2138" i="5"/>
  <c r="F266" i="5"/>
  <c r="I2170" i="5"/>
  <c r="K2186" i="5"/>
  <c r="E2157" i="5"/>
  <c r="G787" i="5"/>
  <c r="E2400" i="5"/>
  <c r="D308" i="5"/>
  <c r="I85" i="5"/>
  <c r="E581" i="5"/>
  <c r="D824" i="5"/>
  <c r="G1220" i="5"/>
  <c r="D19" i="5"/>
  <c r="E1672" i="5"/>
  <c r="I1241" i="5"/>
  <c r="M2036" i="5"/>
  <c r="G1493" i="5"/>
  <c r="F2573" i="5"/>
  <c r="K313" i="5"/>
  <c r="F1727" i="5"/>
  <c r="M1804" i="5"/>
  <c r="M428" i="5"/>
  <c r="I2610" i="5"/>
  <c r="D1025" i="5"/>
  <c r="F2281" i="5"/>
  <c r="I1588" i="5"/>
  <c r="M396" i="5"/>
  <c r="I304" i="5"/>
  <c r="M605" i="5"/>
  <c r="E178" i="5"/>
  <c r="M2074" i="5"/>
  <c r="G759" i="5"/>
  <c r="D74" i="5"/>
  <c r="K474" i="5"/>
  <c r="F1437" i="5"/>
  <c r="I2263" i="5"/>
  <c r="G2468" i="5"/>
  <c r="F847" i="5"/>
  <c r="K230" i="5"/>
  <c r="K2267" i="5"/>
  <c r="G2783" i="5"/>
  <c r="G547" i="5"/>
  <c r="G2255" i="5"/>
  <c r="K2255" i="5"/>
  <c r="K2715" i="5"/>
  <c r="E150" i="5"/>
  <c r="K1538" i="5"/>
  <c r="E154" i="5"/>
  <c r="E1359" i="5"/>
  <c r="G234" i="5"/>
  <c r="I1561" i="5"/>
  <c r="E44" i="5"/>
  <c r="K1400" i="5"/>
  <c r="F203" i="5"/>
  <c r="D882" i="5"/>
  <c r="E2757" i="5"/>
  <c r="F2387" i="5"/>
  <c r="D827" i="5"/>
  <c r="G1355" i="5"/>
  <c r="I2121" i="5"/>
  <c r="M2227" i="5"/>
  <c r="I1254" i="5"/>
  <c r="K609" i="5"/>
  <c r="I835" i="5"/>
  <c r="K1156" i="5"/>
  <c r="F1620" i="5"/>
  <c r="G2616" i="5"/>
  <c r="I1550" i="5"/>
  <c r="G993" i="5"/>
  <c r="I398" i="5"/>
  <c r="G1725" i="5"/>
  <c r="D2654" i="5"/>
  <c r="K215" i="5"/>
  <c r="K533" i="5"/>
  <c r="E1215" i="5"/>
  <c r="E2675" i="5"/>
  <c r="I246" i="5"/>
  <c r="K315" i="5"/>
  <c r="M2610" i="5"/>
  <c r="I2056" i="5"/>
  <c r="D717" i="5"/>
  <c r="E829" i="5"/>
  <c r="I911" i="5"/>
  <c r="F939" i="5"/>
  <c r="F1131" i="5"/>
  <c r="M2191" i="5"/>
  <c r="K2642" i="5"/>
  <c r="G972" i="5"/>
  <c r="F972" i="5"/>
  <c r="D1922" i="5"/>
  <c r="G1629" i="5"/>
  <c r="K56" i="5"/>
  <c r="D998" i="5"/>
  <c r="K2795" i="5"/>
  <c r="E2640" i="5"/>
  <c r="M1941" i="5"/>
  <c r="F767" i="5"/>
  <c r="I564" i="5"/>
  <c r="G309" i="5"/>
  <c r="K726" i="5"/>
  <c r="E438" i="5"/>
  <c r="M2336" i="5"/>
  <c r="K2265" i="5"/>
  <c r="F1297" i="5"/>
  <c r="F1661" i="5"/>
  <c r="D2364" i="5"/>
  <c r="G730" i="5"/>
  <c r="M2326" i="5"/>
  <c r="D1089" i="5"/>
  <c r="E2739" i="5"/>
  <c r="M2113" i="5"/>
  <c r="M1363" i="5"/>
  <c r="M69" i="5"/>
  <c r="D1433" i="5"/>
  <c r="K1386" i="5"/>
  <c r="K1466" i="5"/>
  <c r="G2873" i="5"/>
  <c r="M844" i="5"/>
  <c r="E79" i="5"/>
  <c r="D2103" i="5"/>
  <c r="I2380" i="5"/>
  <c r="E656" i="5"/>
  <c r="K2871" i="5"/>
  <c r="G938" i="5"/>
  <c r="I449" i="5"/>
  <c r="F2787" i="5"/>
  <c r="I1424" i="5"/>
  <c r="E109" i="5"/>
  <c r="F2668" i="5"/>
  <c r="D1761" i="5"/>
  <c r="I1237" i="5"/>
  <c r="K1902" i="5"/>
  <c r="I1747" i="5"/>
  <c r="K691" i="5"/>
  <c r="M543" i="5"/>
  <c r="F2211" i="5"/>
  <c r="I847" i="5"/>
  <c r="G1928" i="5"/>
  <c r="F852" i="5"/>
  <c r="F1730" i="5"/>
  <c r="I2804" i="5"/>
  <c r="K559" i="5"/>
  <c r="D262" i="5"/>
  <c r="M1700" i="5"/>
  <c r="K2364" i="5"/>
  <c r="K1092" i="5"/>
  <c r="G2088" i="5"/>
  <c r="F1729" i="5"/>
  <c r="M821" i="5"/>
  <c r="F2381" i="5"/>
  <c r="F58" i="5"/>
  <c r="M671" i="5"/>
  <c r="M2766" i="5"/>
  <c r="G2202" i="5"/>
  <c r="F2538" i="5"/>
  <c r="E2370" i="5"/>
  <c r="M2603" i="5"/>
  <c r="G2167" i="5"/>
  <c r="I2184" i="5"/>
  <c r="G298" i="5"/>
  <c r="K72" i="5"/>
  <c r="D403" i="5"/>
  <c r="G2588" i="5"/>
  <c r="E1933" i="5"/>
  <c r="I2797" i="5"/>
  <c r="F2338" i="5"/>
  <c r="G192" i="5"/>
  <c r="G1975" i="5"/>
  <c r="E1645" i="5"/>
  <c r="G1489" i="5"/>
  <c r="K1680" i="5"/>
  <c r="E370" i="5"/>
  <c r="M2270" i="5"/>
  <c r="D1222" i="5"/>
  <c r="D420" i="5"/>
  <c r="E364" i="5"/>
  <c r="F2595" i="5"/>
  <c r="E2028" i="5"/>
  <c r="E1415" i="5"/>
  <c r="F449" i="5"/>
  <c r="K1869" i="5"/>
  <c r="M1781" i="5"/>
  <c r="F2334" i="5"/>
  <c r="K1117" i="5"/>
  <c r="M2839" i="5"/>
  <c r="K288" i="5"/>
  <c r="F310" i="5"/>
  <c r="K1184" i="5"/>
  <c r="F140" i="5"/>
  <c r="K2696" i="5"/>
  <c r="E1422" i="5"/>
  <c r="I353" i="5"/>
  <c r="F160" i="5"/>
  <c r="E2051" i="5"/>
  <c r="I1020" i="5"/>
  <c r="E361" i="5"/>
  <c r="I543" i="5"/>
  <c r="E1569" i="5"/>
  <c r="K586" i="5"/>
  <c r="F2634" i="5"/>
  <c r="I2575" i="5"/>
  <c r="E459" i="5"/>
  <c r="F1367" i="5"/>
  <c r="E892" i="5"/>
  <c r="E1047" i="5"/>
  <c r="I775" i="5"/>
  <c r="M1237" i="5"/>
  <c r="D1888" i="5"/>
  <c r="D1441" i="5"/>
  <c r="I1083" i="5"/>
  <c r="G1885" i="5"/>
  <c r="G1819" i="5"/>
  <c r="M2298" i="5"/>
  <c r="M258" i="5"/>
  <c r="M2803" i="5"/>
  <c r="G523" i="5"/>
  <c r="K1321" i="5"/>
  <c r="I1172" i="5"/>
  <c r="G886" i="5"/>
  <c r="K1775" i="5"/>
  <c r="M1875" i="5"/>
  <c r="K2037" i="5"/>
  <c r="K407" i="5"/>
  <c r="M612" i="5"/>
  <c r="M1677" i="5"/>
  <c r="I2208" i="5"/>
  <c r="M731" i="5"/>
  <c r="F664" i="5"/>
  <c r="D1031" i="5"/>
  <c r="E236" i="5"/>
  <c r="K1346" i="5"/>
  <c r="I981" i="5"/>
  <c r="D2095" i="5"/>
  <c r="F1383" i="5"/>
  <c r="F568" i="5"/>
  <c r="M1292" i="5"/>
  <c r="F599" i="5"/>
  <c r="M1086" i="5"/>
  <c r="I2372" i="5"/>
  <c r="D437" i="5"/>
  <c r="M1493" i="5"/>
  <c r="M2879" i="5"/>
  <c r="I2614" i="5"/>
  <c r="G1144" i="5"/>
  <c r="D449" i="5"/>
  <c r="F2735" i="5"/>
  <c r="M2011" i="5"/>
  <c r="M1422" i="5"/>
  <c r="D2360" i="5"/>
  <c r="I772" i="5"/>
  <c r="G1224" i="5"/>
  <c r="E2165" i="5"/>
  <c r="M2851" i="5"/>
  <c r="F1782" i="5"/>
  <c r="I962" i="5"/>
  <c r="K2318" i="5"/>
  <c r="E1499" i="5"/>
  <c r="K2803" i="5"/>
  <c r="D2339" i="5"/>
  <c r="D2149" i="5"/>
  <c r="E1556" i="5"/>
  <c r="F2812" i="5"/>
  <c r="F545" i="5"/>
  <c r="D99" i="5"/>
  <c r="M99" i="5"/>
  <c r="D342" i="5"/>
  <c r="K2004" i="5"/>
  <c r="E184" i="5"/>
  <c r="K1091" i="5"/>
  <c r="G1785" i="5"/>
  <c r="M2498" i="5"/>
  <c r="K2704" i="5"/>
  <c r="K2766" i="5"/>
  <c r="K974" i="5"/>
  <c r="G30" i="5"/>
  <c r="D1529" i="5"/>
  <c r="G683" i="5"/>
  <c r="D907" i="5"/>
  <c r="G2702" i="5"/>
  <c r="E2579" i="5"/>
  <c r="K576" i="5"/>
  <c r="M1831" i="5"/>
  <c r="G1585" i="5"/>
  <c r="I1733" i="5"/>
  <c r="D2759" i="5"/>
  <c r="F1093" i="5"/>
  <c r="F296" i="5"/>
  <c r="G839" i="5"/>
  <c r="E957" i="5"/>
  <c r="K309" i="5"/>
  <c r="K918" i="5"/>
  <c r="K2095" i="5"/>
  <c r="K1143" i="5"/>
  <c r="M322" i="5"/>
  <c r="E2345" i="5"/>
  <c r="K2365" i="5"/>
  <c r="M19" i="5"/>
  <c r="K2278" i="5"/>
  <c r="K1617" i="5"/>
  <c r="E2014" i="5"/>
  <c r="I2648" i="5"/>
  <c r="D385" i="5"/>
  <c r="D1675" i="5"/>
  <c r="D470" i="5"/>
  <c r="F2540" i="5"/>
  <c r="F1245" i="5"/>
  <c r="K289" i="5"/>
  <c r="M2532" i="5"/>
  <c r="M1747" i="5"/>
  <c r="K2217" i="5"/>
  <c r="E713" i="5"/>
  <c r="I1381" i="5"/>
  <c r="K1673" i="5"/>
  <c r="F1857" i="5"/>
  <c r="K719" i="5"/>
  <c r="M2126" i="5"/>
  <c r="I2328" i="5"/>
  <c r="D520" i="5"/>
  <c r="K2219" i="5"/>
  <c r="I1420" i="5"/>
  <c r="M2526" i="5"/>
  <c r="E2850" i="5"/>
  <c r="G137" i="5"/>
  <c r="K2287" i="5"/>
  <c r="G1577" i="5"/>
  <c r="G1638" i="5"/>
  <c r="I1661" i="5"/>
  <c r="E2152" i="5"/>
  <c r="G810" i="5"/>
  <c r="K2815" i="5"/>
  <c r="D992" i="5"/>
  <c r="K1133" i="5"/>
  <c r="D655" i="5"/>
  <c r="E63" i="5"/>
  <c r="G1665" i="5"/>
  <c r="F1201" i="5"/>
  <c r="K2849" i="5"/>
  <c r="I645" i="5"/>
  <c r="G2205" i="5"/>
  <c r="D1189" i="5"/>
  <c r="K410" i="5"/>
  <c r="F2740" i="5"/>
  <c r="M686" i="5"/>
  <c r="F2710" i="5"/>
  <c r="G2241" i="5"/>
  <c r="E1528" i="5"/>
  <c r="K2271" i="5"/>
  <c r="I1836" i="5"/>
  <c r="K1453" i="5"/>
  <c r="F1968" i="5"/>
  <c r="I2645" i="5"/>
  <c r="E2869" i="5"/>
  <c r="F1409" i="5"/>
  <c r="E2524" i="5"/>
  <c r="M2142" i="5"/>
  <c r="G520" i="5"/>
  <c r="E179" i="5"/>
  <c r="M555" i="5"/>
  <c r="E2354" i="5"/>
  <c r="D2027" i="5"/>
  <c r="K1323" i="5"/>
  <c r="E666" i="5"/>
  <c r="E1923" i="5"/>
  <c r="I1909" i="5"/>
  <c r="D1419" i="5"/>
  <c r="F1374" i="5"/>
  <c r="D2003" i="5"/>
  <c r="F1930" i="5"/>
  <c r="I2527" i="5"/>
  <c r="K1607" i="5"/>
  <c r="E558" i="5"/>
  <c r="D337" i="5"/>
  <c r="K1364" i="5"/>
  <c r="F1040" i="5"/>
  <c r="D1047" i="5"/>
  <c r="D1586" i="5"/>
  <c r="D2332" i="5"/>
  <c r="G958" i="5"/>
  <c r="I508" i="5"/>
  <c r="G2733" i="5"/>
  <c r="D2286" i="5"/>
  <c r="F2069" i="5"/>
  <c r="M1619" i="5"/>
  <c r="K1668" i="5"/>
  <c r="I2007" i="5"/>
  <c r="M675" i="5"/>
  <c r="K819" i="5"/>
  <c r="M1773" i="5"/>
  <c r="M646" i="5"/>
  <c r="M741" i="5"/>
  <c r="G2300" i="5"/>
  <c r="F936" i="5"/>
  <c r="F2557" i="5"/>
  <c r="E1861" i="5"/>
  <c r="D1658" i="5"/>
  <c r="I1199" i="5"/>
  <c r="D2675" i="5"/>
  <c r="E1753" i="5"/>
  <c r="G1676" i="5"/>
  <c r="K1282" i="5"/>
  <c r="K2034" i="5"/>
  <c r="E1712" i="5"/>
  <c r="E1131" i="5"/>
  <c r="I1622" i="5"/>
  <c r="D1591" i="5"/>
  <c r="E1395" i="5"/>
  <c r="I2166" i="5"/>
  <c r="E1525" i="5"/>
  <c r="K2808" i="5"/>
  <c r="G200" i="5"/>
  <c r="F2809" i="5"/>
  <c r="F242" i="5"/>
  <c r="M180" i="5"/>
  <c r="G2572" i="5"/>
  <c r="I282" i="5"/>
  <c r="F1250" i="5"/>
  <c r="G37" i="5"/>
  <c r="I1052" i="5"/>
  <c r="E2167" i="5"/>
  <c r="D2455" i="5"/>
  <c r="I815" i="5"/>
  <c r="I1164" i="5"/>
  <c r="G1174" i="5"/>
  <c r="F1084" i="5"/>
  <c r="M1018" i="5"/>
  <c r="F1445" i="5"/>
  <c r="E2324" i="5"/>
  <c r="I2542" i="5"/>
  <c r="E1099" i="5"/>
  <c r="D1108" i="5"/>
  <c r="D1023" i="5"/>
  <c r="I2212" i="5"/>
  <c r="E2220" i="5"/>
  <c r="I1318" i="5"/>
  <c r="F2134" i="5"/>
  <c r="F1412" i="5"/>
  <c r="G2022" i="5"/>
  <c r="K964" i="5"/>
  <c r="I2096" i="5"/>
  <c r="I1906" i="5"/>
  <c r="F1953" i="5"/>
  <c r="G2141" i="5"/>
  <c r="F2375" i="5"/>
  <c r="M1910" i="5"/>
  <c r="F1615" i="5"/>
  <c r="F1015" i="5"/>
  <c r="I598" i="5"/>
  <c r="M2136" i="5"/>
  <c r="G397" i="5"/>
  <c r="K2110" i="5"/>
  <c r="K127" i="5"/>
  <c r="F1617" i="5"/>
  <c r="K2275" i="5"/>
  <c r="I2654" i="5"/>
  <c r="I2392" i="5"/>
  <c r="M2069" i="5"/>
  <c r="D2471" i="5"/>
  <c r="I2525" i="5"/>
  <c r="G1431" i="5"/>
  <c r="F1603" i="5"/>
  <c r="E772" i="5"/>
  <c r="K1347" i="5"/>
  <c r="D2328" i="5"/>
  <c r="M52" i="5"/>
  <c r="I392" i="5"/>
  <c r="M2801" i="5"/>
  <c r="F477" i="5"/>
  <c r="G1395" i="5"/>
  <c r="D2352" i="5"/>
  <c r="F2336" i="5"/>
  <c r="F1291" i="5"/>
  <c r="F372" i="5"/>
  <c r="E600" i="5"/>
  <c r="F1176" i="5"/>
  <c r="I1310" i="5"/>
  <c r="D9" i="5"/>
  <c r="I1218" i="5"/>
  <c r="F604" i="5"/>
  <c r="M420" i="5"/>
  <c r="I16" i="5"/>
  <c r="G43" i="5"/>
  <c r="I614" i="5"/>
  <c r="M29" i="5"/>
  <c r="M547" i="5"/>
  <c r="F1493" i="5"/>
  <c r="F641" i="5"/>
  <c r="E2272" i="5"/>
  <c r="K1289" i="5"/>
  <c r="K2155" i="5"/>
  <c r="F625" i="5"/>
  <c r="G400" i="5"/>
  <c r="D1696" i="5"/>
  <c r="D36" i="5"/>
  <c r="F2405" i="5"/>
  <c r="E572" i="5"/>
  <c r="G1850" i="5"/>
  <c r="E2046" i="5"/>
  <c r="E1507" i="5"/>
  <c r="I96" i="5"/>
  <c r="D300" i="5"/>
  <c r="K2253" i="5"/>
  <c r="I2495" i="5"/>
  <c r="E2785" i="5"/>
  <c r="E972" i="5"/>
  <c r="I2156" i="5"/>
  <c r="I1453" i="5"/>
  <c r="I1843" i="5"/>
  <c r="M1827" i="5"/>
  <c r="E1992" i="5"/>
  <c r="K698" i="5"/>
  <c r="F1677" i="5"/>
  <c r="E1994" i="5"/>
  <c r="K624" i="5"/>
  <c r="I2256" i="5"/>
  <c r="E1413" i="5"/>
  <c r="M632" i="5"/>
  <c r="D188" i="5"/>
  <c r="D1767" i="5"/>
  <c r="F261" i="5"/>
  <c r="F1225" i="5"/>
  <c r="I1865" i="5"/>
  <c r="M761" i="5"/>
  <c r="G1892" i="5"/>
  <c r="M1424" i="5"/>
  <c r="I2025" i="5"/>
  <c r="G1131" i="5"/>
  <c r="I266" i="5"/>
  <c r="M1201" i="5"/>
  <c r="M1594" i="5"/>
  <c r="I1233" i="5"/>
  <c r="I1682" i="5"/>
  <c r="D265" i="5"/>
  <c r="M717" i="5"/>
  <c r="M80" i="5"/>
  <c r="M2055" i="5"/>
  <c r="G889" i="5"/>
  <c r="K1028" i="5"/>
  <c r="D2804" i="5"/>
  <c r="M520" i="5"/>
  <c r="K2591" i="5"/>
  <c r="K1011" i="5"/>
  <c r="D1345" i="5"/>
  <c r="I757" i="5"/>
  <c r="G205" i="5"/>
  <c r="M244" i="5"/>
  <c r="D1141" i="5"/>
  <c r="K908" i="5"/>
  <c r="I1879" i="5"/>
  <c r="D1613" i="5"/>
  <c r="G2770" i="5"/>
  <c r="G1723" i="5"/>
  <c r="F1361" i="5"/>
  <c r="E1853" i="5"/>
  <c r="I2282" i="5"/>
  <c r="I1680" i="5"/>
  <c r="I79" i="5"/>
  <c r="G1864" i="5"/>
  <c r="M1912" i="5"/>
  <c r="K1383" i="5"/>
  <c r="E1084" i="5"/>
  <c r="G392" i="5"/>
  <c r="K2600" i="5"/>
  <c r="G614" i="5"/>
  <c r="D53" i="5"/>
  <c r="K2404" i="5"/>
  <c r="D566" i="5"/>
  <c r="D1455" i="5"/>
  <c r="M1749" i="5"/>
  <c r="G2604" i="5"/>
  <c r="F1977" i="5"/>
  <c r="D674" i="5"/>
  <c r="M95" i="5"/>
  <c r="E1385" i="5"/>
  <c r="E770" i="5"/>
  <c r="D1542" i="5"/>
  <c r="G903" i="5"/>
  <c r="K2227" i="5"/>
  <c r="F1339" i="5"/>
  <c r="F316" i="5"/>
  <c r="D2127" i="5"/>
  <c r="G2026" i="5"/>
  <c r="F536" i="5"/>
  <c r="K2610" i="5"/>
  <c r="K468" i="5"/>
  <c r="G2091" i="5"/>
  <c r="I2046" i="5"/>
  <c r="F718" i="5"/>
  <c r="I167" i="5"/>
  <c r="M1995" i="5"/>
  <c r="K750" i="5"/>
  <c r="D1350" i="5"/>
  <c r="I1726" i="5"/>
  <c r="G2203" i="5"/>
  <c r="I1568" i="5"/>
  <c r="F2023" i="5"/>
  <c r="E2489" i="5"/>
  <c r="F2249" i="5"/>
  <c r="K638" i="5"/>
  <c r="I1841" i="5"/>
  <c r="D548" i="5"/>
  <c r="F2416" i="5"/>
  <c r="F429" i="5"/>
  <c r="K2027" i="5"/>
  <c r="E1179" i="5"/>
  <c r="G1947" i="5"/>
  <c r="K2498" i="5"/>
  <c r="M975" i="5"/>
  <c r="M929" i="5"/>
  <c r="I1676" i="5"/>
  <c r="E2274" i="5"/>
  <c r="M1561" i="5"/>
  <c r="F2131" i="5"/>
  <c r="F2333" i="5"/>
  <c r="E880" i="5"/>
  <c r="E2026" i="5"/>
  <c r="E1511" i="5"/>
  <c r="F2152" i="5"/>
  <c r="F120" i="5"/>
  <c r="E2526" i="5"/>
  <c r="E738" i="5"/>
  <c r="I1949" i="5"/>
  <c r="E97" i="5"/>
  <c r="K601" i="5"/>
  <c r="D1448" i="5"/>
  <c r="G857" i="5"/>
  <c r="E1294" i="5"/>
  <c r="M1245" i="5"/>
  <c r="M1547" i="5"/>
  <c r="K2013" i="5"/>
  <c r="D2635" i="5"/>
  <c r="E1816" i="5"/>
  <c r="E409" i="5"/>
  <c r="F808" i="5"/>
  <c r="I492" i="5"/>
  <c r="G1062" i="5"/>
  <c r="F2454" i="5"/>
  <c r="D332" i="5"/>
  <c r="F2178" i="5"/>
  <c r="E743" i="5"/>
  <c r="D1639" i="5"/>
  <c r="I2063" i="5"/>
  <c r="G176" i="5"/>
  <c r="K2565" i="5"/>
  <c r="I2333" i="5"/>
  <c r="G231" i="5"/>
  <c r="K375" i="5"/>
  <c r="E950" i="5"/>
  <c r="K2406" i="5"/>
  <c r="G638" i="5"/>
  <c r="G2047" i="5"/>
  <c r="K1766" i="5"/>
  <c r="M274" i="5"/>
  <c r="K2228" i="5"/>
  <c r="G1015" i="5"/>
  <c r="G902" i="5"/>
  <c r="E1229" i="5"/>
  <c r="D1967" i="5"/>
  <c r="E1529" i="5"/>
  <c r="I485" i="5"/>
  <c r="F1207" i="5"/>
  <c r="E1303" i="5"/>
  <c r="I73" i="5"/>
  <c r="K917" i="5"/>
  <c r="M2847" i="5"/>
  <c r="E384" i="5"/>
  <c r="E447" i="5"/>
  <c r="M899" i="5"/>
  <c r="M2005" i="5"/>
  <c r="G1803" i="5"/>
  <c r="D282" i="5"/>
  <c r="G2611" i="5"/>
  <c r="E954" i="5"/>
  <c r="F1599" i="5"/>
  <c r="D623" i="5"/>
  <c r="F1113" i="5"/>
  <c r="D1496" i="5"/>
  <c r="M1176" i="5"/>
  <c r="K1870" i="5"/>
  <c r="I2245" i="5"/>
  <c r="M16" i="5"/>
  <c r="I2068" i="5"/>
  <c r="F1218" i="5"/>
  <c r="E664" i="5"/>
  <c r="I1314" i="5"/>
  <c r="E2361" i="5"/>
  <c r="M2117" i="5"/>
  <c r="K853" i="5"/>
  <c r="E219" i="5"/>
  <c r="K534" i="5"/>
  <c r="I1878" i="5"/>
  <c r="G701" i="5"/>
  <c r="K590" i="5"/>
  <c r="K567" i="5"/>
  <c r="G706" i="5"/>
  <c r="G1812" i="5"/>
  <c r="I2312" i="5"/>
  <c r="E389" i="5"/>
  <c r="D678" i="5"/>
  <c r="F795" i="5"/>
  <c r="F450" i="5"/>
  <c r="G10" i="5"/>
  <c r="E1852" i="5"/>
  <c r="M2279" i="5"/>
  <c r="I691" i="5"/>
  <c r="E2183" i="5"/>
  <c r="I1996" i="5"/>
  <c r="M2414" i="5"/>
  <c r="M1038" i="5"/>
  <c r="F2831" i="5"/>
  <c r="D557" i="5"/>
  <c r="I1902" i="5"/>
  <c r="E479" i="5"/>
  <c r="K2561" i="5"/>
  <c r="E280" i="5"/>
  <c r="G2114" i="5"/>
  <c r="K867" i="5"/>
  <c r="K2752" i="5"/>
  <c r="F2086" i="5"/>
  <c r="G2833" i="5"/>
  <c r="I216" i="5"/>
  <c r="K2090" i="5"/>
  <c r="K16" i="5"/>
  <c r="M1002" i="5"/>
  <c r="D1619" i="5"/>
  <c r="E704" i="5"/>
  <c r="K1989" i="5"/>
  <c r="G2134" i="5"/>
  <c r="F206" i="5"/>
  <c r="M1187" i="5"/>
  <c r="G2856" i="5"/>
  <c r="D1165" i="5"/>
  <c r="I1094" i="5"/>
  <c r="I1674" i="5"/>
  <c r="E2810" i="5"/>
  <c r="I1784" i="5"/>
  <c r="I2505" i="5"/>
  <c r="E1457" i="5"/>
  <c r="K1577" i="5"/>
  <c r="K22" i="5"/>
  <c r="G221" i="5"/>
  <c r="D2508" i="5"/>
  <c r="G1297" i="5"/>
  <c r="F1911" i="5"/>
  <c r="K1708" i="5"/>
  <c r="I2795" i="5"/>
  <c r="F1831" i="5"/>
  <c r="D565" i="5"/>
  <c r="E2040" i="5"/>
  <c r="D182" i="5"/>
  <c r="K1815" i="5"/>
  <c r="D1710" i="5"/>
  <c r="K2718" i="5"/>
  <c r="K2017" i="5"/>
  <c r="K13" i="5"/>
  <c r="E1809" i="5"/>
  <c r="E1517" i="5"/>
  <c r="D1416" i="5"/>
  <c r="K1396" i="5"/>
  <c r="K1908" i="5"/>
  <c r="D2006" i="5"/>
  <c r="K2798" i="5"/>
  <c r="F170" i="5"/>
  <c r="M713" i="5"/>
  <c r="I1908" i="5"/>
  <c r="D1389" i="5"/>
  <c r="G2512" i="5"/>
  <c r="I2228" i="5"/>
  <c r="D1972" i="5"/>
  <c r="G2319" i="5"/>
  <c r="E1121" i="5"/>
  <c r="M388" i="5"/>
  <c r="K1494" i="5"/>
  <c r="M1803" i="5"/>
  <c r="M2380" i="5"/>
  <c r="E1319" i="5"/>
  <c r="F1057" i="5"/>
  <c r="E2019" i="5"/>
  <c r="K1652" i="5"/>
  <c r="E2588" i="5"/>
  <c r="D2565" i="5"/>
  <c r="M1166" i="5"/>
  <c r="M863" i="5"/>
  <c r="I2144" i="5"/>
  <c r="D1694" i="5"/>
  <c r="K469" i="5"/>
  <c r="K2505" i="5"/>
  <c r="G462" i="5"/>
  <c r="D530" i="5"/>
  <c r="E1788" i="5"/>
  <c r="G2362" i="5"/>
  <c r="E445" i="5"/>
  <c r="K2151" i="5"/>
  <c r="K170" i="5"/>
  <c r="G1141" i="5"/>
  <c r="F1253" i="5"/>
  <c r="M569" i="5"/>
  <c r="I1804" i="5"/>
  <c r="I43" i="5"/>
  <c r="K178" i="5"/>
  <c r="E1327" i="5"/>
  <c r="M2286" i="5"/>
  <c r="E929" i="5"/>
  <c r="M1793" i="5"/>
  <c r="M641" i="5"/>
  <c r="G2447" i="5"/>
  <c r="F651" i="5"/>
  <c r="E1776" i="5"/>
  <c r="D1178" i="5"/>
  <c r="K1746" i="5"/>
  <c r="K2123" i="5"/>
  <c r="E2196" i="5"/>
  <c r="E1713" i="5"/>
  <c r="M2649" i="5"/>
  <c r="G1149" i="5"/>
  <c r="M2306" i="5"/>
  <c r="K683" i="5"/>
  <c r="G2165" i="5"/>
  <c r="F2503" i="5"/>
  <c r="I1245" i="5"/>
  <c r="E1961" i="5"/>
  <c r="I1711" i="5"/>
  <c r="D1118" i="5"/>
  <c r="E1719" i="5"/>
  <c r="E1854" i="5"/>
  <c r="K988" i="5"/>
  <c r="G1415" i="5"/>
  <c r="I179" i="5"/>
  <c r="F1734" i="5"/>
  <c r="I578" i="5"/>
  <c r="F183" i="5"/>
  <c r="K2649" i="5"/>
  <c r="M1455" i="5"/>
  <c r="G114" i="5"/>
  <c r="K2416" i="5"/>
  <c r="K1662" i="5"/>
  <c r="M1440" i="5"/>
  <c r="G863" i="5"/>
  <c r="I1683" i="5"/>
  <c r="D73" i="5"/>
  <c r="D222" i="5"/>
  <c r="D1005" i="5"/>
  <c r="K1987" i="5"/>
  <c r="M1955" i="5"/>
  <c r="G117" i="5"/>
  <c r="D750" i="5"/>
  <c r="G2359" i="5"/>
  <c r="F2432" i="5"/>
  <c r="D745" i="5"/>
  <c r="M2557" i="5"/>
  <c r="D485" i="5"/>
  <c r="F2171" i="5"/>
  <c r="K122" i="5"/>
  <c r="K725" i="5"/>
  <c r="M1502" i="5"/>
  <c r="D2623" i="5"/>
  <c r="G908" i="5"/>
  <c r="G1234" i="5"/>
  <c r="M1585" i="5"/>
  <c r="E1212" i="5"/>
  <c r="I1540" i="5"/>
  <c r="K970" i="5"/>
  <c r="K64" i="5"/>
  <c r="F1141" i="5"/>
  <c r="K426" i="5"/>
  <c r="K1632" i="5"/>
  <c r="E2848" i="5"/>
  <c r="E1285" i="5"/>
  <c r="F2343" i="5"/>
  <c r="F436" i="5"/>
  <c r="K345" i="5"/>
  <c r="G1191" i="5"/>
  <c r="I969" i="5"/>
  <c r="F403" i="5"/>
  <c r="G2878" i="5"/>
  <c r="E2355" i="5"/>
  <c r="M2310" i="5"/>
  <c r="I296" i="5"/>
  <c r="E2482" i="5"/>
  <c r="M423" i="5"/>
  <c r="M1811" i="5"/>
  <c r="E2852" i="5"/>
  <c r="I2491" i="5"/>
  <c r="I1338" i="5"/>
  <c r="K1037" i="5"/>
  <c r="M1003" i="5"/>
  <c r="K261" i="5"/>
  <c r="E1647" i="5"/>
  <c r="M1600" i="5"/>
  <c r="G1984" i="5"/>
  <c r="K140" i="5"/>
  <c r="D2443" i="5"/>
  <c r="M2323" i="5"/>
  <c r="K57" i="5"/>
  <c r="F706" i="5"/>
  <c r="M2023" i="5"/>
  <c r="K560" i="5"/>
  <c r="I670" i="5"/>
  <c r="D1444" i="5"/>
  <c r="E624" i="5"/>
  <c r="D1521" i="5"/>
  <c r="I8" i="5"/>
  <c r="F2006" i="5"/>
  <c r="F2654" i="5"/>
  <c r="G2852" i="5"/>
  <c r="K414" i="5"/>
  <c r="F411" i="5"/>
  <c r="M2431" i="5"/>
  <c r="K900" i="5"/>
  <c r="K674" i="5"/>
  <c r="K1968" i="5"/>
  <c r="G652" i="5"/>
  <c r="K53" i="5"/>
  <c r="M448" i="5"/>
  <c r="D2647" i="5"/>
  <c r="D2720" i="5"/>
  <c r="I2331" i="5"/>
  <c r="K2736" i="5"/>
  <c r="F713" i="5"/>
  <c r="I1838" i="5"/>
  <c r="E1908" i="5"/>
  <c r="I1754" i="5"/>
  <c r="M703" i="5"/>
  <c r="I1458" i="5"/>
  <c r="E469" i="5"/>
  <c r="K2134" i="5"/>
  <c r="G49" i="5"/>
  <c r="E2353" i="5"/>
  <c r="G2652" i="5"/>
  <c r="M1624" i="5"/>
  <c r="K1739" i="5"/>
  <c r="D2303" i="5"/>
  <c r="K1582" i="5"/>
  <c r="F2860" i="5"/>
  <c r="M2346" i="5"/>
  <c r="G881" i="5"/>
  <c r="G684" i="5"/>
  <c r="E2826" i="5"/>
  <c r="E2835" i="5"/>
  <c r="D2800" i="5"/>
  <c r="D2344" i="5"/>
  <c r="D996" i="5"/>
  <c r="G2476" i="5"/>
  <c r="F2786" i="5"/>
  <c r="M873" i="5"/>
  <c r="I2126" i="5"/>
  <c r="K1398" i="5"/>
  <c r="G11" i="5"/>
  <c r="E1643" i="5"/>
  <c r="I2146" i="5"/>
  <c r="F352" i="5"/>
  <c r="M1878" i="5"/>
  <c r="E648" i="5"/>
  <c r="G2484" i="5"/>
  <c r="I1983" i="5"/>
  <c r="F1796" i="5"/>
  <c r="G1835" i="5"/>
  <c r="K1247" i="5"/>
  <c r="I1580" i="5"/>
  <c r="D2817" i="5"/>
  <c r="D2050" i="5"/>
  <c r="K1417" i="5"/>
  <c r="F555" i="5"/>
  <c r="M1951" i="5"/>
  <c r="K511" i="5"/>
  <c r="K2429" i="5"/>
  <c r="I2678" i="5"/>
  <c r="M2485" i="5"/>
  <c r="E1039" i="5"/>
  <c r="E1449" i="5"/>
  <c r="G1291" i="5"/>
  <c r="G2699" i="5"/>
  <c r="E1097" i="5"/>
  <c r="D2481" i="5"/>
  <c r="D610" i="5"/>
  <c r="K953" i="5"/>
  <c r="F628" i="5"/>
  <c r="K366" i="5"/>
  <c r="F1187" i="5"/>
  <c r="G2635" i="5"/>
  <c r="M2533" i="5"/>
  <c r="G1772" i="5"/>
  <c r="K1646" i="5"/>
  <c r="K2294" i="5"/>
  <c r="F265" i="5"/>
  <c r="I2225" i="5"/>
  <c r="M1189" i="5"/>
  <c r="F2122" i="5"/>
  <c r="F2277" i="5"/>
  <c r="E2250" i="5"/>
  <c r="M1262" i="5"/>
  <c r="K1490" i="5"/>
  <c r="F512" i="5"/>
  <c r="I2651" i="5"/>
  <c r="I59" i="5"/>
  <c r="F569" i="5"/>
  <c r="M1681" i="5"/>
  <c r="M883" i="5"/>
  <c r="D1649" i="5"/>
  <c r="D661" i="5"/>
  <c r="M1418" i="5"/>
  <c r="G2753" i="5"/>
  <c r="I914" i="5"/>
  <c r="F1506" i="5"/>
  <c r="M634" i="5"/>
  <c r="D771" i="5"/>
  <c r="G305" i="5"/>
  <c r="K886" i="5"/>
  <c r="G656" i="5"/>
  <c r="M1746" i="5"/>
  <c r="M924" i="5"/>
  <c r="E1263" i="5"/>
  <c r="M1634" i="5"/>
  <c r="K1722" i="5"/>
  <c r="D2457" i="5"/>
  <c r="D1704" i="5"/>
  <c r="G372" i="5"/>
  <c r="F136" i="5"/>
  <c r="F399" i="5"/>
  <c r="F1212" i="5"/>
  <c r="D2778" i="5"/>
  <c r="K2819" i="5"/>
  <c r="G1453" i="5"/>
  <c r="E310" i="5"/>
  <c r="K610" i="5"/>
  <c r="G1008" i="5"/>
  <c r="K2805" i="5"/>
  <c r="D2085" i="5"/>
  <c r="F1859" i="5"/>
  <c r="E1837" i="5"/>
  <c r="D2398" i="5"/>
  <c r="E1670" i="5"/>
  <c r="D2046" i="5"/>
  <c r="K2142" i="5"/>
  <c r="E1252" i="5"/>
  <c r="M2832" i="5"/>
  <c r="D1544" i="5"/>
  <c r="K702" i="5"/>
  <c r="I1935" i="5"/>
  <c r="G1700" i="5"/>
  <c r="D2384" i="5"/>
  <c r="F2201" i="5"/>
  <c r="K1748" i="5"/>
  <c r="D2435" i="5"/>
  <c r="G2337" i="5"/>
  <c r="G1051" i="5"/>
  <c r="G319" i="5"/>
  <c r="D1452" i="5"/>
  <c r="G705" i="5"/>
  <c r="F2183" i="5"/>
  <c r="I607" i="5"/>
  <c r="M2376" i="5"/>
  <c r="E1851" i="5"/>
  <c r="K1264" i="5"/>
  <c r="M2273" i="5"/>
  <c r="D21" i="5"/>
  <c r="E1430" i="5"/>
  <c r="E386" i="5"/>
  <c r="I2621" i="5"/>
  <c r="E994" i="5"/>
  <c r="M2836" i="5"/>
  <c r="G2191" i="5"/>
  <c r="M1340" i="5"/>
  <c r="F603" i="5"/>
  <c r="K1898" i="5"/>
  <c r="M1142" i="5"/>
  <c r="F2670" i="5"/>
  <c r="M2550" i="5"/>
  <c r="K550" i="5"/>
  <c r="G1444" i="5"/>
  <c r="I1036" i="5"/>
  <c r="F2833" i="5"/>
  <c r="I1930" i="5"/>
  <c r="M1643" i="5"/>
  <c r="E436" i="5"/>
  <c r="G785" i="5"/>
  <c r="G299" i="5"/>
  <c r="M2269" i="5"/>
  <c r="E417" i="5"/>
  <c r="K2323" i="5"/>
  <c r="D2312" i="5"/>
  <c r="I2632" i="5"/>
  <c r="D1359" i="5"/>
  <c r="G2043" i="5"/>
  <c r="K584" i="5"/>
  <c r="K2537" i="5"/>
  <c r="E1257" i="5"/>
  <c r="G1435" i="5"/>
  <c r="I1938" i="5"/>
  <c r="E2302" i="5"/>
  <c r="D1659" i="5"/>
  <c r="K2634" i="5"/>
  <c r="I1227" i="5"/>
  <c r="K2417" i="5"/>
  <c r="F1099" i="5"/>
  <c r="E377" i="5"/>
  <c r="D1982" i="5"/>
  <c r="D119" i="5"/>
  <c r="K1512" i="5"/>
  <c r="K364" i="5"/>
  <c r="F2173" i="5"/>
  <c r="D2448" i="5"/>
  <c r="D2289" i="5"/>
  <c r="D2042" i="5"/>
  <c r="E2398" i="5"/>
  <c r="D2525" i="5"/>
  <c r="I834" i="5"/>
  <c r="F484" i="5"/>
  <c r="F1162" i="5"/>
  <c r="I229" i="5"/>
  <c r="D2552" i="5"/>
  <c r="M2563" i="5"/>
  <c r="D2788" i="5"/>
  <c r="D490" i="5"/>
  <c r="F1921" i="5"/>
  <c r="D2062" i="5"/>
  <c r="E1243" i="5"/>
  <c r="G1275" i="5"/>
  <c r="E2177" i="5"/>
  <c r="I156" i="5"/>
  <c r="I1893" i="5"/>
  <c r="K1449" i="5"/>
  <c r="E38" i="5"/>
  <c r="D2763" i="5"/>
  <c r="I1010" i="5"/>
  <c r="I539" i="5"/>
  <c r="G1335" i="5"/>
  <c r="M791" i="5"/>
  <c r="D1310" i="5"/>
  <c r="E2236" i="5"/>
  <c r="F894" i="5"/>
  <c r="E542" i="5"/>
  <c r="D344" i="5"/>
  <c r="E2469" i="5"/>
  <c r="I2848" i="5"/>
  <c r="D2446" i="5"/>
  <c r="G2631" i="5"/>
  <c r="E1398" i="5"/>
  <c r="D2566" i="5"/>
  <c r="D1509" i="5"/>
  <c r="D2532" i="5"/>
  <c r="G2527" i="5"/>
  <c r="D1299" i="5"/>
  <c r="M1384" i="5"/>
  <c r="M68" i="5"/>
  <c r="K1805" i="5"/>
  <c r="E2139" i="5"/>
  <c r="I12" i="5"/>
  <c r="G2067" i="5"/>
  <c r="M1717" i="5"/>
  <c r="E1642" i="5"/>
  <c r="K2114" i="5"/>
  <c r="G715" i="5"/>
  <c r="D1295" i="5"/>
  <c r="G1381" i="5"/>
  <c r="E2087" i="5"/>
  <c r="M2027" i="5"/>
  <c r="G65" i="5"/>
  <c r="F1191" i="5"/>
  <c r="E1176" i="5"/>
  <c r="I1279" i="5"/>
  <c r="E2600" i="5"/>
  <c r="F2169" i="5"/>
  <c r="M1055" i="5"/>
  <c r="I1800" i="5"/>
  <c r="E1177" i="5"/>
  <c r="D69" i="5"/>
  <c r="D990" i="5"/>
  <c r="M1322" i="5"/>
  <c r="F872" i="5"/>
  <c r="F270" i="5"/>
  <c r="M2782" i="5"/>
  <c r="F975" i="5"/>
  <c r="D1451" i="5"/>
  <c r="G2514" i="5"/>
  <c r="I2352" i="5"/>
  <c r="F101" i="5"/>
  <c r="D1158" i="5"/>
  <c r="M1637" i="5"/>
  <c r="G90" i="5"/>
  <c r="F827" i="5"/>
  <c r="F1029" i="5"/>
  <c r="K1583" i="5"/>
  <c r="E753" i="5"/>
  <c r="E2643" i="5"/>
  <c r="I1956" i="5"/>
  <c r="D2712" i="5"/>
  <c r="K1416" i="5"/>
  <c r="I1074" i="5"/>
  <c r="E2420" i="5"/>
  <c r="G812" i="5"/>
  <c r="D2583" i="5"/>
  <c r="G284" i="5"/>
  <c r="D544" i="5"/>
  <c r="M2239" i="5"/>
  <c r="I2463" i="5"/>
  <c r="E2238" i="5"/>
  <c r="E2692" i="5"/>
  <c r="M194" i="5"/>
  <c r="D2802" i="5"/>
  <c r="I161" i="5"/>
  <c r="D2849" i="5"/>
  <c r="E526" i="5"/>
  <c r="I1536" i="5"/>
  <c r="F2517" i="5"/>
  <c r="D829" i="5"/>
  <c r="F1031" i="5"/>
  <c r="M187" i="5"/>
  <c r="M1333" i="5"/>
  <c r="G1515" i="5"/>
  <c r="D1492" i="5"/>
  <c r="D853" i="5"/>
  <c r="I1631" i="5"/>
  <c r="G888" i="5"/>
  <c r="K2329" i="5"/>
  <c r="E2568" i="5"/>
  <c r="K243" i="5"/>
  <c r="D1615" i="5"/>
  <c r="K1217" i="5"/>
  <c r="K275" i="5"/>
  <c r="I1786" i="5"/>
  <c r="D991" i="5"/>
  <c r="G337" i="5"/>
  <c r="D2754" i="5"/>
  <c r="D192" i="5"/>
  <c r="I2608" i="5"/>
  <c r="M1289" i="5"/>
  <c r="M106" i="5"/>
  <c r="F577" i="5"/>
  <c r="K2586" i="5"/>
  <c r="I1830" i="5"/>
  <c r="F1739" i="5"/>
  <c r="M851" i="5"/>
  <c r="M2042" i="5"/>
  <c r="K2594" i="5"/>
  <c r="G492" i="5"/>
  <c r="F1560" i="5"/>
  <c r="K651" i="5"/>
  <c r="F1852" i="5"/>
  <c r="M1460" i="5"/>
  <c r="I2801" i="5"/>
  <c r="I1034" i="5"/>
  <c r="F1768" i="5"/>
  <c r="F1621" i="5"/>
  <c r="D887" i="5"/>
  <c r="E1640" i="5"/>
  <c r="M153" i="5"/>
  <c r="F875" i="5"/>
  <c r="F198" i="5"/>
  <c r="D1192" i="5"/>
  <c r="M1569" i="5"/>
  <c r="K84" i="5"/>
  <c r="D376" i="5"/>
  <c r="K112" i="5"/>
  <c r="F2806" i="5"/>
  <c r="M742" i="5"/>
  <c r="E206" i="5"/>
  <c r="G537" i="5"/>
  <c r="F1205" i="5"/>
  <c r="F963" i="5"/>
  <c r="F2672" i="5"/>
  <c r="F1854" i="5"/>
  <c r="I1259" i="5"/>
  <c r="I725" i="5"/>
  <c r="E13" i="5"/>
  <c r="M1573" i="5"/>
  <c r="G232" i="5"/>
  <c r="F1055" i="5"/>
  <c r="D2461" i="5"/>
  <c r="I1864" i="5"/>
  <c r="G2284" i="5"/>
  <c r="I1075" i="5"/>
  <c r="M2711" i="5"/>
  <c r="D506" i="5"/>
  <c r="F2502" i="5"/>
  <c r="M1937" i="5"/>
  <c r="K2388" i="5"/>
  <c r="G2521" i="5"/>
  <c r="E1399" i="5"/>
  <c r="D2020" i="5"/>
  <c r="F909" i="5"/>
  <c r="K1563" i="5"/>
  <c r="K1250" i="5"/>
  <c r="K2333" i="5"/>
  <c r="E2778" i="5"/>
  <c r="G1104" i="5"/>
  <c r="D1462" i="5"/>
  <c r="K1354" i="5"/>
  <c r="K636" i="5"/>
  <c r="G2019" i="5"/>
  <c r="G341" i="5"/>
  <c r="E1386" i="5"/>
  <c r="M86" i="5"/>
  <c r="D1348" i="5"/>
  <c r="G2575" i="5"/>
  <c r="D968" i="5"/>
  <c r="F1901" i="5"/>
  <c r="I2546" i="5"/>
  <c r="I1018" i="5"/>
  <c r="G2396" i="5"/>
  <c r="K362" i="5"/>
  <c r="G2533" i="5"/>
  <c r="D959" i="5"/>
  <c r="D944" i="5"/>
  <c r="I2045" i="5"/>
  <c r="D404" i="5"/>
  <c r="D38" i="5"/>
  <c r="M2449" i="5"/>
  <c r="M784" i="5"/>
  <c r="F2412" i="5"/>
  <c r="I2008" i="5"/>
  <c r="F969" i="5"/>
  <c r="F2147" i="5"/>
  <c r="D665" i="5"/>
  <c r="M825" i="5"/>
  <c r="G671" i="5"/>
  <c r="M814" i="5"/>
  <c r="M820" i="5"/>
  <c r="F2705" i="5"/>
  <c r="D1728" i="5"/>
  <c r="D755" i="5"/>
  <c r="I1637" i="5"/>
  <c r="M2202" i="5"/>
  <c r="F267" i="5"/>
  <c r="F1331" i="5"/>
  <c r="K1121" i="5"/>
  <c r="M1491" i="5"/>
  <c r="K1050" i="5"/>
  <c r="E300" i="5"/>
  <c r="M557" i="5"/>
  <c r="G1915" i="5"/>
  <c r="D271" i="5"/>
  <c r="F237" i="5"/>
  <c r="F2755" i="5"/>
  <c r="E1856" i="5"/>
  <c r="D753" i="5"/>
  <c r="I1565" i="5"/>
  <c r="E1029" i="5"/>
  <c r="F1541" i="5"/>
  <c r="I1876" i="5"/>
  <c r="D584" i="5"/>
  <c r="F1265" i="5"/>
  <c r="D1762" i="5"/>
  <c r="I432" i="5"/>
  <c r="M2774" i="5"/>
  <c r="E633" i="5"/>
  <c r="D2643" i="5"/>
  <c r="D559" i="5"/>
  <c r="G1703" i="5"/>
  <c r="G1226" i="5"/>
  <c r="D412" i="5"/>
  <c r="K975" i="5"/>
  <c r="G1670" i="5"/>
  <c r="I1406" i="5"/>
  <c r="E1798" i="5"/>
  <c r="F2438" i="5"/>
  <c r="E1233" i="5"/>
  <c r="I2517" i="5"/>
  <c r="E1023" i="5"/>
  <c r="F1388" i="5"/>
  <c r="I111" i="5"/>
  <c r="F2275" i="5"/>
  <c r="E1996" i="5"/>
  <c r="F1553" i="5"/>
  <c r="D2187" i="5"/>
  <c r="M2709" i="5"/>
  <c r="F1089" i="5"/>
  <c r="E913" i="5"/>
  <c r="K2049" i="5"/>
  <c r="F864" i="5"/>
  <c r="F464" i="5"/>
  <c r="F2066" i="5"/>
  <c r="D1241" i="5"/>
  <c r="F2428" i="5"/>
  <c r="D2106" i="5"/>
  <c r="E1270" i="5"/>
  <c r="I1877" i="5"/>
  <c r="K625" i="5"/>
  <c r="K2687" i="5"/>
  <c r="M469" i="5"/>
  <c r="I1501" i="5"/>
  <c r="F2188" i="5"/>
  <c r="G91" i="5"/>
  <c r="K141" i="5"/>
  <c r="E1701" i="5"/>
  <c r="D705" i="5"/>
  <c r="I877" i="5"/>
  <c r="M373" i="5"/>
  <c r="D784" i="5"/>
  <c r="I1405" i="5"/>
  <c r="E1939" i="5"/>
  <c r="E798" i="5"/>
  <c r="I2261" i="5"/>
  <c r="D1092" i="5"/>
  <c r="G306" i="5"/>
  <c r="F1394" i="5"/>
  <c r="G2328" i="5"/>
  <c r="E2695" i="5"/>
  <c r="E1571" i="5"/>
  <c r="G315" i="5"/>
  <c r="I1266" i="5"/>
  <c r="G1363" i="5"/>
  <c r="G2423" i="5"/>
  <c r="E2635" i="5"/>
  <c r="D2054" i="5"/>
  <c r="F1781" i="5"/>
  <c r="E746" i="5"/>
  <c r="E506" i="5"/>
  <c r="K2326" i="5"/>
  <c r="I1480" i="5"/>
  <c r="D1114" i="5"/>
  <c r="M1016" i="5"/>
  <c r="M104" i="5"/>
  <c r="M1251" i="5"/>
  <c r="E1562" i="5"/>
  <c r="D1606" i="5"/>
  <c r="I106" i="5"/>
  <c r="F1006" i="5"/>
  <c r="M718" i="5"/>
  <c r="I1505" i="5"/>
  <c r="E1527" i="5"/>
  <c r="K782" i="5"/>
  <c r="M465" i="5"/>
  <c r="D1015" i="5"/>
  <c r="I2664" i="5"/>
  <c r="G1175" i="5"/>
  <c r="F509" i="5"/>
  <c r="F2872" i="5"/>
  <c r="G2298" i="5"/>
  <c r="M1082" i="5"/>
  <c r="G725" i="5"/>
  <c r="D146" i="5"/>
  <c r="E1387" i="5"/>
  <c r="G1553" i="5"/>
  <c r="I2309" i="5"/>
  <c r="M1063" i="5"/>
  <c r="F1813" i="5"/>
  <c r="E2505" i="5"/>
  <c r="D110" i="5"/>
  <c r="M1338" i="5"/>
  <c r="M1222" i="5"/>
  <c r="D184" i="5"/>
  <c r="M783" i="5"/>
  <c r="E2456" i="5"/>
  <c r="K580" i="5"/>
  <c r="I1284" i="5"/>
  <c r="G286" i="5"/>
  <c r="K175" i="5"/>
  <c r="F812" i="5"/>
  <c r="G222" i="5"/>
  <c r="G1533" i="5"/>
  <c r="D1049" i="5"/>
  <c r="F1618" i="5"/>
  <c r="M2688" i="5"/>
  <c r="D413" i="5"/>
  <c r="G2442" i="5"/>
  <c r="M344" i="5"/>
  <c r="E1378" i="5"/>
  <c r="E1318" i="5"/>
  <c r="F1288" i="5"/>
  <c r="K1543" i="5"/>
  <c r="M2864" i="5"/>
  <c r="I532" i="5"/>
  <c r="K1587" i="5"/>
  <c r="K1871" i="5"/>
  <c r="M85" i="5"/>
  <c r="I669" i="5"/>
  <c r="I1975" i="5"/>
  <c r="D189" i="5"/>
  <c r="M732" i="5"/>
  <c r="G2001" i="5"/>
  <c r="F999" i="5"/>
  <c r="I1679" i="5"/>
  <c r="E1738" i="5"/>
  <c r="F2734" i="5"/>
  <c r="M346" i="5"/>
  <c r="I942" i="5"/>
  <c r="E2727" i="5"/>
  <c r="I2583" i="5"/>
  <c r="F1075" i="5"/>
  <c r="D550" i="5"/>
  <c r="D2641" i="5"/>
  <c r="F786" i="5"/>
  <c r="K2581" i="5"/>
  <c r="D1186" i="5"/>
  <c r="D967" i="5"/>
  <c r="D1291" i="5"/>
  <c r="G33" i="5"/>
  <c r="E2244" i="5"/>
  <c r="M2686" i="5"/>
  <c r="D672" i="5"/>
  <c r="E2122" i="5"/>
  <c r="D272" i="5"/>
  <c r="F2486" i="5"/>
  <c r="I687" i="5"/>
  <c r="I576" i="5"/>
  <c r="I387" i="5"/>
  <c r="D2472" i="5"/>
  <c r="M47" i="5"/>
  <c r="I1980" i="5"/>
  <c r="G357" i="5"/>
  <c r="E2726" i="5"/>
  <c r="K2606" i="5"/>
  <c r="I1760" i="5"/>
  <c r="G1914" i="5"/>
  <c r="K1266" i="5"/>
  <c r="E2320" i="5"/>
  <c r="G1285" i="5"/>
  <c r="K700" i="5"/>
  <c r="I2482" i="5"/>
  <c r="K432" i="5"/>
  <c r="I187" i="5"/>
  <c r="F2695" i="5"/>
  <c r="G828" i="5"/>
  <c r="F4" i="5"/>
  <c r="F1600" i="5"/>
  <c r="M1897" i="5"/>
  <c r="G2445" i="5"/>
  <c r="G38" i="5"/>
  <c r="F2639" i="5"/>
  <c r="D375" i="5"/>
  <c r="K2534" i="5"/>
  <c r="I54" i="5"/>
  <c r="I2721" i="5"/>
  <c r="E1201" i="5"/>
  <c r="I1860" i="5"/>
  <c r="E1567" i="5"/>
  <c r="G2553" i="5"/>
  <c r="G1475" i="5"/>
  <c r="I1482" i="5"/>
  <c r="I1024" i="5"/>
  <c r="D891" i="5"/>
  <c r="D2858" i="5"/>
  <c r="F1902" i="5"/>
  <c r="K75" i="5"/>
  <c r="G1438" i="5"/>
  <c r="D1195" i="5"/>
  <c r="G2800" i="5"/>
  <c r="E25" i="5"/>
  <c r="D1013" i="5"/>
  <c r="I2453" i="5"/>
  <c r="E1010" i="5"/>
  <c r="G767" i="5"/>
  <c r="D191" i="5"/>
  <c r="G2746" i="5"/>
  <c r="D186" i="5"/>
  <c r="G1073" i="5"/>
  <c r="D2228" i="5"/>
  <c r="K2709" i="5"/>
  <c r="E1445" i="5"/>
  <c r="G1396" i="5"/>
  <c r="M2219" i="5"/>
  <c r="F1790" i="5"/>
  <c r="E1058" i="5"/>
  <c r="M969" i="5"/>
  <c r="K2440" i="5"/>
  <c r="I1472" i="5"/>
  <c r="D2653" i="5"/>
  <c r="D989" i="5"/>
  <c r="E82" i="5"/>
  <c r="K2166" i="5"/>
  <c r="G1857" i="5"/>
  <c r="F452" i="5"/>
  <c r="M865" i="5"/>
  <c r="E2419" i="5"/>
  <c r="K1061" i="5"/>
  <c r="G1780" i="5"/>
  <c r="I2850" i="5"/>
  <c r="D1104" i="5"/>
  <c r="F728" i="5"/>
  <c r="G18" i="5"/>
  <c r="E2791" i="5"/>
  <c r="I2783" i="5"/>
  <c r="K1735" i="5"/>
  <c r="F2880" i="5"/>
  <c r="E100" i="5"/>
  <c r="I1373" i="5"/>
  <c r="E2597" i="5"/>
  <c r="I1469" i="5"/>
  <c r="F1725" i="5"/>
  <c r="K2541" i="5"/>
  <c r="F1855" i="5"/>
  <c r="G2198" i="5"/>
  <c r="E1225" i="5"/>
  <c r="G1950" i="5"/>
  <c r="M510" i="5"/>
  <c r="I2195" i="5"/>
  <c r="M1216" i="5"/>
  <c r="K1770" i="5"/>
  <c r="I2290" i="5"/>
  <c r="M2576" i="5"/>
  <c r="E1016" i="5"/>
  <c r="G2701" i="5"/>
  <c r="I171" i="5"/>
  <c r="F404" i="5"/>
  <c r="M463" i="5"/>
  <c r="K438" i="5"/>
  <c r="F488" i="5"/>
  <c r="G1657" i="5"/>
  <c r="D1300" i="5"/>
  <c r="F1332" i="5"/>
  <c r="F427" i="5"/>
  <c r="M508" i="5"/>
  <c r="E376" i="5"/>
  <c r="E59" i="5"/>
  <c r="K1507" i="5"/>
  <c r="D414" i="5"/>
  <c r="G2007" i="5"/>
  <c r="M480" i="5"/>
  <c r="E291" i="5"/>
  <c r="I2658" i="5"/>
  <c r="M947" i="5"/>
  <c r="M386" i="5"/>
  <c r="I1978" i="5"/>
  <c r="D805" i="5"/>
  <c r="M2045" i="5"/>
  <c r="I1473" i="5"/>
  <c r="E1751" i="5"/>
  <c r="K1165" i="5"/>
  <c r="G1201" i="5"/>
  <c r="I108" i="5"/>
  <c r="K367" i="5"/>
  <c r="G2185" i="5"/>
  <c r="D1668" i="5"/>
  <c r="D2134" i="5"/>
  <c r="K998" i="5"/>
  <c r="F1582" i="5"/>
  <c r="I1146" i="5"/>
  <c r="M2008" i="5"/>
  <c r="F2509" i="5"/>
  <c r="K496" i="5"/>
  <c r="E1795" i="5"/>
  <c r="K1376" i="5"/>
  <c r="D585" i="5"/>
  <c r="F319" i="5"/>
  <c r="E217" i="5"/>
  <c r="G474" i="5"/>
  <c r="F1825" i="5"/>
  <c r="D108" i="5"/>
  <c r="D2379" i="5"/>
  <c r="D980" i="5"/>
  <c r="M1756" i="5"/>
  <c r="M1375" i="5"/>
  <c r="D684" i="5"/>
  <c r="G2526" i="5"/>
  <c r="I1940" i="5"/>
  <c r="I899" i="5"/>
  <c r="G2304" i="5"/>
  <c r="K1244" i="5"/>
  <c r="D1656" i="5"/>
  <c r="M2446" i="5"/>
  <c r="E2314" i="5"/>
  <c r="F1948" i="5"/>
  <c r="K2376" i="5"/>
  <c r="E2615" i="5"/>
  <c r="G2648" i="5"/>
  <c r="I1234" i="5"/>
  <c r="D240" i="5"/>
  <c r="D2801" i="5"/>
  <c r="K1132" i="5"/>
  <c r="F2300" i="5"/>
  <c r="E1451" i="5"/>
  <c r="G1237" i="5"/>
  <c r="I639" i="5"/>
  <c r="M2716" i="5"/>
  <c r="F364" i="5"/>
  <c r="F1458" i="5"/>
  <c r="M1094" i="5"/>
  <c r="G1408" i="5"/>
  <c r="I159" i="5"/>
  <c r="D2878" i="5"/>
  <c r="D654" i="5"/>
  <c r="M991" i="5"/>
  <c r="G1719" i="5"/>
  <c r="F2250" i="5"/>
  <c r="F993" i="5"/>
  <c r="G1235" i="5"/>
  <c r="I343" i="5"/>
  <c r="K2373" i="5"/>
  <c r="I656" i="5"/>
  <c r="M1031" i="5"/>
  <c r="D307" i="5"/>
  <c r="E2633" i="5"/>
  <c r="K1865" i="5"/>
  <c r="K2132" i="5"/>
  <c r="E2111" i="5"/>
  <c r="K435" i="5"/>
  <c r="D2324" i="5"/>
  <c r="K2771" i="5"/>
  <c r="E135" i="5"/>
  <c r="M2640" i="5"/>
  <c r="K1326" i="5"/>
  <c r="F230" i="5"/>
  <c r="M439" i="5"/>
  <c r="I2490" i="5"/>
  <c r="I864" i="5"/>
  <c r="I416" i="5"/>
  <c r="D740" i="5"/>
  <c r="E2323" i="5"/>
  <c r="I949" i="5"/>
  <c r="I2489" i="5"/>
  <c r="G2413" i="5"/>
  <c r="I298" i="5"/>
  <c r="K589" i="5"/>
  <c r="K2331" i="5"/>
  <c r="E1805" i="5"/>
  <c r="E1834" i="5"/>
  <c r="M297" i="5"/>
  <c r="E1237" i="5"/>
  <c r="F665" i="5"/>
  <c r="E780" i="5"/>
  <c r="M1257" i="5"/>
  <c r="M6" i="5"/>
  <c r="E877" i="5"/>
  <c r="F2701" i="5"/>
  <c r="E517" i="5"/>
  <c r="D318" i="5"/>
  <c r="K153" i="5"/>
  <c r="G85" i="5"/>
  <c r="M475" i="5"/>
  <c r="E2246" i="5"/>
  <c r="M523" i="5"/>
  <c r="I1866" i="5"/>
  <c r="K21" i="5"/>
  <c r="D104" i="5"/>
  <c r="G457" i="5"/>
  <c r="I381" i="5"/>
  <c r="M2820" i="5"/>
  <c r="G1997" i="5"/>
  <c r="G2058" i="5"/>
  <c r="G295" i="5"/>
  <c r="F1013" i="5"/>
  <c r="I1298" i="5"/>
  <c r="M2542" i="5"/>
  <c r="F1244" i="5"/>
  <c r="I1294" i="5"/>
  <c r="K2402" i="5"/>
  <c r="K318" i="5"/>
  <c r="M9" i="5"/>
  <c r="I56" i="5"/>
  <c r="G854" i="5"/>
  <c r="G426" i="5"/>
  <c r="D975" i="5"/>
  <c r="I2637" i="5"/>
  <c r="K2116" i="5"/>
  <c r="F618" i="5"/>
  <c r="I931" i="5"/>
  <c r="M1373" i="5"/>
  <c r="I867" i="5"/>
  <c r="G2838" i="5"/>
  <c r="M1644" i="5"/>
  <c r="E1082" i="5"/>
  <c r="G1640" i="5"/>
  <c r="M190" i="5"/>
  <c r="F2495" i="5"/>
  <c r="M157" i="5"/>
  <c r="G905" i="5"/>
  <c r="F112" i="5"/>
  <c r="D1707" i="5"/>
  <c r="G692" i="5"/>
  <c r="D460" i="5"/>
  <c r="G2566" i="5"/>
  <c r="F1290" i="5"/>
  <c r="K1054" i="5"/>
  <c r="D263" i="5"/>
  <c r="M1158" i="5"/>
  <c r="M2780" i="5"/>
  <c r="F1398" i="5"/>
  <c r="G15" i="5"/>
  <c r="K558" i="5"/>
  <c r="D1354" i="5"/>
  <c r="F1003" i="5"/>
  <c r="K2021" i="5"/>
  <c r="F654" i="5"/>
  <c r="E1307" i="5"/>
  <c r="K2306" i="5"/>
  <c r="K2031" i="5"/>
  <c r="I1205" i="5"/>
  <c r="G1406" i="5"/>
  <c r="G2810" i="5"/>
  <c r="I2023" i="5"/>
  <c r="G2349" i="5"/>
  <c r="M580" i="5"/>
  <c r="E2866" i="5"/>
  <c r="I1000" i="5"/>
  <c r="D395" i="5"/>
  <c r="E2530" i="5"/>
  <c r="G2593" i="5"/>
  <c r="E1120" i="5"/>
  <c r="E84" i="5"/>
  <c r="G1633" i="5"/>
  <c r="K2767" i="5"/>
  <c r="E2271" i="5"/>
  <c r="M2856" i="5"/>
  <c r="D109" i="5"/>
  <c r="F1195" i="5"/>
  <c r="E1392" i="5"/>
  <c r="E1406" i="5"/>
  <c r="D2238" i="5"/>
  <c r="M536" i="5"/>
  <c r="I280" i="5"/>
  <c r="G116" i="5"/>
  <c r="G1624" i="5"/>
  <c r="K1825" i="5"/>
  <c r="G384" i="5"/>
  <c r="I2122" i="5"/>
  <c r="K1715" i="5"/>
  <c r="G1160" i="5"/>
  <c r="K449" i="5"/>
  <c r="E786" i="5"/>
  <c r="I342" i="5"/>
  <c r="F1995" i="5"/>
  <c r="I19" i="5"/>
  <c r="F246" i="5"/>
  <c r="D2766" i="5"/>
  <c r="G2726" i="5"/>
  <c r="D61" i="5"/>
  <c r="G1359" i="5"/>
  <c r="E1799" i="5"/>
  <c r="F1434" i="5"/>
  <c r="G2564" i="5"/>
  <c r="G106" i="5"/>
  <c r="M933" i="5"/>
  <c r="K2674" i="5"/>
  <c r="G2764" i="5"/>
  <c r="E1337" i="5"/>
  <c r="F1916" i="5"/>
  <c r="K2518" i="5"/>
  <c r="G2006" i="5"/>
  <c r="M2522" i="5"/>
  <c r="K2669" i="5"/>
  <c r="I2567" i="5"/>
  <c r="M977" i="5"/>
  <c r="D1147" i="5"/>
  <c r="M513" i="5"/>
  <c r="G2487" i="5"/>
  <c r="G560" i="5"/>
  <c r="I72" i="5"/>
  <c r="I1291" i="5"/>
  <c r="K1086" i="5"/>
  <c r="M38" i="5"/>
  <c r="K949" i="5"/>
  <c r="G1369" i="5"/>
  <c r="F1982" i="5"/>
  <c r="K1811" i="5"/>
  <c r="F294" i="5"/>
  <c r="F2739" i="5"/>
  <c r="F2870" i="5"/>
  <c r="E908" i="5"/>
  <c r="F2307" i="5"/>
  <c r="F2618" i="5"/>
  <c r="I582" i="5"/>
  <c r="G2471" i="5"/>
  <c r="M2450" i="5"/>
  <c r="K2245" i="5"/>
  <c r="I388" i="5"/>
  <c r="F689" i="5"/>
  <c r="I1066" i="5"/>
  <c r="D62" i="5"/>
  <c r="D1270" i="5"/>
  <c r="F2769" i="5"/>
  <c r="K2196" i="5"/>
  <c r="G754" i="5"/>
  <c r="K241" i="5"/>
  <c r="M1487" i="5"/>
  <c r="I799" i="5"/>
  <c r="F1717" i="5"/>
  <c r="F2164" i="5"/>
  <c r="D311" i="5"/>
  <c r="F571" i="5"/>
  <c r="M2166" i="5"/>
  <c r="E98" i="5"/>
  <c r="G1681" i="5"/>
  <c r="M1758" i="5"/>
  <c r="F1959" i="5"/>
  <c r="M1157" i="5"/>
  <c r="E979" i="5"/>
  <c r="K2619" i="5"/>
  <c r="D309" i="5"/>
  <c r="F2232" i="5"/>
  <c r="F1119" i="5"/>
  <c r="G1737" i="5"/>
  <c r="F459" i="5"/>
  <c r="D1772" i="5"/>
  <c r="I1438" i="5"/>
  <c r="D2276" i="5"/>
  <c r="G1338" i="5"/>
  <c r="K539" i="5"/>
  <c r="F2798" i="5"/>
  <c r="F1815" i="5"/>
  <c r="D1021" i="5"/>
  <c r="G1993" i="5"/>
  <c r="I1343" i="5"/>
  <c r="F11" i="5"/>
  <c r="F2346" i="5"/>
  <c r="I722" i="5"/>
  <c r="M1278" i="5"/>
  <c r="G45" i="5"/>
  <c r="G2560" i="5"/>
  <c r="M874" i="5"/>
  <c r="K196" i="5"/>
  <c r="F491" i="5"/>
  <c r="I860" i="5"/>
  <c r="M2799" i="5"/>
  <c r="K982" i="5"/>
  <c r="F1001" i="5"/>
  <c r="K1758" i="5"/>
  <c r="M416" i="5"/>
  <c r="I1872" i="5"/>
  <c r="G830" i="5"/>
  <c r="M766" i="5"/>
  <c r="K2857" i="5"/>
  <c r="K1733" i="5"/>
  <c r="M2061" i="5"/>
  <c r="E2570" i="5"/>
  <c r="D132" i="5"/>
  <c r="F205" i="5"/>
  <c r="K2191" i="5"/>
  <c r="M2144" i="5"/>
  <c r="F1264" i="5"/>
  <c r="G1255" i="5"/>
  <c r="K1792" i="5"/>
  <c r="K1140" i="5"/>
  <c r="K492" i="5"/>
  <c r="M2604" i="5"/>
  <c r="K132" i="5"/>
  <c r="I1511" i="5"/>
  <c r="F2083" i="5"/>
  <c r="G1058" i="5"/>
  <c r="I446" i="5"/>
  <c r="G346" i="5"/>
  <c r="M236" i="5"/>
  <c r="D1154" i="5"/>
  <c r="E2756" i="5"/>
  <c r="F686" i="5"/>
  <c r="F1007" i="5"/>
  <c r="M304" i="5"/>
  <c r="I143" i="5"/>
  <c r="M2647" i="5"/>
  <c r="F2172" i="5"/>
  <c r="M860" i="5"/>
  <c r="M1618" i="5"/>
  <c r="M307" i="5"/>
  <c r="D869" i="5"/>
  <c r="F870" i="5"/>
  <c r="G2169" i="5"/>
  <c r="I1941" i="5"/>
  <c r="E2309" i="5"/>
  <c r="F1696" i="5"/>
  <c r="M1441" i="5"/>
  <c r="F2403" i="5"/>
  <c r="D527" i="5"/>
  <c r="D295" i="5"/>
  <c r="I1169" i="5"/>
  <c r="K503" i="5"/>
  <c r="G2045" i="5"/>
  <c r="G2257" i="5"/>
  <c r="E2655" i="5"/>
  <c r="D2323" i="5"/>
  <c r="D2029" i="5"/>
  <c r="D17" i="5"/>
  <c r="I953" i="5"/>
  <c r="K2216" i="5"/>
  <c r="M1998" i="5"/>
  <c r="M1342" i="5"/>
  <c r="F2823" i="5"/>
  <c r="I2500" i="5"/>
  <c r="I497" i="5"/>
  <c r="D233" i="5"/>
  <c r="M1313" i="5"/>
  <c r="E2369" i="5"/>
  <c r="F789" i="5"/>
  <c r="K1325" i="5"/>
  <c r="E1369" i="5"/>
  <c r="F843" i="5"/>
  <c r="M1844" i="5"/>
  <c r="G1764" i="5"/>
  <c r="F456" i="5"/>
  <c r="M1414" i="5"/>
  <c r="G47" i="5"/>
  <c r="K2792" i="5"/>
  <c r="G1034" i="5"/>
  <c r="E1354" i="5"/>
  <c r="K1687" i="5"/>
  <c r="F830" i="5"/>
  <c r="D1397" i="5"/>
  <c r="I2744" i="5"/>
  <c r="I2430" i="5"/>
  <c r="E1091" i="5"/>
  <c r="G808" i="5"/>
  <c r="K1278" i="5"/>
  <c r="K1980" i="5"/>
  <c r="G2429" i="5"/>
  <c r="F2535" i="5"/>
  <c r="M1824" i="5"/>
  <c r="M1641" i="5"/>
  <c r="E708" i="5"/>
  <c r="M2625" i="5"/>
  <c r="M1139" i="5"/>
  <c r="E531" i="5"/>
  <c r="G2403" i="5"/>
  <c r="K1470" i="5"/>
  <c r="D1008" i="5"/>
  <c r="I470" i="5"/>
  <c r="G668" i="5"/>
  <c r="D1477" i="5"/>
  <c r="F559" i="5"/>
  <c r="G2229" i="5"/>
  <c r="D40" i="5"/>
  <c r="E2612" i="5"/>
  <c r="I977" i="5"/>
  <c r="D2834" i="5"/>
  <c r="E2658" i="5"/>
  <c r="K2359" i="5"/>
  <c r="F2773" i="5"/>
  <c r="K568" i="5"/>
  <c r="I719" i="5"/>
  <c r="D1708" i="5"/>
  <c r="F1817" i="5"/>
  <c r="E426" i="5"/>
  <c r="K2650" i="5"/>
  <c r="F376" i="5"/>
  <c r="K1754" i="5"/>
  <c r="F1334" i="5"/>
  <c r="K1008" i="5"/>
  <c r="M590" i="5"/>
  <c r="G757" i="5"/>
  <c r="E2457" i="5"/>
  <c r="E927" i="5"/>
  <c r="I2771" i="5"/>
  <c r="F2815" i="5"/>
  <c r="G793" i="5"/>
  <c r="M1234" i="5"/>
  <c r="K2377" i="5"/>
  <c r="K205" i="5"/>
  <c r="K1114" i="5"/>
  <c r="I2278" i="5"/>
  <c r="I1968" i="5"/>
  <c r="D289" i="5"/>
  <c r="G97" i="5"/>
  <c r="D1069" i="5"/>
  <c r="I1994" i="5"/>
  <c r="D2497" i="5"/>
  <c r="G2608" i="5"/>
  <c r="G2597" i="5"/>
  <c r="E1080" i="5"/>
  <c r="F24" i="5"/>
  <c r="D511" i="5"/>
  <c r="K2628" i="5"/>
  <c r="I2541" i="5"/>
  <c r="E368" i="5"/>
  <c r="I821" i="5"/>
  <c r="K2036" i="5"/>
  <c r="G1378" i="5"/>
  <c r="I2027" i="5"/>
  <c r="I441" i="5"/>
  <c r="D1401" i="5"/>
  <c r="I1607" i="5"/>
  <c r="E948" i="5"/>
  <c r="F543" i="5"/>
  <c r="D2260" i="5"/>
  <c r="G2745" i="5"/>
  <c r="K2210" i="5"/>
  <c r="I1599" i="5"/>
  <c r="I2307" i="5"/>
  <c r="K2028" i="5"/>
  <c r="D1854" i="5"/>
  <c r="F2487" i="5"/>
  <c r="M1591" i="5"/>
  <c r="F1643" i="5"/>
  <c r="F2520" i="5"/>
  <c r="I2503" i="5"/>
  <c r="F2646" i="5"/>
  <c r="K2261" i="5"/>
  <c r="D2661" i="5"/>
  <c r="D2190" i="5"/>
  <c r="G1557" i="5"/>
  <c r="M2059" i="5"/>
  <c r="G688" i="5"/>
  <c r="K286" i="5"/>
  <c r="E2247" i="5"/>
  <c r="I2670" i="5"/>
  <c r="E31" i="5"/>
  <c r="D1998" i="5"/>
  <c r="D739" i="5"/>
  <c r="G507" i="5"/>
  <c r="E1423" i="5"/>
  <c r="F143" i="5"/>
  <c r="M352" i="5"/>
  <c r="D441" i="5"/>
  <c r="F2184" i="5"/>
  <c r="I887" i="5"/>
  <c r="M1597" i="5"/>
  <c r="G814" i="5"/>
  <c r="D1117" i="5"/>
  <c r="G1856" i="5"/>
  <c r="E822" i="5"/>
  <c r="I335" i="5"/>
  <c r="I2267" i="5"/>
  <c r="G526" i="5"/>
  <c r="K869" i="5"/>
  <c r="E2341" i="5"/>
  <c r="E2426" i="5"/>
  <c r="D2403" i="5"/>
  <c r="K671" i="5"/>
  <c r="K1388" i="5"/>
  <c r="F2099" i="5"/>
  <c r="G2756" i="5"/>
  <c r="E1878" i="5"/>
  <c r="F278" i="5"/>
  <c r="G1880" i="5"/>
  <c r="E803" i="5"/>
  <c r="M1762" i="5"/>
  <c r="F295" i="5"/>
  <c r="D2794" i="5"/>
  <c r="E790" i="5"/>
  <c r="F1095" i="5"/>
  <c r="D1939" i="5"/>
  <c r="K1773" i="5"/>
  <c r="G2312" i="5"/>
  <c r="G2168" i="5"/>
  <c r="M2371" i="5"/>
  <c r="K1878" i="5"/>
  <c r="E2479" i="5"/>
  <c r="D2445" i="5"/>
  <c r="M2848" i="5"/>
  <c r="F748" i="5"/>
  <c r="E1277" i="5"/>
  <c r="E773" i="5"/>
  <c r="D482" i="5"/>
  <c r="K1888" i="5"/>
  <c r="M2824" i="5"/>
  <c r="G1209" i="5"/>
  <c r="E349" i="5"/>
  <c r="D1135" i="5"/>
  <c r="F1323" i="5"/>
  <c r="M390" i="5"/>
  <c r="E1932" i="5"/>
  <c r="K620" i="5"/>
  <c r="M2300" i="5"/>
  <c r="K1223" i="5"/>
  <c r="F2230" i="5"/>
  <c r="I2786" i="5"/>
  <c r="K595" i="5"/>
  <c r="F99" i="5"/>
  <c r="D1568" i="5"/>
  <c r="D1488" i="5"/>
  <c r="M1062" i="5"/>
  <c r="F2149" i="5"/>
  <c r="M952" i="5"/>
  <c r="I697" i="5"/>
  <c r="D2682" i="5"/>
  <c r="G2519" i="5"/>
  <c r="F392" i="5"/>
  <c r="I90" i="5"/>
  <c r="F6" i="5"/>
  <c r="I1524" i="5"/>
  <c r="M1789" i="5"/>
  <c r="E165" i="5"/>
  <c r="D2433" i="5"/>
  <c r="I1681" i="5"/>
  <c r="I1174" i="5"/>
  <c r="G1743" i="5"/>
  <c r="E2481" i="5"/>
  <c r="F643" i="5"/>
  <c r="G842" i="5"/>
  <c r="K2137" i="5"/>
  <c r="F2779" i="5"/>
  <c r="M1926" i="5"/>
  <c r="G2048" i="5"/>
  <c r="M643" i="5"/>
  <c r="G1923" i="5"/>
  <c r="I558" i="5"/>
  <c r="K2490" i="5"/>
  <c r="I534" i="5"/>
  <c r="E454" i="5"/>
  <c r="E630" i="5"/>
  <c r="F2251" i="5"/>
  <c r="I726" i="5"/>
  <c r="M2287" i="5"/>
  <c r="D2165" i="5"/>
  <c r="F1486" i="5"/>
  <c r="I1921" i="5"/>
  <c r="I1828" i="5"/>
  <c r="E2413" i="5"/>
  <c r="I2137" i="5"/>
  <c r="M1785" i="5"/>
  <c r="M1577" i="5"/>
  <c r="F2795" i="5"/>
  <c r="I457" i="5"/>
  <c r="D747" i="5"/>
  <c r="F2400" i="5"/>
  <c r="G1399" i="5"/>
  <c r="M2860" i="5"/>
  <c r="F212" i="5"/>
  <c r="F2649" i="5"/>
  <c r="M2067" i="5"/>
  <c r="E874" i="5"/>
  <c r="K135" i="5"/>
  <c r="I1552" i="5"/>
  <c r="D1916" i="5"/>
  <c r="K2721" i="5"/>
  <c r="G101" i="5"/>
  <c r="M1325" i="5"/>
  <c r="D1420" i="5"/>
  <c r="K2064" i="5"/>
  <c r="K2279" i="5"/>
  <c r="M2751" i="5"/>
  <c r="F937" i="5"/>
  <c r="E374" i="5"/>
  <c r="F2384" i="5"/>
  <c r="F1350" i="5"/>
  <c r="D2704" i="5"/>
  <c r="M2095" i="5"/>
  <c r="F1447" i="5"/>
  <c r="F1731" i="5"/>
  <c r="D2343" i="5"/>
  <c r="I947" i="5"/>
  <c r="F2510" i="5"/>
  <c r="I5" i="5"/>
  <c r="G2569" i="5"/>
  <c r="F2759" i="5"/>
  <c r="E1829" i="5"/>
  <c r="K103" i="5"/>
  <c r="E1223" i="5"/>
  <c r="K2372" i="5"/>
  <c r="E747" i="5"/>
  <c r="D1447" i="5"/>
  <c r="M1061" i="5"/>
  <c r="G1195" i="5"/>
  <c r="F2100" i="5"/>
  <c r="E2492" i="5"/>
  <c r="K306" i="5"/>
  <c r="K1454" i="5"/>
  <c r="E1025" i="5"/>
  <c r="F886" i="5"/>
  <c r="G1623" i="5"/>
  <c r="M1053" i="5"/>
  <c r="E193" i="5"/>
  <c r="D1723" i="5"/>
  <c r="M1671" i="5"/>
  <c r="M2128" i="5"/>
  <c r="D1303" i="5"/>
  <c r="M2497" i="5"/>
  <c r="F299" i="5"/>
  <c r="M2540" i="5"/>
  <c r="G1714" i="5"/>
  <c r="K2508" i="5"/>
  <c r="F2854" i="5"/>
  <c r="I2143" i="5"/>
  <c r="D542" i="5"/>
  <c r="F1640" i="5"/>
  <c r="G2115" i="5"/>
  <c r="K903" i="5"/>
  <c r="I2243" i="5"/>
  <c r="K1350" i="5"/>
  <c r="M968" i="5"/>
  <c r="M1092" i="5"/>
  <c r="G838" i="5"/>
  <c r="D1661" i="5"/>
  <c r="E2066" i="5"/>
  <c r="M2796" i="5"/>
  <c r="G1151" i="5"/>
  <c r="I698" i="5"/>
  <c r="F704" i="5"/>
  <c r="K1859" i="5"/>
  <c r="I1689" i="5"/>
  <c r="K2382" i="5"/>
  <c r="F1832" i="5"/>
  <c r="E938" i="5"/>
  <c r="E2265" i="5"/>
  <c r="D2689" i="5"/>
  <c r="I1335" i="5"/>
  <c r="G413" i="5"/>
  <c r="F2108" i="5"/>
  <c r="D162" i="5"/>
  <c r="D270" i="5"/>
  <c r="D1248" i="5"/>
  <c r="K2841" i="5"/>
  <c r="D1932" i="5"/>
  <c r="D2255" i="5"/>
  <c r="E1362" i="5"/>
  <c r="D560" i="5"/>
  <c r="K1024" i="5"/>
  <c r="I839" i="5"/>
  <c r="D49" i="5"/>
  <c r="M437" i="5"/>
  <c r="F1284" i="5"/>
  <c r="E2859" i="5"/>
  <c r="E907" i="5"/>
  <c r="G1109" i="5"/>
  <c r="F642" i="5"/>
  <c r="D570" i="5"/>
  <c r="M2135" i="5"/>
  <c r="E1405" i="5"/>
  <c r="K1288" i="5"/>
  <c r="G1362" i="5"/>
  <c r="E1358" i="5"/>
  <c r="K463" i="5"/>
  <c r="M1041" i="5"/>
  <c r="I731" i="5"/>
  <c r="M637" i="5"/>
  <c r="E2651" i="5"/>
  <c r="F2826" i="5"/>
  <c r="I2334" i="5"/>
  <c r="G984" i="5"/>
  <c r="M2605" i="5"/>
  <c r="I1161" i="5"/>
  <c r="F1019" i="5"/>
  <c r="M1382" i="5"/>
  <c r="K878" i="5"/>
  <c r="I2035" i="5"/>
  <c r="M659" i="5"/>
  <c r="K381" i="5"/>
  <c r="E2045" i="5"/>
  <c r="E735" i="5"/>
  <c r="E1460" i="5"/>
  <c r="F1129" i="5"/>
  <c r="M663" i="5"/>
  <c r="K1418" i="5"/>
  <c r="M1534" i="5"/>
  <c r="D1853" i="5"/>
  <c r="K2611" i="5"/>
  <c r="F2087" i="5"/>
  <c r="G710" i="5"/>
  <c r="D2645" i="5"/>
  <c r="D1017" i="5"/>
  <c r="D228" i="5"/>
  <c r="D2115" i="5"/>
  <c r="E606" i="5"/>
  <c r="E189" i="5"/>
  <c r="F2003" i="5"/>
  <c r="K553" i="5"/>
  <c r="F2808" i="5"/>
  <c r="D1076" i="5"/>
  <c r="E2090" i="5"/>
  <c r="G2150" i="5"/>
  <c r="I1212" i="5"/>
  <c r="G451" i="5"/>
  <c r="F1903" i="5"/>
  <c r="I1060" i="5"/>
  <c r="K2786" i="5"/>
  <c r="F2161" i="5"/>
  <c r="F2862" i="5"/>
  <c r="G508" i="5"/>
  <c r="D302" i="5"/>
  <c r="F1735" i="5"/>
  <c r="M24" i="5"/>
  <c r="I2529" i="5"/>
  <c r="G2097" i="5"/>
  <c r="G1282" i="5"/>
  <c r="I358" i="5"/>
  <c r="D1162" i="5"/>
  <c r="I888" i="5"/>
  <c r="G1188" i="5"/>
  <c r="E547" i="5"/>
  <c r="K778" i="5"/>
  <c r="G565" i="5"/>
  <c r="K1009" i="5"/>
  <c r="G1260" i="5"/>
  <c r="K1014" i="5"/>
  <c r="D501" i="5"/>
  <c r="I2702" i="5"/>
  <c r="D1430" i="5"/>
  <c r="K76" i="5"/>
  <c r="F1983" i="5"/>
  <c r="K948" i="5"/>
  <c r="D735" i="5"/>
  <c r="F331" i="5"/>
  <c r="F60" i="5"/>
  <c r="K238" i="5"/>
  <c r="E859" i="5"/>
  <c r="I1700" i="5"/>
  <c r="D2830" i="5"/>
  <c r="D1494" i="5"/>
  <c r="K588" i="5"/>
  <c r="M1633" i="5"/>
  <c r="F492" i="5"/>
  <c r="K2635" i="5"/>
  <c r="K285" i="5"/>
  <c r="M302" i="5"/>
  <c r="D2148" i="5"/>
  <c r="D2550" i="5"/>
  <c r="I1221" i="5"/>
  <c r="K2003" i="5"/>
  <c r="F582" i="5"/>
  <c r="E706" i="5"/>
  <c r="K1572" i="5"/>
  <c r="D1837" i="5"/>
  <c r="D662" i="5"/>
  <c r="M1970" i="5"/>
  <c r="E1654" i="5"/>
  <c r="M1301" i="5"/>
  <c r="K1414" i="5"/>
  <c r="D2569" i="5"/>
  <c r="F1577" i="5"/>
  <c r="F983" i="5"/>
  <c r="F1873" i="5"/>
  <c r="M1672" i="5"/>
  <c r="I2042" i="5"/>
  <c r="I2298" i="5"/>
  <c r="M1737" i="5"/>
  <c r="D384" i="5"/>
  <c r="K817" i="5"/>
  <c r="F1400" i="5"/>
  <c r="I2808" i="5"/>
  <c r="M22" i="5"/>
  <c r="E1674" i="5"/>
  <c r="I1353" i="5"/>
  <c r="E560" i="5"/>
  <c r="G2835" i="5"/>
  <c r="E2805" i="5"/>
  <c r="G654" i="5"/>
  <c r="D274" i="5"/>
  <c r="D2554" i="5"/>
  <c r="E1043" i="5"/>
  <c r="I2835" i="5"/>
  <c r="F837" i="5"/>
  <c r="E1335" i="5"/>
  <c r="D1550" i="5"/>
  <c r="F715" i="5"/>
  <c r="E937" i="5"/>
  <c r="F124" i="5"/>
  <c r="E2027" i="5"/>
  <c r="G1228" i="5"/>
  <c r="K1790" i="5"/>
  <c r="D1472" i="5"/>
  <c r="K1136" i="5"/>
  <c r="F1992" i="5"/>
  <c r="M2546" i="5"/>
  <c r="D2386" i="5"/>
  <c r="E99" i="5"/>
  <c r="K2769" i="5"/>
  <c r="F1962" i="5"/>
  <c r="K1906" i="5"/>
  <c r="M1972" i="5"/>
  <c r="M198" i="5"/>
  <c r="E1208" i="5"/>
  <c r="I905" i="5"/>
  <c r="E1475" i="5"/>
  <c r="G343" i="5"/>
  <c r="I2158" i="5"/>
  <c r="E2876" i="5"/>
  <c r="I1539" i="5"/>
  <c r="G2387" i="5"/>
  <c r="G1883" i="5"/>
  <c r="D1038" i="5"/>
  <c r="M1120" i="5"/>
  <c r="E1247" i="5"/>
  <c r="F865" i="5"/>
  <c r="D1289" i="5"/>
  <c r="E188" i="5"/>
  <c r="G882" i="5"/>
  <c r="K1853" i="5"/>
  <c r="M1403" i="5"/>
  <c r="D1185" i="5"/>
  <c r="G393" i="5"/>
  <c r="E127" i="5"/>
  <c r="K1674" i="5"/>
  <c r="E1580" i="5"/>
  <c r="I1707" i="5"/>
  <c r="I9" i="5"/>
  <c r="D429" i="5"/>
  <c r="I1444" i="5"/>
  <c r="D1231" i="5"/>
  <c r="E1612" i="5"/>
  <c r="E1688" i="5"/>
  <c r="I1931" i="5"/>
  <c r="I204" i="5"/>
  <c r="K1891" i="5"/>
  <c r="G2394" i="5"/>
  <c r="E1800" i="5"/>
  <c r="F2644" i="5"/>
  <c r="K1144" i="5"/>
  <c r="I1538" i="5"/>
  <c r="F759" i="5"/>
  <c r="E2297" i="5"/>
  <c r="D2600" i="5"/>
  <c r="D809" i="5"/>
  <c r="D568" i="5"/>
  <c r="G1326" i="5"/>
  <c r="F1356" i="5"/>
  <c r="G2252" i="5"/>
  <c r="I1414" i="5"/>
  <c r="M2361" i="5"/>
  <c r="M1488" i="5"/>
  <c r="K113" i="5"/>
  <c r="K2551" i="5"/>
  <c r="M2343" i="5"/>
  <c r="E1977" i="5"/>
  <c r="M195" i="5"/>
  <c r="I610" i="5"/>
  <c r="I1202" i="5"/>
  <c r="M1324" i="5"/>
  <c r="E870" i="5"/>
  <c r="K1469" i="5"/>
  <c r="K1631" i="5"/>
  <c r="I2389" i="5"/>
  <c r="K291" i="5"/>
  <c r="G1018" i="5"/>
  <c r="D2861" i="5"/>
  <c r="K2822" i="5"/>
  <c r="D455" i="5"/>
  <c r="K1793" i="5"/>
  <c r="G2720" i="5"/>
  <c r="M1870" i="5"/>
  <c r="M550" i="5"/>
  <c r="G2736" i="5"/>
  <c r="M828" i="5"/>
  <c r="K2390" i="5"/>
  <c r="I2375" i="5"/>
  <c r="G1988" i="5"/>
  <c r="K684" i="5"/>
  <c r="G2186" i="5"/>
  <c r="G609" i="5"/>
  <c r="E1005" i="5"/>
  <c r="I2582" i="5"/>
  <c r="M868" i="5"/>
  <c r="M973" i="5"/>
  <c r="F2715" i="5"/>
  <c r="G1031" i="5"/>
  <c r="I1379" i="5"/>
  <c r="G1893" i="5"/>
  <c r="I809" i="5"/>
  <c r="D107" i="5"/>
  <c r="D1010" i="5"/>
  <c r="F1276" i="5"/>
  <c r="F1198" i="5"/>
  <c r="I1628" i="5"/>
  <c r="E1122" i="5"/>
  <c r="I2368" i="5"/>
  <c r="E1060" i="5"/>
  <c r="F1588" i="5"/>
  <c r="D1274" i="5"/>
  <c r="D1725" i="5"/>
  <c r="K462" i="5"/>
  <c r="G1127" i="5"/>
  <c r="G1580" i="5"/>
  <c r="G992" i="5"/>
  <c r="D2553" i="5"/>
  <c r="D97" i="5"/>
  <c r="I1352" i="5"/>
  <c r="D1575" i="5"/>
  <c r="M2500" i="5"/>
  <c r="G672" i="5"/>
  <c r="I651" i="5"/>
  <c r="G836" i="5"/>
  <c r="G616" i="5"/>
  <c r="D2698" i="5"/>
  <c r="K117" i="5"/>
  <c r="D83" i="5"/>
  <c r="E2793" i="5"/>
  <c r="M135" i="5"/>
  <c r="I684" i="5"/>
  <c r="M2623" i="5"/>
  <c r="K303" i="5"/>
  <c r="I2455" i="5"/>
  <c r="F470" i="5"/>
  <c r="D1813" i="5"/>
  <c r="F202" i="5"/>
  <c r="M2003" i="5"/>
  <c r="F2426" i="5"/>
  <c r="F1641" i="5"/>
  <c r="I1124" i="5"/>
  <c r="I164" i="5"/>
  <c r="M2037" i="5"/>
  <c r="K1664" i="5"/>
  <c r="K321" i="5"/>
  <c r="G2782" i="5"/>
  <c r="G1909" i="5"/>
  <c r="F2014" i="5"/>
  <c r="D1143" i="5"/>
  <c r="K1149" i="5"/>
  <c r="K1309" i="5"/>
  <c r="G188" i="5"/>
  <c r="F1601" i="5"/>
  <c r="M1852" i="5"/>
  <c r="G968" i="5"/>
  <c r="K348" i="5"/>
  <c r="I1073" i="5"/>
  <c r="G2426" i="5"/>
  <c r="G1208" i="5"/>
  <c r="M1476" i="5"/>
  <c r="K41" i="5"/>
  <c r="K2850" i="5"/>
  <c r="M1379" i="5"/>
  <c r="M1667" i="5"/>
  <c r="F2449" i="5"/>
  <c r="F854" i="5"/>
  <c r="G2410" i="5"/>
  <c r="F1430" i="5"/>
  <c r="E1402" i="5"/>
  <c r="F2097" i="5"/>
  <c r="K128" i="5"/>
  <c r="K841" i="5"/>
  <c r="D368" i="5"/>
  <c r="F2844" i="5"/>
  <c r="E752" i="5"/>
  <c r="D1285" i="5"/>
  <c r="I2187" i="5"/>
  <c r="F616" i="5"/>
  <c r="M15" i="5"/>
  <c r="E1953" i="5"/>
  <c r="I1430" i="5"/>
  <c r="I597" i="5"/>
  <c r="D1160" i="5"/>
  <c r="G131" i="5"/>
  <c r="G2762" i="5"/>
  <c r="G2458" i="5"/>
  <c r="I2213" i="5"/>
  <c r="G1397" i="5"/>
  <c r="I876" i="5"/>
  <c r="M964" i="5"/>
  <c r="E37" i="5"/>
  <c r="F1051" i="5"/>
  <c r="M596" i="5"/>
  <c r="I1120" i="5"/>
  <c r="F2526" i="5"/>
  <c r="I1533" i="5"/>
  <c r="K966" i="5"/>
  <c r="G1394" i="5"/>
  <c r="E2780" i="5"/>
  <c r="E2172" i="5"/>
  <c r="E1790" i="5"/>
  <c r="I1807" i="5"/>
  <c r="D1410" i="5"/>
  <c r="F2378" i="5"/>
  <c r="E550" i="5"/>
  <c r="D1498" i="5"/>
  <c r="K1212" i="5"/>
  <c r="E2381" i="5"/>
  <c r="K1229" i="5"/>
  <c r="M2558" i="5"/>
  <c r="K2427" i="5"/>
  <c r="E1949" i="5"/>
  <c r="F2213" i="5"/>
  <c r="D2120" i="5"/>
  <c r="F887" i="5"/>
  <c r="I1891" i="5"/>
  <c r="I938" i="5"/>
  <c r="M2678" i="5"/>
  <c r="E228" i="5"/>
  <c r="F204" i="5"/>
  <c r="K1064" i="5"/>
  <c r="K5" i="5"/>
  <c r="I1423" i="5"/>
  <c r="D2772" i="5"/>
  <c r="F292" i="5"/>
  <c r="G2023" i="5"/>
  <c r="I1411" i="5"/>
  <c r="D1332" i="5"/>
  <c r="G25" i="5"/>
  <c r="I499" i="5"/>
  <c r="E1429" i="5"/>
  <c r="E1418" i="5"/>
  <c r="M372" i="5"/>
  <c r="K2203" i="5"/>
  <c r="D659" i="5"/>
  <c r="K2515" i="5"/>
  <c r="K1716" i="5"/>
  <c r="M288" i="5"/>
  <c r="I902" i="5"/>
  <c r="D725" i="5"/>
  <c r="G202" i="5"/>
  <c r="K2826" i="5"/>
  <c r="E470" i="5"/>
  <c r="I1156" i="5"/>
  <c r="I2829" i="5"/>
  <c r="G872" i="5"/>
  <c r="K645" i="5"/>
  <c r="M898" i="5"/>
  <c r="D1585" i="5"/>
  <c r="F2404" i="5"/>
  <c r="E1148" i="5"/>
  <c r="E1056" i="5"/>
  <c r="D2780" i="5"/>
  <c r="E627" i="5"/>
  <c r="F2678" i="5"/>
  <c r="K2330" i="5"/>
  <c r="D247" i="5"/>
  <c r="D686" i="5"/>
  <c r="F1315" i="5"/>
  <c r="D1064" i="5"/>
  <c r="G2266" i="5"/>
  <c r="G2826" i="5"/>
  <c r="K832" i="5"/>
  <c r="M1904" i="5"/>
  <c r="G403" i="5"/>
  <c r="F13" i="5"/>
  <c r="D2212" i="5"/>
  <c r="K2277" i="5"/>
  <c r="K2462" i="5"/>
  <c r="M1197" i="5"/>
  <c r="M351" i="5"/>
  <c r="M169" i="5"/>
  <c r="G2087" i="5"/>
  <c r="G791" i="5"/>
  <c r="G1254" i="5"/>
  <c r="M540" i="5"/>
  <c r="M2674" i="5"/>
  <c r="F1363" i="5"/>
  <c r="E249" i="5"/>
  <c r="I1890" i="5"/>
  <c r="I810" i="5"/>
  <c r="M1148" i="5"/>
  <c r="F2345" i="5"/>
  <c r="D927" i="5"/>
  <c r="K1698" i="5"/>
  <c r="E996" i="5"/>
  <c r="E2790" i="5"/>
  <c r="M498" i="5"/>
  <c r="G1716" i="5"/>
  <c r="F1390" i="5"/>
  <c r="M484" i="5"/>
  <c r="D2039" i="5"/>
  <c r="M365" i="5"/>
  <c r="M1385" i="5"/>
  <c r="I411" i="5"/>
  <c r="F1684" i="5"/>
  <c r="I2377" i="5"/>
  <c r="I2782" i="5"/>
  <c r="E2365" i="5"/>
  <c r="E2113" i="5"/>
  <c r="K879" i="5"/>
  <c r="D1027" i="5"/>
  <c r="E1782" i="5"/>
  <c r="E518" i="5"/>
  <c r="M1645" i="5"/>
  <c r="E260" i="5"/>
  <c r="I1639" i="5"/>
  <c r="D2840" i="5"/>
  <c r="M61" i="5"/>
  <c r="I808" i="5"/>
  <c r="G2432" i="5"/>
  <c r="K126" i="5"/>
  <c r="G1500" i="5"/>
  <c r="F245" i="5"/>
  <c r="I1802" i="5"/>
  <c r="E774" i="5"/>
  <c r="K1420" i="5"/>
  <c r="D2162" i="5"/>
  <c r="I2543" i="5"/>
  <c r="G1849" i="5"/>
  <c r="G1398" i="5"/>
  <c r="G950" i="5"/>
  <c r="D2037" i="5"/>
  <c r="G301" i="5"/>
  <c r="I1348" i="5"/>
  <c r="F1047" i="5"/>
  <c r="F702" i="5"/>
  <c r="K358" i="5"/>
  <c r="E1928" i="5"/>
  <c r="F84" i="5"/>
  <c r="D2408" i="5"/>
  <c r="M2657" i="5"/>
  <c r="K390" i="5"/>
  <c r="D492" i="5"/>
  <c r="F2119" i="5"/>
  <c r="D1177" i="5"/>
  <c r="I2475" i="5"/>
  <c r="F1984" i="5"/>
  <c r="G858" i="5"/>
  <c r="G2725" i="5"/>
  <c r="F1950" i="5"/>
  <c r="G2570" i="5"/>
  <c r="E559" i="5"/>
  <c r="I750" i="5"/>
  <c r="K1541" i="5"/>
  <c r="E1442" i="5"/>
  <c r="G1528" i="5"/>
  <c r="I1881" i="5"/>
  <c r="E2079" i="5"/>
  <c r="M2116" i="5"/>
  <c r="K383" i="5"/>
  <c r="D389" i="5"/>
  <c r="I813" i="5"/>
  <c r="E782" i="5"/>
  <c r="G2011" i="5"/>
  <c r="E1338" i="5"/>
  <c r="D1405" i="5"/>
  <c r="F2855" i="5"/>
  <c r="E963" i="5"/>
  <c r="D1144" i="5"/>
  <c r="G1225" i="5"/>
  <c r="M2597" i="5"/>
  <c r="K425" i="5"/>
  <c r="D2199" i="5"/>
  <c r="G518" i="5"/>
  <c r="K2773" i="5"/>
  <c r="E1880" i="5"/>
  <c r="I2086" i="5"/>
  <c r="I560" i="5"/>
  <c r="E561" i="5"/>
  <c r="M1060" i="5"/>
  <c r="E218" i="5"/>
  <c r="M762" i="5"/>
  <c r="M353" i="5"/>
  <c r="E2337" i="5"/>
  <c r="I2511" i="5"/>
  <c r="I2686" i="5"/>
  <c r="G2650" i="5"/>
  <c r="F2192" i="5"/>
  <c r="I1563" i="5"/>
  <c r="E1293" i="5"/>
  <c r="K1438" i="5"/>
  <c r="D55" i="5"/>
  <c r="M1151" i="5"/>
  <c r="F2460" i="5"/>
  <c r="D2146" i="5"/>
  <c r="M1204" i="5"/>
  <c r="G156" i="5"/>
  <c r="F132" i="5"/>
  <c r="G1797" i="5"/>
  <c r="E2386" i="5"/>
  <c r="K343" i="5"/>
  <c r="M1703" i="5"/>
  <c r="M1435" i="5"/>
  <c r="F2020" i="5"/>
  <c r="E2378" i="5"/>
  <c r="G1603" i="5"/>
  <c r="F857" i="5"/>
  <c r="F2060" i="5"/>
  <c r="D2606" i="5"/>
  <c r="D1408" i="5"/>
  <c r="F2360" i="5"/>
  <c r="F1358" i="5"/>
  <c r="G2750" i="5"/>
  <c r="E807" i="5"/>
  <c r="E2774" i="5"/>
  <c r="M1483" i="5"/>
  <c r="K1985" i="5"/>
  <c r="M1868" i="5"/>
  <c r="M1608" i="5"/>
  <c r="I1269" i="5"/>
  <c r="G1081" i="5"/>
  <c r="E491" i="5"/>
  <c r="G1139" i="5"/>
  <c r="I1897" i="5"/>
  <c r="G1490" i="5"/>
  <c r="K283" i="5"/>
  <c r="K1373" i="5"/>
  <c r="M1880" i="5"/>
  <c r="K1287" i="5"/>
  <c r="F747" i="5"/>
  <c r="M482" i="5"/>
  <c r="I2507" i="5"/>
  <c r="M777" i="5"/>
  <c r="M830" i="5"/>
  <c r="G2073" i="5"/>
  <c r="I536" i="5"/>
  <c r="K181" i="5"/>
  <c r="M364" i="5"/>
  <c r="M1280" i="5"/>
  <c r="E2145" i="5"/>
  <c r="I119" i="5"/>
  <c r="I1208" i="5"/>
  <c r="F117" i="5"/>
  <c r="E779" i="5"/>
  <c r="I1590" i="5"/>
  <c r="I2640" i="5"/>
  <c r="I555" i="5"/>
  <c r="E2867" i="5"/>
  <c r="G361" i="5"/>
  <c r="E2181" i="5"/>
  <c r="I1023" i="5"/>
  <c r="G2146" i="5"/>
  <c r="E2138" i="5"/>
  <c r="D766" i="5"/>
  <c r="D1634" i="5"/>
  <c r="M1934" i="5"/>
  <c r="F2630" i="5"/>
  <c r="I324" i="5"/>
  <c r="I1738" i="5"/>
  <c r="E1081" i="5"/>
  <c r="M2513" i="5"/>
  <c r="F2145" i="5"/>
  <c r="F258" i="5"/>
  <c r="F906" i="5"/>
  <c r="G2086" i="5"/>
  <c r="D2803" i="5"/>
  <c r="I491" i="5"/>
  <c r="F931" i="5"/>
  <c r="K2648" i="5"/>
  <c r="I2600" i="5"/>
  <c r="I1050" i="5"/>
  <c r="K987" i="5"/>
  <c r="D819" i="5"/>
  <c r="M321" i="5"/>
  <c r="K1434" i="5"/>
  <c r="M1792" i="5"/>
  <c r="K1694" i="5"/>
  <c r="E1287" i="5"/>
  <c r="E2144" i="5"/>
  <c r="I1014" i="5"/>
  <c r="M177" i="5"/>
  <c r="M2368" i="5"/>
  <c r="I307" i="5"/>
  <c r="D770" i="5"/>
  <c r="M2046" i="5"/>
  <c r="M2700" i="5"/>
  <c r="I649" i="5"/>
  <c r="G1283" i="5"/>
  <c r="G2469" i="5"/>
  <c r="M1605" i="5"/>
  <c r="F2608" i="5"/>
  <c r="I537" i="5"/>
  <c r="F1512" i="5"/>
  <c r="E133" i="5"/>
  <c r="F433" i="5"/>
  <c r="F2556" i="5"/>
  <c r="I1433" i="5"/>
  <c r="E65" i="5"/>
  <c r="G2121" i="5"/>
  <c r="K2379" i="5"/>
  <c r="D546" i="5"/>
  <c r="K464" i="5"/>
  <c r="F2166" i="5"/>
  <c r="G2786" i="5"/>
  <c r="G1325" i="5"/>
  <c r="F93" i="5"/>
  <c r="G511" i="5"/>
  <c r="G1901" i="5"/>
  <c r="I2221" i="5"/>
  <c r="M382" i="5"/>
  <c r="E1903" i="5"/>
  <c r="D1459" i="5"/>
  <c r="D231" i="5"/>
  <c r="K2243" i="5"/>
  <c r="M986" i="5"/>
  <c r="G1730" i="5"/>
  <c r="K1274" i="5"/>
  <c r="E616" i="5"/>
  <c r="M2104" i="5"/>
  <c r="D1524" i="5"/>
  <c r="I309" i="5"/>
  <c r="G927" i="5"/>
  <c r="M1630" i="5"/>
  <c r="E2665" i="5"/>
  <c r="M178" i="5"/>
  <c r="K1857" i="5"/>
  <c r="K2164" i="5"/>
  <c r="F1042" i="5"/>
  <c r="F2845" i="5"/>
  <c r="D2346" i="5"/>
  <c r="I1791" i="5"/>
  <c r="I1364" i="5"/>
  <c r="M1275" i="5"/>
  <c r="D2216" i="5"/>
  <c r="M477" i="5"/>
  <c r="M778" i="5"/>
  <c r="K653" i="5"/>
  <c r="I1285" i="5"/>
  <c r="D2465" i="5"/>
  <c r="G772" i="5"/>
  <c r="F1568" i="5"/>
  <c r="F672" i="5"/>
  <c r="E1700" i="5"/>
  <c r="F229" i="5"/>
  <c r="F2875" i="5"/>
  <c r="F1286" i="5"/>
  <c r="E1971" i="5"/>
  <c r="K2631" i="5"/>
  <c r="E1514" i="5"/>
  <c r="D894" i="5"/>
  <c r="D2738" i="5"/>
  <c r="G483" i="5"/>
  <c r="M1457" i="5"/>
  <c r="E2048" i="5"/>
  <c r="E1739" i="5"/>
  <c r="F1066" i="5"/>
  <c r="F1955" i="5"/>
  <c r="D1414" i="5"/>
  <c r="G1646" i="5"/>
  <c r="D1044" i="5"/>
  <c r="F2074" i="5"/>
  <c r="D1136" i="5"/>
  <c r="K907" i="5"/>
  <c r="K2683" i="5"/>
  <c r="F1475" i="5"/>
  <c r="M1865" i="5"/>
  <c r="K1442" i="5"/>
  <c r="M450" i="5"/>
  <c r="E2710" i="5"/>
  <c r="E825" i="5"/>
  <c r="M2862" i="5"/>
  <c r="G50" i="5"/>
  <c r="G1965" i="5"/>
  <c r="E1892" i="5"/>
  <c r="G718" i="5"/>
  <c r="K2770" i="5"/>
  <c r="D1760" i="5"/>
  <c r="K2282" i="5"/>
  <c r="I2770" i="5"/>
  <c r="M495" i="5"/>
  <c r="M1351" i="5"/>
  <c r="M2218" i="5"/>
  <c r="E1154" i="5"/>
  <c r="E119" i="5"/>
  <c r="E881" i="5"/>
  <c r="M171" i="5"/>
  <c r="F1322" i="5"/>
  <c r="I2183" i="5"/>
  <c r="G2139" i="5"/>
  <c r="E1267" i="5"/>
  <c r="I2361" i="5"/>
  <c r="I93" i="5"/>
  <c r="K1447" i="5"/>
  <c r="M1570" i="5"/>
  <c r="E1479" i="5"/>
  <c r="D2725" i="5"/>
  <c r="I527" i="5"/>
  <c r="G1918" i="5"/>
  <c r="G1708" i="5"/>
  <c r="E2773" i="5"/>
  <c r="E2129" i="5"/>
  <c r="F636" i="5"/>
  <c r="D2519" i="5"/>
  <c r="K1268" i="5"/>
  <c r="G1029" i="5"/>
  <c r="M271" i="5"/>
  <c r="I644" i="5"/>
  <c r="F1530" i="5"/>
  <c r="M2229" i="5"/>
  <c r="K2825" i="5"/>
  <c r="K2629" i="5"/>
  <c r="D1244" i="5"/>
  <c r="E1502" i="5"/>
  <c r="D2397" i="5"/>
  <c r="E1150" i="5"/>
  <c r="E548" i="5"/>
  <c r="G93" i="5"/>
  <c r="K121" i="5"/>
  <c r="M2455" i="5"/>
  <c r="I2236" i="5"/>
  <c r="G813" i="5"/>
  <c r="F2257" i="5"/>
  <c r="E510" i="5"/>
  <c r="I1222" i="5"/>
  <c r="D2695" i="5"/>
  <c r="M2567" i="5"/>
  <c r="I1228" i="5"/>
  <c r="F76" i="5"/>
  <c r="F2548" i="5"/>
  <c r="E888" i="5"/>
  <c r="D801" i="5"/>
  <c r="E629" i="5"/>
  <c r="I2719" i="5"/>
  <c r="E820" i="5"/>
  <c r="G680" i="5"/>
  <c r="D139" i="5"/>
  <c r="D2345" i="5"/>
  <c r="F699" i="5"/>
  <c r="F947" i="5"/>
  <c r="I2273" i="5"/>
  <c r="G2758" i="5"/>
  <c r="M492" i="5"/>
  <c r="M1050" i="5"/>
  <c r="F1565" i="5"/>
  <c r="M2265" i="5"/>
  <c r="I758" i="5"/>
  <c r="F1086" i="5"/>
  <c r="F2534" i="5"/>
  <c r="M62" i="5"/>
  <c r="E2340" i="5"/>
  <c r="F2545" i="5"/>
  <c r="I682" i="5"/>
  <c r="I214" i="5"/>
  <c r="E1391" i="5"/>
  <c r="E683" i="5"/>
  <c r="K765" i="5"/>
  <c r="M1091" i="5"/>
  <c r="M1991" i="5"/>
  <c r="G1229" i="5"/>
  <c r="E1763" i="5"/>
  <c r="F1283" i="5"/>
  <c r="D1792" i="5"/>
  <c r="F935" i="5"/>
  <c r="M1538" i="5"/>
  <c r="E2013" i="5"/>
  <c r="K2052" i="5"/>
  <c r="K2361" i="5"/>
  <c r="K1822" i="5"/>
  <c r="F1406" i="5"/>
  <c r="E830" i="5"/>
  <c r="K2395" i="5"/>
  <c r="D2336" i="5"/>
  <c r="G910" i="5"/>
  <c r="F239" i="5"/>
  <c r="E367" i="5"/>
  <c r="K2065" i="5"/>
  <c r="M1982" i="5"/>
  <c r="G1246" i="5"/>
  <c r="D239" i="5"/>
  <c r="I1140" i="5"/>
  <c r="E2680" i="5"/>
  <c r="M327" i="5"/>
  <c r="M2401" i="5"/>
  <c r="M2785" i="5"/>
  <c r="M2375" i="5"/>
  <c r="E868" i="5"/>
  <c r="I1312" i="5"/>
  <c r="E2396" i="5"/>
  <c r="D261" i="5"/>
  <c r="M598" i="5"/>
  <c r="G1778" i="5"/>
  <c r="G2537" i="5"/>
  <c r="M2146" i="5"/>
  <c r="E151" i="5"/>
  <c r="F2296" i="5"/>
  <c r="G939" i="5"/>
  <c r="G2510" i="5"/>
  <c r="D643" i="5"/>
  <c r="K1518" i="5"/>
  <c r="E275" i="5"/>
  <c r="M1993" i="5"/>
  <c r="I224" i="5"/>
  <c r="E1762" i="5"/>
  <c r="I92" i="5"/>
  <c r="D84" i="5"/>
  <c r="E890" i="5"/>
  <c r="M2404" i="5"/>
  <c r="G2520" i="5"/>
  <c r="F2359" i="5"/>
  <c r="D792" i="5"/>
  <c r="I545" i="5"/>
  <c r="E1745" i="5"/>
  <c r="G801" i="5"/>
  <c r="K2487" i="5"/>
  <c r="K269" i="5"/>
  <c r="I1243" i="5"/>
  <c r="D134" i="5"/>
  <c r="K718" i="5"/>
  <c r="D1133" i="5"/>
  <c r="F978" i="5"/>
  <c r="F822" i="5"/>
  <c r="G2281" i="5"/>
  <c r="K2804" i="5"/>
  <c r="I82" i="5"/>
  <c r="M1248" i="5"/>
  <c r="E1876" i="5"/>
  <c r="I2161" i="5"/>
  <c r="I1736" i="5"/>
  <c r="D1508" i="5"/>
  <c r="E1515" i="5"/>
  <c r="D1748" i="5"/>
  <c r="I1400" i="5"/>
  <c r="K1314" i="5"/>
  <c r="G2243" i="5"/>
  <c r="F1273" i="5"/>
  <c r="F1681" i="5"/>
  <c r="K898" i="5"/>
  <c r="D98" i="5"/>
  <c r="M1718" i="5"/>
  <c r="M1710" i="5"/>
  <c r="D1921" i="5"/>
  <c r="M840" i="5"/>
  <c r="D1018" i="5"/>
  <c r="M2579" i="5"/>
  <c r="D1589" i="5"/>
  <c r="E552" i="5"/>
  <c r="I89" i="5"/>
  <c r="I747" i="5"/>
  <c r="G957" i="5"/>
  <c r="I1095" i="5"/>
  <c r="I2789" i="5"/>
  <c r="I692" i="5"/>
  <c r="E2577" i="5"/>
  <c r="K2441" i="5"/>
  <c r="E1540" i="5"/>
  <c r="E1622" i="5"/>
  <c r="M1526" i="5"/>
  <c r="G2404" i="5"/>
  <c r="D1796" i="5"/>
  <c r="K2135" i="5"/>
  <c r="K1358" i="5"/>
  <c r="I137" i="5"/>
  <c r="K2821" i="5"/>
  <c r="K676" i="5"/>
  <c r="G146" i="5"/>
  <c r="F1471" i="5"/>
  <c r="G1545" i="5"/>
  <c r="D2632" i="5"/>
  <c r="G1424" i="5"/>
  <c r="I78" i="5"/>
  <c r="E2782" i="5"/>
  <c r="K1498" i="5"/>
  <c r="E1944" i="5"/>
  <c r="F1877" i="5"/>
  <c r="D63" i="5"/>
  <c r="E2018" i="5"/>
  <c r="D1320" i="5"/>
  <c r="I2079" i="5"/>
  <c r="K859" i="5"/>
  <c r="F2016" i="5"/>
  <c r="K2845" i="5"/>
  <c r="D532" i="5"/>
  <c r="F1957" i="5"/>
  <c r="G2392" i="5"/>
  <c r="G606" i="5"/>
  <c r="D351" i="5"/>
  <c r="K1240" i="5"/>
  <c r="E1699" i="5"/>
  <c r="E1631" i="5"/>
  <c r="G756" i="5"/>
  <c r="E1458" i="5"/>
  <c r="I286" i="5"/>
  <c r="D415" i="5"/>
  <c r="M494" i="5"/>
  <c r="M1129" i="5"/>
  <c r="F965" i="5"/>
  <c r="I2431" i="5"/>
  <c r="F468" i="5"/>
  <c r="E1261" i="5"/>
  <c r="E2508" i="5"/>
  <c r="M2502" i="5"/>
  <c r="G197" i="5"/>
  <c r="F2688" i="5"/>
  <c r="E1184" i="5"/>
  <c r="E2211" i="5"/>
  <c r="K1343" i="5"/>
  <c r="M2325" i="5"/>
  <c r="E1211" i="5"/>
  <c r="F23" i="5"/>
  <c r="D93" i="5"/>
  <c r="M17" i="5"/>
  <c r="D2822" i="5"/>
  <c r="K1439" i="5"/>
  <c r="D965" i="5"/>
  <c r="G1582" i="5"/>
  <c r="I2738" i="5"/>
  <c r="G344" i="5"/>
  <c r="D1956" i="5"/>
  <c r="D120" i="5"/>
  <c r="M687" i="5"/>
  <c r="G1675" i="5"/>
  <c r="F483" i="5"/>
  <c r="K342" i="5"/>
  <c r="I844" i="5"/>
  <c r="M1514" i="5"/>
  <c r="M2594" i="5"/>
  <c r="I2120" i="5"/>
  <c r="D1391" i="5"/>
  <c r="D380" i="5"/>
  <c r="I2266" i="5"/>
  <c r="F1104" i="5"/>
  <c r="D958" i="5"/>
  <c r="M1574" i="5"/>
  <c r="M1568" i="5"/>
  <c r="K401" i="5"/>
  <c r="K1535" i="5"/>
  <c r="F976" i="5"/>
  <c r="F912" i="5"/>
  <c r="K1465" i="5"/>
  <c r="F622" i="5"/>
  <c r="G1734" i="5"/>
  <c r="E2166" i="5"/>
  <c r="F2641" i="5"/>
  <c r="M2714" i="5"/>
  <c r="D2473" i="5"/>
  <c r="M1952" i="5"/>
  <c r="M1068" i="5"/>
  <c r="M46" i="5"/>
  <c r="G349" i="5"/>
  <c r="I1188" i="5"/>
  <c r="K985" i="5"/>
  <c r="F243" i="5"/>
  <c r="E2242" i="5"/>
  <c r="D2278" i="5"/>
  <c r="K1236" i="5"/>
  <c r="D34" i="5"/>
  <c r="G920" i="5"/>
  <c r="K2655" i="5"/>
  <c r="D2305" i="5"/>
  <c r="M222" i="5"/>
  <c r="G816" i="5"/>
  <c r="F2209" i="5"/>
  <c r="G2003" i="5"/>
  <c r="G1248" i="5"/>
  <c r="D1278" i="5"/>
  <c r="E1142" i="5"/>
  <c r="D772" i="5"/>
  <c r="E2688" i="5"/>
  <c r="F264" i="5"/>
  <c r="M1524" i="5"/>
  <c r="G1125" i="5"/>
  <c r="I987" i="5"/>
  <c r="E1584" i="5"/>
  <c r="F1670" i="5"/>
  <c r="D2317" i="5"/>
  <c r="G1692" i="5"/>
  <c r="F2569" i="5"/>
  <c r="F2477" i="5"/>
  <c r="G2176" i="5"/>
  <c r="E1465" i="5"/>
  <c r="G454" i="5"/>
  <c r="E1282" i="5"/>
  <c r="E1078" i="5"/>
  <c r="D1734" i="5"/>
  <c r="K2138" i="5"/>
  <c r="M387" i="5"/>
  <c r="E186" i="5"/>
  <c r="F2707" i="5"/>
  <c r="I68" i="5"/>
  <c r="K2801" i="5"/>
  <c r="E1137" i="5"/>
  <c r="K2218" i="5"/>
  <c r="E1727" i="5"/>
  <c r="I2116" i="5"/>
  <c r="D1365" i="5"/>
  <c r="D2584" i="5"/>
  <c r="E1901" i="5"/>
  <c r="K1430" i="5"/>
  <c r="D190" i="5"/>
  <c r="F1908" i="5"/>
  <c r="F1660" i="5"/>
  <c r="D898" i="5"/>
  <c r="D2874" i="5"/>
  <c r="D830" i="5"/>
  <c r="F2490" i="5"/>
  <c r="F2259" i="5"/>
  <c r="K1781" i="5"/>
  <c r="I883" i="5"/>
  <c r="M2013" i="5"/>
  <c r="F707" i="5"/>
  <c r="F2825" i="5"/>
  <c r="F1032" i="5"/>
  <c r="D696" i="5"/>
  <c r="M165" i="5"/>
  <c r="D660" i="5"/>
  <c r="K2775" i="5"/>
  <c r="I166" i="5"/>
  <c r="E689" i="5"/>
  <c r="M2012" i="5"/>
  <c r="F2727" i="5"/>
  <c r="D1380" i="5"/>
  <c r="G1617" i="5"/>
  <c r="K2074" i="5"/>
  <c r="I438" i="5"/>
  <c r="I168" i="5"/>
  <c r="E1037" i="5"/>
  <c r="G747" i="5"/>
  <c r="G979" i="5"/>
  <c r="M2028" i="5"/>
  <c r="E93" i="5"/>
  <c r="F1811" i="5"/>
  <c r="E66" i="5"/>
  <c r="M1518" i="5"/>
  <c r="M1873" i="5"/>
  <c r="F57" i="5"/>
  <c r="I721" i="5"/>
  <c r="D2402" i="5"/>
  <c r="M313" i="5"/>
  <c r="F1712" i="5"/>
  <c r="M1801" i="5"/>
  <c r="G2350" i="5"/>
  <c r="K789" i="5"/>
  <c r="M2818" i="5"/>
  <c r="I1844" i="5"/>
  <c r="D2427" i="5"/>
  <c r="M2006" i="5"/>
  <c r="D1721" i="5"/>
  <c r="M2635" i="5"/>
  <c r="F890" i="5"/>
  <c r="E508" i="5"/>
  <c r="I2038" i="5"/>
  <c r="E2652" i="5"/>
  <c r="M1283" i="5"/>
  <c r="D1803" i="5"/>
  <c r="M1032" i="5"/>
  <c r="M1127" i="5"/>
  <c r="G798" i="5"/>
  <c r="M1725" i="5"/>
  <c r="D1874" i="5"/>
  <c r="G2461" i="5"/>
  <c r="I249" i="5"/>
  <c r="G2188" i="5"/>
  <c r="D1717" i="5"/>
  <c r="D855" i="5"/>
  <c r="M824" i="5"/>
  <c r="K2410" i="5"/>
  <c r="D1627" i="5"/>
  <c r="M505" i="5"/>
  <c r="M2652" i="5"/>
  <c r="I2099" i="5"/>
  <c r="E214" i="5"/>
  <c r="D1684" i="5"/>
  <c r="I2846" i="5"/>
  <c r="M1860" i="5"/>
  <c r="F855" i="5"/>
  <c r="M1353" i="5"/>
  <c r="I2051" i="5"/>
  <c r="F2782" i="5"/>
  <c r="F380" i="5"/>
  <c r="K2743" i="5"/>
  <c r="G2303" i="5"/>
  <c r="K834" i="5"/>
  <c r="G1567" i="5"/>
  <c r="I535" i="5"/>
  <c r="G636" i="5"/>
  <c r="F793" i="5"/>
  <c r="G2365" i="5"/>
  <c r="G2685" i="5"/>
  <c r="I320" i="5"/>
  <c r="M1739" i="5"/>
  <c r="M826" i="5"/>
  <c r="D1681" i="5"/>
  <c r="G1196" i="5"/>
  <c r="G31" i="5"/>
  <c r="E1724" i="5"/>
  <c r="I2064" i="5"/>
  <c r="I2870" i="5"/>
  <c r="M202" i="5"/>
  <c r="E482" i="5"/>
  <c r="G1637" i="5"/>
  <c r="F1272" i="5"/>
  <c r="F1972" i="5"/>
  <c r="K1380" i="5"/>
  <c r="D2086" i="5"/>
  <c r="K1695" i="5"/>
  <c r="I1320" i="5"/>
  <c r="K1012" i="5"/>
  <c r="G594" i="5"/>
  <c r="M2105" i="5"/>
  <c r="K1559" i="5"/>
  <c r="G217" i="5"/>
  <c r="I672" i="5"/>
  <c r="E2808" i="5"/>
  <c r="D1131" i="5"/>
  <c r="K467" i="5"/>
  <c r="K2304" i="5"/>
  <c r="D1999" i="5"/>
  <c r="D2515" i="5"/>
  <c r="G241" i="5"/>
  <c r="E2544" i="5"/>
  <c r="E692" i="5"/>
  <c r="G1207" i="5"/>
  <c r="F1666" i="5"/>
  <c r="D2833" i="5"/>
  <c r="G1319" i="5"/>
  <c r="G2437" i="5"/>
  <c r="I685" i="5"/>
  <c r="D1377" i="5"/>
  <c r="G2331" i="5"/>
  <c r="D304" i="5"/>
  <c r="D737" i="5"/>
  <c r="E2273" i="5"/>
  <c r="E183" i="5"/>
  <c r="I2638" i="5"/>
  <c r="I1005" i="5"/>
  <c r="K2787" i="5"/>
  <c r="I2501" i="5"/>
  <c r="I1370" i="5"/>
  <c r="M260" i="5"/>
  <c r="D714" i="5"/>
  <c r="D1620" i="5"/>
  <c r="G2201" i="5"/>
  <c r="F1200" i="5"/>
  <c r="E2644" i="5"/>
  <c r="G1403" i="5"/>
  <c r="M34" i="5"/>
  <c r="F608" i="5"/>
  <c r="G1492" i="5"/>
  <c r="M1979" i="5"/>
  <c r="E461" i="5"/>
  <c r="G717" i="5"/>
  <c r="M78" i="5"/>
  <c r="I1945" i="5"/>
  <c r="G2434" i="5"/>
  <c r="I2470" i="5"/>
  <c r="M1687" i="5"/>
  <c r="M1521" i="5"/>
  <c r="I2433" i="5"/>
  <c r="E1493" i="5"/>
  <c r="G402" i="5"/>
  <c r="I218" i="5"/>
  <c r="F1016" i="5"/>
  <c r="M2833" i="5"/>
  <c r="E85" i="5"/>
  <c r="M144" i="5"/>
  <c r="M1648" i="5"/>
  <c r="E339" i="5"/>
  <c r="E2102" i="5"/>
  <c r="E1974" i="5"/>
  <c r="F2092" i="5"/>
  <c r="K929" i="5"/>
  <c r="M919" i="5"/>
  <c r="M2730" i="5"/>
  <c r="M445" i="5"/>
  <c r="E817" i="5"/>
  <c r="E2098" i="5"/>
  <c r="F959" i="5"/>
  <c r="F602" i="5"/>
  <c r="G174" i="5"/>
  <c r="E1476" i="5"/>
  <c r="K2466" i="5"/>
  <c r="G485" i="5"/>
  <c r="M1209" i="5"/>
  <c r="D615" i="5"/>
  <c r="M665" i="5"/>
  <c r="D1823" i="5"/>
  <c r="M1552" i="5"/>
  <c r="F954" i="5"/>
  <c r="D1460" i="5"/>
  <c r="G1765" i="5"/>
  <c r="M2428" i="5"/>
  <c r="E2537" i="5"/>
  <c r="F1340" i="5"/>
  <c r="E2545" i="5"/>
  <c r="F849" i="5"/>
  <c r="D1677" i="5"/>
  <c r="F1562" i="5"/>
  <c r="K1464" i="5"/>
  <c r="M2458" i="5"/>
  <c r="K1186" i="5"/>
  <c r="K1711" i="5"/>
  <c r="D2110" i="5"/>
  <c r="D1307" i="5"/>
  <c r="E114" i="5"/>
  <c r="D1239" i="5"/>
  <c r="F2051" i="5"/>
  <c r="M1049" i="5"/>
  <c r="M87" i="5"/>
  <c r="I996" i="5"/>
  <c r="M2598" i="5"/>
  <c r="I1019" i="5"/>
  <c r="E1183" i="5"/>
  <c r="D816" i="5"/>
  <c r="D2350" i="5"/>
  <c r="G254" i="5"/>
  <c r="F353" i="5"/>
  <c r="I1923" i="5"/>
  <c r="I840" i="5"/>
  <c r="K2176" i="5"/>
  <c r="D899" i="5"/>
  <c r="D773" i="5"/>
  <c r="K738" i="5"/>
  <c r="E1036" i="5"/>
  <c r="E1628" i="5"/>
  <c r="E863" i="5"/>
  <c r="D1150" i="5"/>
  <c r="G1784" i="5"/>
  <c r="M515" i="5"/>
  <c r="E1658" i="5"/>
  <c r="K1228" i="5"/>
  <c r="I2185" i="5"/>
  <c r="E583" i="5"/>
  <c r="E891" i="5"/>
  <c r="E471" i="5"/>
  <c r="E369" i="5"/>
  <c r="G229" i="5"/>
  <c r="I1332" i="5"/>
  <c r="K1422" i="5"/>
  <c r="E1581" i="5"/>
  <c r="D2679" i="5"/>
  <c r="I690" i="5"/>
  <c r="G35" i="5"/>
  <c r="G1210" i="5"/>
  <c r="G544" i="5"/>
  <c r="G2089" i="5"/>
  <c r="G2031" i="5"/>
  <c r="D2670" i="5"/>
  <c r="D1113" i="5"/>
  <c r="F1576" i="5"/>
  <c r="D1152" i="5"/>
  <c r="E483" i="5"/>
  <c r="I207" i="5"/>
  <c r="K2172" i="5"/>
  <c r="E876" i="5"/>
  <c r="G2765" i="5"/>
  <c r="E338" i="5"/>
  <c r="I230" i="5"/>
  <c r="I915" i="5"/>
  <c r="D2729" i="5"/>
  <c r="D2221" i="5"/>
  <c r="K256" i="5"/>
  <c r="I252" i="5"/>
  <c r="G2628" i="5"/>
  <c r="I1701" i="5"/>
  <c r="D558" i="5"/>
  <c r="E1761" i="5"/>
  <c r="D2648" i="5"/>
  <c r="F1210" i="5"/>
  <c r="F1947" i="5"/>
  <c r="M537" i="5"/>
  <c r="G1159" i="5"/>
  <c r="D72" i="5"/>
  <c r="M440" i="5"/>
  <c r="G2074" i="5"/>
  <c r="E1135" i="5"/>
  <c r="D2297" i="5"/>
  <c r="K2554" i="5"/>
  <c r="E2151" i="5"/>
  <c r="I2859" i="5"/>
  <c r="K2400" i="5"/>
  <c r="E760" i="5"/>
  <c r="F100" i="5"/>
  <c r="F1172" i="5"/>
  <c r="D698" i="5"/>
  <c r="F2443" i="5"/>
  <c r="M858" i="5"/>
  <c r="I816" i="5"/>
  <c r="G922" i="5"/>
  <c r="K2133" i="5"/>
  <c r="F531" i="5"/>
  <c r="K1085" i="5"/>
  <c r="K660" i="5"/>
  <c r="I653" i="5"/>
  <c r="M2087" i="5"/>
  <c r="E1420" i="5"/>
  <c r="F2314" i="5"/>
  <c r="D1435" i="5"/>
  <c r="G1735" i="5"/>
  <c r="F2056" i="5"/>
  <c r="I312" i="5"/>
  <c r="M2356" i="5"/>
  <c r="G663" i="5"/>
  <c r="D1196" i="5"/>
  <c r="K2009" i="5"/>
  <c r="I1349" i="5"/>
  <c r="I2382" i="5"/>
  <c r="E67" i="5"/>
  <c r="M2032" i="5"/>
  <c r="G2735" i="5"/>
  <c r="M1663" i="5"/>
  <c r="K2558" i="5"/>
  <c r="D866" i="5"/>
  <c r="F78" i="5"/>
  <c r="I1157" i="5"/>
  <c r="D1836" i="5"/>
  <c r="E2234" i="5"/>
  <c r="K1335" i="5"/>
  <c r="G56" i="5"/>
  <c r="M1297" i="5"/>
  <c r="I982" i="5"/>
  <c r="D2138" i="5"/>
  <c r="D915" i="5"/>
  <c r="I593" i="5"/>
  <c r="D1505" i="5"/>
  <c r="K2199" i="5"/>
  <c r="D551" i="5"/>
  <c r="M827" i="5"/>
  <c r="F2754" i="5"/>
  <c r="D2251" i="5"/>
  <c r="D729" i="5"/>
  <c r="I634" i="5"/>
  <c r="G148" i="5"/>
  <c r="G2181" i="5"/>
  <c r="E2703" i="5"/>
  <c r="F1923" i="5"/>
  <c r="D2068" i="5"/>
  <c r="F1733" i="5"/>
  <c r="D539" i="5"/>
  <c r="I923" i="5"/>
  <c r="E1780" i="5"/>
  <c r="I377" i="5"/>
  <c r="G1391" i="5"/>
  <c r="E1484" i="5"/>
  <c r="M645" i="5"/>
  <c r="M1105" i="5"/>
  <c r="D2486" i="5"/>
  <c r="K1924" i="5"/>
  <c r="M1659" i="5"/>
  <c r="G2710" i="5"/>
  <c r="F880" i="5"/>
  <c r="D808" i="5"/>
  <c r="M1267" i="5"/>
  <c r="I1659" i="5"/>
  <c r="D628" i="5"/>
  <c r="K1062" i="5"/>
  <c r="K490" i="5"/>
  <c r="M2065" i="5"/>
  <c r="D1931" i="5"/>
  <c r="K768" i="5"/>
  <c r="I686" i="5"/>
  <c r="F1971" i="5"/>
  <c r="K885" i="5"/>
  <c r="E2741" i="5"/>
  <c r="I243" i="5"/>
  <c r="F2505" i="5"/>
  <c r="I2798" i="5"/>
  <c r="D2587" i="5"/>
  <c r="K1534" i="5"/>
  <c r="D702" i="5"/>
  <c r="K378" i="5"/>
  <c r="K1348" i="5"/>
  <c r="D427" i="5"/>
  <c r="M1495" i="5"/>
  <c r="K796" i="5"/>
  <c r="I2167" i="5"/>
  <c r="D1581" i="5"/>
  <c r="E1356" i="5"/>
  <c r="I2001" i="5"/>
  <c r="K2208" i="5"/>
  <c r="I1932" i="5"/>
  <c r="I193" i="5"/>
  <c r="F1124" i="5"/>
  <c r="G653" i="5"/>
  <c r="F600" i="5"/>
  <c r="I175" i="5"/>
  <c r="E534" i="5"/>
  <c r="F1861" i="5"/>
  <c r="F711" i="5"/>
  <c r="D710" i="5"/>
  <c r="G340" i="5"/>
  <c r="F868" i="5"/>
  <c r="G377" i="5"/>
  <c r="K1995" i="5"/>
  <c r="E2583" i="5"/>
  <c r="G2731" i="5"/>
  <c r="F1021" i="5"/>
  <c r="E952" i="5"/>
  <c r="D552" i="5"/>
  <c r="M107" i="5"/>
  <c r="E843" i="5"/>
  <c r="E549" i="5"/>
  <c r="G2858" i="5"/>
  <c r="K2445" i="5"/>
  <c r="K707" i="5"/>
  <c r="M1567" i="5"/>
  <c r="E1730" i="5"/>
  <c r="M96" i="5"/>
  <c r="D256" i="5"/>
  <c r="D2864" i="5"/>
  <c r="K2665" i="5"/>
  <c r="K19" i="5"/>
  <c r="K2615" i="5"/>
  <c r="F1573" i="5"/>
  <c r="G1524" i="5"/>
  <c r="I2751" i="5"/>
  <c r="I2165" i="5"/>
  <c r="D140" i="5"/>
  <c r="I2457" i="5"/>
  <c r="G130" i="5"/>
  <c r="K486" i="5"/>
  <c r="E1140" i="5"/>
  <c r="E2772" i="5"/>
  <c r="D2543" i="5"/>
  <c r="M832" i="5"/>
  <c r="F451" i="5"/>
  <c r="E62" i="5"/>
  <c r="G88" i="5"/>
  <c r="E28" i="5"/>
  <c r="F1606" i="5"/>
  <c r="E1096" i="5"/>
  <c r="G2828" i="5"/>
  <c r="I1085" i="5"/>
  <c r="D2657" i="5"/>
  <c r="F2127" i="5"/>
  <c r="K89" i="5"/>
  <c r="D1832" i="5"/>
  <c r="G2435" i="5"/>
  <c r="K803" i="5"/>
  <c r="M2671" i="5"/>
  <c r="G584" i="5"/>
  <c r="K997" i="5"/>
  <c r="E2843" i="5"/>
  <c r="M2316" i="5"/>
  <c r="E1320" i="5"/>
  <c r="G2033" i="5"/>
  <c r="G1231" i="5"/>
  <c r="I2408" i="5"/>
  <c r="G2565" i="5"/>
  <c r="I2411" i="5"/>
  <c r="M2406" i="5"/>
  <c r="E1592" i="5"/>
  <c r="E846" i="5"/>
  <c r="I2785" i="5"/>
  <c r="M379" i="5"/>
  <c r="D960" i="5"/>
  <c r="K2091" i="5"/>
  <c r="K2701" i="5"/>
  <c r="K1331" i="5"/>
  <c r="K193" i="5"/>
  <c r="F83" i="5"/>
  <c r="I1749" i="5"/>
  <c r="D1966" i="5"/>
  <c r="G2147" i="5"/>
  <c r="D1116" i="5"/>
  <c r="F2690" i="5"/>
  <c r="D1996" i="5"/>
  <c r="D1068" i="5"/>
  <c r="D638" i="5"/>
  <c r="E2230" i="5"/>
  <c r="E2295" i="5"/>
  <c r="M2180" i="5"/>
  <c r="E2857" i="5"/>
  <c r="K1667" i="5"/>
  <c r="M1763" i="5"/>
  <c r="D156" i="5"/>
  <c r="D371" i="5"/>
  <c r="I2235" i="5"/>
  <c r="K2145" i="5"/>
  <c r="M2706" i="5"/>
  <c r="I1600" i="5"/>
  <c r="D91" i="5"/>
  <c r="G603" i="5"/>
  <c r="M829" i="5"/>
  <c r="D47" i="5"/>
  <c r="G342" i="5"/>
  <c r="K706" i="5"/>
  <c r="K1718" i="5"/>
  <c r="K2839" i="5"/>
  <c r="F2652" i="5"/>
  <c r="I1685" i="5"/>
  <c r="K535" i="5"/>
  <c r="E388" i="5"/>
  <c r="F1156" i="5"/>
  <c r="E2392" i="5"/>
  <c r="M2524" i="5"/>
  <c r="G2496" i="5"/>
  <c r="F2276" i="5"/>
  <c r="D2533" i="5"/>
  <c r="F1605" i="5"/>
  <c r="D2602" i="5"/>
  <c r="F2729" i="5"/>
  <c r="D921" i="5"/>
  <c r="M1744" i="5"/>
  <c r="M1981" i="5"/>
  <c r="F301" i="5"/>
  <c r="M2865" i="5"/>
  <c r="G1829" i="5"/>
  <c r="F2167" i="5"/>
  <c r="G1810" i="5"/>
  <c r="M1736" i="5"/>
  <c r="I2492" i="5"/>
  <c r="F2859" i="5"/>
  <c r="K1243" i="5"/>
  <c r="F1594" i="5"/>
  <c r="D790" i="5"/>
  <c r="D1394" i="5"/>
  <c r="F592" i="5"/>
  <c r="M1999" i="5"/>
  <c r="M1759" i="5"/>
  <c r="G1544" i="5"/>
  <c r="F903" i="5"/>
  <c r="I1247" i="5"/>
  <c r="E1052" i="5"/>
  <c r="G1014" i="5"/>
  <c r="I1336" i="5"/>
  <c r="I2106" i="5"/>
  <c r="M231" i="5"/>
  <c r="M424" i="5"/>
  <c r="I805" i="5"/>
  <c r="G2262" i="5"/>
  <c r="D1891" i="5"/>
  <c r="K90" i="5"/>
  <c r="M522" i="5"/>
  <c r="M1416" i="5"/>
  <c r="G2547" i="5"/>
  <c r="K1573" i="5"/>
  <c r="M979" i="5"/>
  <c r="I940" i="5"/>
  <c r="D2016" i="5"/>
  <c r="D874" i="5"/>
  <c r="F1624" i="5"/>
  <c r="G1999" i="5"/>
  <c r="K887" i="5"/>
  <c r="I1976" i="5"/>
  <c r="M769" i="5"/>
  <c r="E1591" i="5"/>
  <c r="K1180" i="5"/>
  <c r="E329" i="5"/>
  <c r="M1761" i="5"/>
  <c r="G768" i="5"/>
  <c r="G381" i="5"/>
  <c r="F222" i="5"/>
  <c r="E264" i="5"/>
  <c r="K2014" i="5"/>
  <c r="K889" i="5"/>
  <c r="M2586" i="5"/>
  <c r="F615" i="5"/>
  <c r="I2530" i="5"/>
  <c r="K1375" i="5"/>
  <c r="E626" i="5"/>
  <c r="G2323" i="5"/>
  <c r="M2169" i="5"/>
  <c r="G704" i="5"/>
  <c r="E1973" i="5"/>
  <c r="F2328" i="5"/>
  <c r="D299" i="5"/>
  <c r="M1410" i="5"/>
  <c r="D791" i="5"/>
  <c r="D1841" i="5"/>
  <c r="I1732" i="5"/>
  <c r="M922" i="5"/>
  <c r="I814" i="5"/>
  <c r="K916" i="5"/>
  <c r="F1228" i="5"/>
  <c r="G522" i="5"/>
  <c r="E1467" i="5"/>
  <c r="K2533" i="5"/>
  <c r="E1066" i="5"/>
  <c r="E2148" i="5"/>
  <c r="M2676" i="5"/>
  <c r="D2105" i="5"/>
  <c r="M1901" i="5"/>
  <c r="F104" i="5"/>
  <c r="K2207" i="5"/>
  <c r="K1835" i="5"/>
  <c r="D323" i="5"/>
  <c r="E2233" i="5"/>
  <c r="G900" i="5"/>
  <c r="M1320" i="5"/>
  <c r="K1222" i="5"/>
  <c r="G2806" i="5"/>
  <c r="K1508" i="5"/>
  <c r="F760" i="5"/>
  <c r="I2084" i="5"/>
  <c r="I2780" i="5"/>
  <c r="D1084" i="5"/>
  <c r="G2282" i="5"/>
  <c r="D496" i="5"/>
  <c r="D1838" i="5"/>
  <c r="I2606" i="5"/>
  <c r="D1087" i="5"/>
  <c r="F1755" i="5"/>
  <c r="M1144" i="5"/>
  <c r="D1924" i="5"/>
  <c r="D2787" i="5"/>
  <c r="F63" i="5"/>
  <c r="E1466" i="5"/>
  <c r="D2580" i="5"/>
  <c r="I2416" i="5"/>
  <c r="K62" i="5"/>
  <c r="D435" i="5"/>
  <c r="K1405" i="5"/>
  <c r="D2256" i="5"/>
  <c r="G633" i="5"/>
  <c r="E2339" i="5"/>
  <c r="D1190" i="5"/>
  <c r="M44" i="5"/>
  <c r="F920" i="5"/>
  <c r="F2285" i="5"/>
  <c r="E2187" i="5"/>
  <c r="E279" i="5"/>
  <c r="E1331" i="5"/>
  <c r="D995" i="5"/>
  <c r="E1124" i="5"/>
  <c r="G891" i="5"/>
  <c r="F1833" i="5"/>
  <c r="E695" i="5"/>
  <c r="D2710" i="5"/>
  <c r="F2444" i="5"/>
  <c r="G326" i="5"/>
  <c r="G2529" i="5"/>
  <c r="I1961" i="5"/>
  <c r="F1382" i="5"/>
  <c r="I1883" i="5"/>
  <c r="I1030" i="5"/>
  <c r="D1942" i="5"/>
  <c r="D2123" i="5"/>
  <c r="F1510" i="5"/>
  <c r="G714" i="5"/>
  <c r="M2696" i="5"/>
  <c r="M247" i="5"/>
  <c r="K1645" i="5"/>
  <c r="E1129" i="5"/>
  <c r="M2675" i="5"/>
  <c r="D1198" i="5"/>
  <c r="G1214" i="5"/>
  <c r="E1541" i="5"/>
  <c r="I2832" i="5"/>
  <c r="G1896" i="5"/>
  <c r="I1089" i="5"/>
  <c r="I785" i="5"/>
  <c r="I363" i="5"/>
  <c r="K1355" i="5"/>
  <c r="F1277" i="5"/>
  <c r="F1365" i="5"/>
  <c r="F1774" i="5"/>
  <c r="E736" i="5"/>
  <c r="D365" i="5"/>
  <c r="E1181" i="5"/>
  <c r="M378" i="5"/>
  <c r="K554" i="5"/>
  <c r="D1210" i="5"/>
  <c r="K1295" i="5"/>
  <c r="E2700" i="5"/>
  <c r="F2576" i="5"/>
  <c r="F2494" i="5"/>
  <c r="G2787" i="5"/>
  <c r="M2122" i="5"/>
  <c r="D962" i="5"/>
  <c r="E1948" i="5"/>
  <c r="F345" i="5"/>
  <c r="G5" i="5"/>
  <c r="K1833" i="5"/>
  <c r="F2666" i="5"/>
  <c r="G956" i="5"/>
  <c r="F1500" i="5"/>
  <c r="G105" i="5"/>
  <c r="M1765" i="5"/>
  <c r="E1332" i="5"/>
  <c r="D888" i="5"/>
  <c r="D1321" i="5"/>
  <c r="G760" i="5"/>
  <c r="E1281" i="5"/>
  <c r="K1459" i="5"/>
  <c r="I2285" i="5"/>
  <c r="G517" i="5"/>
  <c r="M1370" i="5"/>
  <c r="G427" i="5"/>
  <c r="K250" i="5"/>
  <c r="F1027" i="5"/>
  <c r="K441" i="5"/>
  <c r="M2861" i="5"/>
  <c r="M2293" i="5"/>
  <c r="M1563" i="5"/>
  <c r="F8" i="5"/>
  <c r="D169" i="5"/>
  <c r="G1156" i="5"/>
  <c r="K976" i="5"/>
  <c r="M2159" i="5"/>
  <c r="K2409" i="5"/>
  <c r="D1265" i="5"/>
  <c r="G187" i="5"/>
  <c r="K1026" i="5"/>
  <c r="D2528" i="5"/>
  <c r="M2694" i="5"/>
  <c r="K2479" i="5"/>
  <c r="F1081" i="5"/>
  <c r="I2759" i="5"/>
  <c r="K1712" i="5"/>
  <c r="F1842" i="5"/>
  <c r="D1572" i="5"/>
  <c r="K365" i="5"/>
  <c r="D1514" i="5"/>
  <c r="M1348" i="5"/>
  <c r="D941" i="5"/>
  <c r="E1673" i="5"/>
  <c r="E2049" i="5"/>
  <c r="K77" i="5"/>
  <c r="M486" i="5"/>
  <c r="E2053" i="5"/>
  <c r="F1274" i="5"/>
  <c r="M43" i="5"/>
  <c r="G1804" i="5"/>
  <c r="G2076" i="5"/>
  <c r="F790" i="5"/>
  <c r="D641" i="5"/>
  <c r="D813" i="5"/>
  <c r="D1515" i="5"/>
  <c r="M2609" i="5"/>
  <c r="D545" i="5"/>
  <c r="G139" i="5"/>
  <c r="E2044" i="5"/>
  <c r="E865" i="5"/>
  <c r="I1641" i="5"/>
  <c r="E623" i="5"/>
  <c r="G2642" i="5"/>
  <c r="I1922" i="5"/>
  <c r="G892" i="5"/>
  <c r="I1207" i="5"/>
  <c r="I554" i="5"/>
  <c r="K1745" i="5"/>
  <c r="M551" i="5"/>
  <c r="G1981" i="5"/>
  <c r="I2736" i="5"/>
  <c r="M2537" i="5"/>
  <c r="D2220" i="5"/>
  <c r="I2138" i="5"/>
  <c r="D2419" i="5"/>
  <c r="G852" i="5"/>
  <c r="K2872" i="5"/>
  <c r="I406" i="5"/>
  <c r="M205" i="5"/>
  <c r="F1651" i="5"/>
  <c r="E198" i="5"/>
  <c r="I2048" i="5"/>
  <c r="I2240" i="5"/>
  <c r="D2783" i="5"/>
  <c r="G1179" i="5"/>
  <c r="D2581" i="5"/>
  <c r="F907" i="5"/>
  <c r="I1301" i="5"/>
  <c r="G1200" i="5"/>
  <c r="I190" i="5"/>
  <c r="D2409" i="5"/>
  <c r="D1312" i="5"/>
  <c r="E1690" i="5"/>
  <c r="G1000" i="5"/>
  <c r="F458" i="5"/>
  <c r="M2451" i="5"/>
  <c r="I444" i="5"/>
  <c r="D459" i="5"/>
  <c r="D1674" i="5"/>
  <c r="K2121" i="5"/>
  <c r="M2242" i="5"/>
  <c r="F825" i="5"/>
  <c r="K1666" i="5"/>
  <c r="E2174" i="5"/>
  <c r="I708" i="5"/>
  <c r="D2252" i="5"/>
  <c r="D276" i="5"/>
  <c r="M1580" i="5"/>
  <c r="M2064" i="5"/>
  <c r="K2717" i="5"/>
  <c r="I793" i="5"/>
  <c r="I2269" i="5"/>
  <c r="G1937" i="5"/>
  <c r="I1306" i="5"/>
  <c r="G1117" i="5"/>
  <c r="K1547" i="5"/>
  <c r="K1281" i="5"/>
  <c r="G1351" i="5"/>
  <c r="I1088" i="5"/>
  <c r="M942" i="5"/>
  <c r="E1161" i="5"/>
  <c r="D2813" i="5"/>
  <c r="M402" i="5"/>
  <c r="G2734" i="5"/>
  <c r="E325" i="5"/>
  <c r="M2708" i="5"/>
  <c r="M1080" i="5"/>
  <c r="D797" i="5"/>
  <c r="G1867" i="5"/>
  <c r="F989" i="5"/>
  <c r="I1614" i="5"/>
  <c r="I921" i="5"/>
  <c r="D453" i="5"/>
  <c r="G2825" i="5"/>
  <c r="F2706" i="5"/>
  <c r="I781" i="5"/>
  <c r="G242" i="5"/>
  <c r="G493" i="5"/>
  <c r="M2048" i="5"/>
  <c r="K2163" i="5"/>
  <c r="I2483" i="5"/>
  <c r="F1685" i="5"/>
  <c r="M141" i="5"/>
  <c r="M1421" i="5"/>
  <c r="G634" i="5"/>
  <c r="D1833" i="5"/>
  <c r="I2140" i="5"/>
  <c r="D1775" i="5"/>
  <c r="D586" i="5"/>
  <c r="G471" i="5"/>
  <c r="I676" i="5"/>
  <c r="G1933" i="5"/>
  <c r="E1648" i="5"/>
  <c r="D1466" i="5"/>
  <c r="K1598" i="5"/>
  <c r="D1269" i="5"/>
  <c r="I2599" i="5"/>
  <c r="F697" i="5"/>
  <c r="G2221" i="5"/>
  <c r="I333" i="5"/>
  <c r="K2633" i="5"/>
  <c r="I2003" i="5"/>
  <c r="G459" i="5"/>
  <c r="E532" i="5"/>
  <c r="G1639" i="5"/>
  <c r="I1643" i="5"/>
  <c r="I1971" i="5"/>
  <c r="M384" i="5"/>
  <c r="D2063" i="5"/>
  <c r="F1936" i="5"/>
  <c r="D2731" i="5"/>
  <c r="M1033" i="5"/>
  <c r="G2667" i="5"/>
  <c r="G782" i="5"/>
  <c r="M293" i="5"/>
  <c r="D1119" i="5"/>
  <c r="E1340" i="5"/>
  <c r="K582" i="5"/>
  <c r="K727" i="5"/>
  <c r="E1537" i="5"/>
  <c r="D648" i="5"/>
  <c r="E1583" i="5"/>
  <c r="D2866" i="5"/>
  <c r="E844" i="5"/>
  <c r="M1638" i="5"/>
  <c r="G2104" i="5"/>
  <c r="G237" i="5"/>
  <c r="G2178" i="5"/>
  <c r="M119" i="5"/>
  <c r="K1431" i="5"/>
  <c r="F871" i="5"/>
  <c r="G2784" i="5"/>
  <c r="K2423" i="5"/>
  <c r="K1611" i="5"/>
  <c r="K1078" i="5"/>
  <c r="I1854" i="5"/>
  <c r="K564" i="5"/>
  <c r="F769" i="5"/>
  <c r="M2014" i="5"/>
  <c r="F1351" i="5"/>
  <c r="H1351" i="5" l="1"/>
  <c r="H769" i="5"/>
  <c r="P769" i="5" s="1"/>
  <c r="N564" i="5"/>
  <c r="O564" i="5" s="1"/>
  <c r="A564" i="5" s="1"/>
  <c r="N1078" i="5"/>
  <c r="N1611" i="5"/>
  <c r="N2423" i="5"/>
  <c r="O2423" i="5" s="1"/>
  <c r="H871" i="5"/>
  <c r="N1431" i="5"/>
  <c r="N727" i="5"/>
  <c r="N582" i="5"/>
  <c r="H1936" i="5"/>
  <c r="J1936" i="5" s="1"/>
  <c r="L1936" i="5" s="1"/>
  <c r="N2633" i="5"/>
  <c r="H697" i="5"/>
  <c r="P1269" i="5"/>
  <c r="N1598" i="5"/>
  <c r="H1685" i="5"/>
  <c r="N2163" i="5"/>
  <c r="H2706" i="5"/>
  <c r="H989" i="5"/>
  <c r="J797" i="5"/>
  <c r="L797" i="5" s="1"/>
  <c r="N1281" i="5"/>
  <c r="O1281" i="5" s="1"/>
  <c r="A1281" i="5" s="1"/>
  <c r="N1547" i="5"/>
  <c r="N2717" i="5"/>
  <c r="N1666" i="5"/>
  <c r="H825" i="5"/>
  <c r="N2121" i="5"/>
  <c r="H458" i="5"/>
  <c r="H907" i="5"/>
  <c r="H1651" i="5"/>
  <c r="N2872" i="5"/>
  <c r="N1745" i="5"/>
  <c r="J545" i="5"/>
  <c r="L545" i="5" s="1"/>
  <c r="P545" i="5"/>
  <c r="J813" i="5"/>
  <c r="L813" i="5" s="1"/>
  <c r="P813" i="5"/>
  <c r="H790" i="5"/>
  <c r="J790" i="5" s="1"/>
  <c r="L790" i="5" s="1"/>
  <c r="H1274" i="5"/>
  <c r="N77" i="5"/>
  <c r="N365" i="5"/>
  <c r="H1842" i="5"/>
  <c r="N1712" i="5"/>
  <c r="H1081" i="5"/>
  <c r="N2479" i="5"/>
  <c r="N1026" i="5"/>
  <c r="O1026" i="5" s="1"/>
  <c r="A1026" i="5" s="1"/>
  <c r="N2409" i="5"/>
  <c r="N976" i="5"/>
  <c r="H8" i="5"/>
  <c r="N441" i="5"/>
  <c r="O441" i="5" s="1"/>
  <c r="A441" i="5" s="1"/>
  <c r="H1027" i="5"/>
  <c r="J1027" i="5" s="1"/>
  <c r="L1027" i="5" s="1"/>
  <c r="O1027" i="5" s="1"/>
  <c r="N250" i="5"/>
  <c r="O250" i="5" s="1"/>
  <c r="A250" i="5" s="1"/>
  <c r="N1459" i="5"/>
  <c r="H1500" i="5"/>
  <c r="H2666" i="5"/>
  <c r="N1833" i="5"/>
  <c r="O1833" i="5" s="1"/>
  <c r="A1833" i="5" s="1"/>
  <c r="H345" i="5"/>
  <c r="H2494" i="5"/>
  <c r="H2576" i="5"/>
  <c r="N1295" i="5"/>
  <c r="J1210" i="5"/>
  <c r="L1210" i="5" s="1"/>
  <c r="N554" i="5"/>
  <c r="O554" i="5" s="1"/>
  <c r="H1774" i="5"/>
  <c r="H1365" i="5"/>
  <c r="H1277" i="5"/>
  <c r="J1277" i="5" s="1"/>
  <c r="L1277" i="5" s="1"/>
  <c r="N1355" i="5"/>
  <c r="N1645" i="5"/>
  <c r="H1510" i="5"/>
  <c r="P1510" i="5" s="1"/>
  <c r="H1382" i="5"/>
  <c r="H2444" i="5"/>
  <c r="H1833" i="5"/>
  <c r="J1833" i="5" s="1"/>
  <c r="L1833" i="5" s="1"/>
  <c r="H2285" i="5"/>
  <c r="J2285" i="5" s="1"/>
  <c r="L2285" i="5" s="1"/>
  <c r="H920" i="5"/>
  <c r="J920" i="5" s="1"/>
  <c r="L920" i="5" s="1"/>
  <c r="N1405" i="5"/>
  <c r="O1405" i="5" s="1"/>
  <c r="A1405" i="5" s="1"/>
  <c r="N62" i="5"/>
  <c r="H63" i="5"/>
  <c r="J63" i="5" s="1"/>
  <c r="L63" i="5" s="1"/>
  <c r="H1755" i="5"/>
  <c r="P1755" i="5" s="1"/>
  <c r="H760" i="5"/>
  <c r="N1508" i="5"/>
  <c r="O1508" i="5" s="1"/>
  <c r="A1508" i="5" s="1"/>
  <c r="N1222" i="5"/>
  <c r="O1222" i="5" s="1"/>
  <c r="A1222" i="5" s="1"/>
  <c r="N1835" i="5"/>
  <c r="O1835" i="5" s="1"/>
  <c r="A1835" i="5" s="1"/>
  <c r="N2207" i="5"/>
  <c r="O2207" i="5" s="1"/>
  <c r="A2207" i="5" s="1"/>
  <c r="H104" i="5"/>
  <c r="N2533" i="5"/>
  <c r="H1228" i="5"/>
  <c r="J1228" i="5" s="1"/>
  <c r="L1228" i="5" s="1"/>
  <c r="N916" i="5"/>
  <c r="H2328" i="5"/>
  <c r="P2328" i="5" s="1"/>
  <c r="N1375" i="5"/>
  <c r="H615" i="5"/>
  <c r="J615" i="5" s="1"/>
  <c r="L615" i="5" s="1"/>
  <c r="N889" i="5"/>
  <c r="N2014" i="5"/>
  <c r="H222" i="5"/>
  <c r="N1180" i="5"/>
  <c r="N887" i="5"/>
  <c r="H1624" i="5"/>
  <c r="N1573" i="5"/>
  <c r="N90" i="5"/>
  <c r="O90" i="5" s="1"/>
  <c r="A90" i="5" s="1"/>
  <c r="H903" i="5"/>
  <c r="H592" i="5"/>
  <c r="H1594" i="5"/>
  <c r="J1594" i="5" s="1"/>
  <c r="L1594" i="5" s="1"/>
  <c r="N1243" i="5"/>
  <c r="H2859" i="5"/>
  <c r="P2859" i="5" s="1"/>
  <c r="H2167" i="5"/>
  <c r="P2167" i="5" s="1"/>
  <c r="H301" i="5"/>
  <c r="J301" i="5" s="1"/>
  <c r="L301" i="5" s="1"/>
  <c r="H2729" i="5"/>
  <c r="J2729" i="5" s="1"/>
  <c r="L2729" i="5" s="1"/>
  <c r="H1605" i="5"/>
  <c r="J1605" i="5" s="1"/>
  <c r="L1605" i="5" s="1"/>
  <c r="H2276" i="5"/>
  <c r="H1156" i="5"/>
  <c r="J1156" i="5" s="1"/>
  <c r="L1156" i="5" s="1"/>
  <c r="N535" i="5"/>
  <c r="H2652" i="5"/>
  <c r="P2652" i="5" s="1"/>
  <c r="N2839" i="5"/>
  <c r="N1718" i="5"/>
  <c r="O1718" i="5" s="1"/>
  <c r="A1718" i="5" s="1"/>
  <c r="N706" i="5"/>
  <c r="N2145" i="5"/>
  <c r="O2145" i="5" s="1"/>
  <c r="A2145" i="5" s="1"/>
  <c r="N1667" i="5"/>
  <c r="P1996" i="5"/>
  <c r="H2690" i="5"/>
  <c r="H83" i="5"/>
  <c r="N193" i="5"/>
  <c r="O193" i="5" s="1"/>
  <c r="A193" i="5" s="1"/>
  <c r="N1331" i="5"/>
  <c r="N2701" i="5"/>
  <c r="N2091" i="5"/>
  <c r="N997" i="5"/>
  <c r="N803" i="5"/>
  <c r="N89" i="5"/>
  <c r="H2127" i="5"/>
  <c r="H1606" i="5"/>
  <c r="H451" i="5"/>
  <c r="J451" i="5" s="1"/>
  <c r="L451" i="5" s="1"/>
  <c r="N486" i="5"/>
  <c r="O486" i="5" s="1"/>
  <c r="A486" i="5" s="1"/>
  <c r="H1573" i="5"/>
  <c r="N2615" i="5"/>
  <c r="N19" i="5"/>
  <c r="N2665" i="5"/>
  <c r="N707" i="5"/>
  <c r="N2445" i="5"/>
  <c r="H1021" i="5"/>
  <c r="N1995" i="5"/>
  <c r="H868" i="5"/>
  <c r="J710" i="5"/>
  <c r="L710" i="5" s="1"/>
  <c r="H711" i="5"/>
  <c r="J711" i="5" s="1"/>
  <c r="L711" i="5" s="1"/>
  <c r="H1861" i="5"/>
  <c r="H600" i="5"/>
  <c r="H1124" i="5"/>
  <c r="N2208" i="5"/>
  <c r="N796" i="5"/>
  <c r="N1348" i="5"/>
  <c r="N378" i="5"/>
  <c r="N1534" i="5"/>
  <c r="H2505" i="5"/>
  <c r="N885" i="5"/>
  <c r="H1971" i="5"/>
  <c r="N768" i="5"/>
  <c r="N490" i="5"/>
  <c r="N1062" i="5"/>
  <c r="H880" i="5"/>
  <c r="J880" i="5" s="1"/>
  <c r="L880" i="5" s="1"/>
  <c r="N1924" i="5"/>
  <c r="H1733" i="5"/>
  <c r="H1923" i="5"/>
  <c r="H2754" i="5"/>
  <c r="N2199" i="5"/>
  <c r="N1335" i="5"/>
  <c r="O1335" i="5" s="1"/>
  <c r="A1335" i="5" s="1"/>
  <c r="H78" i="5"/>
  <c r="P78" i="5" s="1"/>
  <c r="N2558" i="5"/>
  <c r="N2009" i="5"/>
  <c r="O2009" i="5" s="1"/>
  <c r="A2009" i="5" s="1"/>
  <c r="H2056" i="5"/>
  <c r="H2314" i="5"/>
  <c r="N660" i="5"/>
  <c r="N1085" i="5"/>
  <c r="H531" i="5"/>
  <c r="N2133" i="5"/>
  <c r="H2443" i="5"/>
  <c r="J2443" i="5" s="1"/>
  <c r="L2443" i="5" s="1"/>
  <c r="H1172" i="5"/>
  <c r="H100" i="5"/>
  <c r="N2400" i="5"/>
  <c r="N2554" i="5"/>
  <c r="O2554" i="5" s="1"/>
  <c r="A2554" i="5" s="1"/>
  <c r="H1947" i="5"/>
  <c r="J1947" i="5" s="1"/>
  <c r="L1947" i="5" s="1"/>
  <c r="H1210" i="5"/>
  <c r="P1210" i="5" s="1"/>
  <c r="N256" i="5"/>
  <c r="N2172" i="5"/>
  <c r="H1576" i="5"/>
  <c r="J1576" i="5" s="1"/>
  <c r="L1576" i="5" s="1"/>
  <c r="N1422" i="5"/>
  <c r="N1228" i="5"/>
  <c r="O1228" i="5" s="1"/>
  <c r="N738" i="5"/>
  <c r="N2176" i="5"/>
  <c r="H353" i="5"/>
  <c r="H2051" i="5"/>
  <c r="N1711" i="5"/>
  <c r="O1711" i="5" s="1"/>
  <c r="A1711" i="5" s="1"/>
  <c r="N1186" i="5"/>
  <c r="O1186" i="5" s="1"/>
  <c r="A1186" i="5" s="1"/>
  <c r="N1464" i="5"/>
  <c r="H1562" i="5"/>
  <c r="J1562" i="5" s="1"/>
  <c r="L1562" i="5" s="1"/>
  <c r="H849" i="5"/>
  <c r="J849" i="5" s="1"/>
  <c r="L849" i="5" s="1"/>
  <c r="H1340" i="5"/>
  <c r="P1340" i="5" s="1"/>
  <c r="H954" i="5"/>
  <c r="N2466" i="5"/>
  <c r="H602" i="5"/>
  <c r="H959" i="5"/>
  <c r="N929" i="5"/>
  <c r="H2092" i="5"/>
  <c r="H1016" i="5"/>
  <c r="H608" i="5"/>
  <c r="H1200" i="5"/>
  <c r="J1200" i="5" s="1"/>
  <c r="L1200" i="5" s="1"/>
  <c r="N2787" i="5"/>
  <c r="H1666" i="5"/>
  <c r="N2304" i="5"/>
  <c r="N467" i="5"/>
  <c r="J1131" i="5"/>
  <c r="L1131" i="5" s="1"/>
  <c r="N1559" i="5"/>
  <c r="N1012" i="5"/>
  <c r="N1695" i="5"/>
  <c r="N1380" i="5"/>
  <c r="H1972" i="5"/>
  <c r="P1972" i="5" s="1"/>
  <c r="H1272" i="5"/>
  <c r="J1272" i="5" s="1"/>
  <c r="L1272" i="5" s="1"/>
  <c r="H793" i="5"/>
  <c r="N834" i="5"/>
  <c r="N2743" i="5"/>
  <c r="H380" i="5"/>
  <c r="J380" i="5" s="1"/>
  <c r="L380" i="5" s="1"/>
  <c r="H2782" i="5"/>
  <c r="P2782" i="5" s="1"/>
  <c r="H855" i="5"/>
  <c r="N2410" i="5"/>
  <c r="H890" i="5"/>
  <c r="N789" i="5"/>
  <c r="H1712" i="5"/>
  <c r="H57" i="5"/>
  <c r="P57" i="5" s="1"/>
  <c r="H1811" i="5"/>
  <c r="N2074" i="5"/>
  <c r="H2727" i="5"/>
  <c r="N2775" i="5"/>
  <c r="H1032" i="5"/>
  <c r="H2825" i="5"/>
  <c r="H707" i="5"/>
  <c r="N1781" i="5"/>
  <c r="H2259" i="5"/>
  <c r="H2490" i="5"/>
  <c r="H1660" i="5"/>
  <c r="H1908" i="5"/>
  <c r="P1908" i="5" s="1"/>
  <c r="N1430" i="5"/>
  <c r="J1365" i="5"/>
  <c r="L1365" i="5" s="1"/>
  <c r="P1365" i="5"/>
  <c r="N2218" i="5"/>
  <c r="N2801" i="5"/>
  <c r="O2801" i="5" s="1"/>
  <c r="H2707" i="5"/>
  <c r="N2138" i="5"/>
  <c r="H2477" i="5"/>
  <c r="P2477" i="5" s="1"/>
  <c r="H2569" i="5"/>
  <c r="P2569" i="5" s="1"/>
  <c r="H1670" i="5"/>
  <c r="H264" i="5"/>
  <c r="J264" i="5" s="1"/>
  <c r="L264" i="5" s="1"/>
  <c r="H2209" i="5"/>
  <c r="N2655" i="5"/>
  <c r="N1236" i="5"/>
  <c r="H243" i="5"/>
  <c r="N985" i="5"/>
  <c r="H2641" i="5"/>
  <c r="H622" i="5"/>
  <c r="J622" i="5" s="1"/>
  <c r="L622" i="5" s="1"/>
  <c r="N1465" i="5"/>
  <c r="H912" i="5"/>
  <c r="H976" i="5"/>
  <c r="N1535" i="5"/>
  <c r="O1535" i="5" s="1"/>
  <c r="N401" i="5"/>
  <c r="O401" i="5" s="1"/>
  <c r="A401" i="5" s="1"/>
  <c r="H1104" i="5"/>
  <c r="N342" i="5"/>
  <c r="H483" i="5"/>
  <c r="N1439" i="5"/>
  <c r="P2822" i="5"/>
  <c r="H23" i="5"/>
  <c r="N1343" i="5"/>
  <c r="O1343" i="5" s="1"/>
  <c r="A1343" i="5" s="1"/>
  <c r="H2688" i="5"/>
  <c r="H468" i="5"/>
  <c r="P468" i="5" s="1"/>
  <c r="H965" i="5"/>
  <c r="N1240" i="5"/>
  <c r="H1957" i="5"/>
  <c r="J1957" i="5" s="1"/>
  <c r="L1957" i="5" s="1"/>
  <c r="N2845" i="5"/>
  <c r="H2016" i="5"/>
  <c r="P2016" i="5" s="1"/>
  <c r="N859" i="5"/>
  <c r="O859" i="5" s="1"/>
  <c r="A859" i="5" s="1"/>
  <c r="H1877" i="5"/>
  <c r="P1877" i="5" s="1"/>
  <c r="N1498" i="5"/>
  <c r="P2632" i="5"/>
  <c r="H1471" i="5"/>
  <c r="N676" i="5"/>
  <c r="N2821" i="5"/>
  <c r="N1358" i="5"/>
  <c r="N2135" i="5"/>
  <c r="O2135" i="5" s="1"/>
  <c r="N2441" i="5"/>
  <c r="P1589" i="5"/>
  <c r="J1589" i="5"/>
  <c r="L1589" i="5" s="1"/>
  <c r="N898" i="5"/>
  <c r="H1681" i="5"/>
  <c r="H1273" i="5"/>
  <c r="N1314" i="5"/>
  <c r="O1314" i="5" s="1"/>
  <c r="A1314" i="5" s="1"/>
  <c r="N2804" i="5"/>
  <c r="H822" i="5"/>
  <c r="H978" i="5"/>
  <c r="N718" i="5"/>
  <c r="N269" i="5"/>
  <c r="N2487" i="5"/>
  <c r="P792" i="5"/>
  <c r="H2359" i="5"/>
  <c r="P2359" i="5" s="1"/>
  <c r="N1518" i="5"/>
  <c r="H2296" i="5"/>
  <c r="J2296" i="5" s="1"/>
  <c r="L2296" i="5" s="1"/>
  <c r="N2065" i="5"/>
  <c r="H239" i="5"/>
  <c r="J239" i="5" s="1"/>
  <c r="L239" i="5" s="1"/>
  <c r="N2395" i="5"/>
  <c r="H1406" i="5"/>
  <c r="J1406" i="5" s="1"/>
  <c r="L1406" i="5" s="1"/>
  <c r="N1822" i="5"/>
  <c r="N2361" i="5"/>
  <c r="N2052" i="5"/>
  <c r="H935" i="5"/>
  <c r="P935" i="5" s="1"/>
  <c r="H1283" i="5"/>
  <c r="N765" i="5"/>
  <c r="H2545" i="5"/>
  <c r="P2545" i="5" s="1"/>
  <c r="H2534" i="5"/>
  <c r="H1086" i="5"/>
  <c r="P1086" i="5" s="1"/>
  <c r="H1565" i="5"/>
  <c r="H947" i="5"/>
  <c r="J947" i="5" s="1"/>
  <c r="L947" i="5" s="1"/>
  <c r="O947" i="5" s="1"/>
  <c r="H699" i="5"/>
  <c r="H2548" i="5"/>
  <c r="H76" i="5"/>
  <c r="H2257" i="5"/>
  <c r="N121" i="5"/>
  <c r="O121" i="5" s="1"/>
  <c r="A121" i="5" s="1"/>
  <c r="N2629" i="5"/>
  <c r="N2825" i="5"/>
  <c r="H1530" i="5"/>
  <c r="N1268" i="5"/>
  <c r="H636" i="5"/>
  <c r="N1447" i="5"/>
  <c r="H1322" i="5"/>
  <c r="P1322" i="5" s="1"/>
  <c r="N2282" i="5"/>
  <c r="N2770" i="5"/>
  <c r="N1442" i="5"/>
  <c r="H1475" i="5"/>
  <c r="N2683" i="5"/>
  <c r="O2683" i="5" s="1"/>
  <c r="N907" i="5"/>
  <c r="O907" i="5" s="1"/>
  <c r="A907" i="5" s="1"/>
  <c r="H2074" i="5"/>
  <c r="P1414" i="5"/>
  <c r="H1955" i="5"/>
  <c r="P1955" i="5" s="1"/>
  <c r="H1066" i="5"/>
  <c r="N2631" i="5"/>
  <c r="H1286" i="5"/>
  <c r="H2875" i="5"/>
  <c r="J2875" i="5" s="1"/>
  <c r="L2875" i="5" s="1"/>
  <c r="H229" i="5"/>
  <c r="J229" i="5" s="1"/>
  <c r="L229" i="5" s="1"/>
  <c r="H672" i="5"/>
  <c r="J672" i="5" s="1"/>
  <c r="L672" i="5" s="1"/>
  <c r="H1568" i="5"/>
  <c r="P1568" i="5" s="1"/>
  <c r="N653" i="5"/>
  <c r="H2845" i="5"/>
  <c r="H1042" i="5"/>
  <c r="P1042" i="5" s="1"/>
  <c r="N2164" i="5"/>
  <c r="O2164" i="5" s="1"/>
  <c r="A2164" i="5" s="1"/>
  <c r="N1857" i="5"/>
  <c r="N1274" i="5"/>
  <c r="N2243" i="5"/>
  <c r="O2243" i="5" s="1"/>
  <c r="A2243" i="5" s="1"/>
  <c r="H93" i="5"/>
  <c r="H2166" i="5"/>
  <c r="N464" i="5"/>
  <c r="N2379" i="5"/>
  <c r="H2556" i="5"/>
  <c r="H433" i="5"/>
  <c r="J433" i="5" s="1"/>
  <c r="L433" i="5" s="1"/>
  <c r="H1512" i="5"/>
  <c r="J1512" i="5" s="1"/>
  <c r="L1512" i="5" s="1"/>
  <c r="H2608" i="5"/>
  <c r="J770" i="5"/>
  <c r="L770" i="5" s="1"/>
  <c r="N1694" i="5"/>
  <c r="O1694" i="5" s="1"/>
  <c r="A1694" i="5" s="1"/>
  <c r="N1434" i="5"/>
  <c r="N987" i="5"/>
  <c r="O987" i="5" s="1"/>
  <c r="N2648" i="5"/>
  <c r="H931" i="5"/>
  <c r="P931" i="5" s="1"/>
  <c r="H906" i="5"/>
  <c r="H258" i="5"/>
  <c r="H2145" i="5"/>
  <c r="H2630" i="5"/>
  <c r="J2630" i="5" s="1"/>
  <c r="L2630" i="5" s="1"/>
  <c r="H117" i="5"/>
  <c r="P117" i="5" s="1"/>
  <c r="N181" i="5"/>
  <c r="H747" i="5"/>
  <c r="N1287" i="5"/>
  <c r="N1373" i="5"/>
  <c r="N283" i="5"/>
  <c r="N1985" i="5"/>
  <c r="O1985" i="5" s="1"/>
  <c r="A1985" i="5" s="1"/>
  <c r="H1358" i="5"/>
  <c r="H2360" i="5"/>
  <c r="P2360" i="5" s="1"/>
  <c r="H2060" i="5"/>
  <c r="J2060" i="5" s="1"/>
  <c r="L2060" i="5" s="1"/>
  <c r="H857" i="5"/>
  <c r="J857" i="5" s="1"/>
  <c r="L857" i="5" s="1"/>
  <c r="H2020" i="5"/>
  <c r="P2020" i="5" s="1"/>
  <c r="N343" i="5"/>
  <c r="H132" i="5"/>
  <c r="P132" i="5" s="1"/>
  <c r="H2460" i="5"/>
  <c r="N1438" i="5"/>
  <c r="O1438" i="5" s="1"/>
  <c r="A1438" i="5" s="1"/>
  <c r="H2192" i="5"/>
  <c r="N2773" i="5"/>
  <c r="N425" i="5"/>
  <c r="J1144" i="5"/>
  <c r="L1144" i="5" s="1"/>
  <c r="P1144" i="5"/>
  <c r="H2855" i="5"/>
  <c r="N383" i="5"/>
  <c r="O383" i="5" s="1"/>
  <c r="A383" i="5" s="1"/>
  <c r="N1541" i="5"/>
  <c r="H1950" i="5"/>
  <c r="H1984" i="5"/>
  <c r="J1984" i="5" s="1"/>
  <c r="L1984" i="5" s="1"/>
  <c r="H2119" i="5"/>
  <c r="N390" i="5"/>
  <c r="H84" i="5"/>
  <c r="P84" i="5" s="1"/>
  <c r="N358" i="5"/>
  <c r="O358" i="5" s="1"/>
  <c r="H702" i="5"/>
  <c r="H1047" i="5"/>
  <c r="P1047" i="5" s="1"/>
  <c r="N1420" i="5"/>
  <c r="O1420" i="5" s="1"/>
  <c r="A1420" i="5" s="1"/>
  <c r="H245" i="5"/>
  <c r="N126" i="5"/>
  <c r="N879" i="5"/>
  <c r="O879" i="5" s="1"/>
  <c r="H1684" i="5"/>
  <c r="H1390" i="5"/>
  <c r="J1390" i="5" s="1"/>
  <c r="L1390" i="5" s="1"/>
  <c r="N1698" i="5"/>
  <c r="H2345" i="5"/>
  <c r="H1363" i="5"/>
  <c r="N2462" i="5"/>
  <c r="N2277" i="5"/>
  <c r="O2277" i="5" s="1"/>
  <c r="A2277" i="5" s="1"/>
  <c r="H13" i="5"/>
  <c r="N832" i="5"/>
  <c r="H1315" i="5"/>
  <c r="P1315" i="5" s="1"/>
  <c r="N2330" i="5"/>
  <c r="H2678" i="5"/>
  <c r="J2678" i="5" s="1"/>
  <c r="L2678" i="5" s="1"/>
  <c r="H2404" i="5"/>
  <c r="P2404" i="5" s="1"/>
  <c r="N645" i="5"/>
  <c r="N2826" i="5"/>
  <c r="N1716" i="5"/>
  <c r="N2515" i="5"/>
  <c r="N2203" i="5"/>
  <c r="H292" i="5"/>
  <c r="N5" i="5"/>
  <c r="N1064" i="5"/>
  <c r="H204" i="5"/>
  <c r="H887" i="5"/>
  <c r="H2213" i="5"/>
  <c r="N2427" i="5"/>
  <c r="O2427" i="5" s="1"/>
  <c r="A2427" i="5" s="1"/>
  <c r="N1229" i="5"/>
  <c r="N1212" i="5"/>
  <c r="O1212" i="5" s="1"/>
  <c r="A1212" i="5" s="1"/>
  <c r="H2378" i="5"/>
  <c r="N966" i="5"/>
  <c r="H2526" i="5"/>
  <c r="J2526" i="5" s="1"/>
  <c r="L2526" i="5" s="1"/>
  <c r="H1051" i="5"/>
  <c r="H616" i="5"/>
  <c r="P616" i="5" s="1"/>
  <c r="H2844" i="5"/>
  <c r="N841" i="5"/>
  <c r="N128" i="5"/>
  <c r="H2097" i="5"/>
  <c r="H1430" i="5"/>
  <c r="H854" i="5"/>
  <c r="H2449" i="5"/>
  <c r="N2850" i="5"/>
  <c r="N41" i="5"/>
  <c r="N348" i="5"/>
  <c r="H1601" i="5"/>
  <c r="N1309" i="5"/>
  <c r="N1149" i="5"/>
  <c r="O1149" i="5" s="1"/>
  <c r="A1149" i="5" s="1"/>
  <c r="H2014" i="5"/>
  <c r="N321" i="5"/>
  <c r="O321" i="5" s="1"/>
  <c r="A321" i="5" s="1"/>
  <c r="N1664" i="5"/>
  <c r="H1641" i="5"/>
  <c r="J1641" i="5" s="1"/>
  <c r="L1641" i="5" s="1"/>
  <c r="H2426" i="5"/>
  <c r="H202" i="5"/>
  <c r="H470" i="5"/>
  <c r="J470" i="5" s="1"/>
  <c r="L470" i="5" s="1"/>
  <c r="N303" i="5"/>
  <c r="O303" i="5" s="1"/>
  <c r="A303" i="5" s="1"/>
  <c r="N117" i="5"/>
  <c r="N462" i="5"/>
  <c r="H1588" i="5"/>
  <c r="H1198" i="5"/>
  <c r="H1276" i="5"/>
  <c r="H2715" i="5"/>
  <c r="N684" i="5"/>
  <c r="O684" i="5" s="1"/>
  <c r="N2390" i="5"/>
  <c r="N1793" i="5"/>
  <c r="N2822" i="5"/>
  <c r="N291" i="5"/>
  <c r="N1631" i="5"/>
  <c r="N1469" i="5"/>
  <c r="N2551" i="5"/>
  <c r="N113" i="5"/>
  <c r="H1356" i="5"/>
  <c r="J1356" i="5" s="1"/>
  <c r="L1356" i="5" s="1"/>
  <c r="H759" i="5"/>
  <c r="N1144" i="5"/>
  <c r="O1144" i="5" s="1"/>
  <c r="H2644" i="5"/>
  <c r="P2644" i="5" s="1"/>
  <c r="N1891" i="5"/>
  <c r="O1891" i="5" s="1"/>
  <c r="A1891" i="5" s="1"/>
  <c r="N1674" i="5"/>
  <c r="N1853" i="5"/>
  <c r="H865" i="5"/>
  <c r="N1906" i="5"/>
  <c r="O1906" i="5" s="1"/>
  <c r="A1906" i="5" s="1"/>
  <c r="H1962" i="5"/>
  <c r="N2769" i="5"/>
  <c r="O2769" i="5" s="1"/>
  <c r="A2769" i="5" s="1"/>
  <c r="H1992" i="5"/>
  <c r="J1992" i="5" s="1"/>
  <c r="L1992" i="5" s="1"/>
  <c r="O1992" i="5" s="1"/>
  <c r="N1136" i="5"/>
  <c r="N1790" i="5"/>
  <c r="H124" i="5"/>
  <c r="J124" i="5" s="1"/>
  <c r="L124" i="5" s="1"/>
  <c r="H715" i="5"/>
  <c r="H837" i="5"/>
  <c r="H1400" i="5"/>
  <c r="N817" i="5"/>
  <c r="H1873" i="5"/>
  <c r="H983" i="5"/>
  <c r="P983" i="5" s="1"/>
  <c r="H1577" i="5"/>
  <c r="P1577" i="5" s="1"/>
  <c r="N1414" i="5"/>
  <c r="O1414" i="5" s="1"/>
  <c r="N1572" i="5"/>
  <c r="H582" i="5"/>
  <c r="N2003" i="5"/>
  <c r="N285" i="5"/>
  <c r="N2635" i="5"/>
  <c r="H492" i="5"/>
  <c r="N588" i="5"/>
  <c r="O588" i="5" s="1"/>
  <c r="A588" i="5" s="1"/>
  <c r="N238" i="5"/>
  <c r="H60" i="5"/>
  <c r="P60" i="5" s="1"/>
  <c r="H331" i="5"/>
  <c r="N948" i="5"/>
  <c r="H1983" i="5"/>
  <c r="P1983" i="5" s="1"/>
  <c r="N76" i="5"/>
  <c r="N1014" i="5"/>
  <c r="N1009" i="5"/>
  <c r="N778" i="5"/>
  <c r="H1735" i="5"/>
  <c r="H2862" i="5"/>
  <c r="J2862" i="5" s="1"/>
  <c r="L2862" i="5" s="1"/>
  <c r="H2161" i="5"/>
  <c r="N2786" i="5"/>
  <c r="H1903" i="5"/>
  <c r="H2808" i="5"/>
  <c r="N553" i="5"/>
  <c r="H2003" i="5"/>
  <c r="P2003" i="5" s="1"/>
  <c r="H2087" i="5"/>
  <c r="N2611" i="5"/>
  <c r="N1418" i="5"/>
  <c r="O1418" i="5" s="1"/>
  <c r="A1418" i="5" s="1"/>
  <c r="H1129" i="5"/>
  <c r="P1129" i="5" s="1"/>
  <c r="N381" i="5"/>
  <c r="N878" i="5"/>
  <c r="H1019" i="5"/>
  <c r="H2826" i="5"/>
  <c r="N463" i="5"/>
  <c r="O463" i="5" s="1"/>
  <c r="A463" i="5" s="1"/>
  <c r="N1288" i="5"/>
  <c r="H642" i="5"/>
  <c r="P642" i="5" s="1"/>
  <c r="H1284" i="5"/>
  <c r="N1024" i="5"/>
  <c r="N2841" i="5"/>
  <c r="J1248" i="5"/>
  <c r="L1248" i="5" s="1"/>
  <c r="P1248" i="5"/>
  <c r="H2108" i="5"/>
  <c r="H1832" i="5"/>
  <c r="N2382" i="5"/>
  <c r="N1859" i="5"/>
  <c r="H704" i="5"/>
  <c r="P704" i="5" s="1"/>
  <c r="N1350" i="5"/>
  <c r="N903" i="5"/>
  <c r="O903" i="5" s="1"/>
  <c r="A903" i="5" s="1"/>
  <c r="H1640" i="5"/>
  <c r="H2854" i="5"/>
  <c r="N2508" i="5"/>
  <c r="H299" i="5"/>
  <c r="H886" i="5"/>
  <c r="N1454" i="5"/>
  <c r="N306" i="5"/>
  <c r="H2100" i="5"/>
  <c r="N2372" i="5"/>
  <c r="N103" i="5"/>
  <c r="H2759" i="5"/>
  <c r="J2759" i="5" s="1"/>
  <c r="L2759" i="5" s="1"/>
  <c r="H2510" i="5"/>
  <c r="H1731" i="5"/>
  <c r="H1447" i="5"/>
  <c r="H1350" i="5"/>
  <c r="H2384" i="5"/>
  <c r="H937" i="5"/>
  <c r="N2279" i="5"/>
  <c r="O2279" i="5" s="1"/>
  <c r="A2279" i="5" s="1"/>
  <c r="N2064" i="5"/>
  <c r="N2721" i="5"/>
  <c r="N135" i="5"/>
  <c r="H2649" i="5"/>
  <c r="H212" i="5"/>
  <c r="H2400" i="5"/>
  <c r="J2400" i="5" s="1"/>
  <c r="L2400" i="5" s="1"/>
  <c r="H2795" i="5"/>
  <c r="J2795" i="5" s="1"/>
  <c r="L2795" i="5" s="1"/>
  <c r="H1486" i="5"/>
  <c r="J1486" i="5" s="1"/>
  <c r="L1486" i="5" s="1"/>
  <c r="H2251" i="5"/>
  <c r="N2490" i="5"/>
  <c r="H2779" i="5"/>
  <c r="J2779" i="5" s="1"/>
  <c r="L2779" i="5" s="1"/>
  <c r="N2137" i="5"/>
  <c r="H643" i="5"/>
  <c r="P643" i="5" s="1"/>
  <c r="H6" i="5"/>
  <c r="H392" i="5"/>
  <c r="H2149" i="5"/>
  <c r="P1488" i="5"/>
  <c r="H99" i="5"/>
  <c r="N595" i="5"/>
  <c r="H2230" i="5"/>
  <c r="J2230" i="5" s="1"/>
  <c r="L2230" i="5" s="1"/>
  <c r="N1223" i="5"/>
  <c r="N620" i="5"/>
  <c r="H1323" i="5"/>
  <c r="N1888" i="5"/>
  <c r="J482" i="5"/>
  <c r="L482" i="5" s="1"/>
  <c r="H748" i="5"/>
  <c r="J748" i="5" s="1"/>
  <c r="L748" i="5" s="1"/>
  <c r="N1878" i="5"/>
  <c r="N1773" i="5"/>
  <c r="H1095" i="5"/>
  <c r="H295" i="5"/>
  <c r="H278" i="5"/>
  <c r="P278" i="5" s="1"/>
  <c r="H2099" i="5"/>
  <c r="N1388" i="5"/>
  <c r="N671" i="5"/>
  <c r="N869" i="5"/>
  <c r="H2184" i="5"/>
  <c r="H143" i="5"/>
  <c r="N286" i="5"/>
  <c r="N2261" i="5"/>
  <c r="O2261" i="5" s="1"/>
  <c r="H2646" i="5"/>
  <c r="H2520" i="5"/>
  <c r="H1643" i="5"/>
  <c r="J1643" i="5" s="1"/>
  <c r="L1643" i="5" s="1"/>
  <c r="H2487" i="5"/>
  <c r="N2028" i="5"/>
  <c r="O2028" i="5" s="1"/>
  <c r="A2028" i="5" s="1"/>
  <c r="N2210" i="5"/>
  <c r="O2210" i="5" s="1"/>
  <c r="A2210" i="5" s="1"/>
  <c r="H543" i="5"/>
  <c r="P543" i="5" s="1"/>
  <c r="N2036" i="5"/>
  <c r="N2628" i="5"/>
  <c r="H24" i="5"/>
  <c r="N1114" i="5"/>
  <c r="N205" i="5"/>
  <c r="O205" i="5" s="1"/>
  <c r="A205" i="5" s="1"/>
  <c r="N2377" i="5"/>
  <c r="H2815" i="5"/>
  <c r="J2815" i="5" s="1"/>
  <c r="L2815" i="5" s="1"/>
  <c r="N1008" i="5"/>
  <c r="H1334" i="5"/>
  <c r="N1754" i="5"/>
  <c r="O1754" i="5" s="1"/>
  <c r="A1754" i="5" s="1"/>
  <c r="H376" i="5"/>
  <c r="P376" i="5" s="1"/>
  <c r="N2650" i="5"/>
  <c r="H1817" i="5"/>
  <c r="P1817" i="5" s="1"/>
  <c r="N568" i="5"/>
  <c r="H2773" i="5"/>
  <c r="P2773" i="5" s="1"/>
  <c r="N2359" i="5"/>
  <c r="H559" i="5"/>
  <c r="P559" i="5" s="1"/>
  <c r="N1470" i="5"/>
  <c r="O1470" i="5" s="1"/>
  <c r="A1470" i="5" s="1"/>
  <c r="H2535" i="5"/>
  <c r="N1980" i="5"/>
  <c r="O1980" i="5" s="1"/>
  <c r="A1980" i="5" s="1"/>
  <c r="N1278" i="5"/>
  <c r="H830" i="5"/>
  <c r="N1687" i="5"/>
  <c r="N2792" i="5"/>
  <c r="H456" i="5"/>
  <c r="H843" i="5"/>
  <c r="N1325" i="5"/>
  <c r="O1325" i="5" s="1"/>
  <c r="A1325" i="5" s="1"/>
  <c r="H789" i="5"/>
  <c r="H2823" i="5"/>
  <c r="N2216" i="5"/>
  <c r="N503" i="5"/>
  <c r="H2403" i="5"/>
  <c r="P2403" i="5" s="1"/>
  <c r="H1696" i="5"/>
  <c r="H870" i="5"/>
  <c r="H2172" i="5"/>
  <c r="P2172" i="5" s="1"/>
  <c r="H1007" i="5"/>
  <c r="J1007" i="5" s="1"/>
  <c r="L1007" i="5" s="1"/>
  <c r="H686" i="5"/>
  <c r="H2083" i="5"/>
  <c r="N132" i="5"/>
  <c r="N492" i="5"/>
  <c r="N1140" i="5"/>
  <c r="N1792" i="5"/>
  <c r="H1264" i="5"/>
  <c r="P1264" i="5" s="1"/>
  <c r="N2191" i="5"/>
  <c r="H205" i="5"/>
  <c r="J205" i="5" s="1"/>
  <c r="L205" i="5" s="1"/>
  <c r="N1733" i="5"/>
  <c r="N2857" i="5"/>
  <c r="O2857" i="5" s="1"/>
  <c r="A2857" i="5" s="1"/>
  <c r="N1758" i="5"/>
  <c r="H1001" i="5"/>
  <c r="J1001" i="5" s="1"/>
  <c r="L1001" i="5" s="1"/>
  <c r="N982" i="5"/>
  <c r="O982" i="5" s="1"/>
  <c r="A982" i="5" s="1"/>
  <c r="H491" i="5"/>
  <c r="P491" i="5" s="1"/>
  <c r="N196" i="5"/>
  <c r="O196" i="5" s="1"/>
  <c r="A196" i="5" s="1"/>
  <c r="H2346" i="5"/>
  <c r="J2346" i="5" s="1"/>
  <c r="L2346" i="5" s="1"/>
  <c r="H11" i="5"/>
  <c r="J11" i="5" s="1"/>
  <c r="L11" i="5" s="1"/>
  <c r="O11" i="5" s="1"/>
  <c r="H1815" i="5"/>
  <c r="J1815" i="5" s="1"/>
  <c r="L1815" i="5" s="1"/>
  <c r="H2798" i="5"/>
  <c r="N539" i="5"/>
  <c r="H459" i="5"/>
  <c r="P459" i="5" s="1"/>
  <c r="H1119" i="5"/>
  <c r="H2232" i="5"/>
  <c r="N2619" i="5"/>
  <c r="H1959" i="5"/>
  <c r="P1959" i="5" s="1"/>
  <c r="H571" i="5"/>
  <c r="H2164" i="5"/>
  <c r="J2164" i="5" s="1"/>
  <c r="L2164" i="5" s="1"/>
  <c r="H1717" i="5"/>
  <c r="P1717" i="5" s="1"/>
  <c r="N241" i="5"/>
  <c r="N2196" i="5"/>
  <c r="H2769" i="5"/>
  <c r="H689" i="5"/>
  <c r="N2245" i="5"/>
  <c r="H2618" i="5"/>
  <c r="J2618" i="5" s="1"/>
  <c r="L2618" i="5" s="1"/>
  <c r="H2307" i="5"/>
  <c r="H2870" i="5"/>
  <c r="J2870" i="5" s="1"/>
  <c r="L2870" i="5" s="1"/>
  <c r="H2739" i="5"/>
  <c r="H294" i="5"/>
  <c r="J294" i="5" s="1"/>
  <c r="L294" i="5" s="1"/>
  <c r="N1811" i="5"/>
  <c r="H1982" i="5"/>
  <c r="N949" i="5"/>
  <c r="N1086" i="5"/>
  <c r="N2669" i="5"/>
  <c r="N2518" i="5"/>
  <c r="H1916" i="5"/>
  <c r="N2674" i="5"/>
  <c r="H1434" i="5"/>
  <c r="H246" i="5"/>
  <c r="H1995" i="5"/>
  <c r="N449" i="5"/>
  <c r="O449" i="5" s="1"/>
  <c r="A449" i="5" s="1"/>
  <c r="N1715" i="5"/>
  <c r="O1715" i="5" s="1"/>
  <c r="A1715" i="5" s="1"/>
  <c r="N1825" i="5"/>
  <c r="H1195" i="5"/>
  <c r="P1195" i="5" s="1"/>
  <c r="N2767" i="5"/>
  <c r="N2031" i="5"/>
  <c r="N2306" i="5"/>
  <c r="H654" i="5"/>
  <c r="P654" i="5" s="1"/>
  <c r="N2021" i="5"/>
  <c r="H1003" i="5"/>
  <c r="P1003" i="5" s="1"/>
  <c r="N558" i="5"/>
  <c r="H1398" i="5"/>
  <c r="N1054" i="5"/>
  <c r="O1054" i="5" s="1"/>
  <c r="A1054" i="5" s="1"/>
  <c r="H1290" i="5"/>
  <c r="J1290" i="5" s="1"/>
  <c r="L1290" i="5" s="1"/>
  <c r="H112" i="5"/>
  <c r="H2495" i="5"/>
  <c r="H618" i="5"/>
  <c r="J618" i="5" s="1"/>
  <c r="L618" i="5" s="1"/>
  <c r="N2116" i="5"/>
  <c r="N318" i="5"/>
  <c r="N2402" i="5"/>
  <c r="H1244" i="5"/>
  <c r="H1013" i="5"/>
  <c r="N21" i="5"/>
  <c r="N153" i="5"/>
  <c r="O153" i="5" s="1"/>
  <c r="A153" i="5" s="1"/>
  <c r="H2701" i="5"/>
  <c r="H665" i="5"/>
  <c r="N2331" i="5"/>
  <c r="O2331" i="5" s="1"/>
  <c r="A2331" i="5" s="1"/>
  <c r="N589" i="5"/>
  <c r="O589" i="5" s="1"/>
  <c r="H230" i="5"/>
  <c r="P230" i="5" s="1"/>
  <c r="N1326" i="5"/>
  <c r="N2771" i="5"/>
  <c r="N435" i="5"/>
  <c r="O435" i="5" s="1"/>
  <c r="A435" i="5" s="1"/>
  <c r="N2132" i="5"/>
  <c r="O2132" i="5" s="1"/>
  <c r="A2132" i="5" s="1"/>
  <c r="N1865" i="5"/>
  <c r="N2373" i="5"/>
  <c r="H993" i="5"/>
  <c r="H2250" i="5"/>
  <c r="H1458" i="5"/>
  <c r="H364" i="5"/>
  <c r="H2300" i="5"/>
  <c r="N1132" i="5"/>
  <c r="J2801" i="5"/>
  <c r="L2801" i="5" s="1"/>
  <c r="P2801" i="5"/>
  <c r="N2376" i="5"/>
  <c r="H1948" i="5"/>
  <c r="N1244" i="5"/>
  <c r="J980" i="5"/>
  <c r="L980" i="5" s="1"/>
  <c r="H1825" i="5"/>
  <c r="H319" i="5"/>
  <c r="N1376" i="5"/>
  <c r="O1376" i="5" s="1"/>
  <c r="N496" i="5"/>
  <c r="O496" i="5" s="1"/>
  <c r="H2509" i="5"/>
  <c r="P2509" i="5" s="1"/>
  <c r="H1582" i="5"/>
  <c r="P1582" i="5" s="1"/>
  <c r="N998" i="5"/>
  <c r="O998" i="5" s="1"/>
  <c r="A998" i="5" s="1"/>
  <c r="N367" i="5"/>
  <c r="O367" i="5" s="1"/>
  <c r="A367" i="5" s="1"/>
  <c r="N1165" i="5"/>
  <c r="N1507" i="5"/>
  <c r="O1507" i="5" s="1"/>
  <c r="A1507" i="5" s="1"/>
  <c r="H427" i="5"/>
  <c r="H1332" i="5"/>
  <c r="J1332" i="5" s="1"/>
  <c r="L1332" i="5" s="1"/>
  <c r="H488" i="5"/>
  <c r="N438" i="5"/>
  <c r="H404" i="5"/>
  <c r="N1770" i="5"/>
  <c r="H1855" i="5"/>
  <c r="N2541" i="5"/>
  <c r="H1725" i="5"/>
  <c r="H2880" i="5"/>
  <c r="N1735" i="5"/>
  <c r="H728" i="5"/>
  <c r="N1061" i="5"/>
  <c r="O1061" i="5" s="1"/>
  <c r="H452" i="5"/>
  <c r="N2166" i="5"/>
  <c r="N2440" i="5"/>
  <c r="H1790" i="5"/>
  <c r="J1790" i="5" s="1"/>
  <c r="L1790" i="5" s="1"/>
  <c r="N2709" i="5"/>
  <c r="N75" i="5"/>
  <c r="H1902" i="5"/>
  <c r="N2534" i="5"/>
  <c r="H2639" i="5"/>
  <c r="H1600" i="5"/>
  <c r="H4" i="5"/>
  <c r="H2695" i="5"/>
  <c r="J2695" i="5" s="1"/>
  <c r="L2695" i="5" s="1"/>
  <c r="N432" i="5"/>
  <c r="N700" i="5"/>
  <c r="N1266" i="5"/>
  <c r="N2606" i="5"/>
  <c r="H2486" i="5"/>
  <c r="N2581" i="5"/>
  <c r="H786" i="5"/>
  <c r="H1075" i="5"/>
  <c r="H2734" i="5"/>
  <c r="H999" i="5"/>
  <c r="N1871" i="5"/>
  <c r="O1871" i="5" s="1"/>
  <c r="A1871" i="5" s="1"/>
  <c r="N1587" i="5"/>
  <c r="N1543" i="5"/>
  <c r="O1543" i="5" s="1"/>
  <c r="A1543" i="5" s="1"/>
  <c r="H1288" i="5"/>
  <c r="H1618" i="5"/>
  <c r="P1618" i="5" s="1"/>
  <c r="H812" i="5"/>
  <c r="N175" i="5"/>
  <c r="N580" i="5"/>
  <c r="O580" i="5" s="1"/>
  <c r="A580" i="5" s="1"/>
  <c r="H1813" i="5"/>
  <c r="P1813" i="5" s="1"/>
  <c r="H2872" i="5"/>
  <c r="H509" i="5"/>
  <c r="N782" i="5"/>
  <c r="H1006" i="5"/>
  <c r="N2326" i="5"/>
  <c r="H1781" i="5"/>
  <c r="H1394" i="5"/>
  <c r="N141" i="5"/>
  <c r="H2188" i="5"/>
  <c r="N2687" i="5"/>
  <c r="N625" i="5"/>
  <c r="H2428" i="5"/>
  <c r="H2066" i="5"/>
  <c r="H464" i="5"/>
  <c r="H864" i="5"/>
  <c r="J864" i="5" s="1"/>
  <c r="L864" i="5" s="1"/>
  <c r="N2049" i="5"/>
  <c r="O2049" i="5" s="1"/>
  <c r="A2049" i="5" s="1"/>
  <c r="H1089" i="5"/>
  <c r="H1553" i="5"/>
  <c r="H2275" i="5"/>
  <c r="H1388" i="5"/>
  <c r="H2438" i="5"/>
  <c r="N975" i="5"/>
  <c r="O975" i="5" s="1"/>
  <c r="A975" i="5" s="1"/>
  <c r="P412" i="5"/>
  <c r="H1265" i="5"/>
  <c r="H1541" i="5"/>
  <c r="H2755" i="5"/>
  <c r="P2755" i="5" s="1"/>
  <c r="H237" i="5"/>
  <c r="N1050" i="5"/>
  <c r="N1121" i="5"/>
  <c r="H1331" i="5"/>
  <c r="H267" i="5"/>
  <c r="P755" i="5"/>
  <c r="H2705" i="5"/>
  <c r="P2705" i="5" s="1"/>
  <c r="H2147" i="5"/>
  <c r="J2147" i="5" s="1"/>
  <c r="L2147" i="5" s="1"/>
  <c r="H969" i="5"/>
  <c r="H2412" i="5"/>
  <c r="N362" i="5"/>
  <c r="H1901" i="5"/>
  <c r="N636" i="5"/>
  <c r="N1354" i="5"/>
  <c r="O1354" i="5" s="1"/>
  <c r="A1354" i="5" s="1"/>
  <c r="N2333" i="5"/>
  <c r="N1250" i="5"/>
  <c r="N1563" i="5"/>
  <c r="H909" i="5"/>
  <c r="N2388" i="5"/>
  <c r="H2502" i="5"/>
  <c r="H1055" i="5"/>
  <c r="H1854" i="5"/>
  <c r="H2672" i="5"/>
  <c r="H963" i="5"/>
  <c r="H1205" i="5"/>
  <c r="H2806" i="5"/>
  <c r="N112" i="5"/>
  <c r="N84" i="5"/>
  <c r="H198" i="5"/>
  <c r="H875" i="5"/>
  <c r="H1621" i="5"/>
  <c r="H1768" i="5"/>
  <c r="P1768" i="5" s="1"/>
  <c r="H1852" i="5"/>
  <c r="J1852" i="5" s="1"/>
  <c r="L1852" i="5" s="1"/>
  <c r="N651" i="5"/>
  <c r="H1560" i="5"/>
  <c r="N2594" i="5"/>
  <c r="H1739" i="5"/>
  <c r="N2586" i="5"/>
  <c r="H577" i="5"/>
  <c r="N275" i="5"/>
  <c r="N1217" i="5"/>
  <c r="N243" i="5"/>
  <c r="N2329" i="5"/>
  <c r="H1031" i="5"/>
  <c r="P1031" i="5" s="1"/>
  <c r="H2517" i="5"/>
  <c r="J2517" i="5" s="1"/>
  <c r="L2517" i="5" s="1"/>
  <c r="O2517" i="5" s="1"/>
  <c r="N1416" i="5"/>
  <c r="N1583" i="5"/>
  <c r="H1029" i="5"/>
  <c r="H827" i="5"/>
  <c r="J827" i="5" s="1"/>
  <c r="L827" i="5" s="1"/>
  <c r="H101" i="5"/>
  <c r="H975" i="5"/>
  <c r="H270" i="5"/>
  <c r="P270" i="5" s="1"/>
  <c r="H872" i="5"/>
  <c r="P872" i="5" s="1"/>
  <c r="H2169" i="5"/>
  <c r="H1191" i="5"/>
  <c r="N2114" i="5"/>
  <c r="N1805" i="5"/>
  <c r="H894" i="5"/>
  <c r="N1449" i="5"/>
  <c r="O1449" i="5" s="1"/>
  <c r="A1449" i="5" s="1"/>
  <c r="H1921" i="5"/>
  <c r="P1921" i="5" s="1"/>
  <c r="H1162" i="5"/>
  <c r="H484" i="5"/>
  <c r="P484" i="5" s="1"/>
  <c r="H2173" i="5"/>
  <c r="N364" i="5"/>
  <c r="N1512" i="5"/>
  <c r="O1512" i="5" s="1"/>
  <c r="H1099" i="5"/>
  <c r="J1099" i="5" s="1"/>
  <c r="L1099" i="5" s="1"/>
  <c r="N2417" i="5"/>
  <c r="O2417" i="5" s="1"/>
  <c r="A2417" i="5" s="1"/>
  <c r="N2634" i="5"/>
  <c r="N2537" i="5"/>
  <c r="O2537" i="5" s="1"/>
  <c r="A2537" i="5" s="1"/>
  <c r="N584" i="5"/>
  <c r="N2323" i="5"/>
  <c r="H2833" i="5"/>
  <c r="N550" i="5"/>
  <c r="H2670" i="5"/>
  <c r="N1898" i="5"/>
  <c r="H603" i="5"/>
  <c r="N1264" i="5"/>
  <c r="O1264" i="5" s="1"/>
  <c r="H2183" i="5"/>
  <c r="J2183" i="5" s="1"/>
  <c r="L2183" i="5" s="1"/>
  <c r="O2183" i="5" s="1"/>
  <c r="N1748" i="5"/>
  <c r="H2201" i="5"/>
  <c r="N702" i="5"/>
  <c r="N2142" i="5"/>
  <c r="H1859" i="5"/>
  <c r="P1859" i="5" s="1"/>
  <c r="N2805" i="5"/>
  <c r="N610" i="5"/>
  <c r="N2819" i="5"/>
  <c r="H1212" i="5"/>
  <c r="H399" i="5"/>
  <c r="H136" i="5"/>
  <c r="N1722" i="5"/>
  <c r="N886" i="5"/>
  <c r="H1506" i="5"/>
  <c r="H569" i="5"/>
  <c r="H512" i="5"/>
  <c r="N1490" i="5"/>
  <c r="H2277" i="5"/>
  <c r="H2122" i="5"/>
  <c r="H265" i="5"/>
  <c r="P265" i="5" s="1"/>
  <c r="N2294" i="5"/>
  <c r="N1646" i="5"/>
  <c r="H1187" i="5"/>
  <c r="N366" i="5"/>
  <c r="H628" i="5"/>
  <c r="P628" i="5" s="1"/>
  <c r="N953" i="5"/>
  <c r="N2429" i="5"/>
  <c r="O2429" i="5" s="1"/>
  <c r="A2429" i="5" s="1"/>
  <c r="N511" i="5"/>
  <c r="H555" i="5"/>
  <c r="J555" i="5" s="1"/>
  <c r="L555" i="5" s="1"/>
  <c r="N1417" i="5"/>
  <c r="N1247" i="5"/>
  <c r="H1796" i="5"/>
  <c r="H352" i="5"/>
  <c r="N1398" i="5"/>
  <c r="O1398" i="5" s="1"/>
  <c r="A1398" i="5" s="1"/>
  <c r="H2786" i="5"/>
  <c r="H2860" i="5"/>
  <c r="N1582" i="5"/>
  <c r="O1582" i="5" s="1"/>
  <c r="N1739" i="5"/>
  <c r="N2134" i="5"/>
  <c r="O2134" i="5" s="1"/>
  <c r="H713" i="5"/>
  <c r="N2736" i="5"/>
  <c r="O2736" i="5" s="1"/>
  <c r="A2736" i="5" s="1"/>
  <c r="N53" i="5"/>
  <c r="N1968" i="5"/>
  <c r="O1968" i="5" s="1"/>
  <c r="N674" i="5"/>
  <c r="N900" i="5"/>
  <c r="H411" i="5"/>
  <c r="N414" i="5"/>
  <c r="H2654" i="5"/>
  <c r="H2006" i="5"/>
  <c r="J2006" i="5" s="1"/>
  <c r="L2006" i="5" s="1"/>
  <c r="N560" i="5"/>
  <c r="H706" i="5"/>
  <c r="N57" i="5"/>
  <c r="N140" i="5"/>
  <c r="N261" i="5"/>
  <c r="N1037" i="5"/>
  <c r="H403" i="5"/>
  <c r="N345" i="5"/>
  <c r="H436" i="5"/>
  <c r="H2343" i="5"/>
  <c r="P2343" i="5" s="1"/>
  <c r="N1632" i="5"/>
  <c r="N426" i="5"/>
  <c r="H1141" i="5"/>
  <c r="N64" i="5"/>
  <c r="N970" i="5"/>
  <c r="O970" i="5" s="1"/>
  <c r="N725" i="5"/>
  <c r="N122" i="5"/>
  <c r="H2171" i="5"/>
  <c r="H2432" i="5"/>
  <c r="P2432" i="5" s="1"/>
  <c r="N1987" i="5"/>
  <c r="N1662" i="5"/>
  <c r="N2416" i="5"/>
  <c r="N2649" i="5"/>
  <c r="H183" i="5"/>
  <c r="H1734" i="5"/>
  <c r="J1734" i="5" s="1"/>
  <c r="L1734" i="5" s="1"/>
  <c r="N988" i="5"/>
  <c r="H2503" i="5"/>
  <c r="N683" i="5"/>
  <c r="N2123" i="5"/>
  <c r="O2123" i="5" s="1"/>
  <c r="N1746" i="5"/>
  <c r="H651" i="5"/>
  <c r="N178" i="5"/>
  <c r="H1253" i="5"/>
  <c r="N170" i="5"/>
  <c r="N2151" i="5"/>
  <c r="N2505" i="5"/>
  <c r="N469" i="5"/>
  <c r="N1652" i="5"/>
  <c r="H1057" i="5"/>
  <c r="J1057" i="5" s="1"/>
  <c r="L1057" i="5" s="1"/>
  <c r="N1494" i="5"/>
  <c r="H170" i="5"/>
  <c r="J170" i="5" s="1"/>
  <c r="L170" i="5" s="1"/>
  <c r="N2798" i="5"/>
  <c r="N1908" i="5"/>
  <c r="N1396" i="5"/>
  <c r="N13" i="5"/>
  <c r="N2017" i="5"/>
  <c r="N2718" i="5"/>
  <c r="N1815" i="5"/>
  <c r="H1831" i="5"/>
  <c r="N1708" i="5"/>
  <c r="H1911" i="5"/>
  <c r="P1911" i="5" s="1"/>
  <c r="N22" i="5"/>
  <c r="N1577" i="5"/>
  <c r="H206" i="5"/>
  <c r="P206" i="5" s="1"/>
  <c r="N1989" i="5"/>
  <c r="N16" i="5"/>
  <c r="N2090" i="5"/>
  <c r="H2086" i="5"/>
  <c r="P2086" i="5" s="1"/>
  <c r="N2752" i="5"/>
  <c r="O2752" i="5" s="1"/>
  <c r="A2752" i="5" s="1"/>
  <c r="N867" i="5"/>
  <c r="N2561" i="5"/>
  <c r="O2561" i="5" s="1"/>
  <c r="A2561" i="5" s="1"/>
  <c r="H2831" i="5"/>
  <c r="H450" i="5"/>
  <c r="H795" i="5"/>
  <c r="N567" i="5"/>
  <c r="O567" i="5" s="1"/>
  <c r="A567" i="5" s="1"/>
  <c r="N590" i="5"/>
  <c r="O590" i="5" s="1"/>
  <c r="A590" i="5" s="1"/>
  <c r="N534" i="5"/>
  <c r="N853" i="5"/>
  <c r="O853" i="5" s="1"/>
  <c r="A853" i="5" s="1"/>
  <c r="H1218" i="5"/>
  <c r="N1870" i="5"/>
  <c r="O1870" i="5" s="1"/>
  <c r="A1870" i="5" s="1"/>
  <c r="H1113" i="5"/>
  <c r="J1113" i="5" s="1"/>
  <c r="L1113" i="5" s="1"/>
  <c r="H1599" i="5"/>
  <c r="N917" i="5"/>
  <c r="H1207" i="5"/>
  <c r="N2228" i="5"/>
  <c r="N1766" i="5"/>
  <c r="N2406" i="5"/>
  <c r="O2406" i="5" s="1"/>
  <c r="A2406" i="5" s="1"/>
  <c r="N375" i="5"/>
  <c r="O375" i="5" s="1"/>
  <c r="A375" i="5" s="1"/>
  <c r="N2565" i="5"/>
  <c r="O2565" i="5" s="1"/>
  <c r="A2565" i="5" s="1"/>
  <c r="H2178" i="5"/>
  <c r="H2454" i="5"/>
  <c r="H808" i="5"/>
  <c r="N2013" i="5"/>
  <c r="N601" i="5"/>
  <c r="O601" i="5" s="1"/>
  <c r="A601" i="5" s="1"/>
  <c r="H120" i="5"/>
  <c r="H2152" i="5"/>
  <c r="J2152" i="5" s="1"/>
  <c r="L2152" i="5" s="1"/>
  <c r="H2333" i="5"/>
  <c r="H2131" i="5"/>
  <c r="N2498" i="5"/>
  <c r="O2498" i="5" s="1"/>
  <c r="A2498" i="5" s="1"/>
  <c r="N2027" i="5"/>
  <c r="H429" i="5"/>
  <c r="H2416" i="5"/>
  <c r="N638" i="5"/>
  <c r="H2249" i="5"/>
  <c r="H2023" i="5"/>
  <c r="N750" i="5"/>
  <c r="H718" i="5"/>
  <c r="J718" i="5" s="1"/>
  <c r="L718" i="5" s="1"/>
  <c r="N468" i="5"/>
  <c r="N2610" i="5"/>
  <c r="O2610" i="5" s="1"/>
  <c r="A2610" i="5" s="1"/>
  <c r="H536" i="5"/>
  <c r="H316" i="5"/>
  <c r="H1339" i="5"/>
  <c r="P1339" i="5" s="1"/>
  <c r="N2227" i="5"/>
  <c r="H1977" i="5"/>
  <c r="N2404" i="5"/>
  <c r="O2404" i="5" s="1"/>
  <c r="A2404" i="5" s="1"/>
  <c r="N2600" i="5"/>
  <c r="N1383" i="5"/>
  <c r="H1361" i="5"/>
  <c r="J1361" i="5" s="1"/>
  <c r="L1361" i="5" s="1"/>
  <c r="N908" i="5"/>
  <c r="N1011" i="5"/>
  <c r="N2591" i="5"/>
  <c r="N1028" i="5"/>
  <c r="H1225" i="5"/>
  <c r="H261" i="5"/>
  <c r="N624" i="5"/>
  <c r="O624" i="5" s="1"/>
  <c r="A624" i="5" s="1"/>
  <c r="H1677" i="5"/>
  <c r="N698" i="5"/>
  <c r="N2253" i="5"/>
  <c r="O2253" i="5" s="1"/>
  <c r="A2253" i="5" s="1"/>
  <c r="H2405" i="5"/>
  <c r="H625" i="5"/>
  <c r="N2155" i="5"/>
  <c r="O2155" i="5" s="1"/>
  <c r="A2155" i="5" s="1"/>
  <c r="N1289" i="5"/>
  <c r="O1289" i="5" s="1"/>
  <c r="A1289" i="5" s="1"/>
  <c r="H641" i="5"/>
  <c r="H1493" i="5"/>
  <c r="H604" i="5"/>
  <c r="H1176" i="5"/>
  <c r="H372" i="5"/>
  <c r="P372" i="5" s="1"/>
  <c r="H1291" i="5"/>
  <c r="H2336" i="5"/>
  <c r="H477" i="5"/>
  <c r="N1347" i="5"/>
  <c r="H1603" i="5"/>
  <c r="N2275" i="5"/>
  <c r="O2275" i="5" s="1"/>
  <c r="A2275" i="5" s="1"/>
  <c r="H1617" i="5"/>
  <c r="N127" i="5"/>
  <c r="O127" i="5" s="1"/>
  <c r="A127" i="5" s="1"/>
  <c r="N2110" i="5"/>
  <c r="O2110" i="5" s="1"/>
  <c r="A2110" i="5" s="1"/>
  <c r="H1015" i="5"/>
  <c r="P1015" i="5" s="1"/>
  <c r="H1615" i="5"/>
  <c r="J1615" i="5" s="1"/>
  <c r="L1615" i="5" s="1"/>
  <c r="H2375" i="5"/>
  <c r="J2375" i="5" s="1"/>
  <c r="L2375" i="5" s="1"/>
  <c r="H1953" i="5"/>
  <c r="P1953" i="5" s="1"/>
  <c r="N964" i="5"/>
  <c r="H1412" i="5"/>
  <c r="H2134" i="5"/>
  <c r="J2134" i="5" s="1"/>
  <c r="L2134" i="5" s="1"/>
  <c r="H1445" i="5"/>
  <c r="H1084" i="5"/>
  <c r="H1250" i="5"/>
  <c r="H242" i="5"/>
  <c r="H2809" i="5"/>
  <c r="J2809" i="5" s="1"/>
  <c r="L2809" i="5" s="1"/>
  <c r="N2808" i="5"/>
  <c r="N2034" i="5"/>
  <c r="N1282" i="5"/>
  <c r="H2557" i="5"/>
  <c r="H936" i="5"/>
  <c r="N819" i="5"/>
  <c r="N1668" i="5"/>
  <c r="H2069" i="5"/>
  <c r="P2069" i="5" s="1"/>
  <c r="H1040" i="5"/>
  <c r="N1364" i="5"/>
  <c r="N1607" i="5"/>
  <c r="H1930" i="5"/>
  <c r="H1374" i="5"/>
  <c r="N1323" i="5"/>
  <c r="O1323" i="5" s="1"/>
  <c r="A1323" i="5" s="1"/>
  <c r="H1409" i="5"/>
  <c r="J1409" i="5" s="1"/>
  <c r="L1409" i="5" s="1"/>
  <c r="H1968" i="5"/>
  <c r="J1968" i="5" s="1"/>
  <c r="L1968" i="5" s="1"/>
  <c r="N1453" i="5"/>
  <c r="N2271" i="5"/>
  <c r="H2710" i="5"/>
  <c r="H2740" i="5"/>
  <c r="P2740" i="5" s="1"/>
  <c r="N410" i="5"/>
  <c r="O410" i="5" s="1"/>
  <c r="A410" i="5" s="1"/>
  <c r="N2849" i="5"/>
  <c r="H1201" i="5"/>
  <c r="N1133" i="5"/>
  <c r="N2815" i="5"/>
  <c r="N2287" i="5"/>
  <c r="N2219" i="5"/>
  <c r="N719" i="5"/>
  <c r="O719" i="5" s="1"/>
  <c r="A719" i="5" s="1"/>
  <c r="H1857" i="5"/>
  <c r="P1857" i="5" s="1"/>
  <c r="N1673" i="5"/>
  <c r="N2217" i="5"/>
  <c r="N289" i="5"/>
  <c r="H1245" i="5"/>
  <c r="H2540" i="5"/>
  <c r="N1617" i="5"/>
  <c r="O1617" i="5" s="1"/>
  <c r="A1617" i="5" s="1"/>
  <c r="N2278" i="5"/>
  <c r="N2365" i="5"/>
  <c r="O2365" i="5" s="1"/>
  <c r="A2365" i="5" s="1"/>
  <c r="N1143" i="5"/>
  <c r="O1143" i="5" s="1"/>
  <c r="A1143" i="5" s="1"/>
  <c r="N2095" i="5"/>
  <c r="N918" i="5"/>
  <c r="N309" i="5"/>
  <c r="H296" i="5"/>
  <c r="H1093" i="5"/>
  <c r="N576" i="5"/>
  <c r="N974" i="5"/>
  <c r="N2766" i="5"/>
  <c r="O2766" i="5" s="1"/>
  <c r="N2704" i="5"/>
  <c r="N1091" i="5"/>
  <c r="N2004" i="5"/>
  <c r="O2004" i="5" s="1"/>
  <c r="H545" i="5"/>
  <c r="H2812" i="5"/>
  <c r="J2812" i="5" s="1"/>
  <c r="L2812" i="5" s="1"/>
  <c r="N2803" i="5"/>
  <c r="N2318" i="5"/>
  <c r="H1782" i="5"/>
  <c r="H2735" i="5"/>
  <c r="P2735" i="5" s="1"/>
  <c r="H599" i="5"/>
  <c r="J599" i="5" s="1"/>
  <c r="L599" i="5" s="1"/>
  <c r="H568" i="5"/>
  <c r="H1383" i="5"/>
  <c r="N1346" i="5"/>
  <c r="O1346" i="5" s="1"/>
  <c r="A1346" i="5" s="1"/>
  <c r="H664" i="5"/>
  <c r="N407" i="5"/>
  <c r="N2037" i="5"/>
  <c r="N1775" i="5"/>
  <c r="N1321" i="5"/>
  <c r="H1367" i="5"/>
  <c r="H2634" i="5"/>
  <c r="P2634" i="5" s="1"/>
  <c r="N586" i="5"/>
  <c r="O586" i="5" s="1"/>
  <c r="H160" i="5"/>
  <c r="N2696" i="5"/>
  <c r="H140" i="5"/>
  <c r="N1184" i="5"/>
  <c r="H310" i="5"/>
  <c r="N288" i="5"/>
  <c r="N1117" i="5"/>
  <c r="H2334" i="5"/>
  <c r="N1869" i="5"/>
  <c r="H449" i="5"/>
  <c r="P449" i="5" s="1"/>
  <c r="H2595" i="5"/>
  <c r="N1680" i="5"/>
  <c r="O1680" i="5" s="1"/>
  <c r="A1680" i="5" s="1"/>
  <c r="H2338" i="5"/>
  <c r="N72" i="5"/>
  <c r="H2538" i="5"/>
  <c r="P2538" i="5" s="1"/>
  <c r="H58" i="5"/>
  <c r="H2381" i="5"/>
  <c r="H1729" i="5"/>
  <c r="P1729" i="5" s="1"/>
  <c r="N1092" i="5"/>
  <c r="O1092" i="5" s="1"/>
  <c r="A1092" i="5" s="1"/>
  <c r="N2364" i="5"/>
  <c r="O2364" i="5" s="1"/>
  <c r="N559" i="5"/>
  <c r="H1730" i="5"/>
  <c r="P1730" i="5" s="1"/>
  <c r="H852" i="5"/>
  <c r="H2211" i="5"/>
  <c r="J2211" i="5" s="1"/>
  <c r="L2211" i="5" s="1"/>
  <c r="N691" i="5"/>
  <c r="N1902" i="5"/>
  <c r="H2668" i="5"/>
  <c r="J2668" i="5" s="1"/>
  <c r="L2668" i="5" s="1"/>
  <c r="H2787" i="5"/>
  <c r="P2787" i="5" s="1"/>
  <c r="N2871" i="5"/>
  <c r="N1466" i="5"/>
  <c r="N1386" i="5"/>
  <c r="J2364" i="5"/>
  <c r="L2364" i="5" s="1"/>
  <c r="P2364" i="5"/>
  <c r="H1661" i="5"/>
  <c r="H1297" i="5"/>
  <c r="N2265" i="5"/>
  <c r="N726" i="5"/>
  <c r="H767" i="5"/>
  <c r="N2795" i="5"/>
  <c r="O2795" i="5" s="1"/>
  <c r="N56" i="5"/>
  <c r="O56" i="5" s="1"/>
  <c r="A56" i="5" s="1"/>
  <c r="H972" i="5"/>
  <c r="J972" i="5" s="1"/>
  <c r="L972" i="5" s="1"/>
  <c r="N2642" i="5"/>
  <c r="H1131" i="5"/>
  <c r="P1131" i="5" s="1"/>
  <c r="H939" i="5"/>
  <c r="P939" i="5" s="1"/>
  <c r="N315" i="5"/>
  <c r="N533" i="5"/>
  <c r="N215" i="5"/>
  <c r="H1620" i="5"/>
  <c r="P1620" i="5" s="1"/>
  <c r="N1156" i="5"/>
  <c r="N609" i="5"/>
  <c r="H2387" i="5"/>
  <c r="H203" i="5"/>
  <c r="N1400" i="5"/>
  <c r="N1538" i="5"/>
  <c r="O1538" i="5" s="1"/>
  <c r="A1538" i="5" s="1"/>
  <c r="N2715" i="5"/>
  <c r="N2255" i="5"/>
  <c r="N2267" i="5"/>
  <c r="N230" i="5"/>
  <c r="H847" i="5"/>
  <c r="H1437" i="5"/>
  <c r="N474" i="5"/>
  <c r="H2281" i="5"/>
  <c r="H1727" i="5"/>
  <c r="N313" i="5"/>
  <c r="H2573" i="5"/>
  <c r="N2186" i="5"/>
  <c r="H266" i="5"/>
  <c r="H2138" i="5"/>
  <c r="H320" i="5"/>
  <c r="N527" i="5"/>
  <c r="J955" i="5"/>
  <c r="L955" i="5" s="1"/>
  <c r="H375" i="5"/>
  <c r="P375" i="5" s="1"/>
  <c r="H2233" i="5"/>
  <c r="N187" i="5"/>
  <c r="O187" i="5" s="1"/>
  <c r="A187" i="5" s="1"/>
  <c r="H1838" i="5"/>
  <c r="H2137" i="5"/>
  <c r="N1653" i="5"/>
  <c r="H284" i="5"/>
  <c r="H2349" i="5"/>
  <c r="P2349" i="5" s="1"/>
  <c r="H1653" i="5"/>
  <c r="J1653" i="5" s="1"/>
  <c r="L1653" i="5" s="1"/>
  <c r="H1967" i="5"/>
  <c r="N1847" i="5"/>
  <c r="H1938" i="5"/>
  <c r="P1938" i="5" s="1"/>
  <c r="H360" i="5"/>
  <c r="H1554" i="5"/>
  <c r="J1554" i="5" s="1"/>
  <c r="L1554" i="5" s="1"/>
  <c r="H637" i="5"/>
  <c r="H2609" i="5"/>
  <c r="P2609" i="5" s="1"/>
  <c r="P2102" i="5"/>
  <c r="H370" i="5"/>
  <c r="N2578" i="5"/>
  <c r="H335" i="5"/>
  <c r="N1738" i="5"/>
  <c r="N1261" i="5"/>
  <c r="N1317" i="5"/>
  <c r="O1317" i="5" s="1"/>
  <c r="A1317" i="5" s="1"/>
  <c r="H2858" i="5"/>
  <c r="J2858" i="5" s="1"/>
  <c r="L2858" i="5" s="1"/>
  <c r="H2732" i="5"/>
  <c r="H165" i="5"/>
  <c r="H797" i="5"/>
  <c r="P797" i="5" s="1"/>
  <c r="H919" i="5"/>
  <c r="N1377" i="5"/>
  <c r="N2758" i="5"/>
  <c r="P1343" i="5"/>
  <c r="J1343" i="5"/>
  <c r="L1343" i="5" s="1"/>
  <c r="N947" i="5"/>
  <c r="H2220" i="5"/>
  <c r="N753" i="5"/>
  <c r="N102" i="5"/>
  <c r="O102" i="5" s="1"/>
  <c r="A102" i="5" s="1"/>
  <c r="N2292" i="5"/>
  <c r="H1094" i="5"/>
  <c r="J350" i="5"/>
  <c r="L350" i="5" s="1"/>
  <c r="N2152" i="5"/>
  <c r="O2152" i="5" s="1"/>
  <c r="N2540" i="5"/>
  <c r="N2532" i="5"/>
  <c r="N2434" i="5"/>
  <c r="O2434" i="5" s="1"/>
  <c r="A2434" i="5" s="1"/>
  <c r="H1559" i="5"/>
  <c r="H2685" i="5"/>
  <c r="P2685" i="5" s="1"/>
  <c r="H1376" i="5"/>
  <c r="J1376" i="5" s="1"/>
  <c r="L1376" i="5" s="1"/>
  <c r="N1522" i="5"/>
  <c r="H2714" i="5"/>
  <c r="H1793" i="5"/>
  <c r="N562" i="5"/>
  <c r="N2032" i="5"/>
  <c r="O2032" i="5" s="1"/>
  <c r="A2032" i="5" s="1"/>
  <c r="H1676" i="5"/>
  <c r="H1633" i="5"/>
  <c r="N300" i="5"/>
  <c r="N1353" i="5"/>
  <c r="H1192" i="5"/>
  <c r="H1319" i="5"/>
  <c r="N571" i="5"/>
  <c r="N2780" i="5"/>
  <c r="O2780" i="5" s="1"/>
  <c r="A2780" i="5" s="1"/>
  <c r="H2591" i="5"/>
  <c r="N24" i="5"/>
  <c r="H2312" i="5"/>
  <c r="N2799" i="5"/>
  <c r="H1492" i="5"/>
  <c r="H1978" i="5"/>
  <c r="P1978" i="5" s="1"/>
  <c r="N208" i="5"/>
  <c r="N2760" i="5"/>
  <c r="H1597" i="5"/>
  <c r="N1553" i="5"/>
  <c r="O1553" i="5" s="1"/>
  <c r="A1553" i="5" s="1"/>
  <c r="H934" i="5"/>
  <c r="N910" i="5"/>
  <c r="N1759" i="5"/>
  <c r="N242" i="5"/>
  <c r="N1794" i="5"/>
  <c r="N1832" i="5"/>
  <c r="N880" i="5"/>
  <c r="O880" i="5" s="1"/>
  <c r="A880" i="5" s="1"/>
  <c r="N2454" i="5"/>
  <c r="N1397" i="5"/>
  <c r="H2207" i="5"/>
  <c r="N37" i="5"/>
  <c r="O37" i="5" s="1"/>
  <c r="A37" i="5" s="1"/>
  <c r="N2089" i="5"/>
  <c r="O2089" i="5" s="1"/>
  <c r="A2089" i="5" s="1"/>
  <c r="N131" i="5"/>
  <c r="N1618" i="5"/>
  <c r="N842" i="5"/>
  <c r="N2661" i="5"/>
  <c r="H2001" i="5"/>
  <c r="N1336" i="5"/>
  <c r="O1336" i="5" s="1"/>
  <c r="A1336" i="5" s="1"/>
  <c r="N769" i="5"/>
  <c r="H2530" i="5"/>
  <c r="J2530" i="5" s="1"/>
  <c r="L2530" i="5" s="1"/>
  <c r="O2530" i="5" s="1"/>
  <c r="H2768" i="5"/>
  <c r="P2768" i="5" s="1"/>
  <c r="N1251" i="5"/>
  <c r="H1368" i="5"/>
  <c r="P1368" i="5" s="1"/>
  <c r="H1575" i="5"/>
  <c r="P1575" i="5" s="1"/>
  <c r="N1787" i="5"/>
  <c r="H2061" i="5"/>
  <c r="N1279" i="5"/>
  <c r="N2050" i="5"/>
  <c r="N1155" i="5"/>
  <c r="N802" i="5"/>
  <c r="H314" i="5"/>
  <c r="H2547" i="5"/>
  <c r="N994" i="5"/>
  <c r="N2079" i="5"/>
  <c r="N2658" i="5"/>
  <c r="H2089" i="5"/>
  <c r="H1462" i="5"/>
  <c r="H2022" i="5"/>
  <c r="N2378" i="5"/>
  <c r="N1707" i="5"/>
  <c r="H1574" i="5"/>
  <c r="H1413" i="5"/>
  <c r="H1271" i="5"/>
  <c r="N220" i="5"/>
  <c r="N2639" i="5"/>
  <c r="O2639" i="5" s="1"/>
  <c r="A2639" i="5" s="1"/>
  <c r="N996" i="5"/>
  <c r="O996" i="5" s="1"/>
  <c r="A996" i="5" s="1"/>
  <c r="J2069" i="5"/>
  <c r="L2069" i="5" s="1"/>
  <c r="H1441" i="5"/>
  <c r="N2067" i="5"/>
  <c r="O2067" i="5" s="1"/>
  <c r="H148" i="5"/>
  <c r="P148" i="5" s="1"/>
  <c r="H1107" i="5"/>
  <c r="P1107" i="5" s="1"/>
  <c r="H997" i="5"/>
  <c r="H2430" i="5"/>
  <c r="N323" i="5"/>
  <c r="N1808" i="5"/>
  <c r="H1109" i="5"/>
  <c r="H862" i="5"/>
  <c r="H967" i="5"/>
  <c r="H724" i="5"/>
  <c r="N950" i="5"/>
  <c r="N280" i="5"/>
  <c r="N404" i="5"/>
  <c r="N978" i="5"/>
  <c r="O978" i="5" s="1"/>
  <c r="A978" i="5" s="1"/>
  <c r="N2225" i="5"/>
  <c r="O2225" i="5" s="1"/>
  <c r="A2225" i="5" s="1"/>
  <c r="H312" i="5"/>
  <c r="N488" i="5"/>
  <c r="N1443" i="5"/>
  <c r="N922" i="5"/>
  <c r="H137" i="5"/>
  <c r="N1799" i="5"/>
  <c r="N436" i="5"/>
  <c r="H1416" i="5"/>
  <c r="N2609" i="5"/>
  <c r="H575" i="5"/>
  <c r="H119" i="5"/>
  <c r="N1868" i="5"/>
  <c r="H251" i="5"/>
  <c r="H1673" i="5"/>
  <c r="H2532" i="5"/>
  <c r="J2532" i="5" s="1"/>
  <c r="L2532" i="5" s="1"/>
  <c r="H59" i="5"/>
  <c r="P59" i="5" s="1"/>
  <c r="H727" i="5"/>
  <c r="H2203" i="5"/>
  <c r="N2188" i="5"/>
  <c r="O2188" i="5" s="1"/>
  <c r="A2188" i="5" s="1"/>
  <c r="N1851" i="5"/>
  <c r="H1540" i="5"/>
  <c r="P1540" i="5" s="1"/>
  <c r="N1204" i="5"/>
  <c r="O1204" i="5" s="1"/>
  <c r="A1204" i="5" s="1"/>
  <c r="N1292" i="5"/>
  <c r="N2391" i="5"/>
  <c r="O2391" i="5" s="1"/>
  <c r="A2391" i="5" s="1"/>
  <c r="N566" i="5"/>
  <c r="N699" i="5"/>
  <c r="O699" i="5" s="1"/>
  <c r="A699" i="5" s="1"/>
  <c r="N1328" i="5"/>
  <c r="H2351" i="5"/>
  <c r="H2628" i="5"/>
  <c r="N1999" i="5"/>
  <c r="N805" i="5"/>
  <c r="H500" i="5"/>
  <c r="N831" i="5"/>
  <c r="N1119" i="5"/>
  <c r="H194" i="5"/>
  <c r="N15" i="5"/>
  <c r="H135" i="5"/>
  <c r="N398" i="5"/>
  <c r="N2362" i="5"/>
  <c r="O2362" i="5" s="1"/>
  <c r="A2362" i="5" s="1"/>
  <c r="N2559" i="5"/>
  <c r="H2554" i="5"/>
  <c r="P2554" i="5" s="1"/>
  <c r="N837" i="5"/>
  <c r="O837" i="5" s="1"/>
  <c r="A837" i="5" s="1"/>
  <c r="N2516" i="5"/>
  <c r="N2025" i="5"/>
  <c r="N833" i="5"/>
  <c r="H900" i="5"/>
  <c r="H32" i="5"/>
  <c r="N1102" i="5"/>
  <c r="O1102" i="5" s="1"/>
  <c r="A1102" i="5" s="1"/>
  <c r="N331" i="5"/>
  <c r="H282" i="5"/>
  <c r="H374" i="5"/>
  <c r="H85" i="5"/>
  <c r="P85" i="5" s="1"/>
  <c r="H25" i="5"/>
  <c r="P25" i="5" s="1"/>
  <c r="N2577" i="5"/>
  <c r="O2577" i="5" s="1"/>
  <c r="A2577" i="5" s="1"/>
  <c r="H1965" i="5"/>
  <c r="N1588" i="5"/>
  <c r="N2104" i="5"/>
  <c r="H2339" i="5"/>
  <c r="J2339" i="5" s="1"/>
  <c r="L2339" i="5" s="1"/>
  <c r="H916" i="5"/>
  <c r="N954" i="5"/>
  <c r="H1193" i="5"/>
  <c r="N6" i="5"/>
  <c r="H1025" i="5"/>
  <c r="N292" i="5"/>
  <c r="H652" i="5"/>
  <c r="N311" i="5"/>
  <c r="H2002" i="5"/>
  <c r="H2076" i="5"/>
  <c r="H1100" i="5"/>
  <c r="J1100" i="5" s="1"/>
  <c r="L1100" i="5" s="1"/>
  <c r="H2090" i="5"/>
  <c r="H882" i="5"/>
  <c r="P882" i="5" s="1"/>
  <c r="N552" i="5"/>
  <c r="N881" i="5"/>
  <c r="N1071" i="5"/>
  <c r="H982" i="5"/>
  <c r="H2130" i="5"/>
  <c r="N1926" i="5"/>
  <c r="H2448" i="5"/>
  <c r="N2054" i="5"/>
  <c r="N2511" i="5"/>
  <c r="H2508" i="5"/>
  <c r="P2508" i="5" s="1"/>
  <c r="N1600" i="5"/>
  <c r="O1600" i="5" s="1"/>
  <c r="A1600" i="5" s="1"/>
  <c r="H1489" i="5"/>
  <c r="N1627" i="5"/>
  <c r="O1627" i="5" s="1"/>
  <c r="A1627" i="5" s="1"/>
  <c r="N2100" i="5"/>
  <c r="O2100" i="5" s="1"/>
  <c r="A2100" i="5" s="1"/>
  <c r="H2838" i="5"/>
  <c r="N1238" i="5"/>
  <c r="N1126" i="5"/>
  <c r="O1126" i="5" s="1"/>
  <c r="N697" i="5"/>
  <c r="H1022" i="5"/>
  <c r="P1022" i="5" s="1"/>
  <c r="N1173" i="5"/>
  <c r="H2648" i="5"/>
  <c r="H1338" i="5"/>
  <c r="H2570" i="5"/>
  <c r="H162" i="5"/>
  <c r="N2439" i="5"/>
  <c r="N176" i="5"/>
  <c r="O176" i="5" s="1"/>
  <c r="A176" i="5" s="1"/>
  <c r="J1637" i="5"/>
  <c r="L1637" i="5" s="1"/>
  <c r="H2785" i="5"/>
  <c r="H10" i="5"/>
  <c r="P10" i="5" s="1"/>
  <c r="H655" i="5"/>
  <c r="N507" i="5"/>
  <c r="N1175" i="5"/>
  <c r="O1175" i="5" s="1"/>
  <c r="A1175" i="5" s="1"/>
  <c r="N2102" i="5"/>
  <c r="O2102" i="5" s="1"/>
  <c r="A2102" i="5" s="1"/>
  <c r="N2273" i="5"/>
  <c r="H521" i="5"/>
  <c r="N171" i="5"/>
  <c r="H1549" i="5"/>
  <c r="J1549" i="5" s="1"/>
  <c r="L1549" i="5" s="1"/>
  <c r="N1329" i="5"/>
  <c r="N1271" i="5"/>
  <c r="O1271" i="5" s="1"/>
  <c r="A1271" i="5" s="1"/>
  <c r="H801" i="5"/>
  <c r="J801" i="5" s="1"/>
  <c r="L801" i="5" s="1"/>
  <c r="N1315" i="5"/>
  <c r="O1315" i="5" s="1"/>
  <c r="A1315" i="5" s="1"/>
  <c r="H281" i="5"/>
  <c r="N1704" i="5"/>
  <c r="H745" i="5"/>
  <c r="N801" i="5"/>
  <c r="N2058" i="5"/>
  <c r="O2058" i="5" s="1"/>
  <c r="A2058" i="5" s="1"/>
  <c r="N2789" i="5"/>
  <c r="N70" i="5"/>
  <c r="H2364" i="5"/>
  <c r="N2514" i="5"/>
  <c r="H2549" i="5"/>
  <c r="N452" i="5"/>
  <c r="N2268" i="5"/>
  <c r="H1757" i="5"/>
  <c r="J1757" i="5" s="1"/>
  <c r="L1757" i="5" s="1"/>
  <c r="N63" i="5"/>
  <c r="H1148" i="5"/>
  <c r="H2480" i="5"/>
  <c r="P2480" i="5" s="1"/>
  <c r="H2645" i="5"/>
  <c r="P2645" i="5" s="1"/>
  <c r="H2013" i="5"/>
  <c r="N1138" i="5"/>
  <c r="O1138" i="5" s="1"/>
  <c r="A1138" i="5" s="1"/>
  <c r="H277" i="5"/>
  <c r="J277" i="5" s="1"/>
  <c r="L277" i="5" s="1"/>
  <c r="O277" i="5" s="1"/>
  <c r="H1043" i="5"/>
  <c r="N1519" i="5"/>
  <c r="H2355" i="5"/>
  <c r="H2079" i="5"/>
  <c r="H2589" i="5"/>
  <c r="H2827" i="5"/>
  <c r="H1710" i="5"/>
  <c r="H2008" i="5"/>
  <c r="P2008" i="5" s="1"/>
  <c r="H1741" i="5"/>
  <c r="P1741" i="5" s="1"/>
  <c r="N1636" i="5"/>
  <c r="N2375" i="5"/>
  <c r="O2375" i="5" s="1"/>
  <c r="A2375" i="5" s="1"/>
  <c r="H2030" i="5"/>
  <c r="J2030" i="5" s="1"/>
  <c r="L2030" i="5" s="1"/>
  <c r="H2536" i="5"/>
  <c r="H1468" i="5"/>
  <c r="H1604" i="5"/>
  <c r="N1160" i="5"/>
  <c r="H1125" i="5"/>
  <c r="N779" i="5"/>
  <c r="H2160" i="5"/>
  <c r="H507" i="5"/>
  <c r="H2125" i="5"/>
  <c r="J2125" i="5" s="1"/>
  <c r="L2125" i="5" s="1"/>
  <c r="N2314" i="5"/>
  <c r="N213" i="5"/>
  <c r="O213" i="5" s="1"/>
  <c r="H2516" i="5"/>
  <c r="J2516" i="5" s="1"/>
  <c r="L2516" i="5" s="1"/>
  <c r="H1721" i="5"/>
  <c r="N703" i="5"/>
  <c r="H2751" i="5"/>
  <c r="P2751" i="5" s="1"/>
  <c r="H2813" i="5"/>
  <c r="N1492" i="5"/>
  <c r="N1874" i="5"/>
  <c r="N2386" i="5"/>
  <c r="N1079" i="5"/>
  <c r="N2555" i="5"/>
  <c r="N2383" i="5"/>
  <c r="N1852" i="5"/>
  <c r="N1608" i="5"/>
  <c r="N2120" i="5"/>
  <c r="H2037" i="5"/>
  <c r="H1352" i="5"/>
  <c r="N2098" i="5"/>
  <c r="H391" i="5"/>
  <c r="J391" i="5" s="1"/>
  <c r="L391" i="5" s="1"/>
  <c r="H2291" i="5"/>
  <c r="N2426" i="5"/>
  <c r="N2150" i="5"/>
  <c r="H388" i="5"/>
  <c r="H2489" i="5"/>
  <c r="H2522" i="5"/>
  <c r="P2522" i="5" s="1"/>
  <c r="N1571" i="5"/>
  <c r="O1571" i="5" s="1"/>
  <c r="A1571" i="5" s="1"/>
  <c r="N1311" i="5"/>
  <c r="H2039" i="5"/>
  <c r="N1603" i="5"/>
  <c r="O1603" i="5" s="1"/>
  <c r="A1603" i="5" s="1"/>
  <c r="H1459" i="5"/>
  <c r="P1459" i="5" s="1"/>
  <c r="H75" i="5"/>
  <c r="H371" i="5"/>
  <c r="H2423" i="5"/>
  <c r="J2423" i="5" s="1"/>
  <c r="L2423" i="5" s="1"/>
  <c r="H1401" i="5"/>
  <c r="N2539" i="5"/>
  <c r="O2539" i="5" s="1"/>
  <c r="A2539" i="5" s="1"/>
  <c r="N679" i="5"/>
  <c r="J2004" i="5"/>
  <c r="L2004" i="5" s="1"/>
  <c r="N484" i="5"/>
  <c r="H87" i="5"/>
  <c r="H1133" i="5"/>
  <c r="P1133" i="5" s="1"/>
  <c r="N1966" i="5"/>
  <c r="N800" i="5"/>
  <c r="N2048" i="5"/>
  <c r="N2457" i="5"/>
  <c r="O2457" i="5" s="1"/>
  <c r="N1129" i="5"/>
  <c r="N1699" i="5"/>
  <c r="N2879" i="5"/>
  <c r="H1952" i="5"/>
  <c r="H2262" i="5"/>
  <c r="N159" i="5"/>
  <c r="O159" i="5" s="1"/>
  <c r="A159" i="5" s="1"/>
  <c r="N897" i="5"/>
  <c r="N1654" i="5"/>
  <c r="H558" i="5"/>
  <c r="H990" i="5"/>
  <c r="N355" i="5"/>
  <c r="H2091" i="5"/>
  <c r="N2204" i="5"/>
  <c r="N299" i="5"/>
  <c r="N2285" i="5"/>
  <c r="O2285" i="5" s="1"/>
  <c r="H2252" i="5"/>
  <c r="N54" i="5"/>
  <c r="O54" i="5" s="1"/>
  <c r="N1875" i="5"/>
  <c r="N2214" i="5"/>
  <c r="N938" i="5"/>
  <c r="O938" i="5" s="1"/>
  <c r="H2445" i="5"/>
  <c r="N786" i="5"/>
  <c r="N989" i="5"/>
  <c r="N593" i="5"/>
  <c r="O593" i="5" s="1"/>
  <c r="A593" i="5" s="1"/>
  <c r="N2697" i="5"/>
  <c r="N2001" i="5"/>
  <c r="O2001" i="5" s="1"/>
  <c r="N2401" i="5"/>
  <c r="H2457" i="5"/>
  <c r="J2457" i="5" s="1"/>
  <c r="L2457" i="5" s="1"/>
  <c r="N2407" i="5"/>
  <c r="H2746" i="5"/>
  <c r="N1883" i="5"/>
  <c r="O1883" i="5" s="1"/>
  <c r="A1883" i="5" s="1"/>
  <c r="N2680" i="5"/>
  <c r="N2269" i="5"/>
  <c r="J1022" i="5"/>
  <c r="L1022" i="5" s="1"/>
  <c r="N1167" i="5"/>
  <c r="N1147" i="5"/>
  <c r="N2854" i="5"/>
  <c r="H336" i="5"/>
  <c r="P336" i="5" s="1"/>
  <c r="N1048" i="5"/>
  <c r="H1123" i="5"/>
  <c r="P1123" i="5" s="1"/>
  <c r="N720" i="5"/>
  <c r="O720" i="5" s="1"/>
  <c r="H499" i="5"/>
  <c r="N1487" i="5"/>
  <c r="H357" i="5"/>
  <c r="H1037" i="5"/>
  <c r="H128" i="5"/>
  <c r="H1639" i="5"/>
  <c r="H1194" i="5"/>
  <c r="H1415" i="5"/>
  <c r="N1616" i="5"/>
  <c r="H1000" i="5"/>
  <c r="N2724" i="5"/>
  <c r="H1931" i="5"/>
  <c r="H771" i="5"/>
  <c r="J771" i="5" s="1"/>
  <c r="L771" i="5" s="1"/>
  <c r="H2741" i="5"/>
  <c r="H554" i="5"/>
  <c r="J554" i="5" s="1"/>
  <c r="L554" i="5" s="1"/>
  <c r="N1023" i="5"/>
  <c r="O1023" i="5" s="1"/>
  <c r="H899" i="5"/>
  <c r="N658" i="5"/>
  <c r="O658" i="5" s="1"/>
  <c r="A658" i="5" s="1"/>
  <c r="N2818" i="5"/>
  <c r="O2818" i="5" s="1"/>
  <c r="N92" i="5"/>
  <c r="H2140" i="5"/>
  <c r="H2158" i="5"/>
  <c r="H1130" i="5"/>
  <c r="H423" i="5"/>
  <c r="J2683" i="5"/>
  <c r="L2683" i="5" s="1"/>
  <c r="H1678" i="5"/>
  <c r="J1678" i="5" s="1"/>
  <c r="L1678" i="5" s="1"/>
  <c r="N952" i="5"/>
  <c r="N2755" i="5"/>
  <c r="H791" i="5"/>
  <c r="P791" i="5" s="1"/>
  <c r="N1690" i="5"/>
  <c r="H679" i="5"/>
  <c r="N2055" i="5"/>
  <c r="H782" i="5"/>
  <c r="N2233" i="5"/>
  <c r="H211" i="5"/>
  <c r="H1585" i="5"/>
  <c r="N1194" i="5"/>
  <c r="H1263" i="5"/>
  <c r="J1263" i="5" s="1"/>
  <c r="L1263" i="5" s="1"/>
  <c r="H2465" i="5"/>
  <c r="P2465" i="5" s="1"/>
  <c r="N2234" i="5"/>
  <c r="N2315" i="5"/>
  <c r="H1569" i="5"/>
  <c r="H1881" i="5"/>
  <c r="N1185" i="5"/>
  <c r="N2590" i="5"/>
  <c r="H2582" i="5"/>
  <c r="P2582" i="5" s="1"/>
  <c r="H1307" i="5"/>
  <c r="H1317" i="5"/>
  <c r="J1317" i="5" s="1"/>
  <c r="L1317" i="5" s="1"/>
  <c r="H1188" i="5"/>
  <c r="H708" i="5"/>
  <c r="H1160" i="5"/>
  <c r="J1160" i="5" s="1"/>
  <c r="L1160" i="5" s="1"/>
  <c r="N1176" i="5"/>
  <c r="H656" i="5"/>
  <c r="J656" i="5" s="1"/>
  <c r="L656" i="5" s="1"/>
  <c r="N2127" i="5"/>
  <c r="H657" i="5"/>
  <c r="P657" i="5" s="1"/>
  <c r="H2105" i="5"/>
  <c r="N2625" i="5"/>
  <c r="N1177" i="5"/>
  <c r="H2058" i="5"/>
  <c r="H1465" i="5"/>
  <c r="J1465" i="5" s="1"/>
  <c r="L1465" i="5" s="1"/>
  <c r="N2399" i="5"/>
  <c r="N2820" i="5"/>
  <c r="H2017" i="5"/>
  <c r="H809" i="5"/>
  <c r="P809" i="5" s="1"/>
  <c r="H561" i="5"/>
  <c r="N685" i="5"/>
  <c r="N1637" i="5"/>
  <c r="N556" i="5"/>
  <c r="H2210" i="5"/>
  <c r="H1304" i="5"/>
  <c r="H1357" i="5"/>
  <c r="H489" i="5"/>
  <c r="H591" i="5"/>
  <c r="N1564" i="5"/>
  <c r="N513" i="5"/>
  <c r="O513" i="5" s="1"/>
  <c r="A513" i="5" s="1"/>
  <c r="H2415" i="5"/>
  <c r="H1785" i="5"/>
  <c r="H1488" i="5"/>
  <c r="J1488" i="5" s="1"/>
  <c r="L1488" i="5" s="1"/>
  <c r="H2156" i="5"/>
  <c r="N2627" i="5"/>
  <c r="N2471" i="5"/>
  <c r="H2267" i="5"/>
  <c r="J2267" i="5" s="1"/>
  <c r="L2267" i="5" s="1"/>
  <c r="N2450" i="5"/>
  <c r="H159" i="5"/>
  <c r="H1232" i="5"/>
  <c r="H2846" i="5"/>
  <c r="N2087" i="5"/>
  <c r="J1867" i="5"/>
  <c r="L1867" i="5" s="1"/>
  <c r="H2721" i="5"/>
  <c r="P2721" i="5" s="1"/>
  <c r="N2593" i="5"/>
  <c r="N433" i="5"/>
  <c r="O433" i="5" s="1"/>
  <c r="A433" i="5" s="1"/>
  <c r="N2764" i="5"/>
  <c r="N599" i="5"/>
  <c r="N2690" i="5"/>
  <c r="H2801" i="5"/>
  <c r="H416" i="5"/>
  <c r="H367" i="5"/>
  <c r="H1407" i="5"/>
  <c r="P1407" i="5" s="1"/>
  <c r="H851" i="5"/>
  <c r="J851" i="5" s="1"/>
  <c r="L851" i="5" s="1"/>
  <c r="H1548" i="5"/>
  <c r="H518" i="5"/>
  <c r="N2231" i="5"/>
  <c r="H1611" i="5"/>
  <c r="P1611" i="5" s="1"/>
  <c r="N652" i="5"/>
  <c r="N2646" i="5"/>
  <c r="N2535" i="5"/>
  <c r="N795" i="5"/>
  <c r="N295" i="5"/>
  <c r="N816" i="5"/>
  <c r="O816" i="5" s="1"/>
  <c r="A816" i="5" s="1"/>
  <c r="H1474" i="5"/>
  <c r="H329" i="5"/>
  <c r="H2073" i="5"/>
  <c r="P2073" i="5" s="1"/>
  <c r="H262" i="5"/>
  <c r="P262" i="5" s="1"/>
  <c r="H29" i="5"/>
  <c r="N1162" i="5"/>
  <c r="H2441" i="5"/>
  <c r="N1797" i="5"/>
  <c r="H2214" i="5"/>
  <c r="H1002" i="5"/>
  <c r="P1002" i="5" s="1"/>
  <c r="H1870" i="5"/>
  <c r="N1460" i="5"/>
  <c r="H923" i="5"/>
  <c r="H1907" i="5"/>
  <c r="N735" i="5"/>
  <c r="N1838" i="5"/>
  <c r="N81" i="5"/>
  <c r="H65" i="5"/>
  <c r="N1098" i="5"/>
  <c r="H578" i="5"/>
  <c r="J578" i="5" s="1"/>
  <c r="L578" i="5" s="1"/>
  <c r="H72" i="5"/>
  <c r="N2742" i="5"/>
  <c r="N1931" i="5"/>
  <c r="N543" i="5"/>
  <c r="N598" i="5"/>
  <c r="H2632" i="5"/>
  <c r="J2632" i="5" s="1"/>
  <c r="L2632" i="5" s="1"/>
  <c r="N314" i="5"/>
  <c r="O314" i="5" s="1"/>
  <c r="A314" i="5" s="1"/>
  <c r="N1305" i="5"/>
  <c r="N2689" i="5"/>
  <c r="H1800" i="5"/>
  <c r="H1235" i="5"/>
  <c r="H572" i="5"/>
  <c r="H1749" i="5"/>
  <c r="J1749" i="5" s="1"/>
  <c r="L1749" i="5" s="1"/>
  <c r="N2168" i="5"/>
  <c r="H1986" i="5"/>
  <c r="J1986" i="5" s="1"/>
  <c r="L1986" i="5" s="1"/>
  <c r="N2756" i="5"/>
  <c r="N32" i="5"/>
  <c r="H74" i="5"/>
  <c r="P74" i="5" s="1"/>
  <c r="N2154" i="5"/>
  <c r="N836" i="5"/>
  <c r="N704" i="5"/>
  <c r="O704" i="5" s="1"/>
  <c r="H583" i="5"/>
  <c r="H311" i="5"/>
  <c r="H1619" i="5"/>
  <c r="P1619" i="5" s="1"/>
  <c r="H2292" i="5"/>
  <c r="N1651" i="5"/>
  <c r="N2809" i="5"/>
  <c r="O2809" i="5" s="1"/>
  <c r="H1969" i="5"/>
  <c r="J1969" i="5" s="1"/>
  <c r="L1969" i="5" s="1"/>
  <c r="N1826" i="5"/>
  <c r="H2341" i="5"/>
  <c r="H1937" i="5"/>
  <c r="H2764" i="5"/>
  <c r="N2122" i="5"/>
  <c r="H1369" i="5"/>
  <c r="J1369" i="5" s="1"/>
  <c r="L1369" i="5" s="1"/>
  <c r="H1121" i="5"/>
  <c r="J1121" i="5" s="1"/>
  <c r="L1121" i="5" s="1"/>
  <c r="N2023" i="5"/>
  <c r="H632" i="5"/>
  <c r="H1256" i="5"/>
  <c r="N2583" i="5"/>
  <c r="H775" i="5"/>
  <c r="N491" i="5"/>
  <c r="H2820" i="5"/>
  <c r="H613" i="5"/>
  <c r="H1396" i="5"/>
  <c r="H1945" i="5"/>
  <c r="H984" i="5"/>
  <c r="J984" i="5" s="1"/>
  <c r="L984" i="5" s="1"/>
  <c r="H9" i="5"/>
  <c r="N412" i="5"/>
  <c r="O412" i="5" s="1"/>
  <c r="H1438" i="5"/>
  <c r="P1438" i="5" s="1"/>
  <c r="N1939" i="5"/>
  <c r="N2493" i="5"/>
  <c r="H1216" i="5"/>
  <c r="H2603" i="5"/>
  <c r="N2284" i="5"/>
  <c r="N968" i="5"/>
  <c r="N251" i="5"/>
  <c r="H2335" i="5"/>
  <c r="H883" i="5"/>
  <c r="P883" i="5" s="1"/>
  <c r="N2129" i="5"/>
  <c r="O2129" i="5" s="1"/>
  <c r="A2129" i="5" s="1"/>
  <c r="N2349" i="5"/>
  <c r="H168" i="5"/>
  <c r="N379" i="5"/>
  <c r="N108" i="5"/>
  <c r="N279" i="5"/>
  <c r="N2221" i="5"/>
  <c r="H2318" i="5"/>
  <c r="H248" i="5"/>
  <c r="N583" i="5"/>
  <c r="O583" i="5" s="1"/>
  <c r="A583" i="5" s="1"/>
  <c r="N927" i="5"/>
  <c r="H1898" i="5"/>
  <c r="H2462" i="5"/>
  <c r="N1362" i="5"/>
  <c r="H472" i="5"/>
  <c r="N180" i="5"/>
  <c r="H648" i="5"/>
  <c r="H2326" i="5"/>
  <c r="N218" i="5"/>
  <c r="N430" i="5"/>
  <c r="H2629" i="5"/>
  <c r="N1628" i="5"/>
  <c r="O1628" i="5" s="1"/>
  <c r="A1628" i="5" s="1"/>
  <c r="N912" i="5"/>
  <c r="N1063" i="5"/>
  <c r="H1417" i="5"/>
  <c r="J1417" i="5" s="1"/>
  <c r="L1417" i="5" s="1"/>
  <c r="H275" i="5"/>
  <c r="H2564" i="5"/>
  <c r="J2564" i="5" s="1"/>
  <c r="L2564" i="5" s="1"/>
  <c r="N1626" i="5"/>
  <c r="O1626" i="5" s="1"/>
  <c r="A1626" i="5" s="1"/>
  <c r="H328" i="5"/>
  <c r="P328" i="5" s="1"/>
  <c r="N2005" i="5"/>
  <c r="H2219" i="5"/>
  <c r="H1828" i="5"/>
  <c r="N1401" i="5"/>
  <c r="N2477" i="5"/>
  <c r="N138" i="5"/>
  <c r="N810" i="5"/>
  <c r="N1594" i="5"/>
  <c r="N1151" i="5"/>
  <c r="O1151" i="5" s="1"/>
  <c r="A1151" i="5" s="1"/>
  <c r="N1489" i="5"/>
  <c r="H1750" i="5"/>
  <c r="H619" i="5"/>
  <c r="P619" i="5" s="1"/>
  <c r="N1198" i="5"/>
  <c r="H1958" i="5"/>
  <c r="P1958" i="5" s="1"/>
  <c r="N1318" i="5"/>
  <c r="N200" i="5"/>
  <c r="H2479" i="5"/>
  <c r="H2775" i="5"/>
  <c r="H2206" i="5"/>
  <c r="H1186" i="5"/>
  <c r="N216" i="5"/>
  <c r="H1975" i="5"/>
  <c r="P68" i="5"/>
  <c r="H1786" i="5"/>
  <c r="H1426" i="5"/>
  <c r="N1974" i="5"/>
  <c r="O1974" i="5" s="1"/>
  <c r="A1974" i="5" s="1"/>
  <c r="H1208" i="5"/>
  <c r="N1257" i="5"/>
  <c r="N317" i="5"/>
  <c r="N1555" i="5"/>
  <c r="O1555" i="5" s="1"/>
  <c r="A1555" i="5" s="1"/>
  <c r="N1407" i="5"/>
  <c r="N114" i="5"/>
  <c r="H2565" i="5"/>
  <c r="J2565" i="5" s="1"/>
  <c r="L2565" i="5" s="1"/>
  <c r="H2280" i="5"/>
  <c r="N1462" i="5"/>
  <c r="O1462" i="5" s="1"/>
  <c r="A1462" i="5" s="1"/>
  <c r="N1419" i="5"/>
  <c r="N194" i="5"/>
  <c r="H877" i="5"/>
  <c r="N1813" i="5"/>
  <c r="N222" i="5"/>
  <c r="N839" i="5"/>
  <c r="H2288" i="5"/>
  <c r="P2288" i="5" s="1"/>
  <c r="N1017" i="5"/>
  <c r="H1231" i="5"/>
  <c r="H1309" i="5"/>
  <c r="N1436" i="5"/>
  <c r="N1130" i="5"/>
  <c r="H485" i="5"/>
  <c r="N2486" i="5"/>
  <c r="N892" i="5"/>
  <c r="N2686" i="5"/>
  <c r="H2223" i="5"/>
  <c r="J2223" i="5" s="1"/>
  <c r="L2223" i="5" s="1"/>
  <c r="H1699" i="5"/>
  <c r="H506" i="5"/>
  <c r="H7" i="5"/>
  <c r="N1437" i="5"/>
  <c r="H885" i="5"/>
  <c r="N18" i="5"/>
  <c r="O18" i="5" s="1"/>
  <c r="A18" i="5" s="1"/>
  <c r="H1215" i="5"/>
  <c r="H763" i="5"/>
  <c r="H42" i="5"/>
  <c r="N835" i="5"/>
  <c r="O835" i="5" s="1"/>
  <c r="A835" i="5" s="1"/>
  <c r="N9" i="5"/>
  <c r="O9" i="5" s="1"/>
  <c r="A9" i="5" s="1"/>
  <c r="H2129" i="5"/>
  <c r="P2129" i="5" s="1"/>
  <c r="H1354" i="5"/>
  <c r="N648" i="5"/>
  <c r="O648" i="5" s="1"/>
  <c r="A648" i="5" s="1"/>
  <c r="N1867" i="5"/>
  <c r="H2651" i="5"/>
  <c r="J2651" i="5" s="1"/>
  <c r="L2651" i="5" s="1"/>
  <c r="H417" i="5"/>
  <c r="H288" i="5"/>
  <c r="N1058" i="5"/>
  <c r="N223" i="5"/>
  <c r="N2068" i="5"/>
  <c r="O2068" i="5" s="1"/>
  <c r="A2068" i="5" s="1"/>
  <c r="H717" i="5"/>
  <c r="N1982" i="5"/>
  <c r="N1561" i="5"/>
  <c r="N1137" i="5"/>
  <c r="N1025" i="5"/>
  <c r="H609" i="5"/>
  <c r="J609" i="5" s="1"/>
  <c r="L609" i="5" s="1"/>
  <c r="J2775" i="5"/>
  <c r="L2775" i="5" s="1"/>
  <c r="P2775" i="5"/>
  <c r="N394" i="5"/>
  <c r="N272" i="5"/>
  <c r="H1257" i="5"/>
  <c r="J1257" i="5" s="1"/>
  <c r="L1257" i="5" s="1"/>
  <c r="J2008" i="5"/>
  <c r="L2008" i="5" s="1"/>
  <c r="N1956" i="5"/>
  <c r="H82" i="5"/>
  <c r="H723" i="5"/>
  <c r="N325" i="5"/>
  <c r="N2240" i="5"/>
  <c r="H1249" i="5"/>
  <c r="H1556" i="5"/>
  <c r="H535" i="5"/>
  <c r="N1764" i="5"/>
  <c r="H2476" i="5"/>
  <c r="N2863" i="5"/>
  <c r="N688" i="5"/>
  <c r="H1702" i="5"/>
  <c r="P1702" i="5" s="1"/>
  <c r="N1059" i="5"/>
  <c r="H1904" i="5"/>
  <c r="H2265" i="5"/>
  <c r="N1291" i="5"/>
  <c r="N977" i="5"/>
  <c r="N2739" i="5"/>
  <c r="N329" i="5"/>
  <c r="O329" i="5" s="1"/>
  <c r="A329" i="5" s="1"/>
  <c r="N1850" i="5"/>
  <c r="O1850" i="5" s="1"/>
  <c r="A1850" i="5" s="1"/>
  <c r="N71" i="5"/>
  <c r="N1831" i="5"/>
  <c r="O1831" i="5" s="1"/>
  <c r="A1831" i="5" s="1"/>
  <c r="N1845" i="5"/>
  <c r="O1845" i="5" s="1"/>
  <c r="A1845" i="5" s="1"/>
  <c r="H1658" i="5"/>
  <c r="H2835" i="5"/>
  <c r="P2835" i="5" s="1"/>
  <c r="N1514" i="5"/>
  <c r="N1235" i="5"/>
  <c r="N2719" i="5"/>
  <c r="N2802" i="5"/>
  <c r="N876" i="5"/>
  <c r="N428" i="5"/>
  <c r="H163" i="5"/>
  <c r="H1862" i="5"/>
  <c r="N465" i="5"/>
  <c r="H2077" i="5"/>
  <c r="H550" i="5"/>
  <c r="N627" i="5"/>
  <c r="N1366" i="5"/>
  <c r="N2201" i="5"/>
  <c r="N1650" i="5"/>
  <c r="O1650" i="5" s="1"/>
  <c r="A1650" i="5" s="1"/>
  <c r="H2553" i="5"/>
  <c r="H1869" i="5"/>
  <c r="N2464" i="5"/>
  <c r="H1910" i="5"/>
  <c r="H593" i="5"/>
  <c r="H901" i="5"/>
  <c r="P901" i="5" s="1"/>
  <c r="N2797" i="5"/>
  <c r="N2829" i="5"/>
  <c r="H2116" i="5"/>
  <c r="H952" i="5"/>
  <c r="N1841" i="5"/>
  <c r="O1841" i="5" s="1"/>
  <c r="A1841" i="5" s="1"/>
  <c r="N713" i="5"/>
  <c r="N930" i="5"/>
  <c r="N1051" i="5"/>
  <c r="N2026" i="5"/>
  <c r="O2026" i="5" s="1"/>
  <c r="A2026" i="5" s="1"/>
  <c r="N2051" i="5"/>
  <c r="H1028" i="5"/>
  <c r="P1028" i="5" s="1"/>
  <c r="H2000" i="5"/>
  <c r="N2011" i="5"/>
  <c r="N1484" i="5"/>
  <c r="N191" i="5"/>
  <c r="N1774" i="5"/>
  <c r="H1379" i="5"/>
  <c r="N1342" i="5"/>
  <c r="N2389" i="5"/>
  <c r="H426" i="5"/>
  <c r="N1545" i="5"/>
  <c r="N2732" i="5"/>
  <c r="N2345" i="5"/>
  <c r="N1290" i="5"/>
  <c r="O1290" i="5" s="1"/>
  <c r="N1172" i="5"/>
  <c r="N711" i="5"/>
  <c r="N1660" i="5"/>
  <c r="H1030" i="5"/>
  <c r="N423" i="5"/>
  <c r="N928" i="5"/>
  <c r="O928" i="5" s="1"/>
  <c r="N905" i="5"/>
  <c r="H2329" i="5"/>
  <c r="H386" i="5"/>
  <c r="J386" i="5" s="1"/>
  <c r="L386" i="5" s="1"/>
  <c r="N1424" i="5"/>
  <c r="N1798" i="5"/>
  <c r="N1591" i="5"/>
  <c r="O1591" i="5" s="1"/>
  <c r="A1591" i="5" s="1"/>
  <c r="H1795" i="5"/>
  <c r="J1795" i="5" s="1"/>
  <c r="L1795" i="5" s="1"/>
  <c r="N1965" i="5"/>
  <c r="N1528" i="5"/>
  <c r="N97" i="5"/>
  <c r="H678" i="5"/>
  <c r="N125" i="5"/>
  <c r="H732" i="5"/>
  <c r="J732" i="5" s="1"/>
  <c r="L732" i="5" s="1"/>
  <c r="H2781" i="5"/>
  <c r="H343" i="5"/>
  <c r="N1128" i="5"/>
  <c r="O1128" i="5" s="1"/>
  <c r="A1128" i="5" s="1"/>
  <c r="N1106" i="5"/>
  <c r="O1106" i="5" s="1"/>
  <c r="A1106" i="5" s="1"/>
  <c r="H244" i="5"/>
  <c r="J244" i="5" s="1"/>
  <c r="L244" i="5" s="1"/>
  <c r="O244" i="5" s="1"/>
  <c r="H1221" i="5"/>
  <c r="H1754" i="5"/>
  <c r="P1754" i="5" s="1"/>
  <c r="H1088" i="5"/>
  <c r="H474" i="5"/>
  <c r="J474" i="5" s="1"/>
  <c r="L474" i="5" s="1"/>
  <c r="H1840" i="5"/>
  <c r="P1840" i="5" s="1"/>
  <c r="N2513" i="5"/>
  <c r="H2770" i="5"/>
  <c r="P2770" i="5" s="1"/>
  <c r="N2474" i="5"/>
  <c r="N2552" i="5"/>
  <c r="N2523" i="5"/>
  <c r="N1702" i="5"/>
  <c r="N2346" i="5"/>
  <c r="N792" i="5"/>
  <c r="O792" i="5" s="1"/>
  <c r="A792" i="5" s="1"/>
  <c r="H1866" i="5"/>
  <c r="N2160" i="5"/>
  <c r="H2238" i="5"/>
  <c r="N931" i="5"/>
  <c r="N1932" i="5"/>
  <c r="H964" i="5"/>
  <c r="H2106" i="5"/>
  <c r="H2856" i="5"/>
  <c r="H1054" i="5"/>
  <c r="H2109" i="5"/>
  <c r="N633" i="5"/>
  <c r="N1298" i="5"/>
  <c r="N2044" i="5"/>
  <c r="H256" i="5"/>
  <c r="N1899" i="5"/>
  <c r="H1695" i="5"/>
  <c r="P1695" i="5" s="1"/>
  <c r="H1688" i="5"/>
  <c r="J1688" i="5" s="1"/>
  <c r="L1688" i="5" s="1"/>
  <c r="H494" i="5"/>
  <c r="H928" i="5"/>
  <c r="H2389" i="5"/>
  <c r="N594" i="5"/>
  <c r="N2525" i="5"/>
  <c r="H738" i="5"/>
  <c r="H667" i="5"/>
  <c r="P667" i="5" s="1"/>
  <c r="H987" i="5"/>
  <c r="J987" i="5" s="1"/>
  <c r="L987" i="5" s="1"/>
  <c r="N857" i="5"/>
  <c r="H406" i="5"/>
  <c r="P406" i="5" s="1"/>
  <c r="N2106" i="5"/>
  <c r="N2295" i="5"/>
  <c r="O2295" i="5" s="1"/>
  <c r="A2295" i="5" s="1"/>
  <c r="N717" i="5"/>
  <c r="O717" i="5" s="1"/>
  <c r="A717" i="5" s="1"/>
  <c r="H475" i="5"/>
  <c r="N963" i="5"/>
  <c r="N1761" i="5"/>
  <c r="N2790" i="5"/>
  <c r="N1090" i="5"/>
  <c r="N1239" i="5"/>
  <c r="H238" i="5"/>
  <c r="J238" i="5" s="1"/>
  <c r="L238" i="5" s="1"/>
  <c r="H1925" i="5"/>
  <c r="N2248" i="5"/>
  <c r="N2496" i="5"/>
  <c r="H174" i="5"/>
  <c r="H2805" i="5"/>
  <c r="P2805" i="5" s="1"/>
  <c r="H2725" i="5"/>
  <c r="P2725" i="5" s="1"/>
  <c r="N1497" i="5"/>
  <c r="H2596" i="5"/>
  <c r="H538" i="5"/>
  <c r="N514" i="5"/>
  <c r="O514" i="5" s="1"/>
  <c r="A514" i="5" s="1"/>
  <c r="H2791" i="5"/>
  <c r="H172" i="5"/>
  <c r="P172" i="5" s="1"/>
  <c r="H539" i="5"/>
  <c r="N965" i="5"/>
  <c r="N2729" i="5"/>
  <c r="O2729" i="5" s="1"/>
  <c r="N2842" i="5"/>
  <c r="O2842" i="5" s="1"/>
  <c r="A2842" i="5" s="1"/>
  <c r="H2836" i="5"/>
  <c r="N2408" i="5"/>
  <c r="H1069" i="5"/>
  <c r="H1527" i="5"/>
  <c r="N1533" i="5"/>
  <c r="H828" i="5"/>
  <c r="J828" i="5" s="1"/>
  <c r="L828" i="5" s="1"/>
  <c r="N1709" i="5"/>
  <c r="H1046" i="5"/>
  <c r="H1341" i="5"/>
  <c r="H2195" i="5"/>
  <c r="H876" i="5"/>
  <c r="H1252" i="5"/>
  <c r="H874" i="5"/>
  <c r="N2546" i="5"/>
  <c r="O2546" i="5" s="1"/>
  <c r="A2546" i="5" s="1"/>
  <c r="N635" i="5"/>
  <c r="N2602" i="5"/>
  <c r="N434" i="5"/>
  <c r="N1515" i="5"/>
  <c r="H682" i="5"/>
  <c r="N2489" i="5"/>
  <c r="H2621" i="5"/>
  <c r="J2621" i="5" s="1"/>
  <c r="L2621" i="5" s="1"/>
  <c r="N669" i="5"/>
  <c r="H1393" i="5"/>
  <c r="J1393" i="5" s="1"/>
  <c r="L1393" i="5" s="1"/>
  <c r="H1747" i="5"/>
  <c r="N2637" i="5"/>
  <c r="H2586" i="5"/>
  <c r="N1203" i="5"/>
  <c r="H2072" i="5"/>
  <c r="H2514" i="5"/>
  <c r="J2514" i="5" s="1"/>
  <c r="L2514" i="5" s="1"/>
  <c r="O2514" i="5" s="1"/>
  <c r="N2777" i="5"/>
  <c r="N1801" i="5"/>
  <c r="N845" i="5"/>
  <c r="H207" i="5"/>
  <c r="P207" i="5" s="1"/>
  <c r="P115" i="5"/>
  <c r="H2293" i="5"/>
  <c r="N2876" i="5"/>
  <c r="N45" i="5"/>
  <c r="H802" i="5"/>
  <c r="J2313" i="5"/>
  <c r="L2313" i="5" s="1"/>
  <c r="H777" i="5"/>
  <c r="P777" i="5" s="1"/>
  <c r="N296" i="5"/>
  <c r="H695" i="5"/>
  <c r="H1428" i="5"/>
  <c r="J1428" i="5" s="1"/>
  <c r="L1428" i="5" s="1"/>
  <c r="H2121" i="5"/>
  <c r="N1031" i="5"/>
  <c r="N85" i="5"/>
  <c r="O85" i="5" s="1"/>
  <c r="A85" i="5" s="1"/>
  <c r="H2057" i="5"/>
  <c r="H981" i="5"/>
  <c r="J981" i="5" s="1"/>
  <c r="L981" i="5" s="1"/>
  <c r="H1175" i="5"/>
  <c r="N640" i="5"/>
  <c r="N502" i="5"/>
  <c r="H1159" i="5"/>
  <c r="N2794" i="5"/>
  <c r="H2325" i="5"/>
  <c r="H130" i="5"/>
  <c r="H1316" i="5"/>
  <c r="H2677" i="5"/>
  <c r="N2785" i="5"/>
  <c r="H2266" i="5"/>
  <c r="J2266" i="5" s="1"/>
  <c r="L2266" i="5" s="1"/>
  <c r="N1183" i="5"/>
  <c r="O1183" i="5" s="1"/>
  <c r="A1183" i="5" s="1"/>
  <c r="N1493" i="5"/>
  <c r="H305" i="5"/>
  <c r="H210" i="5"/>
  <c r="N183" i="5"/>
  <c r="N2453" i="5"/>
  <c r="N1552" i="5"/>
  <c r="N179" i="5"/>
  <c r="O179" i="5" s="1"/>
  <c r="A179" i="5" s="1"/>
  <c r="N2175" i="5"/>
  <c r="N2499" i="5"/>
  <c r="H995" i="5"/>
  <c r="J995" i="5" s="1"/>
  <c r="L995" i="5" s="1"/>
  <c r="H2475" i="5"/>
  <c r="H27" i="5"/>
  <c r="N1220" i="5"/>
  <c r="H691" i="5"/>
  <c r="P691" i="5" s="1"/>
  <c r="N1531" i="5"/>
  <c r="H2720" i="5"/>
  <c r="N160" i="5"/>
  <c r="H2819" i="5"/>
  <c r="J2819" i="5" s="1"/>
  <c r="L2819" i="5" s="1"/>
  <c r="H1180" i="5"/>
  <c r="N1052" i="5"/>
  <c r="H1072" i="5"/>
  <c r="N1444" i="5"/>
  <c r="O1444" i="5" s="1"/>
  <c r="A1444" i="5" s="1"/>
  <c r="H839" i="5"/>
  <c r="N2873" i="5"/>
  <c r="N1724" i="5"/>
  <c r="H1324" i="5"/>
  <c r="H1894" i="5"/>
  <c r="N1606" i="5"/>
  <c r="N784" i="5"/>
  <c r="H2807" i="5"/>
  <c r="N1210" i="5"/>
  <c r="O1210" i="5" s="1"/>
  <c r="A1210" i="5" s="1"/>
  <c r="H788" i="5"/>
  <c r="J788" i="5" s="1"/>
  <c r="L788" i="5" s="1"/>
  <c r="H308" i="5"/>
  <c r="N2869" i="5"/>
  <c r="H1036" i="5"/>
  <c r="H505" i="5"/>
  <c r="H832" i="5"/>
  <c r="N1270" i="5"/>
  <c r="H1564" i="5"/>
  <c r="P1564" i="5" s="1"/>
  <c r="N2430" i="5"/>
  <c r="N2062" i="5"/>
  <c r="H1238" i="5"/>
  <c r="N1979" i="5"/>
  <c r="O1979" i="5" s="1"/>
  <c r="A1979" i="5" s="1"/>
  <c r="H1701" i="5"/>
  <c r="N2712" i="5"/>
  <c r="H2380" i="5"/>
  <c r="H1706" i="5"/>
  <c r="H2397" i="5"/>
  <c r="J2397" i="5" s="1"/>
  <c r="L2397" i="5" s="1"/>
  <c r="N1403" i="5"/>
  <c r="O1403" i="5" s="1"/>
  <c r="A1403" i="5" s="1"/>
  <c r="H783" i="5"/>
  <c r="J783" i="5" s="1"/>
  <c r="L783" i="5" s="1"/>
  <c r="N1729" i="5"/>
  <c r="H1209" i="5"/>
  <c r="N2501" i="5"/>
  <c r="H1844" i="5"/>
  <c r="N2852" i="5"/>
  <c r="H2301" i="5"/>
  <c r="H315" i="5"/>
  <c r="H614" i="5"/>
  <c r="N447" i="5"/>
  <c r="H2638" i="5"/>
  <c r="H680" i="5"/>
  <c r="H2568" i="5"/>
  <c r="H1627" i="5"/>
  <c r="P1627" i="5" s="1"/>
  <c r="H1669" i="5"/>
  <c r="N1765" i="5"/>
  <c r="H348" i="5"/>
  <c r="H53" i="5"/>
  <c r="P53" i="5" s="1"/>
  <c r="N616" i="5"/>
  <c r="H2842" i="5"/>
  <c r="N119" i="5"/>
  <c r="N2774" i="5"/>
  <c r="N743" i="5"/>
  <c r="N883" i="5"/>
  <c r="H340" i="5"/>
  <c r="P340" i="5" s="1"/>
  <c r="N1693" i="5"/>
  <c r="N1429" i="5"/>
  <c r="O1429" i="5" s="1"/>
  <c r="A1429" i="5" s="1"/>
  <c r="N941" i="5"/>
  <c r="N1795" i="5"/>
  <c r="O1795" i="5" s="1"/>
  <c r="H2750" i="5"/>
  <c r="N1938" i="5"/>
  <c r="H774" i="5"/>
  <c r="H2841" i="5"/>
  <c r="P2841" i="5" s="1"/>
  <c r="N2456" i="5"/>
  <c r="N1075" i="5"/>
  <c r="N235" i="5"/>
  <c r="N2480" i="5"/>
  <c r="H1502" i="5"/>
  <c r="N2706" i="5"/>
  <c r="H383" i="5"/>
  <c r="N166" i="5"/>
  <c r="H2216" i="5"/>
  <c r="H1700" i="5"/>
  <c r="H1185" i="5"/>
  <c r="N1589" i="5"/>
  <c r="O1589" i="5" s="1"/>
  <c r="N1127" i="5"/>
  <c r="O1127" i="5" s="1"/>
  <c r="A1127" i="5" s="1"/>
  <c r="H1269" i="5"/>
  <c r="J1269" i="5" s="1"/>
  <c r="L1269" i="5" s="1"/>
  <c r="H768" i="5"/>
  <c r="N100" i="5"/>
  <c r="O100" i="5" s="1"/>
  <c r="A100" i="5" s="1"/>
  <c r="N2414" i="5"/>
  <c r="H2268" i="5"/>
  <c r="N2435" i="5"/>
  <c r="H661" i="5"/>
  <c r="N1647" i="5"/>
  <c r="N2293" i="5"/>
  <c r="H2319" i="5"/>
  <c r="P2319" i="5" s="1"/>
  <c r="N2212" i="5"/>
  <c r="N1513" i="5"/>
  <c r="N2733" i="5"/>
  <c r="O2733" i="5" s="1"/>
  <c r="A2733" i="5" s="1"/>
  <c r="H1642" i="5"/>
  <c r="H2098" i="5"/>
  <c r="H1736" i="5"/>
  <c r="N310" i="5"/>
  <c r="H955" i="5"/>
  <c r="P955" i="5" s="1"/>
  <c r="N2768" i="5"/>
  <c r="N993" i="5"/>
  <c r="H2165" i="5"/>
  <c r="H1779" i="5"/>
  <c r="J1779" i="5" s="1"/>
  <c r="L1779" i="5" s="1"/>
  <c r="H1313" i="5"/>
  <c r="H2123" i="5"/>
  <c r="J2123" i="5" s="1"/>
  <c r="L2123" i="5" s="1"/>
  <c r="H1521" i="5"/>
  <c r="H1097" i="5"/>
  <c r="H1285" i="5"/>
  <c r="N1503" i="5"/>
  <c r="O1503" i="5" s="1"/>
  <c r="A1503" i="5" s="1"/>
  <c r="N1170" i="5"/>
  <c r="N894" i="5"/>
  <c r="O894" i="5" s="1"/>
  <c r="A894" i="5" s="1"/>
  <c r="H859" i="5"/>
  <c r="J859" i="5" s="1"/>
  <c r="L859" i="5" s="1"/>
  <c r="H2356" i="5"/>
  <c r="H1155" i="5"/>
  <c r="P1155" i="5" s="1"/>
  <c r="N1737" i="5"/>
  <c r="N265" i="5"/>
  <c r="O265" i="5" s="1"/>
  <c r="A265" i="5" s="1"/>
  <c r="H2700" i="5"/>
  <c r="P2700" i="5" s="1"/>
  <c r="H522" i="5"/>
  <c r="P522" i="5" s="1"/>
  <c r="N1663" i="5"/>
  <c r="N1550" i="5"/>
  <c r="N214" i="5"/>
  <c r="H805" i="5"/>
  <c r="N2748" i="5"/>
  <c r="H1810" i="5"/>
  <c r="H1343" i="5"/>
  <c r="N61" i="5"/>
  <c r="N1624" i="5"/>
  <c r="H438" i="5"/>
  <c r="H187" i="5"/>
  <c r="H1518" i="5"/>
  <c r="P1518" i="5" s="1"/>
  <c r="N335" i="5"/>
  <c r="N1997" i="5"/>
  <c r="O1997" i="5" s="1"/>
  <c r="A1997" i="5" s="1"/>
  <c r="H968" i="5"/>
  <c r="J1034" i="5"/>
  <c r="L1034" i="5" s="1"/>
  <c r="N1195" i="5"/>
  <c r="N2436" i="5"/>
  <c r="O2436" i="5" s="1"/>
  <c r="A2436" i="5" s="1"/>
  <c r="N360" i="5"/>
  <c r="N1703" i="5"/>
  <c r="H516" i="5"/>
  <c r="P516" i="5" s="1"/>
  <c r="H1472" i="5"/>
  <c r="P1472" i="5" s="1"/>
  <c r="H250" i="5"/>
  <c r="N2708" i="5"/>
  <c r="H841" i="5"/>
  <c r="H178" i="5"/>
  <c r="N2081" i="5"/>
  <c r="H1333" i="5"/>
  <c r="N2181" i="5"/>
  <c r="N785" i="5"/>
  <c r="N2319" i="5"/>
  <c r="N1909" i="5"/>
  <c r="N1476" i="5"/>
  <c r="H1063" i="5"/>
  <c r="N330" i="5"/>
  <c r="H1745" i="5"/>
  <c r="H1703" i="5"/>
  <c r="H1251" i="5"/>
  <c r="H2004" i="5"/>
  <c r="P2004" i="5" s="1"/>
  <c r="N1734" i="5"/>
  <c r="N2700" i="5"/>
  <c r="H79" i="5"/>
  <c r="P79" i="5" s="1"/>
  <c r="N1351" i="5"/>
  <c r="O1351" i="5" s="1"/>
  <c r="A1351" i="5" s="1"/>
  <c r="N1456" i="5"/>
  <c r="N1925" i="5"/>
  <c r="N409" i="5"/>
  <c r="H1059" i="5"/>
  <c r="J2369" i="5"/>
  <c r="L2369" i="5" s="1"/>
  <c r="H1814" i="5"/>
  <c r="H1693" i="5"/>
  <c r="H1282" i="5"/>
  <c r="H752" i="5"/>
  <c r="H2240" i="5"/>
  <c r="P2240" i="5" s="1"/>
  <c r="H773" i="5"/>
  <c r="J773" i="5" s="1"/>
  <c r="L773" i="5" s="1"/>
  <c r="N2144" i="5"/>
  <c r="H1713" i="5"/>
  <c r="N1855" i="5"/>
  <c r="N902" i="5"/>
  <c r="N1450" i="5"/>
  <c r="H2799" i="5"/>
  <c r="H1114" i="5"/>
  <c r="H1035" i="5"/>
  <c r="N705" i="5"/>
  <c r="O705" i="5" s="1"/>
  <c r="A705" i="5" s="1"/>
  <c r="H1211" i="5"/>
  <c r="N281" i="5"/>
  <c r="H2796" i="5"/>
  <c r="H1863" i="5"/>
  <c r="N233" i="5"/>
  <c r="H525" i="5"/>
  <c r="N384" i="5"/>
  <c r="O384" i="5" s="1"/>
  <c r="A384" i="5" s="1"/>
  <c r="N211" i="5"/>
  <c r="N848" i="5"/>
  <c r="H2748" i="5"/>
  <c r="J2748" i="5" s="1"/>
  <c r="L2748" i="5" s="1"/>
  <c r="N2425" i="5"/>
  <c r="O2425" i="5" s="1"/>
  <c r="A2425" i="5" s="1"/>
  <c r="H1694" i="5"/>
  <c r="H813" i="5"/>
  <c r="N244" i="5"/>
  <c r="N612" i="5"/>
  <c r="N136" i="5"/>
  <c r="N1879" i="5"/>
  <c r="H1041" i="5"/>
  <c r="H527" i="5"/>
  <c r="N2141" i="5"/>
  <c r="H98" i="5"/>
  <c r="N873" i="5"/>
  <c r="H1915" i="5"/>
  <c r="J1915" i="5" s="1"/>
  <c r="L1915" i="5" s="1"/>
  <c r="H144" i="5"/>
  <c r="N1192" i="5"/>
  <c r="N2024" i="5"/>
  <c r="H1452" i="5"/>
  <c r="H776" i="5"/>
  <c r="N1111" i="5"/>
  <c r="N1391" i="5"/>
  <c r="H1557" i="5"/>
  <c r="N2169" i="5"/>
  <c r="H379" i="5"/>
  <c r="H482" i="5"/>
  <c r="P482" i="5" s="1"/>
  <c r="H1300" i="5"/>
  <c r="H573" i="5"/>
  <c r="N74" i="5"/>
  <c r="H2497" i="5"/>
  <c r="N2354" i="5"/>
  <c r="H1686" i="5"/>
  <c r="P1686" i="5" s="1"/>
  <c r="H1777" i="5"/>
  <c r="H1503" i="5"/>
  <c r="P1503" i="5" s="1"/>
  <c r="H1675" i="5"/>
  <c r="N120" i="5"/>
  <c r="N657" i="5"/>
  <c r="N203" i="5"/>
  <c r="N2332" i="5"/>
  <c r="O2332" i="5" s="1"/>
  <c r="A2332" i="5" s="1"/>
  <c r="H424" i="5"/>
  <c r="N2170" i="5"/>
  <c r="O2170" i="5" s="1"/>
  <c r="A2170" i="5" s="1"/>
  <c r="H1164" i="5"/>
  <c r="N2455" i="5"/>
  <c r="H1421" i="5"/>
  <c r="J1421" i="5" s="1"/>
  <c r="L1421" i="5" s="1"/>
  <c r="N628" i="5"/>
  <c r="N608" i="5"/>
  <c r="N532" i="5"/>
  <c r="H1202" i="5"/>
  <c r="H1481" i="5"/>
  <c r="H240" i="5"/>
  <c r="N99" i="5"/>
  <c r="H1976" i="5"/>
  <c r="P938" i="5"/>
  <c r="H2442" i="5"/>
  <c r="H2857" i="5"/>
  <c r="H2867" i="5"/>
  <c r="H2246" i="5"/>
  <c r="P2246" i="5" s="1"/>
  <c r="N925" i="5"/>
  <c r="H1895" i="5"/>
  <c r="N2544" i="5"/>
  <c r="H762" i="5"/>
  <c r="N2549" i="5"/>
  <c r="N2422" i="5"/>
  <c r="N2727" i="5"/>
  <c r="N137" i="5"/>
  <c r="N195" i="5"/>
  <c r="N2641" i="5"/>
  <c r="H2507" i="5"/>
  <c r="N2236" i="5"/>
  <c r="H2393" i="5"/>
  <c r="J2393" i="5" s="1"/>
  <c r="L2393" i="5" s="1"/>
  <c r="N2281" i="5"/>
  <c r="H2467" i="5"/>
  <c r="P2467" i="5" s="1"/>
  <c r="N1915" i="5"/>
  <c r="H1270" i="5"/>
  <c r="N2461" i="5"/>
  <c r="N1840" i="5"/>
  <c r="N2502" i="5"/>
  <c r="N2264" i="5"/>
  <c r="H1780" i="5"/>
  <c r="N1595" i="5"/>
  <c r="H610" i="5"/>
  <c r="P610" i="5" s="1"/>
  <c r="H1818" i="5"/>
  <c r="N1390" i="5"/>
  <c r="H662" i="5"/>
  <c r="N506" i="5"/>
  <c r="O506" i="5" s="1"/>
  <c r="A506" i="5" s="1"/>
  <c r="N274" i="5"/>
  <c r="H2461" i="5"/>
  <c r="N646" i="5"/>
  <c r="O646" i="5" s="1"/>
  <c r="A646" i="5" s="1"/>
  <c r="H2659" i="5"/>
  <c r="H1241" i="5"/>
  <c r="H586" i="5"/>
  <c r="J586" i="5" s="1"/>
  <c r="L586" i="5" s="1"/>
  <c r="N1260" i="5"/>
  <c r="H705" i="5"/>
  <c r="H736" i="5"/>
  <c r="H1891" i="5"/>
  <c r="H1310" i="5"/>
  <c r="N2193" i="5"/>
  <c r="H753" i="5"/>
  <c r="N1954" i="5"/>
  <c r="H1525" i="5"/>
  <c r="H1258" i="5"/>
  <c r="N485" i="5"/>
  <c r="P1578" i="5"/>
  <c r="H2537" i="5"/>
  <c r="P2537" i="5" s="1"/>
  <c r="N28" i="5"/>
  <c r="N1399" i="5"/>
  <c r="N1501" i="5"/>
  <c r="H2702" i="5"/>
  <c r="P2702" i="5" s="1"/>
  <c r="N2604" i="5"/>
  <c r="H46" i="5"/>
  <c r="H1802" i="5"/>
  <c r="H712" i="5"/>
  <c r="H2546" i="5"/>
  <c r="N1378" i="5"/>
  <c r="O1378" i="5" s="1"/>
  <c r="A1378" i="5" s="1"/>
  <c r="H2523" i="5"/>
  <c r="P2523" i="5" s="1"/>
  <c r="H232" i="5"/>
  <c r="H1804" i="5"/>
  <c r="J1804" i="5" s="1"/>
  <c r="L1804" i="5" s="1"/>
  <c r="H992" i="5"/>
  <c r="N173" i="5"/>
  <c r="N2835" i="5"/>
  <c r="H2539" i="5"/>
  <c r="J2539" i="5" s="1"/>
  <c r="L2539" i="5" s="1"/>
  <c r="N2654" i="5"/>
  <c r="J352" i="5"/>
  <c r="L352" i="5" s="1"/>
  <c r="P352" i="5"/>
  <c r="N1706" i="5"/>
  <c r="H304" i="5"/>
  <c r="H510" i="5"/>
  <c r="N2367" i="5"/>
  <c r="N361" i="5"/>
  <c r="N1482" i="5"/>
  <c r="O1482" i="5" s="1"/>
  <c r="A1482" i="5" s="1"/>
  <c r="N577" i="5"/>
  <c r="N644" i="5"/>
  <c r="O644" i="5" s="1"/>
  <c r="A644" i="5" s="1"/>
  <c r="H2588" i="5"/>
  <c r="H227" i="5"/>
  <c r="H2784" i="5"/>
  <c r="H2340" i="5"/>
  <c r="N1854" i="5"/>
  <c r="N971" i="5"/>
  <c r="O971" i="5" s="1"/>
  <c r="A971" i="5" s="1"/>
  <c r="H1460" i="5"/>
  <c r="N757" i="5"/>
  <c r="O757" i="5" s="1"/>
  <c r="A757" i="5" s="1"/>
  <c r="N1148" i="5"/>
  <c r="O1148" i="5" s="1"/>
  <c r="A1148" i="5" s="1"/>
  <c r="N1900" i="5"/>
  <c r="N2754" i="5"/>
  <c r="H1823" i="5"/>
  <c r="H20" i="5"/>
  <c r="H2177" i="5"/>
  <c r="N91" i="5"/>
  <c r="N2125" i="5"/>
  <c r="H2709" i="5"/>
  <c r="N1736" i="5"/>
  <c r="H110" i="5"/>
  <c r="P110" i="5" s="1"/>
  <c r="H44" i="5"/>
  <c r="P44" i="5" s="1"/>
  <c r="N2337" i="5"/>
  <c r="H1366" i="5"/>
  <c r="P1366" i="5" s="1"/>
  <c r="H1223" i="5"/>
  <c r="H1778" i="5"/>
  <c r="P1778" i="5" s="1"/>
  <c r="H1655" i="5"/>
  <c r="H2723" i="5"/>
  <c r="H687" i="5"/>
  <c r="N2413" i="5"/>
  <c r="N596" i="5"/>
  <c r="H1906" i="5"/>
  <c r="H1607" i="5"/>
  <c r="P1607" i="5" s="1"/>
  <c r="H1230" i="5"/>
  <c r="H1884" i="5"/>
  <c r="J1884" i="5" s="1"/>
  <c r="L1884" i="5" s="1"/>
  <c r="N2195" i="5"/>
  <c r="H2143" i="5"/>
  <c r="N1072" i="5"/>
  <c r="O1072" i="5" s="1"/>
  <c r="A1072" i="5" s="1"/>
  <c r="H51" i="5"/>
  <c r="N2856" i="5"/>
  <c r="N2663" i="5"/>
  <c r="N1481" i="5"/>
  <c r="H831" i="5"/>
  <c r="N1069" i="5"/>
  <c r="H396" i="5"/>
  <c r="J396" i="5" s="1"/>
  <c r="L396" i="5" s="1"/>
  <c r="H1410" i="5"/>
  <c r="H1593" i="5"/>
  <c r="P1593" i="5" s="1"/>
  <c r="N1371" i="5"/>
  <c r="O1371" i="5" s="1"/>
  <c r="A1371" i="5" s="1"/>
  <c r="H2337" i="5"/>
  <c r="H1166" i="5"/>
  <c r="H1583" i="5"/>
  <c r="H1944" i="5"/>
  <c r="J1944" i="5" s="1"/>
  <c r="L1944" i="5" s="1"/>
  <c r="N1310" i="5"/>
  <c r="P1393" i="5"/>
  <c r="N1379" i="5"/>
  <c r="H692" i="5"/>
  <c r="H1874" i="5"/>
  <c r="N1782" i="5"/>
  <c r="H1596" i="5"/>
  <c r="N212" i="5"/>
  <c r="O212" i="5" s="1"/>
  <c r="A212" i="5" s="1"/>
  <c r="N516" i="5"/>
  <c r="H2604" i="5"/>
  <c r="N2531" i="5"/>
  <c r="O2531" i="5" s="1"/>
  <c r="N264" i="5"/>
  <c r="H327" i="5"/>
  <c r="H2114" i="5"/>
  <c r="H71" i="5"/>
  <c r="N427" i="5"/>
  <c r="N2385" i="5"/>
  <c r="P2790" i="5"/>
  <c r="H504" i="5"/>
  <c r="H1117" i="5"/>
  <c r="J1117" i="5" s="1"/>
  <c r="L1117" i="5" s="1"/>
  <c r="O1117" i="5" s="1"/>
  <c r="N1349" i="5"/>
  <c r="N1860" i="5"/>
  <c r="H1692" i="5"/>
  <c r="H1836" i="5"/>
  <c r="N972" i="5"/>
  <c r="H1112" i="5"/>
  <c r="P1112" i="5" s="1"/>
  <c r="N807" i="5"/>
  <c r="N1554" i="5"/>
  <c r="O1554" i="5" s="1"/>
  <c r="N1692" i="5"/>
  <c r="O1692" i="5" s="1"/>
  <c r="A1692" i="5" s="1"/>
  <c r="N899" i="5"/>
  <c r="H1384" i="5"/>
  <c r="P1384" i="5" s="1"/>
  <c r="N1614" i="5"/>
  <c r="O1614" i="5" s="1"/>
  <c r="A1614" i="5" s="1"/>
  <c r="H1979" i="5"/>
  <c r="H2738" i="5"/>
  <c r="N266" i="5"/>
  <c r="N2198" i="5"/>
  <c r="H1386" i="5"/>
  <c r="P1386" i="5" s="1"/>
  <c r="N2520" i="5"/>
  <c r="H2053" i="5"/>
  <c r="P2053" i="5" s="1"/>
  <c r="H1395" i="5"/>
  <c r="H1169" i="5"/>
  <c r="H1602" i="5"/>
  <c r="N2237" i="5"/>
  <c r="H792" i="5"/>
  <c r="J792" i="5" s="1"/>
  <c r="L792" i="5" s="1"/>
  <c r="H962" i="5"/>
  <c r="N429" i="5"/>
  <c r="H1586" i="5"/>
  <c r="N199" i="5"/>
  <c r="O199" i="5" s="1"/>
  <c r="A199" i="5" s="1"/>
  <c r="N2184" i="5"/>
  <c r="N1327" i="5"/>
  <c r="O1327" i="5" s="1"/>
  <c r="A1327" i="5" s="1"/>
  <c r="H2163" i="5"/>
  <c r="H597" i="5"/>
  <c r="N1299" i="5"/>
  <c r="O1299" i="5" s="1"/>
  <c r="A1299" i="5" s="1"/>
  <c r="N958" i="5"/>
  <c r="H122" i="5"/>
  <c r="H863" i="5"/>
  <c r="J863" i="5" s="1"/>
  <c r="L863" i="5" s="1"/>
  <c r="N2392" i="5"/>
  <c r="N1791" i="5"/>
  <c r="H14" i="5"/>
  <c r="P14" i="5" s="1"/>
  <c r="N164" i="5"/>
  <c r="N1055" i="5"/>
  <c r="O1055" i="5" s="1"/>
  <c r="A1055" i="5" s="1"/>
  <c r="N472" i="5"/>
  <c r="H1359" i="5"/>
  <c r="J1359" i="5" s="1"/>
  <c r="L1359" i="5" s="1"/>
  <c r="H56" i="5"/>
  <c r="N1944" i="5"/>
  <c r="N1034" i="5"/>
  <c r="O1034" i="5" s="1"/>
  <c r="H2562" i="5"/>
  <c r="N1971" i="5"/>
  <c r="H350" i="5"/>
  <c r="P350" i="5" s="1"/>
  <c r="N1357" i="5"/>
  <c r="H2040" i="5"/>
  <c r="N1108" i="5"/>
  <c r="N1592" i="5"/>
  <c r="O1592" i="5" s="1"/>
  <c r="A1592" i="5" s="1"/>
  <c r="N2517" i="5"/>
  <c r="N1671" i="5"/>
  <c r="N2597" i="5"/>
  <c r="H1177" i="5"/>
  <c r="N411" i="5"/>
  <c r="H1004" i="5"/>
  <c r="H283" i="5"/>
  <c r="H2463" i="5"/>
  <c r="H127" i="5"/>
  <c r="J127" i="5" s="1"/>
  <c r="L127" i="5" s="1"/>
  <c r="N1876" i="5"/>
  <c r="N2360" i="5"/>
  <c r="H2839" i="5"/>
  <c r="J2839" i="5" s="1"/>
  <c r="L2839" i="5" s="1"/>
  <c r="N695" i="5"/>
  <c r="N2043" i="5"/>
  <c r="H1008" i="5"/>
  <c r="P1008" i="5" s="1"/>
  <c r="H1405" i="5"/>
  <c r="N1557" i="5"/>
  <c r="O1557" i="5" s="1"/>
  <c r="A1557" i="5" s="1"/>
  <c r="H289" i="5"/>
  <c r="J289" i="5" s="1"/>
  <c r="L289" i="5" s="1"/>
  <c r="N1700" i="5"/>
  <c r="H676" i="5"/>
  <c r="J676" i="5" s="1"/>
  <c r="L676" i="5" s="1"/>
  <c r="H1760" i="5"/>
  <c r="N893" i="5"/>
  <c r="H980" i="5"/>
  <c r="P980" i="5" s="1"/>
  <c r="H440" i="5"/>
  <c r="H2043" i="5"/>
  <c r="P2043" i="5" s="1"/>
  <c r="H1631" i="5"/>
  <c r="J1631" i="5" s="1"/>
  <c r="L1631" i="5" s="1"/>
  <c r="H2398" i="5"/>
  <c r="N1905" i="5"/>
  <c r="N2681" i="5"/>
  <c r="N115" i="5"/>
  <c r="N1755" i="5"/>
  <c r="H595" i="5"/>
  <c r="P595" i="5" s="1"/>
  <c r="H1704" i="5"/>
  <c r="H2824" i="5"/>
  <c r="H1362" i="5"/>
  <c r="N1921" i="5"/>
  <c r="H309" i="5"/>
  <c r="N882" i="5"/>
  <c r="O882" i="5" s="1"/>
  <c r="A882" i="5" s="1"/>
  <c r="H2189" i="5"/>
  <c r="N772" i="5"/>
  <c r="N2761" i="5"/>
  <c r="H645" i="5"/>
  <c r="N2394" i="5"/>
  <c r="O2394" i="5" s="1"/>
  <c r="A2394" i="5" s="1"/>
  <c r="N2855" i="5"/>
  <c r="H1463" i="5"/>
  <c r="J1463" i="5" s="1"/>
  <c r="L1463" i="5" s="1"/>
  <c r="H635" i="5"/>
  <c r="N1216" i="5"/>
  <c r="H354" i="5"/>
  <c r="N843" i="5"/>
  <c r="H1843" i="5"/>
  <c r="H669" i="5"/>
  <c r="P669" i="5" s="1"/>
  <c r="H1728" i="5"/>
  <c r="H2772" i="5"/>
  <c r="P2772" i="5" s="1"/>
  <c r="N2738" i="5"/>
  <c r="H1949" i="5"/>
  <c r="H2110" i="5"/>
  <c r="H519" i="5"/>
  <c r="N787" i="5"/>
  <c r="H908" i="5"/>
  <c r="N1649" i="5"/>
  <c r="H2829" i="5"/>
  <c r="H1106" i="5"/>
  <c r="H2703" i="5"/>
  <c r="N2862" i="5"/>
  <c r="H528" i="5"/>
  <c r="N920" i="5"/>
  <c r="O920" i="5" s="1"/>
  <c r="A920" i="5" s="1"/>
  <c r="N1976" i="5"/>
  <c r="H508" i="5"/>
  <c r="J508" i="5" s="1"/>
  <c r="L508" i="5" s="1"/>
  <c r="N1530" i="5"/>
  <c r="O1530" i="5" s="1"/>
  <c r="A1530" i="5" s="1"/>
  <c r="N1912" i="5"/>
  <c r="N2730" i="5"/>
  <c r="N31" i="5"/>
  <c r="O31" i="5" s="1"/>
  <c r="A31" i="5" s="1"/>
  <c r="N2348" i="5"/>
  <c r="H581" i="5"/>
  <c r="N1104" i="5"/>
  <c r="N569" i="5"/>
  <c r="H1667" i="5"/>
  <c r="H40" i="5"/>
  <c r="J40" i="5" s="1"/>
  <c r="L40" i="5" s="1"/>
  <c r="H1457" i="5"/>
  <c r="N2213" i="5"/>
  <c r="N682" i="5"/>
  <c r="O682" i="5" s="1"/>
  <c r="A682" i="5" s="1"/>
  <c r="N1609" i="5"/>
  <c r="H2869" i="5"/>
  <c r="J2869" i="5" s="1"/>
  <c r="L2869" i="5" s="1"/>
  <c r="N2598" i="5"/>
  <c r="N1339" i="5"/>
  <c r="H297" i="5"/>
  <c r="P297" i="5" s="1"/>
  <c r="H1247" i="5"/>
  <c r="H844" i="5"/>
  <c r="J844" i="5" s="1"/>
  <c r="L844" i="5" s="1"/>
  <c r="N537" i="5"/>
  <c r="H2401" i="5"/>
  <c r="J2401" i="5" s="1"/>
  <c r="L2401" i="5" s="1"/>
  <c r="H1490" i="5"/>
  <c r="H149" i="5"/>
  <c r="H2139" i="5"/>
  <c r="P2139" i="5" s="1"/>
  <c r="N1837" i="5"/>
  <c r="N1425" i="5"/>
  <c r="O1425" i="5" s="1"/>
  <c r="A1425" i="5" s="1"/>
  <c r="N1477" i="5"/>
  <c r="N2813" i="5"/>
  <c r="N481" i="5"/>
  <c r="H1020" i="5"/>
  <c r="P1020" i="5" s="1"/>
  <c r="H1380" i="5"/>
  <c r="J1380" i="5" s="1"/>
  <c r="L1380" i="5" s="1"/>
  <c r="H1312" i="5"/>
  <c r="P1312" i="5" s="1"/>
  <c r="N1145" i="5"/>
  <c r="N2398" i="5"/>
  <c r="H2212" i="5"/>
  <c r="J2212" i="5" s="1"/>
  <c r="L2212" i="5" s="1"/>
  <c r="H1533" i="5"/>
  <c r="P1533" i="5" s="1"/>
  <c r="N95" i="5"/>
  <c r="H2594" i="5"/>
  <c r="N118" i="5"/>
  <c r="N1772" i="5"/>
  <c r="H231" i="5"/>
  <c r="J231" i="5" s="1"/>
  <c r="L231" i="5" s="1"/>
  <c r="N455" i="5"/>
  <c r="N142" i="5"/>
  <c r="O142" i="5" s="1"/>
  <c r="A142" i="5" s="1"/>
  <c r="J928" i="5"/>
  <c r="L928" i="5" s="1"/>
  <c r="P928" i="5"/>
  <c r="H1970" i="5"/>
  <c r="H2018" i="5"/>
  <c r="P2018" i="5" s="1"/>
  <c r="N809" i="5"/>
  <c r="H1515" i="5"/>
  <c r="N124" i="5"/>
  <c r="H2776" i="5"/>
  <c r="P2776" i="5" s="1"/>
  <c r="H1751" i="5"/>
  <c r="J1751" i="5" s="1"/>
  <c r="L1751" i="5" s="1"/>
  <c r="N267" i="5"/>
  <c r="N2500" i="5"/>
  <c r="N1372" i="5"/>
  <c r="O1372" i="5" s="1"/>
  <c r="A1372" i="5" s="1"/>
  <c r="H2234" i="5"/>
  <c r="H1534" i="5"/>
  <c r="H1820" i="5"/>
  <c r="H785" i="5"/>
  <c r="N2636" i="5"/>
  <c r="N107" i="5"/>
  <c r="O107" i="5" s="1"/>
  <c r="A107" i="5" s="1"/>
  <c r="H2379" i="5"/>
  <c r="H541" i="5"/>
  <c r="H1467" i="5"/>
  <c r="J1467" i="5" s="1"/>
  <c r="L1467" i="5" s="1"/>
  <c r="N198" i="5"/>
  <c r="H584" i="5"/>
  <c r="H1049" i="5"/>
  <c r="H588" i="5"/>
  <c r="H1335" i="5"/>
  <c r="N2302" i="5"/>
  <c r="H1697" i="5"/>
  <c r="N1962" i="5"/>
  <c r="N2688" i="5"/>
  <c r="H271" i="5"/>
  <c r="N2159" i="5"/>
  <c r="N1955" i="5"/>
  <c r="N2230" i="5"/>
  <c r="O2230" i="5" s="1"/>
  <c r="A2230" i="5" s="1"/>
  <c r="N1940" i="5"/>
  <c r="N20" i="5"/>
  <c r="N79" i="5"/>
  <c r="H2376" i="5"/>
  <c r="H696" i="5"/>
  <c r="H2456" i="5"/>
  <c r="N1190" i="5"/>
  <c r="H1715" i="5"/>
  <c r="J1715" i="5" s="1"/>
  <c r="L1715" i="5" s="1"/>
  <c r="H1567" i="5"/>
  <c r="J1567" i="5" s="1"/>
  <c r="L1567" i="5" s="1"/>
  <c r="N2837" i="5"/>
  <c r="N542" i="5"/>
  <c r="N1488" i="5"/>
  <c r="O1488" i="5" s="1"/>
  <c r="N2864" i="5"/>
  <c r="H2680" i="5"/>
  <c r="P1263" i="5"/>
  <c r="N66" i="5"/>
  <c r="H520" i="5"/>
  <c r="H1919" i="5"/>
  <c r="N282" i="5"/>
  <c r="N733" i="5"/>
  <c r="O733" i="5" s="1"/>
  <c r="A733" i="5" s="1"/>
  <c r="H726" i="5"/>
  <c r="H2464" i="5"/>
  <c r="J2464" i="5" s="1"/>
  <c r="L2464" i="5" s="1"/>
  <c r="O2464" i="5" s="1"/>
  <c r="A2464" i="5" s="1"/>
  <c r="N1590" i="5"/>
  <c r="O1590" i="5" s="1"/>
  <c r="A1590" i="5" s="1"/>
  <c r="N1917" i="5"/>
  <c r="O1917" i="5" s="1"/>
  <c r="A1917" i="5" s="1"/>
  <c r="H342" i="5"/>
  <c r="J342" i="5" s="1"/>
  <c r="L342" i="5" s="1"/>
  <c r="J221" i="5"/>
  <c r="L221" i="5" s="1"/>
  <c r="N969" i="5"/>
  <c r="H1079" i="5"/>
  <c r="H2581" i="5"/>
  <c r="H719" i="5"/>
  <c r="H1637" i="5"/>
  <c r="P1637" i="5" s="1"/>
  <c r="H1775" i="5"/>
  <c r="N551" i="5"/>
  <c r="N372" i="5"/>
  <c r="N755" i="5"/>
  <c r="H2566" i="5"/>
  <c r="H1816" i="5"/>
  <c r="H733" i="5"/>
  <c r="J733" i="5" s="1"/>
  <c r="L733" i="5" s="1"/>
  <c r="H834" i="5"/>
  <c r="H1091" i="5"/>
  <c r="N1887" i="5"/>
  <c r="N446" i="5"/>
  <c r="N1546" i="5"/>
  <c r="N747" i="5"/>
  <c r="H121" i="5"/>
  <c r="J1978" i="5"/>
  <c r="L1978" i="5" s="1"/>
  <c r="N732" i="5"/>
  <c r="O732" i="5" s="1"/>
  <c r="H810" i="5"/>
  <c r="J810" i="5" s="1"/>
  <c r="L810" i="5" s="1"/>
  <c r="N1768" i="5"/>
  <c r="N2512" i="5"/>
  <c r="O2512" i="5" s="1"/>
  <c r="A2512" i="5" s="1"/>
  <c r="H2231" i="5"/>
  <c r="H2440" i="5"/>
  <c r="P2440" i="5" s="1"/>
  <c r="N2447" i="5"/>
  <c r="N1536" i="5"/>
  <c r="N2814" i="5"/>
  <c r="H1993" i="5"/>
  <c r="J1507" i="5"/>
  <c r="L1507" i="5" s="1"/>
  <c r="P1507" i="5"/>
  <c r="P1001" i="5"/>
  <c r="H1327" i="5"/>
  <c r="N2146" i="5"/>
  <c r="N2592" i="5"/>
  <c r="N766" i="5"/>
  <c r="H2761" i="5"/>
  <c r="P2761" i="5" s="1"/>
  <c r="H2186" i="5"/>
  <c r="P2186" i="5" s="1"/>
  <c r="N1169" i="5"/>
  <c r="N622" i="5"/>
  <c r="O622" i="5" s="1"/>
  <c r="N1187" i="5"/>
  <c r="O1187" i="5" s="1"/>
  <c r="A1187" i="5" s="1"/>
  <c r="N2751" i="5"/>
  <c r="H514" i="5"/>
  <c r="H1464" i="5"/>
  <c r="J1464" i="5" s="1"/>
  <c r="L1464" i="5" s="1"/>
  <c r="N1916" i="5"/>
  <c r="N498" i="5"/>
  <c r="N1093" i="5"/>
  <c r="H1645" i="5"/>
  <c r="N2624" i="5"/>
  <c r="H249" i="5"/>
  <c r="J249" i="5" s="1"/>
  <c r="L249" i="5" s="1"/>
  <c r="H1266" i="5"/>
  <c r="J1266" i="5" s="1"/>
  <c r="L1266" i="5" s="1"/>
  <c r="N855" i="5"/>
  <c r="N517" i="5"/>
  <c r="N1800" i="5"/>
  <c r="N1957" i="5"/>
  <c r="O1957" i="5" s="1"/>
  <c r="N2782" i="5"/>
  <c r="O2782" i="5" s="1"/>
  <c r="A2782" i="5" s="1"/>
  <c r="N1763" i="5"/>
  <c r="N168" i="5"/>
  <c r="H744" i="5"/>
  <c r="P744" i="5" s="1"/>
  <c r="H393" i="5"/>
  <c r="N2342" i="5"/>
  <c r="N1713" i="5"/>
  <c r="N1719" i="5"/>
  <c r="H1302" i="5"/>
  <c r="N1804" i="5"/>
  <c r="O1804" i="5" s="1"/>
  <c r="H2583" i="5"/>
  <c r="N1986" i="5"/>
  <c r="O1986" i="5" s="1"/>
  <c r="A1986" i="5" s="1"/>
  <c r="H1890" i="5"/>
  <c r="H1262" i="5"/>
  <c r="J1262" i="5" s="1"/>
  <c r="L1262" i="5" s="1"/>
  <c r="H1835" i="5"/>
  <c r="H2065" i="5"/>
  <c r="P2065" i="5" s="1"/>
  <c r="H1050" i="5"/>
  <c r="N675" i="5"/>
  <c r="N1387" i="5"/>
  <c r="N1604" i="5"/>
  <c r="O1604" i="5" s="1"/>
  <c r="A1604" i="5" s="1"/>
  <c r="H953" i="5"/>
  <c r="H280" i="5"/>
  <c r="H1648" i="5"/>
  <c r="N2088" i="5"/>
  <c r="N1007" i="5"/>
  <c r="N662" i="5"/>
  <c r="H770" i="5"/>
  <c r="P770" i="5" s="1"/>
  <c r="H1914" i="5"/>
  <c r="J1914" i="5" s="1"/>
  <c r="L1914" i="5" s="1"/>
  <c r="N2678" i="5"/>
  <c r="O2678" i="5" s="1"/>
  <c r="N888" i="5"/>
  <c r="N387" i="5"/>
  <c r="N1784" i="5"/>
  <c r="N1923" i="5"/>
  <c r="N2840" i="5"/>
  <c r="N1828" i="5"/>
  <c r="H1299" i="5"/>
  <c r="J1299" i="5" s="1"/>
  <c r="L1299" i="5" s="1"/>
  <c r="H2357" i="5"/>
  <c r="N1332" i="5"/>
  <c r="O1332" i="5" s="1"/>
  <c r="H317" i="5"/>
  <c r="N2149" i="5"/>
  <c r="H2035" i="5"/>
  <c r="H1287" i="5"/>
  <c r="N1413" i="5"/>
  <c r="H546" i="5"/>
  <c r="H2112" i="5"/>
  <c r="H1589" i="5"/>
  <c r="H1068" i="5"/>
  <c r="J1068" i="5" s="1"/>
  <c r="L1068" i="5" s="1"/>
  <c r="N149" i="5"/>
  <c r="N1972" i="5"/>
  <c r="O1972" i="5" s="1"/>
  <c r="A1972" i="5" s="1"/>
  <c r="N2542" i="5"/>
  <c r="J2246" i="5"/>
  <c r="L2246" i="5" s="1"/>
  <c r="H397" i="5"/>
  <c r="H644" i="5"/>
  <c r="N1967" i="5"/>
  <c r="N659" i="5"/>
  <c r="N1510" i="5"/>
  <c r="N1338" i="5"/>
  <c r="O1338" i="5" s="1"/>
  <c r="A1338" i="5" s="1"/>
  <c r="H1461" i="5"/>
  <c r="J1461" i="5" s="1"/>
  <c r="L1461" i="5" s="1"/>
  <c r="N2256" i="5"/>
  <c r="N336" i="5"/>
  <c r="O336" i="5" s="1"/>
  <c r="A336" i="5" s="1"/>
  <c r="N2677" i="5"/>
  <c r="H2311" i="5"/>
  <c r="H688" i="5"/>
  <c r="P688" i="5" s="1"/>
  <c r="N96" i="5"/>
  <c r="N1115" i="5"/>
  <c r="O1115" i="5" s="1"/>
  <c r="A1115" i="5" s="1"/>
  <c r="H2600" i="5"/>
  <c r="H355" i="5"/>
  <c r="H2159" i="5"/>
  <c r="N2779" i="5"/>
  <c r="O2779" i="5" s="1"/>
  <c r="H167" i="5"/>
  <c r="N202" i="5"/>
  <c r="H2765" i="5"/>
  <c r="N395" i="5"/>
  <c r="N10" i="5"/>
  <c r="O10" i="5" s="1"/>
  <c r="A10" i="5" s="1"/>
  <c r="N1193" i="5"/>
  <c r="H495" i="5"/>
  <c r="H233" i="5"/>
  <c r="H2179" i="5"/>
  <c r="H410" i="5"/>
  <c r="H405" i="5"/>
  <c r="N1319" i="5"/>
  <c r="O1319" i="5" s="1"/>
  <c r="A1319" i="5" s="1"/>
  <c r="H1896" i="5"/>
  <c r="H2308" i="5"/>
  <c r="N1806" i="5"/>
  <c r="O1806" i="5" s="1"/>
  <c r="A1806" i="5" s="1"/>
  <c r="N521" i="5"/>
  <c r="H756" i="5"/>
  <c r="N1824" i="5"/>
  <c r="O1824" i="5" s="1"/>
  <c r="A1824" i="5" s="1"/>
  <c r="H2515" i="5"/>
  <c r="N1161" i="5"/>
  <c r="O1161" i="5" s="1"/>
  <c r="N2851" i="5"/>
  <c r="H1794" i="5"/>
  <c r="P1794" i="5" s="1"/>
  <c r="N2725" i="5"/>
  <c r="H1501" i="5"/>
  <c r="H943" i="5"/>
  <c r="H2323" i="5"/>
  <c r="N2723" i="5"/>
  <c r="H1943" i="5"/>
  <c r="N2099" i="5"/>
  <c r="H2254" i="5"/>
  <c r="H1427" i="5"/>
  <c r="H177" i="5"/>
  <c r="J177" i="5" s="1"/>
  <c r="L177" i="5" s="1"/>
  <c r="N1877" i="5"/>
  <c r="H1580" i="5"/>
  <c r="N2057" i="5"/>
  <c r="N2250" i="5"/>
  <c r="O2250" i="5" s="1"/>
  <c r="A2250" i="5" s="1"/>
  <c r="H2324" i="5"/>
  <c r="H639" i="5"/>
  <c r="N2788" i="5"/>
  <c r="N1480" i="5"/>
  <c r="O1480" i="5" s="1"/>
  <c r="H2492" i="5"/>
  <c r="N2109" i="5"/>
  <c r="O2109" i="5" s="1"/>
  <c r="A2109" i="5" s="1"/>
  <c r="H725" i="5"/>
  <c r="J725" i="5" s="1"/>
  <c r="L725" i="5" s="1"/>
  <c r="N2299" i="5"/>
  <c r="H1280" i="5"/>
  <c r="J1280" i="5" s="1"/>
  <c r="L1280" i="5" s="1"/>
  <c r="N744" i="5"/>
  <c r="P709" i="5"/>
  <c r="J709" i="5"/>
  <c r="L709" i="5" s="1"/>
  <c r="H49" i="5"/>
  <c r="J49" i="5" s="1"/>
  <c r="L49" i="5" s="1"/>
  <c r="N377" i="5"/>
  <c r="H2728" i="5"/>
  <c r="J2728" i="5" s="1"/>
  <c r="L2728" i="5" s="1"/>
  <c r="N2246" i="5"/>
  <c r="O2246" i="5" s="1"/>
  <c r="A2246" i="5" s="1"/>
  <c r="H811" i="5"/>
  <c r="P811" i="5" s="1"/>
  <c r="N2019" i="5"/>
  <c r="N871" i="5"/>
  <c r="N2612" i="5"/>
  <c r="N629" i="5"/>
  <c r="O629" i="5" s="1"/>
  <c r="A629" i="5" s="1"/>
  <c r="H1096" i="5"/>
  <c r="H2187" i="5"/>
  <c r="N2446" i="5"/>
  <c r="N734" i="5"/>
  <c r="O734" i="5" s="1"/>
  <c r="A734" i="5" s="1"/>
  <c r="N475" i="5"/>
  <c r="H700" i="5"/>
  <c r="H1893" i="5"/>
  <c r="N1200" i="5"/>
  <c r="O1200" i="5" s="1"/>
  <c r="A1200" i="5" s="1"/>
  <c r="H2665" i="5"/>
  <c r="H949" i="5"/>
  <c r="H824" i="5"/>
  <c r="N570" i="5"/>
  <c r="O570" i="5" s="1"/>
  <c r="A570" i="5" s="1"/>
  <c r="N105" i="5"/>
  <c r="H1420" i="5"/>
  <c r="N752" i="5"/>
  <c r="H287" i="5"/>
  <c r="H2202" i="5"/>
  <c r="N820" i="5"/>
  <c r="H2386" i="5"/>
  <c r="N2750" i="5"/>
  <c r="N541" i="5"/>
  <c r="N2115" i="5"/>
  <c r="O2115" i="5" s="1"/>
  <c r="A2115" i="5" s="1"/>
  <c r="N2793" i="5"/>
  <c r="H1584" i="5"/>
  <c r="H2024" i="5"/>
  <c r="H77" i="5"/>
  <c r="N1273" i="5"/>
  <c r="O1273" i="5" s="1"/>
  <c r="A1273" i="5" s="1"/>
  <c r="N1154" i="5"/>
  <c r="O1154" i="5" s="1"/>
  <c r="A1154" i="5" s="1"/>
  <c r="N2035" i="5"/>
  <c r="N363" i="5"/>
  <c r="N962" i="5"/>
  <c r="N742" i="5"/>
  <c r="H690" i="5"/>
  <c r="P690" i="5" s="1"/>
  <c r="N1344" i="5"/>
  <c r="O1344" i="5" s="1"/>
  <c r="A1344" i="5" s="1"/>
  <c r="H2264" i="5"/>
  <c r="J2264" i="5" s="1"/>
  <c r="L2264" i="5" s="1"/>
  <c r="H914" i="5"/>
  <c r="N440" i="5"/>
  <c r="H157" i="5"/>
  <c r="P157" i="5" s="1"/>
  <c r="N473" i="5"/>
  <c r="N304" i="5"/>
  <c r="H1067" i="5"/>
  <c r="N1040" i="5"/>
  <c r="H2239" i="5"/>
  <c r="N2608" i="5"/>
  <c r="N2263" i="5"/>
  <c r="O2263" i="5" s="1"/>
  <c r="A2263" i="5" s="1"/>
  <c r="N2369" i="5"/>
  <c r="O2369" i="5" s="1"/>
  <c r="H476" i="5"/>
  <c r="P476" i="5" s="1"/>
  <c r="N1293" i="5"/>
  <c r="O1293" i="5" s="1"/>
  <c r="A1293" i="5" s="1"/>
  <c r="N2130" i="5"/>
  <c r="O2130" i="5" s="1"/>
  <c r="A2130" i="5" s="1"/>
  <c r="H1799" i="5"/>
  <c r="N2197" i="5"/>
  <c r="N849" i="5"/>
  <c r="N1472" i="5"/>
  <c r="N73" i="5"/>
  <c r="O73" i="5" s="1"/>
  <c r="A73" i="5" s="1"/>
  <c r="N2666" i="5"/>
  <c r="N4" i="5"/>
  <c r="N1256" i="5"/>
  <c r="H2498" i="5"/>
  <c r="H2245" i="5"/>
  <c r="N1599" i="5"/>
  <c r="O1599" i="5" s="1"/>
  <c r="A1599" i="5" s="1"/>
  <c r="N2082" i="5"/>
  <c r="N1751" i="5"/>
  <c r="O1751" i="5" s="1"/>
  <c r="A1751" i="5" s="1"/>
  <c r="N2092" i="5"/>
  <c r="H2491" i="5"/>
  <c r="N40" i="5"/>
  <c r="O40" i="5" s="1"/>
  <c r="H2598" i="5"/>
  <c r="N2449" i="5"/>
  <c r="H377" i="5"/>
  <c r="N1622" i="5"/>
  <c r="H1758" i="5"/>
  <c r="N2731" i="5"/>
  <c r="N1585" i="5"/>
  <c r="O1585" i="5" s="1"/>
  <c r="A1585" i="5" s="1"/>
  <c r="N2691" i="5"/>
  <c r="N252" i="5"/>
  <c r="N1525" i="5"/>
  <c r="H1543" i="5"/>
  <c r="P1543" i="5" s="1"/>
  <c r="H2682" i="5"/>
  <c r="N1294" i="5"/>
  <c r="O1294" i="5" s="1"/>
  <c r="A1294" i="5" s="1"/>
  <c r="H2322" i="5"/>
  <c r="P2322" i="5" s="1"/>
  <c r="H988" i="5"/>
  <c r="N501" i="5"/>
  <c r="N143" i="5"/>
  <c r="H2519" i="5"/>
  <c r="H18" i="5"/>
  <c r="H2411" i="5"/>
  <c r="N1830" i="5"/>
  <c r="H1934" i="5"/>
  <c r="H836" i="5"/>
  <c r="H1505" i="5"/>
  <c r="H332" i="5"/>
  <c r="H941" i="5"/>
  <c r="P941" i="5" s="1"/>
  <c r="N863" i="5"/>
  <c r="H1558" i="5"/>
  <c r="P1558" i="5" s="1"/>
  <c r="N690" i="5"/>
  <c r="N403" i="5"/>
  <c r="N2336" i="5"/>
  <c r="N2664" i="5"/>
  <c r="H2298" i="5"/>
  <c r="H279" i="5"/>
  <c r="H221" i="5"/>
  <c r="P221" i="5" s="1"/>
  <c r="N1445" i="5"/>
  <c r="N477" i="5"/>
  <c r="N649" i="5"/>
  <c r="N2550" i="5"/>
  <c r="O2550" i="5" s="1"/>
  <c r="A2550" i="5" s="1"/>
  <c r="H1170" i="5"/>
  <c r="N1767" i="5"/>
  <c r="N1253" i="5"/>
  <c r="N2209" i="5"/>
  <c r="O2209" i="5" s="1"/>
  <c r="A2209" i="5" s="1"/>
  <c r="H1056" i="5"/>
  <c r="N1894" i="5"/>
  <c r="N1670" i="5"/>
  <c r="O1670" i="5" s="1"/>
  <c r="A1670" i="5" s="1"/>
  <c r="N1895" i="5"/>
  <c r="H2660" i="5"/>
  <c r="P2660" i="5" s="1"/>
  <c r="H446" i="5"/>
  <c r="N1232" i="5"/>
  <c r="H2692" i="5"/>
  <c r="P2692" i="5" s="1"/>
  <c r="H1294" i="5"/>
  <c r="H2342" i="5"/>
  <c r="J2342" i="5" s="1"/>
  <c r="L2342" i="5" s="1"/>
  <c r="N2076" i="5"/>
  <c r="H1110" i="5"/>
  <c r="J1110" i="5" s="1"/>
  <c r="L1110" i="5" s="1"/>
  <c r="N2734" i="5"/>
  <c r="N1231" i="5"/>
  <c r="N1208" i="5"/>
  <c r="N1021" i="5"/>
  <c r="N406" i="5"/>
  <c r="O406" i="5" s="1"/>
  <c r="H873" i="5"/>
  <c r="H2070" i="5"/>
  <c r="P2070" i="5" s="1"/>
  <c r="N2083" i="5"/>
  <c r="N2419" i="5"/>
  <c r="H90" i="5"/>
  <c r="N934" i="5"/>
  <c r="N1526" i="5"/>
  <c r="O1526" i="5" s="1"/>
  <c r="A1526" i="5" s="1"/>
  <c r="N2352" i="5"/>
  <c r="H740" i="5"/>
  <c r="N2124" i="5"/>
  <c r="H2863" i="5"/>
  <c r="N1856" i="5"/>
  <c r="N2587" i="5"/>
  <c r="H620" i="5"/>
  <c r="N847" i="5"/>
  <c r="H1791" i="5"/>
  <c r="H50" i="5"/>
  <c r="N2063" i="5"/>
  <c r="H1536" i="5"/>
  <c r="N341" i="5"/>
  <c r="O341" i="5" s="1"/>
  <c r="A341" i="5" s="1"/>
  <c r="N349" i="5"/>
  <c r="H2767" i="5"/>
  <c r="P2767" i="5" s="1"/>
  <c r="N1406" i="5"/>
  <c r="O1406" i="5" s="1"/>
  <c r="A1406" i="5" s="1"/>
  <c r="H2848" i="5"/>
  <c r="P2848" i="5" s="1"/>
  <c r="H2315" i="5"/>
  <c r="N2006" i="5"/>
  <c r="N1659" i="5"/>
  <c r="N1131" i="5"/>
  <c r="O1131" i="5" s="1"/>
  <c r="N2671" i="5"/>
  <c r="H2369" i="5"/>
  <c r="P2369" i="5" s="1"/>
  <c r="N1579" i="5"/>
  <c r="O1579" i="5" s="1"/>
  <c r="A1579" i="5" s="1"/>
  <c r="N2111" i="5"/>
  <c r="H1483" i="5"/>
  <c r="H2433" i="5"/>
  <c r="N1991" i="5"/>
  <c r="H2792" i="5"/>
  <c r="N2753" i="5"/>
  <c r="N2846" i="5"/>
  <c r="O2846" i="5" s="1"/>
  <c r="A2846" i="5" s="1"/>
  <c r="N2482" i="5"/>
  <c r="H1364" i="5"/>
  <c r="P1364" i="5" s="1"/>
  <c r="H918" i="5"/>
  <c r="N163" i="5"/>
  <c r="N51" i="5"/>
  <c r="H829" i="5"/>
  <c r="H255" i="5"/>
  <c r="H938" i="5"/>
  <c r="J938" i="5" s="1"/>
  <c r="L938" i="5" s="1"/>
  <c r="N316" i="5"/>
  <c r="H895" i="5"/>
  <c r="N1181" i="5"/>
  <c r="H234" i="5"/>
  <c r="N1164" i="5"/>
  <c r="N1919" i="5"/>
  <c r="N1402" i="5"/>
  <c r="O1402" i="5" s="1"/>
  <c r="A1402" i="5" s="1"/>
  <c r="H1680" i="5"/>
  <c r="N1560" i="5"/>
  <c r="O1560" i="5" s="1"/>
  <c r="A1560" i="5" s="1"/>
  <c r="H1801" i="5"/>
  <c r="N1019" i="5"/>
  <c r="N1393" i="5"/>
  <c r="O1393" i="5" s="1"/>
  <c r="A1393" i="5" s="1"/>
  <c r="N2185" i="5"/>
  <c r="H564" i="5"/>
  <c r="N1749" i="5"/>
  <c r="N1080" i="5"/>
  <c r="O1080" i="5" s="1"/>
  <c r="A1080" i="5" s="1"/>
  <c r="H2290" i="5"/>
  <c r="N1035" i="5"/>
  <c r="O1035" i="5" s="1"/>
  <c r="A1035" i="5" s="1"/>
  <c r="H2587" i="5"/>
  <c r="N1067" i="5"/>
  <c r="O1067" i="5" s="1"/>
  <c r="A1067" i="5" s="1"/>
  <c r="H2046" i="5"/>
  <c r="H1423" i="5"/>
  <c r="H2758" i="5"/>
  <c r="N240" i="5"/>
  <c r="H2394" i="5"/>
  <c r="N1629" i="5"/>
  <c r="O1629" i="5" s="1"/>
  <c r="A1629" i="5" s="1"/>
  <c r="N825" i="5"/>
  <c r="H1336" i="5"/>
  <c r="H2543" i="5"/>
  <c r="H2868" i="5"/>
  <c r="N2553" i="5"/>
  <c r="N2569" i="5"/>
  <c r="O2569" i="5" s="1"/>
  <c r="A2569" i="5" s="1"/>
  <c r="N2843" i="5"/>
  <c r="H1370" i="5"/>
  <c r="H1142" i="5"/>
  <c r="H1052" i="5"/>
  <c r="J1052" i="5" s="1"/>
  <c r="L1052" i="5" s="1"/>
  <c r="J1074" i="5"/>
  <c r="L1074" i="5" s="1"/>
  <c r="N689" i="5"/>
  <c r="H1150" i="5"/>
  <c r="H1769" i="5"/>
  <c r="N2865" i="5"/>
  <c r="N2607" i="5"/>
  <c r="N69" i="5"/>
  <c r="N1109" i="5"/>
  <c r="H2482" i="5"/>
  <c r="H497" i="5"/>
  <c r="H303" i="5"/>
  <c r="J303" i="5" s="1"/>
  <c r="L303" i="5" s="1"/>
  <c r="H313" i="5"/>
  <c r="J313" i="5" s="1"/>
  <c r="L313" i="5" s="1"/>
  <c r="N98" i="5"/>
  <c r="H1348" i="5"/>
  <c r="H1841" i="5"/>
  <c r="N2320" i="5"/>
  <c r="O2320" i="5" s="1"/>
  <c r="A2320" i="5" s="1"/>
  <c r="H1496" i="5"/>
  <c r="N186" i="5"/>
  <c r="H741" i="5"/>
  <c r="J741" i="5" s="1"/>
  <c r="L741" i="5" s="1"/>
  <c r="H442" i="5"/>
  <c r="J442" i="5" s="1"/>
  <c r="L442" i="5" s="1"/>
  <c r="N1381" i="5"/>
  <c r="H418" i="5"/>
  <c r="H2204" i="5"/>
  <c r="H461" i="5"/>
  <c r="H1941" i="5"/>
  <c r="N2519" i="5"/>
  <c r="N1368" i="5"/>
  <c r="N838" i="5"/>
  <c r="H2580" i="5"/>
  <c r="N2324" i="5"/>
  <c r="H1120" i="5"/>
  <c r="H1403" i="5"/>
  <c r="N451" i="5"/>
  <c r="N2527" i="5"/>
  <c r="H22" i="5"/>
  <c r="H1591" i="5"/>
  <c r="N182" i="5"/>
  <c r="N668" i="5"/>
  <c r="H1746" i="5"/>
  <c r="J500" i="5"/>
  <c r="L500" i="5" s="1"/>
  <c r="P500" i="5"/>
  <c r="N701" i="5"/>
  <c r="O701" i="5" s="1"/>
  <c r="A701" i="5" s="1"/>
  <c r="H1994" i="5"/>
  <c r="H192" i="5"/>
  <c r="N2241" i="5"/>
  <c r="H2501" i="5"/>
  <c r="N2056" i="5"/>
  <c r="N716" i="5"/>
  <c r="H445" i="5"/>
  <c r="H1378" i="5"/>
  <c r="H1951" i="5"/>
  <c r="J1774" i="5"/>
  <c r="L1774" i="5" s="1"/>
  <c r="O1774" i="5" s="1"/>
  <c r="P1774" i="5"/>
  <c r="H633" i="5"/>
  <c r="P633" i="5" s="1"/>
  <c r="N1568" i="5"/>
  <c r="H2107" i="5"/>
  <c r="H259" i="5"/>
  <c r="N1254" i="5"/>
  <c r="P1547" i="5"/>
  <c r="N2521" i="5"/>
  <c r="N814" i="5"/>
  <c r="N2200" i="5"/>
  <c r="O2200" i="5" s="1"/>
  <c r="A2200" i="5" s="1"/>
  <c r="H1875" i="5"/>
  <c r="H548" i="5"/>
  <c r="H2354" i="5"/>
  <c r="N773" i="5"/>
  <c r="H2273" i="5"/>
  <c r="H2737" i="5"/>
  <c r="N2257" i="5"/>
  <c r="N2492" i="5"/>
  <c r="H1435" i="5"/>
  <c r="N600" i="5"/>
  <c r="N328" i="5"/>
  <c r="O328" i="5" s="1"/>
  <c r="A328" i="5" s="1"/>
  <c r="H2574" i="5"/>
  <c r="H2059" i="5"/>
  <c r="N1970" i="5"/>
  <c r="O1970" i="5" s="1"/>
  <c r="A1970" i="5" s="1"/>
  <c r="H2222" i="5"/>
  <c r="H1689" i="5"/>
  <c r="J1689" i="5" s="1"/>
  <c r="L1689" i="5" s="1"/>
  <c r="N2693" i="5"/>
  <c r="N466" i="5"/>
  <c r="N2679" i="5"/>
  <c r="N1306" i="5"/>
  <c r="N487" i="5"/>
  <c r="H1105" i="5"/>
  <c r="N728" i="5"/>
  <c r="H750" i="5"/>
  <c r="H1101" i="5"/>
  <c r="H2321" i="5"/>
  <c r="N1356" i="5"/>
  <c r="H189" i="5"/>
  <c r="H913" i="5"/>
  <c r="P913" i="5" s="1"/>
  <c r="N2536" i="5"/>
  <c r="H1763" i="5"/>
  <c r="N421" i="5"/>
  <c r="H223" i="5"/>
  <c r="N2847" i="5"/>
  <c r="H2383" i="5"/>
  <c r="N227" i="5"/>
  <c r="O227" i="5" s="1"/>
  <c r="A227" i="5" s="1"/>
  <c r="H1466" i="5"/>
  <c r="J1466" i="5" s="1"/>
  <c r="L1466" i="5" s="1"/>
  <c r="H2627" i="5"/>
  <c r="H1397" i="5"/>
  <c r="H1065" i="5"/>
  <c r="N1286" i="5"/>
  <c r="O1286" i="5" s="1"/>
  <c r="A1286" i="5" s="1"/>
  <c r="N2405" i="5"/>
  <c r="O2405" i="5" s="1"/>
  <c r="A2405" i="5" s="1"/>
  <c r="H2470" i="5"/>
  <c r="H358" i="5"/>
  <c r="J358" i="5" s="1"/>
  <c r="L358" i="5" s="1"/>
  <c r="H2248" i="5"/>
  <c r="J2248" i="5" s="1"/>
  <c r="L2248" i="5" s="1"/>
  <c r="H1595" i="5"/>
  <c r="N2290" i="5"/>
  <c r="H291" i="5"/>
  <c r="N257" i="5"/>
  <c r="H467" i="5"/>
  <c r="J467" i="5" s="1"/>
  <c r="L467" i="5" s="1"/>
  <c r="H2294" i="5"/>
  <c r="N111" i="5"/>
  <c r="N1977" i="5"/>
  <c r="N1527" i="5"/>
  <c r="O1527" i="5" s="1"/>
  <c r="A1527" i="5" s="1"/>
  <c r="N1230" i="5"/>
  <c r="H2392" i="5"/>
  <c r="H1018" i="5"/>
  <c r="H1592" i="5"/>
  <c r="N1539" i="5"/>
  <c r="H631" i="5"/>
  <c r="P631" i="5" s="1"/>
  <c r="J60" i="5"/>
  <c r="L60" i="5" s="1"/>
  <c r="H526" i="5"/>
  <c r="N2139" i="5"/>
  <c r="H743" i="5"/>
  <c r="N1540" i="5"/>
  <c r="O1540" i="5" s="1"/>
  <c r="A1540" i="5" s="1"/>
  <c r="N1370" i="5"/>
  <c r="H1345" i="5"/>
  <c r="P1345" i="5" s="1"/>
  <c r="N1930" i="5"/>
  <c r="H1226" i="5"/>
  <c r="N1994" i="5"/>
  <c r="N1432" i="5"/>
  <c r="H1360" i="5"/>
  <c r="P1360" i="5" s="1"/>
  <c r="H2528" i="5"/>
  <c r="N2448" i="5"/>
  <c r="N1359" i="5"/>
  <c r="O1359" i="5" s="1"/>
  <c r="A1359" i="5" s="1"/>
  <c r="N2343" i="5"/>
  <c r="O2343" i="5" s="1"/>
  <c r="A2343" i="5" s="1"/>
  <c r="N1139" i="5"/>
  <c r="N2238" i="5"/>
  <c r="N2368" i="5"/>
  <c r="N1639" i="5"/>
  <c r="N1961" i="5"/>
  <c r="O1961" i="5" s="1"/>
  <c r="A1961" i="5" s="1"/>
  <c r="N1880" i="5"/>
  <c r="N2226" i="5"/>
  <c r="N454" i="5"/>
  <c r="O454" i="5" s="1"/>
  <c r="A454" i="5" s="1"/>
  <c r="N2012" i="5"/>
  <c r="N2452" i="5"/>
  <c r="N471" i="5"/>
  <c r="H2637" i="5"/>
  <c r="N1524" i="5"/>
  <c r="N2069" i="5"/>
  <c r="O2069" i="5" s="1"/>
  <c r="H228" i="5"/>
  <c r="P228" i="5" s="1"/>
  <c r="N687" i="5"/>
  <c r="O687" i="5" s="1"/>
  <c r="A687" i="5" s="1"/>
  <c r="N1509" i="5"/>
  <c r="O1509" i="5" s="1"/>
  <c r="A1509" i="5" s="1"/>
  <c r="N2875" i="5"/>
  <c r="H2563" i="5"/>
  <c r="P2563" i="5" s="1"/>
  <c r="H382" i="5"/>
  <c r="J382" i="5" s="1"/>
  <c r="L382" i="5" s="1"/>
  <c r="N2726" i="5"/>
  <c r="H2117" i="5"/>
  <c r="H1060" i="5"/>
  <c r="J1060" i="5" s="1"/>
  <c r="L1060" i="5" s="1"/>
  <c r="H1878" i="5"/>
  <c r="N1619" i="5"/>
  <c r="O1619" i="5" s="1"/>
  <c r="A1619" i="5" s="1"/>
  <c r="H366" i="5"/>
  <c r="N2148" i="5"/>
  <c r="H1440" i="5"/>
  <c r="N1179" i="5"/>
  <c r="H749" i="5"/>
  <c r="N2301" i="5"/>
  <c r="H860" i="5"/>
  <c r="H1516" i="5"/>
  <c r="N1504" i="5"/>
  <c r="H579" i="5"/>
  <c r="J579" i="5" s="1"/>
  <c r="L579" i="5" s="1"/>
  <c r="N1159" i="5"/>
  <c r="O1159" i="5" s="1"/>
  <c r="A1159" i="5" s="1"/>
  <c r="H2176" i="5"/>
  <c r="H64" i="5"/>
  <c r="N145" i="5"/>
  <c r="O145" i="5" s="1"/>
  <c r="A145" i="5" s="1"/>
  <c r="H2418" i="5"/>
  <c r="H333" i="5"/>
  <c r="H1111" i="5"/>
  <c r="N2420" i="5"/>
  <c r="N165" i="5"/>
  <c r="N332" i="5"/>
  <c r="N830" i="5"/>
  <c r="H2472" i="5"/>
  <c r="N2765" i="5"/>
  <c r="H2362" i="5"/>
  <c r="P2362" i="5" s="1"/>
  <c r="N2673" i="5"/>
  <c r="H2181" i="5"/>
  <c r="P2181" i="5" s="1"/>
  <c r="N1275" i="5"/>
  <c r="N619" i="5"/>
  <c r="N1586" i="5"/>
  <c r="H54" i="5"/>
  <c r="J54" i="5" s="1"/>
  <c r="L54" i="5" s="1"/>
  <c r="N2620" i="5"/>
  <c r="N729" i="5"/>
  <c r="N865" i="5"/>
  <c r="N2568" i="5"/>
  <c r="H409" i="5"/>
  <c r="N2668" i="5"/>
  <c r="O2668" i="5" s="1"/>
  <c r="N1237" i="5"/>
  <c r="N1762" i="5"/>
  <c r="N340" i="5"/>
  <c r="N677" i="5"/>
  <c r="N933" i="5"/>
  <c r="N1529" i="5"/>
  <c r="O1529" i="5" s="1"/>
  <c r="A1529" i="5" s="1"/>
  <c r="N1696" i="5"/>
  <c r="H530" i="5"/>
  <c r="N1188" i="5"/>
  <c r="N2595" i="5"/>
  <c r="H1135" i="5"/>
  <c r="P1135" i="5" s="1"/>
  <c r="H761" i="5"/>
  <c r="P761" i="5" s="1"/>
  <c r="N1113" i="5"/>
  <c r="O1113" i="5" s="1"/>
  <c r="A1113" i="5" s="1"/>
  <c r="N1947" i="5"/>
  <c r="O1947" i="5" s="1"/>
  <c r="A1947" i="5" s="1"/>
  <c r="N1953" i="5"/>
  <c r="N1089" i="5"/>
  <c r="N914" i="5"/>
  <c r="O914" i="5" s="1"/>
  <c r="A914" i="5" s="1"/>
  <c r="H2504" i="5"/>
  <c r="H2610" i="5"/>
  <c r="H1868" i="5"/>
  <c r="N1369" i="5"/>
  <c r="O1369" i="5" s="1"/>
  <c r="A1369" i="5" s="1"/>
  <c r="H1647" i="5"/>
  <c r="H1732" i="5"/>
  <c r="H2094" i="5"/>
  <c r="H716" i="5"/>
  <c r="H2313" i="5"/>
  <c r="P2313" i="5" s="1"/>
  <c r="H186" i="5"/>
  <c r="N592" i="5"/>
  <c r="H563" i="5"/>
  <c r="N1316" i="5"/>
  <c r="O1316" i="5" s="1"/>
  <c r="A1316" i="5" s="1"/>
  <c r="H2647" i="5"/>
  <c r="J2647" i="5" s="1"/>
  <c r="L2647" i="5" s="1"/>
  <c r="N632" i="5"/>
  <c r="H1118" i="5"/>
  <c r="N1421" i="5"/>
  <c r="O1421" i="5" s="1"/>
  <c r="A1421" i="5" s="1"/>
  <c r="H118" i="5"/>
  <c r="H1542" i="5"/>
  <c r="N2468" i="5"/>
  <c r="O2468" i="5" s="1"/>
  <c r="H1433" i="5"/>
  <c r="H209" i="5"/>
  <c r="H1517" i="5"/>
  <c r="N1721" i="5"/>
  <c r="H1422" i="5"/>
  <c r="N1458" i="5"/>
  <c r="H80" i="5"/>
  <c r="N1959" i="5"/>
  <c r="H254" i="5"/>
  <c r="N1542" i="5"/>
  <c r="N2080" i="5"/>
  <c r="H1987" i="5"/>
  <c r="N55" i="5"/>
  <c r="O55" i="5" s="1"/>
  <c r="A55" i="5" s="1"/>
  <c r="H513" i="5"/>
  <c r="N945" i="5"/>
  <c r="N104" i="5"/>
  <c r="H2664" i="5"/>
  <c r="P2664" i="5" s="1"/>
  <c r="H109" i="5"/>
  <c r="N2660" i="5"/>
  <c r="N2254" i="5"/>
  <c r="H1381" i="5"/>
  <c r="H915" i="5"/>
  <c r="N1423" i="5"/>
  <c r="H1514" i="5"/>
  <c r="H2579" i="5"/>
  <c r="N656" i="5"/>
  <c r="H2228" i="5"/>
  <c r="N868" i="5"/>
  <c r="H1453" i="5"/>
  <c r="N909" i="5"/>
  <c r="N1073" i="5"/>
  <c r="O1073" i="5" s="1"/>
  <c r="A1073" i="5" s="1"/>
  <c r="N654" i="5"/>
  <c r="H2011" i="5"/>
  <c r="P2011" i="5" s="1"/>
  <c r="H321" i="5"/>
  <c r="N603" i="5"/>
  <c r="O603" i="5" s="1"/>
  <c r="A603" i="5" s="1"/>
  <c r="N614" i="5"/>
  <c r="N247" i="5"/>
  <c r="H897" i="5"/>
  <c r="J897" i="5" s="1"/>
  <c r="L897" i="5" s="1"/>
  <c r="N1788" i="5"/>
  <c r="N1467" i="5"/>
  <c r="N1897" i="5"/>
  <c r="N1033" i="5"/>
  <c r="N2567" i="5"/>
  <c r="N1284" i="5"/>
  <c r="N2411" i="5"/>
  <c r="N1077" i="5"/>
  <c r="H1477" i="5"/>
  <c r="P1477" i="5" s="1"/>
  <c r="H1770" i="5"/>
  <c r="N293" i="5"/>
  <c r="H1822" i="5"/>
  <c r="N737" i="5"/>
  <c r="H1981" i="5"/>
  <c r="P1981" i="5" s="1"/>
  <c r="H1668" i="5"/>
  <c r="J1668" i="5" s="1"/>
  <c r="L1668" i="5" s="1"/>
  <c r="H365" i="5"/>
  <c r="N1219" i="5"/>
  <c r="H502" i="5"/>
  <c r="N1280" i="5"/>
  <c r="O1280" i="5" s="1"/>
  <c r="N1103" i="5"/>
  <c r="O1103" i="5" s="1"/>
  <c r="N2853" i="5"/>
  <c r="N1612" i="5"/>
  <c r="O1612" i="5" s="1"/>
  <c r="A1612" i="5" s="1"/>
  <c r="H820" i="5"/>
  <c r="H930" i="5"/>
  <c r="N891" i="5"/>
  <c r="P2078" i="5"/>
  <c r="H596" i="5"/>
  <c r="N678" i="5"/>
  <c r="H2408" i="5"/>
  <c r="H2500" i="5"/>
  <c r="P2500" i="5" s="1"/>
  <c r="H2662" i="5"/>
  <c r="N1206" i="5"/>
  <c r="H2327" i="5"/>
  <c r="P2327" i="5" s="1"/>
  <c r="N790" i="5"/>
  <c r="N400" i="5"/>
  <c r="N630" i="5"/>
  <c r="O630" i="5" s="1"/>
  <c r="A630" i="5" s="1"/>
  <c r="N1814" i="5"/>
  <c r="N2791" i="5"/>
  <c r="N324" i="5"/>
  <c r="H2616" i="5"/>
  <c r="N794" i="5"/>
  <c r="N2616" i="5"/>
  <c r="O2616" i="5" s="1"/>
  <c r="A2616" i="5" s="1"/>
  <c r="N1771" i="5"/>
  <c r="H88" i="5"/>
  <c r="N1523" i="5"/>
  <c r="H1784" i="5"/>
  <c r="N1516" i="5"/>
  <c r="N1163" i="5"/>
  <c r="N2880" i="5"/>
  <c r="H2282" i="5"/>
  <c r="N1263" i="5"/>
  <c r="O1263" i="5" s="1"/>
  <c r="A1263" i="5" s="1"/>
  <c r="N86" i="5"/>
  <c r="H2793" i="5"/>
  <c r="H1888" i="5"/>
  <c r="H2552" i="5"/>
  <c r="H2332" i="5"/>
  <c r="N1433" i="5"/>
  <c r="N1686" i="5"/>
  <c r="H1920" i="5"/>
  <c r="H960" i="5"/>
  <c r="J960" i="5" s="1"/>
  <c r="L960" i="5" s="1"/>
  <c r="O960" i="5" s="1"/>
  <c r="N461" i="5"/>
  <c r="O461" i="5" s="1"/>
  <c r="A461" i="5" s="1"/>
  <c r="N1118" i="5"/>
  <c r="N2585" i="5"/>
  <c r="N1551" i="5"/>
  <c r="N1471" i="5"/>
  <c r="H145" i="5"/>
  <c r="H463" i="5"/>
  <c r="N445" i="5"/>
  <c r="O445" i="5" s="1"/>
  <c r="A445" i="5" s="1"/>
  <c r="H2631" i="5"/>
  <c r="H150" i="5"/>
  <c r="N1928" i="5"/>
  <c r="H800" i="5"/>
  <c r="N862" i="5"/>
  <c r="H1074" i="5"/>
  <c r="P1074" i="5" s="1"/>
  <c r="N1307" i="5"/>
  <c r="H2484" i="5"/>
  <c r="N2157" i="5"/>
  <c r="O2157" i="5" s="1"/>
  <c r="A2157" i="5" s="1"/>
  <c r="N431" i="5"/>
  <c r="H2005" i="5"/>
  <c r="N1046" i="5"/>
  <c r="H17" i="5"/>
  <c r="P17" i="5" s="1"/>
  <c r="N2459" i="5"/>
  <c r="O2459" i="5" s="1"/>
  <c r="H950" i="5"/>
  <c r="P950" i="5" s="1"/>
  <c r="H529" i="5"/>
  <c r="N1410" i="5"/>
  <c r="O1410" i="5" s="1"/>
  <c r="A1410" i="5" s="1"/>
  <c r="N2041" i="5"/>
  <c r="H2025" i="5"/>
  <c r="P2678" i="5"/>
  <c r="N866" i="5"/>
  <c r="N2605" i="5"/>
  <c r="H2704" i="5"/>
  <c r="H439" i="5"/>
  <c r="N2444" i="5"/>
  <c r="N1066" i="5"/>
  <c r="N284" i="5"/>
  <c r="H158" i="5"/>
  <c r="J158" i="5" s="1"/>
  <c r="L158" i="5" s="1"/>
  <c r="N1105" i="5"/>
  <c r="O1105" i="5" s="1"/>
  <c r="A1105" i="5" s="1"/>
  <c r="N2566" i="5"/>
  <c r="O2566" i="5" s="1"/>
  <c r="A2566" i="5" s="1"/>
  <c r="H1246" i="5"/>
  <c r="N980" i="5"/>
  <c r="O980" i="5" s="1"/>
  <c r="H1137" i="5"/>
  <c r="P1137" i="5" s="1"/>
  <c r="N808" i="5"/>
  <c r="N681" i="5"/>
  <c r="N1613" i="5"/>
  <c r="O1613" i="5" s="1"/>
  <c r="H2229" i="5"/>
  <c r="N1209" i="5"/>
  <c r="N797" i="5"/>
  <c r="H325" i="5"/>
  <c r="N2504" i="5"/>
  <c r="O2504" i="5" s="1"/>
  <c r="A2504" i="5" s="1"/>
  <c r="N2630" i="5"/>
  <c r="N1308" i="5"/>
  <c r="O1308" i="5" s="1"/>
  <c r="A1308" i="5" s="1"/>
  <c r="N1885" i="5"/>
  <c r="H1127" i="5"/>
  <c r="P1127" i="5" s="1"/>
  <c r="H2235" i="5"/>
  <c r="N940" i="5"/>
  <c r="N1521" i="5"/>
  <c r="O1521" i="5" s="1"/>
  <c r="A1521" i="5" s="1"/>
  <c r="H28" i="5"/>
  <c r="P28" i="5" s="1"/>
  <c r="N1392" i="5"/>
  <c r="N1783" i="5"/>
  <c r="H2286" i="5"/>
  <c r="N1345" i="5"/>
  <c r="O1345" i="5" s="1"/>
  <c r="A1345" i="5" s="1"/>
  <c r="N631" i="5"/>
  <c r="O631" i="5" s="1"/>
  <c r="A631" i="5" s="1"/>
  <c r="J2137" i="5"/>
  <c r="L2137" i="5" s="1"/>
  <c r="O2137" i="5" s="1"/>
  <c r="P2137" i="5"/>
  <c r="N413" i="5"/>
  <c r="H985" i="5"/>
  <c r="N1297" i="5"/>
  <c r="H2347" i="5"/>
  <c r="H30" i="5"/>
  <c r="J30" i="5" s="1"/>
  <c r="L30" i="5" s="1"/>
  <c r="N172" i="5"/>
  <c r="H2876" i="5"/>
  <c r="J2876" i="5" s="1"/>
  <c r="L2876" i="5" s="1"/>
  <c r="N1097" i="5"/>
  <c r="H826" i="5"/>
  <c r="P826" i="5" s="1"/>
  <c r="H38" i="5"/>
  <c r="H1740" i="5"/>
  <c r="J1740" i="5" s="1"/>
  <c r="L1740" i="5" s="1"/>
  <c r="H1329" i="5"/>
  <c r="J1329" i="5" s="1"/>
  <c r="L1329" i="5" s="1"/>
  <c r="H814" i="5"/>
  <c r="P814" i="5" s="1"/>
  <c r="H730" i="5"/>
  <c r="N1625" i="5"/>
  <c r="H2124" i="5"/>
  <c r="H430" i="5"/>
  <c r="P430" i="5" s="1"/>
  <c r="H1293" i="5"/>
  <c r="J1293" i="5" s="1"/>
  <c r="L1293" i="5" s="1"/>
  <c r="N1769" i="5"/>
  <c r="N2543" i="5"/>
  <c r="H1248" i="5"/>
  <c r="N2075" i="5"/>
  <c r="H1143" i="5"/>
  <c r="N2107" i="5"/>
  <c r="N1634" i="5"/>
  <c r="H2247" i="5"/>
  <c r="J1540" i="5"/>
  <c r="L1540" i="5" s="1"/>
  <c r="N2618" i="5"/>
  <c r="N1426" i="5"/>
  <c r="O1426" i="5" s="1"/>
  <c r="A1426" i="5" s="1"/>
  <c r="H2840" i="5"/>
  <c r="N2118" i="5"/>
  <c r="H1535" i="5"/>
  <c r="J1535" i="5" s="1"/>
  <c r="L1535" i="5" s="1"/>
  <c r="P932" i="5"/>
  <c r="H2499" i="5"/>
  <c r="H2661" i="5"/>
  <c r="N457" i="5"/>
  <c r="H1578" i="5"/>
  <c r="J1578" i="5" s="1"/>
  <c r="L1578" i="5" s="1"/>
  <c r="H2713" i="5"/>
  <c r="H611" i="5"/>
  <c r="P611" i="5" s="1"/>
  <c r="N1068" i="5"/>
  <c r="O1068" i="5" s="1"/>
  <c r="A1068" i="5" s="1"/>
  <c r="H1404" i="5"/>
  <c r="N338" i="5"/>
  <c r="N2868" i="5"/>
  <c r="N827" i="5"/>
  <c r="N913" i="5"/>
  <c r="H1656" i="5"/>
  <c r="H2044" i="5"/>
  <c r="H544" i="5"/>
  <c r="H1644" i="5"/>
  <c r="H2208" i="5"/>
  <c r="N990" i="5"/>
  <c r="H2054" i="5"/>
  <c r="H443" i="5"/>
  <c r="N1157" i="5"/>
  <c r="H1650" i="5"/>
  <c r="J1650" i="5" s="1"/>
  <c r="L1650" i="5" s="1"/>
  <c r="N1661" i="5"/>
  <c r="O1661" i="5" s="1"/>
  <c r="A1661" i="5" s="1"/>
  <c r="N2522" i="5"/>
  <c r="N287" i="5"/>
  <c r="H2613" i="5"/>
  <c r="N2651" i="5"/>
  <c r="O2651" i="5" s="1"/>
  <c r="H893" i="5"/>
  <c r="N1990" i="5"/>
  <c r="H180" i="5"/>
  <c r="N1950" i="5"/>
  <c r="O1950" i="5" s="1"/>
  <c r="A1950" i="5" s="1"/>
  <c r="N2737" i="5"/>
  <c r="O2737" i="5" s="1"/>
  <c r="A2737" i="5" s="1"/>
  <c r="N1385" i="5"/>
  <c r="N634" i="5"/>
  <c r="H1076" i="5"/>
  <c r="H1487" i="5"/>
  <c r="N926" i="5"/>
  <c r="H2120" i="5"/>
  <c r="H551" i="5"/>
  <c r="H1737" i="5"/>
  <c r="P1737" i="5" s="1"/>
  <c r="N393" i="5"/>
  <c r="H441" i="5"/>
  <c r="H784" i="5"/>
  <c r="H2370" i="5"/>
  <c r="H2395" i="5"/>
  <c r="N38" i="5"/>
  <c r="N979" i="5"/>
  <c r="N2437" i="5"/>
  <c r="H447" i="5"/>
  <c r="J447" i="5" s="1"/>
  <c r="L447" i="5" s="1"/>
  <c r="O447" i="5" s="1"/>
  <c r="N2182" i="5"/>
  <c r="N1074" i="5"/>
  <c r="H1933" i="5"/>
  <c r="H133" i="5"/>
  <c r="J133" i="5" s="1"/>
  <c r="L133" i="5" s="1"/>
  <c r="H490" i="5"/>
  <c r="N943" i="5"/>
  <c r="N512" i="5"/>
  <c r="H932" i="5"/>
  <c r="J932" i="5" s="1"/>
  <c r="L932" i="5" s="1"/>
  <c r="H2669" i="5"/>
  <c r="H241" i="5"/>
  <c r="J241" i="5" s="1"/>
  <c r="L241" i="5" s="1"/>
  <c r="O241" i="5" s="1"/>
  <c r="N2702" i="5"/>
  <c r="H422" i="5"/>
  <c r="H1504" i="5"/>
  <c r="H1371" i="5"/>
  <c r="H971" i="5"/>
  <c r="H946" i="5"/>
  <c r="N197" i="5"/>
  <c r="O197" i="5" s="1"/>
  <c r="A197" i="5" s="1"/>
  <c r="N2335" i="5"/>
  <c r="N896" i="5"/>
  <c r="H2144" i="5"/>
  <c r="N67" i="5"/>
  <c r="H1217" i="5"/>
  <c r="H2731" i="5"/>
  <c r="J2731" i="5" s="1"/>
  <c r="L2731" i="5" s="1"/>
  <c r="H1078" i="5"/>
  <c r="H2558" i="5"/>
  <c r="N2772" i="5"/>
  <c r="N1032" i="5"/>
  <c r="H351" i="5"/>
  <c r="N1440" i="5"/>
  <c r="N1861" i="5"/>
  <c r="O1861" i="5" s="1"/>
  <c r="H2559" i="5"/>
  <c r="P2559" i="5" s="1"/>
  <c r="H1147" i="5"/>
  <c r="H2155" i="5"/>
  <c r="H1744" i="5"/>
  <c r="H866" i="5"/>
  <c r="N2296" i="5"/>
  <c r="O2296" i="5" s="1"/>
  <c r="H694" i="5"/>
  <c r="H1609" i="5"/>
  <c r="H2133" i="5"/>
  <c r="N2393" i="5"/>
  <c r="H1070" i="5"/>
  <c r="N1818" i="5"/>
  <c r="O1818" i="5" s="1"/>
  <c r="A1818" i="5" s="1"/>
  <c r="H1819" i="5"/>
  <c r="P1819" i="5" s="1"/>
  <c r="N557" i="5"/>
  <c r="H2196" i="5"/>
  <c r="H1690" i="5"/>
  <c r="N1461" i="5"/>
  <c r="O1461" i="5" s="1"/>
  <c r="H1026" i="5"/>
  <c r="J1026" i="5" s="1"/>
  <c r="L1026" i="5" s="1"/>
  <c r="H1990" i="5"/>
  <c r="H2749" i="5"/>
  <c r="H151" i="5"/>
  <c r="P151" i="5" s="1"/>
  <c r="N1047" i="5"/>
  <c r="O1047" i="5" s="1"/>
  <c r="A1047" i="5" s="1"/>
  <c r="H2306" i="5"/>
  <c r="P2306" i="5" s="1"/>
  <c r="N1727" i="5"/>
  <c r="H1491" i="5"/>
  <c r="H819" i="5"/>
  <c r="J2172" i="5"/>
  <c r="L2172" i="5" s="1"/>
  <c r="N2305" i="5"/>
  <c r="N2396" i="5"/>
  <c r="O2396" i="5" s="1"/>
  <c r="N1820" i="5"/>
  <c r="N123" i="5"/>
  <c r="H1636" i="5"/>
  <c r="H503" i="5"/>
  <c r="P503" i="5" s="1"/>
  <c r="H390" i="5"/>
  <c r="P390" i="5" s="1"/>
  <c r="N270" i="5"/>
  <c r="N1681" i="5"/>
  <c r="N504" i="5"/>
  <c r="H1090" i="5"/>
  <c r="H1122" i="5"/>
  <c r="N1248" i="5"/>
  <c r="O1248" i="5" s="1"/>
  <c r="H861" i="5"/>
  <c r="N327" i="5"/>
  <c r="N1502" i="5"/>
  <c r="H2790" i="5"/>
  <c r="J2790" i="5" s="1"/>
  <c r="L2790" i="5" s="1"/>
  <c r="N666" i="5"/>
  <c r="O666" i="5" s="1"/>
  <c r="A666" i="5" s="1"/>
  <c r="H2718" i="5"/>
  <c r="H91" i="5"/>
  <c r="N1958" i="5"/>
  <c r="H1659" i="5"/>
  <c r="H1494" i="5"/>
  <c r="N58" i="5"/>
  <c r="N2458" i="5"/>
  <c r="N1039" i="5"/>
  <c r="O1039" i="5" s="1"/>
  <c r="A1039" i="5" s="1"/>
  <c r="N2806" i="5"/>
  <c r="N351" i="5"/>
  <c r="N840" i="5"/>
  <c r="O840" i="5" s="1"/>
  <c r="A840" i="5" s="1"/>
  <c r="H1337" i="5"/>
  <c r="P1337" i="5" s="1"/>
  <c r="H2483" i="5"/>
  <c r="N87" i="5"/>
  <c r="N1451" i="5"/>
  <c r="N2485" i="5"/>
  <c r="H1214" i="5"/>
  <c r="H566" i="5"/>
  <c r="J566" i="5" s="1"/>
  <c r="L566" i="5" s="1"/>
  <c r="N1873" i="5"/>
  <c r="H111" i="5"/>
  <c r="P111" i="5" s="1"/>
  <c r="N2321" i="5"/>
  <c r="O2321" i="5" s="1"/>
  <c r="A2321" i="5" s="1"/>
  <c r="H2527" i="5"/>
  <c r="N643" i="5"/>
  <c r="O643" i="5" s="1"/>
  <c r="A643" i="5" s="1"/>
  <c r="N1053" i="5"/>
  <c r="H1184" i="5"/>
  <c r="P1184" i="5" s="1"/>
  <c r="N245" i="5"/>
  <c r="H1305" i="5"/>
  <c r="J1305" i="5" s="1"/>
  <c r="L1305" i="5" s="1"/>
  <c r="H1204" i="5"/>
  <c r="J1204" i="5" s="1"/>
  <c r="L1204" i="5" s="1"/>
  <c r="H1771" i="5"/>
  <c r="N2831" i="5"/>
  <c r="H2653" i="5"/>
  <c r="N693" i="5"/>
  <c r="H2778" i="5"/>
  <c r="H942" i="5"/>
  <c r="P942" i="5" s="1"/>
  <c r="N1630" i="5"/>
  <c r="O1630" i="5" s="1"/>
  <c r="A1630" i="5" s="1"/>
  <c r="N2584" i="5"/>
  <c r="N545" i="5"/>
  <c r="O545" i="5" s="1"/>
  <c r="H2724" i="5"/>
  <c r="J2724" i="5" s="1"/>
  <c r="L2724" i="5" s="1"/>
  <c r="H1242" i="5"/>
  <c r="J1242" i="5" s="1"/>
  <c r="L1242" i="5" s="1"/>
  <c r="H1071" i="5"/>
  <c r="H2446" i="5"/>
  <c r="H12" i="5"/>
  <c r="H979" i="5"/>
  <c r="J979" i="5" s="1"/>
  <c r="L979" i="5" s="1"/>
  <c r="H1964" i="5"/>
  <c r="P1964" i="5" s="1"/>
  <c r="H2224" i="5"/>
  <c r="N2412" i="5"/>
  <c r="N565" i="5"/>
  <c r="O565" i="5" s="1"/>
  <c r="A565" i="5" s="1"/>
  <c r="H156" i="5"/>
  <c r="N1846" i="5"/>
  <c r="N1882" i="5"/>
  <c r="N745" i="5"/>
  <c r="N2094" i="5"/>
  <c r="N1610" i="5"/>
  <c r="O1610" i="5" s="1"/>
  <c r="A1610" i="5" s="1"/>
  <c r="N776" i="5"/>
  <c r="H226" i="5"/>
  <c r="P2284" i="5"/>
  <c r="H2221" i="5"/>
  <c r="N710" i="5"/>
  <c r="O710" i="5" s="1"/>
  <c r="A710" i="5" s="1"/>
  <c r="H252" i="5"/>
  <c r="N2695" i="5"/>
  <c r="O2695" i="5" s="1"/>
  <c r="N1506" i="5"/>
  <c r="H2635" i="5"/>
  <c r="N2078" i="5"/>
  <c r="O2078" i="5" s="1"/>
  <c r="H1803" i="5"/>
  <c r="H1414" i="5"/>
  <c r="J1414" i="5" s="1"/>
  <c r="L1414" i="5" s="1"/>
  <c r="H2350" i="5"/>
  <c r="H2303" i="5"/>
  <c r="P2303" i="5" s="1"/>
  <c r="N237" i="5"/>
  <c r="O237" i="5" s="1"/>
  <c r="A237" i="5" s="1"/>
  <c r="N444" i="5"/>
  <c r="H395" i="5"/>
  <c r="N2357" i="5"/>
  <c r="N2509" i="5"/>
  <c r="N748" i="5"/>
  <c r="O748" i="5" s="1"/>
  <c r="A748" i="5" s="1"/>
  <c r="N2242" i="5"/>
  <c r="H2861" i="5"/>
  <c r="N2667" i="5"/>
  <c r="O2667" i="5" s="1"/>
  <c r="A2667" i="5" s="1"/>
  <c r="H2367" i="5"/>
  <c r="N1544" i="5"/>
  <c r="H2708" i="5"/>
  <c r="N2403" i="5"/>
  <c r="O2403" i="5" s="1"/>
  <c r="N1656" i="5"/>
  <c r="H693" i="5"/>
  <c r="H2711" i="5"/>
  <c r="J2711" i="5" s="1"/>
  <c r="L2711" i="5" s="1"/>
  <c r="O2711" i="5" s="1"/>
  <c r="N47" i="5"/>
  <c r="H1926" i="5"/>
  <c r="J1926" i="5" s="1"/>
  <c r="L1926" i="5" s="1"/>
  <c r="H1005" i="5"/>
  <c r="P1005" i="5" s="1"/>
  <c r="N1836" i="5"/>
  <c r="O1836" i="5" s="1"/>
  <c r="A1836" i="5" s="1"/>
  <c r="H2697" i="5"/>
  <c r="P2697" i="5" s="1"/>
  <c r="N2529" i="5"/>
  <c r="H540" i="5"/>
  <c r="N2623" i="5"/>
  <c r="O2623" i="5" s="1"/>
  <c r="A2623" i="5" s="1"/>
  <c r="H1261" i="5"/>
  <c r="H1098" i="5"/>
  <c r="N721" i="5"/>
  <c r="N11" i="5"/>
  <c r="N877" i="5"/>
  <c r="N347" i="5"/>
  <c r="N2571" i="5"/>
  <c r="O2571" i="5" s="1"/>
  <c r="A2571" i="5" s="1"/>
  <c r="N1747" i="5"/>
  <c r="H898" i="5"/>
  <c r="N1548" i="5"/>
  <c r="O1548" i="5" s="1"/>
  <c r="A1548" i="5" s="1"/>
  <c r="H2818" i="5"/>
  <c r="J2818" i="5" s="1"/>
  <c r="L2818" i="5" s="1"/>
  <c r="H2730" i="5"/>
  <c r="J2730" i="5" s="1"/>
  <c r="L2730" i="5" s="1"/>
  <c r="O2730" i="5" s="1"/>
  <c r="H1705" i="5"/>
  <c r="H958" i="5"/>
  <c r="N544" i="5"/>
  <c r="O544" i="5" s="1"/>
  <c r="A544" i="5" s="1"/>
  <c r="N2108" i="5"/>
  <c r="H73" i="5"/>
  <c r="H2804" i="5"/>
  <c r="H425" i="5"/>
  <c r="J425" i="5" s="1"/>
  <c r="L425" i="5" s="1"/>
  <c r="H754" i="5"/>
  <c r="N1777" i="5"/>
  <c r="O1777" i="5" s="1"/>
  <c r="A1777" i="5" s="1"/>
  <c r="N2276" i="5"/>
  <c r="O2276" i="5" s="1"/>
  <c r="A2276" i="5" s="1"/>
  <c r="H567" i="5"/>
  <c r="J567" i="5" s="1"/>
  <c r="L567" i="5" s="1"/>
  <c r="N875" i="5"/>
  <c r="N2741" i="5"/>
  <c r="H542" i="5"/>
  <c r="J542" i="5" s="1"/>
  <c r="L542" i="5" s="1"/>
  <c r="H2733" i="5"/>
  <c r="N1196" i="5"/>
  <c r="H735" i="5"/>
  <c r="H318" i="5"/>
  <c r="N739" i="5"/>
  <c r="O739" i="5" s="1"/>
  <c r="A739" i="5" s="1"/>
  <c r="H1213" i="5"/>
  <c r="H1932" i="5"/>
  <c r="N1941" i="5"/>
  <c r="H1719" i="5"/>
  <c r="H973" i="5"/>
  <c r="N1691" i="5"/>
  <c r="H1442" i="5"/>
  <c r="J1442" i="5" s="1"/>
  <c r="L1442" i="5" s="1"/>
  <c r="H2413" i="5"/>
  <c r="N2033" i="5"/>
  <c r="H2667" i="5"/>
  <c r="J2667" i="5" s="1"/>
  <c r="L2667" i="5" s="1"/>
  <c r="N2510" i="5"/>
  <c r="O2510" i="5" s="1"/>
  <c r="A2510" i="5" s="1"/>
  <c r="N1095" i="5"/>
  <c r="O1095" i="5" s="1"/>
  <c r="A1095" i="5" s="1"/>
  <c r="N2153" i="5"/>
  <c r="N2653" i="5"/>
  <c r="N94" i="5"/>
  <c r="N2749" i="5"/>
  <c r="H408" i="5"/>
  <c r="H576" i="5"/>
  <c r="N2548" i="5"/>
  <c r="O2548" i="5" s="1"/>
  <c r="N1003" i="5"/>
  <c r="O1003" i="5" s="1"/>
  <c r="N2131" i="5"/>
  <c r="O2131" i="5" s="1"/>
  <c r="A2131" i="5" s="1"/>
  <c r="N2816" i="5"/>
  <c r="H612" i="5"/>
  <c r="H216" i="5"/>
  <c r="P216" i="5" s="1"/>
  <c r="N2229" i="5"/>
  <c r="H1387" i="5"/>
  <c r="H2080" i="5"/>
  <c r="H43" i="5"/>
  <c r="H15" i="5"/>
  <c r="H970" i="5"/>
  <c r="J970" i="5" s="1"/>
  <c r="L970" i="5" s="1"/>
  <c r="H621" i="5"/>
  <c r="N555" i="5"/>
  <c r="H2760" i="5"/>
  <c r="H2226" i="5"/>
  <c r="P2226" i="5" s="1"/>
  <c r="N333" i="5"/>
  <c r="H400" i="5"/>
  <c r="H2297" i="5"/>
  <c r="P2297" i="5" s="1"/>
  <c r="H298" i="5"/>
  <c r="P298" i="5" s="1"/>
  <c r="H2650" i="5"/>
  <c r="N2483" i="5"/>
  <c r="H1581" i="5"/>
  <c r="N984" i="5"/>
  <c r="O984" i="5" s="1"/>
  <c r="A984" i="5" s="1"/>
  <c r="H387" i="5"/>
  <c r="H2802" i="5"/>
  <c r="H2241" i="5"/>
  <c r="N1004" i="5"/>
  <c r="H1470" i="5"/>
  <c r="H2261" i="5"/>
  <c r="J2261" i="5" s="1"/>
  <c r="L2261" i="5" s="1"/>
  <c r="N2418" i="5"/>
  <c r="H89" i="5"/>
  <c r="J89" i="5" s="1"/>
  <c r="L89" i="5" s="1"/>
  <c r="N1123" i="5"/>
  <c r="H818" i="5"/>
  <c r="J818" i="5" s="1"/>
  <c r="L818" i="5" s="1"/>
  <c r="N2562" i="5"/>
  <c r="J1457" i="5"/>
  <c r="L1457" i="5" s="1"/>
  <c r="O1457" i="5" s="1"/>
  <c r="P1457" i="5"/>
  <c r="N1920" i="5"/>
  <c r="N482" i="5"/>
  <c r="O482" i="5" s="1"/>
  <c r="A482" i="5" s="1"/>
  <c r="N667" i="5"/>
  <c r="O667" i="5" s="1"/>
  <c r="A667" i="5" s="1"/>
  <c r="N376" i="5"/>
  <c r="N2251" i="5"/>
  <c r="H2093" i="5"/>
  <c r="N1817" i="5"/>
  <c r="N1633" i="5"/>
  <c r="H2031" i="5"/>
  <c r="H2832" i="5"/>
  <c r="H1805" i="5"/>
  <c r="H1219" i="5"/>
  <c r="N2358" i="5"/>
  <c r="N2340" i="5"/>
  <c r="H361" i="5"/>
  <c r="H2287" i="5"/>
  <c r="P2287" i="5" s="1"/>
  <c r="H402" i="5"/>
  <c r="J402" i="5" s="1"/>
  <c r="L402" i="5" s="1"/>
  <c r="H2174" i="5"/>
  <c r="N1697" i="5"/>
  <c r="O1697" i="5" s="1"/>
  <c r="A1697" i="5" s="1"/>
  <c r="H2602" i="5"/>
  <c r="N2810" i="5"/>
  <c r="N1276" i="5"/>
  <c r="O1276" i="5" s="1"/>
  <c r="A1276" i="5" s="1"/>
  <c r="N2046" i="5"/>
  <c r="H92" i="5"/>
  <c r="J92" i="5" s="1"/>
  <c r="L92" i="5" s="1"/>
  <c r="N2060" i="5"/>
  <c r="O2060" i="5" s="1"/>
  <c r="A2060" i="5" s="1"/>
  <c r="N2338" i="5"/>
  <c r="N1116" i="5"/>
  <c r="H2052" i="5"/>
  <c r="N234" i="5"/>
  <c r="H1748" i="5"/>
  <c r="N2463" i="5"/>
  <c r="N1142" i="5"/>
  <c r="H2513" i="5"/>
  <c r="N1152" i="5"/>
  <c r="O1152" i="5" s="1"/>
  <c r="A1152" i="5" s="1"/>
  <c r="N2494" i="5"/>
  <c r="H2636" i="5"/>
  <c r="J2636" i="5" s="1"/>
  <c r="L2636" i="5" s="1"/>
  <c r="N509" i="5"/>
  <c r="H2866" i="5"/>
  <c r="N161" i="5"/>
  <c r="N995" i="5"/>
  <c r="O995" i="5" s="1"/>
  <c r="A995" i="5" s="1"/>
  <c r="H1012" i="5"/>
  <c r="H2450" i="5"/>
  <c r="N1483" i="5"/>
  <c r="O1483" i="5" s="1"/>
  <c r="A1483" i="5" s="1"/>
  <c r="H2045" i="5"/>
  <c r="N639" i="5"/>
  <c r="O639" i="5" s="1"/>
  <c r="A639" i="5" s="1"/>
  <c r="N2038" i="5"/>
  <c r="N346" i="5"/>
  <c r="H67" i="5"/>
  <c r="H247" i="5"/>
  <c r="N297" i="5"/>
  <c r="H570" i="5"/>
  <c r="N1574" i="5"/>
  <c r="N1993" i="5"/>
  <c r="N408" i="5"/>
  <c r="N1027" i="5"/>
  <c r="N686" i="5"/>
  <c r="N2711" i="5"/>
  <c r="N144" i="5"/>
  <c r="H833" i="5"/>
  <c r="J833" i="5" s="1"/>
  <c r="L833" i="5" s="1"/>
  <c r="H1876" i="5"/>
  <c r="H1807" i="5"/>
  <c r="P1807" i="5" s="1"/>
  <c r="N2675" i="5"/>
  <c r="H624" i="5"/>
  <c r="H1224" i="5"/>
  <c r="H1913" i="5"/>
  <c r="H2242" i="5"/>
  <c r="J2242" i="5" s="1"/>
  <c r="L2242" i="5" s="1"/>
  <c r="H1520" i="5"/>
  <c r="P1520" i="5" s="1"/>
  <c r="N821" i="5"/>
  <c r="O821" i="5" s="1"/>
  <c r="A821" i="5" s="1"/>
  <c r="N236" i="5"/>
  <c r="H2837" i="5"/>
  <c r="H884" i="5"/>
  <c r="H2601" i="5"/>
  <c r="H1450" i="5"/>
  <c r="N1408" i="5"/>
  <c r="N1705" i="5"/>
  <c r="O1705" i="5" s="1"/>
  <c r="A1705" i="5" s="1"/>
  <c r="N1927" i="5"/>
  <c r="O1927" i="5" s="1"/>
  <c r="N373" i="5"/>
  <c r="O373" i="5" s="1"/>
  <c r="A373" i="5" s="1"/>
  <c r="H2344" i="5"/>
  <c r="N2103" i="5"/>
  <c r="N923" i="5"/>
  <c r="N1717" i="5"/>
  <c r="N2113" i="5"/>
  <c r="O2113" i="5" s="1"/>
  <c r="A2113" i="5" s="1"/>
  <c r="N874" i="5"/>
  <c r="N2652" i="5"/>
  <c r="H511" i="5"/>
  <c r="N1937" i="5"/>
  <c r="H1326" i="5"/>
  <c r="H2075" i="5"/>
  <c r="H2038" i="5"/>
  <c r="P1512" i="5"/>
  <c r="H2605" i="5"/>
  <c r="J2605" i="5" s="1"/>
  <c r="L2605" i="5" s="1"/>
  <c r="N973" i="5"/>
  <c r="H394" i="5"/>
  <c r="H1839" i="5"/>
  <c r="P1839" i="5" s="1"/>
  <c r="N1168" i="5"/>
  <c r="N2171" i="5"/>
  <c r="H1330" i="5"/>
  <c r="H1449" i="5"/>
  <c r="N1112" i="5"/>
  <c r="H1654" i="5"/>
  <c r="H2081" i="5"/>
  <c r="J2081" i="5" s="1"/>
  <c r="L2081" i="5" s="1"/>
  <c r="N494" i="5"/>
  <c r="N2085" i="5"/>
  <c r="H778" i="5"/>
  <c r="P778" i="5" s="1"/>
  <c r="N1742" i="5"/>
  <c r="O1742" i="5" s="1"/>
  <c r="A1742" i="5" s="1"/>
  <c r="N1224" i="5"/>
  <c r="H2205" i="5"/>
  <c r="P2205" i="5" s="1"/>
  <c r="H257" i="5"/>
  <c r="J257" i="5" s="1"/>
  <c r="L257" i="5" s="1"/>
  <c r="H2295" i="5"/>
  <c r="H141" i="5"/>
  <c r="H1321" i="5"/>
  <c r="N148" i="5"/>
  <c r="H1649" i="5"/>
  <c r="N2174" i="5"/>
  <c r="N1949" i="5"/>
  <c r="N2313" i="5"/>
  <c r="O2313" i="5" s="1"/>
  <c r="H2036" i="5"/>
  <c r="N1088" i="5"/>
  <c r="N2757" i="5"/>
  <c r="H2278" i="5"/>
  <c r="N1269" i="5"/>
  <c r="O1269" i="5" s="1"/>
  <c r="A1269" i="5" s="1"/>
  <c r="N2053" i="5"/>
  <c r="O2053" i="5" s="1"/>
  <c r="A2053" i="5" s="1"/>
  <c r="N2473" i="5"/>
  <c r="N991" i="5"/>
  <c r="N34" i="5"/>
  <c r="H274" i="5"/>
  <c r="N1886" i="5"/>
  <c r="H1260" i="5"/>
  <c r="H2193" i="5"/>
  <c r="H1999" i="5"/>
  <c r="H629" i="5"/>
  <c r="H1759" i="5"/>
  <c r="H2425" i="5"/>
  <c r="N231" i="5"/>
  <c r="N458" i="5"/>
  <c r="N585" i="5"/>
  <c r="N27" i="5"/>
  <c r="O27" i="5" s="1"/>
  <c r="A27" i="5" s="1"/>
  <c r="H1924" i="5"/>
  <c r="N2297" i="5"/>
  <c r="N986" i="5"/>
  <c r="O986" i="5" s="1"/>
  <c r="A986" i="5" s="1"/>
  <c r="H37" i="5"/>
  <c r="N1992" i="5"/>
  <c r="N709" i="5"/>
  <c r="O709" i="5" s="1"/>
  <c r="A709" i="5" s="1"/>
  <c r="N1605" i="5"/>
  <c r="O1605" i="5" s="1"/>
  <c r="A1605" i="5" s="1"/>
  <c r="N1753" i="5"/>
  <c r="O1753" i="5" s="1"/>
  <c r="N1678" i="5"/>
  <c r="N1006" i="5"/>
  <c r="H653" i="5"/>
  <c r="N2745" i="5"/>
  <c r="H2034" i="5"/>
  <c r="N2491" i="5"/>
  <c r="N872" i="5"/>
  <c r="H2407" i="5"/>
  <c r="H34" i="5"/>
  <c r="P34" i="5" s="1"/>
  <c r="N1065" i="5"/>
  <c r="N561" i="5"/>
  <c r="O561" i="5" s="1"/>
  <c r="A561" i="5" s="1"/>
  <c r="N2096" i="5"/>
  <c r="N1233" i="5"/>
  <c r="H1942" i="5"/>
  <c r="N1452" i="5"/>
  <c r="N1951" i="5"/>
  <c r="N415" i="5"/>
  <c r="H1879" i="5"/>
  <c r="J1879" i="5" s="1"/>
  <c r="L1879" i="5" s="1"/>
  <c r="N169" i="5"/>
  <c r="H2021" i="5"/>
  <c r="N419" i="5"/>
  <c r="O419" i="5" s="1"/>
  <c r="H2879" i="5"/>
  <c r="N225" i="5"/>
  <c r="H2493" i="5"/>
  <c r="H1062" i="5"/>
  <c r="P1062" i="5" s="1"/>
  <c r="H153" i="5"/>
  <c r="H224" i="5"/>
  <c r="J224" i="5" s="1"/>
  <c r="L224" i="5" s="1"/>
  <c r="N939" i="5"/>
  <c r="H2822" i="5"/>
  <c r="J2822" i="5" s="1"/>
  <c r="L2822" i="5" s="1"/>
  <c r="P1751" i="5"/>
  <c r="H1108" i="5"/>
  <c r="N771" i="5"/>
  <c r="N239" i="5"/>
  <c r="O239" i="5" s="1"/>
  <c r="A239" i="5" s="1"/>
  <c r="N448" i="5"/>
  <c r="O448" i="5" s="1"/>
  <c r="H1346" i="5"/>
  <c r="N2784" i="5"/>
  <c r="N35" i="5"/>
  <c r="O35" i="5" s="1"/>
  <c r="A35" i="5" s="1"/>
  <c r="N49" i="5"/>
  <c r="O49" i="5" s="1"/>
  <c r="P1461" i="5"/>
  <c r="H1824" i="5"/>
  <c r="H1538" i="5"/>
  <c r="H977" i="5"/>
  <c r="H2304" i="5"/>
  <c r="H927" i="5"/>
  <c r="H2684" i="5"/>
  <c r="N578" i="5"/>
  <c r="H1161" i="5"/>
  <c r="J1161" i="5" s="1"/>
  <c r="L1161" i="5" s="1"/>
  <c r="N1227" i="5"/>
  <c r="H2096" i="5"/>
  <c r="H195" i="5"/>
  <c r="H1479" i="5"/>
  <c r="N416" i="5"/>
  <c r="H910" i="5"/>
  <c r="P910" i="5" s="1"/>
  <c r="H779" i="5"/>
  <c r="N201" i="5"/>
  <c r="H684" i="5"/>
  <c r="J684" i="5" s="1"/>
  <c r="L684" i="5" s="1"/>
  <c r="H300" i="5"/>
  <c r="P970" i="5"/>
  <c r="N1313" i="5"/>
  <c r="H598" i="5"/>
  <c r="H2471" i="5"/>
  <c r="H1899" i="5"/>
  <c r="N2672" i="5"/>
  <c r="N354" i="5"/>
  <c r="H407" i="5"/>
  <c r="J407" i="5" s="1"/>
  <c r="L407" i="5" s="1"/>
  <c r="H742" i="5"/>
  <c r="H1391" i="5"/>
  <c r="N508" i="5"/>
  <c r="O508" i="5" s="1"/>
  <c r="H2555" i="5"/>
  <c r="N2072" i="5"/>
  <c r="O2072" i="5" s="1"/>
  <c r="A2072" i="5" s="1"/>
  <c r="H764" i="5"/>
  <c r="H1837" i="5"/>
  <c r="J1837" i="5" s="1"/>
  <c r="L1837" i="5" s="1"/>
  <c r="N2280" i="5"/>
  <c r="H276" i="5"/>
  <c r="H1513" i="5"/>
  <c r="P1513" i="5" s="1"/>
  <c r="H21" i="5"/>
  <c r="P21" i="5" s="1"/>
  <c r="N1352" i="5"/>
  <c r="H924" i="5"/>
  <c r="H2055" i="5"/>
  <c r="N1044" i="5"/>
  <c r="N319" i="5"/>
  <c r="H1411" i="5"/>
  <c r="H235" i="5"/>
  <c r="P235" i="5" s="1"/>
  <c r="N1082" i="5"/>
  <c r="N1283" i="5"/>
  <c r="N890" i="5"/>
  <c r="O890" i="5" s="1"/>
  <c r="A890" i="5" s="1"/>
  <c r="H1848" i="5"/>
  <c r="J1848" i="5" s="1"/>
  <c r="L1848" i="5" s="1"/>
  <c r="H2512" i="5"/>
  <c r="J2512" i="5" s="1"/>
  <c r="L2512" i="5" s="1"/>
  <c r="H780" i="5"/>
  <c r="N1998" i="5"/>
  <c r="H1014" i="5"/>
  <c r="H925" i="5"/>
  <c r="P925" i="5" s="1"/>
  <c r="H2771" i="5"/>
  <c r="H154" i="5"/>
  <c r="N382" i="5"/>
  <c r="H2194" i="5"/>
  <c r="H1482" i="5"/>
  <c r="H1239" i="5"/>
  <c r="P1239" i="5" s="1"/>
  <c r="H1635" i="5"/>
  <c r="H1281" i="5"/>
  <c r="H1178" i="5"/>
  <c r="N911" i="5"/>
  <c r="N2582" i="5"/>
  <c r="H709" i="5"/>
  <c r="N1457" i="5"/>
  <c r="H448" i="5"/>
  <c r="N2288" i="5"/>
  <c r="N2039" i="5"/>
  <c r="N1842" i="5"/>
  <c r="N2838" i="5"/>
  <c r="N1404" i="5"/>
  <c r="N1730" i="5"/>
  <c r="N2596" i="5"/>
  <c r="H481" i="5"/>
  <c r="N2015" i="5"/>
  <c r="H414" i="5"/>
  <c r="N2010" i="5"/>
  <c r="N2272" i="5"/>
  <c r="N2117" i="5"/>
  <c r="N1910" i="5"/>
  <c r="N1844" i="5"/>
  <c r="O1844" i="5" s="1"/>
  <c r="A1844" i="5" s="1"/>
  <c r="H1469" i="5"/>
  <c r="P1469" i="5" s="1"/>
  <c r="N1189" i="5"/>
  <c r="N2507" i="5"/>
  <c r="H1519" i="5"/>
  <c r="N2061" i="5"/>
  <c r="H1792" i="5"/>
  <c r="H2320" i="5"/>
  <c r="N356" i="5"/>
  <c r="N1042" i="5"/>
  <c r="H940" i="5"/>
  <c r="N1205" i="5"/>
  <c r="N2560" i="5"/>
  <c r="H1278" i="5"/>
  <c r="N1621" i="5"/>
  <c r="N93" i="5"/>
  <c r="H2136" i="5"/>
  <c r="N665" i="5"/>
  <c r="H537" i="5"/>
  <c r="N774" i="5"/>
  <c r="H349" i="5"/>
  <c r="N2007" i="5"/>
  <c r="N915" i="5"/>
  <c r="O915" i="5" s="1"/>
  <c r="A915" i="5" s="1"/>
  <c r="H81" i="5"/>
  <c r="N2614" i="5"/>
  <c r="N1728" i="5"/>
  <c r="O1728" i="5" s="1"/>
  <c r="A1728" i="5" s="1"/>
  <c r="H1997" i="5"/>
  <c r="H2302" i="5"/>
  <c r="H2511" i="5"/>
  <c r="N763" i="5"/>
  <c r="N611" i="5"/>
  <c r="O611" i="5" s="1"/>
  <c r="A611" i="5" s="1"/>
  <c r="H922" i="5"/>
  <c r="J2575" i="5"/>
  <c r="L2575" i="5" s="1"/>
  <c r="N2469" i="5"/>
  <c r="O2469" i="5" s="1"/>
  <c r="H213" i="5"/>
  <c r="J213" i="5" s="1"/>
  <c r="L213" i="5" s="1"/>
  <c r="H1314" i="5"/>
  <c r="N2503" i="5"/>
  <c r="N2557" i="5"/>
  <c r="H1402" i="5"/>
  <c r="J1402" i="5" s="1"/>
  <c r="L1402" i="5" s="1"/>
  <c r="N2800" i="5"/>
  <c r="H1973" i="5"/>
  <c r="H2419" i="5"/>
  <c r="H634" i="5"/>
  <c r="N1866" i="5"/>
  <c r="N109" i="5"/>
  <c r="H2716" i="5"/>
  <c r="H2599" i="5"/>
  <c r="H902" i="5"/>
  <c r="P2674" i="5"/>
  <c r="H2289" i="5"/>
  <c r="N692" i="5"/>
  <c r="N2728" i="5"/>
  <c r="O2728" i="5" s="1"/>
  <c r="H1446" i="5"/>
  <c r="H486" i="5"/>
  <c r="N1945" i="5"/>
  <c r="N371" i="5"/>
  <c r="O371" i="5" s="1"/>
  <c r="A371" i="5" s="1"/>
  <c r="H2368" i="5"/>
  <c r="H823" i="5"/>
  <c r="N549" i="5"/>
  <c r="H796" i="5"/>
  <c r="N29" i="5"/>
  <c r="H2151" i="5"/>
  <c r="N210" i="5"/>
  <c r="N255" i="5"/>
  <c r="H2681" i="5"/>
  <c r="P2681" i="5" s="1"/>
  <c r="H373" i="5"/>
  <c r="N101" i="5"/>
  <c r="H196" i="5"/>
  <c r="N617" i="5"/>
  <c r="O617" i="5" s="1"/>
  <c r="A617" i="5" s="1"/>
  <c r="H460" i="5"/>
  <c r="H787" i="5"/>
  <c r="H197" i="5"/>
  <c r="H2402" i="5"/>
  <c r="N2347" i="5"/>
  <c r="O2347" i="5" s="1"/>
  <c r="A2347" i="5" s="1"/>
  <c r="N655" i="5"/>
  <c r="H720" i="5"/>
  <c r="J720" i="5" s="1"/>
  <c r="L720" i="5" s="1"/>
  <c r="N956" i="5"/>
  <c r="H2157" i="5"/>
  <c r="J2157" i="5" s="1"/>
  <c r="L2157" i="5" s="1"/>
  <c r="H2853" i="5"/>
  <c r="N50" i="5"/>
  <c r="H1742" i="5"/>
  <c r="J1742" i="5" s="1"/>
  <c r="L1742" i="5" s="1"/>
  <c r="H1550" i="5"/>
  <c r="P1550" i="5" s="1"/>
  <c r="H2623" i="5"/>
  <c r="H1045" i="5"/>
  <c r="H2363" i="5"/>
  <c r="J2363" i="5" s="1"/>
  <c r="L2363" i="5" s="1"/>
  <c r="N248" i="5"/>
  <c r="N305" i="5"/>
  <c r="N1202" i="5"/>
  <c r="N2071" i="5"/>
  <c r="H1102" i="5"/>
  <c r="N2258" i="5"/>
  <c r="O2258" i="5" s="1"/>
  <c r="H1234" i="5"/>
  <c r="H646" i="5"/>
  <c r="J646" i="5" s="1"/>
  <c r="L646" i="5" s="1"/>
  <c r="H2683" i="5"/>
  <c r="P2683" i="5" s="1"/>
  <c r="N130" i="5"/>
  <c r="N1367" i="5"/>
  <c r="H1912" i="5"/>
  <c r="H1275" i="5"/>
  <c r="N1455" i="5"/>
  <c r="O1455" i="5" s="1"/>
  <c r="A1455" i="5" s="1"/>
  <c r="N1178" i="5"/>
  <c r="N581" i="5"/>
  <c r="N1485" i="5"/>
  <c r="O1485" i="5" s="1"/>
  <c r="A1485" i="5" s="1"/>
  <c r="N68" i="5"/>
  <c r="H721" i="5"/>
  <c r="H2310" i="5"/>
  <c r="N1714" i="5"/>
  <c r="N2570" i="5"/>
  <c r="N268" i="5"/>
  <c r="H2656" i="5"/>
  <c r="N83" i="5"/>
  <c r="H363" i="5"/>
  <c r="J363" i="5" s="1"/>
  <c r="L363" i="5" s="1"/>
  <c r="O363" i="5" s="1"/>
  <c r="A363" i="5" s="1"/>
  <c r="N204" i="5"/>
  <c r="H2691" i="5"/>
  <c r="J2691" i="5" s="1"/>
  <c r="L2691" i="5" s="1"/>
  <c r="O2691" i="5" s="1"/>
  <c r="H1507" i="5"/>
  <c r="H2542" i="5"/>
  <c r="N476" i="5"/>
  <c r="N1578" i="5"/>
  <c r="O1578" i="5" s="1"/>
  <c r="A1578" i="5" s="1"/>
  <c r="N134" i="5"/>
  <c r="N1638" i="5"/>
  <c r="N723" i="5"/>
  <c r="H670" i="5"/>
  <c r="H1545" i="5"/>
  <c r="N44" i="5"/>
  <c r="N46" i="5"/>
  <c r="H326" i="5"/>
  <c r="H36" i="5"/>
  <c r="H888" i="5"/>
  <c r="N450" i="5"/>
  <c r="H2756" i="5"/>
  <c r="J2756" i="5" s="1"/>
  <c r="L2756" i="5" s="1"/>
  <c r="N2685" i="5"/>
  <c r="N226" i="5"/>
  <c r="O226" i="5" s="1"/>
  <c r="A226" i="5" s="1"/>
  <c r="N2180" i="5"/>
  <c r="N2716" i="5"/>
  <c r="N1226" i="5"/>
  <c r="H2227" i="5"/>
  <c r="H2071" i="5"/>
  <c r="N572" i="5"/>
  <c r="O572" i="5" s="1"/>
  <c r="A572" i="5" s="1"/>
  <c r="N2676" i="5"/>
  <c r="O2676" i="5" s="1"/>
  <c r="A2676" i="5" s="1"/>
  <c r="N563" i="5"/>
  <c r="H1279" i="5"/>
  <c r="H1528" i="5"/>
  <c r="N1648" i="5"/>
  <c r="H2622" i="5"/>
  <c r="H1034" i="5"/>
  <c r="P1034" i="5" s="1"/>
  <c r="H2830" i="5"/>
  <c r="J2830" i="5" s="1"/>
  <c r="L2830" i="5" s="1"/>
  <c r="H2617" i="5"/>
  <c r="N2475" i="5"/>
  <c r="N370" i="5"/>
  <c r="H1073" i="5"/>
  <c r="H1296" i="5"/>
  <c r="N1677" i="5"/>
  <c r="O1677" i="5" s="1"/>
  <c r="A1677" i="5" s="1"/>
  <c r="H2015" i="5"/>
  <c r="N1197" i="5"/>
  <c r="N605" i="5"/>
  <c r="N1468" i="5"/>
  <c r="H1789" i="5"/>
  <c r="H2657" i="5"/>
  <c r="P2657" i="5" s="1"/>
  <c r="H2698" i="5"/>
  <c r="N764" i="5"/>
  <c r="H2663" i="5"/>
  <c r="P2663" i="5" s="1"/>
  <c r="H714" i="5"/>
  <c r="N1122" i="5"/>
  <c r="O1122" i="5" s="1"/>
  <c r="A1122" i="5" s="1"/>
  <c r="H2619" i="5"/>
  <c r="P2619" i="5" s="1"/>
  <c r="N901" i="5"/>
  <c r="N1863" i="5"/>
  <c r="N906" i="5"/>
  <c r="N1676" i="5"/>
  <c r="H208" i="5"/>
  <c r="N1360" i="5"/>
  <c r="O1360" i="5" s="1"/>
  <c r="A1360" i="5" s="1"/>
  <c r="H1722" i="5"/>
  <c r="J1722" i="5" s="1"/>
  <c r="L1722" i="5" s="1"/>
  <c r="O1722" i="5" s="1"/>
  <c r="H673" i="5"/>
  <c r="H905" i="5"/>
  <c r="N957" i="5"/>
  <c r="H2409" i="5"/>
  <c r="N2632" i="5"/>
  <c r="H1132" i="5"/>
  <c r="N756" i="5"/>
  <c r="H200" i="5"/>
  <c r="N1324" i="5"/>
  <c r="H2843" i="5"/>
  <c r="H1328" i="5"/>
  <c r="H214" i="5"/>
  <c r="N1029" i="5"/>
  <c r="H428" i="5"/>
  <c r="N1259" i="5"/>
  <c r="H2469" i="5"/>
  <c r="J2469" i="5" s="1"/>
  <c r="L2469" i="5" s="1"/>
  <c r="N1448" i="5"/>
  <c r="P2375" i="5"/>
  <c r="H2180" i="5"/>
  <c r="N497" i="5"/>
  <c r="O497" i="5" s="1"/>
  <c r="A497" i="5" s="1"/>
  <c r="N2179" i="5"/>
  <c r="O2179" i="5" s="1"/>
  <c r="A2179" i="5" s="1"/>
  <c r="H2788" i="5"/>
  <c r="N1862" i="5"/>
  <c r="H1058" i="5"/>
  <c r="N1934" i="5"/>
  <c r="H2633" i="5"/>
  <c r="J2633" i="5" s="1"/>
  <c r="L2633" i="5" s="1"/>
  <c r="N1780" i="5"/>
  <c r="H1373" i="5"/>
  <c r="N1744" i="5"/>
  <c r="N2572" i="5"/>
  <c r="H1116" i="5"/>
  <c r="H1532" i="5"/>
  <c r="N1015" i="5"/>
  <c r="H734" i="5"/>
  <c r="P734" i="5" s="1"/>
  <c r="H1872" i="5"/>
  <c r="H1892" i="5"/>
  <c r="H1138" i="5"/>
  <c r="N2827" i="5"/>
  <c r="N2836" i="5"/>
  <c r="N2703" i="5"/>
  <c r="N1922" i="5"/>
  <c r="O1922" i="5" s="1"/>
  <c r="N1446" i="5"/>
  <c r="O1446" i="5" s="1"/>
  <c r="A1446" i="5" s="1"/>
  <c r="N2262" i="5"/>
  <c r="N228" i="5"/>
  <c r="N1303" i="5"/>
  <c r="O1303" i="5" s="1"/>
  <c r="A1303" i="5" s="1"/>
  <c r="H2814" i="5"/>
  <c r="N1207" i="5"/>
  <c r="N1333" i="5"/>
  <c r="N59" i="5"/>
  <c r="N1952" i="5"/>
  <c r="N1056" i="5"/>
  <c r="H191" i="5"/>
  <c r="N1389" i="5"/>
  <c r="N396" i="5"/>
  <c r="H462" i="5"/>
  <c r="J462" i="5" s="1"/>
  <c r="L462" i="5" s="1"/>
  <c r="H1064" i="5"/>
  <c r="H2466" i="5"/>
  <c r="P2466" i="5" s="1"/>
  <c r="H1267" i="5"/>
  <c r="J1267" i="5" s="1"/>
  <c r="L1267" i="5" s="1"/>
  <c r="N1221" i="5"/>
  <c r="N2311" i="5"/>
  <c r="N1134" i="5"/>
  <c r="H41" i="5"/>
  <c r="N2310" i="5"/>
  <c r="H1306" i="5"/>
  <c r="H1773" i="5"/>
  <c r="J1773" i="5" s="1"/>
  <c r="L1773" i="5" s="1"/>
  <c r="H2673" i="5"/>
  <c r="H398" i="5"/>
  <c r="H126" i="5"/>
  <c r="J126" i="5" s="1"/>
  <c r="L126" i="5" s="1"/>
  <c r="H2572" i="5"/>
  <c r="H630" i="5"/>
  <c r="N399" i="5"/>
  <c r="O399" i="5" s="1"/>
  <c r="A399" i="5" s="1"/>
  <c r="N2833" i="5"/>
  <c r="H1077" i="5"/>
  <c r="H1652" i="5"/>
  <c r="N470" i="5"/>
  <c r="N2622" i="5"/>
  <c r="H2260" i="5"/>
  <c r="P2260" i="5" s="1"/>
  <c r="N1657" i="5"/>
  <c r="H2372" i="5"/>
  <c r="N2327" i="5"/>
  <c r="N150" i="5"/>
  <c r="N1750" i="5"/>
  <c r="H435" i="5"/>
  <c r="J435" i="5" s="1"/>
  <c r="L435" i="5" s="1"/>
  <c r="N246" i="5"/>
  <c r="H421" i="5"/>
  <c r="P421" i="5" s="1"/>
  <c r="H1439" i="5"/>
  <c r="P1439" i="5" s="1"/>
  <c r="H2198" i="5"/>
  <c r="N2178" i="5"/>
  <c r="H106" i="5"/>
  <c r="N1245" i="5"/>
  <c r="O1245" i="5" s="1"/>
  <c r="A1245" i="5" s="1"/>
  <c r="N1478" i="5"/>
  <c r="N696" i="5"/>
  <c r="N1964" i="5"/>
  <c r="N2759" i="5"/>
  <c r="O2759" i="5" s="1"/>
  <c r="A2759" i="5" s="1"/>
  <c r="N437" i="5"/>
  <c r="H2561" i="5"/>
  <c r="J2561" i="5" s="1"/>
  <c r="L2561" i="5" s="1"/>
  <c r="H1940" i="5"/>
  <c r="P1940" i="5" s="1"/>
  <c r="N2194" i="5"/>
  <c r="N661" i="5"/>
  <c r="H1850" i="5"/>
  <c r="H253" i="5"/>
  <c r="N1018" i="5"/>
  <c r="H431" i="5"/>
  <c r="J431" i="5" s="1"/>
  <c r="L431" i="5" s="1"/>
  <c r="H815" i="5"/>
  <c r="H2431" i="5"/>
  <c r="N730" i="5"/>
  <c r="O730" i="5" s="1"/>
  <c r="A730" i="5" s="1"/>
  <c r="N2692" i="5"/>
  <c r="N1684" i="5"/>
  <c r="H2410" i="5"/>
  <c r="N602" i="5"/>
  <c r="N1365" i="5"/>
  <c r="O1365" i="5" s="1"/>
  <c r="N110" i="5"/>
  <c r="N219" i="5"/>
  <c r="N1262" i="5"/>
  <c r="N1475" i="5"/>
  <c r="N369" i="5"/>
  <c r="N1441" i="5"/>
  <c r="O1441" i="5" s="1"/>
  <c r="A1441" i="5" s="1"/>
  <c r="H108" i="5"/>
  <c r="N1935" i="5"/>
  <c r="O1935" i="5" s="1"/>
  <c r="A1935" i="5" s="1"/>
  <c r="N670" i="5"/>
  <c r="O670" i="5" s="1"/>
  <c r="A670" i="5" s="1"/>
  <c r="N2381" i="5"/>
  <c r="O2381" i="5" s="1"/>
  <c r="A2381" i="5" s="1"/>
  <c r="H911" i="5"/>
  <c r="N2136" i="5"/>
  <c r="N1010" i="5"/>
  <c r="H1389" i="5"/>
  <c r="N2740" i="5"/>
  <c r="H2084" i="5"/>
  <c r="P2084" i="5" s="1"/>
  <c r="N1872" i="5"/>
  <c r="H2078" i="5"/>
  <c r="J2078" i="5" s="1"/>
  <c r="L2078" i="5" s="1"/>
  <c r="N1731" i="5"/>
  <c r="O1731" i="5" s="1"/>
  <c r="A1731" i="5" s="1"/>
  <c r="H1812" i="5"/>
  <c r="H1128" i="5"/>
  <c r="J1128" i="5" s="1"/>
  <c r="L1128" i="5" s="1"/>
  <c r="N392" i="5"/>
  <c r="N746" i="5"/>
  <c r="N1201" i="5"/>
  <c r="P1171" i="5"/>
  <c r="H1206" i="5"/>
  <c r="J1206" i="5" s="1"/>
  <c r="L1206" i="5" s="1"/>
  <c r="N1474" i="5"/>
  <c r="N1125" i="5"/>
  <c r="H1738" i="5"/>
  <c r="J1738" i="5" s="1"/>
  <c r="L1738" i="5" s="1"/>
  <c r="N647" i="5"/>
  <c r="P205" i="5"/>
  <c r="N844" i="5"/>
  <c r="O844" i="5" s="1"/>
  <c r="N402" i="5"/>
  <c r="H658" i="5"/>
  <c r="J658" i="5" s="1"/>
  <c r="L658" i="5" s="1"/>
  <c r="H2719" i="5"/>
  <c r="N2040" i="5"/>
  <c r="N694" i="5"/>
  <c r="H2111" i="5"/>
  <c r="J2111" i="5" s="1"/>
  <c r="L2111" i="5" s="1"/>
  <c r="N2617" i="5"/>
  <c r="N207" i="5"/>
  <c r="H2417" i="5"/>
  <c r="H2150" i="5"/>
  <c r="N1036" i="5"/>
  <c r="O1036" i="5" s="1"/>
  <c r="A1036" i="5" s="1"/>
  <c r="H1268" i="5"/>
  <c r="H1767" i="5"/>
  <c r="N1929" i="5"/>
  <c r="H1197" i="5"/>
  <c r="N680" i="5"/>
  <c r="N229" i="5"/>
  <c r="H2797" i="5"/>
  <c r="N2830" i="5"/>
  <c r="O2830" i="5" s="1"/>
  <c r="N1725" i="5"/>
  <c r="O1725" i="5" s="1"/>
  <c r="A1725" i="5" s="1"/>
  <c r="N2308" i="5"/>
  <c r="N478" i="5"/>
  <c r="O478" i="5" s="1"/>
  <c r="H547" i="5"/>
  <c r="H1320" i="5"/>
  <c r="H2744" i="5"/>
  <c r="H263" i="5"/>
  <c r="H1985" i="5"/>
  <c r="N1218" i="5"/>
  <c r="N1601" i="5"/>
  <c r="O1601" i="5" s="1"/>
  <c r="A1601" i="5" s="1"/>
  <c r="H2865" i="5"/>
  <c r="P2865" i="5" s="1"/>
  <c r="H2757" i="5"/>
  <c r="P2757" i="5" s="1"/>
  <c r="N673" i="5"/>
  <c r="N263" i="5"/>
  <c r="H1183" i="5"/>
  <c r="P1183" i="5" s="1"/>
  <c r="N1829" i="5"/>
  <c r="N1823" i="5"/>
  <c r="O1823" i="5" s="1"/>
  <c r="A1823" i="5" s="1"/>
  <c r="H2437" i="5"/>
  <c r="H532" i="5"/>
  <c r="N301" i="5"/>
  <c r="O301" i="5" s="1"/>
  <c r="H113" i="5"/>
  <c r="H698" i="5"/>
  <c r="N1087" i="5"/>
  <c r="O1087" i="5" s="1"/>
  <c r="A1087" i="5" s="1"/>
  <c r="N2659" i="5"/>
  <c r="H2774" i="5"/>
  <c r="J2774" i="5" s="1"/>
  <c r="L2774" i="5" s="1"/>
  <c r="H677" i="5"/>
  <c r="J677" i="5" s="1"/>
  <c r="L677" i="5" s="1"/>
  <c r="N2140" i="5"/>
  <c r="O2140" i="5" s="1"/>
  <c r="A2140" i="5" s="1"/>
  <c r="H1846" i="5"/>
  <c r="H2348" i="5"/>
  <c r="H217" i="5"/>
  <c r="P2737" i="5"/>
  <c r="J2737" i="5"/>
  <c r="L2737" i="5" s="1"/>
  <c r="H1009" i="5"/>
  <c r="H2577" i="5"/>
  <c r="H1613" i="5"/>
  <c r="J1613" i="5" s="1"/>
  <c r="L1613" i="5" s="1"/>
  <c r="N812" i="5"/>
  <c r="O812" i="5" s="1"/>
  <c r="A812" i="5" s="1"/>
  <c r="H2743" i="5"/>
  <c r="P2743" i="5" s="1"/>
  <c r="N453" i="5"/>
  <c r="H2199" i="5"/>
  <c r="N1819" i="5"/>
  <c r="P2806" i="5"/>
  <c r="J2806" i="5"/>
  <c r="L2806" i="5" s="1"/>
  <c r="H2279" i="5"/>
  <c r="N741" i="5"/>
  <c r="O741" i="5" s="1"/>
  <c r="A741" i="5" s="1"/>
  <c r="N1933" i="5"/>
  <c r="N2211" i="5"/>
  <c r="O2211" i="5" s="1"/>
  <c r="H1988" i="5"/>
  <c r="H2747" i="5"/>
  <c r="P2747" i="5" s="1"/>
  <c r="H1151" i="5"/>
  <c r="J1151" i="5" s="1"/>
  <c r="L1151" i="5" s="1"/>
  <c r="N1409" i="5"/>
  <c r="O1409" i="5" s="1"/>
  <c r="H2269" i="5"/>
  <c r="H471" i="5"/>
  <c r="H415" i="5"/>
  <c r="N259" i="5"/>
  <c r="H594" i="5"/>
  <c r="J594" i="5" s="1"/>
  <c r="L594" i="5" s="1"/>
  <c r="H1752" i="5"/>
  <c r="H2068" i="5"/>
  <c r="N715" i="5"/>
  <c r="N864" i="5"/>
  <c r="O864" i="5" s="1"/>
  <c r="A864" i="5" s="1"/>
  <c r="N2077" i="5"/>
  <c r="N154" i="5"/>
  <c r="H152" i="5"/>
  <c r="N1963" i="5"/>
  <c r="N1683" i="5"/>
  <c r="H1991" i="5"/>
  <c r="N368" i="5"/>
  <c r="H2800" i="5"/>
  <c r="N528" i="5"/>
  <c r="O528" i="5" s="1"/>
  <c r="A528" i="5" s="1"/>
  <c r="N262" i="5"/>
  <c r="H2803" i="5"/>
  <c r="J2803" i="5" s="1"/>
  <c r="L2803" i="5" s="1"/>
  <c r="H86" i="5"/>
  <c r="H1546" i="5"/>
  <c r="N294" i="5"/>
  <c r="N548" i="5"/>
  <c r="N775" i="5"/>
  <c r="N2183" i="5"/>
  <c r="N2506" i="5"/>
  <c r="N1241" i="5"/>
  <c r="N1969" i="5"/>
  <c r="H1392" i="5"/>
  <c r="J1392" i="5" s="1"/>
  <c r="L1392" i="5" s="1"/>
  <c r="H1856" i="5"/>
  <c r="P1856" i="5" s="1"/>
  <c r="H2606" i="5"/>
  <c r="N2059" i="5"/>
  <c r="H2745" i="5"/>
  <c r="H2541" i="5"/>
  <c r="H1179" i="5"/>
  <c r="N1810" i="5"/>
  <c r="H166" i="5"/>
  <c r="H466" i="5"/>
  <c r="J2367" i="5"/>
  <c r="L2367" i="5" s="1"/>
  <c r="P2367" i="5"/>
  <c r="H856" i="5"/>
  <c r="H1547" i="5"/>
  <c r="J1547" i="5" s="1"/>
  <c r="L1547" i="5" s="1"/>
  <c r="N152" i="5"/>
  <c r="O152" i="5" s="1"/>
  <c r="A152" i="5" s="1"/>
  <c r="N1382" i="5"/>
  <c r="H892" i="5"/>
  <c r="H125" i="5"/>
  <c r="N1576" i="5"/>
  <c r="O1576" i="5" s="1"/>
  <c r="A1576" i="5" s="1"/>
  <c r="H2396" i="5"/>
  <c r="J2396" i="5" s="1"/>
  <c r="L2396" i="5" s="1"/>
  <c r="J2270" i="5"/>
  <c r="L2270" i="5" s="1"/>
  <c r="N1689" i="5"/>
  <c r="O1689" i="5" s="1"/>
  <c r="A1689" i="5" s="1"/>
  <c r="H517" i="5"/>
  <c r="H1153" i="5"/>
  <c r="N2656" i="5"/>
  <c r="N483" i="5"/>
  <c r="N1340" i="5"/>
  <c r="N2325" i="5"/>
  <c r="N2220" i="5"/>
  <c r="O2220" i="5" s="1"/>
  <c r="A2220" i="5" s="1"/>
  <c r="N2286" i="5"/>
  <c r="O2286" i="5" s="1"/>
  <c r="A2286" i="5" s="1"/>
  <c r="H473" i="5"/>
  <c r="H2317" i="5"/>
  <c r="N155" i="5"/>
  <c r="H2575" i="5"/>
  <c r="P2575" i="5" s="1"/>
  <c r="H2834" i="5"/>
  <c r="P2834" i="5" s="1"/>
  <c r="H607" i="5"/>
  <c r="N2192" i="5"/>
  <c r="H2028" i="5"/>
  <c r="N1174" i="5"/>
  <c r="O1174" i="5" s="1"/>
  <c r="A1174" i="5" s="1"/>
  <c r="N2173" i="5"/>
  <c r="N2574" i="5"/>
  <c r="N2000" i="5"/>
  <c r="H681" i="5"/>
  <c r="N546" i="5"/>
  <c r="O546" i="5" s="1"/>
  <c r="A546" i="5" s="1"/>
  <c r="N1688" i="5"/>
  <c r="O1688" i="5" s="1"/>
  <c r="N2189" i="5"/>
  <c r="H966" i="5"/>
  <c r="P966" i="5" s="1"/>
  <c r="H1772" i="5"/>
  <c r="H1167" i="5"/>
  <c r="P1167" i="5" s="1"/>
  <c r="H926" i="5"/>
  <c r="H1053" i="5"/>
  <c r="N1984" i="5"/>
  <c r="O1984" i="5" s="1"/>
  <c r="A1984" i="5" s="1"/>
  <c r="H269" i="5"/>
  <c r="N1330" i="5"/>
  <c r="H2049" i="5"/>
  <c r="P2049" i="5" s="1"/>
  <c r="H1566" i="5"/>
  <c r="H2010" i="5"/>
  <c r="P2010" i="5" s="1"/>
  <c r="N1884" i="5"/>
  <c r="H1190" i="5"/>
  <c r="P1190" i="5" s="1"/>
  <c r="N388" i="5"/>
  <c r="N1672" i="5"/>
  <c r="H2118" i="5"/>
  <c r="P2118" i="5" s="1"/>
  <c r="H1909" i="5"/>
  <c r="H324" i="5"/>
  <c r="N1796" i="5"/>
  <c r="H1853" i="5"/>
  <c r="N1496" i="5"/>
  <c r="N2670" i="5"/>
  <c r="H369" i="5"/>
  <c r="H218" i="5"/>
  <c r="N1918" i="5"/>
  <c r="H2642" i="5"/>
  <c r="H2529" i="5"/>
  <c r="H2082" i="5"/>
  <c r="H1473" i="5"/>
  <c r="N1124" i="5"/>
  <c r="H2253" i="5"/>
  <c r="J2253" i="5" s="1"/>
  <c r="L2253" i="5" s="1"/>
  <c r="N1242" i="5"/>
  <c r="N1864" i="5"/>
  <c r="N2356" i="5"/>
  <c r="N2289" i="5"/>
  <c r="H2671" i="5"/>
  <c r="H2451" i="5"/>
  <c r="N1020" i="5"/>
  <c r="H1144" i="5"/>
  <c r="H2042" i="5"/>
  <c r="H420" i="5"/>
  <c r="P420" i="5" s="1"/>
  <c r="H803" i="5"/>
  <c r="N1000" i="5"/>
  <c r="H921" i="5"/>
  <c r="N2694" i="5"/>
  <c r="H2033" i="5"/>
  <c r="H2625" i="5"/>
  <c r="P2625" i="5" s="1"/>
  <c r="N1913" i="5"/>
  <c r="O1913" i="5" s="1"/>
  <c r="A1913" i="5" s="1"/>
  <c r="H2447" i="5"/>
  <c r="N385" i="5"/>
  <c r="O385" i="5" s="1"/>
  <c r="A385" i="5" s="1"/>
  <c r="H850" i="5"/>
  <c r="H1657" i="5"/>
  <c r="N2744" i="5"/>
  <c r="H1698" i="5"/>
  <c r="H1634" i="5"/>
  <c r="H757" i="5"/>
  <c r="N151" i="5"/>
  <c r="N459" i="5"/>
  <c r="H1622" i="5"/>
  <c r="N547" i="5"/>
  <c r="O547" i="5" s="1"/>
  <c r="A547" i="5" s="1"/>
  <c r="N1479" i="5"/>
  <c r="H1886" i="5"/>
  <c r="H605" i="5"/>
  <c r="J1878" i="5"/>
  <c r="L1878" i="5" s="1"/>
  <c r="P1878" i="5"/>
  <c r="N1569" i="5"/>
  <c r="H1508" i="5"/>
  <c r="N344" i="5"/>
  <c r="H1917" i="5"/>
  <c r="P1917" i="5" s="1"/>
  <c r="N1726" i="5"/>
  <c r="J290" i="5"/>
  <c r="L290" i="5" s="1"/>
  <c r="H2676" i="5"/>
  <c r="H199" i="5"/>
  <c r="J199" i="5" s="1"/>
  <c r="L199" i="5" s="1"/>
  <c r="H47" i="5"/>
  <c r="N591" i="5"/>
  <c r="H2455" i="5"/>
  <c r="J2455" i="5" s="1"/>
  <c r="L2455" i="5" s="1"/>
  <c r="N397" i="5"/>
  <c r="N1361" i="5"/>
  <c r="O1361" i="5" s="1"/>
  <c r="A1361" i="5" s="1"/>
  <c r="H961" i="5"/>
  <c r="J961" i="5" s="1"/>
  <c r="L961" i="5" s="1"/>
  <c r="N1565" i="5"/>
  <c r="N2353" i="5"/>
  <c r="O2353" i="5" s="1"/>
  <c r="H1349" i="5"/>
  <c r="P1349" i="5" s="1"/>
  <c r="N2645" i="5"/>
  <c r="H346" i="5"/>
  <c r="H1756" i="5"/>
  <c r="J1756" i="5" s="1"/>
  <c r="L1756" i="5" s="1"/>
  <c r="H2063" i="5"/>
  <c r="H1629" i="5"/>
  <c r="N714" i="5"/>
  <c r="N2783" i="5"/>
  <c r="N1593" i="5"/>
  <c r="N389" i="5"/>
  <c r="H2305" i="5"/>
  <c r="N1849" i="5"/>
  <c r="N818" i="5"/>
  <c r="O818" i="5" s="1"/>
  <c r="A818" i="5" s="1"/>
  <c r="H2029" i="5"/>
  <c r="N518" i="5"/>
  <c r="N26" i="5"/>
  <c r="O26" i="5" s="1"/>
  <c r="H2113" i="5"/>
  <c r="N1211" i="5"/>
  <c r="N2387" i="5"/>
  <c r="H1085" i="5"/>
  <c r="H419" i="5"/>
  <c r="P419" i="5" s="1"/>
  <c r="H1552" i="5"/>
  <c r="H853" i="5"/>
  <c r="H2284" i="5"/>
  <c r="J2284" i="5" s="1"/>
  <c r="L2284" i="5" s="1"/>
  <c r="N1936" i="5"/>
  <c r="H1625" i="5"/>
  <c r="N1821" i="5"/>
  <c r="H2237" i="5"/>
  <c r="H2485" i="5"/>
  <c r="H182" i="5"/>
  <c r="H434" i="5"/>
  <c r="J434" i="5" s="1"/>
  <c r="L434" i="5" s="1"/>
  <c r="N759" i="5"/>
  <c r="H95" i="5"/>
  <c r="P95" i="5" s="1"/>
  <c r="H2175" i="5"/>
  <c r="J806" i="5"/>
  <c r="L806" i="5" s="1"/>
  <c r="N1635" i="5"/>
  <c r="H31" i="5"/>
  <c r="N1623" i="5"/>
  <c r="N1807" i="5"/>
  <c r="N961" i="5"/>
  <c r="O961" i="5" s="1"/>
  <c r="A961" i="5" s="1"/>
  <c r="N2467" i="5"/>
  <c r="H1883" i="5"/>
  <c r="P1883" i="5" s="1"/>
  <c r="N2093" i="5"/>
  <c r="H1136" i="5"/>
  <c r="H956" i="5"/>
  <c r="N1756" i="5"/>
  <c r="H1765" i="5"/>
  <c r="H1024" i="5"/>
  <c r="P1024" i="5" s="1"/>
  <c r="H35" i="5"/>
  <c r="H650" i="5"/>
  <c r="J650" i="5" s="1"/>
  <c r="L650" i="5" s="1"/>
  <c r="H171" i="5"/>
  <c r="J171" i="5" s="1"/>
  <c r="L171" i="5" s="1"/>
  <c r="H1980" i="5"/>
  <c r="J1980" i="5" s="1"/>
  <c r="L1980" i="5" s="1"/>
  <c r="H1199" i="5"/>
  <c r="P1199" i="5" s="1"/>
  <c r="H1484" i="5"/>
  <c r="N290" i="5"/>
  <c r="O290" i="5" s="1"/>
  <c r="H1664" i="5"/>
  <c r="P1664" i="5" s="1"/>
  <c r="H1571" i="5"/>
  <c r="N2187" i="5"/>
  <c r="N276" i="5"/>
  <c r="O276" i="5" s="1"/>
  <c r="A276" i="5" s="1"/>
  <c r="N1720" i="5"/>
  <c r="H444" i="5"/>
  <c r="N2682" i="5"/>
  <c r="N1942" i="5"/>
  <c r="N2657" i="5"/>
  <c r="N1296" i="5"/>
  <c r="H1229" i="5"/>
  <c r="P1229" i="5" s="1"/>
  <c r="H846" i="5"/>
  <c r="J846" i="5" s="1"/>
  <c r="L846" i="5" s="1"/>
  <c r="H804" i="5"/>
  <c r="H553" i="5"/>
  <c r="P553" i="5" s="1"/>
  <c r="H469" i="5"/>
  <c r="J469" i="5" s="1"/>
  <c r="L469" i="5" s="1"/>
  <c r="N1778" i="5"/>
  <c r="O1778" i="5" s="1"/>
  <c r="A1778" i="5" s="1"/>
  <c r="H2533" i="5"/>
  <c r="H181" i="5"/>
  <c r="H184" i="5"/>
  <c r="J184" i="5" s="1"/>
  <c r="L184" i="5" s="1"/>
  <c r="O184" i="5" s="1"/>
  <c r="H2366" i="5"/>
  <c r="H1867" i="5"/>
  <c r="P1867" i="5" s="1"/>
  <c r="H1889" i="5"/>
  <c r="N1214" i="5"/>
  <c r="N1505" i="5"/>
  <c r="H437" i="5"/>
  <c r="N2720" i="5"/>
  <c r="H710" i="5"/>
  <c r="P710" i="5" s="1"/>
  <c r="N273" i="5"/>
  <c r="H33" i="5"/>
  <c r="J33" i="5" s="1"/>
  <c r="L33" i="5" s="1"/>
  <c r="N1135" i="5"/>
  <c r="H2679" i="5"/>
  <c r="H794" i="5"/>
  <c r="P794" i="5" s="1"/>
  <c r="H114" i="5"/>
  <c r="H842" i="5"/>
  <c r="N357" i="5"/>
  <c r="O357" i="5" s="1"/>
  <c r="H2263" i="5"/>
  <c r="P1742" i="5"/>
  <c r="H1237" i="5"/>
  <c r="H1579" i="5"/>
  <c r="J1579" i="5" s="1"/>
  <c r="L1579" i="5" s="1"/>
  <c r="N505" i="5"/>
  <c r="N2530" i="5"/>
  <c r="H1808" i="5"/>
  <c r="N708" i="5"/>
  <c r="H2560" i="5"/>
  <c r="N870" i="5"/>
  <c r="N2643" i="5"/>
  <c r="N2222" i="5"/>
  <c r="N2472" i="5"/>
  <c r="N1710" i="5"/>
  <c r="H368" i="5"/>
  <c r="N1602" i="5"/>
  <c r="O1602" i="5" s="1"/>
  <c r="A1602" i="5" s="1"/>
  <c r="N2370" i="5"/>
  <c r="O2370" i="5" s="1"/>
  <c r="A2370" i="5" s="1"/>
  <c r="H1827" i="5"/>
  <c r="N1099" i="5"/>
  <c r="H2696" i="5"/>
  <c r="J2696" i="5" s="1"/>
  <c r="L2696" i="5" s="1"/>
  <c r="H52" i="5"/>
  <c r="H97" i="5"/>
  <c r="H838" i="5"/>
  <c r="N2763" i="5"/>
  <c r="H302" i="5"/>
  <c r="P302" i="5" s="1"/>
  <c r="H1115" i="5"/>
  <c r="H1126" i="5"/>
  <c r="J1126" i="5" s="1"/>
  <c r="L1126" i="5" s="1"/>
  <c r="N850" i="5"/>
  <c r="H1163" i="5"/>
  <c r="N540" i="5"/>
  <c r="H2406" i="5"/>
  <c r="H2821" i="5"/>
  <c r="H617" i="5"/>
  <c r="H339" i="5"/>
  <c r="H2309" i="5"/>
  <c r="N2722" i="5"/>
  <c r="N2431" i="5"/>
  <c r="H2474" i="5"/>
  <c r="H1590" i="5"/>
  <c r="N1843" i="5"/>
  <c r="H758" i="5"/>
  <c r="H1707" i="5"/>
  <c r="N2312" i="5"/>
  <c r="H1168" i="5"/>
  <c r="J1168" i="5" s="1"/>
  <c r="L1168" i="5" s="1"/>
  <c r="H845" i="5"/>
  <c r="N1556" i="5"/>
  <c r="O1556" i="5" s="1"/>
  <c r="H1145" i="5"/>
  <c r="H626" i="5"/>
  <c r="J626" i="5" s="1"/>
  <c r="L626" i="5" s="1"/>
  <c r="N2045" i="5"/>
  <c r="N308" i="5"/>
  <c r="N536" i="5"/>
  <c r="O536" i="5" s="1"/>
  <c r="A536" i="5" s="1"/>
  <c r="H807" i="5"/>
  <c r="J1741" i="5"/>
  <c r="L1741" i="5" s="1"/>
  <c r="N1182" i="5"/>
  <c r="N190" i="5"/>
  <c r="H2391" i="5"/>
  <c r="N456" i="5"/>
  <c r="H1939" i="5"/>
  <c r="H1935" i="5"/>
  <c r="N1491" i="5"/>
  <c r="O1491" i="5" s="1"/>
  <c r="A1491" i="5" s="1"/>
  <c r="H2481" i="5"/>
  <c r="N499" i="5"/>
  <c r="N858" i="5"/>
  <c r="H2377" i="5"/>
  <c r="N846" i="5"/>
  <c r="O846" i="5" s="1"/>
  <c r="N515" i="5"/>
  <c r="H2742" i="5"/>
  <c r="H623" i="5"/>
  <c r="P623" i="5" s="1"/>
  <c r="H2810" i="5"/>
  <c r="H957" i="5"/>
  <c r="H2524" i="5"/>
  <c r="H1787" i="5"/>
  <c r="P1787" i="5" s="1"/>
  <c r="N2495" i="5"/>
  <c r="N2484" i="5"/>
  <c r="N783" i="5"/>
  <c r="O783" i="5" s="1"/>
  <c r="A783" i="5" s="1"/>
  <c r="N2478" i="5"/>
  <c r="H1974" i="5"/>
  <c r="N2465" i="5"/>
  <c r="H2104" i="5"/>
  <c r="N2824" i="5"/>
  <c r="H2243" i="5"/>
  <c r="H1798" i="5"/>
  <c r="H347" i="5"/>
  <c r="P347" i="5" s="1"/>
  <c r="N2008" i="5"/>
  <c r="O2008" i="5" s="1"/>
  <c r="N2844" i="5"/>
  <c r="H1788" i="5"/>
  <c r="N2177" i="5"/>
  <c r="O2177" i="5" s="1"/>
  <c r="A2177" i="5" s="1"/>
  <c r="H2427" i="5"/>
  <c r="J2427" i="5" s="1"/>
  <c r="L2427" i="5" s="1"/>
  <c r="N2350" i="5"/>
  <c r="N2644" i="5"/>
  <c r="N2601" i="5"/>
  <c r="O2601" i="5" s="1"/>
  <c r="A2601" i="5" s="1"/>
  <c r="N1146" i="5"/>
  <c r="H1544" i="5"/>
  <c r="H524" i="5"/>
  <c r="N460" i="5"/>
  <c r="O460" i="5" s="1"/>
  <c r="A460" i="5" s="1"/>
  <c r="H994" i="5"/>
  <c r="H944" i="5"/>
  <c r="P944" i="5" s="1"/>
  <c r="N424" i="5"/>
  <c r="O424" i="5" s="1"/>
  <c r="A424" i="5" s="1"/>
  <c r="H1563" i="5"/>
  <c r="P1563" i="5" s="1"/>
  <c r="N258" i="5"/>
  <c r="H1743" i="5"/>
  <c r="H1922" i="5"/>
  <c r="J1922" i="5" s="1"/>
  <c r="L1922" i="5" s="1"/>
  <c r="N1057" i="5"/>
  <c r="N529" i="5"/>
  <c r="H1103" i="5"/>
  <c r="J1103" i="5" s="1"/>
  <c r="L1103" i="5" s="1"/>
  <c r="H986" i="5"/>
  <c r="H587" i="5"/>
  <c r="N2247" i="5"/>
  <c r="H496" i="5"/>
  <c r="J496" i="5" s="1"/>
  <c r="L496" i="5" s="1"/>
  <c r="H663" i="5"/>
  <c r="N793" i="5"/>
  <c r="H2551" i="5"/>
  <c r="H1834" i="5"/>
  <c r="H1033" i="5"/>
  <c r="J1033" i="5" s="1"/>
  <c r="L1033" i="5" s="1"/>
  <c r="N52" i="5"/>
  <c r="N2713" i="5"/>
  <c r="H2352" i="5"/>
  <c r="P2352" i="5" s="1"/>
  <c r="N1816" i="5"/>
  <c r="H674" i="5"/>
  <c r="J674" i="5" s="1"/>
  <c r="L674" i="5" s="1"/>
  <c r="H1181" i="5"/>
  <c r="H869" i="5"/>
  <c r="N519" i="5"/>
  <c r="N1584" i="5"/>
  <c r="O1584" i="5" s="1"/>
  <c r="A1584" i="5" s="1"/>
  <c r="N851" i="5"/>
  <c r="N2589" i="5"/>
  <c r="H175" i="5"/>
  <c r="J175" i="5" s="1"/>
  <c r="L175" i="5" s="1"/>
  <c r="N443" i="5"/>
  <c r="O443" i="5" s="1"/>
  <c r="A443" i="5" s="1"/>
  <c r="N1757" i="5"/>
  <c r="O1757" i="5" s="1"/>
  <c r="N520" i="5"/>
  <c r="H1182" i="5"/>
  <c r="N1320" i="5"/>
  <c r="H2478" i="5"/>
  <c r="N791" i="5"/>
  <c r="O791" i="5" s="1"/>
  <c r="A791" i="5" s="1"/>
  <c r="N2647" i="5"/>
  <c r="H858" i="5"/>
  <c r="N1463" i="5"/>
  <c r="H2272" i="5"/>
  <c r="N1803" i="5"/>
  <c r="N2866" i="5"/>
  <c r="J2353" i="5"/>
  <c r="L2353" i="5" s="1"/>
  <c r="N1013" i="5"/>
  <c r="O1013" i="5" s="1"/>
  <c r="A1013" i="5" s="1"/>
  <c r="N1679" i="5"/>
  <c r="O1679" i="5" s="1"/>
  <c r="A1679" i="5" s="1"/>
  <c r="H1419" i="5"/>
  <c r="H703" i="5"/>
  <c r="H2439" i="5"/>
  <c r="P2439" i="5" s="1"/>
  <c r="N185" i="5"/>
  <c r="N1341" i="5"/>
  <c r="N1892" i="5"/>
  <c r="O1892" i="5" s="1"/>
  <c r="A1892" i="5" s="1"/>
  <c r="H998" i="5"/>
  <c r="P998" i="5" s="1"/>
  <c r="N884" i="5"/>
  <c r="H560" i="5"/>
  <c r="H2103" i="5"/>
  <c r="N2249" i="5"/>
  <c r="N1809" i="5"/>
  <c r="H1830" i="5"/>
  <c r="N1394" i="5"/>
  <c r="N1669" i="5"/>
  <c r="H176" i="5"/>
  <c r="N2621" i="5"/>
  <c r="O2621" i="5" s="1"/>
  <c r="H1039" i="5"/>
  <c r="H722" i="5"/>
  <c r="N1084" i="5"/>
  <c r="N2030" i="5"/>
  <c r="O2030" i="5" s="1"/>
  <c r="A2030" i="5" s="1"/>
  <c r="N1001" i="5"/>
  <c r="N942" i="5"/>
  <c r="O942" i="5" s="1"/>
  <c r="A942" i="5" s="1"/>
  <c r="N1255" i="5"/>
  <c r="H1526" i="5"/>
  <c r="J1526" i="5" s="1"/>
  <c r="L1526" i="5" s="1"/>
  <c r="N1785" i="5"/>
  <c r="O1785" i="5" s="1"/>
  <c r="N302" i="5"/>
  <c r="H2353" i="5"/>
  <c r="P2353" i="5" s="1"/>
  <c r="H606" i="5"/>
  <c r="N1107" i="5"/>
  <c r="O1107" i="5" s="1"/>
  <c r="A1107" i="5" s="1"/>
  <c r="N861" i="5"/>
  <c r="H2153" i="5"/>
  <c r="N1901" i="5"/>
  <c r="H1905" i="5"/>
  <c r="P1905" i="5" s="1"/>
  <c r="N82" i="5"/>
  <c r="H1495" i="5"/>
  <c r="H2726" i="5"/>
  <c r="H889" i="5"/>
  <c r="J889" i="5" s="1"/>
  <c r="L889" i="5" s="1"/>
  <c r="N1682" i="5"/>
  <c r="N1570" i="5"/>
  <c r="H1385" i="5"/>
  <c r="P1385" i="5" s="1"/>
  <c r="N1943" i="5"/>
  <c r="H1478" i="5"/>
  <c r="N573" i="5"/>
  <c r="O573" i="5" s="1"/>
  <c r="A573" i="5" s="1"/>
  <c r="H1476" i="5"/>
  <c r="P1476" i="5" s="1"/>
  <c r="H2763" i="5"/>
  <c r="P2763" i="5" s="1"/>
  <c r="N510" i="5"/>
  <c r="O510" i="5" s="1"/>
  <c r="A510" i="5" s="1"/>
  <c r="H1887" i="5"/>
  <c r="N575" i="5"/>
  <c r="N2291" i="5"/>
  <c r="H103" i="5"/>
  <c r="H16" i="5"/>
  <c r="N959" i="5"/>
  <c r="J1582" i="5"/>
  <c r="L1582" i="5" s="1"/>
  <c r="H1375" i="5"/>
  <c r="H1638" i="5"/>
  <c r="H26" i="5"/>
  <c r="J26" i="5" s="1"/>
  <c r="L26" i="5" s="1"/>
  <c r="N2018" i="5"/>
  <c r="N2524" i="5"/>
  <c r="O2524" i="5" s="1"/>
  <c r="A2524" i="5" s="1"/>
  <c r="H1044" i="5"/>
  <c r="N1153" i="5"/>
  <c r="N758" i="5"/>
  <c r="N1363" i="5"/>
  <c r="N2366" i="5"/>
  <c r="O2366" i="5" s="1"/>
  <c r="A2366" i="5" s="1"/>
  <c r="N523" i="5"/>
  <c r="H2877" i="5"/>
  <c r="J2877" i="5" s="1"/>
  <c r="L2877" i="5" s="1"/>
  <c r="H683" i="5"/>
  <c r="H1858" i="5"/>
  <c r="P1858" i="5" s="1"/>
  <c r="N2698" i="5"/>
  <c r="H1897" i="5"/>
  <c r="P1897" i="5" s="1"/>
  <c r="N1081" i="5"/>
  <c r="N2817" i="5"/>
  <c r="H493" i="5"/>
  <c r="N806" i="5"/>
  <c r="N1246" i="5"/>
  <c r="H2162" i="5"/>
  <c r="J2162" i="5" s="1"/>
  <c r="L2162" i="5" s="1"/>
  <c r="H1663" i="5"/>
  <c r="H948" i="5"/>
  <c r="J948" i="5" s="1"/>
  <c r="L948" i="5" s="1"/>
  <c r="H1614" i="5"/>
  <c r="H2789" i="5"/>
  <c r="N1267" i="5"/>
  <c r="H589" i="5"/>
  <c r="J589" i="5" s="1"/>
  <c r="L589" i="5" s="1"/>
  <c r="H1783" i="5"/>
  <c r="N2002" i="5"/>
  <c r="N192" i="5"/>
  <c r="N2328" i="5"/>
  <c r="H1960" i="5"/>
  <c r="N1597" i="5"/>
  <c r="N724" i="5"/>
  <c r="H1233" i="5"/>
  <c r="N607" i="5"/>
  <c r="O607" i="5" s="1"/>
  <c r="A607" i="5" s="1"/>
  <c r="H2473" i="5"/>
  <c r="P2473" i="5" s="1"/>
  <c r="H188" i="5"/>
  <c r="N25" i="5"/>
  <c r="H904" i="5"/>
  <c r="J1556" i="5"/>
  <c r="L1556" i="5" s="1"/>
  <c r="P1556" i="5"/>
  <c r="N174" i="5"/>
  <c r="O174" i="5" s="1"/>
  <c r="A174" i="5" s="1"/>
  <c r="H107" i="5"/>
  <c r="P107" i="5" s="1"/>
  <c r="H1311" i="5"/>
  <c r="H123" i="5"/>
  <c r="J123" i="5" s="1"/>
  <c r="L123" i="5" s="1"/>
  <c r="H1946" i="5"/>
  <c r="N221" i="5"/>
  <c r="O221" i="5" s="1"/>
  <c r="A221" i="5" s="1"/>
  <c r="J2770" i="5"/>
  <c r="L2770" i="5" s="1"/>
  <c r="H293" i="5"/>
  <c r="P293" i="5" s="1"/>
  <c r="N2239" i="5"/>
  <c r="H1539" i="5"/>
  <c r="H2496" i="5"/>
  <c r="N1580" i="5"/>
  <c r="O1580" i="5" s="1"/>
  <c r="A1580" i="5" s="1"/>
  <c r="N1858" i="5"/>
  <c r="O1858" i="5" s="1"/>
  <c r="A1858" i="5" s="1"/>
  <c r="N2626" i="5"/>
  <c r="H2185" i="5"/>
  <c r="J2185" i="5" s="1"/>
  <c r="L2185" i="5" s="1"/>
  <c r="J2001" i="5"/>
  <c r="L2001" i="5" s="1"/>
  <c r="P2001" i="5"/>
  <c r="H2274" i="5"/>
  <c r="N804" i="5"/>
  <c r="O804" i="5" s="1"/>
  <c r="A804" i="5" s="1"/>
  <c r="H2578" i="5"/>
  <c r="H933" i="5"/>
  <c r="N1839" i="5"/>
  <c r="O1839" i="5" s="1"/>
  <c r="N856" i="5"/>
  <c r="N1675" i="5"/>
  <c r="N781" i="5"/>
  <c r="H1860" i="5"/>
  <c r="J1860" i="5" s="1"/>
  <c r="L1860" i="5" s="1"/>
  <c r="H1173" i="5"/>
  <c r="N1760" i="5"/>
  <c r="N946" i="5"/>
  <c r="H323" i="5"/>
  <c r="N1973" i="5"/>
  <c r="H1087" i="5"/>
  <c r="H2722" i="5"/>
  <c r="H2170" i="5"/>
  <c r="N420" i="5"/>
  <c r="H1709" i="5"/>
  <c r="N1395" i="5"/>
  <c r="H1612" i="5"/>
  <c r="N522" i="5"/>
  <c r="N147" i="5"/>
  <c r="H164" i="5"/>
  <c r="H878" i="5"/>
  <c r="P878" i="5" s="1"/>
  <c r="N623" i="5"/>
  <c r="H1157" i="5"/>
  <c r="N2433" i="5"/>
  <c r="H2612" i="5"/>
  <c r="H565" i="5"/>
  <c r="H1011" i="5"/>
  <c r="H1325" i="5"/>
  <c r="H2674" i="5"/>
  <c r="J2674" i="5" s="1"/>
  <c r="L2674" i="5" s="1"/>
  <c r="H1140" i="5"/>
  <c r="N1415" i="5"/>
  <c r="O1415" i="5" s="1"/>
  <c r="A1415" i="5" s="1"/>
  <c r="H1628" i="5"/>
  <c r="H1998" i="5"/>
  <c r="H1146" i="5"/>
  <c r="H2218" i="5"/>
  <c r="P2218" i="5" s="1"/>
  <c r="N254" i="5"/>
  <c r="N1038" i="5"/>
  <c r="N2588" i="5"/>
  <c r="H1682" i="5"/>
  <c r="P1682" i="5" s="1"/>
  <c r="N2870" i="5"/>
  <c r="N2022" i="5"/>
  <c r="N1411" i="5"/>
  <c r="H2816" i="5"/>
  <c r="N2351" i="5"/>
  <c r="N813" i="5"/>
  <c r="N2307" i="5"/>
  <c r="H751" i="5"/>
  <c r="P751" i="5" s="1"/>
  <c r="N1234" i="5"/>
  <c r="N1644" i="5"/>
  <c r="N339" i="5"/>
  <c r="H1295" i="5"/>
  <c r="H2270" i="5"/>
  <c r="P2270" i="5" s="1"/>
  <c r="H821" i="5"/>
  <c r="P2363" i="5"/>
  <c r="N860" i="5"/>
  <c r="N760" i="5"/>
  <c r="N1096" i="5"/>
  <c r="P454" i="5"/>
  <c r="J454" i="5"/>
  <c r="L454" i="5" s="1"/>
  <c r="N1043" i="5"/>
  <c r="O1043" i="5" s="1"/>
  <c r="A1043" i="5" s="1"/>
  <c r="H1451" i="5"/>
  <c r="J1451" i="5" s="1"/>
  <c r="L1451" i="5" s="1"/>
  <c r="H2088" i="5"/>
  <c r="H2525" i="5"/>
  <c r="N1499" i="5"/>
  <c r="O1499" i="5" s="1"/>
  <c r="A1499" i="5" s="1"/>
  <c r="N1975" i="5"/>
  <c r="O1975" i="5" s="1"/>
  <c r="A1975" i="5" s="1"/>
  <c r="H799" i="5"/>
  <c r="J799" i="5" s="1"/>
  <c r="L799" i="5" s="1"/>
  <c r="N736" i="5"/>
  <c r="N1848" i="5"/>
  <c r="H225" i="5"/>
  <c r="N39" i="5"/>
  <c r="P879" i="5"/>
  <c r="J879" i="5"/>
  <c r="L879" i="5" s="1"/>
  <c r="N1896" i="5"/>
  <c r="H1448" i="5"/>
  <c r="H1885" i="5"/>
  <c r="P1885" i="5" s="1"/>
  <c r="H2590" i="5"/>
  <c r="H737" i="5"/>
  <c r="N217" i="5"/>
  <c r="H190" i="5"/>
  <c r="H1165" i="5"/>
  <c r="N722" i="5"/>
  <c r="H142" i="5"/>
  <c r="H147" i="5"/>
  <c r="P147" i="5" s="1"/>
  <c r="H272" i="5"/>
  <c r="N43" i="5"/>
  <c r="J1308" i="5"/>
  <c r="L1308" i="5" s="1"/>
  <c r="J503" i="5"/>
  <c r="L503" i="5" s="1"/>
  <c r="N1581" i="5"/>
  <c r="N828" i="5"/>
  <c r="H2712" i="5"/>
  <c r="J2712" i="5" s="1"/>
  <c r="L2712" i="5" s="1"/>
  <c r="H2458" i="5"/>
  <c r="H627" i="5"/>
  <c r="H917" i="5"/>
  <c r="P537" i="5"/>
  <c r="J537" i="5"/>
  <c r="L537" i="5" s="1"/>
  <c r="H1720" i="5"/>
  <c r="H1537" i="5"/>
  <c r="N146" i="5"/>
  <c r="N2066" i="5"/>
  <c r="N2156" i="5"/>
  <c r="N2710" i="5"/>
  <c r="H2190" i="5"/>
  <c r="N1643" i="5"/>
  <c r="O1643" i="5" s="1"/>
  <c r="A1643" i="5" s="1"/>
  <c r="N1740" i="5"/>
  <c r="O1740" i="5" s="1"/>
  <c r="H2135" i="5"/>
  <c r="J2135" i="5" s="1"/>
  <c r="L2135" i="5" s="1"/>
  <c r="N895" i="5"/>
  <c r="H1561" i="5"/>
  <c r="P719" i="5"/>
  <c r="J719" i="5"/>
  <c r="L719" i="5" s="1"/>
  <c r="H2041" i="5"/>
  <c r="N2599" i="5"/>
  <c r="N531" i="5"/>
  <c r="O531" i="5" s="1"/>
  <c r="A531" i="5" s="1"/>
  <c r="H1511" i="5"/>
  <c r="N2128" i="5"/>
  <c r="N2576" i="5"/>
  <c r="H155" i="5"/>
  <c r="N1946" i="5"/>
  <c r="H2689" i="5"/>
  <c r="P2689" i="5" s="1"/>
  <c r="H2640" i="5"/>
  <c r="H1010" i="5"/>
  <c r="N1265" i="5"/>
  <c r="H1455" i="5"/>
  <c r="N249" i="5"/>
  <c r="N525" i="5"/>
  <c r="N822" i="5"/>
  <c r="H501" i="5"/>
  <c r="N493" i="5"/>
  <c r="N2823" i="5"/>
  <c r="O2823" i="5" s="1"/>
  <c r="A2823" i="5" s="1"/>
  <c r="P2452" i="5"/>
  <c r="N579" i="5"/>
  <c r="O579" i="5" s="1"/>
  <c r="A579" i="5" s="1"/>
  <c r="H2850" i="5"/>
  <c r="H169" i="5"/>
  <c r="H115" i="5"/>
  <c r="J115" i="5" s="1"/>
  <c r="L115" i="5" s="1"/>
  <c r="N2603" i="5"/>
  <c r="N2283" i="5"/>
  <c r="H746" i="5"/>
  <c r="N618" i="5"/>
  <c r="H1555" i="5"/>
  <c r="P1555" i="5" s="1"/>
  <c r="J383" i="5"/>
  <c r="L383" i="5" s="1"/>
  <c r="P383" i="5"/>
  <c r="H2365" i="5"/>
  <c r="H2783" i="5"/>
  <c r="N2781" i="5"/>
  <c r="H1289" i="5"/>
  <c r="H19" i="5"/>
  <c r="J19" i="5" s="1"/>
  <c r="L19" i="5" s="1"/>
  <c r="H1691" i="5"/>
  <c r="H1880" i="5"/>
  <c r="J1880" i="5" s="1"/>
  <c r="L1880" i="5" s="1"/>
  <c r="N2073" i="5"/>
  <c r="H1443" i="5"/>
  <c r="J1443" i="5" s="1"/>
  <c r="L1443" i="5" s="1"/>
  <c r="N2020" i="5"/>
  <c r="H1996" i="5"/>
  <c r="J1996" i="5" s="1"/>
  <c r="L1996" i="5" s="1"/>
  <c r="H2095" i="5"/>
  <c r="H755" i="5"/>
  <c r="J755" i="5" s="1"/>
  <c r="L755" i="5" s="1"/>
  <c r="H2624" i="5"/>
  <c r="N2828" i="5"/>
  <c r="N2097" i="5"/>
  <c r="H2794" i="5"/>
  <c r="H1797" i="5"/>
  <c r="J1797" i="5" s="1"/>
  <c r="L1797" i="5" s="1"/>
  <c r="N2438" i="5"/>
  <c r="H1927" i="5"/>
  <c r="J1927" i="5" s="1"/>
  <c r="L1927" i="5" s="1"/>
  <c r="N260" i="5"/>
  <c r="H2852" i="5"/>
  <c r="H179" i="5"/>
  <c r="N353" i="5"/>
  <c r="N2796" i="5"/>
  <c r="N1640" i="5"/>
  <c r="H2050" i="5"/>
  <c r="N42" i="5"/>
  <c r="H1298" i="5"/>
  <c r="H1572" i="5"/>
  <c r="H330" i="5"/>
  <c r="N224" i="5"/>
  <c r="O224" i="5" s="1"/>
  <c r="N967" i="5"/>
  <c r="N1384" i="5"/>
  <c r="N1428" i="5"/>
  <c r="H590" i="5"/>
  <c r="P590" i="5" s="1"/>
  <c r="N1566" i="5"/>
  <c r="N2545" i="5"/>
  <c r="H465" i="5"/>
  <c r="N597" i="5"/>
  <c r="O597" i="5" s="1"/>
  <c r="A597" i="5" s="1"/>
  <c r="N1005" i="5"/>
  <c r="O1005" i="5" s="1"/>
  <c r="A1005" i="5" s="1"/>
  <c r="H498" i="5"/>
  <c r="H974" i="5"/>
  <c r="N380" i="5"/>
  <c r="H2026" i="5"/>
  <c r="N2334" i="5"/>
  <c r="O2334" i="5" s="1"/>
  <c r="A2334" i="5" s="1"/>
  <c r="H1134" i="5"/>
  <c r="H1454" i="5"/>
  <c r="J1454" i="5" s="1"/>
  <c r="L1454" i="5" s="1"/>
  <c r="H401" i="5"/>
  <c r="N116" i="5"/>
  <c r="N1215" i="5"/>
  <c r="N937" i="5"/>
  <c r="H534" i="5"/>
  <c r="N33" i="5"/>
  <c r="O33" i="5" s="1"/>
  <c r="A33" i="5" s="1"/>
  <c r="N811" i="5"/>
  <c r="N129" i="5"/>
  <c r="H1499" i="5"/>
  <c r="P1499" i="5" s="1"/>
  <c r="N829" i="5"/>
  <c r="H1570" i="5"/>
  <c r="H848" i="5"/>
  <c r="P848" i="5" s="1"/>
  <c r="H1498" i="5"/>
  <c r="H139" i="5"/>
  <c r="H817" i="5"/>
  <c r="P817" i="5" s="1"/>
  <c r="H1080" i="5"/>
  <c r="J478" i="5"/>
  <c r="L478" i="5" s="1"/>
  <c r="P478" i="5"/>
  <c r="H5" i="5"/>
  <c r="P5" i="5" s="1"/>
  <c r="N1685" i="5"/>
  <c r="O1685" i="5" s="1"/>
  <c r="A1685" i="5" s="1"/>
  <c r="H2390" i="5"/>
  <c r="P2390" i="5" s="1"/>
  <c r="N2190" i="5"/>
  <c r="H2811" i="5"/>
  <c r="N2762" i="5"/>
  <c r="N1277" i="5"/>
  <c r="O1277" i="5" s="1"/>
  <c r="N1665" i="5"/>
  <c r="N2497" i="5"/>
  <c r="H2027" i="5"/>
  <c r="N824" i="5"/>
  <c r="N495" i="5"/>
  <c r="H675" i="5"/>
  <c r="N1150" i="5"/>
  <c r="N2579" i="5"/>
  <c r="N932" i="5"/>
  <c r="O932" i="5" s="1"/>
  <c r="A932" i="5" s="1"/>
  <c r="N2206" i="5"/>
  <c r="H879" i="5"/>
  <c r="H2459" i="5"/>
  <c r="P2459" i="5" s="1"/>
  <c r="H306" i="5"/>
  <c r="H1687" i="5"/>
  <c r="P1687" i="5" s="1"/>
  <c r="N439" i="5"/>
  <c r="O439" i="5" s="1"/>
  <c r="N2874" i="5"/>
  <c r="O2874" i="5" s="1"/>
  <c r="A2874" i="5" s="1"/>
  <c r="N480" i="5"/>
  <c r="O480" i="5" s="1"/>
  <c r="A480" i="5" s="1"/>
  <c r="H2849" i="5"/>
  <c r="H867" i="5"/>
  <c r="H601" i="5"/>
  <c r="H2584" i="5"/>
  <c r="N919" i="5"/>
  <c r="H2154" i="5"/>
  <c r="H2271" i="5"/>
  <c r="H2414" i="5"/>
  <c r="J1495" i="5"/>
  <c r="L1495" i="5" s="1"/>
  <c r="P1495" i="5"/>
  <c r="N2811" i="5"/>
  <c r="H1954" i="5"/>
  <c r="N2303" i="5"/>
  <c r="H1259" i="5"/>
  <c r="H2146" i="5"/>
  <c r="N924" i="5"/>
  <c r="H131" i="5"/>
  <c r="J131" i="5" s="1"/>
  <c r="L131" i="5" s="1"/>
  <c r="N2746" i="5"/>
  <c r="N1101" i="5"/>
  <c r="N2344" i="5"/>
  <c r="N999" i="5"/>
  <c r="N1110" i="5"/>
  <c r="N1258" i="5"/>
  <c r="H1761" i="5"/>
  <c r="N1776" i="5"/>
  <c r="N2147" i="5"/>
  <c r="O2147" i="5" s="1"/>
  <c r="A2147" i="5" s="1"/>
  <c r="N2042" i="5"/>
  <c r="N1302" i="5"/>
  <c r="N1070" i="5"/>
  <c r="H344" i="5"/>
  <c r="H1139" i="5"/>
  <c r="N2162" i="5"/>
  <c r="N133" i="5"/>
  <c r="N621" i="5"/>
  <c r="H996" i="5"/>
  <c r="P996" i="5" s="1"/>
  <c r="H1608" i="5"/>
  <c r="N1060" i="5"/>
  <c r="O1060" i="5" s="1"/>
  <c r="N762" i="5"/>
  <c r="H2064" i="5"/>
  <c r="H668" i="5"/>
  <c r="J668" i="5" s="1"/>
  <c r="L668" i="5" s="1"/>
  <c r="H1871" i="5"/>
  <c r="H1900" i="5"/>
  <c r="N88" i="5"/>
  <c r="H2421" i="5"/>
  <c r="H1711" i="5"/>
  <c r="P1711" i="5" s="1"/>
  <c r="N749" i="5"/>
  <c r="N320" i="5"/>
  <c r="N189" i="5"/>
  <c r="O189" i="5" s="1"/>
  <c r="A189" i="5" s="1"/>
  <c r="J1839" i="5"/>
  <c r="L1839" i="5" s="1"/>
  <c r="H2851" i="5"/>
  <c r="H1865" i="5"/>
  <c r="N48" i="5"/>
  <c r="O48" i="5" s="1"/>
  <c r="A48" i="5" s="1"/>
  <c r="H1864" i="5"/>
  <c r="H739" i="5"/>
  <c r="P739" i="5" s="1"/>
  <c r="H2115" i="5"/>
  <c r="H2141" i="5"/>
  <c r="N1252" i="5"/>
  <c r="H1821" i="5"/>
  <c r="J1821" i="5" s="1"/>
  <c r="L1821" i="5" s="1"/>
  <c r="N326" i="5"/>
  <c r="N2084" i="5"/>
  <c r="H2753" i="5"/>
  <c r="H2693" i="5"/>
  <c r="N2317" i="5"/>
  <c r="N1812" i="5"/>
  <c r="N2705" i="5"/>
  <c r="N1300" i="5"/>
  <c r="O1300" i="5" s="1"/>
  <c r="A1300" i="5" s="1"/>
  <c r="N2252" i="5"/>
  <c r="H556" i="5"/>
  <c r="P556" i="5" s="1"/>
  <c r="N936" i="5"/>
  <c r="N826" i="5"/>
  <c r="N1562" i="5"/>
  <c r="O1562" i="5" s="1"/>
  <c r="A1562" i="5" s="1"/>
  <c r="H341" i="5"/>
  <c r="N1301" i="5"/>
  <c r="O1301" i="5" s="1"/>
  <c r="A1301" i="5" s="1"/>
  <c r="N1537" i="5"/>
  <c r="H1708" i="5"/>
  <c r="P1708" i="5" s="1"/>
  <c r="H69" i="5"/>
  <c r="N1549" i="5"/>
  <c r="H1342" i="5"/>
  <c r="N8" i="5"/>
  <c r="H2032" i="5"/>
  <c r="N767" i="5"/>
  <c r="H1714" i="5"/>
  <c r="H2007" i="5"/>
  <c r="N2699" i="5"/>
  <c r="O2699" i="5" s="1"/>
  <c r="A2699" i="5" s="1"/>
  <c r="H1196" i="5"/>
  <c r="P1196" i="5" s="1"/>
  <c r="H2331" i="5"/>
  <c r="P2331" i="5" s="1"/>
  <c r="H2299" i="5"/>
  <c r="H2453" i="5"/>
  <c r="N992" i="5"/>
  <c r="O992" i="5" s="1"/>
  <c r="A992" i="5" s="1"/>
  <c r="N823" i="5"/>
  <c r="N1022" i="5"/>
  <c r="H991" i="5"/>
  <c r="H2567" i="5"/>
  <c r="N761" i="5"/>
  <c r="H701" i="5"/>
  <c r="P701" i="5" s="1"/>
  <c r="H1436" i="5"/>
  <c r="H146" i="5"/>
  <c r="N2867" i="5"/>
  <c r="H2878" i="5"/>
  <c r="P2878" i="5" s="1"/>
  <c r="H1017" i="5"/>
  <c r="P1017" i="5" s="1"/>
  <c r="H891" i="5"/>
  <c r="H2200" i="5"/>
  <c r="H116" i="5"/>
  <c r="H338" i="5"/>
  <c r="N1272" i="5"/>
  <c r="O1272" i="5" s="1"/>
  <c r="A1272" i="5" s="1"/>
  <c r="H1023" i="5"/>
  <c r="J1023" i="5" s="1"/>
  <c r="L1023" i="5" s="1"/>
  <c r="N1615" i="5"/>
  <c r="O1615" i="5" s="1"/>
  <c r="A1615" i="5" s="1"/>
  <c r="N2215" i="5"/>
  <c r="N139" i="5"/>
  <c r="H2592" i="5"/>
  <c r="N740" i="5"/>
  <c r="N2735" i="5"/>
  <c r="N944" i="5"/>
  <c r="H1456" i="5"/>
  <c r="H1623" i="5"/>
  <c r="J1623" i="5" s="1"/>
  <c r="L1623" i="5" s="1"/>
  <c r="N2415" i="5"/>
  <c r="H290" i="5"/>
  <c r="P290" i="5" s="1"/>
  <c r="H412" i="5"/>
  <c r="J412" i="5" s="1"/>
  <c r="L412" i="5" s="1"/>
  <c r="N157" i="5"/>
  <c r="H772" i="5"/>
  <c r="H1849" i="5"/>
  <c r="N2119" i="5"/>
  <c r="N1045" i="5"/>
  <c r="H2864" i="5"/>
  <c r="H1531" i="5"/>
  <c r="P1531" i="5" s="1"/>
  <c r="N1322" i="5"/>
  <c r="O1322" i="5" s="1"/>
  <c r="A1322" i="5" s="1"/>
  <c r="H413" i="5"/>
  <c r="H1480" i="5"/>
  <c r="J1480" i="5" s="1"/>
  <c r="L1480" i="5" s="1"/>
  <c r="N2481" i="5"/>
  <c r="O2481" i="5" s="1"/>
  <c r="A2481" i="5" s="1"/>
  <c r="N1225" i="5"/>
  <c r="N80" i="5"/>
  <c r="N2707" i="5"/>
  <c r="H660" i="5"/>
  <c r="J660" i="5" s="1"/>
  <c r="L660" i="5" s="1"/>
  <c r="H193" i="5"/>
  <c r="P193" i="5" s="1"/>
  <c r="H362" i="5"/>
  <c r="H378" i="5"/>
  <c r="H1671" i="5"/>
  <c r="H2399" i="5"/>
  <c r="N2858" i="5"/>
  <c r="O2858" i="5" s="1"/>
  <c r="H2488" i="5"/>
  <c r="H1149" i="5"/>
  <c r="N637" i="5"/>
  <c r="N1988" i="5"/>
  <c r="H1174" i="5"/>
  <c r="N418" i="5"/>
  <c r="N1911" i="5"/>
  <c r="H1355" i="5"/>
  <c r="N524" i="5"/>
  <c r="H457" i="5"/>
  <c r="H640" i="5"/>
  <c r="J640" i="5" s="1"/>
  <c r="L640" i="5" s="1"/>
  <c r="H1961" i="5"/>
  <c r="P1961" i="5" s="1"/>
  <c r="J1503" i="5"/>
  <c r="L1503" i="5" s="1"/>
  <c r="H2371" i="5"/>
  <c r="H2615" i="5"/>
  <c r="N2384" i="5"/>
  <c r="N1094" i="5"/>
  <c r="N30" i="5"/>
  <c r="O30" i="5" s="1"/>
  <c r="N2638" i="5"/>
  <c r="H1679" i="5"/>
  <c r="H2062" i="5"/>
  <c r="N1016" i="5"/>
  <c r="O1016" i="5" s="1"/>
  <c r="A1016" i="5" s="1"/>
  <c r="N2070" i="5"/>
  <c r="N350" i="5"/>
  <c r="O350" i="5" s="1"/>
  <c r="A350" i="5" s="1"/>
  <c r="H96" i="5"/>
  <c r="N277" i="5"/>
  <c r="H1829" i="5"/>
  <c r="N951" i="5"/>
  <c r="H2699" i="5"/>
  <c r="H2283" i="5"/>
  <c r="P2283" i="5" s="1"/>
  <c r="H731" i="5"/>
  <c r="H1171" i="5"/>
  <c r="J1171" i="5" s="1"/>
  <c r="L1171" i="5" s="1"/>
  <c r="N78" i="5"/>
  <c r="H487" i="5"/>
  <c r="J487" i="5" s="1"/>
  <c r="L487" i="5" s="1"/>
  <c r="H1966" i="5"/>
  <c r="N1743" i="5"/>
  <c r="H2373" i="5"/>
  <c r="N158" i="5"/>
  <c r="O158" i="5" s="1"/>
  <c r="N672" i="5"/>
  <c r="H1444" i="5"/>
  <c r="P1444" i="5" s="1"/>
  <c r="N935" i="5"/>
  <c r="N777" i="5"/>
  <c r="H1152" i="5"/>
  <c r="H479" i="5"/>
  <c r="P479" i="5" s="1"/>
  <c r="N1049" i="5"/>
  <c r="O1049" i="5" s="1"/>
  <c r="A1049" i="5" s="1"/>
  <c r="H2168" i="5"/>
  <c r="P2168" i="5" s="1"/>
  <c r="N65" i="5"/>
  <c r="H1408" i="5"/>
  <c r="N2640" i="5"/>
  <c r="N754" i="5"/>
  <c r="H2777" i="5"/>
  <c r="H337" i="5"/>
  <c r="H2593" i="5"/>
  <c r="J2593" i="5" s="1"/>
  <c r="L2593" i="5" s="1"/>
  <c r="H2655" i="5"/>
  <c r="H2435" i="5"/>
  <c r="N1575" i="5"/>
  <c r="H2009" i="5"/>
  <c r="N1191" i="5"/>
  <c r="N334" i="5"/>
  <c r="O334" i="5" s="1"/>
  <c r="A334" i="5" s="1"/>
  <c r="H220" i="5"/>
  <c r="N1658" i="5"/>
  <c r="O1658" i="5" s="1"/>
  <c r="H1626" i="5"/>
  <c r="N1002" i="5"/>
  <c r="H138" i="5"/>
  <c r="J138" i="5" s="1"/>
  <c r="L138" i="5" s="1"/>
  <c r="H2694" i="5"/>
  <c r="J2694" i="5" s="1"/>
  <c r="L2694" i="5" s="1"/>
  <c r="H2752" i="5"/>
  <c r="N184" i="5"/>
  <c r="N650" i="5"/>
  <c r="O650" i="5" s="1"/>
  <c r="A650" i="5" s="1"/>
  <c r="N1960" i="5"/>
  <c r="H1724" i="5"/>
  <c r="H1497" i="5"/>
  <c r="N1996" i="5"/>
  <c r="O1996" i="5" s="1"/>
  <c r="A1996" i="5" s="1"/>
  <c r="N1983" i="5"/>
  <c r="J1125" i="5"/>
  <c r="L1125" i="5" s="1"/>
  <c r="P1125" i="5"/>
  <c r="H1963" i="5"/>
  <c r="H185" i="5"/>
  <c r="H798" i="5"/>
  <c r="J798" i="5" s="1"/>
  <c r="L798" i="5" s="1"/>
  <c r="H1082" i="5"/>
  <c r="H552" i="5"/>
  <c r="P552" i="5" s="1"/>
  <c r="H881" i="5"/>
  <c r="N712" i="5"/>
  <c r="H2521" i="5"/>
  <c r="N1517" i="5"/>
  <c r="N1120" i="5"/>
  <c r="H951" i="5"/>
  <c r="P846" i="5"/>
  <c r="H2658" i="5"/>
  <c r="H2422" i="5"/>
  <c r="H219" i="5"/>
  <c r="H2585" i="5"/>
  <c r="N663" i="5"/>
  <c r="O663" i="5" s="1"/>
  <c r="A663" i="5" s="1"/>
  <c r="H1399" i="5"/>
  <c r="P1399" i="5" s="1"/>
  <c r="N1752" i="5"/>
  <c r="H1318" i="5"/>
  <c r="H1522" i="5"/>
  <c r="N2355" i="5"/>
  <c r="N2662" i="5"/>
  <c r="H1301" i="5"/>
  <c r="H1227" i="5"/>
  <c r="P1227" i="5" s="1"/>
  <c r="H729" i="5"/>
  <c r="N2859" i="5"/>
  <c r="N1655" i="5"/>
  <c r="N1642" i="5"/>
  <c r="N106" i="5"/>
  <c r="O106" i="5" s="1"/>
  <c r="H2828" i="5"/>
  <c r="H285" i="5"/>
  <c r="J285" i="5" s="1"/>
  <c r="L285" i="5" s="1"/>
  <c r="N574" i="5"/>
  <c r="N188" i="5"/>
  <c r="N1171" i="5"/>
  <c r="N442" i="5"/>
  <c r="O442" i="5" s="1"/>
  <c r="A442" i="5" s="1"/>
  <c r="H2128" i="5"/>
  <c r="H260" i="5"/>
  <c r="P260" i="5" s="1"/>
  <c r="H766" i="5"/>
  <c r="H1220" i="5"/>
  <c r="H2132" i="5"/>
  <c r="N2363" i="5"/>
  <c r="O2363" i="5" s="1"/>
  <c r="A2363" i="5" s="1"/>
  <c r="N1249" i="5"/>
  <c r="N2476" i="5"/>
  <c r="H2126" i="5"/>
  <c r="P2126" i="5" s="1"/>
  <c r="N2443" i="5"/>
  <c r="N815" i="5"/>
  <c r="H2225" i="5"/>
  <c r="N1041" i="5"/>
  <c r="H2382" i="5"/>
  <c r="J2382" i="5" s="1"/>
  <c r="L2382" i="5" s="1"/>
  <c r="N2526" i="5"/>
  <c r="O2526" i="5" s="1"/>
  <c r="A2526" i="5" s="1"/>
  <c r="H2817" i="5"/>
  <c r="H268" i="5"/>
  <c r="H1347" i="5"/>
  <c r="N2460" i="5"/>
  <c r="N981" i="5"/>
  <c r="O981" i="5" s="1"/>
  <c r="A981" i="5" s="1"/>
  <c r="N626" i="5"/>
  <c r="H2388" i="5"/>
  <c r="P2388" i="5" s="1"/>
  <c r="N1620" i="5"/>
  <c r="N2451" i="5"/>
  <c r="O2451" i="5" s="1"/>
  <c r="A2451" i="5" s="1"/>
  <c r="N1520" i="5"/>
  <c r="P106" i="5"/>
  <c r="J106" i="5"/>
  <c r="L106" i="5" s="1"/>
  <c r="J687" i="5"/>
  <c r="L687" i="5" s="1"/>
  <c r="P687" i="5"/>
  <c r="N2143" i="5"/>
  <c r="O2143" i="5" s="1"/>
  <c r="A2143" i="5" s="1"/>
  <c r="H2047" i="5"/>
  <c r="P2047" i="5" s="1"/>
  <c r="N352" i="5"/>
  <c r="O352" i="5" s="1"/>
  <c r="A352" i="5" s="1"/>
  <c r="N2202" i="5"/>
  <c r="H1048" i="5"/>
  <c r="N1486" i="5"/>
  <c r="H1928" i="5"/>
  <c r="J1928" i="5" s="1"/>
  <c r="L1928" i="5" s="1"/>
  <c r="N23" i="5"/>
  <c r="N770" i="5"/>
  <c r="H1485" i="5"/>
  <c r="H1254" i="5"/>
  <c r="H2506" i="5"/>
  <c r="N1981" i="5"/>
  <c r="H1587" i="5"/>
  <c r="P1587" i="5" s="1"/>
  <c r="N2339" i="5"/>
  <c r="O2339" i="5" s="1"/>
  <c r="A2339" i="5" s="1"/>
  <c r="H2429" i="5"/>
  <c r="J2429" i="5" s="1"/>
  <c r="L2429" i="5" s="1"/>
  <c r="H585" i="5"/>
  <c r="H1610" i="5"/>
  <c r="N1285" i="5"/>
  <c r="O1285" i="5" s="1"/>
  <c r="A1285" i="5" s="1"/>
  <c r="N232" i="5"/>
  <c r="H1766" i="5"/>
  <c r="H2182" i="5"/>
  <c r="H523" i="5"/>
  <c r="J523" i="5" s="1"/>
  <c r="L523" i="5" s="1"/>
  <c r="H1432" i="5"/>
  <c r="J1432" i="5" s="1"/>
  <c r="L1432" i="5" s="1"/>
  <c r="N7" i="5"/>
  <c r="O7" i="5" s="1"/>
  <c r="A7" i="5" s="1"/>
  <c r="H134" i="5"/>
  <c r="N1511" i="5"/>
  <c r="O1511" i="5" s="1"/>
  <c r="A1511" i="5" s="1"/>
  <c r="H1236" i="5"/>
  <c r="N2547" i="5"/>
  <c r="H453" i="5"/>
  <c r="H2330" i="5"/>
  <c r="H286" i="5"/>
  <c r="P286" i="5" s="1"/>
  <c r="N298" i="5"/>
  <c r="H2217" i="5"/>
  <c r="H929" i="5"/>
  <c r="H129" i="5"/>
  <c r="N1596" i="5"/>
  <c r="H1243" i="5"/>
  <c r="N162" i="5"/>
  <c r="H1753" i="5"/>
  <c r="J1753" i="5" s="1"/>
  <c r="L1753" i="5" s="1"/>
  <c r="N1532" i="5"/>
  <c r="N2374" i="5"/>
  <c r="H515" i="5"/>
  <c r="N1779" i="5"/>
  <c r="N606" i="5"/>
  <c r="N322" i="5"/>
  <c r="O322" i="5" s="1"/>
  <c r="A322" i="5" s="1"/>
  <c r="H161" i="5"/>
  <c r="H2067" i="5"/>
  <c r="J2067" i="5" s="1"/>
  <c r="L2067" i="5" s="1"/>
  <c r="N2260" i="5"/>
  <c r="N2232" i="5"/>
  <c r="H816" i="5"/>
  <c r="N1500" i="5"/>
  <c r="N2161" i="5"/>
  <c r="N2432" i="5"/>
  <c r="N391" i="5"/>
  <c r="O391" i="5" s="1"/>
  <c r="A391" i="5" s="1"/>
  <c r="H454" i="5"/>
  <c r="H557" i="5"/>
  <c r="N2470" i="5"/>
  <c r="N2016" i="5"/>
  <c r="H2643" i="5"/>
  <c r="H2197" i="5"/>
  <c r="P2197" i="5" s="1"/>
  <c r="N1304" i="5"/>
  <c r="N209" i="5"/>
  <c r="H478" i="5"/>
  <c r="N1558" i="5"/>
  <c r="O1558" i="5" s="1"/>
  <c r="A1558" i="5" s="1"/>
  <c r="N1158" i="5"/>
  <c r="H1372" i="5"/>
  <c r="N2316" i="5"/>
  <c r="O2316" i="5" s="1"/>
  <c r="A2316" i="5" s="1"/>
  <c r="H835" i="5"/>
  <c r="J835" i="5" s="1"/>
  <c r="L835" i="5" s="1"/>
  <c r="H1806" i="5"/>
  <c r="N2848" i="5"/>
  <c r="H2736" i="5"/>
  <c r="P2736" i="5" s="1"/>
  <c r="N641" i="5"/>
  <c r="N278" i="5"/>
  <c r="H2626" i="5"/>
  <c r="H1524" i="5"/>
  <c r="N2563" i="5"/>
  <c r="N1903" i="5"/>
  <c r="H685" i="5"/>
  <c r="N2807" i="5"/>
  <c r="O2807" i="5" s="1"/>
  <c r="A2807" i="5" s="1"/>
  <c r="H2620" i="5"/>
  <c r="H1418" i="5"/>
  <c r="P1418" i="5" s="1"/>
  <c r="H1632" i="5"/>
  <c r="H1672" i="5"/>
  <c r="P1672" i="5" s="1"/>
  <c r="H48" i="5"/>
  <c r="H1956" i="5"/>
  <c r="P1956" i="5" s="1"/>
  <c r="H533" i="5"/>
  <c r="N1337" i="5"/>
  <c r="H2191" i="5"/>
  <c r="N2564" i="5"/>
  <c r="J704" i="5"/>
  <c r="L704" i="5" s="1"/>
  <c r="N2274" i="5"/>
  <c r="H1158" i="5"/>
  <c r="H2102" i="5"/>
  <c r="J2102" i="5" s="1"/>
  <c r="L2102" i="5" s="1"/>
  <c r="N1827" i="5"/>
  <c r="N1213" i="5"/>
  <c r="N2167" i="5"/>
  <c r="N1083" i="5"/>
  <c r="O1083" i="5" s="1"/>
  <c r="A1083" i="5" s="1"/>
  <c r="H1665" i="5"/>
  <c r="N2165" i="5"/>
  <c r="N1334" i="5"/>
  <c r="N2613" i="5"/>
  <c r="H1092" i="5"/>
  <c r="H39" i="5"/>
  <c r="H2048" i="5"/>
  <c r="H215" i="5"/>
  <c r="H2874" i="5"/>
  <c r="H1240" i="5"/>
  <c r="H2550" i="5"/>
  <c r="P2550" i="5" s="1"/>
  <c r="H2847" i="5"/>
  <c r="H62" i="5"/>
  <c r="N2224" i="5"/>
  <c r="N2300" i="5"/>
  <c r="N1374" i="5"/>
  <c r="H1083" i="5"/>
  <c r="N36" i="5"/>
  <c r="N2812" i="5"/>
  <c r="O2812" i="5" s="1"/>
  <c r="H1683" i="5"/>
  <c r="P1683" i="5" s="1"/>
  <c r="N2086" i="5"/>
  <c r="O2086" i="5" s="1"/>
  <c r="N1907" i="5"/>
  <c r="O1907" i="5" s="1"/>
  <c r="A1907" i="5" s="1"/>
  <c r="H1344" i="5"/>
  <c r="N613" i="5"/>
  <c r="O613" i="5" s="1"/>
  <c r="A613" i="5" s="1"/>
  <c r="N489" i="5"/>
  <c r="H2316" i="5"/>
  <c r="N2126" i="5"/>
  <c r="N177" i="5"/>
  <c r="O177" i="5" s="1"/>
  <c r="A177" i="5" s="1"/>
  <c r="N1802" i="5"/>
  <c r="N1427" i="5"/>
  <c r="H68" i="5"/>
  <c r="J68" i="5" s="1"/>
  <c r="L68" i="5" s="1"/>
  <c r="H1616" i="5"/>
  <c r="J1616" i="5" s="1"/>
  <c r="L1616" i="5" s="1"/>
  <c r="H55" i="5"/>
  <c r="N422" i="5"/>
  <c r="H2215" i="5"/>
  <c r="P2215" i="5" s="1"/>
  <c r="H236" i="5"/>
  <c r="P236" i="5" s="1"/>
  <c r="N2223" i="5"/>
  <c r="H1762" i="5"/>
  <c r="N2834" i="5"/>
  <c r="N1701" i="5"/>
  <c r="O1701" i="5" s="1"/>
  <c r="A1701" i="5" s="1"/>
  <c r="H2873" i="5"/>
  <c r="N1893" i="5"/>
  <c r="N2101" i="5"/>
  <c r="N1889" i="5"/>
  <c r="N2158" i="5"/>
  <c r="O2158" i="5" s="1"/>
  <c r="A2158" i="5" s="1"/>
  <c r="N1199" i="5"/>
  <c r="H1353" i="5"/>
  <c r="P1353" i="5" s="1"/>
  <c r="H2766" i="5"/>
  <c r="J2766" i="5" s="1"/>
  <c r="L2766" i="5" s="1"/>
  <c r="N852" i="5"/>
  <c r="O852" i="5" s="1"/>
  <c r="A852" i="5" s="1"/>
  <c r="H2871" i="5"/>
  <c r="N206" i="5"/>
  <c r="N642" i="5"/>
  <c r="O642" i="5" s="1"/>
  <c r="A642" i="5" s="1"/>
  <c r="N156" i="5"/>
  <c r="N1641" i="5"/>
  <c r="O1641" i="5" s="1"/>
  <c r="A1641" i="5" s="1"/>
  <c r="N1473" i="5"/>
  <c r="H1523" i="5"/>
  <c r="N1834" i="5"/>
  <c r="H1203" i="5"/>
  <c r="J1203" i="5" s="1"/>
  <c r="L1203" i="5" s="1"/>
  <c r="H647" i="5"/>
  <c r="P647" i="5" s="1"/>
  <c r="N1789" i="5"/>
  <c r="H1882" i="5"/>
  <c r="H307" i="5"/>
  <c r="J307" i="5" s="1"/>
  <c r="L307" i="5" s="1"/>
  <c r="N798" i="5"/>
  <c r="O798" i="5" s="1"/>
  <c r="A798" i="5" s="1"/>
  <c r="H2374" i="5"/>
  <c r="N2105" i="5"/>
  <c r="O2105" i="5" s="1"/>
  <c r="A2105" i="5" s="1"/>
  <c r="H781" i="5"/>
  <c r="H1303" i="5"/>
  <c r="N60" i="5"/>
  <c r="O60" i="5" s="1"/>
  <c r="N1435" i="5"/>
  <c r="N374" i="5"/>
  <c r="H61" i="5"/>
  <c r="J61" i="5" s="1"/>
  <c r="L61" i="5" s="1"/>
  <c r="N2684" i="5"/>
  <c r="H2385" i="5"/>
  <c r="P2385" i="5" s="1"/>
  <c r="H1598" i="5"/>
  <c r="H201" i="5"/>
  <c r="H1061" i="5"/>
  <c r="J1061" i="5" s="1"/>
  <c r="L1061" i="5" s="1"/>
  <c r="J657" i="5"/>
  <c r="L657" i="5" s="1"/>
  <c r="N1495" i="5"/>
  <c r="O1495" i="5" s="1"/>
  <c r="N2371" i="5"/>
  <c r="H1222" i="5"/>
  <c r="J1222" i="5" s="1"/>
  <c r="L1222" i="5" s="1"/>
  <c r="H356" i="5"/>
  <c r="J2500" i="5"/>
  <c r="L2500" i="5" s="1"/>
  <c r="H2142" i="5"/>
  <c r="H359" i="5"/>
  <c r="P359" i="5" s="1"/>
  <c r="N307" i="5"/>
  <c r="O307" i="5" s="1"/>
  <c r="H2607" i="5"/>
  <c r="H1929" i="5"/>
  <c r="J1929" i="5" s="1"/>
  <c r="L1929" i="5" s="1"/>
  <c r="H1674" i="5"/>
  <c r="P1674" i="5" s="1"/>
  <c r="N604" i="5"/>
  <c r="N2424" i="5"/>
  <c r="O2424" i="5" s="1"/>
  <c r="A2424" i="5" s="1"/>
  <c r="N854" i="5"/>
  <c r="N1881" i="5"/>
  <c r="N1904" i="5"/>
  <c r="H659" i="5"/>
  <c r="N1723" i="5"/>
  <c r="N2575" i="5"/>
  <c r="O2575" i="5" s="1"/>
  <c r="A2575" i="5" s="1"/>
  <c r="N780" i="5"/>
  <c r="H102" i="5"/>
  <c r="P102" i="5" s="1"/>
  <c r="N312" i="5"/>
  <c r="N526" i="5"/>
  <c r="N2047" i="5"/>
  <c r="N731" i="5"/>
  <c r="H649" i="5"/>
  <c r="P649" i="5" s="1"/>
  <c r="H432" i="5"/>
  <c r="N2428" i="5"/>
  <c r="N2270" i="5"/>
  <c r="O2270" i="5" s="1"/>
  <c r="H2571" i="5"/>
  <c r="N1914" i="5"/>
  <c r="O1914" i="5" s="1"/>
  <c r="A1914" i="5" s="1"/>
  <c r="N788" i="5"/>
  <c r="O788" i="5" s="1"/>
  <c r="A788" i="5" s="1"/>
  <c r="H666" i="5"/>
  <c r="H2085" i="5"/>
  <c r="H2148" i="5"/>
  <c r="N1567" i="5"/>
  <c r="O1567" i="5" s="1"/>
  <c r="A1567" i="5" s="1"/>
  <c r="H1424" i="5"/>
  <c r="H1809" i="5"/>
  <c r="N1890" i="5"/>
  <c r="O1890" i="5" s="1"/>
  <c r="A1890" i="5" s="1"/>
  <c r="H385" i="5"/>
  <c r="N2877" i="5"/>
  <c r="H562" i="5"/>
  <c r="N1741" i="5"/>
  <c r="N530" i="5"/>
  <c r="O530" i="5" s="1"/>
  <c r="H389" i="5"/>
  <c r="N2244" i="5"/>
  <c r="O2244" i="5" s="1"/>
  <c r="N417" i="5"/>
  <c r="N1786" i="5"/>
  <c r="H1662" i="5"/>
  <c r="N405" i="5"/>
  <c r="N2259" i="5"/>
  <c r="H1292" i="5"/>
  <c r="H1255" i="5"/>
  <c r="N12" i="5"/>
  <c r="O12" i="5" s="1"/>
  <c r="A12" i="5" s="1"/>
  <c r="H2420" i="5"/>
  <c r="N479" i="5"/>
  <c r="H70" i="5"/>
  <c r="N2397" i="5"/>
  <c r="H840" i="5"/>
  <c r="P840" i="5" s="1"/>
  <c r="H1377" i="5"/>
  <c r="N538" i="5"/>
  <c r="H2244" i="5"/>
  <c r="J2244" i="5" s="1"/>
  <c r="L2244" i="5" s="1"/>
  <c r="N2538" i="5"/>
  <c r="O2538" i="5" s="1"/>
  <c r="A2538" i="5" s="1"/>
  <c r="N359" i="5"/>
  <c r="N271" i="5"/>
  <c r="H1845" i="5"/>
  <c r="N2298" i="5"/>
  <c r="O2298" i="5" s="1"/>
  <c r="A2298" i="5" s="1"/>
  <c r="H2518" i="5"/>
  <c r="H1509" i="5"/>
  <c r="H2255" i="5"/>
  <c r="N14" i="5"/>
  <c r="H2256" i="5"/>
  <c r="H1726" i="5"/>
  <c r="H2614" i="5"/>
  <c r="H94" i="5"/>
  <c r="H66" i="5"/>
  <c r="N2488" i="5"/>
  <c r="O2488" i="5" s="1"/>
  <c r="A2488" i="5" s="1"/>
  <c r="N587" i="5"/>
  <c r="H334" i="5"/>
  <c r="H2611" i="5"/>
  <c r="P2611" i="5" s="1"/>
  <c r="H2675" i="5"/>
  <c r="H638" i="5"/>
  <c r="H1429" i="5"/>
  <c r="J1429" i="5" s="1"/>
  <c r="L1429" i="5" s="1"/>
  <c r="N2878" i="5"/>
  <c r="N386" i="5"/>
  <c r="O386" i="5" s="1"/>
  <c r="N2205" i="5"/>
  <c r="H2358" i="5"/>
  <c r="N1100" i="5"/>
  <c r="O1100" i="5" s="1"/>
  <c r="N2747" i="5"/>
  <c r="O2747" i="5" s="1"/>
  <c r="N1076" i="5"/>
  <c r="O1076" i="5" s="1"/>
  <c r="A1076" i="5" s="1"/>
  <c r="H2780" i="5"/>
  <c r="H1038" i="5"/>
  <c r="J1038" i="5" s="1"/>
  <c r="L1038" i="5" s="1"/>
  <c r="H273" i="5"/>
  <c r="H1826" i="5"/>
  <c r="H455" i="5"/>
  <c r="N253" i="5"/>
  <c r="N2860" i="5"/>
  <c r="N2714" i="5"/>
  <c r="H2019" i="5"/>
  <c r="J2019" i="5" s="1"/>
  <c r="L2019" i="5" s="1"/>
  <c r="H1308" i="5"/>
  <c r="P1308" i="5" s="1"/>
  <c r="N751" i="5"/>
  <c r="H2452" i="5"/>
  <c r="J2452" i="5" s="1"/>
  <c r="L2452" i="5" s="1"/>
  <c r="N167" i="5"/>
  <c r="N1030" i="5"/>
  <c r="H1646" i="5"/>
  <c r="H1723" i="5"/>
  <c r="P1723" i="5" s="1"/>
  <c r="H1189" i="5"/>
  <c r="H896" i="5"/>
  <c r="N500" i="5"/>
  <c r="O500" i="5" s="1"/>
  <c r="N664" i="5"/>
  <c r="N2309" i="5"/>
  <c r="H2258" i="5"/>
  <c r="N2421" i="5"/>
  <c r="J2735" i="5"/>
  <c r="L2735" i="5" s="1"/>
  <c r="H2424" i="5"/>
  <c r="H1718" i="5"/>
  <c r="N2528" i="5"/>
  <c r="H2012" i="5"/>
  <c r="H1918" i="5"/>
  <c r="N2029" i="5"/>
  <c r="H1431" i="5"/>
  <c r="P1431" i="5" s="1"/>
  <c r="H1847" i="5"/>
  <c r="N1948" i="5"/>
  <c r="N615" i="5"/>
  <c r="H1551" i="5"/>
  <c r="J1551" i="5" s="1"/>
  <c r="L1551" i="5" s="1"/>
  <c r="H2468" i="5"/>
  <c r="J2468" i="5" s="1"/>
  <c r="L2468" i="5" s="1"/>
  <c r="N955" i="5"/>
  <c r="O955" i="5" s="1"/>
  <c r="H105" i="5"/>
  <c r="N2861" i="5"/>
  <c r="N2380" i="5"/>
  <c r="N1732" i="5"/>
  <c r="N2580" i="5"/>
  <c r="H580" i="5"/>
  <c r="N337" i="5"/>
  <c r="N1978" i="5"/>
  <c r="O1978" i="5" s="1"/>
  <c r="A1978" i="5" s="1"/>
  <c r="H765" i="5"/>
  <c r="H384" i="5"/>
  <c r="J384" i="5" s="1"/>
  <c r="L384" i="5" s="1"/>
  <c r="N2776" i="5"/>
  <c r="N960" i="5"/>
  <c r="H2361" i="5"/>
  <c r="N921" i="5"/>
  <c r="N1166" i="5"/>
  <c r="N2112" i="5"/>
  <c r="O2112" i="5" s="1"/>
  <c r="A2112" i="5" s="1"/>
  <c r="H2236" i="5"/>
  <c r="N2832" i="5"/>
  <c r="H2101" i="5"/>
  <c r="H2544" i="5"/>
  <c r="J2544" i="5" s="1"/>
  <c r="L2544" i="5" s="1"/>
  <c r="H2597" i="5"/>
  <c r="H2717" i="5"/>
  <c r="P2717" i="5" s="1"/>
  <c r="H806" i="5"/>
  <c r="P806" i="5" s="1"/>
  <c r="H549" i="5"/>
  <c r="J1580" i="5"/>
  <c r="L1580" i="5" s="1"/>
  <c r="P1580" i="5"/>
  <c r="H574" i="5"/>
  <c r="P574" i="5" s="1"/>
  <c r="H2434" i="5"/>
  <c r="N2235" i="5"/>
  <c r="N1312" i="5"/>
  <c r="H1764" i="5"/>
  <c r="N904" i="5"/>
  <c r="O904" i="5" s="1"/>
  <c r="A904" i="5" s="1"/>
  <c r="H1851" i="5"/>
  <c r="J1851" i="5" s="1"/>
  <c r="L1851" i="5" s="1"/>
  <c r="H2531" i="5"/>
  <c r="P2531" i="5" s="1"/>
  <c r="H381" i="5"/>
  <c r="N2778" i="5"/>
  <c r="N2341" i="5"/>
  <c r="O2341" i="5" s="1"/>
  <c r="A2341" i="5" s="1"/>
  <c r="H2686" i="5"/>
  <c r="H1716" i="5"/>
  <c r="N2556" i="5"/>
  <c r="O2556" i="5" s="1"/>
  <c r="A2556" i="5" s="1"/>
  <c r="H1425" i="5"/>
  <c r="N799" i="5"/>
  <c r="O799" i="5" s="1"/>
  <c r="A799" i="5" s="1"/>
  <c r="H2687" i="5"/>
  <c r="P2687" i="5" s="1"/>
  <c r="H671" i="5"/>
  <c r="J671" i="5" s="1"/>
  <c r="L671" i="5" s="1"/>
  <c r="H1989" i="5"/>
  <c r="N1141" i="5"/>
  <c r="H945" i="5"/>
  <c r="H2436" i="5"/>
  <c r="N2266" i="5"/>
  <c r="O2266" i="5" s="1"/>
  <c r="H1776" i="5"/>
  <c r="N2442" i="5"/>
  <c r="N2322" i="5"/>
  <c r="H2762" i="5"/>
  <c r="H45" i="5"/>
  <c r="H1529" i="5"/>
  <c r="H322" i="5"/>
  <c r="N1412" i="5"/>
  <c r="N983" i="5"/>
  <c r="H1154" i="5"/>
  <c r="H480" i="5"/>
  <c r="H173" i="5"/>
  <c r="H1630" i="5"/>
  <c r="N17" i="5"/>
  <c r="O17" i="5" s="1"/>
  <c r="A17" i="5" s="1"/>
  <c r="N2573" i="5"/>
  <c r="O2573" i="5" s="1"/>
  <c r="A2573" i="5" s="1"/>
  <c r="P96" i="5"/>
  <c r="J96" i="5"/>
  <c r="L96" i="5" s="1"/>
  <c r="J1846" i="5"/>
  <c r="L1846" i="5" s="1"/>
  <c r="P1846" i="5"/>
  <c r="J2352" i="5"/>
  <c r="L2352" i="5" s="1"/>
  <c r="J1485" i="5"/>
  <c r="L1485" i="5" s="1"/>
  <c r="P1485" i="5"/>
  <c r="P2237" i="5"/>
  <c r="J2237" i="5"/>
  <c r="L2237" i="5" s="1"/>
  <c r="J157" i="5"/>
  <c r="L157" i="5" s="1"/>
  <c r="J2601" i="5"/>
  <c r="L2601" i="5" s="1"/>
  <c r="P2601" i="5"/>
  <c r="J1921" i="5"/>
  <c r="L1921" i="5" s="1"/>
  <c r="P2779" i="5"/>
  <c r="J1905" i="5"/>
  <c r="L1905" i="5" s="1"/>
  <c r="J583" i="5"/>
  <c r="L583" i="5" s="1"/>
  <c r="P583" i="5"/>
  <c r="J1273" i="5"/>
  <c r="L1273" i="5" s="1"/>
  <c r="P1273" i="5"/>
  <c r="J2283" i="5"/>
  <c r="L2283" i="5" s="1"/>
  <c r="O2283" i="5" s="1"/>
  <c r="J2065" i="5"/>
  <c r="L2065" i="5" s="1"/>
  <c r="J28" i="5"/>
  <c r="L28" i="5" s="1"/>
  <c r="J1447" i="5"/>
  <c r="L1447" i="5" s="1"/>
  <c r="P1447" i="5"/>
  <c r="P2248" i="5"/>
  <c r="J1658" i="5"/>
  <c r="L1658" i="5" s="1"/>
  <c r="P1658" i="5"/>
  <c r="J2131" i="5"/>
  <c r="L2131" i="5" s="1"/>
  <c r="P2131" i="5"/>
  <c r="J1954" i="5"/>
  <c r="L1954" i="5" s="1"/>
  <c r="P1954" i="5"/>
  <c r="J444" i="5"/>
  <c r="L444" i="5" s="1"/>
  <c r="P444" i="5"/>
  <c r="J611" i="5"/>
  <c r="L611" i="5" s="1"/>
  <c r="J29" i="5"/>
  <c r="L29" i="5" s="1"/>
  <c r="P29" i="5"/>
  <c r="J680" i="5"/>
  <c r="L680" i="5" s="1"/>
  <c r="P680" i="5"/>
  <c r="P1139" i="5"/>
  <c r="J1139" i="5"/>
  <c r="L1139" i="5" s="1"/>
  <c r="P988" i="5"/>
  <c r="J988" i="5"/>
  <c r="L988" i="5" s="1"/>
  <c r="P578" i="5"/>
  <c r="J5" i="5"/>
  <c r="L5" i="5" s="1"/>
  <c r="P1222" i="5"/>
  <c r="P2504" i="5"/>
  <c r="J2504" i="5"/>
  <c r="L2504" i="5" s="1"/>
  <c r="J1431" i="5"/>
  <c r="L1431" i="5" s="1"/>
  <c r="P974" i="5"/>
  <c r="J974" i="5"/>
  <c r="L974" i="5" s="1"/>
  <c r="J1883" i="5"/>
  <c r="L1883" i="5" s="1"/>
  <c r="P2827" i="5"/>
  <c r="J2827" i="5"/>
  <c r="L2827" i="5" s="1"/>
  <c r="J2432" i="5"/>
  <c r="L2432" i="5" s="1"/>
  <c r="J2459" i="5"/>
  <c r="L2459" i="5" s="1"/>
  <c r="J2220" i="5"/>
  <c r="L2220" i="5" s="1"/>
  <c r="P2220" i="5"/>
  <c r="P439" i="5"/>
  <c r="J439" i="5"/>
  <c r="L439" i="5" s="1"/>
  <c r="J2319" i="5"/>
  <c r="L2319" i="5" s="1"/>
  <c r="J678" i="5"/>
  <c r="L678" i="5" s="1"/>
  <c r="P678" i="5"/>
  <c r="J865" i="5"/>
  <c r="L865" i="5" s="1"/>
  <c r="P865" i="5"/>
  <c r="J1587" i="5"/>
  <c r="L1587" i="5" s="1"/>
  <c r="O1587" i="5" s="1"/>
  <c r="P2731" i="5"/>
  <c r="P599" i="5"/>
  <c r="P1305" i="5"/>
  <c r="P2105" i="5"/>
  <c r="J2105" i="5"/>
  <c r="L2105" i="5" s="1"/>
  <c r="P2339" i="5"/>
  <c r="P56" i="5"/>
  <c r="J56" i="5"/>
  <c r="L56" i="5" s="1"/>
  <c r="P783" i="5"/>
  <c r="J1445" i="5"/>
  <c r="L1445" i="5" s="1"/>
  <c r="P1445" i="5"/>
  <c r="J1675" i="5"/>
  <c r="L1675" i="5" s="1"/>
  <c r="P1675" i="5"/>
  <c r="J2747" i="5"/>
  <c r="L2747" i="5" s="1"/>
  <c r="P296" i="5"/>
  <c r="J296" i="5"/>
  <c r="L296" i="5" s="1"/>
  <c r="J1862" i="5"/>
  <c r="L1862" i="5" s="1"/>
  <c r="P1862" i="5"/>
  <c r="P2729" i="5"/>
  <c r="P1661" i="5"/>
  <c r="J1661" i="5"/>
  <c r="L1661" i="5" s="1"/>
  <c r="P2516" i="5"/>
  <c r="P2597" i="5"/>
  <c r="J2597" i="5"/>
  <c r="L2597" i="5" s="1"/>
  <c r="O2597" i="5" s="1"/>
  <c r="J919" i="5"/>
  <c r="L919" i="5" s="1"/>
  <c r="P919" i="5"/>
  <c r="P774" i="5"/>
  <c r="J774" i="5"/>
  <c r="L774" i="5" s="1"/>
  <c r="J406" i="5"/>
  <c r="L406" i="5" s="1"/>
  <c r="P677" i="5"/>
  <c r="P1585" i="5"/>
  <c r="J1585" i="5"/>
  <c r="L1585" i="5" s="1"/>
  <c r="P1023" i="5"/>
  <c r="P2221" i="5"/>
  <c r="J2221" i="5"/>
  <c r="L2221" i="5" s="1"/>
  <c r="J2166" i="5"/>
  <c r="L2166" i="5" s="1"/>
  <c r="P2166" i="5"/>
  <c r="P2587" i="5"/>
  <c r="J2587" i="5"/>
  <c r="L2587" i="5" s="1"/>
  <c r="J1157" i="5"/>
  <c r="L1157" i="5" s="1"/>
  <c r="P1157" i="5"/>
  <c r="J2560" i="5"/>
  <c r="L2560" i="5" s="1"/>
  <c r="P2560" i="5"/>
  <c r="P1341" i="5"/>
  <c r="J1341" i="5"/>
  <c r="L1341" i="5" s="1"/>
  <c r="J2787" i="5"/>
  <c r="L2787" i="5" s="1"/>
  <c r="P2626" i="5"/>
  <c r="J2626" i="5"/>
  <c r="L2626" i="5" s="1"/>
  <c r="P2317" i="5"/>
  <c r="J2317" i="5"/>
  <c r="L2317" i="5" s="1"/>
  <c r="J769" i="5"/>
  <c r="L769" i="5" s="1"/>
  <c r="J1438" i="5"/>
  <c r="L1438" i="5" s="1"/>
  <c r="P2261" i="5"/>
  <c r="J638" i="5"/>
  <c r="L638" i="5" s="1"/>
  <c r="P638" i="5"/>
  <c r="J1787" i="5"/>
  <c r="L1787" i="5" s="1"/>
  <c r="P333" i="5"/>
  <c r="J333" i="5"/>
  <c r="L333" i="5" s="1"/>
  <c r="P1417" i="5"/>
  <c r="P1552" i="5"/>
  <c r="J1552" i="5"/>
  <c r="L1552" i="5" s="1"/>
  <c r="J1264" i="5"/>
  <c r="L1264" i="5" s="1"/>
  <c r="P2391" i="5"/>
  <c r="J2391" i="5"/>
  <c r="L2391" i="5" s="1"/>
  <c r="J1155" i="5"/>
  <c r="L1155" i="5" s="1"/>
  <c r="P316" i="5"/>
  <c r="J316" i="5"/>
  <c r="L316" i="5" s="1"/>
  <c r="P2715" i="5"/>
  <c r="J2715" i="5"/>
  <c r="L2715" i="5" s="1"/>
  <c r="O2715" i="5" s="1"/>
  <c r="A2715" i="5" s="1"/>
  <c r="O231" i="5"/>
  <c r="A231" i="5" s="1"/>
  <c r="J484" i="5"/>
  <c r="L484" i="5" s="1"/>
  <c r="P810" i="5"/>
  <c r="J2168" i="5"/>
  <c r="L2168" i="5" s="1"/>
  <c r="O2168" i="5" s="1"/>
  <c r="J1303" i="5"/>
  <c r="L1303" i="5" s="1"/>
  <c r="P1303" i="5"/>
  <c r="J2692" i="5"/>
  <c r="L2692" i="5" s="1"/>
  <c r="P356" i="5"/>
  <c r="J356" i="5"/>
  <c r="L356" i="5" s="1"/>
  <c r="O356" i="5" s="1"/>
  <c r="J2086" i="5"/>
  <c r="L2086" i="5" s="1"/>
  <c r="P1756" i="5"/>
  <c r="P2871" i="5"/>
  <c r="J2871" i="5"/>
  <c r="L2871" i="5" s="1"/>
  <c r="O2871" i="5" s="1"/>
  <c r="P1740" i="5"/>
  <c r="P2839" i="5"/>
  <c r="P487" i="5"/>
  <c r="P1790" i="5"/>
  <c r="P835" i="5"/>
  <c r="P1688" i="5"/>
  <c r="P2695" i="5"/>
  <c r="J1469" i="5"/>
  <c r="L1469" i="5" s="1"/>
  <c r="P2862" i="5"/>
  <c r="P2264" i="5"/>
  <c r="P618" i="5"/>
  <c r="P594" i="5"/>
  <c r="P1929" i="5"/>
  <c r="J2531" i="5"/>
  <c r="L2531" i="5" s="1"/>
  <c r="P1464" i="5"/>
  <c r="P603" i="5"/>
  <c r="J603" i="5"/>
  <c r="L603" i="5" s="1"/>
  <c r="P752" i="5"/>
  <c r="J752" i="5"/>
  <c r="L752" i="5" s="1"/>
  <c r="P1678" i="5"/>
  <c r="P2823" i="5"/>
  <c r="J2823" i="5"/>
  <c r="L2823" i="5" s="1"/>
  <c r="P2241" i="5"/>
  <c r="J2241" i="5"/>
  <c r="L2241" i="5" s="1"/>
  <c r="J302" i="5"/>
  <c r="L302" i="5" s="1"/>
  <c r="J1981" i="5"/>
  <c r="L1981" i="5" s="1"/>
  <c r="J2416" i="5"/>
  <c r="L2416" i="5" s="1"/>
  <c r="P2416" i="5"/>
  <c r="J2129" i="5"/>
  <c r="L2129" i="5" s="1"/>
  <c r="P999" i="5"/>
  <c r="J999" i="5"/>
  <c r="L999" i="5" s="1"/>
  <c r="P490" i="5"/>
  <c r="J490" i="5"/>
  <c r="L490" i="5" s="1"/>
  <c r="P2255" i="5"/>
  <c r="J2255" i="5"/>
  <c r="L2255" i="5" s="1"/>
  <c r="J1364" i="5"/>
  <c r="L1364" i="5" s="1"/>
  <c r="P2457" i="5"/>
  <c r="J2604" i="5"/>
  <c r="L2604" i="5" s="1"/>
  <c r="P2604" i="5"/>
  <c r="J1655" i="5"/>
  <c r="L1655" i="5" s="1"/>
  <c r="P1655" i="5"/>
  <c r="J2538" i="5"/>
  <c r="L2538" i="5" s="1"/>
  <c r="P1715" i="5"/>
  <c r="P126" i="5"/>
  <c r="J1002" i="5"/>
  <c r="L1002" i="5" s="1"/>
  <c r="O677" i="5"/>
  <c r="A677" i="5" s="1"/>
  <c r="J2348" i="5"/>
  <c r="L2348" i="5" s="1"/>
  <c r="O2348" i="5" s="1"/>
  <c r="P2348" i="5"/>
  <c r="P1376" i="5"/>
  <c r="J2167" i="5"/>
  <c r="L2167" i="5" s="1"/>
  <c r="P289" i="5"/>
  <c r="J794" i="5"/>
  <c r="L794" i="5" s="1"/>
  <c r="J1683" i="5"/>
  <c r="L1683" i="5" s="1"/>
  <c r="J544" i="5"/>
  <c r="L544" i="5" s="1"/>
  <c r="P544" i="5"/>
  <c r="P897" i="5"/>
  <c r="J1367" i="5"/>
  <c r="L1367" i="5" s="1"/>
  <c r="P1367" i="5"/>
  <c r="P530" i="5"/>
  <c r="J530" i="5"/>
  <c r="L530" i="5" s="1"/>
  <c r="P2651" i="5"/>
  <c r="J1320" i="5"/>
  <c r="L1320" i="5" s="1"/>
  <c r="P1320" i="5"/>
  <c r="J419" i="5"/>
  <c r="L419" i="5" s="1"/>
  <c r="P2337" i="5"/>
  <c r="J2337" i="5"/>
  <c r="L2337" i="5" s="1"/>
  <c r="J1791" i="5"/>
  <c r="L1791" i="5" s="1"/>
  <c r="P1791" i="5"/>
  <c r="J2322" i="5"/>
  <c r="L2322" i="5" s="1"/>
  <c r="J389" i="5"/>
  <c r="L389" i="5" s="1"/>
  <c r="P389" i="5"/>
  <c r="J25" i="5"/>
  <c r="L25" i="5" s="1"/>
  <c r="P1100" i="5"/>
  <c r="P2267" i="5"/>
  <c r="P1009" i="5"/>
  <c r="J1009" i="5"/>
  <c r="L1009" i="5" s="1"/>
  <c r="O1009" i="5" s="1"/>
  <c r="J1902" i="5"/>
  <c r="L1902" i="5" s="1"/>
  <c r="P1902" i="5"/>
  <c r="P43" i="5"/>
  <c r="J43" i="5"/>
  <c r="L43" i="5" s="1"/>
  <c r="P2876" i="5"/>
  <c r="J2449" i="5"/>
  <c r="L2449" i="5" s="1"/>
  <c r="P2449" i="5"/>
  <c r="P224" i="5"/>
  <c r="P2189" i="5"/>
  <c r="J2189" i="5"/>
  <c r="L2189" i="5" s="1"/>
  <c r="O2189" i="5" s="1"/>
  <c r="A2189" i="5" s="1"/>
  <c r="P1301" i="5"/>
  <c r="J1301" i="5"/>
  <c r="L1301" i="5" s="1"/>
  <c r="J1049" i="5"/>
  <c r="L1049" i="5" s="1"/>
  <c r="P1049" i="5"/>
  <c r="P1493" i="5"/>
  <c r="J1493" i="5"/>
  <c r="L1493" i="5" s="1"/>
  <c r="O1493" i="5" s="1"/>
  <c r="P860" i="5"/>
  <c r="J860" i="5"/>
  <c r="L860" i="5" s="1"/>
  <c r="O860" i="5" s="1"/>
  <c r="P1667" i="5"/>
  <c r="J1667" i="5"/>
  <c r="L1667" i="5" s="1"/>
  <c r="J1184" i="5"/>
  <c r="L1184" i="5" s="1"/>
  <c r="J2403" i="5"/>
  <c r="L2403" i="5" s="1"/>
  <c r="P266" i="5"/>
  <c r="J266" i="5"/>
  <c r="L266" i="5" s="1"/>
  <c r="O266" i="5" s="1"/>
  <c r="P1356" i="5"/>
  <c r="P1110" i="5"/>
  <c r="P1262" i="5"/>
  <c r="P1141" i="5"/>
  <c r="J1141" i="5"/>
  <c r="L1141" i="5" s="1"/>
  <c r="O954" i="5"/>
  <c r="A954" i="5" s="1"/>
  <c r="J1656" i="5"/>
  <c r="L1656" i="5" s="1"/>
  <c r="P1656" i="5"/>
  <c r="J641" i="5"/>
  <c r="L641" i="5" s="1"/>
  <c r="P641" i="5"/>
  <c r="P280" i="5"/>
  <c r="J280" i="5"/>
  <c r="L280" i="5" s="1"/>
  <c r="J1399" i="5"/>
  <c r="L1399" i="5" s="1"/>
  <c r="J613" i="5"/>
  <c r="L613" i="5" s="1"/>
  <c r="P613" i="5"/>
  <c r="J2768" i="5"/>
  <c r="L2768" i="5" s="1"/>
  <c r="J2664" i="5"/>
  <c r="L2664" i="5" s="1"/>
  <c r="O2664" i="5" s="1"/>
  <c r="J453" i="5"/>
  <c r="L453" i="5" s="1"/>
  <c r="P453" i="5"/>
  <c r="P448" i="5"/>
  <c r="J448" i="5"/>
  <c r="L448" i="5" s="1"/>
  <c r="P2798" i="5"/>
  <c r="J2798" i="5"/>
  <c r="L2798" i="5" s="1"/>
  <c r="J459" i="5"/>
  <c r="L459" i="5" s="1"/>
  <c r="J1065" i="5"/>
  <c r="L1065" i="5" s="1"/>
  <c r="P1065" i="5"/>
  <c r="J207" i="5"/>
  <c r="L207" i="5" s="1"/>
  <c r="J845" i="5"/>
  <c r="L845" i="5" s="1"/>
  <c r="P845" i="5"/>
  <c r="P1069" i="5"/>
  <c r="J1069" i="5"/>
  <c r="L1069" i="5" s="1"/>
  <c r="J2385" i="5"/>
  <c r="L2385" i="5" s="1"/>
  <c r="O2385" i="5" s="1"/>
  <c r="J1353" i="5"/>
  <c r="L1353" i="5" s="1"/>
  <c r="J647" i="5"/>
  <c r="L647" i="5" s="1"/>
  <c r="J118" i="5"/>
  <c r="L118" i="5" s="1"/>
  <c r="P118" i="5"/>
  <c r="P2605" i="5"/>
  <c r="J1730" i="5"/>
  <c r="L1730" i="5" s="1"/>
  <c r="P2076" i="5"/>
  <c r="J2076" i="5"/>
  <c r="L2076" i="5" s="1"/>
  <c r="J452" i="5"/>
  <c r="L452" i="5" s="1"/>
  <c r="O452" i="5" s="1"/>
  <c r="P452" i="5"/>
  <c r="J931" i="5"/>
  <c r="L931" i="5" s="1"/>
  <c r="P1111" i="5"/>
  <c r="J1111" i="5"/>
  <c r="L1111" i="5" s="1"/>
  <c r="J2235" i="5"/>
  <c r="L2235" i="5" s="1"/>
  <c r="P2235" i="5"/>
  <c r="J57" i="5"/>
  <c r="L57" i="5" s="1"/>
  <c r="O57" i="5" s="1"/>
  <c r="P2730" i="5"/>
  <c r="P2031" i="5"/>
  <c r="J2031" i="5"/>
  <c r="L2031" i="5" s="1"/>
  <c r="P294" i="5"/>
  <c r="P721" i="5"/>
  <c r="J721" i="5"/>
  <c r="L721" i="5" s="1"/>
  <c r="P1390" i="5"/>
  <c r="J2758" i="5"/>
  <c r="L2758" i="5" s="1"/>
  <c r="P2758" i="5"/>
  <c r="P1402" i="5"/>
  <c r="P1156" i="5"/>
  <c r="P1297" i="5"/>
  <c r="J1297" i="5"/>
  <c r="L1297" i="5" s="1"/>
  <c r="O1297" i="5" s="1"/>
  <c r="J1709" i="5"/>
  <c r="L1709" i="5" s="1"/>
  <c r="P1709" i="5"/>
  <c r="J1515" i="5"/>
  <c r="L1515" i="5" s="1"/>
  <c r="P1515" i="5"/>
  <c r="P146" i="5"/>
  <c r="J146" i="5"/>
  <c r="L146" i="5" s="1"/>
  <c r="P1879" i="5"/>
  <c r="J872" i="5"/>
  <c r="L872" i="5" s="1"/>
  <c r="P1293" i="5"/>
  <c r="P2698" i="5"/>
  <c r="J2698" i="5"/>
  <c r="L2698" i="5" s="1"/>
  <c r="J2582" i="5"/>
  <c r="L2582" i="5" s="1"/>
  <c r="O2582" i="5" s="1"/>
  <c r="P2258" i="5"/>
  <c r="J2258" i="5"/>
  <c r="L2258" i="5" s="1"/>
  <c r="P112" i="5"/>
  <c r="J112" i="5"/>
  <c r="L112" i="5" s="1"/>
  <c r="P1302" i="5"/>
  <c r="J1302" i="5"/>
  <c r="L1302" i="5" s="1"/>
  <c r="J506" i="5"/>
  <c r="L506" i="5" s="1"/>
  <c r="P506" i="5"/>
  <c r="J1066" i="5"/>
  <c r="L1066" i="5" s="1"/>
  <c r="P1066" i="5"/>
  <c r="J1708" i="5"/>
  <c r="L1708" i="5" s="1"/>
  <c r="P1865" i="5"/>
  <c r="J1865" i="5"/>
  <c r="L1865" i="5" s="1"/>
  <c r="J1525" i="5"/>
  <c r="L1525" i="5" s="1"/>
  <c r="P1525" i="5"/>
  <c r="J1544" i="5"/>
  <c r="L1544" i="5" s="1"/>
  <c r="P1544" i="5"/>
  <c r="J2700" i="5"/>
  <c r="L2700" i="5" s="1"/>
  <c r="P30" i="5"/>
  <c r="J534" i="5"/>
  <c r="L534" i="5" s="1"/>
  <c r="P534" i="5"/>
  <c r="P2789" i="5"/>
  <c r="J2789" i="5"/>
  <c r="L2789" i="5" s="1"/>
  <c r="P2214" i="5"/>
  <c r="J2214" i="5"/>
  <c r="L2214" i="5" s="1"/>
  <c r="J826" i="5"/>
  <c r="L826" i="5" s="1"/>
  <c r="J1351" i="5"/>
  <c r="L1351" i="5" s="1"/>
  <c r="P1351" i="5"/>
  <c r="P1467" i="5"/>
  <c r="J73" i="5"/>
  <c r="L73" i="5" s="1"/>
  <c r="P73" i="5"/>
  <c r="O171" i="5"/>
  <c r="A171" i="5" s="1"/>
  <c r="J2440" i="5"/>
  <c r="L2440" i="5" s="1"/>
  <c r="J2190" i="5"/>
  <c r="L2190" i="5" s="1"/>
  <c r="P2190" i="5"/>
  <c r="J1568" i="5"/>
  <c r="L1568" i="5" s="1"/>
  <c r="J1933" i="5"/>
  <c r="L1933" i="5" s="1"/>
  <c r="P1933" i="5"/>
  <c r="P2208" i="5"/>
  <c r="J2208" i="5"/>
  <c r="L2208" i="5" s="1"/>
  <c r="J934" i="5"/>
  <c r="L934" i="5" s="1"/>
  <c r="O934" i="5" s="1"/>
  <c r="P934" i="5"/>
  <c r="J1386" i="5"/>
  <c r="L1386" i="5" s="1"/>
  <c r="O1386" i="5" s="1"/>
  <c r="J1574" i="5"/>
  <c r="L1574" i="5" s="1"/>
  <c r="P1574" i="5"/>
  <c r="J2528" i="5"/>
  <c r="L2528" i="5" s="1"/>
  <c r="P2528" i="5"/>
  <c r="O1928" i="5"/>
  <c r="P165" i="5"/>
  <c r="J165" i="5"/>
  <c r="L165" i="5" s="1"/>
  <c r="J1051" i="5"/>
  <c r="L1051" i="5" s="1"/>
  <c r="P1051" i="5"/>
  <c r="J2213" i="5"/>
  <c r="L2213" i="5" s="1"/>
  <c r="P2213" i="5"/>
  <c r="J2693" i="5"/>
  <c r="L2693" i="5" s="1"/>
  <c r="P2693" i="5"/>
  <c r="J174" i="5"/>
  <c r="L174" i="5" s="1"/>
  <c r="P174" i="5"/>
  <c r="J1692" i="5"/>
  <c r="L1692" i="5" s="1"/>
  <c r="P1692" i="5"/>
  <c r="J326" i="5"/>
  <c r="L326" i="5" s="1"/>
  <c r="P326" i="5"/>
  <c r="P2244" i="5"/>
  <c r="O1651" i="5"/>
  <c r="A1651" i="5" s="1"/>
  <c r="P1124" i="5"/>
  <c r="J1124" i="5"/>
  <c r="L1124" i="5" s="1"/>
  <c r="P433" i="5"/>
  <c r="P1622" i="5"/>
  <c r="J1622" i="5"/>
  <c r="L1622" i="5" s="1"/>
  <c r="J1477" i="5"/>
  <c r="L1477" i="5" s="1"/>
  <c r="P2211" i="5"/>
  <c r="P1290" i="5"/>
  <c r="P1957" i="5"/>
  <c r="P1848" i="5"/>
  <c r="J38" i="5"/>
  <c r="L38" i="5" s="1"/>
  <c r="P38" i="5"/>
  <c r="P1430" i="5"/>
  <c r="J1430" i="5"/>
  <c r="L1430" i="5" s="1"/>
  <c r="O2412" i="5"/>
  <c r="A2412" i="5" s="1"/>
  <c r="O2583" i="5"/>
  <c r="A2583" i="5" s="1"/>
  <c r="J543" i="5"/>
  <c r="L543" i="5" s="1"/>
  <c r="O543" i="5" s="1"/>
  <c r="P1945" i="5"/>
  <c r="J1945" i="5"/>
  <c r="L1945" i="5" s="1"/>
  <c r="O1374" i="5"/>
  <c r="A1374" i="5" s="1"/>
  <c r="J1932" i="5"/>
  <c r="L1932" i="5" s="1"/>
  <c r="P1932" i="5"/>
  <c r="O2497" i="5"/>
  <c r="A2497" i="5" s="1"/>
  <c r="O1064" i="5"/>
  <c r="A1064" i="5" s="1"/>
  <c r="P2401" i="5"/>
  <c r="O863" i="5"/>
  <c r="O1074" i="5"/>
  <c r="A1074" i="5" s="1"/>
  <c r="O2149" i="5"/>
  <c r="A2149" i="5" s="1"/>
  <c r="O537" i="5"/>
  <c r="A537" i="5" s="1"/>
  <c r="P849" i="5"/>
  <c r="O1855" i="5"/>
  <c r="A1855" i="5" s="1"/>
  <c r="O615" i="5"/>
  <c r="O1203" i="5"/>
  <c r="O1356" i="5"/>
  <c r="O425" i="5"/>
  <c r="D750" i="6"/>
  <c r="D779" i="6" s="1"/>
  <c r="D792" i="6" s="1"/>
  <c r="C372" i="9"/>
  <c r="D793" i="6"/>
  <c r="O2062" i="5"/>
  <c r="O2768" i="5"/>
  <c r="O555" i="5"/>
  <c r="J1195" i="5"/>
  <c r="L1195" i="5" s="1"/>
  <c r="J236" i="5"/>
  <c r="L236" i="5" s="1"/>
  <c r="P2410" i="5"/>
  <c r="J2410" i="5"/>
  <c r="L2410" i="5" s="1"/>
  <c r="J992" i="5"/>
  <c r="L992" i="5" s="1"/>
  <c r="P992" i="5"/>
  <c r="J811" i="5"/>
  <c r="L811" i="5" s="1"/>
  <c r="P514" i="5"/>
  <c r="J514" i="5"/>
  <c r="L514" i="5" s="1"/>
  <c r="P367" i="5"/>
  <c r="J367" i="5"/>
  <c r="L367" i="5" s="1"/>
  <c r="J2628" i="5"/>
  <c r="L2628" i="5" s="1"/>
  <c r="P2628" i="5"/>
  <c r="P133" i="5"/>
  <c r="P2525" i="5"/>
  <c r="J2525" i="5"/>
  <c r="L2525" i="5" s="1"/>
  <c r="O2525" i="5" s="1"/>
  <c r="J941" i="5"/>
  <c r="L941" i="5" s="1"/>
  <c r="P445" i="5"/>
  <c r="J445" i="5"/>
  <c r="L445" i="5" s="1"/>
  <c r="P1769" i="5"/>
  <c r="J1769" i="5"/>
  <c r="L1769" i="5" s="1"/>
  <c r="J1008" i="5"/>
  <c r="L1008" i="5" s="1"/>
  <c r="J2399" i="5"/>
  <c r="L2399" i="5" s="1"/>
  <c r="O2399" i="5" s="1"/>
  <c r="P2399" i="5"/>
  <c r="P589" i="5"/>
  <c r="P1815" i="5"/>
  <c r="P862" i="5"/>
  <c r="J862" i="5"/>
  <c r="L862" i="5" s="1"/>
  <c r="O862" i="5" s="1"/>
  <c r="P1373" i="5"/>
  <c r="J1373" i="5"/>
  <c r="L1373" i="5" s="1"/>
  <c r="P1228" i="5"/>
  <c r="J1350" i="5"/>
  <c r="L1350" i="5" s="1"/>
  <c r="P1350" i="5"/>
  <c r="J1838" i="5"/>
  <c r="L1838" i="5" s="1"/>
  <c r="P1838" i="5"/>
  <c r="J2852" i="5"/>
  <c r="L2852" i="5" s="1"/>
  <c r="P2852" i="5"/>
  <c r="P2867" i="5"/>
  <c r="J2867" i="5"/>
  <c r="L2867" i="5" s="1"/>
  <c r="O2867" i="5" s="1"/>
  <c r="P833" i="5"/>
  <c r="P2818" i="5"/>
  <c r="P1126" i="5"/>
  <c r="P1927" i="5"/>
  <c r="P2397" i="5"/>
  <c r="J552" i="5"/>
  <c r="L552" i="5" s="1"/>
  <c r="O552" i="5" s="1"/>
  <c r="J2509" i="5"/>
  <c r="L2509" i="5" s="1"/>
  <c r="J2834" i="5"/>
  <c r="L2834" i="5" s="1"/>
  <c r="P2713" i="5"/>
  <c r="J2713" i="5"/>
  <c r="L2713" i="5" s="1"/>
  <c r="J1439" i="5"/>
  <c r="L1439" i="5" s="1"/>
  <c r="J2388" i="5"/>
  <c r="L2388" i="5" s="1"/>
  <c r="J2297" i="5"/>
  <c r="L2297" i="5" s="1"/>
  <c r="P2830" i="5"/>
  <c r="P1118" i="5"/>
  <c r="J1118" i="5"/>
  <c r="L1118" i="5" s="1"/>
  <c r="P1788" i="5"/>
  <c r="J1788" i="5"/>
  <c r="L1788" i="5" s="1"/>
  <c r="J2404" i="5"/>
  <c r="L2404" i="5" s="1"/>
  <c r="J2465" i="5"/>
  <c r="L2465" i="5" s="1"/>
  <c r="J2685" i="5"/>
  <c r="L2685" i="5" s="1"/>
  <c r="J1339" i="5"/>
  <c r="L1339" i="5" s="1"/>
  <c r="O1339" i="5" s="1"/>
  <c r="P1410" i="5"/>
  <c r="J1410" i="5"/>
  <c r="L1410" i="5" s="1"/>
  <c r="J2303" i="5"/>
  <c r="L2303" i="5" s="1"/>
  <c r="P1152" i="5"/>
  <c r="J1152" i="5"/>
  <c r="L1152" i="5" s="1"/>
  <c r="P2062" i="5"/>
  <c r="J2062" i="5"/>
  <c r="L2062" i="5" s="1"/>
  <c r="P1665" i="5"/>
  <c r="J1665" i="5"/>
  <c r="L1665" i="5" s="1"/>
  <c r="P2637" i="5"/>
  <c r="J2637" i="5"/>
  <c r="L2637" i="5" s="1"/>
  <c r="P827" i="5"/>
  <c r="J875" i="5"/>
  <c r="L875" i="5" s="1"/>
  <c r="P875" i="5"/>
  <c r="P1901" i="5"/>
  <c r="J1901" i="5"/>
  <c r="L1901" i="5" s="1"/>
  <c r="P979" i="5"/>
  <c r="J2417" i="5"/>
  <c r="L2417" i="5" s="1"/>
  <c r="P2417" i="5"/>
  <c r="P1448" i="5"/>
  <c r="J1448" i="5"/>
  <c r="L1448" i="5" s="1"/>
  <c r="P1896" i="5"/>
  <c r="J1896" i="5"/>
  <c r="L1896" i="5" s="1"/>
  <c r="P2572" i="5"/>
  <c r="J2572" i="5"/>
  <c r="L2572" i="5" s="1"/>
  <c r="P1432" i="5"/>
  <c r="J308" i="5"/>
  <c r="L308" i="5" s="1"/>
  <c r="P308" i="5"/>
  <c r="P2581" i="5"/>
  <c r="J2581" i="5"/>
  <c r="L2581" i="5" s="1"/>
  <c r="P1876" i="5"/>
  <c r="J1876" i="5"/>
  <c r="L1876" i="5" s="1"/>
  <c r="J1807" i="5"/>
  <c r="L1807" i="5" s="1"/>
  <c r="P540" i="5"/>
  <c r="J540" i="5"/>
  <c r="L540" i="5" s="1"/>
  <c r="J522" i="5"/>
  <c r="L522" i="5" s="1"/>
  <c r="J717" i="5"/>
  <c r="L717" i="5" s="1"/>
  <c r="P717" i="5"/>
  <c r="J1476" i="5"/>
  <c r="L1476" i="5" s="1"/>
  <c r="P40" i="5"/>
  <c r="J2840" i="5"/>
  <c r="L2840" i="5" s="1"/>
  <c r="P2840" i="5"/>
  <c r="P2093" i="5"/>
  <c r="J2093" i="5"/>
  <c r="L2093" i="5" s="1"/>
  <c r="J325" i="5"/>
  <c r="L325" i="5" s="1"/>
  <c r="P325" i="5"/>
  <c r="J1606" i="5"/>
  <c r="L1606" i="5" s="1"/>
  <c r="P1606" i="5"/>
  <c r="P470" i="5"/>
  <c r="J2327" i="5"/>
  <c r="L2327" i="5" s="1"/>
  <c r="J1355" i="5"/>
  <c r="L1355" i="5" s="1"/>
  <c r="O1355" i="5" s="1"/>
  <c r="A1355" i="5" s="1"/>
  <c r="P1355" i="5"/>
  <c r="J1913" i="5"/>
  <c r="L1913" i="5" s="1"/>
  <c r="P1913" i="5"/>
  <c r="J1955" i="5"/>
  <c r="L1955" i="5" s="1"/>
  <c r="J767" i="5"/>
  <c r="L767" i="5" s="1"/>
  <c r="P767" i="5"/>
  <c r="P658" i="5"/>
  <c r="J1331" i="5"/>
  <c r="L1331" i="5" s="1"/>
  <c r="P1331" i="5"/>
  <c r="J1345" i="5"/>
  <c r="L1345" i="5" s="1"/>
  <c r="J1418" i="5"/>
  <c r="L1418" i="5" s="1"/>
  <c r="P1361" i="5"/>
  <c r="P370" i="5"/>
  <c r="J370" i="5"/>
  <c r="L370" i="5" s="1"/>
  <c r="J2523" i="5"/>
  <c r="L2523" i="5" s="1"/>
  <c r="O2523" i="5" s="1"/>
  <c r="P175" i="5"/>
  <c r="J1294" i="5"/>
  <c r="L1294" i="5" s="1"/>
  <c r="P1294" i="5"/>
  <c r="P2668" i="5"/>
  <c r="J1559" i="5"/>
  <c r="L1559" i="5" s="1"/>
  <c r="P1559" i="5"/>
  <c r="J1096" i="5"/>
  <c r="L1096" i="5" s="1"/>
  <c r="P1096" i="5"/>
  <c r="J630" i="5"/>
  <c r="L630" i="5" s="1"/>
  <c r="P630" i="5"/>
  <c r="P2042" i="5"/>
  <c r="J2042" i="5"/>
  <c r="L2042" i="5" s="1"/>
  <c r="J873" i="5"/>
  <c r="L873" i="5" s="1"/>
  <c r="P873" i="5"/>
  <c r="P2739" i="5"/>
  <c r="J2739" i="5"/>
  <c r="L2739" i="5" s="1"/>
  <c r="P1007" i="5"/>
  <c r="J595" i="5"/>
  <c r="L595" i="5" s="1"/>
  <c r="J1719" i="5"/>
  <c r="L1719" i="5" s="1"/>
  <c r="P1719" i="5"/>
  <c r="P2089" i="5"/>
  <c r="J2089" i="5"/>
  <c r="L2089" i="5" s="1"/>
  <c r="P1673" i="5"/>
  <c r="J1673" i="5"/>
  <c r="L1673" i="5" s="1"/>
  <c r="P984" i="5"/>
  <c r="J1031" i="5"/>
  <c r="L1031" i="5" s="1"/>
  <c r="P1317" i="5"/>
  <c r="J1543" i="5"/>
  <c r="L1543" i="5" s="1"/>
  <c r="J2181" i="5"/>
  <c r="L2181" i="5" s="1"/>
  <c r="P231" i="5"/>
  <c r="J1229" i="5"/>
  <c r="L1229" i="5" s="1"/>
  <c r="P2565" i="5"/>
  <c r="P2164" i="5"/>
  <c r="J2721" i="5"/>
  <c r="L2721" i="5" s="1"/>
  <c r="J2073" i="5"/>
  <c r="L2073" i="5" s="1"/>
  <c r="O2073" i="5" s="1"/>
  <c r="J2011" i="5"/>
  <c r="L2011" i="5" s="1"/>
  <c r="P1225" i="5"/>
  <c r="J1225" i="5"/>
  <c r="L1225" i="5" s="1"/>
  <c r="O1225" i="5" s="1"/>
  <c r="J1337" i="5"/>
  <c r="L1337" i="5" s="1"/>
  <c r="P509" i="5"/>
  <c r="J509" i="5"/>
  <c r="L509" i="5" s="1"/>
  <c r="J632" i="5"/>
  <c r="L632" i="5" s="1"/>
  <c r="P632" i="5"/>
  <c r="J2466" i="5"/>
  <c r="L2466" i="5" s="1"/>
  <c r="P1282" i="5"/>
  <c r="J1282" i="5"/>
  <c r="L1282" i="5" s="1"/>
  <c r="P994" i="5"/>
  <c r="J994" i="5"/>
  <c r="L994" i="5" s="1"/>
  <c r="O994" i="5" s="1"/>
  <c r="P2351" i="5"/>
  <c r="J2351" i="5"/>
  <c r="L2351" i="5" s="1"/>
  <c r="O2351" i="5" s="1"/>
  <c r="A2351" i="5" s="1"/>
  <c r="J1127" i="5"/>
  <c r="L1127" i="5" s="1"/>
  <c r="P1551" i="5"/>
  <c r="J104" i="5"/>
  <c r="L104" i="5" s="1"/>
  <c r="P104" i="5"/>
  <c r="P2778" i="5"/>
  <c r="J2778" i="5"/>
  <c r="L2778" i="5" s="1"/>
  <c r="P396" i="5"/>
  <c r="P1910" i="5"/>
  <c r="J1910" i="5"/>
  <c r="L1910" i="5" s="1"/>
  <c r="J2480" i="5"/>
  <c r="L2480" i="5" s="1"/>
  <c r="P1505" i="5"/>
  <c r="J1505" i="5"/>
  <c r="L1505" i="5" s="1"/>
  <c r="J1344" i="5"/>
  <c r="L1344" i="5" s="1"/>
  <c r="P1344" i="5"/>
  <c r="P474" i="5"/>
  <c r="J1227" i="5"/>
  <c r="L1227" i="5" s="1"/>
  <c r="J1988" i="5"/>
  <c r="L1988" i="5" s="1"/>
  <c r="P1988" i="5"/>
  <c r="J1564" i="5"/>
  <c r="L1564" i="5" s="1"/>
  <c r="P2803" i="5"/>
  <c r="P1880" i="5"/>
  <c r="P839" i="5"/>
  <c r="J839" i="5"/>
  <c r="L839" i="5" s="1"/>
  <c r="P2568" i="5"/>
  <c r="J2568" i="5"/>
  <c r="L2568" i="5" s="1"/>
  <c r="J1951" i="5"/>
  <c r="L1951" i="5" s="1"/>
  <c r="O1951" i="5" s="1"/>
  <c r="A1951" i="5" s="1"/>
  <c r="P1951" i="5"/>
  <c r="P588" i="5"/>
  <c r="J588" i="5"/>
  <c r="L588" i="5" s="1"/>
  <c r="P953" i="5"/>
  <c r="J953" i="5"/>
  <c r="L953" i="5" s="1"/>
  <c r="J1917" i="5"/>
  <c r="L1917" i="5" s="1"/>
  <c r="J690" i="5"/>
  <c r="L690" i="5" s="1"/>
  <c r="J2228" i="5"/>
  <c r="L2228" i="5" s="1"/>
  <c r="P2228" i="5"/>
  <c r="P464" i="5"/>
  <c r="J464" i="5"/>
  <c r="L464" i="5" s="1"/>
  <c r="J2772" i="5"/>
  <c r="L2772" i="5" s="1"/>
  <c r="J1808" i="5"/>
  <c r="L1808" i="5" s="1"/>
  <c r="P1808" i="5"/>
  <c r="P407" i="5"/>
  <c r="J2084" i="5"/>
  <c r="L2084" i="5" s="1"/>
  <c r="P1333" i="5"/>
  <c r="J1333" i="5"/>
  <c r="L1333" i="5" s="1"/>
  <c r="O1333" i="5" s="1"/>
  <c r="P1915" i="5"/>
  <c r="P867" i="5"/>
  <c r="J867" i="5"/>
  <c r="L867" i="5" s="1"/>
  <c r="P1406" i="5"/>
  <c r="P1699" i="5"/>
  <c r="J1699" i="5"/>
  <c r="L1699" i="5" s="1"/>
  <c r="J1062" i="5"/>
  <c r="L1062" i="5" s="1"/>
  <c r="P1159" i="5"/>
  <c r="J1159" i="5"/>
  <c r="L1159" i="5" s="1"/>
  <c r="J194" i="5"/>
  <c r="L194" i="5" s="1"/>
  <c r="P194" i="5"/>
  <c r="J1312" i="5"/>
  <c r="L1312" i="5" s="1"/>
  <c r="P229" i="5"/>
  <c r="J1877" i="5"/>
  <c r="L1877" i="5" s="1"/>
  <c r="P904" i="5"/>
  <c r="J904" i="5"/>
  <c r="L904" i="5" s="1"/>
  <c r="J1961" i="5"/>
  <c r="L1961" i="5" s="1"/>
  <c r="J2407" i="5"/>
  <c r="L2407" i="5" s="1"/>
  <c r="P2407" i="5"/>
  <c r="P1478" i="5"/>
  <c r="J1478" i="5"/>
  <c r="L1478" i="5" s="1"/>
  <c r="J1288" i="5"/>
  <c r="L1288" i="5" s="1"/>
  <c r="P1288" i="5"/>
  <c r="J1315" i="5"/>
  <c r="L1315" i="5" s="1"/>
  <c r="P1060" i="5"/>
  <c r="P425" i="5"/>
  <c r="P1554" i="5"/>
  <c r="J1618" i="5"/>
  <c r="L1618" i="5" s="1"/>
  <c r="J395" i="5"/>
  <c r="L395" i="5" s="1"/>
  <c r="P395" i="5"/>
  <c r="P349" i="5"/>
  <c r="J349" i="5"/>
  <c r="L349" i="5" s="1"/>
  <c r="J604" i="5"/>
  <c r="L604" i="5" s="1"/>
  <c r="P604" i="5"/>
  <c r="J2705" i="5"/>
  <c r="L2705" i="5" s="1"/>
  <c r="J901" i="5"/>
  <c r="L901" i="5" s="1"/>
  <c r="J1666" i="5"/>
  <c r="L1666" i="5" s="1"/>
  <c r="O1666" i="5" s="1"/>
  <c r="P1666" i="5"/>
  <c r="J986" i="5"/>
  <c r="L986" i="5" s="1"/>
  <c r="P986" i="5"/>
  <c r="P2044" i="5"/>
  <c r="J2044" i="5"/>
  <c r="L2044" i="5" s="1"/>
  <c r="P2368" i="5"/>
  <c r="J2368" i="5"/>
  <c r="L2368" i="5" s="1"/>
  <c r="O2368" i="5" s="1"/>
  <c r="J937" i="5"/>
  <c r="L937" i="5" s="1"/>
  <c r="P937" i="5"/>
  <c r="J2508" i="5"/>
  <c r="L2508" i="5" s="1"/>
  <c r="J1444" i="5"/>
  <c r="L1444" i="5" s="1"/>
  <c r="J311" i="5"/>
  <c r="L311" i="5" s="1"/>
  <c r="P311" i="5"/>
  <c r="J1761" i="5"/>
  <c r="L1761" i="5" s="1"/>
  <c r="O1761" i="5" s="1"/>
  <c r="P1761" i="5"/>
  <c r="J1702" i="5"/>
  <c r="L1702" i="5" s="1"/>
  <c r="J1682" i="5"/>
  <c r="L1682" i="5" s="1"/>
  <c r="P2147" i="5"/>
  <c r="J1729" i="5"/>
  <c r="L1729" i="5" s="1"/>
  <c r="O1729" i="5" s="1"/>
  <c r="P1567" i="5"/>
  <c r="P2389" i="5"/>
  <c r="J2389" i="5"/>
  <c r="L2389" i="5" s="1"/>
  <c r="P2723" i="5"/>
  <c r="J2723" i="5"/>
  <c r="L2723" i="5" s="1"/>
  <c r="J642" i="5"/>
  <c r="L642" i="5" s="1"/>
  <c r="P2600" i="5"/>
  <c r="J2600" i="5"/>
  <c r="L2600" i="5" s="1"/>
  <c r="P54" i="5"/>
  <c r="J1142" i="5"/>
  <c r="L1142" i="5" s="1"/>
  <c r="P1142" i="5"/>
  <c r="P495" i="5"/>
  <c r="J495" i="5"/>
  <c r="L495" i="5" s="1"/>
  <c r="J909" i="5"/>
  <c r="L909" i="5" s="1"/>
  <c r="P909" i="5"/>
  <c r="P1853" i="5"/>
  <c r="J1853" i="5"/>
  <c r="L1853" i="5" s="1"/>
  <c r="P2814" i="5"/>
  <c r="J2814" i="5"/>
  <c r="L2814" i="5" s="1"/>
  <c r="J2857" i="5"/>
  <c r="L2857" i="5" s="1"/>
  <c r="P2857" i="5"/>
  <c r="J2762" i="5"/>
  <c r="L2762" i="5" s="1"/>
  <c r="P2762" i="5"/>
  <c r="P2547" i="5"/>
  <c r="J2547" i="5"/>
  <c r="L2547" i="5" s="1"/>
  <c r="P2574" i="5"/>
  <c r="J2574" i="5"/>
  <c r="L2574" i="5" s="1"/>
  <c r="P2448" i="5"/>
  <c r="J2448" i="5"/>
  <c r="L2448" i="5" s="1"/>
  <c r="P1486" i="5"/>
  <c r="P1079" i="5"/>
  <c r="J1079" i="5"/>
  <c r="L1079" i="5" s="1"/>
  <c r="P324" i="5"/>
  <c r="J324" i="5"/>
  <c r="L324" i="5" s="1"/>
  <c r="P2774" i="5"/>
  <c r="J2609" i="5"/>
  <c r="L2609" i="5" s="1"/>
  <c r="J2003" i="5"/>
  <c r="L2003" i="5" s="1"/>
  <c r="P1348" i="5"/>
  <c r="J1348" i="5"/>
  <c r="L1348" i="5" s="1"/>
  <c r="P2099" i="5"/>
  <c r="J2099" i="5"/>
  <c r="L2099" i="5" s="1"/>
  <c r="J547" i="5"/>
  <c r="L547" i="5" s="1"/>
  <c r="P547" i="5"/>
  <c r="J2053" i="5"/>
  <c r="L2053" i="5" s="1"/>
  <c r="P437" i="5"/>
  <c r="J437" i="5"/>
  <c r="L437" i="5" s="1"/>
  <c r="J1959" i="5"/>
  <c r="L1959" i="5" s="1"/>
  <c r="J149" i="5"/>
  <c r="L149" i="5" s="1"/>
  <c r="P149" i="5"/>
  <c r="J2623" i="5"/>
  <c r="L2623" i="5" s="1"/>
  <c r="P2623" i="5"/>
  <c r="J1716" i="5"/>
  <c r="L1716" i="5" s="1"/>
  <c r="P1716" i="5"/>
  <c r="J1545" i="5"/>
  <c r="L1545" i="5" s="1"/>
  <c r="P1545" i="5"/>
  <c r="P1275" i="5"/>
  <c r="J1275" i="5"/>
  <c r="L1275" i="5" s="1"/>
  <c r="J2439" i="5"/>
  <c r="L2439" i="5" s="1"/>
  <c r="P238" i="5"/>
  <c r="J2163" i="5"/>
  <c r="L2163" i="5" s="1"/>
  <c r="P2163" i="5"/>
  <c r="J312" i="5"/>
  <c r="L312" i="5" s="1"/>
  <c r="P312" i="5"/>
  <c r="J593" i="5"/>
  <c r="L593" i="5" s="1"/>
  <c r="P593" i="5"/>
  <c r="J2390" i="5"/>
  <c r="L2390" i="5" s="1"/>
  <c r="J1723" i="5"/>
  <c r="L1723" i="5" s="1"/>
  <c r="J2350" i="5"/>
  <c r="L2350" i="5" s="1"/>
  <c r="P2350" i="5"/>
  <c r="P98" i="5"/>
  <c r="J98" i="5"/>
  <c r="L98" i="5" s="1"/>
  <c r="P605" i="5"/>
  <c r="J605" i="5"/>
  <c r="L605" i="5" s="1"/>
  <c r="P2874" i="5"/>
  <c r="J2874" i="5"/>
  <c r="L2874" i="5" s="1"/>
  <c r="J432" i="5"/>
  <c r="L432" i="5" s="1"/>
  <c r="P432" i="5"/>
  <c r="P2121" i="5"/>
  <c r="J2121" i="5"/>
  <c r="L2121" i="5" s="1"/>
  <c r="J263" i="5"/>
  <c r="L263" i="5" s="1"/>
  <c r="P263" i="5"/>
  <c r="J2832" i="5"/>
  <c r="L2832" i="5" s="1"/>
  <c r="O2832" i="5" s="1"/>
  <c r="P2832" i="5"/>
  <c r="J956" i="5"/>
  <c r="L956" i="5" s="1"/>
  <c r="O956" i="5" s="1"/>
  <c r="P956" i="5"/>
  <c r="P1076" i="5"/>
  <c r="J1076" i="5"/>
  <c r="L1076" i="5" s="1"/>
  <c r="J2177" i="5"/>
  <c r="L2177" i="5" s="1"/>
  <c r="P2177" i="5"/>
  <c r="P601" i="5"/>
  <c r="J601" i="5"/>
  <c r="L601" i="5" s="1"/>
  <c r="J359" i="5"/>
  <c r="L359" i="5" s="1"/>
  <c r="P210" i="5"/>
  <c r="J210" i="5"/>
  <c r="L210" i="5" s="1"/>
  <c r="P993" i="5"/>
  <c r="J993" i="5"/>
  <c r="L993" i="5" s="1"/>
  <c r="P246" i="5"/>
  <c r="J246" i="5"/>
  <c r="L246" i="5" s="1"/>
  <c r="P1044" i="5"/>
  <c r="J1044" i="5"/>
  <c r="L1044" i="5" s="1"/>
  <c r="P2620" i="5"/>
  <c r="J2620" i="5"/>
  <c r="L2620" i="5" s="1"/>
  <c r="P2374" i="5"/>
  <c r="J2374" i="5"/>
  <c r="L2374" i="5" s="1"/>
  <c r="J411" i="5"/>
  <c r="L411" i="5" s="1"/>
  <c r="P411" i="5"/>
  <c r="J2859" i="5"/>
  <c r="L2859" i="5" s="1"/>
  <c r="P1773" i="5"/>
  <c r="J997" i="5"/>
  <c r="L997" i="5" s="1"/>
  <c r="O997" i="5" s="1"/>
  <c r="A997" i="5" s="1"/>
  <c r="P997" i="5"/>
  <c r="J111" i="5"/>
  <c r="L111" i="5" s="1"/>
  <c r="J1599" i="5"/>
  <c r="L1599" i="5" s="1"/>
  <c r="P1599" i="5"/>
  <c r="J1611" i="5"/>
  <c r="L1611" i="5" s="1"/>
  <c r="P331" i="5"/>
  <c r="J331" i="5"/>
  <c r="L331" i="5" s="1"/>
  <c r="J887" i="5"/>
  <c r="L887" i="5" s="1"/>
  <c r="P887" i="5"/>
  <c r="P1931" i="5"/>
  <c r="J1931" i="5"/>
  <c r="L1931" i="5" s="1"/>
  <c r="J820" i="5"/>
  <c r="L820" i="5" s="1"/>
  <c r="O820" i="5" s="1"/>
  <c r="P820" i="5"/>
  <c r="J1849" i="5"/>
  <c r="L1849" i="5" s="1"/>
  <c r="P1849" i="5"/>
  <c r="J1869" i="5"/>
  <c r="L1869" i="5" s="1"/>
  <c r="O1869" i="5" s="1"/>
  <c r="P1869" i="5"/>
  <c r="P6" i="5"/>
  <c r="J6" i="5"/>
  <c r="L6" i="5" s="1"/>
  <c r="J1046" i="5"/>
  <c r="L1046" i="5" s="1"/>
  <c r="P1046" i="5"/>
  <c r="J2049" i="5"/>
  <c r="L2049" i="5" s="1"/>
  <c r="P2182" i="5"/>
  <c r="J2182" i="5"/>
  <c r="L2182" i="5" s="1"/>
  <c r="P2060" i="5"/>
  <c r="P566" i="5"/>
  <c r="P313" i="5"/>
  <c r="P660" i="5"/>
  <c r="J1322" i="5"/>
  <c r="L1322" i="5" s="1"/>
  <c r="P1795" i="5"/>
  <c r="J2663" i="5"/>
  <c r="L2663" i="5" s="1"/>
  <c r="P1992" i="5"/>
  <c r="J628" i="5"/>
  <c r="L628" i="5" s="1"/>
  <c r="O628" i="5" s="1"/>
  <c r="P1509" i="5"/>
  <c r="J1509" i="5"/>
  <c r="L1509" i="5" s="1"/>
  <c r="J2107" i="5"/>
  <c r="L2107" i="5" s="1"/>
  <c r="P2107" i="5"/>
  <c r="J1857" i="5"/>
  <c r="L1857" i="5" s="1"/>
  <c r="P1217" i="5"/>
  <c r="J1217" i="5"/>
  <c r="L1217" i="5" s="1"/>
  <c r="J639" i="5"/>
  <c r="L639" i="5" s="1"/>
  <c r="P639" i="5"/>
  <c r="J2219" i="5"/>
  <c r="L2219" i="5" s="1"/>
  <c r="P2219" i="5"/>
  <c r="P1714" i="5"/>
  <c r="J1714" i="5"/>
  <c r="L1714" i="5" s="1"/>
  <c r="O1714" i="5" s="1"/>
  <c r="A1714" i="5" s="1"/>
  <c r="J1270" i="5"/>
  <c r="L1270" i="5" s="1"/>
  <c r="P1270" i="5"/>
  <c r="P1238" i="5"/>
  <c r="J1238" i="5"/>
  <c r="L1238" i="5" s="1"/>
  <c r="O1238" i="5" s="1"/>
  <c r="J590" i="5"/>
  <c r="L590" i="5" s="1"/>
  <c r="J1845" i="5"/>
  <c r="L1845" i="5" s="1"/>
  <c r="P1845" i="5"/>
  <c r="J1093" i="5"/>
  <c r="L1093" i="5" s="1"/>
  <c r="P1093" i="5"/>
  <c r="P2638" i="5"/>
  <c r="J2638" i="5"/>
  <c r="L2638" i="5" s="1"/>
  <c r="J1471" i="5"/>
  <c r="L1471" i="5" s="1"/>
  <c r="P1471" i="5"/>
  <c r="J612" i="5"/>
  <c r="L612" i="5" s="1"/>
  <c r="P612" i="5"/>
  <c r="P1162" i="5"/>
  <c r="J1162" i="5"/>
  <c r="L1162" i="5" s="1"/>
  <c r="P1610" i="5"/>
  <c r="J1610" i="5"/>
  <c r="L1610" i="5" s="1"/>
  <c r="P773" i="5"/>
  <c r="P958" i="5"/>
  <c r="J958" i="5"/>
  <c r="L958" i="5" s="1"/>
  <c r="O958" i="5" s="1"/>
  <c r="J669" i="5"/>
  <c r="L669" i="5" s="1"/>
  <c r="P438" i="5"/>
  <c r="J438" i="5"/>
  <c r="L438" i="5" s="1"/>
  <c r="J1885" i="5"/>
  <c r="L1885" i="5" s="1"/>
  <c r="P1703" i="5"/>
  <c r="J1703" i="5"/>
  <c r="L1703" i="5" s="1"/>
  <c r="O1703" i="5" s="1"/>
  <c r="P1358" i="5"/>
  <c r="J1358" i="5"/>
  <c r="L1358" i="5" s="1"/>
  <c r="P1163" i="5"/>
  <c r="J1163" i="5"/>
  <c r="L1163" i="5" s="1"/>
  <c r="P1311" i="5"/>
  <c r="J1311" i="5"/>
  <c r="L1311" i="5" s="1"/>
  <c r="J187" i="5"/>
  <c r="L187" i="5" s="1"/>
  <c r="P187" i="5"/>
  <c r="P380" i="5"/>
  <c r="J2802" i="5"/>
  <c r="L2802" i="5" s="1"/>
  <c r="P2802" i="5"/>
  <c r="J1731" i="5"/>
  <c r="L1731" i="5" s="1"/>
  <c r="P1731" i="5"/>
  <c r="P1969" i="5"/>
  <c r="P2462" i="5"/>
  <c r="J2462" i="5"/>
  <c r="L2462" i="5" s="1"/>
  <c r="P2854" i="5"/>
  <c r="J2854" i="5"/>
  <c r="L2854" i="5" s="1"/>
  <c r="J791" i="5"/>
  <c r="L791" i="5" s="1"/>
  <c r="J2345" i="5"/>
  <c r="L2345" i="5" s="1"/>
  <c r="P2345" i="5"/>
  <c r="J1863" i="5"/>
  <c r="L1863" i="5" s="1"/>
  <c r="P1863" i="5"/>
  <c r="P504" i="5"/>
  <c r="J504" i="5"/>
  <c r="L504" i="5" s="1"/>
  <c r="P2793" i="5"/>
  <c r="J2793" i="5"/>
  <c r="L2793" i="5" s="1"/>
  <c r="J2755" i="5"/>
  <c r="L2755" i="5" s="1"/>
  <c r="J2475" i="5"/>
  <c r="L2475" i="5" s="1"/>
  <c r="P2475" i="5"/>
  <c r="J2831" i="5"/>
  <c r="L2831" i="5" s="1"/>
  <c r="P2831" i="5"/>
  <c r="J1498" i="5"/>
  <c r="L1498" i="5" s="1"/>
  <c r="P1498" i="5"/>
  <c r="J1591" i="5"/>
  <c r="L1591" i="5" s="1"/>
  <c r="P1591" i="5"/>
  <c r="P1843" i="5"/>
  <c r="J1843" i="5"/>
  <c r="L1843" i="5" s="1"/>
  <c r="J1916" i="5"/>
  <c r="L1916" i="5" s="1"/>
  <c r="P1916" i="5"/>
  <c r="P2422" i="5"/>
  <c r="J2422" i="5"/>
  <c r="L2422" i="5" s="1"/>
  <c r="J2657" i="5"/>
  <c r="L2657" i="5" s="1"/>
  <c r="P2427" i="5"/>
  <c r="P2224" i="5"/>
  <c r="J2224" i="5"/>
  <c r="L2224" i="5" s="1"/>
  <c r="P609" i="5"/>
  <c r="J2805" i="5"/>
  <c r="L2805" i="5" s="1"/>
  <c r="J2687" i="5"/>
  <c r="L2687" i="5" s="1"/>
  <c r="J1133" i="5"/>
  <c r="L1133" i="5" s="1"/>
  <c r="J1513" i="5"/>
  <c r="L1513" i="5" s="1"/>
  <c r="P798" i="5"/>
  <c r="J142" i="5"/>
  <c r="L142" i="5" s="1"/>
  <c r="P142" i="5"/>
  <c r="J71" i="5"/>
  <c r="L71" i="5" s="1"/>
  <c r="P71" i="5"/>
  <c r="J2472" i="5"/>
  <c r="L2472" i="5" s="1"/>
  <c r="P2472" i="5"/>
  <c r="J2479" i="5"/>
  <c r="L2479" i="5" s="1"/>
  <c r="O2479" i="5" s="1"/>
  <c r="P2479" i="5"/>
  <c r="P1451" i="5"/>
  <c r="J492" i="5"/>
  <c r="L492" i="5" s="1"/>
  <c r="P492" i="5"/>
  <c r="J1898" i="5"/>
  <c r="L1898" i="5" s="1"/>
  <c r="P1898" i="5"/>
  <c r="J2360" i="5"/>
  <c r="L2360" i="5" s="1"/>
  <c r="P2630" i="5"/>
  <c r="J144" i="5"/>
  <c r="L144" i="5" s="1"/>
  <c r="P144" i="5"/>
  <c r="P1115" i="5"/>
  <c r="J1115" i="5"/>
  <c r="L1115" i="5" s="1"/>
  <c r="P1640" i="5"/>
  <c r="J1640" i="5"/>
  <c r="L1640" i="5" s="1"/>
  <c r="J2680" i="5"/>
  <c r="L2680" i="5" s="1"/>
  <c r="O2680" i="5" s="1"/>
  <c r="P2680" i="5"/>
  <c r="J2020" i="5"/>
  <c r="L2020" i="5" s="1"/>
  <c r="J376" i="5"/>
  <c r="L376" i="5" s="1"/>
  <c r="P2114" i="5"/>
  <c r="J2114" i="5"/>
  <c r="L2114" i="5" s="1"/>
  <c r="O2114" i="5" s="1"/>
  <c r="A2114" i="5" s="1"/>
  <c r="J2619" i="5"/>
  <c r="L2619" i="5" s="1"/>
  <c r="P1388" i="5"/>
  <c r="J1388" i="5"/>
  <c r="L1388" i="5" s="1"/>
  <c r="P1242" i="5"/>
  <c r="P600" i="5"/>
  <c r="J600" i="5"/>
  <c r="L600" i="5" s="1"/>
  <c r="J2744" i="5"/>
  <c r="L2744" i="5" s="1"/>
  <c r="P2744" i="5"/>
  <c r="P1335" i="5"/>
  <c r="J1335" i="5"/>
  <c r="L1335" i="5" s="1"/>
  <c r="P1497" i="5"/>
  <c r="J1497" i="5"/>
  <c r="L1497" i="5" s="1"/>
  <c r="J1588" i="5"/>
  <c r="L1588" i="5" s="1"/>
  <c r="P1588" i="5"/>
  <c r="P2266" i="5"/>
  <c r="J278" i="5"/>
  <c r="L278" i="5" s="1"/>
  <c r="J1964" i="5"/>
  <c r="L1964" i="5" s="1"/>
  <c r="O1964" i="5" s="1"/>
  <c r="P1145" i="5"/>
  <c r="J1145" i="5"/>
  <c r="L1145" i="5" s="1"/>
  <c r="P1827" i="5"/>
  <c r="J1827" i="5"/>
  <c r="L1827" i="5" s="1"/>
  <c r="J743" i="5"/>
  <c r="L743" i="5" s="1"/>
  <c r="P743" i="5"/>
  <c r="J2853" i="5"/>
  <c r="L2853" i="5" s="1"/>
  <c r="P2853" i="5"/>
  <c r="J571" i="5"/>
  <c r="L571" i="5" s="1"/>
  <c r="P571" i="5"/>
  <c r="J1083" i="5"/>
  <c r="L1083" i="5" s="1"/>
  <c r="P1083" i="5"/>
  <c r="J616" i="5"/>
  <c r="L616" i="5" s="1"/>
  <c r="J2018" i="5"/>
  <c r="L2018" i="5" s="1"/>
  <c r="J362" i="5"/>
  <c r="L362" i="5" s="1"/>
  <c r="P362" i="5"/>
  <c r="P1968" i="5"/>
  <c r="J1532" i="5"/>
  <c r="L1532" i="5" s="1"/>
  <c r="P1532" i="5"/>
  <c r="J216" i="5"/>
  <c r="L216" i="5" s="1"/>
  <c r="J1020" i="5"/>
  <c r="L1020" i="5" s="1"/>
  <c r="O1020" i="5" s="1"/>
  <c r="A1020" i="5" s="1"/>
  <c r="P2309" i="5"/>
  <c r="J2309" i="5"/>
  <c r="L2309" i="5" s="1"/>
  <c r="P2039" i="5"/>
  <c r="J2039" i="5"/>
  <c r="L2039" i="5" s="1"/>
  <c r="J1189" i="5"/>
  <c r="L1189" i="5" s="1"/>
  <c r="P1189" i="5"/>
  <c r="J2201" i="5"/>
  <c r="L2201" i="5" s="1"/>
  <c r="P2201" i="5"/>
  <c r="J2202" i="5"/>
  <c r="L2202" i="5" s="1"/>
  <c r="P2202" i="5"/>
  <c r="J2192" i="5"/>
  <c r="L2192" i="5" s="1"/>
  <c r="P2192" i="5"/>
  <c r="J2387" i="5"/>
  <c r="L2387" i="5" s="1"/>
  <c r="P2387" i="5"/>
  <c r="P1151" i="5"/>
  <c r="P307" i="5"/>
  <c r="J1958" i="5"/>
  <c r="L1958" i="5" s="1"/>
  <c r="J262" i="5"/>
  <c r="L262" i="5" s="1"/>
  <c r="J206" i="5"/>
  <c r="L206" i="5" s="1"/>
  <c r="J524" i="5"/>
  <c r="L524" i="5" s="1"/>
  <c r="O524" i="5" s="1"/>
  <c r="P524" i="5"/>
  <c r="P2103" i="5"/>
  <c r="J2103" i="5"/>
  <c r="L2103" i="5" s="1"/>
  <c r="J1455" i="5"/>
  <c r="L1455" i="5" s="1"/>
  <c r="P1455" i="5"/>
  <c r="P969" i="5"/>
  <c r="J969" i="5"/>
  <c r="L969" i="5" s="1"/>
  <c r="P2495" i="5"/>
  <c r="J2495" i="5"/>
  <c r="L2495" i="5" s="1"/>
  <c r="P2292" i="5"/>
  <c r="J2292" i="5"/>
  <c r="L2292" i="5" s="1"/>
  <c r="J1472" i="5"/>
  <c r="L1472" i="5" s="1"/>
  <c r="J2573" i="5"/>
  <c r="L2573" i="5" s="1"/>
  <c r="P2573" i="5"/>
  <c r="J2634" i="5"/>
  <c r="L2634" i="5" s="1"/>
  <c r="O2634" i="5" s="1"/>
  <c r="J1861" i="5"/>
  <c r="L1861" i="5" s="1"/>
  <c r="P1861" i="5"/>
  <c r="J1523" i="5"/>
  <c r="L1523" i="5" s="1"/>
  <c r="P1523" i="5"/>
  <c r="J2644" i="5"/>
  <c r="L2644" i="5" s="1"/>
  <c r="P200" i="5"/>
  <c r="J200" i="5"/>
  <c r="L200" i="5" s="1"/>
  <c r="O200" i="5" s="1"/>
  <c r="P542" i="5"/>
  <c r="P1491" i="5"/>
  <c r="J1491" i="5"/>
  <c r="L1491" i="5" s="1"/>
  <c r="P1174" i="5"/>
  <c r="J1174" i="5"/>
  <c r="L1174" i="5" s="1"/>
  <c r="P4" i="5"/>
  <c r="J4" i="5"/>
  <c r="L4" i="5" s="1"/>
  <c r="P1295" i="5"/>
  <c r="J1295" i="5"/>
  <c r="L1295" i="5" s="1"/>
  <c r="P805" i="5"/>
  <c r="J805" i="5"/>
  <c r="L805" i="5" s="1"/>
  <c r="P288" i="5"/>
  <c r="J288" i="5"/>
  <c r="L288" i="5" s="1"/>
  <c r="P823" i="5"/>
  <c r="J823" i="5"/>
  <c r="L823" i="5" s="1"/>
  <c r="O823" i="5" s="1"/>
  <c r="P1071" i="5"/>
  <c r="J1071" i="5"/>
  <c r="L1071" i="5" s="1"/>
  <c r="P202" i="5"/>
  <c r="J202" i="5"/>
  <c r="L202" i="5" s="1"/>
  <c r="J654" i="5"/>
  <c r="L654" i="5" s="1"/>
  <c r="J908" i="5"/>
  <c r="L908" i="5" s="1"/>
  <c r="P908" i="5"/>
  <c r="P177" i="5"/>
  <c r="J2377" i="5"/>
  <c r="L2377" i="5" s="1"/>
  <c r="P2377" i="5"/>
  <c r="P847" i="5"/>
  <c r="J847" i="5"/>
  <c r="L847" i="5" s="1"/>
  <c r="P855" i="5"/>
  <c r="J855" i="5"/>
  <c r="L855" i="5" s="1"/>
  <c r="J834" i="5"/>
  <c r="L834" i="5" s="1"/>
  <c r="P834" i="5"/>
  <c r="J2247" i="5"/>
  <c r="L2247" i="5" s="1"/>
  <c r="P2247" i="5"/>
  <c r="J330" i="5"/>
  <c r="L330" i="5" s="1"/>
  <c r="P330" i="5"/>
  <c r="J1153" i="5"/>
  <c r="L1153" i="5" s="1"/>
  <c r="O1153" i="5" s="1"/>
  <c r="A1153" i="5" s="1"/>
  <c r="P1153" i="5"/>
  <c r="J99" i="5"/>
  <c r="L99" i="5" s="1"/>
  <c r="P99" i="5"/>
  <c r="J1179" i="5"/>
  <c r="L1179" i="5" s="1"/>
  <c r="P1179" i="5"/>
  <c r="P2296" i="5"/>
  <c r="P1744" i="5"/>
  <c r="J1744" i="5"/>
  <c r="L1744" i="5" s="1"/>
  <c r="P732" i="5"/>
  <c r="P2280" i="5"/>
  <c r="J2280" i="5"/>
  <c r="L2280" i="5" s="1"/>
  <c r="J2306" i="5"/>
  <c r="L2306" i="5" s="1"/>
  <c r="P2269" i="5"/>
  <c r="J2269" i="5"/>
  <c r="L2269" i="5" s="1"/>
  <c r="J2197" i="5"/>
  <c r="L2197" i="5" s="1"/>
  <c r="P276" i="5"/>
  <c r="J276" i="5"/>
  <c r="L276" i="5" s="1"/>
  <c r="P535" i="5"/>
  <c r="J535" i="5"/>
  <c r="L535" i="5" s="1"/>
  <c r="J1347" i="5"/>
  <c r="L1347" i="5" s="1"/>
  <c r="P1347" i="5"/>
  <c r="P1369" i="5"/>
  <c r="P1068" i="5"/>
  <c r="P1561" i="5"/>
  <c r="J1561" i="5"/>
  <c r="L1561" i="5" s="1"/>
  <c r="O1561" i="5" s="1"/>
  <c r="P2809" i="5"/>
  <c r="J417" i="5"/>
  <c r="L417" i="5" s="1"/>
  <c r="P417" i="5"/>
  <c r="P1668" i="5"/>
  <c r="J298" i="5"/>
  <c r="L298" i="5" s="1"/>
  <c r="P2135" i="5"/>
  <c r="J1550" i="5"/>
  <c r="L1550" i="5" s="1"/>
  <c r="P2242" i="5"/>
  <c r="P1914" i="5"/>
  <c r="J2580" i="5"/>
  <c r="L2580" i="5" s="1"/>
  <c r="O2580" i="5" s="1"/>
  <c r="P2580" i="5"/>
  <c r="J16" i="5"/>
  <c r="L16" i="5" s="1"/>
  <c r="P16" i="5"/>
  <c r="J1017" i="5"/>
  <c r="L1017" i="5" s="1"/>
  <c r="P291" i="5"/>
  <c r="J291" i="5"/>
  <c r="L291" i="5" s="1"/>
  <c r="J347" i="5"/>
  <c r="L347" i="5" s="1"/>
  <c r="O347" i="5" s="1"/>
  <c r="P1592" i="5"/>
  <c r="J1592" i="5"/>
  <c r="L1592" i="5" s="1"/>
  <c r="J354" i="5"/>
  <c r="L354" i="5" s="1"/>
  <c r="P354" i="5"/>
  <c r="J258" i="5"/>
  <c r="L258" i="5" s="1"/>
  <c r="P258" i="5"/>
  <c r="J936" i="5"/>
  <c r="L936" i="5" s="1"/>
  <c r="P936" i="5"/>
  <c r="J2585" i="5"/>
  <c r="L2585" i="5" s="1"/>
  <c r="P2585" i="5"/>
  <c r="J1726" i="5"/>
  <c r="L1726" i="5" s="1"/>
  <c r="P1726" i="5"/>
  <c r="P750" i="5"/>
  <c r="J750" i="5"/>
  <c r="L750" i="5" s="1"/>
  <c r="J1895" i="5"/>
  <c r="L1895" i="5" s="1"/>
  <c r="P1895" i="5"/>
  <c r="J2381" i="5"/>
  <c r="L2381" i="5" s="1"/>
  <c r="P2381" i="5"/>
  <c r="J2641" i="5"/>
  <c r="L2641" i="5" s="1"/>
  <c r="P2641" i="5"/>
  <c r="P890" i="5"/>
  <c r="J890" i="5"/>
  <c r="L890" i="5" s="1"/>
  <c r="P859" i="5"/>
  <c r="J1792" i="5"/>
  <c r="L1792" i="5" s="1"/>
  <c r="P1792" i="5"/>
  <c r="P1460" i="5"/>
  <c r="J1460" i="5"/>
  <c r="L1460" i="5" s="1"/>
  <c r="P2592" i="5"/>
  <c r="J2592" i="5"/>
  <c r="L2592" i="5" s="1"/>
  <c r="J58" i="5"/>
  <c r="L58" i="5" s="1"/>
  <c r="P58" i="5"/>
  <c r="J2865" i="5"/>
  <c r="L2865" i="5" s="1"/>
  <c r="J2804" i="5"/>
  <c r="L2804" i="5" s="1"/>
  <c r="P2804" i="5"/>
  <c r="J1619" i="5"/>
  <c r="L1619" i="5" s="1"/>
  <c r="P386" i="5"/>
  <c r="J86" i="5"/>
  <c r="L86" i="5" s="1"/>
  <c r="O86" i="5" s="1"/>
  <c r="P86" i="5"/>
  <c r="J2725" i="5"/>
  <c r="L2725" i="5" s="1"/>
  <c r="P1796" i="5"/>
  <c r="J1796" i="5"/>
  <c r="L1796" i="5" s="1"/>
  <c r="O1796" i="5" s="1"/>
  <c r="J1085" i="5"/>
  <c r="L1085" i="5" s="1"/>
  <c r="P1085" i="5"/>
  <c r="P796" i="5"/>
  <c r="J796" i="5"/>
  <c r="L796" i="5" s="1"/>
  <c r="O796" i="5" s="1"/>
  <c r="P1797" i="5"/>
  <c r="P626" i="5"/>
  <c r="J2249" i="5"/>
  <c r="L2249" i="5" s="1"/>
  <c r="P2249" i="5"/>
  <c r="J305" i="5"/>
  <c r="L305" i="5" s="1"/>
  <c r="P305" i="5"/>
  <c r="J2549" i="5"/>
  <c r="L2549" i="5" s="1"/>
  <c r="P2549" i="5"/>
  <c r="P237" i="5"/>
  <c r="J237" i="5"/>
  <c r="L237" i="5" s="1"/>
  <c r="J1760" i="5"/>
  <c r="L1760" i="5" s="1"/>
  <c r="P1760" i="5"/>
  <c r="P1257" i="5"/>
  <c r="P2843" i="5"/>
  <c r="J2843" i="5"/>
  <c r="L2843" i="5" s="1"/>
  <c r="P2589" i="5"/>
  <c r="J2589" i="5"/>
  <c r="L2589" i="5" s="1"/>
  <c r="J1279" i="5"/>
  <c r="L1279" i="5" s="1"/>
  <c r="O1279" i="5" s="1"/>
  <c r="P1279" i="5"/>
  <c r="J597" i="5"/>
  <c r="L597" i="5" s="1"/>
  <c r="P597" i="5"/>
  <c r="P123" i="5"/>
  <c r="J293" i="5"/>
  <c r="L293" i="5" s="1"/>
  <c r="J2415" i="5"/>
  <c r="L2415" i="5" s="1"/>
  <c r="P2415" i="5"/>
  <c r="P2152" i="5"/>
  <c r="J2061" i="5"/>
  <c r="L2061" i="5" s="1"/>
  <c r="P2061" i="5"/>
  <c r="P1161" i="5"/>
  <c r="J2321" i="5"/>
  <c r="L2321" i="5" s="1"/>
  <c r="P2321" i="5"/>
  <c r="J1948" i="5"/>
  <c r="L1948" i="5" s="1"/>
  <c r="P1948" i="5"/>
  <c r="J2714" i="5"/>
  <c r="L2714" i="5" s="1"/>
  <c r="P2714" i="5"/>
  <c r="P1173" i="5"/>
  <c r="J1173" i="5"/>
  <c r="L1173" i="5" s="1"/>
  <c r="J2477" i="5"/>
  <c r="L2477" i="5" s="1"/>
  <c r="P2515" i="5"/>
  <c r="J2515" i="5"/>
  <c r="L2515" i="5" s="1"/>
  <c r="J575" i="5"/>
  <c r="L575" i="5" s="1"/>
  <c r="P575" i="5"/>
  <c r="P1116" i="5"/>
  <c r="J1116" i="5"/>
  <c r="L1116" i="5" s="1"/>
  <c r="J2033" i="5"/>
  <c r="L2033" i="5" s="1"/>
  <c r="P2033" i="5"/>
  <c r="J1794" i="5"/>
  <c r="L1794" i="5" s="1"/>
  <c r="P2236" i="5"/>
  <c r="J2236" i="5"/>
  <c r="L2236" i="5" s="1"/>
  <c r="P1251" i="5"/>
  <c r="J1251" i="5"/>
  <c r="L1251" i="5" s="1"/>
  <c r="P2125" i="5"/>
  <c r="J1533" i="5"/>
  <c r="L1533" i="5" s="1"/>
  <c r="J2502" i="5"/>
  <c r="L2502" i="5" s="1"/>
  <c r="P2502" i="5"/>
  <c r="J905" i="5"/>
  <c r="L905" i="5" s="1"/>
  <c r="P905" i="5"/>
  <c r="J789" i="5"/>
  <c r="L789" i="5" s="1"/>
  <c r="P789" i="5"/>
  <c r="P2873" i="5"/>
  <c r="J2873" i="5"/>
  <c r="L2873" i="5" s="1"/>
  <c r="O2873" i="5" s="1"/>
  <c r="P2670" i="5"/>
  <c r="J2670" i="5"/>
  <c r="L2670" i="5" s="1"/>
  <c r="P1405" i="5"/>
  <c r="J1405" i="5"/>
  <c r="L1405" i="5" s="1"/>
  <c r="J1679" i="5"/>
  <c r="L1679" i="5" s="1"/>
  <c r="P1679" i="5"/>
  <c r="J1149" i="5"/>
  <c r="L1149" i="5" s="1"/>
  <c r="P1149" i="5"/>
  <c r="P2733" i="5"/>
  <c r="J2733" i="5"/>
  <c r="L2733" i="5" s="1"/>
  <c r="J2847" i="5"/>
  <c r="L2847" i="5" s="1"/>
  <c r="P2847" i="5"/>
  <c r="P2453" i="5"/>
  <c r="J2453" i="5"/>
  <c r="L2453" i="5" s="1"/>
  <c r="O2453" i="5" s="1"/>
  <c r="A2453" i="5" s="1"/>
  <c r="P447" i="5"/>
  <c r="J1285" i="5"/>
  <c r="L1285" i="5" s="1"/>
  <c r="P1285" i="5"/>
  <c r="P223" i="5"/>
  <c r="J223" i="5"/>
  <c r="L223" i="5" s="1"/>
  <c r="P219" i="5"/>
  <c r="J219" i="5"/>
  <c r="L219" i="5" s="1"/>
  <c r="J2868" i="5"/>
  <c r="L2868" i="5" s="1"/>
  <c r="P2868" i="5"/>
  <c r="P2811" i="5"/>
  <c r="J2811" i="5"/>
  <c r="L2811" i="5" s="1"/>
  <c r="P2727" i="5"/>
  <c r="J2727" i="5"/>
  <c r="L2727" i="5" s="1"/>
  <c r="J430" i="5"/>
  <c r="L430" i="5" s="1"/>
  <c r="J2522" i="5"/>
  <c r="L2522" i="5" s="1"/>
  <c r="J2161" i="5"/>
  <c r="L2161" i="5" s="1"/>
  <c r="O2161" i="5" s="1"/>
  <c r="P2161" i="5"/>
  <c r="J582" i="5"/>
  <c r="L582" i="5" s="1"/>
  <c r="P582" i="5"/>
  <c r="J1662" i="5"/>
  <c r="L1662" i="5" s="1"/>
  <c r="P1662" i="5"/>
  <c r="P519" i="5"/>
  <c r="J519" i="5"/>
  <c r="L519" i="5" s="1"/>
  <c r="P173" i="5"/>
  <c r="J173" i="5"/>
  <c r="L173" i="5" s="1"/>
  <c r="O173" i="5" s="1"/>
  <c r="A173" i="5" s="1"/>
  <c r="J1832" i="5"/>
  <c r="L1832" i="5" s="1"/>
  <c r="O1832" i="5" s="1"/>
  <c r="A1832" i="5" s="1"/>
  <c r="P1832" i="5"/>
  <c r="P2282" i="5"/>
  <c r="J2282" i="5"/>
  <c r="L2282" i="5" s="1"/>
  <c r="P292" i="5"/>
  <c r="J292" i="5"/>
  <c r="L292" i="5" s="1"/>
  <c r="J886" i="5"/>
  <c r="L886" i="5" s="1"/>
  <c r="P886" i="5"/>
  <c r="P2058" i="5"/>
  <c r="J2058" i="5"/>
  <c r="L2058" i="5" s="1"/>
  <c r="J824" i="5"/>
  <c r="L824" i="5" s="1"/>
  <c r="O824" i="5" s="1"/>
  <c r="A824" i="5" s="1"/>
  <c r="P824" i="5"/>
  <c r="P508" i="5"/>
  <c r="J150" i="5"/>
  <c r="L150" i="5" s="1"/>
  <c r="P150" i="5"/>
  <c r="P2447" i="5"/>
  <c r="J2447" i="5"/>
  <c r="L2447" i="5" s="1"/>
  <c r="J2250" i="5"/>
  <c r="L2250" i="5" s="1"/>
  <c r="P2250" i="5"/>
  <c r="P392" i="5"/>
  <c r="J392" i="5"/>
  <c r="L392" i="5" s="1"/>
  <c r="P1693" i="5"/>
  <c r="J1693" i="5"/>
  <c r="L1693" i="5" s="1"/>
  <c r="P1629" i="5"/>
  <c r="J1629" i="5"/>
  <c r="L1629" i="5" s="1"/>
  <c r="P538" i="5"/>
  <c r="J538" i="5"/>
  <c r="L538" i="5" s="1"/>
  <c r="J2026" i="5"/>
  <c r="L2026" i="5" s="1"/>
  <c r="P2026" i="5"/>
  <c r="P1277" i="5"/>
  <c r="P510" i="5"/>
  <c r="J510" i="5"/>
  <c r="L510" i="5" s="1"/>
  <c r="J2835" i="5"/>
  <c r="L2835" i="5" s="1"/>
  <c r="O2835" i="5" s="1"/>
  <c r="A2835" i="5" s="1"/>
  <c r="J320" i="5"/>
  <c r="L320" i="5" s="1"/>
  <c r="P320" i="5"/>
  <c r="J2186" i="5"/>
  <c r="L2186" i="5" s="1"/>
  <c r="O2186" i="5" s="1"/>
  <c r="J1892" i="5"/>
  <c r="L1892" i="5" s="1"/>
  <c r="P1892" i="5"/>
  <c r="J2718" i="5"/>
  <c r="L2718" i="5" s="1"/>
  <c r="P2718" i="5"/>
  <c r="J1943" i="5"/>
  <c r="L1943" i="5" s="1"/>
  <c r="P1943" i="5"/>
  <c r="J2145" i="5"/>
  <c r="L2145" i="5" s="1"/>
  <c r="P2145" i="5"/>
  <c r="P733" i="5"/>
  <c r="J2373" i="5"/>
  <c r="L2373" i="5" s="1"/>
  <c r="O2373" i="5" s="1"/>
  <c r="P2373" i="5"/>
  <c r="P1404" i="5"/>
  <c r="J1404" i="5"/>
  <c r="L1404" i="5" s="1"/>
  <c r="P1977" i="5"/>
  <c r="J1977" i="5"/>
  <c r="L1977" i="5" s="1"/>
  <c r="J1900" i="5"/>
  <c r="L1900" i="5" s="1"/>
  <c r="P1900" i="5"/>
  <c r="J633" i="5"/>
  <c r="L633" i="5" s="1"/>
  <c r="P2849" i="5"/>
  <c r="J2849" i="5"/>
  <c r="L2849" i="5" s="1"/>
  <c r="P2829" i="5"/>
  <c r="J2829" i="5"/>
  <c r="L2829" i="5" s="1"/>
  <c r="P251" i="5"/>
  <c r="J251" i="5"/>
  <c r="L251" i="5" s="1"/>
  <c r="P1283" i="5"/>
  <c r="J1283" i="5"/>
  <c r="L1283" i="5" s="1"/>
  <c r="P995" i="5"/>
  <c r="J896" i="5"/>
  <c r="L896" i="5" s="1"/>
  <c r="P896" i="5"/>
  <c r="J1492" i="5"/>
  <c r="L1492" i="5" s="1"/>
  <c r="P1492" i="5"/>
  <c r="J338" i="5"/>
  <c r="L338" i="5" s="1"/>
  <c r="P338" i="5"/>
  <c r="J1511" i="5"/>
  <c r="L1511" i="5" s="1"/>
  <c r="P1511" i="5"/>
  <c r="J353" i="5"/>
  <c r="L353" i="5" s="1"/>
  <c r="P353" i="5"/>
  <c r="J623" i="5"/>
  <c r="L623" i="5" s="1"/>
  <c r="O623" i="5" s="1"/>
  <c r="P2517" i="5"/>
  <c r="J2590" i="5"/>
  <c r="L2590" i="5" s="1"/>
  <c r="P2590" i="5"/>
  <c r="J777" i="5"/>
  <c r="L777" i="5" s="1"/>
  <c r="P301" i="5"/>
  <c r="P2800" i="5"/>
  <c r="J2800" i="5"/>
  <c r="L2800" i="5" s="1"/>
  <c r="J1854" i="5"/>
  <c r="L1854" i="5" s="1"/>
  <c r="O1854" i="5" s="1"/>
  <c r="A1854" i="5" s="1"/>
  <c r="P1854" i="5"/>
  <c r="J620" i="5"/>
  <c r="L620" i="5" s="1"/>
  <c r="P620" i="5"/>
  <c r="P520" i="5"/>
  <c r="J520" i="5"/>
  <c r="L520" i="5" s="1"/>
  <c r="P1098" i="5"/>
  <c r="J1098" i="5"/>
  <c r="L1098" i="5" s="1"/>
  <c r="J1028" i="5"/>
  <c r="L1028" i="5" s="1"/>
  <c r="P2759" i="5"/>
  <c r="P676" i="5"/>
  <c r="J2122" i="5"/>
  <c r="L2122" i="5" s="1"/>
  <c r="O2122" i="5" s="1"/>
  <c r="A2122" i="5" s="1"/>
  <c r="P2122" i="5"/>
  <c r="P11" i="5"/>
  <c r="J1458" i="5"/>
  <c r="L1458" i="5" s="1"/>
  <c r="P1458" i="5"/>
  <c r="J1114" i="5"/>
  <c r="L1114" i="5" s="1"/>
  <c r="P1114" i="5"/>
  <c r="J336" i="5"/>
  <c r="L336" i="5" s="1"/>
  <c r="P2675" i="5"/>
  <c r="J2675" i="5"/>
  <c r="L2675" i="5" s="1"/>
  <c r="P573" i="5"/>
  <c r="J573" i="5"/>
  <c r="L573" i="5" s="1"/>
  <c r="P656" i="5"/>
  <c r="J883" i="5"/>
  <c r="L883" i="5" s="1"/>
  <c r="P327" i="5"/>
  <c r="J327" i="5"/>
  <c r="L327" i="5" s="1"/>
  <c r="P2872" i="5"/>
  <c r="J2872" i="5"/>
  <c r="L2872" i="5" s="1"/>
  <c r="O2872" i="5" s="1"/>
  <c r="P2621" i="5"/>
  <c r="J270" i="5"/>
  <c r="L270" i="5" s="1"/>
  <c r="P2633" i="5"/>
  <c r="J2697" i="5"/>
  <c r="L2697" i="5" s="1"/>
  <c r="P2134" i="5"/>
  <c r="J2349" i="5"/>
  <c r="L2349" i="5" s="1"/>
  <c r="J1674" i="5"/>
  <c r="L1674" i="5" s="1"/>
  <c r="J1684" i="5"/>
  <c r="L1684" i="5" s="1"/>
  <c r="O1684" i="5" s="1"/>
  <c r="P1684" i="5"/>
  <c r="P1884" i="5"/>
  <c r="P7" i="5"/>
  <c r="J7" i="5"/>
  <c r="L7" i="5" s="1"/>
  <c r="P1099" i="5"/>
  <c r="P1903" i="5"/>
  <c r="J1903" i="5"/>
  <c r="L1903" i="5" s="1"/>
  <c r="J2331" i="5"/>
  <c r="L2331" i="5" s="1"/>
  <c r="P1681" i="5"/>
  <c r="J1681" i="5"/>
  <c r="L1681" i="5" s="1"/>
  <c r="P2430" i="5"/>
  <c r="J2430" i="5"/>
  <c r="L2430" i="5" s="1"/>
  <c r="O2430" i="5" s="1"/>
  <c r="J87" i="5"/>
  <c r="L87" i="5" s="1"/>
  <c r="P87" i="5"/>
  <c r="J2071" i="5"/>
  <c r="L2071" i="5" s="1"/>
  <c r="P2071" i="5"/>
  <c r="J2318" i="5"/>
  <c r="L2318" i="5" s="1"/>
  <c r="P2318" i="5"/>
  <c r="P1781" i="5"/>
  <c r="J1781" i="5"/>
  <c r="L1781" i="5" s="1"/>
  <c r="P1121" i="5"/>
  <c r="J742" i="5"/>
  <c r="L742" i="5" s="1"/>
  <c r="P742" i="5"/>
  <c r="P357" i="5"/>
  <c r="J357" i="5"/>
  <c r="L357" i="5" s="1"/>
  <c r="P2845" i="5"/>
  <c r="J2845" i="5"/>
  <c r="L2845" i="5" s="1"/>
  <c r="P240" i="5"/>
  <c r="J240" i="5"/>
  <c r="L240" i="5" s="1"/>
  <c r="J950" i="5"/>
  <c r="L950" i="5" s="1"/>
  <c r="P1765" i="5"/>
  <c r="J1765" i="5"/>
  <c r="L1765" i="5" s="1"/>
  <c r="O1765" i="5" s="1"/>
  <c r="P926" i="5"/>
  <c r="J926" i="5"/>
  <c r="L926" i="5" s="1"/>
  <c r="P1359" i="5"/>
  <c r="J84" i="5"/>
  <c r="L84" i="5" s="1"/>
  <c r="J2738" i="5"/>
  <c r="L2738" i="5" s="1"/>
  <c r="P2738" i="5"/>
  <c r="J2191" i="5"/>
  <c r="L2191" i="5" s="1"/>
  <c r="P2191" i="5"/>
  <c r="P2398" i="5"/>
  <c r="J2398" i="5"/>
  <c r="L2398" i="5" s="1"/>
  <c r="P515" i="5"/>
  <c r="J515" i="5"/>
  <c r="L515" i="5" s="1"/>
  <c r="P2291" i="5"/>
  <c r="J2291" i="5"/>
  <c r="L2291" i="5" s="1"/>
  <c r="P2157" i="5"/>
  <c r="J2200" i="5"/>
  <c r="L2200" i="5" s="1"/>
  <c r="P2200" i="5"/>
  <c r="J1819" i="5"/>
  <c r="L1819" i="5" s="1"/>
  <c r="J351" i="5"/>
  <c r="L351" i="5" s="1"/>
  <c r="P351" i="5"/>
  <c r="P2624" i="5"/>
  <c r="J2624" i="5"/>
  <c r="L2624" i="5" s="1"/>
  <c r="P1766" i="5"/>
  <c r="J1766" i="5"/>
  <c r="L1766" i="5" s="1"/>
  <c r="J117" i="5"/>
  <c r="L117" i="5" s="1"/>
  <c r="J747" i="5"/>
  <c r="L747" i="5" s="1"/>
  <c r="P747" i="5"/>
  <c r="P1670" i="5"/>
  <c r="J1670" i="5"/>
  <c r="L1670" i="5" s="1"/>
  <c r="P89" i="5"/>
  <c r="P844" i="5"/>
  <c r="J147" i="5"/>
  <c r="L147" i="5" s="1"/>
  <c r="P1429" i="5"/>
  <c r="J516" i="5"/>
  <c r="L516" i="5" s="1"/>
  <c r="P189" i="5"/>
  <c r="J189" i="5"/>
  <c r="L189" i="5" s="1"/>
  <c r="P156" i="5"/>
  <c r="J156" i="5"/>
  <c r="L156" i="5" s="1"/>
  <c r="P863" i="5"/>
  <c r="P1334" i="5"/>
  <c r="J1334" i="5"/>
  <c r="L1334" i="5" s="1"/>
  <c r="P856" i="5"/>
  <c r="J856" i="5"/>
  <c r="L856" i="5" s="1"/>
  <c r="O856" i="5" s="1"/>
  <c r="J637" i="5"/>
  <c r="L637" i="5" s="1"/>
  <c r="P637" i="5"/>
  <c r="P339" i="5"/>
  <c r="J339" i="5"/>
  <c r="L339" i="5" s="1"/>
  <c r="J1256" i="5"/>
  <c r="L1256" i="5" s="1"/>
  <c r="P1256" i="5"/>
  <c r="J1112" i="5"/>
  <c r="L1112" i="5" s="1"/>
  <c r="P1605" i="5"/>
  <c r="P718" i="5"/>
  <c r="P2273" i="5"/>
  <c r="J2273" i="5"/>
  <c r="L2273" i="5" s="1"/>
  <c r="O2273" i="5" s="1"/>
  <c r="J1581" i="5"/>
  <c r="L1581" i="5" s="1"/>
  <c r="P1581" i="5"/>
  <c r="J1193" i="5"/>
  <c r="L1193" i="5" s="1"/>
  <c r="P1193" i="5"/>
  <c r="J1249" i="5"/>
  <c r="L1249" i="5" s="1"/>
  <c r="O1249" i="5" s="1"/>
  <c r="P1249" i="5"/>
  <c r="P2110" i="5"/>
  <c r="J2110" i="5"/>
  <c r="L2110" i="5" s="1"/>
  <c r="J2371" i="5"/>
  <c r="L2371" i="5" s="1"/>
  <c r="P2371" i="5"/>
  <c r="J809" i="5"/>
  <c r="L809" i="5" s="1"/>
  <c r="J45" i="5"/>
  <c r="L45" i="5" s="1"/>
  <c r="P45" i="5"/>
  <c r="J275" i="5"/>
  <c r="L275" i="5" s="1"/>
  <c r="P275" i="5"/>
  <c r="J634" i="5"/>
  <c r="L634" i="5" s="1"/>
  <c r="P634" i="5"/>
  <c r="J456" i="5"/>
  <c r="L456" i="5" s="1"/>
  <c r="P456" i="5"/>
  <c r="P337" i="5"/>
  <c r="J337" i="5"/>
  <c r="L337" i="5" s="1"/>
  <c r="P1873" i="5"/>
  <c r="J1873" i="5"/>
  <c r="L1873" i="5" s="1"/>
  <c r="P2564" i="5"/>
  <c r="P1691" i="5"/>
  <c r="J1691" i="5"/>
  <c r="L1691" i="5" s="1"/>
  <c r="P2438" i="5"/>
  <c r="J2438" i="5"/>
  <c r="L2438" i="5" s="1"/>
  <c r="P2185" i="5"/>
  <c r="P2704" i="5"/>
  <c r="J2704" i="5"/>
  <c r="L2704" i="5" s="1"/>
  <c r="P2539" i="5"/>
  <c r="J2276" i="5"/>
  <c r="L2276" i="5" s="1"/>
  <c r="P2276" i="5"/>
  <c r="J421" i="5"/>
  <c r="L421" i="5" s="1"/>
  <c r="J2642" i="5"/>
  <c r="L2642" i="5" s="1"/>
  <c r="P2642" i="5"/>
  <c r="J1433" i="5"/>
  <c r="L1433" i="5" s="1"/>
  <c r="P1433" i="5"/>
  <c r="P1033" i="5"/>
  <c r="P317" i="5"/>
  <c r="J317" i="5"/>
  <c r="L317" i="5" s="1"/>
  <c r="J34" i="5"/>
  <c r="L34" i="5" s="1"/>
  <c r="P2877" i="5"/>
  <c r="P622" i="5"/>
  <c r="P1128" i="5"/>
  <c r="P1615" i="5"/>
  <c r="J2776" i="5"/>
  <c r="L2776" i="5" s="1"/>
  <c r="P2468" i="5"/>
  <c r="P1314" i="5"/>
  <c r="J1314" i="5"/>
  <c r="L1314" i="5" s="1"/>
  <c r="J2607" i="5"/>
  <c r="L2607" i="5" s="1"/>
  <c r="P2607" i="5"/>
  <c r="P1979" i="5"/>
  <c r="J1979" i="5"/>
  <c r="L1979" i="5" s="1"/>
  <c r="J1003" i="5"/>
  <c r="L1003" i="5" s="1"/>
  <c r="J245" i="5"/>
  <c r="L245" i="5" s="1"/>
  <c r="O245" i="5" s="1"/>
  <c r="P245" i="5"/>
  <c r="P382" i="5"/>
  <c r="J1349" i="5"/>
  <c r="L1349" i="5" s="1"/>
  <c r="J185" i="5"/>
  <c r="L185" i="5" s="1"/>
  <c r="P185" i="5"/>
  <c r="P1653" i="5"/>
  <c r="P2551" i="5"/>
  <c r="J2551" i="5"/>
  <c r="L2551" i="5" s="1"/>
  <c r="P1676" i="5"/>
  <c r="J1676" i="5"/>
  <c r="L1676" i="5" s="1"/>
  <c r="J921" i="5"/>
  <c r="L921" i="5" s="1"/>
  <c r="P921" i="5"/>
  <c r="J746" i="5"/>
  <c r="L746" i="5" s="1"/>
  <c r="O746" i="5" s="1"/>
  <c r="P746" i="5"/>
  <c r="P410" i="5"/>
  <c r="J410" i="5"/>
  <c r="L410" i="5" s="1"/>
  <c r="J913" i="5"/>
  <c r="L913" i="5" s="1"/>
  <c r="J666" i="5"/>
  <c r="L666" i="5" s="1"/>
  <c r="P666" i="5"/>
  <c r="J693" i="5"/>
  <c r="L693" i="5" s="1"/>
  <c r="P693" i="5"/>
  <c r="J991" i="5"/>
  <c r="L991" i="5" s="1"/>
  <c r="P991" i="5"/>
  <c r="J1368" i="5"/>
  <c r="L1368" i="5" s="1"/>
  <c r="P332" i="5"/>
  <c r="J332" i="5"/>
  <c r="L332" i="5" s="1"/>
  <c r="J121" i="5"/>
  <c r="L121" i="5" s="1"/>
  <c r="P121" i="5"/>
  <c r="J2268" i="5"/>
  <c r="L2268" i="5" s="1"/>
  <c r="O2268" i="5" s="1"/>
  <c r="P2268" i="5"/>
  <c r="P1240" i="5"/>
  <c r="J1240" i="5"/>
  <c r="L1240" i="5" s="1"/>
  <c r="P424" i="5"/>
  <c r="J424" i="5"/>
  <c r="L424" i="5" s="1"/>
  <c r="J85" i="5"/>
  <c r="L85" i="5" s="1"/>
  <c r="J2473" i="5"/>
  <c r="L2473" i="5" s="1"/>
  <c r="P2544" i="5"/>
  <c r="J1724" i="5"/>
  <c r="L1724" i="5" s="1"/>
  <c r="P1724" i="5"/>
  <c r="J766" i="5"/>
  <c r="L766" i="5" s="1"/>
  <c r="P766" i="5"/>
  <c r="J1813" i="5"/>
  <c r="L1813" i="5" s="1"/>
  <c r="P2622" i="5"/>
  <c r="J2622" i="5"/>
  <c r="L2622" i="5" s="1"/>
  <c r="O2622" i="5" s="1"/>
  <c r="P1154" i="5"/>
  <c r="J1154" i="5"/>
  <c r="L1154" i="5" s="1"/>
  <c r="J2529" i="5"/>
  <c r="L2529" i="5" s="1"/>
  <c r="P2529" i="5"/>
  <c r="P775" i="5"/>
  <c r="J775" i="5"/>
  <c r="L775" i="5" s="1"/>
  <c r="P906" i="5"/>
  <c r="J906" i="5"/>
  <c r="L906" i="5" s="1"/>
  <c r="P606" i="5"/>
  <c r="J606" i="5"/>
  <c r="L606" i="5" s="1"/>
  <c r="J1382" i="5"/>
  <c r="L1382" i="5" s="1"/>
  <c r="P1382" i="5"/>
  <c r="P2785" i="5"/>
  <c r="J2785" i="5"/>
  <c r="L2785" i="5" s="1"/>
  <c r="P249" i="5"/>
  <c r="J1597" i="5"/>
  <c r="L1597" i="5" s="1"/>
  <c r="P1597" i="5"/>
  <c r="P1636" i="5"/>
  <c r="J1636" i="5"/>
  <c r="L1636" i="5" s="1"/>
  <c r="O1636" i="5" s="1"/>
  <c r="P1785" i="5"/>
  <c r="J1785" i="5"/>
  <c r="L1785" i="5" s="1"/>
  <c r="J817" i="5"/>
  <c r="L817" i="5" s="1"/>
  <c r="O817" i="5" s="1"/>
  <c r="J1695" i="5"/>
  <c r="L1695" i="5" s="1"/>
  <c r="P2478" i="5"/>
  <c r="J2478" i="5"/>
  <c r="L2478" i="5" s="1"/>
  <c r="P391" i="5"/>
  <c r="P2469" i="5"/>
  <c r="J78" i="5"/>
  <c r="L78" i="5" s="1"/>
  <c r="J744" i="5"/>
  <c r="L744" i="5" s="1"/>
  <c r="O744" i="5" s="1"/>
  <c r="J1520" i="5"/>
  <c r="L1520" i="5" s="1"/>
  <c r="P1770" i="5"/>
  <c r="J1770" i="5"/>
  <c r="L1770" i="5" s="1"/>
  <c r="J1859" i="5"/>
  <c r="L1859" i="5" s="1"/>
  <c r="P1146" i="5"/>
  <c r="J1146" i="5"/>
  <c r="L1146" i="5" s="1"/>
  <c r="P2844" i="5"/>
  <c r="J2844" i="5"/>
  <c r="L2844" i="5" s="1"/>
  <c r="P1434" i="5"/>
  <c r="J1434" i="5"/>
  <c r="L1434" i="5" s="1"/>
  <c r="J2563" i="5"/>
  <c r="L2563" i="5" s="1"/>
  <c r="J2783" i="5"/>
  <c r="L2783" i="5" s="1"/>
  <c r="O2783" i="5" s="1"/>
  <c r="P2783" i="5"/>
  <c r="J388" i="5"/>
  <c r="L388" i="5" s="1"/>
  <c r="P388" i="5"/>
  <c r="P2216" i="5"/>
  <c r="J2216" i="5"/>
  <c r="L2216" i="5" s="1"/>
  <c r="O2216" i="5" s="1"/>
  <c r="J1075" i="5"/>
  <c r="L1075" i="5" s="1"/>
  <c r="P1075" i="5"/>
  <c r="P1962" i="5"/>
  <c r="J1962" i="5"/>
  <c r="L1962" i="5" s="1"/>
  <c r="J1182" i="5"/>
  <c r="L1182" i="5" s="1"/>
  <c r="P1182" i="5"/>
  <c r="P2442" i="5"/>
  <c r="J2442" i="5"/>
  <c r="L2442" i="5" s="1"/>
  <c r="J1059" i="5"/>
  <c r="L1059" i="5" s="1"/>
  <c r="P1059" i="5"/>
  <c r="P828" i="5"/>
  <c r="J2769" i="5"/>
  <c r="L2769" i="5" s="1"/>
  <c r="P2769" i="5"/>
  <c r="J2113" i="5"/>
  <c r="L2113" i="5" s="1"/>
  <c r="P2113" i="5"/>
  <c r="P186" i="5"/>
  <c r="J186" i="5"/>
  <c r="L186" i="5" s="1"/>
  <c r="P1104" i="5"/>
  <c r="J1104" i="5"/>
  <c r="L1104" i="5" s="1"/>
  <c r="P140" i="5"/>
  <c r="J140" i="5"/>
  <c r="L140" i="5" s="1"/>
  <c r="O140" i="5" s="1"/>
  <c r="A140" i="5" s="1"/>
  <c r="P951" i="5"/>
  <c r="J951" i="5"/>
  <c r="L951" i="5" s="1"/>
  <c r="O951" i="5" s="1"/>
  <c r="J1840" i="5"/>
  <c r="L1840" i="5" s="1"/>
  <c r="J1866" i="5"/>
  <c r="L1866" i="5" s="1"/>
  <c r="P1866" i="5"/>
  <c r="J2518" i="5"/>
  <c r="L2518" i="5" s="1"/>
  <c r="P2518" i="5"/>
  <c r="P625" i="5"/>
  <c r="J625" i="5"/>
  <c r="L625" i="5" s="1"/>
  <c r="J2425" i="5"/>
  <c r="L2425" i="5" s="1"/>
  <c r="P2425" i="5"/>
  <c r="J1106" i="5"/>
  <c r="L1106" i="5" s="1"/>
  <c r="P1106" i="5"/>
  <c r="P881" i="5"/>
  <c r="J881" i="5"/>
  <c r="L881" i="5" s="1"/>
  <c r="J1620" i="5"/>
  <c r="L1620" i="5" s="1"/>
  <c r="O1620" i="5" s="1"/>
  <c r="P1160" i="5"/>
  <c r="P1508" i="5"/>
  <c r="J1508" i="5"/>
  <c r="L1508" i="5" s="1"/>
  <c r="P947" i="5"/>
  <c r="J1452" i="5"/>
  <c r="L1452" i="5" s="1"/>
  <c r="O1452" i="5" s="1"/>
  <c r="A1452" i="5" s="1"/>
  <c r="P1452" i="5"/>
  <c r="P24" i="5"/>
  <c r="J24" i="5"/>
  <c r="L24" i="5" s="1"/>
  <c r="J1642" i="5"/>
  <c r="L1642" i="5" s="1"/>
  <c r="P1642" i="5"/>
  <c r="P2682" i="5"/>
  <c r="J2682" i="5"/>
  <c r="L2682" i="5" s="1"/>
  <c r="J2569" i="5"/>
  <c r="L2569" i="5" s="1"/>
  <c r="P668" i="5"/>
  <c r="J2045" i="5"/>
  <c r="L2045" i="5" s="1"/>
  <c r="P2045" i="5"/>
  <c r="J729" i="5"/>
  <c r="L729" i="5" s="1"/>
  <c r="P729" i="5"/>
  <c r="P1113" i="5"/>
  <c r="J1192" i="5"/>
  <c r="L1192" i="5" s="1"/>
  <c r="P1192" i="5"/>
  <c r="P576" i="5"/>
  <c r="J576" i="5"/>
  <c r="L576" i="5" s="1"/>
  <c r="J2010" i="5"/>
  <c r="L2010" i="5" s="1"/>
  <c r="J1519" i="5"/>
  <c r="L1519" i="5" s="1"/>
  <c r="P1519" i="5"/>
  <c r="P329" i="5"/>
  <c r="J329" i="5"/>
  <c r="L329" i="5" s="1"/>
  <c r="P1643" i="5"/>
  <c r="J32" i="5"/>
  <c r="L32" i="5" s="1"/>
  <c r="P32" i="5"/>
  <c r="P1391" i="5"/>
  <c r="J1391" i="5"/>
  <c r="L1391" i="5" s="1"/>
  <c r="P1487" i="5"/>
  <c r="J1487" i="5"/>
  <c r="L1487" i="5" s="1"/>
  <c r="J2672" i="5"/>
  <c r="L2672" i="5" s="1"/>
  <c r="P2672" i="5"/>
  <c r="J914" i="5"/>
  <c r="L914" i="5" s="1"/>
  <c r="P914" i="5"/>
  <c r="P781" i="5"/>
  <c r="J781" i="5"/>
  <c r="L781" i="5" s="1"/>
  <c r="O781" i="5" s="1"/>
  <c r="P1601" i="5"/>
  <c r="J1601" i="5"/>
  <c r="L1601" i="5" s="1"/>
  <c r="J235" i="5"/>
  <c r="L235" i="5" s="1"/>
  <c r="P2098" i="5"/>
  <c r="J2098" i="5"/>
  <c r="L2098" i="5" s="1"/>
  <c r="P1779" i="5"/>
  <c r="P1822" i="5"/>
  <c r="J1822" i="5"/>
  <c r="L1822" i="5" s="1"/>
  <c r="O1822" i="5" s="1"/>
  <c r="P1530" i="5"/>
  <c r="J1530" i="5"/>
  <c r="L1530" i="5" s="1"/>
  <c r="P1882" i="5"/>
  <c r="J1882" i="5"/>
  <c r="L1882" i="5" s="1"/>
  <c r="J2507" i="5"/>
  <c r="L2507" i="5" s="1"/>
  <c r="P2507" i="5"/>
  <c r="P2066" i="5"/>
  <c r="J2066" i="5"/>
  <c r="L2066" i="5" s="1"/>
  <c r="P563" i="5"/>
  <c r="J563" i="5"/>
  <c r="L563" i="5" s="1"/>
  <c r="O1790" i="5"/>
  <c r="P1055" i="5"/>
  <c r="J1055" i="5"/>
  <c r="L1055" i="5" s="1"/>
  <c r="P2111" i="5"/>
  <c r="P2108" i="5"/>
  <c r="J2108" i="5"/>
  <c r="L2108" i="5" s="1"/>
  <c r="O2108" i="5" s="1"/>
  <c r="J1081" i="5"/>
  <c r="L1081" i="5" s="1"/>
  <c r="P1081" i="5"/>
  <c r="P2858" i="5"/>
  <c r="J390" i="5"/>
  <c r="L390" i="5" s="1"/>
  <c r="P1423" i="5"/>
  <c r="J1423" i="5"/>
  <c r="L1423" i="5" s="1"/>
  <c r="J284" i="5"/>
  <c r="L284" i="5" s="1"/>
  <c r="P284" i="5"/>
  <c r="P1912" i="5"/>
  <c r="J1912" i="5"/>
  <c r="L1912" i="5" s="1"/>
  <c r="J2047" i="5"/>
  <c r="L2047" i="5" s="1"/>
  <c r="J2421" i="5"/>
  <c r="L2421" i="5" s="1"/>
  <c r="P2421" i="5"/>
  <c r="J2820" i="5"/>
  <c r="L2820" i="5" s="1"/>
  <c r="O2820" i="5" s="1"/>
  <c r="P2820" i="5"/>
  <c r="J1005" i="5"/>
  <c r="L1005" i="5" s="1"/>
  <c r="J2226" i="5"/>
  <c r="L2226" i="5" s="1"/>
  <c r="P1987" i="5"/>
  <c r="J1987" i="5"/>
  <c r="L1987" i="5" s="1"/>
  <c r="O1987" i="5" s="1"/>
  <c r="J1407" i="5"/>
  <c r="L1407" i="5" s="1"/>
  <c r="O1407" i="5" s="1"/>
  <c r="J2052" i="5"/>
  <c r="L2052" i="5" s="1"/>
  <c r="P2052" i="5"/>
  <c r="J1101" i="5"/>
  <c r="L1101" i="5" s="1"/>
  <c r="P1101" i="5"/>
  <c r="P489" i="5"/>
  <c r="J489" i="5"/>
  <c r="L489" i="5" s="1"/>
  <c r="J1983" i="5"/>
  <c r="L1983" i="5" s="1"/>
  <c r="P2162" i="5"/>
  <c r="P2361" i="5"/>
  <c r="J2361" i="5"/>
  <c r="L2361" i="5" s="1"/>
  <c r="O2361" i="5" s="1"/>
  <c r="P1078" i="5"/>
  <c r="J1078" i="5"/>
  <c r="L1078" i="5" s="1"/>
  <c r="O1078" i="5" s="1"/>
  <c r="J260" i="5"/>
  <c r="L260" i="5" s="1"/>
  <c r="P2165" i="5"/>
  <c r="J2165" i="5"/>
  <c r="L2165" i="5" s="1"/>
  <c r="J1967" i="5"/>
  <c r="L1967" i="5" s="1"/>
  <c r="P1967" i="5"/>
  <c r="P31" i="5"/>
  <c r="J31" i="5"/>
  <c r="L31" i="5" s="1"/>
  <c r="J163" i="5"/>
  <c r="L163" i="5" s="1"/>
  <c r="P163" i="5"/>
  <c r="P645" i="5"/>
  <c r="J645" i="5"/>
  <c r="L645" i="5" s="1"/>
  <c r="P1215" i="5"/>
  <c r="J1215" i="5"/>
  <c r="L1215" i="5" s="1"/>
  <c r="P963" i="5"/>
  <c r="J963" i="5"/>
  <c r="L963" i="5" s="1"/>
  <c r="O963" i="5" s="1"/>
  <c r="A963" i="5" s="1"/>
  <c r="P2548" i="5"/>
  <c r="J2548" i="5"/>
  <c r="L2548" i="5" s="1"/>
  <c r="J521" i="5"/>
  <c r="L521" i="5" s="1"/>
  <c r="P521" i="5"/>
  <c r="P1789" i="5"/>
  <c r="J1789" i="5"/>
  <c r="L1789" i="5" s="1"/>
  <c r="P2423" i="5"/>
  <c r="J1385" i="5"/>
  <c r="L1385" i="5" s="1"/>
  <c r="O1385" i="5" s="1"/>
  <c r="A1385" i="5" s="1"/>
  <c r="J1925" i="5"/>
  <c r="L1925" i="5" s="1"/>
  <c r="P1925" i="5"/>
  <c r="J2878" i="5"/>
  <c r="L2878" i="5" s="1"/>
  <c r="P1648" i="5"/>
  <c r="J1648" i="5"/>
  <c r="L1648" i="5" s="1"/>
  <c r="P2285" i="5"/>
  <c r="P1855" i="5"/>
  <c r="J1855" i="5"/>
  <c r="L1855" i="5" s="1"/>
  <c r="J212" i="5"/>
  <c r="L212" i="5" s="1"/>
  <c r="P212" i="5"/>
  <c r="J2753" i="5"/>
  <c r="L2753" i="5" s="1"/>
  <c r="P2753" i="5"/>
  <c r="P2320" i="5"/>
  <c r="J2320" i="5"/>
  <c r="L2320" i="5" s="1"/>
  <c r="P2429" i="5"/>
  <c r="P1576" i="5"/>
  <c r="P2483" i="5"/>
  <c r="J2483" i="5"/>
  <c r="L2483" i="5" s="1"/>
  <c r="P885" i="5"/>
  <c r="J885" i="5"/>
  <c r="L885" i="5" s="1"/>
  <c r="P870" i="5"/>
  <c r="J870" i="5"/>
  <c r="L870" i="5" s="1"/>
  <c r="J2520" i="5"/>
  <c r="L2520" i="5" s="1"/>
  <c r="P2520" i="5"/>
  <c r="P1272" i="5"/>
  <c r="P2476" i="5"/>
  <c r="J2476" i="5"/>
  <c r="L2476" i="5" s="1"/>
  <c r="J1721" i="5"/>
  <c r="L1721" i="5" s="1"/>
  <c r="O1721" i="5" s="1"/>
  <c r="P1721" i="5"/>
  <c r="J1711" i="5"/>
  <c r="L1711" i="5" s="1"/>
  <c r="P1641" i="5"/>
  <c r="P1421" i="5"/>
  <c r="J1593" i="5"/>
  <c r="L1593" i="5" s="1"/>
  <c r="J2757" i="5"/>
  <c r="L2757" i="5" s="1"/>
  <c r="P1428" i="5"/>
  <c r="J2554" i="5"/>
  <c r="L2554" i="5" s="1"/>
  <c r="P1038" i="5"/>
  <c r="P1851" i="5"/>
  <c r="O2735" i="5"/>
  <c r="C373" i="9"/>
  <c r="C387" i="9" s="1"/>
  <c r="B280" i="9"/>
  <c r="B307" i="9" s="1"/>
  <c r="O725" i="5" l="1"/>
  <c r="O2093" i="5"/>
  <c r="A2093" i="5" s="1"/>
  <c r="O2515" i="5"/>
  <c r="O2374" i="5"/>
  <c r="J2717" i="5"/>
  <c r="L2717" i="5" s="1"/>
  <c r="O2717" i="5" s="1"/>
  <c r="A2717" i="5" s="1"/>
  <c r="O1648" i="5"/>
  <c r="O1033" i="5"/>
  <c r="O1230" i="5"/>
  <c r="O474" i="5"/>
  <c r="O1744" i="5"/>
  <c r="O2704" i="5"/>
  <c r="O979" i="5"/>
  <c r="O2185" i="5"/>
  <c r="O2859" i="5"/>
  <c r="O523" i="5"/>
  <c r="O1766" i="5"/>
  <c r="O2721" i="5"/>
  <c r="O256" i="5"/>
  <c r="O2843" i="5"/>
  <c r="O1879" i="5"/>
  <c r="O711" i="5"/>
  <c r="O2774" i="5"/>
  <c r="O503" i="5"/>
  <c r="O2633" i="5"/>
  <c r="O1948" i="5"/>
  <c r="O1623" i="5"/>
  <c r="O2136" i="5"/>
  <c r="O2563" i="5"/>
  <c r="O950" i="5"/>
  <c r="O1251" i="5"/>
  <c r="O1367" i="5"/>
  <c r="A1367" i="5" s="1"/>
  <c r="O1815" i="5"/>
  <c r="O16" i="5"/>
  <c r="O2443" i="5"/>
  <c r="O1813" i="5"/>
  <c r="O1022" i="5"/>
  <c r="O1525" i="5"/>
  <c r="A1525" i="5" s="1"/>
  <c r="O2854" i="5"/>
  <c r="O774" i="5"/>
  <c r="O2810" i="5"/>
  <c r="O542" i="5"/>
  <c r="O2485" i="5"/>
  <c r="O1028" i="5"/>
  <c r="O1532" i="5"/>
  <c r="O2111" i="5"/>
  <c r="O2700" i="5"/>
  <c r="O1001" i="5"/>
  <c r="O1392" i="5"/>
  <c r="O2242" i="5"/>
  <c r="O19" i="5"/>
  <c r="O2019" i="5"/>
  <c r="O2432" i="5"/>
  <c r="O2045" i="5"/>
  <c r="O991" i="5"/>
  <c r="O280" i="5"/>
  <c r="O1477" i="5"/>
  <c r="O2172" i="5"/>
  <c r="O2447" i="5"/>
  <c r="O1916" i="5"/>
  <c r="O2762" i="5"/>
  <c r="O873" i="5"/>
  <c r="O1502" i="5"/>
  <c r="O2725" i="5"/>
  <c r="O1741" i="5"/>
  <c r="O2632" i="5"/>
  <c r="O262" i="5"/>
  <c r="O1564" i="5"/>
  <c r="O767" i="5"/>
  <c r="A767" i="5" s="1"/>
  <c r="O972" i="5"/>
  <c r="O1746" i="5"/>
  <c r="O2877" i="5"/>
  <c r="O813" i="5"/>
  <c r="O518" i="5"/>
  <c r="O431" i="5"/>
  <c r="A431" i="5" s="1"/>
  <c r="O2647" i="5"/>
  <c r="O2724" i="5"/>
  <c r="O1837" i="5"/>
  <c r="A1837" i="5" s="1"/>
  <c r="O2336" i="5"/>
  <c r="O115" i="5"/>
  <c r="O2532" i="5"/>
  <c r="O2452" i="5"/>
  <c r="O2815" i="5"/>
  <c r="O2839" i="5"/>
  <c r="O1912" i="5"/>
  <c r="O1544" i="5"/>
  <c r="A1544" i="5" s="1"/>
  <c r="O612" i="5"/>
  <c r="O1217" i="5"/>
  <c r="O937" i="5"/>
  <c r="A937" i="5" s="1"/>
  <c r="O2322" i="5"/>
  <c r="O676" i="5"/>
  <c r="O576" i="5"/>
  <c r="O22" i="5"/>
  <c r="O1007" i="5"/>
  <c r="O2367" i="5"/>
  <c r="O1873" i="5"/>
  <c r="O1213" i="5"/>
  <c r="O2589" i="5"/>
  <c r="O1760" i="5"/>
  <c r="O851" i="5"/>
  <c r="O1943" i="5"/>
  <c r="O2572" i="5"/>
  <c r="O1168" i="5"/>
  <c r="O750" i="5"/>
  <c r="O2519" i="5"/>
  <c r="O2748" i="5"/>
  <c r="O2712" i="5"/>
  <c r="O1637" i="5"/>
  <c r="O1267" i="5"/>
  <c r="A1267" i="5" s="1"/>
  <c r="O238" i="5"/>
  <c r="O897" i="5"/>
  <c r="O538" i="5"/>
  <c r="O1472" i="5"/>
  <c r="A1472" i="5" s="1"/>
  <c r="O302" i="5"/>
  <c r="O2564" i="5"/>
  <c r="O1846" i="5"/>
  <c r="O2013" i="5"/>
  <c r="O2775" i="5"/>
  <c r="O1642" i="5"/>
  <c r="O1859" i="5"/>
  <c r="O620" i="5"/>
  <c r="O2755" i="5"/>
  <c r="A2755" i="5" s="1"/>
  <c r="O1611" i="5"/>
  <c r="A1611" i="5" s="1"/>
  <c r="O2228" i="5"/>
  <c r="A2228" i="5" s="1"/>
  <c r="O1559" i="5"/>
  <c r="O1350" i="5"/>
  <c r="O2221" i="5"/>
  <c r="A2221" i="5" s="1"/>
  <c r="O770" i="5"/>
  <c r="O1797" i="5"/>
  <c r="O578" i="5"/>
  <c r="O487" i="5"/>
  <c r="O2862" i="5"/>
  <c r="O1121" i="5"/>
  <c r="O2798" i="5"/>
  <c r="O1773" i="5"/>
  <c r="O1454" i="5"/>
  <c r="O1348" i="5"/>
  <c r="O1065" i="5"/>
  <c r="O1032" i="5"/>
  <c r="O2346" i="5"/>
  <c r="O2682" i="5"/>
  <c r="O1466" i="5"/>
  <c r="O489" i="5"/>
  <c r="O1146" i="5"/>
  <c r="O1807" i="5"/>
  <c r="O2555" i="5"/>
  <c r="O634" i="5"/>
  <c r="A634" i="5" s="1"/>
  <c r="O2166" i="5"/>
  <c r="O1929" i="5"/>
  <c r="O1880" i="5"/>
  <c r="O2674" i="5"/>
  <c r="O1101" i="5"/>
  <c r="O24" i="5"/>
  <c r="A24" i="5" s="1"/>
  <c r="O275" i="5"/>
  <c r="O1256" i="5"/>
  <c r="O2033" i="5"/>
  <c r="O1550" i="5"/>
  <c r="O1162" i="5"/>
  <c r="O2219" i="5"/>
  <c r="A2219" i="5" s="1"/>
  <c r="O605" i="5"/>
  <c r="O638" i="5"/>
  <c r="O618" i="5"/>
  <c r="O1038" i="5"/>
  <c r="O1821" i="5"/>
  <c r="O470" i="5"/>
  <c r="O2614" i="5"/>
  <c r="O407" i="5"/>
  <c r="O656" i="5"/>
  <c r="O165" i="5"/>
  <c r="O2500" i="5"/>
  <c r="O2264" i="5"/>
  <c r="O2790" i="5"/>
  <c r="O1867" i="5"/>
  <c r="O810" i="5"/>
  <c r="O2284" i="5"/>
  <c r="O170" i="5"/>
  <c r="O1417" i="5"/>
  <c r="O1878" i="5"/>
  <c r="O2822" i="5"/>
  <c r="O89" i="5"/>
  <c r="O520" i="5"/>
  <c r="O1275" i="5"/>
  <c r="O1884" i="5"/>
  <c r="O1125" i="5"/>
  <c r="O2618" i="5"/>
  <c r="O235" i="5"/>
  <c r="O2753" i="5"/>
  <c r="O693" i="5"/>
  <c r="O875" i="5"/>
  <c r="O1002" i="5"/>
  <c r="O96" i="5"/>
  <c r="O849" i="5"/>
  <c r="O1155" i="5"/>
  <c r="O1156" i="5"/>
  <c r="O2687" i="5"/>
  <c r="O1171" i="5"/>
  <c r="O674" i="5"/>
  <c r="O2806" i="5"/>
  <c r="O1631" i="5"/>
  <c r="O660" i="5"/>
  <c r="O2476" i="5"/>
  <c r="O1182" i="5"/>
  <c r="O2473" i="5"/>
  <c r="O4" i="5"/>
  <c r="O2495" i="5"/>
  <c r="O1665" i="5"/>
  <c r="A1665" i="5" s="1"/>
  <c r="O806" i="5"/>
  <c r="O1756" i="5"/>
  <c r="O396" i="5"/>
  <c r="O2507" i="5"/>
  <c r="O123" i="5"/>
  <c r="O797" i="5"/>
  <c r="O1671" i="5"/>
  <c r="O657" i="5"/>
  <c r="O1749" i="5"/>
  <c r="O2803" i="5"/>
  <c r="O289" i="5"/>
  <c r="O948" i="5"/>
  <c r="O1447" i="5"/>
  <c r="O1547" i="5"/>
  <c r="O1738" i="5"/>
  <c r="A1738" i="5" s="1"/>
  <c r="O2455" i="5"/>
  <c r="O1983" i="5"/>
  <c r="O1270" i="5"/>
  <c r="O459" i="5"/>
  <c r="O1242" i="5"/>
  <c r="O609" i="5"/>
  <c r="O175" i="5"/>
  <c r="O432" i="5"/>
  <c r="O1282" i="5"/>
  <c r="O28" i="5"/>
  <c r="O469" i="5"/>
  <c r="O566" i="5"/>
  <c r="O1215" i="5"/>
  <c r="O834" i="5"/>
  <c r="A834" i="5" s="1"/>
  <c r="O1031" i="5"/>
  <c r="O2475" i="5"/>
  <c r="O2544" i="5"/>
  <c r="O2770" i="5"/>
  <c r="A2770" i="5" s="1"/>
  <c r="O2800" i="5"/>
  <c r="O2670" i="5"/>
  <c r="O571" i="5"/>
  <c r="O600" i="5"/>
  <c r="O111" i="5"/>
  <c r="O98" i="5"/>
  <c r="O953" i="5"/>
  <c r="O1675" i="5"/>
  <c r="O671" i="5"/>
  <c r="A671" i="5" s="1"/>
  <c r="O1428" i="5"/>
  <c r="O1936" i="5"/>
  <c r="O68" i="5"/>
  <c r="O257" i="5"/>
  <c r="O1926" i="5"/>
  <c r="O2814" i="5"/>
  <c r="O755" i="5"/>
  <c r="O2081" i="5"/>
  <c r="O1851" i="5"/>
  <c r="O313" i="5"/>
  <c r="J757" i="5"/>
  <c r="L757" i="5" s="1"/>
  <c r="P757" i="5"/>
  <c r="P113" i="5"/>
  <c r="J113" i="5"/>
  <c r="L113" i="5" s="1"/>
  <c r="O113" i="5" s="1"/>
  <c r="P2771" i="5"/>
  <c r="J2771" i="5"/>
  <c r="L2771" i="5" s="1"/>
  <c r="J1842" i="5"/>
  <c r="L1842" i="5" s="1"/>
  <c r="O1842" i="5" s="1"/>
  <c r="P1842" i="5"/>
  <c r="P2175" i="5"/>
  <c r="J2175" i="5"/>
  <c r="L2175" i="5" s="1"/>
  <c r="O2175" i="5" s="1"/>
  <c r="P41" i="5"/>
  <c r="J41" i="5"/>
  <c r="L41" i="5" s="1"/>
  <c r="O41" i="5" s="1"/>
  <c r="P2054" i="5"/>
  <c r="J2054" i="5"/>
  <c r="L2054" i="5" s="1"/>
  <c r="J2484" i="5"/>
  <c r="L2484" i="5" s="1"/>
  <c r="P2484" i="5"/>
  <c r="P393" i="5"/>
  <c r="J393" i="5"/>
  <c r="L393" i="5" s="1"/>
  <c r="P2691" i="5"/>
  <c r="J2436" i="5"/>
  <c r="L2436" i="5" s="1"/>
  <c r="P2436" i="5"/>
  <c r="J55" i="5"/>
  <c r="L55" i="5" s="1"/>
  <c r="P55" i="5"/>
  <c r="P2533" i="5"/>
  <c r="J2533" i="5"/>
  <c r="L2533" i="5" s="1"/>
  <c r="O2533" i="5" s="1"/>
  <c r="P47" i="5"/>
  <c r="J47" i="5"/>
  <c r="L47" i="5" s="1"/>
  <c r="P532" i="5"/>
  <c r="J532" i="5"/>
  <c r="L532" i="5" s="1"/>
  <c r="O532" i="5" s="1"/>
  <c r="J1014" i="5"/>
  <c r="L1014" i="5" s="1"/>
  <c r="O1014" i="5" s="1"/>
  <c r="P1014" i="5"/>
  <c r="J94" i="5"/>
  <c r="L94" i="5" s="1"/>
  <c r="O94" i="5" s="1"/>
  <c r="P94" i="5"/>
  <c r="J2148" i="5"/>
  <c r="L2148" i="5" s="1"/>
  <c r="P2148" i="5"/>
  <c r="J344" i="5"/>
  <c r="L344" i="5" s="1"/>
  <c r="P344" i="5"/>
  <c r="P164" i="5"/>
  <c r="J164" i="5"/>
  <c r="L164" i="5" s="1"/>
  <c r="J2481" i="5"/>
  <c r="L2481" i="5" s="1"/>
  <c r="P2481" i="5"/>
  <c r="P2263" i="5"/>
  <c r="J2263" i="5"/>
  <c r="L2263" i="5" s="1"/>
  <c r="P2437" i="5"/>
  <c r="J2437" i="5"/>
  <c r="L2437" i="5" s="1"/>
  <c r="J2087" i="5"/>
  <c r="L2087" i="5" s="1"/>
  <c r="P2087" i="5"/>
  <c r="J465" i="5"/>
  <c r="L465" i="5" s="1"/>
  <c r="O465" i="5" s="1"/>
  <c r="P465" i="5"/>
  <c r="J1039" i="5"/>
  <c r="L1039" i="5" s="1"/>
  <c r="P1039" i="5"/>
  <c r="P125" i="5"/>
  <c r="J125" i="5"/>
  <c r="L125" i="5" s="1"/>
  <c r="P2555" i="5"/>
  <c r="J2555" i="5"/>
  <c r="L2555" i="5" s="1"/>
  <c r="J2092" i="5"/>
  <c r="L2092" i="5" s="1"/>
  <c r="P2092" i="5"/>
  <c r="J1230" i="5"/>
  <c r="L1230" i="5" s="1"/>
  <c r="P1230" i="5"/>
  <c r="P1706" i="5"/>
  <c r="J1706" i="5"/>
  <c r="L1706" i="5" s="1"/>
  <c r="P2072" i="5"/>
  <c r="J2072" i="5"/>
  <c r="L2072" i="5" s="1"/>
  <c r="P577" i="5"/>
  <c r="J577" i="5"/>
  <c r="L577" i="5" s="1"/>
  <c r="O577" i="5" s="1"/>
  <c r="J1541" i="5"/>
  <c r="L1541" i="5" s="1"/>
  <c r="O1541" i="5" s="1"/>
  <c r="A1541" i="5" s="1"/>
  <c r="P1541" i="5"/>
  <c r="P345" i="5"/>
  <c r="J345" i="5"/>
  <c r="L345" i="5" s="1"/>
  <c r="O345" i="5" s="1"/>
  <c r="O1331" i="5"/>
  <c r="A1331" i="5" s="1"/>
  <c r="J942" i="5"/>
  <c r="L942" i="5" s="1"/>
  <c r="P567" i="5"/>
  <c r="J1292" i="5"/>
  <c r="L1292" i="5" s="1"/>
  <c r="P1292" i="5"/>
  <c r="P533" i="5"/>
  <c r="J533" i="5"/>
  <c r="L533" i="5" s="1"/>
  <c r="P2299" i="5"/>
  <c r="J2299" i="5"/>
  <c r="L2299" i="5" s="1"/>
  <c r="J2274" i="5"/>
  <c r="L2274" i="5" s="1"/>
  <c r="O2274" i="5" s="1"/>
  <c r="P2274" i="5"/>
  <c r="P1169" i="5"/>
  <c r="J1169" i="5"/>
  <c r="L1169" i="5" s="1"/>
  <c r="O1169" i="5" s="1"/>
  <c r="J286" i="5"/>
  <c r="L286" i="5" s="1"/>
  <c r="O286" i="5" s="1"/>
  <c r="P1738" i="5"/>
  <c r="P857" i="5"/>
  <c r="P1258" i="5"/>
  <c r="J1258" i="5"/>
  <c r="L1258" i="5" s="1"/>
  <c r="O1258" i="5" s="1"/>
  <c r="A1258" i="5" s="1"/>
  <c r="P1831" i="5"/>
  <c r="J1831" i="5"/>
  <c r="L1831" i="5" s="1"/>
  <c r="J1660" i="5"/>
  <c r="L1660" i="5" s="1"/>
  <c r="O1660" i="5" s="1"/>
  <c r="P1660" i="5"/>
  <c r="J53" i="5"/>
  <c r="L53" i="5" s="1"/>
  <c r="J2234" i="5"/>
  <c r="L2234" i="5" s="1"/>
  <c r="O2234" i="5" s="1"/>
  <c r="P2234" i="5"/>
  <c r="P1747" i="5"/>
  <c r="J1747" i="5"/>
  <c r="L1747" i="5" s="1"/>
  <c r="O1747" i="5" s="1"/>
  <c r="J2710" i="5"/>
  <c r="L2710" i="5" s="1"/>
  <c r="O2710" i="5" s="1"/>
  <c r="P2710" i="5"/>
  <c r="O2438" i="5"/>
  <c r="A2438" i="5" s="1"/>
  <c r="J491" i="5"/>
  <c r="L491" i="5" s="1"/>
  <c r="J1908" i="5"/>
  <c r="L1908" i="5" s="1"/>
  <c r="J2240" i="5"/>
  <c r="L2240" i="5" s="1"/>
  <c r="O2240" i="5" s="1"/>
  <c r="J1194" i="5"/>
  <c r="L1194" i="5" s="1"/>
  <c r="P1194" i="5"/>
  <c r="P1468" i="5"/>
  <c r="J1468" i="5"/>
  <c r="L1468" i="5" s="1"/>
  <c r="O1468" i="5" s="1"/>
  <c r="P1383" i="5"/>
  <c r="J1383" i="5"/>
  <c r="L1383" i="5" s="1"/>
  <c r="P2074" i="5"/>
  <c r="J2074" i="5"/>
  <c r="L2074" i="5" s="1"/>
  <c r="O2074" i="5" s="1"/>
  <c r="J2743" i="5"/>
  <c r="L2743" i="5" s="1"/>
  <c r="O2743" i="5" s="1"/>
  <c r="J1494" i="5"/>
  <c r="L1494" i="5" s="1"/>
  <c r="P1494" i="5"/>
  <c r="P2627" i="5"/>
  <c r="J2627" i="5"/>
  <c r="L2627" i="5" s="1"/>
  <c r="O2627" i="5" s="1"/>
  <c r="J1056" i="5"/>
  <c r="L1056" i="5" s="1"/>
  <c r="O1056" i="5" s="1"/>
  <c r="P1056" i="5"/>
  <c r="J2275" i="5"/>
  <c r="L2275" i="5" s="1"/>
  <c r="P2275" i="5"/>
  <c r="P488" i="5"/>
  <c r="J488" i="5"/>
  <c r="L488" i="5" s="1"/>
  <c r="O488" i="5" s="1"/>
  <c r="J1995" i="5"/>
  <c r="L1995" i="5" s="1"/>
  <c r="P1995" i="5"/>
  <c r="P843" i="5"/>
  <c r="J843" i="5"/>
  <c r="L843" i="5" s="1"/>
  <c r="O843" i="5" s="1"/>
  <c r="P978" i="5"/>
  <c r="J978" i="5"/>
  <c r="L978" i="5" s="1"/>
  <c r="J148" i="5"/>
  <c r="L148" i="5" s="1"/>
  <c r="O148" i="5" s="1"/>
  <c r="A148" i="5" s="1"/>
  <c r="P363" i="5"/>
  <c r="O2480" i="5"/>
  <c r="J878" i="5"/>
  <c r="L878" i="5" s="1"/>
  <c r="O878" i="5" s="1"/>
  <c r="J1659" i="5"/>
  <c r="L1659" i="5" s="1"/>
  <c r="P1659" i="5"/>
  <c r="J2290" i="5"/>
  <c r="L2290" i="5" s="1"/>
  <c r="P2290" i="5"/>
  <c r="J377" i="5"/>
  <c r="L377" i="5" s="1"/>
  <c r="O377" i="5" s="1"/>
  <c r="P377" i="5"/>
  <c r="P948" i="5"/>
  <c r="J449" i="5"/>
  <c r="L449" i="5" s="1"/>
  <c r="J644" i="5"/>
  <c r="L644" i="5" s="1"/>
  <c r="P644" i="5"/>
  <c r="J372" i="5"/>
  <c r="L372" i="5" s="1"/>
  <c r="O372" i="5" s="1"/>
  <c r="J1607" i="5"/>
  <c r="L1607" i="5" s="1"/>
  <c r="O2549" i="5"/>
  <c r="P1594" i="5"/>
  <c r="J2287" i="5"/>
  <c r="L2287" i="5" s="1"/>
  <c r="O2287" i="5" s="1"/>
  <c r="A2287" i="5" s="1"/>
  <c r="P1392" i="5"/>
  <c r="P1224" i="5"/>
  <c r="J1224" i="5"/>
  <c r="L1224" i="5" s="1"/>
  <c r="P2635" i="5"/>
  <c r="J2635" i="5"/>
  <c r="L2635" i="5" s="1"/>
  <c r="P91" i="5"/>
  <c r="J91" i="5"/>
  <c r="L91" i="5" s="1"/>
  <c r="O91" i="5" s="1"/>
  <c r="J2383" i="5"/>
  <c r="L2383" i="5" s="1"/>
  <c r="O2383" i="5" s="1"/>
  <c r="P2383" i="5"/>
  <c r="J259" i="5"/>
  <c r="L259" i="5" s="1"/>
  <c r="O259" i="5" s="1"/>
  <c r="P259" i="5"/>
  <c r="P1631" i="5"/>
  <c r="J77" i="5"/>
  <c r="L77" i="5" s="1"/>
  <c r="P77" i="5"/>
  <c r="J1810" i="5"/>
  <c r="L1810" i="5" s="1"/>
  <c r="O1810" i="5" s="1"/>
  <c r="P1810" i="5"/>
  <c r="J1354" i="5"/>
  <c r="L1354" i="5" s="1"/>
  <c r="P1354" i="5"/>
  <c r="J1216" i="5"/>
  <c r="L1216" i="5" s="1"/>
  <c r="P1216" i="5"/>
  <c r="P572" i="5"/>
  <c r="J572" i="5"/>
  <c r="L572" i="5" s="1"/>
  <c r="J2017" i="5"/>
  <c r="L2017" i="5" s="1"/>
  <c r="P2017" i="5"/>
  <c r="P2412" i="5"/>
  <c r="J2412" i="5"/>
  <c r="L2412" i="5" s="1"/>
  <c r="P1400" i="5"/>
  <c r="J1400" i="5"/>
  <c r="L1400" i="5" s="1"/>
  <c r="O1400" i="5" s="1"/>
  <c r="P1749" i="5"/>
  <c r="J643" i="5"/>
  <c r="L643" i="5" s="1"/>
  <c r="P741" i="5"/>
  <c r="P564" i="5"/>
  <c r="J564" i="5"/>
  <c r="L564" i="5" s="1"/>
  <c r="J2000" i="5"/>
  <c r="L2000" i="5" s="1"/>
  <c r="P2000" i="5"/>
  <c r="J1786" i="5"/>
  <c r="L1786" i="5" s="1"/>
  <c r="O1786" i="5" s="1"/>
  <c r="P1786" i="5"/>
  <c r="P1870" i="5"/>
  <c r="J1870" i="5"/>
  <c r="L1870" i="5" s="1"/>
  <c r="P2158" i="5"/>
  <c r="J2158" i="5"/>
  <c r="L2158" i="5" s="1"/>
  <c r="P1027" i="5"/>
  <c r="O156" i="5"/>
  <c r="A156" i="5" s="1"/>
  <c r="P1117" i="5"/>
  <c r="J2070" i="5"/>
  <c r="L2070" i="5" s="1"/>
  <c r="J2848" i="5"/>
  <c r="L2848" i="5" s="1"/>
  <c r="P557" i="5"/>
  <c r="J557" i="5"/>
  <c r="L557" i="5" s="1"/>
  <c r="O557" i="5" s="1"/>
  <c r="P585" i="5"/>
  <c r="J585" i="5"/>
  <c r="L585" i="5" s="1"/>
  <c r="O585" i="5" s="1"/>
  <c r="P1671" i="5"/>
  <c r="J1671" i="5"/>
  <c r="L1671" i="5" s="1"/>
  <c r="P2450" i="5"/>
  <c r="J2450" i="5"/>
  <c r="L2450" i="5" s="1"/>
  <c r="O2450" i="5" s="1"/>
  <c r="P408" i="5"/>
  <c r="J408" i="5"/>
  <c r="L408" i="5" s="1"/>
  <c r="O408" i="5" s="1"/>
  <c r="P866" i="5"/>
  <c r="J866" i="5"/>
  <c r="L866" i="5" s="1"/>
  <c r="O866" i="5" s="1"/>
  <c r="J971" i="5"/>
  <c r="L971" i="5" s="1"/>
  <c r="P971" i="5"/>
  <c r="P2370" i="5"/>
  <c r="J2370" i="5"/>
  <c r="L2370" i="5" s="1"/>
  <c r="J1542" i="5"/>
  <c r="L1542" i="5" s="1"/>
  <c r="O1542" i="5" s="1"/>
  <c r="P1542" i="5"/>
  <c r="P2176" i="5"/>
  <c r="J2176" i="5"/>
  <c r="L2176" i="5" s="1"/>
  <c r="O2176" i="5" s="1"/>
  <c r="J2059" i="5"/>
  <c r="L2059" i="5" s="1"/>
  <c r="P2059" i="5"/>
  <c r="J22" i="5"/>
  <c r="L22" i="5" s="1"/>
  <c r="P22" i="5"/>
  <c r="J1841" i="5"/>
  <c r="L1841" i="5" s="1"/>
  <c r="P1841" i="5"/>
  <c r="P18" i="5"/>
  <c r="J18" i="5"/>
  <c r="L18" i="5" s="1"/>
  <c r="P1584" i="5"/>
  <c r="J1584" i="5"/>
  <c r="L1584" i="5" s="1"/>
  <c r="J2492" i="5"/>
  <c r="L2492" i="5" s="1"/>
  <c r="P2492" i="5"/>
  <c r="P167" i="5"/>
  <c r="J167" i="5"/>
  <c r="L167" i="5" s="1"/>
  <c r="J2720" i="5"/>
  <c r="L2720" i="5" s="1"/>
  <c r="O2720" i="5" s="1"/>
  <c r="P2720" i="5"/>
  <c r="P2667" i="5"/>
  <c r="J539" i="5"/>
  <c r="L539" i="5" s="1"/>
  <c r="O539" i="5" s="1"/>
  <c r="P539" i="5"/>
  <c r="J2109" i="5"/>
  <c r="L2109" i="5" s="1"/>
  <c r="P2109" i="5"/>
  <c r="J1828" i="5"/>
  <c r="L1828" i="5" s="1"/>
  <c r="O1828" i="5" s="1"/>
  <c r="P1828" i="5"/>
  <c r="J2341" i="5"/>
  <c r="L2341" i="5" s="1"/>
  <c r="P2341" i="5"/>
  <c r="J518" i="5"/>
  <c r="L518" i="5" s="1"/>
  <c r="P518" i="5"/>
  <c r="J1776" i="5"/>
  <c r="L1776" i="5" s="1"/>
  <c r="O1776" i="5" s="1"/>
  <c r="P1776" i="5"/>
  <c r="J1809" i="5"/>
  <c r="L1809" i="5" s="1"/>
  <c r="O1809" i="5" s="1"/>
  <c r="P1809" i="5"/>
  <c r="P1484" i="5"/>
  <c r="J1484" i="5"/>
  <c r="L1484" i="5" s="1"/>
  <c r="O1484" i="5" s="1"/>
  <c r="A1484" i="5" s="1"/>
  <c r="J1449" i="5"/>
  <c r="L1449" i="5" s="1"/>
  <c r="P1449" i="5"/>
  <c r="P2344" i="5"/>
  <c r="J2344" i="5"/>
  <c r="L2344" i="5" s="1"/>
  <c r="O2344" i="5" s="1"/>
  <c r="P2174" i="5"/>
  <c r="J2174" i="5"/>
  <c r="L2174" i="5" s="1"/>
  <c r="J181" i="5"/>
  <c r="L181" i="5" s="1"/>
  <c r="P181" i="5"/>
  <c r="J1330" i="5"/>
  <c r="L1330" i="5" s="1"/>
  <c r="P1330" i="5"/>
  <c r="P764" i="5"/>
  <c r="J764" i="5"/>
  <c r="L764" i="5" s="1"/>
  <c r="O764" i="5" s="1"/>
  <c r="A764" i="5" s="1"/>
  <c r="J95" i="5"/>
  <c r="L95" i="5" s="1"/>
  <c r="O95" i="5" s="1"/>
  <c r="O150" i="5"/>
  <c r="P2420" i="5"/>
  <c r="J2420" i="5"/>
  <c r="L2420" i="5" s="1"/>
  <c r="O2420" i="5" s="1"/>
  <c r="P711" i="5"/>
  <c r="J2851" i="5"/>
  <c r="L2851" i="5" s="1"/>
  <c r="O2851" i="5" s="1"/>
  <c r="P2851" i="5"/>
  <c r="P722" i="5"/>
  <c r="J722" i="5"/>
  <c r="L722" i="5" s="1"/>
  <c r="J273" i="5"/>
  <c r="L273" i="5" s="1"/>
  <c r="P273" i="5"/>
  <c r="J675" i="5"/>
  <c r="L675" i="5" s="1"/>
  <c r="P675" i="5"/>
  <c r="J780" i="5"/>
  <c r="L780" i="5" s="1"/>
  <c r="O780" i="5" s="1"/>
  <c r="P780" i="5"/>
  <c r="J1190" i="5"/>
  <c r="L1190" i="5" s="1"/>
  <c r="P1922" i="5"/>
  <c r="J151" i="5"/>
  <c r="L151" i="5" s="1"/>
  <c r="O151" i="5" s="1"/>
  <c r="A151" i="5" s="1"/>
  <c r="J2414" i="5"/>
  <c r="L2414" i="5" s="1"/>
  <c r="O2414" i="5" s="1"/>
  <c r="P2414" i="5"/>
  <c r="P1638" i="5"/>
  <c r="J1638" i="5"/>
  <c r="L1638" i="5" s="1"/>
  <c r="O1638" i="5" s="1"/>
  <c r="P1935" i="5"/>
  <c r="J1935" i="5"/>
  <c r="L1935" i="5" s="1"/>
  <c r="J35" i="5"/>
  <c r="L35" i="5" s="1"/>
  <c r="P35" i="5"/>
  <c r="P968" i="5"/>
  <c r="J968" i="5"/>
  <c r="L968" i="5" s="1"/>
  <c r="J1502" i="5"/>
  <c r="L1502" i="5" s="1"/>
  <c r="P1502" i="5"/>
  <c r="J1474" i="5"/>
  <c r="L1474" i="5" s="1"/>
  <c r="O1474" i="5" s="1"/>
  <c r="P1474" i="5"/>
  <c r="J2550" i="5"/>
  <c r="L2550" i="5" s="1"/>
  <c r="J2782" i="5"/>
  <c r="L2782" i="5" s="1"/>
  <c r="P2256" i="5"/>
  <c r="J2256" i="5"/>
  <c r="L2256" i="5" s="1"/>
  <c r="O2256" i="5" s="1"/>
  <c r="P413" i="5"/>
  <c r="J413" i="5"/>
  <c r="L413" i="5" s="1"/>
  <c r="P737" i="5"/>
  <c r="J737" i="5"/>
  <c r="L737" i="5" s="1"/>
  <c r="O737" i="5" s="1"/>
  <c r="P1939" i="5"/>
  <c r="J1939" i="5"/>
  <c r="L1939" i="5" s="1"/>
  <c r="O1939" i="5" s="1"/>
  <c r="P2463" i="5"/>
  <c r="J2463" i="5"/>
  <c r="L2463" i="5" s="1"/>
  <c r="J1063" i="5"/>
  <c r="L1063" i="5" s="1"/>
  <c r="P1063" i="5"/>
  <c r="P374" i="5"/>
  <c r="J374" i="5"/>
  <c r="L374" i="5" s="1"/>
  <c r="O374" i="5" s="1"/>
  <c r="J713" i="5"/>
  <c r="L713" i="5" s="1"/>
  <c r="P713" i="5"/>
  <c r="P143" i="5"/>
  <c r="J143" i="5"/>
  <c r="L143" i="5" s="1"/>
  <c r="P959" i="5"/>
  <c r="J959" i="5"/>
  <c r="L959" i="5" s="1"/>
  <c r="O959" i="5" s="1"/>
  <c r="A959" i="5" s="1"/>
  <c r="P2594" i="5"/>
  <c r="J2594" i="5"/>
  <c r="L2594" i="5" s="1"/>
  <c r="P283" i="5"/>
  <c r="J283" i="5"/>
  <c r="L283" i="5" s="1"/>
  <c r="P1906" i="5"/>
  <c r="J1906" i="5"/>
  <c r="L1906" i="5" s="1"/>
  <c r="P1000" i="5"/>
  <c r="J1000" i="5"/>
  <c r="L1000" i="5" s="1"/>
  <c r="O1000" i="5" s="1"/>
  <c r="P477" i="5"/>
  <c r="J477" i="5"/>
  <c r="L477" i="5" s="1"/>
  <c r="P912" i="5"/>
  <c r="J912" i="5"/>
  <c r="L912" i="5" s="1"/>
  <c r="O912" i="5" s="1"/>
  <c r="P602" i="5"/>
  <c r="J602" i="5"/>
  <c r="L602" i="5" s="1"/>
  <c r="P2696" i="5"/>
  <c r="P402" i="5"/>
  <c r="P635" i="5"/>
  <c r="J635" i="5"/>
  <c r="L635" i="5" s="1"/>
  <c r="O635" i="5" s="1"/>
  <c r="J762" i="5"/>
  <c r="L762" i="5" s="1"/>
  <c r="O762" i="5" s="1"/>
  <c r="P762" i="5"/>
  <c r="P494" i="5"/>
  <c r="J494" i="5"/>
  <c r="L494" i="5" s="1"/>
  <c r="O494" i="5" s="1"/>
  <c r="P664" i="5"/>
  <c r="J664" i="5"/>
  <c r="L664" i="5" s="1"/>
  <c r="O664" i="5" s="1"/>
  <c r="P1218" i="5"/>
  <c r="J1218" i="5"/>
  <c r="L1218" i="5" s="1"/>
  <c r="P436" i="5"/>
  <c r="J436" i="5"/>
  <c r="L436" i="5" s="1"/>
  <c r="O436" i="5" s="1"/>
  <c r="P1980" i="5"/>
  <c r="P2396" i="5"/>
  <c r="P171" i="5"/>
  <c r="P1549" i="5"/>
  <c r="J242" i="5"/>
  <c r="L242" i="5" s="1"/>
  <c r="P242" i="5"/>
  <c r="P2510" i="5"/>
  <c r="J2510" i="5"/>
  <c r="L2510" i="5" s="1"/>
  <c r="P2490" i="5"/>
  <c r="J2490" i="5"/>
  <c r="L2490" i="5" s="1"/>
  <c r="P255" i="5"/>
  <c r="J255" i="5"/>
  <c r="L255" i="5" s="1"/>
  <c r="J371" i="5"/>
  <c r="L371" i="5" s="1"/>
  <c r="P371" i="5"/>
  <c r="J2591" i="5"/>
  <c r="L2591" i="5" s="1"/>
  <c r="O2591" i="5" s="1"/>
  <c r="P2591" i="5"/>
  <c r="P671" i="5"/>
  <c r="O1096" i="5"/>
  <c r="A1096" i="5" s="1"/>
  <c r="J829" i="5"/>
  <c r="L829" i="5" s="1"/>
  <c r="O829" i="5" s="1"/>
  <c r="P829" i="5"/>
  <c r="P2665" i="5"/>
  <c r="J2665" i="5"/>
  <c r="L2665" i="5" s="1"/>
  <c r="O2665" i="5" s="1"/>
  <c r="J271" i="5"/>
  <c r="L271" i="5" s="1"/>
  <c r="P271" i="5"/>
  <c r="P900" i="5"/>
  <c r="J900" i="5"/>
  <c r="L900" i="5" s="1"/>
  <c r="O900" i="5" s="1"/>
  <c r="J568" i="5"/>
  <c r="L568" i="5" s="1"/>
  <c r="O568" i="5" s="1"/>
  <c r="P568" i="5"/>
  <c r="J1971" i="5"/>
  <c r="L1971" i="5" s="1"/>
  <c r="O1971" i="5" s="1"/>
  <c r="A1971" i="5" s="1"/>
  <c r="P1971" i="5"/>
  <c r="P1168" i="5"/>
  <c r="O78" i="5"/>
  <c r="P469" i="5"/>
  <c r="P199" i="5"/>
  <c r="J1803" i="5"/>
  <c r="L1803" i="5" s="1"/>
  <c r="O1803" i="5" s="1"/>
  <c r="P1803" i="5"/>
  <c r="J1911" i="5"/>
  <c r="L1911" i="5" s="1"/>
  <c r="O1911" i="5" s="1"/>
  <c r="J923" i="5"/>
  <c r="L923" i="5" s="1"/>
  <c r="O923" i="5" s="1"/>
  <c r="P923" i="5"/>
  <c r="P159" i="5"/>
  <c r="J159" i="5"/>
  <c r="L159" i="5" s="1"/>
  <c r="J423" i="5"/>
  <c r="L423" i="5" s="1"/>
  <c r="O423" i="5" s="1"/>
  <c r="P423" i="5"/>
  <c r="J2334" i="5"/>
  <c r="L2334" i="5" s="1"/>
  <c r="P2334" i="5"/>
  <c r="P93" i="5"/>
  <c r="J93" i="5"/>
  <c r="L93" i="5" s="1"/>
  <c r="P2593" i="5"/>
  <c r="P2183" i="5"/>
  <c r="P2765" i="5"/>
  <c r="J2765" i="5"/>
  <c r="L2765" i="5" s="1"/>
  <c r="J614" i="5"/>
  <c r="L614" i="5" s="1"/>
  <c r="O614" i="5" s="1"/>
  <c r="A614" i="5" s="1"/>
  <c r="P614" i="5"/>
  <c r="J1086" i="5"/>
  <c r="L1086" i="5" s="1"/>
  <c r="O1086" i="5" s="1"/>
  <c r="P101" i="5"/>
  <c r="J101" i="5"/>
  <c r="L101" i="5" s="1"/>
  <c r="O101" i="5" s="1"/>
  <c r="O1967" i="5"/>
  <c r="P2711" i="5"/>
  <c r="J619" i="5"/>
  <c r="L619" i="5" s="1"/>
  <c r="O619" i="5" s="1"/>
  <c r="P1266" i="5"/>
  <c r="O2044" i="5"/>
  <c r="O1862" i="5"/>
  <c r="P381" i="5"/>
  <c r="J381" i="5"/>
  <c r="L381" i="5" s="1"/>
  <c r="O381" i="5" s="1"/>
  <c r="J318" i="5"/>
  <c r="L318" i="5" s="1"/>
  <c r="O318" i="5" s="1"/>
  <c r="P318" i="5"/>
  <c r="J64" i="5"/>
  <c r="L64" i="5" s="1"/>
  <c r="P64" i="5"/>
  <c r="P2024" i="5"/>
  <c r="J2024" i="5"/>
  <c r="L2024" i="5" s="1"/>
  <c r="J736" i="5"/>
  <c r="L736" i="5" s="1"/>
  <c r="P736" i="5"/>
  <c r="P841" i="5"/>
  <c r="J841" i="5"/>
  <c r="L841" i="5" s="1"/>
  <c r="O841" i="5" s="1"/>
  <c r="P768" i="5"/>
  <c r="J768" i="5"/>
  <c r="L768" i="5" s="1"/>
  <c r="O768" i="5" s="1"/>
  <c r="P1231" i="5"/>
  <c r="J1231" i="5"/>
  <c r="L1231" i="5" s="1"/>
  <c r="O1231" i="5" s="1"/>
  <c r="P1235" i="5"/>
  <c r="J1235" i="5"/>
  <c r="L1235" i="5" s="1"/>
  <c r="O1235" i="5" s="1"/>
  <c r="O223" i="5"/>
  <c r="O1849" i="5"/>
  <c r="J1856" i="5"/>
  <c r="L1856" i="5" s="1"/>
  <c r="J2736" i="5"/>
  <c r="L2736" i="5" s="1"/>
  <c r="P92" i="5"/>
  <c r="J2763" i="5"/>
  <c r="L2763" i="5" s="1"/>
  <c r="O118" i="5"/>
  <c r="J297" i="5"/>
  <c r="L297" i="5" s="1"/>
  <c r="J2016" i="5"/>
  <c r="L2016" i="5" s="1"/>
  <c r="O2016" i="5" s="1"/>
  <c r="J1524" i="5"/>
  <c r="L1524" i="5" s="1"/>
  <c r="P1524" i="5"/>
  <c r="P129" i="5"/>
  <c r="J129" i="5"/>
  <c r="L129" i="5" s="1"/>
  <c r="J2132" i="5"/>
  <c r="L2132" i="5" s="1"/>
  <c r="P2132" i="5"/>
  <c r="P1522" i="5"/>
  <c r="J1522" i="5"/>
  <c r="L1522" i="5" s="1"/>
  <c r="O1522" i="5" s="1"/>
  <c r="J1963" i="5"/>
  <c r="L1963" i="5" s="1"/>
  <c r="O1963" i="5" s="1"/>
  <c r="P1963" i="5"/>
  <c r="J2141" i="5"/>
  <c r="L2141" i="5" s="1"/>
  <c r="P2141" i="5"/>
  <c r="J1608" i="5"/>
  <c r="L1608" i="5" s="1"/>
  <c r="O1608" i="5" s="1"/>
  <c r="P1608" i="5"/>
  <c r="P501" i="5"/>
  <c r="J501" i="5"/>
  <c r="L501" i="5" s="1"/>
  <c r="J587" i="5"/>
  <c r="L587" i="5" s="1"/>
  <c r="P587" i="5"/>
  <c r="J2742" i="5"/>
  <c r="L2742" i="5" s="1"/>
  <c r="O2742" i="5" s="1"/>
  <c r="P2742" i="5"/>
  <c r="J37" i="5"/>
  <c r="L37" i="5" s="1"/>
  <c r="P37" i="5"/>
  <c r="P1012" i="5"/>
  <c r="J1012" i="5"/>
  <c r="L1012" i="5" s="1"/>
  <c r="J400" i="5"/>
  <c r="L400" i="5" s="1"/>
  <c r="O400" i="5" s="1"/>
  <c r="P400" i="5"/>
  <c r="J1371" i="5"/>
  <c r="L1371" i="5" s="1"/>
  <c r="P1371" i="5"/>
  <c r="J784" i="5"/>
  <c r="L784" i="5" s="1"/>
  <c r="O784" i="5" s="1"/>
  <c r="P784" i="5"/>
  <c r="J2616" i="5"/>
  <c r="L2616" i="5" s="1"/>
  <c r="P2616" i="5"/>
  <c r="J109" i="5"/>
  <c r="L109" i="5" s="1"/>
  <c r="P109" i="5"/>
  <c r="J2239" i="5"/>
  <c r="L2239" i="5" s="1"/>
  <c r="O2239" i="5" s="1"/>
  <c r="P2239" i="5"/>
  <c r="J1924" i="5"/>
  <c r="L1924" i="5" s="1"/>
  <c r="O1924" i="5" s="1"/>
  <c r="P1924" i="5"/>
  <c r="P1226" i="5"/>
  <c r="J1226" i="5"/>
  <c r="L1226" i="5" s="1"/>
  <c r="O1226" i="5" s="1"/>
  <c r="P2128" i="5"/>
  <c r="J2128" i="5"/>
  <c r="L2128" i="5" s="1"/>
  <c r="O2128" i="5" s="1"/>
  <c r="J2788" i="5"/>
  <c r="L2788" i="5" s="1"/>
  <c r="O2788" i="5" s="1"/>
  <c r="P2788" i="5"/>
  <c r="J2015" i="5"/>
  <c r="L2015" i="5" s="1"/>
  <c r="P2015" i="5"/>
  <c r="J365" i="5"/>
  <c r="L365" i="5" s="1"/>
  <c r="O365" i="5" s="1"/>
  <c r="P365" i="5"/>
  <c r="P513" i="5"/>
  <c r="J513" i="5"/>
  <c r="L513" i="5" s="1"/>
  <c r="J814" i="5"/>
  <c r="L814" i="5" s="1"/>
  <c r="O814" i="5" s="1"/>
  <c r="P62" i="5"/>
  <c r="J62" i="5"/>
  <c r="L62" i="5" s="1"/>
  <c r="J2365" i="5"/>
  <c r="L2365" i="5" s="1"/>
  <c r="P2365" i="5"/>
  <c r="P1798" i="5"/>
  <c r="J1798" i="5"/>
  <c r="L1798" i="5" s="1"/>
  <c r="J1698" i="5"/>
  <c r="L1698" i="5" s="1"/>
  <c r="O1698" i="5" s="1"/>
  <c r="P1698" i="5"/>
  <c r="J2199" i="5"/>
  <c r="L2199" i="5" s="1"/>
  <c r="O2199" i="5" s="1"/>
  <c r="P2199" i="5"/>
  <c r="J253" i="5"/>
  <c r="L253" i="5" s="1"/>
  <c r="P253" i="5"/>
  <c r="P673" i="5"/>
  <c r="J673" i="5"/>
  <c r="L673" i="5" s="1"/>
  <c r="O673" i="5" s="1"/>
  <c r="P945" i="5"/>
  <c r="J945" i="5"/>
  <c r="L945" i="5" s="1"/>
  <c r="P1826" i="5"/>
  <c r="J1826" i="5"/>
  <c r="L1826" i="5" s="1"/>
  <c r="O1826" i="5" s="1"/>
  <c r="P1743" i="5"/>
  <c r="J1743" i="5"/>
  <c r="L1743" i="5" s="1"/>
  <c r="O1743" i="5" s="1"/>
  <c r="P52" i="5"/>
  <c r="J52" i="5"/>
  <c r="L52" i="5" s="1"/>
  <c r="J1016" i="5"/>
  <c r="L1016" i="5" s="1"/>
  <c r="P1016" i="5"/>
  <c r="J2754" i="5"/>
  <c r="L2754" i="5" s="1"/>
  <c r="O2754" i="5" s="1"/>
  <c r="P2754" i="5"/>
  <c r="J2614" i="5"/>
  <c r="L2614" i="5" s="1"/>
  <c r="P2614" i="5"/>
  <c r="J2578" i="5"/>
  <c r="L2578" i="5" s="1"/>
  <c r="O2578" i="5" s="1"/>
  <c r="P2578" i="5"/>
  <c r="J2676" i="5"/>
  <c r="L2676" i="5" s="1"/>
  <c r="P2676" i="5"/>
  <c r="O2410" i="5"/>
  <c r="P1236" i="5"/>
  <c r="J1236" i="5"/>
  <c r="L1236" i="5" s="1"/>
  <c r="O1236" i="5" s="1"/>
  <c r="P268" i="5"/>
  <c r="J268" i="5"/>
  <c r="L268" i="5" s="1"/>
  <c r="O268" i="5" s="1"/>
  <c r="J2658" i="5"/>
  <c r="L2658" i="5" s="1"/>
  <c r="O2658" i="5" s="1"/>
  <c r="P2658" i="5"/>
  <c r="P842" i="5"/>
  <c r="J842" i="5"/>
  <c r="L842" i="5" s="1"/>
  <c r="O842" i="5" s="1"/>
  <c r="P1694" i="5"/>
  <c r="J1694" i="5"/>
  <c r="L1694" i="5" s="1"/>
  <c r="P72" i="5"/>
  <c r="J72" i="5"/>
  <c r="L72" i="5" s="1"/>
  <c r="O72" i="5" s="1"/>
  <c r="J2794" i="5"/>
  <c r="L2794" i="5" s="1"/>
  <c r="O2794" i="5" s="1"/>
  <c r="P2794" i="5"/>
  <c r="P1537" i="5"/>
  <c r="J1537" i="5"/>
  <c r="L1537" i="5" s="1"/>
  <c r="O1537" i="5" s="1"/>
  <c r="A1537" i="5" s="1"/>
  <c r="J348" i="5"/>
  <c r="L348" i="5" s="1"/>
  <c r="P348" i="5"/>
  <c r="P650" i="5"/>
  <c r="J1499" i="5"/>
  <c r="L1499" i="5" s="1"/>
  <c r="J1247" i="5"/>
  <c r="L1247" i="5" s="1"/>
  <c r="O1247" i="5" s="1"/>
  <c r="P1247" i="5"/>
  <c r="J426" i="5"/>
  <c r="L426" i="5" s="1"/>
  <c r="O426" i="5" s="1"/>
  <c r="P426" i="5"/>
  <c r="P434" i="5"/>
  <c r="P2253" i="5"/>
  <c r="J1004" i="5"/>
  <c r="L1004" i="5" s="1"/>
  <c r="O1004" i="5" s="1"/>
  <c r="P1004" i="5"/>
  <c r="P2312" i="5"/>
  <c r="J2312" i="5"/>
  <c r="L2312" i="5" s="1"/>
  <c r="O2312" i="5" s="1"/>
  <c r="J2233" i="5"/>
  <c r="L2233" i="5" s="1"/>
  <c r="P2233" i="5"/>
  <c r="J2338" i="5"/>
  <c r="L2338" i="5" s="1"/>
  <c r="P2338" i="5"/>
  <c r="J1500" i="5"/>
  <c r="L1500" i="5" s="1"/>
  <c r="P1500" i="5"/>
  <c r="P61" i="5"/>
  <c r="O2727" i="5"/>
  <c r="J203" i="5"/>
  <c r="L203" i="5" s="1"/>
  <c r="O203" i="5" s="1"/>
  <c r="P203" i="5"/>
  <c r="J1291" i="5"/>
  <c r="L1291" i="5" s="1"/>
  <c r="P1291" i="5"/>
  <c r="J265" i="5"/>
  <c r="L265" i="5" s="1"/>
  <c r="P2315" i="5"/>
  <c r="J2315" i="5"/>
  <c r="L2315" i="5" s="1"/>
  <c r="O2315" i="5" s="1"/>
  <c r="J2333" i="5"/>
  <c r="L2333" i="5" s="1"/>
  <c r="O2333" i="5" s="1"/>
  <c r="P2333" i="5"/>
  <c r="P1244" i="5"/>
  <c r="J1244" i="5"/>
  <c r="L1244" i="5" s="1"/>
  <c r="J2259" i="5"/>
  <c r="L2259" i="5" s="1"/>
  <c r="O2259" i="5" s="1"/>
  <c r="P2259" i="5"/>
  <c r="P1639" i="5"/>
  <c r="J1639" i="5"/>
  <c r="L1639" i="5" s="1"/>
  <c r="O1639" i="5" s="1"/>
  <c r="P1950" i="5"/>
  <c r="J1950" i="5"/>
  <c r="L1950" i="5" s="1"/>
  <c r="J2215" i="5"/>
  <c r="L2215" i="5" s="1"/>
  <c r="O2215" i="5" s="1"/>
  <c r="P277" i="5"/>
  <c r="J1705" i="5"/>
  <c r="L1705" i="5" s="1"/>
  <c r="P1705" i="5"/>
  <c r="J1018" i="5"/>
  <c r="L1018" i="5" s="1"/>
  <c r="O1018" i="5" s="1"/>
  <c r="P1018" i="5"/>
  <c r="J1232" i="5"/>
  <c r="L1232" i="5" s="1"/>
  <c r="O1232" i="5" s="1"/>
  <c r="P1232" i="5"/>
  <c r="J652" i="5"/>
  <c r="L652" i="5" s="1"/>
  <c r="O652" i="5" s="1"/>
  <c r="P652" i="5"/>
  <c r="P137" i="5"/>
  <c r="J137" i="5"/>
  <c r="L137" i="5" s="1"/>
  <c r="O137" i="5" s="1"/>
  <c r="J1553" i="5"/>
  <c r="L1553" i="5" s="1"/>
  <c r="P1553" i="5"/>
  <c r="J2639" i="5"/>
  <c r="L2639" i="5" s="1"/>
  <c r="P2639" i="5"/>
  <c r="P158" i="5"/>
  <c r="P1037" i="5"/>
  <c r="J1037" i="5"/>
  <c r="L1037" i="5" s="1"/>
  <c r="P975" i="5"/>
  <c r="J975" i="5"/>
  <c r="L975" i="5" s="1"/>
  <c r="J2537" i="5"/>
  <c r="L2537" i="5" s="1"/>
  <c r="P674" i="5"/>
  <c r="P1463" i="5"/>
  <c r="J1768" i="5"/>
  <c r="L1768" i="5" s="1"/>
  <c r="O1768" i="5" s="1"/>
  <c r="P920" i="5"/>
  <c r="P1496" i="5"/>
  <c r="J1496" i="5"/>
  <c r="L1496" i="5" s="1"/>
  <c r="J2764" i="5"/>
  <c r="L2764" i="5" s="1"/>
  <c r="O2764" i="5" s="1"/>
  <c r="P2764" i="5"/>
  <c r="J1130" i="5"/>
  <c r="L1130" i="5" s="1"/>
  <c r="O1130" i="5" s="1"/>
  <c r="P1130" i="5"/>
  <c r="J2767" i="5"/>
  <c r="L2767" i="5" s="1"/>
  <c r="O2767" i="5" s="1"/>
  <c r="P1944" i="5"/>
  <c r="J1529" i="5"/>
  <c r="L1529" i="5" s="1"/>
  <c r="P1529" i="5"/>
  <c r="J1325" i="5"/>
  <c r="L1325" i="5" s="1"/>
  <c r="P1325" i="5"/>
  <c r="J2810" i="5"/>
  <c r="L2810" i="5" s="1"/>
  <c r="P2810" i="5"/>
  <c r="P1569" i="5"/>
  <c r="J1569" i="5"/>
  <c r="L1569" i="5" s="1"/>
  <c r="J1563" i="5"/>
  <c r="L1563" i="5" s="1"/>
  <c r="O1563" i="5" s="1"/>
  <c r="P818" i="5"/>
  <c r="P2212" i="5"/>
  <c r="J2545" i="5"/>
  <c r="L2545" i="5" s="1"/>
  <c r="J2689" i="5"/>
  <c r="L2689" i="5" s="1"/>
  <c r="O2689" i="5" s="1"/>
  <c r="J925" i="5"/>
  <c r="L925" i="5" s="1"/>
  <c r="O925" i="5" s="1"/>
  <c r="P2869" i="5"/>
  <c r="O826" i="5"/>
  <c r="J882" i="5"/>
  <c r="L882" i="5" s="1"/>
  <c r="P1466" i="5"/>
  <c r="P2815" i="5"/>
  <c r="J1918" i="5"/>
  <c r="L1918" i="5" s="1"/>
  <c r="O1918" i="5" s="1"/>
  <c r="P1918" i="5"/>
  <c r="P929" i="5"/>
  <c r="J929" i="5"/>
  <c r="L929" i="5" s="1"/>
  <c r="O929" i="5" s="1"/>
  <c r="J1220" i="5"/>
  <c r="L1220" i="5" s="1"/>
  <c r="O1220" i="5" s="1"/>
  <c r="P1220" i="5"/>
  <c r="J1318" i="5"/>
  <c r="L1318" i="5" s="1"/>
  <c r="O1318" i="5" s="1"/>
  <c r="P1318" i="5"/>
  <c r="P2435" i="5"/>
  <c r="J2435" i="5"/>
  <c r="L2435" i="5" s="1"/>
  <c r="P1966" i="5"/>
  <c r="J1966" i="5"/>
  <c r="L1966" i="5" s="1"/>
  <c r="O1966" i="5" s="1"/>
  <c r="A1966" i="5" s="1"/>
  <c r="J2615" i="5"/>
  <c r="L2615" i="5" s="1"/>
  <c r="P2615" i="5"/>
  <c r="P1389" i="5"/>
  <c r="J1389" i="5"/>
  <c r="L1389" i="5" s="1"/>
  <c r="O1389" i="5" s="1"/>
  <c r="P2431" i="5"/>
  <c r="J2431" i="5"/>
  <c r="L2431" i="5" s="1"/>
  <c r="O2431" i="5" s="1"/>
  <c r="A2431" i="5" s="1"/>
  <c r="P2227" i="5"/>
  <c r="J2227" i="5"/>
  <c r="L2227" i="5" s="1"/>
  <c r="O2227" i="5" s="1"/>
  <c r="A2227" i="5" s="1"/>
  <c r="J2542" i="5"/>
  <c r="L2542" i="5" s="1"/>
  <c r="P2542" i="5"/>
  <c r="J1346" i="5"/>
  <c r="L1346" i="5" s="1"/>
  <c r="P1346" i="5"/>
  <c r="J2278" i="5"/>
  <c r="L2278" i="5" s="1"/>
  <c r="O2278" i="5" s="1"/>
  <c r="A2278" i="5" s="1"/>
  <c r="P2278" i="5"/>
  <c r="P1654" i="5"/>
  <c r="J1654" i="5"/>
  <c r="L1654" i="5" s="1"/>
  <c r="J2602" i="5"/>
  <c r="L2602" i="5" s="1"/>
  <c r="O2602" i="5" s="1"/>
  <c r="P2602" i="5"/>
  <c r="P2155" i="5"/>
  <c r="J2155" i="5"/>
  <c r="L2155" i="5" s="1"/>
  <c r="P1504" i="5"/>
  <c r="J1504" i="5"/>
  <c r="L1504" i="5" s="1"/>
  <c r="O1504" i="5" s="1"/>
  <c r="J1246" i="5"/>
  <c r="L1246" i="5" s="1"/>
  <c r="O1246" i="5" s="1"/>
  <c r="P1246" i="5"/>
  <c r="J2005" i="5"/>
  <c r="L2005" i="5" s="1"/>
  <c r="O2005" i="5" s="1"/>
  <c r="P2005" i="5"/>
  <c r="J1920" i="5"/>
  <c r="L1920" i="5" s="1"/>
  <c r="O1920" i="5" s="1"/>
  <c r="P1920" i="5"/>
  <c r="P2294" i="5"/>
  <c r="J2294" i="5"/>
  <c r="L2294" i="5" s="1"/>
  <c r="J1763" i="5"/>
  <c r="L1763" i="5" s="1"/>
  <c r="O1763" i="5" s="1"/>
  <c r="A1763" i="5" s="1"/>
  <c r="P1763" i="5"/>
  <c r="J50" i="5"/>
  <c r="L50" i="5" s="1"/>
  <c r="O50" i="5" s="1"/>
  <c r="P50" i="5"/>
  <c r="J1158" i="5"/>
  <c r="L1158" i="5" s="1"/>
  <c r="O1158" i="5" s="1"/>
  <c r="P1158" i="5"/>
  <c r="J2866" i="5"/>
  <c r="L2866" i="5" s="1"/>
  <c r="O2866" i="5" s="1"/>
  <c r="A2866" i="5" s="1"/>
  <c r="P2866" i="5"/>
  <c r="J1516" i="5"/>
  <c r="L1516" i="5" s="1"/>
  <c r="P1516" i="5"/>
  <c r="P2506" i="5"/>
  <c r="J2506" i="5"/>
  <c r="L2506" i="5" s="1"/>
  <c r="J838" i="5"/>
  <c r="L838" i="5" s="1"/>
  <c r="P838" i="5"/>
  <c r="P2036" i="5"/>
  <c r="J2036" i="5"/>
  <c r="L2036" i="5" s="1"/>
  <c r="P2434" i="5"/>
  <c r="J2434" i="5"/>
  <c r="L2434" i="5" s="1"/>
  <c r="J2424" i="5"/>
  <c r="L2424" i="5" s="1"/>
  <c r="P2424" i="5"/>
  <c r="J1614" i="5"/>
  <c r="L1614" i="5" s="1"/>
  <c r="P1614" i="5"/>
  <c r="J97" i="5"/>
  <c r="L97" i="5" s="1"/>
  <c r="P97" i="5"/>
  <c r="P1479" i="5"/>
  <c r="J1479" i="5"/>
  <c r="L1479" i="5" s="1"/>
  <c r="P869" i="5"/>
  <c r="J869" i="5"/>
  <c r="L869" i="5" s="1"/>
  <c r="O869" i="5" s="1"/>
  <c r="P2243" i="5"/>
  <c r="J2243" i="5"/>
  <c r="L2243" i="5" s="1"/>
  <c r="J758" i="5"/>
  <c r="L758" i="5" s="1"/>
  <c r="O758" i="5" s="1"/>
  <c r="P758" i="5"/>
  <c r="J107" i="5"/>
  <c r="L107" i="5" s="1"/>
  <c r="J1570" i="5"/>
  <c r="L1570" i="5" s="1"/>
  <c r="O1570" i="5" s="1"/>
  <c r="P1570" i="5"/>
  <c r="J1657" i="5"/>
  <c r="L1657" i="5" s="1"/>
  <c r="P1657" i="5"/>
  <c r="P2028" i="5"/>
  <c r="J2028" i="5"/>
  <c r="L2028" i="5" s="1"/>
  <c r="J2068" i="5"/>
  <c r="L2068" i="5" s="1"/>
  <c r="P2068" i="5"/>
  <c r="J2096" i="5"/>
  <c r="L2096" i="5" s="1"/>
  <c r="P2096" i="5"/>
  <c r="O2870" i="5"/>
  <c r="A2870" i="5" s="1"/>
  <c r="J2118" i="5"/>
  <c r="L2118" i="5" s="1"/>
  <c r="O2118" i="5" s="1"/>
  <c r="P435" i="5"/>
  <c r="J850" i="5"/>
  <c r="L850" i="5" s="1"/>
  <c r="O850" i="5" s="1"/>
  <c r="P850" i="5"/>
  <c r="J892" i="5"/>
  <c r="L892" i="5" s="1"/>
  <c r="P892" i="5"/>
  <c r="J1752" i="5"/>
  <c r="L1752" i="5" s="1"/>
  <c r="O1752" i="5" s="1"/>
  <c r="P1752" i="5"/>
  <c r="P1197" i="5"/>
  <c r="J1197" i="5"/>
  <c r="L1197" i="5" s="1"/>
  <c r="O1197" i="5" s="1"/>
  <c r="P1602" i="5"/>
  <c r="J1602" i="5"/>
  <c r="L1602" i="5" s="1"/>
  <c r="J168" i="5"/>
  <c r="L168" i="5" s="1"/>
  <c r="O168" i="5" s="1"/>
  <c r="P168" i="5"/>
  <c r="P2636" i="5"/>
  <c r="J1135" i="5"/>
  <c r="L1135" i="5" s="1"/>
  <c r="J556" i="5"/>
  <c r="L556" i="5" s="1"/>
  <c r="J549" i="5"/>
  <c r="L549" i="5" s="1"/>
  <c r="P549" i="5"/>
  <c r="P2271" i="5"/>
  <c r="J2271" i="5"/>
  <c r="L2271" i="5" s="1"/>
  <c r="O2271" i="5" s="1"/>
  <c r="J1612" i="5"/>
  <c r="L1612" i="5" s="1"/>
  <c r="P1612" i="5"/>
  <c r="J429" i="5"/>
  <c r="L429" i="5" s="1"/>
  <c r="O429" i="5" s="1"/>
  <c r="P429" i="5"/>
  <c r="J651" i="5"/>
  <c r="L651" i="5" s="1"/>
  <c r="P651" i="5"/>
  <c r="J976" i="5"/>
  <c r="L976" i="5" s="1"/>
  <c r="P976" i="5"/>
  <c r="P2512" i="5"/>
  <c r="P1818" i="5"/>
  <c r="J1818" i="5"/>
  <c r="L1818" i="5" s="1"/>
  <c r="P2223" i="5"/>
  <c r="P1583" i="5"/>
  <c r="J1583" i="5"/>
  <c r="L1583" i="5" s="1"/>
  <c r="P2336" i="5"/>
  <c r="J2336" i="5"/>
  <c r="L2336" i="5" s="1"/>
  <c r="P528" i="5"/>
  <c r="J528" i="5"/>
  <c r="L528" i="5" s="1"/>
  <c r="P1527" i="5"/>
  <c r="J1527" i="5"/>
  <c r="L1527" i="5" s="1"/>
  <c r="P1616" i="5"/>
  <c r="P1329" i="5"/>
  <c r="P1397" i="5"/>
  <c r="J1397" i="5"/>
  <c r="L1397" i="5" s="1"/>
  <c r="O1397" i="5" s="1"/>
  <c r="P90" i="5"/>
  <c r="J90" i="5"/>
  <c r="L90" i="5" s="1"/>
  <c r="P1919" i="5"/>
  <c r="J1919" i="5"/>
  <c r="L1919" i="5" s="1"/>
  <c r="P314" i="5"/>
  <c r="J314" i="5"/>
  <c r="L314" i="5" s="1"/>
  <c r="P335" i="5"/>
  <c r="J335" i="5"/>
  <c r="L335" i="5" s="1"/>
  <c r="P1250" i="5"/>
  <c r="J1250" i="5"/>
  <c r="L1250" i="5" s="1"/>
  <c r="O2520" i="5"/>
  <c r="O117" i="5"/>
  <c r="P2455" i="5"/>
  <c r="O2466" i="5"/>
  <c r="J1746" i="5"/>
  <c r="L1746" i="5" s="1"/>
  <c r="P1746" i="5"/>
  <c r="P561" i="5"/>
  <c r="J561" i="5"/>
  <c r="L561" i="5" s="1"/>
  <c r="J1084" i="5"/>
  <c r="L1084" i="5" s="1"/>
  <c r="O1084" i="5" s="1"/>
  <c r="P1084" i="5"/>
  <c r="P364" i="5"/>
  <c r="J364" i="5"/>
  <c r="L364" i="5" s="1"/>
  <c r="P2534" i="5"/>
  <c r="J2534" i="5"/>
  <c r="L2534" i="5" s="1"/>
  <c r="O2534" i="5" s="1"/>
  <c r="P822" i="5"/>
  <c r="J822" i="5"/>
  <c r="L822" i="5" s="1"/>
  <c r="O822" i="5" s="1"/>
  <c r="J243" i="5"/>
  <c r="L243" i="5" s="1"/>
  <c r="O243" i="5" s="1"/>
  <c r="P243" i="5"/>
  <c r="P1332" i="5"/>
  <c r="J2343" i="5"/>
  <c r="L2343" i="5" s="1"/>
  <c r="P1213" i="5"/>
  <c r="J1213" i="5"/>
  <c r="L1213" i="5" s="1"/>
  <c r="P1501" i="5"/>
  <c r="J1501" i="5"/>
  <c r="L1501" i="5" s="1"/>
  <c r="O1501" i="5" s="1"/>
  <c r="J1319" i="5"/>
  <c r="L1319" i="5" s="1"/>
  <c r="P1319" i="5"/>
  <c r="J427" i="5"/>
  <c r="L427" i="5" s="1"/>
  <c r="O427" i="5" s="1"/>
  <c r="P427" i="5"/>
  <c r="P1475" i="5"/>
  <c r="J1475" i="5"/>
  <c r="L1475" i="5" s="1"/>
  <c r="P2870" i="5"/>
  <c r="P1299" i="5"/>
  <c r="P1579" i="5"/>
  <c r="J14" i="5"/>
  <c r="L14" i="5" s="1"/>
  <c r="O14" i="5" s="1"/>
  <c r="J2740" i="5"/>
  <c r="L2740" i="5" s="1"/>
  <c r="O2740" i="5" s="1"/>
  <c r="P700" i="5"/>
  <c r="J700" i="5"/>
  <c r="L700" i="5" s="1"/>
  <c r="O700" i="5" s="1"/>
  <c r="J1313" i="5"/>
  <c r="L1313" i="5" s="1"/>
  <c r="O1313" i="5" s="1"/>
  <c r="P1313" i="5"/>
  <c r="P1309" i="5"/>
  <c r="J1309" i="5"/>
  <c r="L1309" i="5" s="1"/>
  <c r="J1881" i="5"/>
  <c r="L1881" i="5" s="1"/>
  <c r="P1881" i="5"/>
  <c r="P1489" i="5"/>
  <c r="J1489" i="5"/>
  <c r="L1489" i="5" s="1"/>
  <c r="P450" i="5"/>
  <c r="J450" i="5"/>
  <c r="L450" i="5" s="1"/>
  <c r="P431" i="5"/>
  <c r="J761" i="5"/>
  <c r="L761" i="5" s="1"/>
  <c r="O761" i="5" s="1"/>
  <c r="O453" i="5"/>
  <c r="A453" i="5" s="1"/>
  <c r="J2411" i="5"/>
  <c r="L2411" i="5" s="1"/>
  <c r="O2411" i="5" s="1"/>
  <c r="P2411" i="5"/>
  <c r="O2039" i="5"/>
  <c r="P725" i="5"/>
  <c r="O2269" i="5"/>
  <c r="O260" i="5"/>
  <c r="A260" i="5" s="1"/>
  <c r="J1199" i="5"/>
  <c r="L1199" i="5" s="1"/>
  <c r="O1199" i="5" s="1"/>
  <c r="P1837" i="5"/>
  <c r="O2306" i="5"/>
  <c r="O805" i="5"/>
  <c r="A805" i="5" s="1"/>
  <c r="J998" i="5"/>
  <c r="L998" i="5" s="1"/>
  <c r="J553" i="5"/>
  <c r="L553" i="5" s="1"/>
  <c r="P1052" i="5"/>
  <c r="J910" i="5"/>
  <c r="L910" i="5" s="1"/>
  <c r="O910" i="5" s="1"/>
  <c r="P646" i="5"/>
  <c r="P2012" i="5"/>
  <c r="J2012" i="5"/>
  <c r="L2012" i="5" s="1"/>
  <c r="O2012" i="5" s="1"/>
  <c r="J1107" i="5"/>
  <c r="L1107" i="5" s="1"/>
  <c r="P2217" i="5"/>
  <c r="J2217" i="5"/>
  <c r="L2217" i="5" s="1"/>
  <c r="O2217" i="5" s="1"/>
  <c r="P2067" i="5"/>
  <c r="J517" i="5"/>
  <c r="L517" i="5" s="1"/>
  <c r="O517" i="5" s="1"/>
  <c r="P517" i="5"/>
  <c r="P2606" i="5"/>
  <c r="J2606" i="5"/>
  <c r="L2606" i="5" s="1"/>
  <c r="O2606" i="5" s="1"/>
  <c r="P152" i="5"/>
  <c r="J152" i="5"/>
  <c r="L152" i="5" s="1"/>
  <c r="J698" i="5"/>
  <c r="L698" i="5" s="1"/>
  <c r="O698" i="5" s="1"/>
  <c r="P698" i="5"/>
  <c r="J815" i="5"/>
  <c r="L815" i="5" s="1"/>
  <c r="P815" i="5"/>
  <c r="P1306" i="5"/>
  <c r="J1306" i="5"/>
  <c r="L1306" i="5" s="1"/>
  <c r="O1306" i="5" s="1"/>
  <c r="J1058" i="5"/>
  <c r="L1058" i="5" s="1"/>
  <c r="O1058" i="5" s="1"/>
  <c r="P1058" i="5"/>
  <c r="J779" i="5"/>
  <c r="L779" i="5" s="1"/>
  <c r="O779" i="5" s="1"/>
  <c r="P779" i="5"/>
  <c r="P1942" i="5"/>
  <c r="J1942" i="5"/>
  <c r="L1942" i="5" s="1"/>
  <c r="O1942" i="5" s="1"/>
  <c r="O833" i="5"/>
  <c r="P502" i="5"/>
  <c r="J502" i="5"/>
  <c r="L502" i="5" s="1"/>
  <c r="O502" i="5" s="1"/>
  <c r="P1970" i="5"/>
  <c r="J1970" i="5"/>
  <c r="L1970" i="5" s="1"/>
  <c r="O2393" i="5"/>
  <c r="A2393" i="5" s="1"/>
  <c r="P2154" i="5"/>
  <c r="J2154" i="5"/>
  <c r="L2154" i="5" s="1"/>
  <c r="O2154" i="5" s="1"/>
  <c r="P155" i="5"/>
  <c r="J155" i="5"/>
  <c r="L155" i="5" s="1"/>
  <c r="O155" i="5" s="1"/>
  <c r="P2272" i="5"/>
  <c r="J2272" i="5"/>
  <c r="L2272" i="5" s="1"/>
  <c r="P114" i="5"/>
  <c r="J114" i="5"/>
  <c r="L114" i="5" s="1"/>
  <c r="O114" i="5" s="1"/>
  <c r="J2456" i="5"/>
  <c r="L2456" i="5" s="1"/>
  <c r="O2456" i="5" s="1"/>
  <c r="P2456" i="5"/>
  <c r="J1054" i="5"/>
  <c r="L1054" i="5" s="1"/>
  <c r="P1054" i="5"/>
  <c r="J1975" i="5"/>
  <c r="L1975" i="5" s="1"/>
  <c r="P1975" i="5"/>
  <c r="P2813" i="5"/>
  <c r="J2813" i="5"/>
  <c r="L2813" i="5" s="1"/>
  <c r="P706" i="5"/>
  <c r="J706" i="5"/>
  <c r="L706" i="5" s="1"/>
  <c r="O706" i="5" s="1"/>
  <c r="J136" i="5"/>
  <c r="L136" i="5" s="1"/>
  <c r="O136" i="5" s="1"/>
  <c r="P136" i="5"/>
  <c r="J1686" i="5"/>
  <c r="L1686" i="5" s="1"/>
  <c r="O1686" i="5" s="1"/>
  <c r="P527" i="5"/>
  <c r="J527" i="5"/>
  <c r="L527" i="5" s="1"/>
  <c r="O527" i="5" s="1"/>
  <c r="A527" i="5" s="1"/>
  <c r="P2791" i="5"/>
  <c r="J2791" i="5"/>
  <c r="L2791" i="5" s="1"/>
  <c r="O2791" i="5" s="1"/>
  <c r="J2156" i="5"/>
  <c r="L2156" i="5" s="1"/>
  <c r="O2156" i="5" s="1"/>
  <c r="P2156" i="5"/>
  <c r="J1710" i="5"/>
  <c r="L1710" i="5" s="1"/>
  <c r="P1710" i="5"/>
  <c r="P1029" i="5"/>
  <c r="J1029" i="5"/>
  <c r="L1029" i="5" s="1"/>
  <c r="O1029" i="5" s="1"/>
  <c r="J2826" i="5"/>
  <c r="L2826" i="5" s="1"/>
  <c r="O2826" i="5" s="1"/>
  <c r="P2826" i="5"/>
  <c r="P2209" i="5"/>
  <c r="J2209" i="5"/>
  <c r="L2209" i="5" s="1"/>
  <c r="J2106" i="5"/>
  <c r="L2106" i="5" s="1"/>
  <c r="O2106" i="5" s="1"/>
  <c r="P2106" i="5"/>
  <c r="P1030" i="5"/>
  <c r="J1030" i="5"/>
  <c r="L1030" i="5" s="1"/>
  <c r="O1030" i="5" s="1"/>
  <c r="P248" i="5"/>
  <c r="J248" i="5"/>
  <c r="L248" i="5" s="1"/>
  <c r="O248" i="5" s="1"/>
  <c r="P2441" i="5"/>
  <c r="J2441" i="5"/>
  <c r="L2441" i="5" s="1"/>
  <c r="J299" i="5"/>
  <c r="L299" i="5" s="1"/>
  <c r="O299" i="5" s="1"/>
  <c r="P299" i="5"/>
  <c r="O1104" i="5"/>
  <c r="O721" i="5"/>
  <c r="O25" i="5"/>
  <c r="J973" i="5"/>
  <c r="L973" i="5" s="1"/>
  <c r="O973" i="5" s="1"/>
  <c r="P973" i="5"/>
  <c r="P2379" i="5"/>
  <c r="J2379" i="5"/>
  <c r="L2379" i="5" s="1"/>
  <c r="O2379" i="5" s="1"/>
  <c r="J1481" i="5"/>
  <c r="L1481" i="5" s="1"/>
  <c r="P1481" i="5"/>
  <c r="J1209" i="5"/>
  <c r="L1209" i="5" s="1"/>
  <c r="P1209" i="5"/>
  <c r="J2654" i="5"/>
  <c r="L2654" i="5" s="1"/>
  <c r="P2654" i="5"/>
  <c r="P2428" i="5"/>
  <c r="J2428" i="5"/>
  <c r="L2428" i="5" s="1"/>
  <c r="O2428" i="5" s="1"/>
  <c r="A2428" i="5" s="1"/>
  <c r="P1119" i="5"/>
  <c r="J1119" i="5"/>
  <c r="L1119" i="5" s="1"/>
  <c r="O1119" i="5" s="1"/>
  <c r="P2535" i="5"/>
  <c r="J2535" i="5"/>
  <c r="L2535" i="5" s="1"/>
  <c r="O2535" i="5" s="1"/>
  <c r="P2056" i="5"/>
  <c r="J2056" i="5"/>
  <c r="L2056" i="5" s="1"/>
  <c r="O2056" i="5" s="1"/>
  <c r="P2127" i="5"/>
  <c r="J2127" i="5"/>
  <c r="L2127" i="5" s="1"/>
  <c r="J2761" i="5"/>
  <c r="L2761" i="5" s="1"/>
  <c r="O2761" i="5" s="1"/>
  <c r="P342" i="5"/>
  <c r="P170" i="5"/>
  <c r="J2467" i="5"/>
  <c r="L2467" i="5" s="1"/>
  <c r="O2467" i="5" s="1"/>
  <c r="J1123" i="5"/>
  <c r="L1123" i="5" s="1"/>
  <c r="P2393" i="5"/>
  <c r="J1042" i="5"/>
  <c r="L1042" i="5" s="1"/>
  <c r="J1183" i="5"/>
  <c r="L1183" i="5" s="1"/>
  <c r="O206" i="5"/>
  <c r="J1531" i="5"/>
  <c r="L1531" i="5" s="1"/>
  <c r="O1531" i="5" s="1"/>
  <c r="J2751" i="5"/>
  <c r="L2751" i="5" s="1"/>
  <c r="O2751" i="5" s="1"/>
  <c r="P1206" i="5"/>
  <c r="O324" i="5"/>
  <c r="O395" i="5"/>
  <c r="J944" i="5"/>
  <c r="L944" i="5" s="1"/>
  <c r="O944" i="5" s="1"/>
  <c r="J939" i="5"/>
  <c r="L939" i="5" s="1"/>
  <c r="O939" i="5" s="1"/>
  <c r="J740" i="5"/>
  <c r="L740" i="5" s="1"/>
  <c r="O740" i="5" s="1"/>
  <c r="P740" i="5"/>
  <c r="J446" i="5"/>
  <c r="L446" i="5" s="1"/>
  <c r="P446" i="5"/>
  <c r="J1420" i="5"/>
  <c r="L1420" i="5" s="1"/>
  <c r="P1420" i="5"/>
  <c r="P1736" i="5"/>
  <c r="J1736" i="5"/>
  <c r="L1736" i="5" s="1"/>
  <c r="O1736" i="5" s="1"/>
  <c r="P877" i="5"/>
  <c r="J877" i="5"/>
  <c r="L877" i="5" s="1"/>
  <c r="J2281" i="5"/>
  <c r="L2281" i="5" s="1"/>
  <c r="O2281" i="5" s="1"/>
  <c r="P2281" i="5"/>
  <c r="J267" i="5"/>
  <c r="L267" i="5" s="1"/>
  <c r="O267" i="5" s="1"/>
  <c r="P267" i="5"/>
  <c r="P1398" i="5"/>
  <c r="J1398" i="5"/>
  <c r="L1398" i="5" s="1"/>
  <c r="J2083" i="5"/>
  <c r="L2083" i="5" s="1"/>
  <c r="O2083" i="5" s="1"/>
  <c r="P2083" i="5"/>
  <c r="O2388" i="5"/>
  <c r="P1976" i="5"/>
  <c r="J1976" i="5"/>
  <c r="L1976" i="5" s="1"/>
  <c r="O1976" i="5" s="1"/>
  <c r="A1976" i="5" s="1"/>
  <c r="P1032" i="5"/>
  <c r="J1032" i="5"/>
  <c r="L1032" i="5" s="1"/>
  <c r="O349" i="5"/>
  <c r="J188" i="5"/>
  <c r="L188" i="5" s="1"/>
  <c r="O188" i="5" s="1"/>
  <c r="A188" i="5" s="1"/>
  <c r="P188" i="5"/>
  <c r="P1802" i="5"/>
  <c r="J1802" i="5"/>
  <c r="L1802" i="5" s="1"/>
  <c r="P2325" i="5"/>
  <c r="J2325" i="5"/>
  <c r="L2325" i="5" s="1"/>
  <c r="O2325" i="5" s="1"/>
  <c r="P1221" i="5"/>
  <c r="J1221" i="5"/>
  <c r="L1221" i="5" s="1"/>
  <c r="O1221" i="5" s="1"/>
  <c r="P399" i="5"/>
  <c r="J399" i="5"/>
  <c r="L399" i="5" s="1"/>
  <c r="J2311" i="5"/>
  <c r="L2311" i="5" s="1"/>
  <c r="O2311" i="5" s="1"/>
  <c r="P2311" i="5"/>
  <c r="J1241" i="5"/>
  <c r="L1241" i="5" s="1"/>
  <c r="P1241" i="5"/>
  <c r="P1041" i="5"/>
  <c r="J1041" i="5"/>
  <c r="L1041" i="5" s="1"/>
  <c r="O1041" i="5" s="1"/>
  <c r="P851" i="5"/>
  <c r="J1633" i="5"/>
  <c r="L1633" i="5" s="1"/>
  <c r="O1633" i="5" s="1"/>
  <c r="P1633" i="5"/>
  <c r="P1019" i="5"/>
  <c r="J1019" i="5"/>
  <c r="L1019" i="5" s="1"/>
  <c r="O1019" i="5" s="1"/>
  <c r="O1099" i="5"/>
  <c r="P1057" i="5"/>
  <c r="J691" i="5"/>
  <c r="L691" i="5" s="1"/>
  <c r="P788" i="5"/>
  <c r="O908" i="5"/>
  <c r="P2812" i="5"/>
  <c r="J688" i="5"/>
  <c r="L688" i="5" s="1"/>
  <c r="O688" i="5" s="1"/>
  <c r="A688" i="5" s="1"/>
  <c r="J1953" i="5"/>
  <c r="L1953" i="5" s="1"/>
  <c r="O1953" i="5" s="1"/>
  <c r="O595" i="5"/>
  <c r="A595" i="5" s="1"/>
  <c r="J172" i="5"/>
  <c r="L172" i="5" s="1"/>
  <c r="J935" i="5"/>
  <c r="L935" i="5" s="1"/>
  <c r="O935" i="5" s="1"/>
  <c r="J473" i="5"/>
  <c r="L473" i="5" s="1"/>
  <c r="O473" i="5" s="1"/>
  <c r="P473" i="5"/>
  <c r="J214" i="5"/>
  <c r="L214" i="5" s="1"/>
  <c r="O214" i="5" s="1"/>
  <c r="P214" i="5"/>
  <c r="J2151" i="5"/>
  <c r="L2151" i="5" s="1"/>
  <c r="O2151" i="5" s="1"/>
  <c r="P2151" i="5"/>
  <c r="P2419" i="5"/>
  <c r="J2419" i="5"/>
  <c r="L2419" i="5" s="1"/>
  <c r="O2419" i="5" s="1"/>
  <c r="P67" i="5"/>
  <c r="J67" i="5"/>
  <c r="L67" i="5" s="1"/>
  <c r="O67" i="5" s="1"/>
  <c r="A67" i="5" s="1"/>
  <c r="P526" i="5"/>
  <c r="J526" i="5"/>
  <c r="L526" i="5" s="1"/>
  <c r="P2254" i="5"/>
  <c r="J2254" i="5"/>
  <c r="L2254" i="5" s="1"/>
  <c r="O2254" i="5" s="1"/>
  <c r="P1728" i="5"/>
  <c r="J1728" i="5"/>
  <c r="L1728" i="5" s="1"/>
  <c r="J2143" i="5"/>
  <c r="L2143" i="5" s="1"/>
  <c r="P2143" i="5"/>
  <c r="P2461" i="5"/>
  <c r="J2461" i="5"/>
  <c r="L2461" i="5" s="1"/>
  <c r="O2461" i="5" s="1"/>
  <c r="J1300" i="5"/>
  <c r="L1300" i="5" s="1"/>
  <c r="P1300" i="5"/>
  <c r="P2807" i="5"/>
  <c r="J2807" i="5"/>
  <c r="L2807" i="5" s="1"/>
  <c r="J343" i="5"/>
  <c r="L343" i="5" s="1"/>
  <c r="O343" i="5" s="1"/>
  <c r="P343" i="5"/>
  <c r="P211" i="5"/>
  <c r="J211" i="5"/>
  <c r="L211" i="5" s="1"/>
  <c r="J2734" i="5"/>
  <c r="L2734" i="5" s="1"/>
  <c r="O2734" i="5" s="1"/>
  <c r="P2734" i="5"/>
  <c r="P1720" i="5"/>
  <c r="J1720" i="5"/>
  <c r="L1720" i="5" s="1"/>
  <c r="P804" i="5"/>
  <c r="J804" i="5"/>
  <c r="L804" i="5" s="1"/>
  <c r="P1566" i="5"/>
  <c r="J1566" i="5"/>
  <c r="L1566" i="5" s="1"/>
  <c r="O1566" i="5" s="1"/>
  <c r="O1465" i="5"/>
  <c r="J198" i="5"/>
  <c r="L198" i="5" s="1"/>
  <c r="O198" i="5" s="1"/>
  <c r="P198" i="5"/>
  <c r="O2804" i="5"/>
  <c r="P1035" i="5"/>
  <c r="J1035" i="5"/>
  <c r="L1035" i="5" s="1"/>
  <c r="O451" i="5"/>
  <c r="O2224" i="5"/>
  <c r="A2224" i="5" s="1"/>
  <c r="J46" i="5"/>
  <c r="L46" i="5" s="1"/>
  <c r="P46" i="5"/>
  <c r="P2497" i="5"/>
  <c r="J2497" i="5"/>
  <c r="L2497" i="5" s="1"/>
  <c r="P1185" i="5"/>
  <c r="J1185" i="5"/>
  <c r="L1185" i="5" s="1"/>
  <c r="O1185" i="5" s="1"/>
  <c r="J2051" i="5"/>
  <c r="L2051" i="5" s="1"/>
  <c r="O2051" i="5" s="1"/>
  <c r="P2051" i="5"/>
  <c r="J2288" i="5"/>
  <c r="L2288" i="5" s="1"/>
  <c r="O2288" i="5" s="1"/>
  <c r="P2006" i="5"/>
  <c r="J2196" i="5"/>
  <c r="L2196" i="5" s="1"/>
  <c r="O2196" i="5" s="1"/>
  <c r="A2196" i="5" s="1"/>
  <c r="P2196" i="5"/>
  <c r="J2562" i="5"/>
  <c r="L2562" i="5" s="1"/>
  <c r="P2562" i="5"/>
  <c r="P2659" i="5"/>
  <c r="J2659" i="5"/>
  <c r="L2659" i="5" s="1"/>
  <c r="O2659" i="5" s="1"/>
  <c r="P27" i="5"/>
  <c r="J27" i="5"/>
  <c r="L27" i="5" s="1"/>
  <c r="J1754" i="5"/>
  <c r="L1754" i="5" s="1"/>
  <c r="J468" i="5"/>
  <c r="L468" i="5" s="1"/>
  <c r="O468" i="5" s="1"/>
  <c r="P2400" i="5"/>
  <c r="O246" i="5"/>
  <c r="P244" i="5"/>
  <c r="J1956" i="5"/>
  <c r="L1956" i="5" s="1"/>
  <c r="P1465" i="5"/>
  <c r="P220" i="5"/>
  <c r="J220" i="5"/>
  <c r="L220" i="5" s="1"/>
  <c r="O220" i="5" s="1"/>
  <c r="J772" i="5"/>
  <c r="L772" i="5" s="1"/>
  <c r="O772" i="5" s="1"/>
  <c r="P772" i="5"/>
  <c r="P2032" i="5"/>
  <c r="J2032" i="5"/>
  <c r="L2032" i="5" s="1"/>
  <c r="J560" i="5"/>
  <c r="L560" i="5" s="1"/>
  <c r="O560" i="5" s="1"/>
  <c r="P560" i="5"/>
  <c r="J853" i="5"/>
  <c r="L853" i="5" s="1"/>
  <c r="P853" i="5"/>
  <c r="J346" i="5"/>
  <c r="L346" i="5" s="1"/>
  <c r="O346" i="5" s="1"/>
  <c r="P346" i="5"/>
  <c r="J218" i="5"/>
  <c r="L218" i="5" s="1"/>
  <c r="O218" i="5" s="1"/>
  <c r="P218" i="5"/>
  <c r="P714" i="5"/>
  <c r="J714" i="5"/>
  <c r="L714" i="5" s="1"/>
  <c r="P1528" i="5"/>
  <c r="J1528" i="5"/>
  <c r="L1528" i="5" s="1"/>
  <c r="P1178" i="5"/>
  <c r="J1178" i="5"/>
  <c r="L1178" i="5" s="1"/>
  <c r="O1178" i="5" s="1"/>
  <c r="J2347" i="5"/>
  <c r="L2347" i="5" s="1"/>
  <c r="P2347" i="5"/>
  <c r="P2204" i="5"/>
  <c r="J2204" i="5"/>
  <c r="L2204" i="5" s="1"/>
  <c r="O2204" i="5" s="1"/>
  <c r="J2046" i="5"/>
  <c r="L2046" i="5" s="1"/>
  <c r="P2046" i="5"/>
  <c r="J1091" i="5"/>
  <c r="L1091" i="5" s="1"/>
  <c r="P1091" i="5"/>
  <c r="P304" i="5"/>
  <c r="J304" i="5"/>
  <c r="L304" i="5" s="1"/>
  <c r="O304" i="5" s="1"/>
  <c r="P2195" i="5"/>
  <c r="J2195" i="5"/>
  <c r="L2195" i="5" s="1"/>
  <c r="O2195" i="5" s="1"/>
  <c r="J745" i="5"/>
  <c r="L745" i="5" s="1"/>
  <c r="O745" i="5" s="1"/>
  <c r="P745" i="5"/>
  <c r="J1437" i="5"/>
  <c r="L1437" i="5" s="1"/>
  <c r="O1437" i="5" s="1"/>
  <c r="P1437" i="5"/>
  <c r="J2485" i="5"/>
  <c r="L2485" i="5" s="1"/>
  <c r="P2485" i="5"/>
  <c r="P607" i="5"/>
  <c r="J607" i="5"/>
  <c r="L607" i="5" s="1"/>
  <c r="P309" i="5"/>
  <c r="J309" i="5"/>
  <c r="L309" i="5" s="1"/>
  <c r="J250" i="5"/>
  <c r="L250" i="5" s="1"/>
  <c r="P250" i="5"/>
  <c r="P2445" i="5"/>
  <c r="J2445" i="5"/>
  <c r="L2445" i="5" s="1"/>
  <c r="P808" i="5"/>
  <c r="J808" i="5"/>
  <c r="L808" i="5" s="1"/>
  <c r="P965" i="5"/>
  <c r="J965" i="5"/>
  <c r="L965" i="5" s="1"/>
  <c r="O965" i="5" s="1"/>
  <c r="P907" i="5"/>
  <c r="J907" i="5"/>
  <c r="L907" i="5" s="1"/>
  <c r="O775" i="5"/>
  <c r="P696" i="5"/>
  <c r="J696" i="5"/>
  <c r="L696" i="5" s="1"/>
  <c r="O696" i="5" s="1"/>
  <c r="J1844" i="5"/>
  <c r="L1844" i="5" s="1"/>
  <c r="P1844" i="5"/>
  <c r="J2856" i="5"/>
  <c r="L2856" i="5" s="1"/>
  <c r="P2856" i="5"/>
  <c r="P2795" i="5"/>
  <c r="O941" i="5"/>
  <c r="J9" i="5"/>
  <c r="L9" i="5" s="1"/>
  <c r="P9" i="5"/>
  <c r="O2052" i="5"/>
  <c r="O1962" i="5"/>
  <c r="O1240" i="5"/>
  <c r="J1510" i="5"/>
  <c r="L1510" i="5" s="1"/>
  <c r="O1510" i="5" s="1"/>
  <c r="A1510" i="5" s="1"/>
  <c r="J1196" i="5"/>
  <c r="L1196" i="5" s="1"/>
  <c r="P480" i="5"/>
  <c r="J480" i="5"/>
  <c r="L480" i="5" s="1"/>
  <c r="P2358" i="5"/>
  <c r="J2358" i="5"/>
  <c r="L2358" i="5" s="1"/>
  <c r="O2358" i="5" s="1"/>
  <c r="J2206" i="5"/>
  <c r="L2206" i="5" s="1"/>
  <c r="O2206" i="5" s="1"/>
  <c r="P2206" i="5"/>
  <c r="J852" i="5"/>
  <c r="L852" i="5" s="1"/>
  <c r="P852" i="5"/>
  <c r="J2405" i="5"/>
  <c r="L2405" i="5" s="1"/>
  <c r="P2405" i="5"/>
  <c r="O147" i="5"/>
  <c r="J1024" i="5"/>
  <c r="L1024" i="5" s="1"/>
  <c r="O1024" i="5" s="1"/>
  <c r="O1460" i="5"/>
  <c r="P555" i="5"/>
  <c r="O2440" i="5"/>
  <c r="P748" i="5"/>
  <c r="P1082" i="5"/>
  <c r="J1082" i="5"/>
  <c r="L1082" i="5" s="1"/>
  <c r="P401" i="5"/>
  <c r="J401" i="5"/>
  <c r="L401" i="5" s="1"/>
  <c r="O1443" i="5"/>
  <c r="P225" i="5"/>
  <c r="J225" i="5"/>
  <c r="L225" i="5" s="1"/>
  <c r="O225" i="5" s="1"/>
  <c r="P1539" i="5"/>
  <c r="J1539" i="5"/>
  <c r="L1539" i="5" s="1"/>
  <c r="O1539" i="5" s="1"/>
  <c r="P1960" i="5"/>
  <c r="J1960" i="5"/>
  <c r="L1960" i="5" s="1"/>
  <c r="O1960" i="5" s="1"/>
  <c r="J683" i="5"/>
  <c r="L683" i="5" s="1"/>
  <c r="O683" i="5" s="1"/>
  <c r="A683" i="5" s="1"/>
  <c r="P683" i="5"/>
  <c r="P663" i="5"/>
  <c r="J663" i="5"/>
  <c r="L663" i="5" s="1"/>
  <c r="P166" i="5"/>
  <c r="J166" i="5"/>
  <c r="L166" i="5" s="1"/>
  <c r="O166" i="5" s="1"/>
  <c r="J1070" i="5"/>
  <c r="L1070" i="5" s="1"/>
  <c r="O1070" i="5" s="1"/>
  <c r="P1070" i="5"/>
  <c r="P180" i="5"/>
  <c r="J180" i="5"/>
  <c r="L180" i="5" s="1"/>
  <c r="O180" i="5" s="1"/>
  <c r="P1143" i="5"/>
  <c r="J1143" i="5"/>
  <c r="L1143" i="5" s="1"/>
  <c r="P2025" i="5"/>
  <c r="J2025" i="5"/>
  <c r="L2025" i="5" s="1"/>
  <c r="O2025" i="5" s="1"/>
  <c r="P463" i="5"/>
  <c r="J463" i="5"/>
  <c r="L463" i="5" s="1"/>
  <c r="J2357" i="5"/>
  <c r="L2357" i="5" s="1"/>
  <c r="P2357" i="5"/>
  <c r="P20" i="5"/>
  <c r="J20" i="5"/>
  <c r="L20" i="5" s="1"/>
  <c r="O20" i="5" s="1"/>
  <c r="P379" i="5"/>
  <c r="J379" i="5"/>
  <c r="L379" i="5" s="1"/>
  <c r="P1713" i="5"/>
  <c r="J1713" i="5"/>
  <c r="L1713" i="5" s="1"/>
  <c r="O1713" i="5" s="1"/>
  <c r="P1745" i="5"/>
  <c r="J1745" i="5"/>
  <c r="L1745" i="5" s="1"/>
  <c r="P591" i="5"/>
  <c r="J591" i="5"/>
  <c r="L591" i="5" s="1"/>
  <c r="O591" i="5" s="1"/>
  <c r="P1043" i="5"/>
  <c r="J1043" i="5"/>
  <c r="L1043" i="5" s="1"/>
  <c r="O144" i="5"/>
  <c r="O1430" i="5"/>
  <c r="P2521" i="5"/>
  <c r="J2521" i="5"/>
  <c r="L2521" i="5" s="1"/>
  <c r="O2521" i="5" s="1"/>
  <c r="P2864" i="5"/>
  <c r="J2864" i="5"/>
  <c r="L2864" i="5" s="1"/>
  <c r="O2864" i="5" s="1"/>
  <c r="A2864" i="5" s="1"/>
  <c r="J1473" i="5"/>
  <c r="L1473" i="5" s="1"/>
  <c r="O1473" i="5" s="1"/>
  <c r="P1473" i="5"/>
  <c r="P2599" i="5"/>
  <c r="J2599" i="5"/>
  <c r="L2599" i="5" s="1"/>
  <c r="O2599" i="5" s="1"/>
  <c r="J1997" i="5"/>
  <c r="L1997" i="5" s="1"/>
  <c r="P1997" i="5"/>
  <c r="P2552" i="5"/>
  <c r="J2552" i="5"/>
  <c r="L2552" i="5" s="1"/>
  <c r="P1120" i="5"/>
  <c r="J1120" i="5"/>
  <c r="L1120" i="5" s="1"/>
  <c r="O1120" i="5" s="1"/>
  <c r="P724" i="5"/>
  <c r="J724" i="5"/>
  <c r="L724" i="5" s="1"/>
  <c r="O724" i="5" s="1"/>
  <c r="P2188" i="5"/>
  <c r="J2188" i="5"/>
  <c r="L2188" i="5" s="1"/>
  <c r="P1323" i="5"/>
  <c r="J1323" i="5"/>
  <c r="L1323" i="5" s="1"/>
  <c r="P636" i="5"/>
  <c r="J636" i="5"/>
  <c r="L636" i="5" s="1"/>
  <c r="O2551" i="5"/>
  <c r="O1903" i="5"/>
  <c r="O270" i="5"/>
  <c r="O1955" i="5"/>
  <c r="O680" i="5"/>
  <c r="J1646" i="5"/>
  <c r="L1646" i="5" s="1"/>
  <c r="O1646" i="5" s="1"/>
  <c r="P1646" i="5"/>
  <c r="J2142" i="5"/>
  <c r="L2142" i="5" s="1"/>
  <c r="O2142" i="5" s="1"/>
  <c r="P2142" i="5"/>
  <c r="J116" i="5"/>
  <c r="L116" i="5" s="1"/>
  <c r="O116" i="5" s="1"/>
  <c r="P116" i="5"/>
  <c r="P2082" i="5"/>
  <c r="J2082" i="5"/>
  <c r="L2082" i="5" s="1"/>
  <c r="O2082" i="5" s="1"/>
  <c r="P1268" i="5"/>
  <c r="J1268" i="5"/>
  <c r="L1268" i="5" s="1"/>
  <c r="O1268" i="5" s="1"/>
  <c r="J2310" i="5"/>
  <c r="L2310" i="5" s="1"/>
  <c r="O2310" i="5" s="1"/>
  <c r="P2310" i="5"/>
  <c r="J2080" i="5"/>
  <c r="L2080" i="5" s="1"/>
  <c r="P2080" i="5"/>
  <c r="P2413" i="5"/>
  <c r="J2413" i="5"/>
  <c r="L2413" i="5" s="1"/>
  <c r="O2413" i="5" s="1"/>
  <c r="P303" i="5"/>
  <c r="J2037" i="5"/>
  <c r="L2037" i="5" s="1"/>
  <c r="O2037" i="5" s="1"/>
  <c r="P2037" i="5"/>
  <c r="O801" i="5"/>
  <c r="O1433" i="5"/>
  <c r="O45" i="5"/>
  <c r="O1781" i="5"/>
  <c r="O2638" i="5"/>
  <c r="O1478" i="5"/>
  <c r="O534" i="5"/>
  <c r="O1865" i="5"/>
  <c r="A1865" i="5" s="1"/>
  <c r="J1626" i="5"/>
  <c r="L1626" i="5" s="1"/>
  <c r="P1626" i="5"/>
  <c r="J269" i="5"/>
  <c r="L269" i="5" s="1"/>
  <c r="O269" i="5" s="1"/>
  <c r="P269" i="5"/>
  <c r="J479" i="5"/>
  <c r="L479" i="5" s="1"/>
  <c r="O479" i="5" s="1"/>
  <c r="O1442" i="5"/>
  <c r="J1307" i="5"/>
  <c r="L1307" i="5" s="1"/>
  <c r="P1307" i="5"/>
  <c r="J990" i="5"/>
  <c r="L990" i="5" s="1"/>
  <c r="O990" i="5" s="1"/>
  <c r="P990" i="5"/>
  <c r="P1462" i="5"/>
  <c r="J1462" i="5"/>
  <c r="L1462" i="5" s="1"/>
  <c r="P1394" i="5"/>
  <c r="J1394" i="5"/>
  <c r="L1394" i="5" s="1"/>
  <c r="O1394" i="5" s="1"/>
  <c r="A1394" i="5" s="1"/>
  <c r="O294" i="5"/>
  <c r="O1977" i="5"/>
  <c r="A1977" i="5" s="1"/>
  <c r="O99" i="5"/>
  <c r="O2190" i="5"/>
  <c r="A2190" i="5" s="1"/>
  <c r="J1871" i="5"/>
  <c r="L1871" i="5" s="1"/>
  <c r="P1871" i="5"/>
  <c r="J1077" i="5"/>
  <c r="L1077" i="5" s="1"/>
  <c r="O1077" i="5" s="1"/>
  <c r="P1077" i="5"/>
  <c r="J1045" i="5"/>
  <c r="L1045" i="5" s="1"/>
  <c r="P1045" i="5"/>
  <c r="J81" i="5"/>
  <c r="L81" i="5" s="1"/>
  <c r="P81" i="5"/>
  <c r="P2034" i="5"/>
  <c r="J2034" i="5"/>
  <c r="L2034" i="5" s="1"/>
  <c r="O2034" i="5" s="1"/>
  <c r="O1915" i="5"/>
  <c r="P2796" i="5"/>
  <c r="J2796" i="5"/>
  <c r="L2796" i="5" s="1"/>
  <c r="O2796" i="5" s="1"/>
  <c r="J2750" i="5"/>
  <c r="L2750" i="5" s="1"/>
  <c r="O2750" i="5" s="1"/>
  <c r="P2750" i="5"/>
  <c r="P256" i="5"/>
  <c r="J256" i="5"/>
  <c r="L256" i="5" s="1"/>
  <c r="P2553" i="5"/>
  <c r="J2553" i="5"/>
  <c r="L2553" i="5" s="1"/>
  <c r="O2553" i="5" s="1"/>
  <c r="P82" i="5"/>
  <c r="J82" i="5"/>
  <c r="L82" i="5" s="1"/>
  <c r="P1415" i="5"/>
  <c r="J1415" i="5"/>
  <c r="L1415" i="5" s="1"/>
  <c r="J1109" i="5"/>
  <c r="L1109" i="5" s="1"/>
  <c r="P1109" i="5"/>
  <c r="J2646" i="5"/>
  <c r="L2646" i="5" s="1"/>
  <c r="P2646" i="5"/>
  <c r="J854" i="5"/>
  <c r="L854" i="5" s="1"/>
  <c r="O854" i="5" s="1"/>
  <c r="P854" i="5"/>
  <c r="O1320" i="5"/>
  <c r="O2167" i="5"/>
  <c r="J1255" i="5"/>
  <c r="L1255" i="5" s="1"/>
  <c r="O1255" i="5" s="1"/>
  <c r="P1255" i="5"/>
  <c r="J1644" i="5"/>
  <c r="L1644" i="5" s="1"/>
  <c r="O1644" i="5" s="1"/>
  <c r="P1644" i="5"/>
  <c r="J1801" i="5"/>
  <c r="L1801" i="5" s="1"/>
  <c r="P1801" i="5"/>
  <c r="P1739" i="5"/>
  <c r="J1739" i="5"/>
  <c r="L1739" i="5" s="1"/>
  <c r="O1739" i="5" s="1"/>
  <c r="J665" i="5"/>
  <c r="L665" i="5" s="1"/>
  <c r="P665" i="5"/>
  <c r="O2360" i="5"/>
  <c r="A2360" i="5" s="1"/>
  <c r="O2422" i="5"/>
  <c r="A2422" i="5" s="1"/>
  <c r="O2182" i="5"/>
  <c r="O2713" i="5"/>
  <c r="P2115" i="5"/>
  <c r="J2115" i="5"/>
  <c r="L2115" i="5" s="1"/>
  <c r="P2558" i="5"/>
  <c r="J2558" i="5"/>
  <c r="L2558" i="5" s="1"/>
  <c r="O2558" i="5" s="1"/>
  <c r="P2662" i="5"/>
  <c r="J2662" i="5"/>
  <c r="L2662" i="5" s="1"/>
  <c r="O2662" i="5" s="1"/>
  <c r="P254" i="5"/>
  <c r="J254" i="5"/>
  <c r="L254" i="5" s="1"/>
  <c r="O254" i="5" s="1"/>
  <c r="J1595" i="5"/>
  <c r="L1595" i="5" s="1"/>
  <c r="O1595" i="5" s="1"/>
  <c r="P1595" i="5"/>
  <c r="P279" i="5"/>
  <c r="J279" i="5"/>
  <c r="L279" i="5" s="1"/>
  <c r="O279" i="5" s="1"/>
  <c r="A279" i="5" s="1"/>
  <c r="P695" i="5"/>
  <c r="J695" i="5"/>
  <c r="L695" i="5" s="1"/>
  <c r="O695" i="5" s="1"/>
  <c r="J2149" i="5"/>
  <c r="L2149" i="5" s="1"/>
  <c r="P2149" i="5"/>
  <c r="O672" i="5"/>
  <c r="O2061" i="5"/>
  <c r="O2280" i="5"/>
  <c r="A2280" i="5" s="1"/>
  <c r="O202" i="5"/>
  <c r="A202" i="5" s="1"/>
  <c r="O2793" i="5"/>
  <c r="A2793" i="5" s="1"/>
  <c r="O993" i="5"/>
  <c r="O263" i="5"/>
  <c r="O2084" i="5"/>
  <c r="J2571" i="5"/>
  <c r="L2571" i="5" s="1"/>
  <c r="P2571" i="5"/>
  <c r="O1305" i="5"/>
  <c r="A1305" i="5" s="1"/>
  <c r="P716" i="5"/>
  <c r="J716" i="5"/>
  <c r="L716" i="5" s="1"/>
  <c r="O716" i="5" s="1"/>
  <c r="P2252" i="5"/>
  <c r="J2252" i="5"/>
  <c r="L2252" i="5" s="1"/>
  <c r="O2252" i="5" s="1"/>
  <c r="O1734" i="5"/>
  <c r="O229" i="5"/>
  <c r="O2282" i="5"/>
  <c r="A2282" i="5" s="1"/>
  <c r="O2592" i="5"/>
  <c r="O417" i="5"/>
  <c r="O1399" i="5"/>
  <c r="J2719" i="5"/>
  <c r="L2719" i="5" s="1"/>
  <c r="O2719" i="5" s="1"/>
  <c r="P2719" i="5"/>
  <c r="P1132" i="5"/>
  <c r="J1132" i="5"/>
  <c r="L1132" i="5" s="1"/>
  <c r="O1132" i="5" s="1"/>
  <c r="P2631" i="5"/>
  <c r="J2631" i="5"/>
  <c r="L2631" i="5" s="1"/>
  <c r="O2631" i="5" s="1"/>
  <c r="J708" i="5"/>
  <c r="L708" i="5" s="1"/>
  <c r="O708" i="5" s="1"/>
  <c r="P708" i="5"/>
  <c r="O2600" i="5"/>
  <c r="O1469" i="5"/>
  <c r="P2724" i="5"/>
  <c r="O647" i="5"/>
  <c r="O1432" i="5"/>
  <c r="O464" i="5"/>
  <c r="A464" i="5" s="1"/>
  <c r="O484" i="5"/>
  <c r="O2694" i="5"/>
  <c r="P1804" i="5"/>
  <c r="O138" i="5"/>
  <c r="J1717" i="5"/>
  <c r="L1717" i="5" s="1"/>
  <c r="O1717" i="5" s="1"/>
  <c r="J977" i="5"/>
  <c r="L977" i="5" s="1"/>
  <c r="P977" i="5"/>
  <c r="J441" i="5"/>
  <c r="L441" i="5" s="1"/>
  <c r="P441" i="5"/>
  <c r="J1635" i="5"/>
  <c r="L1635" i="5" s="1"/>
  <c r="O1635" i="5" s="1"/>
  <c r="P1635" i="5"/>
  <c r="J1538" i="5"/>
  <c r="L1538" i="5" s="1"/>
  <c r="P1538" i="5"/>
  <c r="P1326" i="5"/>
  <c r="J1326" i="5"/>
  <c r="L1326" i="5" s="1"/>
  <c r="O1326" i="5" s="1"/>
  <c r="J754" i="5"/>
  <c r="L754" i="5" s="1"/>
  <c r="O754" i="5" s="1"/>
  <c r="P754" i="5"/>
  <c r="J1147" i="5"/>
  <c r="L1147" i="5" s="1"/>
  <c r="O1147" i="5" s="1"/>
  <c r="P1147" i="5"/>
  <c r="J1923" i="5"/>
  <c r="L1923" i="5" s="1"/>
  <c r="O1923" i="5" s="1"/>
  <c r="P1923" i="5"/>
  <c r="P592" i="5"/>
  <c r="J592" i="5"/>
  <c r="L592" i="5" s="1"/>
  <c r="P989" i="5"/>
  <c r="J989" i="5"/>
  <c r="L989" i="5" s="1"/>
  <c r="O989" i="5" s="1"/>
  <c r="J2402" i="5"/>
  <c r="L2402" i="5" s="1"/>
  <c r="O2402" i="5" s="1"/>
  <c r="P2402" i="5"/>
  <c r="J274" i="5"/>
  <c r="L274" i="5" s="1"/>
  <c r="O274" i="5" s="1"/>
  <c r="A274" i="5" s="1"/>
  <c r="P274" i="5"/>
  <c r="P197" i="5"/>
  <c r="J197" i="5"/>
  <c r="L197" i="5" s="1"/>
  <c r="J2576" i="5"/>
  <c r="L2576" i="5" s="1"/>
  <c r="O2576" i="5" s="1"/>
  <c r="P2576" i="5"/>
  <c r="P1850" i="5"/>
  <c r="J1850" i="5"/>
  <c r="L1850" i="5" s="1"/>
  <c r="P787" i="5"/>
  <c r="J787" i="5"/>
  <c r="L787" i="5" s="1"/>
  <c r="O787" i="5" s="1"/>
  <c r="J2649" i="5"/>
  <c r="L2649" i="5" s="1"/>
  <c r="O2649" i="5" s="1"/>
  <c r="P2649" i="5"/>
  <c r="P2494" i="5"/>
  <c r="J2494" i="5"/>
  <c r="L2494" i="5" s="1"/>
  <c r="O2494" i="5" s="1"/>
  <c r="J2503" i="5"/>
  <c r="L2503" i="5" s="1"/>
  <c r="O2503" i="5" s="1"/>
  <c r="P2503" i="5"/>
  <c r="P2860" i="5"/>
  <c r="J2860" i="5"/>
  <c r="L2860" i="5" s="1"/>
  <c r="O2860" i="5" s="1"/>
  <c r="P2170" i="5"/>
  <c r="J2170" i="5"/>
  <c r="L2170" i="5" s="1"/>
  <c r="J1782" i="5"/>
  <c r="L1782" i="5" s="1"/>
  <c r="O1782" i="5" s="1"/>
  <c r="P1782" i="5"/>
  <c r="P707" i="5"/>
  <c r="J707" i="5"/>
  <c r="L707" i="5" s="1"/>
  <c r="O707" i="5" s="1"/>
  <c r="P793" i="5"/>
  <c r="J793" i="5"/>
  <c r="L793" i="5" s="1"/>
  <c r="O793" i="5" s="1"/>
  <c r="P954" i="5"/>
  <c r="J954" i="5"/>
  <c r="L954" i="5" s="1"/>
  <c r="P1725" i="5"/>
  <c r="J1725" i="5"/>
  <c r="L1725" i="5" s="1"/>
  <c r="J1087" i="5"/>
  <c r="L1087" i="5" s="1"/>
  <c r="P1087" i="5"/>
  <c r="J507" i="5"/>
  <c r="L507" i="5" s="1"/>
  <c r="O507" i="5" s="1"/>
  <c r="P507" i="5"/>
  <c r="J1271" i="5"/>
  <c r="L1271" i="5" s="1"/>
  <c r="P1271" i="5"/>
  <c r="P183" i="5"/>
  <c r="J183" i="5"/>
  <c r="L183" i="5" s="1"/>
  <c r="O183" i="5" s="1"/>
  <c r="J1342" i="5"/>
  <c r="L1342" i="5" s="1"/>
  <c r="O1342" i="5" s="1"/>
  <c r="P1342" i="5"/>
  <c r="P1298" i="5"/>
  <c r="J1298" i="5"/>
  <c r="L1298" i="5" s="1"/>
  <c r="J2041" i="5"/>
  <c r="L2041" i="5" s="1"/>
  <c r="O2041" i="5" s="1"/>
  <c r="P2041" i="5"/>
  <c r="J1140" i="5"/>
  <c r="L1140" i="5" s="1"/>
  <c r="O1140" i="5" s="1"/>
  <c r="P1140" i="5"/>
  <c r="P617" i="5"/>
  <c r="J617" i="5"/>
  <c r="L617" i="5" s="1"/>
  <c r="P162" i="5"/>
  <c r="J162" i="5"/>
  <c r="L162" i="5" s="1"/>
  <c r="O162" i="5" s="1"/>
  <c r="J135" i="5"/>
  <c r="L135" i="5" s="1"/>
  <c r="O135" i="5" s="1"/>
  <c r="A135" i="5" s="1"/>
  <c r="P135" i="5"/>
  <c r="O52" i="5"/>
  <c r="J2013" i="5"/>
  <c r="L2013" i="5" s="1"/>
  <c r="P2013" i="5"/>
  <c r="P2519" i="5"/>
  <c r="J2519" i="5"/>
  <c r="L2519" i="5" s="1"/>
  <c r="P397" i="5"/>
  <c r="J397" i="5"/>
  <c r="L397" i="5" s="1"/>
  <c r="O397" i="5" s="1"/>
  <c r="P2566" i="5"/>
  <c r="J2566" i="5"/>
  <c r="L2566" i="5" s="1"/>
  <c r="J662" i="5"/>
  <c r="L662" i="5" s="1"/>
  <c r="P662" i="5"/>
  <c r="J985" i="5"/>
  <c r="L985" i="5" s="1"/>
  <c r="O985" i="5" s="1"/>
  <c r="P985" i="5"/>
  <c r="J145" i="5"/>
  <c r="L145" i="5" s="1"/>
  <c r="P145" i="5"/>
  <c r="J1784" i="5"/>
  <c r="L1784" i="5" s="1"/>
  <c r="O1784" i="5" s="1"/>
  <c r="P1784" i="5"/>
  <c r="J1514" i="5"/>
  <c r="L1514" i="5" s="1"/>
  <c r="O1514" i="5" s="1"/>
  <c r="P1514" i="5"/>
  <c r="J1647" i="5"/>
  <c r="L1647" i="5" s="1"/>
  <c r="O1647" i="5" s="1"/>
  <c r="P1647" i="5"/>
  <c r="J1483" i="5"/>
  <c r="L1483" i="5" s="1"/>
  <c r="P1483" i="5"/>
  <c r="J1175" i="5"/>
  <c r="L1175" i="5" s="1"/>
  <c r="P1175" i="5"/>
  <c r="J876" i="5"/>
  <c r="L876" i="5" s="1"/>
  <c r="P876" i="5"/>
  <c r="J763" i="5"/>
  <c r="L763" i="5" s="1"/>
  <c r="O763" i="5" s="1"/>
  <c r="P763" i="5"/>
  <c r="J2583" i="5"/>
  <c r="L2583" i="5" s="1"/>
  <c r="P2583" i="5"/>
  <c r="P2703" i="5"/>
  <c r="J2703" i="5"/>
  <c r="L2703" i="5" s="1"/>
  <c r="O2703" i="5" s="1"/>
  <c r="P1947" i="5"/>
  <c r="P1650" i="5"/>
  <c r="J930" i="5"/>
  <c r="L930" i="5" s="1"/>
  <c r="O930" i="5" s="1"/>
  <c r="P930" i="5"/>
  <c r="P1868" i="5"/>
  <c r="J1868" i="5"/>
  <c r="L1868" i="5" s="1"/>
  <c r="O1868" i="5" s="1"/>
  <c r="P2354" i="5"/>
  <c r="J2354" i="5"/>
  <c r="L2354" i="5" s="1"/>
  <c r="O2354" i="5" s="1"/>
  <c r="A2354" i="5" s="1"/>
  <c r="P756" i="5"/>
  <c r="J756" i="5"/>
  <c r="L756" i="5" s="1"/>
  <c r="O756" i="5" s="1"/>
  <c r="P33" i="5"/>
  <c r="J559" i="5"/>
  <c r="L559" i="5" s="1"/>
  <c r="O559" i="5" s="1"/>
  <c r="J1897" i="5"/>
  <c r="L1897" i="5" s="1"/>
  <c r="O1897" i="5" s="1"/>
  <c r="J915" i="5"/>
  <c r="L915" i="5" s="1"/>
  <c r="P915" i="5"/>
  <c r="J209" i="5"/>
  <c r="L209" i="5" s="1"/>
  <c r="O209" i="5" s="1"/>
  <c r="P209" i="5"/>
  <c r="P2610" i="5"/>
  <c r="J2610" i="5"/>
  <c r="L2610" i="5" s="1"/>
  <c r="P2117" i="5"/>
  <c r="J2117" i="5"/>
  <c r="L2117" i="5" s="1"/>
  <c r="O2117" i="5" s="1"/>
  <c r="J1105" i="5"/>
  <c r="L1105" i="5" s="1"/>
  <c r="P1105" i="5"/>
  <c r="P548" i="5"/>
  <c r="J548" i="5"/>
  <c r="L548" i="5" s="1"/>
  <c r="O548" i="5" s="1"/>
  <c r="P192" i="5"/>
  <c r="J192" i="5"/>
  <c r="L192" i="5" s="1"/>
  <c r="O192" i="5" s="1"/>
  <c r="A192" i="5" s="1"/>
  <c r="P234" i="5"/>
  <c r="J234" i="5"/>
  <c r="L234" i="5" s="1"/>
  <c r="O234" i="5" s="1"/>
  <c r="P2136" i="5"/>
  <c r="J2136" i="5"/>
  <c r="L2136" i="5" s="1"/>
  <c r="J1899" i="5"/>
  <c r="L1899" i="5" s="1"/>
  <c r="O1899" i="5" s="1"/>
  <c r="A1899" i="5" s="1"/>
  <c r="P1899" i="5"/>
  <c r="P486" i="5"/>
  <c r="J486" i="5"/>
  <c r="L486" i="5" s="1"/>
  <c r="P2879" i="5"/>
  <c r="J2879" i="5"/>
  <c r="L2879" i="5" s="1"/>
  <c r="O2879" i="5" s="1"/>
  <c r="P2749" i="5"/>
  <c r="J2749" i="5"/>
  <c r="L2749" i="5" s="1"/>
  <c r="J1234" i="5"/>
  <c r="L1234" i="5" s="1"/>
  <c r="P1234" i="5"/>
  <c r="P2797" i="5"/>
  <c r="J2797" i="5"/>
  <c r="L2797" i="5" s="1"/>
  <c r="O2797" i="5" s="1"/>
  <c r="J922" i="5"/>
  <c r="L922" i="5" s="1"/>
  <c r="O922" i="5" s="1"/>
  <c r="P922" i="5"/>
  <c r="J1482" i="5"/>
  <c r="L1482" i="5" s="1"/>
  <c r="P1482" i="5"/>
  <c r="J2021" i="5"/>
  <c r="L2021" i="5" s="1"/>
  <c r="O2021" i="5" s="1"/>
  <c r="P2021" i="5"/>
  <c r="P1296" i="5"/>
  <c r="J1296" i="5"/>
  <c r="L1296" i="5" s="1"/>
  <c r="O1296" i="5" s="1"/>
  <c r="J1102" i="5"/>
  <c r="L1102" i="5" s="1"/>
  <c r="P1102" i="5"/>
  <c r="J760" i="5"/>
  <c r="L760" i="5" s="1"/>
  <c r="O760" i="5" s="1"/>
  <c r="P760" i="5"/>
  <c r="P2138" i="5"/>
  <c r="J2138" i="5"/>
  <c r="L2138" i="5" s="1"/>
  <c r="O2138" i="5" s="1"/>
  <c r="J230" i="5"/>
  <c r="L230" i="5" s="1"/>
  <c r="J1628" i="5"/>
  <c r="L1628" i="5" s="1"/>
  <c r="P1628" i="5"/>
  <c r="J1245" i="5"/>
  <c r="L1245" i="5" s="1"/>
  <c r="P1245" i="5"/>
  <c r="P257" i="5"/>
  <c r="J1239" i="5"/>
  <c r="L1239" i="5" s="1"/>
  <c r="O1239" i="5" s="1"/>
  <c r="P2330" i="5"/>
  <c r="J2330" i="5"/>
  <c r="L2330" i="5" s="1"/>
  <c r="O2330" i="5" s="1"/>
  <c r="J2130" i="5"/>
  <c r="L2130" i="5" s="1"/>
  <c r="P2130" i="5"/>
  <c r="J2203" i="5"/>
  <c r="L2203" i="5" s="1"/>
  <c r="P2203" i="5"/>
  <c r="J1412" i="5"/>
  <c r="L1412" i="5" s="1"/>
  <c r="O1412" i="5" s="1"/>
  <c r="A1412" i="5" s="1"/>
  <c r="P1412" i="5"/>
  <c r="J1506" i="5"/>
  <c r="L1506" i="5" s="1"/>
  <c r="O1506" i="5" s="1"/>
  <c r="P1506" i="5"/>
  <c r="P2063" i="5"/>
  <c r="J2063" i="5"/>
  <c r="L2063" i="5" s="1"/>
  <c r="O2063" i="5" s="1"/>
  <c r="J2160" i="5"/>
  <c r="L2160" i="5" s="1"/>
  <c r="O2160" i="5" s="1"/>
  <c r="P2160" i="5"/>
  <c r="P1442" i="5"/>
  <c r="J2187" i="5"/>
  <c r="L2187" i="5" s="1"/>
  <c r="P2187" i="5"/>
  <c r="J1890" i="5"/>
  <c r="L1890" i="5" s="1"/>
  <c r="P1890" i="5"/>
  <c r="J1395" i="5"/>
  <c r="L1395" i="5" s="1"/>
  <c r="O1395" i="5" s="1"/>
  <c r="P1395" i="5"/>
  <c r="P2077" i="5"/>
  <c r="J2077" i="5"/>
  <c r="L2077" i="5" s="1"/>
  <c r="P2482" i="5"/>
  <c r="J2482" i="5"/>
  <c r="L2482" i="5" s="1"/>
  <c r="O2482" i="5" s="1"/>
  <c r="P1067" i="5"/>
  <c r="J1067" i="5"/>
  <c r="L1067" i="5" s="1"/>
  <c r="J1904" i="5"/>
  <c r="L1904" i="5" s="1"/>
  <c r="O1904" i="5" s="1"/>
  <c r="P1904" i="5"/>
  <c r="J1186" i="5"/>
  <c r="L1186" i="5" s="1"/>
  <c r="P1186" i="5"/>
  <c r="P2501" i="5"/>
  <c r="J2501" i="5"/>
  <c r="L2501" i="5" s="1"/>
  <c r="O2501" i="5" s="1"/>
  <c r="P987" i="5"/>
  <c r="J88" i="5"/>
  <c r="L88" i="5" s="1"/>
  <c r="O88" i="5" s="1"/>
  <c r="P88" i="5"/>
  <c r="P1517" i="5"/>
  <c r="J1517" i="5"/>
  <c r="L1517" i="5" s="1"/>
  <c r="J2470" i="5"/>
  <c r="L2470" i="5" s="1"/>
  <c r="O2470" i="5" s="1"/>
  <c r="A2470" i="5" s="1"/>
  <c r="P2470" i="5"/>
  <c r="J2159" i="5"/>
  <c r="L2159" i="5" s="1"/>
  <c r="O2159" i="5" s="1"/>
  <c r="P2159" i="5"/>
  <c r="P790" i="5"/>
  <c r="P884" i="5"/>
  <c r="J884" i="5"/>
  <c r="L884" i="5" s="1"/>
  <c r="O884" i="5" s="1"/>
  <c r="P570" i="5"/>
  <c r="J570" i="5"/>
  <c r="L570" i="5" s="1"/>
  <c r="P1219" i="5"/>
  <c r="J1219" i="5"/>
  <c r="L1219" i="5" s="1"/>
  <c r="O1219" i="5" s="1"/>
  <c r="P1214" i="5"/>
  <c r="J1214" i="5"/>
  <c r="L1214" i="5" s="1"/>
  <c r="O1214" i="5" s="1"/>
  <c r="P946" i="5"/>
  <c r="J946" i="5"/>
  <c r="L946" i="5" s="1"/>
  <c r="O946" i="5" s="1"/>
  <c r="P2395" i="5"/>
  <c r="J2395" i="5"/>
  <c r="L2395" i="5" s="1"/>
  <c r="O2395" i="5" s="1"/>
  <c r="P1381" i="5"/>
  <c r="J1381" i="5"/>
  <c r="L1381" i="5" s="1"/>
  <c r="O1381" i="5" s="1"/>
  <c r="P1875" i="5"/>
  <c r="J1875" i="5"/>
  <c r="L1875" i="5" s="1"/>
  <c r="O1875" i="5" s="1"/>
  <c r="P1994" i="5"/>
  <c r="J1994" i="5"/>
  <c r="L1994" i="5" s="1"/>
  <c r="O1994" i="5" s="1"/>
  <c r="J1941" i="5"/>
  <c r="L1941" i="5" s="1"/>
  <c r="O1941" i="5" s="1"/>
  <c r="P1941" i="5"/>
  <c r="P1411" i="5"/>
  <c r="J1411" i="5"/>
  <c r="L1411" i="5" s="1"/>
  <c r="O1411" i="5" s="1"/>
  <c r="J653" i="5"/>
  <c r="L653" i="5" s="1"/>
  <c r="O653" i="5" s="1"/>
  <c r="P653" i="5"/>
  <c r="J2075" i="5"/>
  <c r="L2075" i="5" s="1"/>
  <c r="O2075" i="5" s="1"/>
  <c r="P2075" i="5"/>
  <c r="P414" i="5"/>
  <c r="J414" i="5"/>
  <c r="L414" i="5" s="1"/>
  <c r="O414" i="5" s="1"/>
  <c r="P1122" i="5"/>
  <c r="J1122" i="5"/>
  <c r="L1122" i="5" s="1"/>
  <c r="J2499" i="5"/>
  <c r="L2499" i="5" s="1"/>
  <c r="O2499" i="5" s="1"/>
  <c r="P2499" i="5"/>
  <c r="P911" i="5"/>
  <c r="J911" i="5"/>
  <c r="L911" i="5" s="1"/>
  <c r="O911" i="5" s="1"/>
  <c r="A911" i="5" s="1"/>
  <c r="J598" i="5"/>
  <c r="L598" i="5" s="1"/>
  <c r="O598" i="5" s="1"/>
  <c r="P598" i="5"/>
  <c r="J481" i="5"/>
  <c r="L481" i="5" s="1"/>
  <c r="O481" i="5" s="1"/>
  <c r="P481" i="5"/>
  <c r="J1274" i="5"/>
  <c r="L1274" i="5" s="1"/>
  <c r="O1274" i="5" s="1"/>
  <c r="P1274" i="5"/>
  <c r="P213" i="5"/>
  <c r="O1224" i="5"/>
  <c r="A1224" i="5" s="1"/>
  <c r="P2194" i="5"/>
  <c r="J2194" i="5"/>
  <c r="L2194" i="5" s="1"/>
  <c r="O2194" i="5" s="1"/>
  <c r="J786" i="5"/>
  <c r="L786" i="5" s="1"/>
  <c r="O786" i="5" s="1"/>
  <c r="P786" i="5"/>
  <c r="J319" i="5"/>
  <c r="L319" i="5" s="1"/>
  <c r="O319" i="5" s="1"/>
  <c r="P319" i="5"/>
  <c r="J1021" i="5"/>
  <c r="L1021" i="5" s="1"/>
  <c r="O1021" i="5" s="1"/>
  <c r="P1021" i="5"/>
  <c r="J2153" i="5"/>
  <c r="L2153" i="5" s="1"/>
  <c r="O2153" i="5" s="1"/>
  <c r="P2153" i="5"/>
  <c r="P1830" i="5"/>
  <c r="J1830" i="5"/>
  <c r="L1830" i="5" s="1"/>
  <c r="O1830" i="5" s="1"/>
  <c r="P858" i="5"/>
  <c r="J858" i="5"/>
  <c r="L858" i="5" s="1"/>
  <c r="O858" i="5" s="1"/>
  <c r="J403" i="5"/>
  <c r="L403" i="5" s="1"/>
  <c r="O403" i="5" s="1"/>
  <c r="P403" i="5"/>
  <c r="J1191" i="5"/>
  <c r="L1191" i="5" s="1"/>
  <c r="O1191" i="5" s="1"/>
  <c r="P1191" i="5"/>
  <c r="J1825" i="5"/>
  <c r="L1825" i="5" s="1"/>
  <c r="O1825" i="5" s="1"/>
  <c r="P1825" i="5"/>
  <c r="J821" i="5"/>
  <c r="L821" i="5" s="1"/>
  <c r="P821" i="5"/>
  <c r="P2540" i="5"/>
  <c r="J2540" i="5"/>
  <c r="L2540" i="5" s="1"/>
  <c r="O2540" i="5" s="1"/>
  <c r="P2169" i="5"/>
  <c r="J2169" i="5"/>
  <c r="L2169" i="5" s="1"/>
  <c r="O2169" i="5" s="1"/>
  <c r="J2486" i="5"/>
  <c r="L2486" i="5" s="1"/>
  <c r="O2486" i="5" s="1"/>
  <c r="P2486" i="5"/>
  <c r="J2880" i="5"/>
  <c r="L2880" i="5" s="1"/>
  <c r="O2880" i="5" s="1"/>
  <c r="P2880" i="5"/>
  <c r="J169" i="5"/>
  <c r="L169" i="5" s="1"/>
  <c r="O169" i="5" s="1"/>
  <c r="P169" i="5"/>
  <c r="P627" i="5"/>
  <c r="J627" i="5"/>
  <c r="L627" i="5" s="1"/>
  <c r="O627" i="5" s="1"/>
  <c r="J2722" i="5"/>
  <c r="L2722" i="5" s="1"/>
  <c r="O2722" i="5" s="1"/>
  <c r="P2722" i="5"/>
  <c r="P1233" i="5"/>
  <c r="J1233" i="5"/>
  <c r="L1233" i="5" s="1"/>
  <c r="O1233" i="5" s="1"/>
  <c r="J2786" i="5"/>
  <c r="L2786" i="5" s="1"/>
  <c r="O2786" i="5" s="1"/>
  <c r="P2786" i="5"/>
  <c r="J816" i="5"/>
  <c r="L816" i="5" s="1"/>
  <c r="P816" i="5"/>
  <c r="P1254" i="5"/>
  <c r="J1254" i="5"/>
  <c r="L1254" i="5" s="1"/>
  <c r="O1254" i="5" s="1"/>
  <c r="P1572" i="5"/>
  <c r="J1572" i="5"/>
  <c r="L1572" i="5" s="1"/>
  <c r="P310" i="5"/>
  <c r="J310" i="5"/>
  <c r="L310" i="5" s="1"/>
  <c r="O310" i="5" s="1"/>
  <c r="P795" i="5"/>
  <c r="J795" i="5"/>
  <c r="L795" i="5" s="1"/>
  <c r="J2833" i="5"/>
  <c r="L2833" i="5" s="1"/>
  <c r="P2833" i="5"/>
  <c r="J1265" i="5"/>
  <c r="L1265" i="5" s="1"/>
  <c r="O1265" i="5" s="1"/>
  <c r="P1265" i="5"/>
  <c r="P2101" i="5"/>
  <c r="J2101" i="5"/>
  <c r="L2101" i="5" s="1"/>
  <c r="O2101" i="5" s="1"/>
  <c r="P215" i="5"/>
  <c r="J215" i="5"/>
  <c r="L215" i="5" s="1"/>
  <c r="O215" i="5" s="1"/>
  <c r="J1887" i="5"/>
  <c r="L1887" i="5" s="1"/>
  <c r="O1887" i="5" s="1"/>
  <c r="P1887" i="5"/>
  <c r="J1136" i="5"/>
  <c r="L1136" i="5" s="1"/>
  <c r="O1136" i="5" s="1"/>
  <c r="P1136" i="5"/>
  <c r="J982" i="5"/>
  <c r="L982" i="5" s="1"/>
  <c r="P982" i="5"/>
  <c r="P1413" i="5"/>
  <c r="J1413" i="5"/>
  <c r="L1413" i="5" s="1"/>
  <c r="P360" i="5"/>
  <c r="J360" i="5"/>
  <c r="L360" i="5" s="1"/>
  <c r="O360" i="5" s="1"/>
  <c r="P1993" i="5"/>
  <c r="J1993" i="5"/>
  <c r="L1993" i="5" s="1"/>
  <c r="J1858" i="5"/>
  <c r="L1858" i="5" s="1"/>
  <c r="P1645" i="5"/>
  <c r="J1645" i="5"/>
  <c r="L1645" i="5" s="1"/>
  <c r="O1645" i="5" s="1"/>
  <c r="J1252" i="5"/>
  <c r="L1252" i="5" s="1"/>
  <c r="O1252" i="5" s="1"/>
  <c r="P1252" i="5"/>
  <c r="P2265" i="5"/>
  <c r="J2265" i="5"/>
  <c r="L2265" i="5" s="1"/>
  <c r="O2265" i="5" s="1"/>
  <c r="A2265" i="5" s="1"/>
  <c r="P42" i="5"/>
  <c r="J42" i="5"/>
  <c r="L42" i="5" s="1"/>
  <c r="O42" i="5" s="1"/>
  <c r="A42" i="5" s="1"/>
  <c r="J1422" i="5"/>
  <c r="L1422" i="5" s="1"/>
  <c r="O1422" i="5" s="1"/>
  <c r="P1422" i="5"/>
  <c r="J1575" i="5"/>
  <c r="L1575" i="5" s="1"/>
  <c r="P1409" i="5"/>
  <c r="P2229" i="5"/>
  <c r="J2229" i="5"/>
  <c r="L2229" i="5" s="1"/>
  <c r="J440" i="5"/>
  <c r="L440" i="5" s="1"/>
  <c r="O440" i="5" s="1"/>
  <c r="P440" i="5"/>
  <c r="P529" i="5"/>
  <c r="J529" i="5"/>
  <c r="L529" i="5" s="1"/>
  <c r="J2625" i="5"/>
  <c r="L2625" i="5" s="1"/>
  <c r="O2625" i="5" s="1"/>
  <c r="P2394" i="5"/>
  <c r="J2394" i="5"/>
  <c r="L2394" i="5" s="1"/>
  <c r="P880" i="5"/>
  <c r="P1734" i="5"/>
  <c r="P2837" i="5"/>
  <c r="J2837" i="5"/>
  <c r="L2837" i="5" s="1"/>
  <c r="O2837" i="5" s="1"/>
  <c r="J1805" i="5"/>
  <c r="L1805" i="5" s="1"/>
  <c r="O1805" i="5" s="1"/>
  <c r="P1805" i="5"/>
  <c r="P1470" i="5"/>
  <c r="J1470" i="5"/>
  <c r="L1470" i="5" s="1"/>
  <c r="P15" i="5"/>
  <c r="J15" i="5"/>
  <c r="L15" i="5" s="1"/>
  <c r="O15" i="5" s="1"/>
  <c r="J2861" i="5"/>
  <c r="L2861" i="5" s="1"/>
  <c r="O2861" i="5" s="1"/>
  <c r="P2861" i="5"/>
  <c r="J1281" i="5"/>
  <c r="L1281" i="5" s="1"/>
  <c r="P1281" i="5"/>
  <c r="P1260" i="5"/>
  <c r="J1260" i="5"/>
  <c r="L1260" i="5" s="1"/>
  <c r="J1261" i="5"/>
  <c r="L1261" i="5" s="1"/>
  <c r="O1261" i="5" s="1"/>
  <c r="P1261" i="5"/>
  <c r="P2661" i="5"/>
  <c r="J2661" i="5"/>
  <c r="L2661" i="5" s="1"/>
  <c r="O2661" i="5" s="1"/>
  <c r="J2471" i="5"/>
  <c r="L2471" i="5" s="1"/>
  <c r="O2471" i="5" s="1"/>
  <c r="P2471" i="5"/>
  <c r="P422" i="5"/>
  <c r="J422" i="5"/>
  <c r="L422" i="5" s="1"/>
  <c r="O422" i="5" s="1"/>
  <c r="A422" i="5" s="1"/>
  <c r="P1446" i="5"/>
  <c r="J1446" i="5"/>
  <c r="L1446" i="5" s="1"/>
  <c r="P1824" i="5"/>
  <c r="J1824" i="5"/>
  <c r="L1824" i="5" s="1"/>
  <c r="J1733" i="5"/>
  <c r="L1733" i="5" s="1"/>
  <c r="O1733" i="5" s="1"/>
  <c r="P1733" i="5"/>
  <c r="P868" i="5"/>
  <c r="J868" i="5"/>
  <c r="L868" i="5" s="1"/>
  <c r="O868" i="5" s="1"/>
  <c r="P83" i="5"/>
  <c r="J83" i="5"/>
  <c r="L83" i="5" s="1"/>
  <c r="O83" i="5" s="1"/>
  <c r="P903" i="5"/>
  <c r="J903" i="5"/>
  <c r="L903" i="5" s="1"/>
  <c r="P2706" i="5"/>
  <c r="J2706" i="5"/>
  <c r="L2706" i="5" s="1"/>
  <c r="J2205" i="5"/>
  <c r="L2205" i="5" s="1"/>
  <c r="O2205" i="5" s="1"/>
  <c r="J1278" i="5"/>
  <c r="L1278" i="5" s="1"/>
  <c r="O1278" i="5" s="1"/>
  <c r="P1278" i="5"/>
  <c r="J2055" i="5"/>
  <c r="L2055" i="5" s="1"/>
  <c r="O2055" i="5" s="1"/>
  <c r="P2055" i="5"/>
  <c r="P511" i="5"/>
  <c r="J511" i="5"/>
  <c r="L511" i="5" s="1"/>
  <c r="O511" i="5" s="1"/>
  <c r="J2690" i="5"/>
  <c r="L2690" i="5" s="1"/>
  <c r="O2690" i="5" s="1"/>
  <c r="P2690" i="5"/>
  <c r="P924" i="5"/>
  <c r="J924" i="5"/>
  <c r="L924" i="5" s="1"/>
  <c r="O924" i="5" s="1"/>
  <c r="J728" i="5"/>
  <c r="L728" i="5" s="1"/>
  <c r="O728" i="5" s="1"/>
  <c r="P728" i="5"/>
  <c r="J1982" i="5"/>
  <c r="L1982" i="5" s="1"/>
  <c r="O1982" i="5" s="1"/>
  <c r="P1982" i="5"/>
  <c r="P1685" i="5"/>
  <c r="J1685" i="5"/>
  <c r="L1685" i="5" s="1"/>
  <c r="P103" i="5"/>
  <c r="J103" i="5"/>
  <c r="L103" i="5" s="1"/>
  <c r="O103" i="5" s="1"/>
  <c r="J512" i="5"/>
  <c r="L512" i="5" s="1"/>
  <c r="O512" i="5" s="1"/>
  <c r="P512" i="5"/>
  <c r="J2095" i="5"/>
  <c r="L2095" i="5" s="1"/>
  <c r="O2095" i="5" s="1"/>
  <c r="P2095" i="5"/>
  <c r="P120" i="5"/>
  <c r="J120" i="5"/>
  <c r="L120" i="5" s="1"/>
  <c r="J569" i="5"/>
  <c r="L569" i="5" s="1"/>
  <c r="O569" i="5" s="1"/>
  <c r="P569" i="5"/>
  <c r="P2655" i="5"/>
  <c r="J2655" i="5"/>
  <c r="L2655" i="5" s="1"/>
  <c r="O2655" i="5" s="1"/>
  <c r="P2850" i="5"/>
  <c r="J2850" i="5"/>
  <c r="L2850" i="5" s="1"/>
  <c r="O2850" i="5" s="1"/>
  <c r="P2458" i="5"/>
  <c r="J2458" i="5"/>
  <c r="L2458" i="5" s="1"/>
  <c r="O2458" i="5" s="1"/>
  <c r="J1006" i="5"/>
  <c r="L1006" i="5" s="1"/>
  <c r="O1006" i="5" s="1"/>
  <c r="P1006" i="5"/>
  <c r="P1722" i="5"/>
  <c r="P1806" i="5"/>
  <c r="J1806" i="5"/>
  <c r="L1806" i="5" s="1"/>
  <c r="P2064" i="5"/>
  <c r="J2064" i="5"/>
  <c r="L2064" i="5" s="1"/>
  <c r="O2064" i="5" s="1"/>
  <c r="J2496" i="5"/>
  <c r="L2496" i="5" s="1"/>
  <c r="O2496" i="5" s="1"/>
  <c r="P2496" i="5"/>
  <c r="P2524" i="5"/>
  <c r="J2524" i="5"/>
  <c r="L2524" i="5" s="1"/>
  <c r="J2091" i="5"/>
  <c r="L2091" i="5" s="1"/>
  <c r="O2091" i="5" s="1"/>
  <c r="P2091" i="5"/>
  <c r="P1352" i="5"/>
  <c r="J1352" i="5"/>
  <c r="L1352" i="5" s="1"/>
  <c r="O1352" i="5" s="1"/>
  <c r="J727" i="5"/>
  <c r="L727" i="5" s="1"/>
  <c r="O727" i="5" s="1"/>
  <c r="P727" i="5"/>
  <c r="P2712" i="5"/>
  <c r="P2686" i="5"/>
  <c r="J2686" i="5"/>
  <c r="L2686" i="5" s="1"/>
  <c r="O2686" i="5" s="1"/>
  <c r="J2048" i="5"/>
  <c r="L2048" i="5" s="1"/>
  <c r="O2048" i="5" s="1"/>
  <c r="P2048" i="5"/>
  <c r="J281" i="5"/>
  <c r="L281" i="5" s="1"/>
  <c r="P281" i="5"/>
  <c r="P2746" i="5"/>
  <c r="J2746" i="5"/>
  <c r="L2746" i="5" s="1"/>
  <c r="O2746" i="5" s="1"/>
  <c r="O1157" i="5"/>
  <c r="P2596" i="5"/>
  <c r="J2596" i="5"/>
  <c r="L2596" i="5" s="1"/>
  <c r="O2596" i="5" s="1"/>
  <c r="J964" i="5"/>
  <c r="L964" i="5" s="1"/>
  <c r="O964" i="5" s="1"/>
  <c r="P964" i="5"/>
  <c r="J1177" i="5"/>
  <c r="L1177" i="5" s="1"/>
  <c r="O1177" i="5" s="1"/>
  <c r="P1177" i="5"/>
  <c r="J2245" i="5"/>
  <c r="L2245" i="5" s="1"/>
  <c r="O2245" i="5" s="1"/>
  <c r="P2245" i="5"/>
  <c r="P2386" i="5"/>
  <c r="J2386" i="5"/>
  <c r="L2386" i="5" s="1"/>
  <c r="O2386" i="5" s="1"/>
  <c r="J2324" i="5"/>
  <c r="L2324" i="5" s="1"/>
  <c r="O2324" i="5" s="1"/>
  <c r="P2324" i="5"/>
  <c r="J2043" i="5"/>
  <c r="L2043" i="5" s="1"/>
  <c r="O2043" i="5" s="1"/>
  <c r="P2304" i="5"/>
  <c r="J2304" i="5"/>
  <c r="L2304" i="5" s="1"/>
  <c r="P2493" i="5"/>
  <c r="J2493" i="5"/>
  <c r="L2493" i="5" s="1"/>
  <c r="O2493" i="5" s="1"/>
  <c r="P2193" i="5"/>
  <c r="J2193" i="5"/>
  <c r="L2193" i="5" s="1"/>
  <c r="J2295" i="5"/>
  <c r="L2295" i="5" s="1"/>
  <c r="P2295" i="5"/>
  <c r="J2038" i="5"/>
  <c r="L2038" i="5" s="1"/>
  <c r="O2038" i="5" s="1"/>
  <c r="P2038" i="5"/>
  <c r="J247" i="5"/>
  <c r="L247" i="5" s="1"/>
  <c r="O247" i="5" s="1"/>
  <c r="P247" i="5"/>
  <c r="J1748" i="5"/>
  <c r="L1748" i="5" s="1"/>
  <c r="O1748" i="5" s="1"/>
  <c r="P1748" i="5"/>
  <c r="J226" i="5"/>
  <c r="L226" i="5" s="1"/>
  <c r="P226" i="5"/>
  <c r="J861" i="5"/>
  <c r="L861" i="5" s="1"/>
  <c r="P861" i="5"/>
  <c r="P2124" i="5"/>
  <c r="J2124" i="5"/>
  <c r="L2124" i="5" s="1"/>
  <c r="O2124" i="5" s="1"/>
  <c r="A2124" i="5" s="1"/>
  <c r="J2316" i="5"/>
  <c r="L2316" i="5" s="1"/>
  <c r="P2316" i="5"/>
  <c r="J2821" i="5"/>
  <c r="L2821" i="5" s="1"/>
  <c r="O2821" i="5" s="1"/>
  <c r="P2821" i="5"/>
  <c r="J460" i="5"/>
  <c r="L460" i="5" s="1"/>
  <c r="P460" i="5"/>
  <c r="J387" i="5"/>
  <c r="L387" i="5" s="1"/>
  <c r="O387" i="5" s="1"/>
  <c r="P387" i="5"/>
  <c r="P1990" i="5"/>
  <c r="J1990" i="5"/>
  <c r="L1990" i="5" s="1"/>
  <c r="O1990" i="5" s="1"/>
  <c r="J443" i="5"/>
  <c r="L443" i="5" s="1"/>
  <c r="P443" i="5"/>
  <c r="P1604" i="5"/>
  <c r="J1604" i="5"/>
  <c r="L1604" i="5" s="1"/>
  <c r="J667" i="5"/>
  <c r="L667" i="5" s="1"/>
  <c r="J1737" i="5"/>
  <c r="L1737" i="5" s="1"/>
  <c r="O1737" i="5" s="1"/>
  <c r="P208" i="5"/>
  <c r="J208" i="5"/>
  <c r="L208" i="5" s="1"/>
  <c r="O208" i="5" s="1"/>
  <c r="J551" i="5"/>
  <c r="L551" i="5" s="1"/>
  <c r="O551" i="5" s="1"/>
  <c r="P551" i="5"/>
  <c r="J2286" i="5"/>
  <c r="L2286" i="5" s="1"/>
  <c r="P2286" i="5"/>
  <c r="P1324" i="5"/>
  <c r="J1324" i="5"/>
  <c r="L1324" i="5" s="1"/>
  <c r="J2057" i="5"/>
  <c r="L2057" i="5" s="1"/>
  <c r="P2057" i="5"/>
  <c r="J738" i="5"/>
  <c r="L738" i="5" s="1"/>
  <c r="O738" i="5" s="1"/>
  <c r="P738" i="5"/>
  <c r="J2781" i="5"/>
  <c r="L2781" i="5" s="1"/>
  <c r="O2781" i="5" s="1"/>
  <c r="P2781" i="5"/>
  <c r="O1523" i="5"/>
  <c r="P981" i="5"/>
  <c r="J161" i="5"/>
  <c r="L161" i="5" s="1"/>
  <c r="O161" i="5" s="1"/>
  <c r="P161" i="5"/>
  <c r="P2577" i="5"/>
  <c r="J2577" i="5"/>
  <c r="L2577" i="5" s="1"/>
  <c r="J1767" i="5"/>
  <c r="L1767" i="5" s="1"/>
  <c r="P1767" i="5"/>
  <c r="J1138" i="5"/>
  <c r="L1138" i="5" s="1"/>
  <c r="P1138" i="5"/>
  <c r="P888" i="5"/>
  <c r="J888" i="5"/>
  <c r="L888" i="5" s="1"/>
  <c r="O888" i="5" s="1"/>
  <c r="J2302" i="5"/>
  <c r="L2302" i="5" s="1"/>
  <c r="O2302" i="5" s="1"/>
  <c r="P2302" i="5"/>
  <c r="P2120" i="5"/>
  <c r="J2120" i="5"/>
  <c r="L2120" i="5" s="1"/>
  <c r="P1148" i="5"/>
  <c r="J1148" i="5"/>
  <c r="L1148" i="5" s="1"/>
  <c r="P160" i="5"/>
  <c r="J160" i="5"/>
  <c r="L160" i="5" s="1"/>
  <c r="J2666" i="5"/>
  <c r="L2666" i="5" s="1"/>
  <c r="O2666" i="5" s="1"/>
  <c r="P2666" i="5"/>
  <c r="P131" i="5"/>
  <c r="O62" i="5"/>
  <c r="P1886" i="5"/>
  <c r="J1886" i="5"/>
  <c r="L1886" i="5" s="1"/>
  <c r="O1886" i="5" s="1"/>
  <c r="P967" i="5"/>
  <c r="J967" i="5"/>
  <c r="L967" i="5" s="1"/>
  <c r="O967" i="5" s="1"/>
  <c r="J17" i="5"/>
  <c r="L17" i="5" s="1"/>
  <c r="J1408" i="5"/>
  <c r="L1408" i="5" s="1"/>
  <c r="P1408" i="5"/>
  <c r="P1259" i="5"/>
  <c r="J1259" i="5"/>
  <c r="L1259" i="5" s="1"/>
  <c r="P1772" i="5"/>
  <c r="J1772" i="5"/>
  <c r="L1772" i="5" s="1"/>
  <c r="O1772" i="5" s="1"/>
  <c r="P2586" i="5"/>
  <c r="J2586" i="5"/>
  <c r="L2586" i="5" s="1"/>
  <c r="O2586" i="5" s="1"/>
  <c r="P2116" i="5"/>
  <c r="J2116" i="5"/>
  <c r="L2116" i="5" s="1"/>
  <c r="O2116" i="5" s="1"/>
  <c r="P1623" i="5"/>
  <c r="O2778" i="5"/>
  <c r="O242" i="5"/>
  <c r="J1310" i="5"/>
  <c r="L1310" i="5" s="1"/>
  <c r="O1310" i="5" s="1"/>
  <c r="P1310" i="5"/>
  <c r="J1097" i="5"/>
  <c r="L1097" i="5" s="1"/>
  <c r="O1097" i="5" s="1"/>
  <c r="P1097" i="5"/>
  <c r="P2505" i="5"/>
  <c r="J2505" i="5"/>
  <c r="L2505" i="5" s="1"/>
  <c r="O2505" i="5" s="1"/>
  <c r="O1519" i="5"/>
  <c r="J1764" i="5"/>
  <c r="L1764" i="5" s="1"/>
  <c r="O1764" i="5" s="1"/>
  <c r="P1764" i="5"/>
  <c r="P1632" i="5"/>
  <c r="J1632" i="5"/>
  <c r="L1632" i="5" s="1"/>
  <c r="O1632" i="5" s="1"/>
  <c r="J2225" i="5"/>
  <c r="L2225" i="5" s="1"/>
  <c r="P2225" i="5"/>
  <c r="J1949" i="5"/>
  <c r="L1949" i="5" s="1"/>
  <c r="O1949" i="5" s="1"/>
  <c r="A1949" i="5" s="1"/>
  <c r="P1949" i="5"/>
  <c r="J2040" i="5"/>
  <c r="L2040" i="5" s="1"/>
  <c r="O2040" i="5" s="1"/>
  <c r="P2040" i="5"/>
  <c r="J812" i="5"/>
  <c r="L812" i="5" s="1"/>
  <c r="P812" i="5"/>
  <c r="J132" i="5"/>
  <c r="L132" i="5" s="1"/>
  <c r="O132" i="5" s="1"/>
  <c r="P640" i="5"/>
  <c r="O2350" i="5"/>
  <c r="O1194" i="5"/>
  <c r="A1194" i="5" s="1"/>
  <c r="P1377" i="5"/>
  <c r="J1377" i="5"/>
  <c r="L1377" i="5" s="1"/>
  <c r="J541" i="5"/>
  <c r="L541" i="5" s="1"/>
  <c r="O541" i="5" s="1"/>
  <c r="P541" i="5"/>
  <c r="J227" i="5"/>
  <c r="L227" i="5" s="1"/>
  <c r="P227" i="5"/>
  <c r="P2257" i="5"/>
  <c r="J2257" i="5"/>
  <c r="L2257" i="5" s="1"/>
  <c r="O2257" i="5" s="1"/>
  <c r="J701" i="5"/>
  <c r="L701" i="5" s="1"/>
  <c r="O2439" i="5"/>
  <c r="P63" i="5"/>
  <c r="J1799" i="5"/>
  <c r="L1799" i="5" s="1"/>
  <c r="O1799" i="5" s="1"/>
  <c r="P1799" i="5"/>
  <c r="P949" i="5"/>
  <c r="J949" i="5"/>
  <c r="L949" i="5" s="1"/>
  <c r="O949" i="5" s="1"/>
  <c r="P233" i="5"/>
  <c r="J233" i="5"/>
  <c r="L233" i="5" s="1"/>
  <c r="O233" i="5" s="1"/>
  <c r="P2824" i="5"/>
  <c r="J2824" i="5"/>
  <c r="L2824" i="5" s="1"/>
  <c r="O2824" i="5" s="1"/>
  <c r="A2824" i="5" s="1"/>
  <c r="P2588" i="5"/>
  <c r="J2588" i="5"/>
  <c r="L2588" i="5" s="1"/>
  <c r="J59" i="5"/>
  <c r="L59" i="5" s="1"/>
  <c r="O59" i="5" s="1"/>
  <c r="J2608" i="5"/>
  <c r="L2608" i="5" s="1"/>
  <c r="O2608" i="5" s="1"/>
  <c r="P2608" i="5"/>
  <c r="J76" i="5"/>
  <c r="L76" i="5" s="1"/>
  <c r="O76" i="5" s="1"/>
  <c r="P76" i="5"/>
  <c r="O1779" i="5"/>
  <c r="A1779" i="5" s="1"/>
  <c r="P49" i="5"/>
  <c r="O64" i="5"/>
  <c r="J102" i="5"/>
  <c r="L102" i="5" s="1"/>
  <c r="O2698" i="5"/>
  <c r="P138" i="5"/>
  <c r="P201" i="5"/>
  <c r="J201" i="5"/>
  <c r="L201" i="5" s="1"/>
  <c r="O201" i="5" s="1"/>
  <c r="P1165" i="5"/>
  <c r="J1165" i="5"/>
  <c r="L1165" i="5" s="1"/>
  <c r="O1165" i="5" s="1"/>
  <c r="P2836" i="5"/>
  <c r="J2836" i="5"/>
  <c r="L2836" i="5" s="1"/>
  <c r="O2836" i="5" s="1"/>
  <c r="J2741" i="5"/>
  <c r="L2741" i="5" s="1"/>
  <c r="O2741" i="5" s="1"/>
  <c r="P2741" i="5"/>
  <c r="P759" i="5"/>
  <c r="J759" i="5"/>
  <c r="L759" i="5" s="1"/>
  <c r="O759" i="5" s="1"/>
  <c r="P972" i="5"/>
  <c r="P384" i="5"/>
  <c r="P1860" i="5"/>
  <c r="O587" i="5"/>
  <c r="J70" i="5"/>
  <c r="L70" i="5" s="1"/>
  <c r="O70" i="5" s="1"/>
  <c r="P70" i="5"/>
  <c r="P1424" i="5"/>
  <c r="J1424" i="5"/>
  <c r="L1424" i="5" s="1"/>
  <c r="O1424" i="5" s="1"/>
  <c r="J1598" i="5"/>
  <c r="L1598" i="5" s="1"/>
  <c r="P1598" i="5"/>
  <c r="P898" i="5"/>
  <c r="J898" i="5"/>
  <c r="L898" i="5" s="1"/>
  <c r="O898" i="5" s="1"/>
  <c r="J2527" i="5"/>
  <c r="L2527" i="5" s="1"/>
  <c r="O2527" i="5" s="1"/>
  <c r="P2527" i="5"/>
  <c r="P1403" i="5"/>
  <c r="J1403" i="5"/>
  <c r="L1403" i="5" s="1"/>
  <c r="P2323" i="5"/>
  <c r="J2323" i="5"/>
  <c r="L2323" i="5" s="1"/>
  <c r="O2323" i="5" s="1"/>
  <c r="P830" i="5"/>
  <c r="J830" i="5"/>
  <c r="L830" i="5" s="1"/>
  <c r="O830" i="5" s="1"/>
  <c r="J2100" i="5"/>
  <c r="L2100" i="5" s="1"/>
  <c r="P2100" i="5"/>
  <c r="J1340" i="5"/>
  <c r="L1340" i="5" s="1"/>
  <c r="O1340" i="5" s="1"/>
  <c r="J1672" i="5"/>
  <c r="L1672" i="5" s="1"/>
  <c r="P451" i="5"/>
  <c r="P2819" i="5"/>
  <c r="O2840" i="5"/>
  <c r="P1833" i="5"/>
  <c r="P2123" i="5"/>
  <c r="P467" i="5"/>
  <c r="J1687" i="5"/>
  <c r="L1687" i="5" s="1"/>
  <c r="O1687" i="5" s="1"/>
  <c r="J1649" i="5"/>
  <c r="L1649" i="5" s="1"/>
  <c r="O1649" i="5" s="1"/>
  <c r="P1649" i="5"/>
  <c r="P2760" i="5"/>
  <c r="J2760" i="5"/>
  <c r="L2760" i="5" s="1"/>
  <c r="O2760" i="5" s="1"/>
  <c r="P2708" i="5"/>
  <c r="J2708" i="5"/>
  <c r="L2708" i="5" s="1"/>
  <c r="O2708" i="5" s="1"/>
  <c r="P2446" i="5"/>
  <c r="J2446" i="5"/>
  <c r="L2446" i="5" s="1"/>
  <c r="J2144" i="5"/>
  <c r="L2144" i="5" s="1"/>
  <c r="O2144" i="5" s="1"/>
  <c r="P2144" i="5"/>
  <c r="J1435" i="5"/>
  <c r="L1435" i="5" s="1"/>
  <c r="O1435" i="5" s="1"/>
  <c r="P1435" i="5"/>
  <c r="P785" i="5"/>
  <c r="J785" i="5"/>
  <c r="L785" i="5" s="1"/>
  <c r="O785" i="5" s="1"/>
  <c r="P485" i="5"/>
  <c r="J485" i="5"/>
  <c r="L485" i="5" s="1"/>
  <c r="J2210" i="5"/>
  <c r="L2210" i="5" s="1"/>
  <c r="P2210" i="5"/>
  <c r="P679" i="5"/>
  <c r="J679" i="5"/>
  <c r="L679" i="5" s="1"/>
  <c r="P2030" i="5"/>
  <c r="P1061" i="5"/>
  <c r="J1972" i="5"/>
  <c r="L1972" i="5" s="1"/>
  <c r="P264" i="5"/>
  <c r="P2875" i="5"/>
  <c r="J2362" i="5"/>
  <c r="L2362" i="5" s="1"/>
  <c r="J1577" i="5"/>
  <c r="L1577" i="5" s="1"/>
  <c r="O1577" i="5" s="1"/>
  <c r="P2514" i="5"/>
  <c r="P2530" i="5"/>
  <c r="P2526" i="5"/>
  <c r="J2559" i="5"/>
  <c r="L2559" i="5" s="1"/>
  <c r="J1778" i="5"/>
  <c r="L1778" i="5" s="1"/>
  <c r="J2841" i="5"/>
  <c r="L2841" i="5" s="1"/>
  <c r="O2841" i="5" s="1"/>
  <c r="P586" i="5"/>
  <c r="P496" i="5"/>
  <c r="J2652" i="5"/>
  <c r="L2652" i="5" s="1"/>
  <c r="O2652" i="5" s="1"/>
  <c r="J840" i="5"/>
  <c r="L840" i="5" s="1"/>
  <c r="J74" i="5"/>
  <c r="L74" i="5" s="1"/>
  <c r="O74" i="5" s="1"/>
  <c r="J1989" i="5"/>
  <c r="L1989" i="5" s="1"/>
  <c r="O1989" i="5" s="1"/>
  <c r="P1989" i="5"/>
  <c r="J176" i="5"/>
  <c r="L176" i="5" s="1"/>
  <c r="P176" i="5"/>
  <c r="J983" i="5"/>
  <c r="L983" i="5" s="1"/>
  <c r="O983" i="5" s="1"/>
  <c r="P2198" i="5"/>
  <c r="J2198" i="5"/>
  <c r="L2198" i="5" s="1"/>
  <c r="O2198" i="5" s="1"/>
  <c r="J398" i="5"/>
  <c r="L398" i="5" s="1"/>
  <c r="O398" i="5" s="1"/>
  <c r="P398" i="5"/>
  <c r="J1759" i="5"/>
  <c r="L1759" i="5" s="1"/>
  <c r="O1759" i="5" s="1"/>
  <c r="P1759" i="5"/>
  <c r="J574" i="5"/>
  <c r="L574" i="5" s="1"/>
  <c r="O574" i="5" s="1"/>
  <c r="P361" i="5"/>
  <c r="J361" i="5"/>
  <c r="L361" i="5" s="1"/>
  <c r="O361" i="5" s="1"/>
  <c r="P252" i="5"/>
  <c r="J252" i="5"/>
  <c r="L252" i="5" s="1"/>
  <c r="O252" i="5" s="1"/>
  <c r="J893" i="5"/>
  <c r="L893" i="5" s="1"/>
  <c r="O893" i="5" s="1"/>
  <c r="P893" i="5"/>
  <c r="P1440" i="5"/>
  <c r="J1440" i="5"/>
  <c r="L1440" i="5" s="1"/>
  <c r="P1378" i="5"/>
  <c r="J1378" i="5"/>
  <c r="L1378" i="5" s="1"/>
  <c r="J2792" i="5"/>
  <c r="L2792" i="5" s="1"/>
  <c r="O2792" i="5" s="1"/>
  <c r="P2792" i="5"/>
  <c r="J649" i="5"/>
  <c r="L649" i="5" s="1"/>
  <c r="O649" i="5" s="1"/>
  <c r="J2598" i="5"/>
  <c r="L2598" i="5" s="1"/>
  <c r="O2598" i="5" s="1"/>
  <c r="P2598" i="5"/>
  <c r="P1050" i="5"/>
  <c r="J1050" i="5"/>
  <c r="L1050" i="5" s="1"/>
  <c r="O1050" i="5" s="1"/>
  <c r="A1050" i="5" s="1"/>
  <c r="P1820" i="5"/>
  <c r="J1820" i="5"/>
  <c r="L1820" i="5" s="1"/>
  <c r="O1820" i="5" s="1"/>
  <c r="P962" i="5"/>
  <c r="J962" i="5"/>
  <c r="L962" i="5" s="1"/>
  <c r="P1596" i="5"/>
  <c r="J1596" i="5"/>
  <c r="L1596" i="5" s="1"/>
  <c r="O1596" i="5" s="1"/>
  <c r="J51" i="5"/>
  <c r="L51" i="5" s="1"/>
  <c r="O51" i="5" s="1"/>
  <c r="P51" i="5"/>
  <c r="J2709" i="5"/>
  <c r="L2709" i="5" s="1"/>
  <c r="P2709" i="5"/>
  <c r="J2207" i="5"/>
  <c r="L2207" i="5" s="1"/>
  <c r="P2207" i="5"/>
  <c r="J894" i="5"/>
  <c r="L894" i="5" s="1"/>
  <c r="P894" i="5"/>
  <c r="J2232" i="5"/>
  <c r="L2232" i="5" s="1"/>
  <c r="P2232" i="5"/>
  <c r="J837" i="5"/>
  <c r="L837" i="5" s="1"/>
  <c r="P837" i="5"/>
  <c r="O2327" i="5"/>
  <c r="J39" i="5"/>
  <c r="L39" i="5" s="1"/>
  <c r="O39" i="5" s="1"/>
  <c r="P39" i="5"/>
  <c r="J957" i="5"/>
  <c r="L957" i="5" s="1"/>
  <c r="O957" i="5" s="1"/>
  <c r="P957" i="5"/>
  <c r="J2180" i="5"/>
  <c r="L2180" i="5" s="1"/>
  <c r="O2180" i="5" s="1"/>
  <c r="P2180" i="5"/>
  <c r="P409" i="5"/>
  <c r="J409" i="5"/>
  <c r="L409" i="5" s="1"/>
  <c r="O409" i="5" s="1"/>
  <c r="P2418" i="5"/>
  <c r="J2418" i="5"/>
  <c r="L2418" i="5" s="1"/>
  <c r="J2863" i="5"/>
  <c r="L2863" i="5" s="1"/>
  <c r="P2863" i="5"/>
  <c r="J2298" i="5"/>
  <c r="L2298" i="5" s="1"/>
  <c r="P2298" i="5"/>
  <c r="P1894" i="5"/>
  <c r="J1894" i="5"/>
  <c r="L1894" i="5" s="1"/>
  <c r="O1894" i="5" s="1"/>
  <c r="J2570" i="5"/>
  <c r="L2570" i="5" s="1"/>
  <c r="O2570" i="5" s="1"/>
  <c r="P2570" i="5"/>
  <c r="P1727" i="5"/>
  <c r="J1727" i="5"/>
  <c r="L1727" i="5" s="1"/>
  <c r="O1727" i="5" s="1"/>
  <c r="J2825" i="5"/>
  <c r="L2825" i="5" s="1"/>
  <c r="O2825" i="5" s="1"/>
  <c r="P2825" i="5"/>
  <c r="J1624" i="5"/>
  <c r="L1624" i="5" s="1"/>
  <c r="O1624" i="5" s="1"/>
  <c r="P1624" i="5"/>
  <c r="O1062" i="5"/>
  <c r="J2777" i="5"/>
  <c r="L2777" i="5" s="1"/>
  <c r="O2777" i="5" s="1"/>
  <c r="P2777" i="5"/>
  <c r="J731" i="5"/>
  <c r="L731" i="5" s="1"/>
  <c r="P731" i="5"/>
  <c r="P69" i="5"/>
  <c r="J69" i="5"/>
  <c r="L69" i="5" s="1"/>
  <c r="P1134" i="5"/>
  <c r="J1134" i="5"/>
  <c r="L1134" i="5" s="1"/>
  <c r="O1134" i="5" s="1"/>
  <c r="P415" i="5"/>
  <c r="J415" i="5"/>
  <c r="L415" i="5" s="1"/>
  <c r="O415" i="5" s="1"/>
  <c r="J2511" i="5"/>
  <c r="L2511" i="5" s="1"/>
  <c r="O2511" i="5" s="1"/>
  <c r="P2511" i="5"/>
  <c r="P154" i="5"/>
  <c r="J154" i="5"/>
  <c r="L154" i="5" s="1"/>
  <c r="O154" i="5" s="1"/>
  <c r="J730" i="5"/>
  <c r="L730" i="5" s="1"/>
  <c r="P730" i="5"/>
  <c r="P2380" i="5"/>
  <c r="J2380" i="5"/>
  <c r="L2380" i="5" s="1"/>
  <c r="O2380" i="5" s="1"/>
  <c r="P2140" i="5"/>
  <c r="J2140" i="5"/>
  <c r="L2140" i="5" s="1"/>
  <c r="J1040" i="5"/>
  <c r="L1040" i="5" s="1"/>
  <c r="O1040" i="5" s="1"/>
  <c r="P1040" i="5"/>
  <c r="P1276" i="5"/>
  <c r="J1276" i="5"/>
  <c r="L1276" i="5" s="1"/>
  <c r="J100" i="5"/>
  <c r="L100" i="5" s="1"/>
  <c r="P100" i="5"/>
  <c r="P241" i="5"/>
  <c r="P2817" i="5"/>
  <c r="J2817" i="5"/>
  <c r="L2817" i="5" s="1"/>
  <c r="P306" i="5"/>
  <c r="J306" i="5"/>
  <c r="L306" i="5" s="1"/>
  <c r="O306" i="5" s="1"/>
  <c r="P471" i="5"/>
  <c r="J471" i="5"/>
  <c r="L471" i="5" s="1"/>
  <c r="O471" i="5" s="1"/>
  <c r="J1938" i="5"/>
  <c r="L1938" i="5" s="1"/>
  <c r="O1938" i="5" s="1"/>
  <c r="P1198" i="5"/>
  <c r="J1198" i="5"/>
  <c r="L1198" i="5" s="1"/>
  <c r="J2460" i="5"/>
  <c r="L2460" i="5" s="1"/>
  <c r="O2460" i="5" s="1"/>
  <c r="P2460" i="5"/>
  <c r="J697" i="5"/>
  <c r="L697" i="5" s="1"/>
  <c r="O697" i="5" s="1"/>
  <c r="A697" i="5" s="1"/>
  <c r="P697" i="5"/>
  <c r="J2828" i="5"/>
  <c r="L2828" i="5" s="1"/>
  <c r="O2828" i="5" s="1"/>
  <c r="P2828" i="5"/>
  <c r="P2699" i="5"/>
  <c r="J2699" i="5"/>
  <c r="L2699" i="5" s="1"/>
  <c r="J369" i="5"/>
  <c r="L369" i="5" s="1"/>
  <c r="P369" i="5"/>
  <c r="P1669" i="5"/>
  <c r="J1669" i="5"/>
  <c r="L1669" i="5" s="1"/>
  <c r="O1669" i="5" s="1"/>
  <c r="P1701" i="5"/>
  <c r="J1701" i="5"/>
  <c r="L1701" i="5" s="1"/>
  <c r="P2022" i="5"/>
  <c r="J2022" i="5"/>
  <c r="L2022" i="5" s="1"/>
  <c r="O2022" i="5" s="1"/>
  <c r="P2688" i="5"/>
  <c r="J2688" i="5"/>
  <c r="L2688" i="5" s="1"/>
  <c r="O2688" i="5" s="1"/>
  <c r="P2342" i="5"/>
  <c r="J1080" i="5"/>
  <c r="L1080" i="5" s="1"/>
  <c r="P1080" i="5"/>
  <c r="J2612" i="5"/>
  <c r="L2612" i="5" s="1"/>
  <c r="O2612" i="5" s="1"/>
  <c r="P2612" i="5"/>
  <c r="J1783" i="5"/>
  <c r="L1783" i="5" s="1"/>
  <c r="O1783" i="5" s="1"/>
  <c r="P1783" i="5"/>
  <c r="J466" i="5"/>
  <c r="L466" i="5" s="1"/>
  <c r="O466" i="5" s="1"/>
  <c r="P466" i="5"/>
  <c r="P525" i="5"/>
  <c r="J525" i="5"/>
  <c r="L525" i="5" s="1"/>
  <c r="O525" i="5" s="1"/>
  <c r="P1928" i="5"/>
  <c r="O867" i="5"/>
  <c r="J1755" i="5"/>
  <c r="L1755" i="5" s="1"/>
  <c r="O1755" i="5" s="1"/>
  <c r="P1535" i="5"/>
  <c r="J2752" i="5"/>
  <c r="L2752" i="5" s="1"/>
  <c r="P2752" i="5"/>
  <c r="P457" i="5"/>
  <c r="J457" i="5"/>
  <c r="L457" i="5" s="1"/>
  <c r="P2340" i="5"/>
  <c r="J2340" i="5"/>
  <c r="L2340" i="5" s="1"/>
  <c r="O2340" i="5" s="1"/>
  <c r="J119" i="5"/>
  <c r="L119" i="5" s="1"/>
  <c r="O119" i="5" s="1"/>
  <c r="P119" i="5"/>
  <c r="P23" i="5"/>
  <c r="J23" i="5"/>
  <c r="L23" i="5" s="1"/>
  <c r="O23" i="5" s="1"/>
  <c r="J1811" i="5"/>
  <c r="L1811" i="5" s="1"/>
  <c r="P1811" i="5"/>
  <c r="J531" i="5"/>
  <c r="L531" i="5" s="1"/>
  <c r="P531" i="5"/>
  <c r="J1573" i="5"/>
  <c r="L1573" i="5" s="1"/>
  <c r="P1573" i="5"/>
  <c r="P285" i="5"/>
  <c r="J1627" i="5"/>
  <c r="L1627" i="5" s="1"/>
  <c r="J341" i="5"/>
  <c r="L341" i="5" s="1"/>
  <c r="P341" i="5"/>
  <c r="P2816" i="5"/>
  <c r="J2816" i="5"/>
  <c r="L2816" i="5" s="1"/>
  <c r="O2816" i="5" s="1"/>
  <c r="J1521" i="5"/>
  <c r="L1521" i="5" s="1"/>
  <c r="P1521" i="5"/>
  <c r="P1651" i="5"/>
  <c r="J1651" i="5"/>
  <c r="L1651" i="5" s="1"/>
  <c r="J2260" i="5"/>
  <c r="L2260" i="5" s="1"/>
  <c r="O2260" i="5" s="1"/>
  <c r="J966" i="5"/>
  <c r="L966" i="5" s="1"/>
  <c r="O966" i="5" s="1"/>
  <c r="P1267" i="5"/>
  <c r="J21" i="5"/>
  <c r="L21" i="5" s="1"/>
  <c r="O21" i="5" s="1"/>
  <c r="J1384" i="5"/>
  <c r="L1384" i="5" s="1"/>
  <c r="O1384" i="5" s="1"/>
  <c r="J996" i="5"/>
  <c r="L996" i="5" s="1"/>
  <c r="J334" i="5"/>
  <c r="L334" i="5" s="1"/>
  <c r="P334" i="5"/>
  <c r="P385" i="5"/>
  <c r="J385" i="5"/>
  <c r="L385" i="5" s="1"/>
  <c r="J1762" i="5"/>
  <c r="L1762" i="5" s="1"/>
  <c r="O1762" i="5" s="1"/>
  <c r="P1762" i="5"/>
  <c r="J2179" i="5"/>
  <c r="L2179" i="5" s="1"/>
  <c r="P2179" i="5"/>
  <c r="J1362" i="5"/>
  <c r="L1362" i="5" s="1"/>
  <c r="O1362" i="5" s="1"/>
  <c r="P1362" i="5"/>
  <c r="J178" i="5"/>
  <c r="L178" i="5" s="1"/>
  <c r="O178" i="5" s="1"/>
  <c r="P178" i="5"/>
  <c r="J1286" i="5"/>
  <c r="L1286" i="5" s="1"/>
  <c r="P1286" i="5"/>
  <c r="J1047" i="5"/>
  <c r="L1047" i="5" s="1"/>
  <c r="P2443" i="5"/>
  <c r="P2035" i="5"/>
  <c r="J2035" i="5"/>
  <c r="L2035" i="5" s="1"/>
  <c r="P831" i="5"/>
  <c r="J831" i="5"/>
  <c r="L831" i="5" s="1"/>
  <c r="O831" i="5" s="1"/>
  <c r="A831" i="5" s="1"/>
  <c r="P2546" i="5"/>
  <c r="J2546" i="5"/>
  <c r="L2546" i="5" s="1"/>
  <c r="P239" i="5"/>
  <c r="P1454" i="5"/>
  <c r="O61" i="5"/>
  <c r="P2382" i="5"/>
  <c r="J2643" i="5"/>
  <c r="L2643" i="5" s="1"/>
  <c r="O2643" i="5" s="1"/>
  <c r="P2643" i="5"/>
  <c r="J1010" i="5"/>
  <c r="L1010" i="5" s="1"/>
  <c r="O1010" i="5" s="1"/>
  <c r="P1010" i="5"/>
  <c r="J2629" i="5"/>
  <c r="L2629" i="5" s="1"/>
  <c r="O2629" i="5" s="1"/>
  <c r="P2629" i="5"/>
  <c r="J1357" i="5"/>
  <c r="L1357" i="5" s="1"/>
  <c r="O1357" i="5" s="1"/>
  <c r="P1357" i="5"/>
  <c r="J782" i="5"/>
  <c r="L782" i="5" s="1"/>
  <c r="P782" i="5"/>
  <c r="J1253" i="5"/>
  <c r="L1253" i="5" s="1"/>
  <c r="O1253" i="5" s="1"/>
  <c r="P1253" i="5"/>
  <c r="J295" i="5"/>
  <c r="L295" i="5" s="1"/>
  <c r="P295" i="5"/>
  <c r="P1936" i="5"/>
  <c r="P1718" i="5"/>
  <c r="J1718" i="5"/>
  <c r="L1718" i="5" s="1"/>
  <c r="J2640" i="5"/>
  <c r="L2640" i="5" s="1"/>
  <c r="P2640" i="5"/>
  <c r="P1103" i="5"/>
  <c r="P1453" i="5"/>
  <c r="J1453" i="5"/>
  <c r="L1453" i="5" s="1"/>
  <c r="O1453" i="5" s="1"/>
  <c r="A1453" i="5" s="1"/>
  <c r="P726" i="5"/>
  <c r="J726" i="5"/>
  <c r="L726" i="5" s="1"/>
  <c r="O726" i="5" s="1"/>
  <c r="P1490" i="5"/>
  <c r="J1490" i="5"/>
  <c r="L1490" i="5" s="1"/>
  <c r="O1490" i="5" s="1"/>
  <c r="P832" i="5"/>
  <c r="J832" i="5"/>
  <c r="L832" i="5" s="1"/>
  <c r="O832" i="5" s="1"/>
  <c r="J802" i="5"/>
  <c r="L802" i="5" s="1"/>
  <c r="O802" i="5" s="1"/>
  <c r="P802" i="5"/>
  <c r="J1379" i="5"/>
  <c r="L1379" i="5" s="1"/>
  <c r="P1379" i="5"/>
  <c r="J1304" i="5"/>
  <c r="L1304" i="5" s="1"/>
  <c r="O1304" i="5" s="1"/>
  <c r="P1304" i="5"/>
  <c r="J2251" i="5"/>
  <c r="L2251" i="5" s="1"/>
  <c r="O2251" i="5" s="1"/>
  <c r="P2251" i="5"/>
  <c r="P2426" i="5"/>
  <c r="J2426" i="5"/>
  <c r="L2426" i="5" s="1"/>
  <c r="J2119" i="5"/>
  <c r="L2119" i="5" s="1"/>
  <c r="O2119" i="5" s="1"/>
  <c r="P2119" i="5"/>
  <c r="P1026" i="5"/>
  <c r="J2645" i="5"/>
  <c r="L2645" i="5" s="1"/>
  <c r="O2645" i="5" s="1"/>
  <c r="P394" i="5"/>
  <c r="J394" i="5"/>
  <c r="L394" i="5" s="1"/>
  <c r="O394" i="5" s="1"/>
  <c r="J2133" i="5"/>
  <c r="L2133" i="5" s="1"/>
  <c r="O2133" i="5" s="1"/>
  <c r="P2133" i="5"/>
  <c r="J505" i="5"/>
  <c r="L505" i="5" s="1"/>
  <c r="O505" i="5" s="1"/>
  <c r="P505" i="5"/>
  <c r="P682" i="5"/>
  <c r="J682" i="5"/>
  <c r="L682" i="5" s="1"/>
  <c r="P723" i="5"/>
  <c r="J723" i="5"/>
  <c r="L723" i="5" s="1"/>
  <c r="J1188" i="5"/>
  <c r="L1188" i="5" s="1"/>
  <c r="O1188" i="5" s="1"/>
  <c r="P1188" i="5"/>
  <c r="O1486" i="5"/>
  <c r="P801" i="5"/>
  <c r="O2522" i="5"/>
  <c r="P2464" i="5"/>
  <c r="P1280" i="5"/>
  <c r="J420" i="5"/>
  <c r="L420" i="5" s="1"/>
  <c r="O420" i="5" s="1"/>
  <c r="J739" i="5"/>
  <c r="L739" i="5" s="1"/>
  <c r="O1093" i="5"/>
  <c r="O1723" i="5"/>
  <c r="A1723" i="5" s="1"/>
  <c r="J2139" i="5"/>
  <c r="L2139" i="5" s="1"/>
  <c r="O2139" i="5" s="1"/>
  <c r="J1167" i="5"/>
  <c r="L1167" i="5" s="1"/>
  <c r="O1167" i="5" s="1"/>
  <c r="P19" i="5"/>
  <c r="J1459" i="5"/>
  <c r="L1459" i="5" s="1"/>
  <c r="O1459" i="5" s="1"/>
  <c r="P2756" i="5"/>
  <c r="P799" i="5"/>
  <c r="O2141" i="5"/>
  <c r="A2141" i="5" s="1"/>
  <c r="J1974" i="5"/>
  <c r="L1974" i="5" s="1"/>
  <c r="P1974" i="5"/>
  <c r="J1590" i="5"/>
  <c r="L1590" i="5" s="1"/>
  <c r="P1590" i="5"/>
  <c r="J2305" i="5"/>
  <c r="L2305" i="5" s="1"/>
  <c r="O2305" i="5" s="1"/>
  <c r="P2305" i="5"/>
  <c r="J2684" i="5"/>
  <c r="L2684" i="5" s="1"/>
  <c r="O2684" i="5" s="1"/>
  <c r="P2684" i="5"/>
  <c r="J153" i="5"/>
  <c r="L153" i="5" s="1"/>
  <c r="P153" i="5"/>
  <c r="J629" i="5"/>
  <c r="L629" i="5" s="1"/>
  <c r="P629" i="5"/>
  <c r="J1321" i="5"/>
  <c r="L1321" i="5" s="1"/>
  <c r="O1321" i="5" s="1"/>
  <c r="P1321" i="5"/>
  <c r="J1450" i="5"/>
  <c r="L1450" i="5" s="1"/>
  <c r="O1450" i="5" s="1"/>
  <c r="P1450" i="5"/>
  <c r="J819" i="5"/>
  <c r="L819" i="5" s="1"/>
  <c r="O819" i="5" s="1"/>
  <c r="P819" i="5"/>
  <c r="P1609" i="5"/>
  <c r="J1609" i="5"/>
  <c r="L1609" i="5" s="1"/>
  <c r="P80" i="5"/>
  <c r="J80" i="5"/>
  <c r="L80" i="5" s="1"/>
  <c r="O80" i="5" s="1"/>
  <c r="P2094" i="5"/>
  <c r="J2094" i="5"/>
  <c r="L2094" i="5" s="1"/>
  <c r="J2543" i="5"/>
  <c r="L2543" i="5" s="1"/>
  <c r="O2543" i="5" s="1"/>
  <c r="P2543" i="5"/>
  <c r="P1170" i="5"/>
  <c r="J1170" i="5"/>
  <c r="L1170" i="5" s="1"/>
  <c r="O1170" i="5" s="1"/>
  <c r="A1170" i="5" s="1"/>
  <c r="P1534" i="5"/>
  <c r="J1534" i="5"/>
  <c r="L1534" i="5" s="1"/>
  <c r="O1534" i="5" s="1"/>
  <c r="J1366" i="5"/>
  <c r="L1366" i="5" s="1"/>
  <c r="O1366" i="5" s="1"/>
  <c r="P2079" i="5"/>
  <c r="J2079" i="5"/>
  <c r="L2079" i="5" s="1"/>
  <c r="P655" i="5"/>
  <c r="J655" i="5"/>
  <c r="L655" i="5" s="1"/>
  <c r="O655" i="5" s="1"/>
  <c r="P1025" i="5"/>
  <c r="J1025" i="5"/>
  <c r="L1025" i="5" s="1"/>
  <c r="O1025" i="5" s="1"/>
  <c r="P2532" i="5"/>
  <c r="O1902" i="5"/>
  <c r="J807" i="5"/>
  <c r="L807" i="5" s="1"/>
  <c r="O807" i="5" s="1"/>
  <c r="P807" i="5"/>
  <c r="J108" i="5"/>
  <c r="L108" i="5" s="1"/>
  <c r="O108" i="5" s="1"/>
  <c r="P108" i="5"/>
  <c r="P2372" i="5"/>
  <c r="J2372" i="5"/>
  <c r="L2372" i="5" s="1"/>
  <c r="O2372" i="5" s="1"/>
  <c r="A2372" i="5" s="1"/>
  <c r="P1073" i="5"/>
  <c r="J1073" i="5"/>
  <c r="L1073" i="5" s="1"/>
  <c r="J2656" i="5"/>
  <c r="L2656" i="5" s="1"/>
  <c r="O2656" i="5" s="1"/>
  <c r="P2656" i="5"/>
  <c r="P2289" i="5"/>
  <c r="J2289" i="5"/>
  <c r="L2289" i="5" s="1"/>
  <c r="P1387" i="5"/>
  <c r="J1387" i="5"/>
  <c r="L1387" i="5" s="1"/>
  <c r="O1387" i="5" s="1"/>
  <c r="A1387" i="5" s="1"/>
  <c r="J1090" i="5"/>
  <c r="L1090" i="5" s="1"/>
  <c r="P1090" i="5"/>
  <c r="P461" i="5"/>
  <c r="J461" i="5"/>
  <c r="L461" i="5" s="1"/>
  <c r="P2498" i="5"/>
  <c r="J2498" i="5"/>
  <c r="L2498" i="5" s="1"/>
  <c r="P128" i="5"/>
  <c r="J128" i="5"/>
  <c r="L128" i="5" s="1"/>
  <c r="J1137" i="5"/>
  <c r="L1137" i="5" s="1"/>
  <c r="O1137" i="5" s="1"/>
  <c r="O794" i="5"/>
  <c r="J322" i="5"/>
  <c r="L322" i="5" s="1"/>
  <c r="P322" i="5"/>
  <c r="J1436" i="5"/>
  <c r="L1436" i="5" s="1"/>
  <c r="O1436" i="5" s="1"/>
  <c r="P1436" i="5"/>
  <c r="P2050" i="5"/>
  <c r="J2050" i="5"/>
  <c r="L2050" i="5" s="1"/>
  <c r="O2050" i="5" s="1"/>
  <c r="P940" i="5"/>
  <c r="J940" i="5"/>
  <c r="L940" i="5" s="1"/>
  <c r="P300" i="5"/>
  <c r="J300" i="5"/>
  <c r="L300" i="5" s="1"/>
  <c r="O300" i="5" s="1"/>
  <c r="P2653" i="5"/>
  <c r="J2653" i="5"/>
  <c r="L2653" i="5" s="1"/>
  <c r="O2653" i="5" s="1"/>
  <c r="J2238" i="5"/>
  <c r="L2238" i="5" s="1"/>
  <c r="O2238" i="5" s="1"/>
  <c r="P2238" i="5"/>
  <c r="P1338" i="5"/>
  <c r="J1338" i="5"/>
  <c r="L1338" i="5" s="1"/>
  <c r="P1965" i="5"/>
  <c r="J1965" i="5"/>
  <c r="L1965" i="5" s="1"/>
  <c r="O1965" i="5" s="1"/>
  <c r="O2015" i="5"/>
  <c r="O2542" i="5"/>
  <c r="J1546" i="5"/>
  <c r="L1546" i="5" s="1"/>
  <c r="O1546" i="5" s="1"/>
  <c r="P1546" i="5"/>
  <c r="P196" i="5"/>
  <c r="J196" i="5"/>
  <c r="L196" i="5" s="1"/>
  <c r="J902" i="5"/>
  <c r="L902" i="5" s="1"/>
  <c r="O902" i="5" s="1"/>
  <c r="P902" i="5"/>
  <c r="J2669" i="5"/>
  <c r="L2669" i="5" s="1"/>
  <c r="O2669" i="5" s="1"/>
  <c r="P2669" i="5"/>
  <c r="J418" i="5"/>
  <c r="L418" i="5" s="1"/>
  <c r="O418" i="5" s="1"/>
  <c r="P418" i="5"/>
  <c r="P2536" i="5"/>
  <c r="J2536" i="5"/>
  <c r="L2536" i="5" s="1"/>
  <c r="O2536" i="5" s="1"/>
  <c r="A2536" i="5" s="1"/>
  <c r="P2648" i="5"/>
  <c r="J2648" i="5"/>
  <c r="L2648" i="5" s="1"/>
  <c r="O2648" i="5" s="1"/>
  <c r="J536" i="5"/>
  <c r="L536" i="5" s="1"/>
  <c r="P536" i="5"/>
  <c r="J2178" i="5"/>
  <c r="L2178" i="5" s="1"/>
  <c r="O2178" i="5" s="1"/>
  <c r="P2178" i="5"/>
  <c r="J1172" i="5"/>
  <c r="L1172" i="5" s="1"/>
  <c r="O1172" i="5" s="1"/>
  <c r="P1172" i="5"/>
  <c r="J631" i="5"/>
  <c r="L631" i="5" s="1"/>
  <c r="P134" i="5"/>
  <c r="J134" i="5"/>
  <c r="L134" i="5" s="1"/>
  <c r="O134" i="5" s="1"/>
  <c r="J1456" i="5"/>
  <c r="L1456" i="5" s="1"/>
  <c r="O1456" i="5" s="1"/>
  <c r="P1456" i="5"/>
  <c r="J2146" i="5"/>
  <c r="L2146" i="5" s="1"/>
  <c r="O2146" i="5" s="1"/>
  <c r="P2146" i="5"/>
  <c r="P952" i="5"/>
  <c r="J952" i="5"/>
  <c r="L952" i="5" s="1"/>
  <c r="O952" i="5" s="1"/>
  <c r="P416" i="5"/>
  <c r="J416" i="5"/>
  <c r="L416" i="5" s="1"/>
  <c r="O416" i="5" s="1"/>
  <c r="P2262" i="5"/>
  <c r="J2262" i="5"/>
  <c r="L2262" i="5" s="1"/>
  <c r="O2262" i="5" s="1"/>
  <c r="P1793" i="5"/>
  <c r="J1793" i="5"/>
  <c r="L1793" i="5" s="1"/>
  <c r="O1793" i="5" s="1"/>
  <c r="P222" i="5"/>
  <c r="J222" i="5"/>
  <c r="L222" i="5" s="1"/>
  <c r="O222" i="5" s="1"/>
  <c r="P1443" i="5"/>
  <c r="O1552" i="5"/>
  <c r="J48" i="5"/>
  <c r="L48" i="5" s="1"/>
  <c r="P48" i="5"/>
  <c r="P1048" i="5"/>
  <c r="J1048" i="5"/>
  <c r="L1048" i="5" s="1"/>
  <c r="P2567" i="5"/>
  <c r="J2567" i="5"/>
  <c r="L2567" i="5" s="1"/>
  <c r="O2567" i="5" s="1"/>
  <c r="P803" i="5"/>
  <c r="J803" i="5"/>
  <c r="L803" i="5" s="1"/>
  <c r="O803" i="5" s="1"/>
  <c r="J1814" i="5"/>
  <c r="L1814" i="5" s="1"/>
  <c r="O1814" i="5" s="1"/>
  <c r="A1814" i="5" s="1"/>
  <c r="P1814" i="5"/>
  <c r="J661" i="5"/>
  <c r="L661" i="5" s="1"/>
  <c r="O661" i="5" s="1"/>
  <c r="P661" i="5"/>
  <c r="J1952" i="5"/>
  <c r="L1952" i="5" s="1"/>
  <c r="O1952" i="5" s="1"/>
  <c r="P1952" i="5"/>
  <c r="P2097" i="5"/>
  <c r="J2097" i="5"/>
  <c r="L2097" i="5" s="1"/>
  <c r="O2097" i="5" s="1"/>
  <c r="J751" i="5"/>
  <c r="L751" i="5" s="1"/>
  <c r="O751" i="5" s="1"/>
  <c r="O1801" i="5"/>
  <c r="P562" i="5"/>
  <c r="J562" i="5"/>
  <c r="L562" i="5" s="1"/>
  <c r="O562" i="5" s="1"/>
  <c r="J1829" i="5"/>
  <c r="L1829" i="5" s="1"/>
  <c r="O1829" i="5" s="1"/>
  <c r="P1829" i="5"/>
  <c r="J1864" i="5"/>
  <c r="L1864" i="5" s="1"/>
  <c r="O1864" i="5" s="1"/>
  <c r="P1864" i="5"/>
  <c r="P1946" i="5"/>
  <c r="J1946" i="5"/>
  <c r="L1946" i="5" s="1"/>
  <c r="O1946" i="5" s="1"/>
  <c r="P232" i="5"/>
  <c r="J232" i="5"/>
  <c r="L232" i="5" s="1"/>
  <c r="O232" i="5" s="1"/>
  <c r="O2853" i="5"/>
  <c r="A2853" i="5" s="1"/>
  <c r="O1311" i="5"/>
  <c r="O1496" i="5"/>
  <c r="A1496" i="5" s="1"/>
  <c r="J1223" i="5"/>
  <c r="L1223" i="5" s="1"/>
  <c r="O1223" i="5" s="1"/>
  <c r="A1223" i="5" s="1"/>
  <c r="P1223" i="5"/>
  <c r="J2784" i="5"/>
  <c r="L2784" i="5" s="1"/>
  <c r="O2784" i="5" s="1"/>
  <c r="P2784" i="5"/>
  <c r="J1891" i="5"/>
  <c r="L1891" i="5" s="1"/>
  <c r="P1891" i="5"/>
  <c r="J899" i="5"/>
  <c r="L899" i="5" s="1"/>
  <c r="O899" i="5" s="1"/>
  <c r="P899" i="5"/>
  <c r="J702" i="5"/>
  <c r="L702" i="5" s="1"/>
  <c r="P702" i="5"/>
  <c r="J1287" i="5"/>
  <c r="L1287" i="5" s="1"/>
  <c r="O1287" i="5" s="1"/>
  <c r="P1287" i="5"/>
  <c r="J2376" i="5"/>
  <c r="L2376" i="5" s="1"/>
  <c r="O2376" i="5" s="1"/>
  <c r="P2376" i="5"/>
  <c r="P581" i="5"/>
  <c r="J581" i="5"/>
  <c r="L581" i="5" s="1"/>
  <c r="O581" i="5" s="1"/>
  <c r="J1712" i="5"/>
  <c r="L1712" i="5" s="1"/>
  <c r="O1712" i="5" s="1"/>
  <c r="P1712" i="5"/>
  <c r="P2444" i="5"/>
  <c r="J2444" i="5"/>
  <c r="L2444" i="5" s="1"/>
  <c r="O2010" i="5"/>
  <c r="O2415" i="5"/>
  <c r="A2415" i="5" s="1"/>
  <c r="O2508" i="5"/>
  <c r="O236" i="5"/>
  <c r="P1758" i="5"/>
  <c r="J1758" i="5"/>
  <c r="L1758" i="5" s="1"/>
  <c r="O1758" i="5" s="1"/>
  <c r="P1735" i="5"/>
  <c r="J1735" i="5"/>
  <c r="L1735" i="5" s="1"/>
  <c r="O1735" i="5" s="1"/>
  <c r="J483" i="5"/>
  <c r="L483" i="5" s="1"/>
  <c r="O483" i="5" s="1"/>
  <c r="P483" i="5"/>
  <c r="J2707" i="5"/>
  <c r="L2707" i="5" s="1"/>
  <c r="O2707" i="5" s="1"/>
  <c r="P2707" i="5"/>
  <c r="J2314" i="5"/>
  <c r="L2314" i="5" s="1"/>
  <c r="P2314" i="5"/>
  <c r="O1116" i="5"/>
  <c r="O773" i="5"/>
  <c r="P554" i="5"/>
  <c r="P765" i="5"/>
  <c r="J765" i="5"/>
  <c r="L765" i="5" s="1"/>
  <c r="O765" i="5" s="1"/>
  <c r="J1704" i="5"/>
  <c r="L1704" i="5" s="1"/>
  <c r="O1704" i="5" s="1"/>
  <c r="P1704" i="5"/>
  <c r="J1777" i="5"/>
  <c r="L1777" i="5" s="1"/>
  <c r="P1777" i="5"/>
  <c r="J1211" i="5"/>
  <c r="L1211" i="5" s="1"/>
  <c r="O1211" i="5" s="1"/>
  <c r="P1211" i="5"/>
  <c r="J1180" i="5"/>
  <c r="L1180" i="5" s="1"/>
  <c r="O1180" i="5" s="1"/>
  <c r="P1180" i="5"/>
  <c r="P1284" i="5"/>
  <c r="J1284" i="5"/>
  <c r="L1284" i="5" s="1"/>
  <c r="P1757" i="5"/>
  <c r="P659" i="5"/>
  <c r="J659" i="5"/>
  <c r="L659" i="5" s="1"/>
  <c r="J190" i="5"/>
  <c r="L190" i="5" s="1"/>
  <c r="O190" i="5" s="1"/>
  <c r="P190" i="5"/>
  <c r="P735" i="5"/>
  <c r="J735" i="5"/>
  <c r="L735" i="5" s="1"/>
  <c r="O735" i="5" s="1"/>
  <c r="P12" i="5"/>
  <c r="J12" i="5"/>
  <c r="L12" i="5" s="1"/>
  <c r="P749" i="5"/>
  <c r="J749" i="5"/>
  <c r="L749" i="5" s="1"/>
  <c r="O749" i="5" s="1"/>
  <c r="J836" i="5"/>
  <c r="L836" i="5" s="1"/>
  <c r="O836" i="5" s="1"/>
  <c r="P836" i="5"/>
  <c r="J1586" i="5"/>
  <c r="L1586" i="5" s="1"/>
  <c r="O1586" i="5" s="1"/>
  <c r="P1586" i="5"/>
  <c r="P315" i="5"/>
  <c r="J315" i="5"/>
  <c r="L315" i="5" s="1"/>
  <c r="O315" i="5" s="1"/>
  <c r="J1750" i="5"/>
  <c r="L1750" i="5" s="1"/>
  <c r="O1750" i="5" s="1"/>
  <c r="P1750" i="5"/>
  <c r="J65" i="5"/>
  <c r="L65" i="5" s="1"/>
  <c r="O65" i="5" s="1"/>
  <c r="P65" i="5"/>
  <c r="P1095" i="5"/>
  <c r="J1095" i="5"/>
  <c r="L1095" i="5" s="1"/>
  <c r="O1423" i="5"/>
  <c r="P1613" i="5"/>
  <c r="J2611" i="5"/>
  <c r="L2611" i="5" s="1"/>
  <c r="O2611" i="5" s="1"/>
  <c r="P1203" i="5"/>
  <c r="P1536" i="5"/>
  <c r="J1536" i="5"/>
  <c r="L1536" i="5" s="1"/>
  <c r="O1536" i="5" s="1"/>
  <c r="P1934" i="5"/>
  <c r="J1934" i="5"/>
  <c r="L1934" i="5" s="1"/>
  <c r="O1934" i="5" s="1"/>
  <c r="P1893" i="5"/>
  <c r="J1893" i="5"/>
  <c r="L1893" i="5" s="1"/>
  <c r="P943" i="5"/>
  <c r="J943" i="5"/>
  <c r="L943" i="5" s="1"/>
  <c r="O943" i="5" s="1"/>
  <c r="J1327" i="5"/>
  <c r="L1327" i="5" s="1"/>
  <c r="P1327" i="5"/>
  <c r="J2301" i="5"/>
  <c r="L2301" i="5" s="1"/>
  <c r="O2301" i="5" s="1"/>
  <c r="P2301" i="5"/>
  <c r="P2677" i="5"/>
  <c r="J2677" i="5"/>
  <c r="L2677" i="5" s="1"/>
  <c r="P2335" i="5"/>
  <c r="J2335" i="5"/>
  <c r="L2335" i="5" s="1"/>
  <c r="O84" i="5"/>
  <c r="A84" i="5" s="1"/>
  <c r="O1404" i="5"/>
  <c r="O575" i="5"/>
  <c r="A575" i="5" s="1"/>
  <c r="J1518" i="5"/>
  <c r="L1518" i="5" s="1"/>
  <c r="O881" i="5"/>
  <c r="P672" i="5"/>
  <c r="O1075" i="5"/>
  <c r="O2776" i="5"/>
  <c r="P960" i="5"/>
  <c r="P1821" i="5"/>
  <c r="P1562" i="5"/>
  <c r="O1925" i="5"/>
  <c r="O645" i="5"/>
  <c r="O1724" i="5"/>
  <c r="A1724" i="5" s="1"/>
  <c r="P615" i="5"/>
  <c r="O1334" i="5"/>
  <c r="P2019" i="5"/>
  <c r="P523" i="5"/>
  <c r="O288" i="5"/>
  <c r="O838" i="5"/>
  <c r="A838" i="5" s="1"/>
  <c r="P2694" i="5"/>
  <c r="J476" i="5"/>
  <c r="L476" i="5" s="1"/>
  <c r="O476" i="5" s="1"/>
  <c r="A476" i="5" s="1"/>
  <c r="J778" i="5"/>
  <c r="L778" i="5" s="1"/>
  <c r="O778" i="5" s="1"/>
  <c r="J2474" i="5"/>
  <c r="L2474" i="5" s="1"/>
  <c r="P2474" i="5"/>
  <c r="J182" i="5"/>
  <c r="L182" i="5" s="1"/>
  <c r="O182" i="5" s="1"/>
  <c r="P182" i="5"/>
  <c r="J1940" i="5"/>
  <c r="L1940" i="5" s="1"/>
  <c r="O1940" i="5" s="1"/>
  <c r="P927" i="5"/>
  <c r="J927" i="5"/>
  <c r="L927" i="5" s="1"/>
  <c r="O927" i="5" s="1"/>
  <c r="J1999" i="5"/>
  <c r="L1999" i="5" s="1"/>
  <c r="O1999" i="5" s="1"/>
  <c r="P1999" i="5"/>
  <c r="P141" i="5"/>
  <c r="J141" i="5"/>
  <c r="L141" i="5" s="1"/>
  <c r="O141" i="5" s="1"/>
  <c r="P2513" i="5"/>
  <c r="J2513" i="5"/>
  <c r="L2513" i="5" s="1"/>
  <c r="O2513" i="5" s="1"/>
  <c r="P621" i="5"/>
  <c r="J621" i="5"/>
  <c r="L621" i="5" s="1"/>
  <c r="O621" i="5" s="1"/>
  <c r="P694" i="5"/>
  <c r="J694" i="5"/>
  <c r="L694" i="5" s="1"/>
  <c r="O694" i="5" s="1"/>
  <c r="P596" i="5"/>
  <c r="J596" i="5"/>
  <c r="L596" i="5" s="1"/>
  <c r="O596" i="5" s="1"/>
  <c r="J2579" i="5"/>
  <c r="L2579" i="5" s="1"/>
  <c r="O2579" i="5" s="1"/>
  <c r="P2579" i="5"/>
  <c r="P1732" i="5"/>
  <c r="J1732" i="5"/>
  <c r="L1732" i="5" s="1"/>
  <c r="J366" i="5"/>
  <c r="L366" i="5" s="1"/>
  <c r="O366" i="5" s="1"/>
  <c r="P366" i="5"/>
  <c r="P497" i="5"/>
  <c r="J497" i="5"/>
  <c r="L497" i="5" s="1"/>
  <c r="P1336" i="5"/>
  <c r="J1336" i="5"/>
  <c r="L1336" i="5" s="1"/>
  <c r="P1680" i="5"/>
  <c r="J1680" i="5"/>
  <c r="L1680" i="5" s="1"/>
  <c r="J2433" i="5"/>
  <c r="L2433" i="5" s="1"/>
  <c r="O2433" i="5" s="1"/>
  <c r="P2433" i="5"/>
  <c r="J2491" i="5"/>
  <c r="L2491" i="5" s="1"/>
  <c r="O2491" i="5" s="1"/>
  <c r="P2491" i="5"/>
  <c r="J1835" i="5"/>
  <c r="L1835" i="5" s="1"/>
  <c r="P1835" i="5"/>
  <c r="P1816" i="5"/>
  <c r="J1816" i="5"/>
  <c r="L1816" i="5" s="1"/>
  <c r="P2355" i="5"/>
  <c r="J2355" i="5"/>
  <c r="L2355" i="5" s="1"/>
  <c r="J1176" i="5"/>
  <c r="L1176" i="5" s="1"/>
  <c r="P1176" i="5"/>
  <c r="P2277" i="5"/>
  <c r="J2277" i="5"/>
  <c r="L2277" i="5" s="1"/>
  <c r="P715" i="5"/>
  <c r="J715" i="5"/>
  <c r="L715" i="5" s="1"/>
  <c r="O715" i="5" s="1"/>
  <c r="P871" i="5"/>
  <c r="J871" i="5"/>
  <c r="L871" i="5" s="1"/>
  <c r="J703" i="5"/>
  <c r="L703" i="5" s="1"/>
  <c r="O703" i="5" s="1"/>
  <c r="P703" i="5"/>
  <c r="P1571" i="5"/>
  <c r="J1571" i="5"/>
  <c r="L1571" i="5" s="1"/>
  <c r="J1036" i="5"/>
  <c r="L1036" i="5" s="1"/>
  <c r="P1036" i="5"/>
  <c r="P1316" i="5"/>
  <c r="J1316" i="5"/>
  <c r="L1316" i="5" s="1"/>
  <c r="J1208" i="5"/>
  <c r="L1208" i="5" s="1"/>
  <c r="P1208" i="5"/>
  <c r="J1129" i="5"/>
  <c r="L1129" i="5" s="1"/>
  <c r="O1195" i="5"/>
  <c r="J1419" i="5"/>
  <c r="L1419" i="5" s="1"/>
  <c r="O1419" i="5" s="1"/>
  <c r="P1419" i="5"/>
  <c r="J2716" i="5"/>
  <c r="L2716" i="5" s="1"/>
  <c r="O2716" i="5" s="1"/>
  <c r="P2716" i="5"/>
  <c r="J1557" i="5"/>
  <c r="L1557" i="5" s="1"/>
  <c r="P1557" i="5"/>
  <c r="J1700" i="5"/>
  <c r="L1700" i="5" s="1"/>
  <c r="O1700" i="5" s="1"/>
  <c r="P1700" i="5"/>
  <c r="P130" i="5"/>
  <c r="J130" i="5"/>
  <c r="L130" i="5" s="1"/>
  <c r="O130" i="5" s="1"/>
  <c r="P825" i="5"/>
  <c r="J825" i="5"/>
  <c r="L825" i="5" s="1"/>
  <c r="O32" i="5"/>
  <c r="A32" i="5" s="1"/>
  <c r="P961" i="5"/>
  <c r="P2561" i="5"/>
  <c r="P1204" i="5"/>
  <c r="O1551" i="5"/>
  <c r="O2560" i="5"/>
  <c r="J1663" i="5"/>
  <c r="L1663" i="5" s="1"/>
  <c r="O1663" i="5" s="1"/>
  <c r="P1663" i="5"/>
  <c r="J2366" i="5"/>
  <c r="L2366" i="5" s="1"/>
  <c r="P2366" i="5"/>
  <c r="P428" i="5"/>
  <c r="J428" i="5"/>
  <c r="L428" i="5" s="1"/>
  <c r="O428" i="5" s="1"/>
  <c r="J1166" i="5"/>
  <c r="L1166" i="5" s="1"/>
  <c r="O1166" i="5" s="1"/>
  <c r="P1166" i="5"/>
  <c r="P2293" i="5"/>
  <c r="J2293" i="5"/>
  <c r="L2293" i="5" s="1"/>
  <c r="P1088" i="5"/>
  <c r="J1088" i="5"/>
  <c r="L1088" i="5" s="1"/>
  <c r="O1088" i="5" s="1"/>
  <c r="J1907" i="5"/>
  <c r="L1907" i="5" s="1"/>
  <c r="P1907" i="5"/>
  <c r="J2846" i="5"/>
  <c r="L2846" i="5" s="1"/>
  <c r="P2846" i="5"/>
  <c r="P404" i="5"/>
  <c r="J404" i="5"/>
  <c r="L404" i="5" s="1"/>
  <c r="O404" i="5" s="1"/>
  <c r="P2014" i="5"/>
  <c r="J2014" i="5"/>
  <c r="L2014" i="5" s="1"/>
  <c r="J2359" i="5"/>
  <c r="L2359" i="5" s="1"/>
  <c r="O2359" i="5" s="1"/>
  <c r="O2478" i="5"/>
  <c r="P1926" i="5"/>
  <c r="O2046" i="5"/>
  <c r="O1133" i="5"/>
  <c r="J1555" i="5"/>
  <c r="L1555" i="5" s="1"/>
  <c r="O434" i="5"/>
  <c r="P26" i="5"/>
  <c r="P771" i="5"/>
  <c r="O2528" i="5"/>
  <c r="P889" i="5"/>
  <c r="P1380" i="5"/>
  <c r="O1037" i="5"/>
  <c r="A1037" i="5" s="1"/>
  <c r="P1852" i="5"/>
  <c r="P2346" i="5"/>
  <c r="J2780" i="5"/>
  <c r="L2780" i="5" s="1"/>
  <c r="P2780" i="5"/>
  <c r="J2009" i="5"/>
  <c r="L2009" i="5" s="1"/>
  <c r="P2009" i="5"/>
  <c r="J2451" i="5"/>
  <c r="L2451" i="5" s="1"/>
  <c r="P2451" i="5"/>
  <c r="P1909" i="5"/>
  <c r="J1909" i="5"/>
  <c r="L1909" i="5" s="1"/>
  <c r="J681" i="5"/>
  <c r="L681" i="5" s="1"/>
  <c r="O681" i="5" s="1"/>
  <c r="P681" i="5"/>
  <c r="J2541" i="5"/>
  <c r="L2541" i="5" s="1"/>
  <c r="O2541" i="5" s="1"/>
  <c r="P2541" i="5"/>
  <c r="P122" i="5"/>
  <c r="J122" i="5"/>
  <c r="L122" i="5" s="1"/>
  <c r="O122" i="5" s="1"/>
  <c r="O1257" i="5"/>
  <c r="P472" i="5"/>
  <c r="J472" i="5"/>
  <c r="L472" i="5" s="1"/>
  <c r="O472" i="5" s="1"/>
  <c r="J2603" i="5"/>
  <c r="L2603" i="5" s="1"/>
  <c r="O2603" i="5" s="1"/>
  <c r="P2603" i="5"/>
  <c r="P2489" i="5"/>
  <c r="J2489" i="5"/>
  <c r="L2489" i="5" s="1"/>
  <c r="O2489" i="5" s="1"/>
  <c r="J1416" i="5"/>
  <c r="L1416" i="5" s="1"/>
  <c r="O1416" i="5" s="1"/>
  <c r="P1416" i="5"/>
  <c r="P2557" i="5"/>
  <c r="J2557" i="5"/>
  <c r="L2557" i="5" s="1"/>
  <c r="O2557" i="5" s="1"/>
  <c r="J1617" i="5"/>
  <c r="L1617" i="5" s="1"/>
  <c r="P1617" i="5"/>
  <c r="P261" i="5"/>
  <c r="J261" i="5"/>
  <c r="L261" i="5" s="1"/>
  <c r="O261" i="5" s="1"/>
  <c r="A261" i="5" s="1"/>
  <c r="P184" i="5"/>
  <c r="P1013" i="5"/>
  <c r="J1013" i="5"/>
  <c r="L1013" i="5" s="1"/>
  <c r="P1560" i="5"/>
  <c r="J1560" i="5"/>
  <c r="L1560" i="5" s="1"/>
  <c r="P8" i="5"/>
  <c r="J8" i="5"/>
  <c r="L8" i="5" s="1"/>
  <c r="O8" i="5" s="1"/>
  <c r="O2066" i="5"/>
  <c r="O393" i="5"/>
  <c r="J2027" i="5"/>
  <c r="L2027" i="5" s="1"/>
  <c r="O2027" i="5" s="1"/>
  <c r="P2027" i="5"/>
  <c r="P1889" i="5"/>
  <c r="J1889" i="5"/>
  <c r="L1889" i="5" s="1"/>
  <c r="O1889" i="5" s="1"/>
  <c r="P1064" i="5"/>
  <c r="J1064" i="5"/>
  <c r="L1064" i="5" s="1"/>
  <c r="J2617" i="5"/>
  <c r="L2617" i="5" s="1"/>
  <c r="O2617" i="5" s="1"/>
  <c r="P2617" i="5"/>
  <c r="J1771" i="5"/>
  <c r="L1771" i="5" s="1"/>
  <c r="P1771" i="5"/>
  <c r="P1696" i="5"/>
  <c r="J1696" i="5"/>
  <c r="L1696" i="5" s="1"/>
  <c r="O1696" i="5" s="1"/>
  <c r="J699" i="5"/>
  <c r="L699" i="5" s="1"/>
  <c r="P699" i="5"/>
  <c r="O625" i="5"/>
  <c r="O815" i="5"/>
  <c r="O1588" i="5"/>
  <c r="J2328" i="5"/>
  <c r="L2328" i="5" s="1"/>
  <c r="O2328" i="5" s="1"/>
  <c r="P217" i="5"/>
  <c r="J217" i="5"/>
  <c r="L217" i="5" s="1"/>
  <c r="O217" i="5" s="1"/>
  <c r="P1872" i="5"/>
  <c r="J1872" i="5"/>
  <c r="L1872" i="5" s="1"/>
  <c r="O1872" i="5" s="1"/>
  <c r="J373" i="5"/>
  <c r="L373" i="5" s="1"/>
  <c r="P373" i="5"/>
  <c r="J475" i="5"/>
  <c r="L475" i="5" s="1"/>
  <c r="O475" i="5" s="1"/>
  <c r="P475" i="5"/>
  <c r="P2329" i="5"/>
  <c r="J2329" i="5"/>
  <c r="L2329" i="5" s="1"/>
  <c r="O2329" i="5" s="1"/>
  <c r="J2307" i="5"/>
  <c r="L2307" i="5" s="1"/>
  <c r="O2307" i="5" s="1"/>
  <c r="P2307" i="5"/>
  <c r="P124" i="5"/>
  <c r="O1958" i="5"/>
  <c r="O1497" i="5"/>
  <c r="O2685" i="5"/>
  <c r="J2773" i="5"/>
  <c r="L2773" i="5" s="1"/>
  <c r="O2773" i="5" s="1"/>
  <c r="P2488" i="5"/>
  <c r="J2488" i="5"/>
  <c r="L2488" i="5" s="1"/>
  <c r="J2584" i="5"/>
  <c r="L2584" i="5" s="1"/>
  <c r="O2584" i="5" s="1"/>
  <c r="P2584" i="5"/>
  <c r="J2150" i="5"/>
  <c r="L2150" i="5" s="1"/>
  <c r="O2150" i="5" s="1"/>
  <c r="A2150" i="5" s="1"/>
  <c r="P2150" i="5"/>
  <c r="P1652" i="5"/>
  <c r="J1652" i="5"/>
  <c r="L1652" i="5" s="1"/>
  <c r="O1652" i="5" s="1"/>
  <c r="P2332" i="5"/>
  <c r="J2332" i="5"/>
  <c r="L2332" i="5" s="1"/>
  <c r="P321" i="5"/>
  <c r="J321" i="5"/>
  <c r="L321" i="5" s="1"/>
  <c r="J2222" i="5"/>
  <c r="L2222" i="5" s="1"/>
  <c r="O2222" i="5" s="1"/>
  <c r="A2222" i="5" s="1"/>
  <c r="P2222" i="5"/>
  <c r="P1200" i="5"/>
  <c r="J1426" i="5"/>
  <c r="L1426" i="5" s="1"/>
  <c r="P1426" i="5"/>
  <c r="P2171" i="5"/>
  <c r="J2171" i="5"/>
  <c r="L2171" i="5" s="1"/>
  <c r="O2171" i="5" s="1"/>
  <c r="J1212" i="5"/>
  <c r="L1212" i="5" s="1"/>
  <c r="P1212" i="5"/>
  <c r="P1565" i="5"/>
  <c r="J1565" i="5"/>
  <c r="L1565" i="5" s="1"/>
  <c r="O1565" i="5" s="1"/>
  <c r="P579" i="5"/>
  <c r="P1986" i="5"/>
  <c r="J610" i="5"/>
  <c r="L610" i="5" s="1"/>
  <c r="O906" i="5"/>
  <c r="O926" i="5"/>
  <c r="J734" i="5"/>
  <c r="L734" i="5" s="1"/>
  <c r="O886" i="5"/>
  <c r="O1347" i="5"/>
  <c r="A1347" i="5" s="1"/>
  <c r="O2644" i="5"/>
  <c r="P1984" i="5"/>
  <c r="O1079" i="5"/>
  <c r="O2435" i="5"/>
  <c r="O2011" i="5"/>
  <c r="P2748" i="5"/>
  <c r="O1475" i="5"/>
  <c r="J1664" i="5"/>
  <c r="L1664" i="5" s="1"/>
  <c r="J1360" i="5"/>
  <c r="L1360" i="5" s="1"/>
  <c r="J891" i="5"/>
  <c r="L891" i="5" s="1"/>
  <c r="O891" i="5" s="1"/>
  <c r="P891" i="5"/>
  <c r="P1689" i="5"/>
  <c r="P1375" i="5"/>
  <c r="J1375" i="5"/>
  <c r="L1375" i="5" s="1"/>
  <c r="O1375" i="5" s="1"/>
  <c r="P1181" i="5"/>
  <c r="J1181" i="5"/>
  <c r="L1181" i="5" s="1"/>
  <c r="P1707" i="5"/>
  <c r="J1707" i="5"/>
  <c r="L1707" i="5" s="1"/>
  <c r="O1707" i="5" s="1"/>
  <c r="J1237" i="5"/>
  <c r="L1237" i="5" s="1"/>
  <c r="O1237" i="5" s="1"/>
  <c r="P1237" i="5"/>
  <c r="P2029" i="5"/>
  <c r="J2029" i="5"/>
  <c r="L2029" i="5" s="1"/>
  <c r="J1634" i="5"/>
  <c r="L1634" i="5" s="1"/>
  <c r="O1634" i="5" s="1"/>
  <c r="P1634" i="5"/>
  <c r="J2671" i="5"/>
  <c r="L2671" i="5" s="1"/>
  <c r="O2671" i="5" s="1"/>
  <c r="P2671" i="5"/>
  <c r="P2745" i="5"/>
  <c r="J2745" i="5"/>
  <c r="L2745" i="5" s="1"/>
  <c r="O2745" i="5" s="1"/>
  <c r="P1991" i="5"/>
  <c r="J1991" i="5"/>
  <c r="L1991" i="5" s="1"/>
  <c r="O1991" i="5" s="1"/>
  <c r="P1812" i="5"/>
  <c r="J1812" i="5"/>
  <c r="L1812" i="5" s="1"/>
  <c r="O1812" i="5" s="1"/>
  <c r="J191" i="5"/>
  <c r="L191" i="5" s="1"/>
  <c r="O191" i="5" s="1"/>
  <c r="P191" i="5"/>
  <c r="J1780" i="5"/>
  <c r="L1780" i="5" s="1"/>
  <c r="O1780" i="5" s="1"/>
  <c r="P1780" i="5"/>
  <c r="J776" i="5"/>
  <c r="L776" i="5" s="1"/>
  <c r="P776" i="5"/>
  <c r="J2356" i="5"/>
  <c r="L2356" i="5" s="1"/>
  <c r="O2356" i="5" s="1"/>
  <c r="P2356" i="5"/>
  <c r="P2230" i="5"/>
  <c r="P1201" i="5"/>
  <c r="J1201" i="5"/>
  <c r="L1201" i="5" s="1"/>
  <c r="O1201" i="5" s="1"/>
  <c r="P2023" i="5"/>
  <c r="J2023" i="5"/>
  <c r="L2023" i="5" s="1"/>
  <c r="J1600" i="5"/>
  <c r="L1600" i="5" s="1"/>
  <c r="P1600" i="5"/>
  <c r="J689" i="5"/>
  <c r="L689" i="5" s="1"/>
  <c r="O689" i="5" s="1"/>
  <c r="P689" i="5"/>
  <c r="J228" i="5"/>
  <c r="L228" i="5" s="1"/>
  <c r="O228" i="5" s="1"/>
  <c r="J2487" i="5"/>
  <c r="L2487" i="5" s="1"/>
  <c r="O2487" i="5" s="1"/>
  <c r="P2487" i="5"/>
  <c r="J458" i="5"/>
  <c r="L458" i="5" s="1"/>
  <c r="O458" i="5" s="1"/>
  <c r="P458" i="5"/>
  <c r="O216" i="5"/>
  <c r="A216" i="5" s="1"/>
  <c r="P36" i="5"/>
  <c r="J36" i="5"/>
  <c r="L36" i="5" s="1"/>
  <c r="O36" i="5" s="1"/>
  <c r="P1690" i="5"/>
  <c r="J1690" i="5"/>
  <c r="L1690" i="5" s="1"/>
  <c r="O1690" i="5" s="1"/>
  <c r="J355" i="5"/>
  <c r="L355" i="5" s="1"/>
  <c r="O355" i="5" s="1"/>
  <c r="P355" i="5"/>
  <c r="J2326" i="5"/>
  <c r="L2326" i="5" s="1"/>
  <c r="O2326" i="5" s="1"/>
  <c r="P2326" i="5"/>
  <c r="J2090" i="5"/>
  <c r="L2090" i="5" s="1"/>
  <c r="O2090" i="5" s="1"/>
  <c r="P2090" i="5"/>
  <c r="P282" i="5"/>
  <c r="J282" i="5"/>
  <c r="L282" i="5" s="1"/>
  <c r="O282" i="5" s="1"/>
  <c r="P2378" i="5"/>
  <c r="J2378" i="5"/>
  <c r="L2378" i="5" s="1"/>
  <c r="O2378" i="5" s="1"/>
  <c r="P13" i="5"/>
  <c r="J13" i="5"/>
  <c r="L13" i="5" s="1"/>
  <c r="J1015" i="5"/>
  <c r="L1015" i="5" s="1"/>
  <c r="O1015" i="5" s="1"/>
  <c r="O1046" i="5"/>
  <c r="A1046" i="5" s="1"/>
  <c r="P2392" i="5"/>
  <c r="J2392" i="5"/>
  <c r="L2392" i="5" s="1"/>
  <c r="P648" i="5"/>
  <c r="J648" i="5"/>
  <c r="L648" i="5" s="1"/>
  <c r="J1677" i="5"/>
  <c r="L1677" i="5" s="1"/>
  <c r="P1677" i="5"/>
  <c r="P2556" i="5"/>
  <c r="J2556" i="5"/>
  <c r="L2556" i="5" s="1"/>
  <c r="O606" i="5"/>
  <c r="A606" i="5" s="1"/>
  <c r="O2148" i="5"/>
  <c r="J340" i="5"/>
  <c r="L340" i="5" s="1"/>
  <c r="O340" i="5" s="1"/>
  <c r="O2723" i="5"/>
  <c r="P2007" i="5"/>
  <c r="J2007" i="5"/>
  <c r="L2007" i="5" s="1"/>
  <c r="O2007" i="5" s="1"/>
  <c r="P2726" i="5"/>
  <c r="J2726" i="5"/>
  <c r="L2726" i="5" s="1"/>
  <c r="O2726" i="5" s="1"/>
  <c r="P2650" i="5"/>
  <c r="J2650" i="5"/>
  <c r="L2650" i="5" s="1"/>
  <c r="O2650" i="5" s="1"/>
  <c r="J1164" i="5"/>
  <c r="L1164" i="5" s="1"/>
  <c r="O1164" i="5" s="1"/>
  <c r="P1164" i="5"/>
  <c r="O2483" i="5"/>
  <c r="P462" i="5"/>
  <c r="O1695" i="5"/>
  <c r="O2291" i="5"/>
  <c r="O2502" i="5"/>
  <c r="O2714" i="5"/>
  <c r="O354" i="5"/>
  <c r="O2636" i="5"/>
  <c r="O1843" i="5"/>
  <c r="J1817" i="5"/>
  <c r="L1817" i="5" s="1"/>
  <c r="O1817" i="5" s="1"/>
  <c r="O1678" i="5"/>
  <c r="J105" i="5"/>
  <c r="L105" i="5" s="1"/>
  <c r="P105" i="5"/>
  <c r="J917" i="5"/>
  <c r="L917" i="5" s="1"/>
  <c r="O917" i="5" s="1"/>
  <c r="P917" i="5"/>
  <c r="P2104" i="5"/>
  <c r="J2104" i="5"/>
  <c r="L2104" i="5" s="1"/>
  <c r="O2104" i="5" s="1"/>
  <c r="P2618" i="5"/>
  <c r="P1985" i="5"/>
  <c r="J1985" i="5"/>
  <c r="L1985" i="5" s="1"/>
  <c r="J1427" i="5"/>
  <c r="L1427" i="5" s="1"/>
  <c r="O1427" i="5" s="1"/>
  <c r="P1427" i="5"/>
  <c r="P405" i="5"/>
  <c r="J405" i="5"/>
  <c r="L405" i="5" s="1"/>
  <c r="O405" i="5" s="1"/>
  <c r="J546" i="5"/>
  <c r="L546" i="5" s="1"/>
  <c r="P546" i="5"/>
  <c r="P753" i="5"/>
  <c r="J753" i="5"/>
  <c r="L753" i="5" s="1"/>
  <c r="O753" i="5" s="1"/>
  <c r="J2842" i="5"/>
  <c r="L2842" i="5" s="1"/>
  <c r="P2842" i="5"/>
  <c r="P874" i="5"/>
  <c r="J874" i="5"/>
  <c r="L874" i="5" s="1"/>
  <c r="O874" i="5" s="1"/>
  <c r="J550" i="5"/>
  <c r="L550" i="5" s="1"/>
  <c r="O550" i="5" s="1"/>
  <c r="P550" i="5"/>
  <c r="P1603" i="5"/>
  <c r="J1603" i="5"/>
  <c r="L1603" i="5" s="1"/>
  <c r="P1207" i="5"/>
  <c r="J1207" i="5"/>
  <c r="L1207" i="5" s="1"/>
  <c r="O1207" i="5" s="1"/>
  <c r="J1089" i="5"/>
  <c r="L1089" i="5" s="1"/>
  <c r="O1089" i="5" s="1"/>
  <c r="P1089" i="5"/>
  <c r="J2300" i="5"/>
  <c r="L2300" i="5" s="1"/>
  <c r="O2300" i="5" s="1"/>
  <c r="P2300" i="5"/>
  <c r="O438" i="5"/>
  <c r="O1745" i="5"/>
  <c r="P685" i="5"/>
  <c r="J685" i="5"/>
  <c r="L685" i="5" s="1"/>
  <c r="P287" i="5"/>
  <c r="J287" i="5"/>
  <c r="L287" i="5" s="1"/>
  <c r="O287" i="5" s="1"/>
  <c r="J1836" i="5"/>
  <c r="L1836" i="5" s="1"/>
  <c r="P1836" i="5"/>
  <c r="J608" i="5"/>
  <c r="L608" i="5" s="1"/>
  <c r="O608" i="5" s="1"/>
  <c r="P608" i="5"/>
  <c r="O2165" i="5"/>
  <c r="O2226" i="5"/>
  <c r="O1179" i="5"/>
  <c r="O2202" i="5"/>
  <c r="P580" i="5"/>
  <c r="J580" i="5"/>
  <c r="L580" i="5" s="1"/>
  <c r="J179" i="5"/>
  <c r="L179" i="5" s="1"/>
  <c r="P179" i="5"/>
  <c r="J1834" i="5"/>
  <c r="L1834" i="5" s="1"/>
  <c r="O1834" i="5" s="1"/>
  <c r="P1834" i="5"/>
  <c r="P2279" i="5"/>
  <c r="J2279" i="5"/>
  <c r="L2279" i="5" s="1"/>
  <c r="P1888" i="5"/>
  <c r="J1888" i="5"/>
  <c r="L1888" i="5" s="1"/>
  <c r="O1888" i="5" s="1"/>
  <c r="P918" i="5"/>
  <c r="J918" i="5"/>
  <c r="L918" i="5" s="1"/>
  <c r="O918" i="5" s="1"/>
  <c r="P2308" i="5"/>
  <c r="J2308" i="5"/>
  <c r="L2308" i="5" s="1"/>
  <c r="O2308" i="5" s="1"/>
  <c r="J1874" i="5"/>
  <c r="L1874" i="5" s="1"/>
  <c r="O1874" i="5" s="1"/>
  <c r="P1874" i="5"/>
  <c r="J10" i="5"/>
  <c r="L10" i="5" s="1"/>
  <c r="P558" i="5"/>
  <c r="J558" i="5"/>
  <c r="L558" i="5" s="1"/>
  <c r="P2728" i="5"/>
  <c r="J2595" i="5"/>
  <c r="L2595" i="5" s="1"/>
  <c r="O2595" i="5" s="1"/>
  <c r="P2595" i="5"/>
  <c r="J2184" i="5"/>
  <c r="L2184" i="5" s="1"/>
  <c r="O2184" i="5" s="1"/>
  <c r="P2184" i="5"/>
  <c r="O533" i="5"/>
  <c r="O1901" i="5"/>
  <c r="A1901" i="5" s="1"/>
  <c r="J455" i="5"/>
  <c r="L455" i="5" s="1"/>
  <c r="P455" i="5"/>
  <c r="P66" i="5"/>
  <c r="J66" i="5"/>
  <c r="L66" i="5" s="1"/>
  <c r="O66" i="5" s="1"/>
  <c r="P1396" i="5"/>
  <c r="J1396" i="5"/>
  <c r="L1396" i="5" s="1"/>
  <c r="O1396" i="5" s="1"/>
  <c r="P1401" i="5"/>
  <c r="J1401" i="5"/>
  <c r="L1401" i="5" s="1"/>
  <c r="J2384" i="5"/>
  <c r="L2384" i="5" s="1"/>
  <c r="O2384" i="5" s="1"/>
  <c r="P2384" i="5"/>
  <c r="P1363" i="5"/>
  <c r="J1363" i="5"/>
  <c r="L1363" i="5" s="1"/>
  <c r="O1363" i="5" s="1"/>
  <c r="P127" i="5"/>
  <c r="J375" i="5"/>
  <c r="L375" i="5" s="1"/>
  <c r="O847" i="5"/>
  <c r="O1513" i="5"/>
  <c r="P2647" i="5"/>
  <c r="J848" i="5"/>
  <c r="L848" i="5" s="1"/>
  <c r="J2660" i="5"/>
  <c r="L2660" i="5" s="1"/>
  <c r="O2660" i="5" s="1"/>
  <c r="O2290" i="5"/>
  <c r="P864" i="5"/>
  <c r="J1558" i="5"/>
  <c r="L1558" i="5" s="1"/>
  <c r="P1480" i="5"/>
  <c r="P1630" i="5"/>
  <c r="J1630" i="5"/>
  <c r="L1630" i="5" s="1"/>
  <c r="J2085" i="5"/>
  <c r="L2085" i="5" s="1"/>
  <c r="O2085" i="5" s="1"/>
  <c r="P2085" i="5"/>
  <c r="P1243" i="5"/>
  <c r="J1243" i="5"/>
  <c r="L1243" i="5" s="1"/>
  <c r="O1243" i="5" s="1"/>
  <c r="P2088" i="5"/>
  <c r="J2088" i="5"/>
  <c r="L2088" i="5" s="1"/>
  <c r="O2088" i="5" s="1"/>
  <c r="J1011" i="5"/>
  <c r="L1011" i="5" s="1"/>
  <c r="O1011" i="5" s="1"/>
  <c r="P1011" i="5"/>
  <c r="J2702" i="5"/>
  <c r="L2702" i="5" s="1"/>
  <c r="O2702" i="5" s="1"/>
  <c r="J2679" i="5"/>
  <c r="L2679" i="5" s="1"/>
  <c r="O2679" i="5" s="1"/>
  <c r="P2679" i="5"/>
  <c r="J1973" i="5"/>
  <c r="L1973" i="5" s="1"/>
  <c r="P1973" i="5"/>
  <c r="P195" i="5"/>
  <c r="J195" i="5"/>
  <c r="L195" i="5" s="1"/>
  <c r="J1108" i="5"/>
  <c r="L1108" i="5" s="1"/>
  <c r="O1108" i="5" s="1"/>
  <c r="P1108" i="5"/>
  <c r="J692" i="5"/>
  <c r="L692" i="5" s="1"/>
  <c r="O692" i="5" s="1"/>
  <c r="P692" i="5"/>
  <c r="P2799" i="5"/>
  <c r="J2799" i="5"/>
  <c r="L2799" i="5" s="1"/>
  <c r="O2799" i="5" s="1"/>
  <c r="J1094" i="5"/>
  <c r="L1094" i="5" s="1"/>
  <c r="O1094" i="5" s="1"/>
  <c r="P1094" i="5"/>
  <c r="P1205" i="5"/>
  <c r="J1205" i="5"/>
  <c r="L1205" i="5" s="1"/>
  <c r="O1205" i="5" s="1"/>
  <c r="P2808" i="5"/>
  <c r="J2808" i="5"/>
  <c r="L2808" i="5" s="1"/>
  <c r="O2808" i="5" s="1"/>
  <c r="J2855" i="5"/>
  <c r="L2855" i="5" s="1"/>
  <c r="O2855" i="5" s="1"/>
  <c r="P2855" i="5"/>
  <c r="O690" i="5"/>
  <c r="O2031" i="5"/>
  <c r="P1289" i="5"/>
  <c r="J1289" i="5"/>
  <c r="L1289" i="5" s="1"/>
  <c r="P272" i="5"/>
  <c r="J272" i="5"/>
  <c r="L272" i="5" s="1"/>
  <c r="O272" i="5" s="1"/>
  <c r="J323" i="5"/>
  <c r="L323" i="5" s="1"/>
  <c r="P323" i="5"/>
  <c r="J1328" i="5"/>
  <c r="L1328" i="5" s="1"/>
  <c r="O1328" i="5" s="1"/>
  <c r="P1328" i="5"/>
  <c r="J670" i="5"/>
  <c r="L670" i="5" s="1"/>
  <c r="P670" i="5"/>
  <c r="P1370" i="5"/>
  <c r="J1370" i="5"/>
  <c r="L1370" i="5" s="1"/>
  <c r="J1441" i="5"/>
  <c r="L1441" i="5" s="1"/>
  <c r="P1441" i="5"/>
  <c r="J1187" i="5"/>
  <c r="L1187" i="5" s="1"/>
  <c r="P1187" i="5"/>
  <c r="J79" i="5"/>
  <c r="L79" i="5" s="1"/>
  <c r="O79" i="5" s="1"/>
  <c r="O1900" i="5"/>
  <c r="A1900" i="5" s="1"/>
  <c r="O2718" i="5"/>
  <c r="O905" i="5"/>
  <c r="O1794" i="5"/>
  <c r="O857" i="5"/>
  <c r="A857" i="5" s="1"/>
  <c r="O258" i="5"/>
  <c r="A258" i="5" s="1"/>
  <c r="O1288" i="5"/>
  <c r="O1699" i="5"/>
  <c r="O413" i="5"/>
  <c r="O1709" i="5"/>
  <c r="J1425" i="5"/>
  <c r="L1425" i="5" s="1"/>
  <c r="P1425" i="5"/>
  <c r="P565" i="5"/>
  <c r="J565" i="5"/>
  <c r="L565" i="5" s="1"/>
  <c r="P368" i="5"/>
  <c r="J368" i="5"/>
  <c r="L368" i="5" s="1"/>
  <c r="O368" i="5" s="1"/>
  <c r="J1625" i="5"/>
  <c r="L1625" i="5" s="1"/>
  <c r="O1625" i="5" s="1"/>
  <c r="P1625" i="5"/>
  <c r="P800" i="5"/>
  <c r="J800" i="5"/>
  <c r="L800" i="5" s="1"/>
  <c r="O800" i="5" s="1"/>
  <c r="J2112" i="5"/>
  <c r="L2112" i="5" s="1"/>
  <c r="P2112" i="5"/>
  <c r="J2231" i="5"/>
  <c r="L2231" i="5" s="1"/>
  <c r="O2231" i="5" s="1"/>
  <c r="P2231" i="5"/>
  <c r="P1775" i="5"/>
  <c r="J1775" i="5"/>
  <c r="L1775" i="5" s="1"/>
  <c r="O1775" i="5" s="1"/>
  <c r="P499" i="5"/>
  <c r="J499" i="5"/>
  <c r="L499" i="5" s="1"/>
  <c r="O499" i="5" s="1"/>
  <c r="J75" i="5"/>
  <c r="L75" i="5" s="1"/>
  <c r="O75" i="5" s="1"/>
  <c r="P75" i="5"/>
  <c r="J916" i="5"/>
  <c r="L916" i="5" s="1"/>
  <c r="O916" i="5" s="1"/>
  <c r="P916" i="5"/>
  <c r="O325" i="5"/>
  <c r="O1787" i="5"/>
  <c r="P1092" i="5"/>
  <c r="J1092" i="5"/>
  <c r="L1092" i="5" s="1"/>
  <c r="J378" i="5"/>
  <c r="L378" i="5" s="1"/>
  <c r="O378" i="5" s="1"/>
  <c r="P378" i="5"/>
  <c r="J2406" i="5"/>
  <c r="L2406" i="5" s="1"/>
  <c r="P2406" i="5"/>
  <c r="P2673" i="5"/>
  <c r="J2673" i="5"/>
  <c r="L2673" i="5" s="1"/>
  <c r="O2673" i="5" s="1"/>
  <c r="J1202" i="5"/>
  <c r="L1202" i="5" s="1"/>
  <c r="O1202" i="5" s="1"/>
  <c r="P1202" i="5"/>
  <c r="J193" i="5"/>
  <c r="L193" i="5" s="1"/>
  <c r="P1937" i="5"/>
  <c r="J1937" i="5"/>
  <c r="L1937" i="5" s="1"/>
  <c r="J204" i="5"/>
  <c r="L204" i="5" s="1"/>
  <c r="O204" i="5" s="1"/>
  <c r="P204" i="5"/>
  <c r="O1390" i="5"/>
  <c r="A1390" i="5" s="1"/>
  <c r="J1847" i="5"/>
  <c r="L1847" i="5" s="1"/>
  <c r="P1847" i="5"/>
  <c r="P584" i="5"/>
  <c r="J584" i="5"/>
  <c r="L584" i="5" s="1"/>
  <c r="O584" i="5" s="1"/>
  <c r="P1823" i="5"/>
  <c r="J1823" i="5"/>
  <c r="L1823" i="5" s="1"/>
  <c r="P1072" i="5"/>
  <c r="J1072" i="5"/>
  <c r="L1072" i="5" s="1"/>
  <c r="P1800" i="5"/>
  <c r="J1800" i="5"/>
  <c r="L1800" i="5" s="1"/>
  <c r="O2739" i="5"/>
  <c r="O1118" i="5"/>
  <c r="O2208" i="5"/>
  <c r="O2337" i="5"/>
  <c r="P1372" i="5"/>
  <c r="J1372" i="5"/>
  <c r="L1372" i="5" s="1"/>
  <c r="P933" i="5"/>
  <c r="J933" i="5"/>
  <c r="L933" i="5" s="1"/>
  <c r="O933" i="5" s="1"/>
  <c r="P2409" i="5"/>
  <c r="J2409" i="5"/>
  <c r="L2409" i="5" s="1"/>
  <c r="O2409" i="5" s="1"/>
  <c r="O2484" i="5"/>
  <c r="J1150" i="5"/>
  <c r="L1150" i="5" s="1"/>
  <c r="O1150" i="5" s="1"/>
  <c r="P1150" i="5"/>
  <c r="J895" i="5"/>
  <c r="L895" i="5" s="1"/>
  <c r="O895" i="5" s="1"/>
  <c r="P895" i="5"/>
  <c r="J1548" i="5"/>
  <c r="L1548" i="5" s="1"/>
  <c r="P1548" i="5"/>
  <c r="J2732" i="5"/>
  <c r="L2732" i="5" s="1"/>
  <c r="O2732" i="5" s="1"/>
  <c r="P2732" i="5"/>
  <c r="J2454" i="5"/>
  <c r="L2454" i="5" s="1"/>
  <c r="O2454" i="5" s="1"/>
  <c r="P2454" i="5"/>
  <c r="O999" i="5"/>
  <c r="O2731" i="5"/>
  <c r="O29" i="5"/>
  <c r="J2218" i="5"/>
  <c r="L2218" i="5" s="1"/>
  <c r="O2218" i="5" s="1"/>
  <c r="J2613" i="5"/>
  <c r="L2613" i="5" s="1"/>
  <c r="O2613" i="5" s="1"/>
  <c r="P2613" i="5"/>
  <c r="P1697" i="5"/>
  <c r="J1697" i="5"/>
  <c r="L1697" i="5" s="1"/>
  <c r="J712" i="5"/>
  <c r="L712" i="5" s="1"/>
  <c r="O712" i="5" s="1"/>
  <c r="P712" i="5"/>
  <c r="J44" i="5"/>
  <c r="L44" i="5" s="1"/>
  <c r="O44" i="5" s="1"/>
  <c r="J1374" i="5"/>
  <c r="L1374" i="5" s="1"/>
  <c r="P1374" i="5"/>
  <c r="P684" i="5"/>
  <c r="P686" i="5"/>
  <c r="J686" i="5"/>
  <c r="L686" i="5" s="1"/>
  <c r="O686" i="5" s="1"/>
  <c r="O845" i="5"/>
  <c r="O736" i="5"/>
  <c r="P139" i="5"/>
  <c r="J139" i="5"/>
  <c r="L139" i="5" s="1"/>
  <c r="O139" i="5" s="1"/>
  <c r="J493" i="5"/>
  <c r="L493" i="5" s="1"/>
  <c r="O493" i="5" s="1"/>
  <c r="P493" i="5"/>
  <c r="J2408" i="5"/>
  <c r="L2408" i="5" s="1"/>
  <c r="O2408" i="5" s="1"/>
  <c r="P2408" i="5"/>
  <c r="J705" i="5"/>
  <c r="L705" i="5" s="1"/>
  <c r="P705" i="5"/>
  <c r="J328" i="5"/>
  <c r="L328" i="5" s="1"/>
  <c r="J2838" i="5"/>
  <c r="L2838" i="5" s="1"/>
  <c r="O2838" i="5" s="1"/>
  <c r="P2838" i="5"/>
  <c r="J2681" i="5"/>
  <c r="L2681" i="5" s="1"/>
  <c r="O2681" i="5" s="1"/>
  <c r="P1930" i="5"/>
  <c r="J1930" i="5"/>
  <c r="L1930" i="5" s="1"/>
  <c r="O1930" i="5" s="1"/>
  <c r="J2173" i="5"/>
  <c r="L2173" i="5" s="1"/>
  <c r="O2173" i="5" s="1"/>
  <c r="P2173" i="5"/>
  <c r="J1621" i="5"/>
  <c r="L1621" i="5" s="1"/>
  <c r="O1621" i="5" s="1"/>
  <c r="P1621" i="5"/>
  <c r="J110" i="5"/>
  <c r="L110" i="5" s="1"/>
  <c r="O110" i="5" s="1"/>
  <c r="O1945" i="5"/>
  <c r="O297" i="5"/>
  <c r="O1954" i="5"/>
  <c r="A1954" i="5" s="1"/>
  <c r="P498" i="5"/>
  <c r="J498" i="5"/>
  <c r="L498" i="5" s="1"/>
  <c r="O498" i="5" s="1"/>
  <c r="P1998" i="5"/>
  <c r="J1998" i="5"/>
  <c r="L1998" i="5" s="1"/>
  <c r="O1998" i="5" s="1"/>
  <c r="J1053" i="5"/>
  <c r="L1053" i="5" s="1"/>
  <c r="P1053" i="5"/>
  <c r="P624" i="5"/>
  <c r="J624" i="5"/>
  <c r="L624" i="5" s="1"/>
  <c r="P442" i="5"/>
  <c r="P2081" i="5"/>
  <c r="P2002" i="5"/>
  <c r="J2002" i="5"/>
  <c r="L2002" i="5" s="1"/>
  <c r="O2002" i="5" s="1"/>
  <c r="J2701" i="5"/>
  <c r="L2701" i="5" s="1"/>
  <c r="O2701" i="5" s="1"/>
  <c r="P2701" i="5"/>
  <c r="O2070" i="5"/>
  <c r="A2070" i="5" s="1"/>
  <c r="P1753" i="5"/>
  <c r="P358" i="5"/>
  <c r="P2766" i="5"/>
  <c r="O2441" i="5"/>
  <c r="A2441" i="5" s="1"/>
  <c r="O1329" i="5"/>
  <c r="J2126" i="5"/>
  <c r="L2126" i="5" s="1"/>
  <c r="O2126" i="5" s="1"/>
  <c r="P720" i="5"/>
  <c r="P1526" i="5"/>
  <c r="O2675" i="5"/>
  <c r="O931" i="5"/>
  <c r="O2193" i="5"/>
  <c r="O1520" i="5"/>
  <c r="O896" i="5"/>
  <c r="O1208" i="5"/>
  <c r="O1691" i="5"/>
  <c r="A1691" i="5" s="1"/>
  <c r="O2071" i="5"/>
  <c r="O311" i="5"/>
  <c r="O714" i="5"/>
  <c r="O2297" i="5"/>
  <c r="O1481" i="5"/>
  <c r="A1481" i="5" s="1"/>
  <c r="O691" i="5"/>
  <c r="O1676" i="5"/>
  <c r="O1792" i="5"/>
  <c r="O1189" i="5"/>
  <c r="O2462" i="5"/>
  <c r="O776" i="5"/>
  <c r="O558" i="5"/>
  <c r="A558" i="5" s="1"/>
  <c r="O1981" i="5"/>
  <c r="A1981" i="5" s="1"/>
  <c r="O2371" i="5"/>
  <c r="O1260" i="5"/>
  <c r="O477" i="5"/>
  <c r="O2637" i="5"/>
  <c r="O133" i="5"/>
  <c r="O1052" i="5"/>
  <c r="O1893" i="5"/>
  <c r="A1893" i="5" s="1"/>
  <c r="O969" i="5"/>
  <c r="O2630" i="5"/>
  <c r="O2407" i="5"/>
  <c r="O2568" i="5"/>
  <c r="O369" i="5"/>
  <c r="O1124" i="5"/>
  <c r="A1124" i="5" s="1"/>
  <c r="O1163" i="5"/>
  <c r="O2003" i="5"/>
  <c r="O2509" i="5"/>
  <c r="O1302" i="5"/>
  <c r="O1572" i="5"/>
  <c r="A1572" i="5" s="1"/>
  <c r="O2237" i="5"/>
  <c r="A2237" i="5" s="1"/>
  <c r="O713" i="5"/>
  <c r="A713" i="5" s="1"/>
  <c r="O2607" i="5"/>
  <c r="O1528" i="5"/>
  <c r="O892" i="5"/>
  <c r="O977" i="5"/>
  <c r="O295" i="5"/>
  <c r="O2233" i="5"/>
  <c r="O1476" i="5"/>
  <c r="O1291" i="5"/>
  <c r="O2267" i="5"/>
  <c r="A2267" i="5" s="1"/>
  <c r="O2516" i="5"/>
  <c r="O1583" i="5"/>
  <c r="O2506" i="5"/>
  <c r="O1123" i="5"/>
  <c r="A1123" i="5" s="1"/>
  <c r="O2856" i="5"/>
  <c r="O553" i="5"/>
  <c r="O872" i="5"/>
  <c r="O316" i="5"/>
  <c r="O2829" i="5"/>
  <c r="O1440" i="5"/>
  <c r="O2477" i="5"/>
  <c r="O535" i="5"/>
  <c r="O654" i="5"/>
  <c r="O640" i="5"/>
  <c r="O1995" i="5"/>
  <c r="O1463" i="5"/>
  <c r="O2472" i="5"/>
  <c r="O1408" i="5"/>
  <c r="O636" i="5"/>
  <c r="A636" i="5" s="1"/>
  <c r="O104" i="5"/>
  <c r="O2852" i="5"/>
  <c r="A2852" i="5" s="1"/>
  <c r="O351" i="5"/>
  <c r="A351" i="5" s="1"/>
  <c r="O1662" i="5"/>
  <c r="O2641" i="5"/>
  <c r="O887" i="5"/>
  <c r="O2677" i="5"/>
  <c r="O2705" i="5"/>
  <c r="O1808" i="5"/>
  <c r="O889" i="5"/>
  <c r="A889" i="5" s="1"/>
  <c r="O2255" i="5"/>
  <c r="O529" i="5"/>
  <c r="O2756" i="5"/>
  <c r="O1524" i="5"/>
  <c r="O885" i="5"/>
  <c r="O1192" i="5"/>
  <c r="O1059" i="5"/>
  <c r="O782" i="5"/>
  <c r="O1581" i="5"/>
  <c r="O2845" i="5"/>
  <c r="O2868" i="5"/>
  <c r="O2865" i="5"/>
  <c r="A2865" i="5" s="1"/>
  <c r="O1298" i="5"/>
  <c r="A1298" i="5" s="1"/>
  <c r="O2018" i="5"/>
  <c r="O1898" i="5"/>
  <c r="A1898" i="5" s="1"/>
  <c r="O2802" i="5"/>
  <c r="O1881" i="5"/>
  <c r="O312" i="5"/>
  <c r="O2448" i="5"/>
  <c r="A2448" i="5" s="1"/>
  <c r="O308" i="5"/>
  <c r="O379" i="5"/>
  <c r="O1769" i="5"/>
  <c r="O348" i="5"/>
  <c r="O988" i="5"/>
  <c r="O1487" i="5"/>
  <c r="O2593" i="5"/>
  <c r="A2593" i="5" s="1"/>
  <c r="O462" i="5"/>
  <c r="O2203" i="5"/>
  <c r="A2203" i="5" s="1"/>
  <c r="O332" i="5"/>
  <c r="O185" i="5"/>
  <c r="O2642" i="5"/>
  <c r="O2696" i="5"/>
  <c r="O1379" i="5"/>
  <c r="O338" i="5"/>
  <c r="O789" i="5"/>
  <c r="O2338" i="5"/>
  <c r="O2585" i="5"/>
  <c r="O1668" i="5"/>
  <c r="O2247" i="5"/>
  <c r="O2292" i="5"/>
  <c r="O2387" i="5"/>
  <c r="O616" i="5"/>
  <c r="O285" i="5"/>
  <c r="O1863" i="5"/>
  <c r="O2400" i="5"/>
  <c r="O1598" i="5"/>
  <c r="O1857" i="5"/>
  <c r="O6" i="5"/>
  <c r="O210" i="5"/>
  <c r="O1594" i="5"/>
  <c r="O1716" i="5"/>
  <c r="O2609" i="5"/>
  <c r="O495" i="5"/>
  <c r="O2096" i="5"/>
  <c r="O2299" i="5"/>
  <c r="A2299" i="5" s="1"/>
  <c r="O485" i="5"/>
  <c r="O509" i="5"/>
  <c r="O2342" i="5"/>
  <c r="A2342" i="5" s="1"/>
  <c r="O2817" i="5"/>
  <c r="O1788" i="5"/>
  <c r="O82" i="5"/>
  <c r="O1616" i="5"/>
  <c r="O2789" i="5"/>
  <c r="O2293" i="5"/>
  <c r="O112" i="5"/>
  <c r="O2763" i="5"/>
  <c r="O1111" i="5"/>
  <c r="O2605" i="5"/>
  <c r="O1667" i="5"/>
  <c r="O2876" i="5"/>
  <c r="O1791" i="5"/>
  <c r="O2416" i="5"/>
  <c r="O871" i="5"/>
  <c r="O129" i="5"/>
  <c r="O333" i="5"/>
  <c r="O2319" i="5"/>
  <c r="O1145" i="5"/>
  <c r="O271" i="5"/>
  <c r="O2875" i="5"/>
  <c r="O1657" i="5"/>
  <c r="A1657" i="5" s="1"/>
  <c r="O172" i="5"/>
  <c r="A172" i="5" s="1"/>
  <c r="O752" i="5"/>
  <c r="O2335" i="5"/>
  <c r="O825" i="5"/>
  <c r="O679" i="5"/>
  <c r="A679" i="5" s="1"/>
  <c r="O149" i="5"/>
  <c r="O92" i="5"/>
  <c r="O1609" i="5"/>
  <c r="A1609" i="5" s="1"/>
  <c r="O2444" i="5"/>
  <c r="A2444" i="5" s="1"/>
  <c r="O1266" i="5"/>
  <c r="O2294" i="5"/>
  <c r="O1518" i="5"/>
  <c r="O1489" i="5"/>
  <c r="O2390" i="5"/>
  <c r="O1988" i="5"/>
  <c r="A1988" i="5" s="1"/>
  <c r="O1229" i="5"/>
  <c r="O370" i="5"/>
  <c r="O1307" i="5"/>
  <c r="A1307" i="5" s="1"/>
  <c r="O2758" i="5"/>
  <c r="A2758" i="5" s="1"/>
  <c r="O962" i="5"/>
  <c r="O2587" i="5"/>
  <c r="O665" i="5"/>
  <c r="O1944" i="5"/>
  <c r="O87" i="5"/>
  <c r="O1114" i="5"/>
  <c r="O376" i="5"/>
  <c r="O2706" i="5"/>
  <c r="O490" i="5"/>
  <c r="O2624" i="5"/>
  <c r="O883" i="5"/>
  <c r="O2020" i="5"/>
  <c r="O160" i="5"/>
  <c r="O46" i="5"/>
  <c r="O1673" i="5"/>
  <c r="O1373" i="5"/>
  <c r="O450" i="5"/>
  <c r="O940" i="5"/>
  <c r="O157" i="5"/>
  <c r="O2397" i="5"/>
  <c r="O390" i="5"/>
  <c r="O668" i="5"/>
  <c r="O913" i="5"/>
  <c r="O337" i="5"/>
  <c r="O2811" i="5"/>
  <c r="O1726" i="5"/>
  <c r="O330" i="5"/>
  <c r="O2059" i="5"/>
  <c r="O1909" i="5"/>
  <c r="A1909" i="5" s="1"/>
  <c r="O2042" i="5"/>
  <c r="O1448" i="5"/>
  <c r="O2023" i="5"/>
  <c r="O38" i="5"/>
  <c r="O143" i="5"/>
  <c r="O69" i="5"/>
  <c r="O519" i="5"/>
  <c r="O723" i="5"/>
  <c r="A723" i="5" s="1"/>
  <c r="O2693" i="5"/>
  <c r="O2771" i="5"/>
  <c r="O444" i="5"/>
  <c r="O1458" i="5"/>
  <c r="O2465" i="5"/>
  <c r="O53" i="5"/>
  <c r="O2232" i="5"/>
  <c r="A2232" i="5" s="1"/>
  <c r="O870" i="5"/>
  <c r="O2529" i="5"/>
  <c r="O1653" i="5"/>
  <c r="O1193" i="5"/>
  <c r="O1798" i="5"/>
  <c r="O437" i="5"/>
  <c r="O909" i="5"/>
  <c r="O126" i="5"/>
  <c r="O5" i="5"/>
  <c r="O1330" i="5"/>
  <c r="O186" i="5"/>
  <c r="O2304" i="5"/>
  <c r="A2304" i="5" s="1"/>
  <c r="O362" i="5"/>
  <c r="O702" i="5"/>
  <c r="A702" i="5" s="1"/>
  <c r="O839" i="5"/>
  <c r="O1719" i="5"/>
  <c r="O1919" i="5"/>
  <c r="A1919" i="5" s="1"/>
  <c r="O2463" i="5"/>
  <c r="O1309" i="5"/>
  <c r="A1309" i="5" s="1"/>
  <c r="O1081" i="5"/>
  <c r="O2785" i="5"/>
  <c r="O34" i="5"/>
  <c r="O392" i="5"/>
  <c r="O305" i="5"/>
  <c r="O1877" i="5"/>
  <c r="O632" i="5"/>
  <c r="A632" i="5" s="1"/>
  <c r="O722" i="5"/>
  <c r="O2303" i="5"/>
  <c r="O1838" i="5"/>
  <c r="A1838" i="5" s="1"/>
  <c r="O1196" i="5"/>
  <c r="A1196" i="5" s="1"/>
  <c r="O1937" i="5"/>
  <c r="O2317" i="5"/>
  <c r="O1413" i="5"/>
  <c r="A1413" i="5" s="1"/>
  <c r="O974" i="5"/>
  <c r="O2352" i="5"/>
  <c r="O521" i="5"/>
  <c r="O167" i="5"/>
  <c r="O1882" i="5"/>
  <c r="O1866" i="5"/>
  <c r="O610" i="5"/>
  <c r="O1349" i="5"/>
  <c r="A1349" i="5" s="1"/>
  <c r="O2738" i="5"/>
  <c r="O2318" i="5"/>
  <c r="O2223" i="5"/>
  <c r="O2446" i="5"/>
  <c r="O2590" i="5"/>
  <c r="O633" i="5"/>
  <c r="O2635" i="5"/>
  <c r="O976" i="5"/>
  <c r="O2236" i="5"/>
  <c r="A2236" i="5" s="1"/>
  <c r="O2249" i="5"/>
  <c r="O1085" i="5"/>
  <c r="O131" i="5"/>
  <c r="O2197" i="5"/>
  <c r="O743" i="5"/>
  <c r="O1388" i="5"/>
  <c r="A1388" i="5" s="1"/>
  <c r="O2187" i="5"/>
  <c r="O1885" i="5"/>
  <c r="O1471" i="5"/>
  <c r="O1720" i="5"/>
  <c r="A1720" i="5" s="1"/>
  <c r="O2620" i="5"/>
  <c r="O556" i="5"/>
  <c r="O2574" i="5"/>
  <c r="O2389" i="5"/>
  <c r="O1682" i="5"/>
  <c r="O877" i="5"/>
  <c r="O2772" i="5"/>
  <c r="O1505" i="5"/>
  <c r="O2418" i="5"/>
  <c r="O522" i="5"/>
  <c r="A522" i="5" s="1"/>
  <c r="O2092" i="5"/>
  <c r="A2092" i="5" s="1"/>
  <c r="O1479" i="5"/>
  <c r="O1802" i="5"/>
  <c r="O811" i="5"/>
  <c r="O1012" i="5"/>
  <c r="A1012" i="5" s="1"/>
  <c r="O326" i="5"/>
  <c r="O1933" i="5"/>
  <c r="O253" i="5"/>
  <c r="O211" i="5"/>
  <c r="A211" i="5" s="1"/>
  <c r="O43" i="5"/>
  <c r="O1655" i="5"/>
  <c r="O1259" i="5"/>
  <c r="O662" i="5"/>
  <c r="A662" i="5" s="1"/>
  <c r="O919" i="5"/>
  <c r="O283" i="5"/>
  <c r="O1431" i="5"/>
  <c r="O1198" i="5"/>
  <c r="O1708" i="5"/>
  <c r="O1383" i="5"/>
  <c r="O2594" i="5"/>
  <c r="O921" i="5"/>
  <c r="O1190" i="5"/>
  <c r="O1112" i="5"/>
  <c r="O1109" i="5"/>
  <c r="O1377" i="5"/>
  <c r="O827" i="5"/>
  <c r="O1847" i="5"/>
  <c r="O2382" i="5"/>
  <c r="O2377" i="5"/>
  <c r="O1896" i="5"/>
  <c r="O389" i="5"/>
  <c r="O2588" i="5"/>
  <c r="O1593" i="5"/>
  <c r="O2314" i="5"/>
  <c r="O809" i="5"/>
  <c r="O1135" i="5"/>
  <c r="A1135" i="5" s="1"/>
  <c r="O1932" i="5"/>
  <c r="O1607" i="5"/>
  <c r="O278" i="5"/>
  <c r="O1618" i="5"/>
  <c r="O2272" i="5"/>
  <c r="A2272" i="5" s="1"/>
  <c r="O430" i="5"/>
  <c r="O1533" i="5"/>
  <c r="O1910" i="5"/>
  <c r="A1910" i="5" s="1"/>
  <c r="O1800" i="5"/>
  <c r="O2029" i="5"/>
  <c r="A2029" i="5" s="1"/>
  <c r="O515" i="5"/>
  <c r="A515" i="5" s="1"/>
  <c r="O1672" i="5"/>
  <c r="O47" i="5"/>
  <c r="O1439" i="5"/>
  <c r="A1439" i="5" s="1"/>
  <c r="O1051" i="5"/>
  <c r="O1141" i="5"/>
  <c r="O2174" i="5"/>
  <c r="O251" i="5"/>
  <c r="O1693" i="5"/>
  <c r="O491" i="5"/>
  <c r="O2805" i="5"/>
  <c r="O848" i="5"/>
  <c r="O1227" i="5"/>
  <c r="O323" i="5"/>
  <c r="O1767" i="5"/>
  <c r="A1767" i="5" s="1"/>
  <c r="O2813" i="5"/>
  <c r="O2355" i="5"/>
  <c r="A2355" i="5" s="1"/>
  <c r="O2080" i="5"/>
  <c r="O1905" i="5"/>
  <c r="O2398" i="5"/>
  <c r="O2024" i="5"/>
  <c r="A2024" i="5" s="1"/>
  <c r="O353" i="5"/>
  <c r="O291" i="5"/>
  <c r="O1969" i="5"/>
  <c r="O1853" i="5"/>
  <c r="O296" i="5"/>
  <c r="O865" i="5"/>
  <c r="O828" i="5"/>
  <c r="O1597" i="5"/>
  <c r="O339" i="5"/>
  <c r="O125" i="5"/>
  <c r="O2869" i="5"/>
  <c r="O1931" i="5"/>
  <c r="O501" i="5"/>
  <c r="O2692" i="5"/>
  <c r="O2757" i="5"/>
  <c r="O2562" i="5"/>
  <c r="O1098" i="5"/>
  <c r="O2125" i="5"/>
  <c r="O411" i="5"/>
  <c r="O2581" i="5"/>
  <c r="O2628" i="5"/>
  <c r="O1209" i="5"/>
  <c r="O1262" i="5"/>
  <c r="O1218" i="5"/>
  <c r="A1218" i="5" s="1"/>
  <c r="O2787" i="5"/>
  <c r="O599" i="5"/>
  <c r="O2672" i="5"/>
  <c r="O2094" i="5"/>
  <c r="O2191" i="5"/>
  <c r="O446" i="5"/>
  <c r="O504" i="5"/>
  <c r="O1181" i="5"/>
  <c r="O164" i="5"/>
  <c r="O1184" i="5"/>
  <c r="O2437" i="5"/>
  <c r="O2248" i="5"/>
  <c r="O592" i="5"/>
  <c r="O1789" i="5"/>
  <c r="O249" i="5"/>
  <c r="O273" i="5"/>
  <c r="O292" i="5"/>
  <c r="O298" i="5"/>
  <c r="O2212" i="5"/>
  <c r="O1545" i="5"/>
  <c r="O194" i="5"/>
  <c r="O2559" i="5"/>
  <c r="O1606" i="5"/>
  <c r="O457" i="5"/>
  <c r="A457" i="5" s="1"/>
  <c r="O1234" i="5"/>
  <c r="A1234" i="5" s="1"/>
  <c r="O2213" i="5"/>
  <c r="A2213" i="5" s="1"/>
  <c r="O2214" i="5"/>
  <c r="A2214" i="5" s="1"/>
  <c r="O2490" i="5"/>
  <c r="O1110" i="5"/>
  <c r="O1494" i="5"/>
  <c r="O81" i="5"/>
  <c r="O1732" i="5"/>
  <c r="O1341" i="5"/>
  <c r="O1921" i="5"/>
  <c r="O388" i="5"/>
  <c r="O2357" i="5"/>
  <c r="A2357" i="5" s="1"/>
  <c r="O516" i="5"/>
  <c r="O2697" i="5"/>
  <c r="O1042" i="5"/>
  <c r="O71" i="5"/>
  <c r="O331" i="5"/>
  <c r="A331" i="5" s="1"/>
  <c r="O146" i="5"/>
  <c r="A146" i="5" s="1"/>
  <c r="O344" i="5"/>
  <c r="O1353" i="5"/>
  <c r="O2848" i="5"/>
  <c r="O1654" i="5"/>
  <c r="O63" i="5"/>
  <c r="O2833" i="5"/>
  <c r="O1129" i="5"/>
  <c r="O675" i="5"/>
  <c r="O163" i="5"/>
  <c r="O2162" i="5"/>
  <c r="O2421" i="5"/>
  <c r="O1391" i="5"/>
  <c r="O2036" i="5"/>
  <c r="A2036" i="5" s="1"/>
  <c r="O1840" i="5"/>
  <c r="O2442" i="5"/>
  <c r="O309" i="5"/>
  <c r="A309" i="5" s="1"/>
  <c r="O1382" i="5"/>
  <c r="A1382" i="5" s="1"/>
  <c r="O1244" i="5"/>
  <c r="O1368" i="5"/>
  <c r="O382" i="5"/>
  <c r="O317" i="5"/>
  <c r="A317" i="5" s="1"/>
  <c r="O1659" i="5"/>
  <c r="A1659" i="5" s="1"/>
  <c r="O718" i="5"/>
  <c r="O747" i="5"/>
  <c r="O120" i="5"/>
  <c r="A120" i="5" s="1"/>
  <c r="O128" i="5"/>
  <c r="O1492" i="5"/>
  <c r="O1324" i="5"/>
  <c r="O582" i="5"/>
  <c r="A582" i="5" s="1"/>
  <c r="O219" i="5"/>
  <c r="O2474" i="5"/>
  <c r="A2474" i="5" s="1"/>
  <c r="O181" i="5"/>
  <c r="O58" i="5"/>
  <c r="O1895" i="5"/>
  <c r="O936" i="5"/>
  <c r="O1017" i="5"/>
  <c r="O2192" i="5"/>
  <c r="A2192" i="5" s="1"/>
  <c r="O2309" i="5"/>
  <c r="O1827" i="5"/>
  <c r="O2744" i="5"/>
  <c r="O2657" i="5"/>
  <c r="O2831" i="5"/>
  <c r="O2345" i="5"/>
  <c r="O380" i="5"/>
  <c r="O2087" i="5"/>
  <c r="A2087" i="5" s="1"/>
  <c r="O359" i="5"/>
  <c r="O2121" i="5"/>
  <c r="O2492" i="5"/>
  <c r="O1702" i="5"/>
  <c r="O604" i="5"/>
  <c r="O1569" i="5"/>
  <c r="A1569" i="5" s="1"/>
  <c r="O1517" i="5"/>
  <c r="A1517" i="5" s="1"/>
  <c r="O549" i="5"/>
  <c r="A549" i="5" s="1"/>
  <c r="O540" i="5"/>
  <c r="O1401" i="5"/>
  <c r="A1401" i="5" s="1"/>
  <c r="O97" i="5"/>
  <c r="O2392" i="5"/>
  <c r="O526" i="5"/>
  <c r="O1549" i="5"/>
  <c r="O2401" i="5"/>
  <c r="O1848" i="5"/>
  <c r="O1515" i="5"/>
  <c r="O2552" i="5"/>
  <c r="A2552" i="5" s="1"/>
  <c r="O1656" i="5"/>
  <c r="O1908" i="5"/>
  <c r="O2241" i="5"/>
  <c r="O2127" i="5"/>
  <c r="O2201" i="5"/>
  <c r="O1063" i="5"/>
  <c r="O1451" i="5"/>
  <c r="O284" i="5"/>
  <c r="O1250" i="5"/>
  <c r="O2289" i="5"/>
  <c r="O2878" i="5"/>
  <c r="O2619" i="5"/>
  <c r="O2235" i="5"/>
  <c r="A2235" i="5" s="1"/>
  <c r="O1069" i="5"/>
  <c r="O364" i="5"/>
  <c r="O327" i="5"/>
  <c r="O2819" i="5"/>
  <c r="O1573" i="5"/>
  <c r="A1573" i="5" s="1"/>
  <c r="O1066" i="5"/>
  <c r="O1956" i="5"/>
  <c r="O1575" i="5"/>
  <c r="O1434" i="5"/>
  <c r="O766" i="5"/>
  <c r="O945" i="5"/>
  <c r="A945" i="5" s="1"/>
  <c r="O669" i="5"/>
  <c r="O2107" i="5"/>
  <c r="O771" i="5"/>
  <c r="O2035" i="5"/>
  <c r="O342" i="5"/>
  <c r="A342" i="5" s="1"/>
  <c r="O742" i="5"/>
  <c r="O1283" i="5"/>
  <c r="O1295" i="5"/>
  <c r="O1312" i="5"/>
  <c r="O2844" i="5"/>
  <c r="O1500" i="5"/>
  <c r="A1500" i="5" s="1"/>
  <c r="O2103" i="5"/>
  <c r="O790" i="5"/>
  <c r="A790" i="5" s="1"/>
  <c r="O1876" i="5"/>
  <c r="O2120" i="5"/>
  <c r="O77" i="5"/>
  <c r="O1206" i="5"/>
  <c r="O1856" i="5"/>
  <c r="O1091" i="5"/>
  <c r="O2181" i="5"/>
  <c r="O207" i="5"/>
  <c r="A207" i="5" s="1"/>
  <c r="O2626" i="5"/>
  <c r="O2827" i="5"/>
  <c r="O2065" i="5"/>
  <c r="O109" i="5"/>
  <c r="A109" i="5" s="1"/>
  <c r="O281" i="5"/>
  <c r="O1622" i="5"/>
  <c r="O105" i="5"/>
  <c r="O563" i="5"/>
  <c r="A563" i="5" s="1"/>
  <c r="O2229" i="5"/>
  <c r="O1681" i="5"/>
  <c r="O2847" i="5"/>
  <c r="A2847" i="5" s="1"/>
  <c r="O2615" i="5"/>
  <c r="A2615" i="5" s="1"/>
  <c r="O2076" i="5"/>
  <c r="O1364" i="5"/>
  <c r="O769" i="5"/>
  <c r="O795" i="5"/>
  <c r="O124" i="5"/>
  <c r="A124" i="5" s="1"/>
  <c r="O1674" i="5"/>
  <c r="O320" i="5"/>
  <c r="O293" i="5"/>
  <c r="A293" i="5" s="1"/>
  <c r="O1358" i="5"/>
  <c r="O1959" i="5"/>
  <c r="O1516" i="5"/>
  <c r="O2834" i="5"/>
  <c r="O1574" i="5"/>
  <c r="A1574" i="5" s="1"/>
  <c r="O2449" i="5"/>
  <c r="O2098" i="5"/>
  <c r="O240" i="5"/>
  <c r="A240" i="5" s="1"/>
  <c r="O2349" i="5"/>
  <c r="O777" i="5"/>
  <c r="O1860" i="5"/>
  <c r="O2006" i="5"/>
  <c r="O876" i="5"/>
  <c r="A876" i="5" s="1"/>
  <c r="O968" i="5"/>
  <c r="O93" i="5"/>
  <c r="O2663" i="5"/>
  <c r="O901" i="5"/>
  <c r="O1664" i="5"/>
  <c r="A1664" i="5" s="1"/>
  <c r="O1730" i="5"/>
  <c r="O678" i="5"/>
  <c r="O1706" i="5"/>
  <c r="O1284" i="5"/>
  <c r="A1284" i="5" s="1"/>
  <c r="O230" i="5"/>
  <c r="O2749" i="5"/>
  <c r="O1640" i="5"/>
  <c r="A1640" i="5" s="1"/>
  <c r="O402" i="5"/>
  <c r="O1811" i="5"/>
  <c r="O1337" i="5"/>
  <c r="O1008" i="5"/>
  <c r="O1380" i="5"/>
  <c r="O641" i="5"/>
  <c r="O1464" i="5"/>
  <c r="O2054" i="5"/>
  <c r="O2518" i="5"/>
  <c r="A2518" i="5" s="1"/>
  <c r="O456" i="5"/>
  <c r="O1048" i="5"/>
  <c r="O2849" i="5"/>
  <c r="O1498" i="5"/>
  <c r="O1045" i="5"/>
  <c r="A1045" i="5" s="1"/>
  <c r="O2445" i="5"/>
  <c r="O335" i="5"/>
  <c r="O1216" i="5"/>
  <c r="O1771" i="5"/>
  <c r="A1771" i="5" s="1"/>
  <c r="O2640" i="5"/>
  <c r="O861" i="5"/>
  <c r="O2047" i="5"/>
  <c r="O1292" i="5"/>
  <c r="O729" i="5"/>
  <c r="A729" i="5" s="1"/>
  <c r="O1057" i="5"/>
  <c r="O1160" i="5"/>
  <c r="O1770" i="5"/>
  <c r="O2545" i="5"/>
  <c r="O421" i="5"/>
  <c r="O637" i="5"/>
  <c r="O1819" i="5"/>
  <c r="O731" i="5"/>
  <c r="O602" i="5"/>
  <c r="O659" i="5"/>
  <c r="A659" i="5" s="1"/>
  <c r="O13" i="5"/>
  <c r="O1173" i="5"/>
  <c r="O1816" i="5"/>
  <c r="O255" i="5"/>
  <c r="O626" i="5"/>
  <c r="O855" i="5"/>
  <c r="O1071" i="5"/>
  <c r="O2654" i="5"/>
  <c r="O264" i="5"/>
  <c r="A264" i="5" s="1"/>
  <c r="O2057" i="5"/>
  <c r="O492" i="5"/>
  <c r="O1241" i="5"/>
  <c r="A1241" i="5" s="1"/>
  <c r="O1044" i="5"/>
  <c r="A1044" i="5" s="1"/>
  <c r="O2163" i="5"/>
  <c r="O2099" i="5"/>
  <c r="O2547" i="5"/>
  <c r="O1142" i="5"/>
  <c r="O2079" i="5"/>
  <c r="O2077" i="5"/>
  <c r="O195" i="5"/>
  <c r="O2863" i="5"/>
  <c r="O685" i="5"/>
  <c r="O1090" i="5"/>
  <c r="O1973" i="5"/>
  <c r="O1370" i="5"/>
  <c r="O2000" i="5"/>
  <c r="O1568" i="5"/>
  <c r="O1467" i="5"/>
  <c r="O808" i="5"/>
  <c r="O2765" i="5"/>
  <c r="O2646" i="5"/>
  <c r="O1710" i="5"/>
  <c r="O1683" i="5"/>
  <c r="O2709" i="5"/>
  <c r="O2604" i="5"/>
  <c r="O594" i="5"/>
  <c r="A594" i="5" s="1"/>
  <c r="O1053" i="5"/>
  <c r="O2426" i="5"/>
  <c r="A2426" i="5" s="1"/>
  <c r="O1852" i="5"/>
  <c r="O1176" i="5"/>
  <c r="O2014" i="5"/>
  <c r="O2017" i="5"/>
  <c r="A2017" i="5" s="1"/>
  <c r="O1445" i="5"/>
  <c r="O1082" i="5"/>
  <c r="O467" i="5"/>
  <c r="O1993" i="5"/>
  <c r="O1139" i="5"/>
  <c r="O455" i="5"/>
  <c r="A455" i="5" s="1"/>
  <c r="O651" i="5"/>
  <c r="D877" i="6"/>
  <c r="D876" i="6"/>
  <c r="A49" i="5"/>
  <c r="A469" i="5"/>
  <c r="C388" i="9"/>
  <c r="C390" i="9" s="1"/>
  <c r="B308" i="9"/>
  <c r="A275" i="5" l="1"/>
  <c r="A1495" i="5"/>
  <c r="A2671" i="5"/>
  <c r="A1813" i="5"/>
  <c r="A1739" i="5"/>
  <c r="A335" i="5"/>
  <c r="A2553" i="5"/>
  <c r="A244" i="5"/>
  <c r="A2766" i="5"/>
  <c r="A980" i="5"/>
  <c r="A756" i="5"/>
  <c r="A1375" i="5"/>
  <c r="A393" i="5"/>
  <c r="A1750" i="5"/>
  <c r="A1801" i="5"/>
  <c r="A2460" i="5"/>
  <c r="A2655" i="5"/>
  <c r="A1887" i="5"/>
  <c r="A507" i="5"/>
  <c r="A2252" i="5"/>
  <c r="A2599" i="5"/>
  <c r="A1437" i="5"/>
  <c r="A1041" i="5"/>
  <c r="A299" i="5"/>
  <c r="A2767" i="5"/>
  <c r="A2044" i="5"/>
  <c r="A458" i="5"/>
  <c r="A2066" i="5"/>
  <c r="A1939" i="5"/>
  <c r="A1274" i="5"/>
  <c r="A229" i="5"/>
  <c r="A745" i="5"/>
  <c r="A115" i="5"/>
  <c r="A1207" i="5"/>
  <c r="A1357" i="5"/>
  <c r="A1231" i="5"/>
  <c r="A2384" i="5"/>
  <c r="A228" i="5"/>
  <c r="A1389" i="5"/>
  <c r="A585" i="5"/>
  <c r="A772" i="5"/>
  <c r="A2702" i="5"/>
  <c r="A627" i="5"/>
  <c r="A1246" i="5"/>
  <c r="A2088" i="5"/>
  <c r="A1800" i="5"/>
  <c r="A432" i="5"/>
  <c r="A2826" i="5"/>
  <c r="A1959" i="5"/>
  <c r="A374" i="5"/>
  <c r="A1816" i="5"/>
  <c r="A2626" i="5"/>
  <c r="A1762" i="5"/>
  <c r="A412" i="5"/>
  <c r="A1173" i="5"/>
  <c r="A724" i="5"/>
  <c r="A1176" i="5"/>
  <c r="A1852" i="5"/>
  <c r="A2111" i="5"/>
  <c r="A372" i="5"/>
  <c r="A2602" i="5"/>
  <c r="A1422" i="5"/>
  <c r="A234" i="5"/>
  <c r="A1608" i="5"/>
  <c r="A2821" i="5"/>
  <c r="A2301" i="5"/>
  <c r="A222" i="5"/>
  <c r="A1759" i="5"/>
  <c r="A727" i="5"/>
  <c r="A2786" i="5"/>
  <c r="A1923" i="5"/>
  <c r="A1646" i="5"/>
  <c r="A2535" i="5"/>
  <c r="A2306" i="5"/>
  <c r="A1776" i="5"/>
  <c r="A1226" i="5"/>
  <c r="A130" i="5"/>
  <c r="A1235" i="5"/>
  <c r="A1015" i="5"/>
  <c r="A1941" i="5"/>
  <c r="A1199" i="5"/>
  <c r="A2741" i="5"/>
  <c r="A2836" i="5"/>
  <c r="A2595" i="5"/>
  <c r="A247" i="5"/>
  <c r="A1236" i="5"/>
  <c r="A2613" i="5"/>
  <c r="A409" i="5"/>
  <c r="A255" i="5"/>
  <c r="A2827" i="5"/>
  <c r="A1358" i="5"/>
  <c r="A2445" i="5"/>
  <c r="A678" i="5"/>
  <c r="A851" i="5"/>
  <c r="A13" i="5"/>
  <c r="A257" i="5"/>
  <c r="A2040" i="5"/>
  <c r="A418" i="5"/>
  <c r="A1741" i="5"/>
  <c r="A448" i="5"/>
  <c r="A1727" i="5"/>
  <c r="A1773" i="5"/>
  <c r="A2012" i="5"/>
  <c r="A2854" i="5"/>
  <c r="A829" i="5"/>
  <c r="A736" i="5"/>
  <c r="A1565" i="5"/>
  <c r="A2369" i="5"/>
  <c r="A195" i="5"/>
  <c r="A928" i="5"/>
  <c r="A576" i="5"/>
  <c r="A470" i="5"/>
  <c r="A1386" i="5"/>
  <c r="A917" i="5"/>
  <c r="A2503" i="5"/>
  <c r="A1936" i="5"/>
  <c r="A217" i="5"/>
  <c r="A2433" i="5"/>
  <c r="A2178" i="5"/>
  <c r="A966" i="5"/>
  <c r="A1737" i="5"/>
  <c r="A1825" i="5"/>
  <c r="A20" i="5"/>
  <c r="A696" i="5"/>
  <c r="A155" i="5"/>
  <c r="A842" i="5"/>
  <c r="A256" i="5"/>
  <c r="A191" i="5"/>
  <c r="A1088" i="5"/>
  <c r="A2175" i="5"/>
  <c r="A1812" i="5"/>
  <c r="A2333" i="5"/>
  <c r="A2368" i="5"/>
  <c r="A2650" i="5"/>
  <c r="A819" i="5"/>
  <c r="A2074" i="5"/>
  <c r="A1700" i="5"/>
  <c r="A1255" i="5"/>
  <c r="A1522" i="5"/>
  <c r="A111" i="5"/>
  <c r="A14" i="5"/>
  <c r="A1905" i="5"/>
  <c r="A2062" i="5"/>
  <c r="A2035" i="5"/>
  <c r="A2747" i="5"/>
  <c r="A771" i="5"/>
  <c r="A2517" i="5"/>
  <c r="A2273" i="5"/>
  <c r="A304" i="5"/>
  <c r="A1456" i="5"/>
  <c r="A1730" i="5"/>
  <c r="A1834" i="5"/>
  <c r="A2002" i="5"/>
  <c r="A1902" i="5"/>
  <c r="A2004" i="5"/>
  <c r="A1690" i="5"/>
  <c r="A1156" i="5"/>
  <c r="A586" i="5"/>
  <c r="A2548" i="5"/>
  <c r="A1879" i="5"/>
  <c r="A1411" i="5"/>
  <c r="A884" i="5"/>
  <c r="A1918" i="5"/>
  <c r="A2549" i="5"/>
  <c r="A2603" i="5"/>
  <c r="A899" i="5"/>
  <c r="A807" i="5"/>
  <c r="A1886" i="5"/>
  <c r="A52" i="5"/>
  <c r="A1433" i="5"/>
  <c r="A1960" i="5"/>
  <c r="A468" i="5"/>
  <c r="A939" i="5"/>
  <c r="A223" i="5"/>
  <c r="A1804" i="5"/>
  <c r="A472" i="5"/>
  <c r="A141" i="5"/>
  <c r="A1658" i="5"/>
  <c r="A398" i="5"/>
  <c r="A1805" i="5"/>
  <c r="A1748" i="5"/>
  <c r="A2242" i="5"/>
  <c r="A2764" i="5"/>
  <c r="A268" i="5"/>
  <c r="A2541" i="5"/>
  <c r="A715" i="5"/>
  <c r="A101" i="5"/>
  <c r="A2296" i="5"/>
  <c r="A2491" i="5"/>
  <c r="A2808" i="5"/>
  <c r="A2809" i="5"/>
  <c r="A1216" i="5"/>
  <c r="A2867" i="5"/>
  <c r="A1090" i="5"/>
  <c r="A1706" i="5"/>
  <c r="A685" i="5"/>
  <c r="A2863" i="5"/>
  <c r="A2077" i="5"/>
  <c r="A25" i="5"/>
  <c r="A2284" i="5"/>
  <c r="A1221" i="5"/>
  <c r="A955" i="5"/>
  <c r="A2567" i="5"/>
  <c r="A1474" i="5"/>
  <c r="A1644" i="5"/>
  <c r="A2644" i="5"/>
  <c r="A1180" i="5"/>
  <c r="A802" i="5"/>
  <c r="A2825" i="5"/>
  <c r="A2323" i="5"/>
  <c r="A944" i="5"/>
  <c r="A1313" i="5"/>
  <c r="A1920" i="5"/>
  <c r="A1004" i="5"/>
  <c r="A1000" i="5"/>
  <c r="A1164" i="5"/>
  <c r="A2584" i="5"/>
  <c r="A716" i="5"/>
  <c r="A2206" i="5"/>
  <c r="A395" i="5"/>
  <c r="A619" i="5"/>
  <c r="A534" i="5"/>
  <c r="A693" i="5"/>
  <c r="A1142" i="5"/>
  <c r="A2255" i="5"/>
  <c r="A1257" i="5"/>
  <c r="A943" i="5"/>
  <c r="A1459" i="5"/>
  <c r="A2688" i="5"/>
  <c r="A2198" i="5"/>
  <c r="A1994" i="5"/>
  <c r="A1514" i="5"/>
  <c r="A254" i="5"/>
  <c r="A2358" i="5"/>
  <c r="A473" i="5"/>
  <c r="A248" i="5"/>
  <c r="A822" i="5"/>
  <c r="A2315" i="5"/>
  <c r="A784" i="5"/>
  <c r="A1943" i="5"/>
  <c r="A523" i="5"/>
  <c r="A2292" i="5"/>
  <c r="A1586" i="5"/>
  <c r="A2508" i="5"/>
  <c r="A2760" i="5"/>
  <c r="A132" i="5"/>
  <c r="A481" i="5"/>
  <c r="A1239" i="5"/>
  <c r="A754" i="5"/>
  <c r="A225" i="5"/>
  <c r="A346" i="5"/>
  <c r="A2804" i="5"/>
  <c r="A935" i="5"/>
  <c r="A2740" i="5"/>
  <c r="A1197" i="5"/>
  <c r="A652" i="5"/>
  <c r="A1911" i="5"/>
  <c r="A259" i="5"/>
  <c r="A622" i="5"/>
  <c r="A2261" i="5"/>
  <c r="A1297" i="5"/>
  <c r="A2007" i="5"/>
  <c r="A2202" i="5"/>
  <c r="A2773" i="5"/>
  <c r="A927" i="5"/>
  <c r="A2653" i="5"/>
  <c r="A1167" i="5"/>
  <c r="A178" i="5"/>
  <c r="A2570" i="5"/>
  <c r="A2666" i="5"/>
  <c r="A1784" i="5"/>
  <c r="A2662" i="5"/>
  <c r="A2413" i="5"/>
  <c r="A2751" i="5"/>
  <c r="A925" i="5"/>
  <c r="A365" i="5"/>
  <c r="A2134" i="5"/>
  <c r="A2592" i="5"/>
  <c r="A450" i="5"/>
  <c r="A79" i="5"/>
  <c r="A1166" i="5"/>
  <c r="A1137" i="5"/>
  <c r="A2634" i="5"/>
  <c r="A1330" i="5"/>
  <c r="A2585" i="5"/>
  <c r="A1945" i="5"/>
  <c r="A1011" i="5"/>
  <c r="A1475" i="5"/>
  <c r="A2373" i="5"/>
  <c r="A1333" i="5"/>
  <c r="A110" i="5"/>
  <c r="A854" i="5"/>
  <c r="A1480" i="5"/>
  <c r="A1447" i="5"/>
  <c r="A2244" i="5"/>
  <c r="A2303" i="5"/>
  <c r="A129" i="5"/>
  <c r="A1625" i="5"/>
  <c r="A2728" i="5"/>
  <c r="A2067" i="5"/>
  <c r="A2621" i="5"/>
  <c r="A2590" i="5"/>
  <c r="A160" i="5"/>
  <c r="A2879" i="5"/>
  <c r="A194" i="5"/>
  <c r="A1873" i="5"/>
  <c r="A1256" i="5"/>
  <c r="A1259" i="5"/>
  <c r="A2258" i="5"/>
  <c r="A796" i="5"/>
  <c r="A2097" i="5"/>
  <c r="A1912" i="5"/>
  <c r="A356" i="5"/>
  <c r="A144" i="5"/>
  <c r="A2312" i="5"/>
  <c r="A1409" i="5"/>
  <c r="A1017" i="5"/>
  <c r="A1896" i="5"/>
  <c r="A1655" i="5"/>
  <c r="A2574" i="5"/>
  <c r="A1798" i="5"/>
  <c r="A2799" i="5"/>
  <c r="A918" i="5"/>
  <c r="A751" i="5"/>
  <c r="A2690" i="5"/>
  <c r="A1233" i="5"/>
  <c r="A1432" i="5"/>
  <c r="A680" i="5"/>
  <c r="A698" i="5"/>
  <c r="A137" i="5"/>
  <c r="A814" i="5"/>
  <c r="A1638" i="5"/>
  <c r="A2079" i="5"/>
  <c r="A529" i="5"/>
  <c r="A1927" i="5"/>
  <c r="A1785" i="5"/>
  <c r="A1512" i="5"/>
  <c r="A2322" i="5"/>
  <c r="A166" i="5"/>
  <c r="A2589" i="5"/>
  <c r="A2678" i="5"/>
  <c r="A2774" i="5"/>
  <c r="A116" i="5"/>
  <c r="A2564" i="5"/>
  <c r="A1032" i="5"/>
  <c r="A1998" i="5"/>
  <c r="A1027" i="5"/>
  <c r="A1756" i="5"/>
  <c r="A1786" i="5"/>
  <c r="A862" i="5"/>
  <c r="A2513" i="5"/>
  <c r="A1815" i="5"/>
  <c r="A781" i="5"/>
  <c r="A972" i="5"/>
  <c r="A2172" i="5"/>
  <c r="A2402" i="5"/>
  <c r="A2123" i="5"/>
  <c r="A2670" i="5"/>
  <c r="A541" i="5"/>
  <c r="A1965" i="5"/>
  <c r="A2218" i="5"/>
  <c r="A1019" i="5"/>
  <c r="A542" i="5"/>
  <c r="A740" i="5"/>
  <c r="A1038" i="5"/>
  <c r="A2136" i="5"/>
  <c r="A2674" i="5"/>
  <c r="A1794" i="5"/>
  <c r="A1863" i="5"/>
  <c r="A1760" i="5"/>
  <c r="A2399" i="5"/>
  <c r="A447" i="5"/>
  <c r="A566" i="5"/>
  <c r="A628" i="5"/>
  <c r="A1797" i="5"/>
  <c r="A2652" i="5"/>
  <c r="A2683" i="5"/>
  <c r="A2638" i="5"/>
  <c r="A2812" i="5"/>
  <c r="A2687" i="5"/>
  <c r="A2851" i="5"/>
  <c r="A1009" i="5"/>
  <c r="A843" i="5"/>
  <c r="A2495" i="5"/>
  <c r="A1022" i="5"/>
  <c r="A452" i="5"/>
  <c r="A2432" i="5"/>
  <c r="A2468" i="5"/>
  <c r="A2452" i="5"/>
  <c r="A1172" i="5"/>
  <c r="A1764" i="5"/>
  <c r="A1744" i="5"/>
  <c r="A900" i="5"/>
  <c r="A318" i="5"/>
  <c r="A54" i="5"/>
  <c r="A1182" i="5"/>
  <c r="A1217" i="5"/>
  <c r="A1839" i="5"/>
  <c r="A474" i="5"/>
  <c r="A294" i="5"/>
  <c r="A1225" i="5"/>
  <c r="A770" i="5"/>
  <c r="A2500" i="5"/>
  <c r="A301" i="5"/>
  <c r="A1924" i="5"/>
  <c r="A1740" i="5"/>
  <c r="A2730" i="5"/>
  <c r="A440" i="5"/>
  <c r="A119" i="5"/>
  <c r="A759" i="5"/>
  <c r="A1964" i="5"/>
  <c r="A2283" i="5"/>
  <c r="A2071" i="5"/>
  <c r="A1810" i="5"/>
  <c r="A2240" i="5"/>
  <c r="A1783" i="5"/>
  <c r="A2001" i="5"/>
  <c r="A396" i="5"/>
  <c r="A57" i="5"/>
  <c r="A1203" i="5"/>
  <c r="A1280" i="5"/>
  <c r="A2762" i="5"/>
  <c r="A2457" i="5"/>
  <c r="A2081" i="5"/>
  <c r="A1296" i="5"/>
  <c r="A552" i="5"/>
  <c r="A2302" i="5"/>
  <c r="A813" i="5"/>
  <c r="A343" i="5"/>
  <c r="A1486" i="5"/>
  <c r="A1478" i="5"/>
  <c r="A1021" i="5"/>
  <c r="A1904" i="5"/>
  <c r="A2806" i="5"/>
  <c r="A1078" i="5"/>
  <c r="A1100" i="5"/>
  <c r="A1120" i="5"/>
  <c r="A973" i="5"/>
  <c r="A538" i="5"/>
  <c r="A1666" i="5"/>
  <c r="A2580" i="5"/>
  <c r="A2532" i="5"/>
  <c r="A2871" i="5"/>
  <c r="A750" i="5"/>
  <c r="A277" i="5"/>
  <c r="A503" i="5"/>
  <c r="A555" i="5"/>
  <c r="A2830" i="5"/>
  <c r="A856" i="5"/>
  <c r="A863" i="5"/>
  <c r="A574" i="5"/>
  <c r="A2707" i="5"/>
  <c r="A2794" i="5"/>
  <c r="A427" i="5"/>
  <c r="A993" i="5"/>
  <c r="A2078" i="5"/>
  <c r="A200" i="5"/>
  <c r="A2729" i="5"/>
  <c r="A810" i="5"/>
  <c r="A262" i="5"/>
  <c r="A956" i="5"/>
  <c r="A1318" i="5"/>
  <c r="A979" i="5"/>
  <c r="A2519" i="5"/>
  <c r="A2597" i="5"/>
  <c r="A494" i="5"/>
  <c r="A2479" i="5"/>
  <c r="A1734" i="5"/>
  <c r="A2135" i="5"/>
  <c r="A1171" i="5"/>
  <c r="A2858" i="5"/>
  <c r="A618" i="5"/>
  <c r="A1023" i="5"/>
  <c r="A2753" i="5"/>
  <c r="A732" i="5"/>
  <c r="A1746" i="5"/>
  <c r="A2815" i="5"/>
  <c r="A1454" i="5"/>
  <c r="A2361" i="5"/>
  <c r="A1034" i="5"/>
  <c r="A1275" i="5"/>
  <c r="A2142" i="5"/>
  <c r="A873" i="5"/>
  <c r="A866" i="5"/>
  <c r="A2379" i="5"/>
  <c r="A2259" i="5"/>
  <c r="A2814" i="5"/>
  <c r="A1582" i="5"/>
  <c r="A2300" i="5"/>
  <c r="A817" i="5"/>
  <c r="A106" i="5"/>
  <c r="A1637" i="5"/>
  <c r="A2725" i="5"/>
  <c r="A554" i="5"/>
  <c r="A2515" i="5"/>
  <c r="A1162" i="5"/>
  <c r="A1101" i="5"/>
  <c r="A499" i="5"/>
  <c r="A1279" i="5"/>
  <c r="A2108" i="5"/>
  <c r="A1185" i="5"/>
  <c r="A2473" i="5"/>
  <c r="A518" i="5"/>
  <c r="A2423" i="5"/>
  <c r="A349" i="5"/>
  <c r="A2216" i="5"/>
  <c r="A1117" i="5"/>
  <c r="A60" i="5"/>
  <c r="A1987" i="5"/>
  <c r="A1968" i="5"/>
  <c r="A2505" i="5"/>
  <c r="A948" i="5"/>
  <c r="A86" i="5"/>
  <c r="A361" i="5"/>
  <c r="A1242" i="5"/>
  <c r="A2622" i="5"/>
  <c r="A2051" i="5"/>
  <c r="A439" i="5"/>
  <c r="A2266" i="5"/>
  <c r="A2798" i="5"/>
  <c r="A220" i="5"/>
  <c r="A2186" i="5"/>
  <c r="A912" i="5"/>
  <c r="A496" i="5"/>
  <c r="A1002" i="5"/>
  <c r="A489" i="5"/>
  <c r="A2790" i="5"/>
  <c r="A8" i="5"/>
  <c r="A1561" i="5"/>
  <c r="A2455" i="5"/>
  <c r="A1228" i="5"/>
  <c r="A204" i="5"/>
  <c r="A2400" i="5"/>
  <c r="A1202" i="5"/>
  <c r="A657" i="5"/>
  <c r="A419" i="5"/>
  <c r="A2231" i="5"/>
  <c r="A2555" i="5"/>
  <c r="A2043" i="5"/>
  <c r="A2748" i="5"/>
  <c r="A823" i="5"/>
  <c r="A4" i="5"/>
  <c r="A302" i="5"/>
  <c r="A947" i="5"/>
  <c r="A1867" i="5"/>
  <c r="A1928" i="5"/>
  <c r="A794" i="5"/>
  <c r="A2075" i="5"/>
  <c r="A746" i="5"/>
  <c r="A89" i="5"/>
  <c r="A1849" i="5"/>
  <c r="A2027" i="5"/>
  <c r="A1155" i="5"/>
  <c r="A1757" i="5"/>
  <c r="A2313" i="5"/>
  <c r="A1290" i="5"/>
  <c r="A1065" i="5"/>
  <c r="A2466" i="5"/>
  <c r="A589" i="5"/>
  <c r="A2877" i="5"/>
  <c r="A2525" i="5"/>
  <c r="A991" i="5"/>
  <c r="A11" i="5"/>
  <c r="A2540" i="5"/>
  <c r="A2795" i="5"/>
  <c r="A578" i="5"/>
  <c r="A1749" i="5"/>
  <c r="A158" i="5"/>
  <c r="A2695" i="5"/>
  <c r="A224" i="5"/>
  <c r="A2572" i="5"/>
  <c r="A2694" i="5"/>
  <c r="A2364" i="5"/>
  <c r="A1774" i="5"/>
  <c r="A1897" i="5"/>
  <c r="A1392" i="5"/>
  <c r="A70" i="5"/>
  <c r="A2336" i="5"/>
  <c r="A1688" i="5"/>
  <c r="A2711" i="5"/>
  <c r="A2668" i="5"/>
  <c r="A1144" i="5"/>
  <c r="A209" i="5"/>
  <c r="A2168" i="5"/>
  <c r="A1040" i="5"/>
  <c r="A1636" i="5"/>
  <c r="A2270" i="5"/>
  <c r="A2403" i="5"/>
  <c r="A2520" i="5"/>
  <c r="A2268" i="5"/>
  <c r="A1916" i="5"/>
  <c r="A478" i="5"/>
  <c r="A75" i="5"/>
  <c r="A1306" i="5"/>
  <c r="A2469" i="5"/>
  <c r="A720" i="5"/>
  <c r="A1131" i="5"/>
  <c r="A2126" i="5"/>
  <c r="A1698" i="5"/>
  <c r="A762" i="5"/>
  <c r="A1237" i="5"/>
  <c r="A1703" i="5"/>
  <c r="A1436" i="5"/>
  <c r="A2859" i="5"/>
  <c r="A68" i="5"/>
  <c r="A951" i="5"/>
  <c r="A91" i="5"/>
  <c r="A543" i="5"/>
  <c r="A2476" i="5"/>
  <c r="A1851" i="5"/>
  <c r="A1542" i="5"/>
  <c r="A165" i="5"/>
  <c r="A1532" i="5"/>
  <c r="A1104" i="5"/>
  <c r="A2820" i="5"/>
  <c r="A2073" i="5"/>
  <c r="A2374" i="5"/>
  <c r="A1384" i="5"/>
  <c r="A1807" i="5"/>
  <c r="A2803" i="5"/>
  <c r="A2810" i="5"/>
  <c r="A2456" i="5"/>
  <c r="A623" i="5"/>
  <c r="A2735" i="5"/>
  <c r="A1033" i="5"/>
  <c r="A2612" i="5"/>
  <c r="A874" i="5"/>
  <c r="A1765" i="5"/>
  <c r="A844" i="5"/>
  <c r="A1457" i="5"/>
  <c r="A1795" i="5"/>
  <c r="A1983" i="5"/>
  <c r="A2013" i="5"/>
  <c r="A2779" i="5"/>
  <c r="A2700" i="5"/>
  <c r="A72" i="5"/>
  <c r="A1214" i="5"/>
  <c r="A958" i="5"/>
  <c r="A755" i="5"/>
  <c r="A2346" i="5"/>
  <c r="A2045" i="5"/>
  <c r="A1414" i="5"/>
  <c r="A1926" i="5"/>
  <c r="A1623" i="5"/>
  <c r="A950" i="5"/>
  <c r="A1587" i="5"/>
  <c r="A621" i="5"/>
  <c r="A1589" i="5"/>
  <c r="A1766" i="5"/>
  <c r="A1103" i="5"/>
  <c r="A235" i="5"/>
  <c r="A1635" i="5"/>
  <c r="A1062" i="5"/>
  <c r="A2861" i="5"/>
  <c r="A600" i="5"/>
  <c r="A1270" i="5"/>
  <c r="A2818" i="5"/>
  <c r="A758" i="5"/>
  <c r="A638" i="5"/>
  <c r="A475" i="5"/>
  <c r="A924" i="5"/>
  <c r="A2664" i="5"/>
  <c r="A1488" i="5"/>
  <c r="A2041" i="5"/>
  <c r="A28" i="5"/>
  <c r="A498" i="5"/>
  <c r="A1146" i="5"/>
  <c r="A1922" i="5"/>
  <c r="A2862" i="5"/>
  <c r="A2137" i="5"/>
  <c r="A2632" i="5"/>
  <c r="A1671" i="5"/>
  <c r="A1282" i="5"/>
  <c r="A1264" i="5"/>
  <c r="A2783" i="5"/>
  <c r="A868" i="5"/>
  <c r="A2656" i="5"/>
  <c r="A1620" i="5"/>
  <c r="A941" i="5"/>
  <c r="A2754" i="5"/>
  <c r="A760" i="5"/>
  <c r="A2578" i="5"/>
  <c r="A114" i="5"/>
  <c r="A1007" i="5"/>
  <c r="A96" i="5"/>
  <c r="A2185" i="5"/>
  <c r="A30" i="5"/>
  <c r="A347" i="5"/>
  <c r="A59" i="5"/>
  <c r="A307" i="5"/>
  <c r="A1031" i="5"/>
  <c r="A408" i="5"/>
  <c r="A596" i="5"/>
  <c r="A673" i="5"/>
  <c r="A1251" i="5"/>
  <c r="A568" i="5"/>
  <c r="A459" i="5"/>
  <c r="A40" i="5"/>
  <c r="A2627" i="5"/>
  <c r="A960" i="5"/>
  <c r="A609" i="5"/>
  <c r="A1992" i="5"/>
  <c r="A415" i="5"/>
  <c r="A1304" i="5"/>
  <c r="A386" i="5"/>
  <c r="A286" i="5"/>
  <c r="A728" i="5"/>
  <c r="A1328" i="5"/>
  <c r="A1888" i="5"/>
  <c r="A74" i="5"/>
  <c r="A2353" i="5"/>
  <c r="A313" i="5"/>
  <c r="A2008" i="5"/>
  <c r="A2386" i="5"/>
  <c r="A879" i="5"/>
  <c r="A2654" i="5"/>
  <c r="A2822" i="5"/>
  <c r="A280" i="5"/>
  <c r="A26" i="5"/>
  <c r="A1435" i="5"/>
  <c r="A779" i="5"/>
  <c r="A1243" i="5"/>
  <c r="A1161" i="5"/>
  <c r="A2183" i="5"/>
  <c r="A406" i="5"/>
  <c r="A2647" i="5"/>
  <c r="A2003" i="5"/>
  <c r="A1061" i="5"/>
  <c r="A425" i="5"/>
  <c r="A660" i="5"/>
  <c r="A524" i="5"/>
  <c r="A1348" i="5"/>
  <c r="A1238" i="5"/>
  <c r="A500" i="5"/>
  <c r="A2665" i="5"/>
  <c r="A2257" i="5"/>
  <c r="A1417" i="5"/>
  <c r="A615" i="5"/>
  <c r="A1717" i="5"/>
  <c r="A2721" i="5"/>
  <c r="A2839" i="5"/>
  <c r="A2211" i="5"/>
  <c r="A1880" i="5"/>
  <c r="A423" i="5"/>
  <c r="A319" i="5"/>
  <c r="A2356" i="5"/>
  <c r="A2838" i="5"/>
  <c r="A841" i="5"/>
  <c r="A2734" i="5"/>
  <c r="A1957" i="5"/>
  <c r="A545" i="5"/>
  <c r="A2376" i="5"/>
  <c r="A1287" i="5"/>
  <c r="A1722" i="5"/>
  <c r="A1633" i="5"/>
  <c r="A1356" i="5"/>
  <c r="A1930" i="5"/>
  <c r="A1556" i="5"/>
  <c r="A2544" i="5"/>
  <c r="A711" i="5"/>
  <c r="A2086" i="5"/>
  <c r="A2419" i="5"/>
  <c r="A2800" i="5"/>
  <c r="A2493" i="5"/>
  <c r="A2582" i="5"/>
  <c r="A21" i="5"/>
  <c r="A1729" i="5"/>
  <c r="A16" i="5"/>
  <c r="A2056" i="5"/>
  <c r="A987" i="5"/>
  <c r="A1427" i="5"/>
  <c r="A1884" i="5"/>
  <c r="A562" i="5"/>
  <c r="A1564" i="5"/>
  <c r="A989" i="5"/>
  <c r="A2530" i="5"/>
  <c r="A1859" i="5"/>
  <c r="A45" i="5"/>
  <c r="A417" i="5"/>
  <c r="A1158" i="5"/>
  <c r="A1121" i="5"/>
  <c r="A2832" i="5"/>
  <c r="A530" i="5"/>
  <c r="A1535" i="5"/>
  <c r="A493" i="5"/>
  <c r="A1126" i="5"/>
  <c r="A1872" i="5"/>
  <c r="A65" i="5"/>
  <c r="A1862" i="5"/>
  <c r="A1809" i="5"/>
  <c r="A2860" i="5"/>
  <c r="A147" i="5"/>
  <c r="A887" i="5"/>
  <c r="A1477" i="5"/>
  <c r="A1339" i="5"/>
  <c r="A929" i="5"/>
  <c r="A2719" i="5"/>
  <c r="A117" i="5"/>
  <c r="A2704" i="5"/>
  <c r="A2398" i="5"/>
  <c r="A288" i="5"/>
  <c r="A532" i="5"/>
  <c r="A1060" i="5"/>
  <c r="A674" i="5"/>
  <c r="A938" i="5"/>
  <c r="A1889" i="5"/>
  <c r="A656" i="5"/>
  <c r="A888" i="5"/>
  <c r="A1721" i="5"/>
  <c r="A357" i="5"/>
  <c r="A1397" i="5"/>
  <c r="A487" i="5"/>
  <c r="A1365" i="5"/>
  <c r="A1878" i="5"/>
  <c r="A484" i="5"/>
  <c r="A725" i="5"/>
  <c r="A358" i="5"/>
  <c r="A1684" i="5"/>
  <c r="A1277" i="5"/>
  <c r="A1781" i="5"/>
  <c r="A2499" i="5"/>
  <c r="A2038" i="5"/>
  <c r="A2146" i="5"/>
  <c r="A1642" i="5"/>
  <c r="A1861" i="5"/>
  <c r="A238" i="5"/>
  <c r="A2682" i="5"/>
  <c r="A1613" i="5"/>
  <c r="A2608" i="5"/>
  <c r="A245" i="5"/>
  <c r="A2396" i="5"/>
  <c r="A241" i="5"/>
  <c r="A2327" i="5"/>
  <c r="A2708" i="5"/>
  <c r="A2350" i="5"/>
  <c r="A2330" i="5"/>
  <c r="A2649" i="5"/>
  <c r="A1595" i="5"/>
  <c r="A1539" i="5"/>
  <c r="A700" i="5"/>
  <c r="A2165" i="5"/>
  <c r="A1753" i="5"/>
  <c r="A2487" i="5"/>
  <c r="A1211" i="5"/>
  <c r="A1025" i="5"/>
  <c r="A161" i="5"/>
  <c r="A569" i="5"/>
  <c r="A2159" i="5"/>
  <c r="A2796" i="5"/>
  <c r="A270" i="5"/>
  <c r="A324" i="5"/>
  <c r="A2658" i="5"/>
  <c r="A1963" i="5"/>
  <c r="A1713" i="5"/>
  <c r="A721" i="5"/>
  <c r="A2768" i="5"/>
  <c r="A2563" i="5"/>
  <c r="A1866" i="5"/>
  <c r="A2547" i="5"/>
  <c r="A2718" i="5"/>
  <c r="A847" i="5"/>
  <c r="A1999" i="5"/>
  <c r="A2238" i="5"/>
  <c r="A1302" i="5"/>
  <c r="A2378" i="5"/>
  <c r="A1450" i="5"/>
  <c r="A2629" i="5"/>
  <c r="A2022" i="5"/>
  <c r="A649" i="5"/>
  <c r="A2778" i="5"/>
  <c r="A1875" i="5"/>
  <c r="A1326" i="5"/>
  <c r="A2167" i="5"/>
  <c r="A2551" i="5"/>
  <c r="A965" i="5"/>
  <c r="A426" i="5"/>
  <c r="A849" i="5"/>
  <c r="A860" i="5"/>
  <c r="A612" i="5"/>
  <c r="A2833" i="5"/>
  <c r="A905" i="5"/>
  <c r="A1229" i="5"/>
  <c r="A1668" i="5"/>
  <c r="A800" i="5"/>
  <c r="A2511" i="5"/>
  <c r="A2420" i="5"/>
  <c r="A508" i="5"/>
  <c r="A2801" i="5"/>
  <c r="A69" i="5"/>
  <c r="A1792" i="5"/>
  <c r="A2226" i="5"/>
  <c r="A282" i="5"/>
  <c r="A1940" i="5"/>
  <c r="A517" i="5"/>
  <c r="A1086" i="5"/>
  <c r="A934" i="5"/>
  <c r="A712" i="5"/>
  <c r="A118" i="5"/>
  <c r="A2635" i="5"/>
  <c r="A333" i="5"/>
  <c r="A1163" i="5"/>
  <c r="A2732" i="5"/>
  <c r="A366" i="5"/>
  <c r="A952" i="5"/>
  <c r="A1169" i="5"/>
  <c r="A2182" i="5"/>
  <c r="A970" i="5"/>
  <c r="A2772" i="5"/>
  <c r="A46" i="5"/>
  <c r="A1001" i="5"/>
  <c r="A2618" i="5"/>
  <c r="A846" i="5"/>
  <c r="A722" i="5"/>
  <c r="A2090" i="5"/>
  <c r="A2367" i="5"/>
  <c r="A1213" i="5"/>
  <c r="A2117" i="5"/>
  <c r="A1230" i="5"/>
  <c r="A695" i="5"/>
  <c r="A71" i="5"/>
  <c r="A2308" i="5"/>
  <c r="A735" i="5"/>
  <c r="A694" i="5"/>
  <c r="A2152" i="5"/>
  <c r="A2724" i="5"/>
  <c r="A2523" i="5"/>
  <c r="A170" i="5"/>
  <c r="A2389" i="5"/>
  <c r="A1448" i="5"/>
  <c r="A2285" i="5"/>
  <c r="A1846" i="5"/>
  <c r="A2151" i="5"/>
  <c r="A684" i="5"/>
  <c r="A138" i="5"/>
  <c r="A290" i="5"/>
  <c r="A381" i="5"/>
  <c r="A1248" i="5"/>
  <c r="A1493" i="5"/>
  <c r="A1502" i="5"/>
  <c r="A704" i="5"/>
  <c r="A1761" i="5"/>
  <c r="A893" i="5"/>
  <c r="A797" i="5"/>
  <c r="A213" i="5"/>
  <c r="A2310" i="5"/>
  <c r="A2878" i="5"/>
  <c r="A540" i="5"/>
  <c r="A936" i="5"/>
  <c r="A1193" i="5"/>
  <c r="A1758" i="5"/>
  <c r="A39" i="5"/>
  <c r="A1352" i="5"/>
  <c r="A801" i="5"/>
  <c r="A451" i="5"/>
  <c r="A2388" i="5"/>
  <c r="A168" i="5"/>
  <c r="A1743" i="5"/>
  <c r="A2849" i="5"/>
  <c r="A1769" i="5"/>
  <c r="A832" i="5"/>
  <c r="A2245" i="5"/>
  <c r="A1191" i="5"/>
  <c r="A1868" i="5"/>
  <c r="A647" i="5"/>
  <c r="A2750" i="5"/>
  <c r="A775" i="5"/>
  <c r="A1119" i="5"/>
  <c r="A1130" i="5"/>
  <c r="A1675" i="5"/>
  <c r="A2055" i="5"/>
  <c r="A1053" i="5"/>
  <c r="A1048" i="5"/>
  <c r="A2528" i="5"/>
  <c r="A2648" i="5"/>
  <c r="A154" i="5"/>
  <c r="A1310" i="5"/>
  <c r="A2101" i="5"/>
  <c r="A162" i="5"/>
  <c r="A1473" i="5"/>
  <c r="A2195" i="5"/>
  <c r="A1686" i="5"/>
  <c r="A826" i="5"/>
  <c r="A737" i="5"/>
  <c r="A820" i="5"/>
  <c r="A271" i="5"/>
  <c r="A690" i="5"/>
  <c r="A2104" i="5"/>
  <c r="A1991" i="5"/>
  <c r="A2262" i="5"/>
  <c r="A1490" i="5"/>
  <c r="A471" i="5"/>
  <c r="A2598" i="5"/>
  <c r="A242" i="5"/>
  <c r="A2091" i="5"/>
  <c r="A2722" i="5"/>
  <c r="A1252" i="5"/>
  <c r="A2797" i="5"/>
  <c r="A1915" i="5"/>
  <c r="A1030" i="5"/>
  <c r="A2534" i="5"/>
  <c r="A1790" i="5"/>
  <c r="A2069" i="5"/>
  <c r="A266" i="5"/>
  <c r="A1566" i="5"/>
  <c r="A2709" i="5"/>
  <c r="A2319" i="5"/>
  <c r="A297" i="5"/>
  <c r="A1232" i="5"/>
  <c r="A620" i="5"/>
  <c r="A976" i="5"/>
  <c r="A2792" i="5"/>
  <c r="A201" i="5"/>
  <c r="A1752" i="5"/>
  <c r="A2180" i="5"/>
  <c r="A2761" i="5"/>
  <c r="A1505" i="5"/>
  <c r="A1673" i="5"/>
  <c r="A2856" i="5"/>
  <c r="A845" i="5"/>
  <c r="A1696" i="5"/>
  <c r="A1018" i="5"/>
  <c r="A1350" i="5"/>
  <c r="A633" i="5"/>
  <c r="A1489" i="5"/>
  <c r="A1821" i="5"/>
  <c r="A1796" i="5"/>
  <c r="A877" i="5"/>
  <c r="A38" i="5"/>
  <c r="A2527" i="5"/>
  <c r="A2019" i="5"/>
  <c r="A123" i="5"/>
  <c r="A1244" i="5"/>
  <c r="A1682" i="5"/>
  <c r="A1461" i="5"/>
  <c r="A1501" i="5"/>
  <c r="A2408" i="5"/>
  <c r="A1948" i="5"/>
  <c r="A414" i="5"/>
  <c r="A1220" i="5"/>
  <c r="A1003" i="5"/>
  <c r="A1332" i="5"/>
  <c r="A345" i="5"/>
  <c r="A99" i="5"/>
  <c r="A1869" i="5"/>
  <c r="A2749" i="5"/>
  <c r="A2289" i="5"/>
  <c r="A2377" i="5"/>
  <c r="A315" i="5"/>
  <c r="A1577" i="5"/>
  <c r="A1097" i="5"/>
  <c r="A215" i="5"/>
  <c r="A1647" i="5"/>
  <c r="A214" i="5"/>
  <c r="A436" i="5"/>
  <c r="A2274" i="5"/>
  <c r="A602" i="5"/>
  <c r="A2328" i="5"/>
  <c r="A703" i="5"/>
  <c r="A2340" i="5"/>
  <c r="A62" i="5"/>
  <c r="A511" i="5"/>
  <c r="A1147" i="5"/>
  <c r="A1955" i="5"/>
  <c r="A218" i="5"/>
  <c r="A2154" i="5"/>
  <c r="A243" i="5"/>
  <c r="A2775" i="5"/>
  <c r="A953" i="5"/>
  <c r="A2173" i="5"/>
  <c r="A786" i="5"/>
  <c r="A136" i="5"/>
  <c r="A1215" i="5"/>
  <c r="A731" i="5"/>
  <c r="A379" i="5"/>
  <c r="A1588" i="5"/>
  <c r="A1925" i="5"/>
  <c r="A236" i="5"/>
  <c r="A505" i="5"/>
  <c r="A1938" i="5"/>
  <c r="A2837" i="5"/>
  <c r="A548" i="5"/>
  <c r="A787" i="5"/>
  <c r="A2037" i="5"/>
  <c r="A2083" i="5"/>
  <c r="A2005" i="5"/>
  <c r="A1826" i="5"/>
  <c r="A923" i="5"/>
  <c r="A2348" i="5"/>
  <c r="A1747" i="5"/>
  <c r="A2311" i="5"/>
  <c r="A1240" i="5"/>
  <c r="A2522" i="5"/>
  <c r="A2817" i="5"/>
  <c r="A2679" i="5"/>
  <c r="A891" i="5"/>
  <c r="A2784" i="5"/>
  <c r="A233" i="5"/>
  <c r="A1177" i="5"/>
  <c r="A403" i="5"/>
  <c r="A1395" i="5"/>
  <c r="A922" i="5"/>
  <c r="A1469" i="5"/>
  <c r="A1903" i="5"/>
  <c r="A2659" i="5"/>
  <c r="A2461" i="5"/>
  <c r="A2606" i="5"/>
  <c r="A2269" i="5"/>
  <c r="A1570" i="5"/>
  <c r="A1967" i="5"/>
  <c r="A2414" i="5"/>
  <c r="A377" i="5"/>
  <c r="A2873" i="5"/>
  <c r="A1466" i="5"/>
  <c r="A2485" i="5"/>
  <c r="A1363" i="5"/>
  <c r="A465" i="5"/>
  <c r="A2184" i="5"/>
  <c r="A1547" i="5"/>
  <c r="A2467" i="5"/>
  <c r="A940" i="5"/>
  <c r="A370" i="5"/>
  <c r="A1145" i="5"/>
  <c r="A2247" i="5"/>
  <c r="A2726" i="5"/>
  <c r="A625" i="5"/>
  <c r="A1952" i="5"/>
  <c r="A655" i="5"/>
  <c r="A2133" i="5"/>
  <c r="A983" i="5"/>
  <c r="A1165" i="5"/>
  <c r="A1523" i="5"/>
  <c r="A858" i="5"/>
  <c r="A930" i="5"/>
  <c r="A2600" i="5"/>
  <c r="A990" i="5"/>
  <c r="A768" i="5"/>
  <c r="A2459" i="5"/>
  <c r="A785" i="5"/>
  <c r="A50" i="5"/>
  <c r="A186" i="5"/>
  <c r="A2454" i="5"/>
  <c r="A2855" i="5"/>
  <c r="A1179" i="5"/>
  <c r="A2816" i="5"/>
  <c r="A19" i="5"/>
  <c r="A1140" i="5"/>
  <c r="A850" i="5"/>
  <c r="A2106" i="5"/>
  <c r="A2531" i="5"/>
  <c r="A1373" i="5"/>
  <c r="A509" i="5"/>
  <c r="A2596" i="5"/>
  <c r="A1830" i="5"/>
  <c r="A1247" i="5"/>
  <c r="A1820" i="5"/>
  <c r="A774" i="5"/>
  <c r="A1428" i="5"/>
  <c r="A113" i="5"/>
  <c r="A1376" i="5"/>
  <c r="A2390" i="5"/>
  <c r="A1676" i="5"/>
  <c r="A550" i="5"/>
  <c r="A765" i="5"/>
  <c r="A2166" i="5"/>
  <c r="A744" i="5"/>
  <c r="A2791" i="5"/>
  <c r="A232" i="5"/>
  <c r="A126" i="5"/>
  <c r="A378" i="5"/>
  <c r="A2788" i="5"/>
  <c r="A488" i="5"/>
  <c r="A2430" i="5"/>
  <c r="A1518" i="5"/>
  <c r="A1094" i="5"/>
  <c r="A2633" i="5"/>
  <c r="A2023" i="5"/>
  <c r="A2380" i="5"/>
  <c r="A2385" i="5"/>
  <c r="A2843" i="5"/>
  <c r="A1513" i="5"/>
  <c r="A2579" i="5"/>
  <c r="A1780" i="5"/>
  <c r="A2458" i="5"/>
  <c r="A1070" i="5"/>
  <c r="A289" i="5"/>
  <c r="A1782" i="5"/>
  <c r="A1648" i="5"/>
  <c r="A41" i="5"/>
  <c r="A2614" i="5"/>
  <c r="A2496" i="5"/>
  <c r="A577" i="5"/>
  <c r="A1407" i="5"/>
  <c r="A2251" i="5"/>
  <c r="A2156" i="5"/>
  <c r="A626" i="5"/>
  <c r="A2065" i="5"/>
  <c r="A1250" i="5"/>
  <c r="A2382" i="5"/>
  <c r="A163" i="5"/>
  <c r="A1098" i="5"/>
  <c r="A43" i="5"/>
  <c r="A691" i="5"/>
  <c r="A2171" i="5"/>
  <c r="A394" i="5"/>
  <c r="A964" i="5"/>
  <c r="A2025" i="5"/>
  <c r="A706" i="5"/>
  <c r="A2689" i="5"/>
  <c r="A2591" i="5"/>
  <c r="A1400" i="5"/>
  <c r="A827" i="5"/>
  <c r="A128" i="5"/>
  <c r="A1377" i="5"/>
  <c r="A2605" i="5"/>
  <c r="A2568" i="5"/>
  <c r="A1958" i="5"/>
  <c r="A1133" i="5"/>
  <c r="A1311" i="5"/>
  <c r="A2631" i="5"/>
  <c r="A2006" i="5"/>
  <c r="A2407" i="5"/>
  <c r="A584" i="5"/>
  <c r="A2723" i="5"/>
  <c r="A2011" i="5"/>
  <c r="A681" i="5"/>
  <c r="A1536" i="5"/>
  <c r="A1755" i="5"/>
  <c r="A1989" i="5"/>
  <c r="A387" i="5"/>
  <c r="A2625" i="5"/>
  <c r="A780" i="5"/>
  <c r="A1380" i="5"/>
  <c r="A1848" i="5"/>
  <c r="A323" i="5"/>
  <c r="A340" i="5"/>
  <c r="A1712" i="5"/>
  <c r="A420" i="5"/>
  <c r="A2880" i="5"/>
  <c r="A1132" i="5"/>
  <c r="A2325" i="5"/>
  <c r="A429" i="5"/>
  <c r="A2727" i="5"/>
  <c r="A1008" i="5"/>
  <c r="A2401" i="5"/>
  <c r="A1654" i="5"/>
  <c r="A1931" i="5"/>
  <c r="A825" i="5"/>
  <c r="A44" i="5"/>
  <c r="A1396" i="5"/>
  <c r="A2148" i="5"/>
  <c r="A1634" i="5"/>
  <c r="A2478" i="5"/>
  <c r="A2501" i="5"/>
  <c r="A2349" i="5"/>
  <c r="A2869" i="5"/>
  <c r="A2484" i="5"/>
  <c r="A1292" i="5"/>
  <c r="A2744" i="5"/>
  <c r="A446" i="5"/>
  <c r="A125" i="5"/>
  <c r="A1802" i="5"/>
  <c r="A1458" i="5"/>
  <c r="A752" i="5"/>
  <c r="A1192" i="5"/>
  <c r="A1463" i="5"/>
  <c r="A2233" i="5"/>
  <c r="A2409" i="5"/>
  <c r="A66" i="5"/>
  <c r="A2684" i="5"/>
  <c r="A2099" i="5"/>
  <c r="A1324" i="5"/>
  <c r="A2785" i="5"/>
  <c r="A686" i="5"/>
  <c r="A689" i="5"/>
  <c r="A2685" i="5"/>
  <c r="A836" i="5"/>
  <c r="A2139" i="5"/>
  <c r="A1990" i="5"/>
  <c r="A1265" i="5"/>
  <c r="A1443" i="5"/>
  <c r="A2039" i="5"/>
  <c r="A1492" i="5"/>
  <c r="A2562" i="5"/>
  <c r="A1205" i="5"/>
  <c r="A749" i="5"/>
  <c r="A661" i="5"/>
  <c r="A300" i="5"/>
  <c r="A1321" i="5"/>
  <c r="A1649" i="5"/>
  <c r="A2781" i="5"/>
  <c r="A2661" i="5"/>
  <c r="A1381" i="5"/>
  <c r="A1184" i="5"/>
  <c r="A1533" i="5"/>
  <c r="A210" i="5"/>
  <c r="A368" i="5"/>
  <c r="A1110" i="5"/>
  <c r="A430" i="5"/>
  <c r="A714" i="5"/>
  <c r="A895" i="5"/>
  <c r="A1678" i="5"/>
  <c r="A1366" i="5"/>
  <c r="A1669" i="5"/>
  <c r="A2281" i="5"/>
  <c r="A878" i="5"/>
  <c r="A2103" i="5"/>
  <c r="A2490" i="5"/>
  <c r="A1534" i="5"/>
  <c r="A867" i="5"/>
  <c r="A761" i="5"/>
  <c r="A1681" i="5"/>
  <c r="A718" i="5"/>
  <c r="A1408" i="5"/>
  <c r="A1150" i="5"/>
  <c r="A1201" i="5"/>
  <c r="A2307" i="5"/>
  <c r="A773" i="5"/>
  <c r="A2050" i="5"/>
  <c r="A2844" i="5"/>
  <c r="A2657" i="5"/>
  <c r="A504" i="5"/>
  <c r="A811" i="5"/>
  <c r="A2681" i="5"/>
  <c r="A1843" i="5"/>
  <c r="A2486" i="5"/>
  <c r="A1071" i="5"/>
  <c r="A2047" i="5"/>
  <c r="A1811" i="5"/>
  <c r="A2098" i="5"/>
  <c r="A105" i="5"/>
  <c r="A1295" i="5"/>
  <c r="A1069" i="5"/>
  <c r="A526" i="5"/>
  <c r="A1827" i="5"/>
  <c r="A344" i="5"/>
  <c r="A491" i="5"/>
  <c r="A2594" i="5"/>
  <c r="A362" i="5"/>
  <c r="A444" i="5"/>
  <c r="A2587" i="5"/>
  <c r="A1616" i="5"/>
  <c r="A285" i="5"/>
  <c r="A885" i="5"/>
  <c r="A1995" i="5"/>
  <c r="A295" i="5"/>
  <c r="A692" i="5"/>
  <c r="A355" i="5"/>
  <c r="A134" i="5"/>
  <c r="A1683" i="5"/>
  <c r="A2248" i="5"/>
  <c r="A2080" i="5"/>
  <c r="A610" i="5"/>
  <c r="A2506" i="5"/>
  <c r="A434" i="5"/>
  <c r="A416" i="5"/>
  <c r="A1894" i="5"/>
  <c r="A1645" i="5"/>
  <c r="A1320" i="5"/>
  <c r="A2521" i="5"/>
  <c r="A1828" i="5"/>
  <c r="A1710" i="5"/>
  <c r="A1656" i="5"/>
  <c r="A81" i="5"/>
  <c r="A1081" i="5"/>
  <c r="A1497" i="5"/>
  <c r="A1934" i="5"/>
  <c r="A1362" i="5"/>
  <c r="A2095" i="5"/>
  <c r="A708" i="5"/>
  <c r="A267" i="5"/>
  <c r="A1066" i="5"/>
  <c r="A1129" i="5"/>
  <c r="A2757" i="5"/>
  <c r="A253" i="5"/>
  <c r="A1075" i="5"/>
  <c r="A2645" i="5"/>
  <c r="A1687" i="5"/>
  <c r="A2205" i="5"/>
  <c r="A560" i="5"/>
  <c r="A94" i="5"/>
  <c r="A2187" i="5"/>
  <c r="A2701" i="5"/>
  <c r="A2046" i="5"/>
  <c r="A182" i="5"/>
  <c r="A2643" i="5"/>
  <c r="A1799" i="5"/>
  <c r="A479" i="5"/>
  <c r="A203" i="5"/>
  <c r="A2743" i="5"/>
  <c r="A651" i="5"/>
  <c r="A1860" i="5"/>
  <c r="A747" i="5"/>
  <c r="A1181" i="5"/>
  <c r="A1857" i="5"/>
  <c r="A2630" i="5"/>
  <c r="A1817" i="5"/>
  <c r="A803" i="5"/>
  <c r="A539" i="5"/>
  <c r="A1227" i="5"/>
  <c r="A1291" i="5"/>
  <c r="A325" i="5"/>
  <c r="A2085" i="5"/>
  <c r="A1079" i="5"/>
  <c r="A2229" i="5"/>
  <c r="A1549" i="5"/>
  <c r="A2848" i="5"/>
  <c r="A1944" i="5"/>
  <c r="A753" i="5"/>
  <c r="A861" i="5"/>
  <c r="A402" i="5"/>
  <c r="A2449" i="5"/>
  <c r="A1283" i="5"/>
  <c r="A2392" i="5"/>
  <c r="A382" i="5"/>
  <c r="A1606" i="5"/>
  <c r="A2094" i="5"/>
  <c r="A1597" i="5"/>
  <c r="A1932" i="5"/>
  <c r="A1383" i="5"/>
  <c r="A2249" i="5"/>
  <c r="A1937" i="5"/>
  <c r="A82" i="5"/>
  <c r="A616" i="5"/>
  <c r="A988" i="5"/>
  <c r="A1524" i="5"/>
  <c r="A977" i="5"/>
  <c r="A1006" i="5"/>
  <c r="A1732" i="5"/>
  <c r="A1847" i="5"/>
  <c r="A2745" i="5"/>
  <c r="A2010" i="5"/>
  <c r="A726" i="5"/>
  <c r="A306" i="5"/>
  <c r="A949" i="5"/>
  <c r="A2471" i="5"/>
  <c r="A598" i="5"/>
  <c r="A2034" i="5"/>
  <c r="A198" i="5"/>
  <c r="A1531" i="5"/>
  <c r="A1504" i="5"/>
  <c r="A1803" i="5"/>
  <c r="A557" i="5"/>
  <c r="A675" i="5"/>
  <c r="A2437" i="5"/>
  <c r="A185" i="5"/>
  <c r="A369" i="5"/>
  <c r="A1621" i="5"/>
  <c r="A428" i="5"/>
  <c r="A2776" i="5"/>
  <c r="A1704" i="5"/>
  <c r="A1010" i="5"/>
  <c r="A898" i="5"/>
  <c r="A2116" i="5"/>
  <c r="A1278" i="5"/>
  <c r="A400" i="5"/>
  <c r="A2646" i="5"/>
  <c r="A1494" i="5"/>
  <c r="A2813" i="5"/>
  <c r="A2297" i="5"/>
  <c r="A2716" i="5"/>
  <c r="A1093" i="5"/>
  <c r="A2411" i="5"/>
  <c r="A380" i="5"/>
  <c r="A608" i="5"/>
  <c r="A1134" i="5"/>
  <c r="A707" i="5"/>
  <c r="A2345" i="5"/>
  <c r="A63" i="5"/>
  <c r="A501" i="5"/>
  <c r="A2763" i="5"/>
  <c r="A311" i="5"/>
  <c r="A2435" i="5"/>
  <c r="A1419" i="5"/>
  <c r="A881" i="5"/>
  <c r="A2669" i="5"/>
  <c r="A777" i="5"/>
  <c r="A2831" i="5"/>
  <c r="A87" i="5"/>
  <c r="A969" i="5"/>
  <c r="A1195" i="5"/>
  <c r="A581" i="5"/>
  <c r="A1337" i="5"/>
  <c r="A848" i="5"/>
  <c r="A913" i="5"/>
  <c r="A2472" i="5"/>
  <c r="A287" i="5"/>
  <c r="A2640" i="5"/>
  <c r="A281" i="5"/>
  <c r="A742" i="5"/>
  <c r="A2619" i="5"/>
  <c r="A97" i="5"/>
  <c r="A1368" i="5"/>
  <c r="A2559" i="5"/>
  <c r="A2875" i="5"/>
  <c r="A1788" i="5"/>
  <c r="A2387" i="5"/>
  <c r="A348" i="5"/>
  <c r="A2756" i="5"/>
  <c r="A892" i="5"/>
  <c r="A456" i="5"/>
  <c r="A1882" i="5"/>
  <c r="A871" i="5"/>
  <c r="A1528" i="5"/>
  <c r="A2326" i="5"/>
  <c r="A1946" i="5"/>
  <c r="A310" i="5"/>
  <c r="A2160" i="5"/>
  <c r="A1942" i="5"/>
  <c r="A1660" i="5"/>
  <c r="A1266" i="5"/>
  <c r="A1709" i="5"/>
  <c r="A2617" i="5"/>
  <c r="A1632" i="5"/>
  <c r="A1268" i="5"/>
  <c r="A2052" i="5"/>
  <c r="A2288" i="5"/>
  <c r="A808" i="5"/>
  <c r="A1881" i="5"/>
  <c r="A477" i="5"/>
  <c r="A413" i="5"/>
  <c r="A51" i="5"/>
  <c r="A2628" i="5"/>
  <c r="A2352" i="5"/>
  <c r="A490" i="5"/>
  <c r="A495" i="5"/>
  <c r="A1379" i="5"/>
  <c r="A2802" i="5"/>
  <c r="A316" i="5"/>
  <c r="A2193" i="5"/>
  <c r="A1699" i="5"/>
  <c r="A1108" i="5"/>
  <c r="A1745" i="5"/>
  <c r="A405" i="5"/>
  <c r="A2714" i="5"/>
  <c r="A2048" i="5"/>
  <c r="A1982" i="5"/>
  <c r="A763" i="5"/>
  <c r="A2061" i="5"/>
  <c r="A1077" i="5"/>
  <c r="A2082" i="5"/>
  <c r="A1029" i="5"/>
  <c r="A2271" i="5"/>
  <c r="A2118" i="5"/>
  <c r="A2742" i="5"/>
  <c r="A2720" i="5"/>
  <c r="A2765" i="5"/>
  <c r="A2181" i="5"/>
  <c r="A2212" i="5"/>
  <c r="A1479" i="5"/>
  <c r="A2020" i="5"/>
  <c r="A1808" i="5"/>
  <c r="A1208" i="5"/>
  <c r="A2329" i="5"/>
  <c r="A1663" i="5"/>
  <c r="A360" i="5"/>
  <c r="A2138" i="5"/>
  <c r="A180" i="5"/>
  <c r="A1084" i="5"/>
  <c r="A1563" i="5"/>
  <c r="A2128" i="5"/>
  <c r="A901" i="5"/>
  <c r="A1674" i="5"/>
  <c r="A1708" i="5"/>
  <c r="A2529" i="5"/>
  <c r="A2416" i="5"/>
  <c r="A2637" i="5"/>
  <c r="A269" i="5"/>
  <c r="A2344" i="5"/>
  <c r="A2545" i="5"/>
  <c r="A2201" i="5"/>
  <c r="A1051" i="5"/>
  <c r="A1198" i="5"/>
  <c r="A521" i="5"/>
  <c r="A2677" i="5"/>
  <c r="A1520" i="5"/>
  <c r="A354" i="5"/>
  <c r="A1139" i="5"/>
  <c r="A1260" i="5"/>
  <c r="A1467" i="5"/>
  <c r="A492" i="5"/>
  <c r="A1770" i="5"/>
  <c r="A2492" i="5"/>
  <c r="A249" i="5"/>
  <c r="A2581" i="5"/>
  <c r="A353" i="5"/>
  <c r="A47" i="5"/>
  <c r="A1593" i="5"/>
  <c r="A1431" i="5"/>
  <c r="A330" i="5"/>
  <c r="A1667" i="5"/>
  <c r="A2609" i="5"/>
  <c r="A2371" i="5"/>
  <c r="A931" i="5"/>
  <c r="A1288" i="5"/>
  <c r="A1546" i="5"/>
  <c r="A2828" i="5"/>
  <c r="A2777" i="5"/>
  <c r="A1340" i="5"/>
  <c r="A76" i="5"/>
  <c r="A669" i="5"/>
  <c r="A743" i="5"/>
  <c r="A2042" i="5"/>
  <c r="A485" i="5"/>
  <c r="A2477" i="5"/>
  <c r="A916" i="5"/>
  <c r="A946" i="5"/>
  <c r="A2254" i="5"/>
  <c r="A1063" i="5"/>
  <c r="A2705" i="5"/>
  <c r="A2557" i="5"/>
  <c r="A766" i="5"/>
  <c r="A809" i="5"/>
  <c r="A2059" i="5"/>
  <c r="A338" i="5"/>
  <c r="A933" i="5"/>
  <c r="A252" i="5"/>
  <c r="A2663" i="5"/>
  <c r="A1993" i="5"/>
  <c r="A2057" i="5"/>
  <c r="A1789" i="5"/>
  <c r="A411" i="5"/>
  <c r="A2588" i="5"/>
  <c r="A283" i="5"/>
  <c r="A2418" i="5"/>
  <c r="A131" i="5"/>
  <c r="A1719" i="5"/>
  <c r="A53" i="5"/>
  <c r="A1726" i="5"/>
  <c r="A1716" i="5"/>
  <c r="A2696" i="5"/>
  <c r="A2018" i="5"/>
  <c r="A872" i="5"/>
  <c r="A2675" i="5"/>
  <c r="A2163" i="5"/>
  <c r="A320" i="5"/>
  <c r="A1451" i="5"/>
  <c r="A1141" i="5"/>
  <c r="A2294" i="5"/>
  <c r="A133" i="5"/>
  <c r="A2636" i="5"/>
  <c r="A2359" i="5"/>
  <c r="A778" i="5"/>
  <c r="A1962" i="5"/>
  <c r="A908" i="5"/>
  <c r="A869" i="5"/>
  <c r="A2480" i="5"/>
  <c r="A421" i="5"/>
  <c r="A167" i="5"/>
  <c r="A883" i="5"/>
  <c r="A1440" i="5"/>
  <c r="A896" i="5"/>
  <c r="A83" i="5"/>
  <c r="A2063" i="5"/>
  <c r="A2713" i="5"/>
  <c r="A2204" i="5"/>
  <c r="A1856" i="5"/>
  <c r="A291" i="5"/>
  <c r="A2624" i="5"/>
  <c r="A2829" i="5"/>
  <c r="A795" i="5"/>
  <c r="A1702" i="5"/>
  <c r="A273" i="5"/>
  <c r="A2314" i="5"/>
  <c r="A870" i="5"/>
  <c r="A2000" i="5"/>
  <c r="A2076" i="5"/>
  <c r="A1876" i="5"/>
  <c r="A1908" i="5"/>
  <c r="A592" i="5"/>
  <c r="A2125" i="5"/>
  <c r="A1672" i="5"/>
  <c r="A1085" i="5"/>
  <c r="A2317" i="5"/>
  <c r="A839" i="5"/>
  <c r="A2465" i="5"/>
  <c r="A1594" i="5"/>
  <c r="A2642" i="5"/>
  <c r="A2641" i="5"/>
  <c r="A553" i="5"/>
  <c r="A29" i="5"/>
  <c r="A2337" i="5"/>
  <c r="A2191" i="5"/>
  <c r="A339" i="5"/>
  <c r="A2805" i="5"/>
  <c r="A1109" i="5"/>
  <c r="A556" i="5"/>
  <c r="A2446" i="5"/>
  <c r="A668" i="5"/>
  <c r="A665" i="5"/>
  <c r="A2335" i="5"/>
  <c r="A1111" i="5"/>
  <c r="A6" i="5"/>
  <c r="A1631" i="5"/>
  <c r="A2443" i="5"/>
  <c r="A190" i="5"/>
  <c r="A98" i="5"/>
  <c r="A2872" i="5"/>
  <c r="A407" i="5"/>
  <c r="A1559" i="5"/>
  <c r="A1929" i="5"/>
  <c r="A571" i="5"/>
  <c r="A2475" i="5"/>
  <c r="A2533" i="5"/>
  <c r="A2651" i="5"/>
  <c r="A1430" i="5"/>
  <c r="A2712" i="5"/>
  <c r="A1125" i="5"/>
  <c r="A1468" i="5"/>
  <c r="A2264" i="5"/>
  <c r="A1168" i="5"/>
  <c r="A1249" i="5"/>
  <c r="A806" i="5"/>
  <c r="A2447" i="5"/>
  <c r="A605" i="5"/>
  <c r="A520" i="5"/>
  <c r="A184" i="5"/>
  <c r="A2680" i="5"/>
  <c r="A175" i="5"/>
  <c r="A2494" i="5"/>
  <c r="A246" i="5"/>
  <c r="A2161" i="5"/>
  <c r="A2107" i="5"/>
  <c r="A1550" i="5"/>
  <c r="A22" i="5"/>
  <c r="A897" i="5"/>
  <c r="A2746" i="5"/>
  <c r="A332" i="5"/>
  <c r="A2868" i="5"/>
  <c r="A1775" i="5"/>
  <c r="A272" i="5"/>
  <c r="A2290" i="5"/>
  <c r="A438" i="5"/>
  <c r="A2502" i="5"/>
  <c r="A1864" i="5"/>
  <c r="A2543" i="5"/>
  <c r="A2305" i="5"/>
  <c r="A466" i="5"/>
  <c r="A1596" i="5"/>
  <c r="A2841" i="5"/>
  <c r="A587" i="5"/>
  <c r="A2169" i="5"/>
  <c r="A591" i="5"/>
  <c r="A2440" i="5"/>
  <c r="A1736" i="5"/>
  <c r="A2215" i="5"/>
  <c r="A2199" i="5"/>
  <c r="A1370" i="5"/>
  <c r="A2054" i="5"/>
  <c r="A1206" i="5"/>
  <c r="A1434" i="5"/>
  <c r="A2127" i="5"/>
  <c r="A1895" i="5"/>
  <c r="A1042" i="5"/>
  <c r="A2672" i="5"/>
  <c r="A828" i="5"/>
  <c r="A1693" i="5"/>
  <c r="A390" i="5"/>
  <c r="A962" i="5"/>
  <c r="A112" i="5"/>
  <c r="A462" i="5"/>
  <c r="A1581" i="5"/>
  <c r="A2509" i="5"/>
  <c r="A776" i="5"/>
  <c r="A926" i="5"/>
  <c r="A1652" i="5"/>
  <c r="A2489" i="5"/>
  <c r="A1829" i="5"/>
  <c r="A2542" i="5"/>
  <c r="A1254" i="5"/>
  <c r="A1219" i="5"/>
  <c r="A1506" i="5"/>
  <c r="A397" i="5"/>
  <c r="A1342" i="5"/>
  <c r="A1399" i="5"/>
  <c r="A672" i="5"/>
  <c r="A1460" i="5"/>
  <c r="A1973" i="5"/>
  <c r="A1160" i="5"/>
  <c r="A968" i="5"/>
  <c r="A77" i="5"/>
  <c r="A1575" i="5"/>
  <c r="A58" i="5"/>
  <c r="A2442" i="5"/>
  <c r="A2697" i="5"/>
  <c r="A599" i="5"/>
  <c r="A865" i="5"/>
  <c r="A251" i="5"/>
  <c r="A392" i="5"/>
  <c r="A909" i="5"/>
  <c r="A519" i="5"/>
  <c r="A2397" i="5"/>
  <c r="A782" i="5"/>
  <c r="A104" i="5"/>
  <c r="A1583" i="5"/>
  <c r="A906" i="5"/>
  <c r="A483" i="5"/>
  <c r="A1552" i="5"/>
  <c r="A2015" i="5"/>
  <c r="A108" i="5"/>
  <c r="A80" i="5"/>
  <c r="A23" i="5"/>
  <c r="A1519" i="5"/>
  <c r="A551" i="5"/>
  <c r="A15" i="5"/>
  <c r="A559" i="5"/>
  <c r="A183" i="5"/>
  <c r="A1178" i="5"/>
  <c r="A1058" i="5"/>
  <c r="A1554" i="5"/>
  <c r="A1188" i="5"/>
  <c r="A2514" i="5"/>
  <c r="A676" i="5"/>
  <c r="A2691" i="5"/>
  <c r="A1024" i="5"/>
  <c r="A1822" i="5"/>
  <c r="A1639" i="5"/>
  <c r="A2686" i="5"/>
  <c r="A875" i="5"/>
  <c r="A2033" i="5"/>
  <c r="A2507" i="5"/>
  <c r="A1028" i="5"/>
  <c r="A2239" i="5"/>
  <c r="A994" i="5"/>
  <c r="A2014" i="5"/>
  <c r="A1057" i="5"/>
  <c r="A641" i="5"/>
  <c r="A1364" i="5"/>
  <c r="A2120" i="5"/>
  <c r="A1956" i="5"/>
  <c r="A2241" i="5"/>
  <c r="A604" i="5"/>
  <c r="A181" i="5"/>
  <c r="A1840" i="5"/>
  <c r="A516" i="5"/>
  <c r="A1545" i="5"/>
  <c r="A2787" i="5"/>
  <c r="A296" i="5"/>
  <c r="A1885" i="5"/>
  <c r="A34" i="5"/>
  <c r="A437" i="5"/>
  <c r="A157" i="5"/>
  <c r="A2789" i="5"/>
  <c r="A1487" i="5"/>
  <c r="A1059" i="5"/>
  <c r="A2516" i="5"/>
  <c r="A2031" i="5"/>
  <c r="A1089" i="5"/>
  <c r="A2483" i="5"/>
  <c r="A1334" i="5"/>
  <c r="A1735" i="5"/>
  <c r="A1253" i="5"/>
  <c r="A1624" i="5"/>
  <c r="A957" i="5"/>
  <c r="A2144" i="5"/>
  <c r="A830" i="5"/>
  <c r="A967" i="5"/>
  <c r="A208" i="5"/>
  <c r="A2324" i="5"/>
  <c r="A2850" i="5"/>
  <c r="A1733" i="5"/>
  <c r="A467" i="5"/>
  <c r="A1568" i="5"/>
  <c r="A1819" i="5"/>
  <c r="A230" i="5"/>
  <c r="A2819" i="5"/>
  <c r="A2121" i="5"/>
  <c r="A1391" i="5"/>
  <c r="A388" i="5"/>
  <c r="A298" i="5"/>
  <c r="A1618" i="5"/>
  <c r="A1112" i="5"/>
  <c r="A1933" i="5"/>
  <c r="A2620" i="5"/>
  <c r="A2223" i="5"/>
  <c r="A1877" i="5"/>
  <c r="A5" i="5"/>
  <c r="A2771" i="5"/>
  <c r="A2811" i="5"/>
  <c r="A2706" i="5"/>
  <c r="A2338" i="5"/>
  <c r="A308" i="5"/>
  <c r="A640" i="5"/>
  <c r="A2731" i="5"/>
  <c r="A2208" i="5"/>
  <c r="A2660" i="5"/>
  <c r="A533" i="5"/>
  <c r="A2291" i="5"/>
  <c r="A886" i="5"/>
  <c r="A2560" i="5"/>
  <c r="A2611" i="5"/>
  <c r="A1116" i="5"/>
  <c r="A902" i="5"/>
  <c r="A2119" i="5"/>
  <c r="A61" i="5"/>
  <c r="A2698" i="5"/>
  <c r="A2586" i="5"/>
  <c r="A738" i="5"/>
  <c r="A1157" i="5"/>
  <c r="A2064" i="5"/>
  <c r="A512" i="5"/>
  <c r="A169" i="5"/>
  <c r="A2703" i="5"/>
  <c r="A793" i="5"/>
  <c r="A2084" i="5"/>
  <c r="A2558" i="5"/>
  <c r="A1465" i="5"/>
  <c r="A1953" i="5"/>
  <c r="A206" i="5"/>
  <c r="A502" i="5"/>
  <c r="A2256" i="5"/>
  <c r="A2234" i="5"/>
  <c r="A1082" i="5"/>
  <c r="A637" i="5"/>
  <c r="A1498" i="5"/>
  <c r="A2834" i="5"/>
  <c r="A327" i="5"/>
  <c r="A1515" i="5"/>
  <c r="A359" i="5"/>
  <c r="A219" i="5"/>
  <c r="A2421" i="5"/>
  <c r="A1921" i="5"/>
  <c r="A1262" i="5"/>
  <c r="A1853" i="5"/>
  <c r="A2174" i="5"/>
  <c r="A278" i="5"/>
  <c r="A1190" i="5"/>
  <c r="A2318" i="5"/>
  <c r="A305" i="5"/>
  <c r="A376" i="5"/>
  <c r="A92" i="5"/>
  <c r="A1791" i="5"/>
  <c r="A2096" i="5"/>
  <c r="A789" i="5"/>
  <c r="A654" i="5"/>
  <c r="A1476" i="5"/>
  <c r="A2462" i="5"/>
  <c r="A999" i="5"/>
  <c r="A1118" i="5"/>
  <c r="A2673" i="5"/>
  <c r="A36" i="5"/>
  <c r="A1707" i="5"/>
  <c r="A1551" i="5"/>
  <c r="A1404" i="5"/>
  <c r="A525" i="5"/>
  <c r="A1424" i="5"/>
  <c r="A2439" i="5"/>
  <c r="A103" i="5"/>
  <c r="A1261" i="5"/>
  <c r="A2395" i="5"/>
  <c r="A88" i="5"/>
  <c r="A2576" i="5"/>
  <c r="A263" i="5"/>
  <c r="A1442" i="5"/>
  <c r="A1768" i="5"/>
  <c r="A2410" i="5"/>
  <c r="A2176" i="5"/>
  <c r="A1445" i="5"/>
  <c r="A1516" i="5"/>
  <c r="A1622" i="5"/>
  <c r="A1312" i="5"/>
  <c r="A364" i="5"/>
  <c r="A2162" i="5"/>
  <c r="A1341" i="5"/>
  <c r="A292" i="5"/>
  <c r="A1209" i="5"/>
  <c r="A1969" i="5"/>
  <c r="A1607" i="5"/>
  <c r="A921" i="5"/>
  <c r="A326" i="5"/>
  <c r="A1471" i="5"/>
  <c r="A2738" i="5"/>
  <c r="A2693" i="5"/>
  <c r="A337" i="5"/>
  <c r="A1114" i="5"/>
  <c r="A149" i="5"/>
  <c r="A2876" i="5"/>
  <c r="A312" i="5"/>
  <c r="A535" i="5"/>
  <c r="A1189" i="5"/>
  <c r="A1329" i="5"/>
  <c r="A139" i="5"/>
  <c r="A2739" i="5"/>
  <c r="A1695" i="5"/>
  <c r="A1416" i="5"/>
  <c r="A404" i="5"/>
  <c r="A1423" i="5"/>
  <c r="A2840" i="5"/>
  <c r="A64" i="5"/>
  <c r="A1772" i="5"/>
  <c r="A2153" i="5"/>
  <c r="A985" i="5"/>
  <c r="A833" i="5"/>
  <c r="A2217" i="5"/>
  <c r="A78" i="5"/>
  <c r="A1014" i="5"/>
  <c r="A635" i="5"/>
  <c r="A2016" i="5"/>
  <c r="A1842" i="5"/>
  <c r="A1099" i="5"/>
  <c r="A910" i="5"/>
  <c r="A2194" i="5"/>
  <c r="A2604" i="5"/>
  <c r="A855" i="5"/>
  <c r="A1464" i="5"/>
  <c r="A93" i="5"/>
  <c r="A769" i="5"/>
  <c r="A1091" i="5"/>
  <c r="A284" i="5"/>
  <c r="A2309" i="5"/>
  <c r="A1353" i="5"/>
  <c r="A164" i="5"/>
  <c r="A2692" i="5"/>
  <c r="A389" i="5"/>
  <c r="A919" i="5"/>
  <c r="A2197" i="5"/>
  <c r="A974" i="5"/>
  <c r="A2463" i="5"/>
  <c r="A1653" i="5"/>
  <c r="A143" i="5"/>
  <c r="A2293" i="5"/>
  <c r="A1598" i="5"/>
  <c r="A2845" i="5"/>
  <c r="A1662" i="5"/>
  <c r="A2607" i="5"/>
  <c r="A1052" i="5"/>
  <c r="A1787" i="5"/>
  <c r="A1874" i="5"/>
  <c r="A815" i="5"/>
  <c r="A122" i="5"/>
  <c r="A645" i="5"/>
  <c r="A1793" i="5"/>
  <c r="A2260" i="5"/>
  <c r="A1136" i="5"/>
  <c r="A653" i="5"/>
  <c r="A2482" i="5"/>
  <c r="A2021" i="5"/>
  <c r="A2450" i="5"/>
  <c r="A150" i="5"/>
  <c r="A95" i="5"/>
  <c r="A2710" i="5"/>
  <c r="A1056" i="5"/>
  <c r="A664" i="5"/>
  <c r="A2383" i="5"/>
  <c r="B314" i="9"/>
  <c r="B313" i="9"/>
  <c r="D883" i="6"/>
  <c r="D882" i="6"/>
  <c r="C391" i="9"/>
  <c r="B2059" i="9"/>
  <c r="B2079" i="9" s="1"/>
  <c r="B2087" i="9" l="1"/>
  <c r="B2097" i="9" s="1"/>
  <c r="B2111" i="9" s="1"/>
  <c r="B349" i="9"/>
  <c r="B348" i="9"/>
  <c r="B2463" i="9"/>
  <c r="B2502" i="9" s="1"/>
  <c r="D888" i="6"/>
  <c r="D887" i="6"/>
  <c r="C442" i="9"/>
  <c r="C469" i="9" s="1"/>
  <c r="B2520" i="9" l="1"/>
  <c r="B2546" i="9" s="1"/>
  <c r="B2547" i="9" s="1"/>
  <c r="B2554" i="9" s="1"/>
  <c r="B2117" i="9"/>
  <c r="B2130" i="9" s="1"/>
  <c r="B364" i="9"/>
  <c r="B363" i="9"/>
  <c r="D896" i="6"/>
  <c r="D895" i="6"/>
  <c r="C470" i="9"/>
  <c r="B2559" i="9" l="1"/>
  <c r="B2174" i="9"/>
  <c r="B373" i="9"/>
  <c r="B372" i="9"/>
  <c r="D901" i="6"/>
  <c r="D900" i="6"/>
  <c r="C474" i="9"/>
  <c r="B2206" i="9" l="1"/>
  <c r="B2602" i="9"/>
  <c r="B388" i="9"/>
  <c r="B387" i="9"/>
  <c r="D907" i="6"/>
  <c r="D906" i="6"/>
  <c r="C475" i="9"/>
  <c r="B2635" i="9" l="1"/>
  <c r="B2636" i="9" s="1"/>
  <c r="B2215" i="9"/>
  <c r="B391" i="9"/>
  <c r="B390" i="9"/>
  <c r="D936" i="6"/>
  <c r="D935" i="6"/>
  <c r="C503" i="9"/>
  <c r="B470" i="9" l="1"/>
  <c r="B469" i="9"/>
  <c r="B2239" i="9"/>
  <c r="B2252" i="9" s="1"/>
  <c r="B2254" i="9" s="1"/>
  <c r="B2265" i="9" s="1"/>
  <c r="B2646" i="9"/>
  <c r="B511" i="9"/>
  <c r="D947" i="6"/>
  <c r="D946" i="6"/>
  <c r="C511" i="9"/>
  <c r="C554" i="9" s="1"/>
  <c r="B2656" i="9" l="1"/>
  <c r="B2660" i="9" s="1"/>
  <c r="B2665" i="9" s="1"/>
  <c r="B2669" i="9" s="1"/>
  <c r="B2670" i="9" s="1"/>
  <c r="B2675" i="9" s="1"/>
  <c r="B2681" i="9" s="1"/>
  <c r="B2691" i="9" s="1"/>
  <c r="B2695" i="9" s="1"/>
  <c r="B2270" i="9"/>
  <c r="B2272" i="9" s="1"/>
  <c r="B2284" i="9" s="1"/>
  <c r="B475" i="9"/>
  <c r="B474" i="9"/>
  <c r="B510" i="9"/>
  <c r="B554" i="9" s="1"/>
  <c r="B555" i="9"/>
  <c r="B563" i="9"/>
  <c r="D952" i="6"/>
  <c r="D951" i="6"/>
  <c r="C555" i="9"/>
  <c r="C563" i="9" s="1"/>
  <c r="B2704" i="9" l="1"/>
  <c r="B2707" i="9" s="1"/>
  <c r="B2712" i="9" s="1"/>
  <c r="B2731" i="9" s="1"/>
  <c r="B2323" i="9"/>
  <c r="B562" i="9"/>
  <c r="C614" i="9"/>
  <c r="C613" i="9"/>
  <c r="B614" i="9"/>
  <c r="B613" i="9"/>
  <c r="C2463" i="9"/>
  <c r="C2502" i="9" s="1"/>
  <c r="D966" i="6"/>
  <c r="D965" i="6"/>
  <c r="C2520" i="9" l="1"/>
  <c r="C2546" i="9" s="1"/>
  <c r="C2554" i="9" s="1"/>
  <c r="C618" i="9"/>
  <c r="C617" i="9"/>
  <c r="B2338" i="9"/>
  <c r="B618" i="9"/>
  <c r="B617" i="9"/>
  <c r="B2738" i="9"/>
  <c r="B2740" i="9" s="1"/>
  <c r="B2743" i="9" s="1"/>
  <c r="C674" i="9"/>
  <c r="C678" i="9" s="1"/>
  <c r="B674" i="9"/>
  <c r="D974" i="6"/>
  <c r="D973" i="6"/>
  <c r="AY2" i="13"/>
  <c r="CM2" i="13" s="1"/>
  <c r="L2" i="13"/>
  <c r="AZ2" i="13" s="1"/>
  <c r="CN2" i="13" s="1"/>
  <c r="C673" i="9" l="1"/>
  <c r="B673" i="9"/>
  <c r="B677" i="9" s="1"/>
  <c r="B678" i="9"/>
  <c r="B2349" i="9"/>
  <c r="C2559" i="9"/>
  <c r="B714" i="9"/>
  <c r="B746" i="9" s="1"/>
  <c r="C714" i="9"/>
  <c r="C746" i="9" s="1"/>
  <c r="C771" i="9" s="1"/>
  <c r="C713" i="9"/>
  <c r="D1005" i="6"/>
  <c r="D1004" i="6"/>
  <c r="M2" i="13"/>
  <c r="C2597" i="9" l="1"/>
  <c r="C2602" i="9" s="1"/>
  <c r="C2605" i="9" s="1"/>
  <c r="B2365" i="9"/>
  <c r="C843" i="9"/>
  <c r="C853" i="9" s="1"/>
  <c r="C870" i="9" s="1"/>
  <c r="C879" i="9" s="1"/>
  <c r="C884" i="9" s="1"/>
  <c r="C886" i="9" s="1"/>
  <c r="C842" i="9"/>
  <c r="B713" i="9"/>
  <c r="B774" i="9" s="1"/>
  <c r="B775" i="9"/>
  <c r="C890" i="9"/>
  <c r="C908" i="9" s="1"/>
  <c r="C1016" i="9" s="1"/>
  <c r="C1024" i="9" s="1"/>
  <c r="D1015" i="6"/>
  <c r="D1014" i="6"/>
  <c r="FP3" i="13"/>
  <c r="N2" i="13"/>
  <c r="BA2" i="13"/>
  <c r="CO2" i="13" s="1"/>
  <c r="FO3" i="13"/>
  <c r="C889" i="9" l="1"/>
  <c r="B785" i="9"/>
  <c r="B784" i="9"/>
  <c r="B2414" i="9"/>
  <c r="C2616" i="9"/>
  <c r="C2635" i="9" s="1"/>
  <c r="C2636" i="9" s="1"/>
  <c r="C2638" i="9" s="1"/>
  <c r="C1027" i="9"/>
  <c r="C1026" i="9"/>
  <c r="B890" i="9"/>
  <c r="D1029" i="6"/>
  <c r="D1028" i="6"/>
  <c r="HC3" i="13"/>
  <c r="BB2" i="13"/>
  <c r="CP2" i="13" s="1"/>
  <c r="O2" i="13"/>
  <c r="HD3" i="13"/>
  <c r="B843" i="9" l="1"/>
  <c r="B842" i="9"/>
  <c r="C1031" i="9"/>
  <c r="C1131" i="9" s="1"/>
  <c r="C1171" i="9" s="1"/>
  <c r="C1030" i="9"/>
  <c r="B1027" i="9"/>
  <c r="D1053" i="6"/>
  <c r="D1052" i="6"/>
  <c r="BC2" i="13"/>
  <c r="CQ2" i="13" s="1"/>
  <c r="P2" i="13"/>
  <c r="FQ3" i="13"/>
  <c r="IR3" i="13"/>
  <c r="IQ3" i="13"/>
  <c r="B889" i="9" l="1"/>
  <c r="B1026" i="9" s="1"/>
  <c r="C1203" i="9"/>
  <c r="C1390" i="9" s="1"/>
  <c r="C1412" i="9" s="1"/>
  <c r="C1424" i="9" s="1"/>
  <c r="C1202" i="9"/>
  <c r="B1031" i="9"/>
  <c r="D1062" i="6"/>
  <c r="D1061" i="6"/>
  <c r="HE3" i="13"/>
  <c r="FR3" i="13"/>
  <c r="Q2" i="13"/>
  <c r="BD2" i="13"/>
  <c r="CR2" i="13" s="1"/>
  <c r="C1697" i="9" l="1"/>
  <c r="C1793" i="9" s="1"/>
  <c r="C1798" i="9" s="1"/>
  <c r="C1801" i="9" s="1"/>
  <c r="C1803" i="9" s="1"/>
  <c r="C1806" i="9" s="1"/>
  <c r="C1808" i="9" s="1"/>
  <c r="C1811" i="9" s="1"/>
  <c r="C1813" i="9" s="1"/>
  <c r="C1816" i="9" s="1"/>
  <c r="C1818" i="9" s="1"/>
  <c r="C1820" i="9" s="1"/>
  <c r="C1824" i="9" s="1"/>
  <c r="C1840" i="9" s="1"/>
  <c r="C1875" i="9" s="1"/>
  <c r="C1457" i="9"/>
  <c r="B1030" i="9"/>
  <c r="B1203" i="9"/>
  <c r="B1424" i="9" s="1"/>
  <c r="D1070" i="6"/>
  <c r="D1069" i="6"/>
  <c r="FS3" i="13"/>
  <c r="HF3" i="13"/>
  <c r="R2" i="13"/>
  <c r="BE2" i="13"/>
  <c r="CS2" i="13" s="1"/>
  <c r="IS3" i="13"/>
  <c r="B1202" i="9" l="1"/>
  <c r="B1793" i="9"/>
  <c r="B1794" i="9" s="1"/>
  <c r="B1801" i="9" s="1"/>
  <c r="B1803" i="9" s="1"/>
  <c r="B1806" i="9" s="1"/>
  <c r="B1808" i="9" s="1"/>
  <c r="B1811" i="9" s="1"/>
  <c r="B1813" i="9" s="1"/>
  <c r="B1816" i="9" s="1"/>
  <c r="B1818" i="9" s="1"/>
  <c r="B1820" i="9" s="1"/>
  <c r="B1824" i="9" s="1"/>
  <c r="B1840" i="9" s="1"/>
  <c r="B1842" i="9" s="1"/>
  <c r="B1875" i="9" s="1"/>
  <c r="C1933" i="9"/>
  <c r="C1887" i="9"/>
  <c r="D1088" i="6"/>
  <c r="D1087" i="6"/>
  <c r="BF2" i="13"/>
  <c r="CT2" i="13" s="1"/>
  <c r="S2" i="13"/>
  <c r="IT3" i="13"/>
  <c r="HG3" i="13"/>
  <c r="FT3" i="13"/>
  <c r="B1457" i="9" l="1"/>
  <c r="C1895" i="9"/>
  <c r="C1938" i="9"/>
  <c r="C1939" i="9" s="1"/>
  <c r="C1943" i="9" s="1"/>
  <c r="C1944" i="9" s="1"/>
  <c r="C1946" i="9" s="1"/>
  <c r="B1933" i="9"/>
  <c r="D1103" i="6"/>
  <c r="D1102" i="6"/>
  <c r="HH3" i="13"/>
  <c r="IU3" i="13"/>
  <c r="FU3" i="13"/>
  <c r="BG2" i="13"/>
  <c r="CU2" i="13" s="1"/>
  <c r="T2" i="13"/>
  <c r="C1992" i="9" l="1"/>
  <c r="C2019" i="9" s="1"/>
  <c r="C2020" i="9" s="1"/>
  <c r="C1897" i="9"/>
  <c r="B1887" i="9"/>
  <c r="B1939" i="9"/>
  <c r="B1943" i="9" s="1"/>
  <c r="B1944" i="9" s="1"/>
  <c r="B1957" i="9" s="1"/>
  <c r="D1107" i="6"/>
  <c r="D1106" i="6"/>
  <c r="U2" i="13"/>
  <c r="BH2" i="13"/>
  <c r="CV2" i="13" s="1"/>
  <c r="FV3" i="13"/>
  <c r="HI3" i="13"/>
  <c r="IV3" i="13"/>
  <c r="C1900" i="9" l="1"/>
  <c r="B1888" i="9"/>
  <c r="C2057" i="9"/>
  <c r="C2059" i="9" s="1"/>
  <c r="B1992" i="9"/>
  <c r="B2019" i="9" s="1"/>
  <c r="D1123" i="6"/>
  <c r="D1122" i="6"/>
  <c r="FW3" i="13"/>
  <c r="HJ3" i="13"/>
  <c r="IW3" i="13"/>
  <c r="V2" i="13"/>
  <c r="BI2" i="13"/>
  <c r="CW2" i="13" s="1"/>
  <c r="B1895" i="9" l="1"/>
  <c r="C1902" i="9"/>
  <c r="B2057" i="9"/>
  <c r="C2087" i="9"/>
  <c r="C2097" i="9" s="1"/>
  <c r="C2111" i="9" s="1"/>
  <c r="D1130" i="6"/>
  <c r="D1129" i="6"/>
  <c r="BJ2" i="13"/>
  <c r="CX2" i="13" s="1"/>
  <c r="W2" i="13"/>
  <c r="IX3" i="13"/>
  <c r="HK3" i="13"/>
  <c r="FX3" i="13"/>
  <c r="C2117" i="9" l="1"/>
  <c r="C2130" i="9" s="1"/>
  <c r="C2146" i="9" s="1"/>
  <c r="B1897" i="9"/>
  <c r="C1905" i="9"/>
  <c r="D1134" i="6"/>
  <c r="D1133" i="6"/>
  <c r="IY3" i="13"/>
  <c r="HL3" i="13"/>
  <c r="BK2" i="13"/>
  <c r="CY2" i="13" s="1"/>
  <c r="X2" i="13"/>
  <c r="EK3" i="13"/>
  <c r="C2174" i="9" l="1"/>
  <c r="C1907" i="9"/>
  <c r="B1900" i="9"/>
  <c r="D1145" i="6"/>
  <c r="D1144" i="6"/>
  <c r="IZ3" i="13"/>
  <c r="FY3" i="13"/>
  <c r="EL3" i="13"/>
  <c r="Y2" i="13"/>
  <c r="BL2" i="13"/>
  <c r="CZ2" i="13" s="1"/>
  <c r="C2197" i="9" l="1"/>
  <c r="C1910" i="9"/>
  <c r="B1902" i="9"/>
  <c r="D1157" i="6"/>
  <c r="D1156" i="6"/>
  <c r="Z2" i="13"/>
  <c r="BM2" i="13"/>
  <c r="DA2" i="13" s="1"/>
  <c r="FZ3" i="13"/>
  <c r="HM3" i="13"/>
  <c r="EM3" i="13"/>
  <c r="C1912" i="9" l="1"/>
  <c r="B1905" i="9"/>
  <c r="C2206" i="9"/>
  <c r="D1177" i="6"/>
  <c r="D1176" i="6"/>
  <c r="GA3" i="13"/>
  <c r="HN3" i="13"/>
  <c r="AA2" i="13"/>
  <c r="BN2" i="13"/>
  <c r="DB2" i="13" s="1"/>
  <c r="EN3" i="13"/>
  <c r="B1907" i="9" l="1"/>
  <c r="C2239" i="9"/>
  <c r="C2265" i="9" s="1"/>
  <c r="C1914" i="9"/>
  <c r="D1179" i="6"/>
  <c r="D1178" i="6"/>
  <c r="GB3" i="13"/>
  <c r="EO3" i="13"/>
  <c r="AB2" i="13"/>
  <c r="BO2" i="13"/>
  <c r="DC2" i="13" s="1"/>
  <c r="HO3" i="13"/>
  <c r="B1910" i="9" l="1"/>
  <c r="C1918" i="9"/>
  <c r="C2270" i="9"/>
  <c r="C2272" i="9" s="1"/>
  <c r="C2284" i="9" s="1"/>
  <c r="D1206" i="6"/>
  <c r="D1205" i="6"/>
  <c r="AC2" i="13"/>
  <c r="BP2" i="13"/>
  <c r="DD2" i="13" s="1"/>
  <c r="GC3" i="13"/>
  <c r="EP3" i="13"/>
  <c r="HP3" i="13"/>
  <c r="B1912" i="9" l="1"/>
  <c r="C2323" i="9"/>
  <c r="C1934" i="9"/>
  <c r="D1221" i="6"/>
  <c r="D1222" i="6" s="1"/>
  <c r="D1223" i="6" s="1"/>
  <c r="AD2" i="13"/>
  <c r="BQ2" i="13"/>
  <c r="DE2" i="13" s="1"/>
  <c r="HQ3" i="13"/>
  <c r="GD3" i="13"/>
  <c r="EQ3" i="13"/>
  <c r="B1914" i="9" l="1"/>
  <c r="C1969" i="9"/>
  <c r="C2027" i="9" s="1"/>
  <c r="C2033" i="9" s="1"/>
  <c r="C2037" i="9" s="1"/>
  <c r="C2038" i="9" s="1"/>
  <c r="C2086" i="9" s="1"/>
  <c r="C2113" i="9" s="1"/>
  <c r="C2114" i="9" s="1"/>
  <c r="C2151" i="9" s="1"/>
  <c r="C2153" i="9" s="1"/>
  <c r="C2338" i="9"/>
  <c r="C2349" i="9" s="1"/>
  <c r="D1231" i="6"/>
  <c r="D1230" i="6"/>
  <c r="HR3" i="13"/>
  <c r="ER3" i="13"/>
  <c r="GE3" i="13"/>
  <c r="BR2" i="13"/>
  <c r="DF2" i="13" s="1"/>
  <c r="AE2" i="13"/>
  <c r="B1918" i="9" l="1"/>
  <c r="B2794" i="9"/>
  <c r="C2181" i="9"/>
  <c r="C2191" i="9" s="1"/>
  <c r="C2205" i="9" s="1"/>
  <c r="D1244" i="6"/>
  <c r="D1243" i="6"/>
  <c r="ES3" i="13"/>
  <c r="HS3" i="13"/>
  <c r="BS2" i="13"/>
  <c r="DG2" i="13" s="1"/>
  <c r="AF2" i="13"/>
  <c r="GF3" i="13"/>
  <c r="B1934" i="9" l="1"/>
  <c r="C2211" i="9"/>
  <c r="C2224" i="9" s="1"/>
  <c r="C2268" i="9" s="1"/>
  <c r="D1247" i="6"/>
  <c r="D1272" i="6" s="1"/>
  <c r="D1289" i="6" s="1"/>
  <c r="D1246" i="6"/>
  <c r="GG3" i="13"/>
  <c r="HT3" i="13"/>
  <c r="ET3" i="13"/>
  <c r="AG2" i="13"/>
  <c r="BT2" i="13"/>
  <c r="DH2" i="13" s="1"/>
  <c r="B1936" i="9" l="1"/>
  <c r="C2300" i="9"/>
  <c r="D1319" i="6"/>
  <c r="D1305" i="6"/>
  <c r="GH3" i="13"/>
  <c r="EU3" i="13"/>
  <c r="HU3" i="13"/>
  <c r="AH2" i="13"/>
  <c r="BU2" i="13"/>
  <c r="DI2" i="13" s="1"/>
  <c r="B1969" i="9" l="1"/>
  <c r="C2333" i="9"/>
  <c r="C2359" i="9" s="1"/>
  <c r="C2364" i="9" s="1"/>
  <c r="C2378" i="9" s="1"/>
  <c r="C2379" i="9" s="1"/>
  <c r="C2414" i="9" s="1"/>
  <c r="C2415" i="9" s="1"/>
  <c r="C2417" i="9" s="1"/>
  <c r="C2432" i="9" s="1"/>
  <c r="C2443" i="9" s="1"/>
  <c r="D1331" i="6"/>
  <c r="D1346" i="6" s="1"/>
  <c r="D1348" i="6" s="1"/>
  <c r="D1322" i="6"/>
  <c r="BV2" i="13"/>
  <c r="DJ2" i="13" s="1"/>
  <c r="AI2" i="13"/>
  <c r="EV3" i="13"/>
  <c r="GI3" i="13"/>
  <c r="HV3" i="13"/>
  <c r="B2027" i="9" l="1"/>
  <c r="C2508" i="9"/>
  <c r="C2557" i="9" s="1"/>
  <c r="C2596" i="9" s="1"/>
  <c r="C2614" i="9" s="1"/>
  <c r="C2640" i="9" s="1"/>
  <c r="C2646" i="9" s="1"/>
  <c r="D1354" i="6"/>
  <c r="D1356" i="6" s="1"/>
  <c r="D1352" i="6"/>
  <c r="BW2" i="13"/>
  <c r="DK2" i="13" s="1"/>
  <c r="AJ2" i="13"/>
  <c r="EW3" i="13"/>
  <c r="HW3" i="13"/>
  <c r="GJ3" i="13"/>
  <c r="B2033" i="9" l="1"/>
  <c r="C2656" i="9"/>
  <c r="C2660" i="9" s="1"/>
  <c r="C2665" i="9" s="1"/>
  <c r="C2669" i="9" s="1"/>
  <c r="C2670" i="9" s="1"/>
  <c r="C2675" i="9" s="1"/>
  <c r="C2681" i="9" s="1"/>
  <c r="C2691" i="9" s="1"/>
  <c r="C2694" i="9" s="1"/>
  <c r="C2695" i="9" s="1"/>
  <c r="C2648" i="9"/>
  <c r="C2653" i="9" s="1"/>
  <c r="D1364" i="6"/>
  <c r="D1379" i="6" s="1"/>
  <c r="D1381" i="6" s="1"/>
  <c r="D1387" i="6" s="1"/>
  <c r="D1389" i="6" s="1"/>
  <c r="D1397" i="6" s="1"/>
  <c r="D1421" i="6"/>
  <c r="D1425" i="6" s="1"/>
  <c r="D1451" i="6" s="1"/>
  <c r="EX3" i="13"/>
  <c r="HX3" i="13"/>
  <c r="AK2" i="13"/>
  <c r="BX2" i="13"/>
  <c r="DL2" i="13" s="1"/>
  <c r="GK3" i="13"/>
  <c r="B2037" i="9" l="1"/>
  <c r="U23" i="9"/>
  <c r="C2704" i="9"/>
  <c r="C2712" i="9" s="1"/>
  <c r="C2717" i="9" s="1"/>
  <c r="C2730" i="9" s="1"/>
  <c r="C2731" i="9" s="1"/>
  <c r="C2700" i="9"/>
  <c r="D1470" i="6"/>
  <c r="D1481" i="6" s="1"/>
  <c r="D1454" i="6"/>
  <c r="D1458" i="6" s="1"/>
  <c r="EY3" i="13"/>
  <c r="HY3" i="13"/>
  <c r="AL2" i="13"/>
  <c r="BY2" i="13"/>
  <c r="DM2" i="13" s="1"/>
  <c r="GL3" i="13"/>
  <c r="B2038" i="9" l="1"/>
  <c r="B2051" i="9" s="1"/>
  <c r="B21" i="13"/>
  <c r="E22" i="10"/>
  <c r="C2738" i="9"/>
  <c r="C2734" i="9"/>
  <c r="C2736" i="9" s="1"/>
  <c r="D1496" i="6"/>
  <c r="D1484" i="6"/>
  <c r="HZ3" i="13"/>
  <c r="BZ2" i="13"/>
  <c r="DN2" i="13" s="1"/>
  <c r="AM2" i="13"/>
  <c r="GM3" i="13"/>
  <c r="EZ3" i="13"/>
  <c r="D21" i="13"/>
  <c r="B2086" i="9" l="1"/>
  <c r="W50" i="9"/>
  <c r="W17" i="9"/>
  <c r="W34" i="9"/>
  <c r="W56" i="9"/>
  <c r="W59" i="9"/>
  <c r="W13" i="9"/>
  <c r="W65" i="9"/>
  <c r="W7" i="9"/>
  <c r="W24" i="9"/>
  <c r="W41" i="9"/>
  <c r="W52" i="9"/>
  <c r="W37" i="9"/>
  <c r="W19" i="9"/>
  <c r="W58" i="9"/>
  <c r="W20" i="9"/>
  <c r="W63" i="9"/>
  <c r="W62" i="9"/>
  <c r="W9" i="9"/>
  <c r="W64" i="9"/>
  <c r="W43" i="9"/>
  <c r="W51" i="9"/>
  <c r="W57" i="9"/>
  <c r="W53" i="9"/>
  <c r="W36" i="9"/>
  <c r="W6" i="9"/>
  <c r="W25" i="9"/>
  <c r="W49" i="9"/>
  <c r="W11" i="9"/>
  <c r="W10" i="9"/>
  <c r="W47" i="9"/>
  <c r="W61" i="9"/>
  <c r="W48" i="9"/>
  <c r="W30" i="9"/>
  <c r="W35" i="9"/>
  <c r="W39" i="9"/>
  <c r="W22" i="9"/>
  <c r="B21" i="14"/>
  <c r="C2740" i="9"/>
  <c r="C2743" i="9" s="1"/>
  <c r="C2746" i="9" s="1"/>
  <c r="D1513" i="6"/>
  <c r="D1503" i="6"/>
  <c r="GN3" i="13"/>
  <c r="IA3" i="13"/>
  <c r="FA3" i="13"/>
  <c r="CA2" i="13"/>
  <c r="DO2" i="13" s="1"/>
  <c r="AN2" i="13"/>
  <c r="B2113" i="9" l="1"/>
  <c r="C2757" i="9"/>
  <c r="C2761" i="9" s="1"/>
  <c r="D1541" i="6"/>
  <c r="D1514" i="6"/>
  <c r="D1529" i="6" s="1"/>
  <c r="IB3" i="13"/>
  <c r="AO2" i="13"/>
  <c r="CB2" i="13"/>
  <c r="DP2" i="13" s="1"/>
  <c r="GO3" i="13"/>
  <c r="FB3" i="13"/>
  <c r="B2151" i="9" l="1"/>
  <c r="C2794" i="9"/>
  <c r="C2766" i="9"/>
  <c r="C2771" i="9" s="1"/>
  <c r="C2773" i="9" s="1"/>
  <c r="C2778" i="9" s="1"/>
  <c r="C2785" i="9" s="1"/>
  <c r="D1607" i="6"/>
  <c r="D1623" i="6" s="1"/>
  <c r="D1625" i="6" s="1"/>
  <c r="D1630" i="6" s="1"/>
  <c r="D1546" i="6"/>
  <c r="D1574" i="6" s="1"/>
  <c r="IC3" i="13"/>
  <c r="GP3" i="13"/>
  <c r="AP2" i="13"/>
  <c r="CC2" i="13"/>
  <c r="DQ2" i="13" s="1"/>
  <c r="FC3" i="13"/>
  <c r="B2153" i="9" l="1"/>
  <c r="B2173" i="9" s="1"/>
  <c r="B2181" i="9" s="1"/>
  <c r="B2191" i="9" s="1"/>
  <c r="B2205" i="9" s="1"/>
  <c r="B2211" i="9" s="1"/>
  <c r="B2224" i="9" s="1"/>
  <c r="B2268" i="9" s="1"/>
  <c r="B2300" i="9" s="1"/>
  <c r="B2309" i="9" s="1"/>
  <c r="B2333" i="9" s="1"/>
  <c r="B2346" i="9" s="1"/>
  <c r="B2348" i="9" s="1"/>
  <c r="B2359" i="9" s="1"/>
  <c r="B2364" i="9" s="1"/>
  <c r="B2366" i="9" s="1"/>
  <c r="B2378" i="9" s="1"/>
  <c r="B2417" i="9" s="1"/>
  <c r="B2432" i="9" s="1"/>
  <c r="B2443" i="9" s="1"/>
  <c r="C2818" i="9"/>
  <c r="C2795" i="9"/>
  <c r="C2808" i="9" s="1"/>
  <c r="C2816" i="9" s="1"/>
  <c r="D1653" i="6"/>
  <c r="D1640" i="6"/>
  <c r="CD2" i="13"/>
  <c r="DR2" i="13" s="1"/>
  <c r="AQ2" i="13"/>
  <c r="FD3" i="13"/>
  <c r="GQ3" i="13"/>
  <c r="ID3" i="13"/>
  <c r="B2459" i="9" l="1"/>
  <c r="B2508" i="9" s="1"/>
  <c r="W70" i="9"/>
  <c r="C2881" i="9"/>
  <c r="C2883" i="9" s="1"/>
  <c r="C2838" i="9"/>
  <c r="C2845" i="9" s="1"/>
  <c r="C2847" i="9" s="1"/>
  <c r="C2851" i="9" s="1"/>
  <c r="C2854" i="9" s="1"/>
  <c r="D1657" i="6"/>
  <c r="D1656" i="6"/>
  <c r="FE3" i="13"/>
  <c r="IE3" i="13"/>
  <c r="GR3" i="13"/>
  <c r="CE2" i="13"/>
  <c r="DS2" i="13" s="1"/>
  <c r="AR2" i="13"/>
  <c r="B2557" i="9" l="1"/>
  <c r="B2596" i="9" s="1"/>
  <c r="W98" i="9" s="1"/>
  <c r="U16" i="9"/>
  <c r="V23" i="9"/>
  <c r="U18" i="9"/>
  <c r="V16" i="9"/>
  <c r="U25" i="9"/>
  <c r="V18" i="9"/>
  <c r="U21" i="9"/>
  <c r="U12" i="9"/>
  <c r="V8" i="9"/>
  <c r="V25" i="9"/>
  <c r="U19" i="9"/>
  <c r="V19" i="9"/>
  <c r="U11" i="9"/>
  <c r="U15" i="9"/>
  <c r="V17" i="9"/>
  <c r="U7" i="9"/>
  <c r="V15" i="9"/>
  <c r="V27" i="9"/>
  <c r="V12" i="9"/>
  <c r="V14" i="9"/>
  <c r="U20" i="9"/>
  <c r="U13" i="9"/>
  <c r="U24" i="9"/>
  <c r="U6" i="9"/>
  <c r="U9" i="9"/>
  <c r="V24" i="9"/>
  <c r="V21" i="9"/>
  <c r="V7" i="9"/>
  <c r="V20" i="9"/>
  <c r="U27" i="9"/>
  <c r="V22" i="9"/>
  <c r="V13" i="9"/>
  <c r="V6" i="9"/>
  <c r="V26" i="9"/>
  <c r="U14" i="9"/>
  <c r="V9" i="9"/>
  <c r="V10" i="9"/>
  <c r="V30" i="9"/>
  <c r="U29" i="9"/>
  <c r="V11" i="9"/>
  <c r="U30" i="9"/>
  <c r="U28" i="9"/>
  <c r="U17" i="9"/>
  <c r="U26" i="9"/>
  <c r="V28" i="9"/>
  <c r="U8" i="9"/>
  <c r="U10" i="9"/>
  <c r="AC19" i="9"/>
  <c r="U22" i="9"/>
  <c r="V29" i="9"/>
  <c r="V32" i="9"/>
  <c r="AB27" i="9"/>
  <c r="AA16" i="9"/>
  <c r="AA25" i="9"/>
  <c r="AA13" i="9"/>
  <c r="V33" i="9"/>
  <c r="AC27" i="9"/>
  <c r="V31" i="9"/>
  <c r="AB19" i="9"/>
  <c r="AA21" i="9"/>
  <c r="AA14" i="9"/>
  <c r="U36" i="9"/>
  <c r="AB24" i="9"/>
  <c r="AB28" i="9"/>
  <c r="U33" i="9"/>
  <c r="AA26" i="9"/>
  <c r="AC21" i="9"/>
  <c r="AC10" i="9"/>
  <c r="AC18" i="9"/>
  <c r="AB11" i="9"/>
  <c r="AB12" i="9"/>
  <c r="AA15" i="9"/>
  <c r="AC12" i="9"/>
  <c r="AB14" i="9"/>
  <c r="AC17" i="9"/>
  <c r="AB6" i="9"/>
  <c r="AB15" i="9"/>
  <c r="AB17" i="9"/>
  <c r="AB16" i="9"/>
  <c r="AA24" i="9"/>
  <c r="AA19" i="9"/>
  <c r="AA8" i="9"/>
  <c r="U31" i="9"/>
  <c r="AB23" i="9"/>
  <c r="AC28" i="9"/>
  <c r="AA6" i="9"/>
  <c r="AA17" i="9"/>
  <c r="U32" i="9"/>
  <c r="AC26" i="9"/>
  <c r="AB26" i="9"/>
  <c r="AA12" i="9"/>
  <c r="AB13" i="9"/>
  <c r="AA9" i="9"/>
  <c r="AA27" i="9"/>
  <c r="AC8" i="9"/>
  <c r="AC16" i="9"/>
  <c r="AA10" i="9"/>
  <c r="AB8" i="9"/>
  <c r="AC11" i="9"/>
  <c r="AA7" i="9"/>
  <c r="AA20" i="9"/>
  <c r="AA22" i="9"/>
  <c r="AB18" i="9"/>
  <c r="AC6" i="9"/>
  <c r="AA29" i="9"/>
  <c r="AC9" i="9"/>
  <c r="U34" i="9"/>
  <c r="AB10" i="9"/>
  <c r="AC23" i="9"/>
  <c r="AC24" i="9"/>
  <c r="AC15" i="9"/>
  <c r="AB9" i="9"/>
  <c r="AC13" i="9"/>
  <c r="AC20" i="9"/>
  <c r="V34" i="9"/>
  <c r="AA28" i="9"/>
  <c r="AA11" i="9"/>
  <c r="AB21" i="9"/>
  <c r="AC14" i="9"/>
  <c r="AB33" i="9"/>
  <c r="AB30" i="9"/>
  <c r="AB20" i="9"/>
  <c r="AC29" i="9"/>
  <c r="AA18" i="9"/>
  <c r="V37" i="9"/>
  <c r="AA34" i="9"/>
  <c r="AB39" i="9"/>
  <c r="AC33" i="9"/>
  <c r="AB29" i="9"/>
  <c r="AB7" i="9"/>
  <c r="AC22" i="9"/>
  <c r="U35" i="9"/>
  <c r="V39" i="9"/>
  <c r="AA23" i="9"/>
  <c r="AC25" i="9"/>
  <c r="AB22" i="9"/>
  <c r="AC7" i="9"/>
  <c r="AA30" i="9"/>
  <c r="AC30" i="9"/>
  <c r="AA37" i="9"/>
  <c r="V36" i="9"/>
  <c r="AB31" i="9"/>
  <c r="AA31" i="9"/>
  <c r="V35" i="9"/>
  <c r="AA36" i="9"/>
  <c r="AA33" i="9"/>
  <c r="AA32" i="9"/>
  <c r="AA40" i="9"/>
  <c r="AA35" i="9"/>
  <c r="AC37" i="9"/>
  <c r="AB40" i="9"/>
  <c r="AC39" i="9"/>
  <c r="AC34" i="9"/>
  <c r="V38" i="9"/>
  <c r="U39" i="9"/>
  <c r="AB37" i="9"/>
  <c r="AC38" i="9"/>
  <c r="AB35" i="9"/>
  <c r="AA38" i="9"/>
  <c r="AC36" i="9"/>
  <c r="AC31" i="9"/>
  <c r="AC32" i="9"/>
  <c r="AC41" i="9"/>
  <c r="AB38" i="9"/>
  <c r="AC40" i="9"/>
  <c r="U38" i="9"/>
  <c r="AA39" i="9"/>
  <c r="AB25" i="9"/>
  <c r="AB34" i="9"/>
  <c r="U37" i="9"/>
  <c r="U47" i="9"/>
  <c r="V49" i="9"/>
  <c r="V46" i="9"/>
  <c r="AB41" i="9"/>
  <c r="V43" i="9"/>
  <c r="AA41" i="9"/>
  <c r="U44" i="9"/>
  <c r="U41" i="9"/>
  <c r="V48" i="9"/>
  <c r="V41" i="9"/>
  <c r="U40" i="9"/>
  <c r="V40" i="9"/>
  <c r="AB32" i="9"/>
  <c r="AC35" i="9"/>
  <c r="U43" i="9"/>
  <c r="AB36" i="9"/>
  <c r="V45" i="9"/>
  <c r="U46" i="9"/>
  <c r="U45" i="9"/>
  <c r="V44" i="9"/>
  <c r="V47" i="9"/>
  <c r="V42" i="9"/>
  <c r="U48" i="9"/>
  <c r="AA42" i="9"/>
  <c r="AC42" i="9"/>
  <c r="AA43" i="9"/>
  <c r="AA44" i="9"/>
  <c r="AB43" i="9"/>
  <c r="AB42" i="9"/>
  <c r="U51" i="9"/>
  <c r="AC43" i="9"/>
  <c r="U50" i="9"/>
  <c r="AC44" i="9"/>
  <c r="U49" i="9"/>
  <c r="V50" i="9"/>
  <c r="U42" i="9"/>
  <c r="AC45" i="9"/>
  <c r="AB44" i="9"/>
  <c r="V51" i="9"/>
  <c r="AA46" i="9"/>
  <c r="AB45" i="9"/>
  <c r="AA45" i="9"/>
  <c r="AB48" i="9"/>
  <c r="V52" i="9"/>
  <c r="U52" i="9"/>
  <c r="AB50" i="9"/>
  <c r="AB46" i="9"/>
  <c r="AC46" i="9"/>
  <c r="AA47" i="9"/>
  <c r="AB47" i="9"/>
  <c r="W42" i="9"/>
  <c r="U53" i="9"/>
  <c r="AC48" i="9"/>
  <c r="AA49" i="9"/>
  <c r="V53" i="9"/>
  <c r="U54" i="9"/>
  <c r="AB49" i="9"/>
  <c r="V54" i="9"/>
  <c r="V55" i="9"/>
  <c r="U55" i="9"/>
  <c r="W8" i="9"/>
  <c r="W16" i="9"/>
  <c r="W69" i="9"/>
  <c r="W32" i="9"/>
  <c r="W45" i="9"/>
  <c r="W33" i="9"/>
  <c r="W44" i="9"/>
  <c r="W77" i="9"/>
  <c r="W21" i="9"/>
  <c r="W27" i="9"/>
  <c r="W15" i="9"/>
  <c r="W68" i="9"/>
  <c r="W29" i="9"/>
  <c r="W14" i="9"/>
  <c r="U58" i="9"/>
  <c r="W31" i="9"/>
  <c r="U57" i="9"/>
  <c r="W60" i="9"/>
  <c r="W40" i="9"/>
  <c r="W54" i="9"/>
  <c r="U56" i="9"/>
  <c r="W28" i="9"/>
  <c r="W26" i="9"/>
  <c r="W38" i="9"/>
  <c r="W23" i="9"/>
  <c r="W71" i="9"/>
  <c r="W55" i="9"/>
  <c r="W12" i="9"/>
  <c r="W46" i="9"/>
  <c r="W66" i="9"/>
  <c r="W18" i="9"/>
  <c r="AC115" i="9"/>
  <c r="AA146" i="9"/>
  <c r="AC177" i="9"/>
  <c r="AB173" i="9"/>
  <c r="AA179" i="9"/>
  <c r="AB163" i="9"/>
  <c r="AA91" i="9"/>
  <c r="AC164" i="9"/>
  <c r="AA148" i="9"/>
  <c r="AA137" i="9"/>
  <c r="AA53" i="9"/>
  <c r="AA82" i="9"/>
  <c r="AA111" i="9"/>
  <c r="AA57" i="9"/>
  <c r="AA112" i="9"/>
  <c r="AC147" i="9"/>
  <c r="AC55" i="9"/>
  <c r="AA190" i="9"/>
  <c r="AB139" i="9"/>
  <c r="AC114" i="9"/>
  <c r="AB74" i="9"/>
  <c r="AA77" i="9"/>
  <c r="AA52" i="9"/>
  <c r="AC47" i="9"/>
  <c r="AB183" i="9"/>
  <c r="AA115" i="9"/>
  <c r="AA181" i="9"/>
  <c r="AC128" i="9"/>
  <c r="AB174" i="9"/>
  <c r="AC99" i="9"/>
  <c r="AB156" i="9"/>
  <c r="AB112" i="9"/>
  <c r="V84" i="9"/>
  <c r="AC71" i="9"/>
  <c r="AC202" i="9"/>
  <c r="AB109" i="9"/>
  <c r="U67" i="9"/>
  <c r="AC117" i="9"/>
  <c r="AB65" i="9"/>
  <c r="AB203" i="9"/>
  <c r="AA160" i="9"/>
  <c r="AC201" i="9"/>
  <c r="AC106" i="9"/>
  <c r="AA195" i="9"/>
  <c r="AB66" i="9"/>
  <c r="AB179" i="9"/>
  <c r="V56" i="9"/>
  <c r="AB92" i="9"/>
  <c r="AC188" i="9"/>
  <c r="AA178" i="9"/>
  <c r="AA89" i="9"/>
  <c r="AB85" i="9"/>
  <c r="AC143" i="9"/>
  <c r="AA155" i="9"/>
  <c r="U85" i="9"/>
  <c r="AC121" i="9"/>
  <c r="AA157" i="9"/>
  <c r="AC179" i="9"/>
  <c r="AB157" i="9"/>
  <c r="AB151" i="9"/>
  <c r="AC145" i="9"/>
  <c r="AC154" i="9"/>
  <c r="AB106" i="9"/>
  <c r="AC149" i="9"/>
  <c r="AB202" i="9"/>
  <c r="AB100" i="9"/>
  <c r="U88" i="9"/>
  <c r="AC169" i="9"/>
  <c r="AA100" i="9"/>
  <c r="AA150" i="9"/>
  <c r="AA80" i="9"/>
  <c r="AC111" i="9"/>
  <c r="AC109" i="9"/>
  <c r="AA184" i="9"/>
  <c r="AC175" i="9"/>
  <c r="AA59" i="9"/>
  <c r="U62" i="9"/>
  <c r="AB142" i="9"/>
  <c r="AC199" i="9"/>
  <c r="AC94" i="9"/>
  <c r="AA193" i="9"/>
  <c r="AA120" i="9"/>
  <c r="AB180" i="9"/>
  <c r="AB91" i="9"/>
  <c r="AB165" i="9"/>
  <c r="AC60" i="9"/>
  <c r="AA129" i="9"/>
  <c r="AB181" i="9"/>
  <c r="AC73" i="9"/>
  <c r="AB61" i="9"/>
  <c r="AC52" i="9"/>
  <c r="AB114" i="9"/>
  <c r="AB175" i="9"/>
  <c r="AB103" i="9"/>
  <c r="AC57" i="9"/>
  <c r="AA163" i="9"/>
  <c r="AB189" i="9"/>
  <c r="AA130" i="9"/>
  <c r="AC205" i="9"/>
  <c r="AC155" i="9"/>
  <c r="AA70" i="9"/>
  <c r="AB158" i="9"/>
  <c r="AC123" i="9"/>
  <c r="AA114" i="9"/>
  <c r="AA158" i="9"/>
  <c r="AA189" i="9"/>
  <c r="AA166" i="9"/>
  <c r="AC49" i="9"/>
  <c r="AC161" i="9"/>
  <c r="AB98" i="9"/>
  <c r="AA201" i="9"/>
  <c r="AA103" i="9"/>
  <c r="U70" i="9"/>
  <c r="AB131" i="9"/>
  <c r="U63" i="9"/>
  <c r="AA151" i="9"/>
  <c r="AA202" i="9"/>
  <c r="AA180" i="9"/>
  <c r="AC140" i="9"/>
  <c r="AA98" i="9"/>
  <c r="AC101" i="9"/>
  <c r="AA109" i="9"/>
  <c r="AB182" i="9"/>
  <c r="AB90" i="9"/>
  <c r="AB186" i="9"/>
  <c r="AA196" i="9"/>
  <c r="AB185" i="9"/>
  <c r="AC191" i="9"/>
  <c r="AA167" i="9"/>
  <c r="AA154" i="9"/>
  <c r="AB149" i="9"/>
  <c r="AC190" i="9"/>
  <c r="AA107" i="9"/>
  <c r="AB89" i="9"/>
  <c r="AC135" i="9"/>
  <c r="V75" i="9"/>
  <c r="AB161" i="9"/>
  <c r="AB75" i="9"/>
  <c r="AA185" i="9"/>
  <c r="AC180" i="9"/>
  <c r="AA97" i="9"/>
  <c r="AA153" i="9"/>
  <c r="AA79" i="9"/>
  <c r="AB170" i="9"/>
  <c r="AC176" i="9"/>
  <c r="AC138" i="9"/>
  <c r="AA68" i="9"/>
  <c r="AB153" i="9"/>
  <c r="AB110" i="9"/>
  <c r="AA204" i="9"/>
  <c r="AB160" i="9"/>
  <c r="AB113" i="9"/>
  <c r="AB133" i="9"/>
  <c r="V95" i="9"/>
  <c r="V90" i="9"/>
  <c r="AA51" i="9"/>
  <c r="AC100" i="9"/>
  <c r="AB105" i="9"/>
  <c r="AA92" i="9"/>
  <c r="AC153" i="9"/>
  <c r="AA48" i="9"/>
  <c r="AB79" i="9"/>
  <c r="AA127" i="9"/>
  <c r="AB144" i="9"/>
  <c r="AA139" i="9"/>
  <c r="AB58" i="9"/>
  <c r="AC56" i="9"/>
  <c r="AB148" i="9"/>
  <c r="AA64" i="9"/>
  <c r="AC77" i="9"/>
  <c r="U74" i="9"/>
  <c r="AA105" i="9"/>
  <c r="AB171" i="9"/>
  <c r="AC166" i="9"/>
  <c r="AA168" i="9"/>
  <c r="AC150" i="9"/>
  <c r="AB145" i="9"/>
  <c r="AA73" i="9"/>
  <c r="U66" i="9"/>
  <c r="AB204" i="9"/>
  <c r="AC198" i="9"/>
  <c r="AA110" i="9"/>
  <c r="AC122" i="9"/>
  <c r="AC113" i="9"/>
  <c r="V79" i="9"/>
  <c r="V58" i="9"/>
  <c r="AB51" i="9"/>
  <c r="AB122" i="9"/>
  <c r="AC167" i="9"/>
  <c r="AA119" i="9"/>
  <c r="AB116" i="9"/>
  <c r="AB197" i="9"/>
  <c r="AC61" i="9"/>
  <c r="AB68" i="9"/>
  <c r="AB124" i="9"/>
  <c r="V74" i="9"/>
  <c r="U94" i="9"/>
  <c r="AA78" i="9"/>
  <c r="AB101" i="9"/>
  <c r="AC197" i="9"/>
  <c r="U80" i="9"/>
  <c r="AB73" i="9"/>
  <c r="AA147" i="9"/>
  <c r="AA122" i="9"/>
  <c r="AB193" i="9"/>
  <c r="AC95" i="9"/>
  <c r="AA182" i="9"/>
  <c r="AC92" i="9"/>
  <c r="V62" i="9"/>
  <c r="AB88" i="9"/>
  <c r="AA135" i="9"/>
  <c r="AA203" i="9"/>
  <c r="AB108" i="9"/>
  <c r="AB169" i="9"/>
  <c r="AC62" i="9"/>
  <c r="AC54" i="9"/>
  <c r="AA67" i="9"/>
  <c r="AB167" i="9"/>
  <c r="AC64" i="9"/>
  <c r="AA173" i="9"/>
  <c r="AB86" i="9"/>
  <c r="AA66" i="9"/>
  <c r="AA62" i="9"/>
  <c r="AA63" i="9"/>
  <c r="AB136" i="9"/>
  <c r="AB52" i="9"/>
  <c r="AB191" i="9"/>
  <c r="AA141" i="9"/>
  <c r="U68" i="9"/>
  <c r="V77" i="9"/>
  <c r="V94" i="9"/>
  <c r="AA85" i="9"/>
  <c r="AC144" i="9"/>
  <c r="AA118" i="9"/>
  <c r="AC183" i="9"/>
  <c r="AA83" i="9"/>
  <c r="AB155" i="9"/>
  <c r="AC152" i="9"/>
  <c r="AC91" i="9"/>
  <c r="AB132" i="9"/>
  <c r="AB141" i="9"/>
  <c r="AA65" i="9"/>
  <c r="AA191" i="9"/>
  <c r="AA198" i="9"/>
  <c r="V98" i="9"/>
  <c r="AC172" i="9"/>
  <c r="AC118" i="9"/>
  <c r="AA186" i="9"/>
  <c r="AB67" i="9"/>
  <c r="V67" i="9"/>
  <c r="AA55" i="9"/>
  <c r="AC59" i="9"/>
  <c r="AB126" i="9"/>
  <c r="AA88" i="9"/>
  <c r="U89" i="9"/>
  <c r="AA74" i="9"/>
  <c r="AC119" i="9"/>
  <c r="AC126" i="9"/>
  <c r="AB76" i="9"/>
  <c r="AC195" i="9"/>
  <c r="AB159" i="9"/>
  <c r="AA183" i="9"/>
  <c r="AA143" i="9"/>
  <c r="AB96" i="9"/>
  <c r="AB71" i="9"/>
  <c r="AC189" i="9"/>
  <c r="V91" i="9"/>
  <c r="AA93" i="9"/>
  <c r="AA187" i="9"/>
  <c r="AC127" i="9"/>
  <c r="AC65" i="9"/>
  <c r="AB93" i="9"/>
  <c r="AB102" i="9"/>
  <c r="V73" i="9"/>
  <c r="AA177" i="9"/>
  <c r="AA162" i="9"/>
  <c r="AB115" i="9"/>
  <c r="AB69" i="9"/>
  <c r="U96" i="9"/>
  <c r="AA61" i="9"/>
  <c r="AC170" i="9"/>
  <c r="AA58" i="9"/>
  <c r="AA164" i="9"/>
  <c r="AC162" i="9"/>
  <c r="AA144" i="9"/>
  <c r="AA169" i="9"/>
  <c r="V78" i="9"/>
  <c r="V96" i="9"/>
  <c r="AA136" i="9"/>
  <c r="AA145" i="9"/>
  <c r="AC66" i="9"/>
  <c r="AB140" i="9"/>
  <c r="AC203" i="9"/>
  <c r="AA94" i="9"/>
  <c r="AA132" i="9"/>
  <c r="AC103" i="9"/>
  <c r="AA69" i="9"/>
  <c r="AC88" i="9"/>
  <c r="AB104" i="9"/>
  <c r="AA106" i="9"/>
  <c r="AA156" i="9"/>
  <c r="AA175" i="9"/>
  <c r="AB117" i="9"/>
  <c r="U86" i="9"/>
  <c r="AC51" i="9"/>
  <c r="AB111" i="9"/>
  <c r="AB146" i="9"/>
  <c r="AB196" i="9"/>
  <c r="AC116" i="9"/>
  <c r="V68" i="9"/>
  <c r="U87" i="9"/>
  <c r="U69" i="9"/>
  <c r="AC142" i="9"/>
  <c r="AC200" i="9"/>
  <c r="AB199" i="9"/>
  <c r="AA121" i="9"/>
  <c r="AA205" i="9"/>
  <c r="AB64" i="9"/>
  <c r="AA76" i="9"/>
  <c r="AC151" i="9"/>
  <c r="U73" i="9"/>
  <c r="AB80" i="9"/>
  <c r="AC110" i="9"/>
  <c r="AA96" i="9"/>
  <c r="AC81" i="9"/>
  <c r="U71" i="9"/>
  <c r="AC50" i="9"/>
  <c r="AB125" i="9"/>
  <c r="AC98" i="9"/>
  <c r="AB119" i="9"/>
  <c r="AB198" i="9"/>
  <c r="AC124" i="9"/>
  <c r="AB177" i="9"/>
  <c r="AC70" i="9"/>
  <c r="AA200" i="9"/>
  <c r="AB187" i="9"/>
  <c r="AA172" i="9"/>
  <c r="AB70" i="9"/>
  <c r="AC93" i="9"/>
  <c r="AC173" i="9"/>
  <c r="AB184" i="9"/>
  <c r="AA108" i="9"/>
  <c r="AA81" i="9"/>
  <c r="V92" i="9"/>
  <c r="AB59" i="9"/>
  <c r="AC156" i="9"/>
  <c r="AC134" i="9"/>
  <c r="AC139" i="9"/>
  <c r="AC157" i="9"/>
  <c r="AA72" i="9"/>
  <c r="AC58" i="9"/>
  <c r="AB95" i="9"/>
  <c r="AA50" i="9"/>
  <c r="U92" i="9"/>
  <c r="AA152" i="9"/>
  <c r="AC132" i="9"/>
  <c r="AA199" i="9"/>
  <c r="AC141" i="9"/>
  <c r="AC63" i="9"/>
  <c r="AC174" i="9"/>
  <c r="AB138" i="9"/>
  <c r="AB99" i="9"/>
  <c r="AC185" i="9"/>
  <c r="AB192" i="9"/>
  <c r="AC96" i="9"/>
  <c r="AA140" i="9"/>
  <c r="AB72" i="9"/>
  <c r="V69" i="9"/>
  <c r="AC84" i="9"/>
  <c r="AC133" i="9"/>
  <c r="AC181" i="9"/>
  <c r="AB143" i="9"/>
  <c r="AC178" i="9"/>
  <c r="AB172" i="9"/>
  <c r="AA90" i="9"/>
  <c r="AC85" i="9"/>
  <c r="AC146" i="9"/>
  <c r="AC108" i="9"/>
  <c r="AC80" i="9"/>
  <c r="AA176" i="9"/>
  <c r="AC184" i="9"/>
  <c r="AB53" i="9"/>
  <c r="AA95" i="9"/>
  <c r="V87" i="9"/>
  <c r="AA192" i="9"/>
  <c r="AB87" i="9"/>
  <c r="AC137" i="9"/>
  <c r="AB176" i="9"/>
  <c r="AB150" i="9"/>
  <c r="AB190" i="9"/>
  <c r="U90" i="9"/>
  <c r="AC136" i="9"/>
  <c r="AB60" i="9"/>
  <c r="AA101" i="9"/>
  <c r="U61" i="9"/>
  <c r="AC187" i="9"/>
  <c r="AC125" i="9"/>
  <c r="AA124" i="9"/>
  <c r="AB57" i="9"/>
  <c r="V83" i="9"/>
  <c r="V88" i="9"/>
  <c r="AA159" i="9"/>
  <c r="AB123" i="9"/>
  <c r="AB81" i="9"/>
  <c r="AC112" i="9"/>
  <c r="AC148" i="9"/>
  <c r="AB63" i="9"/>
  <c r="AB94" i="9"/>
  <c r="V66" i="9"/>
  <c r="AC131" i="9"/>
  <c r="AB178" i="9"/>
  <c r="AB83" i="9"/>
  <c r="AB152" i="9"/>
  <c r="AB195" i="9"/>
  <c r="AB121" i="9"/>
  <c r="AC130" i="9"/>
  <c r="AC79" i="9"/>
  <c r="V65" i="9"/>
  <c r="AC78" i="9"/>
  <c r="AA188" i="9"/>
  <c r="U65" i="9"/>
  <c r="AC182" i="9"/>
  <c r="AC53" i="9"/>
  <c r="AA142" i="9"/>
  <c r="AA128" i="9"/>
  <c r="AA104" i="9"/>
  <c r="AA71" i="9"/>
  <c r="AA84" i="9"/>
  <c r="AC86" i="9"/>
  <c r="V71" i="9"/>
  <c r="AC67" i="9"/>
  <c r="AB127" i="9"/>
  <c r="AB120" i="9"/>
  <c r="AC159" i="9"/>
  <c r="AC105" i="9"/>
  <c r="AC193" i="9"/>
  <c r="V57" i="9"/>
  <c r="AB200" i="9"/>
  <c r="AA134" i="9"/>
  <c r="AC82" i="9"/>
  <c r="V86" i="9"/>
  <c r="V64" i="9"/>
  <c r="U76" i="9"/>
  <c r="AA138" i="9"/>
  <c r="U95" i="9"/>
  <c r="V60" i="9"/>
  <c r="V72" i="9"/>
  <c r="AA174" i="9"/>
  <c r="AB77" i="9"/>
  <c r="AC186" i="9"/>
  <c r="AB56" i="9"/>
  <c r="AC160" i="9"/>
  <c r="AA87" i="9"/>
  <c r="AA123" i="9"/>
  <c r="AB162" i="9"/>
  <c r="AA116" i="9"/>
  <c r="U78" i="9"/>
  <c r="AC158" i="9"/>
  <c r="AB97" i="9"/>
  <c r="V76" i="9"/>
  <c r="AB54" i="9"/>
  <c r="AC168" i="9"/>
  <c r="AC89" i="9"/>
  <c r="V82" i="9"/>
  <c r="AC204" i="9"/>
  <c r="AB137" i="9"/>
  <c r="AA54" i="9"/>
  <c r="AC171" i="9"/>
  <c r="U59" i="9"/>
  <c r="AB130" i="9"/>
  <c r="V80" i="9"/>
  <c r="V97" i="9"/>
  <c r="V70" i="9"/>
  <c r="AC163" i="9"/>
  <c r="AB107" i="9"/>
  <c r="AB129" i="9"/>
  <c r="AC76" i="9"/>
  <c r="AC192" i="9"/>
  <c r="AB168" i="9"/>
  <c r="U72" i="9"/>
  <c r="U81" i="9"/>
  <c r="AA60" i="9"/>
  <c r="AC97" i="9"/>
  <c r="U82" i="9"/>
  <c r="AC196" i="9"/>
  <c r="AA56" i="9"/>
  <c r="AB188" i="9"/>
  <c r="AB134" i="9"/>
  <c r="AA125" i="9"/>
  <c r="AB194" i="9"/>
  <c r="AB82" i="9"/>
  <c r="AB118" i="9"/>
  <c r="U77" i="9"/>
  <c r="AA86" i="9"/>
  <c r="AC68" i="9"/>
  <c r="AC102" i="9"/>
  <c r="AB55" i="9"/>
  <c r="AA194" i="9"/>
  <c r="AB128" i="9"/>
  <c r="AA102" i="9"/>
  <c r="AA117" i="9"/>
  <c r="AC74" i="9"/>
  <c r="AC69" i="9"/>
  <c r="AA149" i="9"/>
  <c r="AC107" i="9"/>
  <c r="AB84" i="9"/>
  <c r="AC87" i="9"/>
  <c r="AB166" i="9"/>
  <c r="AA170" i="9"/>
  <c r="V59" i="9"/>
  <c r="AB78" i="9"/>
  <c r="AB62" i="9"/>
  <c r="AC194" i="9"/>
  <c r="AA126" i="9"/>
  <c r="AC83" i="9"/>
  <c r="AC72" i="9"/>
  <c r="V63" i="9"/>
  <c r="U64" i="9"/>
  <c r="AB135" i="9"/>
  <c r="U83" i="9"/>
  <c r="AA197" i="9"/>
  <c r="AB201" i="9"/>
  <c r="AA75" i="9"/>
  <c r="U60" i="9"/>
  <c r="V89" i="9"/>
  <c r="AA133" i="9"/>
  <c r="AB164" i="9"/>
  <c r="AB147" i="9"/>
  <c r="AC90" i="9"/>
  <c r="AB205" i="9"/>
  <c r="U98" i="9"/>
  <c r="V61" i="9"/>
  <c r="U79" i="9"/>
  <c r="AA171" i="9"/>
  <c r="AC104" i="9"/>
  <c r="AC120" i="9"/>
  <c r="AC129" i="9"/>
  <c r="AC165" i="9"/>
  <c r="AA131" i="9"/>
  <c r="AB154" i="9"/>
  <c r="AC75" i="9"/>
  <c r="AA161" i="9"/>
  <c r="AA99" i="9"/>
  <c r="AA165" i="9"/>
  <c r="U84" i="9"/>
  <c r="V85" i="9"/>
  <c r="U91" i="9"/>
  <c r="V81" i="9"/>
  <c r="U93" i="9"/>
  <c r="V93" i="9"/>
  <c r="U97" i="9"/>
  <c r="U75" i="9"/>
  <c r="AA113" i="9"/>
  <c r="D1682" i="6"/>
  <c r="D1683" i="6" s="1"/>
  <c r="D1658" i="6"/>
  <c r="D1663" i="6" s="1"/>
  <c r="CF2" i="13"/>
  <c r="DT2" i="13" s="1"/>
  <c r="AS2" i="13"/>
  <c r="FF3" i="13"/>
  <c r="IF3" i="13"/>
  <c r="GS3" i="13"/>
  <c r="W97" i="9" l="1"/>
  <c r="W96" i="9"/>
  <c r="B2614" i="9"/>
  <c r="W95" i="9"/>
  <c r="W90" i="9"/>
  <c r="W81" i="9"/>
  <c r="W75" i="9"/>
  <c r="W88" i="9"/>
  <c r="W73" i="9"/>
  <c r="W94" i="9"/>
  <c r="W89" i="9"/>
  <c r="W91" i="9"/>
  <c r="W80" i="9"/>
  <c r="W87" i="9"/>
  <c r="W72" i="9"/>
  <c r="W82" i="9"/>
  <c r="W79" i="9"/>
  <c r="W84" i="9"/>
  <c r="W92" i="9"/>
  <c r="W86" i="9"/>
  <c r="W85" i="9"/>
  <c r="W74" i="9"/>
  <c r="W76" i="9"/>
  <c r="W78" i="9"/>
  <c r="W83" i="9"/>
  <c r="W93" i="9"/>
  <c r="C39" i="13"/>
  <c r="C39" i="14" s="1"/>
  <c r="F40" i="10"/>
  <c r="C12" i="13"/>
  <c r="C12" i="14" s="1"/>
  <c r="F13" i="10"/>
  <c r="C46" i="13"/>
  <c r="C46" i="14" s="1"/>
  <c r="F47" i="10"/>
  <c r="C10" i="13"/>
  <c r="C10" i="14" s="1"/>
  <c r="F11" i="10"/>
  <c r="E40" i="10"/>
  <c r="B39" i="13"/>
  <c r="C25" i="13"/>
  <c r="C25" i="14" s="1"/>
  <c r="F26" i="10"/>
  <c r="B50" i="13"/>
  <c r="E51" i="10"/>
  <c r="C31" i="13"/>
  <c r="C31" i="14" s="1"/>
  <c r="F32" i="10"/>
  <c r="F42" i="10"/>
  <c r="C41" i="13"/>
  <c r="C41" i="14" s="1"/>
  <c r="F33" i="10"/>
  <c r="C32" i="13"/>
  <c r="C32" i="14" s="1"/>
  <c r="C24" i="13"/>
  <c r="C24" i="14" s="1"/>
  <c r="F25" i="10"/>
  <c r="C29" i="13"/>
  <c r="C29" i="14" s="1"/>
  <c r="F30" i="10"/>
  <c r="F8" i="10"/>
  <c r="C7" i="13"/>
  <c r="C7" i="14" s="1"/>
  <c r="B27" i="13"/>
  <c r="E28" i="10"/>
  <c r="C8" i="13"/>
  <c r="C8" i="14" s="1"/>
  <c r="F9" i="10"/>
  <c r="B5" i="13"/>
  <c r="E6" i="10"/>
  <c r="C50" i="13"/>
  <c r="C50" i="14" s="1"/>
  <c r="F51" i="10"/>
  <c r="E38" i="10"/>
  <c r="B37" i="13"/>
  <c r="E13" i="10"/>
  <c r="B12" i="13"/>
  <c r="C4" i="13"/>
  <c r="C4" i="14" s="1"/>
  <c r="F5" i="10"/>
  <c r="C11" i="13"/>
  <c r="C11" i="14" s="1"/>
  <c r="F12" i="10"/>
  <c r="C20" i="13"/>
  <c r="C20" i="14" s="1"/>
  <c r="F21" i="10"/>
  <c r="B25" i="13"/>
  <c r="E26" i="10"/>
  <c r="C52" i="13"/>
  <c r="C52" i="14" s="1"/>
  <c r="F53" i="10"/>
  <c r="B20" i="13"/>
  <c r="E21" i="10"/>
  <c r="B55" i="13"/>
  <c r="E56" i="10"/>
  <c r="E45" i="10"/>
  <c r="B44" i="13"/>
  <c r="B10" i="13"/>
  <c r="E11" i="10"/>
  <c r="C19" i="13"/>
  <c r="C19" i="14" s="1"/>
  <c r="F20" i="10"/>
  <c r="C51" i="13"/>
  <c r="C51" i="14" s="1"/>
  <c r="F52" i="10"/>
  <c r="B36" i="13"/>
  <c r="E37" i="10"/>
  <c r="B6" i="13"/>
  <c r="E7" i="10"/>
  <c r="E42" i="10"/>
  <c r="B41" i="13"/>
  <c r="C26" i="13"/>
  <c r="C26" i="14" s="1"/>
  <c r="F27" i="10"/>
  <c r="E24" i="10"/>
  <c r="B23" i="13"/>
  <c r="B4" i="13"/>
  <c r="E5" i="10"/>
  <c r="E52" i="10"/>
  <c r="B51" i="13"/>
  <c r="E30" i="10"/>
  <c r="B29" i="13"/>
  <c r="E16" i="10"/>
  <c r="B15" i="13"/>
  <c r="B22" i="13"/>
  <c r="E23" i="10"/>
  <c r="E17" i="10"/>
  <c r="B16" i="13"/>
  <c r="F45" i="10"/>
  <c r="C44" i="13"/>
  <c r="C44" i="14" s="1"/>
  <c r="F48" i="10"/>
  <c r="C47" i="13"/>
  <c r="C47" i="14" s="1"/>
  <c r="F46" i="10"/>
  <c r="C45" i="13"/>
  <c r="C45" i="14" s="1"/>
  <c r="B17" i="13"/>
  <c r="E18" i="10"/>
  <c r="C42" i="13"/>
  <c r="C42" i="14" s="1"/>
  <c r="F43" i="10"/>
  <c r="C23" i="13"/>
  <c r="C23" i="14" s="1"/>
  <c r="F24" i="10"/>
  <c r="F50" i="10"/>
  <c r="C49" i="13"/>
  <c r="C49" i="14" s="1"/>
  <c r="C18" i="13"/>
  <c r="C18" i="14" s="1"/>
  <c r="F19" i="10"/>
  <c r="B30" i="13"/>
  <c r="E31" i="10"/>
  <c r="C5" i="13"/>
  <c r="C5" i="14" s="1"/>
  <c r="F6" i="10"/>
  <c r="B52" i="13"/>
  <c r="E53" i="10"/>
  <c r="E33" i="10"/>
  <c r="B32" i="13"/>
  <c r="B8" i="13"/>
  <c r="E9" i="10"/>
  <c r="E41" i="10"/>
  <c r="B40" i="13"/>
  <c r="C22" i="13"/>
  <c r="C22" i="14" s="1"/>
  <c r="F23" i="10"/>
  <c r="C48" i="13"/>
  <c r="C48" i="14" s="1"/>
  <c r="F49" i="10"/>
  <c r="C35" i="13"/>
  <c r="C35" i="14" s="1"/>
  <c r="F36" i="10"/>
  <c r="B31" i="13"/>
  <c r="E32" i="10"/>
  <c r="E8" i="10"/>
  <c r="B7" i="13"/>
  <c r="E48" i="10"/>
  <c r="B47" i="13"/>
  <c r="C33" i="13"/>
  <c r="C33" i="14" s="1"/>
  <c r="F34" i="10"/>
  <c r="B24" i="13"/>
  <c r="E25" i="10"/>
  <c r="B48" i="13"/>
  <c r="E49" i="10"/>
  <c r="F39" i="10"/>
  <c r="C38" i="13"/>
  <c r="C38" i="14" s="1"/>
  <c r="E35" i="10"/>
  <c r="B34" i="13"/>
  <c r="B26" i="13"/>
  <c r="E27" i="10"/>
  <c r="E12" i="10"/>
  <c r="B11" i="13"/>
  <c r="F22" i="10"/>
  <c r="C21" i="13"/>
  <c r="C21" i="14" s="1"/>
  <c r="B49" i="13"/>
  <c r="E50" i="10"/>
  <c r="C9" i="13"/>
  <c r="C9" i="14" s="1"/>
  <c r="F10" i="10"/>
  <c r="C28" i="13"/>
  <c r="C28" i="14" s="1"/>
  <c r="F29" i="10"/>
  <c r="E43" i="10"/>
  <c r="B42" i="13"/>
  <c r="C13" i="13"/>
  <c r="C13" i="14" s="1"/>
  <c r="F14" i="10"/>
  <c r="C15" i="13"/>
  <c r="C15" i="14" s="1"/>
  <c r="F16" i="10"/>
  <c r="C36" i="13"/>
  <c r="C36" i="14" s="1"/>
  <c r="F37" i="10"/>
  <c r="B13" i="13"/>
  <c r="E14" i="10"/>
  <c r="B46" i="13"/>
  <c r="E47" i="10"/>
  <c r="F38" i="10"/>
  <c r="C37" i="13"/>
  <c r="C37" i="14" s="1"/>
  <c r="B9" i="13"/>
  <c r="E10" i="10"/>
  <c r="E55" i="10"/>
  <c r="B54" i="13"/>
  <c r="C40" i="13"/>
  <c r="C40" i="14" s="1"/>
  <c r="F41" i="10"/>
  <c r="E34" i="10"/>
  <c r="B33" i="13"/>
  <c r="C17" i="13"/>
  <c r="C17" i="14" s="1"/>
  <c r="F18" i="10"/>
  <c r="B53" i="13"/>
  <c r="E54" i="10"/>
  <c r="B45" i="13"/>
  <c r="E46" i="10"/>
  <c r="C30" i="13"/>
  <c r="C30" i="14" s="1"/>
  <c r="F31" i="10"/>
  <c r="C53" i="13"/>
  <c r="C53" i="14" s="1"/>
  <c r="F54" i="10"/>
  <c r="B35" i="13"/>
  <c r="E36" i="10"/>
  <c r="F28" i="10"/>
  <c r="C27" i="13"/>
  <c r="C27" i="14" s="1"/>
  <c r="E44" i="10"/>
  <c r="B43" i="13"/>
  <c r="C6" i="13"/>
  <c r="C6" i="14" s="1"/>
  <c r="F7" i="10"/>
  <c r="C43" i="13"/>
  <c r="C43" i="14" s="1"/>
  <c r="F44" i="10"/>
  <c r="B19" i="13"/>
  <c r="E20" i="10"/>
  <c r="E57" i="10"/>
  <c r="B56" i="13"/>
  <c r="F17" i="10"/>
  <c r="C16" i="13"/>
  <c r="C16" i="14" s="1"/>
  <c r="F15" i="10"/>
  <c r="C14" i="13"/>
  <c r="C14" i="14" s="1"/>
  <c r="E39" i="10"/>
  <c r="B38" i="13"/>
  <c r="C34" i="13"/>
  <c r="C34" i="14" s="1"/>
  <c r="F35" i="10"/>
  <c r="E29" i="10"/>
  <c r="B28" i="13"/>
  <c r="B18" i="13"/>
  <c r="E19" i="10"/>
  <c r="B14" i="13"/>
  <c r="E15" i="10"/>
  <c r="C67" i="13"/>
  <c r="C67" i="14" s="1"/>
  <c r="F68" i="10"/>
  <c r="E68" i="10"/>
  <c r="B67" i="13"/>
  <c r="B87" i="13"/>
  <c r="E88" i="10"/>
  <c r="C72" i="13"/>
  <c r="C72" i="14" s="1"/>
  <c r="F73" i="10"/>
  <c r="B79" i="13"/>
  <c r="E80" i="10"/>
  <c r="F71" i="10"/>
  <c r="C70" i="13"/>
  <c r="C70" i="14" s="1"/>
  <c r="B88" i="13"/>
  <c r="E89" i="10"/>
  <c r="F69" i="10"/>
  <c r="C68" i="13"/>
  <c r="C68" i="14" s="1"/>
  <c r="F56" i="10"/>
  <c r="C55" i="13"/>
  <c r="C55" i="14" s="1"/>
  <c r="B86" i="13"/>
  <c r="E87" i="10"/>
  <c r="C93" i="13"/>
  <c r="C93" i="14" s="1"/>
  <c r="F94" i="10"/>
  <c r="F86" i="10"/>
  <c r="C85" i="13"/>
  <c r="C85" i="14" s="1"/>
  <c r="C91" i="13"/>
  <c r="C91" i="14" s="1"/>
  <c r="F92" i="10"/>
  <c r="C69" i="13"/>
  <c r="C69" i="14" s="1"/>
  <c r="F70" i="10"/>
  <c r="F82" i="10"/>
  <c r="C81" i="13"/>
  <c r="C81" i="14" s="1"/>
  <c r="F91" i="10"/>
  <c r="C90" i="13"/>
  <c r="C90" i="14" s="1"/>
  <c r="E67" i="10"/>
  <c r="B66" i="13"/>
  <c r="B85" i="13"/>
  <c r="E86" i="10"/>
  <c r="C89" i="13"/>
  <c r="C89" i="14" s="1"/>
  <c r="F90" i="10"/>
  <c r="E60" i="10"/>
  <c r="B59" i="13"/>
  <c r="F67" i="10"/>
  <c r="C66" i="13"/>
  <c r="C66" i="14" s="1"/>
  <c r="B76" i="13"/>
  <c r="E77" i="10"/>
  <c r="F83" i="10"/>
  <c r="C82" i="13"/>
  <c r="C82" i="14" s="1"/>
  <c r="B71" i="13"/>
  <c r="E72" i="10"/>
  <c r="E95" i="10"/>
  <c r="B94" i="13"/>
  <c r="C61" i="13"/>
  <c r="C61" i="14" s="1"/>
  <c r="F62" i="10"/>
  <c r="C95" i="13"/>
  <c r="C95" i="14" s="1"/>
  <c r="F96" i="10"/>
  <c r="C58" i="13"/>
  <c r="C58" i="14" s="1"/>
  <c r="F59" i="10"/>
  <c r="C88" i="13"/>
  <c r="C88" i="14" s="1"/>
  <c r="F89" i="10"/>
  <c r="C56" i="13"/>
  <c r="C56" i="14" s="1"/>
  <c r="F57" i="10"/>
  <c r="F60" i="10"/>
  <c r="C59" i="13"/>
  <c r="C59" i="14" s="1"/>
  <c r="B96" i="13"/>
  <c r="E97" i="10"/>
  <c r="E92" i="10"/>
  <c r="B91" i="13"/>
  <c r="C62" i="13"/>
  <c r="C62" i="14" s="1"/>
  <c r="F63" i="10"/>
  <c r="C74" i="13"/>
  <c r="C74" i="14" s="1"/>
  <c r="F75" i="10"/>
  <c r="B68" i="13"/>
  <c r="E69" i="10"/>
  <c r="E84" i="10"/>
  <c r="B83" i="13"/>
  <c r="C83" i="13"/>
  <c r="C83" i="14" s="1"/>
  <c r="F84" i="10"/>
  <c r="F66" i="10"/>
  <c r="C65" i="13"/>
  <c r="C65" i="14" s="1"/>
  <c r="B70" i="13"/>
  <c r="E71" i="10"/>
  <c r="F93" i="10"/>
  <c r="C92" i="13"/>
  <c r="C92" i="14" s="1"/>
  <c r="E73" i="10"/>
  <c r="B72" i="13"/>
  <c r="F79" i="10"/>
  <c r="C78" i="13"/>
  <c r="C78" i="14" s="1"/>
  <c r="E83" i="10"/>
  <c r="B82" i="13"/>
  <c r="C94" i="13"/>
  <c r="C94" i="14" s="1"/>
  <c r="F95" i="10"/>
  <c r="C54" i="13"/>
  <c r="C54" i="14" s="1"/>
  <c r="F55" i="10"/>
  <c r="C63" i="13"/>
  <c r="C63" i="14" s="1"/>
  <c r="F64" i="10"/>
  <c r="B90" i="13"/>
  <c r="E91" i="10"/>
  <c r="B78" i="13"/>
  <c r="E79" i="10"/>
  <c r="F74" i="10"/>
  <c r="C73" i="13"/>
  <c r="C73" i="14" s="1"/>
  <c r="E96" i="10"/>
  <c r="B95" i="13"/>
  <c r="B57" i="13"/>
  <c r="E58" i="10"/>
  <c r="E75" i="10"/>
  <c r="B74" i="13"/>
  <c r="F80" i="10"/>
  <c r="C79" i="13"/>
  <c r="C79" i="14" s="1"/>
  <c r="F58" i="10"/>
  <c r="C57" i="13"/>
  <c r="C57" i="14" s="1"/>
  <c r="B80" i="13"/>
  <c r="E81" i="10"/>
  <c r="E59" i="10"/>
  <c r="B58" i="13"/>
  <c r="C84" i="13"/>
  <c r="C84" i="14" s="1"/>
  <c r="F85" i="10"/>
  <c r="E62" i="10"/>
  <c r="B61" i="13"/>
  <c r="E66" i="10"/>
  <c r="B65" i="13"/>
  <c r="B69" i="13"/>
  <c r="E70" i="10"/>
  <c r="B89" i="13"/>
  <c r="E90" i="10"/>
  <c r="C60" i="13"/>
  <c r="C60" i="14" s="1"/>
  <c r="F61" i="10"/>
  <c r="C64" i="13"/>
  <c r="C64" i="14" s="1"/>
  <c r="F65" i="10"/>
  <c r="E82" i="10"/>
  <c r="B81" i="13"/>
  <c r="E76" i="10"/>
  <c r="B75" i="13"/>
  <c r="C80" i="13"/>
  <c r="C80" i="14" s="1"/>
  <c r="F81" i="10"/>
  <c r="B62" i="13"/>
  <c r="E63" i="10"/>
  <c r="B63" i="13"/>
  <c r="E64" i="10"/>
  <c r="B84" i="13"/>
  <c r="E85" i="10"/>
  <c r="E78" i="10"/>
  <c r="B77" i="13"/>
  <c r="B93" i="13"/>
  <c r="E94" i="10"/>
  <c r="C96" i="13"/>
  <c r="C96" i="14" s="1"/>
  <c r="F97" i="10"/>
  <c r="C77" i="13"/>
  <c r="C77" i="14" s="1"/>
  <c r="F78" i="10"/>
  <c r="F72" i="10"/>
  <c r="C71" i="13"/>
  <c r="C71" i="14" s="1"/>
  <c r="C75" i="13"/>
  <c r="C75" i="14" s="1"/>
  <c r="F76" i="10"/>
  <c r="E74" i="10"/>
  <c r="B73" i="13"/>
  <c r="C86" i="13"/>
  <c r="C86" i="14" s="1"/>
  <c r="F87" i="10"/>
  <c r="F77" i="10"/>
  <c r="C76" i="13"/>
  <c r="C76" i="14" s="1"/>
  <c r="C87" i="13"/>
  <c r="C87" i="14" s="1"/>
  <c r="F88" i="10"/>
  <c r="B92" i="13"/>
  <c r="E93" i="10"/>
  <c r="E65" i="10"/>
  <c r="B64" i="13"/>
  <c r="B60" i="13"/>
  <c r="E61" i="10"/>
  <c r="D1686" i="6"/>
  <c r="D1690" i="6" s="1"/>
  <c r="D1696" i="6" s="1"/>
  <c r="D1698" i="6" s="1"/>
  <c r="D1700" i="6" s="1"/>
  <c r="D1701" i="6" s="1"/>
  <c r="D1713" i="6" s="1"/>
  <c r="D1714" i="6" s="1"/>
  <c r="IG3" i="13"/>
  <c r="CG2" i="13"/>
  <c r="DU2" i="13" s="1"/>
  <c r="AT2" i="13"/>
  <c r="GT3" i="13"/>
  <c r="FG3" i="13"/>
  <c r="D18" i="13"/>
  <c r="D16" i="13"/>
  <c r="D5" i="13"/>
  <c r="D6" i="13"/>
  <c r="DR4" i="13"/>
  <c r="DH4" i="13"/>
  <c r="CX4" i="13"/>
  <c r="CM4" i="13"/>
  <c r="JV4" i="13"/>
  <c r="D4" i="13"/>
  <c r="D79" i="13"/>
  <c r="CW4" i="13"/>
  <c r="D91" i="13"/>
  <c r="GP4" i="13"/>
  <c r="KL4" i="13"/>
  <c r="D20" i="13"/>
  <c r="D58" i="13"/>
  <c r="GF4" i="13"/>
  <c r="KK4" i="13"/>
  <c r="D46" i="13"/>
  <c r="KJ4" i="13"/>
  <c r="D95" i="13"/>
  <c r="GE4" i="13"/>
  <c r="JG4" i="13"/>
  <c r="JM4" i="13"/>
  <c r="D29" i="13"/>
  <c r="D62" i="13"/>
  <c r="GD4" i="13"/>
  <c r="KD4" i="13"/>
  <c r="JA4" i="13"/>
  <c r="D38" i="13"/>
  <c r="D83" i="13"/>
  <c r="GC4" i="13"/>
  <c r="W5" i="10"/>
  <c r="D87" i="13"/>
  <c r="D63" i="13"/>
  <c r="DB4" i="13"/>
  <c r="AK5" i="10"/>
  <c r="D93" i="13"/>
  <c r="GL4" i="13"/>
  <c r="KC4" i="13"/>
  <c r="V5" i="10"/>
  <c r="HE4" i="13"/>
  <c r="D80" i="13"/>
  <c r="D53" i="13"/>
  <c r="GK4" i="13"/>
  <c r="CQ4" i="13"/>
  <c r="AL5" i="10"/>
  <c r="D81" i="13"/>
  <c r="DT4" i="13"/>
  <c r="FZ4" i="13"/>
  <c r="KF4" i="13"/>
  <c r="D23" i="13"/>
  <c r="GJ4" i="13"/>
  <c r="F4" i="13"/>
  <c r="D49" i="13"/>
  <c r="FY4" i="13"/>
  <c r="JZ4" i="13"/>
  <c r="D78" i="13"/>
  <c r="D47" i="13"/>
  <c r="D45" i="13"/>
  <c r="D52" i="13"/>
  <c r="GR4" i="13"/>
  <c r="GH4" i="13"/>
  <c r="HL4" i="13"/>
  <c r="CN4" i="13"/>
  <c r="JN4" i="13"/>
  <c r="JQ4" i="13"/>
  <c r="D26" i="13"/>
  <c r="KN4" i="13"/>
  <c r="D70" i="13"/>
  <c r="D13" i="13"/>
  <c r="DF4" i="13"/>
  <c r="KG4" i="13"/>
  <c r="D94" i="13"/>
  <c r="DP4" i="13"/>
  <c r="JX4" i="13"/>
  <c r="D88" i="13"/>
  <c r="D33" i="13"/>
  <c r="CU4" i="13"/>
  <c r="D57" i="13"/>
  <c r="D66" i="13"/>
  <c r="D96" i="13"/>
  <c r="HI4" i="13"/>
  <c r="D31" i="13"/>
  <c r="D32" i="13"/>
  <c r="GN4" i="13"/>
  <c r="JS4" i="13"/>
  <c r="D35" i="13"/>
  <c r="DN4" i="13"/>
  <c r="JP4" i="13"/>
  <c r="D76" i="13"/>
  <c r="DC4" i="13"/>
  <c r="D12" i="13"/>
  <c r="D27" i="13"/>
  <c r="GM4" i="13"/>
  <c r="CS4" i="13"/>
  <c r="D71" i="13"/>
  <c r="D90" i="13"/>
  <c r="DL4" i="13"/>
  <c r="JT4" i="13"/>
  <c r="D68" i="13"/>
  <c r="JO4" i="13"/>
  <c r="R5" i="10"/>
  <c r="D64" i="13"/>
  <c r="GS4" i="13"/>
  <c r="CY4" i="13"/>
  <c r="JH4" i="13"/>
  <c r="D48" i="13"/>
  <c r="D54" i="13"/>
  <c r="D75" i="13"/>
  <c r="D14" i="13"/>
  <c r="GQ4" i="13"/>
  <c r="GG4" i="13"/>
  <c r="KA4" i="13"/>
  <c r="JE4" i="13"/>
  <c r="D61" i="13"/>
  <c r="D24" i="13"/>
  <c r="HJ4" i="13"/>
  <c r="JL4" i="13"/>
  <c r="S5" i="10"/>
  <c r="D51" i="13"/>
  <c r="DE4" i="13"/>
  <c r="AF5" i="10"/>
  <c r="D41" i="13"/>
  <c r="GO4" i="13"/>
  <c r="U5" i="10"/>
  <c r="D74" i="13"/>
  <c r="D8" i="13"/>
  <c r="CT4" i="13"/>
  <c r="D42" i="13"/>
  <c r="AI5" i="10"/>
  <c r="D77" i="13"/>
  <c r="DM4" i="13"/>
  <c r="JK4" i="13"/>
  <c r="JI4" i="13"/>
  <c r="D39" i="13"/>
  <c r="HF4" i="13"/>
  <c r="D15" i="13"/>
  <c r="D40" i="13"/>
  <c r="CR4" i="13"/>
  <c r="D9" i="13"/>
  <c r="D89" i="13"/>
  <c r="D73" i="13"/>
  <c r="GA4" i="13"/>
  <c r="JJ4" i="13"/>
  <c r="T5" i="10"/>
  <c r="D85" i="13"/>
  <c r="JY4" i="13"/>
  <c r="GU4" i="13"/>
  <c r="DJ4" i="13"/>
  <c r="CP4" i="13"/>
  <c r="X5" i="10"/>
  <c r="D28" i="13"/>
  <c r="GT4" i="13"/>
  <c r="CZ4" i="13"/>
  <c r="AJ5" i="10"/>
  <c r="D56" i="13"/>
  <c r="DS4" i="13"/>
  <c r="CO4" i="13"/>
  <c r="D36" i="13"/>
  <c r="D86" i="13"/>
  <c r="HD4" i="13"/>
  <c r="D34" i="13"/>
  <c r="D19" i="13"/>
  <c r="D43" i="13"/>
  <c r="D50" i="13"/>
  <c r="D25" i="13"/>
  <c r="DQ4" i="13"/>
  <c r="DG4" i="13"/>
  <c r="HK4" i="13"/>
  <c r="KM4" i="13"/>
  <c r="KE4" i="13"/>
  <c r="JD4" i="13"/>
  <c r="D44" i="13"/>
  <c r="D82" i="13"/>
  <c r="D72" i="13"/>
  <c r="CV4" i="13"/>
  <c r="D60" i="13"/>
  <c r="DO4" i="13"/>
  <c r="JR4" i="13"/>
  <c r="KI4" i="13"/>
  <c r="D10" i="13"/>
  <c r="DD4" i="13"/>
  <c r="AH5" i="10"/>
  <c r="D59" i="13"/>
  <c r="HH4" i="13"/>
  <c r="D67" i="13"/>
  <c r="D11" i="13"/>
  <c r="D65" i="13"/>
  <c r="HG4" i="13"/>
  <c r="AG5" i="10"/>
  <c r="D37" i="13"/>
  <c r="KB4" i="13"/>
  <c r="JB4" i="13"/>
  <c r="D69" i="13"/>
  <c r="GB4" i="13"/>
  <c r="JF4" i="13"/>
  <c r="D7" i="13"/>
  <c r="D17" i="13"/>
  <c r="DK4" i="13"/>
  <c r="KH4" i="13"/>
  <c r="D84" i="13"/>
  <c r="D55" i="13"/>
  <c r="DA4" i="13"/>
  <c r="JU4" i="13"/>
  <c r="D22" i="13"/>
  <c r="G4" i="13"/>
  <c r="D30" i="13"/>
  <c r="HC4" i="13"/>
  <c r="D92" i="13"/>
  <c r="GI4" i="13"/>
  <c r="JW4" i="13"/>
  <c r="DU4" i="13"/>
  <c r="DI4" i="13"/>
  <c r="JC4" i="13"/>
  <c r="B2640" i="9" l="1"/>
  <c r="B2641" i="9" s="1"/>
  <c r="B2648" i="9" s="1"/>
  <c r="B2653" i="9" s="1"/>
  <c r="B2700" i="9" s="1"/>
  <c r="B2734" i="9" s="1"/>
  <c r="B2736" i="9" s="1"/>
  <c r="B2746" i="9" s="1"/>
  <c r="B2757" i="9" s="1"/>
  <c r="B2761" i="9" s="1"/>
  <c r="B2766" i="9" s="1"/>
  <c r="B2771" i="9" s="1"/>
  <c r="B2773" i="9" s="1"/>
  <c r="B2778" i="9" s="1"/>
  <c r="B2785" i="9" s="1"/>
  <c r="B2795" i="9" s="1"/>
  <c r="B2799" i="9" s="1"/>
  <c r="B2808" i="9" s="1"/>
  <c r="B2811" i="9" s="1"/>
  <c r="B2816" i="9" s="1"/>
  <c r="B2838" i="9" s="1"/>
  <c r="U99" i="9"/>
  <c r="V99" i="9"/>
  <c r="Q5" i="10"/>
  <c r="AD5" i="10"/>
  <c r="AC5" i="10" s="1"/>
  <c r="AB5" i="10" s="1"/>
  <c r="AA5" i="10" s="1"/>
  <c r="Z5" i="10" s="1"/>
  <c r="Y5" i="10" s="1"/>
  <c r="K5" i="10" s="1"/>
  <c r="O5" i="10"/>
  <c r="P5" i="10"/>
  <c r="N5" i="10"/>
  <c r="H5" i="10" s="1"/>
  <c r="L5" i="10"/>
  <c r="E4" i="13"/>
  <c r="AW4" i="13"/>
  <c r="AX4" i="13"/>
  <c r="B7" i="14"/>
  <c r="B12" i="14"/>
  <c r="B35" i="14"/>
  <c r="B31" i="14"/>
  <c r="B46" i="14"/>
  <c r="B44" i="14"/>
  <c r="B26" i="14"/>
  <c r="B34" i="14"/>
  <c r="B4" i="14"/>
  <c r="B55" i="14"/>
  <c r="B40" i="14"/>
  <c r="B39" i="14"/>
  <c r="B8" i="14"/>
  <c r="B33" i="14"/>
  <c r="B24" i="14"/>
  <c r="B25" i="14"/>
  <c r="B14" i="14"/>
  <c r="B52" i="14"/>
  <c r="B6" i="14"/>
  <c r="B49" i="14"/>
  <c r="B30" i="14"/>
  <c r="B22" i="14"/>
  <c r="B37" i="14"/>
  <c r="B10" i="14"/>
  <c r="B51" i="14"/>
  <c r="B13" i="14"/>
  <c r="B50" i="14"/>
  <c r="B45" i="14"/>
  <c r="B5" i="14"/>
  <c r="B56" i="14"/>
  <c r="B23" i="14"/>
  <c r="B53" i="14"/>
  <c r="B17" i="14"/>
  <c r="B27" i="14"/>
  <c r="B42" i="14"/>
  <c r="B32" i="14"/>
  <c r="B41" i="14"/>
  <c r="B43" i="14"/>
  <c r="B54" i="14"/>
  <c r="B47" i="14"/>
  <c r="B16" i="14"/>
  <c r="B28" i="14"/>
  <c r="B9" i="14"/>
  <c r="B15" i="14"/>
  <c r="B38" i="14"/>
  <c r="B11" i="14"/>
  <c r="B29" i="14"/>
  <c r="B20" i="14"/>
  <c r="B19" i="14"/>
  <c r="B48" i="14"/>
  <c r="B18" i="14"/>
  <c r="B36" i="14"/>
  <c r="B57" i="14"/>
  <c r="B76" i="14"/>
  <c r="B95" i="14"/>
  <c r="B58" i="14"/>
  <c r="B73" i="14"/>
  <c r="B83" i="14"/>
  <c r="B59" i="14"/>
  <c r="B90" i="14"/>
  <c r="B96" i="14"/>
  <c r="B72" i="14"/>
  <c r="B94" i="14"/>
  <c r="B86" i="14"/>
  <c r="B85" i="14"/>
  <c r="B87" i="14"/>
  <c r="B63" i="14"/>
  <c r="B82" i="14"/>
  <c r="B66" i="14"/>
  <c r="B79" i="14"/>
  <c r="B75" i="14"/>
  <c r="B64" i="14"/>
  <c r="B81" i="14"/>
  <c r="B93" i="14"/>
  <c r="B77" i="14"/>
  <c r="B80" i="14"/>
  <c r="B84" i="14"/>
  <c r="B71" i="14"/>
  <c r="B67" i="14"/>
  <c r="B74" i="14"/>
  <c r="B65" i="14"/>
  <c r="B61" i="14"/>
  <c r="B60" i="14"/>
  <c r="B91" i="14"/>
  <c r="B78" i="14"/>
  <c r="B92" i="14"/>
  <c r="B68" i="14"/>
  <c r="B89" i="14"/>
  <c r="B69" i="14"/>
  <c r="B62" i="14"/>
  <c r="B70" i="14"/>
  <c r="B88" i="14"/>
  <c r="D1725" i="6"/>
  <c r="D1726" i="6" s="1"/>
  <c r="D1728" i="6" s="1"/>
  <c r="D1715" i="6"/>
  <c r="D1716" i="6" s="1"/>
  <c r="D1723" i="6" s="1"/>
  <c r="CH2" i="13"/>
  <c r="DV2" i="13" s="1"/>
  <c r="AU2" i="13"/>
  <c r="GU3" i="13"/>
  <c r="IH3" i="13"/>
  <c r="FH3" i="13"/>
  <c r="HY4" i="13"/>
  <c r="IT4" i="13"/>
  <c r="IF4" i="13"/>
  <c r="IC4" i="13"/>
  <c r="HW4" i="13"/>
  <c r="DV4" i="13"/>
  <c r="HZ4" i="13"/>
  <c r="IA4" i="13"/>
  <c r="IB4" i="13"/>
  <c r="IG4" i="13"/>
  <c r="IH4" i="13"/>
  <c r="IZ4" i="13"/>
  <c r="HS4" i="13"/>
  <c r="HQ4" i="13"/>
  <c r="HU4" i="13"/>
  <c r="HV4" i="13"/>
  <c r="H4" i="14"/>
  <c r="IS4" i="13"/>
  <c r="II4" i="13"/>
  <c r="IU4" i="13"/>
  <c r="IV4" i="13"/>
  <c r="IX4" i="13"/>
  <c r="IW4" i="13"/>
  <c r="HM4" i="13"/>
  <c r="ID4" i="13"/>
  <c r="IY4" i="13"/>
  <c r="HN4" i="13"/>
  <c r="IE4" i="13"/>
  <c r="HP4" i="13"/>
  <c r="HO4" i="13"/>
  <c r="HT4" i="13"/>
  <c r="HR4" i="13"/>
  <c r="IR4" i="13"/>
  <c r="G4" i="14"/>
  <c r="IQ4" i="13"/>
  <c r="GV4" i="13"/>
  <c r="HX4" i="13"/>
  <c r="V101" i="9" l="1"/>
  <c r="V104" i="9"/>
  <c r="U101" i="9"/>
  <c r="U103" i="9"/>
  <c r="U102" i="9"/>
  <c r="B100" i="13" s="1"/>
  <c r="V108" i="9"/>
  <c r="C106" i="13" s="1"/>
  <c r="C106" i="14" s="1"/>
  <c r="U110" i="9"/>
  <c r="B108" i="13" s="1"/>
  <c r="U107" i="9"/>
  <c r="V106" i="9"/>
  <c r="C104" i="13" s="1"/>
  <c r="C104" i="14" s="1"/>
  <c r="V105" i="9"/>
  <c r="F104" i="10" s="1"/>
  <c r="V112" i="9"/>
  <c r="C110" i="13" s="1"/>
  <c r="C110" i="14" s="1"/>
  <c r="V119" i="9"/>
  <c r="F118" i="10" s="1"/>
  <c r="V111" i="9"/>
  <c r="C109" i="13" s="1"/>
  <c r="C109" i="14" s="1"/>
  <c r="V103" i="9"/>
  <c r="F102" i="10" s="1"/>
  <c r="U100" i="9"/>
  <c r="B98" i="13" s="1"/>
  <c r="U118" i="9"/>
  <c r="E117" i="10" s="1"/>
  <c r="U109" i="9"/>
  <c r="B107" i="13" s="1"/>
  <c r="V116" i="9"/>
  <c r="F115" i="10" s="1"/>
  <c r="V114" i="9"/>
  <c r="C112" i="13" s="1"/>
  <c r="C112" i="14" s="1"/>
  <c r="U104" i="9"/>
  <c r="B102" i="13" s="1"/>
  <c r="V115" i="9"/>
  <c r="C113" i="13" s="1"/>
  <c r="C113" i="14" s="1"/>
  <c r="V118" i="9"/>
  <c r="F117" i="10" s="1"/>
  <c r="U116" i="9"/>
  <c r="E115" i="10" s="1"/>
  <c r="V117" i="9"/>
  <c r="F116" i="10" s="1"/>
  <c r="U106" i="9"/>
  <c r="B104" i="13" s="1"/>
  <c r="V102" i="9"/>
  <c r="F101" i="10" s="1"/>
  <c r="U117" i="9"/>
  <c r="E116" i="10" s="1"/>
  <c r="V113" i="9"/>
  <c r="C111" i="13" s="1"/>
  <c r="C111" i="14" s="1"/>
  <c r="U111" i="9"/>
  <c r="E110" i="10" s="1"/>
  <c r="U112" i="9"/>
  <c r="E111" i="10" s="1"/>
  <c r="U105" i="9"/>
  <c r="E104" i="10" s="1"/>
  <c r="U119" i="9"/>
  <c r="E118" i="10" s="1"/>
  <c r="U114" i="9"/>
  <c r="B112" i="13" s="1"/>
  <c r="U108" i="9"/>
  <c r="B106" i="13" s="1"/>
  <c r="V120" i="9"/>
  <c r="C118" i="13" s="1"/>
  <c r="C118" i="14" s="1"/>
  <c r="V109" i="9"/>
  <c r="F108" i="10" s="1"/>
  <c r="V107" i="9"/>
  <c r="F106" i="10" s="1"/>
  <c r="U120" i="9"/>
  <c r="B118" i="13" s="1"/>
  <c r="V100" i="9"/>
  <c r="C98" i="13" s="1"/>
  <c r="C98" i="14" s="1"/>
  <c r="C105" i="13"/>
  <c r="C105" i="14" s="1"/>
  <c r="F103" i="10"/>
  <c r="C102" i="13"/>
  <c r="C102" i="14" s="1"/>
  <c r="U115" i="9"/>
  <c r="F98" i="10"/>
  <c r="C97" i="13"/>
  <c r="C97" i="14" s="1"/>
  <c r="E100" i="10"/>
  <c r="B99" i="13"/>
  <c r="B101" i="13"/>
  <c r="E102" i="10"/>
  <c r="F105" i="10"/>
  <c r="E106" i="10"/>
  <c r="B105" i="13"/>
  <c r="C117" i="13"/>
  <c r="C117" i="14" s="1"/>
  <c r="V110" i="9"/>
  <c r="U113" i="9"/>
  <c r="E98" i="10"/>
  <c r="B97" i="13"/>
  <c r="C99" i="13"/>
  <c r="C99" i="14" s="1"/>
  <c r="F100" i="10"/>
  <c r="E109" i="10"/>
  <c r="B2845" i="9"/>
  <c r="B2847" i="9" s="1"/>
  <c r="B2851" i="9" s="1"/>
  <c r="B2854" i="9" s="1"/>
  <c r="B2919" i="9" s="1"/>
  <c r="W67" i="9" s="1"/>
  <c r="W120" i="9"/>
  <c r="W105" i="9"/>
  <c r="W112" i="9"/>
  <c r="W104" i="9"/>
  <c r="W113" i="9"/>
  <c r="W101" i="9"/>
  <c r="W100" i="9"/>
  <c r="W115" i="9"/>
  <c r="W110" i="9"/>
  <c r="W114" i="9"/>
  <c r="W99" i="9"/>
  <c r="W108" i="9"/>
  <c r="W103" i="9"/>
  <c r="W106" i="9"/>
  <c r="W116" i="9"/>
  <c r="W117" i="9"/>
  <c r="W102" i="9"/>
  <c r="W109" i="9"/>
  <c r="W107" i="9"/>
  <c r="W118" i="9"/>
  <c r="W111" i="9"/>
  <c r="W119" i="9"/>
  <c r="M5" i="10"/>
  <c r="G5" i="10" s="1"/>
  <c r="EP4" i="13"/>
  <c r="EO4" i="13"/>
  <c r="EM4" i="13"/>
  <c r="FX4" i="13"/>
  <c r="FC4" i="13"/>
  <c r="FW4" i="13"/>
  <c r="FB4" i="13"/>
  <c r="FA4" i="13"/>
  <c r="FU4" i="13"/>
  <c r="EZ4" i="13"/>
  <c r="FT4" i="13"/>
  <c r="EX4" i="13"/>
  <c r="FR4" i="13"/>
  <c r="EV4" i="13"/>
  <c r="FO4" i="13"/>
  <c r="E4" i="14"/>
  <c r="FP4" i="13"/>
  <c r="ES4" i="13"/>
  <c r="ER4" i="13"/>
  <c r="EQ4" i="13"/>
  <c r="EN4" i="13"/>
  <c r="FF4" i="13"/>
  <c r="EL4" i="13"/>
  <c r="FE4" i="13"/>
  <c r="EK4" i="13"/>
  <c r="FD4" i="13"/>
  <c r="FV4" i="13"/>
  <c r="EY4" i="13"/>
  <c r="FS4" i="13"/>
  <c r="EW4" i="13"/>
  <c r="FQ4" i="13"/>
  <c r="EU4" i="13"/>
  <c r="ET4" i="13"/>
  <c r="D1738" i="6"/>
  <c r="D1739" i="6" s="1"/>
  <c r="D1729" i="6"/>
  <c r="D1731" i="6" s="1"/>
  <c r="D1733" i="6" s="1"/>
  <c r="D1734" i="6" s="1"/>
  <c r="FG4" i="13"/>
  <c r="II3" i="13"/>
  <c r="FI3" i="13"/>
  <c r="GV3" i="13"/>
  <c r="CI2" i="13"/>
  <c r="DW2" i="13" s="1"/>
  <c r="AV2" i="13"/>
  <c r="D100" i="13"/>
  <c r="DW4" i="13"/>
  <c r="D102" i="13"/>
  <c r="D99" i="13"/>
  <c r="D104" i="13"/>
  <c r="D118" i="13"/>
  <c r="D98" i="13"/>
  <c r="D108" i="13"/>
  <c r="D101" i="13"/>
  <c r="D106" i="13"/>
  <c r="IJ4" i="13"/>
  <c r="D105" i="13"/>
  <c r="D112" i="13"/>
  <c r="GW4" i="13"/>
  <c r="D97" i="13"/>
  <c r="D107" i="13"/>
  <c r="E101" i="10" l="1"/>
  <c r="C103" i="13"/>
  <c r="C103" i="14" s="1"/>
  <c r="F107" i="10"/>
  <c r="E99" i="10"/>
  <c r="E108" i="10"/>
  <c r="B116" i="13"/>
  <c r="F111" i="10"/>
  <c r="E113" i="10"/>
  <c r="E103" i="10"/>
  <c r="C114" i="13"/>
  <c r="C114" i="14" s="1"/>
  <c r="F113" i="10"/>
  <c r="C101" i="13"/>
  <c r="C101" i="14" s="1"/>
  <c r="F110" i="10"/>
  <c r="B115" i="13"/>
  <c r="B115" i="14" s="1"/>
  <c r="F112" i="10"/>
  <c r="C115" i="13"/>
  <c r="C115" i="14" s="1"/>
  <c r="C100" i="13"/>
  <c r="C100" i="14" s="1"/>
  <c r="F114" i="10"/>
  <c r="B110" i="13"/>
  <c r="B110" i="14" s="1"/>
  <c r="C116" i="13"/>
  <c r="C116" i="14" s="1"/>
  <c r="B109" i="13"/>
  <c r="B109" i="14" s="1"/>
  <c r="B114" i="13"/>
  <c r="B114" i="14" s="1"/>
  <c r="E105" i="10"/>
  <c r="C107" i="13"/>
  <c r="C107" i="14" s="1"/>
  <c r="B103" i="13"/>
  <c r="B103" i="14" s="1"/>
  <c r="E119" i="10"/>
  <c r="F99" i="10"/>
  <c r="B117" i="13"/>
  <c r="B117" i="14" s="1"/>
  <c r="E107" i="10"/>
  <c r="F119" i="10"/>
  <c r="V142" i="9"/>
  <c r="V150" i="9"/>
  <c r="B111" i="13"/>
  <c r="E112" i="10"/>
  <c r="W149" i="9"/>
  <c r="W192" i="9"/>
  <c r="W176" i="9"/>
  <c r="W140" i="9"/>
  <c r="W196" i="9"/>
  <c r="V157" i="9"/>
  <c r="W162" i="9"/>
  <c r="W204" i="9"/>
  <c r="B104" i="14"/>
  <c r="W178" i="9"/>
  <c r="U122" i="9"/>
  <c r="W202" i="9"/>
  <c r="B100" i="14"/>
  <c r="W180" i="9"/>
  <c r="W126" i="9"/>
  <c r="W155" i="9"/>
  <c r="W136" i="9"/>
  <c r="B116" i="14"/>
  <c r="W134" i="9"/>
  <c r="W153" i="9"/>
  <c r="W122" i="9"/>
  <c r="W193" i="9"/>
  <c r="V152" i="9"/>
  <c r="U127" i="9"/>
  <c r="W158" i="9"/>
  <c r="W175" i="9"/>
  <c r="W128" i="9"/>
  <c r="W166" i="9"/>
  <c r="W177" i="9"/>
  <c r="V155" i="9"/>
  <c r="U185" i="9"/>
  <c r="V172" i="9"/>
  <c r="V182" i="9"/>
  <c r="U150" i="9"/>
  <c r="U132" i="9"/>
  <c r="U176" i="9"/>
  <c r="U205" i="9"/>
  <c r="U175" i="9"/>
  <c r="U199" i="9"/>
  <c r="V154" i="9"/>
  <c r="U130" i="9"/>
  <c r="V146" i="9"/>
  <c r="V168" i="9"/>
  <c r="U189" i="9"/>
  <c r="V133" i="9"/>
  <c r="U164" i="9"/>
  <c r="U161" i="9"/>
  <c r="U170" i="9"/>
  <c r="U203" i="9"/>
  <c r="V144" i="9"/>
  <c r="U202" i="9"/>
  <c r="V151" i="9"/>
  <c r="V202" i="9"/>
  <c r="U148" i="9"/>
  <c r="V198" i="9"/>
  <c r="V121" i="9"/>
  <c r="V196" i="9"/>
  <c r="U157" i="9"/>
  <c r="U143" i="9"/>
  <c r="V138" i="9"/>
  <c r="U188" i="9"/>
  <c r="V173" i="9"/>
  <c r="U141" i="9"/>
  <c r="V187" i="9"/>
  <c r="U139" i="9"/>
  <c r="U151" i="9"/>
  <c r="V125" i="9"/>
  <c r="V141" i="9"/>
  <c r="V129" i="9"/>
  <c r="U171" i="9"/>
  <c r="U179" i="9"/>
  <c r="U137" i="9"/>
  <c r="U163" i="9"/>
  <c r="U204" i="9"/>
  <c r="V184" i="9"/>
  <c r="U192" i="9"/>
  <c r="U181" i="9"/>
  <c r="V183" i="9"/>
  <c r="V139" i="9"/>
  <c r="V143" i="9"/>
  <c r="U146" i="9"/>
  <c r="V166" i="9"/>
  <c r="V201" i="9"/>
  <c r="V159" i="9"/>
  <c r="V192" i="9"/>
  <c r="V180" i="9"/>
  <c r="V177" i="9"/>
  <c r="U153" i="9"/>
  <c r="U156" i="9"/>
  <c r="U172" i="9"/>
  <c r="U167" i="9"/>
  <c r="U183" i="9"/>
  <c r="V131" i="9"/>
  <c r="U140" i="9"/>
  <c r="V130" i="9"/>
  <c r="U138" i="9"/>
  <c r="V164" i="9"/>
  <c r="V205" i="9"/>
  <c r="V128" i="9"/>
  <c r="U128" i="9"/>
  <c r="U166" i="9"/>
  <c r="U154" i="9"/>
  <c r="U173" i="9"/>
  <c r="U129" i="9"/>
  <c r="U184" i="9"/>
  <c r="U174" i="9"/>
  <c r="U190" i="9"/>
  <c r="V163" i="9"/>
  <c r="U159" i="9"/>
  <c r="V147" i="9"/>
  <c r="V178" i="9"/>
  <c r="V123" i="9"/>
  <c r="V140" i="9"/>
  <c r="V132" i="9"/>
  <c r="V203" i="9"/>
  <c r="U147" i="9"/>
  <c r="U178" i="9"/>
  <c r="V137" i="9"/>
  <c r="V189" i="9"/>
  <c r="V170" i="9"/>
  <c r="U144" i="9"/>
  <c r="U168" i="9"/>
  <c r="V185" i="9"/>
  <c r="U136" i="9"/>
  <c r="V127" i="9"/>
  <c r="U131" i="9"/>
  <c r="U145" i="9"/>
  <c r="V174" i="9"/>
  <c r="V162" i="9"/>
  <c r="V158" i="9"/>
  <c r="U194" i="9"/>
  <c r="U195" i="9"/>
  <c r="U160" i="9"/>
  <c r="U152" i="9"/>
  <c r="U198" i="9"/>
  <c r="V200" i="9"/>
  <c r="U126" i="9"/>
  <c r="V194" i="9"/>
  <c r="U193" i="9"/>
  <c r="V204" i="9"/>
  <c r="V153" i="9"/>
  <c r="V186" i="9"/>
  <c r="U121" i="9"/>
  <c r="V136" i="9"/>
  <c r="V148" i="9"/>
  <c r="V135" i="9"/>
  <c r="U158" i="9"/>
  <c r="U187" i="9"/>
  <c r="V171" i="9"/>
  <c r="U123" i="9"/>
  <c r="V126" i="9"/>
  <c r="V169" i="9"/>
  <c r="V160" i="9"/>
  <c r="U134" i="9"/>
  <c r="U186" i="9"/>
  <c r="V195" i="9"/>
  <c r="U180" i="9"/>
  <c r="U149" i="9"/>
  <c r="U165" i="9"/>
  <c r="V122" i="9"/>
  <c r="U197" i="9"/>
  <c r="V193" i="9"/>
  <c r="U182" i="9"/>
  <c r="U125" i="9"/>
  <c r="U124" i="9"/>
  <c r="V190" i="9"/>
  <c r="U200" i="9"/>
  <c r="V175" i="9"/>
  <c r="V134" i="9"/>
  <c r="W203" i="9"/>
  <c r="W170" i="9"/>
  <c r="W131" i="9"/>
  <c r="W171" i="9"/>
  <c r="V124" i="9"/>
  <c r="W138" i="9"/>
  <c r="V181" i="9"/>
  <c r="B106" i="14"/>
  <c r="W148" i="9"/>
  <c r="W152" i="9"/>
  <c r="W154" i="9"/>
  <c r="W150" i="9"/>
  <c r="U133" i="9"/>
  <c r="V188" i="9"/>
  <c r="W156" i="9"/>
  <c r="W165" i="9"/>
  <c r="W145" i="9"/>
  <c r="W121" i="9"/>
  <c r="W130" i="9"/>
  <c r="W189" i="9"/>
  <c r="W182" i="9"/>
  <c r="W188" i="9"/>
  <c r="W139" i="9"/>
  <c r="U142" i="9"/>
  <c r="B107" i="14"/>
  <c r="W132" i="9"/>
  <c r="W201" i="9"/>
  <c r="W198" i="9"/>
  <c r="W125" i="9"/>
  <c r="V156" i="9"/>
  <c r="V145" i="9"/>
  <c r="W184" i="9"/>
  <c r="W174" i="9"/>
  <c r="W190" i="9"/>
  <c r="W163" i="9"/>
  <c r="V191" i="9"/>
  <c r="B101" i="14"/>
  <c r="W151" i="9"/>
  <c r="W137" i="9"/>
  <c r="W185" i="9"/>
  <c r="W172" i="9"/>
  <c r="B108" i="14"/>
  <c r="U177" i="9"/>
  <c r="U155" i="9"/>
  <c r="W186" i="9"/>
  <c r="B97" i="14"/>
  <c r="B112" i="14"/>
  <c r="V149" i="9"/>
  <c r="U135" i="9"/>
  <c r="W147" i="9"/>
  <c r="W197" i="9"/>
  <c r="W167" i="9"/>
  <c r="W195" i="9"/>
  <c r="U196" i="9"/>
  <c r="V161" i="9"/>
  <c r="W127" i="9"/>
  <c r="E114" i="10"/>
  <c r="B113" i="13"/>
  <c r="W135" i="9"/>
  <c r="W205" i="9"/>
  <c r="W129" i="9"/>
  <c r="W124" i="9"/>
  <c r="W173" i="9"/>
  <c r="W164" i="9"/>
  <c r="U191" i="9"/>
  <c r="V167" i="9"/>
  <c r="C108" i="13"/>
  <c r="C108" i="14" s="1"/>
  <c r="F109" i="10"/>
  <c r="W160" i="9"/>
  <c r="W191" i="9"/>
  <c r="W142" i="9"/>
  <c r="B99" i="14"/>
  <c r="W159" i="9"/>
  <c r="W187" i="9"/>
  <c r="V179" i="9"/>
  <c r="W169" i="9"/>
  <c r="W194" i="9"/>
  <c r="W168" i="9"/>
  <c r="W183" i="9"/>
  <c r="V199" i="9"/>
  <c r="B105" i="14"/>
  <c r="V165" i="9"/>
  <c r="V197" i="9"/>
  <c r="B98" i="14"/>
  <c r="W146" i="9"/>
  <c r="W199" i="9"/>
  <c r="W123" i="9"/>
  <c r="W144" i="9"/>
  <c r="U169" i="9"/>
  <c r="W161" i="9"/>
  <c r="W133" i="9"/>
  <c r="W200" i="9"/>
  <c r="W141" i="9"/>
  <c r="W181" i="9"/>
  <c r="W143" i="9"/>
  <c r="W179" i="9"/>
  <c r="W157" i="9"/>
  <c r="B102" i="14"/>
  <c r="U162" i="9"/>
  <c r="B118" i="14"/>
  <c r="V176" i="9"/>
  <c r="U201" i="9"/>
  <c r="D1757" i="6"/>
  <c r="D1746" i="6"/>
  <c r="D1747" i="6" s="1"/>
  <c r="FH4" i="13"/>
  <c r="CJ2" i="13"/>
  <c r="DX2" i="13" s="1"/>
  <c r="AW2" i="13"/>
  <c r="GW3" i="13"/>
  <c r="FJ3" i="13"/>
  <c r="IJ3" i="13"/>
  <c r="D116" i="13"/>
  <c r="D115" i="13"/>
  <c r="D117" i="13"/>
  <c r="D114" i="13"/>
  <c r="D111" i="13"/>
  <c r="DX4" i="13"/>
  <c r="IK4" i="13"/>
  <c r="D103" i="13"/>
  <c r="D109" i="13"/>
  <c r="D110" i="13"/>
  <c r="D113" i="13"/>
  <c r="GX4" i="13"/>
  <c r="C121" i="13" l="1"/>
  <c r="C121" i="14" s="1"/>
  <c r="F122" i="10"/>
  <c r="B113" i="14"/>
  <c r="B122" i="13"/>
  <c r="E123" i="10"/>
  <c r="B123" i="13"/>
  <c r="E124" i="10"/>
  <c r="F120" i="10"/>
  <c r="C119" i="13"/>
  <c r="C119" i="14" s="1"/>
  <c r="B120" i="13"/>
  <c r="E121" i="10"/>
  <c r="E122" i="10"/>
  <c r="B121" i="13"/>
  <c r="F124" i="10"/>
  <c r="C123" i="13"/>
  <c r="C123" i="14" s="1"/>
  <c r="E120" i="10"/>
  <c r="B119" i="13"/>
  <c r="C120" i="13"/>
  <c r="C120" i="14" s="1"/>
  <c r="F121" i="10"/>
  <c r="E125" i="10"/>
  <c r="B124" i="13"/>
  <c r="F123" i="10"/>
  <c r="C122" i="13"/>
  <c r="C122" i="14" s="1"/>
  <c r="F125" i="10"/>
  <c r="C124" i="13"/>
  <c r="C124" i="14" s="1"/>
  <c r="B111" i="14"/>
  <c r="D1758" i="6"/>
  <c r="FI4" i="13"/>
  <c r="IK3" i="13"/>
  <c r="FK3" i="13"/>
  <c r="GX3" i="13"/>
  <c r="AX2" i="13"/>
  <c r="CL2" i="13" s="1"/>
  <c r="DZ2" i="13" s="1"/>
  <c r="CK2" i="13"/>
  <c r="DY2" i="13" s="1"/>
  <c r="GY4" i="13"/>
  <c r="DY4" i="13"/>
  <c r="DZ4" i="13"/>
  <c r="D121" i="13"/>
  <c r="IL4" i="13"/>
  <c r="D124" i="13"/>
  <c r="D123" i="13"/>
  <c r="D122" i="13"/>
  <c r="D120" i="13"/>
  <c r="D119" i="13"/>
  <c r="B119" i="14" l="1"/>
  <c r="B121" i="14"/>
  <c r="B120" i="14"/>
  <c r="B122" i="14"/>
  <c r="B123" i="14"/>
  <c r="B124" i="14"/>
  <c r="D1886" i="6"/>
  <c r="D1945" i="6" s="1"/>
  <c r="D1975" i="6" s="1"/>
  <c r="D1759" i="6"/>
  <c r="D1761" i="6" s="1"/>
  <c r="D1771" i="6" s="1"/>
  <c r="D1772" i="6" s="1"/>
  <c r="D1790" i="6" s="1"/>
  <c r="D1791" i="6" s="1"/>
  <c r="FJ4" i="13"/>
  <c r="CK4" i="13"/>
  <c r="AV4" i="13" s="1"/>
  <c r="IL3" i="13"/>
  <c r="FL3" i="13"/>
  <c r="GY3" i="13"/>
  <c r="GZ4" i="13"/>
  <c r="IM4" i="13"/>
  <c r="D2043" i="6" l="1"/>
  <c r="D2057" i="6" s="1"/>
  <c r="D1980" i="6"/>
  <c r="D2039" i="6" s="1"/>
  <c r="CJ4" i="13"/>
  <c r="AU4" i="13" s="1"/>
  <c r="FK4" i="13"/>
  <c r="GZ3" i="13"/>
  <c r="IM3" i="13"/>
  <c r="FM3" i="13"/>
  <c r="FN3" i="13"/>
  <c r="IN4" i="13"/>
  <c r="HB4" i="13"/>
  <c r="HA4" i="13"/>
  <c r="D2104" i="6" l="1"/>
  <c r="D2069" i="6"/>
  <c r="CI4" i="13"/>
  <c r="CH4" i="13" s="1"/>
  <c r="FL4" i="13"/>
  <c r="EG4" i="13" s="1"/>
  <c r="EF4" i="13"/>
  <c r="EC4" i="13"/>
  <c r="EE4" i="13"/>
  <c r="EA4" i="13"/>
  <c r="EI4" i="13"/>
  <c r="EB4" i="13"/>
  <c r="IN3" i="13"/>
  <c r="HB3" i="13"/>
  <c r="HA3" i="13"/>
  <c r="IO4" i="13"/>
  <c r="IP4" i="13"/>
  <c r="D2217" i="6" l="1"/>
  <c r="D2224" i="6" s="1"/>
  <c r="D2225" i="6" s="1"/>
  <c r="D2247" i="6" s="1"/>
  <c r="D2137" i="6"/>
  <c r="D2151" i="6" s="1"/>
  <c r="D2198" i="6" s="1"/>
  <c r="AT4" i="13"/>
  <c r="FN4" i="13"/>
  <c r="ED4" i="13" s="1"/>
  <c r="CG4" i="13"/>
  <c r="AS4" i="13"/>
  <c r="FM4" i="13"/>
  <c r="IO3" i="13"/>
  <c r="IP3" i="13"/>
  <c r="D2400" i="6" l="1"/>
  <c r="D2311" i="6"/>
  <c r="D2318" i="6" s="1"/>
  <c r="D2319" i="6" s="1"/>
  <c r="D2341" i="6" s="1"/>
  <c r="CF4" i="13"/>
  <c r="AR4" i="13"/>
  <c r="EJ4" i="13"/>
  <c r="EH4" i="13"/>
  <c r="D2666" i="6" l="1"/>
  <c r="D2762" i="6" s="1"/>
  <c r="D2763" i="6" s="1"/>
  <c r="D2494" i="6"/>
  <c r="AQ4" i="13"/>
  <c r="CE4" i="13"/>
  <c r="J4" i="13"/>
  <c r="D2778" i="6" l="1"/>
  <c r="D2779" i="6" s="1"/>
  <c r="D2808" i="6" s="1"/>
  <c r="D2817" i="6" s="1"/>
  <c r="D2844" i="6" s="1"/>
  <c r="D2855" i="6" s="1"/>
  <c r="D2861" i="6" s="1"/>
  <c r="D2768" i="6"/>
  <c r="CD4" i="13"/>
  <c r="AP4" i="13"/>
  <c r="D2899" i="6" l="1"/>
  <c r="D2871" i="6"/>
  <c r="D2872" i="6" s="1"/>
  <c r="CC4" i="13"/>
  <c r="AO4" i="13"/>
  <c r="D2900" i="6" l="1"/>
  <c r="D2901" i="6" s="1"/>
  <c r="D2942" i="6" s="1"/>
  <c r="D2955" i="6" s="1"/>
  <c r="D2994" i="6" s="1"/>
  <c r="D3015" i="6" s="1"/>
  <c r="D3026" i="6" s="1"/>
  <c r="D3082" i="6" s="1"/>
  <c r="CB4" i="13"/>
  <c r="AN4" i="13"/>
  <c r="P9" i="6" l="1"/>
  <c r="P6" i="6"/>
  <c r="Q8" i="6"/>
  <c r="D8" i="8" s="1"/>
  <c r="O7" i="6"/>
  <c r="Q9" i="6"/>
  <c r="D9" i="8" s="1"/>
  <c r="O5" i="6"/>
  <c r="O6" i="6"/>
  <c r="O10" i="6"/>
  <c r="P5" i="6"/>
  <c r="O8" i="6"/>
  <c r="Q7" i="6"/>
  <c r="D7" i="8" s="1"/>
  <c r="Q5" i="6"/>
  <c r="Q10" i="6"/>
  <c r="D10" i="8" s="1"/>
  <c r="P8" i="6"/>
  <c r="O13" i="6"/>
  <c r="P13" i="6"/>
  <c r="P10" i="6"/>
  <c r="Q6" i="6"/>
  <c r="D6" i="8" s="1"/>
  <c r="O9" i="6"/>
  <c r="P12" i="6"/>
  <c r="Q11" i="6"/>
  <c r="D11" i="8" s="1"/>
  <c r="O11" i="6"/>
  <c r="P7" i="6"/>
  <c r="P11" i="6"/>
  <c r="O17" i="6"/>
  <c r="O12" i="6"/>
  <c r="P15" i="6"/>
  <c r="Q13" i="6"/>
  <c r="D13" i="8" s="1"/>
  <c r="P14" i="6"/>
  <c r="Q12" i="6"/>
  <c r="D12" i="8" s="1"/>
  <c r="P17" i="6"/>
  <c r="O15" i="6"/>
  <c r="Q15" i="6"/>
  <c r="D15" i="8" s="1"/>
  <c r="O14" i="6"/>
  <c r="Q14" i="6"/>
  <c r="D14" i="8" s="1"/>
  <c r="Q17" i="6"/>
  <c r="D17" i="8" s="1"/>
  <c r="Q16" i="6"/>
  <c r="D16" i="8" s="1"/>
  <c r="O16" i="6"/>
  <c r="P18" i="6"/>
  <c r="P16" i="6"/>
  <c r="Q18" i="6"/>
  <c r="D18" i="8" s="1"/>
  <c r="O18" i="6"/>
  <c r="P19" i="6"/>
  <c r="O19" i="6"/>
  <c r="Q19" i="6"/>
  <c r="D19" i="8" s="1"/>
  <c r="P21" i="6"/>
  <c r="Q21" i="6"/>
  <c r="D21" i="8" s="1"/>
  <c r="Q20" i="6"/>
  <c r="D20" i="8" s="1"/>
  <c r="O20" i="6"/>
  <c r="P20" i="6"/>
  <c r="O21" i="6"/>
  <c r="P280" i="6"/>
  <c r="Q52" i="6"/>
  <c r="D52" i="8" s="1"/>
  <c r="Q287" i="6"/>
  <c r="O445" i="6"/>
  <c r="Q209" i="6"/>
  <c r="O257" i="6"/>
  <c r="P284" i="6"/>
  <c r="P190" i="6"/>
  <c r="O85" i="6"/>
  <c r="P464" i="6"/>
  <c r="O371" i="6"/>
  <c r="P42" i="6"/>
  <c r="O157" i="6"/>
  <c r="Q220" i="6"/>
  <c r="O355" i="6"/>
  <c r="O135" i="6"/>
  <c r="P73" i="6"/>
  <c r="P100" i="6"/>
  <c r="O251" i="6"/>
  <c r="P177" i="6"/>
  <c r="Q470" i="6"/>
  <c r="P182" i="6"/>
  <c r="Q304" i="6"/>
  <c r="O267" i="6"/>
  <c r="P205" i="6"/>
  <c r="O180" i="6"/>
  <c r="O293" i="6"/>
  <c r="O79" i="6"/>
  <c r="Q493" i="6"/>
  <c r="P371" i="6"/>
  <c r="O30" i="6"/>
  <c r="P314" i="6"/>
  <c r="P57" i="6"/>
  <c r="Q453" i="6"/>
  <c r="P87" i="6"/>
  <c r="O249" i="6"/>
  <c r="P442" i="6"/>
  <c r="P143" i="6"/>
  <c r="Q391" i="6"/>
  <c r="P199" i="6"/>
  <c r="P373" i="6"/>
  <c r="Q420" i="6"/>
  <c r="P48" i="6"/>
  <c r="Q504" i="6"/>
  <c r="P219" i="6"/>
  <c r="Q155" i="6"/>
  <c r="P214" i="6"/>
  <c r="P179" i="6"/>
  <c r="P452" i="6"/>
  <c r="O159" i="6"/>
  <c r="P188" i="6"/>
  <c r="P362" i="6"/>
  <c r="P281" i="6"/>
  <c r="Q419" i="6"/>
  <c r="Q319" i="6"/>
  <c r="P375" i="6"/>
  <c r="Q416" i="6"/>
  <c r="O422" i="6"/>
  <c r="Q141" i="6"/>
  <c r="D141" i="8" s="1"/>
  <c r="P478" i="6"/>
  <c r="P369" i="6"/>
  <c r="O437" i="6"/>
  <c r="P194" i="6"/>
  <c r="O427" i="6"/>
  <c r="Q59" i="6"/>
  <c r="D59" i="8" s="1"/>
  <c r="P491" i="6"/>
  <c r="P346" i="6"/>
  <c r="Q299" i="6"/>
  <c r="Q158" i="6"/>
  <c r="P483" i="6"/>
  <c r="P299" i="6"/>
  <c r="O212" i="6"/>
  <c r="Q274" i="6"/>
  <c r="P361" i="6"/>
  <c r="P496" i="6"/>
  <c r="P484" i="6"/>
  <c r="Q31" i="6"/>
  <c r="D31" i="8" s="1"/>
  <c r="Q257" i="6"/>
  <c r="O178" i="6"/>
  <c r="P401" i="6"/>
  <c r="P56" i="6"/>
  <c r="Q149" i="6"/>
  <c r="D149" i="8" s="1"/>
  <c r="O483" i="6"/>
  <c r="P427" i="6"/>
  <c r="O310" i="6"/>
  <c r="Q76" i="6"/>
  <c r="D76" i="8" s="1"/>
  <c r="Q234" i="6"/>
  <c r="P44" i="6"/>
  <c r="P37" i="6"/>
  <c r="P456" i="6"/>
  <c r="Q370" i="6"/>
  <c r="O408" i="6"/>
  <c r="P231" i="6"/>
  <c r="P463" i="6"/>
  <c r="O86" i="6"/>
  <c r="Q286" i="6"/>
  <c r="P392" i="6"/>
  <c r="Q429" i="6"/>
  <c r="Q334" i="6"/>
  <c r="Q346" i="6"/>
  <c r="P426" i="6"/>
  <c r="O181" i="6"/>
  <c r="Q200" i="6"/>
  <c r="O89" i="6"/>
  <c r="O46" i="6"/>
  <c r="Q393" i="6"/>
  <c r="Q34" i="6"/>
  <c r="D34" i="8" s="1"/>
  <c r="Q50" i="6"/>
  <c r="D50" i="8" s="1"/>
  <c r="O44" i="6"/>
  <c r="Q499" i="6"/>
  <c r="P305" i="6"/>
  <c r="P38" i="6"/>
  <c r="Q185" i="6"/>
  <c r="Q273" i="6"/>
  <c r="P326" i="6"/>
  <c r="P402" i="6"/>
  <c r="O274" i="6"/>
  <c r="Q61" i="6"/>
  <c r="D61" i="8" s="1"/>
  <c r="O294" i="6"/>
  <c r="P150" i="6"/>
  <c r="Q297" i="6"/>
  <c r="P162" i="6"/>
  <c r="P286" i="6"/>
  <c r="Q351" i="6"/>
  <c r="O23" i="6"/>
  <c r="O363" i="6"/>
  <c r="P250" i="6"/>
  <c r="O329" i="6"/>
  <c r="P364" i="6"/>
  <c r="Q212" i="6"/>
  <c r="O280" i="6"/>
  <c r="Q93" i="6"/>
  <c r="D93" i="8" s="1"/>
  <c r="O122" i="6"/>
  <c r="O264" i="6"/>
  <c r="O438" i="6"/>
  <c r="O173" i="6"/>
  <c r="Q316" i="6"/>
  <c r="O344" i="6"/>
  <c r="O215" i="6"/>
  <c r="Q260" i="6"/>
  <c r="P156" i="6"/>
  <c r="Q458" i="6"/>
  <c r="O373" i="6"/>
  <c r="O402" i="6"/>
  <c r="O260" i="6"/>
  <c r="P72" i="6"/>
  <c r="O90" i="6"/>
  <c r="O237" i="6"/>
  <c r="O287" i="6"/>
  <c r="O455" i="6"/>
  <c r="Q300" i="6"/>
  <c r="O120" i="6"/>
  <c r="O236" i="6"/>
  <c r="Q96" i="6"/>
  <c r="D96" i="8" s="1"/>
  <c r="O39" i="6"/>
  <c r="Q57" i="6"/>
  <c r="D57" i="8" s="1"/>
  <c r="O337" i="6"/>
  <c r="O101" i="6"/>
  <c r="O162" i="6"/>
  <c r="O123" i="6"/>
  <c r="Q440" i="6"/>
  <c r="P457" i="6"/>
  <c r="P245" i="6"/>
  <c r="P323" i="6"/>
  <c r="Q166" i="6"/>
  <c r="O197" i="6"/>
  <c r="O231" i="6"/>
  <c r="P225" i="6"/>
  <c r="P96" i="6"/>
  <c r="P472" i="6"/>
  <c r="Q28" i="6"/>
  <c r="D28" i="8" s="1"/>
  <c r="Q409" i="6"/>
  <c r="Q373" i="6"/>
  <c r="O68" i="6"/>
  <c r="P59" i="6"/>
  <c r="Q230" i="6"/>
  <c r="O182" i="6"/>
  <c r="Q46" i="6"/>
  <c r="D46" i="8" s="1"/>
  <c r="O346" i="6"/>
  <c r="Q472" i="6"/>
  <c r="Q433" i="6"/>
  <c r="Q40" i="6"/>
  <c r="D40" i="8" s="1"/>
  <c r="P216" i="6"/>
  <c r="Q473" i="6"/>
  <c r="P119" i="6"/>
  <c r="Q277" i="6"/>
  <c r="Q264" i="6"/>
  <c r="Q237" i="6"/>
  <c r="Q451" i="6"/>
  <c r="P391" i="6"/>
  <c r="Q428" i="6"/>
  <c r="O235" i="6"/>
  <c r="Q401" i="6"/>
  <c r="P494" i="6"/>
  <c r="Q323" i="6"/>
  <c r="Q135" i="6"/>
  <c r="D135" i="8" s="1"/>
  <c r="O206" i="6"/>
  <c r="Q74" i="6"/>
  <c r="D74" i="8" s="1"/>
  <c r="O134" i="6"/>
  <c r="Q62" i="6"/>
  <c r="D62" i="8" s="1"/>
  <c r="P348" i="6"/>
  <c r="Q35" i="6"/>
  <c r="D35" i="8" s="1"/>
  <c r="Q337" i="6"/>
  <c r="Q232" i="6"/>
  <c r="P449" i="6"/>
  <c r="Q157" i="6"/>
  <c r="P83" i="6"/>
  <c r="O386" i="6"/>
  <c r="P324" i="6"/>
  <c r="P27" i="6"/>
  <c r="O96" i="6"/>
  <c r="Q165" i="6"/>
  <c r="O248" i="6"/>
  <c r="P430" i="6"/>
  <c r="P174" i="6"/>
  <c r="Q210" i="6"/>
  <c r="Q492" i="6"/>
  <c r="Q474" i="6"/>
  <c r="P155" i="6"/>
  <c r="P197" i="6"/>
  <c r="Q63" i="6"/>
  <c r="D63" i="8" s="1"/>
  <c r="Q187" i="6"/>
  <c r="Q69" i="6"/>
  <c r="D69" i="8" s="1"/>
  <c r="O283" i="6"/>
  <c r="Q490" i="6"/>
  <c r="P334" i="6"/>
  <c r="Q408" i="6"/>
  <c r="O304" i="6"/>
  <c r="P39" i="6"/>
  <c r="P306" i="6"/>
  <c r="O81" i="6"/>
  <c r="P135" i="6"/>
  <c r="O390" i="6"/>
  <c r="P181" i="6"/>
  <c r="O129" i="6"/>
  <c r="Q422" i="6"/>
  <c r="P493" i="6"/>
  <c r="O289" i="6"/>
  <c r="P413" i="6"/>
  <c r="P407" i="6"/>
  <c r="O461" i="6"/>
  <c r="O250" i="6"/>
  <c r="Q131" i="6"/>
  <c r="D131" i="8" s="1"/>
  <c r="Q501" i="6"/>
  <c r="O233" i="6"/>
  <c r="O161" i="6"/>
  <c r="P359" i="6"/>
  <c r="O305" i="6"/>
  <c r="Q283" i="6"/>
  <c r="Q26" i="6"/>
  <c r="D26" i="8" s="1"/>
  <c r="O125" i="6"/>
  <c r="O155" i="6"/>
  <c r="Q502" i="6"/>
  <c r="O298" i="6"/>
  <c r="P121" i="6"/>
  <c r="O194" i="6"/>
  <c r="O60" i="6"/>
  <c r="O299" i="6"/>
  <c r="Q295" i="6"/>
  <c r="P164" i="6"/>
  <c r="P349" i="6"/>
  <c r="Q425" i="6"/>
  <c r="O475" i="6"/>
  <c r="P418" i="6"/>
  <c r="O428" i="6"/>
  <c r="O430" i="6"/>
  <c r="P228" i="6"/>
  <c r="P105" i="6"/>
  <c r="P180" i="6"/>
  <c r="O50" i="6"/>
  <c r="P335" i="6"/>
  <c r="O353" i="6"/>
  <c r="P103" i="6"/>
  <c r="P62" i="6"/>
  <c r="P497" i="6"/>
  <c r="P347" i="6"/>
  <c r="O254" i="6"/>
  <c r="Q38" i="6"/>
  <c r="D38" i="8" s="1"/>
  <c r="Q75" i="6"/>
  <c r="D75" i="8" s="1"/>
  <c r="P159" i="6"/>
  <c r="Q426" i="6"/>
  <c r="Q231" i="6"/>
  <c r="Q477" i="6"/>
  <c r="Q247" i="6"/>
  <c r="O48" i="6"/>
  <c r="Q294" i="6"/>
  <c r="Q495" i="6"/>
  <c r="O114" i="6"/>
  <c r="O223" i="6"/>
  <c r="O200" i="6"/>
  <c r="P50" i="6"/>
  <c r="O133" i="6"/>
  <c r="Q483" i="6"/>
  <c r="P28" i="6"/>
  <c r="Q144" i="6"/>
  <c r="D144" i="8" s="1"/>
  <c r="Q110" i="6"/>
  <c r="D110" i="8" s="1"/>
  <c r="Q396" i="6"/>
  <c r="O376" i="6"/>
  <c r="O240" i="6"/>
  <c r="Q25" i="6"/>
  <c r="D25" i="8" s="1"/>
  <c r="P459" i="6"/>
  <c r="Q335" i="6"/>
  <c r="P227" i="6"/>
  <c r="P136" i="6"/>
  <c r="O379" i="6"/>
  <c r="Q281" i="6"/>
  <c r="Q468" i="6"/>
  <c r="O403" i="6"/>
  <c r="O252" i="6"/>
  <c r="Q106" i="6"/>
  <c r="D106" i="8" s="1"/>
  <c r="P386" i="6"/>
  <c r="Q381" i="6"/>
  <c r="O318" i="6"/>
  <c r="P438" i="6"/>
  <c r="P428" i="6"/>
  <c r="P184" i="6"/>
  <c r="O211" i="6"/>
  <c r="P201" i="6"/>
  <c r="Q312" i="6"/>
  <c r="Q358" i="6"/>
  <c r="O354" i="6"/>
  <c r="O272" i="6"/>
  <c r="P65" i="6"/>
  <c r="Q503" i="6"/>
  <c r="O196" i="6"/>
  <c r="P172" i="6"/>
  <c r="Q353" i="6"/>
  <c r="P124" i="6"/>
  <c r="O31" i="6"/>
  <c r="Q292" i="6"/>
  <c r="P398" i="6"/>
  <c r="Q478" i="6"/>
  <c r="O203" i="6"/>
  <c r="Q284" i="6"/>
  <c r="P32" i="6"/>
  <c r="Q296" i="6"/>
  <c r="P165" i="6"/>
  <c r="P207" i="6"/>
  <c r="P498" i="6"/>
  <c r="O193" i="6"/>
  <c r="P102" i="6"/>
  <c r="Q394" i="6"/>
  <c r="P360" i="6"/>
  <c r="O95" i="6"/>
  <c r="O321" i="6"/>
  <c r="P466" i="6"/>
  <c r="P311" i="6"/>
  <c r="P169" i="6"/>
  <c r="P134" i="6"/>
  <c r="P451" i="6"/>
  <c r="O186" i="6"/>
  <c r="Q336" i="6"/>
  <c r="P317" i="6"/>
  <c r="P91" i="6"/>
  <c r="O188" i="6"/>
  <c r="O229" i="6"/>
  <c r="O247" i="6"/>
  <c r="P187" i="6"/>
  <c r="P307" i="6"/>
  <c r="P273" i="6"/>
  <c r="P260" i="6"/>
  <c r="Q496" i="6"/>
  <c r="P490" i="6"/>
  <c r="P240" i="6"/>
  <c r="O377" i="6"/>
  <c r="O360" i="6"/>
  <c r="P113" i="6"/>
  <c r="P297" i="6"/>
  <c r="P363" i="6"/>
  <c r="P148" i="6"/>
  <c r="P318" i="6"/>
  <c r="O242" i="6"/>
  <c r="P140" i="6"/>
  <c r="O152" i="6"/>
  <c r="Q280" i="6"/>
  <c r="O494" i="6"/>
  <c r="P49" i="6"/>
  <c r="Q259" i="6"/>
  <c r="O33" i="6"/>
  <c r="O297" i="6"/>
  <c r="Q130" i="6"/>
  <c r="D130" i="8" s="1"/>
  <c r="Q436" i="6"/>
  <c r="P294" i="6"/>
  <c r="O239" i="6"/>
  <c r="O440" i="6"/>
  <c r="P500" i="6"/>
  <c r="O187" i="6"/>
  <c r="Q432" i="6"/>
  <c r="O358" i="6"/>
  <c r="O210" i="6"/>
  <c r="Q457" i="6"/>
  <c r="O151" i="6"/>
  <c r="P408" i="6"/>
  <c r="O335" i="6"/>
  <c r="O276" i="6"/>
  <c r="O290" i="6"/>
  <c r="O348" i="6"/>
  <c r="Q249" i="6"/>
  <c r="Q248" i="6"/>
  <c r="Q486" i="6"/>
  <c r="P127" i="6"/>
  <c r="P94" i="6"/>
  <c r="O472" i="6"/>
  <c r="P454" i="6"/>
  <c r="O220" i="6"/>
  <c r="O485" i="6"/>
  <c r="Q375" i="6"/>
  <c r="O312" i="6"/>
  <c r="P166" i="6"/>
  <c r="Q181" i="6"/>
  <c r="P431" i="6"/>
  <c r="O171" i="6"/>
  <c r="O49" i="6"/>
  <c r="P192" i="6"/>
  <c r="P54" i="6"/>
  <c r="O338" i="6"/>
  <c r="Q255" i="6"/>
  <c r="Q132" i="6"/>
  <c r="D132" i="8" s="1"/>
  <c r="Q309" i="6"/>
  <c r="O108" i="6"/>
  <c r="O82" i="6"/>
  <c r="P206" i="6"/>
  <c r="O189" i="6"/>
  <c r="Q85" i="6"/>
  <c r="D85" i="8" s="1"/>
  <c r="Q365" i="6"/>
  <c r="O315" i="6"/>
  <c r="O277" i="6"/>
  <c r="Q64" i="6"/>
  <c r="D64" i="8" s="1"/>
  <c r="P350" i="6"/>
  <c r="O167" i="6"/>
  <c r="O474" i="6"/>
  <c r="Q288" i="6"/>
  <c r="Q441" i="6"/>
  <c r="O319" i="6"/>
  <c r="O164" i="6"/>
  <c r="O53" i="6"/>
  <c r="Q447" i="6"/>
  <c r="P147" i="6"/>
  <c r="Q382" i="6"/>
  <c r="Q310" i="6"/>
  <c r="P270" i="6"/>
  <c r="O34" i="6"/>
  <c r="O433" i="6"/>
  <c r="Q239" i="6"/>
  <c r="O459" i="6"/>
  <c r="Q84" i="6"/>
  <c r="D84" i="8" s="1"/>
  <c r="Q68" i="6"/>
  <c r="D68" i="8" s="1"/>
  <c r="Q345" i="6"/>
  <c r="P467" i="6"/>
  <c r="O234" i="6"/>
  <c r="O158" i="6"/>
  <c r="Q225" i="6"/>
  <c r="P88" i="6"/>
  <c r="P327" i="6"/>
  <c r="Q47" i="6"/>
  <c r="D47" i="8" s="1"/>
  <c r="Q159" i="6"/>
  <c r="P439" i="6"/>
  <c r="O331" i="6"/>
  <c r="P374" i="6"/>
  <c r="O432" i="6"/>
  <c r="Q109" i="6"/>
  <c r="D109" i="8" s="1"/>
  <c r="O400" i="6"/>
  <c r="Q398" i="6"/>
  <c r="Q384" i="6"/>
  <c r="Q196" i="6"/>
  <c r="Q328" i="6"/>
  <c r="Q140" i="6"/>
  <c r="D140" i="8" s="1"/>
  <c r="Q456" i="6"/>
  <c r="O405" i="6"/>
  <c r="O92" i="6"/>
  <c r="O340" i="6"/>
  <c r="O325" i="6"/>
  <c r="Q65" i="6"/>
  <c r="D65" i="8" s="1"/>
  <c r="Q252" i="6"/>
  <c r="P43" i="6"/>
  <c r="Q92" i="6"/>
  <c r="D92" i="8" s="1"/>
  <c r="P377" i="6"/>
  <c r="Q186" i="6"/>
  <c r="O364" i="6"/>
  <c r="O271" i="6"/>
  <c r="Q326" i="6"/>
  <c r="O127" i="6"/>
  <c r="Q341" i="6"/>
  <c r="Q229" i="6"/>
  <c r="Q339" i="6"/>
  <c r="Q253" i="6"/>
  <c r="O145" i="6"/>
  <c r="P404" i="6"/>
  <c r="O256" i="6"/>
  <c r="Q430" i="6"/>
  <c r="Q206" i="6"/>
  <c r="Q202" i="6"/>
  <c r="P26" i="6"/>
  <c r="Q125" i="6"/>
  <c r="D125" i="8" s="1"/>
  <c r="Q431" i="6"/>
  <c r="P354" i="6"/>
  <c r="Q360" i="6"/>
  <c r="Q218" i="6"/>
  <c r="P502" i="6"/>
  <c r="O413" i="6"/>
  <c r="Q293" i="6"/>
  <c r="O439" i="6"/>
  <c r="P303" i="6"/>
  <c r="Q415" i="6"/>
  <c r="P244" i="6"/>
  <c r="P394" i="6"/>
  <c r="O225" i="6"/>
  <c r="Q51" i="6"/>
  <c r="D51" i="8" s="1"/>
  <c r="P331" i="6"/>
  <c r="O366" i="6"/>
  <c r="Q364" i="6"/>
  <c r="O219" i="6"/>
  <c r="Q340" i="6"/>
  <c r="P423" i="6"/>
  <c r="Q55" i="6"/>
  <c r="D55" i="8" s="1"/>
  <c r="O391" i="6"/>
  <c r="O102" i="6"/>
  <c r="Q87" i="6"/>
  <c r="D87" i="8" s="1"/>
  <c r="P444" i="6"/>
  <c r="P503" i="6"/>
  <c r="Q178" i="6"/>
  <c r="Q322" i="6"/>
  <c r="O192" i="6"/>
  <c r="P160" i="6"/>
  <c r="Q70" i="6"/>
  <c r="D70" i="8" s="1"/>
  <c r="O327" i="6"/>
  <c r="O404" i="6"/>
  <c r="Q53" i="6"/>
  <c r="D53" i="8" s="1"/>
  <c r="Q79" i="6"/>
  <c r="D79" i="8" s="1"/>
  <c r="O56" i="6"/>
  <c r="P499" i="6"/>
  <c r="O154" i="6"/>
  <c r="C152" i="12" s="1"/>
  <c r="P480" i="6"/>
  <c r="O268" i="6"/>
  <c r="P269" i="6"/>
  <c r="O462" i="6"/>
  <c r="O463" i="6"/>
  <c r="O448" i="6"/>
  <c r="O177" i="6"/>
  <c r="P274" i="6"/>
  <c r="O307" i="6"/>
  <c r="O383" i="6"/>
  <c r="P63" i="6"/>
  <c r="Q376" i="6"/>
  <c r="Q88" i="6"/>
  <c r="D88" i="8" s="1"/>
  <c r="Q275" i="6"/>
  <c r="P235" i="6"/>
  <c r="P271" i="6"/>
  <c r="Q36" i="6"/>
  <c r="D36" i="8" s="1"/>
  <c r="Q397" i="6"/>
  <c r="P272" i="6"/>
  <c r="P238" i="6"/>
  <c r="P486" i="6"/>
  <c r="O362" i="6"/>
  <c r="P47" i="6"/>
  <c r="P36" i="6"/>
  <c r="O410" i="6"/>
  <c r="O176" i="6"/>
  <c r="Q350" i="6"/>
  <c r="O451" i="6"/>
  <c r="P198" i="6"/>
  <c r="P304" i="6"/>
  <c r="P123" i="6"/>
  <c r="O490" i="6"/>
  <c r="P422" i="6"/>
  <c r="P289" i="6"/>
  <c r="P157" i="6"/>
  <c r="Q71" i="6"/>
  <c r="D71" i="8" s="1"/>
  <c r="O306" i="6"/>
  <c r="O316" i="6"/>
  <c r="O367" i="6"/>
  <c r="P251" i="6"/>
  <c r="Q73" i="6"/>
  <c r="D73" i="8" s="1"/>
  <c r="P170" i="6"/>
  <c r="P337" i="6"/>
  <c r="O482" i="6"/>
  <c r="O69" i="6"/>
  <c r="O484" i="6"/>
  <c r="O221" i="6"/>
  <c r="Q308" i="6"/>
  <c r="P70" i="6"/>
  <c r="Q33" i="6"/>
  <c r="D33" i="8" s="1"/>
  <c r="P321" i="6"/>
  <c r="P203" i="6"/>
  <c r="P333" i="6"/>
  <c r="P417" i="6"/>
  <c r="P263" i="6"/>
  <c r="O342" i="6"/>
  <c r="P193" i="6"/>
  <c r="O424" i="6"/>
  <c r="Q180" i="6"/>
  <c r="Q221" i="6"/>
  <c r="O52" i="6"/>
  <c r="Q179" i="6"/>
  <c r="O269" i="6"/>
  <c r="Q233" i="6"/>
  <c r="Q318" i="6"/>
  <c r="O106" i="6"/>
  <c r="O394" i="6"/>
  <c r="P397" i="6"/>
  <c r="Q407" i="6"/>
  <c r="Q48" i="6"/>
  <c r="D48" i="8" s="1"/>
  <c r="O286" i="6"/>
  <c r="Q241" i="6"/>
  <c r="P246" i="6"/>
  <c r="Q469" i="6"/>
  <c r="P416" i="6"/>
  <c r="Q24" i="6"/>
  <c r="D24" i="8" s="1"/>
  <c r="P64" i="6"/>
  <c r="Q56" i="6"/>
  <c r="D56" i="8" s="1"/>
  <c r="O470" i="6"/>
  <c r="Q278" i="6"/>
  <c r="P366" i="6"/>
  <c r="Q201" i="6"/>
  <c r="O87" i="6"/>
  <c r="Q171" i="6"/>
  <c r="O253" i="6"/>
  <c r="Q113" i="6"/>
  <c r="D113" i="8" s="1"/>
  <c r="P390" i="6"/>
  <c r="Q305" i="6"/>
  <c r="P443" i="6"/>
  <c r="P146" i="6"/>
  <c r="O141" i="6"/>
  <c r="O502" i="6"/>
  <c r="O131" i="6"/>
  <c r="Q357" i="6"/>
  <c r="O45" i="6"/>
  <c r="P447" i="6"/>
  <c r="P465" i="6"/>
  <c r="P455" i="6"/>
  <c r="P409" i="6"/>
  <c r="P482" i="6"/>
  <c r="O77" i="6"/>
  <c r="Q150" i="6"/>
  <c r="D150" i="8" s="1"/>
  <c r="Q172" i="6"/>
  <c r="Q347" i="6"/>
  <c r="P31" i="6"/>
  <c r="O112" i="6"/>
  <c r="P211" i="6"/>
  <c r="Q245" i="6"/>
  <c r="Q342" i="6"/>
  <c r="O443" i="6"/>
  <c r="Q285" i="6"/>
  <c r="P290" i="6"/>
  <c r="O399" i="6"/>
  <c r="Q406" i="6"/>
  <c r="O349" i="6"/>
  <c r="O97" i="6"/>
  <c r="P287" i="6"/>
  <c r="Q37" i="6"/>
  <c r="D37" i="8" s="1"/>
  <c r="O218" i="6"/>
  <c r="O217" i="6"/>
  <c r="Q480" i="6"/>
  <c r="O58" i="6"/>
  <c r="Q258" i="6"/>
  <c r="P68" i="6"/>
  <c r="Q223" i="6"/>
  <c r="P420" i="6"/>
  <c r="O308" i="6"/>
  <c r="Q105" i="6"/>
  <c r="D105" i="8" s="1"/>
  <c r="O38" i="6"/>
  <c r="Q97" i="6"/>
  <c r="D97" i="8" s="1"/>
  <c r="Q464" i="6"/>
  <c r="O406" i="6"/>
  <c r="Q363" i="6"/>
  <c r="Q460" i="6"/>
  <c r="P243" i="6"/>
  <c r="O136" i="6"/>
  <c r="O147" i="6"/>
  <c r="O94" i="6"/>
  <c r="Q498" i="6"/>
  <c r="P125" i="6"/>
  <c r="O202" i="6"/>
  <c r="Q303" i="6"/>
  <c r="P358" i="6"/>
  <c r="O418" i="6"/>
  <c r="Q198" i="6"/>
  <c r="O214" i="6"/>
  <c r="Q427" i="6"/>
  <c r="Q379" i="6"/>
  <c r="P137" i="6"/>
  <c r="O303" i="6"/>
  <c r="Q77" i="6"/>
  <c r="D77" i="8" s="1"/>
  <c r="P153" i="6"/>
  <c r="D151" i="12" s="1"/>
  <c r="O146" i="6"/>
  <c r="Q390" i="6"/>
  <c r="P257" i="6"/>
  <c r="P332" i="6"/>
  <c r="O407" i="6"/>
  <c r="Q243" i="6"/>
  <c r="O359" i="6"/>
  <c r="Q45" i="6"/>
  <c r="D45" i="8" s="1"/>
  <c r="O332" i="6"/>
  <c r="P300" i="6"/>
  <c r="P295" i="6"/>
  <c r="Q184" i="6"/>
  <c r="P139" i="6"/>
  <c r="P403" i="6"/>
  <c r="Q344" i="6"/>
  <c r="O341" i="6"/>
  <c r="O104" i="6"/>
  <c r="O323" i="6"/>
  <c r="O261" i="6"/>
  <c r="Q182" i="6"/>
  <c r="P370" i="6"/>
  <c r="Q461" i="6"/>
  <c r="P252" i="6"/>
  <c r="Q251" i="6"/>
  <c r="O227" i="6"/>
  <c r="P104" i="6"/>
  <c r="Q156" i="6"/>
  <c r="P22" i="6"/>
  <c r="P471" i="6"/>
  <c r="O32" i="6"/>
  <c r="O500" i="6"/>
  <c r="Q90" i="6"/>
  <c r="D90" i="8" s="1"/>
  <c r="Q226" i="6"/>
  <c r="O78" i="6"/>
  <c r="P46" i="6"/>
  <c r="Q94" i="6"/>
  <c r="D94" i="8" s="1"/>
  <c r="Q405" i="6"/>
  <c r="P356" i="6"/>
  <c r="O111" i="6"/>
  <c r="P399" i="6"/>
  <c r="O281" i="6"/>
  <c r="Q439" i="6"/>
  <c r="P319" i="6"/>
  <c r="O216" i="6"/>
  <c r="P282" i="6"/>
  <c r="P265" i="6"/>
  <c r="Q238" i="6"/>
  <c r="Q423" i="6"/>
  <c r="P163" i="6"/>
  <c r="Q262" i="6"/>
  <c r="O138" i="6"/>
  <c r="P66" i="6"/>
  <c r="O73" i="6"/>
  <c r="Q83" i="6"/>
  <c r="D83" i="8" s="1"/>
  <c r="Q256" i="6"/>
  <c r="Q330" i="6"/>
  <c r="P226" i="6"/>
  <c r="Q39" i="6"/>
  <c r="D39" i="8" s="1"/>
  <c r="Q244" i="6"/>
  <c r="P320" i="6"/>
  <c r="Q190" i="6"/>
  <c r="P421" i="6"/>
  <c r="P489" i="6"/>
  <c r="P372" i="6"/>
  <c r="Q41" i="6"/>
  <c r="D41" i="8" s="1"/>
  <c r="Q191" i="6"/>
  <c r="P315" i="6"/>
  <c r="O431" i="6"/>
  <c r="Q402" i="6"/>
  <c r="Q321" i="6"/>
  <c r="O183" i="6"/>
  <c r="Q389" i="6"/>
  <c r="Q139" i="6"/>
  <c r="D139" i="8" s="1"/>
  <c r="Q215" i="6"/>
  <c r="Q317" i="6"/>
  <c r="P445" i="6"/>
  <c r="P474" i="6"/>
  <c r="P55" i="6"/>
  <c r="O270" i="6"/>
  <c r="Q311" i="6"/>
  <c r="Q82" i="6"/>
  <c r="D82" i="8" s="1"/>
  <c r="P365" i="6"/>
  <c r="P120" i="6"/>
  <c r="O35" i="6"/>
  <c r="Q279" i="6"/>
  <c r="Q417" i="6"/>
  <c r="P313" i="6"/>
  <c r="O59" i="6"/>
  <c r="Q268" i="6"/>
  <c r="O479" i="6"/>
  <c r="Q67" i="6"/>
  <c r="D67" i="8" s="1"/>
  <c r="O469" i="6"/>
  <c r="Q500" i="6"/>
  <c r="Q270" i="6"/>
  <c r="O339" i="6"/>
  <c r="Q219" i="6"/>
  <c r="P477" i="6"/>
  <c r="O88" i="6"/>
  <c r="Q235" i="6"/>
  <c r="P35" i="6"/>
  <c r="O118" i="6"/>
  <c r="Q356" i="6"/>
  <c r="O208" i="6"/>
  <c r="O497" i="6"/>
  <c r="Q174" i="6"/>
  <c r="P488" i="6"/>
  <c r="O246" i="6"/>
  <c r="Q167" i="6"/>
  <c r="P376" i="6"/>
  <c r="P419" i="6"/>
  <c r="P29" i="6"/>
  <c r="P436" i="6"/>
  <c r="O292" i="6"/>
  <c r="P84" i="6"/>
  <c r="O409" i="6"/>
  <c r="Q414" i="6"/>
  <c r="P185" i="6"/>
  <c r="P79" i="6"/>
  <c r="P412" i="6"/>
  <c r="Q72" i="6"/>
  <c r="D72" i="8" s="1"/>
  <c r="O382" i="6"/>
  <c r="O381" i="6"/>
  <c r="Q66" i="6"/>
  <c r="D66" i="8" s="1"/>
  <c r="P218" i="6"/>
  <c r="P210" i="6"/>
  <c r="P481" i="6"/>
  <c r="O107" i="6"/>
  <c r="O492" i="6"/>
  <c r="O369" i="6"/>
  <c r="P130" i="6"/>
  <c r="P175" i="6"/>
  <c r="P352" i="6"/>
  <c r="Q374" i="6"/>
  <c r="P381" i="6"/>
  <c r="Q348" i="6"/>
  <c r="P138" i="6"/>
  <c r="P115" i="6"/>
  <c r="P176" i="6"/>
  <c r="P254" i="6"/>
  <c r="P441" i="6"/>
  <c r="O320" i="6"/>
  <c r="Q120" i="6"/>
  <c r="D120" i="8" s="1"/>
  <c r="P247" i="6"/>
  <c r="Q450" i="6"/>
  <c r="Q362" i="6"/>
  <c r="O426" i="6"/>
  <c r="Q242" i="6"/>
  <c r="O47" i="6"/>
  <c r="O425" i="6"/>
  <c r="Q240" i="6"/>
  <c r="Q195" i="6"/>
  <c r="Q290" i="6"/>
  <c r="P85" i="6"/>
  <c r="P322" i="6"/>
  <c r="P117" i="6"/>
  <c r="Q211" i="6"/>
  <c r="P448" i="6"/>
  <c r="P389" i="6"/>
  <c r="O300" i="6"/>
  <c r="Q467" i="6"/>
  <c r="Q484" i="6"/>
  <c r="O421" i="6"/>
  <c r="Q95" i="6"/>
  <c r="D95" i="8" s="1"/>
  <c r="P67" i="6"/>
  <c r="Q127" i="6"/>
  <c r="D127" i="8" s="1"/>
  <c r="P168" i="6"/>
  <c r="O317" i="6"/>
  <c r="Q265" i="6"/>
  <c r="Q136" i="6"/>
  <c r="D136" i="8" s="1"/>
  <c r="O124" i="6"/>
  <c r="O40" i="6"/>
  <c r="Q176" i="6"/>
  <c r="Q476" i="6"/>
  <c r="Q448" i="6"/>
  <c r="O184" i="6"/>
  <c r="O322" i="6"/>
  <c r="P302" i="6"/>
  <c r="P504" i="6"/>
  <c r="Q465" i="6"/>
  <c r="O28" i="6"/>
  <c r="P241" i="6"/>
  <c r="Q101" i="6"/>
  <c r="D101" i="8" s="1"/>
  <c r="Q276" i="6"/>
  <c r="P122" i="6"/>
  <c r="P97" i="6"/>
  <c r="Q462" i="6"/>
  <c r="P329" i="6"/>
  <c r="P195" i="6"/>
  <c r="O37" i="6"/>
  <c r="P234" i="6"/>
  <c r="O370" i="6"/>
  <c r="P344" i="6"/>
  <c r="Q380" i="6"/>
  <c r="P343" i="6"/>
  <c r="O51" i="6"/>
  <c r="O453" i="6"/>
  <c r="O64" i="6"/>
  <c r="Q107" i="6"/>
  <c r="D107" i="8" s="1"/>
  <c r="O22" i="6"/>
  <c r="P230" i="6"/>
  <c r="Q151" i="6"/>
  <c r="D151" i="8" s="1"/>
  <c r="Q32" i="6"/>
  <c r="D32" i="8" s="1"/>
  <c r="P61" i="6"/>
  <c r="Q434" i="6"/>
  <c r="O168" i="6"/>
  <c r="O25" i="6"/>
  <c r="P353" i="6"/>
  <c r="O449" i="6"/>
  <c r="Q418" i="6"/>
  <c r="Q454" i="6"/>
  <c r="Q452" i="6"/>
  <c r="Q177" i="6"/>
  <c r="Q320" i="6"/>
  <c r="O207" i="6"/>
  <c r="P45" i="6"/>
  <c r="Q442" i="6"/>
  <c r="O361" i="6"/>
  <c r="P209" i="6"/>
  <c r="P460" i="6"/>
  <c r="O103" i="6"/>
  <c r="Q403" i="6"/>
  <c r="Q444" i="6"/>
  <c r="O442" i="6"/>
  <c r="O326" i="6"/>
  <c r="O174" i="6"/>
  <c r="P380" i="6"/>
  <c r="P149" i="6"/>
  <c r="O150" i="6"/>
  <c r="P253" i="6"/>
  <c r="P183" i="6"/>
  <c r="P258" i="6"/>
  <c r="Q438" i="6"/>
  <c r="Q482" i="6"/>
  <c r="P316" i="6"/>
  <c r="P208" i="6"/>
  <c r="P288" i="6"/>
  <c r="P242" i="6"/>
  <c r="Q366" i="6"/>
  <c r="O347" i="6"/>
  <c r="Q481" i="6"/>
  <c r="P217" i="6"/>
  <c r="O230" i="6"/>
  <c r="Q30" i="6"/>
  <c r="D30" i="8" s="1"/>
  <c r="O392" i="6"/>
  <c r="P99" i="6"/>
  <c r="P342" i="6"/>
  <c r="P470" i="6"/>
  <c r="P78" i="6"/>
  <c r="O345" i="6"/>
  <c r="P301" i="6"/>
  <c r="Q112" i="6"/>
  <c r="D112" i="8" s="1"/>
  <c r="O128" i="6"/>
  <c r="O275" i="6"/>
  <c r="Q271" i="6"/>
  <c r="O328" i="6"/>
  <c r="O330" i="6"/>
  <c r="Q128" i="6"/>
  <c r="D128" i="8" s="1"/>
  <c r="Q395" i="6"/>
  <c r="O24" i="6"/>
  <c r="Q188" i="6"/>
  <c r="P191" i="6"/>
  <c r="O456" i="6"/>
  <c r="O374" i="6"/>
  <c r="Q487" i="6"/>
  <c r="P385" i="6"/>
  <c r="Q54" i="6"/>
  <c r="D54" i="8" s="1"/>
  <c r="O99" i="6"/>
  <c r="Q222" i="6"/>
  <c r="P107" i="6"/>
  <c r="P279" i="6"/>
  <c r="Q269" i="6"/>
  <c r="Q445" i="6"/>
  <c r="O190" i="6"/>
  <c r="P215" i="6"/>
  <c r="O54" i="6"/>
  <c r="Q217" i="6"/>
  <c r="P266" i="6"/>
  <c r="Q89" i="6"/>
  <c r="D89" i="8" s="1"/>
  <c r="O61" i="6"/>
  <c r="Q489" i="6"/>
  <c r="O258" i="6"/>
  <c r="Q205" i="6"/>
  <c r="P101" i="6"/>
  <c r="P133" i="6"/>
  <c r="P268" i="6"/>
  <c r="Q133" i="6"/>
  <c r="D133" i="8" s="1"/>
  <c r="Q236" i="6"/>
  <c r="O204" i="6"/>
  <c r="Q378" i="6"/>
  <c r="Q369" i="6"/>
  <c r="P51" i="6"/>
  <c r="O496" i="6"/>
  <c r="Q455" i="6"/>
  <c r="P429" i="6"/>
  <c r="Q44" i="6"/>
  <c r="D44" i="8" s="1"/>
  <c r="Q224" i="6"/>
  <c r="P167" i="6"/>
  <c r="Q118" i="6"/>
  <c r="D118" i="8" s="1"/>
  <c r="O460" i="6"/>
  <c r="Q302" i="6"/>
  <c r="O66" i="6"/>
  <c r="O156" i="6"/>
  <c r="Q352" i="6"/>
  <c r="O55" i="6"/>
  <c r="Q170" i="6"/>
  <c r="Q250" i="6"/>
  <c r="O132" i="6"/>
  <c r="O201" i="6"/>
  <c r="Q117" i="6"/>
  <c r="D117" i="8" s="1"/>
  <c r="P30" i="6"/>
  <c r="P378" i="6"/>
  <c r="O378" i="6"/>
  <c r="P93" i="6"/>
  <c r="O285" i="6"/>
  <c r="O336" i="6"/>
  <c r="P434" i="6"/>
  <c r="O153" i="6"/>
  <c r="C151" i="12" s="1"/>
  <c r="Q162" i="6"/>
  <c r="P90" i="6"/>
  <c r="O454" i="6"/>
  <c r="P355" i="6"/>
  <c r="Q413" i="6"/>
  <c r="P424" i="6"/>
  <c r="Q466" i="6"/>
  <c r="O273" i="6"/>
  <c r="Q199" i="6"/>
  <c r="O395" i="6"/>
  <c r="P312" i="6"/>
  <c r="P406" i="6"/>
  <c r="Q213" i="6"/>
  <c r="P142" i="6"/>
  <c r="Q49" i="6"/>
  <c r="D49" i="8" s="1"/>
  <c r="P98" i="6"/>
  <c r="O498" i="6"/>
  <c r="O175" i="6"/>
  <c r="P237" i="6"/>
  <c r="O314" i="6"/>
  <c r="Q488" i="6"/>
  <c r="Q148" i="6"/>
  <c r="D148" i="8" s="1"/>
  <c r="P81" i="6"/>
  <c r="O416" i="6"/>
  <c r="O296" i="6"/>
  <c r="P328" i="6"/>
  <c r="O420" i="6"/>
  <c r="P262" i="6"/>
  <c r="P425" i="6"/>
  <c r="O130" i="6"/>
  <c r="Q475" i="6"/>
  <c r="Q111" i="6"/>
  <c r="D111" i="8" s="1"/>
  <c r="O70" i="6"/>
  <c r="O415" i="6"/>
  <c r="O468" i="6"/>
  <c r="Q412" i="6"/>
  <c r="O259" i="6"/>
  <c r="P285" i="6"/>
  <c r="O467" i="6"/>
  <c r="Q81" i="6"/>
  <c r="D81" i="8" s="1"/>
  <c r="P86" i="6"/>
  <c r="Q22" i="6"/>
  <c r="D22" i="8" s="1"/>
  <c r="Q193" i="6"/>
  <c r="P405" i="6"/>
  <c r="P275" i="6"/>
  <c r="P379" i="6"/>
  <c r="P475" i="6"/>
  <c r="P154" i="6"/>
  <c r="D152" i="12" s="1"/>
  <c r="Q208" i="6"/>
  <c r="O279" i="6"/>
  <c r="P325" i="6"/>
  <c r="P223" i="6"/>
  <c r="O244" i="6"/>
  <c r="Q189" i="6"/>
  <c r="P108" i="6"/>
  <c r="P23" i="6"/>
  <c r="O301" i="6"/>
  <c r="Q246" i="6"/>
  <c r="O142" i="6"/>
  <c r="O179" i="6"/>
  <c r="Q122" i="6"/>
  <c r="D122" i="8" s="1"/>
  <c r="P221" i="6"/>
  <c r="O199" i="6"/>
  <c r="Q371" i="6"/>
  <c r="O72" i="6"/>
  <c r="O62" i="6"/>
  <c r="O457" i="6"/>
  <c r="Q227" i="6"/>
  <c r="P33" i="6"/>
  <c r="O84" i="6"/>
  <c r="P278" i="6"/>
  <c r="P393" i="6"/>
  <c r="Q114" i="6"/>
  <c r="D114" i="8" s="1"/>
  <c r="P298" i="6"/>
  <c r="Q58" i="6"/>
  <c r="D58" i="8" s="1"/>
  <c r="O243" i="6"/>
  <c r="P277" i="6"/>
  <c r="O464" i="6"/>
  <c r="Q385" i="6"/>
  <c r="O119" i="6"/>
  <c r="O368" i="6"/>
  <c r="P202" i="6"/>
  <c r="Q27" i="6"/>
  <c r="D27" i="8" s="1"/>
  <c r="P212" i="6"/>
  <c r="O356" i="6"/>
  <c r="Q116" i="6"/>
  <c r="D116" i="8" s="1"/>
  <c r="Q435" i="6"/>
  <c r="O170" i="6"/>
  <c r="P468" i="6"/>
  <c r="Q100" i="6"/>
  <c r="D100" i="8" s="1"/>
  <c r="P446" i="6"/>
  <c r="Q214" i="6"/>
  <c r="O100" i="6"/>
  <c r="O351" i="6"/>
  <c r="Q372" i="6"/>
  <c r="O105" i="6"/>
  <c r="O466" i="6"/>
  <c r="Q491" i="6"/>
  <c r="O414" i="6"/>
  <c r="P410" i="6"/>
  <c r="Q119" i="6"/>
  <c r="D119" i="8" s="1"/>
  <c r="O113" i="6"/>
  <c r="P432" i="6"/>
  <c r="P204" i="6"/>
  <c r="O172" i="6"/>
  <c r="O489" i="6"/>
  <c r="O380" i="6"/>
  <c r="O83" i="6"/>
  <c r="Q197" i="6"/>
  <c r="Q446" i="6"/>
  <c r="Q102" i="6"/>
  <c r="D102" i="8" s="1"/>
  <c r="Q361" i="6"/>
  <c r="P173" i="6"/>
  <c r="O295" i="6"/>
  <c r="P440" i="6"/>
  <c r="O163" i="6"/>
  <c r="O117" i="6"/>
  <c r="O384" i="6"/>
  <c r="Q354" i="6"/>
  <c r="O26" i="6"/>
  <c r="P248" i="6"/>
  <c r="O278" i="6"/>
  <c r="Q163" i="6"/>
  <c r="P256" i="6"/>
  <c r="Q60" i="6"/>
  <c r="D60" i="8" s="1"/>
  <c r="O67" i="6"/>
  <c r="O109" i="6"/>
  <c r="O255" i="6"/>
  <c r="O226" i="6"/>
  <c r="P76" i="6"/>
  <c r="Q129" i="6"/>
  <c r="D129" i="8" s="1"/>
  <c r="O144" i="6"/>
  <c r="O309" i="6"/>
  <c r="O74" i="6"/>
  <c r="P151" i="6"/>
  <c r="Q254" i="6"/>
  <c r="Q91" i="6"/>
  <c r="D91" i="8" s="1"/>
  <c r="O110" i="6"/>
  <c r="Q207" i="6"/>
  <c r="Q349" i="6"/>
  <c r="P283" i="6"/>
  <c r="Q183" i="6"/>
  <c r="Q471" i="6"/>
  <c r="Q161" i="6"/>
  <c r="O140" i="6"/>
  <c r="O143" i="6"/>
  <c r="O375" i="6"/>
  <c r="P473" i="6"/>
  <c r="O491" i="6"/>
  <c r="Q216" i="6"/>
  <c r="O447" i="6"/>
  <c r="P450" i="6"/>
  <c r="O333" i="6"/>
  <c r="P415" i="6"/>
  <c r="P340" i="6"/>
  <c r="P40" i="6"/>
  <c r="P458" i="6"/>
  <c r="O504" i="6"/>
  <c r="P224" i="6"/>
  <c r="Q485" i="6"/>
  <c r="Q338" i="6"/>
  <c r="Q204" i="6"/>
  <c r="O385" i="6"/>
  <c r="Q266" i="6"/>
  <c r="P261" i="6"/>
  <c r="Q314" i="6"/>
  <c r="O436" i="6"/>
  <c r="P259" i="6"/>
  <c r="Q168" i="6"/>
  <c r="P495" i="6"/>
  <c r="P116" i="6"/>
  <c r="Q134" i="6"/>
  <c r="D134" i="8" s="1"/>
  <c r="P487" i="6"/>
  <c r="Q410" i="6"/>
  <c r="O441" i="6"/>
  <c r="P118" i="6"/>
  <c r="O495" i="6"/>
  <c r="O238" i="6"/>
  <c r="P485" i="6"/>
  <c r="Q497" i="6"/>
  <c r="O198" i="6"/>
  <c r="P186" i="6"/>
  <c r="O350" i="6"/>
  <c r="Q459" i="6"/>
  <c r="P461" i="6"/>
  <c r="O444" i="6"/>
  <c r="Q23" i="6"/>
  <c r="D23" i="8" s="1"/>
  <c r="O388" i="6"/>
  <c r="P114" i="6"/>
  <c r="O334" i="6"/>
  <c r="Q343" i="6"/>
  <c r="P145" i="6"/>
  <c r="Q387" i="6"/>
  <c r="Q327" i="6"/>
  <c r="O393" i="6"/>
  <c r="Q404" i="6"/>
  <c r="O185" i="6"/>
  <c r="O477" i="6"/>
  <c r="P131" i="6"/>
  <c r="Q463" i="6"/>
  <c r="Q142" i="6"/>
  <c r="D142" i="8" s="1"/>
  <c r="P189" i="6"/>
  <c r="Q78" i="6"/>
  <c r="D78" i="8" s="1"/>
  <c r="O165" i="6"/>
  <c r="O139" i="6"/>
  <c r="P249" i="6"/>
  <c r="P92" i="6"/>
  <c r="O160" i="6"/>
  <c r="P24" i="6"/>
  <c r="P433" i="6"/>
  <c r="O282" i="6"/>
  <c r="P41" i="6"/>
  <c r="P112" i="6"/>
  <c r="P71" i="6"/>
  <c r="P132" i="6"/>
  <c r="O43" i="6"/>
  <c r="Q99" i="6"/>
  <c r="D99" i="8" s="1"/>
  <c r="P396" i="6"/>
  <c r="P414" i="6"/>
  <c r="O262" i="6"/>
  <c r="O29" i="6"/>
  <c r="P213" i="6"/>
  <c r="O434" i="6"/>
  <c r="P339" i="6"/>
  <c r="O27" i="6"/>
  <c r="P291" i="6"/>
  <c r="O57" i="6"/>
  <c r="O450" i="6"/>
  <c r="O263" i="6"/>
  <c r="O478" i="6"/>
  <c r="O493" i="6"/>
  <c r="P264" i="6"/>
  <c r="P239" i="6"/>
  <c r="P411" i="6"/>
  <c r="O137" i="6"/>
  <c r="Q143" i="6"/>
  <c r="D143" i="8" s="1"/>
  <c r="P453" i="6"/>
  <c r="O476" i="6"/>
  <c r="Q124" i="6"/>
  <c r="D124" i="8" s="1"/>
  <c r="Q103" i="6"/>
  <c r="D103" i="8" s="1"/>
  <c r="O423" i="6"/>
  <c r="O417" i="6"/>
  <c r="Q411" i="6"/>
  <c r="Q494" i="6"/>
  <c r="Q386" i="6"/>
  <c r="Q359" i="6"/>
  <c r="Q399" i="6"/>
  <c r="O429" i="6"/>
  <c r="O224" i="6"/>
  <c r="P476" i="6"/>
  <c r="P351" i="6"/>
  <c r="Q331" i="6"/>
  <c r="P229" i="6"/>
  <c r="O291" i="6"/>
  <c r="P492" i="6"/>
  <c r="P82" i="6"/>
  <c r="Q104" i="6"/>
  <c r="D104" i="8" s="1"/>
  <c r="P387" i="6"/>
  <c r="P308" i="6"/>
  <c r="Q313" i="6"/>
  <c r="P161" i="6"/>
  <c r="P89" i="6"/>
  <c r="Q400" i="6"/>
  <c r="P382" i="6"/>
  <c r="Q267" i="6"/>
  <c r="P341" i="6"/>
  <c r="Q272" i="6"/>
  <c r="O93" i="6"/>
  <c r="O228" i="6"/>
  <c r="P309" i="6"/>
  <c r="O503" i="6"/>
  <c r="P388" i="6"/>
  <c r="P25" i="6"/>
  <c r="P111" i="6"/>
  <c r="O98" i="6"/>
  <c r="O412" i="6"/>
  <c r="Q203" i="6"/>
  <c r="Q368" i="6"/>
  <c r="Q367" i="6"/>
  <c r="O452" i="6"/>
  <c r="Q147" i="6"/>
  <c r="D147" i="8" s="1"/>
  <c r="Q282" i="6"/>
  <c r="P200" i="6"/>
  <c r="O36" i="6"/>
  <c r="O311" i="6"/>
  <c r="P437" i="6"/>
  <c r="Q355" i="6"/>
  <c r="P126" i="6"/>
  <c r="P158" i="6"/>
  <c r="Q443" i="6"/>
  <c r="P222" i="6"/>
  <c r="Q424" i="6"/>
  <c r="P232" i="6"/>
  <c r="P144" i="6"/>
  <c r="O365" i="6"/>
  <c r="O435" i="6"/>
  <c r="O387" i="6"/>
  <c r="Q123" i="6"/>
  <c r="D123" i="8" s="1"/>
  <c r="Q324" i="6"/>
  <c r="O465" i="6"/>
  <c r="P330" i="6"/>
  <c r="Q98" i="6"/>
  <c r="D98" i="8" s="1"/>
  <c r="Q377" i="6"/>
  <c r="O121" i="6"/>
  <c r="Q154" i="6"/>
  <c r="Q192" i="6"/>
  <c r="O357" i="6"/>
  <c r="O148" i="6"/>
  <c r="O487" i="6"/>
  <c r="Q301" i="6"/>
  <c r="Q298" i="6"/>
  <c r="Q325" i="6"/>
  <c r="P75" i="6"/>
  <c r="Q228" i="6"/>
  <c r="P236" i="6"/>
  <c r="Q306" i="6"/>
  <c r="O76" i="6"/>
  <c r="O169" i="6"/>
  <c r="O75" i="6"/>
  <c r="O480" i="6"/>
  <c r="P367" i="6"/>
  <c r="Q86" i="6"/>
  <c r="D86" i="8" s="1"/>
  <c r="P292" i="6"/>
  <c r="O471" i="6"/>
  <c r="P128" i="6"/>
  <c r="O352" i="6"/>
  <c r="O396" i="6"/>
  <c r="P462" i="6"/>
  <c r="P69" i="6"/>
  <c r="Q315" i="6"/>
  <c r="P196" i="6"/>
  <c r="O343" i="6"/>
  <c r="Q261" i="6"/>
  <c r="O446" i="6"/>
  <c r="Q421" i="6"/>
  <c r="Q388" i="6"/>
  <c r="Q108" i="6"/>
  <c r="D108" i="8" s="1"/>
  <c r="P293" i="6"/>
  <c r="O209" i="6"/>
  <c r="O80" i="6"/>
  <c r="Q153" i="6"/>
  <c r="P336" i="6"/>
  <c r="P220" i="6"/>
  <c r="P178" i="6"/>
  <c r="P106" i="6"/>
  <c r="Q194" i="6"/>
  <c r="Q80" i="6"/>
  <c r="D80" i="8" s="1"/>
  <c r="O324" i="6"/>
  <c r="P296" i="6"/>
  <c r="P338" i="6"/>
  <c r="O63" i="6"/>
  <c r="Q392" i="6"/>
  <c r="P110" i="6"/>
  <c r="O116" i="6"/>
  <c r="O166" i="6"/>
  <c r="Q42" i="6"/>
  <c r="D42" i="8" s="1"/>
  <c r="Q152" i="6"/>
  <c r="D152" i="8" s="1"/>
  <c r="O288" i="6"/>
  <c r="Q437" i="6"/>
  <c r="O126" i="6"/>
  <c r="O213" i="6"/>
  <c r="O266" i="6"/>
  <c r="P109" i="6"/>
  <c r="Q115" i="6"/>
  <c r="D115" i="8" s="1"/>
  <c r="O71" i="6"/>
  <c r="O191" i="6"/>
  <c r="O302" i="6"/>
  <c r="P400" i="6"/>
  <c r="O397" i="6"/>
  <c r="P52" i="6"/>
  <c r="Q289" i="6"/>
  <c r="O372" i="6"/>
  <c r="Q43" i="6"/>
  <c r="D43" i="8" s="1"/>
  <c r="O389" i="6"/>
  <c r="Q307" i="6"/>
  <c r="O398" i="6"/>
  <c r="O458" i="6"/>
  <c r="P469" i="6"/>
  <c r="Q479" i="6"/>
  <c r="O499" i="6"/>
  <c r="O473" i="6"/>
  <c r="P384" i="6"/>
  <c r="O265" i="6"/>
  <c r="P267" i="6"/>
  <c r="Q173" i="6"/>
  <c r="P74" i="6"/>
  <c r="O411" i="6"/>
  <c r="P60" i="6"/>
  <c r="O115" i="6"/>
  <c r="Q175" i="6"/>
  <c r="P152" i="6"/>
  <c r="P435" i="6"/>
  <c r="Q169" i="6"/>
  <c r="O42" i="6"/>
  <c r="P58" i="6"/>
  <c r="Q263" i="6"/>
  <c r="Q332" i="6"/>
  <c r="Q29" i="6"/>
  <c r="D29" i="8" s="1"/>
  <c r="P95" i="6"/>
  <c r="O419" i="6"/>
  <c r="Q137" i="6"/>
  <c r="D137" i="8" s="1"/>
  <c r="P171" i="6"/>
  <c r="P310" i="6"/>
  <c r="Q138" i="6"/>
  <c r="D138" i="8" s="1"/>
  <c r="Q329" i="6"/>
  <c r="O91" i="6"/>
  <c r="Q145" i="6"/>
  <c r="D145" i="8" s="1"/>
  <c r="P383" i="6"/>
  <c r="O486" i="6"/>
  <c r="O195" i="6"/>
  <c r="Q121" i="6"/>
  <c r="D121" i="8" s="1"/>
  <c r="Q449" i="6"/>
  <c r="Q333" i="6"/>
  <c r="O241" i="6"/>
  <c r="Q160" i="6"/>
  <c r="O65" i="6"/>
  <c r="P34" i="6"/>
  <c r="P77" i="6"/>
  <c r="P345" i="6"/>
  <c r="Q146" i="6"/>
  <c r="D146" i="8" s="1"/>
  <c r="O284" i="6"/>
  <c r="O41" i="6"/>
  <c r="O149" i="6"/>
  <c r="O488" i="6"/>
  <c r="O501" i="6"/>
  <c r="O481" i="6"/>
  <c r="Q164" i="6"/>
  <c r="O232" i="6"/>
  <c r="Q291" i="6"/>
  <c r="P501" i="6"/>
  <c r="P233" i="6"/>
  <c r="P276" i="6"/>
  <c r="O245" i="6"/>
  <c r="O205" i="6"/>
  <c r="P53" i="6"/>
  <c r="P368" i="6"/>
  <c r="O313" i="6"/>
  <c r="P141" i="6"/>
  <c r="P129" i="6"/>
  <c r="P80" i="6"/>
  <c r="P255" i="6"/>
  <c r="P395" i="6"/>
  <c r="O401" i="6"/>
  <c r="Q383" i="6"/>
  <c r="Q126" i="6"/>
  <c r="D126" i="8" s="1"/>
  <c r="O222" i="6"/>
  <c r="P357" i="6"/>
  <c r="P479" i="6"/>
  <c r="AM4" i="13"/>
  <c r="CA4" i="13"/>
  <c r="C14" i="12" l="1"/>
  <c r="B16" i="8"/>
  <c r="D8" i="12"/>
  <c r="C10" i="8"/>
  <c r="C13" i="8"/>
  <c r="D11" i="12"/>
  <c r="B13" i="8"/>
  <c r="C11" i="12"/>
  <c r="D16" i="12"/>
  <c r="C18" i="8"/>
  <c r="C12" i="12"/>
  <c r="B14" i="8"/>
  <c r="B8" i="8"/>
  <c r="C6" i="12"/>
  <c r="D12" i="12"/>
  <c r="C14" i="8"/>
  <c r="C3" i="12"/>
  <c r="F3" i="12" s="1"/>
  <c r="B5" i="8"/>
  <c r="B17" i="8"/>
  <c r="C15" i="12"/>
  <c r="D9" i="12"/>
  <c r="C11" i="8"/>
  <c r="D17" i="12"/>
  <c r="C19" i="8"/>
  <c r="D5" i="12"/>
  <c r="C7" i="8"/>
  <c r="C12" i="8"/>
  <c r="D10" i="12"/>
  <c r="D5" i="8"/>
  <c r="E3" i="12"/>
  <c r="C19" i="12"/>
  <c r="B21" i="8"/>
  <c r="D3" i="12"/>
  <c r="C5" i="8"/>
  <c r="B6" i="8"/>
  <c r="C4" i="12"/>
  <c r="C21" i="8"/>
  <c r="D19" i="12"/>
  <c r="B7" i="8"/>
  <c r="C5" i="12"/>
  <c r="C16" i="12"/>
  <c r="B18" i="8"/>
  <c r="B11" i="8"/>
  <c r="C9" i="12"/>
  <c r="D4" i="12"/>
  <c r="C6" i="8"/>
  <c r="D14" i="12"/>
  <c r="C16" i="8"/>
  <c r="B9" i="8"/>
  <c r="C7" i="12"/>
  <c r="C8" i="8"/>
  <c r="D6" i="12"/>
  <c r="B15" i="8"/>
  <c r="C13" i="12"/>
  <c r="D15" i="12"/>
  <c r="C17" i="8"/>
  <c r="D18" i="12"/>
  <c r="C20" i="8"/>
  <c r="C18" i="12"/>
  <c r="B20" i="8"/>
  <c r="B10" i="8"/>
  <c r="C8" i="12"/>
  <c r="D13" i="12"/>
  <c r="C15" i="8"/>
  <c r="C10" i="12"/>
  <c r="B12" i="8"/>
  <c r="B19" i="8"/>
  <c r="C17" i="12"/>
  <c r="D7" i="12"/>
  <c r="C9" i="8"/>
  <c r="C46" i="8"/>
  <c r="D44" i="12"/>
  <c r="B134" i="8"/>
  <c r="C132" i="12"/>
  <c r="D32" i="12"/>
  <c r="C34" i="8"/>
  <c r="D82" i="12"/>
  <c r="C84" i="8"/>
  <c r="C147" i="8"/>
  <c r="D145" i="12"/>
  <c r="C143" i="8"/>
  <c r="D141" i="12"/>
  <c r="D96" i="12"/>
  <c r="C98" i="8"/>
  <c r="D137" i="12"/>
  <c r="C139" i="8"/>
  <c r="D29" i="12"/>
  <c r="C31" i="8"/>
  <c r="C58" i="8"/>
  <c r="D56" i="12"/>
  <c r="C135" i="12"/>
  <c r="B137" i="8"/>
  <c r="C72" i="12"/>
  <c r="B74" i="8"/>
  <c r="D27" i="12"/>
  <c r="C29" i="8"/>
  <c r="C43" i="8"/>
  <c r="D41" i="12"/>
  <c r="B39" i="8"/>
  <c r="C37" i="12"/>
  <c r="C75" i="8"/>
  <c r="D73" i="12"/>
  <c r="C25" i="8"/>
  <c r="D23" i="12"/>
  <c r="C122" i="12"/>
  <c r="B124" i="8"/>
  <c r="B52" i="8"/>
  <c r="C50" i="12"/>
  <c r="C116" i="8"/>
  <c r="D114" i="12"/>
  <c r="C78" i="8"/>
  <c r="D76" i="12"/>
  <c r="B133" i="8"/>
  <c r="C131" i="12"/>
  <c r="C52" i="8"/>
  <c r="D50" i="12"/>
  <c r="B84" i="8"/>
  <c r="C82" i="12"/>
  <c r="B130" i="8"/>
  <c r="C128" i="12"/>
  <c r="B132" i="8"/>
  <c r="C130" i="12"/>
  <c r="B99" i="8"/>
  <c r="C97" i="12"/>
  <c r="C149" i="8"/>
  <c r="D147" i="12"/>
  <c r="C105" i="12"/>
  <c r="B107" i="8"/>
  <c r="C50" i="8"/>
  <c r="D48" i="12"/>
  <c r="B125" i="8"/>
  <c r="C123" i="12"/>
  <c r="B81" i="8"/>
  <c r="C79" i="12"/>
  <c r="B96" i="8"/>
  <c r="C94" i="12"/>
  <c r="B30" i="8"/>
  <c r="C28" i="12"/>
  <c r="B115" i="8"/>
  <c r="C113" i="12"/>
  <c r="C69" i="8"/>
  <c r="D67" i="12"/>
  <c r="C24" i="8"/>
  <c r="D22" i="12"/>
  <c r="C114" i="8"/>
  <c r="D112" i="12"/>
  <c r="D31" i="12"/>
  <c r="C33" i="8"/>
  <c r="B25" i="8"/>
  <c r="C23" i="12"/>
  <c r="C104" i="8"/>
  <c r="D102" i="12"/>
  <c r="B94" i="8"/>
  <c r="C92" i="12"/>
  <c r="C54" i="12"/>
  <c r="B56" i="8"/>
  <c r="B92" i="8"/>
  <c r="C90" i="12"/>
  <c r="C148" i="8"/>
  <c r="D146" i="12"/>
  <c r="C48" i="12"/>
  <c r="B50" i="8"/>
  <c r="C27" i="8"/>
  <c r="D25" i="12"/>
  <c r="C60" i="8"/>
  <c r="D58" i="12"/>
  <c r="B148" i="8"/>
  <c r="C146" i="12"/>
  <c r="C126" i="8"/>
  <c r="D124" i="12"/>
  <c r="B93" i="8"/>
  <c r="C91" i="12"/>
  <c r="C81" i="12"/>
  <c r="B83" i="8"/>
  <c r="D97" i="12"/>
  <c r="C99" i="8"/>
  <c r="C97" i="8"/>
  <c r="D95" i="12"/>
  <c r="C145" i="12"/>
  <c r="B147" i="8"/>
  <c r="D62" i="12"/>
  <c r="C64" i="8"/>
  <c r="C134" i="8"/>
  <c r="D132" i="12"/>
  <c r="B31" i="8"/>
  <c r="C29" i="12"/>
  <c r="C39" i="8"/>
  <c r="D37" i="12"/>
  <c r="C96" i="8"/>
  <c r="D94" i="12"/>
  <c r="B44" i="8"/>
  <c r="C42" i="12"/>
  <c r="C37" i="8"/>
  <c r="D35" i="12"/>
  <c r="C83" i="12"/>
  <c r="B85" i="8"/>
  <c r="B75" i="8"/>
  <c r="C73" i="12"/>
  <c r="C121" i="12"/>
  <c r="B123" i="8"/>
  <c r="C141" i="8"/>
  <c r="D139" i="12"/>
  <c r="C31" i="12"/>
  <c r="B33" i="8"/>
  <c r="C74" i="12"/>
  <c r="B76" i="8"/>
  <c r="B43" i="8"/>
  <c r="C41" i="12"/>
  <c r="C40" i="8"/>
  <c r="D38" i="12"/>
  <c r="B69" i="8"/>
  <c r="C67" i="12"/>
  <c r="D51" i="12"/>
  <c r="C53" i="8"/>
  <c r="B98" i="8"/>
  <c r="C96" i="12"/>
  <c r="C66" i="8"/>
  <c r="D64" i="12"/>
  <c r="C68" i="8"/>
  <c r="D66" i="12"/>
  <c r="C36" i="8"/>
  <c r="D34" i="12"/>
  <c r="B116" i="8"/>
  <c r="C114" i="12"/>
  <c r="C111" i="8"/>
  <c r="D109" i="12"/>
  <c r="D45" i="12"/>
  <c r="C47" i="8"/>
  <c r="D52" i="12"/>
  <c r="C54" i="8"/>
  <c r="B129" i="8"/>
  <c r="C127" i="12"/>
  <c r="C59" i="8"/>
  <c r="D57" i="12"/>
  <c r="B100" i="8"/>
  <c r="C98" i="12"/>
  <c r="C130" i="8"/>
  <c r="D128" i="12"/>
  <c r="C91" i="8"/>
  <c r="D89" i="12"/>
  <c r="D26" i="12"/>
  <c r="C28" i="8"/>
  <c r="D39" i="12"/>
  <c r="C41" i="8"/>
  <c r="B144" i="8"/>
  <c r="C142" i="12"/>
  <c r="D24" i="12"/>
  <c r="C26" i="8"/>
  <c r="C57" i="8"/>
  <c r="D55" i="12"/>
  <c r="C152" i="8"/>
  <c r="D150" i="12"/>
  <c r="B63" i="8"/>
  <c r="C61" i="12"/>
  <c r="C125" i="8"/>
  <c r="D123" i="12"/>
  <c r="C149" i="12"/>
  <c r="B151" i="8"/>
  <c r="C135" i="8"/>
  <c r="D133" i="12"/>
  <c r="B120" i="8"/>
  <c r="C118" i="12"/>
  <c r="C38" i="8"/>
  <c r="D36" i="12"/>
  <c r="D40" i="12"/>
  <c r="C42" i="8"/>
  <c r="C76" i="8"/>
  <c r="D74" i="12"/>
  <c r="D131" i="12"/>
  <c r="C133" i="8"/>
  <c r="D65" i="12"/>
  <c r="C67" i="8"/>
  <c r="C33" i="12"/>
  <c r="B35" i="8"/>
  <c r="D122" i="12"/>
  <c r="C124" i="8"/>
  <c r="C105" i="8"/>
  <c r="D103" i="12"/>
  <c r="C89" i="12"/>
  <c r="B91" i="8"/>
  <c r="C65" i="12"/>
  <c r="B67" i="8"/>
  <c r="B145" i="8"/>
  <c r="C143" i="12"/>
  <c r="B90" i="8"/>
  <c r="C88" i="12"/>
  <c r="C128" i="8"/>
  <c r="D126" i="12"/>
  <c r="B66" i="8"/>
  <c r="C64" i="12"/>
  <c r="B48" i="8"/>
  <c r="C46" i="12"/>
  <c r="B23" i="8"/>
  <c r="C21" i="12"/>
  <c r="C44" i="12"/>
  <c r="B46" i="8"/>
  <c r="B103" i="8"/>
  <c r="C101" i="12"/>
  <c r="B89" i="8"/>
  <c r="C87" i="12"/>
  <c r="B41" i="8"/>
  <c r="C39" i="12"/>
  <c r="C89" i="8"/>
  <c r="D87" i="12"/>
  <c r="B113" i="8"/>
  <c r="C111" i="12"/>
  <c r="D88" i="12"/>
  <c r="C90" i="8"/>
  <c r="B61" i="8"/>
  <c r="C59" i="12"/>
  <c r="B24" i="8"/>
  <c r="C22" i="12"/>
  <c r="B22" i="8"/>
  <c r="C20" i="12"/>
  <c r="B111" i="8"/>
  <c r="C109" i="12"/>
  <c r="B141" i="8"/>
  <c r="C139" i="12"/>
  <c r="C123" i="8"/>
  <c r="D121" i="12"/>
  <c r="C63" i="8"/>
  <c r="D61" i="12"/>
  <c r="D63" i="12"/>
  <c r="C65" i="8"/>
  <c r="C48" i="8"/>
  <c r="D46" i="12"/>
  <c r="C95" i="8"/>
  <c r="D93" i="12"/>
  <c r="C140" i="12"/>
  <c r="B142" i="8"/>
  <c r="C138" i="8"/>
  <c r="D136" i="12"/>
  <c r="B108" i="8"/>
  <c r="C106" i="12"/>
  <c r="C77" i="8"/>
  <c r="D75" i="12"/>
  <c r="B54" i="8"/>
  <c r="C52" i="12"/>
  <c r="C117" i="8"/>
  <c r="D115" i="12"/>
  <c r="C104" i="12"/>
  <c r="B106" i="8"/>
  <c r="C118" i="8"/>
  <c r="D116" i="12"/>
  <c r="B105" i="8"/>
  <c r="C103" i="12"/>
  <c r="C23" i="8"/>
  <c r="D21" i="12"/>
  <c r="B73" i="8"/>
  <c r="C71" i="12"/>
  <c r="D130" i="12"/>
  <c r="C132" i="8"/>
  <c r="C151" i="8"/>
  <c r="D149" i="12"/>
  <c r="C108" i="8"/>
  <c r="D106" i="12"/>
  <c r="B42" i="8"/>
  <c r="C40" i="12"/>
  <c r="D69" i="12"/>
  <c r="C71" i="8"/>
  <c r="B138" i="8"/>
  <c r="C136" i="12"/>
  <c r="C32" i="8"/>
  <c r="D30" i="12"/>
  <c r="D119" i="12"/>
  <c r="C121" i="8"/>
  <c r="B86" i="8"/>
  <c r="C84" i="12"/>
  <c r="C110" i="8"/>
  <c r="D108" i="12"/>
  <c r="B70" i="8"/>
  <c r="C68" i="12"/>
  <c r="D28" i="12"/>
  <c r="C30" i="8"/>
  <c r="B32" i="8"/>
  <c r="C30" i="12"/>
  <c r="B58" i="8"/>
  <c r="C56" i="12"/>
  <c r="B37" i="8"/>
  <c r="C35" i="12"/>
  <c r="D138" i="12"/>
  <c r="C140" i="8"/>
  <c r="B122" i="8"/>
  <c r="C120" i="12"/>
  <c r="B150" i="8"/>
  <c r="C148" i="12"/>
  <c r="C57" i="12"/>
  <c r="B59" i="8"/>
  <c r="C22" i="8"/>
  <c r="D20" i="12"/>
  <c r="B57" i="8"/>
  <c r="C55" i="12"/>
  <c r="B109" i="8"/>
  <c r="C107" i="12"/>
  <c r="B97" i="8"/>
  <c r="C95" i="12"/>
  <c r="D72" i="12"/>
  <c r="C74" i="8"/>
  <c r="B143" i="8"/>
  <c r="C141" i="12"/>
  <c r="C101" i="8"/>
  <c r="D99" i="12"/>
  <c r="B71" i="8"/>
  <c r="C69" i="12"/>
  <c r="C25" i="12"/>
  <c r="B27" i="8"/>
  <c r="B72" i="8"/>
  <c r="C70" i="12"/>
  <c r="B36" i="8"/>
  <c r="C34" i="12"/>
  <c r="C116" i="12"/>
  <c r="B118" i="8"/>
  <c r="D79" i="12"/>
  <c r="C81" i="8"/>
  <c r="B28" i="8"/>
  <c r="C26" i="12"/>
  <c r="C35" i="8"/>
  <c r="D33" i="12"/>
  <c r="C136" i="8"/>
  <c r="D134" i="12"/>
  <c r="C79" i="8"/>
  <c r="D77" i="12"/>
  <c r="C86" i="12"/>
  <c r="B88" i="8"/>
  <c r="D53" i="12"/>
  <c r="C55" i="8"/>
  <c r="C146" i="8"/>
  <c r="D144" i="12"/>
  <c r="B127" i="8"/>
  <c r="C125" i="12"/>
  <c r="C32" i="12"/>
  <c r="B34" i="8"/>
  <c r="D92" i="12"/>
  <c r="C94" i="8"/>
  <c r="C129" i="8"/>
  <c r="D127" i="12"/>
  <c r="D129" i="12"/>
  <c r="C131" i="8"/>
  <c r="C150" i="8"/>
  <c r="D148" i="12"/>
  <c r="B110" i="8"/>
  <c r="C108" i="12"/>
  <c r="C45" i="8"/>
  <c r="D43" i="12"/>
  <c r="B51" i="8"/>
  <c r="C49" i="12"/>
  <c r="C115" i="12"/>
  <c r="B117" i="8"/>
  <c r="B78" i="8"/>
  <c r="C76" i="12"/>
  <c r="C110" i="12"/>
  <c r="B112" i="8"/>
  <c r="B101" i="8"/>
  <c r="C99" i="12"/>
  <c r="C100" i="8"/>
  <c r="D98" i="12"/>
  <c r="C63" i="12"/>
  <c r="B65" i="8"/>
  <c r="C82" i="8"/>
  <c r="D80" i="12"/>
  <c r="C93" i="8"/>
  <c r="D91" i="12"/>
  <c r="C85" i="8"/>
  <c r="D83" i="12"/>
  <c r="B102" i="8"/>
  <c r="C100" i="12"/>
  <c r="C49" i="8"/>
  <c r="D47" i="12"/>
  <c r="C58" i="12"/>
  <c r="B60" i="8"/>
  <c r="C73" i="8"/>
  <c r="D71" i="12"/>
  <c r="B128" i="8"/>
  <c r="C126" i="12"/>
  <c r="B53" i="8"/>
  <c r="C51" i="12"/>
  <c r="B135" i="8"/>
  <c r="C133" i="12"/>
  <c r="D142" i="12"/>
  <c r="C144" i="8"/>
  <c r="D140" i="12"/>
  <c r="C142" i="8"/>
  <c r="D49" i="12"/>
  <c r="C51" i="8"/>
  <c r="B40" i="8"/>
  <c r="C38" i="12"/>
  <c r="C85" i="12"/>
  <c r="B87" i="8"/>
  <c r="C87" i="8"/>
  <c r="D85" i="12"/>
  <c r="C112" i="8"/>
  <c r="D110" i="12"/>
  <c r="B152" i="8"/>
  <c r="C150" i="12"/>
  <c r="C62" i="8"/>
  <c r="D60" i="12"/>
  <c r="B68" i="8"/>
  <c r="C66" i="12"/>
  <c r="D143" i="12"/>
  <c r="C145" i="8"/>
  <c r="C107" i="8"/>
  <c r="D105" i="12"/>
  <c r="B77" i="8"/>
  <c r="C75" i="12"/>
  <c r="C88" i="8"/>
  <c r="D86" i="12"/>
  <c r="C47" i="12"/>
  <c r="B49" i="8"/>
  <c r="C103" i="8"/>
  <c r="D101" i="12"/>
  <c r="B47" i="8"/>
  <c r="C45" i="12"/>
  <c r="C92" i="8"/>
  <c r="D90" i="12"/>
  <c r="C53" i="12"/>
  <c r="B55" i="8"/>
  <c r="C122" i="8"/>
  <c r="D120" i="12"/>
  <c r="B136" i="8"/>
  <c r="C134" i="12"/>
  <c r="B114" i="8"/>
  <c r="C112" i="12"/>
  <c r="D42" i="12"/>
  <c r="C44" i="8"/>
  <c r="B79" i="8"/>
  <c r="C77" i="12"/>
  <c r="B62" i="8"/>
  <c r="C60" i="12"/>
  <c r="C61" i="8"/>
  <c r="D59" i="12"/>
  <c r="C120" i="8"/>
  <c r="D118" i="12"/>
  <c r="C43" i="12"/>
  <c r="B45" i="8"/>
  <c r="C113" i="8"/>
  <c r="D111" i="12"/>
  <c r="D81" i="12"/>
  <c r="C83" i="8"/>
  <c r="C106" i="8"/>
  <c r="D104" i="12"/>
  <c r="B139" i="8"/>
  <c r="C137" i="12"/>
  <c r="B140" i="8"/>
  <c r="C138" i="12"/>
  <c r="D70" i="12"/>
  <c r="C72" i="8"/>
  <c r="C119" i="12"/>
  <c r="B121" i="8"/>
  <c r="B146" i="8"/>
  <c r="C144" i="12"/>
  <c r="C129" i="12"/>
  <c r="B131" i="8"/>
  <c r="C119" i="8"/>
  <c r="D117" i="12"/>
  <c r="C147" i="12"/>
  <c r="B149" i="8"/>
  <c r="C109" i="8"/>
  <c r="D107" i="12"/>
  <c r="B95" i="8"/>
  <c r="C93" i="12"/>
  <c r="C27" i="12"/>
  <c r="B29" i="8"/>
  <c r="D84" i="12"/>
  <c r="C86" i="8"/>
  <c r="C80" i="8"/>
  <c r="D78" i="12"/>
  <c r="C124" i="12"/>
  <c r="B126" i="8"/>
  <c r="C78" i="12"/>
  <c r="B80" i="8"/>
  <c r="C24" i="12"/>
  <c r="B26" i="8"/>
  <c r="B119" i="8"/>
  <c r="C117" i="12"/>
  <c r="B64" i="8"/>
  <c r="C62" i="12"/>
  <c r="C115" i="8"/>
  <c r="D113" i="12"/>
  <c r="B104" i="8"/>
  <c r="C102" i="12"/>
  <c r="C137" i="8"/>
  <c r="D135" i="12"/>
  <c r="C36" i="12"/>
  <c r="B38" i="8"/>
  <c r="C70" i="8"/>
  <c r="D68" i="12"/>
  <c r="B82" i="8"/>
  <c r="C80" i="12"/>
  <c r="D125" i="12"/>
  <c r="C127" i="8"/>
  <c r="C102" i="8"/>
  <c r="D100" i="12"/>
  <c r="C56" i="8"/>
  <c r="D54" i="12"/>
  <c r="BZ4" i="13"/>
  <c r="AL4" i="13"/>
  <c r="G114" i="8" l="1"/>
  <c r="E114" i="8"/>
  <c r="F114" i="8"/>
  <c r="G110" i="8"/>
  <c r="E110" i="8"/>
  <c r="F110" i="8"/>
  <c r="G147" i="8"/>
  <c r="E147" i="8"/>
  <c r="F147" i="8"/>
  <c r="G37" i="8"/>
  <c r="F37" i="8"/>
  <c r="E37" i="8"/>
  <c r="E115" i="8"/>
  <c r="F115" i="8"/>
  <c r="G115" i="8"/>
  <c r="E17" i="8"/>
  <c r="G17" i="8"/>
  <c r="F17" i="8"/>
  <c r="F65" i="8"/>
  <c r="E65" i="8"/>
  <c r="G65" i="8"/>
  <c r="E46" i="8"/>
  <c r="F46" i="8"/>
  <c r="G46" i="8"/>
  <c r="F31" i="8"/>
  <c r="E31" i="8"/>
  <c r="G31" i="8"/>
  <c r="G29" i="8"/>
  <c r="F29" i="8"/>
  <c r="E29" i="8"/>
  <c r="E41" i="8"/>
  <c r="F41" i="8"/>
  <c r="G41" i="8"/>
  <c r="E120" i="8"/>
  <c r="G120" i="8"/>
  <c r="F120" i="8"/>
  <c r="E10" i="8"/>
  <c r="G10" i="8"/>
  <c r="F10" i="8"/>
  <c r="E91" i="8"/>
  <c r="F91" i="8"/>
  <c r="G91" i="8"/>
  <c r="F95" i="8"/>
  <c r="G95" i="8"/>
  <c r="E95" i="8"/>
  <c r="E136" i="8"/>
  <c r="G136" i="8"/>
  <c r="F136" i="8"/>
  <c r="G3" i="12"/>
  <c r="H3" i="12"/>
  <c r="G149" i="8"/>
  <c r="F149" i="8"/>
  <c r="E149" i="8"/>
  <c r="F56" i="8"/>
  <c r="E56" i="8"/>
  <c r="G56" i="8"/>
  <c r="F28" i="8"/>
  <c r="G28" i="8"/>
  <c r="E28" i="8"/>
  <c r="G111" i="8"/>
  <c r="F111" i="8"/>
  <c r="E111" i="8"/>
  <c r="F98" i="8"/>
  <c r="E98" i="8"/>
  <c r="G98" i="8"/>
  <c r="G96" i="8"/>
  <c r="E96" i="8"/>
  <c r="F96" i="8"/>
  <c r="F45" i="8"/>
  <c r="G45" i="8"/>
  <c r="E45" i="8"/>
  <c r="G35" i="8"/>
  <c r="F35" i="8"/>
  <c r="E35" i="8"/>
  <c r="F74" i="8"/>
  <c r="E74" i="8"/>
  <c r="G74" i="8"/>
  <c r="F128" i="8"/>
  <c r="E128" i="8"/>
  <c r="G128" i="8"/>
  <c r="G108" i="8"/>
  <c r="F108" i="8"/>
  <c r="E108" i="8"/>
  <c r="F23" i="8"/>
  <c r="E23" i="8"/>
  <c r="G23" i="8"/>
  <c r="E63" i="8"/>
  <c r="G63" i="8"/>
  <c r="F63" i="8"/>
  <c r="E81" i="8"/>
  <c r="F81" i="8"/>
  <c r="G81" i="8"/>
  <c r="E15" i="8"/>
  <c r="F15" i="8"/>
  <c r="G15" i="8"/>
  <c r="F131" i="8"/>
  <c r="G131" i="8"/>
  <c r="E131" i="8"/>
  <c r="F34" i="8"/>
  <c r="G34" i="8"/>
  <c r="E34" i="8"/>
  <c r="F14" i="8"/>
  <c r="G14" i="8"/>
  <c r="E14" i="8"/>
  <c r="E47" i="8"/>
  <c r="G47" i="8"/>
  <c r="F47" i="8"/>
  <c r="G70" i="8"/>
  <c r="F70" i="8"/>
  <c r="E70" i="8"/>
  <c r="F48" i="8"/>
  <c r="G48" i="8"/>
  <c r="E48" i="8"/>
  <c r="E69" i="8"/>
  <c r="F69" i="8"/>
  <c r="G69" i="8"/>
  <c r="E93" i="8"/>
  <c r="F93" i="8"/>
  <c r="G93" i="8"/>
  <c r="G125" i="8"/>
  <c r="F125" i="8"/>
  <c r="E125" i="8"/>
  <c r="F60" i="8"/>
  <c r="G60" i="8"/>
  <c r="E60" i="8"/>
  <c r="G78" i="8"/>
  <c r="F78" i="8"/>
  <c r="E78" i="8"/>
  <c r="G36" i="8"/>
  <c r="E36" i="8"/>
  <c r="F36" i="8"/>
  <c r="G25" i="8"/>
  <c r="E25" i="8"/>
  <c r="F25" i="8"/>
  <c r="G126" i="8"/>
  <c r="F126" i="8"/>
  <c r="E126" i="8"/>
  <c r="G49" i="8"/>
  <c r="F49" i="8"/>
  <c r="E49" i="8"/>
  <c r="F59" i="8"/>
  <c r="G59" i="8"/>
  <c r="E59" i="8"/>
  <c r="F62" i="8"/>
  <c r="G62" i="8"/>
  <c r="E62" i="8"/>
  <c r="F72" i="8"/>
  <c r="E72" i="8"/>
  <c r="G72" i="8"/>
  <c r="E86" i="8"/>
  <c r="G86" i="8"/>
  <c r="F86" i="8"/>
  <c r="E52" i="8"/>
  <c r="F52" i="8"/>
  <c r="G52" i="8"/>
  <c r="G19" i="8"/>
  <c r="F19" i="8"/>
  <c r="E19" i="8"/>
  <c r="G27" i="8"/>
  <c r="F27" i="8"/>
  <c r="E27" i="8"/>
  <c r="E12" i="8"/>
  <c r="G12" i="8"/>
  <c r="F12" i="8"/>
  <c r="E79" i="8"/>
  <c r="F79" i="8"/>
  <c r="G79" i="8"/>
  <c r="F40" i="8"/>
  <c r="E40" i="8"/>
  <c r="G40" i="8"/>
  <c r="F102" i="8"/>
  <c r="G102" i="8"/>
  <c r="E102" i="8"/>
  <c r="E51" i="8"/>
  <c r="G51" i="8"/>
  <c r="F51" i="8"/>
  <c r="E150" i="8"/>
  <c r="G150" i="8"/>
  <c r="F150" i="8"/>
  <c r="E113" i="8"/>
  <c r="F113" i="8"/>
  <c r="G113" i="8"/>
  <c r="E90" i="8"/>
  <c r="F90" i="8"/>
  <c r="G90" i="8"/>
  <c r="G144" i="8"/>
  <c r="E144" i="8"/>
  <c r="F144" i="8"/>
  <c r="E38" i="8"/>
  <c r="F38" i="8"/>
  <c r="G38" i="8"/>
  <c r="G88" i="8"/>
  <c r="F88" i="8"/>
  <c r="E88" i="8"/>
  <c r="G33" i="8"/>
  <c r="F33" i="8"/>
  <c r="E33" i="8"/>
  <c r="F139" i="8"/>
  <c r="G139" i="8"/>
  <c r="E139" i="8"/>
  <c r="E138" i="8"/>
  <c r="F138" i="8"/>
  <c r="G138" i="8"/>
  <c r="G132" i="8"/>
  <c r="E132" i="8"/>
  <c r="F132" i="8"/>
  <c r="F123" i="8"/>
  <c r="E123" i="8"/>
  <c r="G123" i="8"/>
  <c r="E20" i="8"/>
  <c r="F20" i="8"/>
  <c r="G20" i="8"/>
  <c r="E104" i="8"/>
  <c r="F104" i="8"/>
  <c r="G104" i="8"/>
  <c r="F143" i="8"/>
  <c r="G143" i="8"/>
  <c r="E143" i="8"/>
  <c r="E89" i="8"/>
  <c r="F89" i="8"/>
  <c r="G89" i="8"/>
  <c r="G130" i="8"/>
  <c r="E130" i="8"/>
  <c r="F130" i="8"/>
  <c r="E39" i="8"/>
  <c r="G39" i="8"/>
  <c r="F39" i="8"/>
  <c r="E7" i="8"/>
  <c r="G7" i="8"/>
  <c r="F7" i="8"/>
  <c r="E151" i="8"/>
  <c r="F151" i="8"/>
  <c r="G151" i="8"/>
  <c r="F5" i="8"/>
  <c r="G5" i="8"/>
  <c r="E5" i="8"/>
  <c r="G68" i="8"/>
  <c r="F68" i="8"/>
  <c r="E68" i="8"/>
  <c r="G135" i="8"/>
  <c r="E135" i="8"/>
  <c r="F135" i="8"/>
  <c r="G58" i="8"/>
  <c r="E58" i="8"/>
  <c r="F58" i="8"/>
  <c r="F42" i="8"/>
  <c r="G42" i="8"/>
  <c r="E42" i="8"/>
  <c r="F54" i="8"/>
  <c r="E54" i="8"/>
  <c r="G54" i="8"/>
  <c r="F141" i="8"/>
  <c r="E141" i="8"/>
  <c r="G141" i="8"/>
  <c r="G103" i="8"/>
  <c r="E103" i="8"/>
  <c r="F103" i="8"/>
  <c r="E75" i="8"/>
  <c r="G75" i="8"/>
  <c r="F75" i="8"/>
  <c r="E92" i="8"/>
  <c r="F92" i="8"/>
  <c r="G92" i="8"/>
  <c r="F30" i="8"/>
  <c r="G30" i="8"/>
  <c r="E30" i="8"/>
  <c r="F84" i="8"/>
  <c r="E84" i="8"/>
  <c r="G84" i="8"/>
  <c r="E55" i="8"/>
  <c r="F55" i="8"/>
  <c r="G55" i="8"/>
  <c r="E85" i="8"/>
  <c r="F85" i="8"/>
  <c r="G85" i="8"/>
  <c r="E64" i="8"/>
  <c r="G64" i="8"/>
  <c r="F64" i="8"/>
  <c r="E53" i="8"/>
  <c r="F53" i="8"/>
  <c r="G53" i="8"/>
  <c r="F97" i="8"/>
  <c r="G97" i="8"/>
  <c r="E97" i="8"/>
  <c r="F32" i="8"/>
  <c r="G32" i="8"/>
  <c r="E32" i="8"/>
  <c r="E100" i="8"/>
  <c r="F100" i="8"/>
  <c r="G100" i="8"/>
  <c r="G6" i="8"/>
  <c r="E6" i="8"/>
  <c r="F6" i="8"/>
  <c r="E83" i="8"/>
  <c r="G83" i="8"/>
  <c r="F83" i="8"/>
  <c r="G119" i="8"/>
  <c r="E119" i="8"/>
  <c r="F119" i="8"/>
  <c r="E152" i="8"/>
  <c r="F152" i="8"/>
  <c r="G152" i="8"/>
  <c r="E101" i="8"/>
  <c r="F101" i="8"/>
  <c r="G101" i="8"/>
  <c r="F109" i="8"/>
  <c r="G109" i="8"/>
  <c r="E109" i="8"/>
  <c r="F22" i="8"/>
  <c r="G22" i="8"/>
  <c r="E22" i="8"/>
  <c r="F94" i="8"/>
  <c r="E94" i="8"/>
  <c r="G94" i="8"/>
  <c r="E133" i="8"/>
  <c r="F133" i="8"/>
  <c r="G133" i="8"/>
  <c r="G134" i="8"/>
  <c r="F134" i="8"/>
  <c r="E134" i="8"/>
  <c r="E8" i="8"/>
  <c r="G8" i="8"/>
  <c r="F8" i="8"/>
  <c r="F26" i="8"/>
  <c r="E26" i="8"/>
  <c r="G26" i="8"/>
  <c r="E112" i="8"/>
  <c r="F112" i="8"/>
  <c r="G112" i="8"/>
  <c r="E118" i="8"/>
  <c r="F118" i="8"/>
  <c r="G118" i="8"/>
  <c r="F137" i="8"/>
  <c r="E137" i="8"/>
  <c r="G137" i="8"/>
  <c r="E21" i="8"/>
  <c r="G21" i="8"/>
  <c r="F21" i="8"/>
  <c r="E57" i="8"/>
  <c r="F57" i="8"/>
  <c r="G57" i="8"/>
  <c r="F24" i="8"/>
  <c r="E24" i="8"/>
  <c r="G24" i="8"/>
  <c r="G129" i="8"/>
  <c r="F129" i="8"/>
  <c r="E129" i="8"/>
  <c r="G44" i="8"/>
  <c r="F44" i="8"/>
  <c r="E44" i="8"/>
  <c r="E80" i="8"/>
  <c r="F80" i="8"/>
  <c r="G80" i="8"/>
  <c r="E142" i="8"/>
  <c r="G142" i="8"/>
  <c r="F142" i="8"/>
  <c r="F146" i="8"/>
  <c r="G146" i="8"/>
  <c r="E146" i="8"/>
  <c r="F127" i="8"/>
  <c r="G127" i="8"/>
  <c r="E127" i="8"/>
  <c r="G73" i="8"/>
  <c r="E73" i="8"/>
  <c r="F73" i="8"/>
  <c r="F61" i="8"/>
  <c r="G61" i="8"/>
  <c r="E61" i="8"/>
  <c r="E66" i="8"/>
  <c r="F66" i="8"/>
  <c r="G66" i="8"/>
  <c r="E9" i="8"/>
  <c r="G9" i="8"/>
  <c r="F9" i="8"/>
  <c r="G121" i="8"/>
  <c r="E121" i="8"/>
  <c r="F121" i="8"/>
  <c r="E87" i="8"/>
  <c r="F87" i="8"/>
  <c r="G87" i="8"/>
  <c r="G117" i="8"/>
  <c r="F117" i="8"/>
  <c r="E117" i="8"/>
  <c r="E107" i="8"/>
  <c r="G107" i="8"/>
  <c r="F107" i="8"/>
  <c r="E82" i="8"/>
  <c r="F82" i="8"/>
  <c r="G82" i="8"/>
  <c r="F43" i="8"/>
  <c r="G43" i="8"/>
  <c r="E43" i="8"/>
  <c r="E148" i="8"/>
  <c r="F148" i="8"/>
  <c r="G148" i="8"/>
  <c r="F13" i="8"/>
  <c r="G13" i="8"/>
  <c r="E13" i="8"/>
  <c r="E76" i="8"/>
  <c r="G76" i="8"/>
  <c r="F76" i="8"/>
  <c r="G124" i="8"/>
  <c r="F124" i="8"/>
  <c r="E124" i="8"/>
  <c r="G105" i="8"/>
  <c r="E105" i="8"/>
  <c r="F105" i="8"/>
  <c r="G140" i="8"/>
  <c r="F140" i="8"/>
  <c r="E140" i="8"/>
  <c r="F77" i="8"/>
  <c r="G77" i="8"/>
  <c r="E77" i="8"/>
  <c r="G71" i="8"/>
  <c r="E71" i="8"/>
  <c r="F71" i="8"/>
  <c r="E122" i="8"/>
  <c r="F122" i="8"/>
  <c r="G122" i="8"/>
  <c r="E145" i="8"/>
  <c r="F145" i="8"/>
  <c r="G145" i="8"/>
  <c r="G116" i="8"/>
  <c r="E116" i="8"/>
  <c r="F116" i="8"/>
  <c r="E99" i="8"/>
  <c r="F99" i="8"/>
  <c r="G99" i="8"/>
  <c r="G11" i="8"/>
  <c r="E11" i="8"/>
  <c r="F11" i="8"/>
  <c r="G106" i="8"/>
  <c r="E106" i="8"/>
  <c r="F106" i="8"/>
  <c r="E67" i="8"/>
  <c r="G67" i="8"/>
  <c r="F67" i="8"/>
  <c r="G50" i="8"/>
  <c r="E50" i="8"/>
  <c r="F50" i="8"/>
  <c r="F18" i="8"/>
  <c r="G18" i="8"/>
  <c r="E18" i="8"/>
  <c r="G16" i="8"/>
  <c r="F16" i="8"/>
  <c r="E16" i="8"/>
  <c r="BY4" i="13"/>
  <c r="AK4" i="13"/>
  <c r="AE5" i="8"/>
  <c r="W5" i="8"/>
  <c r="U5" i="8"/>
  <c r="H5" i="8"/>
  <c r="Z5" i="8"/>
  <c r="AB5" i="8"/>
  <c r="AC5" i="8"/>
  <c r="X5" i="8"/>
  <c r="V5" i="8"/>
  <c r="J5" i="8"/>
  <c r="I5" i="8"/>
  <c r="AF5" i="8"/>
  <c r="AD5" i="8"/>
  <c r="J3" i="12"/>
  <c r="AA5" i="8"/>
  <c r="Y5" i="8"/>
  <c r="I3" i="12"/>
  <c r="AO30" i="8" l="1"/>
  <c r="AK30" i="8"/>
  <c r="AN30" i="8"/>
  <c r="AJ30" i="8"/>
  <c r="AM30" i="8"/>
  <c r="AI30" i="8"/>
  <c r="AH30" i="8"/>
  <c r="AL30" i="8"/>
  <c r="AN17" i="8"/>
  <c r="AJ17" i="8"/>
  <c r="AK17" i="8"/>
  <c r="AO17" i="8"/>
  <c r="AM17" i="8"/>
  <c r="AI17" i="8"/>
  <c r="AH17" i="8"/>
  <c r="AL17" i="8"/>
  <c r="AH107" i="8"/>
  <c r="AL107" i="8"/>
  <c r="AO107" i="8"/>
  <c r="AK107" i="8"/>
  <c r="AN107" i="8"/>
  <c r="AJ107" i="8"/>
  <c r="AI107" i="8"/>
  <c r="AM107" i="8"/>
  <c r="AJ123" i="8"/>
  <c r="AN123" i="8"/>
  <c r="AI123" i="8"/>
  <c r="AM123" i="8"/>
  <c r="AK123" i="8"/>
  <c r="AO123" i="8"/>
  <c r="AH123" i="8"/>
  <c r="AL123" i="8"/>
  <c r="AH12" i="8"/>
  <c r="AL12" i="8"/>
  <c r="AO12" i="8"/>
  <c r="AK12" i="8"/>
  <c r="AJ12" i="8"/>
  <c r="AN12" i="8"/>
  <c r="AI12" i="8"/>
  <c r="AM12" i="8"/>
  <c r="AM120" i="8"/>
  <c r="AI120" i="8"/>
  <c r="AJ120" i="8"/>
  <c r="AN120" i="8"/>
  <c r="AL120" i="8"/>
  <c r="AH120" i="8"/>
  <c r="AO120" i="8"/>
  <c r="AK120" i="8"/>
  <c r="AH21" i="8"/>
  <c r="AL21" i="8"/>
  <c r="AK21" i="8"/>
  <c r="AO21" i="8"/>
  <c r="AI21" i="8"/>
  <c r="AM21" i="8"/>
  <c r="AN21" i="8"/>
  <c r="AJ21" i="8"/>
  <c r="AJ131" i="8"/>
  <c r="AN131" i="8"/>
  <c r="AK131" i="8"/>
  <c r="AO131" i="8"/>
  <c r="AI131" i="8"/>
  <c r="AM131" i="8"/>
  <c r="AH131" i="8"/>
  <c r="AL131" i="8"/>
  <c r="AK53" i="8"/>
  <c r="AO53" i="8"/>
  <c r="AM53" i="8"/>
  <c r="AI53" i="8"/>
  <c r="AH53" i="8"/>
  <c r="AL53" i="8"/>
  <c r="AN53" i="8"/>
  <c r="AJ53" i="8"/>
  <c r="AM109" i="8"/>
  <c r="AI109" i="8"/>
  <c r="AH109" i="8"/>
  <c r="AL109" i="8"/>
  <c r="AN109" i="8"/>
  <c r="AJ109" i="8"/>
  <c r="AK109" i="8"/>
  <c r="AO109" i="8"/>
  <c r="AH111" i="8"/>
  <c r="AL111" i="8"/>
  <c r="AI111" i="8"/>
  <c r="AM111" i="8"/>
  <c r="AK111" i="8"/>
  <c r="AO111" i="8"/>
  <c r="AN111" i="8"/>
  <c r="AJ111" i="8"/>
  <c r="AJ11" i="8"/>
  <c r="AN11" i="8"/>
  <c r="AM11" i="8"/>
  <c r="AI11" i="8"/>
  <c r="AO11" i="8"/>
  <c r="AK11" i="8"/>
  <c r="AH11" i="8"/>
  <c r="AL11" i="8"/>
  <c r="AN26" i="8"/>
  <c r="AJ26" i="8"/>
  <c r="AH26" i="8"/>
  <c r="AL26" i="8"/>
  <c r="AI26" i="8"/>
  <c r="AM26" i="8"/>
  <c r="AO26" i="8"/>
  <c r="AK26" i="8"/>
  <c r="AI46" i="8"/>
  <c r="AM46" i="8"/>
  <c r="AJ46" i="8"/>
  <c r="AN46" i="8"/>
  <c r="AK46" i="8"/>
  <c r="AO46" i="8"/>
  <c r="AL46" i="8"/>
  <c r="AH46" i="8"/>
  <c r="AI80" i="8"/>
  <c r="AM80" i="8"/>
  <c r="AL80" i="8"/>
  <c r="AH80" i="8"/>
  <c r="AO80" i="8"/>
  <c r="AK80" i="8"/>
  <c r="AN80" i="8"/>
  <c r="AJ80" i="8"/>
  <c r="AO39" i="8"/>
  <c r="AK39" i="8"/>
  <c r="AN39" i="8"/>
  <c r="AJ39" i="8"/>
  <c r="AL39" i="8"/>
  <c r="AH39" i="8"/>
  <c r="AI39" i="8"/>
  <c r="AM39" i="8"/>
  <c r="AO60" i="8"/>
  <c r="AK60" i="8"/>
  <c r="AI60" i="8"/>
  <c r="AM60" i="8"/>
  <c r="AL60" i="8"/>
  <c r="AH60" i="8"/>
  <c r="AN60" i="8"/>
  <c r="AJ60" i="8"/>
  <c r="AI24" i="8"/>
  <c r="AM24" i="8"/>
  <c r="AL24" i="8"/>
  <c r="AH24" i="8"/>
  <c r="AO24" i="8"/>
  <c r="AK24" i="8"/>
  <c r="AN24" i="8"/>
  <c r="AJ24" i="8"/>
  <c r="AM144" i="8"/>
  <c r="AI144" i="8"/>
  <c r="AH144" i="8"/>
  <c r="AL144" i="8"/>
  <c r="AK144" i="8"/>
  <c r="AO144" i="8"/>
  <c r="AJ144" i="8"/>
  <c r="AN144" i="8"/>
  <c r="AI132" i="8"/>
  <c r="AM132" i="8"/>
  <c r="AN132" i="8"/>
  <c r="AJ132" i="8"/>
  <c r="AL132" i="8"/>
  <c r="AH132" i="8"/>
  <c r="AK132" i="8"/>
  <c r="AO132" i="8"/>
  <c r="AJ101" i="8"/>
  <c r="AN101" i="8"/>
  <c r="AK101" i="8"/>
  <c r="AO101" i="8"/>
  <c r="AI101" i="8"/>
  <c r="AM101" i="8"/>
  <c r="AL101" i="8"/>
  <c r="AH101" i="8"/>
  <c r="AJ27" i="8"/>
  <c r="AN27" i="8"/>
  <c r="AM27" i="8"/>
  <c r="AI27" i="8"/>
  <c r="AO27" i="8"/>
  <c r="AK27" i="8"/>
  <c r="AL27" i="8"/>
  <c r="AH27" i="8"/>
  <c r="AK51" i="8"/>
  <c r="AO51" i="8"/>
  <c r="AJ51" i="8"/>
  <c r="AN51" i="8"/>
  <c r="AI51" i="8"/>
  <c r="AM51" i="8"/>
  <c r="AL51" i="8"/>
  <c r="AH51" i="8"/>
  <c r="AJ81" i="8"/>
  <c r="AN81" i="8"/>
  <c r="AO81" i="8"/>
  <c r="AK81" i="8"/>
  <c r="AM81" i="8"/>
  <c r="AI81" i="8"/>
  <c r="AL81" i="8"/>
  <c r="AH81" i="8"/>
  <c r="AL82" i="8"/>
  <c r="AH82" i="8"/>
  <c r="AO82" i="8"/>
  <c r="AK82" i="8"/>
  <c r="AJ82" i="8"/>
  <c r="AN82" i="8"/>
  <c r="AI82" i="8"/>
  <c r="AM82" i="8"/>
  <c r="AH20" i="8"/>
  <c r="AL20" i="8"/>
  <c r="AN20" i="8"/>
  <c r="AJ20" i="8"/>
  <c r="AK20" i="8"/>
  <c r="AO20" i="8"/>
  <c r="AI20" i="8"/>
  <c r="AM20" i="8"/>
  <c r="AJ36" i="8"/>
  <c r="AN36" i="8"/>
  <c r="AI36" i="8"/>
  <c r="AM36" i="8"/>
  <c r="AL36" i="8"/>
  <c r="AH36" i="8"/>
  <c r="AO36" i="8"/>
  <c r="AK36" i="8"/>
  <c r="AO42" i="8"/>
  <c r="AK42" i="8"/>
  <c r="AI42" i="8"/>
  <c r="AM42" i="8"/>
  <c r="AJ42" i="8"/>
  <c r="AN42" i="8"/>
  <c r="AL42" i="8"/>
  <c r="AH42" i="8"/>
  <c r="AM106" i="8"/>
  <c r="AI106" i="8"/>
  <c r="AH106" i="8"/>
  <c r="AL106" i="8"/>
  <c r="AJ106" i="8"/>
  <c r="AN106" i="8"/>
  <c r="AK106" i="8"/>
  <c r="AO106" i="8"/>
  <c r="AJ142" i="8"/>
  <c r="AN142" i="8"/>
  <c r="AK142" i="8"/>
  <c r="AO142" i="8"/>
  <c r="AM142" i="8"/>
  <c r="AI142" i="8"/>
  <c r="AH142" i="8"/>
  <c r="AL142" i="8"/>
  <c r="AO97" i="8"/>
  <c r="AK97" i="8"/>
  <c r="AJ97" i="8"/>
  <c r="AN97" i="8"/>
  <c r="AI97" i="8"/>
  <c r="AM97" i="8"/>
  <c r="AL97" i="8"/>
  <c r="AH97" i="8"/>
  <c r="AL113" i="8"/>
  <c r="AH113" i="8"/>
  <c r="AK113" i="8"/>
  <c r="AO113" i="8"/>
  <c r="AM113" i="8"/>
  <c r="AI113" i="8"/>
  <c r="AN113" i="8"/>
  <c r="AJ113" i="8"/>
  <c r="AK124" i="8"/>
  <c r="AO124" i="8"/>
  <c r="AN124" i="8"/>
  <c r="AJ124" i="8"/>
  <c r="AL124" i="8"/>
  <c r="AH124" i="8"/>
  <c r="AM124" i="8"/>
  <c r="AI124" i="8"/>
  <c r="AO129" i="8"/>
  <c r="AK129" i="8"/>
  <c r="AJ129" i="8"/>
  <c r="AN129" i="8"/>
  <c r="AH129" i="8"/>
  <c r="AL129" i="8"/>
  <c r="AI129" i="8"/>
  <c r="AM129" i="8"/>
  <c r="AJ70" i="8"/>
  <c r="AN70" i="8"/>
  <c r="AO70" i="8"/>
  <c r="AK70" i="8"/>
  <c r="AM70" i="8"/>
  <c r="AI70" i="8"/>
  <c r="AH70" i="8"/>
  <c r="AL70" i="8"/>
  <c r="AO45" i="8"/>
  <c r="AK45" i="8"/>
  <c r="AN45" i="8"/>
  <c r="AJ45" i="8"/>
  <c r="AM45" i="8"/>
  <c r="AI45" i="8"/>
  <c r="AH45" i="8"/>
  <c r="AL45" i="8"/>
  <c r="AL50" i="8"/>
  <c r="AH50" i="8"/>
  <c r="AK50" i="8"/>
  <c r="AO50" i="8"/>
  <c r="AJ50" i="8"/>
  <c r="AN50" i="8"/>
  <c r="AI50" i="8"/>
  <c r="AM50" i="8"/>
  <c r="AN69" i="8"/>
  <c r="AJ69" i="8"/>
  <c r="AH69" i="8"/>
  <c r="AL69" i="8"/>
  <c r="AO69" i="8"/>
  <c r="AK69" i="8"/>
  <c r="AM69" i="8"/>
  <c r="AI69" i="8"/>
  <c r="AJ5" i="8"/>
  <c r="AN5" i="8"/>
  <c r="AM5" i="8"/>
  <c r="AI5" i="8"/>
  <c r="AK5" i="8"/>
  <c r="AO5" i="8"/>
  <c r="AL5" i="8"/>
  <c r="AH5" i="8"/>
  <c r="AN47" i="8"/>
  <c r="AJ47" i="8"/>
  <c r="AH47" i="8"/>
  <c r="AL47" i="8"/>
  <c r="AK47" i="8"/>
  <c r="AO47" i="8"/>
  <c r="AI47" i="8"/>
  <c r="AM47" i="8"/>
  <c r="AK115" i="8"/>
  <c r="AO115" i="8"/>
  <c r="AM115" i="8"/>
  <c r="AI115" i="8"/>
  <c r="AH115" i="8"/>
  <c r="AL115" i="8"/>
  <c r="AJ115" i="8"/>
  <c r="AN115" i="8"/>
  <c r="AN58" i="8"/>
  <c r="AJ58" i="8"/>
  <c r="AO58" i="8"/>
  <c r="AK58" i="8"/>
  <c r="AM58" i="8"/>
  <c r="AI58" i="8"/>
  <c r="AL58" i="8"/>
  <c r="AH58" i="8"/>
  <c r="AI99" i="8"/>
  <c r="AM99" i="8"/>
  <c r="AH99" i="8"/>
  <c r="AL99" i="8"/>
  <c r="AN99" i="8"/>
  <c r="AJ99" i="8"/>
  <c r="AO99" i="8"/>
  <c r="AK99" i="8"/>
  <c r="AN151" i="8"/>
  <c r="AJ151" i="8"/>
  <c r="AM151" i="8"/>
  <c r="AI151" i="8"/>
  <c r="AH151" i="8"/>
  <c r="AL151" i="8"/>
  <c r="AO151" i="8"/>
  <c r="AK151" i="8"/>
  <c r="AI33" i="8"/>
  <c r="AM33" i="8"/>
  <c r="AH33" i="8"/>
  <c r="AL33" i="8"/>
  <c r="AO33" i="8"/>
  <c r="AK33" i="8"/>
  <c r="AN33" i="8"/>
  <c r="AJ33" i="8"/>
  <c r="AN15" i="8"/>
  <c r="AJ15" i="8"/>
  <c r="AI15" i="8"/>
  <c r="AM15" i="8"/>
  <c r="AL15" i="8"/>
  <c r="AH15" i="8"/>
  <c r="AK15" i="8"/>
  <c r="AO15" i="8"/>
  <c r="AM43" i="8"/>
  <c r="AI43" i="8"/>
  <c r="AK43" i="8"/>
  <c r="AO43" i="8"/>
  <c r="AH43" i="8"/>
  <c r="AL43" i="8"/>
  <c r="AN43" i="8"/>
  <c r="AJ43" i="8"/>
  <c r="AH41" i="8"/>
  <c r="AL41" i="8"/>
  <c r="AO41" i="8"/>
  <c r="AK41" i="8"/>
  <c r="AJ41" i="8"/>
  <c r="AN41" i="8"/>
  <c r="AI41" i="8"/>
  <c r="AM41" i="8"/>
  <c r="AN75" i="8"/>
  <c r="AJ75" i="8"/>
  <c r="AK75" i="8"/>
  <c r="AO75" i="8"/>
  <c r="AH75" i="8"/>
  <c r="AL75" i="8"/>
  <c r="AI75" i="8"/>
  <c r="AM75" i="8"/>
  <c r="AO79" i="8"/>
  <c r="AK79" i="8"/>
  <c r="AI79" i="8"/>
  <c r="AM79" i="8"/>
  <c r="AN79" i="8"/>
  <c r="AJ79" i="8"/>
  <c r="AH79" i="8"/>
  <c r="AL79" i="8"/>
  <c r="AJ28" i="8"/>
  <c r="AN28" i="8"/>
  <c r="AK28" i="8"/>
  <c r="AO28" i="8"/>
  <c r="AM28" i="8"/>
  <c r="AI28" i="8"/>
  <c r="AL28" i="8"/>
  <c r="AH28" i="8"/>
  <c r="AK72" i="8"/>
  <c r="AO72" i="8"/>
  <c r="AM72" i="8"/>
  <c r="AI72" i="8"/>
  <c r="AN72" i="8"/>
  <c r="AJ72" i="8"/>
  <c r="AL72" i="8"/>
  <c r="AH72" i="8"/>
  <c r="AO118" i="8"/>
  <c r="AK118" i="8"/>
  <c r="AM118" i="8"/>
  <c r="AI118" i="8"/>
  <c r="AN118" i="8"/>
  <c r="AJ118" i="8"/>
  <c r="AL118" i="8"/>
  <c r="AH118" i="8"/>
  <c r="AN90" i="8"/>
  <c r="AJ90" i="8"/>
  <c r="AI90" i="8"/>
  <c r="AM90" i="8"/>
  <c r="AL90" i="8"/>
  <c r="AH90" i="8"/>
  <c r="AO90" i="8"/>
  <c r="AK90" i="8"/>
  <c r="AN138" i="8"/>
  <c r="AJ138" i="8"/>
  <c r="AH138" i="8"/>
  <c r="AL138" i="8"/>
  <c r="AM138" i="8"/>
  <c r="AI138" i="8"/>
  <c r="AK138" i="8"/>
  <c r="AO138" i="8"/>
  <c r="AI14" i="8"/>
  <c r="AM14" i="8"/>
  <c r="AN14" i="8"/>
  <c r="AJ14" i="8"/>
  <c r="AL14" i="8"/>
  <c r="AH14" i="8"/>
  <c r="AO14" i="8"/>
  <c r="AK14" i="8"/>
  <c r="AO8" i="8"/>
  <c r="AK8" i="8"/>
  <c r="AH8" i="8"/>
  <c r="AL8" i="8"/>
  <c r="AJ8" i="8"/>
  <c r="AN8" i="8"/>
  <c r="AM8" i="8"/>
  <c r="AI8" i="8"/>
  <c r="AK64" i="8"/>
  <c r="AO64" i="8"/>
  <c r="AH64" i="8"/>
  <c r="AL64" i="8"/>
  <c r="AI64" i="8"/>
  <c r="AM64" i="8"/>
  <c r="AJ64" i="8"/>
  <c r="AN64" i="8"/>
  <c r="AO65" i="8"/>
  <c r="AK65" i="8"/>
  <c r="AN65" i="8"/>
  <c r="AJ65" i="8"/>
  <c r="AL65" i="8"/>
  <c r="AH65" i="8"/>
  <c r="AM65" i="8"/>
  <c r="AI65" i="8"/>
  <c r="AH98" i="8"/>
  <c r="AL98" i="8"/>
  <c r="AK98" i="8"/>
  <c r="AO98" i="8"/>
  <c r="AM98" i="8"/>
  <c r="AI98" i="8"/>
  <c r="AJ98" i="8"/>
  <c r="AN98" i="8"/>
  <c r="AO71" i="8"/>
  <c r="AK71" i="8"/>
  <c r="AJ71" i="8"/>
  <c r="AN71" i="8"/>
  <c r="AM71" i="8"/>
  <c r="AI71" i="8"/>
  <c r="AL71" i="8"/>
  <c r="AH71" i="8"/>
  <c r="AH61" i="8"/>
  <c r="AL61" i="8"/>
  <c r="AI61" i="8"/>
  <c r="AM61" i="8"/>
  <c r="AN61" i="8"/>
  <c r="AJ61" i="8"/>
  <c r="AO61" i="8"/>
  <c r="AK61" i="8"/>
  <c r="AI88" i="8"/>
  <c r="AM88" i="8"/>
  <c r="AK88" i="8"/>
  <c r="AO88" i="8"/>
  <c r="AL88" i="8"/>
  <c r="AH88" i="8"/>
  <c r="AN88" i="8"/>
  <c r="AJ88" i="8"/>
  <c r="AI93" i="8"/>
  <c r="AM93" i="8"/>
  <c r="AL93" i="8"/>
  <c r="AH93" i="8"/>
  <c r="AN93" i="8"/>
  <c r="AJ93" i="8"/>
  <c r="AO93" i="8"/>
  <c r="AK93" i="8"/>
  <c r="AK35" i="8"/>
  <c r="AO35" i="8"/>
  <c r="AL35" i="8"/>
  <c r="AH35" i="8"/>
  <c r="AN35" i="8"/>
  <c r="AJ35" i="8"/>
  <c r="AM35" i="8"/>
  <c r="AI35" i="8"/>
  <c r="AK56" i="8"/>
  <c r="AO56" i="8"/>
  <c r="AI56" i="8"/>
  <c r="AM56" i="8"/>
  <c r="AL56" i="8"/>
  <c r="AH56" i="8"/>
  <c r="AN56" i="8"/>
  <c r="AJ56" i="8"/>
  <c r="AK29" i="8"/>
  <c r="AO29" i="8"/>
  <c r="AN29" i="8"/>
  <c r="AJ29" i="8"/>
  <c r="AL29" i="8"/>
  <c r="AH29" i="8"/>
  <c r="AI29" i="8"/>
  <c r="AM29" i="8"/>
  <c r="AO37" i="8"/>
  <c r="AK37" i="8"/>
  <c r="AI37" i="8"/>
  <c r="AM37" i="8"/>
  <c r="AH37" i="8"/>
  <c r="AL37" i="8"/>
  <c r="AJ37" i="8"/>
  <c r="AN37" i="8"/>
  <c r="AO22" i="8"/>
  <c r="AK22" i="8"/>
  <c r="AM22" i="8"/>
  <c r="AI22" i="8"/>
  <c r="AL22" i="8"/>
  <c r="AH22" i="8"/>
  <c r="AN22" i="8"/>
  <c r="AJ22" i="8"/>
  <c r="AN139" i="8"/>
  <c r="AJ139" i="8"/>
  <c r="AI139" i="8"/>
  <c r="AM139" i="8"/>
  <c r="AH139" i="8"/>
  <c r="AL139" i="8"/>
  <c r="AK139" i="8"/>
  <c r="AO139" i="8"/>
  <c r="AK102" i="8"/>
  <c r="AO102" i="8"/>
  <c r="AN102" i="8"/>
  <c r="AJ102" i="8"/>
  <c r="AM102" i="8"/>
  <c r="AI102" i="8"/>
  <c r="AL102" i="8"/>
  <c r="AH102" i="8"/>
  <c r="AL147" i="8"/>
  <c r="AH147" i="8"/>
  <c r="AO147" i="8"/>
  <c r="AK147" i="8"/>
  <c r="AJ147" i="8"/>
  <c r="AN147" i="8"/>
  <c r="AI147" i="8"/>
  <c r="AM147" i="8"/>
  <c r="AK77" i="8"/>
  <c r="AO77" i="8"/>
  <c r="AM77" i="8"/>
  <c r="AI77" i="8"/>
  <c r="AH77" i="8"/>
  <c r="AL77" i="8"/>
  <c r="AJ77" i="8"/>
  <c r="AN77" i="8"/>
  <c r="AI141" i="8"/>
  <c r="AM141" i="8"/>
  <c r="AK141" i="8"/>
  <c r="AO141" i="8"/>
  <c r="AL141" i="8"/>
  <c r="AH141" i="8"/>
  <c r="AJ141" i="8"/>
  <c r="AN141" i="8"/>
  <c r="AN38" i="8"/>
  <c r="AJ38" i="8"/>
  <c r="AL38" i="8"/>
  <c r="AH38" i="8"/>
  <c r="AM38" i="8"/>
  <c r="AI38" i="8"/>
  <c r="AK38" i="8"/>
  <c r="AO38" i="8"/>
  <c r="AL63" i="8"/>
  <c r="AH63" i="8"/>
  <c r="AN63" i="8"/>
  <c r="AJ63" i="8"/>
  <c r="AO63" i="8"/>
  <c r="AK63" i="8"/>
  <c r="AM63" i="8"/>
  <c r="AI63" i="8"/>
  <c r="AH95" i="8"/>
  <c r="AL95" i="8"/>
  <c r="AK95" i="8"/>
  <c r="AO95" i="8"/>
  <c r="AI95" i="8"/>
  <c r="AM95" i="8"/>
  <c r="AJ95" i="8"/>
  <c r="AN95" i="8"/>
  <c r="AJ40" i="8"/>
  <c r="AN40" i="8"/>
  <c r="AL40" i="8"/>
  <c r="AH40" i="8"/>
  <c r="AK40" i="8"/>
  <c r="AO40" i="8"/>
  <c r="AM40" i="8"/>
  <c r="AI40" i="8"/>
  <c r="AK133" i="8"/>
  <c r="AO133" i="8"/>
  <c r="AJ133" i="8"/>
  <c r="AN133" i="8"/>
  <c r="AI133" i="8"/>
  <c r="AM133" i="8"/>
  <c r="AH133" i="8"/>
  <c r="AL133" i="8"/>
  <c r="AH55" i="8"/>
  <c r="AL55" i="8"/>
  <c r="AK55" i="8"/>
  <c r="AO55" i="8"/>
  <c r="AJ55" i="8"/>
  <c r="AN55" i="8"/>
  <c r="AI55" i="8"/>
  <c r="AM55" i="8"/>
  <c r="AI122" i="8"/>
  <c r="AM122" i="8"/>
  <c r="AL122" i="8"/>
  <c r="AH122" i="8"/>
  <c r="AJ122" i="8"/>
  <c r="AN122" i="8"/>
  <c r="AK122" i="8"/>
  <c r="AO122" i="8"/>
  <c r="AO137" i="8"/>
  <c r="AK137" i="8"/>
  <c r="AL137" i="8"/>
  <c r="AH137" i="8"/>
  <c r="AI137" i="8"/>
  <c r="AM137" i="8"/>
  <c r="AJ137" i="8"/>
  <c r="AN137" i="8"/>
  <c r="AO74" i="8"/>
  <c r="AK74" i="8"/>
  <c r="AM74" i="8"/>
  <c r="AI74" i="8"/>
  <c r="AN74" i="8"/>
  <c r="AJ74" i="8"/>
  <c r="AL74" i="8"/>
  <c r="AH74" i="8"/>
  <c r="AN91" i="8"/>
  <c r="AJ91" i="8"/>
  <c r="AO91" i="8"/>
  <c r="AK91" i="8"/>
  <c r="AL91" i="8"/>
  <c r="AH91" i="8"/>
  <c r="AI91" i="8"/>
  <c r="AM91" i="8"/>
  <c r="AN59" i="8"/>
  <c r="AJ59" i="8"/>
  <c r="AL59" i="8"/>
  <c r="AH59" i="8"/>
  <c r="AI59" i="8"/>
  <c r="AM59" i="8"/>
  <c r="AO59" i="8"/>
  <c r="AK59" i="8"/>
  <c r="AO117" i="8"/>
  <c r="AK117" i="8"/>
  <c r="AM117" i="8"/>
  <c r="AI117" i="8"/>
  <c r="AL117" i="8"/>
  <c r="AH117" i="8"/>
  <c r="AJ117" i="8"/>
  <c r="AN117" i="8"/>
  <c r="AN66" i="8"/>
  <c r="AJ66" i="8"/>
  <c r="AI66" i="8"/>
  <c r="AM66" i="8"/>
  <c r="AO66" i="8"/>
  <c r="AK66" i="8"/>
  <c r="AH66" i="8"/>
  <c r="AL66" i="8"/>
  <c r="AN135" i="8"/>
  <c r="AJ135" i="8"/>
  <c r="AM135" i="8"/>
  <c r="AI135" i="8"/>
  <c r="AO135" i="8"/>
  <c r="AK135" i="8"/>
  <c r="AL135" i="8"/>
  <c r="AH135" i="8"/>
  <c r="AK25" i="8"/>
  <c r="AO25" i="8"/>
  <c r="AJ25" i="8"/>
  <c r="AN25" i="8"/>
  <c r="AM25" i="8"/>
  <c r="AI25" i="8"/>
  <c r="AH25" i="8"/>
  <c r="AL25" i="8"/>
  <c r="AK16" i="8"/>
  <c r="AO16" i="8"/>
  <c r="AM16" i="8"/>
  <c r="AI16" i="8"/>
  <c r="AL16" i="8"/>
  <c r="AH16" i="8"/>
  <c r="AJ16" i="8"/>
  <c r="AN16" i="8"/>
  <c r="AM130" i="8"/>
  <c r="AI130" i="8"/>
  <c r="AJ130" i="8"/>
  <c r="AN130" i="8"/>
  <c r="AO130" i="8"/>
  <c r="AK130" i="8"/>
  <c r="AH130" i="8"/>
  <c r="AL130" i="8"/>
  <c r="AI125" i="8"/>
  <c r="AM125" i="8"/>
  <c r="AK125" i="8"/>
  <c r="AO125" i="8"/>
  <c r="AH125" i="8"/>
  <c r="AL125" i="8"/>
  <c r="AJ125" i="8"/>
  <c r="AN125" i="8"/>
  <c r="AK94" i="8"/>
  <c r="AO94" i="8"/>
  <c r="AH94" i="8"/>
  <c r="AL94" i="8"/>
  <c r="AM94" i="8"/>
  <c r="AI94" i="8"/>
  <c r="AJ94" i="8"/>
  <c r="AN94" i="8"/>
  <c r="AK136" i="8"/>
  <c r="AO136" i="8"/>
  <c r="AI136" i="8"/>
  <c r="AM136" i="8"/>
  <c r="AN136" i="8"/>
  <c r="AJ136" i="8"/>
  <c r="AH136" i="8"/>
  <c r="AL136" i="8"/>
  <c r="AO83" i="8"/>
  <c r="AK83" i="8"/>
  <c r="AN83" i="8"/>
  <c r="AJ83" i="8"/>
  <c r="AM83" i="8"/>
  <c r="AI83" i="8"/>
  <c r="AL83" i="8"/>
  <c r="AH83" i="8"/>
  <c r="AL89" i="8"/>
  <c r="AH89" i="8"/>
  <c r="AK89" i="8"/>
  <c r="AO89" i="8"/>
  <c r="AI89" i="8"/>
  <c r="AM89" i="8"/>
  <c r="AN89" i="8"/>
  <c r="AJ89" i="8"/>
  <c r="AM152" i="8"/>
  <c r="AI152" i="8"/>
  <c r="AJ152" i="8"/>
  <c r="AN152" i="8"/>
  <c r="AH152" i="8"/>
  <c r="AL152" i="8"/>
  <c r="AO152" i="8"/>
  <c r="AK152" i="8"/>
  <c r="AO49" i="8"/>
  <c r="AK49" i="8"/>
  <c r="AJ49" i="8"/>
  <c r="AN49" i="8"/>
  <c r="AI49" i="8"/>
  <c r="AM49" i="8"/>
  <c r="AH49" i="8"/>
  <c r="AL49" i="8"/>
  <c r="AJ116" i="8"/>
  <c r="AN116" i="8"/>
  <c r="AI116" i="8"/>
  <c r="AM116" i="8"/>
  <c r="AL116" i="8"/>
  <c r="AH116" i="8"/>
  <c r="AO116" i="8"/>
  <c r="AK116" i="8"/>
  <c r="AN105" i="8"/>
  <c r="AJ105" i="8"/>
  <c r="AI105" i="8"/>
  <c r="AM105" i="8"/>
  <c r="AL105" i="8"/>
  <c r="AH105" i="8"/>
  <c r="AO105" i="8"/>
  <c r="AK105" i="8"/>
  <c r="AM121" i="8"/>
  <c r="AI121" i="8"/>
  <c r="AJ121" i="8"/>
  <c r="AN121" i="8"/>
  <c r="AK121" i="8"/>
  <c r="AO121" i="8"/>
  <c r="AH121" i="8"/>
  <c r="AL121" i="8"/>
  <c r="AM68" i="8"/>
  <c r="AI68" i="8"/>
  <c r="AH68" i="8"/>
  <c r="AL68" i="8"/>
  <c r="AJ68" i="8"/>
  <c r="AN68" i="8"/>
  <c r="AO68" i="8"/>
  <c r="AK68" i="8"/>
  <c r="AH7" i="8"/>
  <c r="AL7" i="8"/>
  <c r="AJ7" i="8"/>
  <c r="AN7" i="8"/>
  <c r="AM7" i="8"/>
  <c r="AI7" i="8"/>
  <c r="AO7" i="8"/>
  <c r="AK7" i="8"/>
  <c r="AJ34" i="8"/>
  <c r="AN34" i="8"/>
  <c r="AO34" i="8"/>
  <c r="AK34" i="8"/>
  <c r="AL34" i="8"/>
  <c r="AH34" i="8"/>
  <c r="AI34" i="8"/>
  <c r="AM34" i="8"/>
  <c r="AN108" i="8"/>
  <c r="AJ108" i="8"/>
  <c r="AL108" i="8"/>
  <c r="AH108" i="8"/>
  <c r="AO108" i="8"/>
  <c r="AK108" i="8"/>
  <c r="AI108" i="8"/>
  <c r="AM108" i="8"/>
  <c r="AI114" i="8"/>
  <c r="AM114" i="8"/>
  <c r="AO114" i="8"/>
  <c r="AK114" i="8"/>
  <c r="AN114" i="8"/>
  <c r="AJ114" i="8"/>
  <c r="AL114" i="8"/>
  <c r="AH114" i="8"/>
  <c r="AI134" i="8"/>
  <c r="AM134" i="8"/>
  <c r="AJ134" i="8"/>
  <c r="AN134" i="8"/>
  <c r="AK134" i="8"/>
  <c r="AO134" i="8"/>
  <c r="AH134" i="8"/>
  <c r="AL134" i="8"/>
  <c r="AN103" i="8"/>
  <c r="AJ103" i="8"/>
  <c r="AL103" i="8"/>
  <c r="AH103" i="8"/>
  <c r="AK103" i="8"/>
  <c r="AO103" i="8"/>
  <c r="AI103" i="8"/>
  <c r="AM103" i="8"/>
  <c r="AH112" i="8"/>
  <c r="AL112" i="8"/>
  <c r="AN112" i="8"/>
  <c r="AJ112" i="8"/>
  <c r="AK112" i="8"/>
  <c r="AO112" i="8"/>
  <c r="AM112" i="8"/>
  <c r="AI112" i="8"/>
  <c r="AH62" i="8"/>
  <c r="AL62" i="8"/>
  <c r="AJ62" i="8"/>
  <c r="AN62" i="8"/>
  <c r="AK62" i="8"/>
  <c r="AO62" i="8"/>
  <c r="AI62" i="8"/>
  <c r="AM62" i="8"/>
  <c r="AK92" i="8"/>
  <c r="AO92" i="8"/>
  <c r="AJ92" i="8"/>
  <c r="AN92" i="8"/>
  <c r="AM92" i="8"/>
  <c r="AI92" i="8"/>
  <c r="AL92" i="8"/>
  <c r="AH92" i="8"/>
  <c r="AK143" i="8"/>
  <c r="AO143" i="8"/>
  <c r="AJ143" i="8"/>
  <c r="AN143" i="8"/>
  <c r="AI143" i="8"/>
  <c r="AM143" i="8"/>
  <c r="AL143" i="8"/>
  <c r="AH143" i="8"/>
  <c r="AL78" i="8"/>
  <c r="AH78" i="8"/>
  <c r="AK78" i="8"/>
  <c r="AO78" i="8"/>
  <c r="AI78" i="8"/>
  <c r="AM78" i="8"/>
  <c r="AN78" i="8"/>
  <c r="AJ78" i="8"/>
  <c r="AL100" i="8"/>
  <c r="AH100" i="8"/>
  <c r="AO100" i="8"/>
  <c r="AK100" i="8"/>
  <c r="AN100" i="8"/>
  <c r="AJ100" i="8"/>
  <c r="AM100" i="8"/>
  <c r="AI100" i="8"/>
  <c r="AO73" i="8"/>
  <c r="AK73" i="8"/>
  <c r="AH73" i="8"/>
  <c r="AL73" i="8"/>
  <c r="AJ73" i="8"/>
  <c r="AN73" i="8"/>
  <c r="AM73" i="8"/>
  <c r="AI73" i="8"/>
  <c r="AO149" i="8"/>
  <c r="AK149" i="8"/>
  <c r="AM149" i="8"/>
  <c r="AI149" i="8"/>
  <c r="AH149" i="8"/>
  <c r="AL149" i="8"/>
  <c r="AJ149" i="8"/>
  <c r="AN149" i="8"/>
  <c r="AN9" i="8"/>
  <c r="AJ9" i="8"/>
  <c r="AM9" i="8"/>
  <c r="AI9" i="8"/>
  <c r="AL9" i="8"/>
  <c r="AH9" i="8"/>
  <c r="AO9" i="8"/>
  <c r="AK9" i="8"/>
  <c r="AH150" i="8"/>
  <c r="AL150" i="8"/>
  <c r="AM150" i="8"/>
  <c r="AI150" i="8"/>
  <c r="AK150" i="8"/>
  <c r="AO150" i="8"/>
  <c r="AN150" i="8"/>
  <c r="AJ150" i="8"/>
  <c r="AH140" i="8"/>
  <c r="AL140" i="8"/>
  <c r="AJ140" i="8"/>
  <c r="AN140" i="8"/>
  <c r="AO140" i="8"/>
  <c r="AK140" i="8"/>
  <c r="AM140" i="8"/>
  <c r="AI140" i="8"/>
  <c r="AK127" i="8"/>
  <c r="AO127" i="8"/>
  <c r="AL127" i="8"/>
  <c r="AH127" i="8"/>
  <c r="AJ127" i="8"/>
  <c r="AN127" i="8"/>
  <c r="AM127" i="8"/>
  <c r="AI127" i="8"/>
  <c r="AJ104" i="8"/>
  <c r="AN104" i="8"/>
  <c r="AK104" i="8"/>
  <c r="AO104" i="8"/>
  <c r="AM104" i="8"/>
  <c r="AI104" i="8"/>
  <c r="AH104" i="8"/>
  <c r="AL104" i="8"/>
  <c r="AM86" i="8"/>
  <c r="AI86" i="8"/>
  <c r="AL86" i="8"/>
  <c r="AH86" i="8"/>
  <c r="AN86" i="8"/>
  <c r="AJ86" i="8"/>
  <c r="AK86" i="8"/>
  <c r="AO86" i="8"/>
  <c r="AO119" i="8"/>
  <c r="AK119" i="8"/>
  <c r="AN119" i="8"/>
  <c r="AJ119" i="8"/>
  <c r="AM119" i="8"/>
  <c r="AI119" i="8"/>
  <c r="AH119" i="8"/>
  <c r="AL119" i="8"/>
  <c r="AN54" i="8"/>
  <c r="AJ54" i="8"/>
  <c r="AH54" i="8"/>
  <c r="AL54" i="8"/>
  <c r="AO54" i="8"/>
  <c r="AK54" i="8"/>
  <c r="AI54" i="8"/>
  <c r="AM54" i="8"/>
  <c r="AJ76" i="8"/>
  <c r="AN76" i="8"/>
  <c r="AH76" i="8"/>
  <c r="AL76" i="8"/>
  <c r="AK76" i="8"/>
  <c r="AO76" i="8"/>
  <c r="AM76" i="8"/>
  <c r="AI76" i="8"/>
  <c r="AM23" i="8"/>
  <c r="AI23" i="8"/>
  <c r="AL23" i="8"/>
  <c r="AH23" i="8"/>
  <c r="AN23" i="8"/>
  <c r="AJ23" i="8"/>
  <c r="AK23" i="8"/>
  <c r="AO23" i="8"/>
  <c r="K3" i="12"/>
  <c r="K118" i="12" s="1"/>
  <c r="AI87" i="8"/>
  <c r="AM87" i="8"/>
  <c r="AO87" i="8"/>
  <c r="AK87" i="8"/>
  <c r="AJ87" i="8"/>
  <c r="AN87" i="8"/>
  <c r="AL87" i="8"/>
  <c r="AH87" i="8"/>
  <c r="AK67" i="8"/>
  <c r="AO67" i="8"/>
  <c r="AM67" i="8"/>
  <c r="AI67" i="8"/>
  <c r="AJ67" i="8"/>
  <c r="AN67" i="8"/>
  <c r="AH67" i="8"/>
  <c r="AL67" i="8"/>
  <c r="AH84" i="8"/>
  <c r="AL84" i="8"/>
  <c r="AM84" i="8"/>
  <c r="AI84" i="8"/>
  <c r="AK84" i="8"/>
  <c r="AO84" i="8"/>
  <c r="AJ84" i="8"/>
  <c r="AN84" i="8"/>
  <c r="AK96" i="8"/>
  <c r="AO96" i="8"/>
  <c r="AI96" i="8"/>
  <c r="AM96" i="8"/>
  <c r="AL96" i="8"/>
  <c r="AH96" i="8"/>
  <c r="AJ96" i="8"/>
  <c r="AN96" i="8"/>
  <c r="AL110" i="8"/>
  <c r="AH110" i="8"/>
  <c r="AJ110" i="8"/>
  <c r="AN110" i="8"/>
  <c r="AI110" i="8"/>
  <c r="AM110" i="8"/>
  <c r="AK110" i="8"/>
  <c r="AO110" i="8"/>
  <c r="AN57" i="8"/>
  <c r="AJ57" i="8"/>
  <c r="AH57" i="8"/>
  <c r="AL57" i="8"/>
  <c r="AK57" i="8"/>
  <c r="AO57" i="8"/>
  <c r="AM57" i="8"/>
  <c r="AI57" i="8"/>
  <c r="AO146" i="8"/>
  <c r="AK146" i="8"/>
  <c r="AL146" i="8"/>
  <c r="AH146" i="8"/>
  <c r="AN146" i="8"/>
  <c r="AJ146" i="8"/>
  <c r="AI146" i="8"/>
  <c r="AM146" i="8"/>
  <c r="AL32" i="8"/>
  <c r="AH32" i="8"/>
  <c r="AK32" i="8"/>
  <c r="AO32" i="8"/>
  <c r="AM32" i="8"/>
  <c r="AI32" i="8"/>
  <c r="AN32" i="8"/>
  <c r="AJ32" i="8"/>
  <c r="AM48" i="8"/>
  <c r="AI48" i="8"/>
  <c r="AL48" i="8"/>
  <c r="AH48" i="8"/>
  <c r="AO48" i="8"/>
  <c r="AK48" i="8"/>
  <c r="AN48" i="8"/>
  <c r="AJ48" i="8"/>
  <c r="AO18" i="8"/>
  <c r="AK18" i="8"/>
  <c r="AJ18" i="8"/>
  <c r="AN18" i="8"/>
  <c r="AM18" i="8"/>
  <c r="AI18" i="8"/>
  <c r="AL18" i="8"/>
  <c r="AH18" i="8"/>
  <c r="AL13" i="8"/>
  <c r="AH13" i="8"/>
  <c r="AM13" i="8"/>
  <c r="AI13" i="8"/>
  <c r="AO13" i="8"/>
  <c r="AK13" i="8"/>
  <c r="AN13" i="8"/>
  <c r="AJ13" i="8"/>
  <c r="AJ44" i="8"/>
  <c r="AN44" i="8"/>
  <c r="AL44" i="8"/>
  <c r="AH44" i="8"/>
  <c r="AO44" i="8"/>
  <c r="AK44" i="8"/>
  <c r="AI44" i="8"/>
  <c r="AM44" i="8"/>
  <c r="AO19" i="8"/>
  <c r="AK19" i="8"/>
  <c r="AJ19" i="8"/>
  <c r="AN19" i="8"/>
  <c r="AL19" i="8"/>
  <c r="AH19" i="8"/>
  <c r="AI19" i="8"/>
  <c r="AM19" i="8"/>
  <c r="AM10" i="8"/>
  <c r="AI10" i="8"/>
  <c r="AN10" i="8"/>
  <c r="AJ10" i="8"/>
  <c r="AH10" i="8"/>
  <c r="AL10" i="8"/>
  <c r="AK10" i="8"/>
  <c r="AO10" i="8"/>
  <c r="AO145" i="8"/>
  <c r="AK145" i="8"/>
  <c r="AN145" i="8"/>
  <c r="AJ145" i="8"/>
  <c r="AL145" i="8"/>
  <c r="AH145" i="8"/>
  <c r="AM145" i="8"/>
  <c r="AI145" i="8"/>
  <c r="AM148" i="8"/>
  <c r="AI148" i="8"/>
  <c r="AH148" i="8"/>
  <c r="AL148" i="8"/>
  <c r="AO148" i="8"/>
  <c r="AK148" i="8"/>
  <c r="AN148" i="8"/>
  <c r="AJ148" i="8"/>
  <c r="AJ6" i="8"/>
  <c r="AN6" i="8"/>
  <c r="AK6" i="8"/>
  <c r="AO6" i="8"/>
  <c r="AM6" i="8"/>
  <c r="AI6" i="8"/>
  <c r="AL6" i="8"/>
  <c r="AH6" i="8"/>
  <c r="AI85" i="8"/>
  <c r="AM85" i="8"/>
  <c r="AO85" i="8"/>
  <c r="AK85" i="8"/>
  <c r="AL85" i="8"/>
  <c r="AH85" i="8"/>
  <c r="AJ85" i="8"/>
  <c r="AN85" i="8"/>
  <c r="AM52" i="8"/>
  <c r="AI52" i="8"/>
  <c r="AH52" i="8"/>
  <c r="AL52" i="8"/>
  <c r="AK52" i="8"/>
  <c r="AO52" i="8"/>
  <c r="AJ52" i="8"/>
  <c r="AN52" i="8"/>
  <c r="AM126" i="8"/>
  <c r="AI126" i="8"/>
  <c r="AO126" i="8"/>
  <c r="AK126" i="8"/>
  <c r="AH126" i="8"/>
  <c r="AL126" i="8"/>
  <c r="AJ126" i="8"/>
  <c r="AN126" i="8"/>
  <c r="AK128" i="8"/>
  <c r="AO128" i="8"/>
  <c r="AH128" i="8"/>
  <c r="AL128" i="8"/>
  <c r="AM128" i="8"/>
  <c r="AI128" i="8"/>
  <c r="AJ128" i="8"/>
  <c r="AN128" i="8"/>
  <c r="AK31" i="8"/>
  <c r="AO31" i="8"/>
  <c r="AM31" i="8"/>
  <c r="AI31" i="8"/>
  <c r="AN31" i="8"/>
  <c r="AJ31" i="8"/>
  <c r="AH31" i="8"/>
  <c r="AL31" i="8"/>
  <c r="K5" i="8"/>
  <c r="L5" i="8"/>
  <c r="BX4" i="13"/>
  <c r="AJ4" i="13"/>
  <c r="K2" i="8" l="1"/>
  <c r="M5" i="8"/>
  <c r="L2" i="8"/>
  <c r="N5" i="8"/>
  <c r="AI4" i="13"/>
  <c r="BW4" i="13"/>
  <c r="N2" i="8" l="1"/>
  <c r="M2" i="8"/>
  <c r="BV4" i="13"/>
  <c r="AH4" i="13"/>
  <c r="BU4" i="13" l="1"/>
  <c r="AG4" i="13"/>
  <c r="BT4" i="13" l="1"/>
  <c r="AF4" i="13"/>
  <c r="AE4" i="13" l="1"/>
  <c r="BS4" i="13"/>
  <c r="BR4" i="13" l="1"/>
  <c r="AD4" i="13"/>
  <c r="BQ4" i="13" l="1"/>
  <c r="AC4" i="13"/>
  <c r="BP4" i="13" l="1"/>
  <c r="AB4" i="13"/>
  <c r="BO4" i="13" l="1"/>
  <c r="AA4" i="13"/>
  <c r="BN4" i="13" l="1"/>
  <c r="Z4" i="13"/>
  <c r="BM4" i="13" l="1"/>
  <c r="Y4" i="13"/>
  <c r="BL4" i="13" l="1"/>
  <c r="X4" i="13"/>
  <c r="BK4" i="13" l="1"/>
  <c r="W4" i="13"/>
  <c r="BJ4" i="13" l="1"/>
  <c r="V4" i="13"/>
  <c r="BI4" i="13" l="1"/>
  <c r="U4" i="13"/>
  <c r="BH4" i="13" l="1"/>
  <c r="T4" i="13"/>
  <c r="S4" i="13" l="1"/>
  <c r="BG4" i="13"/>
  <c r="BF4" i="13" l="1"/>
  <c r="R4" i="13"/>
  <c r="BE4" i="13" l="1"/>
  <c r="Q4" i="13"/>
  <c r="BD4" i="13" l="1"/>
  <c r="P4" i="13"/>
  <c r="BC4" i="13" l="1"/>
  <c r="O4" i="13"/>
  <c r="BB4" i="13" l="1"/>
  <c r="N4" i="13"/>
  <c r="BA4" i="13" l="1"/>
  <c r="M4" i="13"/>
  <c r="AZ4" i="13" l="1"/>
  <c r="L4" i="13"/>
  <c r="AY4" i="13" l="1"/>
  <c r="K4" i="13"/>
  <c r="H4" i="13" s="1"/>
  <c r="D4" i="14" s="1"/>
  <c r="F4" i="14" s="1"/>
  <c r="I4" i="13" l="1"/>
</calcChain>
</file>

<file path=xl/sharedStrings.xml><?xml version="1.0" encoding="utf-8"?>
<sst xmlns="http://schemas.openxmlformats.org/spreadsheetml/2006/main" count="68706" uniqueCount="13769">
  <si>
    <t>000708.SZ</t>
  </si>
  <si>
    <t>大冶特钢</t>
  </si>
  <si>
    <t>000709.SZ</t>
  </si>
  <si>
    <t>河钢股份</t>
  </si>
  <si>
    <t>000717.SZ</t>
  </si>
  <si>
    <t>*ST韶钢</t>
  </si>
  <si>
    <t>000761.SZ</t>
  </si>
  <si>
    <t>本钢板材</t>
  </si>
  <si>
    <t>000778.SZ</t>
  </si>
  <si>
    <t>新兴铸管</t>
  </si>
  <si>
    <t>000825.SZ</t>
  </si>
  <si>
    <t>太钢不锈</t>
  </si>
  <si>
    <t>000898.SZ</t>
  </si>
  <si>
    <t>鞍钢股份</t>
  </si>
  <si>
    <t>000906.SZ</t>
  </si>
  <si>
    <t>物产中拓</t>
  </si>
  <si>
    <t>000932.SZ</t>
  </si>
  <si>
    <t>华菱钢铁</t>
  </si>
  <si>
    <t>000959.SZ</t>
  </si>
  <si>
    <t>首钢股份</t>
  </si>
  <si>
    <t>002075.SZ</t>
  </si>
  <si>
    <t>沙钢股份</t>
  </si>
  <si>
    <t>002110.SZ</t>
  </si>
  <si>
    <t>三钢闽光</t>
  </si>
  <si>
    <t>002318.SZ</t>
  </si>
  <si>
    <t>久立特材</t>
  </si>
  <si>
    <t>002443.SZ</t>
  </si>
  <si>
    <t>金洲管道</t>
  </si>
  <si>
    <t>002478.SZ</t>
  </si>
  <si>
    <t>常宝股份</t>
  </si>
  <si>
    <t>002756.SZ</t>
  </si>
  <si>
    <t>永兴特钢</t>
  </si>
  <si>
    <t>600005.SH</t>
  </si>
  <si>
    <t>武钢股份</t>
  </si>
  <si>
    <t>600010.SH</t>
  </si>
  <si>
    <t>包钢股份</t>
  </si>
  <si>
    <t>600019.SH</t>
  </si>
  <si>
    <t>宝钢股份</t>
  </si>
  <si>
    <t>600022.SH</t>
  </si>
  <si>
    <t>山东钢铁</t>
  </si>
  <si>
    <t>600117.SH</t>
  </si>
  <si>
    <t>西宁特钢</t>
  </si>
  <si>
    <t>600126.SH</t>
  </si>
  <si>
    <t>杭钢股份</t>
  </si>
  <si>
    <t>600231.SH</t>
  </si>
  <si>
    <t>凌钢股份</t>
  </si>
  <si>
    <t>600282.SH</t>
  </si>
  <si>
    <t>南钢股份</t>
  </si>
  <si>
    <t>600307.SH</t>
  </si>
  <si>
    <t>酒钢宏兴</t>
  </si>
  <si>
    <t>600399.SH</t>
  </si>
  <si>
    <t>抚顺特钢</t>
  </si>
  <si>
    <t>600507.SH</t>
  </si>
  <si>
    <t>方大特钢</t>
  </si>
  <si>
    <t>600569.SH</t>
  </si>
  <si>
    <t>安阳钢铁</t>
  </si>
  <si>
    <t>600581.SH</t>
  </si>
  <si>
    <t>*ST八钢</t>
  </si>
  <si>
    <t>600782.SH</t>
  </si>
  <si>
    <t>新钢股份</t>
  </si>
  <si>
    <t>600784.SH</t>
  </si>
  <si>
    <t>鲁银投资</t>
  </si>
  <si>
    <t>600808.SH</t>
  </si>
  <si>
    <t>马钢股份</t>
  </si>
  <si>
    <t>601003.SH</t>
  </si>
  <si>
    <t>柳钢股份</t>
  </si>
  <si>
    <t>601005.SH</t>
  </si>
  <si>
    <t>重庆钢铁</t>
  </si>
  <si>
    <t>代码</t>
  </si>
  <si>
    <t>名称</t>
  </si>
  <si>
    <t>600603.SH</t>
  </si>
  <si>
    <t>*ST兴业</t>
  </si>
  <si>
    <t>600306.SH</t>
  </si>
  <si>
    <t>*ST商城</t>
  </si>
  <si>
    <t>600793.SH</t>
  </si>
  <si>
    <t>ST宜纸</t>
  </si>
  <si>
    <t>600539.SH</t>
  </si>
  <si>
    <t>ST狮头</t>
  </si>
  <si>
    <t>600817.SH</t>
  </si>
  <si>
    <t>*ST宏盛</t>
  </si>
  <si>
    <t>600228.SH</t>
  </si>
  <si>
    <t>昌九生化</t>
  </si>
  <si>
    <t>600099.SH</t>
  </si>
  <si>
    <t>林海股份</t>
  </si>
  <si>
    <t>600234.SH</t>
  </si>
  <si>
    <t>*ST山水</t>
  </si>
  <si>
    <t>600423.SH</t>
  </si>
  <si>
    <t>柳化股份</t>
  </si>
  <si>
    <t>600145.SH</t>
  </si>
  <si>
    <t>*ST新亿</t>
  </si>
  <si>
    <t>000001.SZ</t>
  </si>
  <si>
    <t>平安银行</t>
  </si>
  <si>
    <t>000002.SZ</t>
  </si>
  <si>
    <t>万科A</t>
  </si>
  <si>
    <t>000004.SZ</t>
  </si>
  <si>
    <t>国农科技</t>
  </si>
  <si>
    <t>000005.SZ</t>
  </si>
  <si>
    <t>世纪星源</t>
  </si>
  <si>
    <t>000006.SZ</t>
  </si>
  <si>
    <t>深振业A</t>
  </si>
  <si>
    <t>000007.SZ</t>
  </si>
  <si>
    <t>全新好</t>
  </si>
  <si>
    <t>000008.SZ</t>
  </si>
  <si>
    <t>神州高铁</t>
  </si>
  <si>
    <t>000009.SZ</t>
  </si>
  <si>
    <t>中国宝安</t>
  </si>
  <si>
    <t>000010.SZ</t>
  </si>
  <si>
    <t>美丽生态</t>
  </si>
  <si>
    <t>000011.SZ</t>
  </si>
  <si>
    <t>深物业A</t>
  </si>
  <si>
    <t>000012.SZ</t>
  </si>
  <si>
    <t>南玻A</t>
  </si>
  <si>
    <t>000014.SZ</t>
  </si>
  <si>
    <t>沙河股份</t>
  </si>
  <si>
    <t>000016.SZ</t>
  </si>
  <si>
    <t>深康佳A</t>
  </si>
  <si>
    <t>000017.SZ</t>
  </si>
  <si>
    <t>深中华A</t>
  </si>
  <si>
    <t>000018.SZ</t>
  </si>
  <si>
    <t>神州长城</t>
  </si>
  <si>
    <t>000019.SZ</t>
  </si>
  <si>
    <t>深深宝A</t>
  </si>
  <si>
    <t>000020.SZ</t>
  </si>
  <si>
    <t>深华发A</t>
  </si>
  <si>
    <t>000021.SZ</t>
  </si>
  <si>
    <t>深科技</t>
  </si>
  <si>
    <t>000022.SZ</t>
  </si>
  <si>
    <t>深赤湾A</t>
  </si>
  <si>
    <t>000023.SZ</t>
  </si>
  <si>
    <t>深天地A</t>
  </si>
  <si>
    <t>000025.SZ</t>
  </si>
  <si>
    <t>特力A</t>
  </si>
  <si>
    <t>000026.SZ</t>
  </si>
  <si>
    <t>飞亚达A</t>
  </si>
  <si>
    <t>000027.SZ</t>
  </si>
  <si>
    <t>深圳能源</t>
  </si>
  <si>
    <t>000028.SZ</t>
  </si>
  <si>
    <t>国药一致</t>
  </si>
  <si>
    <t>000029.SZ</t>
  </si>
  <si>
    <t>深深房A</t>
  </si>
  <si>
    <t>000030.SZ</t>
  </si>
  <si>
    <t>富奥股份</t>
  </si>
  <si>
    <t>000031.SZ</t>
  </si>
  <si>
    <t>中粮地产</t>
  </si>
  <si>
    <t>000032.SZ</t>
  </si>
  <si>
    <t>深桑达A</t>
  </si>
  <si>
    <t>000033.SZ</t>
  </si>
  <si>
    <t>*ST新都</t>
  </si>
  <si>
    <t>000034.SZ</t>
  </si>
  <si>
    <t>神州数码</t>
  </si>
  <si>
    <t>000035.SZ</t>
  </si>
  <si>
    <t>中国天楹</t>
  </si>
  <si>
    <t>000036.SZ</t>
  </si>
  <si>
    <t>华联控股</t>
  </si>
  <si>
    <t>000037.SZ</t>
  </si>
  <si>
    <t>*ST南电A</t>
  </si>
  <si>
    <t>000038.SZ</t>
  </si>
  <si>
    <t>深大通</t>
  </si>
  <si>
    <t>000039.SZ</t>
  </si>
  <si>
    <t>中集集团</t>
  </si>
  <si>
    <t>000040.SZ</t>
  </si>
  <si>
    <t>东旭蓝天</t>
  </si>
  <si>
    <t>000042.SZ</t>
  </si>
  <si>
    <t>中洲控股</t>
  </si>
  <si>
    <t>000043.SZ</t>
  </si>
  <si>
    <t>中航地产</t>
  </si>
  <si>
    <t>000045.SZ</t>
  </si>
  <si>
    <t>深纺织A</t>
  </si>
  <si>
    <t>000046.SZ</t>
  </si>
  <si>
    <t>泛海控股</t>
  </si>
  <si>
    <t>000048.SZ</t>
  </si>
  <si>
    <t>康达尔</t>
  </si>
  <si>
    <t>000049.SZ</t>
  </si>
  <si>
    <t>德赛电池</t>
  </si>
  <si>
    <t>000050.SZ</t>
  </si>
  <si>
    <t>深天马A</t>
  </si>
  <si>
    <t>000055.SZ</t>
  </si>
  <si>
    <t>方大集团</t>
  </si>
  <si>
    <t>000056.SZ</t>
  </si>
  <si>
    <t>皇庭国际</t>
  </si>
  <si>
    <t>000058.SZ</t>
  </si>
  <si>
    <t>深赛格</t>
  </si>
  <si>
    <t>000059.SZ</t>
  </si>
  <si>
    <t>华锦股份</t>
  </si>
  <si>
    <t>000060.SZ</t>
  </si>
  <si>
    <t>中金岭南</t>
  </si>
  <si>
    <t>000061.SZ</t>
  </si>
  <si>
    <t>农产品</t>
  </si>
  <si>
    <t>000062.SZ</t>
  </si>
  <si>
    <t>深圳华强</t>
  </si>
  <si>
    <t>000063.SZ</t>
  </si>
  <si>
    <t>中兴通讯</t>
  </si>
  <si>
    <t>000065.SZ</t>
  </si>
  <si>
    <t>北方国际</t>
  </si>
  <si>
    <t>000066.SZ</t>
  </si>
  <si>
    <t>长城电脑</t>
  </si>
  <si>
    <t>000068.SZ</t>
  </si>
  <si>
    <t>华控赛格</t>
  </si>
  <si>
    <t>000069.SZ</t>
  </si>
  <si>
    <t>华侨城A</t>
  </si>
  <si>
    <t>000070.SZ</t>
  </si>
  <si>
    <t>特发信息</t>
  </si>
  <si>
    <t>000078.SZ</t>
  </si>
  <si>
    <t>海王生物</t>
  </si>
  <si>
    <t>000088.SZ</t>
  </si>
  <si>
    <t>盐田港</t>
  </si>
  <si>
    <t>000089.SZ</t>
  </si>
  <si>
    <t>深圳机场</t>
  </si>
  <si>
    <t>000090.SZ</t>
  </si>
  <si>
    <t>天健集团</t>
  </si>
  <si>
    <t>000096.SZ</t>
  </si>
  <si>
    <t>广聚能源</t>
  </si>
  <si>
    <t>000099.SZ</t>
  </si>
  <si>
    <t>中信海直</t>
  </si>
  <si>
    <t>000100.SZ</t>
  </si>
  <si>
    <t>TCL集团</t>
  </si>
  <si>
    <t>000150.SZ</t>
  </si>
  <si>
    <t>宜华健康</t>
  </si>
  <si>
    <t>000151.SZ</t>
  </si>
  <si>
    <t>中成股份</t>
  </si>
  <si>
    <t>000153.SZ</t>
  </si>
  <si>
    <t>丰原药业</t>
  </si>
  <si>
    <t>000155.SZ</t>
  </si>
  <si>
    <t>*ST川化</t>
  </si>
  <si>
    <t>000156.SZ</t>
  </si>
  <si>
    <t>华数传媒</t>
  </si>
  <si>
    <t>000157.SZ</t>
  </si>
  <si>
    <t>中联重科</t>
  </si>
  <si>
    <t>000158.SZ</t>
  </si>
  <si>
    <t>常山股份</t>
  </si>
  <si>
    <t>000159.SZ</t>
  </si>
  <si>
    <t>国际实业</t>
  </si>
  <si>
    <t>000166.SZ</t>
  </si>
  <si>
    <t>申万宏源</t>
  </si>
  <si>
    <t>000301.SZ</t>
  </si>
  <si>
    <t>东方市场</t>
  </si>
  <si>
    <t>000333.SZ</t>
  </si>
  <si>
    <t>美的集团</t>
  </si>
  <si>
    <t>000338.SZ</t>
  </si>
  <si>
    <t>潍柴动力</t>
  </si>
  <si>
    <t>000400.SZ</t>
  </si>
  <si>
    <t>许继电气</t>
  </si>
  <si>
    <t>000401.SZ</t>
  </si>
  <si>
    <t>冀东水泥</t>
  </si>
  <si>
    <t>000402.SZ</t>
  </si>
  <si>
    <t>金融街</t>
  </si>
  <si>
    <t>000403.SZ</t>
  </si>
  <si>
    <t>ST生化</t>
  </si>
  <si>
    <t>000404.SZ</t>
  </si>
  <si>
    <t>华意压缩</t>
  </si>
  <si>
    <t>000407.SZ</t>
  </si>
  <si>
    <t>胜利股份</t>
  </si>
  <si>
    <t>000408.SZ</t>
  </si>
  <si>
    <t>*ST金源</t>
  </si>
  <si>
    <t>000409.SZ</t>
  </si>
  <si>
    <t>山东地矿</t>
  </si>
  <si>
    <t>000410.SZ</t>
  </si>
  <si>
    <t>沈阳机床</t>
  </si>
  <si>
    <t>000411.SZ</t>
  </si>
  <si>
    <t>英特集团</t>
  </si>
  <si>
    <t>000413.SZ</t>
  </si>
  <si>
    <t>东旭光电</t>
  </si>
  <si>
    <t>000415.SZ</t>
  </si>
  <si>
    <t>渤海金控</t>
  </si>
  <si>
    <t>000416.SZ</t>
  </si>
  <si>
    <t>民生控股</t>
  </si>
  <si>
    <t>000417.SZ</t>
  </si>
  <si>
    <t>合肥百货</t>
  </si>
  <si>
    <t>000418.SZ</t>
  </si>
  <si>
    <t>小天鹅A</t>
  </si>
  <si>
    <t>000419.SZ</t>
  </si>
  <si>
    <t>通程控股</t>
  </si>
  <si>
    <t>000420.SZ</t>
  </si>
  <si>
    <t>吉林化纤</t>
  </si>
  <si>
    <t>000421.SZ</t>
  </si>
  <si>
    <t>南京公用</t>
  </si>
  <si>
    <t>000422.SZ</t>
  </si>
  <si>
    <t>湖北宜化</t>
  </si>
  <si>
    <t>000423.SZ</t>
  </si>
  <si>
    <t>东阿阿胶</t>
  </si>
  <si>
    <t>000425.SZ</t>
  </si>
  <si>
    <t>徐工机械</t>
  </si>
  <si>
    <t>000426.SZ</t>
  </si>
  <si>
    <t>兴业矿业</t>
  </si>
  <si>
    <t>000428.SZ</t>
  </si>
  <si>
    <t>华天酒店</t>
  </si>
  <si>
    <t>000429.SZ</t>
  </si>
  <si>
    <t>粤高速A</t>
  </si>
  <si>
    <t>000430.SZ</t>
  </si>
  <si>
    <t>张家界</t>
  </si>
  <si>
    <t>000488.SZ</t>
  </si>
  <si>
    <t>晨鸣纸业</t>
  </si>
  <si>
    <t>000498.SZ</t>
  </si>
  <si>
    <t>山东路桥</t>
  </si>
  <si>
    <t>000501.SZ</t>
  </si>
  <si>
    <t>鄂武商A</t>
  </si>
  <si>
    <t>000502.SZ</t>
  </si>
  <si>
    <t>绿景控股</t>
  </si>
  <si>
    <t>000503.SZ</t>
  </si>
  <si>
    <t>海虹控股</t>
  </si>
  <si>
    <t>000504.SZ</t>
  </si>
  <si>
    <t>*ST生物</t>
  </si>
  <si>
    <t>000505.SZ</t>
  </si>
  <si>
    <t>*ST珠江</t>
  </si>
  <si>
    <t>000506.SZ</t>
  </si>
  <si>
    <t>中润资源</t>
  </si>
  <si>
    <t>000507.SZ</t>
  </si>
  <si>
    <t>珠海港</t>
  </si>
  <si>
    <t>000509.SZ</t>
  </si>
  <si>
    <t>华塑控股</t>
  </si>
  <si>
    <t>000510.SZ</t>
  </si>
  <si>
    <t>金路集团</t>
  </si>
  <si>
    <t>000511.SZ</t>
  </si>
  <si>
    <t>*ST烯碳</t>
  </si>
  <si>
    <t>000513.SZ</t>
  </si>
  <si>
    <t>丽珠集团</t>
  </si>
  <si>
    <t>000514.SZ</t>
  </si>
  <si>
    <t>渝开发</t>
  </si>
  <si>
    <t>000516.SZ</t>
  </si>
  <si>
    <t>国际医学</t>
  </si>
  <si>
    <t>000517.SZ</t>
  </si>
  <si>
    <t>荣安地产</t>
  </si>
  <si>
    <t>000518.SZ</t>
  </si>
  <si>
    <t>四环生物</t>
  </si>
  <si>
    <t>000519.SZ</t>
  </si>
  <si>
    <t>江南红箭</t>
  </si>
  <si>
    <t>000520.SZ</t>
  </si>
  <si>
    <t>长航凤凰</t>
  </si>
  <si>
    <t>000521.SZ</t>
  </si>
  <si>
    <t>美菱电器</t>
  </si>
  <si>
    <t>000523.SZ</t>
  </si>
  <si>
    <t>广州浪奇</t>
  </si>
  <si>
    <t>000524.SZ</t>
  </si>
  <si>
    <t>岭南控股</t>
  </si>
  <si>
    <t>000525.SZ</t>
  </si>
  <si>
    <t>红太阳</t>
  </si>
  <si>
    <t>000526.SZ</t>
  </si>
  <si>
    <t>紫光学大</t>
  </si>
  <si>
    <t>000528.SZ</t>
  </si>
  <si>
    <t>柳工</t>
  </si>
  <si>
    <t>000529.SZ</t>
  </si>
  <si>
    <t>广弘控股</t>
  </si>
  <si>
    <t>000530.SZ</t>
  </si>
  <si>
    <t>大冷股份</t>
  </si>
  <si>
    <t>000531.SZ</t>
  </si>
  <si>
    <t>穗恒运A</t>
  </si>
  <si>
    <t>000532.SZ</t>
  </si>
  <si>
    <t>力合股份</t>
  </si>
  <si>
    <t>000533.SZ</t>
  </si>
  <si>
    <t>万家乐</t>
  </si>
  <si>
    <t>000534.SZ</t>
  </si>
  <si>
    <t>万泽股份</t>
  </si>
  <si>
    <t>000536.SZ</t>
  </si>
  <si>
    <t>华映科技</t>
  </si>
  <si>
    <t>000537.SZ</t>
  </si>
  <si>
    <t>广宇发展</t>
  </si>
  <si>
    <t>000538.SZ</t>
  </si>
  <si>
    <t>云南白药</t>
  </si>
  <si>
    <t>000539.SZ</t>
  </si>
  <si>
    <t>粤电力A</t>
  </si>
  <si>
    <t>000540.SZ</t>
  </si>
  <si>
    <t>中天城投</t>
  </si>
  <si>
    <t>000541.SZ</t>
  </si>
  <si>
    <t>佛山照明</t>
  </si>
  <si>
    <t>000543.SZ</t>
  </si>
  <si>
    <t>皖能电力</t>
  </si>
  <si>
    <t>000544.SZ</t>
  </si>
  <si>
    <t>中原环保</t>
  </si>
  <si>
    <t>000545.SZ</t>
  </si>
  <si>
    <t>金浦钛业</t>
  </si>
  <si>
    <t>000546.SZ</t>
  </si>
  <si>
    <t>金圆股份</t>
  </si>
  <si>
    <t>000547.SZ</t>
  </si>
  <si>
    <t>航天发展</t>
  </si>
  <si>
    <t>000548.SZ</t>
  </si>
  <si>
    <t>湖南投资</t>
  </si>
  <si>
    <t>000550.SZ</t>
  </si>
  <si>
    <t>江铃汽车</t>
  </si>
  <si>
    <t>000551.SZ</t>
  </si>
  <si>
    <t>创元科技</t>
  </si>
  <si>
    <t>000552.SZ</t>
  </si>
  <si>
    <t>靖远煤电</t>
  </si>
  <si>
    <t>000553.SZ</t>
  </si>
  <si>
    <t>沙隆达A</t>
  </si>
  <si>
    <t>000554.SZ</t>
  </si>
  <si>
    <t>泰山石油</t>
  </si>
  <si>
    <t>000555.SZ</t>
  </si>
  <si>
    <t>神州信息</t>
  </si>
  <si>
    <t>000557.SZ</t>
  </si>
  <si>
    <t>西部创业</t>
  </si>
  <si>
    <t>000558.SZ</t>
  </si>
  <si>
    <t>莱茵体育</t>
  </si>
  <si>
    <t>000559.SZ</t>
  </si>
  <si>
    <t>万向钱潮</t>
  </si>
  <si>
    <t>000560.SZ</t>
  </si>
  <si>
    <t>昆百大A</t>
  </si>
  <si>
    <t>000561.SZ</t>
  </si>
  <si>
    <t>烽火电子</t>
  </si>
  <si>
    <t>000563.SZ</t>
  </si>
  <si>
    <t>陕国投A</t>
  </si>
  <si>
    <t>000564.SZ</t>
  </si>
  <si>
    <t>西安民生</t>
  </si>
  <si>
    <t>000565.SZ</t>
  </si>
  <si>
    <t>渝三峡A</t>
  </si>
  <si>
    <t>000566.SZ</t>
  </si>
  <si>
    <t>海南海药</t>
  </si>
  <si>
    <t>000567.SZ</t>
  </si>
  <si>
    <t>海德股份</t>
  </si>
  <si>
    <t>000568.SZ</t>
  </si>
  <si>
    <t>泸州老窖</t>
  </si>
  <si>
    <t>000570.SZ</t>
  </si>
  <si>
    <t>苏常柴A</t>
  </si>
  <si>
    <t>000571.SZ</t>
  </si>
  <si>
    <t>新大洲Ａ</t>
  </si>
  <si>
    <t>000572.SZ</t>
  </si>
  <si>
    <t>海马汽车</t>
  </si>
  <si>
    <t>000573.SZ</t>
  </si>
  <si>
    <t>粤宏远A</t>
  </si>
  <si>
    <t>000576.SZ</t>
  </si>
  <si>
    <t>广东甘化</t>
  </si>
  <si>
    <t>000581.SZ</t>
  </si>
  <si>
    <t>威孚高科</t>
  </si>
  <si>
    <t>000582.SZ</t>
  </si>
  <si>
    <t>北部湾港</t>
  </si>
  <si>
    <t>000584.SZ</t>
  </si>
  <si>
    <t>友利控股</t>
  </si>
  <si>
    <t>000585.SZ</t>
  </si>
  <si>
    <t>东北电气</t>
  </si>
  <si>
    <t>000586.SZ</t>
  </si>
  <si>
    <t>汇源通信</t>
  </si>
  <si>
    <t>000587.SZ</t>
  </si>
  <si>
    <t>金洲慈航</t>
  </si>
  <si>
    <t>000589.SZ</t>
  </si>
  <si>
    <t>黔轮胎A</t>
  </si>
  <si>
    <t>000590.SZ</t>
  </si>
  <si>
    <t>启迪古汉</t>
  </si>
  <si>
    <t>000591.SZ</t>
  </si>
  <si>
    <t>太阳能</t>
  </si>
  <si>
    <t>000592.SZ</t>
  </si>
  <si>
    <t>平潭发展</t>
  </si>
  <si>
    <t>000593.SZ</t>
  </si>
  <si>
    <t>大通燃气</t>
  </si>
  <si>
    <t>000595.SZ</t>
  </si>
  <si>
    <t>宝塔实业</t>
  </si>
  <si>
    <t>000596.SZ</t>
  </si>
  <si>
    <t>古井贡酒</t>
  </si>
  <si>
    <t>000597.SZ</t>
  </si>
  <si>
    <t>东北制药</t>
  </si>
  <si>
    <t>000598.SZ</t>
  </si>
  <si>
    <t>兴蓉环境</t>
  </si>
  <si>
    <t>000599.SZ</t>
  </si>
  <si>
    <t>青岛双星</t>
  </si>
  <si>
    <t>000600.SZ</t>
  </si>
  <si>
    <t>建投能源</t>
  </si>
  <si>
    <t>000601.SZ</t>
  </si>
  <si>
    <t>韶能股份</t>
  </si>
  <si>
    <t>000603.SZ</t>
  </si>
  <si>
    <t>盛达矿业</t>
  </si>
  <si>
    <t>000605.SZ</t>
  </si>
  <si>
    <t>渤海股份</t>
  </si>
  <si>
    <t>000606.SZ</t>
  </si>
  <si>
    <t>*ST易桥</t>
  </si>
  <si>
    <t>000607.SZ</t>
  </si>
  <si>
    <t>华媒控股</t>
  </si>
  <si>
    <t>000608.SZ</t>
  </si>
  <si>
    <t>阳光股份</t>
  </si>
  <si>
    <t>000609.SZ</t>
  </si>
  <si>
    <t>绵石投资</t>
  </si>
  <si>
    <t>000610.SZ</t>
  </si>
  <si>
    <t>西安旅游</t>
  </si>
  <si>
    <t>000611.SZ</t>
  </si>
  <si>
    <t>*ST天首</t>
  </si>
  <si>
    <t>000612.SZ</t>
  </si>
  <si>
    <t>焦作万方</t>
  </si>
  <si>
    <t>000613.SZ</t>
  </si>
  <si>
    <t>大东海A</t>
  </si>
  <si>
    <t>000615.SZ</t>
  </si>
  <si>
    <t>京汉股份</t>
  </si>
  <si>
    <t>000616.SZ</t>
  </si>
  <si>
    <t>海航投资</t>
  </si>
  <si>
    <t>000617.SZ</t>
  </si>
  <si>
    <t>*ST济柴</t>
  </si>
  <si>
    <t>000619.SZ</t>
  </si>
  <si>
    <t>海螺型材</t>
  </si>
  <si>
    <t>000620.SZ</t>
  </si>
  <si>
    <t>新华联</t>
  </si>
  <si>
    <t>000622.SZ</t>
  </si>
  <si>
    <t>*ST恒立</t>
  </si>
  <si>
    <t>000623.SZ</t>
  </si>
  <si>
    <t>吉林敖东</t>
  </si>
  <si>
    <t>000625.SZ</t>
  </si>
  <si>
    <t>长安汽车</t>
  </si>
  <si>
    <t>000626.SZ</t>
  </si>
  <si>
    <t>如意集团</t>
  </si>
  <si>
    <t>000627.SZ</t>
  </si>
  <si>
    <t>天茂集团</t>
  </si>
  <si>
    <t>000628.SZ</t>
  </si>
  <si>
    <t>高新发展</t>
  </si>
  <si>
    <t>000629.SZ</t>
  </si>
  <si>
    <t>*ST钒钛</t>
  </si>
  <si>
    <t>000630.SZ</t>
  </si>
  <si>
    <t>铜陵有色</t>
  </si>
  <si>
    <t>000631.SZ</t>
  </si>
  <si>
    <t>顺发恒业</t>
  </si>
  <si>
    <t>000632.SZ</t>
  </si>
  <si>
    <t>三木集团</t>
  </si>
  <si>
    <t>000633.SZ</t>
  </si>
  <si>
    <t>*ST合金</t>
  </si>
  <si>
    <t>000635.SZ</t>
  </si>
  <si>
    <t>英力特</t>
  </si>
  <si>
    <t>000636.SZ</t>
  </si>
  <si>
    <t>风华高科</t>
  </si>
  <si>
    <t>000637.SZ</t>
  </si>
  <si>
    <t>茂化实华</t>
  </si>
  <si>
    <t>000638.SZ</t>
  </si>
  <si>
    <t>万方发展</t>
  </si>
  <si>
    <t>000639.SZ</t>
  </si>
  <si>
    <t>西王食品</t>
  </si>
  <si>
    <t>000650.SZ</t>
  </si>
  <si>
    <t>仁和药业</t>
  </si>
  <si>
    <t>000651.SZ</t>
  </si>
  <si>
    <t>格力电器</t>
  </si>
  <si>
    <t>000652.SZ</t>
  </si>
  <si>
    <t>泰达股份</t>
  </si>
  <si>
    <t>000655.SZ</t>
  </si>
  <si>
    <t>金岭矿业</t>
  </si>
  <si>
    <t>000656.SZ</t>
  </si>
  <si>
    <t>金科股份</t>
  </si>
  <si>
    <t>000657.SZ</t>
  </si>
  <si>
    <t>中钨高新</t>
  </si>
  <si>
    <t>000659.SZ</t>
  </si>
  <si>
    <t>珠海中富</t>
  </si>
  <si>
    <t>000661.SZ</t>
  </si>
  <si>
    <t>长春高新</t>
  </si>
  <si>
    <t>000662.SZ</t>
  </si>
  <si>
    <t>天夏智慧</t>
  </si>
  <si>
    <t>000663.SZ</t>
  </si>
  <si>
    <t>永安林业</t>
  </si>
  <si>
    <t>000665.SZ</t>
  </si>
  <si>
    <t>湖北广电</t>
  </si>
  <si>
    <t>000666.SZ</t>
  </si>
  <si>
    <t>经纬纺机</t>
  </si>
  <si>
    <t>000667.SZ</t>
  </si>
  <si>
    <t>美好集团</t>
  </si>
  <si>
    <t>000668.SZ</t>
  </si>
  <si>
    <t>荣丰控股</t>
  </si>
  <si>
    <t>000669.SZ</t>
  </si>
  <si>
    <t>金鸿能源</t>
  </si>
  <si>
    <t>000670.SZ</t>
  </si>
  <si>
    <t>*ST盈方</t>
  </si>
  <si>
    <t>000671.SZ</t>
  </si>
  <si>
    <t>阳光城</t>
  </si>
  <si>
    <t>000672.SZ</t>
  </si>
  <si>
    <t>上峰水泥</t>
  </si>
  <si>
    <t>000673.SZ</t>
  </si>
  <si>
    <t>当代东方</t>
  </si>
  <si>
    <t>000676.SZ</t>
  </si>
  <si>
    <t>智度投资</t>
  </si>
  <si>
    <t>000677.SZ</t>
  </si>
  <si>
    <t>恒天海龙</t>
  </si>
  <si>
    <t>000678.SZ</t>
  </si>
  <si>
    <t>襄阳轴承</t>
  </si>
  <si>
    <t>000679.SZ</t>
  </si>
  <si>
    <t>大连友谊</t>
  </si>
  <si>
    <t>000680.SZ</t>
  </si>
  <si>
    <t>山推股份</t>
  </si>
  <si>
    <t>000681.SZ</t>
  </si>
  <si>
    <t>视觉中国</t>
  </si>
  <si>
    <t>000682.SZ</t>
  </si>
  <si>
    <t>东方电子</t>
  </si>
  <si>
    <t>000683.SZ</t>
  </si>
  <si>
    <t>远兴能源</t>
  </si>
  <si>
    <t>000685.SZ</t>
  </si>
  <si>
    <t>中山公用</t>
  </si>
  <si>
    <t>000686.SZ</t>
  </si>
  <si>
    <t>东北证券</t>
  </si>
  <si>
    <t>000687.SZ</t>
  </si>
  <si>
    <t>华讯方舟</t>
  </si>
  <si>
    <t>000688.SZ</t>
  </si>
  <si>
    <t>建新矿业</t>
  </si>
  <si>
    <t>000690.SZ</t>
  </si>
  <si>
    <t>宝新能源</t>
  </si>
  <si>
    <t>000691.SZ</t>
  </si>
  <si>
    <t>ST亚太</t>
  </si>
  <si>
    <t>000692.SZ</t>
  </si>
  <si>
    <t>惠天热电</t>
  </si>
  <si>
    <t>000693.SZ</t>
  </si>
  <si>
    <t>ST华泽</t>
  </si>
  <si>
    <t>000695.SZ</t>
  </si>
  <si>
    <t>滨海能源</t>
  </si>
  <si>
    <t>000697.SZ</t>
  </si>
  <si>
    <t>炼石有色</t>
  </si>
  <si>
    <t>000698.SZ</t>
  </si>
  <si>
    <t>沈阳化工</t>
  </si>
  <si>
    <t>000700.SZ</t>
  </si>
  <si>
    <t>模塑科技</t>
  </si>
  <si>
    <t>000701.SZ</t>
  </si>
  <si>
    <t>厦门信达</t>
  </si>
  <si>
    <t>000702.SZ</t>
  </si>
  <si>
    <t>正虹科技</t>
  </si>
  <si>
    <t>000703.SZ</t>
  </si>
  <si>
    <t>恒逸石化</t>
  </si>
  <si>
    <t>000705.SZ</t>
  </si>
  <si>
    <t>浙江震元</t>
  </si>
  <si>
    <t>000707.SZ</t>
  </si>
  <si>
    <t>双环科技</t>
  </si>
  <si>
    <t>000710.SZ</t>
  </si>
  <si>
    <t>天兴仪表</t>
  </si>
  <si>
    <t>000711.SZ</t>
  </si>
  <si>
    <t>京蓝科技</t>
  </si>
  <si>
    <t>000712.SZ</t>
  </si>
  <si>
    <t>锦龙股份</t>
  </si>
  <si>
    <t>000713.SZ</t>
  </si>
  <si>
    <t>丰乐种业</t>
  </si>
  <si>
    <t>000715.SZ</t>
  </si>
  <si>
    <t>中兴商业</t>
  </si>
  <si>
    <t>000716.SZ</t>
  </si>
  <si>
    <t>黑芝麻</t>
  </si>
  <si>
    <t>000718.SZ</t>
  </si>
  <si>
    <t>苏宁环球</t>
  </si>
  <si>
    <t>000719.SZ</t>
  </si>
  <si>
    <t>大地传媒</t>
  </si>
  <si>
    <t>000720.SZ</t>
  </si>
  <si>
    <t>新能泰山</t>
  </si>
  <si>
    <t>000721.SZ</t>
  </si>
  <si>
    <t>西安饮食</t>
  </si>
  <si>
    <t>000722.SZ</t>
  </si>
  <si>
    <t>湖南发展</t>
  </si>
  <si>
    <t>000723.SZ</t>
  </si>
  <si>
    <t>美锦能源</t>
  </si>
  <si>
    <t>000725.SZ</t>
  </si>
  <si>
    <t>京东方A</t>
  </si>
  <si>
    <t>000726.SZ</t>
  </si>
  <si>
    <t>鲁泰A</t>
  </si>
  <si>
    <t>000727.SZ</t>
  </si>
  <si>
    <t>华东科技</t>
  </si>
  <si>
    <t>000728.SZ</t>
  </si>
  <si>
    <t>国元证券</t>
  </si>
  <si>
    <t>000729.SZ</t>
  </si>
  <si>
    <t>燕京啤酒</t>
  </si>
  <si>
    <t>000731.SZ</t>
  </si>
  <si>
    <t>四川美丰</t>
  </si>
  <si>
    <t>000732.SZ</t>
  </si>
  <si>
    <t>泰禾集团</t>
  </si>
  <si>
    <t>000733.SZ</t>
  </si>
  <si>
    <t>振华科技</t>
  </si>
  <si>
    <t>000735.SZ</t>
  </si>
  <si>
    <t>罗牛山</t>
  </si>
  <si>
    <t>000736.SZ</t>
  </si>
  <si>
    <t>中房地产</t>
  </si>
  <si>
    <t>000737.SZ</t>
  </si>
  <si>
    <t>南风化工</t>
  </si>
  <si>
    <t>000738.SZ</t>
  </si>
  <si>
    <t>中航动控</t>
  </si>
  <si>
    <t>000739.SZ</t>
  </si>
  <si>
    <t>普洛药业</t>
  </si>
  <si>
    <t>000748.SZ</t>
  </si>
  <si>
    <t>长城信息</t>
  </si>
  <si>
    <t>000750.SZ</t>
  </si>
  <si>
    <t>国海证券</t>
  </si>
  <si>
    <t>000751.SZ</t>
  </si>
  <si>
    <t>锌业股份</t>
  </si>
  <si>
    <t>000752.SZ</t>
  </si>
  <si>
    <t>西藏发展</t>
  </si>
  <si>
    <t>000753.SZ</t>
  </si>
  <si>
    <t>漳州发展</t>
  </si>
  <si>
    <t>000755.SZ</t>
  </si>
  <si>
    <t>山西三维</t>
  </si>
  <si>
    <t>000756.SZ</t>
  </si>
  <si>
    <t>新华制药</t>
  </si>
  <si>
    <t>000757.SZ</t>
  </si>
  <si>
    <t>浩物股份</t>
  </si>
  <si>
    <t>000758.SZ</t>
  </si>
  <si>
    <t>中色股份</t>
  </si>
  <si>
    <t>000759.SZ</t>
  </si>
  <si>
    <t>中百集团</t>
  </si>
  <si>
    <t>000760.SZ</t>
  </si>
  <si>
    <t>斯太尔</t>
  </si>
  <si>
    <t>000762.SZ</t>
  </si>
  <si>
    <t>西藏矿业</t>
  </si>
  <si>
    <t>000766.SZ</t>
  </si>
  <si>
    <t>通化金马</t>
  </si>
  <si>
    <t>000767.SZ</t>
  </si>
  <si>
    <t>漳泽电力</t>
  </si>
  <si>
    <t>000768.SZ</t>
  </si>
  <si>
    <t>中航飞机</t>
  </si>
  <si>
    <t>000776.SZ</t>
  </si>
  <si>
    <t>广发证券</t>
  </si>
  <si>
    <t>000777.SZ</t>
  </si>
  <si>
    <t>中核科技</t>
  </si>
  <si>
    <t>000779.SZ</t>
  </si>
  <si>
    <t>三毛派神</t>
  </si>
  <si>
    <t>000780.SZ</t>
  </si>
  <si>
    <t>平庄能源</t>
  </si>
  <si>
    <t>000782.SZ</t>
  </si>
  <si>
    <t>美达股份</t>
  </si>
  <si>
    <t>000783.SZ</t>
  </si>
  <si>
    <t>长江证券</t>
  </si>
  <si>
    <t>000785.SZ</t>
  </si>
  <si>
    <t>武汉中商</t>
  </si>
  <si>
    <t>000786.SZ</t>
  </si>
  <si>
    <t>北新建材</t>
  </si>
  <si>
    <t>000788.SZ</t>
  </si>
  <si>
    <t>北大医药</t>
  </si>
  <si>
    <t>000789.SZ</t>
  </si>
  <si>
    <t>万年青</t>
  </si>
  <si>
    <t>000790.SZ</t>
  </si>
  <si>
    <t>华神集团</t>
  </si>
  <si>
    <t>000791.SZ</t>
  </si>
  <si>
    <t>甘肃电投</t>
  </si>
  <si>
    <t>000792.SZ</t>
  </si>
  <si>
    <t>盐湖股份</t>
  </si>
  <si>
    <t>000793.SZ</t>
  </si>
  <si>
    <t>华闻传媒</t>
  </si>
  <si>
    <t>000795.SZ</t>
  </si>
  <si>
    <t>英洛华</t>
  </si>
  <si>
    <t>000796.SZ</t>
  </si>
  <si>
    <t>凯撒旅游</t>
  </si>
  <si>
    <t>000797.SZ</t>
  </si>
  <si>
    <t>中国武夷</t>
  </si>
  <si>
    <t>000798.SZ</t>
  </si>
  <si>
    <t>中水渔业</t>
  </si>
  <si>
    <t>000799.SZ</t>
  </si>
  <si>
    <t>酒鬼酒</t>
  </si>
  <si>
    <t>000800.SZ</t>
  </si>
  <si>
    <t>一汽轿车</t>
  </si>
  <si>
    <t>000801.SZ</t>
  </si>
  <si>
    <t>四川九洲</t>
  </si>
  <si>
    <t>000802.SZ</t>
  </si>
  <si>
    <t>北京文化</t>
  </si>
  <si>
    <t>000803.SZ</t>
  </si>
  <si>
    <t>金宇车城</t>
  </si>
  <si>
    <t>000806.SZ</t>
  </si>
  <si>
    <t>银河生物</t>
  </si>
  <si>
    <t>000807.SZ</t>
  </si>
  <si>
    <t>云铝股份</t>
  </si>
  <si>
    <t>000809.SZ</t>
  </si>
  <si>
    <t>铁岭新城</t>
  </si>
  <si>
    <t>000810.SZ</t>
  </si>
  <si>
    <t>创维数字</t>
  </si>
  <si>
    <t>000811.SZ</t>
  </si>
  <si>
    <t>烟台冰轮</t>
  </si>
  <si>
    <t>000812.SZ</t>
  </si>
  <si>
    <t>陕西金叶</t>
  </si>
  <si>
    <t>000813.SZ</t>
  </si>
  <si>
    <t>天山纺织</t>
  </si>
  <si>
    <t>000815.SZ</t>
  </si>
  <si>
    <t>美利纸业</t>
  </si>
  <si>
    <t>000816.SZ</t>
  </si>
  <si>
    <t>智慧农业</t>
  </si>
  <si>
    <t>000818.SZ</t>
  </si>
  <si>
    <t>方大化工</t>
  </si>
  <si>
    <t>000819.SZ</t>
  </si>
  <si>
    <t>岳阳兴长</t>
  </si>
  <si>
    <t>000820.SZ</t>
  </si>
  <si>
    <t>金城股份</t>
  </si>
  <si>
    <t>000821.SZ</t>
  </si>
  <si>
    <t>京山轻机</t>
  </si>
  <si>
    <t>000822.SZ</t>
  </si>
  <si>
    <t>山东海化</t>
  </si>
  <si>
    <t>000823.SZ</t>
  </si>
  <si>
    <t>超声电子</t>
  </si>
  <si>
    <t>000826.SZ</t>
  </si>
  <si>
    <t>启迪桑德</t>
  </si>
  <si>
    <t>000828.SZ</t>
  </si>
  <si>
    <t>东莞控股</t>
  </si>
  <si>
    <t>000829.SZ</t>
  </si>
  <si>
    <t>天音控股</t>
  </si>
  <si>
    <t>000830.SZ</t>
  </si>
  <si>
    <t>鲁西化工</t>
  </si>
  <si>
    <t>000831.SZ</t>
  </si>
  <si>
    <t>*ST五稀</t>
  </si>
  <si>
    <t>000833.SZ</t>
  </si>
  <si>
    <t>贵糖股份</t>
  </si>
  <si>
    <t>000835.SZ</t>
  </si>
  <si>
    <t>长城动漫</t>
  </si>
  <si>
    <t>000836.SZ</t>
  </si>
  <si>
    <t>鑫茂科技</t>
  </si>
  <si>
    <t>000837.SZ</t>
  </si>
  <si>
    <t>秦川机床</t>
  </si>
  <si>
    <t>000838.SZ</t>
  </si>
  <si>
    <t>财信发展</t>
  </si>
  <si>
    <t>000839.SZ</t>
  </si>
  <si>
    <t>中信国安</t>
  </si>
  <si>
    <t>000848.SZ</t>
  </si>
  <si>
    <t>承德露露</t>
  </si>
  <si>
    <t>000850.SZ</t>
  </si>
  <si>
    <t>华茂股份</t>
  </si>
  <si>
    <t>000851.SZ</t>
  </si>
  <si>
    <t>高鸿股份</t>
  </si>
  <si>
    <t>000852.SZ</t>
  </si>
  <si>
    <t>石化机械</t>
  </si>
  <si>
    <t>000856.SZ</t>
  </si>
  <si>
    <t>*ST冀装</t>
  </si>
  <si>
    <t>000858.SZ</t>
  </si>
  <si>
    <t>五粮液</t>
  </si>
  <si>
    <t>000859.SZ</t>
  </si>
  <si>
    <t>国风塑业</t>
  </si>
  <si>
    <t>000860.SZ</t>
  </si>
  <si>
    <t>顺鑫农业</t>
  </si>
  <si>
    <t>000861.SZ</t>
  </si>
  <si>
    <t>海印股份</t>
  </si>
  <si>
    <t>000862.SZ</t>
  </si>
  <si>
    <t>银星能源</t>
  </si>
  <si>
    <t>000863.SZ</t>
  </si>
  <si>
    <t>三湘股份</t>
  </si>
  <si>
    <t>000868.SZ</t>
  </si>
  <si>
    <t>安凯客车</t>
  </si>
  <si>
    <t>000869.SZ</t>
  </si>
  <si>
    <t>张裕A</t>
  </si>
  <si>
    <t>000875.SZ</t>
  </si>
  <si>
    <t>吉电股份</t>
  </si>
  <si>
    <t>000876.SZ</t>
  </si>
  <si>
    <t>新希望</t>
  </si>
  <si>
    <t>000877.SZ</t>
  </si>
  <si>
    <t>天山股份</t>
  </si>
  <si>
    <t>000878.SZ</t>
  </si>
  <si>
    <t>云南铜业</t>
  </si>
  <si>
    <t>000880.SZ</t>
  </si>
  <si>
    <t>潍柴重机</t>
  </si>
  <si>
    <t>000881.SZ</t>
  </si>
  <si>
    <t>大连国际</t>
  </si>
  <si>
    <t>000882.SZ</t>
  </si>
  <si>
    <t>华联股份</t>
  </si>
  <si>
    <t>000883.SZ</t>
  </si>
  <si>
    <t>湖北能源</t>
  </si>
  <si>
    <t>000885.SZ</t>
  </si>
  <si>
    <t>同力水泥</t>
  </si>
  <si>
    <t>000886.SZ</t>
  </si>
  <si>
    <t>海南高速</t>
  </si>
  <si>
    <t>000887.SZ</t>
  </si>
  <si>
    <t>中鼎股份</t>
  </si>
  <si>
    <t>000888.SZ</t>
  </si>
  <si>
    <t>峨眉山A</t>
  </si>
  <si>
    <t>000889.SZ</t>
  </si>
  <si>
    <t>茂业通信</t>
  </si>
  <si>
    <t>000890.SZ</t>
  </si>
  <si>
    <t>法尔胜</t>
  </si>
  <si>
    <t>000892.SZ</t>
  </si>
  <si>
    <t>星美联合</t>
  </si>
  <si>
    <t>000893.SZ</t>
  </si>
  <si>
    <t>东凌国际</t>
  </si>
  <si>
    <t>000895.SZ</t>
  </si>
  <si>
    <t>双汇发展</t>
  </si>
  <si>
    <t>000897.SZ</t>
  </si>
  <si>
    <t>津滨发展</t>
  </si>
  <si>
    <t>000899.SZ</t>
  </si>
  <si>
    <t>赣能股份</t>
  </si>
  <si>
    <t>000900.SZ</t>
  </si>
  <si>
    <t>现代投资</t>
  </si>
  <si>
    <t>000901.SZ</t>
  </si>
  <si>
    <t>航天科技</t>
  </si>
  <si>
    <t>000902.SZ</t>
  </si>
  <si>
    <t>新洋丰</t>
  </si>
  <si>
    <t>000903.SZ</t>
  </si>
  <si>
    <t>云内动力</t>
  </si>
  <si>
    <t>000905.SZ</t>
  </si>
  <si>
    <t>厦门港务</t>
  </si>
  <si>
    <t>000908.SZ</t>
  </si>
  <si>
    <t>景峰医药</t>
  </si>
  <si>
    <t>000909.SZ</t>
  </si>
  <si>
    <t>数源科技</t>
  </si>
  <si>
    <t>000910.SZ</t>
  </si>
  <si>
    <t>大亚科技</t>
  </si>
  <si>
    <t>000911.SZ</t>
  </si>
  <si>
    <t>南宁糖业</t>
  </si>
  <si>
    <t>000912.SZ</t>
  </si>
  <si>
    <t>泸天化</t>
  </si>
  <si>
    <t>000913.SZ</t>
  </si>
  <si>
    <t>*ST钱江</t>
  </si>
  <si>
    <t>000915.SZ</t>
  </si>
  <si>
    <t>山大华特</t>
  </si>
  <si>
    <t>000916.SZ</t>
  </si>
  <si>
    <t>华北高速</t>
  </si>
  <si>
    <t>000917.SZ</t>
  </si>
  <si>
    <t>电广传媒</t>
  </si>
  <si>
    <t>000918.SZ</t>
  </si>
  <si>
    <t>嘉凯城</t>
  </si>
  <si>
    <t>000919.SZ</t>
  </si>
  <si>
    <t>金陵药业</t>
  </si>
  <si>
    <t>000920.SZ</t>
  </si>
  <si>
    <t>南方汇通</t>
  </si>
  <si>
    <t>000921.SZ</t>
  </si>
  <si>
    <t>海信科龙</t>
  </si>
  <si>
    <t>000922.SZ</t>
  </si>
  <si>
    <t>佳电股份</t>
  </si>
  <si>
    <t>000923.SZ</t>
  </si>
  <si>
    <t>河北宣工</t>
  </si>
  <si>
    <t>000925.SZ</t>
  </si>
  <si>
    <t>众合科技</t>
  </si>
  <si>
    <t>000926.SZ</t>
  </si>
  <si>
    <t>福星股份</t>
  </si>
  <si>
    <t>000927.SZ</t>
  </si>
  <si>
    <t>一汽夏利</t>
  </si>
  <si>
    <t>000928.SZ</t>
  </si>
  <si>
    <t>中钢国际</t>
  </si>
  <si>
    <t>000929.SZ</t>
  </si>
  <si>
    <t>兰州黄河</t>
  </si>
  <si>
    <t>000930.SZ</t>
  </si>
  <si>
    <t>中粮生化</t>
  </si>
  <si>
    <t>000931.SZ</t>
  </si>
  <si>
    <t>中关村</t>
  </si>
  <si>
    <t>000933.SZ</t>
  </si>
  <si>
    <t>*ST神火</t>
  </si>
  <si>
    <t>000935.SZ</t>
  </si>
  <si>
    <t>四川双马</t>
  </si>
  <si>
    <t>000936.SZ</t>
  </si>
  <si>
    <t>华西股份</t>
  </si>
  <si>
    <t>000937.SZ</t>
  </si>
  <si>
    <t>冀中能源</t>
  </si>
  <si>
    <t>000938.SZ</t>
  </si>
  <si>
    <t>紫光股份</t>
  </si>
  <si>
    <t>000939.SZ</t>
  </si>
  <si>
    <t>凯迪生态</t>
  </si>
  <si>
    <t>000948.SZ</t>
  </si>
  <si>
    <t>南天信息</t>
  </si>
  <si>
    <t>000949.SZ</t>
  </si>
  <si>
    <t>新乡化纤</t>
  </si>
  <si>
    <t>000950.SZ</t>
  </si>
  <si>
    <t>*ST建峰</t>
  </si>
  <si>
    <t>000951.SZ</t>
  </si>
  <si>
    <t>中国重汽</t>
  </si>
  <si>
    <t>000952.SZ</t>
  </si>
  <si>
    <t>广济药业</t>
  </si>
  <si>
    <t>000953.SZ</t>
  </si>
  <si>
    <t>河池化工</t>
  </si>
  <si>
    <t>000955.SZ</t>
  </si>
  <si>
    <t>欣龙控股</t>
  </si>
  <si>
    <t>000957.SZ</t>
  </si>
  <si>
    <t>中通客车</t>
  </si>
  <si>
    <t>000958.SZ</t>
  </si>
  <si>
    <t>东方能源</t>
  </si>
  <si>
    <t>000960.SZ</t>
  </si>
  <si>
    <t>锡业股份</t>
  </si>
  <si>
    <t>000961.SZ</t>
  </si>
  <si>
    <t>中南建设</t>
  </si>
  <si>
    <t>000962.SZ</t>
  </si>
  <si>
    <t>*ST东钽</t>
  </si>
  <si>
    <t>000963.SZ</t>
  </si>
  <si>
    <t>华东医药</t>
  </si>
  <si>
    <t>000965.SZ</t>
  </si>
  <si>
    <t>天保基建</t>
  </si>
  <si>
    <t>000966.SZ</t>
  </si>
  <si>
    <t>长源电力</t>
  </si>
  <si>
    <t>000967.SZ</t>
  </si>
  <si>
    <t>盈峰环境</t>
  </si>
  <si>
    <t>000968.SZ</t>
  </si>
  <si>
    <t>*ST煤气</t>
  </si>
  <si>
    <t>000969.SZ</t>
  </si>
  <si>
    <t>安泰科技</t>
  </si>
  <si>
    <t>000970.SZ</t>
  </si>
  <si>
    <t>中科三环</t>
  </si>
  <si>
    <t>000971.SZ</t>
  </si>
  <si>
    <t>高升控股</t>
  </si>
  <si>
    <t>000972.SZ</t>
  </si>
  <si>
    <t>中基健康</t>
  </si>
  <si>
    <t>000973.SZ</t>
  </si>
  <si>
    <t>佛塑科技</t>
  </si>
  <si>
    <t>000975.SZ</t>
  </si>
  <si>
    <t>银泰资源</t>
  </si>
  <si>
    <t>000976.SZ</t>
  </si>
  <si>
    <t>春晖股份</t>
  </si>
  <si>
    <t>000977.SZ</t>
  </si>
  <si>
    <t>浪潮信息</t>
  </si>
  <si>
    <t>000978.SZ</t>
  </si>
  <si>
    <t>桂林旅游</t>
  </si>
  <si>
    <t>000979.SZ</t>
  </si>
  <si>
    <t>中弘股份</t>
  </si>
  <si>
    <t>000980.SZ</t>
  </si>
  <si>
    <t>金马股份</t>
  </si>
  <si>
    <t>000981.SZ</t>
  </si>
  <si>
    <t>银亿股份</t>
  </si>
  <si>
    <t>000982.SZ</t>
  </si>
  <si>
    <t>中银绒业</t>
  </si>
  <si>
    <t>000983.SZ</t>
  </si>
  <si>
    <t>西山煤电</t>
  </si>
  <si>
    <t>000985.SZ</t>
  </si>
  <si>
    <t>大庆华科</t>
  </si>
  <si>
    <t>000987.SZ</t>
  </si>
  <si>
    <t>广州友谊</t>
  </si>
  <si>
    <t>000988.SZ</t>
  </si>
  <si>
    <t>华工科技</t>
  </si>
  <si>
    <t>000989.SZ</t>
  </si>
  <si>
    <t>九芝堂</t>
  </si>
  <si>
    <t>000990.SZ</t>
  </si>
  <si>
    <t>诚志股份</t>
  </si>
  <si>
    <t>000993.SZ</t>
  </si>
  <si>
    <t>闽东电力</t>
  </si>
  <si>
    <t>000995.SZ</t>
  </si>
  <si>
    <t>*ST皇台</t>
  </si>
  <si>
    <t>000996.SZ</t>
  </si>
  <si>
    <t>中国中期</t>
  </si>
  <si>
    <t>000997.SZ</t>
  </si>
  <si>
    <t>新大陆</t>
  </si>
  <si>
    <t>000998.SZ</t>
  </si>
  <si>
    <t>隆平高科</t>
  </si>
  <si>
    <t>000999.SZ</t>
  </si>
  <si>
    <t>华润三九</t>
  </si>
  <si>
    <t>001696.SZ</t>
  </si>
  <si>
    <t>宗申动力</t>
  </si>
  <si>
    <t>001896.SZ</t>
  </si>
  <si>
    <t>豫能控股</t>
  </si>
  <si>
    <t>001979.SZ</t>
  </si>
  <si>
    <t>招商蛇口</t>
  </si>
  <si>
    <t>002001.SZ</t>
  </si>
  <si>
    <t>新和成</t>
  </si>
  <si>
    <t>002002.SZ</t>
  </si>
  <si>
    <t>鸿达兴业</t>
  </si>
  <si>
    <t>002003.SZ</t>
  </si>
  <si>
    <t>伟星股份</t>
  </si>
  <si>
    <t>002004.SZ</t>
  </si>
  <si>
    <t>华邦健康</t>
  </si>
  <si>
    <t>002005.SZ</t>
  </si>
  <si>
    <t>德豪润达</t>
  </si>
  <si>
    <t>002006.SZ</t>
  </si>
  <si>
    <t>精功科技</t>
  </si>
  <si>
    <t>002007.SZ</t>
  </si>
  <si>
    <t>华兰生物</t>
  </si>
  <si>
    <t>002008.SZ</t>
  </si>
  <si>
    <t>大族激光</t>
  </si>
  <si>
    <t>002009.SZ</t>
  </si>
  <si>
    <t>天奇股份</t>
  </si>
  <si>
    <t>002010.SZ</t>
  </si>
  <si>
    <t>传化股份</t>
  </si>
  <si>
    <t>002011.SZ</t>
  </si>
  <si>
    <t>盾安环境</t>
  </si>
  <si>
    <t>002012.SZ</t>
  </si>
  <si>
    <t>凯恩股份</t>
  </si>
  <si>
    <t>002013.SZ</t>
  </si>
  <si>
    <t>中航机电</t>
  </si>
  <si>
    <t>002014.SZ</t>
  </si>
  <si>
    <t>永新股份</t>
  </si>
  <si>
    <t>002015.SZ</t>
  </si>
  <si>
    <t>霞客环保</t>
  </si>
  <si>
    <t>002016.SZ</t>
  </si>
  <si>
    <t>世荣兆业</t>
  </si>
  <si>
    <t>002017.SZ</t>
  </si>
  <si>
    <t>东信和平</t>
  </si>
  <si>
    <t>002018.SZ</t>
  </si>
  <si>
    <t>华信国际</t>
  </si>
  <si>
    <t>002019.SZ</t>
  </si>
  <si>
    <t>亿帆鑫富</t>
  </si>
  <si>
    <t>002020.SZ</t>
  </si>
  <si>
    <t>京新药业</t>
  </si>
  <si>
    <t>002021.SZ</t>
  </si>
  <si>
    <t>中捷资源</t>
  </si>
  <si>
    <t>002022.SZ</t>
  </si>
  <si>
    <t>科华生物</t>
  </si>
  <si>
    <t>002023.SZ</t>
  </si>
  <si>
    <t>海特高新</t>
  </si>
  <si>
    <t>002024.SZ</t>
  </si>
  <si>
    <t>苏宁云商</t>
  </si>
  <si>
    <t>002025.SZ</t>
  </si>
  <si>
    <t>航天电器</t>
  </si>
  <si>
    <t>002026.SZ</t>
  </si>
  <si>
    <t>山东威达</t>
  </si>
  <si>
    <t>002027.SZ</t>
  </si>
  <si>
    <t>分众传媒</t>
  </si>
  <si>
    <t>002028.SZ</t>
  </si>
  <si>
    <t>思源电气</t>
  </si>
  <si>
    <t>002029.SZ</t>
  </si>
  <si>
    <t>七匹狼</t>
  </si>
  <si>
    <t>002030.SZ</t>
  </si>
  <si>
    <t>达安基因</t>
  </si>
  <si>
    <t>002031.SZ</t>
  </si>
  <si>
    <t>巨轮智能</t>
  </si>
  <si>
    <t>002032.SZ</t>
  </si>
  <si>
    <t>苏泊尔</t>
  </si>
  <si>
    <t>002033.SZ</t>
  </si>
  <si>
    <t>丽江旅游</t>
  </si>
  <si>
    <t>002034.SZ</t>
  </si>
  <si>
    <t>美欣达</t>
  </si>
  <si>
    <t>002035.SZ</t>
  </si>
  <si>
    <t>华帝股份</t>
  </si>
  <si>
    <t>002036.SZ</t>
  </si>
  <si>
    <t>联创电子</t>
  </si>
  <si>
    <t>002037.SZ</t>
  </si>
  <si>
    <t>久联发展</t>
  </si>
  <si>
    <t>002038.SZ</t>
  </si>
  <si>
    <t>双鹭药业</t>
  </si>
  <si>
    <t>002039.SZ</t>
  </si>
  <si>
    <t>黔源电力</t>
  </si>
  <si>
    <t>002040.SZ</t>
  </si>
  <si>
    <t>南京港</t>
  </si>
  <si>
    <t>002041.SZ</t>
  </si>
  <si>
    <t>登海种业</t>
  </si>
  <si>
    <t>002042.SZ</t>
  </si>
  <si>
    <t>华孚色纺</t>
  </si>
  <si>
    <t>002043.SZ</t>
  </si>
  <si>
    <t>兔宝宝</t>
  </si>
  <si>
    <t>002044.SZ</t>
  </si>
  <si>
    <t>美年健康</t>
  </si>
  <si>
    <t>002045.SZ</t>
  </si>
  <si>
    <t>国光电器</t>
  </si>
  <si>
    <t>002046.SZ</t>
  </si>
  <si>
    <t>轴研科技</t>
  </si>
  <si>
    <t>002047.SZ</t>
  </si>
  <si>
    <t>宝鹰股份</t>
  </si>
  <si>
    <t>002048.SZ</t>
  </si>
  <si>
    <t>宁波华翔</t>
  </si>
  <si>
    <t>002049.SZ</t>
  </si>
  <si>
    <t>紫光国芯</t>
  </si>
  <si>
    <t>002050.SZ</t>
  </si>
  <si>
    <t>三花股份</t>
  </si>
  <si>
    <t>002051.SZ</t>
  </si>
  <si>
    <t>中工国际</t>
  </si>
  <si>
    <t>002052.SZ</t>
  </si>
  <si>
    <t>同洲电子</t>
  </si>
  <si>
    <t>002053.SZ</t>
  </si>
  <si>
    <t>云南盐化</t>
  </si>
  <si>
    <t>002054.SZ</t>
  </si>
  <si>
    <t>德美化工</t>
  </si>
  <si>
    <t>002055.SZ</t>
  </si>
  <si>
    <t>得润电子</t>
  </si>
  <si>
    <t>002056.SZ</t>
  </si>
  <si>
    <t>横店东磁</t>
  </si>
  <si>
    <t>002057.SZ</t>
  </si>
  <si>
    <t>中钢天源</t>
  </si>
  <si>
    <t>002058.SZ</t>
  </si>
  <si>
    <t>威尔泰</t>
  </si>
  <si>
    <t>002059.SZ</t>
  </si>
  <si>
    <t>云南旅游</t>
  </si>
  <si>
    <t>002060.SZ</t>
  </si>
  <si>
    <t>粤水电</t>
  </si>
  <si>
    <t>002061.SZ</t>
  </si>
  <si>
    <t>*ST江化</t>
  </si>
  <si>
    <t>002062.SZ</t>
  </si>
  <si>
    <t>宏润建设</t>
  </si>
  <si>
    <t>002063.SZ</t>
  </si>
  <si>
    <t>远光软件</t>
  </si>
  <si>
    <t>002064.SZ</t>
  </si>
  <si>
    <t>华峰氨纶</t>
  </si>
  <si>
    <t>002065.SZ</t>
  </si>
  <si>
    <t>东华软件</t>
  </si>
  <si>
    <t>002066.SZ</t>
  </si>
  <si>
    <t>瑞泰科技</t>
  </si>
  <si>
    <t>002067.SZ</t>
  </si>
  <si>
    <t>景兴纸业</t>
  </si>
  <si>
    <t>002068.SZ</t>
  </si>
  <si>
    <t>黑猫股份</t>
  </si>
  <si>
    <t>002069.SZ</t>
  </si>
  <si>
    <t>*ST獐岛</t>
  </si>
  <si>
    <t>002070.SZ</t>
  </si>
  <si>
    <t>众和股份</t>
  </si>
  <si>
    <t>002071.SZ</t>
  </si>
  <si>
    <t>长城影视</t>
  </si>
  <si>
    <t>002072.SZ</t>
  </si>
  <si>
    <t>凯瑞德</t>
  </si>
  <si>
    <t>002073.SZ</t>
  </si>
  <si>
    <t>软控股份</t>
  </si>
  <si>
    <t>002074.SZ</t>
  </si>
  <si>
    <t>国轩高科</t>
  </si>
  <si>
    <t>002076.SZ</t>
  </si>
  <si>
    <t>雪莱特</t>
  </si>
  <si>
    <t>002077.SZ</t>
  </si>
  <si>
    <t>大港股份</t>
  </si>
  <si>
    <t>002078.SZ</t>
  </si>
  <si>
    <t>太阳纸业</t>
  </si>
  <si>
    <t>002079.SZ</t>
  </si>
  <si>
    <t>苏州固锝</t>
  </si>
  <si>
    <t>002080.SZ</t>
  </si>
  <si>
    <t>中材科技</t>
  </si>
  <si>
    <t>002081.SZ</t>
  </si>
  <si>
    <t>金螳螂</t>
  </si>
  <si>
    <t>002082.SZ</t>
  </si>
  <si>
    <t>栋梁新材</t>
  </si>
  <si>
    <t>002083.SZ</t>
  </si>
  <si>
    <t>孚日股份</t>
  </si>
  <si>
    <t>002084.SZ</t>
  </si>
  <si>
    <t>海鸥卫浴</t>
  </si>
  <si>
    <t>002085.SZ</t>
  </si>
  <si>
    <t>万丰奥威</t>
  </si>
  <si>
    <t>002086.SZ</t>
  </si>
  <si>
    <t>东方海洋</t>
  </si>
  <si>
    <t>002087.SZ</t>
  </si>
  <si>
    <t>新野纺织</t>
  </si>
  <si>
    <t>002088.SZ</t>
  </si>
  <si>
    <t>鲁阳节能</t>
  </si>
  <si>
    <t>002089.SZ</t>
  </si>
  <si>
    <t>新海宜</t>
  </si>
  <si>
    <t>002090.SZ</t>
  </si>
  <si>
    <t>金智科技</t>
  </si>
  <si>
    <t>002091.SZ</t>
  </si>
  <si>
    <t>江苏国泰</t>
  </si>
  <si>
    <t>002092.SZ</t>
  </si>
  <si>
    <t>中泰化学</t>
  </si>
  <si>
    <t>002093.SZ</t>
  </si>
  <si>
    <t>国脉科技</t>
  </si>
  <si>
    <t>002094.SZ</t>
  </si>
  <si>
    <t>青岛金王</t>
  </si>
  <si>
    <t>002095.SZ</t>
  </si>
  <si>
    <t>生意宝</t>
  </si>
  <si>
    <t>002096.SZ</t>
  </si>
  <si>
    <t>南岭民爆</t>
  </si>
  <si>
    <t>002097.SZ</t>
  </si>
  <si>
    <t>山河智能</t>
  </si>
  <si>
    <t>002098.SZ</t>
  </si>
  <si>
    <t>浔兴股份</t>
  </si>
  <si>
    <t>002099.SZ</t>
  </si>
  <si>
    <t>海翔药业</t>
  </si>
  <si>
    <t>002100.SZ</t>
  </si>
  <si>
    <t>天康生物</t>
  </si>
  <si>
    <t>002101.SZ</t>
  </si>
  <si>
    <t>广东鸿图</t>
  </si>
  <si>
    <t>002102.SZ</t>
  </si>
  <si>
    <t>冠福股份</t>
  </si>
  <si>
    <t>002103.SZ</t>
  </si>
  <si>
    <t>广博股份</t>
  </si>
  <si>
    <t>002104.SZ</t>
  </si>
  <si>
    <t>恒宝股份</t>
  </si>
  <si>
    <t>002105.SZ</t>
  </si>
  <si>
    <t>信隆实业</t>
  </si>
  <si>
    <t>002106.SZ</t>
  </si>
  <si>
    <t>莱宝高科</t>
  </si>
  <si>
    <t>002107.SZ</t>
  </si>
  <si>
    <t>沃华医药</t>
  </si>
  <si>
    <t>002108.SZ</t>
  </si>
  <si>
    <t>沧州明珠</t>
  </si>
  <si>
    <t>002109.SZ</t>
  </si>
  <si>
    <t>*ST兴化</t>
  </si>
  <si>
    <t>002111.SZ</t>
  </si>
  <si>
    <t>威海广泰</t>
  </si>
  <si>
    <t>002112.SZ</t>
  </si>
  <si>
    <t>三变科技</t>
  </si>
  <si>
    <t>002113.SZ</t>
  </si>
  <si>
    <t>天润数娱</t>
  </si>
  <si>
    <t>002114.SZ</t>
  </si>
  <si>
    <t>罗平锌电</t>
  </si>
  <si>
    <t>002115.SZ</t>
  </si>
  <si>
    <t>三维通信</t>
  </si>
  <si>
    <t>002116.SZ</t>
  </si>
  <si>
    <t>中国海诚</t>
  </si>
  <si>
    <t>002117.SZ</t>
  </si>
  <si>
    <t>东港股份</t>
  </si>
  <si>
    <t>002118.SZ</t>
  </si>
  <si>
    <t>紫鑫药业</t>
  </si>
  <si>
    <t>002119.SZ</t>
  </si>
  <si>
    <t>康强电子</t>
  </si>
  <si>
    <t>002120.SZ</t>
  </si>
  <si>
    <t>新海股份</t>
  </si>
  <si>
    <t>002121.SZ</t>
  </si>
  <si>
    <t>科陆电子</t>
  </si>
  <si>
    <t>002122.SZ</t>
  </si>
  <si>
    <t>天马股份</t>
  </si>
  <si>
    <t>002123.SZ</t>
  </si>
  <si>
    <t>荣信股份</t>
  </si>
  <si>
    <t>002124.SZ</t>
  </si>
  <si>
    <t>天邦股份</t>
  </si>
  <si>
    <t>002125.SZ</t>
  </si>
  <si>
    <t>湘潭电化</t>
  </si>
  <si>
    <t>002126.SZ</t>
  </si>
  <si>
    <t>银轮股份</t>
  </si>
  <si>
    <t>002127.SZ</t>
  </si>
  <si>
    <t>南极电商</t>
  </si>
  <si>
    <t>002128.SZ</t>
  </si>
  <si>
    <t>露天煤业</t>
  </si>
  <si>
    <t>002129.SZ</t>
  </si>
  <si>
    <t>中环股份</t>
  </si>
  <si>
    <t>002130.SZ</t>
  </si>
  <si>
    <t>沃尔核材</t>
  </si>
  <si>
    <t>002131.SZ</t>
  </si>
  <si>
    <t>利欧股份</t>
  </si>
  <si>
    <t>002132.SZ</t>
  </si>
  <si>
    <t>恒星科技</t>
  </si>
  <si>
    <t>002133.SZ</t>
  </si>
  <si>
    <t>广宇集团</t>
  </si>
  <si>
    <t>002134.SZ</t>
  </si>
  <si>
    <t>天津普林</t>
  </si>
  <si>
    <t>002135.SZ</t>
  </si>
  <si>
    <t>东南网架</t>
  </si>
  <si>
    <t>002136.SZ</t>
  </si>
  <si>
    <t>安纳达</t>
  </si>
  <si>
    <t>002137.SZ</t>
  </si>
  <si>
    <t>麦达数字</t>
  </si>
  <si>
    <t>002138.SZ</t>
  </si>
  <si>
    <t>顺络电子</t>
  </si>
  <si>
    <t>002139.SZ</t>
  </si>
  <si>
    <t>拓邦股份</t>
  </si>
  <si>
    <t>002140.SZ</t>
  </si>
  <si>
    <t>东华科技</t>
  </si>
  <si>
    <t>002141.SZ</t>
  </si>
  <si>
    <t>蓉胜超微</t>
  </si>
  <si>
    <t>002142.SZ</t>
  </si>
  <si>
    <t>宁波银行</t>
  </si>
  <si>
    <t>002143.SZ</t>
  </si>
  <si>
    <t>印纪传媒</t>
  </si>
  <si>
    <t>002144.SZ</t>
  </si>
  <si>
    <t>宏达高科</t>
  </si>
  <si>
    <t>002145.SZ</t>
  </si>
  <si>
    <t>中核钛白</t>
  </si>
  <si>
    <t>002146.SZ</t>
  </si>
  <si>
    <t>荣盛发展</t>
  </si>
  <si>
    <t>002147.SZ</t>
  </si>
  <si>
    <t>新光圆成</t>
  </si>
  <si>
    <t>002148.SZ</t>
  </si>
  <si>
    <t>北纬通信</t>
  </si>
  <si>
    <t>002149.SZ</t>
  </si>
  <si>
    <t>西部材料</t>
  </si>
  <si>
    <t>002150.SZ</t>
  </si>
  <si>
    <t>通润装备</t>
  </si>
  <si>
    <t>002151.SZ</t>
  </si>
  <si>
    <t>北斗星通</t>
  </si>
  <si>
    <t>002152.SZ</t>
  </si>
  <si>
    <t>广电运通</t>
  </si>
  <si>
    <t>002153.SZ</t>
  </si>
  <si>
    <t>石基信息</t>
  </si>
  <si>
    <t>002154.SZ</t>
  </si>
  <si>
    <t>报喜鸟</t>
  </si>
  <si>
    <t>002155.SZ</t>
  </si>
  <si>
    <t>湖南黄金</t>
  </si>
  <si>
    <t>002156.SZ</t>
  </si>
  <si>
    <t>通富微电</t>
  </si>
  <si>
    <t>002157.SZ</t>
  </si>
  <si>
    <t>正邦科技</t>
  </si>
  <si>
    <t>002158.SZ</t>
  </si>
  <si>
    <t>汉钟精机</t>
  </si>
  <si>
    <t>002159.SZ</t>
  </si>
  <si>
    <t>三特索道</t>
  </si>
  <si>
    <t>002160.SZ</t>
  </si>
  <si>
    <t>常铝股份</t>
  </si>
  <si>
    <t>002161.SZ</t>
  </si>
  <si>
    <t>远望谷</t>
  </si>
  <si>
    <t>002162.SZ</t>
  </si>
  <si>
    <t>悦心健康</t>
  </si>
  <si>
    <t>002163.SZ</t>
  </si>
  <si>
    <t>中航三鑫</t>
  </si>
  <si>
    <t>002164.SZ</t>
  </si>
  <si>
    <t>宁波东力</t>
  </si>
  <si>
    <t>002165.SZ</t>
  </si>
  <si>
    <t>红宝丽</t>
  </si>
  <si>
    <t>002166.SZ</t>
  </si>
  <si>
    <t>莱茵生物</t>
  </si>
  <si>
    <t>002167.SZ</t>
  </si>
  <si>
    <t>东方锆业</t>
  </si>
  <si>
    <t>002168.SZ</t>
  </si>
  <si>
    <t>深圳惠程</t>
  </si>
  <si>
    <t>002169.SZ</t>
  </si>
  <si>
    <t>智光电气</t>
  </si>
  <si>
    <t>002170.SZ</t>
  </si>
  <si>
    <t>芭田股份</t>
  </si>
  <si>
    <t>002171.SZ</t>
  </si>
  <si>
    <t>楚江新材</t>
  </si>
  <si>
    <t>002172.SZ</t>
  </si>
  <si>
    <t>澳洋科技</t>
  </si>
  <si>
    <t>002173.SZ</t>
  </si>
  <si>
    <t>*ST创疗</t>
  </si>
  <si>
    <t>002174.SZ</t>
  </si>
  <si>
    <t>游族网络</t>
  </si>
  <si>
    <t>002175.SZ</t>
  </si>
  <si>
    <t>东方网络</t>
  </si>
  <si>
    <t>002176.SZ</t>
  </si>
  <si>
    <t>江特电机</t>
  </si>
  <si>
    <t>002177.SZ</t>
  </si>
  <si>
    <t>御银股份</t>
  </si>
  <si>
    <t>002178.SZ</t>
  </si>
  <si>
    <t>延华智能</t>
  </si>
  <si>
    <t>002179.SZ</t>
  </si>
  <si>
    <t>中航光电</t>
  </si>
  <si>
    <t>002180.SZ</t>
  </si>
  <si>
    <t>艾派克</t>
  </si>
  <si>
    <t>002181.SZ</t>
  </si>
  <si>
    <t>粤传媒</t>
  </si>
  <si>
    <t>002182.SZ</t>
  </si>
  <si>
    <t>云海金属</t>
  </si>
  <si>
    <t>002183.SZ</t>
  </si>
  <si>
    <t>怡亚通</t>
  </si>
  <si>
    <t>002184.SZ</t>
  </si>
  <si>
    <t>海得控制</t>
  </si>
  <si>
    <t>002185.SZ</t>
  </si>
  <si>
    <t>华天科技</t>
  </si>
  <si>
    <t>002186.SZ</t>
  </si>
  <si>
    <t>全聚德</t>
  </si>
  <si>
    <t>002187.SZ</t>
  </si>
  <si>
    <t>广百股份</t>
  </si>
  <si>
    <t>002188.SZ</t>
  </si>
  <si>
    <t>巴士在线</t>
  </si>
  <si>
    <t>002189.SZ</t>
  </si>
  <si>
    <t>利达光电</t>
  </si>
  <si>
    <t>002190.SZ</t>
  </si>
  <si>
    <t>成飞集成</t>
  </si>
  <si>
    <t>002191.SZ</t>
  </si>
  <si>
    <t>劲嘉股份</t>
  </si>
  <si>
    <t>002192.SZ</t>
  </si>
  <si>
    <t>融捷股份</t>
  </si>
  <si>
    <t>002193.SZ</t>
  </si>
  <si>
    <t>山东如意</t>
  </si>
  <si>
    <t>002194.SZ</t>
  </si>
  <si>
    <t>武汉凡谷</t>
  </si>
  <si>
    <t>002195.SZ</t>
  </si>
  <si>
    <t>二三四五</t>
  </si>
  <si>
    <t>002196.SZ</t>
  </si>
  <si>
    <t>方正电机</t>
  </si>
  <si>
    <t>002197.SZ</t>
  </si>
  <si>
    <t>证通电子</t>
  </si>
  <si>
    <t>002198.SZ</t>
  </si>
  <si>
    <t>嘉应制药</t>
  </si>
  <si>
    <t>002199.SZ</t>
  </si>
  <si>
    <t>*ST东晶</t>
  </si>
  <si>
    <t>002200.SZ</t>
  </si>
  <si>
    <t>云投生态</t>
  </si>
  <si>
    <t>002201.SZ</t>
  </si>
  <si>
    <t>九鼎新材</t>
  </si>
  <si>
    <t>002202.SZ</t>
  </si>
  <si>
    <t>金风科技</t>
  </si>
  <si>
    <t>002203.SZ</t>
  </si>
  <si>
    <t>海亮股份</t>
  </si>
  <si>
    <t>002204.SZ</t>
  </si>
  <si>
    <t>大连重工</t>
  </si>
  <si>
    <t>002205.SZ</t>
  </si>
  <si>
    <t>国统股份</t>
  </si>
  <si>
    <t>002206.SZ</t>
  </si>
  <si>
    <t>海利得</t>
  </si>
  <si>
    <t>002207.SZ</t>
  </si>
  <si>
    <t>准油股份</t>
  </si>
  <si>
    <t>002208.SZ</t>
  </si>
  <si>
    <t>合肥城建</t>
  </si>
  <si>
    <t>002209.SZ</t>
  </si>
  <si>
    <t>达意隆</t>
  </si>
  <si>
    <t>002210.SZ</t>
  </si>
  <si>
    <t>飞马国际</t>
  </si>
  <si>
    <t>002211.SZ</t>
  </si>
  <si>
    <t>宏达新材</t>
  </si>
  <si>
    <t>002212.SZ</t>
  </si>
  <si>
    <t>南洋股份</t>
  </si>
  <si>
    <t>002213.SZ</t>
  </si>
  <si>
    <t>特尔佳</t>
  </si>
  <si>
    <t>002214.SZ</t>
  </si>
  <si>
    <t>大立科技</t>
  </si>
  <si>
    <t>002215.SZ</t>
  </si>
  <si>
    <t>诺普信</t>
  </si>
  <si>
    <t>002216.SZ</t>
  </si>
  <si>
    <t>三全食品</t>
  </si>
  <si>
    <t>002217.SZ</t>
  </si>
  <si>
    <t>合力泰</t>
  </si>
  <si>
    <t>002218.SZ</t>
  </si>
  <si>
    <t>拓日新能</t>
  </si>
  <si>
    <t>002219.SZ</t>
  </si>
  <si>
    <t>恒康医疗</t>
  </si>
  <si>
    <t>002220.SZ</t>
  </si>
  <si>
    <t>天宝股份</t>
  </si>
  <si>
    <t>002221.SZ</t>
  </si>
  <si>
    <t>东华能源</t>
  </si>
  <si>
    <t>002222.SZ</t>
  </si>
  <si>
    <t>福晶科技</t>
  </si>
  <si>
    <t>002223.SZ</t>
  </si>
  <si>
    <t>鱼跃医疗</t>
  </si>
  <si>
    <t>002224.SZ</t>
  </si>
  <si>
    <t>三力士</t>
  </si>
  <si>
    <t>002225.SZ</t>
  </si>
  <si>
    <t>濮耐股份</t>
  </si>
  <si>
    <t>002226.SZ</t>
  </si>
  <si>
    <t>江南化工</t>
  </si>
  <si>
    <t>002227.SZ</t>
  </si>
  <si>
    <t>奥特迅</t>
  </si>
  <si>
    <t>002228.SZ</t>
  </si>
  <si>
    <t>合兴包装</t>
  </si>
  <si>
    <t>002229.SZ</t>
  </si>
  <si>
    <t>鸿博股份</t>
  </si>
  <si>
    <t>002230.SZ</t>
  </si>
  <si>
    <t>科大讯飞</t>
  </si>
  <si>
    <t>002231.SZ</t>
  </si>
  <si>
    <t>奥维通信</t>
  </si>
  <si>
    <t>002232.SZ</t>
  </si>
  <si>
    <t>启明信息</t>
  </si>
  <si>
    <t>002233.SZ</t>
  </si>
  <si>
    <t>塔牌集团</t>
  </si>
  <si>
    <t>002234.SZ</t>
  </si>
  <si>
    <t>民和股份</t>
  </si>
  <si>
    <t>002235.SZ</t>
  </si>
  <si>
    <t>安妮股份</t>
  </si>
  <si>
    <t>002236.SZ</t>
  </si>
  <si>
    <t>大华股份</t>
  </si>
  <si>
    <t>002237.SZ</t>
  </si>
  <si>
    <t>恒邦股份</t>
  </si>
  <si>
    <t>002238.SZ</t>
  </si>
  <si>
    <t>天威视讯</t>
  </si>
  <si>
    <t>002239.SZ</t>
  </si>
  <si>
    <t>奥特佳</t>
  </si>
  <si>
    <t>002240.SZ</t>
  </si>
  <si>
    <t>威华股份</t>
  </si>
  <si>
    <t>002241.SZ</t>
  </si>
  <si>
    <t>歌尔股份</t>
  </si>
  <si>
    <t>002242.SZ</t>
  </si>
  <si>
    <t>九阳股份</t>
  </si>
  <si>
    <t>002243.SZ</t>
  </si>
  <si>
    <t>通产丽星</t>
  </si>
  <si>
    <t>002244.SZ</t>
  </si>
  <si>
    <t>滨江集团</t>
  </si>
  <si>
    <t>002245.SZ</t>
  </si>
  <si>
    <t>澳洋顺昌</t>
  </si>
  <si>
    <t>002246.SZ</t>
  </si>
  <si>
    <t>北化股份</t>
  </si>
  <si>
    <t>002247.SZ</t>
  </si>
  <si>
    <t>帝龙新材</t>
  </si>
  <si>
    <t>002248.SZ</t>
  </si>
  <si>
    <t>华东数控</t>
  </si>
  <si>
    <t>002249.SZ</t>
  </si>
  <si>
    <t>大洋电机</t>
  </si>
  <si>
    <t>002250.SZ</t>
  </si>
  <si>
    <t>联化科技</t>
  </si>
  <si>
    <t>002251.SZ</t>
  </si>
  <si>
    <t>步步高</t>
  </si>
  <si>
    <t>002252.SZ</t>
  </si>
  <si>
    <t>上海莱士</t>
  </si>
  <si>
    <t>002253.SZ</t>
  </si>
  <si>
    <t>川大智胜</t>
  </si>
  <si>
    <t>002254.SZ</t>
  </si>
  <si>
    <t>泰和新材</t>
  </si>
  <si>
    <t>002255.SZ</t>
  </si>
  <si>
    <t>海陆重工</t>
  </si>
  <si>
    <t>002256.SZ</t>
  </si>
  <si>
    <t>彩虹精化</t>
  </si>
  <si>
    <t>002258.SZ</t>
  </si>
  <si>
    <t>利尔化学</t>
  </si>
  <si>
    <t>002259.SZ</t>
  </si>
  <si>
    <t>升达林业</t>
  </si>
  <si>
    <t>002260.SZ</t>
  </si>
  <si>
    <t>德奥通航</t>
  </si>
  <si>
    <t>002261.SZ</t>
  </si>
  <si>
    <t>拓维信息</t>
  </si>
  <si>
    <t>002262.SZ</t>
  </si>
  <si>
    <t>恩华药业</t>
  </si>
  <si>
    <t>002263.SZ</t>
  </si>
  <si>
    <t>大东南</t>
  </si>
  <si>
    <t>002264.SZ</t>
  </si>
  <si>
    <t>新华都</t>
  </si>
  <si>
    <t>002265.SZ</t>
  </si>
  <si>
    <t>西仪股份</t>
  </si>
  <si>
    <t>002266.SZ</t>
  </si>
  <si>
    <t>浙富控股</t>
  </si>
  <si>
    <t>002267.SZ</t>
  </si>
  <si>
    <t>陕天然气</t>
  </si>
  <si>
    <t>002268.SZ</t>
  </si>
  <si>
    <t>卫士通</t>
  </si>
  <si>
    <t>002269.SZ</t>
  </si>
  <si>
    <t>美邦服饰</t>
  </si>
  <si>
    <t>002270.SZ</t>
  </si>
  <si>
    <t>华明装备</t>
  </si>
  <si>
    <t>002271.SZ</t>
  </si>
  <si>
    <t>东方雨虹</t>
  </si>
  <si>
    <t>002272.SZ</t>
  </si>
  <si>
    <t>川润股份</t>
  </si>
  <si>
    <t>002273.SZ</t>
  </si>
  <si>
    <t>水晶光电</t>
  </si>
  <si>
    <t>002274.SZ</t>
  </si>
  <si>
    <t>华昌化工</t>
  </si>
  <si>
    <t>002275.SZ</t>
  </si>
  <si>
    <t>桂林三金</t>
  </si>
  <si>
    <t>002276.SZ</t>
  </si>
  <si>
    <t>万马股份</t>
  </si>
  <si>
    <t>002277.SZ</t>
  </si>
  <si>
    <t>友阿股份</t>
  </si>
  <si>
    <t>002278.SZ</t>
  </si>
  <si>
    <t>神开股份</t>
  </si>
  <si>
    <t>002279.SZ</t>
  </si>
  <si>
    <t>久其软件</t>
  </si>
  <si>
    <t>002280.SZ</t>
  </si>
  <si>
    <t>联络互动</t>
  </si>
  <si>
    <t>002281.SZ</t>
  </si>
  <si>
    <t>光迅科技</t>
  </si>
  <si>
    <t>002282.SZ</t>
  </si>
  <si>
    <t>博深工具</t>
  </si>
  <si>
    <t>002283.SZ</t>
  </si>
  <si>
    <t>天润曲轴</t>
  </si>
  <si>
    <t>002284.SZ</t>
  </si>
  <si>
    <t>亚太股份</t>
  </si>
  <si>
    <t>002285.SZ</t>
  </si>
  <si>
    <t>世联行</t>
  </si>
  <si>
    <t>002286.SZ</t>
  </si>
  <si>
    <t>保龄宝</t>
  </si>
  <si>
    <t>002287.SZ</t>
  </si>
  <si>
    <t>奇正藏药</t>
  </si>
  <si>
    <t>002288.SZ</t>
  </si>
  <si>
    <t>超华科技</t>
  </si>
  <si>
    <t>002289.SZ</t>
  </si>
  <si>
    <t>*ST宇顺</t>
  </si>
  <si>
    <t>002290.SZ</t>
  </si>
  <si>
    <t>禾盛新材</t>
  </si>
  <si>
    <t>002291.SZ</t>
  </si>
  <si>
    <t>星期六</t>
  </si>
  <si>
    <t>002292.SZ</t>
  </si>
  <si>
    <t>奥飞娱乐</t>
  </si>
  <si>
    <t>002293.SZ</t>
  </si>
  <si>
    <t>罗莱生活</t>
  </si>
  <si>
    <t>002294.SZ</t>
  </si>
  <si>
    <t>信立泰</t>
  </si>
  <si>
    <t>002295.SZ</t>
  </si>
  <si>
    <t>精艺股份</t>
  </si>
  <si>
    <t>002296.SZ</t>
  </si>
  <si>
    <t>辉煌科技</t>
  </si>
  <si>
    <t>002297.SZ</t>
  </si>
  <si>
    <t>博云新材</t>
  </si>
  <si>
    <t>002298.SZ</t>
  </si>
  <si>
    <t>中电鑫龙</t>
  </si>
  <si>
    <t>002299.SZ</t>
  </si>
  <si>
    <t>圣农发展</t>
  </si>
  <si>
    <t>002300.SZ</t>
  </si>
  <si>
    <t>太阳电缆</t>
  </si>
  <si>
    <t>002301.SZ</t>
  </si>
  <si>
    <t>齐心集团</t>
  </si>
  <si>
    <t>002302.SZ</t>
  </si>
  <si>
    <t>西部建设</t>
  </si>
  <si>
    <t>002303.SZ</t>
  </si>
  <si>
    <t>美盈森</t>
  </si>
  <si>
    <t>002304.SZ</t>
  </si>
  <si>
    <t>洋河股份</t>
  </si>
  <si>
    <t>002305.SZ</t>
  </si>
  <si>
    <t>南国置业</t>
  </si>
  <si>
    <t>002306.SZ</t>
  </si>
  <si>
    <t>中科云网</t>
  </si>
  <si>
    <t>002307.SZ</t>
  </si>
  <si>
    <t>北新路桥</t>
  </si>
  <si>
    <t>002308.SZ</t>
  </si>
  <si>
    <t>威创股份</t>
  </si>
  <si>
    <t>002309.SZ</t>
  </si>
  <si>
    <t>中利科技</t>
  </si>
  <si>
    <t>002310.SZ</t>
  </si>
  <si>
    <t>东方园林</t>
  </si>
  <si>
    <t>002311.SZ</t>
  </si>
  <si>
    <t>海大集团</t>
  </si>
  <si>
    <t>002312.SZ</t>
  </si>
  <si>
    <t>三泰控股</t>
  </si>
  <si>
    <t>002313.SZ</t>
  </si>
  <si>
    <t>日海通讯</t>
  </si>
  <si>
    <t>002314.SZ</t>
  </si>
  <si>
    <t>南山控股</t>
  </si>
  <si>
    <t>002315.SZ</t>
  </si>
  <si>
    <t>焦点科技</t>
  </si>
  <si>
    <t>002316.SZ</t>
  </si>
  <si>
    <t>键桥通讯</t>
  </si>
  <si>
    <t>002317.SZ</t>
  </si>
  <si>
    <t>众生药业</t>
  </si>
  <si>
    <t>002319.SZ</t>
  </si>
  <si>
    <t>乐通股份</t>
  </si>
  <si>
    <t>002320.SZ</t>
  </si>
  <si>
    <t>海峡股份</t>
  </si>
  <si>
    <t>002321.SZ</t>
  </si>
  <si>
    <t>华英农业</t>
  </si>
  <si>
    <t>002322.SZ</t>
  </si>
  <si>
    <t>理工环科</t>
  </si>
  <si>
    <t>002323.SZ</t>
  </si>
  <si>
    <t>雅百特</t>
  </si>
  <si>
    <t>002324.SZ</t>
  </si>
  <si>
    <t>普利特</t>
  </si>
  <si>
    <t>002325.SZ</t>
  </si>
  <si>
    <t>洪涛股份</t>
  </si>
  <si>
    <t>002326.SZ</t>
  </si>
  <si>
    <t>永太科技</t>
  </si>
  <si>
    <t>002327.SZ</t>
  </si>
  <si>
    <t>富安娜</t>
  </si>
  <si>
    <t>002328.SZ</t>
  </si>
  <si>
    <t>新朋股份</t>
  </si>
  <si>
    <t>002329.SZ</t>
  </si>
  <si>
    <t>皇氏集团</t>
  </si>
  <si>
    <t>002330.SZ</t>
  </si>
  <si>
    <t>得利斯</t>
  </si>
  <si>
    <t>002331.SZ</t>
  </si>
  <si>
    <t>皖通科技</t>
  </si>
  <si>
    <t>002332.SZ</t>
  </si>
  <si>
    <t>仙琚制药</t>
  </si>
  <si>
    <t>002333.SZ</t>
  </si>
  <si>
    <t>罗普斯金</t>
  </si>
  <si>
    <t>002334.SZ</t>
  </si>
  <si>
    <t>英威腾</t>
  </si>
  <si>
    <t>002335.SZ</t>
  </si>
  <si>
    <t>科华恒盛</t>
  </si>
  <si>
    <t>002336.SZ</t>
  </si>
  <si>
    <t>*ST人乐</t>
  </si>
  <si>
    <t>002337.SZ</t>
  </si>
  <si>
    <t>赛象科技</t>
  </si>
  <si>
    <t>002338.SZ</t>
  </si>
  <si>
    <t>奥普光电</t>
  </si>
  <si>
    <t>002339.SZ</t>
  </si>
  <si>
    <t>积成电子</t>
  </si>
  <si>
    <t>002340.SZ</t>
  </si>
  <si>
    <t>格林美</t>
  </si>
  <si>
    <t>002341.SZ</t>
  </si>
  <si>
    <t>新纶科技</t>
  </si>
  <si>
    <t>002342.SZ</t>
  </si>
  <si>
    <t>巨力索具</t>
  </si>
  <si>
    <t>002343.SZ</t>
  </si>
  <si>
    <t>慈文传媒</t>
  </si>
  <si>
    <t>002344.SZ</t>
  </si>
  <si>
    <t>海宁皮城</t>
  </si>
  <si>
    <t>002345.SZ</t>
  </si>
  <si>
    <t>潮宏基</t>
  </si>
  <si>
    <t>002346.SZ</t>
  </si>
  <si>
    <t>柘中股份</t>
  </si>
  <si>
    <t>002347.SZ</t>
  </si>
  <si>
    <t>泰尔重工</t>
  </si>
  <si>
    <t>002348.SZ</t>
  </si>
  <si>
    <t>高乐股份</t>
  </si>
  <si>
    <t>002349.SZ</t>
  </si>
  <si>
    <t>精华制药</t>
  </si>
  <si>
    <t>002350.SZ</t>
  </si>
  <si>
    <t>北京科锐</t>
  </si>
  <si>
    <t>002351.SZ</t>
  </si>
  <si>
    <t>漫步者</t>
  </si>
  <si>
    <t>002352.SZ</t>
  </si>
  <si>
    <t>鼎泰新材</t>
  </si>
  <si>
    <t>002353.SZ</t>
  </si>
  <si>
    <t>杰瑞股份</t>
  </si>
  <si>
    <t>002354.SZ</t>
  </si>
  <si>
    <t>天神娱乐</t>
  </si>
  <si>
    <t>002355.SZ</t>
  </si>
  <si>
    <t>兴民钢圈</t>
  </si>
  <si>
    <t>002356.SZ</t>
  </si>
  <si>
    <t>赫美集团</t>
  </si>
  <si>
    <t>002357.SZ</t>
  </si>
  <si>
    <t>富临运业</t>
  </si>
  <si>
    <t>002358.SZ</t>
  </si>
  <si>
    <t>森源电气</t>
  </si>
  <si>
    <t>002359.SZ</t>
  </si>
  <si>
    <t>齐星铁塔</t>
  </si>
  <si>
    <t>002360.SZ</t>
  </si>
  <si>
    <t>同德化工</t>
  </si>
  <si>
    <t>002361.SZ</t>
  </si>
  <si>
    <t>神剑股份</t>
  </si>
  <si>
    <t>002362.SZ</t>
  </si>
  <si>
    <t>汉王科技</t>
  </si>
  <si>
    <t>002363.SZ</t>
  </si>
  <si>
    <t>隆基机械</t>
  </si>
  <si>
    <t>002364.SZ</t>
  </si>
  <si>
    <t>中恒电气</t>
  </si>
  <si>
    <t>002365.SZ</t>
  </si>
  <si>
    <t>永安药业</t>
  </si>
  <si>
    <t>002366.SZ</t>
  </si>
  <si>
    <t>台海核电</t>
  </si>
  <si>
    <t>002367.SZ</t>
  </si>
  <si>
    <t>康力电梯</t>
  </si>
  <si>
    <t>002368.SZ</t>
  </si>
  <si>
    <t>太极股份</t>
  </si>
  <si>
    <t>002369.SZ</t>
  </si>
  <si>
    <t>卓翼科技</t>
  </si>
  <si>
    <t>002370.SZ</t>
  </si>
  <si>
    <t>亚太药业</t>
  </si>
  <si>
    <t>002371.SZ</t>
  </si>
  <si>
    <t>七星电子</t>
  </si>
  <si>
    <t>002372.SZ</t>
  </si>
  <si>
    <t>伟星新材</t>
  </si>
  <si>
    <t>002373.SZ</t>
  </si>
  <si>
    <t>千方科技</t>
  </si>
  <si>
    <t>002374.SZ</t>
  </si>
  <si>
    <t>丽鹏股份</t>
  </si>
  <si>
    <t>002375.SZ</t>
  </si>
  <si>
    <t>亚厦股份</t>
  </si>
  <si>
    <t>002376.SZ</t>
  </si>
  <si>
    <t>新北洋</t>
  </si>
  <si>
    <t>002377.SZ</t>
  </si>
  <si>
    <t>国创高新</t>
  </si>
  <si>
    <t>002378.SZ</t>
  </si>
  <si>
    <t>章源钨业</t>
  </si>
  <si>
    <t>002379.SZ</t>
  </si>
  <si>
    <t>*ST鲁丰</t>
  </si>
  <si>
    <t>002380.SZ</t>
  </si>
  <si>
    <t>科远股份</t>
  </si>
  <si>
    <t>002381.SZ</t>
  </si>
  <si>
    <t>双箭股份</t>
  </si>
  <si>
    <t>002382.SZ</t>
  </si>
  <si>
    <t>蓝帆医疗</t>
  </si>
  <si>
    <t>002383.SZ</t>
  </si>
  <si>
    <t>合众思壮</t>
  </si>
  <si>
    <t>002384.SZ</t>
  </si>
  <si>
    <t>东山精密</t>
  </si>
  <si>
    <t>002385.SZ</t>
  </si>
  <si>
    <t>大北农</t>
  </si>
  <si>
    <t>002386.SZ</t>
  </si>
  <si>
    <t>天原集团</t>
  </si>
  <si>
    <t>002387.SZ</t>
  </si>
  <si>
    <t>黑牛食品</t>
  </si>
  <si>
    <t>002388.SZ</t>
  </si>
  <si>
    <t>新亚制程</t>
  </si>
  <si>
    <t>002389.SZ</t>
  </si>
  <si>
    <t>南洋科技</t>
  </si>
  <si>
    <t>002390.SZ</t>
  </si>
  <si>
    <t>信邦制药</t>
  </si>
  <si>
    <t>002391.SZ</t>
  </si>
  <si>
    <t>长青股份</t>
  </si>
  <si>
    <t>002392.SZ</t>
  </si>
  <si>
    <t>北京利尔</t>
  </si>
  <si>
    <t>002393.SZ</t>
  </si>
  <si>
    <t>力生制药</t>
  </si>
  <si>
    <t>002394.SZ</t>
  </si>
  <si>
    <t>联发股份</t>
  </si>
  <si>
    <t>002395.SZ</t>
  </si>
  <si>
    <t>双象股份</t>
  </si>
  <si>
    <t>002396.SZ</t>
  </si>
  <si>
    <t>星网锐捷</t>
  </si>
  <si>
    <t>002397.SZ</t>
  </si>
  <si>
    <t>梦洁股份</t>
  </si>
  <si>
    <t>002398.SZ</t>
  </si>
  <si>
    <t>建研集团</t>
  </si>
  <si>
    <t>002399.SZ</t>
  </si>
  <si>
    <t>海普瑞</t>
  </si>
  <si>
    <t>002400.SZ</t>
  </si>
  <si>
    <t>省广股份</t>
  </si>
  <si>
    <t>002401.SZ</t>
  </si>
  <si>
    <t>中海科技</t>
  </si>
  <si>
    <t>002402.SZ</t>
  </si>
  <si>
    <t>和而泰</t>
  </si>
  <si>
    <t>002403.SZ</t>
  </si>
  <si>
    <t>爱仕达</t>
  </si>
  <si>
    <t>002404.SZ</t>
  </si>
  <si>
    <t>嘉欣丝绸</t>
  </si>
  <si>
    <t>002405.SZ</t>
  </si>
  <si>
    <t>四维图新</t>
  </si>
  <si>
    <t>002406.SZ</t>
  </si>
  <si>
    <t>远东传动</t>
  </si>
  <si>
    <t>002407.SZ</t>
  </si>
  <si>
    <t>多氟多</t>
  </si>
  <si>
    <t>002408.SZ</t>
  </si>
  <si>
    <t>齐翔腾达</t>
  </si>
  <si>
    <t>002409.SZ</t>
  </si>
  <si>
    <t>雅克科技</t>
  </si>
  <si>
    <t>002410.SZ</t>
  </si>
  <si>
    <t>广联达</t>
  </si>
  <si>
    <t>002411.SZ</t>
  </si>
  <si>
    <t>必康股份</t>
  </si>
  <si>
    <t>002412.SZ</t>
  </si>
  <si>
    <t>汉森制药</t>
  </si>
  <si>
    <t>002413.SZ</t>
  </si>
  <si>
    <t>雷科防务</t>
  </si>
  <si>
    <t>002414.SZ</t>
  </si>
  <si>
    <t>高德红外</t>
  </si>
  <si>
    <t>002415.SZ</t>
  </si>
  <si>
    <t>海康威视</t>
  </si>
  <si>
    <t>002416.SZ</t>
  </si>
  <si>
    <t>爱施德</t>
  </si>
  <si>
    <t>002417.SZ</t>
  </si>
  <si>
    <t>三元达</t>
  </si>
  <si>
    <t>002418.SZ</t>
  </si>
  <si>
    <t>康盛股份</t>
  </si>
  <si>
    <t>002419.SZ</t>
  </si>
  <si>
    <t>天虹商场</t>
  </si>
  <si>
    <t>002420.SZ</t>
  </si>
  <si>
    <t>毅昌股份</t>
  </si>
  <si>
    <t>002421.SZ</t>
  </si>
  <si>
    <t>达实智能</t>
  </si>
  <si>
    <t>002422.SZ</t>
  </si>
  <si>
    <t>科伦药业</t>
  </si>
  <si>
    <t>002423.SZ</t>
  </si>
  <si>
    <t>*ST中特</t>
  </si>
  <si>
    <t>002424.SZ</t>
  </si>
  <si>
    <t>贵州百灵</t>
  </si>
  <si>
    <t>002425.SZ</t>
  </si>
  <si>
    <t>凯撒股份</t>
  </si>
  <si>
    <t>002426.SZ</t>
  </si>
  <si>
    <t>胜利精密</t>
  </si>
  <si>
    <t>002427.SZ</t>
  </si>
  <si>
    <t>尤夫股份</t>
  </si>
  <si>
    <t>002428.SZ</t>
  </si>
  <si>
    <t>云南锗业</t>
  </si>
  <si>
    <t>002429.SZ</t>
  </si>
  <si>
    <t>兆驰股份</t>
  </si>
  <si>
    <t>002430.SZ</t>
  </si>
  <si>
    <t>杭氧股份</t>
  </si>
  <si>
    <t>002431.SZ</t>
  </si>
  <si>
    <t>棕榈股份</t>
  </si>
  <si>
    <t>002432.SZ</t>
  </si>
  <si>
    <t>九安医疗</t>
  </si>
  <si>
    <t>002433.SZ</t>
  </si>
  <si>
    <t>太安堂</t>
  </si>
  <si>
    <t>002434.SZ</t>
  </si>
  <si>
    <t>万里扬</t>
  </si>
  <si>
    <t>002435.SZ</t>
  </si>
  <si>
    <t>长江润发</t>
  </si>
  <si>
    <t>002436.SZ</t>
  </si>
  <si>
    <t>兴森科技</t>
  </si>
  <si>
    <t>002437.SZ</t>
  </si>
  <si>
    <t>誉衡药业</t>
  </si>
  <si>
    <t>002438.SZ</t>
  </si>
  <si>
    <t>江苏神通</t>
  </si>
  <si>
    <t>002439.SZ</t>
  </si>
  <si>
    <t>启明星辰</t>
  </si>
  <si>
    <t>002440.SZ</t>
  </si>
  <si>
    <t>闰土股份</t>
  </si>
  <si>
    <t>002441.SZ</t>
  </si>
  <si>
    <t>众业达</t>
  </si>
  <si>
    <t>002442.SZ</t>
  </si>
  <si>
    <t>龙星化工</t>
  </si>
  <si>
    <t>002444.SZ</t>
  </si>
  <si>
    <t>巨星科技</t>
  </si>
  <si>
    <t>002445.SZ</t>
  </si>
  <si>
    <t>中南文化</t>
  </si>
  <si>
    <t>002446.SZ</t>
  </si>
  <si>
    <t>盛路通信</t>
  </si>
  <si>
    <t>002447.SZ</t>
  </si>
  <si>
    <t>壹桥海参</t>
  </si>
  <si>
    <t>002448.SZ</t>
  </si>
  <si>
    <t>中原内配</t>
  </si>
  <si>
    <t>002449.SZ</t>
  </si>
  <si>
    <t>国星光电</t>
  </si>
  <si>
    <t>002450.SZ</t>
  </si>
  <si>
    <t>康得新</t>
  </si>
  <si>
    <t>002451.SZ</t>
  </si>
  <si>
    <t>摩恩电气</t>
  </si>
  <si>
    <t>002452.SZ</t>
  </si>
  <si>
    <t>长高集团</t>
  </si>
  <si>
    <t>002453.SZ</t>
  </si>
  <si>
    <t>天马精化</t>
  </si>
  <si>
    <t>002454.SZ</t>
  </si>
  <si>
    <t>松芝股份</t>
  </si>
  <si>
    <t>002455.SZ</t>
  </si>
  <si>
    <t>百川股份</t>
  </si>
  <si>
    <t>002456.SZ</t>
  </si>
  <si>
    <t>欧菲光</t>
  </si>
  <si>
    <t>002457.SZ</t>
  </si>
  <si>
    <t>青龙管业</t>
  </si>
  <si>
    <t>002458.SZ</t>
  </si>
  <si>
    <t>益生股份</t>
  </si>
  <si>
    <t>002459.SZ</t>
  </si>
  <si>
    <t>天业通联</t>
  </si>
  <si>
    <t>002460.SZ</t>
  </si>
  <si>
    <t>赣锋锂业</t>
  </si>
  <si>
    <t>002461.SZ</t>
  </si>
  <si>
    <t>珠江啤酒</t>
  </si>
  <si>
    <t>002462.SZ</t>
  </si>
  <si>
    <t>嘉事堂</t>
  </si>
  <si>
    <t>002463.SZ</t>
  </si>
  <si>
    <t>沪电股份</t>
  </si>
  <si>
    <t>002464.SZ</t>
  </si>
  <si>
    <t>金利科技</t>
  </si>
  <si>
    <t>002465.SZ</t>
  </si>
  <si>
    <t>海格通信</t>
  </si>
  <si>
    <t>002466.SZ</t>
  </si>
  <si>
    <t>天齐锂业</t>
  </si>
  <si>
    <t>002467.SZ</t>
  </si>
  <si>
    <t>二六三</t>
  </si>
  <si>
    <t>002468.SZ</t>
  </si>
  <si>
    <t>艾迪西</t>
  </si>
  <si>
    <t>002469.SZ</t>
  </si>
  <si>
    <t>三维工程</t>
  </si>
  <si>
    <t>002470.SZ</t>
  </si>
  <si>
    <t>金正大</t>
  </si>
  <si>
    <t>002471.SZ</t>
  </si>
  <si>
    <t>中超控股</t>
  </si>
  <si>
    <t>002472.SZ</t>
  </si>
  <si>
    <t>双环传动</t>
  </si>
  <si>
    <t>002473.SZ</t>
  </si>
  <si>
    <t>圣莱达</t>
  </si>
  <si>
    <t>002474.SZ</t>
  </si>
  <si>
    <t>榕基软件</t>
  </si>
  <si>
    <t>002475.SZ</t>
  </si>
  <si>
    <t>立讯精密</t>
  </si>
  <si>
    <t>002476.SZ</t>
  </si>
  <si>
    <t>宝莫股份</t>
  </si>
  <si>
    <t>002477.SZ</t>
  </si>
  <si>
    <t>雏鹰农牧</t>
  </si>
  <si>
    <t>002479.SZ</t>
  </si>
  <si>
    <t>富春环保</t>
  </si>
  <si>
    <t>002480.SZ</t>
  </si>
  <si>
    <t>新筑股份</t>
  </si>
  <si>
    <t>002481.SZ</t>
  </si>
  <si>
    <t>双塔食品</t>
  </si>
  <si>
    <t>002482.SZ</t>
  </si>
  <si>
    <t>广田集团</t>
  </si>
  <si>
    <t>002483.SZ</t>
  </si>
  <si>
    <t>润邦股份</t>
  </si>
  <si>
    <t>002484.SZ</t>
  </si>
  <si>
    <t>江海股份</t>
  </si>
  <si>
    <t>002485.SZ</t>
  </si>
  <si>
    <t>希努尔</t>
  </si>
  <si>
    <t>002486.SZ</t>
  </si>
  <si>
    <t>嘉麟杰</t>
  </si>
  <si>
    <t>002487.SZ</t>
  </si>
  <si>
    <t>大金重工</t>
  </si>
  <si>
    <t>002488.SZ</t>
  </si>
  <si>
    <t>金固股份</t>
  </si>
  <si>
    <t>002489.SZ</t>
  </si>
  <si>
    <t>浙江永强</t>
  </si>
  <si>
    <t>002490.SZ</t>
  </si>
  <si>
    <t>山东墨龙</t>
  </si>
  <si>
    <t>002491.SZ</t>
  </si>
  <si>
    <t>通鼎互联</t>
  </si>
  <si>
    <t>002492.SZ</t>
  </si>
  <si>
    <t>恒基达鑫</t>
  </si>
  <si>
    <t>002493.SZ</t>
  </si>
  <si>
    <t>荣盛石化</t>
  </si>
  <si>
    <t>002494.SZ</t>
  </si>
  <si>
    <t>华斯股份</t>
  </si>
  <si>
    <t>002495.SZ</t>
  </si>
  <si>
    <t>佳隆股份</t>
  </si>
  <si>
    <t>002496.SZ</t>
  </si>
  <si>
    <t>辉丰股份</t>
  </si>
  <si>
    <t>002497.SZ</t>
  </si>
  <si>
    <t>雅化集团</t>
  </si>
  <si>
    <t>002498.SZ</t>
  </si>
  <si>
    <t>汉缆股份</t>
  </si>
  <si>
    <t>002499.SZ</t>
  </si>
  <si>
    <t>科林环保</t>
  </si>
  <si>
    <t>002500.SZ</t>
  </si>
  <si>
    <t>山西证券</t>
  </si>
  <si>
    <t>002501.SZ</t>
  </si>
  <si>
    <t>利源精制</t>
  </si>
  <si>
    <t>002502.SZ</t>
  </si>
  <si>
    <t>骅威文化</t>
  </si>
  <si>
    <t>002503.SZ</t>
  </si>
  <si>
    <t>搜于特</t>
  </si>
  <si>
    <t>002504.SZ</t>
  </si>
  <si>
    <t>弘高创意</t>
  </si>
  <si>
    <t>002505.SZ</t>
  </si>
  <si>
    <t>大康农业</t>
  </si>
  <si>
    <t>002506.SZ</t>
  </si>
  <si>
    <t>协鑫集成</t>
  </si>
  <si>
    <t>002507.SZ</t>
  </si>
  <si>
    <t>涪陵榨菜</t>
  </si>
  <si>
    <t>002508.SZ</t>
  </si>
  <si>
    <t>老板电器</t>
  </si>
  <si>
    <t>002509.SZ</t>
  </si>
  <si>
    <t>天广消防</t>
  </si>
  <si>
    <t>002510.SZ</t>
  </si>
  <si>
    <t>天汽模</t>
  </si>
  <si>
    <t>002511.SZ</t>
  </si>
  <si>
    <t>中顺洁柔</t>
  </si>
  <si>
    <t>002512.SZ</t>
  </si>
  <si>
    <t>达华智能</t>
  </si>
  <si>
    <t>002513.SZ</t>
  </si>
  <si>
    <t>*ST蓝丰</t>
  </si>
  <si>
    <t>002514.SZ</t>
  </si>
  <si>
    <t>宝馨科技</t>
  </si>
  <si>
    <t>002515.SZ</t>
  </si>
  <si>
    <t>金字火腿</t>
  </si>
  <si>
    <t>002516.SZ</t>
  </si>
  <si>
    <t>旷达科技</t>
  </si>
  <si>
    <t>002517.SZ</t>
  </si>
  <si>
    <t>恺英网络</t>
  </si>
  <si>
    <t>002518.SZ</t>
  </si>
  <si>
    <t>科士达</t>
  </si>
  <si>
    <t>002519.SZ</t>
  </si>
  <si>
    <t>银河电子</t>
  </si>
  <si>
    <t>002520.SZ</t>
  </si>
  <si>
    <t>日发精机</t>
  </si>
  <si>
    <t>002521.SZ</t>
  </si>
  <si>
    <t>齐峰新材</t>
  </si>
  <si>
    <t>002522.SZ</t>
  </si>
  <si>
    <t>浙江众成</t>
  </si>
  <si>
    <t>002523.SZ</t>
  </si>
  <si>
    <t>天桥起重</t>
  </si>
  <si>
    <t>002524.SZ</t>
  </si>
  <si>
    <t>光正集团</t>
  </si>
  <si>
    <t>002526.SZ</t>
  </si>
  <si>
    <t>山东矿机</t>
  </si>
  <si>
    <t>002527.SZ</t>
  </si>
  <si>
    <t>新时达</t>
  </si>
  <si>
    <t>002528.SZ</t>
  </si>
  <si>
    <t>英飞拓</t>
  </si>
  <si>
    <t>002529.SZ</t>
  </si>
  <si>
    <t>海源机械</t>
  </si>
  <si>
    <t>002530.SZ</t>
  </si>
  <si>
    <t>丰东股份</t>
  </si>
  <si>
    <t>002531.SZ</t>
  </si>
  <si>
    <t>天顺风能</t>
  </si>
  <si>
    <t>002532.SZ</t>
  </si>
  <si>
    <t>新界泵业</t>
  </si>
  <si>
    <t>002533.SZ</t>
  </si>
  <si>
    <t>金杯电工</t>
  </si>
  <si>
    <t>002534.SZ</t>
  </si>
  <si>
    <t>杭锅股份</t>
  </si>
  <si>
    <t>002535.SZ</t>
  </si>
  <si>
    <t>林州重机</t>
  </si>
  <si>
    <t>002536.SZ</t>
  </si>
  <si>
    <t>西泵股份</t>
  </si>
  <si>
    <t>002537.SZ</t>
  </si>
  <si>
    <t>海立美达</t>
  </si>
  <si>
    <t>002538.SZ</t>
  </si>
  <si>
    <t>司尔特</t>
  </si>
  <si>
    <t>002539.SZ</t>
  </si>
  <si>
    <t>新都化工</t>
  </si>
  <si>
    <t>002540.SZ</t>
  </si>
  <si>
    <t>亚太科技</t>
  </si>
  <si>
    <t>002541.SZ</t>
  </si>
  <si>
    <t>鸿路钢构</t>
  </si>
  <si>
    <t>002542.SZ</t>
  </si>
  <si>
    <t>中化岩土</t>
  </si>
  <si>
    <t>002543.SZ</t>
  </si>
  <si>
    <t>万和电气</t>
  </si>
  <si>
    <t>002544.SZ</t>
  </si>
  <si>
    <t>杰赛科技</t>
  </si>
  <si>
    <t>002545.SZ</t>
  </si>
  <si>
    <t>东方铁塔</t>
  </si>
  <si>
    <t>002546.SZ</t>
  </si>
  <si>
    <t>新联电子</t>
  </si>
  <si>
    <t>002547.SZ</t>
  </si>
  <si>
    <t>春兴精工</t>
  </si>
  <si>
    <t>002548.SZ</t>
  </si>
  <si>
    <t>金新农</t>
  </si>
  <si>
    <t>002549.SZ</t>
  </si>
  <si>
    <t>凯美特气</t>
  </si>
  <si>
    <t>002550.SZ</t>
  </si>
  <si>
    <t>千红制药</t>
  </si>
  <si>
    <t>002551.SZ</t>
  </si>
  <si>
    <t>尚荣医疗</t>
  </si>
  <si>
    <t>002552.SZ</t>
  </si>
  <si>
    <t>宝鼎科技</t>
  </si>
  <si>
    <t>002553.SZ</t>
  </si>
  <si>
    <t>南方轴承</t>
  </si>
  <si>
    <t>002554.SZ</t>
  </si>
  <si>
    <t>惠博普</t>
  </si>
  <si>
    <t>002555.SZ</t>
  </si>
  <si>
    <t>三七互娱</t>
  </si>
  <si>
    <t>002556.SZ</t>
  </si>
  <si>
    <t>辉隆股份</t>
  </si>
  <si>
    <t>002557.SZ</t>
  </si>
  <si>
    <t>洽洽食品</t>
  </si>
  <si>
    <t>002558.SZ</t>
  </si>
  <si>
    <t>世纪游轮</t>
  </si>
  <si>
    <t>002559.SZ</t>
  </si>
  <si>
    <t>亚威股份</t>
  </si>
  <si>
    <t>002560.SZ</t>
  </si>
  <si>
    <t>通达股份</t>
  </si>
  <si>
    <t>002561.SZ</t>
  </si>
  <si>
    <t>徐家汇</t>
  </si>
  <si>
    <t>002562.SZ</t>
  </si>
  <si>
    <t>兄弟科技</t>
  </si>
  <si>
    <t>002563.SZ</t>
  </si>
  <si>
    <t>森马服饰</t>
  </si>
  <si>
    <t>002564.SZ</t>
  </si>
  <si>
    <t>天沃科技</t>
  </si>
  <si>
    <t>002565.SZ</t>
  </si>
  <si>
    <t>上海绿新</t>
  </si>
  <si>
    <t>002566.SZ</t>
  </si>
  <si>
    <t>益盛药业</t>
  </si>
  <si>
    <t>002567.SZ</t>
  </si>
  <si>
    <t>唐人神</t>
  </si>
  <si>
    <t>002568.SZ</t>
  </si>
  <si>
    <t>百润股份</t>
  </si>
  <si>
    <t>002569.SZ</t>
  </si>
  <si>
    <t>步森股份</t>
  </si>
  <si>
    <t>002570.SZ</t>
  </si>
  <si>
    <t>贝因美</t>
  </si>
  <si>
    <t>002571.SZ</t>
  </si>
  <si>
    <t>德力股份</t>
  </si>
  <si>
    <t>002572.SZ</t>
  </si>
  <si>
    <t>索菲亚</t>
  </si>
  <si>
    <t>002573.SZ</t>
  </si>
  <si>
    <t>清新环境</t>
  </si>
  <si>
    <t>002574.SZ</t>
  </si>
  <si>
    <t>明牌珠宝</t>
  </si>
  <si>
    <t>002575.SZ</t>
  </si>
  <si>
    <t>群兴玩具</t>
  </si>
  <si>
    <t>002576.SZ</t>
  </si>
  <si>
    <t>通达动力</t>
  </si>
  <si>
    <t>002577.SZ</t>
  </si>
  <si>
    <t>雷柏科技</t>
  </si>
  <si>
    <t>002578.SZ</t>
  </si>
  <si>
    <t>闽发铝业</t>
  </si>
  <si>
    <t>002579.SZ</t>
  </si>
  <si>
    <t>中京电子</t>
  </si>
  <si>
    <t>002580.SZ</t>
  </si>
  <si>
    <t>圣阳股份</t>
  </si>
  <si>
    <t>002581.SZ</t>
  </si>
  <si>
    <t>未名医药</t>
  </si>
  <si>
    <t>002582.SZ</t>
  </si>
  <si>
    <t>好想你</t>
  </si>
  <si>
    <t>002583.SZ</t>
  </si>
  <si>
    <t>海能达</t>
  </si>
  <si>
    <t>002584.SZ</t>
  </si>
  <si>
    <t>西陇科学</t>
  </si>
  <si>
    <t>002585.SZ</t>
  </si>
  <si>
    <t>双星新材</t>
  </si>
  <si>
    <t>002586.SZ</t>
  </si>
  <si>
    <t>围海股份</t>
  </si>
  <si>
    <t>002587.SZ</t>
  </si>
  <si>
    <t>奥拓电子</t>
  </si>
  <si>
    <t>002588.SZ</t>
  </si>
  <si>
    <t>史丹利</t>
  </si>
  <si>
    <t>002589.SZ</t>
  </si>
  <si>
    <t>瑞康医药</t>
  </si>
  <si>
    <t>002590.SZ</t>
  </si>
  <si>
    <t>万安科技</t>
  </si>
  <si>
    <t>002591.SZ</t>
  </si>
  <si>
    <t>恒大高新</t>
  </si>
  <si>
    <t>002592.SZ</t>
  </si>
  <si>
    <t>八菱科技</t>
  </si>
  <si>
    <t>002593.SZ</t>
  </si>
  <si>
    <t>日上集团</t>
  </si>
  <si>
    <t>002594.SZ</t>
  </si>
  <si>
    <t>比亚迪</t>
  </si>
  <si>
    <t>002595.SZ</t>
  </si>
  <si>
    <t>豪迈科技</t>
  </si>
  <si>
    <t>002596.SZ</t>
  </si>
  <si>
    <t>海南瑞泽</t>
  </si>
  <si>
    <t>002597.SZ</t>
  </si>
  <si>
    <t>金禾实业</t>
  </si>
  <si>
    <t>002598.SZ</t>
  </si>
  <si>
    <t>山东章鼓</t>
  </si>
  <si>
    <t>002599.SZ</t>
  </si>
  <si>
    <t>盛通股份</t>
  </si>
  <si>
    <t>002600.SZ</t>
  </si>
  <si>
    <t>江粉磁材</t>
  </si>
  <si>
    <t>002601.SZ</t>
  </si>
  <si>
    <t>佰利联</t>
  </si>
  <si>
    <t>002602.SZ</t>
  </si>
  <si>
    <t>世纪华通</t>
  </si>
  <si>
    <t>002603.SZ</t>
  </si>
  <si>
    <t>以岭药业</t>
  </si>
  <si>
    <t>002604.SZ</t>
  </si>
  <si>
    <t>龙力生物</t>
  </si>
  <si>
    <t>002605.SZ</t>
  </si>
  <si>
    <t>姚记扑克</t>
  </si>
  <si>
    <t>002606.SZ</t>
  </si>
  <si>
    <t>大连电瓷</t>
  </si>
  <si>
    <t>002607.SZ</t>
  </si>
  <si>
    <t>亚夏汽车</t>
  </si>
  <si>
    <t>002608.SZ</t>
  </si>
  <si>
    <t>*ST舜船</t>
  </si>
  <si>
    <t>002609.SZ</t>
  </si>
  <si>
    <t>捷顺科技</t>
  </si>
  <si>
    <t>002610.SZ</t>
  </si>
  <si>
    <t>爱康科技</t>
  </si>
  <si>
    <t>002611.SZ</t>
  </si>
  <si>
    <t>东方精工</t>
  </si>
  <si>
    <t>002612.SZ</t>
  </si>
  <si>
    <t>朗姿股份</t>
  </si>
  <si>
    <t>002613.SZ</t>
  </si>
  <si>
    <t>北玻股份</t>
  </si>
  <si>
    <t>002614.SZ</t>
  </si>
  <si>
    <t>蒙发利</t>
  </si>
  <si>
    <t>002615.SZ</t>
  </si>
  <si>
    <t>哈尔斯</t>
  </si>
  <si>
    <t>002616.SZ</t>
  </si>
  <si>
    <t>长青集团</t>
  </si>
  <si>
    <t>002617.SZ</t>
  </si>
  <si>
    <t>露笑科技</t>
  </si>
  <si>
    <t>002618.SZ</t>
  </si>
  <si>
    <t>丹邦科技</t>
  </si>
  <si>
    <t>002619.SZ</t>
  </si>
  <si>
    <t>巨龙管业</t>
  </si>
  <si>
    <t>002620.SZ</t>
  </si>
  <si>
    <t>瑞和股份</t>
  </si>
  <si>
    <t>002621.SZ</t>
  </si>
  <si>
    <t>三垒股份</t>
  </si>
  <si>
    <t>002622.SZ</t>
  </si>
  <si>
    <t>永大集团</t>
  </si>
  <si>
    <t>002623.SZ</t>
  </si>
  <si>
    <t>亚玛顿</t>
  </si>
  <si>
    <t>002624.SZ</t>
  </si>
  <si>
    <t>完美环球</t>
  </si>
  <si>
    <t>002625.SZ</t>
  </si>
  <si>
    <t>龙生股份</t>
  </si>
  <si>
    <t>002626.SZ</t>
  </si>
  <si>
    <t>金达威</t>
  </si>
  <si>
    <t>002627.SZ</t>
  </si>
  <si>
    <t>宜昌交运</t>
  </si>
  <si>
    <t>002628.SZ</t>
  </si>
  <si>
    <t>成都路桥</t>
  </si>
  <si>
    <t>002629.SZ</t>
  </si>
  <si>
    <t>仁智油服</t>
  </si>
  <si>
    <t>002630.SZ</t>
  </si>
  <si>
    <t>华西能源</t>
  </si>
  <si>
    <t>002631.SZ</t>
  </si>
  <si>
    <t>德尔未来</t>
  </si>
  <si>
    <t>002632.SZ</t>
  </si>
  <si>
    <t>道明光学</t>
  </si>
  <si>
    <t>002633.SZ</t>
  </si>
  <si>
    <t>申科股份</t>
  </si>
  <si>
    <t>002634.SZ</t>
  </si>
  <si>
    <t>棒杰股份</t>
  </si>
  <si>
    <t>002635.SZ</t>
  </si>
  <si>
    <t>安洁科技</t>
  </si>
  <si>
    <t>002636.SZ</t>
  </si>
  <si>
    <t>金安国纪</t>
  </si>
  <si>
    <t>002637.SZ</t>
  </si>
  <si>
    <t>赞宇科技</t>
  </si>
  <si>
    <t>002638.SZ</t>
  </si>
  <si>
    <t>勤上光电</t>
  </si>
  <si>
    <t>002639.SZ</t>
  </si>
  <si>
    <t>雪人股份</t>
  </si>
  <si>
    <t>002640.SZ</t>
  </si>
  <si>
    <t>跨境通</t>
  </si>
  <si>
    <t>002641.SZ</t>
  </si>
  <si>
    <t>永高股份</t>
  </si>
  <si>
    <t>002642.SZ</t>
  </si>
  <si>
    <t>荣之联</t>
  </si>
  <si>
    <t>002643.SZ</t>
  </si>
  <si>
    <t>万润股份</t>
  </si>
  <si>
    <t>002644.SZ</t>
  </si>
  <si>
    <t>佛慈制药</t>
  </si>
  <si>
    <t>002645.SZ</t>
  </si>
  <si>
    <t>华宏科技</t>
  </si>
  <si>
    <t>002646.SZ</t>
  </si>
  <si>
    <t>青青稞酒</t>
  </si>
  <si>
    <t>002647.SZ</t>
  </si>
  <si>
    <t>宏磊股份</t>
  </si>
  <si>
    <t>002648.SZ</t>
  </si>
  <si>
    <t>卫星石化</t>
  </si>
  <si>
    <t>002649.SZ</t>
  </si>
  <si>
    <t>博彦科技</t>
  </si>
  <si>
    <t>002650.SZ</t>
  </si>
  <si>
    <t>加加食品</t>
  </si>
  <si>
    <t>002651.SZ</t>
  </si>
  <si>
    <t>利君股份</t>
  </si>
  <si>
    <t>002652.SZ</t>
  </si>
  <si>
    <t>扬子新材</t>
  </si>
  <si>
    <t>002653.SZ</t>
  </si>
  <si>
    <t>海思科</t>
  </si>
  <si>
    <t>002654.SZ</t>
  </si>
  <si>
    <t>万润科技</t>
  </si>
  <si>
    <t>002655.SZ</t>
  </si>
  <si>
    <t>共达电声</t>
  </si>
  <si>
    <t>002656.SZ</t>
  </si>
  <si>
    <t>摩登大道</t>
  </si>
  <si>
    <t>002657.SZ</t>
  </si>
  <si>
    <t>中科金财</t>
  </si>
  <si>
    <t>002658.SZ</t>
  </si>
  <si>
    <t>雪迪龙</t>
  </si>
  <si>
    <t>002659.SZ</t>
  </si>
  <si>
    <t>中泰桥梁</t>
  </si>
  <si>
    <t>002660.SZ</t>
  </si>
  <si>
    <t>茂硕电源</t>
  </si>
  <si>
    <t>002661.SZ</t>
  </si>
  <si>
    <t>克明面业</t>
  </si>
  <si>
    <t>002662.SZ</t>
  </si>
  <si>
    <t>京威股份</t>
  </si>
  <si>
    <t>002663.SZ</t>
  </si>
  <si>
    <t>普邦园林</t>
  </si>
  <si>
    <t>002664.SZ</t>
  </si>
  <si>
    <t>信质电机</t>
  </si>
  <si>
    <t>002665.SZ</t>
  </si>
  <si>
    <t>首航节能</t>
  </si>
  <si>
    <t>002666.SZ</t>
  </si>
  <si>
    <t>德联集团</t>
  </si>
  <si>
    <t>002667.SZ</t>
  </si>
  <si>
    <t>鞍重股份</t>
  </si>
  <si>
    <t>002668.SZ</t>
  </si>
  <si>
    <t>奥马电器</t>
  </si>
  <si>
    <t>002669.SZ</t>
  </si>
  <si>
    <t>康达新材</t>
  </si>
  <si>
    <t>002670.SZ</t>
  </si>
  <si>
    <t>华声股份</t>
  </si>
  <si>
    <t>002671.SZ</t>
  </si>
  <si>
    <t>龙泉股份</t>
  </si>
  <si>
    <t>002672.SZ</t>
  </si>
  <si>
    <t>东江环保</t>
  </si>
  <si>
    <t>002673.SZ</t>
  </si>
  <si>
    <t>西部证券</t>
  </si>
  <si>
    <t>002674.SZ</t>
  </si>
  <si>
    <t>兴业科技</t>
  </si>
  <si>
    <t>002675.SZ</t>
  </si>
  <si>
    <t>东诚药业</t>
  </si>
  <si>
    <t>002676.SZ</t>
  </si>
  <si>
    <t>顺威股份</t>
  </si>
  <si>
    <t>002677.SZ</t>
  </si>
  <si>
    <t>浙江美大</t>
  </si>
  <si>
    <t>002678.SZ</t>
  </si>
  <si>
    <t>珠江钢琴</t>
  </si>
  <si>
    <t>002679.SZ</t>
  </si>
  <si>
    <t>福建金森</t>
  </si>
  <si>
    <t>002680.SZ</t>
  </si>
  <si>
    <t>长生生物</t>
  </si>
  <si>
    <t>002681.SZ</t>
  </si>
  <si>
    <t>奋达科技</t>
  </si>
  <si>
    <t>002682.SZ</t>
  </si>
  <si>
    <t>龙洲股份</t>
  </si>
  <si>
    <t>002683.SZ</t>
  </si>
  <si>
    <t>宏大爆破</t>
  </si>
  <si>
    <t>002684.SZ</t>
  </si>
  <si>
    <t>猛狮科技</t>
  </si>
  <si>
    <t>002685.SZ</t>
  </si>
  <si>
    <t>华东重机</t>
  </si>
  <si>
    <t>002686.SZ</t>
  </si>
  <si>
    <t>亿利达</t>
  </si>
  <si>
    <t>002687.SZ</t>
  </si>
  <si>
    <t>乔治白</t>
  </si>
  <si>
    <t>002688.SZ</t>
  </si>
  <si>
    <t>金河生物</t>
  </si>
  <si>
    <t>002689.SZ</t>
  </si>
  <si>
    <t>远大智能</t>
  </si>
  <si>
    <t>002690.SZ</t>
  </si>
  <si>
    <t>美亚光电</t>
  </si>
  <si>
    <t>002691.SZ</t>
  </si>
  <si>
    <t>冀凯股份</t>
  </si>
  <si>
    <t>002692.SZ</t>
  </si>
  <si>
    <t>远程电缆</t>
  </si>
  <si>
    <t>002693.SZ</t>
  </si>
  <si>
    <t>双成药业</t>
  </si>
  <si>
    <t>002694.SZ</t>
  </si>
  <si>
    <t>顾地科技</t>
  </si>
  <si>
    <t>002695.SZ</t>
  </si>
  <si>
    <t>煌上煌</t>
  </si>
  <si>
    <t>002696.SZ</t>
  </si>
  <si>
    <t>百洋股份</t>
  </si>
  <si>
    <t>002697.SZ</t>
  </si>
  <si>
    <t>红旗连锁</t>
  </si>
  <si>
    <t>002698.SZ</t>
  </si>
  <si>
    <t>博实股份</t>
  </si>
  <si>
    <t>002699.SZ</t>
  </si>
  <si>
    <t>美盛文化</t>
  </si>
  <si>
    <t>002700.SZ</t>
  </si>
  <si>
    <t>新疆浩源</t>
  </si>
  <si>
    <t>002701.SZ</t>
  </si>
  <si>
    <t>奥瑞金</t>
  </si>
  <si>
    <t>002702.SZ</t>
  </si>
  <si>
    <t>海欣食品</t>
  </si>
  <si>
    <t>002703.SZ</t>
  </si>
  <si>
    <t>浙江世宝</t>
  </si>
  <si>
    <t>002705.SZ</t>
  </si>
  <si>
    <t>新宝股份</t>
  </si>
  <si>
    <t>002706.SZ</t>
  </si>
  <si>
    <t>良信电器</t>
  </si>
  <si>
    <t>002707.SZ</t>
  </si>
  <si>
    <t>众信旅游</t>
  </si>
  <si>
    <t>002708.SZ</t>
  </si>
  <si>
    <t>光洋股份</t>
  </si>
  <si>
    <t>002709.SZ</t>
  </si>
  <si>
    <t>天赐材料</t>
  </si>
  <si>
    <t>002711.SZ</t>
  </si>
  <si>
    <t>欧浦智网</t>
  </si>
  <si>
    <t>002712.SZ</t>
  </si>
  <si>
    <t>思美传媒</t>
  </si>
  <si>
    <t>002713.SZ</t>
  </si>
  <si>
    <t>东易日盛</t>
  </si>
  <si>
    <t>002714.SZ</t>
  </si>
  <si>
    <t>牧原股份</t>
  </si>
  <si>
    <t>002715.SZ</t>
  </si>
  <si>
    <t>登云股份</t>
  </si>
  <si>
    <t>002716.SZ</t>
  </si>
  <si>
    <t>金贵银业</t>
  </si>
  <si>
    <t>002717.SZ</t>
  </si>
  <si>
    <t>岭南园林</t>
  </si>
  <si>
    <t>002718.SZ</t>
  </si>
  <si>
    <t>友邦吊顶</t>
  </si>
  <si>
    <t>002719.SZ</t>
  </si>
  <si>
    <t>麦趣尔</t>
  </si>
  <si>
    <t>002721.SZ</t>
  </si>
  <si>
    <t>金一文化</t>
  </si>
  <si>
    <t>002722.SZ</t>
  </si>
  <si>
    <t>金轮股份</t>
  </si>
  <si>
    <t>002723.SZ</t>
  </si>
  <si>
    <t>金莱特</t>
  </si>
  <si>
    <t>002724.SZ</t>
  </si>
  <si>
    <t>海洋王</t>
  </si>
  <si>
    <t>002725.SZ</t>
  </si>
  <si>
    <t>跃岭股份</t>
  </si>
  <si>
    <t>002726.SZ</t>
  </si>
  <si>
    <t>龙大肉食</t>
  </si>
  <si>
    <t>002727.SZ</t>
  </si>
  <si>
    <t>一心堂</t>
  </si>
  <si>
    <t>002728.SZ</t>
  </si>
  <si>
    <t>台城制药</t>
  </si>
  <si>
    <t>002729.SZ</t>
  </si>
  <si>
    <t>好利来</t>
  </si>
  <si>
    <t>002730.SZ</t>
  </si>
  <si>
    <t>电光科技</t>
  </si>
  <si>
    <t>002731.SZ</t>
  </si>
  <si>
    <t>萃华珠宝</t>
  </si>
  <si>
    <t>002732.SZ</t>
  </si>
  <si>
    <t>燕塘乳业</t>
  </si>
  <si>
    <t>002733.SZ</t>
  </si>
  <si>
    <t>雄韬股份</t>
  </si>
  <si>
    <t>002734.SZ</t>
  </si>
  <si>
    <t>利民股份</t>
  </si>
  <si>
    <t>002735.SZ</t>
  </si>
  <si>
    <t>王子新材</t>
  </si>
  <si>
    <t>002736.SZ</t>
  </si>
  <si>
    <t>国信证券</t>
  </si>
  <si>
    <t>002737.SZ</t>
  </si>
  <si>
    <t>葵花药业</t>
  </si>
  <si>
    <t>002738.SZ</t>
  </si>
  <si>
    <t>中矿资源</t>
  </si>
  <si>
    <t>002739.SZ</t>
  </si>
  <si>
    <t>万达院线</t>
  </si>
  <si>
    <t>002740.SZ</t>
  </si>
  <si>
    <t>爱迪尔</t>
  </si>
  <si>
    <t>002741.SZ</t>
  </si>
  <si>
    <t>光华科技</t>
  </si>
  <si>
    <t>002742.SZ</t>
  </si>
  <si>
    <t>三圣特材</t>
  </si>
  <si>
    <t>002743.SZ</t>
  </si>
  <si>
    <t>富煌钢构</t>
  </si>
  <si>
    <t>002745.SZ</t>
  </si>
  <si>
    <t>木林森</t>
  </si>
  <si>
    <t>002746.SZ</t>
  </si>
  <si>
    <t>仙坛股份</t>
  </si>
  <si>
    <t>002747.SZ</t>
  </si>
  <si>
    <t>埃斯顿</t>
  </si>
  <si>
    <t>002748.SZ</t>
  </si>
  <si>
    <t>世龙实业</t>
  </si>
  <si>
    <t>002749.SZ</t>
  </si>
  <si>
    <t>国光股份</t>
  </si>
  <si>
    <t>002750.SZ</t>
  </si>
  <si>
    <t>龙津药业</t>
  </si>
  <si>
    <t>002751.SZ</t>
  </si>
  <si>
    <t>易尚展示</t>
  </si>
  <si>
    <t>002752.SZ</t>
  </si>
  <si>
    <t>昇兴股份</t>
  </si>
  <si>
    <t>002753.SZ</t>
  </si>
  <si>
    <t>永东股份</t>
  </si>
  <si>
    <t>002755.SZ</t>
  </si>
  <si>
    <t>东方新星</t>
  </si>
  <si>
    <t>002757.SZ</t>
  </si>
  <si>
    <t>南兴装备</t>
  </si>
  <si>
    <t>002758.SZ</t>
  </si>
  <si>
    <t>华通医药</t>
  </si>
  <si>
    <t>002759.SZ</t>
  </si>
  <si>
    <t>天际股份</t>
  </si>
  <si>
    <t>002760.SZ</t>
  </si>
  <si>
    <t>凤形股份</t>
  </si>
  <si>
    <t>002761.SZ</t>
  </si>
  <si>
    <t>多喜爱</t>
  </si>
  <si>
    <t>002762.SZ</t>
  </si>
  <si>
    <t>金发拉比</t>
  </si>
  <si>
    <t>002763.SZ</t>
  </si>
  <si>
    <t>汇洁股份</t>
  </si>
  <si>
    <t>002765.SZ</t>
  </si>
  <si>
    <t>蓝黛传动</t>
  </si>
  <si>
    <t>002766.SZ</t>
  </si>
  <si>
    <t>索菱股份</t>
  </si>
  <si>
    <t>002767.SZ</t>
  </si>
  <si>
    <t>先锋电子</t>
  </si>
  <si>
    <t>002768.SZ</t>
  </si>
  <si>
    <t>国恩股份</t>
  </si>
  <si>
    <t>002769.SZ</t>
  </si>
  <si>
    <t>普路通</t>
  </si>
  <si>
    <t>002770.SZ</t>
  </si>
  <si>
    <t>科迪乳业</t>
  </si>
  <si>
    <t>002771.SZ</t>
  </si>
  <si>
    <t>真视通</t>
  </si>
  <si>
    <t>002772.SZ</t>
  </si>
  <si>
    <t>众兴菌业</t>
  </si>
  <si>
    <t>002773.SZ</t>
  </si>
  <si>
    <t>康弘药业</t>
  </si>
  <si>
    <t>002775.SZ</t>
  </si>
  <si>
    <t>文科园林</t>
  </si>
  <si>
    <t>002776.SZ</t>
  </si>
  <si>
    <t>柏堡龙</t>
  </si>
  <si>
    <t>002777.SZ</t>
  </si>
  <si>
    <t>久远银海</t>
  </si>
  <si>
    <t>002778.SZ</t>
  </si>
  <si>
    <t>高科石化</t>
  </si>
  <si>
    <t>002779.SZ</t>
  </si>
  <si>
    <t>中坚科技</t>
  </si>
  <si>
    <t>002780.SZ</t>
  </si>
  <si>
    <t>三夫户外</t>
  </si>
  <si>
    <t>002781.SZ</t>
  </si>
  <si>
    <t>奇信股份</t>
  </si>
  <si>
    <t>002782.SZ</t>
  </si>
  <si>
    <t>可立克</t>
  </si>
  <si>
    <t>002783.SZ</t>
  </si>
  <si>
    <t>凯龙股份</t>
  </si>
  <si>
    <t>002785.SZ</t>
  </si>
  <si>
    <t>万里石</t>
  </si>
  <si>
    <t>002786.SZ</t>
  </si>
  <si>
    <t>银宝山新</t>
  </si>
  <si>
    <t>002787.SZ</t>
  </si>
  <si>
    <t>华源包装</t>
  </si>
  <si>
    <t>002788.SZ</t>
  </si>
  <si>
    <t>鹭燕医药</t>
  </si>
  <si>
    <t>002789.SZ</t>
  </si>
  <si>
    <t>建艺集团</t>
  </si>
  <si>
    <t>002790.SZ</t>
  </si>
  <si>
    <t>瑞尔特</t>
  </si>
  <si>
    <t>002791.SZ</t>
  </si>
  <si>
    <t>坚朗五金</t>
  </si>
  <si>
    <t>002792.SZ</t>
  </si>
  <si>
    <t>通宇通讯</t>
  </si>
  <si>
    <t>002793.SZ</t>
  </si>
  <si>
    <t>东音股份</t>
  </si>
  <si>
    <t>002795.SZ</t>
  </si>
  <si>
    <t>永和智控</t>
  </si>
  <si>
    <t>002796.SZ</t>
  </si>
  <si>
    <t>世嘉科技</t>
  </si>
  <si>
    <t>002797.SZ</t>
  </si>
  <si>
    <t>第一创业</t>
  </si>
  <si>
    <t>002798.SZ</t>
  </si>
  <si>
    <t>帝王洁具</t>
  </si>
  <si>
    <t>002799.SZ</t>
  </si>
  <si>
    <t>环球印务</t>
  </si>
  <si>
    <t>002800.SZ</t>
  </si>
  <si>
    <t>天顺股份</t>
  </si>
  <si>
    <t>002801.SZ</t>
  </si>
  <si>
    <t>微光股份</t>
  </si>
  <si>
    <t>002802.SZ</t>
  </si>
  <si>
    <t>洪汇新材</t>
  </si>
  <si>
    <t>002803.SZ</t>
  </si>
  <si>
    <t>吉宏股份</t>
  </si>
  <si>
    <t>002805.SZ</t>
  </si>
  <si>
    <t>丰元股份</t>
  </si>
  <si>
    <t>300001.SZ</t>
  </si>
  <si>
    <t>特锐德</t>
  </si>
  <si>
    <t>300002.SZ</t>
  </si>
  <si>
    <t>神州泰岳</t>
  </si>
  <si>
    <t>300003.SZ</t>
  </si>
  <si>
    <t>乐普医疗</t>
  </si>
  <si>
    <t>300004.SZ</t>
  </si>
  <si>
    <t>南风股份</t>
  </si>
  <si>
    <t>300005.SZ</t>
  </si>
  <si>
    <t>探路者</t>
  </si>
  <si>
    <t>300006.SZ</t>
  </si>
  <si>
    <t>莱美药业</t>
  </si>
  <si>
    <t>300007.SZ</t>
  </si>
  <si>
    <t>汉威电子</t>
  </si>
  <si>
    <t>300008.SZ</t>
  </si>
  <si>
    <t>天海防务</t>
  </si>
  <si>
    <t>300009.SZ</t>
  </si>
  <si>
    <t>安科生物</t>
  </si>
  <si>
    <t>300010.SZ</t>
  </si>
  <si>
    <t>立思辰</t>
  </si>
  <si>
    <t>300011.SZ</t>
  </si>
  <si>
    <t>鼎汉技术</t>
  </si>
  <si>
    <t>300012.SZ</t>
  </si>
  <si>
    <t>华测检测</t>
  </si>
  <si>
    <t>300013.SZ</t>
  </si>
  <si>
    <t>新宁物流</t>
  </si>
  <si>
    <t>300014.SZ</t>
  </si>
  <si>
    <t>亿纬锂能</t>
  </si>
  <si>
    <t>300015.SZ</t>
  </si>
  <si>
    <t>爱尔眼科</t>
  </si>
  <si>
    <t>300016.SZ</t>
  </si>
  <si>
    <t>北陆药业</t>
  </si>
  <si>
    <t>300017.SZ</t>
  </si>
  <si>
    <t>网宿科技</t>
  </si>
  <si>
    <t>300018.SZ</t>
  </si>
  <si>
    <t>中元股份</t>
  </si>
  <si>
    <t>300019.SZ</t>
  </si>
  <si>
    <t>硅宝科技</t>
  </si>
  <si>
    <t>300020.SZ</t>
  </si>
  <si>
    <t>银江股份</t>
  </si>
  <si>
    <t>300021.SZ</t>
  </si>
  <si>
    <t>大禹节水</t>
  </si>
  <si>
    <t>300022.SZ</t>
  </si>
  <si>
    <t>吉峰农机</t>
  </si>
  <si>
    <t>300023.SZ</t>
  </si>
  <si>
    <t>宝德股份</t>
  </si>
  <si>
    <t>300024.SZ</t>
  </si>
  <si>
    <t>机器人</t>
  </si>
  <si>
    <t>300025.SZ</t>
  </si>
  <si>
    <t>华星创业</t>
  </si>
  <si>
    <t>300026.SZ</t>
  </si>
  <si>
    <t>红日药业</t>
  </si>
  <si>
    <t>300027.SZ</t>
  </si>
  <si>
    <t>华谊兄弟</t>
  </si>
  <si>
    <t>300028.SZ</t>
  </si>
  <si>
    <t>金亚科技</t>
  </si>
  <si>
    <t>300029.SZ</t>
  </si>
  <si>
    <t>天龙光电</t>
  </si>
  <si>
    <t>300030.SZ</t>
  </si>
  <si>
    <t>阳普医疗</t>
  </si>
  <si>
    <t>300031.SZ</t>
  </si>
  <si>
    <t>宝通科技</t>
  </si>
  <si>
    <t>300032.SZ</t>
  </si>
  <si>
    <t>金龙机电</t>
  </si>
  <si>
    <t>300033.SZ</t>
  </si>
  <si>
    <t>同花顺</t>
  </si>
  <si>
    <t>300034.SZ</t>
  </si>
  <si>
    <t>钢研高纳</t>
  </si>
  <si>
    <t>300035.SZ</t>
  </si>
  <si>
    <t>中科电气</t>
  </si>
  <si>
    <t>300036.SZ</t>
  </si>
  <si>
    <t>超图软件</t>
  </si>
  <si>
    <t>300037.SZ</t>
  </si>
  <si>
    <t>新宙邦</t>
  </si>
  <si>
    <t>300038.SZ</t>
  </si>
  <si>
    <t>梅泰诺</t>
  </si>
  <si>
    <t>300039.SZ</t>
  </si>
  <si>
    <t>上海凯宝</t>
  </si>
  <si>
    <t>300040.SZ</t>
  </si>
  <si>
    <t>九洲电气</t>
  </si>
  <si>
    <t>300041.SZ</t>
  </si>
  <si>
    <t>回天新材</t>
  </si>
  <si>
    <t>300042.SZ</t>
  </si>
  <si>
    <t>朗科科技</t>
  </si>
  <si>
    <t>300043.SZ</t>
  </si>
  <si>
    <t>互动娱乐</t>
  </si>
  <si>
    <t>300044.SZ</t>
  </si>
  <si>
    <t>赛为智能</t>
  </si>
  <si>
    <t>300045.SZ</t>
  </si>
  <si>
    <t>华力创通</t>
  </si>
  <si>
    <t>300046.SZ</t>
  </si>
  <si>
    <t>台基股份</t>
  </si>
  <si>
    <t>300047.SZ</t>
  </si>
  <si>
    <t>天源迪科</t>
  </si>
  <si>
    <t>300048.SZ</t>
  </si>
  <si>
    <t>合康变频</t>
  </si>
  <si>
    <t>300049.SZ</t>
  </si>
  <si>
    <t>福瑞股份</t>
  </si>
  <si>
    <t>300050.SZ</t>
  </si>
  <si>
    <t>世纪鼎利</t>
  </si>
  <si>
    <t>300051.SZ</t>
  </si>
  <si>
    <t>三五互联</t>
  </si>
  <si>
    <t>300052.SZ</t>
  </si>
  <si>
    <t>中青宝</t>
  </si>
  <si>
    <t>300053.SZ</t>
  </si>
  <si>
    <t>欧比特</t>
  </si>
  <si>
    <t>300054.SZ</t>
  </si>
  <si>
    <t>鼎龙股份</t>
  </si>
  <si>
    <t>300055.SZ</t>
  </si>
  <si>
    <t>万邦达</t>
  </si>
  <si>
    <t>300056.SZ</t>
  </si>
  <si>
    <t>三维丝</t>
  </si>
  <si>
    <t>300057.SZ</t>
  </si>
  <si>
    <t>万顺股份</t>
  </si>
  <si>
    <t>300058.SZ</t>
  </si>
  <si>
    <t>蓝色光标</t>
  </si>
  <si>
    <t>300059.SZ</t>
  </si>
  <si>
    <t>东方财富</t>
  </si>
  <si>
    <t>300061.SZ</t>
  </si>
  <si>
    <t>康耐特</t>
  </si>
  <si>
    <t>300062.SZ</t>
  </si>
  <si>
    <t>中能电气</t>
  </si>
  <si>
    <t>300063.SZ</t>
  </si>
  <si>
    <t>天龙集团</t>
  </si>
  <si>
    <t>300064.SZ</t>
  </si>
  <si>
    <t>豫金刚石</t>
  </si>
  <si>
    <t>300065.SZ</t>
  </si>
  <si>
    <t>海兰信</t>
  </si>
  <si>
    <t>300066.SZ</t>
  </si>
  <si>
    <t>三川智慧</t>
  </si>
  <si>
    <t>300067.SZ</t>
  </si>
  <si>
    <t>安诺其</t>
  </si>
  <si>
    <t>300068.SZ</t>
  </si>
  <si>
    <t>南都电源</t>
  </si>
  <si>
    <t>300069.SZ</t>
  </si>
  <si>
    <t>金利华电</t>
  </si>
  <si>
    <t>300070.SZ</t>
  </si>
  <si>
    <t>碧水源</t>
  </si>
  <si>
    <t>300071.SZ</t>
  </si>
  <si>
    <t>华谊嘉信</t>
  </si>
  <si>
    <t>300072.SZ</t>
  </si>
  <si>
    <t>三聚环保</t>
  </si>
  <si>
    <t>300073.SZ</t>
  </si>
  <si>
    <t>当升科技</t>
  </si>
  <si>
    <t>300074.SZ</t>
  </si>
  <si>
    <t>华平股份</t>
  </si>
  <si>
    <t>300075.SZ</t>
  </si>
  <si>
    <t>数字政通</t>
  </si>
  <si>
    <t>300076.SZ</t>
  </si>
  <si>
    <t>GQY视讯</t>
  </si>
  <si>
    <t>300077.SZ</t>
  </si>
  <si>
    <t>国民技术</t>
  </si>
  <si>
    <t>300078.SZ</t>
  </si>
  <si>
    <t>思创医惠</t>
  </si>
  <si>
    <t>300079.SZ</t>
  </si>
  <si>
    <t>数码视讯</t>
  </si>
  <si>
    <t>300080.SZ</t>
  </si>
  <si>
    <t>易成新能</t>
  </si>
  <si>
    <t>300081.SZ</t>
  </si>
  <si>
    <t>恒信移动</t>
  </si>
  <si>
    <t>300082.SZ</t>
  </si>
  <si>
    <t>奥克股份</t>
  </si>
  <si>
    <t>300083.SZ</t>
  </si>
  <si>
    <t>劲胜精密</t>
  </si>
  <si>
    <t>300084.SZ</t>
  </si>
  <si>
    <t>海默科技</t>
  </si>
  <si>
    <t>300085.SZ</t>
  </si>
  <si>
    <t>银之杰</t>
  </si>
  <si>
    <t>300086.SZ</t>
  </si>
  <si>
    <t>康芝药业</t>
  </si>
  <si>
    <t>300087.SZ</t>
  </si>
  <si>
    <t>荃银高科</t>
  </si>
  <si>
    <t>300088.SZ</t>
  </si>
  <si>
    <t>长信科技</t>
  </si>
  <si>
    <t>300089.SZ</t>
  </si>
  <si>
    <t>文化长城</t>
  </si>
  <si>
    <t>300090.SZ</t>
  </si>
  <si>
    <t>盛运环保</t>
  </si>
  <si>
    <t>300091.SZ</t>
  </si>
  <si>
    <t>金通灵</t>
  </si>
  <si>
    <t>300092.SZ</t>
  </si>
  <si>
    <t>科新机电</t>
  </si>
  <si>
    <t>300093.SZ</t>
  </si>
  <si>
    <t>金刚玻璃</t>
  </si>
  <si>
    <t>300094.SZ</t>
  </si>
  <si>
    <t>国联水产</t>
  </si>
  <si>
    <t>300095.SZ</t>
  </si>
  <si>
    <t>华伍股份</t>
  </si>
  <si>
    <t>300096.SZ</t>
  </si>
  <si>
    <t>易联众</t>
  </si>
  <si>
    <t>300097.SZ</t>
  </si>
  <si>
    <t>智云股份</t>
  </si>
  <si>
    <t>300098.SZ</t>
  </si>
  <si>
    <t>高新兴</t>
  </si>
  <si>
    <t>300099.SZ</t>
  </si>
  <si>
    <t>尤洛卡</t>
  </si>
  <si>
    <t>300100.SZ</t>
  </si>
  <si>
    <t>双林股份</t>
  </si>
  <si>
    <t>300101.SZ</t>
  </si>
  <si>
    <t>振芯科技</t>
  </si>
  <si>
    <t>300102.SZ</t>
  </si>
  <si>
    <t>乾照光电</t>
  </si>
  <si>
    <t>300103.SZ</t>
  </si>
  <si>
    <t>达刚路机</t>
  </si>
  <si>
    <t>300104.SZ</t>
  </si>
  <si>
    <t>乐视网</t>
  </si>
  <si>
    <t>300105.SZ</t>
  </si>
  <si>
    <t>龙源技术</t>
  </si>
  <si>
    <t>300106.SZ</t>
  </si>
  <si>
    <t>西部牧业</t>
  </si>
  <si>
    <t>300107.SZ</t>
  </si>
  <si>
    <t>建新股份</t>
  </si>
  <si>
    <t>300108.SZ</t>
  </si>
  <si>
    <t>双龙股份</t>
  </si>
  <si>
    <t>300109.SZ</t>
  </si>
  <si>
    <t>新开源</t>
  </si>
  <si>
    <t>300110.SZ</t>
  </si>
  <si>
    <t>华仁药业</t>
  </si>
  <si>
    <t>300111.SZ</t>
  </si>
  <si>
    <t>向日葵</t>
  </si>
  <si>
    <t>300112.SZ</t>
  </si>
  <si>
    <t>万讯自控</t>
  </si>
  <si>
    <t>300113.SZ</t>
  </si>
  <si>
    <t>顺网科技</t>
  </si>
  <si>
    <t>300114.SZ</t>
  </si>
  <si>
    <t>中航电测</t>
  </si>
  <si>
    <t>300115.SZ</t>
  </si>
  <si>
    <t>长盈精密</t>
  </si>
  <si>
    <t>300116.SZ</t>
  </si>
  <si>
    <t>坚瑞消防</t>
  </si>
  <si>
    <t>300117.SZ</t>
  </si>
  <si>
    <t>嘉寓股份</t>
  </si>
  <si>
    <t>300118.SZ</t>
  </si>
  <si>
    <t>东方日升</t>
  </si>
  <si>
    <t>300119.SZ</t>
  </si>
  <si>
    <t>瑞普生物</t>
  </si>
  <si>
    <t>300120.SZ</t>
  </si>
  <si>
    <t>经纬电材</t>
  </si>
  <si>
    <t>300121.SZ</t>
  </si>
  <si>
    <t>阳谷华泰</t>
  </si>
  <si>
    <t>300122.SZ</t>
  </si>
  <si>
    <t>智飞生物</t>
  </si>
  <si>
    <t>300123.SZ</t>
  </si>
  <si>
    <t>太阳鸟</t>
  </si>
  <si>
    <t>300124.SZ</t>
  </si>
  <si>
    <t>汇川技术</t>
  </si>
  <si>
    <t>300125.SZ</t>
  </si>
  <si>
    <t>易世达</t>
  </si>
  <si>
    <t>300126.SZ</t>
  </si>
  <si>
    <t>锐奇股份</t>
  </si>
  <si>
    <t>300127.SZ</t>
  </si>
  <si>
    <t>银河磁体</t>
  </si>
  <si>
    <t>300128.SZ</t>
  </si>
  <si>
    <t>锦富新材</t>
  </si>
  <si>
    <t>300129.SZ</t>
  </si>
  <si>
    <t>泰胜风能</t>
  </si>
  <si>
    <t>300130.SZ</t>
  </si>
  <si>
    <t>新国都</t>
  </si>
  <si>
    <t>300131.SZ</t>
  </si>
  <si>
    <t>英唐智控</t>
  </si>
  <si>
    <t>300132.SZ</t>
  </si>
  <si>
    <t>青松股份</t>
  </si>
  <si>
    <t>300133.SZ</t>
  </si>
  <si>
    <t>华策影视</t>
  </si>
  <si>
    <t>300134.SZ</t>
  </si>
  <si>
    <t>大富科技</t>
  </si>
  <si>
    <t>300135.SZ</t>
  </si>
  <si>
    <t>宝利国际</t>
  </si>
  <si>
    <t>300136.SZ</t>
  </si>
  <si>
    <t>信维通信</t>
  </si>
  <si>
    <t>300137.SZ</t>
  </si>
  <si>
    <t>先河环保</t>
  </si>
  <si>
    <t>300138.SZ</t>
  </si>
  <si>
    <t>晨光生物</t>
  </si>
  <si>
    <t>300139.SZ</t>
  </si>
  <si>
    <t>晓程科技</t>
  </si>
  <si>
    <t>300140.SZ</t>
  </si>
  <si>
    <t>启源装备</t>
  </si>
  <si>
    <t>300141.SZ</t>
  </si>
  <si>
    <t>和顺电气</t>
  </si>
  <si>
    <t>300142.SZ</t>
  </si>
  <si>
    <t>沃森生物</t>
  </si>
  <si>
    <t>300143.SZ</t>
  </si>
  <si>
    <t>星河生物</t>
  </si>
  <si>
    <t>300144.SZ</t>
  </si>
  <si>
    <t>宋城演艺</t>
  </si>
  <si>
    <t>300145.SZ</t>
  </si>
  <si>
    <t>中金环境</t>
  </si>
  <si>
    <t>300146.SZ</t>
  </si>
  <si>
    <t>汤臣倍健</t>
  </si>
  <si>
    <t>300147.SZ</t>
  </si>
  <si>
    <t>香雪制药</t>
  </si>
  <si>
    <t>300148.SZ</t>
  </si>
  <si>
    <t>天舟文化</t>
  </si>
  <si>
    <t>300149.SZ</t>
  </si>
  <si>
    <t>量子高科</t>
  </si>
  <si>
    <t>300150.SZ</t>
  </si>
  <si>
    <t>世纪瑞尔</t>
  </si>
  <si>
    <t>300151.SZ</t>
  </si>
  <si>
    <t>昌红科技</t>
  </si>
  <si>
    <t>300152.SZ</t>
  </si>
  <si>
    <t>科融环境</t>
  </si>
  <si>
    <t>300153.SZ</t>
  </si>
  <si>
    <t>科泰电源</t>
  </si>
  <si>
    <t>300154.SZ</t>
  </si>
  <si>
    <t>瑞凌股份</t>
  </si>
  <si>
    <t>300155.SZ</t>
  </si>
  <si>
    <t>安居宝</t>
  </si>
  <si>
    <t>300156.SZ</t>
  </si>
  <si>
    <t>神雾环保</t>
  </si>
  <si>
    <t>300157.SZ</t>
  </si>
  <si>
    <t>恒泰艾普</t>
  </si>
  <si>
    <t>300158.SZ</t>
  </si>
  <si>
    <t>振东制药</t>
  </si>
  <si>
    <t>300159.SZ</t>
  </si>
  <si>
    <t>新研股份</t>
  </si>
  <si>
    <t>300160.SZ</t>
  </si>
  <si>
    <t>秀强股份</t>
  </si>
  <si>
    <t>300161.SZ</t>
  </si>
  <si>
    <t>华中数控</t>
  </si>
  <si>
    <t>300162.SZ</t>
  </si>
  <si>
    <t>雷曼股份</t>
  </si>
  <si>
    <t>300163.SZ</t>
  </si>
  <si>
    <t>先锋新材</t>
  </si>
  <si>
    <t>300164.SZ</t>
  </si>
  <si>
    <t>通源石油</t>
  </si>
  <si>
    <t>300165.SZ</t>
  </si>
  <si>
    <t>天瑞仪器</t>
  </si>
  <si>
    <t>300166.SZ</t>
  </si>
  <si>
    <t>东方国信</t>
  </si>
  <si>
    <t>300167.SZ</t>
  </si>
  <si>
    <t>迪威视讯</t>
  </si>
  <si>
    <t>300168.SZ</t>
  </si>
  <si>
    <t>万达信息</t>
  </si>
  <si>
    <t>300169.SZ</t>
  </si>
  <si>
    <t>天晟新材</t>
  </si>
  <si>
    <t>300170.SZ</t>
  </si>
  <si>
    <t>汉得信息</t>
  </si>
  <si>
    <t>300171.SZ</t>
  </si>
  <si>
    <t>东富龙</t>
  </si>
  <si>
    <t>300172.SZ</t>
  </si>
  <si>
    <t>中电环保</t>
  </si>
  <si>
    <t>300173.SZ</t>
  </si>
  <si>
    <t>智慧松德</t>
  </si>
  <si>
    <t>300174.SZ</t>
  </si>
  <si>
    <t>元力股份</t>
  </si>
  <si>
    <t>300175.SZ</t>
  </si>
  <si>
    <t>朗源股份</t>
  </si>
  <si>
    <t>300176.SZ</t>
  </si>
  <si>
    <t>鸿特精密</t>
  </si>
  <si>
    <t>300177.SZ</t>
  </si>
  <si>
    <t>中海达</t>
  </si>
  <si>
    <t>300178.SZ</t>
  </si>
  <si>
    <t>腾邦国际</t>
  </si>
  <si>
    <t>300179.SZ</t>
  </si>
  <si>
    <t>四方达</t>
  </si>
  <si>
    <t>300180.SZ</t>
  </si>
  <si>
    <t>华峰超纤</t>
  </si>
  <si>
    <t>300181.SZ</t>
  </si>
  <si>
    <t>佐力药业</t>
  </si>
  <si>
    <t>300182.SZ</t>
  </si>
  <si>
    <t>捷成股份</t>
  </si>
  <si>
    <t>300183.SZ</t>
  </si>
  <si>
    <t>东软载波</t>
  </si>
  <si>
    <t>300184.SZ</t>
  </si>
  <si>
    <t>力源信息</t>
  </si>
  <si>
    <t>300185.SZ</t>
  </si>
  <si>
    <t>通裕重工</t>
  </si>
  <si>
    <t>300187.SZ</t>
  </si>
  <si>
    <t>永清环保</t>
  </si>
  <si>
    <t>300188.SZ</t>
  </si>
  <si>
    <t>美亚柏科</t>
  </si>
  <si>
    <t>300189.SZ</t>
  </si>
  <si>
    <t>神农基因</t>
  </si>
  <si>
    <t>300190.SZ</t>
  </si>
  <si>
    <t>维尔利</t>
  </si>
  <si>
    <t>300191.SZ</t>
  </si>
  <si>
    <t>潜能恒信</t>
  </si>
  <si>
    <t>300192.SZ</t>
  </si>
  <si>
    <t>科斯伍德</t>
  </si>
  <si>
    <t>300193.SZ</t>
  </si>
  <si>
    <t>佳士科技</t>
  </si>
  <si>
    <t>300194.SZ</t>
  </si>
  <si>
    <t>福安药业</t>
  </si>
  <si>
    <t>300195.SZ</t>
  </si>
  <si>
    <t>长荣股份</t>
  </si>
  <si>
    <t>300196.SZ</t>
  </si>
  <si>
    <t>长海股份</t>
  </si>
  <si>
    <t>300197.SZ</t>
  </si>
  <si>
    <t>铁汉生态</t>
  </si>
  <si>
    <t>300198.SZ</t>
  </si>
  <si>
    <t>纳川股份</t>
  </si>
  <si>
    <t>300199.SZ</t>
  </si>
  <si>
    <t>翰宇药业</t>
  </si>
  <si>
    <t>300200.SZ</t>
  </si>
  <si>
    <t>高盟新材</t>
  </si>
  <si>
    <t>300201.SZ</t>
  </si>
  <si>
    <t>海伦哲</t>
  </si>
  <si>
    <t>300202.SZ</t>
  </si>
  <si>
    <t>聚龙股份</t>
  </si>
  <si>
    <t>300203.SZ</t>
  </si>
  <si>
    <t>聚光科技</t>
  </si>
  <si>
    <t>300204.SZ</t>
  </si>
  <si>
    <t>舒泰神</t>
  </si>
  <si>
    <t>300205.SZ</t>
  </si>
  <si>
    <t>天喻信息</t>
  </si>
  <si>
    <t>300206.SZ</t>
  </si>
  <si>
    <t>理邦仪器</t>
  </si>
  <si>
    <t>300207.SZ</t>
  </si>
  <si>
    <t>欣旺达</t>
  </si>
  <si>
    <t>300208.SZ</t>
  </si>
  <si>
    <t>恒顺众昇</t>
  </si>
  <si>
    <t>300209.SZ</t>
  </si>
  <si>
    <t>天泽信息</t>
  </si>
  <si>
    <t>300210.SZ</t>
  </si>
  <si>
    <t>森远股份</t>
  </si>
  <si>
    <t>300211.SZ</t>
  </si>
  <si>
    <t>亿通科技</t>
  </si>
  <si>
    <t>300212.SZ</t>
  </si>
  <si>
    <t>易华录</t>
  </si>
  <si>
    <t>300213.SZ</t>
  </si>
  <si>
    <t>佳讯飞鸿</t>
  </si>
  <si>
    <t>300214.SZ</t>
  </si>
  <si>
    <t>日科化学</t>
  </si>
  <si>
    <t>300215.SZ</t>
  </si>
  <si>
    <t>电科院</t>
  </si>
  <si>
    <t>300216.SZ</t>
  </si>
  <si>
    <t>千山药机</t>
  </si>
  <si>
    <t>300217.SZ</t>
  </si>
  <si>
    <t>东方电热</t>
  </si>
  <si>
    <t>300218.SZ</t>
  </si>
  <si>
    <t>安利股份</t>
  </si>
  <si>
    <t>300219.SZ</t>
  </si>
  <si>
    <t>鸿利智汇</t>
  </si>
  <si>
    <t>300220.SZ</t>
  </si>
  <si>
    <t>金运激光</t>
  </si>
  <si>
    <t>300221.SZ</t>
  </si>
  <si>
    <t>银禧科技</t>
  </si>
  <si>
    <t>300222.SZ</t>
  </si>
  <si>
    <t>科大智能</t>
  </si>
  <si>
    <t>300223.SZ</t>
  </si>
  <si>
    <t>北京君正</t>
  </si>
  <si>
    <t>300224.SZ</t>
  </si>
  <si>
    <t>正海磁材</t>
  </si>
  <si>
    <t>300225.SZ</t>
  </si>
  <si>
    <t>金力泰</t>
  </si>
  <si>
    <t>300226.SZ</t>
  </si>
  <si>
    <t>上海钢联</t>
  </si>
  <si>
    <t>300227.SZ</t>
  </si>
  <si>
    <t>光韵达</t>
  </si>
  <si>
    <t>300228.SZ</t>
  </si>
  <si>
    <t>富瑞特装</t>
  </si>
  <si>
    <t>300229.SZ</t>
  </si>
  <si>
    <t>拓尔思</t>
  </si>
  <si>
    <t>300230.SZ</t>
  </si>
  <si>
    <t>永利股份</t>
  </si>
  <si>
    <t>300231.SZ</t>
  </si>
  <si>
    <t>银信科技</t>
  </si>
  <si>
    <t>300232.SZ</t>
  </si>
  <si>
    <t>洲明科技</t>
  </si>
  <si>
    <t>300233.SZ</t>
  </si>
  <si>
    <t>金城医药</t>
  </si>
  <si>
    <t>300234.SZ</t>
  </si>
  <si>
    <t>开尔新材</t>
  </si>
  <si>
    <t>300235.SZ</t>
  </si>
  <si>
    <t>方直科技</t>
  </si>
  <si>
    <t>300236.SZ</t>
  </si>
  <si>
    <t>上海新阳</t>
  </si>
  <si>
    <t>300237.SZ</t>
  </si>
  <si>
    <t>美晨科技</t>
  </si>
  <si>
    <t>300238.SZ</t>
  </si>
  <si>
    <t>冠昊生物</t>
  </si>
  <si>
    <t>300239.SZ</t>
  </si>
  <si>
    <t>东宝生物</t>
  </si>
  <si>
    <t>300240.SZ</t>
  </si>
  <si>
    <t>飞力达</t>
  </si>
  <si>
    <t>300241.SZ</t>
  </si>
  <si>
    <t>瑞丰光电</t>
  </si>
  <si>
    <t>300242.SZ</t>
  </si>
  <si>
    <t>明家联合</t>
  </si>
  <si>
    <t>300243.SZ</t>
  </si>
  <si>
    <t>瑞丰高材</t>
  </si>
  <si>
    <t>300244.SZ</t>
  </si>
  <si>
    <t>迪安诊断</t>
  </si>
  <si>
    <t>300245.SZ</t>
  </si>
  <si>
    <t>天玑科技</t>
  </si>
  <si>
    <t>300246.SZ</t>
  </si>
  <si>
    <t>宝莱特</t>
  </si>
  <si>
    <t>300247.SZ</t>
  </si>
  <si>
    <t>乐金健康</t>
  </si>
  <si>
    <t>300248.SZ</t>
  </si>
  <si>
    <t>新开普</t>
  </si>
  <si>
    <t>300249.SZ</t>
  </si>
  <si>
    <t>依米康</t>
  </si>
  <si>
    <t>300250.SZ</t>
  </si>
  <si>
    <t>初灵信息</t>
  </si>
  <si>
    <t>300251.SZ</t>
  </si>
  <si>
    <t>光线传媒</t>
  </si>
  <si>
    <t>300252.SZ</t>
  </si>
  <si>
    <t>金信诺</t>
  </si>
  <si>
    <t>300253.SZ</t>
  </si>
  <si>
    <t>卫宁健康</t>
  </si>
  <si>
    <t>300254.SZ</t>
  </si>
  <si>
    <t>仟源医药</t>
  </si>
  <si>
    <t>300255.SZ</t>
  </si>
  <si>
    <t>常山药业</t>
  </si>
  <si>
    <t>300256.SZ</t>
  </si>
  <si>
    <t>星星科技</t>
  </si>
  <si>
    <t>300257.SZ</t>
  </si>
  <si>
    <t>开山股份</t>
  </si>
  <si>
    <t>300258.SZ</t>
  </si>
  <si>
    <t>精锻科技</t>
  </si>
  <si>
    <t>300259.SZ</t>
  </si>
  <si>
    <t>新天科技</t>
  </si>
  <si>
    <t>300260.SZ</t>
  </si>
  <si>
    <t>新莱应材</t>
  </si>
  <si>
    <t>300261.SZ</t>
  </si>
  <si>
    <t>雅本化学</t>
  </si>
  <si>
    <t>300262.SZ</t>
  </si>
  <si>
    <t>巴安水务</t>
  </si>
  <si>
    <t>300263.SZ</t>
  </si>
  <si>
    <t>隆华节能</t>
  </si>
  <si>
    <t>300264.SZ</t>
  </si>
  <si>
    <t>佳创视讯</t>
  </si>
  <si>
    <t>300265.SZ</t>
  </si>
  <si>
    <t>通光线缆</t>
  </si>
  <si>
    <t>300266.SZ</t>
  </si>
  <si>
    <t>兴源环境</t>
  </si>
  <si>
    <t>300267.SZ</t>
  </si>
  <si>
    <t>尔康制药</t>
  </si>
  <si>
    <t>300268.SZ</t>
  </si>
  <si>
    <t>万福生科</t>
  </si>
  <si>
    <t>300269.SZ</t>
  </si>
  <si>
    <t>联建光电</t>
  </si>
  <si>
    <t>300270.SZ</t>
  </si>
  <si>
    <t>中威电子</t>
  </si>
  <si>
    <t>300271.SZ</t>
  </si>
  <si>
    <t>华宇软件</t>
  </si>
  <si>
    <t>300272.SZ</t>
  </si>
  <si>
    <t>开能环保</t>
  </si>
  <si>
    <t>300273.SZ</t>
  </si>
  <si>
    <t>和佳股份</t>
  </si>
  <si>
    <t>300274.SZ</t>
  </si>
  <si>
    <t>阳光电源</t>
  </si>
  <si>
    <t>300275.SZ</t>
  </si>
  <si>
    <t>梅安森</t>
  </si>
  <si>
    <t>300276.SZ</t>
  </si>
  <si>
    <t>三丰智能</t>
  </si>
  <si>
    <t>300277.SZ</t>
  </si>
  <si>
    <t>海联讯</t>
  </si>
  <si>
    <t>300278.SZ</t>
  </si>
  <si>
    <t>华昌达</t>
  </si>
  <si>
    <t>300279.SZ</t>
  </si>
  <si>
    <t>和晶科技</t>
  </si>
  <si>
    <t>300280.SZ</t>
  </si>
  <si>
    <t>南通锻压</t>
  </si>
  <si>
    <t>300281.SZ</t>
  </si>
  <si>
    <t>金明精机</t>
  </si>
  <si>
    <t>300282.SZ</t>
  </si>
  <si>
    <t>汇冠股份</t>
  </si>
  <si>
    <t>300283.SZ</t>
  </si>
  <si>
    <t>温州宏丰</t>
  </si>
  <si>
    <t>300284.SZ</t>
  </si>
  <si>
    <t>苏交科</t>
  </si>
  <si>
    <t>300285.SZ</t>
  </si>
  <si>
    <t>国瓷材料</t>
  </si>
  <si>
    <t>300286.SZ</t>
  </si>
  <si>
    <t>安科瑞</t>
  </si>
  <si>
    <t>300287.SZ</t>
  </si>
  <si>
    <t>飞利信</t>
  </si>
  <si>
    <t>300288.SZ</t>
  </si>
  <si>
    <t>朗玛信息</t>
  </si>
  <si>
    <t>300289.SZ</t>
  </si>
  <si>
    <t>利德曼</t>
  </si>
  <si>
    <t>300290.SZ</t>
  </si>
  <si>
    <t>荣科科技</t>
  </si>
  <si>
    <t>300291.SZ</t>
  </si>
  <si>
    <t>华录百纳</t>
  </si>
  <si>
    <t>300292.SZ</t>
  </si>
  <si>
    <t>吴通控股</t>
  </si>
  <si>
    <t>300293.SZ</t>
  </si>
  <si>
    <t>蓝英装备</t>
  </si>
  <si>
    <t>300294.SZ</t>
  </si>
  <si>
    <t>博雅生物</t>
  </si>
  <si>
    <t>300295.SZ</t>
  </si>
  <si>
    <t>三六五网</t>
  </si>
  <si>
    <t>300296.SZ</t>
  </si>
  <si>
    <t>利亚德</t>
  </si>
  <si>
    <t>300297.SZ</t>
  </si>
  <si>
    <t>蓝盾股份</t>
  </si>
  <si>
    <t>300298.SZ</t>
  </si>
  <si>
    <t>三诺生物</t>
  </si>
  <si>
    <t>300299.SZ</t>
  </si>
  <si>
    <t>富春通信</t>
  </si>
  <si>
    <t>300300.SZ</t>
  </si>
  <si>
    <t>汉鼎宇佑</t>
  </si>
  <si>
    <t>300301.SZ</t>
  </si>
  <si>
    <t>长方集团</t>
  </si>
  <si>
    <t>300302.SZ</t>
  </si>
  <si>
    <t>同有科技</t>
  </si>
  <si>
    <t>300303.SZ</t>
  </si>
  <si>
    <t>聚飞光电</t>
  </si>
  <si>
    <t>300304.SZ</t>
  </si>
  <si>
    <t>云意电气</t>
  </si>
  <si>
    <t>300305.SZ</t>
  </si>
  <si>
    <t>裕兴股份</t>
  </si>
  <si>
    <t>300306.SZ</t>
  </si>
  <si>
    <t>远方光电</t>
  </si>
  <si>
    <t>300307.SZ</t>
  </si>
  <si>
    <t>慈星股份</t>
  </si>
  <si>
    <t>300308.SZ</t>
  </si>
  <si>
    <t>中际装备</t>
  </si>
  <si>
    <t>300309.SZ</t>
  </si>
  <si>
    <t>吉艾科技</t>
  </si>
  <si>
    <t>300310.SZ</t>
  </si>
  <si>
    <t>宜通世纪</t>
  </si>
  <si>
    <t>300311.SZ</t>
  </si>
  <si>
    <t>任子行</t>
  </si>
  <si>
    <t>300312.SZ</t>
  </si>
  <si>
    <t>邦讯技术</t>
  </si>
  <si>
    <t>300313.SZ</t>
  </si>
  <si>
    <t>天山生物</t>
  </si>
  <si>
    <t>300314.SZ</t>
  </si>
  <si>
    <t>戴维医疗</t>
  </si>
  <si>
    <t>300315.SZ</t>
  </si>
  <si>
    <t>掌趣科技</t>
  </si>
  <si>
    <t>300316.SZ</t>
  </si>
  <si>
    <t>晶盛机电</t>
  </si>
  <si>
    <t>300317.SZ</t>
  </si>
  <si>
    <t>珈伟股份</t>
  </si>
  <si>
    <t>300318.SZ</t>
  </si>
  <si>
    <t>博晖创新</t>
  </si>
  <si>
    <t>300319.SZ</t>
  </si>
  <si>
    <t>麦捷科技</t>
  </si>
  <si>
    <t>300320.SZ</t>
  </si>
  <si>
    <t>海达股份</t>
  </si>
  <si>
    <t>300321.SZ</t>
  </si>
  <si>
    <t>同大股份</t>
  </si>
  <si>
    <t>300322.SZ</t>
  </si>
  <si>
    <t>硕贝德</t>
  </si>
  <si>
    <t>300323.SZ</t>
  </si>
  <si>
    <t>华灿光电</t>
  </si>
  <si>
    <t>300324.SZ</t>
  </si>
  <si>
    <t>旋极信息</t>
  </si>
  <si>
    <t>300325.SZ</t>
  </si>
  <si>
    <t>德威新材</t>
  </si>
  <si>
    <t>300326.SZ</t>
  </si>
  <si>
    <t>凯利泰</t>
  </si>
  <si>
    <t>300327.SZ</t>
  </si>
  <si>
    <t>中颖电子</t>
  </si>
  <si>
    <t>300328.SZ</t>
  </si>
  <si>
    <t>宜安科技</t>
  </si>
  <si>
    <t>300329.SZ</t>
  </si>
  <si>
    <t>海伦钢琴</t>
  </si>
  <si>
    <t>300330.SZ</t>
  </si>
  <si>
    <t>华虹计通</t>
  </si>
  <si>
    <t>300331.SZ</t>
  </si>
  <si>
    <t>苏大维格</t>
  </si>
  <si>
    <t>300332.SZ</t>
  </si>
  <si>
    <t>天壕环境</t>
  </si>
  <si>
    <t>300333.SZ</t>
  </si>
  <si>
    <t>兆日科技</t>
  </si>
  <si>
    <t>300334.SZ</t>
  </si>
  <si>
    <t>津膜科技</t>
  </si>
  <si>
    <t>300335.SZ</t>
  </si>
  <si>
    <t>迪森股份</t>
  </si>
  <si>
    <t>300336.SZ</t>
  </si>
  <si>
    <t>新文化</t>
  </si>
  <si>
    <t>300337.SZ</t>
  </si>
  <si>
    <t>银邦股份</t>
  </si>
  <si>
    <t>300338.SZ</t>
  </si>
  <si>
    <t>开元仪器</t>
  </si>
  <si>
    <t>300339.SZ</t>
  </si>
  <si>
    <t>润和软件</t>
  </si>
  <si>
    <t>300340.SZ</t>
  </si>
  <si>
    <t>科恒股份</t>
  </si>
  <si>
    <t>300341.SZ</t>
  </si>
  <si>
    <t>麦迪电气</t>
  </si>
  <si>
    <t>300342.SZ</t>
  </si>
  <si>
    <t>天银机电</t>
  </si>
  <si>
    <t>300343.SZ</t>
  </si>
  <si>
    <t>联创互联</t>
  </si>
  <si>
    <t>300344.SZ</t>
  </si>
  <si>
    <t>太空板业</t>
  </si>
  <si>
    <t>300345.SZ</t>
  </si>
  <si>
    <t>红宇新材</t>
  </si>
  <si>
    <t>300346.SZ</t>
  </si>
  <si>
    <t>南大光电</t>
  </si>
  <si>
    <t>300347.SZ</t>
  </si>
  <si>
    <t>泰格医药</t>
  </si>
  <si>
    <t>300348.SZ</t>
  </si>
  <si>
    <t>长亮科技</t>
  </si>
  <si>
    <t>300349.SZ</t>
  </si>
  <si>
    <t>金卡股份</t>
  </si>
  <si>
    <t>300350.SZ</t>
  </si>
  <si>
    <t>华鹏飞</t>
  </si>
  <si>
    <t>300351.SZ</t>
  </si>
  <si>
    <t>永贵电器</t>
  </si>
  <si>
    <t>300352.SZ</t>
  </si>
  <si>
    <t>北信源</t>
  </si>
  <si>
    <t>300353.SZ</t>
  </si>
  <si>
    <t>东土科技</t>
  </si>
  <si>
    <t>300354.SZ</t>
  </si>
  <si>
    <t>东华测试</t>
  </si>
  <si>
    <t>300355.SZ</t>
  </si>
  <si>
    <t>蒙草生态</t>
  </si>
  <si>
    <t>300356.SZ</t>
  </si>
  <si>
    <t>光一科技</t>
  </si>
  <si>
    <t>300357.SZ</t>
  </si>
  <si>
    <t>我武生物</t>
  </si>
  <si>
    <t>300358.SZ</t>
  </si>
  <si>
    <t>楚天科技</t>
  </si>
  <si>
    <t>300359.SZ</t>
  </si>
  <si>
    <t>全通教育</t>
  </si>
  <si>
    <t>300360.SZ</t>
  </si>
  <si>
    <t>炬华科技</t>
  </si>
  <si>
    <t>300362.SZ</t>
  </si>
  <si>
    <t>天翔环境</t>
  </si>
  <si>
    <t>300363.SZ</t>
  </si>
  <si>
    <t>博腾股份</t>
  </si>
  <si>
    <t>300364.SZ</t>
  </si>
  <si>
    <t>中文在线</t>
  </si>
  <si>
    <t>300365.SZ</t>
  </si>
  <si>
    <t>恒华科技</t>
  </si>
  <si>
    <t>300366.SZ</t>
  </si>
  <si>
    <t>创意信息</t>
  </si>
  <si>
    <t>300367.SZ</t>
  </si>
  <si>
    <t>东方网力</t>
  </si>
  <si>
    <t>300368.SZ</t>
  </si>
  <si>
    <t>汇金股份</t>
  </si>
  <si>
    <t>300369.SZ</t>
  </si>
  <si>
    <t>绿盟科技</t>
  </si>
  <si>
    <t>300370.SZ</t>
  </si>
  <si>
    <t>安控科技</t>
  </si>
  <si>
    <t>300371.SZ</t>
  </si>
  <si>
    <t>汇中股份</t>
  </si>
  <si>
    <t>300372.SZ</t>
  </si>
  <si>
    <t>*欣泰</t>
  </si>
  <si>
    <t>300373.SZ</t>
  </si>
  <si>
    <t>扬杰科技</t>
  </si>
  <si>
    <t>300374.SZ</t>
  </si>
  <si>
    <t>恒通科技</t>
  </si>
  <si>
    <t>300375.SZ</t>
  </si>
  <si>
    <t>鹏翎股份</t>
  </si>
  <si>
    <t>300376.SZ</t>
  </si>
  <si>
    <t>易事特</t>
  </si>
  <si>
    <t>300377.SZ</t>
  </si>
  <si>
    <t>赢时胜</t>
  </si>
  <si>
    <t>300378.SZ</t>
  </si>
  <si>
    <t>鼎捷软件</t>
  </si>
  <si>
    <t>300379.SZ</t>
  </si>
  <si>
    <t>东方通</t>
  </si>
  <si>
    <t>300380.SZ</t>
  </si>
  <si>
    <t>安硕信息</t>
  </si>
  <si>
    <t>300381.SZ</t>
  </si>
  <si>
    <t>溢多利</t>
  </si>
  <si>
    <t>300382.SZ</t>
  </si>
  <si>
    <t>斯莱克</t>
  </si>
  <si>
    <t>300383.SZ</t>
  </si>
  <si>
    <t>光环新网</t>
  </si>
  <si>
    <t>300384.SZ</t>
  </si>
  <si>
    <t>三联虹普</t>
  </si>
  <si>
    <t>300385.SZ</t>
  </si>
  <si>
    <t>雪浪环境</t>
  </si>
  <si>
    <t>300386.SZ</t>
  </si>
  <si>
    <t>飞天诚信</t>
  </si>
  <si>
    <t>300387.SZ</t>
  </si>
  <si>
    <t>富邦股份</t>
  </si>
  <si>
    <t>300388.SZ</t>
  </si>
  <si>
    <t>国祯环保</t>
  </si>
  <si>
    <t>300389.SZ</t>
  </si>
  <si>
    <t>艾比森</t>
  </si>
  <si>
    <t>300390.SZ</t>
  </si>
  <si>
    <t>天华超净</t>
  </si>
  <si>
    <t>300391.SZ</t>
  </si>
  <si>
    <t>康跃科技</t>
  </si>
  <si>
    <t>300392.SZ</t>
  </si>
  <si>
    <t>腾信股份</t>
  </si>
  <si>
    <t>300393.SZ</t>
  </si>
  <si>
    <t>中来股份</t>
  </si>
  <si>
    <t>300394.SZ</t>
  </si>
  <si>
    <t>天孚通信</t>
  </si>
  <si>
    <t>300395.SZ</t>
  </si>
  <si>
    <t>菲利华</t>
  </si>
  <si>
    <t>300396.SZ</t>
  </si>
  <si>
    <t>迪瑞医疗</t>
  </si>
  <si>
    <t>300397.SZ</t>
  </si>
  <si>
    <t>天和防务</t>
  </si>
  <si>
    <t>300398.SZ</t>
  </si>
  <si>
    <t>飞凯材料</t>
  </si>
  <si>
    <t>300399.SZ</t>
  </si>
  <si>
    <t>京天利</t>
  </si>
  <si>
    <t>300400.SZ</t>
  </si>
  <si>
    <t>劲拓股份</t>
  </si>
  <si>
    <t>300401.SZ</t>
  </si>
  <si>
    <t>花园生物</t>
  </si>
  <si>
    <t>300402.SZ</t>
  </si>
  <si>
    <t>宝色股份</t>
  </si>
  <si>
    <t>300403.SZ</t>
  </si>
  <si>
    <t>地尔汉宇</t>
  </si>
  <si>
    <t>300404.SZ</t>
  </si>
  <si>
    <t>博济医药</t>
  </si>
  <si>
    <t>300405.SZ</t>
  </si>
  <si>
    <t>科隆精化</t>
  </si>
  <si>
    <t>300406.SZ</t>
  </si>
  <si>
    <t>九强生物</t>
  </si>
  <si>
    <t>300407.SZ</t>
  </si>
  <si>
    <t>凯发电气</t>
  </si>
  <si>
    <t>300408.SZ</t>
  </si>
  <si>
    <t>三环集团</t>
  </si>
  <si>
    <t>300409.SZ</t>
  </si>
  <si>
    <t>道氏技术</t>
  </si>
  <si>
    <t>300410.SZ</t>
  </si>
  <si>
    <t>正业科技</t>
  </si>
  <si>
    <t>300411.SZ</t>
  </si>
  <si>
    <t>金盾股份</t>
  </si>
  <si>
    <t>300412.SZ</t>
  </si>
  <si>
    <t>迦南科技</t>
  </si>
  <si>
    <t>300413.SZ</t>
  </si>
  <si>
    <t>快乐购</t>
  </si>
  <si>
    <t>300414.SZ</t>
  </si>
  <si>
    <t>中光防雷</t>
  </si>
  <si>
    <t>300415.SZ</t>
  </si>
  <si>
    <t>伊之密</t>
  </si>
  <si>
    <t>300416.SZ</t>
  </si>
  <si>
    <t>苏试试验</t>
  </si>
  <si>
    <t>300417.SZ</t>
  </si>
  <si>
    <t>南华仪器</t>
  </si>
  <si>
    <t>300418.SZ</t>
  </si>
  <si>
    <t>昆仑万维</t>
  </si>
  <si>
    <t>300419.SZ</t>
  </si>
  <si>
    <t>浩丰科技</t>
  </si>
  <si>
    <t>300420.SZ</t>
  </si>
  <si>
    <t>五洋科技</t>
  </si>
  <si>
    <t>300421.SZ</t>
  </si>
  <si>
    <t>力星股份</t>
  </si>
  <si>
    <t>300422.SZ</t>
  </si>
  <si>
    <t>博世科</t>
  </si>
  <si>
    <t>300423.SZ</t>
  </si>
  <si>
    <t>鲁亿通</t>
  </si>
  <si>
    <t>300424.SZ</t>
  </si>
  <si>
    <t>航新科技</t>
  </si>
  <si>
    <t>300425.SZ</t>
  </si>
  <si>
    <t>环能科技</t>
  </si>
  <si>
    <t>300426.SZ</t>
  </si>
  <si>
    <t>唐德影视</t>
  </si>
  <si>
    <t>300427.SZ</t>
  </si>
  <si>
    <t>红相电力</t>
  </si>
  <si>
    <t>300428.SZ</t>
  </si>
  <si>
    <t>四通新材</t>
  </si>
  <si>
    <t>300429.SZ</t>
  </si>
  <si>
    <t>强力新材</t>
  </si>
  <si>
    <t>300430.SZ</t>
  </si>
  <si>
    <t>诚益通</t>
  </si>
  <si>
    <t>300431.SZ</t>
  </si>
  <si>
    <t>暴风集团</t>
  </si>
  <si>
    <t>300432.SZ</t>
  </si>
  <si>
    <t>富临精工</t>
  </si>
  <si>
    <t>300433.SZ</t>
  </si>
  <si>
    <t>蓝思科技</t>
  </si>
  <si>
    <t>300434.SZ</t>
  </si>
  <si>
    <t>金石东方</t>
  </si>
  <si>
    <t>300435.SZ</t>
  </si>
  <si>
    <t>中泰股份</t>
  </si>
  <si>
    <t>300436.SZ</t>
  </si>
  <si>
    <t>广生堂</t>
  </si>
  <si>
    <t>300437.SZ</t>
  </si>
  <si>
    <t>清水源</t>
  </si>
  <si>
    <t>300438.SZ</t>
  </si>
  <si>
    <t>鹏辉能源</t>
  </si>
  <si>
    <t>300439.SZ</t>
  </si>
  <si>
    <t>美康生物</t>
  </si>
  <si>
    <t>300440.SZ</t>
  </si>
  <si>
    <t>运达科技</t>
  </si>
  <si>
    <t>300441.SZ</t>
  </si>
  <si>
    <t>鲍斯股份</t>
  </si>
  <si>
    <t>300442.SZ</t>
  </si>
  <si>
    <t>普丽盛</t>
  </si>
  <si>
    <t>300443.SZ</t>
  </si>
  <si>
    <t>金雷风电</t>
  </si>
  <si>
    <t>300444.SZ</t>
  </si>
  <si>
    <t>双杰电气</t>
  </si>
  <si>
    <t>300445.SZ</t>
  </si>
  <si>
    <t>康斯特</t>
  </si>
  <si>
    <t>300446.SZ</t>
  </si>
  <si>
    <t>乐凯新材</t>
  </si>
  <si>
    <t>300447.SZ</t>
  </si>
  <si>
    <t>全信股份</t>
  </si>
  <si>
    <t>300448.SZ</t>
  </si>
  <si>
    <t>浩云科技</t>
  </si>
  <si>
    <t>300449.SZ</t>
  </si>
  <si>
    <t>汉邦高科</t>
  </si>
  <si>
    <t>300450.SZ</t>
  </si>
  <si>
    <t>先导智能</t>
  </si>
  <si>
    <t>300451.SZ</t>
  </si>
  <si>
    <t>创业软件</t>
  </si>
  <si>
    <t>300452.SZ</t>
  </si>
  <si>
    <t>山河药辅</t>
  </si>
  <si>
    <t>300453.SZ</t>
  </si>
  <si>
    <t>三鑫医疗</t>
  </si>
  <si>
    <t>300455.SZ</t>
  </si>
  <si>
    <t>康拓红外</t>
  </si>
  <si>
    <t>300456.SZ</t>
  </si>
  <si>
    <t>耐威科技</t>
  </si>
  <si>
    <t>300457.SZ</t>
  </si>
  <si>
    <t>赢合科技</t>
  </si>
  <si>
    <t>300458.SZ</t>
  </si>
  <si>
    <t>全志科技</t>
  </si>
  <si>
    <t>300459.SZ</t>
  </si>
  <si>
    <t>浙江金科</t>
  </si>
  <si>
    <t>300460.SZ</t>
  </si>
  <si>
    <t>惠伦晶体</t>
  </si>
  <si>
    <t>300461.SZ</t>
  </si>
  <si>
    <t>田中精机</t>
  </si>
  <si>
    <t>300462.SZ</t>
  </si>
  <si>
    <t>华铭智能</t>
  </si>
  <si>
    <t>300463.SZ</t>
  </si>
  <si>
    <t>迈克生物</t>
  </si>
  <si>
    <t>300464.SZ</t>
  </si>
  <si>
    <t>星徽精密</t>
  </si>
  <si>
    <t>300465.SZ</t>
  </si>
  <si>
    <t>高伟达</t>
  </si>
  <si>
    <t>300466.SZ</t>
  </si>
  <si>
    <t>赛摩电气</t>
  </si>
  <si>
    <t>300467.SZ</t>
  </si>
  <si>
    <t>迅游科技</t>
  </si>
  <si>
    <t>300468.SZ</t>
  </si>
  <si>
    <t>四方精创</t>
  </si>
  <si>
    <t>300469.SZ</t>
  </si>
  <si>
    <t>信息发展</t>
  </si>
  <si>
    <t>300470.SZ</t>
  </si>
  <si>
    <t>日机密封</t>
  </si>
  <si>
    <t>300471.SZ</t>
  </si>
  <si>
    <t>厚普股份</t>
  </si>
  <si>
    <t>300472.SZ</t>
  </si>
  <si>
    <t>新元科技</t>
  </si>
  <si>
    <t>300473.SZ</t>
  </si>
  <si>
    <t>德尔股份</t>
  </si>
  <si>
    <t>300474.SZ</t>
  </si>
  <si>
    <t>景嘉微</t>
  </si>
  <si>
    <t>300475.SZ</t>
  </si>
  <si>
    <t>聚隆科技</t>
  </si>
  <si>
    <t>300476.SZ</t>
  </si>
  <si>
    <t>胜宏科技</t>
  </si>
  <si>
    <t>300477.SZ</t>
  </si>
  <si>
    <t>合纵科技</t>
  </si>
  <si>
    <t>300478.SZ</t>
  </si>
  <si>
    <t>杭州高新</t>
  </si>
  <si>
    <t>300479.SZ</t>
  </si>
  <si>
    <t>神思电子</t>
  </si>
  <si>
    <t>300480.SZ</t>
  </si>
  <si>
    <t>光力科技</t>
  </si>
  <si>
    <t>300481.SZ</t>
  </si>
  <si>
    <t>濮阳惠成</t>
  </si>
  <si>
    <t>300482.SZ</t>
  </si>
  <si>
    <t>万孚生物</t>
  </si>
  <si>
    <t>300483.SZ</t>
  </si>
  <si>
    <t>沃施股份</t>
  </si>
  <si>
    <t>300484.SZ</t>
  </si>
  <si>
    <t>蓝海华腾</t>
  </si>
  <si>
    <t>300485.SZ</t>
  </si>
  <si>
    <t>赛升药业</t>
  </si>
  <si>
    <t>300486.SZ</t>
  </si>
  <si>
    <t>东杰智能</t>
  </si>
  <si>
    <t>300487.SZ</t>
  </si>
  <si>
    <t>蓝晓科技</t>
  </si>
  <si>
    <t>300488.SZ</t>
  </si>
  <si>
    <t>恒锋工具</t>
  </si>
  <si>
    <t>300489.SZ</t>
  </si>
  <si>
    <t>中飞股份</t>
  </si>
  <si>
    <t>300490.SZ</t>
  </si>
  <si>
    <t>华自科技</t>
  </si>
  <si>
    <t>300491.SZ</t>
  </si>
  <si>
    <t>通合科技</t>
  </si>
  <si>
    <t>300492.SZ</t>
  </si>
  <si>
    <t>山鼎设计</t>
  </si>
  <si>
    <t>300493.SZ</t>
  </si>
  <si>
    <t>润欣科技</t>
  </si>
  <si>
    <t>300494.SZ</t>
  </si>
  <si>
    <t>盛天网络</t>
  </si>
  <si>
    <t>300495.SZ</t>
  </si>
  <si>
    <t>美尚生态</t>
  </si>
  <si>
    <t>300496.SZ</t>
  </si>
  <si>
    <t>中科创达</t>
  </si>
  <si>
    <t>300497.SZ</t>
  </si>
  <si>
    <t>富祥股份</t>
  </si>
  <si>
    <t>300498.SZ</t>
  </si>
  <si>
    <t>温氏股份</t>
  </si>
  <si>
    <t>300499.SZ</t>
  </si>
  <si>
    <t>高澜股份</t>
  </si>
  <si>
    <t>300500.SZ</t>
  </si>
  <si>
    <t>苏州设计</t>
  </si>
  <si>
    <t>300501.SZ</t>
  </si>
  <si>
    <t>海顺新材</t>
  </si>
  <si>
    <t>300502.SZ</t>
  </si>
  <si>
    <t>新易盛</t>
  </si>
  <si>
    <t>300503.SZ</t>
  </si>
  <si>
    <t>昊志机电</t>
  </si>
  <si>
    <t>300505.SZ</t>
  </si>
  <si>
    <t>川金诺</t>
  </si>
  <si>
    <t>300506.SZ</t>
  </si>
  <si>
    <t>名家汇</t>
  </si>
  <si>
    <t>300507.SZ</t>
  </si>
  <si>
    <t>苏奥传感</t>
  </si>
  <si>
    <t>300508.SZ</t>
  </si>
  <si>
    <t>维宏股份</t>
  </si>
  <si>
    <t>300509.SZ</t>
  </si>
  <si>
    <t>新美星</t>
  </si>
  <si>
    <t>300510.SZ</t>
  </si>
  <si>
    <t>金冠电气</t>
  </si>
  <si>
    <t>300511.SZ</t>
  </si>
  <si>
    <t>雪榕生物</t>
  </si>
  <si>
    <t>300512.SZ</t>
  </si>
  <si>
    <t>中亚股份</t>
  </si>
  <si>
    <t>300513.SZ</t>
  </si>
  <si>
    <t>恒泰实达</t>
  </si>
  <si>
    <t>300515.SZ</t>
  </si>
  <si>
    <t>三德科技</t>
  </si>
  <si>
    <t>300516.SZ</t>
  </si>
  <si>
    <t>久之洋</t>
  </si>
  <si>
    <t>300517.SZ</t>
  </si>
  <si>
    <t>海波重科</t>
  </si>
  <si>
    <t>300518.SZ</t>
  </si>
  <si>
    <t>盛讯达</t>
  </si>
  <si>
    <t>300519.SZ</t>
  </si>
  <si>
    <t>新光药业</t>
  </si>
  <si>
    <t>300520.SZ</t>
  </si>
  <si>
    <t>科大国创</t>
  </si>
  <si>
    <t>300521.SZ</t>
  </si>
  <si>
    <t>爱司凯</t>
  </si>
  <si>
    <t>300522.SZ</t>
  </si>
  <si>
    <t>世名科技</t>
  </si>
  <si>
    <t>600000.SH</t>
  </si>
  <si>
    <t>浦发银行</t>
  </si>
  <si>
    <t>600004.SH</t>
  </si>
  <si>
    <t>白云机场</t>
  </si>
  <si>
    <t>600006.SH</t>
  </si>
  <si>
    <t>东风汽车</t>
  </si>
  <si>
    <t>600007.SH</t>
  </si>
  <si>
    <t>中国国贸</t>
  </si>
  <si>
    <t>600008.SH</t>
  </si>
  <si>
    <t>首创股份</t>
  </si>
  <si>
    <t>600009.SH</t>
  </si>
  <si>
    <t>上海机场</t>
  </si>
  <si>
    <t>600011.SH</t>
  </si>
  <si>
    <t>华能国际</t>
  </si>
  <si>
    <t>600012.SH</t>
  </si>
  <si>
    <t>皖通高速</t>
  </si>
  <si>
    <t>600015.SH</t>
  </si>
  <si>
    <t>华夏银行</t>
  </si>
  <si>
    <t>600016.SH</t>
  </si>
  <si>
    <t>民生银行</t>
  </si>
  <si>
    <t>600017.SH</t>
  </si>
  <si>
    <t>日照港</t>
  </si>
  <si>
    <t>600018.SH</t>
  </si>
  <si>
    <t>上港集团</t>
  </si>
  <si>
    <t>600020.SH</t>
  </si>
  <si>
    <t>中原高速</t>
  </si>
  <si>
    <t>600021.SH</t>
  </si>
  <si>
    <t>上海电力</t>
  </si>
  <si>
    <t>600023.SH</t>
  </si>
  <si>
    <t>浙能电力</t>
  </si>
  <si>
    <t>600026.SH</t>
  </si>
  <si>
    <t>中海发展</t>
  </si>
  <si>
    <t>600027.SH</t>
  </si>
  <si>
    <t>华电国际</t>
  </si>
  <si>
    <t>600028.SH</t>
  </si>
  <si>
    <t>中国石化</t>
  </si>
  <si>
    <t>600029.SH</t>
  </si>
  <si>
    <t>南方航空</t>
  </si>
  <si>
    <t>600030.SH</t>
  </si>
  <si>
    <t>中信证券</t>
  </si>
  <si>
    <t>600031.SH</t>
  </si>
  <si>
    <t>三一重工</t>
  </si>
  <si>
    <t>600033.SH</t>
  </si>
  <si>
    <t>福建高速</t>
  </si>
  <si>
    <t>600035.SH</t>
  </si>
  <si>
    <t>楚天高速</t>
  </si>
  <si>
    <t>600036.SH</t>
  </si>
  <si>
    <t>招商银行</t>
  </si>
  <si>
    <t>600037.SH</t>
  </si>
  <si>
    <t>歌华有线</t>
  </si>
  <si>
    <t>600038.SH</t>
  </si>
  <si>
    <t>中直股份</t>
  </si>
  <si>
    <t>600039.SH</t>
  </si>
  <si>
    <t>四川路桥</t>
  </si>
  <si>
    <t>600048.SH</t>
  </si>
  <si>
    <t>保利地产</t>
  </si>
  <si>
    <t>600050.SH</t>
  </si>
  <si>
    <t>中国联通</t>
  </si>
  <si>
    <t>600051.SH</t>
  </si>
  <si>
    <t>宁波联合</t>
  </si>
  <si>
    <t>600052.SH</t>
  </si>
  <si>
    <t>浙江广厦</t>
  </si>
  <si>
    <t>600053.SH</t>
  </si>
  <si>
    <t>九鼎投资</t>
  </si>
  <si>
    <t>600054.SH</t>
  </si>
  <si>
    <t>黄山旅游</t>
  </si>
  <si>
    <t>600055.SH</t>
  </si>
  <si>
    <t>华润万东</t>
  </si>
  <si>
    <t>600056.SH</t>
  </si>
  <si>
    <t>中国医药</t>
  </si>
  <si>
    <t>600057.SH</t>
  </si>
  <si>
    <t>象屿股份</t>
  </si>
  <si>
    <t>600058.SH</t>
  </si>
  <si>
    <t>五矿发展</t>
  </si>
  <si>
    <t>600059.SH</t>
  </si>
  <si>
    <t>古越龙山</t>
  </si>
  <si>
    <t>600060.SH</t>
  </si>
  <si>
    <t>海信电器</t>
  </si>
  <si>
    <t>600061.SH</t>
  </si>
  <si>
    <t>国投安信</t>
  </si>
  <si>
    <t>600062.SH</t>
  </si>
  <si>
    <t>华润双鹤</t>
  </si>
  <si>
    <t>600063.SH</t>
  </si>
  <si>
    <t>皖维高新</t>
  </si>
  <si>
    <t>600064.SH</t>
  </si>
  <si>
    <t>南京高科</t>
  </si>
  <si>
    <t>600066.SH</t>
  </si>
  <si>
    <t>宇通客车</t>
  </si>
  <si>
    <t>600067.SH</t>
  </si>
  <si>
    <t>冠城大通</t>
  </si>
  <si>
    <t>600068.SH</t>
  </si>
  <si>
    <t>葛洲坝</t>
  </si>
  <si>
    <t>600069.SH</t>
  </si>
  <si>
    <t>银鸽投资</t>
  </si>
  <si>
    <t>600070.SH</t>
  </si>
  <si>
    <t>浙江富润</t>
  </si>
  <si>
    <t>600071.SH</t>
  </si>
  <si>
    <t>凤凰光学</t>
  </si>
  <si>
    <t>600072.SH</t>
  </si>
  <si>
    <t>钢构工程</t>
  </si>
  <si>
    <t>600073.SH</t>
  </si>
  <si>
    <t>上海梅林</t>
  </si>
  <si>
    <t>600074.SH</t>
  </si>
  <si>
    <t>保千里</t>
  </si>
  <si>
    <t>600075.SH</t>
  </si>
  <si>
    <t>新疆天业</t>
  </si>
  <si>
    <t>600076.SH</t>
  </si>
  <si>
    <t>康欣新材</t>
  </si>
  <si>
    <t>600077.SH</t>
  </si>
  <si>
    <t>宋都股份</t>
  </si>
  <si>
    <t>600078.SH</t>
  </si>
  <si>
    <t>澄星股份</t>
  </si>
  <si>
    <t>600079.SH</t>
  </si>
  <si>
    <t>XD人福医</t>
  </si>
  <si>
    <t>600080.SH</t>
  </si>
  <si>
    <t>金花股份</t>
  </si>
  <si>
    <t>600081.SH</t>
  </si>
  <si>
    <t>东风科技</t>
  </si>
  <si>
    <t>600082.SH</t>
  </si>
  <si>
    <t>海泰发展</t>
  </si>
  <si>
    <t>600083.SH</t>
  </si>
  <si>
    <t>博信股份</t>
  </si>
  <si>
    <t>600084.SH</t>
  </si>
  <si>
    <t>中葡股份</t>
  </si>
  <si>
    <t>600085.SH</t>
  </si>
  <si>
    <t>同仁堂</t>
  </si>
  <si>
    <t>600086.SH</t>
  </si>
  <si>
    <t>东方金钰</t>
  </si>
  <si>
    <t>600088.SH</t>
  </si>
  <si>
    <t>中视传媒</t>
  </si>
  <si>
    <t>600089.SH</t>
  </si>
  <si>
    <t>特变电工</t>
  </si>
  <si>
    <t>600090.SH</t>
  </si>
  <si>
    <t>啤酒花</t>
  </si>
  <si>
    <t>600091.SH</t>
  </si>
  <si>
    <t>ST明科</t>
  </si>
  <si>
    <t>600093.SH</t>
  </si>
  <si>
    <t>禾嘉股份</t>
  </si>
  <si>
    <t>600094.SH</t>
  </si>
  <si>
    <t>大名城</t>
  </si>
  <si>
    <t>600095.SH</t>
  </si>
  <si>
    <t>哈高科</t>
  </si>
  <si>
    <t>600096.SH</t>
  </si>
  <si>
    <t>云天化</t>
  </si>
  <si>
    <t>600097.SH</t>
  </si>
  <si>
    <t>开创国际</t>
  </si>
  <si>
    <t>600098.SH</t>
  </si>
  <si>
    <t>广州发展</t>
  </si>
  <si>
    <t>600100.SH</t>
  </si>
  <si>
    <t>同方股份</t>
  </si>
  <si>
    <t>600101.SH</t>
  </si>
  <si>
    <t>明星电力</t>
  </si>
  <si>
    <t>600103.SH</t>
  </si>
  <si>
    <t>青山纸业</t>
  </si>
  <si>
    <t>600104.SH</t>
  </si>
  <si>
    <t>上汽集团</t>
  </si>
  <si>
    <t>600105.SH</t>
  </si>
  <si>
    <t>永鼎股份</t>
  </si>
  <si>
    <t>600106.SH</t>
  </si>
  <si>
    <t>重庆路桥</t>
  </si>
  <si>
    <t>600107.SH</t>
  </si>
  <si>
    <t>美尔雅</t>
  </si>
  <si>
    <t>600108.SH</t>
  </si>
  <si>
    <t>亚盛集团</t>
  </si>
  <si>
    <t>600109.SH</t>
  </si>
  <si>
    <t>国金证券</t>
  </si>
  <si>
    <t>600110.SH</t>
  </si>
  <si>
    <t>诺德股份</t>
  </si>
  <si>
    <t>600111.SH</t>
  </si>
  <si>
    <t>北方稀土</t>
  </si>
  <si>
    <t>600112.SH</t>
  </si>
  <si>
    <t>天成控股</t>
  </si>
  <si>
    <t>600113.SH</t>
  </si>
  <si>
    <t>浙江东日</t>
  </si>
  <si>
    <t>600114.SH</t>
  </si>
  <si>
    <t>东睦股份</t>
  </si>
  <si>
    <t>600115.SH</t>
  </si>
  <si>
    <t>东方航空</t>
  </si>
  <si>
    <t>600116.SH</t>
  </si>
  <si>
    <t>三峡水利</t>
  </si>
  <si>
    <t>600118.SH</t>
  </si>
  <si>
    <t>中国卫星</t>
  </si>
  <si>
    <t>600119.SH</t>
  </si>
  <si>
    <t>长江投资</t>
  </si>
  <si>
    <t>600120.SH</t>
  </si>
  <si>
    <t>浙江东方</t>
  </si>
  <si>
    <t>600121.SH</t>
  </si>
  <si>
    <t>郑州煤电</t>
  </si>
  <si>
    <t>600122.SH</t>
  </si>
  <si>
    <t>宏图高科</t>
  </si>
  <si>
    <t>600123.SH</t>
  </si>
  <si>
    <t>兰花科创</t>
  </si>
  <si>
    <t>600125.SH</t>
  </si>
  <si>
    <t>铁龙物流</t>
  </si>
  <si>
    <t>600127.SH</t>
  </si>
  <si>
    <t>金健米业</t>
  </si>
  <si>
    <t>600128.SH</t>
  </si>
  <si>
    <t>弘业股份</t>
  </si>
  <si>
    <t>600129.SH</t>
  </si>
  <si>
    <t>太极集团</t>
  </si>
  <si>
    <t>600130.SH</t>
  </si>
  <si>
    <t>波导股份</t>
  </si>
  <si>
    <t>600131.SH</t>
  </si>
  <si>
    <t>岷江水电</t>
  </si>
  <si>
    <t>600132.SH</t>
  </si>
  <si>
    <t>重庆啤酒</t>
  </si>
  <si>
    <t>600133.SH</t>
  </si>
  <si>
    <t>东湖高新</t>
  </si>
  <si>
    <t>600135.SH</t>
  </si>
  <si>
    <t>乐凯胶片</t>
  </si>
  <si>
    <t>600136.SH</t>
  </si>
  <si>
    <t>当代明诚</t>
  </si>
  <si>
    <t>600137.SH</t>
  </si>
  <si>
    <t>浪莎股份</t>
  </si>
  <si>
    <t>600138.SH</t>
  </si>
  <si>
    <t>中青旅</t>
  </si>
  <si>
    <t>600139.SH</t>
  </si>
  <si>
    <t>西部资源</t>
  </si>
  <si>
    <t>600141.SH</t>
  </si>
  <si>
    <t>兴发集团</t>
  </si>
  <si>
    <t>600143.SH</t>
  </si>
  <si>
    <t>金发科技</t>
  </si>
  <si>
    <t>600146.SH</t>
  </si>
  <si>
    <t>商赢环球</t>
  </si>
  <si>
    <t>600148.SH</t>
  </si>
  <si>
    <t>长春一东</t>
  </si>
  <si>
    <t>600149.SH</t>
  </si>
  <si>
    <t>廊坊发展</t>
  </si>
  <si>
    <t>600150.SH</t>
  </si>
  <si>
    <t>中国船舶</t>
  </si>
  <si>
    <t>600151.SH</t>
  </si>
  <si>
    <t>航天机电</t>
  </si>
  <si>
    <t>600152.SH</t>
  </si>
  <si>
    <t>维科精华</t>
  </si>
  <si>
    <t>600153.SH</t>
  </si>
  <si>
    <t>建发股份</t>
  </si>
  <si>
    <t>600155.SH</t>
  </si>
  <si>
    <t>宝硕股份</t>
  </si>
  <si>
    <t>600156.SH</t>
  </si>
  <si>
    <t>华升股份</t>
  </si>
  <si>
    <t>600157.SH</t>
  </si>
  <si>
    <t>永泰能源</t>
  </si>
  <si>
    <t>600158.SH</t>
  </si>
  <si>
    <t>中体产业</t>
  </si>
  <si>
    <t>600159.SH</t>
  </si>
  <si>
    <t>大龙地产</t>
  </si>
  <si>
    <t>600160.SH</t>
  </si>
  <si>
    <t>巨化股份</t>
  </si>
  <si>
    <t>600161.SH</t>
  </si>
  <si>
    <t>天坛生物</t>
  </si>
  <si>
    <t>600162.SH</t>
  </si>
  <si>
    <t>香江控股</t>
  </si>
  <si>
    <t>600163.SH</t>
  </si>
  <si>
    <t>中闽能源</t>
  </si>
  <si>
    <t>600165.SH</t>
  </si>
  <si>
    <t>新日恒力</t>
  </si>
  <si>
    <t>600166.SH</t>
  </si>
  <si>
    <t>福田汽车</t>
  </si>
  <si>
    <t>600167.SH</t>
  </si>
  <si>
    <t>联美控股</t>
  </si>
  <si>
    <t>600168.SH</t>
  </si>
  <si>
    <t>武汉控股</t>
  </si>
  <si>
    <t>600169.SH</t>
  </si>
  <si>
    <t>太原重工</t>
  </si>
  <si>
    <t>600170.SH</t>
  </si>
  <si>
    <t>上海建工</t>
  </si>
  <si>
    <t>600171.SH</t>
  </si>
  <si>
    <t>上海贝岭</t>
  </si>
  <si>
    <t>600172.SH</t>
  </si>
  <si>
    <t>黄河旋风</t>
  </si>
  <si>
    <t>600173.SH</t>
  </si>
  <si>
    <t>卧龙地产</t>
  </si>
  <si>
    <t>600175.SH</t>
  </si>
  <si>
    <t>美都能源</t>
  </si>
  <si>
    <t>600176.SH</t>
  </si>
  <si>
    <t>中国巨石</t>
  </si>
  <si>
    <t>600177.SH</t>
  </si>
  <si>
    <t>雅戈尔</t>
  </si>
  <si>
    <t>600178.SH</t>
  </si>
  <si>
    <t>东安动力</t>
  </si>
  <si>
    <t>600179.SH</t>
  </si>
  <si>
    <t>*ST黑化</t>
  </si>
  <si>
    <t>600180.SH</t>
  </si>
  <si>
    <t>瑞茂通</t>
  </si>
  <si>
    <t>600182.SH</t>
  </si>
  <si>
    <t>S佳通</t>
  </si>
  <si>
    <t>600183.SH</t>
  </si>
  <si>
    <t>生益科技</t>
  </si>
  <si>
    <t>600184.SH</t>
  </si>
  <si>
    <t>光电股份</t>
  </si>
  <si>
    <t>600185.SH</t>
  </si>
  <si>
    <t>格力地产</t>
  </si>
  <si>
    <t>600186.SH</t>
  </si>
  <si>
    <t>莲花健康</t>
  </si>
  <si>
    <t>600187.SH</t>
  </si>
  <si>
    <t>国中水务</t>
  </si>
  <si>
    <t>600188.SH</t>
  </si>
  <si>
    <t>兖州煤业</t>
  </si>
  <si>
    <t>600189.SH</t>
  </si>
  <si>
    <t>吉林森工</t>
  </si>
  <si>
    <t>600190.SH</t>
  </si>
  <si>
    <t>锦州港</t>
  </si>
  <si>
    <t>600191.SH</t>
  </si>
  <si>
    <t>华资实业</t>
  </si>
  <si>
    <t>600192.SH</t>
  </si>
  <si>
    <t>长城电工</t>
  </si>
  <si>
    <t>600193.SH</t>
  </si>
  <si>
    <t>创兴资源</t>
  </si>
  <si>
    <t>600195.SH</t>
  </si>
  <si>
    <t>中牧股份</t>
  </si>
  <si>
    <t>600196.SH</t>
  </si>
  <si>
    <t>复星医药</t>
  </si>
  <si>
    <t>600197.SH</t>
  </si>
  <si>
    <t>伊力特</t>
  </si>
  <si>
    <t>600198.SH</t>
  </si>
  <si>
    <t>大唐电信</t>
  </si>
  <si>
    <t>600199.SH</t>
  </si>
  <si>
    <t>金种子酒</t>
  </si>
  <si>
    <t>600200.SH</t>
  </si>
  <si>
    <t>江苏吴中</t>
  </si>
  <si>
    <t>600201.SH</t>
  </si>
  <si>
    <t>生物股份</t>
  </si>
  <si>
    <t>600202.SH</t>
  </si>
  <si>
    <t>哈空调</t>
  </si>
  <si>
    <t>600203.SH</t>
  </si>
  <si>
    <t>福日电子</t>
  </si>
  <si>
    <t>600206.SH</t>
  </si>
  <si>
    <t>有研新材</t>
  </si>
  <si>
    <t>600207.SH</t>
  </si>
  <si>
    <t>安彩高科</t>
  </si>
  <si>
    <t>600208.SH</t>
  </si>
  <si>
    <t>新湖中宝</t>
  </si>
  <si>
    <t>600209.SH</t>
  </si>
  <si>
    <t>罗顿发展</t>
  </si>
  <si>
    <t>600210.SH</t>
  </si>
  <si>
    <t>紫江企业</t>
  </si>
  <si>
    <t>600211.SH</t>
  </si>
  <si>
    <t>西藏药业</t>
  </si>
  <si>
    <t>600212.SH</t>
  </si>
  <si>
    <t>*ST江泉</t>
  </si>
  <si>
    <t>600213.SH</t>
  </si>
  <si>
    <t>亚星客车</t>
  </si>
  <si>
    <t>600215.SH</t>
  </si>
  <si>
    <t>长春经开</t>
  </si>
  <si>
    <t>600216.SH</t>
  </si>
  <si>
    <t>浙江医药</t>
  </si>
  <si>
    <t>600217.SH</t>
  </si>
  <si>
    <t>秦岭水泥</t>
  </si>
  <si>
    <t>600218.SH</t>
  </si>
  <si>
    <t>全柴动力</t>
  </si>
  <si>
    <t>600219.SH</t>
  </si>
  <si>
    <t>南山铝业</t>
  </si>
  <si>
    <t>600220.SH</t>
  </si>
  <si>
    <t>江苏阳光</t>
  </si>
  <si>
    <t>600221.SH</t>
  </si>
  <si>
    <t>海南航空</t>
  </si>
  <si>
    <t>600222.SH</t>
  </si>
  <si>
    <t>太龙药业</t>
  </si>
  <si>
    <t>600223.SH</t>
  </si>
  <si>
    <t>鲁商置业</t>
  </si>
  <si>
    <t>600225.SH</t>
  </si>
  <si>
    <t>天津松江</t>
  </si>
  <si>
    <t>600226.SH</t>
  </si>
  <si>
    <t>升华拜克</t>
  </si>
  <si>
    <t>600227.SH</t>
  </si>
  <si>
    <t>赤天化</t>
  </si>
  <si>
    <t>600229.SH</t>
  </si>
  <si>
    <t>城市传媒</t>
  </si>
  <si>
    <t>600230.SH</t>
  </si>
  <si>
    <t>*ST沧大</t>
  </si>
  <si>
    <t>600232.SH</t>
  </si>
  <si>
    <t>金鹰股份</t>
  </si>
  <si>
    <t>600233.SH</t>
  </si>
  <si>
    <t>大杨创世</t>
  </si>
  <si>
    <t>600235.SH</t>
  </si>
  <si>
    <t>民丰特纸</t>
  </si>
  <si>
    <t>600236.SH</t>
  </si>
  <si>
    <t>桂冠电力</t>
  </si>
  <si>
    <t>600237.SH</t>
  </si>
  <si>
    <t>铜峰电子</t>
  </si>
  <si>
    <t>600238.SH</t>
  </si>
  <si>
    <t>海南椰岛</t>
  </si>
  <si>
    <t>600239.SH</t>
  </si>
  <si>
    <t>云南城投</t>
  </si>
  <si>
    <t>600240.SH</t>
  </si>
  <si>
    <t>华业资本</t>
  </si>
  <si>
    <t>600241.SH</t>
  </si>
  <si>
    <t>时代万恒</t>
  </si>
  <si>
    <t>600242.SH</t>
  </si>
  <si>
    <t>中昌海运</t>
  </si>
  <si>
    <t>600243.SH</t>
  </si>
  <si>
    <t>青海华鼎</t>
  </si>
  <si>
    <t>600246.SH</t>
  </si>
  <si>
    <t>万通地产</t>
  </si>
  <si>
    <t>600247.SH</t>
  </si>
  <si>
    <t>ST成城</t>
  </si>
  <si>
    <t>600248.SH</t>
  </si>
  <si>
    <t>延长化建</t>
  </si>
  <si>
    <t>600249.SH</t>
  </si>
  <si>
    <t>两面针</t>
  </si>
  <si>
    <t>600250.SH</t>
  </si>
  <si>
    <t>南纺股份</t>
  </si>
  <si>
    <t>600251.SH</t>
  </si>
  <si>
    <t>冠农股份</t>
  </si>
  <si>
    <t>600252.SH</t>
  </si>
  <si>
    <t>中恒集团</t>
  </si>
  <si>
    <t>600255.SH</t>
  </si>
  <si>
    <t>鑫科材料</t>
  </si>
  <si>
    <t>600256.SH</t>
  </si>
  <si>
    <t>广汇能源</t>
  </si>
  <si>
    <t>600257.SH</t>
  </si>
  <si>
    <t>大湖股份</t>
  </si>
  <si>
    <t>600258.SH</t>
  </si>
  <si>
    <t>首旅酒店</t>
  </si>
  <si>
    <t>600259.SH</t>
  </si>
  <si>
    <t>广晟有色</t>
  </si>
  <si>
    <t>600260.SH</t>
  </si>
  <si>
    <t>XD凯乐科</t>
  </si>
  <si>
    <t>600261.SH</t>
  </si>
  <si>
    <t>阳光照明</t>
  </si>
  <si>
    <t>600262.SH</t>
  </si>
  <si>
    <t>北方股份</t>
  </si>
  <si>
    <t>600265.SH</t>
  </si>
  <si>
    <t>*ST景谷</t>
  </si>
  <si>
    <t>600266.SH</t>
  </si>
  <si>
    <t>北京城建</t>
  </si>
  <si>
    <t>600267.SH</t>
  </si>
  <si>
    <t>海正药业</t>
  </si>
  <si>
    <t>600268.SH</t>
  </si>
  <si>
    <t>国电南自</t>
  </si>
  <si>
    <t>600269.SH</t>
  </si>
  <si>
    <t>赣粤高速</t>
  </si>
  <si>
    <t>600270.SH</t>
  </si>
  <si>
    <t>外运发展</t>
  </si>
  <si>
    <t>600271.SH</t>
  </si>
  <si>
    <t>航天信息</t>
  </si>
  <si>
    <t>600272.SH</t>
  </si>
  <si>
    <t>开开实业</t>
  </si>
  <si>
    <t>600273.SH</t>
  </si>
  <si>
    <t>嘉化能源</t>
  </si>
  <si>
    <t>600275.SH</t>
  </si>
  <si>
    <t>武昌鱼</t>
  </si>
  <si>
    <t>600276.SH</t>
  </si>
  <si>
    <t>恒瑞医药</t>
  </si>
  <si>
    <t>600277.SH</t>
  </si>
  <si>
    <t>亿利洁能</t>
  </si>
  <si>
    <t>600278.SH</t>
  </si>
  <si>
    <t>东方创业</t>
  </si>
  <si>
    <t>600279.SH</t>
  </si>
  <si>
    <t>重庆港九</t>
  </si>
  <si>
    <t>600280.SH</t>
  </si>
  <si>
    <t>中央商场</t>
  </si>
  <si>
    <t>600281.SH</t>
  </si>
  <si>
    <t>太化股份</t>
  </si>
  <si>
    <t>600283.SH</t>
  </si>
  <si>
    <t>钱江水利</t>
  </si>
  <si>
    <t>600284.SH</t>
  </si>
  <si>
    <t>浦东建设</t>
  </si>
  <si>
    <t>600285.SH</t>
  </si>
  <si>
    <t>羚锐制药</t>
  </si>
  <si>
    <t>600287.SH</t>
  </si>
  <si>
    <t>江苏舜天</t>
  </si>
  <si>
    <t>600288.SH</t>
  </si>
  <si>
    <t>大恒科技</t>
  </si>
  <si>
    <t>600289.SH</t>
  </si>
  <si>
    <t>亿阳信通</t>
  </si>
  <si>
    <t>600290.SH</t>
  </si>
  <si>
    <t>华仪电气</t>
  </si>
  <si>
    <t>600291.SH</t>
  </si>
  <si>
    <t>西水股份</t>
  </si>
  <si>
    <t>600292.SH</t>
  </si>
  <si>
    <t>远达环保</t>
  </si>
  <si>
    <t>600293.SH</t>
  </si>
  <si>
    <t>三峡新材</t>
  </si>
  <si>
    <t>600295.SH</t>
  </si>
  <si>
    <t>鄂尔多斯</t>
  </si>
  <si>
    <t>600297.SH</t>
  </si>
  <si>
    <t>广汇汽车</t>
  </si>
  <si>
    <t>600298.SH</t>
  </si>
  <si>
    <t>安琪酵母</t>
  </si>
  <si>
    <t>600299.SH</t>
  </si>
  <si>
    <t>安迪苏</t>
  </si>
  <si>
    <t>600300.SH</t>
  </si>
  <si>
    <t>维维股份</t>
  </si>
  <si>
    <t>600301.SH</t>
  </si>
  <si>
    <t>*ST南化</t>
  </si>
  <si>
    <t>600302.SH</t>
  </si>
  <si>
    <t>标准股份</t>
  </si>
  <si>
    <t>600303.SH</t>
  </si>
  <si>
    <t>曙光股份</t>
  </si>
  <si>
    <t>600305.SH</t>
  </si>
  <si>
    <t>恒顺醋业</t>
  </si>
  <si>
    <t>600308.SH</t>
  </si>
  <si>
    <t>华泰股份</t>
  </si>
  <si>
    <t>600309.SH</t>
  </si>
  <si>
    <t>万华化学</t>
  </si>
  <si>
    <t>600310.SH</t>
  </si>
  <si>
    <t>桂东电力</t>
  </si>
  <si>
    <t>600311.SH</t>
  </si>
  <si>
    <t>荣华实业</t>
  </si>
  <si>
    <t>600312.SH</t>
  </si>
  <si>
    <t>平高电气</t>
  </si>
  <si>
    <t>600313.SH</t>
  </si>
  <si>
    <t>农发种业</t>
  </si>
  <si>
    <t>600315.SH</t>
  </si>
  <si>
    <t>上海家化</t>
  </si>
  <si>
    <t>600316.SH</t>
  </si>
  <si>
    <t>洪都航空</t>
  </si>
  <si>
    <t>600317.SH</t>
  </si>
  <si>
    <t>营口港</t>
  </si>
  <si>
    <t>600318.SH</t>
  </si>
  <si>
    <t>新力金融</t>
  </si>
  <si>
    <t>600319.SH</t>
  </si>
  <si>
    <t>*ST亚星</t>
  </si>
  <si>
    <t>600320.SH</t>
  </si>
  <si>
    <t>振华重工</t>
  </si>
  <si>
    <t>600321.SH</t>
  </si>
  <si>
    <t>国栋建设</t>
  </si>
  <si>
    <t>600322.SH</t>
  </si>
  <si>
    <t>天房发展</t>
  </si>
  <si>
    <t>600323.SH</t>
  </si>
  <si>
    <t>瀚蓝环境</t>
  </si>
  <si>
    <t>600325.SH</t>
  </si>
  <si>
    <t>华发股份</t>
  </si>
  <si>
    <t>600326.SH</t>
  </si>
  <si>
    <t>西藏天路</t>
  </si>
  <si>
    <t>600327.SH</t>
  </si>
  <si>
    <t>大东方</t>
  </si>
  <si>
    <t>600328.SH</t>
  </si>
  <si>
    <t>兰太实业</t>
  </si>
  <si>
    <t>600329.SH</t>
  </si>
  <si>
    <t>中新药业</t>
  </si>
  <si>
    <t>600330.SH</t>
  </si>
  <si>
    <t>天通股份</t>
  </si>
  <si>
    <t>600331.SH</t>
  </si>
  <si>
    <t>宏达股份</t>
  </si>
  <si>
    <t>600332.SH</t>
  </si>
  <si>
    <t>白云山</t>
  </si>
  <si>
    <t>600333.SH</t>
  </si>
  <si>
    <t>长春燃气</t>
  </si>
  <si>
    <t>600335.SH</t>
  </si>
  <si>
    <t>国机汽车</t>
  </si>
  <si>
    <t>600336.SH</t>
  </si>
  <si>
    <t>澳柯玛</t>
  </si>
  <si>
    <t>600337.SH</t>
  </si>
  <si>
    <t>美克家居</t>
  </si>
  <si>
    <t>600338.SH</t>
  </si>
  <si>
    <t>西藏珠峰</t>
  </si>
  <si>
    <t>600339.SH</t>
  </si>
  <si>
    <t>*ST天利</t>
  </si>
  <si>
    <t>600340.SH</t>
  </si>
  <si>
    <t>华夏幸福</t>
  </si>
  <si>
    <t>600343.SH</t>
  </si>
  <si>
    <t>航天动力</t>
  </si>
  <si>
    <t>600345.SH</t>
  </si>
  <si>
    <t>长江通信</t>
  </si>
  <si>
    <t>600346.SH</t>
  </si>
  <si>
    <t>*ST橡塑</t>
  </si>
  <si>
    <t>600348.SH</t>
  </si>
  <si>
    <t>阳泉煤业</t>
  </si>
  <si>
    <t>600350.SH</t>
  </si>
  <si>
    <t>山东高速</t>
  </si>
  <si>
    <t>600351.SH</t>
  </si>
  <si>
    <t>亚宝药业</t>
  </si>
  <si>
    <t>600352.SH</t>
  </si>
  <si>
    <t>浙江龙盛</t>
  </si>
  <si>
    <t>600353.SH</t>
  </si>
  <si>
    <t>旭光股份</t>
  </si>
  <si>
    <t>600354.SH</t>
  </si>
  <si>
    <t>敦煌种业</t>
  </si>
  <si>
    <t>600355.SH</t>
  </si>
  <si>
    <t>精伦电子</t>
  </si>
  <si>
    <t>600356.SH</t>
  </si>
  <si>
    <t>恒丰纸业</t>
  </si>
  <si>
    <t>600358.SH</t>
  </si>
  <si>
    <t>国旅联合</t>
  </si>
  <si>
    <t>600359.SH</t>
  </si>
  <si>
    <t>新农开发</t>
  </si>
  <si>
    <t>600360.SH</t>
  </si>
  <si>
    <t>华微电子</t>
  </si>
  <si>
    <t>600361.SH</t>
  </si>
  <si>
    <t>华联综超</t>
  </si>
  <si>
    <t>600362.SH</t>
  </si>
  <si>
    <t>江西铜业</t>
  </si>
  <si>
    <t>600363.SH</t>
  </si>
  <si>
    <t>联创光电</t>
  </si>
  <si>
    <t>600365.SH</t>
  </si>
  <si>
    <t>通葡股份</t>
  </si>
  <si>
    <t>600366.SH</t>
  </si>
  <si>
    <t>宁波韵升</t>
  </si>
  <si>
    <t>600367.SH</t>
  </si>
  <si>
    <t>红星发展</t>
  </si>
  <si>
    <t>600368.SH</t>
  </si>
  <si>
    <t>五洲交通</t>
  </si>
  <si>
    <t>600369.SH</t>
  </si>
  <si>
    <t>西南证券</t>
  </si>
  <si>
    <t>600370.SH</t>
  </si>
  <si>
    <t>三房巷</t>
  </si>
  <si>
    <t>600371.SH</t>
  </si>
  <si>
    <t>万向德农</t>
  </si>
  <si>
    <t>600372.SH</t>
  </si>
  <si>
    <t>中航电子</t>
  </si>
  <si>
    <t>600373.SH</t>
  </si>
  <si>
    <t>中文传媒</t>
  </si>
  <si>
    <t>600375.SH</t>
  </si>
  <si>
    <t>*ST星马</t>
  </si>
  <si>
    <t>600376.SH</t>
  </si>
  <si>
    <t>首开股份</t>
  </si>
  <si>
    <t>600377.SH</t>
  </si>
  <si>
    <t>宁沪高速</t>
  </si>
  <si>
    <t>600378.SH</t>
  </si>
  <si>
    <t>天科股份</t>
  </si>
  <si>
    <t>600379.SH</t>
  </si>
  <si>
    <t>宝光股份</t>
  </si>
  <si>
    <t>600380.SH</t>
  </si>
  <si>
    <t>健康元</t>
  </si>
  <si>
    <t>600381.SH</t>
  </si>
  <si>
    <t>ST春天</t>
  </si>
  <si>
    <t>600382.SH</t>
  </si>
  <si>
    <t>广东明珠</t>
  </si>
  <si>
    <t>600383.SH</t>
  </si>
  <si>
    <t>金地集团</t>
  </si>
  <si>
    <t>600385.SH</t>
  </si>
  <si>
    <t>山东金泰</t>
  </si>
  <si>
    <t>600386.SH</t>
  </si>
  <si>
    <t>北巴传媒</t>
  </si>
  <si>
    <t>600387.SH</t>
  </si>
  <si>
    <t>海越股份</t>
  </si>
  <si>
    <t>600388.SH</t>
  </si>
  <si>
    <t>龙净环保</t>
  </si>
  <si>
    <t>600389.SH</t>
  </si>
  <si>
    <t>江山股份</t>
  </si>
  <si>
    <t>600390.SH</t>
  </si>
  <si>
    <t>*ST金瑞</t>
  </si>
  <si>
    <t>600391.SH</t>
  </si>
  <si>
    <t>成发科技</t>
  </si>
  <si>
    <t>600392.SH</t>
  </si>
  <si>
    <t>盛和资源</t>
  </si>
  <si>
    <t>600393.SH</t>
  </si>
  <si>
    <t>粤泰股份</t>
  </si>
  <si>
    <t>600395.SH</t>
  </si>
  <si>
    <t>盘江股份</t>
  </si>
  <si>
    <t>600396.SH</t>
  </si>
  <si>
    <t>金山股份</t>
  </si>
  <si>
    <t>600397.SH</t>
  </si>
  <si>
    <t>安源煤业</t>
  </si>
  <si>
    <t>600398.SH</t>
  </si>
  <si>
    <t>海澜之家</t>
  </si>
  <si>
    <t>600400.SH</t>
  </si>
  <si>
    <t>红豆股份</t>
  </si>
  <si>
    <t>600401.SH</t>
  </si>
  <si>
    <t>海润光伏</t>
  </si>
  <si>
    <t>600403.SH</t>
  </si>
  <si>
    <t>大有能源</t>
  </si>
  <si>
    <t>600405.SH</t>
  </si>
  <si>
    <t>动力源</t>
  </si>
  <si>
    <t>600406.SH</t>
  </si>
  <si>
    <t>国电南瑞</t>
  </si>
  <si>
    <t>600408.SH</t>
  </si>
  <si>
    <t>安泰集团</t>
  </si>
  <si>
    <t>600409.SH</t>
  </si>
  <si>
    <t>三友化工</t>
  </si>
  <si>
    <t>600410.SH</t>
  </si>
  <si>
    <t>华胜天成</t>
  </si>
  <si>
    <t>600415.SH</t>
  </si>
  <si>
    <t>小商品城</t>
  </si>
  <si>
    <t>600416.SH</t>
  </si>
  <si>
    <t>湘电股份</t>
  </si>
  <si>
    <t>600418.SH</t>
  </si>
  <si>
    <t>江淮汽车</t>
  </si>
  <si>
    <t>600419.SH</t>
  </si>
  <si>
    <t>天润乳业</t>
  </si>
  <si>
    <t>600420.SH</t>
  </si>
  <si>
    <t>现代制药</t>
  </si>
  <si>
    <t>600421.SH</t>
  </si>
  <si>
    <t>仰帆控股</t>
  </si>
  <si>
    <t>600422.SH</t>
  </si>
  <si>
    <t>昆药集团</t>
  </si>
  <si>
    <t>600425.SH</t>
  </si>
  <si>
    <t>青松建化</t>
  </si>
  <si>
    <t>600426.SH</t>
  </si>
  <si>
    <t>华鲁恒升</t>
  </si>
  <si>
    <t>600428.SH</t>
  </si>
  <si>
    <t>中远航运</t>
  </si>
  <si>
    <t>600429.SH</t>
  </si>
  <si>
    <t>三元股份</t>
  </si>
  <si>
    <t>600432.SH</t>
  </si>
  <si>
    <t>*ST吉恩</t>
  </si>
  <si>
    <t>600433.SH</t>
  </si>
  <si>
    <t>冠豪高新</t>
  </si>
  <si>
    <t>600435.SH</t>
  </si>
  <si>
    <t>北方导航</t>
  </si>
  <si>
    <t>600436.SH</t>
  </si>
  <si>
    <t>片仔癀</t>
  </si>
  <si>
    <t>600438.SH</t>
  </si>
  <si>
    <t>通威股份</t>
  </si>
  <si>
    <t>600439.SH</t>
  </si>
  <si>
    <t>瑞贝卡</t>
  </si>
  <si>
    <t>600444.SH</t>
  </si>
  <si>
    <t>国机通用</t>
  </si>
  <si>
    <t>600446.SH</t>
  </si>
  <si>
    <t>金证股份</t>
  </si>
  <si>
    <t>600448.SH</t>
  </si>
  <si>
    <t>华纺股份</t>
  </si>
  <si>
    <t>600449.SH</t>
  </si>
  <si>
    <t>宁夏建材</t>
  </si>
  <si>
    <t>600452.SH</t>
  </si>
  <si>
    <t>涪陵电力</t>
  </si>
  <si>
    <t>600455.SH</t>
  </si>
  <si>
    <t>博通股份</t>
  </si>
  <si>
    <t>600456.SH</t>
  </si>
  <si>
    <t>宝钛股份</t>
  </si>
  <si>
    <t>600458.SH</t>
  </si>
  <si>
    <t>时代新材</t>
  </si>
  <si>
    <t>600459.SH</t>
  </si>
  <si>
    <t>贵研铂业</t>
  </si>
  <si>
    <t>600460.SH</t>
  </si>
  <si>
    <t>士兰微</t>
  </si>
  <si>
    <t>600461.SH</t>
  </si>
  <si>
    <t>洪城水业</t>
  </si>
  <si>
    <t>600462.SH</t>
  </si>
  <si>
    <t>九有股份</t>
  </si>
  <si>
    <t>600463.SH</t>
  </si>
  <si>
    <t>空港股份</t>
  </si>
  <si>
    <t>600466.SH</t>
  </si>
  <si>
    <t>蓝光发展</t>
  </si>
  <si>
    <t>600467.SH</t>
  </si>
  <si>
    <t>好当家</t>
  </si>
  <si>
    <t>600468.SH</t>
  </si>
  <si>
    <t>百利电气</t>
  </si>
  <si>
    <t>600469.SH</t>
  </si>
  <si>
    <t>风神股份</t>
  </si>
  <si>
    <t>600470.SH</t>
  </si>
  <si>
    <t>六国化工</t>
  </si>
  <si>
    <t>600475.SH</t>
  </si>
  <si>
    <t>华光股份</t>
  </si>
  <si>
    <t>600476.SH</t>
  </si>
  <si>
    <t>湘邮科技</t>
  </si>
  <si>
    <t>600477.SH</t>
  </si>
  <si>
    <t>杭萧钢构</t>
  </si>
  <si>
    <t>600478.SH</t>
  </si>
  <si>
    <t>科力远</t>
  </si>
  <si>
    <t>600479.SH</t>
  </si>
  <si>
    <t>千金药业</t>
  </si>
  <si>
    <t>600480.SH</t>
  </si>
  <si>
    <t>凌云股份</t>
  </si>
  <si>
    <t>600481.SH</t>
  </si>
  <si>
    <t>双良节能</t>
  </si>
  <si>
    <t>600482.SH</t>
  </si>
  <si>
    <t>中国动力</t>
  </si>
  <si>
    <t>600483.SH</t>
  </si>
  <si>
    <t>福能股份</t>
  </si>
  <si>
    <t>600485.SH</t>
  </si>
  <si>
    <t>信威集团</t>
  </si>
  <si>
    <t>600486.SH</t>
  </si>
  <si>
    <t>扬农化工</t>
  </si>
  <si>
    <t>600487.SH</t>
  </si>
  <si>
    <t>亨通光电</t>
  </si>
  <si>
    <t>600488.SH</t>
  </si>
  <si>
    <t>天药股份</t>
  </si>
  <si>
    <t>600489.SH</t>
  </si>
  <si>
    <t>中金黄金</t>
  </si>
  <si>
    <t>600490.SH</t>
  </si>
  <si>
    <t>鹏欣资源</t>
  </si>
  <si>
    <t>600491.SH</t>
  </si>
  <si>
    <t>龙元建设</t>
  </si>
  <si>
    <t>600493.SH</t>
  </si>
  <si>
    <t>凤竹纺织</t>
  </si>
  <si>
    <t>600495.SH</t>
  </si>
  <si>
    <t>晋西车轴</t>
  </si>
  <si>
    <t>600496.SH</t>
  </si>
  <si>
    <t>精工钢构</t>
  </si>
  <si>
    <t>600497.SH</t>
  </si>
  <si>
    <t>驰宏锌锗</t>
  </si>
  <si>
    <t>600498.SH</t>
  </si>
  <si>
    <t>烽火通信</t>
  </si>
  <si>
    <t>600499.SH</t>
  </si>
  <si>
    <t>科达洁能</t>
  </si>
  <si>
    <t>600500.SH</t>
  </si>
  <si>
    <t>中化国际</t>
  </si>
  <si>
    <t>600501.SH</t>
  </si>
  <si>
    <t>航天晨光</t>
  </si>
  <si>
    <t>600502.SH</t>
  </si>
  <si>
    <t>安徽水利</t>
  </si>
  <si>
    <t>600503.SH</t>
  </si>
  <si>
    <t>华丽家族</t>
  </si>
  <si>
    <t>600505.SH</t>
  </si>
  <si>
    <t>西昌电力</t>
  </si>
  <si>
    <t>600506.SH</t>
  </si>
  <si>
    <t>香梨股份</t>
  </si>
  <si>
    <t>600508.SH</t>
  </si>
  <si>
    <t>上海能源</t>
  </si>
  <si>
    <t>600509.SH</t>
  </si>
  <si>
    <t>天富能源</t>
  </si>
  <si>
    <t>600510.SH</t>
  </si>
  <si>
    <t>黑牡丹</t>
  </si>
  <si>
    <t>600511.SH</t>
  </si>
  <si>
    <t>国药股份</t>
  </si>
  <si>
    <t>600512.SH</t>
  </si>
  <si>
    <t>腾达建设</t>
  </si>
  <si>
    <t>600513.SH</t>
  </si>
  <si>
    <t>联环药业</t>
  </si>
  <si>
    <t>600515.SH</t>
  </si>
  <si>
    <t>海航基础</t>
  </si>
  <si>
    <t>600516.SH</t>
  </si>
  <si>
    <t>方大炭素</t>
  </si>
  <si>
    <t>600517.SH</t>
  </si>
  <si>
    <t>置信电气</t>
  </si>
  <si>
    <t>600518.SH</t>
  </si>
  <si>
    <t>康美药业</t>
  </si>
  <si>
    <t>600519.SH</t>
  </si>
  <si>
    <t>贵州茅台</t>
  </si>
  <si>
    <t>600520.SH</t>
  </si>
  <si>
    <t>*ST中发</t>
  </si>
  <si>
    <t>600521.SH</t>
  </si>
  <si>
    <t>华海药业</t>
  </si>
  <si>
    <t>600522.SH</t>
  </si>
  <si>
    <t>中天科技</t>
  </si>
  <si>
    <t>600523.SH</t>
  </si>
  <si>
    <t>贵航股份</t>
  </si>
  <si>
    <t>600525.SH</t>
  </si>
  <si>
    <t>长园集团</t>
  </si>
  <si>
    <t>600526.SH</t>
  </si>
  <si>
    <t>菲达环保</t>
  </si>
  <si>
    <t>600527.SH</t>
  </si>
  <si>
    <t>江南高纤</t>
  </si>
  <si>
    <t>600528.SH</t>
  </si>
  <si>
    <t>中铁二局</t>
  </si>
  <si>
    <t>600529.SH</t>
  </si>
  <si>
    <t>山东药玻</t>
  </si>
  <si>
    <t>600530.SH</t>
  </si>
  <si>
    <t>交大昂立</t>
  </si>
  <si>
    <t>600531.SH</t>
  </si>
  <si>
    <t>豫光金铅</t>
  </si>
  <si>
    <t>600532.SH</t>
  </si>
  <si>
    <t>宏达矿业</t>
  </si>
  <si>
    <t>600533.SH</t>
  </si>
  <si>
    <t>栖霞建设</t>
  </si>
  <si>
    <t>600535.SH</t>
  </si>
  <si>
    <t>天士力</t>
  </si>
  <si>
    <t>600536.SH</t>
  </si>
  <si>
    <t>中国软件</t>
  </si>
  <si>
    <t>600537.SH</t>
  </si>
  <si>
    <t>亿晶光电</t>
  </si>
  <si>
    <t>600538.SH</t>
  </si>
  <si>
    <t>国发股份</t>
  </si>
  <si>
    <t>600540.SH</t>
  </si>
  <si>
    <t>新赛股份</t>
  </si>
  <si>
    <t>600543.SH</t>
  </si>
  <si>
    <t>莫高股份</t>
  </si>
  <si>
    <t>600545.SH</t>
  </si>
  <si>
    <t>新疆城建</t>
  </si>
  <si>
    <t>600546.SH</t>
  </si>
  <si>
    <t>*ST山煤</t>
  </si>
  <si>
    <t>600547.SH</t>
  </si>
  <si>
    <t>山东黄金</t>
  </si>
  <si>
    <t>600548.SH</t>
  </si>
  <si>
    <t>深高速</t>
  </si>
  <si>
    <t>600549.SH</t>
  </si>
  <si>
    <t>厦门钨业</t>
  </si>
  <si>
    <t>600550.SH</t>
  </si>
  <si>
    <t>保变电气</t>
  </si>
  <si>
    <t>600551.SH</t>
  </si>
  <si>
    <t>时代出版</t>
  </si>
  <si>
    <t>600552.SH</t>
  </si>
  <si>
    <t>凯盛科技</t>
  </si>
  <si>
    <t>600555.SH</t>
  </si>
  <si>
    <t>海航创新</t>
  </si>
  <si>
    <t>600556.SH</t>
  </si>
  <si>
    <t>慧球科技</t>
  </si>
  <si>
    <t>600557.SH</t>
  </si>
  <si>
    <t>康缘药业</t>
  </si>
  <si>
    <t>600558.SH</t>
  </si>
  <si>
    <t>大西洋</t>
  </si>
  <si>
    <t>600559.SH</t>
  </si>
  <si>
    <t>老白干酒</t>
  </si>
  <si>
    <t>600560.SH</t>
  </si>
  <si>
    <t>金自天正</t>
  </si>
  <si>
    <t>600561.SH</t>
  </si>
  <si>
    <t>XD江西长</t>
  </si>
  <si>
    <t>600562.SH</t>
  </si>
  <si>
    <t>国睿科技</t>
  </si>
  <si>
    <t>600563.SH</t>
  </si>
  <si>
    <t>法拉电子</t>
  </si>
  <si>
    <t>600565.SH</t>
  </si>
  <si>
    <t>迪马股份</t>
  </si>
  <si>
    <t>600566.SH</t>
  </si>
  <si>
    <t>济川药业</t>
  </si>
  <si>
    <t>600567.SH</t>
  </si>
  <si>
    <t>山鹰纸业</t>
  </si>
  <si>
    <t>600568.SH</t>
  </si>
  <si>
    <t>中珠医疗</t>
  </si>
  <si>
    <t>600570.SH</t>
  </si>
  <si>
    <t>恒生电子</t>
  </si>
  <si>
    <t>600571.SH</t>
  </si>
  <si>
    <t>信雅达</t>
  </si>
  <si>
    <t>600572.SH</t>
  </si>
  <si>
    <t>康恩贝</t>
  </si>
  <si>
    <t>600573.SH</t>
  </si>
  <si>
    <t>惠泉啤酒</t>
  </si>
  <si>
    <t>600575.SH</t>
  </si>
  <si>
    <t>皖江物流</t>
  </si>
  <si>
    <t>600576.SH</t>
  </si>
  <si>
    <t>万家文化</t>
  </si>
  <si>
    <t>600577.SH</t>
  </si>
  <si>
    <t>精达股份</t>
  </si>
  <si>
    <t>600578.SH</t>
  </si>
  <si>
    <t>京能电力</t>
  </si>
  <si>
    <t>600579.SH</t>
  </si>
  <si>
    <t>天华院</t>
  </si>
  <si>
    <t>600580.SH</t>
  </si>
  <si>
    <t>卧龙电气</t>
  </si>
  <si>
    <t>600582.SH</t>
  </si>
  <si>
    <t>天地科技</t>
  </si>
  <si>
    <t>600583.SH</t>
  </si>
  <si>
    <t>海油工程</t>
  </si>
  <si>
    <t>600584.SH</t>
  </si>
  <si>
    <t>长电科技</t>
  </si>
  <si>
    <t>600585.SH</t>
  </si>
  <si>
    <t>海螺水泥</t>
  </si>
  <si>
    <t>600586.SH</t>
  </si>
  <si>
    <t>金晶科技</t>
  </si>
  <si>
    <t>600587.SH</t>
  </si>
  <si>
    <t>新华医疗</t>
  </si>
  <si>
    <t>600588.SH</t>
  </si>
  <si>
    <t>用友网络</t>
  </si>
  <si>
    <t>600589.SH</t>
  </si>
  <si>
    <t>广东榕泰</t>
  </si>
  <si>
    <t>600590.SH</t>
  </si>
  <si>
    <t>泰豪科技</t>
  </si>
  <si>
    <t>600592.SH</t>
  </si>
  <si>
    <t>龙溪股份</t>
  </si>
  <si>
    <t>600593.SH</t>
  </si>
  <si>
    <t>大连圣亚</t>
  </si>
  <si>
    <t>600594.SH</t>
  </si>
  <si>
    <t>益佰制药</t>
  </si>
  <si>
    <t>600595.SH</t>
  </si>
  <si>
    <t>中孚实业</t>
  </si>
  <si>
    <t>600596.SH</t>
  </si>
  <si>
    <t>新安股份</t>
  </si>
  <si>
    <t>600597.SH</t>
  </si>
  <si>
    <t>光明乳业</t>
  </si>
  <si>
    <t>600598.SH</t>
  </si>
  <si>
    <t>北大荒</t>
  </si>
  <si>
    <t>600599.SH</t>
  </si>
  <si>
    <t>熊猫金控</t>
  </si>
  <si>
    <t>600600.SH</t>
  </si>
  <si>
    <t>青岛啤酒</t>
  </si>
  <si>
    <t>600601.SH</t>
  </si>
  <si>
    <t>方正科技</t>
  </si>
  <si>
    <t>600602.SH</t>
  </si>
  <si>
    <t>云赛智联</t>
  </si>
  <si>
    <t>600604.SH</t>
  </si>
  <si>
    <t>市北高新</t>
  </si>
  <si>
    <t>600605.SH</t>
  </si>
  <si>
    <t>汇通能源</t>
  </si>
  <si>
    <t>600606.SH</t>
  </si>
  <si>
    <t>绿地控股</t>
  </si>
  <si>
    <t>600608.SH</t>
  </si>
  <si>
    <t>ST沪科</t>
  </si>
  <si>
    <t>600609.SH</t>
  </si>
  <si>
    <t>金杯汽车</t>
  </si>
  <si>
    <t>600610.SH</t>
  </si>
  <si>
    <t>中毅达</t>
  </si>
  <si>
    <t>600611.SH</t>
  </si>
  <si>
    <t>大众交通</t>
  </si>
  <si>
    <t>600612.SH</t>
  </si>
  <si>
    <t>老凤祥</t>
  </si>
  <si>
    <t>600613.SH</t>
  </si>
  <si>
    <t>神奇制药</t>
  </si>
  <si>
    <t>600614.SH</t>
  </si>
  <si>
    <t>鼎立股份</t>
  </si>
  <si>
    <t>600615.SH</t>
  </si>
  <si>
    <t>丰华股份</t>
  </si>
  <si>
    <t>600616.SH</t>
  </si>
  <si>
    <t>金枫酒业</t>
  </si>
  <si>
    <t>600617.SH</t>
  </si>
  <si>
    <t>国新能源</t>
  </si>
  <si>
    <t>600618.SH</t>
  </si>
  <si>
    <t>氯碱化工</t>
  </si>
  <si>
    <t>600619.SH</t>
  </si>
  <si>
    <t>海立股份</t>
  </si>
  <si>
    <t>600620.SH</t>
  </si>
  <si>
    <t>天宸股份</t>
  </si>
  <si>
    <t>600621.SH</t>
  </si>
  <si>
    <t>华鑫股份</t>
  </si>
  <si>
    <t>600622.SH</t>
  </si>
  <si>
    <t>嘉宝集团</t>
  </si>
  <si>
    <t>600623.SH</t>
  </si>
  <si>
    <t>华谊集团</t>
  </si>
  <si>
    <t>600624.SH</t>
  </si>
  <si>
    <t>复旦复华</t>
  </si>
  <si>
    <t>600626.SH</t>
  </si>
  <si>
    <t>申达股份</t>
  </si>
  <si>
    <t>600628.SH</t>
  </si>
  <si>
    <t>新世界</t>
  </si>
  <si>
    <t>600629.SH</t>
  </si>
  <si>
    <t>华建集团</t>
  </si>
  <si>
    <t>600630.SH</t>
  </si>
  <si>
    <t>龙头股份</t>
  </si>
  <si>
    <t>600633.SH</t>
  </si>
  <si>
    <t>浙报传媒</t>
  </si>
  <si>
    <t>600634.SH</t>
  </si>
  <si>
    <t>中技控股</t>
  </si>
  <si>
    <t>600635.SH</t>
  </si>
  <si>
    <t>大众公用</t>
  </si>
  <si>
    <t>600636.SH</t>
  </si>
  <si>
    <t>三爱富</t>
  </si>
  <si>
    <t>600637.SH</t>
  </si>
  <si>
    <t>东方明珠</t>
  </si>
  <si>
    <t>600638.SH</t>
  </si>
  <si>
    <t>新黄浦</t>
  </si>
  <si>
    <t>600639.SH</t>
  </si>
  <si>
    <t>浦东金桥</t>
  </si>
  <si>
    <t>600640.SH</t>
  </si>
  <si>
    <t>号百控股</t>
  </si>
  <si>
    <t>600641.SH</t>
  </si>
  <si>
    <t>万业企业</t>
  </si>
  <si>
    <t>600642.SH</t>
  </si>
  <si>
    <t>申能股份</t>
  </si>
  <si>
    <t>600643.SH</t>
  </si>
  <si>
    <t>爱建集团</t>
  </si>
  <si>
    <t>600644.SH</t>
  </si>
  <si>
    <t>乐山电力</t>
  </si>
  <si>
    <t>600645.SH</t>
  </si>
  <si>
    <t>中源协和</t>
  </si>
  <si>
    <t>600647.SH</t>
  </si>
  <si>
    <t>同达创业</t>
  </si>
  <si>
    <t>600648.SH</t>
  </si>
  <si>
    <t>外高桥</t>
  </si>
  <si>
    <t>600649.SH</t>
  </si>
  <si>
    <t>城投控股</t>
  </si>
  <si>
    <t>600650.SH</t>
  </si>
  <si>
    <t>锦江投资</t>
  </si>
  <si>
    <t>600651.SH</t>
  </si>
  <si>
    <t>飞乐音响</t>
  </si>
  <si>
    <t>600652.SH</t>
  </si>
  <si>
    <t>游久游戏</t>
  </si>
  <si>
    <t>600653.SH</t>
  </si>
  <si>
    <t>申华控股</t>
  </si>
  <si>
    <t>600654.SH</t>
  </si>
  <si>
    <t>中安消</t>
  </si>
  <si>
    <t>600655.SH</t>
  </si>
  <si>
    <t>豫园商城</t>
  </si>
  <si>
    <t>600657.SH</t>
  </si>
  <si>
    <t>信达地产</t>
  </si>
  <si>
    <t>600658.SH</t>
  </si>
  <si>
    <t>电子城</t>
  </si>
  <si>
    <t>600660.SH</t>
  </si>
  <si>
    <t>福耀玻璃</t>
  </si>
  <si>
    <t>600661.SH</t>
  </si>
  <si>
    <t>新南洋</t>
  </si>
  <si>
    <t>600662.SH</t>
  </si>
  <si>
    <t>强生控股</t>
  </si>
  <si>
    <t>600663.SH</t>
  </si>
  <si>
    <t>陆家嘴</t>
  </si>
  <si>
    <t>600664.SH</t>
  </si>
  <si>
    <t>哈药股份</t>
  </si>
  <si>
    <t>600665.SH</t>
  </si>
  <si>
    <t>天地源</t>
  </si>
  <si>
    <t>600666.SH</t>
  </si>
  <si>
    <t>奥瑞德</t>
  </si>
  <si>
    <t>600667.SH</t>
  </si>
  <si>
    <t>太极实业</t>
  </si>
  <si>
    <t>600668.SH</t>
  </si>
  <si>
    <t>尖峰集团</t>
  </si>
  <si>
    <t>600671.SH</t>
  </si>
  <si>
    <t>天目药业</t>
  </si>
  <si>
    <t>600673.SH</t>
  </si>
  <si>
    <t>东阳光科</t>
  </si>
  <si>
    <t>600674.SH</t>
  </si>
  <si>
    <t>川投能源</t>
  </si>
  <si>
    <t>600675.SH</t>
  </si>
  <si>
    <t>*ST中企</t>
  </si>
  <si>
    <t>600676.SH</t>
  </si>
  <si>
    <t>交运股份</t>
  </si>
  <si>
    <t>600677.SH</t>
  </si>
  <si>
    <t>航天通信</t>
  </si>
  <si>
    <t>600678.SH</t>
  </si>
  <si>
    <t>四川金顶</t>
  </si>
  <si>
    <t>600679.SH</t>
  </si>
  <si>
    <t>上海凤凰</t>
  </si>
  <si>
    <t>600680.SH</t>
  </si>
  <si>
    <t>上海普天</t>
  </si>
  <si>
    <t>600681.SH</t>
  </si>
  <si>
    <t>百川能源</t>
  </si>
  <si>
    <t>600682.SH</t>
  </si>
  <si>
    <t>南京新百</t>
  </si>
  <si>
    <t>600683.SH</t>
  </si>
  <si>
    <t>京投发展</t>
  </si>
  <si>
    <t>600684.SH</t>
  </si>
  <si>
    <t>珠江实业</t>
  </si>
  <si>
    <t>600685.SH</t>
  </si>
  <si>
    <t>中船防务</t>
  </si>
  <si>
    <t>600686.SH</t>
  </si>
  <si>
    <t>金龙汽车</t>
  </si>
  <si>
    <t>600687.SH</t>
  </si>
  <si>
    <t>刚泰控股</t>
  </si>
  <si>
    <t>600688.SH</t>
  </si>
  <si>
    <t>上海石化</t>
  </si>
  <si>
    <t>600689.SH</t>
  </si>
  <si>
    <t>上海三毛</t>
  </si>
  <si>
    <t>600690.SH</t>
  </si>
  <si>
    <t>青岛海尔</t>
  </si>
  <si>
    <t>600691.SH</t>
  </si>
  <si>
    <t>阳煤化工</t>
  </si>
  <si>
    <t>600692.SH</t>
  </si>
  <si>
    <t>亚通股份</t>
  </si>
  <si>
    <t>600693.SH</t>
  </si>
  <si>
    <t>东百集团</t>
  </si>
  <si>
    <t>600694.SH</t>
  </si>
  <si>
    <t>大商股份</t>
  </si>
  <si>
    <t>600695.SH</t>
  </si>
  <si>
    <t>绿庭投资</t>
  </si>
  <si>
    <t>600696.SH</t>
  </si>
  <si>
    <t>匹凸匹</t>
  </si>
  <si>
    <t>600697.SH</t>
  </si>
  <si>
    <t>欧亚集团</t>
  </si>
  <si>
    <t>600698.SH</t>
  </si>
  <si>
    <t>湖南天雁</t>
  </si>
  <si>
    <t>600699.SH</t>
  </si>
  <si>
    <t>均胜电子</t>
  </si>
  <si>
    <t>600701.SH</t>
  </si>
  <si>
    <t>*ST工新</t>
  </si>
  <si>
    <t>600702.SH</t>
  </si>
  <si>
    <t>沱牌舍得</t>
  </si>
  <si>
    <t>600703.SH</t>
  </si>
  <si>
    <t>三安光电</t>
  </si>
  <si>
    <t>600704.SH</t>
  </si>
  <si>
    <t>物产中大</t>
  </si>
  <si>
    <t>600705.SH</t>
  </si>
  <si>
    <t>中航资本</t>
  </si>
  <si>
    <t>600706.SH</t>
  </si>
  <si>
    <t>曲江文旅</t>
  </si>
  <si>
    <t>600707.SH</t>
  </si>
  <si>
    <t>彩虹股份</t>
  </si>
  <si>
    <t>600708.SH</t>
  </si>
  <si>
    <t>光明地产</t>
  </si>
  <si>
    <t>600710.SH</t>
  </si>
  <si>
    <t>*ST常林</t>
  </si>
  <si>
    <t>600711.SH</t>
  </si>
  <si>
    <t>盛屯矿业</t>
  </si>
  <si>
    <t>600712.SH</t>
  </si>
  <si>
    <t>南宁百货</t>
  </si>
  <si>
    <t>600713.SH</t>
  </si>
  <si>
    <t>南京医药</t>
  </si>
  <si>
    <t>600714.SH</t>
  </si>
  <si>
    <t>金瑞矿业</t>
  </si>
  <si>
    <t>600715.SH</t>
  </si>
  <si>
    <t>文投控股</t>
  </si>
  <si>
    <t>600716.SH</t>
  </si>
  <si>
    <t>凤凰股份</t>
  </si>
  <si>
    <t>600717.SH</t>
  </si>
  <si>
    <t>天津港</t>
  </si>
  <si>
    <t>600718.SH</t>
  </si>
  <si>
    <t>东软集团</t>
  </si>
  <si>
    <t>600719.SH</t>
  </si>
  <si>
    <t>大连热电</t>
  </si>
  <si>
    <t>600720.SH</t>
  </si>
  <si>
    <t>祁连山</t>
  </si>
  <si>
    <t>600721.SH</t>
  </si>
  <si>
    <t>*ST百花</t>
  </si>
  <si>
    <t>600722.SH</t>
  </si>
  <si>
    <t>金牛化工</t>
  </si>
  <si>
    <t>600723.SH</t>
  </si>
  <si>
    <t>首商股份</t>
  </si>
  <si>
    <t>600724.SH</t>
  </si>
  <si>
    <t>宁波富达</t>
  </si>
  <si>
    <t>600725.SH</t>
  </si>
  <si>
    <t>*ST云维</t>
  </si>
  <si>
    <t>600726.SH</t>
  </si>
  <si>
    <t>华电能源</t>
  </si>
  <si>
    <t>600727.SH</t>
  </si>
  <si>
    <t>鲁北化工</t>
  </si>
  <si>
    <t>600728.SH</t>
  </si>
  <si>
    <t>佳都科技</t>
  </si>
  <si>
    <t>600729.SH</t>
  </si>
  <si>
    <t>重庆百货</t>
  </si>
  <si>
    <t>600730.SH</t>
  </si>
  <si>
    <t>中国高科</t>
  </si>
  <si>
    <t>600731.SH</t>
  </si>
  <si>
    <t>湖南海利</t>
  </si>
  <si>
    <t>600732.SH</t>
  </si>
  <si>
    <t>*ST新梅</t>
  </si>
  <si>
    <t>600733.SH</t>
  </si>
  <si>
    <t>S前锋</t>
  </si>
  <si>
    <t>600734.SH</t>
  </si>
  <si>
    <t>实达集团</t>
  </si>
  <si>
    <t>600735.SH</t>
  </si>
  <si>
    <t>新华锦</t>
  </si>
  <si>
    <t>600736.SH</t>
  </si>
  <si>
    <t>苏州高新</t>
  </si>
  <si>
    <t>600737.SH</t>
  </si>
  <si>
    <t>中粮屯河</t>
  </si>
  <si>
    <t>600738.SH</t>
  </si>
  <si>
    <t>兰州民百</t>
  </si>
  <si>
    <t>600739.SH</t>
  </si>
  <si>
    <t>辽宁成大</t>
  </si>
  <si>
    <t>600740.SH</t>
  </si>
  <si>
    <t>山西焦化</t>
  </si>
  <si>
    <t>600741.SH</t>
  </si>
  <si>
    <t>华域汽车</t>
  </si>
  <si>
    <t>600742.SH</t>
  </si>
  <si>
    <t>一汽富维</t>
  </si>
  <si>
    <t>600743.SH</t>
  </si>
  <si>
    <t>华远地产</t>
  </si>
  <si>
    <t>600744.SH</t>
  </si>
  <si>
    <t>华银电力</t>
  </si>
  <si>
    <t>600745.SH</t>
  </si>
  <si>
    <t>中茵股份</t>
  </si>
  <si>
    <t>600746.SH</t>
  </si>
  <si>
    <t>江苏索普</t>
  </si>
  <si>
    <t>600747.SH</t>
  </si>
  <si>
    <t>大连控股</t>
  </si>
  <si>
    <t>600748.SH</t>
  </si>
  <si>
    <t>上实发展</t>
  </si>
  <si>
    <t>600749.SH</t>
  </si>
  <si>
    <t>西藏旅游</t>
  </si>
  <si>
    <t>600750.SH</t>
  </si>
  <si>
    <t>江中药业</t>
  </si>
  <si>
    <t>600751.SH</t>
  </si>
  <si>
    <t>天海投资</t>
  </si>
  <si>
    <t>600753.SH</t>
  </si>
  <si>
    <t>东方银星</t>
  </si>
  <si>
    <t>600754.SH</t>
  </si>
  <si>
    <t>锦江股份</t>
  </si>
  <si>
    <t>600755.SH</t>
  </si>
  <si>
    <t>厦门国贸</t>
  </si>
  <si>
    <t>600756.SH</t>
  </si>
  <si>
    <t>浪潮软件</t>
  </si>
  <si>
    <t>600757.SH</t>
  </si>
  <si>
    <t>长江传媒</t>
  </si>
  <si>
    <t>600758.SH</t>
  </si>
  <si>
    <t>红阳能源</t>
  </si>
  <si>
    <t>600759.SH</t>
  </si>
  <si>
    <t>洲际油气</t>
  </si>
  <si>
    <t>600760.SH</t>
  </si>
  <si>
    <t>*ST黑豹</t>
  </si>
  <si>
    <t>600761.SH</t>
  </si>
  <si>
    <t>安徽合力</t>
  </si>
  <si>
    <t>600763.SH</t>
  </si>
  <si>
    <t>通策医疗</t>
  </si>
  <si>
    <t>600764.SH</t>
  </si>
  <si>
    <t>中电广通</t>
  </si>
  <si>
    <t>600765.SH</t>
  </si>
  <si>
    <t>中航重机</t>
  </si>
  <si>
    <t>600766.SH</t>
  </si>
  <si>
    <t>园城黄金</t>
  </si>
  <si>
    <t>600767.SH</t>
  </si>
  <si>
    <t>运盛医疗</t>
  </si>
  <si>
    <t>600768.SH</t>
  </si>
  <si>
    <t>宁波富邦</t>
  </si>
  <si>
    <t>600769.SH</t>
  </si>
  <si>
    <t>祥龙电业</t>
  </si>
  <si>
    <t>600770.SH</t>
  </si>
  <si>
    <t>综艺股份</t>
  </si>
  <si>
    <t>600771.SH</t>
  </si>
  <si>
    <t>广誉远</t>
  </si>
  <si>
    <t>600773.SH</t>
  </si>
  <si>
    <t>西藏城投</t>
  </si>
  <si>
    <t>600774.SH</t>
  </si>
  <si>
    <t>汉商集团</t>
  </si>
  <si>
    <t>600775.SH</t>
  </si>
  <si>
    <t>南京熊猫</t>
  </si>
  <si>
    <t>600776.SH</t>
  </si>
  <si>
    <t>东方通信</t>
  </si>
  <si>
    <t>600777.SH</t>
  </si>
  <si>
    <t>新潮能源</t>
  </si>
  <si>
    <t>600778.SH</t>
  </si>
  <si>
    <t>友好集团</t>
  </si>
  <si>
    <t>600779.SH</t>
  </si>
  <si>
    <t>水井坊</t>
  </si>
  <si>
    <t>600780.SH</t>
  </si>
  <si>
    <t>通宝能源</t>
  </si>
  <si>
    <t>600781.SH</t>
  </si>
  <si>
    <t>辅仁药业</t>
  </si>
  <si>
    <t>600783.SH</t>
  </si>
  <si>
    <t>鲁信创投</t>
  </si>
  <si>
    <t>600785.SH</t>
  </si>
  <si>
    <t>新华百货</t>
  </si>
  <si>
    <t>600787.SH</t>
  </si>
  <si>
    <t>中储股份</t>
  </si>
  <si>
    <t>600789.SH</t>
  </si>
  <si>
    <t>鲁抗医药</t>
  </si>
  <si>
    <t>600790.SH</t>
  </si>
  <si>
    <t>轻纺城</t>
  </si>
  <si>
    <t>600791.SH</t>
  </si>
  <si>
    <t>京能置业</t>
  </si>
  <si>
    <t>600792.SH</t>
  </si>
  <si>
    <t>云煤能源</t>
  </si>
  <si>
    <t>600794.SH</t>
  </si>
  <si>
    <t>保税科技</t>
  </si>
  <si>
    <t>600795.SH</t>
  </si>
  <si>
    <t>国电电力</t>
  </si>
  <si>
    <t>600796.SH</t>
  </si>
  <si>
    <t>钱江生化</t>
  </si>
  <si>
    <t>600797.SH</t>
  </si>
  <si>
    <t>浙大网新</t>
  </si>
  <si>
    <t>600798.SH</t>
  </si>
  <si>
    <t>宁波海运</t>
  </si>
  <si>
    <t>600800.SH</t>
  </si>
  <si>
    <t>天津磁卡</t>
  </si>
  <si>
    <t>600801.SH</t>
  </si>
  <si>
    <t>华新水泥</t>
  </si>
  <si>
    <t>600802.SH</t>
  </si>
  <si>
    <t>福建水泥</t>
  </si>
  <si>
    <t>600803.SH</t>
  </si>
  <si>
    <t>新奥股份</t>
  </si>
  <si>
    <t>600804.SH</t>
  </si>
  <si>
    <t>鹏博士</t>
  </si>
  <si>
    <t>600805.SH</t>
  </si>
  <si>
    <t>悦达投资</t>
  </si>
  <si>
    <t>600806.SH</t>
  </si>
  <si>
    <t>*ST昆机</t>
  </si>
  <si>
    <t>600807.SH</t>
  </si>
  <si>
    <t>天业股份</t>
  </si>
  <si>
    <t>600809.SH</t>
  </si>
  <si>
    <t>山西汾酒</t>
  </si>
  <si>
    <t>600810.SH</t>
  </si>
  <si>
    <t>神马股份</t>
  </si>
  <si>
    <t>600811.SH</t>
  </si>
  <si>
    <t>东方集团</t>
  </si>
  <si>
    <t>600812.SH</t>
  </si>
  <si>
    <t>华北制药</t>
  </si>
  <si>
    <t>600814.SH</t>
  </si>
  <si>
    <t>杭州解百</t>
  </si>
  <si>
    <t>600815.SH</t>
  </si>
  <si>
    <t>厦工股份</t>
  </si>
  <si>
    <t>600816.SH</t>
  </si>
  <si>
    <t>安信信托</t>
  </si>
  <si>
    <t>600818.SH</t>
  </si>
  <si>
    <t>中路股份</t>
  </si>
  <si>
    <t>600819.SH</t>
  </si>
  <si>
    <t>耀皮玻璃</t>
  </si>
  <si>
    <t>600820.SH</t>
  </si>
  <si>
    <t>隧道股份</t>
  </si>
  <si>
    <t>600821.SH</t>
  </si>
  <si>
    <t>津劝业</t>
  </si>
  <si>
    <t>600822.SH</t>
  </si>
  <si>
    <t>上海物贸</t>
  </si>
  <si>
    <t>600823.SH</t>
  </si>
  <si>
    <t>世茂股份</t>
  </si>
  <si>
    <t>600824.SH</t>
  </si>
  <si>
    <t>益民集团</t>
  </si>
  <si>
    <t>600825.SH</t>
  </si>
  <si>
    <t>新华传媒</t>
  </si>
  <si>
    <t>600826.SH</t>
  </si>
  <si>
    <t>兰生股份</t>
  </si>
  <si>
    <t>600827.SH</t>
  </si>
  <si>
    <t>百联股份</t>
  </si>
  <si>
    <t>600828.SH</t>
  </si>
  <si>
    <t>茂业商业</t>
  </si>
  <si>
    <t>600829.SH</t>
  </si>
  <si>
    <t>人民同泰</t>
  </si>
  <si>
    <t>600830.SH</t>
  </si>
  <si>
    <t>香溢融通</t>
  </si>
  <si>
    <t>600831.SH</t>
  </si>
  <si>
    <t>广电网络</t>
  </si>
  <si>
    <t>600833.SH</t>
  </si>
  <si>
    <t>第一医药</t>
  </si>
  <si>
    <t>600834.SH</t>
  </si>
  <si>
    <t>申通地铁</t>
  </si>
  <si>
    <t>600835.SH</t>
  </si>
  <si>
    <t>上海机电</t>
  </si>
  <si>
    <t>600836.SH</t>
  </si>
  <si>
    <t>界龙实业</t>
  </si>
  <si>
    <t>600837.SH</t>
  </si>
  <si>
    <t>海通证券</t>
  </si>
  <si>
    <t>600838.SH</t>
  </si>
  <si>
    <t>上海九百</t>
  </si>
  <si>
    <t>600839.SH</t>
  </si>
  <si>
    <t>四川长虹</t>
  </si>
  <si>
    <t>600841.SH</t>
  </si>
  <si>
    <t>上柴股份</t>
  </si>
  <si>
    <t>600843.SH</t>
  </si>
  <si>
    <t>上工申贝</t>
  </si>
  <si>
    <t>600844.SH</t>
  </si>
  <si>
    <t>丹化科技</t>
  </si>
  <si>
    <t>600845.SH</t>
  </si>
  <si>
    <t>宝信软件</t>
  </si>
  <si>
    <t>600846.SH</t>
  </si>
  <si>
    <t>同济科技</t>
  </si>
  <si>
    <t>600847.SH</t>
  </si>
  <si>
    <t>万里股份</t>
  </si>
  <si>
    <t>600848.SH</t>
  </si>
  <si>
    <t>上海临港</t>
  </si>
  <si>
    <t>600850.SH</t>
  </si>
  <si>
    <t>华东电脑</t>
  </si>
  <si>
    <t>600851.SH</t>
  </si>
  <si>
    <t>XD海欣股</t>
  </si>
  <si>
    <t>600853.SH</t>
  </si>
  <si>
    <t>龙建股份</t>
  </si>
  <si>
    <t>600854.SH</t>
  </si>
  <si>
    <t>春兰股份</t>
  </si>
  <si>
    <t>600855.SH</t>
  </si>
  <si>
    <t>航天长峰</t>
  </si>
  <si>
    <t>600856.SH</t>
  </si>
  <si>
    <t>中天能源</t>
  </si>
  <si>
    <t>600857.SH</t>
  </si>
  <si>
    <t>宁波中百</t>
  </si>
  <si>
    <t>600858.SH</t>
  </si>
  <si>
    <t>银座股份</t>
  </si>
  <si>
    <t>600859.SH</t>
  </si>
  <si>
    <t>王府井</t>
  </si>
  <si>
    <t>600860.SH</t>
  </si>
  <si>
    <t>京城股份</t>
  </si>
  <si>
    <t>600861.SH</t>
  </si>
  <si>
    <t>北京城乡</t>
  </si>
  <si>
    <t>600862.SH</t>
  </si>
  <si>
    <t>中航高科</t>
  </si>
  <si>
    <t>600863.SH</t>
  </si>
  <si>
    <t>XD内蒙华</t>
  </si>
  <si>
    <t>600864.SH</t>
  </si>
  <si>
    <t>哈投股份</t>
  </si>
  <si>
    <t>600865.SH</t>
  </si>
  <si>
    <t>百大集团</t>
  </si>
  <si>
    <t>600866.SH</t>
  </si>
  <si>
    <t>*ST星湖</t>
  </si>
  <si>
    <t>600867.SH</t>
  </si>
  <si>
    <t>通化东宝</t>
  </si>
  <si>
    <t>600868.SH</t>
  </si>
  <si>
    <t>梅雁吉祥</t>
  </si>
  <si>
    <t>600869.SH</t>
  </si>
  <si>
    <t>智慧能源</t>
  </si>
  <si>
    <t>600870.SH</t>
  </si>
  <si>
    <t>厦华电子</t>
  </si>
  <si>
    <t>600871.SH</t>
  </si>
  <si>
    <t>石化油服</t>
  </si>
  <si>
    <t>600872.SH</t>
  </si>
  <si>
    <t>中炬高新</t>
  </si>
  <si>
    <t>600873.SH</t>
  </si>
  <si>
    <t>梅花生物</t>
  </si>
  <si>
    <t>600874.SH</t>
  </si>
  <si>
    <t>创业环保</t>
  </si>
  <si>
    <t>600875.SH</t>
  </si>
  <si>
    <t>XD东方电</t>
  </si>
  <si>
    <t>600876.SH</t>
  </si>
  <si>
    <t>洛阳玻璃</t>
  </si>
  <si>
    <t>600877.SH</t>
  </si>
  <si>
    <t>中国嘉陵</t>
  </si>
  <si>
    <t>600879.SH</t>
  </si>
  <si>
    <t>航天电子</t>
  </si>
  <si>
    <t>600880.SH</t>
  </si>
  <si>
    <t>博瑞传播</t>
  </si>
  <si>
    <t>600881.SH</t>
  </si>
  <si>
    <t>亚泰集团</t>
  </si>
  <si>
    <t>600882.SH</t>
  </si>
  <si>
    <t>华联矿业</t>
  </si>
  <si>
    <t>600883.SH</t>
  </si>
  <si>
    <t>博闻科技</t>
  </si>
  <si>
    <t>600884.SH</t>
  </si>
  <si>
    <t>杉杉股份</t>
  </si>
  <si>
    <t>600885.SH</t>
  </si>
  <si>
    <t>宏发股份</t>
  </si>
  <si>
    <t>600886.SH</t>
  </si>
  <si>
    <t>国投电力</t>
  </si>
  <si>
    <t>600887.SH</t>
  </si>
  <si>
    <t>伊利股份</t>
  </si>
  <si>
    <t>600888.SH</t>
  </si>
  <si>
    <t>新疆众和</t>
  </si>
  <si>
    <t>600889.SH</t>
  </si>
  <si>
    <t>南京化纤</t>
  </si>
  <si>
    <t>600890.SH</t>
  </si>
  <si>
    <t>中房股份</t>
  </si>
  <si>
    <t>600891.SH</t>
  </si>
  <si>
    <t>秋林集团</t>
  </si>
  <si>
    <t>600892.SH</t>
  </si>
  <si>
    <t>大晟文化</t>
  </si>
  <si>
    <t>600893.SH</t>
  </si>
  <si>
    <t>中航动力</t>
  </si>
  <si>
    <t>600894.SH</t>
  </si>
  <si>
    <t>广日股份</t>
  </si>
  <si>
    <t>600895.SH</t>
  </si>
  <si>
    <t>张江高科</t>
  </si>
  <si>
    <t>600896.SH</t>
  </si>
  <si>
    <t>中海海盛</t>
  </si>
  <si>
    <t>600897.SH</t>
  </si>
  <si>
    <t>厦门空港</t>
  </si>
  <si>
    <t>600898.SH</t>
  </si>
  <si>
    <t>三联商社</t>
  </si>
  <si>
    <t>600900.SH</t>
  </si>
  <si>
    <t>长江电力</t>
  </si>
  <si>
    <t>600917.SH</t>
  </si>
  <si>
    <t>重庆燃气</t>
  </si>
  <si>
    <t>600958.SH</t>
  </si>
  <si>
    <t>东方证券</t>
  </si>
  <si>
    <t>600959.SH</t>
  </si>
  <si>
    <t>江苏有线</t>
  </si>
  <si>
    <t>600960.SH</t>
  </si>
  <si>
    <t>渤海活塞</t>
  </si>
  <si>
    <t>600961.SH</t>
  </si>
  <si>
    <t>株冶集团</t>
  </si>
  <si>
    <t>600962.SH</t>
  </si>
  <si>
    <t>国投中鲁</t>
  </si>
  <si>
    <t>600963.SH</t>
  </si>
  <si>
    <t>岳阳林纸</t>
  </si>
  <si>
    <t>600965.SH</t>
  </si>
  <si>
    <t>福成股份</t>
  </si>
  <si>
    <t>600966.SH</t>
  </si>
  <si>
    <t>博汇纸业</t>
  </si>
  <si>
    <t>600967.SH</t>
  </si>
  <si>
    <t>北方创业</t>
  </si>
  <si>
    <t>600969.SH</t>
  </si>
  <si>
    <t>郴电国际</t>
  </si>
  <si>
    <t>600970.SH</t>
  </si>
  <si>
    <t>中材国际</t>
  </si>
  <si>
    <t>600971.SH</t>
  </si>
  <si>
    <t>恒源煤电</t>
  </si>
  <si>
    <t>600973.SH</t>
  </si>
  <si>
    <t>宝胜股份</t>
  </si>
  <si>
    <t>600975.SH</t>
  </si>
  <si>
    <t>新五丰</t>
  </si>
  <si>
    <t>600976.SH</t>
  </si>
  <si>
    <t>健民集团</t>
  </si>
  <si>
    <t>600978.SH</t>
  </si>
  <si>
    <t>宜华生活</t>
  </si>
  <si>
    <t>600979.SH</t>
  </si>
  <si>
    <t>广安爱众</t>
  </si>
  <si>
    <t>600980.SH</t>
  </si>
  <si>
    <t>北矿科技</t>
  </si>
  <si>
    <t>600981.SH</t>
  </si>
  <si>
    <t>汇鸿集团</t>
  </si>
  <si>
    <t>600982.SH</t>
  </si>
  <si>
    <t>宁波热电</t>
  </si>
  <si>
    <t>600983.SH</t>
  </si>
  <si>
    <t>惠而浦</t>
  </si>
  <si>
    <t>600984.SH</t>
  </si>
  <si>
    <t>建设机械</t>
  </si>
  <si>
    <t>600985.SH</t>
  </si>
  <si>
    <t>雷鸣科化</t>
  </si>
  <si>
    <t>600986.SH</t>
  </si>
  <si>
    <t>科达股份</t>
  </si>
  <si>
    <t>600987.SH</t>
  </si>
  <si>
    <t>航民股份</t>
  </si>
  <si>
    <t>600988.SH</t>
  </si>
  <si>
    <t>赤峰黄金</t>
  </si>
  <si>
    <t>600990.SH</t>
  </si>
  <si>
    <t>四创电子</t>
  </si>
  <si>
    <t>600992.SH</t>
  </si>
  <si>
    <t>贵绳股份</t>
  </si>
  <si>
    <t>600993.SH</t>
  </si>
  <si>
    <t>马应龙</t>
  </si>
  <si>
    <t>600995.SH</t>
  </si>
  <si>
    <t>文山电力</t>
  </si>
  <si>
    <t>600997.SH</t>
  </si>
  <si>
    <t>开滦股份</t>
  </si>
  <si>
    <t>600998.SH</t>
  </si>
  <si>
    <t>九州通</t>
  </si>
  <si>
    <t>600999.SH</t>
  </si>
  <si>
    <t>招商证券</t>
  </si>
  <si>
    <t>601000.SH</t>
  </si>
  <si>
    <t>唐山港</t>
  </si>
  <si>
    <t>601001.SH</t>
  </si>
  <si>
    <t>大同煤业</t>
  </si>
  <si>
    <t>601002.SH</t>
  </si>
  <si>
    <t>晋亿实业</t>
  </si>
  <si>
    <t>601006.SH</t>
  </si>
  <si>
    <t>大秦铁路</t>
  </si>
  <si>
    <t>601007.SH</t>
  </si>
  <si>
    <t>金陵饭店</t>
  </si>
  <si>
    <t>601008.SH</t>
  </si>
  <si>
    <t>连云港</t>
  </si>
  <si>
    <t>601009.SH</t>
  </si>
  <si>
    <t>南京银行</t>
  </si>
  <si>
    <t>601010.SH</t>
  </si>
  <si>
    <t>文峰股份</t>
  </si>
  <si>
    <t>601011.SH</t>
  </si>
  <si>
    <t>宝泰隆</t>
  </si>
  <si>
    <t>601012.SH</t>
  </si>
  <si>
    <t>隆基股份</t>
  </si>
  <si>
    <t>601015.SH</t>
  </si>
  <si>
    <t>XR陕西黑</t>
  </si>
  <si>
    <t>601016.SH</t>
  </si>
  <si>
    <t>节能风电</t>
  </si>
  <si>
    <t>601018.SH</t>
  </si>
  <si>
    <t>宁波港</t>
  </si>
  <si>
    <t>601020.SH</t>
  </si>
  <si>
    <t>华钰矿业</t>
  </si>
  <si>
    <t>601021.SH</t>
  </si>
  <si>
    <t>春秋航空</t>
  </si>
  <si>
    <t>601028.SH</t>
  </si>
  <si>
    <t>玉龙股份</t>
  </si>
  <si>
    <t>601038.SH</t>
  </si>
  <si>
    <t>一拖股份</t>
  </si>
  <si>
    <t>601058.SH</t>
  </si>
  <si>
    <t>赛轮金宇</t>
  </si>
  <si>
    <t>601069.SH</t>
  </si>
  <si>
    <t>西部黄金</t>
  </si>
  <si>
    <t>601088.SH</t>
  </si>
  <si>
    <t>中国神华</t>
  </si>
  <si>
    <t>601098.SH</t>
  </si>
  <si>
    <t>中南传媒</t>
  </si>
  <si>
    <t>601099.SH</t>
  </si>
  <si>
    <t>太平洋</t>
  </si>
  <si>
    <t>601100.SH</t>
  </si>
  <si>
    <t>恒立液压</t>
  </si>
  <si>
    <t>601101.SH</t>
  </si>
  <si>
    <t>昊华能源</t>
  </si>
  <si>
    <t>601106.SH</t>
  </si>
  <si>
    <t>中国一重</t>
  </si>
  <si>
    <t>601107.SH</t>
  </si>
  <si>
    <t>四川成渝</t>
  </si>
  <si>
    <t>601111.SH</t>
  </si>
  <si>
    <t>中国国航</t>
  </si>
  <si>
    <t>601113.SH</t>
  </si>
  <si>
    <t>华鼎股份</t>
  </si>
  <si>
    <t>601116.SH</t>
  </si>
  <si>
    <t>三江购物</t>
  </si>
  <si>
    <t>601117.SH</t>
  </si>
  <si>
    <t>中国化学</t>
  </si>
  <si>
    <t>601118.SH</t>
  </si>
  <si>
    <t>海南橡胶</t>
  </si>
  <si>
    <t>601126.SH</t>
  </si>
  <si>
    <t>四方股份</t>
  </si>
  <si>
    <t>601127.SH</t>
  </si>
  <si>
    <t>小康股份</t>
  </si>
  <si>
    <t>601137.SH</t>
  </si>
  <si>
    <t>博威合金</t>
  </si>
  <si>
    <t>601139.SH</t>
  </si>
  <si>
    <t>深圳燃气</t>
  </si>
  <si>
    <t>601155.SH</t>
  </si>
  <si>
    <t>新城控股</t>
  </si>
  <si>
    <t>601158.SH</t>
  </si>
  <si>
    <t>重庆水务</t>
  </si>
  <si>
    <t>601166.SH</t>
  </si>
  <si>
    <t>兴业银行</t>
  </si>
  <si>
    <t>601168.SH</t>
  </si>
  <si>
    <t>西部矿业</t>
  </si>
  <si>
    <t>601169.SH</t>
  </si>
  <si>
    <t>北京银行</t>
  </si>
  <si>
    <t>601177.SH</t>
  </si>
  <si>
    <t>杭齿前进</t>
  </si>
  <si>
    <t>601179.SH</t>
  </si>
  <si>
    <t>中国西电</t>
  </si>
  <si>
    <t>601186.SH</t>
  </si>
  <si>
    <t>中国铁建</t>
  </si>
  <si>
    <t>601188.SH</t>
  </si>
  <si>
    <t>龙江交通</t>
  </si>
  <si>
    <t>601198.SH</t>
  </si>
  <si>
    <t>东兴证券</t>
  </si>
  <si>
    <t>601199.SH</t>
  </si>
  <si>
    <t>江南水务</t>
  </si>
  <si>
    <t>601208.SH</t>
  </si>
  <si>
    <t>东材科技</t>
  </si>
  <si>
    <t>601211.SH</t>
  </si>
  <si>
    <t>国泰君安</t>
  </si>
  <si>
    <t>601216.SH</t>
  </si>
  <si>
    <t>君正集团</t>
  </si>
  <si>
    <t>601218.SH</t>
  </si>
  <si>
    <t>吉鑫科技</t>
  </si>
  <si>
    <t>601222.SH</t>
  </si>
  <si>
    <t>林洋能源</t>
  </si>
  <si>
    <t>601225.SH</t>
  </si>
  <si>
    <t>陕西煤业</t>
  </si>
  <si>
    <t>601226.SH</t>
  </si>
  <si>
    <t>华电重工</t>
  </si>
  <si>
    <t>601231.SH</t>
  </si>
  <si>
    <t>环旭电子</t>
  </si>
  <si>
    <t>601233.SH</t>
  </si>
  <si>
    <t>桐昆股份</t>
  </si>
  <si>
    <t>601238.SH</t>
  </si>
  <si>
    <t>广汽集团</t>
  </si>
  <si>
    <t>601258.SH</t>
  </si>
  <si>
    <t>庞大集团</t>
  </si>
  <si>
    <t>601288.SH</t>
  </si>
  <si>
    <t>农业银行</t>
  </si>
  <si>
    <t>601311.SH</t>
  </si>
  <si>
    <t>骆驼股份</t>
  </si>
  <si>
    <t>601313.SH</t>
  </si>
  <si>
    <t>江南嘉捷</t>
  </si>
  <si>
    <t>601318.SH</t>
  </si>
  <si>
    <t>中国平安</t>
  </si>
  <si>
    <t>601328.SH</t>
  </si>
  <si>
    <t>交通银行</t>
  </si>
  <si>
    <t>601333.SH</t>
  </si>
  <si>
    <t>广深铁路</t>
  </si>
  <si>
    <t>601336.SH</t>
  </si>
  <si>
    <t>新华保险</t>
  </si>
  <si>
    <t>601339.SH</t>
  </si>
  <si>
    <t>百隆东方</t>
  </si>
  <si>
    <t>601368.SH</t>
  </si>
  <si>
    <t>绿城水务</t>
  </si>
  <si>
    <t>601369.SH</t>
  </si>
  <si>
    <t>陕鼓动力</t>
  </si>
  <si>
    <t>601377.SH</t>
  </si>
  <si>
    <t>兴业证券</t>
  </si>
  <si>
    <t>601388.SH</t>
  </si>
  <si>
    <t>怡球资源</t>
  </si>
  <si>
    <t>601390.SH</t>
  </si>
  <si>
    <t>中国中铁</t>
  </si>
  <si>
    <t>601398.SH</t>
  </si>
  <si>
    <t>工商银行</t>
  </si>
  <si>
    <t>601515.SH</t>
  </si>
  <si>
    <t>东风股份</t>
  </si>
  <si>
    <t>601518.SH</t>
  </si>
  <si>
    <t>吉林高速</t>
  </si>
  <si>
    <t>601519.SH</t>
  </si>
  <si>
    <t>大智慧</t>
  </si>
  <si>
    <t>601555.SH</t>
  </si>
  <si>
    <t>东吴证券</t>
  </si>
  <si>
    <t>601558.SH</t>
  </si>
  <si>
    <t>华锐风电</t>
  </si>
  <si>
    <t>601566.SH</t>
  </si>
  <si>
    <t>九牧王</t>
  </si>
  <si>
    <t>601567.SH</t>
  </si>
  <si>
    <t>三星医疗</t>
  </si>
  <si>
    <t>601579.SH</t>
  </si>
  <si>
    <t>会稽山</t>
  </si>
  <si>
    <t>601588.SH</t>
  </si>
  <si>
    <t>北辰实业</t>
  </si>
  <si>
    <t>601599.SH</t>
  </si>
  <si>
    <t>鹿港文化</t>
  </si>
  <si>
    <t>601600.SH</t>
  </si>
  <si>
    <t>中国铝业</t>
  </si>
  <si>
    <t>601601.SH</t>
  </si>
  <si>
    <t>中国太保</t>
  </si>
  <si>
    <t>601607.SH</t>
  </si>
  <si>
    <t>上海医药</t>
  </si>
  <si>
    <t>601608.SH</t>
  </si>
  <si>
    <t>中信重工</t>
  </si>
  <si>
    <t>601611.SH</t>
  </si>
  <si>
    <t>中国核建</t>
  </si>
  <si>
    <t>601616.SH</t>
  </si>
  <si>
    <t>广电电气</t>
  </si>
  <si>
    <t>601618.SH</t>
  </si>
  <si>
    <t>中国中冶</t>
  </si>
  <si>
    <t>601628.SH</t>
  </si>
  <si>
    <t>中国人寿</t>
  </si>
  <si>
    <t>601633.SH</t>
  </si>
  <si>
    <t>长城汽车</t>
  </si>
  <si>
    <t>601636.SH</t>
  </si>
  <si>
    <t>旗滨集团</t>
  </si>
  <si>
    <t>601666.SH</t>
  </si>
  <si>
    <t>平煤股份</t>
  </si>
  <si>
    <t>601668.SH</t>
  </si>
  <si>
    <t>中国建筑</t>
  </si>
  <si>
    <t>601669.SH</t>
  </si>
  <si>
    <t>中国电建</t>
  </si>
  <si>
    <t>601677.SH</t>
  </si>
  <si>
    <t>明泰铝业</t>
  </si>
  <si>
    <t>601678.SH</t>
  </si>
  <si>
    <t>滨化股份</t>
  </si>
  <si>
    <t>601688.SH</t>
  </si>
  <si>
    <t>华泰证券</t>
  </si>
  <si>
    <t>601689.SH</t>
  </si>
  <si>
    <t>拓普集团</t>
  </si>
  <si>
    <t>601699.SH</t>
  </si>
  <si>
    <t>潞安环能</t>
  </si>
  <si>
    <t>601700.SH</t>
  </si>
  <si>
    <t>风范股份</t>
  </si>
  <si>
    <t>601717.SH</t>
  </si>
  <si>
    <t>郑煤机</t>
  </si>
  <si>
    <t>601718.SH</t>
  </si>
  <si>
    <t>际华集团</t>
  </si>
  <si>
    <t>601727.SH</t>
  </si>
  <si>
    <t>上海电气</t>
  </si>
  <si>
    <t>601766.SH</t>
  </si>
  <si>
    <t>中国中车</t>
  </si>
  <si>
    <t>601777.SH</t>
  </si>
  <si>
    <t>力帆股份</t>
  </si>
  <si>
    <t>601788.SH</t>
  </si>
  <si>
    <t>光大证券</t>
  </si>
  <si>
    <t>601789.SH</t>
  </si>
  <si>
    <t>宁波建工</t>
  </si>
  <si>
    <t>601798.SH</t>
  </si>
  <si>
    <t>蓝科高新</t>
  </si>
  <si>
    <t>601799.SH</t>
  </si>
  <si>
    <t>星宇股份</t>
  </si>
  <si>
    <t>601800.SH</t>
  </si>
  <si>
    <t>中国交建</t>
  </si>
  <si>
    <t>601801.SH</t>
  </si>
  <si>
    <t>皖新传媒</t>
  </si>
  <si>
    <t>601808.SH</t>
  </si>
  <si>
    <t>中海油服</t>
  </si>
  <si>
    <t>601818.SH</t>
  </si>
  <si>
    <t>光大银行</t>
  </si>
  <si>
    <t>601857.SH</t>
  </si>
  <si>
    <t>中国石油</t>
  </si>
  <si>
    <t>601866.SH</t>
  </si>
  <si>
    <t>中海集运</t>
  </si>
  <si>
    <t>601872.SH</t>
  </si>
  <si>
    <t>招商轮船</t>
  </si>
  <si>
    <t>601877.SH</t>
  </si>
  <si>
    <t>正泰电器</t>
  </si>
  <si>
    <t>601880.SH</t>
  </si>
  <si>
    <t>大连港</t>
  </si>
  <si>
    <t>601886.SH</t>
  </si>
  <si>
    <t>江河集团</t>
  </si>
  <si>
    <t>601888.SH</t>
  </si>
  <si>
    <t>中国国旅</t>
  </si>
  <si>
    <t>601890.SH</t>
  </si>
  <si>
    <t>亚星锚链</t>
  </si>
  <si>
    <t>601898.SH</t>
  </si>
  <si>
    <t>中煤能源</t>
  </si>
  <si>
    <t>601899.SH</t>
  </si>
  <si>
    <t>XD紫金矿</t>
  </si>
  <si>
    <t>601900.SH</t>
  </si>
  <si>
    <t>南方传媒</t>
  </si>
  <si>
    <t>601901.SH</t>
  </si>
  <si>
    <t>方正证券</t>
  </si>
  <si>
    <t>601908.SH</t>
  </si>
  <si>
    <t>京运通</t>
  </si>
  <si>
    <t>601918.SH</t>
  </si>
  <si>
    <t>*ST新集</t>
  </si>
  <si>
    <t>601919.SH</t>
  </si>
  <si>
    <t>中国远洋</t>
  </si>
  <si>
    <t>601928.SH</t>
  </si>
  <si>
    <t>凤凰传媒</t>
  </si>
  <si>
    <t>601929.SH</t>
  </si>
  <si>
    <t>吉视传媒</t>
  </si>
  <si>
    <t>601933.SH</t>
  </si>
  <si>
    <t>永辉超市</t>
  </si>
  <si>
    <t>601939.SH</t>
  </si>
  <si>
    <t>建设银行</t>
  </si>
  <si>
    <t>601958.SH</t>
  </si>
  <si>
    <t>金钼股份</t>
  </si>
  <si>
    <t>601965.SH</t>
  </si>
  <si>
    <t>中国汽研</t>
  </si>
  <si>
    <t>601966.SH</t>
  </si>
  <si>
    <t>玲珑轮胎</t>
  </si>
  <si>
    <t>601968.SH</t>
  </si>
  <si>
    <t>宝钢包装</t>
  </si>
  <si>
    <t>601969.SH</t>
  </si>
  <si>
    <t>海南矿业</t>
  </si>
  <si>
    <t>601985.SH</t>
  </si>
  <si>
    <t>中国核电</t>
  </si>
  <si>
    <t>601988.SH</t>
  </si>
  <si>
    <t>中国银行</t>
  </si>
  <si>
    <t>601989.SH</t>
  </si>
  <si>
    <t>中国重工</t>
  </si>
  <si>
    <t>601991.SH</t>
  </si>
  <si>
    <t>大唐发电</t>
  </si>
  <si>
    <t>601992.SH</t>
  </si>
  <si>
    <t>金隅股份</t>
  </si>
  <si>
    <t>601996.SH</t>
  </si>
  <si>
    <t>丰林集团</t>
  </si>
  <si>
    <t>601998.SH</t>
  </si>
  <si>
    <t>中信银行</t>
  </si>
  <si>
    <t>601999.SH</t>
  </si>
  <si>
    <t>出版传媒</t>
  </si>
  <si>
    <t>603000.SH</t>
  </si>
  <si>
    <t>人民网</t>
  </si>
  <si>
    <t>603001.SH</t>
  </si>
  <si>
    <t>奥康国际</t>
  </si>
  <si>
    <t>603002.SH</t>
  </si>
  <si>
    <t>宏昌电子</t>
  </si>
  <si>
    <t>603003.SH</t>
  </si>
  <si>
    <t>龙宇燃油</t>
  </si>
  <si>
    <t>603005.SH</t>
  </si>
  <si>
    <t>晶方科技</t>
  </si>
  <si>
    <t>603006.SH</t>
  </si>
  <si>
    <t>联明股份</t>
  </si>
  <si>
    <t>603008.SH</t>
  </si>
  <si>
    <t>喜临门</t>
  </si>
  <si>
    <t>603009.SH</t>
  </si>
  <si>
    <t>北特科技</t>
  </si>
  <si>
    <t>603010.SH</t>
  </si>
  <si>
    <t>万盛股份</t>
  </si>
  <si>
    <t>603011.SH</t>
  </si>
  <si>
    <t>合锻智能</t>
  </si>
  <si>
    <t>603012.SH</t>
  </si>
  <si>
    <t>创力集团</t>
  </si>
  <si>
    <t>603015.SH</t>
  </si>
  <si>
    <t>弘讯科技</t>
  </si>
  <si>
    <t>603016.SH</t>
  </si>
  <si>
    <t>新宏泰</t>
  </si>
  <si>
    <t>603017.SH</t>
  </si>
  <si>
    <t>中衡设计</t>
  </si>
  <si>
    <t>603018.SH</t>
  </si>
  <si>
    <t>设计股份</t>
  </si>
  <si>
    <t>603019.SH</t>
  </si>
  <si>
    <t>中科曙光</t>
  </si>
  <si>
    <t>603020.SH</t>
  </si>
  <si>
    <t>爱普股份</t>
  </si>
  <si>
    <t>603021.SH</t>
  </si>
  <si>
    <t>山东华鹏</t>
  </si>
  <si>
    <t>603022.SH</t>
  </si>
  <si>
    <t>新通联</t>
  </si>
  <si>
    <t>603023.SH</t>
  </si>
  <si>
    <t>威帝股份</t>
  </si>
  <si>
    <t>603025.SH</t>
  </si>
  <si>
    <t>大豪科技</t>
  </si>
  <si>
    <t>603026.SH</t>
  </si>
  <si>
    <t>石大胜华</t>
  </si>
  <si>
    <t>603027.SH</t>
  </si>
  <si>
    <t>千禾味业</t>
  </si>
  <si>
    <t>603028.SH</t>
  </si>
  <si>
    <t>赛福天</t>
  </si>
  <si>
    <t>603029.SH</t>
  </si>
  <si>
    <t>天鹅股份</t>
  </si>
  <si>
    <t>603030.SH</t>
  </si>
  <si>
    <t>全筑股份</t>
  </si>
  <si>
    <t>603066.SH</t>
  </si>
  <si>
    <t>音飞储存</t>
  </si>
  <si>
    <t>603069.SH</t>
  </si>
  <si>
    <t>海汽集团</t>
  </si>
  <si>
    <t>603077.SH</t>
  </si>
  <si>
    <t>和邦生物</t>
  </si>
  <si>
    <t>603085.SH</t>
  </si>
  <si>
    <t>天成自控</t>
  </si>
  <si>
    <t>603088.SH</t>
  </si>
  <si>
    <t>宁波精达</t>
  </si>
  <si>
    <t>603099.SH</t>
  </si>
  <si>
    <t>长白山</t>
  </si>
  <si>
    <t>603100.SH</t>
  </si>
  <si>
    <t>川仪股份</t>
  </si>
  <si>
    <t>603101.SH</t>
  </si>
  <si>
    <t>汇嘉时代</t>
  </si>
  <si>
    <t>603108.SH</t>
  </si>
  <si>
    <t>润达医疗</t>
  </si>
  <si>
    <t>603111.SH</t>
  </si>
  <si>
    <t>康尼机电</t>
  </si>
  <si>
    <t>603116.SH</t>
  </si>
  <si>
    <t>红蜻蜓</t>
  </si>
  <si>
    <t>603117.SH</t>
  </si>
  <si>
    <t>万林股份</t>
  </si>
  <si>
    <t>603118.SH</t>
  </si>
  <si>
    <t>共进股份</t>
  </si>
  <si>
    <t>603123.SH</t>
  </si>
  <si>
    <t>翠微股份</t>
  </si>
  <si>
    <t>603126.SH</t>
  </si>
  <si>
    <t>中材节能</t>
  </si>
  <si>
    <t>603128.SH</t>
  </si>
  <si>
    <t>华贸物流</t>
  </si>
  <si>
    <t>603131.SH</t>
  </si>
  <si>
    <t>上海沪工</t>
  </si>
  <si>
    <t>603158.SH</t>
  </si>
  <si>
    <t>腾龙股份</t>
  </si>
  <si>
    <t>603166.SH</t>
  </si>
  <si>
    <t>福达股份</t>
  </si>
  <si>
    <t>603167.SH</t>
  </si>
  <si>
    <t>渤海轮渡</t>
  </si>
  <si>
    <t>603168.SH</t>
  </si>
  <si>
    <t>莎普爱思</t>
  </si>
  <si>
    <t>603169.SH</t>
  </si>
  <si>
    <t>兰石重装</t>
  </si>
  <si>
    <t>603188.SH</t>
  </si>
  <si>
    <t>亚邦股份</t>
  </si>
  <si>
    <t>603198.SH</t>
  </si>
  <si>
    <t>XD迎驾贡</t>
  </si>
  <si>
    <t>603199.SH</t>
  </si>
  <si>
    <t>九华旅游</t>
  </si>
  <si>
    <t>603222.SH</t>
  </si>
  <si>
    <t>济民制药</t>
  </si>
  <si>
    <t>603223.SH</t>
  </si>
  <si>
    <t>恒通股份</t>
  </si>
  <si>
    <t>603227.SH</t>
  </si>
  <si>
    <t>雪峰科技</t>
  </si>
  <si>
    <t>603268.SH</t>
  </si>
  <si>
    <t>松发股份</t>
  </si>
  <si>
    <t>603288.SH</t>
  </si>
  <si>
    <t>海天味业</t>
  </si>
  <si>
    <t>603299.SH</t>
  </si>
  <si>
    <t>井神股份</t>
  </si>
  <si>
    <t>603300.SH</t>
  </si>
  <si>
    <t>华铁科技</t>
  </si>
  <si>
    <t>603306.SH</t>
  </si>
  <si>
    <t>华懋科技</t>
  </si>
  <si>
    <t>603308.SH</t>
  </si>
  <si>
    <t>应流股份</t>
  </si>
  <si>
    <t>603309.SH</t>
  </si>
  <si>
    <t>维力医疗</t>
  </si>
  <si>
    <t>603311.SH</t>
  </si>
  <si>
    <t>金海环境</t>
  </si>
  <si>
    <t>603315.SH</t>
  </si>
  <si>
    <t>福鞍股份</t>
  </si>
  <si>
    <t>603318.SH</t>
  </si>
  <si>
    <t>派思股份</t>
  </si>
  <si>
    <t>603328.SH</t>
  </si>
  <si>
    <t>依顿电子</t>
  </si>
  <si>
    <t>603333.SH</t>
  </si>
  <si>
    <t>明星电缆</t>
  </si>
  <si>
    <t>603338.SH</t>
  </si>
  <si>
    <t>浙江鼎力</t>
  </si>
  <si>
    <t>603339.SH</t>
  </si>
  <si>
    <t>四方冷链</t>
  </si>
  <si>
    <t>603355.SH</t>
  </si>
  <si>
    <t>莱克电气</t>
  </si>
  <si>
    <t>603366.SH</t>
  </si>
  <si>
    <t>日出东方</t>
  </si>
  <si>
    <t>603368.SH</t>
  </si>
  <si>
    <t>柳州医药</t>
  </si>
  <si>
    <t>603369.SH</t>
  </si>
  <si>
    <t>今世缘</t>
  </si>
  <si>
    <t>603377.SH</t>
  </si>
  <si>
    <t>东方时尚</t>
  </si>
  <si>
    <t>603398.SH</t>
  </si>
  <si>
    <t>邦宝益智</t>
  </si>
  <si>
    <t>603399.SH</t>
  </si>
  <si>
    <t>新华龙</t>
  </si>
  <si>
    <t>603456.SH</t>
  </si>
  <si>
    <t>九洲药业</t>
  </si>
  <si>
    <t>603508.SH</t>
  </si>
  <si>
    <t>思维列控</t>
  </si>
  <si>
    <t>603518.SH</t>
  </si>
  <si>
    <t>维格娜丝</t>
  </si>
  <si>
    <t>603519.SH</t>
  </si>
  <si>
    <t>立霸股份</t>
  </si>
  <si>
    <t>603520.SH</t>
  </si>
  <si>
    <t>司太立</t>
  </si>
  <si>
    <t>603528.SH</t>
  </si>
  <si>
    <t>多伦科技</t>
  </si>
  <si>
    <t>603555.SH</t>
  </si>
  <si>
    <t>贵人鸟</t>
  </si>
  <si>
    <t>603558.SH</t>
  </si>
  <si>
    <t>健盛集团</t>
  </si>
  <si>
    <t>603566.SH</t>
  </si>
  <si>
    <t>普莱柯</t>
  </si>
  <si>
    <t>603567.SH</t>
  </si>
  <si>
    <t>珍宝岛</t>
  </si>
  <si>
    <t>603568.SH</t>
  </si>
  <si>
    <t>伟明环保</t>
  </si>
  <si>
    <t>603588.SH</t>
  </si>
  <si>
    <t>高能环境</t>
  </si>
  <si>
    <t>603589.SH</t>
  </si>
  <si>
    <t>口子窖</t>
  </si>
  <si>
    <t>603598.SH</t>
  </si>
  <si>
    <t>引力传媒</t>
  </si>
  <si>
    <t>603599.SH</t>
  </si>
  <si>
    <t>广信股份</t>
  </si>
  <si>
    <t>603600.SH</t>
  </si>
  <si>
    <t>永艺股份</t>
  </si>
  <si>
    <t>603601.SH</t>
  </si>
  <si>
    <t>再升科技</t>
  </si>
  <si>
    <t>603606.SH</t>
  </si>
  <si>
    <t>东方电缆</t>
  </si>
  <si>
    <t>603608.SH</t>
  </si>
  <si>
    <t>天创时尚</t>
  </si>
  <si>
    <t>603609.SH</t>
  </si>
  <si>
    <t>禾丰牧业</t>
  </si>
  <si>
    <t>603611.SH</t>
  </si>
  <si>
    <t>诺力股份</t>
  </si>
  <si>
    <t>603616.SH</t>
  </si>
  <si>
    <t>DR韩建河</t>
  </si>
  <si>
    <t>603618.SH</t>
  </si>
  <si>
    <t>杭电股份</t>
  </si>
  <si>
    <t>603636.SH</t>
  </si>
  <si>
    <t>南威软件</t>
  </si>
  <si>
    <t>603669.SH</t>
  </si>
  <si>
    <t>灵康药业</t>
  </si>
  <si>
    <t>603678.SH</t>
  </si>
  <si>
    <t>火炬电子</t>
  </si>
  <si>
    <t>603686.SH</t>
  </si>
  <si>
    <t>龙马环卫</t>
  </si>
  <si>
    <t>603688.SH</t>
  </si>
  <si>
    <t>石英股份</t>
  </si>
  <si>
    <t>603696.SH</t>
  </si>
  <si>
    <t>安记食品</t>
  </si>
  <si>
    <t>603698.SH</t>
  </si>
  <si>
    <t>航天工程</t>
  </si>
  <si>
    <t>603699.SH</t>
  </si>
  <si>
    <t>纽威股份</t>
  </si>
  <si>
    <t>603701.SH</t>
  </si>
  <si>
    <t>德宏股份</t>
  </si>
  <si>
    <t>603703.SH</t>
  </si>
  <si>
    <t>盛洋科技</t>
  </si>
  <si>
    <t>603718.SH</t>
  </si>
  <si>
    <t>海利生物</t>
  </si>
  <si>
    <t>603726.SH</t>
  </si>
  <si>
    <t>朗迪集团</t>
  </si>
  <si>
    <t>603729.SH</t>
  </si>
  <si>
    <t>龙韵股份</t>
  </si>
  <si>
    <t>603737.SH</t>
  </si>
  <si>
    <t>三棵树</t>
  </si>
  <si>
    <t>603766.SH</t>
  </si>
  <si>
    <t>隆鑫通用</t>
  </si>
  <si>
    <t>603778.SH</t>
  </si>
  <si>
    <t>乾景园林</t>
  </si>
  <si>
    <t>603779.SH</t>
  </si>
  <si>
    <t>威龙股份</t>
  </si>
  <si>
    <t>603788.SH</t>
  </si>
  <si>
    <t>宁波高发</t>
  </si>
  <si>
    <t>603789.SH</t>
  </si>
  <si>
    <t>星光农机</t>
  </si>
  <si>
    <t>603798.SH</t>
  </si>
  <si>
    <t>康普顿</t>
  </si>
  <si>
    <t>603799.SH</t>
  </si>
  <si>
    <t>华友钴业</t>
  </si>
  <si>
    <t>603800.SH</t>
  </si>
  <si>
    <t>道森股份</t>
  </si>
  <si>
    <t>603806.SH</t>
  </si>
  <si>
    <t>福斯特</t>
  </si>
  <si>
    <t>603808.SH</t>
  </si>
  <si>
    <t>歌力思</t>
  </si>
  <si>
    <t>603818.SH</t>
  </si>
  <si>
    <t>曲美家居</t>
  </si>
  <si>
    <t>603822.SH</t>
  </si>
  <si>
    <t>嘉澳环保</t>
  </si>
  <si>
    <t>603828.SH</t>
  </si>
  <si>
    <t>柯利达</t>
  </si>
  <si>
    <t>603838.SH</t>
  </si>
  <si>
    <t>四通股份</t>
  </si>
  <si>
    <t>603861.SH</t>
  </si>
  <si>
    <t>白云电器</t>
  </si>
  <si>
    <t>603866.SH</t>
  </si>
  <si>
    <t>桃李面包</t>
  </si>
  <si>
    <t>603868.SH</t>
  </si>
  <si>
    <t>飞科电器</t>
  </si>
  <si>
    <t>603869.SH</t>
  </si>
  <si>
    <t>北部湾旅</t>
  </si>
  <si>
    <t>603883.SH</t>
  </si>
  <si>
    <t>老百姓</t>
  </si>
  <si>
    <t>603885.SH</t>
  </si>
  <si>
    <t>吉祥航空</t>
  </si>
  <si>
    <t>603889.SH</t>
  </si>
  <si>
    <t>新澳股份</t>
  </si>
  <si>
    <t>603898.SH</t>
  </si>
  <si>
    <t>好莱客</t>
  </si>
  <si>
    <t>603899.SH</t>
  </si>
  <si>
    <t>晨光文具</t>
  </si>
  <si>
    <t>603901.SH</t>
  </si>
  <si>
    <t>永创智能</t>
  </si>
  <si>
    <t>603909.SH</t>
  </si>
  <si>
    <t>合诚股份</t>
  </si>
  <si>
    <t>603918.SH</t>
  </si>
  <si>
    <t>金桥信息</t>
  </si>
  <si>
    <t>603919.SH</t>
  </si>
  <si>
    <t>金徽酒</t>
  </si>
  <si>
    <t>603936.SH</t>
  </si>
  <si>
    <t>博敏电子</t>
  </si>
  <si>
    <t>603939.SH</t>
  </si>
  <si>
    <t>益丰药房</t>
  </si>
  <si>
    <t>603958.SH</t>
  </si>
  <si>
    <t>哈森股份</t>
  </si>
  <si>
    <t>603959.SH</t>
  </si>
  <si>
    <t>百利科技</t>
  </si>
  <si>
    <t>603968.SH</t>
  </si>
  <si>
    <t>醋化股份</t>
  </si>
  <si>
    <t>603969.SH</t>
  </si>
  <si>
    <t>银龙股份</t>
  </si>
  <si>
    <t>603979.SH</t>
  </si>
  <si>
    <t>金诚信</t>
  </si>
  <si>
    <t>603988.SH</t>
  </si>
  <si>
    <t>中电电机</t>
  </si>
  <si>
    <t>603989.SH</t>
  </si>
  <si>
    <t>艾华集团</t>
  </si>
  <si>
    <t>603993.SH</t>
  </si>
  <si>
    <t>洛阳钼业</t>
  </si>
  <si>
    <t>603996.SH</t>
  </si>
  <si>
    <t>中新科技</t>
  </si>
  <si>
    <t>603997.SH</t>
  </si>
  <si>
    <t>继峰股份</t>
  </si>
  <si>
    <t>603998.SH</t>
  </si>
  <si>
    <t>方盛制药</t>
  </si>
  <si>
    <t>603999.SH</t>
  </si>
  <si>
    <t>读者传媒</t>
  </si>
  <si>
    <t>单位：百万</t>
  </si>
  <si>
    <t>时间参数</t>
  </si>
  <si>
    <t>预告上限</t>
  </si>
  <si>
    <t>预告下限</t>
  </si>
  <si>
    <t>预告均值</t>
  </si>
  <si>
    <t>财报净利</t>
  </si>
  <si>
    <t>快报净利</t>
  </si>
  <si>
    <t>2015Q2净利</t>
  </si>
  <si>
    <t>两年内有无重大资产重组</t>
  </si>
  <si>
    <t>是否基数小</t>
  </si>
  <si>
    <t>百万</t>
  </si>
  <si>
    <t>排名</t>
  </si>
  <si>
    <t>数据来源</t>
  </si>
  <si>
    <t>剔除并购及基数小后</t>
  </si>
  <si>
    <t xml:space="preserve"> </t>
  </si>
  <si>
    <t>最新净利</t>
  </si>
  <si>
    <t>2016Q2</t>
  </si>
  <si>
    <t>2016Q1</t>
  </si>
  <si>
    <t>同比增长率</t>
  </si>
  <si>
    <t>1. 简述送股和转股的区别</t>
  </si>
  <si>
    <t>附加题1. 填权行情指的是高送转后股价回到送转前的水准（挺扯淡但在A股确实部分存在，即合理？），考察2015年年报高送转，考量除权除息日后一个月的走势，你认为填权行情是否存在？思考还能如何调整自己的模型，寻找填权的“存在即合理性”？</t>
  </si>
  <si>
    <t>附加题2.通关题第7题中，按第一种定义的得出的分红率高于2.5%的股票，计算其过去十年的平均分红率，分别按以下三种形式： 1）以2006年年底的股价为成本价 2）以2016年8月12日的股价为成本价 3）以每一年分红首次披露日的除权价为成本价计算当年分红率，把十年的分红率取平均。</t>
  </si>
  <si>
    <t>附加题3.计算附加题第2题当中股票平均收益率（2006年年底至2016年8月12日），其中现金分红的贡献占比是多少？你从中观察到了什么？</t>
  </si>
  <si>
    <t>送股：上市公司将本年的利润留在公司里，发放股票作为红利</t>
  </si>
  <si>
    <t>转股：上市公司将资本公积金转化为注册资本</t>
  </si>
  <si>
    <t>YEAR</t>
  </si>
  <si>
    <t>新大洲A</t>
  </si>
  <si>
    <t>美利云</t>
  </si>
  <si>
    <t>越秀金控</t>
  </si>
  <si>
    <t>兴民智通</t>
  </si>
  <si>
    <t>天广中茂</t>
  </si>
  <si>
    <t>完美世界</t>
  </si>
  <si>
    <t>002806.SZ</t>
  </si>
  <si>
    <t>华锋股份</t>
  </si>
  <si>
    <t>002808.SZ</t>
  </si>
  <si>
    <t>N恒久</t>
  </si>
  <si>
    <t>金科娱乐</t>
  </si>
  <si>
    <t>300523.SZ</t>
  </si>
  <si>
    <t>辰安科技</t>
  </si>
  <si>
    <t>300525.SZ</t>
  </si>
  <si>
    <t>博思软件</t>
  </si>
  <si>
    <t>300526.SZ</t>
  </si>
  <si>
    <t>中潜股份</t>
  </si>
  <si>
    <t>300527.SZ</t>
  </si>
  <si>
    <t>华舟应急</t>
  </si>
  <si>
    <t>300528.SZ</t>
  </si>
  <si>
    <t>幸福蓝海</t>
  </si>
  <si>
    <t>300529.SZ</t>
  </si>
  <si>
    <t>健帆生物</t>
  </si>
  <si>
    <t>300530.SZ</t>
  </si>
  <si>
    <t>达志科技</t>
  </si>
  <si>
    <t>300531.SZ</t>
  </si>
  <si>
    <t>优博讯</t>
  </si>
  <si>
    <t>300535.SZ</t>
  </si>
  <si>
    <t>N达威</t>
  </si>
  <si>
    <t>人福医药</t>
  </si>
  <si>
    <t>同济堂</t>
  </si>
  <si>
    <t>凯乐科技</t>
  </si>
  <si>
    <t>XD江西铜</t>
  </si>
  <si>
    <t>江西长运</t>
  </si>
  <si>
    <t>XD京能电</t>
  </si>
  <si>
    <t>XD第一医</t>
  </si>
  <si>
    <t>XD上柴股</t>
  </si>
  <si>
    <t>海欣股份</t>
  </si>
  <si>
    <t>内蒙华电</t>
  </si>
  <si>
    <t>东方电气</t>
  </si>
  <si>
    <t>600919.SH</t>
  </si>
  <si>
    <t>江苏银行</t>
  </si>
  <si>
    <t>600936.SH</t>
  </si>
  <si>
    <t>广西广电</t>
  </si>
  <si>
    <t>600977.SH</t>
  </si>
  <si>
    <t>中国电影</t>
  </si>
  <si>
    <t>陕西黑猫</t>
  </si>
  <si>
    <t>XD中国中</t>
  </si>
  <si>
    <t>601811.SH</t>
  </si>
  <si>
    <t>新华文轩</t>
  </si>
  <si>
    <t>紫金矿业</t>
  </si>
  <si>
    <t>603159.SH</t>
  </si>
  <si>
    <t>N亚虹</t>
  </si>
  <si>
    <t>迎驾贡酒</t>
  </si>
  <si>
    <t>603322.SH</t>
  </si>
  <si>
    <t>超讯通信</t>
  </si>
  <si>
    <t>603569.SH</t>
  </si>
  <si>
    <t>长久物流</t>
  </si>
  <si>
    <t>韩建河山</t>
  </si>
  <si>
    <t>603663.SH</t>
  </si>
  <si>
    <t>三祥新材</t>
  </si>
  <si>
    <t>每股送股</t>
  </si>
  <si>
    <t>排序指标（10送X）</t>
  </si>
  <si>
    <t>符合标准排序</t>
  </si>
  <si>
    <t>序号</t>
  </si>
  <si>
    <t>按代码排序筛选结果</t>
  </si>
  <si>
    <t>按送股排序结果</t>
  </si>
  <si>
    <t>第二步：股东大会通过分红送转方案</t>
  </si>
  <si>
    <t>2015年报</t>
  </si>
  <si>
    <t>2016中报</t>
  </si>
  <si>
    <t>股东大会日</t>
  </si>
  <si>
    <t>首次披露日</t>
  </si>
  <si>
    <t>股权登记日</t>
  </si>
  <si>
    <t>除权除息日</t>
  </si>
  <si>
    <t>收盘价（后复权）</t>
  </si>
  <si>
    <t>399001.SZ</t>
    <phoneticPr fontId="1" type="noConversion"/>
  </si>
  <si>
    <t>399006.SZ</t>
    <phoneticPr fontId="1" type="noConversion"/>
  </si>
  <si>
    <t>000001.SH</t>
    <phoneticPr fontId="1" type="noConversion"/>
  </si>
  <si>
    <t>399005.SZ</t>
    <phoneticPr fontId="1" type="noConversion"/>
  </si>
  <si>
    <t>大盘指数</t>
  </si>
  <si>
    <t>深证</t>
  </si>
  <si>
    <t>上证</t>
  </si>
  <si>
    <t>创业板</t>
  </si>
  <si>
    <t>中小板</t>
  </si>
  <si>
    <t>首次披露-除权除息日</t>
  </si>
  <si>
    <t>股东大会-除权除息日</t>
  </si>
  <si>
    <t>绝对收益率</t>
  </si>
  <si>
    <t>相对收益率</t>
  </si>
  <si>
    <t>涨跌幅</t>
  </si>
  <si>
    <t>首次披露-除权除息日涨跌幅</t>
  </si>
  <si>
    <t>股东大会-除权除息日涨跌幅</t>
  </si>
  <si>
    <t>均值</t>
  </si>
  <si>
    <t>分红金额</t>
  </si>
  <si>
    <t>分红率</t>
  </si>
  <si>
    <t>除权价</t>
  </si>
  <si>
    <t>日期</t>
  </si>
  <si>
    <t>前复权价</t>
  </si>
  <si>
    <t>分红大于</t>
  </si>
  <si>
    <t>首次披露</t>
  </si>
  <si>
    <t>8月12</t>
  </si>
  <si>
    <t>年报分红大于</t>
  </si>
  <si>
    <t>筛选结果</t>
  </si>
  <si>
    <t>按8/12算分红大于</t>
  </si>
  <si>
    <t>总股票数</t>
  </si>
  <si>
    <t>2015年报与中报均有分红</t>
  </si>
  <si>
    <t>2015中报</t>
  </si>
  <si>
    <t>2015三季报</t>
  </si>
  <si>
    <t>2016一季报</t>
  </si>
  <si>
    <t>分红股票数</t>
  </si>
  <si>
    <t>占比</t>
  </si>
  <si>
    <t>每个报告期分红金额</t>
  </si>
  <si>
    <t>一个月后</t>
  </si>
  <si>
    <t>一月后日期</t>
  </si>
  <si>
    <t>披露日期</t>
  </si>
  <si>
    <t>披露日除权价</t>
  </si>
  <si>
    <t>三种平均分红率</t>
  </si>
  <si>
    <t/>
  </si>
  <si>
    <t>2016-06-28</t>
  </si>
  <si>
    <t>2016-04-30</t>
  </si>
  <si>
    <t>2016-04-27</t>
  </si>
  <si>
    <t>2016-03-30</t>
  </si>
  <si>
    <t>2016-04-22</t>
  </si>
  <si>
    <t>2016-06-16</t>
  </si>
  <si>
    <t>2016-04-23</t>
  </si>
  <si>
    <t>2016-05-18</t>
  </si>
  <si>
    <t>2016-04-29</t>
  </si>
  <si>
    <t>2016-06-30</t>
  </si>
  <si>
    <t>2016-03-31</t>
  </si>
  <si>
    <t>2016-05-23</t>
  </si>
  <si>
    <t>2016-03-25</t>
  </si>
  <si>
    <t>2016-06-17</t>
  </si>
  <si>
    <t>2016-04-08</t>
  </si>
  <si>
    <t>2016-04-25</t>
  </si>
  <si>
    <t>2016-04-15</t>
  </si>
  <si>
    <t>2016-04-26</t>
  </si>
  <si>
    <t>2016-06-21</t>
  </si>
  <si>
    <t>2016-05-25</t>
  </si>
  <si>
    <t>2016-06-15</t>
  </si>
  <si>
    <t>2016-03-28</t>
  </si>
  <si>
    <t>2016-03-10</t>
  </si>
  <si>
    <t>2016-05-27</t>
  </si>
  <si>
    <t>2016-06-27</t>
  </si>
  <si>
    <t>2016-03-26</t>
  </si>
  <si>
    <t>2016-05-19</t>
  </si>
  <si>
    <t>2016-05-17</t>
  </si>
  <si>
    <t>2016-02-27</t>
  </si>
  <si>
    <t>2016-03-19</t>
  </si>
  <si>
    <t>2016-05-26</t>
  </si>
  <si>
    <t>2016-04-01</t>
  </si>
  <si>
    <t>2016-06-29</t>
  </si>
  <si>
    <t>2016-03-29</t>
  </si>
  <si>
    <t>2016-06-01</t>
  </si>
  <si>
    <t>2016-07-19</t>
  </si>
  <si>
    <t>2016-04-19</t>
  </si>
  <si>
    <t>2016-03-15</t>
  </si>
  <si>
    <t>2016-05-12</t>
  </si>
  <si>
    <t>2016-03-24</t>
  </si>
  <si>
    <t>2016-05-24</t>
  </si>
  <si>
    <t>2016-06-24</t>
  </si>
  <si>
    <t>2016-03-18</t>
  </si>
  <si>
    <t>2016-04-07</t>
  </si>
  <si>
    <t>2016-06-03</t>
  </si>
  <si>
    <t>2016-03-17</t>
  </si>
  <si>
    <t>2016-04-09</t>
  </si>
  <si>
    <t>2016-07-08</t>
  </si>
  <si>
    <t>2016-05-11</t>
  </si>
  <si>
    <t>2016-07-04</t>
  </si>
  <si>
    <t>2016-04-12</t>
  </si>
  <si>
    <t>2016-05-05</t>
  </si>
  <si>
    <t>2016-03-22</t>
  </si>
  <si>
    <t>2016-04-20</t>
  </si>
  <si>
    <t>2016-04-28</t>
  </si>
  <si>
    <t>2016-06-08</t>
  </si>
  <si>
    <t>2016-05-06</t>
  </si>
  <si>
    <t>2016-02-06</t>
  </si>
  <si>
    <t>2016-03-01</t>
  </si>
  <si>
    <t>2016-07-06</t>
  </si>
  <si>
    <t>2016-05-31</t>
  </si>
  <si>
    <t>2016-07-12</t>
  </si>
  <si>
    <t>2016-07-29</t>
  </si>
  <si>
    <t>2016-05-13</t>
  </si>
  <si>
    <t>2016-04-11</t>
  </si>
  <si>
    <t>2016-05-30</t>
  </si>
  <si>
    <t>2016-05-09</t>
  </si>
  <si>
    <t>2016-05-03</t>
  </si>
  <si>
    <t>2016-04-05</t>
  </si>
  <si>
    <t>2016-03-12</t>
  </si>
  <si>
    <t>2016-05-04</t>
  </si>
  <si>
    <t>2016-03-23</t>
  </si>
  <si>
    <t>2016-03-11</t>
  </si>
  <si>
    <t>2016-07-15</t>
  </si>
  <si>
    <t>2016-06-02</t>
  </si>
  <si>
    <t>2016-04-06</t>
  </si>
  <si>
    <t>2016-05-16</t>
  </si>
  <si>
    <t>2016-04-18</t>
  </si>
  <si>
    <t>2016-07-26</t>
  </si>
  <si>
    <t>2016-02-03</t>
  </si>
  <si>
    <t>2016-07-18</t>
  </si>
  <si>
    <t>2016-03-09</t>
  </si>
  <si>
    <t>2016-03-08</t>
  </si>
  <si>
    <t>2016-03-21</t>
  </si>
  <si>
    <t>2016-02-25</t>
  </si>
  <si>
    <t>2015-03-31</t>
  </si>
  <si>
    <t>2014-03-25</t>
  </si>
  <si>
    <t>2013-03-26</t>
  </si>
  <si>
    <t>2012-03-27</t>
  </si>
  <si>
    <t>2011-03-22</t>
  </si>
  <si>
    <t>2010-03-30</t>
  </si>
  <si>
    <t>2009-03-31</t>
  </si>
  <si>
    <t>2008-03-19</t>
  </si>
  <si>
    <t>2007-04-12</t>
  </si>
  <si>
    <t>2015-03-27</t>
  </si>
  <si>
    <t>2014-03-28</t>
  </si>
  <si>
    <t>2013-04-18</t>
  </si>
  <si>
    <t>2012-04-16</t>
  </si>
  <si>
    <t>2011-04-15</t>
  </si>
  <si>
    <t>2010-04-16</t>
  </si>
  <si>
    <t>2009-04-18</t>
  </si>
  <si>
    <t>2008-04-29</t>
  </si>
  <si>
    <t>2007-04-17</t>
  </si>
  <si>
    <t>2015-03-28</t>
  </si>
  <si>
    <t>2014-03-29</t>
  </si>
  <si>
    <t>2013-03-29</t>
  </si>
  <si>
    <t>2012-03-16</t>
  </si>
  <si>
    <t>2011-03-29</t>
  </si>
  <si>
    <t>2010-04-30</t>
  </si>
  <si>
    <t>2009-04-21</t>
  </si>
  <si>
    <t>2008-04-22</t>
  </si>
  <si>
    <t>2007-02-28</t>
  </si>
  <si>
    <t>2014-03-20</t>
  </si>
  <si>
    <t>2013-04-03</t>
  </si>
  <si>
    <t>2012-04-09</t>
  </si>
  <si>
    <t>2011-04-08</t>
  </si>
  <si>
    <t>2010-04-06</t>
  </si>
  <si>
    <t>2008-03-31</t>
  </si>
  <si>
    <t>2007-02-12</t>
  </si>
  <si>
    <t>2015-03-25</t>
  </si>
  <si>
    <t>2013-03-20</t>
  </si>
  <si>
    <t>2012-03-30</t>
  </si>
  <si>
    <t>2011-03-05</t>
  </si>
  <si>
    <t>2010-04-22</t>
  </si>
  <si>
    <t>2009-02-24</t>
  </si>
  <si>
    <t>2007-03-27</t>
  </si>
  <si>
    <t>2014-03-21</t>
  </si>
  <si>
    <t>2013-03-28</t>
  </si>
  <si>
    <t>2012-03-29</t>
  </si>
  <si>
    <t>2011-03-31</t>
  </si>
  <si>
    <t>2010-04-13</t>
  </si>
  <si>
    <t>2009-04-09</t>
  </si>
  <si>
    <t>2008-04-15</t>
  </si>
  <si>
    <t>2007-04-10</t>
  </si>
  <si>
    <t>2015-03-26</t>
  </si>
  <si>
    <t>2014-04-15</t>
  </si>
  <si>
    <t>2013-03-19</t>
  </si>
  <si>
    <t>2012-02-29</t>
  </si>
  <si>
    <t>2011-02-16</t>
  </si>
  <si>
    <t>2010-02-03</t>
  </si>
  <si>
    <t>2009-04-10</t>
  </si>
  <si>
    <t>2008-03-29</t>
  </si>
  <si>
    <t>2007-03-31</t>
  </si>
  <si>
    <t>2015-04-18</t>
  </si>
  <si>
    <t>2014-04-24</t>
  </si>
  <si>
    <t>2013-04-13</t>
  </si>
  <si>
    <t>2012-03-08</t>
  </si>
  <si>
    <t>2011-03-10</t>
  </si>
  <si>
    <t>2010-04-15</t>
  </si>
  <si>
    <t>2009-04-20</t>
  </si>
  <si>
    <t>2008-04-23</t>
  </si>
  <si>
    <t>2007-04-20</t>
  </si>
  <si>
    <t>2015-02-17</t>
  </si>
  <si>
    <t>2014-04-22</t>
  </si>
  <si>
    <t>2013-04-27</t>
  </si>
  <si>
    <t>2012-04-26</t>
  </si>
  <si>
    <t>2011-04-22</t>
  </si>
  <si>
    <t>2010-03-10</t>
  </si>
  <si>
    <t>2009-02-28</t>
  </si>
  <si>
    <t>2008-02-21</t>
  </si>
  <si>
    <t>2007-04-18</t>
  </si>
  <si>
    <t>2015-03-21</t>
  </si>
  <si>
    <t>2014-03-18</t>
  </si>
  <si>
    <t>2013-03-23</t>
  </si>
  <si>
    <t>2012-03-23</t>
  </si>
  <si>
    <t>2011-03-18</t>
  </si>
  <si>
    <t>2010-03-12</t>
  </si>
  <si>
    <t>2009-03-18</t>
  </si>
  <si>
    <t>2008-03-26</t>
  </si>
  <si>
    <t>2007-04-13</t>
  </si>
  <si>
    <t>2015-03-17</t>
  </si>
  <si>
    <t>2014-03-15</t>
  </si>
  <si>
    <t>2013-03-16</t>
  </si>
  <si>
    <t>2010-03-06</t>
  </si>
  <si>
    <t>2008-03-15</t>
  </si>
  <si>
    <t>2007-04-06</t>
  </si>
  <si>
    <t>2014-04-12</t>
  </si>
  <si>
    <t>2013-04-24</t>
  </si>
  <si>
    <t>2012-04-20</t>
  </si>
  <si>
    <t>2011-03-26</t>
  </si>
  <si>
    <t>2007-03-29</t>
  </si>
  <si>
    <t>2015-04-23</t>
  </si>
  <si>
    <t>2012-04-18</t>
  </si>
  <si>
    <t>2011-03-19</t>
  </si>
  <si>
    <t>2007-04-19</t>
  </si>
  <si>
    <t>2015-04-15</t>
  </si>
  <si>
    <t>2014-04-28</t>
  </si>
  <si>
    <t>2013-03-15</t>
  </si>
  <si>
    <t>2011-04-09</t>
  </si>
  <si>
    <t>2010-02-26</t>
  </si>
  <si>
    <t>2009-02-06</t>
  </si>
  <si>
    <t>2008-02-02</t>
  </si>
  <si>
    <t>2015-04-17</t>
  </si>
  <si>
    <t>2014-04-17</t>
  </si>
  <si>
    <t>2011-04-16</t>
  </si>
  <si>
    <t>2010-03-09</t>
  </si>
  <si>
    <t>2009-04-25</t>
  </si>
  <si>
    <t>2015-04-28</t>
  </si>
  <si>
    <t>2014-04-25</t>
  </si>
  <si>
    <t>2012-04-25</t>
  </si>
  <si>
    <t>2011-03-24</t>
  </si>
  <si>
    <t>2010-04-27</t>
  </si>
  <si>
    <t>2008-04-18</t>
  </si>
  <si>
    <t>2015-04-21</t>
  </si>
  <si>
    <t>2013-04-23</t>
  </si>
  <si>
    <t>2012-04-17</t>
  </si>
  <si>
    <t>2011-04-19</t>
  </si>
  <si>
    <t>2010-04-28</t>
  </si>
  <si>
    <t>2008-01-31</t>
  </si>
  <si>
    <t>2015-02-28</t>
  </si>
  <si>
    <t>2014-01-24</t>
  </si>
  <si>
    <t>2013-02-02</t>
  </si>
  <si>
    <t>2012-02-25</t>
  </si>
  <si>
    <t>2011-04-02</t>
  </si>
  <si>
    <t>2010-02-02</t>
  </si>
  <si>
    <t>2008-01-24</t>
  </si>
  <si>
    <t>2007-01-19</t>
  </si>
  <si>
    <t>2014-03-27</t>
  </si>
  <si>
    <t>2011-03-30</t>
  </si>
  <si>
    <t>2010-03-19</t>
  </si>
  <si>
    <t>2009-04-15</t>
  </si>
  <si>
    <t>2008-02-29</t>
  </si>
  <si>
    <t>2007-03-28</t>
  </si>
  <si>
    <t>2015-02-14</t>
  </si>
  <si>
    <t>2011-04-07</t>
  </si>
  <si>
    <t>2010-02-09</t>
  </si>
  <si>
    <t>2009-04-08</t>
  </si>
  <si>
    <t>2008-04-08</t>
  </si>
  <si>
    <t>2007-03-16</t>
  </si>
  <si>
    <t>2014-04-21</t>
  </si>
  <si>
    <t>2013-04-22</t>
  </si>
  <si>
    <t>2011-04-28</t>
  </si>
  <si>
    <t>2010-04-03</t>
  </si>
  <si>
    <t>2009-03-10</t>
  </si>
  <si>
    <t>2007-03-20</t>
  </si>
  <si>
    <t>2012-03-28</t>
  </si>
  <si>
    <t>2010-03-31</t>
  </si>
  <si>
    <t>2009-03-13</t>
  </si>
  <si>
    <t>2008-02-28</t>
  </si>
  <si>
    <t>2007-03-08</t>
  </si>
  <si>
    <t>2014-04-18</t>
  </si>
  <si>
    <t>2013-04-02</t>
  </si>
  <si>
    <t>2009-02-18</t>
  </si>
  <si>
    <t>2007-03-26</t>
  </si>
  <si>
    <t>2015-04-30</t>
  </si>
  <si>
    <t>2011-04-29</t>
  </si>
  <si>
    <t>2008-04-24</t>
  </si>
  <si>
    <t>2007-04-21</t>
  </si>
  <si>
    <t>2014-02-25</t>
  </si>
  <si>
    <t>2012-03-02</t>
  </si>
  <si>
    <t>2010-04-24</t>
  </si>
  <si>
    <t>2009-03-19</t>
  </si>
  <si>
    <t>2007-03-07</t>
  </si>
  <si>
    <t>2014-04-10</t>
  </si>
  <si>
    <t>2012-04-11</t>
  </si>
  <si>
    <t>2010-04-08</t>
  </si>
  <si>
    <t>2009-04-27</t>
  </si>
  <si>
    <t>2007-04-14</t>
  </si>
  <si>
    <t>2015-04-25</t>
  </si>
  <si>
    <t>2012-03-24</t>
  </si>
  <si>
    <t>2011-03-01</t>
  </si>
  <si>
    <t>2009-03-20</t>
  </si>
  <si>
    <t>2015-04-07</t>
  </si>
  <si>
    <t>2014-03-22</t>
  </si>
  <si>
    <t>2012-04-12</t>
  </si>
  <si>
    <t>2011-04-20</t>
  </si>
  <si>
    <t>2011-03-25</t>
  </si>
  <si>
    <t>2010-04-21</t>
  </si>
  <si>
    <t>2009-03-06</t>
  </si>
  <si>
    <t>2008-03-28</t>
  </si>
  <si>
    <t>2011-03-08</t>
  </si>
  <si>
    <t>2010-04-20</t>
  </si>
  <si>
    <t>2009-04-29</t>
  </si>
  <si>
    <t>2008-03-05</t>
  </si>
  <si>
    <t>2014-03-19</t>
  </si>
  <si>
    <t>2013-03-08</t>
  </si>
  <si>
    <t>2010-03-18</t>
  </si>
  <si>
    <t>2008-03-08</t>
  </si>
  <si>
    <t>2007-03-30</t>
  </si>
  <si>
    <t>2014-04-26</t>
  </si>
  <si>
    <t>2011-04-27</t>
  </si>
  <si>
    <t>2009-04-28</t>
  </si>
  <si>
    <t>2015-03-20</t>
  </si>
  <si>
    <t>2012-03-20</t>
  </si>
  <si>
    <t>2010-03-04</t>
  </si>
  <si>
    <t>2009-03-24</t>
  </si>
  <si>
    <t>2008-01-29</t>
  </si>
  <si>
    <t>2015-02-12</t>
  </si>
  <si>
    <t>2014-03-14</t>
  </si>
  <si>
    <t>2011-04-18</t>
  </si>
  <si>
    <t>2015-04-01</t>
  </si>
  <si>
    <t>2014-03-08</t>
  </si>
  <si>
    <t>2013-04-15</t>
  </si>
  <si>
    <t>2012-03-31</t>
  </si>
  <si>
    <t>2011-03-16</t>
  </si>
  <si>
    <t>2010-03-27</t>
  </si>
  <si>
    <t>2009-03-25</t>
  </si>
  <si>
    <t>2012-04-10</t>
  </si>
  <si>
    <t>2011-03-21</t>
  </si>
  <si>
    <t>2010-02-12</t>
  </si>
  <si>
    <t>2015-04-29</t>
  </si>
  <si>
    <t>2014-04-23</t>
  </si>
  <si>
    <t>2012-04-21</t>
  </si>
  <si>
    <t>2010-03-05</t>
  </si>
  <si>
    <t>2015-04-11</t>
  </si>
  <si>
    <t>2014-04-29</t>
  </si>
  <si>
    <t>2013-03-25</t>
  </si>
  <si>
    <t>2010-03-16</t>
  </si>
  <si>
    <t>2014-04-16</t>
  </si>
  <si>
    <t>2011-03-23</t>
  </si>
  <si>
    <t>2015-03-11</t>
  </si>
  <si>
    <t>2014-02-28</t>
  </si>
  <si>
    <t>2013-02-28</t>
  </si>
  <si>
    <t>2012-02-28</t>
  </si>
  <si>
    <t>2011-02-26</t>
  </si>
  <si>
    <t>2015-04-10</t>
  </si>
  <si>
    <t>2013-04-09</t>
  </si>
  <si>
    <t>2012-02-01</t>
  </si>
  <si>
    <t>2011-05-26</t>
  </si>
  <si>
    <t>2015-04-16</t>
  </si>
  <si>
    <t>2012-04-27</t>
  </si>
  <si>
    <t>2015-03-19</t>
  </si>
  <si>
    <t>2013-03-14</t>
  </si>
  <si>
    <t>2010-04-07</t>
  </si>
  <si>
    <t>2007-03-24</t>
  </si>
  <si>
    <t>2014-04-04</t>
  </si>
  <si>
    <t>2013-04-25</t>
  </si>
  <si>
    <t>2012-03-15</t>
  </si>
  <si>
    <t>2011-03-12</t>
  </si>
  <si>
    <t>2010-03-13</t>
  </si>
  <si>
    <t>2008-04-30</t>
  </si>
  <si>
    <t>2012-03-21</t>
  </si>
  <si>
    <t>2010-03-24</t>
  </si>
  <si>
    <t>2009-04-01</t>
  </si>
  <si>
    <t>2007-04-04</t>
  </si>
  <si>
    <t>2013-04-26</t>
  </si>
  <si>
    <t>2010-03-26</t>
  </si>
  <si>
    <t>2008-03-18</t>
  </si>
  <si>
    <t>2007-03-14</t>
  </si>
  <si>
    <t>2013-03-27</t>
  </si>
  <si>
    <t>2011-04-21</t>
  </si>
  <si>
    <t>2009-04-03</t>
  </si>
  <si>
    <t>2013-04-16</t>
  </si>
  <si>
    <t>2011-04-26</t>
  </si>
  <si>
    <t>2007-04-24</t>
  </si>
  <si>
    <t>2015-04-09</t>
  </si>
  <si>
    <t>2014-03-31</t>
  </si>
  <si>
    <t>2010-03-29</t>
  </si>
  <si>
    <t>2015-06-24</t>
  </si>
  <si>
    <t>2009-04-30</t>
  </si>
  <si>
    <t>2008-03-17</t>
  </si>
  <si>
    <t>2013-04-12</t>
  </si>
  <si>
    <t>2010-03-17</t>
  </si>
  <si>
    <t>2009-03-11</t>
  </si>
  <si>
    <t>2011-04-01</t>
  </si>
  <si>
    <t>2010-04-14</t>
  </si>
  <si>
    <t>2014-04-01</t>
  </si>
  <si>
    <t>2012-04-06</t>
  </si>
  <si>
    <t>2010-02-04</t>
  </si>
  <si>
    <t>2008-02-05</t>
  </si>
  <si>
    <t>2007-02-13</t>
  </si>
  <si>
    <t>2011-02-24</t>
  </si>
  <si>
    <t>2009-04-07</t>
  </si>
  <si>
    <t>2008-04-01</t>
  </si>
  <si>
    <t>2013-03-22</t>
  </si>
  <si>
    <t>2010-03-22</t>
  </si>
  <si>
    <t>2008-02-26</t>
  </si>
  <si>
    <t>2015-04-03</t>
  </si>
  <si>
    <t>2010-04-02</t>
  </si>
  <si>
    <t>2008-03-27</t>
  </si>
  <si>
    <t>2010-03-25</t>
  </si>
  <si>
    <t>2009-03-27</t>
  </si>
  <si>
    <t>2008-03-25</t>
  </si>
  <si>
    <t>2010-03-23</t>
  </si>
  <si>
    <t>2007-04-03</t>
  </si>
  <si>
    <t>2015-04-14</t>
  </si>
  <si>
    <t>2013-04-08</t>
  </si>
  <si>
    <t>2011-02-19</t>
  </si>
  <si>
    <t>2015-03-10</t>
  </si>
  <si>
    <t>2013-03-12</t>
  </si>
  <si>
    <t>2010-03-15</t>
  </si>
  <si>
    <t>2009-02-26</t>
  </si>
  <si>
    <t>2015-03-04</t>
  </si>
  <si>
    <t>2010-04-01</t>
  </si>
  <si>
    <t>2008-03-14</t>
  </si>
  <si>
    <t>2013-03-30</t>
  </si>
  <si>
    <t>2014-06-11</t>
  </si>
  <si>
    <t>2012-03-03</t>
  </si>
  <si>
    <t>2009-03-12</t>
  </si>
  <si>
    <t>2014-03-13</t>
  </si>
  <si>
    <t>2012-04-07</t>
  </si>
  <si>
    <t>2011-03-28</t>
  </si>
  <si>
    <t>2008-03-20</t>
  </si>
  <si>
    <t>2007-03-15</t>
  </si>
  <si>
    <t>2007-03-10</t>
  </si>
  <si>
    <t>2012-04-24</t>
  </si>
  <si>
    <t>2010-04-09</t>
  </si>
  <si>
    <t>2008-04-26</t>
  </si>
  <si>
    <t>2007-04-27</t>
  </si>
  <si>
    <t>2015-03-30</t>
  </si>
  <si>
    <t>2014-03-24</t>
  </si>
  <si>
    <t>2012-03-26</t>
  </si>
  <si>
    <t>2009-03-30</t>
  </si>
  <si>
    <t>2008-02-23</t>
  </si>
  <si>
    <t>2007-02-16</t>
  </si>
  <si>
    <t>2015-03-03</t>
  </si>
  <si>
    <t>2014-03-26</t>
  </si>
  <si>
    <t>2008-05-16</t>
  </si>
  <si>
    <t>2007-01-31</t>
  </si>
  <si>
    <t>2007-01-30</t>
  </si>
  <si>
    <t>2012-03-10</t>
  </si>
  <si>
    <t>2011-04-12</t>
  </si>
  <si>
    <t>2008-03-21</t>
  </si>
  <si>
    <t>2007-03-21</t>
  </si>
  <si>
    <t>2008-03-13</t>
  </si>
  <si>
    <t>2010-03-20</t>
  </si>
  <si>
    <t>2007-03-05</t>
  </si>
  <si>
    <t>2013-03-21</t>
  </si>
  <si>
    <t>2011-03-17</t>
  </si>
  <si>
    <t>2009-03-07</t>
  </si>
  <si>
    <t>2008-03-22</t>
  </si>
  <si>
    <t>2015-02-16</t>
  </si>
  <si>
    <t>2007-03-22</t>
  </si>
  <si>
    <t>2015-04-02</t>
  </si>
  <si>
    <t>2014-04-09</t>
  </si>
  <si>
    <t>2013-04-11</t>
  </si>
  <si>
    <t>2009-03-17</t>
  </si>
  <si>
    <t>2007-04-02</t>
  </si>
  <si>
    <t>2015-03-16</t>
  </si>
  <si>
    <t>2013-03-18</t>
  </si>
  <si>
    <t>2008-03-10</t>
  </si>
  <si>
    <t>2015-03-24</t>
  </si>
  <si>
    <t>2010-04-29</t>
  </si>
  <si>
    <t>2009-04-23</t>
  </si>
  <si>
    <t>2011-04-30</t>
  </si>
  <si>
    <t>2010-02-11</t>
  </si>
  <si>
    <t>2008-04-09</t>
  </si>
  <si>
    <t>2011-03-02</t>
  </si>
  <si>
    <t>2008-02-25</t>
  </si>
  <si>
    <t>2007-03-06</t>
  </si>
  <si>
    <t>2009-02-20</t>
  </si>
  <si>
    <t>2010-04-19</t>
  </si>
  <si>
    <t>2008-04-25</t>
  </si>
  <si>
    <t>2009-04-17</t>
  </si>
  <si>
    <t>2008-04-10</t>
  </si>
  <si>
    <t>2007-04-30</t>
  </si>
  <si>
    <t>2009-04-04</t>
  </si>
  <si>
    <t>2007-03-23</t>
  </si>
  <si>
    <t>2014-04-30</t>
  </si>
  <si>
    <t>2008-03-11</t>
  </si>
  <si>
    <t>2012-02-11</t>
  </si>
  <si>
    <t>2012-04-05</t>
  </si>
  <si>
    <t>2010-04-26</t>
  </si>
  <si>
    <t>2015-03-18</t>
  </si>
  <si>
    <t>2014-02-27</t>
  </si>
  <si>
    <t>2013-02-27</t>
  </si>
  <si>
    <t>2011-03-15</t>
  </si>
  <si>
    <t>2009-03-26</t>
  </si>
  <si>
    <t>2015-04-24</t>
  </si>
  <si>
    <t>2013-04-19</t>
  </si>
  <si>
    <t>2012-04-23</t>
  </si>
  <si>
    <t>2011-06-09</t>
  </si>
  <si>
    <t>2009-04-11</t>
  </si>
  <si>
    <t>2008-04-12</t>
  </si>
  <si>
    <t>2015-03-09</t>
  </si>
  <si>
    <t>2010-04-17</t>
  </si>
  <si>
    <t>2012-03-22</t>
  </si>
  <si>
    <t>2011-04-23</t>
  </si>
  <si>
    <t>2012-02-27</t>
  </si>
  <si>
    <t>2012-04-19</t>
  </si>
  <si>
    <t>2009-03-28</t>
  </si>
  <si>
    <t>2011-07-11</t>
  </si>
  <si>
    <t>2012-06-08</t>
  </si>
  <si>
    <t>第三步：定下股权登记日以及除权日，现金红利发放日，派息日</t>
  </si>
  <si>
    <t>第四步：实施</t>
  </si>
  <si>
    <t>第一步：首次披露公告</t>
  </si>
  <si>
    <t>2016/8/12股价</t>
  </si>
  <si>
    <t>根据高送转调整</t>
  </si>
  <si>
    <t>每股送/转股</t>
  </si>
  <si>
    <t>2015-08-18</t>
  </si>
  <si>
    <t>2014-08-05</t>
  </si>
  <si>
    <t>2013-08-06</t>
  </si>
  <si>
    <t>2012-08-21</t>
  </si>
  <si>
    <t>2011-08-09</t>
  </si>
  <si>
    <t>2010-07-22</t>
  </si>
  <si>
    <t>2009-08-04</t>
  </si>
  <si>
    <t>2008-08-05</t>
  </si>
  <si>
    <t>2007-08-14</t>
  </si>
  <si>
    <t>2006-08-01</t>
  </si>
  <si>
    <t>2015-08-21</t>
  </si>
  <si>
    <t>2014-08-16</t>
  </si>
  <si>
    <t>2013-08-15</t>
  </si>
  <si>
    <t>2012-08-10</t>
  </si>
  <si>
    <t>2011-08-19</t>
  </si>
  <si>
    <t>2010-08-18</t>
  </si>
  <si>
    <t>2009-08-19</t>
  </si>
  <si>
    <t>2008-08-22</t>
  </si>
  <si>
    <t>2007-07-18</t>
  </si>
  <si>
    <t>2006-08-15</t>
  </si>
  <si>
    <t>2015-08-31</t>
  </si>
  <si>
    <t>2014-08-30</t>
  </si>
  <si>
    <t>2013-08-29</t>
  </si>
  <si>
    <t>2012-08-31</t>
  </si>
  <si>
    <t>2011-08-31</t>
  </si>
  <si>
    <t>2010-07-07</t>
  </si>
  <si>
    <t>2009-08-07</t>
  </si>
  <si>
    <t>2008-08-08</t>
  </si>
  <si>
    <t>2007-08-17</t>
  </si>
  <si>
    <t>2006-08-25</t>
  </si>
  <si>
    <t>2014-08-19</t>
  </si>
  <si>
    <t>2014-08-22</t>
  </si>
  <si>
    <t>2013-08-16</t>
  </si>
  <si>
    <t>2012-08-18</t>
  </si>
  <si>
    <t>2011-08-20</t>
  </si>
  <si>
    <t>2010-08-19</t>
  </si>
  <si>
    <t>2009-08-20</t>
  </si>
  <si>
    <t>2008-08-16</t>
  </si>
  <si>
    <t>2007-08-07</t>
  </si>
  <si>
    <t>2015-08-04</t>
  </si>
  <si>
    <t>2014-08-07</t>
  </si>
  <si>
    <t>2013-08-27</t>
  </si>
  <si>
    <t>2012-08-14</t>
  </si>
  <si>
    <t>2011-08-11</t>
  </si>
  <si>
    <t>2010-08-10</t>
  </si>
  <si>
    <t>2008-08-19</t>
  </si>
  <si>
    <t>2007-08-13</t>
  </si>
  <si>
    <t>2006-08-23</t>
  </si>
  <si>
    <t>2015-08-28</t>
  </si>
  <si>
    <t>2014-08-28</t>
  </si>
  <si>
    <t>2013-08-22</t>
  </si>
  <si>
    <t>2012-08-22</t>
  </si>
  <si>
    <t>2011-08-26</t>
  </si>
  <si>
    <t>2010-08-25</t>
  </si>
  <si>
    <t>2009-08-28</t>
  </si>
  <si>
    <t>2008-08-29</t>
  </si>
  <si>
    <t>2007-08-25</t>
  </si>
  <si>
    <t>2006-07-29</t>
  </si>
  <si>
    <t>2015-07-31</t>
  </si>
  <si>
    <t>2014-08-27</t>
  </si>
  <si>
    <t>2011-07-30</t>
  </si>
  <si>
    <t>2010-07-29</t>
  </si>
  <si>
    <t>2009-08-12</t>
  </si>
  <si>
    <t>2007-08-18</t>
  </si>
  <si>
    <t>2006-08-18</t>
  </si>
  <si>
    <t>2015-08-29</t>
  </si>
  <si>
    <t>2014-08-26</t>
  </si>
  <si>
    <t>2010-08-20</t>
  </si>
  <si>
    <t>2009-08-13</t>
  </si>
  <si>
    <t>2008-08-14</t>
  </si>
  <si>
    <t>2014-08-15</t>
  </si>
  <si>
    <t>2013-08-21</t>
  </si>
  <si>
    <t>2012-08-29</t>
  </si>
  <si>
    <t>2010-08-07</t>
  </si>
  <si>
    <t>2009-08-21</t>
  </si>
  <si>
    <t>2008-08-27</t>
  </si>
  <si>
    <t>2007-08-09</t>
  </si>
  <si>
    <t>2006-08-12</t>
  </si>
  <si>
    <t>2015-09-10</t>
  </si>
  <si>
    <t>2014-08-12</t>
  </si>
  <si>
    <t>2013-08-23</t>
  </si>
  <si>
    <t>2012-08-20</t>
  </si>
  <si>
    <t>2011-08-17</t>
  </si>
  <si>
    <t>2010-08-24</t>
  </si>
  <si>
    <t>2008-08-28</t>
  </si>
  <si>
    <t>2006-08-24</t>
  </si>
  <si>
    <t>2013-08-28</t>
  </si>
  <si>
    <t>2012-08-28</t>
  </si>
  <si>
    <t>2011-08-23</t>
  </si>
  <si>
    <t>2009-08-25</t>
  </si>
  <si>
    <t>2007-08-29</t>
  </si>
  <si>
    <t>2015-08-25</t>
  </si>
  <si>
    <t>2014-08-08</t>
  </si>
  <si>
    <t>2012-08-09</t>
  </si>
  <si>
    <t>2009-07-30</t>
  </si>
  <si>
    <t>2008-08-12</t>
  </si>
  <si>
    <t>2007-08-11</t>
  </si>
  <si>
    <t>2006-08-08</t>
  </si>
  <si>
    <t>2011-08-25</t>
  </si>
  <si>
    <t>2010-08-11</t>
  </si>
  <si>
    <t>2009-08-29</t>
  </si>
  <si>
    <t>2013-07-20</t>
  </si>
  <si>
    <t>2012-08-15</t>
  </si>
  <si>
    <t>2011-08-03</t>
  </si>
  <si>
    <t>2010-07-24</t>
  </si>
  <si>
    <t>2008-08-30</t>
  </si>
  <si>
    <t>2013-08-30</t>
  </si>
  <si>
    <t>2012-08-30</t>
  </si>
  <si>
    <t>2011-08-30</t>
  </si>
  <si>
    <t>2010-08-30</t>
  </si>
  <si>
    <t>2009-08-31</t>
  </si>
  <si>
    <t>2006-08-22</t>
  </si>
  <si>
    <t>2012-08-24</t>
  </si>
  <si>
    <t>2011-07-27</t>
  </si>
  <si>
    <t>2009-08-27</t>
  </si>
  <si>
    <t>2015-08-22</t>
  </si>
  <si>
    <t>2010-08-17</t>
  </si>
  <si>
    <t>2009-08-26</t>
  </si>
  <si>
    <t>2015-07-11</t>
  </si>
  <si>
    <t>2013-07-26</t>
  </si>
  <si>
    <t>2012-08-04</t>
  </si>
  <si>
    <t>2011-08-06</t>
  </si>
  <si>
    <t>2010-08-21</t>
  </si>
  <si>
    <t>2009-07-23</t>
  </si>
  <si>
    <t>2008-07-22</t>
  </si>
  <si>
    <t>2006-07-11</t>
  </si>
  <si>
    <t>2015-08-27</t>
  </si>
  <si>
    <t>2014-08-13</t>
  </si>
  <si>
    <t>2008-08-15</t>
  </si>
  <si>
    <t>2006-08-11</t>
  </si>
  <si>
    <t>2009-08-10</t>
  </si>
  <si>
    <t>2008-08-07</t>
  </si>
  <si>
    <t>2007-07-20</t>
  </si>
  <si>
    <t>2006-08-04</t>
  </si>
  <si>
    <t>2015-08-20</t>
  </si>
  <si>
    <t>2013-08-10</t>
  </si>
  <si>
    <t>2011-08-02</t>
  </si>
  <si>
    <t>2008-07-31</t>
  </si>
  <si>
    <t>2006-08-17</t>
  </si>
  <si>
    <t>2015-07-23</t>
  </si>
  <si>
    <t>2013-08-09</t>
  </si>
  <si>
    <t>2007-08-10</t>
  </si>
  <si>
    <t>2006-08-05</t>
  </si>
  <si>
    <t>2011-08-16</t>
  </si>
  <si>
    <t>2009-08-18</t>
  </si>
  <si>
    <t>2008-08-18</t>
  </si>
  <si>
    <t>2007-08-03</t>
  </si>
  <si>
    <t>2006-08-09</t>
  </si>
  <si>
    <t>2014-08-29</t>
  </si>
  <si>
    <t>2013-08-31</t>
  </si>
  <si>
    <t>2010-08-31</t>
  </si>
  <si>
    <t>2007-08-31</t>
  </si>
  <si>
    <t>2006-08-29</t>
  </si>
  <si>
    <t>2015-08-13</t>
  </si>
  <si>
    <t>2013-08-07</t>
  </si>
  <si>
    <t>2009-08-15</t>
  </si>
  <si>
    <t>2008-08-23</t>
  </si>
  <si>
    <t>2013-08-19</t>
  </si>
  <si>
    <t>2010-08-27</t>
  </si>
  <si>
    <t>2008-08-25</t>
  </si>
  <si>
    <t>2007-08-28</t>
  </si>
  <si>
    <t>2014-08-25</t>
  </si>
  <si>
    <t>2012-08-08</t>
  </si>
  <si>
    <t>2011-08-29</t>
  </si>
  <si>
    <t>2007-08-01</t>
  </si>
  <si>
    <t>2006-08-16</t>
  </si>
  <si>
    <t>2010-08-12</t>
  </si>
  <si>
    <t>2006-07-27</t>
  </si>
  <si>
    <t>2015-08-26</t>
  </si>
  <si>
    <t>2010-08-04</t>
  </si>
  <si>
    <t>2008-08-20</t>
  </si>
  <si>
    <t>2007-08-27</t>
  </si>
  <si>
    <t>2009-08-11</t>
  </si>
  <si>
    <t>2008-08-13</t>
  </si>
  <si>
    <t>2007-07-25</t>
  </si>
  <si>
    <t>2015-08-05</t>
  </si>
  <si>
    <t>2013-08-24</t>
  </si>
  <si>
    <t>2011-08-10</t>
  </si>
  <si>
    <t>2010-07-31</t>
  </si>
  <si>
    <t>2009-07-31</t>
  </si>
  <si>
    <t>2008-07-29</t>
  </si>
  <si>
    <t>2007-08-08</t>
  </si>
  <si>
    <t>2010-08-28</t>
  </si>
  <si>
    <t>2007-08-06</t>
  </si>
  <si>
    <t>2015-08-24</t>
  </si>
  <si>
    <t>2014-08-20</t>
  </si>
  <si>
    <t>2011-08-08</t>
  </si>
  <si>
    <t>2010-08-06</t>
  </si>
  <si>
    <t>2009-08-08</t>
  </si>
  <si>
    <t>2014-08-23</t>
  </si>
  <si>
    <t>2012-08-25</t>
  </si>
  <si>
    <t>2011-08-27</t>
  </si>
  <si>
    <t>2008-07-23</t>
  </si>
  <si>
    <t>2012-08-23</t>
  </si>
  <si>
    <t>2010-08-05</t>
  </si>
  <si>
    <t>2008-08-01</t>
  </si>
  <si>
    <t>2009-08-05</t>
  </si>
  <si>
    <t>2013-07-30</t>
  </si>
  <si>
    <t>2012-07-31</t>
  </si>
  <si>
    <t>2010-07-30</t>
  </si>
  <si>
    <t>2009-07-28</t>
  </si>
  <si>
    <t>2011-08-24</t>
  </si>
  <si>
    <t>2015-08-06</t>
  </si>
  <si>
    <t>2014-08-09</t>
  </si>
  <si>
    <t>2015-07-30</t>
  </si>
  <si>
    <t>2014-07-29</t>
  </si>
  <si>
    <t>2012-07-26</t>
  </si>
  <si>
    <t>2011-07-28</t>
  </si>
  <si>
    <t>2013-08-17</t>
  </si>
  <si>
    <t>2013-08-26</t>
  </si>
  <si>
    <t>2014-08-14</t>
  </si>
  <si>
    <t>2013-08-14</t>
  </si>
  <si>
    <t>2007-08-22</t>
  </si>
  <si>
    <t>2007-07-31</t>
  </si>
  <si>
    <t>2014-07-30</t>
  </si>
  <si>
    <t>2013-07-31</t>
  </si>
  <si>
    <t>2012-08-01</t>
  </si>
  <si>
    <t>2007-08-15</t>
  </si>
  <si>
    <t>2015-08-08</t>
  </si>
  <si>
    <t>2011-08-12</t>
  </si>
  <si>
    <t>2006-08-31</t>
  </si>
  <si>
    <t>2008-08-26</t>
  </si>
  <si>
    <t>2006-08-30</t>
  </si>
  <si>
    <t>2011-08-22</t>
  </si>
  <si>
    <t>2007-08-21</t>
  </si>
  <si>
    <t>2007-08-24</t>
  </si>
  <si>
    <t>2006-08-28</t>
  </si>
  <si>
    <t>2008-08-09</t>
  </si>
  <si>
    <t>2008-07-25</t>
  </si>
  <si>
    <t>2013-08-20</t>
  </si>
  <si>
    <t>2010-08-26</t>
  </si>
  <si>
    <t>2007-08-30</t>
  </si>
  <si>
    <t>2006-07-25</t>
  </si>
  <si>
    <t>2014-08-21</t>
  </si>
  <si>
    <t>2006-08-19</t>
  </si>
  <si>
    <t>2015-08-12</t>
  </si>
  <si>
    <t>2014-08-18</t>
  </si>
  <si>
    <t>2012-08-16</t>
  </si>
  <si>
    <t>2011-08-05</t>
  </si>
  <si>
    <t>2007-08-20</t>
  </si>
  <si>
    <t>2011-08-15</t>
  </si>
  <si>
    <t>2010-08-03</t>
  </si>
  <si>
    <t>2015-08-14</t>
  </si>
  <si>
    <t>2010-08-14</t>
  </si>
  <si>
    <t>2009-08-22</t>
  </si>
  <si>
    <t>2006-08-10</t>
  </si>
  <si>
    <t>2010-08-23</t>
  </si>
  <si>
    <t>2009-08-24</t>
  </si>
  <si>
    <t>2006-08-21</t>
  </si>
  <si>
    <t>2008-07-30</t>
  </si>
  <si>
    <t>2015-08-11</t>
  </si>
  <si>
    <t>2008-08-06</t>
  </si>
  <si>
    <t>2009-07-21</t>
  </si>
  <si>
    <t>2007-07-24</t>
  </si>
  <si>
    <t>2011-08-13</t>
  </si>
  <si>
    <t>2014-08-06</t>
  </si>
  <si>
    <t>2013-08-02</t>
  </si>
  <si>
    <t>2011-08-04</t>
  </si>
  <si>
    <t>2009-08-14</t>
  </si>
  <si>
    <t>2006-08-02</t>
  </si>
  <si>
    <t>2015-08-17</t>
  </si>
  <si>
    <t>2008-08-02</t>
  </si>
  <si>
    <t>2011-08-18</t>
  </si>
  <si>
    <t>2007-07-12</t>
  </si>
  <si>
    <t>2006-07-18</t>
  </si>
  <si>
    <t>2008-08-21</t>
  </si>
  <si>
    <t>2008-08-11</t>
  </si>
  <si>
    <t>2006-07-31</t>
  </si>
  <si>
    <t>2007-08-23</t>
  </si>
  <si>
    <t>2010-07-27</t>
  </si>
  <si>
    <t>2012-08-27</t>
  </si>
  <si>
    <t>2007-07-26</t>
  </si>
  <si>
    <t>2014-08-04</t>
  </si>
  <si>
    <t>2013-08-08</t>
  </si>
  <si>
    <t>2010-07-28</t>
  </si>
  <si>
    <t>2007-07-30</t>
  </si>
  <si>
    <t>2012-08-11</t>
  </si>
  <si>
    <t>2013-08-13</t>
  </si>
  <si>
    <t>2012-08-17</t>
  </si>
  <si>
    <t>2015-07-28</t>
  </si>
  <si>
    <t>2014-07-22</t>
  </si>
  <si>
    <t>2015-08-15</t>
  </si>
  <si>
    <t>2009-08-17</t>
  </si>
  <si>
    <t>2015-08-19</t>
  </si>
  <si>
    <t xml:space="preserve">   </t>
  </si>
  <si>
    <r>
      <rPr>
        <b/>
        <sz val="10"/>
        <color theme="1"/>
        <rFont val="Times New Roman"/>
        <family val="1"/>
      </rPr>
      <t>相同点：</t>
    </r>
    <r>
      <rPr>
        <sz val="10"/>
        <color theme="1"/>
        <rFont val="Times New Roman"/>
        <family val="1"/>
      </rPr>
      <t>转股与送股均不影响公司资产，权益等，复权计算方式一致</t>
    </r>
  </si>
  <si>
    <r>
      <rPr>
        <b/>
        <sz val="10"/>
        <color theme="1"/>
        <rFont val="Times New Roman"/>
        <family val="1"/>
      </rPr>
      <t>转增股本与送股的本质区别在于</t>
    </r>
    <r>
      <rPr>
        <sz val="10"/>
        <color theme="1"/>
        <rFont val="Times New Roman"/>
        <family val="1"/>
      </rPr>
      <t>，所送红股来自公司的年度税后利润，只有在公司有盈余的情况下，才能向股东送红股；转增股本却来自于资本公积，它可以不受公司本年度可分配利润的多少及时间的限制，只要将公司帐面上的资本公积减少一些，增加相应的注册资本金就可以了。另外，</t>
    </r>
    <r>
      <rPr>
        <b/>
        <sz val="10"/>
        <color theme="1"/>
        <rFont val="Times New Roman"/>
        <family val="1"/>
      </rPr>
      <t>送股需要缴税，转股不需要</t>
    </r>
  </si>
  <si>
    <t>原始每股分红</t>
  </si>
  <si>
    <t>调整后每股分红</t>
  </si>
  <si>
    <t>根据送转调整，忽略分红，已2014/12/31公布的1股为基数</t>
  </si>
  <si>
    <t>2015年分红</t>
  </si>
  <si>
    <t>2016年分红</t>
  </si>
  <si>
    <t>以2014/12/31的1股为基数</t>
  </si>
  <si>
    <t>分红增加的底色填充为蓝</t>
  </si>
  <si>
    <t>2015年报10送15以上：</t>
  </si>
  <si>
    <t>2016年中报10送15以上：</t>
  </si>
  <si>
    <t>直接取数即可</t>
  </si>
  <si>
    <t>用vlookup函数把前一天取到的时间搬过来</t>
  </si>
  <si>
    <t>取每个日期的后复权价计算绝对收益率</t>
  </si>
  <si>
    <t>相对收益率=绝对收益率-大盘同期涨跌</t>
  </si>
  <si>
    <t>大盘需同时考虑：上证，深证成指，中小板及创业板</t>
  </si>
  <si>
    <t>取同期四个大盘指数的原始数据，计算涨跌幅，再计算相对涨跌幅</t>
  </si>
  <si>
    <t>第一种分红率比较简单，用分红金额/首次披露日的除权价即可</t>
  </si>
  <si>
    <t>对于第二种分红率，则2016/8/12的股价需根据首次披露日到2016/8/12之间的分红送转进行复权然后再计算。比较简单的方法是根据首次披露日的除权价与前复权价之间的比例来调整2016/8/12的股价</t>
  </si>
  <si>
    <t>2015的分红金额相当于2014年报，2015一季报，2015中报，2015三季报的累计分红</t>
  </si>
  <si>
    <t>2016的分红金额相当于2015年报，2016一季报，2016中报，2016三季报的累计分红</t>
  </si>
  <si>
    <t>和前面一样，这里的分红金额一样要根据高送转调整</t>
  </si>
  <si>
    <t>举个例子，在2014/12/31的送转公告之前持有100，2014/12/31每股分红1元，然后2015/6/30进行了10送10，则100股变200股了，2015/12/31每股分红0.5元，则两次的分红金额分别是100*1=100,200*0.5，其实是一样的。</t>
  </si>
  <si>
    <t>所以要判断分红是不是有所提升，要根据高送转调整后的每股分红来比较</t>
  </si>
  <si>
    <t>由结果可知，现金分红集中在年报和中报发布，一季报与三季报几乎没有</t>
  </si>
  <si>
    <t>披露日的分红率</t>
  </si>
  <si>
    <t>披露日平均分红率</t>
  </si>
  <si>
    <t>披露日每年分红率</t>
  </si>
  <si>
    <t>调整后分红</t>
  </si>
  <si>
    <t>报告期送转股</t>
  </si>
  <si>
    <t>在2014/12/31时的1股随高送转调整后的股数</t>
  </si>
  <si>
    <t>在2006/3/31时的1股随高送转调整后的股数</t>
  </si>
  <si>
    <t>年末后复权价</t>
  </si>
  <si>
    <t>分红占比</t>
  </si>
  <si>
    <t>除权前一日</t>
  </si>
  <si>
    <t>前一天日期</t>
  </si>
  <si>
    <t>以2006/12/31股价为成本，则需要统计出，2016/12/31买入一股到今天一共获得的分红金额，调整方法同第八题；</t>
  </si>
  <si>
    <t>举个例子，</t>
  </si>
  <si>
    <t>以20016/8/12股价为成本，前一种计算分红的方法已经统计出了2006年底买入一股获得的分红总金额，这时要计算的就是，在今天买入多少股才能获得等于刚才的分红总金额，调整方法是一致的</t>
  </si>
  <si>
    <t>某个股票，十年间一共分红了两次，每次都是每股1元，在两次分红之间有一次10送10的送转。这种情形下，后面的那次分红虽然也是每股1元，但对于在送转之前就买入1股的来说，送转后已经变成了2股，所以后面那次的分红应该是最初买的一股分到了2元。假设在2006年底买入100股，则获得分红300元。对于现在买入的来说，想要获取过去十年300元的分红，现在其实地买入200股。</t>
  </si>
  <si>
    <t>上市日期</t>
  </si>
  <si>
    <t>总收益率</t>
  </si>
  <si>
    <t>总分红收益率</t>
  </si>
  <si>
    <t>已上市年份</t>
  </si>
  <si>
    <t>虽然A股的分红率普遍不高，但对于部分高分红且成长性一般的股票来说，现金分红占到了其总收益的一大部分。尤其是电力、高速公路等股票</t>
  </si>
  <si>
    <t>把送股和转股相加得到每股送/转数之和</t>
  </si>
  <si>
    <t>根据结果显示，除天际股份因并购锂电池公司被炒高外，其他公司一个月后的除权价跟之前相比还是差了很多的。这种现象目前极少发生</t>
  </si>
  <si>
    <r>
      <t xml:space="preserve">2. </t>
    </r>
    <r>
      <rPr>
        <sz val="10"/>
        <color theme="1"/>
        <rFont val="宋体"/>
        <family val="3"/>
        <charset val="134"/>
      </rPr>
      <t>筛选出</t>
    </r>
    <r>
      <rPr>
        <sz val="10"/>
        <color theme="1"/>
        <rFont val="Times New Roman"/>
        <family val="1"/>
      </rPr>
      <t>2016</t>
    </r>
    <r>
      <rPr>
        <sz val="10"/>
        <color theme="1"/>
        <rFont val="宋体"/>
        <family val="3"/>
        <charset val="134"/>
      </rPr>
      <t>年中报和</t>
    </r>
    <r>
      <rPr>
        <sz val="10"/>
        <color theme="1"/>
        <rFont val="Times New Roman"/>
        <family val="1"/>
      </rPr>
      <t>2015</t>
    </r>
    <r>
      <rPr>
        <sz val="10"/>
        <color theme="1"/>
        <rFont val="宋体"/>
        <family val="3"/>
        <charset val="134"/>
      </rPr>
      <t>年报高送转</t>
    </r>
    <r>
      <rPr>
        <sz val="10"/>
        <color theme="1"/>
        <rFont val="Times New Roman"/>
        <family val="1"/>
      </rPr>
      <t>10</t>
    </r>
    <r>
      <rPr>
        <sz val="10"/>
        <color theme="1"/>
        <rFont val="宋体"/>
        <family val="3"/>
        <charset val="134"/>
      </rPr>
      <t>送</t>
    </r>
    <r>
      <rPr>
        <sz val="10"/>
        <color theme="1"/>
        <rFont val="Times New Roman"/>
        <family val="1"/>
      </rPr>
      <t>15</t>
    </r>
    <r>
      <rPr>
        <sz val="10"/>
        <color theme="1"/>
        <rFont val="宋体"/>
        <family val="3"/>
        <charset val="134"/>
      </rPr>
      <t>以上的。把</t>
    </r>
    <r>
      <rPr>
        <sz val="10"/>
        <color theme="1"/>
        <rFont val="Times New Roman"/>
        <family val="1"/>
      </rPr>
      <t>15</t>
    </r>
    <r>
      <rPr>
        <sz val="10"/>
        <color theme="1"/>
        <rFont val="宋体"/>
        <family val="3"/>
        <charset val="134"/>
      </rPr>
      <t>设为变量，筛选出</t>
    </r>
    <r>
      <rPr>
        <sz val="10"/>
        <color theme="1"/>
        <rFont val="Times New Roman"/>
        <family val="1"/>
      </rPr>
      <t>10</t>
    </r>
    <r>
      <rPr>
        <sz val="10"/>
        <color theme="1"/>
        <rFont val="宋体"/>
        <family val="3"/>
        <charset val="134"/>
      </rPr>
      <t>送</t>
    </r>
    <r>
      <rPr>
        <sz val="10"/>
        <color theme="1"/>
        <rFont val="Times New Roman"/>
        <family val="1"/>
      </rPr>
      <t>X</t>
    </r>
    <r>
      <rPr>
        <sz val="10"/>
        <color theme="1"/>
        <rFont val="宋体"/>
        <family val="3"/>
        <charset val="134"/>
      </rPr>
      <t>以上的股票，同时把</t>
    </r>
    <r>
      <rPr>
        <sz val="10"/>
        <color theme="1"/>
        <rFont val="Times New Roman"/>
        <family val="1"/>
      </rPr>
      <t>2015</t>
    </r>
    <r>
      <rPr>
        <sz val="10"/>
        <color theme="1"/>
        <rFont val="宋体"/>
        <family val="3"/>
        <charset val="134"/>
      </rPr>
      <t>年年报设为变量，</t>
    </r>
    <phoneticPr fontId="10" type="noConversion"/>
  </si>
  <si>
    <r>
      <t xml:space="preserve">3. </t>
    </r>
    <r>
      <rPr>
        <sz val="10"/>
        <color theme="1"/>
        <rFont val="宋体"/>
        <family val="3"/>
        <charset val="134"/>
      </rPr>
      <t>简述高送转的实施进程</t>
    </r>
    <phoneticPr fontId="10" type="noConversion"/>
  </si>
  <si>
    <r>
      <t xml:space="preserve">4. </t>
    </r>
    <r>
      <rPr>
        <sz val="10"/>
        <color theme="1"/>
        <rFont val="宋体"/>
        <family val="3"/>
        <charset val="134"/>
      </rPr>
      <t>找出</t>
    </r>
    <r>
      <rPr>
        <sz val="10"/>
        <color theme="1"/>
        <rFont val="Times New Roman"/>
        <family val="1"/>
      </rPr>
      <t>2015</t>
    </r>
    <r>
      <rPr>
        <sz val="10"/>
        <color theme="1"/>
        <rFont val="宋体"/>
        <family val="3"/>
        <charset val="134"/>
      </rPr>
      <t>年年报报高送转和</t>
    </r>
    <r>
      <rPr>
        <sz val="10"/>
        <color theme="1"/>
        <rFont val="Times New Roman"/>
        <family val="1"/>
      </rPr>
      <t>2016</t>
    </r>
    <r>
      <rPr>
        <sz val="10"/>
        <color theme="1"/>
        <rFont val="宋体"/>
        <family val="3"/>
        <charset val="134"/>
      </rPr>
      <t>中报高送转的首次披露、股东大会和除权除息的日期</t>
    </r>
    <phoneticPr fontId="10" type="noConversion"/>
  </si>
  <si>
    <r>
      <t>5.</t>
    </r>
    <r>
      <rPr>
        <sz val="10"/>
        <color theme="1"/>
        <rFont val="宋体"/>
        <family val="3"/>
        <charset val="134"/>
      </rPr>
      <t>计算</t>
    </r>
    <r>
      <rPr>
        <sz val="10"/>
        <color theme="1"/>
        <rFont val="Times New Roman"/>
        <family val="1"/>
      </rPr>
      <t>2015</t>
    </r>
    <r>
      <rPr>
        <sz val="10"/>
        <color theme="1"/>
        <rFont val="宋体"/>
        <family val="3"/>
        <charset val="134"/>
      </rPr>
      <t>年年报全部</t>
    </r>
    <r>
      <rPr>
        <sz val="10"/>
        <color theme="1"/>
        <rFont val="Times New Roman"/>
        <family val="1"/>
      </rPr>
      <t>10</t>
    </r>
    <r>
      <rPr>
        <sz val="10"/>
        <color theme="1"/>
        <rFont val="宋体"/>
        <family val="3"/>
        <charset val="134"/>
      </rPr>
      <t>送</t>
    </r>
    <r>
      <rPr>
        <sz val="10"/>
        <color theme="1"/>
        <rFont val="Times New Roman"/>
        <family val="1"/>
      </rPr>
      <t>15</t>
    </r>
    <r>
      <rPr>
        <sz val="10"/>
        <color theme="1"/>
        <rFont val="宋体"/>
        <family val="3"/>
        <charset val="134"/>
      </rPr>
      <t>以上的首次披露日至除权除息日的平均收益率和跑赢大盘的平均相对收益率，再计算股东大会日至除权除息日的绝对</t>
    </r>
    <r>
      <rPr>
        <sz val="10"/>
        <color theme="1"/>
        <rFont val="Times New Roman"/>
        <family val="1"/>
      </rPr>
      <t>/</t>
    </r>
    <r>
      <rPr>
        <sz val="10"/>
        <color theme="1"/>
        <rFont val="宋体"/>
        <family val="3"/>
        <charset val="134"/>
      </rPr>
      <t>相对平均收益率</t>
    </r>
    <phoneticPr fontId="10" type="noConversion"/>
  </si>
  <si>
    <r>
      <t xml:space="preserve">6. </t>
    </r>
    <r>
      <rPr>
        <sz val="10"/>
        <color theme="1"/>
        <rFont val="宋体"/>
        <family val="3"/>
        <charset val="134"/>
      </rPr>
      <t>按</t>
    </r>
    <r>
      <rPr>
        <sz val="10"/>
        <color theme="1"/>
        <rFont val="Times New Roman"/>
        <family val="1"/>
      </rPr>
      <t>2015</t>
    </r>
    <r>
      <rPr>
        <sz val="10"/>
        <color theme="1"/>
        <rFont val="宋体"/>
        <family val="3"/>
        <charset val="134"/>
      </rPr>
      <t>年年报筛选出分红率大于</t>
    </r>
    <r>
      <rPr>
        <sz val="10"/>
        <color theme="1"/>
        <rFont val="Times New Roman"/>
        <family val="1"/>
      </rPr>
      <t>2.5%</t>
    </r>
    <r>
      <rPr>
        <sz val="10"/>
        <color theme="1"/>
        <rFont val="宋体"/>
        <family val="3"/>
        <charset val="134"/>
      </rPr>
      <t>的股票，</t>
    </r>
    <r>
      <rPr>
        <sz val="10"/>
        <color theme="1"/>
        <rFont val="Times New Roman"/>
        <family val="1"/>
      </rPr>
      <t>2.5</t>
    </r>
    <r>
      <rPr>
        <sz val="10"/>
        <color theme="1"/>
        <rFont val="宋体"/>
        <family val="3"/>
        <charset val="134"/>
      </rPr>
      <t>设为变量。用以下两种方式定义分红率：</t>
    </r>
    <r>
      <rPr>
        <sz val="10"/>
        <color theme="1"/>
        <rFont val="Times New Roman"/>
        <family val="1"/>
      </rPr>
      <t xml:space="preserve"> 1</t>
    </r>
    <r>
      <rPr>
        <sz val="10"/>
        <color theme="1"/>
        <rFont val="宋体"/>
        <family val="3"/>
        <charset val="134"/>
      </rPr>
      <t>）分红金额</t>
    </r>
    <r>
      <rPr>
        <sz val="10"/>
        <color theme="1"/>
        <rFont val="Times New Roman"/>
        <family val="1"/>
      </rPr>
      <t>/</t>
    </r>
    <r>
      <rPr>
        <sz val="10"/>
        <color theme="1"/>
        <rFont val="宋体"/>
        <family val="3"/>
        <charset val="134"/>
      </rPr>
      <t>首次披露日的除权价</t>
    </r>
    <r>
      <rPr>
        <sz val="10"/>
        <color theme="1"/>
        <rFont val="Times New Roman"/>
        <family val="1"/>
      </rPr>
      <t xml:space="preserve"> 2</t>
    </r>
    <r>
      <rPr>
        <sz val="10"/>
        <color theme="1"/>
        <rFont val="宋体"/>
        <family val="3"/>
        <charset val="134"/>
      </rPr>
      <t>）分红金额</t>
    </r>
    <r>
      <rPr>
        <sz val="10"/>
        <color theme="1"/>
        <rFont val="Times New Roman"/>
        <family val="1"/>
      </rPr>
      <t>/2016</t>
    </r>
    <r>
      <rPr>
        <sz val="10"/>
        <color theme="1"/>
        <rFont val="宋体"/>
        <family val="3"/>
        <charset val="134"/>
      </rPr>
      <t>年</t>
    </r>
    <r>
      <rPr>
        <sz val="10"/>
        <color theme="1"/>
        <rFont val="Times New Roman"/>
        <family val="1"/>
      </rPr>
      <t>8</t>
    </r>
    <r>
      <rPr>
        <sz val="10"/>
        <color theme="1"/>
        <rFont val="宋体"/>
        <family val="3"/>
        <charset val="134"/>
      </rPr>
      <t>月</t>
    </r>
    <r>
      <rPr>
        <sz val="10"/>
        <color theme="1"/>
        <rFont val="Times New Roman"/>
        <family val="1"/>
      </rPr>
      <t>12</t>
    </r>
    <r>
      <rPr>
        <sz val="10"/>
        <color theme="1"/>
        <rFont val="宋体"/>
        <family val="3"/>
        <charset val="134"/>
      </rPr>
      <t>日的收盘复权价（注意高送转的影响，须作调整）</t>
    </r>
    <phoneticPr fontId="10" type="noConversion"/>
  </si>
  <si>
    <r>
      <t xml:space="preserve">7. </t>
    </r>
    <r>
      <rPr>
        <sz val="10"/>
        <color theme="1"/>
        <rFont val="宋体"/>
        <family val="3"/>
        <charset val="134"/>
      </rPr>
      <t>筛出上题分红率大于</t>
    </r>
    <r>
      <rPr>
        <sz val="10"/>
        <color theme="1"/>
        <rFont val="Times New Roman"/>
        <family val="1"/>
      </rPr>
      <t>2.5%</t>
    </r>
    <r>
      <rPr>
        <sz val="10"/>
        <color theme="1"/>
        <rFont val="宋体"/>
        <family val="3"/>
        <charset val="134"/>
      </rPr>
      <t>的股票中，</t>
    </r>
    <r>
      <rPr>
        <sz val="10"/>
        <color theme="1"/>
        <rFont val="Times New Roman"/>
        <family val="1"/>
      </rPr>
      <t>2016</t>
    </r>
    <r>
      <rPr>
        <sz val="10"/>
        <color theme="1"/>
        <rFont val="宋体"/>
        <family val="3"/>
        <charset val="134"/>
      </rPr>
      <t>年的分红金额相比</t>
    </r>
    <r>
      <rPr>
        <sz val="10"/>
        <color theme="1"/>
        <rFont val="Times New Roman"/>
        <family val="1"/>
      </rPr>
      <t>2015</t>
    </r>
    <r>
      <rPr>
        <sz val="10"/>
        <color theme="1"/>
        <rFont val="宋体"/>
        <family val="3"/>
        <charset val="134"/>
      </rPr>
      <t>年有所提升的股票（注意高送转的影响，须作调整）</t>
    </r>
    <phoneticPr fontId="10" type="noConversion"/>
  </si>
  <si>
    <r>
      <t>8.</t>
    </r>
    <r>
      <rPr>
        <sz val="10"/>
        <color theme="1"/>
        <rFont val="宋体"/>
        <family val="3"/>
        <charset val="134"/>
      </rPr>
      <t>计算</t>
    </r>
    <r>
      <rPr>
        <sz val="10"/>
        <color theme="1"/>
        <rFont val="Times New Roman"/>
        <family val="1"/>
      </rPr>
      <t>2015</t>
    </r>
    <r>
      <rPr>
        <sz val="10"/>
        <color theme="1"/>
        <rFont val="宋体"/>
        <family val="3"/>
        <charset val="134"/>
      </rPr>
      <t>年年报、</t>
    </r>
    <r>
      <rPr>
        <sz val="10"/>
        <color theme="1"/>
        <rFont val="Times New Roman"/>
        <family val="1"/>
      </rPr>
      <t>2016</t>
    </r>
    <r>
      <rPr>
        <sz val="10"/>
        <color theme="1"/>
        <rFont val="宋体"/>
        <family val="3"/>
        <charset val="134"/>
      </rPr>
      <t>年一季报、</t>
    </r>
    <r>
      <rPr>
        <sz val="10"/>
        <color theme="1"/>
        <rFont val="Times New Roman"/>
        <family val="1"/>
      </rPr>
      <t>2015</t>
    </r>
    <r>
      <rPr>
        <sz val="10"/>
        <color theme="1"/>
        <rFont val="宋体"/>
        <family val="3"/>
        <charset val="134"/>
      </rPr>
      <t>年中报和</t>
    </r>
    <r>
      <rPr>
        <sz val="10"/>
        <color theme="1"/>
        <rFont val="Times New Roman"/>
        <family val="1"/>
      </rPr>
      <t>2015</t>
    </r>
    <r>
      <rPr>
        <sz val="10"/>
        <color theme="1"/>
        <rFont val="宋体"/>
        <family val="3"/>
        <charset val="134"/>
      </rPr>
      <t>年三季报有现金分红的股票占全部</t>
    </r>
    <r>
      <rPr>
        <sz val="10"/>
        <color theme="1"/>
        <rFont val="Times New Roman"/>
        <family val="1"/>
      </rPr>
      <t>A</t>
    </r>
    <r>
      <rPr>
        <sz val="10"/>
        <color theme="1"/>
        <rFont val="宋体"/>
        <family val="3"/>
        <charset val="134"/>
      </rPr>
      <t>股的比例；计算</t>
    </r>
    <r>
      <rPr>
        <sz val="10"/>
        <color theme="1"/>
        <rFont val="Times New Roman"/>
        <family val="1"/>
      </rPr>
      <t>2015</t>
    </r>
    <r>
      <rPr>
        <sz val="10"/>
        <color theme="1"/>
        <rFont val="宋体"/>
        <family val="3"/>
        <charset val="134"/>
      </rPr>
      <t>年中报和年报均有分红的比例。</t>
    </r>
    <phoneticPr fontId="10" type="noConversion"/>
  </si>
  <si>
    <t>000001.SZ</t>
    <phoneticPr fontId="10" type="noConversion"/>
  </si>
  <si>
    <t>平安银行</t>
    <phoneticPr fontId="10" type="noConversion"/>
  </si>
  <si>
    <t>000002.SZ</t>
    <phoneticPr fontId="10" type="noConversion"/>
  </si>
  <si>
    <t>万科A</t>
    <phoneticPr fontId="10" type="noConversion"/>
  </si>
  <si>
    <t>000004.SZ</t>
    <phoneticPr fontId="10" type="noConversion"/>
  </si>
  <si>
    <t>国农科技</t>
    <phoneticPr fontId="10" type="noConversion"/>
  </si>
  <si>
    <t>000005.SZ</t>
    <phoneticPr fontId="10" type="noConversion"/>
  </si>
  <si>
    <t>世纪星源</t>
    <phoneticPr fontId="10" type="noConversion"/>
  </si>
  <si>
    <t>000006.SZ</t>
    <phoneticPr fontId="10" type="noConversion"/>
  </si>
  <si>
    <t>深振业A</t>
    <phoneticPr fontId="10" type="noConversion"/>
  </si>
  <si>
    <t>000007.SZ</t>
    <phoneticPr fontId="10" type="noConversion"/>
  </si>
  <si>
    <t>全新好</t>
    <phoneticPr fontId="10" type="noConversion"/>
  </si>
  <si>
    <t>000008.SZ</t>
    <phoneticPr fontId="10" type="noConversion"/>
  </si>
  <si>
    <t>神州高铁</t>
    <phoneticPr fontId="10" type="noConversion"/>
  </si>
  <si>
    <t>000009.SZ</t>
    <phoneticPr fontId="10" type="noConversion"/>
  </si>
  <si>
    <t>中国宝安</t>
    <phoneticPr fontId="10" type="noConversion"/>
  </si>
  <si>
    <t>000010.SZ</t>
    <phoneticPr fontId="10" type="noConversion"/>
  </si>
  <si>
    <t>美丽生态</t>
    <phoneticPr fontId="10" type="noConversion"/>
  </si>
  <si>
    <t>000011.SZ</t>
    <phoneticPr fontId="10" type="noConversion"/>
  </si>
  <si>
    <t>深物业A</t>
    <phoneticPr fontId="10" type="noConversion"/>
  </si>
  <si>
    <t>000012.SZ</t>
    <phoneticPr fontId="10" type="noConversion"/>
  </si>
  <si>
    <t>南玻A</t>
    <phoneticPr fontId="10" type="noConversion"/>
  </si>
  <si>
    <t>000014.SZ</t>
    <phoneticPr fontId="10" type="noConversion"/>
  </si>
  <si>
    <t>沙河股份</t>
    <phoneticPr fontId="10" type="noConversion"/>
  </si>
  <si>
    <t>000016.SZ</t>
    <phoneticPr fontId="10" type="noConversion"/>
  </si>
  <si>
    <t>深康佳A</t>
    <phoneticPr fontId="10" type="noConversion"/>
  </si>
  <si>
    <t>000017.SZ</t>
    <phoneticPr fontId="10" type="noConversion"/>
  </si>
  <si>
    <t>深中华A</t>
    <phoneticPr fontId="10" type="noConversion"/>
  </si>
  <si>
    <t>000018.SZ</t>
    <phoneticPr fontId="10" type="noConversion"/>
  </si>
  <si>
    <t>神州长城</t>
    <phoneticPr fontId="10" type="noConversion"/>
  </si>
  <si>
    <t>000019.SZ</t>
    <phoneticPr fontId="10" type="noConversion"/>
  </si>
  <si>
    <t>深深宝A</t>
    <phoneticPr fontId="10" type="noConversion"/>
  </si>
  <si>
    <t>000020.SZ</t>
    <phoneticPr fontId="10" type="noConversion"/>
  </si>
  <si>
    <t>深华发A</t>
    <phoneticPr fontId="10" type="noConversion"/>
  </si>
  <si>
    <t>000021.SZ</t>
    <phoneticPr fontId="10" type="noConversion"/>
  </si>
  <si>
    <t>深科技</t>
    <phoneticPr fontId="10" type="noConversion"/>
  </si>
  <si>
    <t>000022.SZ</t>
    <phoneticPr fontId="10" type="noConversion"/>
  </si>
  <si>
    <t>深赤湾A</t>
    <phoneticPr fontId="10" type="noConversion"/>
  </si>
  <si>
    <t>000023.SZ</t>
    <phoneticPr fontId="10" type="noConversion"/>
  </si>
  <si>
    <t>深天地A</t>
    <phoneticPr fontId="10" type="noConversion"/>
  </si>
  <si>
    <t>000025.SZ</t>
    <phoneticPr fontId="10" type="noConversion"/>
  </si>
  <si>
    <t>特力A</t>
    <phoneticPr fontId="10" type="noConversion"/>
  </si>
  <si>
    <t>000026.SZ</t>
    <phoneticPr fontId="10" type="noConversion"/>
  </si>
  <si>
    <t>飞亚达A</t>
    <phoneticPr fontId="10" type="noConversion"/>
  </si>
  <si>
    <t>000027.SZ</t>
    <phoneticPr fontId="10" type="noConversion"/>
  </si>
  <si>
    <t>深圳能源</t>
    <phoneticPr fontId="10" type="noConversion"/>
  </si>
  <si>
    <t>000028.SZ</t>
    <phoneticPr fontId="10" type="noConversion"/>
  </si>
  <si>
    <t>国药一致</t>
    <phoneticPr fontId="10" type="noConversion"/>
  </si>
  <si>
    <t>000029.SZ</t>
    <phoneticPr fontId="10" type="noConversion"/>
  </si>
  <si>
    <t>深深房A</t>
    <phoneticPr fontId="10" type="noConversion"/>
  </si>
  <si>
    <t>000030.SZ</t>
    <phoneticPr fontId="10" type="noConversion"/>
  </si>
  <si>
    <t>富奥股份</t>
    <phoneticPr fontId="10" type="noConversion"/>
  </si>
  <si>
    <t>000031.SZ</t>
    <phoneticPr fontId="10" type="noConversion"/>
  </si>
  <si>
    <t>中粮地产</t>
    <phoneticPr fontId="10" type="noConversion"/>
  </si>
  <si>
    <t>000032.SZ</t>
    <phoneticPr fontId="10" type="noConversion"/>
  </si>
  <si>
    <t>深桑达A</t>
    <phoneticPr fontId="10" type="noConversion"/>
  </si>
  <si>
    <t>000033.SZ</t>
    <phoneticPr fontId="10" type="noConversion"/>
  </si>
  <si>
    <t>*ST新都</t>
    <phoneticPr fontId="10" type="noConversion"/>
  </si>
  <si>
    <t>000034.SZ</t>
    <phoneticPr fontId="10" type="noConversion"/>
  </si>
  <si>
    <t>神州数码</t>
    <phoneticPr fontId="10" type="noConversion"/>
  </si>
  <si>
    <t>000035.SZ</t>
    <phoneticPr fontId="10" type="noConversion"/>
  </si>
  <si>
    <t>中国天楹</t>
    <phoneticPr fontId="10" type="noConversion"/>
  </si>
  <si>
    <t>000036.SZ</t>
    <phoneticPr fontId="10" type="noConversion"/>
  </si>
  <si>
    <t>华联控股</t>
    <phoneticPr fontId="10" type="noConversion"/>
  </si>
  <si>
    <t>000037.SZ</t>
    <phoneticPr fontId="10" type="noConversion"/>
  </si>
  <si>
    <t>*ST南电A</t>
    <phoneticPr fontId="10" type="noConversion"/>
  </si>
  <si>
    <t>000038.SZ</t>
    <phoneticPr fontId="10" type="noConversion"/>
  </si>
  <si>
    <t>深大通</t>
    <phoneticPr fontId="10" type="noConversion"/>
  </si>
  <si>
    <t>000039.SZ</t>
    <phoneticPr fontId="10" type="noConversion"/>
  </si>
  <si>
    <t>中集集团</t>
    <phoneticPr fontId="10" type="noConversion"/>
  </si>
  <si>
    <t>000040.SZ</t>
    <phoneticPr fontId="10" type="noConversion"/>
  </si>
  <si>
    <t>东旭蓝天</t>
    <phoneticPr fontId="10" type="noConversion"/>
  </si>
  <si>
    <t>000042.SZ</t>
    <phoneticPr fontId="10" type="noConversion"/>
  </si>
  <si>
    <t>中洲控股</t>
    <phoneticPr fontId="10" type="noConversion"/>
  </si>
  <si>
    <t>000043.SZ</t>
    <phoneticPr fontId="10" type="noConversion"/>
  </si>
  <si>
    <t>中航地产</t>
    <phoneticPr fontId="10" type="noConversion"/>
  </si>
  <si>
    <t>000045.SZ</t>
    <phoneticPr fontId="10" type="noConversion"/>
  </si>
  <si>
    <t>深纺织A</t>
    <phoneticPr fontId="10" type="noConversion"/>
  </si>
  <si>
    <t>000046.SZ</t>
    <phoneticPr fontId="10" type="noConversion"/>
  </si>
  <si>
    <t>泛海控股</t>
    <phoneticPr fontId="10" type="noConversion"/>
  </si>
  <si>
    <t>000048.SZ</t>
    <phoneticPr fontId="10" type="noConversion"/>
  </si>
  <si>
    <t>康达尔</t>
    <phoneticPr fontId="10" type="noConversion"/>
  </si>
  <si>
    <t>000049.SZ</t>
    <phoneticPr fontId="10" type="noConversion"/>
  </si>
  <si>
    <t>德赛电池</t>
    <phoneticPr fontId="10" type="noConversion"/>
  </si>
  <si>
    <t>000050.SZ</t>
    <phoneticPr fontId="10" type="noConversion"/>
  </si>
  <si>
    <t>深天马A</t>
    <phoneticPr fontId="10" type="noConversion"/>
  </si>
  <si>
    <t>000055.SZ</t>
    <phoneticPr fontId="10" type="noConversion"/>
  </si>
  <si>
    <t>方大集团</t>
    <phoneticPr fontId="10" type="noConversion"/>
  </si>
  <si>
    <t>000056.SZ</t>
    <phoneticPr fontId="10" type="noConversion"/>
  </si>
  <si>
    <t>皇庭国际</t>
    <phoneticPr fontId="10" type="noConversion"/>
  </si>
  <si>
    <t>000058.SZ</t>
    <phoneticPr fontId="10" type="noConversion"/>
  </si>
  <si>
    <t>深赛格</t>
    <phoneticPr fontId="10" type="noConversion"/>
  </si>
  <si>
    <t>000059.SZ</t>
    <phoneticPr fontId="10" type="noConversion"/>
  </si>
  <si>
    <t>华锦股份</t>
    <phoneticPr fontId="10" type="noConversion"/>
  </si>
  <si>
    <t>000060.SZ</t>
    <phoneticPr fontId="10" type="noConversion"/>
  </si>
  <si>
    <t>中金岭南</t>
    <phoneticPr fontId="10" type="noConversion"/>
  </si>
  <si>
    <t>000061.SZ</t>
    <phoneticPr fontId="10" type="noConversion"/>
  </si>
  <si>
    <t>农产品</t>
    <phoneticPr fontId="10" type="noConversion"/>
  </si>
  <si>
    <t>000062.SZ</t>
    <phoneticPr fontId="10" type="noConversion"/>
  </si>
  <si>
    <t>深圳华强</t>
    <phoneticPr fontId="10" type="noConversion"/>
  </si>
  <si>
    <t>000063.SZ</t>
    <phoneticPr fontId="10" type="noConversion"/>
  </si>
  <si>
    <t>中兴通讯</t>
    <phoneticPr fontId="10" type="noConversion"/>
  </si>
  <si>
    <t>000065.SZ</t>
    <phoneticPr fontId="10" type="noConversion"/>
  </si>
  <si>
    <t>北方国际</t>
    <phoneticPr fontId="10" type="noConversion"/>
  </si>
  <si>
    <t>000066.SZ</t>
    <phoneticPr fontId="10" type="noConversion"/>
  </si>
  <si>
    <t>长城电脑</t>
    <phoneticPr fontId="10" type="noConversion"/>
  </si>
  <si>
    <t>000068.SZ</t>
    <phoneticPr fontId="10" type="noConversion"/>
  </si>
  <si>
    <t>华控赛格</t>
    <phoneticPr fontId="10" type="noConversion"/>
  </si>
  <si>
    <t>000069.SZ</t>
    <phoneticPr fontId="10" type="noConversion"/>
  </si>
  <si>
    <t>华侨城A</t>
    <phoneticPr fontId="10" type="noConversion"/>
  </si>
  <si>
    <t>000070.SZ</t>
    <phoneticPr fontId="10" type="noConversion"/>
  </si>
  <si>
    <t>特发信息</t>
    <phoneticPr fontId="10" type="noConversion"/>
  </si>
  <si>
    <t>000078.SZ</t>
    <phoneticPr fontId="10" type="noConversion"/>
  </si>
  <si>
    <t>海王生物</t>
    <phoneticPr fontId="10" type="noConversion"/>
  </si>
  <si>
    <t>000088.SZ</t>
    <phoneticPr fontId="10" type="noConversion"/>
  </si>
  <si>
    <t>盐田港</t>
    <phoneticPr fontId="10" type="noConversion"/>
  </si>
  <si>
    <t>000089.SZ</t>
    <phoneticPr fontId="10" type="noConversion"/>
  </si>
  <si>
    <t>深圳机场</t>
    <phoneticPr fontId="10" type="noConversion"/>
  </si>
  <si>
    <t>000090.SZ</t>
    <phoneticPr fontId="10" type="noConversion"/>
  </si>
  <si>
    <t>天健集团</t>
    <phoneticPr fontId="10" type="noConversion"/>
  </si>
  <si>
    <t>000096.SZ</t>
    <phoneticPr fontId="10" type="noConversion"/>
  </si>
  <si>
    <t>广聚能源</t>
    <phoneticPr fontId="10" type="noConversion"/>
  </si>
  <si>
    <t>000099.SZ</t>
    <phoneticPr fontId="10" type="noConversion"/>
  </si>
  <si>
    <t>中信海直</t>
    <phoneticPr fontId="10" type="noConversion"/>
  </si>
  <si>
    <t>000100.SZ</t>
    <phoneticPr fontId="10" type="noConversion"/>
  </si>
  <si>
    <t>TCL集团</t>
    <phoneticPr fontId="10" type="noConversion"/>
  </si>
  <si>
    <t>000150.SZ</t>
    <phoneticPr fontId="10" type="noConversion"/>
  </si>
  <si>
    <t>宜华健康</t>
    <phoneticPr fontId="10" type="noConversion"/>
  </si>
  <si>
    <t>000151.SZ</t>
    <phoneticPr fontId="10" type="noConversion"/>
  </si>
  <si>
    <t>中成股份</t>
    <phoneticPr fontId="10" type="noConversion"/>
  </si>
  <si>
    <t>000153.SZ</t>
    <phoneticPr fontId="10" type="noConversion"/>
  </si>
  <si>
    <t>丰原药业</t>
    <phoneticPr fontId="10" type="noConversion"/>
  </si>
  <si>
    <t>000155.SZ</t>
    <phoneticPr fontId="10" type="noConversion"/>
  </si>
  <si>
    <t>*ST川化</t>
    <phoneticPr fontId="10" type="noConversion"/>
  </si>
  <si>
    <t>000156.SZ</t>
    <phoneticPr fontId="10" type="noConversion"/>
  </si>
  <si>
    <t>华数传媒</t>
    <phoneticPr fontId="10" type="noConversion"/>
  </si>
  <si>
    <t>000157.SZ</t>
    <phoneticPr fontId="10" type="noConversion"/>
  </si>
  <si>
    <t>中联重科</t>
    <phoneticPr fontId="10" type="noConversion"/>
  </si>
  <si>
    <t>000158.SZ</t>
    <phoneticPr fontId="10" type="noConversion"/>
  </si>
  <si>
    <t>常山股份</t>
    <phoneticPr fontId="10" type="noConversion"/>
  </si>
  <si>
    <t>000159.SZ</t>
    <phoneticPr fontId="10" type="noConversion"/>
  </si>
  <si>
    <t>国际实业</t>
    <phoneticPr fontId="10" type="noConversion"/>
  </si>
  <si>
    <t>000166.SZ</t>
    <phoneticPr fontId="10" type="noConversion"/>
  </si>
  <si>
    <t>申万宏源</t>
    <phoneticPr fontId="10" type="noConversion"/>
  </si>
  <si>
    <t>000301.SZ</t>
    <phoneticPr fontId="10" type="noConversion"/>
  </si>
  <si>
    <t>东方市场</t>
    <phoneticPr fontId="10" type="noConversion"/>
  </si>
  <si>
    <t>000333.SZ</t>
    <phoneticPr fontId="10" type="noConversion"/>
  </si>
  <si>
    <t>美的集团</t>
    <phoneticPr fontId="10" type="noConversion"/>
  </si>
  <si>
    <t>000338.SZ</t>
    <phoneticPr fontId="10" type="noConversion"/>
  </si>
  <si>
    <t>潍柴动力</t>
    <phoneticPr fontId="10" type="noConversion"/>
  </si>
  <si>
    <t>000400.SZ</t>
    <phoneticPr fontId="10" type="noConversion"/>
  </si>
  <si>
    <t>许继电气</t>
    <phoneticPr fontId="10" type="noConversion"/>
  </si>
  <si>
    <t>000401.SZ</t>
    <phoneticPr fontId="10" type="noConversion"/>
  </si>
  <si>
    <t>冀东水泥</t>
    <phoneticPr fontId="10" type="noConversion"/>
  </si>
  <si>
    <t>000402.SZ</t>
    <phoneticPr fontId="10" type="noConversion"/>
  </si>
  <si>
    <t>金融街</t>
    <phoneticPr fontId="10" type="noConversion"/>
  </si>
  <si>
    <t>000403.SZ</t>
    <phoneticPr fontId="10" type="noConversion"/>
  </si>
  <si>
    <t>ST生化</t>
    <phoneticPr fontId="10" type="noConversion"/>
  </si>
  <si>
    <t>000404.SZ</t>
    <phoneticPr fontId="10" type="noConversion"/>
  </si>
  <si>
    <t>华意压缩</t>
    <phoneticPr fontId="10" type="noConversion"/>
  </si>
  <si>
    <t>000407.SZ</t>
    <phoneticPr fontId="10" type="noConversion"/>
  </si>
  <si>
    <t>胜利股份</t>
    <phoneticPr fontId="10" type="noConversion"/>
  </si>
  <si>
    <t>000408.SZ</t>
    <phoneticPr fontId="10" type="noConversion"/>
  </si>
  <si>
    <t>*ST金源</t>
    <phoneticPr fontId="10" type="noConversion"/>
  </si>
  <si>
    <t>000409.SZ</t>
    <phoneticPr fontId="10" type="noConversion"/>
  </si>
  <si>
    <t>山东地矿</t>
    <phoneticPr fontId="10" type="noConversion"/>
  </si>
  <si>
    <t>000410.SZ</t>
    <phoneticPr fontId="10" type="noConversion"/>
  </si>
  <si>
    <t>沈阳机床</t>
    <phoneticPr fontId="10" type="noConversion"/>
  </si>
  <si>
    <t>000411.SZ</t>
    <phoneticPr fontId="10" type="noConversion"/>
  </si>
  <si>
    <t>英特集团</t>
    <phoneticPr fontId="10" type="noConversion"/>
  </si>
  <si>
    <t>000413.SZ</t>
    <phoneticPr fontId="10" type="noConversion"/>
  </si>
  <si>
    <t>东旭光电</t>
    <phoneticPr fontId="10" type="noConversion"/>
  </si>
  <si>
    <t>000415.SZ</t>
    <phoneticPr fontId="10" type="noConversion"/>
  </si>
  <si>
    <t>渤海金控</t>
    <phoneticPr fontId="10" type="noConversion"/>
  </si>
  <si>
    <t>000416.SZ</t>
    <phoneticPr fontId="10" type="noConversion"/>
  </si>
  <si>
    <t>民生控股</t>
    <phoneticPr fontId="10" type="noConversion"/>
  </si>
  <si>
    <t>000417.SZ</t>
    <phoneticPr fontId="10" type="noConversion"/>
  </si>
  <si>
    <t>合肥百货</t>
    <phoneticPr fontId="10" type="noConversion"/>
  </si>
  <si>
    <t>000418.SZ</t>
    <phoneticPr fontId="10" type="noConversion"/>
  </si>
  <si>
    <t>小天鹅A</t>
    <phoneticPr fontId="10" type="noConversion"/>
  </si>
  <si>
    <t>000419.SZ</t>
    <phoneticPr fontId="10" type="noConversion"/>
  </si>
  <si>
    <t>通程控股</t>
    <phoneticPr fontId="10" type="noConversion"/>
  </si>
  <si>
    <t>000420.SZ</t>
    <phoneticPr fontId="10" type="noConversion"/>
  </si>
  <si>
    <t>吉林化纤</t>
    <phoneticPr fontId="10" type="noConversion"/>
  </si>
  <si>
    <t>000421.SZ</t>
    <phoneticPr fontId="10" type="noConversion"/>
  </si>
  <si>
    <t>南京公用</t>
    <phoneticPr fontId="10" type="noConversion"/>
  </si>
  <si>
    <t>000422.SZ</t>
    <phoneticPr fontId="10" type="noConversion"/>
  </si>
  <si>
    <t>湖北宜化</t>
    <phoneticPr fontId="10" type="noConversion"/>
  </si>
  <si>
    <t>000423.SZ</t>
    <phoneticPr fontId="10" type="noConversion"/>
  </si>
  <si>
    <t>东阿阿胶</t>
    <phoneticPr fontId="10" type="noConversion"/>
  </si>
  <si>
    <t>000425.SZ</t>
    <phoneticPr fontId="10" type="noConversion"/>
  </si>
  <si>
    <t>徐工机械</t>
    <phoneticPr fontId="10" type="noConversion"/>
  </si>
  <si>
    <t>000426.SZ</t>
    <phoneticPr fontId="10" type="noConversion"/>
  </si>
  <si>
    <t>兴业矿业</t>
    <phoneticPr fontId="10" type="noConversion"/>
  </si>
  <si>
    <t>000428.SZ</t>
    <phoneticPr fontId="10" type="noConversion"/>
  </si>
  <si>
    <t>华天酒店</t>
    <phoneticPr fontId="10" type="noConversion"/>
  </si>
  <si>
    <t>000429.SZ</t>
    <phoneticPr fontId="10" type="noConversion"/>
  </si>
  <si>
    <t>粤高速A</t>
    <phoneticPr fontId="10" type="noConversion"/>
  </si>
  <si>
    <t>000430.SZ</t>
    <phoneticPr fontId="10" type="noConversion"/>
  </si>
  <si>
    <t>张家界</t>
    <phoneticPr fontId="10" type="noConversion"/>
  </si>
  <si>
    <t>000488.SZ</t>
    <phoneticPr fontId="10" type="noConversion"/>
  </si>
  <si>
    <t>晨鸣纸业</t>
    <phoneticPr fontId="10" type="noConversion"/>
  </si>
  <si>
    <t>000498.SZ</t>
    <phoneticPr fontId="10" type="noConversion"/>
  </si>
  <si>
    <t>山东路桥</t>
    <phoneticPr fontId="10" type="noConversion"/>
  </si>
  <si>
    <t>000501.SZ</t>
    <phoneticPr fontId="10" type="noConversion"/>
  </si>
  <si>
    <t>鄂武商A</t>
    <phoneticPr fontId="10" type="noConversion"/>
  </si>
  <si>
    <t>000502.SZ</t>
    <phoneticPr fontId="10" type="noConversion"/>
  </si>
  <si>
    <t>绿景控股</t>
    <phoneticPr fontId="10" type="noConversion"/>
  </si>
  <si>
    <t>000503.SZ</t>
    <phoneticPr fontId="10" type="noConversion"/>
  </si>
  <si>
    <t>海虹控股</t>
    <phoneticPr fontId="10" type="noConversion"/>
  </si>
  <si>
    <t>000504.SZ</t>
    <phoneticPr fontId="10" type="noConversion"/>
  </si>
  <si>
    <t>*ST生物</t>
    <phoneticPr fontId="10" type="noConversion"/>
  </si>
  <si>
    <t>000505.SZ</t>
    <phoneticPr fontId="10" type="noConversion"/>
  </si>
  <si>
    <t>*ST珠江</t>
    <phoneticPr fontId="10" type="noConversion"/>
  </si>
  <si>
    <t>000506.SZ</t>
    <phoneticPr fontId="10" type="noConversion"/>
  </si>
  <si>
    <t>中润资源</t>
    <phoneticPr fontId="10" type="noConversion"/>
  </si>
  <si>
    <t>000507.SZ</t>
    <phoneticPr fontId="10" type="noConversion"/>
  </si>
  <si>
    <t>珠海港</t>
    <phoneticPr fontId="10" type="noConversion"/>
  </si>
  <si>
    <t>000509.SZ</t>
    <phoneticPr fontId="10" type="noConversion"/>
  </si>
  <si>
    <t>华塑控股</t>
    <phoneticPr fontId="10" type="noConversion"/>
  </si>
  <si>
    <t>000510.SZ</t>
    <phoneticPr fontId="10" type="noConversion"/>
  </si>
  <si>
    <t>金路集团</t>
    <phoneticPr fontId="10" type="noConversion"/>
  </si>
  <si>
    <t>000511.SZ</t>
    <phoneticPr fontId="10" type="noConversion"/>
  </si>
  <si>
    <t>*ST烯碳</t>
    <phoneticPr fontId="10" type="noConversion"/>
  </si>
  <si>
    <t>000513.SZ</t>
    <phoneticPr fontId="10" type="noConversion"/>
  </si>
  <si>
    <t>丽珠集团</t>
    <phoneticPr fontId="10" type="noConversion"/>
  </si>
  <si>
    <t>000514.SZ</t>
    <phoneticPr fontId="10" type="noConversion"/>
  </si>
  <si>
    <t>渝开发</t>
    <phoneticPr fontId="10" type="noConversion"/>
  </si>
  <si>
    <t>000516.SZ</t>
    <phoneticPr fontId="10" type="noConversion"/>
  </si>
  <si>
    <t>国际医学</t>
    <phoneticPr fontId="10" type="noConversion"/>
  </si>
  <si>
    <t>000517.SZ</t>
    <phoneticPr fontId="10" type="noConversion"/>
  </si>
  <si>
    <t>荣安地产</t>
    <phoneticPr fontId="10" type="noConversion"/>
  </si>
  <si>
    <t>000518.SZ</t>
    <phoneticPr fontId="10" type="noConversion"/>
  </si>
  <si>
    <t>四环生物</t>
    <phoneticPr fontId="10" type="noConversion"/>
  </si>
  <si>
    <t>000519.SZ</t>
    <phoneticPr fontId="10" type="noConversion"/>
  </si>
  <si>
    <t>中兵红箭</t>
    <phoneticPr fontId="10" type="noConversion"/>
  </si>
  <si>
    <t>000520.SZ</t>
    <phoneticPr fontId="10" type="noConversion"/>
  </si>
  <si>
    <t>长航凤凰</t>
    <phoneticPr fontId="10" type="noConversion"/>
  </si>
  <si>
    <t>000521.SZ</t>
    <phoneticPr fontId="10" type="noConversion"/>
  </si>
  <si>
    <t>美菱电器</t>
    <phoneticPr fontId="10" type="noConversion"/>
  </si>
  <si>
    <t>000523.SZ</t>
    <phoneticPr fontId="10" type="noConversion"/>
  </si>
  <si>
    <t>广州浪奇</t>
    <phoneticPr fontId="10" type="noConversion"/>
  </si>
  <si>
    <t>000524.SZ</t>
    <phoneticPr fontId="10" type="noConversion"/>
  </si>
  <si>
    <t>岭南控股</t>
    <phoneticPr fontId="10" type="noConversion"/>
  </si>
  <si>
    <t>000525.SZ</t>
    <phoneticPr fontId="10" type="noConversion"/>
  </si>
  <si>
    <t>红太阳</t>
    <phoneticPr fontId="10" type="noConversion"/>
  </si>
  <si>
    <t>000526.SZ</t>
    <phoneticPr fontId="10" type="noConversion"/>
  </si>
  <si>
    <t>紫光学大</t>
    <phoneticPr fontId="10" type="noConversion"/>
  </si>
  <si>
    <t>000528.SZ</t>
    <phoneticPr fontId="10" type="noConversion"/>
  </si>
  <si>
    <t>柳工</t>
    <phoneticPr fontId="10" type="noConversion"/>
  </si>
  <si>
    <t>000529.SZ</t>
    <phoneticPr fontId="10" type="noConversion"/>
  </si>
  <si>
    <t>广弘控股</t>
    <phoneticPr fontId="10" type="noConversion"/>
  </si>
  <si>
    <t>000530.SZ</t>
    <phoneticPr fontId="10" type="noConversion"/>
  </si>
  <si>
    <t>大冷股份</t>
    <phoneticPr fontId="10" type="noConversion"/>
  </si>
  <si>
    <t>000531.SZ</t>
    <phoneticPr fontId="10" type="noConversion"/>
  </si>
  <si>
    <t>穗恒运A</t>
    <phoneticPr fontId="10" type="noConversion"/>
  </si>
  <si>
    <t>000532.SZ</t>
    <phoneticPr fontId="10" type="noConversion"/>
  </si>
  <si>
    <t>力合股份</t>
    <phoneticPr fontId="10" type="noConversion"/>
  </si>
  <si>
    <t>000533.SZ</t>
    <phoneticPr fontId="10" type="noConversion"/>
  </si>
  <si>
    <t>万家乐</t>
    <phoneticPr fontId="10" type="noConversion"/>
  </si>
  <si>
    <t>000534.SZ</t>
    <phoneticPr fontId="10" type="noConversion"/>
  </si>
  <si>
    <t>万泽股份</t>
    <phoneticPr fontId="10" type="noConversion"/>
  </si>
  <si>
    <t>000536.SZ</t>
    <phoneticPr fontId="10" type="noConversion"/>
  </si>
  <si>
    <t>华映科技</t>
    <phoneticPr fontId="10" type="noConversion"/>
  </si>
  <si>
    <t>000537.SZ</t>
    <phoneticPr fontId="10" type="noConversion"/>
  </si>
  <si>
    <t>广宇发展</t>
    <phoneticPr fontId="10" type="noConversion"/>
  </si>
  <si>
    <t>000538.SZ</t>
    <phoneticPr fontId="10" type="noConversion"/>
  </si>
  <si>
    <t>云南白药</t>
    <phoneticPr fontId="10" type="noConversion"/>
  </si>
  <si>
    <t>000539.SZ</t>
    <phoneticPr fontId="10" type="noConversion"/>
  </si>
  <si>
    <t>粤电力A</t>
    <phoneticPr fontId="10" type="noConversion"/>
  </si>
  <si>
    <t>000540.SZ</t>
    <phoneticPr fontId="10" type="noConversion"/>
  </si>
  <si>
    <t>中天城投</t>
    <phoneticPr fontId="10" type="noConversion"/>
  </si>
  <si>
    <t>000541.SZ</t>
    <phoneticPr fontId="10" type="noConversion"/>
  </si>
  <si>
    <t>佛山照明</t>
    <phoneticPr fontId="10" type="noConversion"/>
  </si>
  <si>
    <t>000543.SZ</t>
    <phoneticPr fontId="10" type="noConversion"/>
  </si>
  <si>
    <t>皖能电力</t>
    <phoneticPr fontId="10" type="noConversion"/>
  </si>
  <si>
    <t>000544.SZ</t>
    <phoneticPr fontId="10" type="noConversion"/>
  </si>
  <si>
    <t>中原环保</t>
    <phoneticPr fontId="10" type="noConversion"/>
  </si>
  <si>
    <t>000545.SZ</t>
    <phoneticPr fontId="10" type="noConversion"/>
  </si>
  <si>
    <t>金浦钛业</t>
    <phoneticPr fontId="10" type="noConversion"/>
  </si>
  <si>
    <t>000546.SZ</t>
    <phoneticPr fontId="10" type="noConversion"/>
  </si>
  <si>
    <t>金圆股份</t>
    <phoneticPr fontId="10" type="noConversion"/>
  </si>
  <si>
    <t>000547.SZ</t>
    <phoneticPr fontId="10" type="noConversion"/>
  </si>
  <si>
    <t>航天发展</t>
    <phoneticPr fontId="10" type="noConversion"/>
  </si>
  <si>
    <t>000548.SZ</t>
    <phoneticPr fontId="10" type="noConversion"/>
  </si>
  <si>
    <t>湖南投资</t>
    <phoneticPr fontId="10" type="noConversion"/>
  </si>
  <si>
    <t>000550.SZ</t>
    <phoneticPr fontId="10" type="noConversion"/>
  </si>
  <si>
    <t>江铃汽车</t>
    <phoneticPr fontId="10" type="noConversion"/>
  </si>
  <si>
    <t>000551.SZ</t>
    <phoneticPr fontId="10" type="noConversion"/>
  </si>
  <si>
    <t>创元科技</t>
    <phoneticPr fontId="10" type="noConversion"/>
  </si>
  <si>
    <t>000552.SZ</t>
    <phoneticPr fontId="10" type="noConversion"/>
  </si>
  <si>
    <t>靖远煤电</t>
    <phoneticPr fontId="10" type="noConversion"/>
  </si>
  <si>
    <t>000553.SZ</t>
    <phoneticPr fontId="10" type="noConversion"/>
  </si>
  <si>
    <t>沙隆达A</t>
    <phoneticPr fontId="10" type="noConversion"/>
  </si>
  <si>
    <t>000554.SZ</t>
    <phoneticPr fontId="10" type="noConversion"/>
  </si>
  <si>
    <t>泰山石油</t>
    <phoneticPr fontId="10" type="noConversion"/>
  </si>
  <si>
    <t>000555.SZ</t>
    <phoneticPr fontId="10" type="noConversion"/>
  </si>
  <si>
    <t>神州信息</t>
    <phoneticPr fontId="10" type="noConversion"/>
  </si>
  <si>
    <t>000557.SZ</t>
    <phoneticPr fontId="10" type="noConversion"/>
  </si>
  <si>
    <t>西部创业</t>
    <phoneticPr fontId="10" type="noConversion"/>
  </si>
  <si>
    <t>000558.SZ</t>
    <phoneticPr fontId="10" type="noConversion"/>
  </si>
  <si>
    <t>莱茵体育</t>
    <phoneticPr fontId="10" type="noConversion"/>
  </si>
  <si>
    <t>000559.SZ</t>
    <phoneticPr fontId="10" type="noConversion"/>
  </si>
  <si>
    <t>万向钱潮</t>
    <phoneticPr fontId="10" type="noConversion"/>
  </si>
  <si>
    <t>000560.SZ</t>
    <phoneticPr fontId="10" type="noConversion"/>
  </si>
  <si>
    <t>昆百大A</t>
    <phoneticPr fontId="10" type="noConversion"/>
  </si>
  <si>
    <t>000561.SZ</t>
    <phoneticPr fontId="10" type="noConversion"/>
  </si>
  <si>
    <t>烽火电子</t>
    <phoneticPr fontId="10" type="noConversion"/>
  </si>
  <si>
    <t>000563.SZ</t>
    <phoneticPr fontId="10" type="noConversion"/>
  </si>
  <si>
    <t>陕国投A</t>
    <phoneticPr fontId="10" type="noConversion"/>
  </si>
  <si>
    <t>000564.SZ</t>
    <phoneticPr fontId="10" type="noConversion"/>
  </si>
  <si>
    <t>西安民生</t>
    <phoneticPr fontId="10" type="noConversion"/>
  </si>
  <si>
    <t>000565.SZ</t>
    <phoneticPr fontId="10" type="noConversion"/>
  </si>
  <si>
    <t>渝三峡A</t>
    <phoneticPr fontId="10" type="noConversion"/>
  </si>
  <si>
    <t>000566.SZ</t>
    <phoneticPr fontId="10" type="noConversion"/>
  </si>
  <si>
    <t>海南海药</t>
    <phoneticPr fontId="10" type="noConversion"/>
  </si>
  <si>
    <t>000567.SZ</t>
    <phoneticPr fontId="10" type="noConversion"/>
  </si>
  <si>
    <t>海德股份</t>
    <phoneticPr fontId="10" type="noConversion"/>
  </si>
  <si>
    <t>000568.SZ</t>
    <phoneticPr fontId="10" type="noConversion"/>
  </si>
  <si>
    <t>泸州老窖</t>
    <phoneticPr fontId="10" type="noConversion"/>
  </si>
  <si>
    <t>000570.SZ</t>
    <phoneticPr fontId="10" type="noConversion"/>
  </si>
  <si>
    <t>苏常柴A</t>
    <phoneticPr fontId="10" type="noConversion"/>
  </si>
  <si>
    <t>000571.SZ</t>
    <phoneticPr fontId="10" type="noConversion"/>
  </si>
  <si>
    <t>新大洲A</t>
    <phoneticPr fontId="10" type="noConversion"/>
  </si>
  <si>
    <t>000572.SZ</t>
    <phoneticPr fontId="10" type="noConversion"/>
  </si>
  <si>
    <t>海马汽车</t>
    <phoneticPr fontId="10" type="noConversion"/>
  </si>
  <si>
    <t>000573.SZ</t>
    <phoneticPr fontId="10" type="noConversion"/>
  </si>
  <si>
    <t>粤宏远A</t>
    <phoneticPr fontId="10" type="noConversion"/>
  </si>
  <si>
    <t>000576.SZ</t>
    <phoneticPr fontId="10" type="noConversion"/>
  </si>
  <si>
    <t>广东甘化</t>
    <phoneticPr fontId="10" type="noConversion"/>
  </si>
  <si>
    <t>000581.SZ</t>
    <phoneticPr fontId="10" type="noConversion"/>
  </si>
  <si>
    <t>威孚高科</t>
    <phoneticPr fontId="10" type="noConversion"/>
  </si>
  <si>
    <t>000582.SZ</t>
    <phoneticPr fontId="10" type="noConversion"/>
  </si>
  <si>
    <t>北部湾港</t>
    <phoneticPr fontId="10" type="noConversion"/>
  </si>
  <si>
    <t>000584.SZ</t>
    <phoneticPr fontId="10" type="noConversion"/>
  </si>
  <si>
    <t>友利控股</t>
    <phoneticPr fontId="10" type="noConversion"/>
  </si>
  <si>
    <t>000585.SZ</t>
    <phoneticPr fontId="10" type="noConversion"/>
  </si>
  <si>
    <t>东北电气</t>
    <phoneticPr fontId="10" type="noConversion"/>
  </si>
  <si>
    <t>000586.SZ</t>
    <phoneticPr fontId="10" type="noConversion"/>
  </si>
  <si>
    <t>汇源通信</t>
    <phoneticPr fontId="10" type="noConversion"/>
  </si>
  <si>
    <t>000587.SZ</t>
    <phoneticPr fontId="10" type="noConversion"/>
  </si>
  <si>
    <t>金洲慈航</t>
    <phoneticPr fontId="10" type="noConversion"/>
  </si>
  <si>
    <t>000589.SZ</t>
    <phoneticPr fontId="10" type="noConversion"/>
  </si>
  <si>
    <t>黔轮胎A</t>
    <phoneticPr fontId="10" type="noConversion"/>
  </si>
  <si>
    <t>000590.SZ</t>
    <phoneticPr fontId="10" type="noConversion"/>
  </si>
  <si>
    <t>启迪古汉</t>
    <phoneticPr fontId="10" type="noConversion"/>
  </si>
  <si>
    <t>000591.SZ</t>
    <phoneticPr fontId="10" type="noConversion"/>
  </si>
  <si>
    <t>太阳能</t>
    <phoneticPr fontId="10" type="noConversion"/>
  </si>
  <si>
    <t>000592.SZ</t>
    <phoneticPr fontId="10" type="noConversion"/>
  </si>
  <si>
    <t>平潭发展</t>
    <phoneticPr fontId="10" type="noConversion"/>
  </si>
  <si>
    <t>000593.SZ</t>
    <phoneticPr fontId="10" type="noConversion"/>
  </si>
  <si>
    <t>大通燃气</t>
    <phoneticPr fontId="10" type="noConversion"/>
  </si>
  <si>
    <t>000595.SZ</t>
    <phoneticPr fontId="10" type="noConversion"/>
  </si>
  <si>
    <t>宝塔实业</t>
    <phoneticPr fontId="10" type="noConversion"/>
  </si>
  <si>
    <t>000596.SZ</t>
    <phoneticPr fontId="10" type="noConversion"/>
  </si>
  <si>
    <t>古井贡酒</t>
    <phoneticPr fontId="10" type="noConversion"/>
  </si>
  <si>
    <t>000597.SZ</t>
    <phoneticPr fontId="10" type="noConversion"/>
  </si>
  <si>
    <t>东北制药</t>
    <phoneticPr fontId="10" type="noConversion"/>
  </si>
  <si>
    <t>000598.SZ</t>
    <phoneticPr fontId="10" type="noConversion"/>
  </si>
  <si>
    <t>兴蓉环境</t>
    <phoneticPr fontId="10" type="noConversion"/>
  </si>
  <si>
    <t>000599.SZ</t>
    <phoneticPr fontId="10" type="noConversion"/>
  </si>
  <si>
    <t>青岛双星</t>
    <phoneticPr fontId="10" type="noConversion"/>
  </si>
  <si>
    <t>000600.SZ</t>
    <phoneticPr fontId="10" type="noConversion"/>
  </si>
  <si>
    <t>建投能源</t>
    <phoneticPr fontId="10" type="noConversion"/>
  </si>
  <si>
    <t>000601.SZ</t>
    <phoneticPr fontId="10" type="noConversion"/>
  </si>
  <si>
    <t>韶能股份</t>
    <phoneticPr fontId="10" type="noConversion"/>
  </si>
  <si>
    <t>000603.SZ</t>
    <phoneticPr fontId="10" type="noConversion"/>
  </si>
  <si>
    <t>盛达矿业</t>
    <phoneticPr fontId="10" type="noConversion"/>
  </si>
  <si>
    <t>000605.SZ</t>
    <phoneticPr fontId="10" type="noConversion"/>
  </si>
  <si>
    <t>渤海股份</t>
    <phoneticPr fontId="10" type="noConversion"/>
  </si>
  <si>
    <t>000606.SZ</t>
    <phoneticPr fontId="10" type="noConversion"/>
  </si>
  <si>
    <t>*ST易桥</t>
    <phoneticPr fontId="10" type="noConversion"/>
  </si>
  <si>
    <t>000607.SZ</t>
    <phoneticPr fontId="10" type="noConversion"/>
  </si>
  <si>
    <t>华媒控股</t>
    <phoneticPr fontId="10" type="noConversion"/>
  </si>
  <si>
    <t>000608.SZ</t>
    <phoneticPr fontId="10" type="noConversion"/>
  </si>
  <si>
    <t>阳光股份</t>
    <phoneticPr fontId="10" type="noConversion"/>
  </si>
  <si>
    <t>000609.SZ</t>
    <phoneticPr fontId="10" type="noConversion"/>
  </si>
  <si>
    <t>绵石投资</t>
    <phoneticPr fontId="10" type="noConversion"/>
  </si>
  <si>
    <t>000610.SZ</t>
    <phoneticPr fontId="10" type="noConversion"/>
  </si>
  <si>
    <t>西安旅游</t>
    <phoneticPr fontId="10" type="noConversion"/>
  </si>
  <si>
    <t>000611.SZ</t>
    <phoneticPr fontId="10" type="noConversion"/>
  </si>
  <si>
    <t>*ST天首</t>
    <phoneticPr fontId="10" type="noConversion"/>
  </si>
  <si>
    <t>000612.SZ</t>
    <phoneticPr fontId="10" type="noConversion"/>
  </si>
  <si>
    <t>焦作万方</t>
    <phoneticPr fontId="10" type="noConversion"/>
  </si>
  <si>
    <t>000613.SZ</t>
    <phoneticPr fontId="10" type="noConversion"/>
  </si>
  <si>
    <t>大东海A</t>
    <phoneticPr fontId="10" type="noConversion"/>
  </si>
  <si>
    <t>000615.SZ</t>
    <phoneticPr fontId="10" type="noConversion"/>
  </si>
  <si>
    <t>京汉股份</t>
    <phoneticPr fontId="10" type="noConversion"/>
  </si>
  <si>
    <t>000616.SZ</t>
    <phoneticPr fontId="10" type="noConversion"/>
  </si>
  <si>
    <t>海航投资</t>
    <phoneticPr fontId="10" type="noConversion"/>
  </si>
  <si>
    <t>000617.SZ</t>
    <phoneticPr fontId="10" type="noConversion"/>
  </si>
  <si>
    <t>石油济柴</t>
    <phoneticPr fontId="10" type="noConversion"/>
  </si>
  <si>
    <t>000619.SZ</t>
    <phoneticPr fontId="10" type="noConversion"/>
  </si>
  <si>
    <t>海螺型材</t>
    <phoneticPr fontId="10" type="noConversion"/>
  </si>
  <si>
    <t>000620.SZ</t>
    <phoneticPr fontId="10" type="noConversion"/>
  </si>
  <si>
    <t>新华联</t>
    <phoneticPr fontId="10" type="noConversion"/>
  </si>
  <si>
    <t>000622.SZ</t>
    <phoneticPr fontId="10" type="noConversion"/>
  </si>
  <si>
    <t>*ST恒立</t>
    <phoneticPr fontId="10" type="noConversion"/>
  </si>
  <si>
    <t>000623.SZ</t>
    <phoneticPr fontId="10" type="noConversion"/>
  </si>
  <si>
    <t>吉林敖东</t>
    <phoneticPr fontId="10" type="noConversion"/>
  </si>
  <si>
    <t>000625.SZ</t>
    <phoneticPr fontId="10" type="noConversion"/>
  </si>
  <si>
    <t>长安汽车</t>
    <phoneticPr fontId="10" type="noConversion"/>
  </si>
  <si>
    <t>000626.SZ</t>
    <phoneticPr fontId="10" type="noConversion"/>
  </si>
  <si>
    <t>远大控股</t>
    <phoneticPr fontId="10" type="noConversion"/>
  </si>
  <si>
    <t>000627.SZ</t>
    <phoneticPr fontId="10" type="noConversion"/>
  </si>
  <si>
    <t>天茂集团</t>
    <phoneticPr fontId="10" type="noConversion"/>
  </si>
  <si>
    <t>000628.SZ</t>
    <phoneticPr fontId="10" type="noConversion"/>
  </si>
  <si>
    <t>高新发展</t>
    <phoneticPr fontId="10" type="noConversion"/>
  </si>
  <si>
    <t>000629.SZ</t>
    <phoneticPr fontId="10" type="noConversion"/>
  </si>
  <si>
    <t>*ST钒钛</t>
    <phoneticPr fontId="10" type="noConversion"/>
  </si>
  <si>
    <t>000630.SZ</t>
    <phoneticPr fontId="10" type="noConversion"/>
  </si>
  <si>
    <t>铜陵有色</t>
    <phoneticPr fontId="10" type="noConversion"/>
  </si>
  <si>
    <t>000631.SZ</t>
    <phoneticPr fontId="10" type="noConversion"/>
  </si>
  <si>
    <t>顺发恒业</t>
    <phoneticPr fontId="10" type="noConversion"/>
  </si>
  <si>
    <t>000632.SZ</t>
    <phoneticPr fontId="10" type="noConversion"/>
  </si>
  <si>
    <t>三木集团</t>
    <phoneticPr fontId="10" type="noConversion"/>
  </si>
  <si>
    <t>000633.SZ</t>
    <phoneticPr fontId="10" type="noConversion"/>
  </si>
  <si>
    <t>*ST合金</t>
    <phoneticPr fontId="10" type="noConversion"/>
  </si>
  <si>
    <t>000635.SZ</t>
    <phoneticPr fontId="10" type="noConversion"/>
  </si>
  <si>
    <t>英力特</t>
    <phoneticPr fontId="10" type="noConversion"/>
  </si>
  <si>
    <t>000636.SZ</t>
    <phoneticPr fontId="10" type="noConversion"/>
  </si>
  <si>
    <t>风华高科</t>
    <phoneticPr fontId="10" type="noConversion"/>
  </si>
  <si>
    <t>000637.SZ</t>
    <phoneticPr fontId="10" type="noConversion"/>
  </si>
  <si>
    <t>茂化实华</t>
    <phoneticPr fontId="10" type="noConversion"/>
  </si>
  <si>
    <t>000638.SZ</t>
    <phoneticPr fontId="10" type="noConversion"/>
  </si>
  <si>
    <t>万方发展</t>
    <phoneticPr fontId="10" type="noConversion"/>
  </si>
  <si>
    <t>000639.SZ</t>
    <phoneticPr fontId="10" type="noConversion"/>
  </si>
  <si>
    <t>西王食品</t>
    <phoneticPr fontId="10" type="noConversion"/>
  </si>
  <si>
    <t>000650.SZ</t>
    <phoneticPr fontId="10" type="noConversion"/>
  </si>
  <si>
    <t>仁和药业</t>
    <phoneticPr fontId="10" type="noConversion"/>
  </si>
  <si>
    <t>000651.SZ</t>
    <phoneticPr fontId="10" type="noConversion"/>
  </si>
  <si>
    <t>格力电器</t>
    <phoneticPr fontId="10" type="noConversion"/>
  </si>
  <si>
    <t>000652.SZ</t>
    <phoneticPr fontId="10" type="noConversion"/>
  </si>
  <si>
    <t>泰达股份</t>
    <phoneticPr fontId="10" type="noConversion"/>
  </si>
  <si>
    <t>000655.SZ</t>
    <phoneticPr fontId="10" type="noConversion"/>
  </si>
  <si>
    <t>金岭矿业</t>
    <phoneticPr fontId="10" type="noConversion"/>
  </si>
  <si>
    <t>000656.SZ</t>
    <phoneticPr fontId="10" type="noConversion"/>
  </si>
  <si>
    <t>金科股份</t>
    <phoneticPr fontId="10" type="noConversion"/>
  </si>
  <si>
    <t>000657.SZ</t>
    <phoneticPr fontId="10" type="noConversion"/>
  </si>
  <si>
    <t>中钨高新</t>
    <phoneticPr fontId="10" type="noConversion"/>
  </si>
  <si>
    <t>000659.SZ</t>
    <phoneticPr fontId="10" type="noConversion"/>
  </si>
  <si>
    <t>珠海中富</t>
    <phoneticPr fontId="10" type="noConversion"/>
  </si>
  <si>
    <t>000661.SZ</t>
    <phoneticPr fontId="10" type="noConversion"/>
  </si>
  <si>
    <t>长春高新</t>
    <phoneticPr fontId="10" type="noConversion"/>
  </si>
  <si>
    <t>000662.SZ</t>
    <phoneticPr fontId="10" type="noConversion"/>
  </si>
  <si>
    <t>天夏智慧</t>
    <phoneticPr fontId="10" type="noConversion"/>
  </si>
  <si>
    <t>000663.SZ</t>
    <phoneticPr fontId="10" type="noConversion"/>
  </si>
  <si>
    <t>永安林业</t>
    <phoneticPr fontId="10" type="noConversion"/>
  </si>
  <si>
    <t>000665.SZ</t>
    <phoneticPr fontId="10" type="noConversion"/>
  </si>
  <si>
    <t>湖北广电</t>
    <phoneticPr fontId="10" type="noConversion"/>
  </si>
  <si>
    <t>000666.SZ</t>
    <phoneticPr fontId="10" type="noConversion"/>
  </si>
  <si>
    <t>经纬纺机</t>
    <phoneticPr fontId="10" type="noConversion"/>
  </si>
  <si>
    <t>000667.SZ</t>
    <phoneticPr fontId="10" type="noConversion"/>
  </si>
  <si>
    <t>美好置业</t>
    <phoneticPr fontId="10" type="noConversion"/>
  </si>
  <si>
    <t>000668.SZ</t>
    <phoneticPr fontId="10" type="noConversion"/>
  </si>
  <si>
    <t>荣丰控股</t>
    <phoneticPr fontId="10" type="noConversion"/>
  </si>
  <si>
    <t>000669.SZ</t>
    <phoneticPr fontId="10" type="noConversion"/>
  </si>
  <si>
    <t>金鸿能源</t>
    <phoneticPr fontId="10" type="noConversion"/>
  </si>
  <si>
    <t>000670.SZ</t>
    <phoneticPr fontId="10" type="noConversion"/>
  </si>
  <si>
    <t>*ST盈方</t>
    <phoneticPr fontId="10" type="noConversion"/>
  </si>
  <si>
    <t>000671.SZ</t>
    <phoneticPr fontId="10" type="noConversion"/>
  </si>
  <si>
    <t>阳光城</t>
    <phoneticPr fontId="10" type="noConversion"/>
  </si>
  <si>
    <t>000672.SZ</t>
    <phoneticPr fontId="10" type="noConversion"/>
  </si>
  <si>
    <t>上峰水泥</t>
    <phoneticPr fontId="10" type="noConversion"/>
  </si>
  <si>
    <t>000673.SZ</t>
    <phoneticPr fontId="10" type="noConversion"/>
  </si>
  <si>
    <t>当代东方</t>
    <phoneticPr fontId="10" type="noConversion"/>
  </si>
  <si>
    <t>000676.SZ</t>
    <phoneticPr fontId="10" type="noConversion"/>
  </si>
  <si>
    <t>智度股份</t>
    <phoneticPr fontId="10" type="noConversion"/>
  </si>
  <si>
    <t>000677.SZ</t>
    <phoneticPr fontId="10" type="noConversion"/>
  </si>
  <si>
    <t>恒天海龙</t>
    <phoneticPr fontId="10" type="noConversion"/>
  </si>
  <si>
    <t>000678.SZ</t>
    <phoneticPr fontId="10" type="noConversion"/>
  </si>
  <si>
    <t>襄阳轴承</t>
    <phoneticPr fontId="10" type="noConversion"/>
  </si>
  <si>
    <t>000679.SZ</t>
    <phoneticPr fontId="10" type="noConversion"/>
  </si>
  <si>
    <t>大连友谊</t>
    <phoneticPr fontId="10" type="noConversion"/>
  </si>
  <si>
    <t>000680.SZ</t>
    <phoneticPr fontId="10" type="noConversion"/>
  </si>
  <si>
    <t>山推股份</t>
    <phoneticPr fontId="10" type="noConversion"/>
  </si>
  <si>
    <t>000681.SZ</t>
    <phoneticPr fontId="10" type="noConversion"/>
  </si>
  <si>
    <t>视觉中国</t>
    <phoneticPr fontId="10" type="noConversion"/>
  </si>
  <si>
    <t>000682.SZ</t>
    <phoneticPr fontId="10" type="noConversion"/>
  </si>
  <si>
    <t>东方电子</t>
    <phoneticPr fontId="10" type="noConversion"/>
  </si>
  <si>
    <t>000683.SZ</t>
    <phoneticPr fontId="10" type="noConversion"/>
  </si>
  <si>
    <t>远兴能源</t>
    <phoneticPr fontId="10" type="noConversion"/>
  </si>
  <si>
    <t>000685.SZ</t>
    <phoneticPr fontId="10" type="noConversion"/>
  </si>
  <si>
    <t>中山公用</t>
    <phoneticPr fontId="10" type="noConversion"/>
  </si>
  <si>
    <t>000686.SZ</t>
    <phoneticPr fontId="10" type="noConversion"/>
  </si>
  <si>
    <t>东北证券</t>
    <phoneticPr fontId="10" type="noConversion"/>
  </si>
  <si>
    <t>000687.SZ</t>
    <phoneticPr fontId="10" type="noConversion"/>
  </si>
  <si>
    <t>华讯方舟</t>
    <phoneticPr fontId="10" type="noConversion"/>
  </si>
  <si>
    <t>000688.SZ</t>
    <phoneticPr fontId="10" type="noConversion"/>
  </si>
  <si>
    <t>建新矿业</t>
    <phoneticPr fontId="10" type="noConversion"/>
  </si>
  <si>
    <t>000690.SZ</t>
    <phoneticPr fontId="10" type="noConversion"/>
  </si>
  <si>
    <t>宝新能源</t>
    <phoneticPr fontId="10" type="noConversion"/>
  </si>
  <si>
    <t>000691.SZ</t>
    <phoneticPr fontId="10" type="noConversion"/>
  </si>
  <si>
    <t>ST亚太</t>
    <phoneticPr fontId="10" type="noConversion"/>
  </si>
  <si>
    <t>000692.SZ</t>
    <phoneticPr fontId="10" type="noConversion"/>
  </si>
  <si>
    <t>惠天热电</t>
    <phoneticPr fontId="10" type="noConversion"/>
  </si>
  <si>
    <t>000693.SZ</t>
    <phoneticPr fontId="10" type="noConversion"/>
  </si>
  <si>
    <t>ST华泽</t>
    <phoneticPr fontId="10" type="noConversion"/>
  </si>
  <si>
    <t>000695.SZ</t>
    <phoneticPr fontId="10" type="noConversion"/>
  </si>
  <si>
    <t>滨海能源</t>
    <phoneticPr fontId="10" type="noConversion"/>
  </si>
  <si>
    <t>000697.SZ</t>
    <phoneticPr fontId="10" type="noConversion"/>
  </si>
  <si>
    <t>炼石有色</t>
    <phoneticPr fontId="10" type="noConversion"/>
  </si>
  <si>
    <t>000698.SZ</t>
    <phoneticPr fontId="10" type="noConversion"/>
  </si>
  <si>
    <t>沈阳化工</t>
    <phoneticPr fontId="10" type="noConversion"/>
  </si>
  <si>
    <t>000700.SZ</t>
    <phoneticPr fontId="10" type="noConversion"/>
  </si>
  <si>
    <t>模塑科技</t>
    <phoneticPr fontId="10" type="noConversion"/>
  </si>
  <si>
    <t>000701.SZ</t>
    <phoneticPr fontId="10" type="noConversion"/>
  </si>
  <si>
    <t>厦门信达</t>
    <phoneticPr fontId="10" type="noConversion"/>
  </si>
  <si>
    <t>000702.SZ</t>
    <phoneticPr fontId="10" type="noConversion"/>
  </si>
  <si>
    <t>正虹科技</t>
    <phoneticPr fontId="10" type="noConversion"/>
  </si>
  <si>
    <t>000703.SZ</t>
    <phoneticPr fontId="10" type="noConversion"/>
  </si>
  <si>
    <t>恒逸石化</t>
    <phoneticPr fontId="10" type="noConversion"/>
  </si>
  <si>
    <t>000705.SZ</t>
    <phoneticPr fontId="10" type="noConversion"/>
  </si>
  <si>
    <t>浙江震元</t>
    <phoneticPr fontId="10" type="noConversion"/>
  </si>
  <si>
    <t>000707.SZ</t>
    <phoneticPr fontId="10" type="noConversion"/>
  </si>
  <si>
    <t>双环科技</t>
    <phoneticPr fontId="10" type="noConversion"/>
  </si>
  <si>
    <t>000708.SZ</t>
    <phoneticPr fontId="10" type="noConversion"/>
  </si>
  <si>
    <t>大冶特钢</t>
    <phoneticPr fontId="10" type="noConversion"/>
  </si>
  <si>
    <t>000709.SZ</t>
    <phoneticPr fontId="10" type="noConversion"/>
  </si>
  <si>
    <t>河钢股份</t>
    <phoneticPr fontId="10" type="noConversion"/>
  </si>
  <si>
    <t>000710.SZ</t>
    <phoneticPr fontId="10" type="noConversion"/>
  </si>
  <si>
    <t>天兴仪表</t>
    <phoneticPr fontId="10" type="noConversion"/>
  </si>
  <si>
    <t>000711.SZ</t>
    <phoneticPr fontId="10" type="noConversion"/>
  </si>
  <si>
    <t>京蓝科技</t>
    <phoneticPr fontId="10" type="noConversion"/>
  </si>
  <si>
    <t>000712.SZ</t>
    <phoneticPr fontId="10" type="noConversion"/>
  </si>
  <si>
    <t>锦龙股份</t>
    <phoneticPr fontId="10" type="noConversion"/>
  </si>
  <si>
    <t>000713.SZ</t>
    <phoneticPr fontId="10" type="noConversion"/>
  </si>
  <si>
    <t>丰乐种业</t>
    <phoneticPr fontId="10" type="noConversion"/>
  </si>
  <si>
    <t>000715.SZ</t>
    <phoneticPr fontId="10" type="noConversion"/>
  </si>
  <si>
    <t>中兴商业</t>
    <phoneticPr fontId="10" type="noConversion"/>
  </si>
  <si>
    <t>000716.SZ</t>
    <phoneticPr fontId="10" type="noConversion"/>
  </si>
  <si>
    <t>黑芝麻</t>
    <phoneticPr fontId="10" type="noConversion"/>
  </si>
  <si>
    <t>000717.SZ</t>
    <phoneticPr fontId="10" type="noConversion"/>
  </si>
  <si>
    <t>*ST韶钢</t>
    <phoneticPr fontId="10" type="noConversion"/>
  </si>
  <si>
    <t>000718.SZ</t>
    <phoneticPr fontId="10" type="noConversion"/>
  </si>
  <si>
    <t>苏宁环球</t>
    <phoneticPr fontId="10" type="noConversion"/>
  </si>
  <si>
    <t>000719.SZ</t>
    <phoneticPr fontId="10" type="noConversion"/>
  </si>
  <si>
    <t>大地传媒</t>
    <phoneticPr fontId="10" type="noConversion"/>
  </si>
  <si>
    <t>000720.SZ</t>
    <phoneticPr fontId="10" type="noConversion"/>
  </si>
  <si>
    <t>新能泰山</t>
    <phoneticPr fontId="10" type="noConversion"/>
  </si>
  <si>
    <t>000721.SZ</t>
    <phoneticPr fontId="10" type="noConversion"/>
  </si>
  <si>
    <t>西安饮食</t>
    <phoneticPr fontId="10" type="noConversion"/>
  </si>
  <si>
    <t>000722.SZ</t>
    <phoneticPr fontId="10" type="noConversion"/>
  </si>
  <si>
    <t>湖南发展</t>
    <phoneticPr fontId="10" type="noConversion"/>
  </si>
  <si>
    <t>000723.SZ</t>
    <phoneticPr fontId="10" type="noConversion"/>
  </si>
  <si>
    <t>美锦能源</t>
    <phoneticPr fontId="10" type="noConversion"/>
  </si>
  <si>
    <t>000725.SZ</t>
    <phoneticPr fontId="10" type="noConversion"/>
  </si>
  <si>
    <t>京东方A</t>
    <phoneticPr fontId="10" type="noConversion"/>
  </si>
  <si>
    <t>000726.SZ</t>
    <phoneticPr fontId="10" type="noConversion"/>
  </si>
  <si>
    <t>鲁泰A</t>
    <phoneticPr fontId="10" type="noConversion"/>
  </si>
  <si>
    <t>000727.SZ</t>
    <phoneticPr fontId="10" type="noConversion"/>
  </si>
  <si>
    <t>华东科技</t>
    <phoneticPr fontId="10" type="noConversion"/>
  </si>
  <si>
    <t>000728.SZ</t>
    <phoneticPr fontId="10" type="noConversion"/>
  </si>
  <si>
    <t>国元证券</t>
    <phoneticPr fontId="10" type="noConversion"/>
  </si>
  <si>
    <t>000729.SZ</t>
    <phoneticPr fontId="10" type="noConversion"/>
  </si>
  <si>
    <t>燕京啤酒</t>
    <phoneticPr fontId="10" type="noConversion"/>
  </si>
  <si>
    <t>000731.SZ</t>
    <phoneticPr fontId="10" type="noConversion"/>
  </si>
  <si>
    <t>四川美丰</t>
    <phoneticPr fontId="10" type="noConversion"/>
  </si>
  <si>
    <t>000732.SZ</t>
    <phoneticPr fontId="10" type="noConversion"/>
  </si>
  <si>
    <t>泰禾集团</t>
    <phoneticPr fontId="10" type="noConversion"/>
  </si>
  <si>
    <t>000733.SZ</t>
    <phoneticPr fontId="10" type="noConversion"/>
  </si>
  <si>
    <t>振华科技</t>
    <phoneticPr fontId="10" type="noConversion"/>
  </si>
  <si>
    <t>000735.SZ</t>
    <phoneticPr fontId="10" type="noConversion"/>
  </si>
  <si>
    <t>罗牛山</t>
    <phoneticPr fontId="10" type="noConversion"/>
  </si>
  <si>
    <t>000736.SZ</t>
    <phoneticPr fontId="10" type="noConversion"/>
  </si>
  <si>
    <t>中房地产</t>
    <phoneticPr fontId="10" type="noConversion"/>
  </si>
  <si>
    <t>000737.SZ</t>
    <phoneticPr fontId="10" type="noConversion"/>
  </si>
  <si>
    <t>南风化工</t>
    <phoneticPr fontId="10" type="noConversion"/>
  </si>
  <si>
    <t>000738.SZ</t>
    <phoneticPr fontId="10" type="noConversion"/>
  </si>
  <si>
    <t>中航动控</t>
    <phoneticPr fontId="10" type="noConversion"/>
  </si>
  <si>
    <t>000739.SZ</t>
    <phoneticPr fontId="10" type="noConversion"/>
  </si>
  <si>
    <t>普洛药业</t>
    <phoneticPr fontId="10" type="noConversion"/>
  </si>
  <si>
    <t>000750.SZ</t>
    <phoneticPr fontId="10" type="noConversion"/>
  </si>
  <si>
    <t>国海证券</t>
    <phoneticPr fontId="10" type="noConversion"/>
  </si>
  <si>
    <t>000751.SZ</t>
    <phoneticPr fontId="10" type="noConversion"/>
  </si>
  <si>
    <t>锌业股份</t>
    <phoneticPr fontId="10" type="noConversion"/>
  </si>
  <si>
    <t>000752.SZ</t>
    <phoneticPr fontId="10" type="noConversion"/>
  </si>
  <si>
    <t>西藏发展</t>
    <phoneticPr fontId="10" type="noConversion"/>
  </si>
  <si>
    <t>000753.SZ</t>
    <phoneticPr fontId="10" type="noConversion"/>
  </si>
  <si>
    <t>漳州发展</t>
    <phoneticPr fontId="10" type="noConversion"/>
  </si>
  <si>
    <t>000755.SZ</t>
    <phoneticPr fontId="10" type="noConversion"/>
  </si>
  <si>
    <t>山西三维</t>
    <phoneticPr fontId="10" type="noConversion"/>
  </si>
  <si>
    <t>000756.SZ</t>
    <phoneticPr fontId="10" type="noConversion"/>
  </si>
  <si>
    <t>新华制药</t>
    <phoneticPr fontId="10" type="noConversion"/>
  </si>
  <si>
    <t>000757.SZ</t>
    <phoneticPr fontId="10" type="noConversion"/>
  </si>
  <si>
    <t>浩物股份</t>
    <phoneticPr fontId="10" type="noConversion"/>
  </si>
  <si>
    <t>000758.SZ</t>
    <phoneticPr fontId="10" type="noConversion"/>
  </si>
  <si>
    <t>中色股份</t>
    <phoneticPr fontId="10" type="noConversion"/>
  </si>
  <si>
    <t>000759.SZ</t>
    <phoneticPr fontId="10" type="noConversion"/>
  </si>
  <si>
    <t>中百集团</t>
    <phoneticPr fontId="10" type="noConversion"/>
  </si>
  <si>
    <t>000760.SZ</t>
    <phoneticPr fontId="10" type="noConversion"/>
  </si>
  <si>
    <t>斯太尔</t>
    <phoneticPr fontId="10" type="noConversion"/>
  </si>
  <si>
    <t>000761.SZ</t>
    <phoneticPr fontId="10" type="noConversion"/>
  </si>
  <si>
    <t>本钢板材</t>
    <phoneticPr fontId="10" type="noConversion"/>
  </si>
  <si>
    <t>000762.SZ</t>
    <phoneticPr fontId="10" type="noConversion"/>
  </si>
  <si>
    <t>西藏矿业</t>
    <phoneticPr fontId="10" type="noConversion"/>
  </si>
  <si>
    <t>000766.SZ</t>
    <phoneticPr fontId="10" type="noConversion"/>
  </si>
  <si>
    <t>通化金马</t>
    <phoneticPr fontId="10" type="noConversion"/>
  </si>
  <si>
    <t>000767.SZ</t>
    <phoneticPr fontId="10" type="noConversion"/>
  </si>
  <si>
    <t>漳泽电力</t>
    <phoneticPr fontId="10" type="noConversion"/>
  </si>
  <si>
    <t>000768.SZ</t>
    <phoneticPr fontId="10" type="noConversion"/>
  </si>
  <si>
    <t>中航飞机</t>
    <phoneticPr fontId="10" type="noConversion"/>
  </si>
  <si>
    <t>000776.SZ</t>
    <phoneticPr fontId="10" type="noConversion"/>
  </si>
  <si>
    <t>广发证券</t>
    <phoneticPr fontId="10" type="noConversion"/>
  </si>
  <si>
    <t>000777.SZ</t>
    <phoneticPr fontId="10" type="noConversion"/>
  </si>
  <si>
    <t>中核科技</t>
    <phoneticPr fontId="10" type="noConversion"/>
  </si>
  <si>
    <t>000778.SZ</t>
    <phoneticPr fontId="10" type="noConversion"/>
  </si>
  <si>
    <t>新兴铸管</t>
    <phoneticPr fontId="10" type="noConversion"/>
  </si>
  <si>
    <t>000779.SZ</t>
    <phoneticPr fontId="10" type="noConversion"/>
  </si>
  <si>
    <t>三毛派神</t>
    <phoneticPr fontId="10" type="noConversion"/>
  </si>
  <si>
    <t>000780.SZ</t>
    <phoneticPr fontId="10" type="noConversion"/>
  </si>
  <si>
    <t>平庄能源</t>
    <phoneticPr fontId="10" type="noConversion"/>
  </si>
  <si>
    <t>000782.SZ</t>
    <phoneticPr fontId="10" type="noConversion"/>
  </si>
  <si>
    <t>美达股份</t>
    <phoneticPr fontId="10" type="noConversion"/>
  </si>
  <si>
    <t>000783.SZ</t>
    <phoneticPr fontId="10" type="noConversion"/>
  </si>
  <si>
    <t>长江证券</t>
    <phoneticPr fontId="10" type="noConversion"/>
  </si>
  <si>
    <t>000785.SZ</t>
    <phoneticPr fontId="10" type="noConversion"/>
  </si>
  <si>
    <t>武汉中商</t>
    <phoneticPr fontId="10" type="noConversion"/>
  </si>
  <si>
    <t>000786.SZ</t>
    <phoneticPr fontId="10" type="noConversion"/>
  </si>
  <si>
    <t>北新建材</t>
    <phoneticPr fontId="10" type="noConversion"/>
  </si>
  <si>
    <t>000788.SZ</t>
    <phoneticPr fontId="10" type="noConversion"/>
  </si>
  <si>
    <t>北大医药</t>
    <phoneticPr fontId="10" type="noConversion"/>
  </si>
  <si>
    <t>000789.SZ</t>
    <phoneticPr fontId="10" type="noConversion"/>
  </si>
  <si>
    <t>万年青</t>
    <phoneticPr fontId="10" type="noConversion"/>
  </si>
  <si>
    <t>000790.SZ</t>
    <phoneticPr fontId="10" type="noConversion"/>
  </si>
  <si>
    <t>泰合健康</t>
    <phoneticPr fontId="10" type="noConversion"/>
  </si>
  <si>
    <t>000791.SZ</t>
    <phoneticPr fontId="10" type="noConversion"/>
  </si>
  <si>
    <t>甘肃电投</t>
    <phoneticPr fontId="10" type="noConversion"/>
  </si>
  <si>
    <t>000792.SZ</t>
    <phoneticPr fontId="10" type="noConversion"/>
  </si>
  <si>
    <t>盐湖股份</t>
    <phoneticPr fontId="10" type="noConversion"/>
  </si>
  <si>
    <t>000793.SZ</t>
    <phoneticPr fontId="10" type="noConversion"/>
  </si>
  <si>
    <t>华闻传媒</t>
    <phoneticPr fontId="10" type="noConversion"/>
  </si>
  <si>
    <t>000795.SZ</t>
    <phoneticPr fontId="10" type="noConversion"/>
  </si>
  <si>
    <t>英洛华</t>
    <phoneticPr fontId="10" type="noConversion"/>
  </si>
  <si>
    <t>000796.SZ</t>
    <phoneticPr fontId="10" type="noConversion"/>
  </si>
  <si>
    <t>凯撒旅游</t>
    <phoneticPr fontId="10" type="noConversion"/>
  </si>
  <si>
    <t>000797.SZ</t>
    <phoneticPr fontId="10" type="noConversion"/>
  </si>
  <si>
    <t>中国武夷</t>
    <phoneticPr fontId="10" type="noConversion"/>
  </si>
  <si>
    <t>000798.SZ</t>
    <phoneticPr fontId="10" type="noConversion"/>
  </si>
  <si>
    <t>中水渔业</t>
    <phoneticPr fontId="10" type="noConversion"/>
  </si>
  <si>
    <t>000799.SZ</t>
    <phoneticPr fontId="10" type="noConversion"/>
  </si>
  <si>
    <t>酒鬼酒</t>
    <phoneticPr fontId="10" type="noConversion"/>
  </si>
  <si>
    <t>000800.SZ</t>
    <phoneticPr fontId="10" type="noConversion"/>
  </si>
  <si>
    <t>一汽轿车</t>
    <phoneticPr fontId="10" type="noConversion"/>
  </si>
  <si>
    <t>000801.SZ</t>
    <phoneticPr fontId="10" type="noConversion"/>
  </si>
  <si>
    <t>四川九洲</t>
    <phoneticPr fontId="10" type="noConversion"/>
  </si>
  <si>
    <t>000802.SZ</t>
    <phoneticPr fontId="10" type="noConversion"/>
  </si>
  <si>
    <t>北京文化</t>
    <phoneticPr fontId="10" type="noConversion"/>
  </si>
  <si>
    <t>000803.SZ</t>
    <phoneticPr fontId="10" type="noConversion"/>
  </si>
  <si>
    <t>金宇车城</t>
    <phoneticPr fontId="10" type="noConversion"/>
  </si>
  <si>
    <t>000806.SZ</t>
    <phoneticPr fontId="10" type="noConversion"/>
  </si>
  <si>
    <t>银河生物</t>
    <phoneticPr fontId="10" type="noConversion"/>
  </si>
  <si>
    <t>000807.SZ</t>
    <phoneticPr fontId="10" type="noConversion"/>
  </si>
  <si>
    <t>云铝股份</t>
    <phoneticPr fontId="10" type="noConversion"/>
  </si>
  <si>
    <t>000809.SZ</t>
    <phoneticPr fontId="10" type="noConversion"/>
  </si>
  <si>
    <t>铁岭新城</t>
    <phoneticPr fontId="10" type="noConversion"/>
  </si>
  <si>
    <t>000810.SZ</t>
    <phoneticPr fontId="10" type="noConversion"/>
  </si>
  <si>
    <t>创维数字</t>
    <phoneticPr fontId="10" type="noConversion"/>
  </si>
  <si>
    <t>000811.SZ</t>
    <phoneticPr fontId="10" type="noConversion"/>
  </si>
  <si>
    <t>烟台冰轮</t>
    <phoneticPr fontId="10" type="noConversion"/>
  </si>
  <si>
    <t>000812.SZ</t>
    <phoneticPr fontId="10" type="noConversion"/>
  </si>
  <si>
    <t>陕西金叶</t>
    <phoneticPr fontId="10" type="noConversion"/>
  </si>
  <si>
    <t>000813.SZ</t>
    <phoneticPr fontId="10" type="noConversion"/>
  </si>
  <si>
    <t>德展健康</t>
    <phoneticPr fontId="10" type="noConversion"/>
  </si>
  <si>
    <t>000815.SZ</t>
    <phoneticPr fontId="10" type="noConversion"/>
  </si>
  <si>
    <t>美利云</t>
    <phoneticPr fontId="10" type="noConversion"/>
  </si>
  <si>
    <t>000816.SZ</t>
    <phoneticPr fontId="10" type="noConversion"/>
  </si>
  <si>
    <t>智慧农业</t>
    <phoneticPr fontId="10" type="noConversion"/>
  </si>
  <si>
    <t>000818.SZ</t>
    <phoneticPr fontId="10" type="noConversion"/>
  </si>
  <si>
    <t>方大化工</t>
    <phoneticPr fontId="10" type="noConversion"/>
  </si>
  <si>
    <t>000819.SZ</t>
    <phoneticPr fontId="10" type="noConversion"/>
  </si>
  <si>
    <t>岳阳兴长</t>
    <phoneticPr fontId="10" type="noConversion"/>
  </si>
  <si>
    <t>000820.SZ</t>
    <phoneticPr fontId="10" type="noConversion"/>
  </si>
  <si>
    <t>神雾节能</t>
    <phoneticPr fontId="10" type="noConversion"/>
  </si>
  <si>
    <t>000821.SZ</t>
    <phoneticPr fontId="10" type="noConversion"/>
  </si>
  <si>
    <t>京山轻机</t>
    <phoneticPr fontId="10" type="noConversion"/>
  </si>
  <si>
    <t>000822.SZ</t>
    <phoneticPr fontId="10" type="noConversion"/>
  </si>
  <si>
    <t>山东海化</t>
    <phoneticPr fontId="10" type="noConversion"/>
  </si>
  <si>
    <t>000823.SZ</t>
    <phoneticPr fontId="10" type="noConversion"/>
  </si>
  <si>
    <t>超声电子</t>
    <phoneticPr fontId="10" type="noConversion"/>
  </si>
  <si>
    <t>000825.SZ</t>
    <phoneticPr fontId="10" type="noConversion"/>
  </si>
  <si>
    <t>太钢不锈</t>
    <phoneticPr fontId="10" type="noConversion"/>
  </si>
  <si>
    <t>000826.SZ</t>
    <phoneticPr fontId="10" type="noConversion"/>
  </si>
  <si>
    <t>启迪桑德</t>
    <phoneticPr fontId="10" type="noConversion"/>
  </si>
  <si>
    <t>000828.SZ</t>
    <phoneticPr fontId="10" type="noConversion"/>
  </si>
  <si>
    <t>东莞控股</t>
    <phoneticPr fontId="10" type="noConversion"/>
  </si>
  <si>
    <t>000829.SZ</t>
    <phoneticPr fontId="10" type="noConversion"/>
  </si>
  <si>
    <t>天音控股</t>
    <phoneticPr fontId="10" type="noConversion"/>
  </si>
  <si>
    <t>000830.SZ</t>
    <phoneticPr fontId="10" type="noConversion"/>
  </si>
  <si>
    <t>鲁西化工</t>
    <phoneticPr fontId="10" type="noConversion"/>
  </si>
  <si>
    <t>000831.SZ</t>
    <phoneticPr fontId="10" type="noConversion"/>
  </si>
  <si>
    <t>*ST五稀</t>
    <phoneticPr fontId="10" type="noConversion"/>
  </si>
  <si>
    <t>000833.SZ</t>
    <phoneticPr fontId="10" type="noConversion"/>
  </si>
  <si>
    <t>贵糖股份</t>
    <phoneticPr fontId="10" type="noConversion"/>
  </si>
  <si>
    <t>000835.SZ</t>
    <phoneticPr fontId="10" type="noConversion"/>
  </si>
  <si>
    <t>长城动漫</t>
    <phoneticPr fontId="10" type="noConversion"/>
  </si>
  <si>
    <t>000836.SZ</t>
    <phoneticPr fontId="10" type="noConversion"/>
  </si>
  <si>
    <t>鑫茂科技</t>
    <phoneticPr fontId="10" type="noConversion"/>
  </si>
  <si>
    <t>000837.SZ</t>
    <phoneticPr fontId="10" type="noConversion"/>
  </si>
  <si>
    <t>秦川机床</t>
    <phoneticPr fontId="10" type="noConversion"/>
  </si>
  <si>
    <t>000838.SZ</t>
    <phoneticPr fontId="10" type="noConversion"/>
  </si>
  <si>
    <t>财信发展</t>
    <phoneticPr fontId="10" type="noConversion"/>
  </si>
  <si>
    <t>000839.SZ</t>
    <phoneticPr fontId="10" type="noConversion"/>
  </si>
  <si>
    <t>中信国安</t>
    <phoneticPr fontId="10" type="noConversion"/>
  </si>
  <si>
    <t>000848.SZ</t>
    <phoneticPr fontId="10" type="noConversion"/>
  </si>
  <si>
    <t>承德露露</t>
    <phoneticPr fontId="10" type="noConversion"/>
  </si>
  <si>
    <t>000850.SZ</t>
    <phoneticPr fontId="10" type="noConversion"/>
  </si>
  <si>
    <t>华茂股份</t>
    <phoneticPr fontId="10" type="noConversion"/>
  </si>
  <si>
    <t>000851.SZ</t>
    <phoneticPr fontId="10" type="noConversion"/>
  </si>
  <si>
    <t>高鸿股份</t>
    <phoneticPr fontId="10" type="noConversion"/>
  </si>
  <si>
    <t>000852.SZ</t>
    <phoneticPr fontId="10" type="noConversion"/>
  </si>
  <si>
    <t>石化机械</t>
    <phoneticPr fontId="10" type="noConversion"/>
  </si>
  <si>
    <t>000856.SZ</t>
    <phoneticPr fontId="10" type="noConversion"/>
  </si>
  <si>
    <t>*ST冀装</t>
    <phoneticPr fontId="10" type="noConversion"/>
  </si>
  <si>
    <t>000858.SZ</t>
    <phoneticPr fontId="10" type="noConversion"/>
  </si>
  <si>
    <t>五粮液</t>
    <phoneticPr fontId="10" type="noConversion"/>
  </si>
  <si>
    <t>000859.SZ</t>
    <phoneticPr fontId="10" type="noConversion"/>
  </si>
  <si>
    <t>国风塑业</t>
    <phoneticPr fontId="10" type="noConversion"/>
  </si>
  <si>
    <t>000860.SZ</t>
    <phoneticPr fontId="10" type="noConversion"/>
  </si>
  <si>
    <t>顺鑫农业</t>
    <phoneticPr fontId="10" type="noConversion"/>
  </si>
  <si>
    <t>000861.SZ</t>
    <phoneticPr fontId="10" type="noConversion"/>
  </si>
  <si>
    <t>海印股份</t>
    <phoneticPr fontId="10" type="noConversion"/>
  </si>
  <si>
    <t>000862.SZ</t>
    <phoneticPr fontId="10" type="noConversion"/>
  </si>
  <si>
    <t>银星能源</t>
    <phoneticPr fontId="10" type="noConversion"/>
  </si>
  <si>
    <t>000863.SZ</t>
    <phoneticPr fontId="10" type="noConversion"/>
  </si>
  <si>
    <t>三湘印象</t>
    <phoneticPr fontId="10" type="noConversion"/>
  </si>
  <si>
    <t>000868.SZ</t>
    <phoneticPr fontId="10" type="noConversion"/>
  </si>
  <si>
    <t>安凯客车</t>
    <phoneticPr fontId="10" type="noConversion"/>
  </si>
  <si>
    <t>000869.SZ</t>
    <phoneticPr fontId="10" type="noConversion"/>
  </si>
  <si>
    <t>张裕A</t>
    <phoneticPr fontId="10" type="noConversion"/>
  </si>
  <si>
    <t>000875.SZ</t>
    <phoneticPr fontId="10" type="noConversion"/>
  </si>
  <si>
    <t>吉电股份</t>
    <phoneticPr fontId="10" type="noConversion"/>
  </si>
  <si>
    <t>000876.SZ</t>
    <phoneticPr fontId="10" type="noConversion"/>
  </si>
  <si>
    <t>新希望</t>
    <phoneticPr fontId="10" type="noConversion"/>
  </si>
  <si>
    <t>000877.SZ</t>
    <phoneticPr fontId="10" type="noConversion"/>
  </si>
  <si>
    <t>天山股份</t>
    <phoneticPr fontId="10" type="noConversion"/>
  </si>
  <si>
    <t>000878.SZ</t>
    <phoneticPr fontId="10" type="noConversion"/>
  </si>
  <si>
    <t>云南铜业</t>
    <phoneticPr fontId="10" type="noConversion"/>
  </si>
  <si>
    <t>000880.SZ</t>
    <phoneticPr fontId="10" type="noConversion"/>
  </si>
  <si>
    <t>潍柴重机</t>
    <phoneticPr fontId="10" type="noConversion"/>
  </si>
  <si>
    <t>000881.SZ</t>
    <phoneticPr fontId="10" type="noConversion"/>
  </si>
  <si>
    <t>大连国际</t>
    <phoneticPr fontId="10" type="noConversion"/>
  </si>
  <si>
    <t>000882.SZ</t>
    <phoneticPr fontId="10" type="noConversion"/>
  </si>
  <si>
    <t>华联股份</t>
    <phoneticPr fontId="10" type="noConversion"/>
  </si>
  <si>
    <t>000883.SZ</t>
    <phoneticPr fontId="10" type="noConversion"/>
  </si>
  <si>
    <t>湖北能源</t>
    <phoneticPr fontId="10" type="noConversion"/>
  </si>
  <si>
    <t>000885.SZ</t>
    <phoneticPr fontId="10" type="noConversion"/>
  </si>
  <si>
    <t>同力水泥</t>
    <phoneticPr fontId="10" type="noConversion"/>
  </si>
  <si>
    <t>000886.SZ</t>
    <phoneticPr fontId="10" type="noConversion"/>
  </si>
  <si>
    <t>海南高速</t>
    <phoneticPr fontId="10" type="noConversion"/>
  </si>
  <si>
    <t>000887.SZ</t>
    <phoneticPr fontId="10" type="noConversion"/>
  </si>
  <si>
    <t>中鼎股份</t>
    <phoneticPr fontId="10" type="noConversion"/>
  </si>
  <si>
    <t>000888.SZ</t>
    <phoneticPr fontId="10" type="noConversion"/>
  </si>
  <si>
    <t>峨眉山A</t>
    <phoneticPr fontId="10" type="noConversion"/>
  </si>
  <si>
    <t>000889.SZ</t>
    <phoneticPr fontId="10" type="noConversion"/>
  </si>
  <si>
    <t>茂业通信</t>
    <phoneticPr fontId="10" type="noConversion"/>
  </si>
  <si>
    <t>000890.SZ</t>
    <phoneticPr fontId="10" type="noConversion"/>
  </si>
  <si>
    <t>法尔胜</t>
    <phoneticPr fontId="10" type="noConversion"/>
  </si>
  <si>
    <t>000892.SZ</t>
    <phoneticPr fontId="10" type="noConversion"/>
  </si>
  <si>
    <t>星美联合</t>
    <phoneticPr fontId="10" type="noConversion"/>
  </si>
  <si>
    <t>000893.SZ</t>
    <phoneticPr fontId="10" type="noConversion"/>
  </si>
  <si>
    <t>东凌国际</t>
    <phoneticPr fontId="10" type="noConversion"/>
  </si>
  <si>
    <t>000895.SZ</t>
    <phoneticPr fontId="10" type="noConversion"/>
  </si>
  <si>
    <t>双汇发展</t>
    <phoneticPr fontId="10" type="noConversion"/>
  </si>
  <si>
    <t>000897.SZ</t>
    <phoneticPr fontId="10" type="noConversion"/>
  </si>
  <si>
    <t>津滨发展</t>
    <phoneticPr fontId="10" type="noConversion"/>
  </si>
  <si>
    <t>000898.SZ</t>
    <phoneticPr fontId="10" type="noConversion"/>
  </si>
  <si>
    <t>鞍钢股份</t>
    <phoneticPr fontId="10" type="noConversion"/>
  </si>
  <si>
    <t>000899.SZ</t>
    <phoneticPr fontId="10" type="noConversion"/>
  </si>
  <si>
    <t>赣能股份</t>
    <phoneticPr fontId="10" type="noConversion"/>
  </si>
  <si>
    <t>000900.SZ</t>
    <phoneticPr fontId="10" type="noConversion"/>
  </si>
  <si>
    <t>现代投资</t>
    <phoneticPr fontId="10" type="noConversion"/>
  </si>
  <si>
    <t>000901.SZ</t>
    <phoneticPr fontId="10" type="noConversion"/>
  </si>
  <si>
    <t>航天科技</t>
    <phoneticPr fontId="10" type="noConversion"/>
  </si>
  <si>
    <t>000902.SZ</t>
    <phoneticPr fontId="10" type="noConversion"/>
  </si>
  <si>
    <t>新洋丰</t>
    <phoneticPr fontId="10" type="noConversion"/>
  </si>
  <si>
    <t>000903.SZ</t>
    <phoneticPr fontId="10" type="noConversion"/>
  </si>
  <si>
    <t>云内动力</t>
    <phoneticPr fontId="10" type="noConversion"/>
  </si>
  <si>
    <t>000905.SZ</t>
    <phoneticPr fontId="10" type="noConversion"/>
  </si>
  <si>
    <t>厦门港务</t>
    <phoneticPr fontId="10" type="noConversion"/>
  </si>
  <si>
    <t>000906.SZ</t>
    <phoneticPr fontId="10" type="noConversion"/>
  </si>
  <si>
    <t>浙商中拓</t>
    <phoneticPr fontId="10" type="noConversion"/>
  </si>
  <si>
    <t>000908.SZ</t>
    <phoneticPr fontId="10" type="noConversion"/>
  </si>
  <si>
    <t>景峰医药</t>
    <phoneticPr fontId="10" type="noConversion"/>
  </si>
  <si>
    <t>000909.SZ</t>
    <phoneticPr fontId="10" type="noConversion"/>
  </si>
  <si>
    <t>数源科技</t>
    <phoneticPr fontId="10" type="noConversion"/>
  </si>
  <si>
    <t>000910.SZ</t>
    <phoneticPr fontId="10" type="noConversion"/>
  </si>
  <si>
    <t>大亚圣象</t>
    <phoneticPr fontId="10" type="noConversion"/>
  </si>
  <si>
    <t>000911.SZ</t>
    <phoneticPr fontId="10" type="noConversion"/>
  </si>
  <si>
    <t>南宁糖业</t>
    <phoneticPr fontId="10" type="noConversion"/>
  </si>
  <si>
    <t>000912.SZ</t>
    <phoneticPr fontId="10" type="noConversion"/>
  </si>
  <si>
    <t>泸天化</t>
    <phoneticPr fontId="10" type="noConversion"/>
  </si>
  <si>
    <t>000913.SZ</t>
    <phoneticPr fontId="10" type="noConversion"/>
  </si>
  <si>
    <t>*ST钱江</t>
    <phoneticPr fontId="10" type="noConversion"/>
  </si>
  <si>
    <t>000915.SZ</t>
    <phoneticPr fontId="10" type="noConversion"/>
  </si>
  <si>
    <t>山大华特</t>
    <phoneticPr fontId="10" type="noConversion"/>
  </si>
  <si>
    <t>000916.SZ</t>
    <phoneticPr fontId="10" type="noConversion"/>
  </si>
  <si>
    <t>华北高速</t>
    <phoneticPr fontId="10" type="noConversion"/>
  </si>
  <si>
    <t>000917.SZ</t>
    <phoneticPr fontId="10" type="noConversion"/>
  </si>
  <si>
    <t>电广传媒</t>
    <phoneticPr fontId="10" type="noConversion"/>
  </si>
  <si>
    <t>000918.SZ</t>
    <phoneticPr fontId="10" type="noConversion"/>
  </si>
  <si>
    <t>嘉凯城</t>
    <phoneticPr fontId="10" type="noConversion"/>
  </si>
  <si>
    <t>000919.SZ</t>
    <phoneticPr fontId="10" type="noConversion"/>
  </si>
  <si>
    <t>金陵药业</t>
    <phoneticPr fontId="10" type="noConversion"/>
  </si>
  <si>
    <t>000920.SZ</t>
    <phoneticPr fontId="10" type="noConversion"/>
  </si>
  <si>
    <t>南方汇通</t>
    <phoneticPr fontId="10" type="noConversion"/>
  </si>
  <si>
    <t>000921.SZ</t>
    <phoneticPr fontId="10" type="noConversion"/>
  </si>
  <si>
    <t>海信科龙</t>
    <phoneticPr fontId="10" type="noConversion"/>
  </si>
  <si>
    <t>000922.SZ</t>
    <phoneticPr fontId="10" type="noConversion"/>
  </si>
  <si>
    <t>佳电股份</t>
    <phoneticPr fontId="10" type="noConversion"/>
  </si>
  <si>
    <t>000923.SZ</t>
    <phoneticPr fontId="10" type="noConversion"/>
  </si>
  <si>
    <t>河北宣工</t>
    <phoneticPr fontId="10" type="noConversion"/>
  </si>
  <si>
    <t>000925.SZ</t>
    <phoneticPr fontId="10" type="noConversion"/>
  </si>
  <si>
    <t>众合科技</t>
    <phoneticPr fontId="10" type="noConversion"/>
  </si>
  <si>
    <t>000926.SZ</t>
    <phoneticPr fontId="10" type="noConversion"/>
  </si>
  <si>
    <t>福星股份</t>
    <phoneticPr fontId="10" type="noConversion"/>
  </si>
  <si>
    <t>000927.SZ</t>
    <phoneticPr fontId="10" type="noConversion"/>
  </si>
  <si>
    <t>一汽夏利</t>
    <phoneticPr fontId="10" type="noConversion"/>
  </si>
  <si>
    <t>000928.SZ</t>
    <phoneticPr fontId="10" type="noConversion"/>
  </si>
  <si>
    <t>中钢国际</t>
    <phoneticPr fontId="10" type="noConversion"/>
  </si>
  <si>
    <t>000929.SZ</t>
    <phoneticPr fontId="10" type="noConversion"/>
  </si>
  <si>
    <t>兰州黄河</t>
    <phoneticPr fontId="10" type="noConversion"/>
  </si>
  <si>
    <t>000930.SZ</t>
    <phoneticPr fontId="10" type="noConversion"/>
  </si>
  <si>
    <t>中粮生化</t>
    <phoneticPr fontId="10" type="noConversion"/>
  </si>
  <si>
    <t>000931.SZ</t>
    <phoneticPr fontId="10" type="noConversion"/>
  </si>
  <si>
    <t>中关村</t>
    <phoneticPr fontId="10" type="noConversion"/>
  </si>
  <si>
    <t>000932.SZ</t>
    <phoneticPr fontId="10" type="noConversion"/>
  </si>
  <si>
    <t>华菱钢铁</t>
    <phoneticPr fontId="10" type="noConversion"/>
  </si>
  <si>
    <t>000933.SZ</t>
    <phoneticPr fontId="10" type="noConversion"/>
  </si>
  <si>
    <t>*ST神火</t>
    <phoneticPr fontId="10" type="noConversion"/>
  </si>
  <si>
    <t>000935.SZ</t>
    <phoneticPr fontId="10" type="noConversion"/>
  </si>
  <si>
    <t>四川双马</t>
    <phoneticPr fontId="10" type="noConversion"/>
  </si>
  <si>
    <t>000936.SZ</t>
    <phoneticPr fontId="10" type="noConversion"/>
  </si>
  <si>
    <t>华西股份</t>
    <phoneticPr fontId="10" type="noConversion"/>
  </si>
  <si>
    <t>000937.SZ</t>
    <phoneticPr fontId="10" type="noConversion"/>
  </si>
  <si>
    <t>冀中能源</t>
    <phoneticPr fontId="10" type="noConversion"/>
  </si>
  <si>
    <t>000938.SZ</t>
    <phoneticPr fontId="10" type="noConversion"/>
  </si>
  <si>
    <t>紫光股份</t>
    <phoneticPr fontId="10" type="noConversion"/>
  </si>
  <si>
    <t>000939.SZ</t>
    <phoneticPr fontId="10" type="noConversion"/>
  </si>
  <si>
    <t>凯迪生态</t>
    <phoneticPr fontId="10" type="noConversion"/>
  </si>
  <si>
    <t>000948.SZ</t>
    <phoneticPr fontId="10" type="noConversion"/>
  </si>
  <si>
    <t>南天信息</t>
    <phoneticPr fontId="10" type="noConversion"/>
  </si>
  <si>
    <t>000949.SZ</t>
    <phoneticPr fontId="10" type="noConversion"/>
  </si>
  <si>
    <t>新乡化纤</t>
    <phoneticPr fontId="10" type="noConversion"/>
  </si>
  <si>
    <t>000950.SZ</t>
    <phoneticPr fontId="10" type="noConversion"/>
  </si>
  <si>
    <t>*ST建峰</t>
    <phoneticPr fontId="10" type="noConversion"/>
  </si>
  <si>
    <t>000951.SZ</t>
    <phoneticPr fontId="10" type="noConversion"/>
  </si>
  <si>
    <t>中国重汽</t>
    <phoneticPr fontId="10" type="noConversion"/>
  </si>
  <si>
    <t>000952.SZ</t>
    <phoneticPr fontId="10" type="noConversion"/>
  </si>
  <si>
    <t>广济药业</t>
    <phoneticPr fontId="10" type="noConversion"/>
  </si>
  <si>
    <t>000953.SZ</t>
    <phoneticPr fontId="10" type="noConversion"/>
  </si>
  <si>
    <t>河池化工</t>
    <phoneticPr fontId="10" type="noConversion"/>
  </si>
  <si>
    <t>000955.SZ</t>
    <phoneticPr fontId="10" type="noConversion"/>
  </si>
  <si>
    <t>欣龙控股</t>
    <phoneticPr fontId="10" type="noConversion"/>
  </si>
  <si>
    <t>000957.SZ</t>
    <phoneticPr fontId="10" type="noConversion"/>
  </si>
  <si>
    <t>中通客车</t>
    <phoneticPr fontId="10" type="noConversion"/>
  </si>
  <si>
    <t>000958.SZ</t>
    <phoneticPr fontId="10" type="noConversion"/>
  </si>
  <si>
    <t>东方能源</t>
    <phoneticPr fontId="10" type="noConversion"/>
  </si>
  <si>
    <t>000959.SZ</t>
    <phoneticPr fontId="10" type="noConversion"/>
  </si>
  <si>
    <t>首钢股份</t>
    <phoneticPr fontId="10" type="noConversion"/>
  </si>
  <si>
    <t>000960.SZ</t>
    <phoneticPr fontId="10" type="noConversion"/>
  </si>
  <si>
    <t>锡业股份</t>
    <phoneticPr fontId="10" type="noConversion"/>
  </si>
  <si>
    <t>000961.SZ</t>
    <phoneticPr fontId="10" type="noConversion"/>
  </si>
  <si>
    <t>中南建设</t>
    <phoneticPr fontId="10" type="noConversion"/>
  </si>
  <si>
    <t>000962.SZ</t>
    <phoneticPr fontId="10" type="noConversion"/>
  </si>
  <si>
    <t>*ST东钽</t>
    <phoneticPr fontId="10" type="noConversion"/>
  </si>
  <si>
    <t>000963.SZ</t>
    <phoneticPr fontId="10" type="noConversion"/>
  </si>
  <si>
    <t>华东医药</t>
    <phoneticPr fontId="10" type="noConversion"/>
  </si>
  <si>
    <t>000965.SZ</t>
    <phoneticPr fontId="10" type="noConversion"/>
  </si>
  <si>
    <t>天保基建</t>
    <phoneticPr fontId="10" type="noConversion"/>
  </si>
  <si>
    <t>000966.SZ</t>
    <phoneticPr fontId="10" type="noConversion"/>
  </si>
  <si>
    <t>长源电力</t>
    <phoneticPr fontId="10" type="noConversion"/>
  </si>
  <si>
    <t>000967.SZ</t>
    <phoneticPr fontId="10" type="noConversion"/>
  </si>
  <si>
    <t>盈峰环境</t>
    <phoneticPr fontId="10" type="noConversion"/>
  </si>
  <si>
    <t>000968.SZ</t>
    <phoneticPr fontId="10" type="noConversion"/>
  </si>
  <si>
    <t>*ST煤气</t>
    <phoneticPr fontId="10" type="noConversion"/>
  </si>
  <si>
    <t>000969.SZ</t>
    <phoneticPr fontId="10" type="noConversion"/>
  </si>
  <si>
    <t>安泰科技</t>
    <phoneticPr fontId="10" type="noConversion"/>
  </si>
  <si>
    <t>000970.SZ</t>
    <phoneticPr fontId="10" type="noConversion"/>
  </si>
  <si>
    <t>中科三环</t>
    <phoneticPr fontId="10" type="noConversion"/>
  </si>
  <si>
    <t>000971.SZ</t>
    <phoneticPr fontId="10" type="noConversion"/>
  </si>
  <si>
    <t>高升控股</t>
    <phoneticPr fontId="10" type="noConversion"/>
  </si>
  <si>
    <t>000972.SZ</t>
    <phoneticPr fontId="10" type="noConversion"/>
  </si>
  <si>
    <t>中基健康</t>
    <phoneticPr fontId="10" type="noConversion"/>
  </si>
  <si>
    <t>000973.SZ</t>
    <phoneticPr fontId="10" type="noConversion"/>
  </si>
  <si>
    <t>佛塑科技</t>
    <phoneticPr fontId="10" type="noConversion"/>
  </si>
  <si>
    <t>000975.SZ</t>
    <phoneticPr fontId="10" type="noConversion"/>
  </si>
  <si>
    <t>银泰资源</t>
    <phoneticPr fontId="10" type="noConversion"/>
  </si>
  <si>
    <t>000976.SZ</t>
    <phoneticPr fontId="10" type="noConversion"/>
  </si>
  <si>
    <t>春晖股份</t>
    <phoneticPr fontId="10" type="noConversion"/>
  </si>
  <si>
    <t>000977.SZ</t>
    <phoneticPr fontId="10" type="noConversion"/>
  </si>
  <si>
    <t>浪潮信息</t>
    <phoneticPr fontId="10" type="noConversion"/>
  </si>
  <si>
    <t>000978.SZ</t>
    <phoneticPr fontId="10" type="noConversion"/>
  </si>
  <si>
    <t>桂林旅游</t>
    <phoneticPr fontId="10" type="noConversion"/>
  </si>
  <si>
    <t>000979.SZ</t>
    <phoneticPr fontId="10" type="noConversion"/>
  </si>
  <si>
    <t>中弘股份</t>
    <phoneticPr fontId="10" type="noConversion"/>
  </si>
  <si>
    <t>000980.SZ</t>
    <phoneticPr fontId="10" type="noConversion"/>
  </si>
  <si>
    <t>金马股份</t>
    <phoneticPr fontId="10" type="noConversion"/>
  </si>
  <si>
    <t>000981.SZ</t>
    <phoneticPr fontId="10" type="noConversion"/>
  </si>
  <si>
    <t>银亿股份</t>
    <phoneticPr fontId="10" type="noConversion"/>
  </si>
  <si>
    <t>000982.SZ</t>
    <phoneticPr fontId="10" type="noConversion"/>
  </si>
  <si>
    <t>中银绒业</t>
    <phoneticPr fontId="10" type="noConversion"/>
  </si>
  <si>
    <t>000983.SZ</t>
    <phoneticPr fontId="10" type="noConversion"/>
  </si>
  <si>
    <t>西山煤电</t>
    <phoneticPr fontId="10" type="noConversion"/>
  </si>
  <si>
    <t>000985.SZ</t>
    <phoneticPr fontId="10" type="noConversion"/>
  </si>
  <si>
    <t>大庆华科</t>
    <phoneticPr fontId="10" type="noConversion"/>
  </si>
  <si>
    <t>000987.SZ</t>
    <phoneticPr fontId="10" type="noConversion"/>
  </si>
  <si>
    <t>越秀金控</t>
    <phoneticPr fontId="10" type="noConversion"/>
  </si>
  <si>
    <t>000988.SZ</t>
    <phoneticPr fontId="10" type="noConversion"/>
  </si>
  <si>
    <t>华工科技</t>
    <phoneticPr fontId="10" type="noConversion"/>
  </si>
  <si>
    <t>000989.SZ</t>
    <phoneticPr fontId="10" type="noConversion"/>
  </si>
  <si>
    <t>九芝堂</t>
    <phoneticPr fontId="10" type="noConversion"/>
  </si>
  <si>
    <t>000990.SZ</t>
    <phoneticPr fontId="10" type="noConversion"/>
  </si>
  <si>
    <t>诚志股份</t>
    <phoneticPr fontId="10" type="noConversion"/>
  </si>
  <si>
    <t>000993.SZ</t>
    <phoneticPr fontId="10" type="noConversion"/>
  </si>
  <si>
    <t>闽东电力</t>
    <phoneticPr fontId="10" type="noConversion"/>
  </si>
  <si>
    <t>000995.SZ</t>
    <phoneticPr fontId="10" type="noConversion"/>
  </si>
  <si>
    <t>*ST皇台</t>
    <phoneticPr fontId="10" type="noConversion"/>
  </si>
  <si>
    <t>000996.SZ</t>
    <phoneticPr fontId="10" type="noConversion"/>
  </si>
  <si>
    <t>中国中期</t>
    <phoneticPr fontId="10" type="noConversion"/>
  </si>
  <si>
    <t>000997.SZ</t>
    <phoneticPr fontId="10" type="noConversion"/>
  </si>
  <si>
    <t>新大陆</t>
    <phoneticPr fontId="10" type="noConversion"/>
  </si>
  <si>
    <t>000998.SZ</t>
    <phoneticPr fontId="10" type="noConversion"/>
  </si>
  <si>
    <t>隆平高科</t>
    <phoneticPr fontId="10" type="noConversion"/>
  </si>
  <si>
    <t>000999.SZ</t>
    <phoneticPr fontId="10" type="noConversion"/>
  </si>
  <si>
    <t>华润三九</t>
    <phoneticPr fontId="10" type="noConversion"/>
  </si>
  <si>
    <t>001696.SZ</t>
    <phoneticPr fontId="10" type="noConversion"/>
  </si>
  <si>
    <t>宗申动力</t>
    <phoneticPr fontId="10" type="noConversion"/>
  </si>
  <si>
    <t>001896.SZ</t>
    <phoneticPr fontId="10" type="noConversion"/>
  </si>
  <si>
    <t>豫能控股</t>
    <phoneticPr fontId="10" type="noConversion"/>
  </si>
  <si>
    <t>001979.SZ</t>
    <phoneticPr fontId="10" type="noConversion"/>
  </si>
  <si>
    <t>招商蛇口</t>
    <phoneticPr fontId="10" type="noConversion"/>
  </si>
  <si>
    <t>002001.SZ</t>
    <phoneticPr fontId="10" type="noConversion"/>
  </si>
  <si>
    <t>新和成</t>
    <phoneticPr fontId="10" type="noConversion"/>
  </si>
  <si>
    <t>002002.SZ</t>
    <phoneticPr fontId="10" type="noConversion"/>
  </si>
  <si>
    <t>鸿达兴业</t>
    <phoneticPr fontId="10" type="noConversion"/>
  </si>
  <si>
    <t>002003.SZ</t>
    <phoneticPr fontId="10" type="noConversion"/>
  </si>
  <si>
    <t>伟星股份</t>
    <phoneticPr fontId="10" type="noConversion"/>
  </si>
  <si>
    <t>002004.SZ</t>
    <phoneticPr fontId="10" type="noConversion"/>
  </si>
  <si>
    <t>华邦健康</t>
    <phoneticPr fontId="10" type="noConversion"/>
  </si>
  <si>
    <t>002005.SZ</t>
    <phoneticPr fontId="10" type="noConversion"/>
  </si>
  <si>
    <t>德豪润达</t>
    <phoneticPr fontId="10" type="noConversion"/>
  </si>
  <si>
    <t>002006.SZ</t>
    <phoneticPr fontId="10" type="noConversion"/>
  </si>
  <si>
    <t>精功科技</t>
    <phoneticPr fontId="10" type="noConversion"/>
  </si>
  <si>
    <t>002007.SZ</t>
    <phoneticPr fontId="10" type="noConversion"/>
  </si>
  <si>
    <t>华兰生物</t>
    <phoneticPr fontId="10" type="noConversion"/>
  </si>
  <si>
    <t>002008.SZ</t>
    <phoneticPr fontId="10" type="noConversion"/>
  </si>
  <si>
    <t>大族激光</t>
    <phoneticPr fontId="10" type="noConversion"/>
  </si>
  <si>
    <t>002009.SZ</t>
    <phoneticPr fontId="10" type="noConversion"/>
  </si>
  <si>
    <t>天奇股份</t>
    <phoneticPr fontId="10" type="noConversion"/>
  </si>
  <si>
    <t>002010.SZ</t>
    <phoneticPr fontId="10" type="noConversion"/>
  </si>
  <si>
    <t>传化智联</t>
    <phoneticPr fontId="10" type="noConversion"/>
  </si>
  <si>
    <t>002011.SZ</t>
    <phoneticPr fontId="10" type="noConversion"/>
  </si>
  <si>
    <t>盾安环境</t>
    <phoneticPr fontId="10" type="noConversion"/>
  </si>
  <si>
    <t>002012.SZ</t>
    <phoneticPr fontId="10" type="noConversion"/>
  </si>
  <si>
    <t>凯恩股份</t>
    <phoneticPr fontId="10" type="noConversion"/>
  </si>
  <si>
    <t>002013.SZ</t>
    <phoneticPr fontId="10" type="noConversion"/>
  </si>
  <si>
    <t>中航机电</t>
    <phoneticPr fontId="10" type="noConversion"/>
  </si>
  <si>
    <t>002014.SZ</t>
    <phoneticPr fontId="10" type="noConversion"/>
  </si>
  <si>
    <t>永新股份</t>
    <phoneticPr fontId="10" type="noConversion"/>
  </si>
  <si>
    <t>002015.SZ</t>
    <phoneticPr fontId="10" type="noConversion"/>
  </si>
  <si>
    <t>霞客环保</t>
    <phoneticPr fontId="10" type="noConversion"/>
  </si>
  <si>
    <t>002016.SZ</t>
    <phoneticPr fontId="10" type="noConversion"/>
  </si>
  <si>
    <t>世荣兆业</t>
    <phoneticPr fontId="10" type="noConversion"/>
  </si>
  <si>
    <t>002017.SZ</t>
    <phoneticPr fontId="10" type="noConversion"/>
  </si>
  <si>
    <t>东信和平</t>
    <phoneticPr fontId="10" type="noConversion"/>
  </si>
  <si>
    <t>002018.SZ</t>
    <phoneticPr fontId="10" type="noConversion"/>
  </si>
  <si>
    <t>华信国际</t>
    <phoneticPr fontId="10" type="noConversion"/>
  </si>
  <si>
    <t>002019.SZ</t>
    <phoneticPr fontId="10" type="noConversion"/>
  </si>
  <si>
    <t>亿帆医药</t>
    <phoneticPr fontId="10" type="noConversion"/>
  </si>
  <si>
    <t>002020.SZ</t>
    <phoneticPr fontId="10" type="noConversion"/>
  </si>
  <si>
    <t>京新药业</t>
    <phoneticPr fontId="10" type="noConversion"/>
  </si>
  <si>
    <t>002021.SZ</t>
    <phoneticPr fontId="10" type="noConversion"/>
  </si>
  <si>
    <t>中捷资源</t>
    <phoneticPr fontId="10" type="noConversion"/>
  </si>
  <si>
    <t>002022.SZ</t>
    <phoneticPr fontId="10" type="noConversion"/>
  </si>
  <si>
    <t>科华生物</t>
    <phoneticPr fontId="10" type="noConversion"/>
  </si>
  <si>
    <t>002023.SZ</t>
    <phoneticPr fontId="10" type="noConversion"/>
  </si>
  <si>
    <t>海特高新</t>
    <phoneticPr fontId="10" type="noConversion"/>
  </si>
  <si>
    <t>002024.SZ</t>
    <phoneticPr fontId="10" type="noConversion"/>
  </si>
  <si>
    <t>苏宁云商</t>
    <phoneticPr fontId="10" type="noConversion"/>
  </si>
  <si>
    <t>002025.SZ</t>
    <phoneticPr fontId="10" type="noConversion"/>
  </si>
  <si>
    <t>航天电器</t>
    <phoneticPr fontId="10" type="noConversion"/>
  </si>
  <si>
    <t>002026.SZ</t>
    <phoneticPr fontId="10" type="noConversion"/>
  </si>
  <si>
    <t>山东威达</t>
    <phoneticPr fontId="10" type="noConversion"/>
  </si>
  <si>
    <t>002027.SZ</t>
    <phoneticPr fontId="10" type="noConversion"/>
  </si>
  <si>
    <t>分众传媒</t>
    <phoneticPr fontId="10" type="noConversion"/>
  </si>
  <si>
    <t>002028.SZ</t>
    <phoneticPr fontId="10" type="noConversion"/>
  </si>
  <si>
    <t>思源电气</t>
    <phoneticPr fontId="10" type="noConversion"/>
  </si>
  <si>
    <t>002029.SZ</t>
    <phoneticPr fontId="10" type="noConversion"/>
  </si>
  <si>
    <t>七匹狼</t>
    <phoneticPr fontId="10" type="noConversion"/>
  </si>
  <si>
    <t>002030.SZ</t>
    <phoneticPr fontId="10" type="noConversion"/>
  </si>
  <si>
    <t>达安基因</t>
    <phoneticPr fontId="10" type="noConversion"/>
  </si>
  <si>
    <t>002031.SZ</t>
    <phoneticPr fontId="10" type="noConversion"/>
  </si>
  <si>
    <t>巨轮智能</t>
    <phoneticPr fontId="10" type="noConversion"/>
  </si>
  <si>
    <t>002032.SZ</t>
    <phoneticPr fontId="10" type="noConversion"/>
  </si>
  <si>
    <t>苏泊尔</t>
    <phoneticPr fontId="10" type="noConversion"/>
  </si>
  <si>
    <t>002033.SZ</t>
    <phoneticPr fontId="10" type="noConversion"/>
  </si>
  <si>
    <t>丽江旅游</t>
    <phoneticPr fontId="10" type="noConversion"/>
  </si>
  <si>
    <t>002034.SZ</t>
    <phoneticPr fontId="10" type="noConversion"/>
  </si>
  <si>
    <t>美欣达</t>
    <phoneticPr fontId="10" type="noConversion"/>
  </si>
  <si>
    <t>002035.SZ</t>
    <phoneticPr fontId="10" type="noConversion"/>
  </si>
  <si>
    <t>华帝股份</t>
    <phoneticPr fontId="10" type="noConversion"/>
  </si>
  <si>
    <t>002036.SZ</t>
    <phoneticPr fontId="10" type="noConversion"/>
  </si>
  <si>
    <t>联创电子</t>
    <phoneticPr fontId="10" type="noConversion"/>
  </si>
  <si>
    <t>002037.SZ</t>
    <phoneticPr fontId="10" type="noConversion"/>
  </si>
  <si>
    <t>久联发展</t>
    <phoneticPr fontId="10" type="noConversion"/>
  </si>
  <si>
    <t>002038.SZ</t>
    <phoneticPr fontId="10" type="noConversion"/>
  </si>
  <si>
    <t>双鹭药业</t>
    <phoneticPr fontId="10" type="noConversion"/>
  </si>
  <si>
    <t>002039.SZ</t>
    <phoneticPr fontId="10" type="noConversion"/>
  </si>
  <si>
    <t>黔源电力</t>
    <phoneticPr fontId="10" type="noConversion"/>
  </si>
  <si>
    <t>002040.SZ</t>
    <phoneticPr fontId="10" type="noConversion"/>
  </si>
  <si>
    <t>南京港</t>
    <phoneticPr fontId="10" type="noConversion"/>
  </si>
  <si>
    <t>002041.SZ</t>
    <phoneticPr fontId="10" type="noConversion"/>
  </si>
  <si>
    <t>登海种业</t>
    <phoneticPr fontId="10" type="noConversion"/>
  </si>
  <si>
    <t>002042.SZ</t>
    <phoneticPr fontId="10" type="noConversion"/>
  </si>
  <si>
    <t>华孚色纺</t>
    <phoneticPr fontId="10" type="noConversion"/>
  </si>
  <si>
    <t>002043.SZ</t>
    <phoneticPr fontId="10" type="noConversion"/>
  </si>
  <si>
    <t>兔宝宝</t>
    <phoneticPr fontId="10" type="noConversion"/>
  </si>
  <si>
    <t>002044.SZ</t>
    <phoneticPr fontId="10" type="noConversion"/>
  </si>
  <si>
    <t>美年健康</t>
    <phoneticPr fontId="10" type="noConversion"/>
  </si>
  <si>
    <t>002045.SZ</t>
    <phoneticPr fontId="10" type="noConversion"/>
  </si>
  <si>
    <t>国光电器</t>
    <phoneticPr fontId="10" type="noConversion"/>
  </si>
  <si>
    <t>002046.SZ</t>
    <phoneticPr fontId="10" type="noConversion"/>
  </si>
  <si>
    <t>轴研科技</t>
    <phoneticPr fontId="10" type="noConversion"/>
  </si>
  <si>
    <t>002047.SZ</t>
    <phoneticPr fontId="10" type="noConversion"/>
  </si>
  <si>
    <t>宝鹰股份</t>
    <phoneticPr fontId="10" type="noConversion"/>
  </si>
  <si>
    <t>002048.SZ</t>
    <phoneticPr fontId="10" type="noConversion"/>
  </si>
  <si>
    <t>宁波华翔</t>
    <phoneticPr fontId="10" type="noConversion"/>
  </si>
  <si>
    <t>002049.SZ</t>
    <phoneticPr fontId="10" type="noConversion"/>
  </si>
  <si>
    <t>紫光国芯</t>
    <phoneticPr fontId="10" type="noConversion"/>
  </si>
  <si>
    <t>002050.SZ</t>
    <phoneticPr fontId="10" type="noConversion"/>
  </si>
  <si>
    <t>三花智控</t>
    <phoneticPr fontId="10" type="noConversion"/>
  </si>
  <si>
    <t>002051.SZ</t>
    <phoneticPr fontId="10" type="noConversion"/>
  </si>
  <si>
    <t>中工国际</t>
    <phoneticPr fontId="10" type="noConversion"/>
  </si>
  <si>
    <t>002052.SZ</t>
    <phoneticPr fontId="10" type="noConversion"/>
  </si>
  <si>
    <t>同洲电子</t>
    <phoneticPr fontId="10" type="noConversion"/>
  </si>
  <si>
    <t>002053.SZ</t>
    <phoneticPr fontId="10" type="noConversion"/>
  </si>
  <si>
    <t>云南能投</t>
    <phoneticPr fontId="10" type="noConversion"/>
  </si>
  <si>
    <t>002054.SZ</t>
    <phoneticPr fontId="10" type="noConversion"/>
  </si>
  <si>
    <t>德美化工</t>
    <phoneticPr fontId="10" type="noConversion"/>
  </si>
  <si>
    <t>002055.SZ</t>
    <phoneticPr fontId="10" type="noConversion"/>
  </si>
  <si>
    <t>得润电子</t>
    <phoneticPr fontId="10" type="noConversion"/>
  </si>
  <si>
    <t>002056.SZ</t>
    <phoneticPr fontId="10" type="noConversion"/>
  </si>
  <si>
    <t>横店东磁</t>
    <phoneticPr fontId="10" type="noConversion"/>
  </si>
  <si>
    <t>002057.SZ</t>
    <phoneticPr fontId="10" type="noConversion"/>
  </si>
  <si>
    <t>中钢天源</t>
    <phoneticPr fontId="10" type="noConversion"/>
  </si>
  <si>
    <t>002058.SZ</t>
    <phoneticPr fontId="10" type="noConversion"/>
  </si>
  <si>
    <t>威尔泰</t>
    <phoneticPr fontId="10" type="noConversion"/>
  </si>
  <si>
    <t>002059.SZ</t>
    <phoneticPr fontId="10" type="noConversion"/>
  </si>
  <si>
    <t>云南旅游</t>
    <phoneticPr fontId="10" type="noConversion"/>
  </si>
  <si>
    <t>002060.SZ</t>
    <phoneticPr fontId="10" type="noConversion"/>
  </si>
  <si>
    <t>粤水电</t>
    <phoneticPr fontId="10" type="noConversion"/>
  </si>
  <si>
    <t>002061.SZ</t>
    <phoneticPr fontId="10" type="noConversion"/>
  </si>
  <si>
    <t>*ST江化</t>
    <phoneticPr fontId="10" type="noConversion"/>
  </si>
  <si>
    <t>002062.SZ</t>
    <phoneticPr fontId="10" type="noConversion"/>
  </si>
  <si>
    <t>宏润建设</t>
    <phoneticPr fontId="10" type="noConversion"/>
  </si>
  <si>
    <t>002063.SZ</t>
    <phoneticPr fontId="10" type="noConversion"/>
  </si>
  <si>
    <t>远光软件</t>
    <phoneticPr fontId="10" type="noConversion"/>
  </si>
  <si>
    <t>002064.SZ</t>
    <phoneticPr fontId="10" type="noConversion"/>
  </si>
  <si>
    <t>华峰氨纶</t>
    <phoneticPr fontId="10" type="noConversion"/>
  </si>
  <si>
    <t>002065.SZ</t>
    <phoneticPr fontId="10" type="noConversion"/>
  </si>
  <si>
    <t>东华软件</t>
    <phoneticPr fontId="10" type="noConversion"/>
  </si>
  <si>
    <t>002066.SZ</t>
    <phoneticPr fontId="10" type="noConversion"/>
  </si>
  <si>
    <t>瑞泰科技</t>
    <phoneticPr fontId="10" type="noConversion"/>
  </si>
  <si>
    <t>002067.SZ</t>
    <phoneticPr fontId="10" type="noConversion"/>
  </si>
  <si>
    <t>景兴纸业</t>
    <phoneticPr fontId="10" type="noConversion"/>
  </si>
  <si>
    <t>002068.SZ</t>
    <phoneticPr fontId="10" type="noConversion"/>
  </si>
  <si>
    <t>黑猫股份</t>
    <phoneticPr fontId="10" type="noConversion"/>
  </si>
  <si>
    <t>002069.SZ</t>
    <phoneticPr fontId="10" type="noConversion"/>
  </si>
  <si>
    <t>*ST獐岛</t>
    <phoneticPr fontId="10" type="noConversion"/>
  </si>
  <si>
    <t>002070.SZ</t>
    <phoneticPr fontId="10" type="noConversion"/>
  </si>
  <si>
    <t>众和股份</t>
    <phoneticPr fontId="10" type="noConversion"/>
  </si>
  <si>
    <t>002071.SZ</t>
    <phoneticPr fontId="10" type="noConversion"/>
  </si>
  <si>
    <t>长城影视</t>
    <phoneticPr fontId="10" type="noConversion"/>
  </si>
  <si>
    <t>002072.SZ</t>
    <phoneticPr fontId="10" type="noConversion"/>
  </si>
  <si>
    <t>凯瑞德</t>
    <phoneticPr fontId="10" type="noConversion"/>
  </si>
  <si>
    <t>002073.SZ</t>
    <phoneticPr fontId="10" type="noConversion"/>
  </si>
  <si>
    <t>软控股份</t>
    <phoneticPr fontId="10" type="noConversion"/>
  </si>
  <si>
    <t>002074.SZ</t>
    <phoneticPr fontId="10" type="noConversion"/>
  </si>
  <si>
    <t>国轩高科</t>
    <phoneticPr fontId="10" type="noConversion"/>
  </si>
  <si>
    <t>002075.SZ</t>
    <phoneticPr fontId="10" type="noConversion"/>
  </si>
  <si>
    <t>沙钢股份</t>
    <phoneticPr fontId="10" type="noConversion"/>
  </si>
  <si>
    <t>002076.SZ</t>
    <phoneticPr fontId="10" type="noConversion"/>
  </si>
  <si>
    <t>雪莱特</t>
    <phoneticPr fontId="10" type="noConversion"/>
  </si>
  <si>
    <t>002077.SZ</t>
    <phoneticPr fontId="10" type="noConversion"/>
  </si>
  <si>
    <t>大港股份</t>
    <phoneticPr fontId="10" type="noConversion"/>
  </si>
  <si>
    <t>002078.SZ</t>
    <phoneticPr fontId="10" type="noConversion"/>
  </si>
  <si>
    <t>太阳纸业</t>
    <phoneticPr fontId="10" type="noConversion"/>
  </si>
  <si>
    <t>002079.SZ</t>
    <phoneticPr fontId="10" type="noConversion"/>
  </si>
  <si>
    <t>苏州固锝</t>
    <phoneticPr fontId="10" type="noConversion"/>
  </si>
  <si>
    <t>002080.SZ</t>
    <phoneticPr fontId="10" type="noConversion"/>
  </si>
  <si>
    <t>中材科技</t>
    <phoneticPr fontId="10" type="noConversion"/>
  </si>
  <si>
    <t>002081.SZ</t>
    <phoneticPr fontId="10" type="noConversion"/>
  </si>
  <si>
    <t>金螳螂</t>
    <phoneticPr fontId="10" type="noConversion"/>
  </si>
  <si>
    <t>002082.SZ</t>
    <phoneticPr fontId="10" type="noConversion"/>
  </si>
  <si>
    <t>栋梁新材</t>
    <phoneticPr fontId="10" type="noConversion"/>
  </si>
  <si>
    <t>002083.SZ</t>
    <phoneticPr fontId="10" type="noConversion"/>
  </si>
  <si>
    <t>孚日股份</t>
    <phoneticPr fontId="10" type="noConversion"/>
  </si>
  <si>
    <t>002084.SZ</t>
    <phoneticPr fontId="10" type="noConversion"/>
  </si>
  <si>
    <t>海鸥卫浴</t>
    <phoneticPr fontId="10" type="noConversion"/>
  </si>
  <si>
    <t>002085.SZ</t>
    <phoneticPr fontId="10" type="noConversion"/>
  </si>
  <si>
    <t>万丰奥威</t>
    <phoneticPr fontId="10" type="noConversion"/>
  </si>
  <si>
    <t>002086.SZ</t>
    <phoneticPr fontId="10" type="noConversion"/>
  </si>
  <si>
    <t>东方海洋</t>
    <phoneticPr fontId="10" type="noConversion"/>
  </si>
  <si>
    <t>002087.SZ</t>
    <phoneticPr fontId="10" type="noConversion"/>
  </si>
  <si>
    <t>新野纺织</t>
    <phoneticPr fontId="10" type="noConversion"/>
  </si>
  <si>
    <t>002088.SZ</t>
    <phoneticPr fontId="10" type="noConversion"/>
  </si>
  <si>
    <t>鲁阳节能</t>
    <phoneticPr fontId="10" type="noConversion"/>
  </si>
  <si>
    <t>002089.SZ</t>
    <phoneticPr fontId="10" type="noConversion"/>
  </si>
  <si>
    <t>新海宜</t>
    <phoneticPr fontId="10" type="noConversion"/>
  </si>
  <si>
    <t>002090.SZ</t>
    <phoneticPr fontId="10" type="noConversion"/>
  </si>
  <si>
    <t>金智科技</t>
    <phoneticPr fontId="10" type="noConversion"/>
  </si>
  <si>
    <t>002091.SZ</t>
    <phoneticPr fontId="10" type="noConversion"/>
  </si>
  <si>
    <t>江苏国泰</t>
    <phoneticPr fontId="10" type="noConversion"/>
  </si>
  <si>
    <t>002092.SZ</t>
    <phoneticPr fontId="10" type="noConversion"/>
  </si>
  <si>
    <t>中泰化学</t>
    <phoneticPr fontId="10" type="noConversion"/>
  </si>
  <si>
    <t>002093.SZ</t>
    <phoneticPr fontId="10" type="noConversion"/>
  </si>
  <si>
    <t>国脉科技</t>
    <phoneticPr fontId="10" type="noConversion"/>
  </si>
  <si>
    <t>002094.SZ</t>
    <phoneticPr fontId="10" type="noConversion"/>
  </si>
  <si>
    <t>青岛金王</t>
    <phoneticPr fontId="10" type="noConversion"/>
  </si>
  <si>
    <t>002095.SZ</t>
    <phoneticPr fontId="10" type="noConversion"/>
  </si>
  <si>
    <t>生意宝</t>
    <phoneticPr fontId="10" type="noConversion"/>
  </si>
  <si>
    <t>002096.SZ</t>
    <phoneticPr fontId="10" type="noConversion"/>
  </si>
  <si>
    <t>南岭民爆</t>
    <phoneticPr fontId="10" type="noConversion"/>
  </si>
  <si>
    <t>002097.SZ</t>
    <phoneticPr fontId="10" type="noConversion"/>
  </si>
  <si>
    <t>山河智能</t>
    <phoneticPr fontId="10" type="noConversion"/>
  </si>
  <si>
    <t>002098.SZ</t>
    <phoneticPr fontId="10" type="noConversion"/>
  </si>
  <si>
    <t>浔兴股份</t>
    <phoneticPr fontId="10" type="noConversion"/>
  </si>
  <si>
    <t>002099.SZ</t>
    <phoneticPr fontId="10" type="noConversion"/>
  </si>
  <si>
    <t>海翔药业</t>
    <phoneticPr fontId="10" type="noConversion"/>
  </si>
  <si>
    <t>002100.SZ</t>
    <phoneticPr fontId="10" type="noConversion"/>
  </si>
  <si>
    <t>天康生物</t>
    <phoneticPr fontId="10" type="noConversion"/>
  </si>
  <si>
    <t>002101.SZ</t>
    <phoneticPr fontId="10" type="noConversion"/>
  </si>
  <si>
    <t>广东鸿图</t>
    <phoneticPr fontId="10" type="noConversion"/>
  </si>
  <si>
    <t>002102.SZ</t>
    <phoneticPr fontId="10" type="noConversion"/>
  </si>
  <si>
    <t>冠福股份</t>
    <phoneticPr fontId="10" type="noConversion"/>
  </si>
  <si>
    <t>002103.SZ</t>
    <phoneticPr fontId="10" type="noConversion"/>
  </si>
  <si>
    <t>广博股份</t>
    <phoneticPr fontId="10" type="noConversion"/>
  </si>
  <si>
    <t>002104.SZ</t>
    <phoneticPr fontId="10" type="noConversion"/>
  </si>
  <si>
    <t>恒宝股份</t>
    <phoneticPr fontId="10" type="noConversion"/>
  </si>
  <si>
    <t>002105.SZ</t>
    <phoneticPr fontId="10" type="noConversion"/>
  </si>
  <si>
    <t>信隆健康</t>
    <phoneticPr fontId="10" type="noConversion"/>
  </si>
  <si>
    <t>002106.SZ</t>
    <phoneticPr fontId="10" type="noConversion"/>
  </si>
  <si>
    <t>莱宝高科</t>
    <phoneticPr fontId="10" type="noConversion"/>
  </si>
  <si>
    <t>002107.SZ</t>
    <phoneticPr fontId="10" type="noConversion"/>
  </si>
  <si>
    <t>沃华医药</t>
    <phoneticPr fontId="10" type="noConversion"/>
  </si>
  <si>
    <t>002108.SZ</t>
    <phoneticPr fontId="10" type="noConversion"/>
  </si>
  <si>
    <t>沧州明珠</t>
    <phoneticPr fontId="10" type="noConversion"/>
  </si>
  <si>
    <t>002109.SZ</t>
    <phoneticPr fontId="10" type="noConversion"/>
  </si>
  <si>
    <t>*ST兴化</t>
    <phoneticPr fontId="10" type="noConversion"/>
  </si>
  <si>
    <t>002110.SZ</t>
    <phoneticPr fontId="10" type="noConversion"/>
  </si>
  <si>
    <t>三钢闽光</t>
    <phoneticPr fontId="10" type="noConversion"/>
  </si>
  <si>
    <t>002111.SZ</t>
    <phoneticPr fontId="10" type="noConversion"/>
  </si>
  <si>
    <t>威海广泰</t>
    <phoneticPr fontId="10" type="noConversion"/>
  </si>
  <si>
    <t>002112.SZ</t>
    <phoneticPr fontId="10" type="noConversion"/>
  </si>
  <si>
    <t>三变科技</t>
    <phoneticPr fontId="10" type="noConversion"/>
  </si>
  <si>
    <t>002113.SZ</t>
    <phoneticPr fontId="10" type="noConversion"/>
  </si>
  <si>
    <t>天润数娱</t>
    <phoneticPr fontId="10" type="noConversion"/>
  </si>
  <si>
    <t>002114.SZ</t>
    <phoneticPr fontId="10" type="noConversion"/>
  </si>
  <si>
    <t>罗平锌电</t>
    <phoneticPr fontId="10" type="noConversion"/>
  </si>
  <si>
    <t>002115.SZ</t>
    <phoneticPr fontId="10" type="noConversion"/>
  </si>
  <si>
    <t>三维通信</t>
    <phoneticPr fontId="10" type="noConversion"/>
  </si>
  <si>
    <t>002116.SZ</t>
    <phoneticPr fontId="10" type="noConversion"/>
  </si>
  <si>
    <t>中国海诚</t>
    <phoneticPr fontId="10" type="noConversion"/>
  </si>
  <si>
    <t>002117.SZ</t>
    <phoneticPr fontId="10" type="noConversion"/>
  </si>
  <si>
    <t>东港股份</t>
    <phoneticPr fontId="10" type="noConversion"/>
  </si>
  <si>
    <t>002118.SZ</t>
    <phoneticPr fontId="10" type="noConversion"/>
  </si>
  <si>
    <t>紫鑫药业</t>
    <phoneticPr fontId="10" type="noConversion"/>
  </si>
  <si>
    <t>002119.SZ</t>
    <phoneticPr fontId="10" type="noConversion"/>
  </si>
  <si>
    <t>康强电子</t>
    <phoneticPr fontId="10" type="noConversion"/>
  </si>
  <si>
    <t>002120.SZ</t>
    <phoneticPr fontId="10" type="noConversion"/>
  </si>
  <si>
    <t>韵达股份</t>
    <phoneticPr fontId="10" type="noConversion"/>
  </si>
  <si>
    <t>002121.SZ</t>
    <phoneticPr fontId="10" type="noConversion"/>
  </si>
  <si>
    <t>科陆电子</t>
    <phoneticPr fontId="10" type="noConversion"/>
  </si>
  <si>
    <t>002122.SZ</t>
    <phoneticPr fontId="10" type="noConversion"/>
  </si>
  <si>
    <t>天马股份</t>
    <phoneticPr fontId="10" type="noConversion"/>
  </si>
  <si>
    <t>002123.SZ</t>
    <phoneticPr fontId="10" type="noConversion"/>
  </si>
  <si>
    <t>梦网荣信</t>
    <phoneticPr fontId="10" type="noConversion"/>
  </si>
  <si>
    <t>002124.SZ</t>
    <phoneticPr fontId="10" type="noConversion"/>
  </si>
  <si>
    <t>天邦股份</t>
    <phoneticPr fontId="10" type="noConversion"/>
  </si>
  <si>
    <t>002125.SZ</t>
    <phoneticPr fontId="10" type="noConversion"/>
  </si>
  <si>
    <t>湘潭电化</t>
    <phoneticPr fontId="10" type="noConversion"/>
  </si>
  <si>
    <t>002126.SZ</t>
    <phoneticPr fontId="10" type="noConversion"/>
  </si>
  <si>
    <t>银轮股份</t>
    <phoneticPr fontId="10" type="noConversion"/>
  </si>
  <si>
    <t>002127.SZ</t>
    <phoneticPr fontId="10" type="noConversion"/>
  </si>
  <si>
    <t>南极电商</t>
    <phoneticPr fontId="10" type="noConversion"/>
  </si>
  <si>
    <t>002128.SZ</t>
    <phoneticPr fontId="10" type="noConversion"/>
  </si>
  <si>
    <t>露天煤业</t>
    <phoneticPr fontId="10" type="noConversion"/>
  </si>
  <si>
    <t>002129.SZ</t>
    <phoneticPr fontId="10" type="noConversion"/>
  </si>
  <si>
    <t>中环股份</t>
    <phoneticPr fontId="10" type="noConversion"/>
  </si>
  <si>
    <t>002130.SZ</t>
    <phoneticPr fontId="10" type="noConversion"/>
  </si>
  <si>
    <t>沃尔核材</t>
    <phoneticPr fontId="10" type="noConversion"/>
  </si>
  <si>
    <t>002131.SZ</t>
    <phoneticPr fontId="10" type="noConversion"/>
  </si>
  <si>
    <t>利欧股份</t>
    <phoneticPr fontId="10" type="noConversion"/>
  </si>
  <si>
    <t>002132.SZ</t>
    <phoneticPr fontId="10" type="noConversion"/>
  </si>
  <si>
    <t>恒星科技</t>
    <phoneticPr fontId="10" type="noConversion"/>
  </si>
  <si>
    <t>002133.SZ</t>
    <phoneticPr fontId="10" type="noConversion"/>
  </si>
  <si>
    <t>广宇集团</t>
    <phoneticPr fontId="10" type="noConversion"/>
  </si>
  <si>
    <t>002134.SZ</t>
    <phoneticPr fontId="10" type="noConversion"/>
  </si>
  <si>
    <t>天津普林</t>
    <phoneticPr fontId="10" type="noConversion"/>
  </si>
  <si>
    <t>002135.SZ</t>
    <phoneticPr fontId="10" type="noConversion"/>
  </si>
  <si>
    <t>东南网架</t>
    <phoneticPr fontId="10" type="noConversion"/>
  </si>
  <si>
    <t>002136.SZ</t>
    <phoneticPr fontId="10" type="noConversion"/>
  </si>
  <si>
    <t>安纳达</t>
    <phoneticPr fontId="10" type="noConversion"/>
  </si>
  <si>
    <t>002137.SZ</t>
    <phoneticPr fontId="10" type="noConversion"/>
  </si>
  <si>
    <t>麦达数字</t>
    <phoneticPr fontId="10" type="noConversion"/>
  </si>
  <si>
    <t>002138.SZ</t>
    <phoneticPr fontId="10" type="noConversion"/>
  </si>
  <si>
    <t>顺络电子</t>
    <phoneticPr fontId="10" type="noConversion"/>
  </si>
  <si>
    <t>002139.SZ</t>
    <phoneticPr fontId="10" type="noConversion"/>
  </si>
  <si>
    <t>拓邦股份</t>
    <phoneticPr fontId="10" type="noConversion"/>
  </si>
  <si>
    <t>002140.SZ</t>
    <phoneticPr fontId="10" type="noConversion"/>
  </si>
  <si>
    <t>东华科技</t>
    <phoneticPr fontId="10" type="noConversion"/>
  </si>
  <si>
    <t>002141.SZ</t>
    <phoneticPr fontId="10" type="noConversion"/>
  </si>
  <si>
    <t>贤丰控股</t>
    <phoneticPr fontId="10" type="noConversion"/>
  </si>
  <si>
    <t>002142.SZ</t>
    <phoneticPr fontId="10" type="noConversion"/>
  </si>
  <si>
    <t>宁波银行</t>
    <phoneticPr fontId="10" type="noConversion"/>
  </si>
  <si>
    <t>002143.SZ</t>
    <phoneticPr fontId="10" type="noConversion"/>
  </si>
  <si>
    <t>印纪传媒</t>
    <phoneticPr fontId="10" type="noConversion"/>
  </si>
  <si>
    <t>002144.SZ</t>
    <phoneticPr fontId="10" type="noConversion"/>
  </si>
  <si>
    <t>宏达高科</t>
    <phoneticPr fontId="10" type="noConversion"/>
  </si>
  <si>
    <t>002145.SZ</t>
    <phoneticPr fontId="10" type="noConversion"/>
  </si>
  <si>
    <t>中核钛白</t>
    <phoneticPr fontId="10" type="noConversion"/>
  </si>
  <si>
    <t>002146.SZ</t>
    <phoneticPr fontId="10" type="noConversion"/>
  </si>
  <si>
    <t>荣盛发展</t>
    <phoneticPr fontId="10" type="noConversion"/>
  </si>
  <si>
    <t>002147.SZ</t>
    <phoneticPr fontId="10" type="noConversion"/>
  </si>
  <si>
    <t>新光圆成</t>
    <phoneticPr fontId="10" type="noConversion"/>
  </si>
  <si>
    <t>002148.SZ</t>
    <phoneticPr fontId="10" type="noConversion"/>
  </si>
  <si>
    <t>北纬通信</t>
    <phoneticPr fontId="10" type="noConversion"/>
  </si>
  <si>
    <t>002149.SZ</t>
    <phoneticPr fontId="10" type="noConversion"/>
  </si>
  <si>
    <t>西部材料</t>
    <phoneticPr fontId="10" type="noConversion"/>
  </si>
  <si>
    <t>002150.SZ</t>
    <phoneticPr fontId="10" type="noConversion"/>
  </si>
  <si>
    <t>通润装备</t>
    <phoneticPr fontId="10" type="noConversion"/>
  </si>
  <si>
    <t>002151.SZ</t>
    <phoneticPr fontId="10" type="noConversion"/>
  </si>
  <si>
    <t>北斗星通</t>
    <phoneticPr fontId="10" type="noConversion"/>
  </si>
  <si>
    <t>002152.SZ</t>
    <phoneticPr fontId="10" type="noConversion"/>
  </si>
  <si>
    <t>广电运通</t>
    <phoneticPr fontId="10" type="noConversion"/>
  </si>
  <si>
    <t>002153.SZ</t>
    <phoneticPr fontId="10" type="noConversion"/>
  </si>
  <si>
    <t>石基信息</t>
    <phoneticPr fontId="10" type="noConversion"/>
  </si>
  <si>
    <t>002154.SZ</t>
    <phoneticPr fontId="10" type="noConversion"/>
  </si>
  <si>
    <t>报喜鸟</t>
    <phoneticPr fontId="10" type="noConversion"/>
  </si>
  <si>
    <t>002155.SZ</t>
    <phoneticPr fontId="10" type="noConversion"/>
  </si>
  <si>
    <t>湖南黄金</t>
    <phoneticPr fontId="10" type="noConversion"/>
  </si>
  <si>
    <t>002156.SZ</t>
    <phoneticPr fontId="10" type="noConversion"/>
  </si>
  <si>
    <t>通富微电</t>
    <phoneticPr fontId="10" type="noConversion"/>
  </si>
  <si>
    <t>002157.SZ</t>
    <phoneticPr fontId="10" type="noConversion"/>
  </si>
  <si>
    <t>正邦科技</t>
    <phoneticPr fontId="10" type="noConversion"/>
  </si>
  <si>
    <t>002158.SZ</t>
    <phoneticPr fontId="10" type="noConversion"/>
  </si>
  <si>
    <t>汉钟精机</t>
    <phoneticPr fontId="10" type="noConversion"/>
  </si>
  <si>
    <t>002159.SZ</t>
    <phoneticPr fontId="10" type="noConversion"/>
  </si>
  <si>
    <t>三特索道</t>
    <phoneticPr fontId="10" type="noConversion"/>
  </si>
  <si>
    <t>002160.SZ</t>
    <phoneticPr fontId="10" type="noConversion"/>
  </si>
  <si>
    <t>常铝股份</t>
    <phoneticPr fontId="10" type="noConversion"/>
  </si>
  <si>
    <t>002161.SZ</t>
    <phoneticPr fontId="10" type="noConversion"/>
  </si>
  <si>
    <t>远望谷</t>
    <phoneticPr fontId="10" type="noConversion"/>
  </si>
  <si>
    <t>002162.SZ</t>
    <phoneticPr fontId="10" type="noConversion"/>
  </si>
  <si>
    <t>悦心健康</t>
    <phoneticPr fontId="10" type="noConversion"/>
  </si>
  <si>
    <t>002163.SZ</t>
    <phoneticPr fontId="10" type="noConversion"/>
  </si>
  <si>
    <t>中航三鑫</t>
    <phoneticPr fontId="10" type="noConversion"/>
  </si>
  <si>
    <t>002164.SZ</t>
    <phoneticPr fontId="10" type="noConversion"/>
  </si>
  <si>
    <t>宁波东力</t>
    <phoneticPr fontId="10" type="noConversion"/>
  </si>
  <si>
    <t>002165.SZ</t>
    <phoneticPr fontId="10" type="noConversion"/>
  </si>
  <si>
    <t>红宝丽</t>
    <phoneticPr fontId="10" type="noConversion"/>
  </si>
  <si>
    <t>002166.SZ</t>
    <phoneticPr fontId="10" type="noConversion"/>
  </si>
  <si>
    <t>莱茵生物</t>
    <phoneticPr fontId="10" type="noConversion"/>
  </si>
  <si>
    <t>002167.SZ</t>
    <phoneticPr fontId="10" type="noConversion"/>
  </si>
  <si>
    <t>东方锆业</t>
    <phoneticPr fontId="10" type="noConversion"/>
  </si>
  <si>
    <t>002168.SZ</t>
    <phoneticPr fontId="10" type="noConversion"/>
  </si>
  <si>
    <t>深圳惠程</t>
    <phoneticPr fontId="10" type="noConversion"/>
  </si>
  <si>
    <t>002169.SZ</t>
    <phoneticPr fontId="10" type="noConversion"/>
  </si>
  <si>
    <t>智光电气</t>
    <phoneticPr fontId="10" type="noConversion"/>
  </si>
  <si>
    <t>002170.SZ</t>
    <phoneticPr fontId="10" type="noConversion"/>
  </si>
  <si>
    <t>芭田股份</t>
    <phoneticPr fontId="10" type="noConversion"/>
  </si>
  <si>
    <t>002171.SZ</t>
    <phoneticPr fontId="10" type="noConversion"/>
  </si>
  <si>
    <t>楚江新材</t>
    <phoneticPr fontId="10" type="noConversion"/>
  </si>
  <si>
    <t>002172.SZ</t>
    <phoneticPr fontId="10" type="noConversion"/>
  </si>
  <si>
    <t>澳洋科技</t>
    <phoneticPr fontId="10" type="noConversion"/>
  </si>
  <si>
    <t>002173.SZ</t>
    <phoneticPr fontId="10" type="noConversion"/>
  </si>
  <si>
    <t>*ST创疗</t>
    <phoneticPr fontId="10" type="noConversion"/>
  </si>
  <si>
    <t>002174.SZ</t>
    <phoneticPr fontId="10" type="noConversion"/>
  </si>
  <si>
    <t>游族网络</t>
    <phoneticPr fontId="10" type="noConversion"/>
  </si>
  <si>
    <t>002175.SZ</t>
    <phoneticPr fontId="10" type="noConversion"/>
  </si>
  <si>
    <t>东方网络</t>
    <phoneticPr fontId="10" type="noConversion"/>
  </si>
  <si>
    <t>002176.SZ</t>
    <phoneticPr fontId="10" type="noConversion"/>
  </si>
  <si>
    <t>江特电机</t>
    <phoneticPr fontId="10" type="noConversion"/>
  </si>
  <si>
    <t>002177.SZ</t>
    <phoneticPr fontId="10" type="noConversion"/>
  </si>
  <si>
    <t>御银股份</t>
    <phoneticPr fontId="10" type="noConversion"/>
  </si>
  <si>
    <t>002178.SZ</t>
    <phoneticPr fontId="10" type="noConversion"/>
  </si>
  <si>
    <t>延华智能</t>
    <phoneticPr fontId="10" type="noConversion"/>
  </si>
  <si>
    <t>002179.SZ</t>
    <phoneticPr fontId="10" type="noConversion"/>
  </si>
  <si>
    <t>中航光电</t>
    <phoneticPr fontId="10" type="noConversion"/>
  </si>
  <si>
    <t>002180.SZ</t>
    <phoneticPr fontId="10" type="noConversion"/>
  </si>
  <si>
    <t>艾派克</t>
    <phoneticPr fontId="10" type="noConversion"/>
  </si>
  <si>
    <t>002181.SZ</t>
    <phoneticPr fontId="10" type="noConversion"/>
  </si>
  <si>
    <t>粤传媒</t>
    <phoneticPr fontId="10" type="noConversion"/>
  </si>
  <si>
    <t>002182.SZ</t>
    <phoneticPr fontId="10" type="noConversion"/>
  </si>
  <si>
    <t>云海金属</t>
    <phoneticPr fontId="10" type="noConversion"/>
  </si>
  <si>
    <t>002183.SZ</t>
    <phoneticPr fontId="10" type="noConversion"/>
  </si>
  <si>
    <t>怡亚通</t>
    <phoneticPr fontId="10" type="noConversion"/>
  </si>
  <si>
    <t>002184.SZ</t>
    <phoneticPr fontId="10" type="noConversion"/>
  </si>
  <si>
    <t>海得控制</t>
    <phoneticPr fontId="10" type="noConversion"/>
  </si>
  <si>
    <t>002185.SZ</t>
    <phoneticPr fontId="10" type="noConversion"/>
  </si>
  <si>
    <t>华天科技</t>
    <phoneticPr fontId="10" type="noConversion"/>
  </si>
  <si>
    <t>002186.SZ</t>
    <phoneticPr fontId="10" type="noConversion"/>
  </si>
  <si>
    <t>全聚德</t>
    <phoneticPr fontId="10" type="noConversion"/>
  </si>
  <si>
    <t>002187.SZ</t>
    <phoneticPr fontId="10" type="noConversion"/>
  </si>
  <si>
    <t>广百股份</t>
    <phoneticPr fontId="10" type="noConversion"/>
  </si>
  <si>
    <t>002188.SZ</t>
    <phoneticPr fontId="10" type="noConversion"/>
  </si>
  <si>
    <t>巴士在线</t>
    <phoneticPr fontId="10" type="noConversion"/>
  </si>
  <si>
    <t>002189.SZ</t>
    <phoneticPr fontId="10" type="noConversion"/>
  </si>
  <si>
    <t>利达光电</t>
    <phoneticPr fontId="10" type="noConversion"/>
  </si>
  <si>
    <t>002190.SZ</t>
    <phoneticPr fontId="10" type="noConversion"/>
  </si>
  <si>
    <t>成飞集成</t>
    <phoneticPr fontId="10" type="noConversion"/>
  </si>
  <si>
    <t>002191.SZ</t>
    <phoneticPr fontId="10" type="noConversion"/>
  </si>
  <si>
    <t>劲嘉股份</t>
    <phoneticPr fontId="10" type="noConversion"/>
  </si>
  <si>
    <t>002192.SZ</t>
    <phoneticPr fontId="10" type="noConversion"/>
  </si>
  <si>
    <t>融捷股份</t>
    <phoneticPr fontId="10" type="noConversion"/>
  </si>
  <si>
    <t>002193.SZ</t>
    <phoneticPr fontId="10" type="noConversion"/>
  </si>
  <si>
    <t>山东如意</t>
    <phoneticPr fontId="10" type="noConversion"/>
  </si>
  <si>
    <t>002194.SZ</t>
    <phoneticPr fontId="10" type="noConversion"/>
  </si>
  <si>
    <t>武汉凡谷</t>
    <phoneticPr fontId="10" type="noConversion"/>
  </si>
  <si>
    <t>002195.SZ</t>
    <phoneticPr fontId="10" type="noConversion"/>
  </si>
  <si>
    <t>二三四五</t>
    <phoneticPr fontId="10" type="noConversion"/>
  </si>
  <si>
    <t>002196.SZ</t>
    <phoneticPr fontId="10" type="noConversion"/>
  </si>
  <si>
    <t>方正电机</t>
    <phoneticPr fontId="10" type="noConversion"/>
  </si>
  <si>
    <t>002197.SZ</t>
    <phoneticPr fontId="10" type="noConversion"/>
  </si>
  <si>
    <t>证通电子</t>
    <phoneticPr fontId="10" type="noConversion"/>
  </si>
  <si>
    <t>002198.SZ</t>
    <phoneticPr fontId="10" type="noConversion"/>
  </si>
  <si>
    <t>嘉应制药</t>
    <phoneticPr fontId="10" type="noConversion"/>
  </si>
  <si>
    <t>002199.SZ</t>
    <phoneticPr fontId="10" type="noConversion"/>
  </si>
  <si>
    <t>*ST东晶</t>
    <phoneticPr fontId="10" type="noConversion"/>
  </si>
  <si>
    <t>002200.SZ</t>
    <phoneticPr fontId="10" type="noConversion"/>
  </si>
  <si>
    <t>云投生态</t>
    <phoneticPr fontId="10" type="noConversion"/>
  </si>
  <si>
    <t>002201.SZ</t>
    <phoneticPr fontId="10" type="noConversion"/>
  </si>
  <si>
    <t>九鼎新材</t>
    <phoneticPr fontId="10" type="noConversion"/>
  </si>
  <si>
    <t>002202.SZ</t>
    <phoneticPr fontId="10" type="noConversion"/>
  </si>
  <si>
    <t>金风科技</t>
    <phoneticPr fontId="10" type="noConversion"/>
  </si>
  <si>
    <t>002203.SZ</t>
    <phoneticPr fontId="10" type="noConversion"/>
  </si>
  <si>
    <t>海亮股份</t>
    <phoneticPr fontId="10" type="noConversion"/>
  </si>
  <si>
    <t>002204.SZ</t>
    <phoneticPr fontId="10" type="noConversion"/>
  </si>
  <si>
    <t>大连重工</t>
    <phoneticPr fontId="10" type="noConversion"/>
  </si>
  <si>
    <t>002205.SZ</t>
    <phoneticPr fontId="10" type="noConversion"/>
  </si>
  <si>
    <t>国统股份</t>
    <phoneticPr fontId="10" type="noConversion"/>
  </si>
  <si>
    <t>002206.SZ</t>
    <phoneticPr fontId="10" type="noConversion"/>
  </si>
  <si>
    <t>海利得</t>
    <phoneticPr fontId="10" type="noConversion"/>
  </si>
  <si>
    <t>002207.SZ</t>
    <phoneticPr fontId="10" type="noConversion"/>
  </si>
  <si>
    <t>准油股份</t>
    <phoneticPr fontId="10" type="noConversion"/>
  </si>
  <si>
    <t>002208.SZ</t>
    <phoneticPr fontId="10" type="noConversion"/>
  </si>
  <si>
    <t>合肥城建</t>
    <phoneticPr fontId="10" type="noConversion"/>
  </si>
  <si>
    <t>002209.SZ</t>
    <phoneticPr fontId="10" type="noConversion"/>
  </si>
  <si>
    <t>达意隆</t>
    <phoneticPr fontId="10" type="noConversion"/>
  </si>
  <si>
    <t>002210.SZ</t>
    <phoneticPr fontId="10" type="noConversion"/>
  </si>
  <si>
    <t>飞马国际</t>
    <phoneticPr fontId="10" type="noConversion"/>
  </si>
  <si>
    <t>002211.SZ</t>
    <phoneticPr fontId="10" type="noConversion"/>
  </si>
  <si>
    <t>宏达新材</t>
    <phoneticPr fontId="10" type="noConversion"/>
  </si>
  <si>
    <t>002212.SZ</t>
    <phoneticPr fontId="10" type="noConversion"/>
  </si>
  <si>
    <t>南洋股份</t>
    <phoneticPr fontId="10" type="noConversion"/>
  </si>
  <si>
    <t>002213.SZ</t>
    <phoneticPr fontId="10" type="noConversion"/>
  </si>
  <si>
    <t>特尔佳</t>
    <phoneticPr fontId="10" type="noConversion"/>
  </si>
  <si>
    <t>002214.SZ</t>
    <phoneticPr fontId="10" type="noConversion"/>
  </si>
  <si>
    <t>大立科技</t>
    <phoneticPr fontId="10" type="noConversion"/>
  </si>
  <si>
    <t>002215.SZ</t>
    <phoneticPr fontId="10" type="noConversion"/>
  </si>
  <si>
    <t>诺普信</t>
    <phoneticPr fontId="10" type="noConversion"/>
  </si>
  <si>
    <t>002216.SZ</t>
    <phoneticPr fontId="10" type="noConversion"/>
  </si>
  <si>
    <t>三全食品</t>
    <phoneticPr fontId="10" type="noConversion"/>
  </si>
  <si>
    <t>002217.SZ</t>
    <phoneticPr fontId="10" type="noConversion"/>
  </si>
  <si>
    <t>合力泰</t>
    <phoneticPr fontId="10" type="noConversion"/>
  </si>
  <si>
    <t>002218.SZ</t>
    <phoneticPr fontId="10" type="noConversion"/>
  </si>
  <si>
    <t>拓日新能</t>
    <phoneticPr fontId="10" type="noConversion"/>
  </si>
  <si>
    <t>002219.SZ</t>
    <phoneticPr fontId="10" type="noConversion"/>
  </si>
  <si>
    <t>恒康医疗</t>
    <phoneticPr fontId="10" type="noConversion"/>
  </si>
  <si>
    <t>002220.SZ</t>
    <phoneticPr fontId="10" type="noConversion"/>
  </si>
  <si>
    <t>天宝股份</t>
    <phoneticPr fontId="10" type="noConversion"/>
  </si>
  <si>
    <t>002221.SZ</t>
    <phoneticPr fontId="10" type="noConversion"/>
  </si>
  <si>
    <t>东华能源</t>
    <phoneticPr fontId="10" type="noConversion"/>
  </si>
  <si>
    <t>002222.SZ</t>
    <phoneticPr fontId="10" type="noConversion"/>
  </si>
  <si>
    <t>福晶科技</t>
    <phoneticPr fontId="10" type="noConversion"/>
  </si>
  <si>
    <t>002223.SZ</t>
    <phoneticPr fontId="10" type="noConversion"/>
  </si>
  <si>
    <t>鱼跃医疗</t>
    <phoneticPr fontId="10" type="noConversion"/>
  </si>
  <si>
    <t>002224.SZ</t>
    <phoneticPr fontId="10" type="noConversion"/>
  </si>
  <si>
    <t>三力士</t>
    <phoneticPr fontId="10" type="noConversion"/>
  </si>
  <si>
    <t>002225.SZ</t>
    <phoneticPr fontId="10" type="noConversion"/>
  </si>
  <si>
    <t>濮耐股份</t>
    <phoneticPr fontId="10" type="noConversion"/>
  </si>
  <si>
    <t>002226.SZ</t>
    <phoneticPr fontId="10" type="noConversion"/>
  </si>
  <si>
    <t>江南化工</t>
    <phoneticPr fontId="10" type="noConversion"/>
  </si>
  <si>
    <t>002227.SZ</t>
    <phoneticPr fontId="10" type="noConversion"/>
  </si>
  <si>
    <t>奥特迅</t>
    <phoneticPr fontId="10" type="noConversion"/>
  </si>
  <si>
    <t>002228.SZ</t>
    <phoneticPr fontId="10" type="noConversion"/>
  </si>
  <si>
    <t>合兴包装</t>
    <phoneticPr fontId="10" type="noConversion"/>
  </si>
  <si>
    <t>002229.SZ</t>
    <phoneticPr fontId="10" type="noConversion"/>
  </si>
  <si>
    <t>鸿博股份</t>
    <phoneticPr fontId="10" type="noConversion"/>
  </si>
  <si>
    <t>002230.SZ</t>
    <phoneticPr fontId="10" type="noConversion"/>
  </si>
  <si>
    <t>科大讯飞</t>
    <phoneticPr fontId="10" type="noConversion"/>
  </si>
  <si>
    <t>002231.SZ</t>
    <phoneticPr fontId="10" type="noConversion"/>
  </si>
  <si>
    <t>奥维通信</t>
    <phoneticPr fontId="10" type="noConversion"/>
  </si>
  <si>
    <t>002232.SZ</t>
    <phoneticPr fontId="10" type="noConversion"/>
  </si>
  <si>
    <t>启明信息</t>
    <phoneticPr fontId="10" type="noConversion"/>
  </si>
  <si>
    <t>002233.SZ</t>
    <phoneticPr fontId="10" type="noConversion"/>
  </si>
  <si>
    <t>塔牌集团</t>
    <phoneticPr fontId="10" type="noConversion"/>
  </si>
  <si>
    <t>002234.SZ</t>
    <phoneticPr fontId="10" type="noConversion"/>
  </si>
  <si>
    <t>民和股份</t>
    <phoneticPr fontId="10" type="noConversion"/>
  </si>
  <si>
    <t>002235.SZ</t>
    <phoneticPr fontId="10" type="noConversion"/>
  </si>
  <si>
    <t>安妮股份</t>
    <phoneticPr fontId="10" type="noConversion"/>
  </si>
  <si>
    <t>002236.SZ</t>
    <phoneticPr fontId="10" type="noConversion"/>
  </si>
  <si>
    <t>大华股份</t>
    <phoneticPr fontId="10" type="noConversion"/>
  </si>
  <si>
    <t>002237.SZ</t>
    <phoneticPr fontId="10" type="noConversion"/>
  </si>
  <si>
    <t>恒邦股份</t>
    <phoneticPr fontId="10" type="noConversion"/>
  </si>
  <si>
    <t>002238.SZ</t>
    <phoneticPr fontId="10" type="noConversion"/>
  </si>
  <si>
    <t>天威视讯</t>
    <phoneticPr fontId="10" type="noConversion"/>
  </si>
  <si>
    <t>002239.SZ</t>
    <phoneticPr fontId="10" type="noConversion"/>
  </si>
  <si>
    <t>奥特佳</t>
    <phoneticPr fontId="10" type="noConversion"/>
  </si>
  <si>
    <t>002240.SZ</t>
    <phoneticPr fontId="10" type="noConversion"/>
  </si>
  <si>
    <t>威华股份</t>
    <phoneticPr fontId="10" type="noConversion"/>
  </si>
  <si>
    <t>002241.SZ</t>
    <phoneticPr fontId="10" type="noConversion"/>
  </si>
  <si>
    <t>歌尔股份</t>
    <phoneticPr fontId="10" type="noConversion"/>
  </si>
  <si>
    <t>002242.SZ</t>
    <phoneticPr fontId="10" type="noConversion"/>
  </si>
  <si>
    <t>九阳股份</t>
    <phoneticPr fontId="10" type="noConversion"/>
  </si>
  <si>
    <t>002243.SZ</t>
    <phoneticPr fontId="10" type="noConversion"/>
  </si>
  <si>
    <t>通产丽星</t>
    <phoneticPr fontId="10" type="noConversion"/>
  </si>
  <si>
    <t>002244.SZ</t>
    <phoneticPr fontId="10" type="noConversion"/>
  </si>
  <si>
    <t>滨江集团</t>
    <phoneticPr fontId="10" type="noConversion"/>
  </si>
  <si>
    <t>002245.SZ</t>
    <phoneticPr fontId="10" type="noConversion"/>
  </si>
  <si>
    <t>澳洋顺昌</t>
    <phoneticPr fontId="10" type="noConversion"/>
  </si>
  <si>
    <t>002246.SZ</t>
    <phoneticPr fontId="10" type="noConversion"/>
  </si>
  <si>
    <t>北化股份</t>
    <phoneticPr fontId="10" type="noConversion"/>
  </si>
  <si>
    <t>002247.SZ</t>
    <phoneticPr fontId="10" type="noConversion"/>
  </si>
  <si>
    <t>帝龙文化</t>
    <phoneticPr fontId="10" type="noConversion"/>
  </si>
  <si>
    <t>002248.SZ</t>
    <phoneticPr fontId="10" type="noConversion"/>
  </si>
  <si>
    <t>华东数控</t>
    <phoneticPr fontId="10" type="noConversion"/>
  </si>
  <si>
    <t>002249.SZ</t>
    <phoneticPr fontId="10" type="noConversion"/>
  </si>
  <si>
    <t>大洋电机</t>
    <phoneticPr fontId="10" type="noConversion"/>
  </si>
  <si>
    <t>002250.SZ</t>
    <phoneticPr fontId="10" type="noConversion"/>
  </si>
  <si>
    <t>联化科技</t>
    <phoneticPr fontId="10" type="noConversion"/>
  </si>
  <si>
    <t>002251.SZ</t>
    <phoneticPr fontId="10" type="noConversion"/>
  </si>
  <si>
    <t>步步高</t>
    <phoneticPr fontId="10" type="noConversion"/>
  </si>
  <si>
    <t>002252.SZ</t>
    <phoneticPr fontId="10" type="noConversion"/>
  </si>
  <si>
    <t>上海莱士</t>
    <phoneticPr fontId="10" type="noConversion"/>
  </si>
  <si>
    <t>002253.SZ</t>
    <phoneticPr fontId="10" type="noConversion"/>
  </si>
  <si>
    <t>川大智胜</t>
    <phoneticPr fontId="10" type="noConversion"/>
  </si>
  <si>
    <t>002254.SZ</t>
    <phoneticPr fontId="10" type="noConversion"/>
  </si>
  <si>
    <t>泰和新材</t>
    <phoneticPr fontId="10" type="noConversion"/>
  </si>
  <si>
    <t>002255.SZ</t>
    <phoneticPr fontId="10" type="noConversion"/>
  </si>
  <si>
    <t>海陆重工</t>
    <phoneticPr fontId="10" type="noConversion"/>
  </si>
  <si>
    <t>002256.SZ</t>
    <phoneticPr fontId="10" type="noConversion"/>
  </si>
  <si>
    <t>兆新股份</t>
    <phoneticPr fontId="10" type="noConversion"/>
  </si>
  <si>
    <t>002258.SZ</t>
    <phoneticPr fontId="10" type="noConversion"/>
  </si>
  <si>
    <t>利尔化学</t>
    <phoneticPr fontId="10" type="noConversion"/>
  </si>
  <si>
    <t>002259.SZ</t>
    <phoneticPr fontId="10" type="noConversion"/>
  </si>
  <si>
    <t>升达林业</t>
    <phoneticPr fontId="10" type="noConversion"/>
  </si>
  <si>
    <t>002260.SZ</t>
    <phoneticPr fontId="10" type="noConversion"/>
  </si>
  <si>
    <t>德奥通航</t>
    <phoneticPr fontId="10" type="noConversion"/>
  </si>
  <si>
    <t>002261.SZ</t>
    <phoneticPr fontId="10" type="noConversion"/>
  </si>
  <si>
    <t>拓维信息</t>
    <phoneticPr fontId="10" type="noConversion"/>
  </si>
  <si>
    <t>002262.SZ</t>
    <phoneticPr fontId="10" type="noConversion"/>
  </si>
  <si>
    <t>恩华药业</t>
    <phoneticPr fontId="10" type="noConversion"/>
  </si>
  <si>
    <t>002263.SZ</t>
    <phoneticPr fontId="10" type="noConversion"/>
  </si>
  <si>
    <t>大东南</t>
    <phoneticPr fontId="10" type="noConversion"/>
  </si>
  <si>
    <t>002264.SZ</t>
    <phoneticPr fontId="10" type="noConversion"/>
  </si>
  <si>
    <t>新华都</t>
    <phoneticPr fontId="10" type="noConversion"/>
  </si>
  <si>
    <t>002265.SZ</t>
    <phoneticPr fontId="10" type="noConversion"/>
  </si>
  <si>
    <t>西仪股份</t>
    <phoneticPr fontId="10" type="noConversion"/>
  </si>
  <si>
    <t>002266.SZ</t>
    <phoneticPr fontId="10" type="noConversion"/>
  </si>
  <si>
    <t>浙富控股</t>
    <phoneticPr fontId="10" type="noConversion"/>
  </si>
  <si>
    <t>002267.SZ</t>
    <phoneticPr fontId="10" type="noConversion"/>
  </si>
  <si>
    <t>陕天然气</t>
    <phoneticPr fontId="10" type="noConversion"/>
  </si>
  <si>
    <t>002268.SZ</t>
    <phoneticPr fontId="10" type="noConversion"/>
  </si>
  <si>
    <t>卫士通</t>
    <phoneticPr fontId="10" type="noConversion"/>
  </si>
  <si>
    <t>002269.SZ</t>
    <phoneticPr fontId="10" type="noConversion"/>
  </si>
  <si>
    <t>美邦服饰</t>
    <phoneticPr fontId="10" type="noConversion"/>
  </si>
  <si>
    <t>002270.SZ</t>
    <phoneticPr fontId="10" type="noConversion"/>
  </si>
  <si>
    <t>华明装备</t>
    <phoneticPr fontId="10" type="noConversion"/>
  </si>
  <si>
    <t>002271.SZ</t>
    <phoneticPr fontId="10" type="noConversion"/>
  </si>
  <si>
    <t>东方雨虹</t>
    <phoneticPr fontId="10" type="noConversion"/>
  </si>
  <si>
    <t>002272.SZ</t>
    <phoneticPr fontId="10" type="noConversion"/>
  </si>
  <si>
    <t>川润股份</t>
    <phoneticPr fontId="10" type="noConversion"/>
  </si>
  <si>
    <t>002273.SZ</t>
    <phoneticPr fontId="10" type="noConversion"/>
  </si>
  <si>
    <t>水晶光电</t>
    <phoneticPr fontId="10" type="noConversion"/>
  </si>
  <si>
    <t>002274.SZ</t>
    <phoneticPr fontId="10" type="noConversion"/>
  </si>
  <si>
    <t>华昌化工</t>
    <phoneticPr fontId="10" type="noConversion"/>
  </si>
  <si>
    <t>002275.SZ</t>
    <phoneticPr fontId="10" type="noConversion"/>
  </si>
  <si>
    <t>桂林三金</t>
    <phoneticPr fontId="10" type="noConversion"/>
  </si>
  <si>
    <t>002276.SZ</t>
    <phoneticPr fontId="10" type="noConversion"/>
  </si>
  <si>
    <t>万马股份</t>
    <phoneticPr fontId="10" type="noConversion"/>
  </si>
  <si>
    <t>002277.SZ</t>
    <phoneticPr fontId="10" type="noConversion"/>
  </si>
  <si>
    <t>友阿股份</t>
    <phoneticPr fontId="10" type="noConversion"/>
  </si>
  <si>
    <t>002278.SZ</t>
    <phoneticPr fontId="10" type="noConversion"/>
  </si>
  <si>
    <t>神开股份</t>
    <phoneticPr fontId="10" type="noConversion"/>
  </si>
  <si>
    <t>002279.SZ</t>
    <phoneticPr fontId="10" type="noConversion"/>
  </si>
  <si>
    <t>久其软件</t>
    <phoneticPr fontId="10" type="noConversion"/>
  </si>
  <si>
    <t>002280.SZ</t>
    <phoneticPr fontId="10" type="noConversion"/>
  </si>
  <si>
    <t>联络互动</t>
    <phoneticPr fontId="10" type="noConversion"/>
  </si>
  <si>
    <t>002281.SZ</t>
    <phoneticPr fontId="10" type="noConversion"/>
  </si>
  <si>
    <t>光迅科技</t>
    <phoneticPr fontId="10" type="noConversion"/>
  </si>
  <si>
    <t>002282.SZ</t>
    <phoneticPr fontId="10" type="noConversion"/>
  </si>
  <si>
    <t>博深工具</t>
    <phoneticPr fontId="10" type="noConversion"/>
  </si>
  <si>
    <t>002283.SZ</t>
    <phoneticPr fontId="10" type="noConversion"/>
  </si>
  <si>
    <t>天润曲轴</t>
    <phoneticPr fontId="10" type="noConversion"/>
  </si>
  <si>
    <t>002284.SZ</t>
    <phoneticPr fontId="10" type="noConversion"/>
  </si>
  <si>
    <t>亚太股份</t>
    <phoneticPr fontId="10" type="noConversion"/>
  </si>
  <si>
    <t>002285.SZ</t>
    <phoneticPr fontId="10" type="noConversion"/>
  </si>
  <si>
    <t>世联行</t>
    <phoneticPr fontId="10" type="noConversion"/>
  </si>
  <si>
    <t>002286.SZ</t>
    <phoneticPr fontId="10" type="noConversion"/>
  </si>
  <si>
    <t>保龄宝</t>
    <phoneticPr fontId="10" type="noConversion"/>
  </si>
  <si>
    <t>002287.SZ</t>
    <phoneticPr fontId="10" type="noConversion"/>
  </si>
  <si>
    <t>奇正藏药</t>
    <phoneticPr fontId="10" type="noConversion"/>
  </si>
  <si>
    <t>002288.SZ</t>
    <phoneticPr fontId="10" type="noConversion"/>
  </si>
  <si>
    <t>超华科技</t>
    <phoneticPr fontId="10" type="noConversion"/>
  </si>
  <si>
    <t>002289.SZ</t>
    <phoneticPr fontId="10" type="noConversion"/>
  </si>
  <si>
    <t>*ST宇顺</t>
    <phoneticPr fontId="10" type="noConversion"/>
  </si>
  <si>
    <t>002290.SZ</t>
    <phoneticPr fontId="10" type="noConversion"/>
  </si>
  <si>
    <t>禾盛新材</t>
    <phoneticPr fontId="10" type="noConversion"/>
  </si>
  <si>
    <t>002291.SZ</t>
    <phoneticPr fontId="10" type="noConversion"/>
  </si>
  <si>
    <t>星期六</t>
    <phoneticPr fontId="10" type="noConversion"/>
  </si>
  <si>
    <t>002292.SZ</t>
    <phoneticPr fontId="10" type="noConversion"/>
  </si>
  <si>
    <t>奥飞娱乐</t>
    <phoneticPr fontId="10" type="noConversion"/>
  </si>
  <si>
    <t>002293.SZ</t>
    <phoneticPr fontId="10" type="noConversion"/>
  </si>
  <si>
    <t>罗莱生活</t>
    <phoneticPr fontId="10" type="noConversion"/>
  </si>
  <si>
    <t>002294.SZ</t>
    <phoneticPr fontId="10" type="noConversion"/>
  </si>
  <si>
    <t>信立泰</t>
    <phoneticPr fontId="10" type="noConversion"/>
  </si>
  <si>
    <t>002295.SZ</t>
    <phoneticPr fontId="10" type="noConversion"/>
  </si>
  <si>
    <t>精艺股份</t>
    <phoneticPr fontId="10" type="noConversion"/>
  </si>
  <si>
    <t>002296.SZ</t>
    <phoneticPr fontId="10" type="noConversion"/>
  </si>
  <si>
    <t>辉煌科技</t>
    <phoneticPr fontId="10" type="noConversion"/>
  </si>
  <si>
    <t>002297.SZ</t>
    <phoneticPr fontId="10" type="noConversion"/>
  </si>
  <si>
    <t>博云新材</t>
    <phoneticPr fontId="10" type="noConversion"/>
  </si>
  <si>
    <t>002298.SZ</t>
    <phoneticPr fontId="10" type="noConversion"/>
  </si>
  <si>
    <t>中电鑫龙</t>
    <phoneticPr fontId="10" type="noConversion"/>
  </si>
  <si>
    <t>002299.SZ</t>
    <phoneticPr fontId="10" type="noConversion"/>
  </si>
  <si>
    <t>圣农发展</t>
    <phoneticPr fontId="10" type="noConversion"/>
  </si>
  <si>
    <t>002300.SZ</t>
    <phoneticPr fontId="10" type="noConversion"/>
  </si>
  <si>
    <t>太阳电缆</t>
    <phoneticPr fontId="10" type="noConversion"/>
  </si>
  <si>
    <t>002301.SZ</t>
    <phoneticPr fontId="10" type="noConversion"/>
  </si>
  <si>
    <t>齐心集团</t>
    <phoneticPr fontId="10" type="noConversion"/>
  </si>
  <si>
    <t>002302.SZ</t>
    <phoneticPr fontId="10" type="noConversion"/>
  </si>
  <si>
    <t>西部建设</t>
    <phoneticPr fontId="10" type="noConversion"/>
  </si>
  <si>
    <t>002303.SZ</t>
    <phoneticPr fontId="10" type="noConversion"/>
  </si>
  <si>
    <t>美盈森</t>
    <phoneticPr fontId="10" type="noConversion"/>
  </si>
  <si>
    <t>002304.SZ</t>
    <phoneticPr fontId="10" type="noConversion"/>
  </si>
  <si>
    <t>洋河股份</t>
    <phoneticPr fontId="10" type="noConversion"/>
  </si>
  <si>
    <t>002305.SZ</t>
    <phoneticPr fontId="10" type="noConversion"/>
  </si>
  <si>
    <t>南国置业</t>
    <phoneticPr fontId="10" type="noConversion"/>
  </si>
  <si>
    <t>002306.SZ</t>
    <phoneticPr fontId="10" type="noConversion"/>
  </si>
  <si>
    <t>中科云网</t>
    <phoneticPr fontId="10" type="noConversion"/>
  </si>
  <si>
    <t>002307.SZ</t>
    <phoneticPr fontId="10" type="noConversion"/>
  </si>
  <si>
    <t>北新路桥</t>
    <phoneticPr fontId="10" type="noConversion"/>
  </si>
  <si>
    <t>002308.SZ</t>
    <phoneticPr fontId="10" type="noConversion"/>
  </si>
  <si>
    <t>威创股份</t>
    <phoneticPr fontId="10" type="noConversion"/>
  </si>
  <si>
    <t>002309.SZ</t>
    <phoneticPr fontId="10" type="noConversion"/>
  </si>
  <si>
    <t>中利科技</t>
    <phoneticPr fontId="10" type="noConversion"/>
  </si>
  <si>
    <t>002310.SZ</t>
    <phoneticPr fontId="10" type="noConversion"/>
  </si>
  <si>
    <t>东方园林</t>
    <phoneticPr fontId="10" type="noConversion"/>
  </si>
  <si>
    <t>002311.SZ</t>
    <phoneticPr fontId="10" type="noConversion"/>
  </si>
  <si>
    <t>海大集团</t>
    <phoneticPr fontId="10" type="noConversion"/>
  </si>
  <si>
    <t>002312.SZ</t>
    <phoneticPr fontId="10" type="noConversion"/>
  </si>
  <si>
    <t>三泰控股</t>
    <phoneticPr fontId="10" type="noConversion"/>
  </si>
  <si>
    <t>002313.SZ</t>
    <phoneticPr fontId="10" type="noConversion"/>
  </si>
  <si>
    <t>日海通讯</t>
    <phoneticPr fontId="10" type="noConversion"/>
  </si>
  <si>
    <t>002314.SZ</t>
    <phoneticPr fontId="10" type="noConversion"/>
  </si>
  <si>
    <t>南山控股</t>
    <phoneticPr fontId="10" type="noConversion"/>
  </si>
  <si>
    <t>002315.SZ</t>
    <phoneticPr fontId="10" type="noConversion"/>
  </si>
  <si>
    <t>焦点科技</t>
    <phoneticPr fontId="10" type="noConversion"/>
  </si>
  <si>
    <t>002316.SZ</t>
    <phoneticPr fontId="10" type="noConversion"/>
  </si>
  <si>
    <t>键桥通讯</t>
    <phoneticPr fontId="10" type="noConversion"/>
  </si>
  <si>
    <t>002317.SZ</t>
    <phoneticPr fontId="10" type="noConversion"/>
  </si>
  <si>
    <t>众生药业</t>
    <phoneticPr fontId="10" type="noConversion"/>
  </si>
  <si>
    <t>002318.SZ</t>
    <phoneticPr fontId="10" type="noConversion"/>
  </si>
  <si>
    <t>久立特材</t>
    <phoneticPr fontId="10" type="noConversion"/>
  </si>
  <si>
    <t>002319.SZ</t>
    <phoneticPr fontId="10" type="noConversion"/>
  </si>
  <si>
    <t>乐通股份</t>
    <phoneticPr fontId="10" type="noConversion"/>
  </si>
  <si>
    <t>002320.SZ</t>
    <phoneticPr fontId="10" type="noConversion"/>
  </si>
  <si>
    <t>海峡股份</t>
    <phoneticPr fontId="10" type="noConversion"/>
  </si>
  <si>
    <t>002321.SZ</t>
    <phoneticPr fontId="10" type="noConversion"/>
  </si>
  <si>
    <t>华英农业</t>
    <phoneticPr fontId="10" type="noConversion"/>
  </si>
  <si>
    <t>002322.SZ</t>
    <phoneticPr fontId="10" type="noConversion"/>
  </si>
  <si>
    <t>理工环科</t>
    <phoneticPr fontId="10" type="noConversion"/>
  </si>
  <si>
    <t>002323.SZ</t>
    <phoneticPr fontId="10" type="noConversion"/>
  </si>
  <si>
    <t>雅百特</t>
    <phoneticPr fontId="10" type="noConversion"/>
  </si>
  <si>
    <t>002324.SZ</t>
    <phoneticPr fontId="10" type="noConversion"/>
  </si>
  <si>
    <t>普利特</t>
    <phoneticPr fontId="10" type="noConversion"/>
  </si>
  <si>
    <t>002325.SZ</t>
    <phoneticPr fontId="10" type="noConversion"/>
  </si>
  <si>
    <t>洪涛股份</t>
    <phoneticPr fontId="10" type="noConversion"/>
  </si>
  <si>
    <t>002326.SZ</t>
    <phoneticPr fontId="10" type="noConversion"/>
  </si>
  <si>
    <t>永太科技</t>
    <phoneticPr fontId="10" type="noConversion"/>
  </si>
  <si>
    <t>002327.SZ</t>
    <phoneticPr fontId="10" type="noConversion"/>
  </si>
  <si>
    <t>富安娜</t>
    <phoneticPr fontId="10" type="noConversion"/>
  </si>
  <si>
    <t>002328.SZ</t>
    <phoneticPr fontId="10" type="noConversion"/>
  </si>
  <si>
    <t>新朋股份</t>
    <phoneticPr fontId="10" type="noConversion"/>
  </si>
  <si>
    <t>002329.SZ</t>
    <phoneticPr fontId="10" type="noConversion"/>
  </si>
  <si>
    <t>皇氏集团</t>
    <phoneticPr fontId="10" type="noConversion"/>
  </si>
  <si>
    <t>002330.SZ</t>
    <phoneticPr fontId="10" type="noConversion"/>
  </si>
  <si>
    <t>得利斯</t>
    <phoneticPr fontId="10" type="noConversion"/>
  </si>
  <si>
    <t>002331.SZ</t>
    <phoneticPr fontId="10" type="noConversion"/>
  </si>
  <si>
    <t>皖通科技</t>
    <phoneticPr fontId="10" type="noConversion"/>
  </si>
  <si>
    <t>002332.SZ</t>
    <phoneticPr fontId="10" type="noConversion"/>
  </si>
  <si>
    <t>仙琚制药</t>
    <phoneticPr fontId="10" type="noConversion"/>
  </si>
  <si>
    <t>002333.SZ</t>
    <phoneticPr fontId="10" type="noConversion"/>
  </si>
  <si>
    <t>罗普斯金</t>
    <phoneticPr fontId="10" type="noConversion"/>
  </si>
  <si>
    <t>002334.SZ</t>
    <phoneticPr fontId="10" type="noConversion"/>
  </si>
  <si>
    <t>英威腾</t>
    <phoneticPr fontId="10" type="noConversion"/>
  </si>
  <si>
    <t>002335.SZ</t>
    <phoneticPr fontId="10" type="noConversion"/>
  </si>
  <si>
    <t>科华恒盛</t>
    <phoneticPr fontId="10" type="noConversion"/>
  </si>
  <si>
    <t>002336.SZ</t>
    <phoneticPr fontId="10" type="noConversion"/>
  </si>
  <si>
    <t>*ST人乐</t>
    <phoneticPr fontId="10" type="noConversion"/>
  </si>
  <si>
    <t>002337.SZ</t>
    <phoneticPr fontId="10" type="noConversion"/>
  </si>
  <si>
    <t>赛象科技</t>
    <phoneticPr fontId="10" type="noConversion"/>
  </si>
  <si>
    <t>002338.SZ</t>
    <phoneticPr fontId="10" type="noConversion"/>
  </si>
  <si>
    <t>奥普光电</t>
    <phoneticPr fontId="10" type="noConversion"/>
  </si>
  <si>
    <t>002339.SZ</t>
    <phoneticPr fontId="10" type="noConversion"/>
  </si>
  <si>
    <t>积成电子</t>
    <phoneticPr fontId="10" type="noConversion"/>
  </si>
  <si>
    <t>002340.SZ</t>
    <phoneticPr fontId="10" type="noConversion"/>
  </si>
  <si>
    <t>格林美</t>
    <phoneticPr fontId="10" type="noConversion"/>
  </si>
  <si>
    <t>002341.SZ</t>
    <phoneticPr fontId="10" type="noConversion"/>
  </si>
  <si>
    <t>新纶科技</t>
    <phoneticPr fontId="10" type="noConversion"/>
  </si>
  <si>
    <t>002342.SZ</t>
    <phoneticPr fontId="10" type="noConversion"/>
  </si>
  <si>
    <t>巨力索具</t>
    <phoneticPr fontId="10" type="noConversion"/>
  </si>
  <si>
    <t>002343.SZ</t>
    <phoneticPr fontId="10" type="noConversion"/>
  </si>
  <si>
    <t>慈文传媒</t>
    <phoneticPr fontId="10" type="noConversion"/>
  </si>
  <si>
    <t>002344.SZ</t>
    <phoneticPr fontId="10" type="noConversion"/>
  </si>
  <si>
    <t>海宁皮城</t>
    <phoneticPr fontId="10" type="noConversion"/>
  </si>
  <si>
    <t>002345.SZ</t>
    <phoneticPr fontId="10" type="noConversion"/>
  </si>
  <si>
    <t>潮宏基</t>
    <phoneticPr fontId="10" type="noConversion"/>
  </si>
  <si>
    <t>002346.SZ</t>
    <phoneticPr fontId="10" type="noConversion"/>
  </si>
  <si>
    <t>柘中股份</t>
    <phoneticPr fontId="10" type="noConversion"/>
  </si>
  <si>
    <t>002347.SZ</t>
    <phoneticPr fontId="10" type="noConversion"/>
  </si>
  <si>
    <t>泰尔股份</t>
    <phoneticPr fontId="10" type="noConversion"/>
  </si>
  <si>
    <t>002348.SZ</t>
    <phoneticPr fontId="10" type="noConversion"/>
  </si>
  <si>
    <t>高乐股份</t>
    <phoneticPr fontId="10" type="noConversion"/>
  </si>
  <si>
    <t>002349.SZ</t>
    <phoneticPr fontId="10" type="noConversion"/>
  </si>
  <si>
    <t>精华制药</t>
    <phoneticPr fontId="10" type="noConversion"/>
  </si>
  <si>
    <t>002350.SZ</t>
    <phoneticPr fontId="10" type="noConversion"/>
  </si>
  <si>
    <t>北京科锐</t>
    <phoneticPr fontId="10" type="noConversion"/>
  </si>
  <si>
    <t>002351.SZ</t>
    <phoneticPr fontId="10" type="noConversion"/>
  </si>
  <si>
    <t>漫步者</t>
    <phoneticPr fontId="10" type="noConversion"/>
  </si>
  <si>
    <t>002352.SZ</t>
    <phoneticPr fontId="10" type="noConversion"/>
  </si>
  <si>
    <t>鼎泰新材</t>
    <phoneticPr fontId="10" type="noConversion"/>
  </si>
  <si>
    <t>002353.SZ</t>
    <phoneticPr fontId="10" type="noConversion"/>
  </si>
  <si>
    <t>杰瑞股份</t>
    <phoneticPr fontId="10" type="noConversion"/>
  </si>
  <si>
    <t>002354.SZ</t>
    <phoneticPr fontId="10" type="noConversion"/>
  </si>
  <si>
    <t>天神娱乐</t>
    <phoneticPr fontId="10" type="noConversion"/>
  </si>
  <si>
    <t>002355.SZ</t>
    <phoneticPr fontId="10" type="noConversion"/>
  </si>
  <si>
    <t>兴民智通</t>
    <phoneticPr fontId="10" type="noConversion"/>
  </si>
  <si>
    <t>002356.SZ</t>
    <phoneticPr fontId="10" type="noConversion"/>
  </si>
  <si>
    <t>赫美集团</t>
    <phoneticPr fontId="10" type="noConversion"/>
  </si>
  <si>
    <t>002357.SZ</t>
    <phoneticPr fontId="10" type="noConversion"/>
  </si>
  <si>
    <t>富临运业</t>
    <phoneticPr fontId="10" type="noConversion"/>
  </si>
  <si>
    <t>002358.SZ</t>
    <phoneticPr fontId="10" type="noConversion"/>
  </si>
  <si>
    <t>森源电气</t>
    <phoneticPr fontId="10" type="noConversion"/>
  </si>
  <si>
    <t>002359.SZ</t>
    <phoneticPr fontId="10" type="noConversion"/>
  </si>
  <si>
    <t>齐星铁塔</t>
    <phoneticPr fontId="10" type="noConversion"/>
  </si>
  <si>
    <t>002360.SZ</t>
    <phoneticPr fontId="10" type="noConversion"/>
  </si>
  <si>
    <t>同德化工</t>
    <phoneticPr fontId="10" type="noConversion"/>
  </si>
  <si>
    <t>002361.SZ</t>
    <phoneticPr fontId="10" type="noConversion"/>
  </si>
  <si>
    <t>神剑股份</t>
    <phoneticPr fontId="10" type="noConversion"/>
  </si>
  <si>
    <t>002362.SZ</t>
    <phoneticPr fontId="10" type="noConversion"/>
  </si>
  <si>
    <t>汉王科技</t>
    <phoneticPr fontId="10" type="noConversion"/>
  </si>
  <si>
    <t>002363.SZ</t>
    <phoneticPr fontId="10" type="noConversion"/>
  </si>
  <si>
    <t>隆基机械</t>
    <phoneticPr fontId="10" type="noConversion"/>
  </si>
  <si>
    <t>002364.SZ</t>
    <phoneticPr fontId="10" type="noConversion"/>
  </si>
  <si>
    <t>中恒电气</t>
    <phoneticPr fontId="10" type="noConversion"/>
  </si>
  <si>
    <t>002365.SZ</t>
    <phoneticPr fontId="10" type="noConversion"/>
  </si>
  <si>
    <t>永安药业</t>
    <phoneticPr fontId="10" type="noConversion"/>
  </si>
  <si>
    <t>002366.SZ</t>
    <phoneticPr fontId="10" type="noConversion"/>
  </si>
  <si>
    <t>台海核电</t>
    <phoneticPr fontId="10" type="noConversion"/>
  </si>
  <si>
    <t>002367.SZ</t>
    <phoneticPr fontId="10" type="noConversion"/>
  </si>
  <si>
    <t>康力电梯</t>
    <phoneticPr fontId="10" type="noConversion"/>
  </si>
  <si>
    <t>002368.SZ</t>
    <phoneticPr fontId="10" type="noConversion"/>
  </si>
  <si>
    <t>太极股份</t>
    <phoneticPr fontId="10" type="noConversion"/>
  </si>
  <si>
    <t>002369.SZ</t>
    <phoneticPr fontId="10" type="noConversion"/>
  </si>
  <si>
    <t>卓翼科技</t>
    <phoneticPr fontId="10" type="noConversion"/>
  </si>
  <si>
    <t>002370.SZ</t>
    <phoneticPr fontId="10" type="noConversion"/>
  </si>
  <si>
    <t>亚太药业</t>
    <phoneticPr fontId="10" type="noConversion"/>
  </si>
  <si>
    <t>002371.SZ</t>
    <phoneticPr fontId="10" type="noConversion"/>
  </si>
  <si>
    <t>七星电子</t>
    <phoneticPr fontId="10" type="noConversion"/>
  </si>
  <si>
    <t>002372.SZ</t>
    <phoneticPr fontId="10" type="noConversion"/>
  </si>
  <si>
    <t>伟星新材</t>
    <phoneticPr fontId="10" type="noConversion"/>
  </si>
  <si>
    <t>002373.SZ</t>
    <phoneticPr fontId="10" type="noConversion"/>
  </si>
  <si>
    <t>千方科技</t>
    <phoneticPr fontId="10" type="noConversion"/>
  </si>
  <si>
    <t>002374.SZ</t>
    <phoneticPr fontId="10" type="noConversion"/>
  </si>
  <si>
    <t>丽鹏股份</t>
    <phoneticPr fontId="10" type="noConversion"/>
  </si>
  <si>
    <t>002375.SZ</t>
    <phoneticPr fontId="10" type="noConversion"/>
  </si>
  <si>
    <t>亚厦股份</t>
    <phoneticPr fontId="10" type="noConversion"/>
  </si>
  <si>
    <t>002376.SZ</t>
    <phoneticPr fontId="10" type="noConversion"/>
  </si>
  <si>
    <t>新北洋</t>
    <phoneticPr fontId="10" type="noConversion"/>
  </si>
  <si>
    <t>002377.SZ</t>
    <phoneticPr fontId="10" type="noConversion"/>
  </si>
  <si>
    <t>国创高新</t>
    <phoneticPr fontId="10" type="noConversion"/>
  </si>
  <si>
    <t>002378.SZ</t>
    <phoneticPr fontId="10" type="noConversion"/>
  </si>
  <si>
    <t>章源钨业</t>
    <phoneticPr fontId="10" type="noConversion"/>
  </si>
  <si>
    <t>002379.SZ</t>
    <phoneticPr fontId="10" type="noConversion"/>
  </si>
  <si>
    <t>*ST鲁丰</t>
    <phoneticPr fontId="10" type="noConversion"/>
  </si>
  <si>
    <t>002380.SZ</t>
    <phoneticPr fontId="10" type="noConversion"/>
  </si>
  <si>
    <t>科远股份</t>
    <phoneticPr fontId="10" type="noConversion"/>
  </si>
  <si>
    <t>002381.SZ</t>
    <phoneticPr fontId="10" type="noConversion"/>
  </si>
  <si>
    <t>双箭股份</t>
    <phoneticPr fontId="10" type="noConversion"/>
  </si>
  <si>
    <t>002382.SZ</t>
    <phoneticPr fontId="10" type="noConversion"/>
  </si>
  <si>
    <t>蓝帆医疗</t>
    <phoneticPr fontId="10" type="noConversion"/>
  </si>
  <si>
    <t>002383.SZ</t>
    <phoneticPr fontId="10" type="noConversion"/>
  </si>
  <si>
    <t>合众思壮</t>
    <phoneticPr fontId="10" type="noConversion"/>
  </si>
  <si>
    <t>002384.SZ</t>
    <phoneticPr fontId="10" type="noConversion"/>
  </si>
  <si>
    <t>东山精密</t>
    <phoneticPr fontId="10" type="noConversion"/>
  </si>
  <si>
    <t>002385.SZ</t>
    <phoneticPr fontId="10" type="noConversion"/>
  </si>
  <si>
    <t>大北农</t>
    <phoneticPr fontId="10" type="noConversion"/>
  </si>
  <si>
    <t>002386.SZ</t>
    <phoneticPr fontId="10" type="noConversion"/>
  </si>
  <si>
    <t>天原集团</t>
    <phoneticPr fontId="10" type="noConversion"/>
  </si>
  <si>
    <t>002387.SZ</t>
    <phoneticPr fontId="10" type="noConversion"/>
  </si>
  <si>
    <t>黑牛食品</t>
    <phoneticPr fontId="10" type="noConversion"/>
  </si>
  <si>
    <t>002388.SZ</t>
    <phoneticPr fontId="10" type="noConversion"/>
  </si>
  <si>
    <t>新亚制程</t>
    <phoneticPr fontId="10" type="noConversion"/>
  </si>
  <si>
    <t>002389.SZ</t>
    <phoneticPr fontId="10" type="noConversion"/>
  </si>
  <si>
    <t>南洋科技</t>
    <phoneticPr fontId="10" type="noConversion"/>
  </si>
  <si>
    <t>002390.SZ</t>
    <phoneticPr fontId="10" type="noConversion"/>
  </si>
  <si>
    <t>信邦制药</t>
    <phoneticPr fontId="10" type="noConversion"/>
  </si>
  <si>
    <t>002391.SZ</t>
    <phoneticPr fontId="10" type="noConversion"/>
  </si>
  <si>
    <t>长青股份</t>
    <phoneticPr fontId="10" type="noConversion"/>
  </si>
  <si>
    <t>002392.SZ</t>
    <phoneticPr fontId="10" type="noConversion"/>
  </si>
  <si>
    <t>北京利尔</t>
    <phoneticPr fontId="10" type="noConversion"/>
  </si>
  <si>
    <t>002393.SZ</t>
    <phoneticPr fontId="10" type="noConversion"/>
  </si>
  <si>
    <t>力生制药</t>
    <phoneticPr fontId="10" type="noConversion"/>
  </si>
  <si>
    <t>002394.SZ</t>
    <phoneticPr fontId="10" type="noConversion"/>
  </si>
  <si>
    <t>联发股份</t>
    <phoneticPr fontId="10" type="noConversion"/>
  </si>
  <si>
    <t>002395.SZ</t>
    <phoneticPr fontId="10" type="noConversion"/>
  </si>
  <si>
    <t>双象股份</t>
    <phoneticPr fontId="10" type="noConversion"/>
  </si>
  <si>
    <t>002396.SZ</t>
    <phoneticPr fontId="10" type="noConversion"/>
  </si>
  <si>
    <t>星网锐捷</t>
    <phoneticPr fontId="10" type="noConversion"/>
  </si>
  <si>
    <t>002397.SZ</t>
    <phoneticPr fontId="10" type="noConversion"/>
  </si>
  <si>
    <t>梦洁股份</t>
    <phoneticPr fontId="10" type="noConversion"/>
  </si>
  <si>
    <t>002398.SZ</t>
    <phoneticPr fontId="10" type="noConversion"/>
  </si>
  <si>
    <t>建研集团</t>
    <phoneticPr fontId="10" type="noConversion"/>
  </si>
  <si>
    <t>002399.SZ</t>
    <phoneticPr fontId="10" type="noConversion"/>
  </si>
  <si>
    <t>海普瑞</t>
    <phoneticPr fontId="10" type="noConversion"/>
  </si>
  <si>
    <t>002400.SZ</t>
    <phoneticPr fontId="10" type="noConversion"/>
  </si>
  <si>
    <t>省广股份</t>
    <phoneticPr fontId="10" type="noConversion"/>
  </si>
  <si>
    <t>002401.SZ</t>
    <phoneticPr fontId="10" type="noConversion"/>
  </si>
  <si>
    <t>中海科技</t>
    <phoneticPr fontId="10" type="noConversion"/>
  </si>
  <si>
    <t>002402.SZ</t>
    <phoneticPr fontId="10" type="noConversion"/>
  </si>
  <si>
    <t>和而泰</t>
    <phoneticPr fontId="10" type="noConversion"/>
  </si>
  <si>
    <t>002403.SZ</t>
    <phoneticPr fontId="10" type="noConversion"/>
  </si>
  <si>
    <t>爱仕达</t>
    <phoneticPr fontId="10" type="noConversion"/>
  </si>
  <si>
    <t>002404.SZ</t>
    <phoneticPr fontId="10" type="noConversion"/>
  </si>
  <si>
    <t>嘉欣丝绸</t>
    <phoneticPr fontId="10" type="noConversion"/>
  </si>
  <si>
    <t>002405.SZ</t>
    <phoneticPr fontId="10" type="noConversion"/>
  </si>
  <si>
    <t>四维图新</t>
    <phoneticPr fontId="10" type="noConversion"/>
  </si>
  <si>
    <t>002406.SZ</t>
    <phoneticPr fontId="10" type="noConversion"/>
  </si>
  <si>
    <t>远东传动</t>
    <phoneticPr fontId="10" type="noConversion"/>
  </si>
  <si>
    <t>002407.SZ</t>
    <phoneticPr fontId="10" type="noConversion"/>
  </si>
  <si>
    <t>多氟多</t>
    <phoneticPr fontId="10" type="noConversion"/>
  </si>
  <si>
    <t>002408.SZ</t>
    <phoneticPr fontId="10" type="noConversion"/>
  </si>
  <si>
    <t>齐翔腾达</t>
    <phoneticPr fontId="10" type="noConversion"/>
  </si>
  <si>
    <t>002409.SZ</t>
    <phoneticPr fontId="10" type="noConversion"/>
  </si>
  <si>
    <t>雅克科技</t>
    <phoneticPr fontId="10" type="noConversion"/>
  </si>
  <si>
    <t>002410.SZ</t>
    <phoneticPr fontId="10" type="noConversion"/>
  </si>
  <si>
    <t>广联达</t>
    <phoneticPr fontId="10" type="noConversion"/>
  </si>
  <si>
    <t>002411.SZ</t>
    <phoneticPr fontId="10" type="noConversion"/>
  </si>
  <si>
    <t>必康股份</t>
    <phoneticPr fontId="10" type="noConversion"/>
  </si>
  <si>
    <t>002412.SZ</t>
    <phoneticPr fontId="10" type="noConversion"/>
  </si>
  <si>
    <t>汉森制药</t>
    <phoneticPr fontId="10" type="noConversion"/>
  </si>
  <si>
    <t>002413.SZ</t>
    <phoneticPr fontId="10" type="noConversion"/>
  </si>
  <si>
    <t>雷科防务</t>
    <phoneticPr fontId="10" type="noConversion"/>
  </si>
  <si>
    <t>002414.SZ</t>
    <phoneticPr fontId="10" type="noConversion"/>
  </si>
  <si>
    <t>高德红外</t>
    <phoneticPr fontId="10" type="noConversion"/>
  </si>
  <si>
    <t>002415.SZ</t>
    <phoneticPr fontId="10" type="noConversion"/>
  </si>
  <si>
    <t>海康威视</t>
    <phoneticPr fontId="10" type="noConversion"/>
  </si>
  <si>
    <t>002416.SZ</t>
    <phoneticPr fontId="10" type="noConversion"/>
  </si>
  <si>
    <t>爱施德</t>
    <phoneticPr fontId="10" type="noConversion"/>
  </si>
  <si>
    <t>002417.SZ</t>
    <phoneticPr fontId="10" type="noConversion"/>
  </si>
  <si>
    <t>三元达</t>
    <phoneticPr fontId="10" type="noConversion"/>
  </si>
  <si>
    <t>002418.SZ</t>
    <phoneticPr fontId="10" type="noConversion"/>
  </si>
  <si>
    <t>康盛股份</t>
    <phoneticPr fontId="10" type="noConversion"/>
  </si>
  <si>
    <t>002419.SZ</t>
    <phoneticPr fontId="10" type="noConversion"/>
  </si>
  <si>
    <t>天虹商场</t>
    <phoneticPr fontId="10" type="noConversion"/>
  </si>
  <si>
    <t>002420.SZ</t>
    <phoneticPr fontId="10" type="noConversion"/>
  </si>
  <si>
    <t>毅昌股份</t>
    <phoneticPr fontId="10" type="noConversion"/>
  </si>
  <si>
    <t>002421.SZ</t>
    <phoneticPr fontId="10" type="noConversion"/>
  </si>
  <si>
    <t>达实智能</t>
    <phoneticPr fontId="10" type="noConversion"/>
  </si>
  <si>
    <t>002422.SZ</t>
    <phoneticPr fontId="10" type="noConversion"/>
  </si>
  <si>
    <t>科伦药业</t>
    <phoneticPr fontId="10" type="noConversion"/>
  </si>
  <si>
    <t>002423.SZ</t>
    <phoneticPr fontId="10" type="noConversion"/>
  </si>
  <si>
    <t>*ST中特</t>
    <phoneticPr fontId="10" type="noConversion"/>
  </si>
  <si>
    <t>002424.SZ</t>
    <phoneticPr fontId="10" type="noConversion"/>
  </si>
  <si>
    <t>贵州百灵</t>
    <phoneticPr fontId="10" type="noConversion"/>
  </si>
  <si>
    <t>002425.SZ</t>
    <phoneticPr fontId="10" type="noConversion"/>
  </si>
  <si>
    <t>凯撒文化</t>
    <phoneticPr fontId="10" type="noConversion"/>
  </si>
  <si>
    <t>002426.SZ</t>
    <phoneticPr fontId="10" type="noConversion"/>
  </si>
  <si>
    <t>胜利精密</t>
    <phoneticPr fontId="10" type="noConversion"/>
  </si>
  <si>
    <t>002427.SZ</t>
    <phoneticPr fontId="10" type="noConversion"/>
  </si>
  <si>
    <t>尤夫股份</t>
    <phoneticPr fontId="10" type="noConversion"/>
  </si>
  <si>
    <t>002428.SZ</t>
    <phoneticPr fontId="10" type="noConversion"/>
  </si>
  <si>
    <t>云南锗业</t>
    <phoneticPr fontId="10" type="noConversion"/>
  </si>
  <si>
    <t>002429.SZ</t>
    <phoneticPr fontId="10" type="noConversion"/>
  </si>
  <si>
    <t>兆驰股份</t>
    <phoneticPr fontId="10" type="noConversion"/>
  </si>
  <si>
    <t>002430.SZ</t>
    <phoneticPr fontId="10" type="noConversion"/>
  </si>
  <si>
    <t>杭氧股份</t>
    <phoneticPr fontId="10" type="noConversion"/>
  </si>
  <si>
    <t>002431.SZ</t>
    <phoneticPr fontId="10" type="noConversion"/>
  </si>
  <si>
    <t>棕榈股份</t>
    <phoneticPr fontId="10" type="noConversion"/>
  </si>
  <si>
    <t>002432.SZ</t>
    <phoneticPr fontId="10" type="noConversion"/>
  </si>
  <si>
    <t>九安医疗</t>
    <phoneticPr fontId="10" type="noConversion"/>
  </si>
  <si>
    <t>002433.SZ</t>
    <phoneticPr fontId="10" type="noConversion"/>
  </si>
  <si>
    <t>太安堂</t>
    <phoneticPr fontId="10" type="noConversion"/>
  </si>
  <si>
    <t>002434.SZ</t>
    <phoneticPr fontId="10" type="noConversion"/>
  </si>
  <si>
    <t>万里扬</t>
    <phoneticPr fontId="10" type="noConversion"/>
  </si>
  <si>
    <t>002435.SZ</t>
    <phoneticPr fontId="10" type="noConversion"/>
  </si>
  <si>
    <t>长江润发</t>
    <phoneticPr fontId="10" type="noConversion"/>
  </si>
  <si>
    <t>002436.SZ</t>
    <phoneticPr fontId="10" type="noConversion"/>
  </si>
  <si>
    <t>兴森科技</t>
    <phoneticPr fontId="10" type="noConversion"/>
  </si>
  <si>
    <t>002437.SZ</t>
    <phoneticPr fontId="10" type="noConversion"/>
  </si>
  <si>
    <t>誉衡药业</t>
    <phoneticPr fontId="10" type="noConversion"/>
  </si>
  <si>
    <t>002438.SZ</t>
    <phoneticPr fontId="10" type="noConversion"/>
  </si>
  <si>
    <t>江苏神通</t>
    <phoneticPr fontId="10" type="noConversion"/>
  </si>
  <si>
    <t>002439.SZ</t>
    <phoneticPr fontId="10" type="noConversion"/>
  </si>
  <si>
    <t>启明星辰</t>
    <phoneticPr fontId="10" type="noConversion"/>
  </si>
  <si>
    <t>002440.SZ</t>
    <phoneticPr fontId="10" type="noConversion"/>
  </si>
  <si>
    <t>闰土股份</t>
    <phoneticPr fontId="10" type="noConversion"/>
  </si>
  <si>
    <t>002441.SZ</t>
    <phoneticPr fontId="10" type="noConversion"/>
  </si>
  <si>
    <t>众业达</t>
    <phoneticPr fontId="10" type="noConversion"/>
  </si>
  <si>
    <t>002442.SZ</t>
    <phoneticPr fontId="10" type="noConversion"/>
  </si>
  <si>
    <t>龙星化工</t>
    <phoneticPr fontId="10" type="noConversion"/>
  </si>
  <si>
    <t>002443.SZ</t>
    <phoneticPr fontId="10" type="noConversion"/>
  </si>
  <si>
    <t>金洲管道</t>
    <phoneticPr fontId="10" type="noConversion"/>
  </si>
  <si>
    <t>002444.SZ</t>
    <phoneticPr fontId="10" type="noConversion"/>
  </si>
  <si>
    <t>巨星科技</t>
    <phoneticPr fontId="10" type="noConversion"/>
  </si>
  <si>
    <t>002445.SZ</t>
    <phoneticPr fontId="10" type="noConversion"/>
  </si>
  <si>
    <t>中南文化</t>
    <phoneticPr fontId="10" type="noConversion"/>
  </si>
  <si>
    <t>002446.SZ</t>
    <phoneticPr fontId="10" type="noConversion"/>
  </si>
  <si>
    <t>盛路通信</t>
    <phoneticPr fontId="10" type="noConversion"/>
  </si>
  <si>
    <t>002447.SZ</t>
    <phoneticPr fontId="10" type="noConversion"/>
  </si>
  <si>
    <t>壹桥股份</t>
    <phoneticPr fontId="10" type="noConversion"/>
  </si>
  <si>
    <t>002448.SZ</t>
    <phoneticPr fontId="10" type="noConversion"/>
  </si>
  <si>
    <t>中原内配</t>
    <phoneticPr fontId="10" type="noConversion"/>
  </si>
  <si>
    <t>002449.SZ</t>
    <phoneticPr fontId="10" type="noConversion"/>
  </si>
  <si>
    <t>国星光电</t>
    <phoneticPr fontId="10" type="noConversion"/>
  </si>
  <si>
    <t>002450.SZ</t>
    <phoneticPr fontId="10" type="noConversion"/>
  </si>
  <si>
    <t>康得新</t>
    <phoneticPr fontId="10" type="noConversion"/>
  </si>
  <si>
    <t>002451.SZ</t>
    <phoneticPr fontId="10" type="noConversion"/>
  </si>
  <si>
    <t>摩恩电气</t>
    <phoneticPr fontId="10" type="noConversion"/>
  </si>
  <si>
    <t>002452.SZ</t>
    <phoneticPr fontId="10" type="noConversion"/>
  </si>
  <si>
    <t>长高集团</t>
    <phoneticPr fontId="10" type="noConversion"/>
  </si>
  <si>
    <t>002453.SZ</t>
    <phoneticPr fontId="10" type="noConversion"/>
  </si>
  <si>
    <t>天马精化</t>
    <phoneticPr fontId="10" type="noConversion"/>
  </si>
  <si>
    <t>002454.SZ</t>
    <phoneticPr fontId="10" type="noConversion"/>
  </si>
  <si>
    <t>松芝股份</t>
    <phoneticPr fontId="10" type="noConversion"/>
  </si>
  <si>
    <t>002455.SZ</t>
    <phoneticPr fontId="10" type="noConversion"/>
  </si>
  <si>
    <t>百川股份</t>
    <phoneticPr fontId="10" type="noConversion"/>
  </si>
  <si>
    <t>002456.SZ</t>
    <phoneticPr fontId="10" type="noConversion"/>
  </si>
  <si>
    <t>欧菲光</t>
    <phoneticPr fontId="10" type="noConversion"/>
  </si>
  <si>
    <t>002457.SZ</t>
    <phoneticPr fontId="10" type="noConversion"/>
  </si>
  <si>
    <t>青龙管业</t>
    <phoneticPr fontId="10" type="noConversion"/>
  </si>
  <si>
    <t>002458.SZ</t>
    <phoneticPr fontId="10" type="noConversion"/>
  </si>
  <si>
    <t>益生股份</t>
    <phoneticPr fontId="10" type="noConversion"/>
  </si>
  <si>
    <t>002459.SZ</t>
    <phoneticPr fontId="10" type="noConversion"/>
  </si>
  <si>
    <t>天业通联</t>
    <phoneticPr fontId="10" type="noConversion"/>
  </si>
  <si>
    <t>002460.SZ</t>
    <phoneticPr fontId="10" type="noConversion"/>
  </si>
  <si>
    <t>赣锋锂业</t>
    <phoneticPr fontId="10" type="noConversion"/>
  </si>
  <si>
    <t>002461.SZ</t>
    <phoneticPr fontId="10" type="noConversion"/>
  </si>
  <si>
    <t>珠江啤酒</t>
    <phoneticPr fontId="10" type="noConversion"/>
  </si>
  <si>
    <t>002462.SZ</t>
    <phoneticPr fontId="10" type="noConversion"/>
  </si>
  <si>
    <t>嘉事堂</t>
    <phoneticPr fontId="10" type="noConversion"/>
  </si>
  <si>
    <t>002463.SZ</t>
    <phoneticPr fontId="10" type="noConversion"/>
  </si>
  <si>
    <t>沪电股份</t>
    <phoneticPr fontId="10" type="noConversion"/>
  </si>
  <si>
    <t>002464.SZ</t>
    <phoneticPr fontId="10" type="noConversion"/>
  </si>
  <si>
    <t>金利科技</t>
    <phoneticPr fontId="10" type="noConversion"/>
  </si>
  <si>
    <t>002465.SZ</t>
    <phoneticPr fontId="10" type="noConversion"/>
  </si>
  <si>
    <t>海格通信</t>
    <phoneticPr fontId="10" type="noConversion"/>
  </si>
  <si>
    <t>002466.SZ</t>
    <phoneticPr fontId="10" type="noConversion"/>
  </si>
  <si>
    <t>天齐锂业</t>
    <phoneticPr fontId="10" type="noConversion"/>
  </si>
  <si>
    <t>002467.SZ</t>
    <phoneticPr fontId="10" type="noConversion"/>
  </si>
  <si>
    <t>二六三</t>
    <phoneticPr fontId="10" type="noConversion"/>
  </si>
  <si>
    <t>002468.SZ</t>
    <phoneticPr fontId="10" type="noConversion"/>
  </si>
  <si>
    <t>申通快递</t>
    <phoneticPr fontId="10" type="noConversion"/>
  </si>
  <si>
    <t>002469.SZ</t>
    <phoneticPr fontId="10" type="noConversion"/>
  </si>
  <si>
    <t>三维工程</t>
    <phoneticPr fontId="10" type="noConversion"/>
  </si>
  <si>
    <t>002470.SZ</t>
    <phoneticPr fontId="10" type="noConversion"/>
  </si>
  <si>
    <t>金正大</t>
    <phoneticPr fontId="10" type="noConversion"/>
  </si>
  <si>
    <t>002471.SZ</t>
    <phoneticPr fontId="10" type="noConversion"/>
  </si>
  <si>
    <t>中超控股</t>
    <phoneticPr fontId="10" type="noConversion"/>
  </si>
  <si>
    <t>002472.SZ</t>
    <phoneticPr fontId="10" type="noConversion"/>
  </si>
  <si>
    <t>双环传动</t>
    <phoneticPr fontId="10" type="noConversion"/>
  </si>
  <si>
    <t>002473.SZ</t>
    <phoneticPr fontId="10" type="noConversion"/>
  </si>
  <si>
    <t>圣莱达</t>
    <phoneticPr fontId="10" type="noConversion"/>
  </si>
  <si>
    <t>002474.SZ</t>
    <phoneticPr fontId="10" type="noConversion"/>
  </si>
  <si>
    <t>榕基软件</t>
    <phoneticPr fontId="10" type="noConversion"/>
  </si>
  <si>
    <t>002475.SZ</t>
    <phoneticPr fontId="10" type="noConversion"/>
  </si>
  <si>
    <t>立讯精密</t>
    <phoneticPr fontId="10" type="noConversion"/>
  </si>
  <si>
    <t>002476.SZ</t>
    <phoneticPr fontId="10" type="noConversion"/>
  </si>
  <si>
    <t>宝莫股份</t>
    <phoneticPr fontId="10" type="noConversion"/>
  </si>
  <si>
    <t>002477.SZ</t>
    <phoneticPr fontId="10" type="noConversion"/>
  </si>
  <si>
    <t>雏鹰农牧</t>
    <phoneticPr fontId="10" type="noConversion"/>
  </si>
  <si>
    <t>002478.SZ</t>
    <phoneticPr fontId="10" type="noConversion"/>
  </si>
  <si>
    <t>常宝股份</t>
    <phoneticPr fontId="10" type="noConversion"/>
  </si>
  <si>
    <t>002479.SZ</t>
    <phoneticPr fontId="10" type="noConversion"/>
  </si>
  <si>
    <t>富春环保</t>
    <phoneticPr fontId="10" type="noConversion"/>
  </si>
  <si>
    <t>002480.SZ</t>
    <phoneticPr fontId="10" type="noConversion"/>
  </si>
  <si>
    <t>新筑股份</t>
    <phoneticPr fontId="10" type="noConversion"/>
  </si>
  <si>
    <t>002481.SZ</t>
    <phoneticPr fontId="10" type="noConversion"/>
  </si>
  <si>
    <t>双塔食品</t>
    <phoneticPr fontId="10" type="noConversion"/>
  </si>
  <si>
    <t>002482.SZ</t>
    <phoneticPr fontId="10" type="noConversion"/>
  </si>
  <si>
    <t>广田集团</t>
    <phoneticPr fontId="10" type="noConversion"/>
  </si>
  <si>
    <t>002483.SZ</t>
    <phoneticPr fontId="10" type="noConversion"/>
  </si>
  <si>
    <t>润邦股份</t>
    <phoneticPr fontId="10" type="noConversion"/>
  </si>
  <si>
    <t>002484.SZ</t>
    <phoneticPr fontId="10" type="noConversion"/>
  </si>
  <si>
    <t>江海股份</t>
    <phoneticPr fontId="10" type="noConversion"/>
  </si>
  <si>
    <t>002485.SZ</t>
    <phoneticPr fontId="10" type="noConversion"/>
  </si>
  <si>
    <t>希努尔</t>
    <phoneticPr fontId="10" type="noConversion"/>
  </si>
  <si>
    <t>002486.SZ</t>
    <phoneticPr fontId="10" type="noConversion"/>
  </si>
  <si>
    <t>嘉麟杰</t>
    <phoneticPr fontId="10" type="noConversion"/>
  </si>
  <si>
    <t>002487.SZ</t>
    <phoneticPr fontId="10" type="noConversion"/>
  </si>
  <si>
    <t>大金重工</t>
    <phoneticPr fontId="10" type="noConversion"/>
  </si>
  <si>
    <t>002488.SZ</t>
    <phoneticPr fontId="10" type="noConversion"/>
  </si>
  <si>
    <t>金固股份</t>
    <phoneticPr fontId="10" type="noConversion"/>
  </si>
  <si>
    <t>002489.SZ</t>
    <phoneticPr fontId="10" type="noConversion"/>
  </si>
  <si>
    <t>浙江永强</t>
    <phoneticPr fontId="10" type="noConversion"/>
  </si>
  <si>
    <t>002490.SZ</t>
    <phoneticPr fontId="10" type="noConversion"/>
  </si>
  <si>
    <t>山东墨龙</t>
    <phoneticPr fontId="10" type="noConversion"/>
  </si>
  <si>
    <t>002491.SZ</t>
    <phoneticPr fontId="10" type="noConversion"/>
  </si>
  <si>
    <t>通鼎互联</t>
    <phoneticPr fontId="10" type="noConversion"/>
  </si>
  <si>
    <t>002492.SZ</t>
    <phoneticPr fontId="10" type="noConversion"/>
  </si>
  <si>
    <t>恒基达鑫</t>
    <phoneticPr fontId="10" type="noConversion"/>
  </si>
  <si>
    <t>002493.SZ</t>
    <phoneticPr fontId="10" type="noConversion"/>
  </si>
  <si>
    <t>荣盛石化</t>
    <phoneticPr fontId="10" type="noConversion"/>
  </si>
  <si>
    <t>002494.SZ</t>
    <phoneticPr fontId="10" type="noConversion"/>
  </si>
  <si>
    <t>华斯股份</t>
    <phoneticPr fontId="10" type="noConversion"/>
  </si>
  <si>
    <t>002495.SZ</t>
    <phoneticPr fontId="10" type="noConversion"/>
  </si>
  <si>
    <t>佳隆股份</t>
    <phoneticPr fontId="10" type="noConversion"/>
  </si>
  <si>
    <t>002496.SZ</t>
    <phoneticPr fontId="10" type="noConversion"/>
  </si>
  <si>
    <t>辉丰股份</t>
    <phoneticPr fontId="10" type="noConversion"/>
  </si>
  <si>
    <t>002497.SZ</t>
    <phoneticPr fontId="10" type="noConversion"/>
  </si>
  <si>
    <t>雅化集团</t>
    <phoneticPr fontId="10" type="noConversion"/>
  </si>
  <si>
    <t>002498.SZ</t>
    <phoneticPr fontId="10" type="noConversion"/>
  </si>
  <si>
    <t>汉缆股份</t>
    <phoneticPr fontId="10" type="noConversion"/>
  </si>
  <si>
    <t>002499.SZ</t>
    <phoneticPr fontId="10" type="noConversion"/>
  </si>
  <si>
    <t>科林环保</t>
    <phoneticPr fontId="10" type="noConversion"/>
  </si>
  <si>
    <t>002500.SZ</t>
    <phoneticPr fontId="10" type="noConversion"/>
  </si>
  <si>
    <t>山西证券</t>
    <phoneticPr fontId="10" type="noConversion"/>
  </si>
  <si>
    <t>002501.SZ</t>
    <phoneticPr fontId="10" type="noConversion"/>
  </si>
  <si>
    <t>利源精制</t>
    <phoneticPr fontId="10" type="noConversion"/>
  </si>
  <si>
    <t>002502.SZ</t>
    <phoneticPr fontId="10" type="noConversion"/>
  </si>
  <si>
    <t>骅威文化</t>
    <phoneticPr fontId="10" type="noConversion"/>
  </si>
  <si>
    <t>002503.SZ</t>
    <phoneticPr fontId="10" type="noConversion"/>
  </si>
  <si>
    <t>搜于特</t>
    <phoneticPr fontId="10" type="noConversion"/>
  </si>
  <si>
    <t>002504.SZ</t>
    <phoneticPr fontId="10" type="noConversion"/>
  </si>
  <si>
    <t>弘高创意</t>
    <phoneticPr fontId="10" type="noConversion"/>
  </si>
  <si>
    <t>002505.SZ</t>
    <phoneticPr fontId="10" type="noConversion"/>
  </si>
  <si>
    <t>大康农业</t>
    <phoneticPr fontId="10" type="noConversion"/>
  </si>
  <si>
    <t>002506.SZ</t>
    <phoneticPr fontId="10" type="noConversion"/>
  </si>
  <si>
    <t>协鑫集成</t>
    <phoneticPr fontId="10" type="noConversion"/>
  </si>
  <si>
    <t>002507.SZ</t>
    <phoneticPr fontId="10" type="noConversion"/>
  </si>
  <si>
    <t>涪陵榨菜</t>
    <phoneticPr fontId="10" type="noConversion"/>
  </si>
  <si>
    <t>002508.SZ</t>
    <phoneticPr fontId="10" type="noConversion"/>
  </si>
  <si>
    <t>老板电器</t>
    <phoneticPr fontId="10" type="noConversion"/>
  </si>
  <si>
    <t>002509.SZ</t>
    <phoneticPr fontId="10" type="noConversion"/>
  </si>
  <si>
    <t>天广中茂</t>
    <phoneticPr fontId="10" type="noConversion"/>
  </si>
  <si>
    <t>002510.SZ</t>
    <phoneticPr fontId="10" type="noConversion"/>
  </si>
  <si>
    <t>天汽模</t>
    <phoneticPr fontId="10" type="noConversion"/>
  </si>
  <si>
    <t>002511.SZ</t>
    <phoneticPr fontId="10" type="noConversion"/>
  </si>
  <si>
    <t>中顺洁柔</t>
    <phoneticPr fontId="10" type="noConversion"/>
  </si>
  <si>
    <t>002512.SZ</t>
    <phoneticPr fontId="10" type="noConversion"/>
  </si>
  <si>
    <t>达华智能</t>
    <phoneticPr fontId="10" type="noConversion"/>
  </si>
  <si>
    <t>002513.SZ</t>
    <phoneticPr fontId="10" type="noConversion"/>
  </si>
  <si>
    <t>*ST蓝丰</t>
    <phoneticPr fontId="10" type="noConversion"/>
  </si>
  <si>
    <t>002514.SZ</t>
    <phoneticPr fontId="10" type="noConversion"/>
  </si>
  <si>
    <t>宝馨科技</t>
    <phoneticPr fontId="10" type="noConversion"/>
  </si>
  <si>
    <t>002515.SZ</t>
    <phoneticPr fontId="10" type="noConversion"/>
  </si>
  <si>
    <t>金字火腿</t>
    <phoneticPr fontId="10" type="noConversion"/>
  </si>
  <si>
    <t>002516.SZ</t>
    <phoneticPr fontId="10" type="noConversion"/>
  </si>
  <si>
    <t>旷达科技</t>
    <phoneticPr fontId="10" type="noConversion"/>
  </si>
  <si>
    <t>002517.SZ</t>
    <phoneticPr fontId="10" type="noConversion"/>
  </si>
  <si>
    <t>恺英网络</t>
    <phoneticPr fontId="10" type="noConversion"/>
  </si>
  <si>
    <t>002518.SZ</t>
    <phoneticPr fontId="10" type="noConversion"/>
  </si>
  <si>
    <t>科士达</t>
    <phoneticPr fontId="10" type="noConversion"/>
  </si>
  <si>
    <t>002519.SZ</t>
    <phoneticPr fontId="10" type="noConversion"/>
  </si>
  <si>
    <t>银河电子</t>
    <phoneticPr fontId="10" type="noConversion"/>
  </si>
  <si>
    <t>002520.SZ</t>
    <phoneticPr fontId="10" type="noConversion"/>
  </si>
  <si>
    <t>日发精机</t>
    <phoneticPr fontId="10" type="noConversion"/>
  </si>
  <si>
    <t>002521.SZ</t>
    <phoneticPr fontId="10" type="noConversion"/>
  </si>
  <si>
    <t>齐峰新材</t>
    <phoneticPr fontId="10" type="noConversion"/>
  </si>
  <si>
    <t>002522.SZ</t>
    <phoneticPr fontId="10" type="noConversion"/>
  </si>
  <si>
    <t>浙江众成</t>
    <phoneticPr fontId="10" type="noConversion"/>
  </si>
  <si>
    <t>002523.SZ</t>
    <phoneticPr fontId="10" type="noConversion"/>
  </si>
  <si>
    <t>天桥起重</t>
    <phoneticPr fontId="10" type="noConversion"/>
  </si>
  <si>
    <t>002524.SZ</t>
    <phoneticPr fontId="10" type="noConversion"/>
  </si>
  <si>
    <t>光正集团</t>
    <phoneticPr fontId="10" type="noConversion"/>
  </si>
  <si>
    <t>002526.SZ</t>
    <phoneticPr fontId="10" type="noConversion"/>
  </si>
  <si>
    <t>山东矿机</t>
    <phoneticPr fontId="10" type="noConversion"/>
  </si>
  <si>
    <t>002527.SZ</t>
    <phoneticPr fontId="10" type="noConversion"/>
  </si>
  <si>
    <t>新时达</t>
    <phoneticPr fontId="10" type="noConversion"/>
  </si>
  <si>
    <t>002528.SZ</t>
    <phoneticPr fontId="10" type="noConversion"/>
  </si>
  <si>
    <t>英飞拓</t>
    <phoneticPr fontId="10" type="noConversion"/>
  </si>
  <si>
    <t>002529.SZ</t>
    <phoneticPr fontId="10" type="noConversion"/>
  </si>
  <si>
    <t>海源机械</t>
    <phoneticPr fontId="10" type="noConversion"/>
  </si>
  <si>
    <t>002530.SZ</t>
    <phoneticPr fontId="10" type="noConversion"/>
  </si>
  <si>
    <t>丰东股份</t>
    <phoneticPr fontId="10" type="noConversion"/>
  </si>
  <si>
    <t>002531.SZ</t>
    <phoneticPr fontId="10" type="noConversion"/>
  </si>
  <si>
    <t>天顺风能</t>
    <phoneticPr fontId="10" type="noConversion"/>
  </si>
  <si>
    <t>002532.SZ</t>
    <phoneticPr fontId="10" type="noConversion"/>
  </si>
  <si>
    <t>新界泵业</t>
    <phoneticPr fontId="10" type="noConversion"/>
  </si>
  <si>
    <t>002533.SZ</t>
    <phoneticPr fontId="10" type="noConversion"/>
  </si>
  <si>
    <t>金杯电工</t>
    <phoneticPr fontId="10" type="noConversion"/>
  </si>
  <si>
    <t>002534.SZ</t>
    <phoneticPr fontId="10" type="noConversion"/>
  </si>
  <si>
    <t>杭锅股份</t>
    <phoneticPr fontId="10" type="noConversion"/>
  </si>
  <si>
    <t>002535.SZ</t>
    <phoneticPr fontId="10" type="noConversion"/>
  </si>
  <si>
    <t>林州重机</t>
    <phoneticPr fontId="10" type="noConversion"/>
  </si>
  <si>
    <t>002536.SZ</t>
    <phoneticPr fontId="10" type="noConversion"/>
  </si>
  <si>
    <t>西泵股份</t>
    <phoneticPr fontId="10" type="noConversion"/>
  </si>
  <si>
    <t>002537.SZ</t>
    <phoneticPr fontId="10" type="noConversion"/>
  </si>
  <si>
    <t>海立美达</t>
    <phoneticPr fontId="10" type="noConversion"/>
  </si>
  <si>
    <t>002538.SZ</t>
    <phoneticPr fontId="10" type="noConversion"/>
  </si>
  <si>
    <t>司尔特</t>
    <phoneticPr fontId="10" type="noConversion"/>
  </si>
  <si>
    <t>002539.SZ</t>
    <phoneticPr fontId="10" type="noConversion"/>
  </si>
  <si>
    <t>云图控股</t>
    <phoneticPr fontId="10" type="noConversion"/>
  </si>
  <si>
    <t>002540.SZ</t>
    <phoneticPr fontId="10" type="noConversion"/>
  </si>
  <si>
    <t>亚太科技</t>
    <phoneticPr fontId="10" type="noConversion"/>
  </si>
  <si>
    <t>002541.SZ</t>
    <phoneticPr fontId="10" type="noConversion"/>
  </si>
  <si>
    <t>鸿路钢构</t>
    <phoneticPr fontId="10" type="noConversion"/>
  </si>
  <si>
    <t>002542.SZ</t>
    <phoneticPr fontId="10" type="noConversion"/>
  </si>
  <si>
    <t>中化岩土</t>
    <phoneticPr fontId="10" type="noConversion"/>
  </si>
  <si>
    <t>002543.SZ</t>
    <phoneticPr fontId="10" type="noConversion"/>
  </si>
  <si>
    <t>万和电气</t>
    <phoneticPr fontId="10" type="noConversion"/>
  </si>
  <si>
    <t>002544.SZ</t>
    <phoneticPr fontId="10" type="noConversion"/>
  </si>
  <si>
    <t>杰赛科技</t>
    <phoneticPr fontId="10" type="noConversion"/>
  </si>
  <si>
    <t>002545.SZ</t>
    <phoneticPr fontId="10" type="noConversion"/>
  </si>
  <si>
    <t>东方铁塔</t>
    <phoneticPr fontId="10" type="noConversion"/>
  </si>
  <si>
    <t>002546.SZ</t>
    <phoneticPr fontId="10" type="noConversion"/>
  </si>
  <si>
    <t>新联电子</t>
    <phoneticPr fontId="10" type="noConversion"/>
  </si>
  <si>
    <t>002547.SZ</t>
    <phoneticPr fontId="10" type="noConversion"/>
  </si>
  <si>
    <t>春兴精工</t>
    <phoneticPr fontId="10" type="noConversion"/>
  </si>
  <si>
    <t>002548.SZ</t>
    <phoneticPr fontId="10" type="noConversion"/>
  </si>
  <si>
    <t>金新农</t>
    <phoneticPr fontId="10" type="noConversion"/>
  </si>
  <si>
    <t>002549.SZ</t>
    <phoneticPr fontId="10" type="noConversion"/>
  </si>
  <si>
    <t>凯美特气</t>
    <phoneticPr fontId="10" type="noConversion"/>
  </si>
  <si>
    <t>002550.SZ</t>
    <phoneticPr fontId="10" type="noConversion"/>
  </si>
  <si>
    <t>千红制药</t>
    <phoneticPr fontId="10" type="noConversion"/>
  </si>
  <si>
    <t>002551.SZ</t>
    <phoneticPr fontId="10" type="noConversion"/>
  </si>
  <si>
    <t>尚荣医疗</t>
    <phoneticPr fontId="10" type="noConversion"/>
  </si>
  <si>
    <t>002552.SZ</t>
    <phoneticPr fontId="10" type="noConversion"/>
  </si>
  <si>
    <t>宝鼎科技</t>
    <phoneticPr fontId="10" type="noConversion"/>
  </si>
  <si>
    <t>002553.SZ</t>
    <phoneticPr fontId="10" type="noConversion"/>
  </si>
  <si>
    <t>南方轴承</t>
    <phoneticPr fontId="10" type="noConversion"/>
  </si>
  <si>
    <t>002554.SZ</t>
    <phoneticPr fontId="10" type="noConversion"/>
  </si>
  <si>
    <t>惠博普</t>
    <phoneticPr fontId="10" type="noConversion"/>
  </si>
  <si>
    <t>002555.SZ</t>
    <phoneticPr fontId="10" type="noConversion"/>
  </si>
  <si>
    <t>三七互娱</t>
    <phoneticPr fontId="10" type="noConversion"/>
  </si>
  <si>
    <t>002556.SZ</t>
    <phoneticPr fontId="10" type="noConversion"/>
  </si>
  <si>
    <t>辉隆股份</t>
    <phoneticPr fontId="10" type="noConversion"/>
  </si>
  <si>
    <t>002557.SZ</t>
    <phoneticPr fontId="10" type="noConversion"/>
  </si>
  <si>
    <t>洽洽食品</t>
    <phoneticPr fontId="10" type="noConversion"/>
  </si>
  <si>
    <t>002558.SZ</t>
    <phoneticPr fontId="10" type="noConversion"/>
  </si>
  <si>
    <t>世纪游轮</t>
    <phoneticPr fontId="10" type="noConversion"/>
  </si>
  <si>
    <t>002559.SZ</t>
    <phoneticPr fontId="10" type="noConversion"/>
  </si>
  <si>
    <t>亚威股份</t>
    <phoneticPr fontId="10" type="noConversion"/>
  </si>
  <si>
    <t>002560.SZ</t>
    <phoneticPr fontId="10" type="noConversion"/>
  </si>
  <si>
    <t>通达股份</t>
    <phoneticPr fontId="10" type="noConversion"/>
  </si>
  <si>
    <t>002561.SZ</t>
    <phoneticPr fontId="10" type="noConversion"/>
  </si>
  <si>
    <t>徐家汇</t>
    <phoneticPr fontId="10" type="noConversion"/>
  </si>
  <si>
    <t>002562.SZ</t>
    <phoneticPr fontId="10" type="noConversion"/>
  </si>
  <si>
    <t>兄弟科技</t>
    <phoneticPr fontId="10" type="noConversion"/>
  </si>
  <si>
    <t>002563.SZ</t>
    <phoneticPr fontId="10" type="noConversion"/>
  </si>
  <si>
    <t>森马服饰</t>
    <phoneticPr fontId="10" type="noConversion"/>
  </si>
  <si>
    <t>002564.SZ</t>
    <phoneticPr fontId="10" type="noConversion"/>
  </si>
  <si>
    <t>天沃科技</t>
    <phoneticPr fontId="10" type="noConversion"/>
  </si>
  <si>
    <t>002565.SZ</t>
    <phoneticPr fontId="10" type="noConversion"/>
  </si>
  <si>
    <t>顺灏股份</t>
    <phoneticPr fontId="10" type="noConversion"/>
  </si>
  <si>
    <t>002566.SZ</t>
    <phoneticPr fontId="10" type="noConversion"/>
  </si>
  <si>
    <t>益盛药业</t>
    <phoneticPr fontId="10" type="noConversion"/>
  </si>
  <si>
    <t>002567.SZ</t>
    <phoneticPr fontId="10" type="noConversion"/>
  </si>
  <si>
    <t>唐人神</t>
    <phoneticPr fontId="10" type="noConversion"/>
  </si>
  <si>
    <t>002568.SZ</t>
    <phoneticPr fontId="10" type="noConversion"/>
  </si>
  <si>
    <t>百润股份</t>
    <phoneticPr fontId="10" type="noConversion"/>
  </si>
  <si>
    <t>002569.SZ</t>
    <phoneticPr fontId="10" type="noConversion"/>
  </si>
  <si>
    <t>步森股份</t>
    <phoneticPr fontId="10" type="noConversion"/>
  </si>
  <si>
    <t>002570.SZ</t>
    <phoneticPr fontId="10" type="noConversion"/>
  </si>
  <si>
    <t>贝因美</t>
    <phoneticPr fontId="10" type="noConversion"/>
  </si>
  <si>
    <t>002571.SZ</t>
    <phoneticPr fontId="10" type="noConversion"/>
  </si>
  <si>
    <t>德力股份</t>
    <phoneticPr fontId="10" type="noConversion"/>
  </si>
  <si>
    <t>002572.SZ</t>
    <phoneticPr fontId="10" type="noConversion"/>
  </si>
  <si>
    <t>索菲亚</t>
    <phoneticPr fontId="10" type="noConversion"/>
  </si>
  <si>
    <t>002573.SZ</t>
    <phoneticPr fontId="10" type="noConversion"/>
  </si>
  <si>
    <t>清新环境</t>
    <phoneticPr fontId="10" type="noConversion"/>
  </si>
  <si>
    <t>002574.SZ</t>
    <phoneticPr fontId="10" type="noConversion"/>
  </si>
  <si>
    <t>明牌珠宝</t>
    <phoneticPr fontId="10" type="noConversion"/>
  </si>
  <si>
    <t>002575.SZ</t>
    <phoneticPr fontId="10" type="noConversion"/>
  </si>
  <si>
    <t>群兴玩具</t>
    <phoneticPr fontId="10" type="noConversion"/>
  </si>
  <si>
    <t>002576.SZ</t>
    <phoneticPr fontId="10" type="noConversion"/>
  </si>
  <si>
    <t>通达动力</t>
    <phoneticPr fontId="10" type="noConversion"/>
  </si>
  <si>
    <t>002577.SZ</t>
    <phoneticPr fontId="10" type="noConversion"/>
  </si>
  <si>
    <t>雷柏科技</t>
    <phoneticPr fontId="10" type="noConversion"/>
  </si>
  <si>
    <t>002578.SZ</t>
    <phoneticPr fontId="10" type="noConversion"/>
  </si>
  <si>
    <t>闽发铝业</t>
    <phoneticPr fontId="10" type="noConversion"/>
  </si>
  <si>
    <t>002579.SZ</t>
    <phoneticPr fontId="10" type="noConversion"/>
  </si>
  <si>
    <t>中京电子</t>
    <phoneticPr fontId="10" type="noConversion"/>
  </si>
  <si>
    <t>002580.SZ</t>
    <phoneticPr fontId="10" type="noConversion"/>
  </si>
  <si>
    <t>圣阳股份</t>
    <phoneticPr fontId="10" type="noConversion"/>
  </si>
  <si>
    <t>002581.SZ</t>
    <phoneticPr fontId="10" type="noConversion"/>
  </si>
  <si>
    <t>未名医药</t>
    <phoneticPr fontId="10" type="noConversion"/>
  </si>
  <si>
    <t>002582.SZ</t>
    <phoneticPr fontId="10" type="noConversion"/>
  </si>
  <si>
    <t>好想你</t>
    <phoneticPr fontId="10" type="noConversion"/>
  </si>
  <si>
    <t>002583.SZ</t>
    <phoneticPr fontId="10" type="noConversion"/>
  </si>
  <si>
    <t>海能达</t>
    <phoneticPr fontId="10" type="noConversion"/>
  </si>
  <si>
    <t>002584.SZ</t>
    <phoneticPr fontId="10" type="noConversion"/>
  </si>
  <si>
    <t>西陇科学</t>
    <phoneticPr fontId="10" type="noConversion"/>
  </si>
  <si>
    <t>002585.SZ</t>
    <phoneticPr fontId="10" type="noConversion"/>
  </si>
  <si>
    <t>双星新材</t>
    <phoneticPr fontId="10" type="noConversion"/>
  </si>
  <si>
    <t>002586.SZ</t>
    <phoneticPr fontId="10" type="noConversion"/>
  </si>
  <si>
    <t>围海股份</t>
    <phoneticPr fontId="10" type="noConversion"/>
  </si>
  <si>
    <t>002587.SZ</t>
    <phoneticPr fontId="10" type="noConversion"/>
  </si>
  <si>
    <t>奥拓电子</t>
    <phoneticPr fontId="10" type="noConversion"/>
  </si>
  <si>
    <t>002588.SZ</t>
    <phoneticPr fontId="10" type="noConversion"/>
  </si>
  <si>
    <t>史丹利</t>
    <phoneticPr fontId="10" type="noConversion"/>
  </si>
  <si>
    <t>002589.SZ</t>
    <phoneticPr fontId="10" type="noConversion"/>
  </si>
  <si>
    <t>瑞康医药</t>
    <phoneticPr fontId="10" type="noConversion"/>
  </si>
  <si>
    <t>002590.SZ</t>
    <phoneticPr fontId="10" type="noConversion"/>
  </si>
  <si>
    <t>万安科技</t>
    <phoneticPr fontId="10" type="noConversion"/>
  </si>
  <si>
    <t>002591.SZ</t>
    <phoneticPr fontId="10" type="noConversion"/>
  </si>
  <si>
    <t>恒大高新</t>
    <phoneticPr fontId="10" type="noConversion"/>
  </si>
  <si>
    <t>002592.SZ</t>
    <phoneticPr fontId="10" type="noConversion"/>
  </si>
  <si>
    <t>八菱科技</t>
    <phoneticPr fontId="10" type="noConversion"/>
  </si>
  <si>
    <t>002593.SZ</t>
    <phoneticPr fontId="10" type="noConversion"/>
  </si>
  <si>
    <t>日上集团</t>
    <phoneticPr fontId="10" type="noConversion"/>
  </si>
  <si>
    <t>002594.SZ</t>
    <phoneticPr fontId="10" type="noConversion"/>
  </si>
  <si>
    <t>比亚迪</t>
    <phoneticPr fontId="10" type="noConversion"/>
  </si>
  <si>
    <t>002595.SZ</t>
    <phoneticPr fontId="10" type="noConversion"/>
  </si>
  <si>
    <t>豪迈科技</t>
    <phoneticPr fontId="10" type="noConversion"/>
  </si>
  <si>
    <t>002596.SZ</t>
    <phoneticPr fontId="10" type="noConversion"/>
  </si>
  <si>
    <t>海南瑞泽</t>
    <phoneticPr fontId="10" type="noConversion"/>
  </si>
  <si>
    <t>002597.SZ</t>
    <phoneticPr fontId="10" type="noConversion"/>
  </si>
  <si>
    <t>金禾实业</t>
    <phoneticPr fontId="10" type="noConversion"/>
  </si>
  <si>
    <t>002598.SZ</t>
    <phoneticPr fontId="10" type="noConversion"/>
  </si>
  <si>
    <t>山东章鼓</t>
    <phoneticPr fontId="10" type="noConversion"/>
  </si>
  <si>
    <t>002599.SZ</t>
    <phoneticPr fontId="10" type="noConversion"/>
  </si>
  <si>
    <t>盛通股份</t>
    <phoneticPr fontId="10" type="noConversion"/>
  </si>
  <si>
    <t>002600.SZ</t>
    <phoneticPr fontId="10" type="noConversion"/>
  </si>
  <si>
    <t>江粉磁材</t>
    <phoneticPr fontId="10" type="noConversion"/>
  </si>
  <si>
    <t>002601.SZ</t>
    <phoneticPr fontId="10" type="noConversion"/>
  </si>
  <si>
    <t>佰利联</t>
    <phoneticPr fontId="10" type="noConversion"/>
  </si>
  <si>
    <t>002602.SZ</t>
    <phoneticPr fontId="10" type="noConversion"/>
  </si>
  <si>
    <t>世纪华通</t>
    <phoneticPr fontId="10" type="noConversion"/>
  </si>
  <si>
    <t>002603.SZ</t>
    <phoneticPr fontId="10" type="noConversion"/>
  </si>
  <si>
    <t>以岭药业</t>
    <phoneticPr fontId="10" type="noConversion"/>
  </si>
  <si>
    <t>002604.SZ</t>
    <phoneticPr fontId="10" type="noConversion"/>
  </si>
  <si>
    <t>龙力生物</t>
    <phoneticPr fontId="10" type="noConversion"/>
  </si>
  <si>
    <t>002605.SZ</t>
    <phoneticPr fontId="10" type="noConversion"/>
  </si>
  <si>
    <t>姚记扑克</t>
    <phoneticPr fontId="10" type="noConversion"/>
  </si>
  <si>
    <t>002606.SZ</t>
    <phoneticPr fontId="10" type="noConversion"/>
  </si>
  <si>
    <t>大连电瓷</t>
    <phoneticPr fontId="10" type="noConversion"/>
  </si>
  <si>
    <t>002607.SZ</t>
    <phoneticPr fontId="10" type="noConversion"/>
  </si>
  <si>
    <t>亚夏汽车</t>
    <phoneticPr fontId="10" type="noConversion"/>
  </si>
  <si>
    <t>002608.SZ</t>
    <phoneticPr fontId="10" type="noConversion"/>
  </si>
  <si>
    <t>*ST舜船</t>
    <phoneticPr fontId="10" type="noConversion"/>
  </si>
  <si>
    <t>002609.SZ</t>
    <phoneticPr fontId="10" type="noConversion"/>
  </si>
  <si>
    <t>捷顺科技</t>
    <phoneticPr fontId="10" type="noConversion"/>
  </si>
  <si>
    <t>002610.SZ</t>
    <phoneticPr fontId="10" type="noConversion"/>
  </si>
  <si>
    <t>爱康科技</t>
    <phoneticPr fontId="10" type="noConversion"/>
  </si>
  <si>
    <t>002611.SZ</t>
    <phoneticPr fontId="10" type="noConversion"/>
  </si>
  <si>
    <t>东方精工</t>
    <phoneticPr fontId="10" type="noConversion"/>
  </si>
  <si>
    <t>002612.SZ</t>
    <phoneticPr fontId="10" type="noConversion"/>
  </si>
  <si>
    <t>朗姿股份</t>
    <phoneticPr fontId="10" type="noConversion"/>
  </si>
  <si>
    <t>002613.SZ</t>
    <phoneticPr fontId="10" type="noConversion"/>
  </si>
  <si>
    <t>北玻股份</t>
    <phoneticPr fontId="10" type="noConversion"/>
  </si>
  <si>
    <t>002614.SZ</t>
    <phoneticPr fontId="10" type="noConversion"/>
  </si>
  <si>
    <t>蒙发利</t>
    <phoneticPr fontId="10" type="noConversion"/>
  </si>
  <si>
    <t>002615.SZ</t>
    <phoneticPr fontId="10" type="noConversion"/>
  </si>
  <si>
    <t>哈尔斯</t>
    <phoneticPr fontId="10" type="noConversion"/>
  </si>
  <si>
    <t>002616.SZ</t>
    <phoneticPr fontId="10" type="noConversion"/>
  </si>
  <si>
    <t>长青集团</t>
    <phoneticPr fontId="10" type="noConversion"/>
  </si>
  <si>
    <t>002617.SZ</t>
    <phoneticPr fontId="10" type="noConversion"/>
  </si>
  <si>
    <t>露笑科技</t>
    <phoneticPr fontId="10" type="noConversion"/>
  </si>
  <si>
    <t>002618.SZ</t>
    <phoneticPr fontId="10" type="noConversion"/>
  </si>
  <si>
    <t>丹邦科技</t>
    <phoneticPr fontId="10" type="noConversion"/>
  </si>
  <si>
    <t>002619.SZ</t>
    <phoneticPr fontId="10" type="noConversion"/>
  </si>
  <si>
    <t>巨龙管业</t>
    <phoneticPr fontId="10" type="noConversion"/>
  </si>
  <si>
    <t>002620.SZ</t>
    <phoneticPr fontId="10" type="noConversion"/>
  </si>
  <si>
    <t>瑞和股份</t>
    <phoneticPr fontId="10" type="noConversion"/>
  </si>
  <si>
    <t>002621.SZ</t>
    <phoneticPr fontId="10" type="noConversion"/>
  </si>
  <si>
    <t>三垒股份</t>
    <phoneticPr fontId="10" type="noConversion"/>
  </si>
  <si>
    <t>002622.SZ</t>
    <phoneticPr fontId="10" type="noConversion"/>
  </si>
  <si>
    <t>融钰集团</t>
    <phoneticPr fontId="10" type="noConversion"/>
  </si>
  <si>
    <t>002623.SZ</t>
    <phoneticPr fontId="10" type="noConversion"/>
  </si>
  <si>
    <t>亚玛顿</t>
    <phoneticPr fontId="10" type="noConversion"/>
  </si>
  <si>
    <t>002624.SZ</t>
    <phoneticPr fontId="10" type="noConversion"/>
  </si>
  <si>
    <t>完美世界</t>
    <phoneticPr fontId="10" type="noConversion"/>
  </si>
  <si>
    <t>002625.SZ</t>
    <phoneticPr fontId="10" type="noConversion"/>
  </si>
  <si>
    <t>龙生股份</t>
    <phoneticPr fontId="10" type="noConversion"/>
  </si>
  <si>
    <t>002626.SZ</t>
    <phoneticPr fontId="10" type="noConversion"/>
  </si>
  <si>
    <t>金达威</t>
    <phoneticPr fontId="10" type="noConversion"/>
  </si>
  <si>
    <t>002627.SZ</t>
    <phoneticPr fontId="10" type="noConversion"/>
  </si>
  <si>
    <t>宜昌交运</t>
    <phoneticPr fontId="10" type="noConversion"/>
  </si>
  <si>
    <t>002628.SZ</t>
    <phoneticPr fontId="10" type="noConversion"/>
  </si>
  <si>
    <t>成都路桥</t>
    <phoneticPr fontId="10" type="noConversion"/>
  </si>
  <si>
    <t>002629.SZ</t>
    <phoneticPr fontId="10" type="noConversion"/>
  </si>
  <si>
    <t>仁智股份</t>
    <phoneticPr fontId="10" type="noConversion"/>
  </si>
  <si>
    <t>002630.SZ</t>
    <phoneticPr fontId="10" type="noConversion"/>
  </si>
  <si>
    <t>华西能源</t>
    <phoneticPr fontId="10" type="noConversion"/>
  </si>
  <si>
    <t>002631.SZ</t>
    <phoneticPr fontId="10" type="noConversion"/>
  </si>
  <si>
    <t>德尔未来</t>
    <phoneticPr fontId="10" type="noConversion"/>
  </si>
  <si>
    <t>002632.SZ</t>
    <phoneticPr fontId="10" type="noConversion"/>
  </si>
  <si>
    <t>道明光学</t>
    <phoneticPr fontId="10" type="noConversion"/>
  </si>
  <si>
    <t>002633.SZ</t>
    <phoneticPr fontId="10" type="noConversion"/>
  </si>
  <si>
    <t>申科股份</t>
    <phoneticPr fontId="10" type="noConversion"/>
  </si>
  <si>
    <t>002634.SZ</t>
    <phoneticPr fontId="10" type="noConversion"/>
  </si>
  <si>
    <t>棒杰股份</t>
    <phoneticPr fontId="10" type="noConversion"/>
  </si>
  <si>
    <t>002635.SZ</t>
    <phoneticPr fontId="10" type="noConversion"/>
  </si>
  <si>
    <t>安洁科技</t>
    <phoneticPr fontId="10" type="noConversion"/>
  </si>
  <si>
    <t>002636.SZ</t>
    <phoneticPr fontId="10" type="noConversion"/>
  </si>
  <si>
    <t>金安国纪</t>
    <phoneticPr fontId="10" type="noConversion"/>
  </si>
  <si>
    <t>002637.SZ</t>
    <phoneticPr fontId="10" type="noConversion"/>
  </si>
  <si>
    <t>赞宇科技</t>
    <phoneticPr fontId="10" type="noConversion"/>
  </si>
  <si>
    <t>002638.SZ</t>
    <phoneticPr fontId="10" type="noConversion"/>
  </si>
  <si>
    <t>勤上光电</t>
    <phoneticPr fontId="10" type="noConversion"/>
  </si>
  <si>
    <t>002639.SZ</t>
    <phoneticPr fontId="10" type="noConversion"/>
  </si>
  <si>
    <t>雪人股份</t>
    <phoneticPr fontId="10" type="noConversion"/>
  </si>
  <si>
    <t>002640.SZ</t>
    <phoneticPr fontId="10" type="noConversion"/>
  </si>
  <si>
    <t>跨境通</t>
    <phoneticPr fontId="10" type="noConversion"/>
  </si>
  <si>
    <t>002641.SZ</t>
    <phoneticPr fontId="10" type="noConversion"/>
  </si>
  <si>
    <t>永高股份</t>
    <phoneticPr fontId="10" type="noConversion"/>
  </si>
  <si>
    <t>002642.SZ</t>
    <phoneticPr fontId="10" type="noConversion"/>
  </si>
  <si>
    <t>荣之联</t>
    <phoneticPr fontId="10" type="noConversion"/>
  </si>
  <si>
    <t>002643.SZ</t>
    <phoneticPr fontId="10" type="noConversion"/>
  </si>
  <si>
    <t>万润股份</t>
    <phoneticPr fontId="10" type="noConversion"/>
  </si>
  <si>
    <t>002644.SZ</t>
    <phoneticPr fontId="10" type="noConversion"/>
  </si>
  <si>
    <t>佛慈制药</t>
    <phoneticPr fontId="10" type="noConversion"/>
  </si>
  <si>
    <t>002645.SZ</t>
    <phoneticPr fontId="10" type="noConversion"/>
  </si>
  <si>
    <t>华宏科技</t>
    <phoneticPr fontId="10" type="noConversion"/>
  </si>
  <si>
    <t>002646.SZ</t>
    <phoneticPr fontId="10" type="noConversion"/>
  </si>
  <si>
    <t>青青稞酒</t>
    <phoneticPr fontId="10" type="noConversion"/>
  </si>
  <si>
    <t>002647.SZ</t>
    <phoneticPr fontId="10" type="noConversion"/>
  </si>
  <si>
    <t>宏磊股份</t>
    <phoneticPr fontId="10" type="noConversion"/>
  </si>
  <si>
    <t>002648.SZ</t>
    <phoneticPr fontId="10" type="noConversion"/>
  </si>
  <si>
    <t>卫星石化</t>
    <phoneticPr fontId="10" type="noConversion"/>
  </si>
  <si>
    <t>002649.SZ</t>
    <phoneticPr fontId="10" type="noConversion"/>
  </si>
  <si>
    <t>博彦科技</t>
    <phoneticPr fontId="10" type="noConversion"/>
  </si>
  <si>
    <t>002650.SZ</t>
    <phoneticPr fontId="10" type="noConversion"/>
  </si>
  <si>
    <t>加加食品</t>
    <phoneticPr fontId="10" type="noConversion"/>
  </si>
  <si>
    <t>002651.SZ</t>
    <phoneticPr fontId="10" type="noConversion"/>
  </si>
  <si>
    <t>利君股份</t>
    <phoneticPr fontId="10" type="noConversion"/>
  </si>
  <si>
    <t>002652.SZ</t>
    <phoneticPr fontId="10" type="noConversion"/>
  </si>
  <si>
    <t>扬子新材</t>
    <phoneticPr fontId="10" type="noConversion"/>
  </si>
  <si>
    <t>002653.SZ</t>
    <phoneticPr fontId="10" type="noConversion"/>
  </si>
  <si>
    <t>海思科</t>
    <phoneticPr fontId="10" type="noConversion"/>
  </si>
  <si>
    <t>002654.SZ</t>
    <phoneticPr fontId="10" type="noConversion"/>
  </si>
  <si>
    <t>万润科技</t>
    <phoneticPr fontId="10" type="noConversion"/>
  </si>
  <si>
    <t>002655.SZ</t>
    <phoneticPr fontId="10" type="noConversion"/>
  </si>
  <si>
    <t>共达电声</t>
    <phoneticPr fontId="10" type="noConversion"/>
  </si>
  <si>
    <t>002656.SZ</t>
    <phoneticPr fontId="10" type="noConversion"/>
  </si>
  <si>
    <t>摩登大道</t>
    <phoneticPr fontId="10" type="noConversion"/>
  </si>
  <si>
    <t>002657.SZ</t>
    <phoneticPr fontId="10" type="noConversion"/>
  </si>
  <si>
    <t>中科金财</t>
    <phoneticPr fontId="10" type="noConversion"/>
  </si>
  <si>
    <t>002658.SZ</t>
    <phoneticPr fontId="10" type="noConversion"/>
  </si>
  <si>
    <t>雪迪龙</t>
    <phoneticPr fontId="10" type="noConversion"/>
  </si>
  <si>
    <t>002659.SZ</t>
    <phoneticPr fontId="10" type="noConversion"/>
  </si>
  <si>
    <t>中泰桥梁</t>
    <phoneticPr fontId="10" type="noConversion"/>
  </si>
  <si>
    <t>002660.SZ</t>
    <phoneticPr fontId="10" type="noConversion"/>
  </si>
  <si>
    <t>茂硕电源</t>
    <phoneticPr fontId="10" type="noConversion"/>
  </si>
  <si>
    <t>002661.SZ</t>
    <phoneticPr fontId="10" type="noConversion"/>
  </si>
  <si>
    <t>克明面业</t>
    <phoneticPr fontId="10" type="noConversion"/>
  </si>
  <si>
    <t>002662.SZ</t>
    <phoneticPr fontId="10" type="noConversion"/>
  </si>
  <si>
    <t>京威股份</t>
    <phoneticPr fontId="10" type="noConversion"/>
  </si>
  <si>
    <t>002663.SZ</t>
    <phoneticPr fontId="10" type="noConversion"/>
  </si>
  <si>
    <t>普邦股份</t>
    <phoneticPr fontId="10" type="noConversion"/>
  </si>
  <si>
    <t>002664.SZ</t>
    <phoneticPr fontId="10" type="noConversion"/>
  </si>
  <si>
    <t>信质电机</t>
    <phoneticPr fontId="10" type="noConversion"/>
  </si>
  <si>
    <t>002665.SZ</t>
    <phoneticPr fontId="10" type="noConversion"/>
  </si>
  <si>
    <t>首航节能</t>
    <phoneticPr fontId="10" type="noConversion"/>
  </si>
  <si>
    <t>002666.SZ</t>
    <phoneticPr fontId="10" type="noConversion"/>
  </si>
  <si>
    <t>德联集团</t>
    <phoneticPr fontId="10" type="noConversion"/>
  </si>
  <si>
    <t>002667.SZ</t>
    <phoneticPr fontId="10" type="noConversion"/>
  </si>
  <si>
    <t>鞍重股份</t>
    <phoneticPr fontId="10" type="noConversion"/>
  </si>
  <si>
    <t>002668.SZ</t>
    <phoneticPr fontId="10" type="noConversion"/>
  </si>
  <si>
    <t>奥马电器</t>
    <phoneticPr fontId="10" type="noConversion"/>
  </si>
  <si>
    <t>002669.SZ</t>
    <phoneticPr fontId="10" type="noConversion"/>
  </si>
  <si>
    <t>康达新材</t>
    <phoneticPr fontId="10" type="noConversion"/>
  </si>
  <si>
    <t>002670.SZ</t>
    <phoneticPr fontId="10" type="noConversion"/>
  </si>
  <si>
    <t>国盛金控</t>
    <phoneticPr fontId="10" type="noConversion"/>
  </si>
  <si>
    <t>002671.SZ</t>
    <phoneticPr fontId="10" type="noConversion"/>
  </si>
  <si>
    <t>龙泉股份</t>
    <phoneticPr fontId="10" type="noConversion"/>
  </si>
  <si>
    <t>002672.SZ</t>
    <phoneticPr fontId="10" type="noConversion"/>
  </si>
  <si>
    <t>东江环保</t>
    <phoneticPr fontId="10" type="noConversion"/>
  </si>
  <si>
    <t>002673.SZ</t>
    <phoneticPr fontId="10" type="noConversion"/>
  </si>
  <si>
    <t>西部证券</t>
    <phoneticPr fontId="10" type="noConversion"/>
  </si>
  <si>
    <t>002674.SZ</t>
    <phoneticPr fontId="10" type="noConversion"/>
  </si>
  <si>
    <t>兴业科技</t>
    <phoneticPr fontId="10" type="noConversion"/>
  </si>
  <si>
    <t>002675.SZ</t>
    <phoneticPr fontId="10" type="noConversion"/>
  </si>
  <si>
    <t>东诚药业</t>
    <phoneticPr fontId="10" type="noConversion"/>
  </si>
  <si>
    <t>002676.SZ</t>
    <phoneticPr fontId="10" type="noConversion"/>
  </si>
  <si>
    <t>顺威股份</t>
    <phoneticPr fontId="10" type="noConversion"/>
  </si>
  <si>
    <t>002677.SZ</t>
    <phoneticPr fontId="10" type="noConversion"/>
  </si>
  <si>
    <t>浙江美大</t>
    <phoneticPr fontId="10" type="noConversion"/>
  </si>
  <si>
    <t>002678.SZ</t>
    <phoneticPr fontId="10" type="noConversion"/>
  </si>
  <si>
    <t>珠江钢琴</t>
    <phoneticPr fontId="10" type="noConversion"/>
  </si>
  <si>
    <t>002679.SZ</t>
    <phoneticPr fontId="10" type="noConversion"/>
  </si>
  <si>
    <t>福建金森</t>
    <phoneticPr fontId="10" type="noConversion"/>
  </si>
  <si>
    <t>002680.SZ</t>
    <phoneticPr fontId="10" type="noConversion"/>
  </si>
  <si>
    <t>长生生物</t>
    <phoneticPr fontId="10" type="noConversion"/>
  </si>
  <si>
    <t>002681.SZ</t>
    <phoneticPr fontId="10" type="noConversion"/>
  </si>
  <si>
    <t>奋达科技</t>
    <phoneticPr fontId="10" type="noConversion"/>
  </si>
  <si>
    <t>002682.SZ</t>
    <phoneticPr fontId="10" type="noConversion"/>
  </si>
  <si>
    <t>龙洲股份</t>
    <phoneticPr fontId="10" type="noConversion"/>
  </si>
  <si>
    <t>002683.SZ</t>
    <phoneticPr fontId="10" type="noConversion"/>
  </si>
  <si>
    <t>宏大爆破</t>
    <phoneticPr fontId="10" type="noConversion"/>
  </si>
  <si>
    <t>002684.SZ</t>
    <phoneticPr fontId="10" type="noConversion"/>
  </si>
  <si>
    <t>猛狮科技</t>
    <phoneticPr fontId="10" type="noConversion"/>
  </si>
  <si>
    <t>002685.SZ</t>
    <phoneticPr fontId="10" type="noConversion"/>
  </si>
  <si>
    <t>华东重机</t>
    <phoneticPr fontId="10" type="noConversion"/>
  </si>
  <si>
    <t>002686.SZ</t>
    <phoneticPr fontId="10" type="noConversion"/>
  </si>
  <si>
    <t>亿利达</t>
    <phoneticPr fontId="10" type="noConversion"/>
  </si>
  <si>
    <t>002687.SZ</t>
    <phoneticPr fontId="10" type="noConversion"/>
  </si>
  <si>
    <t>乔治白</t>
    <phoneticPr fontId="10" type="noConversion"/>
  </si>
  <si>
    <t>002688.SZ</t>
    <phoneticPr fontId="10" type="noConversion"/>
  </si>
  <si>
    <t>金河生物</t>
    <phoneticPr fontId="10" type="noConversion"/>
  </si>
  <si>
    <t>002689.SZ</t>
    <phoneticPr fontId="10" type="noConversion"/>
  </si>
  <si>
    <t>远大智能</t>
    <phoneticPr fontId="10" type="noConversion"/>
  </si>
  <si>
    <t>002690.SZ</t>
    <phoneticPr fontId="10" type="noConversion"/>
  </si>
  <si>
    <t>美亚光电</t>
    <phoneticPr fontId="10" type="noConversion"/>
  </si>
  <si>
    <t>002691.SZ</t>
    <phoneticPr fontId="10" type="noConversion"/>
  </si>
  <si>
    <t>冀凯股份</t>
    <phoneticPr fontId="10" type="noConversion"/>
  </si>
  <si>
    <t>002692.SZ</t>
    <phoneticPr fontId="10" type="noConversion"/>
  </si>
  <si>
    <t>远程电缆</t>
    <phoneticPr fontId="10" type="noConversion"/>
  </si>
  <si>
    <t>002693.SZ</t>
    <phoneticPr fontId="10" type="noConversion"/>
  </si>
  <si>
    <t>双成药业</t>
    <phoneticPr fontId="10" type="noConversion"/>
  </si>
  <si>
    <t>002694.SZ</t>
    <phoneticPr fontId="10" type="noConversion"/>
  </si>
  <si>
    <t>顾地科技</t>
    <phoneticPr fontId="10" type="noConversion"/>
  </si>
  <si>
    <t>002695.SZ</t>
    <phoneticPr fontId="10" type="noConversion"/>
  </si>
  <si>
    <t>煌上煌</t>
    <phoneticPr fontId="10" type="noConversion"/>
  </si>
  <si>
    <t>002696.SZ</t>
    <phoneticPr fontId="10" type="noConversion"/>
  </si>
  <si>
    <t>百洋股份</t>
    <phoneticPr fontId="10" type="noConversion"/>
  </si>
  <si>
    <t>002697.SZ</t>
    <phoneticPr fontId="10" type="noConversion"/>
  </si>
  <si>
    <t>红旗连锁</t>
    <phoneticPr fontId="10" type="noConversion"/>
  </si>
  <si>
    <t>002698.SZ</t>
    <phoneticPr fontId="10" type="noConversion"/>
  </si>
  <si>
    <t>博实股份</t>
    <phoneticPr fontId="10" type="noConversion"/>
  </si>
  <si>
    <t>002699.SZ</t>
    <phoneticPr fontId="10" type="noConversion"/>
  </si>
  <si>
    <t>美盛文化</t>
    <phoneticPr fontId="10" type="noConversion"/>
  </si>
  <si>
    <t>002700.SZ</t>
    <phoneticPr fontId="10" type="noConversion"/>
  </si>
  <si>
    <t>新疆浩源</t>
    <phoneticPr fontId="10" type="noConversion"/>
  </si>
  <si>
    <t>002701.SZ</t>
    <phoneticPr fontId="10" type="noConversion"/>
  </si>
  <si>
    <t>奥瑞金</t>
    <phoneticPr fontId="10" type="noConversion"/>
  </si>
  <si>
    <t>002702.SZ</t>
    <phoneticPr fontId="10" type="noConversion"/>
  </si>
  <si>
    <t>海欣食品</t>
    <phoneticPr fontId="10" type="noConversion"/>
  </si>
  <si>
    <t>002703.SZ</t>
    <phoneticPr fontId="10" type="noConversion"/>
  </si>
  <si>
    <t>浙江世宝</t>
    <phoneticPr fontId="10" type="noConversion"/>
  </si>
  <si>
    <t>002705.SZ</t>
    <phoneticPr fontId="10" type="noConversion"/>
  </si>
  <si>
    <t>新宝股份</t>
    <phoneticPr fontId="10" type="noConversion"/>
  </si>
  <si>
    <t>002706.SZ</t>
    <phoneticPr fontId="10" type="noConversion"/>
  </si>
  <si>
    <t>良信电器</t>
    <phoneticPr fontId="10" type="noConversion"/>
  </si>
  <si>
    <t>002707.SZ</t>
    <phoneticPr fontId="10" type="noConversion"/>
  </si>
  <si>
    <t>众信旅游</t>
    <phoneticPr fontId="10" type="noConversion"/>
  </si>
  <si>
    <t>002708.SZ</t>
    <phoneticPr fontId="10" type="noConversion"/>
  </si>
  <si>
    <t>光洋股份</t>
    <phoneticPr fontId="10" type="noConversion"/>
  </si>
  <si>
    <t>002709.SZ</t>
    <phoneticPr fontId="10" type="noConversion"/>
  </si>
  <si>
    <t>天赐材料</t>
    <phoneticPr fontId="10" type="noConversion"/>
  </si>
  <si>
    <t>002711.SZ</t>
    <phoneticPr fontId="10" type="noConversion"/>
  </si>
  <si>
    <t>欧浦智网</t>
    <phoneticPr fontId="10" type="noConversion"/>
  </si>
  <si>
    <t>002712.SZ</t>
    <phoneticPr fontId="10" type="noConversion"/>
  </si>
  <si>
    <t>思美传媒</t>
    <phoneticPr fontId="10" type="noConversion"/>
  </si>
  <si>
    <t>002713.SZ</t>
    <phoneticPr fontId="10" type="noConversion"/>
  </si>
  <si>
    <t>东易日盛</t>
    <phoneticPr fontId="10" type="noConversion"/>
  </si>
  <si>
    <t>002714.SZ</t>
    <phoneticPr fontId="10" type="noConversion"/>
  </si>
  <si>
    <t>牧原股份</t>
    <phoneticPr fontId="10" type="noConversion"/>
  </si>
  <si>
    <t>002715.SZ</t>
    <phoneticPr fontId="10" type="noConversion"/>
  </si>
  <si>
    <t>登云股份</t>
    <phoneticPr fontId="10" type="noConversion"/>
  </si>
  <si>
    <t>002716.SZ</t>
    <phoneticPr fontId="10" type="noConversion"/>
  </si>
  <si>
    <t>金贵银业</t>
    <phoneticPr fontId="10" type="noConversion"/>
  </si>
  <si>
    <t>002717.SZ</t>
    <phoneticPr fontId="10" type="noConversion"/>
  </si>
  <si>
    <t>岭南园林</t>
    <phoneticPr fontId="10" type="noConversion"/>
  </si>
  <si>
    <t>002718.SZ</t>
    <phoneticPr fontId="10" type="noConversion"/>
  </si>
  <si>
    <t>友邦吊顶</t>
    <phoneticPr fontId="10" type="noConversion"/>
  </si>
  <si>
    <t>002719.SZ</t>
    <phoneticPr fontId="10" type="noConversion"/>
  </si>
  <si>
    <t>麦趣尔</t>
    <phoneticPr fontId="10" type="noConversion"/>
  </si>
  <si>
    <t>002721.SZ</t>
    <phoneticPr fontId="10" type="noConversion"/>
  </si>
  <si>
    <t>金一文化</t>
    <phoneticPr fontId="10" type="noConversion"/>
  </si>
  <si>
    <t>002722.SZ</t>
    <phoneticPr fontId="10" type="noConversion"/>
  </si>
  <si>
    <t>金轮股份</t>
    <phoneticPr fontId="10" type="noConversion"/>
  </si>
  <si>
    <t>002723.SZ</t>
    <phoneticPr fontId="10" type="noConversion"/>
  </si>
  <si>
    <t>金莱特</t>
    <phoneticPr fontId="10" type="noConversion"/>
  </si>
  <si>
    <t>002724.SZ</t>
    <phoneticPr fontId="10" type="noConversion"/>
  </si>
  <si>
    <t>海洋王</t>
    <phoneticPr fontId="10" type="noConversion"/>
  </si>
  <si>
    <t>002725.SZ</t>
    <phoneticPr fontId="10" type="noConversion"/>
  </si>
  <si>
    <t>跃岭股份</t>
    <phoneticPr fontId="10" type="noConversion"/>
  </si>
  <si>
    <t>002726.SZ</t>
    <phoneticPr fontId="10" type="noConversion"/>
  </si>
  <si>
    <t>龙大肉食</t>
    <phoneticPr fontId="10" type="noConversion"/>
  </si>
  <si>
    <t>002727.SZ</t>
    <phoneticPr fontId="10" type="noConversion"/>
  </si>
  <si>
    <t>一心堂</t>
    <phoneticPr fontId="10" type="noConversion"/>
  </si>
  <si>
    <t>002728.SZ</t>
    <phoneticPr fontId="10" type="noConversion"/>
  </si>
  <si>
    <t>特一药业</t>
    <phoneticPr fontId="10" type="noConversion"/>
  </si>
  <si>
    <t>002729.SZ</t>
    <phoneticPr fontId="10" type="noConversion"/>
  </si>
  <si>
    <t>好利来</t>
    <phoneticPr fontId="10" type="noConversion"/>
  </si>
  <si>
    <t>002730.SZ</t>
    <phoneticPr fontId="10" type="noConversion"/>
  </si>
  <si>
    <t>电光科技</t>
    <phoneticPr fontId="10" type="noConversion"/>
  </si>
  <si>
    <t>002731.SZ</t>
    <phoneticPr fontId="10" type="noConversion"/>
  </si>
  <si>
    <t>萃华珠宝</t>
    <phoneticPr fontId="10" type="noConversion"/>
  </si>
  <si>
    <t>002732.SZ</t>
    <phoneticPr fontId="10" type="noConversion"/>
  </si>
  <si>
    <t>燕塘乳业</t>
    <phoneticPr fontId="10" type="noConversion"/>
  </si>
  <si>
    <t>002733.SZ</t>
    <phoneticPr fontId="10" type="noConversion"/>
  </si>
  <si>
    <t>雄韬股份</t>
    <phoneticPr fontId="10" type="noConversion"/>
  </si>
  <si>
    <t>002734.SZ</t>
    <phoneticPr fontId="10" type="noConversion"/>
  </si>
  <si>
    <t>利民股份</t>
    <phoneticPr fontId="10" type="noConversion"/>
  </si>
  <si>
    <t>002735.SZ</t>
    <phoneticPr fontId="10" type="noConversion"/>
  </si>
  <si>
    <t>王子新材</t>
    <phoneticPr fontId="10" type="noConversion"/>
  </si>
  <si>
    <t>002736.SZ</t>
    <phoneticPr fontId="10" type="noConversion"/>
  </si>
  <si>
    <t>国信证券</t>
    <phoneticPr fontId="10" type="noConversion"/>
  </si>
  <si>
    <t>002737.SZ</t>
    <phoneticPr fontId="10" type="noConversion"/>
  </si>
  <si>
    <t>葵花药业</t>
    <phoneticPr fontId="10" type="noConversion"/>
  </si>
  <si>
    <t>002738.SZ</t>
    <phoneticPr fontId="10" type="noConversion"/>
  </si>
  <si>
    <t>中矿资源</t>
    <phoneticPr fontId="10" type="noConversion"/>
  </si>
  <si>
    <t>002739.SZ</t>
    <phoneticPr fontId="10" type="noConversion"/>
  </si>
  <si>
    <t>万达院线</t>
    <phoneticPr fontId="10" type="noConversion"/>
  </si>
  <si>
    <t>002740.SZ</t>
    <phoneticPr fontId="10" type="noConversion"/>
  </si>
  <si>
    <t>爱迪尔</t>
    <phoneticPr fontId="10" type="noConversion"/>
  </si>
  <si>
    <t>002741.SZ</t>
    <phoneticPr fontId="10" type="noConversion"/>
  </si>
  <si>
    <t>光华科技</t>
    <phoneticPr fontId="10" type="noConversion"/>
  </si>
  <si>
    <t>002742.SZ</t>
    <phoneticPr fontId="10" type="noConversion"/>
  </si>
  <si>
    <t>三圣股份</t>
    <phoneticPr fontId="10" type="noConversion"/>
  </si>
  <si>
    <t>002743.SZ</t>
    <phoneticPr fontId="10" type="noConversion"/>
  </si>
  <si>
    <t>富煌钢构</t>
    <phoneticPr fontId="10" type="noConversion"/>
  </si>
  <si>
    <t>002745.SZ</t>
    <phoneticPr fontId="10" type="noConversion"/>
  </si>
  <si>
    <t>木林森</t>
    <phoneticPr fontId="10" type="noConversion"/>
  </si>
  <si>
    <t>002746.SZ</t>
    <phoneticPr fontId="10" type="noConversion"/>
  </si>
  <si>
    <t>仙坛股份</t>
    <phoneticPr fontId="10" type="noConversion"/>
  </si>
  <si>
    <t>002747.SZ</t>
    <phoneticPr fontId="10" type="noConversion"/>
  </si>
  <si>
    <t>埃斯顿</t>
    <phoneticPr fontId="10" type="noConversion"/>
  </si>
  <si>
    <t>002748.SZ</t>
    <phoneticPr fontId="10" type="noConversion"/>
  </si>
  <si>
    <t>世龙实业</t>
    <phoneticPr fontId="10" type="noConversion"/>
  </si>
  <si>
    <t>002749.SZ</t>
    <phoneticPr fontId="10" type="noConversion"/>
  </si>
  <si>
    <t>国光股份</t>
    <phoneticPr fontId="10" type="noConversion"/>
  </si>
  <si>
    <t>002750.SZ</t>
    <phoneticPr fontId="10" type="noConversion"/>
  </si>
  <si>
    <t>龙津药业</t>
    <phoneticPr fontId="10" type="noConversion"/>
  </si>
  <si>
    <t>002751.SZ</t>
    <phoneticPr fontId="10" type="noConversion"/>
  </si>
  <si>
    <t>易尚展示</t>
    <phoneticPr fontId="10" type="noConversion"/>
  </si>
  <si>
    <t>002752.SZ</t>
    <phoneticPr fontId="10" type="noConversion"/>
  </si>
  <si>
    <t>昇兴股份</t>
    <phoneticPr fontId="10" type="noConversion"/>
  </si>
  <si>
    <t>002753.SZ</t>
    <phoneticPr fontId="10" type="noConversion"/>
  </si>
  <si>
    <t>永东股份</t>
    <phoneticPr fontId="10" type="noConversion"/>
  </si>
  <si>
    <t>002755.SZ</t>
    <phoneticPr fontId="10" type="noConversion"/>
  </si>
  <si>
    <t>东方新星</t>
    <phoneticPr fontId="10" type="noConversion"/>
  </si>
  <si>
    <t>002756.SZ</t>
    <phoneticPr fontId="10" type="noConversion"/>
  </si>
  <si>
    <t>永兴特钢</t>
    <phoneticPr fontId="10" type="noConversion"/>
  </si>
  <si>
    <t>002757.SZ</t>
    <phoneticPr fontId="10" type="noConversion"/>
  </si>
  <si>
    <t>南兴装备</t>
    <phoneticPr fontId="10" type="noConversion"/>
  </si>
  <si>
    <t>002758.SZ</t>
    <phoneticPr fontId="10" type="noConversion"/>
  </si>
  <si>
    <t>华通医药</t>
    <phoneticPr fontId="10" type="noConversion"/>
  </si>
  <si>
    <t>002759.SZ</t>
    <phoneticPr fontId="10" type="noConversion"/>
  </si>
  <si>
    <t>天际股份</t>
    <phoneticPr fontId="10" type="noConversion"/>
  </si>
  <si>
    <t>002760.SZ</t>
    <phoneticPr fontId="10" type="noConversion"/>
  </si>
  <si>
    <t>凤形股份</t>
    <phoneticPr fontId="10" type="noConversion"/>
  </si>
  <si>
    <t>002761.SZ</t>
    <phoneticPr fontId="10" type="noConversion"/>
  </si>
  <si>
    <t>多喜爱</t>
    <phoneticPr fontId="10" type="noConversion"/>
  </si>
  <si>
    <t>002762.SZ</t>
    <phoneticPr fontId="10" type="noConversion"/>
  </si>
  <si>
    <t>金发拉比</t>
    <phoneticPr fontId="10" type="noConversion"/>
  </si>
  <si>
    <t>002763.SZ</t>
    <phoneticPr fontId="10" type="noConversion"/>
  </si>
  <si>
    <t>汇洁股份</t>
    <phoneticPr fontId="10" type="noConversion"/>
  </si>
  <si>
    <t>002765.SZ</t>
    <phoneticPr fontId="10" type="noConversion"/>
  </si>
  <si>
    <t>蓝黛传动</t>
    <phoneticPr fontId="10" type="noConversion"/>
  </si>
  <si>
    <t>002766.SZ</t>
    <phoneticPr fontId="10" type="noConversion"/>
  </si>
  <si>
    <t>索菱股份</t>
    <phoneticPr fontId="10" type="noConversion"/>
  </si>
  <si>
    <t>002767.SZ</t>
    <phoneticPr fontId="10" type="noConversion"/>
  </si>
  <si>
    <t>先锋电子</t>
    <phoneticPr fontId="10" type="noConversion"/>
  </si>
  <si>
    <t>002768.SZ</t>
    <phoneticPr fontId="10" type="noConversion"/>
  </si>
  <si>
    <t>国恩股份</t>
    <phoneticPr fontId="10" type="noConversion"/>
  </si>
  <si>
    <t>002769.SZ</t>
    <phoneticPr fontId="10" type="noConversion"/>
  </si>
  <si>
    <t>普路通</t>
    <phoneticPr fontId="10" type="noConversion"/>
  </si>
  <si>
    <t>002770.SZ</t>
    <phoneticPr fontId="10" type="noConversion"/>
  </si>
  <si>
    <t>科迪乳业</t>
    <phoneticPr fontId="10" type="noConversion"/>
  </si>
  <si>
    <t>002771.SZ</t>
    <phoneticPr fontId="10" type="noConversion"/>
  </si>
  <si>
    <t>真视通</t>
    <phoneticPr fontId="10" type="noConversion"/>
  </si>
  <si>
    <t>002772.SZ</t>
    <phoneticPr fontId="10" type="noConversion"/>
  </si>
  <si>
    <t>众兴菌业</t>
    <phoneticPr fontId="10" type="noConversion"/>
  </si>
  <si>
    <t>002773.SZ</t>
    <phoneticPr fontId="10" type="noConversion"/>
  </si>
  <si>
    <t>康弘药业</t>
    <phoneticPr fontId="10" type="noConversion"/>
  </si>
  <si>
    <t>002775.SZ</t>
    <phoneticPr fontId="10" type="noConversion"/>
  </si>
  <si>
    <t>文科园林</t>
    <phoneticPr fontId="10" type="noConversion"/>
  </si>
  <si>
    <t>002776.SZ</t>
    <phoneticPr fontId="10" type="noConversion"/>
  </si>
  <si>
    <t>柏堡龙</t>
    <phoneticPr fontId="10" type="noConversion"/>
  </si>
  <si>
    <t>002777.SZ</t>
    <phoneticPr fontId="10" type="noConversion"/>
  </si>
  <si>
    <t>久远银海</t>
    <phoneticPr fontId="10" type="noConversion"/>
  </si>
  <si>
    <t>002778.SZ</t>
    <phoneticPr fontId="10" type="noConversion"/>
  </si>
  <si>
    <t>高科石化</t>
    <phoneticPr fontId="10" type="noConversion"/>
  </si>
  <si>
    <t>002779.SZ</t>
    <phoneticPr fontId="10" type="noConversion"/>
  </si>
  <si>
    <t>中坚科技</t>
    <phoneticPr fontId="10" type="noConversion"/>
  </si>
  <si>
    <t>002780.SZ</t>
    <phoneticPr fontId="10" type="noConversion"/>
  </si>
  <si>
    <t>三夫户外</t>
    <phoneticPr fontId="10" type="noConversion"/>
  </si>
  <si>
    <t>002781.SZ</t>
    <phoneticPr fontId="10" type="noConversion"/>
  </si>
  <si>
    <t>奇信股份</t>
    <phoneticPr fontId="10" type="noConversion"/>
  </si>
  <si>
    <t>002782.SZ</t>
    <phoneticPr fontId="10" type="noConversion"/>
  </si>
  <si>
    <t>可立克</t>
    <phoneticPr fontId="10" type="noConversion"/>
  </si>
  <si>
    <t>002783.SZ</t>
    <phoneticPr fontId="10" type="noConversion"/>
  </si>
  <si>
    <t>凯龙股份</t>
    <phoneticPr fontId="10" type="noConversion"/>
  </si>
  <si>
    <t>002785.SZ</t>
    <phoneticPr fontId="10" type="noConversion"/>
  </si>
  <si>
    <t>万里石</t>
    <phoneticPr fontId="10" type="noConversion"/>
  </si>
  <si>
    <t>002786.SZ</t>
    <phoneticPr fontId="10" type="noConversion"/>
  </si>
  <si>
    <t>银宝山新</t>
    <phoneticPr fontId="10" type="noConversion"/>
  </si>
  <si>
    <t>002787.SZ</t>
    <phoneticPr fontId="10" type="noConversion"/>
  </si>
  <si>
    <t>华源控股</t>
    <phoneticPr fontId="10" type="noConversion"/>
  </si>
  <si>
    <t>002788.SZ</t>
    <phoneticPr fontId="10" type="noConversion"/>
  </si>
  <si>
    <t>鹭燕医药</t>
    <phoneticPr fontId="10" type="noConversion"/>
  </si>
  <si>
    <t>002789.SZ</t>
    <phoneticPr fontId="10" type="noConversion"/>
  </si>
  <si>
    <t>建艺集团</t>
    <phoneticPr fontId="10" type="noConversion"/>
  </si>
  <si>
    <t>002790.SZ</t>
    <phoneticPr fontId="10" type="noConversion"/>
  </si>
  <si>
    <t>瑞尔特</t>
    <phoneticPr fontId="10" type="noConversion"/>
  </si>
  <si>
    <t>002791.SZ</t>
    <phoneticPr fontId="10" type="noConversion"/>
  </si>
  <si>
    <t>坚朗五金</t>
    <phoneticPr fontId="10" type="noConversion"/>
  </si>
  <si>
    <t>002792.SZ</t>
    <phoneticPr fontId="10" type="noConversion"/>
  </si>
  <si>
    <t>通宇通讯</t>
    <phoneticPr fontId="10" type="noConversion"/>
  </si>
  <si>
    <t>002793.SZ</t>
    <phoneticPr fontId="10" type="noConversion"/>
  </si>
  <si>
    <t>东音股份</t>
    <phoneticPr fontId="10" type="noConversion"/>
  </si>
  <si>
    <t>002795.SZ</t>
    <phoneticPr fontId="10" type="noConversion"/>
  </si>
  <si>
    <t>永和智控</t>
    <phoneticPr fontId="10" type="noConversion"/>
  </si>
  <si>
    <t>002796.SZ</t>
    <phoneticPr fontId="10" type="noConversion"/>
  </si>
  <si>
    <t>世嘉科技</t>
    <phoneticPr fontId="10" type="noConversion"/>
  </si>
  <si>
    <t>002797.SZ</t>
    <phoneticPr fontId="10" type="noConversion"/>
  </si>
  <si>
    <t>第一创业</t>
    <phoneticPr fontId="10" type="noConversion"/>
  </si>
  <si>
    <t>002798.SZ</t>
    <phoneticPr fontId="10" type="noConversion"/>
  </si>
  <si>
    <t>帝王洁具</t>
    <phoneticPr fontId="10" type="noConversion"/>
  </si>
  <si>
    <t>002799.SZ</t>
    <phoneticPr fontId="10" type="noConversion"/>
  </si>
  <si>
    <t>环球印务</t>
    <phoneticPr fontId="10" type="noConversion"/>
  </si>
  <si>
    <t>002800.SZ</t>
    <phoneticPr fontId="10" type="noConversion"/>
  </si>
  <si>
    <t>天顺股份</t>
    <phoneticPr fontId="10" type="noConversion"/>
  </si>
  <si>
    <t>002801.SZ</t>
    <phoneticPr fontId="10" type="noConversion"/>
  </si>
  <si>
    <t>微光股份</t>
    <phoneticPr fontId="10" type="noConversion"/>
  </si>
  <si>
    <t>002802.SZ</t>
    <phoneticPr fontId="10" type="noConversion"/>
  </si>
  <si>
    <t>洪汇新材</t>
    <phoneticPr fontId="10" type="noConversion"/>
  </si>
  <si>
    <t>002803.SZ</t>
    <phoneticPr fontId="10" type="noConversion"/>
  </si>
  <si>
    <t>吉宏股份</t>
    <phoneticPr fontId="10" type="noConversion"/>
  </si>
  <si>
    <t>002805.SZ</t>
    <phoneticPr fontId="10" type="noConversion"/>
  </si>
  <si>
    <t>丰元股份</t>
    <phoneticPr fontId="10" type="noConversion"/>
  </si>
  <si>
    <t>002806.SZ</t>
    <phoneticPr fontId="10" type="noConversion"/>
  </si>
  <si>
    <t>华锋股份</t>
    <phoneticPr fontId="10" type="noConversion"/>
  </si>
  <si>
    <t>002807.SZ</t>
    <phoneticPr fontId="10" type="noConversion"/>
  </si>
  <si>
    <t>江阴银行</t>
    <phoneticPr fontId="10" type="noConversion"/>
  </si>
  <si>
    <t>002808.SZ</t>
    <phoneticPr fontId="10" type="noConversion"/>
  </si>
  <si>
    <t>苏州恒久</t>
    <phoneticPr fontId="10" type="noConversion"/>
  </si>
  <si>
    <t>002809.SZ</t>
    <phoneticPr fontId="10" type="noConversion"/>
  </si>
  <si>
    <t>红墙股份</t>
    <phoneticPr fontId="10" type="noConversion"/>
  </si>
  <si>
    <t>002810.SZ</t>
    <phoneticPr fontId="10" type="noConversion"/>
  </si>
  <si>
    <t>山东赫达</t>
    <phoneticPr fontId="10" type="noConversion"/>
  </si>
  <si>
    <t>002811.SZ</t>
    <phoneticPr fontId="10" type="noConversion"/>
  </si>
  <si>
    <t>亚泰国际</t>
    <phoneticPr fontId="10" type="noConversion"/>
  </si>
  <si>
    <t>002812.SZ</t>
    <phoneticPr fontId="10" type="noConversion"/>
  </si>
  <si>
    <t>创新股份</t>
    <phoneticPr fontId="10" type="noConversion"/>
  </si>
  <si>
    <t>002813.SZ</t>
    <phoneticPr fontId="10" type="noConversion"/>
  </si>
  <si>
    <t>路畅科技</t>
    <phoneticPr fontId="10" type="noConversion"/>
  </si>
  <si>
    <t>002815.SZ</t>
    <phoneticPr fontId="10" type="noConversion"/>
  </si>
  <si>
    <t>崇达技术</t>
    <phoneticPr fontId="10" type="noConversion"/>
  </si>
  <si>
    <t>002816.SZ</t>
    <phoneticPr fontId="10" type="noConversion"/>
  </si>
  <si>
    <t>和科达</t>
    <phoneticPr fontId="10" type="noConversion"/>
  </si>
  <si>
    <t>002817.SZ</t>
    <phoneticPr fontId="10" type="noConversion"/>
  </si>
  <si>
    <t>黄山胶囊</t>
    <phoneticPr fontId="10" type="noConversion"/>
  </si>
  <si>
    <t>002818.SZ</t>
    <phoneticPr fontId="10" type="noConversion"/>
  </si>
  <si>
    <t>富森美</t>
    <phoneticPr fontId="10" type="noConversion"/>
  </si>
  <si>
    <t>002819.SZ</t>
    <phoneticPr fontId="10" type="noConversion"/>
  </si>
  <si>
    <t>东方中科</t>
    <phoneticPr fontId="10" type="noConversion"/>
  </si>
  <si>
    <t>002820.SZ</t>
    <phoneticPr fontId="10" type="noConversion"/>
  </si>
  <si>
    <t>桂发祥</t>
    <phoneticPr fontId="10" type="noConversion"/>
  </si>
  <si>
    <t>002821.SZ</t>
    <phoneticPr fontId="10" type="noConversion"/>
  </si>
  <si>
    <t>凯莱英</t>
    <phoneticPr fontId="10" type="noConversion"/>
  </si>
  <si>
    <t>002822.SZ</t>
    <phoneticPr fontId="10" type="noConversion"/>
  </si>
  <si>
    <t>中装建设</t>
    <phoneticPr fontId="10" type="noConversion"/>
  </si>
  <si>
    <t>002823.SZ</t>
    <phoneticPr fontId="10" type="noConversion"/>
  </si>
  <si>
    <t>凯中精密</t>
    <phoneticPr fontId="10" type="noConversion"/>
  </si>
  <si>
    <t>002824.SZ</t>
    <phoneticPr fontId="10" type="noConversion"/>
  </si>
  <si>
    <t>和胜股份</t>
    <phoneticPr fontId="10" type="noConversion"/>
  </si>
  <si>
    <t>002825.SZ</t>
    <phoneticPr fontId="10" type="noConversion"/>
  </si>
  <si>
    <t>纳尔股份</t>
    <phoneticPr fontId="10" type="noConversion"/>
  </si>
  <si>
    <t>002826.SZ</t>
    <phoneticPr fontId="10" type="noConversion"/>
  </si>
  <si>
    <t>易明医药</t>
    <phoneticPr fontId="10" type="noConversion"/>
  </si>
  <si>
    <t>002827.SZ</t>
    <phoneticPr fontId="10" type="noConversion"/>
  </si>
  <si>
    <t>高争民爆</t>
    <phoneticPr fontId="10" type="noConversion"/>
  </si>
  <si>
    <t>002828.SZ</t>
    <phoneticPr fontId="10" type="noConversion"/>
  </si>
  <si>
    <t>贝肯能源</t>
    <phoneticPr fontId="10" type="noConversion"/>
  </si>
  <si>
    <t>002829.SZ</t>
    <phoneticPr fontId="10" type="noConversion"/>
  </si>
  <si>
    <t>星网宇达</t>
    <phoneticPr fontId="10" type="noConversion"/>
  </si>
  <si>
    <t>002830.SZ</t>
    <phoneticPr fontId="10" type="noConversion"/>
  </si>
  <si>
    <t>名雕股份</t>
    <phoneticPr fontId="10" type="noConversion"/>
  </si>
  <si>
    <t>002831.SZ</t>
    <phoneticPr fontId="10" type="noConversion"/>
  </si>
  <si>
    <t>裕同科技</t>
    <phoneticPr fontId="10" type="noConversion"/>
  </si>
  <si>
    <t>002832.SZ</t>
    <phoneticPr fontId="10" type="noConversion"/>
  </si>
  <si>
    <t>比音勒芬</t>
    <phoneticPr fontId="10" type="noConversion"/>
  </si>
  <si>
    <t>002833.SZ</t>
    <phoneticPr fontId="10" type="noConversion"/>
  </si>
  <si>
    <t>弘亚数控</t>
    <phoneticPr fontId="10" type="noConversion"/>
  </si>
  <si>
    <t>002835.SZ</t>
    <phoneticPr fontId="10" type="noConversion"/>
  </si>
  <si>
    <t>同为股份</t>
    <phoneticPr fontId="10" type="noConversion"/>
  </si>
  <si>
    <t>002836.SZ</t>
    <phoneticPr fontId="10" type="noConversion"/>
  </si>
  <si>
    <t>新宏泽</t>
    <phoneticPr fontId="10" type="noConversion"/>
  </si>
  <si>
    <t>002837.SZ</t>
    <phoneticPr fontId="10" type="noConversion"/>
  </si>
  <si>
    <t>英维克</t>
    <phoneticPr fontId="10" type="noConversion"/>
  </si>
  <si>
    <t>002838.SZ</t>
    <phoneticPr fontId="10" type="noConversion"/>
  </si>
  <si>
    <t>道恩股份</t>
    <phoneticPr fontId="10" type="noConversion"/>
  </si>
  <si>
    <t>002839.SZ</t>
    <phoneticPr fontId="10" type="noConversion"/>
  </si>
  <si>
    <t>张家港行</t>
    <phoneticPr fontId="10" type="noConversion"/>
  </si>
  <si>
    <t>002840.SZ</t>
    <phoneticPr fontId="10" type="noConversion"/>
  </si>
  <si>
    <t>华统股份</t>
    <phoneticPr fontId="10" type="noConversion"/>
  </si>
  <si>
    <t>002841.SZ</t>
    <phoneticPr fontId="10" type="noConversion"/>
  </si>
  <si>
    <t>视源股份</t>
    <phoneticPr fontId="10" type="noConversion"/>
  </si>
  <si>
    <t>002842.SZ</t>
    <phoneticPr fontId="10" type="noConversion"/>
  </si>
  <si>
    <t>翔鹭钨业</t>
    <phoneticPr fontId="10" type="noConversion"/>
  </si>
  <si>
    <t>002843.SZ</t>
    <phoneticPr fontId="10" type="noConversion"/>
  </si>
  <si>
    <t>泰嘉股份</t>
    <phoneticPr fontId="10" type="noConversion"/>
  </si>
  <si>
    <t>300001.SZ</t>
    <phoneticPr fontId="10" type="noConversion"/>
  </si>
  <si>
    <t>特锐德</t>
    <phoneticPr fontId="10" type="noConversion"/>
  </si>
  <si>
    <t>300002.SZ</t>
    <phoneticPr fontId="10" type="noConversion"/>
  </si>
  <si>
    <t>神州泰岳</t>
    <phoneticPr fontId="10" type="noConversion"/>
  </si>
  <si>
    <t>300003.SZ</t>
    <phoneticPr fontId="10" type="noConversion"/>
  </si>
  <si>
    <t>乐普医疗</t>
    <phoneticPr fontId="10" type="noConversion"/>
  </si>
  <si>
    <t>300004.SZ</t>
    <phoneticPr fontId="10" type="noConversion"/>
  </si>
  <si>
    <t>南风股份</t>
    <phoneticPr fontId="10" type="noConversion"/>
  </si>
  <si>
    <t>300005.SZ</t>
    <phoneticPr fontId="10" type="noConversion"/>
  </si>
  <si>
    <t>探路者</t>
    <phoneticPr fontId="10" type="noConversion"/>
  </si>
  <si>
    <t>300006.SZ</t>
    <phoneticPr fontId="10" type="noConversion"/>
  </si>
  <si>
    <t>莱美药业</t>
    <phoneticPr fontId="10" type="noConversion"/>
  </si>
  <si>
    <t>300007.SZ</t>
    <phoneticPr fontId="10" type="noConversion"/>
  </si>
  <si>
    <t>汉威电子</t>
    <phoneticPr fontId="10" type="noConversion"/>
  </si>
  <si>
    <t>300008.SZ</t>
    <phoneticPr fontId="10" type="noConversion"/>
  </si>
  <si>
    <t>天海防务</t>
    <phoneticPr fontId="10" type="noConversion"/>
  </si>
  <si>
    <t>300009.SZ</t>
    <phoneticPr fontId="10" type="noConversion"/>
  </si>
  <si>
    <t>安科生物</t>
    <phoneticPr fontId="10" type="noConversion"/>
  </si>
  <si>
    <t>300010.SZ</t>
    <phoneticPr fontId="10" type="noConversion"/>
  </si>
  <si>
    <t>立思辰</t>
    <phoneticPr fontId="10" type="noConversion"/>
  </si>
  <si>
    <t>300011.SZ</t>
    <phoneticPr fontId="10" type="noConversion"/>
  </si>
  <si>
    <t>鼎汉技术</t>
    <phoneticPr fontId="10" type="noConversion"/>
  </si>
  <si>
    <t>300012.SZ</t>
    <phoneticPr fontId="10" type="noConversion"/>
  </si>
  <si>
    <t>华测检测</t>
    <phoneticPr fontId="10" type="noConversion"/>
  </si>
  <si>
    <t>300013.SZ</t>
    <phoneticPr fontId="10" type="noConversion"/>
  </si>
  <si>
    <t>新宁物流</t>
    <phoneticPr fontId="10" type="noConversion"/>
  </si>
  <si>
    <t>300014.SZ</t>
    <phoneticPr fontId="10" type="noConversion"/>
  </si>
  <si>
    <t>亿纬锂能</t>
    <phoneticPr fontId="10" type="noConversion"/>
  </si>
  <si>
    <t>300015.SZ</t>
    <phoneticPr fontId="10" type="noConversion"/>
  </si>
  <si>
    <t>爱尔眼科</t>
    <phoneticPr fontId="10" type="noConversion"/>
  </si>
  <si>
    <t>300016.SZ</t>
    <phoneticPr fontId="10" type="noConversion"/>
  </si>
  <si>
    <t>北陆药业</t>
    <phoneticPr fontId="10" type="noConversion"/>
  </si>
  <si>
    <t>300017.SZ</t>
    <phoneticPr fontId="10" type="noConversion"/>
  </si>
  <si>
    <t>网宿科技</t>
    <phoneticPr fontId="10" type="noConversion"/>
  </si>
  <si>
    <t>300018.SZ</t>
    <phoneticPr fontId="10" type="noConversion"/>
  </si>
  <si>
    <t>中元股份</t>
    <phoneticPr fontId="10" type="noConversion"/>
  </si>
  <si>
    <t>300019.SZ</t>
    <phoneticPr fontId="10" type="noConversion"/>
  </si>
  <si>
    <t>硅宝科技</t>
    <phoneticPr fontId="10" type="noConversion"/>
  </si>
  <si>
    <t>300020.SZ</t>
    <phoneticPr fontId="10" type="noConversion"/>
  </si>
  <si>
    <t>银江股份</t>
    <phoneticPr fontId="10" type="noConversion"/>
  </si>
  <si>
    <t>300021.SZ</t>
    <phoneticPr fontId="10" type="noConversion"/>
  </si>
  <si>
    <t>大禹节水</t>
    <phoneticPr fontId="10" type="noConversion"/>
  </si>
  <si>
    <t>300022.SZ</t>
    <phoneticPr fontId="10" type="noConversion"/>
  </si>
  <si>
    <t>吉峰农机</t>
    <phoneticPr fontId="10" type="noConversion"/>
  </si>
  <si>
    <t>300023.SZ</t>
    <phoneticPr fontId="10" type="noConversion"/>
  </si>
  <si>
    <t>宝德股份</t>
    <phoneticPr fontId="10" type="noConversion"/>
  </si>
  <si>
    <t>300024.SZ</t>
    <phoneticPr fontId="10" type="noConversion"/>
  </si>
  <si>
    <t>机器人</t>
    <phoneticPr fontId="10" type="noConversion"/>
  </si>
  <si>
    <t>300025.SZ</t>
    <phoneticPr fontId="10" type="noConversion"/>
  </si>
  <si>
    <t>华星创业</t>
    <phoneticPr fontId="10" type="noConversion"/>
  </si>
  <si>
    <t>300026.SZ</t>
    <phoneticPr fontId="10" type="noConversion"/>
  </si>
  <si>
    <t>红日药业</t>
    <phoneticPr fontId="10" type="noConversion"/>
  </si>
  <si>
    <t>300027.SZ</t>
    <phoneticPr fontId="10" type="noConversion"/>
  </si>
  <si>
    <t>华谊兄弟</t>
    <phoneticPr fontId="10" type="noConversion"/>
  </si>
  <si>
    <t>300028.SZ</t>
    <phoneticPr fontId="10" type="noConversion"/>
  </si>
  <si>
    <t>金亚科技</t>
    <phoneticPr fontId="10" type="noConversion"/>
  </si>
  <si>
    <t>300029.SZ</t>
    <phoneticPr fontId="10" type="noConversion"/>
  </si>
  <si>
    <t>天龙光电</t>
    <phoneticPr fontId="10" type="noConversion"/>
  </si>
  <si>
    <t>300030.SZ</t>
    <phoneticPr fontId="10" type="noConversion"/>
  </si>
  <si>
    <t>阳普医疗</t>
    <phoneticPr fontId="10" type="noConversion"/>
  </si>
  <si>
    <t>300031.SZ</t>
    <phoneticPr fontId="10" type="noConversion"/>
  </si>
  <si>
    <t>宝通科技</t>
    <phoneticPr fontId="10" type="noConversion"/>
  </si>
  <si>
    <t>300032.SZ</t>
    <phoneticPr fontId="10" type="noConversion"/>
  </si>
  <si>
    <t>金龙机电</t>
    <phoneticPr fontId="10" type="noConversion"/>
  </si>
  <si>
    <t>300033.SZ</t>
    <phoneticPr fontId="10" type="noConversion"/>
  </si>
  <si>
    <t>同花顺</t>
    <phoneticPr fontId="10" type="noConversion"/>
  </si>
  <si>
    <t>300034.SZ</t>
    <phoneticPr fontId="10" type="noConversion"/>
  </si>
  <si>
    <t>钢研高纳</t>
    <phoneticPr fontId="10" type="noConversion"/>
  </si>
  <si>
    <t>300035.SZ</t>
    <phoneticPr fontId="10" type="noConversion"/>
  </si>
  <si>
    <t>中科电气</t>
    <phoneticPr fontId="10" type="noConversion"/>
  </si>
  <si>
    <t>300036.SZ</t>
    <phoneticPr fontId="10" type="noConversion"/>
  </si>
  <si>
    <t>超图软件</t>
    <phoneticPr fontId="10" type="noConversion"/>
  </si>
  <si>
    <t>300037.SZ</t>
    <phoneticPr fontId="10" type="noConversion"/>
  </si>
  <si>
    <t>新宙邦</t>
    <phoneticPr fontId="10" type="noConversion"/>
  </si>
  <si>
    <t>300038.SZ</t>
    <phoneticPr fontId="10" type="noConversion"/>
  </si>
  <si>
    <t>梅泰诺</t>
    <phoneticPr fontId="10" type="noConversion"/>
  </si>
  <si>
    <t>300039.SZ</t>
    <phoneticPr fontId="10" type="noConversion"/>
  </si>
  <si>
    <t>上海凯宝</t>
    <phoneticPr fontId="10" type="noConversion"/>
  </si>
  <si>
    <t>300040.SZ</t>
    <phoneticPr fontId="10" type="noConversion"/>
  </si>
  <si>
    <t>九洲电气</t>
    <phoneticPr fontId="10" type="noConversion"/>
  </si>
  <si>
    <t>300041.SZ</t>
    <phoneticPr fontId="10" type="noConversion"/>
  </si>
  <si>
    <t>回天新材</t>
    <phoneticPr fontId="10" type="noConversion"/>
  </si>
  <si>
    <t>300042.SZ</t>
    <phoneticPr fontId="10" type="noConversion"/>
  </si>
  <si>
    <t>朗科科技</t>
    <phoneticPr fontId="10" type="noConversion"/>
  </si>
  <si>
    <t>300043.SZ</t>
    <phoneticPr fontId="10" type="noConversion"/>
  </si>
  <si>
    <t>星辉娱乐</t>
    <phoneticPr fontId="10" type="noConversion"/>
  </si>
  <si>
    <t>300044.SZ</t>
    <phoneticPr fontId="10" type="noConversion"/>
  </si>
  <si>
    <t>赛为智能</t>
    <phoneticPr fontId="10" type="noConversion"/>
  </si>
  <si>
    <t>300045.SZ</t>
    <phoneticPr fontId="10" type="noConversion"/>
  </si>
  <si>
    <t>华力创通</t>
    <phoneticPr fontId="10" type="noConversion"/>
  </si>
  <si>
    <t>300046.SZ</t>
    <phoneticPr fontId="10" type="noConversion"/>
  </si>
  <si>
    <t>台基股份</t>
    <phoneticPr fontId="10" type="noConversion"/>
  </si>
  <si>
    <t>300047.SZ</t>
    <phoneticPr fontId="10" type="noConversion"/>
  </si>
  <si>
    <t>天源迪科</t>
    <phoneticPr fontId="10" type="noConversion"/>
  </si>
  <si>
    <t>300048.SZ</t>
    <phoneticPr fontId="10" type="noConversion"/>
  </si>
  <si>
    <t>合康新能</t>
    <phoneticPr fontId="10" type="noConversion"/>
  </si>
  <si>
    <t>300049.SZ</t>
    <phoneticPr fontId="10" type="noConversion"/>
  </si>
  <si>
    <t>福瑞股份</t>
    <phoneticPr fontId="10" type="noConversion"/>
  </si>
  <si>
    <t>300050.SZ</t>
    <phoneticPr fontId="10" type="noConversion"/>
  </si>
  <si>
    <t>世纪鼎利</t>
    <phoneticPr fontId="10" type="noConversion"/>
  </si>
  <si>
    <t>300051.SZ</t>
    <phoneticPr fontId="10" type="noConversion"/>
  </si>
  <si>
    <t>三五互联</t>
    <phoneticPr fontId="10" type="noConversion"/>
  </si>
  <si>
    <t>300052.SZ</t>
    <phoneticPr fontId="10" type="noConversion"/>
  </si>
  <si>
    <t>中青宝</t>
    <phoneticPr fontId="10" type="noConversion"/>
  </si>
  <si>
    <t>300053.SZ</t>
    <phoneticPr fontId="10" type="noConversion"/>
  </si>
  <si>
    <t>欧比特</t>
    <phoneticPr fontId="10" type="noConversion"/>
  </si>
  <si>
    <t>300054.SZ</t>
    <phoneticPr fontId="10" type="noConversion"/>
  </si>
  <si>
    <t>鼎龙股份</t>
    <phoneticPr fontId="10" type="noConversion"/>
  </si>
  <si>
    <t>300055.SZ</t>
    <phoneticPr fontId="10" type="noConversion"/>
  </si>
  <si>
    <t>万邦达</t>
    <phoneticPr fontId="10" type="noConversion"/>
  </si>
  <si>
    <t>300056.SZ</t>
    <phoneticPr fontId="10" type="noConversion"/>
  </si>
  <si>
    <t>三维丝</t>
    <phoneticPr fontId="10" type="noConversion"/>
  </si>
  <si>
    <t>300057.SZ</t>
    <phoneticPr fontId="10" type="noConversion"/>
  </si>
  <si>
    <t>万顺股份</t>
    <phoneticPr fontId="10" type="noConversion"/>
  </si>
  <si>
    <t>300058.SZ</t>
    <phoneticPr fontId="10" type="noConversion"/>
  </si>
  <si>
    <t>蓝色光标</t>
    <phoneticPr fontId="10" type="noConversion"/>
  </si>
  <si>
    <t>300059.SZ</t>
    <phoneticPr fontId="10" type="noConversion"/>
  </si>
  <si>
    <t>东方财富</t>
    <phoneticPr fontId="10" type="noConversion"/>
  </si>
  <si>
    <t>300061.SZ</t>
    <phoneticPr fontId="10" type="noConversion"/>
  </si>
  <si>
    <t>康耐特</t>
    <phoneticPr fontId="10" type="noConversion"/>
  </si>
  <si>
    <t>300062.SZ</t>
    <phoneticPr fontId="10" type="noConversion"/>
  </si>
  <si>
    <t>中能电气</t>
    <phoneticPr fontId="10" type="noConversion"/>
  </si>
  <si>
    <t>300063.SZ</t>
    <phoneticPr fontId="10" type="noConversion"/>
  </si>
  <si>
    <t>天龙集团</t>
    <phoneticPr fontId="10" type="noConversion"/>
  </si>
  <si>
    <t>300064.SZ</t>
    <phoneticPr fontId="10" type="noConversion"/>
  </si>
  <si>
    <t>豫金刚石</t>
    <phoneticPr fontId="10" type="noConversion"/>
  </si>
  <si>
    <t>300065.SZ</t>
    <phoneticPr fontId="10" type="noConversion"/>
  </si>
  <si>
    <t>海兰信</t>
    <phoneticPr fontId="10" type="noConversion"/>
  </si>
  <si>
    <t>300066.SZ</t>
    <phoneticPr fontId="10" type="noConversion"/>
  </si>
  <si>
    <t>三川智慧</t>
    <phoneticPr fontId="10" type="noConversion"/>
  </si>
  <si>
    <t>300067.SZ</t>
    <phoneticPr fontId="10" type="noConversion"/>
  </si>
  <si>
    <t>安诺其</t>
    <phoneticPr fontId="10" type="noConversion"/>
  </si>
  <si>
    <t>300068.SZ</t>
    <phoneticPr fontId="10" type="noConversion"/>
  </si>
  <si>
    <t>南都电源</t>
    <phoneticPr fontId="10" type="noConversion"/>
  </si>
  <si>
    <t>300069.SZ</t>
    <phoneticPr fontId="10" type="noConversion"/>
  </si>
  <si>
    <t>金利华电</t>
    <phoneticPr fontId="10" type="noConversion"/>
  </si>
  <si>
    <t>300070.SZ</t>
    <phoneticPr fontId="10" type="noConversion"/>
  </si>
  <si>
    <t>碧水源</t>
    <phoneticPr fontId="10" type="noConversion"/>
  </si>
  <si>
    <t>300071.SZ</t>
    <phoneticPr fontId="10" type="noConversion"/>
  </si>
  <si>
    <t>华谊嘉信</t>
    <phoneticPr fontId="10" type="noConversion"/>
  </si>
  <si>
    <t>300072.SZ</t>
    <phoneticPr fontId="10" type="noConversion"/>
  </si>
  <si>
    <t>三聚环保</t>
    <phoneticPr fontId="10" type="noConversion"/>
  </si>
  <si>
    <t>300073.SZ</t>
    <phoneticPr fontId="10" type="noConversion"/>
  </si>
  <si>
    <t>当升科技</t>
    <phoneticPr fontId="10" type="noConversion"/>
  </si>
  <si>
    <t>300074.SZ</t>
    <phoneticPr fontId="10" type="noConversion"/>
  </si>
  <si>
    <t>华平股份</t>
    <phoneticPr fontId="10" type="noConversion"/>
  </si>
  <si>
    <t>300075.SZ</t>
    <phoneticPr fontId="10" type="noConversion"/>
  </si>
  <si>
    <t>数字政通</t>
    <phoneticPr fontId="10" type="noConversion"/>
  </si>
  <si>
    <t>300076.SZ</t>
    <phoneticPr fontId="10" type="noConversion"/>
  </si>
  <si>
    <t>GQY视讯</t>
    <phoneticPr fontId="10" type="noConversion"/>
  </si>
  <si>
    <t>300077.SZ</t>
    <phoneticPr fontId="10" type="noConversion"/>
  </si>
  <si>
    <t>国民技术</t>
    <phoneticPr fontId="10" type="noConversion"/>
  </si>
  <si>
    <t>300078.SZ</t>
    <phoneticPr fontId="10" type="noConversion"/>
  </si>
  <si>
    <t>思创医惠</t>
    <phoneticPr fontId="10" type="noConversion"/>
  </si>
  <si>
    <t>300079.SZ</t>
    <phoneticPr fontId="10" type="noConversion"/>
  </si>
  <si>
    <t>数码视讯</t>
    <phoneticPr fontId="10" type="noConversion"/>
  </si>
  <si>
    <t>300080.SZ</t>
    <phoneticPr fontId="10" type="noConversion"/>
  </si>
  <si>
    <t>易成新能</t>
    <phoneticPr fontId="10" type="noConversion"/>
  </si>
  <si>
    <t>300081.SZ</t>
    <phoneticPr fontId="10" type="noConversion"/>
  </si>
  <si>
    <t>恒信移动</t>
    <phoneticPr fontId="10" type="noConversion"/>
  </si>
  <si>
    <t>300082.SZ</t>
    <phoneticPr fontId="10" type="noConversion"/>
  </si>
  <si>
    <t>奥克股份</t>
    <phoneticPr fontId="10" type="noConversion"/>
  </si>
  <si>
    <t>300083.SZ</t>
    <phoneticPr fontId="10" type="noConversion"/>
  </si>
  <si>
    <t>劲胜精密</t>
    <phoneticPr fontId="10" type="noConversion"/>
  </si>
  <si>
    <t>300084.SZ</t>
    <phoneticPr fontId="10" type="noConversion"/>
  </si>
  <si>
    <t>海默科技</t>
    <phoneticPr fontId="10" type="noConversion"/>
  </si>
  <si>
    <t>300085.SZ</t>
    <phoneticPr fontId="10" type="noConversion"/>
  </si>
  <si>
    <t>银之杰</t>
    <phoneticPr fontId="10" type="noConversion"/>
  </si>
  <si>
    <t>300086.SZ</t>
    <phoneticPr fontId="10" type="noConversion"/>
  </si>
  <si>
    <t>康芝药业</t>
    <phoneticPr fontId="10" type="noConversion"/>
  </si>
  <si>
    <t>300087.SZ</t>
    <phoneticPr fontId="10" type="noConversion"/>
  </si>
  <si>
    <t>荃银高科</t>
    <phoneticPr fontId="10" type="noConversion"/>
  </si>
  <si>
    <t>300088.SZ</t>
    <phoneticPr fontId="10" type="noConversion"/>
  </si>
  <si>
    <t>长信科技</t>
    <phoneticPr fontId="10" type="noConversion"/>
  </si>
  <si>
    <t>300089.SZ</t>
    <phoneticPr fontId="10" type="noConversion"/>
  </si>
  <si>
    <t>文化长城</t>
    <phoneticPr fontId="10" type="noConversion"/>
  </si>
  <si>
    <t>300090.SZ</t>
    <phoneticPr fontId="10" type="noConversion"/>
  </si>
  <si>
    <t>盛运环保</t>
    <phoneticPr fontId="10" type="noConversion"/>
  </si>
  <si>
    <t>300091.SZ</t>
    <phoneticPr fontId="10" type="noConversion"/>
  </si>
  <si>
    <t>金通灵</t>
    <phoneticPr fontId="10" type="noConversion"/>
  </si>
  <si>
    <t>300092.SZ</t>
    <phoneticPr fontId="10" type="noConversion"/>
  </si>
  <si>
    <t>科新机电</t>
    <phoneticPr fontId="10" type="noConversion"/>
  </si>
  <si>
    <t>300093.SZ</t>
    <phoneticPr fontId="10" type="noConversion"/>
  </si>
  <si>
    <t>金刚玻璃</t>
    <phoneticPr fontId="10" type="noConversion"/>
  </si>
  <si>
    <t>300094.SZ</t>
    <phoneticPr fontId="10" type="noConversion"/>
  </si>
  <si>
    <t>国联水产</t>
    <phoneticPr fontId="10" type="noConversion"/>
  </si>
  <si>
    <t>300095.SZ</t>
    <phoneticPr fontId="10" type="noConversion"/>
  </si>
  <si>
    <t>华伍股份</t>
    <phoneticPr fontId="10" type="noConversion"/>
  </si>
  <si>
    <t>300096.SZ</t>
    <phoneticPr fontId="10" type="noConversion"/>
  </si>
  <si>
    <t>易联众</t>
    <phoneticPr fontId="10" type="noConversion"/>
  </si>
  <si>
    <t>300097.SZ</t>
    <phoneticPr fontId="10" type="noConversion"/>
  </si>
  <si>
    <t>智云股份</t>
    <phoneticPr fontId="10" type="noConversion"/>
  </si>
  <si>
    <t>300098.SZ</t>
    <phoneticPr fontId="10" type="noConversion"/>
  </si>
  <si>
    <t>高新兴</t>
    <phoneticPr fontId="10" type="noConversion"/>
  </si>
  <si>
    <t>300099.SZ</t>
    <phoneticPr fontId="10" type="noConversion"/>
  </si>
  <si>
    <t>尤洛卡</t>
    <phoneticPr fontId="10" type="noConversion"/>
  </si>
  <si>
    <t>300100.SZ</t>
    <phoneticPr fontId="10" type="noConversion"/>
  </si>
  <si>
    <t>双林股份</t>
    <phoneticPr fontId="10" type="noConversion"/>
  </si>
  <si>
    <t>300101.SZ</t>
    <phoneticPr fontId="10" type="noConversion"/>
  </si>
  <si>
    <t>振芯科技</t>
    <phoneticPr fontId="10" type="noConversion"/>
  </si>
  <si>
    <t>300102.SZ</t>
    <phoneticPr fontId="10" type="noConversion"/>
  </si>
  <si>
    <t>乾照光电</t>
    <phoneticPr fontId="10" type="noConversion"/>
  </si>
  <si>
    <t>300103.SZ</t>
    <phoneticPr fontId="10" type="noConversion"/>
  </si>
  <si>
    <t>达刚路机</t>
    <phoneticPr fontId="10" type="noConversion"/>
  </si>
  <si>
    <t>300104.SZ</t>
    <phoneticPr fontId="10" type="noConversion"/>
  </si>
  <si>
    <t>乐视网</t>
    <phoneticPr fontId="10" type="noConversion"/>
  </si>
  <si>
    <t>300105.SZ</t>
    <phoneticPr fontId="10" type="noConversion"/>
  </si>
  <si>
    <t>龙源技术</t>
    <phoneticPr fontId="10" type="noConversion"/>
  </si>
  <si>
    <t>300106.SZ</t>
    <phoneticPr fontId="10" type="noConversion"/>
  </si>
  <si>
    <t>西部牧业</t>
    <phoneticPr fontId="10" type="noConversion"/>
  </si>
  <si>
    <t>300107.SZ</t>
    <phoneticPr fontId="10" type="noConversion"/>
  </si>
  <si>
    <t>建新股份</t>
    <phoneticPr fontId="10" type="noConversion"/>
  </si>
  <si>
    <t>300108.SZ</t>
    <phoneticPr fontId="10" type="noConversion"/>
  </si>
  <si>
    <t>双龙股份</t>
    <phoneticPr fontId="10" type="noConversion"/>
  </si>
  <si>
    <t>300109.SZ</t>
    <phoneticPr fontId="10" type="noConversion"/>
  </si>
  <si>
    <t>新开源</t>
    <phoneticPr fontId="10" type="noConversion"/>
  </si>
  <si>
    <t>300110.SZ</t>
    <phoneticPr fontId="10" type="noConversion"/>
  </si>
  <si>
    <t>华仁药业</t>
    <phoneticPr fontId="10" type="noConversion"/>
  </si>
  <si>
    <t>300111.SZ</t>
    <phoneticPr fontId="10" type="noConversion"/>
  </si>
  <si>
    <t>向日葵</t>
    <phoneticPr fontId="10" type="noConversion"/>
  </si>
  <si>
    <t>300112.SZ</t>
    <phoneticPr fontId="10" type="noConversion"/>
  </si>
  <si>
    <t>万讯自控</t>
    <phoneticPr fontId="10" type="noConversion"/>
  </si>
  <si>
    <t>300113.SZ</t>
    <phoneticPr fontId="10" type="noConversion"/>
  </si>
  <si>
    <t>顺网科技</t>
    <phoneticPr fontId="10" type="noConversion"/>
  </si>
  <si>
    <t>300114.SZ</t>
    <phoneticPr fontId="10" type="noConversion"/>
  </si>
  <si>
    <t>中航电测</t>
    <phoneticPr fontId="10" type="noConversion"/>
  </si>
  <si>
    <t>300115.SZ</t>
    <phoneticPr fontId="10" type="noConversion"/>
  </si>
  <si>
    <t>长盈精密</t>
    <phoneticPr fontId="10" type="noConversion"/>
  </si>
  <si>
    <t>300116.SZ</t>
    <phoneticPr fontId="10" type="noConversion"/>
  </si>
  <si>
    <t>坚瑞沃能</t>
    <phoneticPr fontId="10" type="noConversion"/>
  </si>
  <si>
    <t>300117.SZ</t>
    <phoneticPr fontId="10" type="noConversion"/>
  </si>
  <si>
    <t>嘉寓股份</t>
    <phoneticPr fontId="10" type="noConversion"/>
  </si>
  <si>
    <t>300118.SZ</t>
    <phoneticPr fontId="10" type="noConversion"/>
  </si>
  <si>
    <t>东方日升</t>
    <phoneticPr fontId="10" type="noConversion"/>
  </si>
  <si>
    <t>300119.SZ</t>
    <phoneticPr fontId="10" type="noConversion"/>
  </si>
  <si>
    <t>瑞普生物</t>
    <phoneticPr fontId="10" type="noConversion"/>
  </si>
  <si>
    <t>300120.SZ</t>
    <phoneticPr fontId="10" type="noConversion"/>
  </si>
  <si>
    <t>经纬电材</t>
    <phoneticPr fontId="10" type="noConversion"/>
  </si>
  <si>
    <t>300121.SZ</t>
    <phoneticPr fontId="10" type="noConversion"/>
  </si>
  <si>
    <t>阳谷华泰</t>
    <phoneticPr fontId="10" type="noConversion"/>
  </si>
  <si>
    <t>300122.SZ</t>
    <phoneticPr fontId="10" type="noConversion"/>
  </si>
  <si>
    <t>智飞生物</t>
    <phoneticPr fontId="10" type="noConversion"/>
  </si>
  <si>
    <t>300123.SZ</t>
    <phoneticPr fontId="10" type="noConversion"/>
  </si>
  <si>
    <t>太阳鸟</t>
    <phoneticPr fontId="10" type="noConversion"/>
  </si>
  <si>
    <t>300124.SZ</t>
    <phoneticPr fontId="10" type="noConversion"/>
  </si>
  <si>
    <t>汇川技术</t>
    <phoneticPr fontId="10" type="noConversion"/>
  </si>
  <si>
    <t>300125.SZ</t>
    <phoneticPr fontId="10" type="noConversion"/>
  </si>
  <si>
    <t>易世达</t>
    <phoneticPr fontId="10" type="noConversion"/>
  </si>
  <si>
    <t>300126.SZ</t>
    <phoneticPr fontId="10" type="noConversion"/>
  </si>
  <si>
    <t>锐奇股份</t>
    <phoneticPr fontId="10" type="noConversion"/>
  </si>
  <si>
    <t>300127.SZ</t>
    <phoneticPr fontId="10" type="noConversion"/>
  </si>
  <si>
    <t>银河磁体</t>
    <phoneticPr fontId="10" type="noConversion"/>
  </si>
  <si>
    <t>300128.SZ</t>
    <phoneticPr fontId="10" type="noConversion"/>
  </si>
  <si>
    <t>锦富新材</t>
    <phoneticPr fontId="10" type="noConversion"/>
  </si>
  <si>
    <t>300129.SZ</t>
    <phoneticPr fontId="10" type="noConversion"/>
  </si>
  <si>
    <t>泰胜风能</t>
    <phoneticPr fontId="10" type="noConversion"/>
  </si>
  <si>
    <t>300130.SZ</t>
    <phoneticPr fontId="10" type="noConversion"/>
  </si>
  <si>
    <t>新国都</t>
    <phoneticPr fontId="10" type="noConversion"/>
  </si>
  <si>
    <t>300131.SZ</t>
    <phoneticPr fontId="10" type="noConversion"/>
  </si>
  <si>
    <t>英唐智控</t>
    <phoneticPr fontId="10" type="noConversion"/>
  </si>
  <si>
    <t>300132.SZ</t>
    <phoneticPr fontId="10" type="noConversion"/>
  </si>
  <si>
    <t>青松股份</t>
    <phoneticPr fontId="10" type="noConversion"/>
  </si>
  <si>
    <t>300133.SZ</t>
    <phoneticPr fontId="10" type="noConversion"/>
  </si>
  <si>
    <t>华策影视</t>
    <phoneticPr fontId="10" type="noConversion"/>
  </si>
  <si>
    <t>300134.SZ</t>
    <phoneticPr fontId="10" type="noConversion"/>
  </si>
  <si>
    <t>大富科技</t>
    <phoneticPr fontId="10" type="noConversion"/>
  </si>
  <si>
    <t>300135.SZ</t>
    <phoneticPr fontId="10" type="noConversion"/>
  </si>
  <si>
    <t>宝利国际</t>
    <phoneticPr fontId="10" type="noConversion"/>
  </si>
  <si>
    <t>300136.SZ</t>
    <phoneticPr fontId="10" type="noConversion"/>
  </si>
  <si>
    <t>信维通信</t>
    <phoneticPr fontId="10" type="noConversion"/>
  </si>
  <si>
    <t>300137.SZ</t>
    <phoneticPr fontId="10" type="noConversion"/>
  </si>
  <si>
    <t>先河环保</t>
    <phoneticPr fontId="10" type="noConversion"/>
  </si>
  <si>
    <t>300138.SZ</t>
    <phoneticPr fontId="10" type="noConversion"/>
  </si>
  <si>
    <t>晨光生物</t>
    <phoneticPr fontId="10" type="noConversion"/>
  </si>
  <si>
    <t>300139.SZ</t>
    <phoneticPr fontId="10" type="noConversion"/>
  </si>
  <si>
    <t>晓程科技</t>
    <phoneticPr fontId="10" type="noConversion"/>
  </si>
  <si>
    <t>300140.SZ</t>
    <phoneticPr fontId="10" type="noConversion"/>
  </si>
  <si>
    <t>启源装备</t>
    <phoneticPr fontId="10" type="noConversion"/>
  </si>
  <si>
    <t>300141.SZ</t>
    <phoneticPr fontId="10" type="noConversion"/>
  </si>
  <si>
    <t>和顺电气</t>
    <phoneticPr fontId="10" type="noConversion"/>
  </si>
  <si>
    <t>300142.SZ</t>
    <phoneticPr fontId="10" type="noConversion"/>
  </si>
  <si>
    <t>沃森生物</t>
    <phoneticPr fontId="10" type="noConversion"/>
  </si>
  <si>
    <t>300143.SZ</t>
    <phoneticPr fontId="10" type="noConversion"/>
  </si>
  <si>
    <t>星河生物</t>
    <phoneticPr fontId="10" type="noConversion"/>
  </si>
  <si>
    <t>300144.SZ</t>
    <phoneticPr fontId="10" type="noConversion"/>
  </si>
  <si>
    <t>宋城演艺</t>
    <phoneticPr fontId="10" type="noConversion"/>
  </si>
  <si>
    <t>300145.SZ</t>
    <phoneticPr fontId="10" type="noConversion"/>
  </si>
  <si>
    <t>中金环境</t>
    <phoneticPr fontId="10" type="noConversion"/>
  </si>
  <si>
    <t>300146.SZ</t>
    <phoneticPr fontId="10" type="noConversion"/>
  </si>
  <si>
    <t>汤臣倍健</t>
    <phoneticPr fontId="10" type="noConversion"/>
  </si>
  <si>
    <t>300147.SZ</t>
    <phoneticPr fontId="10" type="noConversion"/>
  </si>
  <si>
    <t>香雪制药</t>
    <phoneticPr fontId="10" type="noConversion"/>
  </si>
  <si>
    <t>300148.SZ</t>
    <phoneticPr fontId="10" type="noConversion"/>
  </si>
  <si>
    <t>天舟文化</t>
    <phoneticPr fontId="10" type="noConversion"/>
  </si>
  <si>
    <t>300149.SZ</t>
    <phoneticPr fontId="10" type="noConversion"/>
  </si>
  <si>
    <t>量子高科</t>
    <phoneticPr fontId="10" type="noConversion"/>
  </si>
  <si>
    <t>300150.SZ</t>
    <phoneticPr fontId="10" type="noConversion"/>
  </si>
  <si>
    <t>世纪瑞尔</t>
    <phoneticPr fontId="10" type="noConversion"/>
  </si>
  <si>
    <t>300151.SZ</t>
    <phoneticPr fontId="10" type="noConversion"/>
  </si>
  <si>
    <t>昌红科技</t>
    <phoneticPr fontId="10" type="noConversion"/>
  </si>
  <si>
    <t>300152.SZ</t>
    <phoneticPr fontId="10" type="noConversion"/>
  </si>
  <si>
    <t>科融环境</t>
    <phoneticPr fontId="10" type="noConversion"/>
  </si>
  <si>
    <t>300153.SZ</t>
    <phoneticPr fontId="10" type="noConversion"/>
  </si>
  <si>
    <t>科泰电源</t>
    <phoneticPr fontId="10" type="noConversion"/>
  </si>
  <si>
    <t>300154.SZ</t>
    <phoneticPr fontId="10" type="noConversion"/>
  </si>
  <si>
    <t>瑞凌股份</t>
    <phoneticPr fontId="10" type="noConversion"/>
  </si>
  <si>
    <t>300155.SZ</t>
    <phoneticPr fontId="10" type="noConversion"/>
  </si>
  <si>
    <t>安居宝</t>
    <phoneticPr fontId="10" type="noConversion"/>
  </si>
  <si>
    <t>300156.SZ</t>
    <phoneticPr fontId="10" type="noConversion"/>
  </si>
  <si>
    <t>神雾环保</t>
    <phoneticPr fontId="10" type="noConversion"/>
  </si>
  <si>
    <t>300157.SZ</t>
    <phoneticPr fontId="10" type="noConversion"/>
  </si>
  <si>
    <t>恒泰艾普</t>
    <phoneticPr fontId="10" type="noConversion"/>
  </si>
  <si>
    <t>300158.SZ</t>
    <phoneticPr fontId="10" type="noConversion"/>
  </si>
  <si>
    <t>振东制药</t>
    <phoneticPr fontId="10" type="noConversion"/>
  </si>
  <si>
    <t>300159.SZ</t>
    <phoneticPr fontId="10" type="noConversion"/>
  </si>
  <si>
    <t>新研股份</t>
    <phoneticPr fontId="10" type="noConversion"/>
  </si>
  <si>
    <t>300160.SZ</t>
    <phoneticPr fontId="10" type="noConversion"/>
  </si>
  <si>
    <t>秀强股份</t>
    <phoneticPr fontId="10" type="noConversion"/>
  </si>
  <si>
    <t>300161.SZ</t>
    <phoneticPr fontId="10" type="noConversion"/>
  </si>
  <si>
    <t>华中数控</t>
    <phoneticPr fontId="10" type="noConversion"/>
  </si>
  <si>
    <t>300162.SZ</t>
    <phoneticPr fontId="10" type="noConversion"/>
  </si>
  <si>
    <t>雷曼股份</t>
    <phoneticPr fontId="10" type="noConversion"/>
  </si>
  <si>
    <t>300163.SZ</t>
    <phoneticPr fontId="10" type="noConversion"/>
  </si>
  <si>
    <t>先锋新材</t>
    <phoneticPr fontId="10" type="noConversion"/>
  </si>
  <si>
    <t>300164.SZ</t>
    <phoneticPr fontId="10" type="noConversion"/>
  </si>
  <si>
    <t>通源石油</t>
    <phoneticPr fontId="10" type="noConversion"/>
  </si>
  <si>
    <t>300165.SZ</t>
    <phoneticPr fontId="10" type="noConversion"/>
  </si>
  <si>
    <t>天瑞仪器</t>
    <phoneticPr fontId="10" type="noConversion"/>
  </si>
  <si>
    <t>300166.SZ</t>
    <phoneticPr fontId="10" type="noConversion"/>
  </si>
  <si>
    <t>东方国信</t>
    <phoneticPr fontId="10" type="noConversion"/>
  </si>
  <si>
    <t>300167.SZ</t>
    <phoneticPr fontId="10" type="noConversion"/>
  </si>
  <si>
    <t>迪威视讯</t>
    <phoneticPr fontId="10" type="noConversion"/>
  </si>
  <si>
    <t>300168.SZ</t>
    <phoneticPr fontId="10" type="noConversion"/>
  </si>
  <si>
    <t>万达信息</t>
    <phoneticPr fontId="10" type="noConversion"/>
  </si>
  <si>
    <t>300169.SZ</t>
    <phoneticPr fontId="10" type="noConversion"/>
  </si>
  <si>
    <t>天晟新材</t>
    <phoneticPr fontId="10" type="noConversion"/>
  </si>
  <si>
    <t>300170.SZ</t>
    <phoneticPr fontId="10" type="noConversion"/>
  </si>
  <si>
    <t>汉得信息</t>
    <phoneticPr fontId="10" type="noConversion"/>
  </si>
  <si>
    <t>300171.SZ</t>
    <phoneticPr fontId="10" type="noConversion"/>
  </si>
  <si>
    <t>东富龙</t>
    <phoneticPr fontId="10" type="noConversion"/>
  </si>
  <si>
    <t>300172.SZ</t>
    <phoneticPr fontId="10" type="noConversion"/>
  </si>
  <si>
    <t>中电环保</t>
    <phoneticPr fontId="10" type="noConversion"/>
  </si>
  <si>
    <t>300173.SZ</t>
    <phoneticPr fontId="10" type="noConversion"/>
  </si>
  <si>
    <t>智慧松德</t>
    <phoneticPr fontId="10" type="noConversion"/>
  </si>
  <si>
    <t>300174.SZ</t>
    <phoneticPr fontId="10" type="noConversion"/>
  </si>
  <si>
    <t>元力股份</t>
    <phoneticPr fontId="10" type="noConversion"/>
  </si>
  <si>
    <t>300175.SZ</t>
    <phoneticPr fontId="10" type="noConversion"/>
  </si>
  <si>
    <t>朗源股份</t>
    <phoneticPr fontId="10" type="noConversion"/>
  </si>
  <si>
    <t>300176.SZ</t>
    <phoneticPr fontId="10" type="noConversion"/>
  </si>
  <si>
    <t>鸿特精密</t>
    <phoneticPr fontId="10" type="noConversion"/>
  </si>
  <si>
    <t>300177.SZ</t>
    <phoneticPr fontId="10" type="noConversion"/>
  </si>
  <si>
    <t>中海达</t>
    <phoneticPr fontId="10" type="noConversion"/>
  </si>
  <si>
    <t>300178.SZ</t>
    <phoneticPr fontId="10" type="noConversion"/>
  </si>
  <si>
    <t>腾邦国际</t>
    <phoneticPr fontId="10" type="noConversion"/>
  </si>
  <si>
    <t>300179.SZ</t>
    <phoneticPr fontId="10" type="noConversion"/>
  </si>
  <si>
    <t>四方达</t>
    <phoneticPr fontId="10" type="noConversion"/>
  </si>
  <si>
    <t>300180.SZ</t>
    <phoneticPr fontId="10" type="noConversion"/>
  </si>
  <si>
    <t>华峰超纤</t>
    <phoneticPr fontId="10" type="noConversion"/>
  </si>
  <si>
    <t>300181.SZ</t>
    <phoneticPr fontId="10" type="noConversion"/>
  </si>
  <si>
    <t>佐力药业</t>
    <phoneticPr fontId="10" type="noConversion"/>
  </si>
  <si>
    <t>300182.SZ</t>
    <phoneticPr fontId="10" type="noConversion"/>
  </si>
  <si>
    <t>捷成股份</t>
    <phoneticPr fontId="10" type="noConversion"/>
  </si>
  <si>
    <t>300183.SZ</t>
    <phoneticPr fontId="10" type="noConversion"/>
  </si>
  <si>
    <t>东软载波</t>
    <phoneticPr fontId="10" type="noConversion"/>
  </si>
  <si>
    <t>300184.SZ</t>
    <phoneticPr fontId="10" type="noConversion"/>
  </si>
  <si>
    <t>力源信息</t>
    <phoneticPr fontId="10" type="noConversion"/>
  </si>
  <si>
    <t>300185.SZ</t>
    <phoneticPr fontId="10" type="noConversion"/>
  </si>
  <si>
    <t>通裕重工</t>
    <phoneticPr fontId="10" type="noConversion"/>
  </si>
  <si>
    <t>300187.SZ</t>
    <phoneticPr fontId="10" type="noConversion"/>
  </si>
  <si>
    <t>永清环保</t>
    <phoneticPr fontId="10" type="noConversion"/>
  </si>
  <si>
    <t>300188.SZ</t>
    <phoneticPr fontId="10" type="noConversion"/>
  </si>
  <si>
    <t>美亚柏科</t>
    <phoneticPr fontId="10" type="noConversion"/>
  </si>
  <si>
    <t>300189.SZ</t>
    <phoneticPr fontId="10" type="noConversion"/>
  </si>
  <si>
    <t>神农基因</t>
    <phoneticPr fontId="10" type="noConversion"/>
  </si>
  <si>
    <t>300190.SZ</t>
    <phoneticPr fontId="10" type="noConversion"/>
  </si>
  <si>
    <t>维尔利</t>
    <phoneticPr fontId="10" type="noConversion"/>
  </si>
  <si>
    <t>300191.SZ</t>
    <phoneticPr fontId="10" type="noConversion"/>
  </si>
  <si>
    <t>潜能恒信</t>
    <phoneticPr fontId="10" type="noConversion"/>
  </si>
  <si>
    <t>300192.SZ</t>
    <phoneticPr fontId="10" type="noConversion"/>
  </si>
  <si>
    <t>科斯伍德</t>
    <phoneticPr fontId="10" type="noConversion"/>
  </si>
  <si>
    <t>300193.SZ</t>
    <phoneticPr fontId="10" type="noConversion"/>
  </si>
  <si>
    <t>佳士科技</t>
    <phoneticPr fontId="10" type="noConversion"/>
  </si>
  <si>
    <t>300194.SZ</t>
    <phoneticPr fontId="10" type="noConversion"/>
  </si>
  <si>
    <t>福安药业</t>
    <phoneticPr fontId="10" type="noConversion"/>
  </si>
  <si>
    <t>300195.SZ</t>
    <phoneticPr fontId="10" type="noConversion"/>
  </si>
  <si>
    <t>长荣股份</t>
    <phoneticPr fontId="10" type="noConversion"/>
  </si>
  <si>
    <t>300196.SZ</t>
    <phoneticPr fontId="10" type="noConversion"/>
  </si>
  <si>
    <t>长海股份</t>
    <phoneticPr fontId="10" type="noConversion"/>
  </si>
  <si>
    <t>300197.SZ</t>
    <phoneticPr fontId="10" type="noConversion"/>
  </si>
  <si>
    <t>铁汉生态</t>
    <phoneticPr fontId="10" type="noConversion"/>
  </si>
  <si>
    <t>300198.SZ</t>
    <phoneticPr fontId="10" type="noConversion"/>
  </si>
  <si>
    <t>纳川股份</t>
    <phoneticPr fontId="10" type="noConversion"/>
  </si>
  <si>
    <t>300199.SZ</t>
    <phoneticPr fontId="10" type="noConversion"/>
  </si>
  <si>
    <t>翰宇药业</t>
    <phoneticPr fontId="10" type="noConversion"/>
  </si>
  <si>
    <t>300200.SZ</t>
    <phoneticPr fontId="10" type="noConversion"/>
  </si>
  <si>
    <t>高盟新材</t>
    <phoneticPr fontId="10" type="noConversion"/>
  </si>
  <si>
    <t>300201.SZ</t>
    <phoneticPr fontId="10" type="noConversion"/>
  </si>
  <si>
    <t>海伦哲</t>
    <phoneticPr fontId="10" type="noConversion"/>
  </si>
  <si>
    <t>300202.SZ</t>
    <phoneticPr fontId="10" type="noConversion"/>
  </si>
  <si>
    <t>聚龙股份</t>
    <phoneticPr fontId="10" type="noConversion"/>
  </si>
  <si>
    <t>300203.SZ</t>
    <phoneticPr fontId="10" type="noConversion"/>
  </si>
  <si>
    <t>聚光科技</t>
    <phoneticPr fontId="10" type="noConversion"/>
  </si>
  <si>
    <t>300204.SZ</t>
    <phoneticPr fontId="10" type="noConversion"/>
  </si>
  <si>
    <t>舒泰神</t>
    <phoneticPr fontId="10" type="noConversion"/>
  </si>
  <si>
    <t>300205.SZ</t>
    <phoneticPr fontId="10" type="noConversion"/>
  </si>
  <si>
    <t>天喻信息</t>
    <phoneticPr fontId="10" type="noConversion"/>
  </si>
  <si>
    <t>300206.SZ</t>
    <phoneticPr fontId="10" type="noConversion"/>
  </si>
  <si>
    <t>理邦仪器</t>
    <phoneticPr fontId="10" type="noConversion"/>
  </si>
  <si>
    <t>300207.SZ</t>
    <phoneticPr fontId="10" type="noConversion"/>
  </si>
  <si>
    <t>欣旺达</t>
    <phoneticPr fontId="10" type="noConversion"/>
  </si>
  <si>
    <t>300208.SZ</t>
    <phoneticPr fontId="10" type="noConversion"/>
  </si>
  <si>
    <t>恒顺众昇</t>
    <phoneticPr fontId="10" type="noConversion"/>
  </si>
  <si>
    <t>300209.SZ</t>
    <phoneticPr fontId="10" type="noConversion"/>
  </si>
  <si>
    <t>天泽信息</t>
    <phoneticPr fontId="10" type="noConversion"/>
  </si>
  <si>
    <t>300210.SZ</t>
    <phoneticPr fontId="10" type="noConversion"/>
  </si>
  <si>
    <t>森远股份</t>
    <phoneticPr fontId="10" type="noConversion"/>
  </si>
  <si>
    <t>300211.SZ</t>
    <phoneticPr fontId="10" type="noConversion"/>
  </si>
  <si>
    <t>亿通科技</t>
    <phoneticPr fontId="10" type="noConversion"/>
  </si>
  <si>
    <t>300212.SZ</t>
    <phoneticPr fontId="10" type="noConversion"/>
  </si>
  <si>
    <t>易华录</t>
    <phoneticPr fontId="10" type="noConversion"/>
  </si>
  <si>
    <t>300213.SZ</t>
    <phoneticPr fontId="10" type="noConversion"/>
  </si>
  <si>
    <t>佳讯飞鸿</t>
    <phoneticPr fontId="10" type="noConversion"/>
  </si>
  <si>
    <t>300214.SZ</t>
    <phoneticPr fontId="10" type="noConversion"/>
  </si>
  <si>
    <t>日科化学</t>
    <phoneticPr fontId="10" type="noConversion"/>
  </si>
  <si>
    <t>300215.SZ</t>
    <phoneticPr fontId="10" type="noConversion"/>
  </si>
  <si>
    <t>电科院</t>
    <phoneticPr fontId="10" type="noConversion"/>
  </si>
  <si>
    <t>300216.SZ</t>
    <phoneticPr fontId="10" type="noConversion"/>
  </si>
  <si>
    <t>千山药机</t>
    <phoneticPr fontId="10" type="noConversion"/>
  </si>
  <si>
    <t>300217.SZ</t>
    <phoneticPr fontId="10" type="noConversion"/>
  </si>
  <si>
    <t>东方电热</t>
    <phoneticPr fontId="10" type="noConversion"/>
  </si>
  <si>
    <t>300218.SZ</t>
    <phoneticPr fontId="10" type="noConversion"/>
  </si>
  <si>
    <t>安利股份</t>
    <phoneticPr fontId="10" type="noConversion"/>
  </si>
  <si>
    <t>300219.SZ</t>
    <phoneticPr fontId="10" type="noConversion"/>
  </si>
  <si>
    <t>鸿利智汇</t>
    <phoneticPr fontId="10" type="noConversion"/>
  </si>
  <si>
    <t>300220.SZ</t>
    <phoneticPr fontId="10" type="noConversion"/>
  </si>
  <si>
    <t>金运激光</t>
    <phoneticPr fontId="10" type="noConversion"/>
  </si>
  <si>
    <t>300221.SZ</t>
    <phoneticPr fontId="10" type="noConversion"/>
  </si>
  <si>
    <t>银禧科技</t>
    <phoneticPr fontId="10" type="noConversion"/>
  </si>
  <si>
    <t>300222.SZ</t>
    <phoneticPr fontId="10" type="noConversion"/>
  </si>
  <si>
    <t>科大智能</t>
    <phoneticPr fontId="10" type="noConversion"/>
  </si>
  <si>
    <t>300223.SZ</t>
    <phoneticPr fontId="10" type="noConversion"/>
  </si>
  <si>
    <t>北京君正</t>
    <phoneticPr fontId="10" type="noConversion"/>
  </si>
  <si>
    <t>300224.SZ</t>
    <phoneticPr fontId="10" type="noConversion"/>
  </si>
  <si>
    <t>正海磁材</t>
    <phoneticPr fontId="10" type="noConversion"/>
  </si>
  <si>
    <t>300225.SZ</t>
    <phoneticPr fontId="10" type="noConversion"/>
  </si>
  <si>
    <t>金力泰</t>
    <phoneticPr fontId="10" type="noConversion"/>
  </si>
  <si>
    <t>300226.SZ</t>
    <phoneticPr fontId="10" type="noConversion"/>
  </si>
  <si>
    <t>上海钢联</t>
    <phoneticPr fontId="10" type="noConversion"/>
  </si>
  <si>
    <t>300227.SZ</t>
    <phoneticPr fontId="10" type="noConversion"/>
  </si>
  <si>
    <t>光韵达</t>
    <phoneticPr fontId="10" type="noConversion"/>
  </si>
  <si>
    <t>300228.SZ</t>
    <phoneticPr fontId="10" type="noConversion"/>
  </si>
  <si>
    <t>富瑞特装</t>
    <phoneticPr fontId="10" type="noConversion"/>
  </si>
  <si>
    <t>300229.SZ</t>
    <phoneticPr fontId="10" type="noConversion"/>
  </si>
  <si>
    <t>拓尔思</t>
    <phoneticPr fontId="10" type="noConversion"/>
  </si>
  <si>
    <t>300230.SZ</t>
    <phoneticPr fontId="10" type="noConversion"/>
  </si>
  <si>
    <t>永利股份</t>
    <phoneticPr fontId="10" type="noConversion"/>
  </si>
  <si>
    <t>300231.SZ</t>
    <phoneticPr fontId="10" type="noConversion"/>
  </si>
  <si>
    <t>银信科技</t>
    <phoneticPr fontId="10" type="noConversion"/>
  </si>
  <si>
    <t>300232.SZ</t>
    <phoneticPr fontId="10" type="noConversion"/>
  </si>
  <si>
    <t>洲明科技</t>
    <phoneticPr fontId="10" type="noConversion"/>
  </si>
  <si>
    <t>300233.SZ</t>
    <phoneticPr fontId="10" type="noConversion"/>
  </si>
  <si>
    <t>金城医药</t>
    <phoneticPr fontId="10" type="noConversion"/>
  </si>
  <si>
    <t>300234.SZ</t>
    <phoneticPr fontId="10" type="noConversion"/>
  </si>
  <si>
    <t>开尔新材</t>
    <phoneticPr fontId="10" type="noConversion"/>
  </si>
  <si>
    <t>300235.SZ</t>
    <phoneticPr fontId="10" type="noConversion"/>
  </si>
  <si>
    <t>方直科技</t>
    <phoneticPr fontId="10" type="noConversion"/>
  </si>
  <si>
    <t>300236.SZ</t>
    <phoneticPr fontId="10" type="noConversion"/>
  </si>
  <si>
    <t>上海新阳</t>
    <phoneticPr fontId="10" type="noConversion"/>
  </si>
  <si>
    <t>300237.SZ</t>
    <phoneticPr fontId="10" type="noConversion"/>
  </si>
  <si>
    <t>美晨科技</t>
    <phoneticPr fontId="10" type="noConversion"/>
  </si>
  <si>
    <t>300238.SZ</t>
    <phoneticPr fontId="10" type="noConversion"/>
  </si>
  <si>
    <t>冠昊生物</t>
    <phoneticPr fontId="10" type="noConversion"/>
  </si>
  <si>
    <t>300239.SZ</t>
    <phoneticPr fontId="10" type="noConversion"/>
  </si>
  <si>
    <t>东宝生物</t>
    <phoneticPr fontId="10" type="noConversion"/>
  </si>
  <si>
    <t>300240.SZ</t>
    <phoneticPr fontId="10" type="noConversion"/>
  </si>
  <si>
    <t>飞力达</t>
    <phoneticPr fontId="10" type="noConversion"/>
  </si>
  <si>
    <t>300241.SZ</t>
    <phoneticPr fontId="10" type="noConversion"/>
  </si>
  <si>
    <t>瑞丰光电</t>
    <phoneticPr fontId="10" type="noConversion"/>
  </si>
  <si>
    <t>300242.SZ</t>
    <phoneticPr fontId="10" type="noConversion"/>
  </si>
  <si>
    <t>明家联合</t>
    <phoneticPr fontId="10" type="noConversion"/>
  </si>
  <si>
    <t>300243.SZ</t>
    <phoneticPr fontId="10" type="noConversion"/>
  </si>
  <si>
    <t>瑞丰高材</t>
    <phoneticPr fontId="10" type="noConversion"/>
  </si>
  <si>
    <t>300244.SZ</t>
    <phoneticPr fontId="10" type="noConversion"/>
  </si>
  <si>
    <t>迪安诊断</t>
    <phoneticPr fontId="10" type="noConversion"/>
  </si>
  <si>
    <t>300245.SZ</t>
    <phoneticPr fontId="10" type="noConversion"/>
  </si>
  <si>
    <t>天玑科技</t>
    <phoneticPr fontId="10" type="noConversion"/>
  </si>
  <si>
    <t>300246.SZ</t>
    <phoneticPr fontId="10" type="noConversion"/>
  </si>
  <si>
    <t>宝莱特</t>
    <phoneticPr fontId="10" type="noConversion"/>
  </si>
  <si>
    <t>300247.SZ</t>
    <phoneticPr fontId="10" type="noConversion"/>
  </si>
  <si>
    <t>乐金健康</t>
    <phoneticPr fontId="10" type="noConversion"/>
  </si>
  <si>
    <t>300248.SZ</t>
    <phoneticPr fontId="10" type="noConversion"/>
  </si>
  <si>
    <t>新开普</t>
    <phoneticPr fontId="10" type="noConversion"/>
  </si>
  <si>
    <t>300249.SZ</t>
    <phoneticPr fontId="10" type="noConversion"/>
  </si>
  <si>
    <t>依米康</t>
    <phoneticPr fontId="10" type="noConversion"/>
  </si>
  <si>
    <t>300250.SZ</t>
    <phoneticPr fontId="10" type="noConversion"/>
  </si>
  <si>
    <t>初灵信息</t>
    <phoneticPr fontId="10" type="noConversion"/>
  </si>
  <si>
    <t>300251.SZ</t>
    <phoneticPr fontId="10" type="noConversion"/>
  </si>
  <si>
    <t>光线传媒</t>
    <phoneticPr fontId="10" type="noConversion"/>
  </si>
  <si>
    <t>300252.SZ</t>
    <phoneticPr fontId="10" type="noConversion"/>
  </si>
  <si>
    <t>金信诺</t>
    <phoneticPr fontId="10" type="noConversion"/>
  </si>
  <si>
    <t>300253.SZ</t>
    <phoneticPr fontId="10" type="noConversion"/>
  </si>
  <si>
    <t>卫宁健康</t>
    <phoneticPr fontId="10" type="noConversion"/>
  </si>
  <si>
    <t>300254.SZ</t>
    <phoneticPr fontId="10" type="noConversion"/>
  </si>
  <si>
    <t>仟源医药</t>
    <phoneticPr fontId="10" type="noConversion"/>
  </si>
  <si>
    <t>300255.SZ</t>
    <phoneticPr fontId="10" type="noConversion"/>
  </si>
  <si>
    <t>常山药业</t>
    <phoneticPr fontId="10" type="noConversion"/>
  </si>
  <si>
    <t>300256.SZ</t>
    <phoneticPr fontId="10" type="noConversion"/>
  </si>
  <si>
    <t>星星科技</t>
    <phoneticPr fontId="10" type="noConversion"/>
  </si>
  <si>
    <t>300257.SZ</t>
    <phoneticPr fontId="10" type="noConversion"/>
  </si>
  <si>
    <t>开山股份</t>
    <phoneticPr fontId="10" type="noConversion"/>
  </si>
  <si>
    <t>300258.SZ</t>
    <phoneticPr fontId="10" type="noConversion"/>
  </si>
  <si>
    <t>精锻科技</t>
    <phoneticPr fontId="10" type="noConversion"/>
  </si>
  <si>
    <t>300259.SZ</t>
    <phoneticPr fontId="10" type="noConversion"/>
  </si>
  <si>
    <t>新天科技</t>
    <phoneticPr fontId="10" type="noConversion"/>
  </si>
  <si>
    <t>300260.SZ</t>
    <phoneticPr fontId="10" type="noConversion"/>
  </si>
  <si>
    <t>新莱应材</t>
    <phoneticPr fontId="10" type="noConversion"/>
  </si>
  <si>
    <t>300261.SZ</t>
    <phoneticPr fontId="10" type="noConversion"/>
  </si>
  <si>
    <t>雅本化学</t>
    <phoneticPr fontId="10" type="noConversion"/>
  </si>
  <si>
    <t>300262.SZ</t>
    <phoneticPr fontId="10" type="noConversion"/>
  </si>
  <si>
    <t>巴安水务</t>
    <phoneticPr fontId="10" type="noConversion"/>
  </si>
  <si>
    <t>300263.SZ</t>
    <phoneticPr fontId="10" type="noConversion"/>
  </si>
  <si>
    <t>隆华节能</t>
    <phoneticPr fontId="10" type="noConversion"/>
  </si>
  <si>
    <t>300264.SZ</t>
    <phoneticPr fontId="10" type="noConversion"/>
  </si>
  <si>
    <t>佳创视讯</t>
    <phoneticPr fontId="10" type="noConversion"/>
  </si>
  <si>
    <t>300265.SZ</t>
    <phoneticPr fontId="10" type="noConversion"/>
  </si>
  <si>
    <t>通光线缆</t>
    <phoneticPr fontId="10" type="noConversion"/>
  </si>
  <si>
    <t>300266.SZ</t>
    <phoneticPr fontId="10" type="noConversion"/>
  </si>
  <si>
    <t>兴源环境</t>
    <phoneticPr fontId="10" type="noConversion"/>
  </si>
  <si>
    <t>300267.SZ</t>
    <phoneticPr fontId="10" type="noConversion"/>
  </si>
  <si>
    <t>尔康制药</t>
    <phoneticPr fontId="10" type="noConversion"/>
  </si>
  <si>
    <t>300268.SZ</t>
    <phoneticPr fontId="10" type="noConversion"/>
  </si>
  <si>
    <t>万福生科</t>
    <phoneticPr fontId="10" type="noConversion"/>
  </si>
  <si>
    <t>300269.SZ</t>
    <phoneticPr fontId="10" type="noConversion"/>
  </si>
  <si>
    <t>联建光电</t>
    <phoneticPr fontId="10" type="noConversion"/>
  </si>
  <si>
    <t>300270.SZ</t>
    <phoneticPr fontId="10" type="noConversion"/>
  </si>
  <si>
    <t>中威电子</t>
    <phoneticPr fontId="10" type="noConversion"/>
  </si>
  <si>
    <t>300271.SZ</t>
    <phoneticPr fontId="10" type="noConversion"/>
  </si>
  <si>
    <t>华宇软件</t>
    <phoneticPr fontId="10" type="noConversion"/>
  </si>
  <si>
    <t>300272.SZ</t>
    <phoneticPr fontId="10" type="noConversion"/>
  </si>
  <si>
    <t>开能环保</t>
    <phoneticPr fontId="10" type="noConversion"/>
  </si>
  <si>
    <t>300273.SZ</t>
    <phoneticPr fontId="10" type="noConversion"/>
  </si>
  <si>
    <t>和佳股份</t>
    <phoneticPr fontId="10" type="noConversion"/>
  </si>
  <si>
    <t>300274.SZ</t>
    <phoneticPr fontId="10" type="noConversion"/>
  </si>
  <si>
    <t>阳光电源</t>
    <phoneticPr fontId="10" type="noConversion"/>
  </si>
  <si>
    <t>300275.SZ</t>
    <phoneticPr fontId="10" type="noConversion"/>
  </si>
  <si>
    <t>梅安森</t>
    <phoneticPr fontId="10" type="noConversion"/>
  </si>
  <si>
    <t>300276.SZ</t>
    <phoneticPr fontId="10" type="noConversion"/>
  </si>
  <si>
    <t>三丰智能</t>
    <phoneticPr fontId="10" type="noConversion"/>
  </si>
  <si>
    <t>300277.SZ</t>
    <phoneticPr fontId="10" type="noConversion"/>
  </si>
  <si>
    <t>海联讯</t>
    <phoneticPr fontId="10" type="noConversion"/>
  </si>
  <si>
    <t>300278.SZ</t>
    <phoneticPr fontId="10" type="noConversion"/>
  </si>
  <si>
    <t>华昌达</t>
    <phoneticPr fontId="10" type="noConversion"/>
  </si>
  <si>
    <t>300279.SZ</t>
    <phoneticPr fontId="10" type="noConversion"/>
  </si>
  <si>
    <t>和晶科技</t>
    <phoneticPr fontId="10" type="noConversion"/>
  </si>
  <si>
    <t>300280.SZ</t>
    <phoneticPr fontId="10" type="noConversion"/>
  </si>
  <si>
    <t>南通锻压</t>
    <phoneticPr fontId="10" type="noConversion"/>
  </si>
  <si>
    <t>300281.SZ</t>
    <phoneticPr fontId="10" type="noConversion"/>
  </si>
  <si>
    <t>金明精机</t>
    <phoneticPr fontId="10" type="noConversion"/>
  </si>
  <si>
    <t>300282.SZ</t>
    <phoneticPr fontId="10" type="noConversion"/>
  </si>
  <si>
    <t>汇冠股份</t>
    <phoneticPr fontId="10" type="noConversion"/>
  </si>
  <si>
    <t>300283.SZ</t>
    <phoneticPr fontId="10" type="noConversion"/>
  </si>
  <si>
    <t>温州宏丰</t>
    <phoneticPr fontId="10" type="noConversion"/>
  </si>
  <si>
    <t>300284.SZ</t>
    <phoneticPr fontId="10" type="noConversion"/>
  </si>
  <si>
    <t>苏交科</t>
    <phoneticPr fontId="10" type="noConversion"/>
  </si>
  <si>
    <t>300285.SZ</t>
    <phoneticPr fontId="10" type="noConversion"/>
  </si>
  <si>
    <t>国瓷材料</t>
    <phoneticPr fontId="10" type="noConversion"/>
  </si>
  <si>
    <t>300286.SZ</t>
    <phoneticPr fontId="10" type="noConversion"/>
  </si>
  <si>
    <t>安科瑞</t>
    <phoneticPr fontId="10" type="noConversion"/>
  </si>
  <si>
    <t>300287.SZ</t>
    <phoneticPr fontId="10" type="noConversion"/>
  </si>
  <si>
    <t>飞利信</t>
    <phoneticPr fontId="10" type="noConversion"/>
  </si>
  <si>
    <t>300288.SZ</t>
    <phoneticPr fontId="10" type="noConversion"/>
  </si>
  <si>
    <t>朗玛信息</t>
    <phoneticPr fontId="10" type="noConversion"/>
  </si>
  <si>
    <t>300289.SZ</t>
    <phoneticPr fontId="10" type="noConversion"/>
  </si>
  <si>
    <t>利德曼</t>
    <phoneticPr fontId="10" type="noConversion"/>
  </si>
  <si>
    <t>300290.SZ</t>
    <phoneticPr fontId="10" type="noConversion"/>
  </si>
  <si>
    <t>荣科科技</t>
    <phoneticPr fontId="10" type="noConversion"/>
  </si>
  <si>
    <t>300291.SZ</t>
    <phoneticPr fontId="10" type="noConversion"/>
  </si>
  <si>
    <t>华录百纳</t>
    <phoneticPr fontId="10" type="noConversion"/>
  </si>
  <si>
    <t>300292.SZ</t>
    <phoneticPr fontId="10" type="noConversion"/>
  </si>
  <si>
    <t>吴通控股</t>
    <phoneticPr fontId="10" type="noConversion"/>
  </si>
  <si>
    <t>300293.SZ</t>
    <phoneticPr fontId="10" type="noConversion"/>
  </si>
  <si>
    <t>蓝英装备</t>
    <phoneticPr fontId="10" type="noConversion"/>
  </si>
  <si>
    <t>300294.SZ</t>
    <phoneticPr fontId="10" type="noConversion"/>
  </si>
  <si>
    <t>博雅生物</t>
    <phoneticPr fontId="10" type="noConversion"/>
  </si>
  <si>
    <t>300295.SZ</t>
    <phoneticPr fontId="10" type="noConversion"/>
  </si>
  <si>
    <t>三六五网</t>
    <phoneticPr fontId="10" type="noConversion"/>
  </si>
  <si>
    <t>300296.SZ</t>
    <phoneticPr fontId="10" type="noConversion"/>
  </si>
  <si>
    <t>利亚德</t>
    <phoneticPr fontId="10" type="noConversion"/>
  </si>
  <si>
    <t>300297.SZ</t>
    <phoneticPr fontId="10" type="noConversion"/>
  </si>
  <si>
    <t>蓝盾股份</t>
    <phoneticPr fontId="10" type="noConversion"/>
  </si>
  <si>
    <t>300298.SZ</t>
    <phoneticPr fontId="10" type="noConversion"/>
  </si>
  <si>
    <t>三诺生物</t>
    <phoneticPr fontId="10" type="noConversion"/>
  </si>
  <si>
    <t>300299.SZ</t>
    <phoneticPr fontId="10" type="noConversion"/>
  </si>
  <si>
    <t>富春通信</t>
    <phoneticPr fontId="10" type="noConversion"/>
  </si>
  <si>
    <t>300300.SZ</t>
    <phoneticPr fontId="10" type="noConversion"/>
  </si>
  <si>
    <t>汉鼎宇佑</t>
    <phoneticPr fontId="10" type="noConversion"/>
  </si>
  <si>
    <t>300301.SZ</t>
    <phoneticPr fontId="10" type="noConversion"/>
  </si>
  <si>
    <t>长方集团</t>
    <phoneticPr fontId="10" type="noConversion"/>
  </si>
  <si>
    <t>300302.SZ</t>
    <phoneticPr fontId="10" type="noConversion"/>
  </si>
  <si>
    <t>同有科技</t>
    <phoneticPr fontId="10" type="noConversion"/>
  </si>
  <si>
    <t>300303.SZ</t>
    <phoneticPr fontId="10" type="noConversion"/>
  </si>
  <si>
    <t>聚飞光电</t>
    <phoneticPr fontId="10" type="noConversion"/>
  </si>
  <si>
    <t>300304.SZ</t>
    <phoneticPr fontId="10" type="noConversion"/>
  </si>
  <si>
    <t>云意电气</t>
    <phoneticPr fontId="10" type="noConversion"/>
  </si>
  <si>
    <t>300305.SZ</t>
    <phoneticPr fontId="10" type="noConversion"/>
  </si>
  <si>
    <t>裕兴股份</t>
    <phoneticPr fontId="10" type="noConversion"/>
  </si>
  <si>
    <t>300306.SZ</t>
    <phoneticPr fontId="10" type="noConversion"/>
  </si>
  <si>
    <t>远方光电</t>
    <phoneticPr fontId="10" type="noConversion"/>
  </si>
  <si>
    <t>300307.SZ</t>
    <phoneticPr fontId="10" type="noConversion"/>
  </si>
  <si>
    <t>慈星股份</t>
    <phoneticPr fontId="10" type="noConversion"/>
  </si>
  <si>
    <t>300308.SZ</t>
    <phoneticPr fontId="10" type="noConversion"/>
  </si>
  <si>
    <t>中际装备</t>
    <phoneticPr fontId="10" type="noConversion"/>
  </si>
  <si>
    <t>300309.SZ</t>
    <phoneticPr fontId="10" type="noConversion"/>
  </si>
  <si>
    <t>吉艾科技</t>
    <phoneticPr fontId="10" type="noConversion"/>
  </si>
  <si>
    <t>300310.SZ</t>
    <phoneticPr fontId="10" type="noConversion"/>
  </si>
  <si>
    <t>宜通世纪</t>
    <phoneticPr fontId="10" type="noConversion"/>
  </si>
  <si>
    <t>300311.SZ</t>
    <phoneticPr fontId="10" type="noConversion"/>
  </si>
  <si>
    <t>任子行</t>
    <phoneticPr fontId="10" type="noConversion"/>
  </si>
  <si>
    <t>300312.SZ</t>
    <phoneticPr fontId="10" type="noConversion"/>
  </si>
  <si>
    <t>邦讯技术</t>
    <phoneticPr fontId="10" type="noConversion"/>
  </si>
  <si>
    <t>300313.SZ</t>
    <phoneticPr fontId="10" type="noConversion"/>
  </si>
  <si>
    <t>天山生物</t>
    <phoneticPr fontId="10" type="noConversion"/>
  </si>
  <si>
    <t>300314.SZ</t>
    <phoneticPr fontId="10" type="noConversion"/>
  </si>
  <si>
    <t>戴维医疗</t>
    <phoneticPr fontId="10" type="noConversion"/>
  </si>
  <si>
    <t>300315.SZ</t>
    <phoneticPr fontId="10" type="noConversion"/>
  </si>
  <si>
    <t>掌趣科技</t>
    <phoneticPr fontId="10" type="noConversion"/>
  </si>
  <si>
    <t>300316.SZ</t>
    <phoneticPr fontId="10" type="noConversion"/>
  </si>
  <si>
    <t>晶盛机电</t>
    <phoneticPr fontId="10" type="noConversion"/>
  </si>
  <si>
    <t>300317.SZ</t>
    <phoneticPr fontId="10" type="noConversion"/>
  </si>
  <si>
    <t>珈伟股份</t>
    <phoneticPr fontId="10" type="noConversion"/>
  </si>
  <si>
    <t>300318.SZ</t>
    <phoneticPr fontId="10" type="noConversion"/>
  </si>
  <si>
    <t>博晖创新</t>
    <phoneticPr fontId="10" type="noConversion"/>
  </si>
  <si>
    <t>300319.SZ</t>
    <phoneticPr fontId="10" type="noConversion"/>
  </si>
  <si>
    <t>麦捷科技</t>
    <phoneticPr fontId="10" type="noConversion"/>
  </si>
  <si>
    <t>300320.SZ</t>
    <phoneticPr fontId="10" type="noConversion"/>
  </si>
  <si>
    <t>海达股份</t>
    <phoneticPr fontId="10" type="noConversion"/>
  </si>
  <si>
    <t>300321.SZ</t>
    <phoneticPr fontId="10" type="noConversion"/>
  </si>
  <si>
    <t>同大股份</t>
    <phoneticPr fontId="10" type="noConversion"/>
  </si>
  <si>
    <t>300322.SZ</t>
    <phoneticPr fontId="10" type="noConversion"/>
  </si>
  <si>
    <t>硕贝德</t>
    <phoneticPr fontId="10" type="noConversion"/>
  </si>
  <si>
    <t>300323.SZ</t>
    <phoneticPr fontId="10" type="noConversion"/>
  </si>
  <si>
    <t>华灿光电</t>
    <phoneticPr fontId="10" type="noConversion"/>
  </si>
  <si>
    <t>300324.SZ</t>
    <phoneticPr fontId="10" type="noConversion"/>
  </si>
  <si>
    <t>旋极信息</t>
    <phoneticPr fontId="10" type="noConversion"/>
  </si>
  <si>
    <t>300325.SZ</t>
    <phoneticPr fontId="10" type="noConversion"/>
  </si>
  <si>
    <t>德威新材</t>
    <phoneticPr fontId="10" type="noConversion"/>
  </si>
  <si>
    <t>300326.SZ</t>
    <phoneticPr fontId="10" type="noConversion"/>
  </si>
  <si>
    <t>凯利泰</t>
    <phoneticPr fontId="10" type="noConversion"/>
  </si>
  <si>
    <t>300327.SZ</t>
    <phoneticPr fontId="10" type="noConversion"/>
  </si>
  <si>
    <t>中颖电子</t>
    <phoneticPr fontId="10" type="noConversion"/>
  </si>
  <si>
    <t>300328.SZ</t>
    <phoneticPr fontId="10" type="noConversion"/>
  </si>
  <si>
    <t>宜安科技</t>
    <phoneticPr fontId="10" type="noConversion"/>
  </si>
  <si>
    <t>300329.SZ</t>
    <phoneticPr fontId="10" type="noConversion"/>
  </si>
  <si>
    <t>海伦钢琴</t>
    <phoneticPr fontId="10" type="noConversion"/>
  </si>
  <si>
    <t>300330.SZ</t>
    <phoneticPr fontId="10" type="noConversion"/>
  </si>
  <si>
    <t>华虹计通</t>
    <phoneticPr fontId="10" type="noConversion"/>
  </si>
  <si>
    <t>300331.SZ</t>
    <phoneticPr fontId="10" type="noConversion"/>
  </si>
  <si>
    <t>苏大维格</t>
    <phoneticPr fontId="10" type="noConversion"/>
  </si>
  <si>
    <t>300332.SZ</t>
    <phoneticPr fontId="10" type="noConversion"/>
  </si>
  <si>
    <t>天壕环境</t>
    <phoneticPr fontId="10" type="noConversion"/>
  </si>
  <si>
    <t>300333.SZ</t>
    <phoneticPr fontId="10" type="noConversion"/>
  </si>
  <si>
    <t>兆日科技</t>
    <phoneticPr fontId="10" type="noConversion"/>
  </si>
  <si>
    <t>300334.SZ</t>
    <phoneticPr fontId="10" type="noConversion"/>
  </si>
  <si>
    <t>津膜科技</t>
    <phoneticPr fontId="10" type="noConversion"/>
  </si>
  <si>
    <t>300335.SZ</t>
    <phoneticPr fontId="10" type="noConversion"/>
  </si>
  <si>
    <t>迪森股份</t>
    <phoneticPr fontId="10" type="noConversion"/>
  </si>
  <si>
    <t>300336.SZ</t>
    <phoneticPr fontId="10" type="noConversion"/>
  </si>
  <si>
    <t>新文化</t>
    <phoneticPr fontId="10" type="noConversion"/>
  </si>
  <si>
    <t>300337.SZ</t>
    <phoneticPr fontId="10" type="noConversion"/>
  </si>
  <si>
    <t>银邦股份</t>
    <phoneticPr fontId="10" type="noConversion"/>
  </si>
  <si>
    <t>300338.SZ</t>
    <phoneticPr fontId="10" type="noConversion"/>
  </si>
  <si>
    <t>开元仪器</t>
    <phoneticPr fontId="10" type="noConversion"/>
  </si>
  <si>
    <t>300339.SZ</t>
    <phoneticPr fontId="10" type="noConversion"/>
  </si>
  <si>
    <t>润和软件</t>
    <phoneticPr fontId="10" type="noConversion"/>
  </si>
  <si>
    <t>300340.SZ</t>
    <phoneticPr fontId="10" type="noConversion"/>
  </si>
  <si>
    <t>科恒股份</t>
    <phoneticPr fontId="10" type="noConversion"/>
  </si>
  <si>
    <t>300341.SZ</t>
    <phoneticPr fontId="10" type="noConversion"/>
  </si>
  <si>
    <t>麦迪电气</t>
    <phoneticPr fontId="10" type="noConversion"/>
  </si>
  <si>
    <t>300342.SZ</t>
    <phoneticPr fontId="10" type="noConversion"/>
  </si>
  <si>
    <t>天银机电</t>
    <phoneticPr fontId="10" type="noConversion"/>
  </si>
  <si>
    <t>300343.SZ</t>
    <phoneticPr fontId="10" type="noConversion"/>
  </si>
  <si>
    <t>联创互联</t>
    <phoneticPr fontId="10" type="noConversion"/>
  </si>
  <si>
    <t>300344.SZ</t>
    <phoneticPr fontId="10" type="noConversion"/>
  </si>
  <si>
    <t>太空板业</t>
    <phoneticPr fontId="10" type="noConversion"/>
  </si>
  <si>
    <t>300345.SZ</t>
    <phoneticPr fontId="10" type="noConversion"/>
  </si>
  <si>
    <t>红宇新材</t>
    <phoneticPr fontId="10" type="noConversion"/>
  </si>
  <si>
    <t>300346.SZ</t>
    <phoneticPr fontId="10" type="noConversion"/>
  </si>
  <si>
    <t>南大光电</t>
    <phoneticPr fontId="10" type="noConversion"/>
  </si>
  <si>
    <t>300347.SZ</t>
    <phoneticPr fontId="10" type="noConversion"/>
  </si>
  <si>
    <t>泰格医药</t>
    <phoneticPr fontId="10" type="noConversion"/>
  </si>
  <si>
    <t>300348.SZ</t>
    <phoneticPr fontId="10" type="noConversion"/>
  </si>
  <si>
    <t>长亮科技</t>
    <phoneticPr fontId="10" type="noConversion"/>
  </si>
  <si>
    <t>300349.SZ</t>
    <phoneticPr fontId="10" type="noConversion"/>
  </si>
  <si>
    <t>金卡股份</t>
    <phoneticPr fontId="10" type="noConversion"/>
  </si>
  <si>
    <t>300350.SZ</t>
    <phoneticPr fontId="10" type="noConversion"/>
  </si>
  <si>
    <t>华鹏飞</t>
    <phoneticPr fontId="10" type="noConversion"/>
  </si>
  <si>
    <t>300351.SZ</t>
    <phoneticPr fontId="10" type="noConversion"/>
  </si>
  <si>
    <t>永贵电器</t>
    <phoneticPr fontId="10" type="noConversion"/>
  </si>
  <si>
    <t>300352.SZ</t>
    <phoneticPr fontId="10" type="noConversion"/>
  </si>
  <si>
    <t>北信源</t>
    <phoneticPr fontId="10" type="noConversion"/>
  </si>
  <si>
    <t>300353.SZ</t>
    <phoneticPr fontId="10" type="noConversion"/>
  </si>
  <si>
    <t>东土科技</t>
    <phoneticPr fontId="10" type="noConversion"/>
  </si>
  <si>
    <t>300354.SZ</t>
    <phoneticPr fontId="10" type="noConversion"/>
  </si>
  <si>
    <t>东华测试</t>
    <phoneticPr fontId="10" type="noConversion"/>
  </si>
  <si>
    <t>300355.SZ</t>
    <phoneticPr fontId="10" type="noConversion"/>
  </si>
  <si>
    <t>蒙草生态</t>
    <phoneticPr fontId="10" type="noConversion"/>
  </si>
  <si>
    <t>300356.SZ</t>
    <phoneticPr fontId="10" type="noConversion"/>
  </si>
  <si>
    <t>光一科技</t>
    <phoneticPr fontId="10" type="noConversion"/>
  </si>
  <si>
    <t>300357.SZ</t>
    <phoneticPr fontId="10" type="noConversion"/>
  </si>
  <si>
    <t>我武生物</t>
    <phoneticPr fontId="10" type="noConversion"/>
  </si>
  <si>
    <t>300358.SZ</t>
    <phoneticPr fontId="10" type="noConversion"/>
  </si>
  <si>
    <t>楚天科技</t>
    <phoneticPr fontId="10" type="noConversion"/>
  </si>
  <si>
    <t>300359.SZ</t>
    <phoneticPr fontId="10" type="noConversion"/>
  </si>
  <si>
    <t>全通教育</t>
    <phoneticPr fontId="10" type="noConversion"/>
  </si>
  <si>
    <t>300360.SZ</t>
    <phoneticPr fontId="10" type="noConversion"/>
  </si>
  <si>
    <t>炬华科技</t>
    <phoneticPr fontId="10" type="noConversion"/>
  </si>
  <si>
    <t>300362.SZ</t>
    <phoneticPr fontId="10" type="noConversion"/>
  </si>
  <si>
    <t>天翔环境</t>
    <phoneticPr fontId="10" type="noConversion"/>
  </si>
  <si>
    <t>300363.SZ</t>
    <phoneticPr fontId="10" type="noConversion"/>
  </si>
  <si>
    <t>博腾股份</t>
    <phoneticPr fontId="10" type="noConversion"/>
  </si>
  <si>
    <t>300364.SZ</t>
    <phoneticPr fontId="10" type="noConversion"/>
  </si>
  <si>
    <t>中文在线</t>
    <phoneticPr fontId="10" type="noConversion"/>
  </si>
  <si>
    <t>300365.SZ</t>
    <phoneticPr fontId="10" type="noConversion"/>
  </si>
  <si>
    <t>恒华科技</t>
    <phoneticPr fontId="10" type="noConversion"/>
  </si>
  <si>
    <t>300366.SZ</t>
    <phoneticPr fontId="10" type="noConversion"/>
  </si>
  <si>
    <t>创意信息</t>
    <phoneticPr fontId="10" type="noConversion"/>
  </si>
  <si>
    <t>300367.SZ</t>
    <phoneticPr fontId="10" type="noConversion"/>
  </si>
  <si>
    <t>东方网力</t>
    <phoneticPr fontId="10" type="noConversion"/>
  </si>
  <si>
    <t>300368.SZ</t>
    <phoneticPr fontId="10" type="noConversion"/>
  </si>
  <si>
    <t>汇金股份</t>
    <phoneticPr fontId="10" type="noConversion"/>
  </si>
  <si>
    <t>300369.SZ</t>
    <phoneticPr fontId="10" type="noConversion"/>
  </si>
  <si>
    <t>绿盟科技</t>
    <phoneticPr fontId="10" type="noConversion"/>
  </si>
  <si>
    <t>300370.SZ</t>
    <phoneticPr fontId="10" type="noConversion"/>
  </si>
  <si>
    <t>安控科技</t>
    <phoneticPr fontId="10" type="noConversion"/>
  </si>
  <si>
    <t>300371.SZ</t>
    <phoneticPr fontId="10" type="noConversion"/>
  </si>
  <si>
    <t>汇中股份</t>
    <phoneticPr fontId="10" type="noConversion"/>
  </si>
  <si>
    <t>300372.SZ</t>
    <phoneticPr fontId="10" type="noConversion"/>
  </si>
  <si>
    <t>欣泰电气</t>
    <phoneticPr fontId="10" type="noConversion"/>
  </si>
  <si>
    <t>300373.SZ</t>
    <phoneticPr fontId="10" type="noConversion"/>
  </si>
  <si>
    <t>扬杰科技</t>
    <phoneticPr fontId="10" type="noConversion"/>
  </si>
  <si>
    <t>300374.SZ</t>
    <phoneticPr fontId="10" type="noConversion"/>
  </si>
  <si>
    <t>恒通科技</t>
    <phoneticPr fontId="10" type="noConversion"/>
  </si>
  <si>
    <t>300375.SZ</t>
    <phoneticPr fontId="10" type="noConversion"/>
  </si>
  <si>
    <t>鹏翎股份</t>
    <phoneticPr fontId="10" type="noConversion"/>
  </si>
  <si>
    <t>300376.SZ</t>
    <phoneticPr fontId="10" type="noConversion"/>
  </si>
  <si>
    <t>易事特</t>
    <phoneticPr fontId="10" type="noConversion"/>
  </si>
  <si>
    <t>300377.SZ</t>
    <phoneticPr fontId="10" type="noConversion"/>
  </si>
  <si>
    <t>赢时胜</t>
    <phoneticPr fontId="10" type="noConversion"/>
  </si>
  <si>
    <t>300378.SZ</t>
    <phoneticPr fontId="10" type="noConversion"/>
  </si>
  <si>
    <t>鼎捷软件</t>
    <phoneticPr fontId="10" type="noConversion"/>
  </si>
  <si>
    <t>300379.SZ</t>
    <phoneticPr fontId="10" type="noConversion"/>
  </si>
  <si>
    <t>东方通</t>
    <phoneticPr fontId="10" type="noConversion"/>
  </si>
  <si>
    <t>300380.SZ</t>
    <phoneticPr fontId="10" type="noConversion"/>
  </si>
  <si>
    <t>安硕信息</t>
    <phoneticPr fontId="10" type="noConversion"/>
  </si>
  <si>
    <t>300381.SZ</t>
    <phoneticPr fontId="10" type="noConversion"/>
  </si>
  <si>
    <t>溢多利</t>
    <phoneticPr fontId="10" type="noConversion"/>
  </si>
  <si>
    <t>300382.SZ</t>
    <phoneticPr fontId="10" type="noConversion"/>
  </si>
  <si>
    <t>斯莱克</t>
    <phoneticPr fontId="10" type="noConversion"/>
  </si>
  <si>
    <t>300383.SZ</t>
    <phoneticPr fontId="10" type="noConversion"/>
  </si>
  <si>
    <t>光环新网</t>
    <phoneticPr fontId="10" type="noConversion"/>
  </si>
  <si>
    <t>300384.SZ</t>
    <phoneticPr fontId="10" type="noConversion"/>
  </si>
  <si>
    <t>三联虹普</t>
    <phoneticPr fontId="10" type="noConversion"/>
  </si>
  <si>
    <t>300385.SZ</t>
    <phoneticPr fontId="10" type="noConversion"/>
  </si>
  <si>
    <t>雪浪环境</t>
    <phoneticPr fontId="10" type="noConversion"/>
  </si>
  <si>
    <t>300386.SZ</t>
    <phoneticPr fontId="10" type="noConversion"/>
  </si>
  <si>
    <t>飞天诚信</t>
    <phoneticPr fontId="10" type="noConversion"/>
  </si>
  <si>
    <t>300387.SZ</t>
    <phoneticPr fontId="10" type="noConversion"/>
  </si>
  <si>
    <t>富邦股份</t>
    <phoneticPr fontId="10" type="noConversion"/>
  </si>
  <si>
    <t>300388.SZ</t>
    <phoneticPr fontId="10" type="noConversion"/>
  </si>
  <si>
    <t>国祯环保</t>
    <phoneticPr fontId="10" type="noConversion"/>
  </si>
  <si>
    <t>300389.SZ</t>
    <phoneticPr fontId="10" type="noConversion"/>
  </si>
  <si>
    <t>艾比森</t>
    <phoneticPr fontId="10" type="noConversion"/>
  </si>
  <si>
    <t>300390.SZ</t>
    <phoneticPr fontId="10" type="noConversion"/>
  </si>
  <si>
    <t>天华超净</t>
    <phoneticPr fontId="10" type="noConversion"/>
  </si>
  <si>
    <t>300391.SZ</t>
    <phoneticPr fontId="10" type="noConversion"/>
  </si>
  <si>
    <t>康跃科技</t>
    <phoneticPr fontId="10" type="noConversion"/>
  </si>
  <si>
    <t>300392.SZ</t>
    <phoneticPr fontId="10" type="noConversion"/>
  </si>
  <si>
    <t>腾信股份</t>
    <phoneticPr fontId="10" type="noConversion"/>
  </si>
  <si>
    <t>300393.SZ</t>
    <phoneticPr fontId="10" type="noConversion"/>
  </si>
  <si>
    <t>中来股份</t>
    <phoneticPr fontId="10" type="noConversion"/>
  </si>
  <si>
    <t>300394.SZ</t>
    <phoneticPr fontId="10" type="noConversion"/>
  </si>
  <si>
    <t>天孚通信</t>
    <phoneticPr fontId="10" type="noConversion"/>
  </si>
  <si>
    <t>300395.SZ</t>
    <phoneticPr fontId="10" type="noConversion"/>
  </si>
  <si>
    <t>菲利华</t>
    <phoneticPr fontId="10" type="noConversion"/>
  </si>
  <si>
    <t>300396.SZ</t>
    <phoneticPr fontId="10" type="noConversion"/>
  </si>
  <si>
    <t>迪瑞医疗</t>
    <phoneticPr fontId="10" type="noConversion"/>
  </si>
  <si>
    <t>300397.SZ</t>
    <phoneticPr fontId="10" type="noConversion"/>
  </si>
  <si>
    <t>天和防务</t>
    <phoneticPr fontId="10" type="noConversion"/>
  </si>
  <si>
    <t>300398.SZ</t>
    <phoneticPr fontId="10" type="noConversion"/>
  </si>
  <si>
    <t>飞凯材料</t>
    <phoneticPr fontId="10" type="noConversion"/>
  </si>
  <si>
    <t>300399.SZ</t>
    <phoneticPr fontId="10" type="noConversion"/>
  </si>
  <si>
    <t>京天利</t>
    <phoneticPr fontId="10" type="noConversion"/>
  </si>
  <si>
    <t>300400.SZ</t>
    <phoneticPr fontId="10" type="noConversion"/>
  </si>
  <si>
    <t>劲拓股份</t>
    <phoneticPr fontId="10" type="noConversion"/>
  </si>
  <si>
    <t>300401.SZ</t>
    <phoneticPr fontId="10" type="noConversion"/>
  </si>
  <si>
    <t>花园生物</t>
    <phoneticPr fontId="10" type="noConversion"/>
  </si>
  <si>
    <t>300402.SZ</t>
    <phoneticPr fontId="10" type="noConversion"/>
  </si>
  <si>
    <t>宝色股份</t>
    <phoneticPr fontId="10" type="noConversion"/>
  </si>
  <si>
    <t>300403.SZ</t>
    <phoneticPr fontId="10" type="noConversion"/>
  </si>
  <si>
    <t>地尔汉宇</t>
    <phoneticPr fontId="10" type="noConversion"/>
  </si>
  <si>
    <t>300404.SZ</t>
    <phoneticPr fontId="10" type="noConversion"/>
  </si>
  <si>
    <t>博济医药</t>
    <phoneticPr fontId="10" type="noConversion"/>
  </si>
  <si>
    <t>300405.SZ</t>
    <phoneticPr fontId="10" type="noConversion"/>
  </si>
  <si>
    <t>科隆精化</t>
    <phoneticPr fontId="10" type="noConversion"/>
  </si>
  <si>
    <t>300406.SZ</t>
    <phoneticPr fontId="10" type="noConversion"/>
  </si>
  <si>
    <t>九强生物</t>
    <phoneticPr fontId="10" type="noConversion"/>
  </si>
  <si>
    <t>300407.SZ</t>
    <phoneticPr fontId="10" type="noConversion"/>
  </si>
  <si>
    <t>凯发电气</t>
    <phoneticPr fontId="10" type="noConversion"/>
  </si>
  <si>
    <t>300408.SZ</t>
    <phoneticPr fontId="10" type="noConversion"/>
  </si>
  <si>
    <t>三环集团</t>
    <phoneticPr fontId="10" type="noConversion"/>
  </si>
  <si>
    <t>300409.SZ</t>
    <phoneticPr fontId="10" type="noConversion"/>
  </si>
  <si>
    <t>道氏技术</t>
    <phoneticPr fontId="10" type="noConversion"/>
  </si>
  <si>
    <t>300410.SZ</t>
    <phoneticPr fontId="10" type="noConversion"/>
  </si>
  <si>
    <t>正业科技</t>
    <phoneticPr fontId="10" type="noConversion"/>
  </si>
  <si>
    <t>300411.SZ</t>
    <phoneticPr fontId="10" type="noConversion"/>
  </si>
  <si>
    <t>金盾股份</t>
    <phoneticPr fontId="10" type="noConversion"/>
  </si>
  <si>
    <t>300412.SZ</t>
    <phoneticPr fontId="10" type="noConversion"/>
  </si>
  <si>
    <t>迦南科技</t>
    <phoneticPr fontId="10" type="noConversion"/>
  </si>
  <si>
    <t>300413.SZ</t>
    <phoneticPr fontId="10" type="noConversion"/>
  </si>
  <si>
    <t>快乐购</t>
    <phoneticPr fontId="10" type="noConversion"/>
  </si>
  <si>
    <t>300414.SZ</t>
    <phoneticPr fontId="10" type="noConversion"/>
  </si>
  <si>
    <t>中光防雷</t>
    <phoneticPr fontId="10" type="noConversion"/>
  </si>
  <si>
    <t>300415.SZ</t>
    <phoneticPr fontId="10" type="noConversion"/>
  </si>
  <si>
    <t>伊之密</t>
    <phoneticPr fontId="10" type="noConversion"/>
  </si>
  <si>
    <t>300416.SZ</t>
    <phoneticPr fontId="10" type="noConversion"/>
  </si>
  <si>
    <t>苏试试验</t>
    <phoneticPr fontId="10" type="noConversion"/>
  </si>
  <si>
    <t>300417.SZ</t>
    <phoneticPr fontId="10" type="noConversion"/>
  </si>
  <si>
    <t>南华仪器</t>
    <phoneticPr fontId="10" type="noConversion"/>
  </si>
  <si>
    <t>300418.SZ</t>
    <phoneticPr fontId="10" type="noConversion"/>
  </si>
  <si>
    <t>昆仑万维</t>
    <phoneticPr fontId="10" type="noConversion"/>
  </si>
  <si>
    <t>300419.SZ</t>
    <phoneticPr fontId="10" type="noConversion"/>
  </si>
  <si>
    <t>浩丰科技</t>
    <phoneticPr fontId="10" type="noConversion"/>
  </si>
  <si>
    <t>300420.SZ</t>
    <phoneticPr fontId="10" type="noConversion"/>
  </si>
  <si>
    <t>五洋科技</t>
    <phoneticPr fontId="10" type="noConversion"/>
  </si>
  <si>
    <t>300421.SZ</t>
    <phoneticPr fontId="10" type="noConversion"/>
  </si>
  <si>
    <t>力星股份</t>
    <phoneticPr fontId="10" type="noConversion"/>
  </si>
  <si>
    <t>300422.SZ</t>
    <phoneticPr fontId="10" type="noConversion"/>
  </si>
  <si>
    <t>博世科</t>
    <phoneticPr fontId="10" type="noConversion"/>
  </si>
  <si>
    <t>300423.SZ</t>
    <phoneticPr fontId="10" type="noConversion"/>
  </si>
  <si>
    <t>鲁亿通</t>
    <phoneticPr fontId="10" type="noConversion"/>
  </si>
  <si>
    <t>300424.SZ</t>
    <phoneticPr fontId="10" type="noConversion"/>
  </si>
  <si>
    <t>航新科技</t>
    <phoneticPr fontId="10" type="noConversion"/>
  </si>
  <si>
    <t>300425.SZ</t>
    <phoneticPr fontId="10" type="noConversion"/>
  </si>
  <si>
    <t>环能科技</t>
    <phoneticPr fontId="10" type="noConversion"/>
  </si>
  <si>
    <t>300426.SZ</t>
    <phoneticPr fontId="10" type="noConversion"/>
  </si>
  <si>
    <t>唐德影视</t>
    <phoneticPr fontId="10" type="noConversion"/>
  </si>
  <si>
    <t>300427.SZ</t>
    <phoneticPr fontId="10" type="noConversion"/>
  </si>
  <si>
    <t>红相电力</t>
    <phoneticPr fontId="10" type="noConversion"/>
  </si>
  <si>
    <t>300428.SZ</t>
    <phoneticPr fontId="10" type="noConversion"/>
  </si>
  <si>
    <t>四通新材</t>
    <phoneticPr fontId="10" type="noConversion"/>
  </si>
  <si>
    <t>300429.SZ</t>
    <phoneticPr fontId="10" type="noConversion"/>
  </si>
  <si>
    <t>强力新材</t>
    <phoneticPr fontId="10" type="noConversion"/>
  </si>
  <si>
    <t>300430.SZ</t>
    <phoneticPr fontId="10" type="noConversion"/>
  </si>
  <si>
    <t>诚益通</t>
    <phoneticPr fontId="10" type="noConversion"/>
  </si>
  <si>
    <t>300431.SZ</t>
    <phoneticPr fontId="10" type="noConversion"/>
  </si>
  <si>
    <t>暴风集团</t>
    <phoneticPr fontId="10" type="noConversion"/>
  </si>
  <si>
    <t>300432.SZ</t>
    <phoneticPr fontId="10" type="noConversion"/>
  </si>
  <si>
    <t>富临精工</t>
    <phoneticPr fontId="10" type="noConversion"/>
  </si>
  <si>
    <t>300433.SZ</t>
    <phoneticPr fontId="10" type="noConversion"/>
  </si>
  <si>
    <t>蓝思科技</t>
    <phoneticPr fontId="10" type="noConversion"/>
  </si>
  <si>
    <t>300434.SZ</t>
    <phoneticPr fontId="10" type="noConversion"/>
  </si>
  <si>
    <t>金石东方</t>
    <phoneticPr fontId="10" type="noConversion"/>
  </si>
  <si>
    <t>300435.SZ</t>
    <phoneticPr fontId="10" type="noConversion"/>
  </si>
  <si>
    <t>中泰股份</t>
    <phoneticPr fontId="10" type="noConversion"/>
  </si>
  <si>
    <t>300436.SZ</t>
    <phoneticPr fontId="10" type="noConversion"/>
  </si>
  <si>
    <t>广生堂</t>
    <phoneticPr fontId="10" type="noConversion"/>
  </si>
  <si>
    <t>300437.SZ</t>
    <phoneticPr fontId="10" type="noConversion"/>
  </si>
  <si>
    <t>清水源</t>
    <phoneticPr fontId="10" type="noConversion"/>
  </si>
  <si>
    <t>300438.SZ</t>
    <phoneticPr fontId="10" type="noConversion"/>
  </si>
  <si>
    <t>鹏辉能源</t>
    <phoneticPr fontId="10" type="noConversion"/>
  </si>
  <si>
    <t>300439.SZ</t>
    <phoneticPr fontId="10" type="noConversion"/>
  </si>
  <si>
    <t>美康生物</t>
    <phoneticPr fontId="10" type="noConversion"/>
  </si>
  <si>
    <t>300440.SZ</t>
    <phoneticPr fontId="10" type="noConversion"/>
  </si>
  <si>
    <t>运达科技</t>
    <phoneticPr fontId="10" type="noConversion"/>
  </si>
  <si>
    <t>300441.SZ</t>
    <phoneticPr fontId="10" type="noConversion"/>
  </si>
  <si>
    <t>鲍斯股份</t>
    <phoneticPr fontId="10" type="noConversion"/>
  </si>
  <si>
    <t>300442.SZ</t>
    <phoneticPr fontId="10" type="noConversion"/>
  </si>
  <si>
    <t>普丽盛</t>
    <phoneticPr fontId="10" type="noConversion"/>
  </si>
  <si>
    <t>300443.SZ</t>
    <phoneticPr fontId="10" type="noConversion"/>
  </si>
  <si>
    <t>金雷风电</t>
    <phoneticPr fontId="10" type="noConversion"/>
  </si>
  <si>
    <t>300444.SZ</t>
    <phoneticPr fontId="10" type="noConversion"/>
  </si>
  <si>
    <t>双杰电气</t>
    <phoneticPr fontId="10" type="noConversion"/>
  </si>
  <si>
    <t>300445.SZ</t>
    <phoneticPr fontId="10" type="noConversion"/>
  </si>
  <si>
    <t>康斯特</t>
    <phoneticPr fontId="10" type="noConversion"/>
  </si>
  <si>
    <t>300446.SZ</t>
    <phoneticPr fontId="10" type="noConversion"/>
  </si>
  <si>
    <t>乐凯新材</t>
    <phoneticPr fontId="10" type="noConversion"/>
  </si>
  <si>
    <t>300447.SZ</t>
    <phoneticPr fontId="10" type="noConversion"/>
  </si>
  <si>
    <t>全信股份</t>
    <phoneticPr fontId="10" type="noConversion"/>
  </si>
  <si>
    <t>300448.SZ</t>
    <phoneticPr fontId="10" type="noConversion"/>
  </si>
  <si>
    <t>浩云科技</t>
    <phoneticPr fontId="10" type="noConversion"/>
  </si>
  <si>
    <t>300449.SZ</t>
    <phoneticPr fontId="10" type="noConversion"/>
  </si>
  <si>
    <t>汉邦高科</t>
    <phoneticPr fontId="10" type="noConversion"/>
  </si>
  <si>
    <t>300450.SZ</t>
    <phoneticPr fontId="10" type="noConversion"/>
  </si>
  <si>
    <t>先导智能</t>
    <phoneticPr fontId="10" type="noConversion"/>
  </si>
  <si>
    <t>300451.SZ</t>
    <phoneticPr fontId="10" type="noConversion"/>
  </si>
  <si>
    <t>创业软件</t>
    <phoneticPr fontId="10" type="noConversion"/>
  </si>
  <si>
    <t>300452.SZ</t>
    <phoneticPr fontId="10" type="noConversion"/>
  </si>
  <si>
    <t>山河药辅</t>
    <phoneticPr fontId="10" type="noConversion"/>
  </si>
  <si>
    <t>300453.SZ</t>
    <phoneticPr fontId="10" type="noConversion"/>
  </si>
  <si>
    <t>三鑫医疗</t>
    <phoneticPr fontId="10" type="noConversion"/>
  </si>
  <si>
    <t>300455.SZ</t>
    <phoneticPr fontId="10" type="noConversion"/>
  </si>
  <si>
    <t>康拓红外</t>
    <phoneticPr fontId="10" type="noConversion"/>
  </si>
  <si>
    <t>300456.SZ</t>
    <phoneticPr fontId="10" type="noConversion"/>
  </si>
  <si>
    <t>耐威科技</t>
    <phoneticPr fontId="10" type="noConversion"/>
  </si>
  <si>
    <t>300457.SZ</t>
    <phoneticPr fontId="10" type="noConversion"/>
  </si>
  <si>
    <t>赢合科技</t>
    <phoneticPr fontId="10" type="noConversion"/>
  </si>
  <si>
    <t>300458.SZ</t>
    <phoneticPr fontId="10" type="noConversion"/>
  </si>
  <si>
    <t>全志科技</t>
    <phoneticPr fontId="10" type="noConversion"/>
  </si>
  <si>
    <t>300459.SZ</t>
    <phoneticPr fontId="10" type="noConversion"/>
  </si>
  <si>
    <t>金科娱乐</t>
    <phoneticPr fontId="10" type="noConversion"/>
  </si>
  <si>
    <t>300460.SZ</t>
    <phoneticPr fontId="10" type="noConversion"/>
  </si>
  <si>
    <t>惠伦晶体</t>
    <phoneticPr fontId="10" type="noConversion"/>
  </si>
  <si>
    <t>300461.SZ</t>
    <phoneticPr fontId="10" type="noConversion"/>
  </si>
  <si>
    <t>田中精机</t>
    <phoneticPr fontId="10" type="noConversion"/>
  </si>
  <si>
    <t>300462.SZ</t>
    <phoneticPr fontId="10" type="noConversion"/>
  </si>
  <si>
    <t>华铭智能</t>
    <phoneticPr fontId="10" type="noConversion"/>
  </si>
  <si>
    <t>300463.SZ</t>
    <phoneticPr fontId="10" type="noConversion"/>
  </si>
  <si>
    <t>迈克生物</t>
    <phoneticPr fontId="10" type="noConversion"/>
  </si>
  <si>
    <t>300464.SZ</t>
    <phoneticPr fontId="10" type="noConversion"/>
  </si>
  <si>
    <t>星徽精密</t>
    <phoneticPr fontId="10" type="noConversion"/>
  </si>
  <si>
    <t>300465.SZ</t>
    <phoneticPr fontId="10" type="noConversion"/>
  </si>
  <si>
    <t>高伟达</t>
    <phoneticPr fontId="10" type="noConversion"/>
  </si>
  <si>
    <t>300466.SZ</t>
    <phoneticPr fontId="10" type="noConversion"/>
  </si>
  <si>
    <t>赛摩电气</t>
    <phoneticPr fontId="10" type="noConversion"/>
  </si>
  <si>
    <t>300467.SZ</t>
    <phoneticPr fontId="10" type="noConversion"/>
  </si>
  <si>
    <t>迅游科技</t>
    <phoneticPr fontId="10" type="noConversion"/>
  </si>
  <si>
    <t>300468.SZ</t>
    <phoneticPr fontId="10" type="noConversion"/>
  </si>
  <si>
    <t>四方精创</t>
    <phoneticPr fontId="10" type="noConversion"/>
  </si>
  <si>
    <t>300469.SZ</t>
    <phoneticPr fontId="10" type="noConversion"/>
  </si>
  <si>
    <t>信息发展</t>
    <phoneticPr fontId="10" type="noConversion"/>
  </si>
  <si>
    <t>300470.SZ</t>
    <phoneticPr fontId="10" type="noConversion"/>
  </si>
  <si>
    <t>日机密封</t>
    <phoneticPr fontId="10" type="noConversion"/>
  </si>
  <si>
    <t>300471.SZ</t>
    <phoneticPr fontId="10" type="noConversion"/>
  </si>
  <si>
    <t>厚普股份</t>
    <phoneticPr fontId="10" type="noConversion"/>
  </si>
  <si>
    <t>300472.SZ</t>
    <phoneticPr fontId="10" type="noConversion"/>
  </si>
  <si>
    <t>新元科技</t>
    <phoneticPr fontId="10" type="noConversion"/>
  </si>
  <si>
    <t>300473.SZ</t>
    <phoneticPr fontId="10" type="noConversion"/>
  </si>
  <si>
    <t>德尔股份</t>
    <phoneticPr fontId="10" type="noConversion"/>
  </si>
  <si>
    <t>300474.SZ</t>
    <phoneticPr fontId="10" type="noConversion"/>
  </si>
  <si>
    <t>景嘉微</t>
    <phoneticPr fontId="10" type="noConversion"/>
  </si>
  <si>
    <t>300475.SZ</t>
    <phoneticPr fontId="10" type="noConversion"/>
  </si>
  <si>
    <t>聚隆科技</t>
    <phoneticPr fontId="10" type="noConversion"/>
  </si>
  <si>
    <t>300476.SZ</t>
    <phoneticPr fontId="10" type="noConversion"/>
  </si>
  <si>
    <t>胜宏科技</t>
    <phoneticPr fontId="10" type="noConversion"/>
  </si>
  <si>
    <t>300477.SZ</t>
    <phoneticPr fontId="10" type="noConversion"/>
  </si>
  <si>
    <t>合纵科技</t>
    <phoneticPr fontId="10" type="noConversion"/>
  </si>
  <si>
    <t>300478.SZ</t>
    <phoneticPr fontId="10" type="noConversion"/>
  </si>
  <si>
    <t>杭州高新</t>
    <phoneticPr fontId="10" type="noConversion"/>
  </si>
  <si>
    <t>300479.SZ</t>
    <phoneticPr fontId="10" type="noConversion"/>
  </si>
  <si>
    <t>神思电子</t>
    <phoneticPr fontId="10" type="noConversion"/>
  </si>
  <si>
    <t>300480.SZ</t>
    <phoneticPr fontId="10" type="noConversion"/>
  </si>
  <si>
    <t>光力科技</t>
    <phoneticPr fontId="10" type="noConversion"/>
  </si>
  <si>
    <t>300481.SZ</t>
    <phoneticPr fontId="10" type="noConversion"/>
  </si>
  <si>
    <t>濮阳惠成</t>
    <phoneticPr fontId="10" type="noConversion"/>
  </si>
  <si>
    <t>300482.SZ</t>
    <phoneticPr fontId="10" type="noConversion"/>
  </si>
  <si>
    <t>万孚生物</t>
    <phoneticPr fontId="10" type="noConversion"/>
  </si>
  <si>
    <t>300483.SZ</t>
    <phoneticPr fontId="10" type="noConversion"/>
  </si>
  <si>
    <t>沃施股份</t>
    <phoneticPr fontId="10" type="noConversion"/>
  </si>
  <si>
    <t>300484.SZ</t>
    <phoneticPr fontId="10" type="noConversion"/>
  </si>
  <si>
    <t>蓝海华腾</t>
    <phoneticPr fontId="10" type="noConversion"/>
  </si>
  <si>
    <t>300485.SZ</t>
    <phoneticPr fontId="10" type="noConversion"/>
  </si>
  <si>
    <t>赛升药业</t>
    <phoneticPr fontId="10" type="noConversion"/>
  </si>
  <si>
    <t>300486.SZ</t>
    <phoneticPr fontId="10" type="noConversion"/>
  </si>
  <si>
    <t>东杰智能</t>
    <phoneticPr fontId="10" type="noConversion"/>
  </si>
  <si>
    <t>300487.SZ</t>
    <phoneticPr fontId="10" type="noConversion"/>
  </si>
  <si>
    <t>蓝晓科技</t>
    <phoneticPr fontId="10" type="noConversion"/>
  </si>
  <si>
    <t>300488.SZ</t>
    <phoneticPr fontId="10" type="noConversion"/>
  </si>
  <si>
    <t>恒锋工具</t>
    <phoneticPr fontId="10" type="noConversion"/>
  </si>
  <si>
    <t>300489.SZ</t>
    <phoneticPr fontId="10" type="noConversion"/>
  </si>
  <si>
    <t>中飞股份</t>
    <phoneticPr fontId="10" type="noConversion"/>
  </si>
  <si>
    <t>300490.SZ</t>
    <phoneticPr fontId="10" type="noConversion"/>
  </si>
  <si>
    <t>华自科技</t>
    <phoneticPr fontId="10" type="noConversion"/>
  </si>
  <si>
    <t>300491.SZ</t>
    <phoneticPr fontId="10" type="noConversion"/>
  </si>
  <si>
    <t>通合科技</t>
    <phoneticPr fontId="10" type="noConversion"/>
  </si>
  <si>
    <t>300492.SZ</t>
    <phoneticPr fontId="10" type="noConversion"/>
  </si>
  <si>
    <t>山鼎设计</t>
    <phoneticPr fontId="10" type="noConversion"/>
  </si>
  <si>
    <t>300493.SZ</t>
    <phoneticPr fontId="10" type="noConversion"/>
  </si>
  <si>
    <t>润欣科技</t>
    <phoneticPr fontId="10" type="noConversion"/>
  </si>
  <si>
    <t>300494.SZ</t>
    <phoneticPr fontId="10" type="noConversion"/>
  </si>
  <si>
    <t>盛天网络</t>
    <phoneticPr fontId="10" type="noConversion"/>
  </si>
  <si>
    <t>300495.SZ</t>
    <phoneticPr fontId="10" type="noConversion"/>
  </si>
  <si>
    <t>美尚生态</t>
    <phoneticPr fontId="10" type="noConversion"/>
  </si>
  <si>
    <t>300496.SZ</t>
    <phoneticPr fontId="10" type="noConversion"/>
  </si>
  <si>
    <t>中科创达</t>
    <phoneticPr fontId="10" type="noConversion"/>
  </si>
  <si>
    <t>300497.SZ</t>
    <phoneticPr fontId="10" type="noConversion"/>
  </si>
  <si>
    <t>富祥股份</t>
    <phoneticPr fontId="10" type="noConversion"/>
  </si>
  <si>
    <t>300498.SZ</t>
    <phoneticPr fontId="10" type="noConversion"/>
  </si>
  <si>
    <t>温氏股份</t>
    <phoneticPr fontId="10" type="noConversion"/>
  </si>
  <si>
    <t>300499.SZ</t>
    <phoneticPr fontId="10" type="noConversion"/>
  </si>
  <si>
    <t>高澜股份</t>
    <phoneticPr fontId="10" type="noConversion"/>
  </si>
  <si>
    <t>300500.SZ</t>
    <phoneticPr fontId="10" type="noConversion"/>
  </si>
  <si>
    <t>苏州设计</t>
    <phoneticPr fontId="10" type="noConversion"/>
  </si>
  <si>
    <t>300501.SZ</t>
    <phoneticPr fontId="10" type="noConversion"/>
  </si>
  <si>
    <t>海顺新材</t>
    <phoneticPr fontId="10" type="noConversion"/>
  </si>
  <si>
    <t>300502.SZ</t>
    <phoneticPr fontId="10" type="noConversion"/>
  </si>
  <si>
    <t>新易盛</t>
    <phoneticPr fontId="10" type="noConversion"/>
  </si>
  <si>
    <t>300503.SZ</t>
    <phoneticPr fontId="10" type="noConversion"/>
  </si>
  <si>
    <t>昊志机电</t>
    <phoneticPr fontId="10" type="noConversion"/>
  </si>
  <si>
    <t>300505.SZ</t>
    <phoneticPr fontId="10" type="noConversion"/>
  </si>
  <si>
    <t>川金诺</t>
    <phoneticPr fontId="10" type="noConversion"/>
  </si>
  <si>
    <t>300506.SZ</t>
    <phoneticPr fontId="10" type="noConversion"/>
  </si>
  <si>
    <t>名家汇</t>
    <phoneticPr fontId="10" type="noConversion"/>
  </si>
  <si>
    <t>300507.SZ</t>
    <phoneticPr fontId="10" type="noConversion"/>
  </si>
  <si>
    <t>苏奥传感</t>
    <phoneticPr fontId="10" type="noConversion"/>
  </si>
  <si>
    <t>300508.SZ</t>
    <phoneticPr fontId="10" type="noConversion"/>
  </si>
  <si>
    <t>维宏股份</t>
    <phoneticPr fontId="10" type="noConversion"/>
  </si>
  <si>
    <t>300509.SZ</t>
    <phoneticPr fontId="10" type="noConversion"/>
  </si>
  <si>
    <t>新美星</t>
    <phoneticPr fontId="10" type="noConversion"/>
  </si>
  <si>
    <t>300510.SZ</t>
    <phoneticPr fontId="10" type="noConversion"/>
  </si>
  <si>
    <t>金冠电气</t>
    <phoneticPr fontId="10" type="noConversion"/>
  </si>
  <si>
    <t>300511.SZ</t>
    <phoneticPr fontId="10" type="noConversion"/>
  </si>
  <si>
    <t>雪榕生物</t>
    <phoneticPr fontId="10" type="noConversion"/>
  </si>
  <si>
    <t>300512.SZ</t>
    <phoneticPr fontId="10" type="noConversion"/>
  </si>
  <si>
    <t>中亚股份</t>
    <phoneticPr fontId="10" type="noConversion"/>
  </si>
  <si>
    <t>300513.SZ</t>
    <phoneticPr fontId="10" type="noConversion"/>
  </si>
  <si>
    <t>恒泰实达</t>
    <phoneticPr fontId="10" type="noConversion"/>
  </si>
  <si>
    <t>300515.SZ</t>
    <phoneticPr fontId="10" type="noConversion"/>
  </si>
  <si>
    <t>三德科技</t>
    <phoneticPr fontId="10" type="noConversion"/>
  </si>
  <si>
    <t>300516.SZ</t>
    <phoneticPr fontId="10" type="noConversion"/>
  </si>
  <si>
    <t>久之洋</t>
    <phoneticPr fontId="10" type="noConversion"/>
  </si>
  <si>
    <t>300517.SZ</t>
    <phoneticPr fontId="10" type="noConversion"/>
  </si>
  <si>
    <t>海波重科</t>
    <phoneticPr fontId="10" type="noConversion"/>
  </si>
  <si>
    <t>300518.SZ</t>
    <phoneticPr fontId="10" type="noConversion"/>
  </si>
  <si>
    <t>盛讯达</t>
    <phoneticPr fontId="10" type="noConversion"/>
  </si>
  <si>
    <t>300519.SZ</t>
    <phoneticPr fontId="10" type="noConversion"/>
  </si>
  <si>
    <t>新光药业</t>
    <phoneticPr fontId="10" type="noConversion"/>
  </si>
  <si>
    <t>300520.SZ</t>
    <phoneticPr fontId="10" type="noConversion"/>
  </si>
  <si>
    <t>科大国创</t>
    <phoneticPr fontId="10" type="noConversion"/>
  </si>
  <si>
    <t>300521.SZ</t>
    <phoneticPr fontId="10" type="noConversion"/>
  </si>
  <si>
    <t>爱司凯</t>
    <phoneticPr fontId="10" type="noConversion"/>
  </si>
  <si>
    <t>300522.SZ</t>
    <phoneticPr fontId="10" type="noConversion"/>
  </si>
  <si>
    <t>世名科技</t>
    <phoneticPr fontId="10" type="noConversion"/>
  </si>
  <si>
    <t>300523.SZ</t>
    <phoneticPr fontId="10" type="noConversion"/>
  </si>
  <si>
    <t>辰安科技</t>
    <phoneticPr fontId="10" type="noConversion"/>
  </si>
  <si>
    <t>300525.SZ</t>
    <phoneticPr fontId="10" type="noConversion"/>
  </si>
  <si>
    <t>博思软件</t>
    <phoneticPr fontId="10" type="noConversion"/>
  </si>
  <si>
    <t>300526.SZ</t>
    <phoneticPr fontId="10" type="noConversion"/>
  </si>
  <si>
    <t>中潜股份</t>
    <phoneticPr fontId="10" type="noConversion"/>
  </si>
  <si>
    <t>300527.SZ</t>
    <phoneticPr fontId="10" type="noConversion"/>
  </si>
  <si>
    <t>华舟应急</t>
    <phoneticPr fontId="10" type="noConversion"/>
  </si>
  <si>
    <t>300528.SZ</t>
    <phoneticPr fontId="10" type="noConversion"/>
  </si>
  <si>
    <t>幸福蓝海</t>
    <phoneticPr fontId="10" type="noConversion"/>
  </si>
  <si>
    <t>300529.SZ</t>
    <phoneticPr fontId="10" type="noConversion"/>
  </si>
  <si>
    <t>健帆生物</t>
    <phoneticPr fontId="10" type="noConversion"/>
  </si>
  <si>
    <t>300530.SZ</t>
    <phoneticPr fontId="10" type="noConversion"/>
  </si>
  <si>
    <t>达志科技</t>
    <phoneticPr fontId="10" type="noConversion"/>
  </si>
  <si>
    <t>300531.SZ</t>
    <phoneticPr fontId="10" type="noConversion"/>
  </si>
  <si>
    <t>优博讯</t>
    <phoneticPr fontId="10" type="noConversion"/>
  </si>
  <si>
    <t>300532.SZ</t>
    <phoneticPr fontId="10" type="noConversion"/>
  </si>
  <si>
    <t>今天国际</t>
    <phoneticPr fontId="10" type="noConversion"/>
  </si>
  <si>
    <t>300533.SZ</t>
    <phoneticPr fontId="10" type="noConversion"/>
  </si>
  <si>
    <t>冰川网络</t>
    <phoneticPr fontId="10" type="noConversion"/>
  </si>
  <si>
    <t>300534.SZ</t>
    <phoneticPr fontId="10" type="noConversion"/>
  </si>
  <si>
    <t>陇神戎发</t>
    <phoneticPr fontId="10" type="noConversion"/>
  </si>
  <si>
    <t>300535.SZ</t>
    <phoneticPr fontId="10" type="noConversion"/>
  </si>
  <si>
    <t>达威股份</t>
    <phoneticPr fontId="10" type="noConversion"/>
  </si>
  <si>
    <t>300536.SZ</t>
    <phoneticPr fontId="10" type="noConversion"/>
  </si>
  <si>
    <t>农尚环境</t>
    <phoneticPr fontId="10" type="noConversion"/>
  </si>
  <si>
    <t>300537.SZ</t>
    <phoneticPr fontId="10" type="noConversion"/>
  </si>
  <si>
    <t>广信材料</t>
    <phoneticPr fontId="10" type="noConversion"/>
  </si>
  <si>
    <t>300538.SZ</t>
    <phoneticPr fontId="10" type="noConversion"/>
  </si>
  <si>
    <t>同益股份</t>
    <phoneticPr fontId="10" type="noConversion"/>
  </si>
  <si>
    <t>300539.SZ</t>
    <phoneticPr fontId="10" type="noConversion"/>
  </si>
  <si>
    <t>横河模具</t>
    <phoneticPr fontId="10" type="noConversion"/>
  </si>
  <si>
    <t>300540.SZ</t>
    <phoneticPr fontId="10" type="noConversion"/>
  </si>
  <si>
    <t>深冷股份</t>
    <phoneticPr fontId="10" type="noConversion"/>
  </si>
  <si>
    <t>300541.SZ</t>
    <phoneticPr fontId="10" type="noConversion"/>
  </si>
  <si>
    <t>先进数通</t>
    <phoneticPr fontId="10" type="noConversion"/>
  </si>
  <si>
    <t>300542.SZ</t>
    <phoneticPr fontId="10" type="noConversion"/>
  </si>
  <si>
    <t>新晨科技</t>
    <phoneticPr fontId="10" type="noConversion"/>
  </si>
  <si>
    <t>300543.SZ</t>
    <phoneticPr fontId="10" type="noConversion"/>
  </si>
  <si>
    <t>朗科智能</t>
    <phoneticPr fontId="10" type="noConversion"/>
  </si>
  <si>
    <t>300545.SZ</t>
    <phoneticPr fontId="10" type="noConversion"/>
  </si>
  <si>
    <t>联得装备</t>
    <phoneticPr fontId="10" type="noConversion"/>
  </si>
  <si>
    <t>300546.SZ</t>
    <phoneticPr fontId="10" type="noConversion"/>
  </si>
  <si>
    <t>雄帝科技</t>
    <phoneticPr fontId="10" type="noConversion"/>
  </si>
  <si>
    <t>300547.SZ</t>
    <phoneticPr fontId="10" type="noConversion"/>
  </si>
  <si>
    <t>川环科技</t>
    <phoneticPr fontId="10" type="noConversion"/>
  </si>
  <si>
    <t>300548.SZ</t>
    <phoneticPr fontId="10" type="noConversion"/>
  </si>
  <si>
    <t>博创科技</t>
    <phoneticPr fontId="10" type="noConversion"/>
  </si>
  <si>
    <t>300549.SZ</t>
    <phoneticPr fontId="10" type="noConversion"/>
  </si>
  <si>
    <t>优德精密</t>
    <phoneticPr fontId="10" type="noConversion"/>
  </si>
  <si>
    <t>300550.SZ</t>
    <phoneticPr fontId="10" type="noConversion"/>
  </si>
  <si>
    <t>和仁科技</t>
    <phoneticPr fontId="10" type="noConversion"/>
  </si>
  <si>
    <t>300551.SZ</t>
    <phoneticPr fontId="10" type="noConversion"/>
  </si>
  <si>
    <t>古鳌科技</t>
    <phoneticPr fontId="10" type="noConversion"/>
  </si>
  <si>
    <t>300552.SZ</t>
    <phoneticPr fontId="10" type="noConversion"/>
  </si>
  <si>
    <t>万集科技</t>
    <phoneticPr fontId="10" type="noConversion"/>
  </si>
  <si>
    <t>300553.SZ</t>
    <phoneticPr fontId="10" type="noConversion"/>
  </si>
  <si>
    <t>集智股份</t>
    <phoneticPr fontId="10" type="noConversion"/>
  </si>
  <si>
    <t>300555.SZ</t>
    <phoneticPr fontId="10" type="noConversion"/>
  </si>
  <si>
    <t>路通视信</t>
    <phoneticPr fontId="10" type="noConversion"/>
  </si>
  <si>
    <t>300556.SZ</t>
    <phoneticPr fontId="10" type="noConversion"/>
  </si>
  <si>
    <t>丝路视觉</t>
    <phoneticPr fontId="10" type="noConversion"/>
  </si>
  <si>
    <t>300557.SZ</t>
    <phoneticPr fontId="10" type="noConversion"/>
  </si>
  <si>
    <t>理工光科</t>
    <phoneticPr fontId="10" type="noConversion"/>
  </si>
  <si>
    <t>300558.SZ</t>
    <phoneticPr fontId="10" type="noConversion"/>
  </si>
  <si>
    <t>贝达药业</t>
    <phoneticPr fontId="10" type="noConversion"/>
  </si>
  <si>
    <t>300559.SZ</t>
    <phoneticPr fontId="10" type="noConversion"/>
  </si>
  <si>
    <t>佳发安泰</t>
    <phoneticPr fontId="10" type="noConversion"/>
  </si>
  <si>
    <t>300560.SZ</t>
    <phoneticPr fontId="10" type="noConversion"/>
  </si>
  <si>
    <t>中富通</t>
    <phoneticPr fontId="10" type="noConversion"/>
  </si>
  <si>
    <t>300561.SZ</t>
    <phoneticPr fontId="10" type="noConversion"/>
  </si>
  <si>
    <t>汇金科技</t>
    <phoneticPr fontId="10" type="noConversion"/>
  </si>
  <si>
    <t>300562.SZ</t>
    <phoneticPr fontId="10" type="noConversion"/>
  </si>
  <si>
    <t>乐心医疗</t>
    <phoneticPr fontId="10" type="noConversion"/>
  </si>
  <si>
    <t>300563.SZ</t>
    <phoneticPr fontId="10" type="noConversion"/>
  </si>
  <si>
    <t>神宇股份</t>
    <phoneticPr fontId="10" type="noConversion"/>
  </si>
  <si>
    <t>300565.SZ</t>
    <phoneticPr fontId="10" type="noConversion"/>
  </si>
  <si>
    <t>科信技术</t>
    <phoneticPr fontId="10" type="noConversion"/>
  </si>
  <si>
    <t>300566.SZ</t>
    <phoneticPr fontId="10" type="noConversion"/>
  </si>
  <si>
    <t>激智科技</t>
    <phoneticPr fontId="10" type="noConversion"/>
  </si>
  <si>
    <t>300567.SZ</t>
    <phoneticPr fontId="10" type="noConversion"/>
  </si>
  <si>
    <t>精测电子</t>
    <phoneticPr fontId="10" type="noConversion"/>
  </si>
  <si>
    <t>300568.SZ</t>
    <phoneticPr fontId="10" type="noConversion"/>
  </si>
  <si>
    <t>星源材质</t>
    <phoneticPr fontId="10" type="noConversion"/>
  </si>
  <si>
    <t>300569.SZ</t>
    <phoneticPr fontId="10" type="noConversion"/>
  </si>
  <si>
    <t>天能重工</t>
    <phoneticPr fontId="10" type="noConversion"/>
  </si>
  <si>
    <t>300570.SZ</t>
    <phoneticPr fontId="10" type="noConversion"/>
  </si>
  <si>
    <t>太辰光</t>
    <phoneticPr fontId="10" type="noConversion"/>
  </si>
  <si>
    <t>300571.SZ</t>
    <phoneticPr fontId="10" type="noConversion"/>
  </si>
  <si>
    <t>平治信息</t>
    <phoneticPr fontId="10" type="noConversion"/>
  </si>
  <si>
    <t>300572.SZ</t>
    <phoneticPr fontId="10" type="noConversion"/>
  </si>
  <si>
    <t>安车检测</t>
    <phoneticPr fontId="10" type="noConversion"/>
  </si>
  <si>
    <t>300573.SZ</t>
    <phoneticPr fontId="10" type="noConversion"/>
  </si>
  <si>
    <t>兴齐眼药</t>
    <phoneticPr fontId="10" type="noConversion"/>
  </si>
  <si>
    <t>300575.SZ</t>
    <phoneticPr fontId="10" type="noConversion"/>
  </si>
  <si>
    <t>中旗股份</t>
    <phoneticPr fontId="10" type="noConversion"/>
  </si>
  <si>
    <t>300576.SZ</t>
    <phoneticPr fontId="10" type="noConversion"/>
  </si>
  <si>
    <t>容大感光</t>
    <phoneticPr fontId="10" type="noConversion"/>
  </si>
  <si>
    <t>300577.SZ</t>
    <phoneticPr fontId="10" type="noConversion"/>
  </si>
  <si>
    <t>开润股份</t>
    <phoneticPr fontId="10" type="noConversion"/>
  </si>
  <si>
    <t>300579.SZ</t>
    <phoneticPr fontId="10" type="noConversion"/>
  </si>
  <si>
    <t>数字认证</t>
    <phoneticPr fontId="10" type="noConversion"/>
  </si>
  <si>
    <t>300580.SZ</t>
    <phoneticPr fontId="10" type="noConversion"/>
  </si>
  <si>
    <t>贝斯特</t>
    <phoneticPr fontId="10" type="noConversion"/>
  </si>
  <si>
    <t>300581.SZ</t>
    <phoneticPr fontId="10" type="noConversion"/>
  </si>
  <si>
    <t>晨曦航空</t>
    <phoneticPr fontId="10" type="noConversion"/>
  </si>
  <si>
    <t>300582.SZ</t>
    <phoneticPr fontId="10" type="noConversion"/>
  </si>
  <si>
    <t>英飞特</t>
    <phoneticPr fontId="10" type="noConversion"/>
  </si>
  <si>
    <t>300583.SZ</t>
    <phoneticPr fontId="10" type="noConversion"/>
  </si>
  <si>
    <t>赛托生物</t>
    <phoneticPr fontId="10" type="noConversion"/>
  </si>
  <si>
    <t>300584.SZ</t>
    <phoneticPr fontId="10" type="noConversion"/>
  </si>
  <si>
    <t>海辰药业</t>
    <phoneticPr fontId="10" type="noConversion"/>
  </si>
  <si>
    <t>300585.SZ</t>
    <phoneticPr fontId="10" type="noConversion"/>
  </si>
  <si>
    <t>奥联电子</t>
    <phoneticPr fontId="10" type="noConversion"/>
  </si>
  <si>
    <t>300586.SZ</t>
    <phoneticPr fontId="10" type="noConversion"/>
  </si>
  <si>
    <t>美联新材</t>
    <phoneticPr fontId="10" type="noConversion"/>
  </si>
  <si>
    <t>300587.SZ</t>
    <phoneticPr fontId="10" type="noConversion"/>
  </si>
  <si>
    <t>天铁股份</t>
    <phoneticPr fontId="10" type="noConversion"/>
  </si>
  <si>
    <t>300588.SZ</t>
    <phoneticPr fontId="10" type="noConversion"/>
  </si>
  <si>
    <t>熙菱信息</t>
    <phoneticPr fontId="10" type="noConversion"/>
  </si>
  <si>
    <t>300589.SZ</t>
    <phoneticPr fontId="10" type="noConversion"/>
  </si>
  <si>
    <t>江龙船艇</t>
    <phoneticPr fontId="10" type="noConversion"/>
  </si>
  <si>
    <t>300590.SZ</t>
    <phoneticPr fontId="10" type="noConversion"/>
  </si>
  <si>
    <t>移为通信</t>
    <phoneticPr fontId="10" type="noConversion"/>
  </si>
  <si>
    <t>300591.SZ</t>
    <phoneticPr fontId="10" type="noConversion"/>
  </si>
  <si>
    <t>万里马</t>
    <phoneticPr fontId="10" type="noConversion"/>
  </si>
  <si>
    <t>300592.SZ</t>
    <phoneticPr fontId="10" type="noConversion"/>
  </si>
  <si>
    <t>华凯创意</t>
    <phoneticPr fontId="10" type="noConversion"/>
  </si>
  <si>
    <t>300593.SZ</t>
    <phoneticPr fontId="10" type="noConversion"/>
  </si>
  <si>
    <t>新雷能</t>
    <phoneticPr fontId="10" type="noConversion"/>
  </si>
  <si>
    <t>300595.SZ</t>
    <phoneticPr fontId="10" type="noConversion"/>
  </si>
  <si>
    <t>欧普康视</t>
    <phoneticPr fontId="10" type="noConversion"/>
  </si>
  <si>
    <t>300596.SZ</t>
    <phoneticPr fontId="10" type="noConversion"/>
  </si>
  <si>
    <t>利安隆</t>
    <phoneticPr fontId="10" type="noConversion"/>
  </si>
  <si>
    <t>300597.SZ</t>
    <phoneticPr fontId="10" type="noConversion"/>
  </si>
  <si>
    <t>N吉大</t>
    <phoneticPr fontId="10" type="noConversion"/>
  </si>
  <si>
    <t>300598.SZ</t>
    <phoneticPr fontId="10" type="noConversion"/>
  </si>
  <si>
    <t>诚迈科技</t>
    <phoneticPr fontId="10" type="noConversion"/>
  </si>
  <si>
    <t>300599.SZ</t>
    <phoneticPr fontId="10" type="noConversion"/>
  </si>
  <si>
    <t>N雄塑</t>
    <phoneticPr fontId="10" type="noConversion"/>
  </si>
  <si>
    <t>600000.SH</t>
    <phoneticPr fontId="10" type="noConversion"/>
  </si>
  <si>
    <t>浦发银行</t>
    <phoneticPr fontId="10" type="noConversion"/>
  </si>
  <si>
    <t>600004.SH</t>
    <phoneticPr fontId="10" type="noConversion"/>
  </si>
  <si>
    <t>白云机场</t>
    <phoneticPr fontId="10" type="noConversion"/>
  </si>
  <si>
    <t>600005.SH</t>
    <phoneticPr fontId="10" type="noConversion"/>
  </si>
  <si>
    <t>武钢股份</t>
    <phoneticPr fontId="10" type="noConversion"/>
  </si>
  <si>
    <t>600006.SH</t>
    <phoneticPr fontId="10" type="noConversion"/>
  </si>
  <si>
    <t>东风汽车</t>
    <phoneticPr fontId="10" type="noConversion"/>
  </si>
  <si>
    <t>600007.SH</t>
    <phoneticPr fontId="10" type="noConversion"/>
  </si>
  <si>
    <t>中国国贸</t>
    <phoneticPr fontId="10" type="noConversion"/>
  </si>
  <si>
    <t>600008.SH</t>
    <phoneticPr fontId="10" type="noConversion"/>
  </si>
  <si>
    <t>首创股份</t>
    <phoneticPr fontId="10" type="noConversion"/>
  </si>
  <si>
    <t>600009.SH</t>
    <phoneticPr fontId="10" type="noConversion"/>
  </si>
  <si>
    <t>上海机场</t>
    <phoneticPr fontId="10" type="noConversion"/>
  </si>
  <si>
    <t>600010.SH</t>
    <phoneticPr fontId="10" type="noConversion"/>
  </si>
  <si>
    <t>包钢股份</t>
    <phoneticPr fontId="10" type="noConversion"/>
  </si>
  <si>
    <t>600011.SH</t>
    <phoneticPr fontId="10" type="noConversion"/>
  </si>
  <si>
    <t>华能国际</t>
    <phoneticPr fontId="10" type="noConversion"/>
  </si>
  <si>
    <t>600012.SH</t>
    <phoneticPr fontId="10" type="noConversion"/>
  </si>
  <si>
    <t>皖通高速</t>
    <phoneticPr fontId="10" type="noConversion"/>
  </si>
  <si>
    <t>600015.SH</t>
    <phoneticPr fontId="10" type="noConversion"/>
  </si>
  <si>
    <t>华夏银行</t>
    <phoneticPr fontId="10" type="noConversion"/>
  </si>
  <si>
    <t>600016.SH</t>
    <phoneticPr fontId="10" type="noConversion"/>
  </si>
  <si>
    <t>民生银行</t>
    <phoneticPr fontId="10" type="noConversion"/>
  </si>
  <si>
    <t>600017.SH</t>
    <phoneticPr fontId="10" type="noConversion"/>
  </si>
  <si>
    <t>日照港</t>
    <phoneticPr fontId="10" type="noConversion"/>
  </si>
  <si>
    <t>600018.SH</t>
    <phoneticPr fontId="10" type="noConversion"/>
  </si>
  <si>
    <t>上港集团</t>
    <phoneticPr fontId="10" type="noConversion"/>
  </si>
  <si>
    <t>600019.SH</t>
    <phoneticPr fontId="10" type="noConversion"/>
  </si>
  <si>
    <t>宝钢股份</t>
    <phoneticPr fontId="10" type="noConversion"/>
  </si>
  <si>
    <t>600020.SH</t>
    <phoneticPr fontId="10" type="noConversion"/>
  </si>
  <si>
    <t>中原高速</t>
    <phoneticPr fontId="10" type="noConversion"/>
  </si>
  <si>
    <t>600021.SH</t>
    <phoneticPr fontId="10" type="noConversion"/>
  </si>
  <si>
    <t>上海电力</t>
    <phoneticPr fontId="10" type="noConversion"/>
  </si>
  <si>
    <t>600022.SH</t>
    <phoneticPr fontId="10" type="noConversion"/>
  </si>
  <si>
    <t>山东钢铁</t>
    <phoneticPr fontId="10" type="noConversion"/>
  </si>
  <si>
    <t>600023.SH</t>
    <phoneticPr fontId="10" type="noConversion"/>
  </si>
  <si>
    <t>浙能电力</t>
    <phoneticPr fontId="10" type="noConversion"/>
  </si>
  <si>
    <t>600026.SH</t>
    <phoneticPr fontId="10" type="noConversion"/>
  </si>
  <si>
    <t>中远海能</t>
    <phoneticPr fontId="10" type="noConversion"/>
  </si>
  <si>
    <t>600027.SH</t>
    <phoneticPr fontId="10" type="noConversion"/>
  </si>
  <si>
    <t>华电国际</t>
    <phoneticPr fontId="10" type="noConversion"/>
  </si>
  <si>
    <t>600028.SH</t>
    <phoneticPr fontId="10" type="noConversion"/>
  </si>
  <si>
    <t>中国石化</t>
    <phoneticPr fontId="10" type="noConversion"/>
  </si>
  <si>
    <t>600029.SH</t>
    <phoneticPr fontId="10" type="noConversion"/>
  </si>
  <si>
    <t>南方航空</t>
    <phoneticPr fontId="10" type="noConversion"/>
  </si>
  <si>
    <t>600030.SH</t>
    <phoneticPr fontId="10" type="noConversion"/>
  </si>
  <si>
    <t>中信证券</t>
    <phoneticPr fontId="10" type="noConversion"/>
  </si>
  <si>
    <t>600031.SH</t>
    <phoneticPr fontId="10" type="noConversion"/>
  </si>
  <si>
    <t>三一重工</t>
    <phoneticPr fontId="10" type="noConversion"/>
  </si>
  <si>
    <t>600033.SH</t>
    <phoneticPr fontId="10" type="noConversion"/>
  </si>
  <si>
    <t>福建高速</t>
    <phoneticPr fontId="10" type="noConversion"/>
  </si>
  <si>
    <t>600035.SH</t>
    <phoneticPr fontId="10" type="noConversion"/>
  </si>
  <si>
    <t>楚天高速</t>
    <phoneticPr fontId="10" type="noConversion"/>
  </si>
  <si>
    <t>600036.SH</t>
    <phoneticPr fontId="10" type="noConversion"/>
  </si>
  <si>
    <t>招商银行</t>
    <phoneticPr fontId="10" type="noConversion"/>
  </si>
  <si>
    <t>600037.SH</t>
    <phoneticPr fontId="10" type="noConversion"/>
  </si>
  <si>
    <t>歌华有线</t>
    <phoneticPr fontId="10" type="noConversion"/>
  </si>
  <si>
    <t>600038.SH</t>
    <phoneticPr fontId="10" type="noConversion"/>
  </si>
  <si>
    <t>中直股份</t>
    <phoneticPr fontId="10" type="noConversion"/>
  </si>
  <si>
    <t>600039.SH</t>
    <phoneticPr fontId="10" type="noConversion"/>
  </si>
  <si>
    <t>四川路桥</t>
    <phoneticPr fontId="10" type="noConversion"/>
  </si>
  <si>
    <t>600048.SH</t>
    <phoneticPr fontId="10" type="noConversion"/>
  </si>
  <si>
    <t>保利地产</t>
    <phoneticPr fontId="10" type="noConversion"/>
  </si>
  <si>
    <t>600050.SH</t>
    <phoneticPr fontId="10" type="noConversion"/>
  </si>
  <si>
    <t>中国联通</t>
    <phoneticPr fontId="10" type="noConversion"/>
  </si>
  <si>
    <t>600051.SH</t>
    <phoneticPr fontId="10" type="noConversion"/>
  </si>
  <si>
    <t>宁波联合</t>
    <phoneticPr fontId="10" type="noConversion"/>
  </si>
  <si>
    <t>600052.SH</t>
    <phoneticPr fontId="10" type="noConversion"/>
  </si>
  <si>
    <t>浙江广厦</t>
    <phoneticPr fontId="10" type="noConversion"/>
  </si>
  <si>
    <t>600053.SH</t>
    <phoneticPr fontId="10" type="noConversion"/>
  </si>
  <si>
    <t>九鼎投资</t>
    <phoneticPr fontId="10" type="noConversion"/>
  </si>
  <si>
    <t>600054.SH</t>
    <phoneticPr fontId="10" type="noConversion"/>
  </si>
  <si>
    <t>黄山旅游</t>
    <phoneticPr fontId="10" type="noConversion"/>
  </si>
  <si>
    <t>600055.SH</t>
    <phoneticPr fontId="10" type="noConversion"/>
  </si>
  <si>
    <t>万东医疗</t>
    <phoneticPr fontId="10" type="noConversion"/>
  </si>
  <si>
    <t>600056.SH</t>
    <phoneticPr fontId="10" type="noConversion"/>
  </si>
  <si>
    <t>中国医药</t>
    <phoneticPr fontId="10" type="noConversion"/>
  </si>
  <si>
    <t>600057.SH</t>
    <phoneticPr fontId="10" type="noConversion"/>
  </si>
  <si>
    <t>象屿股份</t>
    <phoneticPr fontId="10" type="noConversion"/>
  </si>
  <si>
    <t>600058.SH</t>
    <phoneticPr fontId="10" type="noConversion"/>
  </si>
  <si>
    <t>五矿发展</t>
    <phoneticPr fontId="10" type="noConversion"/>
  </si>
  <si>
    <t>600059.SH</t>
    <phoneticPr fontId="10" type="noConversion"/>
  </si>
  <si>
    <t>古越龙山</t>
    <phoneticPr fontId="10" type="noConversion"/>
  </si>
  <si>
    <t>600060.SH</t>
    <phoneticPr fontId="10" type="noConversion"/>
  </si>
  <si>
    <t>海信电器</t>
    <phoneticPr fontId="10" type="noConversion"/>
  </si>
  <si>
    <t>600061.SH</t>
    <phoneticPr fontId="10" type="noConversion"/>
  </si>
  <si>
    <t>国投安信</t>
    <phoneticPr fontId="10" type="noConversion"/>
  </si>
  <si>
    <t>600062.SH</t>
    <phoneticPr fontId="10" type="noConversion"/>
  </si>
  <si>
    <t>华润双鹤</t>
    <phoneticPr fontId="10" type="noConversion"/>
  </si>
  <si>
    <t>600063.SH</t>
    <phoneticPr fontId="10" type="noConversion"/>
  </si>
  <si>
    <t>皖维高新</t>
    <phoneticPr fontId="10" type="noConversion"/>
  </si>
  <si>
    <t>600064.SH</t>
    <phoneticPr fontId="10" type="noConversion"/>
  </si>
  <si>
    <t>南京高科</t>
    <phoneticPr fontId="10" type="noConversion"/>
  </si>
  <si>
    <t>600066.SH</t>
    <phoneticPr fontId="10" type="noConversion"/>
  </si>
  <si>
    <t>宇通客车</t>
    <phoneticPr fontId="10" type="noConversion"/>
  </si>
  <si>
    <t>600067.SH</t>
    <phoneticPr fontId="10" type="noConversion"/>
  </si>
  <si>
    <t>冠城大通</t>
    <phoneticPr fontId="10" type="noConversion"/>
  </si>
  <si>
    <t>600068.SH</t>
    <phoneticPr fontId="10" type="noConversion"/>
  </si>
  <si>
    <t>葛洲坝</t>
    <phoneticPr fontId="10" type="noConversion"/>
  </si>
  <si>
    <t>600069.SH</t>
    <phoneticPr fontId="10" type="noConversion"/>
  </si>
  <si>
    <t>银鸽投资</t>
    <phoneticPr fontId="10" type="noConversion"/>
  </si>
  <si>
    <t>600070.SH</t>
    <phoneticPr fontId="10" type="noConversion"/>
  </si>
  <si>
    <t>浙江富润</t>
    <phoneticPr fontId="10" type="noConversion"/>
  </si>
  <si>
    <t>600071.SH</t>
    <phoneticPr fontId="10" type="noConversion"/>
  </si>
  <si>
    <t>凤凰光学</t>
    <phoneticPr fontId="10" type="noConversion"/>
  </si>
  <si>
    <t>600072.SH</t>
    <phoneticPr fontId="10" type="noConversion"/>
  </si>
  <si>
    <t>钢构工程</t>
    <phoneticPr fontId="10" type="noConversion"/>
  </si>
  <si>
    <t>600073.SH</t>
    <phoneticPr fontId="10" type="noConversion"/>
  </si>
  <si>
    <t>上海梅林</t>
    <phoneticPr fontId="10" type="noConversion"/>
  </si>
  <si>
    <t>600074.SH</t>
    <phoneticPr fontId="10" type="noConversion"/>
  </si>
  <si>
    <t>保千里</t>
    <phoneticPr fontId="10" type="noConversion"/>
  </si>
  <si>
    <t>600075.SH</t>
    <phoneticPr fontId="10" type="noConversion"/>
  </si>
  <si>
    <t>新疆天业</t>
    <phoneticPr fontId="10" type="noConversion"/>
  </si>
  <si>
    <t>600076.SH</t>
    <phoneticPr fontId="10" type="noConversion"/>
  </si>
  <si>
    <t>康欣新材</t>
    <phoneticPr fontId="10" type="noConversion"/>
  </si>
  <si>
    <t>600077.SH</t>
    <phoneticPr fontId="10" type="noConversion"/>
  </si>
  <si>
    <t>宋都股份</t>
    <phoneticPr fontId="10" type="noConversion"/>
  </si>
  <si>
    <t>600078.SH</t>
    <phoneticPr fontId="10" type="noConversion"/>
  </si>
  <si>
    <t>澄星股份</t>
    <phoneticPr fontId="10" type="noConversion"/>
  </si>
  <si>
    <t>600079.SH</t>
    <phoneticPr fontId="10" type="noConversion"/>
  </si>
  <si>
    <t>人福医药</t>
    <phoneticPr fontId="10" type="noConversion"/>
  </si>
  <si>
    <t>600080.SH</t>
    <phoneticPr fontId="10" type="noConversion"/>
  </si>
  <si>
    <t>金花股份</t>
    <phoneticPr fontId="10" type="noConversion"/>
  </si>
  <si>
    <t>600081.SH</t>
    <phoneticPr fontId="10" type="noConversion"/>
  </si>
  <si>
    <t>东风科技</t>
    <phoneticPr fontId="10" type="noConversion"/>
  </si>
  <si>
    <t>600082.SH</t>
    <phoneticPr fontId="10" type="noConversion"/>
  </si>
  <si>
    <t>海泰发展</t>
    <phoneticPr fontId="10" type="noConversion"/>
  </si>
  <si>
    <t>600083.SH</t>
    <phoneticPr fontId="10" type="noConversion"/>
  </si>
  <si>
    <t>博信股份</t>
    <phoneticPr fontId="10" type="noConversion"/>
  </si>
  <si>
    <t>600084.SH</t>
    <phoneticPr fontId="10" type="noConversion"/>
  </si>
  <si>
    <t>中葡股份</t>
    <phoneticPr fontId="10" type="noConversion"/>
  </si>
  <si>
    <t>600085.SH</t>
    <phoneticPr fontId="10" type="noConversion"/>
  </si>
  <si>
    <t>同仁堂</t>
    <phoneticPr fontId="10" type="noConversion"/>
  </si>
  <si>
    <t>600086.SH</t>
    <phoneticPr fontId="10" type="noConversion"/>
  </si>
  <si>
    <t>东方金钰</t>
    <phoneticPr fontId="10" type="noConversion"/>
  </si>
  <si>
    <t>600088.SH</t>
    <phoneticPr fontId="10" type="noConversion"/>
  </si>
  <si>
    <t>中视传媒</t>
    <phoneticPr fontId="10" type="noConversion"/>
  </si>
  <si>
    <t>600089.SH</t>
    <phoneticPr fontId="10" type="noConversion"/>
  </si>
  <si>
    <t>特变电工</t>
    <phoneticPr fontId="10" type="noConversion"/>
  </si>
  <si>
    <t>600090.SH</t>
    <phoneticPr fontId="10" type="noConversion"/>
  </si>
  <si>
    <t>同济堂</t>
    <phoneticPr fontId="10" type="noConversion"/>
  </si>
  <si>
    <t>600091.SH</t>
    <phoneticPr fontId="10" type="noConversion"/>
  </si>
  <si>
    <t>ST明科</t>
    <phoneticPr fontId="10" type="noConversion"/>
  </si>
  <si>
    <t>600093.SH</t>
    <phoneticPr fontId="10" type="noConversion"/>
  </si>
  <si>
    <t>禾嘉股份</t>
    <phoneticPr fontId="10" type="noConversion"/>
  </si>
  <si>
    <t>600094.SH</t>
    <phoneticPr fontId="10" type="noConversion"/>
  </si>
  <si>
    <t>大名城</t>
    <phoneticPr fontId="10" type="noConversion"/>
  </si>
  <si>
    <t>600095.SH</t>
    <phoneticPr fontId="10" type="noConversion"/>
  </si>
  <si>
    <t>哈高科</t>
    <phoneticPr fontId="10" type="noConversion"/>
  </si>
  <si>
    <t>600096.SH</t>
    <phoneticPr fontId="10" type="noConversion"/>
  </si>
  <si>
    <t>云天化</t>
    <phoneticPr fontId="10" type="noConversion"/>
  </si>
  <si>
    <t>600097.SH</t>
    <phoneticPr fontId="10" type="noConversion"/>
  </si>
  <si>
    <t>开创国际</t>
    <phoneticPr fontId="10" type="noConversion"/>
  </si>
  <si>
    <t>600098.SH</t>
    <phoneticPr fontId="10" type="noConversion"/>
  </si>
  <si>
    <t>广州发展</t>
    <phoneticPr fontId="10" type="noConversion"/>
  </si>
  <si>
    <t>600099.SH</t>
    <phoneticPr fontId="10" type="noConversion"/>
  </si>
  <si>
    <t>林海股份</t>
    <phoneticPr fontId="10" type="noConversion"/>
  </si>
  <si>
    <t>600100.SH</t>
    <phoneticPr fontId="10" type="noConversion"/>
  </si>
  <si>
    <t>同方股份</t>
    <phoneticPr fontId="10" type="noConversion"/>
  </si>
  <si>
    <t>600101.SH</t>
    <phoneticPr fontId="10" type="noConversion"/>
  </si>
  <si>
    <t>明星电力</t>
    <phoneticPr fontId="10" type="noConversion"/>
  </si>
  <si>
    <t>600103.SH</t>
    <phoneticPr fontId="10" type="noConversion"/>
  </si>
  <si>
    <t>青山纸业</t>
    <phoneticPr fontId="10" type="noConversion"/>
  </si>
  <si>
    <t>600104.SH</t>
    <phoneticPr fontId="10" type="noConversion"/>
  </si>
  <si>
    <t>上汽集团</t>
    <phoneticPr fontId="10" type="noConversion"/>
  </si>
  <si>
    <t>600105.SH</t>
    <phoneticPr fontId="10" type="noConversion"/>
  </si>
  <si>
    <t>永鼎股份</t>
    <phoneticPr fontId="10" type="noConversion"/>
  </si>
  <si>
    <t>600106.SH</t>
    <phoneticPr fontId="10" type="noConversion"/>
  </si>
  <si>
    <t>重庆路桥</t>
    <phoneticPr fontId="10" type="noConversion"/>
  </si>
  <si>
    <t>600107.SH</t>
    <phoneticPr fontId="10" type="noConversion"/>
  </si>
  <si>
    <t>美尔雅</t>
    <phoneticPr fontId="10" type="noConversion"/>
  </si>
  <si>
    <t>600108.SH</t>
    <phoneticPr fontId="10" type="noConversion"/>
  </si>
  <si>
    <t>亚盛集团</t>
    <phoneticPr fontId="10" type="noConversion"/>
  </si>
  <si>
    <t>600109.SH</t>
    <phoneticPr fontId="10" type="noConversion"/>
  </si>
  <si>
    <t>国金证券</t>
    <phoneticPr fontId="10" type="noConversion"/>
  </si>
  <si>
    <t>600110.SH</t>
    <phoneticPr fontId="10" type="noConversion"/>
  </si>
  <si>
    <t>诺德股份</t>
    <phoneticPr fontId="10" type="noConversion"/>
  </si>
  <si>
    <t>600111.SH</t>
    <phoneticPr fontId="10" type="noConversion"/>
  </si>
  <si>
    <t>北方稀土</t>
    <phoneticPr fontId="10" type="noConversion"/>
  </si>
  <si>
    <t>600112.SH</t>
    <phoneticPr fontId="10" type="noConversion"/>
  </si>
  <si>
    <t>天成控股</t>
    <phoneticPr fontId="10" type="noConversion"/>
  </si>
  <si>
    <t>600113.SH</t>
    <phoneticPr fontId="10" type="noConversion"/>
  </si>
  <si>
    <t>浙江东日</t>
    <phoneticPr fontId="10" type="noConversion"/>
  </si>
  <si>
    <t>600114.SH</t>
    <phoneticPr fontId="10" type="noConversion"/>
  </si>
  <si>
    <t>东睦股份</t>
    <phoneticPr fontId="10" type="noConversion"/>
  </si>
  <si>
    <t>600115.SH</t>
    <phoneticPr fontId="10" type="noConversion"/>
  </si>
  <si>
    <t>东方航空</t>
    <phoneticPr fontId="10" type="noConversion"/>
  </si>
  <si>
    <t>600116.SH</t>
    <phoneticPr fontId="10" type="noConversion"/>
  </si>
  <si>
    <t>三峡水利</t>
    <phoneticPr fontId="10" type="noConversion"/>
  </si>
  <si>
    <t>600117.SH</t>
    <phoneticPr fontId="10" type="noConversion"/>
  </si>
  <si>
    <t>西宁特钢</t>
    <phoneticPr fontId="10" type="noConversion"/>
  </si>
  <si>
    <t>600118.SH</t>
    <phoneticPr fontId="10" type="noConversion"/>
  </si>
  <si>
    <t>中国卫星</t>
    <phoneticPr fontId="10" type="noConversion"/>
  </si>
  <si>
    <t>600119.SH</t>
    <phoneticPr fontId="10" type="noConversion"/>
  </si>
  <si>
    <t>长江投资</t>
    <phoneticPr fontId="10" type="noConversion"/>
  </si>
  <si>
    <t>600120.SH</t>
    <phoneticPr fontId="10" type="noConversion"/>
  </si>
  <si>
    <t>浙江东方</t>
    <phoneticPr fontId="10" type="noConversion"/>
  </si>
  <si>
    <t>600121.SH</t>
    <phoneticPr fontId="10" type="noConversion"/>
  </si>
  <si>
    <t>郑州煤电</t>
    <phoneticPr fontId="10" type="noConversion"/>
  </si>
  <si>
    <t>600122.SH</t>
    <phoneticPr fontId="10" type="noConversion"/>
  </si>
  <si>
    <t>宏图高科</t>
    <phoneticPr fontId="10" type="noConversion"/>
  </si>
  <si>
    <t>600123.SH</t>
    <phoneticPr fontId="10" type="noConversion"/>
  </si>
  <si>
    <t>兰花科创</t>
    <phoneticPr fontId="10" type="noConversion"/>
  </si>
  <si>
    <t>600125.SH</t>
    <phoneticPr fontId="10" type="noConversion"/>
  </si>
  <si>
    <t>铁龙物流</t>
    <phoneticPr fontId="10" type="noConversion"/>
  </si>
  <si>
    <t>600126.SH</t>
    <phoneticPr fontId="10" type="noConversion"/>
  </si>
  <si>
    <t>杭钢股份</t>
    <phoneticPr fontId="10" type="noConversion"/>
  </si>
  <si>
    <t>600127.SH</t>
    <phoneticPr fontId="10" type="noConversion"/>
  </si>
  <si>
    <t>金健米业</t>
    <phoneticPr fontId="10" type="noConversion"/>
  </si>
  <si>
    <t>600128.SH</t>
    <phoneticPr fontId="10" type="noConversion"/>
  </si>
  <si>
    <t>弘业股份</t>
    <phoneticPr fontId="10" type="noConversion"/>
  </si>
  <si>
    <t>600129.SH</t>
    <phoneticPr fontId="10" type="noConversion"/>
  </si>
  <si>
    <t>太极集团</t>
    <phoneticPr fontId="10" type="noConversion"/>
  </si>
  <si>
    <t>600130.SH</t>
    <phoneticPr fontId="10" type="noConversion"/>
  </si>
  <si>
    <t>波导股份</t>
    <phoneticPr fontId="10" type="noConversion"/>
  </si>
  <si>
    <t>600131.SH</t>
    <phoneticPr fontId="10" type="noConversion"/>
  </si>
  <si>
    <t>岷江水电</t>
    <phoneticPr fontId="10" type="noConversion"/>
  </si>
  <si>
    <t>600132.SH</t>
    <phoneticPr fontId="10" type="noConversion"/>
  </si>
  <si>
    <t>重庆啤酒</t>
    <phoneticPr fontId="10" type="noConversion"/>
  </si>
  <si>
    <t>600133.SH</t>
    <phoneticPr fontId="10" type="noConversion"/>
  </si>
  <si>
    <t>东湖高新</t>
    <phoneticPr fontId="10" type="noConversion"/>
  </si>
  <si>
    <t>600135.SH</t>
    <phoneticPr fontId="10" type="noConversion"/>
  </si>
  <si>
    <t>乐凯胶片</t>
    <phoneticPr fontId="10" type="noConversion"/>
  </si>
  <si>
    <t>600136.SH</t>
    <phoneticPr fontId="10" type="noConversion"/>
  </si>
  <si>
    <t>当代明诚</t>
    <phoneticPr fontId="10" type="noConversion"/>
  </si>
  <si>
    <t>600137.SH</t>
    <phoneticPr fontId="10" type="noConversion"/>
  </si>
  <si>
    <t>浪莎股份</t>
    <phoneticPr fontId="10" type="noConversion"/>
  </si>
  <si>
    <t>600138.SH</t>
    <phoneticPr fontId="10" type="noConversion"/>
  </si>
  <si>
    <t>中青旅</t>
    <phoneticPr fontId="10" type="noConversion"/>
  </si>
  <si>
    <t>600139.SH</t>
    <phoneticPr fontId="10" type="noConversion"/>
  </si>
  <si>
    <t>西部资源</t>
    <phoneticPr fontId="10" type="noConversion"/>
  </si>
  <si>
    <t>600141.SH</t>
    <phoneticPr fontId="10" type="noConversion"/>
  </si>
  <si>
    <t>兴发集团</t>
    <phoneticPr fontId="10" type="noConversion"/>
  </si>
  <si>
    <t>600143.SH</t>
    <phoneticPr fontId="10" type="noConversion"/>
  </si>
  <si>
    <t>金发科技</t>
    <phoneticPr fontId="10" type="noConversion"/>
  </si>
  <si>
    <t>600145.SH</t>
    <phoneticPr fontId="10" type="noConversion"/>
  </si>
  <si>
    <t>*ST新亿</t>
    <phoneticPr fontId="10" type="noConversion"/>
  </si>
  <si>
    <t>600146.SH</t>
    <phoneticPr fontId="10" type="noConversion"/>
  </si>
  <si>
    <t>商赢环球</t>
    <phoneticPr fontId="10" type="noConversion"/>
  </si>
  <si>
    <t>600148.SH</t>
    <phoneticPr fontId="10" type="noConversion"/>
  </si>
  <si>
    <t>长春一东</t>
    <phoneticPr fontId="10" type="noConversion"/>
  </si>
  <si>
    <t>600149.SH</t>
    <phoneticPr fontId="10" type="noConversion"/>
  </si>
  <si>
    <t>廊坊发展</t>
    <phoneticPr fontId="10" type="noConversion"/>
  </si>
  <si>
    <t>600150.SH</t>
    <phoneticPr fontId="10" type="noConversion"/>
  </si>
  <si>
    <t>中国船舶</t>
    <phoneticPr fontId="10" type="noConversion"/>
  </si>
  <si>
    <t>600151.SH</t>
    <phoneticPr fontId="10" type="noConversion"/>
  </si>
  <si>
    <t>航天机电</t>
    <phoneticPr fontId="10" type="noConversion"/>
  </si>
  <si>
    <t>600152.SH</t>
    <phoneticPr fontId="10" type="noConversion"/>
  </si>
  <si>
    <t>维科精华</t>
    <phoneticPr fontId="10" type="noConversion"/>
  </si>
  <si>
    <t>600153.SH</t>
    <phoneticPr fontId="10" type="noConversion"/>
  </si>
  <si>
    <t>建发股份</t>
    <phoneticPr fontId="10" type="noConversion"/>
  </si>
  <si>
    <t>600155.SH</t>
    <phoneticPr fontId="10" type="noConversion"/>
  </si>
  <si>
    <t>宝硕股份</t>
    <phoneticPr fontId="10" type="noConversion"/>
  </si>
  <si>
    <t>600156.SH</t>
    <phoneticPr fontId="10" type="noConversion"/>
  </si>
  <si>
    <t>华升股份</t>
    <phoneticPr fontId="10" type="noConversion"/>
  </si>
  <si>
    <t>600157.SH</t>
    <phoneticPr fontId="10" type="noConversion"/>
  </si>
  <si>
    <t>永泰能源</t>
    <phoneticPr fontId="10" type="noConversion"/>
  </si>
  <si>
    <t>600158.SH</t>
    <phoneticPr fontId="10" type="noConversion"/>
  </si>
  <si>
    <t>中体产业</t>
    <phoneticPr fontId="10" type="noConversion"/>
  </si>
  <si>
    <t>600159.SH</t>
    <phoneticPr fontId="10" type="noConversion"/>
  </si>
  <si>
    <t>大龙地产</t>
    <phoneticPr fontId="10" type="noConversion"/>
  </si>
  <si>
    <t>600160.SH</t>
    <phoneticPr fontId="10" type="noConversion"/>
  </si>
  <si>
    <t>巨化股份</t>
    <phoneticPr fontId="10" type="noConversion"/>
  </si>
  <si>
    <t>600161.SH</t>
    <phoneticPr fontId="10" type="noConversion"/>
  </si>
  <si>
    <t>天坛生物</t>
    <phoneticPr fontId="10" type="noConversion"/>
  </si>
  <si>
    <t>600162.SH</t>
    <phoneticPr fontId="10" type="noConversion"/>
  </si>
  <si>
    <t>香江控股</t>
    <phoneticPr fontId="10" type="noConversion"/>
  </si>
  <si>
    <t>600163.SH</t>
    <phoneticPr fontId="10" type="noConversion"/>
  </si>
  <si>
    <t>中闽能源</t>
    <phoneticPr fontId="10" type="noConversion"/>
  </si>
  <si>
    <t>600165.SH</t>
    <phoneticPr fontId="10" type="noConversion"/>
  </si>
  <si>
    <t>新日恒力</t>
    <phoneticPr fontId="10" type="noConversion"/>
  </si>
  <si>
    <t>600166.SH</t>
    <phoneticPr fontId="10" type="noConversion"/>
  </si>
  <si>
    <t>福田汽车</t>
    <phoneticPr fontId="10" type="noConversion"/>
  </si>
  <si>
    <t>600167.SH</t>
    <phoneticPr fontId="10" type="noConversion"/>
  </si>
  <si>
    <t>联美控股</t>
    <phoneticPr fontId="10" type="noConversion"/>
  </si>
  <si>
    <t>600168.SH</t>
    <phoneticPr fontId="10" type="noConversion"/>
  </si>
  <si>
    <t>武汉控股</t>
    <phoneticPr fontId="10" type="noConversion"/>
  </si>
  <si>
    <t>600169.SH</t>
    <phoneticPr fontId="10" type="noConversion"/>
  </si>
  <si>
    <t>太原重工</t>
    <phoneticPr fontId="10" type="noConversion"/>
  </si>
  <si>
    <t>600170.SH</t>
    <phoneticPr fontId="10" type="noConversion"/>
  </si>
  <si>
    <t>上海建工</t>
    <phoneticPr fontId="10" type="noConversion"/>
  </si>
  <si>
    <t>600171.SH</t>
    <phoneticPr fontId="10" type="noConversion"/>
  </si>
  <si>
    <t>上海贝岭</t>
    <phoneticPr fontId="10" type="noConversion"/>
  </si>
  <si>
    <t>600172.SH</t>
    <phoneticPr fontId="10" type="noConversion"/>
  </si>
  <si>
    <t>黄河旋风</t>
    <phoneticPr fontId="10" type="noConversion"/>
  </si>
  <si>
    <t>600173.SH</t>
    <phoneticPr fontId="10" type="noConversion"/>
  </si>
  <si>
    <t>卧龙地产</t>
    <phoneticPr fontId="10" type="noConversion"/>
  </si>
  <si>
    <t>600175.SH</t>
    <phoneticPr fontId="10" type="noConversion"/>
  </si>
  <si>
    <t>美都能源</t>
    <phoneticPr fontId="10" type="noConversion"/>
  </si>
  <si>
    <t>600176.SH</t>
    <phoneticPr fontId="10" type="noConversion"/>
  </si>
  <si>
    <t>中国巨石</t>
    <phoneticPr fontId="10" type="noConversion"/>
  </si>
  <si>
    <t>600177.SH</t>
    <phoneticPr fontId="10" type="noConversion"/>
  </si>
  <si>
    <t>雅戈尔</t>
    <phoneticPr fontId="10" type="noConversion"/>
  </si>
  <si>
    <t>600178.SH</t>
    <phoneticPr fontId="10" type="noConversion"/>
  </si>
  <si>
    <t>东安动力</t>
    <phoneticPr fontId="10" type="noConversion"/>
  </si>
  <si>
    <t>600179.SH</t>
    <phoneticPr fontId="10" type="noConversion"/>
  </si>
  <si>
    <t>安通控股</t>
    <phoneticPr fontId="10" type="noConversion"/>
  </si>
  <si>
    <t>600180.SH</t>
    <phoneticPr fontId="10" type="noConversion"/>
  </si>
  <si>
    <t>瑞茂通</t>
    <phoneticPr fontId="10" type="noConversion"/>
  </si>
  <si>
    <t>600182.SH</t>
    <phoneticPr fontId="10" type="noConversion"/>
  </si>
  <si>
    <t>S佳通</t>
    <phoneticPr fontId="10" type="noConversion"/>
  </si>
  <si>
    <t>600183.SH</t>
    <phoneticPr fontId="10" type="noConversion"/>
  </si>
  <si>
    <t>生益科技</t>
    <phoneticPr fontId="10" type="noConversion"/>
  </si>
  <si>
    <t>600184.SH</t>
    <phoneticPr fontId="10" type="noConversion"/>
  </si>
  <si>
    <t>光电股份</t>
    <phoneticPr fontId="10" type="noConversion"/>
  </si>
  <si>
    <t>600185.SH</t>
    <phoneticPr fontId="10" type="noConversion"/>
  </si>
  <si>
    <t>格力地产</t>
    <phoneticPr fontId="10" type="noConversion"/>
  </si>
  <si>
    <t>600186.SH</t>
    <phoneticPr fontId="10" type="noConversion"/>
  </si>
  <si>
    <t>莲花健康</t>
    <phoneticPr fontId="10" type="noConversion"/>
  </si>
  <si>
    <t>600187.SH</t>
    <phoneticPr fontId="10" type="noConversion"/>
  </si>
  <si>
    <t>国中水务</t>
    <phoneticPr fontId="10" type="noConversion"/>
  </si>
  <si>
    <t>600188.SH</t>
    <phoneticPr fontId="10" type="noConversion"/>
  </si>
  <si>
    <t>兖州煤业</t>
    <phoneticPr fontId="10" type="noConversion"/>
  </si>
  <si>
    <t>600189.SH</t>
    <phoneticPr fontId="10" type="noConversion"/>
  </si>
  <si>
    <t>吉林森工</t>
    <phoneticPr fontId="10" type="noConversion"/>
  </si>
  <si>
    <t>600190.SH</t>
    <phoneticPr fontId="10" type="noConversion"/>
  </si>
  <si>
    <t>锦州港</t>
    <phoneticPr fontId="10" type="noConversion"/>
  </si>
  <si>
    <t>600191.SH</t>
    <phoneticPr fontId="10" type="noConversion"/>
  </si>
  <si>
    <t>华资实业</t>
    <phoneticPr fontId="10" type="noConversion"/>
  </si>
  <si>
    <t>600192.SH</t>
    <phoneticPr fontId="10" type="noConversion"/>
  </si>
  <si>
    <t>长城电工</t>
    <phoneticPr fontId="10" type="noConversion"/>
  </si>
  <si>
    <t>600193.SH</t>
    <phoneticPr fontId="10" type="noConversion"/>
  </si>
  <si>
    <t>创兴资源</t>
    <phoneticPr fontId="10" type="noConversion"/>
  </si>
  <si>
    <t>600195.SH</t>
    <phoneticPr fontId="10" type="noConversion"/>
  </si>
  <si>
    <t>中牧股份</t>
    <phoneticPr fontId="10" type="noConversion"/>
  </si>
  <si>
    <t>600196.SH</t>
    <phoneticPr fontId="10" type="noConversion"/>
  </si>
  <si>
    <t>复星医药</t>
    <phoneticPr fontId="10" type="noConversion"/>
  </si>
  <si>
    <t>600197.SH</t>
    <phoneticPr fontId="10" type="noConversion"/>
  </si>
  <si>
    <t>伊力特</t>
    <phoneticPr fontId="10" type="noConversion"/>
  </si>
  <si>
    <t>600198.SH</t>
    <phoneticPr fontId="10" type="noConversion"/>
  </si>
  <si>
    <t>大唐电信</t>
    <phoneticPr fontId="10" type="noConversion"/>
  </si>
  <si>
    <t>600199.SH</t>
    <phoneticPr fontId="10" type="noConversion"/>
  </si>
  <si>
    <t>金种子酒</t>
    <phoneticPr fontId="10" type="noConversion"/>
  </si>
  <si>
    <t>600200.SH</t>
    <phoneticPr fontId="10" type="noConversion"/>
  </si>
  <si>
    <t>江苏吴中</t>
    <phoneticPr fontId="10" type="noConversion"/>
  </si>
  <si>
    <t>600201.SH</t>
    <phoneticPr fontId="10" type="noConversion"/>
  </si>
  <si>
    <t>生物股份</t>
    <phoneticPr fontId="10" type="noConversion"/>
  </si>
  <si>
    <t>600202.SH</t>
    <phoneticPr fontId="10" type="noConversion"/>
  </si>
  <si>
    <t>哈空调</t>
    <phoneticPr fontId="10" type="noConversion"/>
  </si>
  <si>
    <t>600203.SH</t>
    <phoneticPr fontId="10" type="noConversion"/>
  </si>
  <si>
    <t>福日电子</t>
    <phoneticPr fontId="10" type="noConversion"/>
  </si>
  <si>
    <t>600206.SH</t>
    <phoneticPr fontId="10" type="noConversion"/>
  </si>
  <si>
    <t>有研新材</t>
    <phoneticPr fontId="10" type="noConversion"/>
  </si>
  <si>
    <t>600207.SH</t>
    <phoneticPr fontId="10" type="noConversion"/>
  </si>
  <si>
    <t>安彩高科</t>
    <phoneticPr fontId="10" type="noConversion"/>
  </si>
  <si>
    <t>600208.SH</t>
    <phoneticPr fontId="10" type="noConversion"/>
  </si>
  <si>
    <t>新湖中宝</t>
    <phoneticPr fontId="10" type="noConversion"/>
  </si>
  <si>
    <t>600209.SH</t>
    <phoneticPr fontId="10" type="noConversion"/>
  </si>
  <si>
    <t>罗顿发展</t>
    <phoneticPr fontId="10" type="noConversion"/>
  </si>
  <si>
    <t>600210.SH</t>
    <phoneticPr fontId="10" type="noConversion"/>
  </si>
  <si>
    <t>紫江企业</t>
    <phoneticPr fontId="10" type="noConversion"/>
  </si>
  <si>
    <t>600211.SH</t>
    <phoneticPr fontId="10" type="noConversion"/>
  </si>
  <si>
    <t>西藏药业</t>
    <phoneticPr fontId="10" type="noConversion"/>
  </si>
  <si>
    <t>600212.SH</t>
    <phoneticPr fontId="10" type="noConversion"/>
  </si>
  <si>
    <t>*ST江泉</t>
    <phoneticPr fontId="10" type="noConversion"/>
  </si>
  <si>
    <t>600213.SH</t>
    <phoneticPr fontId="10" type="noConversion"/>
  </si>
  <si>
    <t>亚星客车</t>
    <phoneticPr fontId="10" type="noConversion"/>
  </si>
  <si>
    <t>600215.SH</t>
    <phoneticPr fontId="10" type="noConversion"/>
  </si>
  <si>
    <t>长春经开</t>
    <phoneticPr fontId="10" type="noConversion"/>
  </si>
  <si>
    <t>600216.SH</t>
    <phoneticPr fontId="10" type="noConversion"/>
  </si>
  <si>
    <t>浙江医药</t>
    <phoneticPr fontId="10" type="noConversion"/>
  </si>
  <si>
    <t>600217.SH</t>
    <phoneticPr fontId="10" type="noConversion"/>
  </si>
  <si>
    <t>中再资环</t>
    <phoneticPr fontId="10" type="noConversion"/>
  </si>
  <si>
    <t>600218.SH</t>
    <phoneticPr fontId="10" type="noConversion"/>
  </si>
  <si>
    <t>全柴动力</t>
    <phoneticPr fontId="10" type="noConversion"/>
  </si>
  <si>
    <t>600219.SH</t>
    <phoneticPr fontId="10" type="noConversion"/>
  </si>
  <si>
    <t>南山铝业</t>
    <phoneticPr fontId="10" type="noConversion"/>
  </si>
  <si>
    <t>600220.SH</t>
    <phoneticPr fontId="10" type="noConversion"/>
  </si>
  <si>
    <t>江苏阳光</t>
    <phoneticPr fontId="10" type="noConversion"/>
  </si>
  <si>
    <t>600221.SH</t>
    <phoneticPr fontId="10" type="noConversion"/>
  </si>
  <si>
    <t>海南航空</t>
    <phoneticPr fontId="10" type="noConversion"/>
  </si>
  <si>
    <t>600222.SH</t>
    <phoneticPr fontId="10" type="noConversion"/>
  </si>
  <si>
    <t>太龙药业</t>
    <phoneticPr fontId="10" type="noConversion"/>
  </si>
  <si>
    <t>600223.SH</t>
    <phoneticPr fontId="10" type="noConversion"/>
  </si>
  <si>
    <t>鲁商置业</t>
    <phoneticPr fontId="10" type="noConversion"/>
  </si>
  <si>
    <t>600225.SH</t>
    <phoneticPr fontId="10" type="noConversion"/>
  </si>
  <si>
    <t>天津松江</t>
    <phoneticPr fontId="10" type="noConversion"/>
  </si>
  <si>
    <t>600226.SH</t>
    <phoneticPr fontId="10" type="noConversion"/>
  </si>
  <si>
    <t>升华拜克</t>
    <phoneticPr fontId="10" type="noConversion"/>
  </si>
  <si>
    <t>600227.SH</t>
    <phoneticPr fontId="10" type="noConversion"/>
  </si>
  <si>
    <t>赤天化</t>
    <phoneticPr fontId="10" type="noConversion"/>
  </si>
  <si>
    <t>600228.SH</t>
    <phoneticPr fontId="10" type="noConversion"/>
  </si>
  <si>
    <t>昌九生化</t>
    <phoneticPr fontId="10" type="noConversion"/>
  </si>
  <si>
    <t>600229.SH</t>
    <phoneticPr fontId="10" type="noConversion"/>
  </si>
  <si>
    <t>城市传媒</t>
    <phoneticPr fontId="10" type="noConversion"/>
  </si>
  <si>
    <t>600230.SH</t>
    <phoneticPr fontId="10" type="noConversion"/>
  </si>
  <si>
    <t>*ST沧大</t>
    <phoneticPr fontId="10" type="noConversion"/>
  </si>
  <si>
    <t>600231.SH</t>
    <phoneticPr fontId="10" type="noConversion"/>
  </si>
  <si>
    <t>凌钢股份</t>
    <phoneticPr fontId="10" type="noConversion"/>
  </si>
  <si>
    <t>600232.SH</t>
    <phoneticPr fontId="10" type="noConversion"/>
  </si>
  <si>
    <t>金鹰股份</t>
    <phoneticPr fontId="10" type="noConversion"/>
  </si>
  <si>
    <t>600233.SH</t>
    <phoneticPr fontId="10" type="noConversion"/>
  </si>
  <si>
    <t>圆通速递</t>
    <phoneticPr fontId="10" type="noConversion"/>
  </si>
  <si>
    <t>600234.SH</t>
    <phoneticPr fontId="10" type="noConversion"/>
  </si>
  <si>
    <t>*ST山水</t>
    <phoneticPr fontId="10" type="noConversion"/>
  </si>
  <si>
    <t>600235.SH</t>
    <phoneticPr fontId="10" type="noConversion"/>
  </si>
  <si>
    <t>民丰特纸</t>
    <phoneticPr fontId="10" type="noConversion"/>
  </si>
  <si>
    <t>600236.SH</t>
    <phoneticPr fontId="10" type="noConversion"/>
  </si>
  <si>
    <t>桂冠电力</t>
    <phoneticPr fontId="10" type="noConversion"/>
  </si>
  <si>
    <t>600237.SH</t>
    <phoneticPr fontId="10" type="noConversion"/>
  </si>
  <si>
    <t>铜峰电子</t>
    <phoneticPr fontId="10" type="noConversion"/>
  </si>
  <si>
    <t>600238.SH</t>
    <phoneticPr fontId="10" type="noConversion"/>
  </si>
  <si>
    <t>海南椰岛</t>
    <phoneticPr fontId="10" type="noConversion"/>
  </si>
  <si>
    <t>600239.SH</t>
    <phoneticPr fontId="10" type="noConversion"/>
  </si>
  <si>
    <t>云南城投</t>
    <phoneticPr fontId="10" type="noConversion"/>
  </si>
  <si>
    <t>600240.SH</t>
    <phoneticPr fontId="10" type="noConversion"/>
  </si>
  <si>
    <t>华业资本</t>
    <phoneticPr fontId="10" type="noConversion"/>
  </si>
  <si>
    <t>600241.SH</t>
    <phoneticPr fontId="10" type="noConversion"/>
  </si>
  <si>
    <t>时代万恒</t>
    <phoneticPr fontId="10" type="noConversion"/>
  </si>
  <si>
    <t>600242.SH</t>
    <phoneticPr fontId="10" type="noConversion"/>
  </si>
  <si>
    <t>中昌数据</t>
    <phoneticPr fontId="10" type="noConversion"/>
  </si>
  <si>
    <t>600243.SH</t>
    <phoneticPr fontId="10" type="noConversion"/>
  </si>
  <si>
    <t>青海华鼎</t>
    <phoneticPr fontId="10" type="noConversion"/>
  </si>
  <si>
    <t>600246.SH</t>
    <phoneticPr fontId="10" type="noConversion"/>
  </si>
  <si>
    <t>万通地产</t>
    <phoneticPr fontId="10" type="noConversion"/>
  </si>
  <si>
    <t>600247.SH</t>
    <phoneticPr fontId="10" type="noConversion"/>
  </si>
  <si>
    <t>ST成城</t>
    <phoneticPr fontId="10" type="noConversion"/>
  </si>
  <si>
    <t>600248.SH</t>
    <phoneticPr fontId="10" type="noConversion"/>
  </si>
  <si>
    <t>延长化建</t>
    <phoneticPr fontId="10" type="noConversion"/>
  </si>
  <si>
    <t>600249.SH</t>
    <phoneticPr fontId="10" type="noConversion"/>
  </si>
  <si>
    <t>两面针</t>
    <phoneticPr fontId="10" type="noConversion"/>
  </si>
  <si>
    <t>600250.SH</t>
    <phoneticPr fontId="10" type="noConversion"/>
  </si>
  <si>
    <t>南纺股份</t>
    <phoneticPr fontId="10" type="noConversion"/>
  </si>
  <si>
    <t>600251.SH</t>
    <phoneticPr fontId="10" type="noConversion"/>
  </si>
  <si>
    <t>冠农股份</t>
    <phoneticPr fontId="10" type="noConversion"/>
  </si>
  <si>
    <t>600252.SH</t>
    <phoneticPr fontId="10" type="noConversion"/>
  </si>
  <si>
    <t>中恒集团</t>
    <phoneticPr fontId="10" type="noConversion"/>
  </si>
  <si>
    <t>600255.SH</t>
    <phoneticPr fontId="10" type="noConversion"/>
  </si>
  <si>
    <t>鑫科材料</t>
    <phoneticPr fontId="10" type="noConversion"/>
  </si>
  <si>
    <t>600256.SH</t>
    <phoneticPr fontId="10" type="noConversion"/>
  </si>
  <si>
    <t>广汇能源</t>
    <phoneticPr fontId="10" type="noConversion"/>
  </si>
  <si>
    <t>600257.SH</t>
    <phoneticPr fontId="10" type="noConversion"/>
  </si>
  <si>
    <t>大湖股份</t>
    <phoneticPr fontId="10" type="noConversion"/>
  </si>
  <si>
    <t>600258.SH</t>
    <phoneticPr fontId="10" type="noConversion"/>
  </si>
  <si>
    <t>首旅酒店</t>
    <phoneticPr fontId="10" type="noConversion"/>
  </si>
  <si>
    <t>600259.SH</t>
    <phoneticPr fontId="10" type="noConversion"/>
  </si>
  <si>
    <t>广晟有色</t>
    <phoneticPr fontId="10" type="noConversion"/>
  </si>
  <si>
    <t>600260.SH</t>
    <phoneticPr fontId="10" type="noConversion"/>
  </si>
  <si>
    <t>凯乐科技</t>
    <phoneticPr fontId="10" type="noConversion"/>
  </si>
  <si>
    <t>600261.SH</t>
    <phoneticPr fontId="10" type="noConversion"/>
  </si>
  <si>
    <t>阳光照明</t>
    <phoneticPr fontId="10" type="noConversion"/>
  </si>
  <si>
    <t>600262.SH</t>
    <phoneticPr fontId="10" type="noConversion"/>
  </si>
  <si>
    <t>北方股份</t>
    <phoneticPr fontId="10" type="noConversion"/>
  </si>
  <si>
    <t>600265.SH</t>
    <phoneticPr fontId="10" type="noConversion"/>
  </si>
  <si>
    <t>*ST景谷</t>
    <phoneticPr fontId="10" type="noConversion"/>
  </si>
  <si>
    <t>600266.SH</t>
    <phoneticPr fontId="10" type="noConversion"/>
  </si>
  <si>
    <t>北京城建</t>
    <phoneticPr fontId="10" type="noConversion"/>
  </si>
  <si>
    <t>600267.SH</t>
    <phoneticPr fontId="10" type="noConversion"/>
  </si>
  <si>
    <t>海正药业</t>
    <phoneticPr fontId="10" type="noConversion"/>
  </si>
  <si>
    <t>600268.SH</t>
    <phoneticPr fontId="10" type="noConversion"/>
  </si>
  <si>
    <t>国电南自</t>
    <phoneticPr fontId="10" type="noConversion"/>
  </si>
  <si>
    <t>600269.SH</t>
    <phoneticPr fontId="10" type="noConversion"/>
  </si>
  <si>
    <t>赣粤高速</t>
    <phoneticPr fontId="10" type="noConversion"/>
  </si>
  <si>
    <t>600270.SH</t>
    <phoneticPr fontId="10" type="noConversion"/>
  </si>
  <si>
    <t>外运发展</t>
    <phoneticPr fontId="10" type="noConversion"/>
  </si>
  <si>
    <t>600271.SH</t>
    <phoneticPr fontId="10" type="noConversion"/>
  </si>
  <si>
    <t>航天信息</t>
    <phoneticPr fontId="10" type="noConversion"/>
  </si>
  <si>
    <t>600272.SH</t>
    <phoneticPr fontId="10" type="noConversion"/>
  </si>
  <si>
    <t>开开实业</t>
    <phoneticPr fontId="10" type="noConversion"/>
  </si>
  <si>
    <t>600273.SH</t>
    <phoneticPr fontId="10" type="noConversion"/>
  </si>
  <si>
    <t>嘉化能源</t>
    <phoneticPr fontId="10" type="noConversion"/>
  </si>
  <si>
    <t>600275.SH</t>
    <phoneticPr fontId="10" type="noConversion"/>
  </si>
  <si>
    <t>武昌鱼</t>
    <phoneticPr fontId="10" type="noConversion"/>
  </si>
  <si>
    <t>600276.SH</t>
    <phoneticPr fontId="10" type="noConversion"/>
  </si>
  <si>
    <t>恒瑞医药</t>
    <phoneticPr fontId="10" type="noConversion"/>
  </si>
  <si>
    <t>600277.SH</t>
    <phoneticPr fontId="10" type="noConversion"/>
  </si>
  <si>
    <t>亿利洁能</t>
    <phoneticPr fontId="10" type="noConversion"/>
  </si>
  <si>
    <t>600278.SH</t>
    <phoneticPr fontId="10" type="noConversion"/>
  </si>
  <si>
    <t>东方创业</t>
    <phoneticPr fontId="10" type="noConversion"/>
  </si>
  <si>
    <t>600279.SH</t>
    <phoneticPr fontId="10" type="noConversion"/>
  </si>
  <si>
    <t>重庆港九</t>
    <phoneticPr fontId="10" type="noConversion"/>
  </si>
  <si>
    <t>600280.SH</t>
    <phoneticPr fontId="10" type="noConversion"/>
  </si>
  <si>
    <t>中央商场</t>
    <phoneticPr fontId="10" type="noConversion"/>
  </si>
  <si>
    <t>600281.SH</t>
    <phoneticPr fontId="10" type="noConversion"/>
  </si>
  <si>
    <t>太化股份</t>
    <phoneticPr fontId="10" type="noConversion"/>
  </si>
  <si>
    <t>600282.SH</t>
    <phoneticPr fontId="10" type="noConversion"/>
  </si>
  <si>
    <t>南钢股份</t>
    <phoneticPr fontId="10" type="noConversion"/>
  </si>
  <si>
    <t>600283.SH</t>
    <phoneticPr fontId="10" type="noConversion"/>
  </si>
  <si>
    <t>钱江水利</t>
    <phoneticPr fontId="10" type="noConversion"/>
  </si>
  <si>
    <t>600284.SH</t>
    <phoneticPr fontId="10" type="noConversion"/>
  </si>
  <si>
    <t>浦东建设</t>
    <phoneticPr fontId="10" type="noConversion"/>
  </si>
  <si>
    <t>600285.SH</t>
    <phoneticPr fontId="10" type="noConversion"/>
  </si>
  <si>
    <t>羚锐制药</t>
    <phoneticPr fontId="10" type="noConversion"/>
  </si>
  <si>
    <t>600287.SH</t>
    <phoneticPr fontId="10" type="noConversion"/>
  </si>
  <si>
    <t>江苏舜天</t>
    <phoneticPr fontId="10" type="noConversion"/>
  </si>
  <si>
    <t>600288.SH</t>
    <phoneticPr fontId="10" type="noConversion"/>
  </si>
  <si>
    <t>大恒科技</t>
    <phoneticPr fontId="10" type="noConversion"/>
  </si>
  <si>
    <t>600289.SH</t>
    <phoneticPr fontId="10" type="noConversion"/>
  </si>
  <si>
    <t>亿阳信通</t>
    <phoneticPr fontId="10" type="noConversion"/>
  </si>
  <si>
    <t>600290.SH</t>
    <phoneticPr fontId="10" type="noConversion"/>
  </si>
  <si>
    <t>华仪电气</t>
    <phoneticPr fontId="10" type="noConversion"/>
  </si>
  <si>
    <t>600291.SH</t>
    <phoneticPr fontId="10" type="noConversion"/>
  </si>
  <si>
    <t>西水股份</t>
    <phoneticPr fontId="10" type="noConversion"/>
  </si>
  <si>
    <t>600292.SH</t>
    <phoneticPr fontId="10" type="noConversion"/>
  </si>
  <si>
    <t>远达环保</t>
    <phoneticPr fontId="10" type="noConversion"/>
  </si>
  <si>
    <t>600293.SH</t>
    <phoneticPr fontId="10" type="noConversion"/>
  </si>
  <si>
    <t>三峡新材</t>
    <phoneticPr fontId="10" type="noConversion"/>
  </si>
  <si>
    <t>600295.SH</t>
    <phoneticPr fontId="10" type="noConversion"/>
  </si>
  <si>
    <t>鄂尔多斯</t>
    <phoneticPr fontId="10" type="noConversion"/>
  </si>
  <si>
    <t>600297.SH</t>
    <phoneticPr fontId="10" type="noConversion"/>
  </si>
  <si>
    <t>广汇汽车</t>
    <phoneticPr fontId="10" type="noConversion"/>
  </si>
  <si>
    <t>600298.SH</t>
    <phoneticPr fontId="10" type="noConversion"/>
  </si>
  <si>
    <t>安琪酵母</t>
    <phoneticPr fontId="10" type="noConversion"/>
  </si>
  <si>
    <t>600299.SH</t>
    <phoneticPr fontId="10" type="noConversion"/>
  </si>
  <si>
    <t>安迪苏</t>
    <phoneticPr fontId="10" type="noConversion"/>
  </si>
  <si>
    <t>600300.SH</t>
    <phoneticPr fontId="10" type="noConversion"/>
  </si>
  <si>
    <t>维维股份</t>
    <phoneticPr fontId="10" type="noConversion"/>
  </si>
  <si>
    <t>600301.SH</t>
    <phoneticPr fontId="10" type="noConversion"/>
  </si>
  <si>
    <t>*ST南化</t>
    <phoneticPr fontId="10" type="noConversion"/>
  </si>
  <si>
    <t>600302.SH</t>
    <phoneticPr fontId="10" type="noConversion"/>
  </si>
  <si>
    <t>标准股份</t>
    <phoneticPr fontId="10" type="noConversion"/>
  </si>
  <si>
    <t>600303.SH</t>
    <phoneticPr fontId="10" type="noConversion"/>
  </si>
  <si>
    <t>曙光股份</t>
    <phoneticPr fontId="10" type="noConversion"/>
  </si>
  <si>
    <t>600305.SH</t>
    <phoneticPr fontId="10" type="noConversion"/>
  </si>
  <si>
    <t>恒顺醋业</t>
    <phoneticPr fontId="10" type="noConversion"/>
  </si>
  <si>
    <t>600306.SH</t>
    <phoneticPr fontId="10" type="noConversion"/>
  </si>
  <si>
    <t>*ST商城</t>
    <phoneticPr fontId="10" type="noConversion"/>
  </si>
  <si>
    <t>600307.SH</t>
    <phoneticPr fontId="10" type="noConversion"/>
  </si>
  <si>
    <t>酒钢宏兴</t>
    <phoneticPr fontId="10" type="noConversion"/>
  </si>
  <si>
    <t>600308.SH</t>
    <phoneticPr fontId="10" type="noConversion"/>
  </si>
  <si>
    <t>华泰股份</t>
    <phoneticPr fontId="10" type="noConversion"/>
  </si>
  <si>
    <t>600309.SH</t>
    <phoneticPr fontId="10" type="noConversion"/>
  </si>
  <si>
    <t>万华化学</t>
    <phoneticPr fontId="10" type="noConversion"/>
  </si>
  <si>
    <t>600310.SH</t>
    <phoneticPr fontId="10" type="noConversion"/>
  </si>
  <si>
    <t>桂东电力</t>
    <phoneticPr fontId="10" type="noConversion"/>
  </si>
  <si>
    <t>600311.SH</t>
    <phoneticPr fontId="10" type="noConversion"/>
  </si>
  <si>
    <t>荣华实业</t>
    <phoneticPr fontId="10" type="noConversion"/>
  </si>
  <si>
    <t>600312.SH</t>
    <phoneticPr fontId="10" type="noConversion"/>
  </si>
  <si>
    <t>平高电气</t>
    <phoneticPr fontId="10" type="noConversion"/>
  </si>
  <si>
    <t>600313.SH</t>
    <phoneticPr fontId="10" type="noConversion"/>
  </si>
  <si>
    <t>农发种业</t>
    <phoneticPr fontId="10" type="noConversion"/>
  </si>
  <si>
    <t>600315.SH</t>
    <phoneticPr fontId="10" type="noConversion"/>
  </si>
  <si>
    <t>上海家化</t>
    <phoneticPr fontId="10" type="noConversion"/>
  </si>
  <si>
    <t>600316.SH</t>
    <phoneticPr fontId="10" type="noConversion"/>
  </si>
  <si>
    <t>洪都航空</t>
    <phoneticPr fontId="10" type="noConversion"/>
  </si>
  <si>
    <t>600317.SH</t>
    <phoneticPr fontId="10" type="noConversion"/>
  </si>
  <si>
    <t>营口港</t>
    <phoneticPr fontId="10" type="noConversion"/>
  </si>
  <si>
    <t>600318.SH</t>
    <phoneticPr fontId="10" type="noConversion"/>
  </si>
  <si>
    <t>新力金融</t>
    <phoneticPr fontId="10" type="noConversion"/>
  </si>
  <si>
    <t>600319.SH</t>
    <phoneticPr fontId="10" type="noConversion"/>
  </si>
  <si>
    <t>*ST亚星</t>
    <phoneticPr fontId="10" type="noConversion"/>
  </si>
  <si>
    <t>600320.SH</t>
    <phoneticPr fontId="10" type="noConversion"/>
  </si>
  <si>
    <t>振华重工</t>
    <phoneticPr fontId="10" type="noConversion"/>
  </si>
  <si>
    <t>600321.SH</t>
    <phoneticPr fontId="10" type="noConversion"/>
  </si>
  <si>
    <t>国栋建设</t>
    <phoneticPr fontId="10" type="noConversion"/>
  </si>
  <si>
    <t>600322.SH</t>
    <phoneticPr fontId="10" type="noConversion"/>
  </si>
  <si>
    <t>天房发展</t>
    <phoneticPr fontId="10" type="noConversion"/>
  </si>
  <si>
    <t>600323.SH</t>
    <phoneticPr fontId="10" type="noConversion"/>
  </si>
  <si>
    <t>瀚蓝环境</t>
    <phoneticPr fontId="10" type="noConversion"/>
  </si>
  <si>
    <t>600325.SH</t>
    <phoneticPr fontId="10" type="noConversion"/>
  </si>
  <si>
    <t>华发股份</t>
    <phoneticPr fontId="10" type="noConversion"/>
  </si>
  <si>
    <t>600326.SH</t>
    <phoneticPr fontId="10" type="noConversion"/>
  </si>
  <si>
    <t>西藏天路</t>
    <phoneticPr fontId="10" type="noConversion"/>
  </si>
  <si>
    <t>600327.SH</t>
    <phoneticPr fontId="10" type="noConversion"/>
  </si>
  <si>
    <t>大东方</t>
    <phoneticPr fontId="10" type="noConversion"/>
  </si>
  <si>
    <t>600328.SH</t>
    <phoneticPr fontId="10" type="noConversion"/>
  </si>
  <si>
    <t>兰太实业</t>
    <phoneticPr fontId="10" type="noConversion"/>
  </si>
  <si>
    <t>600329.SH</t>
    <phoneticPr fontId="10" type="noConversion"/>
  </si>
  <si>
    <t>中新药业</t>
    <phoneticPr fontId="10" type="noConversion"/>
  </si>
  <si>
    <t>600330.SH</t>
    <phoneticPr fontId="10" type="noConversion"/>
  </si>
  <si>
    <t>天通股份</t>
    <phoneticPr fontId="10" type="noConversion"/>
  </si>
  <si>
    <t>600331.SH</t>
    <phoneticPr fontId="10" type="noConversion"/>
  </si>
  <si>
    <t>宏达股份</t>
    <phoneticPr fontId="10" type="noConversion"/>
  </si>
  <si>
    <t>600332.SH</t>
    <phoneticPr fontId="10" type="noConversion"/>
  </si>
  <si>
    <t>白云山</t>
    <phoneticPr fontId="10" type="noConversion"/>
  </si>
  <si>
    <t>600333.SH</t>
    <phoneticPr fontId="10" type="noConversion"/>
  </si>
  <si>
    <t>长春燃气</t>
    <phoneticPr fontId="10" type="noConversion"/>
  </si>
  <si>
    <t>600335.SH</t>
    <phoneticPr fontId="10" type="noConversion"/>
  </si>
  <si>
    <t>国机汽车</t>
    <phoneticPr fontId="10" type="noConversion"/>
  </si>
  <si>
    <t>600336.SH</t>
    <phoneticPr fontId="10" type="noConversion"/>
  </si>
  <si>
    <t>澳柯玛</t>
    <phoneticPr fontId="10" type="noConversion"/>
  </si>
  <si>
    <t>600337.SH</t>
    <phoneticPr fontId="10" type="noConversion"/>
  </si>
  <si>
    <t>美克家居</t>
    <phoneticPr fontId="10" type="noConversion"/>
  </si>
  <si>
    <t>600338.SH</t>
    <phoneticPr fontId="10" type="noConversion"/>
  </si>
  <si>
    <t>西藏珠峰</t>
    <phoneticPr fontId="10" type="noConversion"/>
  </si>
  <si>
    <t>600339.SH</t>
    <phoneticPr fontId="10" type="noConversion"/>
  </si>
  <si>
    <t>*ST天利</t>
    <phoneticPr fontId="10" type="noConversion"/>
  </si>
  <si>
    <t>600340.SH</t>
    <phoneticPr fontId="10" type="noConversion"/>
  </si>
  <si>
    <t>华夏幸福</t>
    <phoneticPr fontId="10" type="noConversion"/>
  </si>
  <si>
    <t>600343.SH</t>
    <phoneticPr fontId="10" type="noConversion"/>
  </si>
  <si>
    <t>航天动力</t>
    <phoneticPr fontId="10" type="noConversion"/>
  </si>
  <si>
    <t>600345.SH</t>
    <phoneticPr fontId="10" type="noConversion"/>
  </si>
  <si>
    <t>长江通信</t>
    <phoneticPr fontId="10" type="noConversion"/>
  </si>
  <si>
    <t>600346.SH</t>
    <phoneticPr fontId="10" type="noConversion"/>
  </si>
  <si>
    <t>恒力股份</t>
    <phoneticPr fontId="10" type="noConversion"/>
  </si>
  <si>
    <t>600348.SH</t>
    <phoneticPr fontId="10" type="noConversion"/>
  </si>
  <si>
    <t>阳泉煤业</t>
    <phoneticPr fontId="10" type="noConversion"/>
  </si>
  <si>
    <t>600350.SH</t>
    <phoneticPr fontId="10" type="noConversion"/>
  </si>
  <si>
    <t>山东高速</t>
    <phoneticPr fontId="10" type="noConversion"/>
  </si>
  <si>
    <t>600351.SH</t>
    <phoneticPr fontId="10" type="noConversion"/>
  </si>
  <si>
    <t>亚宝药业</t>
    <phoneticPr fontId="10" type="noConversion"/>
  </si>
  <si>
    <t>600352.SH</t>
    <phoneticPr fontId="10" type="noConversion"/>
  </si>
  <si>
    <t>浙江龙盛</t>
    <phoneticPr fontId="10" type="noConversion"/>
  </si>
  <si>
    <t>600353.SH</t>
    <phoneticPr fontId="10" type="noConversion"/>
  </si>
  <si>
    <t>旭光股份</t>
    <phoneticPr fontId="10" type="noConversion"/>
  </si>
  <si>
    <t>600354.SH</t>
    <phoneticPr fontId="10" type="noConversion"/>
  </si>
  <si>
    <t>敦煌种业</t>
    <phoneticPr fontId="10" type="noConversion"/>
  </si>
  <si>
    <t>600355.SH</t>
    <phoneticPr fontId="10" type="noConversion"/>
  </si>
  <si>
    <t>精伦电子</t>
    <phoneticPr fontId="10" type="noConversion"/>
  </si>
  <si>
    <t>600356.SH</t>
    <phoneticPr fontId="10" type="noConversion"/>
  </si>
  <si>
    <t>恒丰纸业</t>
    <phoneticPr fontId="10" type="noConversion"/>
  </si>
  <si>
    <t>600358.SH</t>
    <phoneticPr fontId="10" type="noConversion"/>
  </si>
  <si>
    <t>国旅联合</t>
    <phoneticPr fontId="10" type="noConversion"/>
  </si>
  <si>
    <t>600359.SH</t>
    <phoneticPr fontId="10" type="noConversion"/>
  </si>
  <si>
    <t>新农开发</t>
    <phoneticPr fontId="10" type="noConversion"/>
  </si>
  <si>
    <t>600360.SH</t>
    <phoneticPr fontId="10" type="noConversion"/>
  </si>
  <si>
    <t>华微电子</t>
    <phoneticPr fontId="10" type="noConversion"/>
  </si>
  <si>
    <t>600361.SH</t>
    <phoneticPr fontId="10" type="noConversion"/>
  </si>
  <si>
    <t>华联综超</t>
    <phoneticPr fontId="10" type="noConversion"/>
  </si>
  <si>
    <t>600362.SH</t>
    <phoneticPr fontId="10" type="noConversion"/>
  </si>
  <si>
    <t>江西铜业</t>
    <phoneticPr fontId="10" type="noConversion"/>
  </si>
  <si>
    <t>600363.SH</t>
    <phoneticPr fontId="10" type="noConversion"/>
  </si>
  <si>
    <t>联创光电</t>
    <phoneticPr fontId="10" type="noConversion"/>
  </si>
  <si>
    <t>600365.SH</t>
    <phoneticPr fontId="10" type="noConversion"/>
  </si>
  <si>
    <t>通葡股份</t>
    <phoneticPr fontId="10" type="noConversion"/>
  </si>
  <si>
    <t>600366.SH</t>
    <phoneticPr fontId="10" type="noConversion"/>
  </si>
  <si>
    <t>宁波韵升</t>
    <phoneticPr fontId="10" type="noConversion"/>
  </si>
  <si>
    <t>600367.SH</t>
    <phoneticPr fontId="10" type="noConversion"/>
  </si>
  <si>
    <t>红星发展</t>
    <phoneticPr fontId="10" type="noConversion"/>
  </si>
  <si>
    <t>600368.SH</t>
    <phoneticPr fontId="10" type="noConversion"/>
  </si>
  <si>
    <t>五洲交通</t>
    <phoneticPr fontId="10" type="noConversion"/>
  </si>
  <si>
    <t>600369.SH</t>
    <phoneticPr fontId="10" type="noConversion"/>
  </si>
  <si>
    <t>西南证券</t>
    <phoneticPr fontId="10" type="noConversion"/>
  </si>
  <si>
    <t>600370.SH</t>
    <phoneticPr fontId="10" type="noConversion"/>
  </si>
  <si>
    <t>三房巷</t>
    <phoneticPr fontId="10" type="noConversion"/>
  </si>
  <si>
    <t>600371.SH</t>
    <phoneticPr fontId="10" type="noConversion"/>
  </si>
  <si>
    <t>万向德农</t>
    <phoneticPr fontId="10" type="noConversion"/>
  </si>
  <si>
    <t>600372.SH</t>
    <phoneticPr fontId="10" type="noConversion"/>
  </si>
  <si>
    <t>中航电子</t>
    <phoneticPr fontId="10" type="noConversion"/>
  </si>
  <si>
    <t>600373.SH</t>
    <phoneticPr fontId="10" type="noConversion"/>
  </si>
  <si>
    <t>中文传媒</t>
    <phoneticPr fontId="10" type="noConversion"/>
  </si>
  <si>
    <t>600375.SH</t>
    <phoneticPr fontId="10" type="noConversion"/>
  </si>
  <si>
    <t>*ST星马</t>
    <phoneticPr fontId="10" type="noConversion"/>
  </si>
  <si>
    <t>600376.SH</t>
    <phoneticPr fontId="10" type="noConversion"/>
  </si>
  <si>
    <t>首开股份</t>
    <phoneticPr fontId="10" type="noConversion"/>
  </si>
  <si>
    <t>600377.SH</t>
    <phoneticPr fontId="10" type="noConversion"/>
  </si>
  <si>
    <t>宁沪高速</t>
    <phoneticPr fontId="10" type="noConversion"/>
  </si>
  <si>
    <t>600378.SH</t>
    <phoneticPr fontId="10" type="noConversion"/>
  </si>
  <si>
    <t>天科股份</t>
    <phoneticPr fontId="10" type="noConversion"/>
  </si>
  <si>
    <t>600379.SH</t>
    <phoneticPr fontId="10" type="noConversion"/>
  </si>
  <si>
    <t>宝光股份</t>
    <phoneticPr fontId="10" type="noConversion"/>
  </si>
  <si>
    <t>600380.SH</t>
    <phoneticPr fontId="10" type="noConversion"/>
  </si>
  <si>
    <t>健康元</t>
    <phoneticPr fontId="10" type="noConversion"/>
  </si>
  <si>
    <t>600381.SH</t>
    <phoneticPr fontId="10" type="noConversion"/>
  </si>
  <si>
    <t>青海春天</t>
    <phoneticPr fontId="10" type="noConversion"/>
  </si>
  <si>
    <t>600382.SH</t>
    <phoneticPr fontId="10" type="noConversion"/>
  </si>
  <si>
    <t>广东明珠</t>
    <phoneticPr fontId="10" type="noConversion"/>
  </si>
  <si>
    <t>600383.SH</t>
    <phoneticPr fontId="10" type="noConversion"/>
  </si>
  <si>
    <t>金地集团</t>
    <phoneticPr fontId="10" type="noConversion"/>
  </si>
  <si>
    <t>600385.SH</t>
    <phoneticPr fontId="10" type="noConversion"/>
  </si>
  <si>
    <t>山东金泰</t>
    <phoneticPr fontId="10" type="noConversion"/>
  </si>
  <si>
    <t>600386.SH</t>
    <phoneticPr fontId="10" type="noConversion"/>
  </si>
  <si>
    <t>北巴传媒</t>
    <phoneticPr fontId="10" type="noConversion"/>
  </si>
  <si>
    <t>600387.SH</t>
    <phoneticPr fontId="10" type="noConversion"/>
  </si>
  <si>
    <t>海越股份</t>
    <phoneticPr fontId="10" type="noConversion"/>
  </si>
  <si>
    <t>600388.SH</t>
    <phoneticPr fontId="10" type="noConversion"/>
  </si>
  <si>
    <t>龙净环保</t>
    <phoneticPr fontId="10" type="noConversion"/>
  </si>
  <si>
    <t>600389.SH</t>
    <phoneticPr fontId="10" type="noConversion"/>
  </si>
  <si>
    <t>江山股份</t>
    <phoneticPr fontId="10" type="noConversion"/>
  </si>
  <si>
    <t>600390.SH</t>
    <phoneticPr fontId="10" type="noConversion"/>
  </si>
  <si>
    <t>*ST金瑞</t>
    <phoneticPr fontId="10" type="noConversion"/>
  </si>
  <si>
    <t>600391.SH</t>
    <phoneticPr fontId="10" type="noConversion"/>
  </si>
  <si>
    <t>成发科技</t>
    <phoneticPr fontId="10" type="noConversion"/>
  </si>
  <si>
    <t>600392.SH</t>
    <phoneticPr fontId="10" type="noConversion"/>
  </si>
  <si>
    <t>盛和资源</t>
    <phoneticPr fontId="10" type="noConversion"/>
  </si>
  <si>
    <t>600393.SH</t>
    <phoneticPr fontId="10" type="noConversion"/>
  </si>
  <si>
    <t>粤泰股份</t>
    <phoneticPr fontId="10" type="noConversion"/>
  </si>
  <si>
    <t>600395.SH</t>
    <phoneticPr fontId="10" type="noConversion"/>
  </si>
  <si>
    <t>盘江股份</t>
    <phoneticPr fontId="10" type="noConversion"/>
  </si>
  <si>
    <t>600396.SH</t>
    <phoneticPr fontId="10" type="noConversion"/>
  </si>
  <si>
    <t>金山股份</t>
    <phoneticPr fontId="10" type="noConversion"/>
  </si>
  <si>
    <t>600397.SH</t>
    <phoneticPr fontId="10" type="noConversion"/>
  </si>
  <si>
    <t>安源煤业</t>
    <phoneticPr fontId="10" type="noConversion"/>
  </si>
  <si>
    <t>600398.SH</t>
    <phoneticPr fontId="10" type="noConversion"/>
  </si>
  <si>
    <t>海澜之家</t>
    <phoneticPr fontId="10" type="noConversion"/>
  </si>
  <si>
    <t>600399.SH</t>
    <phoneticPr fontId="10" type="noConversion"/>
  </si>
  <si>
    <t>抚顺特钢</t>
    <phoneticPr fontId="10" type="noConversion"/>
  </si>
  <si>
    <t>600400.SH</t>
    <phoneticPr fontId="10" type="noConversion"/>
  </si>
  <si>
    <t>红豆股份</t>
    <phoneticPr fontId="10" type="noConversion"/>
  </si>
  <si>
    <t>600401.SH</t>
    <phoneticPr fontId="10" type="noConversion"/>
  </si>
  <si>
    <t>海润光伏</t>
    <phoneticPr fontId="10" type="noConversion"/>
  </si>
  <si>
    <t>600403.SH</t>
    <phoneticPr fontId="10" type="noConversion"/>
  </si>
  <si>
    <t>大有能源</t>
    <phoneticPr fontId="10" type="noConversion"/>
  </si>
  <si>
    <t>600405.SH</t>
    <phoneticPr fontId="10" type="noConversion"/>
  </si>
  <si>
    <t>动力源</t>
    <phoneticPr fontId="10" type="noConversion"/>
  </si>
  <si>
    <t>600406.SH</t>
    <phoneticPr fontId="10" type="noConversion"/>
  </si>
  <si>
    <t>国电南瑞</t>
    <phoneticPr fontId="10" type="noConversion"/>
  </si>
  <si>
    <t>600408.SH</t>
    <phoneticPr fontId="10" type="noConversion"/>
  </si>
  <si>
    <t>安泰集团</t>
    <phoneticPr fontId="10" type="noConversion"/>
  </si>
  <si>
    <t>600409.SH</t>
    <phoneticPr fontId="10" type="noConversion"/>
  </si>
  <si>
    <t>三友化工</t>
    <phoneticPr fontId="10" type="noConversion"/>
  </si>
  <si>
    <t>600410.SH</t>
    <phoneticPr fontId="10" type="noConversion"/>
  </si>
  <si>
    <t>华胜天成</t>
    <phoneticPr fontId="10" type="noConversion"/>
  </si>
  <si>
    <t>600415.SH</t>
    <phoneticPr fontId="10" type="noConversion"/>
  </si>
  <si>
    <t>小商品城</t>
    <phoneticPr fontId="10" type="noConversion"/>
  </si>
  <si>
    <t>600416.SH</t>
    <phoneticPr fontId="10" type="noConversion"/>
  </si>
  <si>
    <t>湘电股份</t>
    <phoneticPr fontId="10" type="noConversion"/>
  </si>
  <si>
    <t>600418.SH</t>
    <phoneticPr fontId="10" type="noConversion"/>
  </si>
  <si>
    <t>江淮汽车</t>
    <phoneticPr fontId="10" type="noConversion"/>
  </si>
  <si>
    <t>600419.SH</t>
    <phoneticPr fontId="10" type="noConversion"/>
  </si>
  <si>
    <t>天润乳业</t>
    <phoneticPr fontId="10" type="noConversion"/>
  </si>
  <si>
    <t>600420.SH</t>
    <phoneticPr fontId="10" type="noConversion"/>
  </si>
  <si>
    <t>现代制药</t>
    <phoneticPr fontId="10" type="noConversion"/>
  </si>
  <si>
    <t>600421.SH</t>
    <phoneticPr fontId="10" type="noConversion"/>
  </si>
  <si>
    <t>仰帆控股</t>
    <phoneticPr fontId="10" type="noConversion"/>
  </si>
  <si>
    <t>600422.SH</t>
    <phoneticPr fontId="10" type="noConversion"/>
  </si>
  <si>
    <t>昆药集团</t>
    <phoneticPr fontId="10" type="noConversion"/>
  </si>
  <si>
    <t>600423.SH</t>
    <phoneticPr fontId="10" type="noConversion"/>
  </si>
  <si>
    <t>柳化股份</t>
    <phoneticPr fontId="10" type="noConversion"/>
  </si>
  <si>
    <t>600425.SH</t>
    <phoneticPr fontId="10" type="noConversion"/>
  </si>
  <si>
    <t>青松建化</t>
    <phoneticPr fontId="10" type="noConversion"/>
  </si>
  <si>
    <t>600426.SH</t>
    <phoneticPr fontId="10" type="noConversion"/>
  </si>
  <si>
    <t>华鲁恒升</t>
    <phoneticPr fontId="10" type="noConversion"/>
  </si>
  <si>
    <t>600428.SH</t>
    <phoneticPr fontId="10" type="noConversion"/>
  </si>
  <si>
    <t>中远海特</t>
    <phoneticPr fontId="10" type="noConversion"/>
  </si>
  <si>
    <t>600429.SH</t>
    <phoneticPr fontId="10" type="noConversion"/>
  </si>
  <si>
    <t>三元股份</t>
    <phoneticPr fontId="10" type="noConversion"/>
  </si>
  <si>
    <t>600432.SH</t>
    <phoneticPr fontId="10" type="noConversion"/>
  </si>
  <si>
    <t>*ST吉恩</t>
    <phoneticPr fontId="10" type="noConversion"/>
  </si>
  <si>
    <t>600433.SH</t>
    <phoneticPr fontId="10" type="noConversion"/>
  </si>
  <si>
    <t>冠豪高新</t>
    <phoneticPr fontId="10" type="noConversion"/>
  </si>
  <si>
    <t>600435.SH</t>
    <phoneticPr fontId="10" type="noConversion"/>
  </si>
  <si>
    <t>北方导航</t>
    <phoneticPr fontId="10" type="noConversion"/>
  </si>
  <si>
    <t>600436.SH</t>
    <phoneticPr fontId="10" type="noConversion"/>
  </si>
  <si>
    <t>片仔癀</t>
    <phoneticPr fontId="10" type="noConversion"/>
  </si>
  <si>
    <t>600438.SH</t>
    <phoneticPr fontId="10" type="noConversion"/>
  </si>
  <si>
    <t>通威股份</t>
    <phoneticPr fontId="10" type="noConversion"/>
  </si>
  <si>
    <t>600439.SH</t>
    <phoneticPr fontId="10" type="noConversion"/>
  </si>
  <si>
    <t>瑞贝卡</t>
    <phoneticPr fontId="10" type="noConversion"/>
  </si>
  <si>
    <t>600444.SH</t>
    <phoneticPr fontId="10" type="noConversion"/>
  </si>
  <si>
    <t>国机通用</t>
    <phoneticPr fontId="10" type="noConversion"/>
  </si>
  <si>
    <t>600446.SH</t>
    <phoneticPr fontId="10" type="noConversion"/>
  </si>
  <si>
    <t>金证股份</t>
    <phoneticPr fontId="10" type="noConversion"/>
  </si>
  <si>
    <t>600448.SH</t>
    <phoneticPr fontId="10" type="noConversion"/>
  </si>
  <si>
    <t>华纺股份</t>
    <phoneticPr fontId="10" type="noConversion"/>
  </si>
  <si>
    <t>600449.SH</t>
    <phoneticPr fontId="10" type="noConversion"/>
  </si>
  <si>
    <t>宁夏建材</t>
    <phoneticPr fontId="10" type="noConversion"/>
  </si>
  <si>
    <t>600452.SH</t>
    <phoneticPr fontId="10" type="noConversion"/>
  </si>
  <si>
    <t>涪陵电力</t>
    <phoneticPr fontId="10" type="noConversion"/>
  </si>
  <si>
    <t>600455.SH</t>
    <phoneticPr fontId="10" type="noConversion"/>
  </si>
  <si>
    <t>博通股份</t>
    <phoneticPr fontId="10" type="noConversion"/>
  </si>
  <si>
    <t>600456.SH</t>
    <phoneticPr fontId="10" type="noConversion"/>
  </si>
  <si>
    <t>宝钛股份</t>
    <phoneticPr fontId="10" type="noConversion"/>
  </si>
  <si>
    <t>600458.SH</t>
    <phoneticPr fontId="10" type="noConversion"/>
  </si>
  <si>
    <t>时代新材</t>
    <phoneticPr fontId="10" type="noConversion"/>
  </si>
  <si>
    <t>600459.SH</t>
    <phoneticPr fontId="10" type="noConversion"/>
  </si>
  <si>
    <t>贵研铂业</t>
    <phoneticPr fontId="10" type="noConversion"/>
  </si>
  <si>
    <t>600460.SH</t>
    <phoneticPr fontId="10" type="noConversion"/>
  </si>
  <si>
    <t>士兰微</t>
    <phoneticPr fontId="10" type="noConversion"/>
  </si>
  <si>
    <t>600461.SH</t>
    <phoneticPr fontId="10" type="noConversion"/>
  </si>
  <si>
    <t>洪城水业</t>
    <phoneticPr fontId="10" type="noConversion"/>
  </si>
  <si>
    <t>600462.SH</t>
    <phoneticPr fontId="10" type="noConversion"/>
  </si>
  <si>
    <t>九有股份</t>
    <phoneticPr fontId="10" type="noConversion"/>
  </si>
  <si>
    <t>600463.SH</t>
    <phoneticPr fontId="10" type="noConversion"/>
  </si>
  <si>
    <t>空港股份</t>
    <phoneticPr fontId="10" type="noConversion"/>
  </si>
  <si>
    <t>600466.SH</t>
    <phoneticPr fontId="10" type="noConversion"/>
  </si>
  <si>
    <t>蓝光发展</t>
    <phoneticPr fontId="10" type="noConversion"/>
  </si>
  <si>
    <t>600467.SH</t>
    <phoneticPr fontId="10" type="noConversion"/>
  </si>
  <si>
    <t>好当家</t>
    <phoneticPr fontId="10" type="noConversion"/>
  </si>
  <si>
    <t>600468.SH</t>
    <phoneticPr fontId="10" type="noConversion"/>
  </si>
  <si>
    <t>百利电气</t>
    <phoneticPr fontId="10" type="noConversion"/>
  </si>
  <si>
    <t>600469.SH</t>
    <phoneticPr fontId="10" type="noConversion"/>
  </si>
  <si>
    <t>风神股份</t>
    <phoneticPr fontId="10" type="noConversion"/>
  </si>
  <si>
    <t>600470.SH</t>
    <phoneticPr fontId="10" type="noConversion"/>
  </si>
  <si>
    <t>六国化工</t>
    <phoneticPr fontId="10" type="noConversion"/>
  </si>
  <si>
    <t>600475.SH</t>
    <phoneticPr fontId="10" type="noConversion"/>
  </si>
  <si>
    <t>华光股份</t>
    <phoneticPr fontId="10" type="noConversion"/>
  </si>
  <si>
    <t>600476.SH</t>
    <phoneticPr fontId="10" type="noConversion"/>
  </si>
  <si>
    <t>湘邮科技</t>
    <phoneticPr fontId="10" type="noConversion"/>
  </si>
  <si>
    <t>600477.SH</t>
    <phoneticPr fontId="10" type="noConversion"/>
  </si>
  <si>
    <t>杭萧钢构</t>
    <phoneticPr fontId="10" type="noConversion"/>
  </si>
  <si>
    <t>600478.SH</t>
    <phoneticPr fontId="10" type="noConversion"/>
  </si>
  <si>
    <t>科力远</t>
    <phoneticPr fontId="10" type="noConversion"/>
  </si>
  <si>
    <t>600479.SH</t>
    <phoneticPr fontId="10" type="noConversion"/>
  </si>
  <si>
    <t>千金药业</t>
    <phoneticPr fontId="10" type="noConversion"/>
  </si>
  <si>
    <t>600480.SH</t>
    <phoneticPr fontId="10" type="noConversion"/>
  </si>
  <si>
    <t>凌云股份</t>
    <phoneticPr fontId="10" type="noConversion"/>
  </si>
  <si>
    <t>600481.SH</t>
    <phoneticPr fontId="10" type="noConversion"/>
  </si>
  <si>
    <t>双良节能</t>
    <phoneticPr fontId="10" type="noConversion"/>
  </si>
  <si>
    <t>600482.SH</t>
    <phoneticPr fontId="10" type="noConversion"/>
  </si>
  <si>
    <t>中国动力</t>
    <phoneticPr fontId="10" type="noConversion"/>
  </si>
  <si>
    <t>600483.SH</t>
    <phoneticPr fontId="10" type="noConversion"/>
  </si>
  <si>
    <t>福能股份</t>
    <phoneticPr fontId="10" type="noConversion"/>
  </si>
  <si>
    <t>600485.SH</t>
    <phoneticPr fontId="10" type="noConversion"/>
  </si>
  <si>
    <t>信威集团</t>
    <phoneticPr fontId="10" type="noConversion"/>
  </si>
  <si>
    <t>600486.SH</t>
    <phoneticPr fontId="10" type="noConversion"/>
  </si>
  <si>
    <t>扬农化工</t>
    <phoneticPr fontId="10" type="noConversion"/>
  </si>
  <si>
    <t>600487.SH</t>
    <phoneticPr fontId="10" type="noConversion"/>
  </si>
  <si>
    <t>亨通光电</t>
    <phoneticPr fontId="10" type="noConversion"/>
  </si>
  <si>
    <t>600488.SH</t>
    <phoneticPr fontId="10" type="noConversion"/>
  </si>
  <si>
    <t>天药股份</t>
    <phoneticPr fontId="10" type="noConversion"/>
  </si>
  <si>
    <t>600489.SH</t>
    <phoneticPr fontId="10" type="noConversion"/>
  </si>
  <si>
    <t>中金黄金</t>
    <phoneticPr fontId="10" type="noConversion"/>
  </si>
  <si>
    <t>600490.SH</t>
    <phoneticPr fontId="10" type="noConversion"/>
  </si>
  <si>
    <t>鹏欣资源</t>
    <phoneticPr fontId="10" type="noConversion"/>
  </si>
  <si>
    <t>600491.SH</t>
    <phoneticPr fontId="10" type="noConversion"/>
  </si>
  <si>
    <t>龙元建设</t>
    <phoneticPr fontId="10" type="noConversion"/>
  </si>
  <si>
    <t>600493.SH</t>
    <phoneticPr fontId="10" type="noConversion"/>
  </si>
  <si>
    <t>凤竹纺织</t>
    <phoneticPr fontId="10" type="noConversion"/>
  </si>
  <si>
    <t>600495.SH</t>
    <phoneticPr fontId="10" type="noConversion"/>
  </si>
  <si>
    <t>晋西车轴</t>
    <phoneticPr fontId="10" type="noConversion"/>
  </si>
  <si>
    <t>600496.SH</t>
    <phoneticPr fontId="10" type="noConversion"/>
  </si>
  <si>
    <t>精工钢构</t>
    <phoneticPr fontId="10" type="noConversion"/>
  </si>
  <si>
    <t>600497.SH</t>
    <phoneticPr fontId="10" type="noConversion"/>
  </si>
  <si>
    <t>驰宏锌锗</t>
    <phoneticPr fontId="10" type="noConversion"/>
  </si>
  <si>
    <t>600498.SH</t>
    <phoneticPr fontId="10" type="noConversion"/>
  </si>
  <si>
    <t>烽火通信</t>
    <phoneticPr fontId="10" type="noConversion"/>
  </si>
  <si>
    <t>600499.SH</t>
    <phoneticPr fontId="10" type="noConversion"/>
  </si>
  <si>
    <t>科达洁能</t>
    <phoneticPr fontId="10" type="noConversion"/>
  </si>
  <si>
    <t>600500.SH</t>
    <phoneticPr fontId="10" type="noConversion"/>
  </si>
  <si>
    <t>中化国际</t>
    <phoneticPr fontId="10" type="noConversion"/>
  </si>
  <si>
    <t>600501.SH</t>
    <phoneticPr fontId="10" type="noConversion"/>
  </si>
  <si>
    <t>航天晨光</t>
    <phoneticPr fontId="10" type="noConversion"/>
  </si>
  <si>
    <t>600502.SH</t>
    <phoneticPr fontId="10" type="noConversion"/>
  </si>
  <si>
    <t>安徽水利</t>
    <phoneticPr fontId="10" type="noConversion"/>
  </si>
  <si>
    <t>600503.SH</t>
    <phoneticPr fontId="10" type="noConversion"/>
  </si>
  <si>
    <t>华丽家族</t>
    <phoneticPr fontId="10" type="noConversion"/>
  </si>
  <si>
    <t>600505.SH</t>
    <phoneticPr fontId="10" type="noConversion"/>
  </si>
  <si>
    <t>西昌电力</t>
    <phoneticPr fontId="10" type="noConversion"/>
  </si>
  <si>
    <t>600506.SH</t>
    <phoneticPr fontId="10" type="noConversion"/>
  </si>
  <si>
    <t>香梨股份</t>
    <phoneticPr fontId="10" type="noConversion"/>
  </si>
  <si>
    <t>600507.SH</t>
    <phoneticPr fontId="10" type="noConversion"/>
  </si>
  <si>
    <t>方大特钢</t>
    <phoneticPr fontId="10" type="noConversion"/>
  </si>
  <si>
    <t>600508.SH</t>
    <phoneticPr fontId="10" type="noConversion"/>
  </si>
  <si>
    <t>上海能源</t>
    <phoneticPr fontId="10" type="noConversion"/>
  </si>
  <si>
    <t>600509.SH</t>
    <phoneticPr fontId="10" type="noConversion"/>
  </si>
  <si>
    <t>天富能源</t>
    <phoneticPr fontId="10" type="noConversion"/>
  </si>
  <si>
    <t>600510.SH</t>
    <phoneticPr fontId="10" type="noConversion"/>
  </si>
  <si>
    <t>黑牡丹</t>
    <phoneticPr fontId="10" type="noConversion"/>
  </si>
  <si>
    <t>600511.SH</t>
    <phoneticPr fontId="10" type="noConversion"/>
  </si>
  <si>
    <t>国药股份</t>
    <phoneticPr fontId="10" type="noConversion"/>
  </si>
  <si>
    <t>600512.SH</t>
    <phoneticPr fontId="10" type="noConversion"/>
  </si>
  <si>
    <t>腾达建设</t>
    <phoneticPr fontId="10" type="noConversion"/>
  </si>
  <si>
    <t>600513.SH</t>
    <phoneticPr fontId="10" type="noConversion"/>
  </si>
  <si>
    <t>联环药业</t>
    <phoneticPr fontId="10" type="noConversion"/>
  </si>
  <si>
    <t>600515.SH</t>
    <phoneticPr fontId="10" type="noConversion"/>
  </si>
  <si>
    <t>海航基础</t>
    <phoneticPr fontId="10" type="noConversion"/>
  </si>
  <si>
    <t>600516.SH</t>
    <phoneticPr fontId="10" type="noConversion"/>
  </si>
  <si>
    <t>方大炭素</t>
    <phoneticPr fontId="10" type="noConversion"/>
  </si>
  <si>
    <t>600517.SH</t>
    <phoneticPr fontId="10" type="noConversion"/>
  </si>
  <si>
    <t>置信电气</t>
    <phoneticPr fontId="10" type="noConversion"/>
  </si>
  <si>
    <t>600518.SH</t>
    <phoneticPr fontId="10" type="noConversion"/>
  </si>
  <si>
    <t>康美药业</t>
    <phoneticPr fontId="10" type="noConversion"/>
  </si>
  <si>
    <t>600519.SH</t>
    <phoneticPr fontId="10" type="noConversion"/>
  </si>
  <si>
    <t>贵州茅台</t>
    <phoneticPr fontId="10" type="noConversion"/>
  </si>
  <si>
    <t>600520.SH</t>
    <phoneticPr fontId="10" type="noConversion"/>
  </si>
  <si>
    <t>*ST中发</t>
    <phoneticPr fontId="10" type="noConversion"/>
  </si>
  <si>
    <t>600521.SH</t>
    <phoneticPr fontId="10" type="noConversion"/>
  </si>
  <si>
    <t>华海药业</t>
    <phoneticPr fontId="10" type="noConversion"/>
  </si>
  <si>
    <t>600522.SH</t>
    <phoneticPr fontId="10" type="noConversion"/>
  </si>
  <si>
    <t>中天科技</t>
    <phoneticPr fontId="10" type="noConversion"/>
  </si>
  <si>
    <t>600523.SH</t>
    <phoneticPr fontId="10" type="noConversion"/>
  </si>
  <si>
    <t>贵航股份</t>
    <phoneticPr fontId="10" type="noConversion"/>
  </si>
  <si>
    <t>600525.SH</t>
    <phoneticPr fontId="10" type="noConversion"/>
  </si>
  <si>
    <t>长园集团</t>
    <phoneticPr fontId="10" type="noConversion"/>
  </si>
  <si>
    <t>600526.SH</t>
    <phoneticPr fontId="10" type="noConversion"/>
  </si>
  <si>
    <t>菲达环保</t>
    <phoneticPr fontId="10" type="noConversion"/>
  </si>
  <si>
    <t>600527.SH</t>
    <phoneticPr fontId="10" type="noConversion"/>
  </si>
  <si>
    <t>江南高纤</t>
    <phoneticPr fontId="10" type="noConversion"/>
  </si>
  <si>
    <t>600528.SH</t>
    <phoneticPr fontId="10" type="noConversion"/>
  </si>
  <si>
    <t>中铁二局</t>
    <phoneticPr fontId="10" type="noConversion"/>
  </si>
  <si>
    <t>600529.SH</t>
    <phoneticPr fontId="10" type="noConversion"/>
  </si>
  <si>
    <t>山东药玻</t>
    <phoneticPr fontId="10" type="noConversion"/>
  </si>
  <si>
    <t>600530.SH</t>
    <phoneticPr fontId="10" type="noConversion"/>
  </si>
  <si>
    <t>交大昂立</t>
    <phoneticPr fontId="10" type="noConversion"/>
  </si>
  <si>
    <t>600531.SH</t>
    <phoneticPr fontId="10" type="noConversion"/>
  </si>
  <si>
    <t>豫光金铅</t>
    <phoneticPr fontId="10" type="noConversion"/>
  </si>
  <si>
    <t>600532.SH</t>
    <phoneticPr fontId="10" type="noConversion"/>
  </si>
  <si>
    <t>宏达矿业</t>
    <phoneticPr fontId="10" type="noConversion"/>
  </si>
  <si>
    <t>600533.SH</t>
    <phoneticPr fontId="10" type="noConversion"/>
  </si>
  <si>
    <t>栖霞建设</t>
    <phoneticPr fontId="10" type="noConversion"/>
  </si>
  <si>
    <t>600535.SH</t>
    <phoneticPr fontId="10" type="noConversion"/>
  </si>
  <si>
    <t>天士力</t>
    <phoneticPr fontId="10" type="noConversion"/>
  </si>
  <si>
    <t>600536.SH</t>
    <phoneticPr fontId="10" type="noConversion"/>
  </si>
  <si>
    <t>中国软件</t>
    <phoneticPr fontId="10" type="noConversion"/>
  </si>
  <si>
    <t>600537.SH</t>
    <phoneticPr fontId="10" type="noConversion"/>
  </si>
  <si>
    <t>亿晶光电</t>
    <phoneticPr fontId="10" type="noConversion"/>
  </si>
  <si>
    <t>600538.SH</t>
    <phoneticPr fontId="10" type="noConversion"/>
  </si>
  <si>
    <t>国发股份</t>
    <phoneticPr fontId="10" type="noConversion"/>
  </si>
  <si>
    <t>600539.SH</t>
    <phoneticPr fontId="10" type="noConversion"/>
  </si>
  <si>
    <t>ST狮头</t>
    <phoneticPr fontId="10" type="noConversion"/>
  </si>
  <si>
    <t>600540.SH</t>
    <phoneticPr fontId="10" type="noConversion"/>
  </si>
  <si>
    <t>新赛股份</t>
    <phoneticPr fontId="10" type="noConversion"/>
  </si>
  <si>
    <t>600543.SH</t>
    <phoneticPr fontId="10" type="noConversion"/>
  </si>
  <si>
    <t>莫高股份</t>
    <phoneticPr fontId="10" type="noConversion"/>
  </si>
  <si>
    <t>600545.SH</t>
    <phoneticPr fontId="10" type="noConversion"/>
  </si>
  <si>
    <t>新疆城建</t>
    <phoneticPr fontId="10" type="noConversion"/>
  </si>
  <si>
    <t>600546.SH</t>
    <phoneticPr fontId="10" type="noConversion"/>
  </si>
  <si>
    <t>*ST山煤</t>
    <phoneticPr fontId="10" type="noConversion"/>
  </si>
  <si>
    <t>600547.SH</t>
    <phoneticPr fontId="10" type="noConversion"/>
  </si>
  <si>
    <t>山东黄金</t>
    <phoneticPr fontId="10" type="noConversion"/>
  </si>
  <si>
    <t>600548.SH</t>
    <phoneticPr fontId="10" type="noConversion"/>
  </si>
  <si>
    <t>深高速</t>
    <phoneticPr fontId="10" type="noConversion"/>
  </si>
  <si>
    <t>600549.SH</t>
    <phoneticPr fontId="10" type="noConversion"/>
  </si>
  <si>
    <t>厦门钨业</t>
    <phoneticPr fontId="10" type="noConversion"/>
  </si>
  <si>
    <t>600550.SH</t>
    <phoneticPr fontId="10" type="noConversion"/>
  </si>
  <si>
    <t>保变电气</t>
    <phoneticPr fontId="10" type="noConversion"/>
  </si>
  <si>
    <t>600551.SH</t>
    <phoneticPr fontId="10" type="noConversion"/>
  </si>
  <si>
    <t>时代出版</t>
    <phoneticPr fontId="10" type="noConversion"/>
  </si>
  <si>
    <t>600552.SH</t>
    <phoneticPr fontId="10" type="noConversion"/>
  </si>
  <si>
    <t>凯盛科技</t>
    <phoneticPr fontId="10" type="noConversion"/>
  </si>
  <si>
    <t>600555.SH</t>
    <phoneticPr fontId="10" type="noConversion"/>
  </si>
  <si>
    <t>海航创新</t>
    <phoneticPr fontId="10" type="noConversion"/>
  </si>
  <si>
    <t>600556.SH</t>
    <phoneticPr fontId="10" type="noConversion"/>
  </si>
  <si>
    <t>ST慧球</t>
    <phoneticPr fontId="10" type="noConversion"/>
  </si>
  <si>
    <t>600557.SH</t>
    <phoneticPr fontId="10" type="noConversion"/>
  </si>
  <si>
    <t>康缘药业</t>
    <phoneticPr fontId="10" type="noConversion"/>
  </si>
  <si>
    <t>600558.SH</t>
    <phoneticPr fontId="10" type="noConversion"/>
  </si>
  <si>
    <t>大西洋</t>
    <phoneticPr fontId="10" type="noConversion"/>
  </si>
  <si>
    <t>600559.SH</t>
    <phoneticPr fontId="10" type="noConversion"/>
  </si>
  <si>
    <t>老白干酒</t>
    <phoneticPr fontId="10" type="noConversion"/>
  </si>
  <si>
    <t>600560.SH</t>
    <phoneticPr fontId="10" type="noConversion"/>
  </si>
  <si>
    <t>金自天正</t>
    <phoneticPr fontId="10" type="noConversion"/>
  </si>
  <si>
    <t>600561.SH</t>
    <phoneticPr fontId="10" type="noConversion"/>
  </si>
  <si>
    <t>江西长运</t>
    <phoneticPr fontId="10" type="noConversion"/>
  </si>
  <si>
    <t>600562.SH</t>
    <phoneticPr fontId="10" type="noConversion"/>
  </si>
  <si>
    <t>国睿科技</t>
    <phoneticPr fontId="10" type="noConversion"/>
  </si>
  <si>
    <t>600563.SH</t>
    <phoneticPr fontId="10" type="noConversion"/>
  </si>
  <si>
    <t>法拉电子</t>
    <phoneticPr fontId="10" type="noConversion"/>
  </si>
  <si>
    <t>600565.SH</t>
    <phoneticPr fontId="10" type="noConversion"/>
  </si>
  <si>
    <t>迪马股份</t>
    <phoneticPr fontId="10" type="noConversion"/>
  </si>
  <si>
    <t>600566.SH</t>
    <phoneticPr fontId="10" type="noConversion"/>
  </si>
  <si>
    <t>济川药业</t>
    <phoneticPr fontId="10" type="noConversion"/>
  </si>
  <si>
    <t>600567.SH</t>
    <phoneticPr fontId="10" type="noConversion"/>
  </si>
  <si>
    <t>山鹰纸业</t>
    <phoneticPr fontId="10" type="noConversion"/>
  </si>
  <si>
    <t>600568.SH</t>
    <phoneticPr fontId="10" type="noConversion"/>
  </si>
  <si>
    <t>中珠医疗</t>
    <phoneticPr fontId="10" type="noConversion"/>
  </si>
  <si>
    <t>600569.SH</t>
    <phoneticPr fontId="10" type="noConversion"/>
  </si>
  <si>
    <t>安阳钢铁</t>
    <phoneticPr fontId="10" type="noConversion"/>
  </si>
  <si>
    <t>600570.SH</t>
    <phoneticPr fontId="10" type="noConversion"/>
  </si>
  <si>
    <t>恒生电子</t>
    <phoneticPr fontId="10" type="noConversion"/>
  </si>
  <si>
    <t>600571.SH</t>
    <phoneticPr fontId="10" type="noConversion"/>
  </si>
  <si>
    <t>信雅达</t>
    <phoneticPr fontId="10" type="noConversion"/>
  </si>
  <si>
    <t>600572.SH</t>
    <phoneticPr fontId="10" type="noConversion"/>
  </si>
  <si>
    <t>康恩贝</t>
    <phoneticPr fontId="10" type="noConversion"/>
  </si>
  <si>
    <t>600573.SH</t>
    <phoneticPr fontId="10" type="noConversion"/>
  </si>
  <si>
    <t>惠泉啤酒</t>
    <phoneticPr fontId="10" type="noConversion"/>
  </si>
  <si>
    <t>600575.SH</t>
    <phoneticPr fontId="10" type="noConversion"/>
  </si>
  <si>
    <t>皖江物流</t>
    <phoneticPr fontId="10" type="noConversion"/>
  </si>
  <si>
    <t>600576.SH</t>
    <phoneticPr fontId="10" type="noConversion"/>
  </si>
  <si>
    <t>万家文化</t>
    <phoneticPr fontId="10" type="noConversion"/>
  </si>
  <si>
    <t>600577.SH</t>
    <phoneticPr fontId="10" type="noConversion"/>
  </si>
  <si>
    <t>精达股份</t>
    <phoneticPr fontId="10" type="noConversion"/>
  </si>
  <si>
    <t>600578.SH</t>
    <phoneticPr fontId="10" type="noConversion"/>
  </si>
  <si>
    <t>京能电力</t>
    <phoneticPr fontId="10" type="noConversion"/>
  </si>
  <si>
    <t>600579.SH</t>
    <phoneticPr fontId="10" type="noConversion"/>
  </si>
  <si>
    <t>天华院</t>
    <phoneticPr fontId="10" type="noConversion"/>
  </si>
  <si>
    <t>600580.SH</t>
    <phoneticPr fontId="10" type="noConversion"/>
  </si>
  <si>
    <t>卧龙电气</t>
    <phoneticPr fontId="10" type="noConversion"/>
  </si>
  <si>
    <t>600581.SH</t>
    <phoneticPr fontId="10" type="noConversion"/>
  </si>
  <si>
    <t>*ST八钢</t>
    <phoneticPr fontId="10" type="noConversion"/>
  </si>
  <si>
    <t>600582.SH</t>
    <phoneticPr fontId="10" type="noConversion"/>
  </si>
  <si>
    <t>天地科技</t>
    <phoneticPr fontId="10" type="noConversion"/>
  </si>
  <si>
    <t>600583.SH</t>
    <phoneticPr fontId="10" type="noConversion"/>
  </si>
  <si>
    <t>海油工程</t>
    <phoneticPr fontId="10" type="noConversion"/>
  </si>
  <si>
    <t>600584.SH</t>
    <phoneticPr fontId="10" type="noConversion"/>
  </si>
  <si>
    <t>长电科技</t>
    <phoneticPr fontId="10" type="noConversion"/>
  </si>
  <si>
    <t>600585.SH</t>
    <phoneticPr fontId="10" type="noConversion"/>
  </si>
  <si>
    <t>海螺水泥</t>
    <phoneticPr fontId="10" type="noConversion"/>
  </si>
  <si>
    <t>600586.SH</t>
    <phoneticPr fontId="10" type="noConversion"/>
  </si>
  <si>
    <t>金晶科技</t>
    <phoneticPr fontId="10" type="noConversion"/>
  </si>
  <si>
    <t>600587.SH</t>
    <phoneticPr fontId="10" type="noConversion"/>
  </si>
  <si>
    <t>新华医疗</t>
    <phoneticPr fontId="10" type="noConversion"/>
  </si>
  <si>
    <t>600588.SH</t>
    <phoneticPr fontId="10" type="noConversion"/>
  </si>
  <si>
    <t>用友网络</t>
    <phoneticPr fontId="10" type="noConversion"/>
  </si>
  <si>
    <t>600589.SH</t>
    <phoneticPr fontId="10" type="noConversion"/>
  </si>
  <si>
    <t>广东榕泰</t>
    <phoneticPr fontId="10" type="noConversion"/>
  </si>
  <si>
    <t>600590.SH</t>
    <phoneticPr fontId="10" type="noConversion"/>
  </si>
  <si>
    <t>泰豪科技</t>
    <phoneticPr fontId="10" type="noConversion"/>
  </si>
  <si>
    <t>600592.SH</t>
    <phoneticPr fontId="10" type="noConversion"/>
  </si>
  <si>
    <t>龙溪股份</t>
    <phoneticPr fontId="10" type="noConversion"/>
  </si>
  <si>
    <t>600593.SH</t>
    <phoneticPr fontId="10" type="noConversion"/>
  </si>
  <si>
    <t>大连圣亚</t>
    <phoneticPr fontId="10" type="noConversion"/>
  </si>
  <si>
    <t>600594.SH</t>
    <phoneticPr fontId="10" type="noConversion"/>
  </si>
  <si>
    <t>益佰制药</t>
    <phoneticPr fontId="10" type="noConversion"/>
  </si>
  <si>
    <t>600595.SH</t>
    <phoneticPr fontId="10" type="noConversion"/>
  </si>
  <si>
    <t>中孚实业</t>
    <phoneticPr fontId="10" type="noConversion"/>
  </si>
  <si>
    <t>600596.SH</t>
    <phoneticPr fontId="10" type="noConversion"/>
  </si>
  <si>
    <t>新安股份</t>
    <phoneticPr fontId="10" type="noConversion"/>
  </si>
  <si>
    <t>600597.SH</t>
    <phoneticPr fontId="10" type="noConversion"/>
  </si>
  <si>
    <t>光明乳业</t>
    <phoneticPr fontId="10" type="noConversion"/>
  </si>
  <si>
    <t>600598.SH</t>
    <phoneticPr fontId="10" type="noConversion"/>
  </si>
  <si>
    <t>北大荒</t>
    <phoneticPr fontId="10" type="noConversion"/>
  </si>
  <si>
    <t>600599.SH</t>
    <phoneticPr fontId="10" type="noConversion"/>
  </si>
  <si>
    <t>熊猫金控</t>
    <phoneticPr fontId="10" type="noConversion"/>
  </si>
  <si>
    <t>600600.SH</t>
    <phoneticPr fontId="10" type="noConversion"/>
  </si>
  <si>
    <t>青岛啤酒</t>
    <phoneticPr fontId="10" type="noConversion"/>
  </si>
  <si>
    <t>600601.SH</t>
    <phoneticPr fontId="10" type="noConversion"/>
  </si>
  <si>
    <t>方正科技</t>
    <phoneticPr fontId="10" type="noConversion"/>
  </si>
  <si>
    <t>600602.SH</t>
    <phoneticPr fontId="10" type="noConversion"/>
  </si>
  <si>
    <t>云赛智联</t>
    <phoneticPr fontId="10" type="noConversion"/>
  </si>
  <si>
    <t>600603.SH</t>
    <phoneticPr fontId="10" type="noConversion"/>
  </si>
  <si>
    <t>*ST兴业</t>
    <phoneticPr fontId="10" type="noConversion"/>
  </si>
  <si>
    <t>600604.SH</t>
    <phoneticPr fontId="10" type="noConversion"/>
  </si>
  <si>
    <t>市北高新</t>
    <phoneticPr fontId="10" type="noConversion"/>
  </si>
  <si>
    <t>600605.SH</t>
    <phoneticPr fontId="10" type="noConversion"/>
  </si>
  <si>
    <t>汇通能源</t>
    <phoneticPr fontId="10" type="noConversion"/>
  </si>
  <si>
    <t>600606.SH</t>
    <phoneticPr fontId="10" type="noConversion"/>
  </si>
  <si>
    <t>绿地控股</t>
    <phoneticPr fontId="10" type="noConversion"/>
  </si>
  <si>
    <t>600608.SH</t>
    <phoneticPr fontId="10" type="noConversion"/>
  </si>
  <si>
    <t>上海科技</t>
    <phoneticPr fontId="10" type="noConversion"/>
  </si>
  <si>
    <t>600609.SH</t>
    <phoneticPr fontId="10" type="noConversion"/>
  </si>
  <si>
    <t>金杯汽车</t>
    <phoneticPr fontId="10" type="noConversion"/>
  </si>
  <si>
    <t>600610.SH</t>
    <phoneticPr fontId="10" type="noConversion"/>
  </si>
  <si>
    <t>中毅达</t>
    <phoneticPr fontId="10" type="noConversion"/>
  </si>
  <si>
    <t>600611.SH</t>
    <phoneticPr fontId="10" type="noConversion"/>
  </si>
  <si>
    <t>大众交通</t>
    <phoneticPr fontId="10" type="noConversion"/>
  </si>
  <si>
    <t>600612.SH</t>
    <phoneticPr fontId="10" type="noConversion"/>
  </si>
  <si>
    <t>老凤祥</t>
    <phoneticPr fontId="10" type="noConversion"/>
  </si>
  <si>
    <t>600613.SH</t>
    <phoneticPr fontId="10" type="noConversion"/>
  </si>
  <si>
    <t>神奇制药</t>
    <phoneticPr fontId="10" type="noConversion"/>
  </si>
  <si>
    <t>600614.SH</t>
    <phoneticPr fontId="10" type="noConversion"/>
  </si>
  <si>
    <t>鹏起科技</t>
    <phoneticPr fontId="10" type="noConversion"/>
  </si>
  <si>
    <t>600615.SH</t>
    <phoneticPr fontId="10" type="noConversion"/>
  </si>
  <si>
    <t>丰华股份</t>
    <phoneticPr fontId="10" type="noConversion"/>
  </si>
  <si>
    <t>600616.SH</t>
    <phoneticPr fontId="10" type="noConversion"/>
  </si>
  <si>
    <t>金枫酒业</t>
    <phoneticPr fontId="10" type="noConversion"/>
  </si>
  <si>
    <t>600617.SH</t>
    <phoneticPr fontId="10" type="noConversion"/>
  </si>
  <si>
    <t>国新能源</t>
    <phoneticPr fontId="10" type="noConversion"/>
  </si>
  <si>
    <t>600618.SH</t>
    <phoneticPr fontId="10" type="noConversion"/>
  </si>
  <si>
    <t>氯碱化工</t>
    <phoneticPr fontId="10" type="noConversion"/>
  </si>
  <si>
    <t>600619.SH</t>
    <phoneticPr fontId="10" type="noConversion"/>
  </si>
  <si>
    <t>海立股份</t>
    <phoneticPr fontId="10" type="noConversion"/>
  </si>
  <si>
    <t>600620.SH</t>
    <phoneticPr fontId="10" type="noConversion"/>
  </si>
  <si>
    <t>天宸股份</t>
    <phoneticPr fontId="10" type="noConversion"/>
  </si>
  <si>
    <t>600621.SH</t>
    <phoneticPr fontId="10" type="noConversion"/>
  </si>
  <si>
    <t>华鑫股份</t>
    <phoneticPr fontId="10" type="noConversion"/>
  </si>
  <si>
    <t>600622.SH</t>
    <phoneticPr fontId="10" type="noConversion"/>
  </si>
  <si>
    <t>嘉宝集团</t>
    <phoneticPr fontId="10" type="noConversion"/>
  </si>
  <si>
    <t>600623.SH</t>
    <phoneticPr fontId="10" type="noConversion"/>
  </si>
  <si>
    <t>华谊集团</t>
    <phoneticPr fontId="10" type="noConversion"/>
  </si>
  <si>
    <t>600624.SH</t>
    <phoneticPr fontId="10" type="noConversion"/>
  </si>
  <si>
    <t>复旦复华</t>
    <phoneticPr fontId="10" type="noConversion"/>
  </si>
  <si>
    <t>600626.SH</t>
    <phoneticPr fontId="10" type="noConversion"/>
  </si>
  <si>
    <t>申达股份</t>
    <phoneticPr fontId="10" type="noConversion"/>
  </si>
  <si>
    <t>600628.SH</t>
    <phoneticPr fontId="10" type="noConversion"/>
  </si>
  <si>
    <t>新世界</t>
    <phoneticPr fontId="10" type="noConversion"/>
  </si>
  <si>
    <t>600629.SH</t>
    <phoneticPr fontId="10" type="noConversion"/>
  </si>
  <si>
    <t>华建集团</t>
    <phoneticPr fontId="10" type="noConversion"/>
  </si>
  <si>
    <t>600630.SH</t>
    <phoneticPr fontId="10" type="noConversion"/>
  </si>
  <si>
    <t>龙头股份</t>
    <phoneticPr fontId="10" type="noConversion"/>
  </si>
  <si>
    <t>600633.SH</t>
    <phoneticPr fontId="10" type="noConversion"/>
  </si>
  <si>
    <t>浙报传媒</t>
    <phoneticPr fontId="10" type="noConversion"/>
  </si>
  <si>
    <t>600634.SH</t>
    <phoneticPr fontId="10" type="noConversion"/>
  </si>
  <si>
    <t>中技控股</t>
    <phoneticPr fontId="10" type="noConversion"/>
  </si>
  <si>
    <t>600635.SH</t>
    <phoneticPr fontId="10" type="noConversion"/>
  </si>
  <si>
    <t>大众公用</t>
    <phoneticPr fontId="10" type="noConversion"/>
  </si>
  <si>
    <t>600636.SH</t>
    <phoneticPr fontId="10" type="noConversion"/>
  </si>
  <si>
    <t>三爱富</t>
    <phoneticPr fontId="10" type="noConversion"/>
  </si>
  <si>
    <t>600637.SH</t>
    <phoneticPr fontId="10" type="noConversion"/>
  </si>
  <si>
    <t>东方明珠</t>
    <phoneticPr fontId="10" type="noConversion"/>
  </si>
  <si>
    <t>600638.SH</t>
    <phoneticPr fontId="10" type="noConversion"/>
  </si>
  <si>
    <t>新黄浦</t>
    <phoneticPr fontId="10" type="noConversion"/>
  </si>
  <si>
    <t>600639.SH</t>
    <phoneticPr fontId="10" type="noConversion"/>
  </si>
  <si>
    <t>浦东金桥</t>
    <phoneticPr fontId="10" type="noConversion"/>
  </si>
  <si>
    <t>600640.SH</t>
    <phoneticPr fontId="10" type="noConversion"/>
  </si>
  <si>
    <t>号百控股</t>
    <phoneticPr fontId="10" type="noConversion"/>
  </si>
  <si>
    <t>600641.SH</t>
    <phoneticPr fontId="10" type="noConversion"/>
  </si>
  <si>
    <t>万业企业</t>
    <phoneticPr fontId="10" type="noConversion"/>
  </si>
  <si>
    <t>600642.SH</t>
    <phoneticPr fontId="10" type="noConversion"/>
  </si>
  <si>
    <t>申能股份</t>
    <phoneticPr fontId="10" type="noConversion"/>
  </si>
  <si>
    <t>600643.SH</t>
    <phoneticPr fontId="10" type="noConversion"/>
  </si>
  <si>
    <t>爱建集团</t>
    <phoneticPr fontId="10" type="noConversion"/>
  </si>
  <si>
    <t>600644.SH</t>
    <phoneticPr fontId="10" type="noConversion"/>
  </si>
  <si>
    <t>乐山电力</t>
    <phoneticPr fontId="10" type="noConversion"/>
  </si>
  <si>
    <t>600645.SH</t>
    <phoneticPr fontId="10" type="noConversion"/>
  </si>
  <si>
    <t>中源协和</t>
    <phoneticPr fontId="10" type="noConversion"/>
  </si>
  <si>
    <t>600647.SH</t>
    <phoneticPr fontId="10" type="noConversion"/>
  </si>
  <si>
    <t>同达创业</t>
    <phoneticPr fontId="10" type="noConversion"/>
  </si>
  <si>
    <t>600648.SH</t>
    <phoneticPr fontId="10" type="noConversion"/>
  </si>
  <si>
    <t>外高桥</t>
    <phoneticPr fontId="10" type="noConversion"/>
  </si>
  <si>
    <t>600649.SH</t>
    <phoneticPr fontId="10" type="noConversion"/>
  </si>
  <si>
    <t>城投控股</t>
    <phoneticPr fontId="10" type="noConversion"/>
  </si>
  <si>
    <t>600650.SH</t>
    <phoneticPr fontId="10" type="noConversion"/>
  </si>
  <si>
    <t>锦江投资</t>
    <phoneticPr fontId="10" type="noConversion"/>
  </si>
  <si>
    <t>600651.SH</t>
    <phoneticPr fontId="10" type="noConversion"/>
  </si>
  <si>
    <t>飞乐音响</t>
    <phoneticPr fontId="10" type="noConversion"/>
  </si>
  <si>
    <t>600652.SH</t>
    <phoneticPr fontId="10" type="noConversion"/>
  </si>
  <si>
    <t>游久游戏</t>
    <phoneticPr fontId="10" type="noConversion"/>
  </si>
  <si>
    <t>600653.SH</t>
    <phoneticPr fontId="10" type="noConversion"/>
  </si>
  <si>
    <t>申华控股</t>
    <phoneticPr fontId="10" type="noConversion"/>
  </si>
  <si>
    <t>600654.SH</t>
    <phoneticPr fontId="10" type="noConversion"/>
  </si>
  <si>
    <t>中安消</t>
    <phoneticPr fontId="10" type="noConversion"/>
  </si>
  <si>
    <t>600655.SH</t>
    <phoneticPr fontId="10" type="noConversion"/>
  </si>
  <si>
    <t>豫园商城</t>
    <phoneticPr fontId="10" type="noConversion"/>
  </si>
  <si>
    <t>600657.SH</t>
    <phoneticPr fontId="10" type="noConversion"/>
  </si>
  <si>
    <t>信达地产</t>
    <phoneticPr fontId="10" type="noConversion"/>
  </si>
  <si>
    <t>600658.SH</t>
    <phoneticPr fontId="10" type="noConversion"/>
  </si>
  <si>
    <t>电子城</t>
    <phoneticPr fontId="10" type="noConversion"/>
  </si>
  <si>
    <t>600660.SH</t>
    <phoneticPr fontId="10" type="noConversion"/>
  </si>
  <si>
    <t>福耀玻璃</t>
    <phoneticPr fontId="10" type="noConversion"/>
  </si>
  <si>
    <t>600661.SH</t>
    <phoneticPr fontId="10" type="noConversion"/>
  </si>
  <si>
    <t>新南洋</t>
    <phoneticPr fontId="10" type="noConversion"/>
  </si>
  <si>
    <t>600662.SH</t>
    <phoneticPr fontId="10" type="noConversion"/>
  </si>
  <si>
    <t>强生控股</t>
    <phoneticPr fontId="10" type="noConversion"/>
  </si>
  <si>
    <t>600663.SH</t>
    <phoneticPr fontId="10" type="noConversion"/>
  </si>
  <si>
    <t>陆家嘴</t>
    <phoneticPr fontId="10" type="noConversion"/>
  </si>
  <si>
    <t>600664.SH</t>
    <phoneticPr fontId="10" type="noConversion"/>
  </si>
  <si>
    <t>哈药股份</t>
    <phoneticPr fontId="10" type="noConversion"/>
  </si>
  <si>
    <t>600665.SH</t>
    <phoneticPr fontId="10" type="noConversion"/>
  </si>
  <si>
    <t>天地源</t>
    <phoneticPr fontId="10" type="noConversion"/>
  </si>
  <si>
    <t>600666.SH</t>
    <phoneticPr fontId="10" type="noConversion"/>
  </si>
  <si>
    <t>奥瑞德</t>
    <phoneticPr fontId="10" type="noConversion"/>
  </si>
  <si>
    <t>600667.SH</t>
    <phoneticPr fontId="10" type="noConversion"/>
  </si>
  <si>
    <t>太极实业</t>
    <phoneticPr fontId="10" type="noConversion"/>
  </si>
  <si>
    <t>600668.SH</t>
    <phoneticPr fontId="10" type="noConversion"/>
  </si>
  <si>
    <t>尖峰集团</t>
    <phoneticPr fontId="10" type="noConversion"/>
  </si>
  <si>
    <t>600671.SH</t>
    <phoneticPr fontId="10" type="noConversion"/>
  </si>
  <si>
    <t>天目药业</t>
    <phoneticPr fontId="10" type="noConversion"/>
  </si>
  <si>
    <t>600673.SH</t>
    <phoneticPr fontId="10" type="noConversion"/>
  </si>
  <si>
    <t>东阳光科</t>
    <phoneticPr fontId="10" type="noConversion"/>
  </si>
  <si>
    <t>600674.SH</t>
    <phoneticPr fontId="10" type="noConversion"/>
  </si>
  <si>
    <t>川投能源</t>
    <phoneticPr fontId="10" type="noConversion"/>
  </si>
  <si>
    <t>600675.SH</t>
    <phoneticPr fontId="10" type="noConversion"/>
  </si>
  <si>
    <t>*ST中企</t>
    <phoneticPr fontId="10" type="noConversion"/>
  </si>
  <si>
    <t>600676.SH</t>
    <phoneticPr fontId="10" type="noConversion"/>
  </si>
  <si>
    <t>交运股份</t>
    <phoneticPr fontId="10" type="noConversion"/>
  </si>
  <si>
    <t>600677.SH</t>
    <phoneticPr fontId="10" type="noConversion"/>
  </si>
  <si>
    <t>航天通信</t>
    <phoneticPr fontId="10" type="noConversion"/>
  </si>
  <si>
    <t>600678.SH</t>
    <phoneticPr fontId="10" type="noConversion"/>
  </si>
  <si>
    <t>四川金顶</t>
    <phoneticPr fontId="10" type="noConversion"/>
  </si>
  <si>
    <t>600679.SH</t>
    <phoneticPr fontId="10" type="noConversion"/>
  </si>
  <si>
    <t>上海凤凰</t>
    <phoneticPr fontId="10" type="noConversion"/>
  </si>
  <si>
    <t>600680.SH</t>
    <phoneticPr fontId="10" type="noConversion"/>
  </si>
  <si>
    <t>上海普天</t>
    <phoneticPr fontId="10" type="noConversion"/>
  </si>
  <si>
    <t>600681.SH</t>
    <phoneticPr fontId="10" type="noConversion"/>
  </si>
  <si>
    <t>百川能源</t>
    <phoneticPr fontId="10" type="noConversion"/>
  </si>
  <si>
    <t>600682.SH</t>
    <phoneticPr fontId="10" type="noConversion"/>
  </si>
  <si>
    <t>南京新百</t>
    <phoneticPr fontId="10" type="noConversion"/>
  </si>
  <si>
    <t>600683.SH</t>
    <phoneticPr fontId="10" type="noConversion"/>
  </si>
  <si>
    <t>京投发展</t>
    <phoneticPr fontId="10" type="noConversion"/>
  </si>
  <si>
    <t>600684.SH</t>
    <phoneticPr fontId="10" type="noConversion"/>
  </si>
  <si>
    <t>珠江实业</t>
    <phoneticPr fontId="10" type="noConversion"/>
  </si>
  <si>
    <t>600685.SH</t>
    <phoneticPr fontId="10" type="noConversion"/>
  </si>
  <si>
    <t>中船防务</t>
    <phoneticPr fontId="10" type="noConversion"/>
  </si>
  <si>
    <t>600686.SH</t>
    <phoneticPr fontId="10" type="noConversion"/>
  </si>
  <si>
    <t>金龙汽车</t>
    <phoneticPr fontId="10" type="noConversion"/>
  </si>
  <si>
    <t>600687.SH</t>
    <phoneticPr fontId="10" type="noConversion"/>
  </si>
  <si>
    <t>刚泰控股</t>
    <phoneticPr fontId="10" type="noConversion"/>
  </si>
  <si>
    <t>600688.SH</t>
    <phoneticPr fontId="10" type="noConversion"/>
  </si>
  <si>
    <t>上海石化</t>
    <phoneticPr fontId="10" type="noConversion"/>
  </si>
  <si>
    <t>600689.SH</t>
    <phoneticPr fontId="10" type="noConversion"/>
  </si>
  <si>
    <t>上海三毛</t>
    <phoneticPr fontId="10" type="noConversion"/>
  </si>
  <si>
    <t>600690.SH</t>
    <phoneticPr fontId="10" type="noConversion"/>
  </si>
  <si>
    <t>青岛海尔</t>
    <phoneticPr fontId="10" type="noConversion"/>
  </si>
  <si>
    <t>600691.SH</t>
    <phoneticPr fontId="10" type="noConversion"/>
  </si>
  <si>
    <t>阳煤化工</t>
    <phoneticPr fontId="10" type="noConversion"/>
  </si>
  <si>
    <t>600692.SH</t>
    <phoneticPr fontId="10" type="noConversion"/>
  </si>
  <si>
    <t>亚通股份</t>
    <phoneticPr fontId="10" type="noConversion"/>
  </si>
  <si>
    <t>600693.SH</t>
    <phoneticPr fontId="10" type="noConversion"/>
  </si>
  <si>
    <t>东百集团</t>
    <phoneticPr fontId="10" type="noConversion"/>
  </si>
  <si>
    <t>600694.SH</t>
    <phoneticPr fontId="10" type="noConversion"/>
  </si>
  <si>
    <t>大商股份</t>
    <phoneticPr fontId="10" type="noConversion"/>
  </si>
  <si>
    <t>600695.SH</t>
    <phoneticPr fontId="10" type="noConversion"/>
  </si>
  <si>
    <t>绿庭投资</t>
    <phoneticPr fontId="10" type="noConversion"/>
  </si>
  <si>
    <t>600696.SH</t>
    <phoneticPr fontId="10" type="noConversion"/>
  </si>
  <si>
    <t>匹凸匹</t>
    <phoneticPr fontId="10" type="noConversion"/>
  </si>
  <si>
    <t>600697.SH</t>
    <phoneticPr fontId="10" type="noConversion"/>
  </si>
  <si>
    <t>欧亚集团</t>
    <phoneticPr fontId="10" type="noConversion"/>
  </si>
  <si>
    <t>600698.SH</t>
    <phoneticPr fontId="10" type="noConversion"/>
  </si>
  <si>
    <t>湖南天雁</t>
    <phoneticPr fontId="10" type="noConversion"/>
  </si>
  <si>
    <t>600699.SH</t>
    <phoneticPr fontId="10" type="noConversion"/>
  </si>
  <si>
    <t>均胜电子</t>
    <phoneticPr fontId="10" type="noConversion"/>
  </si>
  <si>
    <t>600701.SH</t>
    <phoneticPr fontId="10" type="noConversion"/>
  </si>
  <si>
    <t>*ST工新</t>
    <phoneticPr fontId="10" type="noConversion"/>
  </si>
  <si>
    <t>600702.SH</t>
    <phoneticPr fontId="10" type="noConversion"/>
  </si>
  <si>
    <t>沱牌舍得</t>
    <phoneticPr fontId="10" type="noConversion"/>
  </si>
  <si>
    <t>600703.SH</t>
    <phoneticPr fontId="10" type="noConversion"/>
  </si>
  <si>
    <t>三安光电</t>
    <phoneticPr fontId="10" type="noConversion"/>
  </si>
  <si>
    <t>600704.SH</t>
    <phoneticPr fontId="10" type="noConversion"/>
  </si>
  <si>
    <t>物产中大</t>
    <phoneticPr fontId="10" type="noConversion"/>
  </si>
  <si>
    <t>600705.SH</t>
    <phoneticPr fontId="10" type="noConversion"/>
  </si>
  <si>
    <t>中航资本</t>
    <phoneticPr fontId="10" type="noConversion"/>
  </si>
  <si>
    <t>600706.SH</t>
    <phoneticPr fontId="10" type="noConversion"/>
  </si>
  <si>
    <t>曲江文旅</t>
    <phoneticPr fontId="10" type="noConversion"/>
  </si>
  <si>
    <t>600707.SH</t>
    <phoneticPr fontId="10" type="noConversion"/>
  </si>
  <si>
    <t>彩虹股份</t>
    <phoneticPr fontId="10" type="noConversion"/>
  </si>
  <si>
    <t>600708.SH</t>
    <phoneticPr fontId="10" type="noConversion"/>
  </si>
  <si>
    <t>光明地产</t>
    <phoneticPr fontId="10" type="noConversion"/>
  </si>
  <si>
    <t>600710.SH</t>
    <phoneticPr fontId="10" type="noConversion"/>
  </si>
  <si>
    <t>*ST常林</t>
    <phoneticPr fontId="10" type="noConversion"/>
  </si>
  <si>
    <t>600711.SH</t>
    <phoneticPr fontId="10" type="noConversion"/>
  </si>
  <si>
    <t>盛屯矿业</t>
    <phoneticPr fontId="10" type="noConversion"/>
  </si>
  <si>
    <t>600712.SH</t>
    <phoneticPr fontId="10" type="noConversion"/>
  </si>
  <si>
    <t>南宁百货</t>
    <phoneticPr fontId="10" type="noConversion"/>
  </si>
  <si>
    <t>600713.SH</t>
    <phoneticPr fontId="10" type="noConversion"/>
  </si>
  <si>
    <t>南京医药</t>
    <phoneticPr fontId="10" type="noConversion"/>
  </si>
  <si>
    <t>600714.SH</t>
    <phoneticPr fontId="10" type="noConversion"/>
  </si>
  <si>
    <t>金瑞矿业</t>
    <phoneticPr fontId="10" type="noConversion"/>
  </si>
  <si>
    <t>600715.SH</t>
    <phoneticPr fontId="10" type="noConversion"/>
  </si>
  <si>
    <t>文投控股</t>
    <phoneticPr fontId="10" type="noConversion"/>
  </si>
  <si>
    <t>600716.SH</t>
    <phoneticPr fontId="10" type="noConversion"/>
  </si>
  <si>
    <t>凤凰股份</t>
    <phoneticPr fontId="10" type="noConversion"/>
  </si>
  <si>
    <t>600717.SH</t>
    <phoneticPr fontId="10" type="noConversion"/>
  </si>
  <si>
    <t>天津港</t>
    <phoneticPr fontId="10" type="noConversion"/>
  </si>
  <si>
    <t>600718.SH</t>
    <phoneticPr fontId="10" type="noConversion"/>
  </si>
  <si>
    <t>东软集团</t>
    <phoneticPr fontId="10" type="noConversion"/>
  </si>
  <si>
    <t>600719.SH</t>
    <phoneticPr fontId="10" type="noConversion"/>
  </si>
  <si>
    <t>大连热电</t>
    <phoneticPr fontId="10" type="noConversion"/>
  </si>
  <si>
    <t>600720.SH</t>
    <phoneticPr fontId="10" type="noConversion"/>
  </si>
  <si>
    <t>祁连山</t>
    <phoneticPr fontId="10" type="noConversion"/>
  </si>
  <si>
    <t>600721.SH</t>
    <phoneticPr fontId="10" type="noConversion"/>
  </si>
  <si>
    <t>*ST百花</t>
    <phoneticPr fontId="10" type="noConversion"/>
  </si>
  <si>
    <t>600722.SH</t>
    <phoneticPr fontId="10" type="noConversion"/>
  </si>
  <si>
    <t>金牛化工</t>
    <phoneticPr fontId="10" type="noConversion"/>
  </si>
  <si>
    <t>600723.SH</t>
    <phoneticPr fontId="10" type="noConversion"/>
  </si>
  <si>
    <t>首商股份</t>
    <phoneticPr fontId="10" type="noConversion"/>
  </si>
  <si>
    <t>600724.SH</t>
    <phoneticPr fontId="10" type="noConversion"/>
  </si>
  <si>
    <t>宁波富达</t>
    <phoneticPr fontId="10" type="noConversion"/>
  </si>
  <si>
    <t>600725.SH</t>
    <phoneticPr fontId="10" type="noConversion"/>
  </si>
  <si>
    <t>*ST云维</t>
    <phoneticPr fontId="10" type="noConversion"/>
  </si>
  <si>
    <t>600726.SH</t>
    <phoneticPr fontId="10" type="noConversion"/>
  </si>
  <si>
    <t>华电能源</t>
    <phoneticPr fontId="10" type="noConversion"/>
  </si>
  <si>
    <t>600727.SH</t>
    <phoneticPr fontId="10" type="noConversion"/>
  </si>
  <si>
    <t>鲁北化工</t>
    <phoneticPr fontId="10" type="noConversion"/>
  </si>
  <si>
    <t>600728.SH</t>
    <phoneticPr fontId="10" type="noConversion"/>
  </si>
  <si>
    <t>佳都科技</t>
    <phoneticPr fontId="10" type="noConversion"/>
  </si>
  <si>
    <t>600729.SH</t>
    <phoneticPr fontId="10" type="noConversion"/>
  </si>
  <si>
    <t>重庆百货</t>
    <phoneticPr fontId="10" type="noConversion"/>
  </si>
  <si>
    <t>600730.SH</t>
    <phoneticPr fontId="10" type="noConversion"/>
  </si>
  <si>
    <t>中国高科</t>
    <phoneticPr fontId="10" type="noConversion"/>
  </si>
  <si>
    <t>600731.SH</t>
    <phoneticPr fontId="10" type="noConversion"/>
  </si>
  <si>
    <t>湖南海利</t>
    <phoneticPr fontId="10" type="noConversion"/>
  </si>
  <si>
    <t>600732.SH</t>
    <phoneticPr fontId="10" type="noConversion"/>
  </si>
  <si>
    <t>*ST新梅</t>
    <phoneticPr fontId="10" type="noConversion"/>
  </si>
  <si>
    <t>600733.SH</t>
    <phoneticPr fontId="10" type="noConversion"/>
  </si>
  <si>
    <t>S前锋</t>
    <phoneticPr fontId="10" type="noConversion"/>
  </si>
  <si>
    <t>600734.SH</t>
    <phoneticPr fontId="10" type="noConversion"/>
  </si>
  <si>
    <t>实达集团</t>
    <phoneticPr fontId="10" type="noConversion"/>
  </si>
  <si>
    <t>600735.SH</t>
    <phoneticPr fontId="10" type="noConversion"/>
  </si>
  <si>
    <t>新华锦</t>
    <phoneticPr fontId="10" type="noConversion"/>
  </si>
  <si>
    <t>600736.SH</t>
    <phoneticPr fontId="10" type="noConversion"/>
  </si>
  <si>
    <t>苏州高新</t>
    <phoneticPr fontId="10" type="noConversion"/>
  </si>
  <si>
    <t>600737.SH</t>
    <phoneticPr fontId="10" type="noConversion"/>
  </si>
  <si>
    <t>中粮屯河</t>
    <phoneticPr fontId="10" type="noConversion"/>
  </si>
  <si>
    <t>600738.SH</t>
    <phoneticPr fontId="10" type="noConversion"/>
  </si>
  <si>
    <t>兰州民百</t>
    <phoneticPr fontId="10" type="noConversion"/>
  </si>
  <si>
    <t>600739.SH</t>
    <phoneticPr fontId="10" type="noConversion"/>
  </si>
  <si>
    <t>辽宁成大</t>
    <phoneticPr fontId="10" type="noConversion"/>
  </si>
  <si>
    <t>600740.SH</t>
    <phoneticPr fontId="10" type="noConversion"/>
  </si>
  <si>
    <t>山西焦化</t>
    <phoneticPr fontId="10" type="noConversion"/>
  </si>
  <si>
    <t>600741.SH</t>
    <phoneticPr fontId="10" type="noConversion"/>
  </si>
  <si>
    <t>华域汽车</t>
    <phoneticPr fontId="10" type="noConversion"/>
  </si>
  <si>
    <t>600742.SH</t>
    <phoneticPr fontId="10" type="noConversion"/>
  </si>
  <si>
    <t>一汽富维</t>
    <phoneticPr fontId="10" type="noConversion"/>
  </si>
  <si>
    <t>600743.SH</t>
    <phoneticPr fontId="10" type="noConversion"/>
  </si>
  <si>
    <t>华远地产</t>
    <phoneticPr fontId="10" type="noConversion"/>
  </si>
  <si>
    <t>600744.SH</t>
    <phoneticPr fontId="10" type="noConversion"/>
  </si>
  <si>
    <t>华银电力</t>
    <phoneticPr fontId="10" type="noConversion"/>
  </si>
  <si>
    <t>600745.SH</t>
    <phoneticPr fontId="10" type="noConversion"/>
  </si>
  <si>
    <t>中茵股份</t>
    <phoneticPr fontId="10" type="noConversion"/>
  </si>
  <si>
    <t>600746.SH</t>
    <phoneticPr fontId="10" type="noConversion"/>
  </si>
  <si>
    <t>江苏索普</t>
    <phoneticPr fontId="10" type="noConversion"/>
  </si>
  <si>
    <t>600747.SH</t>
    <phoneticPr fontId="10" type="noConversion"/>
  </si>
  <si>
    <t>大连控股</t>
    <phoneticPr fontId="10" type="noConversion"/>
  </si>
  <si>
    <t>600748.SH</t>
    <phoneticPr fontId="10" type="noConversion"/>
  </si>
  <si>
    <t>上实发展</t>
    <phoneticPr fontId="10" type="noConversion"/>
  </si>
  <si>
    <t>600749.SH</t>
    <phoneticPr fontId="10" type="noConversion"/>
  </si>
  <si>
    <t>西藏旅游</t>
    <phoneticPr fontId="10" type="noConversion"/>
  </si>
  <si>
    <t>600750.SH</t>
    <phoneticPr fontId="10" type="noConversion"/>
  </si>
  <si>
    <t>江中药业</t>
    <phoneticPr fontId="10" type="noConversion"/>
  </si>
  <si>
    <t>600751.SH</t>
    <phoneticPr fontId="10" type="noConversion"/>
  </si>
  <si>
    <t>天海投资</t>
    <phoneticPr fontId="10" type="noConversion"/>
  </si>
  <si>
    <t>600753.SH</t>
    <phoneticPr fontId="10" type="noConversion"/>
  </si>
  <si>
    <t>东方银星</t>
    <phoneticPr fontId="10" type="noConversion"/>
  </si>
  <si>
    <t>600754.SH</t>
    <phoneticPr fontId="10" type="noConversion"/>
  </si>
  <si>
    <t>锦江股份</t>
    <phoneticPr fontId="10" type="noConversion"/>
  </si>
  <si>
    <t>600755.SH</t>
    <phoneticPr fontId="10" type="noConversion"/>
  </si>
  <si>
    <t>厦门国贸</t>
    <phoneticPr fontId="10" type="noConversion"/>
  </si>
  <si>
    <t>600756.SH</t>
    <phoneticPr fontId="10" type="noConversion"/>
  </si>
  <si>
    <t>浪潮软件</t>
    <phoneticPr fontId="10" type="noConversion"/>
  </si>
  <si>
    <t>600757.SH</t>
    <phoneticPr fontId="10" type="noConversion"/>
  </si>
  <si>
    <t>长江传媒</t>
    <phoneticPr fontId="10" type="noConversion"/>
  </si>
  <si>
    <t>600758.SH</t>
    <phoneticPr fontId="10" type="noConversion"/>
  </si>
  <si>
    <t>红阳能源</t>
    <phoneticPr fontId="10" type="noConversion"/>
  </si>
  <si>
    <t>600759.SH</t>
    <phoneticPr fontId="10" type="noConversion"/>
  </si>
  <si>
    <t>洲际油气</t>
    <phoneticPr fontId="10" type="noConversion"/>
  </si>
  <si>
    <t>600760.SH</t>
    <phoneticPr fontId="10" type="noConversion"/>
  </si>
  <si>
    <t>*ST黑豹</t>
    <phoneticPr fontId="10" type="noConversion"/>
  </si>
  <si>
    <t>600761.SH</t>
    <phoneticPr fontId="10" type="noConversion"/>
  </si>
  <si>
    <t>安徽合力</t>
    <phoneticPr fontId="10" type="noConversion"/>
  </si>
  <si>
    <t>600763.SH</t>
    <phoneticPr fontId="10" type="noConversion"/>
  </si>
  <si>
    <t>通策医疗</t>
    <phoneticPr fontId="10" type="noConversion"/>
  </si>
  <si>
    <t>600764.SH</t>
    <phoneticPr fontId="10" type="noConversion"/>
  </si>
  <si>
    <t>中电广通</t>
    <phoneticPr fontId="10" type="noConversion"/>
  </si>
  <si>
    <t>600765.SH</t>
    <phoneticPr fontId="10" type="noConversion"/>
  </si>
  <si>
    <t>中航重机</t>
    <phoneticPr fontId="10" type="noConversion"/>
  </si>
  <si>
    <t>600766.SH</t>
    <phoneticPr fontId="10" type="noConversion"/>
  </si>
  <si>
    <t>园城黄金</t>
    <phoneticPr fontId="10" type="noConversion"/>
  </si>
  <si>
    <t>600767.SH</t>
    <phoneticPr fontId="10" type="noConversion"/>
  </si>
  <si>
    <t>运盛医疗</t>
    <phoneticPr fontId="10" type="noConversion"/>
  </si>
  <si>
    <t>600768.SH</t>
    <phoneticPr fontId="10" type="noConversion"/>
  </si>
  <si>
    <t>宁波富邦</t>
    <phoneticPr fontId="10" type="noConversion"/>
  </si>
  <si>
    <t>600769.SH</t>
    <phoneticPr fontId="10" type="noConversion"/>
  </si>
  <si>
    <t>祥龙电业</t>
    <phoneticPr fontId="10" type="noConversion"/>
  </si>
  <si>
    <t>600770.SH</t>
    <phoneticPr fontId="10" type="noConversion"/>
  </si>
  <si>
    <t>综艺股份</t>
    <phoneticPr fontId="10" type="noConversion"/>
  </si>
  <si>
    <t>600771.SH</t>
    <phoneticPr fontId="10" type="noConversion"/>
  </si>
  <si>
    <t>广誉远</t>
    <phoneticPr fontId="10" type="noConversion"/>
  </si>
  <si>
    <t>600773.SH</t>
    <phoneticPr fontId="10" type="noConversion"/>
  </si>
  <si>
    <t>西藏城投</t>
    <phoneticPr fontId="10" type="noConversion"/>
  </si>
  <si>
    <t>600774.SH</t>
    <phoneticPr fontId="10" type="noConversion"/>
  </si>
  <si>
    <t>汉商集团</t>
    <phoneticPr fontId="10" type="noConversion"/>
  </si>
  <si>
    <t>600775.SH</t>
    <phoneticPr fontId="10" type="noConversion"/>
  </si>
  <si>
    <t>南京熊猫</t>
    <phoneticPr fontId="10" type="noConversion"/>
  </si>
  <si>
    <t>600776.SH</t>
    <phoneticPr fontId="10" type="noConversion"/>
  </si>
  <si>
    <t>东方通信</t>
    <phoneticPr fontId="10" type="noConversion"/>
  </si>
  <si>
    <t>600777.SH</t>
    <phoneticPr fontId="10" type="noConversion"/>
  </si>
  <si>
    <t>新潮能源</t>
    <phoneticPr fontId="10" type="noConversion"/>
  </si>
  <si>
    <t>600778.SH</t>
    <phoneticPr fontId="10" type="noConversion"/>
  </si>
  <si>
    <t>友好集团</t>
    <phoneticPr fontId="10" type="noConversion"/>
  </si>
  <si>
    <t>600779.SH</t>
    <phoneticPr fontId="10" type="noConversion"/>
  </si>
  <si>
    <t>水井坊</t>
    <phoneticPr fontId="10" type="noConversion"/>
  </si>
  <si>
    <t>600780.SH</t>
    <phoneticPr fontId="10" type="noConversion"/>
  </si>
  <si>
    <t>通宝能源</t>
    <phoneticPr fontId="10" type="noConversion"/>
  </si>
  <si>
    <t>600781.SH</t>
    <phoneticPr fontId="10" type="noConversion"/>
  </si>
  <si>
    <t>辅仁药业</t>
    <phoneticPr fontId="10" type="noConversion"/>
  </si>
  <si>
    <t>600782.SH</t>
    <phoneticPr fontId="10" type="noConversion"/>
  </si>
  <si>
    <t>新钢股份</t>
    <phoneticPr fontId="10" type="noConversion"/>
  </si>
  <si>
    <t>600783.SH</t>
    <phoneticPr fontId="10" type="noConversion"/>
  </si>
  <si>
    <t>鲁信创投</t>
    <phoneticPr fontId="10" type="noConversion"/>
  </si>
  <si>
    <t>600784.SH</t>
    <phoneticPr fontId="10" type="noConversion"/>
  </si>
  <si>
    <t>鲁银投资</t>
    <phoneticPr fontId="10" type="noConversion"/>
  </si>
  <si>
    <t>600785.SH</t>
    <phoneticPr fontId="10" type="noConversion"/>
  </si>
  <si>
    <t>新华百货</t>
    <phoneticPr fontId="10" type="noConversion"/>
  </si>
  <si>
    <t>600787.SH</t>
    <phoneticPr fontId="10" type="noConversion"/>
  </si>
  <si>
    <t>中储股份</t>
    <phoneticPr fontId="10" type="noConversion"/>
  </si>
  <si>
    <t>600789.SH</t>
    <phoneticPr fontId="10" type="noConversion"/>
  </si>
  <si>
    <t>鲁抗医药</t>
    <phoneticPr fontId="10" type="noConversion"/>
  </si>
  <si>
    <t>600790.SH</t>
    <phoneticPr fontId="10" type="noConversion"/>
  </si>
  <si>
    <t>轻纺城</t>
    <phoneticPr fontId="10" type="noConversion"/>
  </si>
  <si>
    <t>600791.SH</t>
    <phoneticPr fontId="10" type="noConversion"/>
  </si>
  <si>
    <t>京能置业</t>
    <phoneticPr fontId="10" type="noConversion"/>
  </si>
  <si>
    <t>600792.SH</t>
    <phoneticPr fontId="10" type="noConversion"/>
  </si>
  <si>
    <t>云煤能源</t>
    <phoneticPr fontId="10" type="noConversion"/>
  </si>
  <si>
    <t>600793.SH</t>
    <phoneticPr fontId="10" type="noConversion"/>
  </si>
  <si>
    <t>宜宾纸业</t>
    <phoneticPr fontId="10" type="noConversion"/>
  </si>
  <si>
    <t>600794.SH</t>
    <phoneticPr fontId="10" type="noConversion"/>
  </si>
  <si>
    <t>保税科技</t>
    <phoneticPr fontId="10" type="noConversion"/>
  </si>
  <si>
    <t>600795.SH</t>
    <phoneticPr fontId="10" type="noConversion"/>
  </si>
  <si>
    <t>国电电力</t>
    <phoneticPr fontId="10" type="noConversion"/>
  </si>
  <si>
    <t>600796.SH</t>
    <phoneticPr fontId="10" type="noConversion"/>
  </si>
  <si>
    <t>钱江生化</t>
    <phoneticPr fontId="10" type="noConversion"/>
  </si>
  <si>
    <t>600797.SH</t>
    <phoneticPr fontId="10" type="noConversion"/>
  </si>
  <si>
    <t>浙大网新</t>
    <phoneticPr fontId="10" type="noConversion"/>
  </si>
  <si>
    <t>600798.SH</t>
    <phoneticPr fontId="10" type="noConversion"/>
  </si>
  <si>
    <t>宁波海运</t>
    <phoneticPr fontId="10" type="noConversion"/>
  </si>
  <si>
    <t>600800.SH</t>
    <phoneticPr fontId="10" type="noConversion"/>
  </si>
  <si>
    <t>天津磁卡</t>
    <phoneticPr fontId="10" type="noConversion"/>
  </si>
  <si>
    <t>600801.SH</t>
    <phoneticPr fontId="10" type="noConversion"/>
  </si>
  <si>
    <t>华新水泥</t>
    <phoneticPr fontId="10" type="noConversion"/>
  </si>
  <si>
    <t>600802.SH</t>
    <phoneticPr fontId="10" type="noConversion"/>
  </si>
  <si>
    <t>福建水泥</t>
    <phoneticPr fontId="10" type="noConversion"/>
  </si>
  <si>
    <t>600803.SH</t>
    <phoneticPr fontId="10" type="noConversion"/>
  </si>
  <si>
    <t>新奥股份</t>
    <phoneticPr fontId="10" type="noConversion"/>
  </si>
  <si>
    <t>600804.SH</t>
    <phoneticPr fontId="10" type="noConversion"/>
  </si>
  <si>
    <t>鹏博士</t>
    <phoneticPr fontId="10" type="noConversion"/>
  </si>
  <si>
    <t>600805.SH</t>
    <phoneticPr fontId="10" type="noConversion"/>
  </si>
  <si>
    <t>悦达投资</t>
    <phoneticPr fontId="10" type="noConversion"/>
  </si>
  <si>
    <t>600806.SH</t>
    <phoneticPr fontId="10" type="noConversion"/>
  </si>
  <si>
    <t>*ST昆机</t>
    <phoneticPr fontId="10" type="noConversion"/>
  </si>
  <si>
    <t>600807.SH</t>
    <phoneticPr fontId="10" type="noConversion"/>
  </si>
  <si>
    <t>天业股份</t>
    <phoneticPr fontId="10" type="noConversion"/>
  </si>
  <si>
    <t>600808.SH</t>
    <phoneticPr fontId="10" type="noConversion"/>
  </si>
  <si>
    <t>马钢股份</t>
    <phoneticPr fontId="10" type="noConversion"/>
  </si>
  <si>
    <t>600809.SH</t>
    <phoneticPr fontId="10" type="noConversion"/>
  </si>
  <si>
    <t>山西汾酒</t>
    <phoneticPr fontId="10" type="noConversion"/>
  </si>
  <si>
    <t>600810.SH</t>
    <phoneticPr fontId="10" type="noConversion"/>
  </si>
  <si>
    <t>神马股份</t>
    <phoneticPr fontId="10" type="noConversion"/>
  </si>
  <si>
    <t>600811.SH</t>
    <phoneticPr fontId="10" type="noConversion"/>
  </si>
  <si>
    <t>东方集团</t>
    <phoneticPr fontId="10" type="noConversion"/>
  </si>
  <si>
    <t>600812.SH</t>
    <phoneticPr fontId="10" type="noConversion"/>
  </si>
  <si>
    <t>华北制药</t>
    <phoneticPr fontId="10" type="noConversion"/>
  </si>
  <si>
    <t>600814.SH</t>
    <phoneticPr fontId="10" type="noConversion"/>
  </si>
  <si>
    <t>杭州解百</t>
    <phoneticPr fontId="10" type="noConversion"/>
  </si>
  <si>
    <t>600815.SH</t>
    <phoneticPr fontId="10" type="noConversion"/>
  </si>
  <si>
    <t>厦工股份</t>
    <phoneticPr fontId="10" type="noConversion"/>
  </si>
  <si>
    <t>600816.SH</t>
    <phoneticPr fontId="10" type="noConversion"/>
  </si>
  <si>
    <t>安信信托</t>
    <phoneticPr fontId="10" type="noConversion"/>
  </si>
  <si>
    <t>600817.SH</t>
    <phoneticPr fontId="10" type="noConversion"/>
  </si>
  <si>
    <t>*ST宏盛</t>
    <phoneticPr fontId="10" type="noConversion"/>
  </si>
  <si>
    <t>600818.SH</t>
    <phoneticPr fontId="10" type="noConversion"/>
  </si>
  <si>
    <t>中路股份</t>
    <phoneticPr fontId="10" type="noConversion"/>
  </si>
  <si>
    <t>600819.SH</t>
    <phoneticPr fontId="10" type="noConversion"/>
  </si>
  <si>
    <t>耀皮玻璃</t>
    <phoneticPr fontId="10" type="noConversion"/>
  </si>
  <si>
    <t>600820.SH</t>
    <phoneticPr fontId="10" type="noConversion"/>
  </si>
  <si>
    <t>隧道股份</t>
    <phoneticPr fontId="10" type="noConversion"/>
  </si>
  <si>
    <t>600821.SH</t>
    <phoneticPr fontId="10" type="noConversion"/>
  </si>
  <si>
    <t>津劝业</t>
    <phoneticPr fontId="10" type="noConversion"/>
  </si>
  <si>
    <t>600822.SH</t>
    <phoneticPr fontId="10" type="noConversion"/>
  </si>
  <si>
    <t>上海物贸</t>
    <phoneticPr fontId="10" type="noConversion"/>
  </si>
  <si>
    <t>600823.SH</t>
    <phoneticPr fontId="10" type="noConversion"/>
  </si>
  <si>
    <t>世茂股份</t>
    <phoneticPr fontId="10" type="noConversion"/>
  </si>
  <si>
    <t>600824.SH</t>
    <phoneticPr fontId="10" type="noConversion"/>
  </si>
  <si>
    <t>益民集团</t>
    <phoneticPr fontId="10" type="noConversion"/>
  </si>
  <si>
    <t>600825.SH</t>
    <phoneticPr fontId="10" type="noConversion"/>
  </si>
  <si>
    <t>新华传媒</t>
    <phoneticPr fontId="10" type="noConversion"/>
  </si>
  <si>
    <t>600826.SH</t>
    <phoneticPr fontId="10" type="noConversion"/>
  </si>
  <si>
    <t>兰生股份</t>
    <phoneticPr fontId="10" type="noConversion"/>
  </si>
  <si>
    <t>600827.SH</t>
    <phoneticPr fontId="10" type="noConversion"/>
  </si>
  <si>
    <t>百联股份</t>
    <phoneticPr fontId="10" type="noConversion"/>
  </si>
  <si>
    <t>600828.SH</t>
    <phoneticPr fontId="10" type="noConversion"/>
  </si>
  <si>
    <t>茂业商业</t>
    <phoneticPr fontId="10" type="noConversion"/>
  </si>
  <si>
    <t>600829.SH</t>
    <phoneticPr fontId="10" type="noConversion"/>
  </si>
  <si>
    <t>人民同泰</t>
    <phoneticPr fontId="10" type="noConversion"/>
  </si>
  <si>
    <t>600830.SH</t>
    <phoneticPr fontId="10" type="noConversion"/>
  </si>
  <si>
    <t>香溢融通</t>
    <phoneticPr fontId="10" type="noConversion"/>
  </si>
  <si>
    <t>600831.SH</t>
    <phoneticPr fontId="10" type="noConversion"/>
  </si>
  <si>
    <t>广电网络</t>
    <phoneticPr fontId="10" type="noConversion"/>
  </si>
  <si>
    <t>600833.SH</t>
    <phoneticPr fontId="10" type="noConversion"/>
  </si>
  <si>
    <t>第一医药</t>
    <phoneticPr fontId="10" type="noConversion"/>
  </si>
  <si>
    <t>600834.SH</t>
    <phoneticPr fontId="10" type="noConversion"/>
  </si>
  <si>
    <t>申通地铁</t>
    <phoneticPr fontId="10" type="noConversion"/>
  </si>
  <si>
    <t>600835.SH</t>
    <phoneticPr fontId="10" type="noConversion"/>
  </si>
  <si>
    <t>上海机电</t>
    <phoneticPr fontId="10" type="noConversion"/>
  </si>
  <si>
    <t>600836.SH</t>
    <phoneticPr fontId="10" type="noConversion"/>
  </si>
  <si>
    <t>界龙实业</t>
    <phoneticPr fontId="10" type="noConversion"/>
  </si>
  <si>
    <t>600837.SH</t>
    <phoneticPr fontId="10" type="noConversion"/>
  </si>
  <si>
    <t>海通证券</t>
    <phoneticPr fontId="10" type="noConversion"/>
  </si>
  <si>
    <t>600838.SH</t>
    <phoneticPr fontId="10" type="noConversion"/>
  </si>
  <si>
    <t>上海九百</t>
    <phoneticPr fontId="10" type="noConversion"/>
  </si>
  <si>
    <t>600839.SH</t>
    <phoneticPr fontId="10" type="noConversion"/>
  </si>
  <si>
    <t>四川长虹</t>
    <phoneticPr fontId="10" type="noConversion"/>
  </si>
  <si>
    <t>600841.SH</t>
    <phoneticPr fontId="10" type="noConversion"/>
  </si>
  <si>
    <t>上柴股份</t>
    <phoneticPr fontId="10" type="noConversion"/>
  </si>
  <si>
    <t>600843.SH</t>
    <phoneticPr fontId="10" type="noConversion"/>
  </si>
  <si>
    <t>上工申贝</t>
    <phoneticPr fontId="10" type="noConversion"/>
  </si>
  <si>
    <t>600844.SH</t>
    <phoneticPr fontId="10" type="noConversion"/>
  </si>
  <si>
    <t>丹化科技</t>
    <phoneticPr fontId="10" type="noConversion"/>
  </si>
  <si>
    <t>600845.SH</t>
    <phoneticPr fontId="10" type="noConversion"/>
  </si>
  <si>
    <t>宝信软件</t>
    <phoneticPr fontId="10" type="noConversion"/>
  </si>
  <si>
    <t>600846.SH</t>
    <phoneticPr fontId="10" type="noConversion"/>
  </si>
  <si>
    <t>同济科技</t>
    <phoneticPr fontId="10" type="noConversion"/>
  </si>
  <si>
    <t>600847.SH</t>
    <phoneticPr fontId="10" type="noConversion"/>
  </si>
  <si>
    <t>万里股份</t>
    <phoneticPr fontId="10" type="noConversion"/>
  </si>
  <si>
    <t>600848.SH</t>
    <phoneticPr fontId="10" type="noConversion"/>
  </si>
  <si>
    <t>上海临港</t>
    <phoneticPr fontId="10" type="noConversion"/>
  </si>
  <si>
    <t>600850.SH</t>
    <phoneticPr fontId="10" type="noConversion"/>
  </si>
  <si>
    <t>华东电脑</t>
    <phoneticPr fontId="10" type="noConversion"/>
  </si>
  <si>
    <t>600851.SH</t>
    <phoneticPr fontId="10" type="noConversion"/>
  </si>
  <si>
    <t>海欣股份</t>
    <phoneticPr fontId="10" type="noConversion"/>
  </si>
  <si>
    <t>600853.SH</t>
    <phoneticPr fontId="10" type="noConversion"/>
  </si>
  <si>
    <t>龙建股份</t>
    <phoneticPr fontId="10" type="noConversion"/>
  </si>
  <si>
    <t>600854.SH</t>
    <phoneticPr fontId="10" type="noConversion"/>
  </si>
  <si>
    <t>春兰股份</t>
    <phoneticPr fontId="10" type="noConversion"/>
  </si>
  <si>
    <t>600855.SH</t>
    <phoneticPr fontId="10" type="noConversion"/>
  </si>
  <si>
    <t>航天长峰</t>
    <phoneticPr fontId="10" type="noConversion"/>
  </si>
  <si>
    <t>600856.SH</t>
    <phoneticPr fontId="10" type="noConversion"/>
  </si>
  <si>
    <t>中天能源</t>
    <phoneticPr fontId="10" type="noConversion"/>
  </si>
  <si>
    <t>600857.SH</t>
    <phoneticPr fontId="10" type="noConversion"/>
  </si>
  <si>
    <t>宁波中百</t>
    <phoneticPr fontId="10" type="noConversion"/>
  </si>
  <si>
    <t>600858.SH</t>
    <phoneticPr fontId="10" type="noConversion"/>
  </si>
  <si>
    <t>银座股份</t>
    <phoneticPr fontId="10" type="noConversion"/>
  </si>
  <si>
    <t>600859.SH</t>
    <phoneticPr fontId="10" type="noConversion"/>
  </si>
  <si>
    <t>王府井</t>
    <phoneticPr fontId="10" type="noConversion"/>
  </si>
  <si>
    <t>600860.SH</t>
    <phoneticPr fontId="10" type="noConversion"/>
  </si>
  <si>
    <t>京城股份</t>
    <phoneticPr fontId="10" type="noConversion"/>
  </si>
  <si>
    <t>600861.SH</t>
    <phoneticPr fontId="10" type="noConversion"/>
  </si>
  <si>
    <t>北京城乡</t>
    <phoneticPr fontId="10" type="noConversion"/>
  </si>
  <si>
    <t>600862.SH</t>
    <phoneticPr fontId="10" type="noConversion"/>
  </si>
  <si>
    <t>中航高科</t>
    <phoneticPr fontId="10" type="noConversion"/>
  </si>
  <si>
    <t>600863.SH</t>
    <phoneticPr fontId="10" type="noConversion"/>
  </si>
  <si>
    <t>内蒙华电</t>
    <phoneticPr fontId="10" type="noConversion"/>
  </si>
  <si>
    <t>600864.SH</t>
    <phoneticPr fontId="10" type="noConversion"/>
  </si>
  <si>
    <t>哈投股份</t>
    <phoneticPr fontId="10" type="noConversion"/>
  </si>
  <si>
    <t>600865.SH</t>
    <phoneticPr fontId="10" type="noConversion"/>
  </si>
  <si>
    <t>百大集团</t>
    <phoneticPr fontId="10" type="noConversion"/>
  </si>
  <si>
    <t>600866.SH</t>
    <phoneticPr fontId="10" type="noConversion"/>
  </si>
  <si>
    <t>*ST星湖</t>
    <phoneticPr fontId="10" type="noConversion"/>
  </si>
  <si>
    <t>600867.SH</t>
    <phoneticPr fontId="10" type="noConversion"/>
  </si>
  <si>
    <t>通化东宝</t>
    <phoneticPr fontId="10" type="noConversion"/>
  </si>
  <si>
    <t>600868.SH</t>
    <phoneticPr fontId="10" type="noConversion"/>
  </si>
  <si>
    <t>梅雁吉祥</t>
    <phoneticPr fontId="10" type="noConversion"/>
  </si>
  <si>
    <t>600869.SH</t>
    <phoneticPr fontId="10" type="noConversion"/>
  </si>
  <si>
    <t>智慧能源</t>
    <phoneticPr fontId="10" type="noConversion"/>
  </si>
  <si>
    <t>600870.SH</t>
    <phoneticPr fontId="10" type="noConversion"/>
  </si>
  <si>
    <t>厦华电子</t>
    <phoneticPr fontId="10" type="noConversion"/>
  </si>
  <si>
    <t>600871.SH</t>
    <phoneticPr fontId="10" type="noConversion"/>
  </si>
  <si>
    <t>石化油服</t>
    <phoneticPr fontId="10" type="noConversion"/>
  </si>
  <si>
    <t>600872.SH</t>
    <phoneticPr fontId="10" type="noConversion"/>
  </si>
  <si>
    <t>中炬高新</t>
    <phoneticPr fontId="10" type="noConversion"/>
  </si>
  <si>
    <t>600873.SH</t>
    <phoneticPr fontId="10" type="noConversion"/>
  </si>
  <si>
    <t>梅花生物</t>
    <phoneticPr fontId="10" type="noConversion"/>
  </si>
  <si>
    <t>600874.SH</t>
    <phoneticPr fontId="10" type="noConversion"/>
  </si>
  <si>
    <t>创业环保</t>
    <phoneticPr fontId="10" type="noConversion"/>
  </si>
  <si>
    <t>600875.SH</t>
    <phoneticPr fontId="10" type="noConversion"/>
  </si>
  <si>
    <t>东方电气</t>
    <phoneticPr fontId="10" type="noConversion"/>
  </si>
  <si>
    <t>600876.SH</t>
    <phoneticPr fontId="10" type="noConversion"/>
  </si>
  <si>
    <t>洛阳玻璃</t>
    <phoneticPr fontId="10" type="noConversion"/>
  </si>
  <si>
    <t>600877.SH</t>
    <phoneticPr fontId="10" type="noConversion"/>
  </si>
  <si>
    <t>中国嘉陵</t>
    <phoneticPr fontId="10" type="noConversion"/>
  </si>
  <si>
    <t>600879.SH</t>
    <phoneticPr fontId="10" type="noConversion"/>
  </si>
  <si>
    <t>航天电子</t>
    <phoneticPr fontId="10" type="noConversion"/>
  </si>
  <si>
    <t>600880.SH</t>
    <phoneticPr fontId="10" type="noConversion"/>
  </si>
  <si>
    <t>博瑞传播</t>
    <phoneticPr fontId="10" type="noConversion"/>
  </si>
  <si>
    <t>600881.SH</t>
    <phoneticPr fontId="10" type="noConversion"/>
  </si>
  <si>
    <t>亚泰集团</t>
    <phoneticPr fontId="10" type="noConversion"/>
  </si>
  <si>
    <t>600882.SH</t>
    <phoneticPr fontId="10" type="noConversion"/>
  </si>
  <si>
    <t>广泽股份</t>
    <phoneticPr fontId="10" type="noConversion"/>
  </si>
  <si>
    <t>600883.SH</t>
    <phoneticPr fontId="10" type="noConversion"/>
  </si>
  <si>
    <t>博闻科技</t>
    <phoneticPr fontId="10" type="noConversion"/>
  </si>
  <si>
    <t>600884.SH</t>
    <phoneticPr fontId="10" type="noConversion"/>
  </si>
  <si>
    <t>杉杉股份</t>
    <phoneticPr fontId="10" type="noConversion"/>
  </si>
  <si>
    <t>600885.SH</t>
    <phoneticPr fontId="10" type="noConversion"/>
  </si>
  <si>
    <t>宏发股份</t>
    <phoneticPr fontId="10" type="noConversion"/>
  </si>
  <si>
    <t>600886.SH</t>
    <phoneticPr fontId="10" type="noConversion"/>
  </si>
  <si>
    <t>国投电力</t>
    <phoneticPr fontId="10" type="noConversion"/>
  </si>
  <si>
    <t>600887.SH</t>
    <phoneticPr fontId="10" type="noConversion"/>
  </si>
  <si>
    <t>伊利股份</t>
    <phoneticPr fontId="10" type="noConversion"/>
  </si>
  <si>
    <t>600888.SH</t>
    <phoneticPr fontId="10" type="noConversion"/>
  </si>
  <si>
    <t>新疆众和</t>
    <phoneticPr fontId="10" type="noConversion"/>
  </si>
  <si>
    <t>600889.SH</t>
    <phoneticPr fontId="10" type="noConversion"/>
  </si>
  <si>
    <t>南京化纤</t>
    <phoneticPr fontId="10" type="noConversion"/>
  </si>
  <si>
    <t>600890.SH</t>
    <phoneticPr fontId="10" type="noConversion"/>
  </si>
  <si>
    <t>中房股份</t>
    <phoneticPr fontId="10" type="noConversion"/>
  </si>
  <si>
    <t>600891.SH</t>
    <phoneticPr fontId="10" type="noConversion"/>
  </si>
  <si>
    <t>秋林集团</t>
    <phoneticPr fontId="10" type="noConversion"/>
  </si>
  <si>
    <t>600892.SH</t>
    <phoneticPr fontId="10" type="noConversion"/>
  </si>
  <si>
    <t>大晟文化</t>
    <phoneticPr fontId="10" type="noConversion"/>
  </si>
  <si>
    <t>600893.SH</t>
    <phoneticPr fontId="10" type="noConversion"/>
  </si>
  <si>
    <t>中航动力</t>
    <phoneticPr fontId="10" type="noConversion"/>
  </si>
  <si>
    <t>600894.SH</t>
    <phoneticPr fontId="10" type="noConversion"/>
  </si>
  <si>
    <t>广日股份</t>
    <phoneticPr fontId="10" type="noConversion"/>
  </si>
  <si>
    <t>600895.SH</t>
    <phoneticPr fontId="10" type="noConversion"/>
  </si>
  <si>
    <t>张江高科</t>
    <phoneticPr fontId="10" type="noConversion"/>
  </si>
  <si>
    <t>600896.SH</t>
    <phoneticPr fontId="10" type="noConversion"/>
  </si>
  <si>
    <t>览海投资</t>
    <phoneticPr fontId="10" type="noConversion"/>
  </si>
  <si>
    <t>600897.SH</t>
    <phoneticPr fontId="10" type="noConversion"/>
  </si>
  <si>
    <t>厦门空港</t>
    <phoneticPr fontId="10" type="noConversion"/>
  </si>
  <si>
    <t>600898.SH</t>
    <phoneticPr fontId="10" type="noConversion"/>
  </si>
  <si>
    <t>三联商社</t>
    <phoneticPr fontId="10" type="noConversion"/>
  </si>
  <si>
    <t>600900.SH</t>
    <phoneticPr fontId="10" type="noConversion"/>
  </si>
  <si>
    <t>长江电力</t>
    <phoneticPr fontId="10" type="noConversion"/>
  </si>
  <si>
    <t>600908.SH</t>
    <phoneticPr fontId="10" type="noConversion"/>
  </si>
  <si>
    <t>无锡银行</t>
    <phoneticPr fontId="10" type="noConversion"/>
  </si>
  <si>
    <t>600909.SH</t>
    <phoneticPr fontId="10" type="noConversion"/>
  </si>
  <si>
    <t>华安证券</t>
    <phoneticPr fontId="10" type="noConversion"/>
  </si>
  <si>
    <t>600917.SH</t>
    <phoneticPr fontId="10" type="noConversion"/>
  </si>
  <si>
    <t>重庆燃气</t>
    <phoneticPr fontId="10" type="noConversion"/>
  </si>
  <si>
    <t>600919.SH</t>
    <phoneticPr fontId="10" type="noConversion"/>
  </si>
  <si>
    <t>江苏银行</t>
    <phoneticPr fontId="10" type="noConversion"/>
  </si>
  <si>
    <t>600926.SH</t>
    <phoneticPr fontId="10" type="noConversion"/>
  </si>
  <si>
    <t>杭州银行</t>
    <phoneticPr fontId="10" type="noConversion"/>
  </si>
  <si>
    <t>600936.SH</t>
    <phoneticPr fontId="10" type="noConversion"/>
  </si>
  <si>
    <t>广西广电</t>
    <phoneticPr fontId="10" type="noConversion"/>
  </si>
  <si>
    <t>600958.SH</t>
    <phoneticPr fontId="10" type="noConversion"/>
  </si>
  <si>
    <t>东方证券</t>
    <phoneticPr fontId="10" type="noConversion"/>
  </si>
  <si>
    <t>600959.SH</t>
    <phoneticPr fontId="10" type="noConversion"/>
  </si>
  <si>
    <t>江苏有线</t>
    <phoneticPr fontId="10" type="noConversion"/>
  </si>
  <si>
    <t>600960.SH</t>
    <phoneticPr fontId="10" type="noConversion"/>
  </si>
  <si>
    <t>渤海活塞</t>
    <phoneticPr fontId="10" type="noConversion"/>
  </si>
  <si>
    <t>600961.SH</t>
    <phoneticPr fontId="10" type="noConversion"/>
  </si>
  <si>
    <t>株冶集团</t>
    <phoneticPr fontId="10" type="noConversion"/>
  </si>
  <si>
    <t>600962.SH</t>
    <phoneticPr fontId="10" type="noConversion"/>
  </si>
  <si>
    <t>国投中鲁</t>
    <phoneticPr fontId="10" type="noConversion"/>
  </si>
  <si>
    <t>600963.SH</t>
    <phoneticPr fontId="10" type="noConversion"/>
  </si>
  <si>
    <t>岳阳林纸</t>
    <phoneticPr fontId="10" type="noConversion"/>
  </si>
  <si>
    <t>600965.SH</t>
    <phoneticPr fontId="10" type="noConversion"/>
  </si>
  <si>
    <t>福成股份</t>
    <phoneticPr fontId="10" type="noConversion"/>
  </si>
  <si>
    <t>600966.SH</t>
    <phoneticPr fontId="10" type="noConversion"/>
  </si>
  <si>
    <t>博汇纸业</t>
    <phoneticPr fontId="10" type="noConversion"/>
  </si>
  <si>
    <t>600967.SH</t>
    <phoneticPr fontId="10" type="noConversion"/>
  </si>
  <si>
    <t>北方创业</t>
    <phoneticPr fontId="10" type="noConversion"/>
  </si>
  <si>
    <t>600969.SH</t>
    <phoneticPr fontId="10" type="noConversion"/>
  </si>
  <si>
    <t>郴电国际</t>
    <phoneticPr fontId="10" type="noConversion"/>
  </si>
  <si>
    <t>600970.SH</t>
    <phoneticPr fontId="10" type="noConversion"/>
  </si>
  <si>
    <t>中材国际</t>
    <phoneticPr fontId="10" type="noConversion"/>
  </si>
  <si>
    <t>600971.SH</t>
    <phoneticPr fontId="10" type="noConversion"/>
  </si>
  <si>
    <t>恒源煤电</t>
    <phoneticPr fontId="10" type="noConversion"/>
  </si>
  <si>
    <t>600973.SH</t>
    <phoneticPr fontId="10" type="noConversion"/>
  </si>
  <si>
    <t>宝胜股份</t>
    <phoneticPr fontId="10" type="noConversion"/>
  </si>
  <si>
    <t>600975.SH</t>
    <phoneticPr fontId="10" type="noConversion"/>
  </si>
  <si>
    <t>新五丰</t>
    <phoneticPr fontId="10" type="noConversion"/>
  </si>
  <si>
    <t>600976.SH</t>
    <phoneticPr fontId="10" type="noConversion"/>
  </si>
  <si>
    <t>健民集团</t>
    <phoneticPr fontId="10" type="noConversion"/>
  </si>
  <si>
    <t>600977.SH</t>
    <phoneticPr fontId="10" type="noConversion"/>
  </si>
  <si>
    <t>中国电影</t>
    <phoneticPr fontId="10" type="noConversion"/>
  </si>
  <si>
    <t>600978.SH</t>
    <phoneticPr fontId="10" type="noConversion"/>
  </si>
  <si>
    <t>宜华生活</t>
    <phoneticPr fontId="10" type="noConversion"/>
  </si>
  <si>
    <t>600979.SH</t>
    <phoneticPr fontId="10" type="noConversion"/>
  </si>
  <si>
    <t>广安爱众</t>
    <phoneticPr fontId="10" type="noConversion"/>
  </si>
  <si>
    <t>600980.SH</t>
    <phoneticPr fontId="10" type="noConversion"/>
  </si>
  <si>
    <t>北矿科技</t>
    <phoneticPr fontId="10" type="noConversion"/>
  </si>
  <si>
    <t>600981.SH</t>
    <phoneticPr fontId="10" type="noConversion"/>
  </si>
  <si>
    <t>汇鸿集团</t>
    <phoneticPr fontId="10" type="noConversion"/>
  </si>
  <si>
    <t>600982.SH</t>
    <phoneticPr fontId="10" type="noConversion"/>
  </si>
  <si>
    <t>宁波热电</t>
    <phoneticPr fontId="10" type="noConversion"/>
  </si>
  <si>
    <t>600983.SH</t>
    <phoneticPr fontId="10" type="noConversion"/>
  </si>
  <si>
    <t>惠而浦</t>
    <phoneticPr fontId="10" type="noConversion"/>
  </si>
  <si>
    <t>600984.SH</t>
    <phoneticPr fontId="10" type="noConversion"/>
  </si>
  <si>
    <t>建设机械</t>
    <phoneticPr fontId="10" type="noConversion"/>
  </si>
  <si>
    <t>600985.SH</t>
    <phoneticPr fontId="10" type="noConversion"/>
  </si>
  <si>
    <t>雷鸣科化</t>
    <phoneticPr fontId="10" type="noConversion"/>
  </si>
  <si>
    <t>600986.SH</t>
    <phoneticPr fontId="10" type="noConversion"/>
  </si>
  <si>
    <t>科达股份</t>
    <phoneticPr fontId="10" type="noConversion"/>
  </si>
  <si>
    <t>600987.SH</t>
    <phoneticPr fontId="10" type="noConversion"/>
  </si>
  <si>
    <t>航民股份</t>
    <phoneticPr fontId="10" type="noConversion"/>
  </si>
  <si>
    <t>600988.SH</t>
    <phoneticPr fontId="10" type="noConversion"/>
  </si>
  <si>
    <t>赤峰黄金</t>
    <phoneticPr fontId="10" type="noConversion"/>
  </si>
  <si>
    <t>600990.SH</t>
    <phoneticPr fontId="10" type="noConversion"/>
  </si>
  <si>
    <t>四创电子</t>
    <phoneticPr fontId="10" type="noConversion"/>
  </si>
  <si>
    <t>600992.SH</t>
    <phoneticPr fontId="10" type="noConversion"/>
  </si>
  <si>
    <t>贵绳股份</t>
    <phoneticPr fontId="10" type="noConversion"/>
  </si>
  <si>
    <t>600993.SH</t>
    <phoneticPr fontId="10" type="noConversion"/>
  </si>
  <si>
    <t>马应龙</t>
    <phoneticPr fontId="10" type="noConversion"/>
  </si>
  <si>
    <t>600995.SH</t>
    <phoneticPr fontId="10" type="noConversion"/>
  </si>
  <si>
    <t>文山电力</t>
    <phoneticPr fontId="10" type="noConversion"/>
  </si>
  <si>
    <t>600996.SH</t>
    <phoneticPr fontId="10" type="noConversion"/>
  </si>
  <si>
    <t>贵广网络</t>
    <phoneticPr fontId="10" type="noConversion"/>
  </si>
  <si>
    <t>600997.SH</t>
    <phoneticPr fontId="10" type="noConversion"/>
  </si>
  <si>
    <t>开滦股份</t>
    <phoneticPr fontId="10" type="noConversion"/>
  </si>
  <si>
    <t>600998.SH</t>
    <phoneticPr fontId="10" type="noConversion"/>
  </si>
  <si>
    <t>九州通</t>
    <phoneticPr fontId="10" type="noConversion"/>
  </si>
  <si>
    <t>600999.SH</t>
    <phoneticPr fontId="10" type="noConversion"/>
  </si>
  <si>
    <t>招商证券</t>
    <phoneticPr fontId="10" type="noConversion"/>
  </si>
  <si>
    <t>601000.SH</t>
    <phoneticPr fontId="10" type="noConversion"/>
  </si>
  <si>
    <t>唐山港</t>
    <phoneticPr fontId="10" type="noConversion"/>
  </si>
  <si>
    <t>601001.SH</t>
    <phoneticPr fontId="10" type="noConversion"/>
  </si>
  <si>
    <t>大同煤业</t>
    <phoneticPr fontId="10" type="noConversion"/>
  </si>
  <si>
    <t>601002.SH</t>
    <phoneticPr fontId="10" type="noConversion"/>
  </si>
  <si>
    <t>晋亿实业</t>
    <phoneticPr fontId="10" type="noConversion"/>
  </si>
  <si>
    <t>601003.SH</t>
    <phoneticPr fontId="10" type="noConversion"/>
  </si>
  <si>
    <t>柳钢股份</t>
    <phoneticPr fontId="10" type="noConversion"/>
  </si>
  <si>
    <t>601005.SH</t>
    <phoneticPr fontId="10" type="noConversion"/>
  </si>
  <si>
    <t>重庆钢铁</t>
    <phoneticPr fontId="10" type="noConversion"/>
  </si>
  <si>
    <t>601006.SH</t>
    <phoneticPr fontId="10" type="noConversion"/>
  </si>
  <si>
    <t>大秦铁路</t>
    <phoneticPr fontId="10" type="noConversion"/>
  </si>
  <si>
    <t>601007.SH</t>
    <phoneticPr fontId="10" type="noConversion"/>
  </si>
  <si>
    <t>金陵饭店</t>
    <phoneticPr fontId="10" type="noConversion"/>
  </si>
  <si>
    <t>601008.SH</t>
    <phoneticPr fontId="10" type="noConversion"/>
  </si>
  <si>
    <t>连云港</t>
    <phoneticPr fontId="10" type="noConversion"/>
  </si>
  <si>
    <t>601009.SH</t>
    <phoneticPr fontId="10" type="noConversion"/>
  </si>
  <si>
    <t>南京银行</t>
    <phoneticPr fontId="10" type="noConversion"/>
  </si>
  <si>
    <t>601010.SH</t>
    <phoneticPr fontId="10" type="noConversion"/>
  </si>
  <si>
    <t>文峰股份</t>
    <phoneticPr fontId="10" type="noConversion"/>
  </si>
  <si>
    <t>601011.SH</t>
    <phoneticPr fontId="10" type="noConversion"/>
  </si>
  <si>
    <t>宝泰隆</t>
    <phoneticPr fontId="10" type="noConversion"/>
  </si>
  <si>
    <t>601012.SH</t>
    <phoneticPr fontId="10" type="noConversion"/>
  </si>
  <si>
    <t>隆基股份</t>
    <phoneticPr fontId="10" type="noConversion"/>
  </si>
  <si>
    <t>601015.SH</t>
    <phoneticPr fontId="10" type="noConversion"/>
  </si>
  <si>
    <t>陕西黑猫</t>
    <phoneticPr fontId="10" type="noConversion"/>
  </si>
  <si>
    <t>601016.SH</t>
    <phoneticPr fontId="10" type="noConversion"/>
  </si>
  <si>
    <t>节能风电</t>
    <phoneticPr fontId="10" type="noConversion"/>
  </si>
  <si>
    <t>601018.SH</t>
    <phoneticPr fontId="10" type="noConversion"/>
  </si>
  <si>
    <t>宁波港</t>
    <phoneticPr fontId="10" type="noConversion"/>
  </si>
  <si>
    <t>601020.SH</t>
    <phoneticPr fontId="10" type="noConversion"/>
  </si>
  <si>
    <t>华钰矿业</t>
    <phoneticPr fontId="10" type="noConversion"/>
  </si>
  <si>
    <t>601021.SH</t>
    <phoneticPr fontId="10" type="noConversion"/>
  </si>
  <si>
    <t>春秋航空</t>
    <phoneticPr fontId="10" type="noConversion"/>
  </si>
  <si>
    <t>601028.SH</t>
    <phoneticPr fontId="10" type="noConversion"/>
  </si>
  <si>
    <t>玉龙股份</t>
    <phoneticPr fontId="10" type="noConversion"/>
  </si>
  <si>
    <t>601038.SH</t>
    <phoneticPr fontId="10" type="noConversion"/>
  </si>
  <si>
    <t>一拖股份</t>
    <phoneticPr fontId="10" type="noConversion"/>
  </si>
  <si>
    <t>601058.SH</t>
    <phoneticPr fontId="10" type="noConversion"/>
  </si>
  <si>
    <t>赛轮金宇</t>
    <phoneticPr fontId="10" type="noConversion"/>
  </si>
  <si>
    <t>601069.SH</t>
    <phoneticPr fontId="10" type="noConversion"/>
  </si>
  <si>
    <t>西部黄金</t>
    <phoneticPr fontId="10" type="noConversion"/>
  </si>
  <si>
    <t>601088.SH</t>
    <phoneticPr fontId="10" type="noConversion"/>
  </si>
  <si>
    <t>中国神华</t>
    <phoneticPr fontId="10" type="noConversion"/>
  </si>
  <si>
    <t>601098.SH</t>
    <phoneticPr fontId="10" type="noConversion"/>
  </si>
  <si>
    <t>中南传媒</t>
    <phoneticPr fontId="10" type="noConversion"/>
  </si>
  <si>
    <t>601099.SH</t>
    <phoneticPr fontId="10" type="noConversion"/>
  </si>
  <si>
    <t>太平洋</t>
    <phoneticPr fontId="10" type="noConversion"/>
  </si>
  <si>
    <t>601100.SH</t>
    <phoneticPr fontId="10" type="noConversion"/>
  </si>
  <si>
    <t>恒立液压</t>
    <phoneticPr fontId="10" type="noConversion"/>
  </si>
  <si>
    <t>601101.SH</t>
    <phoneticPr fontId="10" type="noConversion"/>
  </si>
  <si>
    <t>昊华能源</t>
    <phoneticPr fontId="10" type="noConversion"/>
  </si>
  <si>
    <t>601106.SH</t>
    <phoneticPr fontId="10" type="noConversion"/>
  </si>
  <si>
    <t>中国一重</t>
    <phoneticPr fontId="10" type="noConversion"/>
  </si>
  <si>
    <t>601107.SH</t>
    <phoneticPr fontId="10" type="noConversion"/>
  </si>
  <si>
    <t>四川成渝</t>
    <phoneticPr fontId="10" type="noConversion"/>
  </si>
  <si>
    <t>601111.SH</t>
    <phoneticPr fontId="10" type="noConversion"/>
  </si>
  <si>
    <t>中国国航</t>
    <phoneticPr fontId="10" type="noConversion"/>
  </si>
  <si>
    <t>601113.SH</t>
    <phoneticPr fontId="10" type="noConversion"/>
  </si>
  <si>
    <t>华鼎股份</t>
    <phoneticPr fontId="10" type="noConversion"/>
  </si>
  <si>
    <t>601116.SH</t>
    <phoneticPr fontId="10" type="noConversion"/>
  </si>
  <si>
    <t>三江购物</t>
    <phoneticPr fontId="10" type="noConversion"/>
  </si>
  <si>
    <t>601117.SH</t>
    <phoneticPr fontId="10" type="noConversion"/>
  </si>
  <si>
    <t>中国化学</t>
    <phoneticPr fontId="10" type="noConversion"/>
  </si>
  <si>
    <t>601118.SH</t>
    <phoneticPr fontId="10" type="noConversion"/>
  </si>
  <si>
    <t>海南橡胶</t>
    <phoneticPr fontId="10" type="noConversion"/>
  </si>
  <si>
    <t>601126.SH</t>
    <phoneticPr fontId="10" type="noConversion"/>
  </si>
  <si>
    <t>四方股份</t>
    <phoneticPr fontId="10" type="noConversion"/>
  </si>
  <si>
    <t>601127.SH</t>
    <phoneticPr fontId="10" type="noConversion"/>
  </si>
  <si>
    <t>小康股份</t>
    <phoneticPr fontId="10" type="noConversion"/>
  </si>
  <si>
    <t>601128.SH</t>
    <phoneticPr fontId="10" type="noConversion"/>
  </si>
  <si>
    <t>常熟银行</t>
    <phoneticPr fontId="10" type="noConversion"/>
  </si>
  <si>
    <t>601137.SH</t>
    <phoneticPr fontId="10" type="noConversion"/>
  </si>
  <si>
    <t>博威合金</t>
    <phoneticPr fontId="10" type="noConversion"/>
  </si>
  <si>
    <t>601139.SH</t>
    <phoneticPr fontId="10" type="noConversion"/>
  </si>
  <si>
    <t>深圳燃气</t>
    <phoneticPr fontId="10" type="noConversion"/>
  </si>
  <si>
    <t>601155.SH</t>
    <phoneticPr fontId="10" type="noConversion"/>
  </si>
  <si>
    <t>新城控股</t>
    <phoneticPr fontId="10" type="noConversion"/>
  </si>
  <si>
    <t>601158.SH</t>
    <phoneticPr fontId="10" type="noConversion"/>
  </si>
  <si>
    <t>重庆水务</t>
    <phoneticPr fontId="10" type="noConversion"/>
  </si>
  <si>
    <t>601163.SH</t>
    <phoneticPr fontId="10" type="noConversion"/>
  </si>
  <si>
    <t>三角轮胎</t>
    <phoneticPr fontId="10" type="noConversion"/>
  </si>
  <si>
    <t>601166.SH</t>
    <phoneticPr fontId="10" type="noConversion"/>
  </si>
  <si>
    <t>兴业银行</t>
    <phoneticPr fontId="10" type="noConversion"/>
  </si>
  <si>
    <t>601168.SH</t>
    <phoneticPr fontId="10" type="noConversion"/>
  </si>
  <si>
    <t>西部矿业</t>
    <phoneticPr fontId="10" type="noConversion"/>
  </si>
  <si>
    <t>601169.SH</t>
    <phoneticPr fontId="10" type="noConversion"/>
  </si>
  <si>
    <t>北京银行</t>
    <phoneticPr fontId="10" type="noConversion"/>
  </si>
  <si>
    <t>601177.SH</t>
    <phoneticPr fontId="10" type="noConversion"/>
  </si>
  <si>
    <t>杭齿前进</t>
    <phoneticPr fontId="10" type="noConversion"/>
  </si>
  <si>
    <t>601179.SH</t>
    <phoneticPr fontId="10" type="noConversion"/>
  </si>
  <si>
    <t>中国西电</t>
    <phoneticPr fontId="10" type="noConversion"/>
  </si>
  <si>
    <t>601186.SH</t>
    <phoneticPr fontId="10" type="noConversion"/>
  </si>
  <si>
    <t>中国铁建</t>
    <phoneticPr fontId="10" type="noConversion"/>
  </si>
  <si>
    <t>601188.SH</t>
    <phoneticPr fontId="10" type="noConversion"/>
  </si>
  <si>
    <t>龙江交通</t>
    <phoneticPr fontId="10" type="noConversion"/>
  </si>
  <si>
    <t>601198.SH</t>
    <phoneticPr fontId="10" type="noConversion"/>
  </si>
  <si>
    <t>东兴证券</t>
    <phoneticPr fontId="10" type="noConversion"/>
  </si>
  <si>
    <t>601199.SH</t>
    <phoneticPr fontId="10" type="noConversion"/>
  </si>
  <si>
    <t>江南水务</t>
    <phoneticPr fontId="10" type="noConversion"/>
  </si>
  <si>
    <t>601208.SH</t>
    <phoneticPr fontId="10" type="noConversion"/>
  </si>
  <si>
    <t>东材科技</t>
    <phoneticPr fontId="10" type="noConversion"/>
  </si>
  <si>
    <t>601211.SH</t>
    <phoneticPr fontId="10" type="noConversion"/>
  </si>
  <si>
    <t>国泰君安</t>
    <phoneticPr fontId="10" type="noConversion"/>
  </si>
  <si>
    <t>601216.SH</t>
    <phoneticPr fontId="10" type="noConversion"/>
  </si>
  <si>
    <t>君正集团</t>
    <phoneticPr fontId="10" type="noConversion"/>
  </si>
  <si>
    <t>601218.SH</t>
    <phoneticPr fontId="10" type="noConversion"/>
  </si>
  <si>
    <t>吉鑫科技</t>
    <phoneticPr fontId="10" type="noConversion"/>
  </si>
  <si>
    <t>601222.SH</t>
    <phoneticPr fontId="10" type="noConversion"/>
  </si>
  <si>
    <t>林洋能源</t>
    <phoneticPr fontId="10" type="noConversion"/>
  </si>
  <si>
    <t>601225.SH</t>
    <phoneticPr fontId="10" type="noConversion"/>
  </si>
  <si>
    <t>陕西煤业</t>
    <phoneticPr fontId="10" type="noConversion"/>
  </si>
  <si>
    <t>601226.SH</t>
    <phoneticPr fontId="10" type="noConversion"/>
  </si>
  <si>
    <t>华电重工</t>
    <phoneticPr fontId="10" type="noConversion"/>
  </si>
  <si>
    <t>601229.SH</t>
    <phoneticPr fontId="10" type="noConversion"/>
  </si>
  <si>
    <t>上海银行</t>
    <phoneticPr fontId="10" type="noConversion"/>
  </si>
  <si>
    <t>601231.SH</t>
    <phoneticPr fontId="10" type="noConversion"/>
  </si>
  <si>
    <t>环旭电子</t>
    <phoneticPr fontId="10" type="noConversion"/>
  </si>
  <si>
    <t>601233.SH</t>
    <phoneticPr fontId="10" type="noConversion"/>
  </si>
  <si>
    <t>桐昆股份</t>
    <phoneticPr fontId="10" type="noConversion"/>
  </si>
  <si>
    <t>601238.SH</t>
    <phoneticPr fontId="10" type="noConversion"/>
  </si>
  <si>
    <t>广汽集团</t>
    <phoneticPr fontId="10" type="noConversion"/>
  </si>
  <si>
    <t>601258.SH</t>
    <phoneticPr fontId="10" type="noConversion"/>
  </si>
  <si>
    <t>庞大集团</t>
    <phoneticPr fontId="10" type="noConversion"/>
  </si>
  <si>
    <t>601288.SH</t>
    <phoneticPr fontId="10" type="noConversion"/>
  </si>
  <si>
    <t>农业银行</t>
    <phoneticPr fontId="10" type="noConversion"/>
  </si>
  <si>
    <t>601311.SH</t>
    <phoneticPr fontId="10" type="noConversion"/>
  </si>
  <si>
    <t>骆驼股份</t>
    <phoneticPr fontId="10" type="noConversion"/>
  </si>
  <si>
    <t>601313.SH</t>
    <phoneticPr fontId="10" type="noConversion"/>
  </si>
  <si>
    <t>江南嘉捷</t>
    <phoneticPr fontId="10" type="noConversion"/>
  </si>
  <si>
    <t>601318.SH</t>
    <phoneticPr fontId="10" type="noConversion"/>
  </si>
  <si>
    <t>中国平安</t>
    <phoneticPr fontId="10" type="noConversion"/>
  </si>
  <si>
    <t>601328.SH</t>
    <phoneticPr fontId="10" type="noConversion"/>
  </si>
  <si>
    <t>交通银行</t>
    <phoneticPr fontId="10" type="noConversion"/>
  </si>
  <si>
    <t>601333.SH</t>
    <phoneticPr fontId="10" type="noConversion"/>
  </si>
  <si>
    <t>广深铁路</t>
    <phoneticPr fontId="10" type="noConversion"/>
  </si>
  <si>
    <t>601336.SH</t>
    <phoneticPr fontId="10" type="noConversion"/>
  </si>
  <si>
    <t>新华保险</t>
    <phoneticPr fontId="10" type="noConversion"/>
  </si>
  <si>
    <t>601339.SH</t>
    <phoneticPr fontId="10" type="noConversion"/>
  </si>
  <si>
    <t>百隆东方</t>
    <phoneticPr fontId="10" type="noConversion"/>
  </si>
  <si>
    <t>601368.SH</t>
    <phoneticPr fontId="10" type="noConversion"/>
  </si>
  <si>
    <t>绿城水务</t>
    <phoneticPr fontId="10" type="noConversion"/>
  </si>
  <si>
    <t>601369.SH</t>
    <phoneticPr fontId="10" type="noConversion"/>
  </si>
  <si>
    <t>陕鼓动力</t>
    <phoneticPr fontId="10" type="noConversion"/>
  </si>
  <si>
    <t>601375.SH</t>
    <phoneticPr fontId="10" type="noConversion"/>
  </si>
  <si>
    <t>中原证券</t>
    <phoneticPr fontId="10" type="noConversion"/>
  </si>
  <si>
    <t>601377.SH</t>
    <phoneticPr fontId="10" type="noConversion"/>
  </si>
  <si>
    <t>兴业证券</t>
    <phoneticPr fontId="10" type="noConversion"/>
  </si>
  <si>
    <t>601388.SH</t>
    <phoneticPr fontId="10" type="noConversion"/>
  </si>
  <si>
    <t>怡球资源</t>
    <phoneticPr fontId="10" type="noConversion"/>
  </si>
  <si>
    <t>601390.SH</t>
    <phoneticPr fontId="10" type="noConversion"/>
  </si>
  <si>
    <t>中国中铁</t>
    <phoneticPr fontId="10" type="noConversion"/>
  </si>
  <si>
    <t>601398.SH</t>
    <phoneticPr fontId="10" type="noConversion"/>
  </si>
  <si>
    <t>工商银行</t>
    <phoneticPr fontId="10" type="noConversion"/>
  </si>
  <si>
    <t>601500.SH</t>
    <phoneticPr fontId="10" type="noConversion"/>
  </si>
  <si>
    <t>通用股份</t>
    <phoneticPr fontId="10" type="noConversion"/>
  </si>
  <si>
    <t>601515.SH</t>
    <phoneticPr fontId="10" type="noConversion"/>
  </si>
  <si>
    <t>东风股份</t>
    <phoneticPr fontId="10" type="noConversion"/>
  </si>
  <si>
    <t>601518.SH</t>
    <phoneticPr fontId="10" type="noConversion"/>
  </si>
  <si>
    <t>吉林高速</t>
    <phoneticPr fontId="10" type="noConversion"/>
  </si>
  <si>
    <t>601519.SH</t>
    <phoneticPr fontId="10" type="noConversion"/>
  </si>
  <si>
    <t>大智慧</t>
    <phoneticPr fontId="10" type="noConversion"/>
  </si>
  <si>
    <t>601555.SH</t>
    <phoneticPr fontId="10" type="noConversion"/>
  </si>
  <si>
    <t>东吴证券</t>
    <phoneticPr fontId="10" type="noConversion"/>
  </si>
  <si>
    <t>601558.SH</t>
    <phoneticPr fontId="10" type="noConversion"/>
  </si>
  <si>
    <t>华锐风电</t>
    <phoneticPr fontId="10" type="noConversion"/>
  </si>
  <si>
    <t>601566.SH</t>
    <phoneticPr fontId="10" type="noConversion"/>
  </si>
  <si>
    <t>九牧王</t>
    <phoneticPr fontId="10" type="noConversion"/>
  </si>
  <si>
    <t>601567.SH</t>
    <phoneticPr fontId="10" type="noConversion"/>
  </si>
  <si>
    <t>三星医疗</t>
    <phoneticPr fontId="10" type="noConversion"/>
  </si>
  <si>
    <t>601579.SH</t>
    <phoneticPr fontId="10" type="noConversion"/>
  </si>
  <si>
    <t>会稽山</t>
    <phoneticPr fontId="10" type="noConversion"/>
  </si>
  <si>
    <t>601588.SH</t>
    <phoneticPr fontId="10" type="noConversion"/>
  </si>
  <si>
    <t>北辰实业</t>
    <phoneticPr fontId="10" type="noConversion"/>
  </si>
  <si>
    <t>601595.SH</t>
    <phoneticPr fontId="10" type="noConversion"/>
  </si>
  <si>
    <t>上海电影</t>
    <phoneticPr fontId="10" type="noConversion"/>
  </si>
  <si>
    <t>601599.SH</t>
    <phoneticPr fontId="10" type="noConversion"/>
  </si>
  <si>
    <t>鹿港文化</t>
    <phoneticPr fontId="10" type="noConversion"/>
  </si>
  <si>
    <t>601600.SH</t>
    <phoneticPr fontId="10" type="noConversion"/>
  </si>
  <si>
    <t>中国铝业</t>
    <phoneticPr fontId="10" type="noConversion"/>
  </si>
  <si>
    <t>601601.SH</t>
    <phoneticPr fontId="10" type="noConversion"/>
  </si>
  <si>
    <t>中国太保</t>
    <phoneticPr fontId="10" type="noConversion"/>
  </si>
  <si>
    <t>601607.SH</t>
    <phoneticPr fontId="10" type="noConversion"/>
  </si>
  <si>
    <t>上海医药</t>
    <phoneticPr fontId="10" type="noConversion"/>
  </si>
  <si>
    <t>601608.SH</t>
    <phoneticPr fontId="10" type="noConversion"/>
  </si>
  <si>
    <t>中信重工</t>
    <phoneticPr fontId="10" type="noConversion"/>
  </si>
  <si>
    <t>601611.SH</t>
    <phoneticPr fontId="10" type="noConversion"/>
  </si>
  <si>
    <t>中国核建</t>
    <phoneticPr fontId="10" type="noConversion"/>
  </si>
  <si>
    <t>601616.SH</t>
    <phoneticPr fontId="10" type="noConversion"/>
  </si>
  <si>
    <t>广电电气</t>
    <phoneticPr fontId="10" type="noConversion"/>
  </si>
  <si>
    <t>601618.SH</t>
    <phoneticPr fontId="10" type="noConversion"/>
  </si>
  <si>
    <t>中国中冶</t>
    <phoneticPr fontId="10" type="noConversion"/>
  </si>
  <si>
    <t>601628.SH</t>
    <phoneticPr fontId="10" type="noConversion"/>
  </si>
  <si>
    <t>中国人寿</t>
    <phoneticPr fontId="10" type="noConversion"/>
  </si>
  <si>
    <t>601633.SH</t>
    <phoneticPr fontId="10" type="noConversion"/>
  </si>
  <si>
    <t>长城汽车</t>
    <phoneticPr fontId="10" type="noConversion"/>
  </si>
  <si>
    <t>601636.SH</t>
    <phoneticPr fontId="10" type="noConversion"/>
  </si>
  <si>
    <t>旗滨集团</t>
    <phoneticPr fontId="10" type="noConversion"/>
  </si>
  <si>
    <t>601666.SH</t>
    <phoneticPr fontId="10" type="noConversion"/>
  </si>
  <si>
    <t>平煤股份</t>
    <phoneticPr fontId="10" type="noConversion"/>
  </si>
  <si>
    <t>601668.SH</t>
    <phoneticPr fontId="10" type="noConversion"/>
  </si>
  <si>
    <t>中国建筑</t>
    <phoneticPr fontId="10" type="noConversion"/>
  </si>
  <si>
    <t>601669.SH</t>
    <phoneticPr fontId="10" type="noConversion"/>
  </si>
  <si>
    <t>中国电建</t>
    <phoneticPr fontId="10" type="noConversion"/>
  </si>
  <si>
    <t>601677.SH</t>
    <phoneticPr fontId="10" type="noConversion"/>
  </si>
  <si>
    <t>明泰铝业</t>
    <phoneticPr fontId="10" type="noConversion"/>
  </si>
  <si>
    <t>601678.SH</t>
    <phoneticPr fontId="10" type="noConversion"/>
  </si>
  <si>
    <t>滨化股份</t>
    <phoneticPr fontId="10" type="noConversion"/>
  </si>
  <si>
    <t>601688.SH</t>
    <phoneticPr fontId="10" type="noConversion"/>
  </si>
  <si>
    <t>华泰证券</t>
    <phoneticPr fontId="10" type="noConversion"/>
  </si>
  <si>
    <t>601689.SH</t>
    <phoneticPr fontId="10" type="noConversion"/>
  </si>
  <si>
    <t>拓普集团</t>
    <phoneticPr fontId="10" type="noConversion"/>
  </si>
  <si>
    <t>601699.SH</t>
    <phoneticPr fontId="10" type="noConversion"/>
  </si>
  <si>
    <t>潞安环能</t>
    <phoneticPr fontId="10" type="noConversion"/>
  </si>
  <si>
    <t>601700.SH</t>
    <phoneticPr fontId="10" type="noConversion"/>
  </si>
  <si>
    <t>风范股份</t>
    <phoneticPr fontId="10" type="noConversion"/>
  </si>
  <si>
    <t>601717.SH</t>
    <phoneticPr fontId="10" type="noConversion"/>
  </si>
  <si>
    <t>郑煤机</t>
    <phoneticPr fontId="10" type="noConversion"/>
  </si>
  <si>
    <t>601718.SH</t>
    <phoneticPr fontId="10" type="noConversion"/>
  </si>
  <si>
    <t>际华集团</t>
    <phoneticPr fontId="10" type="noConversion"/>
  </si>
  <si>
    <t>601727.SH</t>
    <phoneticPr fontId="10" type="noConversion"/>
  </si>
  <si>
    <t>上海电气</t>
    <phoneticPr fontId="10" type="noConversion"/>
  </si>
  <si>
    <t>601766.SH</t>
    <phoneticPr fontId="10" type="noConversion"/>
  </si>
  <si>
    <t>中国中车</t>
    <phoneticPr fontId="10" type="noConversion"/>
  </si>
  <si>
    <t>601777.SH</t>
    <phoneticPr fontId="10" type="noConversion"/>
  </si>
  <si>
    <t>力帆股份</t>
    <phoneticPr fontId="10" type="noConversion"/>
  </si>
  <si>
    <t>601788.SH</t>
    <phoneticPr fontId="10" type="noConversion"/>
  </si>
  <si>
    <t>光大证券</t>
    <phoneticPr fontId="10" type="noConversion"/>
  </si>
  <si>
    <t>601789.SH</t>
    <phoneticPr fontId="10" type="noConversion"/>
  </si>
  <si>
    <t>宁波建工</t>
    <phoneticPr fontId="10" type="noConversion"/>
  </si>
  <si>
    <t>601798.SH</t>
    <phoneticPr fontId="10" type="noConversion"/>
  </si>
  <si>
    <t>蓝科高新</t>
    <phoneticPr fontId="10" type="noConversion"/>
  </si>
  <si>
    <t>601799.SH</t>
    <phoneticPr fontId="10" type="noConversion"/>
  </si>
  <si>
    <t>星宇股份</t>
    <phoneticPr fontId="10" type="noConversion"/>
  </si>
  <si>
    <t>601800.SH</t>
    <phoneticPr fontId="10" type="noConversion"/>
  </si>
  <si>
    <t>中国交建</t>
    <phoneticPr fontId="10" type="noConversion"/>
  </si>
  <si>
    <t>601801.SH</t>
    <phoneticPr fontId="10" type="noConversion"/>
  </si>
  <si>
    <t>皖新传媒</t>
    <phoneticPr fontId="10" type="noConversion"/>
  </si>
  <si>
    <t>601808.SH</t>
    <phoneticPr fontId="10" type="noConversion"/>
  </si>
  <si>
    <t>中海油服</t>
    <phoneticPr fontId="10" type="noConversion"/>
  </si>
  <si>
    <t>601811.SH</t>
    <phoneticPr fontId="10" type="noConversion"/>
  </si>
  <si>
    <t>新华文轩</t>
    <phoneticPr fontId="10" type="noConversion"/>
  </si>
  <si>
    <t>601818.SH</t>
    <phoneticPr fontId="10" type="noConversion"/>
  </si>
  <si>
    <t>光大银行</t>
    <phoneticPr fontId="10" type="noConversion"/>
  </si>
  <si>
    <t>601857.SH</t>
    <phoneticPr fontId="10" type="noConversion"/>
  </si>
  <si>
    <t>中国石油</t>
    <phoneticPr fontId="10" type="noConversion"/>
  </si>
  <si>
    <t>601858.SH</t>
    <phoneticPr fontId="10" type="noConversion"/>
  </si>
  <si>
    <t>中国科传</t>
    <phoneticPr fontId="10" type="noConversion"/>
  </si>
  <si>
    <t>601866.SH</t>
    <phoneticPr fontId="10" type="noConversion"/>
  </si>
  <si>
    <t>中远海发</t>
    <phoneticPr fontId="10" type="noConversion"/>
  </si>
  <si>
    <t>601872.SH</t>
    <phoneticPr fontId="10" type="noConversion"/>
  </si>
  <si>
    <t>招商轮船</t>
    <phoneticPr fontId="10" type="noConversion"/>
  </si>
  <si>
    <t>601877.SH</t>
    <phoneticPr fontId="10" type="noConversion"/>
  </si>
  <si>
    <t>正泰电器</t>
    <phoneticPr fontId="10" type="noConversion"/>
  </si>
  <si>
    <t>601880.SH</t>
    <phoneticPr fontId="10" type="noConversion"/>
  </si>
  <si>
    <t>大连港</t>
    <phoneticPr fontId="10" type="noConversion"/>
  </si>
  <si>
    <t>601881.SH</t>
    <phoneticPr fontId="10" type="noConversion"/>
  </si>
  <si>
    <t>N银河</t>
    <phoneticPr fontId="10" type="noConversion"/>
  </si>
  <si>
    <t>601882.SH</t>
    <phoneticPr fontId="10" type="noConversion"/>
  </si>
  <si>
    <t>海天精工</t>
    <phoneticPr fontId="10" type="noConversion"/>
  </si>
  <si>
    <t>601886.SH</t>
    <phoneticPr fontId="10" type="noConversion"/>
  </si>
  <si>
    <t>江河集团</t>
    <phoneticPr fontId="10" type="noConversion"/>
  </si>
  <si>
    <t>601888.SH</t>
    <phoneticPr fontId="10" type="noConversion"/>
  </si>
  <si>
    <t>中国国旅</t>
    <phoneticPr fontId="10" type="noConversion"/>
  </si>
  <si>
    <t>601890.SH</t>
    <phoneticPr fontId="10" type="noConversion"/>
  </si>
  <si>
    <t>亚星锚链</t>
    <phoneticPr fontId="10" type="noConversion"/>
  </si>
  <si>
    <t>601898.SH</t>
    <phoneticPr fontId="10" type="noConversion"/>
  </si>
  <si>
    <t>中煤能源</t>
    <phoneticPr fontId="10" type="noConversion"/>
  </si>
  <si>
    <t>601899.SH</t>
    <phoneticPr fontId="10" type="noConversion"/>
  </si>
  <si>
    <t>紫金矿业</t>
    <phoneticPr fontId="10" type="noConversion"/>
  </si>
  <si>
    <t>601900.SH</t>
    <phoneticPr fontId="10" type="noConversion"/>
  </si>
  <si>
    <t>南方传媒</t>
    <phoneticPr fontId="10" type="noConversion"/>
  </si>
  <si>
    <t>601901.SH</t>
    <phoneticPr fontId="10" type="noConversion"/>
  </si>
  <si>
    <t>方正证券</t>
    <phoneticPr fontId="10" type="noConversion"/>
  </si>
  <si>
    <t>601908.SH</t>
    <phoneticPr fontId="10" type="noConversion"/>
  </si>
  <si>
    <t>京运通</t>
    <phoneticPr fontId="10" type="noConversion"/>
  </si>
  <si>
    <t>601918.SH</t>
    <phoneticPr fontId="10" type="noConversion"/>
  </si>
  <si>
    <t>*ST新集</t>
    <phoneticPr fontId="10" type="noConversion"/>
  </si>
  <si>
    <t>601919.SH</t>
    <phoneticPr fontId="10" type="noConversion"/>
  </si>
  <si>
    <t>中远海控</t>
    <phoneticPr fontId="10" type="noConversion"/>
  </si>
  <si>
    <t>601928.SH</t>
    <phoneticPr fontId="10" type="noConversion"/>
  </si>
  <si>
    <t>凤凰传媒</t>
    <phoneticPr fontId="10" type="noConversion"/>
  </si>
  <si>
    <t>601929.SH</t>
    <phoneticPr fontId="10" type="noConversion"/>
  </si>
  <si>
    <t>吉视传媒</t>
    <phoneticPr fontId="10" type="noConversion"/>
  </si>
  <si>
    <t>601933.SH</t>
    <phoneticPr fontId="10" type="noConversion"/>
  </si>
  <si>
    <t>永辉超市</t>
    <phoneticPr fontId="10" type="noConversion"/>
  </si>
  <si>
    <t>601939.SH</t>
    <phoneticPr fontId="10" type="noConversion"/>
  </si>
  <si>
    <t>建设银行</t>
    <phoneticPr fontId="10" type="noConversion"/>
  </si>
  <si>
    <t>601958.SH</t>
    <phoneticPr fontId="10" type="noConversion"/>
  </si>
  <si>
    <t>金钼股份</t>
    <phoneticPr fontId="10" type="noConversion"/>
  </si>
  <si>
    <t>601965.SH</t>
    <phoneticPr fontId="10" type="noConversion"/>
  </si>
  <si>
    <t>中国汽研</t>
    <phoneticPr fontId="10" type="noConversion"/>
  </si>
  <si>
    <t>601966.SH</t>
    <phoneticPr fontId="10" type="noConversion"/>
  </si>
  <si>
    <t>玲珑轮胎</t>
    <phoneticPr fontId="10" type="noConversion"/>
  </si>
  <si>
    <t>601968.SH</t>
    <phoneticPr fontId="10" type="noConversion"/>
  </si>
  <si>
    <t>宝钢包装</t>
    <phoneticPr fontId="10" type="noConversion"/>
  </si>
  <si>
    <t>601969.SH</t>
    <phoneticPr fontId="10" type="noConversion"/>
  </si>
  <si>
    <t>海南矿业</t>
    <phoneticPr fontId="10" type="noConversion"/>
  </si>
  <si>
    <t>601985.SH</t>
    <phoneticPr fontId="10" type="noConversion"/>
  </si>
  <si>
    <t>中国核电</t>
    <phoneticPr fontId="10" type="noConversion"/>
  </si>
  <si>
    <t>601988.SH</t>
    <phoneticPr fontId="10" type="noConversion"/>
  </si>
  <si>
    <t>中国银行</t>
    <phoneticPr fontId="10" type="noConversion"/>
  </si>
  <si>
    <t>601989.SH</t>
    <phoneticPr fontId="10" type="noConversion"/>
  </si>
  <si>
    <t>中国重工</t>
    <phoneticPr fontId="10" type="noConversion"/>
  </si>
  <si>
    <t>601991.SH</t>
    <phoneticPr fontId="10" type="noConversion"/>
  </si>
  <si>
    <t>大唐发电</t>
    <phoneticPr fontId="10" type="noConversion"/>
  </si>
  <si>
    <t>601992.SH</t>
    <phoneticPr fontId="10" type="noConversion"/>
  </si>
  <si>
    <t>金隅股份</t>
    <phoneticPr fontId="10" type="noConversion"/>
  </si>
  <si>
    <t>601996.SH</t>
    <phoneticPr fontId="10" type="noConversion"/>
  </si>
  <si>
    <t>丰林集团</t>
    <phoneticPr fontId="10" type="noConversion"/>
  </si>
  <si>
    <t>601997.SH</t>
    <phoneticPr fontId="10" type="noConversion"/>
  </si>
  <si>
    <t>贵阳银行</t>
    <phoneticPr fontId="10" type="noConversion"/>
  </si>
  <si>
    <t>601998.SH</t>
    <phoneticPr fontId="10" type="noConversion"/>
  </si>
  <si>
    <t>中信银行</t>
    <phoneticPr fontId="10" type="noConversion"/>
  </si>
  <si>
    <t>601999.SH</t>
    <phoneticPr fontId="10" type="noConversion"/>
  </si>
  <si>
    <t>出版传媒</t>
    <phoneticPr fontId="10" type="noConversion"/>
  </si>
  <si>
    <t>603000.SH</t>
    <phoneticPr fontId="10" type="noConversion"/>
  </si>
  <si>
    <t>人民网</t>
    <phoneticPr fontId="10" type="noConversion"/>
  </si>
  <si>
    <t>603001.SH</t>
    <phoneticPr fontId="10" type="noConversion"/>
  </si>
  <si>
    <t>奥康国际</t>
    <phoneticPr fontId="10" type="noConversion"/>
  </si>
  <si>
    <t>603002.SH</t>
    <phoneticPr fontId="10" type="noConversion"/>
  </si>
  <si>
    <t>宏昌电子</t>
    <phoneticPr fontId="10" type="noConversion"/>
  </si>
  <si>
    <t>603003.SH</t>
    <phoneticPr fontId="10" type="noConversion"/>
  </si>
  <si>
    <t>龙宇燃油</t>
    <phoneticPr fontId="10" type="noConversion"/>
  </si>
  <si>
    <t>603005.SH</t>
    <phoneticPr fontId="10" type="noConversion"/>
  </si>
  <si>
    <t>晶方科技</t>
    <phoneticPr fontId="10" type="noConversion"/>
  </si>
  <si>
    <t>603006.SH</t>
    <phoneticPr fontId="10" type="noConversion"/>
  </si>
  <si>
    <t>联明股份</t>
    <phoneticPr fontId="10" type="noConversion"/>
  </si>
  <si>
    <t>603007.SH</t>
    <phoneticPr fontId="10" type="noConversion"/>
  </si>
  <si>
    <t>花王股份</t>
    <phoneticPr fontId="10" type="noConversion"/>
  </si>
  <si>
    <t>603008.SH</t>
    <phoneticPr fontId="10" type="noConversion"/>
  </si>
  <si>
    <t>喜临门</t>
    <phoneticPr fontId="10" type="noConversion"/>
  </si>
  <si>
    <t>603009.SH</t>
    <phoneticPr fontId="10" type="noConversion"/>
  </si>
  <si>
    <t>北特科技</t>
    <phoneticPr fontId="10" type="noConversion"/>
  </si>
  <si>
    <t>603010.SH</t>
    <phoneticPr fontId="10" type="noConversion"/>
  </si>
  <si>
    <t>万盛股份</t>
    <phoneticPr fontId="10" type="noConversion"/>
  </si>
  <si>
    <t>603011.SH</t>
    <phoneticPr fontId="10" type="noConversion"/>
  </si>
  <si>
    <t>合锻智能</t>
    <phoneticPr fontId="10" type="noConversion"/>
  </si>
  <si>
    <t>603012.SH</t>
    <phoneticPr fontId="10" type="noConversion"/>
  </si>
  <si>
    <t>创力集团</t>
    <phoneticPr fontId="10" type="noConversion"/>
  </si>
  <si>
    <t>603015.SH</t>
    <phoneticPr fontId="10" type="noConversion"/>
  </si>
  <si>
    <t>弘讯科技</t>
    <phoneticPr fontId="10" type="noConversion"/>
  </si>
  <si>
    <t>603016.SH</t>
    <phoneticPr fontId="10" type="noConversion"/>
  </si>
  <si>
    <t>新宏泰</t>
    <phoneticPr fontId="10" type="noConversion"/>
  </si>
  <si>
    <t>603017.SH</t>
    <phoneticPr fontId="10" type="noConversion"/>
  </si>
  <si>
    <t>中衡设计</t>
    <phoneticPr fontId="10" type="noConversion"/>
  </si>
  <si>
    <t>603018.SH</t>
    <phoneticPr fontId="10" type="noConversion"/>
  </si>
  <si>
    <t>中设集团</t>
    <phoneticPr fontId="10" type="noConversion"/>
  </si>
  <si>
    <t>603019.SH</t>
    <phoneticPr fontId="10" type="noConversion"/>
  </si>
  <si>
    <t>中科曙光</t>
    <phoneticPr fontId="10" type="noConversion"/>
  </si>
  <si>
    <t>603020.SH</t>
    <phoneticPr fontId="10" type="noConversion"/>
  </si>
  <si>
    <t>爱普股份</t>
    <phoneticPr fontId="10" type="noConversion"/>
  </si>
  <si>
    <t>603021.SH</t>
    <phoneticPr fontId="10" type="noConversion"/>
  </si>
  <si>
    <t>山东华鹏</t>
    <phoneticPr fontId="10" type="noConversion"/>
  </si>
  <si>
    <t>603022.SH</t>
    <phoneticPr fontId="10" type="noConversion"/>
  </si>
  <si>
    <t>新通联</t>
    <phoneticPr fontId="10" type="noConversion"/>
  </si>
  <si>
    <t>603023.SH</t>
    <phoneticPr fontId="10" type="noConversion"/>
  </si>
  <si>
    <t>威帝股份</t>
    <phoneticPr fontId="10" type="noConversion"/>
  </si>
  <si>
    <t>603025.SH</t>
    <phoneticPr fontId="10" type="noConversion"/>
  </si>
  <si>
    <t>大豪科技</t>
    <phoneticPr fontId="10" type="noConversion"/>
  </si>
  <si>
    <t>603026.SH</t>
    <phoneticPr fontId="10" type="noConversion"/>
  </si>
  <si>
    <t>石大胜华</t>
    <phoneticPr fontId="10" type="noConversion"/>
  </si>
  <si>
    <t>603027.SH</t>
    <phoneticPr fontId="10" type="noConversion"/>
  </si>
  <si>
    <t>千禾味业</t>
    <phoneticPr fontId="10" type="noConversion"/>
  </si>
  <si>
    <t>603028.SH</t>
    <phoneticPr fontId="10" type="noConversion"/>
  </si>
  <si>
    <t>赛福天</t>
    <phoneticPr fontId="10" type="noConversion"/>
  </si>
  <si>
    <t>603029.SH</t>
    <phoneticPr fontId="10" type="noConversion"/>
  </si>
  <si>
    <t>天鹅股份</t>
    <phoneticPr fontId="10" type="noConversion"/>
  </si>
  <si>
    <t>603030.SH</t>
    <phoneticPr fontId="10" type="noConversion"/>
  </si>
  <si>
    <t>全筑股份</t>
    <phoneticPr fontId="10" type="noConversion"/>
  </si>
  <si>
    <t>603031.SH</t>
    <phoneticPr fontId="10" type="noConversion"/>
  </si>
  <si>
    <t>安德利</t>
    <phoneticPr fontId="10" type="noConversion"/>
  </si>
  <si>
    <t>603032.SH</t>
    <phoneticPr fontId="10" type="noConversion"/>
  </si>
  <si>
    <t>德新交运</t>
    <phoneticPr fontId="10" type="noConversion"/>
  </si>
  <si>
    <t>603033.SH</t>
    <phoneticPr fontId="10" type="noConversion"/>
  </si>
  <si>
    <t>三维股份</t>
    <phoneticPr fontId="10" type="noConversion"/>
  </si>
  <si>
    <t>603035.SH</t>
    <phoneticPr fontId="10" type="noConversion"/>
  </si>
  <si>
    <t>常熟汽饰</t>
    <phoneticPr fontId="10" type="noConversion"/>
  </si>
  <si>
    <t>603036.SH</t>
    <phoneticPr fontId="10" type="noConversion"/>
  </si>
  <si>
    <t>如通股份</t>
    <phoneticPr fontId="10" type="noConversion"/>
  </si>
  <si>
    <t>603037.SH</t>
    <phoneticPr fontId="10" type="noConversion"/>
  </si>
  <si>
    <t>凯众股份</t>
    <phoneticPr fontId="10" type="noConversion"/>
  </si>
  <si>
    <t>603038.SH</t>
    <phoneticPr fontId="10" type="noConversion"/>
  </si>
  <si>
    <t>华立股份</t>
    <phoneticPr fontId="10" type="noConversion"/>
  </si>
  <si>
    <t>603039.SH</t>
    <phoneticPr fontId="10" type="noConversion"/>
  </si>
  <si>
    <t>泛微网络</t>
    <phoneticPr fontId="10" type="noConversion"/>
  </si>
  <si>
    <t>603058.SH</t>
    <phoneticPr fontId="10" type="noConversion"/>
  </si>
  <si>
    <t>永吉股份</t>
    <phoneticPr fontId="10" type="noConversion"/>
  </si>
  <si>
    <t>603060.SH</t>
    <phoneticPr fontId="10" type="noConversion"/>
  </si>
  <si>
    <t>国检集团</t>
    <phoneticPr fontId="10" type="noConversion"/>
  </si>
  <si>
    <t>603066.SH</t>
    <phoneticPr fontId="10" type="noConversion"/>
  </si>
  <si>
    <t>音飞储存</t>
    <phoneticPr fontId="10" type="noConversion"/>
  </si>
  <si>
    <t>603067.SH</t>
    <phoneticPr fontId="10" type="noConversion"/>
  </si>
  <si>
    <t>振华股份</t>
    <phoneticPr fontId="10" type="noConversion"/>
  </si>
  <si>
    <t>603069.SH</t>
    <phoneticPr fontId="10" type="noConversion"/>
  </si>
  <si>
    <t>海汽集团</t>
    <phoneticPr fontId="10" type="noConversion"/>
  </si>
  <si>
    <t>603077.SH</t>
    <phoneticPr fontId="10" type="noConversion"/>
  </si>
  <si>
    <t>和邦生物</t>
    <phoneticPr fontId="10" type="noConversion"/>
  </si>
  <si>
    <t>603085.SH</t>
    <phoneticPr fontId="10" type="noConversion"/>
  </si>
  <si>
    <t>天成自控</t>
    <phoneticPr fontId="10" type="noConversion"/>
  </si>
  <si>
    <t>603088.SH</t>
    <phoneticPr fontId="10" type="noConversion"/>
  </si>
  <si>
    <t>宁波精达</t>
    <phoneticPr fontId="10" type="noConversion"/>
  </si>
  <si>
    <t>603090.SH</t>
    <phoneticPr fontId="10" type="noConversion"/>
  </si>
  <si>
    <t>宏盛股份</t>
    <phoneticPr fontId="10" type="noConversion"/>
  </si>
  <si>
    <t>603098.SH</t>
    <phoneticPr fontId="10" type="noConversion"/>
  </si>
  <si>
    <t>森特股份</t>
    <phoneticPr fontId="10" type="noConversion"/>
  </si>
  <si>
    <t>603099.SH</t>
    <phoneticPr fontId="10" type="noConversion"/>
  </si>
  <si>
    <t>长白山</t>
    <phoneticPr fontId="10" type="noConversion"/>
  </si>
  <si>
    <t>603100.SH</t>
    <phoneticPr fontId="10" type="noConversion"/>
  </si>
  <si>
    <t>川仪股份</t>
    <phoneticPr fontId="10" type="noConversion"/>
  </si>
  <si>
    <t>603101.SH</t>
    <phoneticPr fontId="10" type="noConversion"/>
  </si>
  <si>
    <t>汇嘉时代</t>
    <phoneticPr fontId="10" type="noConversion"/>
  </si>
  <si>
    <t>603108.SH</t>
    <phoneticPr fontId="10" type="noConversion"/>
  </si>
  <si>
    <t>润达医疗</t>
    <phoneticPr fontId="10" type="noConversion"/>
  </si>
  <si>
    <t>603111.SH</t>
    <phoneticPr fontId="10" type="noConversion"/>
  </si>
  <si>
    <t>康尼机电</t>
    <phoneticPr fontId="10" type="noConversion"/>
  </si>
  <si>
    <t>603116.SH</t>
    <phoneticPr fontId="10" type="noConversion"/>
  </si>
  <si>
    <t>红蜻蜓</t>
    <phoneticPr fontId="10" type="noConversion"/>
  </si>
  <si>
    <t>603117.SH</t>
    <phoneticPr fontId="10" type="noConversion"/>
  </si>
  <si>
    <t>万林股份</t>
    <phoneticPr fontId="10" type="noConversion"/>
  </si>
  <si>
    <t>603118.SH</t>
    <phoneticPr fontId="10" type="noConversion"/>
  </si>
  <si>
    <t>共进股份</t>
    <phoneticPr fontId="10" type="noConversion"/>
  </si>
  <si>
    <t>603123.SH</t>
    <phoneticPr fontId="10" type="noConversion"/>
  </si>
  <si>
    <t>翠微股份</t>
    <phoneticPr fontId="10" type="noConversion"/>
  </si>
  <si>
    <t>603126.SH</t>
    <phoneticPr fontId="10" type="noConversion"/>
  </si>
  <si>
    <t>中材节能</t>
    <phoneticPr fontId="10" type="noConversion"/>
  </si>
  <si>
    <t>603128.SH</t>
    <phoneticPr fontId="10" type="noConversion"/>
  </si>
  <si>
    <t>华贸物流</t>
    <phoneticPr fontId="10" type="noConversion"/>
  </si>
  <si>
    <t>603131.SH</t>
    <phoneticPr fontId="10" type="noConversion"/>
  </si>
  <si>
    <t>上海沪工</t>
    <phoneticPr fontId="10" type="noConversion"/>
  </si>
  <si>
    <t>603158.SH</t>
    <phoneticPr fontId="10" type="noConversion"/>
  </si>
  <si>
    <t>腾龙股份</t>
    <phoneticPr fontId="10" type="noConversion"/>
  </si>
  <si>
    <t>603159.SH</t>
    <phoneticPr fontId="10" type="noConversion"/>
  </si>
  <si>
    <t>上海亚虹</t>
    <phoneticPr fontId="10" type="noConversion"/>
  </si>
  <si>
    <t>603160.SH</t>
    <phoneticPr fontId="10" type="noConversion"/>
  </si>
  <si>
    <t>汇顶科技</t>
    <phoneticPr fontId="10" type="noConversion"/>
  </si>
  <si>
    <t>603165.SH</t>
    <phoneticPr fontId="10" type="noConversion"/>
  </si>
  <si>
    <t>荣晟环保</t>
    <phoneticPr fontId="10" type="noConversion"/>
  </si>
  <si>
    <t>603166.SH</t>
    <phoneticPr fontId="10" type="noConversion"/>
  </si>
  <si>
    <t>福达股份</t>
    <phoneticPr fontId="10" type="noConversion"/>
  </si>
  <si>
    <t>603167.SH</t>
    <phoneticPr fontId="10" type="noConversion"/>
  </si>
  <si>
    <t>渤海轮渡</t>
    <phoneticPr fontId="10" type="noConversion"/>
  </si>
  <si>
    <t>603168.SH</t>
    <phoneticPr fontId="10" type="noConversion"/>
  </si>
  <si>
    <t>莎普爱思</t>
    <phoneticPr fontId="10" type="noConversion"/>
  </si>
  <si>
    <t>603169.SH</t>
    <phoneticPr fontId="10" type="noConversion"/>
  </si>
  <si>
    <t>兰石重装</t>
    <phoneticPr fontId="10" type="noConversion"/>
  </si>
  <si>
    <t>603186.SH</t>
    <phoneticPr fontId="10" type="noConversion"/>
  </si>
  <si>
    <t>华正新材</t>
    <phoneticPr fontId="10" type="noConversion"/>
  </si>
  <si>
    <t>603188.SH</t>
    <phoneticPr fontId="10" type="noConversion"/>
  </si>
  <si>
    <t>亚邦股份</t>
    <phoneticPr fontId="10" type="noConversion"/>
  </si>
  <si>
    <t>603189.SH</t>
    <phoneticPr fontId="10" type="noConversion"/>
  </si>
  <si>
    <t>网达软件</t>
    <phoneticPr fontId="10" type="noConversion"/>
  </si>
  <si>
    <t>603198.SH</t>
    <phoneticPr fontId="10" type="noConversion"/>
  </si>
  <si>
    <t>迎驾贡酒</t>
    <phoneticPr fontId="10" type="noConversion"/>
  </si>
  <si>
    <t>603199.SH</t>
    <phoneticPr fontId="10" type="noConversion"/>
  </si>
  <si>
    <t>九华旅游</t>
    <phoneticPr fontId="10" type="noConversion"/>
  </si>
  <si>
    <t>603203.SH</t>
    <phoneticPr fontId="10" type="noConversion"/>
  </si>
  <si>
    <t>快克股份</t>
    <phoneticPr fontId="10" type="noConversion"/>
  </si>
  <si>
    <t>603218.SH</t>
    <phoneticPr fontId="10" type="noConversion"/>
  </si>
  <si>
    <t>日月股份</t>
    <phoneticPr fontId="10" type="noConversion"/>
  </si>
  <si>
    <t>603222.SH</t>
    <phoneticPr fontId="10" type="noConversion"/>
  </si>
  <si>
    <t>济民制药</t>
    <phoneticPr fontId="10" type="noConversion"/>
  </si>
  <si>
    <t>603223.SH</t>
    <phoneticPr fontId="10" type="noConversion"/>
  </si>
  <si>
    <t>恒通股份</t>
    <phoneticPr fontId="10" type="noConversion"/>
  </si>
  <si>
    <t>603227.SH</t>
    <phoneticPr fontId="10" type="noConversion"/>
  </si>
  <si>
    <t>雪峰科技</t>
    <phoneticPr fontId="10" type="noConversion"/>
  </si>
  <si>
    <t>603228.SH</t>
    <phoneticPr fontId="10" type="noConversion"/>
  </si>
  <si>
    <t>景旺电子</t>
    <phoneticPr fontId="10" type="noConversion"/>
  </si>
  <si>
    <t>603239.SH</t>
    <phoneticPr fontId="10" type="noConversion"/>
  </si>
  <si>
    <t>浙江仙通</t>
    <phoneticPr fontId="10" type="noConversion"/>
  </si>
  <si>
    <t>603258.SH</t>
    <phoneticPr fontId="10" type="noConversion"/>
  </si>
  <si>
    <t>电魂网络</t>
    <phoneticPr fontId="10" type="noConversion"/>
  </si>
  <si>
    <t>603266.SH</t>
    <phoneticPr fontId="10" type="noConversion"/>
  </si>
  <si>
    <t>天龙股份</t>
    <phoneticPr fontId="10" type="noConversion"/>
  </si>
  <si>
    <t>603268.SH</t>
    <phoneticPr fontId="10" type="noConversion"/>
  </si>
  <si>
    <t>松发股份</t>
    <phoneticPr fontId="10" type="noConversion"/>
  </si>
  <si>
    <t>603288.SH</t>
    <phoneticPr fontId="10" type="noConversion"/>
  </si>
  <si>
    <t>海天味业</t>
    <phoneticPr fontId="10" type="noConversion"/>
  </si>
  <si>
    <t>603298.SH</t>
    <phoneticPr fontId="10" type="noConversion"/>
  </si>
  <si>
    <t>杭叉集团</t>
    <phoneticPr fontId="10" type="noConversion"/>
  </si>
  <si>
    <t>603299.SH</t>
    <phoneticPr fontId="10" type="noConversion"/>
  </si>
  <si>
    <t>井神股份</t>
    <phoneticPr fontId="10" type="noConversion"/>
  </si>
  <si>
    <t>603300.SH</t>
    <phoneticPr fontId="10" type="noConversion"/>
  </si>
  <si>
    <t>华铁科技</t>
    <phoneticPr fontId="10" type="noConversion"/>
  </si>
  <si>
    <t>603306.SH</t>
    <phoneticPr fontId="10" type="noConversion"/>
  </si>
  <si>
    <t>华懋科技</t>
    <phoneticPr fontId="10" type="noConversion"/>
  </si>
  <si>
    <t>603308.SH</t>
    <phoneticPr fontId="10" type="noConversion"/>
  </si>
  <si>
    <t>应流股份</t>
    <phoneticPr fontId="10" type="noConversion"/>
  </si>
  <si>
    <t>603309.SH</t>
    <phoneticPr fontId="10" type="noConversion"/>
  </si>
  <si>
    <t>维力医疗</t>
    <phoneticPr fontId="10" type="noConversion"/>
  </si>
  <si>
    <t>603311.SH</t>
    <phoneticPr fontId="10" type="noConversion"/>
  </si>
  <si>
    <t>金海环境</t>
    <phoneticPr fontId="10" type="noConversion"/>
  </si>
  <si>
    <t>603313.SH</t>
    <phoneticPr fontId="10" type="noConversion"/>
  </si>
  <si>
    <t>梦百合</t>
    <phoneticPr fontId="10" type="noConversion"/>
  </si>
  <si>
    <t>603315.SH</t>
    <phoneticPr fontId="10" type="noConversion"/>
  </si>
  <si>
    <t>福鞍股份</t>
    <phoneticPr fontId="10" type="noConversion"/>
  </si>
  <si>
    <t>603318.SH</t>
    <phoneticPr fontId="10" type="noConversion"/>
  </si>
  <si>
    <t>派思股份</t>
    <phoneticPr fontId="10" type="noConversion"/>
  </si>
  <si>
    <t>603319.SH</t>
    <phoneticPr fontId="10" type="noConversion"/>
  </si>
  <si>
    <t>湘油泵</t>
    <phoneticPr fontId="10" type="noConversion"/>
  </si>
  <si>
    <t>603322.SH</t>
    <phoneticPr fontId="10" type="noConversion"/>
  </si>
  <si>
    <t>超讯通信</t>
    <phoneticPr fontId="10" type="noConversion"/>
  </si>
  <si>
    <t>603323.SH</t>
    <phoneticPr fontId="10" type="noConversion"/>
  </si>
  <si>
    <t>吴江银行</t>
    <phoneticPr fontId="10" type="noConversion"/>
  </si>
  <si>
    <t>603328.SH</t>
    <phoneticPr fontId="10" type="noConversion"/>
  </si>
  <si>
    <t>依顿电子</t>
    <phoneticPr fontId="10" type="noConversion"/>
  </si>
  <si>
    <t>603333.SH</t>
    <phoneticPr fontId="10" type="noConversion"/>
  </si>
  <si>
    <t>明星电缆</t>
    <phoneticPr fontId="10" type="noConversion"/>
  </si>
  <si>
    <t>603336.SH</t>
    <phoneticPr fontId="10" type="noConversion"/>
  </si>
  <si>
    <t>宏辉果蔬</t>
    <phoneticPr fontId="10" type="noConversion"/>
  </si>
  <si>
    <t>603337.SH</t>
    <phoneticPr fontId="10" type="noConversion"/>
  </si>
  <si>
    <t>杰克股份</t>
    <phoneticPr fontId="10" type="noConversion"/>
  </si>
  <si>
    <t>603338.SH</t>
    <phoneticPr fontId="10" type="noConversion"/>
  </si>
  <si>
    <t>浙江鼎力</t>
    <phoneticPr fontId="10" type="noConversion"/>
  </si>
  <si>
    <t>603339.SH</t>
    <phoneticPr fontId="10" type="noConversion"/>
  </si>
  <si>
    <t>四方冷链</t>
    <phoneticPr fontId="10" type="noConversion"/>
  </si>
  <si>
    <t>603355.SH</t>
    <phoneticPr fontId="10" type="noConversion"/>
  </si>
  <si>
    <t>莱克电气</t>
    <phoneticPr fontId="10" type="noConversion"/>
  </si>
  <si>
    <t>603366.SH</t>
    <phoneticPr fontId="10" type="noConversion"/>
  </si>
  <si>
    <t>日出东方</t>
    <phoneticPr fontId="10" type="noConversion"/>
  </si>
  <si>
    <t>603368.SH</t>
    <phoneticPr fontId="10" type="noConversion"/>
  </si>
  <si>
    <t>柳州医药</t>
    <phoneticPr fontId="10" type="noConversion"/>
  </si>
  <si>
    <t>603369.SH</t>
    <phoneticPr fontId="10" type="noConversion"/>
  </si>
  <si>
    <t>今世缘</t>
    <phoneticPr fontId="10" type="noConversion"/>
  </si>
  <si>
    <t>603377.SH</t>
    <phoneticPr fontId="10" type="noConversion"/>
  </si>
  <si>
    <t>东方时尚</t>
    <phoneticPr fontId="10" type="noConversion"/>
  </si>
  <si>
    <t>603389.SH</t>
    <phoneticPr fontId="10" type="noConversion"/>
  </si>
  <si>
    <t>亚振家居</t>
    <phoneticPr fontId="10" type="noConversion"/>
  </si>
  <si>
    <t>603393.SH</t>
    <phoneticPr fontId="10" type="noConversion"/>
  </si>
  <si>
    <t>新天然气</t>
    <phoneticPr fontId="10" type="noConversion"/>
  </si>
  <si>
    <t>603398.SH</t>
    <phoneticPr fontId="10" type="noConversion"/>
  </si>
  <si>
    <t>邦宝益智</t>
    <phoneticPr fontId="10" type="noConversion"/>
  </si>
  <si>
    <t>603399.SH</t>
    <phoneticPr fontId="10" type="noConversion"/>
  </si>
  <si>
    <t>新华龙</t>
    <phoneticPr fontId="10" type="noConversion"/>
  </si>
  <si>
    <t>603416.SH</t>
    <phoneticPr fontId="10" type="noConversion"/>
  </si>
  <si>
    <t>信捷电气</t>
    <phoneticPr fontId="10" type="noConversion"/>
  </si>
  <si>
    <t>603421.SH</t>
    <phoneticPr fontId="10" type="noConversion"/>
  </si>
  <si>
    <t>鼎信通讯</t>
    <phoneticPr fontId="10" type="noConversion"/>
  </si>
  <si>
    <t>603429.SH</t>
    <phoneticPr fontId="10" type="noConversion"/>
  </si>
  <si>
    <t>集友股份</t>
    <phoneticPr fontId="10" type="noConversion"/>
  </si>
  <si>
    <t>603444.SH</t>
    <phoneticPr fontId="10" type="noConversion"/>
  </si>
  <si>
    <t>吉比特</t>
    <phoneticPr fontId="10" type="noConversion"/>
  </si>
  <si>
    <t>603456.SH</t>
    <phoneticPr fontId="10" type="noConversion"/>
  </si>
  <si>
    <t>九洲药业</t>
    <phoneticPr fontId="10" type="noConversion"/>
  </si>
  <si>
    <t>603508.SH</t>
    <phoneticPr fontId="10" type="noConversion"/>
  </si>
  <si>
    <t>思维列控</t>
    <phoneticPr fontId="10" type="noConversion"/>
  </si>
  <si>
    <t>603515.SH</t>
    <phoneticPr fontId="10" type="noConversion"/>
  </si>
  <si>
    <t>欧普照明</t>
    <phoneticPr fontId="10" type="noConversion"/>
  </si>
  <si>
    <t>603518.SH</t>
    <phoneticPr fontId="10" type="noConversion"/>
  </si>
  <si>
    <t>维格娜丝</t>
    <phoneticPr fontId="10" type="noConversion"/>
  </si>
  <si>
    <t>603519.SH</t>
    <phoneticPr fontId="10" type="noConversion"/>
  </si>
  <si>
    <t>立霸股份</t>
    <phoneticPr fontId="10" type="noConversion"/>
  </si>
  <si>
    <t>603520.SH</t>
    <phoneticPr fontId="10" type="noConversion"/>
  </si>
  <si>
    <t>司太立</t>
    <phoneticPr fontId="10" type="noConversion"/>
  </si>
  <si>
    <t>603528.SH</t>
    <phoneticPr fontId="10" type="noConversion"/>
  </si>
  <si>
    <t>多伦科技</t>
    <phoneticPr fontId="10" type="noConversion"/>
  </si>
  <si>
    <t>603555.SH</t>
    <phoneticPr fontId="10" type="noConversion"/>
  </si>
  <si>
    <t>贵人鸟</t>
    <phoneticPr fontId="10" type="noConversion"/>
  </si>
  <si>
    <t>603556.SH</t>
    <phoneticPr fontId="10" type="noConversion"/>
  </si>
  <si>
    <t>海兴电力</t>
    <phoneticPr fontId="10" type="noConversion"/>
  </si>
  <si>
    <t>603558.SH</t>
    <phoneticPr fontId="10" type="noConversion"/>
  </si>
  <si>
    <t>健盛集团</t>
    <phoneticPr fontId="10" type="noConversion"/>
  </si>
  <si>
    <t>603559.SH</t>
    <phoneticPr fontId="10" type="noConversion"/>
  </si>
  <si>
    <t>中通国脉</t>
    <phoneticPr fontId="10" type="noConversion"/>
  </si>
  <si>
    <t>603566.SH</t>
    <phoneticPr fontId="10" type="noConversion"/>
  </si>
  <si>
    <t>普莱柯</t>
    <phoneticPr fontId="10" type="noConversion"/>
  </si>
  <si>
    <t>603567.SH</t>
    <phoneticPr fontId="10" type="noConversion"/>
  </si>
  <si>
    <t>珍宝岛</t>
    <phoneticPr fontId="10" type="noConversion"/>
  </si>
  <si>
    <t>603568.SH</t>
    <phoneticPr fontId="10" type="noConversion"/>
  </si>
  <si>
    <t>伟明环保</t>
    <phoneticPr fontId="10" type="noConversion"/>
  </si>
  <si>
    <t>603569.SH</t>
    <phoneticPr fontId="10" type="noConversion"/>
  </si>
  <si>
    <t>长久物流</t>
    <phoneticPr fontId="10" type="noConversion"/>
  </si>
  <si>
    <t>603577.SH</t>
    <phoneticPr fontId="10" type="noConversion"/>
  </si>
  <si>
    <t>汇金通</t>
    <phoneticPr fontId="10" type="noConversion"/>
  </si>
  <si>
    <t>603579.SH</t>
    <phoneticPr fontId="10" type="noConversion"/>
  </si>
  <si>
    <t>荣泰健康</t>
    <phoneticPr fontId="10" type="noConversion"/>
  </si>
  <si>
    <t>603585.SH</t>
    <phoneticPr fontId="10" type="noConversion"/>
  </si>
  <si>
    <t>苏利股份</t>
    <phoneticPr fontId="10" type="noConversion"/>
  </si>
  <si>
    <t>603588.SH</t>
    <phoneticPr fontId="10" type="noConversion"/>
  </si>
  <si>
    <t>高能环境</t>
    <phoneticPr fontId="10" type="noConversion"/>
  </si>
  <si>
    <t>603589.SH</t>
    <phoneticPr fontId="10" type="noConversion"/>
  </si>
  <si>
    <t>口子窖</t>
    <phoneticPr fontId="10" type="noConversion"/>
  </si>
  <si>
    <t>603598.SH</t>
    <phoneticPr fontId="10" type="noConversion"/>
  </si>
  <si>
    <t>引力传媒</t>
    <phoneticPr fontId="10" type="noConversion"/>
  </si>
  <si>
    <t>603599.SH</t>
    <phoneticPr fontId="10" type="noConversion"/>
  </si>
  <si>
    <t>广信股份</t>
    <phoneticPr fontId="10" type="noConversion"/>
  </si>
  <si>
    <t>603600.SH</t>
    <phoneticPr fontId="10" type="noConversion"/>
  </si>
  <si>
    <t>永艺股份</t>
    <phoneticPr fontId="10" type="noConversion"/>
  </si>
  <si>
    <t>603601.SH</t>
    <phoneticPr fontId="10" type="noConversion"/>
  </si>
  <si>
    <t>再升科技</t>
    <phoneticPr fontId="10" type="noConversion"/>
  </si>
  <si>
    <t>603606.SH</t>
    <phoneticPr fontId="10" type="noConversion"/>
  </si>
  <si>
    <t>东方电缆</t>
    <phoneticPr fontId="10" type="noConversion"/>
  </si>
  <si>
    <t>603608.SH</t>
    <phoneticPr fontId="10" type="noConversion"/>
  </si>
  <si>
    <t>天创时尚</t>
    <phoneticPr fontId="10" type="noConversion"/>
  </si>
  <si>
    <t>603609.SH</t>
    <phoneticPr fontId="10" type="noConversion"/>
  </si>
  <si>
    <t>禾丰牧业</t>
    <phoneticPr fontId="10" type="noConversion"/>
  </si>
  <si>
    <t>603611.SH</t>
    <phoneticPr fontId="10" type="noConversion"/>
  </si>
  <si>
    <t>诺力股份</t>
    <phoneticPr fontId="10" type="noConversion"/>
  </si>
  <si>
    <t>603616.SH</t>
    <phoneticPr fontId="10" type="noConversion"/>
  </si>
  <si>
    <t>韩建河山</t>
    <phoneticPr fontId="10" type="noConversion"/>
  </si>
  <si>
    <t>603618.SH</t>
    <phoneticPr fontId="10" type="noConversion"/>
  </si>
  <si>
    <t>杭电股份</t>
    <phoneticPr fontId="10" type="noConversion"/>
  </si>
  <si>
    <t>603628.SH</t>
    <phoneticPr fontId="10" type="noConversion"/>
  </si>
  <si>
    <t>清源股份</t>
    <phoneticPr fontId="10" type="noConversion"/>
  </si>
  <si>
    <t>603633.SH</t>
    <phoneticPr fontId="10" type="noConversion"/>
  </si>
  <si>
    <t>徕木股份</t>
    <phoneticPr fontId="10" type="noConversion"/>
  </si>
  <si>
    <t>603636.SH</t>
    <phoneticPr fontId="10" type="noConversion"/>
  </si>
  <si>
    <t>南威软件</t>
    <phoneticPr fontId="10" type="noConversion"/>
  </si>
  <si>
    <t>603638.SH</t>
    <phoneticPr fontId="10" type="noConversion"/>
  </si>
  <si>
    <t>艾迪精密</t>
    <phoneticPr fontId="10" type="noConversion"/>
  </si>
  <si>
    <t>603639.SH</t>
    <phoneticPr fontId="10" type="noConversion"/>
  </si>
  <si>
    <t>海利尔</t>
    <phoneticPr fontId="10" type="noConversion"/>
  </si>
  <si>
    <t>603658.SH</t>
    <phoneticPr fontId="10" type="noConversion"/>
  </si>
  <si>
    <t>安图生物</t>
    <phoneticPr fontId="10" type="noConversion"/>
  </si>
  <si>
    <t>603660.SH</t>
    <phoneticPr fontId="10" type="noConversion"/>
  </si>
  <si>
    <t>苏州科达</t>
    <phoneticPr fontId="10" type="noConversion"/>
  </si>
  <si>
    <t>603663.SH</t>
    <phoneticPr fontId="10" type="noConversion"/>
  </si>
  <si>
    <t>三祥新材</t>
    <phoneticPr fontId="10" type="noConversion"/>
  </si>
  <si>
    <t>603667.SH</t>
    <phoneticPr fontId="10" type="noConversion"/>
  </si>
  <si>
    <t>五洲新春</t>
    <phoneticPr fontId="10" type="noConversion"/>
  </si>
  <si>
    <t>603668.SH</t>
    <phoneticPr fontId="10" type="noConversion"/>
  </si>
  <si>
    <t>天马科技</t>
    <phoneticPr fontId="10" type="noConversion"/>
  </si>
  <si>
    <t>603669.SH</t>
    <phoneticPr fontId="10" type="noConversion"/>
  </si>
  <si>
    <t>灵康药业</t>
    <phoneticPr fontId="10" type="noConversion"/>
  </si>
  <si>
    <t>603678.SH</t>
    <phoneticPr fontId="10" type="noConversion"/>
  </si>
  <si>
    <t>火炬电子</t>
    <phoneticPr fontId="10" type="noConversion"/>
  </si>
  <si>
    <t>603686.SH</t>
    <phoneticPr fontId="10" type="noConversion"/>
  </si>
  <si>
    <t>龙马环卫</t>
    <phoneticPr fontId="10" type="noConversion"/>
  </si>
  <si>
    <t>603688.SH</t>
    <phoneticPr fontId="10" type="noConversion"/>
  </si>
  <si>
    <t>石英股份</t>
    <phoneticPr fontId="10" type="noConversion"/>
  </si>
  <si>
    <t>603689.SH</t>
    <phoneticPr fontId="10" type="noConversion"/>
  </si>
  <si>
    <t>皖天然气</t>
    <phoneticPr fontId="10" type="noConversion"/>
  </si>
  <si>
    <t>603690.SH</t>
    <phoneticPr fontId="10" type="noConversion"/>
  </si>
  <si>
    <t>至纯科技</t>
    <phoneticPr fontId="10" type="noConversion"/>
  </si>
  <si>
    <t>603696.SH</t>
    <phoneticPr fontId="10" type="noConversion"/>
  </si>
  <si>
    <t>安记食品</t>
    <phoneticPr fontId="10" type="noConversion"/>
  </si>
  <si>
    <t>603698.SH</t>
    <phoneticPr fontId="10" type="noConversion"/>
  </si>
  <si>
    <t>航天工程</t>
    <phoneticPr fontId="10" type="noConversion"/>
  </si>
  <si>
    <t>603699.SH</t>
    <phoneticPr fontId="10" type="noConversion"/>
  </si>
  <si>
    <t>纽威股份</t>
    <phoneticPr fontId="10" type="noConversion"/>
  </si>
  <si>
    <t>603701.SH</t>
    <phoneticPr fontId="10" type="noConversion"/>
  </si>
  <si>
    <t>德宏股份</t>
    <phoneticPr fontId="10" type="noConversion"/>
  </si>
  <si>
    <t>603703.SH</t>
    <phoneticPr fontId="10" type="noConversion"/>
  </si>
  <si>
    <t>盛洋科技</t>
    <phoneticPr fontId="10" type="noConversion"/>
  </si>
  <si>
    <t>603708.SH</t>
    <phoneticPr fontId="10" type="noConversion"/>
  </si>
  <si>
    <t>家家悦</t>
    <phoneticPr fontId="10" type="noConversion"/>
  </si>
  <si>
    <t>603716.SH</t>
    <phoneticPr fontId="10" type="noConversion"/>
  </si>
  <si>
    <t>塞力斯</t>
    <phoneticPr fontId="10" type="noConversion"/>
  </si>
  <si>
    <t>603718.SH</t>
    <phoneticPr fontId="10" type="noConversion"/>
  </si>
  <si>
    <t>海利生物</t>
    <phoneticPr fontId="10" type="noConversion"/>
  </si>
  <si>
    <t>603726.SH</t>
    <phoneticPr fontId="10" type="noConversion"/>
  </si>
  <si>
    <t>朗迪集团</t>
    <phoneticPr fontId="10" type="noConversion"/>
  </si>
  <si>
    <t>603727.SH</t>
    <phoneticPr fontId="10" type="noConversion"/>
  </si>
  <si>
    <t>博迈科</t>
    <phoneticPr fontId="10" type="noConversion"/>
  </si>
  <si>
    <t>603729.SH</t>
    <phoneticPr fontId="10" type="noConversion"/>
  </si>
  <si>
    <t>龙韵股份</t>
    <phoneticPr fontId="10" type="noConversion"/>
  </si>
  <si>
    <t>603737.SH</t>
    <phoneticPr fontId="10" type="noConversion"/>
  </si>
  <si>
    <t>三棵树</t>
    <phoneticPr fontId="10" type="noConversion"/>
  </si>
  <si>
    <t>603738.SH</t>
    <phoneticPr fontId="10" type="noConversion"/>
  </si>
  <si>
    <t>泰晶科技</t>
    <phoneticPr fontId="10" type="noConversion"/>
  </si>
  <si>
    <t>603766.SH</t>
    <phoneticPr fontId="10" type="noConversion"/>
  </si>
  <si>
    <t>隆鑫通用</t>
    <phoneticPr fontId="10" type="noConversion"/>
  </si>
  <si>
    <t>603777.SH</t>
    <phoneticPr fontId="10" type="noConversion"/>
  </si>
  <si>
    <t>来伊份</t>
    <phoneticPr fontId="10" type="noConversion"/>
  </si>
  <si>
    <t>603778.SH</t>
    <phoneticPr fontId="10" type="noConversion"/>
  </si>
  <si>
    <t>乾景园林</t>
    <phoneticPr fontId="10" type="noConversion"/>
  </si>
  <si>
    <t>603779.SH</t>
    <phoneticPr fontId="10" type="noConversion"/>
  </si>
  <si>
    <t>威龙股份</t>
    <phoneticPr fontId="10" type="noConversion"/>
  </si>
  <si>
    <t>603788.SH</t>
    <phoneticPr fontId="10" type="noConversion"/>
  </si>
  <si>
    <t>宁波高发</t>
    <phoneticPr fontId="10" type="noConversion"/>
  </si>
  <si>
    <t>603789.SH</t>
    <phoneticPr fontId="10" type="noConversion"/>
  </si>
  <si>
    <t>星光农机</t>
    <phoneticPr fontId="10" type="noConversion"/>
  </si>
  <si>
    <t>603798.SH</t>
    <phoneticPr fontId="10" type="noConversion"/>
  </si>
  <si>
    <t>康普顿</t>
    <phoneticPr fontId="10" type="noConversion"/>
  </si>
  <si>
    <t>603799.SH</t>
    <phoneticPr fontId="10" type="noConversion"/>
  </si>
  <si>
    <t>华友钴业</t>
    <phoneticPr fontId="10" type="noConversion"/>
  </si>
  <si>
    <t>603800.SH</t>
    <phoneticPr fontId="10" type="noConversion"/>
  </si>
  <si>
    <t>道森股份</t>
    <phoneticPr fontId="10" type="noConversion"/>
  </si>
  <si>
    <t>603806.SH</t>
    <phoneticPr fontId="10" type="noConversion"/>
  </si>
  <si>
    <t>福斯特</t>
    <phoneticPr fontId="10" type="noConversion"/>
  </si>
  <si>
    <t>603808.SH</t>
    <phoneticPr fontId="10" type="noConversion"/>
  </si>
  <si>
    <t>歌力思</t>
    <phoneticPr fontId="10" type="noConversion"/>
  </si>
  <si>
    <t>603816.SH</t>
    <phoneticPr fontId="10" type="noConversion"/>
  </si>
  <si>
    <t>顾家家居</t>
    <phoneticPr fontId="10" type="noConversion"/>
  </si>
  <si>
    <t>603818.SH</t>
    <phoneticPr fontId="10" type="noConversion"/>
  </si>
  <si>
    <t>曲美家居</t>
    <phoneticPr fontId="10" type="noConversion"/>
  </si>
  <si>
    <t>603819.SH</t>
    <phoneticPr fontId="10" type="noConversion"/>
  </si>
  <si>
    <t>神力股份</t>
    <phoneticPr fontId="10" type="noConversion"/>
  </si>
  <si>
    <t>603822.SH</t>
    <phoneticPr fontId="10" type="noConversion"/>
  </si>
  <si>
    <t>嘉澳环保</t>
    <phoneticPr fontId="10" type="noConversion"/>
  </si>
  <si>
    <t>603823.SH</t>
    <phoneticPr fontId="10" type="noConversion"/>
  </si>
  <si>
    <t>百合花</t>
    <phoneticPr fontId="10" type="noConversion"/>
  </si>
  <si>
    <t>603828.SH</t>
    <phoneticPr fontId="10" type="noConversion"/>
  </si>
  <si>
    <t>柯利达</t>
    <phoneticPr fontId="10" type="noConversion"/>
  </si>
  <si>
    <t>603838.SH</t>
    <phoneticPr fontId="10" type="noConversion"/>
  </si>
  <si>
    <t>四通股份</t>
    <phoneticPr fontId="10" type="noConversion"/>
  </si>
  <si>
    <t>603843.SH</t>
    <phoneticPr fontId="10" type="noConversion"/>
  </si>
  <si>
    <t>正平股份</t>
    <phoneticPr fontId="10" type="noConversion"/>
  </si>
  <si>
    <t>603858.SH</t>
    <phoneticPr fontId="10" type="noConversion"/>
  </si>
  <si>
    <t>步长制药</t>
    <phoneticPr fontId="10" type="noConversion"/>
  </si>
  <si>
    <t>603859.SH</t>
    <phoneticPr fontId="10" type="noConversion"/>
  </si>
  <si>
    <t>能科股份</t>
    <phoneticPr fontId="10" type="noConversion"/>
  </si>
  <si>
    <t>603861.SH</t>
    <phoneticPr fontId="10" type="noConversion"/>
  </si>
  <si>
    <t>白云电器</t>
    <phoneticPr fontId="10" type="noConversion"/>
  </si>
  <si>
    <t>603866.SH</t>
    <phoneticPr fontId="10" type="noConversion"/>
  </si>
  <si>
    <t>桃李面包</t>
    <phoneticPr fontId="10" type="noConversion"/>
  </si>
  <si>
    <t>603868.SH</t>
    <phoneticPr fontId="10" type="noConversion"/>
  </si>
  <si>
    <t>飞科电器</t>
    <phoneticPr fontId="10" type="noConversion"/>
  </si>
  <si>
    <t>603869.SH</t>
    <phoneticPr fontId="10" type="noConversion"/>
  </si>
  <si>
    <t>北部湾旅</t>
    <phoneticPr fontId="10" type="noConversion"/>
  </si>
  <si>
    <t>603877.SH</t>
    <phoneticPr fontId="10" type="noConversion"/>
  </si>
  <si>
    <t>太平鸟</t>
    <phoneticPr fontId="10" type="noConversion"/>
  </si>
  <si>
    <t>603878.SH</t>
    <phoneticPr fontId="10" type="noConversion"/>
  </si>
  <si>
    <t>武进不锈</t>
    <phoneticPr fontId="10" type="noConversion"/>
  </si>
  <si>
    <t>603883.SH</t>
    <phoneticPr fontId="10" type="noConversion"/>
  </si>
  <si>
    <t>老百姓</t>
    <phoneticPr fontId="10" type="noConversion"/>
  </si>
  <si>
    <t>603885.SH</t>
    <phoneticPr fontId="10" type="noConversion"/>
  </si>
  <si>
    <t>吉祥航空</t>
    <phoneticPr fontId="10" type="noConversion"/>
  </si>
  <si>
    <t>603886.SH</t>
    <phoneticPr fontId="10" type="noConversion"/>
  </si>
  <si>
    <t>元祖股份</t>
    <phoneticPr fontId="10" type="noConversion"/>
  </si>
  <si>
    <t>603887.SH</t>
    <phoneticPr fontId="10" type="noConversion"/>
  </si>
  <si>
    <t>城地股份</t>
    <phoneticPr fontId="10" type="noConversion"/>
  </si>
  <si>
    <t>603888.SH</t>
    <phoneticPr fontId="10" type="noConversion"/>
  </si>
  <si>
    <t>新华网</t>
    <phoneticPr fontId="10" type="noConversion"/>
  </si>
  <si>
    <t>603889.SH</t>
    <phoneticPr fontId="10" type="noConversion"/>
  </si>
  <si>
    <t>新澳股份</t>
    <phoneticPr fontId="10" type="noConversion"/>
  </si>
  <si>
    <t>603898.SH</t>
    <phoneticPr fontId="10" type="noConversion"/>
  </si>
  <si>
    <t>好莱客</t>
    <phoneticPr fontId="10" type="noConversion"/>
  </si>
  <si>
    <t>603899.SH</t>
    <phoneticPr fontId="10" type="noConversion"/>
  </si>
  <si>
    <t>晨光文具</t>
    <phoneticPr fontId="10" type="noConversion"/>
  </si>
  <si>
    <t>603900.SH</t>
    <phoneticPr fontId="10" type="noConversion"/>
  </si>
  <si>
    <t>通灵珠宝</t>
    <phoneticPr fontId="10" type="noConversion"/>
  </si>
  <si>
    <t>603901.SH</t>
    <phoneticPr fontId="10" type="noConversion"/>
  </si>
  <si>
    <t>永创智能</t>
    <phoneticPr fontId="10" type="noConversion"/>
  </si>
  <si>
    <t>603909.SH</t>
    <phoneticPr fontId="10" type="noConversion"/>
  </si>
  <si>
    <t>合诚股份</t>
    <phoneticPr fontId="10" type="noConversion"/>
  </si>
  <si>
    <t>603918.SH</t>
    <phoneticPr fontId="10" type="noConversion"/>
  </si>
  <si>
    <t>金桥信息</t>
    <phoneticPr fontId="10" type="noConversion"/>
  </si>
  <si>
    <t>603919.SH</t>
    <phoneticPr fontId="10" type="noConversion"/>
  </si>
  <si>
    <t>金徽酒</t>
    <phoneticPr fontId="10" type="noConversion"/>
  </si>
  <si>
    <t>603928.SH</t>
    <phoneticPr fontId="10" type="noConversion"/>
  </si>
  <si>
    <t>兴业股份</t>
    <phoneticPr fontId="10" type="noConversion"/>
  </si>
  <si>
    <t>603929.SH</t>
    <phoneticPr fontId="10" type="noConversion"/>
  </si>
  <si>
    <t>亚翔集成</t>
    <phoneticPr fontId="10" type="noConversion"/>
  </si>
  <si>
    <t>603936.SH</t>
    <phoneticPr fontId="10" type="noConversion"/>
  </si>
  <si>
    <t>博敏电子</t>
    <phoneticPr fontId="10" type="noConversion"/>
  </si>
  <si>
    <t>603939.SH</t>
    <phoneticPr fontId="10" type="noConversion"/>
  </si>
  <si>
    <t>益丰药房</t>
    <phoneticPr fontId="10" type="noConversion"/>
  </si>
  <si>
    <t>603958.SH</t>
    <phoneticPr fontId="10" type="noConversion"/>
  </si>
  <si>
    <t>哈森股份</t>
    <phoneticPr fontId="10" type="noConversion"/>
  </si>
  <si>
    <t>603959.SH</t>
    <phoneticPr fontId="10" type="noConversion"/>
  </si>
  <si>
    <t>百利科技</t>
    <phoneticPr fontId="10" type="noConversion"/>
  </si>
  <si>
    <t>603968.SH</t>
    <phoneticPr fontId="10" type="noConversion"/>
  </si>
  <si>
    <t>醋化股份</t>
    <phoneticPr fontId="10" type="noConversion"/>
  </si>
  <si>
    <t>603969.SH</t>
    <phoneticPr fontId="10" type="noConversion"/>
  </si>
  <si>
    <t>银龙股份</t>
    <phoneticPr fontId="10" type="noConversion"/>
  </si>
  <si>
    <t>603977.SH</t>
    <phoneticPr fontId="10" type="noConversion"/>
  </si>
  <si>
    <t>国泰集团</t>
    <phoneticPr fontId="10" type="noConversion"/>
  </si>
  <si>
    <t>603979.SH</t>
    <phoneticPr fontId="10" type="noConversion"/>
  </si>
  <si>
    <t>金诚信</t>
    <phoneticPr fontId="10" type="noConversion"/>
  </si>
  <si>
    <t>603986.SH</t>
    <phoneticPr fontId="10" type="noConversion"/>
  </si>
  <si>
    <t>兆易创新</t>
    <phoneticPr fontId="10" type="noConversion"/>
  </si>
  <si>
    <t>603987.SH</t>
    <phoneticPr fontId="10" type="noConversion"/>
  </si>
  <si>
    <t>康德莱</t>
    <phoneticPr fontId="10" type="noConversion"/>
  </si>
  <si>
    <t>603988.SH</t>
    <phoneticPr fontId="10" type="noConversion"/>
  </si>
  <si>
    <t>中电电机</t>
    <phoneticPr fontId="10" type="noConversion"/>
  </si>
  <si>
    <t>603989.SH</t>
    <phoneticPr fontId="10" type="noConversion"/>
  </si>
  <si>
    <t>艾华集团</t>
    <phoneticPr fontId="10" type="noConversion"/>
  </si>
  <si>
    <t>603990.SH</t>
    <phoneticPr fontId="10" type="noConversion"/>
  </si>
  <si>
    <t>麦迪科技</t>
    <phoneticPr fontId="10" type="noConversion"/>
  </si>
  <si>
    <t>603993.SH</t>
    <phoneticPr fontId="10" type="noConversion"/>
  </si>
  <si>
    <t>洛阳钼业</t>
    <phoneticPr fontId="10" type="noConversion"/>
  </si>
  <si>
    <t>603996.SH</t>
    <phoneticPr fontId="10" type="noConversion"/>
  </si>
  <si>
    <t>中新科技</t>
    <phoneticPr fontId="10" type="noConversion"/>
  </si>
  <si>
    <t>603997.SH</t>
    <phoneticPr fontId="10" type="noConversion"/>
  </si>
  <si>
    <t>继峰股份</t>
    <phoneticPr fontId="10" type="noConversion"/>
  </si>
  <si>
    <t>603998.SH</t>
    <phoneticPr fontId="10" type="noConversion"/>
  </si>
  <si>
    <t>方盛制药</t>
    <phoneticPr fontId="10" type="noConversion"/>
  </si>
  <si>
    <t>603999.SH</t>
    <phoneticPr fontId="10" type="noConversion"/>
  </si>
  <si>
    <t>读者传媒</t>
    <phoneticPr fontId="10" type="noConversion"/>
  </si>
  <si>
    <r>
      <rPr>
        <b/>
        <sz val="10"/>
        <color theme="1"/>
        <rFont val="宋体"/>
        <family val="3"/>
        <charset val="134"/>
      </rPr>
      <t>可以看到高送转的股票两个相对收益率是</t>
    </r>
    <r>
      <rPr>
        <b/>
        <sz val="10"/>
        <color rgb="FFFF0000"/>
        <rFont val="Times New Roman"/>
        <family val="1"/>
      </rPr>
      <t>18%</t>
    </r>
    <r>
      <rPr>
        <b/>
        <sz val="10"/>
        <color theme="1"/>
        <rFont val="宋体"/>
        <family val="3"/>
        <charset val="134"/>
      </rPr>
      <t>与</t>
    </r>
    <r>
      <rPr>
        <b/>
        <sz val="10"/>
        <color rgb="FFFF0000"/>
        <rFont val="Times New Roman"/>
        <family val="1"/>
      </rPr>
      <t>4%</t>
    </r>
    <r>
      <rPr>
        <b/>
        <sz val="10"/>
        <color rgb="FFFF0000"/>
        <rFont val="宋体"/>
        <family val="3"/>
        <charset val="134"/>
      </rPr>
      <t>，</t>
    </r>
    <r>
      <rPr>
        <b/>
        <sz val="10"/>
        <rFont val="宋体"/>
        <family val="3"/>
        <charset val="134"/>
      </rPr>
      <t>整体而言，高送转的股票是跑赢大盘。</t>
    </r>
    <phoneticPr fontId="10" type="noConversion"/>
  </si>
  <si>
    <t>平安银行</t>
    <phoneticPr fontId="10" type="noConversion"/>
  </si>
  <si>
    <t>国农科技</t>
    <phoneticPr fontId="10" type="noConversion"/>
  </si>
  <si>
    <t>神州高铁</t>
    <phoneticPr fontId="10" type="noConversion"/>
  </si>
  <si>
    <t>000019.SZ</t>
    <phoneticPr fontId="10" type="noConversion"/>
  </si>
  <si>
    <t>深科技</t>
    <phoneticPr fontId="10" type="noConversion"/>
  </si>
  <si>
    <t>深赤湾A</t>
    <phoneticPr fontId="10" type="noConversion"/>
  </si>
  <si>
    <t>深圳能源</t>
    <phoneticPr fontId="10" type="noConversion"/>
  </si>
  <si>
    <t>华联控股</t>
    <phoneticPr fontId="10" type="noConversion"/>
  </si>
  <si>
    <t>000037.SZ</t>
    <phoneticPr fontId="10" type="noConversion"/>
  </si>
  <si>
    <t>*ST南电A</t>
    <phoneticPr fontId="10" type="noConversion"/>
  </si>
  <si>
    <t>000045.SZ</t>
    <phoneticPr fontId="10" type="noConversion"/>
  </si>
  <si>
    <t>泛海控股</t>
    <phoneticPr fontId="10" type="noConversion"/>
  </si>
  <si>
    <t>000059.SZ</t>
    <phoneticPr fontId="10" type="noConversion"/>
  </si>
  <si>
    <t>000078.SZ</t>
    <phoneticPr fontId="10" type="noConversion"/>
  </si>
  <si>
    <t>宜华健康</t>
    <phoneticPr fontId="10" type="noConversion"/>
  </si>
  <si>
    <t>中成股份</t>
    <phoneticPr fontId="10" type="noConversion"/>
  </si>
  <si>
    <t>000153.SZ</t>
    <phoneticPr fontId="10" type="noConversion"/>
  </si>
  <si>
    <t>华数传媒</t>
    <phoneticPr fontId="10" type="noConversion"/>
  </si>
  <si>
    <t>中联重科</t>
    <phoneticPr fontId="10" type="noConversion"/>
  </si>
  <si>
    <t>000301.SZ</t>
    <phoneticPr fontId="10" type="noConversion"/>
  </si>
  <si>
    <t>000408.SZ</t>
    <phoneticPr fontId="10" type="noConversion"/>
  </si>
  <si>
    <t>山东地矿</t>
    <phoneticPr fontId="10" type="noConversion"/>
  </si>
  <si>
    <t>英特集团</t>
    <phoneticPr fontId="10" type="noConversion"/>
  </si>
  <si>
    <t>000416.SZ</t>
    <phoneticPr fontId="10" type="noConversion"/>
  </si>
  <si>
    <t>南京公用</t>
    <phoneticPr fontId="10" type="noConversion"/>
  </si>
  <si>
    <t>晨鸣纸业</t>
    <phoneticPr fontId="10" type="noConversion"/>
  </si>
  <si>
    <t>000498.SZ</t>
    <phoneticPr fontId="10" type="noConversion"/>
  </si>
  <si>
    <t>000501.SZ</t>
    <phoneticPr fontId="10" type="noConversion"/>
  </si>
  <si>
    <t>鄂武商A</t>
    <phoneticPr fontId="10" type="noConversion"/>
  </si>
  <si>
    <t>000503.SZ</t>
    <phoneticPr fontId="10" type="noConversion"/>
  </si>
  <si>
    <t>海虹控股</t>
    <phoneticPr fontId="10" type="noConversion"/>
  </si>
  <si>
    <t>000506.SZ</t>
    <phoneticPr fontId="10" type="noConversion"/>
  </si>
  <si>
    <t>中兵红箭</t>
    <phoneticPr fontId="10" type="noConversion"/>
  </si>
  <si>
    <t>000523.SZ</t>
    <phoneticPr fontId="10" type="noConversion"/>
  </si>
  <si>
    <t>000525.SZ</t>
    <phoneticPr fontId="10" type="noConversion"/>
  </si>
  <si>
    <t>穗恒运A</t>
    <phoneticPr fontId="10" type="noConversion"/>
  </si>
  <si>
    <t>000533.SZ</t>
    <phoneticPr fontId="10" type="noConversion"/>
  </si>
  <si>
    <t>000545.SZ</t>
    <phoneticPr fontId="10" type="noConversion"/>
  </si>
  <si>
    <t>金圆股份</t>
    <phoneticPr fontId="10" type="noConversion"/>
  </si>
  <si>
    <t>航天发展</t>
    <phoneticPr fontId="10" type="noConversion"/>
  </si>
  <si>
    <t>000552.SZ</t>
    <phoneticPr fontId="10" type="noConversion"/>
  </si>
  <si>
    <t>沙隆达A</t>
    <phoneticPr fontId="10" type="noConversion"/>
  </si>
  <si>
    <t>000558.SZ</t>
    <phoneticPr fontId="10" type="noConversion"/>
  </si>
  <si>
    <t>000559.SZ</t>
    <phoneticPr fontId="10" type="noConversion"/>
  </si>
  <si>
    <t>渝三峡A</t>
    <phoneticPr fontId="10" type="noConversion"/>
  </si>
  <si>
    <t>000571.SZ</t>
    <phoneticPr fontId="10" type="noConversion"/>
  </si>
  <si>
    <t>000572.SZ</t>
    <phoneticPr fontId="10" type="noConversion"/>
  </si>
  <si>
    <t>000581.SZ</t>
    <phoneticPr fontId="10" type="noConversion"/>
  </si>
  <si>
    <t>东北电气</t>
    <phoneticPr fontId="10" type="noConversion"/>
  </si>
  <si>
    <t>000586.SZ</t>
    <phoneticPr fontId="10" type="noConversion"/>
  </si>
  <si>
    <t>000600.SZ</t>
    <phoneticPr fontId="10" type="noConversion"/>
  </si>
  <si>
    <t>建投能源</t>
    <phoneticPr fontId="10" type="noConversion"/>
  </si>
  <si>
    <t>000601.SZ</t>
    <phoneticPr fontId="10" type="noConversion"/>
  </si>
  <si>
    <t>000605.SZ</t>
    <phoneticPr fontId="10" type="noConversion"/>
  </si>
  <si>
    <t>000607.SZ</t>
    <phoneticPr fontId="10" type="noConversion"/>
  </si>
  <si>
    <t>000608.SZ</t>
    <phoneticPr fontId="10" type="noConversion"/>
  </si>
  <si>
    <t>焦作万方</t>
    <phoneticPr fontId="10" type="noConversion"/>
  </si>
  <si>
    <t>000615.SZ</t>
    <phoneticPr fontId="10" type="noConversion"/>
  </si>
  <si>
    <t>000627.SZ</t>
    <phoneticPr fontId="10" type="noConversion"/>
  </si>
  <si>
    <t>000628.SZ</t>
    <phoneticPr fontId="10" type="noConversion"/>
  </si>
  <si>
    <t>000635.SZ</t>
    <phoneticPr fontId="10" type="noConversion"/>
  </si>
  <si>
    <t>风华高科</t>
    <phoneticPr fontId="10" type="noConversion"/>
  </si>
  <si>
    <t>000651.SZ</t>
    <phoneticPr fontId="10" type="noConversion"/>
  </si>
  <si>
    <t>珠海中富</t>
    <phoneticPr fontId="10" type="noConversion"/>
  </si>
  <si>
    <t>长春高新</t>
    <phoneticPr fontId="10" type="noConversion"/>
  </si>
  <si>
    <t>天夏智慧</t>
    <phoneticPr fontId="10" type="noConversion"/>
  </si>
  <si>
    <t>经纬纺机</t>
    <phoneticPr fontId="10" type="noConversion"/>
  </si>
  <si>
    <t>000670.SZ</t>
    <phoneticPr fontId="10" type="noConversion"/>
  </si>
  <si>
    <t>当代东方</t>
    <phoneticPr fontId="10" type="noConversion"/>
  </si>
  <si>
    <t>宝新能源</t>
    <phoneticPr fontId="10" type="noConversion"/>
  </si>
  <si>
    <t>000693.SZ</t>
    <phoneticPr fontId="10" type="noConversion"/>
  </si>
  <si>
    <t>ST华泽</t>
    <phoneticPr fontId="10" type="noConversion"/>
  </si>
  <si>
    <t>恒逸石化</t>
    <phoneticPr fontId="10" type="noConversion"/>
  </si>
  <si>
    <t>000707.SZ</t>
    <phoneticPr fontId="10" type="noConversion"/>
  </si>
  <si>
    <t>000711.SZ</t>
    <phoneticPr fontId="10" type="noConversion"/>
  </si>
  <si>
    <t>京蓝科技</t>
    <phoneticPr fontId="10" type="noConversion"/>
  </si>
  <si>
    <t>000725.SZ</t>
    <phoneticPr fontId="10" type="noConversion"/>
  </si>
  <si>
    <t>鲁泰A</t>
    <phoneticPr fontId="10" type="noConversion"/>
  </si>
  <si>
    <t>000732.SZ</t>
    <phoneticPr fontId="10" type="noConversion"/>
  </si>
  <si>
    <t>000735.SZ</t>
    <phoneticPr fontId="10" type="noConversion"/>
  </si>
  <si>
    <t>中航动控</t>
    <phoneticPr fontId="10" type="noConversion"/>
  </si>
  <si>
    <t>000751.SZ</t>
    <phoneticPr fontId="10" type="noConversion"/>
  </si>
  <si>
    <t>000752.SZ</t>
    <phoneticPr fontId="10" type="noConversion"/>
  </si>
  <si>
    <t>000758.SZ</t>
    <phoneticPr fontId="10" type="noConversion"/>
  </si>
  <si>
    <t>本钢板材</t>
    <phoneticPr fontId="10" type="noConversion"/>
  </si>
  <si>
    <t>通化金马</t>
    <phoneticPr fontId="10" type="noConversion"/>
  </si>
  <si>
    <t>000768.SZ</t>
    <phoneticPr fontId="10" type="noConversion"/>
  </si>
  <si>
    <t>中航飞机</t>
    <phoneticPr fontId="10" type="noConversion"/>
  </si>
  <si>
    <t>000776.SZ</t>
    <phoneticPr fontId="10" type="noConversion"/>
  </si>
  <si>
    <t>000786.SZ</t>
    <phoneticPr fontId="10" type="noConversion"/>
  </si>
  <si>
    <t>北新建材</t>
    <phoneticPr fontId="10" type="noConversion"/>
  </si>
  <si>
    <t>000790.SZ</t>
    <phoneticPr fontId="10" type="noConversion"/>
  </si>
  <si>
    <t>中水渔业</t>
    <phoneticPr fontId="10" type="noConversion"/>
  </si>
  <si>
    <t>000800.SZ</t>
    <phoneticPr fontId="10" type="noConversion"/>
  </si>
  <si>
    <t>000807.SZ</t>
    <phoneticPr fontId="10" type="noConversion"/>
  </si>
  <si>
    <t>000821.SZ</t>
    <phoneticPr fontId="10" type="noConversion"/>
  </si>
  <si>
    <t>京山轻机</t>
    <phoneticPr fontId="10" type="noConversion"/>
  </si>
  <si>
    <t>超声电子</t>
    <phoneticPr fontId="10" type="noConversion"/>
  </si>
  <si>
    <t>启迪桑德</t>
    <phoneticPr fontId="10" type="noConversion"/>
  </si>
  <si>
    <t>000831.SZ</t>
    <phoneticPr fontId="10" type="noConversion"/>
  </si>
  <si>
    <t>000850.SZ</t>
    <phoneticPr fontId="10" type="noConversion"/>
  </si>
  <si>
    <t>华茂股份</t>
    <phoneticPr fontId="10" type="noConversion"/>
  </si>
  <si>
    <t>000863.SZ</t>
    <phoneticPr fontId="10" type="noConversion"/>
  </si>
  <si>
    <t>华联股份</t>
    <phoneticPr fontId="10" type="noConversion"/>
  </si>
  <si>
    <t>000885.SZ</t>
    <phoneticPr fontId="10" type="noConversion"/>
  </si>
  <si>
    <t>法尔胜</t>
    <phoneticPr fontId="10" type="noConversion"/>
  </si>
  <si>
    <t>000902.SZ</t>
    <phoneticPr fontId="10" type="noConversion"/>
  </si>
  <si>
    <t>海信科龙</t>
    <phoneticPr fontId="10" type="noConversion"/>
  </si>
  <si>
    <t>一汽夏利</t>
    <phoneticPr fontId="10" type="noConversion"/>
  </si>
  <si>
    <t>000928.SZ</t>
    <phoneticPr fontId="10" type="noConversion"/>
  </si>
  <si>
    <t>000929.SZ</t>
    <phoneticPr fontId="10" type="noConversion"/>
  </si>
  <si>
    <t>*ST神火</t>
    <phoneticPr fontId="10" type="noConversion"/>
  </si>
  <si>
    <t>000937.SZ</t>
    <phoneticPr fontId="10" type="noConversion"/>
  </si>
  <si>
    <t>冀中能源</t>
    <phoneticPr fontId="10" type="noConversion"/>
  </si>
  <si>
    <t>天保基建</t>
    <phoneticPr fontId="10" type="noConversion"/>
  </si>
  <si>
    <t>长源电力</t>
    <phoneticPr fontId="10" type="noConversion"/>
  </si>
  <si>
    <t>中科三环</t>
    <phoneticPr fontId="10" type="noConversion"/>
  </si>
  <si>
    <t>金马股份</t>
    <phoneticPr fontId="10" type="noConversion"/>
  </si>
  <si>
    <t>银亿股份</t>
    <phoneticPr fontId="10" type="noConversion"/>
  </si>
  <si>
    <t>000983.SZ</t>
    <phoneticPr fontId="10" type="noConversion"/>
  </si>
  <si>
    <t>000985.SZ</t>
    <phoneticPr fontId="10" type="noConversion"/>
  </si>
  <si>
    <t>新和成</t>
    <phoneticPr fontId="10" type="noConversion"/>
  </si>
  <si>
    <t>鸿达兴业</t>
    <phoneticPr fontId="10" type="noConversion"/>
  </si>
  <si>
    <t>002005.SZ</t>
    <phoneticPr fontId="10" type="noConversion"/>
  </si>
  <si>
    <t>华兰生物</t>
    <phoneticPr fontId="10" type="noConversion"/>
  </si>
  <si>
    <t>002010.SZ</t>
    <phoneticPr fontId="10" type="noConversion"/>
  </si>
  <si>
    <t>传化智联</t>
    <phoneticPr fontId="10" type="noConversion"/>
  </si>
  <si>
    <t>002014.SZ</t>
    <phoneticPr fontId="10" type="noConversion"/>
  </si>
  <si>
    <t>东信和平</t>
    <phoneticPr fontId="10" type="noConversion"/>
  </si>
  <si>
    <t>002021.SZ</t>
    <phoneticPr fontId="10" type="noConversion"/>
  </si>
  <si>
    <t>002022.SZ</t>
    <phoneticPr fontId="10" type="noConversion"/>
  </si>
  <si>
    <t>002033.SZ</t>
    <phoneticPr fontId="10" type="noConversion"/>
  </si>
  <si>
    <t>美欣达</t>
    <phoneticPr fontId="10" type="noConversion"/>
  </si>
  <si>
    <t>002035.SZ</t>
    <phoneticPr fontId="10" type="noConversion"/>
  </si>
  <si>
    <t>002040.SZ</t>
    <phoneticPr fontId="10" type="noConversion"/>
  </si>
  <si>
    <t>002044.SZ</t>
    <phoneticPr fontId="10" type="noConversion"/>
  </si>
  <si>
    <t>002050.SZ</t>
    <phoneticPr fontId="10" type="noConversion"/>
  </si>
  <si>
    <t>三花智控</t>
    <phoneticPr fontId="10" type="noConversion"/>
  </si>
  <si>
    <t>002053.SZ</t>
    <phoneticPr fontId="10" type="noConversion"/>
  </si>
  <si>
    <t>云南能投</t>
    <phoneticPr fontId="10" type="noConversion"/>
  </si>
  <si>
    <t>栋梁新材</t>
    <phoneticPr fontId="10" type="noConversion"/>
  </si>
  <si>
    <t>002085.SZ</t>
    <phoneticPr fontId="10" type="noConversion"/>
  </si>
  <si>
    <t>002086.SZ</t>
    <phoneticPr fontId="10" type="noConversion"/>
  </si>
  <si>
    <t>金智科技</t>
    <phoneticPr fontId="10" type="noConversion"/>
  </si>
  <si>
    <t>002096.SZ</t>
    <phoneticPr fontId="10" type="noConversion"/>
  </si>
  <si>
    <t>002104.SZ</t>
    <phoneticPr fontId="10" type="noConversion"/>
  </si>
  <si>
    <t>威海广泰</t>
    <phoneticPr fontId="10" type="noConversion"/>
  </si>
  <si>
    <t>三变科技</t>
    <phoneticPr fontId="10" type="noConversion"/>
  </si>
  <si>
    <t>罗平锌电</t>
    <phoneticPr fontId="10" type="noConversion"/>
  </si>
  <si>
    <t>紫鑫药业</t>
    <phoneticPr fontId="10" type="noConversion"/>
  </si>
  <si>
    <t>中环股份</t>
    <phoneticPr fontId="10" type="noConversion"/>
  </si>
  <si>
    <t>002133.SZ</t>
    <phoneticPr fontId="10" type="noConversion"/>
  </si>
  <si>
    <t>顺络电子</t>
    <phoneticPr fontId="10" type="noConversion"/>
  </si>
  <si>
    <t>中核钛白</t>
    <phoneticPr fontId="10" type="noConversion"/>
  </si>
  <si>
    <t>报喜鸟</t>
    <phoneticPr fontId="10" type="noConversion"/>
  </si>
  <si>
    <t>通富微电</t>
    <phoneticPr fontId="10" type="noConversion"/>
  </si>
  <si>
    <t>002161.SZ</t>
    <phoneticPr fontId="10" type="noConversion"/>
  </si>
  <si>
    <t>楚江新材</t>
    <phoneticPr fontId="10" type="noConversion"/>
  </si>
  <si>
    <t>002172.SZ</t>
    <phoneticPr fontId="10" type="noConversion"/>
  </si>
  <si>
    <t>澳洋科技</t>
    <phoneticPr fontId="10" type="noConversion"/>
  </si>
  <si>
    <t>游族网络</t>
    <phoneticPr fontId="10" type="noConversion"/>
  </si>
  <si>
    <t>002181.SZ</t>
    <phoneticPr fontId="10" type="noConversion"/>
  </si>
  <si>
    <t>粤传媒</t>
    <phoneticPr fontId="10" type="noConversion"/>
  </si>
  <si>
    <t>002200.SZ</t>
    <phoneticPr fontId="10" type="noConversion"/>
  </si>
  <si>
    <t>金风科技</t>
    <phoneticPr fontId="10" type="noConversion"/>
  </si>
  <si>
    <t>海亮股份</t>
    <phoneticPr fontId="10" type="noConversion"/>
  </si>
  <si>
    <t>拓日新能</t>
    <phoneticPr fontId="10" type="noConversion"/>
  </si>
  <si>
    <t>恒康医疗</t>
    <phoneticPr fontId="10" type="noConversion"/>
  </si>
  <si>
    <t>002224.SZ</t>
    <phoneticPr fontId="10" type="noConversion"/>
  </si>
  <si>
    <t>002229.SZ</t>
    <phoneticPr fontId="10" type="noConversion"/>
  </si>
  <si>
    <t>鸿博股份</t>
    <phoneticPr fontId="10" type="noConversion"/>
  </si>
  <si>
    <t>002232.SZ</t>
    <phoneticPr fontId="10" type="noConversion"/>
  </si>
  <si>
    <t>002243.SZ</t>
    <phoneticPr fontId="10" type="noConversion"/>
  </si>
  <si>
    <t>北化股份</t>
    <phoneticPr fontId="10" type="noConversion"/>
  </si>
  <si>
    <t>帝龙文化</t>
    <phoneticPr fontId="10" type="noConversion"/>
  </si>
  <si>
    <t>泰和新材</t>
    <phoneticPr fontId="10" type="noConversion"/>
  </si>
  <si>
    <t>利尔化学</t>
    <phoneticPr fontId="10" type="noConversion"/>
  </si>
  <si>
    <t>升达林业</t>
    <phoneticPr fontId="10" type="noConversion"/>
  </si>
  <si>
    <t>002262.SZ</t>
    <phoneticPr fontId="10" type="noConversion"/>
  </si>
  <si>
    <t>恩华药业</t>
    <phoneticPr fontId="10" type="noConversion"/>
  </si>
  <si>
    <t>陕天然气</t>
    <phoneticPr fontId="10" type="noConversion"/>
  </si>
  <si>
    <t>水晶光电</t>
    <phoneticPr fontId="10" type="noConversion"/>
  </si>
  <si>
    <t>002284.SZ</t>
    <phoneticPr fontId="10" type="noConversion"/>
  </si>
  <si>
    <t>002290.SZ</t>
    <phoneticPr fontId="10" type="noConversion"/>
  </si>
  <si>
    <t>002301.SZ</t>
    <phoneticPr fontId="10" type="noConversion"/>
  </si>
  <si>
    <t>002310.SZ</t>
    <phoneticPr fontId="10" type="noConversion"/>
  </si>
  <si>
    <t>东方园林</t>
    <phoneticPr fontId="10" type="noConversion"/>
  </si>
  <si>
    <t>002314.SZ</t>
    <phoneticPr fontId="10" type="noConversion"/>
  </si>
  <si>
    <t>华英农业</t>
    <phoneticPr fontId="10" type="noConversion"/>
  </si>
  <si>
    <t>普利特</t>
    <phoneticPr fontId="10" type="noConversion"/>
  </si>
  <si>
    <t>*ST人乐</t>
    <phoneticPr fontId="10" type="noConversion"/>
  </si>
  <si>
    <t>002346.SZ</t>
    <phoneticPr fontId="10" type="noConversion"/>
  </si>
  <si>
    <t>002347.SZ</t>
    <phoneticPr fontId="10" type="noConversion"/>
  </si>
  <si>
    <t>002349.SZ</t>
    <phoneticPr fontId="10" type="noConversion"/>
  </si>
  <si>
    <t>精华制药</t>
    <phoneticPr fontId="10" type="noConversion"/>
  </si>
  <si>
    <t>002355.SZ</t>
    <phoneticPr fontId="10" type="noConversion"/>
  </si>
  <si>
    <t>富临运业</t>
    <phoneticPr fontId="10" type="noConversion"/>
  </si>
  <si>
    <t>永安药业</t>
    <phoneticPr fontId="10" type="noConversion"/>
  </si>
  <si>
    <t>002366.SZ</t>
    <phoneticPr fontId="10" type="noConversion"/>
  </si>
  <si>
    <t>太极股份</t>
    <phoneticPr fontId="10" type="noConversion"/>
  </si>
  <si>
    <t>002375.SZ</t>
    <phoneticPr fontId="10" type="noConversion"/>
  </si>
  <si>
    <t>亚厦股份</t>
    <phoneticPr fontId="10" type="noConversion"/>
  </si>
  <si>
    <t>002376.SZ</t>
    <phoneticPr fontId="10" type="noConversion"/>
  </si>
  <si>
    <t>章源钨业</t>
    <phoneticPr fontId="10" type="noConversion"/>
  </si>
  <si>
    <t>东山精密</t>
    <phoneticPr fontId="10" type="noConversion"/>
  </si>
  <si>
    <t>大北农</t>
    <phoneticPr fontId="10" type="noConversion"/>
  </si>
  <si>
    <t>新亚制程</t>
    <phoneticPr fontId="10" type="noConversion"/>
  </si>
  <si>
    <t>信邦制药</t>
    <phoneticPr fontId="10" type="noConversion"/>
  </si>
  <si>
    <t>002392.SZ</t>
    <phoneticPr fontId="10" type="noConversion"/>
  </si>
  <si>
    <t>002397.SZ</t>
    <phoneticPr fontId="10" type="noConversion"/>
  </si>
  <si>
    <t>002400.SZ</t>
    <phoneticPr fontId="10" type="noConversion"/>
  </si>
  <si>
    <t>嘉欣丝绸</t>
    <phoneticPr fontId="10" type="noConversion"/>
  </si>
  <si>
    <t>002405.SZ</t>
    <phoneticPr fontId="10" type="noConversion"/>
  </si>
  <si>
    <t>广联达</t>
    <phoneticPr fontId="10" type="noConversion"/>
  </si>
  <si>
    <t>海康威视</t>
    <phoneticPr fontId="10" type="noConversion"/>
  </si>
  <si>
    <t>爱施德</t>
    <phoneticPr fontId="10" type="noConversion"/>
  </si>
  <si>
    <t>002427.SZ</t>
    <phoneticPr fontId="10" type="noConversion"/>
  </si>
  <si>
    <t>002428.SZ</t>
    <phoneticPr fontId="10" type="noConversion"/>
  </si>
  <si>
    <t>002430.SZ</t>
    <phoneticPr fontId="10" type="noConversion"/>
  </si>
  <si>
    <t>002431.SZ</t>
    <phoneticPr fontId="10" type="noConversion"/>
  </si>
  <si>
    <t>002434.SZ</t>
    <phoneticPr fontId="10" type="noConversion"/>
  </si>
  <si>
    <t>誉衡药业</t>
    <phoneticPr fontId="10" type="noConversion"/>
  </si>
  <si>
    <t>闰土股份</t>
    <phoneticPr fontId="10" type="noConversion"/>
  </si>
  <si>
    <t>002444.SZ</t>
    <phoneticPr fontId="10" type="noConversion"/>
  </si>
  <si>
    <t>摩恩电气</t>
    <phoneticPr fontId="10" type="noConversion"/>
  </si>
  <si>
    <t>002453.SZ</t>
    <phoneticPr fontId="10" type="noConversion"/>
  </si>
  <si>
    <t>002458.SZ</t>
    <phoneticPr fontId="10" type="noConversion"/>
  </si>
  <si>
    <t>002459.SZ</t>
    <phoneticPr fontId="10" type="noConversion"/>
  </si>
  <si>
    <t>002460.SZ</t>
    <phoneticPr fontId="10" type="noConversion"/>
  </si>
  <si>
    <t>天齐锂业</t>
    <phoneticPr fontId="10" type="noConversion"/>
  </si>
  <si>
    <t>二六三</t>
    <phoneticPr fontId="10" type="noConversion"/>
  </si>
  <si>
    <t>金正大</t>
    <phoneticPr fontId="10" type="noConversion"/>
  </si>
  <si>
    <t>002473.SZ</t>
    <phoneticPr fontId="10" type="noConversion"/>
  </si>
  <si>
    <t>雏鹰农牧</t>
    <phoneticPr fontId="10" type="noConversion"/>
  </si>
  <si>
    <t>002483.SZ</t>
    <phoneticPr fontId="10" type="noConversion"/>
  </si>
  <si>
    <t>希努尔</t>
    <phoneticPr fontId="10" type="noConversion"/>
  </si>
  <si>
    <t>002494.SZ</t>
    <phoneticPr fontId="10" type="noConversion"/>
  </si>
  <si>
    <t>佳隆股份</t>
    <phoneticPr fontId="10" type="noConversion"/>
  </si>
  <si>
    <t>002499.SZ</t>
    <phoneticPr fontId="10" type="noConversion"/>
  </si>
  <si>
    <t>达华智能</t>
    <phoneticPr fontId="10" type="noConversion"/>
  </si>
  <si>
    <t>*ST蓝丰</t>
    <phoneticPr fontId="10" type="noConversion"/>
  </si>
  <si>
    <t>宝馨科技</t>
    <phoneticPr fontId="10" type="noConversion"/>
  </si>
  <si>
    <t>旷达科技</t>
    <phoneticPr fontId="10" type="noConversion"/>
  </si>
  <si>
    <t>002520.SZ</t>
    <phoneticPr fontId="10" type="noConversion"/>
  </si>
  <si>
    <t>浙江众成</t>
    <phoneticPr fontId="10" type="noConversion"/>
  </si>
  <si>
    <t>002527.SZ</t>
    <phoneticPr fontId="10" type="noConversion"/>
  </si>
  <si>
    <t>新时达</t>
    <phoneticPr fontId="10" type="noConversion"/>
  </si>
  <si>
    <t>002529.SZ</t>
    <phoneticPr fontId="10" type="noConversion"/>
  </si>
  <si>
    <t>丰东股份</t>
    <phoneticPr fontId="10" type="noConversion"/>
  </si>
  <si>
    <t>杭锅股份</t>
    <phoneticPr fontId="10" type="noConversion"/>
  </si>
  <si>
    <t>云图控股</t>
    <phoneticPr fontId="10" type="noConversion"/>
  </si>
  <si>
    <t>002544.SZ</t>
    <phoneticPr fontId="10" type="noConversion"/>
  </si>
  <si>
    <t>杰赛科技</t>
    <phoneticPr fontId="10" type="noConversion"/>
  </si>
  <si>
    <t>东方铁塔</t>
    <phoneticPr fontId="10" type="noConversion"/>
  </si>
  <si>
    <t>002552.SZ</t>
    <phoneticPr fontId="10" type="noConversion"/>
  </si>
  <si>
    <t>002556.SZ</t>
    <phoneticPr fontId="10" type="noConversion"/>
  </si>
  <si>
    <t>002557.SZ</t>
    <phoneticPr fontId="10" type="noConversion"/>
  </si>
  <si>
    <t>002560.SZ</t>
    <phoneticPr fontId="10" type="noConversion"/>
  </si>
  <si>
    <t>森马服饰</t>
    <phoneticPr fontId="10" type="noConversion"/>
  </si>
  <si>
    <t>步森股份</t>
    <phoneticPr fontId="10" type="noConversion"/>
  </si>
  <si>
    <t>群兴玩具</t>
    <phoneticPr fontId="10" type="noConversion"/>
  </si>
  <si>
    <t>圣阳股份</t>
    <phoneticPr fontId="10" type="noConversion"/>
  </si>
  <si>
    <t>002582.SZ</t>
    <phoneticPr fontId="10" type="noConversion"/>
  </si>
  <si>
    <t>好想你</t>
    <phoneticPr fontId="10" type="noConversion"/>
  </si>
  <si>
    <t>002587.SZ</t>
    <phoneticPr fontId="10" type="noConversion"/>
  </si>
  <si>
    <t>002588.SZ</t>
    <phoneticPr fontId="10" type="noConversion"/>
  </si>
  <si>
    <t>002596.SZ</t>
    <phoneticPr fontId="10" type="noConversion"/>
  </si>
  <si>
    <t>002606.SZ</t>
    <phoneticPr fontId="10" type="noConversion"/>
  </si>
  <si>
    <t>大连电瓷</t>
    <phoneticPr fontId="10" type="noConversion"/>
  </si>
  <si>
    <t>002612.SZ</t>
    <phoneticPr fontId="10" type="noConversion"/>
  </si>
  <si>
    <t>朗姿股份</t>
    <phoneticPr fontId="10" type="noConversion"/>
  </si>
  <si>
    <t>蒙发利</t>
    <phoneticPr fontId="10" type="noConversion"/>
  </si>
  <si>
    <t>002616.SZ</t>
    <phoneticPr fontId="10" type="noConversion"/>
  </si>
  <si>
    <t>002623.SZ</t>
    <phoneticPr fontId="10" type="noConversion"/>
  </si>
  <si>
    <t>002628.SZ</t>
    <phoneticPr fontId="10" type="noConversion"/>
  </si>
  <si>
    <t>002632.SZ</t>
    <phoneticPr fontId="10" type="noConversion"/>
  </si>
  <si>
    <t>永高股份</t>
    <phoneticPr fontId="10" type="noConversion"/>
  </si>
  <si>
    <t>002643.SZ</t>
    <phoneticPr fontId="10" type="noConversion"/>
  </si>
  <si>
    <t>002647.SZ</t>
    <phoneticPr fontId="10" type="noConversion"/>
  </si>
  <si>
    <t>002650.SZ</t>
    <phoneticPr fontId="10" type="noConversion"/>
  </si>
  <si>
    <t>002652.SZ</t>
    <phoneticPr fontId="10" type="noConversion"/>
  </si>
  <si>
    <t>扬子新材</t>
    <phoneticPr fontId="10" type="noConversion"/>
  </si>
  <si>
    <t>002654.SZ</t>
    <phoneticPr fontId="10" type="noConversion"/>
  </si>
  <si>
    <t>002657.SZ</t>
    <phoneticPr fontId="10" type="noConversion"/>
  </si>
  <si>
    <t>中科金财</t>
    <phoneticPr fontId="10" type="noConversion"/>
  </si>
  <si>
    <t>东江环保</t>
    <phoneticPr fontId="10" type="noConversion"/>
  </si>
  <si>
    <t>002673.SZ</t>
    <phoneticPr fontId="10" type="noConversion"/>
  </si>
  <si>
    <t>奋达科技</t>
    <phoneticPr fontId="10" type="noConversion"/>
  </si>
  <si>
    <t>乔治白</t>
    <phoneticPr fontId="10" type="noConversion"/>
  </si>
  <si>
    <t>002689.SZ</t>
    <phoneticPr fontId="10" type="noConversion"/>
  </si>
  <si>
    <t>远大智能</t>
    <phoneticPr fontId="10" type="noConversion"/>
  </si>
  <si>
    <t>冀凯股份</t>
    <phoneticPr fontId="10" type="noConversion"/>
  </si>
  <si>
    <t>002693.SZ</t>
    <phoneticPr fontId="10" type="noConversion"/>
  </si>
  <si>
    <t>002697.SZ</t>
    <phoneticPr fontId="10" type="noConversion"/>
  </si>
  <si>
    <t>美盛文化</t>
    <phoneticPr fontId="10" type="noConversion"/>
  </si>
  <si>
    <t>002707.SZ</t>
    <phoneticPr fontId="10" type="noConversion"/>
  </si>
  <si>
    <t>002712.SZ</t>
    <phoneticPr fontId="10" type="noConversion"/>
  </si>
  <si>
    <t>002713.SZ</t>
    <phoneticPr fontId="10" type="noConversion"/>
  </si>
  <si>
    <t>002719.SZ</t>
    <phoneticPr fontId="10" type="noConversion"/>
  </si>
  <si>
    <t>002721.SZ</t>
    <phoneticPr fontId="10" type="noConversion"/>
  </si>
  <si>
    <t>002723.SZ</t>
    <phoneticPr fontId="10" type="noConversion"/>
  </si>
  <si>
    <t>002725.SZ</t>
    <phoneticPr fontId="10" type="noConversion"/>
  </si>
  <si>
    <t>002729.SZ</t>
    <phoneticPr fontId="10" type="noConversion"/>
  </si>
  <si>
    <t>好利来</t>
    <phoneticPr fontId="10" type="noConversion"/>
  </si>
  <si>
    <t>002731.SZ</t>
    <phoneticPr fontId="10" type="noConversion"/>
  </si>
  <si>
    <t>002740.SZ</t>
    <phoneticPr fontId="10" type="noConversion"/>
  </si>
  <si>
    <t>爱迪尔</t>
    <phoneticPr fontId="10" type="noConversion"/>
  </si>
  <si>
    <t>002741.SZ</t>
    <phoneticPr fontId="10" type="noConversion"/>
  </si>
  <si>
    <t>002743.SZ</t>
    <phoneticPr fontId="10" type="noConversion"/>
  </si>
  <si>
    <t>南兴装备</t>
    <phoneticPr fontId="10" type="noConversion"/>
  </si>
  <si>
    <t>002759.SZ</t>
    <phoneticPr fontId="10" type="noConversion"/>
  </si>
  <si>
    <t>002761.SZ</t>
    <phoneticPr fontId="10" type="noConversion"/>
  </si>
  <si>
    <t>002769.SZ</t>
    <phoneticPr fontId="10" type="noConversion"/>
  </si>
  <si>
    <t>久远银海</t>
    <phoneticPr fontId="10" type="noConversion"/>
  </si>
  <si>
    <t>奇信股份</t>
    <phoneticPr fontId="10" type="noConversion"/>
  </si>
  <si>
    <t>凯龙股份</t>
    <phoneticPr fontId="10" type="noConversion"/>
  </si>
  <si>
    <t>002788.SZ</t>
    <phoneticPr fontId="10" type="noConversion"/>
  </si>
  <si>
    <t>002797.SZ</t>
    <phoneticPr fontId="10" type="noConversion"/>
  </si>
  <si>
    <t>第一创业</t>
    <phoneticPr fontId="10" type="noConversion"/>
  </si>
  <si>
    <t>002798.SZ</t>
    <phoneticPr fontId="10" type="noConversion"/>
  </si>
  <si>
    <t>002800.SZ</t>
    <phoneticPr fontId="10" type="noConversion"/>
  </si>
  <si>
    <t>天顺股份</t>
    <phoneticPr fontId="10" type="noConversion"/>
  </si>
  <si>
    <t>创新股份</t>
    <phoneticPr fontId="10" type="noConversion"/>
  </si>
  <si>
    <t>路畅科技</t>
    <phoneticPr fontId="10" type="noConversion"/>
  </si>
  <si>
    <t>和胜股份</t>
    <phoneticPr fontId="10" type="noConversion"/>
  </si>
  <si>
    <t>002828.SZ</t>
    <phoneticPr fontId="10" type="noConversion"/>
  </si>
  <si>
    <t>002829.SZ</t>
    <phoneticPr fontId="10" type="noConversion"/>
  </si>
  <si>
    <t>弘亚数控</t>
    <phoneticPr fontId="10" type="noConversion"/>
  </si>
  <si>
    <t>特锐德</t>
    <phoneticPr fontId="10" type="noConversion"/>
  </si>
  <si>
    <t>300005.SZ</t>
    <phoneticPr fontId="10" type="noConversion"/>
  </si>
  <si>
    <t>300021.SZ</t>
    <phoneticPr fontId="10" type="noConversion"/>
  </si>
  <si>
    <t>300023.SZ</t>
    <phoneticPr fontId="10" type="noConversion"/>
  </si>
  <si>
    <t>300024.SZ</t>
    <phoneticPr fontId="10" type="noConversion"/>
  </si>
  <si>
    <t>300031.SZ</t>
    <phoneticPr fontId="10" type="noConversion"/>
  </si>
  <si>
    <t>新宙邦</t>
    <phoneticPr fontId="10" type="noConversion"/>
  </si>
  <si>
    <t>朗科科技</t>
    <phoneticPr fontId="10" type="noConversion"/>
  </si>
  <si>
    <t>300043.SZ</t>
    <phoneticPr fontId="10" type="noConversion"/>
  </si>
  <si>
    <t>300050.SZ</t>
    <phoneticPr fontId="10" type="noConversion"/>
  </si>
  <si>
    <t>300051.SZ</t>
    <phoneticPr fontId="10" type="noConversion"/>
  </si>
  <si>
    <t>三五互联</t>
    <phoneticPr fontId="10" type="noConversion"/>
  </si>
  <si>
    <t>300061.SZ</t>
    <phoneticPr fontId="10" type="noConversion"/>
  </si>
  <si>
    <t>天龙集团</t>
    <phoneticPr fontId="10" type="noConversion"/>
  </si>
  <si>
    <t>300067.SZ</t>
    <phoneticPr fontId="10" type="noConversion"/>
  </si>
  <si>
    <t>安诺其</t>
    <phoneticPr fontId="10" type="noConversion"/>
  </si>
  <si>
    <t>300080.SZ</t>
    <phoneticPr fontId="10" type="noConversion"/>
  </si>
  <si>
    <t>300086.SZ</t>
    <phoneticPr fontId="10" type="noConversion"/>
  </si>
  <si>
    <t>300092.SZ</t>
    <phoneticPr fontId="10" type="noConversion"/>
  </si>
  <si>
    <t>双林股份</t>
    <phoneticPr fontId="10" type="noConversion"/>
  </si>
  <si>
    <t>300101.SZ</t>
    <phoneticPr fontId="10" type="noConversion"/>
  </si>
  <si>
    <t>乾照光电</t>
    <phoneticPr fontId="10" type="noConversion"/>
  </si>
  <si>
    <t>乐视网</t>
    <phoneticPr fontId="10" type="noConversion"/>
  </si>
  <si>
    <t>300105.SZ</t>
    <phoneticPr fontId="10" type="noConversion"/>
  </si>
  <si>
    <t>300106.SZ</t>
    <phoneticPr fontId="10" type="noConversion"/>
  </si>
  <si>
    <t>300108.SZ</t>
    <phoneticPr fontId="10" type="noConversion"/>
  </si>
  <si>
    <t>新开源</t>
    <phoneticPr fontId="10" type="noConversion"/>
  </si>
  <si>
    <t>300116.SZ</t>
    <phoneticPr fontId="10" type="noConversion"/>
  </si>
  <si>
    <t>坚瑞沃能</t>
    <phoneticPr fontId="10" type="noConversion"/>
  </si>
  <si>
    <t>瑞普生物</t>
    <phoneticPr fontId="10" type="noConversion"/>
  </si>
  <si>
    <t>300123.SZ</t>
    <phoneticPr fontId="10" type="noConversion"/>
  </si>
  <si>
    <t>300136.SZ</t>
    <phoneticPr fontId="10" type="noConversion"/>
  </si>
  <si>
    <t>晨光生物</t>
    <phoneticPr fontId="10" type="noConversion"/>
  </si>
  <si>
    <t>和顺电气</t>
    <phoneticPr fontId="10" type="noConversion"/>
  </si>
  <si>
    <t>300145.SZ</t>
    <phoneticPr fontId="10" type="noConversion"/>
  </si>
  <si>
    <t>300146.SZ</t>
    <phoneticPr fontId="10" type="noConversion"/>
  </si>
  <si>
    <t>香雪制药</t>
    <phoneticPr fontId="10" type="noConversion"/>
  </si>
  <si>
    <t>先锋新材</t>
    <phoneticPr fontId="10" type="noConversion"/>
  </si>
  <si>
    <t>300165.SZ</t>
    <phoneticPr fontId="10" type="noConversion"/>
  </si>
  <si>
    <t>300166.SZ</t>
    <phoneticPr fontId="10" type="noConversion"/>
  </si>
  <si>
    <t>天晟新材</t>
    <phoneticPr fontId="10" type="noConversion"/>
  </si>
  <si>
    <t>300175.SZ</t>
    <phoneticPr fontId="10" type="noConversion"/>
  </si>
  <si>
    <t>中海达</t>
    <phoneticPr fontId="10" type="noConversion"/>
  </si>
  <si>
    <t>300183.SZ</t>
    <phoneticPr fontId="10" type="noConversion"/>
  </si>
  <si>
    <t>东软载波</t>
    <phoneticPr fontId="10" type="noConversion"/>
  </si>
  <si>
    <t>300188.SZ</t>
    <phoneticPr fontId="10" type="noConversion"/>
  </si>
  <si>
    <t>翰宇药业</t>
    <phoneticPr fontId="10" type="noConversion"/>
  </si>
  <si>
    <t>300201.SZ</t>
    <phoneticPr fontId="10" type="noConversion"/>
  </si>
  <si>
    <t>聚光科技</t>
    <phoneticPr fontId="10" type="noConversion"/>
  </si>
  <si>
    <t>300211.SZ</t>
    <phoneticPr fontId="10" type="noConversion"/>
  </si>
  <si>
    <t>易华录</t>
    <phoneticPr fontId="10" type="noConversion"/>
  </si>
  <si>
    <t>日科化学</t>
    <phoneticPr fontId="10" type="noConversion"/>
  </si>
  <si>
    <t>300219.SZ</t>
    <phoneticPr fontId="10" type="noConversion"/>
  </si>
  <si>
    <t>300220.SZ</t>
    <phoneticPr fontId="10" type="noConversion"/>
  </si>
  <si>
    <t>300231.SZ</t>
    <phoneticPr fontId="10" type="noConversion"/>
  </si>
  <si>
    <t>上海新阳</t>
    <phoneticPr fontId="10" type="noConversion"/>
  </si>
  <si>
    <t>迪安诊断</t>
    <phoneticPr fontId="10" type="noConversion"/>
  </si>
  <si>
    <t>300245.SZ</t>
    <phoneticPr fontId="10" type="noConversion"/>
  </si>
  <si>
    <t>300247.SZ</t>
    <phoneticPr fontId="10" type="noConversion"/>
  </si>
  <si>
    <t>开山股份</t>
    <phoneticPr fontId="10" type="noConversion"/>
  </si>
  <si>
    <t>300259.SZ</t>
    <phoneticPr fontId="10" type="noConversion"/>
  </si>
  <si>
    <t>新天科技</t>
    <phoneticPr fontId="10" type="noConversion"/>
  </si>
  <si>
    <t>300260.SZ</t>
    <phoneticPr fontId="10" type="noConversion"/>
  </si>
  <si>
    <t>隆华节能</t>
    <phoneticPr fontId="10" type="noConversion"/>
  </si>
  <si>
    <t>佳创视讯</t>
    <phoneticPr fontId="10" type="noConversion"/>
  </si>
  <si>
    <t>海联讯</t>
    <phoneticPr fontId="10" type="noConversion"/>
  </si>
  <si>
    <t>华昌达</t>
    <phoneticPr fontId="10" type="noConversion"/>
  </si>
  <si>
    <t>300286.SZ</t>
    <phoneticPr fontId="10" type="noConversion"/>
  </si>
  <si>
    <t>300292.SZ</t>
    <phoneticPr fontId="10" type="noConversion"/>
  </si>
  <si>
    <t>蓝英装备</t>
    <phoneticPr fontId="10" type="noConversion"/>
  </si>
  <si>
    <t>300295.SZ</t>
    <phoneticPr fontId="10" type="noConversion"/>
  </si>
  <si>
    <t>300298.SZ</t>
    <phoneticPr fontId="10" type="noConversion"/>
  </si>
  <si>
    <t>聚飞光电</t>
    <phoneticPr fontId="10" type="noConversion"/>
  </si>
  <si>
    <t>300312.SZ</t>
    <phoneticPr fontId="10" type="noConversion"/>
  </si>
  <si>
    <t>掌趣科技</t>
    <phoneticPr fontId="10" type="noConversion"/>
  </si>
  <si>
    <t>300320.SZ</t>
    <phoneticPr fontId="10" type="noConversion"/>
  </si>
  <si>
    <t>300321.SZ</t>
    <phoneticPr fontId="10" type="noConversion"/>
  </si>
  <si>
    <t>宜安科技</t>
    <phoneticPr fontId="10" type="noConversion"/>
  </si>
  <si>
    <t>300331.SZ</t>
    <phoneticPr fontId="10" type="noConversion"/>
  </si>
  <si>
    <t>迪森股份</t>
    <phoneticPr fontId="10" type="noConversion"/>
  </si>
  <si>
    <t>开元仪器</t>
    <phoneticPr fontId="10" type="noConversion"/>
  </si>
  <si>
    <t>300340.SZ</t>
    <phoneticPr fontId="10" type="noConversion"/>
  </si>
  <si>
    <t>科恒股份</t>
    <phoneticPr fontId="10" type="noConversion"/>
  </si>
  <si>
    <t>金卡股份</t>
    <phoneticPr fontId="10" type="noConversion"/>
  </si>
  <si>
    <t>300356.SZ</t>
    <phoneticPr fontId="10" type="noConversion"/>
  </si>
  <si>
    <t>我武生物</t>
    <phoneticPr fontId="10" type="noConversion"/>
  </si>
  <si>
    <t>300363.SZ</t>
    <phoneticPr fontId="10" type="noConversion"/>
  </si>
  <si>
    <t>东方网力</t>
    <phoneticPr fontId="10" type="noConversion"/>
  </si>
  <si>
    <t>汇金股份</t>
    <phoneticPr fontId="10" type="noConversion"/>
  </si>
  <si>
    <t>300372.SZ</t>
    <phoneticPr fontId="10" type="noConversion"/>
  </si>
  <si>
    <t>300377.SZ</t>
    <phoneticPr fontId="10" type="noConversion"/>
  </si>
  <si>
    <t>赢时胜</t>
    <phoneticPr fontId="10" type="noConversion"/>
  </si>
  <si>
    <t>安硕信息</t>
    <phoneticPr fontId="10" type="noConversion"/>
  </si>
  <si>
    <t>溢多利</t>
    <phoneticPr fontId="10" type="noConversion"/>
  </si>
  <si>
    <t>300382.SZ</t>
    <phoneticPr fontId="10" type="noConversion"/>
  </si>
  <si>
    <t>飞天诚信</t>
    <phoneticPr fontId="10" type="noConversion"/>
  </si>
  <si>
    <t>300388.SZ</t>
    <phoneticPr fontId="10" type="noConversion"/>
  </si>
  <si>
    <t>中来股份</t>
    <phoneticPr fontId="10" type="noConversion"/>
  </si>
  <si>
    <t>300396.SZ</t>
    <phoneticPr fontId="10" type="noConversion"/>
  </si>
  <si>
    <t>地尔汉宇</t>
    <phoneticPr fontId="10" type="noConversion"/>
  </si>
  <si>
    <t>300405.SZ</t>
    <phoneticPr fontId="10" type="noConversion"/>
  </si>
  <si>
    <t>快乐购</t>
    <phoneticPr fontId="10" type="noConversion"/>
  </si>
  <si>
    <t>五洋科技</t>
    <phoneticPr fontId="10" type="noConversion"/>
  </si>
  <si>
    <t>300421.SZ</t>
    <phoneticPr fontId="10" type="noConversion"/>
  </si>
  <si>
    <t>博世科</t>
    <phoneticPr fontId="10" type="noConversion"/>
  </si>
  <si>
    <t>300423.SZ</t>
    <phoneticPr fontId="10" type="noConversion"/>
  </si>
  <si>
    <t>300427.SZ</t>
    <phoneticPr fontId="10" type="noConversion"/>
  </si>
  <si>
    <t>富临精工</t>
    <phoneticPr fontId="10" type="noConversion"/>
  </si>
  <si>
    <t>300441.SZ</t>
    <phoneticPr fontId="10" type="noConversion"/>
  </si>
  <si>
    <t>双杰电气</t>
    <phoneticPr fontId="10" type="noConversion"/>
  </si>
  <si>
    <t>300453.SZ</t>
    <phoneticPr fontId="10" type="noConversion"/>
  </si>
  <si>
    <t>全志科技</t>
    <phoneticPr fontId="10" type="noConversion"/>
  </si>
  <si>
    <t>300461.SZ</t>
    <phoneticPr fontId="10" type="noConversion"/>
  </si>
  <si>
    <t>华铭智能</t>
    <phoneticPr fontId="10" type="noConversion"/>
  </si>
  <si>
    <t>300467.SZ</t>
    <phoneticPr fontId="10" type="noConversion"/>
  </si>
  <si>
    <t>四方精创</t>
    <phoneticPr fontId="10" type="noConversion"/>
  </si>
  <si>
    <t>300470.SZ</t>
    <phoneticPr fontId="10" type="noConversion"/>
  </si>
  <si>
    <t>日机密封</t>
    <phoneticPr fontId="10" type="noConversion"/>
  </si>
  <si>
    <t>聚隆科技</t>
    <phoneticPr fontId="10" type="noConversion"/>
  </si>
  <si>
    <t>300486.SZ</t>
    <phoneticPr fontId="10" type="noConversion"/>
  </si>
  <si>
    <t>蓝晓科技</t>
    <phoneticPr fontId="10" type="noConversion"/>
  </si>
  <si>
    <t>300492.SZ</t>
    <phoneticPr fontId="10" type="noConversion"/>
  </si>
  <si>
    <t>300494.SZ</t>
    <phoneticPr fontId="10" type="noConversion"/>
  </si>
  <si>
    <t>300495.SZ</t>
    <phoneticPr fontId="10" type="noConversion"/>
  </si>
  <si>
    <t>富祥股份</t>
    <phoneticPr fontId="10" type="noConversion"/>
  </si>
  <si>
    <t>300507.SZ</t>
    <phoneticPr fontId="10" type="noConversion"/>
  </si>
  <si>
    <t>300509.SZ</t>
    <phoneticPr fontId="10" type="noConversion"/>
  </si>
  <si>
    <t>新美星</t>
    <phoneticPr fontId="10" type="noConversion"/>
  </si>
  <si>
    <t>金冠电气</t>
    <phoneticPr fontId="10" type="noConversion"/>
  </si>
  <si>
    <t>300513.SZ</t>
    <phoneticPr fontId="10" type="noConversion"/>
  </si>
  <si>
    <t>恒泰实达</t>
    <phoneticPr fontId="10" type="noConversion"/>
  </si>
  <si>
    <t>三德科技</t>
    <phoneticPr fontId="10" type="noConversion"/>
  </si>
  <si>
    <t>博思软件</t>
    <phoneticPr fontId="10" type="noConversion"/>
  </si>
  <si>
    <t>300528.SZ</t>
    <phoneticPr fontId="10" type="noConversion"/>
  </si>
  <si>
    <t>健帆生物</t>
    <phoneticPr fontId="10" type="noConversion"/>
  </si>
  <si>
    <t>达威股份</t>
    <phoneticPr fontId="10" type="noConversion"/>
  </si>
  <si>
    <t>300537.SZ</t>
    <phoneticPr fontId="10" type="noConversion"/>
  </si>
  <si>
    <t>优德精密</t>
    <phoneticPr fontId="10" type="noConversion"/>
  </si>
  <si>
    <t>300552.SZ</t>
    <phoneticPr fontId="10" type="noConversion"/>
  </si>
  <si>
    <t>万集科技</t>
    <phoneticPr fontId="10" type="noConversion"/>
  </si>
  <si>
    <t>300555.SZ</t>
    <phoneticPr fontId="10" type="noConversion"/>
  </si>
  <si>
    <t>丝路视觉</t>
    <phoneticPr fontId="10" type="noConversion"/>
  </si>
  <si>
    <t>300558.SZ</t>
    <phoneticPr fontId="10" type="noConversion"/>
  </si>
  <si>
    <t>300561.SZ</t>
    <phoneticPr fontId="10" type="noConversion"/>
  </si>
  <si>
    <t>精测电子</t>
    <phoneticPr fontId="10" type="noConversion"/>
  </si>
  <si>
    <t>300572.SZ</t>
    <phoneticPr fontId="10" type="noConversion"/>
  </si>
  <si>
    <t>兴齐眼药</t>
    <phoneticPr fontId="10" type="noConversion"/>
  </si>
  <si>
    <t>容大感光</t>
    <phoneticPr fontId="10" type="noConversion"/>
  </si>
  <si>
    <t>300581.SZ</t>
    <phoneticPr fontId="10" type="noConversion"/>
  </si>
  <si>
    <t>300590.SZ</t>
    <phoneticPr fontId="10" type="noConversion"/>
  </si>
  <si>
    <t>300592.SZ</t>
    <phoneticPr fontId="10" type="noConversion"/>
  </si>
  <si>
    <t>华凯创意</t>
    <phoneticPr fontId="10" type="noConversion"/>
  </si>
  <si>
    <t>300595.SZ</t>
    <phoneticPr fontId="10" type="noConversion"/>
  </si>
  <si>
    <t>300597.SZ</t>
    <phoneticPr fontId="10" type="noConversion"/>
  </si>
  <si>
    <t>N吉大</t>
    <phoneticPr fontId="10" type="noConversion"/>
  </si>
  <si>
    <t>600008.SH</t>
    <phoneticPr fontId="10" type="noConversion"/>
  </si>
  <si>
    <t>上海机场</t>
    <phoneticPr fontId="10" type="noConversion"/>
  </si>
  <si>
    <t>600020.SH</t>
    <phoneticPr fontId="10" type="noConversion"/>
  </si>
  <si>
    <t>南方航空</t>
    <phoneticPr fontId="10" type="noConversion"/>
  </si>
  <si>
    <t>600031.SH</t>
    <phoneticPr fontId="10" type="noConversion"/>
  </si>
  <si>
    <t>600035.SH</t>
    <phoneticPr fontId="10" type="noConversion"/>
  </si>
  <si>
    <t>歌华有线</t>
    <phoneticPr fontId="10" type="noConversion"/>
  </si>
  <si>
    <t>600052.SH</t>
    <phoneticPr fontId="10" type="noConversion"/>
  </si>
  <si>
    <t>600055.SH</t>
    <phoneticPr fontId="10" type="noConversion"/>
  </si>
  <si>
    <t>海信电器</t>
    <phoneticPr fontId="10" type="noConversion"/>
  </si>
  <si>
    <t>600064.SH</t>
    <phoneticPr fontId="10" type="noConversion"/>
  </si>
  <si>
    <t>600078.SH</t>
    <phoneticPr fontId="10" type="noConversion"/>
  </si>
  <si>
    <t>600086.SH</t>
    <phoneticPr fontId="10" type="noConversion"/>
  </si>
  <si>
    <t>禾嘉股份</t>
    <phoneticPr fontId="10" type="noConversion"/>
  </si>
  <si>
    <t>600103.SH</t>
    <phoneticPr fontId="10" type="noConversion"/>
  </si>
  <si>
    <t>青山纸业</t>
    <phoneticPr fontId="10" type="noConversion"/>
  </si>
  <si>
    <t>美尔雅</t>
    <phoneticPr fontId="10" type="noConversion"/>
  </si>
  <si>
    <t>600108.SH</t>
    <phoneticPr fontId="10" type="noConversion"/>
  </si>
  <si>
    <t>600111.SH</t>
    <phoneticPr fontId="10" type="noConversion"/>
  </si>
  <si>
    <t>三峡水利</t>
    <phoneticPr fontId="10" type="noConversion"/>
  </si>
  <si>
    <t>铁龙物流</t>
    <phoneticPr fontId="10" type="noConversion"/>
  </si>
  <si>
    <t>600128.SH</t>
    <phoneticPr fontId="10" type="noConversion"/>
  </si>
  <si>
    <t>600129.SH</t>
    <phoneticPr fontId="10" type="noConversion"/>
  </si>
  <si>
    <t>重庆啤酒</t>
    <phoneticPr fontId="10" type="noConversion"/>
  </si>
  <si>
    <t>浪莎股份</t>
    <phoneticPr fontId="10" type="noConversion"/>
  </si>
  <si>
    <t>中国船舶</t>
    <phoneticPr fontId="10" type="noConversion"/>
  </si>
  <si>
    <t>600153.SH</t>
    <phoneticPr fontId="10" type="noConversion"/>
  </si>
  <si>
    <t>建发股份</t>
    <phoneticPr fontId="10" type="noConversion"/>
  </si>
  <si>
    <t>600161.SH</t>
    <phoneticPr fontId="10" type="noConversion"/>
  </si>
  <si>
    <t>天坛生物</t>
    <phoneticPr fontId="10" type="noConversion"/>
  </si>
  <si>
    <t>600163.SH</t>
    <phoneticPr fontId="10" type="noConversion"/>
  </si>
  <si>
    <t>600182.SH</t>
    <phoneticPr fontId="10" type="noConversion"/>
  </si>
  <si>
    <t>生益科技</t>
    <phoneticPr fontId="10" type="noConversion"/>
  </si>
  <si>
    <t>光电股份</t>
    <phoneticPr fontId="10" type="noConversion"/>
  </si>
  <si>
    <t>600188.SH</t>
    <phoneticPr fontId="10" type="noConversion"/>
  </si>
  <si>
    <t>600191.SH</t>
    <phoneticPr fontId="10" type="noConversion"/>
  </si>
  <si>
    <t>创兴资源</t>
    <phoneticPr fontId="10" type="noConversion"/>
  </si>
  <si>
    <t>600203.SH</t>
    <phoneticPr fontId="10" type="noConversion"/>
  </si>
  <si>
    <t>600207.SH</t>
    <phoneticPr fontId="10" type="noConversion"/>
  </si>
  <si>
    <t>新湖中宝</t>
    <phoneticPr fontId="10" type="noConversion"/>
  </si>
  <si>
    <t>600212.SH</t>
    <phoneticPr fontId="10" type="noConversion"/>
  </si>
  <si>
    <t>*ST江泉</t>
    <phoneticPr fontId="10" type="noConversion"/>
  </si>
  <si>
    <t>太龙药业</t>
    <phoneticPr fontId="10" type="noConversion"/>
  </si>
  <si>
    <t>600226.SH</t>
    <phoneticPr fontId="10" type="noConversion"/>
  </si>
  <si>
    <t>600231.SH</t>
    <phoneticPr fontId="10" type="noConversion"/>
  </si>
  <si>
    <t>圆通速递</t>
    <phoneticPr fontId="10" type="noConversion"/>
  </si>
  <si>
    <t>600234.SH</t>
    <phoneticPr fontId="10" type="noConversion"/>
  </si>
  <si>
    <t>600235.SH</t>
    <phoneticPr fontId="10" type="noConversion"/>
  </si>
  <si>
    <t>ST成城</t>
    <phoneticPr fontId="10" type="noConversion"/>
  </si>
  <si>
    <t>中恒集团</t>
    <phoneticPr fontId="10" type="noConversion"/>
  </si>
  <si>
    <t>600255.SH</t>
    <phoneticPr fontId="10" type="noConversion"/>
  </si>
  <si>
    <t>广汇能源</t>
    <phoneticPr fontId="10" type="noConversion"/>
  </si>
  <si>
    <t>凯乐科技</t>
    <phoneticPr fontId="10" type="noConversion"/>
  </si>
  <si>
    <t>600261.SH</t>
    <phoneticPr fontId="10" type="noConversion"/>
  </si>
  <si>
    <t>国电南自</t>
    <phoneticPr fontId="10" type="noConversion"/>
  </si>
  <si>
    <t>600278.SH</t>
    <phoneticPr fontId="10" type="noConversion"/>
  </si>
  <si>
    <t>太化股份</t>
    <phoneticPr fontId="10" type="noConversion"/>
  </si>
  <si>
    <t>钱江水利</t>
    <phoneticPr fontId="10" type="noConversion"/>
  </si>
  <si>
    <t>600287.SH</t>
    <phoneticPr fontId="10" type="noConversion"/>
  </si>
  <si>
    <t>三峡新材</t>
    <phoneticPr fontId="10" type="noConversion"/>
  </si>
  <si>
    <t>广汇汽车</t>
    <phoneticPr fontId="10" type="noConversion"/>
  </si>
  <si>
    <t>600300.SH</t>
    <phoneticPr fontId="10" type="noConversion"/>
  </si>
  <si>
    <t>华泰股份</t>
    <phoneticPr fontId="10" type="noConversion"/>
  </si>
  <si>
    <t>600310.SH</t>
    <phoneticPr fontId="10" type="noConversion"/>
  </si>
  <si>
    <t>桂东电力</t>
    <phoneticPr fontId="10" type="noConversion"/>
  </si>
  <si>
    <t>600318.SH</t>
    <phoneticPr fontId="10" type="noConversion"/>
  </si>
  <si>
    <t>600322.SH</t>
    <phoneticPr fontId="10" type="noConversion"/>
  </si>
  <si>
    <t>600328.SH</t>
    <phoneticPr fontId="10" type="noConversion"/>
  </si>
  <si>
    <t>中新药业</t>
    <phoneticPr fontId="10" type="noConversion"/>
  </si>
  <si>
    <t>600335.SH</t>
    <phoneticPr fontId="10" type="noConversion"/>
  </si>
  <si>
    <t>600336.SH</t>
    <phoneticPr fontId="10" type="noConversion"/>
  </si>
  <si>
    <t>600337.SH</t>
    <phoneticPr fontId="10" type="noConversion"/>
  </si>
  <si>
    <t>恒力股份</t>
    <phoneticPr fontId="10" type="noConversion"/>
  </si>
  <si>
    <t>600350.SH</t>
    <phoneticPr fontId="10" type="noConversion"/>
  </si>
  <si>
    <t>山东高速</t>
    <phoneticPr fontId="10" type="noConversion"/>
  </si>
  <si>
    <t>600361.SH</t>
    <phoneticPr fontId="10" type="noConversion"/>
  </si>
  <si>
    <t>红星发展</t>
    <phoneticPr fontId="10" type="noConversion"/>
  </si>
  <si>
    <t>600369.SH</t>
    <phoneticPr fontId="10" type="noConversion"/>
  </si>
  <si>
    <t>600388.SH</t>
    <phoneticPr fontId="10" type="noConversion"/>
  </si>
  <si>
    <t>江山股份</t>
    <phoneticPr fontId="10" type="noConversion"/>
  </si>
  <si>
    <t>安泰集团</t>
    <phoneticPr fontId="10" type="noConversion"/>
  </si>
  <si>
    <t>600419.SH</t>
    <phoneticPr fontId="10" type="noConversion"/>
  </si>
  <si>
    <t>天润乳业</t>
    <phoneticPr fontId="10" type="noConversion"/>
  </si>
  <si>
    <t>600420.SH</t>
    <phoneticPr fontId="10" type="noConversion"/>
  </si>
  <si>
    <t>600423.SH</t>
    <phoneticPr fontId="10" type="noConversion"/>
  </si>
  <si>
    <t>三元股份</t>
    <phoneticPr fontId="10" type="noConversion"/>
  </si>
  <si>
    <t>北方导航</t>
    <phoneticPr fontId="10" type="noConversion"/>
  </si>
  <si>
    <t>600444.SH</t>
    <phoneticPr fontId="10" type="noConversion"/>
  </si>
  <si>
    <t>华纺股份</t>
    <phoneticPr fontId="10" type="noConversion"/>
  </si>
  <si>
    <t>士兰微</t>
    <phoneticPr fontId="10" type="noConversion"/>
  </si>
  <si>
    <t>600466.SH</t>
    <phoneticPr fontId="10" type="noConversion"/>
  </si>
  <si>
    <t>百利电气</t>
    <phoneticPr fontId="10" type="noConversion"/>
  </si>
  <si>
    <t>科力远</t>
    <phoneticPr fontId="10" type="noConversion"/>
  </si>
  <si>
    <t>600480.SH</t>
    <phoneticPr fontId="10" type="noConversion"/>
  </si>
  <si>
    <t>凌云股份</t>
    <phoneticPr fontId="10" type="noConversion"/>
  </si>
  <si>
    <t>双良节能</t>
    <phoneticPr fontId="10" type="noConversion"/>
  </si>
  <si>
    <t>扬农化工</t>
    <phoneticPr fontId="10" type="noConversion"/>
  </si>
  <si>
    <t>600493.SH</t>
    <phoneticPr fontId="10" type="noConversion"/>
  </si>
  <si>
    <t>中化国际</t>
    <phoneticPr fontId="10" type="noConversion"/>
  </si>
  <si>
    <t>600502.SH</t>
    <phoneticPr fontId="10" type="noConversion"/>
  </si>
  <si>
    <t>香梨股份</t>
    <phoneticPr fontId="10" type="noConversion"/>
  </si>
  <si>
    <t>方大特钢</t>
    <phoneticPr fontId="10" type="noConversion"/>
  </si>
  <si>
    <t>600513.SH</t>
    <phoneticPr fontId="10" type="noConversion"/>
  </si>
  <si>
    <t>置信电气</t>
    <phoneticPr fontId="10" type="noConversion"/>
  </si>
  <si>
    <t>600522.SH</t>
    <phoneticPr fontId="10" type="noConversion"/>
  </si>
  <si>
    <t>中天科技</t>
    <phoneticPr fontId="10" type="noConversion"/>
  </si>
  <si>
    <t>600527.SH</t>
    <phoneticPr fontId="10" type="noConversion"/>
  </si>
  <si>
    <t>江南高纤</t>
    <phoneticPr fontId="10" type="noConversion"/>
  </si>
  <si>
    <t>600531.SH</t>
    <phoneticPr fontId="10" type="noConversion"/>
  </si>
  <si>
    <t>600532.SH</t>
    <phoneticPr fontId="10" type="noConversion"/>
  </si>
  <si>
    <t>600543.SH</t>
    <phoneticPr fontId="10" type="noConversion"/>
  </si>
  <si>
    <t>*ST山煤</t>
    <phoneticPr fontId="10" type="noConversion"/>
  </si>
  <si>
    <t>600556.SH</t>
    <phoneticPr fontId="10" type="noConversion"/>
  </si>
  <si>
    <t>康缘药业</t>
    <phoneticPr fontId="10" type="noConversion"/>
  </si>
  <si>
    <t>金自天正</t>
    <phoneticPr fontId="10" type="noConversion"/>
  </si>
  <si>
    <t>惠泉啤酒</t>
    <phoneticPr fontId="10" type="noConversion"/>
  </si>
  <si>
    <t>皖江物流</t>
    <phoneticPr fontId="10" type="noConversion"/>
  </si>
  <si>
    <t>万家文化</t>
    <phoneticPr fontId="10" type="noConversion"/>
  </si>
  <si>
    <t>600577.SH</t>
    <phoneticPr fontId="10" type="noConversion"/>
  </si>
  <si>
    <t>天华院</t>
    <phoneticPr fontId="10" type="noConversion"/>
  </si>
  <si>
    <t>*ST八钢</t>
    <phoneticPr fontId="10" type="noConversion"/>
  </si>
  <si>
    <t>长电科技</t>
    <phoneticPr fontId="10" type="noConversion"/>
  </si>
  <si>
    <t>600587.SH</t>
    <phoneticPr fontId="10" type="noConversion"/>
  </si>
  <si>
    <t>新安股份</t>
    <phoneticPr fontId="10" type="noConversion"/>
  </si>
  <si>
    <t>600600.SH</t>
    <phoneticPr fontId="10" type="noConversion"/>
  </si>
  <si>
    <t>600609.SH</t>
    <phoneticPr fontId="10" type="noConversion"/>
  </si>
  <si>
    <t>600614.SH</t>
    <phoneticPr fontId="10" type="noConversion"/>
  </si>
  <si>
    <t>600615.SH</t>
    <phoneticPr fontId="10" type="noConversion"/>
  </si>
  <si>
    <t>金枫酒业</t>
    <phoneticPr fontId="10" type="noConversion"/>
  </si>
  <si>
    <t>600619.SH</t>
    <phoneticPr fontId="10" type="noConversion"/>
  </si>
  <si>
    <t>天宸股份</t>
    <phoneticPr fontId="10" type="noConversion"/>
  </si>
  <si>
    <t>600624.SH</t>
    <phoneticPr fontId="10" type="noConversion"/>
  </si>
  <si>
    <t>600626.SH</t>
    <phoneticPr fontId="10" type="noConversion"/>
  </si>
  <si>
    <t>申达股份</t>
    <phoneticPr fontId="10" type="noConversion"/>
  </si>
  <si>
    <t>中源协和</t>
    <phoneticPr fontId="10" type="noConversion"/>
  </si>
  <si>
    <t>600648.SH</t>
    <phoneticPr fontId="10" type="noConversion"/>
  </si>
  <si>
    <t>600652.SH</t>
    <phoneticPr fontId="10" type="noConversion"/>
  </si>
  <si>
    <t>游久游戏</t>
    <phoneticPr fontId="10" type="noConversion"/>
  </si>
  <si>
    <t>600660.SH</t>
    <phoneticPr fontId="10" type="noConversion"/>
  </si>
  <si>
    <t>600662.SH</t>
    <phoneticPr fontId="10" type="noConversion"/>
  </si>
  <si>
    <t>尖峰集团</t>
    <phoneticPr fontId="10" type="noConversion"/>
  </si>
  <si>
    <t>600674.SH</t>
    <phoneticPr fontId="10" type="noConversion"/>
  </si>
  <si>
    <t>600675.SH</t>
    <phoneticPr fontId="10" type="noConversion"/>
  </si>
  <si>
    <t>600679.SH</t>
    <phoneticPr fontId="10" type="noConversion"/>
  </si>
  <si>
    <t>600688.SH</t>
    <phoneticPr fontId="10" type="noConversion"/>
  </si>
  <si>
    <t>青岛海尔</t>
    <phoneticPr fontId="10" type="noConversion"/>
  </si>
  <si>
    <t>600698.SH</t>
    <phoneticPr fontId="10" type="noConversion"/>
  </si>
  <si>
    <t>均胜电子</t>
    <phoneticPr fontId="10" type="noConversion"/>
  </si>
  <si>
    <t>600712.SH</t>
    <phoneticPr fontId="10" type="noConversion"/>
  </si>
  <si>
    <t>南宁百货</t>
    <phoneticPr fontId="10" type="noConversion"/>
  </si>
  <si>
    <t>凤凰股份</t>
    <phoneticPr fontId="10" type="noConversion"/>
  </si>
  <si>
    <t>天津港</t>
    <phoneticPr fontId="10" type="noConversion"/>
  </si>
  <si>
    <t>600719.SH</t>
    <phoneticPr fontId="10" type="noConversion"/>
  </si>
  <si>
    <t>*ST百花</t>
    <phoneticPr fontId="10" type="noConversion"/>
  </si>
  <si>
    <t>首商股份</t>
    <phoneticPr fontId="10" type="noConversion"/>
  </si>
  <si>
    <t>600729.SH</t>
    <phoneticPr fontId="10" type="noConversion"/>
  </si>
  <si>
    <t>S前锋</t>
    <phoneticPr fontId="10" type="noConversion"/>
  </si>
  <si>
    <t>中粮屯河</t>
    <phoneticPr fontId="10" type="noConversion"/>
  </si>
  <si>
    <t>辽宁成大</t>
    <phoneticPr fontId="10" type="noConversion"/>
  </si>
  <si>
    <t>600741.SH</t>
    <phoneticPr fontId="10" type="noConversion"/>
  </si>
  <si>
    <t>600742.SH</t>
    <phoneticPr fontId="10" type="noConversion"/>
  </si>
  <si>
    <t>天海投资</t>
    <phoneticPr fontId="10" type="noConversion"/>
  </si>
  <si>
    <t>锦江股份</t>
    <phoneticPr fontId="10" type="noConversion"/>
  </si>
  <si>
    <t>600755.SH</t>
    <phoneticPr fontId="10" type="noConversion"/>
  </si>
  <si>
    <t>长江传媒</t>
    <phoneticPr fontId="10" type="noConversion"/>
  </si>
  <si>
    <t>600764.SH</t>
    <phoneticPr fontId="10" type="noConversion"/>
  </si>
  <si>
    <t>600766.SH</t>
    <phoneticPr fontId="10" type="noConversion"/>
  </si>
  <si>
    <t>运盛医疗</t>
    <phoneticPr fontId="10" type="noConversion"/>
  </si>
  <si>
    <t>600773.SH</t>
    <phoneticPr fontId="10" type="noConversion"/>
  </si>
  <si>
    <t>600776.SH</t>
    <phoneticPr fontId="10" type="noConversion"/>
  </si>
  <si>
    <t>鲁银投资</t>
    <phoneticPr fontId="10" type="noConversion"/>
  </si>
  <si>
    <t>600787.SH</t>
    <phoneticPr fontId="10" type="noConversion"/>
  </si>
  <si>
    <t>云煤能源</t>
    <phoneticPr fontId="10" type="noConversion"/>
  </si>
  <si>
    <t>600798.SH</t>
    <phoneticPr fontId="10" type="noConversion"/>
  </si>
  <si>
    <t>600801.SH</t>
    <phoneticPr fontId="10" type="noConversion"/>
  </si>
  <si>
    <t>新奥股份</t>
    <phoneticPr fontId="10" type="noConversion"/>
  </si>
  <si>
    <t>600805.SH</t>
    <phoneticPr fontId="10" type="noConversion"/>
  </si>
  <si>
    <t>天业股份</t>
    <phoneticPr fontId="10" type="noConversion"/>
  </si>
  <si>
    <t>600811.SH</t>
    <phoneticPr fontId="10" type="noConversion"/>
  </si>
  <si>
    <t>隧道股份</t>
    <phoneticPr fontId="10" type="noConversion"/>
  </si>
  <si>
    <t>600831.SH</t>
    <phoneticPr fontId="10" type="noConversion"/>
  </si>
  <si>
    <t>四川长虹</t>
    <phoneticPr fontId="10" type="noConversion"/>
  </si>
  <si>
    <t>上工申贝</t>
    <phoneticPr fontId="10" type="noConversion"/>
  </si>
  <si>
    <t>600844.SH</t>
    <phoneticPr fontId="10" type="noConversion"/>
  </si>
  <si>
    <t>600845.SH</t>
    <phoneticPr fontId="10" type="noConversion"/>
  </si>
  <si>
    <t>600860.SH</t>
    <phoneticPr fontId="10" type="noConversion"/>
  </si>
  <si>
    <t>百大集团</t>
    <phoneticPr fontId="10" type="noConversion"/>
  </si>
  <si>
    <t>通化东宝</t>
    <phoneticPr fontId="10" type="noConversion"/>
  </si>
  <si>
    <t>梅花生物</t>
    <phoneticPr fontId="10" type="noConversion"/>
  </si>
  <si>
    <t>600874.SH</t>
    <phoneticPr fontId="10" type="noConversion"/>
  </si>
  <si>
    <t>600888.SH</t>
    <phoneticPr fontId="10" type="noConversion"/>
  </si>
  <si>
    <t>渤海活塞</t>
    <phoneticPr fontId="10" type="noConversion"/>
  </si>
  <si>
    <t>北方创业</t>
    <phoneticPr fontId="10" type="noConversion"/>
  </si>
  <si>
    <t>600978.SH</t>
    <phoneticPr fontId="10" type="noConversion"/>
  </si>
  <si>
    <t>广安爱众</t>
    <phoneticPr fontId="10" type="noConversion"/>
  </si>
  <si>
    <t>600984.SH</t>
    <phoneticPr fontId="10" type="noConversion"/>
  </si>
  <si>
    <t>赤峰黄金</t>
    <phoneticPr fontId="10" type="noConversion"/>
  </si>
  <si>
    <t>四创电子</t>
    <phoneticPr fontId="10" type="noConversion"/>
  </si>
  <si>
    <t>600997.SH</t>
    <phoneticPr fontId="10" type="noConversion"/>
  </si>
  <si>
    <t>601001.SH</t>
    <phoneticPr fontId="10" type="noConversion"/>
  </si>
  <si>
    <t>重庆钢铁</t>
    <phoneticPr fontId="10" type="noConversion"/>
  </si>
  <si>
    <t>601011.SH</t>
    <phoneticPr fontId="10" type="noConversion"/>
  </si>
  <si>
    <t>华钰矿业</t>
    <phoneticPr fontId="10" type="noConversion"/>
  </si>
  <si>
    <t>玉龙股份</t>
    <phoneticPr fontId="10" type="noConversion"/>
  </si>
  <si>
    <t>601069.SH</t>
    <phoneticPr fontId="10" type="noConversion"/>
  </si>
  <si>
    <t>四川成渝</t>
    <phoneticPr fontId="10" type="noConversion"/>
  </si>
  <si>
    <t>601113.SH</t>
    <phoneticPr fontId="10" type="noConversion"/>
  </si>
  <si>
    <t>三江购物</t>
    <phoneticPr fontId="10" type="noConversion"/>
  </si>
  <si>
    <t>601117.SH</t>
    <phoneticPr fontId="10" type="noConversion"/>
  </si>
  <si>
    <t>601118.SH</t>
    <phoneticPr fontId="10" type="noConversion"/>
  </si>
  <si>
    <t>601179.SH</t>
    <phoneticPr fontId="10" type="noConversion"/>
  </si>
  <si>
    <t>中国铁建</t>
    <phoneticPr fontId="10" type="noConversion"/>
  </si>
  <si>
    <t>601211.SH</t>
    <phoneticPr fontId="10" type="noConversion"/>
  </si>
  <si>
    <t>华电重工</t>
    <phoneticPr fontId="10" type="noConversion"/>
  </si>
  <si>
    <t>601233.SH</t>
    <phoneticPr fontId="10" type="noConversion"/>
  </si>
  <si>
    <t>农业银行</t>
    <phoneticPr fontId="10" type="noConversion"/>
  </si>
  <si>
    <t>601318.SH</t>
    <phoneticPr fontId="10" type="noConversion"/>
  </si>
  <si>
    <t>新华保险</t>
    <phoneticPr fontId="10" type="noConversion"/>
  </si>
  <si>
    <t>601369.SH</t>
    <phoneticPr fontId="10" type="noConversion"/>
  </si>
  <si>
    <t>中原证券</t>
    <phoneticPr fontId="10" type="noConversion"/>
  </si>
  <si>
    <t>601388.SH</t>
    <phoneticPr fontId="10" type="noConversion"/>
  </si>
  <si>
    <t>东吴证券</t>
    <phoneticPr fontId="10" type="noConversion"/>
  </si>
  <si>
    <t>601567.SH</t>
    <phoneticPr fontId="10" type="noConversion"/>
  </si>
  <si>
    <t>上海医药</t>
    <phoneticPr fontId="10" type="noConversion"/>
  </si>
  <si>
    <t>601611.SH</t>
    <phoneticPr fontId="10" type="noConversion"/>
  </si>
  <si>
    <t>中国中冶</t>
    <phoneticPr fontId="10" type="noConversion"/>
  </si>
  <si>
    <t>601678.SH</t>
    <phoneticPr fontId="10" type="noConversion"/>
  </si>
  <si>
    <t>601718.SH</t>
    <phoneticPr fontId="10" type="noConversion"/>
  </si>
  <si>
    <t>上海电气</t>
    <phoneticPr fontId="10" type="noConversion"/>
  </si>
  <si>
    <t>601798.SH</t>
    <phoneticPr fontId="10" type="noConversion"/>
  </si>
  <si>
    <t>星宇股份</t>
    <phoneticPr fontId="10" type="noConversion"/>
  </si>
  <si>
    <t>601800.SH</t>
    <phoneticPr fontId="10" type="noConversion"/>
  </si>
  <si>
    <t>中国交建</t>
    <phoneticPr fontId="10" type="noConversion"/>
  </si>
  <si>
    <t>新华文轩</t>
    <phoneticPr fontId="10" type="noConversion"/>
  </si>
  <si>
    <t>中国科传</t>
    <phoneticPr fontId="10" type="noConversion"/>
  </si>
  <si>
    <t>601882.SH</t>
    <phoneticPr fontId="10" type="noConversion"/>
  </si>
  <si>
    <t>亚星锚链</t>
    <phoneticPr fontId="10" type="noConversion"/>
  </si>
  <si>
    <t>601919.SH</t>
    <phoneticPr fontId="10" type="noConversion"/>
  </si>
  <si>
    <t>中国汽研</t>
    <phoneticPr fontId="10" type="noConversion"/>
  </si>
  <si>
    <t>玲珑轮胎</t>
    <phoneticPr fontId="10" type="noConversion"/>
  </si>
  <si>
    <t>601969.SH</t>
    <phoneticPr fontId="10" type="noConversion"/>
  </si>
  <si>
    <t>601997.SH</t>
    <phoneticPr fontId="10" type="noConversion"/>
  </si>
  <si>
    <t>贵阳银行</t>
    <phoneticPr fontId="10" type="noConversion"/>
  </si>
  <si>
    <t>601999.SH</t>
    <phoneticPr fontId="10" type="noConversion"/>
  </si>
  <si>
    <t>人民网</t>
    <phoneticPr fontId="10" type="noConversion"/>
  </si>
  <si>
    <t>603007.SH</t>
    <phoneticPr fontId="10" type="noConversion"/>
  </si>
  <si>
    <t>603018.SH</t>
    <phoneticPr fontId="10" type="noConversion"/>
  </si>
  <si>
    <t>中科曙光</t>
    <phoneticPr fontId="10" type="noConversion"/>
  </si>
  <si>
    <t>爱普股份</t>
    <phoneticPr fontId="10" type="noConversion"/>
  </si>
  <si>
    <t>603027.SH</t>
    <phoneticPr fontId="10" type="noConversion"/>
  </si>
  <si>
    <t>千禾味业</t>
    <phoneticPr fontId="10" type="noConversion"/>
  </si>
  <si>
    <t>常熟汽饰</t>
    <phoneticPr fontId="10" type="noConversion"/>
  </si>
  <si>
    <t>603036.SH</t>
    <phoneticPr fontId="10" type="noConversion"/>
  </si>
  <si>
    <t>如通股份</t>
    <phoneticPr fontId="10" type="noConversion"/>
  </si>
  <si>
    <t>603058.SH</t>
    <phoneticPr fontId="10" type="noConversion"/>
  </si>
  <si>
    <t>森特股份</t>
    <phoneticPr fontId="10" type="noConversion"/>
  </si>
  <si>
    <t>603099.SH</t>
    <phoneticPr fontId="10" type="noConversion"/>
  </si>
  <si>
    <t>润达医疗</t>
    <phoneticPr fontId="10" type="noConversion"/>
  </si>
  <si>
    <t>603111.SH</t>
    <phoneticPr fontId="10" type="noConversion"/>
  </si>
  <si>
    <t>中材节能</t>
    <phoneticPr fontId="10" type="noConversion"/>
  </si>
  <si>
    <t>603186.SH</t>
    <phoneticPr fontId="10" type="noConversion"/>
  </si>
  <si>
    <t>603198.SH</t>
    <phoneticPr fontId="10" type="noConversion"/>
  </si>
  <si>
    <t>杭叉集团</t>
    <phoneticPr fontId="10" type="noConversion"/>
  </si>
  <si>
    <t>603311.SH</t>
    <phoneticPr fontId="10" type="noConversion"/>
  </si>
  <si>
    <t>603313.SH</t>
    <phoneticPr fontId="10" type="noConversion"/>
  </si>
  <si>
    <t>福鞍股份</t>
    <phoneticPr fontId="10" type="noConversion"/>
  </si>
  <si>
    <t>吴江银行</t>
    <phoneticPr fontId="10" type="noConversion"/>
  </si>
  <si>
    <t>603333.SH</t>
    <phoneticPr fontId="10" type="noConversion"/>
  </si>
  <si>
    <t>明星电缆</t>
    <phoneticPr fontId="10" type="noConversion"/>
  </si>
  <si>
    <t>603579.SH</t>
    <phoneticPr fontId="10" type="noConversion"/>
  </si>
  <si>
    <t>603585.SH</t>
    <phoneticPr fontId="10" type="noConversion"/>
  </si>
  <si>
    <t>603601.SH</t>
    <phoneticPr fontId="10" type="noConversion"/>
  </si>
  <si>
    <t>南威软件</t>
    <phoneticPr fontId="10" type="noConversion"/>
  </si>
  <si>
    <t>603667.SH</t>
    <phoneticPr fontId="10" type="noConversion"/>
  </si>
  <si>
    <t>603668.SH</t>
    <phoneticPr fontId="10" type="noConversion"/>
  </si>
  <si>
    <t>至纯科技</t>
    <phoneticPr fontId="10" type="noConversion"/>
  </si>
  <si>
    <t>603696.SH</t>
    <phoneticPr fontId="10" type="noConversion"/>
  </si>
  <si>
    <t>603698.SH</t>
    <phoneticPr fontId="10" type="noConversion"/>
  </si>
  <si>
    <t>603738.SH</t>
    <phoneticPr fontId="10" type="noConversion"/>
  </si>
  <si>
    <t>隆鑫通用</t>
    <phoneticPr fontId="10" type="noConversion"/>
  </si>
  <si>
    <t>603789.SH</t>
    <phoneticPr fontId="10" type="noConversion"/>
  </si>
  <si>
    <t>康普顿</t>
    <phoneticPr fontId="10" type="noConversion"/>
  </si>
  <si>
    <t>603806.SH</t>
    <phoneticPr fontId="10" type="noConversion"/>
  </si>
  <si>
    <t>柯利达</t>
    <phoneticPr fontId="10" type="noConversion"/>
  </si>
  <si>
    <t>603843.SH</t>
    <phoneticPr fontId="10" type="noConversion"/>
  </si>
  <si>
    <t>603859.SH</t>
    <phoneticPr fontId="10" type="noConversion"/>
  </si>
  <si>
    <t>603868.SH</t>
    <phoneticPr fontId="10" type="noConversion"/>
  </si>
  <si>
    <t>603869.SH</t>
    <phoneticPr fontId="10" type="noConversion"/>
  </si>
  <si>
    <t>城地股份</t>
    <phoneticPr fontId="10" type="noConversion"/>
  </si>
  <si>
    <t>晨光文具</t>
    <phoneticPr fontId="10" type="noConversion"/>
  </si>
  <si>
    <t>603901.SH</t>
    <phoneticPr fontId="10" type="noConversion"/>
  </si>
  <si>
    <t>亚翔集成</t>
    <phoneticPr fontId="10" type="noConversion"/>
  </si>
  <si>
    <t>百利科技</t>
    <phoneticPr fontId="10" type="noConversion"/>
  </si>
  <si>
    <t>金诚信</t>
    <phoneticPr fontId="10" type="noConversion"/>
  </si>
  <si>
    <t>603986.SH</t>
    <phoneticPr fontId="10" type="noConversion"/>
  </si>
  <si>
    <t>603993.SH</t>
    <phoneticPr fontId="10" type="noConversion"/>
  </si>
  <si>
    <t>2016-05-20</t>
  </si>
  <si>
    <t>2016-02-15</t>
  </si>
  <si>
    <t>2016-05-07</t>
  </si>
  <si>
    <t>2016-06-07</t>
  </si>
  <si>
    <t>2016-01-30</t>
  </si>
  <si>
    <t>2016-05-21</t>
  </si>
  <si>
    <t>2016-07-13</t>
  </si>
  <si>
    <t>2016-01-27</t>
  </si>
  <si>
    <t>2016-02-24</t>
  </si>
  <si>
    <t>2016-05-14</t>
  </si>
  <si>
    <t>2015-12-08</t>
  </si>
  <si>
    <t>2016-01-07</t>
  </si>
  <si>
    <t>2015-12-23</t>
  </si>
  <si>
    <t>2016-01-23</t>
  </si>
  <si>
    <t>2016-02-18</t>
  </si>
  <si>
    <t>2016-03-02</t>
  </si>
  <si>
    <t>2016-05-10</t>
  </si>
  <si>
    <t>2015-11-24</t>
  </si>
  <si>
    <t>2015-12-15</t>
  </si>
  <si>
    <t>2015-12-30</t>
  </si>
  <si>
    <t>2016-02-19</t>
  </si>
  <si>
    <t>2016-02-23</t>
  </si>
  <si>
    <t>2016-05-28</t>
  </si>
  <si>
    <t>2016-01-05</t>
  </si>
  <si>
    <t>2015-12-21</t>
  </si>
  <si>
    <t>2015-12-24</t>
  </si>
  <si>
    <t>2016-01-18</t>
  </si>
  <si>
    <t>2016-04-16</t>
  </si>
  <si>
    <t>2016-03-03</t>
  </si>
  <si>
    <t>2016-01-26</t>
  </si>
  <si>
    <t>2016-02-04</t>
  </si>
  <si>
    <t>2016-04-21</t>
  </si>
  <si>
    <t>2016-02-20</t>
  </si>
  <si>
    <t>2016-02-02</t>
  </si>
  <si>
    <t>2016-02-01</t>
  </si>
  <si>
    <t>2016-02-22</t>
  </si>
  <si>
    <t>2016-06-04</t>
  </si>
  <si>
    <t>2016-04-13</t>
  </si>
  <si>
    <t>2016-02-17</t>
  </si>
  <si>
    <t>2016-04-14</t>
  </si>
  <si>
    <t>2016-01-11</t>
  </si>
  <si>
    <t>2016-02-29</t>
  </si>
  <si>
    <t>2016-01-06</t>
  </si>
  <si>
    <t>2016-01-28</t>
  </si>
  <si>
    <t>2016-03-14</t>
  </si>
  <si>
    <t>2015-12-22</t>
  </si>
  <si>
    <t>2015-12-01</t>
  </si>
  <si>
    <t>2016-02-05</t>
  </si>
  <si>
    <t>2016-01-13</t>
  </si>
  <si>
    <t>2016-01-12</t>
  </si>
  <si>
    <t>2015-12-09</t>
  </si>
  <si>
    <t>2016-01-22</t>
  </si>
  <si>
    <t>2016-03-04</t>
  </si>
  <si>
    <t>2016-01-29</t>
  </si>
  <si>
    <t>2015-12-28</t>
  </si>
  <si>
    <t>2016-01-08</t>
  </si>
  <si>
    <t>2016-06-09</t>
  </si>
  <si>
    <t>2016-07-05</t>
  </si>
  <si>
    <t>2016-08-30</t>
  </si>
  <si>
    <t>2016-02-26</t>
  </si>
  <si>
    <t>2016-01-21</t>
  </si>
  <si>
    <t>2016-04-02</t>
  </si>
  <si>
    <t>2015-11-25</t>
  </si>
  <si>
    <t>2016-07-09</t>
  </si>
  <si>
    <t>2016-08-25</t>
  </si>
  <si>
    <t>2016-09-01</t>
  </si>
  <si>
    <t>2016-07-11</t>
  </si>
  <si>
    <t>2016-09-06</t>
  </si>
  <si>
    <t>2016-10-24</t>
  </si>
  <si>
    <t>2016-08-31</t>
  </si>
  <si>
    <t>2016-09-08</t>
  </si>
  <si>
    <t>2016-06-20</t>
  </si>
  <si>
    <t>2016-09-19</t>
  </si>
  <si>
    <t>2016-09-27</t>
  </si>
  <si>
    <t>2016-09-23</t>
  </si>
  <si>
    <t>2016-10-11</t>
  </si>
  <si>
    <t>2016-09-13</t>
  </si>
  <si>
    <t>2016-10-18</t>
  </si>
  <si>
    <t>2016-10-15</t>
  </si>
  <si>
    <t>2016-10-28</t>
  </si>
  <si>
    <t>2016-09-05</t>
  </si>
  <si>
    <t>2016-09-22</t>
  </si>
  <si>
    <t>2016-09-28</t>
  </si>
  <si>
    <t>2016-08-19</t>
  </si>
  <si>
    <t>2016-09-10</t>
  </si>
  <si>
    <t>2016-10-26</t>
  </si>
  <si>
    <t>2016-06-23</t>
  </si>
  <si>
    <t>2016-09-14</t>
  </si>
  <si>
    <t>2016-08-18</t>
  </si>
  <si>
    <t>2016-09-20</t>
  </si>
  <si>
    <t>2016-08-01</t>
  </si>
  <si>
    <t>2016-06-14</t>
  </si>
  <si>
    <t>2016-09-12</t>
  </si>
  <si>
    <t>2016-09-26</t>
  </si>
  <si>
    <t>2015-12-10</t>
  </si>
  <si>
    <t>2016-03-05</t>
  </si>
  <si>
    <t>2016-01-16</t>
  </si>
  <si>
    <t>2016-03-16</t>
  </si>
  <si>
    <t>2016-01-19</t>
  </si>
  <si>
    <t>2016-01-15</t>
  </si>
  <si>
    <t>2016-03-07</t>
  </si>
  <si>
    <t>2016-01-25</t>
  </si>
  <si>
    <t>2015-12-31</t>
  </si>
  <si>
    <t>2015-11-20</t>
  </si>
  <si>
    <t>2015-12-03</t>
  </si>
  <si>
    <t>2016-02-16</t>
  </si>
  <si>
    <t>2016-08-06</t>
  </si>
  <si>
    <t>2015-12-14</t>
  </si>
  <si>
    <t>2016-01-04</t>
  </si>
  <si>
    <t>2015-12-07</t>
  </si>
  <si>
    <t>2016-01-14</t>
  </si>
  <si>
    <t>2015-12-25</t>
  </si>
  <si>
    <t>2016-01-09</t>
  </si>
  <si>
    <t>冬令营任务八：分红送转模型</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</si>
</sst>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76" formatCode="0.0"/>
    <numFmt numFmtId="177" formatCode="0.0%"/>
    <numFmt numFmtId="178" formatCode="#,##0.0"/>
  </numFmts>
  <fonts count="16" x14ac:knownFonts="1">
    <font>
      <sz val="11"/>
      <color theme="1"/>
      <name val="宋体"/>
      <family val="2"/>
      <scheme val="minor"/>
    </font>
    <font>
      <b/>
      <sz val="18"/>
      <color theme="1"/>
      <name val="Times New Roman"/>
      <family val="1"/>
    </font>
    <font>
      <sz val="10"/>
      <color theme="1"/>
      <name val="Times New Roman"/>
      <family val="1"/>
    </font>
    <font>
      <sz val="10"/>
      <name val="Times New Roman"/>
      <family val="1"/>
    </font>
    <font>
      <b/>
      <sz val="10"/>
      <color rgb="FFFF0000"/>
      <name val="Times New Roman"/>
      <family val="1"/>
    </font>
    <font>
      <sz val="10"/>
      <color rgb="FF0070C0"/>
      <name val="Times New Roman"/>
      <family val="1"/>
    </font>
    <font>
      <b/>
      <sz val="10"/>
      <color theme="1"/>
      <name val="Times New Roman"/>
      <family val="1"/>
    </font>
    <font>
      <sz val="10"/>
      <color rgb="FF000000"/>
      <name val="Times New Roman"/>
      <family val="1"/>
    </font>
    <font>
      <sz val="10"/>
      <color theme="1"/>
      <name val="宋体"/>
      <family val="2"/>
      <charset val="134"/>
      <scheme val="minor"/>
    </font>
    <font>
      <b/>
      <sz val="10"/>
      <name val="Times New Roman"/>
      <family val="1"/>
    </font>
    <font>
      <sz val="9"/>
      <name val="宋体"/>
      <family val="3"/>
      <charset val="134"/>
      <scheme val="minor"/>
    </font>
    <font>
      <b/>
      <sz val="18"/>
      <color theme="1"/>
      <name val="宋体"/>
      <family val="3"/>
      <charset val="134"/>
    </font>
    <font>
      <sz val="10"/>
      <color theme="1"/>
      <name val="宋体"/>
      <family val="3"/>
      <charset val="134"/>
    </font>
    <font>
      <b/>
      <sz val="10"/>
      <color theme="1"/>
      <name val="宋体"/>
      <family val="3"/>
      <charset val="134"/>
    </font>
    <font>
      <b/>
      <sz val="10"/>
      <color rgb="FFFF0000"/>
      <name val="宋体"/>
      <family val="3"/>
      <charset val="134"/>
    </font>
    <font>
      <b/>
      <sz val="10"/>
      <name val="宋体"/>
      <family val="3"/>
      <charset val="134"/>
    </font>
  </fonts>
  <fills count="10">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0" tint="-0.249977111117893"/>
        <bgColor indexed="64"/>
      </patternFill>
    </fill>
    <fill>
      <patternFill patternType="solid">
        <fgColor theme="3" tint="0.79998168889431442"/>
        <bgColor indexed="64"/>
      </patternFill>
    </fill>
  </fills>
  <borders count="15">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bottom style="thin">
        <color auto="1"/>
      </bottom>
      <diagonal/>
    </border>
    <border>
      <left/>
      <right style="thin">
        <color auto="1"/>
      </right>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right/>
      <top/>
      <bottom style="double">
        <color auto="1"/>
      </bottom>
      <diagonal/>
    </border>
  </borders>
  <cellStyleXfs count="1">
    <xf numFmtId="0" fontId="0" fillId="0" borderId="0"/>
  </cellStyleXfs>
  <cellXfs count="197">
    <xf numFmtId="0" fontId="0" fillId="0" borderId="0" xfId="0"/>
    <xf numFmtId="0" fontId="2" fillId="0" borderId="0" xfId="0" applyFont="1" applyAlignment="1">
      <alignment horizontal="center"/>
    </xf>
    <xf numFmtId="0" fontId="2" fillId="0" borderId="0" xfId="0" applyFont="1"/>
    <xf numFmtId="0" fontId="2" fillId="0" borderId="4" xfId="0" applyFont="1" applyBorder="1" applyAlignment="1">
      <alignment horizontal="center" vertical="center" wrapText="1"/>
    </xf>
    <xf numFmtId="0" fontId="2" fillId="0" borderId="4" xfId="0" applyFont="1" applyBorder="1" applyAlignment="1">
      <alignment horizontal="left" vertical="center"/>
    </xf>
    <xf numFmtId="0" fontId="2" fillId="0" borderId="0" xfId="0" applyFont="1" applyBorder="1" applyAlignment="1">
      <alignment vertical="center" wrapText="1"/>
    </xf>
    <xf numFmtId="0" fontId="2" fillId="0" borderId="5" xfId="0" applyFont="1" applyBorder="1" applyAlignment="1">
      <alignment vertical="center" wrapText="1"/>
    </xf>
    <xf numFmtId="0" fontId="2" fillId="0" borderId="4" xfId="0" applyFont="1" applyBorder="1" applyAlignment="1">
      <alignment vertical="center" wrapText="1"/>
    </xf>
    <xf numFmtId="0" fontId="2" fillId="0" borderId="0" xfId="0" applyFont="1" applyAlignment="1"/>
    <xf numFmtId="14" fontId="5" fillId="2" borderId="0" xfId="0" applyNumberFormat="1" applyFont="1" applyFill="1"/>
    <xf numFmtId="0" fontId="2" fillId="0" borderId="0" xfId="0" applyFont="1" applyAlignment="1">
      <alignment horizontal="right"/>
    </xf>
    <xf numFmtId="0" fontId="2" fillId="0" borderId="0" xfId="0" applyFont="1" applyAlignment="1">
      <alignment horizontal="right" vertical="center"/>
    </xf>
    <xf numFmtId="0" fontId="4" fillId="0" borderId="0" xfId="0" applyFont="1" applyAlignment="1">
      <alignment horizontal="right" vertical="center"/>
    </xf>
    <xf numFmtId="176" fontId="2" fillId="0" borderId="0" xfId="0" applyNumberFormat="1" applyFont="1" applyAlignment="1">
      <alignment horizontal="right" vertical="center"/>
    </xf>
    <xf numFmtId="9" fontId="2" fillId="0" borderId="0" xfId="0" applyNumberFormat="1" applyFont="1" applyAlignment="1">
      <alignment horizontal="right" vertical="center"/>
    </xf>
    <xf numFmtId="0" fontId="6" fillId="0" borderId="9" xfId="0" applyFont="1" applyBorder="1"/>
    <xf numFmtId="0" fontId="6" fillId="0" borderId="9" xfId="0" applyFont="1" applyBorder="1" applyAlignment="1">
      <alignment horizontal="right" vertical="center"/>
    </xf>
    <xf numFmtId="0" fontId="2" fillId="0" borderId="10" xfId="0" applyFont="1" applyBorder="1" applyAlignment="1">
      <alignment horizontal="center"/>
    </xf>
    <xf numFmtId="0" fontId="6" fillId="0" borderId="12" xfId="0" applyFont="1" applyBorder="1" applyAlignment="1">
      <alignment horizontal="right" vertical="center"/>
    </xf>
    <xf numFmtId="0" fontId="2" fillId="0" borderId="11" xfId="0" applyFont="1" applyBorder="1" applyAlignment="1">
      <alignment horizontal="right" vertical="center"/>
    </xf>
    <xf numFmtId="176" fontId="2" fillId="0" borderId="11" xfId="0" applyNumberFormat="1" applyFont="1" applyBorder="1" applyAlignment="1">
      <alignment horizontal="right" vertical="center"/>
    </xf>
    <xf numFmtId="9" fontId="6" fillId="0" borderId="0" xfId="0" applyNumberFormat="1" applyFont="1" applyAlignment="1">
      <alignment horizontal="right" vertical="center"/>
    </xf>
    <xf numFmtId="0" fontId="6" fillId="0" borderId="0" xfId="0" applyFont="1" applyAlignment="1">
      <alignment horizontal="right"/>
    </xf>
    <xf numFmtId="14" fontId="6" fillId="0" borderId="11" xfId="0" applyNumberFormat="1" applyFont="1" applyBorder="1" applyAlignment="1">
      <alignment horizontal="right" vertical="center"/>
    </xf>
    <xf numFmtId="14" fontId="6" fillId="0" borderId="0" xfId="0" applyNumberFormat="1" applyFont="1" applyAlignment="1">
      <alignment horizontal="right" vertical="center"/>
    </xf>
    <xf numFmtId="0" fontId="6" fillId="0" borderId="9" xfId="0" applyFont="1" applyBorder="1" applyAlignment="1">
      <alignment horizontal="right"/>
    </xf>
    <xf numFmtId="0" fontId="6" fillId="0" borderId="0" xfId="0" applyFont="1" applyAlignment="1">
      <alignment horizontal="right" vertical="center"/>
    </xf>
    <xf numFmtId="0" fontId="6" fillId="0" borderId="11" xfId="0" applyFont="1" applyBorder="1" applyAlignment="1">
      <alignment horizontal="right" vertical="center"/>
    </xf>
    <xf numFmtId="14" fontId="6" fillId="0" borderId="11" xfId="0" applyNumberFormat="1" applyFont="1" applyBorder="1" applyAlignment="1">
      <alignment horizontal="center" vertical="center"/>
    </xf>
    <xf numFmtId="0" fontId="2" fillId="0" borderId="10" xfId="0" applyFont="1" applyBorder="1" applyAlignment="1">
      <alignment horizontal="center" vertical="center"/>
    </xf>
    <xf numFmtId="0" fontId="5" fillId="2" borderId="10" xfId="0" applyFont="1" applyFill="1" applyBorder="1" applyAlignment="1">
      <alignment horizontal="center" vertical="center"/>
    </xf>
    <xf numFmtId="0" fontId="6" fillId="0" borderId="12" xfId="0" applyFont="1" applyBorder="1" applyAlignment="1">
      <alignment horizontal="center" vertical="center"/>
    </xf>
    <xf numFmtId="0" fontId="6" fillId="0" borderId="13" xfId="0" applyFont="1" applyBorder="1" applyAlignment="1">
      <alignment horizontal="center" vertical="center"/>
    </xf>
    <xf numFmtId="0" fontId="2" fillId="0" borderId="11" xfId="0" applyFont="1" applyBorder="1" applyAlignment="1">
      <alignment horizontal="center" vertical="center"/>
    </xf>
    <xf numFmtId="0" fontId="2" fillId="0" borderId="4" xfId="0" applyFont="1" applyBorder="1" applyAlignment="1">
      <alignment horizontal="center" vertical="center"/>
    </xf>
    <xf numFmtId="0" fontId="7" fillId="0" borderId="0" xfId="0" applyFont="1" applyBorder="1" applyAlignment="1">
      <alignment vertical="center" wrapText="1"/>
    </xf>
    <xf numFmtId="0" fontId="7" fillId="0" borderId="5" xfId="0" applyFont="1" applyBorder="1" applyAlignment="1">
      <alignment vertical="center" wrapText="1"/>
    </xf>
    <xf numFmtId="0" fontId="7" fillId="0" borderId="4" xfId="0" applyFont="1" applyBorder="1" applyAlignment="1">
      <alignment horizontal="left" vertical="center"/>
    </xf>
    <xf numFmtId="0" fontId="2" fillId="0" borderId="4" xfId="0" applyFont="1" applyBorder="1" applyAlignment="1">
      <alignment horizontal="center" vertical="center"/>
    </xf>
    <xf numFmtId="0" fontId="2" fillId="0" borderId="0" xfId="0" applyFont="1" applyBorder="1" applyAlignment="1">
      <alignment horizontal="center" vertical="center"/>
    </xf>
    <xf numFmtId="0" fontId="2" fillId="0" borderId="0" xfId="0" applyFont="1" applyAlignment="1">
      <alignment vertical="center"/>
    </xf>
    <xf numFmtId="0" fontId="2" fillId="0" borderId="0" xfId="0" applyFont="1" applyAlignment="1">
      <alignment horizontal="center" vertical="center"/>
    </xf>
    <xf numFmtId="14" fontId="2" fillId="0" borderId="0" xfId="0" applyNumberFormat="1" applyFont="1" applyAlignment="1">
      <alignment vertical="center"/>
    </xf>
    <xf numFmtId="0" fontId="5" fillId="2" borderId="0" xfId="0" applyFont="1" applyFill="1" applyAlignment="1">
      <alignment horizontal="center" vertical="center"/>
    </xf>
    <xf numFmtId="0" fontId="5" fillId="2" borderId="0" xfId="0" applyFont="1" applyFill="1" applyAlignment="1">
      <alignment vertical="center"/>
    </xf>
    <xf numFmtId="0" fontId="3" fillId="0" borderId="0" xfId="0" applyFont="1" applyFill="1" applyAlignment="1">
      <alignment horizontal="center" vertical="center"/>
    </xf>
    <xf numFmtId="176" fontId="2" fillId="0" borderId="0" xfId="0" applyNumberFormat="1" applyFont="1" applyAlignment="1">
      <alignment horizontal="center" vertical="center"/>
    </xf>
    <xf numFmtId="0" fontId="6" fillId="0" borderId="0" xfId="0" applyFont="1" applyAlignment="1">
      <alignment horizontal="left" vertical="center"/>
    </xf>
    <xf numFmtId="0" fontId="6" fillId="0" borderId="0" xfId="0" applyFont="1" applyAlignment="1">
      <alignment horizontal="center" vertical="center"/>
    </xf>
    <xf numFmtId="0" fontId="6" fillId="3" borderId="0" xfId="0" applyFont="1" applyFill="1" applyAlignment="1">
      <alignment horizontal="center" vertical="center"/>
    </xf>
    <xf numFmtId="0" fontId="2" fillId="0" borderId="4" xfId="0" applyFont="1" applyBorder="1" applyAlignment="1">
      <alignment vertical="center"/>
    </xf>
    <xf numFmtId="0" fontId="5" fillId="0" borderId="0" xfId="0" applyFont="1" applyFill="1" applyAlignment="1">
      <alignment vertical="center"/>
    </xf>
    <xf numFmtId="14" fontId="2" fillId="0" borderId="0" xfId="0" applyNumberFormat="1" applyFont="1" applyAlignment="1">
      <alignment horizontal="center" vertical="center"/>
    </xf>
    <xf numFmtId="0" fontId="2" fillId="0" borderId="0" xfId="0" applyFont="1" applyAlignment="1">
      <alignment horizontal="center" vertical="center"/>
    </xf>
    <xf numFmtId="0" fontId="6" fillId="0" borderId="0" xfId="0" applyFont="1" applyAlignment="1">
      <alignment vertical="center"/>
    </xf>
    <xf numFmtId="0" fontId="6" fillId="0" borderId="0" xfId="0" applyFont="1" applyFill="1" applyAlignment="1">
      <alignment horizontal="center" vertical="center"/>
    </xf>
    <xf numFmtId="2" fontId="2" fillId="0" borderId="0" xfId="0" applyNumberFormat="1" applyFont="1" applyAlignment="1">
      <alignment horizontal="center" vertical="center"/>
    </xf>
    <xf numFmtId="49" fontId="2" fillId="0" borderId="0" xfId="0" applyNumberFormat="1" applyFont="1" applyAlignment="1">
      <alignment vertical="center"/>
    </xf>
    <xf numFmtId="0" fontId="8" fillId="0" borderId="4" xfId="0" applyFont="1" applyBorder="1" applyAlignment="1">
      <alignment vertical="center"/>
    </xf>
    <xf numFmtId="0" fontId="2" fillId="0" borderId="0" xfId="0" applyFont="1" applyAlignment="1">
      <alignment horizontal="center" vertical="center"/>
    </xf>
    <xf numFmtId="1" fontId="2" fillId="0" borderId="4" xfId="0" applyNumberFormat="1" applyFont="1" applyBorder="1" applyAlignment="1">
      <alignment horizontal="center" vertical="center"/>
    </xf>
    <xf numFmtId="1" fontId="2" fillId="0" borderId="0" xfId="0" applyNumberFormat="1" applyFont="1" applyBorder="1" applyAlignment="1">
      <alignment horizontal="center" vertical="center"/>
    </xf>
    <xf numFmtId="9" fontId="2" fillId="0" borderId="0" xfId="0" applyNumberFormat="1" applyFont="1" applyAlignment="1">
      <alignment horizontal="center" vertical="center"/>
    </xf>
    <xf numFmtId="177" fontId="2" fillId="0" borderId="0" xfId="0" applyNumberFormat="1" applyFont="1" applyAlignment="1">
      <alignment horizontal="center" vertical="center"/>
    </xf>
    <xf numFmtId="9" fontId="6" fillId="4" borderId="0" xfId="0" applyNumberFormat="1" applyFont="1" applyFill="1" applyAlignment="1">
      <alignment horizontal="center" vertical="center"/>
    </xf>
    <xf numFmtId="14" fontId="2" fillId="0" borderId="0" xfId="0" applyNumberFormat="1" applyFont="1" applyBorder="1" applyAlignment="1">
      <alignment horizontal="center" vertical="center"/>
    </xf>
    <xf numFmtId="0" fontId="6" fillId="0" borderId="0" xfId="0" applyFont="1" applyBorder="1" applyAlignment="1">
      <alignment horizontal="center" vertical="center"/>
    </xf>
    <xf numFmtId="14" fontId="2" fillId="0" borderId="0" xfId="0" applyNumberFormat="1" applyFont="1" applyAlignment="1">
      <alignment horizontal="right" vertical="center"/>
    </xf>
    <xf numFmtId="0" fontId="3" fillId="0" borderId="0" xfId="0" applyFont="1" applyFill="1" applyAlignment="1">
      <alignment horizontal="right" vertical="center"/>
    </xf>
    <xf numFmtId="10" fontId="5" fillId="2" borderId="0" xfId="0" applyNumberFormat="1" applyFont="1" applyFill="1" applyAlignment="1">
      <alignment vertical="center"/>
    </xf>
    <xf numFmtId="0" fontId="2" fillId="0" borderId="0" xfId="0" applyFont="1" applyFill="1" applyAlignment="1">
      <alignment horizontal="right" vertical="center"/>
    </xf>
    <xf numFmtId="10" fontId="2" fillId="5" borderId="0" xfId="0" applyNumberFormat="1" applyFont="1" applyFill="1" applyAlignment="1">
      <alignment horizontal="right" vertical="center"/>
    </xf>
    <xf numFmtId="49" fontId="2" fillId="0" borderId="0" xfId="0" applyNumberFormat="1" applyFont="1" applyAlignment="1">
      <alignment horizontal="center" vertical="center"/>
    </xf>
    <xf numFmtId="0" fontId="2" fillId="0" borderId="0" xfId="0" applyNumberFormat="1" applyFont="1" applyAlignment="1">
      <alignment horizontal="center" vertical="center"/>
    </xf>
    <xf numFmtId="10" fontId="2" fillId="0" borderId="0" xfId="0" applyNumberFormat="1" applyFont="1" applyAlignment="1">
      <alignment vertical="center"/>
    </xf>
    <xf numFmtId="10" fontId="6" fillId="0" borderId="0" xfId="0" applyNumberFormat="1" applyFont="1" applyAlignment="1">
      <alignment horizontal="right" vertical="center"/>
    </xf>
    <xf numFmtId="0" fontId="9" fillId="0" borderId="0" xfId="0" applyFont="1" applyFill="1" applyAlignment="1">
      <alignment horizontal="right" vertical="center"/>
    </xf>
    <xf numFmtId="0" fontId="6" fillId="0" borderId="0" xfId="0" applyFont="1" applyFill="1" applyAlignment="1">
      <alignment horizontal="right" vertical="center"/>
    </xf>
    <xf numFmtId="14" fontId="9" fillId="0" borderId="0" xfId="0" applyNumberFormat="1" applyFont="1" applyFill="1" applyAlignment="1">
      <alignment horizontal="right" vertical="center"/>
    </xf>
    <xf numFmtId="0" fontId="2" fillId="3" borderId="0" xfId="0" applyFont="1" applyFill="1" applyAlignment="1">
      <alignment horizontal="center" vertical="center"/>
    </xf>
    <xf numFmtId="0" fontId="2" fillId="0" borderId="14" xfId="0" applyFont="1" applyBorder="1" applyAlignment="1">
      <alignment vertical="center"/>
    </xf>
    <xf numFmtId="0" fontId="6" fillId="0" borderId="14" xfId="0" applyFont="1" applyBorder="1" applyAlignment="1">
      <alignment horizontal="center" vertical="center"/>
    </xf>
    <xf numFmtId="0" fontId="6" fillId="0" borderId="14" xfId="0" applyFont="1" applyBorder="1" applyAlignment="1">
      <alignment horizontal="right" vertical="center"/>
    </xf>
    <xf numFmtId="177" fontId="6" fillId="7" borderId="0" xfId="0" applyNumberFormat="1" applyFont="1" applyFill="1" applyAlignment="1">
      <alignment horizontal="right" vertical="center"/>
    </xf>
    <xf numFmtId="14" fontId="2" fillId="0" borderId="4" xfId="0" applyNumberFormat="1" applyFont="1" applyBorder="1" applyAlignment="1">
      <alignment vertical="center"/>
    </xf>
    <xf numFmtId="14" fontId="6" fillId="0" borderId="0" xfId="0" applyNumberFormat="1" applyFont="1" applyAlignment="1">
      <alignment horizontal="center" vertical="center"/>
    </xf>
    <xf numFmtId="9" fontId="2" fillId="5" borderId="0" xfId="0" applyNumberFormat="1" applyFont="1" applyFill="1" applyAlignment="1">
      <alignment horizontal="center" vertical="center"/>
    </xf>
    <xf numFmtId="9" fontId="2" fillId="6" borderId="0" xfId="0" applyNumberFormat="1" applyFont="1" applyFill="1" applyAlignment="1">
      <alignment horizontal="center" vertical="center"/>
    </xf>
    <xf numFmtId="0" fontId="2" fillId="0" borderId="0" xfId="0" applyFont="1" applyBorder="1" applyAlignment="1">
      <alignment vertical="center"/>
    </xf>
    <xf numFmtId="2" fontId="2" fillId="0" borderId="4" xfId="0" applyNumberFormat="1" applyFont="1" applyBorder="1" applyAlignment="1">
      <alignment vertical="center"/>
    </xf>
    <xf numFmtId="2" fontId="2" fillId="0" borderId="0" xfId="0" applyNumberFormat="1" applyFont="1" applyBorder="1" applyAlignment="1">
      <alignment vertical="center"/>
    </xf>
    <xf numFmtId="14" fontId="2" fillId="0" borderId="0" xfId="0" applyNumberFormat="1" applyFont="1" applyFill="1" applyAlignment="1">
      <alignment horizontal="right" vertical="center"/>
    </xf>
    <xf numFmtId="0" fontId="2" fillId="0" borderId="0" xfId="0" applyFont="1" applyAlignment="1">
      <alignment horizontal="center" vertical="center"/>
    </xf>
    <xf numFmtId="0" fontId="6" fillId="0" borderId="0" xfId="0" applyFont="1" applyAlignment="1">
      <alignment horizontal="center" vertical="center"/>
    </xf>
    <xf numFmtId="0" fontId="2" fillId="0" borderId="0" xfId="0" applyFont="1" applyAlignment="1">
      <alignment horizontal="center" vertical="center"/>
    </xf>
    <xf numFmtId="0" fontId="2" fillId="0" borderId="4" xfId="0" applyFont="1" applyBorder="1" applyAlignment="1">
      <alignment horizontal="center" vertical="center"/>
    </xf>
    <xf numFmtId="0" fontId="6" fillId="0" borderId="0" xfId="0" applyFont="1" applyAlignment="1">
      <alignment horizontal="center" vertical="center"/>
    </xf>
    <xf numFmtId="4" fontId="2" fillId="0" borderId="0" xfId="0" applyNumberFormat="1" applyFont="1" applyFill="1" applyAlignment="1">
      <alignment horizontal="right" vertical="center"/>
    </xf>
    <xf numFmtId="0" fontId="6" fillId="3" borderId="0" xfId="0" applyFont="1" applyFill="1" applyAlignment="1">
      <alignment horizontal="right" vertical="center"/>
    </xf>
    <xf numFmtId="0" fontId="2" fillId="0" borderId="0" xfId="0" applyFont="1" applyAlignment="1">
      <alignment horizontal="center" vertical="center"/>
    </xf>
    <xf numFmtId="0" fontId="2" fillId="0" borderId="0" xfId="0" applyFont="1" applyBorder="1" applyAlignment="1">
      <alignment horizontal="center" vertical="center"/>
    </xf>
    <xf numFmtId="0" fontId="2" fillId="0" borderId="4" xfId="0" applyFont="1" applyBorder="1" applyAlignment="1">
      <alignment horizontal="center" vertical="center"/>
    </xf>
    <xf numFmtId="0" fontId="6" fillId="0" borderId="0" xfId="0" applyFont="1" applyAlignment="1">
      <alignment horizontal="center" vertical="center"/>
    </xf>
    <xf numFmtId="2" fontId="2" fillId="0" borderId="5" xfId="0" applyNumberFormat="1" applyFont="1" applyBorder="1" applyAlignment="1">
      <alignment vertical="center"/>
    </xf>
    <xf numFmtId="0" fontId="2" fillId="0" borderId="5" xfId="0" applyFont="1" applyBorder="1" applyAlignment="1">
      <alignment vertical="center"/>
    </xf>
    <xf numFmtId="14" fontId="3" fillId="0" borderId="4" xfId="0" applyNumberFormat="1" applyFont="1" applyFill="1" applyBorder="1" applyAlignment="1">
      <alignment horizontal="right" vertical="center"/>
    </xf>
    <xf numFmtId="0" fontId="6" fillId="0" borderId="4" xfId="0" applyFont="1" applyFill="1" applyBorder="1" applyAlignment="1">
      <alignment horizontal="right" vertical="center"/>
    </xf>
    <xf numFmtId="2" fontId="2" fillId="0" borderId="4" xfId="0" applyNumberFormat="1" applyFont="1" applyBorder="1" applyAlignment="1">
      <alignment horizontal="center" vertical="center"/>
    </xf>
    <xf numFmtId="14" fontId="2" fillId="0" borderId="4" xfId="0" applyNumberFormat="1" applyFont="1" applyBorder="1" applyAlignment="1">
      <alignment horizontal="center" vertical="center"/>
    </xf>
    <xf numFmtId="0" fontId="6" fillId="0" borderId="4" xfId="0" applyFont="1" applyBorder="1" applyAlignment="1">
      <alignment horizontal="left" vertical="center"/>
    </xf>
    <xf numFmtId="2" fontId="2" fillId="0" borderId="0" xfId="0" applyNumberFormat="1" applyFont="1" applyBorder="1" applyAlignment="1">
      <alignment horizontal="center" vertical="center"/>
    </xf>
    <xf numFmtId="2" fontId="2" fillId="0" borderId="5" xfId="0" applyNumberFormat="1" applyFont="1" applyBorder="1" applyAlignment="1">
      <alignment horizontal="center" vertical="center"/>
    </xf>
    <xf numFmtId="0" fontId="2" fillId="0" borderId="4" xfId="0" applyFont="1" applyFill="1" applyBorder="1" applyAlignment="1">
      <alignment horizontal="center" vertical="center"/>
    </xf>
    <xf numFmtId="0" fontId="2" fillId="0" borderId="0" xfId="0" applyFont="1" applyFill="1" applyBorder="1" applyAlignment="1">
      <alignment horizontal="center" vertical="center"/>
    </xf>
    <xf numFmtId="0" fontId="2" fillId="0" borderId="5" xfId="0" applyFont="1" applyFill="1" applyBorder="1" applyAlignment="1">
      <alignment horizontal="center" vertical="center"/>
    </xf>
    <xf numFmtId="176" fontId="2" fillId="0" borderId="0" xfId="0" applyNumberFormat="1" applyFont="1" applyAlignment="1">
      <alignment vertical="center"/>
    </xf>
    <xf numFmtId="9" fontId="2" fillId="0" borderId="0" xfId="0" applyNumberFormat="1" applyFont="1" applyBorder="1" applyAlignment="1">
      <alignment horizontal="right" vertical="center"/>
    </xf>
    <xf numFmtId="9" fontId="3" fillId="0" borderId="0" xfId="0" applyNumberFormat="1" applyFont="1" applyBorder="1" applyAlignment="1">
      <alignment vertical="center"/>
    </xf>
    <xf numFmtId="0" fontId="2" fillId="0" borderId="0" xfId="0" applyFont="1" applyBorder="1" applyAlignment="1">
      <alignment horizontal="center" vertical="center" wrapText="1"/>
    </xf>
    <xf numFmtId="0" fontId="2" fillId="0" borderId="6" xfId="0" applyFont="1" applyBorder="1" applyAlignment="1">
      <alignment horizontal="center" vertical="center"/>
    </xf>
    <xf numFmtId="0" fontId="2" fillId="0" borderId="7" xfId="0" applyFont="1" applyBorder="1" applyAlignment="1">
      <alignment horizontal="center" vertical="center"/>
    </xf>
    <xf numFmtId="0" fontId="2" fillId="0" borderId="7" xfId="0" applyFont="1" applyBorder="1" applyAlignment="1">
      <alignment vertical="center"/>
    </xf>
    <xf numFmtId="0" fontId="2" fillId="0" borderId="8" xfId="0" applyFont="1" applyBorder="1" applyAlignment="1">
      <alignment vertical="center"/>
    </xf>
    <xf numFmtId="177" fontId="2" fillId="0" borderId="4" xfId="0" applyNumberFormat="1" applyFont="1" applyBorder="1" applyAlignment="1">
      <alignment vertical="center"/>
    </xf>
    <xf numFmtId="177" fontId="2" fillId="0" borderId="0" xfId="0" applyNumberFormat="1" applyFont="1" applyBorder="1" applyAlignment="1">
      <alignment vertical="center"/>
    </xf>
    <xf numFmtId="177" fontId="2" fillId="0" borderId="5" xfId="0" applyNumberFormat="1" applyFont="1" applyBorder="1" applyAlignment="1">
      <alignment vertical="center"/>
    </xf>
    <xf numFmtId="0" fontId="6" fillId="7" borderId="4" xfId="0" applyFont="1" applyFill="1" applyBorder="1" applyAlignment="1">
      <alignment horizontal="left" vertical="center"/>
    </xf>
    <xf numFmtId="0" fontId="2" fillId="7" borderId="0" xfId="0" applyFont="1" applyFill="1" applyBorder="1" applyAlignment="1">
      <alignment vertical="center"/>
    </xf>
    <xf numFmtId="0" fontId="6" fillId="7" borderId="4" xfId="0" applyFont="1" applyFill="1" applyBorder="1" applyAlignment="1">
      <alignment vertical="center"/>
    </xf>
    <xf numFmtId="0" fontId="2" fillId="7" borderId="0" xfId="0" applyFont="1" applyFill="1" applyAlignment="1">
      <alignment vertical="center"/>
    </xf>
    <xf numFmtId="14" fontId="6" fillId="0" borderId="4" xfId="0" applyNumberFormat="1" applyFont="1" applyBorder="1" applyAlignment="1">
      <alignment horizontal="center" vertical="center"/>
    </xf>
    <xf numFmtId="177" fontId="2" fillId="0" borderId="4" xfId="0" applyNumberFormat="1" applyFont="1" applyBorder="1" applyAlignment="1">
      <alignment horizontal="center" vertical="center"/>
    </xf>
    <xf numFmtId="0" fontId="2" fillId="0" borderId="4" xfId="0" applyNumberFormat="1" applyFont="1" applyBorder="1" applyAlignment="1">
      <alignment vertical="center"/>
    </xf>
    <xf numFmtId="0" fontId="2" fillId="0" borderId="0" xfId="0" applyNumberFormat="1" applyFont="1" applyBorder="1" applyAlignment="1">
      <alignment vertical="center"/>
    </xf>
    <xf numFmtId="0" fontId="2" fillId="0" borderId="5" xfId="0" applyNumberFormat="1" applyFont="1" applyBorder="1" applyAlignment="1">
      <alignment vertical="center"/>
    </xf>
    <xf numFmtId="177" fontId="2" fillId="0" borderId="0" xfId="0" applyNumberFormat="1" applyFont="1" applyBorder="1" applyAlignment="1">
      <alignment horizontal="center" vertical="center"/>
    </xf>
    <xf numFmtId="0" fontId="2" fillId="0" borderId="0" xfId="0" applyFont="1" applyAlignment="1">
      <alignment horizontal="center" vertical="center"/>
    </xf>
    <xf numFmtId="0" fontId="2" fillId="0" borderId="4" xfId="0" applyFont="1" applyBorder="1" applyAlignment="1">
      <alignment horizontal="center" vertical="center"/>
    </xf>
    <xf numFmtId="0" fontId="6" fillId="0" borderId="0" xfId="0" applyFont="1" applyAlignment="1">
      <alignment horizontal="center" vertical="center"/>
    </xf>
    <xf numFmtId="0" fontId="2" fillId="0" borderId="0" xfId="0" applyFont="1" applyFill="1" applyAlignment="1">
      <alignment horizontal="center" vertical="center"/>
    </xf>
    <xf numFmtId="177" fontId="2" fillId="0" borderId="0" xfId="0" applyNumberFormat="1" applyFont="1" applyFill="1" applyAlignment="1">
      <alignment horizontal="center" vertical="center"/>
    </xf>
    <xf numFmtId="0" fontId="2" fillId="7" borderId="0" xfId="0" applyFont="1" applyFill="1" applyAlignment="1">
      <alignment horizontal="center" vertical="center"/>
    </xf>
    <xf numFmtId="0" fontId="6" fillId="0" borderId="4" xfId="0" applyFont="1" applyFill="1" applyBorder="1" applyAlignment="1">
      <alignment horizontal="center" vertical="center"/>
    </xf>
    <xf numFmtId="177" fontId="2" fillId="0" borderId="4" xfId="0" applyNumberFormat="1" applyFont="1" applyFill="1" applyBorder="1" applyAlignment="1">
      <alignment horizontal="center" vertical="center"/>
    </xf>
    <xf numFmtId="14" fontId="2" fillId="0" borderId="4" xfId="0" applyNumberFormat="1" applyFont="1" applyFill="1" applyBorder="1" applyAlignment="1">
      <alignment horizontal="center" vertical="center"/>
    </xf>
    <xf numFmtId="0" fontId="2" fillId="0" borderId="4" xfId="0" applyNumberFormat="1" applyFont="1" applyFill="1" applyBorder="1" applyAlignment="1">
      <alignment horizontal="center" vertical="center"/>
    </xf>
    <xf numFmtId="0" fontId="2" fillId="0" borderId="0" xfId="0" applyNumberFormat="1" applyFont="1" applyFill="1" applyBorder="1" applyAlignment="1">
      <alignment horizontal="center" vertical="center"/>
    </xf>
    <xf numFmtId="0" fontId="2" fillId="0" borderId="5" xfId="0" applyNumberFormat="1" applyFont="1" applyFill="1" applyBorder="1" applyAlignment="1">
      <alignment horizontal="center" vertical="center"/>
    </xf>
    <xf numFmtId="0" fontId="6" fillId="7" borderId="4" xfId="0" applyFont="1" applyFill="1" applyBorder="1" applyAlignment="1">
      <alignment horizontal="center" vertical="center"/>
    </xf>
    <xf numFmtId="14" fontId="2" fillId="0" borderId="0" xfId="0" applyNumberFormat="1" applyFont="1" applyBorder="1" applyAlignment="1">
      <alignment vertical="center"/>
    </xf>
    <xf numFmtId="14" fontId="2" fillId="0" borderId="5" xfId="0" applyNumberFormat="1" applyFont="1" applyBorder="1" applyAlignment="1">
      <alignment vertical="center"/>
    </xf>
    <xf numFmtId="176" fontId="2" fillId="0" borderId="4" xfId="0" applyNumberFormat="1" applyFont="1" applyBorder="1" applyAlignment="1">
      <alignment horizontal="center" vertical="center"/>
    </xf>
    <xf numFmtId="176" fontId="2" fillId="0" borderId="0" xfId="0" applyNumberFormat="1" applyFont="1" applyBorder="1" applyAlignment="1">
      <alignment horizontal="center" vertical="center"/>
    </xf>
    <xf numFmtId="0" fontId="6" fillId="0" borderId="4" xfId="0" applyFont="1" applyBorder="1" applyAlignment="1">
      <alignment vertical="center"/>
    </xf>
    <xf numFmtId="178" fontId="2" fillId="0" borderId="4" xfId="0" applyNumberFormat="1" applyFont="1" applyFill="1" applyBorder="1" applyAlignment="1">
      <alignment horizontal="center" vertical="center"/>
    </xf>
    <xf numFmtId="178" fontId="2" fillId="0" borderId="0" xfId="0" applyNumberFormat="1" applyFont="1" applyFill="1" applyBorder="1" applyAlignment="1">
      <alignment horizontal="center" vertical="center"/>
    </xf>
    <xf numFmtId="178" fontId="2" fillId="0" borderId="5" xfId="0" applyNumberFormat="1" applyFont="1" applyFill="1" applyBorder="1" applyAlignment="1">
      <alignment horizontal="center" vertical="center"/>
    </xf>
    <xf numFmtId="177" fontId="2" fillId="6" borderId="4" xfId="0" applyNumberFormat="1" applyFont="1" applyFill="1" applyBorder="1" applyAlignment="1">
      <alignment horizontal="center" vertical="center"/>
    </xf>
    <xf numFmtId="177" fontId="2" fillId="5" borderId="0" xfId="0" applyNumberFormat="1" applyFont="1" applyFill="1" applyAlignment="1">
      <alignment horizontal="center" vertical="center"/>
    </xf>
    <xf numFmtId="177" fontId="2" fillId="8" borderId="0" xfId="0" applyNumberFormat="1" applyFont="1" applyFill="1" applyAlignment="1">
      <alignment horizontal="center" vertical="center"/>
    </xf>
    <xf numFmtId="2" fontId="2" fillId="0" borderId="0" xfId="0" applyNumberFormat="1" applyFont="1" applyAlignment="1">
      <alignment vertical="center"/>
    </xf>
    <xf numFmtId="0" fontId="2" fillId="0" borderId="4" xfId="0" applyFont="1" applyFill="1" applyBorder="1" applyAlignment="1">
      <alignment horizontal="left" vertical="center" wrapText="1"/>
    </xf>
    <xf numFmtId="0" fontId="2" fillId="0" borderId="0" xfId="0" applyFont="1" applyFill="1" applyBorder="1" applyAlignment="1">
      <alignment horizontal="left" vertical="center" wrapText="1"/>
    </xf>
    <xf numFmtId="0" fontId="2" fillId="0" borderId="5" xfId="0" applyFont="1" applyFill="1" applyBorder="1" applyAlignment="1">
      <alignment horizontal="left" vertical="center" wrapText="1"/>
    </xf>
    <xf numFmtId="0" fontId="2" fillId="0" borderId="4" xfId="0" applyFont="1" applyFill="1" applyBorder="1" applyAlignment="1">
      <alignment vertical="center"/>
    </xf>
    <xf numFmtId="0" fontId="6" fillId="0" borderId="0" xfId="0" applyFont="1" applyAlignment="1">
      <alignment horizontal="center" vertical="center"/>
    </xf>
    <xf numFmtId="3" fontId="2" fillId="0" borderId="0" xfId="0" applyNumberFormat="1" applyFont="1" applyAlignment="1">
      <alignment horizontal="center" vertical="center"/>
    </xf>
    <xf numFmtId="0" fontId="2" fillId="0" borderId="0" xfId="0" applyFont="1" applyAlignment="1">
      <alignment horizontal="center" vertical="center"/>
    </xf>
    <xf numFmtId="0" fontId="2" fillId="0" borderId="0" xfId="0" applyFont="1" applyBorder="1" applyAlignment="1">
      <alignment horizontal="center" vertical="center"/>
    </xf>
    <xf numFmtId="0" fontId="2" fillId="0" borderId="4" xfId="0" applyFont="1" applyBorder="1" applyAlignment="1">
      <alignment horizontal="center" vertical="center"/>
    </xf>
    <xf numFmtId="0" fontId="11" fillId="0" borderId="0" xfId="0" applyFont="1" applyAlignment="1">
      <alignment horizontal="left" vertical="center"/>
    </xf>
    <xf numFmtId="0" fontId="6" fillId="0" borderId="0" xfId="0" applyFont="1" applyBorder="1" applyAlignment="1">
      <alignment vertical="center"/>
    </xf>
    <xf numFmtId="0" fontId="2" fillId="9" borderId="4" xfId="0" applyFont="1" applyFill="1" applyBorder="1" applyAlignment="1">
      <alignment horizontal="left" vertical="center" wrapText="1"/>
    </xf>
    <xf numFmtId="0" fontId="2" fillId="9" borderId="0" xfId="0" applyFont="1" applyFill="1" applyBorder="1" applyAlignment="1">
      <alignment horizontal="left" vertical="center" wrapText="1"/>
    </xf>
    <xf numFmtId="0" fontId="2" fillId="9" borderId="5" xfId="0" applyFont="1" applyFill="1" applyBorder="1" applyAlignment="1">
      <alignment horizontal="left" vertical="center" wrapText="1"/>
    </xf>
    <xf numFmtId="0" fontId="6" fillId="0" borderId="4" xfId="0" applyFont="1" applyBorder="1" applyAlignment="1">
      <alignment horizontal="left" vertical="center" wrapText="1"/>
    </xf>
    <xf numFmtId="0" fontId="6" fillId="0" borderId="0" xfId="0" applyFont="1" applyBorder="1" applyAlignment="1">
      <alignment horizontal="left" vertical="center" wrapText="1"/>
    </xf>
    <xf numFmtId="0" fontId="6" fillId="0" borderId="5" xfId="0" applyFont="1" applyBorder="1" applyAlignment="1">
      <alignment horizontal="left" vertical="center" wrapText="1"/>
    </xf>
    <xf numFmtId="0" fontId="2" fillId="0" borderId="4" xfId="0" applyFont="1" applyBorder="1" applyAlignment="1">
      <alignment horizontal="left" vertical="center" wrapText="1"/>
    </xf>
    <xf numFmtId="0" fontId="2" fillId="0" borderId="0" xfId="0" applyFont="1" applyBorder="1" applyAlignment="1">
      <alignment horizontal="left" vertical="center" wrapText="1"/>
    </xf>
    <xf numFmtId="0" fontId="2" fillId="0" borderId="5" xfId="0" applyFont="1" applyBorder="1" applyAlignment="1">
      <alignment horizontal="left" vertical="center" wrapText="1"/>
    </xf>
    <xf numFmtId="0" fontId="2" fillId="9" borderId="1" xfId="0" applyFont="1" applyFill="1" applyBorder="1" applyAlignment="1">
      <alignment horizontal="left" vertical="center" wrapText="1"/>
    </xf>
    <xf numFmtId="0" fontId="2" fillId="9" borderId="2" xfId="0" applyFont="1" applyFill="1" applyBorder="1" applyAlignment="1">
      <alignment horizontal="left" vertical="center" wrapText="1"/>
    </xf>
    <xf numFmtId="0" fontId="2" fillId="9" borderId="3" xfId="0" applyFont="1" applyFill="1" applyBorder="1" applyAlignment="1">
      <alignment horizontal="left" vertical="center" wrapText="1"/>
    </xf>
    <xf numFmtId="0" fontId="2" fillId="0" borderId="4" xfId="0" applyFont="1" applyFill="1" applyBorder="1" applyAlignment="1">
      <alignment horizontal="left" vertical="center" wrapText="1"/>
    </xf>
    <xf numFmtId="0" fontId="2" fillId="0" borderId="0" xfId="0" applyFont="1" applyFill="1" applyBorder="1" applyAlignment="1">
      <alignment horizontal="left" vertical="center" wrapText="1"/>
    </xf>
    <xf numFmtId="0" fontId="2" fillId="0" borderId="5" xfId="0" applyFont="1" applyFill="1" applyBorder="1" applyAlignment="1">
      <alignment horizontal="left" vertical="center" wrapText="1"/>
    </xf>
    <xf numFmtId="0" fontId="2" fillId="0" borderId="0" xfId="0" applyFont="1" applyBorder="1" applyAlignment="1">
      <alignment horizontal="center" vertical="center"/>
    </xf>
    <xf numFmtId="0" fontId="2" fillId="0" borderId="4" xfId="0" applyFont="1" applyBorder="1" applyAlignment="1">
      <alignment horizontal="center" vertical="center"/>
    </xf>
    <xf numFmtId="0" fontId="2" fillId="0" borderId="0" xfId="0" applyFont="1" applyAlignment="1">
      <alignment horizontal="center" vertical="center"/>
    </xf>
    <xf numFmtId="0" fontId="6" fillId="0" borderId="0" xfId="0" applyFont="1" applyAlignment="1">
      <alignment horizontal="center" vertical="center"/>
    </xf>
    <xf numFmtId="0" fontId="6" fillId="7" borderId="0" xfId="0" applyFont="1" applyFill="1" applyAlignment="1">
      <alignment horizontal="center" vertical="center"/>
    </xf>
    <xf numFmtId="0" fontId="6" fillId="0" borderId="5" xfId="0" applyFont="1" applyBorder="1" applyAlignment="1">
      <alignment horizontal="center" vertical="center"/>
    </xf>
    <xf numFmtId="0" fontId="6" fillId="7" borderId="4" xfId="0" applyFont="1" applyFill="1" applyBorder="1" applyAlignment="1">
      <alignment horizontal="left" vertical="center"/>
    </xf>
    <xf numFmtId="0" fontId="6" fillId="7" borderId="0" xfId="0" applyFont="1" applyFill="1" applyBorder="1" applyAlignment="1">
      <alignment horizontal="left" vertical="center"/>
    </xf>
    <xf numFmtId="0" fontId="6" fillId="7" borderId="4" xfId="0" applyFont="1" applyFill="1" applyBorder="1" applyAlignment="1">
      <alignment horizontal="center" vertical="center"/>
    </xf>
    <xf numFmtId="0" fontId="6" fillId="7" borderId="0" xfId="0" applyFont="1" applyFill="1" applyBorder="1" applyAlignment="1">
      <alignment horizontal="center" vertical="center"/>
    </xf>
  </cellXfs>
  <cellStyles count="1">
    <cellStyle name="常规" xfId="0" builtinId="0"/>
  </cellStyles>
  <dxfs count="11">
    <dxf>
      <font>
        <color rgb="FFFF0000"/>
      </font>
    </dxf>
    <dxf>
      <font>
        <color rgb="FF00B050"/>
      </font>
    </dxf>
    <dxf>
      <font>
        <color rgb="FFFF0000"/>
      </font>
    </dxf>
    <dxf>
      <font>
        <color rgb="FFFF0000"/>
      </font>
    </dxf>
    <dxf>
      <font>
        <color rgb="FF00B050"/>
      </font>
    </dxf>
    <dxf>
      <fill>
        <patternFill>
          <bgColor theme="4" tint="0.79998168889431442"/>
        </patternFill>
      </fill>
    </dxf>
    <dxf>
      <fill>
        <patternFill>
          <bgColor theme="4" tint="0.79998168889431442"/>
        </patternFill>
      </fill>
    </dxf>
    <dxf>
      <font>
        <color rgb="FFFF0000"/>
      </font>
    </dxf>
    <dxf>
      <font>
        <color rgb="FF00B050"/>
      </font>
    </dxf>
    <dxf>
      <font>
        <color rgb="FFFF0000"/>
      </font>
    </dxf>
    <dxf>
      <font>
        <color rgb="FF00B05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realTimeData">
    <main first="em.rtf">
      <tp t="s">
        <v>2011-03-08</v>
        <stp/>
        <stp>EM_S_DIV_PRELANDATE</stp>
        <stp>3</stp>
        <stp>000002.SZ</stp>
        <stp>12/31/2010</stp>
        <stp>1</stp>
        <tr r="GS4" s="13"/>
      </tp>
      <tp t="s">
        <v>2012-03-13</v>
        <stp/>
        <stp>EM_S_DIV_PRELANDATE</stp>
        <stp>3</stp>
        <stp>000002.SZ</stp>
        <stp>12/31/2011</stp>
        <stp>1</stp>
        <tr r="GO4" s="13"/>
      </tp>
      <tp t="s">
        <v>2013-02-28</v>
        <stp/>
        <stp>EM_S_DIV_PRELANDATE</stp>
        <stp>3</stp>
        <stp>000002.SZ</stp>
        <stp>12/31/2012</stp>
        <stp>1</stp>
        <tr r="GK4" s="13"/>
      </tp>
      <tp t="s">
        <v>2014-03-07</v>
        <stp/>
        <stp>EM_S_DIV_PRELANDATE</stp>
        <stp>3</stp>
        <stp>000002.SZ</stp>
        <stp>12/31/2013</stp>
        <stp>1</stp>
        <tr r="GG4" s="13"/>
      </tp>
      <tp t="s">
        <v>2015-03-31</v>
        <stp/>
        <stp>EM_S_DIV_PRELANDATE</stp>
        <stp>3</stp>
        <stp>000002.SZ</stp>
        <stp>12/31/2014</stp>
        <stp>1</stp>
        <tr r="GC4" s="13"/>
      </tp>
      <tp t="s">
        <v>2016-03-14</v>
        <stp/>
        <stp>EM_S_DIV_PRELANDATE</stp>
        <stp>3</stp>
        <stp>000002.SZ</stp>
        <stp>12/31/2015</stp>
        <stp>1</stp>
        <tr r="FY4" s="13"/>
      </tp>
      <tp t="s">
        <v>2016-03-10</v>
        <stp/>
        <stp>EM_S_DIV_PRELANDATE</stp>
        <stp>3</stp>
        <stp>000001.SZ</stp>
        <stp>12/31/2015</stp>
        <stp>1</stp>
        <tr r="I6" s="9"/>
      </tp>
      <tp t="s">
        <v>2007-03-20</v>
        <stp/>
        <stp>EM_S_DIV_PRELANDATE</stp>
        <stp>3</stp>
        <stp>000002.SZ</stp>
        <stp>12/31/2006</stp>
        <stp>1</stp>
        <tr r="HI4" s="13"/>
      </tp>
      <tp t="s">
        <v>2008-03-21</v>
        <stp/>
        <stp>EM_S_DIV_PRELANDATE</stp>
        <stp>3</stp>
        <stp>000002.SZ</stp>
        <stp>12/31/2007</stp>
        <stp>1</stp>
        <tr r="HE4" s="13"/>
      </tp>
      <tp t="s">
        <v>2009-03-10</v>
        <stp/>
        <stp>EM_S_DIV_PRELANDATE</stp>
        <stp>3</stp>
        <stp>000002.SZ</stp>
        <stp>12/31/2008</stp>
        <stp>1</stp>
        <tr r="HA4" s="13"/>
      </tp>
      <tp t="s">
        <v>2010-03-02</v>
        <stp/>
        <stp>EM_S_DIV_PRELANDATE</stp>
        <stp>3</stp>
        <stp>000002.SZ</stp>
        <stp>12/31/2009</stp>
        <stp>1</stp>
        <tr r="GW4" s="13"/>
      </tp>
      <tp t="s">
        <v>2016-10-12</v>
        <stp/>
        <stp>EM_S_DIV_EXDATE</stp>
        <stp>3</stp>
        <stp>002102.SZ</stp>
        <stp>6/30/2016</stp>
        <stp>1</stp>
        <tr r="O5" s="7"/>
      </tp>
      <tp t="s">
        <v/>
        <stp/>
        <stp>EM_S_PROFITNOTICE_FORECASTT</stp>
        <stp>2</stp>
        <stp>601929.SH</stp>
        <stp>6/30/2016</stp>
        <tr r="F2712" s="5"/>
      </tp>
      <tp t="s">
        <v/>
        <stp/>
        <stp>EM_S_PROFITNOTICE_FORECASTT</stp>
        <stp>2</stp>
        <stp>600229.SH</stp>
        <stp>6/30/2016</stp>
        <tr r="F1972" s="5"/>
      </tp>
      <tp t="s">
        <v/>
        <stp/>
        <stp>EM_S_PROFITNOTICE_FORECASTT</stp>
        <stp>2</stp>
        <stp>600329.SH</stp>
        <stp>6/30/2016</stp>
        <tr r="F2059" s="5"/>
      </tp>
      <tp t="s">
        <v/>
        <stp/>
        <stp>EM_S_PROFITNOTICE_FORECASTT</stp>
        <stp>2</stp>
        <stp>600029.SH</stp>
        <stp>6/30/2016</stp>
        <tr r="F1802" s="5"/>
      </tp>
      <tp>
        <v>960000000</v>
        <stp/>
        <stp>EM_S_PROFITNOTICE_FORECASTT</stp>
        <stp>2</stp>
        <stp>600129.SH</stp>
        <stp>6/30/2016</stp>
        <tr r="F1886" s="5"/>
      </tp>
      <tp t="s">
        <v/>
        <stp/>
        <stp>EM_S_PROFITNOTICE_FORECASTT</stp>
        <stp>2</stp>
        <stp>600629.SH</stp>
        <stp>6/30/2016</stp>
        <tr r="F2299" s="5"/>
      </tp>
      <tp t="s">
        <v/>
        <stp/>
        <stp>EM_S_PROFITNOTICE_FORECASTT</stp>
        <stp>2</stp>
        <stp>600729.SH</stp>
        <stp>6/30/2016</stp>
        <tr r="F2389" s="5"/>
      </tp>
      <tp>
        <v>155000000</v>
        <stp/>
        <stp>EM_S_PROFITNOTICE_FORECASTT</stp>
        <stp>2</stp>
        <stp>600429.SH</stp>
        <stp>6/30/2016</stp>
        <tr r="F2138" s="5"/>
      </tp>
      <tp t="s">
        <v/>
        <stp/>
        <stp>EM_S_PROFITNOTICE_FORECASTT</stp>
        <stp>2</stp>
        <stp>600529.SH</stp>
        <stp>6/30/2016</stp>
        <tr r="F2211" s="5"/>
      </tp>
      <tp t="s">
        <v/>
        <stp/>
        <stp>EM_S_PROFITNOTICE_FORECASTT</stp>
        <stp>2</stp>
        <stp>600829.SH</stp>
        <stp>6/30/2016</stp>
        <tr r="F2482" s="5"/>
      </tp>
      <tp t="s">
        <v/>
        <stp/>
        <stp>EM_S_PROFITNOTICE_FORECASTT</stp>
        <stp>2</stp>
        <stp>603029.SH</stp>
        <stp>6/30/2016</stp>
        <tr r="F2752" s="5"/>
      </tp>
      <tp t="s">
        <v/>
        <stp/>
        <stp>EM_S_PROFITNOTICE_FORECASTT</stp>
        <stp>2</stp>
        <stp>603729.SH</stp>
        <stp>6/30/2016</stp>
        <tr r="F2838" s="5"/>
      </tp>
      <tp t="s">
        <v/>
        <stp/>
        <stp>EM_S_PROFITNOTICE_FORECASTT</stp>
        <stp>2</stp>
        <stp>601328.SH</stp>
        <stp>6/30/2016</stp>
        <tr r="F2644" s="5"/>
      </tp>
      <tp>
        <v>33000000</v>
        <stp/>
        <stp>EM_S_PROFITNOTICE_FORECASTT</stp>
        <stp>2</stp>
        <stp>601028.SH</stp>
        <stp>6/30/2016</stp>
        <tr r="F2598" s="5"/>
      </tp>
      <tp t="s">
        <v/>
        <stp/>
        <stp>EM_S_PROFITNOTICE_FORECASTT</stp>
        <stp>2</stp>
        <stp>601628.SH</stp>
        <stp>6/30/2016</stp>
        <tr r="F2671" s="5"/>
      </tp>
      <tp t="s">
        <v/>
        <stp/>
        <stp>EM_S_PROFITNOTICE_FORECASTT</stp>
        <stp>2</stp>
        <stp>601928.SH</stp>
        <stp>6/30/2016</stp>
        <tr r="F2711" s="5"/>
      </tp>
      <tp t="s">
        <v/>
        <stp/>
        <stp>EM_S_PROFITNOTICE_FORECASTT</stp>
        <stp>2</stp>
        <stp>600228.SH</stp>
        <stp>6/30/2016</stp>
        <tr r="F1971" s="5"/>
      </tp>
      <tp t="s">
        <v/>
        <stp/>
        <stp>EM_S_PROFITNOTICE_FORECASTT</stp>
        <stp>2</stp>
        <stp>600328.SH</stp>
        <stp>6/30/2016</stp>
        <tr r="F2058" s="5"/>
      </tp>
      <tp t="s">
        <v/>
        <stp/>
        <stp>EM_S_PROFITNOTICE_FORECASTT</stp>
        <stp>2</stp>
        <stp>600028.SH</stp>
        <stp>6/30/2016</stp>
        <tr r="F1801" s="5"/>
      </tp>
      <tp t="s">
        <v/>
        <stp/>
        <stp>EM_S_PROFITNOTICE_FORECASTT</stp>
        <stp>2</stp>
        <stp>600128.SH</stp>
        <stp>6/30/2016</stp>
        <tr r="F1885" s="5"/>
      </tp>
      <tp t="s">
        <v/>
        <stp/>
        <stp>EM_S_PROFITNOTICE_FORECASTT</stp>
        <stp>2</stp>
        <stp>600628.SH</stp>
        <stp>6/30/2016</stp>
        <tr r="F2298" s="5"/>
      </tp>
      <tp t="s">
        <v/>
        <stp/>
        <stp>EM_S_PROFITNOTICE_FORECASTT</stp>
        <stp>2</stp>
        <stp>600728.SH</stp>
        <stp>6/30/2016</stp>
        <tr r="F2388" s="5"/>
      </tp>
      <tp t="s">
        <v/>
        <stp/>
        <stp>EM_S_PROFITNOTICE_FORECASTT</stp>
        <stp>2</stp>
        <stp>600428.SH</stp>
        <stp>6/30/2016</stp>
        <tr r="F2137" s="5"/>
      </tp>
      <tp t="s">
        <v/>
        <stp/>
        <stp>EM_S_PROFITNOTICE_FORECASTT</stp>
        <stp>2</stp>
        <stp>600528.SH</stp>
        <stp>6/30/2016</stp>
        <tr r="F2210" s="5"/>
      </tp>
      <tp t="s">
        <v/>
        <stp/>
        <stp>EM_S_PROFITNOTICE_FORECASTT</stp>
        <stp>2</stp>
        <stp>600828.SH</stp>
        <stp>6/30/2016</stp>
        <tr r="F2481" s="5"/>
      </tp>
      <tp t="s">
        <v/>
        <stp/>
        <stp>EM_S_PROFITNOTICE_FORECASTT</stp>
        <stp>2</stp>
        <stp>603328.SH</stp>
        <stp>6/30/2016</stp>
        <tr r="F2792" s="5"/>
      </tp>
      <tp t="s">
        <v/>
        <stp/>
        <stp>EM_S_PROFITNOTICE_FORECASTT</stp>
        <stp>2</stp>
        <stp>603028.SH</stp>
        <stp>6/30/2016</stp>
        <tr r="F2751" s="5"/>
      </tp>
      <tp t="s">
        <v/>
        <stp/>
        <stp>EM_S_PROFITNOTICE_FORECASTT</stp>
        <stp>2</stp>
        <stp>603128.SH</stp>
        <stp>6/30/2016</stp>
        <tr r="F2769" s="5"/>
      </tp>
      <tp t="s">
        <v/>
        <stp/>
        <stp>EM_S_PROFITNOTICE_FORECASTT</stp>
        <stp>2</stp>
        <stp>603528.SH</stp>
        <stp>6/30/2016</stp>
        <tr r="F2808" s="5"/>
      </tp>
      <tp t="s">
        <v/>
        <stp/>
        <stp>EM_S_PROFITNOTICE_FORECASTT</stp>
        <stp>2</stp>
        <stp>603828.SH</stp>
        <stp>6/30/2016</stp>
        <tr r="F2852" s="5"/>
      </tp>
      <tp t="s">
        <v/>
        <stp/>
        <stp>EM_S_PROFITNOTICE_FORECASTT</stp>
        <stp>2</stp>
        <stp>601021.SH</stp>
        <stp>6/30/2016</stp>
        <tr r="F2597" s="5"/>
      </tp>
      <tp t="s">
        <v/>
        <stp/>
        <stp>EM_S_PROFITNOTICE_FORECASTT</stp>
        <stp>2</stp>
        <stp>600221.SH</stp>
        <stp>6/30/2016</stp>
        <tr r="F1965" s="5"/>
      </tp>
      <tp>
        <v>-125000000</v>
        <stp/>
        <stp>EM_S_PROFITNOTICE_FORECASTT</stp>
        <stp>2</stp>
        <stp>600321.SH</stp>
        <stp>6/30/2016</stp>
        <tr r="F2052" s="5"/>
      </tp>
      <tp t="s">
        <v/>
        <stp/>
        <stp>EM_S_PROFITNOTICE_FORECASTT</stp>
        <stp>2</stp>
        <stp>600021.SH</stp>
        <stp>6/30/2016</stp>
        <tr r="F1796" s="5"/>
      </tp>
      <tp t="s">
        <v/>
        <stp/>
        <stp>EM_S_PROFITNOTICE_FORECASTT</stp>
        <stp>2</stp>
        <stp>600121.SH</stp>
        <stp>6/30/2016</stp>
        <tr r="F1879" s="5"/>
      </tp>
      <tp t="s">
        <v/>
        <stp/>
        <stp>EM_S_PROFITNOTICE_FORECASTT</stp>
        <stp>2</stp>
        <stp>600621.SH</stp>
        <stp>6/30/2016</stp>
        <tr r="F2293" s="5"/>
      </tp>
      <tp t="s">
        <v/>
        <stp/>
        <stp>EM_S_PROFITNOTICE_FORECASTT</stp>
        <stp>2</stp>
        <stp>600721.SH</stp>
        <stp>6/30/2016</stp>
        <tr r="F2381" s="5"/>
      </tp>
      <tp t="s">
        <v/>
        <stp/>
        <stp>EM_S_PROFITNOTICE_FORECASTT</stp>
        <stp>2</stp>
        <stp>600421.SH</stp>
        <stp>6/30/2016</stp>
        <tr r="F2132" s="5"/>
      </tp>
      <tp t="s">
        <v/>
        <stp/>
        <stp>EM_S_PROFITNOTICE_FORECASTT</stp>
        <stp>2</stp>
        <stp>600521.SH</stp>
        <stp>6/30/2016</stp>
        <tr r="F2204" s="5"/>
      </tp>
      <tp t="s">
        <v/>
        <stp/>
        <stp>EM_S_PROFITNOTICE_FORECASTT</stp>
        <stp>2</stp>
        <stp>600821.SH</stp>
        <stp>6/30/2016</stp>
        <tr r="F2474" s="5"/>
      </tp>
      <tp t="s">
        <v/>
        <stp/>
        <stp>EM_S_PROFITNOTICE_FORECASTT</stp>
        <stp>2</stp>
        <stp>603021.SH</stp>
        <stp>6/30/2016</stp>
        <tr r="F2745" s="5"/>
      </tp>
      <tp t="s">
        <v/>
        <stp/>
        <stp>EM_S_PROFITNOTICE_FORECASTT</stp>
        <stp>2</stp>
        <stp>601020.SH</stp>
        <stp>6/30/2016</stp>
        <tr r="F2596" s="5"/>
      </tp>
      <tp t="s">
        <v/>
        <stp/>
        <stp>EM_S_PROFITNOTICE_FORECASTT</stp>
        <stp>2</stp>
        <stp>600220.SH</stp>
        <stp>6/30/2016</stp>
        <tr r="F1964" s="5"/>
      </tp>
      <tp t="s">
        <v/>
        <stp/>
        <stp>EM_S_PROFITNOTICE_FORECASTT</stp>
        <stp>2</stp>
        <stp>600320.SH</stp>
        <stp>6/30/2016</stp>
        <tr r="F2051" s="5"/>
      </tp>
      <tp t="s">
        <v/>
        <stp/>
        <stp>EM_S_PROFITNOTICE_FORECASTT</stp>
        <stp>2</stp>
        <stp>600020.SH</stp>
        <stp>6/30/2016</stp>
        <tr r="F1795" s="5"/>
      </tp>
      <tp t="s">
        <v/>
        <stp/>
        <stp>EM_S_PROFITNOTICE_FORECASTT</stp>
        <stp>2</stp>
        <stp>600120.SH</stp>
        <stp>6/30/2016</stp>
        <tr r="F1878" s="5"/>
      </tp>
      <tp t="s">
        <v/>
        <stp/>
        <stp>EM_S_PROFITNOTICE_FORECASTT</stp>
        <stp>2</stp>
        <stp>600620.SH</stp>
        <stp>6/30/2016</stp>
        <tr r="F2292" s="5"/>
      </tp>
      <tp t="s">
        <v/>
        <stp/>
        <stp>EM_S_PROFITNOTICE_FORECASTT</stp>
        <stp>2</stp>
        <stp>600720.SH</stp>
        <stp>6/30/2016</stp>
        <tr r="F2380" s="5"/>
      </tp>
      <tp t="s">
        <v/>
        <stp/>
        <stp>EM_S_PROFITNOTICE_FORECASTT</stp>
        <stp>2</stp>
        <stp>600420.SH</stp>
        <stp>6/30/2016</stp>
        <tr r="F2131" s="5"/>
      </tp>
      <tp t="s">
        <v/>
        <stp/>
        <stp>EM_S_PROFITNOTICE_FORECASTT</stp>
        <stp>2</stp>
        <stp>600520.SH</stp>
        <stp>6/30/2016</stp>
        <tr r="F2203" s="5"/>
      </tp>
      <tp t="s">
        <v/>
        <stp/>
        <stp>EM_S_PROFITNOTICE_FORECASTT</stp>
        <stp>2</stp>
        <stp>600820.SH</stp>
        <stp>6/30/2016</stp>
        <tr r="F2473" s="5"/>
      </tp>
      <tp t="s">
        <v/>
        <stp/>
        <stp>EM_S_PROFITNOTICE_FORECASTT</stp>
        <stp>2</stp>
        <stp>603020.SH</stp>
        <stp>6/30/2016</stp>
        <tr r="F2744" s="5"/>
      </tp>
      <tp t="s">
        <v/>
        <stp/>
        <stp>EM_S_PROFITNOTICE_FORECASTT</stp>
        <stp>2</stp>
        <stp>603520.SH</stp>
        <stp>6/30/2016</stp>
        <tr r="F2807" s="5"/>
      </tp>
      <tp t="s">
        <v/>
        <stp/>
        <stp>EM_S_PROFITNOTICE_FORECASTT</stp>
        <stp>2</stp>
        <stp>600223.SH</stp>
        <stp>6/30/2016</stp>
        <tr r="F1967" s="5"/>
      </tp>
      <tp t="s">
        <v/>
        <stp/>
        <stp>EM_S_PROFITNOTICE_FORECASTT</stp>
        <stp>2</stp>
        <stp>600323.SH</stp>
        <stp>6/30/2016</stp>
        <tr r="F2054" s="5"/>
      </tp>
      <tp t="s">
        <v/>
        <stp/>
        <stp>EM_S_PROFITNOTICE_FORECASTT</stp>
        <stp>2</stp>
        <stp>600023.SH</stp>
        <stp>6/30/2016</stp>
        <tr r="F1798" s="5"/>
      </tp>
      <tp>
        <v>-150000000</v>
        <stp/>
        <stp>EM_S_PROFITNOTICE_FORECASTT</stp>
        <stp>2</stp>
        <stp>600123.SH</stp>
        <stp>6/30/2016</stp>
        <tr r="F1881" s="5"/>
      </tp>
      <tp t="s">
        <v/>
        <stp/>
        <stp>EM_S_PROFITNOTICE_FORECASTT</stp>
        <stp>2</stp>
        <stp>600623.SH</stp>
        <stp>6/30/2016</stp>
        <tr r="F2295" s="5"/>
      </tp>
      <tp t="s">
        <v/>
        <stp/>
        <stp>EM_S_PROFITNOTICE_FORECASTT</stp>
        <stp>2</stp>
        <stp>600723.SH</stp>
        <stp>6/30/2016</stp>
        <tr r="F2383" s="5"/>
      </tp>
      <tp t="s">
        <v/>
        <stp/>
        <stp>EM_S_PROFITNOTICE_FORECASTT</stp>
        <stp>2</stp>
        <stp>600423.SH</stp>
        <stp>6/30/2016</stp>
        <tr r="F2134" s="5"/>
      </tp>
      <tp t="s">
        <v/>
        <stp/>
        <stp>EM_S_PROFITNOTICE_FORECASTT</stp>
        <stp>2</stp>
        <stp>600523.SH</stp>
        <stp>6/30/2016</stp>
        <tr r="F2206" s="5"/>
      </tp>
      <tp t="s">
        <v/>
        <stp/>
        <stp>EM_S_PROFITNOTICE_FORECASTT</stp>
        <stp>2</stp>
        <stp>600823.SH</stp>
        <stp>6/30/2016</stp>
        <tr r="F2476" s="5"/>
      </tp>
      <tp t="s">
        <v/>
        <stp/>
        <stp>EM_S_PROFITNOTICE_FORECASTT</stp>
        <stp>2</stp>
        <stp>603223.SH</stp>
        <stp>6/30/2016</stp>
        <tr r="F2780" s="5"/>
      </tp>
      <tp t="s">
        <v/>
        <stp/>
        <stp>EM_S_PROFITNOTICE_FORECASTT</stp>
        <stp>2</stp>
        <stp>603023.SH</stp>
        <stp>6/30/2016</stp>
        <tr r="F2747" s="5"/>
      </tp>
      <tp t="s">
        <v/>
        <stp/>
        <stp>EM_S_PROFITNOTICE_FORECASTT</stp>
        <stp>2</stp>
        <stp>603123.SH</stp>
        <stp>6/30/2016</stp>
        <tr r="F2767" s="5"/>
      </tp>
      <tp t="s">
        <v/>
        <stp/>
        <stp>EM_S_PROFITNOTICE_FORECASTT</stp>
        <stp>2</stp>
        <stp>601222.SH</stp>
        <stp>6/30/2016</stp>
        <tr r="F2633" s="5"/>
      </tp>
      <tp t="s">
        <v/>
        <stp/>
        <stp>EM_S_PROFITNOTICE_FORECASTT</stp>
        <stp>2</stp>
        <stp>600222.SH</stp>
        <stp>6/30/2016</stp>
        <tr r="F1966" s="5"/>
      </tp>
      <tp>
        <v>-85000000</v>
        <stp/>
        <stp>EM_S_PROFITNOTICE_FORECASTT</stp>
        <stp>2</stp>
        <stp>600322.SH</stp>
        <stp>6/30/2016</stp>
        <tr r="F2053" s="5"/>
      </tp>
      <tp t="s">
        <v/>
        <stp/>
        <stp>EM_S_PROFITNOTICE_FORECASTT</stp>
        <stp>2</stp>
        <stp>600022.SH</stp>
        <stp>6/30/2016</stp>
        <tr r="F1797" s="5"/>
      </tp>
      <tp t="s">
        <v/>
        <stp/>
        <stp>EM_S_PROFITNOTICE_FORECASTT</stp>
        <stp>2</stp>
        <stp>600122.SH</stp>
        <stp>6/30/2016</stp>
        <tr r="F1880" s="5"/>
      </tp>
      <tp t="s">
        <v/>
        <stp/>
        <stp>EM_S_PROFITNOTICE_FORECASTT</stp>
        <stp>2</stp>
        <stp>600622.SH</stp>
        <stp>6/30/2016</stp>
        <tr r="F2294" s="5"/>
      </tp>
      <tp t="s">
        <v/>
        <stp/>
        <stp>EM_S_PROFITNOTICE_FORECASTT</stp>
        <stp>2</stp>
        <stp>600722.SH</stp>
        <stp>6/30/2016</stp>
        <tr r="F2382" s="5"/>
      </tp>
      <tp t="s">
        <v/>
        <stp/>
        <stp>EM_S_PROFITNOTICE_FORECASTT</stp>
        <stp>2</stp>
        <stp>600422.SH</stp>
        <stp>6/30/2016</stp>
        <tr r="F2133" s="5"/>
      </tp>
      <tp>
        <v>769723600</v>
        <stp/>
        <stp>EM_S_PROFITNOTICE_FORECASTT</stp>
        <stp>2</stp>
        <stp>600522.SH</stp>
        <stp>6/30/2016</stp>
        <tr r="F2205" s="5"/>
      </tp>
      <tp t="s">
        <v/>
        <stp/>
        <stp>EM_S_PROFITNOTICE_FORECASTT</stp>
        <stp>2</stp>
        <stp>600822.SH</stp>
        <stp>6/30/2016</stp>
        <tr r="F2475" s="5"/>
      </tp>
      <tp t="s">
        <v/>
        <stp/>
        <stp>EM_S_PROFITNOTICE_FORECASTT</stp>
        <stp>2</stp>
        <stp>603222.SH</stp>
        <stp>6/30/2016</stp>
        <tr r="F2779" s="5"/>
      </tp>
      <tp t="s">
        <v/>
        <stp/>
        <stp>EM_S_PROFITNOTICE_FORECASTT</stp>
        <stp>2</stp>
        <stp>603022.SH</stp>
        <stp>6/30/2016</stp>
        <tr r="F2746" s="5"/>
      </tp>
      <tp t="s">
        <v/>
        <stp/>
        <stp>EM_S_PROFITNOTICE_FORECASTT</stp>
        <stp>2</stp>
        <stp>603822.SH</stp>
        <stp>6/30/2016</stp>
        <tr r="F2851" s="5"/>
      </tp>
      <tp>
        <v>280000000</v>
        <stp/>
        <stp>EM_S_PROFITNOTICE_FORECASTT</stp>
        <stp>2</stp>
        <stp>601225.SH</stp>
        <stp>6/30/2016</stp>
        <tr r="F2634" s="5"/>
      </tp>
      <tp t="s">
        <v/>
        <stp/>
        <stp>EM_S_PROFITNOTICE_FORECASTT</stp>
        <stp>2</stp>
        <stp>600225.SH</stp>
        <stp>6/30/2016</stp>
        <tr r="F1968" s="5"/>
      </tp>
      <tp t="s">
        <v/>
        <stp/>
        <stp>EM_S_PROFITNOTICE_FORECASTT</stp>
        <stp>2</stp>
        <stp>600325.SH</stp>
        <stp>6/30/2016</stp>
        <tr r="F2055" s="5"/>
      </tp>
      <tp t="s">
        <v/>
        <stp/>
        <stp>EM_S_PROFITNOTICE_FORECASTT</stp>
        <stp>2</stp>
        <stp>600125.SH</stp>
        <stp>6/30/2016</stp>
        <tr r="F1882" s="5"/>
      </tp>
      <tp t="s">
        <v/>
        <stp/>
        <stp>EM_S_PROFITNOTICE_FORECASTT</stp>
        <stp>2</stp>
        <stp>600725.SH</stp>
        <stp>6/30/2016</stp>
        <tr r="F2385" s="5"/>
      </tp>
      <tp t="s">
        <v/>
        <stp/>
        <stp>EM_S_PROFITNOTICE_FORECASTT</stp>
        <stp>2</stp>
        <stp>600425.SH</stp>
        <stp>6/30/2016</stp>
        <tr r="F2135" s="5"/>
      </tp>
      <tp t="s">
        <v/>
        <stp/>
        <stp>EM_S_PROFITNOTICE_FORECASTT</stp>
        <stp>2</stp>
        <stp>600525.SH</stp>
        <stp>6/30/2016</stp>
        <tr r="F2207" s="5"/>
      </tp>
      <tp t="s">
        <v/>
        <stp/>
        <stp>EM_S_PROFITNOTICE_FORECASTT</stp>
        <stp>2</stp>
        <stp>600825.SH</stp>
        <stp>6/30/2016</stp>
        <tr r="F2478" s="5"/>
      </tp>
      <tp t="s">
        <v/>
        <stp/>
        <stp>EM_S_PROFITNOTICE_FORECASTT</stp>
        <stp>2</stp>
        <stp>603025.SH</stp>
        <stp>6/30/2016</stp>
        <tr r="F2748" s="5"/>
      </tp>
      <tp t="s">
        <v/>
        <stp/>
        <stp>EM_S_PROFITNOTICE_FORECASTT</stp>
        <stp>2</stp>
        <stp>600624.SH</stp>
        <stp>6/30/2016</stp>
        <tr r="F2296" s="5"/>
      </tp>
      <tp t="s">
        <v/>
        <stp/>
        <stp>EM_S_PROFITNOTICE_FORECASTT</stp>
        <stp>2</stp>
        <stp>600724.SH</stp>
        <stp>6/30/2016</stp>
        <tr r="F2384" s="5"/>
      </tp>
      <tp t="s">
        <v/>
        <stp/>
        <stp>EM_S_PROFITNOTICE_FORECASTT</stp>
        <stp>2</stp>
        <stp>600824.SH</stp>
        <stp>6/30/2016</stp>
        <tr r="F2477" s="5"/>
      </tp>
      <tp t="s">
        <v/>
        <stp/>
        <stp>EM_S_PROFITNOTICE_FORECASTT</stp>
        <stp>2</stp>
        <stp>601127.SH</stp>
        <stp>6/30/2016</stp>
        <tr r="F2615" s="5"/>
      </tp>
      <tp t="s">
        <v/>
        <stp/>
        <stp>EM_S_PROFITNOTICE_FORECASTT</stp>
        <stp>2</stp>
        <stp>601727.SH</stp>
        <stp>6/30/2016</stp>
        <tr r="F2685" s="5"/>
      </tp>
      <tp t="s">
        <v/>
        <stp/>
        <stp>EM_S_PROFITNOTICE_FORECASTT</stp>
        <stp>2</stp>
        <stp>600227.SH</stp>
        <stp>6/30/2016</stp>
        <tr r="F1970" s="5"/>
      </tp>
      <tp t="s">
        <v/>
        <stp/>
        <stp>EM_S_PROFITNOTICE_FORECASTT</stp>
        <stp>2</stp>
        <stp>600327.SH</stp>
        <stp>6/30/2016</stp>
        <tr r="F2057" s="5"/>
      </tp>
      <tp t="s">
        <v/>
        <stp/>
        <stp>EM_S_PROFITNOTICE_FORECASTT</stp>
        <stp>2</stp>
        <stp>600027.SH</stp>
        <stp>6/30/2016</stp>
        <tr r="F1800" s="5"/>
      </tp>
      <tp t="s">
        <v/>
        <stp/>
        <stp>EM_S_PROFITNOTICE_FORECASTT</stp>
        <stp>2</stp>
        <stp>600127.SH</stp>
        <stp>6/30/2016</stp>
        <tr r="F1884" s="5"/>
      </tp>
      <tp t="s">
        <v/>
        <stp/>
        <stp>EM_S_PROFITNOTICE_FORECASTT</stp>
        <stp>2</stp>
        <stp>600727.SH</stp>
        <stp>6/30/2016</stp>
        <tr r="F2387" s="5"/>
      </tp>
      <tp t="s">
        <v/>
        <stp/>
        <stp>EM_S_PROFITNOTICE_FORECASTT</stp>
        <stp>2</stp>
        <stp>600527.SH</stp>
        <stp>6/30/2016</stp>
        <tr r="F2209" s="5"/>
      </tp>
      <tp t="s">
        <v/>
        <stp/>
        <stp>EM_S_PROFITNOTICE_FORECASTT</stp>
        <stp>2</stp>
        <stp>600827.SH</stp>
        <stp>6/30/2016</stp>
        <tr r="F2480" s="5"/>
      </tp>
      <tp>
        <v>10980000</v>
        <stp/>
        <stp>EM_S_PROFITNOTICE_FORECASTT</stp>
        <stp>2</stp>
        <stp>603227.SH</stp>
        <stp>6/30/2016</stp>
        <tr r="F2781" s="5"/>
      </tp>
      <tp t="s">
        <v/>
        <stp/>
        <stp>EM_S_PROFITNOTICE_FORECASTT</stp>
        <stp>2</stp>
        <stp>603027.SH</stp>
        <stp>6/30/2016</stp>
        <tr r="F2750" s="5"/>
      </tp>
      <tp t="s">
        <v/>
        <stp/>
        <stp>EM_S_PROFITNOTICE_FORECASTT</stp>
        <stp>2</stp>
        <stp>601226.SH</stp>
        <stp>6/30/2016</stp>
        <tr r="F2635" s="5"/>
      </tp>
      <tp t="s">
        <v/>
        <stp/>
        <stp>EM_S_PROFITNOTICE_FORECASTT</stp>
        <stp>2</stp>
        <stp>601126.SH</stp>
        <stp>6/30/2016</stp>
        <tr r="F2614" s="5"/>
      </tp>
      <tp t="s">
        <v/>
        <stp/>
        <stp>EM_S_PROFITNOTICE_FORECASTT</stp>
        <stp>2</stp>
        <stp>600226.SH</stp>
        <stp>6/30/2016</stp>
        <tr r="F1969" s="5"/>
      </tp>
      <tp t="s">
        <v/>
        <stp/>
        <stp>EM_S_PROFITNOTICE_FORECASTT</stp>
        <stp>2</stp>
        <stp>600326.SH</stp>
        <stp>6/30/2016</stp>
        <tr r="F2056" s="5"/>
      </tp>
      <tp t="s">
        <v/>
        <stp/>
        <stp>EM_S_PROFITNOTICE_FORECASTT</stp>
        <stp>2</stp>
        <stp>600026.SH</stp>
        <stp>6/30/2016</stp>
        <tr r="F1799" s="5"/>
      </tp>
      <tp>
        <v>340000000</v>
        <stp/>
        <stp>EM_S_PROFITNOTICE_FORECASTT</stp>
        <stp>2</stp>
        <stp>600126.SH</stp>
        <stp>6/30/2016</stp>
        <tr r="F1883" s="5"/>
      </tp>
      <tp t="s">
        <v/>
        <stp/>
        <stp>EM_S_PROFITNOTICE_FORECASTT</stp>
        <stp>2</stp>
        <stp>600626.SH</stp>
        <stp>6/30/2016</stp>
        <tr r="F2297" s="5"/>
      </tp>
      <tp t="s">
        <v/>
        <stp/>
        <stp>EM_S_PROFITNOTICE_FORECASTT</stp>
        <stp>2</stp>
        <stp>600726.SH</stp>
        <stp>6/30/2016</stp>
        <tr r="F2386" s="5"/>
      </tp>
      <tp t="s">
        <v/>
        <stp/>
        <stp>EM_S_PROFITNOTICE_FORECASTT</stp>
        <stp>2</stp>
        <stp>600426.SH</stp>
        <stp>6/30/2016</stp>
        <tr r="F2136" s="5"/>
      </tp>
      <tp t="s">
        <v/>
        <stp/>
        <stp>EM_S_PROFITNOTICE_FORECASTT</stp>
        <stp>2</stp>
        <stp>600526.SH</stp>
        <stp>6/30/2016</stp>
        <tr r="F2208" s="5"/>
      </tp>
      <tp t="s">
        <v/>
        <stp/>
        <stp>EM_S_PROFITNOTICE_FORECASTT</stp>
        <stp>2</stp>
        <stp>600826.SH</stp>
        <stp>6/30/2016</stp>
        <tr r="F2479" s="5"/>
      </tp>
      <tp>
        <v>103344100</v>
        <stp/>
        <stp>EM_S_PROFITNOTICE_FORECASTT</stp>
        <stp>2</stp>
        <stp>603026.SH</stp>
        <stp>6/30/2016</stp>
        <tr r="F2749" s="5"/>
      </tp>
      <tp t="s">
        <v/>
        <stp/>
        <stp>EM_S_PROFITNOTICE_FORECASTT</stp>
        <stp>2</stp>
        <stp>603126.SH</stp>
        <stp>6/30/2016</stp>
        <tr r="F2768" s="5"/>
      </tp>
      <tp t="s">
        <v/>
        <stp/>
        <stp>EM_S_PROFITNOTICE_FORECASTT</stp>
        <stp>2</stp>
        <stp>603726.SH</stp>
        <stp>6/30/2016</stp>
        <tr r="F2837" s="5"/>
      </tp>
      <tp t="s">
        <v/>
        <stp/>
        <stp>EM_S_PROFITNOTICE_FORECASTT</stp>
        <stp>2</stp>
        <stp>601339.SH</stp>
        <stp>6/30/2016</stp>
        <tr r="F2647" s="5"/>
      </tp>
      <tp t="s">
        <v/>
        <stp/>
        <stp>EM_S_PROFITNOTICE_FORECASTT</stp>
        <stp>2</stp>
        <stp>601139.SH</stp>
        <stp>6/30/2016</stp>
        <tr r="F2617" s="5"/>
      </tp>
      <tp t="s">
        <v/>
        <stp/>
        <stp>EM_S_PROFITNOTICE_FORECASTT</stp>
        <stp>2</stp>
        <stp>601939.SH</stp>
        <stp>6/30/2016</stp>
        <tr r="F2714" s="5"/>
      </tp>
      <tp t="s">
        <v/>
        <stp/>
        <stp>EM_S_PROFITNOTICE_FORECASTT</stp>
        <stp>2</stp>
        <stp>600239.SH</stp>
        <stp>6/30/2016</stp>
        <tr r="F1982" s="5"/>
      </tp>
      <tp t="s">
        <v/>
        <stp/>
        <stp>EM_S_PROFITNOTICE_FORECASTT</stp>
        <stp>2</stp>
        <stp>600339.SH</stp>
        <stp>6/30/2016</stp>
        <tr r="F2068" s="5"/>
      </tp>
      <tp t="s">
        <v/>
        <stp/>
        <stp>EM_S_PROFITNOTICE_FORECASTT</stp>
        <stp>2</stp>
        <stp>600039.SH</stp>
        <stp>6/30/2016</stp>
        <tr r="F1810" s="5"/>
      </tp>
      <tp t="s">
        <v/>
        <stp/>
        <stp>EM_S_PROFITNOTICE_FORECASTT</stp>
        <stp>2</stp>
        <stp>600139.SH</stp>
        <stp>6/30/2016</stp>
        <tr r="F1895" s="5"/>
      </tp>
      <tp t="s">
        <v/>
        <stp/>
        <stp>EM_S_PROFITNOTICE_FORECASTT</stp>
        <stp>2</stp>
        <stp>600639.SH</stp>
        <stp>6/30/2016</stp>
        <tr r="F2307" s="5"/>
      </tp>
      <tp t="s">
        <v/>
        <stp/>
        <stp>EM_S_PROFITNOTICE_FORECASTT</stp>
        <stp>2</stp>
        <stp>600739.SH</stp>
        <stp>6/30/2016</stp>
        <tr r="F2399" s="5"/>
      </tp>
      <tp t="s">
        <v/>
        <stp/>
        <stp>EM_S_PROFITNOTICE_FORECASTT</stp>
        <stp>2</stp>
        <stp>600439.SH</stp>
        <stp>6/30/2016</stp>
        <tr r="F2144" s="5"/>
      </tp>
      <tp t="s">
        <v/>
        <stp/>
        <stp>EM_S_PROFITNOTICE_FORECASTT</stp>
        <stp>2</stp>
        <stp>600539.SH</stp>
        <stp>6/30/2016</stp>
        <tr r="F2220" s="5"/>
      </tp>
      <tp t="s">
        <v/>
        <stp/>
        <stp>EM_S_PROFITNOTICE_FORECASTT</stp>
        <stp>2</stp>
        <stp>600839.SH</stp>
        <stp>6/30/2016</stp>
        <tr r="F2491" s="5"/>
      </tp>
      <tp t="s">
        <v/>
        <stp/>
        <stp>EM_S_PROFITNOTICE_FORECASTT</stp>
        <stp>2</stp>
        <stp>603339.SH</stp>
        <stp>6/30/2016</stp>
        <tr r="F2795" s="5"/>
      </tp>
      <tp t="s">
        <v/>
        <stp/>
        <stp>EM_S_PROFITNOTICE_FORECASTT</stp>
        <stp>2</stp>
        <stp>603939.SH</stp>
        <stp>6/30/2016</stp>
        <tr r="F2868" s="5"/>
      </tp>
      <tp t="s">
        <v/>
        <stp/>
        <stp>EM_S_PROFITNOTICE_FORECASTT</stp>
        <stp>2</stp>
        <stp>601238.SH</stp>
        <stp>6/30/2016</stp>
        <tr r="F2638" s="5"/>
      </tp>
      <tp t="s">
        <v/>
        <stp/>
        <stp>EM_S_PROFITNOTICE_FORECASTT</stp>
        <stp>2</stp>
        <stp>601038.SH</stp>
        <stp>6/30/2016</stp>
        <tr r="F2599" s="5"/>
      </tp>
      <tp>
        <v>-45000000</v>
        <stp/>
        <stp>EM_S_PROFITNOTICE_FORECASTT</stp>
        <stp>2</stp>
        <stp>600238.SH</stp>
        <stp>6/30/2016</stp>
        <tr r="F1981" s="5"/>
      </tp>
      <tp>
        <v>280000000</v>
        <stp/>
        <stp>EM_S_PROFITNOTICE_FORECASTT</stp>
        <stp>2</stp>
        <stp>600338.SH</stp>
        <stp>6/30/2016</stp>
        <tr r="F2067" s="5"/>
      </tp>
      <tp t="s">
        <v/>
        <stp/>
        <stp>EM_S_PROFITNOTICE_FORECASTT</stp>
        <stp>2</stp>
        <stp>600038.SH</stp>
        <stp>6/30/2016</stp>
        <tr r="F1809" s="5"/>
      </tp>
      <tp t="s">
        <v/>
        <stp/>
        <stp>EM_S_PROFITNOTICE_FORECASTT</stp>
        <stp>2</stp>
        <stp>600138.SH</stp>
        <stp>6/30/2016</stp>
        <tr r="F1894" s="5"/>
      </tp>
      <tp t="s">
        <v/>
        <stp/>
        <stp>EM_S_PROFITNOTICE_FORECASTT</stp>
        <stp>2</stp>
        <stp>600638.SH</stp>
        <stp>6/30/2016</stp>
        <tr r="F2306" s="5"/>
      </tp>
      <tp t="s">
        <v/>
        <stp/>
        <stp>EM_S_PROFITNOTICE_FORECASTT</stp>
        <stp>2</stp>
        <stp>600738.SH</stp>
        <stp>6/30/2016</stp>
        <tr r="F2398" s="5"/>
      </tp>
      <tp t="s">
        <v/>
        <stp/>
        <stp>EM_S_PROFITNOTICE_FORECASTT</stp>
        <stp>2</stp>
        <stp>600438.SH</stp>
        <stp>6/30/2016</stp>
        <tr r="F2143" s="5"/>
      </tp>
      <tp t="s">
        <v/>
        <stp/>
        <stp>EM_S_PROFITNOTICE_FORECASTT</stp>
        <stp>2</stp>
        <stp>600538.SH</stp>
        <stp>6/30/2016</stp>
        <tr r="F2219" s="5"/>
      </tp>
      <tp t="s">
        <v/>
        <stp/>
        <stp>EM_S_PROFITNOTICE_FORECASTT</stp>
        <stp>2</stp>
        <stp>600838.SH</stp>
        <stp>6/30/2016</stp>
        <tr r="F2490" s="5"/>
      </tp>
      <tp t="s">
        <v/>
        <stp/>
        <stp>EM_S_PROFITNOTICE_FORECASTT</stp>
        <stp>2</stp>
        <stp>603338.SH</stp>
        <stp>6/30/2016</stp>
        <tr r="F2794" s="5"/>
      </tp>
      <tp t="s">
        <v/>
        <stp/>
        <stp>EM_S_PROFITNOTICE_FORECASTT</stp>
        <stp>2</stp>
        <stp>603838.SH</stp>
        <stp>6/30/2016</stp>
        <tr r="F2853" s="5"/>
      </tp>
      <tp t="s">
        <v/>
        <stp/>
        <stp>EM_S_PROFITNOTICE_FORECASTT</stp>
        <stp>2</stp>
        <stp>601231.SH</stp>
        <stp>6/30/2016</stp>
        <tr r="F2636" s="5"/>
      </tp>
      <tp t="s">
        <v/>
        <stp/>
        <stp>EM_S_PROFITNOTICE_FORECASTT</stp>
        <stp>2</stp>
        <stp>600231.SH</stp>
        <stp>6/30/2016</stp>
        <tr r="F1974" s="5"/>
      </tp>
      <tp t="s">
        <v/>
        <stp/>
        <stp>EM_S_PROFITNOTICE_FORECASTT</stp>
        <stp>2</stp>
        <stp>600331.SH</stp>
        <stp>6/30/2016</stp>
        <tr r="F2061" s="5"/>
      </tp>
      <tp t="s">
        <v/>
        <stp/>
        <stp>EM_S_PROFITNOTICE_FORECASTT</stp>
        <stp>2</stp>
        <stp>600031.SH</stp>
        <stp>6/30/2016</stp>
        <tr r="F1804" s="5"/>
      </tp>
      <tp t="s">
        <v/>
        <stp/>
        <stp>EM_S_PROFITNOTICE_FORECASTT</stp>
        <stp>2</stp>
        <stp>600131.SH</stp>
        <stp>6/30/2016</stp>
        <tr r="F1888" s="5"/>
      </tp>
      <tp t="s">
        <v/>
        <stp/>
        <stp>EM_S_PROFITNOTICE_FORECASTT</stp>
        <stp>2</stp>
        <stp>600731.SH</stp>
        <stp>6/30/2016</stp>
        <tr r="F2391" s="5"/>
      </tp>
      <tp t="s">
        <v/>
        <stp/>
        <stp>EM_S_PROFITNOTICE_FORECASTT</stp>
        <stp>2</stp>
        <stp>600531.SH</stp>
        <stp>6/30/2016</stp>
        <tr r="F2213" s="5"/>
      </tp>
      <tp t="s">
        <v/>
        <stp/>
        <stp>EM_S_PROFITNOTICE_FORECASTT</stp>
        <stp>2</stp>
        <stp>600831.SH</stp>
        <stp>6/30/2016</stp>
        <tr r="F2484" s="5"/>
      </tp>
      <tp t="s">
        <v/>
        <stp/>
        <stp>EM_S_PROFITNOTICE_FORECASTT</stp>
        <stp>2</stp>
        <stp>603131.SH</stp>
        <stp>6/30/2016</stp>
        <tr r="F2770" s="5"/>
      </tp>
      <tp t="s">
        <v/>
        <stp/>
        <stp>EM_S_PROFITNOTICE_FORECASTT</stp>
        <stp>2</stp>
        <stp>600230.SH</stp>
        <stp>6/30/2016</stp>
        <tr r="F1973" s="5"/>
      </tp>
      <tp t="s">
        <v/>
        <stp/>
        <stp>EM_S_PROFITNOTICE_FORECASTT</stp>
        <stp>2</stp>
        <stp>600330.SH</stp>
        <stp>6/30/2016</stp>
        <tr r="F2060" s="5"/>
      </tp>
      <tp t="s">
        <v/>
        <stp/>
        <stp>EM_S_PROFITNOTICE_FORECASTT</stp>
        <stp>2</stp>
        <stp>600030.SH</stp>
        <stp>6/30/2016</stp>
        <tr r="F1803" s="5"/>
      </tp>
      <tp t="s">
        <v/>
        <stp/>
        <stp>EM_S_PROFITNOTICE_FORECASTT</stp>
        <stp>2</stp>
        <stp>600130.SH</stp>
        <stp>6/30/2016</stp>
        <tr r="F1887" s="5"/>
      </tp>
      <tp t="s">
        <v/>
        <stp/>
        <stp>EM_S_PROFITNOTICE_FORECASTT</stp>
        <stp>2</stp>
        <stp>600630.SH</stp>
        <stp>6/30/2016</stp>
        <tr r="F2300" s="5"/>
      </tp>
      <tp>
        <v>-24000000</v>
        <stp/>
        <stp>EM_S_PROFITNOTICE_FORECASTT</stp>
        <stp>2</stp>
        <stp>600730.SH</stp>
        <stp>6/30/2016</stp>
        <tr r="F2390" s="5"/>
      </tp>
      <tp t="s">
        <v/>
        <stp/>
        <stp>EM_S_PROFITNOTICE_FORECASTT</stp>
        <stp>2</stp>
        <stp>600530.SH</stp>
        <stp>6/30/2016</stp>
        <tr r="F2212" s="5"/>
      </tp>
      <tp t="s">
        <v/>
        <stp/>
        <stp>EM_S_PROFITNOTICE_FORECASTT</stp>
        <stp>2</stp>
        <stp>600830.SH</stp>
        <stp>6/30/2016</stp>
        <tr r="F2483" s="5"/>
      </tp>
      <tp t="s">
        <v/>
        <stp/>
        <stp>EM_S_PROFITNOTICE_FORECASTT</stp>
        <stp>2</stp>
        <stp>603030.SH</stp>
        <stp>6/30/2016</stp>
        <tr r="F2753" s="5"/>
      </tp>
      <tp t="s">
        <v/>
        <stp/>
        <stp>EM_S_PROFITNOTICE_FORECASTT</stp>
        <stp>2</stp>
        <stp>601233.SH</stp>
        <stp>6/30/2016</stp>
        <tr r="F2637" s="5"/>
      </tp>
      <tp t="s">
        <v/>
        <stp/>
        <stp>EM_S_PROFITNOTICE_FORECASTT</stp>
        <stp>2</stp>
        <stp>601333.SH</stp>
        <stp>6/30/2016</stp>
        <tr r="F2645" s="5"/>
      </tp>
      <tp t="s">
        <v/>
        <stp/>
        <stp>EM_S_PROFITNOTICE_FORECASTT</stp>
        <stp>2</stp>
        <stp>601633.SH</stp>
        <stp>6/30/2016</stp>
        <tr r="F2672" s="5"/>
      </tp>
      <tp>
        <v>668560000</v>
        <stp/>
        <stp>EM_S_PROFITNOTICE_FORECASTT</stp>
        <stp>2</stp>
        <stp>601933.SH</stp>
        <stp>6/30/2016</stp>
        <tr r="F2713" s="5"/>
      </tp>
      <tp t="s">
        <v/>
        <stp/>
        <stp>EM_S_PROFITNOTICE_FORECASTT</stp>
        <stp>2</stp>
        <stp>600233.SH</stp>
        <stp>6/30/2016</stp>
        <tr r="F1976" s="5"/>
      </tp>
      <tp t="s">
        <v/>
        <stp/>
        <stp>EM_S_PROFITNOTICE_FORECASTT</stp>
        <stp>2</stp>
        <stp>600333.SH</stp>
        <stp>6/30/2016</stp>
        <tr r="F2063" s="5"/>
      </tp>
      <tp t="s">
        <v/>
        <stp/>
        <stp>EM_S_PROFITNOTICE_FORECASTT</stp>
        <stp>2</stp>
        <stp>600033.SH</stp>
        <stp>6/30/2016</stp>
        <tr r="F1805" s="5"/>
      </tp>
      <tp t="s">
        <v/>
        <stp/>
        <stp>EM_S_PROFITNOTICE_FORECASTT</stp>
        <stp>2</stp>
        <stp>600133.SH</stp>
        <stp>6/30/2016</stp>
        <tr r="F1890" s="5"/>
      </tp>
      <tp t="s">
        <v/>
        <stp/>
        <stp>EM_S_PROFITNOTICE_FORECASTT</stp>
        <stp>2</stp>
        <stp>600633.SH</stp>
        <stp>6/30/2016</stp>
        <tr r="F2301" s="5"/>
      </tp>
      <tp t="s">
        <v/>
        <stp/>
        <stp>EM_S_PROFITNOTICE_FORECASTT</stp>
        <stp>2</stp>
        <stp>600733.SH</stp>
        <stp>6/30/2016</stp>
        <tr r="F2393" s="5"/>
      </tp>
      <tp t="s">
        <v/>
        <stp/>
        <stp>EM_S_PROFITNOTICE_FORECASTT</stp>
        <stp>2</stp>
        <stp>600433.SH</stp>
        <stp>6/30/2016</stp>
        <tr r="F2140" s="5"/>
      </tp>
      <tp t="s">
        <v/>
        <stp/>
        <stp>EM_S_PROFITNOTICE_FORECASTT</stp>
        <stp>2</stp>
        <stp>600533.SH</stp>
        <stp>6/30/2016</stp>
        <tr r="F2215" s="5"/>
      </tp>
      <tp t="s">
        <v/>
        <stp/>
        <stp>EM_S_PROFITNOTICE_FORECASTT</stp>
        <stp>2</stp>
        <stp>600833.SH</stp>
        <stp>6/30/2016</stp>
        <tr r="F2485" s="5"/>
      </tp>
      <tp t="s">
        <v/>
        <stp/>
        <stp>EM_S_PROFITNOTICE_FORECASTT</stp>
        <stp>2</stp>
        <stp>603333.SH</stp>
        <stp>6/30/2016</stp>
        <tr r="F2793" s="5"/>
      </tp>
      <tp t="s">
        <v/>
        <stp/>
        <stp>EM_S_PROFITNOTICE_FORECASTT</stp>
        <stp>2</stp>
        <stp>600232.SH</stp>
        <stp>6/30/2016</stp>
        <tr r="F1975" s="5"/>
      </tp>
      <tp t="s">
        <v/>
        <stp/>
        <stp>EM_S_PROFITNOTICE_FORECASTT</stp>
        <stp>2</stp>
        <stp>600332.SH</stp>
        <stp>6/30/2016</stp>
        <tr r="F2062" s="5"/>
      </tp>
      <tp t="s">
        <v/>
        <stp/>
        <stp>EM_S_PROFITNOTICE_FORECASTT</stp>
        <stp>2</stp>
        <stp>600132.SH</stp>
        <stp>6/30/2016</stp>
        <tr r="F1889" s="5"/>
      </tp>
      <tp t="s">
        <v/>
        <stp/>
        <stp>EM_S_PROFITNOTICE_FORECASTT</stp>
        <stp>2</stp>
        <stp>600732.SH</stp>
        <stp>6/30/2016</stp>
        <tr r="F2392" s="5"/>
      </tp>
      <tp t="s">
        <v/>
        <stp/>
        <stp>EM_S_PROFITNOTICE_FORECASTT</stp>
        <stp>2</stp>
        <stp>600432.SH</stp>
        <stp>6/30/2016</stp>
        <tr r="F2139" s="5"/>
      </tp>
      <tp t="s">
        <v/>
        <stp/>
        <stp>EM_S_PROFITNOTICE_FORECASTT</stp>
        <stp>2</stp>
        <stp>600532.SH</stp>
        <stp>6/30/2016</stp>
        <tr r="F2214" s="5"/>
      </tp>
      <tp t="s">
        <v/>
        <stp/>
        <stp>EM_S_PROFITNOTICE_FORECASTT</stp>
        <stp>2</stp>
        <stp>600235.SH</stp>
        <stp>6/30/2016</stp>
        <tr r="F1978" s="5"/>
      </tp>
      <tp t="s">
        <v/>
        <stp/>
        <stp>EM_S_PROFITNOTICE_FORECASTT</stp>
        <stp>2</stp>
        <stp>600335.SH</stp>
        <stp>6/30/2016</stp>
        <tr r="F2064" s="5"/>
      </tp>
      <tp t="s">
        <v/>
        <stp/>
        <stp>EM_S_PROFITNOTICE_FORECASTT</stp>
        <stp>2</stp>
        <stp>600035.SH</stp>
        <stp>6/30/2016</stp>
        <tr r="F1806" s="5"/>
      </tp>
      <tp t="s">
        <v/>
        <stp/>
        <stp>EM_S_PROFITNOTICE_FORECASTT</stp>
        <stp>2</stp>
        <stp>600135.SH</stp>
        <stp>6/30/2016</stp>
        <tr r="F1891" s="5"/>
      </tp>
      <tp t="s">
        <v/>
        <stp/>
        <stp>EM_S_PROFITNOTICE_FORECASTT</stp>
        <stp>2</stp>
        <stp>600635.SH</stp>
        <stp>6/30/2016</stp>
        <tr r="F2303" s="5"/>
      </tp>
      <tp t="s">
        <v/>
        <stp/>
        <stp>EM_S_PROFITNOTICE_FORECASTT</stp>
        <stp>2</stp>
        <stp>600735.SH</stp>
        <stp>6/30/2016</stp>
        <tr r="F2395" s="5"/>
      </tp>
      <tp t="s">
        <v/>
        <stp/>
        <stp>EM_S_PROFITNOTICE_FORECASTT</stp>
        <stp>2</stp>
        <stp>600435.SH</stp>
        <stp>6/30/2016</stp>
        <tr r="F2141" s="5"/>
      </tp>
      <tp t="s">
        <v/>
        <stp/>
        <stp>EM_S_PROFITNOTICE_FORECASTT</stp>
        <stp>2</stp>
        <stp>600535.SH</stp>
        <stp>6/30/2016</stp>
        <tr r="F2216" s="5"/>
      </tp>
      <tp t="s">
        <v/>
        <stp/>
        <stp>EM_S_PROFITNOTICE_FORECASTT</stp>
        <stp>2</stp>
        <stp>600835.SH</stp>
        <stp>6/30/2016</stp>
        <tr r="F2487" s="5"/>
      </tp>
      <tp t="s">
        <v/>
        <stp/>
        <stp>EM_S_PROFITNOTICE_FORECASTT</stp>
        <stp>2</stp>
        <stp>600234.SH</stp>
        <stp>6/30/2016</stp>
        <tr r="F1977" s="5"/>
      </tp>
      <tp t="s">
        <v/>
        <stp/>
        <stp>EM_S_PROFITNOTICE_FORECASTT</stp>
        <stp>2</stp>
        <stp>600634.SH</stp>
        <stp>6/30/2016</stp>
        <tr r="F2302" s="5"/>
      </tp>
      <tp t="s">
        <v/>
        <stp/>
        <stp>EM_S_PROFITNOTICE_FORECASTT</stp>
        <stp>2</stp>
        <stp>600734.SH</stp>
        <stp>6/30/2016</stp>
        <tr r="F2394" s="5"/>
      </tp>
      <tp t="s">
        <v/>
        <stp/>
        <stp>EM_S_PROFITNOTICE_FORECASTT</stp>
        <stp>2</stp>
        <stp>600834.SH</stp>
        <stp>6/30/2016</stp>
        <tr r="F2486" s="5"/>
      </tp>
      <tp t="s">
        <v/>
        <stp/>
        <stp>EM_S_PROFITNOTICE_FORECASTT</stp>
        <stp>2</stp>
        <stp>601137.SH</stp>
        <stp>6/30/2016</stp>
        <tr r="F2616" s="5"/>
      </tp>
      <tp t="s">
        <v/>
        <stp/>
        <stp>EM_S_PROFITNOTICE_FORECASTT</stp>
        <stp>2</stp>
        <stp>600237.SH</stp>
        <stp>6/30/2016</stp>
        <tr r="F1980" s="5"/>
      </tp>
      <tp t="s">
        <v/>
        <stp/>
        <stp>EM_S_PROFITNOTICE_FORECASTT</stp>
        <stp>2</stp>
        <stp>600337.SH</stp>
        <stp>6/30/2016</stp>
        <tr r="F2066" s="5"/>
      </tp>
      <tp t="s">
        <v/>
        <stp/>
        <stp>EM_S_PROFITNOTICE_FORECASTT</stp>
        <stp>2</stp>
        <stp>600037.SH</stp>
        <stp>6/30/2016</stp>
        <tr r="F1808" s="5"/>
      </tp>
      <tp t="s">
        <v/>
        <stp/>
        <stp>EM_S_PROFITNOTICE_FORECASTT</stp>
        <stp>2</stp>
        <stp>600137.SH</stp>
        <stp>6/30/2016</stp>
        <tr r="F1893" s="5"/>
      </tp>
      <tp t="s">
        <v/>
        <stp/>
        <stp>EM_S_PROFITNOTICE_FORECASTT</stp>
        <stp>2</stp>
        <stp>600637.SH</stp>
        <stp>6/30/2016</stp>
        <tr r="F2305" s="5"/>
      </tp>
      <tp t="s">
        <v/>
        <stp/>
        <stp>EM_S_PROFITNOTICE_FORECASTT</stp>
        <stp>2</stp>
        <stp>600737.SH</stp>
        <stp>6/30/2016</stp>
        <tr r="F2397" s="5"/>
      </tp>
      <tp>
        <v>270000000</v>
        <stp/>
        <stp>EM_S_PROFITNOTICE_FORECASTT</stp>
        <stp>2</stp>
        <stp>600537.SH</stp>
        <stp>6/30/2016</stp>
        <tr r="F2218" s="5"/>
      </tp>
      <tp t="s">
        <v/>
        <stp/>
        <stp>EM_S_PROFITNOTICE_FORECASTT</stp>
        <stp>2</stp>
        <stp>600837.SH</stp>
        <stp>6/30/2016</stp>
        <tr r="F2489" s="5"/>
      </tp>
      <tp t="s">
        <v/>
        <stp/>
        <stp>EM_S_PROFITNOTICE_FORECASTT</stp>
        <stp>2</stp>
        <stp>603737.SH</stp>
        <stp>6/30/2016</stp>
        <tr r="F2839" s="5"/>
      </tp>
      <tp t="s">
        <v/>
        <stp/>
        <stp>EM_S_PROFITNOTICE_FORECASTT</stp>
        <stp>2</stp>
        <stp>601336.SH</stp>
        <stp>6/30/2016</stp>
        <tr r="F2646" s="5"/>
      </tp>
      <tp>
        <v>154000000</v>
        <stp/>
        <stp>EM_S_PROFITNOTICE_FORECASTT</stp>
        <stp>2</stp>
        <stp>601636.SH</stp>
        <stp>6/30/2016</stp>
        <tr r="F2673" s="5"/>
      </tp>
      <tp t="s">
        <v/>
        <stp/>
        <stp>EM_S_PROFITNOTICE_FORECASTT</stp>
        <stp>2</stp>
        <stp>600236.SH</stp>
        <stp>6/30/2016</stp>
        <tr r="F1979" s="5"/>
      </tp>
      <tp t="s">
        <v/>
        <stp/>
        <stp>EM_S_PROFITNOTICE_FORECASTT</stp>
        <stp>2</stp>
        <stp>600336.SH</stp>
        <stp>6/30/2016</stp>
        <tr r="F2065" s="5"/>
      </tp>
      <tp t="s">
        <v/>
        <stp/>
        <stp>EM_S_PROFITNOTICE_FORECASTT</stp>
        <stp>2</stp>
        <stp>600036.SH</stp>
        <stp>6/30/2016</stp>
        <tr r="F1807" s="5"/>
      </tp>
      <tp t="s">
        <v/>
        <stp/>
        <stp>EM_S_PROFITNOTICE_FORECASTT</stp>
        <stp>2</stp>
        <stp>600136.SH</stp>
        <stp>6/30/2016</stp>
        <tr r="F1892" s="5"/>
      </tp>
      <tp>
        <v>44430000</v>
        <stp/>
        <stp>EM_S_PROFITNOTICE_FORECASTT</stp>
        <stp>2</stp>
        <stp>600636.SH</stp>
        <stp>6/30/2016</stp>
        <tr r="F2304" s="5"/>
      </tp>
      <tp>
        <v>285000000</v>
        <stp/>
        <stp>EM_S_PROFITNOTICE_FORECASTT</stp>
        <stp>2</stp>
        <stp>600736.SH</stp>
        <stp>6/30/2016</stp>
        <tr r="F2396" s="5"/>
      </tp>
      <tp t="s">
        <v/>
        <stp/>
        <stp>EM_S_PROFITNOTICE_FORECASTT</stp>
        <stp>2</stp>
        <stp>600436.SH</stp>
        <stp>6/30/2016</stp>
        <tr r="F2142" s="5"/>
      </tp>
      <tp t="s">
        <v/>
        <stp/>
        <stp>EM_S_PROFITNOTICE_FORECASTT</stp>
        <stp>2</stp>
        <stp>600536.SH</stp>
        <stp>6/30/2016</stp>
        <tr r="F2217" s="5"/>
      </tp>
      <tp t="s">
        <v/>
        <stp/>
        <stp>EM_S_PROFITNOTICE_FORECASTT</stp>
        <stp>2</stp>
        <stp>600836.SH</stp>
        <stp>6/30/2016</stp>
        <tr r="F2488" s="5"/>
      </tp>
      <tp t="s">
        <v/>
        <stp/>
        <stp>EM_S_PROFITNOTICE_FORECASTT</stp>
        <stp>2</stp>
        <stp>603636.SH</stp>
        <stp>6/30/2016</stp>
        <tr r="F2826" s="5"/>
      </tp>
      <tp t="s">
        <v/>
        <stp/>
        <stp>EM_S_PROFITNOTICE_FORECASTT</stp>
        <stp>2</stp>
        <stp>603936.SH</stp>
        <stp>6/30/2016</stp>
        <tr r="F2867" s="5"/>
      </tp>
      <tp t="s">
        <v/>
        <stp/>
        <stp>EM_S_PROFITNOTICE_FORECASTT</stp>
        <stp>2</stp>
        <stp>601009.SH</stp>
        <stp>6/30/2016</stp>
        <tr r="F2589" s="5"/>
      </tp>
      <tp t="s">
        <v/>
        <stp/>
        <stp>EM_S_PROFITNOTICE_FORECASTT</stp>
        <stp>2</stp>
        <stp>600209.SH</stp>
        <stp>6/30/2016</stp>
        <tr r="F1954" s="5"/>
      </tp>
      <tp t="s">
        <v/>
        <stp/>
        <stp>EM_S_PROFITNOTICE_FORECASTT</stp>
        <stp>2</stp>
        <stp>600309.SH</stp>
        <stp>6/30/2016</stp>
        <tr r="F2041" s="5"/>
      </tp>
      <tp t="s">
        <v/>
        <stp/>
        <stp>EM_S_PROFITNOTICE_FORECASTT</stp>
        <stp>2</stp>
        <stp>600009.SH</stp>
        <stp>6/30/2016</stp>
        <tr r="F1786" s="5"/>
      </tp>
      <tp t="s">
        <v/>
        <stp/>
        <stp>EM_S_PROFITNOTICE_FORECASTT</stp>
        <stp>2</stp>
        <stp>600109.SH</stp>
        <stp>6/30/2016</stp>
        <tr r="F1867" s="5"/>
      </tp>
      <tp t="s">
        <v/>
        <stp/>
        <stp>EM_S_PROFITNOTICE_FORECASTT</stp>
        <stp>2</stp>
        <stp>600609.SH</stp>
        <stp>6/30/2016</stp>
        <tr r="F2281" s="5"/>
      </tp>
      <tp t="s">
        <v/>
        <stp/>
        <stp>EM_S_PROFITNOTICE_FORECASTT</stp>
        <stp>2</stp>
        <stp>600409.SH</stp>
        <stp>6/30/2016</stp>
        <tr r="F2125" s="5"/>
      </tp>
      <tp t="s">
        <v/>
        <stp/>
        <stp>EM_S_PROFITNOTICE_FORECASTT</stp>
        <stp>2</stp>
        <stp>600509.SH</stp>
        <stp>6/30/2016</stp>
        <tr r="F2193" s="5"/>
      </tp>
      <tp t="s">
        <v/>
        <stp/>
        <stp>EM_S_PROFITNOTICE_FORECASTT</stp>
        <stp>2</stp>
        <stp>600809.SH</stp>
        <stp>6/30/2016</stp>
        <tr r="F2463" s="5"/>
      </tp>
      <tp t="s">
        <v/>
        <stp/>
        <stp>EM_S_PROFITNOTICE_FORECASTT</stp>
        <stp>2</stp>
        <stp>603309.SH</stp>
        <stp>6/30/2016</stp>
        <tr r="F2788" s="5"/>
      </tp>
      <tp t="s">
        <v/>
        <stp/>
        <stp>EM_S_PROFITNOTICE_FORECASTT</stp>
        <stp>2</stp>
        <stp>603009.SH</stp>
        <stp>6/30/2016</stp>
        <tr r="F2735" s="5"/>
      </tp>
      <tp t="s">
        <v/>
        <stp/>
        <stp>EM_S_PROFITNOTICE_FORECASTT</stp>
        <stp>2</stp>
        <stp>603609.SH</stp>
        <stp>6/30/2016</stp>
        <tr r="F2822" s="5"/>
      </tp>
      <tp>
        <v>26651300</v>
        <stp/>
        <stp>EM_S_PROFITNOTICE_FORECASTT</stp>
        <stp>2</stp>
        <stp>603909.SH</stp>
        <stp>6/30/2016</stp>
        <tr r="F2864" s="5"/>
      </tp>
      <tp t="s">
        <v/>
        <stp/>
        <stp>EM_S_PROFITNOTICE_FORECASTT</stp>
        <stp>2</stp>
        <stp>601208.SH</stp>
        <stp>6/30/2016</stp>
        <tr r="F2629" s="5"/>
      </tp>
      <tp t="s">
        <v/>
        <stp/>
        <stp>EM_S_PROFITNOTICE_FORECASTT</stp>
        <stp>2</stp>
        <stp>601008.SH</stp>
        <stp>6/30/2016</stp>
        <tr r="F2588" s="5"/>
      </tp>
      <tp t="s">
        <v/>
        <stp/>
        <stp>EM_S_PROFITNOTICE_FORECASTT</stp>
        <stp>2</stp>
        <stp>601608.SH</stp>
        <stp>6/30/2016</stp>
        <tr r="F2667" s="5"/>
      </tp>
      <tp t="s">
        <v/>
        <stp/>
        <stp>EM_S_PROFITNOTICE_FORECASTT</stp>
        <stp>2</stp>
        <stp>601808.SH</stp>
        <stp>6/30/2016</stp>
        <tr r="F2694" s="5"/>
      </tp>
      <tp t="s">
        <v/>
        <stp/>
        <stp>EM_S_PROFITNOTICE_FORECASTT</stp>
        <stp>2</stp>
        <stp>601908.SH</stp>
        <stp>6/30/2016</stp>
        <tr r="F2708" s="5"/>
      </tp>
      <tp t="s">
        <v/>
        <stp/>
        <stp>EM_S_PROFITNOTICE_FORECASTT</stp>
        <stp>2</stp>
        <stp>600208.SH</stp>
        <stp>6/30/2016</stp>
        <tr r="F1953" s="5"/>
      </tp>
      <tp t="s">
        <v/>
        <stp/>
        <stp>EM_S_PROFITNOTICE_FORECASTT</stp>
        <stp>2</stp>
        <stp>600308.SH</stp>
        <stp>6/30/2016</stp>
        <tr r="F2040" s="5"/>
      </tp>
      <tp t="s">
        <v/>
        <stp/>
        <stp>EM_S_PROFITNOTICE_FORECASTT</stp>
        <stp>2</stp>
        <stp>600008.SH</stp>
        <stp>6/30/2016</stp>
        <tr r="F1785" s="5"/>
      </tp>
      <tp>
        <v>43000000</v>
        <stp/>
        <stp>EM_S_PROFITNOTICE_FORECASTT</stp>
        <stp>2</stp>
        <stp>600108.SH</stp>
        <stp>6/30/2016</stp>
        <tr r="F1866" s="5"/>
      </tp>
      <tp t="s">
        <v/>
        <stp/>
        <stp>EM_S_PROFITNOTICE_FORECASTT</stp>
        <stp>2</stp>
        <stp>600608.SH</stp>
        <stp>6/30/2016</stp>
        <tr r="F2280" s="5"/>
      </tp>
      <tp t="s">
        <v/>
        <stp/>
        <stp>EM_S_PROFITNOTICE_FORECASTT</stp>
        <stp>2</stp>
        <stp>600708.SH</stp>
        <stp>6/30/2016</stp>
        <tr r="F2369" s="5"/>
      </tp>
      <tp t="s">
        <v/>
        <stp/>
        <stp>EM_S_PROFITNOTICE_FORECASTT</stp>
        <stp>2</stp>
        <stp>600408.SH</stp>
        <stp>6/30/2016</stp>
        <tr r="F2124" s="5"/>
      </tp>
      <tp>
        <v>289000000</v>
        <stp/>
        <stp>EM_S_PROFITNOTICE_FORECASTT</stp>
        <stp>2</stp>
        <stp>600508.SH</stp>
        <stp>6/30/2016</stp>
        <tr r="F2192" s="5"/>
      </tp>
      <tp>
        <v>450000000</v>
        <stp/>
        <stp>EM_S_PROFITNOTICE_FORECASTT</stp>
        <stp>2</stp>
        <stp>600808.SH</stp>
        <stp>6/30/2016</stp>
        <tr r="F2462" s="5"/>
      </tp>
      <tp t="s">
        <v/>
        <stp/>
        <stp>EM_S_PROFITNOTICE_FORECASTT</stp>
        <stp>2</stp>
        <stp>603308.SH</stp>
        <stp>6/30/2016</stp>
        <tr r="F2787" s="5"/>
      </tp>
      <tp t="s">
        <v/>
        <stp/>
        <stp>EM_S_PROFITNOTICE_FORECASTT</stp>
        <stp>2</stp>
        <stp>603008.SH</stp>
        <stp>6/30/2016</stp>
        <tr r="F2734" s="5"/>
      </tp>
      <tp t="s">
        <v/>
        <stp/>
        <stp>EM_S_PROFITNOTICE_FORECASTT</stp>
        <stp>2</stp>
        <stp>603108.SH</stp>
        <stp>6/30/2016</stp>
        <tr r="F2762" s="5"/>
      </tp>
      <tp t="s">
        <v/>
        <stp/>
        <stp>EM_S_PROFITNOTICE_FORECASTT</stp>
        <stp>2</stp>
        <stp>603608.SH</stp>
        <stp>6/30/2016</stp>
        <tr r="F2821" s="5"/>
      </tp>
      <tp t="s">
        <v/>
        <stp/>
        <stp>EM_S_PROFITNOTICE_FORECASTT</stp>
        <stp>2</stp>
        <stp>603508.SH</stp>
        <stp>6/30/2016</stp>
        <tr r="F2804" s="5"/>
      </tp>
      <tp t="s">
        <v/>
        <stp/>
        <stp>EM_S_PROFITNOTICE_FORECASTT</stp>
        <stp>2</stp>
        <stp>603808.SH</stp>
        <stp>6/30/2016</stp>
        <tr r="F2849" s="5"/>
      </tp>
      <tp t="s">
        <v/>
        <stp/>
        <stp>EM_S_PROFITNOTICE_FORECASTT</stp>
        <stp>2</stp>
        <stp>601001.SH</stp>
        <stp>6/30/2016</stp>
        <tr r="F2582" s="5"/>
      </tp>
      <tp>
        <v>-130000000</v>
        <stp/>
        <stp>EM_S_PROFITNOTICE_FORECASTT</stp>
        <stp>2</stp>
        <stp>601101.SH</stp>
        <stp>6/30/2016</stp>
        <tr r="F2606" s="5"/>
      </tp>
      <tp t="s">
        <v/>
        <stp/>
        <stp>EM_S_PROFITNOTICE_FORECASTT</stp>
        <stp>2</stp>
        <stp>601601.SH</stp>
        <stp>6/30/2016</stp>
        <tr r="F2665" s="5"/>
      </tp>
      <tp t="s">
        <v/>
        <stp/>
        <stp>EM_S_PROFITNOTICE_FORECASTT</stp>
        <stp>2</stp>
        <stp>601801.SH</stp>
        <stp>6/30/2016</stp>
        <tr r="F2693" s="5"/>
      </tp>
      <tp t="s">
        <v/>
        <stp/>
        <stp>EM_S_PROFITNOTICE_FORECASTT</stp>
        <stp>2</stp>
        <stp>601901.SH</stp>
        <stp>6/30/2016</stp>
        <tr r="F2707" s="5"/>
      </tp>
      <tp t="s">
        <v/>
        <stp/>
        <stp>EM_S_PROFITNOTICE_FORECASTT</stp>
        <stp>2</stp>
        <stp>600201.SH</stp>
        <stp>6/30/2016</stp>
        <tr r="F1948" s="5"/>
      </tp>
      <tp t="s">
        <v/>
        <stp/>
        <stp>EM_S_PROFITNOTICE_FORECASTT</stp>
        <stp>2</stp>
        <stp>600301.SH</stp>
        <stp>6/30/2016</stp>
        <tr r="F2034" s="5"/>
      </tp>
      <tp t="s">
        <v/>
        <stp/>
        <stp>EM_S_PROFITNOTICE_FORECASTT</stp>
        <stp>2</stp>
        <stp>600101.SH</stp>
        <stp>6/30/2016</stp>
        <tr r="F1860" s="5"/>
      </tp>
      <tp t="s">
        <v/>
        <stp/>
        <stp>EM_S_PROFITNOTICE_FORECASTT</stp>
        <stp>2</stp>
        <stp>600601.SH</stp>
        <stp>6/30/2016</stp>
        <tr r="F2274" s="5"/>
      </tp>
      <tp>
        <v>30000000</v>
        <stp/>
        <stp>EM_S_PROFITNOTICE_FORECASTT</stp>
        <stp>2</stp>
        <stp>600701.SH</stp>
        <stp>6/30/2016</stp>
        <tr r="F2362" s="5"/>
      </tp>
      <tp t="s">
        <v/>
        <stp/>
        <stp>EM_S_PROFITNOTICE_FORECASTT</stp>
        <stp>2</stp>
        <stp>600401.SH</stp>
        <stp>6/30/2016</stp>
        <tr r="F2120" s="5"/>
      </tp>
      <tp t="s">
        <v/>
        <stp/>
        <stp>EM_S_PROFITNOTICE_FORECASTT</stp>
        <stp>2</stp>
        <stp>600501.SH</stp>
        <stp>6/30/2016</stp>
        <tr r="F2186" s="5"/>
      </tp>
      <tp t="s">
        <v/>
        <stp/>
        <stp>EM_S_PROFITNOTICE_FORECASTT</stp>
        <stp>2</stp>
        <stp>600801.SH</stp>
        <stp>6/30/2016</stp>
        <tr r="F2455" s="5"/>
      </tp>
      <tp t="s">
        <v/>
        <stp/>
        <stp>EM_S_PROFITNOTICE_FORECASTT</stp>
        <stp>2</stp>
        <stp>603001.SH</stp>
        <stp>6/30/2016</stp>
        <tr r="F2729" s="5"/>
      </tp>
      <tp t="s">
        <v/>
        <stp/>
        <stp>EM_S_PROFITNOTICE_FORECASTT</stp>
        <stp>2</stp>
        <stp>603101.SH</stp>
        <stp>6/30/2016</stp>
        <tr r="F2761" s="5"/>
      </tp>
      <tp t="s">
        <v/>
        <stp/>
        <stp>EM_S_PROFITNOTICE_FORECASTT</stp>
        <stp>2</stp>
        <stp>603601.SH</stp>
        <stp>6/30/2016</stp>
        <tr r="F2819" s="5"/>
      </tp>
      <tp t="s">
        <v/>
        <stp/>
        <stp>EM_S_PROFITNOTICE_FORECASTT</stp>
        <stp>2</stp>
        <stp>603701.SH</stp>
        <stp>6/30/2016</stp>
        <tr r="F2834" s="5"/>
      </tp>
      <tp t="s">
        <v/>
        <stp/>
        <stp>EM_S_PROFITNOTICE_FORECASTT</stp>
        <stp>2</stp>
        <stp>603901.SH</stp>
        <stp>6/30/2016</stp>
        <tr r="F2863" s="5"/>
      </tp>
      <tp t="s">
        <v/>
        <stp/>
        <stp>EM_S_PROFITNOTICE_FORECASTT</stp>
        <stp>2</stp>
        <stp>601000.SH</stp>
        <stp>6/30/2016</stp>
        <tr r="F2581" s="5"/>
      </tp>
      <tp t="s">
        <v/>
        <stp/>
        <stp>EM_S_PROFITNOTICE_FORECASTT</stp>
        <stp>2</stp>
        <stp>601100.SH</stp>
        <stp>6/30/2016</stp>
        <tr r="F2605" s="5"/>
      </tp>
      <tp t="s">
        <v/>
        <stp/>
        <stp>EM_S_PROFITNOTICE_FORECASTT</stp>
        <stp>2</stp>
        <stp>601600.SH</stp>
        <stp>6/30/2016</stp>
        <tr r="F2664" s="5"/>
      </tp>
      <tp t="s">
        <v/>
        <stp/>
        <stp>EM_S_PROFITNOTICE_FORECASTT</stp>
        <stp>2</stp>
        <stp>601700.SH</stp>
        <stp>6/30/2016</stp>
        <tr r="F2682" s="5"/>
      </tp>
      <tp t="s">
        <v/>
        <stp/>
        <stp>EM_S_PROFITNOTICE_FORECASTT</stp>
        <stp>2</stp>
        <stp>601800.SH</stp>
        <stp>6/30/2016</stp>
        <tr r="F2692" s="5"/>
      </tp>
      <tp t="s">
        <v/>
        <stp/>
        <stp>EM_S_PROFITNOTICE_FORECASTT</stp>
        <stp>2</stp>
        <stp>601900.SH</stp>
        <stp>6/30/2016</stp>
        <tr r="F2706" s="5"/>
      </tp>
      <tp t="s">
        <v/>
        <stp/>
        <stp>EM_S_PROFITNOTICE_FORECASTT</stp>
        <stp>2</stp>
        <stp>600200.SH</stp>
        <stp>6/30/2016</stp>
        <tr r="F1947" s="5"/>
      </tp>
      <tp t="s">
        <v/>
        <stp/>
        <stp>EM_S_PROFITNOTICE_FORECASTT</stp>
        <stp>2</stp>
        <stp>600300.SH</stp>
        <stp>6/30/2016</stp>
        <tr r="F2033" s="5"/>
      </tp>
      <tp t="s">
        <v/>
        <stp/>
        <stp>EM_S_PROFITNOTICE_FORECASTT</stp>
        <stp>2</stp>
        <stp>600000.SH</stp>
        <stp>6/30/2016</stp>
        <tr r="F1780" s="5"/>
      </tp>
      <tp t="s">
        <v/>
        <stp/>
        <stp>EM_S_PROFITNOTICE_FORECASTT</stp>
        <stp>2</stp>
        <stp>600100.SH</stp>
        <stp>6/30/2016</stp>
        <tr r="F1859" s="5"/>
      </tp>
      <tp t="s">
        <v/>
        <stp/>
        <stp>EM_S_PROFITNOTICE_FORECASTT</stp>
        <stp>2</stp>
        <stp>600600.SH</stp>
        <stp>6/30/2016</stp>
        <tr r="F2273" s="5"/>
      </tp>
      <tp t="s">
        <v/>
        <stp/>
        <stp>EM_S_PROFITNOTICE_FORECASTT</stp>
        <stp>2</stp>
        <stp>600400.SH</stp>
        <stp>6/30/2016</stp>
        <tr r="F2119" s="5"/>
      </tp>
      <tp t="s">
        <v/>
        <stp/>
        <stp>EM_S_PROFITNOTICE_FORECASTT</stp>
        <stp>2</stp>
        <stp>600500.SH</stp>
        <stp>6/30/2016</stp>
        <tr r="F2185" s="5"/>
      </tp>
      <tp t="s">
        <v/>
        <stp/>
        <stp>EM_S_PROFITNOTICE_FORECASTT</stp>
        <stp>2</stp>
        <stp>600800.SH</stp>
        <stp>6/30/2016</stp>
        <tr r="F2454" s="5"/>
      </tp>
      <tp t="s">
        <v/>
        <stp/>
        <stp>EM_S_PROFITNOTICE_FORECASTT</stp>
        <stp>2</stp>
        <stp>600900.SH</stp>
        <stp>6/30/2016</stp>
        <tr r="F2546" s="5"/>
      </tp>
      <tp t="s">
        <v/>
        <stp/>
        <stp>EM_S_PROFITNOTICE_FORECASTT</stp>
        <stp>2</stp>
        <stp>603300.SH</stp>
        <stp>6/30/2016</stp>
        <tr r="F2785" s="5"/>
      </tp>
      <tp t="s">
        <v/>
        <stp/>
        <stp>EM_S_PROFITNOTICE_FORECASTT</stp>
        <stp>2</stp>
        <stp>603000.SH</stp>
        <stp>6/30/2016</stp>
        <tr r="F2728" s="5"/>
      </tp>
      <tp t="s">
        <v/>
        <stp/>
        <stp>EM_S_PROFITNOTICE_FORECASTT</stp>
        <stp>2</stp>
        <stp>603100.SH</stp>
        <stp>6/30/2016</stp>
        <tr r="F2760" s="5"/>
      </tp>
      <tp t="s">
        <v/>
        <stp/>
        <stp>EM_S_PROFITNOTICE_FORECASTT</stp>
        <stp>2</stp>
        <stp>603600.SH</stp>
        <stp>6/30/2016</stp>
        <tr r="F2818" s="5"/>
      </tp>
      <tp>
        <v>-25000000</v>
        <stp/>
        <stp>EM_S_PROFITNOTICE_FORECASTT</stp>
        <stp>2</stp>
        <stp>603800.SH</stp>
        <stp>6/30/2016</stp>
        <tr r="F2847" s="5"/>
      </tp>
      <tp t="s">
        <v/>
        <stp/>
        <stp>EM_S_PROFITNOTICE_FORECASTT</stp>
        <stp>2</stp>
        <stp>601003.SH</stp>
        <stp>6/30/2016</stp>
        <tr r="F2584" s="5"/>
      </tp>
      <tp t="s">
        <v/>
        <stp/>
        <stp>EM_S_PROFITNOTICE_FORECASTT</stp>
        <stp>2</stp>
        <stp>600203.SH</stp>
        <stp>6/30/2016</stp>
        <tr r="F1950" s="5"/>
      </tp>
      <tp t="s">
        <v/>
        <stp/>
        <stp>EM_S_PROFITNOTICE_FORECASTT</stp>
        <stp>2</stp>
        <stp>600303.SH</stp>
        <stp>6/30/2016</stp>
        <tr r="F2036" s="5"/>
      </tp>
      <tp>
        <v>3000000</v>
        <stp/>
        <stp>EM_S_PROFITNOTICE_FORECASTT</stp>
        <stp>2</stp>
        <stp>600103.SH</stp>
        <stp>6/30/2016</stp>
        <tr r="F1861" s="5"/>
      </tp>
      <tp t="s">
        <v/>
        <stp/>
        <stp>EM_S_PROFITNOTICE_FORECASTT</stp>
        <stp>2</stp>
        <stp>600603.SH</stp>
        <stp>6/30/2016</stp>
        <tr r="F2276" s="5"/>
      </tp>
      <tp t="s">
        <v/>
        <stp/>
        <stp>EM_S_PROFITNOTICE_FORECASTT</stp>
        <stp>2</stp>
        <stp>600703.SH</stp>
        <stp>6/30/2016</stp>
        <tr r="F2364" s="5"/>
      </tp>
      <tp t="s">
        <v/>
        <stp/>
        <stp>EM_S_PROFITNOTICE_FORECASTT</stp>
        <stp>2</stp>
        <stp>600403.SH</stp>
        <stp>6/30/2016</stp>
        <tr r="F2121" s="5"/>
      </tp>
      <tp t="s">
        <v/>
        <stp/>
        <stp>EM_S_PROFITNOTICE_FORECASTT</stp>
        <stp>2</stp>
        <stp>600503.SH</stp>
        <stp>6/30/2016</stp>
        <tr r="F2188" s="5"/>
      </tp>
      <tp t="s">
        <v/>
        <stp/>
        <stp>EM_S_PROFITNOTICE_FORECASTT</stp>
        <stp>2</stp>
        <stp>600803.SH</stp>
        <stp>6/30/2016</stp>
        <tr r="F2457" s="5"/>
      </tp>
      <tp t="s">
        <v/>
        <stp/>
        <stp>EM_S_PROFITNOTICE_FORECASTT</stp>
        <stp>2</stp>
        <stp>603003.SH</stp>
        <stp>6/30/2016</stp>
        <tr r="F2731" s="5"/>
      </tp>
      <tp t="s">
        <v/>
        <stp/>
        <stp>EM_S_PROFITNOTICE_FORECASTT</stp>
        <stp>2</stp>
        <stp>603703.SH</stp>
        <stp>6/30/2016</stp>
        <tr r="F2835" s="5"/>
      </tp>
      <tp t="s">
        <v/>
        <stp/>
        <stp>EM_S_PROFITNOTICE_FORECASTT</stp>
        <stp>2</stp>
        <stp>601002.SH</stp>
        <stp>6/30/2016</stp>
        <tr r="F2583" s="5"/>
      </tp>
      <tp>
        <v>-40000000</v>
        <stp/>
        <stp>EM_S_PROFITNOTICE_FORECASTT</stp>
        <stp>2</stp>
        <stp>600202.SH</stp>
        <stp>6/30/2016</stp>
        <tr r="F1949" s="5"/>
      </tp>
      <tp t="s">
        <v/>
        <stp/>
        <stp>EM_S_PROFITNOTICE_FORECASTT</stp>
        <stp>2</stp>
        <stp>600302.SH</stp>
        <stp>6/30/2016</stp>
        <tr r="F2035" s="5"/>
      </tp>
      <tp t="s">
        <v/>
        <stp/>
        <stp>EM_S_PROFITNOTICE_FORECASTT</stp>
        <stp>2</stp>
        <stp>600602.SH</stp>
        <stp>6/30/2016</stp>
        <tr r="F2275" s="5"/>
      </tp>
      <tp t="s">
        <v/>
        <stp/>
        <stp>EM_S_PROFITNOTICE_FORECASTT</stp>
        <stp>2</stp>
        <stp>600702.SH</stp>
        <stp>6/30/2016</stp>
        <tr r="F2363" s="5"/>
      </tp>
      <tp t="s">
        <v/>
        <stp/>
        <stp>EM_S_PROFITNOTICE_FORECASTT</stp>
        <stp>2</stp>
        <stp>600502.SH</stp>
        <stp>6/30/2016</stp>
        <tr r="F2187" s="5"/>
      </tp>
      <tp t="s">
        <v/>
        <stp/>
        <stp>EM_S_PROFITNOTICE_FORECASTT</stp>
        <stp>2</stp>
        <stp>600802.SH</stp>
        <stp>6/30/2016</stp>
        <tr r="F2456" s="5"/>
      </tp>
      <tp t="s">
        <v/>
        <stp/>
        <stp>EM_S_PROFITNOTICE_FORECASTT</stp>
        <stp>2</stp>
        <stp>603002.SH</stp>
        <stp>6/30/2016</stp>
        <tr r="F2730" s="5"/>
      </tp>
      <tp t="s">
        <v/>
        <stp/>
        <stp>EM_S_PROFITNOTICE_FORECASTT</stp>
        <stp>2</stp>
        <stp>601005.SH</stp>
        <stp>6/30/2016</stp>
        <tr r="F2585" s="5"/>
      </tp>
      <tp t="s">
        <v/>
        <stp/>
        <stp>EM_S_PROFITNOTICE_FORECASTT</stp>
        <stp>2</stp>
        <stp>600305.SH</stp>
        <stp>6/30/2016</stp>
        <tr r="F2037" s="5"/>
      </tp>
      <tp t="s">
        <v/>
        <stp/>
        <stp>EM_S_PROFITNOTICE_FORECASTT</stp>
        <stp>2</stp>
        <stp>600005.SH</stp>
        <stp>6/30/2016</stp>
        <tr r="F1782" s="5"/>
      </tp>
      <tp t="s">
        <v/>
        <stp/>
        <stp>EM_S_PROFITNOTICE_FORECASTT</stp>
        <stp>2</stp>
        <stp>600105.SH</stp>
        <stp>6/30/2016</stp>
        <tr r="F1863" s="5"/>
      </tp>
      <tp t="s">
        <v/>
        <stp/>
        <stp>EM_S_PROFITNOTICE_FORECASTT</stp>
        <stp>2</stp>
        <stp>600605.SH</stp>
        <stp>6/30/2016</stp>
        <tr r="F2278" s="5"/>
      </tp>
      <tp t="s">
        <v/>
        <stp/>
        <stp>EM_S_PROFITNOTICE_FORECASTT</stp>
        <stp>2</stp>
        <stp>600705.SH</stp>
        <stp>6/30/2016</stp>
        <tr r="F2366" s="5"/>
      </tp>
      <tp t="s">
        <v/>
        <stp/>
        <stp>EM_S_PROFITNOTICE_FORECASTT</stp>
        <stp>2</stp>
        <stp>600405.SH</stp>
        <stp>6/30/2016</stp>
        <tr r="F2122" s="5"/>
      </tp>
      <tp>
        <v>2300000</v>
        <stp/>
        <stp>EM_S_PROFITNOTICE_FORECASTT</stp>
        <stp>2</stp>
        <stp>600505.SH</stp>
        <stp>6/30/2016</stp>
        <tr r="F2189" s="5"/>
      </tp>
      <tp t="s">
        <v/>
        <stp/>
        <stp>EM_S_PROFITNOTICE_FORECASTT</stp>
        <stp>2</stp>
        <stp>600805.SH</stp>
        <stp>6/30/2016</stp>
        <tr r="F2459" s="5"/>
      </tp>
      <tp t="s">
        <v/>
        <stp/>
        <stp>EM_S_PROFITNOTICE_FORECASTT</stp>
        <stp>2</stp>
        <stp>603005.SH</stp>
        <stp>6/30/2016</stp>
        <tr r="F2732" s="5"/>
      </tp>
      <tp t="s">
        <v/>
        <stp/>
        <stp>EM_S_PROFITNOTICE_FORECASTT</stp>
        <stp>2</stp>
        <stp>600004.SH</stp>
        <stp>6/30/2016</stp>
        <tr r="F1781" s="5"/>
      </tp>
      <tp t="s">
        <v/>
        <stp/>
        <stp>EM_S_PROFITNOTICE_FORECASTT</stp>
        <stp>2</stp>
        <stp>600104.SH</stp>
        <stp>6/30/2016</stp>
        <tr r="F1862" s="5"/>
      </tp>
      <tp t="s">
        <v/>
        <stp/>
        <stp>EM_S_PROFITNOTICE_FORECASTT</stp>
        <stp>2</stp>
        <stp>600604.SH</stp>
        <stp>6/30/2016</stp>
        <tr r="F2277" s="5"/>
      </tp>
      <tp t="s">
        <v/>
        <stp/>
        <stp>EM_S_PROFITNOTICE_FORECASTT</stp>
        <stp>2</stp>
        <stp>600704.SH</stp>
        <stp>6/30/2016</stp>
        <tr r="F2365" s="5"/>
      </tp>
      <tp t="s">
        <v/>
        <stp/>
        <stp>EM_S_PROFITNOTICE_FORECASTT</stp>
        <stp>2</stp>
        <stp>600804.SH</stp>
        <stp>6/30/2016</stp>
        <tr r="F2458" s="5"/>
      </tp>
      <tp t="s">
        <v/>
        <stp/>
        <stp>EM_S_PROFITNOTICE_FORECASTT</stp>
        <stp>2</stp>
        <stp>601007.SH</stp>
        <stp>6/30/2016</stp>
        <tr r="F2587" s="5"/>
      </tp>
      <tp t="s">
        <v/>
        <stp/>
        <stp>EM_S_PROFITNOTICE_FORECASTT</stp>
        <stp>2</stp>
        <stp>601107.SH</stp>
        <stp>6/30/2016</stp>
        <tr r="F2608" s="5"/>
      </tp>
      <tp t="s">
        <v/>
        <stp/>
        <stp>EM_S_PROFITNOTICE_FORECASTT</stp>
        <stp>2</stp>
        <stp>601607.SH</stp>
        <stp>6/30/2016</stp>
        <tr r="F2666" s="5"/>
      </tp>
      <tp t="s">
        <v/>
        <stp/>
        <stp>EM_S_PROFITNOTICE_FORECASTT</stp>
        <stp>2</stp>
        <stp>600207.SH</stp>
        <stp>6/30/2016</stp>
        <tr r="F1952" s="5"/>
      </tp>
      <tp>
        <v>227000000</v>
        <stp/>
        <stp>EM_S_PROFITNOTICE_FORECASTT</stp>
        <stp>2</stp>
        <stp>600307.SH</stp>
        <stp>6/30/2016</stp>
        <tr r="F2039" s="5"/>
      </tp>
      <tp t="s">
        <v/>
        <stp/>
        <stp>EM_S_PROFITNOTICE_FORECASTT</stp>
        <stp>2</stp>
        <stp>600007.SH</stp>
        <stp>6/30/2016</stp>
        <tr r="F1784" s="5"/>
      </tp>
      <tp t="s">
        <v/>
        <stp/>
        <stp>EM_S_PROFITNOTICE_FORECASTT</stp>
        <stp>2</stp>
        <stp>600107.SH</stp>
        <stp>6/30/2016</stp>
        <tr r="F1865" s="5"/>
      </tp>
      <tp t="s">
        <v/>
        <stp/>
        <stp>EM_S_PROFITNOTICE_FORECASTT</stp>
        <stp>2</stp>
        <stp>600707.SH</stp>
        <stp>6/30/2016</stp>
        <tr r="F2368" s="5"/>
      </tp>
      <tp t="s">
        <v/>
        <stp/>
        <stp>EM_S_PROFITNOTICE_FORECASTT</stp>
        <stp>2</stp>
        <stp>600507.SH</stp>
        <stp>6/30/2016</stp>
        <tr r="F2191" s="5"/>
      </tp>
      <tp>
        <v>70000000</v>
        <stp/>
        <stp>EM_S_PROFITNOTICE_FORECASTT</stp>
        <stp>2</stp>
        <stp>600807.SH</stp>
        <stp>6/30/2016</stp>
        <tr r="F2461" s="5"/>
      </tp>
      <tp t="s">
        <v/>
        <stp/>
        <stp>EM_S_PROFITNOTICE_FORECASTT</stp>
        <stp>2</stp>
        <stp>601006.SH</stp>
        <stp>6/30/2016</stp>
        <tr r="F2586" s="5"/>
      </tp>
      <tp t="s">
        <v/>
        <stp/>
        <stp>EM_S_PROFITNOTICE_FORECASTT</stp>
        <stp>2</stp>
        <stp>601106.SH</stp>
        <stp>6/30/2016</stp>
        <tr r="F2607" s="5"/>
      </tp>
      <tp t="s">
        <v/>
        <stp/>
        <stp>EM_S_PROFITNOTICE_FORECASTT</stp>
        <stp>2</stp>
        <stp>600206.SH</stp>
        <stp>6/30/2016</stp>
        <tr r="F1951" s="5"/>
      </tp>
      <tp t="s">
        <v/>
        <stp/>
        <stp>EM_S_PROFITNOTICE_FORECASTT</stp>
        <stp>2</stp>
        <stp>600306.SH</stp>
        <stp>6/30/2016</stp>
        <tr r="F2038" s="5"/>
      </tp>
      <tp t="s">
        <v/>
        <stp/>
        <stp>EM_S_PROFITNOTICE_FORECASTT</stp>
        <stp>2</stp>
        <stp>600006.SH</stp>
        <stp>6/30/2016</stp>
        <tr r="F1783" s="5"/>
      </tp>
      <tp t="s">
        <v/>
        <stp/>
        <stp>EM_S_PROFITNOTICE_FORECASTT</stp>
        <stp>2</stp>
        <stp>600106.SH</stp>
        <stp>6/30/2016</stp>
        <tr r="F1864" s="5"/>
      </tp>
      <tp t="s">
        <v/>
        <stp/>
        <stp>EM_S_PROFITNOTICE_FORECASTT</stp>
        <stp>2</stp>
        <stp>600606.SH</stp>
        <stp>6/30/2016</stp>
        <tr r="F2279" s="5"/>
      </tp>
      <tp t="s">
        <v/>
        <stp/>
        <stp>EM_S_PROFITNOTICE_FORECASTT</stp>
        <stp>2</stp>
        <stp>600706.SH</stp>
        <stp>6/30/2016</stp>
        <tr r="F2367" s="5"/>
      </tp>
      <tp t="s">
        <v/>
        <stp/>
        <stp>EM_S_PROFITNOTICE_FORECASTT</stp>
        <stp>2</stp>
        <stp>600406.SH</stp>
        <stp>6/30/2016</stp>
        <tr r="F2123" s="5"/>
      </tp>
      <tp t="s">
        <v/>
        <stp/>
        <stp>EM_S_PROFITNOTICE_FORECASTT</stp>
        <stp>2</stp>
        <stp>600506.SH</stp>
        <stp>6/30/2016</stp>
        <tr r="F2190" s="5"/>
      </tp>
      <tp t="s">
        <v/>
        <stp/>
        <stp>EM_S_PROFITNOTICE_FORECASTT</stp>
        <stp>2</stp>
        <stp>600806.SH</stp>
        <stp>6/30/2016</stp>
        <tr r="F2460" s="5"/>
      </tp>
      <tp t="s">
        <v/>
        <stp/>
        <stp>EM_S_PROFITNOTICE_FORECASTT</stp>
        <stp>2</stp>
        <stp>603306.SH</stp>
        <stp>6/30/2016</stp>
        <tr r="F2786" s="5"/>
      </tp>
      <tp t="s">
        <v/>
        <stp/>
        <stp>EM_S_PROFITNOTICE_FORECASTT</stp>
        <stp>2</stp>
        <stp>603006.SH</stp>
        <stp>6/30/2016</stp>
        <tr r="F2733" s="5"/>
      </tp>
      <tp t="s">
        <v/>
        <stp/>
        <stp>EM_S_PROFITNOTICE_FORECASTT</stp>
        <stp>2</stp>
        <stp>603606.SH</stp>
        <stp>6/30/2016</stp>
        <tr r="F2820" s="5"/>
      </tp>
      <tp t="s">
        <v/>
        <stp/>
        <stp>EM_S_PROFITNOTICE_FORECASTT</stp>
        <stp>2</stp>
        <stp>603806.SH</stp>
        <stp>6/30/2016</stp>
        <tr r="F2848" s="5"/>
      </tp>
      <tp t="s">
        <v/>
        <stp/>
        <stp>EM_S_PROFITNOTICE_FORECASTT</stp>
        <stp>2</stp>
        <stp>601519.SH</stp>
        <stp>6/30/2016</stp>
        <tr r="F2656" s="5"/>
      </tp>
      <tp t="s">
        <v/>
        <stp/>
        <stp>EM_S_PROFITNOTICE_FORECASTT</stp>
        <stp>2</stp>
        <stp>601919.SH</stp>
        <stp>6/30/2016</stp>
        <tr r="F2710" s="5"/>
      </tp>
      <tp t="s">
        <v/>
        <stp/>
        <stp>EM_S_PROFITNOTICE_FORECASTT</stp>
        <stp>2</stp>
        <stp>600219.SH</stp>
        <stp>6/30/2016</stp>
        <tr r="F1963" s="5"/>
      </tp>
      <tp t="s">
        <v/>
        <stp/>
        <stp>EM_S_PROFITNOTICE_FORECASTT</stp>
        <stp>2</stp>
        <stp>600319.SH</stp>
        <stp>6/30/2016</stp>
        <tr r="F2050" s="5"/>
      </tp>
      <tp t="s">
        <v/>
        <stp/>
        <stp>EM_S_PROFITNOTICE_FORECASTT</stp>
        <stp>2</stp>
        <stp>600019.SH</stp>
        <stp>6/30/2016</stp>
        <tr r="F1794" s="5"/>
      </tp>
      <tp t="s">
        <v/>
        <stp/>
        <stp>EM_S_PROFITNOTICE_FORECASTT</stp>
        <stp>2</stp>
        <stp>600119.SH</stp>
        <stp>6/30/2016</stp>
        <tr r="F1877" s="5"/>
      </tp>
      <tp t="s">
        <v/>
        <stp/>
        <stp>EM_S_PROFITNOTICE_FORECASTT</stp>
        <stp>2</stp>
        <stp>600619.SH</stp>
        <stp>6/30/2016</stp>
        <tr r="F2291" s="5"/>
      </tp>
      <tp t="s">
        <v/>
        <stp/>
        <stp>EM_S_PROFITNOTICE_FORECASTT</stp>
        <stp>2</stp>
        <stp>600719.SH</stp>
        <stp>6/30/2016</stp>
        <tr r="F2379" s="5"/>
      </tp>
      <tp t="s">
        <v/>
        <stp/>
        <stp>EM_S_PROFITNOTICE_FORECASTT</stp>
        <stp>2</stp>
        <stp>600419.SH</stp>
        <stp>6/30/2016</stp>
        <tr r="F2130" s="5"/>
      </tp>
      <tp t="s">
        <v/>
        <stp/>
        <stp>EM_S_PROFITNOTICE_FORECASTT</stp>
        <stp>2</stp>
        <stp>600519.SH</stp>
        <stp>6/30/2016</stp>
        <tr r="F2202" s="5"/>
      </tp>
      <tp>
        <v>10000000</v>
        <stp/>
        <stp>EM_S_PROFITNOTICE_FORECASTT</stp>
        <stp>2</stp>
        <stp>600819.SH</stp>
        <stp>6/30/2016</stp>
        <tr r="F2472" s="5"/>
      </tp>
      <tp t="s">
        <v/>
        <stp/>
        <stp>EM_S_PROFITNOTICE_FORECASTT</stp>
        <stp>2</stp>
        <stp>603019.SH</stp>
        <stp>6/30/2016</stp>
        <tr r="F2743" s="5"/>
      </tp>
      <tp t="s">
        <v/>
        <stp/>
        <stp>EM_S_PROFITNOTICE_FORECASTT</stp>
        <stp>2</stp>
        <stp>603519.SH</stp>
        <stp>6/30/2016</stp>
        <tr r="F2806" s="5"/>
      </tp>
      <tp t="s">
        <v/>
        <stp/>
        <stp>EM_S_PROFITNOTICE_FORECASTT</stp>
        <stp>2</stp>
        <stp>603919.SH</stp>
        <stp>6/30/2016</stp>
        <tr r="F2866" s="5"/>
      </tp>
      <tp t="s">
        <v/>
        <stp/>
        <stp>EM_S_PROFITNOTICE_FORECASTT</stp>
        <stp>2</stp>
        <stp>601218.SH</stp>
        <stp>6/30/2016</stp>
        <tr r="F2632" s="5"/>
      </tp>
      <tp t="s">
        <v/>
        <stp/>
        <stp>EM_S_PROFITNOTICE_FORECASTT</stp>
        <stp>2</stp>
        <stp>601318.SH</stp>
        <stp>6/30/2016</stp>
        <tr r="F2643" s="5"/>
      </tp>
      <tp t="s">
        <v/>
        <stp/>
        <stp>EM_S_PROFITNOTICE_FORECASTT</stp>
        <stp>2</stp>
        <stp>601018.SH</stp>
        <stp>6/30/2016</stp>
        <tr r="F2595" s="5"/>
      </tp>
      <tp t="s">
        <v/>
        <stp/>
        <stp>EM_S_PROFITNOTICE_FORECASTT</stp>
        <stp>2</stp>
        <stp>601118.SH</stp>
        <stp>6/30/2016</stp>
        <tr r="F2613" s="5"/>
      </tp>
      <tp t="s">
        <v/>
        <stp/>
        <stp>EM_S_PROFITNOTICE_FORECASTT</stp>
        <stp>2</stp>
        <stp>601618.SH</stp>
        <stp>6/30/2016</stp>
        <tr r="F2670" s="5"/>
      </tp>
      <tp t="s">
        <v/>
        <stp/>
        <stp>EM_S_PROFITNOTICE_FORECASTT</stp>
        <stp>2</stp>
        <stp>601718.SH</stp>
        <stp>6/30/2016</stp>
        <tr r="F2684" s="5"/>
      </tp>
      <tp t="s">
        <v/>
        <stp/>
        <stp>EM_S_PROFITNOTICE_FORECASTT</stp>
        <stp>2</stp>
        <stp>601518.SH</stp>
        <stp>6/30/2016</stp>
        <tr r="F2655" s="5"/>
      </tp>
      <tp t="s">
        <v/>
        <stp/>
        <stp>EM_S_PROFITNOTICE_FORECASTT</stp>
        <stp>2</stp>
        <stp>601818.SH</stp>
        <stp>6/30/2016</stp>
        <tr r="F2695" s="5"/>
      </tp>
      <tp t="s">
        <v/>
        <stp/>
        <stp>EM_S_PROFITNOTICE_FORECASTT</stp>
        <stp>2</stp>
        <stp>601918.SH</stp>
        <stp>6/30/2016</stp>
        <tr r="F2709" s="5"/>
      </tp>
      <tp t="s">
        <v/>
        <stp/>
        <stp>EM_S_PROFITNOTICE_FORECASTT</stp>
        <stp>2</stp>
        <stp>600218.SH</stp>
        <stp>6/30/2016</stp>
        <tr r="F1962" s="5"/>
      </tp>
      <tp t="s">
        <v/>
        <stp/>
        <stp>EM_S_PROFITNOTICE_FORECASTT</stp>
        <stp>2</stp>
        <stp>600318.SH</stp>
        <stp>6/30/2016</stp>
        <tr r="F2049" s="5"/>
      </tp>
      <tp t="s">
        <v/>
        <stp/>
        <stp>EM_S_PROFITNOTICE_FORECASTT</stp>
        <stp>2</stp>
        <stp>600018.SH</stp>
        <stp>6/30/2016</stp>
        <tr r="F1793" s="5"/>
      </tp>
      <tp t="s">
        <v/>
        <stp/>
        <stp>EM_S_PROFITNOTICE_FORECASTT</stp>
        <stp>2</stp>
        <stp>600118.SH</stp>
        <stp>6/30/2016</stp>
        <tr r="F1876" s="5"/>
      </tp>
      <tp t="s">
        <v/>
        <stp/>
        <stp>EM_S_PROFITNOTICE_FORECASTT</stp>
        <stp>2</stp>
        <stp>600618.SH</stp>
        <stp>6/30/2016</stp>
        <tr r="F2290" s="5"/>
      </tp>
      <tp t="s">
        <v/>
        <stp/>
        <stp>EM_S_PROFITNOTICE_FORECASTT</stp>
        <stp>2</stp>
        <stp>600718.SH</stp>
        <stp>6/30/2016</stp>
        <tr r="F2378" s="5"/>
      </tp>
      <tp t="s">
        <v/>
        <stp/>
        <stp>EM_S_PROFITNOTICE_FORECASTT</stp>
        <stp>2</stp>
        <stp>600418.SH</stp>
        <stp>6/30/2016</stp>
        <tr r="F2129" s="5"/>
      </tp>
      <tp t="s">
        <v/>
        <stp/>
        <stp>EM_S_PROFITNOTICE_FORECASTT</stp>
        <stp>2</stp>
        <stp>600518.SH</stp>
        <stp>6/30/2016</stp>
        <tr r="F2201" s="5"/>
      </tp>
      <tp t="s">
        <v/>
        <stp/>
        <stp>EM_S_PROFITNOTICE_FORECASTT</stp>
        <stp>2</stp>
        <stp>600818.SH</stp>
        <stp>6/30/2016</stp>
        <tr r="F2471" s="5"/>
      </tp>
      <tp t="s">
        <v/>
        <stp/>
        <stp>EM_S_PROFITNOTICE_FORECASTT</stp>
        <stp>2</stp>
        <stp>603318.SH</stp>
        <stp>6/30/2016</stp>
        <tr r="F2791" s="5"/>
      </tp>
      <tp t="s">
        <v/>
        <stp/>
        <stp>EM_S_PROFITNOTICE_FORECASTT</stp>
        <stp>2</stp>
        <stp>603018.SH</stp>
        <stp>6/30/2016</stp>
        <tr r="F2742" s="5"/>
      </tp>
      <tp t="s">
        <v/>
        <stp/>
        <stp>EM_S_PROFITNOTICE_FORECASTT</stp>
        <stp>2</stp>
        <stp>603118.SH</stp>
        <stp>6/30/2016</stp>
        <tr r="F2766" s="5"/>
      </tp>
      <tp t="s">
        <v/>
        <stp/>
        <stp>EM_S_PROFITNOTICE_FORECASTT</stp>
        <stp>2</stp>
        <stp>603618.SH</stp>
        <stp>6/30/2016</stp>
        <tr r="F2825" s="5"/>
      </tp>
      <tp t="s">
        <v/>
        <stp/>
        <stp>EM_S_PROFITNOTICE_FORECASTT</stp>
        <stp>2</stp>
        <stp>603718.SH</stp>
        <stp>6/30/2016</stp>
        <tr r="F2836" s="5"/>
      </tp>
      <tp t="s">
        <v/>
        <stp/>
        <stp>EM_S_PROFITNOTICE_FORECASTT</stp>
        <stp>2</stp>
        <stp>603518.SH</stp>
        <stp>6/30/2016</stp>
        <tr r="F2805" s="5"/>
      </tp>
      <tp t="s">
        <v/>
        <stp/>
        <stp>EM_S_PROFITNOTICE_FORECASTT</stp>
        <stp>2</stp>
        <stp>603818.SH</stp>
        <stp>6/30/2016</stp>
        <tr r="F2850" s="5"/>
      </tp>
      <tp t="s">
        <v/>
        <stp/>
        <stp>EM_S_PROFITNOTICE_FORECASTT</stp>
        <stp>2</stp>
        <stp>603918.SH</stp>
        <stp>6/30/2016</stp>
        <tr r="F2865" s="5"/>
      </tp>
      <tp t="s">
        <v/>
        <stp/>
        <stp>EM_S_PROFITNOTICE_FORECASTT</stp>
        <stp>2</stp>
        <stp>601211.SH</stp>
        <stp>6/30/2016</stp>
        <tr r="F2630" s="5"/>
      </tp>
      <tp t="s">
        <v/>
        <stp/>
        <stp>EM_S_PROFITNOTICE_FORECASTT</stp>
        <stp>2</stp>
        <stp>601311.SH</stp>
        <stp>6/30/2016</stp>
        <tr r="F2641" s="5"/>
      </tp>
      <tp t="s">
        <v/>
        <stp/>
        <stp>EM_S_PROFITNOTICE_FORECASTT</stp>
        <stp>2</stp>
        <stp>601011.SH</stp>
        <stp>6/30/2016</stp>
        <tr r="F2591" s="5"/>
      </tp>
      <tp t="s">
        <v/>
        <stp/>
        <stp>EM_S_PROFITNOTICE_FORECASTT</stp>
        <stp>2</stp>
        <stp>601111.SH</stp>
        <stp>6/30/2016</stp>
        <tr r="F2609" s="5"/>
      </tp>
      <tp t="s">
        <v/>
        <stp/>
        <stp>EM_S_PROFITNOTICE_FORECASTT</stp>
        <stp>2</stp>
        <stp>601611.SH</stp>
        <stp>6/30/2016</stp>
        <tr r="F2668" s="5"/>
      </tp>
      <tp t="s">
        <v/>
        <stp/>
        <stp>EM_S_PROFITNOTICE_FORECASTT</stp>
        <stp>2</stp>
        <stp>600211.SH</stp>
        <stp>6/30/2016</stp>
        <tr r="F1956" s="5"/>
      </tp>
      <tp t="s">
        <v/>
        <stp/>
        <stp>EM_S_PROFITNOTICE_FORECASTT</stp>
        <stp>2</stp>
        <stp>600311.SH</stp>
        <stp>6/30/2016</stp>
        <tr r="F2043" s="5"/>
      </tp>
      <tp t="s">
        <v/>
        <stp/>
        <stp>EM_S_PROFITNOTICE_FORECASTT</stp>
        <stp>2</stp>
        <stp>600011.SH</stp>
        <stp>6/30/2016</stp>
        <tr r="F1788" s="5"/>
      </tp>
      <tp t="s">
        <v/>
        <stp/>
        <stp>EM_S_PROFITNOTICE_FORECASTT</stp>
        <stp>2</stp>
        <stp>600111.SH</stp>
        <stp>6/30/2016</stp>
        <tr r="F1869" s="5"/>
      </tp>
      <tp t="s">
        <v/>
        <stp/>
        <stp>EM_S_PROFITNOTICE_FORECASTT</stp>
        <stp>2</stp>
        <stp>600611.SH</stp>
        <stp>6/30/2016</stp>
        <tr r="F2283" s="5"/>
      </tp>
      <tp t="s">
        <v/>
        <stp/>
        <stp>EM_S_PROFITNOTICE_FORECASTT</stp>
        <stp>2</stp>
        <stp>600711.SH</stp>
        <stp>6/30/2016</stp>
        <tr r="F2371" s="5"/>
      </tp>
      <tp t="s">
        <v/>
        <stp/>
        <stp>EM_S_PROFITNOTICE_FORECASTT</stp>
        <stp>2</stp>
        <stp>600511.SH</stp>
        <stp>6/30/2016</stp>
        <tr r="F2195" s="5"/>
      </tp>
      <tp t="s">
        <v/>
        <stp/>
        <stp>EM_S_PROFITNOTICE_FORECASTT</stp>
        <stp>2</stp>
        <stp>600811.SH</stp>
        <stp>6/30/2016</stp>
        <tr r="F2465" s="5"/>
      </tp>
      <tp t="s">
        <v/>
        <stp/>
        <stp>EM_S_PROFITNOTICE_FORECASTT</stp>
        <stp>2</stp>
        <stp>603311.SH</stp>
        <stp>6/30/2016</stp>
        <tr r="F2789" s="5"/>
      </tp>
      <tp>
        <v>23800000</v>
        <stp/>
        <stp>EM_S_PROFITNOTICE_FORECASTT</stp>
        <stp>2</stp>
        <stp>603011.SH</stp>
        <stp>6/30/2016</stp>
        <tr r="F2737" s="5"/>
      </tp>
      <tp t="s">
        <v/>
        <stp/>
        <stp>EM_S_PROFITNOTICE_FORECASTT</stp>
        <stp>2</stp>
        <stp>603111.SH</stp>
        <stp>6/30/2016</stp>
        <tr r="F2763" s="5"/>
      </tp>
      <tp t="s">
        <v/>
        <stp/>
        <stp>EM_S_PROFITNOTICE_FORECASTT</stp>
        <stp>2</stp>
        <stp>603611.SH</stp>
        <stp>6/30/2016</stp>
        <tr r="F2823" s="5"/>
      </tp>
      <tp t="s">
        <v/>
        <stp/>
        <stp>EM_S_PROFITNOTICE_FORECASTT</stp>
        <stp>2</stp>
        <stp>601010.SH</stp>
        <stp>6/30/2016</stp>
        <tr r="F2590" s="5"/>
      </tp>
      <tp t="s">
        <v/>
        <stp/>
        <stp>EM_S_PROFITNOTICE_FORECASTT</stp>
        <stp>2</stp>
        <stp>600210.SH</stp>
        <stp>6/30/2016</stp>
        <tr r="F1955" s="5"/>
      </tp>
      <tp>
        <v>120000000</v>
        <stp/>
        <stp>EM_S_PROFITNOTICE_FORECASTT</stp>
        <stp>2</stp>
        <stp>600310.SH</stp>
        <stp>6/30/2016</stp>
        <tr r="F2042" s="5"/>
      </tp>
      <tp t="s">
        <v/>
        <stp/>
        <stp>EM_S_PROFITNOTICE_FORECASTT</stp>
        <stp>2</stp>
        <stp>600010.SH</stp>
        <stp>6/30/2016</stp>
        <tr r="F1787" s="5"/>
      </tp>
      <tp t="s">
        <v/>
        <stp/>
        <stp>EM_S_PROFITNOTICE_FORECASTT</stp>
        <stp>2</stp>
        <stp>600110.SH</stp>
        <stp>6/30/2016</stp>
        <tr r="F1868" s="5"/>
      </tp>
      <tp t="s">
        <v/>
        <stp/>
        <stp>EM_S_PROFITNOTICE_FORECASTT</stp>
        <stp>2</stp>
        <stp>600610.SH</stp>
        <stp>6/30/2016</stp>
        <tr r="F2282" s="5"/>
      </tp>
      <tp t="s">
        <v/>
        <stp/>
        <stp>EM_S_PROFITNOTICE_FORECASTT</stp>
        <stp>2</stp>
        <stp>600710.SH</stp>
        <stp>6/30/2016</stp>
        <tr r="F2370" s="5"/>
      </tp>
      <tp t="s">
        <v/>
        <stp/>
        <stp>EM_S_PROFITNOTICE_FORECASTT</stp>
        <stp>2</stp>
        <stp>600410.SH</stp>
        <stp>6/30/2016</stp>
        <tr r="F2126" s="5"/>
      </tp>
      <tp t="s">
        <v/>
        <stp/>
        <stp>EM_S_PROFITNOTICE_FORECASTT</stp>
        <stp>2</stp>
        <stp>600510.SH</stp>
        <stp>6/30/2016</stp>
        <tr r="F2194" s="5"/>
      </tp>
      <tp t="s">
        <v/>
        <stp/>
        <stp>EM_S_PROFITNOTICE_FORECASTT</stp>
        <stp>2</stp>
        <stp>600810.SH</stp>
        <stp>6/30/2016</stp>
        <tr r="F2464" s="5"/>
      </tp>
      <tp t="s">
        <v/>
        <stp/>
        <stp>EM_S_PROFITNOTICE_FORECASTT</stp>
        <stp>2</stp>
        <stp>603010.SH</stp>
        <stp>6/30/2016</stp>
        <tr r="F2736" s="5"/>
      </tp>
      <tp t="s">
        <v/>
        <stp/>
        <stp>EM_S_PROFITNOTICE_FORECASTT</stp>
        <stp>2</stp>
        <stp>601313.SH</stp>
        <stp>6/30/2016</stp>
        <tr r="F2642" s="5"/>
      </tp>
      <tp t="s">
        <v/>
        <stp/>
        <stp>EM_S_PROFITNOTICE_FORECASTT</stp>
        <stp>2</stp>
        <stp>601113.SH</stp>
        <stp>6/30/2016</stp>
        <tr r="F2610" s="5"/>
      </tp>
      <tp t="s">
        <v/>
        <stp/>
        <stp>EM_S_PROFITNOTICE_FORECASTT</stp>
        <stp>2</stp>
        <stp>600213.SH</stp>
        <stp>6/30/2016</stp>
        <tr r="F1958" s="5"/>
      </tp>
      <tp t="s">
        <v/>
        <stp/>
        <stp>EM_S_PROFITNOTICE_FORECASTT</stp>
        <stp>2</stp>
        <stp>600313.SH</stp>
        <stp>6/30/2016</stp>
        <tr r="F2045" s="5"/>
      </tp>
      <tp t="s">
        <v/>
        <stp/>
        <stp>EM_S_PROFITNOTICE_FORECASTT</stp>
        <stp>2</stp>
        <stp>600113.SH</stp>
        <stp>6/30/2016</stp>
        <tr r="F1871" s="5"/>
      </tp>
      <tp t="s">
        <v/>
        <stp/>
        <stp>EM_S_PROFITNOTICE_FORECASTT</stp>
        <stp>2</stp>
        <stp>600613.SH</stp>
        <stp>6/30/2016</stp>
        <tr r="F2285" s="5"/>
      </tp>
      <tp t="s">
        <v/>
        <stp/>
        <stp>EM_S_PROFITNOTICE_FORECASTT</stp>
        <stp>2</stp>
        <stp>600713.SH</stp>
        <stp>6/30/2016</stp>
        <tr r="F2373" s="5"/>
      </tp>
      <tp t="s">
        <v/>
        <stp/>
        <stp>EM_S_PROFITNOTICE_FORECASTT</stp>
        <stp>2</stp>
        <stp>600513.SH</stp>
        <stp>6/30/2016</stp>
        <tr r="F2197" s="5"/>
      </tp>
      <tp>
        <v>880000000</v>
        <stp/>
        <stp>EM_S_PROFITNOTICE_FORECASTT</stp>
        <stp>2</stp>
        <stp>601012.SH</stp>
        <stp>6/30/2016</stp>
        <tr r="F2592" s="5"/>
      </tp>
      <tp t="s">
        <v/>
        <stp/>
        <stp>EM_S_PROFITNOTICE_FORECASTT</stp>
        <stp>2</stp>
        <stp>600212.SH</stp>
        <stp>6/30/2016</stp>
        <tr r="F1957" s="5"/>
      </tp>
      <tp t="s">
        <v/>
        <stp/>
        <stp>EM_S_PROFITNOTICE_FORECASTT</stp>
        <stp>2</stp>
        <stp>600312.SH</stp>
        <stp>6/30/2016</stp>
        <tr r="F2044" s="5"/>
      </tp>
      <tp t="s">
        <v/>
        <stp/>
        <stp>EM_S_PROFITNOTICE_FORECASTT</stp>
        <stp>2</stp>
        <stp>600012.SH</stp>
        <stp>6/30/2016</stp>
        <tr r="F1789" s="5"/>
      </tp>
      <tp t="s">
        <v/>
        <stp/>
        <stp>EM_S_PROFITNOTICE_FORECASTT</stp>
        <stp>2</stp>
        <stp>600112.SH</stp>
        <stp>6/30/2016</stp>
        <tr r="F1870" s="5"/>
      </tp>
      <tp t="s">
        <v/>
        <stp/>
        <stp>EM_S_PROFITNOTICE_FORECASTT</stp>
        <stp>2</stp>
        <stp>600612.SH</stp>
        <stp>6/30/2016</stp>
        <tr r="F2284" s="5"/>
      </tp>
      <tp t="s">
        <v/>
        <stp/>
        <stp>EM_S_PROFITNOTICE_FORECASTT</stp>
        <stp>2</stp>
        <stp>600712.SH</stp>
        <stp>6/30/2016</stp>
        <tr r="F2372" s="5"/>
      </tp>
      <tp t="s">
        <v/>
        <stp/>
        <stp>EM_S_PROFITNOTICE_FORECASTT</stp>
        <stp>2</stp>
        <stp>600512.SH</stp>
        <stp>6/30/2016</stp>
        <tr r="F2196" s="5"/>
      </tp>
      <tp t="s">
        <v/>
        <stp/>
        <stp>EM_S_PROFITNOTICE_FORECASTT</stp>
        <stp>2</stp>
        <stp>600812.SH</stp>
        <stp>6/30/2016</stp>
        <tr r="F2466" s="5"/>
      </tp>
      <tp t="s">
        <v/>
        <stp/>
        <stp>EM_S_PROFITNOTICE_FORECASTT</stp>
        <stp>2</stp>
        <stp>603012.SH</stp>
        <stp>6/30/2016</stp>
        <tr r="F2738" s="5"/>
      </tp>
      <tp t="s">
        <v/>
        <stp/>
        <stp>EM_S_PROFITNOTICE_FORECASTT</stp>
        <stp>2</stp>
        <stp>601015.SH</stp>
        <stp>6/30/2016</stp>
        <tr r="F2593" s="5"/>
      </tp>
      <tp t="s">
        <v/>
        <stp/>
        <stp>EM_S_PROFITNOTICE_FORECASTT</stp>
        <stp>2</stp>
        <stp>601515.SH</stp>
        <stp>6/30/2016</stp>
        <tr r="F2654" s="5"/>
      </tp>
      <tp t="s">
        <v/>
        <stp/>
        <stp>EM_S_PROFITNOTICE_FORECASTT</stp>
        <stp>2</stp>
        <stp>600215.SH</stp>
        <stp>6/30/2016</stp>
        <tr r="F1959" s="5"/>
      </tp>
      <tp t="s">
        <v/>
        <stp/>
        <stp>EM_S_PROFITNOTICE_FORECASTT</stp>
        <stp>2</stp>
        <stp>600315.SH</stp>
        <stp>6/30/2016</stp>
        <tr r="F2046" s="5"/>
      </tp>
      <tp t="s">
        <v/>
        <stp/>
        <stp>EM_S_PROFITNOTICE_FORECASTT</stp>
        <stp>2</stp>
        <stp>600015.SH</stp>
        <stp>6/30/2016</stp>
        <tr r="F1790" s="5"/>
      </tp>
      <tp t="s">
        <v/>
        <stp/>
        <stp>EM_S_PROFITNOTICE_FORECASTT</stp>
        <stp>2</stp>
        <stp>600115.SH</stp>
        <stp>6/30/2016</stp>
        <tr r="F1873" s="5"/>
      </tp>
      <tp t="s">
        <v/>
        <stp/>
        <stp>EM_S_PROFITNOTICE_FORECASTT</stp>
        <stp>2</stp>
        <stp>600615.SH</stp>
        <stp>6/30/2016</stp>
        <tr r="F2287" s="5"/>
      </tp>
      <tp t="s">
        <v/>
        <stp/>
        <stp>EM_S_PROFITNOTICE_FORECASTT</stp>
        <stp>2</stp>
        <stp>600715.SH</stp>
        <stp>6/30/2016</stp>
        <tr r="F2375" s="5"/>
      </tp>
      <tp t="s">
        <v/>
        <stp/>
        <stp>EM_S_PROFITNOTICE_FORECASTT</stp>
        <stp>2</stp>
        <stp>600415.SH</stp>
        <stp>6/30/2016</stp>
        <tr r="F2127" s="5"/>
      </tp>
      <tp t="s">
        <v/>
        <stp/>
        <stp>EM_S_PROFITNOTICE_FORECASTT</stp>
        <stp>2</stp>
        <stp>600515.SH</stp>
        <stp>6/30/2016</stp>
        <tr r="F2198" s="5"/>
      </tp>
      <tp t="s">
        <v/>
        <stp/>
        <stp>EM_S_PROFITNOTICE_FORECASTT</stp>
        <stp>2</stp>
        <stp>600815.SH</stp>
        <stp>6/30/2016</stp>
        <tr r="F2468" s="5"/>
      </tp>
      <tp t="s">
        <v/>
        <stp/>
        <stp>EM_S_PROFITNOTICE_FORECASTT</stp>
        <stp>2</stp>
        <stp>603315.SH</stp>
        <stp>6/30/2016</stp>
        <tr r="F2790" s="5"/>
      </tp>
      <tp t="s">
        <v/>
        <stp/>
        <stp>EM_S_PROFITNOTICE_FORECASTT</stp>
        <stp>2</stp>
        <stp>603015.SH</stp>
        <stp>6/30/2016</stp>
        <tr r="F2739" s="5"/>
      </tp>
      <tp t="s">
        <v/>
        <stp/>
        <stp>EM_S_PROFITNOTICE_FORECASTT</stp>
        <stp>2</stp>
        <stp>600114.SH</stp>
        <stp>6/30/2016</stp>
        <tr r="F1872" s="5"/>
      </tp>
      <tp t="s">
        <v/>
        <stp/>
        <stp>EM_S_PROFITNOTICE_FORECASTT</stp>
        <stp>2</stp>
        <stp>600614.SH</stp>
        <stp>6/30/2016</stp>
        <tr r="F2286" s="5"/>
      </tp>
      <tp t="s">
        <v/>
        <stp/>
        <stp>EM_S_PROFITNOTICE_FORECASTT</stp>
        <stp>2</stp>
        <stp>600714.SH</stp>
        <stp>6/30/2016</stp>
        <tr r="F2374" s="5"/>
      </tp>
      <tp t="s">
        <v/>
        <stp/>
        <stp>EM_S_PROFITNOTICE_FORECASTT</stp>
        <stp>2</stp>
        <stp>600814.SH</stp>
        <stp>6/30/2016</stp>
        <tr r="F2467" s="5"/>
      </tp>
      <tp t="s">
        <v/>
        <stp/>
        <stp>EM_S_PROFITNOTICE_FORECASTT</stp>
        <stp>2</stp>
        <stp>601117.SH</stp>
        <stp>6/30/2016</stp>
        <tr r="F2612" s="5"/>
      </tp>
      <tp t="s">
        <v/>
        <stp/>
        <stp>EM_S_PROFITNOTICE_FORECASTT</stp>
        <stp>2</stp>
        <stp>601717.SH</stp>
        <stp>6/30/2016</stp>
        <tr r="F2683" s="5"/>
      </tp>
      <tp t="s">
        <v/>
        <stp/>
        <stp>EM_S_PROFITNOTICE_FORECASTT</stp>
        <stp>2</stp>
        <stp>600217.SH</stp>
        <stp>6/30/2016</stp>
        <tr r="F1961" s="5"/>
      </tp>
      <tp t="s">
        <v/>
        <stp/>
        <stp>EM_S_PROFITNOTICE_FORECASTT</stp>
        <stp>2</stp>
        <stp>600317.SH</stp>
        <stp>6/30/2016</stp>
        <tr r="F2048" s="5"/>
      </tp>
      <tp t="s">
        <v/>
        <stp/>
        <stp>EM_S_PROFITNOTICE_FORECASTT</stp>
        <stp>2</stp>
        <stp>600017.SH</stp>
        <stp>6/30/2016</stp>
        <tr r="F1792" s="5"/>
      </tp>
      <tp t="s">
        <v/>
        <stp/>
        <stp>EM_S_PROFITNOTICE_FORECASTT</stp>
        <stp>2</stp>
        <stp>600117.SH</stp>
        <stp>6/30/2016</stp>
        <tr r="F1875" s="5"/>
      </tp>
      <tp t="s">
        <v/>
        <stp/>
        <stp>EM_S_PROFITNOTICE_FORECASTT</stp>
        <stp>2</stp>
        <stp>600617.SH</stp>
        <stp>6/30/2016</stp>
        <tr r="F2289" s="5"/>
      </tp>
      <tp t="s">
        <v/>
        <stp/>
        <stp>EM_S_PROFITNOTICE_FORECASTT</stp>
        <stp>2</stp>
        <stp>600717.SH</stp>
        <stp>6/30/2016</stp>
        <tr r="F2377" s="5"/>
      </tp>
      <tp t="s">
        <v/>
        <stp/>
        <stp>EM_S_PROFITNOTICE_FORECASTT</stp>
        <stp>2</stp>
        <stp>600517.SH</stp>
        <stp>6/30/2016</stp>
        <tr r="F2200" s="5"/>
      </tp>
      <tp t="s">
        <v/>
        <stp/>
        <stp>EM_S_PROFITNOTICE_FORECASTT</stp>
        <stp>2</stp>
        <stp>600817.SH</stp>
        <stp>6/30/2016</stp>
        <tr r="F2470" s="5"/>
      </tp>
      <tp t="s">
        <v/>
        <stp/>
        <stp>EM_S_PROFITNOTICE_FORECASTT</stp>
        <stp>2</stp>
        <stp>600917.SH</stp>
        <stp>6/30/2016</stp>
        <tr r="F2547" s="5"/>
      </tp>
      <tp t="s">
        <v/>
        <stp/>
        <stp>EM_S_PROFITNOTICE_FORECASTT</stp>
        <stp>2</stp>
        <stp>603017.SH</stp>
        <stp>6/30/2016</stp>
        <tr r="F2741" s="5"/>
      </tp>
      <tp t="s">
        <v/>
        <stp/>
        <stp>EM_S_PROFITNOTICE_FORECASTT</stp>
        <stp>2</stp>
        <stp>603117.SH</stp>
        <stp>6/30/2016</stp>
        <tr r="F2765" s="5"/>
      </tp>
      <tp t="s">
        <v/>
        <stp/>
        <stp>EM_S_PROFITNOTICE_FORECASTT</stp>
        <stp>2</stp>
        <stp>601216.SH</stp>
        <stp>6/30/2016</stp>
        <tr r="F2631" s="5"/>
      </tp>
      <tp t="s">
        <v/>
        <stp/>
        <stp>EM_S_PROFITNOTICE_FORECASTT</stp>
        <stp>2</stp>
        <stp>601016.SH</stp>
        <stp>6/30/2016</stp>
        <tr r="F2594" s="5"/>
      </tp>
      <tp t="s">
        <v/>
        <stp/>
        <stp>EM_S_PROFITNOTICE_FORECASTT</stp>
        <stp>2</stp>
        <stp>601116.SH</stp>
        <stp>6/30/2016</stp>
        <tr r="F2611" s="5"/>
      </tp>
      <tp t="s">
        <v/>
        <stp/>
        <stp>EM_S_PROFITNOTICE_FORECASTT</stp>
        <stp>2</stp>
        <stp>601616.SH</stp>
        <stp>6/30/2016</stp>
        <tr r="F2669" s="5"/>
      </tp>
      <tp t="s">
        <v/>
        <stp/>
        <stp>EM_S_PROFITNOTICE_FORECASTT</stp>
        <stp>2</stp>
        <stp>600216.SH</stp>
        <stp>6/30/2016</stp>
        <tr r="F1960" s="5"/>
      </tp>
      <tp t="s">
        <v/>
        <stp/>
        <stp>EM_S_PROFITNOTICE_FORECASTT</stp>
        <stp>2</stp>
        <stp>600316.SH</stp>
        <stp>6/30/2016</stp>
        <tr r="F2047" s="5"/>
      </tp>
      <tp t="s">
        <v/>
        <stp/>
        <stp>EM_S_PROFITNOTICE_FORECASTT</stp>
        <stp>2</stp>
        <stp>600016.SH</stp>
        <stp>6/30/2016</stp>
        <tr r="F1791" s="5"/>
      </tp>
      <tp t="s">
        <v/>
        <stp/>
        <stp>EM_S_PROFITNOTICE_FORECASTT</stp>
        <stp>2</stp>
        <stp>600116.SH</stp>
        <stp>6/30/2016</stp>
        <tr r="F1874" s="5"/>
      </tp>
      <tp t="s">
        <v/>
        <stp/>
        <stp>EM_S_PROFITNOTICE_FORECASTT</stp>
        <stp>2</stp>
        <stp>600616.SH</stp>
        <stp>6/30/2016</stp>
        <tr r="F2288" s="5"/>
      </tp>
      <tp t="s">
        <v/>
        <stp/>
        <stp>EM_S_PROFITNOTICE_FORECASTT</stp>
        <stp>2</stp>
        <stp>600716.SH</stp>
        <stp>6/30/2016</stp>
        <tr r="F2376" s="5"/>
      </tp>
      <tp>
        <v>78000000</v>
        <stp/>
        <stp>EM_S_PROFITNOTICE_FORECASTT</stp>
        <stp>2</stp>
        <stp>600416.SH</stp>
        <stp>6/30/2016</stp>
        <tr r="F2128" s="5"/>
      </tp>
      <tp t="s">
        <v/>
        <stp/>
        <stp>EM_S_PROFITNOTICE_FORECASTT</stp>
        <stp>2</stp>
        <stp>600516.SH</stp>
        <stp>6/30/2016</stp>
        <tr r="F2199" s="5"/>
      </tp>
      <tp t="s">
        <v/>
        <stp/>
        <stp>EM_S_PROFITNOTICE_FORECASTT</stp>
        <stp>2</stp>
        <stp>600816.SH</stp>
        <stp>6/30/2016</stp>
        <tr r="F2469" s="5"/>
      </tp>
      <tp t="s">
        <v/>
        <stp/>
        <stp>EM_S_PROFITNOTICE_FORECASTT</stp>
        <stp>2</stp>
        <stp>603016.SH</stp>
        <stp>6/30/2016</stp>
        <tr r="F2740" s="5"/>
      </tp>
      <tp t="s">
        <v/>
        <stp/>
        <stp>EM_S_PROFITNOTICE_FORECASTT</stp>
        <stp>2</stp>
        <stp>603116.SH</stp>
        <stp>6/30/2016</stp>
        <tr r="F2764" s="5"/>
      </tp>
      <tp>
        <v>-30000000</v>
        <stp/>
        <stp>EM_S_PROFITNOTICE_FORECASTT</stp>
        <stp>2</stp>
        <stp>603616.SH</stp>
        <stp>6/30/2016</stp>
        <tr r="F2824" s="5"/>
      </tp>
      <tp t="s">
        <v/>
        <stp/>
        <stp>EM_S_PROFITNOTICE_FORECASTT</stp>
        <stp>2</stp>
        <stp>601369.SH</stp>
        <stp>6/30/2016</stp>
        <tr r="F2649" s="5"/>
      </tp>
      <tp t="s">
        <v/>
        <stp/>
        <stp>EM_S_PROFITNOTICE_FORECASTT</stp>
        <stp>2</stp>
        <stp>601069.SH</stp>
        <stp>6/30/2016</stp>
        <tr r="F2601" s="5"/>
      </tp>
      <tp t="s">
        <v/>
        <stp/>
        <stp>EM_S_PROFITNOTICE_FORECASTT</stp>
        <stp>2</stp>
        <stp>601169.SH</stp>
        <stp>6/30/2016</stp>
        <tr r="F2622" s="5"/>
      </tp>
      <tp t="s">
        <v/>
        <stp/>
        <stp>EM_S_PROFITNOTICE_FORECASTT</stp>
        <stp>2</stp>
        <stp>601669.SH</stp>
        <stp>6/30/2016</stp>
        <tr r="F2676" s="5"/>
      </tp>
      <tp t="s">
        <v/>
        <stp/>
        <stp>EM_S_PROFITNOTICE_FORECASTT</stp>
        <stp>2</stp>
        <stp>601969.SH</stp>
        <stp>6/30/2016</stp>
        <tr r="F2719" s="5"/>
      </tp>
      <tp>
        <v>36635000</v>
        <stp/>
        <stp>EM_S_PROFITNOTICE_FORECASTL</stp>
        <stp>2</stp>
        <stp>300299.SZ</stp>
        <stp>6/30/2016</stp>
        <tr r="G1560" s="5"/>
      </tp>
      <tp t="s">
        <v/>
        <stp/>
        <stp>EM_S_PROFITNOTICE_FORECASTT</stp>
        <stp>2</stp>
        <stp>600269.SH</stp>
        <stp>6/30/2016</stp>
        <tr r="F2006" s="5"/>
      </tp>
      <tp>
        <v>18967300</v>
        <stp/>
        <stp>EM_S_PROFITNOTICE_FORECASTL</stp>
        <stp>2</stp>
        <stp>300399.SZ</stp>
        <stp>6/30/2016</stp>
        <tr r="G1659" s="5"/>
      </tp>
      <tp t="s">
        <v/>
        <stp/>
        <stp>EM_S_PROFITNOTICE_FORECASTT</stp>
        <stp>2</stp>
        <stp>600369.SH</stp>
        <stp>6/30/2016</stp>
        <tr r="F2091" s="5"/>
      </tp>
      <tp>
        <v>2000000</v>
        <stp/>
        <stp>EM_S_PROFITNOTICE_FORECASTL</stp>
        <stp>2</stp>
        <stp>300099.SZ</stp>
        <stp>6/30/2016</stp>
        <tr r="G1361" s="5"/>
      </tp>
      <tp t="s">
        <v/>
        <stp/>
        <stp>EM_S_PROFITNOTICE_FORECASTT</stp>
        <stp>2</stp>
        <stp>600069.SH</stp>
        <stp>6/30/2016</stp>
        <tr r="F1830" s="5"/>
      </tp>
      <tp>
        <v>107620000</v>
        <stp/>
        <stp>EM_S_PROFITNOTICE_FORECASTL</stp>
        <stp>2</stp>
        <stp>300199.SZ</stp>
        <stp>6/30/2016</stp>
        <tr r="G1460" s="5"/>
      </tp>
      <tp t="s">
        <v/>
        <stp/>
        <stp>EM_S_PROFITNOTICE_FORECASTT</stp>
        <stp>2</stp>
        <stp>600169.SH</stp>
        <stp>6/30/2016</stp>
        <tr r="F1919" s="5"/>
      </tp>
      <tp t="s">
        <v/>
        <stp/>
        <stp>EM_S_PROFITNOTICE_FORECASTT</stp>
        <stp>2</stp>
        <stp>600769.SH</stp>
        <stp>6/30/2016</stp>
        <tr r="F2427" s="5"/>
      </tp>
      <tp>
        <v>16000000</v>
        <stp/>
        <stp>EM_S_PROFITNOTICE_FORECASTL</stp>
        <stp>2</stp>
        <stp>300499.SZ</stp>
        <stp>6/30/2016</stp>
        <tr r="G1758" s="5"/>
      </tp>
      <tp t="s">
        <v/>
        <stp/>
        <stp>EM_S_PROFITNOTICE_FORECASTT</stp>
        <stp>2</stp>
        <stp>600469.SH</stp>
        <stp>6/30/2016</stp>
        <tr r="F2161" s="5"/>
      </tp>
      <tp t="s">
        <v/>
        <stp/>
        <stp>EM_S_PROFITNOTICE_FORECASTT</stp>
        <stp>2</stp>
        <stp>600569.SH</stp>
        <stp>6/30/2016</stp>
        <tr r="F2244" s="5"/>
      </tp>
      <tp t="s">
        <v/>
        <stp/>
        <stp>EM_S_PROFITNOTICE_FORECASTT</stp>
        <stp>2</stp>
        <stp>600869.SH</stp>
        <stp>6/30/2016</stp>
        <tr r="F2517" s="5"/>
      </tp>
      <tp t="s">
        <v/>
        <stp/>
        <stp>EM_S_PROFITNOTICE_FORECASTT</stp>
        <stp>2</stp>
        <stp>600969.SH</stp>
        <stp>6/30/2016</stp>
        <tr r="F2557" s="5"/>
      </tp>
      <tp t="s">
        <v/>
        <stp/>
        <stp>EM_S_PROFITNOTICE_FORECASTT</stp>
        <stp>2</stp>
        <stp>603369.SH</stp>
        <stp>6/30/2016</stp>
        <tr r="F2799" s="5"/>
      </tp>
      <tp t="s">
        <v/>
        <stp/>
        <stp>EM_S_PROFITNOTICE_FORECASTT</stp>
        <stp>2</stp>
        <stp>603069.SH</stp>
        <stp>6/30/2016</stp>
        <tr r="F2755" s="5"/>
      </tp>
      <tp t="s">
        <v/>
        <stp/>
        <stp>EM_S_PROFITNOTICE_FORECASTT</stp>
        <stp>2</stp>
        <stp>603169.SH</stp>
        <stp>6/30/2016</stp>
        <tr r="F2775" s="5"/>
      </tp>
      <tp t="s">
        <v/>
        <stp/>
        <stp>EM_S_PROFITNOTICE_FORECASTT</stp>
        <stp>2</stp>
        <stp>603669.SH</stp>
        <stp>6/30/2016</stp>
        <tr r="F2827" s="5"/>
      </tp>
      <tp t="s">
        <v/>
        <stp/>
        <stp>EM_S_PROFITNOTICE_FORECASTT</stp>
        <stp>2</stp>
        <stp>603869.SH</stp>
        <stp>6/30/2016</stp>
        <tr r="F2857" s="5"/>
      </tp>
      <tp t="s">
        <v/>
        <stp/>
        <stp>EM_S_PROFITNOTICE_FORECASTT</stp>
        <stp>2</stp>
        <stp>603969.SH</stp>
        <stp>6/30/2016</stp>
        <tr r="F2872" s="5"/>
      </tp>
      <tp t="s">
        <v/>
        <stp/>
        <stp>EM_S_PROFITNOTICE_FORECASTT</stp>
        <stp>2</stp>
        <stp>601368.SH</stp>
        <stp>6/30/2016</stp>
        <tr r="F2648" s="5"/>
      </tp>
      <tp t="s">
        <v/>
        <stp/>
        <stp>EM_S_PROFITNOTICE_FORECASTT</stp>
        <stp>2</stp>
        <stp>601168.SH</stp>
        <stp>6/30/2016</stp>
        <tr r="F2621" s="5"/>
      </tp>
      <tp t="s">
        <v/>
        <stp/>
        <stp>EM_S_PROFITNOTICE_FORECASTT</stp>
        <stp>2</stp>
        <stp>601668.SH</stp>
        <stp>6/30/2016</stp>
        <tr r="F2675" s="5"/>
      </tp>
      <tp>
        <v>-9580000</v>
        <stp/>
        <stp>EM_S_PROFITNOTICE_FORECASTT</stp>
        <stp>2</stp>
        <stp>601968.SH</stp>
        <stp>6/30/2016</stp>
        <tr r="F2718" s="5"/>
      </tp>
      <tp>
        <v>45028200</v>
        <stp/>
        <stp>EM_S_PROFITNOTICE_FORECASTL</stp>
        <stp>2</stp>
        <stp>300298.SZ</stp>
        <stp>6/30/2016</stp>
        <tr r="G1559" s="5"/>
      </tp>
      <tp t="s">
        <v/>
        <stp/>
        <stp>EM_S_PROFITNOTICE_FORECASTT</stp>
        <stp>2</stp>
        <stp>600268.SH</stp>
        <stp>6/30/2016</stp>
        <tr r="F2005" s="5"/>
      </tp>
      <tp>
        <v>31049700</v>
        <stp/>
        <stp>EM_S_PROFITNOTICE_FORECASTL</stp>
        <stp>2</stp>
        <stp>300398.SZ</stp>
        <stp>6/30/2016</stp>
        <tr r="G1658" s="5"/>
      </tp>
      <tp t="s">
        <v/>
        <stp/>
        <stp>EM_S_PROFITNOTICE_FORECASTT</stp>
        <stp>2</stp>
        <stp>600368.SH</stp>
        <stp>6/30/2016</stp>
        <tr r="F2090" s="5"/>
      </tp>
      <tp>
        <v>125000000</v>
        <stp/>
        <stp>EM_S_PROFITNOTICE_FORECASTL</stp>
        <stp>2</stp>
        <stp>300098.SZ</stp>
        <stp>6/30/2016</stp>
        <tr r="G1360" s="5"/>
      </tp>
      <tp t="s">
        <v/>
        <stp/>
        <stp>EM_S_PROFITNOTICE_FORECASTT</stp>
        <stp>2</stp>
        <stp>600068.SH</stp>
        <stp>6/30/2016</stp>
        <tr r="F1829" s="5"/>
      </tp>
      <tp>
        <v>20228800</v>
        <stp/>
        <stp>EM_S_PROFITNOTICE_FORECASTL</stp>
        <stp>2</stp>
        <stp>300198.SZ</stp>
        <stp>6/30/2016</stp>
        <tr r="G1459" s="5"/>
      </tp>
      <tp t="s">
        <v/>
        <stp/>
        <stp>EM_S_PROFITNOTICE_FORECASTT</stp>
        <stp>2</stp>
        <stp>600168.SH</stp>
        <stp>6/30/2016</stp>
        <tr r="F1918" s="5"/>
      </tp>
      <tp t="s">
        <v/>
        <stp/>
        <stp>EM_S_PROFITNOTICE_FORECASTT</stp>
        <stp>2</stp>
        <stp>600668.SH</stp>
        <stp>6/30/2016</stp>
        <tr r="F2333" s="5"/>
      </tp>
      <tp t="s">
        <v/>
        <stp/>
        <stp>EM_S_PROFITNOTICE_FORECASTT</stp>
        <stp>2</stp>
        <stp>600768.SH</stp>
        <stp>6/30/2016</stp>
        <tr r="F2426" s="5"/>
      </tp>
      <tp>
        <v>6973000000</v>
        <stp/>
        <stp>EM_S_PROFITNOTICE_FORECASTL</stp>
        <stp>2</stp>
        <stp>300498.SZ</stp>
        <stp>6/30/2016</stp>
        <tr r="G1757" s="5"/>
      </tp>
      <tp t="s">
        <v/>
        <stp/>
        <stp>EM_S_PROFITNOTICE_FORECASTT</stp>
        <stp>2</stp>
        <stp>600468.SH</stp>
        <stp>6/30/2016</stp>
        <tr r="F2160" s="5"/>
      </tp>
      <tp t="s">
        <v/>
        <stp/>
        <stp>EM_S_PROFITNOTICE_FORECASTT</stp>
        <stp>2</stp>
        <stp>600568.SH</stp>
        <stp>6/30/2016</stp>
        <tr r="F2243" s="5"/>
      </tp>
      <tp t="s">
        <v/>
        <stp/>
        <stp>EM_S_PROFITNOTICE_FORECASTT</stp>
        <stp>2</stp>
        <stp>600868.SH</stp>
        <stp>6/30/2016</stp>
        <tr r="F2516" s="5"/>
      </tp>
      <tp t="s">
        <v/>
        <stp/>
        <stp>EM_S_PROFITNOTICE_FORECASTT</stp>
        <stp>2</stp>
        <stp>603268.SH</stp>
        <stp>6/30/2016</stp>
        <tr r="F2782" s="5"/>
      </tp>
      <tp t="s">
        <v/>
        <stp/>
        <stp>EM_S_PROFITNOTICE_FORECASTT</stp>
        <stp>2</stp>
        <stp>603368.SH</stp>
        <stp>6/30/2016</stp>
        <tr r="F2798" s="5"/>
      </tp>
      <tp t="s">
        <v/>
        <stp/>
        <stp>EM_S_PROFITNOTICE_FORECASTT</stp>
        <stp>2</stp>
        <stp>603168.SH</stp>
        <stp>6/30/2016</stp>
        <tr r="F2774" s="5"/>
      </tp>
      <tp t="s">
        <v/>
        <stp/>
        <stp>EM_S_PROFITNOTICE_FORECASTT</stp>
        <stp>2</stp>
        <stp>603568.SH</stp>
        <stp>6/30/2016</stp>
        <tr r="F2813" s="5"/>
      </tp>
      <tp t="s">
        <v/>
        <stp/>
        <stp>EM_S_PROFITNOTICE_FORECASTT</stp>
        <stp>2</stp>
        <stp>603868.SH</stp>
        <stp>6/30/2016</stp>
        <tr r="F2856" s="5"/>
      </tp>
      <tp t="s">
        <v/>
        <stp/>
        <stp>EM_S_PROFITNOTICE_FORECASTT</stp>
        <stp>2</stp>
        <stp>603968.SH</stp>
        <stp>6/30/2016</stp>
        <tr r="F2871" s="5"/>
      </tp>
      <tp>
        <v>74845000</v>
        <stp/>
        <stp>EM_S_PROFITNOTICE_FORECASTL</stp>
        <stp>2</stp>
        <stp>300291.SZ</stp>
        <stp>6/30/2016</stp>
        <tr r="G1552" s="5"/>
      </tp>
      <tp t="s">
        <v/>
        <stp/>
        <stp>EM_S_PROFITNOTICE_FORECASTT</stp>
        <stp>2</stp>
        <stp>600261.SH</stp>
        <stp>6/30/2016</stp>
        <tr r="F2000" s="5"/>
      </tp>
      <tp>
        <v>1675100</v>
        <stp/>
        <stp>EM_S_PROFITNOTICE_FORECASTL</stp>
        <stp>2</stp>
        <stp>300391.SZ</stp>
        <stp>6/30/2016</stp>
        <tr r="G1651" s="5"/>
      </tp>
      <tp t="s">
        <v/>
        <stp/>
        <stp>EM_S_PROFITNOTICE_FORECASTT</stp>
        <stp>2</stp>
        <stp>600361.SH</stp>
        <stp>6/30/2016</stp>
        <tr r="F2084" s="5"/>
      </tp>
      <tp>
        <v>35000000</v>
        <stp/>
        <stp>EM_S_PROFITNOTICE_FORECASTL</stp>
        <stp>2</stp>
        <stp>300091.SZ</stp>
        <stp>6/30/2016</stp>
        <tr r="G1353" s="5"/>
      </tp>
      <tp t="s">
        <v/>
        <stp/>
        <stp>EM_S_PROFITNOTICE_FORECASTT</stp>
        <stp>2</stp>
        <stp>600061.SH</stp>
        <stp>6/30/2016</stp>
        <tr r="F1823" s="5"/>
      </tp>
      <tp>
        <v>6020000</v>
        <stp/>
        <stp>EM_S_PROFITNOTICE_FORECASTL</stp>
        <stp>2</stp>
        <stp>300191.SZ</stp>
        <stp>6/30/2016</stp>
        <tr r="G1452" s="5"/>
      </tp>
      <tp t="s">
        <v/>
        <stp/>
        <stp>EM_S_PROFITNOTICE_FORECASTT</stp>
        <stp>2</stp>
        <stp>600161.SH</stp>
        <stp>6/30/2016</stp>
        <tr r="F1912" s="5"/>
      </tp>
      <tp t="s">
        <v/>
        <stp/>
        <stp>EM_S_PROFITNOTICE_FORECASTT</stp>
        <stp>2</stp>
        <stp>600661.SH</stp>
        <stp>6/30/2016</stp>
        <tr r="F2326" s="5"/>
      </tp>
      <tp t="s">
        <v/>
        <stp/>
        <stp>EM_S_PROFITNOTICE_FORECASTT</stp>
        <stp>2</stp>
        <stp>600761.SH</stp>
        <stp>6/30/2016</stp>
        <tr r="F2420" s="5"/>
      </tp>
      <tp>
        <v>17986200</v>
        <stp/>
        <stp>EM_S_PROFITNOTICE_FORECASTL</stp>
        <stp>2</stp>
        <stp>300491.SZ</stp>
        <stp>6/30/2016</stp>
        <tr r="G1750" s="5"/>
      </tp>
      <tp t="s">
        <v/>
        <stp/>
        <stp>EM_S_PROFITNOTICE_FORECASTT</stp>
        <stp>2</stp>
        <stp>600461.SH</stp>
        <stp>6/30/2016</stp>
        <tr r="F2155" s="5"/>
      </tp>
      <tp t="s">
        <v/>
        <stp/>
        <stp>EM_S_PROFITNOTICE_FORECASTT</stp>
        <stp>2</stp>
        <stp>600561.SH</stp>
        <stp>6/30/2016</stp>
        <tr r="F2237" s="5"/>
      </tp>
      <tp t="s">
        <v/>
        <stp/>
        <stp>EM_S_PROFITNOTICE_FORECASTT</stp>
        <stp>2</stp>
        <stp>600861.SH</stp>
        <stp>6/30/2016</stp>
        <tr r="F2509" s="5"/>
      </tp>
      <tp t="s">
        <v/>
        <stp/>
        <stp>EM_S_PROFITNOTICE_FORECASTT</stp>
        <stp>2</stp>
        <stp>600961.SH</stp>
        <stp>6/30/2016</stp>
        <tr r="F2551" s="5"/>
      </tp>
      <tp t="s">
        <v/>
        <stp/>
        <stp>EM_S_PROFITNOTICE_FORECASTT</stp>
        <stp>2</stp>
        <stp>603861.SH</stp>
        <stp>6/30/2016</stp>
        <tr r="F2854" s="5"/>
      </tp>
      <tp>
        <v>12376500</v>
        <stp/>
        <stp>EM_S_PROFITNOTICE_FORECASTL</stp>
        <stp>2</stp>
        <stp>300290.SZ</stp>
        <stp>6/30/2016</stp>
        <tr r="G1551" s="5"/>
      </tp>
      <tp t="s">
        <v/>
        <stp/>
        <stp>EM_S_PROFITNOTICE_FORECASTT</stp>
        <stp>2</stp>
        <stp>600260.SH</stp>
        <stp>6/30/2016</stp>
        <tr r="F1999" s="5"/>
      </tp>
      <tp>
        <v>9366200</v>
        <stp/>
        <stp>EM_S_PROFITNOTICE_FORECASTL</stp>
        <stp>2</stp>
        <stp>300390.SZ</stp>
        <stp>6/30/2016</stp>
        <tr r="G1650" s="5"/>
      </tp>
      <tp t="s">
        <v/>
        <stp/>
        <stp>EM_S_PROFITNOTICE_FORECASTT</stp>
        <stp>2</stp>
        <stp>600360.SH</stp>
        <stp>6/30/2016</stp>
        <tr r="F2083" s="5"/>
      </tp>
      <tp>
        <v>80000000</v>
        <stp/>
        <stp>EM_S_PROFITNOTICE_FORECASTL</stp>
        <stp>2</stp>
        <stp>300090.SZ</stp>
        <stp>6/30/2016</stp>
        <tr r="G1352" s="5"/>
      </tp>
      <tp t="s">
        <v/>
        <stp/>
        <stp>EM_S_PROFITNOTICE_FORECASTT</stp>
        <stp>2</stp>
        <stp>600060.SH</stp>
        <stp>6/30/2016</stp>
        <tr r="F1822" s="5"/>
      </tp>
      <tp>
        <v>45560000</v>
        <stp/>
        <stp>EM_S_PROFITNOTICE_FORECASTL</stp>
        <stp>2</stp>
        <stp>300190.SZ</stp>
        <stp>6/30/2016</stp>
        <tr r="G1451" s="5"/>
      </tp>
      <tp t="s">
        <v/>
        <stp/>
        <stp>EM_S_PROFITNOTICE_FORECASTT</stp>
        <stp>2</stp>
        <stp>600160.SH</stp>
        <stp>6/30/2016</stp>
        <tr r="F1911" s="5"/>
      </tp>
      <tp t="s">
        <v/>
        <stp/>
        <stp>EM_S_PROFITNOTICE_FORECASTT</stp>
        <stp>2</stp>
        <stp>600660.SH</stp>
        <stp>6/30/2016</stp>
        <tr r="F2325" s="5"/>
      </tp>
      <tp t="s">
        <v/>
        <stp/>
        <stp>EM_S_PROFITNOTICE_FORECASTT</stp>
        <stp>2</stp>
        <stp>600760.SH</stp>
        <stp>6/30/2016</stp>
        <tr r="F2419" s="5"/>
      </tp>
      <tp>
        <v>18420000</v>
        <stp/>
        <stp>EM_S_PROFITNOTICE_FORECASTL</stp>
        <stp>2</stp>
        <stp>300490.SZ</stp>
        <stp>6/30/2016</stp>
        <tr r="G1749" s="5"/>
      </tp>
      <tp t="s">
        <v/>
        <stp/>
        <stp>EM_S_PROFITNOTICE_FORECASTT</stp>
        <stp>2</stp>
        <stp>600460.SH</stp>
        <stp>6/30/2016</stp>
        <tr r="F2154" s="5"/>
      </tp>
      <tp t="s">
        <v/>
        <stp/>
        <stp>EM_S_PROFITNOTICE_FORECASTT</stp>
        <stp>2</stp>
        <stp>600560.SH</stp>
        <stp>6/30/2016</stp>
        <tr r="F2236" s="5"/>
      </tp>
      <tp t="s">
        <v/>
        <stp/>
        <stp>EM_S_PROFITNOTICE_FORECASTT</stp>
        <stp>2</stp>
        <stp>600860.SH</stp>
        <stp>6/30/2016</stp>
        <tr r="F2508" s="5"/>
      </tp>
      <tp t="s">
        <v/>
        <stp/>
        <stp>EM_S_PROFITNOTICE_FORECASTT</stp>
        <stp>2</stp>
        <stp>600960.SH</stp>
        <stp>6/30/2016</stp>
        <tr r="F2550" s="5"/>
      </tp>
      <tp>
        <v>3162300</v>
        <stp/>
        <stp>EM_S_PROFITNOTICE_FORECASTL</stp>
        <stp>2</stp>
        <stp>300293.SZ</stp>
        <stp>6/30/2016</stp>
        <tr r="G1554" s="5"/>
      </tp>
      <tp>
        <v>76000000</v>
        <stp/>
        <stp>EM_S_PROFITNOTICE_FORECASTL</stp>
        <stp>2</stp>
        <stp>300393.SZ</stp>
        <stp>6/30/2016</stp>
        <tr r="G1653" s="5"/>
      </tp>
      <tp t="s">
        <v/>
        <stp/>
        <stp>EM_S_PROFITNOTICE_FORECASTT</stp>
        <stp>2</stp>
        <stp>600363.SH</stp>
        <stp>6/30/2016</stp>
        <tr r="F2086" s="5"/>
      </tp>
      <tp>
        <v>242000</v>
        <stp/>
        <stp>EM_S_PROFITNOTICE_FORECASTL</stp>
        <stp>2</stp>
        <stp>300093.SZ</stp>
        <stp>6/30/2016</stp>
        <tr r="G1355" s="5"/>
      </tp>
      <tp t="s">
        <v/>
        <stp/>
        <stp>EM_S_PROFITNOTICE_FORECASTT</stp>
        <stp>2</stp>
        <stp>600063.SH</stp>
        <stp>6/30/2016</stp>
        <tr r="F1825" s="5"/>
      </tp>
      <tp>
        <v>49107800</v>
        <stp/>
        <stp>EM_S_PROFITNOTICE_FORECASTL</stp>
        <stp>2</stp>
        <stp>300193.SZ</stp>
        <stp>6/30/2016</stp>
        <tr r="G1454" s="5"/>
      </tp>
      <tp>
        <v>65000000</v>
        <stp/>
        <stp>EM_S_PROFITNOTICE_FORECASTT</stp>
        <stp>2</stp>
        <stp>600163.SH</stp>
        <stp>6/30/2016</stp>
        <tr r="F1914" s="5"/>
      </tp>
      <tp t="s">
        <v/>
        <stp/>
        <stp>EM_S_PROFITNOTICE_FORECASTT</stp>
        <stp>2</stp>
        <stp>600663.SH</stp>
        <stp>6/30/2016</stp>
        <tr r="F2328" s="5"/>
      </tp>
      <tp t="s">
        <v/>
        <stp/>
        <stp>EM_S_PROFITNOTICE_FORECASTT</stp>
        <stp>2</stp>
        <stp>600763.SH</stp>
        <stp>6/30/2016</stp>
        <tr r="F2421" s="5"/>
      </tp>
      <tp>
        <v>22500000</v>
        <stp/>
        <stp>EM_S_PROFITNOTICE_FORECASTL</stp>
        <stp>2</stp>
        <stp>300493.SZ</stp>
        <stp>6/30/2016</stp>
        <tr r="G1752" s="5"/>
      </tp>
      <tp t="s">
        <v/>
        <stp/>
        <stp>EM_S_PROFITNOTICE_FORECASTT</stp>
        <stp>2</stp>
        <stp>600463.SH</stp>
        <stp>6/30/2016</stp>
        <tr r="F2157" s="5"/>
      </tp>
      <tp t="s">
        <v/>
        <stp/>
        <stp>EM_S_PROFITNOTICE_FORECASTT</stp>
        <stp>2</stp>
        <stp>600563.SH</stp>
        <stp>6/30/2016</stp>
        <tr r="F2239" s="5"/>
      </tp>
      <tp t="s">
        <v/>
        <stp/>
        <stp>EM_S_PROFITNOTICE_FORECASTT</stp>
        <stp>2</stp>
        <stp>600863.SH</stp>
        <stp>6/30/2016</stp>
        <tr r="F2511" s="5"/>
      </tp>
      <tp>
        <v>15000000</v>
        <stp/>
        <stp>EM_S_PROFITNOTICE_FORECASTT</stp>
        <stp>2</stp>
        <stp>600963.SH</stp>
        <stp>6/30/2016</stp>
        <tr r="F2553" s="5"/>
      </tp>
      <tp>
        <v>123000000</v>
        <stp/>
        <stp>EM_S_PROFITNOTICE_FORECASTL</stp>
        <stp>2</stp>
        <stp>300292.SZ</stp>
        <stp>6/30/2016</stp>
        <tr r="G1553" s="5"/>
      </tp>
      <tp>
        <v>-7500000</v>
        <stp/>
        <stp>EM_S_PROFITNOTICE_FORECASTT</stp>
        <stp>2</stp>
        <stp>600262.SH</stp>
        <stp>6/30/2016</stp>
        <tr r="F2001" s="5"/>
      </tp>
      <tp>
        <v>24350000</v>
        <stp/>
        <stp>EM_S_PROFITNOTICE_FORECASTL</stp>
        <stp>2</stp>
        <stp>300392.SZ</stp>
        <stp>6/30/2016</stp>
        <tr r="G1652" s="5"/>
      </tp>
      <tp t="s">
        <v/>
        <stp/>
        <stp>EM_S_PROFITNOTICE_FORECASTT</stp>
        <stp>2</stp>
        <stp>600362.SH</stp>
        <stp>6/30/2016</stp>
        <tr r="F2085" s="5"/>
      </tp>
      <tp>
        <v>9800000</v>
        <stp/>
        <stp>EM_S_PROFITNOTICE_FORECASTL</stp>
        <stp>2</stp>
        <stp>300092.SZ</stp>
        <stp>6/30/2016</stp>
        <tr r="G1354" s="5"/>
      </tp>
      <tp t="s">
        <v/>
        <stp/>
        <stp>EM_S_PROFITNOTICE_FORECASTT</stp>
        <stp>2</stp>
        <stp>600062.SH</stp>
        <stp>6/30/2016</stp>
        <tr r="F1824" s="5"/>
      </tp>
      <tp>
        <v>16995000</v>
        <stp/>
        <stp>EM_S_PROFITNOTICE_FORECASTL</stp>
        <stp>2</stp>
        <stp>300192.SZ</stp>
        <stp>6/30/2016</stp>
        <tr r="G1453" s="5"/>
      </tp>
      <tp t="s">
        <v/>
        <stp/>
        <stp>EM_S_PROFITNOTICE_FORECASTT</stp>
        <stp>2</stp>
        <stp>600162.SH</stp>
        <stp>6/30/2016</stp>
        <tr r="F1913" s="5"/>
      </tp>
      <tp t="s">
        <v/>
        <stp/>
        <stp>EM_S_PROFITNOTICE_FORECASTT</stp>
        <stp>2</stp>
        <stp>600662.SH</stp>
        <stp>6/30/2016</stp>
        <tr r="F2327" s="5"/>
      </tp>
      <tp>
        <v>2400000</v>
        <stp/>
        <stp>EM_S_PROFITNOTICE_FORECASTL</stp>
        <stp>2</stp>
        <stp>300492.SZ</stp>
        <stp>6/30/2016</stp>
        <tr r="G1751" s="5"/>
      </tp>
      <tp>
        <v>240000</v>
        <stp/>
        <stp>EM_S_PROFITNOTICE_FORECASTT</stp>
        <stp>2</stp>
        <stp>600462.SH</stp>
        <stp>6/30/2016</stp>
        <tr r="F2156" s="5"/>
      </tp>
      <tp t="s">
        <v/>
        <stp/>
        <stp>EM_S_PROFITNOTICE_FORECASTT</stp>
        <stp>2</stp>
        <stp>600562.SH</stp>
        <stp>6/30/2016</stp>
        <tr r="F2238" s="5"/>
      </tp>
      <tp>
        <v>20000000</v>
        <stp/>
        <stp>EM_S_PROFITNOTICE_FORECASTT</stp>
        <stp>2</stp>
        <stp>600862.SH</stp>
        <stp>6/30/2016</stp>
        <tr r="F2510" s="5"/>
      </tp>
      <tp t="s">
        <v/>
        <stp/>
        <stp>EM_S_PROFITNOTICE_FORECASTT</stp>
        <stp>2</stp>
        <stp>600962.SH</stp>
        <stp>6/30/2016</stp>
        <tr r="F2552" s="5"/>
      </tp>
      <tp t="s">
        <v/>
        <stp/>
        <stp>EM_S_PROFITNOTICE_FORECASTT</stp>
        <stp>2</stp>
        <stp>601965.SH</stp>
        <stp>6/30/2016</stp>
        <tr r="F2716" s="5"/>
      </tp>
      <tp>
        <v>47950000</v>
        <stp/>
        <stp>EM_S_PROFITNOTICE_FORECASTL</stp>
        <stp>2</stp>
        <stp>300295.SZ</stp>
        <stp>6/30/2016</stp>
        <tr r="G1556" s="5"/>
      </tp>
      <tp t="s">
        <v/>
        <stp/>
        <stp>EM_S_PROFITNOTICE_FORECASTT</stp>
        <stp>2</stp>
        <stp>600265.SH</stp>
        <stp>6/30/2016</stp>
        <tr r="F2002" s="5"/>
      </tp>
      <tp>
        <v>39116900</v>
        <stp/>
        <stp>EM_S_PROFITNOTICE_FORECASTL</stp>
        <stp>2</stp>
        <stp>300395.SZ</stp>
        <stp>6/30/2016</stp>
        <tr r="G1655" s="5"/>
      </tp>
      <tp t="s">
        <v/>
        <stp/>
        <stp>EM_S_PROFITNOTICE_FORECASTT</stp>
        <stp>2</stp>
        <stp>600365.SH</stp>
        <stp>6/30/2016</stp>
        <tr r="F2087" s="5"/>
      </tp>
      <tp>
        <v>21916400</v>
        <stp/>
        <stp>EM_S_PROFITNOTICE_FORECASTL</stp>
        <stp>2</stp>
        <stp>300095.SZ</stp>
        <stp>6/30/2016</stp>
        <tr r="G1357" s="5"/>
      </tp>
      <tp>
        <v>64917800</v>
        <stp/>
        <stp>EM_S_PROFITNOTICE_FORECASTL</stp>
        <stp>2</stp>
        <stp>300195.SZ</stp>
        <stp>6/30/2016</stp>
        <tr r="G1456" s="5"/>
      </tp>
      <tp t="s">
        <v/>
        <stp/>
        <stp>EM_S_PROFITNOTICE_FORECASTT</stp>
        <stp>2</stp>
        <stp>600165.SH</stp>
        <stp>6/30/2016</stp>
        <tr r="F1915" s="5"/>
      </tp>
      <tp t="s">
        <v/>
        <stp/>
        <stp>EM_S_PROFITNOTICE_FORECASTT</stp>
        <stp>2</stp>
        <stp>600665.SH</stp>
        <stp>6/30/2016</stp>
        <tr r="F2330" s="5"/>
      </tp>
      <tp>
        <v>72000000</v>
        <stp/>
        <stp>EM_S_PROFITNOTICE_FORECASTT</stp>
        <stp>2</stp>
        <stp>600765.SH</stp>
        <stp>6/30/2016</stp>
        <tr r="F2423" s="5"/>
      </tp>
      <tp>
        <v>64685100</v>
        <stp/>
        <stp>EM_S_PROFITNOTICE_FORECASTL</stp>
        <stp>2</stp>
        <stp>300495.SZ</stp>
        <stp>6/30/2016</stp>
        <tr r="G1754" s="5"/>
      </tp>
      <tp t="s">
        <v/>
        <stp/>
        <stp>EM_S_PROFITNOTICE_FORECASTT</stp>
        <stp>2</stp>
        <stp>600565.SH</stp>
        <stp>6/30/2016</stp>
        <tr r="F2240" s="5"/>
      </tp>
      <tp t="s">
        <v/>
        <stp/>
        <stp>EM_S_PROFITNOTICE_FORECASTT</stp>
        <stp>2</stp>
        <stp>600865.SH</stp>
        <stp>6/30/2016</stp>
        <tr r="F2513" s="5"/>
      </tp>
      <tp t="s">
        <v/>
        <stp/>
        <stp>EM_S_PROFITNOTICE_FORECASTT</stp>
        <stp>2</stp>
        <stp>600965.SH</stp>
        <stp>6/30/2016</stp>
        <tr r="F2554" s="5"/>
      </tp>
      <tp>
        <v>98943200</v>
        <stp/>
        <stp>EM_S_PROFITNOTICE_FORECASTL</stp>
        <stp>2</stp>
        <stp>300294.SZ</stp>
        <stp>6/30/2016</stp>
        <tr r="G1555" s="5"/>
      </tp>
      <tp>
        <v>57105800</v>
        <stp/>
        <stp>EM_S_PROFITNOTICE_FORECASTL</stp>
        <stp>2</stp>
        <stp>300394.SZ</stp>
        <stp>6/30/2016</stp>
        <tr r="G1654" s="5"/>
      </tp>
      <tp>
        <v>7000000</v>
        <stp/>
        <stp>EM_S_PROFITNOTICE_FORECASTL</stp>
        <stp>2</stp>
        <stp>300094.SZ</stp>
        <stp>6/30/2016</stp>
        <tr r="G1356" s="5"/>
      </tp>
      <tp t="s">
        <v/>
        <stp/>
        <stp>EM_S_PROFITNOTICE_FORECASTT</stp>
        <stp>2</stp>
        <stp>600064.SH</stp>
        <stp>6/30/2016</stp>
        <tr r="F1826" s="5"/>
      </tp>
      <tp>
        <v>77000000</v>
        <stp/>
        <stp>EM_S_PROFITNOTICE_FORECASTL</stp>
        <stp>2</stp>
        <stp>300194.SZ</stp>
        <stp>6/30/2016</stp>
        <tr r="G1455" s="5"/>
      </tp>
      <tp t="s">
        <v/>
        <stp/>
        <stp>EM_S_PROFITNOTICE_FORECASTT</stp>
        <stp>2</stp>
        <stp>600664.SH</stp>
        <stp>6/30/2016</stp>
        <tr r="F2329" s="5"/>
      </tp>
      <tp t="s">
        <v/>
        <stp/>
        <stp>EM_S_PROFITNOTICE_FORECASTT</stp>
        <stp>2</stp>
        <stp>600764.SH</stp>
        <stp>6/30/2016</stp>
        <tr r="F2422" s="5"/>
      </tp>
      <tp>
        <v>37000000</v>
        <stp/>
        <stp>EM_S_PROFITNOTICE_FORECASTL</stp>
        <stp>2</stp>
        <stp>300494.SZ</stp>
        <stp>6/30/2016</stp>
        <tr r="G1753" s="5"/>
      </tp>
      <tp t="s">
        <v/>
        <stp/>
        <stp>EM_S_PROFITNOTICE_FORECASTT</stp>
        <stp>2</stp>
        <stp>600864.SH</stp>
        <stp>6/30/2016</stp>
        <tr r="F2512" s="5"/>
      </tp>
      <tp t="s">
        <v/>
        <stp/>
        <stp>EM_S_PROFITNOTICE_FORECASTT</stp>
        <stp>2</stp>
        <stp>601567.SH</stp>
        <stp>6/30/2016</stp>
        <tr r="F2660" s="5"/>
      </tp>
      <tp>
        <v>76977900</v>
        <stp/>
        <stp>EM_S_PROFITNOTICE_FORECASTL</stp>
        <stp>2</stp>
        <stp>300297.SZ</stp>
        <stp>6/30/2016</stp>
        <tr r="G1558" s="5"/>
      </tp>
      <tp t="s">
        <v/>
        <stp/>
        <stp>EM_S_PROFITNOTICE_FORECASTT</stp>
        <stp>2</stp>
        <stp>600267.SH</stp>
        <stp>6/30/2016</stp>
        <tr r="F2004" s="5"/>
      </tp>
      <tp>
        <v>-22500000</v>
        <stp/>
        <stp>EM_S_PROFITNOTICE_FORECASTL</stp>
        <stp>2</stp>
        <stp>300397.SZ</stp>
        <stp>6/30/2016</stp>
        <tr r="G1657" s="5"/>
      </tp>
      <tp t="s">
        <v/>
        <stp/>
        <stp>EM_S_PROFITNOTICE_FORECASTT</stp>
        <stp>2</stp>
        <stp>600367.SH</stp>
        <stp>6/30/2016</stp>
        <tr r="F2089" s="5"/>
      </tp>
      <tp>
        <v>50000000</v>
        <stp/>
        <stp>EM_S_PROFITNOTICE_FORECASTL</stp>
        <stp>2</stp>
        <stp>300097.SZ</stp>
        <stp>6/30/2016</stp>
        <tr r="G1359" s="5"/>
      </tp>
      <tp t="s">
        <v/>
        <stp/>
        <stp>EM_S_PROFITNOTICE_FORECASTT</stp>
        <stp>2</stp>
        <stp>600067.SH</stp>
        <stp>6/30/2016</stp>
        <tr r="F1828" s="5"/>
      </tp>
      <tp>
        <v>144240000</v>
        <stp/>
        <stp>EM_S_PROFITNOTICE_FORECASTL</stp>
        <stp>2</stp>
        <stp>300197.SZ</stp>
        <stp>6/30/2016</stp>
        <tr r="G1458" s="5"/>
      </tp>
      <tp t="s">
        <v/>
        <stp/>
        <stp>EM_S_PROFITNOTICE_FORECASTT</stp>
        <stp>2</stp>
        <stp>600167.SH</stp>
        <stp>6/30/2016</stp>
        <tr r="F1917" s="5"/>
      </tp>
      <tp t="s">
        <v/>
        <stp/>
        <stp>EM_S_PROFITNOTICE_FORECASTT</stp>
        <stp>2</stp>
        <stp>600667.SH</stp>
        <stp>6/30/2016</stp>
        <tr r="F2332" s="5"/>
      </tp>
      <tp t="s">
        <v/>
        <stp/>
        <stp>EM_S_PROFITNOTICE_FORECASTT</stp>
        <stp>2</stp>
        <stp>600767.SH</stp>
        <stp>6/30/2016</stp>
        <tr r="F2425" s="5"/>
      </tp>
      <tp>
        <v>81526500</v>
        <stp/>
        <stp>EM_S_PROFITNOTICE_FORECASTL</stp>
        <stp>2</stp>
        <stp>300497.SZ</stp>
        <stp>6/30/2016</stp>
        <tr r="G1756" s="5"/>
      </tp>
      <tp t="s">
        <v/>
        <stp/>
        <stp>EM_S_PROFITNOTICE_FORECASTT</stp>
        <stp>2</stp>
        <stp>600467.SH</stp>
        <stp>6/30/2016</stp>
        <tr r="F2159" s="5"/>
      </tp>
      <tp t="s">
        <v/>
        <stp/>
        <stp>EM_S_PROFITNOTICE_FORECASTT</stp>
        <stp>2</stp>
        <stp>600567.SH</stp>
        <stp>6/30/2016</stp>
        <tr r="F2242" s="5"/>
      </tp>
      <tp t="s">
        <v/>
        <stp/>
        <stp>EM_S_PROFITNOTICE_FORECASTT</stp>
        <stp>2</stp>
        <stp>600867.SH</stp>
        <stp>6/30/2016</stp>
        <tr r="F2515" s="5"/>
      </tp>
      <tp t="s">
        <v/>
        <stp/>
        <stp>EM_S_PROFITNOTICE_FORECASTT</stp>
        <stp>2</stp>
        <stp>600967.SH</stp>
        <stp>6/30/2016</stp>
        <tr r="F2556" s="5"/>
      </tp>
      <tp t="s">
        <v/>
        <stp/>
        <stp>EM_S_PROFITNOTICE_FORECASTT</stp>
        <stp>2</stp>
        <stp>603167.SH</stp>
        <stp>6/30/2016</stp>
        <tr r="F2773" s="5"/>
      </tp>
      <tp t="s">
        <v/>
        <stp/>
        <stp>EM_S_PROFITNOTICE_FORECASTT</stp>
        <stp>2</stp>
        <stp>603567.SH</stp>
        <stp>6/30/2016</stp>
        <tr r="F2812" s="5"/>
      </tp>
      <tp t="s">
        <v/>
        <stp/>
        <stp>EM_S_PROFITNOTICE_FORECASTT</stp>
        <stp>2</stp>
        <stp>601166.SH</stp>
        <stp>6/30/2016</stp>
        <tr r="F2620" s="5"/>
      </tp>
      <tp t="s">
        <v/>
        <stp/>
        <stp>EM_S_PROFITNOTICE_FORECASTT</stp>
        <stp>2</stp>
        <stp>601666.SH</stp>
        <stp>6/30/2016</stp>
        <tr r="F2674" s="5"/>
      </tp>
      <tp t="s">
        <v/>
        <stp/>
        <stp>EM_S_PROFITNOTICE_FORECASTT</stp>
        <stp>2</stp>
        <stp>601766.SH</stp>
        <stp>6/30/2016</stp>
        <tr r="F2686" s="5"/>
      </tp>
      <tp t="s">
        <v/>
        <stp/>
        <stp>EM_S_PROFITNOTICE_FORECASTT</stp>
        <stp>2</stp>
        <stp>601566.SH</stp>
        <stp>6/30/2016</stp>
        <tr r="F2659" s="5"/>
      </tp>
      <tp t="s">
        <v/>
        <stp/>
        <stp>EM_S_PROFITNOTICE_FORECASTT</stp>
        <stp>2</stp>
        <stp>601866.SH</stp>
        <stp>6/30/2016</stp>
        <tr r="F2697" s="5"/>
      </tp>
      <tp>
        <v>560000000</v>
        <stp/>
        <stp>EM_S_PROFITNOTICE_FORECASTT</stp>
        <stp>2</stp>
        <stp>601966.SH</stp>
        <stp>6/30/2016</stp>
        <tr r="F2717" s="5"/>
      </tp>
      <tp>
        <v>170831600</v>
        <stp/>
        <stp>EM_S_PROFITNOTICE_FORECASTL</stp>
        <stp>2</stp>
        <stp>300296.SZ</stp>
        <stp>6/30/2016</stp>
        <tr r="G1557" s="5"/>
      </tp>
      <tp t="s">
        <v/>
        <stp/>
        <stp>EM_S_PROFITNOTICE_FORECASTT</stp>
        <stp>2</stp>
        <stp>600266.SH</stp>
        <stp>6/30/2016</stp>
        <tr r="F2003" s="5"/>
      </tp>
      <tp>
        <v>52827600</v>
        <stp/>
        <stp>EM_S_PROFITNOTICE_FORECASTL</stp>
        <stp>2</stp>
        <stp>300396.SZ</stp>
        <stp>6/30/2016</stp>
        <tr r="G1656" s="5"/>
      </tp>
      <tp t="s">
        <v/>
        <stp/>
        <stp>EM_S_PROFITNOTICE_FORECASTT</stp>
        <stp>2</stp>
        <stp>600366.SH</stp>
        <stp>6/30/2016</stp>
        <tr r="F2088" s="5"/>
      </tp>
      <tp>
        <v>0</v>
        <stp/>
        <stp>EM_S_PROFITNOTICE_FORECASTL</stp>
        <stp>2</stp>
        <stp>300096.SZ</stp>
        <stp>6/30/2016</stp>
        <tr r="G1358" s="5"/>
      </tp>
      <tp t="s">
        <v/>
        <stp/>
        <stp>EM_S_PROFITNOTICE_FORECASTT</stp>
        <stp>2</stp>
        <stp>600066.SH</stp>
        <stp>6/30/2016</stp>
        <tr r="F1827" s="5"/>
      </tp>
      <tp>
        <v>112000000</v>
        <stp/>
        <stp>EM_S_PROFITNOTICE_FORECASTL</stp>
        <stp>2</stp>
        <stp>300196.SZ</stp>
        <stp>6/30/2016</stp>
        <tr r="G1457" s="5"/>
      </tp>
      <tp t="s">
        <v/>
        <stp/>
        <stp>EM_S_PROFITNOTICE_FORECASTT</stp>
        <stp>2</stp>
        <stp>600166.SH</stp>
        <stp>6/30/2016</stp>
        <tr r="F1916" s="5"/>
      </tp>
      <tp t="s">
        <v/>
        <stp/>
        <stp>EM_S_PROFITNOTICE_FORECASTT</stp>
        <stp>2</stp>
        <stp>600666.SH</stp>
        <stp>6/30/2016</stp>
        <tr r="F2331" s="5"/>
      </tp>
      <tp t="s">
        <v/>
        <stp/>
        <stp>EM_S_PROFITNOTICE_FORECASTT</stp>
        <stp>2</stp>
        <stp>600766.SH</stp>
        <stp>6/30/2016</stp>
        <tr r="F2424" s="5"/>
      </tp>
      <tp>
        <v>70206100</v>
        <stp/>
        <stp>EM_S_PROFITNOTICE_FORECASTL</stp>
        <stp>2</stp>
        <stp>300496.SZ</stp>
        <stp>6/30/2016</stp>
        <tr r="G1755" s="5"/>
      </tp>
      <tp>
        <v>20000000</v>
        <stp/>
        <stp>EM_S_PROFITNOTICE_FORECASTT</stp>
        <stp>2</stp>
        <stp>600466.SH</stp>
        <stp>6/30/2016</stp>
        <tr r="F2158" s="5"/>
      </tp>
      <tp t="s">
        <v/>
        <stp/>
        <stp>EM_S_PROFITNOTICE_FORECASTT</stp>
        <stp>2</stp>
        <stp>600566.SH</stp>
        <stp>6/30/2016</stp>
        <tr r="F2241" s="5"/>
      </tp>
      <tp>
        <v>-18000000</v>
        <stp/>
        <stp>EM_S_PROFITNOTICE_FORECASTT</stp>
        <stp>2</stp>
        <stp>600866.SH</stp>
        <stp>6/30/2016</stp>
        <tr r="F2514" s="5"/>
      </tp>
      <tp t="s">
        <v/>
        <stp/>
        <stp>EM_S_PROFITNOTICE_FORECASTT</stp>
        <stp>2</stp>
        <stp>600966.SH</stp>
        <stp>6/30/2016</stp>
        <tr r="F2555" s="5"/>
      </tp>
      <tp t="s">
        <v/>
        <stp/>
        <stp>EM_S_PROFITNOTICE_FORECASTT</stp>
        <stp>2</stp>
        <stp>603366.SH</stp>
        <stp>6/30/2016</stp>
        <tr r="F2797" s="5"/>
      </tp>
      <tp t="s">
        <v/>
        <stp/>
        <stp>EM_S_PROFITNOTICE_FORECASTT</stp>
        <stp>2</stp>
        <stp>603066.SH</stp>
        <stp>6/30/2016</stp>
        <tr r="F2754" s="5"/>
      </tp>
      <tp t="s">
        <v/>
        <stp/>
        <stp>EM_S_PROFITNOTICE_FORECASTT</stp>
        <stp>2</stp>
        <stp>603166.SH</stp>
        <stp>6/30/2016</stp>
        <tr r="F2772" s="5"/>
      </tp>
      <tp t="s">
        <v/>
        <stp/>
        <stp>EM_S_PROFITNOTICE_FORECASTT</stp>
        <stp>2</stp>
        <stp>603766.SH</stp>
        <stp>6/30/2016</stp>
        <tr r="F2840" s="5"/>
      </tp>
      <tp t="s">
        <v/>
        <stp/>
        <stp>EM_S_PROFITNOTICE_FORECASTT</stp>
        <stp>2</stp>
        <stp>603566.SH</stp>
        <stp>6/30/2016</stp>
        <tr r="F2811" s="5"/>
      </tp>
      <tp t="s">
        <v/>
        <stp/>
        <stp>EM_S_PROFITNOTICE_FORECASTT</stp>
        <stp>2</stp>
        <stp>603866.SH</stp>
        <stp>6/30/2016</stp>
        <tr r="F2855" s="5"/>
      </tp>
      <tp>
        <v>0.2</v>
        <stp/>
        <stp>EM_S_DIV_CAPITALIZATION1</stp>
        <stp>4</stp>
        <stp>000001.SZ</stp>
        <stp>12/31/2015</stp>
        <stp>1</stp>
        <stp>1</stp>
        <tr r="H5" s="6"/>
        <tr r="H5" s="6"/>
        <tr r="H5" s="6"/>
        <tr r="H5" s="6"/>
      </tp>
      <tp t="s">
        <v/>
        <stp/>
        <stp>EM_S_PROFITNOTICE_FORECASTT</stp>
        <stp>2</stp>
        <stp>601179.SH</stp>
        <stp>6/30/2016</stp>
        <tr r="F2624" s="5"/>
      </tp>
      <tp t="s">
        <v/>
        <stp/>
        <stp>EM_S_PROFITNOTICE_FORECASTT</stp>
        <stp>2</stp>
        <stp>601579.SH</stp>
        <stp>6/30/2016</stp>
        <tr r="F2661" s="5"/>
      </tp>
      <tp>
        <v>34213900</v>
        <stp/>
        <stp>EM_S_PROFITNOTICE_FORECASTL</stp>
        <stp>2</stp>
        <stp>300289.SZ</stp>
        <stp>6/30/2016</stp>
        <tr r="G1550" s="5"/>
      </tp>
      <tp t="s">
        <v/>
        <stp/>
        <stp>EM_S_PROFITNOTICE_FORECASTT</stp>
        <stp>2</stp>
        <stp>600279.SH</stp>
        <stp>6/30/2016</stp>
        <tr r="F2015" s="5"/>
      </tp>
      <tp>
        <v>60060000</v>
        <stp/>
        <stp>EM_S_PROFITNOTICE_FORECASTL</stp>
        <stp>2</stp>
        <stp>300389.SZ</stp>
        <stp>6/30/2016</stp>
        <tr r="G1649" s="5"/>
      </tp>
      <tp t="s">
        <v/>
        <stp/>
        <stp>EM_S_PROFITNOTICE_FORECASTT</stp>
        <stp>2</stp>
        <stp>600379.SH</stp>
        <stp>6/30/2016</stp>
        <tr r="F2100" s="5"/>
      </tp>
      <tp>
        <v>9206500</v>
        <stp/>
        <stp>EM_S_PROFITNOTICE_FORECASTL</stp>
        <stp>2</stp>
        <stp>300089.SZ</stp>
        <stp>6/30/2016</stp>
        <tr r="G1351" s="5"/>
      </tp>
      <tp t="s">
        <v/>
        <stp/>
        <stp>EM_S_PROFITNOTICE_FORECASTT</stp>
        <stp>2</stp>
        <stp>600079.SH</stp>
        <stp>6/30/2016</stp>
        <tr r="F1840" s="5"/>
      </tp>
      <tp>
        <v>5000000</v>
        <stp/>
        <stp>EM_S_PROFITNOTICE_FORECASTL</stp>
        <stp>2</stp>
        <stp>300189.SZ</stp>
        <stp>6/30/2016</stp>
        <tr r="G1450" s="5"/>
      </tp>
      <tp t="s">
        <v/>
        <stp/>
        <stp>EM_S_PROFITNOTICE_FORECASTT</stp>
        <stp>2</stp>
        <stp>600179.SH</stp>
        <stp>6/30/2016</stp>
        <tr r="F1928" s="5"/>
      </tp>
      <tp t="s">
        <v/>
        <stp/>
        <stp>EM_S_PROFITNOTICE_FORECASTT</stp>
        <stp>2</stp>
        <stp>600679.SH</stp>
        <stp>6/30/2016</stp>
        <tr r="F2341" s="5"/>
      </tp>
      <tp t="s">
        <v/>
        <stp/>
        <stp>EM_S_PROFITNOTICE_FORECASTT</stp>
        <stp>2</stp>
        <stp>600779.SH</stp>
        <stp>6/30/2016</stp>
        <tr r="F2436" s="5"/>
      </tp>
      <tp>
        <v>9574300</v>
        <stp/>
        <stp>EM_S_PROFITNOTICE_FORECASTL</stp>
        <stp>2</stp>
        <stp>300489.SZ</stp>
        <stp>6/30/2016</stp>
        <tr r="G1748" s="5"/>
      </tp>
      <tp t="s">
        <v/>
        <stp/>
        <stp>EM_S_PROFITNOTICE_FORECASTT</stp>
        <stp>2</stp>
        <stp>600479.SH</stp>
        <stp>6/30/2016</stp>
        <tr r="F2167" s="5"/>
      </tp>
      <tp t="s">
        <v/>
        <stp/>
        <stp>EM_S_PROFITNOTICE_FORECASTT</stp>
        <stp>2</stp>
        <stp>600579.SH</stp>
        <stp>6/30/2016</stp>
        <tr r="F2253" s="5"/>
      </tp>
      <tp t="s">
        <v/>
        <stp/>
        <stp>EM_S_PROFITNOTICE_FORECASTT</stp>
        <stp>2</stp>
        <stp>600879.SH</stp>
        <stp>6/30/2016</stp>
        <tr r="F2526" s="5"/>
      </tp>
      <tp t="s">
        <v/>
        <stp/>
        <stp>EM_S_PROFITNOTICE_FORECASTT</stp>
        <stp>2</stp>
        <stp>600979.SH</stp>
        <stp>6/30/2016</stp>
        <tr r="F2564" s="5"/>
      </tp>
      <tp t="s">
        <v/>
        <stp/>
        <stp>EM_S_PROFITNOTICE_FORECASTT</stp>
        <stp>2</stp>
        <stp>603779.SH</stp>
        <stp>6/30/2016</stp>
        <tr r="F2842" s="5"/>
      </tp>
      <tp t="s">
        <v/>
        <stp/>
        <stp>EM_S_PROFITNOTICE_FORECASTT</stp>
        <stp>2</stp>
        <stp>603979.SH</stp>
        <stp>6/30/2016</stp>
        <tr r="F2873" s="5"/>
      </tp>
      <tp t="s">
        <v/>
        <stp/>
        <stp>EM_S_PROFITNOTICE_FORECASTT</stp>
        <stp>2</stp>
        <stp>601678.SH</stp>
        <stp>6/30/2016</stp>
        <tr r="F2678" s="5"/>
      </tp>
      <tp>
        <v>34903200</v>
        <stp/>
        <stp>EM_S_PROFITNOTICE_FORECASTL</stp>
        <stp>2</stp>
        <stp>300288.SZ</stp>
        <stp>6/30/2016</stp>
        <tr r="G1549" s="5"/>
      </tp>
      <tp t="s">
        <v/>
        <stp/>
        <stp>EM_S_PROFITNOTICE_FORECASTT</stp>
        <stp>2</stp>
        <stp>600278.SH</stp>
        <stp>6/30/2016</stp>
        <tr r="F2014" s="5"/>
      </tp>
      <tp>
        <v>37235000</v>
        <stp/>
        <stp>EM_S_PROFITNOTICE_FORECASTL</stp>
        <stp>2</stp>
        <stp>300388.SZ</stp>
        <stp>6/30/2016</stp>
        <tr r="G1648" s="5"/>
      </tp>
      <tp t="s">
        <v/>
        <stp/>
        <stp>EM_S_PROFITNOTICE_FORECASTT</stp>
        <stp>2</stp>
        <stp>600378.SH</stp>
        <stp>6/30/2016</stp>
        <tr r="F2099" s="5"/>
      </tp>
      <tp>
        <v>113184900</v>
        <stp/>
        <stp>EM_S_PROFITNOTICE_FORECASTL</stp>
        <stp>2</stp>
        <stp>300088.SZ</stp>
        <stp>6/30/2016</stp>
        <tr r="G1350" s="5"/>
      </tp>
      <tp t="s">
        <v/>
        <stp/>
        <stp>EM_S_PROFITNOTICE_FORECASTT</stp>
        <stp>2</stp>
        <stp>600078.SH</stp>
        <stp>6/30/2016</stp>
        <tr r="F1839" s="5"/>
      </tp>
      <tp>
        <v>19900000</v>
        <stp/>
        <stp>EM_S_PROFITNOTICE_FORECASTL</stp>
        <stp>2</stp>
        <stp>300188.SZ</stp>
        <stp>6/30/2016</stp>
        <tr r="G1449" s="5"/>
      </tp>
      <tp>
        <v>57000000</v>
        <stp/>
        <stp>EM_S_PROFITNOTICE_FORECASTT</stp>
        <stp>2</stp>
        <stp>600178.SH</stp>
        <stp>6/30/2016</stp>
        <tr r="F1927" s="5"/>
      </tp>
      <tp t="s">
        <v/>
        <stp/>
        <stp>EM_S_PROFITNOTICE_FORECASTT</stp>
        <stp>2</stp>
        <stp>600678.SH</stp>
        <stp>6/30/2016</stp>
        <tr r="F2340" s="5"/>
      </tp>
      <tp>
        <v>-87000000</v>
        <stp/>
        <stp>EM_S_PROFITNOTICE_FORECASTT</stp>
        <stp>2</stp>
        <stp>600778.SH</stp>
        <stp>6/30/2016</stp>
        <tr r="F2435" s="5"/>
      </tp>
      <tp>
        <v>31655900</v>
        <stp/>
        <stp>EM_S_PROFITNOTICE_FORECASTL</stp>
        <stp>2</stp>
        <stp>300488.SZ</stp>
        <stp>6/30/2016</stp>
        <tr r="G1747" s="5"/>
      </tp>
      <tp t="s">
        <v/>
        <stp/>
        <stp>EM_S_PROFITNOTICE_FORECASTT</stp>
        <stp>2</stp>
        <stp>600478.SH</stp>
        <stp>6/30/2016</stp>
        <tr r="F2166" s="5"/>
      </tp>
      <tp t="s">
        <v/>
        <stp/>
        <stp>EM_S_PROFITNOTICE_FORECASTT</stp>
        <stp>2</stp>
        <stp>600578.SH</stp>
        <stp>6/30/2016</stp>
        <tr r="F2252" s="5"/>
      </tp>
      <tp t="s">
        <v/>
        <stp/>
        <stp>EM_S_PROFITNOTICE_FORECASTT</stp>
        <stp>2</stp>
        <stp>600978.SH</stp>
        <stp>6/30/2016</stp>
        <tr r="F2563" s="5"/>
      </tp>
      <tp t="s">
        <v/>
        <stp/>
        <stp>EM_S_PROFITNOTICE_FORECASTT</stp>
        <stp>2</stp>
        <stp>603678.SH</stp>
        <stp>6/30/2016</stp>
        <tr r="F2828" s="5"/>
      </tp>
      <tp t="s">
        <v/>
        <stp/>
        <stp>EM_S_PROFITNOTICE_FORECASTT</stp>
        <stp>2</stp>
        <stp>603778.SH</stp>
        <stp>6/30/2016</stp>
        <tr r="F2841" s="5"/>
      </tp>
      <tp>
        <v>23538300</v>
        <stp/>
        <stp>EM_S_PROFITNOTICE_FORECASTL</stp>
        <stp>2</stp>
        <stp>300281.SZ</stp>
        <stp>6/30/2016</stp>
        <tr r="G1542" s="5"/>
      </tp>
      <tp t="s">
        <v/>
        <stp/>
        <stp>EM_S_PROFITNOTICE_FORECASTT</stp>
        <stp>2</stp>
        <stp>600271.SH</stp>
        <stp>6/30/2016</stp>
        <tr r="F2008" s="5"/>
      </tp>
      <tp>
        <v>30550700</v>
        <stp/>
        <stp>EM_S_PROFITNOTICE_FORECASTL</stp>
        <stp>2</stp>
        <stp>300381.SZ</stp>
        <stp>6/30/2016</stp>
        <tr r="G1641" s="5"/>
      </tp>
      <tp t="s">
        <v/>
        <stp/>
        <stp>EM_S_PROFITNOTICE_FORECASTT</stp>
        <stp>2</stp>
        <stp>600371.SH</stp>
        <stp>6/30/2016</stp>
        <tr r="F2093" s="5"/>
      </tp>
      <tp>
        <v>4000000</v>
        <stp/>
        <stp>EM_S_PROFITNOTICE_FORECASTL</stp>
        <stp>2</stp>
        <stp>300081.SZ</stp>
        <stp>6/30/2016</stp>
        <tr r="G1343" s="5"/>
      </tp>
      <tp t="s">
        <v/>
        <stp/>
        <stp>EM_S_PROFITNOTICE_FORECASTT</stp>
        <stp>2</stp>
        <stp>600071.SH</stp>
        <stp>6/30/2016</stp>
        <tr r="F1832" s="5"/>
      </tp>
      <tp>
        <v>57000000</v>
        <stp/>
        <stp>EM_S_PROFITNOTICE_FORECASTL</stp>
        <stp>2</stp>
        <stp>300181.SZ</stp>
        <stp>6/30/2016</stp>
        <tr r="G1443" s="5"/>
      </tp>
      <tp t="s">
        <v/>
        <stp/>
        <stp>EM_S_PROFITNOTICE_FORECASTT</stp>
        <stp>2</stp>
        <stp>600171.SH</stp>
        <stp>6/30/2016</stp>
        <tr r="F1921" s="5"/>
      </tp>
      <tp>
        <v>-8000000</v>
        <stp/>
        <stp>EM_S_PROFITNOTICE_FORECASTT</stp>
        <stp>2</stp>
        <stp>600671.SH</stp>
        <stp>6/30/2016</stp>
        <tr r="F2334" s="5"/>
      </tp>
      <tp>
        <v>21000000</v>
        <stp/>
        <stp>EM_S_PROFITNOTICE_FORECASTT</stp>
        <stp>2</stp>
        <stp>600771.SH</stp>
        <stp>6/30/2016</stp>
        <tr r="F2429" s="5"/>
      </tp>
      <tp>
        <v>28496000</v>
        <stp/>
        <stp>EM_S_PROFITNOTICE_FORECASTL</stp>
        <stp>2</stp>
        <stp>300481.SZ</stp>
        <stp>6/30/2016</stp>
        <tr r="G1740" s="5"/>
      </tp>
      <tp t="s">
        <v/>
        <stp/>
        <stp>EM_S_PROFITNOTICE_FORECASTT</stp>
        <stp>2</stp>
        <stp>600571.SH</stp>
        <stp>6/30/2016</stp>
        <tr r="F2246" s="5"/>
      </tp>
      <tp>
        <v>-4500000000</v>
        <stp/>
        <stp>EM_S_PROFITNOTICE_FORECASTT</stp>
        <stp>2</stp>
        <stp>600871.SH</stp>
        <stp>6/30/2016</stp>
        <tr r="F2519" s="5"/>
      </tp>
      <tp t="s">
        <v/>
        <stp/>
        <stp>EM_S_PROFITNOTICE_FORECASTT</stp>
        <stp>2</stp>
        <stp>600971.SH</stp>
        <stp>6/30/2016</stp>
        <tr r="F2559" s="5"/>
      </tp>
      <tp>
        <v>5400000</v>
        <stp/>
        <stp>EM_S_PROFITNOTICE_FORECASTL</stp>
        <stp>2</stp>
        <stp>300280.SZ</stp>
        <stp>6/30/2016</stp>
        <tr r="G1541" s="5"/>
      </tp>
      <tp t="s">
        <v/>
        <stp/>
        <stp>EM_S_PROFITNOTICE_FORECASTT</stp>
        <stp>2</stp>
        <stp>600270.SH</stp>
        <stp>6/30/2016</stp>
        <tr r="F2007" s="5"/>
      </tp>
      <tp>
        <v>7046100</v>
        <stp/>
        <stp>EM_S_PROFITNOTICE_FORECASTL</stp>
        <stp>2</stp>
        <stp>300380.SZ</stp>
        <stp>6/30/2016</stp>
        <tr r="G1640" s="5"/>
      </tp>
      <tp t="s">
        <v/>
        <stp/>
        <stp>EM_S_PROFITNOTICE_FORECASTT</stp>
        <stp>2</stp>
        <stp>600370.SH</stp>
        <stp>6/30/2016</stp>
        <tr r="F2092" s="5"/>
      </tp>
      <tp>
        <v>1000000</v>
        <stp/>
        <stp>EM_S_PROFITNOTICE_FORECASTL</stp>
        <stp>2</stp>
        <stp>300080.SZ</stp>
        <stp>6/30/2016</stp>
        <tr r="G1342" s="5"/>
      </tp>
      <tp t="s">
        <v/>
        <stp/>
        <stp>EM_S_PROFITNOTICE_FORECASTT</stp>
        <stp>2</stp>
        <stp>600070.SH</stp>
        <stp>6/30/2016</stp>
        <tr r="F1831" s="5"/>
      </tp>
      <tp>
        <v>42340700</v>
        <stp/>
        <stp>EM_S_PROFITNOTICE_FORECASTL</stp>
        <stp>2</stp>
        <stp>300180.SZ</stp>
        <stp>6/30/2016</stp>
        <tr r="G1442" s="5"/>
      </tp>
      <tp t="s">
        <v/>
        <stp/>
        <stp>EM_S_PROFITNOTICE_FORECASTT</stp>
        <stp>2</stp>
        <stp>600170.SH</stp>
        <stp>6/30/2016</stp>
        <tr r="F1920" s="5"/>
      </tp>
      <tp t="s">
        <v/>
        <stp/>
        <stp>EM_S_PROFITNOTICE_FORECASTT</stp>
        <stp>2</stp>
        <stp>600770.SH</stp>
        <stp>6/30/2016</stp>
        <tr r="F2428" s="5"/>
      </tp>
      <tp>
        <v>13779400</v>
        <stp/>
        <stp>EM_S_PROFITNOTICE_FORECASTL</stp>
        <stp>2</stp>
        <stp>300480.SZ</stp>
        <stp>6/30/2016</stp>
        <tr r="G1739" s="5"/>
      </tp>
      <tp t="s">
        <v/>
        <stp/>
        <stp>EM_S_PROFITNOTICE_FORECASTT</stp>
        <stp>2</stp>
        <stp>600470.SH</stp>
        <stp>6/30/2016</stp>
        <tr r="F2162" s="5"/>
      </tp>
      <tp t="s">
        <v/>
        <stp/>
        <stp>EM_S_PROFITNOTICE_FORECASTT</stp>
        <stp>2</stp>
        <stp>600570.SH</stp>
        <stp>6/30/2016</stp>
        <tr r="F2245" s="5"/>
      </tp>
      <tp t="s">
        <v/>
        <stp/>
        <stp>EM_S_PROFITNOTICE_FORECASTT</stp>
        <stp>2</stp>
        <stp>600870.SH</stp>
        <stp>6/30/2016</stp>
        <tr r="F2518" s="5"/>
      </tp>
      <tp t="s">
        <v/>
        <stp/>
        <stp>EM_S_PROFITNOTICE_FORECASTT</stp>
        <stp>2</stp>
        <stp>600970.SH</stp>
        <stp>6/30/2016</stp>
        <tr r="F2558" s="5"/>
      </tp>
      <tp>
        <v>17000000</v>
        <stp/>
        <stp>EM_S_PROFITNOTICE_FORECASTL</stp>
        <stp>2</stp>
        <stp>300283.SZ</stp>
        <stp>6/30/2016</stp>
        <tr r="G1544" s="5"/>
      </tp>
      <tp t="s">
        <v/>
        <stp/>
        <stp>EM_S_PROFITNOTICE_FORECASTT</stp>
        <stp>2</stp>
        <stp>600273.SH</stp>
        <stp>6/30/2016</stp>
        <tr r="F2010" s="5"/>
      </tp>
      <tp>
        <v>130000000</v>
        <stp/>
        <stp>EM_S_PROFITNOTICE_FORECASTL</stp>
        <stp>2</stp>
        <stp>300383.SZ</stp>
        <stp>6/30/2016</stp>
        <tr r="G1643" s="5"/>
      </tp>
      <tp t="s">
        <v/>
        <stp/>
        <stp>EM_S_PROFITNOTICE_FORECASTT</stp>
        <stp>2</stp>
        <stp>600373.SH</stp>
        <stp>6/30/2016</stp>
        <tr r="F2095" s="5"/>
      </tp>
      <tp>
        <v>48967500</v>
        <stp/>
        <stp>EM_S_PROFITNOTICE_FORECASTL</stp>
        <stp>2</stp>
        <stp>300083.SZ</stp>
        <stp>6/30/2016</stp>
        <tr r="G1345" s="5"/>
      </tp>
      <tp t="s">
        <v/>
        <stp/>
        <stp>EM_S_PROFITNOTICE_FORECASTT</stp>
        <stp>2</stp>
        <stp>600073.SH</stp>
        <stp>6/30/2016</stp>
        <tr r="F1834" s="5"/>
      </tp>
      <tp>
        <v>132415000</v>
        <stp/>
        <stp>EM_S_PROFITNOTICE_FORECASTL</stp>
        <stp>2</stp>
        <stp>300183.SZ</stp>
        <stp>6/30/2016</stp>
        <tr r="G1445" s="5"/>
      </tp>
      <tp t="s">
        <v/>
        <stp/>
        <stp>EM_S_PROFITNOTICE_FORECASTT</stp>
        <stp>2</stp>
        <stp>600173.SH</stp>
        <stp>6/30/2016</stp>
        <tr r="F1923" s="5"/>
      </tp>
      <tp t="s">
        <v/>
        <stp/>
        <stp>EM_S_PROFITNOTICE_FORECASTT</stp>
        <stp>2</stp>
        <stp>600673.SH</stp>
        <stp>6/30/2016</stp>
        <tr r="F2335" s="5"/>
      </tp>
      <tp t="s">
        <v/>
        <stp/>
        <stp>EM_S_PROFITNOTICE_FORECASTT</stp>
        <stp>2</stp>
        <stp>600773.SH</stp>
        <stp>6/30/2016</stp>
        <tr r="F2430" s="5"/>
      </tp>
      <tp>
        <v>11500000</v>
        <stp/>
        <stp>EM_S_PROFITNOTICE_FORECASTL</stp>
        <stp>2</stp>
        <stp>300483.SZ</stp>
        <stp>6/30/2016</stp>
        <tr r="G1742" s="5"/>
      </tp>
      <tp t="s">
        <v/>
        <stp/>
        <stp>EM_S_PROFITNOTICE_FORECASTT</stp>
        <stp>2</stp>
        <stp>600573.SH</stp>
        <stp>6/30/2016</stp>
        <tr r="F2248" s="5"/>
      </tp>
      <tp t="s">
        <v/>
        <stp/>
        <stp>EM_S_PROFITNOTICE_FORECASTT</stp>
        <stp>2</stp>
        <stp>600873.SH</stp>
        <stp>6/30/2016</stp>
        <tr r="F2521" s="5"/>
      </tp>
      <tp t="s">
        <v/>
        <stp/>
        <stp>EM_S_PROFITNOTICE_FORECASTT</stp>
        <stp>2</stp>
        <stp>600973.SH</stp>
        <stp>6/30/2016</stp>
        <tr r="F2560" s="5"/>
      </tp>
      <tp t="s">
        <v/>
        <stp/>
        <stp>EM_S_PROFITNOTICE_FORECASTT</stp>
        <stp>2</stp>
        <stp>601872.SH</stp>
        <stp>6/30/2016</stp>
        <tr r="F2698" s="5"/>
      </tp>
      <tp>
        <v>37338800</v>
        <stp/>
        <stp>EM_S_PROFITNOTICE_FORECASTL</stp>
        <stp>2</stp>
        <stp>300282.SZ</stp>
        <stp>6/30/2016</stp>
        <tr r="G1543" s="5"/>
      </tp>
      <tp t="s">
        <v/>
        <stp/>
        <stp>EM_S_PROFITNOTICE_FORECASTT</stp>
        <stp>2</stp>
        <stp>600272.SH</stp>
        <stp>6/30/2016</stp>
        <tr r="F2009" s="5"/>
      </tp>
      <tp>
        <v>38978600</v>
        <stp/>
        <stp>EM_S_PROFITNOTICE_FORECASTL</stp>
        <stp>2</stp>
        <stp>300382.SZ</stp>
        <stp>6/30/2016</stp>
        <tr r="G1642" s="5"/>
      </tp>
      <tp t="s">
        <v/>
        <stp/>
        <stp>EM_S_PROFITNOTICE_FORECASTT</stp>
        <stp>2</stp>
        <stp>600372.SH</stp>
        <stp>6/30/2016</stp>
        <tr r="F2094" s="5"/>
      </tp>
      <tp>
        <v>30664900</v>
        <stp/>
        <stp>EM_S_PROFITNOTICE_FORECASTL</stp>
        <stp>2</stp>
        <stp>300082.SZ</stp>
        <stp>6/30/2016</stp>
        <tr r="G1344" s="5"/>
      </tp>
      <tp t="s">
        <v/>
        <stp/>
        <stp>EM_S_PROFITNOTICE_FORECASTT</stp>
        <stp>2</stp>
        <stp>600072.SH</stp>
        <stp>6/30/2016</stp>
        <tr r="F1833" s="5"/>
      </tp>
      <tp>
        <v>380000000</v>
        <stp/>
        <stp>EM_S_PROFITNOTICE_FORECASTL</stp>
        <stp>2</stp>
        <stp>300182.SZ</stp>
        <stp>6/30/2016</stp>
        <tr r="G1444" s="5"/>
      </tp>
      <tp t="s">
        <v/>
        <stp/>
        <stp>EM_S_PROFITNOTICE_FORECASTT</stp>
        <stp>2</stp>
        <stp>600172.SH</stp>
        <stp>6/30/2016</stp>
        <tr r="F1922" s="5"/>
      </tp>
      <tp>
        <v>70203100</v>
        <stp/>
        <stp>EM_S_PROFITNOTICE_FORECASTL</stp>
        <stp>2</stp>
        <stp>300482.SZ</stp>
        <stp>6/30/2016</stp>
        <tr r="G1741" s="5"/>
      </tp>
      <tp t="s">
        <v/>
        <stp/>
        <stp>EM_S_PROFITNOTICE_FORECASTT</stp>
        <stp>2</stp>
        <stp>600572.SH</stp>
        <stp>6/30/2016</stp>
        <tr r="F2247" s="5"/>
      </tp>
      <tp t="s">
        <v/>
        <stp/>
        <stp>EM_S_PROFITNOTICE_FORECASTT</stp>
        <stp>2</stp>
        <stp>600872.SH</stp>
        <stp>6/30/2016</stp>
        <tr r="F2520" s="5"/>
      </tp>
      <tp>
        <v>52600000</v>
        <stp/>
        <stp>EM_S_PROFITNOTICE_FORECASTL</stp>
        <stp>2</stp>
        <stp>300285.SZ</stp>
        <stp>6/30/2016</stp>
        <tr r="G1546" s="5"/>
      </tp>
      <tp t="s">
        <v/>
        <stp/>
        <stp>EM_S_PROFITNOTICE_FORECASTT</stp>
        <stp>2</stp>
        <stp>600275.SH</stp>
        <stp>6/30/2016</stp>
        <tr r="F2011" s="5"/>
      </tp>
      <tp>
        <v>32108400</v>
        <stp/>
        <stp>EM_S_PROFITNOTICE_FORECASTL</stp>
        <stp>2</stp>
        <stp>300385.SZ</stp>
        <stp>6/30/2016</stp>
        <tr r="G1645" s="5"/>
      </tp>
      <tp>
        <v>-200000000</v>
        <stp/>
        <stp>EM_S_PROFITNOTICE_FORECASTT</stp>
        <stp>2</stp>
        <stp>600375.SH</stp>
        <stp>6/30/2016</stp>
        <tr r="F2096" s="5"/>
      </tp>
      <tp>
        <v>15000000</v>
        <stp/>
        <stp>EM_S_PROFITNOTICE_FORECASTL</stp>
        <stp>2</stp>
        <stp>300085.SZ</stp>
        <stp>6/30/2016</stp>
        <tr r="G1347" s="5"/>
      </tp>
      <tp>
        <v>270000000</v>
        <stp/>
        <stp>EM_S_PROFITNOTICE_FORECASTT</stp>
        <stp>2</stp>
        <stp>600075.SH</stp>
        <stp>6/30/2016</stp>
        <tr r="F1836" s="5"/>
      </tp>
      <tp>
        <v>75064900</v>
        <stp/>
        <stp>EM_S_PROFITNOTICE_FORECASTL</stp>
        <stp>2</stp>
        <stp>300185.SZ</stp>
        <stp>6/30/2016</stp>
        <tr r="G1447" s="5"/>
      </tp>
      <tp t="s">
        <v/>
        <stp/>
        <stp>EM_S_PROFITNOTICE_FORECASTT</stp>
        <stp>2</stp>
        <stp>600175.SH</stp>
        <stp>6/30/2016</stp>
        <tr r="F1924" s="5"/>
      </tp>
      <tp>
        <v>-60000000</v>
        <stp/>
        <stp>EM_S_PROFITNOTICE_FORECASTT</stp>
        <stp>2</stp>
        <stp>600675.SH</stp>
        <stp>6/30/2016</stp>
        <tr r="F2337" s="5"/>
      </tp>
      <tp t="s">
        <v/>
        <stp/>
        <stp>EM_S_PROFITNOTICE_FORECASTT</stp>
        <stp>2</stp>
        <stp>600775.SH</stp>
        <stp>6/30/2016</stp>
        <tr r="F2432" s="5"/>
      </tp>
      <tp>
        <v>105395000</v>
        <stp/>
        <stp>EM_S_PROFITNOTICE_FORECASTL</stp>
        <stp>2</stp>
        <stp>300485.SZ</stp>
        <stp>6/30/2016</stp>
        <tr r="G1744" s="5"/>
      </tp>
      <tp t="s">
        <v/>
        <stp/>
        <stp>EM_S_PROFITNOTICE_FORECASTT</stp>
        <stp>2</stp>
        <stp>600475.SH</stp>
        <stp>6/30/2016</stp>
        <tr r="F2163" s="5"/>
      </tp>
      <tp t="s">
        <v/>
        <stp/>
        <stp>EM_S_PROFITNOTICE_FORECASTT</stp>
        <stp>2</stp>
        <stp>600575.SH</stp>
        <stp>6/30/2016</stp>
        <tr r="F2249" s="5"/>
      </tp>
      <tp>
        <v>-340000000</v>
        <stp/>
        <stp>EM_S_PROFITNOTICE_FORECASTT</stp>
        <stp>2</stp>
        <stp>600875.SH</stp>
        <stp>6/30/2016</stp>
        <tr r="F2523" s="5"/>
      </tp>
      <tp>
        <v>127500000</v>
        <stp/>
        <stp>EM_S_PROFITNOTICE_FORECASTT</stp>
        <stp>2</stp>
        <stp>600975.SH</stp>
        <stp>6/30/2016</stp>
        <tr r="F2561" s="5"/>
      </tp>
      <tp>
        <v>114739600</v>
        <stp/>
        <stp>EM_S_PROFITNOTICE_FORECASTL</stp>
        <stp>2</stp>
        <stp>300284.SZ</stp>
        <stp>6/30/2016</stp>
        <tr r="G1545" s="5"/>
      </tp>
      <tp>
        <v>51480000</v>
        <stp/>
        <stp>EM_S_PROFITNOTICE_FORECASTL</stp>
        <stp>2</stp>
        <stp>300384.SZ</stp>
        <stp>6/30/2016</stp>
        <tr r="G1644" s="5"/>
      </tp>
      <tp>
        <v>2775000</v>
        <stp/>
        <stp>EM_S_PROFITNOTICE_FORECASTL</stp>
        <stp>2</stp>
        <stp>300084.SZ</stp>
        <stp>6/30/2016</stp>
        <tr r="G1346" s="5"/>
      </tp>
      <tp>
        <v>360070000</v>
        <stp/>
        <stp>EM_S_PROFITNOTICE_FORECASTT</stp>
        <stp>2</stp>
        <stp>600074.SH</stp>
        <stp>6/30/2016</stp>
        <tr r="F1835" s="5"/>
      </tp>
      <tp>
        <v>21000000</v>
        <stp/>
        <stp>EM_S_PROFITNOTICE_FORECASTL</stp>
        <stp>2</stp>
        <stp>300184.SZ</stp>
        <stp>6/30/2016</stp>
        <tr r="G1446" s="5"/>
      </tp>
      <tp t="s">
        <v/>
        <stp/>
        <stp>EM_S_PROFITNOTICE_FORECASTT</stp>
        <stp>2</stp>
        <stp>600674.SH</stp>
        <stp>6/30/2016</stp>
        <tr r="F2336" s="5"/>
      </tp>
      <tp t="s">
        <v/>
        <stp/>
        <stp>EM_S_PROFITNOTICE_FORECASTT</stp>
        <stp>2</stp>
        <stp>600774.SH</stp>
        <stp>6/30/2016</stp>
        <tr r="F2431" s="5"/>
      </tp>
      <tp>
        <v>65000000</v>
        <stp/>
        <stp>EM_S_PROFITNOTICE_FORECASTL</stp>
        <stp>2</stp>
        <stp>300484.SZ</stp>
        <stp>6/30/2016</stp>
        <tr r="G1743" s="5"/>
      </tp>
      <tp t="s">
        <v/>
        <stp/>
        <stp>EM_S_PROFITNOTICE_FORECASTT</stp>
        <stp>2</stp>
        <stp>600874.SH</stp>
        <stp>6/30/2016</stp>
        <tr r="F2522" s="5"/>
      </tp>
      <tp t="s">
        <v/>
        <stp/>
        <stp>EM_S_PROFITNOTICE_FORECASTT</stp>
        <stp>2</stp>
        <stp>601377.SH</stp>
        <stp>6/30/2016</stp>
        <tr r="F2650" s="5"/>
      </tp>
      <tp t="s">
        <v/>
        <stp/>
        <stp>EM_S_PROFITNOTICE_FORECASTT</stp>
        <stp>2</stp>
        <stp>601177.SH</stp>
        <stp>6/30/2016</stp>
        <tr r="F2623" s="5"/>
      </tp>
      <tp t="s">
        <v/>
        <stp/>
        <stp>EM_S_PROFITNOTICE_FORECASTT</stp>
        <stp>2</stp>
        <stp>601677.SH</stp>
        <stp>6/30/2016</stp>
        <tr r="F2677" s="5"/>
      </tp>
      <tp t="s">
        <v/>
        <stp/>
        <stp>EM_S_PROFITNOTICE_FORECASTT</stp>
        <stp>2</stp>
        <stp>601777.SH</stp>
        <stp>6/30/2016</stp>
        <tr r="F2687" s="5"/>
      </tp>
      <tp t="s">
        <v/>
        <stp/>
        <stp>EM_S_PROFITNOTICE_FORECASTT</stp>
        <stp>2</stp>
        <stp>601877.SH</stp>
        <stp>6/30/2016</stp>
        <tr r="F2699" s="5"/>
      </tp>
      <tp>
        <v>138947200</v>
        <stp/>
        <stp>EM_S_PROFITNOTICE_FORECASTL</stp>
        <stp>2</stp>
        <stp>300287.SZ</stp>
        <stp>6/30/2016</stp>
        <tr r="G1548" s="5"/>
      </tp>
      <tp t="s">
        <v/>
        <stp/>
        <stp>EM_S_PROFITNOTICE_FORECASTT</stp>
        <stp>2</stp>
        <stp>600277.SH</stp>
        <stp>6/30/2016</stp>
        <tr r="F2013" s="5"/>
      </tp>
      <tp>
        <v>42000000</v>
        <stp/>
        <stp>EM_S_PROFITNOTICE_FORECASTL</stp>
        <stp>2</stp>
        <stp>300387.SZ</stp>
        <stp>6/30/2016</stp>
        <tr r="G1647" s="5"/>
      </tp>
      <tp t="s">
        <v/>
        <stp/>
        <stp>EM_S_PROFITNOTICE_FORECASTT</stp>
        <stp>2</stp>
        <stp>600377.SH</stp>
        <stp>6/30/2016</stp>
        <tr r="F2098" s="5"/>
      </tp>
      <tp>
        <v>-7600000</v>
        <stp/>
        <stp>EM_S_PROFITNOTICE_FORECASTL</stp>
        <stp>2</stp>
        <stp>300087.SZ</stp>
        <stp>6/30/2016</stp>
        <tr r="G1349" s="5"/>
      </tp>
      <tp>
        <v>110000000</v>
        <stp/>
        <stp>EM_S_PROFITNOTICE_FORECASTT</stp>
        <stp>2</stp>
        <stp>600077.SH</stp>
        <stp>6/30/2016</stp>
        <tr r="F1838" s="5"/>
      </tp>
      <tp>
        <v>56788900</v>
        <stp/>
        <stp>EM_S_PROFITNOTICE_FORECASTL</stp>
        <stp>2</stp>
        <stp>300187.SZ</stp>
        <stp>6/30/2016</stp>
        <tr r="G1448" s="5"/>
      </tp>
      <tp t="s">
        <v/>
        <stp/>
        <stp>EM_S_PROFITNOTICE_FORECASTT</stp>
        <stp>2</stp>
        <stp>600177.SH</stp>
        <stp>6/30/2016</stp>
        <tr r="F1926" s="5"/>
      </tp>
      <tp t="s">
        <v/>
        <stp/>
        <stp>EM_S_PROFITNOTICE_FORECASTT</stp>
        <stp>2</stp>
        <stp>600677.SH</stp>
        <stp>6/30/2016</stp>
        <tr r="F2339" s="5"/>
      </tp>
      <tp t="s">
        <v/>
        <stp/>
        <stp>EM_S_PROFITNOTICE_FORECASTT</stp>
        <stp>2</stp>
        <stp>600777.SH</stp>
        <stp>6/30/2016</stp>
        <tr r="F2434" s="5"/>
      </tp>
      <tp>
        <v>22820400</v>
        <stp/>
        <stp>EM_S_PROFITNOTICE_FORECASTL</stp>
        <stp>2</stp>
        <stp>300487.SZ</stp>
        <stp>6/30/2016</stp>
        <tr r="G1746" s="5"/>
      </tp>
      <tp t="s">
        <v/>
        <stp/>
        <stp>EM_S_PROFITNOTICE_FORECASTT</stp>
        <stp>2</stp>
        <stp>600477.SH</stp>
        <stp>6/30/2016</stp>
        <tr r="F2165" s="5"/>
      </tp>
      <tp t="s">
        <v/>
        <stp/>
        <stp>EM_S_PROFITNOTICE_FORECASTT</stp>
        <stp>2</stp>
        <stp>600577.SH</stp>
        <stp>6/30/2016</stp>
        <tr r="F2251" s="5"/>
      </tp>
      <tp t="s">
        <v/>
        <stp/>
        <stp>EM_S_PROFITNOTICE_FORECASTT</stp>
        <stp>2</stp>
        <stp>600877.SH</stp>
        <stp>6/30/2016</stp>
        <tr r="F2525" s="5"/>
      </tp>
      <tp t="s">
        <v/>
        <stp/>
        <stp>EM_S_PROFITNOTICE_FORECASTT</stp>
        <stp>2</stp>
        <stp>603377.SH</stp>
        <stp>6/30/2016</stp>
        <tr r="F2800" s="5"/>
      </tp>
      <tp t="s">
        <v/>
        <stp/>
        <stp>EM_S_PROFITNOTICE_FORECASTT</stp>
        <stp>2</stp>
        <stp>603077.SH</stp>
        <stp>6/30/2016</stp>
        <tr r="F2756" s="5"/>
      </tp>
      <tp>
        <v>36114300</v>
        <stp/>
        <stp>EM_S_PROFITNOTICE_FORECASTL</stp>
        <stp>2</stp>
        <stp>300286.SZ</stp>
        <stp>6/30/2016</stp>
        <tr r="G1547" s="5"/>
      </tp>
      <tp t="s">
        <v/>
        <stp/>
        <stp>EM_S_PROFITNOTICE_FORECASTT</stp>
        <stp>2</stp>
        <stp>600276.SH</stp>
        <stp>6/30/2016</stp>
        <tr r="F2012" s="5"/>
      </tp>
      <tp>
        <v>23974800</v>
        <stp/>
        <stp>EM_S_PROFITNOTICE_FORECASTL</stp>
        <stp>2</stp>
        <stp>300386.SZ</stp>
        <stp>6/30/2016</stp>
        <tr r="G1646" s="5"/>
      </tp>
      <tp t="s">
        <v/>
        <stp/>
        <stp>EM_S_PROFITNOTICE_FORECASTT</stp>
        <stp>2</stp>
        <stp>600376.SH</stp>
        <stp>6/30/2016</stp>
        <tr r="F2097" s="5"/>
      </tp>
      <tp>
        <v>22000000</v>
        <stp/>
        <stp>EM_S_PROFITNOTICE_FORECASTL</stp>
        <stp>2</stp>
        <stp>300086.SZ</stp>
        <stp>6/30/2016</stp>
        <tr r="G1348" s="5"/>
      </tp>
      <tp t="s">
        <v/>
        <stp/>
        <stp>EM_S_PROFITNOTICE_FORECASTT</stp>
        <stp>2</stp>
        <stp>600076.SH</stp>
        <stp>6/30/2016</stp>
        <tr r="F1837" s="5"/>
      </tp>
      <tp t="s">
        <v/>
        <stp/>
        <stp>EM_S_PROFITNOTICE_FORECASTT</stp>
        <stp>2</stp>
        <stp>600176.SH</stp>
        <stp>6/30/2016</stp>
        <tr r="F1925" s="5"/>
      </tp>
      <tp t="s">
        <v/>
        <stp/>
        <stp>EM_S_PROFITNOTICE_FORECASTT</stp>
        <stp>2</stp>
        <stp>600676.SH</stp>
        <stp>6/30/2016</stp>
        <tr r="F2338" s="5"/>
      </tp>
      <tp t="s">
        <v/>
        <stp/>
        <stp>EM_S_PROFITNOTICE_FORECASTT</stp>
        <stp>2</stp>
        <stp>600776.SH</stp>
        <stp>6/30/2016</stp>
        <tr r="F2433" s="5"/>
      </tp>
      <tp>
        <v>-36250000</v>
        <stp/>
        <stp>EM_S_PROFITNOTICE_FORECASTL</stp>
        <stp>2</stp>
        <stp>300486.SZ</stp>
        <stp>6/30/2016</stp>
        <tr r="G1745" s="5"/>
      </tp>
      <tp t="s">
        <v/>
        <stp/>
        <stp>EM_S_PROFITNOTICE_FORECASTT</stp>
        <stp>2</stp>
        <stp>600476.SH</stp>
        <stp>6/30/2016</stp>
        <tr r="F2164" s="5"/>
      </tp>
      <tp t="s">
        <v/>
        <stp/>
        <stp>EM_S_PROFITNOTICE_FORECASTT</stp>
        <stp>2</stp>
        <stp>600576.SH</stp>
        <stp>6/30/2016</stp>
        <tr r="F2250" s="5"/>
      </tp>
      <tp t="s">
        <v/>
        <stp/>
        <stp>EM_S_PROFITNOTICE_FORECASTT</stp>
        <stp>2</stp>
        <stp>600876.SH</stp>
        <stp>6/30/2016</stp>
        <tr r="F2524" s="5"/>
      </tp>
      <tp t="s">
        <v/>
        <stp/>
        <stp>EM_S_PROFITNOTICE_FORECASTT</stp>
        <stp>2</stp>
        <stp>600976.SH</stp>
        <stp>6/30/2016</stp>
        <tr r="F2562" s="5"/>
      </tp>
      <tp>
        <v>0</v>
        <stp/>
        <stp>EM_S_DIV_CAPITALIZATION1</stp>
        <stp>4</stp>
        <stp>000002.SZ</stp>
        <stp>12/31/2011</stp>
        <stp>1</stp>
        <stp>1</stp>
        <tr r="DC4" s="13"/>
        <tr r="DC4" s="13"/>
      </tp>
      <tp>
        <v>0</v>
        <stp/>
        <stp>EM_S_DIV_CAPITALIZATION1</stp>
        <stp>4</stp>
        <stp>000002.SZ</stp>
        <stp>12/31/2010</stp>
        <stp>1</stp>
        <stp>1</stp>
        <tr r="DG4" s="13"/>
        <tr r="DG4" s="13"/>
      </tp>
      <tp t="s">
        <v/>
        <stp/>
        <stp>EM_S_DIV_CAPITALIZATION1</stp>
        <stp>4</stp>
        <stp>000002.SZ</stp>
        <stp>12/31/2013</stp>
        <stp>1</stp>
        <stp>1</stp>
        <tr r="CU4" s="13"/>
      </tp>
      <tp t="s">
        <v/>
        <stp/>
        <stp>EM_S_DIV_CAPITALIZATION1</stp>
        <stp>4</stp>
        <stp>000002.SZ</stp>
        <stp>12/31/2012</stp>
        <stp>1</stp>
        <stp>1</stp>
        <tr r="CY4" s="13"/>
      </tp>
      <tp t="s">
        <v/>
        <stp/>
        <stp>EM_S_DIV_CAPITALIZATION1</stp>
        <stp>4</stp>
        <stp>000002.SZ</stp>
        <stp>12/31/2015</stp>
        <stp>1</stp>
        <stp>1</stp>
        <tr r="AH5" s="10"/>
        <tr r="CM4" s="13"/>
      </tp>
      <tp t="s">
        <v/>
        <stp/>
        <stp>EM_S_DIV_CAPITALIZATION1</stp>
        <stp>4</stp>
        <stp>000002.SZ</stp>
        <stp>12/31/2014</stp>
        <stp>1</stp>
        <stp>1</stp>
        <tr r="AL5" s="10"/>
        <tr r="CQ4" s="13"/>
      </tp>
      <tp>
        <v>0.6</v>
        <stp/>
        <stp>EM_S_DIV_CAPITALIZATION1</stp>
        <stp>4</stp>
        <stp>000002.SZ</stp>
        <stp>12/31/2007</stp>
        <stp>1</stp>
        <stp>1</stp>
        <tr r="DS4" s="13"/>
        <tr r="DS4" s="13"/>
        <tr r="DS4" s="13"/>
        <tr r="DS4" s="13"/>
      </tp>
      <tp>
        <v>0.5</v>
        <stp/>
        <stp>EM_S_DIV_CAPITALIZATION1</stp>
        <stp>4</stp>
        <stp>000002.SZ</stp>
        <stp>12/31/2006</stp>
        <stp>1</stp>
        <stp>1</stp>
        <tr r="DW4" s="13"/>
        <tr r="DW4" s="13"/>
        <tr r="DW4" s="13"/>
        <tr r="DW4" s="13"/>
      </tp>
      <tp>
        <v>0</v>
        <stp/>
        <stp>EM_S_DIV_CAPITALIZATION1</stp>
        <stp>4</stp>
        <stp>000002.SZ</stp>
        <stp>12/31/2009</stp>
        <stp>1</stp>
        <stp>1</stp>
        <tr r="DK4" s="13"/>
        <tr r="DK4" s="13"/>
      </tp>
      <tp>
        <v>0</v>
        <stp/>
        <stp>EM_S_DIV_CAPITALIZATION1</stp>
        <stp>4</stp>
        <stp>000002.SZ</stp>
        <stp>12/31/2008</stp>
        <stp>1</stp>
        <stp>1</stp>
        <tr r="DO4" s="13"/>
        <tr r="DO4" s="13"/>
      </tp>
      <tp t="s">
        <v/>
        <stp/>
        <stp>EM_S_PROFITNOTICE_FORECASTT</stp>
        <stp>2</stp>
        <stp>600249.SH</stp>
        <stp>6/30/2016</stp>
        <tr r="F1990" s="5"/>
      </tp>
      <tp t="s">
        <v/>
        <stp/>
        <stp>EM_S_PROFITNOTICE_FORECASTL</stp>
        <stp>2</stp>
        <stp>000089.SZ</stp>
        <stp>6/30/2016</stp>
        <tr r="G62" s="5"/>
      </tp>
      <tp t="s">
        <v/>
        <stp/>
        <stp>EM_S_PROFITNOTICE_FORECASTT</stp>
        <stp>2</stp>
        <stp>600149.SH</stp>
        <stp>6/30/2016</stp>
        <tr r="F1901" s="5"/>
      </tp>
      <tp t="s">
        <v/>
        <stp/>
        <stp>EM_S_PROFITNOTICE_FORECASTT</stp>
        <stp>2</stp>
        <stp>600649.SH</stp>
        <stp>6/30/2016</stp>
        <tr r="F2316" s="5"/>
      </tp>
      <tp t="s">
        <v/>
        <stp/>
        <stp>EM_S_PROFITNOTICE_FORECASTL</stp>
        <stp>2</stp>
        <stp>000789.SZ</stp>
        <stp>6/30/2016</stp>
        <tr r="G316" s="5"/>
      </tp>
      <tp t="s">
        <v/>
        <stp/>
        <stp>EM_S_PROFITNOTICE_FORECASTT</stp>
        <stp>2</stp>
        <stp>600749.SH</stp>
        <stp>6/30/2016</stp>
        <tr r="F2409" s="5"/>
      </tp>
      <tp t="s">
        <v/>
        <stp/>
        <stp>EM_S_PROFITNOTICE_FORECASTT</stp>
        <stp>2</stp>
        <stp>600449.SH</stp>
        <stp>6/30/2016</stp>
        <tr r="F2148" s="5"/>
      </tp>
      <tp>
        <v>-55000000</v>
        <stp/>
        <stp>EM_S_PROFITNOTICE_FORECASTL</stp>
        <stp>2</stp>
        <stp>000589.SZ</stp>
        <stp>6/30/2016</stp>
        <tr r="G175" s="5"/>
      </tp>
      <tp t="s">
        <v/>
        <stp/>
        <stp>EM_S_PROFITNOTICE_FORECASTT</stp>
        <stp>2</stp>
        <stp>600549.SH</stp>
        <stp>6/30/2016</stp>
        <tr r="F2227" s="5"/>
      </tp>
      <tp t="s">
        <v/>
        <stp/>
        <stp>EM_S_PROFITNOTICE_FORECASTL</stp>
        <stp>2</stp>
        <stp>000889.SZ</stp>
        <stp>6/30/2016</stp>
        <tr r="G382" s="5"/>
      </tp>
      <tp>
        <v>285000000</v>
        <stp/>
        <stp>EM_S_PROFITNOTICE_FORECASTL</stp>
        <stp>2</stp>
        <stp>000989.SZ</stp>
        <stp>6/30/2016</stp>
        <tr r="G460" s="5"/>
      </tp>
      <tp>
        <v>-160000000</v>
        <stp/>
        <stp>EM_S_PROFITNOTICE_FORECASTL</stp>
        <stp>2</stp>
        <stp>002289.SZ</stp>
        <stp>6/30/2016</stp>
        <tr r="G758" s="5"/>
      </tp>
      <tp>
        <v>70740200</v>
        <stp/>
        <stp>EM_S_PROFITNOTICE_FORECASTL</stp>
        <stp>2</stp>
        <stp>002389.SZ</stp>
        <stp>6/30/2016</stp>
        <tr r="G858" s="5"/>
      </tp>
      <tp>
        <v>17097000</v>
        <stp/>
        <stp>EM_S_PROFITNOTICE_FORECASTL</stp>
        <stp>2</stp>
        <stp>002089.SZ</stp>
        <stp>6/30/2016</stp>
        <tr r="G559" s="5"/>
      </tp>
      <tp>
        <v>4000000</v>
        <stp/>
        <stp>EM_S_PROFITNOTICE_FORECASTL</stp>
        <stp>2</stp>
        <stp>002189.SZ</stp>
        <stp>6/30/2016</stp>
        <tr r="G659" s="5"/>
      </tp>
      <tp>
        <v>36832000</v>
        <stp/>
        <stp>EM_S_PROFITNOTICE_FORECASTL</stp>
        <stp>2</stp>
        <stp>002689.SZ</stp>
        <stp>6/30/2016</stp>
        <tr r="G1157" s="5"/>
      </tp>
      <tp>
        <v>29656700</v>
        <stp/>
        <stp>EM_S_PROFITNOTICE_FORECASTL</stp>
        <stp>2</stp>
        <stp>002789.SZ</stp>
        <stp>6/30/2016</stp>
        <tr r="G1249" s="5"/>
      </tp>
      <tp>
        <v>136736200</v>
        <stp/>
        <stp>EM_S_PROFITNOTICE_FORECASTL</stp>
        <stp>2</stp>
        <stp>002489.SZ</stp>
        <stp>6/30/2016</stp>
        <tr r="G958" s="5"/>
      </tp>
      <tp>
        <v>216892000</v>
        <stp/>
        <stp>EM_S_PROFITNOTICE_FORECASTL</stp>
        <stp>2</stp>
        <stp>002589.SZ</stp>
        <stp>6/30/2016</stp>
        <tr r="G1057" s="5"/>
      </tp>
      <tp t="s">
        <v/>
        <stp/>
        <stp>EM_S_PROFITNOTICE_FORECASTT</stp>
        <stp>2</stp>
        <stp>600248.SH</stp>
        <stp>6/30/2016</stp>
        <tr r="F1989" s="5"/>
      </tp>
      <tp t="s">
        <v/>
        <stp/>
        <stp>EM_S_PROFITNOTICE_FORECASTT</stp>
        <stp>2</stp>
        <stp>600348.SH</stp>
        <stp>6/30/2016</stp>
        <tr r="F2073" s="5"/>
      </tp>
      <tp t="s">
        <v/>
        <stp/>
        <stp>EM_S_PROFITNOTICE_FORECASTL</stp>
        <stp>2</stp>
        <stp>000088.SZ</stp>
        <stp>6/30/2016</stp>
        <tr r="G61" s="5"/>
      </tp>
      <tp t="s">
        <v/>
        <stp/>
        <stp>EM_S_PROFITNOTICE_FORECASTT</stp>
        <stp>2</stp>
        <stp>600048.SH</stp>
        <stp>6/30/2016</stp>
        <tr r="F1811" s="5"/>
      </tp>
      <tp t="s">
        <v/>
        <stp/>
        <stp>EM_S_PROFITNOTICE_FORECASTT</stp>
        <stp>2</stp>
        <stp>600148.SH</stp>
        <stp>6/30/2016</stp>
        <tr r="F1900" s="5"/>
      </tp>
      <tp t="s">
        <v/>
        <stp/>
        <stp>EM_S_PROFITNOTICE_FORECASTL</stp>
        <stp>2</stp>
        <stp>000688.SZ</stp>
        <stp>6/30/2016</stp>
        <tr r="G248" s="5"/>
      </tp>
      <tp t="s">
        <v/>
        <stp/>
        <stp>EM_S_PROFITNOTICE_FORECASTT</stp>
        <stp>2</stp>
        <stp>600648.SH</stp>
        <stp>6/30/2016</stp>
        <tr r="F2315" s="5"/>
      </tp>
      <tp>
        <v>9000000</v>
        <stp/>
        <stp>EM_S_PROFITNOTICE_FORECASTL</stp>
        <stp>2</stp>
        <stp>000788.SZ</stp>
        <stp>6/30/2016</stp>
        <tr r="G315" s="5"/>
      </tp>
      <tp t="s">
        <v/>
        <stp/>
        <stp>EM_S_PROFITNOTICE_FORECASTT</stp>
        <stp>2</stp>
        <stp>600748.SH</stp>
        <stp>6/30/2016</stp>
        <tr r="F2408" s="5"/>
      </tp>
      <tp>
        <v>900000000</v>
        <stp/>
        <stp>EM_S_PROFITNOTICE_FORECASTL</stp>
        <stp>2</stp>
        <stp>000488.SZ</stp>
        <stp>6/30/2016</stp>
        <tr r="G104" s="5"/>
      </tp>
      <tp t="s">
        <v/>
        <stp/>
        <stp>EM_S_PROFITNOTICE_FORECASTT</stp>
        <stp>2</stp>
        <stp>600448.SH</stp>
        <stp>6/30/2016</stp>
        <tr r="F2147" s="5"/>
      </tp>
      <tp t="s">
        <v/>
        <stp/>
        <stp>EM_S_PROFITNOTICE_FORECASTT</stp>
        <stp>2</stp>
        <stp>600548.SH</stp>
        <stp>6/30/2016</stp>
        <tr r="F2226" s="5"/>
      </tp>
      <tp t="s">
        <v/>
        <stp/>
        <stp>EM_S_PROFITNOTICE_FORECASTL</stp>
        <stp>2</stp>
        <stp>000888.SZ</stp>
        <stp>6/30/2016</stp>
        <tr r="G381" s="5"/>
      </tp>
      <tp t="s">
        <v/>
        <stp/>
        <stp>EM_S_PROFITNOTICE_FORECASTT</stp>
        <stp>2</stp>
        <stp>600848.SH</stp>
        <stp>6/30/2016</stp>
        <tr r="F2498" s="5"/>
      </tp>
      <tp>
        <v>116000000</v>
        <stp/>
        <stp>EM_S_PROFITNOTICE_FORECASTL</stp>
        <stp>2</stp>
        <stp>000988.SZ</stp>
        <stp>6/30/2016</stp>
        <tr r="G459" s="5"/>
      </tp>
      <tp>
        <v>2246000</v>
        <stp/>
        <stp>EM_S_PROFITNOTICE_FORECASTL</stp>
        <stp>2</stp>
        <stp>002288.SZ</stp>
        <stp>6/30/2016</stp>
        <tr r="G757" s="5"/>
      </tp>
      <tp>
        <v>1410400</v>
        <stp/>
        <stp>EM_S_PROFITNOTICE_FORECASTL</stp>
        <stp>2</stp>
        <stp>002388.SZ</stp>
        <stp>6/30/2016</stp>
        <tr r="G857" s="5"/>
      </tp>
      <tp>
        <v>22560000</v>
        <stp/>
        <stp>EM_S_PROFITNOTICE_FORECASTL</stp>
        <stp>2</stp>
        <stp>002088.SZ</stp>
        <stp>6/30/2016</stp>
        <tr r="G558" s="5"/>
      </tp>
      <tp>
        <v>10000000</v>
        <stp/>
        <stp>EM_S_PROFITNOTICE_FORECASTL</stp>
        <stp>2</stp>
        <stp>002188.SZ</stp>
        <stp>6/30/2016</stp>
        <tr r="G658" s="5"/>
      </tp>
      <tp>
        <v>81476200</v>
        <stp/>
        <stp>EM_S_PROFITNOTICE_FORECASTL</stp>
        <stp>2</stp>
        <stp>002688.SZ</stp>
        <stp>6/30/2016</stp>
        <tr r="G1156" s="5"/>
      </tp>
      <tp>
        <v>54000000</v>
        <stp/>
        <stp>EM_S_PROFITNOTICE_FORECASTL</stp>
        <stp>2</stp>
        <stp>002788.SZ</stp>
        <stp>6/30/2016</stp>
        <tr r="G1248" s="5"/>
      </tp>
      <tp>
        <v>-58000000</v>
        <stp/>
        <stp>EM_S_PROFITNOTICE_FORECASTL</stp>
        <stp>2</stp>
        <stp>002488.SZ</stp>
        <stp>6/30/2016</stp>
        <tr r="G957" s="5"/>
      </tp>
      <tp>
        <v>376124900</v>
        <stp/>
        <stp>EM_S_PROFITNOTICE_FORECASTL</stp>
        <stp>2</stp>
        <stp>002588.SZ</stp>
        <stp>6/30/2016</stp>
        <tr r="G1056" s="5"/>
      </tp>
      <tp t="s">
        <v/>
        <stp/>
        <stp>EM_S_PROFITNOTICE_FORECASTT</stp>
        <stp>2</stp>
        <stp>600241.SH</stp>
        <stp>6/30/2016</stp>
        <tr r="F1984" s="5"/>
      </tp>
      <tp t="s">
        <v/>
        <stp/>
        <stp>EM_S_PROFITNOTICE_FORECASTT</stp>
        <stp>2</stp>
        <stp>600141.SH</stp>
        <stp>6/30/2016</stp>
        <tr r="F1896" s="5"/>
      </tp>
      <tp t="s">
        <v/>
        <stp/>
        <stp>EM_S_PROFITNOTICE_FORECASTL</stp>
        <stp>2</stp>
        <stp>000681.SZ</stp>
        <stp>6/30/2016</stp>
        <tr r="G242" s="5"/>
      </tp>
      <tp t="s">
        <v/>
        <stp/>
        <stp>EM_S_PROFITNOTICE_FORECASTT</stp>
        <stp>2</stp>
        <stp>600641.SH</stp>
        <stp>6/30/2016</stp>
        <tr r="F2309" s="5"/>
      </tp>
      <tp t="s">
        <v/>
        <stp/>
        <stp>EM_S_PROFITNOTICE_FORECASTT</stp>
        <stp>2</stp>
        <stp>600741.SH</stp>
        <stp>6/30/2016</stp>
        <tr r="F2401" s="5"/>
      </tp>
      <tp t="s">
        <v/>
        <stp/>
        <stp>EM_S_PROFITNOTICE_FORECASTL</stp>
        <stp>2</stp>
        <stp>000581.SZ</stp>
        <stp>6/30/2016</stp>
        <tr r="G169" s="5"/>
      </tp>
      <tp>
        <v>100000</v>
        <stp/>
        <stp>EM_S_PROFITNOTICE_FORECASTL</stp>
        <stp>2</stp>
        <stp>000881.SZ</stp>
        <stp>6/30/2016</stp>
        <tr r="G375" s="5"/>
      </tp>
      <tp t="s">
        <v/>
        <stp/>
        <stp>EM_S_PROFITNOTICE_FORECASTT</stp>
        <stp>2</stp>
        <stp>600841.SH</stp>
        <stp>6/30/2016</stp>
        <tr r="F2492" s="5"/>
      </tp>
      <tp t="s">
        <v/>
        <stp/>
        <stp>EM_S_PROFITNOTICE_FORECASTL</stp>
        <stp>2</stp>
        <stp>000981.SZ</stp>
        <stp>6/30/2016</stp>
        <tr r="G454" s="5"/>
      </tp>
      <tp>
        <v>114498400</v>
        <stp/>
        <stp>EM_S_PROFITNOTICE_FORECASTL</stp>
        <stp>2</stp>
        <stp>002281.SZ</stp>
        <stp>6/30/2016</stp>
        <tr r="G750" s="5"/>
      </tp>
      <tp>
        <v>31410200</v>
        <stp/>
        <stp>EM_S_PROFITNOTICE_FORECASTL</stp>
        <stp>2</stp>
        <stp>002381.SZ</stp>
        <stp>6/30/2016</stp>
        <tr r="G850" s="5"/>
      </tp>
      <tp>
        <v>853688900</v>
        <stp/>
        <stp>EM_S_PROFITNOTICE_FORECASTL</stp>
        <stp>2</stp>
        <stp>002081.SZ</stp>
        <stp>6/30/2016</stp>
        <tr r="G551" s="5"/>
      </tp>
      <tp>
        <v>-80000000</v>
        <stp/>
        <stp>EM_S_PROFITNOTICE_FORECASTL</stp>
        <stp>2</stp>
        <stp>002181.SZ</stp>
        <stp>6/30/2016</stp>
        <tr r="G651" s="5"/>
      </tp>
      <tp>
        <v>121535000</v>
        <stp/>
        <stp>EM_S_PROFITNOTICE_FORECASTL</stp>
        <stp>2</stp>
        <stp>002681.SZ</stp>
        <stp>6/30/2016</stp>
        <tr r="G1149" s="5"/>
      </tp>
      <tp>
        <v>59633800</v>
        <stp/>
        <stp>EM_S_PROFITNOTICE_FORECASTL</stp>
        <stp>2</stp>
        <stp>002781.SZ</stp>
        <stp>6/30/2016</stp>
        <tr r="G1242" s="5"/>
      </tp>
      <tp>
        <v>64810200</v>
        <stp/>
        <stp>EM_S_PROFITNOTICE_FORECASTL</stp>
        <stp>2</stp>
        <stp>002481.SZ</stp>
        <stp>6/30/2016</stp>
        <tr r="G950" s="5"/>
      </tp>
      <tp>
        <v>139688100</v>
        <stp/>
        <stp>EM_S_PROFITNOTICE_FORECASTL</stp>
        <stp>2</stp>
        <stp>002581.SZ</stp>
        <stp>6/30/2016</stp>
        <tr r="G1049" s="5"/>
      </tp>
      <tp t="s">
        <v/>
        <stp/>
        <stp>EM_S_PROFITNOTICE_FORECASTT</stp>
        <stp>2</stp>
        <stp>600240.SH</stp>
        <stp>6/30/2016</stp>
        <tr r="F1983" s="5"/>
      </tp>
      <tp t="s">
        <v/>
        <stp/>
        <stp>EM_S_PROFITNOTICE_FORECASTT</stp>
        <stp>2</stp>
        <stp>600340.SH</stp>
        <stp>6/30/2016</stp>
        <tr r="F2069" s="5"/>
      </tp>
      <tp>
        <v>10000000</v>
        <stp/>
        <stp>EM_S_PROFITNOTICE_FORECASTL</stp>
        <stp>2</stp>
        <stp>000680.SZ</stp>
        <stp>6/30/2016</stp>
        <tr r="G241" s="5"/>
      </tp>
      <tp t="s">
        <v/>
        <stp/>
        <stp>EM_S_PROFITNOTICE_FORECASTT</stp>
        <stp>2</stp>
        <stp>600640.SH</stp>
        <stp>6/30/2016</stp>
        <tr r="F2308" s="5"/>
      </tp>
      <tp>
        <v>-226000000</v>
        <stp/>
        <stp>EM_S_PROFITNOTICE_FORECASTL</stp>
        <stp>2</stp>
        <stp>000780.SZ</stp>
        <stp>6/30/2016</stp>
        <tr r="G310" s="5"/>
      </tp>
      <tp t="s">
        <v/>
        <stp/>
        <stp>EM_S_PROFITNOTICE_FORECASTT</stp>
        <stp>2</stp>
        <stp>600740.SH</stp>
        <stp>6/30/2016</stp>
        <tr r="F2400" s="5"/>
      </tp>
      <tp t="s">
        <v/>
        <stp/>
        <stp>EM_S_PROFITNOTICE_FORECASTT</stp>
        <stp>2</stp>
        <stp>600540.SH</stp>
        <stp>6/30/2016</stp>
        <tr r="F2221" s="5"/>
      </tp>
      <tp t="s">
        <v/>
        <stp/>
        <stp>EM_S_PROFITNOTICE_FORECASTL</stp>
        <stp>2</stp>
        <stp>000880.SZ</stp>
        <stp>6/30/2016</stp>
        <tr r="G374" s="5"/>
      </tp>
      <tp t="s">
        <v/>
        <stp/>
        <stp>EM_S_PROFITNOTICE_FORECASTL</stp>
        <stp>2</stp>
        <stp>000980.SZ</stp>
        <stp>6/30/2016</stp>
        <tr r="G453" s="5"/>
      </tp>
      <tp>
        <v>183000000</v>
        <stp/>
        <stp>EM_S_PROFITNOTICE_FORECASTL</stp>
        <stp>2</stp>
        <stp>002280.SZ</stp>
        <stp>6/30/2016</stp>
        <tr r="G749" s="5"/>
      </tp>
      <tp>
        <v>37199000</v>
        <stp/>
        <stp>EM_S_PROFITNOTICE_FORECASTL</stp>
        <stp>2</stp>
        <stp>002380.SZ</stp>
        <stp>6/30/2016</stp>
        <tr r="G849" s="5"/>
      </tp>
      <tp>
        <v>267670000</v>
        <stp/>
        <stp>EM_S_PROFITNOTICE_FORECASTL</stp>
        <stp>2</stp>
        <stp>002080.SZ</stp>
        <stp>6/30/2016</stp>
        <tr r="G550" s="5"/>
      </tp>
      <tp>
        <v>178674900</v>
        <stp/>
        <stp>EM_S_PROFITNOTICE_FORECASTL</stp>
        <stp>2</stp>
        <stp>002180.SZ</stp>
        <stp>6/30/2016</stp>
        <tr r="G650" s="5"/>
      </tp>
      <tp>
        <v>110000000</v>
        <stp/>
        <stp>EM_S_PROFITNOTICE_FORECASTL</stp>
        <stp>2</stp>
        <stp>002680.SZ</stp>
        <stp>6/30/2016</stp>
        <tr r="G1148" s="5"/>
      </tp>
      <tp>
        <v>4633800</v>
        <stp/>
        <stp>EM_S_PROFITNOTICE_FORECASTL</stp>
        <stp>2</stp>
        <stp>002780.SZ</stp>
        <stp>6/30/2016</stp>
        <tr r="G1241" s="5"/>
      </tp>
      <tp>
        <v>-50000000</v>
        <stp/>
        <stp>EM_S_PROFITNOTICE_FORECASTL</stp>
        <stp>2</stp>
        <stp>002480.SZ</stp>
        <stp>6/30/2016</stp>
        <tr r="G949" s="5"/>
      </tp>
      <tp>
        <v>22340500</v>
        <stp/>
        <stp>EM_S_PROFITNOTICE_FORECASTL</stp>
        <stp>2</stp>
        <stp>002580.SZ</stp>
        <stp>6/30/2016</stp>
        <tr r="G1048" s="5"/>
      </tp>
      <tp t="s">
        <v/>
        <stp/>
        <stp>EM_S_PROFITNOTICE_FORECASTT</stp>
        <stp>2</stp>
        <stp>600243.SH</stp>
        <stp>6/30/2016</stp>
        <tr r="F1986" s="5"/>
      </tp>
      <tp t="s">
        <v/>
        <stp/>
        <stp>EM_S_PROFITNOTICE_FORECASTT</stp>
        <stp>2</stp>
        <stp>600343.SH</stp>
        <stp>6/30/2016</stp>
        <tr r="F2070" s="5"/>
      </tp>
      <tp t="s">
        <v/>
        <stp/>
        <stp>EM_S_PROFITNOTICE_FORECASTT</stp>
        <stp>2</stp>
        <stp>600143.SH</stp>
        <stp>6/30/2016</stp>
        <tr r="F1897" s="5"/>
      </tp>
      <tp t="s">
        <v/>
        <stp/>
        <stp>EM_S_PROFITNOTICE_FORECASTL</stp>
        <stp>2</stp>
        <stp>000683.SZ</stp>
        <stp>6/30/2016</stp>
        <tr r="G244" s="5"/>
      </tp>
      <tp t="s">
        <v/>
        <stp/>
        <stp>EM_S_PROFITNOTICE_FORECASTT</stp>
        <stp>2</stp>
        <stp>600643.SH</stp>
        <stp>6/30/2016</stp>
        <tr r="F2311" s="5"/>
      </tp>
      <tp t="s">
        <v/>
        <stp/>
        <stp>EM_S_PROFITNOTICE_FORECASTL</stp>
        <stp>2</stp>
        <stp>000783.SZ</stp>
        <stp>6/30/2016</stp>
        <tr r="G312" s="5"/>
      </tp>
      <tp>
        <v>256430000</v>
        <stp/>
        <stp>EM_S_PROFITNOTICE_FORECASTT</stp>
        <stp>2</stp>
        <stp>600743.SH</stp>
        <stp>6/30/2016</stp>
        <tr r="F2403" s="5"/>
      </tp>
      <tp t="s">
        <v/>
        <stp/>
        <stp>EM_S_PROFITNOTICE_FORECASTT</stp>
        <stp>2</stp>
        <stp>600543.SH</stp>
        <stp>6/30/2016</stp>
        <tr r="F2222" s="5"/>
      </tp>
      <tp t="s">
        <v/>
        <stp/>
        <stp>EM_S_PROFITNOTICE_FORECASTL</stp>
        <stp>2</stp>
        <stp>000883.SZ</stp>
        <stp>6/30/2016</stp>
        <tr r="G377" s="5"/>
      </tp>
      <tp t="s">
        <v/>
        <stp/>
        <stp>EM_S_PROFITNOTICE_FORECASTT</stp>
        <stp>2</stp>
        <stp>600843.SH</stp>
        <stp>6/30/2016</stp>
        <tr r="F2493" s="5"/>
      </tp>
      <tp t="s">
        <v/>
        <stp/>
        <stp>EM_S_PROFITNOTICE_FORECASTL</stp>
        <stp>2</stp>
        <stp>000983.SZ</stp>
        <stp>6/30/2016</stp>
        <tr r="G456" s="5"/>
      </tp>
      <tp>
        <v>57306000</v>
        <stp/>
        <stp>EM_S_PROFITNOTICE_FORECASTL</stp>
        <stp>2</stp>
        <stp>002283.SZ</stp>
        <stp>6/30/2016</stp>
        <tr r="G752" s="5"/>
      </tp>
      <tp>
        <v>1800000</v>
        <stp/>
        <stp>EM_S_PROFITNOTICE_FORECASTL</stp>
        <stp>2</stp>
        <stp>002383.SZ</stp>
        <stp>6/30/2016</stp>
        <tr r="G852" s="5"/>
      </tp>
      <tp>
        <v>158000000</v>
        <stp/>
        <stp>EM_S_PROFITNOTICE_FORECASTL</stp>
        <stp>2</stp>
        <stp>002083.SZ</stp>
        <stp>6/30/2016</stp>
        <tr r="G553" s="5"/>
      </tp>
      <tp>
        <v>301120000</v>
        <stp/>
        <stp>EM_S_PROFITNOTICE_FORECASTL</stp>
        <stp>2</stp>
        <stp>002183.SZ</stp>
        <stp>6/30/2016</stp>
        <tr r="G653" s="5"/>
      </tp>
      <tp>
        <v>3336100</v>
        <stp/>
        <stp>EM_S_PROFITNOTICE_FORECASTL</stp>
        <stp>2</stp>
        <stp>002683.SZ</stp>
        <stp>6/30/2016</stp>
        <tr r="G1151" s="5"/>
      </tp>
      <tp>
        <v>47742300</v>
        <stp/>
        <stp>EM_S_PROFITNOTICE_FORECASTL</stp>
        <stp>2</stp>
        <stp>002783.SZ</stp>
        <stp>6/30/2016</stp>
        <tr r="G1244" s="5"/>
      </tp>
      <tp>
        <v>59520000</v>
        <stp/>
        <stp>EM_S_PROFITNOTICE_FORECASTL</stp>
        <stp>2</stp>
        <stp>002483.SZ</stp>
        <stp>6/30/2016</stp>
        <tr r="G952" s="5"/>
      </tp>
      <tp>
        <v>10000000</v>
        <stp/>
        <stp>EM_S_PROFITNOTICE_FORECASTL</stp>
        <stp>2</stp>
        <stp>002583.SZ</stp>
        <stp>6/30/2016</stp>
        <tr r="G1051" s="5"/>
      </tp>
      <tp t="s">
        <v/>
        <stp/>
        <stp>EM_S_PROFITNOTICE_FORECASTT</stp>
        <stp>2</stp>
        <stp>600242.SH</stp>
        <stp>6/30/2016</stp>
        <tr r="F1985" s="5"/>
      </tp>
      <tp t="s">
        <v/>
        <stp/>
        <stp>EM_S_PROFITNOTICE_FORECASTL</stp>
        <stp>2</stp>
        <stp>000682.SZ</stp>
        <stp>6/30/2016</stp>
        <tr r="G243" s="5"/>
      </tp>
      <tp t="s">
        <v/>
        <stp/>
        <stp>EM_S_PROFITNOTICE_FORECASTT</stp>
        <stp>2</stp>
        <stp>600642.SH</stp>
        <stp>6/30/2016</stp>
        <tr r="F2310" s="5"/>
      </tp>
      <tp>
        <v>-21800000</v>
        <stp/>
        <stp>EM_S_PROFITNOTICE_FORECASTL</stp>
        <stp>2</stp>
        <stp>000782.SZ</stp>
        <stp>6/30/2016</stp>
        <tr r="G311" s="5"/>
      </tp>
      <tp t="s">
        <v/>
        <stp/>
        <stp>EM_S_PROFITNOTICE_FORECASTT</stp>
        <stp>2</stp>
        <stp>600742.SH</stp>
        <stp>6/30/2016</stp>
        <tr r="F2402" s="5"/>
      </tp>
      <tp t="s">
        <v/>
        <stp/>
        <stp>EM_S_PROFITNOTICE_FORECASTL</stp>
        <stp>2</stp>
        <stp>000582.SZ</stp>
        <stp>6/30/2016</stp>
        <tr r="G170" s="5"/>
      </tp>
      <tp t="s">
        <v/>
        <stp/>
        <stp>EM_S_PROFITNOTICE_FORECASTL</stp>
        <stp>2</stp>
        <stp>000882.SZ</stp>
        <stp>6/30/2016</stp>
        <tr r="G376" s="5"/>
      </tp>
      <tp>
        <v>-280000000</v>
        <stp/>
        <stp>EM_S_PROFITNOTICE_FORECASTL</stp>
        <stp>2</stp>
        <stp>000982.SZ</stp>
        <stp>6/30/2016</stp>
        <tr r="G455" s="5"/>
      </tp>
      <tp>
        <v>12618200</v>
        <stp/>
        <stp>EM_S_PROFITNOTICE_FORECASTL</stp>
        <stp>2</stp>
        <stp>002282.SZ</stp>
        <stp>6/30/2016</stp>
        <tr r="G751" s="5"/>
      </tp>
      <tp>
        <v>82102800</v>
        <stp/>
        <stp>EM_S_PROFITNOTICE_FORECASTL</stp>
        <stp>2</stp>
        <stp>002382.SZ</stp>
        <stp>6/30/2016</stp>
        <tr r="G851" s="5"/>
      </tp>
      <tp>
        <v>33678100</v>
        <stp/>
        <stp>EM_S_PROFITNOTICE_FORECASTL</stp>
        <stp>2</stp>
        <stp>002082.SZ</stp>
        <stp>6/30/2016</stp>
        <tr r="G552" s="5"/>
      </tp>
      <tp>
        <v>63000000</v>
        <stp/>
        <stp>EM_S_PROFITNOTICE_FORECASTL</stp>
        <stp>2</stp>
        <stp>002182.SZ</stp>
        <stp>6/30/2016</stp>
        <tr r="G652" s="5"/>
      </tp>
      <tp>
        <v>22000000</v>
        <stp/>
        <stp>EM_S_PROFITNOTICE_FORECASTL</stp>
        <stp>2</stp>
        <stp>002682.SZ</stp>
        <stp>6/30/2016</stp>
        <tr r="G1150" s="5"/>
      </tp>
      <tp>
        <v>32649200</v>
        <stp/>
        <stp>EM_S_PROFITNOTICE_FORECASTL</stp>
        <stp>2</stp>
        <stp>002782.SZ</stp>
        <stp>6/30/2016</stp>
        <tr r="G1243" s="5"/>
      </tp>
      <tp>
        <v>116080100</v>
        <stp/>
        <stp>EM_S_PROFITNOTICE_FORECASTL</stp>
        <stp>2</stp>
        <stp>002482.SZ</stp>
        <stp>6/30/2016</stp>
        <tr r="G951" s="5"/>
      </tp>
      <tp>
        <v>10610000</v>
        <stp/>
        <stp>EM_S_PROFITNOTICE_FORECASTL</stp>
        <stp>2</stp>
        <stp>002582.SZ</stp>
        <stp>6/30/2016</stp>
        <tr r="G1050" s="5"/>
      </tp>
      <tp t="s">
        <v/>
        <stp/>
        <stp>EM_S_PROFITNOTICE_FORECASTT</stp>
        <stp>2</stp>
        <stp>600345.SH</stp>
        <stp>6/30/2016</stp>
        <tr r="F2071" s="5"/>
      </tp>
      <tp t="s">
        <v/>
        <stp/>
        <stp>EM_S_PROFITNOTICE_FORECASTT</stp>
        <stp>2</stp>
        <stp>600145.SH</stp>
        <stp>6/30/2016</stp>
        <tr r="F1898" s="5"/>
      </tp>
      <tp>
        <v>450000000</v>
        <stp/>
        <stp>EM_S_PROFITNOTICE_FORECASTL</stp>
        <stp>2</stp>
        <stp>000685.SZ</stp>
        <stp>6/30/2016</stp>
        <tr r="G245" s="5"/>
      </tp>
      <tp t="s">
        <v/>
        <stp/>
        <stp>EM_S_PROFITNOTICE_FORECASTT</stp>
        <stp>2</stp>
        <stp>600645.SH</stp>
        <stp>6/30/2016</stp>
        <tr r="F2313" s="5"/>
      </tp>
      <tp t="s">
        <v/>
        <stp/>
        <stp>EM_S_PROFITNOTICE_FORECASTL</stp>
        <stp>2</stp>
        <stp>000785.SZ</stp>
        <stp>6/30/2016</stp>
        <tr r="G313" s="5"/>
      </tp>
      <tp t="s">
        <v/>
        <stp/>
        <stp>EM_S_PROFITNOTICE_FORECASTT</stp>
        <stp>2</stp>
        <stp>600745.SH</stp>
        <stp>6/30/2016</stp>
        <tr r="F2405" s="5"/>
      </tp>
      <tp>
        <v>-13900000</v>
        <stp/>
        <stp>EM_S_PROFITNOTICE_FORECASTL</stp>
        <stp>2</stp>
        <stp>000585.SZ</stp>
        <stp>6/30/2016</stp>
        <tr r="G172" s="5"/>
      </tp>
      <tp t="s">
        <v/>
        <stp/>
        <stp>EM_S_PROFITNOTICE_FORECASTT</stp>
        <stp>2</stp>
        <stp>600545.SH</stp>
        <stp>6/30/2016</stp>
        <tr r="F2223" s="5"/>
      </tp>
      <tp>
        <v>500000</v>
        <stp/>
        <stp>EM_S_PROFITNOTICE_FORECASTL</stp>
        <stp>2</stp>
        <stp>000885.SZ</stp>
        <stp>6/30/2016</stp>
        <tr r="G378" s="5"/>
      </tp>
      <tp t="s">
        <v/>
        <stp/>
        <stp>EM_S_PROFITNOTICE_FORECASTT</stp>
        <stp>2</stp>
        <stp>600845.SH</stp>
        <stp>6/30/2016</stp>
        <tr r="F2495" s="5"/>
      </tp>
      <tp>
        <v>8500000</v>
        <stp/>
        <stp>EM_S_PROFITNOTICE_FORECASTL</stp>
        <stp>2</stp>
        <stp>000985.SZ</stp>
        <stp>6/30/2016</stp>
        <tr r="G457" s="5"/>
      </tp>
      <tp>
        <v>162952100</v>
        <stp/>
        <stp>EM_S_PROFITNOTICE_FORECASTL</stp>
        <stp>2</stp>
        <stp>002285.SZ</stp>
        <stp>6/30/2016</stp>
        <tr r="G754" s="5"/>
      </tp>
      <tp>
        <v>350561600</v>
        <stp/>
        <stp>EM_S_PROFITNOTICE_FORECASTL</stp>
        <stp>2</stp>
        <stp>002385.SZ</stp>
        <stp>6/30/2016</stp>
        <tr r="G854" s="5"/>
      </tp>
      <tp>
        <v>400509500</v>
        <stp/>
        <stp>EM_S_PROFITNOTICE_FORECASTL</stp>
        <stp>2</stp>
        <stp>002085.SZ</stp>
        <stp>6/30/2016</stp>
        <tr r="G555" s="5"/>
      </tp>
      <tp>
        <v>170902600</v>
        <stp/>
        <stp>EM_S_PROFITNOTICE_FORECASTL</stp>
        <stp>2</stp>
        <stp>002185.SZ</stp>
        <stp>6/30/2016</stp>
        <tr r="G655" s="5"/>
      </tp>
      <tp>
        <v>12154200</v>
        <stp/>
        <stp>EM_S_PROFITNOTICE_FORECASTL</stp>
        <stp>2</stp>
        <stp>002685.SZ</stp>
        <stp>6/30/2016</stp>
        <tr r="G1153" s="5"/>
      </tp>
      <tp>
        <v>8500000</v>
        <stp/>
        <stp>EM_S_PROFITNOTICE_FORECASTL</stp>
        <stp>2</stp>
        <stp>002785.SZ</stp>
        <stp>6/30/2016</stp>
        <tr r="G1245" s="5"/>
      </tp>
      <tp>
        <v>25605000</v>
        <stp/>
        <stp>EM_S_PROFITNOTICE_FORECASTL</stp>
        <stp>2</stp>
        <stp>002485.SZ</stp>
        <stp>6/30/2016</stp>
        <tr r="G954" s="5"/>
      </tp>
      <tp>
        <v>73360000</v>
        <stp/>
        <stp>EM_S_PROFITNOTICE_FORECASTL</stp>
        <stp>2</stp>
        <stp>002585.SZ</stp>
        <stp>6/30/2016</stp>
        <tr r="G1053" s="5"/>
      </tp>
      <tp>
        <v>175000000</v>
        <stp/>
        <stp>EM_S_PROFITNOTICE_FORECASTT</stp>
        <stp>2</stp>
        <stp>600644.SH</stp>
        <stp>6/30/2016</stp>
        <tr r="F2312" s="5"/>
      </tp>
      <tp t="s">
        <v/>
        <stp/>
        <stp>EM_S_PROFITNOTICE_FORECASTT</stp>
        <stp>2</stp>
        <stp>600744.SH</stp>
        <stp>6/30/2016</stp>
        <tr r="F2404" s="5"/>
      </tp>
      <tp t="s">
        <v/>
        <stp/>
        <stp>EM_S_PROFITNOTICE_FORECASTT</stp>
        <stp>2</stp>
        <stp>600444.SH</stp>
        <stp>6/30/2016</stp>
        <tr r="F2145" s="5"/>
      </tp>
      <tp>
        <v>-39000000</v>
        <stp/>
        <stp>EM_S_PROFITNOTICE_FORECASTL</stp>
        <stp>2</stp>
        <stp>000584.SZ</stp>
        <stp>6/30/2016</stp>
        <tr r="G171" s="5"/>
      </tp>
      <tp t="s">
        <v/>
        <stp/>
        <stp>EM_S_PROFITNOTICE_FORECASTT</stp>
        <stp>2</stp>
        <stp>600844.SH</stp>
        <stp>6/30/2016</stp>
        <tr r="F2494" s="5"/>
      </tp>
      <tp>
        <v>98354800</v>
        <stp/>
        <stp>EM_S_PROFITNOTICE_FORECASTL</stp>
        <stp>2</stp>
        <stp>002284.SZ</stp>
        <stp>6/30/2016</stp>
        <tr r="G753" s="5"/>
      </tp>
      <tp>
        <v>155210000</v>
        <stp/>
        <stp>EM_S_PROFITNOTICE_FORECASTL</stp>
        <stp>2</stp>
        <stp>002384.SZ</stp>
        <stp>6/30/2016</stp>
        <tr r="G853" s="5"/>
      </tp>
      <tp>
        <v>16049900</v>
        <stp/>
        <stp>EM_S_PROFITNOTICE_FORECASTL</stp>
        <stp>2</stp>
        <stp>002084.SZ</stp>
        <stp>6/30/2016</stp>
        <tr r="G554" s="5"/>
      </tp>
      <tp>
        <v>8784300</v>
        <stp/>
        <stp>EM_S_PROFITNOTICE_FORECASTL</stp>
        <stp>2</stp>
        <stp>002184.SZ</stp>
        <stp>6/30/2016</stp>
        <tr r="G654" s="5"/>
      </tp>
      <tp>
        <v>12000000</v>
        <stp/>
        <stp>EM_S_PROFITNOTICE_FORECASTL</stp>
        <stp>2</stp>
        <stp>002684.SZ</stp>
        <stp>6/30/2016</stp>
        <tr r="G1152" s="5"/>
      </tp>
      <tp>
        <v>60456100</v>
        <stp/>
        <stp>EM_S_PROFITNOTICE_FORECASTL</stp>
        <stp>2</stp>
        <stp>002484.SZ</stp>
        <stp>6/30/2016</stp>
        <tr r="G953" s="5"/>
      </tp>
      <tp>
        <v>52367000</v>
        <stp/>
        <stp>EM_S_PROFITNOTICE_FORECASTL</stp>
        <stp>2</stp>
        <stp>002584.SZ</stp>
        <stp>6/30/2016</stp>
        <tr r="G1052" s="5"/>
      </tp>
      <tp t="s">
        <v/>
        <stp/>
        <stp>EM_S_PROFITNOTICE_FORECASTT</stp>
        <stp>2</stp>
        <stp>600247.SH</stp>
        <stp>6/30/2016</stp>
        <tr r="F1988" s="5"/>
      </tp>
      <tp>
        <v>100000000</v>
        <stp/>
        <stp>EM_S_PROFITNOTICE_FORECASTL</stp>
        <stp>2</stp>
        <stp>000687.SZ</stp>
        <stp>6/30/2016</stp>
        <tr r="G247" s="5"/>
      </tp>
      <tp t="s">
        <v/>
        <stp/>
        <stp>EM_S_PROFITNOTICE_FORECASTT</stp>
        <stp>2</stp>
        <stp>600647.SH</stp>
        <stp>6/30/2016</stp>
        <tr r="F2314" s="5"/>
      </tp>
      <tp t="s">
        <v/>
        <stp/>
        <stp>EM_S_PROFITNOTICE_FORECASTT</stp>
        <stp>2</stp>
        <stp>600747.SH</stp>
        <stp>6/30/2016</stp>
        <tr r="F2407" s="5"/>
      </tp>
      <tp>
        <v>480000000</v>
        <stp/>
        <stp>EM_S_PROFITNOTICE_FORECASTL</stp>
        <stp>2</stp>
        <stp>000587.SZ</stp>
        <stp>6/30/2016</stp>
        <tr r="G174" s="5"/>
      </tp>
      <tp t="s">
        <v/>
        <stp/>
        <stp>EM_S_PROFITNOTICE_FORECASTT</stp>
        <stp>2</stp>
        <stp>600547.SH</stp>
        <stp>6/30/2016</stp>
        <tr r="F2225" s="5"/>
      </tp>
      <tp t="s">
        <v/>
        <stp/>
        <stp>EM_S_PROFITNOTICE_FORECASTL</stp>
        <stp>2</stp>
        <stp>000887.SZ</stp>
        <stp>6/30/2016</stp>
        <tr r="G380" s="5"/>
      </tp>
      <tp t="s">
        <v/>
        <stp/>
        <stp>EM_S_PROFITNOTICE_FORECASTT</stp>
        <stp>2</stp>
        <stp>600847.SH</stp>
        <stp>6/30/2016</stp>
        <tr r="F2497" s="5"/>
      </tp>
      <tp>
        <v>206600000</v>
        <stp/>
        <stp>EM_S_PROFITNOTICE_FORECASTL</stp>
        <stp>2</stp>
        <stp>000987.SZ</stp>
        <stp>6/30/2016</stp>
        <tr r="G458" s="5"/>
      </tp>
      <tp>
        <v>152260900</v>
        <stp/>
        <stp>EM_S_PROFITNOTICE_FORECASTL</stp>
        <stp>2</stp>
        <stp>002287.SZ</stp>
        <stp>6/30/2016</stp>
        <tr r="G756" s="5"/>
      </tp>
      <tp>
        <v>-45000000</v>
        <stp/>
        <stp>EM_S_PROFITNOTICE_FORECASTL</stp>
        <stp>2</stp>
        <stp>002387.SZ</stp>
        <stp>6/30/2016</stp>
        <tr r="G856" s="5"/>
      </tp>
      <tp>
        <v>59321100</v>
        <stp/>
        <stp>EM_S_PROFITNOTICE_FORECASTL</stp>
        <stp>2</stp>
        <stp>002087.SZ</stp>
        <stp>6/30/2016</stp>
        <tr r="G557" s="5"/>
      </tp>
      <tp>
        <v>87191500</v>
        <stp/>
        <stp>EM_S_PROFITNOTICE_FORECASTL</stp>
        <stp>2</stp>
        <stp>002187.SZ</stp>
        <stp>6/30/2016</stp>
        <tr r="G657" s="5"/>
      </tp>
      <tp>
        <v>34768700</v>
        <stp/>
        <stp>EM_S_PROFITNOTICE_FORECASTL</stp>
        <stp>2</stp>
        <stp>002687.SZ</stp>
        <stp>6/30/2016</stp>
        <tr r="G1155" s="5"/>
      </tp>
      <tp>
        <v>63597400</v>
        <stp/>
        <stp>EM_S_PROFITNOTICE_FORECASTL</stp>
        <stp>2</stp>
        <stp>002787.SZ</stp>
        <stp>6/30/2016</stp>
        <tr r="G1247" s="5"/>
      </tp>
      <tp>
        <v>32890000</v>
        <stp/>
        <stp>EM_S_PROFITNOTICE_FORECASTL</stp>
        <stp>2</stp>
        <stp>002487.SZ</stp>
        <stp>6/30/2016</stp>
        <tr r="G956" s="5"/>
      </tp>
      <tp>
        <v>27100000</v>
        <stp/>
        <stp>EM_S_PROFITNOTICE_FORECASTL</stp>
        <stp>2</stp>
        <stp>002587.SZ</stp>
        <stp>6/30/2016</stp>
        <tr r="G1055" s="5"/>
      </tp>
      <tp t="s">
        <v/>
        <stp/>
        <stp>EM_S_PROFITNOTICE_FORECASTT</stp>
        <stp>2</stp>
        <stp>600246.SH</stp>
        <stp>6/30/2016</stp>
        <tr r="F1987" s="5"/>
      </tp>
      <tp t="s">
        <v/>
        <stp/>
        <stp>EM_S_PROFITNOTICE_FORECASTT</stp>
        <stp>2</stp>
        <stp>600346.SH</stp>
        <stp>6/30/2016</stp>
        <tr r="F2072" s="5"/>
      </tp>
      <tp t="s">
        <v/>
        <stp/>
        <stp>EM_S_PROFITNOTICE_FORECASTT</stp>
        <stp>2</stp>
        <stp>600146.SH</stp>
        <stp>6/30/2016</stp>
        <tr r="F1899" s="5"/>
      </tp>
      <tp t="s">
        <v/>
        <stp/>
        <stp>EM_S_PROFITNOTICE_FORECASTL</stp>
        <stp>2</stp>
        <stp>000686.SZ</stp>
        <stp>6/30/2016</stp>
        <tr r="G246" s="5"/>
      </tp>
      <tp t="s">
        <v/>
        <stp/>
        <stp>EM_S_PROFITNOTICE_FORECASTL</stp>
        <stp>2</stp>
        <stp>000786.SZ</stp>
        <stp>6/30/2016</stp>
        <tr r="G314" s="5"/>
      </tp>
      <tp t="s">
        <v/>
        <stp/>
        <stp>EM_S_PROFITNOTICE_FORECASTT</stp>
        <stp>2</stp>
        <stp>600746.SH</stp>
        <stp>6/30/2016</stp>
        <tr r="F2406" s="5"/>
      </tp>
      <tp t="s">
        <v/>
        <stp/>
        <stp>EM_S_PROFITNOTICE_FORECASTT</stp>
        <stp>2</stp>
        <stp>600446.SH</stp>
        <stp>6/30/2016</stp>
        <tr r="F2146" s="5"/>
      </tp>
      <tp>
        <v>0</v>
        <stp/>
        <stp>EM_S_PROFITNOTICE_FORECASTL</stp>
        <stp>2</stp>
        <stp>000586.SZ</stp>
        <stp>6/30/2016</stp>
        <tr r="G173" s="5"/>
      </tp>
      <tp t="s">
        <v/>
        <stp/>
        <stp>EM_S_PROFITNOTICE_FORECASTT</stp>
        <stp>2</stp>
        <stp>600546.SH</stp>
        <stp>6/30/2016</stp>
        <tr r="F2224" s="5"/>
      </tp>
      <tp t="s">
        <v/>
        <stp/>
        <stp>EM_S_PROFITNOTICE_FORECASTL</stp>
        <stp>2</stp>
        <stp>000886.SZ</stp>
        <stp>6/30/2016</stp>
        <tr r="G379" s="5"/>
      </tp>
      <tp t="s">
        <v/>
        <stp/>
        <stp>EM_S_PROFITNOTICE_FORECASTT</stp>
        <stp>2</stp>
        <stp>600846.SH</stp>
        <stp>6/30/2016</stp>
        <tr r="F2496" s="5"/>
      </tp>
      <tp>
        <v>23242300</v>
        <stp/>
        <stp>EM_S_PROFITNOTICE_FORECASTL</stp>
        <stp>2</stp>
        <stp>002286.SZ</stp>
        <stp>6/30/2016</stp>
        <tr r="G755" s="5"/>
      </tp>
      <tp>
        <v>-70000000</v>
        <stp/>
        <stp>EM_S_PROFITNOTICE_FORECASTL</stp>
        <stp>2</stp>
        <stp>002386.SZ</stp>
        <stp>6/30/2016</stp>
        <tr r="G855" s="5"/>
      </tp>
      <tp>
        <v>40011000</v>
        <stp/>
        <stp>EM_S_PROFITNOTICE_FORECASTL</stp>
        <stp>2</stp>
        <stp>002086.SZ</stp>
        <stp>6/30/2016</stp>
        <tr r="G556" s="5"/>
      </tp>
      <tp>
        <v>58202500</v>
        <stp/>
        <stp>EM_S_PROFITNOTICE_FORECASTL</stp>
        <stp>2</stp>
        <stp>002186.SZ</stp>
        <stp>6/30/2016</stp>
        <tr r="G656" s="5"/>
      </tp>
      <tp>
        <v>53794300</v>
        <stp/>
        <stp>EM_S_PROFITNOTICE_FORECASTL</stp>
        <stp>2</stp>
        <stp>002686.SZ</stp>
        <stp>6/30/2016</stp>
        <tr r="G1154" s="5"/>
      </tp>
      <tp>
        <v>40000000</v>
        <stp/>
        <stp>EM_S_PROFITNOTICE_FORECASTL</stp>
        <stp>2</stp>
        <stp>002786.SZ</stp>
        <stp>6/30/2016</stp>
        <tr r="G1246" s="5"/>
      </tp>
      <tp>
        <v>-45000000</v>
        <stp/>
        <stp>EM_S_PROFITNOTICE_FORECASTL</stp>
        <stp>2</stp>
        <stp>002486.SZ</stp>
        <stp>6/30/2016</stp>
        <tr r="G955" s="5"/>
      </tp>
      <tp>
        <v>10660200</v>
        <stp/>
        <stp>EM_S_PROFITNOTICE_FORECASTL</stp>
        <stp>2</stp>
        <stp>002586.SZ</stp>
        <stp>6/30/2016</stp>
        <tr r="G1054" s="5"/>
      </tp>
      <tp>
        <v>-90000000</v>
        <stp/>
        <stp>EM_S_PROFITNOTICE_FORECASTT</stp>
        <stp>2</stp>
        <stp>600259.SH</stp>
        <stp>6/30/2016</stp>
        <tr r="F1998" s="5"/>
      </tp>
      <tp t="s">
        <v/>
        <stp/>
        <stp>EM_S_PROFITNOTICE_FORECASTT</stp>
        <stp>2</stp>
        <stp>600359.SH</stp>
        <stp>6/30/2016</stp>
        <tr r="F2082" s="5"/>
      </tp>
      <tp t="s">
        <v/>
        <stp/>
        <stp>EM_S_PROFITNOTICE_FORECASTL</stp>
        <stp>2</stp>
        <stp>000099.SZ</stp>
        <stp>6/30/2016</stp>
        <tr r="G65" s="5"/>
      </tp>
      <tp t="s">
        <v/>
        <stp/>
        <stp>EM_S_PROFITNOTICE_FORECASTT</stp>
        <stp>2</stp>
        <stp>600059.SH</stp>
        <stp>6/30/2016</stp>
        <tr r="F1821" s="5"/>
      </tp>
      <tp t="s">
        <v/>
        <stp/>
        <stp>EM_S_PROFITNOTICE_FORECASTT</stp>
        <stp>2</stp>
        <stp>600159.SH</stp>
        <stp>6/30/2016</stp>
        <tr r="F1910" s="5"/>
      </tp>
      <tp t="s">
        <v/>
        <stp/>
        <stp>EM_S_PROFITNOTICE_FORECASTL</stp>
        <stp>2</stp>
        <stp>000799.SZ</stp>
        <stp>6/30/2016</stp>
        <tr r="G325" s="5"/>
      </tp>
      <tp t="s">
        <v/>
        <stp/>
        <stp>EM_S_PROFITNOTICE_FORECASTT</stp>
        <stp>2</stp>
        <stp>600759.SH</stp>
        <stp>6/30/2016</stp>
        <tr r="F2418" s="5"/>
      </tp>
      <tp t="s">
        <v/>
        <stp/>
        <stp>EM_S_PROFITNOTICE_FORECASTT</stp>
        <stp>2</stp>
        <stp>600459.SH</stp>
        <stp>6/30/2016</stp>
        <tr r="F2153" s="5"/>
      </tp>
      <tp>
        <v>52489000</v>
        <stp/>
        <stp>EM_S_PROFITNOTICE_FORECASTL</stp>
        <stp>2</stp>
        <stp>000599.SZ</stp>
        <stp>6/30/2016</stp>
        <tr r="G184" s="5"/>
      </tp>
      <tp t="s">
        <v/>
        <stp/>
        <stp>EM_S_PROFITNOTICE_FORECASTT</stp>
        <stp>2</stp>
        <stp>600559.SH</stp>
        <stp>6/30/2016</stp>
        <tr r="F2235" s="5"/>
      </tp>
      <tp t="s">
        <v/>
        <stp/>
        <stp>EM_S_PROFITNOTICE_FORECASTL</stp>
        <stp>2</stp>
        <stp>000899.SZ</stp>
        <stp>6/30/2016</stp>
        <tr r="G389" s="5"/>
      </tp>
      <tp t="s">
        <v/>
        <stp/>
        <stp>EM_S_PROFITNOTICE_FORECASTT</stp>
        <stp>2</stp>
        <stp>600859.SH</stp>
        <stp>6/30/2016</stp>
        <tr r="F2507" s="5"/>
      </tp>
      <tp t="s">
        <v/>
        <stp/>
        <stp>EM_S_PROFITNOTICE_FORECASTL</stp>
        <stp>2</stp>
        <stp>000999.SZ</stp>
        <stp>6/30/2016</stp>
        <tr r="G467" s="5"/>
      </tp>
      <tp t="s">
        <v/>
        <stp/>
        <stp>EM_S_PROFITNOTICE_FORECASTT</stp>
        <stp>2</stp>
        <stp>600959.SH</stp>
        <stp>6/30/2016</stp>
        <tr r="F2549" s="5"/>
      </tp>
      <tp t="s">
        <v/>
        <stp/>
        <stp>EM_S_PROFITNOTICE_FORECASTT</stp>
        <stp>2</stp>
        <stp>603959.SH</stp>
        <stp>6/30/2016</stp>
        <tr r="F2870" s="5"/>
      </tp>
      <tp>
        <v>200000000</v>
        <stp/>
        <stp>EM_S_PROFITNOTICE_FORECASTL</stp>
        <stp>2</stp>
        <stp>002299.SZ</stp>
        <stp>6/30/2016</stp>
        <tr r="G768" s="5"/>
      </tp>
      <tp>
        <v>247570700</v>
        <stp/>
        <stp>EM_S_PROFITNOTICE_FORECASTL</stp>
        <stp>2</stp>
        <stp>002399.SZ</stp>
        <stp>6/30/2016</stp>
        <tr r="G868" s="5"/>
      </tp>
      <tp>
        <v>270000000</v>
        <stp/>
        <stp>EM_S_PROFITNOTICE_FORECASTL</stp>
        <stp>2</stp>
        <stp>002099.SZ</stp>
        <stp>6/30/2016</stp>
        <tr r="G569" s="5"/>
      </tp>
      <tp>
        <v>-65000000</v>
        <stp/>
        <stp>EM_S_PROFITNOTICE_FORECASTL</stp>
        <stp>2</stp>
        <stp>002199.SZ</stp>
        <stp>6/30/2016</stp>
        <tr r="G669" s="5"/>
      </tp>
      <tp>
        <v>44937300</v>
        <stp/>
        <stp>EM_S_PROFITNOTICE_FORECASTL</stp>
        <stp>2</stp>
        <stp>002699.SZ</stp>
        <stp>6/30/2016</stp>
        <tr r="G1167" s="5"/>
      </tp>
      <tp>
        <v>15905700</v>
        <stp/>
        <stp>EM_S_PROFITNOTICE_FORECASTL</stp>
        <stp>2</stp>
        <stp>002799.SZ</stp>
        <stp>6/30/2016</stp>
        <tr r="G1258" s="5"/>
      </tp>
      <tp>
        <v>7960600</v>
        <stp/>
        <stp>EM_S_PROFITNOTICE_FORECASTL</stp>
        <stp>2</stp>
        <stp>002499.SZ</stp>
        <stp>6/30/2016</stp>
        <tr r="G968" s="5"/>
      </tp>
      <tp>
        <v>12411800</v>
        <stp/>
        <stp>EM_S_PROFITNOTICE_FORECASTL</stp>
        <stp>2</stp>
        <stp>002599.SZ</stp>
        <stp>6/30/2016</stp>
        <tr r="G1067" s="5"/>
      </tp>
      <tp t="s">
        <v/>
        <stp/>
        <stp>EM_S_PROFITNOTICE_FORECASTT</stp>
        <stp>2</stp>
        <stp>601258.SH</stp>
        <stp>6/30/2016</stp>
        <tr r="F2639" s="5"/>
      </tp>
      <tp>
        <v>220390000</v>
        <stp/>
        <stp>EM_S_PROFITNOTICE_FORECASTT</stp>
        <stp>2</stp>
        <stp>601058.SH</stp>
        <stp>6/30/2016</stp>
        <tr r="F2600" s="5"/>
      </tp>
      <tp t="s">
        <v/>
        <stp/>
        <stp>EM_S_PROFITNOTICE_FORECASTT</stp>
        <stp>2</stp>
        <stp>601158.SH</stp>
        <stp>6/30/2016</stp>
        <tr r="F2619" s="5"/>
      </tp>
      <tp t="s">
        <v/>
        <stp/>
        <stp>EM_S_PROFITNOTICE_FORECASTT</stp>
        <stp>2</stp>
        <stp>601558.SH</stp>
        <stp>6/30/2016</stp>
        <tr r="F2658" s="5"/>
      </tp>
      <tp t="s">
        <v/>
        <stp/>
        <stp>EM_S_PROFITNOTICE_FORECASTT</stp>
        <stp>2</stp>
        <stp>601958.SH</stp>
        <stp>6/30/2016</stp>
        <tr r="F2715" s="5"/>
      </tp>
      <tp t="s">
        <v/>
        <stp/>
        <stp>EM_S_PROFITNOTICE_FORECASTT</stp>
        <stp>2</stp>
        <stp>600258.SH</stp>
        <stp>6/30/2016</stp>
        <tr r="F1997" s="5"/>
      </tp>
      <tp t="s">
        <v/>
        <stp/>
        <stp>EM_S_PROFITNOTICE_FORECASTT</stp>
        <stp>2</stp>
        <stp>600358.SH</stp>
        <stp>6/30/2016</stp>
        <tr r="F2081" s="5"/>
      </tp>
      <tp t="s">
        <v/>
        <stp/>
        <stp>EM_S_PROFITNOTICE_FORECASTT</stp>
        <stp>2</stp>
        <stp>600058.SH</stp>
        <stp>6/30/2016</stp>
        <tr r="F1820" s="5"/>
      </tp>
      <tp t="s">
        <v/>
        <stp/>
        <stp>EM_S_PROFITNOTICE_FORECASTT</stp>
        <stp>2</stp>
        <stp>600158.SH</stp>
        <stp>6/30/2016</stp>
        <tr r="F1909" s="5"/>
      </tp>
      <tp>
        <v>97000000</v>
        <stp/>
        <stp>EM_S_PROFITNOTICE_FORECASTL</stp>
        <stp>2</stp>
        <stp>000698.SZ</stp>
        <stp>6/30/2016</stp>
        <tr r="G255" s="5"/>
      </tp>
      <tp t="s">
        <v/>
        <stp/>
        <stp>EM_S_PROFITNOTICE_FORECASTT</stp>
        <stp>2</stp>
        <stp>600658.SH</stp>
        <stp>6/30/2016</stp>
        <tr r="F2324" s="5"/>
      </tp>
      <tp>
        <v>-24000000</v>
        <stp/>
        <stp>EM_S_PROFITNOTICE_FORECASTL</stp>
        <stp>2</stp>
        <stp>000798.SZ</stp>
        <stp>6/30/2016</stp>
        <tr r="G324" s="5"/>
      </tp>
      <tp t="s">
        <v/>
        <stp/>
        <stp>EM_S_PROFITNOTICE_FORECASTT</stp>
        <stp>2</stp>
        <stp>600758.SH</stp>
        <stp>6/30/2016</stp>
        <tr r="F2417" s="5"/>
      </tp>
      <tp t="s">
        <v/>
        <stp/>
        <stp>EM_S_PROFITNOTICE_FORECASTL</stp>
        <stp>2</stp>
        <stp>000498.SZ</stp>
        <stp>6/30/2016</stp>
        <tr r="G105" s="5"/>
      </tp>
      <tp t="s">
        <v/>
        <stp/>
        <stp>EM_S_PROFITNOTICE_FORECASTT</stp>
        <stp>2</stp>
        <stp>600458.SH</stp>
        <stp>6/30/2016</stp>
        <tr r="F2152" s="5"/>
      </tp>
      <tp t="s">
        <v/>
        <stp/>
        <stp>EM_S_PROFITNOTICE_FORECASTL</stp>
        <stp>2</stp>
        <stp>000598.SZ</stp>
        <stp>6/30/2016</stp>
        <tr r="G183" s="5"/>
      </tp>
      <tp t="s">
        <v/>
        <stp/>
        <stp>EM_S_PROFITNOTICE_FORECASTT</stp>
        <stp>2</stp>
        <stp>600558.SH</stp>
        <stp>6/30/2016</stp>
        <tr r="F2234" s="5"/>
      </tp>
      <tp>
        <v>300000000</v>
        <stp/>
        <stp>EM_S_PROFITNOTICE_FORECASTL</stp>
        <stp>2</stp>
        <stp>000898.SZ</stp>
        <stp>6/30/2016</stp>
        <tr r="G388" s="5"/>
      </tp>
      <tp t="s">
        <v/>
        <stp/>
        <stp>EM_S_PROFITNOTICE_FORECASTT</stp>
        <stp>2</stp>
        <stp>600858.SH</stp>
        <stp>6/30/2016</stp>
        <tr r="F2506" s="5"/>
      </tp>
      <tp t="s">
        <v/>
        <stp/>
        <stp>EM_S_PROFITNOTICE_FORECASTL</stp>
        <stp>2</stp>
        <stp>000998.SZ</stp>
        <stp>6/30/2016</stp>
        <tr r="G466" s="5"/>
      </tp>
      <tp t="s">
        <v/>
        <stp/>
        <stp>EM_S_PROFITNOTICE_FORECASTT</stp>
        <stp>2</stp>
        <stp>600958.SH</stp>
        <stp>6/30/2016</stp>
        <tr r="F2548" s="5"/>
      </tp>
      <tp t="s">
        <v/>
        <stp/>
        <stp>EM_S_PROFITNOTICE_FORECASTT</stp>
        <stp>2</stp>
        <stp>603158.SH</stp>
        <stp>6/30/2016</stp>
        <tr r="F2771" s="5"/>
      </tp>
      <tp t="s">
        <v/>
        <stp/>
        <stp>EM_S_PROFITNOTICE_FORECASTT</stp>
        <stp>2</stp>
        <stp>603558.SH</stp>
        <stp>6/30/2016</stp>
        <tr r="F2810" s="5"/>
      </tp>
      <tp t="s">
        <v/>
        <stp/>
        <stp>EM_S_PROFITNOTICE_FORECASTT</stp>
        <stp>2</stp>
        <stp>603958.SH</stp>
        <stp>6/30/2016</stp>
        <tr r="F2869" s="5"/>
      </tp>
      <tp>
        <v>70902800</v>
        <stp/>
        <stp>EM_S_PROFITNOTICE_FORECASTL</stp>
        <stp>2</stp>
        <stp>002298.SZ</stp>
        <stp>6/30/2016</stp>
        <tr r="G767" s="5"/>
      </tp>
      <tp>
        <v>82029500</v>
        <stp/>
        <stp>EM_S_PROFITNOTICE_FORECASTL</stp>
        <stp>2</stp>
        <stp>002398.SZ</stp>
        <stp>6/30/2016</stp>
        <tr r="G867" s="5"/>
      </tp>
      <tp>
        <v>49813800</v>
        <stp/>
        <stp>EM_S_PROFITNOTICE_FORECASTL</stp>
        <stp>2</stp>
        <stp>002098.SZ</stp>
        <stp>6/30/2016</stp>
        <tr r="G568" s="5"/>
      </tp>
      <tp>
        <v>18000000</v>
        <stp/>
        <stp>EM_S_PROFITNOTICE_FORECASTL</stp>
        <stp>2</stp>
        <stp>002198.SZ</stp>
        <stp>6/30/2016</stp>
        <tr r="G668" s="5"/>
      </tp>
      <tp>
        <v>17767900</v>
        <stp/>
        <stp>EM_S_PROFITNOTICE_FORECASTL</stp>
        <stp>2</stp>
        <stp>002698.SZ</stp>
        <stp>6/30/2016</stp>
        <tr r="G1166" s="5"/>
      </tp>
      <tp t="s">
        <v/>
        <stp/>
        <stp>EM_S_PROFITNOTICE_FORECASTL</stp>
        <stp>2</stp>
        <stp>002798.SZ</stp>
        <stp>6/30/2016</stp>
        <tr r="G1257" s="5"/>
      </tp>
      <tp>
        <v>180000000</v>
        <stp/>
        <stp>EM_S_PROFITNOTICE_FORECASTL</stp>
        <stp>2</stp>
        <stp>002498.SZ</stp>
        <stp>6/30/2016</stp>
        <tr r="G967" s="5"/>
      </tp>
      <tp>
        <v>21864500</v>
        <stp/>
        <stp>EM_S_PROFITNOTICE_FORECASTL</stp>
        <stp>2</stp>
        <stp>002598.SZ</stp>
        <stp>6/30/2016</stp>
        <tr r="G1066" s="5"/>
      </tp>
      <tp t="s">
        <v/>
        <stp/>
        <stp>EM_S_PROFITNOTICE_FORECASTT</stp>
        <stp>2</stp>
        <stp>600251.SH</stp>
        <stp>6/30/2016</stp>
        <tr r="F1992" s="5"/>
      </tp>
      <tp t="s">
        <v/>
        <stp/>
        <stp>EM_S_PROFITNOTICE_FORECASTT</stp>
        <stp>2</stp>
        <stp>600351.SH</stp>
        <stp>6/30/2016</stp>
        <tr r="F2075" s="5"/>
      </tp>
      <tp t="s">
        <v/>
        <stp/>
        <stp>EM_S_PROFITNOTICE_FORECASTT</stp>
        <stp>2</stp>
        <stp>600051.SH</stp>
        <stp>6/30/2016</stp>
        <tr r="F1813" s="5"/>
      </tp>
      <tp>
        <v>96000000</v>
        <stp/>
        <stp>EM_S_PROFITNOTICE_FORECASTT</stp>
        <stp>2</stp>
        <stp>600151.SH</stp>
        <stp>6/30/2016</stp>
        <tr r="F1903" s="5"/>
      </tp>
      <tp>
        <v>-1500000</v>
        <stp/>
        <stp>EM_S_PROFITNOTICE_FORECASTL</stp>
        <stp>2</stp>
        <stp>000691.SZ</stp>
        <stp>6/30/2016</stp>
        <tr r="G250" s="5"/>
      </tp>
      <tp t="s">
        <v/>
        <stp/>
        <stp>EM_S_PROFITNOTICE_FORECASTT</stp>
        <stp>2</stp>
        <stp>600651.SH</stp>
        <stp>6/30/2016</stp>
        <tr r="F2318" s="5"/>
      </tp>
      <tp>
        <v>-163000000</v>
        <stp/>
        <stp>EM_S_PROFITNOTICE_FORECASTL</stp>
        <stp>2</stp>
        <stp>000791.SZ</stp>
        <stp>6/30/2016</stp>
        <tr r="G318" s="5"/>
      </tp>
      <tp t="s">
        <v/>
        <stp/>
        <stp>EM_S_PROFITNOTICE_FORECASTT</stp>
        <stp>2</stp>
        <stp>600751.SH</stp>
        <stp>6/30/2016</stp>
        <tr r="F2411" s="5"/>
      </tp>
      <tp>
        <v>220000000</v>
        <stp/>
        <stp>EM_S_PROFITNOTICE_FORECASTL</stp>
        <stp>2</stp>
        <stp>000591.SZ</stp>
        <stp>6/30/2016</stp>
        <tr r="G177" s="5"/>
      </tp>
      <tp t="s">
        <v/>
        <stp/>
        <stp>EM_S_PROFITNOTICE_FORECASTT</stp>
        <stp>2</stp>
        <stp>600551.SH</stp>
        <stp>6/30/2016</stp>
        <tr r="F2229" s="5"/>
      </tp>
      <tp t="s">
        <v/>
        <stp/>
        <stp>EM_S_PROFITNOTICE_FORECASTT</stp>
        <stp>2</stp>
        <stp>600851.SH</stp>
        <stp>6/30/2016</stp>
        <tr r="F2500" s="5"/>
      </tp>
      <tp>
        <v>18916800</v>
        <stp/>
        <stp>EM_S_PROFITNOTICE_FORECASTL</stp>
        <stp>2</stp>
        <stp>002291.SZ</stp>
        <stp>6/30/2016</stp>
        <tr r="G760" s="5"/>
      </tp>
      <tp>
        <v>105201100</v>
        <stp/>
        <stp>EM_S_PROFITNOTICE_FORECASTL</stp>
        <stp>2</stp>
        <stp>002391.SZ</stp>
        <stp>6/30/2016</stp>
        <tr r="G860" s="5"/>
      </tp>
      <tp>
        <v>144701600</v>
        <stp/>
        <stp>EM_S_PROFITNOTICE_FORECASTL</stp>
        <stp>2</stp>
        <stp>002091.SZ</stp>
        <stp>6/30/2016</stp>
        <tr r="G561" s="5"/>
      </tp>
      <tp>
        <v>393168500</v>
        <stp/>
        <stp>EM_S_PROFITNOTICE_FORECASTL</stp>
        <stp>2</stp>
        <stp>002191.SZ</stp>
        <stp>6/30/2016</stp>
        <tr r="G661" s="5"/>
      </tp>
      <tp>
        <v>6923600</v>
        <stp/>
        <stp>EM_S_PROFITNOTICE_FORECASTL</stp>
        <stp>2</stp>
        <stp>002691.SZ</stp>
        <stp>6/30/2016</stp>
        <tr r="G1159" s="5"/>
      </tp>
      <tp>
        <v>79756400</v>
        <stp/>
        <stp>EM_S_PROFITNOTICE_FORECASTL</stp>
        <stp>2</stp>
        <stp>002791.SZ</stp>
        <stp>6/30/2016</stp>
        <tr r="G1251" s="5"/>
      </tp>
      <tp>
        <v>250463100</v>
        <stp/>
        <stp>EM_S_PROFITNOTICE_FORECASTL</stp>
        <stp>2</stp>
        <stp>002491.SZ</stp>
        <stp>6/30/2016</stp>
        <tr r="G960" s="5"/>
      </tp>
      <tp>
        <v>-2000000</v>
        <stp/>
        <stp>EM_S_PROFITNOTICE_FORECASTL</stp>
        <stp>2</stp>
        <stp>002591.SZ</stp>
        <stp>6/30/2016</stp>
        <tr r="G1059" s="5"/>
      </tp>
      <tp t="s">
        <v/>
        <stp/>
        <stp>EM_S_PROFITNOTICE_FORECASTT</stp>
        <stp>2</stp>
        <stp>600250.SH</stp>
        <stp>6/30/2016</stp>
        <tr r="F1991" s="5"/>
      </tp>
      <tp t="s">
        <v/>
        <stp/>
        <stp>EM_S_PROFITNOTICE_FORECASTT</stp>
        <stp>2</stp>
        <stp>600350.SH</stp>
        <stp>6/30/2016</stp>
        <tr r="F2074" s="5"/>
      </tp>
      <tp t="s">
        <v/>
        <stp/>
        <stp>EM_S_PROFITNOTICE_FORECASTL</stp>
        <stp>2</stp>
        <stp>000090.SZ</stp>
        <stp>6/30/2016</stp>
        <tr r="G63" s="5"/>
      </tp>
      <tp t="s">
        <v/>
        <stp/>
        <stp>EM_S_PROFITNOTICE_FORECASTT</stp>
        <stp>2</stp>
        <stp>600050.SH</stp>
        <stp>6/30/2016</stp>
        <tr r="F1812" s="5"/>
      </tp>
      <tp t="s">
        <v/>
        <stp/>
        <stp>EM_S_PROFITNOTICE_FORECASTT</stp>
        <stp>2</stp>
        <stp>600150.SH</stp>
        <stp>6/30/2016</stp>
        <tr r="F1902" s="5"/>
      </tp>
      <tp t="s">
        <v/>
        <stp/>
        <stp>EM_S_PROFITNOTICE_FORECASTL</stp>
        <stp>2</stp>
        <stp>000690.SZ</stp>
        <stp>6/30/2016</stp>
        <tr r="G249" s="5"/>
      </tp>
      <tp t="s">
        <v/>
        <stp/>
        <stp>EM_S_PROFITNOTICE_FORECASTT</stp>
        <stp>2</stp>
        <stp>600650.SH</stp>
        <stp>6/30/2016</stp>
        <tr r="F2317" s="5"/>
      </tp>
      <tp>
        <v>16000000</v>
        <stp/>
        <stp>EM_S_PROFITNOTICE_FORECASTL</stp>
        <stp>2</stp>
        <stp>000790.SZ</stp>
        <stp>6/30/2016</stp>
        <tr r="G317" s="5"/>
      </tp>
      <tp t="s">
        <v/>
        <stp/>
        <stp>EM_S_PROFITNOTICE_FORECASTT</stp>
        <stp>2</stp>
        <stp>600750.SH</stp>
        <stp>6/30/2016</stp>
        <tr r="F2410" s="5"/>
      </tp>
      <tp t="s">
        <v/>
        <stp/>
        <stp>EM_S_PROFITNOTICE_FORECASTL</stp>
        <stp>2</stp>
        <stp>000590.SZ</stp>
        <stp>6/30/2016</stp>
        <tr r="G176" s="5"/>
      </tp>
      <tp t="s">
        <v/>
        <stp/>
        <stp>EM_S_PROFITNOTICE_FORECASTT</stp>
        <stp>2</stp>
        <stp>600550.SH</stp>
        <stp>6/30/2016</stp>
        <tr r="F2228" s="5"/>
      </tp>
      <tp>
        <v>38000000</v>
        <stp/>
        <stp>EM_S_PROFITNOTICE_FORECASTL</stp>
        <stp>2</stp>
        <stp>000890.SZ</stp>
        <stp>6/30/2016</stp>
        <tr r="G383" s="5"/>
      </tp>
      <tp t="s">
        <v/>
        <stp/>
        <stp>EM_S_PROFITNOTICE_FORECASTT</stp>
        <stp>2</stp>
        <stp>600850.SH</stp>
        <stp>6/30/2016</stp>
        <tr r="F2499" s="5"/>
      </tp>
      <tp>
        <v>-30000000</v>
        <stp/>
        <stp>EM_S_PROFITNOTICE_FORECASTL</stp>
        <stp>2</stp>
        <stp>000990.SZ</stp>
        <stp>6/30/2016</stp>
        <tr r="G461" s="5"/>
      </tp>
      <tp>
        <v>15593900</v>
        <stp/>
        <stp>EM_S_PROFITNOTICE_FORECASTL</stp>
        <stp>2</stp>
        <stp>002290.SZ</stp>
        <stp>6/30/2016</stp>
        <tr r="G759" s="5"/>
      </tp>
      <tp>
        <v>105840700</v>
        <stp/>
        <stp>EM_S_PROFITNOTICE_FORECASTL</stp>
        <stp>2</stp>
        <stp>002390.SZ</stp>
        <stp>6/30/2016</stp>
        <tr r="G859" s="5"/>
      </tp>
      <tp>
        <v>44000000</v>
        <stp/>
        <stp>EM_S_PROFITNOTICE_FORECASTL</stp>
        <stp>2</stp>
        <stp>002090.SZ</stp>
        <stp>6/30/2016</stp>
        <tr r="G560" s="5"/>
      </tp>
      <tp>
        <v>44831000</v>
        <stp/>
        <stp>EM_S_PROFITNOTICE_FORECASTL</stp>
        <stp>2</stp>
        <stp>002190.SZ</stp>
        <stp>6/30/2016</stp>
        <tr r="G660" s="5"/>
      </tp>
      <tp>
        <v>112882100</v>
        <stp/>
        <stp>EM_S_PROFITNOTICE_FORECASTL</stp>
        <stp>2</stp>
        <stp>002690.SZ</stp>
        <stp>6/30/2016</stp>
        <tr r="G1158" s="5"/>
      </tp>
      <tp>
        <v>68714000</v>
        <stp/>
        <stp>EM_S_PROFITNOTICE_FORECASTL</stp>
        <stp>2</stp>
        <stp>002790.SZ</stp>
        <stp>6/30/2016</stp>
        <tr r="G1250" s="5"/>
      </tp>
      <tp>
        <v>5156700</v>
        <stp/>
        <stp>EM_S_PROFITNOTICE_FORECASTL</stp>
        <stp>2</stp>
        <stp>002490.SZ</stp>
        <stp>6/30/2016</stp>
        <tr r="G959" s="5"/>
      </tp>
      <tp>
        <v>51624200</v>
        <stp/>
        <stp>EM_S_PROFITNOTICE_FORECASTL</stp>
        <stp>2</stp>
        <stp>002590.SZ</stp>
        <stp>6/30/2016</stp>
        <tr r="G1058" s="5"/>
      </tp>
      <tp t="s">
        <v/>
        <stp/>
        <stp>EM_S_PROFITNOTICE_FORECASTT</stp>
        <stp>2</stp>
        <stp>600353.SH</stp>
        <stp>6/30/2016</stp>
        <tr r="F2077" s="5"/>
      </tp>
      <tp>
        <v>166000000</v>
        <stp/>
        <stp>EM_S_PROFITNOTICE_FORECASTT</stp>
        <stp>2</stp>
        <stp>600053.SH</stp>
        <stp>6/30/2016</stp>
        <tr r="F1815" s="5"/>
      </tp>
      <tp t="s">
        <v/>
        <stp/>
        <stp>EM_S_PROFITNOTICE_FORECASTT</stp>
        <stp>2</stp>
        <stp>600153.SH</stp>
        <stp>6/30/2016</stp>
        <tr r="F1905" s="5"/>
      </tp>
      <tp>
        <v>-55000000</v>
        <stp/>
        <stp>EM_S_PROFITNOTICE_FORECASTL</stp>
        <stp>2</stp>
        <stp>000693.SZ</stp>
        <stp>6/30/2016</stp>
        <tr r="G252" s="5"/>
      </tp>
      <tp t="s">
        <v/>
        <stp/>
        <stp>EM_S_PROFITNOTICE_FORECASTT</stp>
        <stp>2</stp>
        <stp>600653.SH</stp>
        <stp>6/30/2016</stp>
        <tr r="F2320" s="5"/>
      </tp>
      <tp t="s">
        <v/>
        <stp/>
        <stp>EM_S_PROFITNOTICE_FORECASTL</stp>
        <stp>2</stp>
        <stp>000793.SZ</stp>
        <stp>6/30/2016</stp>
        <tr r="G320" s="5"/>
      </tp>
      <tp t="s">
        <v/>
        <stp/>
        <stp>EM_S_PROFITNOTICE_FORECASTT</stp>
        <stp>2</stp>
        <stp>600753.SH</stp>
        <stp>6/30/2016</stp>
        <tr r="F2412" s="5"/>
      </tp>
      <tp t="s">
        <v/>
        <stp/>
        <stp>EM_S_PROFITNOTICE_FORECASTL</stp>
        <stp>2</stp>
        <stp>000593.SZ</stp>
        <stp>6/30/2016</stp>
        <tr r="G179" s="5"/>
      </tp>
      <tp>
        <v>13000000</v>
        <stp/>
        <stp>EM_S_PROFITNOTICE_FORECASTL</stp>
        <stp>2</stp>
        <stp>000893.SZ</stp>
        <stp>6/30/2016</stp>
        <tr r="G385" s="5"/>
      </tp>
      <tp t="s">
        <v/>
        <stp/>
        <stp>EM_S_PROFITNOTICE_FORECASTT</stp>
        <stp>2</stp>
        <stp>600853.SH</stp>
        <stp>6/30/2016</stp>
        <tr r="F2501" s="5"/>
      </tp>
      <tp>
        <v>70080000</v>
        <stp/>
        <stp>EM_S_PROFITNOTICE_FORECASTL</stp>
        <stp>2</stp>
        <stp>000993.SZ</stp>
        <stp>6/30/2016</stp>
        <tr r="G462" s="5"/>
      </tp>
      <tp>
        <v>147016000</v>
        <stp/>
        <stp>EM_S_PROFITNOTICE_FORECASTL</stp>
        <stp>2</stp>
        <stp>002293.SZ</stp>
        <stp>6/30/2016</stp>
        <tr r="G762" s="5"/>
      </tp>
      <tp>
        <v>63885000</v>
        <stp/>
        <stp>EM_S_PROFITNOTICE_FORECASTL</stp>
        <stp>2</stp>
        <stp>002393.SZ</stp>
        <stp>6/30/2016</stp>
        <tr r="G862" s="5"/>
      </tp>
      <tp>
        <v>38741800</v>
        <stp/>
        <stp>EM_S_PROFITNOTICE_FORECASTL</stp>
        <stp>2</stp>
        <stp>002093.SZ</stp>
        <stp>6/30/2016</stp>
        <tr r="G563" s="5"/>
      </tp>
      <tp>
        <v>9000000</v>
        <stp/>
        <stp>EM_S_PROFITNOTICE_FORECASTL</stp>
        <stp>2</stp>
        <stp>002193.SZ</stp>
        <stp>6/30/2016</stp>
        <tr r="G663" s="5"/>
      </tp>
      <tp>
        <v>-20000000</v>
        <stp/>
        <stp>EM_S_PROFITNOTICE_FORECASTL</stp>
        <stp>2</stp>
        <stp>002693.SZ</stp>
        <stp>6/30/2016</stp>
        <tr r="G1161" s="5"/>
      </tp>
      <tp t="s">
        <v/>
        <stp/>
        <stp>EM_S_PROFITNOTICE_FORECASTL</stp>
        <stp>2</stp>
        <stp>002793.SZ</stp>
        <stp>6/30/2016</stp>
        <tr r="G1253" s="5"/>
      </tp>
      <tp>
        <v>700000000</v>
        <stp/>
        <stp>EM_S_PROFITNOTICE_FORECASTL</stp>
        <stp>2</stp>
        <stp>002493.SZ</stp>
        <stp>6/30/2016</stp>
        <tr r="G962" s="5"/>
      </tp>
      <tp>
        <v>16574800</v>
        <stp/>
        <stp>EM_S_PROFITNOTICE_FORECASTL</stp>
        <stp>2</stp>
        <stp>002593.SZ</stp>
        <stp>6/30/2016</stp>
        <tr r="G1061" s="5"/>
      </tp>
      <tp t="s">
        <v/>
        <stp/>
        <stp>EM_S_PROFITNOTICE_FORECASTT</stp>
        <stp>2</stp>
        <stp>600252.SH</stp>
        <stp>6/30/2016</stp>
        <tr r="F1993" s="5"/>
      </tp>
      <tp t="s">
        <v/>
        <stp/>
        <stp>EM_S_PROFITNOTICE_FORECASTT</stp>
        <stp>2</stp>
        <stp>600352.SH</stp>
        <stp>6/30/2016</stp>
        <tr r="F2076" s="5"/>
      </tp>
      <tp t="s">
        <v/>
        <stp/>
        <stp>EM_S_PROFITNOTICE_FORECASTT</stp>
        <stp>2</stp>
        <stp>600052.SH</stp>
        <stp>6/30/2016</stp>
        <tr r="F1814" s="5"/>
      </tp>
      <tp>
        <v>-45000000</v>
        <stp/>
        <stp>EM_S_PROFITNOTICE_FORECASTT</stp>
        <stp>2</stp>
        <stp>600152.SH</stp>
        <stp>6/30/2016</stp>
        <tr r="F1904" s="5"/>
      </tp>
      <tp t="s">
        <v/>
        <stp/>
        <stp>EM_S_PROFITNOTICE_FORECASTL</stp>
        <stp>2</stp>
        <stp>000692.SZ</stp>
        <stp>6/30/2016</stp>
        <tr r="G251" s="5"/>
      </tp>
      <tp t="s">
        <v/>
        <stp/>
        <stp>EM_S_PROFITNOTICE_FORECASTT</stp>
        <stp>2</stp>
        <stp>600652.SH</stp>
        <stp>6/30/2016</stp>
        <tr r="F2319" s="5"/>
      </tp>
      <tp t="s">
        <v/>
        <stp/>
        <stp>EM_S_PROFITNOTICE_FORECASTL</stp>
        <stp>2</stp>
        <stp>000792.SZ</stp>
        <stp>6/30/2016</stp>
        <tr r="G319" s="5"/>
      </tp>
      <tp t="s">
        <v/>
        <stp/>
        <stp>EM_S_PROFITNOTICE_FORECASTT</stp>
        <stp>2</stp>
        <stp>600452.SH</stp>
        <stp>6/30/2016</stp>
        <tr r="F2149" s="5"/>
      </tp>
      <tp t="s">
        <v/>
        <stp/>
        <stp>EM_S_PROFITNOTICE_FORECASTL</stp>
        <stp>2</stp>
        <stp>000592.SZ</stp>
        <stp>6/30/2016</stp>
        <tr r="G178" s="5"/>
      </tp>
      <tp t="s">
        <v/>
        <stp/>
        <stp>EM_S_PROFITNOTICE_FORECASTT</stp>
        <stp>2</stp>
        <stp>600552.SH</stp>
        <stp>6/30/2016</stp>
        <tr r="F2230" s="5"/>
      </tp>
      <tp>
        <v>-160000</v>
        <stp/>
        <stp>EM_S_PROFITNOTICE_FORECASTL</stp>
        <stp>2</stp>
        <stp>000892.SZ</stp>
        <stp>6/30/2016</stp>
        <tr r="G384" s="5"/>
      </tp>
      <tp>
        <v>216909700</v>
        <stp/>
        <stp>EM_S_PROFITNOTICE_FORECASTL</stp>
        <stp>2</stp>
        <stp>002292.SZ</stp>
        <stp>6/30/2016</stp>
        <tr r="G761" s="5"/>
      </tp>
      <tp>
        <v>67904700</v>
        <stp/>
        <stp>EM_S_PROFITNOTICE_FORECASTL</stp>
        <stp>2</stp>
        <stp>002392.SZ</stp>
        <stp>6/30/2016</stp>
        <tr r="G861" s="5"/>
      </tp>
      <tp>
        <v>250000000</v>
        <stp/>
        <stp>EM_S_PROFITNOTICE_FORECASTL</stp>
        <stp>2</stp>
        <stp>002092.SZ</stp>
        <stp>6/30/2016</stp>
        <tr r="G562" s="5"/>
      </tp>
      <tp>
        <v>1000000</v>
        <stp/>
        <stp>EM_S_PROFITNOTICE_FORECASTL</stp>
        <stp>2</stp>
        <stp>002192.SZ</stp>
        <stp>6/30/2016</stp>
        <tr r="G662" s="5"/>
      </tp>
      <tp>
        <v>57841000</v>
        <stp/>
        <stp>EM_S_PROFITNOTICE_FORECASTL</stp>
        <stp>2</stp>
        <stp>002692.SZ</stp>
        <stp>6/30/2016</stp>
        <tr r="G1160" s="5"/>
      </tp>
      <tp>
        <v>115200000</v>
        <stp/>
        <stp>EM_S_PROFITNOTICE_FORECASTL</stp>
        <stp>2</stp>
        <stp>002792.SZ</stp>
        <stp>6/30/2016</stp>
        <tr r="G1252" s="5"/>
      </tp>
      <tp>
        <v>27588100</v>
        <stp/>
        <stp>EM_S_PROFITNOTICE_FORECASTL</stp>
        <stp>2</stp>
        <stp>002492.SZ</stp>
        <stp>6/30/2016</stp>
        <tr r="G961" s="5"/>
      </tp>
      <tp>
        <v>54058400</v>
        <stp/>
        <stp>EM_S_PROFITNOTICE_FORECASTL</stp>
        <stp>2</stp>
        <stp>002592.SZ</stp>
        <stp>6/30/2016</stp>
        <tr r="G1060" s="5"/>
      </tp>
      <tp t="s">
        <v/>
        <stp/>
        <stp>EM_S_PROFITNOTICE_FORECASTT</stp>
        <stp>2</stp>
        <stp>601155.SH</stp>
        <stp>6/30/2016</stp>
        <tr r="F2618" s="5"/>
      </tp>
      <tp t="s">
        <v/>
        <stp/>
        <stp>EM_S_PROFITNOTICE_FORECASTT</stp>
        <stp>2</stp>
        <stp>601555.SH</stp>
        <stp>6/30/2016</stp>
        <tr r="F2657" s="5"/>
      </tp>
      <tp t="s">
        <v/>
        <stp/>
        <stp>EM_S_PROFITNOTICE_FORECASTT</stp>
        <stp>2</stp>
        <stp>600255.SH</stp>
        <stp>6/30/2016</stp>
        <tr r="F1994" s="5"/>
      </tp>
      <tp t="s">
        <v/>
        <stp/>
        <stp>EM_S_PROFITNOTICE_FORECASTT</stp>
        <stp>2</stp>
        <stp>600355.SH</stp>
        <stp>6/30/2016</stp>
        <tr r="F2079" s="5"/>
      </tp>
      <tp t="s">
        <v/>
        <stp/>
        <stp>EM_S_PROFITNOTICE_FORECASTT</stp>
        <stp>2</stp>
        <stp>600055.SH</stp>
        <stp>6/30/2016</stp>
        <tr r="F1817" s="5"/>
      </tp>
      <tp t="s">
        <v/>
        <stp/>
        <stp>EM_S_PROFITNOTICE_FORECASTT</stp>
        <stp>2</stp>
        <stp>600155.SH</stp>
        <stp>6/30/2016</stp>
        <tr r="F1906" s="5"/>
      </tp>
      <tp>
        <v>-5000000</v>
        <stp/>
        <stp>EM_S_PROFITNOTICE_FORECASTL</stp>
        <stp>2</stp>
        <stp>000695.SZ</stp>
        <stp>6/30/2016</stp>
        <tr r="G253" s="5"/>
      </tp>
      <tp t="s">
        <v/>
        <stp/>
        <stp>EM_S_PROFITNOTICE_FORECASTT</stp>
        <stp>2</stp>
        <stp>600655.SH</stp>
        <stp>6/30/2016</stp>
        <tr r="F2322" s="5"/>
      </tp>
      <tp>
        <v>20000000</v>
        <stp/>
        <stp>EM_S_PROFITNOTICE_FORECASTL</stp>
        <stp>2</stp>
        <stp>000795.SZ</stp>
        <stp>6/30/2016</stp>
        <tr r="G321" s="5"/>
      </tp>
      <tp t="s">
        <v/>
        <stp/>
        <stp>EM_S_PROFITNOTICE_FORECASTT</stp>
        <stp>2</stp>
        <stp>600755.SH</stp>
        <stp>6/30/2016</stp>
        <tr r="F2414" s="5"/>
      </tp>
      <tp t="s">
        <v/>
        <stp/>
        <stp>EM_S_PROFITNOTICE_FORECASTT</stp>
        <stp>2</stp>
        <stp>600455.SH</stp>
        <stp>6/30/2016</stp>
        <tr r="F2150" s="5"/>
      </tp>
      <tp>
        <v>-28000000</v>
        <stp/>
        <stp>EM_S_PROFITNOTICE_FORECASTL</stp>
        <stp>2</stp>
        <stp>000595.SZ</stp>
        <stp>6/30/2016</stp>
        <tr r="G180" s="5"/>
      </tp>
      <tp t="s">
        <v/>
        <stp/>
        <stp>EM_S_PROFITNOTICE_FORECASTT</stp>
        <stp>2</stp>
        <stp>600555.SH</stp>
        <stp>6/30/2016</stp>
        <tr r="F2231" s="5"/>
      </tp>
      <tp t="s">
        <v/>
        <stp/>
        <stp>EM_S_PROFITNOTICE_FORECASTL</stp>
        <stp>2</stp>
        <stp>000895.SZ</stp>
        <stp>6/30/2016</stp>
        <tr r="G386" s="5"/>
      </tp>
      <tp t="s">
        <v/>
        <stp/>
        <stp>EM_S_PROFITNOTICE_FORECASTT</stp>
        <stp>2</stp>
        <stp>600855.SH</stp>
        <stp>6/30/2016</stp>
        <tr r="F2503" s="5"/>
      </tp>
      <tp>
        <v>-17000000</v>
        <stp/>
        <stp>EM_S_PROFITNOTICE_FORECASTL</stp>
        <stp>2</stp>
        <stp>000995.SZ</stp>
        <stp>6/30/2016</stp>
        <tr r="G463" s="5"/>
      </tp>
      <tp t="s">
        <v/>
        <stp/>
        <stp>EM_S_PROFITNOTICE_FORECASTT</stp>
        <stp>2</stp>
        <stp>603355.SH</stp>
        <stp>6/30/2016</stp>
        <tr r="F2796" s="5"/>
      </tp>
      <tp t="s">
        <v/>
        <stp/>
        <stp>EM_S_PROFITNOTICE_FORECASTT</stp>
        <stp>2</stp>
        <stp>603555.SH</stp>
        <stp>6/30/2016</stp>
        <tr r="F2809" s="5"/>
      </tp>
      <tp>
        <v>3100000</v>
        <stp/>
        <stp>EM_S_PROFITNOTICE_FORECASTL</stp>
        <stp>2</stp>
        <stp>002295.SZ</stp>
        <stp>6/30/2016</stp>
        <tr r="G764" s="5"/>
      </tp>
      <tp>
        <v>16897900</v>
        <stp/>
        <stp>EM_S_PROFITNOTICE_FORECASTL</stp>
        <stp>2</stp>
        <stp>002395.SZ</stp>
        <stp>6/30/2016</stp>
        <tr r="G864" s="5"/>
      </tp>
      <tp>
        <v>10330200</v>
        <stp/>
        <stp>EM_S_PROFITNOTICE_FORECASTL</stp>
        <stp>2</stp>
        <stp>002095.SZ</stp>
        <stp>6/30/2016</stp>
        <tr r="G565" s="5"/>
      </tp>
      <tp>
        <v>219598200</v>
        <stp/>
        <stp>EM_S_PROFITNOTICE_FORECASTL</stp>
        <stp>2</stp>
        <stp>002195.SZ</stp>
        <stp>6/30/2016</stp>
        <tr r="G665" s="5"/>
      </tp>
      <tp>
        <v>40953600</v>
        <stp/>
        <stp>EM_S_PROFITNOTICE_FORECASTL</stp>
        <stp>2</stp>
        <stp>002695.SZ</stp>
        <stp>6/30/2016</stp>
        <tr r="G1163" s="5"/>
      </tp>
      <tp>
        <v>28734200</v>
        <stp/>
        <stp>EM_S_PROFITNOTICE_FORECASTL</stp>
        <stp>2</stp>
        <stp>002795.SZ</stp>
        <stp>6/30/2016</stp>
        <tr r="G1254" s="5"/>
      </tp>
      <tp>
        <v>21715500</v>
        <stp/>
        <stp>EM_S_PROFITNOTICE_FORECASTL</stp>
        <stp>2</stp>
        <stp>002495.SZ</stp>
        <stp>6/30/2016</stp>
        <tr r="G964" s="5"/>
      </tp>
      <tp>
        <v>315159400</v>
        <stp/>
        <stp>EM_S_PROFITNOTICE_FORECASTL</stp>
        <stp>2</stp>
        <stp>002595.SZ</stp>
        <stp>6/30/2016</stp>
        <tr r="G1063" s="5"/>
      </tp>
      <tp t="s">
        <v/>
        <stp/>
        <stp>EM_S_PROFITNOTICE_FORECASTT</stp>
        <stp>2</stp>
        <stp>600354.SH</stp>
        <stp>6/30/2016</stp>
        <tr r="F2078" s="5"/>
      </tp>
      <tp t="s">
        <v/>
        <stp/>
        <stp>EM_S_PROFITNOTICE_FORECASTT</stp>
        <stp>2</stp>
        <stp>600054.SH</stp>
        <stp>6/30/2016</stp>
        <tr r="F1816" s="5"/>
      </tp>
      <tp t="s">
        <v/>
        <stp/>
        <stp>EM_S_PROFITNOTICE_FORECASTT</stp>
        <stp>2</stp>
        <stp>600654.SH</stp>
        <stp>6/30/2016</stp>
        <tr r="F2321" s="5"/>
      </tp>
      <tp t="s">
        <v/>
        <stp/>
        <stp>EM_S_PROFITNOTICE_FORECASTT</stp>
        <stp>2</stp>
        <stp>600754.SH</stp>
        <stp>6/30/2016</stp>
        <tr r="F2413" s="5"/>
      </tp>
      <tp t="s">
        <v/>
        <stp/>
        <stp>EM_S_PROFITNOTICE_FORECASTT</stp>
        <stp>2</stp>
        <stp>600854.SH</stp>
        <stp>6/30/2016</stp>
        <tr r="F2502" s="5"/>
      </tp>
      <tp>
        <v>680986100</v>
        <stp/>
        <stp>EM_S_PROFITNOTICE_FORECASTL</stp>
        <stp>2</stp>
        <stp>002294.SZ</stp>
        <stp>6/30/2016</stp>
        <tr r="G763" s="5"/>
      </tp>
      <tp>
        <v>117160000</v>
        <stp/>
        <stp>EM_S_PROFITNOTICE_FORECASTL</stp>
        <stp>2</stp>
        <stp>002394.SZ</stp>
        <stp>6/30/2016</stp>
        <tr r="G863" s="5"/>
      </tp>
      <tp>
        <v>50262400</v>
        <stp/>
        <stp>EM_S_PROFITNOTICE_FORECASTL</stp>
        <stp>2</stp>
        <stp>002094.SZ</stp>
        <stp>6/30/2016</stp>
        <tr r="G564" s="5"/>
      </tp>
      <tp>
        <v>19344400</v>
        <stp/>
        <stp>EM_S_PROFITNOTICE_FORECASTL</stp>
        <stp>2</stp>
        <stp>002194.SZ</stp>
        <stp>6/30/2016</stp>
        <tr r="G664" s="5"/>
      </tp>
      <tp>
        <v>3378500</v>
        <stp/>
        <stp>EM_S_PROFITNOTICE_FORECASTL</stp>
        <stp>2</stp>
        <stp>002694.SZ</stp>
        <stp>6/30/2016</stp>
        <tr r="G1162" s="5"/>
      </tp>
      <tp>
        <v>5048700</v>
        <stp/>
        <stp>EM_S_PROFITNOTICE_FORECASTL</stp>
        <stp>2</stp>
        <stp>002494.SZ</stp>
        <stp>6/30/2016</stp>
        <tr r="G963" s="5"/>
      </tp>
      <tp>
        <v>2250000000</v>
        <stp/>
        <stp>EM_S_PROFITNOTICE_FORECASTL</stp>
        <stp>2</stp>
        <stp>002594.SZ</stp>
        <stp>6/30/2016</stp>
        <tr r="G1062" s="5"/>
      </tp>
      <tp t="s">
        <v/>
        <stp/>
        <stp>EM_S_PROFITNOTICE_FORECASTT</stp>
        <stp>2</stp>
        <stp>601857.SH</stp>
        <stp>6/30/2016</stp>
        <tr r="F2696" s="5"/>
      </tp>
      <tp t="s">
        <v/>
        <stp/>
        <stp>EM_S_PROFITNOTICE_FORECASTT</stp>
        <stp>2</stp>
        <stp>600257.SH</stp>
        <stp>6/30/2016</stp>
        <tr r="F1996" s="5"/>
      </tp>
      <tp t="s">
        <v/>
        <stp/>
        <stp>EM_S_PROFITNOTICE_FORECASTT</stp>
        <stp>2</stp>
        <stp>600057.SH</stp>
        <stp>6/30/2016</stp>
        <tr r="F1819" s="5"/>
      </tp>
      <tp t="s">
        <v/>
        <stp/>
        <stp>EM_S_PROFITNOTICE_FORECASTT</stp>
        <stp>2</stp>
        <stp>600157.SH</stp>
        <stp>6/30/2016</stp>
        <tr r="F1908" s="5"/>
      </tp>
      <tp>
        <v>-12000000</v>
        <stp/>
        <stp>EM_S_PROFITNOTICE_FORECASTL</stp>
        <stp>2</stp>
        <stp>000697.SZ</stp>
        <stp>6/30/2016</stp>
        <tr r="G254" s="5"/>
      </tp>
      <tp t="s">
        <v/>
        <stp/>
        <stp>EM_S_PROFITNOTICE_FORECASTT</stp>
        <stp>2</stp>
        <stp>600657.SH</stp>
        <stp>6/30/2016</stp>
        <tr r="F2323" s="5"/>
      </tp>
      <tp t="s">
        <v/>
        <stp/>
        <stp>EM_S_PROFITNOTICE_FORECASTL</stp>
        <stp>2</stp>
        <stp>000797.SZ</stp>
        <stp>6/30/2016</stp>
        <tr r="G323" s="5"/>
      </tp>
      <tp t="s">
        <v/>
        <stp/>
        <stp>EM_S_PROFITNOTICE_FORECASTT</stp>
        <stp>2</stp>
        <stp>600757.SH</stp>
        <stp>6/30/2016</stp>
        <tr r="F2416" s="5"/>
      </tp>
      <tp>
        <v>0</v>
        <stp/>
        <stp>EM_S_PROFITNOTICE_FORECASTL</stp>
        <stp>2</stp>
        <stp>000597.SZ</stp>
        <stp>6/30/2016</stp>
        <tr r="G182" s="5"/>
      </tp>
      <tp t="s">
        <v/>
        <stp/>
        <stp>EM_S_PROFITNOTICE_FORECASTT</stp>
        <stp>2</stp>
        <stp>600557.SH</stp>
        <stp>6/30/2016</stp>
        <tr r="F2233" s="5"/>
      </tp>
      <tp>
        <v>10000000</v>
        <stp/>
        <stp>EM_S_PROFITNOTICE_FORECASTL</stp>
        <stp>2</stp>
        <stp>000897.SZ</stp>
        <stp>6/30/2016</stp>
        <tr r="G387" s="5"/>
      </tp>
      <tp t="s">
        <v/>
        <stp/>
        <stp>EM_S_PROFITNOTICE_FORECASTT</stp>
        <stp>2</stp>
        <stp>600857.SH</stp>
        <stp>6/30/2016</stp>
        <tr r="F2505" s="5"/>
      </tp>
      <tp t="s">
        <v/>
        <stp/>
        <stp>EM_S_PROFITNOTICE_FORECASTL</stp>
        <stp>2</stp>
        <stp>000997.SZ</stp>
        <stp>6/30/2016</stp>
        <tr r="G465" s="5"/>
      </tp>
      <tp>
        <v>-29000000</v>
        <stp/>
        <stp>EM_S_PROFITNOTICE_FORECASTL</stp>
        <stp>2</stp>
        <stp>002297.SZ</stp>
        <stp>6/30/2016</stp>
        <tr r="G766" s="5"/>
      </tp>
      <tp>
        <v>56348300</v>
        <stp/>
        <stp>EM_S_PROFITNOTICE_FORECASTL</stp>
        <stp>2</stp>
        <stp>002397.SZ</stp>
        <stp>6/30/2016</stp>
        <tr r="G866" s="5"/>
      </tp>
      <tp>
        <v>16795900</v>
        <stp/>
        <stp>EM_S_PROFITNOTICE_FORECASTL</stp>
        <stp>2</stp>
        <stp>002097.SZ</stp>
        <stp>6/30/2016</stp>
        <tr r="G567" s="5"/>
      </tp>
      <tp>
        <v>8969900</v>
        <stp/>
        <stp>EM_S_PROFITNOTICE_FORECASTL</stp>
        <stp>2</stp>
        <stp>002197.SZ</stp>
        <stp>6/30/2016</stp>
        <tr r="G667" s="5"/>
      </tp>
      <tp>
        <v>99939200</v>
        <stp/>
        <stp>EM_S_PROFITNOTICE_FORECASTL</stp>
        <stp>2</stp>
        <stp>002697.SZ</stp>
        <stp>6/30/2016</stp>
        <tr r="G1165" s="5"/>
      </tp>
      <tp t="s">
        <v/>
        <stp/>
        <stp>EM_S_PROFITNOTICE_FORECASTL</stp>
        <stp>2</stp>
        <stp>002797.SZ</stp>
        <stp>6/30/2016</stp>
        <tr r="G1256" s="5"/>
      </tp>
      <tp>
        <v>72692000</v>
        <stp/>
        <stp>EM_S_PROFITNOTICE_FORECASTL</stp>
        <stp>2</stp>
        <stp>002497.SZ</stp>
        <stp>6/30/2016</stp>
        <tr r="G966" s="5"/>
      </tp>
      <tp>
        <v>200525200</v>
        <stp/>
        <stp>EM_S_PROFITNOTICE_FORECASTL</stp>
        <stp>2</stp>
        <stp>002597.SZ</stp>
        <stp>6/30/2016</stp>
        <tr r="G1065" s="5"/>
      </tp>
      <tp t="s">
        <v/>
        <stp/>
        <stp>EM_S_PROFITNOTICE_FORECASTL</stp>
        <stp>2</stp>
        <stp>001696.SZ</stp>
        <stp>6/30/2016</stp>
        <tr r="G468" s="5"/>
      </tp>
      <tp>
        <v>304000000</v>
        <stp/>
        <stp>EM_S_PROFITNOTICE_FORECASTL</stp>
        <stp>2</stp>
        <stp>001896.SZ</stp>
        <stp>6/30/2016</stp>
        <tr r="G469" s="5"/>
      </tp>
      <tp t="s">
        <v/>
        <stp/>
        <stp>EM_S_PROFITNOTICE_FORECASTT</stp>
        <stp>2</stp>
        <stp>600256.SH</stp>
        <stp>6/30/2016</stp>
        <tr r="F1995" s="5"/>
      </tp>
      <tp t="s">
        <v/>
        <stp/>
        <stp>EM_S_PROFITNOTICE_FORECASTT</stp>
        <stp>2</stp>
        <stp>600356.SH</stp>
        <stp>6/30/2016</stp>
        <tr r="F2080" s="5"/>
      </tp>
      <tp>
        <v>80000000</v>
        <stp/>
        <stp>EM_S_PROFITNOTICE_FORECASTL</stp>
        <stp>2</stp>
        <stp>000096.SZ</stp>
        <stp>6/30/2016</stp>
        <tr r="G64" s="5"/>
      </tp>
      <tp t="s">
        <v/>
        <stp/>
        <stp>EM_S_PROFITNOTICE_FORECASTT</stp>
        <stp>2</stp>
        <stp>600056.SH</stp>
        <stp>6/30/2016</stp>
        <tr r="F1818" s="5"/>
      </tp>
      <tp t="s">
        <v/>
        <stp/>
        <stp>EM_S_PROFITNOTICE_FORECASTT</stp>
        <stp>2</stp>
        <stp>600156.SH</stp>
        <stp>6/30/2016</stp>
        <tr r="F1907" s="5"/>
      </tp>
      <tp>
        <v>55000000</v>
        <stp/>
        <stp>EM_S_PROFITNOTICE_FORECASTL</stp>
        <stp>2</stp>
        <stp>000796.SZ</stp>
        <stp>6/30/2016</stp>
        <tr r="G322" s="5"/>
      </tp>
      <tp t="s">
        <v/>
        <stp/>
        <stp>EM_S_PROFITNOTICE_FORECASTT</stp>
        <stp>2</stp>
        <stp>600756.SH</stp>
        <stp>6/30/2016</stp>
        <tr r="F2415" s="5"/>
      </tp>
      <tp>
        <v>-90000000</v>
        <stp/>
        <stp>EM_S_PROFITNOTICE_FORECASTT</stp>
        <stp>2</stp>
        <stp>600456.SH</stp>
        <stp>6/30/2016</stp>
        <tr r="F2151" s="5"/>
      </tp>
      <tp t="s">
        <v/>
        <stp/>
        <stp>EM_S_PROFITNOTICE_FORECASTL</stp>
        <stp>2</stp>
        <stp>000596.SZ</stp>
        <stp>6/30/2016</stp>
        <tr r="G181" s="5"/>
      </tp>
      <tp t="s">
        <v/>
        <stp/>
        <stp>EM_S_PROFITNOTICE_FORECASTT</stp>
        <stp>2</stp>
        <stp>600556.SH</stp>
        <stp>6/30/2016</stp>
        <tr r="F2232" s="5"/>
      </tp>
      <tp t="s">
        <v/>
        <stp/>
        <stp>EM_S_PROFITNOTICE_FORECASTT</stp>
        <stp>2</stp>
        <stp>600856.SH</stp>
        <stp>6/30/2016</stp>
        <tr r="F2504" s="5"/>
      </tp>
      <tp t="s">
        <v/>
        <stp/>
        <stp>EM_S_PROFITNOTICE_FORECASTL</stp>
        <stp>2</stp>
        <stp>000996.SZ</stp>
        <stp>6/30/2016</stp>
        <tr r="G464" s="5"/>
      </tp>
      <tp t="s">
        <v/>
        <stp/>
        <stp>EM_S_PROFITNOTICE_FORECASTT</stp>
        <stp>2</stp>
        <stp>603456.SH</stp>
        <stp>6/30/2016</stp>
        <tr r="F2803" s="5"/>
      </tp>
      <tp>
        <v>31020300</v>
        <stp/>
        <stp>EM_S_PROFITNOTICE_FORECASTL</stp>
        <stp>2</stp>
        <stp>002296.SZ</stp>
        <stp>6/30/2016</stp>
        <tr r="G765" s="5"/>
      </tp>
      <tp>
        <v>28112300</v>
        <stp/>
        <stp>EM_S_PROFITNOTICE_FORECASTL</stp>
        <stp>2</stp>
        <stp>002396.SZ</stp>
        <stp>6/30/2016</stp>
        <tr r="G865" s="5"/>
      </tp>
      <tp>
        <v>10901800</v>
        <stp/>
        <stp>EM_S_PROFITNOTICE_FORECASTL</stp>
        <stp>2</stp>
        <stp>002096.SZ</stp>
        <stp>6/30/2016</stp>
        <tr r="G566" s="5"/>
      </tp>
      <tp>
        <v>48700000</v>
        <stp/>
        <stp>EM_S_PROFITNOTICE_FORECASTL</stp>
        <stp>2</stp>
        <stp>002196.SZ</stp>
        <stp>6/30/2016</stp>
        <tr r="G666" s="5"/>
      </tp>
      <tp>
        <v>10850600</v>
        <stp/>
        <stp>EM_S_PROFITNOTICE_FORECASTL</stp>
        <stp>2</stp>
        <stp>002696.SZ</stp>
        <stp>6/30/2016</stp>
        <tr r="G1164" s="5"/>
      </tp>
      <tp>
        <v>21176400</v>
        <stp/>
        <stp>EM_S_PROFITNOTICE_FORECASTL</stp>
        <stp>2</stp>
        <stp>002796.SZ</stp>
        <stp>6/30/2016</stp>
        <tr r="G1255" s="5"/>
      </tp>
      <tp>
        <v>100897200</v>
        <stp/>
        <stp>EM_S_PROFITNOTICE_FORECASTL</stp>
        <stp>2</stp>
        <stp>002496.SZ</stp>
        <stp>6/30/2016</stp>
        <tr r="G965" s="5"/>
      </tp>
      <tp>
        <v>-10000000</v>
        <stp/>
        <stp>EM_S_PROFITNOTICE_FORECASTL</stp>
        <stp>2</stp>
        <stp>002596.SZ</stp>
        <stp>6/30/2016</stp>
        <tr r="G1064" s="5"/>
      </tp>
      <tp>
        <v>35682100</v>
        <stp/>
        <stp>EM_S_PROFITNOTICE_FORECASTL</stp>
        <stp>2</stp>
        <stp>300259.SZ</stp>
        <stp>6/30/2016</stp>
        <tr r="G1520" s="5"/>
      </tp>
      <tp>
        <v>33644400</v>
        <stp/>
        <stp>EM_S_PROFITNOTICE_FORECASTL</stp>
        <stp>2</stp>
        <stp>300359.SZ</stp>
        <stp>6/30/2016</stp>
        <tr r="G1620" s="5"/>
      </tp>
      <tp t="s">
        <v/>
        <stp/>
        <stp>EM_S_PROFITNOTICE_FORECASTL</stp>
        <stp>2</stp>
        <stp>000069.SZ</stp>
        <stp>6/30/2016</stp>
        <tr r="G58" s="5"/>
      </tp>
      <tp>
        <v>280000000</v>
        <stp/>
        <stp>EM_S_PROFITNOTICE_FORECASTL</stp>
        <stp>2</stp>
        <stp>300059.SZ</stp>
        <stp>6/30/2016</stp>
        <tr r="G1322" s="5"/>
      </tp>
      <tp>
        <v>16961900</v>
        <stp/>
        <stp>EM_S_PROFITNOTICE_FORECASTL</stp>
        <stp>2</stp>
        <stp>300159.SZ</stp>
        <stp>6/30/2016</stp>
        <tr r="G1421" s="5"/>
      </tp>
      <tp t="s">
        <v/>
        <stp/>
        <stp>EM_S_PROFITNOTICE_FORECASTL</stp>
        <stp>2</stp>
        <stp>000669.SZ</stp>
        <stp>6/30/2016</stp>
        <tr r="G232" s="5"/>
      </tp>
      <tp>
        <v>62774500</v>
        <stp/>
        <stp>EM_S_PROFITNOTICE_FORECASTL</stp>
        <stp>2</stp>
        <stp>300459.SZ</stp>
        <stp>6/30/2016</stp>
        <tr r="G1718" s="5"/>
      </tp>
      <tp t="s">
        <v/>
        <stp/>
        <stp>EM_S_PROFITNOTICE_FORECASTL</stp>
        <stp>2</stp>
        <stp>000869.SZ</stp>
        <stp>6/30/2016</stp>
        <tr r="G369" s="5"/>
      </tp>
      <tp t="s">
        <v/>
        <stp/>
        <stp>EM_S_PROFITNOTICE_FORECASTL</stp>
        <stp>2</stp>
        <stp>000969.SZ</stp>
        <stp>6/30/2016</stp>
        <tr r="G443" s="5"/>
      </tp>
      <tp>
        <v>-90000000</v>
        <stp/>
        <stp>EM_S_PROFITNOTICE_FORECASTL</stp>
        <stp>2</stp>
        <stp>002269.SZ</stp>
        <stp>6/30/2016</stp>
        <tr r="G738" s="5"/>
      </tp>
      <tp>
        <v>7000000</v>
        <stp/>
        <stp>EM_S_PROFITNOTICE_FORECASTL</stp>
        <stp>2</stp>
        <stp>002369.SZ</stp>
        <stp>6/30/2016</stp>
        <tr r="G838" s="5"/>
      </tp>
      <tp>
        <v>2030900</v>
        <stp/>
        <stp>EM_S_PROFITNOTICE_FORECASTL</stp>
        <stp>2</stp>
        <stp>002069.SZ</stp>
        <stp>6/30/2016</stp>
        <tr r="G539" s="5"/>
      </tp>
      <tp>
        <v>64423600</v>
        <stp/>
        <stp>EM_S_PROFITNOTICE_FORECASTL</stp>
        <stp>2</stp>
        <stp>002169.SZ</stp>
        <stp>6/30/2016</stp>
        <tr r="G639" s="5"/>
      </tp>
      <tp>
        <v>47255400</v>
        <stp/>
        <stp>EM_S_PROFITNOTICE_FORECASTL</stp>
        <stp>2</stp>
        <stp>002669.SZ</stp>
        <stp>6/30/2016</stp>
        <tr r="G1137" s="5"/>
      </tp>
      <tp>
        <v>111050000</v>
        <stp/>
        <stp>EM_S_PROFITNOTICE_FORECASTL</stp>
        <stp>2</stp>
        <stp>002769.SZ</stp>
        <stp>6/30/2016</stp>
        <tr r="G1231" s="5"/>
      </tp>
      <tp>
        <v>12928800</v>
        <stp/>
        <stp>EM_S_PROFITNOTICE_FORECASTL</stp>
        <stp>2</stp>
        <stp>002469.SZ</stp>
        <stp>6/30/2016</stp>
        <tr r="G938" s="5"/>
      </tp>
      <tp>
        <v>-24000000</v>
        <stp/>
        <stp>EM_S_PROFITNOTICE_FORECASTL</stp>
        <stp>2</stp>
        <stp>002569.SZ</stp>
        <stp>6/30/2016</stp>
        <tr r="G1037" s="5"/>
      </tp>
      <tp>
        <v>91000000</v>
        <stp/>
        <stp>EM_S_PROFITNOTICE_FORECASTL</stp>
        <stp>2</stp>
        <stp>300258.SZ</stp>
        <stp>6/30/2016</stp>
        <tr r="G1519" s="5"/>
      </tp>
      <tp>
        <v>45160000</v>
        <stp/>
        <stp>EM_S_PROFITNOTICE_FORECASTL</stp>
        <stp>2</stp>
        <stp>300358.SZ</stp>
        <stp>6/30/2016</stp>
        <tr r="G1619" s="5"/>
      </tp>
      <tp>
        <v>-30000000</v>
        <stp/>
        <stp>EM_S_PROFITNOTICE_FORECASTL</stp>
        <stp>2</stp>
        <stp>000068.SZ</stp>
        <stp>6/30/2016</stp>
        <tr r="G57" s="5"/>
      </tp>
      <tp>
        <v>320000000</v>
        <stp/>
        <stp>EM_S_PROFITNOTICE_FORECASTL</stp>
        <stp>2</stp>
        <stp>300058.SZ</stp>
        <stp>6/30/2016</stp>
        <tr r="G1321" s="5"/>
      </tp>
      <tp>
        <v>32126100</v>
        <stp/>
        <stp>EM_S_PROFITNOTICE_FORECASTL</stp>
        <stp>2</stp>
        <stp>300158.SZ</stp>
        <stp>6/30/2016</stp>
        <tr r="G1420" s="5"/>
      </tp>
      <tp>
        <v>-25000000</v>
        <stp/>
        <stp>EM_S_PROFITNOTICE_FORECASTL</stp>
        <stp>2</stp>
        <stp>000668.SZ</stp>
        <stp>6/30/2016</stp>
        <tr r="G231" s="5"/>
      </tp>
      <tp>
        <v>53110000</v>
        <stp/>
        <stp>EM_S_PROFITNOTICE_FORECASTL</stp>
        <stp>2</stp>
        <stp>000768.SZ</stp>
        <stp>6/30/2016</stp>
        <tr r="G305" s="5"/>
      </tp>
      <tp>
        <v>62960000</v>
        <stp/>
        <stp>EM_S_PROFITNOTICE_FORECASTL</stp>
        <stp>2</stp>
        <stp>300458.SZ</stp>
        <stp>6/30/2016</stp>
        <tr r="G1717" s="5"/>
      </tp>
      <tp t="s">
        <v/>
        <stp/>
        <stp>EM_S_PROFITNOTICE_FORECASTL</stp>
        <stp>2</stp>
        <stp>000568.SZ</stp>
        <stp>6/30/2016</stp>
        <tr r="G163" s="5"/>
      </tp>
      <tp t="s">
        <v/>
        <stp/>
        <stp>EM_S_PROFITNOTICE_FORECASTL</stp>
        <stp>2</stp>
        <stp>000868.SZ</stp>
        <stp>6/30/2016</stp>
        <tr r="G368" s="5"/>
      </tp>
      <tp>
        <v>-580000000</v>
        <stp/>
        <stp>EM_S_PROFITNOTICE_FORECASTL</stp>
        <stp>2</stp>
        <stp>000968.SZ</stp>
        <stp>6/30/2016</stp>
        <tr r="G442" s="5"/>
      </tp>
      <tp>
        <v>-41000000</v>
        <stp/>
        <stp>EM_S_PROFITNOTICE_FORECASTL</stp>
        <stp>2</stp>
        <stp>002268.SZ</stp>
        <stp>6/30/2016</stp>
        <tr r="G737" s="5"/>
      </tp>
      <tp>
        <v>16399000</v>
        <stp/>
        <stp>EM_S_PROFITNOTICE_FORECASTL</stp>
        <stp>2</stp>
        <stp>002368.SZ</stp>
        <stp>6/30/2016</stp>
        <tr r="G837" s="5"/>
      </tp>
      <tp>
        <v>-70000000</v>
        <stp/>
        <stp>EM_S_PROFITNOTICE_FORECASTL</stp>
        <stp>2</stp>
        <stp>002068.SZ</stp>
        <stp>6/30/2016</stp>
        <tr r="G538" s="5"/>
      </tp>
      <tp>
        <v>-22000000</v>
        <stp/>
        <stp>EM_S_PROFITNOTICE_FORECASTL</stp>
        <stp>2</stp>
        <stp>002168.SZ</stp>
        <stp>6/30/2016</stp>
        <tr r="G638" s="5"/>
      </tp>
      <tp>
        <v>144507300</v>
        <stp/>
        <stp>EM_S_PROFITNOTICE_FORECASTL</stp>
        <stp>2</stp>
        <stp>002668.SZ</stp>
        <stp>6/30/2016</stp>
        <tr r="G1136" s="5"/>
      </tp>
      <tp>
        <v>40695200</v>
        <stp/>
        <stp>EM_S_PROFITNOTICE_FORECASTL</stp>
        <stp>2</stp>
        <stp>002768.SZ</stp>
        <stp>6/30/2016</stp>
        <tr r="G1230" s="5"/>
      </tp>
      <tp>
        <v>1418100</v>
        <stp/>
        <stp>EM_S_PROFITNOTICE_FORECASTL</stp>
        <stp>2</stp>
        <stp>002468.SZ</stp>
        <stp>6/30/2016</stp>
        <tr r="G937" s="5"/>
      </tp>
      <tp>
        <v>-150000000</v>
        <stp/>
        <stp>EM_S_PROFITNOTICE_FORECASTL</stp>
        <stp>2</stp>
        <stp>002568.SZ</stp>
        <stp>6/30/2016</stp>
        <tr r="G1036" s="5"/>
      </tp>
      <tp>
        <v>310000000</v>
        <stp/>
        <stp>EM_S_PROFITNOTICE_FORECASTL</stp>
        <stp>2</stp>
        <stp>300251.SZ</stp>
        <stp>6/30/2016</stp>
        <tr r="G1512" s="5"/>
      </tp>
      <tp>
        <v>56230000</v>
        <stp/>
        <stp>EM_S_PROFITNOTICE_FORECASTL</stp>
        <stp>2</stp>
        <stp>300351.SZ</stp>
        <stp>6/30/2016</stp>
        <tr r="G1612" s="5"/>
      </tp>
      <tp t="s">
        <v/>
        <stp/>
        <stp>EM_S_PROFITNOTICE_FORECASTL</stp>
        <stp>2</stp>
        <stp>000061.SZ</stp>
        <stp>6/30/2016</stp>
        <tr r="G52" s="5"/>
      </tp>
      <tp>
        <v>36000000</v>
        <stp/>
        <stp>EM_S_PROFITNOTICE_FORECASTL</stp>
        <stp>2</stp>
        <stp>300051.SZ</stp>
        <stp>6/30/2016</stp>
        <tr r="G1314" s="5"/>
      </tp>
      <tp>
        <v>17281100</v>
        <stp/>
        <stp>EM_S_PROFITNOTICE_FORECASTL</stp>
        <stp>2</stp>
        <stp>300151.SZ</stp>
        <stp>6/30/2016</stp>
        <tr r="G1413" s="5"/>
      </tp>
      <tp t="s">
        <v/>
        <stp/>
        <stp>EM_S_PROFITNOTICE_FORECASTL</stp>
        <stp>2</stp>
        <stp>000661.SZ</stp>
        <stp>6/30/2016</stp>
        <tr r="G225" s="5"/>
      </tp>
      <tp t="s">
        <v/>
        <stp/>
        <stp>EM_S_PROFITNOTICE_FORECASTL</stp>
        <stp>2</stp>
        <stp>000761.SZ</stp>
        <stp>6/30/2016</stp>
        <tr r="G301" s="5"/>
      </tp>
      <tp>
        <v>-4000000</v>
        <stp/>
        <stp>EM_S_PROFITNOTICE_FORECASTL</stp>
        <stp>2</stp>
        <stp>300451.SZ</stp>
        <stp>6/30/2016</stp>
        <tr r="G1711" s="5"/>
      </tp>
      <tp>
        <v>35000000</v>
        <stp/>
        <stp>EM_S_PROFITNOTICE_FORECASTL</stp>
        <stp>2</stp>
        <stp>000561.SZ</stp>
        <stp>6/30/2016</stp>
        <tr r="G157" s="5"/>
      </tp>
      <tp t="s">
        <v/>
        <stp/>
        <stp>EM_S_PROFITNOTICE_FORECASTL</stp>
        <stp>2</stp>
        <stp>000861.SZ</stp>
        <stp>6/30/2016</stp>
        <tr r="G365" s="5"/>
      </tp>
      <tp t="s">
        <v/>
        <stp/>
        <stp>EM_S_PROFITNOTICE_FORECASTL</stp>
        <stp>2</stp>
        <stp>000961.SZ</stp>
        <stp>6/30/2016</stp>
        <tr r="G436" s="5"/>
      </tp>
      <tp>
        <v>104430000</v>
        <stp/>
        <stp>EM_S_PROFITNOTICE_FORECASTL</stp>
        <stp>2</stp>
        <stp>002261.SZ</stp>
        <stp>6/30/2016</stp>
        <tr r="G730" s="5"/>
      </tp>
      <tp>
        <v>67629900</v>
        <stp/>
        <stp>EM_S_PROFITNOTICE_FORECASTL</stp>
        <stp>2</stp>
        <stp>002361.SZ</stp>
        <stp>6/30/2016</stp>
        <tr r="G830" s="5"/>
      </tp>
      <tp>
        <v>8000000</v>
        <stp/>
        <stp>EM_S_PROFITNOTICE_FORECASTL</stp>
        <stp>2</stp>
        <stp>002061.SZ</stp>
        <stp>6/30/2016</stp>
        <tr r="G531" s="5"/>
      </tp>
      <tp>
        <v>-5790200</v>
        <stp/>
        <stp>EM_S_PROFITNOTICE_FORECASTL</stp>
        <stp>2</stp>
        <stp>002161.SZ</stp>
        <stp>6/30/2016</stp>
        <tr r="G631" s="5"/>
      </tp>
      <tp>
        <v>50698600</v>
        <stp/>
        <stp>EM_S_PROFITNOTICE_FORECASTL</stp>
        <stp>2</stp>
        <stp>002661.SZ</stp>
        <stp>6/30/2016</stp>
        <tr r="G1129" s="5"/>
      </tp>
      <tp>
        <v>5583400</v>
        <stp/>
        <stp>EM_S_PROFITNOTICE_FORECASTL</stp>
        <stp>2</stp>
        <stp>002761.SZ</stp>
        <stp>6/30/2016</stp>
        <tr r="G1224" s="5"/>
      </tp>
      <tp>
        <v>38349400</v>
        <stp/>
        <stp>EM_S_PROFITNOTICE_FORECASTL</stp>
        <stp>2</stp>
        <stp>002461.SZ</stp>
        <stp>6/30/2016</stp>
        <tr r="G930" s="5"/>
      </tp>
      <tp>
        <v>111710700</v>
        <stp/>
        <stp>EM_S_PROFITNOTICE_FORECASTL</stp>
        <stp>2</stp>
        <stp>002561.SZ</stp>
        <stp>6/30/2016</stp>
        <tr r="G1029" s="5"/>
      </tp>
      <tp>
        <v>47924200</v>
        <stp/>
        <stp>EM_S_PROFITNOTICE_FORECASTL</stp>
        <stp>2</stp>
        <stp>300250.SZ</stp>
        <stp>6/30/2016</stp>
        <tr r="G1511" s="5"/>
      </tp>
      <tp>
        <v>33381500</v>
        <stp/>
        <stp>EM_S_PROFITNOTICE_FORECASTL</stp>
        <stp>2</stp>
        <stp>300350.SZ</stp>
        <stp>6/30/2016</stp>
        <tr r="G1611" s="5"/>
      </tp>
      <tp>
        <v>25000000</v>
        <stp/>
        <stp>EM_S_PROFITNOTICE_FORECASTL</stp>
        <stp>2</stp>
        <stp>000060.SZ</stp>
        <stp>6/30/2016</stp>
        <tr r="G51" s="5"/>
      </tp>
      <tp>
        <v>46080000</v>
        <stp/>
        <stp>EM_S_PROFITNOTICE_FORECASTL</stp>
        <stp>2</stp>
        <stp>300050.SZ</stp>
        <stp>6/30/2016</stp>
        <tr r="G1313" s="5"/>
      </tp>
      <tp>
        <v>760800</v>
        <stp/>
        <stp>EM_S_PROFITNOTICE_FORECASTL</stp>
        <stp>2</stp>
        <stp>300150.SZ</stp>
        <stp>6/30/2016</stp>
        <tr r="G1412" s="5"/>
      </tp>
      <tp>
        <v>-77000000</v>
        <stp/>
        <stp>EM_S_PROFITNOTICE_FORECASTL</stp>
        <stp>2</stp>
        <stp>000760.SZ</stp>
        <stp>6/30/2016</stp>
        <tr r="G300" s="5"/>
      </tp>
      <tp>
        <v>87834700</v>
        <stp/>
        <stp>EM_S_PROFITNOTICE_FORECASTL</stp>
        <stp>2</stp>
        <stp>300450.SZ</stp>
        <stp>6/30/2016</stp>
        <tr r="G1710" s="5"/>
      </tp>
      <tp>
        <v>35000000</v>
        <stp/>
        <stp>EM_S_PROFITNOTICE_FORECASTL</stp>
        <stp>2</stp>
        <stp>000560.SZ</stp>
        <stp>6/30/2016</stp>
        <tr r="G156" s="5"/>
      </tp>
      <tp t="s">
        <v/>
        <stp/>
        <stp>EM_S_PROFITNOTICE_FORECASTL</stp>
        <stp>2</stp>
        <stp>000860.SZ</stp>
        <stp>6/30/2016</stp>
        <tr r="G364" s="5"/>
      </tp>
      <tp>
        <v>5000000</v>
        <stp/>
        <stp>EM_S_PROFITNOTICE_FORECASTL</stp>
        <stp>2</stp>
        <stp>000960.SZ</stp>
        <stp>6/30/2016</stp>
        <tr r="G435" s="5"/>
      </tp>
      <tp>
        <v>-27000000</v>
        <stp/>
        <stp>EM_S_PROFITNOTICE_FORECASTL</stp>
        <stp>2</stp>
        <stp>002260.SZ</stp>
        <stp>6/30/2016</stp>
        <tr r="G729" s="5"/>
      </tp>
      <tp>
        <v>17888500</v>
        <stp/>
        <stp>EM_S_PROFITNOTICE_FORECASTL</stp>
        <stp>2</stp>
        <stp>002360.SZ</stp>
        <stp>6/30/2016</stp>
        <tr r="G829" s="5"/>
      </tp>
      <tp>
        <v>50860600</v>
        <stp/>
        <stp>EM_S_PROFITNOTICE_FORECASTL</stp>
        <stp>2</stp>
        <stp>002060.SZ</stp>
        <stp>6/30/2016</stp>
        <tr r="G530" s="5"/>
      </tp>
      <tp>
        <v>35000000</v>
        <stp/>
        <stp>EM_S_PROFITNOTICE_FORECASTL</stp>
        <stp>2</stp>
        <stp>002160.SZ</stp>
        <stp>6/30/2016</stp>
        <tr r="G630" s="5"/>
      </tp>
      <tp>
        <v>0</v>
        <stp/>
        <stp>EM_S_PROFITNOTICE_FORECASTL</stp>
        <stp>2</stp>
        <stp>002660.SZ</stp>
        <stp>6/30/2016</stp>
        <tr r="G1128" s="5"/>
      </tp>
      <tp>
        <v>11400000</v>
        <stp/>
        <stp>EM_S_PROFITNOTICE_FORECASTL</stp>
        <stp>2</stp>
        <stp>002760.SZ</stp>
        <stp>6/30/2016</stp>
        <tr r="G1223" s="5"/>
      </tp>
      <tp>
        <v>255092500</v>
        <stp/>
        <stp>EM_S_PROFITNOTICE_FORECASTL</stp>
        <stp>2</stp>
        <stp>002460.SZ</stp>
        <stp>6/30/2016</stp>
        <tr r="G929" s="5"/>
      </tp>
      <tp>
        <v>37674900</v>
        <stp/>
        <stp>EM_S_PROFITNOTICE_FORECASTL</stp>
        <stp>2</stp>
        <stp>002560.SZ</stp>
        <stp>6/30/2016</stp>
        <tr r="G1028" s="5"/>
      </tp>
      <tp>
        <v>420500000</v>
        <stp/>
        <stp>EM_S_PROFITNOTICE_FORECASTL</stp>
        <stp>2</stp>
        <stp>300253.SZ</stp>
        <stp>6/30/2016</stp>
        <tr r="G1514" s="5"/>
      </tp>
      <tp>
        <v>34600000</v>
        <stp/>
        <stp>EM_S_PROFITNOTICE_FORECASTL</stp>
        <stp>2</stp>
        <stp>300353.SZ</stp>
        <stp>6/30/2016</stp>
        <tr r="G1614" s="5"/>
      </tp>
      <tp t="s">
        <v/>
        <stp/>
        <stp>EM_S_PROFITNOTICE_FORECASTL</stp>
        <stp>2</stp>
        <stp>000063.SZ</stp>
        <stp>6/30/2016</stp>
        <tr r="G54" s="5"/>
      </tp>
      <tp>
        <v>18000000</v>
        <stp/>
        <stp>EM_S_PROFITNOTICE_FORECASTL</stp>
        <stp>2</stp>
        <stp>300053.SZ</stp>
        <stp>6/30/2016</stp>
        <tr r="G1316" s="5"/>
      </tp>
      <tp>
        <v>13735100</v>
        <stp/>
        <stp>EM_S_PROFITNOTICE_FORECASTL</stp>
        <stp>2</stp>
        <stp>300153.SZ</stp>
        <stp>6/30/2016</stp>
        <tr r="G1415" s="5"/>
      </tp>
      <tp>
        <v>3000000</v>
        <stp/>
        <stp>EM_S_PROFITNOTICE_FORECASTL</stp>
        <stp>2</stp>
        <stp>000663.SZ</stp>
        <stp>6/30/2016</stp>
        <tr r="G227" s="5"/>
      </tp>
      <tp>
        <v>18400000</v>
        <stp/>
        <stp>EM_S_PROFITNOTICE_FORECASTL</stp>
        <stp>2</stp>
        <stp>300453.SZ</stp>
        <stp>6/30/2016</stp>
        <tr r="G1713" s="5"/>
      </tp>
      <tp t="s">
        <v/>
        <stp/>
        <stp>EM_S_PROFITNOTICE_FORECASTL</stp>
        <stp>2</stp>
        <stp>000563.SZ</stp>
        <stp>6/30/2016</stp>
        <tr r="G158" s="5"/>
      </tp>
      <tp>
        <v>467000000</v>
        <stp/>
        <stp>EM_S_PROFITNOTICE_FORECASTL</stp>
        <stp>2</stp>
        <stp>000863.SZ</stp>
        <stp>6/30/2016</stp>
        <tr r="G367" s="5"/>
      </tp>
      <tp t="s">
        <v/>
        <stp/>
        <stp>EM_S_PROFITNOTICE_FORECASTL</stp>
        <stp>2</stp>
        <stp>000963.SZ</stp>
        <stp>6/30/2016</stp>
        <tr r="G438" s="5"/>
      </tp>
      <tp>
        <v>-20000000</v>
        <stp/>
        <stp>EM_S_PROFITNOTICE_FORECASTL</stp>
        <stp>2</stp>
        <stp>002263.SZ</stp>
        <stp>6/30/2016</stp>
        <tr r="G732" s="5"/>
      </tp>
      <tp>
        <v>37259700</v>
        <stp/>
        <stp>EM_S_PROFITNOTICE_FORECASTL</stp>
        <stp>2</stp>
        <stp>002363.SZ</stp>
        <stp>6/30/2016</stp>
        <tr r="G832" s="5"/>
      </tp>
      <tp>
        <v>49350000</v>
        <stp/>
        <stp>EM_S_PROFITNOTICE_FORECASTL</stp>
        <stp>2</stp>
        <stp>002063.SZ</stp>
        <stp>6/30/2016</stp>
        <tr r="G533" s="5"/>
      </tp>
      <tp>
        <v>-10000000</v>
        <stp/>
        <stp>EM_S_PROFITNOTICE_FORECASTL</stp>
        <stp>2</stp>
        <stp>002163.SZ</stp>
        <stp>6/30/2016</stp>
        <tr r="G633" s="5"/>
      </tp>
      <tp>
        <v>56973700</v>
        <stp/>
        <stp>EM_S_PROFITNOTICE_FORECASTL</stp>
        <stp>2</stp>
        <stp>002663.SZ</stp>
        <stp>6/30/2016</stp>
        <tr r="G1131" s="5"/>
      </tp>
      <tp>
        <v>101661400</v>
        <stp/>
        <stp>EM_S_PROFITNOTICE_FORECASTL</stp>
        <stp>2</stp>
        <stp>002763.SZ</stp>
        <stp>6/30/2016</stp>
        <tr r="G1226" s="5"/>
      </tp>
      <tp>
        <v>20000000</v>
        <stp/>
        <stp>EM_S_PROFITNOTICE_FORECASTL</stp>
        <stp>2</stp>
        <stp>002463.SZ</stp>
        <stp>6/30/2016</stp>
        <tr r="G932" s="5"/>
      </tp>
      <tp>
        <v>422620100</v>
        <stp/>
        <stp>EM_S_PROFITNOTICE_FORECASTL</stp>
        <stp>2</stp>
        <stp>002563.SZ</stp>
        <stp>6/30/2016</stp>
        <tr r="G1031" s="5"/>
      </tp>
      <tp>
        <v>99574700</v>
        <stp/>
        <stp>EM_S_PROFITNOTICE_FORECASTL</stp>
        <stp>2</stp>
        <stp>300252.SZ</stp>
        <stp>6/30/2016</stp>
        <tr r="G1513" s="5"/>
      </tp>
      <tp>
        <v>15039900</v>
        <stp/>
        <stp>EM_S_PROFITNOTICE_FORECASTL</stp>
        <stp>2</stp>
        <stp>300352.SZ</stp>
        <stp>6/30/2016</stp>
        <tr r="G1613" s="5"/>
      </tp>
      <tp t="s">
        <v/>
        <stp/>
        <stp>EM_S_PROFITNOTICE_FORECASTL</stp>
        <stp>2</stp>
        <stp>000062.SZ</stp>
        <stp>6/30/2016</stp>
        <tr r="G53" s="5"/>
      </tp>
      <tp>
        <v>1325200</v>
        <stp/>
        <stp>EM_S_PROFITNOTICE_FORECASTL</stp>
        <stp>2</stp>
        <stp>300052.SZ</stp>
        <stp>6/30/2016</stp>
        <tr r="G1315" s="5"/>
      </tp>
      <tp>
        <v>12000000</v>
        <stp/>
        <stp>EM_S_PROFITNOTICE_FORECASTL</stp>
        <stp>2</stp>
        <stp>300152.SZ</stp>
        <stp>6/30/2016</stp>
        <tr r="G1414" s="5"/>
      </tp>
      <tp>
        <v>45200000</v>
        <stp/>
        <stp>EM_S_PROFITNOTICE_FORECASTL</stp>
        <stp>2</stp>
        <stp>000662.SZ</stp>
        <stp>6/30/2016</stp>
        <tr r="G226" s="5"/>
      </tp>
      <tp t="s">
        <v/>
        <stp/>
        <stp>EM_S_PROFITNOTICE_FORECASTL</stp>
        <stp>2</stp>
        <stp>000762.SZ</stp>
        <stp>6/30/2016</stp>
        <tr r="G302" s="5"/>
      </tp>
      <tp>
        <v>24493000</v>
        <stp/>
        <stp>EM_S_PROFITNOTICE_FORECASTL</stp>
        <stp>2</stp>
        <stp>300452.SZ</stp>
        <stp>6/30/2016</stp>
        <tr r="G1712" s="5"/>
      </tp>
      <tp>
        <v>-90000000</v>
        <stp/>
        <stp>EM_S_PROFITNOTICE_FORECASTL</stp>
        <stp>2</stp>
        <stp>000862.SZ</stp>
        <stp>6/30/2016</stp>
        <tr r="G366" s="5"/>
      </tp>
      <tp>
        <v>-180000000</v>
        <stp/>
        <stp>EM_S_PROFITNOTICE_FORECASTL</stp>
        <stp>2</stp>
        <stp>000962.SZ</stp>
        <stp>6/30/2016</stp>
        <tr r="G437" s="5"/>
      </tp>
      <tp>
        <v>168300000</v>
        <stp/>
        <stp>EM_S_PROFITNOTICE_FORECASTL</stp>
        <stp>2</stp>
        <stp>002262.SZ</stp>
        <stp>6/30/2016</stp>
        <tr r="G731" s="5"/>
      </tp>
      <tp>
        <v>2000000</v>
        <stp/>
        <stp>EM_S_PROFITNOTICE_FORECASTL</stp>
        <stp>2</stp>
        <stp>002362.SZ</stp>
        <stp>6/30/2016</stp>
        <tr r="G831" s="5"/>
      </tp>
      <tp>
        <v>95189600</v>
        <stp/>
        <stp>EM_S_PROFITNOTICE_FORECASTL</stp>
        <stp>2</stp>
        <stp>002062.SZ</stp>
        <stp>6/30/2016</stp>
        <tr r="G532" s="5"/>
      </tp>
      <tp>
        <v>-5000000</v>
        <stp/>
        <stp>EM_S_PROFITNOTICE_FORECASTL</stp>
        <stp>2</stp>
        <stp>002162.SZ</stp>
        <stp>6/30/2016</stp>
        <tr r="G632" s="5"/>
      </tp>
      <tp>
        <v>164100000</v>
        <stp/>
        <stp>EM_S_PROFITNOTICE_FORECASTL</stp>
        <stp>2</stp>
        <stp>002662.SZ</stp>
        <stp>6/30/2016</stp>
        <tr r="G1130" s="5"/>
      </tp>
      <tp>
        <v>29415200</v>
        <stp/>
        <stp>EM_S_PROFITNOTICE_FORECASTL</stp>
        <stp>2</stp>
        <stp>002762.SZ</stp>
        <stp>6/30/2016</stp>
        <tr r="G1225" s="5"/>
      </tp>
      <tp>
        <v>107688400</v>
        <stp/>
        <stp>EM_S_PROFITNOTICE_FORECASTL</stp>
        <stp>2</stp>
        <stp>002462.SZ</stp>
        <stp>6/30/2016</stp>
        <tr r="G931" s="5"/>
      </tp>
      <tp>
        <v>59547700</v>
        <stp/>
        <stp>EM_S_PROFITNOTICE_FORECASTL</stp>
        <stp>2</stp>
        <stp>002562.SZ</stp>
        <stp>6/30/2016</stp>
        <tr r="G1030" s="5"/>
      </tp>
      <tp>
        <v>65778700</v>
        <stp/>
        <stp>EM_S_PROFITNOTICE_FORECASTL</stp>
        <stp>2</stp>
        <stp>300255.SZ</stp>
        <stp>6/30/2016</stp>
        <tr r="G1516" s="5"/>
      </tp>
      <tp>
        <v>112570700</v>
        <stp/>
        <stp>EM_S_PROFITNOTICE_FORECASTL</stp>
        <stp>2</stp>
        <stp>300355.SZ</stp>
        <stp>6/30/2016</stp>
        <tr r="G1616" s="5"/>
      </tp>
      <tp>
        <v>106526200</v>
        <stp/>
        <stp>EM_S_PROFITNOTICE_FORECASTL</stp>
        <stp>2</stp>
        <stp>000065.SZ</stp>
        <stp>6/30/2016</stp>
        <tr r="G55" s="5"/>
      </tp>
      <tp>
        <v>135000000</v>
        <stp/>
        <stp>EM_S_PROFITNOTICE_FORECASTL</stp>
        <stp>2</stp>
        <stp>300055.SZ</stp>
        <stp>6/30/2016</stp>
        <tr r="G1318" s="5"/>
      </tp>
      <tp>
        <v>2000000</v>
        <stp/>
        <stp>EM_S_PROFITNOTICE_FORECASTL</stp>
        <stp>2</stp>
        <stp>300155.SZ</stp>
        <stp>6/30/2016</stp>
        <tr r="G1417" s="5"/>
      </tp>
      <tp t="s">
        <v/>
        <stp/>
        <stp>EM_S_PROFITNOTICE_FORECASTL</stp>
        <stp>2</stp>
        <stp>000665.SZ</stp>
        <stp>6/30/2016</stp>
        <tr r="G228" s="5"/>
      </tp>
      <tp>
        <v>17274600</v>
        <stp/>
        <stp>EM_S_PROFITNOTICE_FORECASTL</stp>
        <stp>2</stp>
        <stp>300455.SZ</stp>
        <stp>6/30/2016</stp>
        <tr r="G1714" s="5"/>
      </tp>
      <tp>
        <v>33000000</v>
        <stp/>
        <stp>EM_S_PROFITNOTICE_FORECASTL</stp>
        <stp>2</stp>
        <stp>000565.SZ</stp>
        <stp>6/30/2016</stp>
        <tr r="G160" s="5"/>
      </tp>
      <tp>
        <v>100000000</v>
        <stp/>
        <stp>EM_S_PROFITNOTICE_FORECASTL</stp>
        <stp>2</stp>
        <stp>000965.SZ</stp>
        <stp>6/30/2016</stp>
        <tr r="G439" s="5"/>
      </tp>
      <tp>
        <v>2700000</v>
        <stp/>
        <stp>EM_S_PROFITNOTICE_FORECASTL</stp>
        <stp>2</stp>
        <stp>002265.SZ</stp>
        <stp>6/30/2016</stp>
        <tr r="G734" s="5"/>
      </tp>
      <tp>
        <v>30751500</v>
        <stp/>
        <stp>EM_S_PROFITNOTICE_FORECASTL</stp>
        <stp>2</stp>
        <stp>002365.SZ</stp>
        <stp>6/30/2016</stp>
        <tr r="G834" s="5"/>
      </tp>
      <tp>
        <v>409186500</v>
        <stp/>
        <stp>EM_S_PROFITNOTICE_FORECASTL</stp>
        <stp>2</stp>
        <stp>002065.SZ</stp>
        <stp>6/30/2016</stp>
        <tr r="G535" s="5"/>
      </tp>
      <tp>
        <v>62000000</v>
        <stp/>
        <stp>EM_S_PROFITNOTICE_FORECASTL</stp>
        <stp>2</stp>
        <stp>002165.SZ</stp>
        <stp>6/30/2016</stp>
        <tr r="G635" s="5"/>
      </tp>
      <tp>
        <v>85882700</v>
        <stp/>
        <stp>EM_S_PROFITNOTICE_FORECASTL</stp>
        <stp>2</stp>
        <stp>002665.SZ</stp>
        <stp>6/30/2016</stp>
        <tr r="G1133" s="5"/>
      </tp>
      <tp>
        <v>52164700</v>
        <stp/>
        <stp>EM_S_PROFITNOTICE_FORECASTL</stp>
        <stp>2</stp>
        <stp>002765.SZ</stp>
        <stp>6/30/2016</stp>
        <tr r="G1227" s="5"/>
      </tp>
      <tp>
        <v>168922000</v>
        <stp/>
        <stp>EM_S_PROFITNOTICE_FORECASTL</stp>
        <stp>2</stp>
        <stp>002465.SZ</stp>
        <stp>6/30/2016</stp>
        <tr r="G934" s="5"/>
      </tp>
      <tp>
        <v>43905600</v>
        <stp/>
        <stp>EM_S_PROFITNOTICE_FORECASTL</stp>
        <stp>2</stp>
        <stp>002565.SZ</stp>
        <stp>6/30/2016</stp>
        <tr r="G1033" s="5"/>
      </tp>
      <tp>
        <v>17116700</v>
        <stp/>
        <stp>EM_S_PROFITNOTICE_FORECASTL</stp>
        <stp>2</stp>
        <stp>300254.SZ</stp>
        <stp>6/30/2016</stp>
        <tr r="G1515" s="5"/>
      </tp>
      <tp>
        <v>1444100</v>
        <stp/>
        <stp>EM_S_PROFITNOTICE_FORECASTL</stp>
        <stp>2</stp>
        <stp>300354.SZ</stp>
        <stp>6/30/2016</stp>
        <tr r="G1615" s="5"/>
      </tp>
      <tp>
        <v>94680000</v>
        <stp/>
        <stp>EM_S_PROFITNOTICE_FORECASTL</stp>
        <stp>2</stp>
        <stp>300054.SZ</stp>
        <stp>6/30/2016</stp>
        <tr r="G1317" s="5"/>
      </tp>
      <tp>
        <v>41553100</v>
        <stp/>
        <stp>EM_S_PROFITNOTICE_FORECASTL</stp>
        <stp>2</stp>
        <stp>300154.SZ</stp>
        <stp>6/30/2016</stp>
        <tr r="G1416" s="5"/>
      </tp>
      <tp t="s">
        <v/>
        <stp/>
        <stp>EM_S_PROFITNOTICE_FORECASTL</stp>
        <stp>2</stp>
        <stp>000564.SZ</stp>
        <stp>6/30/2016</stp>
        <tr r="G159" s="5"/>
      </tp>
      <tp>
        <v>32000000</v>
        <stp/>
        <stp>EM_S_PROFITNOTICE_FORECASTL</stp>
        <stp>2</stp>
        <stp>002264.SZ</stp>
        <stp>6/30/2016</stp>
        <tr r="G733" s="5"/>
      </tp>
      <tp>
        <v>97156800</v>
        <stp/>
        <stp>EM_S_PROFITNOTICE_FORECASTL</stp>
        <stp>2</stp>
        <stp>002364.SZ</stp>
        <stp>6/30/2016</stp>
        <tr r="G833" s="5"/>
      </tp>
      <tp>
        <v>-422670000</v>
        <stp/>
        <stp>EM_S_PROFITNOTICE_FORECASTL</stp>
        <stp>2</stp>
        <stp>002064.SZ</stp>
        <stp>6/30/2016</stp>
        <tr r="G534" s="5"/>
      </tp>
      <tp>
        <v>0</v>
        <stp/>
        <stp>EM_S_PROFITNOTICE_FORECASTL</stp>
        <stp>2</stp>
        <stp>002164.SZ</stp>
        <stp>6/30/2016</stp>
        <tr r="G634" s="5"/>
      </tp>
      <tp>
        <v>94801500</v>
        <stp/>
        <stp>EM_S_PROFITNOTICE_FORECASTL</stp>
        <stp>2</stp>
        <stp>002664.SZ</stp>
        <stp>6/30/2016</stp>
        <tr r="G1132" s="5"/>
      </tp>
      <tp>
        <v>33000000</v>
        <stp/>
        <stp>EM_S_PROFITNOTICE_FORECASTL</stp>
        <stp>2</stp>
        <stp>002464.SZ</stp>
        <stp>6/30/2016</stp>
        <tr r="G933" s="5"/>
      </tp>
      <tp>
        <v>-25000000</v>
        <stp/>
        <stp>EM_S_PROFITNOTICE_FORECASTL</stp>
        <stp>2</stp>
        <stp>002564.SZ</stp>
        <stp>6/30/2016</stp>
        <tr r="G1032" s="5"/>
      </tp>
      <tp>
        <v>35007347.450000003</v>
        <stp/>
        <stp>EM_S_PROFITNOTICE_FORECASTL</stp>
        <stp>2</stp>
        <stp>300257.SZ</stp>
        <stp>6/30/2016</stp>
        <tr r="G1518" s="5"/>
      </tp>
      <tp>
        <v>51333800</v>
        <stp/>
        <stp>EM_S_PROFITNOTICE_FORECASTL</stp>
        <stp>2</stp>
        <stp>300357.SZ</stp>
        <stp>6/30/2016</stp>
        <tr r="G1618" s="5"/>
      </tp>
      <tp>
        <v>32763500</v>
        <stp/>
        <stp>EM_S_PROFITNOTICE_FORECASTL</stp>
        <stp>2</stp>
        <stp>300057.SZ</stp>
        <stp>6/30/2016</stp>
        <tr r="G1320" s="5"/>
      </tp>
      <tp>
        <v>12965400</v>
        <stp/>
        <stp>EM_S_PROFITNOTICE_FORECASTL</stp>
        <stp>2</stp>
        <stp>300157.SZ</stp>
        <stp>6/30/2016</stp>
        <tr r="G1419" s="5"/>
      </tp>
      <tp>
        <v>265000000</v>
        <stp/>
        <stp>EM_S_PROFITNOTICE_FORECASTL</stp>
        <stp>2</stp>
        <stp>000667.SZ</stp>
        <stp>6/30/2016</stp>
        <tr r="G230" s="5"/>
      </tp>
      <tp>
        <v>-117000000</v>
        <stp/>
        <stp>EM_S_PROFITNOTICE_FORECASTL</stp>
        <stp>2</stp>
        <stp>000767.SZ</stp>
        <stp>6/30/2016</stp>
        <tr r="G304" s="5"/>
      </tp>
      <tp>
        <v>56000000</v>
        <stp/>
        <stp>EM_S_PROFITNOTICE_FORECASTL</stp>
        <stp>2</stp>
        <stp>300457.SZ</stp>
        <stp>6/30/2016</stp>
        <tr r="G1716" s="5"/>
      </tp>
      <tp>
        <v>900000</v>
        <stp/>
        <stp>EM_S_PROFITNOTICE_FORECASTL</stp>
        <stp>2</stp>
        <stp>000567.SZ</stp>
        <stp>6/30/2016</stp>
        <tr r="G162" s="5"/>
      </tp>
      <tp>
        <v>110000000</v>
        <stp/>
        <stp>EM_S_PROFITNOTICE_FORECASTL</stp>
        <stp>2</stp>
        <stp>000967.SZ</stp>
        <stp>6/30/2016</stp>
        <tr r="G441" s="5"/>
      </tp>
      <tp>
        <v>293246600</v>
        <stp/>
        <stp>EM_S_PROFITNOTICE_FORECASTL</stp>
        <stp>2</stp>
        <stp>002267.SZ</stp>
        <stp>6/30/2016</stp>
        <tr r="G736" s="5"/>
      </tp>
      <tp>
        <v>240318500</v>
        <stp/>
        <stp>EM_S_PROFITNOTICE_FORECASTL</stp>
        <stp>2</stp>
        <stp>002367.SZ</stp>
        <stp>6/30/2016</stp>
        <tr r="G836" s="5"/>
      </tp>
      <tp>
        <v>170000000</v>
        <stp/>
        <stp>EM_S_PROFITNOTICE_FORECASTL</stp>
        <stp>2</stp>
        <stp>002067.SZ</stp>
        <stp>6/30/2016</stp>
        <tr r="G537" s="5"/>
      </tp>
      <tp>
        <v>-15000000</v>
        <stp/>
        <stp>EM_S_PROFITNOTICE_FORECASTL</stp>
        <stp>2</stp>
        <stp>002167.SZ</stp>
        <stp>6/30/2016</stp>
        <tr r="G637" s="5"/>
      </tp>
      <tp>
        <v>-11039700</v>
        <stp/>
        <stp>EM_S_PROFITNOTICE_FORECASTL</stp>
        <stp>2</stp>
        <stp>002667.SZ</stp>
        <stp>6/30/2016</stp>
        <tr r="G1135" s="5"/>
      </tp>
      <tp>
        <v>17639500</v>
        <stp/>
        <stp>EM_S_PROFITNOTICE_FORECASTL</stp>
        <stp>2</stp>
        <stp>002767.SZ</stp>
        <stp>6/30/2016</stp>
        <tr r="G1229" s="5"/>
      </tp>
      <tp>
        <v>77657300</v>
        <stp/>
        <stp>EM_S_PROFITNOTICE_FORECASTL</stp>
        <stp>2</stp>
        <stp>002467.SZ</stp>
        <stp>6/30/2016</stp>
        <tr r="G936" s="5"/>
      </tp>
      <tp>
        <v>63290400</v>
        <stp/>
        <stp>EM_S_PROFITNOTICE_FORECASTL</stp>
        <stp>2</stp>
        <stp>002567.SZ</stp>
        <stp>6/30/2016</stp>
        <tr r="G1035" s="5"/>
      </tp>
      <tp>
        <v>26000000</v>
        <stp/>
        <stp>EM_S_PROFITNOTICE_FORECASTL</stp>
        <stp>2</stp>
        <stp>300256.SZ</stp>
        <stp>6/30/2016</stp>
        <tr r="G1517" s="5"/>
      </tp>
      <tp>
        <v>5201600</v>
        <stp/>
        <stp>EM_S_PROFITNOTICE_FORECASTL</stp>
        <stp>2</stp>
        <stp>300356.SZ</stp>
        <stp>6/30/2016</stp>
        <tr r="G1617" s="5"/>
      </tp>
      <tp>
        <v>-28000000</v>
        <stp/>
        <stp>EM_S_PROFITNOTICE_FORECASTL</stp>
        <stp>2</stp>
        <stp>000066.SZ</stp>
        <stp>6/30/2016</stp>
        <tr r="G56" s="5"/>
      </tp>
      <tp>
        <v>67340000</v>
        <stp/>
        <stp>EM_S_PROFITNOTICE_FORECASTL</stp>
        <stp>2</stp>
        <stp>300056.SZ</stp>
        <stp>6/30/2016</stp>
        <tr r="G1319" s="5"/>
      </tp>
      <tp t="s">
        <v/>
        <stp/>
        <stp>EM_S_PROFITNOTICE_FORECASTL</stp>
        <stp>2</stp>
        <stp>000166.SZ</stp>
        <stp>6/30/2016</stp>
        <tr r="G75" s="5"/>
      </tp>
      <tp>
        <v>245000000</v>
        <stp/>
        <stp>EM_S_PROFITNOTICE_FORECASTL</stp>
        <stp>2</stp>
        <stp>300156.SZ</stp>
        <stp>6/30/2016</stp>
        <tr r="G1418" s="5"/>
      </tp>
      <tp t="s">
        <v/>
        <stp/>
        <stp>EM_S_PROFITNOTICE_FORECASTL</stp>
        <stp>2</stp>
        <stp>000666.SZ</stp>
        <stp>6/30/2016</stp>
        <tr r="G229" s="5"/>
      </tp>
      <tp>
        <v>89000000</v>
        <stp/>
        <stp>EM_S_PROFITNOTICE_FORECASTL</stp>
        <stp>2</stp>
        <stp>000766.SZ</stp>
        <stp>6/30/2016</stp>
        <tr r="G303" s="5"/>
      </tp>
      <tp>
        <v>12616900</v>
        <stp/>
        <stp>EM_S_PROFITNOTICE_FORECASTL</stp>
        <stp>2</stp>
        <stp>300456.SZ</stp>
        <stp>6/30/2016</stp>
        <tr r="G1715" s="5"/>
      </tp>
      <tp t="s">
        <v/>
        <stp/>
        <stp>EM_S_PROFITNOTICE_FORECASTL</stp>
        <stp>2</stp>
        <stp>000566.SZ</stp>
        <stp>6/30/2016</stp>
        <tr r="G161" s="5"/>
      </tp>
      <tp t="s">
        <v/>
        <stp/>
        <stp>EM_S_PROFITNOTICE_FORECASTL</stp>
        <stp>2</stp>
        <stp>000966.SZ</stp>
        <stp>6/30/2016</stp>
        <tr r="G440" s="5"/>
      </tp>
      <tp>
        <v>28673200</v>
        <stp/>
        <stp>EM_S_PROFITNOTICE_FORECASTL</stp>
        <stp>2</stp>
        <stp>002266.SZ</stp>
        <stp>6/30/2016</stp>
        <tr r="G735" s="5"/>
      </tp>
      <tp>
        <v>260000000</v>
        <stp/>
        <stp>EM_S_PROFITNOTICE_FORECASTL</stp>
        <stp>2</stp>
        <stp>002366.SZ</stp>
        <stp>6/30/2016</stp>
        <tr r="G835" s="5"/>
      </tp>
      <tp>
        <v>4300000</v>
        <stp/>
        <stp>EM_S_PROFITNOTICE_FORECASTL</stp>
        <stp>2</stp>
        <stp>002066.SZ</stp>
        <stp>6/30/2016</stp>
        <tr r="G536" s="5"/>
      </tp>
      <tp>
        <v>22000000</v>
        <stp/>
        <stp>EM_S_PROFITNOTICE_FORECASTL</stp>
        <stp>2</stp>
        <stp>002166.SZ</stp>
        <stp>6/30/2016</stp>
        <tr r="G636" s="5"/>
      </tp>
      <tp>
        <v>58154000</v>
        <stp/>
        <stp>EM_S_PROFITNOTICE_FORECASTL</stp>
        <stp>2</stp>
        <stp>002666.SZ</stp>
        <stp>6/30/2016</stp>
        <tr r="G1134" s="5"/>
      </tp>
      <tp>
        <v>28458500</v>
        <stp/>
        <stp>EM_S_PROFITNOTICE_FORECASTL</stp>
        <stp>2</stp>
        <stp>002766.SZ</stp>
        <stp>6/30/2016</stp>
        <tr r="G1228" s="5"/>
      </tp>
      <tp>
        <v>720000000</v>
        <stp/>
        <stp>EM_S_PROFITNOTICE_FORECASTL</stp>
        <stp>2</stp>
        <stp>002466.SZ</stp>
        <stp>6/30/2016</stp>
        <tr r="G935" s="5"/>
      </tp>
      <tp>
        <v>27592800</v>
        <stp/>
        <stp>EM_S_PROFITNOTICE_FORECASTL</stp>
        <stp>2</stp>
        <stp>002566.SZ</stp>
        <stp>6/30/2016</stp>
        <tr r="G1034" s="5"/>
      </tp>
      <tp>
        <v>3800000000</v>
        <stp/>
        <stp>EM_S_PROFITNOTICE_FORECASTL</stp>
        <stp>2</stp>
        <stp>001979.SZ</stp>
        <stp>6/30/2016</stp>
        <tr r="G470" s="5"/>
      </tp>
      <tp>
        <v>7000000</v>
        <stp/>
        <stp>EM_S_PROFITNOTICE_FORECASTL</stp>
        <stp>2</stp>
        <stp>300249.SZ</stp>
        <stp>6/30/2016</stp>
        <tr r="G1510" s="5"/>
      </tp>
      <tp>
        <v>35282800</v>
        <stp/>
        <stp>EM_S_PROFITNOTICE_FORECASTL</stp>
        <stp>2</stp>
        <stp>300349.SZ</stp>
        <stp>6/30/2016</stp>
        <tr r="G1610" s="5"/>
      </tp>
      <tp>
        <v>41222600</v>
        <stp/>
        <stp>EM_S_PROFITNOTICE_FORECASTL</stp>
        <stp>2</stp>
        <stp>300049.SZ</stp>
        <stp>6/30/2016</stp>
        <tr r="G1312" s="5"/>
      </tp>
      <tp>
        <v>24960000</v>
        <stp/>
        <stp>EM_S_PROFITNOTICE_FORECASTL</stp>
        <stp>2</stp>
        <stp>300149.SZ</stp>
        <stp>6/30/2016</stp>
        <tr r="G1411" s="5"/>
      </tp>
      <tp>
        <v>10000000</v>
        <stp/>
        <stp>EM_S_PROFITNOTICE_FORECASTL</stp>
        <stp>2</stp>
        <stp>000679.SZ</stp>
        <stp>6/30/2016</stp>
        <tr r="G240" s="5"/>
      </tp>
      <tp>
        <v>-36000000</v>
        <stp/>
        <stp>EM_S_PROFITNOTICE_FORECASTL</stp>
        <stp>2</stp>
        <stp>000779.SZ</stp>
        <stp>6/30/2016</stp>
        <tr r="G309" s="5"/>
      </tp>
      <tp>
        <v>15603600</v>
        <stp/>
        <stp>EM_S_PROFITNOTICE_FORECASTL</stp>
        <stp>2</stp>
        <stp>300449.SZ</stp>
        <stp>6/30/2016</stp>
        <tr r="G1709" s="5"/>
      </tp>
      <tp>
        <v>20000000</v>
        <stp/>
        <stp>EM_S_PROFITNOTICE_FORECASTL</stp>
        <stp>2</stp>
        <stp>000979.SZ</stp>
        <stp>6/30/2016</stp>
        <tr r="G452" s="5"/>
      </tp>
      <tp>
        <v>14000000</v>
        <stp/>
        <stp>EM_S_PROFITNOTICE_FORECASTL</stp>
        <stp>2</stp>
        <stp>002279.SZ</stp>
        <stp>6/30/2016</stp>
        <tr r="G748" s="5"/>
      </tp>
      <tp>
        <v>0</v>
        <stp/>
        <stp>EM_S_PROFITNOTICE_FORECASTL</stp>
        <stp>2</stp>
        <stp>002379.SZ</stp>
        <stp>6/30/2016</stp>
        <tr r="G848" s="5"/>
      </tp>
      <tp>
        <v>51223000</v>
        <stp/>
        <stp>EM_S_PROFITNOTICE_FORECASTL</stp>
        <stp>2</stp>
        <stp>002079.SZ</stp>
        <stp>6/30/2016</stp>
        <tr r="G549" s="5"/>
      </tp>
      <tp>
        <v>332350700</v>
        <stp/>
        <stp>EM_S_PROFITNOTICE_FORECASTL</stp>
        <stp>2</stp>
        <stp>002179.SZ</stp>
        <stp>6/30/2016</stp>
        <tr r="G649" s="5"/>
      </tp>
      <tp>
        <v>-21910000</v>
        <stp/>
        <stp>EM_S_PROFITNOTICE_FORECASTL</stp>
        <stp>2</stp>
        <stp>002679.SZ</stp>
        <stp>6/30/2016</stp>
        <tr r="G1147" s="5"/>
      </tp>
      <tp>
        <v>18152900</v>
        <stp/>
        <stp>EM_S_PROFITNOTICE_FORECASTL</stp>
        <stp>2</stp>
        <stp>002779.SZ</stp>
        <stp>6/30/2016</stp>
        <tr r="G1240" s="5"/>
      </tp>
      <tp>
        <v>118992100</v>
        <stp/>
        <stp>EM_S_PROFITNOTICE_FORECASTL</stp>
        <stp>2</stp>
        <stp>002479.SZ</stp>
        <stp>6/30/2016</stp>
        <tr r="G948" s="5"/>
      </tp>
      <tp>
        <v>89250000</v>
        <stp/>
        <stp>EM_S_PROFITNOTICE_FORECASTL</stp>
        <stp>2</stp>
        <stp>002579.SZ</stp>
        <stp>6/30/2016</stp>
        <tr r="G1047" s="5"/>
      </tp>
      <tp>
        <v>9200000</v>
        <stp/>
        <stp>EM_S_PROFITNOTICE_FORECASTL</stp>
        <stp>2</stp>
        <stp>300248.SZ</stp>
        <stp>6/30/2016</stp>
        <tr r="G1509" s="5"/>
      </tp>
      <tp>
        <v>5911900</v>
        <stp/>
        <stp>EM_S_PROFITNOTICE_FORECASTL</stp>
        <stp>2</stp>
        <stp>300348.SZ</stp>
        <stp>6/30/2016</stp>
        <tr r="G1609" s="5"/>
      </tp>
      <tp>
        <v>99244300</v>
        <stp/>
        <stp>EM_S_PROFITNOTICE_FORECASTL</stp>
        <stp>2</stp>
        <stp>000078.SZ</stp>
        <stp>6/30/2016</stp>
        <tr r="G60" s="5"/>
      </tp>
      <tp>
        <v>101337500</v>
        <stp/>
        <stp>EM_S_PROFITNOTICE_FORECASTL</stp>
        <stp>2</stp>
        <stp>300048.SZ</stp>
        <stp>6/30/2016</stp>
        <tr r="G1311" s="5"/>
      </tp>
      <tp>
        <v>60000000</v>
        <stp/>
        <stp>EM_S_PROFITNOTICE_FORECASTL</stp>
        <stp>2</stp>
        <stp>300148.SZ</stp>
        <stp>6/30/2016</stp>
        <tr r="G1410" s="5"/>
      </tp>
      <tp>
        <v>-2300000</v>
        <stp/>
        <stp>EM_S_PROFITNOTICE_FORECASTL</stp>
        <stp>2</stp>
        <stp>000678.SZ</stp>
        <stp>6/30/2016</stp>
        <tr r="G239" s="5"/>
      </tp>
      <tp t="s">
        <v/>
        <stp/>
        <stp>EM_S_PROFITNOTICE_FORECASTL</stp>
        <stp>2</stp>
        <stp>000778.SZ</stp>
        <stp>6/30/2016</stp>
        <tr r="G308" s="5"/>
      </tp>
      <tp>
        <v>-42000000</v>
        <stp/>
        <stp>EM_S_PROFITNOTICE_FORECASTL</stp>
        <stp>2</stp>
        <stp>300448.SZ</stp>
        <stp>6/30/2016</stp>
        <tr r="G1708" s="5"/>
      </tp>
      <tp>
        <v>10000000</v>
        <stp/>
        <stp>EM_S_PROFITNOTICE_FORECASTL</stp>
        <stp>2</stp>
        <stp>000878.SZ</stp>
        <stp>6/30/2016</stp>
        <tr r="G373" s="5"/>
      </tp>
      <tp>
        <v>4000000</v>
        <stp/>
        <stp>EM_S_PROFITNOTICE_FORECASTL</stp>
        <stp>2</stp>
        <stp>000978.SZ</stp>
        <stp>6/30/2016</stp>
        <tr r="G451" s="5"/>
      </tp>
      <tp>
        <v>-28000000</v>
        <stp/>
        <stp>EM_S_PROFITNOTICE_FORECASTL</stp>
        <stp>2</stp>
        <stp>002278.SZ</stp>
        <stp>6/30/2016</stp>
        <tr r="G747" s="5"/>
      </tp>
      <tp>
        <v>-24056400</v>
        <stp/>
        <stp>EM_S_PROFITNOTICE_FORECASTL</stp>
        <stp>2</stp>
        <stp>002378.SZ</stp>
        <stp>6/30/2016</stp>
        <tr r="G847" s="5"/>
      </tp>
      <tp>
        <v>302120000</v>
        <stp/>
        <stp>EM_S_PROFITNOTICE_FORECASTL</stp>
        <stp>2</stp>
        <stp>002078.SZ</stp>
        <stp>6/30/2016</stp>
        <tr r="G548" s="5"/>
      </tp>
      <tp>
        <v>34588000</v>
        <stp/>
        <stp>EM_S_PROFITNOTICE_FORECASTL</stp>
        <stp>2</stp>
        <stp>002178.SZ</stp>
        <stp>6/30/2016</stp>
        <tr r="G648" s="5"/>
      </tp>
      <tp>
        <v>77373500</v>
        <stp/>
        <stp>EM_S_PROFITNOTICE_FORECASTL</stp>
        <stp>2</stp>
        <stp>002678.SZ</stp>
        <stp>6/30/2016</stp>
        <tr r="G1146" s="5"/>
      </tp>
      <tp>
        <v>15142000</v>
        <stp/>
        <stp>EM_S_PROFITNOTICE_FORECASTL</stp>
        <stp>2</stp>
        <stp>002778.SZ</stp>
        <stp>6/30/2016</stp>
        <tr r="G1239" s="5"/>
      </tp>
      <tp>
        <v>54640700</v>
        <stp/>
        <stp>EM_S_PROFITNOTICE_FORECASTL</stp>
        <stp>2</stp>
        <stp>002478.SZ</stp>
        <stp>6/30/2016</stp>
        <tr r="G947" s="5"/>
      </tp>
      <tp>
        <v>4539100</v>
        <stp/>
        <stp>EM_S_PROFITNOTICE_FORECASTL</stp>
        <stp>2</stp>
        <stp>002578.SZ</stp>
        <stp>6/30/2016</stp>
        <tr r="G1046" s="5"/>
      </tp>
      <tp>
        <v>21657800</v>
        <stp/>
        <stp>EM_S_PROFITNOTICE_FORECASTL</stp>
        <stp>2</stp>
        <stp>300241.SZ</stp>
        <stp>6/30/2016</stp>
        <tr r="G1502" s="5"/>
      </tp>
      <tp>
        <v>35600000</v>
        <stp/>
        <stp>EM_S_PROFITNOTICE_FORECASTL</stp>
        <stp>2</stp>
        <stp>300341.SZ</stp>
        <stp>6/30/2016</stp>
        <tr r="G1602" s="5"/>
      </tp>
      <tp>
        <v>54922600</v>
        <stp/>
        <stp>EM_S_PROFITNOTICE_FORECASTL</stp>
        <stp>2</stp>
        <stp>300041.SZ</stp>
        <stp>6/30/2016</stp>
        <tr r="G1304" s="5"/>
      </tp>
      <tp>
        <v>1670000</v>
        <stp/>
        <stp>EM_S_PROFITNOTICE_FORECASTL</stp>
        <stp>2</stp>
        <stp>300141.SZ</stp>
        <stp>6/30/2016</stp>
        <tr r="G1403" s="5"/>
      </tp>
      <tp t="s">
        <v/>
        <stp/>
        <stp>EM_S_PROFITNOTICE_FORECASTL</stp>
        <stp>2</stp>
        <stp>000671.SZ</stp>
        <stp>6/30/2016</stp>
        <tr r="G234" s="5"/>
      </tp>
      <tp>
        <v>23683400</v>
        <stp/>
        <stp>EM_S_PROFITNOTICE_FORECASTL</stp>
        <stp>2</stp>
        <stp>300441.SZ</stp>
        <stp>6/30/2016</stp>
        <tr r="G1701" s="5"/>
      </tp>
      <tp t="s">
        <v/>
        <stp/>
        <stp>EM_S_PROFITNOTICE_FORECASTL</stp>
        <stp>2</stp>
        <stp>000571.SZ</stp>
        <stp>6/30/2016</stp>
        <tr r="G165" s="5"/>
      </tp>
      <tp>
        <v>42000000</v>
        <stp/>
        <stp>EM_S_PROFITNOTICE_FORECASTL</stp>
        <stp>2</stp>
        <stp>000971.SZ</stp>
        <stp>6/30/2016</stp>
        <tr r="G445" s="5"/>
      </tp>
      <tp>
        <v>284052000</v>
        <stp/>
        <stp>EM_S_PROFITNOTICE_FORECASTL</stp>
        <stp>2</stp>
        <stp>002271.SZ</stp>
        <stp>6/30/2016</stp>
        <tr r="G740" s="5"/>
      </tp>
      <tp>
        <v>18026300</v>
        <stp/>
        <stp>EM_S_PROFITNOTICE_FORECASTL</stp>
        <stp>2</stp>
        <stp>002371.SZ</stp>
        <stp>6/30/2016</stp>
        <tr r="G840" s="5"/>
      </tp>
      <tp>
        <v>46005200</v>
        <stp/>
        <stp>EM_S_PROFITNOTICE_FORECASTL</stp>
        <stp>2</stp>
        <stp>002071.SZ</stp>
        <stp>6/30/2016</stp>
        <tr r="G541" s="5"/>
      </tp>
      <tp>
        <v>70102400</v>
        <stp/>
        <stp>EM_S_PROFITNOTICE_FORECASTL</stp>
        <stp>2</stp>
        <stp>002171.SZ</stp>
        <stp>6/30/2016</stp>
        <tr r="G641" s="5"/>
      </tp>
      <tp>
        <v>28651200</v>
        <stp/>
        <stp>EM_S_PROFITNOTICE_FORECASTL</stp>
        <stp>2</stp>
        <stp>002671.SZ</stp>
        <stp>6/30/2016</stp>
        <tr r="G1139" s="5"/>
      </tp>
      <tp>
        <v>30616000</v>
        <stp/>
        <stp>EM_S_PROFITNOTICE_FORECASTL</stp>
        <stp>2</stp>
        <stp>002771.SZ</stp>
        <stp>6/30/2016</stp>
        <tr r="G1233" s="5"/>
      </tp>
      <tp>
        <v>43031800</v>
        <stp/>
        <stp>EM_S_PROFITNOTICE_FORECASTL</stp>
        <stp>2</stp>
        <stp>002471.SZ</stp>
        <stp>6/30/2016</stp>
        <tr r="G940" s="5"/>
      </tp>
      <tp>
        <v>-35000000</v>
        <stp/>
        <stp>EM_S_PROFITNOTICE_FORECASTL</stp>
        <stp>2</stp>
        <stp>002571.SZ</stp>
        <stp>6/30/2016</stp>
        <tr r="G1039" s="5"/>
      </tp>
      <tp>
        <v>31486300</v>
        <stp/>
        <stp>EM_S_PROFITNOTICE_FORECASTL</stp>
        <stp>2</stp>
        <stp>300240.SZ</stp>
        <stp>6/30/2016</stp>
        <tr r="G1501" s="5"/>
      </tp>
      <tp>
        <v>4000000</v>
        <stp/>
        <stp>EM_S_PROFITNOTICE_FORECASTL</stp>
        <stp>2</stp>
        <stp>300340.SZ</stp>
        <stp>6/30/2016</stp>
        <tr r="G1601" s="5"/>
      </tp>
      <tp>
        <v>68504400</v>
        <stp/>
        <stp>EM_S_PROFITNOTICE_FORECASTL</stp>
        <stp>2</stp>
        <stp>000070.SZ</stp>
        <stp>6/30/2016</stp>
        <tr r="G59" s="5"/>
      </tp>
      <tp>
        <v>20000000</v>
        <stp/>
        <stp>EM_S_PROFITNOTICE_FORECASTL</stp>
        <stp>2</stp>
        <stp>300040.SZ</stp>
        <stp>6/30/2016</stp>
        <tr r="G1303" s="5"/>
      </tp>
      <tp>
        <v>-2000000</v>
        <stp/>
        <stp>EM_S_PROFITNOTICE_FORECASTL</stp>
        <stp>2</stp>
        <stp>300140.SZ</stp>
        <stp>6/30/2016</stp>
        <tr r="G1402" s="5"/>
      </tp>
      <tp>
        <v>23000000</v>
        <stp/>
        <stp>EM_S_PROFITNOTICE_FORECASTL</stp>
        <stp>2</stp>
        <stp>000670.SZ</stp>
        <stp>6/30/2016</stp>
        <tr r="G233" s="5"/>
      </tp>
      <tp>
        <v>42937000</v>
        <stp/>
        <stp>EM_S_PROFITNOTICE_FORECASTL</stp>
        <stp>2</stp>
        <stp>300440.SZ</stp>
        <stp>6/30/2016</stp>
        <tr r="G1700" s="5"/>
      </tp>
      <tp t="s">
        <v/>
        <stp/>
        <stp>EM_S_PROFITNOTICE_FORECASTL</stp>
        <stp>2</stp>
        <stp>000570.SZ</stp>
        <stp>6/30/2016</stp>
        <tr r="G164" s="5"/>
      </tp>
      <tp t="s">
        <v/>
        <stp/>
        <stp>EM_S_PROFITNOTICE_FORECASTL</stp>
        <stp>2</stp>
        <stp>000970.SZ</stp>
        <stp>6/30/2016</stp>
        <tr r="G444" s="5"/>
      </tp>
      <tp>
        <v>85000000</v>
        <stp/>
        <stp>EM_S_PROFITNOTICE_FORECASTL</stp>
        <stp>2</stp>
        <stp>002270.SZ</stp>
        <stp>6/30/2016</stp>
        <tr r="G739" s="5"/>
      </tp>
      <tp>
        <v>56818100</v>
        <stp/>
        <stp>EM_S_PROFITNOTICE_FORECASTL</stp>
        <stp>2</stp>
        <stp>002370.SZ</stp>
        <stp>6/30/2016</stp>
        <tr r="G839" s="5"/>
      </tp>
      <tp>
        <v>30000000</v>
        <stp/>
        <stp>EM_S_PROFITNOTICE_FORECASTL</stp>
        <stp>2</stp>
        <stp>002070.SZ</stp>
        <stp>6/30/2016</stp>
        <tr r="G540" s="5"/>
      </tp>
      <tp>
        <v>55994900</v>
        <stp/>
        <stp>EM_S_PROFITNOTICE_FORECASTL</stp>
        <stp>2</stp>
        <stp>002170.SZ</stp>
        <stp>6/30/2016</stp>
        <tr r="G640" s="5"/>
      </tp>
      <tp>
        <v>92813400</v>
        <stp/>
        <stp>EM_S_PROFITNOTICE_FORECASTL</stp>
        <stp>2</stp>
        <stp>002670.SZ</stp>
        <stp>6/30/2016</stp>
        <tr r="G1138" s="5"/>
      </tp>
      <tp>
        <v>40890000</v>
        <stp/>
        <stp>EM_S_PROFITNOTICE_FORECASTL</stp>
        <stp>2</stp>
        <stp>002770.SZ</stp>
        <stp>6/30/2016</stp>
        <tr r="G1232" s="5"/>
      </tp>
      <tp>
        <v>774884200</v>
        <stp/>
        <stp>EM_S_PROFITNOTICE_FORECASTL</stp>
        <stp>2</stp>
        <stp>002470.SZ</stp>
        <stp>6/30/2016</stp>
        <tr r="G939" s="5"/>
      </tp>
      <tp>
        <v>-230000000</v>
        <stp/>
        <stp>EM_S_PROFITNOTICE_FORECASTL</stp>
        <stp>2</stp>
        <stp>002570.SZ</stp>
        <stp>6/30/2016</stp>
        <tr r="G1038" s="5"/>
      </tp>
      <tp>
        <v>14232618.99</v>
        <stp/>
        <stp>EM_S_PROFITNOTICE_FORECASTL</stp>
        <stp>2</stp>
        <stp>300243.SZ</stp>
        <stp>6/30/2016</stp>
        <tr r="G1504" s="5"/>
      </tp>
      <tp>
        <v>84270000</v>
        <stp/>
        <stp>EM_S_PROFITNOTICE_FORECASTL</stp>
        <stp>2</stp>
        <stp>300343.SZ</stp>
        <stp>6/30/2016</stp>
        <tr r="G1604" s="5"/>
      </tp>
      <tp>
        <v>235927600</v>
        <stp/>
        <stp>EM_S_PROFITNOTICE_FORECASTL</stp>
        <stp>2</stp>
        <stp>300043.SZ</stp>
        <stp>6/30/2016</stp>
        <tr r="G1306" s="5"/>
      </tp>
      <tp>
        <v>13000000</v>
        <stp/>
        <stp>EM_S_PROFITNOTICE_FORECASTL</stp>
        <stp>2</stp>
        <stp>300143.SZ</stp>
        <stp>6/30/2016</stp>
        <tr r="G1405" s="5"/>
      </tp>
      <tp>
        <v>35000000</v>
        <stp/>
        <stp>EM_S_PROFITNOTICE_FORECASTL</stp>
        <stp>2</stp>
        <stp>000673.SZ</stp>
        <stp>6/30/2016</stp>
        <tr r="G236" s="5"/>
      </tp>
      <tp>
        <v>75274300</v>
        <stp/>
        <stp>EM_S_PROFITNOTICE_FORECASTL</stp>
        <stp>2</stp>
        <stp>300443.SZ</stp>
        <stp>6/30/2016</stp>
        <tr r="G1703" s="5"/>
      </tp>
      <tp>
        <v>10000000</v>
        <stp/>
        <stp>EM_S_PROFITNOTICE_FORECASTL</stp>
        <stp>2</stp>
        <stp>000573.SZ</stp>
        <stp>6/30/2016</stp>
        <tr r="G167" s="5"/>
      </tp>
      <tp>
        <v>30000000</v>
        <stp/>
        <stp>EM_S_PROFITNOTICE_FORECASTL</stp>
        <stp>2</stp>
        <stp>000973.SZ</stp>
        <stp>6/30/2016</stp>
        <tr r="G447" s="5"/>
      </tp>
      <tp>
        <v>83162700</v>
        <stp/>
        <stp>EM_S_PROFITNOTICE_FORECASTL</stp>
        <stp>2</stp>
        <stp>002273.SZ</stp>
        <stp>6/30/2016</stp>
        <tr r="G742" s="5"/>
      </tp>
      <tp>
        <v>125981100</v>
        <stp/>
        <stp>EM_S_PROFITNOTICE_FORECASTL</stp>
        <stp>2</stp>
        <stp>002373.SZ</stp>
        <stp>6/30/2016</stp>
        <tr r="G842" s="5"/>
      </tp>
      <tp>
        <v>0</v>
        <stp/>
        <stp>EM_S_PROFITNOTICE_FORECASTL</stp>
        <stp>2</stp>
        <stp>002073.SZ</stp>
        <stp>6/30/2016</stp>
        <tr r="G543" s="5"/>
      </tp>
      <tp>
        <v>50000000</v>
        <stp/>
        <stp>EM_S_PROFITNOTICE_FORECASTL</stp>
        <stp>2</stp>
        <stp>002173.SZ</stp>
        <stp>6/30/2016</stp>
        <tr r="G643" s="5"/>
      </tp>
      <tp t="s">
        <v/>
        <stp/>
        <stp>EM_S_PROFITNOTICE_FORECASTL</stp>
        <stp>2</stp>
        <stp>002673.SZ</stp>
        <stp>6/30/2016</stp>
        <tr r="G1141" s="5"/>
      </tp>
      <tp>
        <v>153640000</v>
        <stp/>
        <stp>EM_S_PROFITNOTICE_FORECASTL</stp>
        <stp>2</stp>
        <stp>002773.SZ</stp>
        <stp>6/30/2016</stp>
        <tr r="G1235" s="5"/>
      </tp>
      <tp>
        <v>-13396800</v>
        <stp/>
        <stp>EM_S_PROFITNOTICE_FORECASTL</stp>
        <stp>2</stp>
        <stp>002473.SZ</stp>
        <stp>6/30/2016</stp>
        <tr r="G942" s="5"/>
      </tp>
      <tp>
        <v>249025100</v>
        <stp/>
        <stp>EM_S_PROFITNOTICE_FORECASTL</stp>
        <stp>2</stp>
        <stp>002573.SZ</stp>
        <stp>6/30/2016</stp>
        <tr r="G1041" s="5"/>
      </tp>
      <tp>
        <v>84500000</v>
        <stp/>
        <stp>EM_S_PROFITNOTICE_FORECASTL</stp>
        <stp>2</stp>
        <stp>300242.SZ</stp>
        <stp>6/30/2016</stp>
        <tr r="G1503" s="5"/>
      </tp>
      <tp>
        <v>70388800</v>
        <stp/>
        <stp>EM_S_PROFITNOTICE_FORECASTL</stp>
        <stp>2</stp>
        <stp>300342.SZ</stp>
        <stp>6/30/2016</stp>
        <tr r="G1603" s="5"/>
      </tp>
      <tp>
        <v>15870000</v>
        <stp/>
        <stp>EM_S_PROFITNOTICE_FORECASTL</stp>
        <stp>2</stp>
        <stp>300042.SZ</stp>
        <stp>6/30/2016</stp>
        <tr r="G1305" s="5"/>
      </tp>
      <tp>
        <v>-155000000</v>
        <stp/>
        <stp>EM_S_PROFITNOTICE_FORECASTL</stp>
        <stp>2</stp>
        <stp>300142.SZ</stp>
        <stp>6/30/2016</stp>
        <tr r="G1404" s="5"/>
      </tp>
      <tp>
        <v>10000000</v>
        <stp/>
        <stp>EM_S_PROFITNOTICE_FORECASTL</stp>
        <stp>2</stp>
        <stp>000672.SZ</stp>
        <stp>6/30/2016</stp>
        <tr r="G235" s="5"/>
      </tp>
      <tp>
        <v>0</v>
        <stp/>
        <stp>EM_S_PROFITNOTICE_FORECASTL</stp>
        <stp>2</stp>
        <stp>300442.SZ</stp>
        <stp>6/30/2016</stp>
        <tr r="G1702" s="5"/>
      </tp>
      <tp t="s">
        <v/>
        <stp/>
        <stp>EM_S_PROFITNOTICE_FORECASTL</stp>
        <stp>2</stp>
        <stp>000572.SZ</stp>
        <stp>6/30/2016</stp>
        <tr r="G166" s="5"/>
      </tp>
      <tp>
        <v>-56000000</v>
        <stp/>
        <stp>EM_S_PROFITNOTICE_FORECASTL</stp>
        <stp>2</stp>
        <stp>000972.SZ</stp>
        <stp>6/30/2016</stp>
        <tr r="G446" s="5"/>
      </tp>
      <tp>
        <v>2000000</v>
        <stp/>
        <stp>EM_S_PROFITNOTICE_FORECASTL</stp>
        <stp>2</stp>
        <stp>002272.SZ</stp>
        <stp>6/30/2016</stp>
        <tr r="G741" s="5"/>
      </tp>
      <tp>
        <v>190432500</v>
        <stp/>
        <stp>EM_S_PROFITNOTICE_FORECASTL</stp>
        <stp>2</stp>
        <stp>002372.SZ</stp>
        <stp>6/30/2016</stp>
        <tr r="G841" s="5"/>
      </tp>
      <tp>
        <v>35000000</v>
        <stp/>
        <stp>EM_S_PROFITNOTICE_FORECASTL</stp>
        <stp>2</stp>
        <stp>002072.SZ</stp>
        <stp>6/30/2016</stp>
        <tr r="G542" s="5"/>
      </tp>
      <tp>
        <v>88500000</v>
        <stp/>
        <stp>EM_S_PROFITNOTICE_FORECASTL</stp>
        <stp>2</stp>
        <stp>002172.SZ</stp>
        <stp>6/30/2016</stp>
        <tr r="G642" s="5"/>
      </tp>
      <tp>
        <v>199690000</v>
        <stp/>
        <stp>EM_S_PROFITNOTICE_FORECASTL</stp>
        <stp>2</stp>
        <stp>002672.SZ</stp>
        <stp>6/30/2016</stp>
        <tr r="G1140" s="5"/>
      </tp>
      <tp>
        <v>65947900</v>
        <stp/>
        <stp>EM_S_PROFITNOTICE_FORECASTL</stp>
        <stp>2</stp>
        <stp>002772.SZ</stp>
        <stp>6/30/2016</stp>
        <tr r="G1234" s="5"/>
      </tp>
      <tp>
        <v>79998800</v>
        <stp/>
        <stp>EM_S_PROFITNOTICE_FORECASTL</stp>
        <stp>2</stp>
        <stp>002472.SZ</stp>
        <stp>6/30/2016</stp>
        <tr r="G941" s="5"/>
      </tp>
      <tp>
        <v>175636900</v>
        <stp/>
        <stp>EM_S_PROFITNOTICE_FORECASTL</stp>
        <stp>2</stp>
        <stp>002572.SZ</stp>
        <stp>6/30/2016</stp>
        <tr r="G1040" s="5"/>
      </tp>
      <tp>
        <v>36846500</v>
        <stp/>
        <stp>EM_S_PROFITNOTICE_FORECASTL</stp>
        <stp>2</stp>
        <stp>300245.SZ</stp>
        <stp>6/30/2016</stp>
        <tr r="G1506" s="5"/>
      </tp>
      <tp>
        <v>10580000</v>
        <stp/>
        <stp>EM_S_PROFITNOTICE_FORECASTL</stp>
        <stp>2</stp>
        <stp>300345.SZ</stp>
        <stp>6/30/2016</stp>
        <tr r="G1606" s="5"/>
      </tp>
      <tp>
        <v>12407800</v>
        <stp/>
        <stp>EM_S_PROFITNOTICE_FORECASTL</stp>
        <stp>2</stp>
        <stp>300045.SZ</stp>
        <stp>6/30/2016</stp>
        <tr r="G1308" s="5"/>
      </tp>
      <tp>
        <v>132000000</v>
        <stp/>
        <stp>EM_S_PROFITNOTICE_FORECASTL</stp>
        <stp>2</stp>
        <stp>300145.SZ</stp>
        <stp>6/30/2016</stp>
        <tr r="G1407" s="5"/>
      </tp>
      <tp>
        <v>12830000</v>
        <stp/>
        <stp>EM_S_PROFITNOTICE_FORECASTL</stp>
        <stp>2</stp>
        <stp>300445.SZ</stp>
        <stp>6/30/2016</stp>
        <tr r="G1705" s="5"/>
      </tp>
      <tp t="s">
        <v/>
        <stp/>
        <stp>EM_S_PROFITNOTICE_FORECASTL</stp>
        <stp>2</stp>
        <stp>000875.SZ</stp>
        <stp>6/30/2016</stp>
        <tr r="G370" s="5"/>
      </tp>
      <tp t="s">
        <v/>
        <stp/>
        <stp>EM_S_PROFITNOTICE_FORECASTL</stp>
        <stp>2</stp>
        <stp>000975.SZ</stp>
        <stp>6/30/2016</stp>
        <tr r="G448" s="5"/>
      </tp>
      <tp>
        <v>196300000</v>
        <stp/>
        <stp>EM_S_PROFITNOTICE_FORECASTL</stp>
        <stp>2</stp>
        <stp>002275.SZ</stp>
        <stp>6/30/2016</stp>
        <tr r="G744" s="5"/>
      </tp>
      <tp>
        <v>145026200</v>
        <stp/>
        <stp>EM_S_PROFITNOTICE_FORECASTL</stp>
        <stp>2</stp>
        <stp>002375.SZ</stp>
        <stp>6/30/2016</stp>
        <tr r="G844" s="5"/>
      </tp>
      <tp>
        <v>50000000</v>
        <stp/>
        <stp>EM_S_PROFITNOTICE_FORECASTL</stp>
        <stp>2</stp>
        <stp>002075.SZ</stp>
        <stp>6/30/2016</stp>
        <tr r="G545" s="5"/>
      </tp>
      <tp>
        <v>15980000</v>
        <stp/>
        <stp>EM_S_PROFITNOTICE_FORECASTL</stp>
        <stp>2</stp>
        <stp>002175.SZ</stp>
        <stp>6/30/2016</stp>
        <tr r="G645" s="5"/>
      </tp>
      <tp>
        <v>49854400</v>
        <stp/>
        <stp>EM_S_PROFITNOTICE_FORECASTL</stp>
        <stp>2</stp>
        <stp>002675.SZ</stp>
        <stp>6/30/2016</stp>
        <tr r="G1143" s="5"/>
      </tp>
      <tp>
        <v>49567700</v>
        <stp/>
        <stp>EM_S_PROFITNOTICE_FORECASTL</stp>
        <stp>2</stp>
        <stp>002775.SZ</stp>
        <stp>6/30/2016</stp>
        <tr r="G1236" s="5"/>
      </tp>
      <tp>
        <v>381474800</v>
        <stp/>
        <stp>EM_S_PROFITNOTICE_FORECASTL</stp>
        <stp>2</stp>
        <stp>002475.SZ</stp>
        <stp>6/30/2016</stp>
        <tr r="G944" s="5"/>
      </tp>
      <tp>
        <v>7702900</v>
        <stp/>
        <stp>EM_S_PROFITNOTICE_FORECASTL</stp>
        <stp>2</stp>
        <stp>002575.SZ</stp>
        <stp>6/30/2016</stp>
        <tr r="G1043" s="5"/>
      </tp>
      <tp>
        <v>124530000</v>
        <stp/>
        <stp>EM_S_PROFITNOTICE_FORECASTL</stp>
        <stp>2</stp>
        <stp>300244.SZ</stp>
        <stp>6/30/2016</stp>
        <tr r="G1505" s="5"/>
      </tp>
      <tp>
        <v>-35000000</v>
        <stp/>
        <stp>EM_S_PROFITNOTICE_FORECASTL</stp>
        <stp>2</stp>
        <stp>300344.SZ</stp>
        <stp>6/30/2016</stp>
        <tr r="G1605" s="5"/>
      </tp>
      <tp>
        <v>24437800</v>
        <stp/>
        <stp>EM_S_PROFITNOTICE_FORECASTL</stp>
        <stp>2</stp>
        <stp>300044.SZ</stp>
        <stp>6/30/2016</stp>
        <tr r="G1307" s="5"/>
      </tp>
      <tp>
        <v>415266600</v>
        <stp/>
        <stp>EM_S_PROFITNOTICE_FORECASTL</stp>
        <stp>2</stp>
        <stp>300144.SZ</stp>
        <stp>6/30/2016</stp>
        <tr r="G1406" s="5"/>
      </tp>
      <tp>
        <v>20849600</v>
        <stp/>
        <stp>EM_S_PROFITNOTICE_FORECASTL</stp>
        <stp>2</stp>
        <stp>300444.SZ</stp>
        <stp>6/30/2016</stp>
        <tr r="G1704" s="5"/>
      </tp>
      <tp>
        <v>10000000</v>
        <stp/>
        <stp>EM_S_PROFITNOTICE_FORECASTL</stp>
        <stp>2</stp>
        <stp>002274.SZ</stp>
        <stp>6/30/2016</stp>
        <tr r="G743" s="5"/>
      </tp>
      <tp>
        <v>60000000</v>
        <stp/>
        <stp>EM_S_PROFITNOTICE_FORECASTL</stp>
        <stp>2</stp>
        <stp>002374.SZ</stp>
        <stp>6/30/2016</stp>
        <tr r="G843" s="5"/>
      </tp>
      <tp>
        <v>508539900</v>
        <stp/>
        <stp>EM_S_PROFITNOTICE_FORECASTL</stp>
        <stp>2</stp>
        <stp>002074.SZ</stp>
        <stp>6/30/2016</stp>
        <tr r="G544" s="5"/>
      </tp>
      <tp>
        <v>228490100</v>
        <stp/>
        <stp>EM_S_PROFITNOTICE_FORECASTL</stp>
        <stp>2</stp>
        <stp>002174.SZ</stp>
        <stp>6/30/2016</stp>
        <tr r="G644" s="5"/>
      </tp>
      <tp>
        <v>7101000</v>
        <stp/>
        <stp>EM_S_PROFITNOTICE_FORECASTL</stp>
        <stp>2</stp>
        <stp>002674.SZ</stp>
        <stp>6/30/2016</stp>
        <tr r="G1142" s="5"/>
      </tp>
      <tp>
        <v>14766200</v>
        <stp/>
        <stp>EM_S_PROFITNOTICE_FORECASTL</stp>
        <stp>2</stp>
        <stp>002474.SZ</stp>
        <stp>6/30/2016</stp>
        <tr r="G943" s="5"/>
      </tp>
      <tp>
        <v>36000000</v>
        <stp/>
        <stp>EM_S_PROFITNOTICE_FORECASTL</stp>
        <stp>2</stp>
        <stp>002574.SZ</stp>
        <stp>6/30/2016</stp>
        <tr r="G1042" s="5"/>
      </tp>
      <tp>
        <v>15086800</v>
        <stp/>
        <stp>EM_S_PROFITNOTICE_FORECASTL</stp>
        <stp>2</stp>
        <stp>300247.SZ</stp>
        <stp>6/30/2016</stp>
        <tr r="G1508" s="5"/>
      </tp>
      <tp>
        <v>75924500</v>
        <stp/>
        <stp>EM_S_PROFITNOTICE_FORECASTL</stp>
        <stp>2</stp>
        <stp>300347.SZ</stp>
        <stp>6/30/2016</stp>
        <tr r="G1608" s="5"/>
      </tp>
      <tp>
        <v>2000000</v>
        <stp/>
        <stp>EM_S_PROFITNOTICE_FORECASTL</stp>
        <stp>2</stp>
        <stp>300047.SZ</stp>
        <stp>6/30/2016</stp>
        <tr r="G1310" s="5"/>
      </tp>
      <tp>
        <v>51188800</v>
        <stp/>
        <stp>EM_S_PROFITNOTICE_FORECASTL</stp>
        <stp>2</stp>
        <stp>300147.SZ</stp>
        <stp>6/30/2016</stp>
        <tr r="G1409" s="5"/>
      </tp>
      <tp>
        <v>860000</v>
        <stp/>
        <stp>EM_S_PROFITNOTICE_FORECASTL</stp>
        <stp>2</stp>
        <stp>000677.SZ</stp>
        <stp>6/30/2016</stp>
        <tr r="G238" s="5"/>
      </tp>
      <tp t="s">
        <v/>
        <stp/>
        <stp>EM_S_PROFITNOTICE_FORECASTL</stp>
        <stp>2</stp>
        <stp>000777.SZ</stp>
        <stp>6/30/2016</stp>
        <tr r="G307" s="5"/>
      </tp>
      <tp>
        <v>44973300</v>
        <stp/>
        <stp>EM_S_PROFITNOTICE_FORECASTL</stp>
        <stp>2</stp>
        <stp>300447.SZ</stp>
        <stp>6/30/2016</stp>
        <tr r="G1707" s="5"/>
      </tp>
      <tp>
        <v>-160000000</v>
        <stp/>
        <stp>EM_S_PROFITNOTICE_FORECASTL</stp>
        <stp>2</stp>
        <stp>000877.SZ</stp>
        <stp>6/30/2016</stp>
        <tr r="G372" s="5"/>
      </tp>
      <tp t="s">
        <v/>
        <stp/>
        <stp>EM_S_PROFITNOTICE_FORECASTL</stp>
        <stp>2</stp>
        <stp>000977.SZ</stp>
        <stp>6/30/2016</stp>
        <tr r="G450" s="5"/>
      </tp>
      <tp>
        <v>175087500</v>
        <stp/>
        <stp>EM_S_PROFITNOTICE_FORECASTL</stp>
        <stp>2</stp>
        <stp>002277.SZ</stp>
        <stp>6/30/2016</stp>
        <tr r="G746" s="5"/>
      </tp>
      <tp>
        <v>-6670000</v>
        <stp/>
        <stp>EM_S_PROFITNOTICE_FORECASTL</stp>
        <stp>2</stp>
        <stp>002377.SZ</stp>
        <stp>6/30/2016</stp>
        <tr r="G846" s="5"/>
      </tp>
      <tp>
        <v>10000000</v>
        <stp/>
        <stp>EM_S_PROFITNOTICE_FORECASTL</stp>
        <stp>2</stp>
        <stp>002077.SZ</stp>
        <stp>6/30/2016</stp>
        <tr r="G547" s="5"/>
      </tp>
      <tp>
        <v>55096500</v>
        <stp/>
        <stp>EM_S_PROFITNOTICE_FORECASTL</stp>
        <stp>2</stp>
        <stp>002177.SZ</stp>
        <stp>6/30/2016</stp>
        <tr r="G647" s="5"/>
      </tp>
      <tp>
        <v>56827400</v>
        <stp/>
        <stp>EM_S_PROFITNOTICE_FORECASTL</stp>
        <stp>2</stp>
        <stp>002677.SZ</stp>
        <stp>6/30/2016</stp>
        <tr r="G1145" s="5"/>
      </tp>
      <tp>
        <v>19556600</v>
        <stp/>
        <stp>EM_S_PROFITNOTICE_FORECASTL</stp>
        <stp>2</stp>
        <stp>002777.SZ</stp>
        <stp>6/30/2016</stp>
        <tr r="G1238" s="5"/>
      </tp>
      <tp>
        <v>453000000</v>
        <stp/>
        <stp>EM_S_PROFITNOTICE_FORECASTL</stp>
        <stp>2</stp>
        <stp>002477.SZ</stp>
        <stp>6/30/2016</stp>
        <tr r="G946" s="5"/>
      </tp>
      <tp>
        <v>210000000</v>
        <stp/>
        <stp>EM_S_PROFITNOTICE_FORECASTL</stp>
        <stp>2</stp>
        <stp>002577.SZ</stp>
        <stp>6/30/2016</stp>
        <tr r="G1045" s="5"/>
      </tp>
      <tp>
        <v>28080000</v>
        <stp/>
        <stp>EM_S_PROFITNOTICE_FORECASTL</stp>
        <stp>2</stp>
        <stp>300246.SZ</stp>
        <stp>6/30/2016</stp>
        <tr r="G1507" s="5"/>
      </tp>
      <tp>
        <v>2000000</v>
        <stp/>
        <stp>EM_S_PROFITNOTICE_FORECASTL</stp>
        <stp>2</stp>
        <stp>300346.SZ</stp>
        <stp>6/30/2016</stp>
        <tr r="G1607" s="5"/>
      </tp>
      <tp>
        <v>9425300</v>
        <stp/>
        <stp>EM_S_PROFITNOTICE_FORECASTL</stp>
        <stp>2</stp>
        <stp>300046.SZ</stp>
        <stp>6/30/2016</stp>
        <tr r="G1309" s="5"/>
      </tp>
      <tp>
        <v>312687700</v>
        <stp/>
        <stp>EM_S_PROFITNOTICE_FORECASTL</stp>
        <stp>2</stp>
        <stp>300146.SZ</stp>
        <stp>6/30/2016</stp>
        <tr r="G1408" s="5"/>
      </tp>
      <tp>
        <v>70000000</v>
        <stp/>
        <stp>EM_S_PROFITNOTICE_FORECASTL</stp>
        <stp>2</stp>
        <stp>000676.SZ</stp>
        <stp>6/30/2016</stp>
        <tr r="G237" s="5"/>
      </tp>
      <tp>
        <v>3879803000</v>
        <stp/>
        <stp>EM_S_PROFITNOTICE_FORECASTL</stp>
        <stp>2</stp>
        <stp>000776.SZ</stp>
        <stp>6/30/2016</stp>
        <tr r="G306" s="5"/>
      </tp>
      <tp>
        <v>49100000</v>
        <stp/>
        <stp>EM_S_PROFITNOTICE_FORECASTL</stp>
        <stp>2</stp>
        <stp>300446.SZ</stp>
        <stp>6/30/2016</stp>
        <tr r="G1706" s="5"/>
      </tp>
      <tp>
        <v>-39000000</v>
        <stp/>
        <stp>EM_S_PROFITNOTICE_FORECASTL</stp>
        <stp>2</stp>
        <stp>000576.SZ</stp>
        <stp>6/30/2016</stp>
        <tr r="G168" s="5"/>
      </tp>
      <tp t="s">
        <v/>
        <stp/>
        <stp>EM_S_PROFITNOTICE_FORECASTL</stp>
        <stp>2</stp>
        <stp>000876.SZ</stp>
        <stp>6/30/2016</stp>
        <tr r="G371" s="5"/>
      </tp>
      <tp>
        <v>70000000</v>
        <stp/>
        <stp>EM_S_PROFITNOTICE_FORECASTL</stp>
        <stp>2</stp>
        <stp>000976.SZ</stp>
        <stp>6/30/2016</stp>
        <tr r="G449" s="5"/>
      </tp>
      <tp>
        <v>91935700</v>
        <stp/>
        <stp>EM_S_PROFITNOTICE_FORECASTL</stp>
        <stp>2</stp>
        <stp>002276.SZ</stp>
        <stp>6/30/2016</stp>
        <tr r="G745" s="5"/>
      </tp>
      <tp>
        <v>73267400</v>
        <stp/>
        <stp>EM_S_PROFITNOTICE_FORECASTL</stp>
        <stp>2</stp>
        <stp>002376.SZ</stp>
        <stp>6/30/2016</stp>
        <tr r="G845" s="5"/>
      </tp>
      <tp>
        <v>14111400</v>
        <stp/>
        <stp>EM_S_PROFITNOTICE_FORECASTL</stp>
        <stp>2</stp>
        <stp>002076.SZ</stp>
        <stp>6/30/2016</stp>
        <tr r="G546" s="5"/>
      </tp>
      <tp>
        <v>103888200</v>
        <stp/>
        <stp>EM_S_PROFITNOTICE_FORECASTL</stp>
        <stp>2</stp>
        <stp>002176.SZ</stp>
        <stp>6/30/2016</stp>
        <tr r="G646" s="5"/>
      </tp>
      <tp>
        <v>24132900</v>
        <stp/>
        <stp>EM_S_PROFITNOTICE_FORECASTL</stp>
        <stp>2</stp>
        <stp>002676.SZ</stp>
        <stp>6/30/2016</stp>
        <tr r="G1144" s="5"/>
      </tp>
      <tp>
        <v>60307000</v>
        <stp/>
        <stp>EM_S_PROFITNOTICE_FORECASTL</stp>
        <stp>2</stp>
        <stp>002776.SZ</stp>
        <stp>6/30/2016</stp>
        <tr r="G1237" s="5"/>
      </tp>
      <tp>
        <v>15291300</v>
        <stp/>
        <stp>EM_S_PROFITNOTICE_FORECASTL</stp>
        <stp>2</stp>
        <stp>002476.SZ</stp>
        <stp>6/30/2016</stp>
        <tr r="G945" s="5"/>
      </tp>
      <tp>
        <v>-6500000</v>
        <stp/>
        <stp>EM_S_PROFITNOTICE_FORECASTL</stp>
        <stp>2</stp>
        <stp>002576.SZ</stp>
        <stp>6/30/2016</stp>
        <tr r="G1044" s="5"/>
      </tp>
      <tp t="s">
        <v/>
        <stp/>
        <stp>EM_S_PROFITNOTICE_FORECASTT</stp>
        <stp>2</stp>
        <stp>601689.SH</stp>
        <stp>6/30/2016</stp>
        <tr r="F2680" s="5"/>
      </tp>
      <tp t="s">
        <v/>
        <stp/>
        <stp>EM_S_PROFITNOTICE_FORECASTT</stp>
        <stp>2</stp>
        <stp>601789.SH</stp>
        <stp>6/30/2016</stp>
        <tr r="F2689" s="5"/>
      </tp>
      <tp t="s">
        <v/>
        <stp/>
        <stp>EM_S_PROFITNOTICE_FORECASTT</stp>
        <stp>2</stp>
        <stp>601989.SH</stp>
        <stp>6/30/2016</stp>
        <tr r="F2722" s="5"/>
      </tp>
      <tp>
        <v>46200000</v>
        <stp/>
        <stp>EM_S_PROFITNOTICE_FORECASTL</stp>
        <stp>2</stp>
        <stp>300279.SZ</stp>
        <stp>6/30/2016</stp>
        <tr r="G1540" s="5"/>
      </tp>
      <tp t="s">
        <v/>
        <stp/>
        <stp>EM_S_PROFITNOTICE_FORECASTT</stp>
        <stp>2</stp>
        <stp>600289.SH</stp>
        <stp>6/30/2016</stp>
        <tr r="F2024" s="5"/>
      </tp>
      <tp>
        <v>12364700</v>
        <stp/>
        <stp>EM_S_PROFITNOTICE_FORECASTL</stp>
        <stp>2</stp>
        <stp>300379.SZ</stp>
        <stp>6/30/2016</stp>
        <tr r="G1639" s="5"/>
      </tp>
      <tp>
        <v>4000000</v>
        <stp/>
        <stp>EM_S_PROFITNOTICE_FORECASTT</stp>
        <stp>2</stp>
        <stp>600389.SH</stp>
        <stp>6/30/2016</stp>
        <tr r="F2109" s="5"/>
      </tp>
      <tp>
        <v>63240000</v>
        <stp/>
        <stp>EM_S_PROFITNOTICE_FORECASTL</stp>
        <stp>2</stp>
        <stp>000049.SZ</stp>
        <stp>6/30/2016</stp>
        <tr r="G45" s="5"/>
      </tp>
      <tp>
        <v>94175500</v>
        <stp/>
        <stp>EM_S_PROFITNOTICE_FORECASTL</stp>
        <stp>2</stp>
        <stp>300079.SZ</stp>
        <stp>6/30/2016</stp>
        <tr r="G1341" s="5"/>
      </tp>
      <tp t="s">
        <v/>
        <stp/>
        <stp>EM_S_PROFITNOTICE_FORECASTT</stp>
        <stp>2</stp>
        <stp>600089.SH</stp>
        <stp>6/30/2016</stp>
        <tr r="F1849" s="5"/>
      </tp>
      <tp>
        <v>7815000</v>
        <stp/>
        <stp>EM_S_PROFITNOTICE_FORECASTL</stp>
        <stp>2</stp>
        <stp>300179.SZ</stp>
        <stp>6/30/2016</stp>
        <tr r="G1441" s="5"/>
      </tp>
      <tp>
        <v>60000000</v>
        <stp/>
        <stp>EM_S_PROFITNOTICE_FORECASTT</stp>
        <stp>2</stp>
        <stp>600189.SH</stp>
        <stp>6/30/2016</stp>
        <tr r="F1937" s="5"/>
      </tp>
      <tp>
        <v>-17500000</v>
        <stp/>
        <stp>EM_S_PROFITNOTICE_FORECASTT</stp>
        <stp>2</stp>
        <stp>600689.SH</stp>
        <stp>6/30/2016</stp>
        <tr r="F2351" s="5"/>
      </tp>
      <tp t="s">
        <v/>
        <stp/>
        <stp>EM_S_PROFITNOTICE_FORECASTT</stp>
        <stp>2</stp>
        <stp>600789.SH</stp>
        <stp>6/30/2016</stp>
        <tr r="F2444" s="5"/>
      </tp>
      <tp>
        <v>6956700</v>
        <stp/>
        <stp>EM_S_PROFITNOTICE_FORECASTL</stp>
        <stp>2</stp>
        <stp>300479.SZ</stp>
        <stp>6/30/2016</stp>
        <tr r="G1738" s="5"/>
      </tp>
      <tp t="s">
        <v/>
        <stp/>
        <stp>EM_S_PROFITNOTICE_FORECASTT</stp>
        <stp>2</stp>
        <stp>600489.SH</stp>
        <stp>6/30/2016</stp>
        <tr r="F2176" s="5"/>
      </tp>
      <tp t="s">
        <v/>
        <stp/>
        <stp>EM_S_PROFITNOTICE_FORECASTT</stp>
        <stp>2</stp>
        <stp>600589.SH</stp>
        <stp>6/30/2016</stp>
        <tr r="F2263" s="5"/>
      </tp>
      <tp t="s">
        <v/>
        <stp/>
        <stp>EM_S_PROFITNOTICE_FORECASTT</stp>
        <stp>2</stp>
        <stp>600889.SH</stp>
        <stp>6/30/2016</stp>
        <tr r="F2536" s="5"/>
      </tp>
      <tp t="s">
        <v/>
        <stp/>
        <stp>EM_S_PROFITNOTICE_FORECASTL</stp>
        <stp>2</stp>
        <stp>000949.SZ</stp>
        <stp>6/30/2016</stp>
        <tr r="G426" s="5"/>
      </tp>
      <tp t="s">
        <v/>
        <stp/>
        <stp>EM_S_PROFITNOTICE_FORECASTT</stp>
        <stp>2</stp>
        <stp>603789.SH</stp>
        <stp>6/30/2016</stp>
        <tr r="F2844" s="5"/>
      </tp>
      <tp t="s">
        <v/>
        <stp/>
        <stp>EM_S_PROFITNOTICE_FORECASTT</stp>
        <stp>2</stp>
        <stp>603589.SH</stp>
        <stp>6/30/2016</stp>
        <tr r="F2815" s="5"/>
      </tp>
      <tp t="s">
        <v/>
        <stp/>
        <stp>EM_S_PROFITNOTICE_FORECASTT</stp>
        <stp>2</stp>
        <stp>603889.SH</stp>
        <stp>6/30/2016</stp>
        <tr r="F2860" s="5"/>
      </tp>
      <tp t="s">
        <v/>
        <stp/>
        <stp>EM_S_PROFITNOTICE_FORECASTT</stp>
        <stp>2</stp>
        <stp>603989.SH</stp>
        <stp>6/30/2016</stp>
        <tr r="F2875" s="5"/>
      </tp>
      <tp>
        <v>177427800</v>
        <stp/>
        <stp>EM_S_PROFITNOTICE_FORECASTL</stp>
        <stp>2</stp>
        <stp>002249.SZ</stp>
        <stp>6/30/2016</stp>
        <tr r="G719" s="5"/>
      </tp>
      <tp>
        <v>78460000</v>
        <stp/>
        <stp>EM_S_PROFITNOTICE_FORECASTL</stp>
        <stp>2</stp>
        <stp>002349.SZ</stp>
        <stp>6/30/2016</stp>
        <tr r="G818" s="5"/>
      </tp>
      <tp>
        <v>133307100</v>
        <stp/>
        <stp>EM_S_PROFITNOTICE_FORECASTL</stp>
        <stp>2</stp>
        <stp>002049.SZ</stp>
        <stp>6/30/2016</stp>
        <tr r="G519" s="5"/>
      </tp>
      <tp>
        <v>0</v>
        <stp/>
        <stp>EM_S_PROFITNOTICE_FORECASTL</stp>
        <stp>2</stp>
        <stp>002149.SZ</stp>
        <stp>6/30/2016</stp>
        <tr r="G619" s="5"/>
      </tp>
      <tp>
        <v>64286100</v>
        <stp/>
        <stp>EM_S_PROFITNOTICE_FORECASTL</stp>
        <stp>2</stp>
        <stp>002649.SZ</stp>
        <stp>6/30/2016</stp>
        <tr r="G1117" s="5"/>
      </tp>
      <tp>
        <v>78840200</v>
        <stp/>
        <stp>EM_S_PROFITNOTICE_FORECASTL</stp>
        <stp>2</stp>
        <stp>002749.SZ</stp>
        <stp>6/30/2016</stp>
        <tr r="G1213" s="5"/>
      </tp>
      <tp>
        <v>83565700</v>
        <stp/>
        <stp>EM_S_PROFITNOTICE_FORECASTL</stp>
        <stp>2</stp>
        <stp>002449.SZ</stp>
        <stp>6/30/2016</stp>
        <tr r="G918" s="5"/>
      </tp>
      <tp>
        <v>-3000000</v>
        <stp/>
        <stp>EM_S_PROFITNOTICE_FORECASTL</stp>
        <stp>2</stp>
        <stp>002549.SZ</stp>
        <stp>6/30/2016</stp>
        <tr r="G1017" s="5"/>
      </tp>
      <tp t="s">
        <v/>
        <stp/>
        <stp>EM_S_PROFITNOTICE_FORECASTT</stp>
        <stp>2</stp>
        <stp>601288.SH</stp>
        <stp>6/30/2016</stp>
        <tr r="F2640" s="5"/>
      </tp>
      <tp t="s">
        <v/>
        <stp/>
        <stp>EM_S_PROFITNOTICE_FORECASTT</stp>
        <stp>2</stp>
        <stp>601388.SH</stp>
        <stp>6/30/2016</stp>
        <tr r="F2651" s="5"/>
      </tp>
      <tp t="s">
        <v/>
        <stp/>
        <stp>EM_S_PROFITNOTICE_FORECASTT</stp>
        <stp>2</stp>
        <stp>601088.SH</stp>
        <stp>6/30/2016</stp>
        <tr r="F2602" s="5"/>
      </tp>
      <tp t="s">
        <v/>
        <stp/>
        <stp>EM_S_PROFITNOTICE_FORECASTT</stp>
        <stp>2</stp>
        <stp>601188.SH</stp>
        <stp>6/30/2016</stp>
        <tr r="F2626" s="5"/>
      </tp>
      <tp t="s">
        <v/>
        <stp/>
        <stp>EM_S_PROFITNOTICE_FORECASTT</stp>
        <stp>2</stp>
        <stp>601688.SH</stp>
        <stp>6/30/2016</stp>
        <tr r="F2679" s="5"/>
      </tp>
      <tp t="s">
        <v/>
        <stp/>
        <stp>EM_S_PROFITNOTICE_FORECASTT</stp>
        <stp>2</stp>
        <stp>601788.SH</stp>
        <stp>6/30/2016</stp>
        <tr r="F2688" s="5"/>
      </tp>
      <tp t="s">
        <v/>
        <stp/>
        <stp>EM_S_PROFITNOTICE_FORECASTT</stp>
        <stp>2</stp>
        <stp>601588.SH</stp>
        <stp>6/30/2016</stp>
        <tr r="F2662" s="5"/>
      </tp>
      <tp t="s">
        <v/>
        <stp/>
        <stp>EM_S_PROFITNOTICE_FORECASTT</stp>
        <stp>2</stp>
        <stp>601888.SH</stp>
        <stp>6/30/2016</stp>
        <tr r="F2702" s="5"/>
      </tp>
      <tp t="s">
        <v/>
        <stp/>
        <stp>EM_S_PROFITNOTICE_FORECASTT</stp>
        <stp>2</stp>
        <stp>601988.SH</stp>
        <stp>6/30/2016</stp>
        <tr r="F2721" s="5"/>
      </tp>
      <tp>
        <v>50000000</v>
        <stp/>
        <stp>EM_S_PROFITNOTICE_FORECASTL</stp>
        <stp>2</stp>
        <stp>300278.SZ</stp>
        <stp>6/30/2016</stp>
        <tr r="G1539" s="5"/>
      </tp>
      <tp>
        <v>-6700000</v>
        <stp/>
        <stp>EM_S_PROFITNOTICE_FORECASTT</stp>
        <stp>2</stp>
        <stp>600288.SH</stp>
        <stp>6/30/2016</stp>
        <tr r="F2023" s="5"/>
      </tp>
      <tp>
        <v>19104200</v>
        <stp/>
        <stp>EM_S_PROFITNOTICE_FORECASTL</stp>
        <stp>2</stp>
        <stp>300378.SZ</stp>
        <stp>6/30/2016</stp>
        <tr r="G1638" s="5"/>
      </tp>
      <tp t="s">
        <v/>
        <stp/>
        <stp>EM_S_PROFITNOTICE_FORECASTT</stp>
        <stp>2</stp>
        <stp>600388.SH</stp>
        <stp>6/30/2016</stp>
        <tr r="F2108" s="5"/>
      </tp>
      <tp>
        <v>15000000</v>
        <stp/>
        <stp>EM_S_PROFITNOTICE_FORECASTL</stp>
        <stp>2</stp>
        <stp>000048.SZ</stp>
        <stp>6/30/2016</stp>
        <tr r="G44" s="5"/>
      </tp>
      <tp>
        <v>57073900</v>
        <stp/>
        <stp>EM_S_PROFITNOTICE_FORECASTL</stp>
        <stp>2</stp>
        <stp>300078.SZ</stp>
        <stp>6/30/2016</stp>
        <tr r="G1340" s="5"/>
      </tp>
      <tp t="s">
        <v/>
        <stp/>
        <stp>EM_S_PROFITNOTICE_FORECASTT</stp>
        <stp>2</stp>
        <stp>600088.SH</stp>
        <stp>6/30/2016</stp>
        <tr r="F1848" s="5"/>
      </tp>
      <tp>
        <v>72228100</v>
        <stp/>
        <stp>EM_S_PROFITNOTICE_FORECASTL</stp>
        <stp>2</stp>
        <stp>300178.SZ</stp>
        <stp>6/30/2016</stp>
        <tr r="G1440" s="5"/>
      </tp>
      <tp t="s">
        <v/>
        <stp/>
        <stp>EM_S_PROFITNOTICE_FORECASTT</stp>
        <stp>2</stp>
        <stp>600188.SH</stp>
        <stp>6/30/2016</stp>
        <tr r="F1936" s="5"/>
      </tp>
      <tp>
        <v>3289000000</v>
        <stp/>
        <stp>EM_S_PROFITNOTICE_FORECASTT</stp>
        <stp>2</stp>
        <stp>600688.SH</stp>
        <stp>6/30/2016</stp>
        <tr r="F2350" s="5"/>
      </tp>
      <tp t="s">
        <v/>
        <stp/>
        <stp>EM_S_PROFITNOTICE_FORECASTL</stp>
        <stp>2</stp>
        <stp>000748.SZ</stp>
        <stp>6/30/2016</stp>
        <tr r="G290" s="5"/>
      </tp>
      <tp>
        <v>14037600</v>
        <stp/>
        <stp>EM_S_PROFITNOTICE_FORECASTL</stp>
        <stp>2</stp>
        <stp>300478.SZ</stp>
        <stp>6/30/2016</stp>
        <tr r="G1737" s="5"/>
      </tp>
      <tp t="s">
        <v/>
        <stp/>
        <stp>EM_S_PROFITNOTICE_FORECASTT</stp>
        <stp>2</stp>
        <stp>600488.SH</stp>
        <stp>6/30/2016</stp>
        <tr r="F2175" s="5"/>
      </tp>
      <tp>
        <v>44770000</v>
        <stp/>
        <stp>EM_S_PROFITNOTICE_FORECASTL</stp>
        <stp>2</stp>
        <stp>000548.SZ</stp>
        <stp>6/30/2016</stp>
        <tr r="G146" s="5"/>
      </tp>
      <tp t="s">
        <v/>
        <stp/>
        <stp>EM_S_PROFITNOTICE_FORECASTT</stp>
        <stp>2</stp>
        <stp>600588.SH</stp>
        <stp>6/30/2016</stp>
        <tr r="F2262" s="5"/>
      </tp>
      <tp t="s">
        <v/>
        <stp/>
        <stp>EM_S_PROFITNOTICE_FORECASTL</stp>
        <stp>2</stp>
        <stp>000848.SZ</stp>
        <stp>6/30/2016</stp>
        <tr r="G357" s="5"/>
      </tp>
      <tp t="s">
        <v/>
        <stp/>
        <stp>EM_S_PROFITNOTICE_FORECASTT</stp>
        <stp>2</stp>
        <stp>600888.SH</stp>
        <stp>6/30/2016</stp>
        <tr r="F2535" s="5"/>
      </tp>
      <tp>
        <v>-55000000</v>
        <stp/>
        <stp>EM_S_PROFITNOTICE_FORECASTL</stp>
        <stp>2</stp>
        <stp>000948.SZ</stp>
        <stp>6/30/2016</stp>
        <tr r="G425" s="5"/>
      </tp>
      <tp t="s">
        <v/>
        <stp/>
        <stp>EM_S_PROFITNOTICE_FORECASTT</stp>
        <stp>2</stp>
        <stp>600988.SH</stp>
        <stp>6/30/2016</stp>
        <tr r="F2573" s="5"/>
      </tp>
      <tp t="s">
        <v/>
        <stp/>
        <stp>EM_S_PROFITNOTICE_FORECASTT</stp>
        <stp>2</stp>
        <stp>603288.SH</stp>
        <stp>6/30/2016</stp>
        <tr r="F2783" s="5"/>
      </tp>
      <tp t="s">
        <v/>
        <stp/>
        <stp>EM_S_PROFITNOTICE_FORECASTT</stp>
        <stp>2</stp>
        <stp>603088.SH</stp>
        <stp>6/30/2016</stp>
        <tr r="F2758" s="5"/>
      </tp>
      <tp t="s">
        <v/>
        <stp/>
        <stp>EM_S_PROFITNOTICE_FORECASTT</stp>
        <stp>2</stp>
        <stp>603188.SH</stp>
        <stp>6/30/2016</stp>
        <tr r="F2776" s="5"/>
      </tp>
      <tp t="s">
        <v/>
        <stp/>
        <stp>EM_S_PROFITNOTICE_FORECASTT</stp>
        <stp>2</stp>
        <stp>603688.SH</stp>
        <stp>6/30/2016</stp>
        <tr r="F2830" s="5"/>
      </tp>
      <tp t="s">
        <v/>
        <stp/>
        <stp>EM_S_PROFITNOTICE_FORECASTT</stp>
        <stp>2</stp>
        <stp>603788.SH</stp>
        <stp>6/30/2016</stp>
        <tr r="F2843" s="5"/>
      </tp>
      <tp t="s">
        <v/>
        <stp/>
        <stp>EM_S_PROFITNOTICE_FORECASTT</stp>
        <stp>2</stp>
        <stp>603588.SH</stp>
        <stp>6/30/2016</stp>
        <tr r="F2814" s="5"/>
      </tp>
      <tp t="s">
        <v/>
        <stp/>
        <stp>EM_S_PROFITNOTICE_FORECASTT</stp>
        <stp>2</stp>
        <stp>603988.SH</stp>
        <stp>6/30/2016</stp>
        <tr r="F2874" s="5"/>
      </tp>
      <tp>
        <v>-55000000</v>
        <stp/>
        <stp>EM_S_PROFITNOTICE_FORECASTL</stp>
        <stp>2</stp>
        <stp>002248.SZ</stp>
        <stp>6/30/2016</stp>
        <tr r="G718" s="5"/>
      </tp>
      <tp>
        <v>18079700</v>
        <stp/>
        <stp>EM_S_PROFITNOTICE_FORECASTL</stp>
        <stp>2</stp>
        <stp>002348.SZ</stp>
        <stp>6/30/2016</stp>
        <tr r="G817" s="5"/>
      </tp>
      <tp>
        <v>276311700</v>
        <stp/>
        <stp>EM_S_PROFITNOTICE_FORECASTL</stp>
        <stp>2</stp>
        <stp>002048.SZ</stp>
        <stp>6/30/2016</stp>
        <tr r="G518" s="5"/>
      </tp>
      <tp>
        <v>17000000</v>
        <stp/>
        <stp>EM_S_PROFITNOTICE_FORECASTL</stp>
        <stp>2</stp>
        <stp>002148.SZ</stp>
        <stp>6/30/2016</stp>
        <tr r="G618" s="5"/>
      </tp>
      <tp>
        <v>10000000</v>
        <stp/>
        <stp>EM_S_PROFITNOTICE_FORECASTL</stp>
        <stp>2</stp>
        <stp>002648.SZ</stp>
        <stp>6/30/2016</stp>
        <tr r="G1116" s="5"/>
      </tp>
      <tp>
        <v>26571200</v>
        <stp/>
        <stp>EM_S_PROFITNOTICE_FORECASTL</stp>
        <stp>2</stp>
        <stp>002748.SZ</stp>
        <stp>6/30/2016</stp>
        <tr r="G1212" s="5"/>
      </tp>
      <tp>
        <v>100235100</v>
        <stp/>
        <stp>EM_S_PROFITNOTICE_FORECASTL</stp>
        <stp>2</stp>
        <stp>002448.SZ</stp>
        <stp>6/30/2016</stp>
        <tr r="G917" s="5"/>
      </tp>
      <tp>
        <v>65816000</v>
        <stp/>
        <stp>EM_S_PROFITNOTICE_FORECASTL</stp>
        <stp>2</stp>
        <stp>002548.SZ</stp>
        <stp>6/30/2016</stp>
        <tr r="G1016" s="5"/>
      </tp>
      <tp>
        <v>122565100</v>
        <stp/>
        <stp>EM_S_PROFITNOTICE_FORECASTL</stp>
        <stp>2</stp>
        <stp>300271.SZ</stp>
        <stp>6/30/2016</stp>
        <tr r="G1532" s="5"/>
      </tp>
      <tp>
        <v>-90000000</v>
        <stp/>
        <stp>EM_S_PROFITNOTICE_FORECASTT</stp>
        <stp>2</stp>
        <stp>600281.SH</stp>
        <stp>6/30/2016</stp>
        <tr r="F2017" s="5"/>
      </tp>
      <tp>
        <v>7998600</v>
        <stp/>
        <stp>EM_S_PROFITNOTICE_FORECASTL</stp>
        <stp>2</stp>
        <stp>300371.SZ</stp>
        <stp>6/30/2016</stp>
        <tr r="G1631" s="5"/>
      </tp>
      <tp t="s">
        <v/>
        <stp/>
        <stp>EM_S_PROFITNOTICE_FORECASTT</stp>
        <stp>2</stp>
        <stp>600381.SH</stp>
        <stp>6/30/2016</stp>
        <tr r="F2102" s="5"/>
      </tp>
      <tp>
        <v>62669700</v>
        <stp/>
        <stp>EM_S_PROFITNOTICE_FORECASTL</stp>
        <stp>2</stp>
        <stp>300071.SZ</stp>
        <stp>6/30/2016</stp>
        <tr r="G1333" s="5"/>
      </tp>
      <tp t="s">
        <v/>
        <stp/>
        <stp>EM_S_PROFITNOTICE_FORECASTT</stp>
        <stp>2</stp>
        <stp>600081.SH</stp>
        <stp>6/30/2016</stp>
        <tr r="F1842" s="5"/>
      </tp>
      <tp>
        <v>139151300</v>
        <stp/>
        <stp>EM_S_PROFITNOTICE_FORECASTL</stp>
        <stp>2</stp>
        <stp>300171.SZ</stp>
        <stp>6/30/2016</stp>
        <tr r="G1433" s="5"/>
      </tp>
      <tp t="s">
        <v/>
        <stp/>
        <stp>EM_S_PROFITNOTICE_FORECASTT</stp>
        <stp>2</stp>
        <stp>600681.SH</stp>
        <stp>6/30/2016</stp>
        <tr r="F2343" s="5"/>
      </tp>
      <tp t="s">
        <v/>
        <stp/>
        <stp>EM_S_PROFITNOTICE_FORECASTT</stp>
        <stp>2</stp>
        <stp>600781.SH</stp>
        <stp>6/30/2016</stp>
        <tr r="F2438" s="5"/>
      </tp>
      <tp>
        <v>53063400</v>
        <stp/>
        <stp>EM_S_PROFITNOTICE_FORECASTL</stp>
        <stp>2</stp>
        <stp>300471.SZ</stp>
        <stp>6/30/2016</stp>
        <tr r="G1730" s="5"/>
      </tp>
      <tp t="s">
        <v/>
        <stp/>
        <stp>EM_S_PROFITNOTICE_FORECASTT</stp>
        <stp>2</stp>
        <stp>600481.SH</stp>
        <stp>6/30/2016</stp>
        <tr r="F2169" s="5"/>
      </tp>
      <tp t="s">
        <v/>
        <stp/>
        <stp>EM_S_PROFITNOTICE_FORECASTL</stp>
        <stp>2</stp>
        <stp>000541.SZ</stp>
        <stp>6/30/2016</stp>
        <tr r="G140" s="5"/>
      </tp>
      <tp t="s">
        <v/>
        <stp/>
        <stp>EM_S_PROFITNOTICE_FORECASTT</stp>
        <stp>2</stp>
        <stp>600581.SH</stp>
        <stp>6/30/2016</stp>
        <tr r="F2255" s="5"/>
      </tp>
      <tp t="s">
        <v/>
        <stp/>
        <stp>EM_S_PROFITNOTICE_FORECASTT</stp>
        <stp>2</stp>
        <stp>600881.SH</stp>
        <stp>6/30/2016</stp>
        <tr r="F2528" s="5"/>
      </tp>
      <tp t="s">
        <v/>
        <stp/>
        <stp>EM_S_PROFITNOTICE_FORECASTT</stp>
        <stp>2</stp>
        <stp>600981.SH</stp>
        <stp>6/30/2016</stp>
        <tr r="F2566" s="5"/>
      </tp>
      <tp>
        <v>466534000</v>
        <stp/>
        <stp>EM_S_PROFITNOTICE_FORECASTL</stp>
        <stp>2</stp>
        <stp>002241.SZ</stp>
        <stp>6/30/2016</stp>
        <tr r="G711" s="5"/>
      </tp>
      <tp>
        <v>41330000</v>
        <stp/>
        <stp>EM_S_PROFITNOTICE_FORECASTL</stp>
        <stp>2</stp>
        <stp>002341.SZ</stp>
        <stp>6/30/2016</stp>
        <tr r="G810" s="5"/>
      </tp>
      <tp>
        <v>194929000</v>
        <stp/>
        <stp>EM_S_PROFITNOTICE_FORECASTL</stp>
        <stp>2</stp>
        <stp>002041.SZ</stp>
        <stp>6/30/2016</stp>
        <tr r="G511" s="5"/>
      </tp>
      <tp>
        <v>900000</v>
        <stp/>
        <stp>EM_S_PROFITNOTICE_FORECASTL</stp>
        <stp>2</stp>
        <stp>002141.SZ</stp>
        <stp>6/30/2016</stp>
        <tr r="G611" s="5"/>
      </tp>
      <tp>
        <v>95763100</v>
        <stp/>
        <stp>EM_S_PROFITNOTICE_FORECASTL</stp>
        <stp>2</stp>
        <stp>002641.SZ</stp>
        <stp>6/30/2016</stp>
        <tr r="G1109" s="5"/>
      </tp>
      <tp>
        <v>26531400</v>
        <stp/>
        <stp>EM_S_PROFITNOTICE_FORECASTL</stp>
        <stp>2</stp>
        <stp>002741.SZ</stp>
        <stp>6/30/2016</stp>
        <tr r="G1206" s="5"/>
      </tp>
      <tp>
        <v>80686800</v>
        <stp/>
        <stp>EM_S_PROFITNOTICE_FORECASTL</stp>
        <stp>2</stp>
        <stp>002441.SZ</stp>
        <stp>6/30/2016</stp>
        <tr r="G910" s="5"/>
      </tp>
      <tp>
        <v>91814700</v>
        <stp/>
        <stp>EM_S_PROFITNOTICE_FORECASTL</stp>
        <stp>2</stp>
        <stp>002541.SZ</stp>
        <stp>6/30/2016</stp>
        <tr r="G1009" s="5"/>
      </tp>
      <tp t="s">
        <v/>
        <stp/>
        <stp>EM_S_PROFITNOTICE_FORECASTT</stp>
        <stp>2</stp>
        <stp>601880.SH</stp>
        <stp>6/30/2016</stp>
        <tr r="F2700" s="5"/>
      </tp>
      <tp>
        <v>29251700</v>
        <stp/>
        <stp>EM_S_PROFITNOTICE_FORECASTL</stp>
        <stp>2</stp>
        <stp>300270.SZ</stp>
        <stp>6/30/2016</stp>
        <tr r="G1531" s="5"/>
      </tp>
      <tp t="s">
        <v/>
        <stp/>
        <stp>EM_S_PROFITNOTICE_FORECASTT</stp>
        <stp>2</stp>
        <stp>600280.SH</stp>
        <stp>6/30/2016</stp>
        <tr r="F2016" s="5"/>
      </tp>
      <tp>
        <v>-11580800</v>
        <stp/>
        <stp>EM_S_PROFITNOTICE_FORECASTL</stp>
        <stp>2</stp>
        <stp>300370.SZ</stp>
        <stp>6/30/2016</stp>
        <tr r="G1630" s="5"/>
      </tp>
      <tp t="s">
        <v/>
        <stp/>
        <stp>EM_S_PROFITNOTICE_FORECASTT</stp>
        <stp>2</stp>
        <stp>600380.SH</stp>
        <stp>6/30/2016</stp>
        <tr r="F2101" s="5"/>
      </tp>
      <tp>
        <v>78300000</v>
        <stp/>
        <stp>EM_S_PROFITNOTICE_FORECASTL</stp>
        <stp>2</stp>
        <stp>000040.SZ</stp>
        <stp>6/30/2016</stp>
        <tr r="G39" s="5"/>
      </tp>
      <tp>
        <v>237557500</v>
        <stp/>
        <stp>EM_S_PROFITNOTICE_FORECASTL</stp>
        <stp>2</stp>
        <stp>300070.SZ</stp>
        <stp>6/30/2016</stp>
        <tr r="G1332" s="5"/>
      </tp>
      <tp t="s">
        <v/>
        <stp/>
        <stp>EM_S_PROFITNOTICE_FORECASTT</stp>
        <stp>2</stp>
        <stp>600080.SH</stp>
        <stp>6/30/2016</stp>
        <tr r="F1841" s="5"/>
      </tp>
      <tp>
        <v>103000000</v>
        <stp/>
        <stp>EM_S_PROFITNOTICE_FORECASTL</stp>
        <stp>2</stp>
        <stp>300170.SZ</stp>
        <stp>6/30/2016</stp>
        <tr r="G1432" s="5"/>
      </tp>
      <tp>
        <v>180000000</v>
        <stp/>
        <stp>EM_S_PROFITNOTICE_FORECASTT</stp>
        <stp>2</stp>
        <stp>600180.SH</stp>
        <stp>6/30/2016</stp>
        <tr r="F1929" s="5"/>
      </tp>
      <tp t="s">
        <v/>
        <stp/>
        <stp>EM_S_PROFITNOTICE_FORECASTT</stp>
        <stp>2</stp>
        <stp>600680.SH</stp>
        <stp>6/30/2016</stp>
        <tr r="F2342" s="5"/>
      </tp>
      <tp t="s">
        <v/>
        <stp/>
        <stp>EM_S_PROFITNOTICE_FORECASTT</stp>
        <stp>2</stp>
        <stp>600780.SH</stp>
        <stp>6/30/2016</stp>
        <tr r="F2437" s="5"/>
      </tp>
      <tp>
        <v>33427400</v>
        <stp/>
        <stp>EM_S_PROFITNOTICE_FORECASTL</stp>
        <stp>2</stp>
        <stp>300470.SZ</stp>
        <stp>6/30/2016</stp>
        <tr r="G1729" s="5"/>
      </tp>
      <tp t="s">
        <v/>
        <stp/>
        <stp>EM_S_PROFITNOTICE_FORECASTT</stp>
        <stp>2</stp>
        <stp>600480.SH</stp>
        <stp>6/30/2016</stp>
        <tr r="F2168" s="5"/>
      </tp>
      <tp t="s">
        <v/>
        <stp/>
        <stp>EM_S_PROFITNOTICE_FORECASTL</stp>
        <stp>2</stp>
        <stp>000540.SZ</stp>
        <stp>6/30/2016</stp>
        <tr r="G139" s="5"/>
      </tp>
      <tp t="s">
        <v/>
        <stp/>
        <stp>EM_S_PROFITNOTICE_FORECASTT</stp>
        <stp>2</stp>
        <stp>600580.SH</stp>
        <stp>6/30/2016</stp>
        <tr r="F2254" s="5"/>
      </tp>
      <tp t="s">
        <v/>
        <stp/>
        <stp>EM_S_PROFITNOTICE_FORECASTT</stp>
        <stp>2</stp>
        <stp>600880.SH</stp>
        <stp>6/30/2016</stp>
        <tr r="F2527" s="5"/>
      </tp>
      <tp t="s">
        <v/>
        <stp/>
        <stp>EM_S_PROFITNOTICE_FORECASTT</stp>
        <stp>2</stp>
        <stp>600980.SH</stp>
        <stp>6/30/2016</stp>
        <tr r="F2565" s="5"/>
      </tp>
      <tp>
        <v>-66000000</v>
        <stp/>
        <stp>EM_S_PROFITNOTICE_FORECASTL</stp>
        <stp>2</stp>
        <stp>002240.SZ</stp>
        <stp>6/30/2016</stp>
        <tr r="G710" s="5"/>
      </tp>
      <tp>
        <v>171605500</v>
        <stp/>
        <stp>EM_S_PROFITNOTICE_FORECASTL</stp>
        <stp>2</stp>
        <stp>002340.SZ</stp>
        <stp>6/30/2016</stp>
        <tr r="G809" s="5"/>
      </tp>
      <tp>
        <v>9620000</v>
        <stp/>
        <stp>EM_S_PROFITNOTICE_FORECASTL</stp>
        <stp>2</stp>
        <stp>002040.SZ</stp>
        <stp>6/30/2016</stp>
        <tr r="G510" s="5"/>
      </tp>
      <tp>
        <v>56759900</v>
        <stp/>
        <stp>EM_S_PROFITNOTICE_FORECASTL</stp>
        <stp>2</stp>
        <stp>002140.SZ</stp>
        <stp>6/30/2016</stp>
        <tr r="G610" s="5"/>
      </tp>
      <tp>
        <v>151853000</v>
        <stp/>
        <stp>EM_S_PROFITNOTICE_FORECASTL</stp>
        <stp>2</stp>
        <stp>002640.SZ</stp>
        <stp>6/30/2016</stp>
        <tr r="G1108" s="5"/>
      </tp>
      <tp>
        <v>17574000</v>
        <stp/>
        <stp>EM_S_PROFITNOTICE_FORECASTL</stp>
        <stp>2</stp>
        <stp>002740.SZ</stp>
        <stp>6/30/2016</stp>
        <tr r="G1205" s="5"/>
      </tp>
      <tp>
        <v>250000000</v>
        <stp/>
        <stp>EM_S_PROFITNOTICE_FORECASTL</stp>
        <stp>2</stp>
        <stp>002440.SZ</stp>
        <stp>6/30/2016</stp>
        <tr r="G909" s="5"/>
      </tp>
      <tp>
        <v>125305300</v>
        <stp/>
        <stp>EM_S_PROFITNOTICE_FORECASTL</stp>
        <stp>2</stp>
        <stp>002540.SZ</stp>
        <stp>6/30/2016</stp>
        <tr r="G1008" s="5"/>
      </tp>
      <tp>
        <v>100092300</v>
        <stp/>
        <stp>EM_S_PROFITNOTICE_FORECASTL</stp>
        <stp>2</stp>
        <stp>300273.SZ</stp>
        <stp>6/30/2016</stp>
        <tr r="G1534" s="5"/>
      </tp>
      <tp t="s">
        <v/>
        <stp/>
        <stp>EM_S_PROFITNOTICE_FORECASTT</stp>
        <stp>2</stp>
        <stp>600283.SH</stp>
        <stp>6/30/2016</stp>
        <tr r="F2019" s="5"/>
      </tp>
      <tp>
        <v>97349400</v>
        <stp/>
        <stp>EM_S_PROFITNOTICE_FORECASTL</stp>
        <stp>2</stp>
        <stp>300373.SZ</stp>
        <stp>6/30/2016</stp>
        <tr r="G1633" s="5"/>
      </tp>
      <tp t="s">
        <v/>
        <stp/>
        <stp>EM_S_PROFITNOTICE_FORECASTT</stp>
        <stp>2</stp>
        <stp>600383.SH</stp>
        <stp>6/30/2016</stp>
        <tr r="F2104" s="5"/>
      </tp>
      <tp>
        <v>0</v>
        <stp/>
        <stp>EM_S_PROFITNOTICE_FORECASTL</stp>
        <stp>2</stp>
        <stp>000043.SZ</stp>
        <stp>6/30/2016</stp>
        <tr r="G41" s="5"/>
      </tp>
      <tp>
        <v>36000000</v>
        <stp/>
        <stp>EM_S_PROFITNOTICE_FORECASTL</stp>
        <stp>2</stp>
        <stp>300073.SZ</stp>
        <stp>6/30/2016</stp>
        <tr r="G1335" s="5"/>
      </tp>
      <tp t="s">
        <v/>
        <stp/>
        <stp>EM_S_PROFITNOTICE_FORECASTT</stp>
        <stp>2</stp>
        <stp>600083.SH</stp>
        <stp>6/30/2016</stp>
        <tr r="F1844" s="5"/>
      </tp>
      <tp>
        <v>42299000</v>
        <stp/>
        <stp>EM_S_PROFITNOTICE_FORECASTL</stp>
        <stp>2</stp>
        <stp>300173.SZ</stp>
        <stp>6/30/2016</stp>
        <tr r="G1435" s="5"/>
      </tp>
      <tp t="s">
        <v/>
        <stp/>
        <stp>EM_S_PROFITNOTICE_FORECASTT</stp>
        <stp>2</stp>
        <stp>600183.SH</stp>
        <stp>6/30/2016</stp>
        <tr r="F1931" s="5"/>
      </tp>
      <tp>
        <v>39000000</v>
        <stp/>
        <stp>EM_S_PROFITNOTICE_FORECASTT</stp>
        <stp>2</stp>
        <stp>600683.SH</stp>
        <stp>6/30/2016</stp>
        <tr r="F2345" s="5"/>
      </tp>
      <tp t="s">
        <v/>
        <stp/>
        <stp>EM_S_PROFITNOTICE_FORECASTT</stp>
        <stp>2</stp>
        <stp>600783.SH</stp>
        <stp>6/30/2016</stp>
        <tr r="F2440" s="5"/>
      </tp>
      <tp>
        <v>61000000</v>
        <stp/>
        <stp>EM_S_PROFITNOTICE_FORECASTL</stp>
        <stp>2</stp>
        <stp>300473.SZ</stp>
        <stp>6/30/2016</stp>
        <tr r="G1732" s="5"/>
      </tp>
      <tp t="s">
        <v/>
        <stp/>
        <stp>EM_S_PROFITNOTICE_FORECASTT</stp>
        <stp>2</stp>
        <stp>600483.SH</stp>
        <stp>6/30/2016</stp>
        <tr r="F2171" s="5"/>
      </tp>
      <tp t="s">
        <v/>
        <stp/>
        <stp>EM_S_PROFITNOTICE_FORECASTL</stp>
        <stp>2</stp>
        <stp>000543.SZ</stp>
        <stp>6/30/2016</stp>
        <tr r="G141" s="5"/>
      </tp>
      <tp t="s">
        <v/>
        <stp/>
        <stp>EM_S_PROFITNOTICE_FORECASTT</stp>
        <stp>2</stp>
        <stp>600583.SH</stp>
        <stp>6/30/2016</stp>
        <tr r="F2257" s="5"/>
      </tp>
      <tp t="s">
        <v/>
        <stp/>
        <stp>EM_S_PROFITNOTICE_FORECASTT</stp>
        <stp>2</stp>
        <stp>600883.SH</stp>
        <stp>6/30/2016</stp>
        <tr r="F2530" s="5"/>
      </tp>
      <tp t="s">
        <v/>
        <stp/>
        <stp>EM_S_PROFITNOTICE_FORECASTT</stp>
        <stp>2</stp>
        <stp>600983.SH</stp>
        <stp>6/30/2016</stp>
        <tr r="F2568" s="5"/>
      </tp>
      <tp t="s">
        <v/>
        <stp/>
        <stp>EM_S_PROFITNOTICE_FORECASTT</stp>
        <stp>2</stp>
        <stp>603883.SH</stp>
        <stp>6/30/2016</stp>
        <tr r="F2858" s="5"/>
      </tp>
      <tp>
        <v>0</v>
        <stp/>
        <stp>EM_S_PROFITNOTICE_FORECASTL</stp>
        <stp>2</stp>
        <stp>002243.SZ</stp>
        <stp>6/30/2016</stp>
        <tr r="G713" s="5"/>
      </tp>
      <tp>
        <v>80000000</v>
        <stp/>
        <stp>EM_S_PROFITNOTICE_FORECASTL</stp>
        <stp>2</stp>
        <stp>002343.SZ</stp>
        <stp>6/30/2016</stp>
        <tr r="G812" s="5"/>
      </tp>
      <tp>
        <v>91280000</v>
        <stp/>
        <stp>EM_S_PROFITNOTICE_FORECASTL</stp>
        <stp>2</stp>
        <stp>002043.SZ</stp>
        <stp>6/30/2016</stp>
        <tr r="G513" s="5"/>
      </tp>
      <tp>
        <v>257856000</v>
        <stp/>
        <stp>EM_S_PROFITNOTICE_FORECASTL</stp>
        <stp>2</stp>
        <stp>002143.SZ</stp>
        <stp>6/30/2016</stp>
        <tr r="G613" s="5"/>
      </tp>
      <tp>
        <v>182128200</v>
        <stp/>
        <stp>EM_S_PROFITNOTICE_FORECASTL</stp>
        <stp>2</stp>
        <stp>002643.SZ</stp>
        <stp>6/30/2016</stp>
        <tr r="G1111" s="5"/>
      </tp>
      <tp>
        <v>28000000</v>
        <stp/>
        <stp>EM_S_PROFITNOTICE_FORECASTL</stp>
        <stp>2</stp>
        <stp>002743.SZ</stp>
        <stp>6/30/2016</stp>
        <tr r="G1208" s="5"/>
      </tp>
      <tp>
        <v>49020800</v>
        <stp/>
        <stp>EM_S_PROFITNOTICE_FORECASTL</stp>
        <stp>2</stp>
        <stp>002443.SZ</stp>
        <stp>6/30/2016</stp>
        <tr r="G912" s="5"/>
      </tp>
      <tp>
        <v>200871800</v>
        <stp/>
        <stp>EM_S_PROFITNOTICE_FORECASTL</stp>
        <stp>2</stp>
        <stp>002543.SZ</stp>
        <stp>6/30/2016</stp>
        <tr r="G1011" s="5"/>
      </tp>
      <tp t="s">
        <v>2016-08-22</v>
        <stp/>
        <stp>EM_S_DIV_PRENOTICEDATE</stp>
        <stp>3</stp>
        <stp>002102.SZ</stp>
        <stp>6/30/2016</stp>
        <stp>1</stp>
        <tr r="M5" s="7"/>
        <tr r="M5" s="7"/>
      </tp>
      <tp>
        <v>31630000</v>
        <stp/>
        <stp>EM_S_PROFITNOTICE_FORECASTL</stp>
        <stp>2</stp>
        <stp>300272.SZ</stp>
        <stp>6/30/2016</stp>
        <tr r="G1533" s="5"/>
      </tp>
      <tp t="s">
        <v/>
        <stp/>
        <stp>EM_S_PROFITNOTICE_FORECASTT</stp>
        <stp>2</stp>
        <stp>600282.SH</stp>
        <stp>6/30/2016</stp>
        <tr r="F2018" s="5"/>
      </tp>
      <tp>
        <v>-3876500</v>
        <stp/>
        <stp>EM_S_PROFITNOTICE_FORECASTL</stp>
        <stp>2</stp>
        <stp>300372.SZ</stp>
        <stp>6/30/2016</stp>
        <tr r="G1632" s="5"/>
      </tp>
      <tp t="s">
        <v/>
        <stp/>
        <stp>EM_S_PROFITNOTICE_FORECASTT</stp>
        <stp>2</stp>
        <stp>600382.SH</stp>
        <stp>6/30/2016</stp>
        <tr r="F2103" s="5"/>
      </tp>
      <tp>
        <v>0</v>
        <stp/>
        <stp>EM_S_PROFITNOTICE_FORECASTL</stp>
        <stp>2</stp>
        <stp>000042.SZ</stp>
        <stp>6/30/2016</stp>
        <tr r="G40" s="5"/>
      </tp>
      <tp>
        <v>785000000</v>
        <stp/>
        <stp>EM_S_PROFITNOTICE_FORECASTL</stp>
        <stp>2</stp>
        <stp>300072.SZ</stp>
        <stp>6/30/2016</stp>
        <tr r="G1334" s="5"/>
      </tp>
      <tp t="s">
        <v/>
        <stp/>
        <stp>EM_S_PROFITNOTICE_FORECASTT</stp>
        <stp>2</stp>
        <stp>600082.SH</stp>
        <stp>6/30/2016</stp>
        <tr r="F1843" s="5"/>
      </tp>
      <tp>
        <v>44390300</v>
        <stp/>
        <stp>EM_S_PROFITNOTICE_FORECASTL</stp>
        <stp>2</stp>
        <stp>300172.SZ</stp>
        <stp>6/30/2016</stp>
        <tr r="G1434" s="5"/>
      </tp>
      <tp t="s">
        <v/>
        <stp/>
        <stp>EM_S_PROFITNOTICE_FORECASTT</stp>
        <stp>2</stp>
        <stp>600182.SH</stp>
        <stp>6/30/2016</stp>
        <tr r="F1930" s="5"/>
      </tp>
      <tp t="s">
        <v/>
        <stp/>
        <stp>EM_S_PROFITNOTICE_FORECASTT</stp>
        <stp>2</stp>
        <stp>600682.SH</stp>
        <stp>6/30/2016</stp>
        <tr r="F2344" s="5"/>
      </tp>
      <tp>
        <v>100000000</v>
        <stp/>
        <stp>EM_S_PROFITNOTICE_FORECASTT</stp>
        <stp>2</stp>
        <stp>600782.SH</stp>
        <stp>6/30/2016</stp>
        <tr r="F2439" s="5"/>
      </tp>
      <tp>
        <v>2959500</v>
        <stp/>
        <stp>EM_S_PROFITNOTICE_FORECASTL</stp>
        <stp>2</stp>
        <stp>300472.SZ</stp>
        <stp>6/30/2016</stp>
        <tr r="G1731" s="5"/>
      </tp>
      <tp t="s">
        <v/>
        <stp/>
        <stp>EM_S_PROFITNOTICE_FORECASTT</stp>
        <stp>2</stp>
        <stp>600482.SH</stp>
        <stp>6/30/2016</stp>
        <tr r="F2170" s="5"/>
      </tp>
      <tp t="s">
        <v/>
        <stp/>
        <stp>EM_S_PROFITNOTICE_FORECASTT</stp>
        <stp>2</stp>
        <stp>600582.SH</stp>
        <stp>6/30/2016</stp>
        <tr r="F2256" s="5"/>
      </tp>
      <tp t="s">
        <v/>
        <stp/>
        <stp>EM_S_PROFITNOTICE_FORECASTT</stp>
        <stp>2</stp>
        <stp>600882.SH</stp>
        <stp>6/30/2016</stp>
        <tr r="F2529" s="5"/>
      </tp>
      <tp t="s">
        <v/>
        <stp/>
        <stp>EM_S_PROFITNOTICE_FORECASTT</stp>
        <stp>2</stp>
        <stp>600982.SH</stp>
        <stp>6/30/2016</stp>
        <tr r="F2567" s="5"/>
      </tp>
      <tp>
        <v>319197300</v>
        <stp/>
        <stp>EM_S_PROFITNOTICE_FORECASTL</stp>
        <stp>2</stp>
        <stp>002242.SZ</stp>
        <stp>6/30/2016</stp>
        <tr r="G712" s="5"/>
      </tp>
      <tp>
        <v>18099000</v>
        <stp/>
        <stp>EM_S_PROFITNOTICE_FORECASTL</stp>
        <stp>2</stp>
        <stp>002342.SZ</stp>
        <stp>6/30/2016</stp>
        <tr r="G811" s="5"/>
      </tp>
      <tp>
        <v>271614672.10000002</v>
        <stp/>
        <stp>EM_S_PROFITNOTICE_FORECASTL</stp>
        <stp>2</stp>
        <stp>002042.SZ</stp>
        <stp>6/30/2016</stp>
        <tr r="G512" s="5"/>
      </tp>
      <tp>
        <v>3906870000</v>
        <stp/>
        <stp>EM_S_PROFITNOTICE_FORECASTL</stp>
        <stp>2</stp>
        <stp>002142.SZ</stp>
        <stp>6/30/2016</stp>
        <tr r="G612" s="5"/>
      </tp>
      <tp>
        <v>24095300</v>
        <stp/>
        <stp>EM_S_PROFITNOTICE_FORECASTL</stp>
        <stp>2</stp>
        <stp>002642.SZ</stp>
        <stp>6/30/2016</stp>
        <tr r="G1110" s="5"/>
      </tp>
      <tp>
        <v>57056000</v>
        <stp/>
        <stp>EM_S_PROFITNOTICE_FORECASTL</stp>
        <stp>2</stp>
        <stp>002742.SZ</stp>
        <stp>6/30/2016</stp>
        <tr r="G1207" s="5"/>
      </tp>
      <tp>
        <v>-15000000</v>
        <stp/>
        <stp>EM_S_PROFITNOTICE_FORECASTL</stp>
        <stp>2</stp>
        <stp>002442.SZ</stp>
        <stp>6/30/2016</stp>
        <tr r="G911" s="5"/>
      </tp>
      <tp>
        <v>82890800</v>
        <stp/>
        <stp>EM_S_PROFITNOTICE_FORECASTL</stp>
        <stp>2</stp>
        <stp>002542.SZ</stp>
        <stp>6/30/2016</stp>
        <tr r="G1010" s="5"/>
      </tp>
      <tp t="s">
        <v/>
        <stp/>
        <stp>EM_S_PROFITNOTICE_FORECASTT</stp>
        <stp>2</stp>
        <stp>601985.SH</stp>
        <stp>6/30/2016</stp>
        <tr r="F2720" s="5"/>
      </tp>
      <tp>
        <v>-34000000</v>
        <stp/>
        <stp>EM_S_PROFITNOTICE_FORECASTL</stp>
        <stp>2</stp>
        <stp>300275.SZ</stp>
        <stp>6/30/2016</stp>
        <tr r="G1536" s="5"/>
      </tp>
      <tp t="s">
        <v/>
        <stp/>
        <stp>EM_S_PROFITNOTICE_FORECASTT</stp>
        <stp>2</stp>
        <stp>600285.SH</stp>
        <stp>6/30/2016</stp>
        <tr r="F2021" s="5"/>
      </tp>
      <tp>
        <v>61000000</v>
        <stp/>
        <stp>EM_S_PROFITNOTICE_FORECASTL</stp>
        <stp>2</stp>
        <stp>300375.SZ</stp>
        <stp>6/30/2016</stp>
        <tr r="G1635" s="5"/>
      </tp>
      <tp t="s">
        <v/>
        <stp/>
        <stp>EM_S_PROFITNOTICE_FORECASTT</stp>
        <stp>2</stp>
        <stp>600385.SH</stp>
        <stp>6/30/2016</stp>
        <tr r="F2105" s="5"/>
      </tp>
      <tp>
        <v>-32000000</v>
        <stp/>
        <stp>EM_S_PROFITNOTICE_FORECASTL</stp>
        <stp>2</stp>
        <stp>000045.SZ</stp>
        <stp>6/30/2016</stp>
        <tr r="G42" s="5"/>
      </tp>
      <tp>
        <v>42563600</v>
        <stp/>
        <stp>EM_S_PROFITNOTICE_FORECASTL</stp>
        <stp>2</stp>
        <stp>300075.SZ</stp>
        <stp>6/30/2016</stp>
        <tr r="G1337" s="5"/>
      </tp>
      <tp t="s">
        <v/>
        <stp/>
        <stp>EM_S_PROFITNOTICE_FORECASTT</stp>
        <stp>2</stp>
        <stp>600085.SH</stp>
        <stp>6/30/2016</stp>
        <tr r="F1846" s="5"/>
      </tp>
      <tp>
        <v>10781600</v>
        <stp/>
        <stp>EM_S_PROFITNOTICE_FORECASTL</stp>
        <stp>2</stp>
        <stp>300175.SZ</stp>
        <stp>6/30/2016</stp>
        <tr r="G1437" s="5"/>
      </tp>
      <tp t="s">
        <v/>
        <stp/>
        <stp>EM_S_PROFITNOTICE_FORECASTT</stp>
        <stp>2</stp>
        <stp>600185.SH</stp>
        <stp>6/30/2016</stp>
        <tr r="F1933" s="5"/>
      </tp>
      <tp t="s">
        <v/>
        <stp/>
        <stp>EM_S_PROFITNOTICE_FORECASTT</stp>
        <stp>2</stp>
        <stp>600685.SH</stp>
        <stp>6/30/2016</stp>
        <tr r="F2347" s="5"/>
      </tp>
      <tp t="s">
        <v/>
        <stp/>
        <stp>EM_S_PROFITNOTICE_FORECASTT</stp>
        <stp>2</stp>
        <stp>600785.SH</stp>
        <stp>6/30/2016</stp>
        <tr r="F2442" s="5"/>
      </tp>
      <tp>
        <v>50000000</v>
        <stp/>
        <stp>EM_S_PROFITNOTICE_FORECASTL</stp>
        <stp>2</stp>
        <stp>300475.SZ</stp>
        <stp>6/30/2016</stp>
        <tr r="G1734" s="5"/>
      </tp>
      <tp t="s">
        <v/>
        <stp/>
        <stp>EM_S_PROFITNOTICE_FORECASTT</stp>
        <stp>2</stp>
        <stp>600485.SH</stp>
        <stp>6/30/2016</stp>
        <tr r="F2172" s="5"/>
      </tp>
      <tp>
        <v>33000000</v>
        <stp/>
        <stp>EM_S_PROFITNOTICE_FORECASTL</stp>
        <stp>2</stp>
        <stp>000545.SZ</stp>
        <stp>6/30/2016</stp>
        <tr r="G143" s="5"/>
      </tp>
      <tp t="s">
        <v/>
        <stp/>
        <stp>EM_S_PROFITNOTICE_FORECASTT</stp>
        <stp>2</stp>
        <stp>600585.SH</stp>
        <stp>6/30/2016</stp>
        <tr r="F2259" s="5"/>
      </tp>
      <tp t="s">
        <v/>
        <stp/>
        <stp>EM_S_PROFITNOTICE_FORECASTT</stp>
        <stp>2</stp>
        <stp>600885.SH</stp>
        <stp>6/30/2016</stp>
        <tr r="F2532" s="5"/>
      </tp>
      <tp t="s">
        <v/>
        <stp/>
        <stp>EM_S_PROFITNOTICE_FORECASTT</stp>
        <stp>2</stp>
        <stp>600985.SH</stp>
        <stp>6/30/2016</stp>
        <tr r="F2570" s="5"/>
      </tp>
      <tp t="s">
        <v/>
        <stp/>
        <stp>EM_S_PROFITNOTICE_FORECASTT</stp>
        <stp>2</stp>
        <stp>603085.SH</stp>
        <stp>6/30/2016</stp>
        <tr r="F2757" s="5"/>
      </tp>
      <tp t="s">
        <v/>
        <stp/>
        <stp>EM_S_PROFITNOTICE_FORECASTT</stp>
        <stp>2</stp>
        <stp>603885.SH</stp>
        <stp>6/30/2016</stp>
        <tr r="F2859" s="5"/>
      </tp>
      <tp>
        <v>85880500</v>
        <stp/>
        <stp>EM_S_PROFITNOTICE_FORECASTL</stp>
        <stp>2</stp>
        <stp>002245.SZ</stp>
        <stp>6/30/2016</stp>
        <tr r="G715" s="5"/>
      </tp>
      <tp>
        <v>126883500</v>
        <stp/>
        <stp>EM_S_PROFITNOTICE_FORECASTL</stp>
        <stp>2</stp>
        <stp>002345.SZ</stp>
        <stp>6/30/2016</stp>
        <tr r="G814" s="5"/>
      </tp>
      <tp>
        <v>2563700</v>
        <stp/>
        <stp>EM_S_PROFITNOTICE_FORECASTL</stp>
        <stp>2</stp>
        <stp>002045.SZ</stp>
        <stp>6/30/2016</stp>
        <tr r="G515" s="5"/>
      </tp>
      <tp>
        <v>5000000</v>
        <stp/>
        <stp>EM_S_PROFITNOTICE_FORECASTL</stp>
        <stp>2</stp>
        <stp>002145.SZ</stp>
        <stp>6/30/2016</stp>
        <tr r="G615" s="5"/>
      </tp>
      <tp>
        <v>30000000</v>
        <stp/>
        <stp>EM_S_PROFITNOTICE_FORECASTL</stp>
        <stp>2</stp>
        <stp>002645.SZ</stp>
        <stp>6/30/2016</stp>
        <tr r="G1113" s="5"/>
      </tp>
      <tp>
        <v>135000000</v>
        <stp/>
        <stp>EM_S_PROFITNOTICE_FORECASTL</stp>
        <stp>2</stp>
        <stp>002745.SZ</stp>
        <stp>6/30/2016</stp>
        <tr r="G1209" s="5"/>
      </tp>
      <tp>
        <v>41398200</v>
        <stp/>
        <stp>EM_S_PROFITNOTICE_FORECASTL</stp>
        <stp>2</stp>
        <stp>002445.SZ</stp>
        <stp>6/30/2016</stp>
        <tr r="G914" s="5"/>
      </tp>
      <tp>
        <v>48901700</v>
        <stp/>
        <stp>EM_S_PROFITNOTICE_FORECASTL</stp>
        <stp>2</stp>
        <stp>002545.SZ</stp>
        <stp>6/30/2016</stp>
        <tr r="G1013" s="5"/>
      </tp>
      <tp>
        <v>216200000</v>
        <stp/>
        <stp>EM_S_PROFITNOTICE_FORECASTL</stp>
        <stp>2</stp>
        <stp>300274.SZ</stp>
        <stp>6/30/2016</stp>
        <tr r="G1535" s="5"/>
      </tp>
      <tp t="s">
        <v/>
        <stp/>
        <stp>EM_S_PROFITNOTICE_FORECASTT</stp>
        <stp>2</stp>
        <stp>600284.SH</stp>
        <stp>6/30/2016</stp>
        <tr r="F2020" s="5"/>
      </tp>
      <tp>
        <v>3000000</v>
        <stp/>
        <stp>EM_S_PROFITNOTICE_FORECASTL</stp>
        <stp>2</stp>
        <stp>300374.SZ</stp>
        <stp>6/30/2016</stp>
        <tr r="G1634" s="5"/>
      </tp>
      <tp>
        <v>3053400</v>
        <stp/>
        <stp>EM_S_PROFITNOTICE_FORECASTL</stp>
        <stp>2</stp>
        <stp>300074.SZ</stp>
        <stp>6/30/2016</stp>
        <tr r="G1336" s="5"/>
      </tp>
      <tp t="s">
        <v/>
        <stp/>
        <stp>EM_S_PROFITNOTICE_FORECASTT</stp>
        <stp>2</stp>
        <stp>600084.SH</stp>
        <stp>6/30/2016</stp>
        <tr r="F1845" s="5"/>
      </tp>
      <tp>
        <v>18181800</v>
        <stp/>
        <stp>EM_S_PROFITNOTICE_FORECASTL</stp>
        <stp>2</stp>
        <stp>300174.SZ</stp>
        <stp>6/30/2016</stp>
        <tr r="G1436" s="5"/>
      </tp>
      <tp t="s">
        <v/>
        <stp/>
        <stp>EM_S_PROFITNOTICE_FORECASTT</stp>
        <stp>2</stp>
        <stp>600184.SH</stp>
        <stp>6/30/2016</stp>
        <tr r="F1932" s="5"/>
      </tp>
      <tp t="s">
        <v/>
        <stp/>
        <stp>EM_S_PROFITNOTICE_FORECASTT</stp>
        <stp>2</stp>
        <stp>600684.SH</stp>
        <stp>6/30/2016</stp>
        <tr r="F2346" s="5"/>
      </tp>
      <tp t="s">
        <v/>
        <stp/>
        <stp>EM_S_PROFITNOTICE_FORECASTT</stp>
        <stp>2</stp>
        <stp>600784.SH</stp>
        <stp>6/30/2016</stp>
        <tr r="F2441" s="5"/>
      </tp>
      <tp>
        <v>48000000</v>
        <stp/>
        <stp>EM_S_PROFITNOTICE_FORECASTL</stp>
        <stp>2</stp>
        <stp>300474.SZ</stp>
        <stp>6/30/2016</stp>
        <tr r="G1733" s="5"/>
      </tp>
      <tp>
        <v>100000000</v>
        <stp/>
        <stp>EM_S_PROFITNOTICE_FORECASTL</stp>
        <stp>2</stp>
        <stp>000544.SZ</stp>
        <stp>6/30/2016</stp>
        <tr r="G142" s="5"/>
      </tp>
      <tp t="s">
        <v/>
        <stp/>
        <stp>EM_S_PROFITNOTICE_FORECASTT</stp>
        <stp>2</stp>
        <stp>600584.SH</stp>
        <stp>6/30/2016</stp>
        <tr r="F2258" s="5"/>
      </tp>
      <tp t="s">
        <v/>
        <stp/>
        <stp>EM_S_PROFITNOTICE_FORECASTT</stp>
        <stp>2</stp>
        <stp>600884.SH</stp>
        <stp>6/30/2016</stp>
        <tr r="F2531" s="5"/>
      </tp>
      <tp>
        <v>30000000</v>
        <stp/>
        <stp>EM_S_PROFITNOTICE_FORECASTT</stp>
        <stp>2</stp>
        <stp>600984.SH</stp>
        <stp>6/30/2016</stp>
        <tr r="F2569" s="5"/>
      </tp>
      <tp>
        <v>570130900</v>
        <stp/>
        <stp>EM_S_PROFITNOTICE_FORECASTL</stp>
        <stp>2</stp>
        <stp>002244.SZ</stp>
        <stp>6/30/2016</stp>
        <tr r="G714" s="5"/>
      </tp>
      <tp>
        <v>359421100</v>
        <stp/>
        <stp>EM_S_PROFITNOTICE_FORECASTL</stp>
        <stp>2</stp>
        <stp>002344.SZ</stp>
        <stp>6/30/2016</stp>
        <tr r="G813" s="5"/>
      </tp>
      <tp>
        <v>-33000000</v>
        <stp/>
        <stp>EM_S_PROFITNOTICE_FORECASTL</stp>
        <stp>2</stp>
        <stp>002044.SZ</stp>
        <stp>6/30/2016</stp>
        <tr r="G514" s="5"/>
      </tp>
      <tp>
        <v>35571200</v>
        <stp/>
        <stp>EM_S_PROFITNOTICE_FORECASTL</stp>
        <stp>2</stp>
        <stp>002144.SZ</stp>
        <stp>6/30/2016</stp>
        <tr r="G614" s="5"/>
      </tp>
      <tp>
        <v>28728800</v>
        <stp/>
        <stp>EM_S_PROFITNOTICE_FORECASTL</stp>
        <stp>2</stp>
        <stp>002644.SZ</stp>
        <stp>6/30/2016</stp>
        <tr r="G1112" s="5"/>
      </tp>
      <tp>
        <v>202879800</v>
        <stp/>
        <stp>EM_S_PROFITNOTICE_FORECASTL</stp>
        <stp>2</stp>
        <stp>002444.SZ</stp>
        <stp>6/30/2016</stp>
        <tr r="G913" s="5"/>
      </tp>
      <tp>
        <v>15839400</v>
        <stp/>
        <stp>EM_S_PROFITNOTICE_FORECASTL</stp>
        <stp>2</stp>
        <stp>002544.SZ</stp>
        <stp>6/30/2016</stp>
        <tr r="G1012" s="5"/>
      </tp>
      <tp>
        <v>-16000000</v>
        <stp/>
        <stp>EM_S_PROFITNOTICE_FORECASTL</stp>
        <stp>2</stp>
        <stp>300277.SZ</stp>
        <stp>6/30/2016</stp>
        <tr r="G1538" s="5"/>
      </tp>
      <tp t="s">
        <v/>
        <stp/>
        <stp>EM_S_PROFITNOTICE_FORECASTT</stp>
        <stp>2</stp>
        <stp>600287.SH</stp>
        <stp>6/30/2016</stp>
        <tr r="F2022" s="5"/>
      </tp>
      <tp>
        <v>19680000</v>
        <stp/>
        <stp>EM_S_PROFITNOTICE_FORECASTL</stp>
        <stp>2</stp>
        <stp>300377.SZ</stp>
        <stp>6/30/2016</stp>
        <tr r="G1637" s="5"/>
      </tp>
      <tp t="s">
        <v/>
        <stp/>
        <stp>EM_S_PROFITNOTICE_FORECASTT</stp>
        <stp>2</stp>
        <stp>600387.SH</stp>
        <stp>6/30/2016</stp>
        <tr r="F2107" s="5"/>
      </tp>
      <tp>
        <v>40000000</v>
        <stp/>
        <stp>EM_S_PROFITNOTICE_FORECASTL</stp>
        <stp>2</stp>
        <stp>300077.SZ</stp>
        <stp>6/30/2016</stp>
        <tr r="G1339" s="5"/>
      </tp>
      <tp>
        <v>15110200</v>
        <stp/>
        <stp>EM_S_PROFITNOTICE_FORECASTL</stp>
        <stp>2</stp>
        <stp>300177.SZ</stp>
        <stp>6/30/2016</stp>
        <tr r="G1439" s="5"/>
      </tp>
      <tp t="s">
        <v/>
        <stp/>
        <stp>EM_S_PROFITNOTICE_FORECASTT</stp>
        <stp>2</stp>
        <stp>600187.SH</stp>
        <stp>6/30/2016</stp>
        <tr r="F1935" s="5"/>
      </tp>
      <tp t="s">
        <v/>
        <stp/>
        <stp>EM_S_PROFITNOTICE_FORECASTT</stp>
        <stp>2</stp>
        <stp>600687.SH</stp>
        <stp>6/30/2016</stp>
        <tr r="F2349" s="5"/>
      </tp>
      <tp t="s">
        <v/>
        <stp/>
        <stp>EM_S_PROFITNOTICE_FORECASTT</stp>
        <stp>2</stp>
        <stp>600787.SH</stp>
        <stp>6/30/2016</stp>
        <tr r="F2443" s="5"/>
      </tp>
      <tp>
        <v>28400000</v>
        <stp/>
        <stp>EM_S_PROFITNOTICE_FORECASTL</stp>
        <stp>2</stp>
        <stp>300477.SZ</stp>
        <stp>6/30/2016</stp>
        <tr r="G1736" s="5"/>
      </tp>
      <tp>
        <v>421890600</v>
        <stp/>
        <stp>EM_S_PROFITNOTICE_FORECASTT</stp>
        <stp>2</stp>
        <stp>600487.SH</stp>
        <stp>6/30/2016</stp>
        <tr r="F2174" s="5"/>
      </tp>
      <tp>
        <v>80000000</v>
        <stp/>
        <stp>EM_S_PROFITNOTICE_FORECASTL</stp>
        <stp>2</stp>
        <stp>000547.SZ</stp>
        <stp>6/30/2016</stp>
        <tr r="G145" s="5"/>
      </tp>
      <tp t="s">
        <v/>
        <stp/>
        <stp>EM_S_PROFITNOTICE_FORECASTT</stp>
        <stp>2</stp>
        <stp>600587.SH</stp>
        <stp>6/30/2016</stp>
        <tr r="F2261" s="5"/>
      </tp>
      <tp t="s">
        <v/>
        <stp/>
        <stp>EM_S_PROFITNOTICE_FORECASTT</stp>
        <stp>2</stp>
        <stp>600887.SH</stp>
        <stp>6/30/2016</stp>
        <tr r="F2534" s="5"/>
      </tp>
      <tp t="s">
        <v/>
        <stp/>
        <stp>EM_S_PROFITNOTICE_FORECASTT</stp>
        <stp>2</stp>
        <stp>600987.SH</stp>
        <stp>6/30/2016</stp>
        <tr r="F2572" s="5"/>
      </tp>
      <tp>
        <v>104268000</v>
        <stp/>
        <stp>EM_S_PROFITNOTICE_FORECASTL</stp>
        <stp>2</stp>
        <stp>002247.SZ</stp>
        <stp>6/30/2016</stp>
        <tr r="G717" s="5"/>
      </tp>
      <tp>
        <v>8067700</v>
        <stp/>
        <stp>EM_S_PROFITNOTICE_FORECASTL</stp>
        <stp>2</stp>
        <stp>002347.SZ</stp>
        <stp>6/30/2016</stp>
        <tr r="G816" s="5"/>
      </tp>
      <tp>
        <v>157870100</v>
        <stp/>
        <stp>EM_S_PROFITNOTICE_FORECASTL</stp>
        <stp>2</stp>
        <stp>002047.SZ</stp>
        <stp>6/30/2016</stp>
        <tr r="G517" s="5"/>
      </tp>
      <tp>
        <v>-40000000</v>
        <stp/>
        <stp>EM_S_PROFITNOTICE_FORECASTL</stp>
        <stp>2</stp>
        <stp>002147.SZ</stp>
        <stp>6/30/2016</stp>
        <tr r="G617" s="5"/>
      </tp>
      <tp>
        <v>-55000000</v>
        <stp/>
        <stp>EM_S_PROFITNOTICE_FORECASTL</stp>
        <stp>2</stp>
        <stp>002647.SZ</stp>
        <stp>6/30/2016</stp>
        <tr r="G1115" s="5"/>
      </tp>
      <tp>
        <v>17280000</v>
        <stp/>
        <stp>EM_S_PROFITNOTICE_FORECASTL</stp>
        <stp>2</stp>
        <stp>002747.SZ</stp>
        <stp>6/30/2016</stp>
        <tr r="G1211" s="5"/>
      </tp>
      <tp>
        <v>0</v>
        <stp/>
        <stp>EM_S_PROFITNOTICE_FORECASTL</stp>
        <stp>2</stp>
        <stp>002447.SZ</stp>
        <stp>6/30/2016</stp>
        <tr r="G916" s="5"/>
      </tp>
      <tp>
        <v>94360000</v>
        <stp/>
        <stp>EM_S_PROFITNOTICE_FORECASTL</stp>
        <stp>2</stp>
        <stp>002547.SZ</stp>
        <stp>6/30/2016</stp>
        <tr r="G1015" s="5"/>
      </tp>
      <tp t="s">
        <v/>
        <stp/>
        <stp>EM_S_PROFITNOTICE_FORECASTT</stp>
        <stp>2</stp>
        <stp>601186.SH</stp>
        <stp>6/30/2016</stp>
        <tr r="F2625" s="5"/>
      </tp>
      <tp t="s">
        <v/>
        <stp/>
        <stp>EM_S_PROFITNOTICE_FORECASTT</stp>
        <stp>2</stp>
        <stp>601886.SH</stp>
        <stp>6/30/2016</stp>
        <tr r="F2701" s="5"/>
      </tp>
      <tp>
        <v>8200000</v>
        <stp/>
        <stp>EM_S_PROFITNOTICE_FORECASTL</stp>
        <stp>2</stp>
        <stp>300276.SZ</stp>
        <stp>6/30/2016</stp>
        <tr r="G1537" s="5"/>
      </tp>
      <tp>
        <v>137293400</v>
        <stp/>
        <stp>EM_S_PROFITNOTICE_FORECASTL</stp>
        <stp>2</stp>
        <stp>300376.SZ</stp>
        <stp>6/30/2016</stp>
        <tr r="G1636" s="5"/>
      </tp>
      <tp t="s">
        <v/>
        <stp/>
        <stp>EM_S_PROFITNOTICE_FORECASTT</stp>
        <stp>2</stp>
        <stp>600386.SH</stp>
        <stp>6/30/2016</stp>
        <tr r="F2106" s="5"/>
      </tp>
      <tp t="s">
        <v/>
        <stp/>
        <stp>EM_S_PROFITNOTICE_FORECASTL</stp>
        <stp>2</stp>
        <stp>000046.SZ</stp>
        <stp>6/30/2016</stp>
        <tr r="G43" s="5"/>
      </tp>
      <tp>
        <v>1000000</v>
        <stp/>
        <stp>EM_S_PROFITNOTICE_FORECASTL</stp>
        <stp>2</stp>
        <stp>300076.SZ</stp>
        <stp>6/30/2016</stp>
        <tr r="G1338" s="5"/>
      </tp>
      <tp t="s">
        <v/>
        <stp/>
        <stp>EM_S_PROFITNOTICE_FORECASTT</stp>
        <stp>2</stp>
        <stp>600086.SH</stp>
        <stp>6/30/2016</stp>
        <tr r="F1847" s="5"/>
      </tp>
      <tp>
        <v>23900000</v>
        <stp/>
        <stp>EM_S_PROFITNOTICE_FORECASTL</stp>
        <stp>2</stp>
        <stp>300176.SZ</stp>
        <stp>6/30/2016</stp>
        <tr r="G1438" s="5"/>
      </tp>
      <tp t="s">
        <v/>
        <stp/>
        <stp>EM_S_PROFITNOTICE_FORECASTT</stp>
        <stp>2</stp>
        <stp>600186.SH</stp>
        <stp>6/30/2016</stp>
        <tr r="F1934" s="5"/>
      </tp>
      <tp t="s">
        <v/>
        <stp/>
        <stp>EM_S_PROFITNOTICE_FORECASTT</stp>
        <stp>2</stp>
        <stp>600686.SH</stp>
        <stp>6/30/2016</stp>
        <tr r="F2348" s="5"/>
      </tp>
      <tp>
        <v>93000000</v>
        <stp/>
        <stp>EM_S_PROFITNOTICE_FORECASTL</stp>
        <stp>2</stp>
        <stp>300476.SZ</stp>
        <stp>6/30/2016</stp>
        <tr r="G1735" s="5"/>
      </tp>
      <tp t="s">
        <v/>
        <stp/>
        <stp>EM_S_PROFITNOTICE_FORECASTT</stp>
        <stp>2</stp>
        <stp>600486.SH</stp>
        <stp>6/30/2016</stp>
        <tr r="F2173" s="5"/>
      </tp>
      <tp>
        <v>75100000</v>
        <stp/>
        <stp>EM_S_PROFITNOTICE_FORECASTL</stp>
        <stp>2</stp>
        <stp>000546.SZ</stp>
        <stp>6/30/2016</stp>
        <tr r="G144" s="5"/>
      </tp>
      <tp>
        <v>21000000</v>
        <stp/>
        <stp>EM_S_PROFITNOTICE_FORECASTT</stp>
        <stp>2</stp>
        <stp>600586.SH</stp>
        <stp>6/30/2016</stp>
        <tr r="F2260" s="5"/>
      </tp>
      <tp t="s">
        <v/>
        <stp/>
        <stp>EM_S_PROFITNOTICE_FORECASTT</stp>
        <stp>2</stp>
        <stp>600886.SH</stp>
        <stp>6/30/2016</stp>
        <tr r="F2533" s="5"/>
      </tp>
      <tp t="s">
        <v/>
        <stp/>
        <stp>EM_S_PROFITNOTICE_FORECASTT</stp>
        <stp>2</stp>
        <stp>600986.SH</stp>
        <stp>6/30/2016</stp>
        <tr r="F2571" s="5"/>
      </tp>
      <tp t="s">
        <v/>
        <stp/>
        <stp>EM_S_PROFITNOTICE_FORECASTT</stp>
        <stp>2</stp>
        <stp>603686.SH</stp>
        <stp>6/30/2016</stp>
        <tr r="F2829" s="5"/>
      </tp>
      <tp>
        <v>37570000</v>
        <stp/>
        <stp>EM_S_PROFITNOTICE_FORECASTL</stp>
        <stp>2</stp>
        <stp>002246.SZ</stp>
        <stp>6/30/2016</stp>
        <tr r="G716" s="5"/>
      </tp>
      <tp>
        <v>60000000</v>
        <stp/>
        <stp>EM_S_PROFITNOTICE_FORECASTL</stp>
        <stp>2</stp>
        <stp>002346.SZ</stp>
        <stp>6/30/2016</stp>
        <tr r="G815" s="5"/>
      </tp>
      <tp>
        <v>-42206400</v>
        <stp/>
        <stp>EM_S_PROFITNOTICE_FORECASTL</stp>
        <stp>2</stp>
        <stp>002046.SZ</stp>
        <stp>6/30/2016</stp>
        <tr r="G516" s="5"/>
      </tp>
      <tp>
        <v>1245589100</v>
        <stp/>
        <stp>EM_S_PROFITNOTICE_FORECASTL</stp>
        <stp>2</stp>
        <stp>002146.SZ</stp>
        <stp>6/30/2016</stp>
        <tr r="G616" s="5"/>
      </tp>
      <tp>
        <v>147547300</v>
        <stp/>
        <stp>EM_S_PROFITNOTICE_FORECASTL</stp>
        <stp>2</stp>
        <stp>002646.SZ</stp>
        <stp>6/30/2016</stp>
        <tr r="G1114" s="5"/>
      </tp>
      <tp>
        <v>73000000</v>
        <stp/>
        <stp>EM_S_PROFITNOTICE_FORECASTL</stp>
        <stp>2</stp>
        <stp>002746.SZ</stp>
        <stp>6/30/2016</stp>
        <tr r="G1210" s="5"/>
      </tp>
      <tp>
        <v>100000000</v>
        <stp/>
        <stp>EM_S_PROFITNOTICE_FORECASTL</stp>
        <stp>2</stp>
        <stp>002446.SZ</stp>
        <stp>6/30/2016</stp>
        <tr r="G915" s="5"/>
      </tp>
      <tp>
        <v>50611800</v>
        <stp/>
        <stp>EM_S_PROFITNOTICE_FORECASTL</stp>
        <stp>2</stp>
        <stp>002546.SZ</stp>
        <stp>6/30/2016</stp>
        <tr r="G1014" s="5"/>
      </tp>
      <tp t="s">
        <v/>
        <stp/>
        <stp>EM_S_PROFITNOTICE_FORECASTT</stp>
        <stp>2</stp>
        <stp>601099.SH</stp>
        <stp>6/30/2016</stp>
        <tr r="F2604" s="5"/>
      </tp>
      <tp t="s">
        <v/>
        <stp/>
        <stp>EM_S_PROFITNOTICE_FORECASTT</stp>
        <stp>2</stp>
        <stp>601199.SH</stp>
        <stp>6/30/2016</stp>
        <tr r="F2628" s="5"/>
      </tp>
      <tp t="s">
        <v/>
        <stp/>
        <stp>EM_S_PROFITNOTICE_FORECASTT</stp>
        <stp>2</stp>
        <stp>601699.SH</stp>
        <stp>6/30/2016</stp>
        <tr r="F2681" s="5"/>
      </tp>
      <tp t="s">
        <v/>
        <stp/>
        <stp>EM_S_PROFITNOTICE_FORECASTT</stp>
        <stp>2</stp>
        <stp>601799.SH</stp>
        <stp>6/30/2016</stp>
        <tr r="F2691" s="5"/>
      </tp>
      <tp t="s">
        <v/>
        <stp/>
        <stp>EM_S_PROFITNOTICE_FORECASTT</stp>
        <stp>2</stp>
        <stp>601599.SH</stp>
        <stp>6/30/2016</stp>
        <tr r="F2663" s="5"/>
      </tp>
      <tp t="s">
        <v/>
        <stp/>
        <stp>EM_S_PROFITNOTICE_FORECASTT</stp>
        <stp>2</stp>
        <stp>601899.SH</stp>
        <stp>6/30/2016</stp>
        <tr r="F2705" s="5"/>
      </tp>
      <tp t="s">
        <v/>
        <stp/>
        <stp>EM_S_PROFITNOTICE_FORECASTT</stp>
        <stp>2</stp>
        <stp>601999.SH</stp>
        <stp>6/30/2016</stp>
        <tr r="F2727" s="5"/>
      </tp>
      <tp>
        <v>137135400</v>
        <stp/>
        <stp>EM_S_PROFITNOTICE_FORECASTL</stp>
        <stp>2</stp>
        <stp>300269.SZ</stp>
        <stp>6/30/2016</stp>
        <tr r="G1530" s="5"/>
      </tp>
      <tp t="s">
        <v/>
        <stp/>
        <stp>EM_S_PROFITNOTICE_FORECASTT</stp>
        <stp>2</stp>
        <stp>600299.SH</stp>
        <stp>6/30/2016</stp>
        <tr r="F2032" s="5"/>
      </tp>
      <tp>
        <v>0</v>
        <stp/>
        <stp>EM_S_PROFITNOTICE_FORECASTL</stp>
        <stp>2</stp>
        <stp>300369.SZ</stp>
        <stp>6/30/2016</stp>
        <tr r="G1629" s="5"/>
      </tp>
      <tp t="s">
        <v/>
        <stp/>
        <stp>EM_S_PROFITNOTICE_FORECASTT</stp>
        <stp>2</stp>
        <stp>600399.SH</stp>
        <stp>6/30/2016</stp>
        <tr r="F2118" s="5"/>
      </tp>
      <tp>
        <v>900000000</v>
        <stp/>
        <stp>EM_S_PROFITNOTICE_FORECASTL</stp>
        <stp>2</stp>
        <stp>000059.SZ</stp>
        <stp>6/30/2016</stp>
        <tr r="G50" s="5"/>
      </tp>
      <tp>
        <v>19026900</v>
        <stp/>
        <stp>EM_S_PROFITNOTICE_FORECASTL</stp>
        <stp>2</stp>
        <stp>300069.SZ</stp>
        <stp>6/30/2016</stp>
        <tr r="G1331" s="5"/>
      </tp>
      <tp t="s">
        <v/>
        <stp/>
        <stp>EM_S_PROFITNOTICE_FORECASTT</stp>
        <stp>2</stp>
        <stp>600099.SH</stp>
        <stp>6/30/2016</stp>
        <tr r="F1858" s="5"/>
      </tp>
      <tp>
        <v>-17000000</v>
        <stp/>
        <stp>EM_S_PROFITNOTICE_FORECASTL</stp>
        <stp>2</stp>
        <stp>000159.SZ</stp>
        <stp>6/30/2016</stp>
        <tr r="G74" s="5"/>
      </tp>
      <tp>
        <v>3700000</v>
        <stp/>
        <stp>EM_S_PROFITNOTICE_FORECASTL</stp>
        <stp>2</stp>
        <stp>300169.SZ</stp>
        <stp>6/30/2016</stp>
        <tr r="G1431" s="5"/>
      </tp>
      <tp t="s">
        <v/>
        <stp/>
        <stp>EM_S_PROFITNOTICE_FORECASTT</stp>
        <stp>2</stp>
        <stp>600199.SH</stp>
        <stp>6/30/2016</stp>
        <tr r="F1946" s="5"/>
      </tp>
      <tp>
        <v>-65000000</v>
        <stp/>
        <stp>EM_S_PROFITNOTICE_FORECASTL</stp>
        <stp>2</stp>
        <stp>000659.SZ</stp>
        <stp>6/30/2016</stp>
        <tr r="G224" s="5"/>
      </tp>
      <tp t="s">
        <v/>
        <stp/>
        <stp>EM_S_PROFITNOTICE_FORECASTT</stp>
        <stp>2</stp>
        <stp>600699.SH</stp>
        <stp>6/30/2016</stp>
        <tr r="F2361" s="5"/>
      </tp>
      <tp>
        <v>-66000000</v>
        <stp/>
        <stp>EM_S_PROFITNOTICE_FORECASTL</stp>
        <stp>2</stp>
        <stp>000759.SZ</stp>
        <stp>6/30/2016</stp>
        <tr r="G299" s="5"/>
      </tp>
      <tp>
        <v>-13000000</v>
        <stp/>
        <stp>EM_S_PROFITNOTICE_FORECASTL</stp>
        <stp>2</stp>
        <stp>300469.SZ</stp>
        <stp>6/30/2016</stp>
        <tr r="G1728" s="5"/>
      </tp>
      <tp t="s">
        <v/>
        <stp/>
        <stp>EM_S_PROFITNOTICE_FORECASTT</stp>
        <stp>2</stp>
        <stp>600499.SH</stp>
        <stp>6/30/2016</stp>
        <tr r="F2184" s="5"/>
      </tp>
      <tp t="s">
        <v/>
        <stp/>
        <stp>EM_S_PROFITNOTICE_FORECASTL</stp>
        <stp>2</stp>
        <stp>000559.SZ</stp>
        <stp>6/30/2016</stp>
        <tr r="G155" s="5"/>
      </tp>
      <tp t="s">
        <v/>
        <stp/>
        <stp>EM_S_PROFITNOTICE_FORECASTT</stp>
        <stp>2</stp>
        <stp>600599.SH</stp>
        <stp>6/30/2016</stp>
        <tr r="F2272" s="5"/>
      </tp>
      <tp>
        <v>-8500000</v>
        <stp/>
        <stp>EM_S_PROFITNOTICE_FORECASTL</stp>
        <stp>2</stp>
        <stp>000859.SZ</stp>
        <stp>6/30/2016</stp>
        <tr r="G363" s="5"/>
      </tp>
      <tp>
        <v>10000000</v>
        <stp/>
        <stp>EM_S_PROFITNOTICE_FORECASTL</stp>
        <stp>2</stp>
        <stp>000959.SZ</stp>
        <stp>6/30/2016</stp>
        <tr r="G434" s="5"/>
      </tp>
      <tp t="s">
        <v/>
        <stp/>
        <stp>EM_S_PROFITNOTICE_FORECASTT</stp>
        <stp>2</stp>
        <stp>600999.SH</stp>
        <stp>6/30/2016</stp>
        <tr r="F2580" s="5"/>
      </tp>
      <tp>
        <v>8000000</v>
        <stp/>
        <stp>EM_S_PROFITNOTICE_FORECASTT</stp>
        <stp>2</stp>
        <stp>603299.SH</stp>
        <stp>6/30/2016</stp>
        <tr r="F2784" s="5"/>
      </tp>
      <tp t="s">
        <v/>
        <stp/>
        <stp>EM_S_PROFITNOTICE_FORECASTT</stp>
        <stp>2</stp>
        <stp>603399.SH</stp>
        <stp>6/30/2016</stp>
        <tr r="F2802" s="5"/>
      </tp>
      <tp t="s">
        <v/>
        <stp/>
        <stp>EM_S_PROFITNOTICE_FORECASTT</stp>
        <stp>2</stp>
        <stp>603099.SH</stp>
        <stp>6/30/2016</stp>
        <tr r="F2759" s="5"/>
      </tp>
      <tp t="s">
        <v/>
        <stp/>
        <stp>EM_S_PROFITNOTICE_FORECASTT</stp>
        <stp>2</stp>
        <stp>603199.SH</stp>
        <stp>6/30/2016</stp>
        <tr r="F2778" s="5"/>
      </tp>
      <tp t="s">
        <v/>
        <stp/>
        <stp>EM_S_PROFITNOTICE_FORECASTT</stp>
        <stp>2</stp>
        <stp>603699.SH</stp>
        <stp>6/30/2016</stp>
        <tr r="F2833" s="5"/>
      </tp>
      <tp t="s">
        <v/>
        <stp/>
        <stp>EM_S_PROFITNOTICE_FORECASTT</stp>
        <stp>2</stp>
        <stp>603799.SH</stp>
        <stp>6/30/2016</stp>
        <tr r="F2846" s="5"/>
      </tp>
      <tp t="s">
        <v/>
        <stp/>
        <stp>EM_S_PROFITNOTICE_FORECASTT</stp>
        <stp>2</stp>
        <stp>603599.SH</stp>
        <stp>6/30/2016</stp>
        <tr r="F2817" s="5"/>
      </tp>
      <tp t="s">
        <v/>
        <stp/>
        <stp>EM_S_PROFITNOTICE_FORECASTT</stp>
        <stp>2</stp>
        <stp>603899.SH</stp>
        <stp>6/30/2016</stp>
        <tr r="F2862" s="5"/>
      </tp>
      <tp t="s">
        <v/>
        <stp/>
        <stp>EM_S_PROFITNOTICE_FORECASTT</stp>
        <stp>2</stp>
        <stp>603999.SH</stp>
        <stp>6/30/2016</stp>
        <tr r="F2880" s="5"/>
      </tp>
      <tp>
        <v>7406400</v>
        <stp/>
        <stp>EM_S_PROFITNOTICE_FORECASTL</stp>
        <stp>2</stp>
        <stp>002259.SZ</stp>
        <stp>6/30/2016</stp>
        <tr r="G728" s="5"/>
      </tp>
      <tp>
        <v>18000000</v>
        <stp/>
        <stp>EM_S_PROFITNOTICE_FORECASTL</stp>
        <stp>2</stp>
        <stp>002359.SZ</stp>
        <stp>6/30/2016</stp>
        <tr r="G828" s="5"/>
      </tp>
      <tp>
        <v>29000000</v>
        <stp/>
        <stp>EM_S_PROFITNOTICE_FORECASTL</stp>
        <stp>2</stp>
        <stp>002059.SZ</stp>
        <stp>6/30/2016</stp>
        <tr r="G529" s="5"/>
      </tp>
      <tp>
        <v>-26000000</v>
        <stp/>
        <stp>EM_S_PROFITNOTICE_FORECASTL</stp>
        <stp>2</stp>
        <stp>002159.SZ</stp>
        <stp>6/30/2016</stp>
        <tr r="G629" s="5"/>
      </tp>
      <tp>
        <v>-10000000</v>
        <stp/>
        <stp>EM_S_PROFITNOTICE_FORECASTL</stp>
        <stp>2</stp>
        <stp>002659.SZ</stp>
        <stp>6/30/2016</stp>
        <tr r="G1127" s="5"/>
      </tp>
      <tp>
        <v>22270000</v>
        <stp/>
        <stp>EM_S_PROFITNOTICE_FORECASTL</stp>
        <stp>2</stp>
        <stp>002759.SZ</stp>
        <stp>6/30/2016</stp>
        <tr r="G1222" s="5"/>
      </tp>
      <tp>
        <v>500000</v>
        <stp/>
        <stp>EM_S_PROFITNOTICE_FORECASTL</stp>
        <stp>2</stp>
        <stp>002459.SZ</stp>
        <stp>6/30/2016</stp>
        <tr r="G928" s="5"/>
      </tp>
      <tp>
        <v>45350000</v>
        <stp/>
        <stp>EM_S_PROFITNOTICE_FORECASTL</stp>
        <stp>2</stp>
        <stp>002559.SZ</stp>
        <stp>6/30/2016</stp>
        <tr r="G1027" s="5"/>
      </tp>
      <tp t="s">
        <v/>
        <stp/>
        <stp>EM_S_PROFITNOTICE_FORECASTT</stp>
        <stp>2</stp>
        <stp>601398.SH</stp>
        <stp>6/30/2016</stp>
        <tr r="F2653" s="5"/>
      </tp>
      <tp t="s">
        <v/>
        <stp/>
        <stp>EM_S_PROFITNOTICE_FORECASTT</stp>
        <stp>2</stp>
        <stp>601098.SH</stp>
        <stp>6/30/2016</stp>
        <tr r="F2603" s="5"/>
      </tp>
      <tp t="s">
        <v/>
        <stp/>
        <stp>EM_S_PROFITNOTICE_FORECASTT</stp>
        <stp>2</stp>
        <stp>601198.SH</stp>
        <stp>6/30/2016</stp>
        <tr r="F2627" s="5"/>
      </tp>
      <tp t="s">
        <v/>
        <stp/>
        <stp>EM_S_PROFITNOTICE_FORECASTT</stp>
        <stp>2</stp>
        <stp>601798.SH</stp>
        <stp>6/30/2016</stp>
        <tr r="F2690" s="5"/>
      </tp>
      <tp>
        <v>520000000</v>
        <stp/>
        <stp>EM_S_PROFITNOTICE_FORECASTT</stp>
        <stp>2</stp>
        <stp>601898.SH</stp>
        <stp>6/30/2016</stp>
        <tr r="F2704" s="5"/>
      </tp>
      <tp t="s">
        <v/>
        <stp/>
        <stp>EM_S_PROFITNOTICE_FORECASTT</stp>
        <stp>2</stp>
        <stp>601998.SH</stp>
        <stp>6/30/2016</stp>
        <tr r="F2726" s="5"/>
      </tp>
      <tp>
        <v>-6700000</v>
        <stp/>
        <stp>EM_S_PROFITNOTICE_FORECASTL</stp>
        <stp>2</stp>
        <stp>300268.SZ</stp>
        <stp>6/30/2016</stp>
        <tr r="G1529" s="5"/>
      </tp>
      <tp>
        <v>266386100</v>
        <stp/>
        <stp>EM_S_PROFITNOTICE_FORECASTT</stp>
        <stp>2</stp>
        <stp>600298.SH</stp>
        <stp>6/30/2016</stp>
        <tr r="F2031" s="5"/>
      </tp>
      <tp>
        <v>-18000000</v>
        <stp/>
        <stp>EM_S_PROFITNOTICE_FORECASTL</stp>
        <stp>2</stp>
        <stp>300368.SZ</stp>
        <stp>6/30/2016</stp>
        <tr r="G1628" s="5"/>
      </tp>
      <tp t="s">
        <v/>
        <stp/>
        <stp>EM_S_PROFITNOTICE_FORECASTT</stp>
        <stp>2</stp>
        <stp>600398.SH</stp>
        <stp>6/30/2016</stp>
        <tr r="F2117" s="5"/>
      </tp>
      <tp t="s">
        <v/>
        <stp/>
        <stp>EM_S_PROFITNOTICE_FORECASTL</stp>
        <stp>2</stp>
        <stp>000058.SZ</stp>
        <stp>6/30/2016</stp>
        <tr r="G49" s="5"/>
      </tp>
      <tp>
        <v>144606900</v>
        <stp/>
        <stp>EM_S_PROFITNOTICE_FORECASTL</stp>
        <stp>2</stp>
        <stp>300068.SZ</stp>
        <stp>6/30/2016</stp>
        <tr r="G1330" s="5"/>
      </tp>
      <tp t="s">
        <v/>
        <stp/>
        <stp>EM_S_PROFITNOTICE_FORECASTT</stp>
        <stp>2</stp>
        <stp>600098.SH</stp>
        <stp>6/30/2016</stp>
        <tr r="F1857" s="5"/>
      </tp>
      <tp>
        <v>-20000000</v>
        <stp/>
        <stp>EM_S_PROFITNOTICE_FORECASTL</stp>
        <stp>2</stp>
        <stp>000158.SZ</stp>
        <stp>6/30/2016</stp>
        <tr r="G73" s="5"/>
      </tp>
      <tp>
        <v>31300000</v>
        <stp/>
        <stp>EM_S_PROFITNOTICE_FORECASTL</stp>
        <stp>2</stp>
        <stp>300168.SZ</stp>
        <stp>6/30/2016</stp>
        <tr r="G1430" s="5"/>
      </tp>
      <tp t="s">
        <v/>
        <stp/>
        <stp>EM_S_PROFITNOTICE_FORECASTT</stp>
        <stp>2</stp>
        <stp>600198.SH</stp>
        <stp>6/30/2016</stp>
        <tr r="F1945" s="5"/>
      </tp>
      <tp t="s">
        <v/>
        <stp/>
        <stp>EM_S_PROFITNOTICE_FORECASTT</stp>
        <stp>2</stp>
        <stp>600698.SH</stp>
        <stp>6/30/2016</stp>
        <tr r="F2360" s="5"/>
      </tp>
      <tp t="s">
        <v/>
        <stp/>
        <stp>EM_S_PROFITNOTICE_FORECASTL</stp>
        <stp>2</stp>
        <stp>000758.SZ</stp>
        <stp>6/30/2016</stp>
        <tr r="G298" s="5"/>
      </tp>
      <tp>
        <v>6000000</v>
        <stp/>
        <stp>EM_S_PROFITNOTICE_FORECASTT</stp>
        <stp>2</stp>
        <stp>600798.SH</stp>
        <stp>6/30/2016</stp>
        <tr r="F2453" s="5"/>
      </tp>
      <tp>
        <v>16912800</v>
        <stp/>
        <stp>EM_S_PROFITNOTICE_FORECASTL</stp>
        <stp>2</stp>
        <stp>300468.SZ</stp>
        <stp>6/30/2016</stp>
        <tr r="G1727" s="5"/>
      </tp>
      <tp t="s">
        <v/>
        <stp/>
        <stp>EM_S_PROFITNOTICE_FORECASTT</stp>
        <stp>2</stp>
        <stp>600498.SH</stp>
        <stp>6/30/2016</stp>
        <tr r="F2183" s="5"/>
      </tp>
      <tp>
        <v>20000000</v>
        <stp/>
        <stp>EM_S_PROFITNOTICE_FORECASTL</stp>
        <stp>2</stp>
        <stp>000558.SZ</stp>
        <stp>6/30/2016</stp>
        <tr r="G154" s="5"/>
      </tp>
      <tp t="s">
        <v/>
        <stp/>
        <stp>EM_S_PROFITNOTICE_FORECASTT</stp>
        <stp>2</stp>
        <stp>600598.SH</stp>
        <stp>6/30/2016</stp>
        <tr r="F2271" s="5"/>
      </tp>
      <tp t="s">
        <v/>
        <stp/>
        <stp>EM_S_PROFITNOTICE_FORECASTL</stp>
        <stp>2</stp>
        <stp>000858.SZ</stp>
        <stp>6/30/2016</stp>
        <tr r="G362" s="5"/>
      </tp>
      <tp t="s">
        <v/>
        <stp/>
        <stp>EM_S_PROFITNOTICE_FORECASTT</stp>
        <stp>2</stp>
        <stp>600898.SH</stp>
        <stp>6/30/2016</stp>
        <tr r="F2545" s="5"/>
      </tp>
      <tp t="s">
        <v/>
        <stp/>
        <stp>EM_S_PROFITNOTICE_FORECASTL</stp>
        <stp>2</stp>
        <stp>000958.SZ</stp>
        <stp>6/30/2016</stp>
        <tr r="G433" s="5"/>
      </tp>
      <tp t="s">
        <v/>
        <stp/>
        <stp>EM_S_PROFITNOTICE_FORECASTT</stp>
        <stp>2</stp>
        <stp>600998.SH</stp>
        <stp>6/30/2016</stp>
        <tr r="F2579" s="5"/>
      </tp>
      <tp t="s">
        <v/>
        <stp/>
        <stp>EM_S_PROFITNOTICE_FORECASTT</stp>
        <stp>2</stp>
        <stp>603398.SH</stp>
        <stp>6/30/2016</stp>
        <tr r="F2801" s="5"/>
      </tp>
      <tp t="s">
        <v/>
        <stp/>
        <stp>EM_S_PROFITNOTICE_FORECASTT</stp>
        <stp>2</stp>
        <stp>603198.SH</stp>
        <stp>6/30/2016</stp>
        <tr r="F2777" s="5"/>
      </tp>
      <tp t="s">
        <v/>
        <stp/>
        <stp>EM_S_PROFITNOTICE_FORECASTT</stp>
        <stp>2</stp>
        <stp>603698.SH</stp>
        <stp>6/30/2016</stp>
        <tr r="F2832" s="5"/>
      </tp>
      <tp t="s">
        <v/>
        <stp/>
        <stp>EM_S_PROFITNOTICE_FORECASTT</stp>
        <stp>2</stp>
        <stp>603798.SH</stp>
        <stp>6/30/2016</stp>
        <tr r="F2845" s="5"/>
      </tp>
      <tp t="s">
        <v/>
        <stp/>
        <stp>EM_S_PROFITNOTICE_FORECASTT</stp>
        <stp>2</stp>
        <stp>603598.SH</stp>
        <stp>6/30/2016</stp>
        <tr r="F2816" s="5"/>
      </tp>
      <tp t="s">
        <v/>
        <stp/>
        <stp>EM_S_PROFITNOTICE_FORECASTT</stp>
        <stp>2</stp>
        <stp>603898.SH</stp>
        <stp>6/30/2016</stp>
        <tr r="F2861" s="5"/>
      </tp>
      <tp t="s">
        <v/>
        <stp/>
        <stp>EM_S_PROFITNOTICE_FORECASTT</stp>
        <stp>2</stp>
        <stp>603998.SH</stp>
        <stp>6/30/2016</stp>
        <tr r="F2879" s="5"/>
      </tp>
      <tp>
        <v>75269600</v>
        <stp/>
        <stp>EM_S_PROFITNOTICE_FORECASTL</stp>
        <stp>2</stp>
        <stp>002258.SZ</stp>
        <stp>6/30/2016</stp>
        <tr r="G727" s="5"/>
      </tp>
      <tp>
        <v>127176700</v>
        <stp/>
        <stp>EM_S_PROFITNOTICE_FORECASTL</stp>
        <stp>2</stp>
        <stp>002358.SZ</stp>
        <stp>6/30/2016</stp>
        <tr r="G827" s="5"/>
      </tp>
      <tp>
        <v>-3500000</v>
        <stp/>
        <stp>EM_S_PROFITNOTICE_FORECASTL</stp>
        <stp>2</stp>
        <stp>002058.SZ</stp>
        <stp>6/30/2016</stp>
        <tr r="G528" s="5"/>
      </tp>
      <tp>
        <v>65704700</v>
        <stp/>
        <stp>EM_S_PROFITNOTICE_FORECASTL</stp>
        <stp>2</stp>
        <stp>002158.SZ</stp>
        <stp>6/30/2016</stp>
        <tr r="G628" s="5"/>
      </tp>
      <tp>
        <v>44814800</v>
        <stp/>
        <stp>EM_S_PROFITNOTICE_FORECASTL</stp>
        <stp>2</stp>
        <stp>002658.SZ</stp>
        <stp>6/30/2016</stp>
        <tr r="G1126" s="5"/>
      </tp>
      <tp>
        <v>18211300</v>
        <stp/>
        <stp>EM_S_PROFITNOTICE_FORECASTL</stp>
        <stp>2</stp>
        <stp>002758.SZ</stp>
        <stp>6/30/2016</stp>
        <tr r="G1221" s="5"/>
      </tp>
      <tp>
        <v>265000000</v>
        <stp/>
        <stp>EM_S_PROFITNOTICE_FORECASTL</stp>
        <stp>2</stp>
        <stp>002458.SZ</stp>
        <stp>6/30/2016</stp>
        <tr r="G927" s="5"/>
      </tp>
      <tp>
        <v>417000000</v>
        <stp/>
        <stp>EM_S_PROFITNOTICE_FORECASTL</stp>
        <stp>2</stp>
        <stp>002558.SZ</stp>
        <stp>6/30/2016</stp>
        <tr r="G1026" s="5"/>
      </tp>
      <tp t="s">
        <v/>
        <stp/>
        <stp>EM_S_PROFITNOTICE_FORECASTT</stp>
        <stp>2</stp>
        <stp>601991.SH</stp>
        <stp>6/30/2016</stp>
        <tr r="F2723" s="5"/>
      </tp>
      <tp>
        <v>14918100</v>
        <stp/>
        <stp>EM_S_PROFITNOTICE_FORECASTL</stp>
        <stp>2</stp>
        <stp>300261.SZ</stp>
        <stp>6/30/2016</stp>
        <tr r="G1522" s="5"/>
      </tp>
      <tp t="s">
        <v/>
        <stp/>
        <stp>EM_S_PROFITNOTICE_FORECASTT</stp>
        <stp>2</stp>
        <stp>600291.SH</stp>
        <stp>6/30/2016</stp>
        <tr r="F2026" s="5"/>
      </tp>
      <tp t="s">
        <v/>
        <stp/>
        <stp>EM_S_PROFITNOTICE_FORECASTT</stp>
        <stp>2</stp>
        <stp>600391.SH</stp>
        <stp>6/30/2016</stp>
        <tr r="F2111" s="5"/>
      </tp>
      <tp>
        <v>22500000</v>
        <stp/>
        <stp>EM_S_PROFITNOTICE_FORECASTL</stp>
        <stp>2</stp>
        <stp>300061.SZ</stp>
        <stp>6/30/2016</stp>
        <tr r="G1323" s="5"/>
      </tp>
      <tp t="s">
        <v/>
        <stp/>
        <stp>EM_S_PROFITNOTICE_FORECASTT</stp>
        <stp>2</stp>
        <stp>600091.SH</stp>
        <stp>6/30/2016</stp>
        <tr r="F1851" s="5"/>
      </tp>
      <tp t="s">
        <v/>
        <stp/>
        <stp>EM_S_PROFITNOTICE_FORECASTL</stp>
        <stp>2</stp>
        <stp>000151.SZ</stp>
        <stp>6/30/2016</stp>
        <tr r="G68" s="5"/>
      </tp>
      <tp>
        <v>-37860000</v>
        <stp/>
        <stp>EM_S_PROFITNOTICE_FORECASTL</stp>
        <stp>2</stp>
        <stp>300161.SZ</stp>
        <stp>6/30/2016</stp>
        <tr r="G1423" s="5"/>
      </tp>
      <tp t="s">
        <v/>
        <stp/>
        <stp>EM_S_PROFITNOTICE_FORECASTT</stp>
        <stp>2</stp>
        <stp>600191.SH</stp>
        <stp>6/30/2016</stp>
        <tr r="F1939" s="5"/>
      </tp>
      <tp t="s">
        <v/>
        <stp/>
        <stp>EM_S_PROFITNOTICE_FORECASTL</stp>
        <stp>2</stp>
        <stp>000651.SZ</stp>
        <stp>6/30/2016</stp>
        <tr r="G219" s="5"/>
      </tp>
      <tp t="s">
        <v/>
        <stp/>
        <stp>EM_S_PROFITNOTICE_FORECASTT</stp>
        <stp>2</stp>
        <stp>600691.SH</stp>
        <stp>6/30/2016</stp>
        <tr r="F2353" s="5"/>
      </tp>
      <tp t="s">
        <v/>
        <stp/>
        <stp>EM_S_PROFITNOTICE_FORECASTL</stp>
        <stp>2</stp>
        <stp>000751.SZ</stp>
        <stp>6/30/2016</stp>
        <tr r="G292" s="5"/>
      </tp>
      <tp t="s">
        <v/>
        <stp/>
        <stp>EM_S_PROFITNOTICE_FORECASTT</stp>
        <stp>2</stp>
        <stp>600791.SH</stp>
        <stp>6/30/2016</stp>
        <tr r="F2446" s="5"/>
      </tp>
      <tp>
        <v>3000000</v>
        <stp/>
        <stp>EM_S_PROFITNOTICE_FORECASTL</stp>
        <stp>2</stp>
        <stp>300461.SZ</stp>
        <stp>6/30/2016</stp>
        <tr r="G1720" s="5"/>
      </tp>
      <tp t="s">
        <v/>
        <stp/>
        <stp>EM_S_PROFITNOTICE_FORECASTT</stp>
        <stp>2</stp>
        <stp>600491.SH</stp>
        <stp>6/30/2016</stp>
        <tr r="F2178" s="5"/>
      </tp>
      <tp>
        <v>32229000</v>
        <stp/>
        <stp>EM_S_PROFITNOTICE_FORECASTL</stp>
        <stp>2</stp>
        <stp>000551.SZ</stp>
        <stp>6/30/2016</stp>
        <tr r="G148" s="5"/>
      </tp>
      <tp t="s">
        <v/>
        <stp/>
        <stp>EM_S_PROFITNOTICE_FORECASTL</stp>
        <stp>2</stp>
        <stp>000851.SZ</stp>
        <stp>6/30/2016</stp>
        <tr r="G359" s="5"/>
      </tp>
      <tp t="s">
        <v/>
        <stp/>
        <stp>EM_S_PROFITNOTICE_FORECASTT</stp>
        <stp>2</stp>
        <stp>600891.SH</stp>
        <stp>6/30/2016</stp>
        <tr r="F2538" s="5"/>
      </tp>
      <tp t="s">
        <v/>
        <stp/>
        <stp>EM_S_PROFITNOTICE_FORECASTL</stp>
        <stp>2</stp>
        <stp>000951.SZ</stp>
        <stp>6/30/2016</stp>
        <tr r="G428" s="5"/>
      </tp>
      <tp>
        <v>169025400</v>
        <stp/>
        <stp>EM_S_PROFITNOTICE_FORECASTL</stp>
        <stp>2</stp>
        <stp>002251.SZ</stp>
        <stp>6/30/2016</stp>
        <tr r="G721" s="5"/>
      </tp>
      <tp>
        <v>45518200</v>
        <stp/>
        <stp>EM_S_PROFITNOTICE_FORECASTL</stp>
        <stp>2</stp>
        <stp>002351.SZ</stp>
        <stp>6/30/2016</stp>
        <tr r="G820" s="5"/>
      </tp>
      <tp>
        <v>336232600</v>
        <stp/>
        <stp>EM_S_PROFITNOTICE_FORECASTL</stp>
        <stp>2</stp>
        <stp>002051.SZ</stp>
        <stp>6/30/2016</stp>
        <tr r="G521" s="5"/>
      </tp>
      <tp>
        <v>0</v>
        <stp/>
        <stp>EM_S_PROFITNOTICE_FORECASTL</stp>
        <stp>2</stp>
        <stp>002151.SZ</stp>
        <stp>6/30/2016</stp>
        <tr r="G621" s="5"/>
      </tp>
      <tp>
        <v>31170000</v>
        <stp/>
        <stp>EM_S_PROFITNOTICE_FORECASTL</stp>
        <stp>2</stp>
        <stp>002651.SZ</stp>
        <stp>6/30/2016</stp>
        <tr r="G1119" s="5"/>
      </tp>
      <tp>
        <v>5000000</v>
        <stp/>
        <stp>EM_S_PROFITNOTICE_FORECASTL</stp>
        <stp>2</stp>
        <stp>002751.SZ</stp>
        <stp>6/30/2016</stp>
        <tr r="G1215" s="5"/>
      </tp>
      <tp>
        <v>4060000</v>
        <stp/>
        <stp>EM_S_PROFITNOTICE_FORECASTL</stp>
        <stp>2</stp>
        <stp>002451.SZ</stp>
        <stp>6/30/2016</stp>
        <tr r="G920" s="5"/>
      </tp>
      <tp>
        <v>82603000</v>
        <stp/>
        <stp>EM_S_PROFITNOTICE_FORECASTL</stp>
        <stp>2</stp>
        <stp>002551.SZ</stp>
        <stp>6/30/2016</stp>
        <tr r="G1019" s="5"/>
      </tp>
      <tp t="s">
        <v/>
        <stp/>
        <stp>EM_S_PROFITNOTICE_FORECASTT</stp>
        <stp>2</stp>
        <stp>601390.SH</stp>
        <stp>6/30/2016</stp>
        <tr r="F2652" s="5"/>
      </tp>
      <tp t="s">
        <v/>
        <stp/>
        <stp>EM_S_PROFITNOTICE_FORECASTT</stp>
        <stp>2</stp>
        <stp>601890.SH</stp>
        <stp>6/30/2016</stp>
        <tr r="F2703" s="5"/>
      </tp>
      <tp>
        <v>2200000</v>
        <stp/>
        <stp>EM_S_PROFITNOTICE_FORECASTL</stp>
        <stp>2</stp>
        <stp>300260.SZ</stp>
        <stp>6/30/2016</stp>
        <tr r="G1521" s="5"/>
      </tp>
      <tp t="s">
        <v/>
        <stp/>
        <stp>EM_S_PROFITNOTICE_FORECASTT</stp>
        <stp>2</stp>
        <stp>600290.SH</stp>
        <stp>6/30/2016</stp>
        <tr r="F2025" s="5"/>
      </tp>
      <tp>
        <v>116097000</v>
        <stp/>
        <stp>EM_S_PROFITNOTICE_FORECASTL</stp>
        <stp>2</stp>
        <stp>300360.SZ</stp>
        <stp>6/30/2016</stp>
        <tr r="G1621" s="5"/>
      </tp>
      <tp>
        <v>75000000</v>
        <stp/>
        <stp>EM_S_PROFITNOTICE_FORECASTT</stp>
        <stp>2</stp>
        <stp>600390.SH</stp>
        <stp>6/30/2016</stp>
        <tr r="F2110" s="5"/>
      </tp>
      <tp t="s">
        <v/>
        <stp/>
        <stp>EM_S_PROFITNOTICE_FORECASTL</stp>
        <stp>2</stp>
        <stp>000050.SZ</stp>
        <stp>6/30/2016</stp>
        <tr r="G46" s="5"/>
      </tp>
      <tp t="s">
        <v/>
        <stp/>
        <stp>EM_S_PROFITNOTICE_FORECASTT</stp>
        <stp>2</stp>
        <stp>600090.SH</stp>
        <stp>6/30/2016</stp>
        <tr r="F1850" s="5"/>
      </tp>
      <tp>
        <v>850000000</v>
        <stp/>
        <stp>EM_S_PROFITNOTICE_FORECASTL</stp>
        <stp>2</stp>
        <stp>000150.SZ</stp>
        <stp>6/30/2016</stp>
        <tr r="G67" s="5"/>
      </tp>
      <tp>
        <v>68000000</v>
        <stp/>
        <stp>EM_S_PROFITNOTICE_FORECASTL</stp>
        <stp>2</stp>
        <stp>300160.SZ</stp>
        <stp>6/30/2016</stp>
        <tr r="G1422" s="5"/>
      </tp>
      <tp t="s">
        <v/>
        <stp/>
        <stp>EM_S_PROFITNOTICE_FORECASTT</stp>
        <stp>2</stp>
        <stp>600190.SH</stp>
        <stp>6/30/2016</stp>
        <tr r="F1938" s="5"/>
      </tp>
      <tp t="s">
        <v/>
        <stp/>
        <stp>EM_S_PROFITNOTICE_FORECASTL</stp>
        <stp>2</stp>
        <stp>000650.SZ</stp>
        <stp>6/30/2016</stp>
        <tr r="G218" s="5"/>
      </tp>
      <tp t="s">
        <v/>
        <stp/>
        <stp>EM_S_PROFITNOTICE_FORECASTT</stp>
        <stp>2</stp>
        <stp>600690.SH</stp>
        <stp>6/30/2016</stp>
        <tr r="F2352" s="5"/>
      </tp>
      <tp>
        <v>523350000</v>
        <stp/>
        <stp>EM_S_PROFITNOTICE_FORECASTL</stp>
        <stp>2</stp>
        <stp>000750.SZ</stp>
        <stp>6/30/2016</stp>
        <tr r="G291" s="5"/>
      </tp>
      <tp t="s">
        <v/>
        <stp/>
        <stp>EM_S_PROFITNOTICE_FORECASTT</stp>
        <stp>2</stp>
        <stp>600790.SH</stp>
        <stp>6/30/2016</stp>
        <tr r="F2445" s="5"/>
      </tp>
      <tp>
        <v>11000000</v>
        <stp/>
        <stp>EM_S_PROFITNOTICE_FORECASTL</stp>
        <stp>2</stp>
        <stp>300460.SZ</stp>
        <stp>6/30/2016</stp>
        <tr r="G1719" s="5"/>
      </tp>
      <tp t="s">
        <v/>
        <stp/>
        <stp>EM_S_PROFITNOTICE_FORECASTT</stp>
        <stp>2</stp>
        <stp>600490.SH</stp>
        <stp>6/30/2016</stp>
        <tr r="F2177" s="5"/>
      </tp>
      <tp t="s">
        <v/>
        <stp/>
        <stp>EM_S_PROFITNOTICE_FORECASTL</stp>
        <stp>2</stp>
        <stp>000550.SZ</stp>
        <stp>6/30/2016</stp>
        <tr r="G147" s="5"/>
      </tp>
      <tp t="s">
        <v/>
        <stp/>
        <stp>EM_S_PROFITNOTICE_FORECASTT</stp>
        <stp>2</stp>
        <stp>600590.SH</stp>
        <stp>6/30/2016</stp>
        <tr r="F2264" s="5"/>
      </tp>
      <tp t="s">
        <v/>
        <stp/>
        <stp>EM_S_PROFITNOTICE_FORECASTL</stp>
        <stp>2</stp>
        <stp>000850.SZ</stp>
        <stp>6/30/2016</stp>
        <tr r="G358" s="5"/>
      </tp>
      <tp t="s">
        <v/>
        <stp/>
        <stp>EM_S_PROFITNOTICE_FORECASTT</stp>
        <stp>2</stp>
        <stp>600890.SH</stp>
        <stp>6/30/2016</stp>
        <tr r="F2537" s="5"/>
      </tp>
      <tp>
        <v>-276000000</v>
        <stp/>
        <stp>EM_S_PROFITNOTICE_FORECASTL</stp>
        <stp>2</stp>
        <stp>000950.SZ</stp>
        <stp>6/30/2016</stp>
        <tr r="G427" s="5"/>
      </tp>
      <tp t="s">
        <v/>
        <stp/>
        <stp>EM_S_PROFITNOTICE_FORECASTT</stp>
        <stp>2</stp>
        <stp>600990.SH</stp>
        <stp>6/30/2016</stp>
        <tr r="F2574" s="5"/>
      </tp>
      <tp>
        <v>241790600</v>
        <stp/>
        <stp>EM_S_PROFITNOTICE_FORECASTL</stp>
        <stp>2</stp>
        <stp>002250.SZ</stp>
        <stp>6/30/2016</stp>
        <tr r="G720" s="5"/>
      </tp>
      <tp>
        <v>16000000</v>
        <stp/>
        <stp>EM_S_PROFITNOTICE_FORECASTL</stp>
        <stp>2</stp>
        <stp>002350.SZ</stp>
        <stp>6/30/2016</stp>
        <tr r="G819" s="5"/>
      </tp>
      <tp>
        <v>295634100</v>
        <stp/>
        <stp>EM_S_PROFITNOTICE_FORECASTL</stp>
        <stp>2</stp>
        <stp>002050.SZ</stp>
        <stp>6/30/2016</stp>
        <tr r="G520" s="5"/>
      </tp>
      <tp>
        <v>27439100</v>
        <stp/>
        <stp>EM_S_PROFITNOTICE_FORECASTL</stp>
        <stp>2</stp>
        <stp>002150.SZ</stp>
        <stp>6/30/2016</stp>
        <tr r="G620" s="5"/>
      </tp>
      <tp>
        <v>89021900</v>
        <stp/>
        <stp>EM_S_PROFITNOTICE_FORECASTL</stp>
        <stp>2</stp>
        <stp>002650.SZ</stp>
        <stp>6/30/2016</stp>
        <tr r="G1118" s="5"/>
      </tp>
      <tp>
        <v>26165700</v>
        <stp/>
        <stp>EM_S_PROFITNOTICE_FORECASTL</stp>
        <stp>2</stp>
        <stp>002750.SZ</stp>
        <stp>6/30/2016</stp>
        <tr r="G1214" s="5"/>
      </tp>
      <tp>
        <v>889820000</v>
        <stp/>
        <stp>EM_S_PROFITNOTICE_FORECASTL</stp>
        <stp>2</stp>
        <stp>002450.SZ</stp>
        <stp>6/30/2016</stp>
        <tr r="G919" s="5"/>
      </tp>
      <tp>
        <v>133143700</v>
        <stp/>
        <stp>EM_S_PROFITNOTICE_FORECASTL</stp>
        <stp>2</stp>
        <stp>002550.SZ</stp>
        <stp>6/30/2016</stp>
        <tr r="G1018" s="5"/>
      </tp>
      <tp>
        <v>13850000</v>
        <stp/>
        <stp>EM_S_PROFITNOTICE_FORECASTL</stp>
        <stp>2</stp>
        <stp>300263.SZ</stp>
        <stp>6/30/2016</stp>
        <tr r="G1524" s="5"/>
      </tp>
      <tp t="s">
        <v/>
        <stp/>
        <stp>EM_S_PROFITNOTICE_FORECASTT</stp>
        <stp>2</stp>
        <stp>600293.SH</stp>
        <stp>6/30/2016</stp>
        <tr r="F2028" s="5"/>
      </tp>
      <tp>
        <v>83170000</v>
        <stp/>
        <stp>EM_S_PROFITNOTICE_FORECASTL</stp>
        <stp>2</stp>
        <stp>300363.SZ</stp>
        <stp>6/30/2016</stp>
        <tr r="G1623" s="5"/>
      </tp>
      <tp>
        <v>76000000</v>
        <stp/>
        <stp>EM_S_PROFITNOTICE_FORECASTT</stp>
        <stp>2</stp>
        <stp>600393.SH</stp>
        <stp>6/30/2016</stp>
        <tr r="F2113" s="5"/>
      </tp>
      <tp>
        <v>53000000</v>
        <stp/>
        <stp>EM_S_PROFITNOTICE_FORECASTL</stp>
        <stp>2</stp>
        <stp>300063.SZ</stp>
        <stp>6/30/2016</stp>
        <tr r="G1325" s="5"/>
      </tp>
      <tp t="s">
        <v/>
        <stp/>
        <stp>EM_S_PROFITNOTICE_FORECASTT</stp>
        <stp>2</stp>
        <stp>600093.SH</stp>
        <stp>6/30/2016</stp>
        <tr r="F1852" s="5"/>
      </tp>
      <tp t="s">
        <v/>
        <stp/>
        <stp>EM_S_PROFITNOTICE_FORECASTL</stp>
        <stp>2</stp>
        <stp>000153.SZ</stp>
        <stp>6/30/2016</stp>
        <tr r="G69" s="5"/>
      </tp>
      <tp>
        <v>32245700</v>
        <stp/>
        <stp>EM_S_PROFITNOTICE_FORECASTL</stp>
        <stp>2</stp>
        <stp>300163.SZ</stp>
        <stp>6/30/2016</stp>
        <tr r="G1425" s="5"/>
      </tp>
      <tp t="s">
        <v/>
        <stp/>
        <stp>EM_S_PROFITNOTICE_FORECASTT</stp>
        <stp>2</stp>
        <stp>600193.SH</stp>
        <stp>6/30/2016</stp>
        <tr r="F1941" s="5"/>
      </tp>
      <tp t="s">
        <v/>
        <stp/>
        <stp>EM_S_PROFITNOTICE_FORECASTT</stp>
        <stp>2</stp>
        <stp>600693.SH</stp>
        <stp>6/30/2016</stp>
        <tr r="F2355" s="5"/>
      </tp>
      <tp>
        <v>4000000</v>
        <stp/>
        <stp>EM_S_PROFITNOTICE_FORECASTL</stp>
        <stp>2</stp>
        <stp>000753.SZ</stp>
        <stp>6/30/2016</stp>
        <tr r="G294" s="5"/>
      </tp>
      <tp t="s">
        <v/>
        <stp/>
        <stp>EM_S_PROFITNOTICE_FORECASTT</stp>
        <stp>2</stp>
        <stp>600793.SH</stp>
        <stp>6/30/2016</stp>
        <tr r="F2448" s="5"/>
      </tp>
      <tp>
        <v>164342100</v>
        <stp/>
        <stp>EM_S_PROFITNOTICE_FORECASTL</stp>
        <stp>2</stp>
        <stp>300463.SZ</stp>
        <stp>6/30/2016</stp>
        <tr r="G1722" s="5"/>
      </tp>
      <tp t="s">
        <v/>
        <stp/>
        <stp>EM_S_PROFITNOTICE_FORECASTT</stp>
        <stp>2</stp>
        <stp>600493.SH</stp>
        <stp>6/30/2016</stp>
        <tr r="F2179" s="5"/>
      </tp>
      <tp>
        <v>15000000</v>
        <stp/>
        <stp>EM_S_PROFITNOTICE_FORECASTL</stp>
        <stp>2</stp>
        <stp>000553.SZ</stp>
        <stp>6/30/2016</stp>
        <tr r="G150" s="5"/>
      </tp>
      <tp t="s">
        <v/>
        <stp/>
        <stp>EM_S_PROFITNOTICE_FORECASTT</stp>
        <stp>2</stp>
        <stp>600593.SH</stp>
        <stp>6/30/2016</stp>
        <tr r="F2266" s="5"/>
      </tp>
      <tp>
        <v>90000000</v>
        <stp/>
        <stp>EM_S_PROFITNOTICE_FORECASTT</stp>
        <stp>2</stp>
        <stp>600893.SH</stp>
        <stp>6/30/2016</stp>
        <tr r="F2540" s="5"/>
      </tp>
      <tp>
        <v>-45000000</v>
        <stp/>
        <stp>EM_S_PROFITNOTICE_FORECASTL</stp>
        <stp>2</stp>
        <stp>000953.SZ</stp>
        <stp>6/30/2016</stp>
        <tr r="G430" s="5"/>
      </tp>
      <tp t="s">
        <v/>
        <stp/>
        <stp>EM_S_PROFITNOTICE_FORECASTT</stp>
        <stp>2</stp>
        <stp>600993.SH</stp>
        <stp>6/30/2016</stp>
        <tr r="F2576" s="5"/>
      </tp>
      <tp t="s">
        <v/>
        <stp/>
        <stp>EM_S_PROFITNOTICE_FORECASTT</stp>
        <stp>2</stp>
        <stp>603993.SH</stp>
        <stp>6/30/2016</stp>
        <tr r="F2876" s="5"/>
      </tp>
      <tp>
        <v>13134800</v>
        <stp/>
        <stp>EM_S_PROFITNOTICE_FORECASTL</stp>
        <stp>2</stp>
        <stp>002253.SZ</stp>
        <stp>6/30/2016</stp>
        <tr r="G723" s="5"/>
      </tp>
      <tp>
        <v>101239500</v>
        <stp/>
        <stp>EM_S_PROFITNOTICE_FORECASTL</stp>
        <stp>2</stp>
        <stp>002353.SZ</stp>
        <stp>6/30/2016</stp>
        <tr r="G822" s="5"/>
      </tp>
      <tp>
        <v>85000000</v>
        <stp/>
        <stp>EM_S_PROFITNOTICE_FORECASTL</stp>
        <stp>2</stp>
        <stp>002053.SZ</stp>
        <stp>6/30/2016</stp>
        <tr r="G523" s="5"/>
      </tp>
      <tp>
        <v>173402200</v>
        <stp/>
        <stp>EM_S_PROFITNOTICE_FORECASTL</stp>
        <stp>2</stp>
        <stp>002153.SZ</stp>
        <stp>6/30/2016</stp>
        <tr r="G623" s="5"/>
      </tp>
      <tp>
        <v>225479400</v>
        <stp/>
        <stp>EM_S_PROFITNOTICE_FORECASTL</stp>
        <stp>2</stp>
        <stp>002653.SZ</stp>
        <stp>6/30/2016</stp>
        <tr r="G1121" s="5"/>
      </tp>
      <tp>
        <v>21000000</v>
        <stp/>
        <stp>EM_S_PROFITNOTICE_FORECASTL</stp>
        <stp>2</stp>
        <stp>002753.SZ</stp>
        <stp>6/30/2016</stp>
        <tr r="G1217" s="5"/>
      </tp>
      <tp>
        <v>13686900</v>
        <stp/>
        <stp>EM_S_PROFITNOTICE_FORECASTL</stp>
        <stp>2</stp>
        <stp>002453.SZ</stp>
        <stp>6/30/2016</stp>
        <tr r="G922" s="5"/>
      </tp>
      <tp>
        <v>33549800</v>
        <stp/>
        <stp>EM_S_PROFITNOTICE_FORECASTL</stp>
        <stp>2</stp>
        <stp>002553.SZ</stp>
        <stp>6/30/2016</stp>
        <tr r="G1021" s="5"/>
      </tp>
      <tp t="s">
        <v/>
        <stp/>
        <stp>EM_S_PROFITNOTICE_FORECASTT</stp>
        <stp>2</stp>
        <stp>601992.SH</stp>
        <stp>6/30/2016</stp>
        <tr r="F2724" s="5"/>
      </tp>
      <tp>
        <v>67024000</v>
        <stp/>
        <stp>EM_S_PROFITNOTICE_FORECASTL</stp>
        <stp>2</stp>
        <stp>300262.SZ</stp>
        <stp>6/30/2016</stp>
        <tr r="G1523" s="5"/>
      </tp>
      <tp t="s">
        <v/>
        <stp/>
        <stp>EM_S_PROFITNOTICE_FORECASTT</stp>
        <stp>2</stp>
        <stp>600292.SH</stp>
        <stp>6/30/2016</stp>
        <tr r="F2027" s="5"/>
      </tp>
      <tp>
        <v>20532100</v>
        <stp/>
        <stp>EM_S_PROFITNOTICE_FORECASTL</stp>
        <stp>2</stp>
        <stp>300362.SZ</stp>
        <stp>6/30/2016</stp>
        <tr r="G1622" s="5"/>
      </tp>
      <tp t="s">
        <v/>
        <stp/>
        <stp>EM_S_PROFITNOTICE_FORECASTT</stp>
        <stp>2</stp>
        <stp>600392.SH</stp>
        <stp>6/30/2016</stp>
        <tr r="F2112" s="5"/>
      </tp>
      <tp>
        <v>25615800</v>
        <stp/>
        <stp>EM_S_PROFITNOTICE_FORECASTL</stp>
        <stp>2</stp>
        <stp>300062.SZ</stp>
        <stp>6/30/2016</stp>
        <tr r="G1324" s="5"/>
      </tp>
      <tp>
        <v>23790500</v>
        <stp/>
        <stp>EM_S_PROFITNOTICE_FORECASTL</stp>
        <stp>2</stp>
        <stp>300162.SZ</stp>
        <stp>6/30/2016</stp>
        <tr r="G1424" s="5"/>
      </tp>
      <tp t="s">
        <v/>
        <stp/>
        <stp>EM_S_PROFITNOTICE_FORECASTT</stp>
        <stp>2</stp>
        <stp>600192.SH</stp>
        <stp>6/30/2016</stp>
        <tr r="F1940" s="5"/>
      </tp>
      <tp>
        <v>20000000</v>
        <stp/>
        <stp>EM_S_PROFITNOTICE_FORECASTL</stp>
        <stp>2</stp>
        <stp>000652.SZ</stp>
        <stp>6/30/2016</stp>
        <tr r="G220" s="5"/>
      </tp>
      <tp t="s">
        <v/>
        <stp/>
        <stp>EM_S_PROFITNOTICE_FORECASTT</stp>
        <stp>2</stp>
        <stp>600692.SH</stp>
        <stp>6/30/2016</stp>
        <tr r="F2354" s="5"/>
      </tp>
      <tp>
        <v>1156700</v>
        <stp/>
        <stp>EM_S_PROFITNOTICE_FORECASTL</stp>
        <stp>2</stp>
        <stp>000752.SZ</stp>
        <stp>6/30/2016</stp>
        <tr r="G293" s="5"/>
      </tp>
      <tp t="s">
        <v/>
        <stp/>
        <stp>EM_S_PROFITNOTICE_FORECASTT</stp>
        <stp>2</stp>
        <stp>600792.SH</stp>
        <stp>6/30/2016</stp>
        <tr r="F2447" s="5"/>
      </tp>
      <tp>
        <v>26260000</v>
        <stp/>
        <stp>EM_S_PROFITNOTICE_FORECASTL</stp>
        <stp>2</stp>
        <stp>300462.SZ</stp>
        <stp>6/30/2016</stp>
        <tr r="G1721" s="5"/>
      </tp>
      <tp t="s">
        <v/>
        <stp/>
        <stp>EM_S_PROFITNOTICE_FORECASTL</stp>
        <stp>2</stp>
        <stp>000552.SZ</stp>
        <stp>6/30/2016</stp>
        <tr r="G149" s="5"/>
      </tp>
      <tp t="s">
        <v/>
        <stp/>
        <stp>EM_S_PROFITNOTICE_FORECASTT</stp>
        <stp>2</stp>
        <stp>600592.SH</stp>
        <stp>6/30/2016</stp>
        <tr r="F2265" s="5"/>
      </tp>
      <tp>
        <v>-177000000</v>
        <stp/>
        <stp>EM_S_PROFITNOTICE_FORECASTL</stp>
        <stp>2</stp>
        <stp>000852.SZ</stp>
        <stp>6/30/2016</stp>
        <tr r="G360" s="5"/>
      </tp>
      <tp>
        <v>35384000</v>
        <stp/>
        <stp>EM_S_PROFITNOTICE_FORECASTT</stp>
        <stp>2</stp>
        <stp>600892.SH</stp>
        <stp>6/30/2016</stp>
        <tr r="F2539" s="5"/>
      </tp>
      <tp>
        <v>50000000</v>
        <stp/>
        <stp>EM_S_PROFITNOTICE_FORECASTL</stp>
        <stp>2</stp>
        <stp>000952.SZ</stp>
        <stp>6/30/2016</stp>
        <tr r="G429" s="5"/>
      </tp>
      <tp t="s">
        <v/>
        <stp/>
        <stp>EM_S_PROFITNOTICE_FORECASTT</stp>
        <stp>2</stp>
        <stp>600992.SH</stp>
        <stp>6/30/2016</stp>
        <tr r="F2575" s="5"/>
      </tp>
      <tp>
        <v>631970000</v>
        <stp/>
        <stp>EM_S_PROFITNOTICE_FORECASTL</stp>
        <stp>2</stp>
        <stp>002252.SZ</stp>
        <stp>6/30/2016</stp>
        <tr r="G722" s="5"/>
      </tp>
      <tp>
        <v>6931300</v>
        <stp/>
        <stp>EM_S_PROFITNOTICE_FORECASTL</stp>
        <stp>2</stp>
        <stp>002352.SZ</stp>
        <stp>6/30/2016</stp>
        <tr r="G821" s="5"/>
      </tp>
      <tp>
        <v>-72500000</v>
        <stp/>
        <stp>EM_S_PROFITNOTICE_FORECASTL</stp>
        <stp>2</stp>
        <stp>002052.SZ</stp>
        <stp>6/30/2016</stp>
        <tr r="G522" s="5"/>
      </tp>
      <tp>
        <v>345136300</v>
        <stp/>
        <stp>EM_S_PROFITNOTICE_FORECASTL</stp>
        <stp>2</stp>
        <stp>002152.SZ</stp>
        <stp>6/30/2016</stp>
        <tr r="G622" s="5"/>
      </tp>
      <tp>
        <v>23979900</v>
        <stp/>
        <stp>EM_S_PROFITNOTICE_FORECASTL</stp>
        <stp>2</stp>
        <stp>002652.SZ</stp>
        <stp>6/30/2016</stp>
        <tr r="G1120" s="5"/>
      </tp>
      <tp>
        <v>72690600</v>
        <stp/>
        <stp>EM_S_PROFITNOTICE_FORECASTL</stp>
        <stp>2</stp>
        <stp>002752.SZ</stp>
        <stp>6/30/2016</stp>
        <tr r="G1216" s="5"/>
      </tp>
      <tp>
        <v>43126300</v>
        <stp/>
        <stp>EM_S_PROFITNOTICE_FORECASTL</stp>
        <stp>2</stp>
        <stp>002452.SZ</stp>
        <stp>6/30/2016</stp>
        <tr r="G921" s="5"/>
      </tp>
      <tp>
        <v>-30000000</v>
        <stp/>
        <stp>EM_S_PROFITNOTICE_FORECASTL</stp>
        <stp>2</stp>
        <stp>002552.SZ</stp>
        <stp>6/30/2016</stp>
        <tr r="G1020" s="5"/>
      </tp>
      <tp>
        <v>67500000</v>
        <stp/>
        <stp>EM_S_PROFITNOTICE_FORECASTL</stp>
        <stp>2</stp>
        <stp>300265.SZ</stp>
        <stp>6/30/2016</stp>
        <tr r="G1526" s="5"/>
      </tp>
      <tp t="s">
        <v/>
        <stp/>
        <stp>EM_S_PROFITNOTICE_FORECASTT</stp>
        <stp>2</stp>
        <stp>600295.SH</stp>
        <stp>6/30/2016</stp>
        <tr r="F2029" s="5"/>
      </tp>
      <tp>
        <v>27449000</v>
        <stp/>
        <stp>EM_S_PROFITNOTICE_FORECASTL</stp>
        <stp>2</stp>
        <stp>300365.SZ</stp>
        <stp>6/30/2016</stp>
        <tr r="G1625" s="5"/>
      </tp>
      <tp t="s">
        <v/>
        <stp/>
        <stp>EM_S_PROFITNOTICE_FORECASTT</stp>
        <stp>2</stp>
        <stp>600395.SH</stp>
        <stp>6/30/2016</stp>
        <tr r="F2114" s="5"/>
      </tp>
      <tp t="s">
        <v/>
        <stp/>
        <stp>EM_S_PROFITNOTICE_FORECASTL</stp>
        <stp>2</stp>
        <stp>000055.SZ</stp>
        <stp>6/30/2016</stp>
        <tr r="G47" s="5"/>
      </tp>
      <tp>
        <v>29089700</v>
        <stp/>
        <stp>EM_S_PROFITNOTICE_FORECASTL</stp>
        <stp>2</stp>
        <stp>300065.SZ</stp>
        <stp>6/30/2016</stp>
        <tr r="G1327" s="5"/>
      </tp>
      <tp t="s">
        <v/>
        <stp/>
        <stp>EM_S_PROFITNOTICE_FORECASTT</stp>
        <stp>2</stp>
        <stp>600095.SH</stp>
        <stp>6/30/2016</stp>
        <tr r="F1854" s="5"/>
      </tp>
      <tp>
        <v>275000000</v>
        <stp/>
        <stp>EM_S_PROFITNOTICE_FORECASTL</stp>
        <stp>2</stp>
        <stp>000155.SZ</stp>
        <stp>6/30/2016</stp>
        <tr r="G70" s="5"/>
      </tp>
      <tp>
        <v>34407100</v>
        <stp/>
        <stp>EM_S_PROFITNOTICE_FORECASTL</stp>
        <stp>2</stp>
        <stp>300165.SZ</stp>
        <stp>6/30/2016</stp>
        <tr r="G1427" s="5"/>
      </tp>
      <tp t="s">
        <v/>
        <stp/>
        <stp>EM_S_PROFITNOTICE_FORECASTT</stp>
        <stp>2</stp>
        <stp>600195.SH</stp>
        <stp>6/30/2016</stp>
        <tr r="F1942" s="5"/>
      </tp>
      <tp>
        <v>-125000000</v>
        <stp/>
        <stp>EM_S_PROFITNOTICE_FORECASTL</stp>
        <stp>2</stp>
        <stp>000655.SZ</stp>
        <stp>6/30/2016</stp>
        <tr r="G221" s="5"/>
      </tp>
      <tp t="s">
        <v/>
        <stp/>
        <stp>EM_S_PROFITNOTICE_FORECASTT</stp>
        <stp>2</stp>
        <stp>600695.SH</stp>
        <stp>6/30/2016</stp>
        <tr r="F2357" s="5"/>
      </tp>
      <tp>
        <v>-230000000</v>
        <stp/>
        <stp>EM_S_PROFITNOTICE_FORECASTL</stp>
        <stp>2</stp>
        <stp>000755.SZ</stp>
        <stp>6/30/2016</stp>
        <tr r="G295" s="5"/>
      </tp>
      <tp t="s">
        <v/>
        <stp/>
        <stp>EM_S_PROFITNOTICE_FORECASTT</stp>
        <stp>2</stp>
        <stp>600795.SH</stp>
        <stp>6/30/2016</stp>
        <tr r="F2450" s="5"/>
      </tp>
      <tp>
        <v>4336900</v>
        <stp/>
        <stp>EM_S_PROFITNOTICE_FORECASTL</stp>
        <stp>2</stp>
        <stp>300465.SZ</stp>
        <stp>6/30/2016</stp>
        <tr r="G1724" s="5"/>
      </tp>
      <tp t="s">
        <v/>
        <stp/>
        <stp>EM_S_PROFITNOTICE_FORECASTT</stp>
        <stp>2</stp>
        <stp>600495.SH</stp>
        <stp>6/30/2016</stp>
        <tr r="F2180" s="5"/>
      </tp>
      <tp t="s">
        <v/>
        <stp/>
        <stp>EM_S_PROFITNOTICE_FORECASTL</stp>
        <stp>2</stp>
        <stp>000555.SZ</stp>
        <stp>6/30/2016</stp>
        <tr r="G152" s="5"/>
      </tp>
      <tp>
        <v>145000000</v>
        <stp/>
        <stp>EM_S_PROFITNOTICE_FORECASTT</stp>
        <stp>2</stp>
        <stp>600595.SH</stp>
        <stp>6/30/2016</stp>
        <tr r="F2268" s="5"/>
      </tp>
      <tp t="s">
        <v/>
        <stp/>
        <stp>EM_S_PROFITNOTICE_FORECASTT</stp>
        <stp>2</stp>
        <stp>600895.SH</stp>
        <stp>6/30/2016</stp>
        <tr r="F2542" s="5"/>
      </tp>
      <tp>
        <v>-12000000</v>
        <stp/>
        <stp>EM_S_PROFITNOTICE_FORECASTL</stp>
        <stp>2</stp>
        <stp>000955.SZ</stp>
        <stp>6/30/2016</stp>
        <tr r="G431" s="5"/>
      </tp>
      <tp t="s">
        <v/>
        <stp/>
        <stp>EM_S_PROFITNOTICE_FORECASTT</stp>
        <stp>2</stp>
        <stp>600995.SH</stp>
        <stp>6/30/2016</stp>
        <tr r="F2577" s="5"/>
      </tp>
      <tp>
        <v>26017600</v>
        <stp/>
        <stp>EM_S_PROFITNOTICE_FORECASTL</stp>
        <stp>2</stp>
        <stp>002255.SZ</stp>
        <stp>6/30/2016</stp>
        <tr r="G725" s="5"/>
      </tp>
      <tp>
        <v>26902800</v>
        <stp/>
        <stp>EM_S_PROFITNOTICE_FORECASTL</stp>
        <stp>2</stp>
        <stp>002355.SZ</stp>
        <stp>6/30/2016</stp>
        <tr r="G824" s="5"/>
      </tp>
      <tp>
        <v>42250000</v>
        <stp/>
        <stp>EM_S_PROFITNOTICE_FORECASTL</stp>
        <stp>2</stp>
        <stp>002055.SZ</stp>
        <stp>6/30/2016</stp>
        <tr r="G525" s="5"/>
      </tp>
      <tp>
        <v>41040000</v>
        <stp/>
        <stp>EM_S_PROFITNOTICE_FORECASTL</stp>
        <stp>2</stp>
        <stp>002155.SZ</stp>
        <stp>6/30/2016</stp>
        <tr r="G625" s="5"/>
      </tp>
      <tp>
        <v>5447200</v>
        <stp/>
        <stp>EM_S_PROFITNOTICE_FORECASTL</stp>
        <stp>2</stp>
        <stp>002655.SZ</stp>
        <stp>6/30/2016</stp>
        <tr r="G1123" s="5"/>
      </tp>
      <tp>
        <v>-5900000</v>
        <stp/>
        <stp>EM_S_PROFITNOTICE_FORECASTL</stp>
        <stp>2</stp>
        <stp>002755.SZ</stp>
        <stp>6/30/2016</stp>
        <tr r="G1218" s="5"/>
      </tp>
      <tp>
        <v>27569800</v>
        <stp/>
        <stp>EM_S_PROFITNOTICE_FORECASTL</stp>
        <stp>2</stp>
        <stp>002455.SZ</stp>
        <stp>6/30/2016</stp>
        <tr r="G924" s="5"/>
      </tp>
      <tp>
        <v>420000000</v>
        <stp/>
        <stp>EM_S_PROFITNOTICE_FORECASTL</stp>
        <stp>2</stp>
        <stp>002555.SZ</stp>
        <stp>6/30/2016</stp>
        <tr r="G1023" s="5"/>
      </tp>
      <tp>
        <v>-3424500</v>
        <stp/>
        <stp>EM_S_PROFITNOTICE_FORECASTL</stp>
        <stp>2</stp>
        <stp>300264.SZ</stp>
        <stp>6/30/2016</stp>
        <tr r="G1525" s="5"/>
      </tp>
      <tp t="s">
        <v/>
        <stp/>
        <stp>EM_S_PROFITNOTICE_FORECASTL</stp>
        <stp>2</stp>
        <stp>300364.SZ</stp>
        <stp>6/30/2016</stp>
        <tr r="G1624" s="5"/>
      </tp>
      <tp>
        <v>76581900</v>
        <stp/>
        <stp>EM_S_PROFITNOTICE_FORECASTL</stp>
        <stp>2</stp>
        <stp>300064.SZ</stp>
        <stp>6/30/2016</stp>
        <tr r="G1326" s="5"/>
      </tp>
      <tp t="s">
        <v/>
        <stp/>
        <stp>EM_S_PROFITNOTICE_FORECASTT</stp>
        <stp>2</stp>
        <stp>600094.SH</stp>
        <stp>6/30/2016</stp>
        <tr r="F1853" s="5"/>
      </tp>
      <tp>
        <v>-15000000</v>
        <stp/>
        <stp>EM_S_PROFITNOTICE_FORECASTL</stp>
        <stp>2</stp>
        <stp>300164.SZ</stp>
        <stp>6/30/2016</stp>
        <tr r="G1426" s="5"/>
      </tp>
      <tp t="s">
        <v/>
        <stp/>
        <stp>EM_S_PROFITNOTICE_FORECASTT</stp>
        <stp>2</stp>
        <stp>600694.SH</stp>
        <stp>6/30/2016</stp>
        <tr r="F2356" s="5"/>
      </tp>
      <tp t="s">
        <v/>
        <stp/>
        <stp>EM_S_PROFITNOTICE_FORECASTT</stp>
        <stp>2</stp>
        <stp>600794.SH</stp>
        <stp>6/30/2016</stp>
        <tr r="F2449" s="5"/>
      </tp>
      <tp>
        <v>16687600</v>
        <stp/>
        <stp>EM_S_PROFITNOTICE_FORECASTL</stp>
        <stp>2</stp>
        <stp>300464.SZ</stp>
        <stp>6/30/2016</stp>
        <tr r="G1723" s="5"/>
      </tp>
      <tp t="s">
        <v/>
        <stp/>
        <stp>EM_S_PROFITNOTICE_FORECASTL</stp>
        <stp>2</stp>
        <stp>000554.SZ</stp>
        <stp>6/30/2016</stp>
        <tr r="G151" s="5"/>
      </tp>
      <tp t="s">
        <v/>
        <stp/>
        <stp>EM_S_PROFITNOTICE_FORECASTT</stp>
        <stp>2</stp>
        <stp>600594.SH</stp>
        <stp>6/30/2016</stp>
        <tr r="F2267" s="5"/>
      </tp>
      <tp t="s">
        <v/>
        <stp/>
        <stp>EM_S_PROFITNOTICE_FORECASTT</stp>
        <stp>2</stp>
        <stp>600894.SH</stp>
        <stp>6/30/2016</stp>
        <tr r="F2541" s="5"/>
      </tp>
      <tp>
        <v>28000000</v>
        <stp/>
        <stp>EM_S_PROFITNOTICE_FORECASTL</stp>
        <stp>2</stp>
        <stp>002254.SZ</stp>
        <stp>6/30/2016</stp>
        <tr r="G724" s="5"/>
      </tp>
      <tp>
        <v>195000000</v>
        <stp/>
        <stp>EM_S_PROFITNOTICE_FORECASTL</stp>
        <stp>2</stp>
        <stp>002354.SZ</stp>
        <stp>6/30/2016</stp>
        <tr r="G823" s="5"/>
      </tp>
      <tp>
        <v>75000000</v>
        <stp/>
        <stp>EM_S_PROFITNOTICE_FORECASTL</stp>
        <stp>2</stp>
        <stp>002054.SZ</stp>
        <stp>6/30/2016</stp>
        <tr r="G524" s="5"/>
      </tp>
      <tp>
        <v>-120000000</v>
        <stp/>
        <stp>EM_S_PROFITNOTICE_FORECASTL</stp>
        <stp>2</stp>
        <stp>002154.SZ</stp>
        <stp>6/30/2016</stp>
        <tr r="G624" s="5"/>
      </tp>
      <tp>
        <v>55983700</v>
        <stp/>
        <stp>EM_S_PROFITNOTICE_FORECASTL</stp>
        <stp>2</stp>
        <stp>002654.SZ</stp>
        <stp>6/30/2016</stp>
        <tr r="G1122" s="5"/>
      </tp>
      <tp>
        <v>99434000</v>
        <stp/>
        <stp>EM_S_PROFITNOTICE_FORECASTL</stp>
        <stp>2</stp>
        <stp>002454.SZ</stp>
        <stp>6/30/2016</stp>
        <tr r="G923" s="5"/>
      </tp>
      <tp>
        <v>69047600</v>
        <stp/>
        <stp>EM_S_PROFITNOTICE_FORECASTL</stp>
        <stp>2</stp>
        <stp>002554.SZ</stp>
        <stp>6/30/2016</stp>
        <tr r="G1022" s="5"/>
      </tp>
      <tp>
        <v>512879000</v>
        <stp/>
        <stp>EM_S_PROFITNOTICE_FORECASTL</stp>
        <stp>2</stp>
        <stp>300267.SZ</stp>
        <stp>6/30/2016</stp>
        <tr r="G1528" s="5"/>
      </tp>
      <tp t="s">
        <v/>
        <stp/>
        <stp>EM_S_PROFITNOTICE_FORECASTT</stp>
        <stp>2</stp>
        <stp>600297.SH</stp>
        <stp>6/30/2016</stp>
        <tr r="F2030" s="5"/>
      </tp>
      <tp>
        <v>60807800</v>
        <stp/>
        <stp>EM_S_PROFITNOTICE_FORECASTL</stp>
        <stp>2</stp>
        <stp>300367.SZ</stp>
        <stp>6/30/2016</stp>
        <tr r="G1627" s="5"/>
      </tp>
      <tp t="s">
        <v/>
        <stp/>
        <stp>EM_S_PROFITNOTICE_FORECASTT</stp>
        <stp>2</stp>
        <stp>600397.SH</stp>
        <stp>6/30/2016</stp>
        <tr r="F2116" s="5"/>
      </tp>
      <tp>
        <v>53920000</v>
        <stp/>
        <stp>EM_S_PROFITNOTICE_FORECASTL</stp>
        <stp>2</stp>
        <stp>300067.SZ</stp>
        <stp>6/30/2016</stp>
        <tr r="G1329" s="5"/>
      </tp>
      <tp t="s">
        <v/>
        <stp/>
        <stp>EM_S_PROFITNOTICE_FORECASTT</stp>
        <stp>2</stp>
        <stp>600097.SH</stp>
        <stp>6/30/2016</stp>
        <tr r="F1856" s="5"/>
      </tp>
      <tp>
        <v>-870000000</v>
        <stp/>
        <stp>EM_S_PROFITNOTICE_FORECASTL</stp>
        <stp>2</stp>
        <stp>000157.SZ</stp>
        <stp>6/30/2016</stp>
        <tr r="G72" s="5"/>
      </tp>
      <tp>
        <v>-16240000</v>
        <stp/>
        <stp>EM_S_PROFITNOTICE_FORECASTL</stp>
        <stp>2</stp>
        <stp>300167.SZ</stp>
        <stp>6/30/2016</stp>
        <tr r="G1429" s="5"/>
      </tp>
      <tp t="s">
        <v/>
        <stp/>
        <stp>EM_S_PROFITNOTICE_FORECASTT</stp>
        <stp>2</stp>
        <stp>600197.SH</stp>
        <stp>6/30/2016</stp>
        <tr r="F1944" s="5"/>
      </tp>
      <tp>
        <v>500000</v>
        <stp/>
        <stp>EM_S_PROFITNOTICE_FORECASTL</stp>
        <stp>2</stp>
        <stp>000657.SZ</stp>
        <stp>6/30/2016</stp>
        <tr r="G223" s="5"/>
      </tp>
      <tp t="s">
        <v/>
        <stp/>
        <stp>EM_S_PROFITNOTICE_FORECASTT</stp>
        <stp>2</stp>
        <stp>600697.SH</stp>
        <stp>6/30/2016</stp>
        <tr r="F2359" s="5"/>
      </tp>
      <tp t="s">
        <v/>
        <stp/>
        <stp>EM_S_PROFITNOTICE_FORECASTL</stp>
        <stp>2</stp>
        <stp>000757.SZ</stp>
        <stp>6/30/2016</stp>
        <tr r="G297" s="5"/>
      </tp>
      <tp t="s">
        <v/>
        <stp/>
        <stp>EM_S_PROFITNOTICE_FORECASTT</stp>
        <stp>2</stp>
        <stp>600797.SH</stp>
        <stp>6/30/2016</stp>
        <tr r="F2452" s="5"/>
      </tp>
      <tp>
        <v>19834900</v>
        <stp/>
        <stp>EM_S_PROFITNOTICE_FORECASTL</stp>
        <stp>2</stp>
        <stp>300467.SZ</stp>
        <stp>6/30/2016</stp>
        <tr r="G1726" s="5"/>
      </tp>
      <tp t="s">
        <v/>
        <stp/>
        <stp>EM_S_PROFITNOTICE_FORECASTT</stp>
        <stp>2</stp>
        <stp>600497.SH</stp>
        <stp>6/30/2016</stp>
        <tr r="F2182" s="5"/>
      </tp>
      <tp>
        <v>-57000000</v>
        <stp/>
        <stp>EM_S_PROFITNOTICE_FORECASTL</stp>
        <stp>2</stp>
        <stp>000557.SZ</stp>
        <stp>6/30/2016</stp>
        <tr r="G153" s="5"/>
      </tp>
      <tp t="s">
        <v/>
        <stp/>
        <stp>EM_S_PROFITNOTICE_FORECASTT</stp>
        <stp>2</stp>
        <stp>600597.SH</stp>
        <stp>6/30/2016</stp>
        <tr r="F2270" s="5"/>
      </tp>
      <tp t="s">
        <v/>
        <stp/>
        <stp>EM_S_PROFITNOTICE_FORECASTT</stp>
        <stp>2</stp>
        <stp>600897.SH</stp>
        <stp>6/30/2016</stp>
        <tr r="F2544" s="5"/>
      </tp>
      <tp>
        <v>290000000</v>
        <stp/>
        <stp>EM_S_PROFITNOTICE_FORECASTL</stp>
        <stp>2</stp>
        <stp>000957.SZ</stp>
        <stp>6/30/2016</stp>
        <tr r="G432" s="5"/>
      </tp>
      <tp t="s">
        <v/>
        <stp/>
        <stp>EM_S_PROFITNOTICE_FORECASTT</stp>
        <stp>2</stp>
        <stp>600997.SH</stp>
        <stp>6/30/2016</stp>
        <tr r="F2578" s="5"/>
      </tp>
      <tp t="s">
        <v/>
        <stp/>
        <stp>EM_S_PROFITNOTICE_FORECASTT</stp>
        <stp>2</stp>
        <stp>603997.SH</stp>
        <stp>6/30/2016</stp>
        <tr r="F2878" s="5"/>
      </tp>
      <tp>
        <v>61049600</v>
        <stp/>
        <stp>EM_S_PROFITNOTICE_FORECASTL</stp>
        <stp>2</stp>
        <stp>002357.SZ</stp>
        <stp>6/30/2016</stp>
        <tr r="G826" s="5"/>
      </tp>
      <tp>
        <v>3207600</v>
        <stp/>
        <stp>EM_S_PROFITNOTICE_FORECASTL</stp>
        <stp>2</stp>
        <stp>002057.SZ</stp>
        <stp>6/30/2016</stp>
        <tr r="G527" s="5"/>
      </tp>
      <tp>
        <v>600000000</v>
        <stp/>
        <stp>EM_S_PROFITNOTICE_FORECASTL</stp>
        <stp>2</stp>
        <stp>002157.SZ</stp>
        <stp>6/30/2016</stp>
        <tr r="G627" s="5"/>
      </tp>
      <tp>
        <v>83967600</v>
        <stp/>
        <stp>EM_S_PROFITNOTICE_FORECASTL</stp>
        <stp>2</stp>
        <stp>002657.SZ</stp>
        <stp>6/30/2016</stp>
        <tr r="G1125" s="5"/>
      </tp>
      <tp>
        <v>23998600</v>
        <stp/>
        <stp>EM_S_PROFITNOTICE_FORECASTL</stp>
        <stp>2</stp>
        <stp>002757.SZ</stp>
        <stp>6/30/2016</stp>
        <tr r="G1220" s="5"/>
      </tp>
      <tp>
        <v>323600</v>
        <stp/>
        <stp>EM_S_PROFITNOTICE_FORECASTL</stp>
        <stp>2</stp>
        <stp>002457.SZ</stp>
        <stp>6/30/2016</stp>
        <tr r="G926" s="5"/>
      </tp>
      <tp>
        <v>158550200</v>
        <stp/>
        <stp>EM_S_PROFITNOTICE_FORECASTL</stp>
        <stp>2</stp>
        <stp>002557.SZ</stp>
        <stp>6/30/2016</stp>
        <tr r="G1025" s="5"/>
      </tp>
      <tp t="s">
        <v/>
        <stp/>
        <stp>EM_S_PROFITNOTICE_FORECASTT</stp>
        <stp>2</stp>
        <stp>601996.SH</stp>
        <stp>6/30/2016</stp>
        <tr r="F2725" s="5"/>
      </tp>
      <tp>
        <v>116505500</v>
        <stp/>
        <stp>EM_S_PROFITNOTICE_FORECASTL</stp>
        <stp>2</stp>
        <stp>300266.SZ</stp>
        <stp>6/30/2016</stp>
        <tr r="G1527" s="5"/>
      </tp>
      <tp>
        <v>4573700</v>
        <stp/>
        <stp>EM_S_PROFITNOTICE_FORECASTL</stp>
        <stp>2</stp>
        <stp>300366.SZ</stp>
        <stp>6/30/2016</stp>
        <tr r="G1626" s="5"/>
      </tp>
      <tp t="s">
        <v/>
        <stp/>
        <stp>EM_S_PROFITNOTICE_FORECASTT</stp>
        <stp>2</stp>
        <stp>600396.SH</stp>
        <stp>6/30/2016</stp>
        <tr r="F2115" s="5"/>
      </tp>
      <tp>
        <v>50000000</v>
        <stp/>
        <stp>EM_S_PROFITNOTICE_FORECASTL</stp>
        <stp>2</stp>
        <stp>000056.SZ</stp>
        <stp>6/30/2016</stp>
        <tr r="G48" s="5"/>
      </tp>
      <tp>
        <v>68600000</v>
        <stp/>
        <stp>EM_S_PROFITNOTICE_FORECASTL</stp>
        <stp>2</stp>
        <stp>300066.SZ</stp>
        <stp>6/30/2016</stp>
        <tr r="G1328" s="5"/>
      </tp>
      <tp>
        <v>-900000000</v>
        <stp/>
        <stp>EM_S_PROFITNOTICE_FORECASTT</stp>
        <stp>2</stp>
        <stp>600096.SH</stp>
        <stp>6/30/2016</stp>
        <tr r="F1855" s="5"/>
      </tp>
      <tp t="s">
        <v/>
        <stp/>
        <stp>EM_S_PROFITNOTICE_FORECASTL</stp>
        <stp>2</stp>
        <stp>000156.SZ</stp>
        <stp>6/30/2016</stp>
        <tr r="G71" s="5"/>
      </tp>
      <tp>
        <v>66025700</v>
        <stp/>
        <stp>EM_S_PROFITNOTICE_FORECASTL</stp>
        <stp>2</stp>
        <stp>300166.SZ</stp>
        <stp>6/30/2016</stp>
        <tr r="G1428" s="5"/>
      </tp>
      <tp t="s">
        <v/>
        <stp/>
        <stp>EM_S_PROFITNOTICE_FORECASTT</stp>
        <stp>2</stp>
        <stp>600196.SH</stp>
        <stp>6/30/2016</stp>
        <tr r="F1943" s="5"/>
      </tp>
      <tp t="s">
        <v/>
        <stp/>
        <stp>EM_S_PROFITNOTICE_FORECASTL</stp>
        <stp>2</stp>
        <stp>000656.SZ</stp>
        <stp>6/30/2016</stp>
        <tr r="G222" s="5"/>
      </tp>
      <tp t="s">
        <v/>
        <stp/>
        <stp>EM_S_PROFITNOTICE_FORECASTT</stp>
        <stp>2</stp>
        <stp>600696.SH</stp>
        <stp>6/30/2016</stp>
        <tr r="F2358" s="5"/>
      </tp>
      <tp>
        <v>41375400</v>
        <stp/>
        <stp>EM_S_PROFITNOTICE_FORECASTL</stp>
        <stp>2</stp>
        <stp>000756.SZ</stp>
        <stp>6/30/2016</stp>
        <tr r="G296" s="5"/>
      </tp>
      <tp t="s">
        <v/>
        <stp/>
        <stp>EM_S_PROFITNOTICE_FORECASTT</stp>
        <stp>2</stp>
        <stp>600796.SH</stp>
        <stp>6/30/2016</stp>
        <tr r="F2451" s="5"/>
      </tp>
      <tp>
        <v>6793000</v>
        <stp/>
        <stp>EM_S_PROFITNOTICE_FORECASTL</stp>
        <stp>2</stp>
        <stp>300466.SZ</stp>
        <stp>6/30/2016</stp>
        <tr r="G1725" s="5"/>
      </tp>
      <tp t="s">
        <v/>
        <stp/>
        <stp>EM_S_PROFITNOTICE_FORECASTT</stp>
        <stp>2</stp>
        <stp>600496.SH</stp>
        <stp>6/30/2016</stp>
        <tr r="F2181" s="5"/>
      </tp>
      <tp>
        <v>-16000000</v>
        <stp/>
        <stp>EM_S_PROFITNOTICE_FORECASTT</stp>
        <stp>2</stp>
        <stp>600596.SH</stp>
        <stp>6/30/2016</stp>
        <tr r="F2269" s="5"/>
      </tp>
      <tp>
        <v>50000000</v>
        <stp/>
        <stp>EM_S_PROFITNOTICE_FORECASTL</stp>
        <stp>2</stp>
        <stp>000856.SZ</stp>
        <stp>6/30/2016</stp>
        <tr r="G361" s="5"/>
      </tp>
      <tp>
        <v>-715680000</v>
        <stp/>
        <stp>EM_S_PROFITNOTICE_FORECASTT</stp>
        <stp>2</stp>
        <stp>600896.SH</stp>
        <stp>6/30/2016</stp>
        <tr r="F2543" s="5"/>
      </tp>
      <tp t="s">
        <v/>
        <stp/>
        <stp>EM_S_PROFITNOTICE_FORECASTT</stp>
        <stp>2</stp>
        <stp>603696.SH</stp>
        <stp>6/30/2016</stp>
        <tr r="F2831" s="5"/>
      </tp>
      <tp t="s">
        <v/>
        <stp/>
        <stp>EM_S_PROFITNOTICE_FORECASTT</stp>
        <stp>2</stp>
        <stp>603996.SH</stp>
        <stp>6/30/2016</stp>
        <tr r="F2877" s="5"/>
      </tp>
      <tp>
        <v>66611200</v>
        <stp/>
        <stp>EM_S_PROFITNOTICE_FORECASTL</stp>
        <stp>2</stp>
        <stp>002256.SZ</stp>
        <stp>6/30/2016</stp>
        <tr r="G726" s="5"/>
      </tp>
      <tp>
        <v>92000000</v>
        <stp/>
        <stp>EM_S_PROFITNOTICE_FORECASTL</stp>
        <stp>2</stp>
        <stp>002356.SZ</stp>
        <stp>6/30/2016</stp>
        <tr r="G825" s="5"/>
      </tp>
      <tp>
        <v>163098400</v>
        <stp/>
        <stp>EM_S_PROFITNOTICE_FORECASTL</stp>
        <stp>2</stp>
        <stp>002056.SZ</stp>
        <stp>6/30/2016</stp>
        <tr r="G526" s="5"/>
      </tp>
      <tp>
        <v>84125200</v>
        <stp/>
        <stp>EM_S_PROFITNOTICE_FORECASTL</stp>
        <stp>2</stp>
        <stp>002156.SZ</stp>
        <stp>6/30/2016</stp>
        <tr r="G626" s="5"/>
      </tp>
      <tp>
        <v>-25000000</v>
        <stp/>
        <stp>EM_S_PROFITNOTICE_FORECASTL</stp>
        <stp>2</stp>
        <stp>002656.SZ</stp>
        <stp>6/30/2016</stp>
        <tr r="G1124" s="5"/>
      </tp>
      <tp>
        <v>109947100</v>
        <stp/>
        <stp>EM_S_PROFITNOTICE_FORECASTL</stp>
        <stp>2</stp>
        <stp>002756.SZ</stp>
        <stp>6/30/2016</stp>
        <tr r="G1219" s="5"/>
      </tp>
      <tp>
        <v>310670000</v>
        <stp/>
        <stp>EM_S_PROFITNOTICE_FORECASTL</stp>
        <stp>2</stp>
        <stp>002456.SZ</stp>
        <stp>6/30/2016</stp>
        <tr r="G925" s="5"/>
      </tp>
      <tp>
        <v>72641800</v>
        <stp/>
        <stp>EM_S_PROFITNOTICE_FORECASTL</stp>
        <stp>2</stp>
        <stp>002556.SZ</stp>
        <stp>6/30/2016</stp>
        <tr r="G1024" s="5"/>
      </tp>
      <tp>
        <v>131177100</v>
        <stp/>
        <stp>EM_S_PROFITNOTICE_FORECASTL</stp>
        <stp>2</stp>
        <stp>300219.SZ</stp>
        <stp>6/30/2016</stp>
        <tr r="G1480" s="5"/>
      </tp>
      <tp>
        <v>43259600</v>
        <stp/>
        <stp>EM_S_PROFITNOTICE_FORECASTL</stp>
        <stp>2</stp>
        <stp>300319.SZ</stp>
        <stp>6/30/2016</stp>
        <tr r="G1580" s="5"/>
      </tp>
      <tp>
        <v>85000000</v>
        <stp/>
        <stp>EM_S_PROFITNOTICE_FORECASTL</stp>
        <stp>2</stp>
        <stp>000029.SZ</stp>
        <stp>6/30/2016</stp>
        <tr r="G28" s="5"/>
      </tp>
      <tp>
        <v>33170000</v>
        <stp/>
        <stp>EM_S_PROFITNOTICE_FORECASTL</stp>
        <stp>2</stp>
        <stp>300019.SZ</stp>
        <stp>6/30/2016</stp>
        <tr r="G1282" s="5"/>
      </tp>
      <tp>
        <v>50120000</v>
        <stp/>
        <stp>EM_S_PROFITNOTICE_FORECASTL</stp>
        <stp>2</stp>
        <stp>300119.SZ</stp>
        <stp>6/30/2016</stp>
        <tr r="G1381" s="5"/>
      </tp>
      <tp>
        <v>-1000000000</v>
        <stp/>
        <stp>EM_S_PROFITNOTICE_FORECASTL</stp>
        <stp>2</stp>
        <stp>000629.SZ</stp>
        <stp>6/30/2016</stp>
        <tr r="G208" s="5"/>
      </tp>
      <tp t="s">
        <v/>
        <stp/>
        <stp>EM_S_PROFITNOTICE_FORECASTL</stp>
        <stp>2</stp>
        <stp>000729.SZ</stp>
        <stp>6/30/2016</stp>
        <tr r="G281" s="5"/>
      </tp>
      <tp>
        <v>493850000</v>
        <stp/>
        <stp>EM_S_PROFITNOTICE_FORECASTL</stp>
        <stp>2</stp>
        <stp>000429.SZ</stp>
        <stp>6/30/2016</stp>
        <tr r="G102" s="5"/>
      </tp>
      <tp>
        <v>25000000</v>
        <stp/>
        <stp>EM_S_PROFITNOTICE_FORECASTL</stp>
        <stp>2</stp>
        <stp>300419.SZ</stp>
        <stp>6/30/2016</stp>
        <tr r="G1679" s="5"/>
      </tp>
      <tp t="s">
        <v/>
        <stp/>
        <stp>EM_S_PROFITNOTICE_FORECASTL</stp>
        <stp>2</stp>
        <stp>000529.SZ</stp>
        <stp>6/30/2016</stp>
        <tr r="G129" s="5"/>
      </tp>
      <tp>
        <v>55445000</v>
        <stp/>
        <stp>EM_S_PROFITNOTICE_FORECASTL</stp>
        <stp>2</stp>
        <stp>300519.SZ</stp>
        <stp>6/30/2016</stp>
        <tr r="G1776" s="5"/>
      </tp>
      <tp>
        <v>-45000000</v>
        <stp/>
        <stp>EM_S_PROFITNOTICE_FORECASTL</stp>
        <stp>2</stp>
        <stp>000829.SZ</stp>
        <stp>6/30/2016</stp>
        <tr r="G348" s="5"/>
      </tp>
      <tp>
        <v>-34000000</v>
        <stp/>
        <stp>EM_S_PROFITNOTICE_FORECASTL</stp>
        <stp>2</stp>
        <stp>000929.SZ</stp>
        <stp>6/30/2016</stp>
        <tr r="G415" s="5"/>
      </tp>
      <tp>
        <v>-22050900</v>
        <stp/>
        <stp>EM_S_PROFITNOTICE_FORECASTL</stp>
        <stp>2</stp>
        <stp>002229.SZ</stp>
        <stp>6/30/2016</stp>
        <tr r="G699" s="5"/>
      </tp>
      <tp>
        <v>84922100</v>
        <stp/>
        <stp>EM_S_PROFITNOTICE_FORECASTL</stp>
        <stp>2</stp>
        <stp>002329.SZ</stp>
        <stp>6/30/2016</stp>
        <tr r="G798" s="5"/>
      </tp>
      <tp>
        <v>89200900</v>
        <stp/>
        <stp>EM_S_PROFITNOTICE_FORECASTL</stp>
        <stp>2</stp>
        <stp>002029.SZ</stp>
        <stp>6/30/2016</stp>
        <tr r="G499" s="5"/>
      </tp>
      <tp>
        <v>240000000</v>
        <stp/>
        <stp>EM_S_PROFITNOTICE_FORECASTL</stp>
        <stp>2</stp>
        <stp>002129.SZ</stp>
        <stp>6/30/2016</stp>
        <tr r="G599" s="5"/>
      </tp>
      <tp>
        <v>-35000000</v>
        <stp/>
        <stp>EM_S_PROFITNOTICE_FORECASTL</stp>
        <stp>2</stp>
        <stp>002629.SZ</stp>
        <stp>6/30/2016</stp>
        <tr r="G1097" s="5"/>
      </tp>
      <tp>
        <v>6294700</v>
        <stp/>
        <stp>EM_S_PROFITNOTICE_FORECASTL</stp>
        <stp>2</stp>
        <stp>002729.SZ</stp>
        <stp>6/30/2016</stp>
        <tr r="G1194" s="5"/>
      </tp>
      <tp>
        <v>215620800</v>
        <stp/>
        <stp>EM_S_PROFITNOTICE_FORECASTL</stp>
        <stp>2</stp>
        <stp>002429.SZ</stp>
        <stp>6/30/2016</stp>
        <tr r="G898" s="5"/>
      </tp>
      <tp>
        <v>-21000000</v>
        <stp/>
        <stp>EM_S_PROFITNOTICE_FORECASTL</stp>
        <stp>2</stp>
        <stp>002529.SZ</stp>
        <stp>6/30/2016</stp>
        <tr r="G997" s="5"/>
      </tp>
      <tp>
        <v>26087000</v>
        <stp/>
        <stp>EM_S_PROFITNOTICE_FORECASTL</stp>
        <stp>2</stp>
        <stp>300218.SZ</stp>
        <stp>6/30/2016</stp>
        <tr r="G1479" s="5"/>
      </tp>
      <tp>
        <v>11006400</v>
        <stp/>
        <stp>EM_S_PROFITNOTICE_FORECASTL</stp>
        <stp>2</stp>
        <stp>300318.SZ</stp>
        <stp>6/30/2016</stp>
        <tr r="G1579" s="5"/>
      </tp>
      <tp t="s">
        <v/>
        <stp/>
        <stp>EM_S_PROFITNOTICE_FORECASTL</stp>
        <stp>2</stp>
        <stp>000028.SZ</stp>
        <stp>6/30/2016</stp>
        <tr r="G27" s="5"/>
      </tp>
      <tp>
        <v>30131900</v>
        <stp/>
        <stp>EM_S_PROFITNOTICE_FORECASTL</stp>
        <stp>2</stp>
        <stp>300018.SZ</stp>
        <stp>6/30/2016</stp>
        <tr r="G1281" s="5"/>
      </tp>
      <tp>
        <v>460000000</v>
        <stp/>
        <stp>EM_S_PROFITNOTICE_FORECASTL</stp>
        <stp>2</stp>
        <stp>300118.SZ</stp>
        <stp>6/30/2016</stp>
        <tr r="G1380" s="5"/>
      </tp>
      <tp>
        <v>4000000</v>
        <stp/>
        <stp>EM_S_PROFITNOTICE_FORECASTL</stp>
        <stp>2</stp>
        <stp>000628.SZ</stp>
        <stp>6/30/2016</stp>
        <tr r="G207" s="5"/>
      </tp>
      <tp t="s">
        <v/>
        <stp/>
        <stp>EM_S_PROFITNOTICE_FORECASTL</stp>
        <stp>2</stp>
        <stp>000728.SZ</stp>
        <stp>6/30/2016</stp>
        <tr r="G280" s="5"/>
      </tp>
      <tp>
        <v>-92000000</v>
        <stp/>
        <stp>EM_S_PROFITNOTICE_FORECASTL</stp>
        <stp>2</stp>
        <stp>000428.SZ</stp>
        <stp>6/30/2016</stp>
        <tr r="G101" s="5"/>
      </tp>
      <tp>
        <v>243531400</v>
        <stp/>
        <stp>EM_S_PROFITNOTICE_FORECASTL</stp>
        <stp>2</stp>
        <stp>300418.SZ</stp>
        <stp>6/30/2016</stp>
        <tr r="G1678" s="5"/>
      </tp>
      <tp>
        <v>10000000</v>
        <stp/>
        <stp>EM_S_PROFITNOTICE_FORECASTL</stp>
        <stp>2</stp>
        <stp>000528.SZ</stp>
        <stp>6/30/2016</stp>
        <tr r="G128" s="5"/>
      </tp>
      <tp>
        <v>47000000</v>
        <stp/>
        <stp>EM_S_PROFITNOTICE_FORECASTL</stp>
        <stp>2</stp>
        <stp>300518.SZ</stp>
        <stp>6/30/2016</stp>
        <tr r="G1775" s="5"/>
      </tp>
      <tp t="s">
        <v/>
        <stp/>
        <stp>EM_S_PROFITNOTICE_FORECASTL</stp>
        <stp>2</stp>
        <stp>000828.SZ</stp>
        <stp>6/30/2016</stp>
        <tr r="G347" s="5"/>
      </tp>
      <tp>
        <v>180000000</v>
        <stp/>
        <stp>EM_S_PROFITNOTICE_FORECASTL</stp>
        <stp>2</stp>
        <stp>000928.SZ</stp>
        <stp>6/30/2016</stp>
        <tr r="G414" s="5"/>
      </tp>
      <tp>
        <v>49587200</v>
        <stp/>
        <stp>EM_S_PROFITNOTICE_FORECASTL</stp>
        <stp>2</stp>
        <stp>002228.SZ</stp>
        <stp>6/30/2016</stp>
        <tr r="G698" s="5"/>
      </tp>
      <tp>
        <v>37926600</v>
        <stp/>
        <stp>EM_S_PROFITNOTICE_FORECASTL</stp>
        <stp>2</stp>
        <stp>002328.SZ</stp>
        <stp>6/30/2016</stp>
        <tr r="G797" s="5"/>
      </tp>
      <tp>
        <v>140970000</v>
        <stp/>
        <stp>EM_S_PROFITNOTICE_FORECASTL</stp>
        <stp>2</stp>
        <stp>002028.SZ</stp>
        <stp>6/30/2016</stp>
        <tr r="G498" s="5"/>
      </tp>
      <tp>
        <v>335389600</v>
        <stp/>
        <stp>EM_S_PROFITNOTICE_FORECASTL</stp>
        <stp>2</stp>
        <stp>002128.SZ</stp>
        <stp>6/30/2016</stp>
        <tr r="G598" s="5"/>
      </tp>
      <tp>
        <v>12251400</v>
        <stp/>
        <stp>EM_S_PROFITNOTICE_FORECASTL</stp>
        <stp>2</stp>
        <stp>002628.SZ</stp>
        <stp>6/30/2016</stp>
        <tr r="G1096" s="5"/>
      </tp>
      <tp>
        <v>30556400</v>
        <stp/>
        <stp>EM_S_PROFITNOTICE_FORECASTL</stp>
        <stp>2</stp>
        <stp>002728.SZ</stp>
        <stp>6/30/2016</stp>
        <tr r="G1193" s="5"/>
      </tp>
      <tp>
        <v>-38000000</v>
        <stp/>
        <stp>EM_S_PROFITNOTICE_FORECASTL</stp>
        <stp>2</stp>
        <stp>002428.SZ</stp>
        <stp>6/30/2016</stp>
        <tr r="G897" s="5"/>
      </tp>
      <tp>
        <v>-50000000</v>
        <stp/>
        <stp>EM_S_PROFITNOTICE_FORECASTL</stp>
        <stp>2</stp>
        <stp>002528.SZ</stp>
        <stp>6/30/2016</stp>
        <tr r="G996" s="5"/>
      </tp>
      <tp>
        <v>6500000</v>
        <stp/>
        <stp>EM_S_PROFITNOTICE_FORECASTL</stp>
        <stp>2</stp>
        <stp>300211.SZ</stp>
        <stp>6/30/2016</stp>
        <tr r="G1472" s="5"/>
      </tp>
      <tp>
        <v>46883600</v>
        <stp/>
        <stp>EM_S_PROFITNOTICE_FORECASTL</stp>
        <stp>2</stp>
        <stp>300311.SZ</stp>
        <stp>6/30/2016</stp>
        <tr r="G1572" s="5"/>
      </tp>
      <tp>
        <v>203340000</v>
        <stp/>
        <stp>EM_S_PROFITNOTICE_FORECASTL</stp>
        <stp>2</stp>
        <stp>000021.SZ</stp>
        <stp>6/30/2016</stp>
        <tr r="G21" s="5"/>
      </tp>
      <tp>
        <v>-17000000</v>
        <stp/>
        <stp>EM_S_PROFITNOTICE_FORECASTL</stp>
        <stp>2</stp>
        <stp>300011.SZ</stp>
        <stp>6/30/2016</stp>
        <tr r="G1274" s="5"/>
      </tp>
      <tp>
        <v>45500000</v>
        <stp/>
        <stp>EM_S_PROFITNOTICE_FORECASTL</stp>
        <stp>2</stp>
        <stp>300111.SZ</stp>
        <stp>6/30/2016</stp>
        <tr r="G1373" s="5"/>
      </tp>
      <tp>
        <v>20500000</v>
        <stp/>
        <stp>EM_S_PROFITNOTICE_FORECASTL</stp>
        <stp>2</stp>
        <stp>000721.SZ</stp>
        <stp>6/30/2016</stp>
        <tr r="G274" s="5"/>
      </tp>
      <tp t="s">
        <v/>
        <stp/>
        <stp>EM_S_PROFITNOTICE_FORECASTL</stp>
        <stp>2</stp>
        <stp>000421.SZ</stp>
        <stp>6/30/2016</stp>
        <tr r="G96" s="5"/>
      </tp>
      <tp>
        <v>19720600</v>
        <stp/>
        <stp>EM_S_PROFITNOTICE_FORECASTL</stp>
        <stp>2</stp>
        <stp>300411.SZ</stp>
        <stp>6/30/2016</stp>
        <tr r="G1671" s="5"/>
      </tp>
      <tp t="s">
        <v/>
        <stp/>
        <stp>EM_S_PROFITNOTICE_FORECASTL</stp>
        <stp>2</stp>
        <stp>000521.SZ</stp>
        <stp>6/30/2016</stp>
        <tr r="G123" s="5"/>
      </tp>
      <tp>
        <v>10000000</v>
        <stp/>
        <stp>EM_S_PROFITNOTICE_FORECASTL</stp>
        <stp>2</stp>
        <stp>300511.SZ</stp>
        <stp>6/30/2016</stp>
        <tr r="G1769" s="5"/>
      </tp>
      <tp t="s">
        <v/>
        <stp/>
        <stp>EM_S_PROFITNOTICE_FORECASTL</stp>
        <stp>2</stp>
        <stp>000821.SZ</stp>
        <stp>6/30/2016</stp>
        <tr r="G342" s="5"/>
      </tp>
      <tp t="s">
        <v/>
        <stp/>
        <stp>EM_S_PROFITNOTICE_FORECASTL</stp>
        <stp>2</stp>
        <stp>000921.SZ</stp>
        <stp>6/30/2016</stp>
        <tr r="G408" s="5"/>
      </tp>
      <tp>
        <v>159394400</v>
        <stp/>
        <stp>EM_S_PROFITNOTICE_FORECASTL</stp>
        <stp>2</stp>
        <stp>002221.SZ</stp>
        <stp>6/30/2016</stp>
        <tr r="G691" s="5"/>
      </tp>
      <tp>
        <v>60000000</v>
        <stp/>
        <stp>EM_S_PROFITNOTICE_FORECASTL</stp>
        <stp>2</stp>
        <stp>002321.SZ</stp>
        <stp>6/30/2016</stp>
        <tr r="G790" s="5"/>
      </tp>
      <tp>
        <v>-58000000</v>
        <stp/>
        <stp>EM_S_PROFITNOTICE_FORECASTL</stp>
        <stp>2</stp>
        <stp>002021.SZ</stp>
        <stp>6/30/2016</stp>
        <tr r="G491" s="5"/>
      </tp>
      <tp>
        <v>68310300</v>
        <stp/>
        <stp>EM_S_PROFITNOTICE_FORECASTL</stp>
        <stp>2</stp>
        <stp>002121.SZ</stp>
        <stp>6/30/2016</stp>
        <tr r="G591" s="5"/>
      </tp>
      <tp>
        <v>8600500</v>
        <stp/>
        <stp>EM_S_PROFITNOTICE_FORECASTL</stp>
        <stp>2</stp>
        <stp>002621.SZ</stp>
        <stp>6/30/2016</stp>
        <tr r="G1089" s="5"/>
      </tp>
      <tp>
        <v>45000000</v>
        <stp/>
        <stp>EM_S_PROFITNOTICE_FORECASTL</stp>
        <stp>2</stp>
        <stp>002721.SZ</stp>
        <stp>6/30/2016</stp>
        <tr r="G1186" s="5"/>
      </tp>
      <tp>
        <v>61592300</v>
        <stp/>
        <stp>EM_S_PROFITNOTICE_FORECASTL</stp>
        <stp>2</stp>
        <stp>002421.SZ</stp>
        <stp>6/30/2016</stp>
        <tr r="G890" s="5"/>
      </tp>
      <tp>
        <v>26011300</v>
        <stp/>
        <stp>EM_S_PROFITNOTICE_FORECASTL</stp>
        <stp>2</stp>
        <stp>002521.SZ</stp>
        <stp>6/30/2016</stp>
        <tr r="G990" s="5"/>
      </tp>
      <tp>
        <v>29408600</v>
        <stp/>
        <stp>EM_S_PROFITNOTICE_FORECASTL</stp>
        <stp>2</stp>
        <stp>300210.SZ</stp>
        <stp>6/30/2016</stp>
        <tr r="G1471" s="5"/>
      </tp>
      <tp>
        <v>80000000</v>
        <stp/>
        <stp>EM_S_PROFITNOTICE_FORECASTL</stp>
        <stp>2</stp>
        <stp>300310.SZ</stp>
        <stp>6/30/2016</stp>
        <tr r="G1571" s="5"/>
      </tp>
      <tp>
        <v>6000000</v>
        <stp/>
        <stp>EM_S_PROFITNOTICE_FORECASTL</stp>
        <stp>2</stp>
        <stp>000020.SZ</stp>
        <stp>6/30/2016</stp>
        <tr r="G20" s="5"/>
      </tp>
      <tp>
        <v>27000000</v>
        <stp/>
        <stp>EM_S_PROFITNOTICE_FORECASTL</stp>
        <stp>2</stp>
        <stp>300010.SZ</stp>
        <stp>6/30/2016</stp>
        <tr r="G1273" s="5"/>
      </tp>
      <tp t="s">
        <v/>
        <stp/>
        <stp>EM_S_PROFITNOTICE_FORECASTL</stp>
        <stp>2</stp>
        <stp>300110.SZ</stp>
        <stp>6/30/2016</stp>
        <tr r="G1372" s="5"/>
      </tp>
      <tp t="s">
        <v/>
        <stp/>
        <stp>EM_S_PROFITNOTICE_FORECASTL</stp>
        <stp>2</stp>
        <stp>000620.SZ</stp>
        <stp>6/30/2016</stp>
        <tr r="G201" s="5"/>
      </tp>
      <tp>
        <v>-22000000</v>
        <stp/>
        <stp>EM_S_PROFITNOTICE_FORECASTL</stp>
        <stp>2</stp>
        <stp>000720.SZ</stp>
        <stp>6/30/2016</stp>
        <tr r="G273" s="5"/>
      </tp>
      <tp>
        <v>7000000</v>
        <stp/>
        <stp>EM_S_PROFITNOTICE_FORECASTL</stp>
        <stp>2</stp>
        <stp>000420.SZ</stp>
        <stp>6/30/2016</stp>
        <tr r="G95" s="5"/>
      </tp>
      <tp>
        <v>19005300</v>
        <stp/>
        <stp>EM_S_PROFITNOTICE_FORECASTL</stp>
        <stp>2</stp>
        <stp>300410.SZ</stp>
        <stp>6/30/2016</stp>
        <tr r="G1670" s="5"/>
      </tp>
      <tp>
        <v>-20000000</v>
        <stp/>
        <stp>EM_S_PROFITNOTICE_FORECASTL</stp>
        <stp>2</stp>
        <stp>000520.SZ</stp>
        <stp>6/30/2016</stp>
        <tr r="G122" s="5"/>
      </tp>
      <tp>
        <v>16571700</v>
        <stp/>
        <stp>EM_S_PROFITNOTICE_FORECASTL</stp>
        <stp>2</stp>
        <stp>300510.SZ</stp>
        <stp>6/30/2016</stp>
        <tr r="G1768" s="5"/>
      </tp>
      <tp>
        <v>-44000000</v>
        <stp/>
        <stp>EM_S_PROFITNOTICE_FORECASTL</stp>
        <stp>2</stp>
        <stp>000820.SZ</stp>
        <stp>6/30/2016</stp>
        <tr r="G341" s="5"/>
      </tp>
      <tp t="s">
        <v/>
        <stp/>
        <stp>EM_S_PROFITNOTICE_FORECASTL</stp>
        <stp>2</stp>
        <stp>000920.SZ</stp>
        <stp>6/30/2016</stp>
        <tr r="G407" s="5"/>
      </tp>
      <tp>
        <v>77320100</v>
        <stp/>
        <stp>EM_S_PROFITNOTICE_FORECASTL</stp>
        <stp>2</stp>
        <stp>002220.SZ</stp>
        <stp>6/30/2016</stp>
        <tr r="G690" s="5"/>
      </tp>
      <tp>
        <v>95880000</v>
        <stp/>
        <stp>EM_S_PROFITNOTICE_FORECASTL</stp>
        <stp>2</stp>
        <stp>002320.SZ</stp>
        <stp>6/30/2016</stp>
        <tr r="G789" s="5"/>
      </tp>
      <tp>
        <v>133061900</v>
        <stp/>
        <stp>EM_S_PROFITNOTICE_FORECASTL</stp>
        <stp>2</stp>
        <stp>002020.SZ</stp>
        <stp>6/30/2016</stp>
        <tr r="G490" s="5"/>
      </tp>
      <tp>
        <v>33539200</v>
        <stp/>
        <stp>EM_S_PROFITNOTICE_FORECASTL</stp>
        <stp>2</stp>
        <stp>002120.SZ</stp>
        <stp>6/30/2016</stp>
        <tr r="G590" s="5"/>
      </tp>
      <tp>
        <v>49518200</v>
        <stp/>
        <stp>EM_S_PROFITNOTICE_FORECASTL</stp>
        <stp>2</stp>
        <stp>002620.SZ</stp>
        <stp>6/30/2016</stp>
        <tr r="G1088" s="5"/>
      </tp>
      <tp>
        <v>-80000000</v>
        <stp/>
        <stp>EM_S_PROFITNOTICE_FORECASTL</stp>
        <stp>2</stp>
        <stp>002420.SZ</stp>
        <stp>6/30/2016</stp>
        <tr r="G889" s="5"/>
      </tp>
      <tp>
        <v>23938300</v>
        <stp/>
        <stp>EM_S_PROFITNOTICE_FORECASTL</stp>
        <stp>2</stp>
        <stp>002520.SZ</stp>
        <stp>6/30/2016</stp>
        <tr r="G989" s="5"/>
      </tp>
      <tp>
        <v>41992600</v>
        <stp/>
        <stp>EM_S_PROFITNOTICE_FORECASTL</stp>
        <stp>2</stp>
        <stp>300213.SZ</stp>
        <stp>6/30/2016</stp>
        <tr r="G1474" s="5"/>
      </tp>
      <tp>
        <v>-31000000</v>
        <stp/>
        <stp>EM_S_PROFITNOTICE_FORECASTL</stp>
        <stp>2</stp>
        <stp>300313.SZ</stp>
        <stp>6/30/2016</stp>
        <tr r="G1574" s="5"/>
      </tp>
      <tp t="s">
        <v/>
        <stp/>
        <stp>EM_S_PROFITNOTICE_FORECASTL</stp>
        <stp>2</stp>
        <stp>000023.SZ</stp>
        <stp>6/30/2016</stp>
        <tr r="G23" s="5"/>
      </tp>
      <tp>
        <v>4600000</v>
        <stp/>
        <stp>EM_S_PROFITNOTICE_FORECASTL</stp>
        <stp>2</stp>
        <stp>300013.SZ</stp>
        <stp>6/30/2016</stp>
        <tr r="G1276" s="5"/>
      </tp>
      <tp>
        <v>233600000</v>
        <stp/>
        <stp>EM_S_PROFITNOTICE_FORECASTL</stp>
        <stp>2</stp>
        <stp>300113.SZ</stp>
        <stp>6/30/2016</stp>
        <tr r="G1375" s="5"/>
      </tp>
      <tp>
        <v>813373300</v>
        <stp/>
        <stp>EM_S_PROFITNOTICE_FORECASTL</stp>
        <stp>2</stp>
        <stp>000623.SZ</stp>
        <stp>6/30/2016</stp>
        <tr r="G203" s="5"/>
      </tp>
      <tp>
        <v>70000000</v>
        <stp/>
        <stp>EM_S_PROFITNOTICE_FORECASTL</stp>
        <stp>2</stp>
        <stp>000723.SZ</stp>
        <stp>6/30/2016</stp>
        <tr r="G276" s="5"/>
      </tp>
      <tp t="s">
        <v/>
        <stp/>
        <stp>EM_S_PROFITNOTICE_FORECASTL</stp>
        <stp>2</stp>
        <stp>000423.SZ</stp>
        <stp>6/30/2016</stp>
        <tr r="G98" s="5"/>
      </tp>
      <tp>
        <v>26166100</v>
        <stp/>
        <stp>EM_S_PROFITNOTICE_FORECASTL</stp>
        <stp>2</stp>
        <stp>300413.SZ</stp>
        <stp>6/30/2016</stp>
        <tr r="G1673" s="5"/>
      </tp>
      <tp t="s">
        <v/>
        <stp/>
        <stp>EM_S_PROFITNOTICE_FORECASTL</stp>
        <stp>2</stp>
        <stp>000523.SZ</stp>
        <stp>6/30/2016</stp>
        <tr r="G124" s="5"/>
      </tp>
      <tp t="s">
        <v/>
        <stp/>
        <stp>EM_S_PROFITNOTICE_FORECASTL</stp>
        <stp>2</stp>
        <stp>300513.SZ</stp>
        <stp>6/30/2016</stp>
        <tr r="G1771" s="5"/>
      </tp>
      <tp t="s">
        <v/>
        <stp/>
        <stp>EM_S_PROFITNOTICE_FORECASTL</stp>
        <stp>2</stp>
        <stp>000823.SZ</stp>
        <stp>6/30/2016</stp>
        <tr r="G344" s="5"/>
      </tp>
      <tp>
        <v>-10000000</v>
        <stp/>
        <stp>EM_S_PROFITNOTICE_FORECASTL</stp>
        <stp>2</stp>
        <stp>000923.SZ</stp>
        <stp>6/30/2016</stp>
        <tr r="G410" s="5"/>
      </tp>
      <tp>
        <v>327499800</v>
        <stp/>
        <stp>EM_S_PROFITNOTICE_FORECASTL</stp>
        <stp>2</stp>
        <stp>002223.SZ</stp>
        <stp>6/30/2016</stp>
        <tr r="G693" s="5"/>
      </tp>
      <tp>
        <v>70000000</v>
        <stp/>
        <stp>EM_S_PROFITNOTICE_FORECASTL</stp>
        <stp>2</stp>
        <stp>002323.SZ</stp>
        <stp>6/30/2016</stp>
        <tr r="G792" s="5"/>
      </tp>
      <tp>
        <v>41694600</v>
        <stp/>
        <stp>EM_S_PROFITNOTICE_FORECASTL</stp>
        <stp>2</stp>
        <stp>002023.SZ</stp>
        <stp>6/30/2016</stp>
        <tr r="G493" s="5"/>
      </tp>
      <tp>
        <v>140000000</v>
        <stp/>
        <stp>EM_S_PROFITNOTICE_FORECASTL</stp>
        <stp>2</stp>
        <stp>002123.SZ</stp>
        <stp>6/30/2016</stp>
        <tr r="G593" s="5"/>
      </tp>
      <tp>
        <v>33000000</v>
        <stp/>
        <stp>EM_S_PROFITNOTICE_FORECASTL</stp>
        <stp>2</stp>
        <stp>002623.SZ</stp>
        <stp>6/30/2016</stp>
        <tr r="G1091" s="5"/>
      </tp>
      <tp>
        <v>3000000</v>
        <stp/>
        <stp>EM_S_PROFITNOTICE_FORECASTL</stp>
        <stp>2</stp>
        <stp>002723.SZ</stp>
        <stp>6/30/2016</stp>
        <tr r="G1188" s="5"/>
      </tp>
      <tp>
        <v>-60000000</v>
        <stp/>
        <stp>EM_S_PROFITNOTICE_FORECASTL</stp>
        <stp>2</stp>
        <stp>002423.SZ</stp>
        <stp>6/30/2016</stp>
        <tr r="G892" s="5"/>
      </tp>
      <tp>
        <v>30909600</v>
        <stp/>
        <stp>EM_S_PROFITNOTICE_FORECASTL</stp>
        <stp>2</stp>
        <stp>002523.SZ</stp>
        <stp>6/30/2016</stp>
        <tr r="G992" s="5"/>
      </tp>
      <tp>
        <v>69003800</v>
        <stp/>
        <stp>EM_S_PROFITNOTICE_FORECASTL</stp>
        <stp>2</stp>
        <stp>300212.SZ</stp>
        <stp>6/30/2016</stp>
        <tr r="G1473" s="5"/>
      </tp>
      <tp>
        <v>-26400000</v>
        <stp/>
        <stp>EM_S_PROFITNOTICE_FORECASTL</stp>
        <stp>2</stp>
        <stp>300312.SZ</stp>
        <stp>6/30/2016</stp>
        <tr r="G1573" s="5"/>
      </tp>
      <tp t="s">
        <v/>
        <stp/>
        <stp>EM_S_PROFITNOTICE_FORECASTL</stp>
        <stp>2</stp>
        <stp>000022.SZ</stp>
        <stp>6/30/2016</stp>
        <tr r="G22" s="5"/>
      </tp>
      <tp>
        <v>8225200</v>
        <stp/>
        <stp>EM_S_PROFITNOTICE_FORECASTL</stp>
        <stp>2</stp>
        <stp>300012.SZ</stp>
        <stp>6/30/2016</stp>
        <tr r="G1275" s="5"/>
      </tp>
      <tp>
        <v>8280700</v>
        <stp/>
        <stp>EM_S_PROFITNOTICE_FORECASTL</stp>
        <stp>2</stp>
        <stp>300112.SZ</stp>
        <stp>6/30/2016</stp>
        <tr r="G1374" s="5"/>
      </tp>
      <tp>
        <v>-12500000</v>
        <stp/>
        <stp>EM_S_PROFITNOTICE_FORECASTL</stp>
        <stp>2</stp>
        <stp>000622.SZ</stp>
        <stp>6/30/2016</stp>
        <tr r="G202" s="5"/>
      </tp>
      <tp t="s">
        <v/>
        <stp/>
        <stp>EM_S_PROFITNOTICE_FORECASTL</stp>
        <stp>2</stp>
        <stp>000722.SZ</stp>
        <stp>6/30/2016</stp>
        <tr r="G275" s="5"/>
      </tp>
      <tp t="s">
        <v/>
        <stp/>
        <stp>EM_S_PROFITNOTICE_FORECASTL</stp>
        <stp>2</stp>
        <stp>000422.SZ</stp>
        <stp>6/30/2016</stp>
        <tr r="G97" s="5"/>
      </tp>
      <tp>
        <v>24164400</v>
        <stp/>
        <stp>EM_S_PROFITNOTICE_FORECASTL</stp>
        <stp>2</stp>
        <stp>300412.SZ</stp>
        <stp>6/30/2016</stp>
        <tr r="G1672" s="5"/>
      </tp>
      <tp>
        <v>76000000</v>
        <stp/>
        <stp>EM_S_PROFITNOTICE_FORECASTL</stp>
        <stp>2</stp>
        <stp>300512.SZ</stp>
        <stp>6/30/2016</stp>
        <tr r="G1770" s="5"/>
      </tp>
      <tp>
        <v>22000000</v>
        <stp/>
        <stp>EM_S_PROFITNOTICE_FORECASTL</stp>
        <stp>2</stp>
        <stp>000822.SZ</stp>
        <stp>6/30/2016</stp>
        <tr r="G343" s="5"/>
      </tp>
      <tp>
        <v>-230460000</v>
        <stp/>
        <stp>EM_S_PROFITNOTICE_FORECASTL</stp>
        <stp>2</stp>
        <stp>000922.SZ</stp>
        <stp>6/30/2016</stp>
        <tr r="G409" s="5"/>
      </tp>
      <tp>
        <v>30844800</v>
        <stp/>
        <stp>EM_S_PROFITNOTICE_FORECASTL</stp>
        <stp>2</stp>
        <stp>002222.SZ</stp>
        <stp>6/30/2016</stp>
        <tr r="G692" s="5"/>
      </tp>
      <tp>
        <v>26100000</v>
        <stp/>
        <stp>EM_S_PROFITNOTICE_FORECASTL</stp>
        <stp>2</stp>
        <stp>002322.SZ</stp>
        <stp>6/30/2016</stp>
        <tr r="G791" s="5"/>
      </tp>
      <tp>
        <v>112505500</v>
        <stp/>
        <stp>EM_S_PROFITNOTICE_FORECASTL</stp>
        <stp>2</stp>
        <stp>002022.SZ</stp>
        <stp>6/30/2016</stp>
        <tr r="G492" s="5"/>
      </tp>
      <tp>
        <v>22775500</v>
        <stp/>
        <stp>EM_S_PROFITNOTICE_FORECASTL</stp>
        <stp>2</stp>
        <stp>002122.SZ</stp>
        <stp>6/30/2016</stp>
        <tr r="G592" s="5"/>
      </tp>
      <tp>
        <v>6500000</v>
        <stp/>
        <stp>EM_S_PROFITNOTICE_FORECASTL</stp>
        <stp>2</stp>
        <stp>002622.SZ</stp>
        <stp>6/30/2016</stp>
        <tr r="G1090" s="5"/>
      </tp>
      <tp>
        <v>54496600</v>
        <stp/>
        <stp>EM_S_PROFITNOTICE_FORECASTL</stp>
        <stp>2</stp>
        <stp>002722.SZ</stp>
        <stp>6/30/2016</stp>
        <tr r="G1187" s="5"/>
      </tp>
      <tp>
        <v>368330000</v>
        <stp/>
        <stp>EM_S_PROFITNOTICE_FORECASTL</stp>
        <stp>2</stp>
        <stp>002422.SZ</stp>
        <stp>6/30/2016</stp>
        <tr r="G891" s="5"/>
      </tp>
      <tp>
        <v>39823700</v>
        <stp/>
        <stp>EM_S_PROFITNOTICE_FORECASTL</stp>
        <stp>2</stp>
        <stp>002522.SZ</stp>
        <stp>6/30/2016</stp>
        <tr r="G991" s="5"/>
      </tp>
      <tp>
        <v>13000000</v>
        <stp/>
        <stp>EM_S_PROFITNOTICE_FORECASTL</stp>
        <stp>2</stp>
        <stp>300215.SZ</stp>
        <stp>6/30/2016</stp>
        <tr r="G1476" s="5"/>
      </tp>
      <tp>
        <v>404354400</v>
        <stp/>
        <stp>EM_S_PROFITNOTICE_FORECASTL</stp>
        <stp>2</stp>
        <stp>300315.SZ</stp>
        <stp>6/30/2016</stp>
        <tr r="G1576" s="5"/>
      </tp>
      <tp>
        <v>16000000</v>
        <stp/>
        <stp>EM_S_PROFITNOTICE_FORECASTL</stp>
        <stp>2</stp>
        <stp>000025.SZ</stp>
        <stp>6/30/2016</stp>
        <tr r="G24" s="5"/>
      </tp>
      <tp>
        <v>262681400</v>
        <stp/>
        <stp>EM_S_PROFITNOTICE_FORECASTL</stp>
        <stp>2</stp>
        <stp>300015.SZ</stp>
        <stp>6/30/2016</stp>
        <tr r="G1278" s="5"/>
      </tp>
      <tp>
        <v>305210100</v>
        <stp/>
        <stp>EM_S_PROFITNOTICE_FORECASTL</stp>
        <stp>2</stp>
        <stp>300115.SZ</stp>
        <stp>6/30/2016</stp>
        <tr r="G1377" s="5"/>
      </tp>
      <tp t="s">
        <v/>
        <stp/>
        <stp>EM_S_PROFITNOTICE_FORECASTL</stp>
        <stp>2</stp>
        <stp>000625.SZ</stp>
        <stp>6/30/2016</stp>
        <tr r="G204" s="5"/>
      </tp>
      <tp>
        <v>-600000000</v>
        <stp/>
        <stp>EM_S_PROFITNOTICE_FORECASTL</stp>
        <stp>2</stp>
        <stp>000725.SZ</stp>
        <stp>6/30/2016</stp>
        <tr r="G277" s="5"/>
      </tp>
      <tp>
        <v>120000000</v>
        <stp/>
        <stp>EM_S_PROFITNOTICE_FORECASTL</stp>
        <stp>2</stp>
        <stp>000425.SZ</stp>
        <stp>6/30/2016</stp>
        <tr r="G99" s="5"/>
      </tp>
      <tp>
        <v>47866600</v>
        <stp/>
        <stp>EM_S_PROFITNOTICE_FORECASTL</stp>
        <stp>2</stp>
        <stp>300415.SZ</stp>
        <stp>6/30/2016</stp>
        <tr r="G1675" s="5"/>
      </tp>
      <tp t="s">
        <v/>
        <stp/>
        <stp>EM_S_PROFITNOTICE_FORECASTL</stp>
        <stp>2</stp>
        <stp>000525.SZ</stp>
        <stp>6/30/2016</stp>
        <tr r="G126" s="5"/>
      </tp>
      <tp>
        <v>15000000</v>
        <stp/>
        <stp>EM_S_PROFITNOTICE_FORECASTL</stp>
        <stp>2</stp>
        <stp>300515.SZ</stp>
        <stp>6/30/2016</stp>
        <tr r="G1772" s="5"/>
      </tp>
      <tp>
        <v>286000000</v>
        <stp/>
        <stp>EM_S_PROFITNOTICE_FORECASTL</stp>
        <stp>2</stp>
        <stp>000825.SZ</stp>
        <stp>6/30/2016</stp>
        <tr r="G345" s="5"/>
      </tp>
      <tp>
        <v>-18000000</v>
        <stp/>
        <stp>EM_S_PROFITNOTICE_FORECASTL</stp>
        <stp>2</stp>
        <stp>000925.SZ</stp>
        <stp>6/30/2016</stp>
        <tr r="G411" s="5"/>
      </tp>
      <tp>
        <v>48884700</v>
        <stp/>
        <stp>EM_S_PROFITNOTICE_FORECASTL</stp>
        <stp>2</stp>
        <stp>002225.SZ</stp>
        <stp>6/30/2016</stp>
        <tr r="G695" s="5"/>
      </tp>
      <tp>
        <v>121893900</v>
        <stp/>
        <stp>EM_S_PROFITNOTICE_FORECASTL</stp>
        <stp>2</stp>
        <stp>002325.SZ</stp>
        <stp>6/30/2016</stp>
        <tr r="G794" s="5"/>
      </tp>
      <tp>
        <v>118050000</v>
        <stp/>
        <stp>EM_S_PROFITNOTICE_FORECASTL</stp>
        <stp>2</stp>
        <stp>002025.SZ</stp>
        <stp>6/30/2016</stp>
        <tr r="G495" s="5"/>
      </tp>
      <tp>
        <v>5000000</v>
        <stp/>
        <stp>EM_S_PROFITNOTICE_FORECASTL</stp>
        <stp>2</stp>
        <stp>002125.SZ</stp>
        <stp>6/30/2016</stp>
        <tr r="G595" s="5"/>
      </tp>
      <tp>
        <v>17830000</v>
        <stp/>
        <stp>EM_S_PROFITNOTICE_FORECASTL</stp>
        <stp>2</stp>
        <stp>002625.SZ</stp>
        <stp>6/30/2016</stp>
        <tr r="G1093" s="5"/>
      </tp>
      <tp>
        <v>16480800</v>
        <stp/>
        <stp>EM_S_PROFITNOTICE_FORECASTL</stp>
        <stp>2</stp>
        <stp>002725.SZ</stp>
        <stp>6/30/2016</stp>
        <tr r="G1190" s="5"/>
      </tp>
      <tp>
        <v>39785800</v>
        <stp/>
        <stp>EM_S_PROFITNOTICE_FORECASTL</stp>
        <stp>2</stp>
        <stp>002425.SZ</stp>
        <stp>6/30/2016</stp>
        <tr r="G894" s="5"/>
      </tp>
      <tp>
        <v>39814700</v>
        <stp/>
        <stp>EM_S_PROFITNOTICE_FORECASTL</stp>
        <stp>2</stp>
        <stp>300214.SZ</stp>
        <stp>6/30/2016</stp>
        <tr r="G1475" s="5"/>
      </tp>
      <tp>
        <v>28372300</v>
        <stp/>
        <stp>EM_S_PROFITNOTICE_FORECASTL</stp>
        <stp>2</stp>
        <stp>300314.SZ</stp>
        <stp>6/30/2016</stp>
        <tr r="G1575" s="5"/>
      </tp>
      <tp>
        <v>86370300</v>
        <stp/>
        <stp>EM_S_PROFITNOTICE_FORECASTL</stp>
        <stp>2</stp>
        <stp>300014.SZ</stp>
        <stp>6/30/2016</stp>
        <tr r="G1277" s="5"/>
      </tp>
      <tp>
        <v>57020000</v>
        <stp/>
        <stp>EM_S_PROFITNOTICE_FORECASTL</stp>
        <stp>2</stp>
        <stp>300114.SZ</stp>
        <stp>6/30/2016</stp>
        <tr r="G1376" s="5"/>
      </tp>
      <tp>
        <v>37040000</v>
        <stp/>
        <stp>EM_S_PROFITNOTICE_FORECASTL</stp>
        <stp>2</stp>
        <stp>300414.SZ</stp>
        <stp>6/30/2016</stp>
        <tr r="G1674" s="5"/>
      </tp>
      <tp t="s">
        <v/>
        <stp/>
        <stp>EM_S_PROFITNOTICE_FORECASTL</stp>
        <stp>2</stp>
        <stp>000524.SZ</stp>
        <stp>6/30/2016</stp>
        <tr r="G125" s="5"/>
      </tp>
      <tp>
        <v>98262400</v>
        <stp/>
        <stp>EM_S_PROFITNOTICE_FORECASTL</stp>
        <stp>2</stp>
        <stp>002224.SZ</stp>
        <stp>6/30/2016</stp>
        <tr r="G694" s="5"/>
      </tp>
      <tp>
        <v>157600000</v>
        <stp/>
        <stp>EM_S_PROFITNOTICE_FORECASTL</stp>
        <stp>2</stp>
        <stp>002324.SZ</stp>
        <stp>6/30/2016</stp>
        <tr r="G793" s="5"/>
      </tp>
      <tp>
        <v>-196118000</v>
        <stp/>
        <stp>EM_S_PROFITNOTICE_FORECASTL</stp>
        <stp>2</stp>
        <stp>002024.SZ</stp>
        <stp>6/30/2016</stp>
        <tr r="G494" s="5"/>
      </tp>
      <tp>
        <v>200000000</v>
        <stp/>
        <stp>EM_S_PROFITNOTICE_FORECASTL</stp>
        <stp>2</stp>
        <stp>002124.SZ</stp>
        <stp>6/30/2016</stp>
        <tr r="G594" s="5"/>
      </tp>
      <tp>
        <v>356246600</v>
        <stp/>
        <stp>EM_S_PROFITNOTICE_FORECASTL</stp>
        <stp>2</stp>
        <stp>002624.SZ</stp>
        <stp>6/30/2016</stp>
        <tr r="G1092" s="5"/>
      </tp>
      <tp>
        <v>-10000000</v>
        <stp/>
        <stp>EM_S_PROFITNOTICE_FORECASTL</stp>
        <stp>2</stp>
        <stp>002724.SZ</stp>
        <stp>6/30/2016</stp>
        <tr r="G1189" s="5"/>
      </tp>
      <tp>
        <v>197670000</v>
        <stp/>
        <stp>EM_S_PROFITNOTICE_FORECASTL</stp>
        <stp>2</stp>
        <stp>002424.SZ</stp>
        <stp>6/30/2016</stp>
        <tr r="G893" s="5"/>
      </tp>
      <tp>
        <v>-28000000</v>
        <stp/>
        <stp>EM_S_PROFITNOTICE_FORECASTL</stp>
        <stp>2</stp>
        <stp>002524.SZ</stp>
        <stp>6/30/2016</stp>
        <tr r="G993" s="5"/>
      </tp>
      <tp>
        <v>20791400</v>
        <stp/>
        <stp>EM_S_PROFITNOTICE_FORECASTL</stp>
        <stp>2</stp>
        <stp>300217.SZ</stp>
        <stp>6/30/2016</stp>
        <tr r="G1478" s="5"/>
      </tp>
      <tp>
        <v>121000000</v>
        <stp/>
        <stp>EM_S_PROFITNOTICE_FORECASTL</stp>
        <stp>2</stp>
        <stp>300317.SZ</stp>
        <stp>6/30/2016</stp>
        <tr r="G1578" s="5"/>
      </tp>
      <tp t="s">
        <v/>
        <stp/>
        <stp>EM_S_PROFITNOTICE_FORECASTL</stp>
        <stp>2</stp>
        <stp>000027.SZ</stp>
        <stp>6/30/2016</stp>
        <tr r="G26" s="5"/>
      </tp>
      <tp>
        <v>515630400</v>
        <stp/>
        <stp>EM_S_PROFITNOTICE_FORECASTL</stp>
        <stp>2</stp>
        <stp>300017.SZ</stp>
        <stp>6/30/2016</stp>
        <tr r="G1280" s="5"/>
      </tp>
      <tp>
        <v>28000000</v>
        <stp/>
        <stp>EM_S_PROFITNOTICE_FORECASTL</stp>
        <stp>2</stp>
        <stp>300117.SZ</stp>
        <stp>6/30/2016</stp>
        <tr r="G1379" s="5"/>
      </tp>
      <tp>
        <v>820000000</v>
        <stp/>
        <stp>EM_S_PROFITNOTICE_FORECASTL</stp>
        <stp>2</stp>
        <stp>000627.SZ</stp>
        <stp>6/30/2016</stp>
        <tr r="G206" s="5"/>
      </tp>
      <tp>
        <v>-27000000</v>
        <stp/>
        <stp>EM_S_PROFITNOTICE_FORECASTL</stp>
        <stp>2</stp>
        <stp>000727.SZ</stp>
        <stp>6/30/2016</stp>
        <tr r="G279" s="5"/>
      </tp>
      <tp>
        <v>13890000</v>
        <stp/>
        <stp>EM_S_PROFITNOTICE_FORECASTL</stp>
        <stp>2</stp>
        <stp>300417.SZ</stp>
        <stp>6/30/2016</stp>
        <tr r="G1677" s="5"/>
      </tp>
      <tp t="s">
        <v/>
        <stp/>
        <stp>EM_S_PROFITNOTICE_FORECASTL</stp>
        <stp>2</stp>
        <stp>300517.SZ</stp>
        <stp>6/30/2016</stp>
        <tr r="G1774" s="5"/>
      </tp>
      <tp>
        <v>-575000000</v>
        <stp/>
        <stp>EM_S_PROFITNOTICE_FORECASTL</stp>
        <stp>2</stp>
        <stp>000927.SZ</stp>
        <stp>6/30/2016</stp>
        <tr r="G413" s="5"/>
      </tp>
      <tp>
        <v>-9800000</v>
        <stp/>
        <stp>EM_S_PROFITNOTICE_FORECASTL</stp>
        <stp>2</stp>
        <stp>002227.SZ</stp>
        <stp>6/30/2016</stp>
        <tr r="G697" s="5"/>
      </tp>
      <tp>
        <v>164622400</v>
        <stp/>
        <stp>EM_S_PROFITNOTICE_FORECASTL</stp>
        <stp>2</stp>
        <stp>002327.SZ</stp>
        <stp>6/30/2016</stp>
        <tr r="G796" s="5"/>
      </tp>
      <tp>
        <v>1850000000</v>
        <stp/>
        <stp>EM_S_PROFITNOTICE_FORECASTL</stp>
        <stp>2</stp>
        <stp>002027.SZ</stp>
        <stp>6/30/2016</stp>
        <tr r="G497" s="5"/>
      </tp>
      <tp>
        <v>83000000</v>
        <stp/>
        <stp>EM_S_PROFITNOTICE_FORECASTL</stp>
        <stp>2</stp>
        <stp>002127.SZ</stp>
        <stp>6/30/2016</stp>
        <tr r="G597" s="5"/>
      </tp>
      <tp>
        <v>20030600</v>
        <stp/>
        <stp>EM_S_PROFITNOTICE_FORECASTL</stp>
        <stp>2</stp>
        <stp>002627.SZ</stp>
        <stp>6/30/2016</stp>
        <tr r="G1095" s="5"/>
      </tp>
      <tp>
        <v>173982000</v>
        <stp/>
        <stp>EM_S_PROFITNOTICE_FORECASTL</stp>
        <stp>2</stp>
        <stp>002727.SZ</stp>
        <stp>6/30/2016</stp>
        <tr r="G1192" s="5"/>
      </tp>
      <tp>
        <v>65100000</v>
        <stp/>
        <stp>EM_S_PROFITNOTICE_FORECASTL</stp>
        <stp>2</stp>
        <stp>002427.SZ</stp>
        <stp>6/30/2016</stp>
        <tr r="G896" s="5"/>
      </tp>
      <tp>
        <v>88200000</v>
        <stp/>
        <stp>EM_S_PROFITNOTICE_FORECASTL</stp>
        <stp>2</stp>
        <stp>002527.SZ</stp>
        <stp>6/30/2016</stp>
        <tr r="G995" s="5"/>
      </tp>
      <tp>
        <v>0</v>
        <stp/>
        <stp>EM_S_PROFITNOTICE_FORECASTL</stp>
        <stp>2</stp>
        <stp>300216.SZ</stp>
        <stp>6/30/2016</stp>
        <tr r="G1477" s="5"/>
      </tp>
      <tp>
        <v>63758800</v>
        <stp/>
        <stp>EM_S_PROFITNOTICE_FORECASTL</stp>
        <stp>2</stp>
        <stp>300316.SZ</stp>
        <stp>6/30/2016</stp>
        <tr r="G1577" s="5"/>
      </tp>
      <tp t="s">
        <v/>
        <stp/>
        <stp>EM_S_PROFITNOTICE_FORECASTL</stp>
        <stp>2</stp>
        <stp>000026.SZ</stp>
        <stp>6/30/2016</stp>
        <tr r="G25" s="5"/>
      </tp>
      <tp>
        <v>49974900</v>
        <stp/>
        <stp>EM_S_PROFITNOTICE_FORECASTL</stp>
        <stp>2</stp>
        <stp>300016.SZ</stp>
        <stp>6/30/2016</stp>
        <tr r="G1279" s="5"/>
      </tp>
      <tp>
        <v>-3000000</v>
        <stp/>
        <stp>EM_S_PROFITNOTICE_FORECASTL</stp>
        <stp>2</stp>
        <stp>300116.SZ</stp>
        <stp>6/30/2016</stp>
        <tr r="G1378" s="5"/>
      </tp>
      <tp>
        <v>275000000</v>
        <stp/>
        <stp>EM_S_PROFITNOTICE_FORECASTL</stp>
        <stp>2</stp>
        <stp>000626.SZ</stp>
        <stp>6/30/2016</stp>
        <tr r="G205" s="5"/>
      </tp>
      <tp t="s">
        <v/>
        <stp/>
        <stp>EM_S_PROFITNOTICE_FORECASTL</stp>
        <stp>2</stp>
        <stp>000726.SZ</stp>
        <stp>6/30/2016</stp>
        <tr r="G278" s="5"/>
      </tp>
      <tp>
        <v>20000000</v>
        <stp/>
        <stp>EM_S_PROFITNOTICE_FORECASTL</stp>
        <stp>2</stp>
        <stp>000426.SZ</stp>
        <stp>6/30/2016</stp>
        <tr r="G100" s="5"/>
      </tp>
      <tp>
        <v>16940000</v>
        <stp/>
        <stp>EM_S_PROFITNOTICE_FORECASTL</stp>
        <stp>2</stp>
        <stp>300416.SZ</stp>
        <stp>6/30/2016</stp>
        <tr r="G1676" s="5"/>
      </tp>
      <tp>
        <v>-13000000</v>
        <stp/>
        <stp>EM_S_PROFITNOTICE_FORECASTL</stp>
        <stp>2</stp>
        <stp>000526.SZ</stp>
        <stp>6/30/2016</stp>
        <tr r="G127" s="5"/>
      </tp>
      <tp>
        <v>51224400</v>
        <stp/>
        <stp>EM_S_PROFITNOTICE_FORECASTL</stp>
        <stp>2</stp>
        <stp>300516.SZ</stp>
        <stp>6/30/2016</stp>
        <tr r="G1773" s="5"/>
      </tp>
      <tp t="s">
        <v/>
        <stp/>
        <stp>EM_S_PROFITNOTICE_FORECASTL</stp>
        <stp>2</stp>
        <stp>000826.SZ</stp>
        <stp>6/30/2016</stp>
        <tr r="G346" s="5"/>
      </tp>
      <tp t="s">
        <v/>
        <stp/>
        <stp>EM_S_PROFITNOTICE_FORECASTL</stp>
        <stp>2</stp>
        <stp>000926.SZ</stp>
        <stp>6/30/2016</stp>
        <tr r="G412" s="5"/>
      </tp>
      <tp>
        <v>40479400</v>
        <stp/>
        <stp>EM_S_PROFITNOTICE_FORECASTL</stp>
        <stp>2</stp>
        <stp>002226.SZ</stp>
        <stp>6/30/2016</stp>
        <tr r="G696" s="5"/>
      </tp>
      <tp>
        <v>110661200</v>
        <stp/>
        <stp>EM_S_PROFITNOTICE_FORECASTL</stp>
        <stp>2</stp>
        <stp>002326.SZ</stp>
        <stp>6/30/2016</stp>
        <tr r="G795" s="5"/>
      </tp>
      <tp>
        <v>28006600</v>
        <stp/>
        <stp>EM_S_PROFITNOTICE_FORECASTL</stp>
        <stp>2</stp>
        <stp>002026.SZ</stp>
        <stp>6/30/2016</stp>
        <tr r="G496" s="5"/>
      </tp>
      <tp>
        <v>114899200</v>
        <stp/>
        <stp>EM_S_PROFITNOTICE_FORECASTL</stp>
        <stp>2</stp>
        <stp>002126.SZ</stp>
        <stp>6/30/2016</stp>
        <tr r="G596" s="5"/>
      </tp>
      <tp>
        <v>110632600</v>
        <stp/>
        <stp>EM_S_PROFITNOTICE_FORECASTL</stp>
        <stp>2</stp>
        <stp>002626.SZ</stp>
        <stp>6/30/2016</stp>
        <tr r="G1094" s="5"/>
      </tp>
      <tp>
        <v>123648800</v>
        <stp/>
        <stp>EM_S_PROFITNOTICE_FORECASTL</stp>
        <stp>2</stp>
        <stp>002726.SZ</stp>
        <stp>6/30/2016</stp>
        <tr r="G1191" s="5"/>
      </tp>
      <tp>
        <v>410000000</v>
        <stp/>
        <stp>EM_S_PROFITNOTICE_FORECASTL</stp>
        <stp>2</stp>
        <stp>002426.SZ</stp>
        <stp>6/30/2016</stp>
        <tr r="G895" s="5"/>
      </tp>
      <tp>
        <v>-23000000</v>
        <stp/>
        <stp>EM_S_PROFITNOTICE_FORECASTL</stp>
        <stp>2</stp>
        <stp>002526.SZ</stp>
        <stp>6/30/2016</stp>
        <tr r="G994" s="5"/>
      </tp>
      <tp>
        <v>22250000</v>
        <stp/>
        <stp>EM_S_PROFITNOTICE_FORECASTL</stp>
        <stp>2</stp>
        <stp>300209.SZ</stp>
        <stp>6/30/2016</stp>
        <tr r="G1470" s="5"/>
      </tp>
      <tp>
        <v>-10000000</v>
        <stp/>
        <stp>EM_S_PROFITNOTICE_FORECASTL</stp>
        <stp>2</stp>
        <stp>300309.SZ</stp>
        <stp>6/30/2016</stp>
        <tr r="G1570" s="5"/>
      </tp>
      <tp>
        <v>-450000000</v>
        <stp/>
        <stp>EM_S_PROFITNOTICE_FORECASTL</stp>
        <stp>2</stp>
        <stp>000039.SZ</stp>
        <stp>6/30/2016</stp>
        <tr r="G38" s="5"/>
      </tp>
      <tp>
        <v>80000000</v>
        <stp/>
        <stp>EM_S_PROFITNOTICE_FORECASTL</stp>
        <stp>2</stp>
        <stp>300009.SZ</stp>
        <stp>6/30/2016</stp>
        <tr r="G1272" s="5"/>
      </tp>
      <tp>
        <v>43000000</v>
        <stp/>
        <stp>EM_S_PROFITNOTICE_FORECASTL</stp>
        <stp>2</stp>
        <stp>300109.SZ</stp>
        <stp>6/30/2016</stp>
        <tr r="G1371" s="5"/>
      </tp>
      <tp t="s">
        <v/>
        <stp/>
        <stp>EM_S_PROFITNOTICE_FORECASTL</stp>
        <stp>2</stp>
        <stp>000639.SZ</stp>
        <stp>6/30/2016</stp>
        <tr r="G217" s="5"/>
      </tp>
      <tp t="s">
        <v/>
        <stp/>
        <stp>EM_S_PROFITNOTICE_FORECASTL</stp>
        <stp>2</stp>
        <stp>000739.SZ</stp>
        <stp>6/30/2016</stp>
        <tr r="G289" s="5"/>
      </tp>
      <tp>
        <v>45000000</v>
        <stp/>
        <stp>EM_S_PROFITNOTICE_FORECASTL</stp>
        <stp>2</stp>
        <stp>300409.SZ</stp>
        <stp>6/30/2016</stp>
        <tr r="G1669" s="5"/>
      </tp>
      <tp>
        <v>600000000</v>
        <stp/>
        <stp>EM_S_PROFITNOTICE_FORECASTL</stp>
        <stp>2</stp>
        <stp>000539.SZ</stp>
        <stp>6/30/2016</stp>
        <tr r="G138" s="5"/>
      </tp>
      <tp>
        <v>26000000</v>
        <stp/>
        <stp>EM_S_PROFITNOTICE_FORECASTL</stp>
        <stp>2</stp>
        <stp>300509.SZ</stp>
        <stp>6/30/2016</stp>
        <tr r="G1767" s="5"/>
      </tp>
      <tp t="s">
        <v/>
        <stp/>
        <stp>EM_S_PROFITNOTICE_FORECASTL</stp>
        <stp>2</stp>
        <stp>000839.SZ</stp>
        <stp>6/30/2016</stp>
        <tr r="G356" s="5"/>
      </tp>
      <tp t="s">
        <v/>
        <stp/>
        <stp>EM_S_PROFITNOTICE_FORECASTL</stp>
        <stp>2</stp>
        <stp>000939.SZ</stp>
        <stp>6/30/2016</stp>
        <tr r="G424" s="5"/>
      </tp>
      <tp>
        <v>160000000</v>
        <stp/>
        <stp>EM_S_PROFITNOTICE_FORECASTL</stp>
        <stp>2</stp>
        <stp>002239.SZ</stp>
        <stp>6/30/2016</stp>
        <tr r="G709" s="5"/>
      </tp>
      <tp>
        <v>15623700</v>
        <stp/>
        <stp>EM_S_PROFITNOTICE_FORECASTL</stp>
        <stp>2</stp>
        <stp>002339.SZ</stp>
        <stp>6/30/2016</stp>
        <tr r="G808" s="5"/>
      </tp>
      <tp>
        <v>92409200</v>
        <stp/>
        <stp>EM_S_PROFITNOTICE_FORECASTL</stp>
        <stp>2</stp>
        <stp>002039.SZ</stp>
        <stp>6/30/2016</stp>
        <tr r="G509" s="5"/>
      </tp>
      <tp>
        <v>41019200</v>
        <stp/>
        <stp>EM_S_PROFITNOTICE_FORECASTL</stp>
        <stp>2</stp>
        <stp>002139.SZ</stp>
        <stp>6/30/2016</stp>
        <tr r="G609" s="5"/>
      </tp>
      <tp>
        <v>0</v>
        <stp/>
        <stp>EM_S_PROFITNOTICE_FORECASTL</stp>
        <stp>2</stp>
        <stp>002639.SZ</stp>
        <stp>6/30/2016</stp>
        <tr r="G1107" s="5"/>
      </tp>
      <tp>
        <v>816981000</v>
        <stp/>
        <stp>EM_S_PROFITNOTICE_FORECASTL</stp>
        <stp>2</stp>
        <stp>002739.SZ</stp>
        <stp>6/30/2016</stp>
        <tr r="G1204" s="5"/>
      </tp>
      <tp>
        <v>1000000</v>
        <stp/>
        <stp>EM_S_PROFITNOTICE_FORECASTL</stp>
        <stp>2</stp>
        <stp>002439.SZ</stp>
        <stp>6/30/2016</stp>
        <tr r="G908" s="5"/>
      </tp>
      <tp>
        <v>108067700</v>
        <stp/>
        <stp>EM_S_PROFITNOTICE_FORECASTL</stp>
        <stp>2</stp>
        <stp>002539.SZ</stp>
        <stp>6/30/2016</stp>
        <tr r="G1007" s="5"/>
      </tp>
      <tp>
        <v>163250000</v>
        <stp/>
        <stp>EM_S_PROFITNOTICE_FORECASTL</stp>
        <stp>2</stp>
        <stp>300208.SZ</stp>
        <stp>6/30/2016</stp>
        <tr r="G1469" s="5"/>
      </tp>
      <tp t="s">
        <v/>
        <stp/>
        <stp>EM_S_PROFITNOTICE_FORECASTL</stp>
        <stp>2</stp>
        <stp>000338.SZ</stp>
        <stp>6/30/2016</stp>
        <tr r="G78" s="5"/>
      </tp>
      <tp>
        <v>5000000</v>
        <stp/>
        <stp>EM_S_PROFITNOTICE_FORECASTL</stp>
        <stp>2</stp>
        <stp>300308.SZ</stp>
        <stp>6/30/2016</stp>
        <tr r="G1569" s="5"/>
      </tp>
      <tp>
        <v>80000000</v>
        <stp/>
        <stp>EM_S_PROFITNOTICE_FORECASTL</stp>
        <stp>2</stp>
        <stp>000038.SZ</stp>
        <stp>6/30/2016</stp>
        <tr r="G37" s="5"/>
      </tp>
      <tp>
        <v>97620000</v>
        <stp/>
        <stp>EM_S_PROFITNOTICE_FORECASTL</stp>
        <stp>2</stp>
        <stp>300008.SZ</stp>
        <stp>6/30/2016</stp>
        <tr r="G1271" s="5"/>
      </tp>
      <tp>
        <v>58011800</v>
        <stp/>
        <stp>EM_S_PROFITNOTICE_FORECASTL</stp>
        <stp>2</stp>
        <stp>300108.SZ</stp>
        <stp>6/30/2016</stp>
        <tr r="G1370" s="5"/>
      </tp>
      <tp>
        <v>2000000</v>
        <stp/>
        <stp>EM_S_PROFITNOTICE_FORECASTL</stp>
        <stp>2</stp>
        <stp>000638.SZ</stp>
        <stp>6/30/2016</stp>
        <tr r="G216" s="5"/>
      </tp>
      <tp t="s">
        <v/>
        <stp/>
        <stp>EM_S_PROFITNOTICE_FORECASTL</stp>
        <stp>2</stp>
        <stp>000738.SZ</stp>
        <stp>6/30/2016</stp>
        <tr r="G288" s="5"/>
      </tp>
      <tp>
        <v>481180000</v>
        <stp/>
        <stp>EM_S_PROFITNOTICE_FORECASTL</stp>
        <stp>2</stp>
        <stp>300408.SZ</stp>
        <stp>6/30/2016</stp>
        <tr r="G1668" s="5"/>
      </tp>
      <tp t="s">
        <v/>
        <stp/>
        <stp>EM_S_PROFITNOTICE_FORECASTL</stp>
        <stp>2</stp>
        <stp>000538.SZ</stp>
        <stp>6/30/2016</stp>
        <tr r="G137" s="5"/>
      </tp>
      <tp>
        <v>23511600</v>
        <stp/>
        <stp>EM_S_PROFITNOTICE_FORECASTL</stp>
        <stp>2</stp>
        <stp>300508.SZ</stp>
        <stp>6/30/2016</stp>
        <tr r="G1766" s="5"/>
      </tp>
      <tp>
        <v>90000000</v>
        <stp/>
        <stp>EM_S_PROFITNOTICE_FORECASTL</stp>
        <stp>2</stp>
        <stp>000838.SZ</stp>
        <stp>6/30/2016</stp>
        <tr r="G355" s="5"/>
      </tp>
      <tp>
        <v>250000000</v>
        <stp/>
        <stp>EM_S_PROFITNOTICE_FORECASTL</stp>
        <stp>2</stp>
        <stp>000938.SZ</stp>
        <stp>6/30/2016</stp>
        <tr r="G423" s="5"/>
      </tp>
      <tp>
        <v>139705900</v>
        <stp/>
        <stp>EM_S_PROFITNOTICE_FORECASTL</stp>
        <stp>2</stp>
        <stp>002238.SZ</stp>
        <stp>6/30/2016</stp>
        <tr r="G708" s="5"/>
      </tp>
      <tp>
        <v>22120000</v>
        <stp/>
        <stp>EM_S_PROFITNOTICE_FORECASTL</stp>
        <stp>2</stp>
        <stp>002338.SZ</stp>
        <stp>6/30/2016</stp>
        <tr r="G807" s="5"/>
      </tp>
      <tp>
        <v>246688900</v>
        <stp/>
        <stp>EM_S_PROFITNOTICE_FORECASTL</stp>
        <stp>2</stp>
        <stp>002038.SZ</stp>
        <stp>6/30/2016</stp>
        <tr r="G508" s="5"/>
      </tp>
      <tp>
        <v>165873700</v>
        <stp/>
        <stp>EM_S_PROFITNOTICE_FORECASTL</stp>
        <stp>2</stp>
        <stp>002138.SZ</stp>
        <stp>6/30/2016</stp>
        <tr r="G608" s="5"/>
      </tp>
      <tp>
        <v>35000000</v>
        <stp/>
        <stp>EM_S_PROFITNOTICE_FORECASTL</stp>
        <stp>2</stp>
        <stp>002638.SZ</stp>
        <stp>6/30/2016</stp>
        <tr r="G1106" s="5"/>
      </tp>
      <tp>
        <v>12501200</v>
        <stp/>
        <stp>EM_S_PROFITNOTICE_FORECASTL</stp>
        <stp>2</stp>
        <stp>002738.SZ</stp>
        <stp>6/30/2016</stp>
        <tr r="G1203" s="5"/>
      </tp>
      <tp>
        <v>22319700</v>
        <stp/>
        <stp>EM_S_PROFITNOTICE_FORECASTL</stp>
        <stp>2</stp>
        <stp>002438.SZ</stp>
        <stp>6/30/2016</stp>
        <tr r="G907" s="5"/>
      </tp>
      <tp>
        <v>106616400</v>
        <stp/>
        <stp>EM_S_PROFITNOTICE_FORECASTL</stp>
        <stp>2</stp>
        <stp>002538.SZ</stp>
        <stp>6/30/2016</stp>
        <tr r="G1006" s="5"/>
      </tp>
      <tp>
        <v>3200000</v>
        <stp/>
        <stp>EM_S_PROFITNOTICE_FORECASTL</stp>
        <stp>2</stp>
        <stp>300201.SZ</stp>
        <stp>6/30/2016</stp>
        <tr r="G1462" s="5"/>
      </tp>
      <tp>
        <v>36000000</v>
        <stp/>
        <stp>EM_S_PROFITNOTICE_FORECASTL</stp>
        <stp>2</stp>
        <stp>300301.SZ</stp>
        <stp>6/30/2016</stp>
        <tr r="G1562" s="5"/>
      </tp>
      <tp t="s">
        <v/>
        <stp/>
        <stp>EM_S_PROFITNOTICE_FORECASTL</stp>
        <stp>2</stp>
        <stp>000031.SZ</stp>
        <stp>6/30/2016</stp>
        <tr r="G30" s="5"/>
      </tp>
      <tp>
        <v>85135200</v>
        <stp/>
        <stp>EM_S_PROFITNOTICE_FORECASTL</stp>
        <stp>2</stp>
        <stp>300001.SZ</stp>
        <stp>6/30/2016</stp>
        <tr r="G1264" s="5"/>
      </tp>
      <tp>
        <v>42000000</v>
        <stp/>
        <stp>EM_S_PROFITNOTICE_FORECASTL</stp>
        <stp>2</stp>
        <stp>300101.SZ</stp>
        <stp>6/30/2016</stp>
        <tr r="G1363" s="5"/>
      </tp>
      <tp t="s">
        <v/>
        <stp/>
        <stp>EM_S_PROFITNOTICE_FORECASTL</stp>
        <stp>2</stp>
        <stp>000631.SZ</stp>
        <stp>6/30/2016</stp>
        <tr r="G210" s="5"/>
      </tp>
      <tp>
        <v>-50000000</v>
        <stp/>
        <stp>EM_S_PROFITNOTICE_FORECASTL</stp>
        <stp>2</stp>
        <stp>000731.SZ</stp>
        <stp>6/30/2016</stp>
        <tr r="G282" s="5"/>
      </tp>
      <tp>
        <v>14500000</v>
        <stp/>
        <stp>EM_S_PROFITNOTICE_FORECASTL</stp>
        <stp>2</stp>
        <stp>300401.SZ</stp>
        <stp>6/30/2016</stp>
        <tr r="G1661" s="5"/>
      </tp>
      <tp t="s">
        <v/>
        <stp/>
        <stp>EM_S_PROFITNOTICE_FORECASTL</stp>
        <stp>2</stp>
        <stp>000531.SZ</stp>
        <stp>6/30/2016</stp>
        <tr r="G131" s="5"/>
      </tp>
      <tp>
        <v>32900000</v>
        <stp/>
        <stp>EM_S_PROFITNOTICE_FORECASTL</stp>
        <stp>2</stp>
        <stp>300501.SZ</stp>
        <stp>6/30/2016</stp>
        <tr r="G1760" s="5"/>
      </tp>
      <tp>
        <v>-45000000</v>
        <stp/>
        <stp>EM_S_PROFITNOTICE_FORECASTL</stp>
        <stp>2</stp>
        <stp>000831.SZ</stp>
        <stp>6/30/2016</stp>
        <tr r="G350" s="5"/>
      </tp>
      <tp>
        <v>-16000000</v>
        <stp/>
        <stp>EM_S_PROFITNOTICE_FORECASTL</stp>
        <stp>2</stp>
        <stp>000931.SZ</stp>
        <stp>6/30/2016</stp>
        <tr r="G417" s="5"/>
      </tp>
      <tp>
        <v>-20000000</v>
        <stp/>
        <stp>EM_S_PROFITNOTICE_FORECASTL</stp>
        <stp>2</stp>
        <stp>002231.SZ</stp>
        <stp>6/30/2016</stp>
        <tr r="G701" s="5"/>
      </tp>
      <tp>
        <v>18720800</v>
        <stp/>
        <stp>EM_S_PROFITNOTICE_FORECASTL</stp>
        <stp>2</stp>
        <stp>002331.SZ</stp>
        <stp>6/30/2016</stp>
        <tr r="G800" s="5"/>
      </tp>
      <tp>
        <v>3513900</v>
        <stp/>
        <stp>EM_S_PROFITNOTICE_FORECASTL</stp>
        <stp>2</stp>
        <stp>002031.SZ</stp>
        <stp>6/30/2016</stp>
        <tr r="G501" s="5"/>
      </tp>
      <tp>
        <v>210000000</v>
        <stp/>
        <stp>EM_S_PROFITNOTICE_FORECASTL</stp>
        <stp>2</stp>
        <stp>002131.SZ</stp>
        <stp>6/30/2016</stp>
        <tr r="G601" s="5"/>
      </tp>
      <tp>
        <v>93321700</v>
        <stp/>
        <stp>EM_S_PROFITNOTICE_FORECASTL</stp>
        <stp>2</stp>
        <stp>002631.SZ</stp>
        <stp>6/30/2016</stp>
        <tr r="G1099" s="5"/>
      </tp>
      <tp>
        <v>7380000</v>
        <stp/>
        <stp>EM_S_PROFITNOTICE_FORECASTL</stp>
        <stp>2</stp>
        <stp>002731.SZ</stp>
        <stp>6/30/2016</stp>
        <tr r="G1196" s="5"/>
      </tp>
      <tp>
        <v>0</v>
        <stp/>
        <stp>EM_S_PROFITNOTICE_FORECASTL</stp>
        <stp>2</stp>
        <stp>002431.SZ</stp>
        <stp>6/30/2016</stp>
        <tr r="G900" s="5"/>
      </tp>
      <tp>
        <v>179272700</v>
        <stp/>
        <stp>EM_S_PROFITNOTICE_FORECASTL</stp>
        <stp>2</stp>
        <stp>002531.SZ</stp>
        <stp>6/30/2016</stp>
        <tr r="G999" s="5"/>
      </tp>
      <tp>
        <v>32700000</v>
        <stp/>
        <stp>EM_S_PROFITNOTICE_FORECASTL</stp>
        <stp>2</stp>
        <stp>300200.SZ</stp>
        <stp>6/30/2016</stp>
        <tr r="G1461" s="5"/>
      </tp>
      <tp>
        <v>25018900</v>
        <stp/>
        <stp>EM_S_PROFITNOTICE_FORECASTL</stp>
        <stp>2</stp>
        <stp>300300.SZ</stp>
        <stp>6/30/2016</stp>
        <tr r="G1561" s="5"/>
      </tp>
      <tp t="s">
        <v/>
        <stp/>
        <stp>EM_S_PROFITNOTICE_FORECASTL</stp>
        <stp>2</stp>
        <stp>000030.SZ</stp>
        <stp>6/30/2016</stp>
        <tr r="G29" s="5"/>
      </tp>
      <tp>
        <v>155315200</v>
        <stp/>
        <stp>EM_S_PROFITNOTICE_FORECASTL</stp>
        <stp>2</stp>
        <stp>300100.SZ</stp>
        <stp>6/30/2016</stp>
        <tr r="G1362" s="5"/>
      </tp>
      <tp>
        <v>20000000</v>
        <stp/>
        <stp>EM_S_PROFITNOTICE_FORECASTL</stp>
        <stp>2</stp>
        <stp>000630.SZ</stp>
        <stp>6/30/2016</stp>
        <tr r="G209" s="5"/>
      </tp>
      <tp t="s">
        <v/>
        <stp/>
        <stp>EM_S_PROFITNOTICE_FORECASTL</stp>
        <stp>2</stp>
        <stp>000430.SZ</stp>
        <stp>6/30/2016</stp>
        <tr r="G103" s="5"/>
      </tp>
      <tp>
        <v>18763900</v>
        <stp/>
        <stp>EM_S_PROFITNOTICE_FORECASTL</stp>
        <stp>2</stp>
        <stp>300400.SZ</stp>
        <stp>6/30/2016</stp>
        <tr r="G1660" s="5"/>
      </tp>
      <tp t="s">
        <v/>
        <stp/>
        <stp>EM_S_PROFITNOTICE_FORECASTL</stp>
        <stp>2</stp>
        <stp>000530.SZ</stp>
        <stp>6/30/2016</stp>
        <tr r="G130" s="5"/>
      </tp>
      <tp>
        <v>28000000</v>
        <stp/>
        <stp>EM_S_PROFITNOTICE_FORECASTL</stp>
        <stp>2</stp>
        <stp>300500.SZ</stp>
        <stp>6/30/2016</stp>
        <tr r="G1759" s="5"/>
      </tp>
      <tp>
        <v>60000000</v>
        <stp/>
        <stp>EM_S_PROFITNOTICE_FORECASTL</stp>
        <stp>2</stp>
        <stp>000830.SZ</stp>
        <stp>6/30/2016</stp>
        <tr r="G349" s="5"/>
      </tp>
      <tp>
        <v>10000000</v>
        <stp/>
        <stp>EM_S_PROFITNOTICE_FORECASTL</stp>
        <stp>2</stp>
        <stp>000930.SZ</stp>
        <stp>6/30/2016</stp>
        <tr r="G416" s="5"/>
      </tp>
      <tp>
        <v>143092300</v>
        <stp/>
        <stp>EM_S_PROFITNOTICE_FORECASTL</stp>
        <stp>2</stp>
        <stp>002230.SZ</stp>
        <stp>6/30/2016</stp>
        <tr r="G700" s="5"/>
      </tp>
      <tp>
        <v>12283100</v>
        <stp/>
        <stp>EM_S_PROFITNOTICE_FORECASTL</stp>
        <stp>2</stp>
        <stp>002330.SZ</stp>
        <stp>6/30/2016</stp>
        <tr r="G799" s="5"/>
      </tp>
      <tp>
        <v>54242500</v>
        <stp/>
        <stp>EM_S_PROFITNOTICE_FORECASTL</stp>
        <stp>2</stp>
        <stp>002030.SZ</stp>
        <stp>6/30/2016</stp>
        <tr r="G500" s="5"/>
      </tp>
      <tp>
        <v>36316000</v>
        <stp/>
        <stp>EM_S_PROFITNOTICE_FORECASTL</stp>
        <stp>2</stp>
        <stp>002130.SZ</stp>
        <stp>6/30/2016</stp>
        <tr r="G600" s="5"/>
      </tp>
      <tp>
        <v>113121100</v>
        <stp/>
        <stp>EM_S_PROFITNOTICE_FORECASTL</stp>
        <stp>2</stp>
        <stp>002630.SZ</stp>
        <stp>6/30/2016</stp>
        <tr r="G1098" s="5"/>
      </tp>
      <tp>
        <v>18894700</v>
        <stp/>
        <stp>EM_S_PROFITNOTICE_FORECASTL</stp>
        <stp>2</stp>
        <stp>002730.SZ</stp>
        <stp>6/30/2016</stp>
        <tr r="G1195" s="5"/>
      </tp>
      <tp>
        <v>-65000000</v>
        <stp/>
        <stp>EM_S_PROFITNOTICE_FORECASTL</stp>
        <stp>2</stp>
        <stp>002430.SZ</stp>
        <stp>6/30/2016</stp>
        <tr r="G899" s="5"/>
      </tp>
      <tp>
        <v>6020000</v>
        <stp/>
        <stp>EM_S_PROFITNOTICE_FORECASTL</stp>
        <stp>2</stp>
        <stp>002530.SZ</stp>
        <stp>6/30/2016</stp>
        <tr r="G998" s="5"/>
      </tp>
      <tp>
        <v>83707600</v>
        <stp/>
        <stp>EM_S_PROFITNOTICE_FORECASTL</stp>
        <stp>2</stp>
        <stp>300203.SZ</stp>
        <stp>6/30/2016</stp>
        <tr r="G1464" s="5"/>
      </tp>
      <tp t="s">
        <v/>
        <stp/>
        <stp>EM_S_PROFITNOTICE_FORECASTL</stp>
        <stp>2</stp>
        <stp>000333.SZ</stp>
        <stp>6/30/2016</stp>
        <tr r="G77" s="5"/>
      </tp>
      <tp>
        <v>47566700</v>
        <stp/>
        <stp>EM_S_PROFITNOTICE_FORECASTL</stp>
        <stp>2</stp>
        <stp>300303.SZ</stp>
        <stp>6/30/2016</stp>
        <tr r="G1564" s="5"/>
      </tp>
      <tp>
        <v>2000000</v>
        <stp/>
        <stp>EM_S_PROFITNOTICE_FORECASTL</stp>
        <stp>2</stp>
        <stp>000033.SZ</stp>
        <stp>6/30/2016</stp>
        <tr r="G32" s="5"/>
      </tp>
      <tp>
        <v>374448400</v>
        <stp/>
        <stp>EM_S_PROFITNOTICE_FORECASTL</stp>
        <stp>2</stp>
        <stp>300003.SZ</stp>
        <stp>6/30/2016</stp>
        <tr r="G1266" s="5"/>
      </tp>
      <tp>
        <v>12620200</v>
        <stp/>
        <stp>EM_S_PROFITNOTICE_FORECASTL</stp>
        <stp>2</stp>
        <stp>300103.SZ</stp>
        <stp>6/30/2016</stp>
        <tr r="G1365" s="5"/>
      </tp>
      <tp>
        <v>-28000000</v>
        <stp/>
        <stp>EM_S_PROFITNOTICE_FORECASTL</stp>
        <stp>2</stp>
        <stp>000633.SZ</stp>
        <stp>6/30/2016</stp>
        <tr r="G212" s="5"/>
      </tp>
      <tp t="s">
        <v/>
        <stp/>
        <stp>EM_S_PROFITNOTICE_FORECASTL</stp>
        <stp>2</stp>
        <stp>000733.SZ</stp>
        <stp>6/30/2016</stp>
        <tr r="G284" s="5"/>
      </tp>
      <tp>
        <v>97872500</v>
        <stp/>
        <stp>EM_S_PROFITNOTICE_FORECASTL</stp>
        <stp>2</stp>
        <stp>300403.SZ</stp>
        <stp>6/30/2016</stp>
        <tr r="G1663" s="5"/>
      </tp>
      <tp t="s">
        <v/>
        <stp/>
        <stp>EM_S_PROFITNOTICE_FORECASTL</stp>
        <stp>2</stp>
        <stp>000533.SZ</stp>
        <stp>6/30/2016</stp>
        <tr r="G133" s="5"/>
      </tp>
      <tp>
        <v>24500000</v>
        <stp/>
        <stp>EM_S_PROFITNOTICE_FORECASTL</stp>
        <stp>2</stp>
        <stp>300503.SZ</stp>
        <stp>6/30/2016</stp>
        <tr r="G1762" s="5"/>
      </tp>
      <tp>
        <v>-14000000</v>
        <stp/>
        <stp>EM_S_PROFITNOTICE_FORECASTL</stp>
        <stp>2</stp>
        <stp>000833.SZ</stp>
        <stp>6/30/2016</stp>
        <tr r="G351" s="5"/>
      </tp>
      <tp>
        <v>630000000</v>
        <stp/>
        <stp>EM_S_PROFITNOTICE_FORECASTL</stp>
        <stp>2</stp>
        <stp>000933.SZ</stp>
        <stp>6/30/2016</stp>
        <tr r="G419" s="5"/>
      </tp>
      <tp>
        <v>55743300</v>
        <stp/>
        <stp>EM_S_PROFITNOTICE_FORECASTL</stp>
        <stp>2</stp>
        <stp>002233.SZ</stp>
        <stp>6/30/2016</stp>
        <tr r="G703" s="5"/>
      </tp>
      <tp>
        <v>130000000</v>
        <stp/>
        <stp>EM_S_PROFITNOTICE_FORECASTL</stp>
        <stp>2</stp>
        <stp>002333.SZ</stp>
        <stp>6/30/2016</stp>
        <tr r="G802" s="5"/>
      </tp>
      <tp>
        <v>98013900</v>
        <stp/>
        <stp>EM_S_PROFITNOTICE_FORECASTL</stp>
        <stp>2</stp>
        <stp>002033.SZ</stp>
        <stp>6/30/2016</stp>
        <tr r="G503" s="5"/>
      </tp>
      <tp>
        <v>140000000</v>
        <stp/>
        <stp>EM_S_PROFITNOTICE_FORECASTL</stp>
        <stp>2</stp>
        <stp>002133.SZ</stp>
        <stp>6/30/2016</stp>
        <tr r="G603" s="5"/>
      </tp>
      <tp>
        <v>-13000000</v>
        <stp/>
        <stp>EM_S_PROFITNOTICE_FORECASTL</stp>
        <stp>2</stp>
        <stp>002633.SZ</stp>
        <stp>6/30/2016</stp>
        <tr r="G1101" s="5"/>
      </tp>
      <tp>
        <v>52864000</v>
        <stp/>
        <stp>EM_S_PROFITNOTICE_FORECASTL</stp>
        <stp>2</stp>
        <stp>002733.SZ</stp>
        <stp>6/30/2016</stp>
        <tr r="G1198" s="5"/>
      </tp>
      <tp>
        <v>82233600</v>
        <stp/>
        <stp>EM_S_PROFITNOTICE_FORECASTL</stp>
        <stp>2</stp>
        <stp>002433.SZ</stp>
        <stp>6/30/2016</stp>
        <tr r="G902" s="5"/>
      </tp>
      <tp>
        <v>50196100</v>
        <stp/>
        <stp>EM_S_PROFITNOTICE_FORECASTL</stp>
        <stp>2</stp>
        <stp>002533.SZ</stp>
        <stp>6/30/2016</stp>
        <tr r="G1001" s="5"/>
      </tp>
      <tp>
        <v>12022300</v>
        <stp/>
        <stp>EM_S_PROFITNOTICE_FORECASTL</stp>
        <stp>2</stp>
        <stp>300202.SZ</stp>
        <stp>6/30/2016</stp>
        <tr r="G1463" s="5"/>
      </tp>
      <tp>
        <v>42840000</v>
        <stp/>
        <stp>EM_S_PROFITNOTICE_FORECASTL</stp>
        <stp>2</stp>
        <stp>300302.SZ</stp>
        <stp>6/30/2016</stp>
        <tr r="G1563" s="5"/>
      </tp>
      <tp>
        <v>38000000</v>
        <stp/>
        <stp>EM_S_PROFITNOTICE_FORECASTL</stp>
        <stp>2</stp>
        <stp>000032.SZ</stp>
        <stp>6/30/2016</stp>
        <tr r="G31" s="5"/>
      </tp>
      <tp>
        <v>222081200</v>
        <stp/>
        <stp>EM_S_PROFITNOTICE_FORECASTL</stp>
        <stp>2</stp>
        <stp>300002.SZ</stp>
        <stp>6/30/2016</stp>
        <tr r="G1265" s="5"/>
      </tp>
      <tp>
        <v>-10000000</v>
        <stp/>
        <stp>EM_S_PROFITNOTICE_FORECASTL</stp>
        <stp>2</stp>
        <stp>300102.SZ</stp>
        <stp>6/30/2016</stp>
        <tr r="G1364" s="5"/>
      </tp>
      <tp t="s">
        <v/>
        <stp/>
        <stp>EM_S_PROFITNOTICE_FORECASTL</stp>
        <stp>2</stp>
        <stp>000632.SZ</stp>
        <stp>6/30/2016</stp>
        <tr r="G211" s="5"/>
      </tp>
      <tp t="s">
        <v/>
        <stp/>
        <stp>EM_S_PROFITNOTICE_FORECASTL</stp>
        <stp>2</stp>
        <stp>000732.SZ</stp>
        <stp>6/30/2016</stp>
        <tr r="G283" s="5"/>
      </tp>
      <tp>
        <v>-58000000</v>
        <stp/>
        <stp>EM_S_PROFITNOTICE_FORECASTL</stp>
        <stp>2</stp>
        <stp>300402.SZ</stp>
        <stp>6/30/2016</stp>
        <tr r="G1662" s="5"/>
      </tp>
      <tp t="s">
        <v/>
        <stp/>
        <stp>EM_S_PROFITNOTICE_FORECASTL</stp>
        <stp>2</stp>
        <stp>000532.SZ</stp>
        <stp>6/30/2016</stp>
        <tr r="G132" s="5"/>
      </tp>
      <tp>
        <v>46000000</v>
        <stp/>
        <stp>EM_S_PROFITNOTICE_FORECASTL</stp>
        <stp>2</stp>
        <stp>300502.SZ</stp>
        <stp>6/30/2016</stp>
        <tr r="G1761" s="5"/>
      </tp>
      <tp>
        <v>-960000000</v>
        <stp/>
        <stp>EM_S_PROFITNOTICE_FORECASTL</stp>
        <stp>2</stp>
        <stp>000932.SZ</stp>
        <stp>6/30/2016</stp>
        <tr r="G418" s="5"/>
      </tp>
      <tp>
        <v>1000000</v>
        <stp/>
        <stp>EM_S_PROFITNOTICE_FORECASTL</stp>
        <stp>2</stp>
        <stp>002232.SZ</stp>
        <stp>6/30/2016</stp>
        <tr r="G702" s="5"/>
      </tp>
      <tp>
        <v>50872600</v>
        <stp/>
        <stp>EM_S_PROFITNOTICE_FORECASTL</stp>
        <stp>2</stp>
        <stp>002332.SZ</stp>
        <stp>6/30/2016</stp>
        <tr r="G801" s="5"/>
      </tp>
      <tp>
        <v>395081400</v>
        <stp/>
        <stp>EM_S_PROFITNOTICE_FORECASTL</stp>
        <stp>2</stp>
        <stp>002032.SZ</stp>
        <stp>6/30/2016</stp>
        <tr r="G502" s="5"/>
      </tp>
      <tp>
        <v>46713000</v>
        <stp/>
        <stp>EM_S_PROFITNOTICE_FORECASTL</stp>
        <stp>2</stp>
        <stp>002132.SZ</stp>
        <stp>6/30/2016</stp>
        <tr r="G602" s="5"/>
      </tp>
      <tp>
        <v>18126000</v>
        <stp/>
        <stp>EM_S_PROFITNOTICE_FORECASTL</stp>
        <stp>2</stp>
        <stp>002632.SZ</stp>
        <stp>6/30/2016</stp>
        <tr r="G1100" s="5"/>
      </tp>
      <tp>
        <v>38969200</v>
        <stp/>
        <stp>EM_S_PROFITNOTICE_FORECASTL</stp>
        <stp>2</stp>
        <stp>002732.SZ</stp>
        <stp>6/30/2016</stp>
        <tr r="G1197" s="5"/>
      </tp>
      <tp>
        <v>-40000000</v>
        <stp/>
        <stp>EM_S_PROFITNOTICE_FORECASTL</stp>
        <stp>2</stp>
        <stp>002432.SZ</stp>
        <stp>6/30/2016</stp>
        <tr r="G901" s="5"/>
      </tp>
      <tp>
        <v>74999000</v>
        <stp/>
        <stp>EM_S_PROFITNOTICE_FORECASTL</stp>
        <stp>2</stp>
        <stp>002532.SZ</stp>
        <stp>6/30/2016</stp>
        <tr r="G1000" s="5"/>
      </tp>
      <tp>
        <v>32000000</v>
        <stp/>
        <stp>EM_S_PROFITNOTICE_FORECASTL</stp>
        <stp>2</stp>
        <stp>300205.SZ</stp>
        <stp>6/30/2016</stp>
        <tr r="G1466" s="5"/>
      </tp>
      <tp>
        <v>34737600</v>
        <stp/>
        <stp>EM_S_PROFITNOTICE_FORECASTL</stp>
        <stp>2</stp>
        <stp>300305.SZ</stp>
        <stp>6/30/2016</stp>
        <tr r="G1566" s="5"/>
      </tp>
      <tp t="s">
        <v/>
        <stp/>
        <stp>EM_S_PROFITNOTICE_FORECASTL</stp>
        <stp>2</stp>
        <stp>000035.SZ</stp>
        <stp>6/30/2016</stp>
        <tr r="G34" s="5"/>
      </tp>
      <tp>
        <v>94000000</v>
        <stp/>
        <stp>EM_S_PROFITNOTICE_FORECASTL</stp>
        <stp>2</stp>
        <stp>300005.SZ</stp>
        <stp>6/30/2016</stp>
        <tr r="G1268" s="5"/>
      </tp>
      <tp>
        <v>-47000000</v>
        <stp/>
        <stp>EM_S_PROFITNOTICE_FORECASTL</stp>
        <stp>2</stp>
        <stp>300105.SZ</stp>
        <stp>6/30/2016</stp>
        <tr r="G1367" s="5"/>
      </tp>
      <tp t="s">
        <v/>
        <stp/>
        <stp>EM_S_PROFITNOTICE_FORECASTL</stp>
        <stp>2</stp>
        <stp>000635.SZ</stp>
        <stp>6/30/2016</stp>
        <tr r="G213" s="5"/>
      </tp>
      <tp>
        <v>19500000</v>
        <stp/>
        <stp>EM_S_PROFITNOTICE_FORECASTL</stp>
        <stp>2</stp>
        <stp>000735.SZ</stp>
        <stp>6/30/2016</stp>
        <tr r="G285" s="5"/>
      </tp>
      <tp>
        <v>5100000</v>
        <stp/>
        <stp>EM_S_PROFITNOTICE_FORECASTL</stp>
        <stp>2</stp>
        <stp>300405.SZ</stp>
        <stp>6/30/2016</stp>
        <tr r="G1665" s="5"/>
      </tp>
      <tp>
        <v>18500000</v>
        <stp/>
        <stp>EM_S_PROFITNOTICE_FORECASTL</stp>
        <stp>2</stp>
        <stp>300505.SZ</stp>
        <stp>6/30/2016</stp>
        <tr r="G1763" s="5"/>
      </tp>
      <tp>
        <v>-120000000</v>
        <stp/>
        <stp>EM_S_PROFITNOTICE_FORECASTL</stp>
        <stp>2</stp>
        <stp>000835.SZ</stp>
        <stp>6/30/2016</stp>
        <tr r="G352" s="5"/>
      </tp>
      <tp>
        <v>10000000</v>
        <stp/>
        <stp>EM_S_PROFITNOTICE_FORECASTL</stp>
        <stp>2</stp>
        <stp>000935.SZ</stp>
        <stp>6/30/2016</stp>
        <tr r="G420" s="5"/>
      </tp>
      <tp>
        <v>4731400</v>
        <stp/>
        <stp>EM_S_PROFITNOTICE_FORECASTL</stp>
        <stp>2</stp>
        <stp>002235.SZ</stp>
        <stp>6/30/2016</stp>
        <tr r="G705" s="5"/>
      </tp>
      <tp>
        <v>32913600</v>
        <stp/>
        <stp>EM_S_PROFITNOTICE_FORECASTL</stp>
        <stp>2</stp>
        <stp>002335.SZ</stp>
        <stp>6/30/2016</stp>
        <tr r="G804" s="5"/>
      </tp>
      <tp>
        <v>144580900</v>
        <stp/>
        <stp>EM_S_PROFITNOTICE_FORECASTL</stp>
        <stp>2</stp>
        <stp>002035.SZ</stp>
        <stp>6/30/2016</stp>
        <tr r="G505" s="5"/>
      </tp>
      <tp>
        <v>31566600</v>
        <stp/>
        <stp>EM_S_PROFITNOTICE_FORECASTL</stp>
        <stp>2</stp>
        <stp>002135.SZ</stp>
        <stp>6/30/2016</stp>
        <tr r="G605" s="5"/>
      </tp>
      <tp>
        <v>125855800</v>
        <stp/>
        <stp>EM_S_PROFITNOTICE_FORECASTL</stp>
        <stp>2</stp>
        <stp>002635.SZ</stp>
        <stp>6/30/2016</stp>
        <tr r="G1103" s="5"/>
      </tp>
      <tp>
        <v>11239200</v>
        <stp/>
        <stp>EM_S_PROFITNOTICE_FORECASTL</stp>
        <stp>2</stp>
        <stp>002735.SZ</stp>
        <stp>6/30/2016</stp>
        <tr r="G1200" s="5"/>
      </tp>
      <tp>
        <v>12368000</v>
        <stp/>
        <stp>EM_S_PROFITNOTICE_FORECASTL</stp>
        <stp>2</stp>
        <stp>002435.SZ</stp>
        <stp>6/30/2016</stp>
        <tr r="G904" s="5"/>
      </tp>
      <tp>
        <v>5000000</v>
        <stp/>
        <stp>EM_S_PROFITNOTICE_FORECASTL</stp>
        <stp>2</stp>
        <stp>002535.SZ</stp>
        <stp>6/30/2016</stp>
        <tr r="G1003" s="5"/>
      </tp>
      <tp>
        <v>109293300</v>
        <stp/>
        <stp>EM_S_PROFITNOTICE_FORECASTL</stp>
        <stp>2</stp>
        <stp>300204.SZ</stp>
        <stp>6/30/2016</stp>
        <tr r="G1465" s="5"/>
      </tp>
      <tp>
        <v>56317800</v>
        <stp/>
        <stp>EM_S_PROFITNOTICE_FORECASTL</stp>
        <stp>2</stp>
        <stp>300304.SZ</stp>
        <stp>6/30/2016</stp>
        <tr r="G1565" s="5"/>
      </tp>
      <tp>
        <v>245000000</v>
        <stp/>
        <stp>EM_S_PROFITNOTICE_FORECASTL</stp>
        <stp>2</stp>
        <stp>000034.SZ</stp>
        <stp>6/30/2016</stp>
        <tr r="G33" s="5"/>
      </tp>
      <tp>
        <v>21910000</v>
        <stp/>
        <stp>EM_S_PROFITNOTICE_FORECASTL</stp>
        <stp>2</stp>
        <stp>300004.SZ</stp>
        <stp>6/30/2016</stp>
        <tr r="G1267" s="5"/>
      </tp>
      <tp>
        <v>280204000</v>
        <stp/>
        <stp>EM_S_PROFITNOTICE_FORECASTL</stp>
        <stp>2</stp>
        <stp>300104.SZ</stp>
        <stp>6/30/2016</stp>
        <tr r="G1366" s="5"/>
      </tp>
      <tp>
        <v>-3000000</v>
        <stp/>
        <stp>EM_S_PROFITNOTICE_FORECASTL</stp>
        <stp>2</stp>
        <stp>300404.SZ</stp>
        <stp>6/30/2016</stp>
        <tr r="G1664" s="5"/>
      </tp>
      <tp>
        <v>70000000</v>
        <stp/>
        <stp>EM_S_PROFITNOTICE_FORECASTL</stp>
        <stp>2</stp>
        <stp>000534.SZ</stp>
        <stp>6/30/2016</stp>
        <tr r="G134" s="5"/>
      </tp>
      <tp>
        <v>150000000</v>
        <stp/>
        <stp>EM_S_PROFITNOTICE_FORECASTL</stp>
        <stp>2</stp>
        <stp>002234.SZ</stp>
        <stp>6/30/2016</stp>
        <tr r="G704" s="5"/>
      </tp>
      <tp>
        <v>24781700</v>
        <stp/>
        <stp>EM_S_PROFITNOTICE_FORECASTL</stp>
        <stp>2</stp>
        <stp>002334.SZ</stp>
        <stp>6/30/2016</stp>
        <tr r="G803" s="5"/>
      </tp>
      <tp>
        <v>0</v>
        <stp/>
        <stp>EM_S_PROFITNOTICE_FORECASTL</stp>
        <stp>2</stp>
        <stp>002034.SZ</stp>
        <stp>6/30/2016</stp>
        <tr r="G504" s="5"/>
      </tp>
      <tp>
        <v>-30000000</v>
        <stp/>
        <stp>EM_S_PROFITNOTICE_FORECASTL</stp>
        <stp>2</stp>
        <stp>002134.SZ</stp>
        <stp>6/30/2016</stp>
        <tr r="G604" s="5"/>
      </tp>
      <tp>
        <v>16806200</v>
        <stp/>
        <stp>EM_S_PROFITNOTICE_FORECASTL</stp>
        <stp>2</stp>
        <stp>002634.SZ</stp>
        <stp>6/30/2016</stp>
        <tr r="G1102" s="5"/>
      </tp>
      <tp>
        <v>45284700</v>
        <stp/>
        <stp>EM_S_PROFITNOTICE_FORECASTL</stp>
        <stp>2</stp>
        <stp>002734.SZ</stp>
        <stp>6/30/2016</stp>
        <tr r="G1199" s="5"/>
      </tp>
      <tp>
        <v>138159700</v>
        <stp/>
        <stp>EM_S_PROFITNOTICE_FORECASTL</stp>
        <stp>2</stp>
        <stp>002434.SZ</stp>
        <stp>6/30/2016</stp>
        <tr r="G903" s="5"/>
      </tp>
      <tp>
        <v>60000000</v>
        <stp/>
        <stp>EM_S_PROFITNOTICE_FORECASTL</stp>
        <stp>2</stp>
        <stp>002534.SZ</stp>
        <stp>6/30/2016</stp>
        <tr r="G1002" s="5"/>
      </tp>
      <tp>
        <v>131513500</v>
        <stp/>
        <stp>EM_S_PROFITNOTICE_FORECASTL</stp>
        <stp>2</stp>
        <stp>300207.SZ</stp>
        <stp>6/30/2016</stp>
        <tr r="G1468" s="5"/>
      </tp>
      <tp>
        <v>118168800</v>
        <stp/>
        <stp>EM_S_PROFITNOTICE_FORECASTL</stp>
        <stp>2</stp>
        <stp>300307.SZ</stp>
        <stp>6/30/2016</stp>
        <tr r="G1568" s="5"/>
      </tp>
      <tp>
        <v>-56000000</v>
        <stp/>
        <stp>EM_S_PROFITNOTICE_FORECASTL</stp>
        <stp>2</stp>
        <stp>000037.SZ</stp>
        <stp>6/30/2016</stp>
        <tr r="G36" s="5"/>
      </tp>
      <tp>
        <v>40806300</v>
        <stp/>
        <stp>EM_S_PROFITNOTICE_FORECASTL</stp>
        <stp>2</stp>
        <stp>300007.SZ</stp>
        <stp>6/30/2016</stp>
        <tr r="G1270" s="5"/>
      </tp>
      <tp>
        <v>11000000</v>
        <stp/>
        <stp>EM_S_PROFITNOTICE_FORECASTL</stp>
        <stp>2</stp>
        <stp>300107.SZ</stp>
        <stp>6/30/2016</stp>
        <tr r="G1369" s="5"/>
      </tp>
      <tp>
        <v>4000000</v>
        <stp/>
        <stp>EM_S_PROFITNOTICE_FORECASTL</stp>
        <stp>2</stp>
        <stp>000637.SZ</stp>
        <stp>6/30/2016</stp>
        <tr r="G215" s="5"/>
      </tp>
      <tp>
        <v>-80000000</v>
        <stp/>
        <stp>EM_S_PROFITNOTICE_FORECASTL</stp>
        <stp>2</stp>
        <stp>000737.SZ</stp>
        <stp>6/30/2016</stp>
        <tr r="G287" s="5"/>
      </tp>
      <tp>
        <v>11000000</v>
        <stp/>
        <stp>EM_S_PROFITNOTICE_FORECASTL</stp>
        <stp>2</stp>
        <stp>300407.SZ</stp>
        <stp>6/30/2016</stp>
        <tr r="G1667" s="5"/>
      </tp>
      <tp t="s">
        <v/>
        <stp/>
        <stp>EM_S_PROFITNOTICE_FORECASTL</stp>
        <stp>2</stp>
        <stp>000537.SZ</stp>
        <stp>6/30/2016</stp>
        <tr r="G136" s="5"/>
      </tp>
      <tp>
        <v>42460000</v>
        <stp/>
        <stp>EM_S_PROFITNOTICE_FORECASTL</stp>
        <stp>2</stp>
        <stp>300507.SZ</stp>
        <stp>6/30/2016</stp>
        <tr r="G1765" s="5"/>
      </tp>
      <tp>
        <v>-58000000</v>
        <stp/>
        <stp>EM_S_PROFITNOTICE_FORECASTL</stp>
        <stp>2</stp>
        <stp>000837.SZ</stp>
        <stp>6/30/2016</stp>
        <tr r="G354" s="5"/>
      </tp>
      <tp t="s">
        <v/>
        <stp/>
        <stp>EM_S_PROFITNOTICE_FORECASTL</stp>
        <stp>2</stp>
        <stp>000937.SZ</stp>
        <stp>6/30/2016</stp>
        <tr r="G422" s="5"/>
      </tp>
      <tp>
        <v>104965900</v>
        <stp/>
        <stp>EM_S_PROFITNOTICE_FORECASTL</stp>
        <stp>2</stp>
        <stp>002237.SZ</stp>
        <stp>6/30/2016</stp>
        <tr r="G707" s="5"/>
      </tp>
      <tp>
        <v>-24962800</v>
        <stp/>
        <stp>EM_S_PROFITNOTICE_FORECASTL</stp>
        <stp>2</stp>
        <stp>002337.SZ</stp>
        <stp>6/30/2016</stp>
        <tr r="G806" s="5"/>
      </tp>
      <tp>
        <v>2000000</v>
        <stp/>
        <stp>EM_S_PROFITNOTICE_FORECASTL</stp>
        <stp>2</stp>
        <stp>002037.SZ</stp>
        <stp>6/30/2016</stp>
        <tr r="G507" s="5"/>
      </tp>
      <tp>
        <v>130500000</v>
        <stp/>
        <stp>EM_S_PROFITNOTICE_FORECASTL</stp>
        <stp>2</stp>
        <stp>002137.SZ</stp>
        <stp>6/30/2016</stp>
        <tr r="G607" s="5"/>
      </tp>
      <tp>
        <v>27000000</v>
        <stp/>
        <stp>EM_S_PROFITNOTICE_FORECASTL</stp>
        <stp>2</stp>
        <stp>002637.SZ</stp>
        <stp>6/30/2016</stp>
        <tr r="G1105" s="5"/>
      </tp>
      <tp>
        <v>163808100</v>
        <stp/>
        <stp>EM_S_PROFITNOTICE_FORECASTL</stp>
        <stp>2</stp>
        <stp>002737.SZ</stp>
        <stp>6/30/2016</stp>
        <tr r="G1202" s="5"/>
      </tp>
      <tp>
        <v>339879400</v>
        <stp/>
        <stp>EM_S_PROFITNOTICE_FORECASTL</stp>
        <stp>2</stp>
        <stp>002437.SZ</stp>
        <stp>6/30/2016</stp>
        <tr r="G906" s="5"/>
      </tp>
      <tp>
        <v>53484500</v>
        <stp/>
        <stp>EM_S_PROFITNOTICE_FORECASTL</stp>
        <stp>2</stp>
        <stp>002537.SZ</stp>
        <stp>6/30/2016</stp>
        <tr r="G1005" s="5"/>
      </tp>
      <tp>
        <v>21334600</v>
        <stp/>
        <stp>EM_S_PROFITNOTICE_FORECASTL</stp>
        <stp>2</stp>
        <stp>300206.SZ</stp>
        <stp>6/30/2016</stp>
        <tr r="G1467" s="5"/>
      </tp>
      <tp>
        <v>37400000</v>
        <stp/>
        <stp>EM_S_PROFITNOTICE_FORECASTL</stp>
        <stp>2</stp>
        <stp>300306.SZ</stp>
        <stp>6/30/2016</stp>
        <tr r="G1567" s="5"/>
      </tp>
      <tp>
        <v>390000000</v>
        <stp/>
        <stp>EM_S_PROFITNOTICE_FORECASTL</stp>
        <stp>2</stp>
        <stp>000036.SZ</stp>
        <stp>6/30/2016</stp>
        <tr r="G35" s="5"/>
      </tp>
      <tp>
        <v>31000000</v>
        <stp/>
        <stp>EM_S_PROFITNOTICE_FORECASTL</stp>
        <stp>2</stp>
        <stp>300006.SZ</stp>
        <stp>6/30/2016</stp>
        <tr r="G1269" s="5"/>
      </tp>
      <tp>
        <v>-27000000</v>
        <stp/>
        <stp>EM_S_PROFITNOTICE_FORECASTL</stp>
        <stp>2</stp>
        <stp>300106.SZ</stp>
        <stp>6/30/2016</stp>
        <tr r="G1368" s="5"/>
      </tp>
      <tp>
        <v>78000000</v>
        <stp/>
        <stp>EM_S_PROFITNOTICE_FORECASTL</stp>
        <stp>2</stp>
        <stp>000636.SZ</stp>
        <stp>6/30/2016</stp>
        <tr r="G214" s="5"/>
      </tp>
      <tp>
        <v>430000</v>
        <stp/>
        <stp>EM_S_PROFITNOTICE_FORECASTL</stp>
        <stp>2</stp>
        <stp>000736.SZ</stp>
        <stp>6/30/2016</stp>
        <tr r="G286" s="5"/>
      </tp>
      <tp>
        <v>117406100</v>
        <stp/>
        <stp>EM_S_PROFITNOTICE_FORECASTL</stp>
        <stp>2</stp>
        <stp>300406.SZ</stp>
        <stp>6/30/2016</stp>
        <tr r="G1666" s="5"/>
      </tp>
      <tp>
        <v>390000000</v>
        <stp/>
        <stp>EM_S_PROFITNOTICE_FORECASTL</stp>
        <stp>2</stp>
        <stp>000536.SZ</stp>
        <stp>6/30/2016</stp>
        <tr r="G135" s="5"/>
      </tp>
      <tp>
        <v>22170900</v>
        <stp/>
        <stp>EM_S_PROFITNOTICE_FORECASTL</stp>
        <stp>2</stp>
        <stp>300506.SZ</stp>
        <stp>6/30/2016</stp>
        <tr r="G1764" s="5"/>
      </tp>
      <tp>
        <v>20000000</v>
        <stp/>
        <stp>EM_S_PROFITNOTICE_FORECASTL</stp>
        <stp>2</stp>
        <stp>000836.SZ</stp>
        <stp>6/30/2016</stp>
        <tr r="G353" s="5"/>
      </tp>
      <tp t="s">
        <v/>
        <stp/>
        <stp>EM_S_PROFITNOTICE_FORECASTL</stp>
        <stp>2</stp>
        <stp>000936.SZ</stp>
        <stp>6/30/2016</stp>
        <tr r="G421" s="5"/>
      </tp>
      <tp>
        <v>695710700</v>
        <stp/>
        <stp>EM_S_PROFITNOTICE_FORECASTL</stp>
        <stp>2</stp>
        <stp>002236.SZ</stp>
        <stp>6/30/2016</stp>
        <tr r="G706" s="5"/>
      </tp>
      <tp>
        <v>0</v>
        <stp/>
        <stp>EM_S_PROFITNOTICE_FORECASTL</stp>
        <stp>2</stp>
        <stp>002336.SZ</stp>
        <stp>6/30/2016</stp>
        <tr r="G805" s="5"/>
      </tp>
      <tp>
        <v>54980000</v>
        <stp/>
        <stp>EM_S_PROFITNOTICE_FORECASTL</stp>
        <stp>2</stp>
        <stp>002036.SZ</stp>
        <stp>6/30/2016</stp>
        <tr r="G506" s="5"/>
      </tp>
      <tp>
        <v>0</v>
        <stp/>
        <stp>EM_S_PROFITNOTICE_FORECASTL</stp>
        <stp>2</stp>
        <stp>002136.SZ</stp>
        <stp>6/30/2016</stp>
        <tr r="G606" s="5"/>
      </tp>
      <tp>
        <v>80577200</v>
        <stp/>
        <stp>EM_S_PROFITNOTICE_FORECASTL</stp>
        <stp>2</stp>
        <stp>002636.SZ</stp>
        <stp>6/30/2016</stp>
        <tr r="G1104" s="5"/>
      </tp>
      <tp t="s">
        <v/>
        <stp/>
        <stp>EM_S_PROFITNOTICE_FORECASTL</stp>
        <stp>2</stp>
        <stp>002736.SZ</stp>
        <stp>6/30/2016</stp>
        <tr r="G1201" s="5"/>
      </tp>
      <tp>
        <v>65119600</v>
        <stp/>
        <stp>EM_S_PROFITNOTICE_FORECASTL</stp>
        <stp>2</stp>
        <stp>002436.SZ</stp>
        <stp>6/30/2016</stp>
        <tr r="G905" s="5"/>
      </tp>
      <tp>
        <v>48200000</v>
        <stp/>
        <stp>EM_S_PROFITNOTICE_FORECASTL</stp>
        <stp>2</stp>
        <stp>002536.SZ</stp>
        <stp>6/30/2016</stp>
        <tr r="G1004" s="5"/>
      </tp>
      <tp>
        <v>7500000</v>
        <stp/>
        <stp>EM_S_PROFITNOTICE_FORECASTL</stp>
        <stp>2</stp>
        <stp>300239.SZ</stp>
        <stp>6/30/2016</stp>
        <tr r="G1500" s="5"/>
      </tp>
      <tp>
        <v>46965100</v>
        <stp/>
        <stp>EM_S_PROFITNOTICE_FORECASTL</stp>
        <stp>2</stp>
        <stp>300339.SZ</stp>
        <stp>6/30/2016</stp>
        <tr r="G1600" s="5"/>
      </tp>
      <tp t="s">
        <v/>
        <stp/>
        <stp>EM_S_PROFITNOTICE_FORECASTL</stp>
        <stp>2</stp>
        <stp>000009.SZ</stp>
        <stp>6/30/2016</stp>
        <tr r="G11" s="5"/>
      </tp>
      <tp>
        <v>189380000</v>
        <stp/>
        <stp>EM_S_PROFITNOTICE_FORECASTL</stp>
        <stp>2</stp>
        <stp>300039.SZ</stp>
        <stp>6/30/2016</stp>
        <tr r="G1302" s="5"/>
      </tp>
      <tp>
        <v>0</v>
        <stp/>
        <stp>EM_S_PROFITNOTICE_FORECASTL</stp>
        <stp>2</stp>
        <stp>300139.SZ</stp>
        <stp>6/30/2016</stp>
        <tr r="G1401" s="5"/>
      </tp>
      <tp>
        <v>130000000</v>
        <stp/>
        <stp>EM_S_PROFITNOTICE_FORECASTL</stp>
        <stp>2</stp>
        <stp>000609.SZ</stp>
        <stp>6/30/2016</stp>
        <tr r="G192" s="5"/>
      </tp>
      <tp t="s">
        <v/>
        <stp/>
        <stp>EM_S_PROFITNOTICE_FORECASTL</stp>
        <stp>2</stp>
        <stp>000709.SZ</stp>
        <stp>6/30/2016</stp>
        <tr r="G263" s="5"/>
      </tp>
      <tp>
        <v>3000000</v>
        <stp/>
        <stp>EM_S_PROFITNOTICE_FORECASTL</stp>
        <stp>2</stp>
        <stp>000409.SZ</stp>
        <stp>6/30/2016</stp>
        <tr r="G86" s="5"/>
      </tp>
      <tp>
        <v>73712000</v>
        <stp/>
        <stp>EM_S_PROFITNOTICE_FORECASTL</stp>
        <stp>2</stp>
        <stp>300439.SZ</stp>
        <stp>6/30/2016</stp>
        <tr r="G1699" s="5"/>
      </tp>
      <tp>
        <v>-27000000</v>
        <stp/>
        <stp>EM_S_PROFITNOTICE_FORECASTL</stp>
        <stp>2</stp>
        <stp>000509.SZ</stp>
        <stp>6/30/2016</stp>
        <tr r="G113" s="5"/>
      </tp>
      <tp>
        <v>-75000000</v>
        <stp/>
        <stp>EM_S_PROFITNOTICE_FORECASTL</stp>
        <stp>2</stp>
        <stp>000809.SZ</stp>
        <stp>6/30/2016</stp>
        <tr r="G332" s="5"/>
      </tp>
      <tp t="s">
        <v/>
        <stp/>
        <stp>EM_S_PROFITNOTICE_FORECASTL</stp>
        <stp>2</stp>
        <stp>000909.SZ</stp>
        <stp>6/30/2016</stp>
        <tr r="G397" s="5"/>
      </tp>
      <tp>
        <v>-25000000</v>
        <stp/>
        <stp>EM_S_PROFITNOTICE_FORECASTL</stp>
        <stp>2</stp>
        <stp>002209.SZ</stp>
        <stp>6/30/2016</stp>
        <tr r="G679" s="5"/>
      </tp>
      <tp>
        <v>-51320400</v>
        <stp/>
        <stp>EM_S_PROFITNOTICE_FORECASTL</stp>
        <stp>2</stp>
        <stp>002309.SZ</stp>
        <stp>6/30/2016</stp>
        <tr r="G778" s="5"/>
      </tp>
      <tp>
        <v>45840000</v>
        <stp/>
        <stp>EM_S_PROFITNOTICE_FORECASTL</stp>
        <stp>2</stp>
        <stp>002009.SZ</stp>
        <stp>6/30/2016</stp>
        <tr r="G479" s="5"/>
      </tp>
      <tp>
        <v>-68000000</v>
        <stp/>
        <stp>EM_S_PROFITNOTICE_FORECASTL</stp>
        <stp>2</stp>
        <stp>002109.SZ</stp>
        <stp>6/30/2016</stp>
        <tr r="G579" s="5"/>
      </tp>
      <tp>
        <v>38250000</v>
        <stp/>
        <stp>EM_S_PROFITNOTICE_FORECASTL</stp>
        <stp>2</stp>
        <stp>002609.SZ</stp>
        <stp>6/30/2016</stp>
        <tr r="G1077" s="5"/>
      </tp>
      <tp>
        <v>187685100</v>
        <stp/>
        <stp>EM_S_PROFITNOTICE_FORECASTL</stp>
        <stp>2</stp>
        <stp>002709.SZ</stp>
        <stp>6/30/2016</stp>
        <tr r="G1176" s="5"/>
      </tp>
      <tp>
        <v>27096200</v>
        <stp/>
        <stp>EM_S_PROFITNOTICE_FORECASTL</stp>
        <stp>2</stp>
        <stp>002409.SZ</stp>
        <stp>6/30/2016</stp>
        <tr r="G878" s="5"/>
      </tp>
      <tp>
        <v>142931600</v>
        <stp/>
        <stp>EM_S_PROFITNOTICE_FORECASTL</stp>
        <stp>2</stp>
        <stp>002509.SZ</stp>
        <stp>6/30/2016</stp>
        <tr r="G978" s="5"/>
      </tp>
      <tp>
        <v>14500000</v>
        <stp/>
        <stp>EM_S_PROFITNOTICE_FORECASTL</stp>
        <stp>2</stp>
        <stp>300238.SZ</stp>
        <stp>6/30/2016</stp>
        <tr r="G1499" s="5"/>
      </tp>
      <tp>
        <v>4213600</v>
        <stp/>
        <stp>EM_S_PROFITNOTICE_FORECASTL</stp>
        <stp>2</stp>
        <stp>300338.SZ</stp>
        <stp>6/30/2016</stp>
        <tr r="G1599" s="5"/>
      </tp>
      <tp t="s">
        <v/>
        <stp/>
        <stp>EM_S_PROFITNOTICE_FORECASTL</stp>
        <stp>2</stp>
        <stp>000008.SZ</stp>
        <stp>6/30/2016</stp>
        <tr r="G10" s="5"/>
      </tp>
      <tp>
        <v>36761900</v>
        <stp/>
        <stp>EM_S_PROFITNOTICE_FORECASTL</stp>
        <stp>2</stp>
        <stp>300038.SZ</stp>
        <stp>6/30/2016</stp>
        <tr r="G1301" s="5"/>
      </tp>
      <tp>
        <v>42000000</v>
        <stp/>
        <stp>EM_S_PROFITNOTICE_FORECASTL</stp>
        <stp>2</stp>
        <stp>300138.SZ</stp>
        <stp>6/30/2016</stp>
        <tr r="G1400" s="5"/>
      </tp>
      <tp>
        <v>-170000000</v>
        <stp/>
        <stp>EM_S_PROFITNOTICE_FORECASTL</stp>
        <stp>2</stp>
        <stp>000608.SZ</stp>
        <stp>6/30/2016</stp>
        <tr r="G191" s="5"/>
      </tp>
      <tp t="s">
        <v/>
        <stp/>
        <stp>EM_S_PROFITNOTICE_FORECASTL</stp>
        <stp>2</stp>
        <stp>000708.SZ</stp>
        <stp>6/30/2016</stp>
        <tr r="G262" s="5"/>
      </tp>
      <tp>
        <v>80000000</v>
        <stp/>
        <stp>EM_S_PROFITNOTICE_FORECASTL</stp>
        <stp>2</stp>
        <stp>000408.SZ</stp>
        <stp>6/30/2016</stp>
        <tr r="G85" s="5"/>
      </tp>
      <tp>
        <v>39976400</v>
        <stp/>
        <stp>EM_S_PROFITNOTICE_FORECASTL</stp>
        <stp>2</stp>
        <stp>300438.SZ</stp>
        <stp>6/30/2016</stp>
        <tr r="G1698" s="5"/>
      </tp>
      <tp t="s">
        <v/>
        <stp/>
        <stp>EM_S_PROFITNOTICE_FORECASTL</stp>
        <stp>2</stp>
        <stp>000908.SZ</stp>
        <stp>6/30/2016</stp>
        <tr r="G396" s="5"/>
      </tp>
      <tp>
        <v>55000000</v>
        <stp/>
        <stp>EM_S_PROFITNOTICE_FORECASTL</stp>
        <stp>2</stp>
        <stp>002208.SZ</stp>
        <stp>6/30/2016</stp>
        <tr r="G678" s="5"/>
      </tp>
      <tp>
        <v>67370000</v>
        <stp/>
        <stp>EM_S_PROFITNOTICE_FORECASTL</stp>
        <stp>2</stp>
        <stp>002308.SZ</stp>
        <stp>6/30/2016</stp>
        <tr r="G777" s="5"/>
      </tp>
      <tp>
        <v>348239800</v>
        <stp/>
        <stp>EM_S_PROFITNOTICE_FORECASTL</stp>
        <stp>2</stp>
        <stp>002008.SZ</stp>
        <stp>6/30/2016</stp>
        <tr r="G478" s="5"/>
      </tp>
      <tp>
        <v>251901200</v>
        <stp/>
        <stp>EM_S_PROFITNOTICE_FORECASTL</stp>
        <stp>2</stp>
        <stp>002108.SZ</stp>
        <stp>6/30/2016</stp>
        <tr r="G578" s="5"/>
      </tp>
      <tp>
        <v>-220000000</v>
        <stp/>
        <stp>EM_S_PROFITNOTICE_FORECASTL</stp>
        <stp>2</stp>
        <stp>002608.SZ</stp>
        <stp>6/30/2016</stp>
        <tr r="G1076" s="5"/>
      </tp>
      <tp>
        <v>33795300</v>
        <stp/>
        <stp>EM_S_PROFITNOTICE_FORECASTL</stp>
        <stp>2</stp>
        <stp>002708.SZ</stp>
        <stp>6/30/2016</stp>
        <tr r="G1175" s="5"/>
      </tp>
      <tp>
        <v>82597600</v>
        <stp/>
        <stp>EM_S_PROFITNOTICE_FORECASTL</stp>
        <stp>2</stp>
        <stp>002408.SZ</stp>
        <stp>6/30/2016</stp>
        <tr r="G877" s="5"/>
      </tp>
      <tp>
        <v>367907600</v>
        <stp/>
        <stp>EM_S_PROFITNOTICE_FORECASTL</stp>
        <stp>2</stp>
        <stp>002508.SZ</stp>
        <stp>6/30/2016</stp>
        <tr r="G977" s="5"/>
      </tp>
      <tp>
        <v>52962200</v>
        <stp/>
        <stp>EM_S_PROFITNOTICE_FORECASTL</stp>
        <stp>2</stp>
        <stp>300231.SZ</stp>
        <stp>6/30/2016</stp>
        <tr r="G1492" s="5"/>
      </tp>
      <tp t="s">
        <v/>
        <stp/>
        <stp>EM_S_PROFITNOTICE_FORECASTL</stp>
        <stp>2</stp>
        <stp>000301.SZ</stp>
        <stp>6/30/2016</stp>
        <tr r="G76" s="5"/>
      </tp>
      <tp>
        <v>5037100</v>
        <stp/>
        <stp>EM_S_PROFITNOTICE_FORECASTL</stp>
        <stp>2</stp>
        <stp>300331.SZ</stp>
        <stp>6/30/2016</stp>
        <tr r="G1592" s="5"/>
      </tp>
      <tp t="s">
        <v/>
        <stp/>
        <stp>EM_S_PROFITNOTICE_FORECASTL</stp>
        <stp>2</stp>
        <stp>000001.SZ</stp>
        <stp>6/30/2016</stp>
        <tr r="G4" s="5"/>
      </tp>
      <tp>
        <v>66774100</v>
        <stp/>
        <stp>EM_S_PROFITNOTICE_FORECASTL</stp>
        <stp>2</stp>
        <stp>300031.SZ</stp>
        <stp>6/30/2016</stp>
        <tr r="G1294" s="5"/>
      </tp>
      <tp>
        <v>100100000</v>
        <stp/>
        <stp>EM_S_PROFITNOTICE_FORECASTL</stp>
        <stp>2</stp>
        <stp>300131.SZ</stp>
        <stp>6/30/2016</stp>
        <tr r="G1393" s="5"/>
      </tp>
      <tp>
        <v>360000000</v>
        <stp/>
        <stp>EM_S_PROFITNOTICE_FORECASTL</stp>
        <stp>2</stp>
        <stp>000601.SZ</stp>
        <stp>6/30/2016</stp>
        <tr r="G186" s="5"/>
      </tp>
      <tp t="s">
        <v/>
        <stp/>
        <stp>EM_S_PROFITNOTICE_FORECASTL</stp>
        <stp>2</stp>
        <stp>000701.SZ</stp>
        <stp>6/30/2016</stp>
        <tr r="G257" s="5"/>
      </tp>
      <tp>
        <v>-950000000</v>
        <stp/>
        <stp>EM_S_PROFITNOTICE_FORECASTL</stp>
        <stp>2</stp>
        <stp>000401.SZ</stp>
        <stp>6/30/2016</stp>
        <tr r="G80" s="5"/>
      </tp>
      <tp>
        <v>17924500</v>
        <stp/>
        <stp>EM_S_PROFITNOTICE_FORECASTL</stp>
        <stp>2</stp>
        <stp>300431.SZ</stp>
        <stp>6/30/2016</stp>
        <tr r="G1691" s="5"/>
      </tp>
      <tp t="s">
        <v/>
        <stp/>
        <stp>EM_S_PROFITNOTICE_FORECASTL</stp>
        <stp>2</stp>
        <stp>000501.SZ</stp>
        <stp>6/30/2016</stp>
        <tr r="G106" s="5"/>
      </tp>
      <tp t="s">
        <v/>
        <stp/>
        <stp>EM_S_PROFITNOTICE_FORECASTL</stp>
        <stp>2</stp>
        <stp>000801.SZ</stp>
        <stp>6/30/2016</stp>
        <tr r="G327" s="5"/>
      </tp>
      <tp t="s">
        <v/>
        <stp/>
        <stp>EM_S_PROFITNOTICE_FORECASTL</stp>
        <stp>2</stp>
        <stp>000901.SZ</stp>
        <stp>6/30/2016</stp>
        <tr r="G391" s="5"/>
      </tp>
      <tp>
        <v>4919700</v>
        <stp/>
        <stp>EM_S_PROFITNOTICE_FORECASTL</stp>
        <stp>2</stp>
        <stp>002201.SZ</stp>
        <stp>6/30/2016</stp>
        <tr r="G671" s="5"/>
      </tp>
      <tp>
        <v>42000000</v>
        <stp/>
        <stp>EM_S_PROFITNOTICE_FORECASTL</stp>
        <stp>2</stp>
        <stp>002301.SZ</stp>
        <stp>6/30/2016</stp>
        <tr r="G770" s="5"/>
      </tp>
      <tp>
        <v>464041800</v>
        <stp/>
        <stp>EM_S_PROFITNOTICE_FORECASTL</stp>
        <stp>2</stp>
        <stp>002001.SZ</stp>
        <stp>6/30/2016</stp>
        <tr r="G471" s="5"/>
      </tp>
      <tp>
        <v>52340000</v>
        <stp/>
        <stp>EM_S_PROFITNOTICE_FORECASTL</stp>
        <stp>2</stp>
        <stp>002101.SZ</stp>
        <stp>6/30/2016</stp>
        <tr r="G571" s="5"/>
      </tp>
      <tp>
        <v>69947600</v>
        <stp/>
        <stp>EM_S_PROFITNOTICE_FORECASTL</stp>
        <stp>2</stp>
        <stp>002601.SZ</stp>
        <stp>6/30/2016</stp>
        <tr r="G1069" s="5"/>
      </tp>
      <tp>
        <v>581371500</v>
        <stp/>
        <stp>EM_S_PROFITNOTICE_FORECASTL</stp>
        <stp>2</stp>
        <stp>002701.SZ</stp>
        <stp>6/30/2016</stp>
        <tr r="G1169" s="5"/>
      </tp>
      <tp>
        <v>30902700</v>
        <stp/>
        <stp>EM_S_PROFITNOTICE_FORECASTL</stp>
        <stp>2</stp>
        <stp>002401.SZ</stp>
        <stp>6/30/2016</stp>
        <tr r="G870" s="5"/>
      </tp>
      <tp>
        <v>260200000</v>
        <stp/>
        <stp>EM_S_PROFITNOTICE_FORECASTL</stp>
        <stp>2</stp>
        <stp>002501.SZ</stp>
        <stp>6/30/2016</stp>
        <tr r="G970" s="5"/>
      </tp>
      <tp t="s">
        <v/>
        <stp/>
        <stp>EM_S_PROFITNOTICE_FORECASTL</stp>
        <stp>2</stp>
        <stp>002801.SZ</stp>
        <stp>6/30/2016</stp>
        <tr r="G1260" s="5"/>
      </tp>
      <tp>
        <v>51223200</v>
        <stp/>
        <stp>EM_S_PROFITNOTICE_FORECASTL</stp>
        <stp>2</stp>
        <stp>300230.SZ</stp>
        <stp>6/30/2016</stp>
        <tr r="G1491" s="5"/>
      </tp>
      <tp>
        <v>-8100000</v>
        <stp/>
        <stp>EM_S_PROFITNOTICE_FORECASTL</stp>
        <stp>2</stp>
        <stp>300330.SZ</stp>
        <stp>6/30/2016</stp>
        <tr r="G1591" s="5"/>
      </tp>
      <tp>
        <v>14187200</v>
        <stp/>
        <stp>EM_S_PROFITNOTICE_FORECASTL</stp>
        <stp>2</stp>
        <stp>300030.SZ</stp>
        <stp>6/30/2016</stp>
        <tr r="G1293" s="5"/>
      </tp>
      <tp>
        <v>560000000</v>
        <stp/>
        <stp>EM_S_PROFITNOTICE_FORECASTL</stp>
        <stp>2</stp>
        <stp>000100.SZ</stp>
        <stp>6/30/2016</stp>
        <tr r="G66" s="5"/>
      </tp>
      <tp>
        <v>33439400</v>
        <stp/>
        <stp>EM_S_PROFITNOTICE_FORECASTL</stp>
        <stp>2</stp>
        <stp>300130.SZ</stp>
        <stp>6/30/2016</stp>
        <tr r="G1392" s="5"/>
      </tp>
      <tp t="s">
        <v/>
        <stp/>
        <stp>EM_S_PROFITNOTICE_FORECASTL</stp>
        <stp>2</stp>
        <stp>000600.SZ</stp>
        <stp>6/30/2016</stp>
        <tr r="G185" s="5"/>
      </tp>
      <tp t="s">
        <v/>
        <stp/>
        <stp>EM_S_PROFITNOTICE_FORECASTL</stp>
        <stp>2</stp>
        <stp>000700.SZ</stp>
        <stp>6/30/2016</stp>
        <tr r="G256" s="5"/>
      </tp>
      <tp t="s">
        <v/>
        <stp/>
        <stp>EM_S_PROFITNOTICE_FORECASTL</stp>
        <stp>2</stp>
        <stp>000400.SZ</stp>
        <stp>6/30/2016</stp>
        <tr r="G79" s="5"/>
      </tp>
      <tp>
        <v>30399600</v>
        <stp/>
        <stp>EM_S_PROFITNOTICE_FORECASTL</stp>
        <stp>2</stp>
        <stp>300430.SZ</stp>
        <stp>6/30/2016</stp>
        <tr r="G1690" s="5"/>
      </tp>
      <tp>
        <v>-850000000</v>
        <stp/>
        <stp>EM_S_PROFITNOTICE_FORECASTL</stp>
        <stp>2</stp>
        <stp>000800.SZ</stp>
        <stp>6/30/2016</stp>
        <tr r="G326" s="5"/>
      </tp>
      <tp t="s">
        <v/>
        <stp/>
        <stp>EM_S_PROFITNOTICE_FORECASTL</stp>
        <stp>2</stp>
        <stp>000900.SZ</stp>
        <stp>6/30/2016</stp>
        <tr r="G390" s="5"/>
      </tp>
      <tp>
        <v>24500000</v>
        <stp/>
        <stp>EM_S_PROFITNOTICE_FORECASTL</stp>
        <stp>2</stp>
        <stp>002200.SZ</stp>
        <stp>6/30/2016</stp>
        <tr r="G670" s="5"/>
      </tp>
      <tp>
        <v>63230000</v>
        <stp/>
        <stp>EM_S_PROFITNOTICE_FORECASTL</stp>
        <stp>2</stp>
        <stp>002300.SZ</stp>
        <stp>6/30/2016</stp>
        <tr r="G769" s="5"/>
      </tp>
      <tp>
        <v>168655400</v>
        <stp/>
        <stp>EM_S_PROFITNOTICE_FORECASTL</stp>
        <stp>2</stp>
        <stp>002100.SZ</stp>
        <stp>6/30/2016</stp>
        <tr r="G570" s="5"/>
      </tp>
      <tp>
        <v>49000000</v>
        <stp/>
        <stp>EM_S_PROFITNOTICE_FORECASTL</stp>
        <stp>2</stp>
        <stp>002600.SZ</stp>
        <stp>6/30/2016</stp>
        <tr r="G1068" s="5"/>
      </tp>
      <tp>
        <v>39019300</v>
        <stp/>
        <stp>EM_S_PROFITNOTICE_FORECASTL</stp>
        <stp>2</stp>
        <stp>002700.SZ</stp>
        <stp>6/30/2016</stp>
        <tr r="G1168" s="5"/>
      </tp>
      <tp>
        <v>237563000</v>
        <stp/>
        <stp>EM_S_PROFITNOTICE_FORECASTL</stp>
        <stp>2</stp>
        <stp>002400.SZ</stp>
        <stp>6/30/2016</stp>
        <tr r="G869" s="5"/>
      </tp>
      <tp t="s">
        <v/>
        <stp/>
        <stp>EM_S_PROFITNOTICE_FORECASTL</stp>
        <stp>2</stp>
        <stp>002500.SZ</stp>
        <stp>6/30/2016</stp>
        <tr r="G969" s="5"/>
      </tp>
      <tp>
        <v>13600000</v>
        <stp/>
        <stp>EM_S_PROFITNOTICE_FORECASTL</stp>
        <stp>2</stp>
        <stp>002800.SZ</stp>
        <stp>6/30/2016</stp>
        <tr r="G1259" s="5"/>
      </tp>
      <tp>
        <v>60440000</v>
        <stp/>
        <stp>EM_S_PROFITNOTICE_FORECASTL</stp>
        <stp>2</stp>
        <stp>300233.SZ</stp>
        <stp>6/30/2016</stp>
        <tr r="G1494" s="5"/>
      </tp>
      <tp>
        <v>13076800</v>
        <stp/>
        <stp>EM_S_PROFITNOTICE_FORECASTL</stp>
        <stp>2</stp>
        <stp>300333.SZ</stp>
        <stp>6/30/2016</stp>
        <tr r="G1594" s="5"/>
      </tp>
      <tp>
        <v>336662900</v>
        <stp/>
        <stp>EM_S_PROFITNOTICE_FORECASTL</stp>
        <stp>2</stp>
        <stp>300033.SZ</stp>
        <stp>6/30/2016</stp>
        <tr r="G1296" s="5"/>
      </tp>
      <tp>
        <v>251148700</v>
        <stp/>
        <stp>EM_S_PROFITNOTICE_FORECASTL</stp>
        <stp>2</stp>
        <stp>300133.SZ</stp>
        <stp>6/30/2016</stp>
        <tr r="G1395" s="5"/>
      </tp>
      <tp t="s">
        <v/>
        <stp/>
        <stp>EM_S_PROFITNOTICE_FORECASTL</stp>
        <stp>2</stp>
        <stp>000603.SZ</stp>
        <stp>6/30/2016</stp>
        <tr r="G187" s="5"/>
      </tp>
      <tp>
        <v>300000000</v>
        <stp/>
        <stp>EM_S_PROFITNOTICE_FORECASTL</stp>
        <stp>2</stp>
        <stp>000703.SZ</stp>
        <stp>6/30/2016</stp>
        <tr r="G259" s="5"/>
      </tp>
      <tp t="s">
        <v/>
        <stp/>
        <stp>EM_S_PROFITNOTICE_FORECASTL</stp>
        <stp>2</stp>
        <stp>000403.SZ</stp>
        <stp>6/30/2016</stp>
        <tr r="G82" s="5"/>
      </tp>
      <tp>
        <v>239721200</v>
        <stp/>
        <stp>EM_S_PROFITNOTICE_FORECASTL</stp>
        <stp>2</stp>
        <stp>300433.SZ</stp>
        <stp>6/30/2016</stp>
        <tr r="G1693" s="5"/>
      </tp>
      <tp>
        <v>-57000000</v>
        <stp/>
        <stp>EM_S_PROFITNOTICE_FORECASTL</stp>
        <stp>2</stp>
        <stp>000503.SZ</stp>
        <stp>6/30/2016</stp>
        <tr r="G108" s="5"/>
      </tp>
      <tp>
        <v>-25000000</v>
        <stp/>
        <stp>EM_S_PROFITNOTICE_FORECASTL</stp>
        <stp>2</stp>
        <stp>000803.SZ</stp>
        <stp>6/30/2016</stp>
        <tr r="G329" s="5"/>
      </tp>
      <tp t="s">
        <v/>
        <stp/>
        <stp>EM_S_PROFITNOTICE_FORECASTL</stp>
        <stp>2</stp>
        <stp>000903.SZ</stp>
        <stp>6/30/2016</stp>
        <tr r="G393" s="5"/>
      </tp>
      <tp>
        <v>267689600</v>
        <stp/>
        <stp>EM_S_PROFITNOTICE_FORECASTL</stp>
        <stp>2</stp>
        <stp>002203.SZ</stp>
        <stp>6/30/2016</stp>
        <tr r="G673" s="5"/>
      </tp>
      <tp>
        <v>101428000</v>
        <stp/>
        <stp>EM_S_PROFITNOTICE_FORECASTL</stp>
        <stp>2</stp>
        <stp>002303.SZ</stp>
        <stp>6/30/2016</stp>
        <tr r="G772" s="5"/>
      </tp>
      <tp>
        <v>113594100</v>
        <stp/>
        <stp>EM_S_PROFITNOTICE_FORECASTL</stp>
        <stp>2</stp>
        <stp>002003.SZ</stp>
        <stp>6/30/2016</stp>
        <tr r="G473" s="5"/>
      </tp>
      <tp>
        <v>27298000</v>
        <stp/>
        <stp>EM_S_PROFITNOTICE_FORECASTL</stp>
        <stp>2</stp>
        <stp>002103.SZ</stp>
        <stp>6/30/2016</stp>
        <tr r="G573" s="5"/>
      </tp>
      <tp>
        <v>289607900</v>
        <stp/>
        <stp>EM_S_PROFITNOTICE_FORECASTL</stp>
        <stp>2</stp>
        <stp>002603.SZ</stp>
        <stp>6/30/2016</stp>
        <tr r="G1071" s="5"/>
      </tp>
      <tp>
        <v>36109800</v>
        <stp/>
        <stp>EM_S_PROFITNOTICE_FORECASTL</stp>
        <stp>2</stp>
        <stp>002703.SZ</stp>
        <stp>6/30/2016</stp>
        <tr r="G1171" s="5"/>
      </tp>
      <tp>
        <v>69126100</v>
        <stp/>
        <stp>EM_S_PROFITNOTICE_FORECASTL</stp>
        <stp>2</stp>
        <stp>002403.SZ</stp>
        <stp>6/30/2016</stp>
        <tr r="G872" s="5"/>
      </tp>
      <tp>
        <v>174554100</v>
        <stp/>
        <stp>EM_S_PROFITNOTICE_FORECASTL</stp>
        <stp>2</stp>
        <stp>002503.SZ</stp>
        <stp>6/30/2016</stp>
        <tr r="G972" s="5"/>
      </tp>
      <tp>
        <v>16800000</v>
        <stp/>
        <stp>EM_S_PROFITNOTICE_FORECASTL</stp>
        <stp>2</stp>
        <stp>002803.SZ</stp>
        <stp>6/30/2016</stp>
        <tr r="G1262" s="5"/>
      </tp>
      <tp>
        <v>68000000</v>
        <stp/>
        <stp>EM_S_PROFITNOTICE_FORECASTL</stp>
        <stp>2</stp>
        <stp>300232.SZ</stp>
        <stp>6/30/2016</stp>
        <tr r="G1493" s="5"/>
      </tp>
      <tp>
        <v>50000000</v>
        <stp/>
        <stp>EM_S_PROFITNOTICE_FORECASTL</stp>
        <stp>2</stp>
        <stp>300332.SZ</stp>
        <stp>6/30/2016</stp>
        <tr r="G1593" s="5"/>
      </tp>
      <tp t="s">
        <v/>
        <stp/>
        <stp>EM_S_PROFITNOTICE_FORECASTL</stp>
        <stp>2</stp>
        <stp>000002.SZ</stp>
        <stp>6/30/2016</stp>
        <tr r="G5" s="5"/>
      </tp>
      <tp>
        <v>111665000</v>
        <stp/>
        <stp>EM_S_PROFITNOTICE_FORECASTL</stp>
        <stp>2</stp>
        <stp>300032.SZ</stp>
        <stp>6/30/2016</stp>
        <tr r="G1295" s="5"/>
      </tp>
      <tp>
        <v>12110000</v>
        <stp/>
        <stp>EM_S_PROFITNOTICE_FORECASTL</stp>
        <stp>2</stp>
        <stp>300132.SZ</stp>
        <stp>6/30/2016</stp>
        <tr r="G1394" s="5"/>
      </tp>
      <tp>
        <v>-5000000</v>
        <stp/>
        <stp>EM_S_PROFITNOTICE_FORECASTL</stp>
        <stp>2</stp>
        <stp>000702.SZ</stp>
        <stp>6/30/2016</stp>
        <tr r="G258" s="5"/>
      </tp>
      <tp>
        <v>690000000</v>
        <stp/>
        <stp>EM_S_PROFITNOTICE_FORECASTL</stp>
        <stp>2</stp>
        <stp>000402.SZ</stp>
        <stp>6/30/2016</stp>
        <tr r="G81" s="5"/>
      </tp>
      <tp>
        <v>88920000</v>
        <stp/>
        <stp>EM_S_PROFITNOTICE_FORECASTL</stp>
        <stp>2</stp>
        <stp>300432.SZ</stp>
        <stp>6/30/2016</stp>
        <tr r="G1692" s="5"/>
      </tp>
      <tp>
        <v>-25000000</v>
        <stp/>
        <stp>EM_S_PROFITNOTICE_FORECASTL</stp>
        <stp>2</stp>
        <stp>000502.SZ</stp>
        <stp>6/30/2016</stp>
        <tr r="G107" s="5"/>
      </tp>
      <tp>
        <v>9000000</v>
        <stp/>
        <stp>EM_S_PROFITNOTICE_FORECASTL</stp>
        <stp>2</stp>
        <stp>000802.SZ</stp>
        <stp>6/30/2016</stp>
        <tr r="G328" s="5"/>
      </tp>
      <tp>
        <v>460158400</v>
        <stp/>
        <stp>EM_S_PROFITNOTICE_FORECASTL</stp>
        <stp>2</stp>
        <stp>000902.SZ</stp>
        <stp>6/30/2016</stp>
        <tr r="G392" s="5"/>
      </tp>
      <tp>
        <v>1245460800</v>
        <stp/>
        <stp>EM_S_PROFITNOTICE_FORECASTL</stp>
        <stp>2</stp>
        <stp>002202.SZ</stp>
        <stp>6/30/2016</stp>
        <tr r="G672" s="5"/>
      </tp>
      <tp>
        <v>60822300</v>
        <stp/>
        <stp>EM_S_PROFITNOTICE_FORECASTL</stp>
        <stp>2</stp>
        <stp>002302.SZ</stp>
        <stp>6/30/2016</stp>
        <tr r="G771" s="5"/>
      </tp>
      <tp>
        <v>300000000</v>
        <stp/>
        <stp>EM_S_PROFITNOTICE_FORECASTL</stp>
        <stp>2</stp>
        <stp>002002.SZ</stp>
        <stp>6/30/2016</stp>
        <tr r="G472" s="5"/>
      </tp>
      <tp>
        <v>80000000</v>
        <stp/>
        <stp>EM_S_PROFITNOTICE_FORECASTL</stp>
        <stp>2</stp>
        <stp>002102.SZ</stp>
        <stp>6/30/2016</stp>
        <tr r="G572" s="5"/>
      </tp>
      <tp>
        <v>245292300</v>
        <stp/>
        <stp>EM_S_PROFITNOTICE_FORECASTL</stp>
        <stp>2</stp>
        <stp>002602.SZ</stp>
        <stp>6/30/2016</stp>
        <tr r="G1070" s="5"/>
      </tp>
      <tp>
        <v>6000000</v>
        <stp/>
        <stp>EM_S_PROFITNOTICE_FORECASTL</stp>
        <stp>2</stp>
        <stp>002702.SZ</stp>
        <stp>6/30/2016</stp>
        <tr r="G1170" s="5"/>
      </tp>
      <tp>
        <v>51427200</v>
        <stp/>
        <stp>EM_S_PROFITNOTICE_FORECASTL</stp>
        <stp>2</stp>
        <stp>002402.SZ</stp>
        <stp>6/30/2016</stp>
        <tr r="G871" s="5"/>
      </tp>
      <tp>
        <v>97611400</v>
        <stp/>
        <stp>EM_S_PROFITNOTICE_FORECASTL</stp>
        <stp>2</stp>
        <stp>002502.SZ</stp>
        <stp>6/30/2016</stp>
        <tr r="G971" s="5"/>
      </tp>
      <tp>
        <v>22000000</v>
        <stp/>
        <stp>EM_S_PROFITNOTICE_FORECASTL</stp>
        <stp>2</stp>
        <stp>002802.SZ</stp>
        <stp>6/30/2016</stp>
        <tr r="G1261" s="5"/>
      </tp>
      <tp>
        <v>3761000</v>
        <stp/>
        <stp>EM_S_PROFITNOTICE_FORECASTL</stp>
        <stp>2</stp>
        <stp>300235.SZ</stp>
        <stp>6/30/2016</stp>
        <tr r="G1496" s="5"/>
      </tp>
      <tp>
        <v>41007200</v>
        <stp/>
        <stp>EM_S_PROFITNOTICE_FORECASTL</stp>
        <stp>2</stp>
        <stp>300335.SZ</stp>
        <stp>6/30/2016</stp>
        <tr r="G1596" s="5"/>
      </tp>
      <tp>
        <v>110000000</v>
        <stp/>
        <stp>EM_S_PROFITNOTICE_FORECASTL</stp>
        <stp>2</stp>
        <stp>000005.SZ</stp>
        <stp>6/30/2016</stp>
        <tr r="G7" s="5"/>
      </tp>
      <tp>
        <v>14830000</v>
        <stp/>
        <stp>EM_S_PROFITNOTICE_FORECASTL</stp>
        <stp>2</stp>
        <stp>300035.SZ</stp>
        <stp>6/30/2016</stp>
        <tr r="G1298" s="5"/>
      </tp>
      <tp>
        <v>15750000</v>
        <stp/>
        <stp>EM_S_PROFITNOTICE_FORECASTL</stp>
        <stp>2</stp>
        <stp>300135.SZ</stp>
        <stp>6/30/2016</stp>
        <tr r="G1397" s="5"/>
      </tp>
      <tp t="s">
        <v/>
        <stp/>
        <stp>EM_S_PROFITNOTICE_FORECASTL</stp>
        <stp>2</stp>
        <stp>000605.SZ</stp>
        <stp>6/30/2016</stp>
        <tr r="G188" s="5"/>
      </tp>
      <tp>
        <v>25730000</v>
        <stp/>
        <stp>EM_S_PROFITNOTICE_FORECASTL</stp>
        <stp>2</stp>
        <stp>000705.SZ</stp>
        <stp>6/30/2016</stp>
        <tr r="G260" s="5"/>
      </tp>
      <tp>
        <v>27594300</v>
        <stp/>
        <stp>EM_S_PROFITNOTICE_FORECASTL</stp>
        <stp>2</stp>
        <stp>300435.SZ</stp>
        <stp>6/30/2016</stp>
        <tr r="G1695" s="5"/>
      </tp>
      <tp>
        <v>-47000000</v>
        <stp/>
        <stp>EM_S_PROFITNOTICE_FORECASTL</stp>
        <stp>2</stp>
        <stp>000505.SZ</stp>
        <stp>6/30/2016</stp>
        <tr r="G110" s="5"/>
      </tp>
      <tp t="s">
        <v/>
        <stp/>
        <stp>EM_S_PROFITNOTICE_FORECASTL</stp>
        <stp>2</stp>
        <stp>000905.SZ</stp>
        <stp>6/30/2016</stp>
        <tr r="G394" s="5"/>
      </tp>
      <tp>
        <v>-16000000</v>
        <stp/>
        <stp>EM_S_PROFITNOTICE_FORECASTL</stp>
        <stp>2</stp>
        <stp>002205.SZ</stp>
        <stp>6/30/2016</stp>
        <tr r="G675" s="5"/>
      </tp>
      <tp>
        <v>4000000</v>
        <stp/>
        <stp>EM_S_PROFITNOTICE_FORECASTL</stp>
        <stp>2</stp>
        <stp>002305.SZ</stp>
        <stp>6/30/2016</stp>
        <tr r="G774" s="5"/>
      </tp>
      <tp>
        <v>14887200</v>
        <stp/>
        <stp>EM_S_PROFITNOTICE_FORECASTL</stp>
        <stp>2</stp>
        <stp>002005.SZ</stp>
        <stp>6/30/2016</stp>
        <tr r="G475" s="5"/>
      </tp>
      <tp>
        <v>18000000</v>
        <stp/>
        <stp>EM_S_PROFITNOTICE_FORECASTL</stp>
        <stp>2</stp>
        <stp>002105.SZ</stp>
        <stp>6/30/2016</stp>
        <tr r="G575" s="5"/>
      </tp>
      <tp>
        <v>46748900</v>
        <stp/>
        <stp>EM_S_PROFITNOTICE_FORECASTL</stp>
        <stp>2</stp>
        <stp>002605.SZ</stp>
        <stp>6/30/2016</stp>
        <tr r="G1073" s="5"/>
      </tp>
      <tp>
        <v>121109900</v>
        <stp/>
        <stp>EM_S_PROFITNOTICE_FORECASTL</stp>
        <stp>2</stp>
        <stp>002705.SZ</stp>
        <stp>6/30/2016</stp>
        <tr r="G1172" s="5"/>
      </tp>
      <tp>
        <v>71185200</v>
        <stp/>
        <stp>EM_S_PROFITNOTICE_FORECASTL</stp>
        <stp>2</stp>
        <stp>002405.SZ</stp>
        <stp>6/30/2016</stp>
        <tr r="G874" s="5"/>
      </tp>
      <tp>
        <v>9000000</v>
        <stp/>
        <stp>EM_S_PROFITNOTICE_FORECASTL</stp>
        <stp>2</stp>
        <stp>002505.SZ</stp>
        <stp>6/30/2016</stp>
        <tr r="G974" s="5"/>
      </tp>
      <tp t="s">
        <v/>
        <stp/>
        <stp>EM_S_PROFITNOTICE_FORECASTL</stp>
        <stp>2</stp>
        <stp>002805.SZ</stp>
        <stp>6/30/2016</stp>
        <tr r="G1263" s="5"/>
      </tp>
      <tp>
        <v>14000000</v>
        <stp/>
        <stp>EM_S_PROFITNOTICE_FORECASTL</stp>
        <stp>2</stp>
        <stp>300234.SZ</stp>
        <stp>6/30/2016</stp>
        <tr r="G1495" s="5"/>
      </tp>
      <tp>
        <v>3304300</v>
        <stp/>
        <stp>EM_S_PROFITNOTICE_FORECASTL</stp>
        <stp>2</stp>
        <stp>300334.SZ</stp>
        <stp>6/30/2016</stp>
        <tr r="G1595" s="5"/>
      </tp>
      <tp>
        <v>2000000</v>
        <stp/>
        <stp>EM_S_PROFITNOTICE_FORECASTL</stp>
        <stp>2</stp>
        <stp>000004.SZ</stp>
        <stp>6/30/2016</stp>
        <tr r="G6" s="5"/>
      </tp>
      <tp t="s">
        <v/>
        <stp/>
        <stp>EM_S_PROFITNOTICE_FORECASTL</stp>
        <stp>2</stp>
        <stp>300034.SZ</stp>
        <stp>6/30/2016</stp>
        <tr r="G1297" s="5"/>
      </tp>
      <tp>
        <v>45000000</v>
        <stp/>
        <stp>EM_S_PROFITNOTICE_FORECASTL</stp>
        <stp>2</stp>
        <stp>300134.SZ</stp>
        <stp>6/30/2016</stp>
        <tr r="G1396" s="5"/>
      </tp>
      <tp t="s">
        <v/>
        <stp/>
        <stp>EM_S_PROFITNOTICE_FORECASTL</stp>
        <stp>2</stp>
        <stp>000404.SZ</stp>
        <stp>6/30/2016</stp>
        <tr r="G83" s="5"/>
      </tp>
      <tp>
        <v>11245800</v>
        <stp/>
        <stp>EM_S_PROFITNOTICE_FORECASTL</stp>
        <stp>2</stp>
        <stp>300434.SZ</stp>
        <stp>6/30/2016</stp>
        <tr r="G1694" s="5"/>
      </tp>
      <tp>
        <v>-14000000</v>
        <stp/>
        <stp>EM_S_PROFITNOTICE_FORECASTL</stp>
        <stp>2</stp>
        <stp>000504.SZ</stp>
        <stp>6/30/2016</stp>
        <tr r="G109" s="5"/>
      </tp>
      <tp>
        <v>38849600</v>
        <stp/>
        <stp>EM_S_PROFITNOTICE_FORECASTL</stp>
        <stp>2</stp>
        <stp>002204.SZ</stp>
        <stp>6/30/2016</stp>
        <tr r="G674" s="5"/>
      </tp>
      <tp>
        <v>3344105600</v>
        <stp/>
        <stp>EM_S_PROFITNOTICE_FORECASTL</stp>
        <stp>2</stp>
        <stp>002304.SZ</stp>
        <stp>6/30/2016</stp>
        <tr r="G773" s="5"/>
      </tp>
      <tp>
        <v>398275200</v>
        <stp/>
        <stp>EM_S_PROFITNOTICE_FORECASTL</stp>
        <stp>2</stp>
        <stp>002004.SZ</stp>
        <stp>6/30/2016</stp>
        <tr r="G474" s="5"/>
      </tp>
      <tp>
        <v>74135000</v>
        <stp/>
        <stp>EM_S_PROFITNOTICE_FORECASTL</stp>
        <stp>2</stp>
        <stp>002104.SZ</stp>
        <stp>6/30/2016</stp>
        <tr r="G574" s="5"/>
      </tp>
      <tp>
        <v>39468900</v>
        <stp/>
        <stp>EM_S_PROFITNOTICE_FORECASTL</stp>
        <stp>2</stp>
        <stp>002604.SZ</stp>
        <stp>6/30/2016</stp>
        <tr r="G1072" s="5"/>
      </tp>
      <tp>
        <v>29930700</v>
        <stp/>
        <stp>EM_S_PROFITNOTICE_FORECASTL</stp>
        <stp>2</stp>
        <stp>002404.SZ</stp>
        <stp>6/30/2016</stp>
        <tr r="G873" s="5"/>
      </tp>
      <tp>
        <v>120000000</v>
        <stp/>
        <stp>EM_S_PROFITNOTICE_FORECASTL</stp>
        <stp>2</stp>
        <stp>002504.SZ</stp>
        <stp>6/30/2016</stp>
        <tr r="G973" s="5"/>
      </tp>
      <tp>
        <v>149000000</v>
        <stp/>
        <stp>EM_S_PROFITNOTICE_FORECASTL</stp>
        <stp>2</stp>
        <stp>300237.SZ</stp>
        <stp>6/30/2016</stp>
        <tr r="G1498" s="5"/>
      </tp>
      <tp>
        <v>2000000</v>
        <stp/>
        <stp>EM_S_PROFITNOTICE_FORECASTL</stp>
        <stp>2</stp>
        <stp>300337.SZ</stp>
        <stp>6/30/2016</stp>
        <tr r="G1598" s="5"/>
      </tp>
      <tp>
        <v>10000000</v>
        <stp/>
        <stp>EM_S_PROFITNOTICE_FORECASTL</stp>
        <stp>2</stp>
        <stp>000007.SZ</stp>
        <stp>6/30/2016</stp>
        <tr r="G9" s="5"/>
      </tp>
      <tp>
        <v>119045300</v>
        <stp/>
        <stp>EM_S_PROFITNOTICE_FORECASTL</stp>
        <stp>2</stp>
        <stp>300037.SZ</stp>
        <stp>6/30/2016</stp>
        <tr r="G1300" s="5"/>
      </tp>
      <tp>
        <v>41270000</v>
        <stp/>
        <stp>EM_S_PROFITNOTICE_FORECASTL</stp>
        <stp>2</stp>
        <stp>300137.SZ</stp>
        <stp>6/30/2016</stp>
        <tr r="G1399" s="5"/>
      </tp>
      <tp t="s">
        <v/>
        <stp/>
        <stp>EM_S_PROFITNOTICE_FORECASTL</stp>
        <stp>2</stp>
        <stp>000607.SZ</stp>
        <stp>6/30/2016</stp>
        <tr r="G190" s="5"/>
      </tp>
      <tp t="s">
        <v/>
        <stp/>
        <stp>EM_S_PROFITNOTICE_FORECASTL</stp>
        <stp>2</stp>
        <stp>000707.SZ</stp>
        <stp>6/30/2016</stp>
        <tr r="G261" s="5"/>
      </tp>
      <tp t="s">
        <v/>
        <stp/>
        <stp>EM_S_PROFITNOTICE_FORECASTL</stp>
        <stp>2</stp>
        <stp>000407.SZ</stp>
        <stp>6/30/2016</stp>
        <tr r="G84" s="5"/>
      </tp>
      <tp>
        <v>16615600</v>
        <stp/>
        <stp>EM_S_PROFITNOTICE_FORECASTL</stp>
        <stp>2</stp>
        <stp>300437.SZ</stp>
        <stp>6/30/2016</stp>
        <tr r="G1697" s="5"/>
      </tp>
      <tp t="s">
        <v/>
        <stp/>
        <stp>EM_S_PROFITNOTICE_FORECASTL</stp>
        <stp>2</stp>
        <stp>000507.SZ</stp>
        <stp>6/30/2016</stp>
        <tr r="G112" s="5"/>
      </tp>
      <tp>
        <v>50000000</v>
        <stp/>
        <stp>EM_S_PROFITNOTICE_FORECASTL</stp>
        <stp>2</stp>
        <stp>000807.SZ</stp>
        <stp>6/30/2016</stp>
        <tr r="G331" s="5"/>
      </tp>
      <tp>
        <v>-45000000</v>
        <stp/>
        <stp>EM_S_PROFITNOTICE_FORECASTL</stp>
        <stp>2</stp>
        <stp>002207.SZ</stp>
        <stp>6/30/2016</stp>
        <tr r="G677" s="5"/>
      </tp>
      <tp>
        <v>10533300</v>
        <stp/>
        <stp>EM_S_PROFITNOTICE_FORECASTL</stp>
        <stp>2</stp>
        <stp>002307.SZ</stp>
        <stp>6/30/2016</stp>
        <tr r="G776" s="5"/>
      </tp>
      <tp>
        <v>356404700</v>
        <stp/>
        <stp>EM_S_PROFITNOTICE_FORECASTL</stp>
        <stp>2</stp>
        <stp>002007.SZ</stp>
        <stp>6/30/2016</stp>
        <tr r="G477" s="5"/>
      </tp>
      <tp>
        <v>20331400</v>
        <stp/>
        <stp>EM_S_PROFITNOTICE_FORECASTL</stp>
        <stp>2</stp>
        <stp>002107.SZ</stp>
        <stp>6/30/2016</stp>
        <tr r="G577" s="5"/>
      </tp>
      <tp>
        <v>30200000</v>
        <stp/>
        <stp>EM_S_PROFITNOTICE_FORECASTL</stp>
        <stp>2</stp>
        <stp>002607.SZ</stp>
        <stp>6/30/2016</stp>
        <tr r="G1075" s="5"/>
      </tp>
      <tp>
        <v>58599900</v>
        <stp/>
        <stp>EM_S_PROFITNOTICE_FORECASTL</stp>
        <stp>2</stp>
        <stp>002707.SZ</stp>
        <stp>6/30/2016</stp>
        <tr r="G1174" s="5"/>
      </tp>
      <tp>
        <v>247273000</v>
        <stp/>
        <stp>EM_S_PROFITNOTICE_FORECASTL</stp>
        <stp>2</stp>
        <stp>002407.SZ</stp>
        <stp>6/30/2016</stp>
        <tr r="G876" s="5"/>
      </tp>
      <tp>
        <v>104625500</v>
        <stp/>
        <stp>EM_S_PROFITNOTICE_FORECASTL</stp>
        <stp>2</stp>
        <stp>002507.SZ</stp>
        <stp>6/30/2016</stp>
        <tr r="G976" s="5"/>
      </tp>
      <tp>
        <v>27000000</v>
        <stp/>
        <stp>EM_S_PROFITNOTICE_FORECASTL</stp>
        <stp>2</stp>
        <stp>300236.SZ</stp>
        <stp>6/30/2016</stp>
        <tr r="G1497" s="5"/>
      </tp>
      <tp>
        <v>112000000</v>
        <stp/>
        <stp>EM_S_PROFITNOTICE_FORECASTL</stp>
        <stp>2</stp>
        <stp>300336.SZ</stp>
        <stp>6/30/2016</stp>
        <tr r="G1597" s="5"/>
      </tp>
      <tp>
        <v>77424900</v>
        <stp/>
        <stp>EM_S_PROFITNOTICE_FORECASTL</stp>
        <stp>2</stp>
        <stp>000006.SZ</stp>
        <stp>6/30/2016</stp>
        <tr r="G8" s="5"/>
      </tp>
      <tp>
        <v>10400000</v>
        <stp/>
        <stp>EM_S_PROFITNOTICE_FORECASTL</stp>
        <stp>2</stp>
        <stp>300036.SZ</stp>
        <stp>6/30/2016</stp>
        <tr r="G1299" s="5"/>
      </tp>
      <tp>
        <v>150000000</v>
        <stp/>
        <stp>EM_S_PROFITNOTICE_FORECASTL</stp>
        <stp>2</stp>
        <stp>300136.SZ</stp>
        <stp>6/30/2016</stp>
        <tr r="G1398" s="5"/>
      </tp>
      <tp>
        <v>10000000</v>
        <stp/>
        <stp>EM_S_PROFITNOTICE_FORECASTL</stp>
        <stp>2</stp>
        <stp>000606.SZ</stp>
        <stp>6/30/2016</stp>
        <tr r="G189" s="5"/>
      </tp>
      <tp t="s">
        <v/>
        <stp/>
        <stp>EM_S_PROFITNOTICE_FORECASTL</stp>
        <stp>2</stp>
        <stp>300436.SZ</stp>
        <stp>6/30/2016</stp>
        <tr r="G1696" s="5"/>
      </tp>
      <tp t="s">
        <v/>
        <stp/>
        <stp>EM_S_PROFITNOTICE_FORECASTL</stp>
        <stp>2</stp>
        <stp>000506.SZ</stp>
        <stp>6/30/2016</stp>
        <tr r="G111" s="5"/>
      </tp>
      <tp>
        <v>6000000</v>
        <stp/>
        <stp>EM_S_PROFITNOTICE_FORECASTL</stp>
        <stp>2</stp>
        <stp>000806.SZ</stp>
        <stp>6/30/2016</stp>
        <tr r="G330" s="5"/>
      </tp>
      <tp t="s">
        <v/>
        <stp/>
        <stp>EM_S_PROFITNOTICE_FORECASTL</stp>
        <stp>2</stp>
        <stp>000906.SZ</stp>
        <stp>6/30/2016</stp>
        <tr r="G395" s="5"/>
      </tp>
      <tp>
        <v>127206900</v>
        <stp/>
        <stp>EM_S_PROFITNOTICE_FORECASTL</stp>
        <stp>2</stp>
        <stp>002206.SZ</stp>
        <stp>6/30/2016</stp>
        <tr r="G676" s="5"/>
      </tp>
      <tp>
        <v>-15000000</v>
        <stp/>
        <stp>EM_S_PROFITNOTICE_FORECASTL</stp>
        <stp>2</stp>
        <stp>002306.SZ</stp>
        <stp>6/30/2016</stp>
        <tr r="G775" s="5"/>
      </tp>
      <tp>
        <v>25000000</v>
        <stp/>
        <stp>EM_S_PROFITNOTICE_FORECASTL</stp>
        <stp>2</stp>
        <stp>002006.SZ</stp>
        <stp>6/30/2016</stp>
        <tr r="G476" s="5"/>
      </tp>
      <tp>
        <v>50000000</v>
        <stp/>
        <stp>EM_S_PROFITNOTICE_FORECASTL</stp>
        <stp>2</stp>
        <stp>002106.SZ</stp>
        <stp>6/30/2016</stp>
        <tr r="G576" s="5"/>
      </tp>
      <tp>
        <v>35000000</v>
        <stp/>
        <stp>EM_S_PROFITNOTICE_FORECASTL</stp>
        <stp>2</stp>
        <stp>002606.SZ</stp>
        <stp>6/30/2016</stp>
        <tr r="G1074" s="5"/>
      </tp>
      <tp>
        <v>65654300</v>
        <stp/>
        <stp>EM_S_PROFITNOTICE_FORECASTL</stp>
        <stp>2</stp>
        <stp>002706.SZ</stp>
        <stp>6/30/2016</stp>
        <tr r="G1173" s="5"/>
      </tp>
      <tp>
        <v>51017100</v>
        <stp/>
        <stp>EM_S_PROFITNOTICE_FORECASTL</stp>
        <stp>2</stp>
        <stp>002406.SZ</stp>
        <stp>6/30/2016</stp>
        <tr r="G875" s="5"/>
      </tp>
      <tp>
        <v>187907100</v>
        <stp/>
        <stp>EM_S_PROFITNOTICE_FORECASTL</stp>
        <stp>2</stp>
        <stp>002506.SZ</stp>
        <stp>6/30/2016</stp>
        <tr r="G975" s="5"/>
      </tp>
      <tp>
        <v>15317600</v>
        <stp/>
        <stp>EM_S_PROFITNOTICE_FORECASTL</stp>
        <stp>2</stp>
        <stp>300229.SZ</stp>
        <stp>6/30/2016</stp>
        <tr r="G1490" s="5"/>
      </tp>
      <tp>
        <v>16367100</v>
        <stp/>
        <stp>EM_S_PROFITNOTICE_FORECASTL</stp>
        <stp>2</stp>
        <stp>300329.SZ</stp>
        <stp>6/30/2016</stp>
        <tr r="G1590" s="5"/>
      </tp>
      <tp>
        <v>-18000000</v>
        <stp/>
        <stp>EM_S_PROFITNOTICE_FORECASTL</stp>
        <stp>2</stp>
        <stp>000019.SZ</stp>
        <stp>6/30/2016</stp>
        <tr r="G19" s="5"/>
      </tp>
      <tp>
        <v>-5000000</v>
        <stp/>
        <stp>EM_S_PROFITNOTICE_FORECASTL</stp>
        <stp>2</stp>
        <stp>300029.SZ</stp>
        <stp>6/30/2016</stp>
        <tr r="G1292" s="5"/>
      </tp>
      <tp>
        <v>94999400</v>
        <stp/>
        <stp>EM_S_PROFITNOTICE_FORECASTL</stp>
        <stp>2</stp>
        <stp>300129.SZ</stp>
        <stp>6/30/2016</stp>
        <tr r="G1391" s="5"/>
      </tp>
      <tp t="s">
        <v/>
        <stp/>
        <stp>EM_S_PROFITNOTICE_FORECASTL</stp>
        <stp>2</stp>
        <stp>000619.SZ</stp>
        <stp>6/30/2016</stp>
        <tr r="G200" s="5"/>
      </tp>
      <tp t="s">
        <v/>
        <stp/>
        <stp>EM_S_PROFITNOTICE_FORECASTL</stp>
        <stp>2</stp>
        <stp>000719.SZ</stp>
        <stp>6/30/2016</stp>
        <tr r="G272" s="5"/>
      </tp>
      <tp t="s">
        <v/>
        <stp/>
        <stp>EM_S_PROFITNOTICE_FORECASTL</stp>
        <stp>2</stp>
        <stp>000419.SZ</stp>
        <stp>6/30/2016</stp>
        <tr r="G94" s="5"/>
      </tp>
      <tp>
        <v>53040000</v>
        <stp/>
        <stp>EM_S_PROFITNOTICE_FORECASTL</stp>
        <stp>2</stp>
        <stp>300429.SZ</stp>
        <stp>6/30/2016</stp>
        <tr r="G1689" s="5"/>
      </tp>
      <tp>
        <v>29000000</v>
        <stp/>
        <stp>EM_S_PROFITNOTICE_FORECASTL</stp>
        <stp>2</stp>
        <stp>000519.SZ</stp>
        <stp>6/30/2016</stp>
        <tr r="G121" s="5"/>
      </tp>
      <tp t="s">
        <v/>
        <stp/>
        <stp>EM_S_PROFITNOTICE_FORECASTL</stp>
        <stp>2</stp>
        <stp>000819.SZ</stp>
        <stp>6/30/2016</stp>
        <tr r="G340" s="5"/>
      </tp>
      <tp t="s">
        <v/>
        <stp/>
        <stp>EM_S_PROFITNOTICE_FORECASTL</stp>
        <stp>2</stp>
        <stp>000919.SZ</stp>
        <stp>6/30/2016</stp>
        <tr r="G406" s="5"/>
      </tp>
      <tp>
        <v>140000000</v>
        <stp/>
        <stp>EM_S_PROFITNOTICE_FORECASTL</stp>
        <stp>2</stp>
        <stp>002219.SZ</stp>
        <stp>6/30/2016</stp>
        <tr r="G689" s="5"/>
      </tp>
      <tp>
        <v>4700000</v>
        <stp/>
        <stp>EM_S_PROFITNOTICE_FORECASTL</stp>
        <stp>2</stp>
        <stp>002319.SZ</stp>
        <stp>6/30/2016</stp>
        <tr r="G788" s="5"/>
      </tp>
      <tp>
        <v>358878500</v>
        <stp/>
        <stp>EM_S_PROFITNOTICE_FORECASTL</stp>
        <stp>2</stp>
        <stp>002019.SZ</stp>
        <stp>6/30/2016</stp>
        <tr r="G489" s="5"/>
      </tp>
      <tp>
        <v>15000000</v>
        <stp/>
        <stp>EM_S_PROFITNOTICE_FORECASTL</stp>
        <stp>2</stp>
        <stp>002119.SZ</stp>
        <stp>6/30/2016</stp>
        <tr r="G589" s="5"/>
      </tp>
      <tp>
        <v>61275500</v>
        <stp/>
        <stp>EM_S_PROFITNOTICE_FORECASTL</stp>
        <stp>2</stp>
        <stp>002619.SZ</stp>
        <stp>6/30/2016</stp>
        <tr r="G1087" s="5"/>
      </tp>
      <tp>
        <v>23382600</v>
        <stp/>
        <stp>EM_S_PROFITNOTICE_FORECASTL</stp>
        <stp>2</stp>
        <stp>002719.SZ</stp>
        <stp>6/30/2016</stp>
        <tr r="G1185" s="5"/>
      </tp>
      <tp>
        <v>210357900</v>
        <stp/>
        <stp>EM_S_PROFITNOTICE_FORECASTL</stp>
        <stp>2</stp>
        <stp>002419.SZ</stp>
        <stp>6/30/2016</stp>
        <tr r="G888" s="5"/>
      </tp>
      <tp>
        <v>121744200</v>
        <stp/>
        <stp>EM_S_PROFITNOTICE_FORECASTL</stp>
        <stp>2</stp>
        <stp>002519.SZ</stp>
        <stp>6/30/2016</stp>
        <tr r="G988" s="5"/>
      </tp>
      <tp>
        <v>-75000000</v>
        <stp/>
        <stp>EM_S_PROFITNOTICE_FORECASTL</stp>
        <stp>2</stp>
        <stp>300228.SZ</stp>
        <stp>6/30/2016</stp>
        <tr r="G1489" s="5"/>
      </tp>
      <tp>
        <v>13263900</v>
        <stp/>
        <stp>EM_S_PROFITNOTICE_FORECASTL</stp>
        <stp>2</stp>
        <stp>300328.SZ</stp>
        <stp>6/30/2016</stp>
        <tr r="G1589" s="5"/>
      </tp>
      <tp>
        <v>190000000</v>
        <stp/>
        <stp>EM_S_PROFITNOTICE_FORECASTL</stp>
        <stp>2</stp>
        <stp>000018.SZ</stp>
        <stp>6/30/2016</stp>
        <tr r="G18" s="5"/>
      </tp>
      <tp>
        <v>4800000</v>
        <stp/>
        <stp>EM_S_PROFITNOTICE_FORECASTL</stp>
        <stp>2</stp>
        <stp>300028.SZ</stp>
        <stp>6/30/2016</stp>
        <tr r="G1291" s="5"/>
      </tp>
      <tp>
        <v>-38000000</v>
        <stp/>
        <stp>EM_S_PROFITNOTICE_FORECASTL</stp>
        <stp>2</stp>
        <stp>300128.SZ</stp>
        <stp>6/30/2016</stp>
        <tr r="G1390" s="5"/>
      </tp>
      <tp t="s">
        <v/>
        <stp/>
        <stp>EM_S_PROFITNOTICE_FORECASTL</stp>
        <stp>2</stp>
        <stp>000718.SZ</stp>
        <stp>6/30/2016</stp>
        <tr r="G271" s="5"/>
      </tp>
      <tp t="s">
        <v/>
        <stp/>
        <stp>EM_S_PROFITNOTICE_FORECASTL</stp>
        <stp>2</stp>
        <stp>000418.SZ</stp>
        <stp>6/30/2016</stp>
        <tr r="G93" s="5"/>
      </tp>
      <tp>
        <v>33746400</v>
        <stp/>
        <stp>EM_S_PROFITNOTICE_FORECASTL</stp>
        <stp>2</stp>
        <stp>300428.SZ</stp>
        <stp>6/30/2016</stp>
        <tr r="G1688" s="5"/>
      </tp>
      <tp>
        <v>-5000000</v>
        <stp/>
        <stp>EM_S_PROFITNOTICE_FORECASTL</stp>
        <stp>2</stp>
        <stp>000518.SZ</stp>
        <stp>6/30/2016</stp>
        <tr r="G120" s="5"/>
      </tp>
      <tp>
        <v>10000000</v>
        <stp/>
        <stp>EM_S_PROFITNOTICE_FORECASTL</stp>
        <stp>2</stp>
        <stp>000818.SZ</stp>
        <stp>6/30/2016</stp>
        <tr r="G339" s="5"/>
      </tp>
      <tp>
        <v>-1010000000</v>
        <stp/>
        <stp>EM_S_PROFITNOTICE_FORECASTL</stp>
        <stp>2</stp>
        <stp>000918.SZ</stp>
        <stp>6/30/2016</stp>
        <tr r="G405" s="5"/>
      </tp>
      <tp>
        <v>56000000</v>
        <stp/>
        <stp>EM_S_PROFITNOTICE_FORECASTL</stp>
        <stp>2</stp>
        <stp>002218.SZ</stp>
        <stp>6/30/2016</stp>
        <tr r="G688" s="5"/>
      </tp>
      <tp>
        <v>51587200</v>
        <stp/>
        <stp>EM_S_PROFITNOTICE_FORECASTL</stp>
        <stp>2</stp>
        <stp>002318.SZ</stp>
        <stp>6/30/2016</stp>
        <tr r="G787" s="5"/>
      </tp>
      <tp>
        <v>99600000</v>
        <stp/>
        <stp>EM_S_PROFITNOTICE_FORECASTL</stp>
        <stp>2</stp>
        <stp>002018.SZ</stp>
        <stp>6/30/2016</stp>
        <tr r="G488" s="5"/>
      </tp>
      <tp>
        <v>18550000</v>
        <stp/>
        <stp>EM_S_PROFITNOTICE_FORECASTL</stp>
        <stp>2</stp>
        <stp>002118.SZ</stp>
        <stp>6/30/2016</stp>
        <tr r="G588" s="5"/>
      </tp>
      <tp>
        <v>8717700</v>
        <stp/>
        <stp>EM_S_PROFITNOTICE_FORECASTL</stp>
        <stp>2</stp>
        <stp>002618.SZ</stp>
        <stp>6/30/2016</stp>
        <tr r="G1086" s="5"/>
      </tp>
      <tp>
        <v>53924400</v>
        <stp/>
        <stp>EM_S_PROFITNOTICE_FORECASTL</stp>
        <stp>2</stp>
        <stp>002718.SZ</stp>
        <stp>6/30/2016</stp>
        <tr r="G1184" s="5"/>
      </tp>
      <tp>
        <v>95000000</v>
        <stp/>
        <stp>EM_S_PROFITNOTICE_FORECASTL</stp>
        <stp>2</stp>
        <stp>002418.SZ</stp>
        <stp>6/30/2016</stp>
        <tr r="G887" s="5"/>
      </tp>
      <tp>
        <v>95925600</v>
        <stp/>
        <stp>EM_S_PROFITNOTICE_FORECASTL</stp>
        <stp>2</stp>
        <stp>002518.SZ</stp>
        <stp>6/30/2016</stp>
        <tr r="G987" s="5"/>
      </tp>
      <tp>
        <v>95000000</v>
        <stp/>
        <stp>EM_S_PROFITNOTICE_FORECASTL</stp>
        <stp>2</stp>
        <stp>300221.SZ</stp>
        <stp>6/30/2016</stp>
        <tr r="G1482" s="5"/>
      </tp>
      <tp>
        <v>13583200</v>
        <stp/>
        <stp>EM_S_PROFITNOTICE_FORECASTL</stp>
        <stp>2</stp>
        <stp>300321.SZ</stp>
        <stp>6/30/2016</stp>
        <tr r="G1582" s="5"/>
      </tp>
      <tp>
        <v>-9500000</v>
        <stp/>
        <stp>EM_S_PROFITNOTICE_FORECASTL</stp>
        <stp>2</stp>
        <stp>000011.SZ</stp>
        <stp>6/30/2016</stp>
        <tr r="G13" s="5"/>
      </tp>
      <tp>
        <v>16334900</v>
        <stp/>
        <stp>EM_S_PROFITNOTICE_FORECASTL</stp>
        <stp>2</stp>
        <stp>300021.SZ</stp>
        <stp>6/30/2016</stp>
        <tr r="G1284" s="5"/>
      </tp>
      <tp>
        <v>57933400</v>
        <stp/>
        <stp>EM_S_PROFITNOTICE_FORECASTL</stp>
        <stp>2</stp>
        <stp>300121.SZ</stp>
        <stp>6/30/2016</stp>
        <tr r="G1383" s="5"/>
      </tp>
      <tp>
        <v>-19000000</v>
        <stp/>
        <stp>EM_S_PROFITNOTICE_FORECASTL</stp>
        <stp>2</stp>
        <stp>000611.SZ</stp>
        <stp>6/30/2016</stp>
        <tr r="G194" s="5"/>
      </tp>
      <tp>
        <v>-23040800</v>
        <stp/>
        <stp>EM_S_PROFITNOTICE_FORECASTL</stp>
        <stp>2</stp>
        <stp>000711.SZ</stp>
        <stp>6/30/2016</stp>
        <tr r="G265" s="5"/>
      </tp>
      <tp t="s">
        <v/>
        <stp/>
        <stp>EM_S_PROFITNOTICE_FORECASTL</stp>
        <stp>2</stp>
        <stp>000411.SZ</stp>
        <stp>6/30/2016</stp>
        <tr r="G88" s="5"/>
      </tp>
      <tp>
        <v>25456900</v>
        <stp/>
        <stp>EM_S_PROFITNOTICE_FORECASTL</stp>
        <stp>2</stp>
        <stp>300421.SZ</stp>
        <stp>6/30/2016</stp>
        <tr r="G1681" s="5"/>
      </tp>
      <tp>
        <v>-60000000</v>
        <stp/>
        <stp>EM_S_PROFITNOTICE_FORECASTL</stp>
        <stp>2</stp>
        <stp>000511.SZ</stp>
        <stp>6/30/2016</stp>
        <tr r="G115" s="5"/>
      </tp>
      <tp>
        <v>15640400</v>
        <stp/>
        <stp>EM_S_PROFITNOTICE_FORECASTL</stp>
        <stp>2</stp>
        <stp>300521.SZ</stp>
        <stp>6/30/2016</stp>
        <tr r="G1778" s="5"/>
      </tp>
      <tp t="s">
        <v/>
        <stp/>
        <stp>EM_S_PROFITNOTICE_FORECASTL</stp>
        <stp>2</stp>
        <stp>000811.SZ</stp>
        <stp>6/30/2016</stp>
        <tr r="G334" s="5"/>
      </tp>
      <tp>
        <v>-210000000</v>
        <stp/>
        <stp>EM_S_PROFITNOTICE_FORECASTL</stp>
        <stp>2</stp>
        <stp>000911.SZ</stp>
        <stp>6/30/2016</stp>
        <tr r="G399" s="5"/>
      </tp>
      <tp>
        <v>-10000000</v>
        <stp/>
        <stp>EM_S_PROFITNOTICE_FORECASTL</stp>
        <stp>2</stp>
        <stp>002211.SZ</stp>
        <stp>6/30/2016</stp>
        <tr r="G681" s="5"/>
      </tp>
      <tp>
        <v>345559800</v>
        <stp/>
        <stp>EM_S_PROFITNOTICE_FORECASTL</stp>
        <stp>2</stp>
        <stp>002311.SZ</stp>
        <stp>6/30/2016</stp>
        <tr r="G780" s="5"/>
      </tp>
      <tp>
        <v>57363700</v>
        <stp/>
        <stp>EM_S_PROFITNOTICE_FORECASTL</stp>
        <stp>2</stp>
        <stp>002011.SZ</stp>
        <stp>6/30/2016</stp>
        <tr r="G481" s="5"/>
      </tp>
      <tp>
        <v>78029900</v>
        <stp/>
        <stp>EM_S_PROFITNOTICE_FORECASTL</stp>
        <stp>2</stp>
        <stp>002111.SZ</stp>
        <stp>6/30/2016</stp>
        <tr r="G581" s="5"/>
      </tp>
      <tp>
        <v>38995100</v>
        <stp/>
        <stp>EM_S_PROFITNOTICE_FORECASTL</stp>
        <stp>2</stp>
        <stp>002611.SZ</stp>
        <stp>6/30/2016</stp>
        <tr r="G1079" s="5"/>
      </tp>
      <tp>
        <v>103930000</v>
        <stp/>
        <stp>EM_S_PROFITNOTICE_FORECASTL</stp>
        <stp>2</stp>
        <stp>002711.SZ</stp>
        <stp>6/30/2016</stp>
        <tr r="G1177" s="5"/>
      </tp>
      <tp>
        <v>421001300</v>
        <stp/>
        <stp>EM_S_PROFITNOTICE_FORECASTL</stp>
        <stp>2</stp>
        <stp>002411.SZ</stp>
        <stp>6/30/2016</stp>
        <tr r="G880" s="5"/>
      </tp>
      <tp>
        <v>98451700</v>
        <stp/>
        <stp>EM_S_PROFITNOTICE_FORECASTL</stp>
        <stp>2</stp>
        <stp>002511.SZ</stp>
        <stp>6/30/2016</stp>
        <tr r="G980" s="5"/>
      </tp>
      <tp>
        <v>4575000</v>
        <stp/>
        <stp>EM_S_PROFITNOTICE_FORECASTL</stp>
        <stp>2</stp>
        <stp>300220.SZ</stp>
        <stp>6/30/2016</stp>
        <tr r="G1481" s="5"/>
      </tp>
      <tp>
        <v>37945600</v>
        <stp/>
        <stp>EM_S_PROFITNOTICE_FORECASTL</stp>
        <stp>2</stp>
        <stp>300320.SZ</stp>
        <stp>6/30/2016</stp>
        <tr r="G1581" s="5"/>
      </tp>
      <tp>
        <v>22000000</v>
        <stp/>
        <stp>EM_S_PROFITNOTICE_FORECASTL</stp>
        <stp>2</stp>
        <stp>000010.SZ</stp>
        <stp>6/30/2016</stp>
        <tr r="G12" s="5"/>
      </tp>
      <tp>
        <v>185376300</v>
        <stp/>
        <stp>EM_S_PROFITNOTICE_FORECASTL</stp>
        <stp>2</stp>
        <stp>300020.SZ</stp>
        <stp>6/30/2016</stp>
        <tr r="G1283" s="5"/>
      </tp>
      <tp>
        <v>6234300</v>
        <stp/>
        <stp>EM_S_PROFITNOTICE_FORECASTL</stp>
        <stp>2</stp>
        <stp>300120.SZ</stp>
        <stp>6/30/2016</stp>
        <tr r="G1382" s="5"/>
      </tp>
      <tp>
        <v>4500000</v>
        <stp/>
        <stp>EM_S_PROFITNOTICE_FORECASTL</stp>
        <stp>2</stp>
        <stp>000610.SZ</stp>
        <stp>6/30/2016</stp>
        <tr r="G193" s="5"/>
      </tp>
      <tp>
        <v>-2000000</v>
        <stp/>
        <stp>EM_S_PROFITNOTICE_FORECASTL</stp>
        <stp>2</stp>
        <stp>000710.SZ</stp>
        <stp>6/30/2016</stp>
        <tr r="G264" s="5"/>
      </tp>
      <tp>
        <v>-500000000</v>
        <stp/>
        <stp>EM_S_PROFITNOTICE_FORECASTL</stp>
        <stp>2</stp>
        <stp>000410.SZ</stp>
        <stp>6/30/2016</stp>
        <tr r="G87" s="5"/>
      </tp>
      <tp>
        <v>31000000</v>
        <stp/>
        <stp>EM_S_PROFITNOTICE_FORECASTL</stp>
        <stp>2</stp>
        <stp>300420.SZ</stp>
        <stp>6/30/2016</stp>
        <tr r="G1680" s="5"/>
      </tp>
      <tp>
        <v>7000000</v>
        <stp/>
        <stp>EM_S_PROFITNOTICE_FORECASTL</stp>
        <stp>2</stp>
        <stp>000510.SZ</stp>
        <stp>6/30/2016</stp>
        <tr r="G114" s="5"/>
      </tp>
      <tp>
        <v>7200000</v>
        <stp/>
        <stp>EM_S_PROFITNOTICE_FORECASTL</stp>
        <stp>2</stp>
        <stp>300520.SZ</stp>
        <stp>6/30/2016</stp>
        <tr r="G1777" s="5"/>
      </tp>
      <tp>
        <v>250000000</v>
        <stp/>
        <stp>EM_S_PROFITNOTICE_FORECASTL</stp>
        <stp>2</stp>
        <stp>000810.SZ</stp>
        <stp>6/30/2016</stp>
        <tr r="G333" s="5"/>
      </tp>
      <tp t="s">
        <v/>
        <stp/>
        <stp>EM_S_PROFITNOTICE_FORECASTL</stp>
        <stp>2</stp>
        <stp>000910.SZ</stp>
        <stp>6/30/2016</stp>
        <tr r="G398" s="5"/>
      </tp>
      <tp>
        <v>100368700</v>
        <stp/>
        <stp>EM_S_PROFITNOTICE_FORECASTL</stp>
        <stp>2</stp>
        <stp>002210.SZ</stp>
        <stp>6/30/2016</stp>
        <tr r="G680" s="5"/>
      </tp>
      <tp>
        <v>235915400</v>
        <stp/>
        <stp>EM_S_PROFITNOTICE_FORECASTL</stp>
        <stp>2</stp>
        <stp>002310.SZ</stp>
        <stp>6/30/2016</stp>
        <tr r="G779" s="5"/>
      </tp>
      <tp>
        <v>388714900</v>
        <stp/>
        <stp>EM_S_PROFITNOTICE_FORECASTL</stp>
        <stp>2</stp>
        <stp>002010.SZ</stp>
        <stp>6/30/2016</stp>
        <tr r="G480" s="5"/>
      </tp>
      <tp>
        <v>236840000</v>
        <stp/>
        <stp>EM_S_PROFITNOTICE_FORECASTL</stp>
        <stp>2</stp>
        <stp>002110.SZ</stp>
        <stp>6/30/2016</stp>
        <tr r="G580" s="5"/>
      </tp>
      <tp>
        <v>40000000</v>
        <stp/>
        <stp>EM_S_PROFITNOTICE_FORECASTL</stp>
        <stp>2</stp>
        <stp>002610.SZ</stp>
        <stp>6/30/2016</stp>
        <tr r="G1078" s="5"/>
      </tp>
      <tp>
        <v>83157600</v>
        <stp/>
        <stp>EM_S_PROFITNOTICE_FORECASTL</stp>
        <stp>2</stp>
        <stp>002410.SZ</stp>
        <stp>6/30/2016</stp>
        <tr r="G879" s="5"/>
      </tp>
      <tp>
        <v>69376500</v>
        <stp/>
        <stp>EM_S_PROFITNOTICE_FORECASTL</stp>
        <stp>2</stp>
        <stp>002510.SZ</stp>
        <stp>6/30/2016</stp>
        <tr r="G979" s="5"/>
      </tp>
      <tp>
        <v>2018500</v>
        <stp/>
        <stp>EM_S_PROFITNOTICE_FORECASTL</stp>
        <stp>2</stp>
        <stp>300223.SZ</stp>
        <stp>6/30/2016</stp>
        <tr r="G1484" s="5"/>
      </tp>
      <tp>
        <v>52800000</v>
        <stp/>
        <stp>EM_S_PROFITNOTICE_FORECASTL</stp>
        <stp>2</stp>
        <stp>300323.SZ</stp>
        <stp>6/30/2016</stp>
        <tr r="G1584" s="5"/>
      </tp>
      <tp>
        <v>37500000</v>
        <stp/>
        <stp>EM_S_PROFITNOTICE_FORECASTL</stp>
        <stp>2</stp>
        <stp>300023.SZ</stp>
        <stp>6/30/2016</stp>
        <tr r="G1286" s="5"/>
      </tp>
      <tp>
        <v>3000000</v>
        <stp/>
        <stp>EM_S_PROFITNOTICE_FORECASTL</stp>
        <stp>2</stp>
        <stp>300123.SZ</stp>
        <stp>6/30/2016</stp>
        <tr r="G1385" s="5"/>
      </tp>
      <tp>
        <v>150000</v>
        <stp/>
        <stp>EM_S_PROFITNOTICE_FORECASTL</stp>
        <stp>2</stp>
        <stp>000613.SZ</stp>
        <stp>6/30/2016</stp>
        <tr r="G196" s="5"/>
      </tp>
      <tp>
        <v>-5600000</v>
        <stp/>
        <stp>EM_S_PROFITNOTICE_FORECASTL</stp>
        <stp>2</stp>
        <stp>000713.SZ</stp>
        <stp>6/30/2016</stp>
        <tr r="G267" s="5"/>
      </tp>
      <tp t="s">
        <v/>
        <stp/>
        <stp>EM_S_PROFITNOTICE_FORECASTL</stp>
        <stp>2</stp>
        <stp>000413.SZ</stp>
        <stp>6/30/2016</stp>
        <tr r="G89" s="5"/>
      </tp>
      <tp>
        <v>8275400</v>
        <stp/>
        <stp>EM_S_PROFITNOTICE_FORECASTL</stp>
        <stp>2</stp>
        <stp>300423.SZ</stp>
        <stp>6/30/2016</stp>
        <tr r="G1683" s="5"/>
      </tp>
      <tp>
        <v>398786800</v>
        <stp/>
        <stp>EM_S_PROFITNOTICE_FORECASTL</stp>
        <stp>2</stp>
        <stp>000513.SZ</stp>
        <stp>6/30/2016</stp>
        <tr r="G116" s="5"/>
      </tp>
      <tp>
        <v>-28000000</v>
        <stp/>
        <stp>EM_S_PROFITNOTICE_FORECASTL</stp>
        <stp>2</stp>
        <stp>000813.SZ</stp>
        <stp>6/30/2016</stp>
        <tr r="G336" s="5"/>
      </tp>
      <tp>
        <v>49000000</v>
        <stp/>
        <stp>EM_S_PROFITNOTICE_FORECASTL</stp>
        <stp>2</stp>
        <stp>000913.SZ</stp>
        <stp>6/30/2016</stp>
        <tr r="G401" s="5"/>
      </tp>
      <tp>
        <v>5350200</v>
        <stp/>
        <stp>EM_S_PROFITNOTICE_FORECASTL</stp>
        <stp>2</stp>
        <stp>002213.SZ</stp>
        <stp>6/30/2016</stp>
        <tr r="G683" s="5"/>
      </tp>
      <tp>
        <v>-60000000</v>
        <stp/>
        <stp>EM_S_PROFITNOTICE_FORECASTL</stp>
        <stp>2</stp>
        <stp>002313.SZ</stp>
        <stp>6/30/2016</stp>
        <tr r="G782" s="5"/>
      </tp>
      <tp>
        <v>131270700</v>
        <stp/>
        <stp>EM_S_PROFITNOTICE_FORECASTL</stp>
        <stp>2</stp>
        <stp>002013.SZ</stp>
        <stp>6/30/2016</stp>
        <tr r="G483" s="5"/>
      </tp>
      <tp>
        <v>12000000</v>
        <stp/>
        <stp>EM_S_PROFITNOTICE_FORECASTL</stp>
        <stp>2</stp>
        <stp>002113.SZ</stp>
        <stp>6/30/2016</stp>
        <tr r="G583" s="5"/>
      </tp>
      <tp>
        <v>1186800</v>
        <stp/>
        <stp>EM_S_PROFITNOTICE_FORECASTL</stp>
        <stp>2</stp>
        <stp>002613.SZ</stp>
        <stp>6/30/2016</stp>
        <tr r="G1081" s="5"/>
      </tp>
      <tp>
        <v>-18568800</v>
        <stp/>
        <stp>EM_S_PROFITNOTICE_FORECASTL</stp>
        <stp>2</stp>
        <stp>002713.SZ</stp>
        <stp>6/30/2016</stp>
        <tr r="G1179" s="5"/>
      </tp>
      <tp>
        <v>41321800</v>
        <stp/>
        <stp>EM_S_PROFITNOTICE_FORECASTL</stp>
        <stp>2</stp>
        <stp>002413.SZ</stp>
        <stp>6/30/2016</stp>
        <tr r="G882" s="5"/>
      </tp>
      <tp>
        <v>55000000</v>
        <stp/>
        <stp>EM_S_PROFITNOTICE_FORECASTL</stp>
        <stp>2</stp>
        <stp>002513.SZ</stp>
        <stp>6/30/2016</stp>
        <tr r="G982" s="5"/>
      </tp>
      <tp>
        <v>73910000</v>
        <stp/>
        <stp>EM_S_PROFITNOTICE_FORECASTL</stp>
        <stp>2</stp>
        <stp>300222.SZ</stp>
        <stp>6/30/2016</stp>
        <tr r="G1483" s="5"/>
      </tp>
      <tp>
        <v>49000000</v>
        <stp/>
        <stp>EM_S_PROFITNOTICE_FORECASTL</stp>
        <stp>2</stp>
        <stp>300322.SZ</stp>
        <stp>6/30/2016</stp>
        <tr r="G1583" s="5"/>
      </tp>
      <tp>
        <v>450000000</v>
        <stp/>
        <stp>EM_S_PROFITNOTICE_FORECASTL</stp>
        <stp>2</stp>
        <stp>000012.SZ</stp>
        <stp>6/30/2016</stp>
        <tr r="G14" s="5"/>
      </tp>
      <tp>
        <v>20605200</v>
        <stp/>
        <stp>EM_S_PROFITNOTICE_FORECASTL</stp>
        <stp>2</stp>
        <stp>300022.SZ</stp>
        <stp>6/30/2016</stp>
        <tr r="G1285" s="5"/>
      </tp>
      <tp>
        <v>0</v>
        <stp/>
        <stp>EM_S_PROFITNOTICE_FORECASTL</stp>
        <stp>2</stp>
        <stp>300122.SZ</stp>
        <stp>6/30/2016</stp>
        <tr r="G1384" s="5"/>
      </tp>
      <tp t="s">
        <v/>
        <stp/>
        <stp>EM_S_PROFITNOTICE_FORECASTL</stp>
        <stp>2</stp>
        <stp>000612.SZ</stp>
        <stp>6/30/2016</stp>
        <tr r="G195" s="5"/>
      </tp>
      <tp>
        <v>117000000</v>
        <stp/>
        <stp>EM_S_PROFITNOTICE_FORECASTL</stp>
        <stp>2</stp>
        <stp>000712.SZ</stp>
        <stp>6/30/2016</stp>
        <tr r="G266" s="5"/>
      </tp>
      <tp>
        <v>19848200</v>
        <stp/>
        <stp>EM_S_PROFITNOTICE_FORECASTL</stp>
        <stp>2</stp>
        <stp>300422.SZ</stp>
        <stp>6/30/2016</stp>
        <tr r="G1682" s="5"/>
      </tp>
      <tp>
        <v>26948900</v>
        <stp/>
        <stp>EM_S_PROFITNOTICE_FORECASTL</stp>
        <stp>2</stp>
        <stp>300522.SZ</stp>
        <stp>6/30/2016</stp>
        <tr r="G1779" s="5"/>
      </tp>
      <tp t="s">
        <v/>
        <stp/>
        <stp>EM_S_PROFITNOTICE_FORECASTL</stp>
        <stp>2</stp>
        <stp>000812.SZ</stp>
        <stp>6/30/2016</stp>
        <tr r="G335" s="5"/>
      </tp>
      <tp>
        <v>-200000000</v>
        <stp/>
        <stp>EM_S_PROFITNOTICE_FORECASTL</stp>
        <stp>2</stp>
        <stp>000912.SZ</stp>
        <stp>6/30/2016</stp>
        <tr r="G400" s="5"/>
      </tp>
      <tp>
        <v>39607800</v>
        <stp/>
        <stp>EM_S_PROFITNOTICE_FORECASTL</stp>
        <stp>2</stp>
        <stp>002212.SZ</stp>
        <stp>6/30/2016</stp>
        <tr r="G682" s="5"/>
      </tp>
      <tp>
        <v>-135000000</v>
        <stp/>
        <stp>EM_S_PROFITNOTICE_FORECASTL</stp>
        <stp>2</stp>
        <stp>002312.SZ</stp>
        <stp>6/30/2016</stp>
        <tr r="G781" s="5"/>
      </tp>
      <tp>
        <v>-6000000</v>
        <stp/>
        <stp>EM_S_PROFITNOTICE_FORECASTL</stp>
        <stp>2</stp>
        <stp>002012.SZ</stp>
        <stp>6/30/2016</stp>
        <tr r="G482" s="5"/>
      </tp>
      <tp>
        <v>39500000</v>
        <stp/>
        <stp>EM_S_PROFITNOTICE_FORECASTL</stp>
        <stp>2</stp>
        <stp>002112.SZ</stp>
        <stp>6/30/2016</stp>
        <tr r="G582" s="5"/>
      </tp>
      <tp>
        <v>25959900</v>
        <stp/>
        <stp>EM_S_PROFITNOTICE_FORECASTL</stp>
        <stp>2</stp>
        <stp>002612.SZ</stp>
        <stp>6/30/2016</stp>
        <tr r="G1080" s="5"/>
      </tp>
      <tp>
        <v>48595800</v>
        <stp/>
        <stp>EM_S_PROFITNOTICE_FORECASTL</stp>
        <stp>2</stp>
        <stp>002712.SZ</stp>
        <stp>6/30/2016</stp>
        <tr r="G1178" s="5"/>
      </tp>
      <tp>
        <v>43189600</v>
        <stp/>
        <stp>EM_S_PROFITNOTICE_FORECASTL</stp>
        <stp>2</stp>
        <stp>002412.SZ</stp>
        <stp>6/30/2016</stp>
        <tr r="G881" s="5"/>
      </tp>
      <tp>
        <v>27502200</v>
        <stp/>
        <stp>EM_S_PROFITNOTICE_FORECASTL</stp>
        <stp>2</stp>
        <stp>002512.SZ</stp>
        <stp>6/30/2016</stp>
        <tr r="G981" s="5"/>
      </tp>
      <tp>
        <v>35714100</v>
        <stp/>
        <stp>EM_S_PROFITNOTICE_FORECASTL</stp>
        <stp>2</stp>
        <stp>300225.SZ</stp>
        <stp>6/30/2016</stp>
        <tr r="G1486" s="5"/>
      </tp>
      <tp>
        <v>29659200</v>
        <stp/>
        <stp>EM_S_PROFITNOTICE_FORECASTL</stp>
        <stp>2</stp>
        <stp>300325.SZ</stp>
        <stp>6/30/2016</stp>
        <tr r="G1586" s="5"/>
      </tp>
      <tp>
        <v>24911200</v>
        <stp/>
        <stp>EM_S_PROFITNOTICE_FORECASTL</stp>
        <stp>2</stp>
        <stp>300025.SZ</stp>
        <stp>6/30/2016</stp>
        <tr r="G1288" s="5"/>
      </tp>
      <tp>
        <v>-27000000</v>
        <stp/>
        <stp>EM_S_PROFITNOTICE_FORECASTL</stp>
        <stp>2</stp>
        <stp>300125.SZ</stp>
        <stp>6/30/2016</stp>
        <tr r="G1387" s="5"/>
      </tp>
      <tp>
        <v>-96000000</v>
        <stp/>
        <stp>EM_S_PROFITNOTICE_FORECASTL</stp>
        <stp>2</stp>
        <stp>000615.SZ</stp>
        <stp>6/30/2016</stp>
        <tr r="G197" s="5"/>
      </tp>
      <tp t="s">
        <v/>
        <stp/>
        <stp>EM_S_PROFITNOTICE_FORECASTL</stp>
        <stp>2</stp>
        <stp>000715.SZ</stp>
        <stp>6/30/2016</stp>
        <tr r="G268" s="5"/>
      </tp>
      <tp>
        <v>650000000</v>
        <stp/>
        <stp>EM_S_PROFITNOTICE_FORECASTL</stp>
        <stp>2</stp>
        <stp>000415.SZ</stp>
        <stp>6/30/2016</stp>
        <tr r="G90" s="5"/>
      </tp>
      <tp>
        <v>26495000</v>
        <stp/>
        <stp>EM_S_PROFITNOTICE_FORECASTL</stp>
        <stp>2</stp>
        <stp>300425.SZ</stp>
        <stp>6/30/2016</stp>
        <tr r="G1685" s="5"/>
      </tp>
      <tp>
        <v>-50000000</v>
        <stp/>
        <stp>EM_S_PROFITNOTICE_FORECASTL</stp>
        <stp>2</stp>
        <stp>000815.SZ</stp>
        <stp>6/30/2016</stp>
        <tr r="G337" s="5"/>
      </tp>
      <tp>
        <v>95700000</v>
        <stp/>
        <stp>EM_S_PROFITNOTICE_FORECASTL</stp>
        <stp>2</stp>
        <stp>000915.SZ</stp>
        <stp>6/30/2016</stp>
        <tr r="G402" s="5"/>
      </tp>
      <tp>
        <v>0</v>
        <stp/>
        <stp>EM_S_PROFITNOTICE_FORECASTL</stp>
        <stp>2</stp>
        <stp>002215.SZ</stp>
        <stp>6/30/2016</stp>
        <tr r="G685" s="5"/>
      </tp>
      <tp>
        <v>16384000</v>
        <stp/>
        <stp>EM_S_PROFITNOTICE_FORECASTL</stp>
        <stp>2</stp>
        <stp>002315.SZ</stp>
        <stp>6/30/2016</stp>
        <tr r="G784" s="5"/>
      </tp>
      <tp>
        <v>-15000000</v>
        <stp/>
        <stp>EM_S_PROFITNOTICE_FORECASTL</stp>
        <stp>2</stp>
        <stp>002015.SZ</stp>
        <stp>6/30/2016</stp>
        <tr r="G485" s="5"/>
      </tp>
      <tp>
        <v>-27000000</v>
        <stp/>
        <stp>EM_S_PROFITNOTICE_FORECASTL</stp>
        <stp>2</stp>
        <stp>002115.SZ</stp>
        <stp>6/30/2016</stp>
        <tr r="G585" s="5"/>
      </tp>
      <tp>
        <v>29582800</v>
        <stp/>
        <stp>EM_S_PROFITNOTICE_FORECASTL</stp>
        <stp>2</stp>
        <stp>002615.SZ</stp>
        <stp>6/30/2016</stp>
        <tr r="G1083" s="5"/>
      </tp>
      <tp>
        <v>-9000000</v>
        <stp/>
        <stp>EM_S_PROFITNOTICE_FORECASTL</stp>
        <stp>2</stp>
        <stp>002715.SZ</stp>
        <stp>6/30/2016</stp>
        <tr r="G1181" s="5"/>
      </tp>
      <tp>
        <v>2427173900</v>
        <stp/>
        <stp>EM_S_PROFITNOTICE_FORECASTL</stp>
        <stp>2</stp>
        <stp>002415.SZ</stp>
        <stp>6/30/2016</stp>
        <tr r="G884" s="5"/>
      </tp>
      <tp>
        <v>17329100</v>
        <stp/>
        <stp>EM_S_PROFITNOTICE_FORECASTL</stp>
        <stp>2</stp>
        <stp>002515.SZ</stp>
        <stp>6/30/2016</stp>
        <tr r="G984" s="5"/>
      </tp>
      <tp>
        <v>66982500</v>
        <stp/>
        <stp>EM_S_PROFITNOTICE_FORECASTL</stp>
        <stp>2</stp>
        <stp>300224.SZ</stp>
        <stp>6/30/2016</stp>
        <tr r="G1485" s="5"/>
      </tp>
      <tp>
        <v>95362500</v>
        <stp/>
        <stp>EM_S_PROFITNOTICE_FORECASTL</stp>
        <stp>2</stp>
        <stp>300324.SZ</stp>
        <stp>6/30/2016</stp>
        <tr r="G1585" s="5"/>
      </tp>
      <tp>
        <v>-12000000</v>
        <stp/>
        <stp>EM_S_PROFITNOTICE_FORECASTL</stp>
        <stp>2</stp>
        <stp>000014.SZ</stp>
        <stp>6/30/2016</stp>
        <tr r="G15" s="5"/>
      </tp>
      <tp>
        <v>165300000</v>
        <stp/>
        <stp>EM_S_PROFITNOTICE_FORECASTL</stp>
        <stp>2</stp>
        <stp>300024.SZ</stp>
        <stp>6/30/2016</stp>
        <tr r="G1287" s="5"/>
      </tp>
      <tp>
        <v>369770000</v>
        <stp/>
        <stp>EM_S_PROFITNOTICE_FORECASTL</stp>
        <stp>2</stp>
        <stp>300124.SZ</stp>
        <stp>6/30/2016</stp>
        <tr r="G1386" s="5"/>
      </tp>
      <tp>
        <v>18930300</v>
        <stp/>
        <stp>EM_S_PROFITNOTICE_FORECASTL</stp>
        <stp>2</stp>
        <stp>300424.SZ</stp>
        <stp>6/30/2016</stp>
        <tr r="G1684" s="5"/>
      </tp>
      <tp>
        <v>0</v>
        <stp/>
        <stp>EM_S_PROFITNOTICE_FORECASTL</stp>
        <stp>2</stp>
        <stp>000514.SZ</stp>
        <stp>6/30/2016</stp>
        <tr r="G117" s="5"/>
      </tp>
      <tp>
        <v>15987900</v>
        <stp/>
        <stp>EM_S_PROFITNOTICE_FORECASTL</stp>
        <stp>2</stp>
        <stp>002214.SZ</stp>
        <stp>6/30/2016</stp>
        <tr r="G684" s="5"/>
      </tp>
      <tp>
        <v>350000000</v>
        <stp/>
        <stp>EM_S_PROFITNOTICE_FORECASTL</stp>
        <stp>2</stp>
        <stp>002314.SZ</stp>
        <stp>6/30/2016</stp>
        <tr r="G783" s="5"/>
      </tp>
      <tp>
        <v>78835400</v>
        <stp/>
        <stp>EM_S_PROFITNOTICE_FORECASTL</stp>
        <stp>2</stp>
        <stp>002014.SZ</stp>
        <stp>6/30/2016</stp>
        <tr r="G484" s="5"/>
      </tp>
      <tp>
        <v>-25000000</v>
        <stp/>
        <stp>EM_S_PROFITNOTICE_FORECASTL</stp>
        <stp>2</stp>
        <stp>002114.SZ</stp>
        <stp>6/30/2016</stp>
        <tr r="G584" s="5"/>
      </tp>
      <tp>
        <v>50000000</v>
        <stp/>
        <stp>EM_S_PROFITNOTICE_FORECASTL</stp>
        <stp>2</stp>
        <stp>002614.SZ</stp>
        <stp>6/30/2016</stp>
        <tr r="G1082" s="5"/>
      </tp>
      <tp>
        <v>976600000</v>
        <stp/>
        <stp>EM_S_PROFITNOTICE_FORECASTL</stp>
        <stp>2</stp>
        <stp>002714.SZ</stp>
        <stp>6/30/2016</stp>
        <tr r="G1180" s="5"/>
      </tp>
      <tp>
        <v>32891900</v>
        <stp/>
        <stp>EM_S_PROFITNOTICE_FORECASTL</stp>
        <stp>2</stp>
        <stp>002414.SZ</stp>
        <stp>6/30/2016</stp>
        <tr r="G883" s="5"/>
      </tp>
      <tp>
        <v>12627400</v>
        <stp/>
        <stp>EM_S_PROFITNOTICE_FORECASTL</stp>
        <stp>2</stp>
        <stp>002514.SZ</stp>
        <stp>6/30/2016</stp>
        <tr r="G983" s="5"/>
      </tp>
      <tp>
        <v>-1600000</v>
        <stp/>
        <stp>EM_S_PROFITNOTICE_FORECASTL</stp>
        <stp>2</stp>
        <stp>300227.SZ</stp>
        <stp>6/30/2016</stp>
        <tr r="G1488" s="5"/>
      </tp>
      <tp>
        <v>36000000</v>
        <stp/>
        <stp>EM_S_PROFITNOTICE_FORECASTL</stp>
        <stp>2</stp>
        <stp>300327.SZ</stp>
        <stp>6/30/2016</stp>
        <tr r="G1588" s="5"/>
      </tp>
      <tp t="s">
        <v/>
        <stp/>
        <stp>EM_S_PROFITNOTICE_FORECASTL</stp>
        <stp>2</stp>
        <stp>000017.SZ</stp>
        <stp>6/30/2016</stp>
        <tr r="G17" s="5"/>
      </tp>
      <tp>
        <v>251948300</v>
        <stp/>
        <stp>EM_S_PROFITNOTICE_FORECASTL</stp>
        <stp>2</stp>
        <stp>300027.SZ</stp>
        <stp>6/30/2016</stp>
        <tr r="G1290" s="5"/>
      </tp>
      <tp>
        <v>49693500</v>
        <stp/>
        <stp>EM_S_PROFITNOTICE_FORECASTL</stp>
        <stp>2</stp>
        <stp>300127.SZ</stp>
        <stp>6/30/2016</stp>
        <tr r="G1389" s="5"/>
      </tp>
      <tp>
        <v>-170000000</v>
        <stp/>
        <stp>EM_S_PROFITNOTICE_FORECASTL</stp>
        <stp>2</stp>
        <stp>000617.SZ</stp>
        <stp>6/30/2016</stp>
        <tr r="G199" s="5"/>
      </tp>
      <tp>
        <v>-235000000</v>
        <stp/>
        <stp>EM_S_PROFITNOTICE_FORECASTL</stp>
        <stp>2</stp>
        <stp>000717.SZ</stp>
        <stp>6/30/2016</stp>
        <tr r="G270" s="5"/>
      </tp>
      <tp t="s">
        <v/>
        <stp/>
        <stp>EM_S_PROFITNOTICE_FORECASTL</stp>
        <stp>2</stp>
        <stp>000417.SZ</stp>
        <stp>6/30/2016</stp>
        <tr r="G92" s="5"/>
      </tp>
      <tp>
        <v>11000000</v>
        <stp/>
        <stp>EM_S_PROFITNOTICE_FORECASTL</stp>
        <stp>2</stp>
        <stp>300427.SZ</stp>
        <stp>6/30/2016</stp>
        <tr r="G1687" s="5"/>
      </tp>
      <tp t="s">
        <v/>
        <stp/>
        <stp>EM_S_PROFITNOTICE_FORECASTL</stp>
        <stp>2</stp>
        <stp>000517.SZ</stp>
        <stp>6/30/2016</stp>
        <tr r="G119" s="5"/>
      </tp>
      <tp t="s">
        <v/>
        <stp/>
        <stp>EM_S_PROFITNOTICE_FORECASTL</stp>
        <stp>2</stp>
        <stp>000917.SZ</stp>
        <stp>6/30/2016</stp>
        <tr r="G404" s="5"/>
      </tp>
      <tp>
        <v>290000000</v>
        <stp/>
        <stp>EM_S_PROFITNOTICE_FORECASTL</stp>
        <stp>2</stp>
        <stp>002217.SZ</stp>
        <stp>6/30/2016</stp>
        <tr r="G687" s="5"/>
      </tp>
      <tp>
        <v>193679700</v>
        <stp/>
        <stp>EM_S_PROFITNOTICE_FORECASTL</stp>
        <stp>2</stp>
        <stp>002317.SZ</stp>
        <stp>6/30/2016</stp>
        <tr r="G786" s="5"/>
      </tp>
      <tp>
        <v>20170100</v>
        <stp/>
        <stp>EM_S_PROFITNOTICE_FORECASTL</stp>
        <stp>2</stp>
        <stp>002017.SZ</stp>
        <stp>6/30/2016</stp>
        <tr r="G487" s="5"/>
      </tp>
      <tp>
        <v>93020000</v>
        <stp/>
        <stp>EM_S_PROFITNOTICE_FORECASTL</stp>
        <stp>2</stp>
        <stp>002117.SZ</stp>
        <stp>6/30/2016</stp>
        <tr r="G587" s="5"/>
      </tp>
      <tp>
        <v>35000000</v>
        <stp/>
        <stp>EM_S_PROFITNOTICE_FORECASTL</stp>
        <stp>2</stp>
        <stp>002617.SZ</stp>
        <stp>6/30/2016</stp>
        <tr r="G1085" s="5"/>
      </tp>
      <tp>
        <v>70090300</v>
        <stp/>
        <stp>EM_S_PROFITNOTICE_FORECASTL</stp>
        <stp>2</stp>
        <stp>002717.SZ</stp>
        <stp>6/30/2016</stp>
        <tr r="G1183" s="5"/>
      </tp>
      <tp>
        <v>-60000000</v>
        <stp/>
        <stp>EM_S_PROFITNOTICE_FORECASTL</stp>
        <stp>2</stp>
        <stp>002417.SZ</stp>
        <stp>6/30/2016</stp>
        <tr r="G886" s="5"/>
      </tp>
      <tp>
        <v>207000000</v>
        <stp/>
        <stp>EM_S_PROFITNOTICE_FORECASTL</stp>
        <stp>2</stp>
        <stp>002517.SZ</stp>
        <stp>6/30/2016</stp>
        <tr r="G986" s="5"/>
      </tp>
      <tp>
        <v>13000000</v>
        <stp/>
        <stp>EM_S_PROFITNOTICE_FORECASTL</stp>
        <stp>2</stp>
        <stp>300226.SZ</stp>
        <stp>6/30/2016</stp>
        <tr r="G1487" s="5"/>
      </tp>
      <tp>
        <v>66231100</v>
        <stp/>
        <stp>EM_S_PROFITNOTICE_FORECASTL</stp>
        <stp>2</stp>
        <stp>300326.SZ</stp>
        <stp>6/30/2016</stp>
        <tr r="G1587" s="5"/>
      </tp>
      <tp>
        <v>5000000</v>
        <stp/>
        <stp>EM_S_PROFITNOTICE_FORECASTL</stp>
        <stp>2</stp>
        <stp>000016.SZ</stp>
        <stp>6/30/2016</stp>
        <tr r="G16" s="5"/>
      </tp>
      <tp>
        <v>297299300</v>
        <stp/>
        <stp>EM_S_PROFITNOTICE_FORECASTL</stp>
        <stp>2</stp>
        <stp>300026.SZ</stp>
        <stp>6/30/2016</stp>
        <tr r="G1289" s="5"/>
      </tp>
      <tp>
        <v>7561300</v>
        <stp/>
        <stp>EM_S_PROFITNOTICE_FORECASTL</stp>
        <stp>2</stp>
        <stp>300126.SZ</stp>
        <stp>6/30/2016</stp>
        <tr r="G1388" s="5"/>
      </tp>
      <tp>
        <v>4230000</v>
        <stp/>
        <stp>EM_S_PROFITNOTICE_FORECASTL</stp>
        <stp>2</stp>
        <stp>000616.SZ</stp>
        <stp>6/30/2016</stp>
        <tr r="G198" s="5"/>
      </tp>
      <tp t="s">
        <v/>
        <stp/>
        <stp>EM_S_PROFITNOTICE_FORECASTL</stp>
        <stp>2</stp>
        <stp>000716.SZ</stp>
        <stp>6/30/2016</stp>
        <tr r="G269" s="5"/>
      </tp>
      <tp>
        <v>-2720000</v>
        <stp/>
        <stp>EM_S_PROFITNOTICE_FORECASTL</stp>
        <stp>2</stp>
        <stp>000416.SZ</stp>
        <stp>6/30/2016</stp>
        <tr r="G91" s="5"/>
      </tp>
      <tp>
        <v>55000000</v>
        <stp/>
        <stp>EM_S_PROFITNOTICE_FORECASTL</stp>
        <stp>2</stp>
        <stp>300426.SZ</stp>
        <stp>6/30/2016</stp>
        <tr r="G1686" s="5"/>
      </tp>
      <tp t="s">
        <v/>
        <stp/>
        <stp>EM_S_PROFITNOTICE_FORECASTL</stp>
        <stp>2</stp>
        <stp>000516.SZ</stp>
        <stp>6/30/2016</stp>
        <tr r="G118" s="5"/>
      </tp>
      <tp t="s">
        <v/>
        <stp/>
        <stp>EM_S_PROFITNOTICE_FORECASTL</stp>
        <stp>2</stp>
        <stp>000816.SZ</stp>
        <stp>6/30/2016</stp>
        <tr r="G338" s="5"/>
      </tp>
      <tp t="s">
        <v/>
        <stp/>
        <stp>EM_S_PROFITNOTICE_FORECASTL</stp>
        <stp>2</stp>
        <stp>000916.SZ</stp>
        <stp>6/30/2016</stp>
        <tr r="G403" s="5"/>
      </tp>
      <tp>
        <v>61578900</v>
        <stp/>
        <stp>EM_S_PROFITNOTICE_FORECASTL</stp>
        <stp>2</stp>
        <stp>002216.SZ</stp>
        <stp>6/30/2016</stp>
        <tr r="G686" s="5"/>
      </tp>
      <tp>
        <v>-8997200</v>
        <stp/>
        <stp>EM_S_PROFITNOTICE_FORECASTL</stp>
        <stp>2</stp>
        <stp>002316.SZ</stp>
        <stp>6/30/2016</stp>
        <tr r="G785" s="5"/>
      </tp>
      <tp>
        <v>130000000</v>
        <stp/>
        <stp>EM_S_PROFITNOTICE_FORECASTL</stp>
        <stp>2</stp>
        <stp>002016.SZ</stp>
        <stp>6/30/2016</stp>
        <tr r="G486" s="5"/>
      </tp>
      <tp>
        <v>88220000</v>
        <stp/>
        <stp>EM_S_PROFITNOTICE_FORECASTL</stp>
        <stp>2</stp>
        <stp>002116.SZ</stp>
        <stp>6/30/2016</stp>
        <tr r="G586" s="5"/>
      </tp>
      <tp>
        <v>50028500</v>
        <stp/>
        <stp>EM_S_PROFITNOTICE_FORECASTL</stp>
        <stp>2</stp>
        <stp>002616.SZ</stp>
        <stp>6/30/2016</stp>
        <tr r="G1084" s="5"/>
      </tp>
      <tp>
        <v>50545400</v>
        <stp/>
        <stp>EM_S_PROFITNOTICE_FORECASTL</stp>
        <stp>2</stp>
        <stp>002716.SZ</stp>
        <stp>6/30/2016</stp>
        <tr r="G1182" s="5"/>
      </tp>
      <tp>
        <v>81000000</v>
        <stp/>
        <stp>EM_S_PROFITNOTICE_FORECASTL</stp>
        <stp>2</stp>
        <stp>002416.SZ</stp>
        <stp>6/30/2016</stp>
        <tr r="G885" s="5"/>
      </tp>
      <tp>
        <v>143021100</v>
        <stp/>
        <stp>EM_S_PROFITNOTICE_FORECASTL</stp>
        <stp>2</stp>
        <stp>002516.SZ</stp>
        <stp>6/30/2016</stp>
        <tr r="G985" s="5"/>
      </tp>
      <tp>
        <v>19545850.260000002</v>
        <stp/>
        <stp>EM_S_QSTM07_IS</stp>
        <stp>4</stp>
        <stp>002669.SZ</stp>
        <stp>61</stp>
        <stp>6/30/2016</stp>
        <stp>1</stp>
        <tr r="D1137" s="5"/>
      </tp>
      <tp>
        <v>1637473.32</v>
        <stp/>
        <stp>EM_S_QSTM07_IS</stp>
        <stp>4</stp>
        <stp>002679.SZ</stp>
        <stp>61</stp>
        <stp>6/30/2016</stp>
        <stp>1</stp>
        <tr r="D1147" s="5"/>
      </tp>
      <tp>
        <v>57928705.710000001</v>
        <stp/>
        <stp>EM_S_QSTM07_IS</stp>
        <stp>4</stp>
        <stp>002649.SZ</stp>
        <stp>61</stp>
        <stp>6/30/2016</stp>
        <stp>1</stp>
        <tr r="D1117" s="5"/>
      </tp>
      <tp>
        <v>-2441953.48</v>
        <stp/>
        <stp>EM_S_QSTM07_IS</stp>
        <stp>4</stp>
        <stp>002659.SZ</stp>
        <stp>61</stp>
        <stp>6/30/2016</stp>
        <stp>1</stp>
        <tr r="D1127" s="5"/>
      </tp>
      <tp>
        <v>-11427717.57</v>
        <stp/>
        <stp>EM_S_QSTM07_IS</stp>
        <stp>4</stp>
        <stp>002629.SZ</stp>
        <stp>61</stp>
        <stp>6/30/2016</stp>
        <stp>1</stp>
        <tr r="D1097" s="5"/>
      </tp>
      <tp>
        <v>19999511.140000001</v>
        <stp/>
        <stp>EM_S_QSTM07_IS</stp>
        <stp>4</stp>
        <stp>002639.SZ</stp>
        <stp>61</stp>
        <stp>6/30/2016</stp>
        <stp>1</stp>
        <tr r="D1107" s="5"/>
      </tp>
      <tp>
        <v>40533570.100000001</v>
        <stp/>
        <stp>EM_S_QSTM07_IS</stp>
        <stp>4</stp>
        <stp>002609.SZ</stp>
        <stp>61</stp>
        <stp>6/30/2016</stp>
        <stp>1</stp>
        <tr r="D1077" s="5"/>
      </tp>
      <tp>
        <v>36258406.600000001</v>
        <stp/>
        <stp>EM_S_QSTM07_IS</stp>
        <stp>4</stp>
        <stp>002619.SZ</stp>
        <stp>61</stp>
        <stp>6/30/2016</stp>
        <stp>1</stp>
        <tr r="D1087" s="5"/>
      </tp>
      <tp>
        <v>74217320.719999999</v>
        <stp/>
        <stp>EM_S_QSTM07_IS</stp>
        <stp>4</stp>
        <stp>002689.SZ</stp>
        <stp>61</stp>
        <stp>6/30/2016</stp>
        <stp>1</stp>
        <tr r="D1157" s="5"/>
      </tp>
      <tp>
        <v>31560719.699999999</v>
        <stp/>
        <stp>EM_S_QSTM07_IS</stp>
        <stp>4</stp>
        <stp>002699.SZ</stp>
        <stp>61</stp>
        <stp>6/30/2016</stp>
        <stp>1</stp>
        <tr r="D1167" s="5"/>
      </tp>
      <tp>
        <v>52684904.780000001</v>
        <stp/>
        <stp>EM_S_QSTM07_IS</stp>
        <stp>4</stp>
        <stp>002769.SZ</stp>
        <stp>61</stp>
        <stp>6/30/2016</stp>
        <stp>1</stp>
        <tr r="D1231" s="5"/>
      </tp>
      <tp>
        <v>11927273.24</v>
        <stp/>
        <stp>EM_S_QSTM07_IS</stp>
        <stp>4</stp>
        <stp>002779.SZ</stp>
        <stp>61</stp>
        <stp>6/30/2016</stp>
        <stp>1</stp>
        <tr r="D1240" s="5"/>
      </tp>
      <tp>
        <v>71146743.950000003</v>
        <stp/>
        <stp>EM_S_QSTM07_IS</stp>
        <stp>4</stp>
        <stp>002749.SZ</stp>
        <stp>61</stp>
        <stp>6/30/2016</stp>
        <stp>1</stp>
        <tr r="D1213" s="5"/>
      </tp>
      <tp>
        <v>9663245.1500000004</v>
        <stp/>
        <stp>EM_S_QSTM07_IS</stp>
        <stp>4</stp>
        <stp>002759.SZ</stp>
        <stp>61</stp>
        <stp>6/30/2016</stp>
        <stp>1</stp>
        <tr r="D1222" s="5"/>
      </tp>
      <tp>
        <v>5442963.9699999997</v>
        <stp/>
        <stp>EM_S_QSTM07_IS</stp>
        <stp>4</stp>
        <stp>002729.SZ</stp>
        <stp>61</stp>
        <stp>6/30/2016</stp>
        <stp>1</stp>
        <tr r="D1194" s="5"/>
      </tp>
      <tp>
        <v>341302427.31</v>
        <stp/>
        <stp>EM_S_QSTM07_IS</stp>
        <stp>4</stp>
        <stp>002739.SZ</stp>
        <stp>61</stp>
        <stp>6/30/2016</stp>
        <stp>1</stp>
        <tr r="D1204" s="5"/>
      </tp>
      <tp>
        <v>121672558</v>
        <stp/>
        <stp>EM_S_QSTM07_IS</stp>
        <stp>4</stp>
        <stp>002709.SZ</stp>
        <stp>61</stp>
        <stp>6/30/2016</stp>
        <stp>1</stp>
        <tr r="D1176" s="5"/>
      </tp>
      <tp>
        <v>15593498</v>
        <stp/>
        <stp>EM_S_QSTM07_IS</stp>
        <stp>4</stp>
        <stp>002719.SZ</stp>
        <stp>61</stp>
        <stp>6/30/2016</stp>
        <stp>1</stp>
        <tr r="D1185" s="5"/>
      </tp>
      <tp>
        <v>18547960.27</v>
        <stp/>
        <stp>EM_S_QSTM07_IS</stp>
        <stp>4</stp>
        <stp>002789.SZ</stp>
        <stp>61</stp>
        <stp>6/30/2016</stp>
        <stp>1</stp>
        <tr r="D1249" s="5"/>
      </tp>
      <tp t="s">
        <v/>
        <stp/>
        <stp>EM_S_QSTM07_IS</stp>
        <stp>4</stp>
        <stp>002799.SZ</stp>
        <stp>61</stp>
        <stp>6/30/2016</stp>
        <stp>1</stp>
        <tr r="D1258" s="5"/>
      </tp>
      <tp>
        <v>2470881.19</v>
        <stp/>
        <stp>EM_S_QSTM07_IS</stp>
        <stp>4</stp>
        <stp>002469.SZ</stp>
        <stp>61</stp>
        <stp>6/30/2016</stp>
        <stp>1</stp>
        <tr r="D938" s="5"/>
      </tp>
      <tp>
        <v>78860494.819999993</v>
        <stp/>
        <stp>EM_S_QSTM07_IS</stp>
        <stp>4</stp>
        <stp>002479.SZ</stp>
        <stp>61</stp>
        <stp>6/30/2016</stp>
        <stp>1</stp>
        <tr r="D948" s="5"/>
      </tp>
      <tp>
        <v>57194803.390000001</v>
        <stp/>
        <stp>EM_S_QSTM07_IS</stp>
        <stp>4</stp>
        <stp>002449.SZ</stp>
        <stp>61</stp>
        <stp>6/30/2016</stp>
        <stp>1</stp>
        <tr r="D918" s="5"/>
      </tp>
      <tp>
        <v>2389434.16</v>
        <stp/>
        <stp>EM_S_QSTM07_IS</stp>
        <stp>4</stp>
        <stp>002459.SZ</stp>
        <stp>61</stp>
        <stp>6/30/2016</stp>
        <stp>1</stp>
        <tr r="D928" s="5"/>
      </tp>
      <tp>
        <v>117170463.23999999</v>
        <stp/>
        <stp>EM_S_QSTM07_IS</stp>
        <stp>4</stp>
        <stp>002429.SZ</stp>
        <stp>61</stp>
        <stp>6/30/2016</stp>
        <stp>1</stp>
        <tr r="D898" s="5"/>
      </tp>
      <tp>
        <v>10982047.470000001</v>
        <stp/>
        <stp>EM_S_QSTM07_IS</stp>
        <stp>4</stp>
        <stp>002439.SZ</stp>
        <stp>61</stp>
        <stp>6/30/2016</stp>
        <stp>1</stp>
        <tr r="D908" s="5"/>
      </tp>
      <tp>
        <v>12850182.359999999</v>
        <stp/>
        <stp>EM_S_QSTM07_IS</stp>
        <stp>4</stp>
        <stp>002409.SZ</stp>
        <stp>61</stp>
        <stp>6/30/2016</stp>
        <stp>1</stp>
        <tr r="D878" s="5"/>
      </tp>
      <tp>
        <v>101681714.15000001</v>
        <stp/>
        <stp>EM_S_QSTM07_IS</stp>
        <stp>4</stp>
        <stp>002419.SZ</stp>
        <stp>61</stp>
        <stp>6/30/2016</stp>
        <stp>1</stp>
        <tr r="D888" s="5"/>
      </tp>
      <tp>
        <v>54431123.890000001</v>
        <stp/>
        <stp>EM_S_QSTM07_IS</stp>
        <stp>4</stp>
        <stp>002489.SZ</stp>
        <stp>61</stp>
        <stp>6/30/2016</stp>
        <stp>1</stp>
        <tr r="D958" s="5"/>
      </tp>
      <tp>
        <v>12972432.619999999</v>
        <stp/>
        <stp>EM_S_QSTM07_IS</stp>
        <stp>4</stp>
        <stp>002499.SZ</stp>
        <stp>61</stp>
        <stp>6/30/2016</stp>
        <stp>1</stp>
        <tr r="D968" s="5"/>
      </tp>
      <tp>
        <v>-21821524.57</v>
        <stp/>
        <stp>EM_S_QSTM07_IS</stp>
        <stp>4</stp>
        <stp>002569.SZ</stp>
        <stp>61</stp>
        <stp>6/30/2016</stp>
        <stp>1</stp>
        <tr r="D1037" s="5"/>
      </tp>
      <tp>
        <v>3093265.73999999</v>
        <stp/>
        <stp>EM_S_QSTM07_IS</stp>
        <stp>4</stp>
        <stp>002579.SZ</stp>
        <stp>61</stp>
        <stp>6/30/2016</stp>
        <stp>1</stp>
        <tr r="D1047" s="5"/>
      </tp>
      <tp>
        <v>2324331.2999999998</v>
        <stp/>
        <stp>EM_S_QSTM07_IS</stp>
        <stp>4</stp>
        <stp>002549.SZ</stp>
        <stp>61</stp>
        <stp>6/30/2016</stp>
        <stp>1</stp>
        <tr r="D1017" s="5"/>
      </tp>
      <tp>
        <v>29270105.949999999</v>
        <stp/>
        <stp>EM_S_QSTM07_IS</stp>
        <stp>4</stp>
        <stp>002559.SZ</stp>
        <stp>61</stp>
        <stp>6/30/2016</stp>
        <stp>1</stp>
        <tr r="D1027" s="5"/>
      </tp>
      <tp>
        <v>-11961241.6</v>
        <stp/>
        <stp>EM_S_QSTM07_IS</stp>
        <stp>4</stp>
        <stp>002529.SZ</stp>
        <stp>61</stp>
        <stp>6/30/2016</stp>
        <stp>1</stp>
        <tr r="D997" s="5"/>
      </tp>
      <tp>
        <v>58791281.649999999</v>
        <stp/>
        <stp>EM_S_QSTM07_IS</stp>
        <stp>4</stp>
        <stp>002539.SZ</stp>
        <stp>61</stp>
        <stp>6/30/2016</stp>
        <stp>1</stp>
        <tr r="D1007" s="5"/>
      </tp>
      <tp>
        <v>91689378.400000006</v>
        <stp/>
        <stp>EM_S_QSTM07_IS</stp>
        <stp>4</stp>
        <stp>002509.SZ</stp>
        <stp>61</stp>
        <stp>6/30/2016</stp>
        <stp>1</stp>
        <tr r="D978" s="5"/>
      </tp>
      <tp>
        <v>79673021.310000002</v>
        <stp/>
        <stp>EM_S_QSTM07_IS</stp>
        <stp>4</stp>
        <stp>002519.SZ</stp>
        <stp>61</stp>
        <stp>6/30/2016</stp>
        <stp>1</stp>
        <tr r="D988" s="5"/>
      </tp>
      <tp>
        <v>131744516.2</v>
        <stp/>
        <stp>EM_S_QSTM07_IS</stp>
        <stp>4</stp>
        <stp>002589.SZ</stp>
        <stp>61</stp>
        <stp>6/30/2016</stp>
        <stp>1</stp>
        <tr r="D1057" s="5"/>
      </tp>
      <tp>
        <v>12328433.5</v>
        <stp/>
        <stp>EM_S_QSTM07_IS</stp>
        <stp>4</stp>
        <stp>002599.SZ</stp>
        <stp>61</stp>
        <stp>6/30/2016</stp>
        <stp>1</stp>
        <tr r="D1067" s="5"/>
      </tp>
      <tp>
        <v>-111564233</v>
        <stp/>
        <stp>EM_S_QSTM07_IS</stp>
        <stp>4</stp>
        <stp>002269.SZ</stp>
        <stp>61</stp>
        <stp>6/30/2016</stp>
        <stp>1</stp>
        <tr r="D738" s="5"/>
      </tp>
      <tp>
        <v>22303808.010000002</v>
        <stp/>
        <stp>EM_S_QSTM07_IS</stp>
        <stp>4</stp>
        <stp>002279.SZ</stp>
        <stp>61</stp>
        <stp>6/30/2016</stp>
        <stp>1</stp>
        <tr r="D748" s="5"/>
      </tp>
      <tp>
        <v>123825109.5</v>
        <stp/>
        <stp>EM_S_QSTM07_IS</stp>
        <stp>4</stp>
        <stp>002249.SZ</stp>
        <stp>61</stp>
        <stp>6/30/2016</stp>
        <stp>1</stp>
        <tr r="D719" s="5"/>
      </tp>
      <tp>
        <v>19049165.07</v>
        <stp/>
        <stp>EM_S_QSTM07_IS</stp>
        <stp>4</stp>
        <stp>002259.SZ</stp>
        <stp>61</stp>
        <stp>6/30/2016</stp>
        <stp>1</stp>
        <tr r="D728" s="5"/>
      </tp>
      <tp>
        <v>-8750146.4800000004</v>
        <stp/>
        <stp>EM_S_QSTM07_IS</stp>
        <stp>4</stp>
        <stp>002229.SZ</stp>
        <stp>61</stp>
        <stp>6/30/2016</stp>
        <stp>1</stp>
        <tr r="D699" s="5"/>
      </tp>
      <tp>
        <v>88293209.540000007</v>
        <stp/>
        <stp>EM_S_QSTM07_IS</stp>
        <stp>4</stp>
        <stp>002239.SZ</stp>
        <stp>61</stp>
        <stp>6/30/2016</stp>
        <stp>1</stp>
        <tr r="D709" s="5"/>
      </tp>
      <tp>
        <v>-15475430.189999999</v>
        <stp/>
        <stp>EM_S_QSTM07_IS</stp>
        <stp>4</stp>
        <stp>002209.SZ</stp>
        <stp>61</stp>
        <stp>6/30/2016</stp>
        <stp>1</stp>
        <tr r="D679" s="5"/>
      </tp>
      <tp>
        <v>71039371.739999995</v>
        <stp/>
        <stp>EM_S_QSTM07_IS</stp>
        <stp>4</stp>
        <stp>002219.SZ</stp>
        <stp>61</stp>
        <stp>6/30/2016</stp>
        <stp>1</stp>
        <tr r="D689" s="5"/>
      </tp>
      <tp>
        <v>-113671658</v>
        <stp/>
        <stp>EM_S_QSTM07_IS</stp>
        <stp>4</stp>
        <stp>002289.SZ</stp>
        <stp>61</stp>
        <stp>6/30/2016</stp>
        <stp>1</stp>
        <tr r="D758" s="5"/>
      </tp>
      <tp>
        <v>179247164.34</v>
        <stp/>
        <stp>EM_S_QSTM07_IS</stp>
        <stp>4</stp>
        <stp>002299.SZ</stp>
        <stp>61</stp>
        <stp>6/30/2016</stp>
        <stp>1</stp>
        <tr r="D768" s="5"/>
      </tp>
      <tp>
        <v>4928210.6500000004</v>
        <stp/>
        <stp>EM_S_QSTM07_IS</stp>
        <stp>4</stp>
        <stp>002369.SZ</stp>
        <stp>61</stp>
        <stp>6/30/2016</stp>
        <stp>1</stp>
        <tr r="D838" s="5"/>
      </tp>
      <tp>
        <v>11286998.48</v>
        <stp/>
        <stp>EM_S_QSTM07_IS</stp>
        <stp>4</stp>
        <stp>002379.SZ</stp>
        <stp>61</stp>
        <stp>6/30/2016</stp>
        <stp>1</stp>
        <tr r="D848" s="5"/>
      </tp>
      <tp>
        <v>39023753.299999997</v>
        <stp/>
        <stp>EM_S_QSTM07_IS</stp>
        <stp>4</stp>
        <stp>002349.SZ</stp>
        <stp>61</stp>
        <stp>6/30/2016</stp>
        <stp>1</stp>
        <tr r="D818" s="5"/>
      </tp>
      <tp>
        <v>16547708.220000001</v>
        <stp/>
        <stp>EM_S_QSTM07_IS</stp>
        <stp>4</stp>
        <stp>002359.SZ</stp>
        <stp>61</stp>
        <stp>6/30/2016</stp>
        <stp>1</stp>
        <tr r="D828" s="5"/>
      </tp>
      <tp>
        <v>84713753.379999995</v>
        <stp/>
        <stp>EM_S_QSTM07_IS</stp>
        <stp>4</stp>
        <stp>002329.SZ</stp>
        <stp>61</stp>
        <stp>6/30/2016</stp>
        <stp>1</stp>
        <tr r="D798" s="5"/>
      </tp>
      <tp>
        <v>54364547.490000002</v>
        <stp/>
        <stp>EM_S_QSTM07_IS</stp>
        <stp>4</stp>
        <stp>002339.SZ</stp>
        <stp>61</stp>
        <stp>6/30/2016</stp>
        <stp>1</stp>
        <tr r="D808" s="5"/>
      </tp>
      <tp>
        <v>-61864108.780000001</v>
        <stp/>
        <stp>EM_S_QSTM07_IS</stp>
        <stp>4</stp>
        <stp>002309.SZ</stp>
        <stp>61</stp>
        <stp>6/30/2016</stp>
        <stp>1</stp>
        <tr r="D778" s="5"/>
      </tp>
      <tp>
        <v>-7375134.9000000004</v>
        <stp/>
        <stp>EM_S_QSTM07_IS</stp>
        <stp>4</stp>
        <stp>002319.SZ</stp>
        <stp>61</stp>
        <stp>6/30/2016</stp>
        <stp>1</stp>
        <tr r="D788" s="5"/>
      </tp>
      <tp>
        <v>37638626.759999998</v>
        <stp/>
        <stp>EM_S_QSTM07_IS</stp>
        <stp>4</stp>
        <stp>002389.SZ</stp>
        <stp>61</stp>
        <stp>6/30/2016</stp>
        <stp>1</stp>
        <tr r="D858" s="5"/>
      </tp>
      <tp>
        <v>65114123.57</v>
        <stp/>
        <stp>EM_S_QSTM07_IS</stp>
        <stp>4</stp>
        <stp>002399.SZ</stp>
        <stp>61</stp>
        <stp>6/30/2016</stp>
        <stp>1</stp>
        <tr r="D868" s="5"/>
      </tp>
      <tp>
        <v>15918567.039999999</v>
        <stp/>
        <stp>EM_S_QSTM07_IS</stp>
        <stp>4</stp>
        <stp>002069.SZ</stp>
        <stp>61</stp>
        <stp>6/30/2016</stp>
        <stp>1</stp>
        <tr r="D539" s="5"/>
      </tp>
      <tp>
        <v>38447761.020000003</v>
        <stp/>
        <stp>EM_S_QSTM07_IS</stp>
        <stp>4</stp>
        <stp>002079.SZ</stp>
        <stp>61</stp>
        <stp>6/30/2016</stp>
        <stp>1</stp>
        <tr r="D549" s="5"/>
      </tp>
      <tp>
        <v>87522120.269999996</v>
        <stp/>
        <stp>EM_S_QSTM07_IS</stp>
        <stp>4</stp>
        <stp>002049.SZ</stp>
        <stp>61</stp>
        <stp>6/30/2016</stp>
        <stp>1</stp>
        <tr r="D519" s="5"/>
      </tp>
      <tp>
        <v>43458322.439999998</v>
        <stp/>
        <stp>EM_S_QSTM07_IS</stp>
        <stp>4</stp>
        <stp>002059.SZ</stp>
        <stp>61</stp>
        <stp>6/30/2016</stp>
        <stp>1</stp>
        <tr r="D529" s="5"/>
      </tp>
      <tp>
        <v>40844862.770000003</v>
        <stp/>
        <stp>EM_S_QSTM07_IS</stp>
        <stp>4</stp>
        <stp>002029.SZ</stp>
        <stp>61</stp>
        <stp>6/30/2016</stp>
        <stp>1</stp>
        <tr r="D499" s="5"/>
      </tp>
      <tp>
        <v>44122404.640000001</v>
        <stp/>
        <stp>EM_S_QSTM07_IS</stp>
        <stp>4</stp>
        <stp>002039.SZ</stp>
        <stp>61</stp>
        <stp>6/30/2016</stp>
        <stp>1</stp>
        <tr r="D509" s="5"/>
      </tp>
      <tp>
        <v>28050992.5</v>
        <stp/>
        <stp>EM_S_QSTM07_IS</stp>
        <stp>4</stp>
        <stp>002009.SZ</stp>
        <stp>61</stp>
        <stp>6/30/2016</stp>
        <stp>1</stp>
        <tr r="D479" s="5"/>
      </tp>
      <tp>
        <v>227677083.68000001</v>
        <stp/>
        <stp>EM_S_QSTM07_IS</stp>
        <stp>4</stp>
        <stp>002019.SZ</stp>
        <stp>61</stp>
        <stp>6/30/2016</stp>
        <stp>1</stp>
        <tr r="D489" s="5"/>
      </tp>
      <tp>
        <v>50615638.909999996</v>
        <stp/>
        <stp>EM_S_QSTM07_IS</stp>
        <stp>4</stp>
        <stp>002089.SZ</stp>
        <stp>61</stp>
        <stp>6/30/2016</stp>
        <stp>1</stp>
        <tr r="D559" s="5"/>
      </tp>
      <tp>
        <v>171023924.30000001</v>
        <stp/>
        <stp>EM_S_QSTM07_IS</stp>
        <stp>4</stp>
        <stp>002099.SZ</stp>
        <stp>61</stp>
        <stp>6/30/2016</stp>
        <stp>1</stp>
        <tr r="D569" s="5"/>
      </tp>
      <tp>
        <v>55013093.850000001</v>
        <stp/>
        <stp>EM_S_QSTM07_IS</stp>
        <stp>4</stp>
        <stp>002169.SZ</stp>
        <stp>61</stp>
        <stp>6/30/2016</stp>
        <stp>1</stp>
        <tr r="D639" s="5"/>
      </tp>
      <tp>
        <v>230846027.96000001</v>
        <stp/>
        <stp>EM_S_QSTM07_IS</stp>
        <stp>4</stp>
        <stp>002179.SZ</stp>
        <stp>61</stp>
        <stp>6/30/2016</stp>
        <stp>1</stp>
        <tr r="D649" s="5"/>
      </tp>
      <tp>
        <v>11561729.08</v>
        <stp/>
        <stp>EM_S_QSTM07_IS</stp>
        <stp>4</stp>
        <stp>002149.SZ</stp>
        <stp>61</stp>
        <stp>6/30/2016</stp>
        <stp>1</stp>
        <tr r="D619" s="5"/>
      </tp>
      <tp>
        <v>-11460263.73</v>
        <stp/>
        <stp>EM_S_QSTM07_IS</stp>
        <stp>4</stp>
        <stp>002159.SZ</stp>
        <stp>61</stp>
        <stp>6/30/2016</stp>
        <stp>1</stp>
        <tr r="D629" s="5"/>
      </tp>
      <tp>
        <v>147469414.68000001</v>
        <stp/>
        <stp>EM_S_QSTM07_IS</stp>
        <stp>4</stp>
        <stp>002129.SZ</stp>
        <stp>61</stp>
        <stp>6/30/2016</stp>
        <stp>1</stp>
        <tr r="D599" s="5"/>
      </tp>
      <tp>
        <v>32638210.120000001</v>
        <stp/>
        <stp>EM_S_QSTM07_IS</stp>
        <stp>4</stp>
        <stp>002139.SZ</stp>
        <stp>61</stp>
        <stp>6/30/2016</stp>
        <stp>1</stp>
        <tr r="D609" s="5"/>
      </tp>
      <tp>
        <v>-17346235.120000001</v>
        <stp/>
        <stp>EM_S_QSTM07_IS</stp>
        <stp>4</stp>
        <stp>002109.SZ</stp>
        <stp>61</stp>
        <stp>6/30/2016</stp>
        <stp>1</stp>
        <tr r="D579" s="5"/>
      </tp>
      <tp>
        <v>10074198.52</v>
        <stp/>
        <stp>EM_S_QSTM07_IS</stp>
        <stp>4</stp>
        <stp>002119.SZ</stp>
        <stp>61</stp>
        <stp>6/30/2016</stp>
        <stp>1</stp>
        <tr r="D589" s="5"/>
      </tp>
      <tp>
        <v>5579369.96</v>
        <stp/>
        <stp>EM_S_QSTM07_IS</stp>
        <stp>4</stp>
        <stp>002189.SZ</stp>
        <stp>61</stp>
        <stp>6/30/2016</stp>
        <stp>1</stp>
        <tr r="D659" s="5"/>
      </tp>
      <tp>
        <v>-42219546.280000001</v>
        <stp/>
        <stp>EM_S_QSTM07_IS</stp>
        <stp>4</stp>
        <stp>002199.SZ</stp>
        <stp>61</stp>
        <stp>6/30/2016</stp>
        <stp>1</stp>
        <tr r="D669" s="5"/>
      </tp>
      <tp>
        <v>116770984.73999999</v>
        <stp/>
        <stp>EM_S_QSTM07_IS</stp>
        <stp>4</stp>
        <stp>603609.SH</stp>
        <stp>61</stp>
        <stp>6/30/2016</stp>
        <stp>1</stp>
        <tr r="D2822" s="5"/>
      </tp>
      <tp>
        <v>46890991.43</v>
        <stp/>
        <stp>EM_S_QSTM07_IS</stp>
        <stp>4</stp>
        <stp>603669.SH</stp>
        <stp>61</stp>
        <stp>6/30/2016</stp>
        <stp>1</stp>
        <tr r="D2827" s="5"/>
      </tp>
      <tp>
        <v>73320160.230000004</v>
        <stp/>
        <stp>EM_S_QSTM07_IS</stp>
        <stp>4</stp>
        <stp>603699.SH</stp>
        <stp>61</stp>
        <stp>6/30/2016</stp>
        <stp>1</stp>
        <tr r="D2833" s="5"/>
      </tp>
      <tp>
        <v>27247407.039999999</v>
        <stp/>
        <stp>EM_S_QSTM07_IS</stp>
        <stp>4</stp>
        <stp>603729.SH</stp>
        <stp>61</stp>
        <stp>6/30/2016</stp>
        <stp>1</stp>
        <tr r="D2838" s="5"/>
      </tp>
      <tp>
        <v>9987028.0899999999</v>
        <stp/>
        <stp>EM_S_QSTM07_IS</stp>
        <stp>4</stp>
        <stp>603779.SH</stp>
        <stp>61</stp>
        <stp>6/30/2016</stp>
        <stp>1</stp>
        <tr r="D2842" s="5"/>
      </tp>
      <tp>
        <v>17566651.140000001</v>
        <stp/>
        <stp>EM_S_QSTM07_IS</stp>
        <stp>4</stp>
        <stp>603789.SH</stp>
        <stp>61</stp>
        <stp>6/30/2016</stp>
        <stp>1</stp>
        <tr r="D2844" s="5"/>
      </tp>
      <tp>
        <v>3618719.77</v>
        <stp/>
        <stp>EM_S_QSTM07_IS</stp>
        <stp>4</stp>
        <stp>603799.SH</stp>
        <stp>61</stp>
        <stp>6/30/2016</stp>
        <stp>1</stp>
        <tr r="D2846" s="5"/>
      </tp>
      <tp>
        <v>17727586.219999999</v>
        <stp/>
        <stp>EM_S_QSTM07_IS</stp>
        <stp>4</stp>
        <stp>603519.SH</stp>
        <stp>61</stp>
        <stp>6/30/2016</stp>
        <stp>1</stp>
        <tr r="D2806" s="5"/>
      </tp>
      <tp>
        <v>134204573.06999999</v>
        <stp/>
        <stp>EM_S_QSTM07_IS</stp>
        <stp>4</stp>
        <stp>603589.SH</stp>
        <stp>61</stp>
        <stp>6/30/2016</stp>
        <stp>1</stp>
        <tr r="D2815" s="5"/>
      </tp>
      <tp>
        <v>45333327.659999996</v>
        <stp/>
        <stp>EM_S_QSTM07_IS</stp>
        <stp>4</stp>
        <stp>603599.SH</stp>
        <stp>61</stp>
        <stp>6/30/2016</stp>
        <stp>1</stp>
        <tr r="D2817" s="5"/>
      </tp>
      <tp>
        <v>745888.64999999898</v>
        <stp/>
        <stp>EM_S_QSTM07_IS</stp>
        <stp>4</stp>
        <stp>603299.SH</stp>
        <stp>61</stp>
        <stp>6/30/2016</stp>
        <stp>1</stp>
        <tr r="D2784" s="5"/>
      </tp>
      <tp>
        <v>21725489.239999998</v>
        <stp/>
        <stp>EM_S_QSTM07_IS</stp>
        <stp>4</stp>
        <stp>603339.SH</stp>
        <stp>61</stp>
        <stp>6/30/2016</stp>
        <stp>1</stp>
        <tr r="D2795" s="5"/>
      </tp>
      <tp>
        <v>21201943.93</v>
        <stp/>
        <stp>EM_S_QSTM07_IS</stp>
        <stp>4</stp>
        <stp>603309.SH</stp>
        <stp>61</stp>
        <stp>6/30/2016</stp>
        <stp>1</stp>
        <tr r="D2788" s="5"/>
      </tp>
      <tp>
        <v>224466094.18000001</v>
        <stp/>
        <stp>EM_S_QSTM07_IS</stp>
        <stp>4</stp>
        <stp>603369.SH</stp>
        <stp>61</stp>
        <stp>6/30/2016</stp>
        <stp>1</stp>
        <tr r="D2799" s="5"/>
      </tp>
      <tp>
        <v>2650972.15</v>
        <stp/>
        <stp>EM_S_QSTM07_IS</stp>
        <stp>4</stp>
        <stp>603399.SH</stp>
        <stp>61</stp>
        <stp>6/30/2016</stp>
        <stp>1</stp>
        <tr r="D2802" s="5"/>
      </tp>
      <tp>
        <v>6183286.7300000004</v>
        <stp/>
        <stp>EM_S_QSTM07_IS</stp>
        <stp>4</stp>
        <stp>603029.SH</stp>
        <stp>61</stp>
        <stp>6/30/2016</stp>
        <stp>1</stp>
        <tr r="D2752" s="5"/>
      </tp>
      <tp>
        <v>10490097.609999999</v>
        <stp/>
        <stp>EM_S_QSTM07_IS</stp>
        <stp>4</stp>
        <stp>603009.SH</stp>
        <stp>61</stp>
        <stp>6/30/2016</stp>
        <stp>1</stp>
        <tr r="D2735" s="5"/>
      </tp>
      <tp>
        <v>31255241.75</v>
        <stp/>
        <stp>EM_S_QSTM07_IS</stp>
        <stp>4</stp>
        <stp>603019.SH</stp>
        <stp>61</stp>
        <stp>6/30/2016</stp>
        <stp>1</stp>
        <tr r="D2743" s="5"/>
      </tp>
      <tp t="s">
        <v/>
        <stp/>
        <stp>EM_S_QSTM07_IS</stp>
        <stp>4</stp>
        <stp>603069.SH</stp>
        <stp>61</stp>
        <stp>6/30/2016</stp>
        <stp>1</stp>
        <tr r="D2755" s="5"/>
      </tp>
      <tp>
        <v>7575216.5199999996</v>
        <stp/>
        <stp>EM_S_QSTM07_IS</stp>
        <stp>4</stp>
        <stp>603099.SH</stp>
        <stp>61</stp>
        <stp>6/30/2016</stp>
        <stp>1</stp>
        <tr r="D2759" s="5"/>
      </tp>
      <tp>
        <v>28579979.390000001</v>
        <stp/>
        <stp>EM_S_QSTM07_IS</stp>
        <stp>4</stp>
        <stp>603169.SH</stp>
        <stp>61</stp>
        <stp>6/30/2016</stp>
        <stp>1</stp>
        <tr r="D2775" s="5"/>
      </tp>
      <tp>
        <v>23869516.640000001</v>
        <stp/>
        <stp>EM_S_QSTM07_IS</stp>
        <stp>4</stp>
        <stp>603199.SH</stp>
        <stp>61</stp>
        <stp>6/30/2016</stp>
        <stp>1</stp>
        <tr r="D2778" s="5"/>
      </tp>
      <tp>
        <v>24199226.52</v>
        <stp/>
        <stp>EM_S_QSTM07_IS</stp>
        <stp>4</stp>
        <stp>603869.SH</stp>
        <stp>61</stp>
        <stp>6/30/2016</stp>
        <stp>1</stp>
        <tr r="D2857" s="5"/>
      </tp>
      <tp>
        <v>66684231.619999997</v>
        <stp/>
        <stp>EM_S_QSTM07_IS</stp>
        <stp>4</stp>
        <stp>603889.SH</stp>
        <stp>61</stp>
        <stp>6/30/2016</stp>
        <stp>1</stp>
        <tr r="D2860" s="5"/>
      </tp>
      <tp>
        <v>104701122.08</v>
        <stp/>
        <stp>EM_S_QSTM07_IS</stp>
        <stp>4</stp>
        <stp>603899.SH</stp>
        <stp>61</stp>
        <stp>6/30/2016</stp>
        <stp>1</stp>
        <tr r="D2862" s="5"/>
      </tp>
      <tp>
        <v>59825762.539999999</v>
        <stp/>
        <stp>EM_S_QSTM07_IS</stp>
        <stp>4</stp>
        <stp>603939.SH</stp>
        <stp>61</stp>
        <stp>6/30/2016</stp>
        <stp>1</stp>
        <tr r="D2868" s="5"/>
      </tp>
      <tp>
        <v>13737773.98</v>
        <stp/>
        <stp>EM_S_QSTM07_IS</stp>
        <stp>4</stp>
        <stp>603909.SH</stp>
        <stp>61</stp>
        <stp>6/30/2016</stp>
        <stp>1</stp>
        <tr r="D2864" s="5"/>
      </tp>
      <tp>
        <v>22017309.690000001</v>
        <stp/>
        <stp>EM_S_QSTM07_IS</stp>
        <stp>4</stp>
        <stp>603919.SH</stp>
        <stp>61</stp>
        <stp>6/30/2016</stp>
        <stp>1</stp>
        <tr r="D2866" s="5"/>
      </tp>
      <tp>
        <v>40005504.810000002</v>
        <stp/>
        <stp>EM_S_QSTM07_IS</stp>
        <stp>4</stp>
        <stp>603969.SH</stp>
        <stp>61</stp>
        <stp>6/30/2016</stp>
        <stp>1</stp>
        <tr r="D2872" s="5"/>
      </tp>
      <tp>
        <v>63963284.039999999</v>
        <stp/>
        <stp>EM_S_QSTM07_IS</stp>
        <stp>4</stp>
        <stp>603979.SH</stp>
        <stp>61</stp>
        <stp>6/30/2016</stp>
        <stp>1</stp>
        <tr r="D2873" s="5"/>
      </tp>
      <tp t="s">
        <v/>
        <stp/>
        <stp>EM_S_QSTM07_IS</stp>
        <stp>4</stp>
        <stp>603959.SH</stp>
        <stp>61</stp>
        <stp>6/30/2016</stp>
        <stp>1</stp>
        <tr r="D2870" s="5"/>
      </tp>
      <tp>
        <v>78725774.370000005</v>
        <stp/>
        <stp>EM_S_QSTM07_IS</stp>
        <stp>4</stp>
        <stp>603989.SH</stp>
        <stp>61</stp>
        <stp>6/30/2016</stp>
        <stp>1</stp>
        <tr r="D2875" s="5"/>
      </tp>
      <tp>
        <v>20127580.48</v>
        <stp/>
        <stp>EM_S_QSTM07_IS</stp>
        <stp>4</stp>
        <stp>603999.SH</stp>
        <stp>61</stp>
        <stp>6/30/2016</stp>
        <stp>1</stp>
        <tr r="D2880" s="5"/>
      </tp>
      <tp>
        <v>47672159.18</v>
        <stp/>
        <stp>EM_S_QSTM07_IS</stp>
        <stp>4</stp>
        <stp>000669.SZ</stp>
        <stp>61</stp>
        <stp>6/30/2016</stp>
        <stp>1</stp>
        <tr r="D232" s="5"/>
      </tp>
      <tp>
        <v>-7595925.5</v>
        <stp/>
        <stp>EM_S_QSTM07_IS</stp>
        <stp>4</stp>
        <stp>000679.SZ</stp>
        <stp>61</stp>
        <stp>6/30/2016</stp>
        <stp>1</stp>
        <tr r="D240" s="5"/>
      </tp>
      <tp>
        <v>-6622806.2599999998</v>
        <stp/>
        <stp>EM_S_QSTM07_IS</stp>
        <stp>4</stp>
        <stp>000659.SZ</stp>
        <stp>61</stp>
        <stp>6/30/2016</stp>
        <stp>1</stp>
        <tr r="D224" s="5"/>
      </tp>
      <tp>
        <v>-876151656.87</v>
        <stp/>
        <stp>EM_S_QSTM07_IS</stp>
        <stp>4</stp>
        <stp>000629.SZ</stp>
        <stp>61</stp>
        <stp>6/30/2016</stp>
        <stp>1</stp>
        <tr r="D208" s="5"/>
      </tp>
      <tp>
        <v>40553422.68</v>
        <stp/>
        <stp>EM_S_QSTM07_IS</stp>
        <stp>4</stp>
        <stp>000639.SZ</stp>
        <stp>61</stp>
        <stp>6/30/2016</stp>
        <stp>1</stp>
        <tr r="D217" s="5"/>
      </tp>
      <tp>
        <v>132894282.63</v>
        <stp/>
        <stp>EM_S_QSTM07_IS</stp>
        <stp>4</stp>
        <stp>000609.SZ</stp>
        <stp>61</stp>
        <stp>6/30/2016</stp>
        <stp>1</stp>
        <tr r="D192" s="5"/>
      </tp>
      <tp>
        <v>46122491.5</v>
        <stp/>
        <stp>EM_S_QSTM07_IS</stp>
        <stp>4</stp>
        <stp>000619.SZ</stp>
        <stp>61</stp>
        <stp>6/30/2016</stp>
        <stp>1</stp>
        <tr r="D200" s="5"/>
      </tp>
      <tp>
        <v>68244376.900000006</v>
        <stp/>
        <stp>EM_S_QSTM07_IS</stp>
        <stp>4</stp>
        <stp>600629.SH</stp>
        <stp>61</stp>
        <stp>6/30/2016</stp>
        <stp>1</stp>
        <tr r="D2299" s="5"/>
      </tp>
      <tp>
        <v>248319074.13</v>
        <stp/>
        <stp>EM_S_QSTM07_IS</stp>
        <stp>4</stp>
        <stp>600639.SH</stp>
        <stp>61</stp>
        <stp>6/30/2016</stp>
        <stp>1</stp>
        <tr r="D2307" s="5"/>
      </tp>
      <tp>
        <v>-33710943.539999999</v>
        <stp/>
        <stp>EM_S_QSTM07_IS</stp>
        <stp>4</stp>
        <stp>600609.SH</stp>
        <stp>61</stp>
        <stp>6/30/2016</stp>
        <stp>1</stp>
        <tr r="D2281" s="5"/>
      </tp>
      <tp>
        <v>20494048.559999999</v>
        <stp/>
        <stp>EM_S_QSTM07_IS</stp>
        <stp>4</stp>
        <stp>600619.SH</stp>
        <stp>61</stp>
        <stp>6/30/2016</stp>
        <stp>1</stp>
        <tr r="D2291" s="5"/>
      </tp>
      <tp>
        <v>11342189.08</v>
        <stp/>
        <stp>EM_S_QSTM07_IS</stp>
        <stp>4</stp>
        <stp>600679.SH</stp>
        <stp>61</stp>
        <stp>6/30/2016</stp>
        <stp>1</stp>
        <tr r="D2341" s="5"/>
      </tp>
      <tp>
        <v>778033029.00999999</v>
        <stp/>
        <stp>EM_S_QSTM07_IS</stp>
        <stp>4</stp>
        <stp>600649.SH</stp>
        <stp>61</stp>
        <stp>6/30/2016</stp>
        <stp>1</stp>
        <tr r="D2316" s="5"/>
      </tp>
      <tp>
        <v>-9270542.9000000004</v>
        <stp/>
        <stp>EM_S_QSTM07_IS</stp>
        <stp>4</stp>
        <stp>600689.SH</stp>
        <stp>61</stp>
        <stp>6/30/2016</stp>
        <stp>1</stp>
        <tr r="D2351" s="5"/>
      </tp>
      <tp>
        <v>124211671.22</v>
        <stp/>
        <stp>EM_S_QSTM07_IS</stp>
        <stp>4</stp>
        <stp>600699.SH</stp>
        <stp>61</stp>
        <stp>6/30/2016</stp>
        <stp>1</stp>
        <tr r="D2361" s="5"/>
      </tp>
      <tp>
        <v>-17862942.620000001</v>
        <stp/>
        <stp>EM_S_QSTM07_IS</stp>
        <stp>4</stp>
        <stp>000779.SZ</stp>
        <stp>61</stp>
        <stp>6/30/2016</stp>
        <stp>1</stp>
        <tr r="D309" s="5"/>
      </tp>
      <tp>
        <v>-66328636.57</v>
        <stp/>
        <stp>EM_S_QSTM07_IS</stp>
        <stp>4</stp>
        <stp>000759.SZ</stp>
        <stp>61</stp>
        <stp>6/30/2016</stp>
        <stp>1</stp>
        <tr r="D299" s="5"/>
      </tp>
      <tp>
        <v>404746843.17000002</v>
        <stp/>
        <stp>EM_S_QSTM07_IS</stp>
        <stp>4</stp>
        <stp>000729.SZ</stp>
        <stp>61</stp>
        <stp>6/30/2016</stp>
        <stp>1</stp>
        <tr r="D281" s="5"/>
      </tp>
      <tp>
        <v>76458932.870000005</v>
        <stp/>
        <stp>EM_S_QSTM07_IS</stp>
        <stp>4</stp>
        <stp>000739.SZ</stp>
        <stp>61</stp>
        <stp>6/30/2016</stp>
        <stp>1</stp>
        <tr r="D289" s="5"/>
      </tp>
      <tp>
        <v>292160174.93000001</v>
        <stp/>
        <stp>EM_S_QSTM07_IS</stp>
        <stp>4</stp>
        <stp>000709.SZ</stp>
        <stp>61</stp>
        <stp>6/30/2016</stp>
        <stp>1</stp>
        <tr r="D263" s="5"/>
      </tp>
      <tp>
        <v>220243320.13999999</v>
        <stp/>
        <stp>EM_S_QSTM07_IS</stp>
        <stp>4</stp>
        <stp>000719.SZ</stp>
        <stp>61</stp>
        <stp>6/30/2016</stp>
        <stp>1</stp>
        <tr r="D272" s="5"/>
      </tp>
      <tp>
        <v>61962757.729999997</v>
        <stp/>
        <stp>EM_S_QSTM07_IS</stp>
        <stp>4</stp>
        <stp>000789.SZ</stp>
        <stp>61</stp>
        <stp>6/30/2016</stp>
        <stp>1</stp>
        <tr r="D316" s="5"/>
      </tp>
      <tp>
        <v>10480702.449999999</v>
        <stp/>
        <stp>EM_S_QSTM07_IS</stp>
        <stp>4</stp>
        <stp>000799.SZ</stp>
        <stp>61</stp>
        <stp>6/30/2016</stp>
        <stp>1</stp>
        <tr r="D325" s="5"/>
      </tp>
      <tp>
        <v>62701570.68</v>
        <stp/>
        <stp>EM_S_QSTM07_IS</stp>
        <stp>4</stp>
        <stp>600729.SH</stp>
        <stp>61</stp>
        <stp>6/30/2016</stp>
        <stp>1</stp>
        <tr r="D2389" s="5"/>
      </tp>
      <tp>
        <v>431484616.81</v>
        <stp/>
        <stp>EM_S_QSTM07_IS</stp>
        <stp>4</stp>
        <stp>600739.SH</stp>
        <stp>61</stp>
        <stp>6/30/2016</stp>
        <stp>1</stp>
        <tr r="D2399" s="5"/>
      </tp>
      <tp>
        <v>-55977515.280000001</v>
        <stp/>
        <stp>EM_S_QSTM07_IS</stp>
        <stp>4</stp>
        <stp>600719.SH</stp>
        <stp>61</stp>
        <stp>6/30/2016</stp>
        <stp>1</stp>
        <tr r="D2379" s="5"/>
      </tp>
      <tp>
        <v>1118193.19</v>
        <stp/>
        <stp>EM_S_QSTM07_IS</stp>
        <stp>4</stp>
        <stp>600769.SH</stp>
        <stp>61</stp>
        <stp>6/30/2016</stp>
        <stp>1</stp>
        <tr r="D2427" s="5"/>
      </tp>
      <tp>
        <v>12809715.01</v>
        <stp/>
        <stp>EM_S_QSTM07_IS</stp>
        <stp>4</stp>
        <stp>600779.SH</stp>
        <stp>61</stp>
        <stp>6/30/2016</stp>
        <stp>1</stp>
        <tr r="D2436" s="5"/>
      </tp>
      <tp>
        <v>-10333142.210000001</v>
        <stp/>
        <stp>EM_S_QSTM07_IS</stp>
        <stp>4</stp>
        <stp>600749.SH</stp>
        <stp>61</stp>
        <stp>6/30/2016</stp>
        <stp>1</stp>
        <tr r="D2409" s="5"/>
      </tp>
      <tp>
        <v>15523739.99</v>
        <stp/>
        <stp>EM_S_QSTM07_IS</stp>
        <stp>4</stp>
        <stp>600759.SH</stp>
        <stp>61</stp>
        <stp>6/30/2016</stp>
        <stp>1</stp>
        <tr r="D2418" s="5"/>
      </tp>
      <tp>
        <v>8658688.1699999999</v>
        <stp/>
        <stp>EM_S_QSTM07_IS</stp>
        <stp>4</stp>
        <stp>600789.SH</stp>
        <stp>61</stp>
        <stp>6/30/2016</stp>
        <stp>1</stp>
        <tr r="D2444" s="5"/>
      </tp>
      <tp>
        <v>47539335.240000002</v>
        <stp/>
        <stp>EM_S_QSTM07_IS</stp>
        <stp>4</stp>
        <stp>300459.SZ</stp>
        <stp>61</stp>
        <stp>6/30/2016</stp>
        <stp>1</stp>
        <tr r="D1718" s="5"/>
      </tp>
      <tp>
        <v>30202052.199999999</v>
        <stp/>
        <stp>EM_S_QSTM07_IS</stp>
        <stp>4</stp>
        <stp>300449.SZ</stp>
        <stp>61</stp>
        <stp>6/30/2016</stp>
        <stp>1</stp>
        <tr r="D1709" s="5"/>
      </tp>
      <tp>
        <v>4769557.6399999997</v>
        <stp/>
        <stp>EM_S_QSTM07_IS</stp>
        <stp>4</stp>
        <stp>300479.SZ</stp>
        <stp>61</stp>
        <stp>6/30/2016</stp>
        <stp>1</stp>
        <tr r="D1738" s="5"/>
      </tp>
      <tp>
        <v>9322758.8000000007</v>
        <stp/>
        <stp>EM_S_QSTM07_IS</stp>
        <stp>4</stp>
        <stp>300469.SZ</stp>
        <stp>61</stp>
        <stp>6/30/2016</stp>
        <stp>1</stp>
        <tr r="D1728" s="5"/>
      </tp>
      <tp>
        <v>378711798.56999999</v>
        <stp/>
        <stp>EM_S_QSTM07_IS</stp>
        <stp>4</stp>
        <stp>000429.SZ</stp>
        <stp>61</stp>
        <stp>6/30/2016</stp>
        <stp>1</stp>
        <tr r="D102" s="5"/>
      </tp>
      <tp>
        <v>14812038.300000001</v>
        <stp/>
        <stp>EM_S_QSTM07_IS</stp>
        <stp>4</stp>
        <stp>300419.SZ</stp>
        <stp>61</stp>
        <stp>6/30/2016</stp>
        <stp>1</stp>
        <tr r="D1679" s="5"/>
      </tp>
      <tp>
        <v>38022987.649999999</v>
        <stp/>
        <stp>EM_S_QSTM07_IS</stp>
        <stp>4</stp>
        <stp>300409.SZ</stp>
        <stp>61</stp>
        <stp>6/30/2016</stp>
        <stp>1</stp>
        <tr r="D1669" s="5"/>
      </tp>
      <tp>
        <v>-2464235.09</v>
        <stp/>
        <stp>EM_S_QSTM07_IS</stp>
        <stp>4</stp>
        <stp>000409.SZ</stp>
        <stp>61</stp>
        <stp>6/30/2016</stp>
        <stp>1</stp>
        <tr r="D86" s="5"/>
      </tp>
      <tp>
        <v>46625725.450000003</v>
        <stp/>
        <stp>EM_S_QSTM07_IS</stp>
        <stp>4</stp>
        <stp>300439.SZ</stp>
        <stp>61</stp>
        <stp>6/30/2016</stp>
        <stp>1</stp>
        <tr r="D1699" s="5"/>
      </tp>
      <tp>
        <v>41186202.549999997</v>
        <stp/>
        <stp>EM_S_QSTM07_IS</stp>
        <stp>4</stp>
        <stp>000419.SZ</stp>
        <stp>61</stp>
        <stp>6/30/2016</stp>
        <stp>1</stp>
        <tr r="D94" s="5"/>
      </tp>
      <tp>
        <v>32809299.739999998</v>
        <stp/>
        <stp>EM_S_QSTM07_IS</stp>
        <stp>4</stp>
        <stp>300429.SZ</stp>
        <stp>61</stp>
        <stp>6/30/2016</stp>
        <stp>1</stp>
        <tr r="D1689" s="5"/>
      </tp>
      <tp>
        <v>22989714.41</v>
        <stp/>
        <stp>EM_S_QSTM07_IS</stp>
        <stp>4</stp>
        <stp>300499.SZ</stp>
        <stp>61</stp>
        <stp>6/30/2016</stp>
        <stp>1</stp>
        <tr r="D1758" s="5"/>
      </tp>
      <tp>
        <v>6950104.79</v>
        <stp/>
        <stp>EM_S_QSTM07_IS</stp>
        <stp>4</stp>
        <stp>300489.SZ</stp>
        <stp>61</stp>
        <stp>6/30/2016</stp>
        <stp>1</stp>
        <tr r="D1748" s="5"/>
      </tp>
      <tp>
        <v>136490901.43000001</v>
        <stp/>
        <stp>EM_S_QSTM07_IS</stp>
        <stp>4</stp>
        <stp>600429.SH</stp>
        <stp>61</stp>
        <stp>6/30/2016</stp>
        <stp>1</stp>
        <tr r="D2138" s="5"/>
      </tp>
      <tp>
        <v>39136664.700000003</v>
        <stp/>
        <stp>EM_S_QSTM07_IS</stp>
        <stp>4</stp>
        <stp>600439.SH</stp>
        <stp>61</stp>
        <stp>6/30/2016</stp>
        <stp>1</stp>
        <tr r="D2144" s="5"/>
      </tp>
      <tp>
        <v>165990393.80000001</v>
        <stp/>
        <stp>EM_S_QSTM07_IS</stp>
        <stp>4</stp>
        <stp>600409.SH</stp>
        <stp>61</stp>
        <stp>6/30/2016</stp>
        <stp>1</stp>
        <tr r="D2125" s="5"/>
      </tp>
      <tp>
        <v>31811849.789999999</v>
        <stp/>
        <stp>EM_S_QSTM07_IS</stp>
        <stp>4</stp>
        <stp>600419.SH</stp>
        <stp>61</stp>
        <stp>6/30/2016</stp>
        <stp>1</stp>
        <tr r="D2130" s="5"/>
      </tp>
      <tp>
        <v>80285893.129999995</v>
        <stp/>
        <stp>EM_S_QSTM07_IS</stp>
        <stp>4</stp>
        <stp>600469.SH</stp>
        <stp>61</stp>
        <stp>6/30/2016</stp>
        <stp>1</stp>
        <tr r="D2161" s="5"/>
      </tp>
      <tp>
        <v>16466649.960000001</v>
        <stp/>
        <stp>EM_S_QSTM07_IS</stp>
        <stp>4</stp>
        <stp>600479.SH</stp>
        <stp>61</stp>
        <stp>6/30/2016</stp>
        <stp>1</stp>
        <tr r="D2167" s="5"/>
      </tp>
      <tp>
        <v>49944169.020000003</v>
        <stp/>
        <stp>EM_S_QSTM07_IS</stp>
        <stp>4</stp>
        <stp>600449.SH</stp>
        <stp>61</stp>
        <stp>6/30/2016</stp>
        <stp>1</stp>
        <tr r="D2148" s="5"/>
      </tp>
      <tp>
        <v>25020763.52</v>
        <stp/>
        <stp>EM_S_QSTM07_IS</stp>
        <stp>4</stp>
        <stp>600459.SH</stp>
        <stp>61</stp>
        <stp>6/30/2016</stp>
        <stp>1</stp>
        <tr r="D2153" s="5"/>
      </tp>
      <tp>
        <v>133723652.36</v>
        <stp/>
        <stp>EM_S_QSTM07_IS</stp>
        <stp>4</stp>
        <stp>600489.SH</stp>
        <stp>61</stp>
        <stp>6/30/2016</stp>
        <stp>1</stp>
        <tr r="D2176" s="5"/>
      </tp>
      <tp>
        <v>133887356.20999999</v>
        <stp/>
        <stp>EM_S_QSTM07_IS</stp>
        <stp>4</stp>
        <stp>600499.SH</stp>
        <stp>61</stp>
        <stp>6/30/2016</stp>
        <stp>1</stp>
        <tr r="D2184" s="5"/>
      </tp>
      <tp>
        <v>253439877.44999999</v>
        <stp/>
        <stp>EM_S_QSTM07_IS</stp>
        <stp>4</stp>
        <stp>000559.SZ</stp>
        <stp>61</stp>
        <stp>6/30/2016</stp>
        <stp>1</stp>
        <tr r="D155" s="5"/>
      </tp>
      <tp>
        <v>26648333.469999999</v>
        <stp/>
        <stp>EM_S_QSTM07_IS</stp>
        <stp>4</stp>
        <stp>000529.SZ</stp>
        <stp>61</stp>
        <stp>6/30/2016</stp>
        <stp>1</stp>
        <tr r="D129" s="5"/>
      </tp>
      <tp>
        <v>17270867.5</v>
        <stp/>
        <stp>EM_S_QSTM07_IS</stp>
        <stp>4</stp>
        <stp>300519.SZ</stp>
        <stp>61</stp>
        <stp>6/30/2016</stp>
        <stp>1</stp>
        <tr r="D1776" s="5"/>
      </tp>
      <tp>
        <v>628355554</v>
        <stp/>
        <stp>EM_S_QSTM07_IS</stp>
        <stp>4</stp>
        <stp>000539.SZ</stp>
        <stp>61</stp>
        <stp>6/30/2016</stp>
        <stp>1</stp>
        <tr r="D138" s="5"/>
      </tp>
      <tp>
        <v>8571392.8399999999</v>
        <stp/>
        <stp>EM_S_QSTM07_IS</stp>
        <stp>4</stp>
        <stp>300509.SZ</stp>
        <stp>61</stp>
        <stp>6/30/2016</stp>
        <stp>1</stp>
        <tr r="D1767" s="5"/>
      </tp>
      <tp>
        <v>-15849113.189999999</v>
        <stp/>
        <stp>EM_S_QSTM07_IS</stp>
        <stp>4</stp>
        <stp>000509.SZ</stp>
        <stp>61</stp>
        <stp>6/30/2016</stp>
        <stp>1</stp>
        <tr r="D113" s="5"/>
      </tp>
      <tp>
        <v>19693427.98</v>
        <stp/>
        <stp>EM_S_QSTM07_IS</stp>
        <stp>4</stp>
        <stp>000519.SZ</stp>
        <stp>61</stp>
        <stp>6/30/2016</stp>
        <stp>1</stp>
        <tr r="D121" s="5"/>
      </tp>
      <tp>
        <v>-44079906.100000001</v>
        <stp/>
        <stp>EM_S_QSTM07_IS</stp>
        <stp>4</stp>
        <stp>000589.SZ</stp>
        <stp>61</stp>
        <stp>6/30/2016</stp>
        <stp>1</stp>
        <tr r="D175" s="5"/>
      </tp>
      <tp>
        <v>29720032.949999999</v>
        <stp/>
        <stp>EM_S_QSTM07_IS</stp>
        <stp>4</stp>
        <stp>000599.SZ</stp>
        <stp>61</stp>
        <stp>6/30/2016</stp>
        <stp>1</stp>
        <tr r="D184" s="5"/>
      </tp>
      <tp>
        <v>47523983.450000003</v>
        <stp/>
        <stp>EM_S_QSTM07_IS</stp>
        <stp>4</stp>
        <stp>600529.SH</stp>
        <stp>61</stp>
        <stp>6/30/2016</stp>
        <stp>1</stp>
        <tr r="D2211" s="5"/>
      </tp>
      <tp>
        <v>-21193214.100000001</v>
        <stp/>
        <stp>EM_S_QSTM07_IS</stp>
        <stp>4</stp>
        <stp>600539.SH</stp>
        <stp>61</stp>
        <stp>6/30/2016</stp>
        <stp>1</stp>
        <tr r="D2220" s="5"/>
      </tp>
      <tp>
        <v>51190561.829999998</v>
        <stp/>
        <stp>EM_S_QSTM07_IS</stp>
        <stp>4</stp>
        <stp>600509.SH</stp>
        <stp>61</stp>
        <stp>6/30/2016</stp>
        <stp>1</stp>
        <tr r="D2193" s="5"/>
      </tp>
      <tp>
        <v>3913365542.6999998</v>
        <stp/>
        <stp>EM_S_QSTM07_IS</stp>
        <stp>4</stp>
        <stp>600519.SH</stp>
        <stp>61</stp>
        <stp>6/30/2016</stp>
        <stp>1</stp>
        <tr r="D2202" s="5"/>
      </tp>
      <tp>
        <v>268277066.66</v>
        <stp/>
        <stp>EM_S_QSTM07_IS</stp>
        <stp>4</stp>
        <stp>600569.SH</stp>
        <stp>61</stp>
        <stp>6/30/2016</stp>
        <stp>1</stp>
        <tr r="D2244" s="5"/>
      </tp>
      <tp>
        <v>7216053.5300000003</v>
        <stp/>
        <stp>EM_S_QSTM07_IS</stp>
        <stp>4</stp>
        <stp>600579.SH</stp>
        <stp>61</stp>
        <stp>6/30/2016</stp>
        <stp>1</stp>
        <tr r="D2253" s="5"/>
      </tp>
      <tp>
        <v>47740802.539999999</v>
        <stp/>
        <stp>EM_S_QSTM07_IS</stp>
        <stp>4</stp>
        <stp>600549.SH</stp>
        <stp>61</stp>
        <stp>6/30/2016</stp>
        <stp>1</stp>
        <tr r="D2227" s="5"/>
      </tp>
      <tp>
        <v>-5858302.6600000001</v>
        <stp/>
        <stp>EM_S_QSTM07_IS</stp>
        <stp>4</stp>
        <stp>600559.SH</stp>
        <stp>61</stp>
        <stp>6/30/2016</stp>
        <stp>1</stp>
        <tr r="D2235" s="5"/>
      </tp>
      <tp>
        <v>23743674.16</v>
        <stp/>
        <stp>EM_S_QSTM07_IS</stp>
        <stp>4</stp>
        <stp>600589.SH</stp>
        <stp>61</stp>
        <stp>6/30/2016</stp>
        <stp>1</stp>
        <tr r="D2263" s="5"/>
      </tp>
      <tp>
        <v>-13044450.869999999</v>
        <stp/>
        <stp>EM_S_QSTM07_IS</stp>
        <stp>4</stp>
        <stp>600599.SH</stp>
        <stp>61</stp>
        <stp>6/30/2016</stp>
        <stp>1</stp>
        <tr r="D2272" s="5"/>
      </tp>
      <tp>
        <v>21127225.27</v>
        <stp/>
        <stp>EM_S_QSTM07_IS</stp>
        <stp>4</stp>
        <stp>300259.SZ</stp>
        <stp>61</stp>
        <stp>6/30/2016</stp>
        <stp>1</stp>
        <tr r="D1520" s="5"/>
      </tp>
      <tp>
        <v>9521060.6199999992</v>
        <stp/>
        <stp>EM_S_QSTM07_IS</stp>
        <stp>4</stp>
        <stp>300249.SZ</stp>
        <stp>61</stp>
        <stp>6/30/2016</stp>
        <stp>1</stp>
        <tr r="D1510" s="5"/>
      </tp>
      <tp>
        <v>27387390.98</v>
        <stp/>
        <stp>EM_S_QSTM07_IS</stp>
        <stp>4</stp>
        <stp>300279.SZ</stp>
        <stp>61</stp>
        <stp>6/30/2016</stp>
        <stp>1</stp>
        <tr r="D1540" s="5"/>
      </tp>
      <tp>
        <v>86658112.469999999</v>
        <stp/>
        <stp>EM_S_QSTM07_IS</stp>
        <stp>4</stp>
        <stp>300269.SZ</stp>
        <stp>61</stp>
        <stp>6/30/2016</stp>
        <stp>1</stp>
        <tr r="D1530" s="5"/>
      </tp>
      <tp>
        <v>72825753.510000005</v>
        <stp/>
        <stp>EM_S_QSTM07_IS</stp>
        <stp>4</stp>
        <stp>300219.SZ</stp>
        <stp>61</stp>
        <stp>6/30/2016</stp>
        <stp>1</stp>
        <tr r="D1480" s="5"/>
      </tp>
      <tp>
        <v>20299213.469999999</v>
        <stp/>
        <stp>EM_S_QSTM07_IS</stp>
        <stp>4</stp>
        <stp>300209.SZ</stp>
        <stp>61</stp>
        <stp>6/30/2016</stp>
        <stp>1</stp>
        <tr r="D1470" s="5"/>
      </tp>
      <tp>
        <v>5097341.25</v>
        <stp/>
        <stp>EM_S_QSTM07_IS</stp>
        <stp>4</stp>
        <stp>300239.SZ</stp>
        <stp>61</stp>
        <stp>6/30/2016</stp>
        <stp>1</stp>
        <tr r="D1500" s="5"/>
      </tp>
      <tp>
        <v>13921158.34</v>
        <stp/>
        <stp>EM_S_QSTM07_IS</stp>
        <stp>4</stp>
        <stp>300229.SZ</stp>
        <stp>61</stp>
        <stp>6/30/2016</stp>
        <stp>1</stp>
        <tr r="D1490" s="5"/>
      </tp>
      <tp>
        <v>26360863.949999999</v>
        <stp/>
        <stp>EM_S_QSTM07_IS</stp>
        <stp>4</stp>
        <stp>300299.SZ</stp>
        <stp>61</stp>
        <stp>6/30/2016</stp>
        <stp>1</stp>
        <tr r="D1560" s="5"/>
      </tp>
      <tp>
        <v>17388223.539999999</v>
        <stp/>
        <stp>EM_S_QSTM07_IS</stp>
        <stp>4</stp>
        <stp>300289.SZ</stp>
        <stp>61</stp>
        <stp>6/30/2016</stp>
        <stp>1</stp>
        <tr r="D1550" s="5"/>
      </tp>
      <tp>
        <v>61947356.57</v>
        <stp/>
        <stp>EM_S_QSTM07_IS</stp>
        <stp>4</stp>
        <stp>600229.SH</stp>
        <stp>61</stp>
        <stp>6/30/2016</stp>
        <stp>1</stp>
        <tr r="D1972" s="5"/>
      </tp>
      <tp>
        <v>-179221630.86000001</v>
        <stp/>
        <stp>EM_S_QSTM07_IS</stp>
        <stp>4</stp>
        <stp>600239.SH</stp>
        <stp>61</stp>
        <stp>6/30/2016</stp>
        <stp>1</stp>
        <tr r="D1982" s="5"/>
      </tp>
      <tp>
        <v>-32409335.77</v>
        <stp/>
        <stp>EM_S_QSTM07_IS</stp>
        <stp>4</stp>
        <stp>600209.SH</stp>
        <stp>61</stp>
        <stp>6/30/2016</stp>
        <stp>1</stp>
        <tr r="D1954" s="5"/>
      </tp>
      <tp>
        <v>172345983.87</v>
        <stp/>
        <stp>EM_S_QSTM07_IS</stp>
        <stp>4</stp>
        <stp>600219.SH</stp>
        <stp>61</stp>
        <stp>6/30/2016</stp>
        <stp>1</stp>
        <tr r="D1963" s="5"/>
      </tp>
      <tp>
        <v>551823788.99000001</v>
        <stp/>
        <stp>EM_S_QSTM07_IS</stp>
        <stp>4</stp>
        <stp>600269.SH</stp>
        <stp>61</stp>
        <stp>6/30/2016</stp>
        <stp>1</stp>
        <tr r="D2006" s="5"/>
      </tp>
      <tp>
        <v>15501690.82</v>
        <stp/>
        <stp>EM_S_QSTM07_IS</stp>
        <stp>4</stp>
        <stp>600279.SH</stp>
        <stp>61</stp>
        <stp>6/30/2016</stp>
        <stp>1</stp>
        <tr r="D2015" s="5"/>
      </tp>
      <tp>
        <v>-32333767.379999999</v>
        <stp/>
        <stp>EM_S_QSTM07_IS</stp>
        <stp>4</stp>
        <stp>600249.SH</stp>
        <stp>61</stp>
        <stp>6/30/2016</stp>
        <stp>1</stp>
        <tr r="D1990" s="5"/>
      </tp>
      <tp>
        <v>-35356096.890000001</v>
        <stp/>
        <stp>EM_S_QSTM07_IS</stp>
        <stp>4</stp>
        <stp>600259.SH</stp>
        <stp>61</stp>
        <stp>6/30/2016</stp>
        <stp>1</stp>
        <tr r="D1998" s="5"/>
      </tp>
      <tp>
        <v>11048566.789999999</v>
        <stp/>
        <stp>EM_S_QSTM07_IS</stp>
        <stp>4</stp>
        <stp>600289.SH</stp>
        <stp>61</stp>
        <stp>6/30/2016</stp>
        <stp>1</stp>
        <tr r="D2024" s="5"/>
      </tp>
      <tp>
        <v>540885846</v>
        <stp/>
        <stp>EM_S_QSTM07_IS</stp>
        <stp>4</stp>
        <stp>600299.SH</stp>
        <stp>61</stp>
        <stp>6/30/2016</stp>
        <stp>1</stp>
        <tr r="D2032" s="5"/>
      </tp>
      <tp>
        <v>22825236.309999999</v>
        <stp/>
        <stp>EM_S_QSTM07_IS</stp>
        <stp>4</stp>
        <stp>300359.SZ</stp>
        <stp>61</stp>
        <stp>6/30/2016</stp>
        <stp>1</stp>
        <tr r="D1620" s="5"/>
      </tp>
      <tp>
        <v>17416469.960000001</v>
        <stp/>
        <stp>EM_S_QSTM07_IS</stp>
        <stp>4</stp>
        <stp>300349.SZ</stp>
        <stp>61</stp>
        <stp>6/30/2016</stp>
        <stp>1</stp>
        <tr r="D1610" s="5"/>
      </tp>
      <tp>
        <v>9716372.1500000004</v>
        <stp/>
        <stp>EM_S_QSTM07_IS</stp>
        <stp>4</stp>
        <stp>300379.SZ</stp>
        <stp>61</stp>
        <stp>6/30/2016</stp>
        <stp>1</stp>
        <tr r="D1639" s="5"/>
      </tp>
      <tp>
        <v>36210807.840000004</v>
        <stp/>
        <stp>EM_S_QSTM07_IS</stp>
        <stp>4</stp>
        <stp>300369.SZ</stp>
        <stp>61</stp>
        <stp>6/30/2016</stp>
        <stp>1</stp>
        <tr r="D1629" s="5"/>
      </tp>
      <tp>
        <v>24433436.550000001</v>
        <stp/>
        <stp>EM_S_QSTM07_IS</stp>
        <stp>4</stp>
        <stp>300319.SZ</stp>
        <stp>61</stp>
        <stp>6/30/2016</stp>
        <stp>1</stp>
        <tr r="D1580" s="5"/>
      </tp>
      <tp>
        <v>2739326.55</v>
        <stp/>
        <stp>EM_S_QSTM07_IS</stp>
        <stp>4</stp>
        <stp>300309.SZ</stp>
        <stp>61</stp>
        <stp>6/30/2016</stp>
        <stp>1</stp>
        <tr r="D1570" s="5"/>
      </tp>
      <tp>
        <v>24679063.190000001</v>
        <stp/>
        <stp>EM_S_QSTM07_IS</stp>
        <stp>4</stp>
        <stp>300339.SZ</stp>
        <stp>61</stp>
        <stp>6/30/2016</stp>
        <stp>1</stp>
        <tr r="D1600" s="5"/>
      </tp>
      <tp>
        <v>8873682.1500000004</v>
        <stp/>
        <stp>EM_S_QSTM07_IS</stp>
        <stp>4</stp>
        <stp>300329.SZ</stp>
        <stp>61</stp>
        <stp>6/30/2016</stp>
        <stp>1</stp>
        <tr r="D1590" s="5"/>
      </tp>
      <tp>
        <v>6793482.4500000002</v>
        <stp/>
        <stp>EM_S_QSTM07_IS</stp>
        <stp>4</stp>
        <stp>300399.SZ</stp>
        <stp>61</stp>
        <stp>6/30/2016</stp>
        <stp>1</stp>
        <tr r="D1659" s="5"/>
      </tp>
      <tp>
        <v>38265493.469999999</v>
        <stp/>
        <stp>EM_S_QSTM07_IS</stp>
        <stp>4</stp>
        <stp>300389.SZ</stp>
        <stp>61</stp>
        <stp>6/30/2016</stp>
        <stp>1</stp>
        <tr r="D1649" s="5"/>
      </tp>
      <tp>
        <v>139063001.56999999</v>
        <stp/>
        <stp>EM_S_QSTM07_IS</stp>
        <stp>4</stp>
        <stp>600329.SH</stp>
        <stp>61</stp>
        <stp>6/30/2016</stp>
        <stp>1</stp>
        <tr r="D2059" s="5"/>
      </tp>
      <tp>
        <v>-367759906.98000002</v>
        <stp/>
        <stp>EM_S_QSTM07_IS</stp>
        <stp>4</stp>
        <stp>600339.SH</stp>
        <stp>61</stp>
        <stp>6/30/2016</stp>
        <stp>1</stp>
        <tr r="D2068" s="5"/>
      </tp>
      <tp>
        <v>924334617.27999997</v>
        <stp/>
        <stp>EM_S_QSTM07_IS</stp>
        <stp>4</stp>
        <stp>600309.SH</stp>
        <stp>61</stp>
        <stp>6/30/2016</stp>
        <stp>1</stp>
        <tr r="D2041" s="5"/>
      </tp>
      <tp>
        <v>-41920827.799999997</v>
        <stp/>
        <stp>EM_S_QSTM07_IS</stp>
        <stp>4</stp>
        <stp>600319.SH</stp>
        <stp>61</stp>
        <stp>6/30/2016</stp>
        <stp>1</stp>
        <tr r="D2050" s="5"/>
      </tp>
      <tp>
        <v>516549195.01999998</v>
        <stp/>
        <stp>EM_S_QSTM07_IS</stp>
        <stp>4</stp>
        <stp>600369.SH</stp>
        <stp>61</stp>
        <stp>6/30/2016</stp>
        <stp>1</stp>
        <tr r="D2091" s="5"/>
      </tp>
      <tp>
        <v>17468073.59</v>
        <stp/>
        <stp>EM_S_QSTM07_IS</stp>
        <stp>4</stp>
        <stp>600379.SH</stp>
        <stp>61</stp>
        <stp>6/30/2016</stp>
        <stp>1</stp>
        <tr r="D2100" s="5"/>
      </tp>
      <tp>
        <v>-45962246.68</v>
        <stp/>
        <stp>EM_S_QSTM07_IS</stp>
        <stp>4</stp>
        <stp>600359.SH</stp>
        <stp>61</stp>
        <stp>6/30/2016</stp>
        <stp>1</stp>
        <tr r="D2082" s="5"/>
      </tp>
      <tp>
        <v>-3000346.54</v>
        <stp/>
        <stp>EM_S_QSTM07_IS</stp>
        <stp>4</stp>
        <stp>600389.SH</stp>
        <stp>61</stp>
        <stp>6/30/2016</stp>
        <stp>1</stp>
        <tr r="D2109" s="5"/>
      </tp>
      <tp>
        <v>54996768.829999998</v>
        <stp/>
        <stp>EM_S_QSTM07_IS</stp>
        <stp>4</stp>
        <stp>600399.SH</stp>
        <stp>61</stp>
        <stp>6/30/2016</stp>
        <stp>1</stp>
        <tr r="D2118" s="5"/>
      </tp>
      <tp>
        <v>978901551.53999996</v>
        <stp/>
        <stp>EM_S_QSTM07_IS</stp>
        <stp>4</stp>
        <stp>000069.SZ</stp>
        <stp>61</stp>
        <stp>6/30/2016</stp>
        <stp>1</stp>
        <tr r="D58" s="5"/>
      </tp>
      <tp>
        <v>219753675.47</v>
        <stp/>
        <stp>EM_S_QSTM07_IS</stp>
        <stp>4</stp>
        <stp>300059.SZ</stp>
        <stp>61</stp>
        <stp>6/30/2016</stp>
        <stp>1</stp>
        <tr r="D1322" s="5"/>
      </tp>
      <tp>
        <v>35538841.689999998</v>
        <stp/>
        <stp>EM_S_QSTM07_IS</stp>
        <stp>4</stp>
        <stp>300049.SZ</stp>
        <stp>61</stp>
        <stp>6/30/2016</stp>
        <stp>1</stp>
        <tr r="D1312" s="5"/>
      </tp>
      <tp>
        <v>33707665.219999999</v>
        <stp/>
        <stp>EM_S_QSTM07_IS</stp>
        <stp>4</stp>
        <stp>000049.SZ</stp>
        <stp>61</stp>
        <stp>6/30/2016</stp>
        <stp>1</stp>
        <tr r="D45" s="5"/>
      </tp>
      <tp>
        <v>52540348.060000002</v>
        <stp/>
        <stp>EM_S_QSTM07_IS</stp>
        <stp>4</stp>
        <stp>300079.SZ</stp>
        <stp>61</stp>
        <stp>6/30/2016</stp>
        <stp>1</stp>
        <tr r="D1341" s="5"/>
      </tp>
      <tp>
        <v>444651917.32999998</v>
        <stp/>
        <stp>EM_S_QSTM07_IS</stp>
        <stp>4</stp>
        <stp>000059.SZ</stp>
        <stp>61</stp>
        <stp>6/30/2016</stp>
        <stp>1</stp>
        <tr r="D50" s="5"/>
      </tp>
      <tp>
        <v>10426611.93</v>
        <stp/>
        <stp>EM_S_QSTM07_IS</stp>
        <stp>4</stp>
        <stp>300069.SZ</stp>
        <stp>61</stp>
        <stp>6/30/2016</stp>
        <stp>1</stp>
        <tr r="D1331" s="5"/>
      </tp>
      <tp>
        <v>103622712.51000001</v>
        <stp/>
        <stp>EM_S_QSTM07_IS</stp>
        <stp>4</stp>
        <stp>000029.SZ</stp>
        <stp>61</stp>
        <stp>6/30/2016</stp>
        <stp>1</stp>
        <tr r="D28" s="5"/>
      </tp>
      <tp>
        <v>22215671.579999998</v>
        <stp/>
        <stp>EM_S_QSTM07_IS</stp>
        <stp>4</stp>
        <stp>300019.SZ</stp>
        <stp>61</stp>
        <stp>6/30/2016</stp>
        <stp>1</stp>
        <tr r="D1282" s="5"/>
      </tp>
      <tp>
        <v>-788478000</v>
        <stp/>
        <stp>EM_S_QSTM07_IS</stp>
        <stp>4</stp>
        <stp>000039.SZ</stp>
        <stp>61</stp>
        <stp>6/30/2016</stp>
        <stp>1</stp>
        <tr r="D38" s="5"/>
      </tp>
      <tp>
        <v>49909749.509999998</v>
        <stp/>
        <stp>EM_S_QSTM07_IS</stp>
        <stp>4</stp>
        <stp>300009.SZ</stp>
        <stp>61</stp>
        <stp>6/30/2016</stp>
        <stp>1</stp>
        <tr r="D1272" s="5"/>
      </tp>
      <tp>
        <v>42377424.460000001</v>
        <stp/>
        <stp>EM_S_QSTM07_IS</stp>
        <stp>4</stp>
        <stp>000009.SZ</stp>
        <stp>61</stp>
        <stp>6/30/2016</stp>
        <stp>1</stp>
        <tr r="D11" s="5"/>
      </tp>
      <tp>
        <v>108347679.38</v>
        <stp/>
        <stp>EM_S_QSTM07_IS</stp>
        <stp>4</stp>
        <stp>300039.SZ</stp>
        <stp>61</stp>
        <stp>6/30/2016</stp>
        <stp>1</stp>
        <tr r="D1302" s="5"/>
      </tp>
      <tp>
        <v>-8916118.75</v>
        <stp/>
        <stp>EM_S_QSTM07_IS</stp>
        <stp>4</stp>
        <stp>000019.SZ</stp>
        <stp>61</stp>
        <stp>6/30/2016</stp>
        <stp>1</stp>
        <tr r="D19" s="5"/>
      </tp>
      <tp>
        <v>14404362.08</v>
        <stp/>
        <stp>EM_S_QSTM07_IS</stp>
        <stp>4</stp>
        <stp>300029.SZ</stp>
        <stp>61</stp>
        <stp>6/30/2016</stp>
        <stp>1</stp>
        <tr r="D1292" s="5"/>
      </tp>
      <tp>
        <v>6074901.5499999998</v>
        <stp/>
        <stp>EM_S_QSTM07_IS</stp>
        <stp>4</stp>
        <stp>300099.SZ</stp>
        <stp>61</stp>
        <stp>6/30/2016</stp>
        <stp>1</stp>
        <tr r="D1361" s="5"/>
      </tp>
      <tp>
        <v>6152908.5800000001</v>
        <stp/>
        <stp>EM_S_QSTM07_IS</stp>
        <stp>4</stp>
        <stp>300089.SZ</stp>
        <stp>61</stp>
        <stp>6/30/2016</stp>
        <stp>1</stp>
        <tr r="D1351" s="5"/>
      </tp>
      <tp>
        <v>130907718.48</v>
        <stp/>
        <stp>EM_S_QSTM07_IS</stp>
        <stp>4</stp>
        <stp>000089.SZ</stp>
        <stp>61</stp>
        <stp>6/30/2016</stp>
        <stp>1</stp>
        <tr r="D62" s="5"/>
      </tp>
      <tp>
        <v>23521786.239999998</v>
        <stp/>
        <stp>EM_S_QSTM07_IS</stp>
        <stp>4</stp>
        <stp>000099.SZ</stp>
        <stp>61</stp>
        <stp>6/30/2016</stp>
        <stp>1</stp>
        <tr r="D65" s="5"/>
      </tp>
      <tp>
        <v>428000000</v>
        <stp/>
        <stp>EM_S_QSTM07_IS</stp>
        <stp>4</stp>
        <stp>600029.SH</stp>
        <stp>61</stp>
        <stp>6/30/2016</stp>
        <stp>1</stp>
        <tr r="D1802" s="5"/>
      </tp>
      <tp>
        <v>245731970.69999999</v>
        <stp/>
        <stp>EM_S_QSTM07_IS</stp>
        <stp>4</stp>
        <stp>600039.SH</stp>
        <stp>61</stp>
        <stp>6/30/2016</stp>
        <stp>1</stp>
        <tr r="D1810" s="5"/>
      </tp>
      <tp>
        <v>765562627.45000005</v>
        <stp/>
        <stp>EM_S_QSTM07_IS</stp>
        <stp>4</stp>
        <stp>600009.SH</stp>
        <stp>61</stp>
        <stp>6/30/2016</stp>
        <stp>1</stp>
        <tr r="D1786" s="5"/>
      </tp>
      <tp>
        <v>1939957071.74</v>
        <stp/>
        <stp>EM_S_QSTM07_IS</stp>
        <stp>4</stp>
        <stp>600019.SH</stp>
        <stp>61</stp>
        <stp>6/30/2016</stp>
        <stp>1</stp>
        <tr r="D1794" s="5"/>
      </tp>
      <tp>
        <v>-31738565.039999999</v>
        <stp/>
        <stp>EM_S_QSTM07_IS</stp>
        <stp>4</stp>
        <stp>600069.SH</stp>
        <stp>61</stp>
        <stp>6/30/2016</stp>
        <stp>1</stp>
        <tr r="D1830" s="5"/>
      </tp>
      <tp>
        <v>277946582.19999999</v>
        <stp/>
        <stp>EM_S_QSTM07_IS</stp>
        <stp>4</stp>
        <stp>600079.SH</stp>
        <stp>61</stp>
        <stp>6/30/2016</stp>
        <stp>1</stp>
        <tr r="D1840" s="5"/>
      </tp>
      <tp>
        <v>19207217.800000001</v>
        <stp/>
        <stp>EM_S_QSTM07_IS</stp>
        <stp>4</stp>
        <stp>600059.SH</stp>
        <stp>61</stp>
        <stp>6/30/2016</stp>
        <stp>1</stp>
        <tr r="D1821" s="5"/>
      </tp>
      <tp>
        <v>659220916.61000001</v>
        <stp/>
        <stp>EM_S_QSTM07_IS</stp>
        <stp>4</stp>
        <stp>600089.SH</stp>
        <stp>61</stp>
        <stp>6/30/2016</stp>
        <stp>1</stp>
        <tr r="D1849" s="5"/>
      </tp>
      <tp>
        <v>67651.0600000001</v>
        <stp/>
        <stp>EM_S_QSTM07_IS</stp>
        <stp>4</stp>
        <stp>600099.SH</stp>
        <stp>61</stp>
        <stp>6/30/2016</stp>
        <stp>1</stp>
        <tr r="D1858" s="5"/>
      </tp>
      <tp>
        <v>16709469.6</v>
        <stp/>
        <stp>EM_S_QSTM07_IS</stp>
        <stp>4</stp>
        <stp>300159.SZ</stp>
        <stp>61</stp>
        <stp>6/30/2016</stp>
        <stp>1</stp>
        <tr r="D1421" s="5"/>
      </tp>
      <tp>
        <v>17132635.98</v>
        <stp/>
        <stp>EM_S_QSTM07_IS</stp>
        <stp>4</stp>
        <stp>300149.SZ</stp>
        <stp>61</stp>
        <stp>6/30/2016</stp>
        <stp>1</stp>
        <tr r="D1411" s="5"/>
      </tp>
      <tp>
        <v>3539497.22</v>
        <stp/>
        <stp>EM_S_QSTM07_IS</stp>
        <stp>4</stp>
        <stp>300179.SZ</stp>
        <stp>61</stp>
        <stp>6/30/2016</stp>
        <stp>1</stp>
        <tr r="D1441" s="5"/>
      </tp>
      <tp>
        <v>9012268.0399999991</v>
        <stp/>
        <stp>EM_S_QSTM07_IS</stp>
        <stp>4</stp>
        <stp>000159.SZ</stp>
        <stp>61</stp>
        <stp>6/30/2016</stp>
        <stp>1</stp>
        <tr r="D74" s="5"/>
      </tp>
      <tp>
        <v>13155215.09</v>
        <stp/>
        <stp>EM_S_QSTM07_IS</stp>
        <stp>4</stp>
        <stp>300169.SZ</stp>
        <stp>61</stp>
        <stp>6/30/2016</stp>
        <stp>1</stp>
        <tr r="D1431" s="5"/>
      </tp>
      <tp>
        <v>26848984</v>
        <stp/>
        <stp>EM_S_QSTM07_IS</stp>
        <stp>4</stp>
        <stp>300119.SZ</stp>
        <stp>61</stp>
        <stp>6/30/2016</stp>
        <stp>1</stp>
        <tr r="D1381" s="5"/>
      </tp>
      <tp>
        <v>22174443.309999999</v>
        <stp/>
        <stp>EM_S_QSTM07_IS</stp>
        <stp>4</stp>
        <stp>300109.SZ</stp>
        <stp>61</stp>
        <stp>6/30/2016</stp>
        <stp>1</stp>
        <tr r="D1371" s="5"/>
      </tp>
      <tp>
        <v>1393644.48</v>
        <stp/>
        <stp>EM_S_QSTM07_IS</stp>
        <stp>4</stp>
        <stp>300139.SZ</stp>
        <stp>61</stp>
        <stp>6/30/2016</stp>
        <stp>1</stp>
        <tr r="D1401" s="5"/>
      </tp>
      <tp>
        <v>72073038.969999999</v>
        <stp/>
        <stp>EM_S_QSTM07_IS</stp>
        <stp>4</stp>
        <stp>300129.SZ</stp>
        <stp>61</stp>
        <stp>6/30/2016</stp>
        <stp>1</stp>
        <tr r="D1391" s="5"/>
      </tp>
      <tp>
        <v>52026983.240000002</v>
        <stp/>
        <stp>EM_S_QSTM07_IS</stp>
        <stp>4</stp>
        <stp>300199.SZ</stp>
        <stp>61</stp>
        <stp>6/30/2016</stp>
        <stp>1</stp>
        <tr r="D1460" s="5"/>
      </tp>
      <tp>
        <v>9148444.5899999999</v>
        <stp/>
        <stp>EM_S_QSTM07_IS</stp>
        <stp>4</stp>
        <stp>300189.SZ</stp>
        <stp>61</stp>
        <stp>6/30/2016</stp>
        <stp>1</stp>
        <tr r="D1450" s="5"/>
      </tp>
      <tp>
        <v>44734468.829999998</v>
        <stp/>
        <stp>EM_S_QSTM07_IS</stp>
        <stp>4</stp>
        <stp>600129.SH</stp>
        <stp>61</stp>
        <stp>6/30/2016</stp>
        <stp>1</stp>
        <tr r="D1886" s="5"/>
      </tp>
      <tp>
        <v>-71305932.329999998</v>
        <stp/>
        <stp>EM_S_QSTM07_IS</stp>
        <stp>4</stp>
        <stp>600139.SH</stp>
        <stp>61</stp>
        <stp>6/30/2016</stp>
        <stp>1</stp>
        <tr r="D1895" s="5"/>
      </tp>
      <tp>
        <v>320889354.57999998</v>
        <stp/>
        <stp>EM_S_QSTM07_IS</stp>
        <stp>4</stp>
        <stp>600109.SH</stp>
        <stp>61</stp>
        <stp>6/30/2016</stp>
        <stp>1</stp>
        <tr r="D1867" s="5"/>
      </tp>
      <tp>
        <v>51975009.969999999</v>
        <stp/>
        <stp>EM_S_QSTM07_IS</stp>
        <stp>4</stp>
        <stp>600119.SH</stp>
        <stp>61</stp>
        <stp>6/30/2016</stp>
        <stp>1</stp>
        <tr r="D1877" s="5"/>
      </tp>
      <tp>
        <v>-369783372.37</v>
        <stp/>
        <stp>EM_S_QSTM07_IS</stp>
        <stp>4</stp>
        <stp>600169.SH</stp>
        <stp>61</stp>
        <stp>6/30/2016</stp>
        <stp>1</stp>
        <tr r="D1919" s="5"/>
      </tp>
      <tp>
        <v>-57383847.810000002</v>
        <stp/>
        <stp>EM_S_QSTM07_IS</stp>
        <stp>4</stp>
        <stp>600179.SH</stp>
        <stp>61</stp>
        <stp>6/30/2016</stp>
        <stp>1</stp>
        <tr r="D1928" s="5"/>
      </tp>
      <tp>
        <v>-1411395.78</v>
        <stp/>
        <stp>EM_S_QSTM07_IS</stp>
        <stp>4</stp>
        <stp>600149.SH</stp>
        <stp>61</stp>
        <stp>6/30/2016</stp>
        <stp>1</stp>
        <tr r="D1901" s="5"/>
      </tp>
      <tp>
        <v>69188998.280000001</v>
        <stp/>
        <stp>EM_S_QSTM07_IS</stp>
        <stp>4</stp>
        <stp>600159.SH</stp>
        <stp>61</stp>
        <stp>6/30/2016</stp>
        <stp>1</stp>
        <tr r="D1910" s="5"/>
      </tp>
      <tp>
        <v>-34226442.82</v>
        <stp/>
        <stp>EM_S_QSTM07_IS</stp>
        <stp>4</stp>
        <stp>600189.SH</stp>
        <stp>61</stp>
        <stp>6/30/2016</stp>
        <stp>1</stp>
        <tr r="D1937" s="5"/>
      </tp>
      <tp>
        <v>-16655893.6</v>
        <stp/>
        <stp>EM_S_QSTM07_IS</stp>
        <stp>4</stp>
        <stp>600199.SH</stp>
        <stp>61</stp>
        <stp>6/30/2016</stp>
        <stp>1</stp>
        <tr r="D1946" s="5"/>
      </tp>
      <tp>
        <v>152215128</v>
        <stp/>
        <stp>EM_S_QSTM07_IS</stp>
        <stp>4</stp>
        <stp>000869.SZ</stp>
        <stp>61</stp>
        <stp>6/30/2016</stp>
        <stp>1</stp>
        <tr r="D369" s="5"/>
      </tp>
      <tp>
        <v>1206015.22</v>
        <stp/>
        <stp>EM_S_QSTM07_IS</stp>
        <stp>4</stp>
        <stp>000859.SZ</stp>
        <stp>61</stp>
        <stp>6/30/2016</stp>
        <stp>1</stp>
        <tr r="D363" s="5"/>
      </tp>
      <tp>
        <v>-40148715.170000002</v>
        <stp/>
        <stp>EM_S_QSTM07_IS</stp>
        <stp>4</stp>
        <stp>000829.SZ</stp>
        <stp>61</stp>
        <stp>6/30/2016</stp>
        <stp>1</stp>
        <tr r="D348" s="5"/>
      </tp>
      <tp>
        <v>85293489.879999995</v>
        <stp/>
        <stp>EM_S_QSTM07_IS</stp>
        <stp>4</stp>
        <stp>000839.SZ</stp>
        <stp>61</stp>
        <stp>6/30/2016</stp>
        <stp>1</stp>
        <tr r="D356" s="5"/>
      </tp>
      <tp>
        <v>-51256814.310000002</v>
        <stp/>
        <stp>EM_S_QSTM07_IS</stp>
        <stp>4</stp>
        <stp>000809.SZ</stp>
        <stp>61</stp>
        <stp>6/30/2016</stp>
        <stp>1</stp>
        <tr r="D332" s="5"/>
      </tp>
      <tp>
        <v>12771134.33</v>
        <stp/>
        <stp>EM_S_QSTM07_IS</stp>
        <stp>4</stp>
        <stp>000819.SZ</stp>
        <stp>61</stp>
        <stp>6/30/2016</stp>
        <stp>1</stp>
        <tr r="D340" s="5"/>
      </tp>
      <tp>
        <v>79630234.519999996</v>
        <stp/>
        <stp>EM_S_QSTM07_IS</stp>
        <stp>4</stp>
        <stp>000889.SZ</stp>
        <stp>61</stp>
        <stp>6/30/2016</stp>
        <stp>1</stp>
        <tr r="D382" s="5"/>
      </tp>
      <tp>
        <v>106293843.37</v>
        <stp/>
        <stp>EM_S_QSTM07_IS</stp>
        <stp>4</stp>
        <stp>000899.SZ</stp>
        <stp>61</stp>
        <stp>6/30/2016</stp>
        <stp>1</stp>
        <tr r="D389" s="5"/>
      </tp>
      <tp>
        <v>61733897.579999998</v>
        <stp/>
        <stp>EM_S_QSTM07_IS</stp>
        <stp>4</stp>
        <stp>600829.SH</stp>
        <stp>61</stp>
        <stp>6/30/2016</stp>
        <stp>1</stp>
        <tr r="D2482" s="5"/>
      </tp>
      <tp>
        <v>245681348.72</v>
        <stp/>
        <stp>EM_S_QSTM07_IS</stp>
        <stp>4</stp>
        <stp>600839.SH</stp>
        <stp>61</stp>
        <stp>6/30/2016</stp>
        <stp>1</stp>
        <tr r="D2491" s="5"/>
      </tp>
      <tp>
        <v>64220668.950000003</v>
        <stp/>
        <stp>EM_S_QSTM07_IS</stp>
        <stp>4</stp>
        <stp>600809.SH</stp>
        <stp>61</stp>
        <stp>6/30/2016</stp>
        <stp>1</stp>
        <tr r="D2463" s="5"/>
      </tp>
      <tp>
        <v>5228973.1900000004</v>
        <stp/>
        <stp>EM_S_QSTM07_IS</stp>
        <stp>4</stp>
        <stp>600819.SH</stp>
        <stp>61</stp>
        <stp>6/30/2016</stp>
        <stp>1</stp>
        <tr r="D2472" s="5"/>
      </tp>
      <tp>
        <v>120769890.59999999</v>
        <stp/>
        <stp>EM_S_QSTM07_IS</stp>
        <stp>4</stp>
        <stp>600869.SH</stp>
        <stp>61</stp>
        <stp>6/30/2016</stp>
        <stp>1</stp>
        <tr r="D2517" s="5"/>
      </tp>
      <tp>
        <v>66458476.270000003</v>
        <stp/>
        <stp>EM_S_QSTM07_IS</stp>
        <stp>4</stp>
        <stp>600879.SH</stp>
        <stp>61</stp>
        <stp>6/30/2016</stp>
        <stp>1</stp>
        <tr r="D2526" s="5"/>
      </tp>
      <tp>
        <v>152427450.13</v>
        <stp/>
        <stp>EM_S_QSTM07_IS</stp>
        <stp>4</stp>
        <stp>600859.SH</stp>
        <stp>61</stp>
        <stp>6/30/2016</stp>
        <stp>1</stp>
        <tr r="D2507" s="5"/>
      </tp>
      <tp>
        <v>9555206.0299999993</v>
        <stp/>
        <stp>EM_S_QSTM07_IS</stp>
        <stp>4</stp>
        <stp>600889.SH</stp>
        <stp>61</stp>
        <stp>6/30/2016</stp>
        <stp>1</stp>
        <tr r="D2536" s="5"/>
      </tp>
      <tp>
        <v>-2697732.92</v>
        <stp/>
        <stp>EM_S_QSTM07_IS</stp>
        <stp>4</stp>
        <stp>000969.SZ</stp>
        <stp>61</stp>
        <stp>6/30/2016</stp>
        <stp>1</stp>
        <tr r="D443" s="5"/>
      </tp>
      <tp>
        <v>13281061.859999999</v>
        <stp/>
        <stp>EM_S_QSTM07_IS</stp>
        <stp>4</stp>
        <stp>000979.SZ</stp>
        <stp>61</stp>
        <stp>6/30/2016</stp>
        <stp>1</stp>
        <tr r="D452" s="5"/>
      </tp>
      <tp>
        <v>24410440.239999998</v>
        <stp/>
        <stp>EM_S_QSTM07_IS</stp>
        <stp>4</stp>
        <stp>000949.SZ</stp>
        <stp>61</stp>
        <stp>6/30/2016</stp>
        <stp>1</stp>
        <tr r="D426" s="5"/>
      </tp>
      <tp>
        <v>498772094.89999998</v>
        <stp/>
        <stp>EM_S_QSTM07_IS</stp>
        <stp>4</stp>
        <stp>000959.SZ</stp>
        <stp>61</stp>
        <stp>6/30/2016</stp>
        <stp>1</stp>
        <tr r="D434" s="5"/>
      </tp>
      <tp>
        <v>-7011325.2000000002</v>
        <stp/>
        <stp>EM_S_QSTM07_IS</stp>
        <stp>4</stp>
        <stp>000929.SZ</stp>
        <stp>61</stp>
        <stp>6/30/2016</stp>
        <stp>1</stp>
        <tr r="D415" s="5"/>
      </tp>
      <tp>
        <v>9363199.4100000001</v>
        <stp/>
        <stp>EM_S_QSTM07_IS</stp>
        <stp>4</stp>
        <stp>000939.SZ</stp>
        <stp>61</stp>
        <stp>6/30/2016</stp>
        <stp>1</stp>
        <tr r="D424" s="5"/>
      </tp>
      <tp>
        <v>12798683.720000001</v>
        <stp/>
        <stp>EM_S_QSTM07_IS</stp>
        <stp>4</stp>
        <stp>000909.SZ</stp>
        <stp>61</stp>
        <stp>6/30/2016</stp>
        <stp>1</stp>
        <tr r="D397" s="5"/>
      </tp>
      <tp>
        <v>61957850.100000001</v>
        <stp/>
        <stp>EM_S_QSTM07_IS</stp>
        <stp>4</stp>
        <stp>000919.SZ</stp>
        <stp>61</stp>
        <stp>6/30/2016</stp>
        <stp>1</stp>
        <tr r="D406" s="5"/>
      </tp>
      <tp>
        <v>172472460.80000001</v>
        <stp/>
        <stp>EM_S_QSTM07_IS</stp>
        <stp>4</stp>
        <stp>000989.SZ</stp>
        <stp>61</stp>
        <stp>6/30/2016</stp>
        <stp>1</stp>
        <tr r="D460" s="5"/>
      </tp>
      <tp>
        <v>323773173.67000002</v>
        <stp/>
        <stp>EM_S_QSTM07_IS</stp>
        <stp>4</stp>
        <stp>000999.SZ</stp>
        <stp>61</stp>
        <stp>6/30/2016</stp>
        <stp>1</stp>
        <tr r="D467" s="5"/>
      </tp>
      <tp>
        <v>43955224.43</v>
        <stp/>
        <stp>EM_S_QSTM07_IS</stp>
        <stp>4</stp>
        <stp>600969.SH</stp>
        <stp>61</stp>
        <stp>6/30/2016</stp>
        <stp>1</stp>
        <tr r="D2557" s="5"/>
      </tp>
      <tp>
        <v>102678258.22</v>
        <stp/>
        <stp>EM_S_QSTM07_IS</stp>
        <stp>4</stp>
        <stp>600979.SH</stp>
        <stp>61</stp>
        <stp>6/30/2016</stp>
        <stp>1</stp>
        <tr r="D2564" s="5"/>
      </tp>
      <tp>
        <v>196054902.16</v>
        <stp/>
        <stp>EM_S_QSTM07_IS</stp>
        <stp>4</stp>
        <stp>600959.SH</stp>
        <stp>61</stp>
        <stp>6/30/2016</stp>
        <stp>1</stp>
        <tr r="D2549" s="5"/>
      </tp>
      <tp>
        <v>1232872314.8699999</v>
        <stp/>
        <stp>EM_S_QSTM07_IS</stp>
        <stp>4</stp>
        <stp>600999.SH</stp>
        <stp>61</stp>
        <stp>6/30/2016</stp>
        <stp>1</stp>
        <tr r="D2580" s="5"/>
      </tp>
      <tp>
        <v>1839348686.1900001</v>
        <stp/>
        <stp>EM_S_QSTM07_IS</stp>
        <stp>4</stp>
        <stp>601669.SH</stp>
        <stp>61</stp>
        <stp>6/30/2016</stp>
        <stp>1</stp>
        <tr r="D2676" s="5"/>
      </tp>
      <tp>
        <v>142892429.38999999</v>
        <stp/>
        <stp>EM_S_QSTM07_IS</stp>
        <stp>4</stp>
        <stp>601689.SH</stp>
        <stp>61</stp>
        <stp>6/30/2016</stp>
        <stp>1</stp>
        <tr r="D2680" s="5"/>
      </tp>
      <tp>
        <v>30335963.829999998</v>
        <stp/>
        <stp>EM_S_QSTM07_IS</stp>
        <stp>4</stp>
        <stp>601699.SH</stp>
        <stp>61</stp>
        <stp>6/30/2016</stp>
        <stp>1</stp>
        <tr r="D2681" s="5"/>
      </tp>
      <tp>
        <v>40067832.57</v>
        <stp/>
        <stp>EM_S_QSTM07_IS</stp>
        <stp>4</stp>
        <stp>601789.SH</stp>
        <stp>61</stp>
        <stp>6/30/2016</stp>
        <stp>1</stp>
        <tr r="D2689" s="5"/>
      </tp>
      <tp>
        <v>97247428.950000003</v>
        <stp/>
        <stp>EM_S_QSTM07_IS</stp>
        <stp>4</stp>
        <stp>601799.SH</stp>
        <stp>61</stp>
        <stp>6/30/2016</stp>
        <stp>1</stp>
        <tr r="D2691" s="5"/>
      </tp>
      <tp>
        <v>-61038001.460000001</v>
        <stp/>
        <stp>EM_S_QSTM07_IS</stp>
        <stp>4</stp>
        <stp>601519.SH</stp>
        <stp>61</stp>
        <stp>6/30/2016</stp>
        <stp>1</stp>
        <tr r="D2656" s="5"/>
      </tp>
      <tp>
        <v>10755089.23</v>
        <stp/>
        <stp>EM_S_QSTM07_IS</stp>
        <stp>4</stp>
        <stp>601579.SH</stp>
        <stp>61</stp>
        <stp>6/30/2016</stp>
        <stp>1</stp>
        <tr r="D2661" s="5"/>
      </tp>
      <tp>
        <v>73194392.25</v>
        <stp/>
        <stp>EM_S_QSTM07_IS</stp>
        <stp>4</stp>
        <stp>601599.SH</stp>
        <stp>61</stp>
        <stp>6/30/2016</stp>
        <stp>1</stp>
        <tr r="D2663" s="5"/>
      </tp>
      <tp>
        <v>200948697.90000001</v>
        <stp/>
        <stp>EM_S_QSTM07_IS</stp>
        <stp>4</stp>
        <stp>601339.SH</stp>
        <stp>61</stp>
        <stp>6/30/2016</stp>
        <stp>1</stp>
        <tr r="D2647" s="5"/>
      </tp>
      <tp>
        <v>77658990.629999995</v>
        <stp/>
        <stp>EM_S_QSTM07_IS</stp>
        <stp>4</stp>
        <stp>601369.SH</stp>
        <stp>61</stp>
        <stp>6/30/2016</stp>
        <stp>1</stp>
        <tr r="D2649" s="5"/>
      </tp>
      <tp>
        <v>2242803000</v>
        <stp/>
        <stp>EM_S_QSTM07_IS</stp>
        <stp>4</stp>
        <stp>601009.SH</stp>
        <stp>61</stp>
        <stp>6/30/2016</stp>
        <stp>1</stp>
        <tr r="D2589" s="5"/>
      </tp>
      <tp>
        <v>28226157.690000001</v>
        <stp/>
        <stp>EM_S_QSTM07_IS</stp>
        <stp>4</stp>
        <stp>601069.SH</stp>
        <stp>61</stp>
        <stp>6/30/2016</stp>
        <stp>1</stp>
        <tr r="D2601" s="5"/>
      </tp>
      <tp>
        <v>138874641.56</v>
        <stp/>
        <stp>EM_S_QSTM07_IS</stp>
        <stp>4</stp>
        <stp>601099.SH</stp>
        <stp>61</stp>
        <stp>6/30/2016</stp>
        <stp>1</stp>
        <tr r="D2604" s="5"/>
      </tp>
      <tp>
        <v>329856767.97000003</v>
        <stp/>
        <stp>EM_S_QSTM07_IS</stp>
        <stp>4</stp>
        <stp>601139.SH</stp>
        <stp>61</stp>
        <stp>6/30/2016</stp>
        <stp>1</stp>
        <tr r="D2617" s="5"/>
      </tp>
      <tp>
        <v>5346000000</v>
        <stp/>
        <stp>EM_S_QSTM07_IS</stp>
        <stp>4</stp>
        <stp>601169.SH</stp>
        <stp>61</stp>
        <stp>6/30/2016</stp>
        <stp>1</stp>
        <tr r="D2622" s="5"/>
      </tp>
      <tp>
        <v>231198711.41</v>
        <stp/>
        <stp>EM_S_QSTM07_IS</stp>
        <stp>4</stp>
        <stp>601179.SH</stp>
        <stp>61</stp>
        <stp>6/30/2016</stp>
        <stp>1</stp>
        <tr r="D2624" s="5"/>
      </tp>
      <tp>
        <v>125875197.26000001</v>
        <stp/>
        <stp>EM_S_QSTM07_IS</stp>
        <stp>4</stp>
        <stp>601199.SH</stp>
        <stp>61</stp>
        <stp>6/30/2016</stp>
        <stp>1</stp>
        <tr r="D2628" s="5"/>
      </tp>
      <tp>
        <v>474588980</v>
        <stp/>
        <stp>EM_S_QSTM07_IS</stp>
        <stp>4</stp>
        <stp>601899.SH</stp>
        <stp>61</stp>
        <stp>6/30/2016</stp>
        <stp>1</stp>
        <tr r="D2705" s="5"/>
      </tp>
      <tp>
        <v>3028243633.5500002</v>
        <stp/>
        <stp>EM_S_QSTM07_IS</stp>
        <stp>4</stp>
        <stp>001979.SZ</stp>
        <stp>61</stp>
        <stp>6/30/2016</stp>
        <stp>1</stp>
        <tr r="D470" s="5"/>
      </tp>
      <tp>
        <v>63722235.159999996</v>
        <stp/>
        <stp>EM_S_QSTM07_IS</stp>
        <stp>4</stp>
        <stp>601929.SH</stp>
        <stp>61</stp>
        <stp>6/30/2016</stp>
        <stp>1</stp>
        <tr r="D2712" s="5"/>
      </tp>
      <tp>
        <v>65458000000</v>
        <stp/>
        <stp>EM_S_QSTM07_IS</stp>
        <stp>4</stp>
        <stp>601939.SH</stp>
        <stp>61</stp>
        <stp>6/30/2016</stp>
        <stp>1</stp>
        <tr r="D2714" s="5"/>
      </tp>
      <tp>
        <v>-2725386422.54</v>
        <stp/>
        <stp>EM_S_QSTM07_IS</stp>
        <stp>4</stp>
        <stp>601919.SH</stp>
        <stp>61</stp>
        <stp>6/30/2016</stp>
        <stp>1</stp>
        <tr r="D2710" s="5"/>
      </tp>
      <tp>
        <v>-44383132.039999999</v>
        <stp/>
        <stp>EM_S_QSTM07_IS</stp>
        <stp>4</stp>
        <stp>601969.SH</stp>
        <stp>61</stp>
        <stp>6/30/2016</stp>
        <stp>1</stp>
        <tr r="D2719" s="5"/>
      </tp>
      <tp>
        <v>529528017.69999999</v>
        <stp/>
        <stp>EM_S_QSTM07_IS</stp>
        <stp>4</stp>
        <stp>601989.SH</stp>
        <stp>61</stp>
        <stp>6/30/2016</stp>
        <stp>1</stp>
        <tr r="D2722" s="5"/>
      </tp>
      <tp>
        <v>44229578.590000004</v>
        <stp/>
        <stp>EM_S_QSTM07_IS</stp>
        <stp>4</stp>
        <stp>601999.SH</stp>
        <stp>61</stp>
        <stp>6/30/2016</stp>
        <stp>1</stp>
        <tr r="D2727" s="5"/>
      </tp>
      <tp>
        <v>45413600</v>
        <stp/>
        <stp>EM_S_PROFITNOTICE_FORECASTT</stp>
        <stp>2</stp>
        <stp>300259.SZ</stp>
        <stp>6/30/2016</stp>
        <tr r="F1520" s="5"/>
      </tp>
      <tp>
        <v>37008800</v>
        <stp/>
        <stp>EM_S_PROFITNOTICE_FORECASTT</stp>
        <stp>2</stp>
        <stp>300359.SZ</stp>
        <stp>6/30/2016</stp>
        <tr r="F1620" s="5"/>
      </tp>
      <tp t="s">
        <v/>
        <stp/>
        <stp>EM_S_PROFITNOTICE_FORECASTT</stp>
        <stp>2</stp>
        <stp>000069.SZ</stp>
        <stp>6/30/2016</stp>
        <tr r="F58" s="5"/>
      </tp>
      <tp>
        <v>380000000</v>
        <stp/>
        <stp>EM_S_PROFITNOTICE_FORECASTT</stp>
        <stp>2</stp>
        <stp>300059.SZ</stp>
        <stp>6/30/2016</stp>
        <tr r="F1322" s="5"/>
      </tp>
      <tp>
        <v>20354300</v>
        <stp/>
        <stp>EM_S_PROFITNOTICE_FORECASTT</stp>
        <stp>2</stp>
        <stp>300159.SZ</stp>
        <stp>6/30/2016</stp>
        <tr r="F1421" s="5"/>
      </tp>
      <tp t="s">
        <v/>
        <stp/>
        <stp>EM_S_PROFITNOTICE_FORECASTT</stp>
        <stp>2</stp>
        <stp>000669.SZ</stp>
        <stp>6/30/2016</stp>
        <tr r="F232" s="5"/>
      </tp>
      <tp>
        <v>67424400</v>
        <stp/>
        <stp>EM_S_PROFITNOTICE_FORECASTT</stp>
        <stp>2</stp>
        <stp>300459.SZ</stp>
        <stp>6/30/2016</stp>
        <tr r="F1718" s="5"/>
      </tp>
      <tp t="s">
        <v/>
        <stp/>
        <stp>EM_S_PROFITNOTICE_FORECASTT</stp>
        <stp>2</stp>
        <stp>000869.SZ</stp>
        <stp>6/30/2016</stp>
        <tr r="F369" s="5"/>
      </tp>
      <tp t="s">
        <v/>
        <stp/>
        <stp>EM_S_PROFITNOTICE_FORECASTT</stp>
        <stp>2</stp>
        <stp>000969.SZ</stp>
        <stp>6/30/2016</stp>
        <tr r="F443" s="5"/>
      </tp>
      <tp>
        <v>0</v>
        <stp/>
        <stp>EM_S_PROFITNOTICE_FORECASTT</stp>
        <stp>2</stp>
        <stp>002269.SZ</stp>
        <stp>6/30/2016</stp>
        <tr r="F738" s="5"/>
      </tp>
      <tp>
        <v>10500000</v>
        <stp/>
        <stp>EM_S_PROFITNOTICE_FORECASTT</stp>
        <stp>2</stp>
        <stp>002369.SZ</stp>
        <stp>6/30/2016</stp>
        <tr r="F838" s="5"/>
      </tp>
      <tp>
        <v>10154500</v>
        <stp/>
        <stp>EM_S_PROFITNOTICE_FORECASTT</stp>
        <stp>2</stp>
        <stp>002069.SZ</stp>
        <stp>6/30/2016</stp>
        <tr r="F539" s="5"/>
      </tp>
      <tp>
        <v>82319000</v>
        <stp/>
        <stp>EM_S_PROFITNOTICE_FORECASTT</stp>
        <stp>2</stp>
        <stp>002169.SZ</stp>
        <stp>6/30/2016</stp>
        <tr r="F639" s="5"/>
      </tp>
      <tp>
        <v>70883200</v>
        <stp/>
        <stp>EM_S_PROFITNOTICE_FORECASTT</stp>
        <stp>2</stp>
        <stp>002669.SZ</stp>
        <stp>6/30/2016</stp>
        <tr r="F1137" s="5"/>
      </tp>
      <tp>
        <v>150710000</v>
        <stp/>
        <stp>EM_S_PROFITNOTICE_FORECASTT</stp>
        <stp>2</stp>
        <stp>002769.SZ</stp>
        <stp>6/30/2016</stp>
        <tr r="F1231" s="5"/>
      </tp>
      <tp>
        <v>25857600</v>
        <stp/>
        <stp>EM_S_PROFITNOTICE_FORECASTT</stp>
        <stp>2</stp>
        <stp>002469.SZ</stp>
        <stp>6/30/2016</stp>
        <tr r="F938" s="5"/>
      </tp>
      <tp>
        <v>-18000000</v>
        <stp/>
        <stp>EM_S_PROFITNOTICE_FORECASTT</stp>
        <stp>2</stp>
        <stp>002569.SZ</stp>
        <stp>6/30/2016</stp>
        <tr r="F1037" s="5"/>
      </tp>
      <tp>
        <v>94000000</v>
        <stp/>
        <stp>EM_S_PROFITNOTICE_FORECASTT</stp>
        <stp>2</stp>
        <stp>300258.SZ</stp>
        <stp>6/30/2016</stp>
        <tr r="F1519" s="5"/>
      </tp>
      <tp>
        <v>49680000</v>
        <stp/>
        <stp>EM_S_PROFITNOTICE_FORECASTT</stp>
        <stp>2</stp>
        <stp>300358.SZ</stp>
        <stp>6/30/2016</stp>
        <tr r="F1619" s="5"/>
      </tp>
      <tp>
        <v>-24000000</v>
        <stp/>
        <stp>EM_S_PROFITNOTICE_FORECASTT</stp>
        <stp>2</stp>
        <stp>000068.SZ</stp>
        <stp>6/30/2016</stp>
        <tr r="F57" s="5"/>
      </tp>
      <tp>
        <v>360000000</v>
        <stp/>
        <stp>EM_S_PROFITNOTICE_FORECASTT</stp>
        <stp>2</stp>
        <stp>300058.SZ</stp>
        <stp>6/30/2016</stp>
        <tr r="F1321" s="5"/>
      </tp>
      <tp>
        <v>41763900</v>
        <stp/>
        <stp>EM_S_PROFITNOTICE_FORECASTT</stp>
        <stp>2</stp>
        <stp>300158.SZ</stp>
        <stp>6/30/2016</stp>
        <tr r="F1420" s="5"/>
      </tp>
      <tp>
        <v>-15000000</v>
        <stp/>
        <stp>EM_S_PROFITNOTICE_FORECASTT</stp>
        <stp>2</stp>
        <stp>000668.SZ</stp>
        <stp>6/30/2016</stp>
        <tr r="F231" s="5"/>
      </tp>
      <tp>
        <v>106220000</v>
        <stp/>
        <stp>EM_S_PROFITNOTICE_FORECASTT</stp>
        <stp>2</stp>
        <stp>000768.SZ</stp>
        <stp>6/30/2016</stp>
        <tr r="F305" s="5"/>
      </tp>
      <tp>
        <v>68910000</v>
        <stp/>
        <stp>EM_S_PROFITNOTICE_FORECASTT</stp>
        <stp>2</stp>
        <stp>300458.SZ</stp>
        <stp>6/30/2016</stp>
        <tr r="F1717" s="5"/>
      </tp>
      <tp t="s">
        <v/>
        <stp/>
        <stp>EM_S_PROFITNOTICE_FORECASTT</stp>
        <stp>2</stp>
        <stp>000568.SZ</stp>
        <stp>6/30/2016</stp>
        <tr r="F163" s="5"/>
      </tp>
      <tp t="s">
        <v/>
        <stp/>
        <stp>EM_S_PROFITNOTICE_FORECASTT</stp>
        <stp>2</stp>
        <stp>000868.SZ</stp>
        <stp>6/30/2016</stp>
        <tr r="F368" s="5"/>
      </tp>
      <tp>
        <v>-530000000</v>
        <stp/>
        <stp>EM_S_PROFITNOTICE_FORECASTT</stp>
        <stp>2</stp>
        <stp>000968.SZ</stp>
        <stp>6/30/2016</stp>
        <tr r="F442" s="5"/>
      </tp>
      <tp>
        <v>-38000000</v>
        <stp/>
        <stp>EM_S_PROFITNOTICE_FORECASTT</stp>
        <stp>2</stp>
        <stp>002268.SZ</stp>
        <stp>6/30/2016</stp>
        <tr r="F737" s="5"/>
      </tp>
      <tp>
        <v>24598500</v>
        <stp/>
        <stp>EM_S_PROFITNOTICE_FORECASTT</stp>
        <stp>2</stp>
        <stp>002368.SZ</stp>
        <stp>6/30/2016</stp>
        <tr r="F837" s="5"/>
      </tp>
      <tp>
        <v>-55000000</v>
        <stp/>
        <stp>EM_S_PROFITNOTICE_FORECASTT</stp>
        <stp>2</stp>
        <stp>002068.SZ</stp>
        <stp>6/30/2016</stp>
        <tr r="F538" s="5"/>
      </tp>
      <tp>
        <v>-20000000</v>
        <stp/>
        <stp>EM_S_PROFITNOTICE_FORECASTT</stp>
        <stp>2</stp>
        <stp>002168.SZ</stp>
        <stp>6/30/2016</stp>
        <tr r="F638" s="5"/>
      </tp>
      <tp>
        <v>183918400</v>
        <stp/>
        <stp>EM_S_PROFITNOTICE_FORECASTT</stp>
        <stp>2</stp>
        <stp>002668.SZ</stp>
        <stp>6/30/2016</stp>
        <tr r="F1136" s="5"/>
      </tp>
      <tp>
        <v>48094300</v>
        <stp/>
        <stp>EM_S_PROFITNOTICE_FORECASTT</stp>
        <stp>2</stp>
        <stp>002768.SZ</stp>
        <stp>6/30/2016</stp>
        <tr r="F1230" s="5"/>
      </tp>
      <tp>
        <v>4254500</v>
        <stp/>
        <stp>EM_S_PROFITNOTICE_FORECASTT</stp>
        <stp>2</stp>
        <stp>002468.SZ</stp>
        <stp>6/30/2016</stp>
        <tr r="F937" s="5"/>
      </tp>
      <tp>
        <v>-50000000</v>
        <stp/>
        <stp>EM_S_PROFITNOTICE_FORECASTT</stp>
        <stp>2</stp>
        <stp>002568.SZ</stp>
        <stp>6/30/2016</stp>
        <tr r="F1036" s="5"/>
      </tp>
      <tp>
        <v>330000000</v>
        <stp/>
        <stp>EM_S_PROFITNOTICE_FORECASTT</stp>
        <stp>2</stp>
        <stp>300251.SZ</stp>
        <stp>6/30/2016</stp>
        <tr r="F1512" s="5"/>
      </tp>
      <tp>
        <v>64660000</v>
        <stp/>
        <stp>EM_S_PROFITNOTICE_FORECASTT</stp>
        <stp>2</stp>
        <stp>300351.SZ</stp>
        <stp>6/30/2016</stp>
        <tr r="F1612" s="5"/>
      </tp>
      <tp t="s">
        <v/>
        <stp/>
        <stp>EM_S_PROFITNOTICE_FORECASTT</stp>
        <stp>2</stp>
        <stp>000061.SZ</stp>
        <stp>6/30/2016</stp>
        <tr r="F52" s="5"/>
      </tp>
      <tp>
        <v>41000000</v>
        <stp/>
        <stp>EM_S_PROFITNOTICE_FORECASTT</stp>
        <stp>2</stp>
        <stp>300051.SZ</stp>
        <stp>6/30/2016</stp>
        <tr r="F1314" s="5"/>
      </tp>
      <tp>
        <v>20572800</v>
        <stp/>
        <stp>EM_S_PROFITNOTICE_FORECASTT</stp>
        <stp>2</stp>
        <stp>300151.SZ</stp>
        <stp>6/30/2016</stp>
        <tr r="F1413" s="5"/>
      </tp>
      <tp t="s">
        <v/>
        <stp/>
        <stp>EM_S_PROFITNOTICE_FORECASTT</stp>
        <stp>2</stp>
        <stp>000661.SZ</stp>
        <stp>6/30/2016</stp>
        <tr r="F225" s="5"/>
      </tp>
      <tp t="s">
        <v/>
        <stp/>
        <stp>EM_S_PROFITNOTICE_FORECASTT</stp>
        <stp>2</stp>
        <stp>000761.SZ</stp>
        <stp>6/30/2016</stp>
        <tr r="F301" s="5"/>
      </tp>
      <tp>
        <v>-3000000</v>
        <stp/>
        <stp>EM_S_PROFITNOTICE_FORECASTT</stp>
        <stp>2</stp>
        <stp>300451.SZ</stp>
        <stp>6/30/2016</stp>
        <tr r="F1711" s="5"/>
      </tp>
      <tp>
        <v>37900000</v>
        <stp/>
        <stp>EM_S_PROFITNOTICE_FORECASTT</stp>
        <stp>2</stp>
        <stp>000561.SZ</stp>
        <stp>6/30/2016</stp>
        <tr r="F157" s="5"/>
      </tp>
      <tp t="s">
        <v/>
        <stp/>
        <stp>EM_S_PROFITNOTICE_FORECASTT</stp>
        <stp>2</stp>
        <stp>000861.SZ</stp>
        <stp>6/30/2016</stp>
        <tr r="F365" s="5"/>
      </tp>
      <tp t="s">
        <v/>
        <stp/>
        <stp>EM_S_PROFITNOTICE_FORECASTT</stp>
        <stp>2</stp>
        <stp>000961.SZ</stp>
        <stp>6/30/2016</stp>
        <tr r="F436" s="5"/>
      </tp>
      <tp>
        <v>141287600</v>
        <stp/>
        <stp>EM_S_PROFITNOTICE_FORECASTT</stp>
        <stp>2</stp>
        <stp>002261.SZ</stp>
        <stp>6/30/2016</stp>
        <tr r="F730" s="5"/>
      </tp>
      <tp>
        <v>83236800</v>
        <stp/>
        <stp>EM_S_PROFITNOTICE_FORECASTT</stp>
        <stp>2</stp>
        <stp>002361.SZ</stp>
        <stp>6/30/2016</stp>
        <tr r="F830" s="5"/>
      </tp>
      <tp>
        <v>18000000</v>
        <stp/>
        <stp>EM_S_PROFITNOTICE_FORECASTT</stp>
        <stp>2</stp>
        <stp>002061.SZ</stp>
        <stp>6/30/2016</stp>
        <tr r="F531" s="5"/>
      </tp>
      <tp>
        <v>-3722300</v>
        <stp/>
        <stp>EM_S_PROFITNOTICE_FORECASTT</stp>
        <stp>2</stp>
        <stp>002161.SZ</stp>
        <stp>6/30/2016</stp>
        <tr r="F631" s="5"/>
      </tp>
      <tp>
        <v>76047900</v>
        <stp/>
        <stp>EM_S_PROFITNOTICE_FORECASTT</stp>
        <stp>2</stp>
        <stp>002661.SZ</stp>
        <stp>6/30/2016</stp>
        <tr r="F1129" s="5"/>
      </tp>
      <tp>
        <v>10236200</v>
        <stp/>
        <stp>EM_S_PROFITNOTICE_FORECASTT</stp>
        <stp>2</stp>
        <stp>002761.SZ</stp>
        <stp>6/30/2016</stp>
        <tr r="F1224" s="5"/>
      </tp>
      <tp>
        <v>57524100</v>
        <stp/>
        <stp>EM_S_PROFITNOTICE_FORECASTT</stp>
        <stp>2</stp>
        <stp>002461.SZ</stp>
        <stp>6/30/2016</stp>
        <tr r="F930" s="5"/>
      </tp>
      <tp>
        <v>151137900</v>
        <stp/>
        <stp>EM_S_PROFITNOTICE_FORECASTT</stp>
        <stp>2</stp>
        <stp>002561.SZ</stp>
        <stp>6/30/2016</stp>
        <tr r="F1029" s="5"/>
      </tp>
      <tp>
        <v>50919400</v>
        <stp/>
        <stp>EM_S_PROFITNOTICE_FORECASTT</stp>
        <stp>2</stp>
        <stp>300250.SZ</stp>
        <stp>6/30/2016</stp>
        <tr r="F1511" s="5"/>
      </tp>
      <tp>
        <v>37933500</v>
        <stp/>
        <stp>EM_S_PROFITNOTICE_FORECASTT</stp>
        <stp>2</stp>
        <stp>300350.SZ</stp>
        <stp>6/30/2016</stp>
        <tr r="F1611" s="5"/>
      </tp>
      <tp>
        <v>55000000</v>
        <stp/>
        <stp>EM_S_PROFITNOTICE_FORECASTT</stp>
        <stp>2</stp>
        <stp>000060.SZ</stp>
        <stp>6/30/2016</stp>
        <tr r="F51" s="5"/>
      </tp>
      <tp>
        <v>58650000</v>
        <stp/>
        <stp>EM_S_PROFITNOTICE_FORECASTT</stp>
        <stp>2</stp>
        <stp>300050.SZ</stp>
        <stp>6/30/2016</stp>
        <tr r="F1313" s="5"/>
      </tp>
      <tp>
        <v>1029300</v>
        <stp/>
        <stp>EM_S_PROFITNOTICE_FORECASTT</stp>
        <stp>2</stp>
        <stp>300150.SZ</stp>
        <stp>6/30/2016</stp>
        <tr r="F1412" s="5"/>
      </tp>
      <tp>
        <v>-77000000</v>
        <stp/>
        <stp>EM_S_PROFITNOTICE_FORECASTT</stp>
        <stp>2</stp>
        <stp>000760.SZ</stp>
        <stp>6/30/2016</stp>
        <tr r="F300" s="5"/>
      </tp>
      <tp>
        <v>99391900</v>
        <stp/>
        <stp>EM_S_PROFITNOTICE_FORECASTT</stp>
        <stp>2</stp>
        <stp>300450.SZ</stp>
        <stp>6/30/2016</stp>
        <tr r="F1710" s="5"/>
      </tp>
      <tp>
        <v>40000000</v>
        <stp/>
        <stp>EM_S_PROFITNOTICE_FORECASTT</stp>
        <stp>2</stp>
        <stp>000560.SZ</stp>
        <stp>6/30/2016</stp>
        <tr r="F156" s="5"/>
      </tp>
      <tp t="s">
        <v/>
        <stp/>
        <stp>EM_S_PROFITNOTICE_FORECASTT</stp>
        <stp>2</stp>
        <stp>000860.SZ</stp>
        <stp>6/30/2016</stp>
        <tr r="F364" s="5"/>
      </tp>
      <tp>
        <v>10000000</v>
        <stp/>
        <stp>EM_S_PROFITNOTICE_FORECASTT</stp>
        <stp>2</stp>
        <stp>000960.SZ</stp>
        <stp>6/30/2016</stp>
        <tr r="F435" s="5"/>
      </tp>
      <tp>
        <v>-10000000</v>
        <stp/>
        <stp>EM_S_PROFITNOTICE_FORECASTT</stp>
        <stp>2</stp>
        <stp>002260.SZ</stp>
        <stp>6/30/2016</stp>
        <tr r="F729" s="5"/>
      </tp>
      <tp>
        <v>40249100</v>
        <stp/>
        <stp>EM_S_PROFITNOTICE_FORECASTT</stp>
        <stp>2</stp>
        <stp>002360.SZ</stp>
        <stp>6/30/2016</stp>
        <tr r="F829" s="5"/>
      </tp>
      <tp>
        <v>58489700</v>
        <stp/>
        <stp>EM_S_PROFITNOTICE_FORECASTT</stp>
        <stp>2</stp>
        <stp>002060.SZ</stp>
        <stp>6/30/2016</stp>
        <tr r="F530" s="5"/>
      </tp>
      <tp>
        <v>40000000</v>
        <stp/>
        <stp>EM_S_PROFITNOTICE_FORECASTT</stp>
        <stp>2</stp>
        <stp>002160.SZ</stp>
        <stp>6/30/2016</stp>
        <tr r="F630" s="5"/>
      </tp>
      <tp>
        <v>15000000</v>
        <stp/>
        <stp>EM_S_PROFITNOTICE_FORECASTT</stp>
        <stp>2</stp>
        <stp>002660.SZ</stp>
        <stp>6/30/2016</stp>
        <tr r="F1128" s="5"/>
      </tp>
      <tp>
        <v>14220000</v>
        <stp/>
        <stp>EM_S_PROFITNOTICE_FORECASTT</stp>
        <stp>2</stp>
        <stp>002760.SZ</stp>
        <stp>6/30/2016</stp>
        <tr r="F1223" s="5"/>
      </tp>
      <tp>
        <v>280601800</v>
        <stp/>
        <stp>EM_S_PROFITNOTICE_FORECASTT</stp>
        <stp>2</stp>
        <stp>002460.SZ</stp>
        <stp>6/30/2016</stp>
        <tr r="F929" s="5"/>
      </tp>
      <tp>
        <v>46369100</v>
        <stp/>
        <stp>EM_S_PROFITNOTICE_FORECASTT</stp>
        <stp>2</stp>
        <stp>002560.SZ</stp>
        <stp>6/30/2016</stp>
        <tr r="F1028" s="5"/>
      </tp>
      <tp>
        <v>435100000</v>
        <stp/>
        <stp>EM_S_PROFITNOTICE_FORECASTT</stp>
        <stp>2</stp>
        <stp>300253.SZ</stp>
        <stp>6/30/2016</stp>
        <tr r="F1514" s="5"/>
      </tp>
      <tp>
        <v>38500000</v>
        <stp/>
        <stp>EM_S_PROFITNOTICE_FORECASTT</stp>
        <stp>2</stp>
        <stp>300353.SZ</stp>
        <stp>6/30/2016</stp>
        <tr r="F1614" s="5"/>
      </tp>
      <tp t="s">
        <v/>
        <stp/>
        <stp>EM_S_PROFITNOTICE_FORECASTT</stp>
        <stp>2</stp>
        <stp>000063.SZ</stp>
        <stp>6/30/2016</stp>
        <tr r="F54" s="5"/>
      </tp>
      <tp>
        <v>24000000</v>
        <stp/>
        <stp>EM_S_PROFITNOTICE_FORECASTT</stp>
        <stp>2</stp>
        <stp>300053.SZ</stp>
        <stp>6/30/2016</stp>
        <tr r="F1316" s="5"/>
      </tp>
      <tp>
        <v>16787300</v>
        <stp/>
        <stp>EM_S_PROFITNOTICE_FORECASTT</stp>
        <stp>2</stp>
        <stp>300153.SZ</stp>
        <stp>6/30/2016</stp>
        <tr r="F1415" s="5"/>
      </tp>
      <tp>
        <v>7000000</v>
        <stp/>
        <stp>EM_S_PROFITNOTICE_FORECASTT</stp>
        <stp>2</stp>
        <stp>000663.SZ</stp>
        <stp>6/30/2016</stp>
        <tr r="F227" s="5"/>
      </tp>
      <tp>
        <v>23900000</v>
        <stp/>
        <stp>EM_S_PROFITNOTICE_FORECASTT</stp>
        <stp>2</stp>
        <stp>300453.SZ</stp>
        <stp>6/30/2016</stp>
        <tr r="F1713" s="5"/>
      </tp>
      <tp t="s">
        <v/>
        <stp/>
        <stp>EM_S_PROFITNOTICE_FORECASTT</stp>
        <stp>2</stp>
        <stp>000563.SZ</stp>
        <stp>6/30/2016</stp>
        <tr r="F158" s="5"/>
      </tp>
      <tp>
        <v>467000000</v>
        <stp/>
        <stp>EM_S_PROFITNOTICE_FORECASTT</stp>
        <stp>2</stp>
        <stp>000863.SZ</stp>
        <stp>6/30/2016</stp>
        <tr r="F367" s="5"/>
      </tp>
      <tp t="s">
        <v/>
        <stp/>
        <stp>EM_S_PROFITNOTICE_FORECASTT</stp>
        <stp>2</stp>
        <stp>000963.SZ</stp>
        <stp>6/30/2016</stp>
        <tr r="F438" s="5"/>
      </tp>
      <tp>
        <v>-18000000</v>
        <stp/>
        <stp>EM_S_PROFITNOTICE_FORECASTT</stp>
        <stp>2</stp>
        <stp>002263.SZ</stp>
        <stp>6/30/2016</stp>
        <tr r="F732" s="5"/>
      </tp>
      <tp>
        <v>48437600</v>
        <stp/>
        <stp>EM_S_PROFITNOTICE_FORECASTT</stp>
        <stp>2</stp>
        <stp>002363.SZ</stp>
        <stp>6/30/2016</stp>
        <tr r="F832" s="5"/>
      </tp>
      <tp>
        <v>74020000</v>
        <stp/>
        <stp>EM_S_PROFITNOTICE_FORECASTT</stp>
        <stp>2</stp>
        <stp>002063.SZ</stp>
        <stp>6/30/2016</stp>
        <tr r="F533" s="5"/>
      </tp>
      <tp>
        <v>0</v>
        <stp/>
        <stp>EM_S_PROFITNOTICE_FORECASTT</stp>
        <stp>2</stp>
        <stp>002163.SZ</stp>
        <stp>6/30/2016</stp>
        <tr r="F633" s="5"/>
      </tp>
      <tp>
        <v>99703900</v>
        <stp/>
        <stp>EM_S_PROFITNOTICE_FORECASTT</stp>
        <stp>2</stp>
        <stp>002663.SZ</stp>
        <stp>6/30/2016</stp>
        <tr r="F1131" s="5"/>
      </tp>
      <tp>
        <v>139784400</v>
        <stp/>
        <stp>EM_S_PROFITNOTICE_FORECASTT</stp>
        <stp>2</stp>
        <stp>002763.SZ</stp>
        <stp>6/30/2016</stp>
        <tr r="F1226" s="5"/>
      </tp>
      <tp>
        <v>40000000</v>
        <stp/>
        <stp>EM_S_PROFITNOTICE_FORECASTT</stp>
        <stp>2</stp>
        <stp>002463.SZ</stp>
        <stp>6/30/2016</stp>
        <tr r="F932" s="5"/>
      </tp>
      <tp>
        <v>549406100</v>
        <stp/>
        <stp>EM_S_PROFITNOTICE_FORECASTT</stp>
        <stp>2</stp>
        <stp>002563.SZ</stp>
        <stp>6/30/2016</stp>
        <tr r="F1031" s="5"/>
      </tp>
      <tp>
        <v>122553400</v>
        <stp/>
        <stp>EM_S_PROFITNOTICE_FORECASTT</stp>
        <stp>2</stp>
        <stp>300252.SZ</stp>
        <stp>6/30/2016</stp>
        <tr r="F1513" s="5"/>
      </tp>
      <tp>
        <v>17774500</v>
        <stp/>
        <stp>EM_S_PROFITNOTICE_FORECASTT</stp>
        <stp>2</stp>
        <stp>300352.SZ</stp>
        <stp>6/30/2016</stp>
        <tr r="F1613" s="5"/>
      </tp>
      <tp t="s">
        <v/>
        <stp/>
        <stp>EM_S_PROFITNOTICE_FORECASTT</stp>
        <stp>2</stp>
        <stp>000062.SZ</stp>
        <stp>6/30/2016</stp>
        <tr r="F53" s="5"/>
      </tp>
      <tp>
        <v>5300700</v>
        <stp/>
        <stp>EM_S_PROFITNOTICE_FORECASTT</stp>
        <stp>2</stp>
        <stp>300052.SZ</stp>
        <stp>6/30/2016</stp>
        <tr r="F1315" s="5"/>
      </tp>
      <tp>
        <v>17000000</v>
        <stp/>
        <stp>EM_S_PROFITNOTICE_FORECASTT</stp>
        <stp>2</stp>
        <stp>300152.SZ</stp>
        <stp>6/30/2016</stp>
        <tr r="F1414" s="5"/>
      </tp>
      <tp>
        <v>45200000</v>
        <stp/>
        <stp>EM_S_PROFITNOTICE_FORECASTT</stp>
        <stp>2</stp>
        <stp>000662.SZ</stp>
        <stp>6/30/2016</stp>
        <tr r="F226" s="5"/>
      </tp>
      <tp t="s">
        <v/>
        <stp/>
        <stp>EM_S_PROFITNOTICE_FORECASTT</stp>
        <stp>2</stp>
        <stp>000762.SZ</stp>
        <stp>6/30/2016</stp>
        <tr r="F302" s="5"/>
      </tp>
      <tp>
        <v>28575100</v>
        <stp/>
        <stp>EM_S_PROFITNOTICE_FORECASTT</stp>
        <stp>2</stp>
        <stp>300452.SZ</stp>
        <stp>6/30/2016</stp>
        <tr r="F1712" s="5"/>
      </tp>
      <tp>
        <v>-70000000</v>
        <stp/>
        <stp>EM_S_PROFITNOTICE_FORECASTT</stp>
        <stp>2</stp>
        <stp>000862.SZ</stp>
        <stp>6/30/2016</stp>
        <tr r="F366" s="5"/>
      </tp>
      <tp>
        <v>-110000000</v>
        <stp/>
        <stp>EM_S_PROFITNOTICE_FORECASTT</stp>
        <stp>2</stp>
        <stp>000962.SZ</stp>
        <stp>6/30/2016</stp>
        <tr r="F437" s="5"/>
      </tp>
      <tp>
        <v>190260000</v>
        <stp/>
        <stp>EM_S_PROFITNOTICE_FORECASTT</stp>
        <stp>2</stp>
        <stp>002262.SZ</stp>
        <stp>6/30/2016</stp>
        <tr r="F731" s="5"/>
      </tp>
      <tp>
        <v>9000000</v>
        <stp/>
        <stp>EM_S_PROFITNOTICE_FORECASTT</stp>
        <stp>2</stp>
        <stp>002362.SZ</stp>
        <stp>6/30/2016</stp>
        <tr r="F831" s="5"/>
      </tp>
      <tp>
        <v>123746500</v>
        <stp/>
        <stp>EM_S_PROFITNOTICE_FORECASTT</stp>
        <stp>2</stp>
        <stp>002062.SZ</stp>
        <stp>6/30/2016</stp>
        <tr r="F532" s="5"/>
      </tp>
      <tp>
        <v>0</v>
        <stp/>
        <stp>EM_S_PROFITNOTICE_FORECASTT</stp>
        <stp>2</stp>
        <stp>002162.SZ</stp>
        <stp>6/30/2016</stp>
        <tr r="F632" s="5"/>
      </tp>
      <tp>
        <v>211000000</v>
        <stp/>
        <stp>EM_S_PROFITNOTICE_FORECASTT</stp>
        <stp>2</stp>
        <stp>002662.SZ</stp>
        <stp>6/30/2016</stp>
        <tr r="F1130" s="5"/>
      </tp>
      <tp>
        <v>35951900</v>
        <stp/>
        <stp>EM_S_PROFITNOTICE_FORECASTT</stp>
        <stp>2</stp>
        <stp>002762.SZ</stp>
        <stp>6/30/2016</stp>
        <tr r="F1225" s="5"/>
      </tp>
      <tp>
        <v>125636400</v>
        <stp/>
        <stp>EM_S_PROFITNOTICE_FORECASTT</stp>
        <stp>2</stp>
        <stp>002462.SZ</stp>
        <stp>6/30/2016</stp>
        <tr r="F931" s="5"/>
      </tp>
      <tp>
        <v>68950000</v>
        <stp/>
        <stp>EM_S_PROFITNOTICE_FORECASTT</stp>
        <stp>2</stp>
        <stp>002562.SZ</stp>
        <stp>6/30/2016</stp>
        <tr r="F1030" s="5"/>
      </tp>
      <tp>
        <v>74748500</v>
        <stp/>
        <stp>EM_S_PROFITNOTICE_FORECASTT</stp>
        <stp>2</stp>
        <stp>300255.SZ</stp>
        <stp>6/30/2016</stp>
        <tr r="F1516" s="5"/>
      </tp>
      <tp>
        <v>135084900</v>
        <stp/>
        <stp>EM_S_PROFITNOTICE_FORECASTT</stp>
        <stp>2</stp>
        <stp>300355.SZ</stp>
        <stp>6/30/2016</stp>
        <tr r="F1616" s="5"/>
      </tp>
      <tp>
        <v>106526200</v>
        <stp/>
        <stp>EM_S_PROFITNOTICE_FORECASTT</stp>
        <stp>2</stp>
        <stp>000065.SZ</stp>
        <stp>6/30/2016</stp>
        <tr r="F55" s="5"/>
      </tp>
      <tp>
        <v>142000000</v>
        <stp/>
        <stp>EM_S_PROFITNOTICE_FORECASTT</stp>
        <stp>2</stp>
        <stp>300055.SZ</stp>
        <stp>6/30/2016</stp>
        <tr r="F1318" s="5"/>
      </tp>
      <tp>
        <v>6600000</v>
        <stp/>
        <stp>EM_S_PROFITNOTICE_FORECASTT</stp>
        <stp>2</stp>
        <stp>300155.SZ</stp>
        <stp>6/30/2016</stp>
        <tr r="F1417" s="5"/>
      </tp>
      <tp t="s">
        <v/>
        <stp/>
        <stp>EM_S_PROFITNOTICE_FORECASTT</stp>
        <stp>2</stp>
        <stp>000665.SZ</stp>
        <stp>6/30/2016</stp>
        <tr r="F228" s="5"/>
      </tp>
      <tp>
        <v>18845000</v>
        <stp/>
        <stp>EM_S_PROFITNOTICE_FORECASTT</stp>
        <stp>2</stp>
        <stp>300455.SZ</stp>
        <stp>6/30/2016</stp>
        <tr r="F1714" s="5"/>
      </tp>
      <tp>
        <v>38000000</v>
        <stp/>
        <stp>EM_S_PROFITNOTICE_FORECASTT</stp>
        <stp>2</stp>
        <stp>000565.SZ</stp>
        <stp>6/30/2016</stp>
        <tr r="F160" s="5"/>
      </tp>
      <tp>
        <v>130000000</v>
        <stp/>
        <stp>EM_S_PROFITNOTICE_FORECASTT</stp>
        <stp>2</stp>
        <stp>000965.SZ</stp>
        <stp>6/30/2016</stp>
        <tr r="F439" s="5"/>
      </tp>
      <tp>
        <v>4000000</v>
        <stp/>
        <stp>EM_S_PROFITNOTICE_FORECASTT</stp>
        <stp>2</stp>
        <stp>002265.SZ</stp>
        <stp>6/30/2016</stp>
        <tr r="F734" s="5"/>
      </tp>
      <tp>
        <v>36901800</v>
        <stp/>
        <stp>EM_S_PROFITNOTICE_FORECASTT</stp>
        <stp>2</stp>
        <stp>002365.SZ</stp>
        <stp>6/30/2016</stp>
        <tr r="F834" s="5"/>
      </tp>
      <tp>
        <v>531942500</v>
        <stp/>
        <stp>EM_S_PROFITNOTICE_FORECASTT</stp>
        <stp>2</stp>
        <stp>002065.SZ</stp>
        <stp>6/30/2016</stp>
        <tr r="F535" s="5"/>
      </tp>
      <tp>
        <v>74500000</v>
        <stp/>
        <stp>EM_S_PROFITNOTICE_FORECASTT</stp>
        <stp>2</stp>
        <stp>002165.SZ</stp>
        <stp>6/30/2016</stp>
        <tr r="F635" s="5"/>
      </tp>
      <tp>
        <v>95425300</v>
        <stp/>
        <stp>EM_S_PROFITNOTICE_FORECASTT</stp>
        <stp>2</stp>
        <stp>002665.SZ</stp>
        <stp>6/30/2016</stp>
        <tr r="F1133" s="5"/>
      </tp>
      <tp>
        <v>63342900</v>
        <stp/>
        <stp>EM_S_PROFITNOTICE_FORECASTT</stp>
        <stp>2</stp>
        <stp>002765.SZ</stp>
        <stp>6/30/2016</stp>
        <tr r="F1227" s="5"/>
      </tp>
      <tp>
        <v>219598600</v>
        <stp/>
        <stp>EM_S_PROFITNOTICE_FORECASTT</stp>
        <stp>2</stp>
        <stp>002465.SZ</stp>
        <stp>6/30/2016</stp>
        <tr r="F934" s="5"/>
      </tp>
      <tp>
        <v>56819000</v>
        <stp/>
        <stp>EM_S_PROFITNOTICE_FORECASTT</stp>
        <stp>2</stp>
        <stp>002565.SZ</stp>
        <stp>6/30/2016</stp>
        <tr r="F1033" s="5"/>
      </tp>
      <tp>
        <v>20920400</v>
        <stp/>
        <stp>EM_S_PROFITNOTICE_FORECASTT</stp>
        <stp>2</stp>
        <stp>300254.SZ</stp>
        <stp>6/30/2016</stp>
        <tr r="F1515" s="5"/>
      </tp>
      <tp>
        <v>1829200</v>
        <stp/>
        <stp>EM_S_PROFITNOTICE_FORECASTT</stp>
        <stp>2</stp>
        <stp>300354.SZ</stp>
        <stp>6/30/2016</stp>
        <tr r="F1615" s="5"/>
      </tp>
      <tp>
        <v>105610000</v>
        <stp/>
        <stp>EM_S_PROFITNOTICE_FORECASTT</stp>
        <stp>2</stp>
        <stp>300054.SZ</stp>
        <stp>6/30/2016</stp>
        <tr r="F1317" s="5"/>
      </tp>
      <tp>
        <v>51941300</v>
        <stp/>
        <stp>EM_S_PROFITNOTICE_FORECASTT</stp>
        <stp>2</stp>
        <stp>300154.SZ</stp>
        <stp>6/30/2016</stp>
        <tr r="F1416" s="5"/>
      </tp>
      <tp t="s">
        <v/>
        <stp/>
        <stp>EM_S_PROFITNOTICE_FORECASTT</stp>
        <stp>2</stp>
        <stp>000564.SZ</stp>
        <stp>6/30/2016</stp>
        <tr r="F159" s="5"/>
      </tp>
      <tp>
        <v>62000000</v>
        <stp/>
        <stp>EM_S_PROFITNOTICE_FORECASTT</stp>
        <stp>2</stp>
        <stp>002264.SZ</stp>
        <stp>6/30/2016</stp>
        <tr r="F733" s="5"/>
      </tp>
      <tp>
        <v>116588200</v>
        <stp/>
        <stp>EM_S_PROFITNOTICE_FORECASTT</stp>
        <stp>2</stp>
        <stp>002364.SZ</stp>
        <stp>6/30/2016</stp>
        <tr r="F833" s="5"/>
      </tp>
      <tp>
        <v>-389010000</v>
        <stp/>
        <stp>EM_S_PROFITNOTICE_FORECASTT</stp>
        <stp>2</stp>
        <stp>002064.SZ</stp>
        <stp>6/30/2016</stp>
        <tr r="F534" s="5"/>
      </tp>
      <tp>
        <v>5000000</v>
        <stp/>
        <stp>EM_S_PROFITNOTICE_FORECASTT</stp>
        <stp>2</stp>
        <stp>002164.SZ</stp>
        <stp>6/30/2016</stp>
        <tr r="F634" s="5"/>
      </tp>
      <tp>
        <v>120656500</v>
        <stp/>
        <stp>EM_S_PROFITNOTICE_FORECASTT</stp>
        <stp>2</stp>
        <stp>002664.SZ</stp>
        <stp>6/30/2016</stp>
        <tr r="F1132" s="5"/>
      </tp>
      <tp>
        <v>50000000</v>
        <stp/>
        <stp>EM_S_PROFITNOTICE_FORECASTT</stp>
        <stp>2</stp>
        <stp>002464.SZ</stp>
        <stp>6/30/2016</stp>
        <tr r="F933" s="5"/>
      </tp>
      <tp>
        <v>-10000000</v>
        <stp/>
        <stp>EM_S_PROFITNOTICE_FORECASTT</stp>
        <stp>2</stp>
        <stp>002564.SZ</stp>
        <stp>6/30/2016</stp>
        <tr r="F1032" s="5"/>
      </tp>
      <tp>
        <v>70014694.890000001</v>
        <stp/>
        <stp>EM_S_PROFITNOTICE_FORECASTT</stp>
        <stp>2</stp>
        <stp>300257.SZ</stp>
        <stp>6/30/2016</stp>
        <tr r="F1518" s="5"/>
      </tp>
      <tp>
        <v>61600600</v>
        <stp/>
        <stp>EM_S_PROFITNOTICE_FORECASTT</stp>
        <stp>2</stp>
        <stp>300357.SZ</stp>
        <stp>6/30/2016</stp>
        <tr r="F1618" s="5"/>
      </tp>
      <tp>
        <v>42124500</v>
        <stp/>
        <stp>EM_S_PROFITNOTICE_FORECASTT</stp>
        <stp>2</stp>
        <stp>300057.SZ</stp>
        <stp>6/30/2016</stp>
        <tr r="F1320" s="5"/>
      </tp>
      <tp>
        <v>23337700</v>
        <stp/>
        <stp>EM_S_PROFITNOTICE_FORECASTT</stp>
        <stp>2</stp>
        <stp>300157.SZ</stp>
        <stp>6/30/2016</stp>
        <tr r="F1419" s="5"/>
      </tp>
      <tp>
        <v>280000000</v>
        <stp/>
        <stp>EM_S_PROFITNOTICE_FORECASTT</stp>
        <stp>2</stp>
        <stp>000667.SZ</stp>
        <stp>6/30/2016</stp>
        <tr r="F230" s="5"/>
      </tp>
      <tp>
        <v>-110000000</v>
        <stp/>
        <stp>EM_S_PROFITNOTICE_FORECASTT</stp>
        <stp>2</stp>
        <stp>000767.SZ</stp>
        <stp>6/30/2016</stp>
        <tr r="F304" s="5"/>
      </tp>
      <tp>
        <v>62000000</v>
        <stp/>
        <stp>EM_S_PROFITNOTICE_FORECASTT</stp>
        <stp>2</stp>
        <stp>300457.SZ</stp>
        <stp>6/30/2016</stp>
        <tr r="F1716" s="5"/>
      </tp>
      <tp>
        <v>1300000</v>
        <stp/>
        <stp>EM_S_PROFITNOTICE_FORECASTT</stp>
        <stp>2</stp>
        <stp>000567.SZ</stp>
        <stp>6/30/2016</stp>
        <tr r="F162" s="5"/>
      </tp>
      <tp>
        <v>110000000</v>
        <stp/>
        <stp>EM_S_PROFITNOTICE_FORECASTT</stp>
        <stp>2</stp>
        <stp>000967.SZ</stp>
        <stp>6/30/2016</stp>
        <tr r="F441" s="5"/>
      </tp>
      <tp>
        <v>476525700</v>
        <stp/>
        <stp>EM_S_PROFITNOTICE_FORECASTT</stp>
        <stp>2</stp>
        <stp>002267.SZ</stp>
        <stp>6/30/2016</stp>
        <tr r="F736" s="5"/>
      </tp>
      <tp>
        <v>280371600</v>
        <stp/>
        <stp>EM_S_PROFITNOTICE_FORECASTT</stp>
        <stp>2</stp>
        <stp>002367.SZ</stp>
        <stp>6/30/2016</stp>
        <tr r="F836" s="5"/>
      </tp>
      <tp>
        <v>180000000</v>
        <stp/>
        <stp>EM_S_PROFITNOTICE_FORECASTT</stp>
        <stp>2</stp>
        <stp>002067.SZ</stp>
        <stp>6/30/2016</stp>
        <tr r="F537" s="5"/>
      </tp>
      <tp>
        <v>-5000000</v>
        <stp/>
        <stp>EM_S_PROFITNOTICE_FORECASTT</stp>
        <stp>2</stp>
        <stp>002167.SZ</stp>
        <stp>6/30/2016</stp>
        <tr r="F637" s="5"/>
      </tp>
      <tp>
        <v>-7359800</v>
        <stp/>
        <stp>EM_S_PROFITNOTICE_FORECASTT</stp>
        <stp>2</stp>
        <stp>002667.SZ</stp>
        <stp>6/30/2016</stp>
        <tr r="F1135" s="5"/>
      </tp>
      <tp>
        <v>24254300</v>
        <stp/>
        <stp>EM_S_PROFITNOTICE_FORECASTT</stp>
        <stp>2</stp>
        <stp>002767.SZ</stp>
        <stp>6/30/2016</stp>
        <tr r="F1229" s="5"/>
      </tp>
      <tp>
        <v>89604500</v>
        <stp/>
        <stp>EM_S_PROFITNOTICE_FORECASTT</stp>
        <stp>2</stp>
        <stp>002467.SZ</stp>
        <stp>6/30/2016</stp>
        <tr r="F936" s="5"/>
      </tp>
      <tp>
        <v>67811100</v>
        <stp/>
        <stp>EM_S_PROFITNOTICE_FORECASTT</stp>
        <stp>2</stp>
        <stp>002567.SZ</stp>
        <stp>6/30/2016</stp>
        <tr r="F1035" s="5"/>
      </tp>
      <tp>
        <v>30000000</v>
        <stp/>
        <stp>EM_S_PROFITNOTICE_FORECASTT</stp>
        <stp>2</stp>
        <stp>300256.SZ</stp>
        <stp>6/30/2016</stp>
        <tr r="F1517" s="5"/>
      </tp>
      <tp>
        <v>6935400</v>
        <stp/>
        <stp>EM_S_PROFITNOTICE_FORECASTT</stp>
        <stp>2</stp>
        <stp>300356.SZ</stp>
        <stp>6/30/2016</stp>
        <tr r="F1617" s="5"/>
      </tp>
      <tp>
        <v>-1000000</v>
        <stp/>
        <stp>EM_S_PROFITNOTICE_FORECASTT</stp>
        <stp>2</stp>
        <stp>000066.SZ</stp>
        <stp>6/30/2016</stp>
        <tr r="F56" s="5"/>
      </tp>
      <tp>
        <v>76730000</v>
        <stp/>
        <stp>EM_S_PROFITNOTICE_FORECASTT</stp>
        <stp>2</stp>
        <stp>300056.SZ</stp>
        <stp>6/30/2016</stp>
        <tr r="F1319" s="5"/>
      </tp>
      <tp t="s">
        <v/>
        <stp/>
        <stp>EM_S_PROFITNOTICE_FORECASTT</stp>
        <stp>2</stp>
        <stp>000166.SZ</stp>
        <stp>6/30/2016</stp>
        <tr r="F75" s="5"/>
      </tp>
      <tp>
        <v>258000000</v>
        <stp/>
        <stp>EM_S_PROFITNOTICE_FORECASTT</stp>
        <stp>2</stp>
        <stp>300156.SZ</stp>
        <stp>6/30/2016</stp>
        <tr r="F1418" s="5"/>
      </tp>
      <tp t="s">
        <v/>
        <stp/>
        <stp>EM_S_PROFITNOTICE_FORECASTT</stp>
        <stp>2</stp>
        <stp>000666.SZ</stp>
        <stp>6/30/2016</stp>
        <tr r="F229" s="5"/>
      </tp>
      <tp>
        <v>93000000</v>
        <stp/>
        <stp>EM_S_PROFITNOTICE_FORECASTT</stp>
        <stp>2</stp>
        <stp>000766.SZ</stp>
        <stp>6/30/2016</stp>
        <tr r="F303" s="5"/>
      </tp>
      <tp>
        <v>15528400</v>
        <stp/>
        <stp>EM_S_PROFITNOTICE_FORECASTT</stp>
        <stp>2</stp>
        <stp>300456.SZ</stp>
        <stp>6/30/2016</stp>
        <tr r="F1715" s="5"/>
      </tp>
      <tp t="s">
        <v/>
        <stp/>
        <stp>EM_S_PROFITNOTICE_FORECASTT</stp>
        <stp>2</stp>
        <stp>000566.SZ</stp>
        <stp>6/30/2016</stp>
        <tr r="F161" s="5"/>
      </tp>
      <tp t="s">
        <v/>
        <stp/>
        <stp>EM_S_PROFITNOTICE_FORECASTT</stp>
        <stp>2</stp>
        <stp>000966.SZ</stp>
        <stp>6/30/2016</stp>
        <tr r="F440" s="5"/>
      </tp>
      <tp>
        <v>37275200</v>
        <stp/>
        <stp>EM_S_PROFITNOTICE_FORECASTT</stp>
        <stp>2</stp>
        <stp>002266.SZ</stp>
        <stp>6/30/2016</stp>
        <tr r="F735" s="5"/>
      </tp>
      <tp>
        <v>320000000</v>
        <stp/>
        <stp>EM_S_PROFITNOTICE_FORECASTT</stp>
        <stp>2</stp>
        <stp>002366.SZ</stp>
        <stp>6/30/2016</stp>
        <tr r="F835" s="5"/>
      </tp>
      <tp>
        <v>5100000</v>
        <stp/>
        <stp>EM_S_PROFITNOTICE_FORECASTT</stp>
        <stp>2</stp>
        <stp>002066.SZ</stp>
        <stp>6/30/2016</stp>
        <tr r="F536" s="5"/>
      </tp>
      <tp>
        <v>27000000</v>
        <stp/>
        <stp>EM_S_PROFITNOTICE_FORECASTT</stp>
        <stp>2</stp>
        <stp>002166.SZ</stp>
        <stp>6/30/2016</stp>
        <tr r="F636" s="5"/>
      </tp>
      <tp>
        <v>87235800</v>
        <stp/>
        <stp>EM_S_PROFITNOTICE_FORECASTT</stp>
        <stp>2</stp>
        <stp>002666.SZ</stp>
        <stp>6/30/2016</stp>
        <tr r="F1134" s="5"/>
      </tp>
      <tp>
        <v>42687700</v>
        <stp/>
        <stp>EM_S_PROFITNOTICE_FORECASTT</stp>
        <stp>2</stp>
        <stp>002766.SZ</stp>
        <stp>6/30/2016</stp>
        <tr r="F1228" s="5"/>
      </tp>
      <tp>
        <v>750000000</v>
        <stp/>
        <stp>EM_S_PROFITNOTICE_FORECASTT</stp>
        <stp>2</stp>
        <stp>002466.SZ</stp>
        <stp>6/30/2016</stp>
        <tr r="F935" s="5"/>
      </tp>
      <tp>
        <v>38629900</v>
        <stp/>
        <stp>EM_S_PROFITNOTICE_FORECASTT</stp>
        <stp>2</stp>
        <stp>002566.SZ</stp>
        <stp>6/30/2016</stp>
        <tr r="F1034" s="5"/>
      </tp>
      <tp>
        <v>129050705.09999999</v>
        <stp/>
        <stp>EM_S_QSTM07_IS</stp>
        <stp>4</stp>
        <stp>002668.SZ</stp>
        <stp>61</stp>
        <stp>6/30/2016</stp>
        <stp>1</stp>
        <tr r="D1136" s="5"/>
      </tp>
      <tp>
        <v>39578618.939999998</v>
        <stp/>
        <stp>EM_S_QSTM07_IS</stp>
        <stp>4</stp>
        <stp>002678.SZ</stp>
        <stp>61</stp>
        <stp>6/30/2016</stp>
        <stp>1</stp>
        <tr r="D1146" s="5"/>
      </tp>
      <tp>
        <v>12506514.98</v>
        <stp/>
        <stp>EM_S_QSTM07_IS</stp>
        <stp>4</stp>
        <stp>002648.SZ</stp>
        <stp>61</stp>
        <stp>6/30/2016</stp>
        <stp>1</stp>
        <tr r="D1116" s="5"/>
      </tp>
      <tp>
        <v>33976614.859999999</v>
        <stp/>
        <stp>EM_S_QSTM07_IS</stp>
        <stp>4</stp>
        <stp>002658.SZ</stp>
        <stp>61</stp>
        <stp>6/30/2016</stp>
        <stp>1</stp>
        <tr r="D1126" s="5"/>
      </tp>
      <tp>
        <v>5292323.05</v>
        <stp/>
        <stp>EM_S_QSTM07_IS</stp>
        <stp>4</stp>
        <stp>002628.SZ</stp>
        <stp>61</stp>
        <stp>6/30/2016</stp>
        <stp>1</stp>
        <tr r="D1096" s="5"/>
      </tp>
      <tp>
        <v>5338335.1100000003</v>
        <stp/>
        <stp>EM_S_QSTM07_IS</stp>
        <stp>4</stp>
        <stp>002638.SZ</stp>
        <stp>61</stp>
        <stp>6/30/2016</stp>
        <stp>1</stp>
        <tr r="D1106" s="5"/>
      </tp>
      <tp>
        <v>-942038138.19000006</v>
        <stp/>
        <stp>EM_S_QSTM07_IS</stp>
        <stp>4</stp>
        <stp>002608.SZ</stp>
        <stp>61</stp>
        <stp>6/30/2016</stp>
        <stp>1</stp>
        <tr r="D1076" s="5"/>
      </tp>
      <tp>
        <v>3079160.88</v>
        <stp/>
        <stp>EM_S_QSTM07_IS</stp>
        <stp>4</stp>
        <stp>002618.SZ</stp>
        <stp>61</stp>
        <stp>6/30/2016</stp>
        <stp>1</stp>
        <tr r="D1086" s="5"/>
      </tp>
      <tp>
        <v>43685179.630000003</v>
        <stp/>
        <stp>EM_S_QSTM07_IS</stp>
        <stp>4</stp>
        <stp>002688.SZ</stp>
        <stp>61</stp>
        <stp>6/30/2016</stp>
        <stp>1</stp>
        <tr r="D1156" s="5"/>
      </tp>
      <tp>
        <v>20035192.309999999</v>
        <stp/>
        <stp>EM_S_QSTM07_IS</stp>
        <stp>4</stp>
        <stp>002698.SZ</stp>
        <stp>61</stp>
        <stp>6/30/2016</stp>
        <stp>1</stp>
        <tr r="D1166" s="5"/>
      </tp>
      <tp>
        <v>27134876.329999998</v>
        <stp/>
        <stp>EM_S_QSTM07_IS</stp>
        <stp>4</stp>
        <stp>002768.SZ</stp>
        <stp>61</stp>
        <stp>6/30/2016</stp>
        <stp>1</stp>
        <tr r="D1230" s="5"/>
      </tp>
      <tp>
        <v>6703836.4299999997</v>
        <stp/>
        <stp>EM_S_QSTM07_IS</stp>
        <stp>4</stp>
        <stp>002778.SZ</stp>
        <stp>61</stp>
        <stp>6/30/2016</stp>
        <stp>1</stp>
        <tr r="D1239" s="5"/>
      </tp>
      <tp>
        <v>21466611.140000001</v>
        <stp/>
        <stp>EM_S_QSTM07_IS</stp>
        <stp>4</stp>
        <stp>002748.SZ</stp>
        <stp>61</stp>
        <stp>6/30/2016</stp>
        <stp>1</stp>
        <tr r="D1212" s="5"/>
      </tp>
      <tp>
        <v>11143308.98</v>
        <stp/>
        <stp>EM_S_QSTM07_IS</stp>
        <stp>4</stp>
        <stp>002758.SZ</stp>
        <stp>61</stp>
        <stp>6/30/2016</stp>
        <stp>1</stp>
        <tr r="D1221" s="5"/>
      </tp>
      <tp>
        <v>23799331.210000001</v>
        <stp/>
        <stp>EM_S_QSTM07_IS</stp>
        <stp>4</stp>
        <stp>002728.SZ</stp>
        <stp>61</stp>
        <stp>6/30/2016</stp>
        <stp>1</stp>
        <tr r="D1193" s="5"/>
      </tp>
      <tp>
        <v>17968043.359999999</v>
        <stp/>
        <stp>EM_S_QSTM07_IS</stp>
        <stp>4</stp>
        <stp>002738.SZ</stp>
        <stp>61</stp>
        <stp>6/30/2016</stp>
        <stp>1</stp>
        <tr r="D1203" s="5"/>
      </tp>
      <tp>
        <v>17574740.899999999</v>
        <stp/>
        <stp>EM_S_QSTM07_IS</stp>
        <stp>4</stp>
        <stp>002708.SZ</stp>
        <stp>61</stp>
        <stp>6/30/2016</stp>
        <stp>1</stp>
        <tr r="D1175" s="5"/>
      </tp>
      <tp>
        <v>46614910.18</v>
        <stp/>
        <stp>EM_S_QSTM07_IS</stp>
        <stp>4</stp>
        <stp>002718.SZ</stp>
        <stp>61</stp>
        <stp>6/30/2016</stp>
        <stp>1</stp>
        <tr r="D1184" s="5"/>
      </tp>
      <tp>
        <v>32760290.82</v>
        <stp/>
        <stp>EM_S_QSTM07_IS</stp>
        <stp>4</stp>
        <stp>002788.SZ</stp>
        <stp>61</stp>
        <stp>6/30/2016</stp>
        <stp>1</stp>
        <tr r="D1248" s="5"/>
      </tp>
      <tp>
        <v>19532842.399999999</v>
        <stp/>
        <stp>EM_S_QSTM07_IS</stp>
        <stp>4</stp>
        <stp>002798.SZ</stp>
        <stp>61</stp>
        <stp>6/30/2016</stp>
        <stp>1</stp>
        <tr r="D1257" s="5"/>
      </tp>
      <tp>
        <v>8939513.4100000001</v>
        <stp/>
        <stp>EM_S_QSTM07_IS</stp>
        <stp>4</stp>
        <stp>002468.SZ</stp>
        <stp>61</stp>
        <stp>6/30/2016</stp>
        <stp>1</stp>
        <tr r="D937" s="5"/>
      </tp>
      <tp>
        <v>27885480.129999999</v>
        <stp/>
        <stp>EM_S_QSTM07_IS</stp>
        <stp>4</stp>
        <stp>002478.SZ</stp>
        <stp>61</stp>
        <stp>6/30/2016</stp>
        <stp>1</stp>
        <tr r="D947" s="5"/>
      </tp>
      <tp>
        <v>49852713.710000001</v>
        <stp/>
        <stp>EM_S_QSTM07_IS</stp>
        <stp>4</stp>
        <stp>002448.SZ</stp>
        <stp>61</stp>
        <stp>6/30/2016</stp>
        <stp>1</stp>
        <tr r="D917" s="5"/>
      </tp>
      <tp>
        <v>185147091.96000001</v>
        <stp/>
        <stp>EM_S_QSTM07_IS</stp>
        <stp>4</stp>
        <stp>002458.SZ</stp>
        <stp>61</stp>
        <stp>6/30/2016</stp>
        <stp>1</stp>
        <tr r="D927" s="5"/>
      </tp>
      <tp>
        <v>-26137406.98</v>
        <stp/>
        <stp>EM_S_QSTM07_IS</stp>
        <stp>4</stp>
        <stp>002428.SZ</stp>
        <stp>61</stp>
        <stp>6/30/2016</stp>
        <stp>1</stp>
        <tr r="D897" s="5"/>
      </tp>
      <tp>
        <v>9760873.5800000001</v>
        <stp/>
        <stp>EM_S_QSTM07_IS</stp>
        <stp>4</stp>
        <stp>002438.SZ</stp>
        <stp>61</stp>
        <stp>6/30/2016</stp>
        <stp>1</stp>
        <tr r="D907" s="5"/>
      </tp>
      <tp>
        <v>93795649.120000005</v>
        <stp/>
        <stp>EM_S_QSTM07_IS</stp>
        <stp>4</stp>
        <stp>002408.SZ</stp>
        <stp>61</stp>
        <stp>6/30/2016</stp>
        <stp>1</stp>
        <tr r="D877" s="5"/>
      </tp>
      <tp>
        <v>90279832.560000002</v>
        <stp/>
        <stp>EM_S_QSTM07_IS</stp>
        <stp>4</stp>
        <stp>002418.SZ</stp>
        <stp>61</stp>
        <stp>6/30/2016</stp>
        <stp>1</stp>
        <tr r="D887" s="5"/>
      </tp>
      <tp>
        <v>-25807383.120000001</v>
        <stp/>
        <stp>EM_S_QSTM07_IS</stp>
        <stp>4</stp>
        <stp>002488.SZ</stp>
        <stp>61</stp>
        <stp>6/30/2016</stp>
        <stp>1</stp>
        <tr r="D957" s="5"/>
      </tp>
      <tp>
        <v>133426168.56999999</v>
        <stp/>
        <stp>EM_S_QSTM07_IS</stp>
        <stp>4</stp>
        <stp>002498.SZ</stp>
        <stp>61</stp>
        <stp>6/30/2016</stp>
        <stp>1</stp>
        <tr r="D967" s="5"/>
      </tp>
      <tp>
        <v>-81288127.310000002</v>
        <stp/>
        <stp>EM_S_QSTM07_IS</stp>
        <stp>4</stp>
        <stp>002568.SZ</stp>
        <stp>61</stp>
        <stp>6/30/2016</stp>
        <stp>1</stp>
        <tr r="D1036" s="5"/>
      </tp>
      <tp>
        <v>2081802.75</v>
        <stp/>
        <stp>EM_S_QSTM07_IS</stp>
        <stp>4</stp>
        <stp>002578.SZ</stp>
        <stp>61</stp>
        <stp>6/30/2016</stp>
        <stp>1</stp>
        <tr r="D1046" s="5"/>
      </tp>
      <tp>
        <v>50777370.789999999</v>
        <stp/>
        <stp>EM_S_QSTM07_IS</stp>
        <stp>4</stp>
        <stp>002548.SZ</stp>
        <stp>61</stp>
        <stp>6/30/2016</stp>
        <stp>1</stp>
        <tr r="D1016" s="5"/>
      </tp>
      <tp>
        <v>516899476.92000002</v>
        <stp/>
        <stp>EM_S_QSTM07_IS</stp>
        <stp>4</stp>
        <stp>002558.SZ</stp>
        <stp>61</stp>
        <stp>6/30/2016</stp>
        <stp>1</stp>
        <tr r="D1026" s="5"/>
      </tp>
      <tp>
        <v>2173317.89</v>
        <stp/>
        <stp>EM_S_QSTM07_IS</stp>
        <stp>4</stp>
        <stp>002528.SZ</stp>
        <stp>61</stp>
        <stp>6/30/2016</stp>
        <stp>1</stp>
        <tr r="D996" s="5"/>
      </tp>
      <tp>
        <v>77911810.280000001</v>
        <stp/>
        <stp>EM_S_QSTM07_IS</stp>
        <stp>4</stp>
        <stp>002538.SZ</stp>
        <stp>61</stp>
        <stp>6/30/2016</stp>
        <stp>1</stp>
        <tr r="D1006" s="5"/>
      </tp>
      <tp>
        <v>259776726.36000001</v>
        <stp/>
        <stp>EM_S_QSTM07_IS</stp>
        <stp>4</stp>
        <stp>002508.SZ</stp>
        <stp>61</stp>
        <stp>6/30/2016</stp>
        <stp>1</stp>
        <tr r="D977" s="5"/>
      </tp>
      <tp>
        <v>64888165.5</v>
        <stp/>
        <stp>EM_S_QSTM07_IS</stp>
        <stp>4</stp>
        <stp>002518.SZ</stp>
        <stp>61</stp>
        <stp>6/30/2016</stp>
        <stp>1</stp>
        <tr r="D987" s="5"/>
      </tp>
      <tp>
        <v>226257571.72</v>
        <stp/>
        <stp>EM_S_QSTM07_IS</stp>
        <stp>4</stp>
        <stp>002588.SZ</stp>
        <stp>61</stp>
        <stp>6/30/2016</stp>
        <stp>1</stp>
        <tr r="D1056" s="5"/>
      </tp>
      <tp>
        <v>15186133.73</v>
        <stp/>
        <stp>EM_S_QSTM07_IS</stp>
        <stp>4</stp>
        <stp>002598.SZ</stp>
        <stp>61</stp>
        <stp>6/30/2016</stp>
        <stp>1</stp>
        <tr r="D1066" s="5"/>
      </tp>
      <tp>
        <v>4811291.13</v>
        <stp/>
        <stp>EM_S_QSTM07_IS</stp>
        <stp>4</stp>
        <stp>002268.SZ</stp>
        <stp>61</stp>
        <stp>6/30/2016</stp>
        <stp>1</stp>
        <tr r="D737" s="5"/>
      </tp>
      <tp>
        <v>-12886631.02</v>
        <stp/>
        <stp>EM_S_QSTM07_IS</stp>
        <stp>4</stp>
        <stp>002278.SZ</stp>
        <stp>61</stp>
        <stp>6/30/2016</stp>
        <stp>1</stp>
        <tr r="D747" s="5"/>
      </tp>
      <tp>
        <v>-31151316.280000001</v>
        <stp/>
        <stp>EM_S_QSTM07_IS</stp>
        <stp>4</stp>
        <stp>002248.SZ</stp>
        <stp>61</stp>
        <stp>6/30/2016</stp>
        <stp>1</stp>
        <tr r="D718" s="5"/>
      </tp>
      <tp>
        <v>58405295.130000003</v>
        <stp/>
        <stp>EM_S_QSTM07_IS</stp>
        <stp>4</stp>
        <stp>002258.SZ</stp>
        <stp>61</stp>
        <stp>6/30/2016</stp>
        <stp>1</stp>
        <tr r="D727" s="5"/>
      </tp>
      <tp>
        <v>28671594.109999999</v>
        <stp/>
        <stp>EM_S_QSTM07_IS</stp>
        <stp>4</stp>
        <stp>002228.SZ</stp>
        <stp>61</stp>
        <stp>6/30/2016</stp>
        <stp>1</stp>
        <tr r="D698" s="5"/>
      </tp>
      <tp>
        <v>83347231.849999994</v>
        <stp/>
        <stp>EM_S_QSTM07_IS</stp>
        <stp>4</stp>
        <stp>002238.SZ</stp>
        <stp>61</stp>
        <stp>6/30/2016</stp>
        <stp>1</stp>
        <tr r="D708" s="5"/>
      </tp>
      <tp>
        <v>-887072.63999998604</v>
        <stp/>
        <stp>EM_S_QSTM07_IS</stp>
        <stp>4</stp>
        <stp>002208.SZ</stp>
        <stp>61</stp>
        <stp>6/30/2016</stp>
        <stp>1</stp>
        <tr r="D678" s="5"/>
      </tp>
      <tp>
        <v>30953107.030000001</v>
        <stp/>
        <stp>EM_S_QSTM07_IS</stp>
        <stp>4</stp>
        <stp>002218.SZ</stp>
        <stp>61</stp>
        <stp>6/30/2016</stp>
        <stp>1</stp>
        <tr r="D688" s="5"/>
      </tp>
      <tp>
        <v>-5283165.76</v>
        <stp/>
        <stp>EM_S_QSTM07_IS</stp>
        <stp>4</stp>
        <stp>002288.SZ</stp>
        <stp>61</stp>
        <stp>6/30/2016</stp>
        <stp>1</stp>
        <tr r="D757" s="5"/>
      </tp>
      <tp>
        <v>43128692.979999997</v>
        <stp/>
        <stp>EM_S_QSTM07_IS</stp>
        <stp>4</stp>
        <stp>002298.SZ</stp>
        <stp>61</stp>
        <stp>6/30/2016</stp>
        <stp>1</stp>
        <tr r="D767" s="5"/>
      </tp>
      <tp>
        <v>1434326.93</v>
        <stp/>
        <stp>EM_S_QSTM07_IS</stp>
        <stp>4</stp>
        <stp>002368.SZ</stp>
        <stp>61</stp>
        <stp>6/30/2016</stp>
        <stp>1</stp>
        <tr r="D837" s="5"/>
      </tp>
      <tp>
        <v>508033.96999999898</v>
        <stp/>
        <stp>EM_S_QSTM07_IS</stp>
        <stp>4</stp>
        <stp>002378.SZ</stp>
        <stp>61</stp>
        <stp>6/30/2016</stp>
        <stp>1</stp>
        <tr r="D847" s="5"/>
      </tp>
      <tp>
        <v>12811982.939999999</v>
        <stp/>
        <stp>EM_S_QSTM07_IS</stp>
        <stp>4</stp>
        <stp>002348.SZ</stp>
        <stp>61</stp>
        <stp>6/30/2016</stp>
        <stp>1</stp>
        <tr r="D817" s="5"/>
      </tp>
      <tp>
        <v>88737260.930000007</v>
        <stp/>
        <stp>EM_S_QSTM07_IS</stp>
        <stp>4</stp>
        <stp>002358.SZ</stp>
        <stp>61</stp>
        <stp>6/30/2016</stp>
        <stp>1</stp>
        <tr r="D827" s="5"/>
      </tp>
      <tp>
        <v>35940539.859999999</v>
        <stp/>
        <stp>EM_S_QSTM07_IS</stp>
        <stp>4</stp>
        <stp>002328.SZ</stp>
        <stp>61</stp>
        <stp>6/30/2016</stp>
        <stp>1</stp>
        <tr r="D797" s="5"/>
      </tp>
      <tp>
        <v>12983501.970000001</v>
        <stp/>
        <stp>EM_S_QSTM07_IS</stp>
        <stp>4</stp>
        <stp>002338.SZ</stp>
        <stp>61</stp>
        <stp>6/30/2016</stp>
        <stp>1</stp>
        <tr r="D807" s="5"/>
      </tp>
      <tp>
        <v>49325124.829999998</v>
        <stp/>
        <stp>EM_S_QSTM07_IS</stp>
        <stp>4</stp>
        <stp>002308.SZ</stp>
        <stp>61</stp>
        <stp>6/30/2016</stp>
        <stp>1</stp>
        <tr r="D777" s="5"/>
      </tp>
      <tp>
        <v>38997757.18</v>
        <stp/>
        <stp>EM_S_QSTM07_IS</stp>
        <stp>4</stp>
        <stp>002318.SZ</stp>
        <stp>61</stp>
        <stp>6/30/2016</stp>
        <stp>1</stp>
        <tr r="D787" s="5"/>
      </tp>
      <tp>
        <v>1463274.79</v>
        <stp/>
        <stp>EM_S_QSTM07_IS</stp>
        <stp>4</stp>
        <stp>002388.SZ</stp>
        <stp>61</stp>
        <stp>6/30/2016</stp>
        <stp>1</stp>
        <tr r="D857" s="5"/>
      </tp>
      <tp>
        <v>47703753.109999999</v>
        <stp/>
        <stp>EM_S_QSTM07_IS</stp>
        <stp>4</stp>
        <stp>002398.SZ</stp>
        <stp>61</stp>
        <stp>6/30/2016</stp>
        <stp>1</stp>
        <tr r="D867" s="5"/>
      </tp>
      <tp>
        <v>7634232.7699999996</v>
        <stp/>
        <stp>EM_S_QSTM07_IS</stp>
        <stp>4</stp>
        <stp>002068.SZ</stp>
        <stp>61</stp>
        <stp>6/30/2016</stp>
        <stp>1</stp>
        <tr r="D538" s="5"/>
      </tp>
      <tp>
        <v>210706760.93000001</v>
        <stp/>
        <stp>EM_S_QSTM07_IS</stp>
        <stp>4</stp>
        <stp>002078.SZ</stp>
        <stp>61</stp>
        <stp>6/30/2016</stp>
        <stp>1</stp>
        <tr r="D548" s="5"/>
      </tp>
      <tp>
        <v>203899975.37</v>
        <stp/>
        <stp>EM_S_QSTM07_IS</stp>
        <stp>4</stp>
        <stp>002048.SZ</stp>
        <stp>61</stp>
        <stp>6/30/2016</stp>
        <stp>1</stp>
        <tr r="D518" s="5"/>
      </tp>
      <tp>
        <v>3193119.89</v>
        <stp/>
        <stp>EM_S_QSTM07_IS</stp>
        <stp>4</stp>
        <stp>002058.SZ</stp>
        <stp>61</stp>
        <stp>6/30/2016</stp>
        <stp>1</stp>
        <tr r="D528" s="5"/>
      </tp>
      <tp>
        <v>95607130.430000007</v>
        <stp/>
        <stp>EM_S_QSTM07_IS</stp>
        <stp>4</stp>
        <stp>002028.SZ</stp>
        <stp>61</stp>
        <stp>6/30/2016</stp>
        <stp>1</stp>
        <tr r="D498" s="5"/>
      </tp>
      <tp>
        <v>104457971.26000001</v>
        <stp/>
        <stp>EM_S_QSTM07_IS</stp>
        <stp>4</stp>
        <stp>002038.SZ</stp>
        <stp>61</stp>
        <stp>6/30/2016</stp>
        <stp>1</stp>
        <tr r="D508" s="5"/>
      </tp>
      <tp>
        <v>284468611.27999997</v>
        <stp/>
        <stp>EM_S_QSTM07_IS</stp>
        <stp>4</stp>
        <stp>002008.SZ</stp>
        <stp>61</stp>
        <stp>6/30/2016</stp>
        <stp>1</stp>
        <tr r="D478" s="5"/>
      </tp>
      <tp>
        <v>57556581.710000001</v>
        <stp/>
        <stp>EM_S_QSTM07_IS</stp>
        <stp>4</stp>
        <stp>002018.SZ</stp>
        <stp>61</stp>
        <stp>6/30/2016</stp>
        <stp>1</stp>
        <tr r="D488" s="5"/>
      </tp>
      <tp>
        <v>18357921.84</v>
        <stp/>
        <stp>EM_S_QSTM07_IS</stp>
        <stp>4</stp>
        <stp>002088.SZ</stp>
        <stp>61</stp>
        <stp>6/30/2016</stp>
        <stp>1</stp>
        <tr r="D558" s="5"/>
      </tp>
      <tp>
        <v>56937037.859999999</v>
        <stp/>
        <stp>EM_S_QSTM07_IS</stp>
        <stp>4</stp>
        <stp>002098.SZ</stp>
        <stp>61</stp>
        <stp>6/30/2016</stp>
        <stp>1</stp>
        <tr r="D568" s="5"/>
      </tp>
      <tp>
        <v>-3319190.73</v>
        <stp/>
        <stp>EM_S_QSTM07_IS</stp>
        <stp>4</stp>
        <stp>002168.SZ</stp>
        <stp>61</stp>
        <stp>6/30/2016</stp>
        <stp>1</stp>
        <tr r="D638" s="5"/>
      </tp>
      <tp>
        <v>29423166.149999999</v>
        <stp/>
        <stp>EM_S_QSTM07_IS</stp>
        <stp>4</stp>
        <stp>002178.SZ</stp>
        <stp>61</stp>
        <stp>6/30/2016</stp>
        <stp>1</stp>
        <tr r="D648" s="5"/>
      </tp>
      <tp>
        <v>19134904.620000001</v>
        <stp/>
        <stp>EM_S_QSTM07_IS</stp>
        <stp>4</stp>
        <stp>002148.SZ</stp>
        <stp>61</stp>
        <stp>6/30/2016</stp>
        <stp>1</stp>
        <tr r="D618" s="5"/>
      </tp>
      <tp>
        <v>56737827.409999996</v>
        <stp/>
        <stp>EM_S_QSTM07_IS</stp>
        <stp>4</stp>
        <stp>002158.SZ</stp>
        <stp>61</stp>
        <stp>6/30/2016</stp>
        <stp>1</stp>
        <tr r="D628" s="5"/>
      </tp>
      <tp>
        <v>98737514.870000005</v>
        <stp/>
        <stp>EM_S_QSTM07_IS</stp>
        <stp>4</stp>
        <stp>002128.SZ</stp>
        <stp>61</stp>
        <stp>6/30/2016</stp>
        <stp>1</stp>
        <tr r="D598" s="5"/>
      </tp>
      <tp>
        <v>99454511.459999993</v>
        <stp/>
        <stp>EM_S_QSTM07_IS</stp>
        <stp>4</stp>
        <stp>002138.SZ</stp>
        <stp>61</stp>
        <stp>6/30/2016</stp>
        <stp>1</stp>
        <tr r="D608" s="5"/>
      </tp>
      <tp>
        <v>153109581.31</v>
        <stp/>
        <stp>EM_S_QSTM07_IS</stp>
        <stp>4</stp>
        <stp>002108.SZ</stp>
        <stp>61</stp>
        <stp>6/30/2016</stp>
        <stp>1</stp>
        <tr r="D578" s="5"/>
      </tp>
      <tp>
        <v>9911931.6099999994</v>
        <stp/>
        <stp>EM_S_QSTM07_IS</stp>
        <stp>4</stp>
        <stp>002118.SZ</stp>
        <stp>61</stp>
        <stp>6/30/2016</stp>
        <stp>1</stp>
        <tr r="D588" s="5"/>
      </tp>
      <tp>
        <v>3766041.52</v>
        <stp/>
        <stp>EM_S_QSTM07_IS</stp>
        <stp>4</stp>
        <stp>002188.SZ</stp>
        <stp>61</stp>
        <stp>6/30/2016</stp>
        <stp>1</stp>
        <tr r="D658" s="5"/>
      </tp>
      <tp>
        <v>8232859.3700000001</v>
        <stp/>
        <stp>EM_S_QSTM07_IS</stp>
        <stp>4</stp>
        <stp>002198.SZ</stp>
        <stp>61</stp>
        <stp>6/30/2016</stp>
        <stp>1</stp>
        <tr r="D668" s="5"/>
      </tp>
      <tp>
        <v>45802920</v>
        <stp/>
        <stp>EM_S_QSTM07_IS</stp>
        <stp>4</stp>
        <stp>603608.SH</stp>
        <stp>61</stp>
        <stp>6/30/2016</stp>
        <stp>1</stp>
        <tr r="D2821" s="5"/>
      </tp>
      <tp>
        <v>40799071.079999998</v>
        <stp/>
        <stp>EM_S_QSTM07_IS</stp>
        <stp>4</stp>
        <stp>603618.SH</stp>
        <stp>61</stp>
        <stp>6/30/2016</stp>
        <stp>1</stp>
        <tr r="D2825" s="5"/>
      </tp>
      <tp>
        <v>53825235.240000002</v>
        <stp/>
        <stp>EM_S_QSTM07_IS</stp>
        <stp>4</stp>
        <stp>603678.SH</stp>
        <stp>61</stp>
        <stp>6/30/2016</stp>
        <stp>1</stp>
        <tr r="D2828" s="5"/>
      </tp>
      <tp>
        <v>19779220.489999998</v>
        <stp/>
        <stp>EM_S_QSTM07_IS</stp>
        <stp>4</stp>
        <stp>603688.SH</stp>
        <stp>61</stp>
        <stp>6/30/2016</stp>
        <stp>1</stp>
        <tr r="D2830" s="5"/>
      </tp>
      <tp>
        <v>53186154.479999997</v>
        <stp/>
        <stp>EM_S_QSTM07_IS</stp>
        <stp>4</stp>
        <stp>603698.SH</stp>
        <stp>61</stp>
        <stp>6/30/2016</stp>
        <stp>1</stp>
        <tr r="D2832" s="5"/>
      </tp>
      <tp>
        <v>22865699.899999999</v>
        <stp/>
        <stp>EM_S_QSTM07_IS</stp>
        <stp>4</stp>
        <stp>603718.SH</stp>
        <stp>61</stp>
        <stp>6/30/2016</stp>
        <stp>1</stp>
        <tr r="D2836" s="5"/>
      </tp>
      <tp>
        <v>12922248.359999999</v>
        <stp/>
        <stp>EM_S_QSTM07_IS</stp>
        <stp>4</stp>
        <stp>603778.SH</stp>
        <stp>61</stp>
        <stp>6/30/2016</stp>
        <stp>1</stp>
        <tr r="D2841" s="5"/>
      </tp>
      <tp>
        <v>36148250.539999999</v>
        <stp/>
        <stp>EM_S_QSTM07_IS</stp>
        <stp>4</stp>
        <stp>603788.SH</stp>
        <stp>61</stp>
        <stp>6/30/2016</stp>
        <stp>1</stp>
        <tr r="D2843" s="5"/>
      </tp>
      <tp>
        <v>28368538.25</v>
        <stp/>
        <stp>EM_S_QSTM07_IS</stp>
        <stp>4</stp>
        <stp>603798.SH</stp>
        <stp>61</stp>
        <stp>6/30/2016</stp>
        <stp>1</stp>
        <tr r="D2845" s="5"/>
      </tp>
      <tp>
        <v>80216293.879999995</v>
        <stp/>
        <stp>EM_S_QSTM07_IS</stp>
        <stp>4</stp>
        <stp>603528.SH</stp>
        <stp>61</stp>
        <stp>6/30/2016</stp>
        <stp>1</stp>
        <tr r="D2808" s="5"/>
      </tp>
      <tp>
        <v>25313232.149999999</v>
        <stp/>
        <stp>EM_S_QSTM07_IS</stp>
        <stp>4</stp>
        <stp>603508.SH</stp>
        <stp>61</stp>
        <stp>6/30/2016</stp>
        <stp>1</stp>
        <tr r="D2804" s="5"/>
      </tp>
      <tp>
        <v>6423589.5599999996</v>
        <stp/>
        <stp>EM_S_QSTM07_IS</stp>
        <stp>4</stp>
        <stp>603518.SH</stp>
        <stp>61</stp>
        <stp>6/30/2016</stp>
        <stp>1</stp>
        <tr r="D2805" s="5"/>
      </tp>
      <tp>
        <v>83562987.959999993</v>
        <stp/>
        <stp>EM_S_QSTM07_IS</stp>
        <stp>4</stp>
        <stp>603568.SH</stp>
        <stp>61</stp>
        <stp>6/30/2016</stp>
        <stp>1</stp>
        <tr r="D2813" s="5"/>
      </tp>
      <tp>
        <v>27999176</v>
        <stp/>
        <stp>EM_S_QSTM07_IS</stp>
        <stp>4</stp>
        <stp>603558.SH</stp>
        <stp>61</stp>
        <stp>6/30/2016</stp>
        <stp>1</stp>
        <tr r="D2810" s="5"/>
      </tp>
      <tp>
        <v>49145072.280000001</v>
        <stp/>
        <stp>EM_S_QSTM07_IS</stp>
        <stp>4</stp>
        <stp>603588.SH</stp>
        <stp>61</stp>
        <stp>6/30/2016</stp>
        <stp>1</stp>
        <tr r="D2814" s="5"/>
      </tp>
      <tp>
        <v>7219182.0499999998</v>
        <stp/>
        <stp>EM_S_QSTM07_IS</stp>
        <stp>4</stp>
        <stp>603598.SH</stp>
        <stp>61</stp>
        <stp>6/30/2016</stp>
        <stp>1</stp>
        <tr r="D2816" s="5"/>
      </tp>
      <tp>
        <v>7214232.1399999997</v>
        <stp/>
        <stp>EM_S_QSTM07_IS</stp>
        <stp>4</stp>
        <stp>603268.SH</stp>
        <stp>61</stp>
        <stp>6/30/2016</stp>
        <stp>1</stp>
        <tr r="D2782" s="5"/>
      </tp>
      <tp>
        <v>676162358.23000002</v>
        <stp/>
        <stp>EM_S_QSTM07_IS</stp>
        <stp>4</stp>
        <stp>603288.SH</stp>
        <stp>61</stp>
        <stp>6/30/2016</stp>
        <stp>1</stp>
        <tr r="D2783" s="5"/>
      </tp>
      <tp>
        <v>132939662.77</v>
        <stp/>
        <stp>EM_S_QSTM07_IS</stp>
        <stp>4</stp>
        <stp>603328.SH</stp>
        <stp>61</stp>
        <stp>6/30/2016</stp>
        <stp>1</stp>
        <tr r="D2792" s="5"/>
      </tp>
      <tp>
        <v>55397304.310000002</v>
        <stp/>
        <stp>EM_S_QSTM07_IS</stp>
        <stp>4</stp>
        <stp>603338.SH</stp>
        <stp>61</stp>
        <stp>6/30/2016</stp>
        <stp>1</stp>
        <tr r="D2794" s="5"/>
      </tp>
      <tp>
        <v>19558372.629999999</v>
        <stp/>
        <stp>EM_S_QSTM07_IS</stp>
        <stp>4</stp>
        <stp>603308.SH</stp>
        <stp>61</stp>
        <stp>6/30/2016</stp>
        <stp>1</stp>
        <tr r="D2787" s="5"/>
      </tp>
      <tp>
        <v>12815145.76</v>
        <stp/>
        <stp>EM_S_QSTM07_IS</stp>
        <stp>4</stp>
        <stp>603318.SH</stp>
        <stp>61</stp>
        <stp>6/30/2016</stp>
        <stp>1</stp>
        <tr r="D2791" s="5"/>
      </tp>
      <tp>
        <v>83475855.560000002</v>
        <stp/>
        <stp>EM_S_QSTM07_IS</stp>
        <stp>4</stp>
        <stp>603368.SH</stp>
        <stp>61</stp>
        <stp>6/30/2016</stp>
        <stp>1</stp>
        <tr r="D2798" s="5"/>
      </tp>
      <tp>
        <v>14710080.23</v>
        <stp/>
        <stp>EM_S_QSTM07_IS</stp>
        <stp>4</stp>
        <stp>603398.SH</stp>
        <stp>61</stp>
        <stp>6/30/2016</stp>
        <stp>1</stp>
        <tr r="D2801" s="5"/>
      </tp>
      <tp>
        <v>11916685.9</v>
        <stp/>
        <stp>EM_S_QSTM07_IS</stp>
        <stp>4</stp>
        <stp>603028.SH</stp>
        <stp>61</stp>
        <stp>6/30/2016</stp>
        <stp>1</stp>
        <tr r="D2751" s="5"/>
      </tp>
      <tp>
        <v>33975689.75</v>
        <stp/>
        <stp>EM_S_QSTM07_IS</stp>
        <stp>4</stp>
        <stp>603008.SH</stp>
        <stp>61</stp>
        <stp>6/30/2016</stp>
        <stp>1</stp>
        <tr r="D2734" s="5"/>
      </tp>
      <tp>
        <v>51053295.009999998</v>
        <stp/>
        <stp>EM_S_QSTM07_IS</stp>
        <stp>4</stp>
        <stp>603018.SH</stp>
        <stp>61</stp>
        <stp>6/30/2016</stp>
        <stp>1</stp>
        <tr r="D2742" s="5"/>
      </tp>
      <tp>
        <v>9858117.4399999995</v>
        <stp/>
        <stp>EM_S_QSTM07_IS</stp>
        <stp>4</stp>
        <stp>603088.SH</stp>
        <stp>61</stp>
        <stp>6/30/2016</stp>
        <stp>1</stp>
        <tr r="D2758" s="5"/>
      </tp>
      <tp>
        <v>105678698.03</v>
        <stp/>
        <stp>EM_S_QSTM07_IS</stp>
        <stp>4</stp>
        <stp>603128.SH</stp>
        <stp>61</stp>
        <stp>6/30/2016</stp>
        <stp>1</stp>
        <tr r="D2769" s="5"/>
      </tp>
      <tp>
        <v>32800490.390000001</v>
        <stp/>
        <stp>EM_S_QSTM07_IS</stp>
        <stp>4</stp>
        <stp>603108.SH</stp>
        <stp>61</stp>
        <stp>6/30/2016</stp>
        <stp>1</stp>
        <tr r="D2762" s="5"/>
      </tp>
      <tp>
        <v>88862159.689999998</v>
        <stp/>
        <stp>EM_S_QSTM07_IS</stp>
        <stp>4</stp>
        <stp>603118.SH</stp>
        <stp>61</stp>
        <stp>6/30/2016</stp>
        <stp>1</stp>
        <tr r="D2766" s="5"/>
      </tp>
      <tp>
        <v>52131410.159999996</v>
        <stp/>
        <stp>EM_S_QSTM07_IS</stp>
        <stp>4</stp>
        <stp>603168.SH</stp>
        <stp>61</stp>
        <stp>6/30/2016</stp>
        <stp>1</stp>
        <tr r="D2774" s="5"/>
      </tp>
      <tp>
        <v>25421998.719999999</v>
        <stp/>
        <stp>EM_S_QSTM07_IS</stp>
        <stp>4</stp>
        <stp>603158.SH</stp>
        <stp>61</stp>
        <stp>6/30/2016</stp>
        <stp>1</stp>
        <tr r="D2771" s="5"/>
      </tp>
      <tp>
        <v>182009826.47</v>
        <stp/>
        <stp>EM_S_QSTM07_IS</stp>
        <stp>4</stp>
        <stp>603188.SH</stp>
        <stp>61</stp>
        <stp>6/30/2016</stp>
        <stp>1</stp>
        <tr r="D2776" s="5"/>
      </tp>
      <tp>
        <v>75317316</v>
        <stp/>
        <stp>EM_S_QSTM07_IS</stp>
        <stp>4</stp>
        <stp>603198.SH</stp>
        <stp>61</stp>
        <stp>6/30/2016</stp>
        <stp>1</stp>
        <tr r="D2777" s="5"/>
      </tp>
      <tp>
        <v>6769497.7999999998</v>
        <stp/>
        <stp>EM_S_QSTM07_IS</stp>
        <stp>4</stp>
        <stp>603828.SH</stp>
        <stp>61</stp>
        <stp>6/30/2016</stp>
        <stp>1</stp>
        <tr r="D2852" s="5"/>
      </tp>
      <tp>
        <v>14926426.220000001</v>
        <stp/>
        <stp>EM_S_QSTM07_IS</stp>
        <stp>4</stp>
        <stp>603838.SH</stp>
        <stp>61</stp>
        <stp>6/30/2016</stp>
        <stp>1</stp>
        <tr r="D2853" s="5"/>
      </tp>
      <tp>
        <v>24722217.960000001</v>
        <stp/>
        <stp>EM_S_QSTM07_IS</stp>
        <stp>4</stp>
        <stp>603808.SH</stp>
        <stp>61</stp>
        <stp>6/30/2016</stp>
        <stp>1</stp>
        <tr r="D2849" s="5"/>
      </tp>
      <tp>
        <v>56917087.670000002</v>
        <stp/>
        <stp>EM_S_QSTM07_IS</stp>
        <stp>4</stp>
        <stp>603818.SH</stp>
        <stp>61</stp>
        <stp>6/30/2016</stp>
        <stp>1</stp>
        <tr r="D2850" s="5"/>
      </tp>
      <tp>
        <v>101197392.68000001</v>
        <stp/>
        <stp>EM_S_QSTM07_IS</stp>
        <stp>4</stp>
        <stp>603868.SH</stp>
        <stp>61</stp>
        <stp>6/30/2016</stp>
        <stp>1</stp>
        <tr r="D2856" s="5"/>
      </tp>
      <tp>
        <v>55647951.119999997</v>
        <stp/>
        <stp>EM_S_QSTM07_IS</stp>
        <stp>4</stp>
        <stp>603898.SH</stp>
        <stp>61</stp>
        <stp>6/30/2016</stp>
        <stp>1</stp>
        <tr r="D2861" s="5"/>
      </tp>
      <tp>
        <v>5723928.4400000004</v>
        <stp/>
        <stp>EM_S_QSTM07_IS</stp>
        <stp>4</stp>
        <stp>603918.SH</stp>
        <stp>61</stp>
        <stp>6/30/2016</stp>
        <stp>1</stp>
        <tr r="D2865" s="5"/>
      </tp>
      <tp>
        <v>49272459.659999996</v>
        <stp/>
        <stp>EM_S_QSTM07_IS</stp>
        <stp>4</stp>
        <stp>603968.SH</stp>
        <stp>61</stp>
        <stp>6/30/2016</stp>
        <stp>1</stp>
        <tr r="D2871" s="5"/>
      </tp>
      <tp>
        <v>20063206.469999999</v>
        <stp/>
        <stp>EM_S_QSTM07_IS</stp>
        <stp>4</stp>
        <stp>603958.SH</stp>
        <stp>61</stp>
        <stp>6/30/2016</stp>
        <stp>1</stp>
        <tr r="D2869" s="5"/>
      </tp>
      <tp>
        <v>7299107.1900000004</v>
        <stp/>
        <stp>EM_S_QSTM07_IS</stp>
        <stp>4</stp>
        <stp>603988.SH</stp>
        <stp>61</stp>
        <stp>6/30/2016</stp>
        <stp>1</stp>
        <tr r="D2874" s="5"/>
      </tp>
      <tp>
        <v>22039022.739999998</v>
        <stp/>
        <stp>EM_S_QSTM07_IS</stp>
        <stp>4</stp>
        <stp>603998.SH</stp>
        <stp>61</stp>
        <stp>6/30/2016</stp>
        <stp>1</stp>
        <tr r="D2879" s="5"/>
      </tp>
      <tp>
        <v>-14781669.060000001</v>
        <stp/>
        <stp>EM_S_QSTM07_IS</stp>
        <stp>4</stp>
        <stp>000668.SZ</stp>
        <stp>61</stp>
        <stp>6/30/2016</stp>
        <stp>1</stp>
        <tr r="D231" s="5"/>
      </tp>
      <tp>
        <v>4062237.28</v>
        <stp/>
        <stp>EM_S_QSTM07_IS</stp>
        <stp>4</stp>
        <stp>000678.SZ</stp>
        <stp>61</stp>
        <stp>6/30/2016</stp>
        <stp>1</stp>
        <tr r="D239" s="5"/>
      </tp>
      <tp>
        <v>2820805.31</v>
        <stp/>
        <stp>EM_S_QSTM07_IS</stp>
        <stp>4</stp>
        <stp>000628.SZ</stp>
        <stp>61</stp>
        <stp>6/30/2016</stp>
        <stp>1</stp>
        <tr r="D207" s="5"/>
      </tp>
      <tp>
        <v>-5425924.7999999998</v>
        <stp/>
        <stp>EM_S_QSTM07_IS</stp>
        <stp>4</stp>
        <stp>000638.SZ</stp>
        <stp>61</stp>
        <stp>6/30/2016</stp>
        <stp>1</stp>
        <tr r="D216" s="5"/>
      </tp>
      <tp>
        <v>-92840000</v>
        <stp/>
        <stp>EM_S_QSTM07_IS</stp>
        <stp>4</stp>
        <stp>000608.SZ</stp>
        <stp>61</stp>
        <stp>6/30/2016</stp>
        <stp>1</stp>
        <tr r="D191" s="5"/>
      </tp>
      <tp>
        <v>51216730.859999999</v>
        <stp/>
        <stp>EM_S_QSTM07_IS</stp>
        <stp>4</stp>
        <stp>000688.SZ</stp>
        <stp>61</stp>
        <stp>6/30/2016</stp>
        <stp>1</stp>
        <tr r="D248" s="5"/>
      </tp>
      <tp>
        <v>51261935.329999998</v>
        <stp/>
        <stp>EM_S_QSTM07_IS</stp>
        <stp>4</stp>
        <stp>000698.SZ</stp>
        <stp>61</stp>
        <stp>6/30/2016</stp>
        <stp>1</stp>
        <tr r="D255" s="5"/>
      </tp>
      <tp>
        <v>18578994.41</v>
        <stp/>
        <stp>EM_S_QSTM07_IS</stp>
        <stp>4</stp>
        <stp>600628.SH</stp>
        <stp>61</stp>
        <stp>6/30/2016</stp>
        <stp>1</stp>
        <tr r="D2298" s="5"/>
      </tp>
      <tp>
        <v>50629593.259999998</v>
        <stp/>
        <stp>EM_S_QSTM07_IS</stp>
        <stp>4</stp>
        <stp>600638.SH</stp>
        <stp>61</stp>
        <stp>6/30/2016</stp>
        <stp>1</stp>
        <tr r="D2306" s="5"/>
      </tp>
      <tp>
        <v>-7960801.9800000004</v>
        <stp/>
        <stp>EM_S_QSTM07_IS</stp>
        <stp>4</stp>
        <stp>600608.SH</stp>
        <stp>61</stp>
        <stp>6/30/2016</stp>
        <stp>1</stp>
        <tr r="D2280" s="5"/>
      </tp>
      <tp>
        <v>2908167.36</v>
        <stp/>
        <stp>EM_S_QSTM07_IS</stp>
        <stp>4</stp>
        <stp>600618.SH</stp>
        <stp>61</stp>
        <stp>6/30/2016</stp>
        <stp>1</stp>
        <tr r="D2290" s="5"/>
      </tp>
      <tp>
        <v>78121736.739999995</v>
        <stp/>
        <stp>EM_S_QSTM07_IS</stp>
        <stp>4</stp>
        <stp>600668.SH</stp>
        <stp>61</stp>
        <stp>6/30/2016</stp>
        <stp>1</stp>
        <tr r="D2333" s="5"/>
      </tp>
      <tp>
        <v>-8305917.3799999999</v>
        <stp/>
        <stp>EM_S_QSTM07_IS</stp>
        <stp>4</stp>
        <stp>600678.SH</stp>
        <stp>61</stp>
        <stp>6/30/2016</stp>
        <stp>1</stp>
        <tr r="D2340" s="5"/>
      </tp>
      <tp>
        <v>336649468.95999998</v>
        <stp/>
        <stp>EM_S_QSTM07_IS</stp>
        <stp>4</stp>
        <stp>600648.SH</stp>
        <stp>61</stp>
        <stp>6/30/2016</stp>
        <stp>1</stp>
        <tr r="D2315" s="5"/>
      </tp>
      <tp>
        <v>92546267.909999996</v>
        <stp/>
        <stp>EM_S_QSTM07_IS</stp>
        <stp>4</stp>
        <stp>600658.SH</stp>
        <stp>61</stp>
        <stp>6/30/2016</stp>
        <stp>1</stp>
        <tr r="D2324" s="5"/>
      </tp>
      <tp>
        <v>1951438000</v>
        <stp/>
        <stp>EM_S_QSTM07_IS</stp>
        <stp>4</stp>
        <stp>600688.SH</stp>
        <stp>61</stp>
        <stp>6/30/2016</stp>
        <stp>1</stp>
        <tr r="D2350" s="5"/>
      </tp>
      <tp>
        <v>3998677.51</v>
        <stp/>
        <stp>EM_S_QSTM07_IS</stp>
        <stp>4</stp>
        <stp>600698.SH</stp>
        <stp>61</stp>
        <stp>6/30/2016</stp>
        <stp>1</stp>
        <tr r="D2360" s="5"/>
      </tp>
      <tp>
        <v>139963117.96000001</v>
        <stp/>
        <stp>EM_S_QSTM07_IS</stp>
        <stp>4</stp>
        <stp>000768.SZ</stp>
        <stp>61</stp>
        <stp>6/30/2016</stp>
        <stp>1</stp>
        <tr r="D305" s="5"/>
      </tp>
      <tp>
        <v>149519539.78</v>
        <stp/>
        <stp>EM_S_QSTM07_IS</stp>
        <stp>4</stp>
        <stp>000778.SZ</stp>
        <stp>61</stp>
        <stp>6/30/2016</stp>
        <stp>1</stp>
        <tr r="D308" s="5"/>
      </tp>
      <tp>
        <v>55671103</v>
        <stp/>
        <stp>EM_S_QSTM07_IS</stp>
        <stp>4</stp>
        <stp>000748.SZ</stp>
        <stp>61</stp>
        <stp>6/30/2016</stp>
        <stp>1</stp>
        <tr r="D290" s="5"/>
      </tp>
      <tp>
        <v>58504012.189999998</v>
        <stp/>
        <stp>EM_S_QSTM07_IS</stp>
        <stp>4</stp>
        <stp>000758.SZ</stp>
        <stp>61</stp>
        <stp>6/30/2016</stp>
        <stp>1</stp>
        <tr r="D298" s="5"/>
      </tp>
      <tp>
        <v>296636864.92000002</v>
        <stp/>
        <stp>EM_S_QSTM07_IS</stp>
        <stp>4</stp>
        <stp>000728.SZ</stp>
        <stp>61</stp>
        <stp>6/30/2016</stp>
        <stp>1</stp>
        <tr r="D280" s="5"/>
      </tp>
      <tp>
        <v>80942417.709999993</v>
        <stp/>
        <stp>EM_S_QSTM07_IS</stp>
        <stp>4</stp>
        <stp>000738.SZ</stp>
        <stp>61</stp>
        <stp>6/30/2016</stp>
        <stp>1</stp>
        <tr r="D288" s="5"/>
      </tp>
      <tp>
        <v>88818529.980000004</v>
        <stp/>
        <stp>EM_S_QSTM07_IS</stp>
        <stp>4</stp>
        <stp>000708.SZ</stp>
        <stp>61</stp>
        <stp>6/30/2016</stp>
        <stp>1</stp>
        <tr r="D262" s="5"/>
      </tp>
      <tp>
        <v>151689372.13999999</v>
        <stp/>
        <stp>EM_S_QSTM07_IS</stp>
        <stp>4</stp>
        <stp>000718.SZ</stp>
        <stp>61</stp>
        <stp>6/30/2016</stp>
        <stp>1</stp>
        <tr r="D271" s="5"/>
      </tp>
      <tp>
        <v>4934895.62</v>
        <stp/>
        <stp>EM_S_QSTM07_IS</stp>
        <stp>4</stp>
        <stp>000788.SZ</stp>
        <stp>61</stp>
        <stp>6/30/2016</stp>
        <stp>1</stp>
        <tr r="D315" s="5"/>
      </tp>
      <tp>
        <v>-16887579.43</v>
        <stp/>
        <stp>EM_S_QSTM07_IS</stp>
        <stp>4</stp>
        <stp>000798.SZ</stp>
        <stp>61</stp>
        <stp>6/30/2016</stp>
        <stp>1</stp>
        <tr r="D324" s="5"/>
      </tp>
      <tp>
        <v>12060451.470000001</v>
        <stp/>
        <stp>EM_S_QSTM07_IS</stp>
        <stp>4</stp>
        <stp>600728.SH</stp>
        <stp>61</stp>
        <stp>6/30/2016</stp>
        <stp>1</stp>
        <tr r="D2388" s="5"/>
      </tp>
      <tp>
        <v>16164216.07</v>
        <stp/>
        <stp>EM_S_QSTM07_IS</stp>
        <stp>4</stp>
        <stp>600738.SH</stp>
        <stp>61</stp>
        <stp>6/30/2016</stp>
        <stp>1</stp>
        <tr r="D2398" s="5"/>
      </tp>
      <tp>
        <v>102282948.45</v>
        <stp/>
        <stp>EM_S_QSTM07_IS</stp>
        <stp>4</stp>
        <stp>600708.SH</stp>
        <stp>61</stp>
        <stp>6/30/2016</stp>
        <stp>1</stp>
        <tr r="D2369" s="5"/>
      </tp>
      <tp>
        <v>66678127</v>
        <stp/>
        <stp>EM_S_QSTM07_IS</stp>
        <stp>4</stp>
        <stp>600718.SH</stp>
        <stp>61</stp>
        <stp>6/30/2016</stp>
        <stp>1</stp>
        <tr r="D2378" s="5"/>
      </tp>
      <tp>
        <v>-1495477.88</v>
        <stp/>
        <stp>EM_S_QSTM07_IS</stp>
        <stp>4</stp>
        <stp>600768.SH</stp>
        <stp>61</stp>
        <stp>6/30/2016</stp>
        <stp>1</stp>
        <tr r="D2426" s="5"/>
      </tp>
      <tp>
        <v>-95656016.109999999</v>
        <stp/>
        <stp>EM_S_QSTM07_IS</stp>
        <stp>4</stp>
        <stp>600778.SH</stp>
        <stp>61</stp>
        <stp>6/30/2016</stp>
        <stp>1</stp>
        <tr r="D2435" s="5"/>
      </tp>
      <tp>
        <v>102233072.91</v>
        <stp/>
        <stp>EM_S_QSTM07_IS</stp>
        <stp>4</stp>
        <stp>600748.SH</stp>
        <stp>61</stp>
        <stp>6/30/2016</stp>
        <stp>1</stp>
        <tr r="D2408" s="5"/>
      </tp>
      <tp>
        <v>-247996907.62</v>
        <stp/>
        <stp>EM_S_QSTM07_IS</stp>
        <stp>4</stp>
        <stp>600758.SH</stp>
        <stp>61</stp>
        <stp>6/30/2016</stp>
        <stp>1</stp>
        <tr r="D2417" s="5"/>
      </tp>
      <tp>
        <v>5114758.25</v>
        <stp/>
        <stp>EM_S_QSTM07_IS</stp>
        <stp>4</stp>
        <stp>600798.SH</stp>
        <stp>61</stp>
        <stp>6/30/2016</stp>
        <stp>1</stp>
        <tr r="D2453" s="5"/>
      </tp>
      <tp>
        <v>27112829</v>
        <stp/>
        <stp>EM_S_QSTM07_IS</stp>
        <stp>4</stp>
        <stp>300458.SZ</stp>
        <stp>61</stp>
        <stp>6/30/2016</stp>
        <stp>1</stp>
        <tr r="D1717" s="5"/>
      </tp>
      <tp>
        <v>-22601595.940000001</v>
        <stp/>
        <stp>EM_S_QSTM07_IS</stp>
        <stp>4</stp>
        <stp>300448.SZ</stp>
        <stp>61</stp>
        <stp>6/30/2016</stp>
        <stp>1</stp>
        <tr r="D1708" s="5"/>
      </tp>
      <tp>
        <v>12800467.970000001</v>
        <stp/>
        <stp>EM_S_QSTM07_IS</stp>
        <stp>4</stp>
        <stp>300478.SZ</stp>
        <stp>61</stp>
        <stp>6/30/2016</stp>
        <stp>1</stp>
        <tr r="D1737" s="5"/>
      </tp>
      <tp>
        <v>13415993.48</v>
        <stp/>
        <stp>EM_S_QSTM07_IS</stp>
        <stp>4</stp>
        <stp>300468.SZ</stp>
        <stp>61</stp>
        <stp>6/30/2016</stp>
        <stp>1</stp>
        <tr r="D1727" s="5"/>
      </tp>
      <tp>
        <v>-29680866.18</v>
        <stp/>
        <stp>EM_S_QSTM07_IS</stp>
        <stp>4</stp>
        <stp>000428.SZ</stp>
        <stp>61</stp>
        <stp>6/30/2016</stp>
        <stp>1</stp>
        <tr r="D101" s="5"/>
      </tp>
      <tp>
        <v>147240675.61000001</v>
        <stp/>
        <stp>EM_S_QSTM07_IS</stp>
        <stp>4</stp>
        <stp>300418.SZ</stp>
        <stp>61</stp>
        <stp>6/30/2016</stp>
        <stp>1</stp>
        <tr r="D1678" s="5"/>
      </tp>
      <tp>
        <v>278690894.93000001</v>
        <stp/>
        <stp>EM_S_QSTM07_IS</stp>
        <stp>4</stp>
        <stp>300408.SZ</stp>
        <stp>61</stp>
        <stp>6/30/2016</stp>
        <stp>1</stp>
        <tr r="D1668" s="5"/>
      </tp>
      <tp>
        <v>71564842.870000005</v>
        <stp/>
        <stp>EM_S_QSTM07_IS</stp>
        <stp>4</stp>
        <stp>000408.SZ</stp>
        <stp>61</stp>
        <stp>6/30/2016</stp>
        <stp>1</stp>
        <tr r="D85" s="5"/>
      </tp>
      <tp>
        <v>22536913.120000001</v>
        <stp/>
        <stp>EM_S_QSTM07_IS</stp>
        <stp>4</stp>
        <stp>300438.SZ</stp>
        <stp>61</stp>
        <stp>6/30/2016</stp>
        <stp>1</stp>
        <tr r="D1698" s="5"/>
      </tp>
      <tp>
        <v>263774351.12</v>
        <stp/>
        <stp>EM_S_QSTM07_IS</stp>
        <stp>4</stp>
        <stp>000418.SZ</stp>
        <stp>61</stp>
        <stp>6/30/2016</stp>
        <stp>1</stp>
        <tr r="D93" s="5"/>
      </tp>
      <tp>
        <v>18634755.260000002</v>
        <stp/>
        <stp>EM_S_QSTM07_IS</stp>
        <stp>4</stp>
        <stp>300428.SZ</stp>
        <stp>61</stp>
        <stp>6/30/2016</stp>
        <stp>1</stp>
        <tr r="D1688" s="5"/>
      </tp>
      <tp>
        <v>4134274733.3099999</v>
        <stp/>
        <stp>EM_S_QSTM07_IS</stp>
        <stp>4</stp>
        <stp>300498.SZ</stp>
        <stp>61</stp>
        <stp>6/30/2016</stp>
        <stp>1</stp>
        <tr r="D1757" s="5"/>
      </tp>
      <tp>
        <v>22745843.09</v>
        <stp/>
        <stp>EM_S_QSTM07_IS</stp>
        <stp>4</stp>
        <stp>300488.SZ</stp>
        <stp>61</stp>
        <stp>6/30/2016</stp>
        <stp>1</stp>
        <tr r="D1747" s="5"/>
      </tp>
      <tp>
        <v>537033525.83000004</v>
        <stp/>
        <stp>EM_S_QSTM07_IS</stp>
        <stp>4</stp>
        <stp>000488.SZ</stp>
        <stp>61</stp>
        <stp>6/30/2016</stp>
        <stp>1</stp>
        <tr r="D104" s="5"/>
      </tp>
      <tp>
        <v>134710143.99000001</v>
        <stp/>
        <stp>EM_S_QSTM07_IS</stp>
        <stp>4</stp>
        <stp>000498.SZ</stp>
        <stp>61</stp>
        <stp>6/30/2016</stp>
        <stp>1</stp>
        <tr r="D105" s="5"/>
      </tp>
      <tp>
        <v>3491930.91</v>
        <stp/>
        <stp>EM_S_QSTM07_IS</stp>
        <stp>4</stp>
        <stp>600428.SH</stp>
        <stp>61</stp>
        <stp>6/30/2016</stp>
        <stp>1</stp>
        <tr r="D2137" s="5"/>
      </tp>
      <tp>
        <v>239165781.72999999</v>
        <stp/>
        <stp>EM_S_QSTM07_IS</stp>
        <stp>4</stp>
        <stp>600438.SH</stp>
        <stp>61</stp>
        <stp>6/30/2016</stp>
        <stp>1</stp>
        <tr r="D2143" s="5"/>
      </tp>
      <tp>
        <v>-235090526.88999999</v>
        <stp/>
        <stp>EM_S_QSTM07_IS</stp>
        <stp>4</stp>
        <stp>600408.SH</stp>
        <stp>61</stp>
        <stp>6/30/2016</stp>
        <stp>1</stp>
        <tr r="D2124" s="5"/>
      </tp>
      <tp>
        <v>297794917.45999998</v>
        <stp/>
        <stp>EM_S_QSTM07_IS</stp>
        <stp>4</stp>
        <stp>600418.SH</stp>
        <stp>61</stp>
        <stp>6/30/2016</stp>
        <stp>1</stp>
        <tr r="D2129" s="5"/>
      </tp>
      <tp>
        <v>16706016</v>
        <stp/>
        <stp>EM_S_QSTM07_IS</stp>
        <stp>4</stp>
        <stp>600468.SH</stp>
        <stp>61</stp>
        <stp>6/30/2016</stp>
        <stp>1</stp>
        <tr r="D2160" s="5"/>
      </tp>
      <tp>
        <v>-29658679.329999998</v>
        <stp/>
        <stp>EM_S_QSTM07_IS</stp>
        <stp>4</stp>
        <stp>600478.SH</stp>
        <stp>61</stp>
        <stp>6/30/2016</stp>
        <stp>1</stp>
        <tr r="D2166" s="5"/>
      </tp>
      <tp>
        <v>2992191.97</v>
        <stp/>
        <stp>EM_S_QSTM07_IS</stp>
        <stp>4</stp>
        <stp>600448.SH</stp>
        <stp>61</stp>
        <stp>6/30/2016</stp>
        <stp>1</stp>
        <tr r="D2147" s="5"/>
      </tp>
      <tp>
        <v>113856909.34999999</v>
        <stp/>
        <stp>EM_S_QSTM07_IS</stp>
        <stp>4</stp>
        <stp>600458.SH</stp>
        <stp>61</stp>
        <stp>6/30/2016</stp>
        <stp>1</stp>
        <tr r="D2152" s="5"/>
      </tp>
      <tp>
        <v>23808964.300000001</v>
        <stp/>
        <stp>EM_S_QSTM07_IS</stp>
        <stp>4</stp>
        <stp>600488.SH</stp>
        <stp>61</stp>
        <stp>6/30/2016</stp>
        <stp>1</stp>
        <tr r="D2175" s="5"/>
      </tp>
      <tp>
        <v>268189116.81</v>
        <stp/>
        <stp>EM_S_QSTM07_IS</stp>
        <stp>4</stp>
        <stp>600498.SH</stp>
        <stp>61</stp>
        <stp>6/30/2016</stp>
        <stp>1</stp>
        <tr r="D2183" s="5"/>
      </tp>
      <tp>
        <v>518142223.05000001</v>
        <stp/>
        <stp>EM_S_QSTM07_IS</stp>
        <stp>4</stp>
        <stp>000568.SZ</stp>
        <stp>61</stp>
        <stp>6/30/2016</stp>
        <stp>1</stp>
        <tr r="D163" s="5"/>
      </tp>
      <tp>
        <v>45634910.789999999</v>
        <stp/>
        <stp>EM_S_QSTM07_IS</stp>
        <stp>4</stp>
        <stp>000548.SZ</stp>
        <stp>61</stp>
        <stp>6/30/2016</stp>
        <stp>1</stp>
        <tr r="D146" s="5"/>
      </tp>
      <tp>
        <v>6499645.8600000003</v>
        <stp/>
        <stp>EM_S_QSTM07_IS</stp>
        <stp>4</stp>
        <stp>000558.SZ</stp>
        <stp>61</stp>
        <stp>6/30/2016</stp>
        <stp>1</stp>
        <tr r="D154" s="5"/>
      </tp>
      <tp>
        <v>989049.54000000097</v>
        <stp/>
        <stp>EM_S_QSTM07_IS</stp>
        <stp>4</stp>
        <stp>000528.SZ</stp>
        <stp>61</stp>
        <stp>6/30/2016</stp>
        <stp>1</stp>
        <tr r="D128" s="5"/>
      </tp>
      <tp>
        <v>31322453.899999999</v>
        <stp/>
        <stp>EM_S_QSTM07_IS</stp>
        <stp>4</stp>
        <stp>300518.SZ</stp>
        <stp>61</stp>
        <stp>6/30/2016</stp>
        <stp>1</stp>
        <tr r="D1775" s="5"/>
      </tp>
      <tp>
        <v>766168071.66999996</v>
        <stp/>
        <stp>EM_S_QSTM07_IS</stp>
        <stp>4</stp>
        <stp>000538.SZ</stp>
        <stp>61</stp>
        <stp>6/30/2016</stp>
        <stp>1</stp>
        <tr r="D137" s="5"/>
      </tp>
      <tp>
        <v>18383540.57</v>
        <stp/>
        <stp>EM_S_QSTM07_IS</stp>
        <stp>4</stp>
        <stp>300508.SZ</stp>
        <stp>61</stp>
        <stp>6/30/2016</stp>
        <stp>1</stp>
        <tr r="D1766" s="5"/>
      </tp>
      <tp>
        <v>-3959017.54</v>
        <stp/>
        <stp>EM_S_QSTM07_IS</stp>
        <stp>4</stp>
        <stp>000518.SZ</stp>
        <stp>61</stp>
        <stp>6/30/2016</stp>
        <stp>1</stp>
        <tr r="D120" s="5"/>
      </tp>
      <tp>
        <v>244621097.24000001</v>
        <stp/>
        <stp>EM_S_QSTM07_IS</stp>
        <stp>4</stp>
        <stp>000598.SZ</stp>
        <stp>61</stp>
        <stp>6/30/2016</stp>
        <stp>1</stp>
        <tr r="D183" s="5"/>
      </tp>
      <tp>
        <v>13831157.449999999</v>
        <stp/>
        <stp>EM_S_QSTM07_IS</stp>
        <stp>4</stp>
        <stp>600528.SH</stp>
        <stp>61</stp>
        <stp>6/30/2016</stp>
        <stp>1</stp>
        <tr r="D2210" s="5"/>
      </tp>
      <tp>
        <v>-5997594.2999999998</v>
        <stp/>
        <stp>EM_S_QSTM07_IS</stp>
        <stp>4</stp>
        <stp>600538.SH</stp>
        <stp>61</stp>
        <stp>6/30/2016</stp>
        <stp>1</stp>
        <tr r="D2219" s="5"/>
      </tp>
      <tp>
        <v>283470055.62</v>
        <stp/>
        <stp>EM_S_QSTM07_IS</stp>
        <stp>4</stp>
        <stp>600508.SH</stp>
        <stp>61</stp>
        <stp>6/30/2016</stp>
        <stp>1</stp>
        <tr r="D2192" s="5"/>
      </tp>
      <tp>
        <v>776991705.40999997</v>
        <stp/>
        <stp>EM_S_QSTM07_IS</stp>
        <stp>4</stp>
        <stp>600518.SH</stp>
        <stp>61</stp>
        <stp>6/30/2016</stp>
        <stp>1</stp>
        <tr r="D2201" s="5"/>
      </tp>
      <tp>
        <v>92182857.870000005</v>
        <stp/>
        <stp>EM_S_QSTM07_IS</stp>
        <stp>4</stp>
        <stp>600568.SH</stp>
        <stp>61</stp>
        <stp>6/30/2016</stp>
        <stp>1</stp>
        <tr r="D2243" s="5"/>
      </tp>
      <tp>
        <v>344215657.47000003</v>
        <stp/>
        <stp>EM_S_QSTM07_IS</stp>
        <stp>4</stp>
        <stp>600578.SH</stp>
        <stp>61</stp>
        <stp>6/30/2016</stp>
        <stp>1</stp>
        <tr r="D2252" s="5"/>
      </tp>
      <tp>
        <v>363226094.79000002</v>
        <stp/>
        <stp>EM_S_QSTM07_IS</stp>
        <stp>4</stp>
        <stp>600548.SH</stp>
        <stp>61</stp>
        <stp>6/30/2016</stp>
        <stp>1</stp>
        <tr r="D2226" s="5"/>
      </tp>
      <tp>
        <v>16772516.279999999</v>
        <stp/>
        <stp>EM_S_QSTM07_IS</stp>
        <stp>4</stp>
        <stp>600558.SH</stp>
        <stp>61</stp>
        <stp>6/30/2016</stp>
        <stp>1</stp>
        <tr r="D2234" s="5"/>
      </tp>
      <tp>
        <v>36740187</v>
        <stp/>
        <stp>EM_S_QSTM07_IS</stp>
        <stp>4</stp>
        <stp>600588.SH</stp>
        <stp>61</stp>
        <stp>6/30/2016</stp>
        <stp>1</stp>
        <tr r="D2262" s="5"/>
      </tp>
      <tp>
        <v>506276064.06999999</v>
        <stp/>
        <stp>EM_S_QSTM07_IS</stp>
        <stp>4</stp>
        <stp>600598.SH</stp>
        <stp>61</stp>
        <stp>6/30/2016</stp>
        <stp>1</stp>
        <tr r="D2271" s="5"/>
      </tp>
      <tp>
        <v>49924304.789999999</v>
        <stp/>
        <stp>EM_S_QSTM07_IS</stp>
        <stp>4</stp>
        <stp>300258.SZ</stp>
        <stp>61</stp>
        <stp>6/30/2016</stp>
        <stp>1</stp>
        <tr r="D1519" s="5"/>
      </tp>
      <tp>
        <v>3868294.25</v>
        <stp/>
        <stp>EM_S_QSTM07_IS</stp>
        <stp>4</stp>
        <stp>300248.SZ</stp>
        <stp>61</stp>
        <stp>6/30/2016</stp>
        <stp>1</stp>
        <tr r="D1509" s="5"/>
      </tp>
      <tp>
        <v>25719520.399999999</v>
        <stp/>
        <stp>EM_S_QSTM07_IS</stp>
        <stp>4</stp>
        <stp>300278.SZ</stp>
        <stp>61</stp>
        <stp>6/30/2016</stp>
        <stp>1</stp>
        <tr r="D1539" s="5"/>
      </tp>
      <tp>
        <v>-3136702.87</v>
        <stp/>
        <stp>EM_S_QSTM07_IS</stp>
        <stp>4</stp>
        <stp>300268.SZ</stp>
        <stp>61</stp>
        <stp>6/30/2016</stp>
        <stp>1</stp>
        <tr r="D1529" s="5"/>
      </tp>
      <tp>
        <v>24262515.23</v>
        <stp/>
        <stp>EM_S_QSTM07_IS</stp>
        <stp>4</stp>
        <stp>300218.SZ</stp>
        <stp>61</stp>
        <stp>6/30/2016</stp>
        <stp>1</stp>
        <tr r="D1479" s="5"/>
      </tp>
      <tp>
        <v>66705881.5</v>
        <stp/>
        <stp>EM_S_QSTM07_IS</stp>
        <stp>4</stp>
        <stp>300208.SZ</stp>
        <stp>61</stp>
        <stp>6/30/2016</stp>
        <stp>1</stp>
        <tr r="D1469" s="5"/>
      </tp>
      <tp>
        <v>7098386.9800000004</v>
        <stp/>
        <stp>EM_S_QSTM07_IS</stp>
        <stp>4</stp>
        <stp>300238.SZ</stp>
        <stp>61</stp>
        <stp>6/30/2016</stp>
        <stp>1</stp>
        <tr r="D1499" s="5"/>
      </tp>
      <tp>
        <v>-45661954.82</v>
        <stp/>
        <stp>EM_S_QSTM07_IS</stp>
        <stp>4</stp>
        <stp>300228.SZ</stp>
        <stp>61</stp>
        <stp>6/30/2016</stp>
        <stp>1</stp>
        <tr r="D1489" s="5"/>
      </tp>
      <tp>
        <v>8480835.4700000007</v>
        <stp/>
        <stp>EM_S_QSTM07_IS</stp>
        <stp>4</stp>
        <stp>300298.SZ</stp>
        <stp>61</stp>
        <stp>6/30/2016</stp>
        <stp>1</stp>
        <tr r="D1559" s="5"/>
      </tp>
      <tp>
        <v>24152223.899999999</v>
        <stp/>
        <stp>EM_S_QSTM07_IS</stp>
        <stp>4</stp>
        <stp>300288.SZ</stp>
        <stp>61</stp>
        <stp>6/30/2016</stp>
        <stp>1</stp>
        <tr r="D1549" s="5"/>
      </tp>
      <tp>
        <v>-8744355.1099999994</v>
        <stp/>
        <stp>EM_S_QSTM07_IS</stp>
        <stp>4</stp>
        <stp>600228.SH</stp>
        <stp>61</stp>
        <stp>6/30/2016</stp>
        <stp>1</stp>
        <tr r="D1971" s="5"/>
      </tp>
      <tp>
        <v>-17190115.359999999</v>
        <stp/>
        <stp>EM_S_QSTM07_IS</stp>
        <stp>4</stp>
        <stp>600238.SH</stp>
        <stp>61</stp>
        <stp>6/30/2016</stp>
        <stp>1</stp>
        <tr r="D1981" s="5"/>
      </tp>
      <tp>
        <v>197295717.94</v>
        <stp/>
        <stp>EM_S_QSTM07_IS</stp>
        <stp>4</stp>
        <stp>600208.SH</stp>
        <stp>61</stp>
        <stp>6/30/2016</stp>
        <stp>1</stp>
        <tr r="D1953" s="5"/>
      </tp>
      <tp>
        <v>32532900.32</v>
        <stp/>
        <stp>EM_S_QSTM07_IS</stp>
        <stp>4</stp>
        <stp>600218.SH</stp>
        <stp>61</stp>
        <stp>6/30/2016</stp>
        <stp>1</stp>
        <tr r="D1962" s="5"/>
      </tp>
      <tp>
        <v>3199962.44</v>
        <stp/>
        <stp>EM_S_QSTM07_IS</stp>
        <stp>4</stp>
        <stp>600268.SH</stp>
        <stp>61</stp>
        <stp>6/30/2016</stp>
        <stp>1</stp>
        <tr r="D2005" s="5"/>
      </tp>
      <tp>
        <v>36980341.600000001</v>
        <stp/>
        <stp>EM_S_QSTM07_IS</stp>
        <stp>4</stp>
        <stp>600278.SH</stp>
        <stp>61</stp>
        <stp>6/30/2016</stp>
        <stp>1</stp>
        <tr r="D2014" s="5"/>
      </tp>
      <tp>
        <v>35310795.43</v>
        <stp/>
        <stp>EM_S_QSTM07_IS</stp>
        <stp>4</stp>
        <stp>600248.SH</stp>
        <stp>61</stp>
        <stp>6/30/2016</stp>
        <stp>1</stp>
        <tr r="D1989" s="5"/>
      </tp>
      <tp>
        <v>6919494.9400000004</v>
        <stp/>
        <stp>EM_S_QSTM07_IS</stp>
        <stp>4</stp>
        <stp>600258.SH</stp>
        <stp>61</stp>
        <stp>6/30/2016</stp>
        <stp>1</stp>
        <tr r="D1997" s="5"/>
      </tp>
      <tp>
        <v>14409594.41</v>
        <stp/>
        <stp>EM_S_QSTM07_IS</stp>
        <stp>4</stp>
        <stp>600288.SH</stp>
        <stp>61</stp>
        <stp>6/30/2016</stp>
        <stp>1</stp>
        <tr r="D2023" s="5"/>
      </tp>
      <tp>
        <v>147236582.09</v>
        <stp/>
        <stp>EM_S_QSTM07_IS</stp>
        <stp>4</stp>
        <stp>600298.SH</stp>
        <stp>61</stp>
        <stp>6/30/2016</stp>
        <stp>1</stp>
        <tr r="D2031" s="5"/>
      </tp>
      <tp>
        <v>24524805.98</v>
        <stp/>
        <stp>EM_S_QSTM07_IS</stp>
        <stp>4</stp>
        <stp>300358.SZ</stp>
        <stp>61</stp>
        <stp>6/30/2016</stp>
        <stp>1</stp>
        <tr r="D1619" s="5"/>
      </tp>
      <tp>
        <v>-3492545.04</v>
        <stp/>
        <stp>EM_S_QSTM07_IS</stp>
        <stp>4</stp>
        <stp>300348.SZ</stp>
        <stp>61</stp>
        <stp>6/30/2016</stp>
        <stp>1</stp>
        <tr r="D1609" s="5"/>
      </tp>
      <tp>
        <v>26810269.969999999</v>
        <stp/>
        <stp>EM_S_QSTM07_IS</stp>
        <stp>4</stp>
        <stp>300378.SZ</stp>
        <stp>61</stp>
        <stp>6/30/2016</stp>
        <stp>1</stp>
        <tr r="D1638" s="5"/>
      </tp>
      <tp>
        <v>-5769500.4800000004</v>
        <stp/>
        <stp>EM_S_QSTM07_IS</stp>
        <stp>4</stp>
        <stp>300368.SZ</stp>
        <stp>61</stp>
        <stp>6/30/2016</stp>
        <stp>1</stp>
        <tr r="D1628" s="5"/>
      </tp>
      <tp>
        <v>9953286.4399999995</v>
        <stp/>
        <stp>EM_S_QSTM07_IS</stp>
        <stp>4</stp>
        <stp>300318.SZ</stp>
        <stp>61</stp>
        <stp>6/30/2016</stp>
        <stp>1</stp>
        <tr r="D1579" s="5"/>
      </tp>
      <tp>
        <v>608952222.25</v>
        <stp/>
        <stp>EM_S_QSTM07_IS</stp>
        <stp>4</stp>
        <stp>000338.SZ</stp>
        <stp>61</stp>
        <stp>6/30/2016</stp>
        <stp>1</stp>
        <tr r="D78" s="5"/>
      </tp>
      <tp>
        <v>11818944.199999999</v>
        <stp/>
        <stp>EM_S_QSTM07_IS</stp>
        <stp>4</stp>
        <stp>300308.SZ</stp>
        <stp>61</stp>
        <stp>6/30/2016</stp>
        <stp>1</stp>
        <tr r="D1569" s="5"/>
      </tp>
      <tp>
        <v>2661059.46</v>
        <stp/>
        <stp>EM_S_QSTM07_IS</stp>
        <stp>4</stp>
        <stp>300338.SZ</stp>
        <stp>61</stp>
        <stp>6/30/2016</stp>
        <stp>1</stp>
        <tr r="D1599" s="5"/>
      </tp>
      <tp>
        <v>9296779.9800000004</v>
        <stp/>
        <stp>EM_S_QSTM07_IS</stp>
        <stp>4</stp>
        <stp>300328.SZ</stp>
        <stp>61</stp>
        <stp>6/30/2016</stp>
        <stp>1</stp>
        <tr r="D1589" s="5"/>
      </tp>
      <tp>
        <v>19064964.890000001</v>
        <stp/>
        <stp>EM_S_QSTM07_IS</stp>
        <stp>4</stp>
        <stp>300398.SZ</stp>
        <stp>61</stp>
        <stp>6/30/2016</stp>
        <stp>1</stp>
        <tr r="D1658" s="5"/>
      </tp>
      <tp>
        <v>33116635.809999999</v>
        <stp/>
        <stp>EM_S_QSTM07_IS</stp>
        <stp>4</stp>
        <stp>300388.SZ</stp>
        <stp>61</stp>
        <stp>6/30/2016</stp>
        <stp>1</stp>
        <tr r="D1648" s="5"/>
      </tp>
      <tp>
        <v>34704384.079999998</v>
        <stp/>
        <stp>EM_S_QSTM07_IS</stp>
        <stp>4</stp>
        <stp>600328.SH</stp>
        <stp>61</stp>
        <stp>6/30/2016</stp>
        <stp>1</stp>
        <tr r="D2058" s="5"/>
      </tp>
      <tp>
        <v>139808001.40000001</v>
        <stp/>
        <stp>EM_S_QSTM07_IS</stp>
        <stp>4</stp>
        <stp>600338.SH</stp>
        <stp>61</stp>
        <stp>6/30/2016</stp>
        <stp>1</stp>
        <tr r="D2067" s="5"/>
      </tp>
      <tp>
        <v>43089213.18</v>
        <stp/>
        <stp>EM_S_QSTM07_IS</stp>
        <stp>4</stp>
        <stp>600308.SH</stp>
        <stp>61</stp>
        <stp>6/30/2016</stp>
        <stp>1</stp>
        <tr r="D2040" s="5"/>
      </tp>
      <tp>
        <v>1919742.0999999901</v>
        <stp/>
        <stp>EM_S_QSTM07_IS</stp>
        <stp>4</stp>
        <stp>600318.SH</stp>
        <stp>61</stp>
        <stp>6/30/2016</stp>
        <stp>1</stp>
        <tr r="D2049" s="5"/>
      </tp>
      <tp>
        <v>49873812.399999999</v>
        <stp/>
        <stp>EM_S_QSTM07_IS</stp>
        <stp>4</stp>
        <stp>600368.SH</stp>
        <stp>61</stp>
        <stp>6/30/2016</stp>
        <stp>1</stp>
        <tr r="D2090" s="5"/>
      </tp>
      <tp>
        <v>11010401.18</v>
        <stp/>
        <stp>EM_S_QSTM07_IS</stp>
        <stp>4</stp>
        <stp>600378.SH</stp>
        <stp>61</stp>
        <stp>6/30/2016</stp>
        <stp>1</stp>
        <tr r="D2099" s="5"/>
      </tp>
      <tp>
        <v>74049284.939999998</v>
        <stp/>
        <stp>EM_S_QSTM07_IS</stp>
        <stp>4</stp>
        <stp>600348.SH</stp>
        <stp>61</stp>
        <stp>6/30/2016</stp>
        <stp>1</stp>
        <tr r="D2073" s="5"/>
      </tp>
      <tp>
        <v>-21308886.399999999</v>
        <stp/>
        <stp>EM_S_QSTM07_IS</stp>
        <stp>4</stp>
        <stp>600358.SH</stp>
        <stp>61</stp>
        <stp>6/30/2016</stp>
        <stp>1</stp>
        <tr r="D2081" s="5"/>
      </tp>
      <tp>
        <v>120379896.75</v>
        <stp/>
        <stp>EM_S_QSTM07_IS</stp>
        <stp>4</stp>
        <stp>600388.SH</stp>
        <stp>61</stp>
        <stp>6/30/2016</stp>
        <stp>1</stp>
        <tr r="D2108" s="5"/>
      </tp>
      <tp>
        <v>815219968.78999996</v>
        <stp/>
        <stp>EM_S_QSTM07_IS</stp>
        <stp>4</stp>
        <stp>600398.SH</stp>
        <stp>61</stp>
        <stp>6/30/2016</stp>
        <stp>1</stp>
        <tr r="D2117" s="5"/>
      </tp>
      <tp>
        <v>-10588858.880000001</v>
        <stp/>
        <stp>EM_S_QSTM07_IS</stp>
        <stp>4</stp>
        <stp>000068.SZ</stp>
        <stp>61</stp>
        <stp>6/30/2016</stp>
        <stp>1</stp>
        <tr r="D57" s="5"/>
      </tp>
      <tp>
        <v>242287538.75</v>
        <stp/>
        <stp>EM_S_QSTM07_IS</stp>
        <stp>4</stp>
        <stp>300058.SZ</stp>
        <stp>61</stp>
        <stp>6/30/2016</stp>
        <stp>1</stp>
        <tr r="D1321" s="5"/>
      </tp>
      <tp>
        <v>60783647.539999999</v>
        <stp/>
        <stp>EM_S_QSTM07_IS</stp>
        <stp>4</stp>
        <stp>000078.SZ</stp>
        <stp>61</stp>
        <stp>6/30/2016</stp>
        <stp>1</stp>
        <tr r="D60" s="5"/>
      </tp>
      <tp>
        <v>41642148.969999999</v>
        <stp/>
        <stp>EM_S_QSTM07_IS</stp>
        <stp>4</stp>
        <stp>300048.SZ</stp>
        <stp>61</stp>
        <stp>6/30/2016</stp>
        <stp>1</stp>
        <tr r="D1311" s="5"/>
      </tp>
      <tp>
        <v>7150230.6900000004</v>
        <stp/>
        <stp>EM_S_QSTM07_IS</stp>
        <stp>4</stp>
        <stp>000048.SZ</stp>
        <stp>61</stp>
        <stp>6/30/2016</stp>
        <stp>1</stp>
        <tr r="D44" s="5"/>
      </tp>
      <tp>
        <v>36334993.710000001</v>
        <stp/>
        <stp>EM_S_QSTM07_IS</stp>
        <stp>4</stp>
        <stp>300078.SZ</stp>
        <stp>61</stp>
        <stp>6/30/2016</stp>
        <stp>1</stp>
        <tr r="D1340" s="5"/>
      </tp>
      <tp>
        <v>9160160.3800000008</v>
        <stp/>
        <stp>EM_S_QSTM07_IS</stp>
        <stp>4</stp>
        <stp>000058.SZ</stp>
        <stp>61</stp>
        <stp>6/30/2016</stp>
        <stp>1</stp>
        <tr r="D49" s="5"/>
      </tp>
      <tp>
        <v>93366200.849999994</v>
        <stp/>
        <stp>EM_S_QSTM07_IS</stp>
        <stp>4</stp>
        <stp>300068.SZ</stp>
        <stp>61</stp>
        <stp>6/30/2016</stp>
        <stp>1</stp>
        <tr r="D1330" s="5"/>
      </tp>
      <tp>
        <v>343094611.55000001</v>
        <stp/>
        <stp>EM_S_QSTM07_IS</stp>
        <stp>4</stp>
        <stp>000028.SZ</stp>
        <stp>61</stp>
        <stp>6/30/2016</stp>
        <stp>1</stp>
        <tr r="D27" s="5"/>
      </tp>
      <tp>
        <v>21277560.309999999</v>
        <stp/>
        <stp>EM_S_QSTM07_IS</stp>
        <stp>4</stp>
        <stp>300018.SZ</stp>
        <stp>61</stp>
        <stp>6/30/2016</stp>
        <stp>1</stp>
        <tr r="D1281" s="5"/>
      </tp>
      <tp>
        <v>52582912.299999997</v>
        <stp/>
        <stp>EM_S_QSTM07_IS</stp>
        <stp>4</stp>
        <stp>000038.SZ</stp>
        <stp>61</stp>
        <stp>6/30/2016</stp>
        <stp>1</stp>
        <tr r="D37" s="5"/>
      </tp>
      <tp>
        <v>93905957.359999999</v>
        <stp/>
        <stp>EM_S_QSTM07_IS</stp>
        <stp>4</stp>
        <stp>300008.SZ</stp>
        <stp>61</stp>
        <stp>6/30/2016</stp>
        <stp>1</stp>
        <tr r="D1271" s="5"/>
      </tp>
      <tp>
        <v>30346666.690000001</v>
        <stp/>
        <stp>EM_S_QSTM07_IS</stp>
        <stp>4</stp>
        <stp>000008.SZ</stp>
        <stp>61</stp>
        <stp>6/30/2016</stp>
        <stp>1</stp>
        <tr r="D10" s="5"/>
      </tp>
      <tp>
        <v>32997444.98</v>
        <stp/>
        <stp>EM_S_QSTM07_IS</stp>
        <stp>4</stp>
        <stp>300038.SZ</stp>
        <stp>61</stp>
        <stp>6/30/2016</stp>
        <stp>1</stp>
        <tr r="D1301" s="5"/>
      </tp>
      <tp>
        <v>125712133.66</v>
        <stp/>
        <stp>EM_S_QSTM07_IS</stp>
        <stp>4</stp>
        <stp>000018.SZ</stp>
        <stp>61</stp>
        <stp>6/30/2016</stp>
        <stp>1</stp>
        <tr r="D18" s="5"/>
      </tp>
      <tp>
        <v>4781659.28</v>
        <stp/>
        <stp>EM_S_QSTM07_IS</stp>
        <stp>4</stp>
        <stp>300028.SZ</stp>
        <stp>61</stp>
        <stp>6/30/2016</stp>
        <stp>1</stp>
        <tr r="D1291" s="5"/>
      </tp>
      <tp>
        <v>67756038.400000006</v>
        <stp/>
        <stp>EM_S_QSTM07_IS</stp>
        <stp>4</stp>
        <stp>300098.SZ</stp>
        <stp>61</stp>
        <stp>6/30/2016</stp>
        <stp>1</stp>
        <tr r="D1360" s="5"/>
      </tp>
      <tp>
        <v>92522532.549999997</v>
        <stp/>
        <stp>EM_S_QSTM07_IS</stp>
        <stp>4</stp>
        <stp>300088.SZ</stp>
        <stp>61</stp>
        <stp>6/30/2016</stp>
        <stp>1</stp>
        <tr r="D1350" s="5"/>
      </tp>
      <tp>
        <v>83359310.799999997</v>
        <stp/>
        <stp>EM_S_QSTM07_IS</stp>
        <stp>4</stp>
        <stp>000088.SZ</stp>
        <stp>61</stp>
        <stp>6/30/2016</stp>
        <stp>1</stp>
        <tr r="D61" s="5"/>
      </tp>
      <tp>
        <v>13065000000</v>
        <stp/>
        <stp>EM_S_QSTM07_IS</stp>
        <stp>4</stp>
        <stp>600028.SH</stp>
        <stp>61</stp>
        <stp>6/30/2016</stp>
        <stp>1</stp>
        <tr r="D1801" s="5"/>
      </tp>
      <tp>
        <v>119367070.59</v>
        <stp/>
        <stp>EM_S_QSTM07_IS</stp>
        <stp>4</stp>
        <stp>600038.SH</stp>
        <stp>61</stp>
        <stp>6/30/2016</stp>
        <stp>1</stp>
        <tr r="D1809" s="5"/>
      </tp>
      <tp>
        <v>160763396.18000001</v>
        <stp/>
        <stp>EM_S_QSTM07_IS</stp>
        <stp>4</stp>
        <stp>600008.SH</stp>
        <stp>61</stp>
        <stp>6/30/2016</stp>
        <stp>1</stp>
        <tr r="D1785" s="5"/>
      </tp>
      <tp>
        <v>1697537756.8599999</v>
        <stp/>
        <stp>EM_S_QSTM07_IS</stp>
        <stp>4</stp>
        <stp>600018.SH</stp>
        <stp>61</stp>
        <stp>6/30/2016</stp>
        <stp>1</stp>
        <tr r="D1793" s="5"/>
      </tp>
      <tp>
        <v>795807056.09000003</v>
        <stp/>
        <stp>EM_S_QSTM07_IS</stp>
        <stp>4</stp>
        <stp>600068.SH</stp>
        <stp>61</stp>
        <stp>6/30/2016</stp>
        <stp>1</stp>
        <tr r="D1829" s="5"/>
      </tp>
      <tp>
        <v>15015067.75</v>
        <stp/>
        <stp>EM_S_QSTM07_IS</stp>
        <stp>4</stp>
        <stp>600078.SH</stp>
        <stp>61</stp>
        <stp>6/30/2016</stp>
        <stp>1</stp>
        <tr r="D1839" s="5"/>
      </tp>
      <tp>
        <v>3596855514.9299998</v>
        <stp/>
        <stp>EM_S_QSTM07_IS</stp>
        <stp>4</stp>
        <stp>600048.SH</stp>
        <stp>61</stp>
        <stp>6/30/2016</stp>
        <stp>1</stp>
        <tr r="D1811" s="5"/>
      </tp>
      <tp>
        <v>-49162700.950000003</v>
        <stp/>
        <stp>EM_S_QSTM07_IS</stp>
        <stp>4</stp>
        <stp>600058.SH</stp>
        <stp>61</stp>
        <stp>6/30/2016</stp>
        <stp>1</stp>
        <tr r="D1820" s="5"/>
      </tp>
      <tp>
        <v>5845585.2999999998</v>
        <stp/>
        <stp>EM_S_QSTM07_IS</stp>
        <stp>4</stp>
        <stp>600088.SH</stp>
        <stp>61</stp>
        <stp>6/30/2016</stp>
        <stp>1</stp>
        <tr r="D1848" s="5"/>
      </tp>
      <tp>
        <v>329817356.55000001</v>
        <stp/>
        <stp>EM_S_QSTM07_IS</stp>
        <stp>4</stp>
        <stp>600098.SH</stp>
        <stp>61</stp>
        <stp>6/30/2016</stp>
        <stp>1</stp>
        <tr r="D1857" s="5"/>
      </tp>
      <tp>
        <v>17214195.57</v>
        <stp/>
        <stp>EM_S_QSTM07_IS</stp>
        <stp>4</stp>
        <stp>300158.SZ</stp>
        <stp>61</stp>
        <stp>6/30/2016</stp>
        <stp>1</stp>
        <tr r="D1420" s="5"/>
      </tp>
      <tp>
        <v>61822354.869999997</v>
        <stp/>
        <stp>EM_S_QSTM07_IS</stp>
        <stp>4</stp>
        <stp>300148.SZ</stp>
        <stp>61</stp>
        <stp>6/30/2016</stp>
        <stp>1</stp>
        <tr r="D1410" s="5"/>
      </tp>
      <tp>
        <v>36078058.979999997</v>
        <stp/>
        <stp>EM_S_QSTM07_IS</stp>
        <stp>4</stp>
        <stp>300178.SZ</stp>
        <stp>61</stp>
        <stp>6/30/2016</stp>
        <stp>1</stp>
        <tr r="D1440" s="5"/>
      </tp>
      <tp>
        <v>8541883.4100000001</v>
        <stp/>
        <stp>EM_S_QSTM07_IS</stp>
        <stp>4</stp>
        <stp>000158.SZ</stp>
        <stp>61</stp>
        <stp>6/30/2016</stp>
        <stp>1</stp>
        <tr r="D73" s="5"/>
      </tp>
      <tp>
        <v>27068138.300000001</v>
        <stp/>
        <stp>EM_S_QSTM07_IS</stp>
        <stp>4</stp>
        <stp>300168.SZ</stp>
        <stp>61</stp>
        <stp>6/30/2016</stp>
        <stp>1</stp>
        <tr r="D1430" s="5"/>
      </tp>
      <tp>
        <v>127033562.06999999</v>
        <stp/>
        <stp>EM_S_QSTM07_IS</stp>
        <stp>4</stp>
        <stp>300118.SZ</stp>
        <stp>61</stp>
        <stp>6/30/2016</stp>
        <stp>1</stp>
        <tr r="D1380" s="5"/>
      </tp>
      <tp>
        <v>30134659.93</v>
        <stp/>
        <stp>EM_S_QSTM07_IS</stp>
        <stp>4</stp>
        <stp>300108.SZ</stp>
        <stp>61</stp>
        <stp>6/30/2016</stp>
        <stp>1</stp>
        <tr r="D1370" s="5"/>
      </tp>
      <tp>
        <v>35026347.219999999</v>
        <stp/>
        <stp>EM_S_QSTM07_IS</stp>
        <stp>4</stp>
        <stp>300138.SZ</stp>
        <stp>61</stp>
        <stp>6/30/2016</stp>
        <stp>1</stp>
        <tr r="D1400" s="5"/>
      </tp>
      <tp>
        <v>-22232934.960000001</v>
        <stp/>
        <stp>EM_S_QSTM07_IS</stp>
        <stp>4</stp>
        <stp>300128.SZ</stp>
        <stp>61</stp>
        <stp>6/30/2016</stp>
        <stp>1</stp>
        <tr r="D1390" s="5"/>
      </tp>
      <tp>
        <v>-3532178.97</v>
        <stp/>
        <stp>EM_S_QSTM07_IS</stp>
        <stp>4</stp>
        <stp>300198.SZ</stp>
        <stp>61</stp>
        <stp>6/30/2016</stp>
        <stp>1</stp>
        <tr r="D1459" s="5"/>
      </tp>
      <tp>
        <v>22358232.73</v>
        <stp/>
        <stp>EM_S_QSTM07_IS</stp>
        <stp>4</stp>
        <stp>300188.SZ</stp>
        <stp>61</stp>
        <stp>6/30/2016</stp>
        <stp>1</stp>
        <tr r="D1449" s="5"/>
      </tp>
      <tp>
        <v>17413980.02</v>
        <stp/>
        <stp>EM_S_QSTM07_IS</stp>
        <stp>4</stp>
        <stp>600128.SH</stp>
        <stp>61</stp>
        <stp>6/30/2016</stp>
        <stp>1</stp>
        <tr r="D1885" s="5"/>
      </tp>
      <tp>
        <v>239059137.69</v>
        <stp/>
        <stp>EM_S_QSTM07_IS</stp>
        <stp>4</stp>
        <stp>600138.SH</stp>
        <stp>61</stp>
        <stp>6/30/2016</stp>
        <stp>1</stp>
        <tr r="D1894" s="5"/>
      </tp>
      <tp>
        <v>26299141.440000001</v>
        <stp/>
        <stp>EM_S_QSTM07_IS</stp>
        <stp>4</stp>
        <stp>600108.SH</stp>
        <stp>61</stp>
        <stp>6/30/2016</stp>
        <stp>1</stp>
        <tr r="D1866" s="5"/>
      </tp>
      <tp>
        <v>105729525.56</v>
        <stp/>
        <stp>EM_S_QSTM07_IS</stp>
        <stp>4</stp>
        <stp>600118.SH</stp>
        <stp>61</stp>
        <stp>6/30/2016</stp>
        <stp>1</stp>
        <tr r="D1876" s="5"/>
      </tp>
      <tp>
        <v>97263135.290000007</v>
        <stp/>
        <stp>EM_S_QSTM07_IS</stp>
        <stp>4</stp>
        <stp>600168.SH</stp>
        <stp>61</stp>
        <stp>6/30/2016</stp>
        <stp>1</stp>
        <tr r="D1918" s="5"/>
      </tp>
      <tp>
        <v>52128255.329999998</v>
        <stp/>
        <stp>EM_S_QSTM07_IS</stp>
        <stp>4</stp>
        <stp>600178.SH</stp>
        <stp>61</stp>
        <stp>6/30/2016</stp>
        <stp>1</stp>
        <tr r="D1927" s="5"/>
      </tp>
      <tp>
        <v>2112262.63</v>
        <stp/>
        <stp>EM_S_QSTM07_IS</stp>
        <stp>4</stp>
        <stp>600148.SH</stp>
        <stp>61</stp>
        <stp>6/30/2016</stp>
        <stp>1</stp>
        <tr r="D1900" s="5"/>
      </tp>
      <tp>
        <v>18466172.149999999</v>
        <stp/>
        <stp>EM_S_QSTM07_IS</stp>
        <stp>4</stp>
        <stp>600158.SH</stp>
        <stp>61</stp>
        <stp>6/30/2016</stp>
        <stp>1</stp>
        <tr r="D1909" s="5"/>
      </tp>
      <tp>
        <v>344923000</v>
        <stp/>
        <stp>EM_S_QSTM07_IS</stp>
        <stp>4</stp>
        <stp>600188.SH</stp>
        <stp>61</stp>
        <stp>6/30/2016</stp>
        <stp>1</stp>
        <tr r="D1936" s="5"/>
      </tp>
      <tp>
        <v>-223991446.72999999</v>
        <stp/>
        <stp>EM_S_QSTM07_IS</stp>
        <stp>4</stp>
        <stp>600198.SH</stp>
        <stp>61</stp>
        <stp>6/30/2016</stp>
        <stp>1</stp>
        <tr r="D1945" s="5"/>
      </tp>
      <tp>
        <v>9113541.8499999996</v>
        <stp/>
        <stp>EM_S_QSTM07_IS</stp>
        <stp>4</stp>
        <stp>000868.SZ</stp>
        <stp>61</stp>
        <stp>6/30/2016</stp>
        <stp>1</stp>
        <tr r="D368" s="5"/>
      </tp>
      <tp>
        <v>96156611.329999998</v>
        <stp/>
        <stp>EM_S_QSTM07_IS</stp>
        <stp>4</stp>
        <stp>000878.SZ</stp>
        <stp>61</stp>
        <stp>6/30/2016</stp>
        <stp>1</stp>
        <tr r="D373" s="5"/>
      </tp>
      <tp>
        <v>29757147.219999999</v>
        <stp/>
        <stp>EM_S_QSTM07_IS</stp>
        <stp>4</stp>
        <stp>000848.SZ</stp>
        <stp>61</stp>
        <stp>6/30/2016</stp>
        <stp>1</stp>
        <tr r="D357" s="5"/>
      </tp>
      <tp>
        <v>983700948.13</v>
        <stp/>
        <stp>EM_S_QSTM07_IS</stp>
        <stp>4</stp>
        <stp>000858.SZ</stp>
        <stp>61</stp>
        <stp>6/30/2016</stp>
        <stp>1</stp>
        <tr r="D362" s="5"/>
      </tp>
      <tp>
        <v>217865940.41</v>
        <stp/>
        <stp>EM_S_QSTM07_IS</stp>
        <stp>4</stp>
        <stp>000828.SZ</stp>
        <stp>61</stp>
        <stp>6/30/2016</stp>
        <stp>1</stp>
        <tr r="D347" s="5"/>
      </tp>
      <tp>
        <v>80995629.129999995</v>
        <stp/>
        <stp>EM_S_QSTM07_IS</stp>
        <stp>4</stp>
        <stp>000838.SZ</stp>
        <stp>61</stp>
        <stp>6/30/2016</stp>
        <stp>1</stp>
        <tr r="D355" s="5"/>
      </tp>
      <tp>
        <v>1278382.1499999999</v>
        <stp/>
        <stp>EM_S_QSTM07_IS</stp>
        <stp>4</stp>
        <stp>000818.SZ</stp>
        <stp>61</stp>
        <stp>6/30/2016</stp>
        <stp>1</stp>
        <tr r="D339" s="5"/>
      </tp>
      <tp>
        <v>43353749.240000002</v>
        <stp/>
        <stp>EM_S_QSTM07_IS</stp>
        <stp>4</stp>
        <stp>000888.SZ</stp>
        <stp>61</stp>
        <stp>6/30/2016</stp>
        <stp>1</stp>
        <tr r="D381" s="5"/>
      </tp>
      <tp>
        <v>915000000</v>
        <stp/>
        <stp>EM_S_QSTM07_IS</stp>
        <stp>4</stp>
        <stp>000898.SZ</stp>
        <stp>61</stp>
        <stp>6/30/2016</stp>
        <stp>1</stp>
        <tr r="D388" s="5"/>
      </tp>
      <tp>
        <v>160899501.61000001</v>
        <stp/>
        <stp>EM_S_QSTM07_IS</stp>
        <stp>4</stp>
        <stp>600828.SH</stp>
        <stp>61</stp>
        <stp>6/30/2016</stp>
        <stp>1</stp>
        <tr r="D2481" s="5"/>
      </tp>
      <tp>
        <v>124464950.03</v>
        <stp/>
        <stp>EM_S_QSTM07_IS</stp>
        <stp>4</stp>
        <stp>600838.SH</stp>
        <stp>61</stp>
        <stp>6/30/2016</stp>
        <stp>1</stp>
        <tr r="D2490" s="5"/>
      </tp>
      <tp>
        <v>800915779</v>
        <stp/>
        <stp>EM_S_QSTM07_IS</stp>
        <stp>4</stp>
        <stp>600808.SH</stp>
        <stp>61</stp>
        <stp>6/30/2016</stp>
        <stp>1</stp>
        <tr r="D2462" s="5"/>
      </tp>
      <tp>
        <v>7904351.0099999998</v>
        <stp/>
        <stp>EM_S_QSTM07_IS</stp>
        <stp>4</stp>
        <stp>600818.SH</stp>
        <stp>61</stp>
        <stp>6/30/2016</stp>
        <stp>1</stp>
        <tr r="D2471" s="5"/>
      </tp>
      <tp>
        <v>14763894.949999999</v>
        <stp/>
        <stp>EM_S_QSTM07_IS</stp>
        <stp>4</stp>
        <stp>600868.SH</stp>
        <stp>61</stp>
        <stp>6/30/2016</stp>
        <stp>1</stp>
        <tr r="D2516" s="5"/>
      </tp>
      <tp>
        <v>60723332.039999999</v>
        <stp/>
        <stp>EM_S_QSTM07_IS</stp>
        <stp>4</stp>
        <stp>600848.SH</stp>
        <stp>61</stp>
        <stp>6/30/2016</stp>
        <stp>1</stp>
        <tr r="D2498" s="5"/>
      </tp>
      <tp>
        <v>5217446.5</v>
        <stp/>
        <stp>EM_S_QSTM07_IS</stp>
        <stp>4</stp>
        <stp>600858.SH</stp>
        <stp>61</stp>
        <stp>6/30/2016</stp>
        <stp>1</stp>
        <tr r="D2506" s="5"/>
      </tp>
      <tp>
        <v>10580301.33</v>
        <stp/>
        <stp>EM_S_QSTM07_IS</stp>
        <stp>4</stp>
        <stp>600888.SH</stp>
        <stp>61</stp>
        <stp>6/30/2016</stp>
        <stp>1</stp>
        <tr r="D2535" s="5"/>
      </tp>
      <tp>
        <v>5479145.5199999996</v>
        <stp/>
        <stp>EM_S_QSTM07_IS</stp>
        <stp>4</stp>
        <stp>600898.SH</stp>
        <stp>61</stp>
        <stp>6/30/2016</stp>
        <stp>1</stp>
        <tr r="D2545" s="5"/>
      </tp>
      <tp>
        <v>-306349334.18000001</v>
        <stp/>
        <stp>EM_S_QSTM07_IS</stp>
        <stp>4</stp>
        <stp>000968.SZ</stp>
        <stp>61</stp>
        <stp>6/30/2016</stp>
        <stp>1</stp>
        <tr r="D442" s="5"/>
      </tp>
      <tp>
        <v>15483343.98</v>
        <stp/>
        <stp>EM_S_QSTM07_IS</stp>
        <stp>4</stp>
        <stp>000978.SZ</stp>
        <stp>61</stp>
        <stp>6/30/2016</stp>
        <stp>1</stp>
        <tr r="D451" s="5"/>
      </tp>
      <tp>
        <v>2468674.11</v>
        <stp/>
        <stp>EM_S_QSTM07_IS</stp>
        <stp>4</stp>
        <stp>000948.SZ</stp>
        <stp>61</stp>
        <stp>6/30/2016</stp>
        <stp>1</stp>
        <tr r="D425" s="5"/>
      </tp>
      <tp>
        <v>72138191.290000007</v>
        <stp/>
        <stp>EM_S_QSTM07_IS</stp>
        <stp>4</stp>
        <stp>000958.SZ</stp>
        <stp>61</stp>
        <stp>6/30/2016</stp>
        <stp>1</stp>
        <tr r="D433" s="5"/>
      </tp>
      <tp>
        <v>131511541.34</v>
        <stp/>
        <stp>EM_S_QSTM07_IS</stp>
        <stp>4</stp>
        <stp>000928.SZ</stp>
        <stp>61</stp>
        <stp>6/30/2016</stp>
        <stp>1</stp>
        <tr r="D414" s="5"/>
      </tp>
      <tp>
        <v>225642293.09999999</v>
        <stp/>
        <stp>EM_S_QSTM07_IS</stp>
        <stp>4</stp>
        <stp>000938.SZ</stp>
        <stp>61</stp>
        <stp>6/30/2016</stp>
        <stp>1</stp>
        <tr r="D423" s="5"/>
      </tp>
      <tp>
        <v>78388284.950000003</v>
        <stp/>
        <stp>EM_S_QSTM07_IS</stp>
        <stp>4</stp>
        <stp>000908.SZ</stp>
        <stp>61</stp>
        <stp>6/30/2016</stp>
        <stp>1</stp>
        <tr r="D396" s="5"/>
      </tp>
      <tp>
        <v>-711656015.76999998</v>
        <stp/>
        <stp>EM_S_QSTM07_IS</stp>
        <stp>4</stp>
        <stp>000918.SZ</stp>
        <stp>61</stp>
        <stp>6/30/2016</stp>
        <stp>1</stp>
        <tr r="D405" s="5"/>
      </tp>
      <tp>
        <v>72385173.569999993</v>
        <stp/>
        <stp>EM_S_QSTM07_IS</stp>
        <stp>4</stp>
        <stp>000988.SZ</stp>
        <stp>61</stp>
        <stp>6/30/2016</stp>
        <stp>1</stp>
        <tr r="D459" s="5"/>
      </tp>
      <tp>
        <v>-1449667.4199999899</v>
        <stp/>
        <stp>EM_S_QSTM07_IS</stp>
        <stp>4</stp>
        <stp>000998.SZ</stp>
        <stp>61</stp>
        <stp>6/30/2016</stp>
        <stp>1</stp>
        <tr r="D466" s="5"/>
      </tp>
      <tp>
        <v>257003097.38999999</v>
        <stp/>
        <stp>EM_S_QSTM07_IS</stp>
        <stp>4</stp>
        <stp>600978.SH</stp>
        <stp>61</stp>
        <stp>6/30/2016</stp>
        <stp>1</stp>
        <tr r="D2563" s="5"/>
      </tp>
      <tp>
        <v>860333188.58000004</v>
        <stp/>
        <stp>EM_S_QSTM07_IS</stp>
        <stp>4</stp>
        <stp>600958.SH</stp>
        <stp>61</stp>
        <stp>6/30/2016</stp>
        <stp>1</stp>
        <tr r="D2548" s="5"/>
      </tp>
      <tp>
        <v>73149011.140000001</v>
        <stp/>
        <stp>EM_S_QSTM07_IS</stp>
        <stp>4</stp>
        <stp>600988.SH</stp>
        <stp>61</stp>
        <stp>6/30/2016</stp>
        <stp>1</stp>
        <tr r="D2573" s="5"/>
      </tp>
      <tp>
        <v>168595434.16999999</v>
        <stp/>
        <stp>EM_S_QSTM07_IS</stp>
        <stp>4</stp>
        <stp>600998.SH</stp>
        <stp>61</stp>
        <stp>6/30/2016</stp>
        <stp>1</stp>
        <tr r="D2579" s="5"/>
      </tp>
      <tp>
        <v>5144000000</v>
        <stp/>
        <stp>EM_S_QSTM07_IS</stp>
        <stp>4</stp>
        <stp>601628.SH</stp>
        <stp>61</stp>
        <stp>6/30/2016</stp>
        <stp>1</stp>
        <tr r="D2671" s="5"/>
      </tp>
      <tp>
        <v>16075738.949999999</v>
        <stp/>
        <stp>EM_S_QSTM07_IS</stp>
        <stp>4</stp>
        <stp>601608.SH</stp>
        <stp>61</stp>
        <stp>6/30/2016</stp>
        <stp>1</stp>
        <tr r="D2667" s="5"/>
      </tp>
      <tp>
        <v>1050819000</v>
        <stp/>
        <stp>EM_S_QSTM07_IS</stp>
        <stp>4</stp>
        <stp>601618.SH</stp>
        <stp>61</stp>
        <stp>6/30/2016</stp>
        <stp>1</stp>
        <tr r="D2670" s="5"/>
      </tp>
      <tp>
        <v>9720278000</v>
        <stp/>
        <stp>EM_S_QSTM07_IS</stp>
        <stp>4</stp>
        <stp>601668.SH</stp>
        <stp>61</stp>
        <stp>6/30/2016</stp>
        <stp>1</stp>
        <tr r="D2675" s="5"/>
      </tp>
      <tp>
        <v>-4781111.1500000004</v>
        <stp/>
        <stp>EM_S_QSTM07_IS</stp>
        <stp>4</stp>
        <stp>601678.SH</stp>
        <stp>61</stp>
        <stp>6/30/2016</stp>
        <stp>1</stp>
        <tr r="D2678" s="5"/>
      </tp>
      <tp>
        <v>1594781025.48</v>
        <stp/>
        <stp>EM_S_QSTM07_IS</stp>
        <stp>4</stp>
        <stp>601688.SH</stp>
        <stp>61</stp>
        <stp>6/30/2016</stp>
        <stp>1</stp>
        <tr r="D2679" s="5"/>
      </tp>
      <tp>
        <v>340520117.75</v>
        <stp/>
        <stp>EM_S_QSTM07_IS</stp>
        <stp>4</stp>
        <stp>601718.SH</stp>
        <stp>61</stp>
        <stp>6/30/2016</stp>
        <stp>1</stp>
        <tr r="D2684" s="5"/>
      </tp>
      <tp>
        <v>917991257.90999997</v>
        <stp/>
        <stp>EM_S_QSTM07_IS</stp>
        <stp>4</stp>
        <stp>601788.SH</stp>
        <stp>61</stp>
        <stp>6/30/2016</stp>
        <stp>1</stp>
        <tr r="D2688" s="5"/>
      </tp>
      <tp>
        <v>16992066.859999999</v>
        <stp/>
        <stp>EM_S_QSTM07_IS</stp>
        <stp>4</stp>
        <stp>601798.SH</stp>
        <stp>61</stp>
        <stp>6/30/2016</stp>
        <stp>1</stp>
        <tr r="D2690" s="5"/>
      </tp>
      <tp>
        <v>56312788.619999997</v>
        <stp/>
        <stp>EM_S_QSTM07_IS</stp>
        <stp>4</stp>
        <stp>601518.SH</stp>
        <stp>61</stp>
        <stp>6/30/2016</stp>
        <stp>1</stp>
        <tr r="D2655" s="5"/>
      </tp>
      <tp>
        <v>-255074219.75</v>
        <stp/>
        <stp>EM_S_QSTM07_IS</stp>
        <stp>4</stp>
        <stp>601558.SH</stp>
        <stp>61</stp>
        <stp>6/30/2016</stp>
        <stp>1</stp>
        <tr r="D2658" s="5"/>
      </tp>
      <tp>
        <v>212314434</v>
        <stp/>
        <stp>EM_S_QSTM07_IS</stp>
        <stp>4</stp>
        <stp>601588.SH</stp>
        <stp>61</stp>
        <stp>6/30/2016</stp>
        <stp>1</stp>
        <tr r="D2662" s="5"/>
      </tp>
      <tp>
        <v>2054402939</v>
        <stp/>
        <stp>EM_S_QSTM07_IS</stp>
        <stp>4</stp>
        <stp>601238.SH</stp>
        <stp>61</stp>
        <stp>6/30/2016</stp>
        <stp>1</stp>
        <tr r="D2638" s="5"/>
      </tp>
      <tp>
        <v>12229407.98</v>
        <stp/>
        <stp>EM_S_QSTM07_IS</stp>
        <stp>4</stp>
        <stp>601208.SH</stp>
        <stp>61</stp>
        <stp>6/30/2016</stp>
        <stp>1</stp>
        <tr r="D2629" s="5"/>
      </tp>
      <tp>
        <v>32177625.84</v>
        <stp/>
        <stp>EM_S_QSTM07_IS</stp>
        <stp>4</stp>
        <stp>601218.SH</stp>
        <stp>61</stp>
        <stp>6/30/2016</stp>
        <stp>1</stp>
        <tr r="D2632" s="5"/>
      </tp>
      <tp>
        <v>23668698</v>
        <stp/>
        <stp>EM_S_QSTM07_IS</stp>
        <stp>4</stp>
        <stp>601258.SH</stp>
        <stp>61</stp>
        <stp>6/30/2016</stp>
        <stp>1</stp>
        <tr r="D2639" s="5"/>
      </tp>
      <tp>
        <v>50460000000</v>
        <stp/>
        <stp>EM_S_QSTM07_IS</stp>
        <stp>4</stp>
        <stp>601288.SH</stp>
        <stp>61</stp>
        <stp>6/30/2016</stp>
        <stp>1</stp>
        <tr r="D2640" s="5"/>
      </tp>
      <tp>
        <v>18595000000</v>
        <stp/>
        <stp>EM_S_QSTM07_IS</stp>
        <stp>4</stp>
        <stp>601328.SH</stp>
        <stp>61</stp>
        <stp>6/30/2016</stp>
        <stp>1</stp>
        <tr r="D2644" s="5"/>
      </tp>
      <tp>
        <v>20076000000</v>
        <stp/>
        <stp>EM_S_QSTM07_IS</stp>
        <stp>4</stp>
        <stp>601318.SH</stp>
        <stp>61</stp>
        <stp>6/30/2016</stp>
        <stp>1</stp>
        <tr r="D2643" s="5"/>
      </tp>
      <tp>
        <v>44109905</v>
        <stp/>
        <stp>EM_S_QSTM07_IS</stp>
        <stp>4</stp>
        <stp>601368.SH</stp>
        <stp>61</stp>
        <stp>6/30/2016</stp>
        <stp>1</stp>
        <tr r="D2648" s="5"/>
      </tp>
      <tp>
        <v>3511249.62</v>
        <stp/>
        <stp>EM_S_QSTM07_IS</stp>
        <stp>4</stp>
        <stp>601388.SH</stp>
        <stp>61</stp>
        <stp>6/30/2016</stp>
        <stp>1</stp>
        <tr r="D2651" s="5"/>
      </tp>
      <tp>
        <v>75453000000</v>
        <stp/>
        <stp>EM_S_QSTM07_IS</stp>
        <stp>4</stp>
        <stp>601398.SH</stp>
        <stp>61</stp>
        <stp>6/30/2016</stp>
        <stp>1</stp>
        <tr r="D2653" s="5"/>
      </tp>
      <tp>
        <v>505121.66</v>
        <stp/>
        <stp>EM_S_QSTM07_IS</stp>
        <stp>4</stp>
        <stp>601028.SH</stp>
        <stp>61</stp>
        <stp>6/30/2016</stp>
        <stp>1</stp>
        <tr r="D2598" s="5"/>
      </tp>
      <tp>
        <v>65864210.020000003</v>
        <stp/>
        <stp>EM_S_QSTM07_IS</stp>
        <stp>4</stp>
        <stp>601038.SH</stp>
        <stp>61</stp>
        <stp>6/30/2016</stp>
        <stp>1</stp>
        <tr r="D2599" s="5"/>
      </tp>
      <tp>
        <v>-137979.37</v>
        <stp/>
        <stp>EM_S_QSTM07_IS</stp>
        <stp>4</stp>
        <stp>601008.SH</stp>
        <stp>61</stp>
        <stp>6/30/2016</stp>
        <stp>1</stp>
        <tr r="D2588" s="5"/>
      </tp>
      <tp>
        <v>523848000</v>
        <stp/>
        <stp>EM_S_QSTM07_IS</stp>
        <stp>4</stp>
        <stp>601018.SH</stp>
        <stp>61</stp>
        <stp>6/30/2016</stp>
        <stp>1</stp>
        <tr r="D2595" s="5"/>
      </tp>
      <tp>
        <v>112752669.75</v>
        <stp/>
        <stp>EM_S_QSTM07_IS</stp>
        <stp>4</stp>
        <stp>601058.SH</stp>
        <stp>61</stp>
        <stp>6/30/2016</stp>
        <stp>1</stp>
        <tr r="D2600" s="5"/>
      </tp>
      <tp>
        <v>5221000000</v>
        <stp/>
        <stp>EM_S_QSTM07_IS</stp>
        <stp>4</stp>
        <stp>601088.SH</stp>
        <stp>61</stp>
        <stp>6/30/2016</stp>
        <stp>1</stp>
        <tr r="D2602" s="5"/>
      </tp>
      <tp>
        <v>510987277.50999999</v>
        <stp/>
        <stp>EM_S_QSTM07_IS</stp>
        <stp>4</stp>
        <stp>601098.SH</stp>
        <stp>61</stp>
        <stp>6/30/2016</stp>
        <stp>1</stp>
        <tr r="D2603" s="5"/>
      </tp>
      <tp>
        <v>-129422381.23999999</v>
        <stp/>
        <stp>EM_S_QSTM07_IS</stp>
        <stp>4</stp>
        <stp>601118.SH</stp>
        <stp>61</stp>
        <stp>6/30/2016</stp>
        <stp>1</stp>
        <tr r="D2613" s="5"/>
      </tp>
      <tp>
        <v>129095279</v>
        <stp/>
        <stp>EM_S_QSTM07_IS</stp>
        <stp>4</stp>
        <stp>601168.SH</stp>
        <stp>61</stp>
        <stp>6/30/2016</stp>
        <stp>1</stp>
        <tr r="D2621" s="5"/>
      </tp>
      <tp>
        <v>452477003.82999998</v>
        <stp/>
        <stp>EM_S_QSTM07_IS</stp>
        <stp>4</stp>
        <stp>601158.SH</stp>
        <stp>61</stp>
        <stp>6/30/2016</stp>
        <stp>1</stp>
        <tr r="D2619" s="5"/>
      </tp>
      <tp>
        <v>92056984.939999998</v>
        <stp/>
        <stp>EM_S_QSTM07_IS</stp>
        <stp>4</stp>
        <stp>601188.SH</stp>
        <stp>61</stp>
        <stp>6/30/2016</stp>
        <stp>1</stp>
        <tr r="D2626" s="5"/>
      </tp>
      <tp>
        <v>481557835.16000003</v>
        <stp/>
        <stp>EM_S_QSTM07_IS</stp>
        <stp>4</stp>
        <stp>601198.SH</stp>
        <stp>61</stp>
        <stp>6/30/2016</stp>
        <stp>1</stp>
        <tr r="D2627" s="5"/>
      </tp>
      <tp>
        <v>-7476568094</v>
        <stp/>
        <stp>EM_S_QSTM07_IS</stp>
        <stp>4</stp>
        <stp>601808.SH</stp>
        <stp>61</stp>
        <stp>6/30/2016</stp>
        <stp>1</stp>
        <tr r="D2694" s="5"/>
      </tp>
      <tp>
        <v>7993000000</v>
        <stp/>
        <stp>EM_S_QSTM07_IS</stp>
        <stp>4</stp>
        <stp>601818.SH</stp>
        <stp>61</stp>
        <stp>6/30/2016</stp>
        <stp>1</stp>
        <tr r="D2695" s="5"/>
      </tp>
      <tp>
        <v>410025032.24000001</v>
        <stp/>
        <stp>EM_S_QSTM07_IS</stp>
        <stp>4</stp>
        <stp>601888.SH</stp>
        <stp>61</stp>
        <stp>6/30/2016</stp>
        <stp>1</stp>
        <tr r="D2702" s="5"/>
      </tp>
      <tp>
        <v>839489000</v>
        <stp/>
        <stp>EM_S_QSTM07_IS</stp>
        <stp>4</stp>
        <stp>601898.SH</stp>
        <stp>61</stp>
        <stp>6/30/2016</stp>
        <stp>1</stp>
        <tr r="D2704" s="5"/>
      </tp>
      <tp>
        <v>495689640.35000002</v>
        <stp/>
        <stp>EM_S_QSTM07_IS</stp>
        <stp>4</stp>
        <stp>601928.SH</stp>
        <stp>61</stp>
        <stp>6/30/2016</stp>
        <stp>1</stp>
        <tr r="D2711" s="5"/>
      </tp>
      <tp>
        <v>131950095.95999999</v>
        <stp/>
        <stp>EM_S_QSTM07_IS</stp>
        <stp>4</stp>
        <stp>601908.SH</stp>
        <stp>61</stp>
        <stp>6/30/2016</stp>
        <stp>1</stp>
        <tr r="D2708" s="5"/>
      </tp>
      <tp>
        <v>60006321.369999997</v>
        <stp/>
        <stp>EM_S_QSTM07_IS</stp>
        <stp>4</stp>
        <stp>601918.SH</stp>
        <stp>61</stp>
        <stp>6/30/2016</stp>
        <stp>1</stp>
        <tr r="D2709" s="5"/>
      </tp>
      <tp>
        <v>7692020.9900000002</v>
        <stp/>
        <stp>EM_S_QSTM07_IS</stp>
        <stp>4</stp>
        <stp>601968.SH</stp>
        <stp>61</stp>
        <stp>6/30/2016</stp>
        <stp>1</stp>
        <tr r="D2718" s="5"/>
      </tp>
      <tp>
        <v>-15606030.859999999</v>
        <stp/>
        <stp>EM_S_QSTM07_IS</stp>
        <stp>4</stp>
        <stp>601958.SH</stp>
        <stp>61</stp>
        <stp>6/30/2016</stp>
        <stp>1</stp>
        <tr r="D2715" s="5"/>
      </tp>
      <tp>
        <v>46418000000</v>
        <stp/>
        <stp>EM_S_QSTM07_IS</stp>
        <stp>4</stp>
        <stp>601988.SH</stp>
        <stp>61</stp>
        <stp>6/30/2016</stp>
        <stp>1</stp>
        <tr r="D2721" s="5"/>
      </tp>
      <tp>
        <v>12400000000</v>
        <stp/>
        <stp>EM_S_QSTM07_IS</stp>
        <stp>4</stp>
        <stp>601998.SH</stp>
        <stp>61</stp>
        <stp>6/30/2016</stp>
        <stp>1</stp>
        <tr r="D2726" s="5"/>
      </tp>
      <tp>
        <v>3900000000</v>
        <stp/>
        <stp>EM_S_PROFITNOTICE_FORECASTT</stp>
        <stp>2</stp>
        <stp>001979.SZ</stp>
        <stp>6/30/2016</stp>
        <tr r="F470" s="5"/>
      </tp>
      <tp>
        <v>12000000</v>
        <stp/>
        <stp>EM_S_PROFITNOTICE_FORECASTT</stp>
        <stp>2</stp>
        <stp>300249.SZ</stp>
        <stp>6/30/2016</stp>
        <tr r="F1510" s="5"/>
      </tp>
      <tp>
        <v>44103500</v>
        <stp/>
        <stp>EM_S_PROFITNOTICE_FORECASTT</stp>
        <stp>2</stp>
        <stp>300349.SZ</stp>
        <stp>6/30/2016</stp>
        <tr r="F1610" s="5"/>
      </tp>
      <tp>
        <v>46599400</v>
        <stp/>
        <stp>EM_S_PROFITNOTICE_FORECASTT</stp>
        <stp>2</stp>
        <stp>300049.SZ</stp>
        <stp>6/30/2016</stp>
        <tr r="F1312" s="5"/>
      </tp>
      <tp>
        <v>32440000</v>
        <stp/>
        <stp>EM_S_PROFITNOTICE_FORECASTT</stp>
        <stp>2</stp>
        <stp>300149.SZ</stp>
        <stp>6/30/2016</stp>
        <tr r="F1411" s="5"/>
      </tp>
      <tp>
        <v>12000000</v>
        <stp/>
        <stp>EM_S_PROFITNOTICE_FORECASTT</stp>
        <stp>2</stp>
        <stp>000679.SZ</stp>
        <stp>6/30/2016</stp>
        <tr r="F240" s="5"/>
      </tp>
      <tp>
        <v>-31000000</v>
        <stp/>
        <stp>EM_S_PROFITNOTICE_FORECASTT</stp>
        <stp>2</stp>
        <stp>000779.SZ</stp>
        <stp>6/30/2016</stp>
        <tr r="F309" s="5"/>
      </tp>
      <tp>
        <v>20404800</v>
        <stp/>
        <stp>EM_S_PROFITNOTICE_FORECASTT</stp>
        <stp>2</stp>
        <stp>300449.SZ</stp>
        <stp>6/30/2016</stp>
        <tr r="F1709" s="5"/>
      </tp>
      <tp>
        <v>20000000</v>
        <stp/>
        <stp>EM_S_PROFITNOTICE_FORECASTT</stp>
        <stp>2</stp>
        <stp>000979.SZ</stp>
        <stp>6/30/2016</stp>
        <tr r="F452" s="5"/>
      </tp>
      <tp>
        <v>17000000</v>
        <stp/>
        <stp>EM_S_PROFITNOTICE_FORECASTT</stp>
        <stp>2</stp>
        <stp>002279.SZ</stp>
        <stp>6/30/2016</stp>
        <tr r="F748" s="5"/>
      </tp>
      <tp>
        <v>10000000</v>
        <stp/>
        <stp>EM_S_PROFITNOTICE_FORECASTT</stp>
        <stp>2</stp>
        <stp>002379.SZ</stp>
        <stp>6/30/2016</stp>
        <tr r="F848" s="5"/>
      </tp>
      <tp>
        <v>54780100</v>
        <stp/>
        <stp>EM_S_PROFITNOTICE_FORECASTT</stp>
        <stp>2</stp>
        <stp>002079.SZ</stp>
        <stp>6/30/2016</stp>
        <tr r="F549" s="5"/>
      </tp>
      <tp>
        <v>409047000</v>
        <stp/>
        <stp>EM_S_PROFITNOTICE_FORECASTT</stp>
        <stp>2</stp>
        <stp>002179.SZ</stp>
        <stp>6/30/2016</stp>
        <tr r="F649" s="5"/>
      </tp>
      <tp>
        <v>-21690000</v>
        <stp/>
        <stp>EM_S_PROFITNOTICE_FORECASTT</stp>
        <stp>2</stp>
        <stp>002679.SZ</stp>
        <stp>6/30/2016</stp>
        <tr r="F1147" s="5"/>
      </tp>
      <tp>
        <v>28526000</v>
        <stp/>
        <stp>EM_S_PROFITNOTICE_FORECASTT</stp>
        <stp>2</stp>
        <stp>002779.SZ</stp>
        <stp>6/30/2016</stp>
        <tr r="F1240" s="5"/>
      </tp>
      <tp>
        <v>138824100</v>
        <stp/>
        <stp>EM_S_PROFITNOTICE_FORECASTT</stp>
        <stp>2</stp>
        <stp>002479.SZ</stp>
        <stp>6/30/2016</stp>
        <tr r="F948" s="5"/>
      </tp>
      <tp>
        <v>94450000</v>
        <stp/>
        <stp>EM_S_PROFITNOTICE_FORECASTT</stp>
        <stp>2</stp>
        <stp>002579.SZ</stp>
        <stp>6/30/2016</stp>
        <tr r="F1047" s="5"/>
      </tp>
      <tp>
        <v>9276300</v>
        <stp/>
        <stp>EM_S_PROFITNOTICE_FORECASTT</stp>
        <stp>2</stp>
        <stp>300248.SZ</stp>
        <stp>6/30/2016</stp>
        <tr r="F1509" s="5"/>
      </tp>
      <tp>
        <v>6870500</v>
        <stp/>
        <stp>EM_S_PROFITNOTICE_FORECASTT</stp>
        <stp>2</stp>
        <stp>300348.SZ</stp>
        <stp>6/30/2016</stp>
        <tr r="F1609" s="5"/>
      </tp>
      <tp>
        <v>126812100</v>
        <stp/>
        <stp>EM_S_PROFITNOTICE_FORECASTT</stp>
        <stp>2</stp>
        <stp>000078.SZ</stp>
        <stp>6/30/2016</stp>
        <tr r="F60" s="5"/>
      </tp>
      <tp>
        <v>107975300</v>
        <stp/>
        <stp>EM_S_PROFITNOTICE_FORECASTT</stp>
        <stp>2</stp>
        <stp>300048.SZ</stp>
        <stp>6/30/2016</stp>
        <tr r="F1311" s="5"/>
      </tp>
      <tp>
        <v>80000000</v>
        <stp/>
        <stp>EM_S_PROFITNOTICE_FORECASTT</stp>
        <stp>2</stp>
        <stp>300148.SZ</stp>
        <stp>6/30/2016</stp>
        <tr r="F1410" s="5"/>
      </tp>
      <tp>
        <v>-2300000</v>
        <stp/>
        <stp>EM_S_PROFITNOTICE_FORECASTT</stp>
        <stp>2</stp>
        <stp>000678.SZ</stp>
        <stp>6/30/2016</stp>
        <tr r="F239" s="5"/>
      </tp>
      <tp t="s">
        <v/>
        <stp/>
        <stp>EM_S_PROFITNOTICE_FORECASTT</stp>
        <stp>2</stp>
        <stp>000778.SZ</stp>
        <stp>6/30/2016</stp>
        <tr r="F308" s="5"/>
      </tp>
      <tp>
        <v>-37000000</v>
        <stp/>
        <stp>EM_S_PROFITNOTICE_FORECASTT</stp>
        <stp>2</stp>
        <stp>300448.SZ</stp>
        <stp>6/30/2016</stp>
        <tr r="F1708" s="5"/>
      </tp>
      <tp>
        <v>13000000</v>
        <stp/>
        <stp>EM_S_PROFITNOTICE_FORECASTT</stp>
        <stp>2</stp>
        <stp>000878.SZ</stp>
        <stp>6/30/2016</stp>
        <tr r="F373" s="5"/>
      </tp>
      <tp>
        <v>4000000</v>
        <stp/>
        <stp>EM_S_PROFITNOTICE_FORECASTT</stp>
        <stp>2</stp>
        <stp>000978.SZ</stp>
        <stp>6/30/2016</stp>
        <tr r="F451" s="5"/>
      </tp>
      <tp>
        <v>-17000000</v>
        <stp/>
        <stp>EM_S_PROFITNOTICE_FORECASTT</stp>
        <stp>2</stp>
        <stp>002278.SZ</stp>
        <stp>6/30/2016</stp>
        <tr r="F747" s="5"/>
      </tp>
      <tp>
        <v>-15566000</v>
        <stp/>
        <stp>EM_S_PROFITNOTICE_FORECASTT</stp>
        <stp>2</stp>
        <stp>002378.SZ</stp>
        <stp>6/30/2016</stp>
        <tr r="F847" s="5"/>
      </tp>
      <tp>
        <v>352470000</v>
        <stp/>
        <stp>EM_S_PROFITNOTICE_FORECASTT</stp>
        <stp>2</stp>
        <stp>002078.SZ</stp>
        <stp>6/30/2016</stp>
        <tr r="F548" s="5"/>
      </tp>
      <tp>
        <v>51882000</v>
        <stp/>
        <stp>EM_S_PROFITNOTICE_FORECASTT</stp>
        <stp>2</stp>
        <stp>002178.SZ</stp>
        <stp>6/30/2016</stp>
        <tr r="F648" s="5"/>
      </tp>
      <tp>
        <v>104681700</v>
        <stp/>
        <stp>EM_S_PROFITNOTICE_FORECASTT</stp>
        <stp>2</stp>
        <stp>002678.SZ</stp>
        <stp>6/30/2016</stp>
        <tr r="F1146" s="5"/>
      </tp>
      <tp>
        <v>20486200</v>
        <stp/>
        <stp>EM_S_PROFITNOTICE_FORECASTT</stp>
        <stp>2</stp>
        <stp>002778.SZ</stp>
        <stp>6/30/2016</stp>
        <tr r="F1239" s="5"/>
      </tp>
      <tp>
        <v>91067900</v>
        <stp/>
        <stp>EM_S_PROFITNOTICE_FORECASTT</stp>
        <stp>2</stp>
        <stp>002478.SZ</stp>
        <stp>6/30/2016</stp>
        <tr r="F947" s="5"/>
      </tp>
      <tp>
        <v>9078200</v>
        <stp/>
        <stp>EM_S_PROFITNOTICE_FORECASTT</stp>
        <stp>2</stp>
        <stp>002578.SZ</stp>
        <stp>6/30/2016</stp>
        <tr r="F1046" s="5"/>
      </tp>
      <tp>
        <v>27000000</v>
        <stp/>
        <stp>EM_S_PROFITNOTICE_FORECASTT</stp>
        <stp>2</stp>
        <stp>300241.SZ</stp>
        <stp>6/30/2016</stp>
        <tr r="F1502" s="5"/>
      </tp>
      <tp>
        <v>42370000</v>
        <stp/>
        <stp>EM_S_PROFITNOTICE_FORECASTT</stp>
        <stp>2</stp>
        <stp>300341.SZ</stp>
        <stp>6/30/2016</stp>
        <tr r="F1602" s="5"/>
      </tp>
      <tp>
        <v>64474400</v>
        <stp/>
        <stp>EM_S_PROFITNOTICE_FORECASTT</stp>
        <stp>2</stp>
        <stp>300041.SZ</stp>
        <stp>6/30/2016</stp>
        <tr r="F1304" s="5"/>
      </tp>
      <tp>
        <v>5010000</v>
        <stp/>
        <stp>EM_S_PROFITNOTICE_FORECASTT</stp>
        <stp>2</stp>
        <stp>300141.SZ</stp>
        <stp>6/30/2016</stp>
        <tr r="F1403" s="5"/>
      </tp>
      <tp t="s">
        <v/>
        <stp/>
        <stp>EM_S_PROFITNOTICE_FORECASTT</stp>
        <stp>2</stp>
        <stp>000671.SZ</stp>
        <stp>6/30/2016</stp>
        <tr r="F234" s="5"/>
      </tp>
      <tp>
        <v>27802300</v>
        <stp/>
        <stp>EM_S_PROFITNOTICE_FORECASTT</stp>
        <stp>2</stp>
        <stp>300441.SZ</stp>
        <stp>6/30/2016</stp>
        <tr r="F1701" s="5"/>
      </tp>
      <tp t="s">
        <v/>
        <stp/>
        <stp>EM_S_PROFITNOTICE_FORECASTT</stp>
        <stp>2</stp>
        <stp>000571.SZ</stp>
        <stp>6/30/2016</stp>
        <tr r="F165" s="5"/>
      </tp>
      <tp>
        <v>60000000</v>
        <stp/>
        <stp>EM_S_PROFITNOTICE_FORECASTT</stp>
        <stp>2</stp>
        <stp>000971.SZ</stp>
        <stp>6/30/2016</stp>
        <tr r="F445" s="5"/>
      </tp>
      <tp>
        <v>369267600</v>
        <stp/>
        <stp>EM_S_PROFITNOTICE_FORECASTT</stp>
        <stp>2</stp>
        <stp>002271.SZ</stp>
        <stp>6/30/2016</stp>
        <tr r="F740" s="5"/>
      </tp>
      <tp>
        <v>24035000</v>
        <stp/>
        <stp>EM_S_PROFITNOTICE_FORECASTT</stp>
        <stp>2</stp>
        <stp>002371.SZ</stp>
        <stp>6/30/2016</stp>
        <tr r="F840" s="5"/>
      </tp>
      <tp>
        <v>69007800</v>
        <stp/>
        <stp>EM_S_PROFITNOTICE_FORECASTT</stp>
        <stp>2</stp>
        <stp>002071.SZ</stp>
        <stp>6/30/2016</stp>
        <tr r="F541" s="5"/>
      </tp>
      <tp>
        <v>81171200</v>
        <stp/>
        <stp>EM_S_PROFITNOTICE_FORECASTT</stp>
        <stp>2</stp>
        <stp>002171.SZ</stp>
        <stp>6/30/2016</stp>
        <tr r="F641" s="5"/>
      </tp>
      <tp>
        <v>32471400</v>
        <stp/>
        <stp>EM_S_PROFITNOTICE_FORECASTT</stp>
        <stp>2</stp>
        <stp>002671.SZ</stp>
        <stp>6/30/2016</stp>
        <tr r="F1139" s="5"/>
      </tp>
      <tp>
        <v>39800800</v>
        <stp/>
        <stp>EM_S_PROFITNOTICE_FORECASTT</stp>
        <stp>2</stp>
        <stp>002771.SZ</stp>
        <stp>6/30/2016</stp>
        <tr r="F1233" s="5"/>
      </tp>
      <tp>
        <v>73768800</v>
        <stp/>
        <stp>EM_S_PROFITNOTICE_FORECASTT</stp>
        <stp>2</stp>
        <stp>002471.SZ</stp>
        <stp>6/30/2016</stp>
        <tr r="F940" s="5"/>
      </tp>
      <tp>
        <v>-25000000</v>
        <stp/>
        <stp>EM_S_PROFITNOTICE_FORECASTT</stp>
        <stp>2</stp>
        <stp>002571.SZ</stp>
        <stp>6/30/2016</stp>
        <tr r="F1039" s="5"/>
      </tp>
      <tp>
        <v>35829300</v>
        <stp/>
        <stp>EM_S_PROFITNOTICE_FORECASTT</stp>
        <stp>2</stp>
        <stp>300240.SZ</stp>
        <stp>6/30/2016</stp>
        <tr r="F1501" s="5"/>
      </tp>
      <tp>
        <v>5000000</v>
        <stp/>
        <stp>EM_S_PROFITNOTICE_FORECASTT</stp>
        <stp>2</stp>
        <stp>300340.SZ</stp>
        <stp>6/30/2016</stp>
        <tr r="F1601" s="5"/>
      </tp>
      <tp>
        <v>79921800</v>
        <stp/>
        <stp>EM_S_PROFITNOTICE_FORECASTT</stp>
        <stp>2</stp>
        <stp>000070.SZ</stp>
        <stp>6/30/2016</stp>
        <tr r="F59" s="5"/>
      </tp>
      <tp>
        <v>25000000</v>
        <stp/>
        <stp>EM_S_PROFITNOTICE_FORECASTT</stp>
        <stp>2</stp>
        <stp>300040.SZ</stp>
        <stp>6/30/2016</stp>
        <tr r="F1303" s="5"/>
      </tp>
      <tp>
        <v>-1000000</v>
        <stp/>
        <stp>EM_S_PROFITNOTICE_FORECASTT</stp>
        <stp>2</stp>
        <stp>300140.SZ</stp>
        <stp>6/30/2016</stp>
        <tr r="F1402" s="5"/>
      </tp>
      <tp>
        <v>23000000</v>
        <stp/>
        <stp>EM_S_PROFITNOTICE_FORECASTT</stp>
        <stp>2</stp>
        <stp>000670.SZ</stp>
        <stp>6/30/2016</stp>
        <tr r="F233" s="5"/>
      </tp>
      <tp>
        <v>51115400</v>
        <stp/>
        <stp>EM_S_PROFITNOTICE_FORECASTT</stp>
        <stp>2</stp>
        <stp>300440.SZ</stp>
        <stp>6/30/2016</stp>
        <tr r="F1700" s="5"/>
      </tp>
      <tp t="s">
        <v/>
        <stp/>
        <stp>EM_S_PROFITNOTICE_FORECASTT</stp>
        <stp>2</stp>
        <stp>000570.SZ</stp>
        <stp>6/30/2016</stp>
        <tr r="F164" s="5"/>
      </tp>
      <tp t="s">
        <v/>
        <stp/>
        <stp>EM_S_PROFITNOTICE_FORECASTT</stp>
        <stp>2</stp>
        <stp>000970.SZ</stp>
        <stp>6/30/2016</stp>
        <tr r="F444" s="5"/>
      </tp>
      <tp>
        <v>141000000</v>
        <stp/>
        <stp>EM_S_PROFITNOTICE_FORECASTT</stp>
        <stp>2</stp>
        <stp>002270.SZ</stp>
        <stp>6/30/2016</stp>
        <tr r="F739" s="5"/>
      </tp>
      <tp>
        <v>66287800</v>
        <stp/>
        <stp>EM_S_PROFITNOTICE_FORECASTT</stp>
        <stp>2</stp>
        <stp>002370.SZ</stp>
        <stp>6/30/2016</stp>
        <tr r="F839" s="5"/>
      </tp>
      <tp>
        <v>50000000</v>
        <stp/>
        <stp>EM_S_PROFITNOTICE_FORECASTT</stp>
        <stp>2</stp>
        <stp>002070.SZ</stp>
        <stp>6/30/2016</stp>
        <tr r="F540" s="5"/>
      </tp>
      <tp>
        <v>68438300</v>
        <stp/>
        <stp>EM_S_PROFITNOTICE_FORECASTT</stp>
        <stp>2</stp>
        <stp>002170.SZ</stp>
        <stp>6/30/2016</stp>
        <tr r="F640" s="5"/>
      </tp>
      <tp>
        <v>97164100</v>
        <stp/>
        <stp>EM_S_PROFITNOTICE_FORECASTT</stp>
        <stp>2</stp>
        <stp>002670.SZ</stp>
        <stp>6/30/2016</stp>
        <tr r="F1138" s="5"/>
      </tp>
      <tp>
        <v>49070000</v>
        <stp/>
        <stp>EM_S_PROFITNOTICE_FORECASTT</stp>
        <stp>2</stp>
        <stp>002770.SZ</stp>
        <stp>6/30/2016</stp>
        <tr r="F1232" s="5"/>
      </tp>
      <tp>
        <v>839457800</v>
        <stp/>
        <stp>EM_S_PROFITNOTICE_FORECASTT</stp>
        <stp>2</stp>
        <stp>002470.SZ</stp>
        <stp>6/30/2016</stp>
        <tr r="F939" s="5"/>
      </tp>
      <tp>
        <v>-210000000</v>
        <stp/>
        <stp>EM_S_PROFITNOTICE_FORECASTT</stp>
        <stp>2</stp>
        <stp>002570.SZ</stp>
        <stp>6/30/2016</stp>
        <tr r="F1038" s="5"/>
      </tp>
      <tp>
        <v>18976825.32</v>
        <stp/>
        <stp>EM_S_PROFITNOTICE_FORECASTT</stp>
        <stp>2</stp>
        <stp>300243.SZ</stp>
        <stp>6/30/2016</stp>
        <tr r="F1504" s="5"/>
      </tp>
      <tp>
        <v>85200000</v>
        <stp/>
        <stp>EM_S_PROFITNOTICE_FORECASTT</stp>
        <stp>2</stp>
        <stp>300343.SZ</stp>
        <stp>6/30/2016</stp>
        <tr r="F1604" s="5"/>
      </tp>
      <tp>
        <v>288355900</v>
        <stp/>
        <stp>EM_S_PROFITNOTICE_FORECASTT</stp>
        <stp>2</stp>
        <stp>300043.SZ</stp>
        <stp>6/30/2016</stp>
        <tr r="F1306" s="5"/>
      </tp>
      <tp>
        <v>18000000</v>
        <stp/>
        <stp>EM_S_PROFITNOTICE_FORECASTT</stp>
        <stp>2</stp>
        <stp>300143.SZ</stp>
        <stp>6/30/2016</stp>
        <tr r="F1405" s="5"/>
      </tp>
      <tp>
        <v>35000000</v>
        <stp/>
        <stp>EM_S_PROFITNOTICE_FORECASTT</stp>
        <stp>2</stp>
        <stp>000673.SZ</stp>
        <stp>6/30/2016</stp>
        <tr r="F236" s="5"/>
      </tp>
      <tp>
        <v>94092800</v>
        <stp/>
        <stp>EM_S_PROFITNOTICE_FORECASTT</stp>
        <stp>2</stp>
        <stp>300443.SZ</stp>
        <stp>6/30/2016</stp>
        <tr r="F1703" s="5"/>
      </tp>
      <tp>
        <v>20000000</v>
        <stp/>
        <stp>EM_S_PROFITNOTICE_FORECASTT</stp>
        <stp>2</stp>
        <stp>000573.SZ</stp>
        <stp>6/30/2016</stp>
        <tr r="F167" s="5"/>
      </tp>
      <tp>
        <v>35000000</v>
        <stp/>
        <stp>EM_S_PROFITNOTICE_FORECASTT</stp>
        <stp>2</stp>
        <stp>000973.SZ</stp>
        <stp>6/30/2016</stp>
        <tr r="F447" s="5"/>
      </tp>
      <tp>
        <v>108111500</v>
        <stp/>
        <stp>EM_S_PROFITNOTICE_FORECASTT</stp>
        <stp>2</stp>
        <stp>002273.SZ</stp>
        <stp>6/30/2016</stp>
        <tr r="F742" s="5"/>
      </tp>
      <tp>
        <v>147890900</v>
        <stp/>
        <stp>EM_S_PROFITNOTICE_FORECASTT</stp>
        <stp>2</stp>
        <stp>002373.SZ</stp>
        <stp>6/30/2016</stp>
        <tr r="F842" s="5"/>
      </tp>
      <tp>
        <v>20000000</v>
        <stp/>
        <stp>EM_S_PROFITNOTICE_FORECASTT</stp>
        <stp>2</stp>
        <stp>002073.SZ</stp>
        <stp>6/30/2016</stp>
        <tr r="F543" s="5"/>
      </tp>
      <tp>
        <v>70000000</v>
        <stp/>
        <stp>EM_S_PROFITNOTICE_FORECASTT</stp>
        <stp>2</stp>
        <stp>002173.SZ</stp>
        <stp>6/30/2016</stp>
        <tr r="F643" s="5"/>
      </tp>
      <tp t="s">
        <v/>
        <stp/>
        <stp>EM_S_PROFITNOTICE_FORECASTT</stp>
        <stp>2</stp>
        <stp>002673.SZ</stp>
        <stp>6/30/2016</stp>
        <tr r="F1141" s="5"/>
      </tp>
      <tp>
        <v>192050000</v>
        <stp/>
        <stp>EM_S_PROFITNOTICE_FORECASTT</stp>
        <stp>2</stp>
        <stp>002773.SZ</stp>
        <stp>6/30/2016</stp>
        <tr r="F1235" s="5"/>
      </tp>
      <tp>
        <v>-11003200</v>
        <stp/>
        <stp>EM_S_PROFITNOTICE_FORECASTT</stp>
        <stp>2</stp>
        <stp>002473.SZ</stp>
        <stp>6/30/2016</stp>
        <tr r="F942" s="5"/>
      </tp>
      <tp>
        <v>311281400</v>
        <stp/>
        <stp>EM_S_PROFITNOTICE_FORECASTT</stp>
        <stp>2</stp>
        <stp>002573.SZ</stp>
        <stp>6/30/2016</stp>
        <tr r="F1041" s="5"/>
      </tp>
      <tp>
        <v>110000000</v>
        <stp/>
        <stp>EM_S_PROFITNOTICE_FORECASTT</stp>
        <stp>2</stp>
        <stp>300242.SZ</stp>
        <stp>6/30/2016</stp>
        <tr r="F1503" s="5"/>
      </tp>
      <tp>
        <v>79187400</v>
        <stp/>
        <stp>EM_S_PROFITNOTICE_FORECASTT</stp>
        <stp>2</stp>
        <stp>300342.SZ</stp>
        <stp>6/30/2016</stp>
        <tr r="F1603" s="5"/>
      </tp>
      <tp>
        <v>18850000</v>
        <stp/>
        <stp>EM_S_PROFITNOTICE_FORECASTT</stp>
        <stp>2</stp>
        <stp>300042.SZ</stp>
        <stp>6/30/2016</stp>
        <tr r="F1305" s="5"/>
      </tp>
      <tp>
        <v>-150000000</v>
        <stp/>
        <stp>EM_S_PROFITNOTICE_FORECASTT</stp>
        <stp>2</stp>
        <stp>300142.SZ</stp>
        <stp>6/30/2016</stp>
        <tr r="F1404" s="5"/>
      </tp>
      <tp>
        <v>20000000</v>
        <stp/>
        <stp>EM_S_PROFITNOTICE_FORECASTT</stp>
        <stp>2</stp>
        <stp>000672.SZ</stp>
        <stp>6/30/2016</stp>
        <tr r="F235" s="5"/>
      </tp>
      <tp>
        <v>5000000</v>
        <stp/>
        <stp>EM_S_PROFITNOTICE_FORECASTT</stp>
        <stp>2</stp>
        <stp>300442.SZ</stp>
        <stp>6/30/2016</stp>
        <tr r="F1702" s="5"/>
      </tp>
      <tp t="s">
        <v/>
        <stp/>
        <stp>EM_S_PROFITNOTICE_FORECASTT</stp>
        <stp>2</stp>
        <stp>000572.SZ</stp>
        <stp>6/30/2016</stp>
        <tr r="F166" s="5"/>
      </tp>
      <tp>
        <v>-48000000</v>
        <stp/>
        <stp>EM_S_PROFITNOTICE_FORECASTT</stp>
        <stp>2</stp>
        <stp>000972.SZ</stp>
        <stp>6/30/2016</stp>
        <tr r="F446" s="5"/>
      </tp>
      <tp>
        <v>4000000</v>
        <stp/>
        <stp>EM_S_PROFITNOTICE_FORECASTT</stp>
        <stp>2</stp>
        <stp>002272.SZ</stp>
        <stp>6/30/2016</stp>
        <tr r="F741" s="5"/>
      </tp>
      <tp>
        <v>247562300</v>
        <stp/>
        <stp>EM_S_PROFITNOTICE_FORECASTT</stp>
        <stp>2</stp>
        <stp>002372.SZ</stp>
        <stp>6/30/2016</stp>
        <tr r="F841" s="5"/>
      </tp>
      <tp>
        <v>40000000</v>
        <stp/>
        <stp>EM_S_PROFITNOTICE_FORECASTT</stp>
        <stp>2</stp>
        <stp>002072.SZ</stp>
        <stp>6/30/2016</stp>
        <tr r="F542" s="5"/>
      </tp>
      <tp>
        <v>100000000</v>
        <stp/>
        <stp>EM_S_PROFITNOTICE_FORECASTT</stp>
        <stp>2</stp>
        <stp>002172.SZ</stp>
        <stp>6/30/2016</stp>
        <tr r="F642" s="5"/>
      </tp>
      <tp>
        <v>251780000</v>
        <stp/>
        <stp>EM_S_PROFITNOTICE_FORECASTT</stp>
        <stp>2</stp>
        <stp>002672.SZ</stp>
        <stp>6/30/2016</stp>
        <tr r="F1140" s="5"/>
      </tp>
      <tp>
        <v>85344400</v>
        <stp/>
        <stp>EM_S_PROFITNOTICE_FORECASTT</stp>
        <stp>2</stp>
        <stp>002772.SZ</stp>
        <stp>6/30/2016</stp>
        <tr r="F1234" s="5"/>
      </tp>
      <tp>
        <v>98460000</v>
        <stp/>
        <stp>EM_S_PROFITNOTICE_FORECASTT</stp>
        <stp>2</stp>
        <stp>002472.SZ</stp>
        <stp>6/30/2016</stp>
        <tr r="F941" s="5"/>
      </tp>
      <tp>
        <v>202657900</v>
        <stp/>
        <stp>EM_S_PROFITNOTICE_FORECASTT</stp>
        <stp>2</stp>
        <stp>002572.SZ</stp>
        <stp>6/30/2016</stp>
        <tr r="F1040" s="5"/>
      </tp>
      <tp>
        <v>44742100</v>
        <stp/>
        <stp>EM_S_PROFITNOTICE_FORECASTT</stp>
        <stp>2</stp>
        <stp>300245.SZ</stp>
        <stp>6/30/2016</stp>
        <tr r="F1506" s="5"/>
      </tp>
      <tp>
        <v>15120000</v>
        <stp/>
        <stp>EM_S_PROFITNOTICE_FORECASTT</stp>
        <stp>2</stp>
        <stp>300345.SZ</stp>
        <stp>6/30/2016</stp>
        <tr r="F1606" s="5"/>
      </tp>
      <tp>
        <v>15509700</v>
        <stp/>
        <stp>EM_S_PROFITNOTICE_FORECASTT</stp>
        <stp>2</stp>
        <stp>300045.SZ</stp>
        <stp>6/30/2016</stp>
        <tr r="F1308" s="5"/>
      </tp>
      <tp>
        <v>156500000</v>
        <stp/>
        <stp>EM_S_PROFITNOTICE_FORECASTT</stp>
        <stp>2</stp>
        <stp>300145.SZ</stp>
        <stp>6/30/2016</stp>
        <tr r="F1407" s="5"/>
      </tp>
      <tp>
        <v>14662800</v>
        <stp/>
        <stp>EM_S_PROFITNOTICE_FORECASTT</stp>
        <stp>2</stp>
        <stp>300445.SZ</stp>
        <stp>6/30/2016</stp>
        <tr r="F1705" s="5"/>
      </tp>
      <tp t="s">
        <v/>
        <stp/>
        <stp>EM_S_PROFITNOTICE_FORECASTT</stp>
        <stp>2</stp>
        <stp>000875.SZ</stp>
        <stp>6/30/2016</stp>
        <tr r="F370" s="5"/>
      </tp>
      <tp t="s">
        <v/>
        <stp/>
        <stp>EM_S_PROFITNOTICE_FORECASTT</stp>
        <stp>2</stp>
        <stp>000975.SZ</stp>
        <stp>6/30/2016</stp>
        <tr r="F448" s="5"/>
      </tp>
      <tp>
        <v>261730000</v>
        <stp/>
        <stp>EM_S_PROFITNOTICE_FORECASTT</stp>
        <stp>2</stp>
        <stp>002275.SZ</stp>
        <stp>6/30/2016</stp>
        <tr r="F744" s="5"/>
      </tp>
      <tp>
        <v>241710400</v>
        <stp/>
        <stp>EM_S_PROFITNOTICE_FORECASTT</stp>
        <stp>2</stp>
        <stp>002375.SZ</stp>
        <stp>6/30/2016</stp>
        <tr r="F844" s="5"/>
      </tp>
      <tp>
        <v>75000000</v>
        <stp/>
        <stp>EM_S_PROFITNOTICE_FORECASTT</stp>
        <stp>2</stp>
        <stp>002075.SZ</stp>
        <stp>6/30/2016</stp>
        <tr r="F545" s="5"/>
      </tp>
      <tp>
        <v>23590000</v>
        <stp/>
        <stp>EM_S_PROFITNOTICE_FORECASTT</stp>
        <stp>2</stp>
        <stp>002175.SZ</stp>
        <stp>6/30/2016</stp>
        <tr r="F645" s="5"/>
      </tp>
      <tp>
        <v>64810700</v>
        <stp/>
        <stp>EM_S_PROFITNOTICE_FORECASTT</stp>
        <stp>2</stp>
        <stp>002675.SZ</stp>
        <stp>6/30/2016</stp>
        <tr r="F1143" s="5"/>
      </tp>
      <tp>
        <v>61959600</v>
        <stp/>
        <stp>EM_S_PROFITNOTICE_FORECASTT</stp>
        <stp>2</stp>
        <stp>002775.SZ</stp>
        <stp>6/30/2016</stp>
        <tr r="F1236" s="5"/>
      </tp>
      <tp>
        <v>419622300</v>
        <stp/>
        <stp>EM_S_PROFITNOTICE_FORECASTT</stp>
        <stp>2</stp>
        <stp>002475.SZ</stp>
        <stp>6/30/2016</stp>
        <tr r="F944" s="5"/>
      </tp>
      <tp>
        <v>11554300</v>
        <stp/>
        <stp>EM_S_PROFITNOTICE_FORECASTT</stp>
        <stp>2</stp>
        <stp>002575.SZ</stp>
        <stp>6/30/2016</stp>
        <tr r="F1043" s="5"/>
      </tp>
      <tp>
        <v>142320000</v>
        <stp/>
        <stp>EM_S_PROFITNOTICE_FORECASTT</stp>
        <stp>2</stp>
        <stp>300244.SZ</stp>
        <stp>6/30/2016</stp>
        <tr r="F1505" s="5"/>
      </tp>
      <tp>
        <v>-30000000</v>
        <stp/>
        <stp>EM_S_PROFITNOTICE_FORECASTT</stp>
        <stp>2</stp>
        <stp>300344.SZ</stp>
        <stp>6/30/2016</stp>
        <tr r="F1605" s="5"/>
      </tp>
      <tp>
        <v>26392800</v>
        <stp/>
        <stp>EM_S_PROFITNOTICE_FORECASTT</stp>
        <stp>2</stp>
        <stp>300044.SZ</stp>
        <stp>6/30/2016</stp>
        <tr r="F1307" s="5"/>
      </tp>
      <tp>
        <v>470635500</v>
        <stp/>
        <stp>EM_S_PROFITNOTICE_FORECASTT</stp>
        <stp>2</stp>
        <stp>300144.SZ</stp>
        <stp>6/30/2016</stp>
        <tr r="F1406" s="5"/>
      </tp>
      <tp>
        <v>23725400</v>
        <stp/>
        <stp>EM_S_PROFITNOTICE_FORECASTT</stp>
        <stp>2</stp>
        <stp>300444.SZ</stp>
        <stp>6/30/2016</stp>
        <tr r="F1704" s="5"/>
      </tp>
      <tp>
        <v>20000000</v>
        <stp/>
        <stp>EM_S_PROFITNOTICE_FORECASTT</stp>
        <stp>2</stp>
        <stp>002274.SZ</stp>
        <stp>6/30/2016</stp>
        <tr r="F743" s="5"/>
      </tp>
      <tp>
        <v>68000000</v>
        <stp/>
        <stp>EM_S_PROFITNOTICE_FORECASTT</stp>
        <stp>2</stp>
        <stp>002374.SZ</stp>
        <stp>6/30/2016</stp>
        <tr r="F843" s="5"/>
      </tp>
      <tp>
        <v>619092000</v>
        <stp/>
        <stp>EM_S_PROFITNOTICE_FORECASTT</stp>
        <stp>2</stp>
        <stp>002074.SZ</stp>
        <stp>6/30/2016</stp>
        <tr r="F544" s="5"/>
      </tp>
      <tp>
        <v>261131600</v>
        <stp/>
        <stp>EM_S_PROFITNOTICE_FORECASTT</stp>
        <stp>2</stp>
        <stp>002174.SZ</stp>
        <stp>6/30/2016</stp>
        <tr r="F644" s="5"/>
      </tp>
      <tp>
        <v>14201900</v>
        <stp/>
        <stp>EM_S_PROFITNOTICE_FORECASTT</stp>
        <stp>2</stp>
        <stp>002674.SZ</stp>
        <stp>6/30/2016</stp>
        <tr r="F1142" s="5"/>
      </tp>
      <tp>
        <v>24610400</v>
        <stp/>
        <stp>EM_S_PROFITNOTICE_FORECASTT</stp>
        <stp>2</stp>
        <stp>002474.SZ</stp>
        <stp>6/30/2016</stp>
        <tr r="F943" s="5"/>
      </tp>
      <tp>
        <v>42000000</v>
        <stp/>
        <stp>EM_S_PROFITNOTICE_FORECASTT</stp>
        <stp>2</stp>
        <stp>002574.SZ</stp>
        <stp>6/30/2016</stp>
        <tr r="F1042" s="5"/>
      </tp>
      <tp>
        <v>18568300</v>
        <stp/>
        <stp>EM_S_PROFITNOTICE_FORECASTT</stp>
        <stp>2</stp>
        <stp>300247.SZ</stp>
        <stp>6/30/2016</stp>
        <tr r="F1508" s="5"/>
      </tp>
      <tp>
        <v>83517000</v>
        <stp/>
        <stp>EM_S_PROFITNOTICE_FORECASTT</stp>
        <stp>2</stp>
        <stp>300347.SZ</stp>
        <stp>6/30/2016</stp>
        <tr r="F1608" s="5"/>
      </tp>
      <tp>
        <v>5000000</v>
        <stp/>
        <stp>EM_S_PROFITNOTICE_FORECASTT</stp>
        <stp>2</stp>
        <stp>300047.SZ</stp>
        <stp>6/30/2016</stp>
        <tr r="F1310" s="5"/>
      </tp>
      <tp>
        <v>65149400</v>
        <stp/>
        <stp>EM_S_PROFITNOTICE_FORECASTT</stp>
        <stp>2</stp>
        <stp>300147.SZ</stp>
        <stp>6/30/2016</stp>
        <tr r="F1409" s="5"/>
      </tp>
      <tp>
        <v>860000</v>
        <stp/>
        <stp>EM_S_PROFITNOTICE_FORECASTT</stp>
        <stp>2</stp>
        <stp>000677.SZ</stp>
        <stp>6/30/2016</stp>
        <tr r="F238" s="5"/>
      </tp>
      <tp t="s">
        <v/>
        <stp/>
        <stp>EM_S_PROFITNOTICE_FORECASTT</stp>
        <stp>2</stp>
        <stp>000777.SZ</stp>
        <stp>6/30/2016</stp>
        <tr r="F307" s="5"/>
      </tp>
      <tp>
        <v>54610500</v>
        <stp/>
        <stp>EM_S_PROFITNOTICE_FORECASTT</stp>
        <stp>2</stp>
        <stp>300447.SZ</stp>
        <stp>6/30/2016</stp>
        <tr r="F1707" s="5"/>
      </tp>
      <tp>
        <v>-160000000</v>
        <stp/>
        <stp>EM_S_PROFITNOTICE_FORECASTT</stp>
        <stp>2</stp>
        <stp>000877.SZ</stp>
        <stp>6/30/2016</stp>
        <tr r="F372" s="5"/>
      </tp>
      <tp t="s">
        <v/>
        <stp/>
        <stp>EM_S_PROFITNOTICE_FORECASTT</stp>
        <stp>2</stp>
        <stp>000977.SZ</stp>
        <stp>6/30/2016</stp>
        <tr r="F450" s="5"/>
      </tp>
      <tp>
        <v>250125000</v>
        <stp/>
        <stp>EM_S_PROFITNOTICE_FORECASTT</stp>
        <stp>2</stp>
        <stp>002277.SZ</stp>
        <stp>6/30/2016</stp>
        <tr r="F746" s="5"/>
      </tp>
      <tp>
        <v>-4450000</v>
        <stp/>
        <stp>EM_S_PROFITNOTICE_FORECASTT</stp>
        <stp>2</stp>
        <stp>002377.SZ</stp>
        <stp>6/30/2016</stp>
        <tr r="F846" s="5"/>
      </tp>
      <tp>
        <v>15000000</v>
        <stp/>
        <stp>EM_S_PROFITNOTICE_FORECASTT</stp>
        <stp>2</stp>
        <stp>002077.SZ</stp>
        <stp>6/30/2016</stp>
        <tr r="F547" s="5"/>
      </tp>
      <tp>
        <v>71625400</v>
        <stp/>
        <stp>EM_S_PROFITNOTICE_FORECASTT</stp>
        <stp>2</stp>
        <stp>002177.SZ</stp>
        <stp>6/30/2016</stp>
        <tr r="F647" s="5"/>
      </tp>
      <tp>
        <v>67651600</v>
        <stp/>
        <stp>EM_S_PROFITNOTICE_FORECASTT</stp>
        <stp>2</stp>
        <stp>002677.SZ</stp>
        <stp>6/30/2016</stp>
        <tr r="F1145" s="5"/>
      </tp>
      <tp>
        <v>30557100</v>
        <stp/>
        <stp>EM_S_PROFITNOTICE_FORECASTT</stp>
        <stp>2</stp>
        <stp>002777.SZ</stp>
        <stp>6/30/2016</stp>
        <tr r="F1238" s="5"/>
      </tp>
      <tp>
        <v>456000000</v>
        <stp/>
        <stp>EM_S_PROFITNOTICE_FORECASTT</stp>
        <stp>2</stp>
        <stp>002477.SZ</stp>
        <stp>6/30/2016</stp>
        <tr r="F946" s="5"/>
      </tp>
      <tp>
        <v>220000000</v>
        <stp/>
        <stp>EM_S_PROFITNOTICE_FORECASTT</stp>
        <stp>2</stp>
        <stp>002577.SZ</stp>
        <stp>6/30/2016</stp>
        <tr r="F1045" s="5"/>
      </tp>
      <tp>
        <v>30557600</v>
        <stp/>
        <stp>EM_S_PROFITNOTICE_FORECASTT</stp>
        <stp>2</stp>
        <stp>300246.SZ</stp>
        <stp>6/30/2016</stp>
        <tr r="F1507" s="5"/>
      </tp>
      <tp>
        <v>4000000</v>
        <stp/>
        <stp>EM_S_PROFITNOTICE_FORECASTT</stp>
        <stp>2</stp>
        <stp>300346.SZ</stp>
        <stp>6/30/2016</stp>
        <tr r="F1607" s="5"/>
      </tp>
      <tp>
        <v>10996200</v>
        <stp/>
        <stp>EM_S_PROFITNOTICE_FORECASTT</stp>
        <stp>2</stp>
        <stp>300046.SZ</stp>
        <stp>6/30/2016</stp>
        <tr r="F1309" s="5"/>
      </tp>
      <tp>
        <v>396071100</v>
        <stp/>
        <stp>EM_S_PROFITNOTICE_FORECASTT</stp>
        <stp>2</stp>
        <stp>300146.SZ</stp>
        <stp>6/30/2016</stp>
        <tr r="F1408" s="5"/>
      </tp>
      <tp>
        <v>100000000</v>
        <stp/>
        <stp>EM_S_PROFITNOTICE_FORECASTT</stp>
        <stp>2</stp>
        <stp>000676.SZ</stp>
        <stp>6/30/2016</stp>
        <tr r="F237" s="5"/>
      </tp>
      <tp>
        <v>4079803000</v>
        <stp/>
        <stp>EM_S_PROFITNOTICE_FORECASTT</stp>
        <stp>2</stp>
        <stp>000776.SZ</stp>
        <stp>6/30/2016</stp>
        <tr r="F306" s="5"/>
      </tp>
      <tp>
        <v>53563000</v>
        <stp/>
        <stp>EM_S_PROFITNOTICE_FORECASTT</stp>
        <stp>2</stp>
        <stp>300446.SZ</stp>
        <stp>6/30/2016</stp>
        <tr r="F1706" s="5"/>
      </tp>
      <tp>
        <v>-29000000</v>
        <stp/>
        <stp>EM_S_PROFITNOTICE_FORECASTT</stp>
        <stp>2</stp>
        <stp>000576.SZ</stp>
        <stp>6/30/2016</stp>
        <tr r="F168" s="5"/>
      </tp>
      <tp t="s">
        <v/>
        <stp/>
        <stp>EM_S_PROFITNOTICE_FORECASTT</stp>
        <stp>2</stp>
        <stp>000876.SZ</stp>
        <stp>6/30/2016</stp>
        <tr r="F371" s="5"/>
      </tp>
      <tp>
        <v>70000000</v>
        <stp/>
        <stp>EM_S_PROFITNOTICE_FORECASTT</stp>
        <stp>2</stp>
        <stp>000976.SZ</stp>
        <stp>6/30/2016</stp>
        <tr r="F449" s="5"/>
      </tp>
      <tp>
        <v>124383500</v>
        <stp/>
        <stp>EM_S_PROFITNOTICE_FORECASTT</stp>
        <stp>2</stp>
        <stp>002276.SZ</stp>
        <stp>6/30/2016</stp>
        <tr r="F745" s="5"/>
      </tp>
      <tp>
        <v>97689900</v>
        <stp/>
        <stp>EM_S_PROFITNOTICE_FORECASTT</stp>
        <stp>2</stp>
        <stp>002376.SZ</stp>
        <stp>6/30/2016</stp>
        <tr r="F845" s="5"/>
      </tp>
      <tp>
        <v>20159100</v>
        <stp/>
        <stp>EM_S_PROFITNOTICE_FORECASTT</stp>
        <stp>2</stp>
        <stp>002076.SZ</stp>
        <stp>6/30/2016</stp>
        <tr r="F546" s="5"/>
      </tp>
      <tp>
        <v>121202900</v>
        <stp/>
        <stp>EM_S_PROFITNOTICE_FORECASTT</stp>
        <stp>2</stp>
        <stp>002176.SZ</stp>
        <stp>6/30/2016</stp>
        <tr r="F646" s="5"/>
      </tp>
      <tp>
        <v>28520700</v>
        <stp/>
        <stp>EM_S_PROFITNOTICE_FORECASTT</stp>
        <stp>2</stp>
        <stp>002676.SZ</stp>
        <stp>6/30/2016</stp>
        <tr r="F1144" s="5"/>
      </tp>
      <tp>
        <v>66400000</v>
        <stp/>
        <stp>EM_S_PROFITNOTICE_FORECASTT</stp>
        <stp>2</stp>
        <stp>002776.SZ</stp>
        <stp>6/30/2016</stp>
        <tr r="F1237" s="5"/>
      </tp>
      <tp>
        <v>24848400</v>
        <stp/>
        <stp>EM_S_PROFITNOTICE_FORECASTT</stp>
        <stp>2</stp>
        <stp>002476.SZ</stp>
        <stp>6/30/2016</stp>
        <tr r="F945" s="5"/>
      </tp>
      <tp>
        <v>-3500000</v>
        <stp/>
        <stp>EM_S_PROFITNOTICE_FORECASTT</stp>
        <stp>2</stp>
        <stp>002576.SZ</stp>
        <stp>6/30/2016</stp>
        <tr r="F1044" s="5"/>
      </tp>
      <tp>
        <v>102672879.28</v>
        <stp/>
        <stp>EM_S_QSTM07_IS</stp>
        <stp>4</stp>
        <stp>002668.SZ</stp>
        <stp>61</stp>
        <stp>6/30/2015</stp>
        <stp>1</stp>
        <tr r="K1136" s="5"/>
      </tp>
      <tp>
        <v>44071391.829999998</v>
        <stp/>
        <stp>EM_S_QSTM07_IS</stp>
        <stp>4</stp>
        <stp>002678.SZ</stp>
        <stp>61</stp>
        <stp>6/30/2015</stp>
        <stp>1</stp>
        <tr r="K1146" s="5"/>
      </tp>
      <tp>
        <v>33863786.719999999</v>
        <stp/>
        <stp>EM_S_QSTM07_IS</stp>
        <stp>4</stp>
        <stp>002648.SZ</stp>
        <stp>61</stp>
        <stp>6/30/2015</stp>
        <stp>1</stp>
        <tr r="K1116" s="5"/>
      </tp>
      <tp>
        <v>60331729.969999999</v>
        <stp/>
        <stp>EM_S_QSTM07_IS</stp>
        <stp>4</stp>
        <stp>002658.SZ</stp>
        <stp>61</stp>
        <stp>6/30/2015</stp>
        <stp>1</stp>
        <tr r="K1126" s="5"/>
      </tp>
      <tp>
        <v>3725277.09</v>
        <stp/>
        <stp>EM_S_QSTM07_IS</stp>
        <stp>4</stp>
        <stp>002628.SZ</stp>
        <stp>61</stp>
        <stp>6/30/2015</stp>
        <stp>1</stp>
        <tr r="K1096" s="5"/>
      </tp>
      <tp>
        <v>-15081413</v>
        <stp/>
        <stp>EM_S_QSTM07_IS</stp>
        <stp>4</stp>
        <stp>002638.SZ</stp>
        <stp>61</stp>
        <stp>6/30/2015</stp>
        <stp>1</stp>
        <tr r="K1106" s="5"/>
      </tp>
      <tp>
        <v>-310194629.89999998</v>
        <stp/>
        <stp>EM_S_QSTM07_IS</stp>
        <stp>4</stp>
        <stp>002608.SZ</stp>
        <stp>61</stp>
        <stp>6/30/2015</stp>
        <stp>1</stp>
        <tr r="K1076" s="5"/>
      </tp>
      <tp>
        <v>19825697.550000001</v>
        <stp/>
        <stp>EM_S_QSTM07_IS</stp>
        <stp>4</stp>
        <stp>002618.SZ</stp>
        <stp>61</stp>
        <stp>6/30/2015</stp>
        <stp>1</stp>
        <tr r="K1086" s="5"/>
      </tp>
      <tp>
        <v>27330052.57</v>
        <stp/>
        <stp>EM_S_QSTM07_IS</stp>
        <stp>4</stp>
        <stp>002688.SZ</stp>
        <stp>61</stp>
        <stp>6/30/2015</stp>
        <stp>1</stp>
        <tr r="K1156" s="5"/>
      </tp>
      <tp>
        <v>68220474.569999993</v>
        <stp/>
        <stp>EM_S_QSTM07_IS</stp>
        <stp>4</stp>
        <stp>002698.SZ</stp>
        <stp>61</stp>
        <stp>6/30/2015</stp>
        <stp>1</stp>
        <tr r="K1166" s="5"/>
      </tp>
      <tp>
        <v>19654339.399999999</v>
        <stp/>
        <stp>EM_S_QSTM07_IS</stp>
        <stp>4</stp>
        <stp>002768.SZ</stp>
        <stp>61</stp>
        <stp>6/30/2015</stp>
        <stp>1</stp>
        <tr r="K1230" s="5"/>
      </tp>
      <tp>
        <v>11511244.58</v>
        <stp/>
        <stp>EM_S_QSTM07_IS</stp>
        <stp>4</stp>
        <stp>002778.SZ</stp>
        <stp>61</stp>
        <stp>6/30/2015</stp>
        <stp>1</stp>
        <tr r="K1239" s="5"/>
      </tp>
      <tp>
        <v>3708870.93</v>
        <stp/>
        <stp>EM_S_QSTM07_IS</stp>
        <stp>4</stp>
        <stp>002748.SZ</stp>
        <stp>61</stp>
        <stp>6/30/2015</stp>
        <stp>1</stp>
        <tr r="K1212" s="5"/>
      </tp>
      <tp>
        <v>11121183.67</v>
        <stp/>
        <stp>EM_S_QSTM07_IS</stp>
        <stp>4</stp>
        <stp>002758.SZ</stp>
        <stp>61</stp>
        <stp>6/30/2015</stp>
        <stp>1</stp>
        <tr r="K1221" s="5"/>
      </tp>
      <tp>
        <v>20111254.52</v>
        <stp/>
        <stp>EM_S_QSTM07_IS</stp>
        <stp>4</stp>
        <stp>002728.SZ</stp>
        <stp>61</stp>
        <stp>6/30/2015</stp>
        <stp>1</stp>
        <tr r="K1193" s="5"/>
      </tp>
      <tp>
        <v>17650893.890000001</v>
        <stp/>
        <stp>EM_S_QSTM07_IS</stp>
        <stp>4</stp>
        <stp>002738.SZ</stp>
        <stp>61</stp>
        <stp>6/30/2015</stp>
        <stp>1</stp>
        <tr r="K1203" s="5"/>
      </tp>
      <tp>
        <v>12573124.609999999</v>
        <stp/>
        <stp>EM_S_QSTM07_IS</stp>
        <stp>4</stp>
        <stp>002708.SZ</stp>
        <stp>61</stp>
        <stp>6/30/2015</stp>
        <stp>1</stp>
        <tr r="K1175" s="5"/>
      </tp>
      <tp>
        <v>40417532.100000001</v>
        <stp/>
        <stp>EM_S_QSTM07_IS</stp>
        <stp>4</stp>
        <stp>002718.SZ</stp>
        <stp>61</stp>
        <stp>6/30/2015</stp>
        <stp>1</stp>
        <tr r="K1184" s="5"/>
      </tp>
      <tp>
        <v>33042334.449999999</v>
        <stp/>
        <stp>EM_S_QSTM07_IS</stp>
        <stp>4</stp>
        <stp>002788.SZ</stp>
        <stp>61</stp>
        <stp>6/30/2015</stp>
        <stp>1</stp>
        <tr r="K1248" s="5"/>
      </tp>
      <tp>
        <v>22498353.07</v>
        <stp/>
        <stp>EM_S_QSTM07_IS</stp>
        <stp>4</stp>
        <stp>002798.SZ</stp>
        <stp>61</stp>
        <stp>6/30/2015</stp>
        <stp>1</stp>
        <tr r="K1257" s="5"/>
      </tp>
      <tp>
        <v>11026618.560000001</v>
        <stp/>
        <stp>EM_S_QSTM07_IS</stp>
        <stp>4</stp>
        <stp>002468.SZ</stp>
        <stp>61</stp>
        <stp>6/30/2015</stp>
        <stp>1</stp>
        <tr r="K937" s="5"/>
      </tp>
      <tp>
        <v>44924464.840000004</v>
        <stp/>
        <stp>EM_S_QSTM07_IS</stp>
        <stp>4</stp>
        <stp>002478.SZ</stp>
        <stp>61</stp>
        <stp>6/30/2015</stp>
        <stp>1</stp>
        <tr r="K947" s="5"/>
      </tp>
      <tp>
        <v>48831720.509999998</v>
        <stp/>
        <stp>EM_S_QSTM07_IS</stp>
        <stp>4</stp>
        <stp>002448.SZ</stp>
        <stp>61</stp>
        <stp>6/30/2015</stp>
        <stp>1</stp>
        <tr r="K917" s="5"/>
      </tp>
      <tp>
        <v>-128621221.54000001</v>
        <stp/>
        <stp>EM_S_QSTM07_IS</stp>
        <stp>4</stp>
        <stp>002458.SZ</stp>
        <stp>61</stp>
        <stp>6/30/2015</stp>
        <stp>1</stp>
        <tr r="K927" s="5"/>
      </tp>
      <tp>
        <v>27440445.379999999</v>
        <stp/>
        <stp>EM_S_QSTM07_IS</stp>
        <stp>4</stp>
        <stp>002428.SZ</stp>
        <stp>61</stp>
        <stp>6/30/2015</stp>
        <stp>1</stp>
        <tr r="K897" s="5"/>
      </tp>
      <tp>
        <v>7071476.8700000001</v>
        <stp/>
        <stp>EM_S_QSTM07_IS</stp>
        <stp>4</stp>
        <stp>002438.SZ</stp>
        <stp>61</stp>
        <stp>6/30/2015</stp>
        <stp>1</stp>
        <tr r="K907" s="5"/>
      </tp>
      <tp>
        <v>63688688.32</v>
        <stp/>
        <stp>EM_S_QSTM07_IS</stp>
        <stp>4</stp>
        <stp>002408.SZ</stp>
        <stp>61</stp>
        <stp>6/30/2015</stp>
        <stp>1</stp>
        <tr r="K877" s="5"/>
      </tp>
      <tp>
        <v>14018988.93</v>
        <stp/>
        <stp>EM_S_QSTM07_IS</stp>
        <stp>4</stp>
        <stp>002418.SZ</stp>
        <stp>61</stp>
        <stp>6/30/2015</stp>
        <stp>1</stp>
        <tr r="K887" s="5"/>
      </tp>
      <tp>
        <v>31075513.949999999</v>
        <stp/>
        <stp>EM_S_QSTM07_IS</stp>
        <stp>4</stp>
        <stp>002488.SZ</stp>
        <stp>61</stp>
        <stp>6/30/2015</stp>
        <stp>1</stp>
        <tr r="K957" s="5"/>
      </tp>
      <tp>
        <v>140221687.90000001</v>
        <stp/>
        <stp>EM_S_QSTM07_IS</stp>
        <stp>4</stp>
        <stp>002498.SZ</stp>
        <stp>61</stp>
        <stp>6/30/2015</stp>
        <stp>1</stp>
        <tr r="K967" s="5"/>
      </tp>
      <tp>
        <v>599347087.12</v>
        <stp/>
        <stp>EM_S_QSTM07_IS</stp>
        <stp>4</stp>
        <stp>002568.SZ</stp>
        <stp>61</stp>
        <stp>6/30/2015</stp>
        <stp>1</stp>
        <tr r="K1036" s="5"/>
      </tp>
      <tp>
        <v>5244415.8899999997</v>
        <stp/>
        <stp>EM_S_QSTM07_IS</stp>
        <stp>4</stp>
        <stp>002578.SZ</stp>
        <stp>61</stp>
        <stp>6/30/2015</stp>
        <stp>1</stp>
        <tr r="K1046" s="5"/>
      </tp>
      <tp>
        <v>19458047.440000001</v>
        <stp/>
        <stp>EM_S_QSTM07_IS</stp>
        <stp>4</stp>
        <stp>002548.SZ</stp>
        <stp>61</stp>
        <stp>6/30/2015</stp>
        <stp>1</stp>
        <tr r="K1016" s="5"/>
      </tp>
      <tp>
        <v>23807683.609999999</v>
        <stp/>
        <stp>EM_S_QSTM07_IS</stp>
        <stp>4</stp>
        <stp>002558.SZ</stp>
        <stp>61</stp>
        <stp>6/30/2015</stp>
        <stp>1</stp>
        <tr r="K1026" s="5"/>
      </tp>
      <tp>
        <v>4691488.5199999996</v>
        <stp/>
        <stp>EM_S_QSTM07_IS</stp>
        <stp>4</stp>
        <stp>002528.SZ</stp>
        <stp>61</stp>
        <stp>6/30/2015</stp>
        <stp>1</stp>
        <tr r="K996" s="5"/>
      </tp>
      <tp>
        <v>66196165.909999996</v>
        <stp/>
        <stp>EM_S_QSTM07_IS</stp>
        <stp>4</stp>
        <stp>002538.SZ</stp>
        <stp>61</stp>
        <stp>6/30/2015</stp>
        <stp>1</stp>
        <tr r="K1006" s="5"/>
      </tp>
      <tp>
        <v>187990846</v>
        <stp/>
        <stp>EM_S_QSTM07_IS</stp>
        <stp>4</stp>
        <stp>002508.SZ</stp>
        <stp>61</stp>
        <stp>6/30/2015</stp>
        <stp>1</stp>
        <tr r="K977" s="5"/>
      </tp>
      <tp>
        <v>45846903.18</v>
        <stp/>
        <stp>EM_S_QSTM07_IS</stp>
        <stp>4</stp>
        <stp>002518.SZ</stp>
        <stp>61</stp>
        <stp>6/30/2015</stp>
        <stp>1</stp>
        <tr r="K987" s="5"/>
      </tp>
      <tp>
        <v>199118684.22</v>
        <stp/>
        <stp>EM_S_QSTM07_IS</stp>
        <stp>4</stp>
        <stp>002588.SZ</stp>
        <stp>61</stp>
        <stp>6/30/2015</stp>
        <stp>1</stp>
        <tr r="K1056" s="5"/>
      </tp>
      <tp>
        <v>15372853.710000001</v>
        <stp/>
        <stp>EM_S_QSTM07_IS</stp>
        <stp>4</stp>
        <stp>002598.SZ</stp>
        <stp>61</stp>
        <stp>6/30/2015</stp>
        <stp>1</stp>
        <tr r="K1066" s="5"/>
      </tp>
      <tp>
        <v>24292543.48</v>
        <stp/>
        <stp>EM_S_QSTM07_IS</stp>
        <stp>4</stp>
        <stp>002268.SZ</stp>
        <stp>61</stp>
        <stp>6/30/2015</stp>
        <stp>1</stp>
        <tr r="K737" s="5"/>
      </tp>
      <tp>
        <v>25852068.32</v>
        <stp/>
        <stp>EM_S_QSTM07_IS</stp>
        <stp>4</stp>
        <stp>002278.SZ</stp>
        <stp>61</stp>
        <stp>6/30/2015</stp>
        <stp>1</stp>
        <tr r="K747" s="5"/>
      </tp>
      <tp>
        <v>-26504022.09</v>
        <stp/>
        <stp>EM_S_QSTM07_IS</stp>
        <stp>4</stp>
        <stp>002248.SZ</stp>
        <stp>61</stp>
        <stp>6/30/2015</stp>
        <stp>1</stp>
        <tr r="K718" s="5"/>
      </tp>
      <tp>
        <v>59032620.829999998</v>
        <stp/>
        <stp>EM_S_QSTM07_IS</stp>
        <stp>4</stp>
        <stp>002258.SZ</stp>
        <stp>61</stp>
        <stp>6/30/2015</stp>
        <stp>1</stp>
        <tr r="K727" s="5"/>
      </tp>
      <tp>
        <v>46188051.200000003</v>
        <stp/>
        <stp>EM_S_QSTM07_IS</stp>
        <stp>4</stp>
        <stp>002228.SZ</stp>
        <stp>61</stp>
        <stp>6/30/2015</stp>
        <stp>1</stp>
        <tr r="K698" s="5"/>
      </tp>
      <tp>
        <v>76022620.859999999</v>
        <stp/>
        <stp>EM_S_QSTM07_IS</stp>
        <stp>4</stp>
        <stp>002238.SZ</stp>
        <stp>61</stp>
        <stp>6/30/2015</stp>
        <stp>1</stp>
        <tr r="K708" s="5"/>
      </tp>
      <tp>
        <v>-22691953.210000001</v>
        <stp/>
        <stp>EM_S_QSTM07_IS</stp>
        <stp>4</stp>
        <stp>002208.SZ</stp>
        <stp>61</stp>
        <stp>6/30/2015</stp>
        <stp>1</stp>
        <tr r="K678" s="5"/>
      </tp>
      <tp>
        <v>5302661.46</v>
        <stp/>
        <stp>EM_S_QSTM07_IS</stp>
        <stp>4</stp>
        <stp>002218.SZ</stp>
        <stp>61</stp>
        <stp>6/30/2015</stp>
        <stp>1</stp>
        <tr r="K688" s="5"/>
      </tp>
      <tp>
        <v>7112678.1699999999</v>
        <stp/>
        <stp>EM_S_QSTM07_IS</stp>
        <stp>4</stp>
        <stp>002288.SZ</stp>
        <stp>61</stp>
        <stp>6/30/2015</stp>
        <stp>1</stp>
        <tr r="K757" s="5"/>
      </tp>
      <tp>
        <v>6927432.8600000003</v>
        <stp/>
        <stp>EM_S_QSTM07_IS</stp>
        <stp>4</stp>
        <stp>002298.SZ</stp>
        <stp>61</stp>
        <stp>6/30/2015</stp>
        <stp>1</stp>
        <tr r="K767" s="5"/>
      </tp>
      <tp>
        <v>3928942.24</v>
        <stp/>
        <stp>EM_S_QSTM07_IS</stp>
        <stp>4</stp>
        <stp>002368.SZ</stp>
        <stp>61</stp>
        <stp>6/30/2015</stp>
        <stp>1</stp>
        <tr r="K837" s="5"/>
      </tp>
      <tp>
        <v>-18926742.68</v>
        <stp/>
        <stp>EM_S_QSTM07_IS</stp>
        <stp>4</stp>
        <stp>002378.SZ</stp>
        <stp>61</stp>
        <stp>6/30/2015</stp>
        <stp>1</stp>
        <tr r="K847" s="5"/>
      </tp>
      <tp>
        <v>15462020.84</v>
        <stp/>
        <stp>EM_S_QSTM07_IS</stp>
        <stp>4</stp>
        <stp>002348.SZ</stp>
        <stp>61</stp>
        <stp>6/30/2015</stp>
        <stp>1</stp>
        <tr r="K817" s="5"/>
      </tp>
      <tp>
        <v>61037983.93</v>
        <stp/>
        <stp>EM_S_QSTM07_IS</stp>
        <stp>4</stp>
        <stp>002358.SZ</stp>
        <stp>61</stp>
        <stp>6/30/2015</stp>
        <stp>1</stp>
        <tr r="K827" s="5"/>
      </tp>
      <tp>
        <v>29913470.600000001</v>
        <stp/>
        <stp>EM_S_QSTM07_IS</stp>
        <stp>4</stp>
        <stp>002328.SZ</stp>
        <stp>61</stp>
        <stp>6/30/2015</stp>
        <stp>1</stp>
        <tr r="K797" s="5"/>
      </tp>
      <tp>
        <v>18756600.800000001</v>
        <stp/>
        <stp>EM_S_QSTM07_IS</stp>
        <stp>4</stp>
        <stp>002338.SZ</stp>
        <stp>61</stp>
        <stp>6/30/2015</stp>
        <stp>1</stp>
        <tr r="K807" s="5"/>
      </tp>
      <tp>
        <v>36509002.329999998</v>
        <stp/>
        <stp>EM_S_QSTM07_IS</stp>
        <stp>4</stp>
        <stp>002308.SZ</stp>
        <stp>61</stp>
        <stp>6/30/2015</stp>
        <stp>1</stp>
        <tr r="K777" s="5"/>
      </tp>
      <tp>
        <v>42431822.5</v>
        <stp/>
        <stp>EM_S_QSTM07_IS</stp>
        <stp>4</stp>
        <stp>002318.SZ</stp>
        <stp>61</stp>
        <stp>6/30/2015</stp>
        <stp>1</stp>
        <tr r="K787" s="5"/>
      </tp>
      <tp>
        <v>990807.43</v>
        <stp/>
        <stp>EM_S_QSTM07_IS</stp>
        <stp>4</stp>
        <stp>002388.SZ</stp>
        <stp>61</stp>
        <stp>6/30/2015</stp>
        <stp>1</stp>
        <tr r="K857" s="5"/>
      </tp>
      <tp>
        <v>61852182.880000003</v>
        <stp/>
        <stp>EM_S_QSTM07_IS</stp>
        <stp>4</stp>
        <stp>002398.SZ</stp>
        <stp>61</stp>
        <stp>6/30/2015</stp>
        <stp>1</stp>
        <tr r="K867" s="5"/>
      </tp>
      <tp>
        <v>34428620.590000004</v>
        <stp/>
        <stp>EM_S_QSTM07_IS</stp>
        <stp>4</stp>
        <stp>002068.SZ</stp>
        <stp>61</stp>
        <stp>6/30/2015</stp>
        <stp>1</stp>
        <tr r="K538" s="5"/>
      </tp>
      <tp>
        <v>137819612.05000001</v>
        <stp/>
        <stp>EM_S_QSTM07_IS</stp>
        <stp>4</stp>
        <stp>002078.SZ</stp>
        <stp>61</stp>
        <stp>6/30/2015</stp>
        <stp>1</stp>
        <tr r="K548" s="5"/>
      </tp>
      <tp>
        <v>97369559.5</v>
        <stp/>
        <stp>EM_S_QSTM07_IS</stp>
        <stp>4</stp>
        <stp>002048.SZ</stp>
        <stp>61</stp>
        <stp>6/30/2015</stp>
        <stp>1</stp>
        <tr r="K518" s="5"/>
      </tp>
      <tp>
        <v>-2132648.62</v>
        <stp/>
        <stp>EM_S_QSTM07_IS</stp>
        <stp>4</stp>
        <stp>002058.SZ</stp>
        <stp>61</stp>
        <stp>6/30/2015</stp>
        <stp>1</stp>
        <tr r="K528" s="5"/>
      </tp>
      <tp>
        <v>87875235.010000005</v>
        <stp/>
        <stp>EM_S_QSTM07_IS</stp>
        <stp>4</stp>
        <stp>002028.SZ</stp>
        <stp>61</stp>
        <stp>6/30/2015</stp>
        <stp>1</stp>
        <tr r="K498" s="5"/>
      </tp>
      <tp>
        <v>200012788.06999999</v>
        <stp/>
        <stp>EM_S_QSTM07_IS</stp>
        <stp>4</stp>
        <stp>002038.SZ</stp>
        <stp>61</stp>
        <stp>6/30/2015</stp>
        <stp>1</stp>
        <tr r="K508" s="5"/>
      </tp>
      <tp>
        <v>240780062</v>
        <stp/>
        <stp>EM_S_QSTM07_IS</stp>
        <stp>4</stp>
        <stp>002008.SZ</stp>
        <stp>61</stp>
        <stp>6/30/2015</stp>
        <stp>1</stp>
        <tr r="K478" s="5"/>
      </tp>
      <tp>
        <v>29945465.370000001</v>
        <stp/>
        <stp>EM_S_QSTM07_IS</stp>
        <stp>4</stp>
        <stp>002018.SZ</stp>
        <stp>61</stp>
        <stp>6/30/2015</stp>
        <stp>1</stp>
        <tr r="K488" s="5"/>
      </tp>
      <tp>
        <v>6476283.8300000001</v>
        <stp/>
        <stp>EM_S_QSTM07_IS</stp>
        <stp>4</stp>
        <stp>002088.SZ</stp>
        <stp>61</stp>
        <stp>6/30/2015</stp>
        <stp>1</stp>
        <tr r="K558" s="5"/>
      </tp>
      <tp>
        <v>44186699.850000001</v>
        <stp/>
        <stp>EM_S_QSTM07_IS</stp>
        <stp>4</stp>
        <stp>002098.SZ</stp>
        <stp>61</stp>
        <stp>6/30/2015</stp>
        <stp>1</stp>
        <tr r="K568" s="5"/>
      </tp>
      <tp>
        <v>89223188.489999995</v>
        <stp/>
        <stp>EM_S_QSTM07_IS</stp>
        <stp>4</stp>
        <stp>002168.SZ</stp>
        <stp>61</stp>
        <stp>6/30/2015</stp>
        <stp>1</stp>
        <tr r="K638" s="5"/>
      </tp>
      <tp>
        <v>27016692.440000001</v>
        <stp/>
        <stp>EM_S_QSTM07_IS</stp>
        <stp>4</stp>
        <stp>002178.SZ</stp>
        <stp>61</stp>
        <stp>6/30/2015</stp>
        <stp>1</stp>
        <tr r="K648" s="5"/>
      </tp>
      <tp>
        <v>-10281397.800000001</v>
        <stp/>
        <stp>EM_S_QSTM07_IS</stp>
        <stp>4</stp>
        <stp>002148.SZ</stp>
        <stp>61</stp>
        <stp>6/30/2015</stp>
        <stp>1</stp>
        <tr r="K618" s="5"/>
      </tp>
      <tp>
        <v>49165201.75</v>
        <stp/>
        <stp>EM_S_QSTM07_IS</stp>
        <stp>4</stp>
        <stp>002158.SZ</stp>
        <stp>61</stp>
        <stp>6/30/2015</stp>
        <stp>1</stp>
        <tr r="K628" s="5"/>
      </tp>
      <tp>
        <v>44379165.289999999</v>
        <stp/>
        <stp>EM_S_QSTM07_IS</stp>
        <stp>4</stp>
        <stp>002128.SZ</stp>
        <stp>61</stp>
        <stp>6/30/2015</stp>
        <stp>1</stp>
        <tr r="K598" s="5"/>
      </tp>
      <tp>
        <v>70871197.340000004</v>
        <stp/>
        <stp>EM_S_QSTM07_IS</stp>
        <stp>4</stp>
        <stp>002138.SZ</stp>
        <stp>61</stp>
        <stp>6/30/2015</stp>
        <stp>1</stp>
        <tr r="K608" s="5"/>
      </tp>
      <tp>
        <v>58649737.93</v>
        <stp/>
        <stp>EM_S_QSTM07_IS</stp>
        <stp>4</stp>
        <stp>002108.SZ</stp>
        <stp>61</stp>
        <stp>6/30/2015</stp>
        <stp>1</stp>
        <tr r="K578" s="5"/>
      </tp>
      <tp>
        <v>-1894261.25</v>
        <stp/>
        <stp>EM_S_QSTM07_IS</stp>
        <stp>4</stp>
        <stp>002118.SZ</stp>
        <stp>61</stp>
        <stp>6/30/2015</stp>
        <stp>1</stp>
        <tr r="K588" s="5"/>
      </tp>
      <tp>
        <v>-5266546.25</v>
        <stp/>
        <stp>EM_S_QSTM07_IS</stp>
        <stp>4</stp>
        <stp>002188.SZ</stp>
        <stp>61</stp>
        <stp>6/30/2015</stp>
        <stp>1</stp>
        <tr r="K658" s="5"/>
      </tp>
      <tp>
        <v>17748293.77</v>
        <stp/>
        <stp>EM_S_QSTM07_IS</stp>
        <stp>4</stp>
        <stp>002198.SZ</stp>
        <stp>61</stp>
        <stp>6/30/2015</stp>
        <stp>1</stp>
        <tr r="K668" s="5"/>
      </tp>
      <tp>
        <v>43384400</v>
        <stp/>
        <stp>EM_S_QSTM07_IS</stp>
        <stp>4</stp>
        <stp>603608.SH</stp>
        <stp>61</stp>
        <stp>6/30/2015</stp>
        <stp>1</stp>
        <tr r="K2821" s="5"/>
      </tp>
      <tp>
        <v>32042483.809999999</v>
        <stp/>
        <stp>EM_S_QSTM07_IS</stp>
        <stp>4</stp>
        <stp>603618.SH</stp>
        <stp>61</stp>
        <stp>6/30/2015</stp>
        <stp>1</stp>
        <tr r="K2825" s="5"/>
      </tp>
      <tp>
        <v>50923409.969999999</v>
        <stp/>
        <stp>EM_S_QSTM07_IS</stp>
        <stp>4</stp>
        <stp>603678.SH</stp>
        <stp>61</stp>
        <stp>6/30/2015</stp>
        <stp>1</stp>
        <tr r="K2828" s="5"/>
      </tp>
      <tp>
        <v>19558212.969999999</v>
        <stp/>
        <stp>EM_S_QSTM07_IS</stp>
        <stp>4</stp>
        <stp>603688.SH</stp>
        <stp>61</stp>
        <stp>6/30/2015</stp>
        <stp>1</stp>
        <tr r="K2830" s="5"/>
      </tp>
      <tp>
        <v>131277772.28</v>
        <stp/>
        <stp>EM_S_QSTM07_IS</stp>
        <stp>4</stp>
        <stp>603698.SH</stp>
        <stp>61</stp>
        <stp>6/30/2015</stp>
        <stp>1</stp>
        <tr r="K2832" s="5"/>
      </tp>
      <tp>
        <v>23707011.899999999</v>
        <stp/>
        <stp>EM_S_QSTM07_IS</stp>
        <stp>4</stp>
        <stp>603718.SH</stp>
        <stp>61</stp>
        <stp>6/30/2015</stp>
        <stp>1</stp>
        <tr r="K2836" s="5"/>
      </tp>
      <tp>
        <v>22586732.579999998</v>
        <stp/>
        <stp>EM_S_QSTM07_IS</stp>
        <stp>4</stp>
        <stp>603778.SH</stp>
        <stp>61</stp>
        <stp>6/30/2015</stp>
        <stp>1</stp>
        <tr r="K2841" s="5"/>
      </tp>
      <tp>
        <v>29819213.059999999</v>
        <stp/>
        <stp>EM_S_QSTM07_IS</stp>
        <stp>4</stp>
        <stp>603788.SH</stp>
        <stp>61</stp>
        <stp>6/30/2015</stp>
        <stp>1</stp>
        <tr r="K2843" s="5"/>
      </tp>
      <tp>
        <v>19814962.760000002</v>
        <stp/>
        <stp>EM_S_QSTM07_IS</stp>
        <stp>4</stp>
        <stp>603798.SH</stp>
        <stp>61</stp>
        <stp>6/30/2015</stp>
        <stp>1</stp>
        <tr r="K2845" s="5"/>
      </tp>
      <tp>
        <v>80739609.569999993</v>
        <stp/>
        <stp>EM_S_QSTM07_IS</stp>
        <stp>4</stp>
        <stp>603528.SH</stp>
        <stp>61</stp>
        <stp>6/30/2015</stp>
        <stp>1</stp>
        <tr r="K2808" s="5"/>
      </tp>
      <tp>
        <v>76435261.689999998</v>
        <stp/>
        <stp>EM_S_QSTM07_IS</stp>
        <stp>4</stp>
        <stp>603508.SH</stp>
        <stp>61</stp>
        <stp>6/30/2015</stp>
        <stp>1</stp>
        <tr r="K2804" s="5"/>
      </tp>
      <tp>
        <v>32798354.870000001</v>
        <stp/>
        <stp>EM_S_QSTM07_IS</stp>
        <stp>4</stp>
        <stp>603518.SH</stp>
        <stp>61</stp>
        <stp>6/30/2015</stp>
        <stp>1</stp>
        <tr r="K2805" s="5"/>
      </tp>
      <tp>
        <v>81496530.870000005</v>
        <stp/>
        <stp>EM_S_QSTM07_IS</stp>
        <stp>4</stp>
        <stp>603568.SH</stp>
        <stp>61</stp>
        <stp>6/30/2015</stp>
        <stp>1</stp>
        <tr r="K2813" s="5"/>
      </tp>
      <tp>
        <v>39827804.289999999</v>
        <stp/>
        <stp>EM_S_QSTM07_IS</stp>
        <stp>4</stp>
        <stp>603558.SH</stp>
        <stp>61</stp>
        <stp>6/30/2015</stp>
        <stp>1</stp>
        <tr r="K2810" s="5"/>
      </tp>
      <tp>
        <v>37201425.670000002</v>
        <stp/>
        <stp>EM_S_QSTM07_IS</stp>
        <stp>4</stp>
        <stp>603588.SH</stp>
        <stp>61</stp>
        <stp>6/30/2015</stp>
        <stp>1</stp>
        <tr r="K2814" s="5"/>
      </tp>
      <tp>
        <v>12448450.67</v>
        <stp/>
        <stp>EM_S_QSTM07_IS</stp>
        <stp>4</stp>
        <stp>603598.SH</stp>
        <stp>61</stp>
        <stp>6/30/2015</stp>
        <stp>1</stp>
        <tr r="K2816" s="5"/>
      </tp>
      <tp>
        <v>7069427.0999999996</v>
        <stp/>
        <stp>EM_S_QSTM07_IS</stp>
        <stp>4</stp>
        <stp>603268.SH</stp>
        <stp>61</stp>
        <stp>6/30/2015</stp>
        <stp>1</stp>
        <tr r="K2782" s="5"/>
      </tp>
      <tp>
        <v>601612120.62</v>
        <stp/>
        <stp>EM_S_QSTM07_IS</stp>
        <stp>4</stp>
        <stp>603288.SH</stp>
        <stp>61</stp>
        <stp>6/30/2015</stp>
        <stp>1</stp>
        <tr r="K2783" s="5"/>
      </tp>
      <tp>
        <v>95586668.010000005</v>
        <stp/>
        <stp>EM_S_QSTM07_IS</stp>
        <stp>4</stp>
        <stp>603328.SH</stp>
        <stp>61</stp>
        <stp>6/30/2015</stp>
        <stp>1</stp>
        <tr r="K2792" s="5"/>
      </tp>
      <tp>
        <v>38805606.780000001</v>
        <stp/>
        <stp>EM_S_QSTM07_IS</stp>
        <stp>4</stp>
        <stp>603338.SH</stp>
        <stp>61</stp>
        <stp>6/30/2015</stp>
        <stp>1</stp>
        <tr r="K2794" s="5"/>
      </tp>
      <tp>
        <v>33194857.879999999</v>
        <stp/>
        <stp>EM_S_QSTM07_IS</stp>
        <stp>4</stp>
        <stp>603308.SH</stp>
        <stp>61</stp>
        <stp>6/30/2015</stp>
        <stp>1</stp>
        <tr r="K2787" s="5"/>
      </tp>
      <tp>
        <v>12916826.99</v>
        <stp/>
        <stp>EM_S_QSTM07_IS</stp>
        <stp>4</stp>
        <stp>603318.SH</stp>
        <stp>61</stp>
        <stp>6/30/2015</stp>
        <stp>1</stp>
        <tr r="K2791" s="5"/>
      </tp>
      <tp>
        <v>59302772.350000001</v>
        <stp/>
        <stp>EM_S_QSTM07_IS</stp>
        <stp>4</stp>
        <stp>603368.SH</stp>
        <stp>61</stp>
        <stp>6/30/2015</stp>
        <stp>1</stp>
        <tr r="K2798" s="5"/>
      </tp>
      <tp>
        <v>11777451.060000001</v>
        <stp/>
        <stp>EM_S_QSTM07_IS</stp>
        <stp>4</stp>
        <stp>603398.SH</stp>
        <stp>61</stp>
        <stp>6/30/2015</stp>
        <stp>1</stp>
        <tr r="K2801" s="5"/>
      </tp>
      <tp>
        <v>14123575.640000001</v>
        <stp/>
        <stp>EM_S_QSTM07_IS</stp>
        <stp>4</stp>
        <stp>603028.SH</stp>
        <stp>61</stp>
        <stp>6/30/2015</stp>
        <stp>1</stp>
        <tr r="K2751" s="5"/>
      </tp>
      <tp>
        <v>31782316.719999999</v>
        <stp/>
        <stp>EM_S_QSTM07_IS</stp>
        <stp>4</stp>
        <stp>603008.SH</stp>
        <stp>61</stp>
        <stp>6/30/2015</stp>
        <stp>1</stp>
        <tr r="K2734" s="5"/>
      </tp>
      <tp>
        <v>38825239.020000003</v>
        <stp/>
        <stp>EM_S_QSTM07_IS</stp>
        <stp>4</stp>
        <stp>603018.SH</stp>
        <stp>61</stp>
        <stp>6/30/2015</stp>
        <stp>1</stp>
        <tr r="K2742" s="5"/>
      </tp>
      <tp>
        <v>7230235.9100000001</v>
        <stp/>
        <stp>EM_S_QSTM07_IS</stp>
        <stp>4</stp>
        <stp>603088.SH</stp>
        <stp>61</stp>
        <stp>6/30/2015</stp>
        <stp>1</stp>
        <tr r="K2758" s="5"/>
      </tp>
      <tp>
        <v>37495259.159999996</v>
        <stp/>
        <stp>EM_S_QSTM07_IS</stp>
        <stp>4</stp>
        <stp>603128.SH</stp>
        <stp>61</stp>
        <stp>6/30/2015</stp>
        <stp>1</stp>
        <tr r="K2769" s="5"/>
      </tp>
      <tp>
        <v>22395766.18</v>
        <stp/>
        <stp>EM_S_QSTM07_IS</stp>
        <stp>4</stp>
        <stp>603108.SH</stp>
        <stp>61</stp>
        <stp>6/30/2015</stp>
        <stp>1</stp>
        <tr r="K2762" s="5"/>
      </tp>
      <tp>
        <v>72659681.319999993</v>
        <stp/>
        <stp>EM_S_QSTM07_IS</stp>
        <stp>4</stp>
        <stp>603118.SH</stp>
        <stp>61</stp>
        <stp>6/30/2015</stp>
        <stp>1</stp>
        <tr r="K2766" s="5"/>
      </tp>
      <tp>
        <v>43104830.640000001</v>
        <stp/>
        <stp>EM_S_QSTM07_IS</stp>
        <stp>4</stp>
        <stp>603168.SH</stp>
        <stp>61</stp>
        <stp>6/30/2015</stp>
        <stp>1</stp>
        <tr r="K2774" s="5"/>
      </tp>
      <tp>
        <v>25973910.800000001</v>
        <stp/>
        <stp>EM_S_QSTM07_IS</stp>
        <stp>4</stp>
        <stp>603158.SH</stp>
        <stp>61</stp>
        <stp>6/30/2015</stp>
        <stp>1</stp>
        <tr r="K2771" s="5"/>
      </tp>
      <tp>
        <v>228506991.63</v>
        <stp/>
        <stp>EM_S_QSTM07_IS</stp>
        <stp>4</stp>
        <stp>603188.SH</stp>
        <stp>61</stp>
        <stp>6/30/2015</stp>
        <stp>1</stp>
        <tr r="K2776" s="5"/>
      </tp>
      <tp>
        <v>74091481.799999997</v>
        <stp/>
        <stp>EM_S_QSTM07_IS</stp>
        <stp>4</stp>
        <stp>603198.SH</stp>
        <stp>61</stp>
        <stp>6/30/2015</stp>
        <stp>1</stp>
        <tr r="K2777" s="5"/>
      </tp>
      <tp>
        <v>9106288.2100000009</v>
        <stp/>
        <stp>EM_S_QSTM07_IS</stp>
        <stp>4</stp>
        <stp>603828.SH</stp>
        <stp>61</stp>
        <stp>6/30/2015</stp>
        <stp>1</stp>
        <tr r="K2852" s="5"/>
      </tp>
      <tp>
        <v>8088796.7599999998</v>
        <stp/>
        <stp>EM_S_QSTM07_IS</stp>
        <stp>4</stp>
        <stp>603838.SH</stp>
        <stp>61</stp>
        <stp>6/30/2015</stp>
        <stp>1</stp>
        <tr r="K2853" s="5"/>
      </tp>
      <tp>
        <v>31965697.800000001</v>
        <stp/>
        <stp>EM_S_QSTM07_IS</stp>
        <stp>4</stp>
        <stp>603808.SH</stp>
        <stp>61</stp>
        <stp>6/30/2015</stp>
        <stp>1</stp>
        <tr r="K2849" s="5"/>
      </tp>
      <tp>
        <v>31820411.32</v>
        <stp/>
        <stp>EM_S_QSTM07_IS</stp>
        <stp>4</stp>
        <stp>603818.SH</stp>
        <stp>61</stp>
        <stp>6/30/2015</stp>
        <stp>1</stp>
        <tr r="K2850" s="5"/>
      </tp>
      <tp>
        <v>119031396.09999999</v>
        <stp/>
        <stp>EM_S_QSTM07_IS</stp>
        <stp>4</stp>
        <stp>603868.SH</stp>
        <stp>61</stp>
        <stp>6/30/2015</stp>
        <stp>1</stp>
        <tr r="K2856" s="5"/>
      </tp>
      <tp>
        <v>44443541.289999999</v>
        <stp/>
        <stp>EM_S_QSTM07_IS</stp>
        <stp>4</stp>
        <stp>603898.SH</stp>
        <stp>61</stp>
        <stp>6/30/2015</stp>
        <stp>1</stp>
        <tr r="K2861" s="5"/>
      </tp>
      <tp>
        <v>8880104.4100000001</v>
        <stp/>
        <stp>EM_S_QSTM07_IS</stp>
        <stp>4</stp>
        <stp>603918.SH</stp>
        <stp>61</stp>
        <stp>6/30/2015</stp>
        <stp>1</stp>
        <tr r="K2865" s="5"/>
      </tp>
      <tp>
        <v>29568492.52</v>
        <stp/>
        <stp>EM_S_QSTM07_IS</stp>
        <stp>4</stp>
        <stp>603968.SH</stp>
        <stp>61</stp>
        <stp>6/30/2015</stp>
        <stp>1</stp>
        <tr r="K2871" s="5"/>
      </tp>
      <tp>
        <v>41289698.75</v>
        <stp/>
        <stp>EM_S_QSTM07_IS</stp>
        <stp>4</stp>
        <stp>603958.SH</stp>
        <stp>61</stp>
        <stp>6/30/2015</stp>
        <stp>1</stp>
        <tr r="K2869" s="5"/>
      </tp>
      <tp>
        <v>9162714.6899999995</v>
        <stp/>
        <stp>EM_S_QSTM07_IS</stp>
        <stp>4</stp>
        <stp>603988.SH</stp>
        <stp>61</stp>
        <stp>6/30/2015</stp>
        <stp>1</stp>
        <tr r="K2874" s="5"/>
      </tp>
      <tp>
        <v>26960021.640000001</v>
        <stp/>
        <stp>EM_S_QSTM07_IS</stp>
        <stp>4</stp>
        <stp>603998.SH</stp>
        <stp>61</stp>
        <stp>6/30/2015</stp>
        <stp>1</stp>
        <tr r="K2879" s="5"/>
      </tp>
      <tp>
        <v>6512172.0499999998</v>
        <stp/>
        <stp>EM_S_QSTM07_IS</stp>
        <stp>4</stp>
        <stp>000668.SZ</stp>
        <stp>61</stp>
        <stp>6/30/2015</stp>
        <stp>1</stp>
        <tr r="K231" s="5"/>
      </tp>
      <tp>
        <v>-7878750.0300000003</v>
        <stp/>
        <stp>EM_S_QSTM07_IS</stp>
        <stp>4</stp>
        <stp>000678.SZ</stp>
        <stp>61</stp>
        <stp>6/30/2015</stp>
        <stp>1</stp>
        <tr r="K239" s="5"/>
      </tp>
      <tp>
        <v>-3763060.08</v>
        <stp/>
        <stp>EM_S_QSTM07_IS</stp>
        <stp>4</stp>
        <stp>000628.SZ</stp>
        <stp>61</stp>
        <stp>6/30/2015</stp>
        <stp>1</stp>
        <tr r="K207" s="5"/>
      </tp>
      <tp>
        <v>-1960000.38</v>
        <stp/>
        <stp>EM_S_QSTM07_IS</stp>
        <stp>4</stp>
        <stp>000638.SZ</stp>
        <stp>61</stp>
        <stp>6/30/2015</stp>
        <stp>1</stp>
        <tr r="K216" s="5"/>
      </tp>
      <tp>
        <v>35570000</v>
        <stp/>
        <stp>EM_S_QSTM07_IS</stp>
        <stp>4</stp>
        <stp>000608.SZ</stp>
        <stp>61</stp>
        <stp>6/30/2015</stp>
        <stp>1</stp>
        <tr r="K191" s="5"/>
      </tp>
      <tp>
        <v>81211155.319999993</v>
        <stp/>
        <stp>EM_S_QSTM07_IS</stp>
        <stp>4</stp>
        <stp>000688.SZ</stp>
        <stp>61</stp>
        <stp>6/30/2015</stp>
        <stp>1</stp>
        <tr r="K248" s="5"/>
      </tp>
      <tp>
        <v>12298624.66</v>
        <stp/>
        <stp>EM_S_QSTM07_IS</stp>
        <stp>4</stp>
        <stp>000698.SZ</stp>
        <stp>61</stp>
        <stp>6/30/2015</stp>
        <stp>1</stp>
        <tr r="K255" s="5"/>
      </tp>
      <tp>
        <v>-7062765.46</v>
        <stp/>
        <stp>EM_S_QSTM07_IS</stp>
        <stp>4</stp>
        <stp>600628.SH</stp>
        <stp>61</stp>
        <stp>6/30/2015</stp>
        <stp>1</stp>
        <tr r="K2298" s="5"/>
      </tp>
      <tp>
        <v>50762148.090000004</v>
        <stp/>
        <stp>EM_S_QSTM07_IS</stp>
        <stp>4</stp>
        <stp>600638.SH</stp>
        <stp>61</stp>
        <stp>6/30/2015</stp>
        <stp>1</stp>
        <tr r="K2306" s="5"/>
      </tp>
      <tp>
        <v>-5775534.6200000001</v>
        <stp/>
        <stp>EM_S_QSTM07_IS</stp>
        <stp>4</stp>
        <stp>600608.SH</stp>
        <stp>61</stp>
        <stp>6/30/2015</stp>
        <stp>1</stp>
        <tr r="K2280" s="5"/>
      </tp>
      <tp>
        <v>-52696263.140000001</v>
        <stp/>
        <stp>EM_S_QSTM07_IS</stp>
        <stp>4</stp>
        <stp>600618.SH</stp>
        <stp>61</stp>
        <stp>6/30/2015</stp>
        <stp>1</stp>
        <tr r="K2290" s="5"/>
      </tp>
      <tp>
        <v>68707498.909999996</v>
        <stp/>
        <stp>EM_S_QSTM07_IS</stp>
        <stp>4</stp>
        <stp>600668.SH</stp>
        <stp>61</stp>
        <stp>6/30/2015</stp>
        <stp>1</stp>
        <tr r="K2333" s="5"/>
      </tp>
      <tp>
        <v>12197111.359999999</v>
        <stp/>
        <stp>EM_S_QSTM07_IS</stp>
        <stp>4</stp>
        <stp>600678.SH</stp>
        <stp>61</stp>
        <stp>6/30/2015</stp>
        <stp>1</stp>
        <tr r="K2340" s="5"/>
      </tp>
      <tp>
        <v>71262160.75</v>
        <stp/>
        <stp>EM_S_QSTM07_IS</stp>
        <stp>4</stp>
        <stp>600648.SH</stp>
        <stp>61</stp>
        <stp>6/30/2015</stp>
        <stp>1</stp>
        <tr r="K2315" s="5"/>
      </tp>
      <tp>
        <v>25342173.129999999</v>
        <stp/>
        <stp>EM_S_QSTM07_IS</stp>
        <stp>4</stp>
        <stp>600658.SH</stp>
        <stp>61</stp>
        <stp>6/30/2015</stp>
        <stp>1</stp>
        <tr r="K2324" s="5"/>
      </tp>
      <tp>
        <v>1678990000</v>
        <stp/>
        <stp>EM_S_QSTM07_IS</stp>
        <stp>4</stp>
        <stp>600688.SH</stp>
        <stp>61</stp>
        <stp>6/30/2015</stp>
        <stp>1</stp>
        <tr r="K2350" s="5"/>
      </tp>
      <tp>
        <v>1192766.44</v>
        <stp/>
        <stp>EM_S_QSTM07_IS</stp>
        <stp>4</stp>
        <stp>600698.SH</stp>
        <stp>61</stp>
        <stp>6/30/2015</stp>
        <stp>1</stp>
        <tr r="K2360" s="5"/>
      </tp>
      <tp>
        <v>90891125.379999995</v>
        <stp/>
        <stp>EM_S_QSTM07_IS</stp>
        <stp>4</stp>
        <stp>000768.SZ</stp>
        <stp>61</stp>
        <stp>6/30/2015</stp>
        <stp>1</stp>
        <tr r="K305" s="5"/>
      </tp>
      <tp>
        <v>302852523.44</v>
        <stp/>
        <stp>EM_S_QSTM07_IS</stp>
        <stp>4</stp>
        <stp>000778.SZ</stp>
        <stp>61</stp>
        <stp>6/30/2015</stp>
        <stp>1</stp>
        <tr r="K308" s="5"/>
      </tp>
      <tp>
        <v>42631903.829999998</v>
        <stp/>
        <stp>EM_S_QSTM07_IS</stp>
        <stp>4</stp>
        <stp>000748.SZ</stp>
        <stp>61</stp>
        <stp>6/30/2015</stp>
        <stp>1</stp>
        <tr r="K290" s="5"/>
      </tp>
      <tp>
        <v>136383547.77000001</v>
        <stp/>
        <stp>EM_S_QSTM07_IS</stp>
        <stp>4</stp>
        <stp>000758.SZ</stp>
        <stp>61</stp>
        <stp>6/30/2015</stp>
        <stp>1</stp>
        <tr r="K298" s="5"/>
      </tp>
      <tp>
        <v>1170020946.05</v>
        <stp/>
        <stp>EM_S_QSTM07_IS</stp>
        <stp>4</stp>
        <stp>000728.SZ</stp>
        <stp>61</stp>
        <stp>6/30/2015</stp>
        <stp>1</stp>
        <tr r="K280" s="5"/>
      </tp>
      <tp>
        <v>73883181.939999998</v>
        <stp/>
        <stp>EM_S_QSTM07_IS</stp>
        <stp>4</stp>
        <stp>000738.SZ</stp>
        <stp>61</stp>
        <stp>6/30/2015</stp>
        <stp>1</stp>
        <tr r="K288" s="5"/>
      </tp>
      <tp>
        <v>78904045.200000003</v>
        <stp/>
        <stp>EM_S_QSTM07_IS</stp>
        <stp>4</stp>
        <stp>000708.SZ</stp>
        <stp>61</stp>
        <stp>6/30/2015</stp>
        <stp>1</stp>
        <tr r="K262" s="5"/>
      </tp>
      <tp>
        <v>301318358.04000002</v>
        <stp/>
        <stp>EM_S_QSTM07_IS</stp>
        <stp>4</stp>
        <stp>000718.SZ</stp>
        <stp>61</stp>
        <stp>6/30/2015</stp>
        <stp>1</stp>
        <tr r="K271" s="5"/>
      </tp>
      <tp>
        <v>-35823028.75</v>
        <stp/>
        <stp>EM_S_QSTM07_IS</stp>
        <stp>4</stp>
        <stp>000788.SZ</stp>
        <stp>61</stp>
        <stp>6/30/2015</stp>
        <stp>1</stp>
        <tr r="K315" s="5"/>
      </tp>
      <tp>
        <v>15345202</v>
        <stp/>
        <stp>EM_S_QSTM07_IS</stp>
        <stp>4</stp>
        <stp>000798.SZ</stp>
        <stp>61</stp>
        <stp>6/30/2015</stp>
        <stp>1</stp>
        <tr r="K324" s="5"/>
      </tp>
      <tp>
        <v>27978294.940000001</v>
        <stp/>
        <stp>EM_S_QSTM07_IS</stp>
        <stp>4</stp>
        <stp>600728.SH</stp>
        <stp>61</stp>
        <stp>6/30/2015</stp>
        <stp>1</stp>
        <tr r="K2388" s="5"/>
      </tp>
      <tp>
        <v>24426368.489999998</v>
        <stp/>
        <stp>EM_S_QSTM07_IS</stp>
        <stp>4</stp>
        <stp>600738.SH</stp>
        <stp>61</stp>
        <stp>6/30/2015</stp>
        <stp>1</stp>
        <tr r="K2398" s="5"/>
      </tp>
      <tp>
        <v>30009264.469999999</v>
        <stp/>
        <stp>EM_S_QSTM07_IS</stp>
        <stp>4</stp>
        <stp>600708.SH</stp>
        <stp>61</stp>
        <stp>6/30/2015</stp>
        <stp>1</stp>
        <tr r="K2369" s="5"/>
      </tp>
      <tp>
        <v>66875430</v>
        <stp/>
        <stp>EM_S_QSTM07_IS</stp>
        <stp>4</stp>
        <stp>600718.SH</stp>
        <stp>61</stp>
        <stp>6/30/2015</stp>
        <stp>1</stp>
        <tr r="K2378" s="5"/>
      </tp>
      <tp>
        <v>-8934902.4399999995</v>
        <stp/>
        <stp>EM_S_QSTM07_IS</stp>
        <stp>4</stp>
        <stp>600768.SH</stp>
        <stp>61</stp>
        <stp>6/30/2015</stp>
        <stp>1</stp>
        <tr r="K2426" s="5"/>
      </tp>
      <tp>
        <v>50653123.409999996</v>
        <stp/>
        <stp>EM_S_QSTM07_IS</stp>
        <stp>4</stp>
        <stp>600778.SH</stp>
        <stp>61</stp>
        <stp>6/30/2015</stp>
        <stp>1</stp>
        <tr r="K2435" s="5"/>
      </tp>
      <tp>
        <v>80658466.310000002</v>
        <stp/>
        <stp>EM_S_QSTM07_IS</stp>
        <stp>4</stp>
        <stp>600748.SH</stp>
        <stp>61</stp>
        <stp>6/30/2015</stp>
        <stp>1</stp>
        <tr r="K2408" s="5"/>
      </tp>
      <tp>
        <v>-3443953.63</v>
        <stp/>
        <stp>EM_S_QSTM07_IS</stp>
        <stp>4</stp>
        <stp>600758.SH</stp>
        <stp>61</stp>
        <stp>6/30/2015</stp>
        <stp>1</stp>
        <tr r="K2417" s="5"/>
      </tp>
      <tp>
        <v>3906457.65</v>
        <stp/>
        <stp>EM_S_QSTM07_IS</stp>
        <stp>4</stp>
        <stp>600798.SH</stp>
        <stp>61</stp>
        <stp>6/30/2015</stp>
        <stp>1</stp>
        <tr r="K2453" s="5"/>
      </tp>
      <tp>
        <v>24743651.940000001</v>
        <stp/>
        <stp>EM_S_QSTM07_IS</stp>
        <stp>4</stp>
        <stp>300458.SZ</stp>
        <stp>61</stp>
        <stp>6/30/2015</stp>
        <stp>1</stp>
        <tr r="K1717" s="5"/>
      </tp>
      <tp>
        <v>20330619.010000002</v>
        <stp/>
        <stp>EM_S_QSTM07_IS</stp>
        <stp>4</stp>
        <stp>300448.SZ</stp>
        <stp>61</stp>
        <stp>6/30/2015</stp>
        <stp>1</stp>
        <tr r="K1708" s="5"/>
      </tp>
      <tp>
        <v>13097988.6</v>
        <stp/>
        <stp>EM_S_QSTM07_IS</stp>
        <stp>4</stp>
        <stp>300478.SZ</stp>
        <stp>61</stp>
        <stp>6/30/2015</stp>
        <stp>1</stp>
        <tr r="K1737" s="5"/>
      </tp>
      <tp>
        <v>18774726.170000002</v>
        <stp/>
        <stp>EM_S_QSTM07_IS</stp>
        <stp>4</stp>
        <stp>300468.SZ</stp>
        <stp>61</stp>
        <stp>6/30/2015</stp>
        <stp>1</stp>
        <tr r="K1727" s="5"/>
      </tp>
      <tp>
        <v>94098722.430000007</v>
        <stp/>
        <stp>EM_S_QSTM07_IS</stp>
        <stp>4</stp>
        <stp>000428.SZ</stp>
        <stp>61</stp>
        <stp>6/30/2015</stp>
        <stp>1</stp>
        <tr r="K101" s="5"/>
      </tp>
      <tp>
        <v>116480795.72</v>
        <stp/>
        <stp>EM_S_QSTM07_IS</stp>
        <stp>4</stp>
        <stp>300418.SZ</stp>
        <stp>61</stp>
        <stp>6/30/2015</stp>
        <stp>1</stp>
        <tr r="K1678" s="5"/>
      </tp>
      <tp>
        <v>220357466.41999999</v>
        <stp/>
        <stp>EM_S_QSTM07_IS</stp>
        <stp>4</stp>
        <stp>300408.SZ</stp>
        <stp>61</stp>
        <stp>6/30/2015</stp>
        <stp>1</stp>
        <tr r="K1668" s="5"/>
      </tp>
      <tp>
        <v>-4742349.3499999996</v>
        <stp/>
        <stp>EM_S_QSTM07_IS</stp>
        <stp>4</stp>
        <stp>000408.SZ</stp>
        <stp>61</stp>
        <stp>6/30/2015</stp>
        <stp>1</stp>
        <tr r="K85" s="5"/>
      </tp>
      <tp>
        <v>17070345.620000001</v>
        <stp/>
        <stp>EM_S_QSTM07_IS</stp>
        <stp>4</stp>
        <stp>300438.SZ</stp>
        <stp>61</stp>
        <stp>6/30/2015</stp>
        <stp>1</stp>
        <tr r="K1698" s="5"/>
      </tp>
      <tp>
        <v>188379799.83000001</v>
        <stp/>
        <stp>EM_S_QSTM07_IS</stp>
        <stp>4</stp>
        <stp>000418.SZ</stp>
        <stp>61</stp>
        <stp>6/30/2015</stp>
        <stp>1</stp>
        <tr r="K93" s="5"/>
      </tp>
      <tp>
        <v>18279016.890000001</v>
        <stp/>
        <stp>EM_S_QSTM07_IS</stp>
        <stp>4</stp>
        <stp>300428.SZ</stp>
        <stp>61</stp>
        <stp>6/30/2015</stp>
        <stp>1</stp>
        <tr r="K1688" s="5"/>
      </tp>
      <tp>
        <v>1210565040.79</v>
        <stp/>
        <stp>EM_S_QSTM07_IS</stp>
        <stp>4</stp>
        <stp>300498.SZ</stp>
        <stp>61</stp>
        <stp>6/30/2015</stp>
        <stp>1</stp>
        <tr r="K1757" s="5"/>
      </tp>
      <tp>
        <v>20376394.649999999</v>
        <stp/>
        <stp>EM_S_QSTM07_IS</stp>
        <stp>4</stp>
        <stp>300488.SZ</stp>
        <stp>61</stp>
        <stp>6/30/2015</stp>
        <stp>1</stp>
        <tr r="K1747" s="5"/>
      </tp>
      <tp>
        <v>180250710.71000001</v>
        <stp/>
        <stp>EM_S_QSTM07_IS</stp>
        <stp>4</stp>
        <stp>000488.SZ</stp>
        <stp>61</stp>
        <stp>6/30/2015</stp>
        <stp>1</stp>
        <tr r="K104" s="5"/>
      </tp>
      <tp>
        <v>86046224.489999995</v>
        <stp/>
        <stp>EM_S_QSTM07_IS</stp>
        <stp>4</stp>
        <stp>000498.SZ</stp>
        <stp>61</stp>
        <stp>6/30/2015</stp>
        <stp>1</stp>
        <tr r="K105" s="5"/>
      </tp>
      <tp>
        <v>138279368.63999999</v>
        <stp/>
        <stp>EM_S_QSTM07_IS</stp>
        <stp>4</stp>
        <stp>600428.SH</stp>
        <stp>61</stp>
        <stp>6/30/2015</stp>
        <stp>1</stp>
        <tr r="K2137" s="5"/>
      </tp>
      <tp>
        <v>124895582.38</v>
        <stp/>
        <stp>EM_S_QSTM07_IS</stp>
        <stp>4</stp>
        <stp>600438.SH</stp>
        <stp>61</stp>
        <stp>6/30/2015</stp>
        <stp>1</stp>
        <tr r="K2143" s="5"/>
      </tp>
      <tp>
        <v>5225604.9300000099</v>
        <stp/>
        <stp>EM_S_QSTM07_IS</stp>
        <stp>4</stp>
        <stp>600408.SH</stp>
        <stp>61</stp>
        <stp>6/30/2015</stp>
        <stp>1</stp>
        <tr r="K2124" s="5"/>
      </tp>
      <tp>
        <v>321868595.55000001</v>
        <stp/>
        <stp>EM_S_QSTM07_IS</stp>
        <stp>4</stp>
        <stp>600418.SH</stp>
        <stp>61</stp>
        <stp>6/30/2015</stp>
        <stp>1</stp>
        <tr r="K2129" s="5"/>
      </tp>
      <tp>
        <v>17765510.09</v>
        <stp/>
        <stp>EM_S_QSTM07_IS</stp>
        <stp>4</stp>
        <stp>600468.SH</stp>
        <stp>61</stp>
        <stp>6/30/2015</stp>
        <stp>1</stp>
        <tr r="K2160" s="5"/>
      </tp>
      <tp>
        <v>-12630874.52</v>
        <stp/>
        <stp>EM_S_QSTM07_IS</stp>
        <stp>4</stp>
        <stp>600478.SH</stp>
        <stp>61</stp>
        <stp>6/30/2015</stp>
        <stp>1</stp>
        <tr r="K2166" s="5"/>
      </tp>
      <tp>
        <v>4373369.58</v>
        <stp/>
        <stp>EM_S_QSTM07_IS</stp>
        <stp>4</stp>
        <stp>600448.SH</stp>
        <stp>61</stp>
        <stp>6/30/2015</stp>
        <stp>1</stp>
        <tr r="K2147" s="5"/>
      </tp>
      <tp>
        <v>33203743.960000001</v>
        <stp/>
        <stp>EM_S_QSTM07_IS</stp>
        <stp>4</stp>
        <stp>600458.SH</stp>
        <stp>61</stp>
        <stp>6/30/2015</stp>
        <stp>1</stp>
        <tr r="K2152" s="5"/>
      </tp>
      <tp>
        <v>32782962.920000002</v>
        <stp/>
        <stp>EM_S_QSTM07_IS</stp>
        <stp>4</stp>
        <stp>600488.SH</stp>
        <stp>61</stp>
        <stp>6/30/2015</stp>
        <stp>1</stp>
        <tr r="K2175" s="5"/>
      </tp>
      <tp>
        <v>237017542.36000001</v>
        <stp/>
        <stp>EM_S_QSTM07_IS</stp>
        <stp>4</stp>
        <stp>600498.SH</stp>
        <stp>61</stp>
        <stp>6/30/2015</stp>
        <stp>1</stp>
        <tr r="K2183" s="5"/>
      </tp>
      <tp>
        <v>481269595.52999997</v>
        <stp/>
        <stp>EM_S_QSTM07_IS</stp>
        <stp>4</stp>
        <stp>000568.SZ</stp>
        <stp>61</stp>
        <stp>6/30/2015</stp>
        <stp>1</stp>
        <tr r="K163" s="5"/>
      </tp>
      <tp>
        <v>3287672.52</v>
        <stp/>
        <stp>EM_S_QSTM07_IS</stp>
        <stp>4</stp>
        <stp>000548.SZ</stp>
        <stp>61</stp>
        <stp>6/30/2015</stp>
        <stp>1</stp>
        <tr r="K146" s="5"/>
      </tp>
      <tp>
        <v>-28745565.350000001</v>
        <stp/>
        <stp>EM_S_QSTM07_IS</stp>
        <stp>4</stp>
        <stp>000558.SZ</stp>
        <stp>61</stp>
        <stp>6/30/2015</stp>
        <stp>1</stp>
        <tr r="K154" s="5"/>
      </tp>
      <tp>
        <v>13335618.890000001</v>
        <stp/>
        <stp>EM_S_QSTM07_IS</stp>
        <stp>4</stp>
        <stp>000528.SZ</stp>
        <stp>61</stp>
        <stp>6/30/2015</stp>
        <stp>1</stp>
        <tr r="K128" s="5"/>
      </tp>
      <tp>
        <v>26587548.84</v>
        <stp/>
        <stp>EM_S_QSTM07_IS</stp>
        <stp>4</stp>
        <stp>300518.SZ</stp>
        <stp>61</stp>
        <stp>6/30/2015</stp>
        <stp>1</stp>
        <tr r="K1775" s="5"/>
      </tp>
      <tp>
        <v>693846615.14999998</v>
        <stp/>
        <stp>EM_S_QSTM07_IS</stp>
        <stp>4</stp>
        <stp>000538.SZ</stp>
        <stp>61</stp>
        <stp>6/30/2015</stp>
        <stp>1</stp>
        <tr r="K137" s="5"/>
      </tp>
      <tp>
        <v>25383943.329999998</v>
        <stp/>
        <stp>EM_S_QSTM07_IS</stp>
        <stp>4</stp>
        <stp>300508.SZ</stp>
        <stp>61</stp>
        <stp>6/30/2015</stp>
        <stp>1</stp>
        <tr r="K1766" s="5"/>
      </tp>
      <tp>
        <v>-6001150.29</v>
        <stp/>
        <stp>EM_S_QSTM07_IS</stp>
        <stp>4</stp>
        <stp>000518.SZ</stp>
        <stp>61</stp>
        <stp>6/30/2015</stp>
        <stp>1</stp>
        <tr r="K120" s="5"/>
      </tp>
      <tp>
        <v>244291406.62</v>
        <stp/>
        <stp>EM_S_QSTM07_IS</stp>
        <stp>4</stp>
        <stp>000598.SZ</stp>
        <stp>61</stp>
        <stp>6/30/2015</stp>
        <stp>1</stp>
        <tr r="K183" s="5"/>
      </tp>
      <tp>
        <v>59037637.43</v>
        <stp/>
        <stp>EM_S_QSTM07_IS</stp>
        <stp>4</stp>
        <stp>600528.SH</stp>
        <stp>61</stp>
        <stp>6/30/2015</stp>
        <stp>1</stp>
        <tr r="K2210" s="5"/>
      </tp>
      <tp>
        <v>4248305.92</v>
        <stp/>
        <stp>EM_S_QSTM07_IS</stp>
        <stp>4</stp>
        <stp>600538.SH</stp>
        <stp>61</stp>
        <stp>6/30/2015</stp>
        <stp>1</stp>
        <tr r="K2219" s="5"/>
      </tp>
      <tp>
        <v>111597.19999999899</v>
        <stp/>
        <stp>EM_S_QSTM07_IS</stp>
        <stp>4</stp>
        <stp>600508.SH</stp>
        <stp>61</stp>
        <stp>6/30/2015</stp>
        <stp>1</stp>
        <tr r="K2192" s="5"/>
      </tp>
      <tp>
        <v>614822569.03999996</v>
        <stp/>
        <stp>EM_S_QSTM07_IS</stp>
        <stp>4</stp>
        <stp>600518.SH</stp>
        <stp>61</stp>
        <stp>6/30/2015</stp>
        <stp>1</stp>
        <tr r="K2201" s="5"/>
      </tp>
      <tp>
        <v>42271092.539999999</v>
        <stp/>
        <stp>EM_S_QSTM07_IS</stp>
        <stp>4</stp>
        <stp>600568.SH</stp>
        <stp>61</stp>
        <stp>6/30/2015</stp>
        <stp>1</stp>
        <tr r="K2243" s="5"/>
      </tp>
      <tp>
        <v>837546272.42999995</v>
        <stp/>
        <stp>EM_S_QSTM07_IS</stp>
        <stp>4</stp>
        <stp>600578.SH</stp>
        <stp>61</stp>
        <stp>6/30/2015</stp>
        <stp>1</stp>
        <tr r="K2252" s="5"/>
      </tp>
      <tp>
        <v>283129458.72000003</v>
        <stp/>
        <stp>EM_S_QSTM07_IS</stp>
        <stp>4</stp>
        <stp>600548.SH</stp>
        <stp>61</stp>
        <stp>6/30/2015</stp>
        <stp>1</stp>
        <tr r="K2226" s="5"/>
      </tp>
      <tp>
        <v>16384952.98</v>
        <stp/>
        <stp>EM_S_QSTM07_IS</stp>
        <stp>4</stp>
        <stp>600558.SH</stp>
        <stp>61</stp>
        <stp>6/30/2015</stp>
        <stp>1</stp>
        <tr r="K2234" s="5"/>
      </tp>
      <tp>
        <v>-38327610</v>
        <stp/>
        <stp>EM_S_QSTM07_IS</stp>
        <stp>4</stp>
        <stp>600588.SH</stp>
        <stp>61</stp>
        <stp>6/30/2015</stp>
        <stp>1</stp>
        <tr r="K2262" s="5"/>
      </tp>
      <tp>
        <v>452069388.63</v>
        <stp/>
        <stp>EM_S_QSTM07_IS</stp>
        <stp>4</stp>
        <stp>600598.SH</stp>
        <stp>61</stp>
        <stp>6/30/2015</stp>
        <stp>1</stp>
        <tr r="K2271" s="5"/>
      </tp>
      <tp>
        <v>36541036.219999999</v>
        <stp/>
        <stp>EM_S_QSTM07_IS</stp>
        <stp>4</stp>
        <stp>300258.SZ</stp>
        <stp>61</stp>
        <stp>6/30/2015</stp>
        <stp>1</stp>
        <tr r="K1519" s="5"/>
      </tp>
      <tp>
        <v>2781018.35</v>
        <stp/>
        <stp>EM_S_QSTM07_IS</stp>
        <stp>4</stp>
        <stp>300248.SZ</stp>
        <stp>61</stp>
        <stp>6/30/2015</stp>
        <stp>1</stp>
        <tr r="K1509" s="5"/>
      </tp>
      <tp>
        <v>17573044.280000001</v>
        <stp/>
        <stp>EM_S_QSTM07_IS</stp>
        <stp>4</stp>
        <stp>300278.SZ</stp>
        <stp>61</stp>
        <stp>6/30/2015</stp>
        <stp>1</stp>
        <tr r="K1539" s="5"/>
      </tp>
      <tp>
        <v>-4944908.67</v>
        <stp/>
        <stp>EM_S_QSTM07_IS</stp>
        <stp>4</stp>
        <stp>300268.SZ</stp>
        <stp>61</stp>
        <stp>6/30/2015</stp>
        <stp>1</stp>
        <tr r="K1529" s="5"/>
      </tp>
      <tp>
        <v>16049989.810000001</v>
        <stp/>
        <stp>EM_S_QSTM07_IS</stp>
        <stp>4</stp>
        <stp>300218.SZ</stp>
        <stp>61</stp>
        <stp>6/30/2015</stp>
        <stp>1</stp>
        <tr r="K1479" s="5"/>
      </tp>
      <tp>
        <v>136893702.56999999</v>
        <stp/>
        <stp>EM_S_QSTM07_IS</stp>
        <stp>4</stp>
        <stp>300208.SZ</stp>
        <stp>61</stp>
        <stp>6/30/2015</stp>
        <stp>1</stp>
        <tr r="K1469" s="5"/>
      </tp>
      <tp>
        <v>8049295.3399999999</v>
        <stp/>
        <stp>EM_S_QSTM07_IS</stp>
        <stp>4</stp>
        <stp>300238.SZ</stp>
        <stp>61</stp>
        <stp>6/30/2015</stp>
        <stp>1</stp>
        <tr r="K1499" s="5"/>
      </tp>
      <tp>
        <v>23939687.77</v>
        <stp/>
        <stp>EM_S_QSTM07_IS</stp>
        <stp>4</stp>
        <stp>300228.SZ</stp>
        <stp>61</stp>
        <stp>6/30/2015</stp>
        <stp>1</stp>
        <tr r="K1489" s="5"/>
      </tp>
      <tp>
        <v>42020149.670000002</v>
        <stp/>
        <stp>EM_S_QSTM07_IS</stp>
        <stp>4</stp>
        <stp>300298.SZ</stp>
        <stp>61</stp>
        <stp>6/30/2015</stp>
        <stp>1</stp>
        <tr r="K1559" s="5"/>
      </tp>
      <tp>
        <v>22041374.719999999</v>
        <stp/>
        <stp>EM_S_QSTM07_IS</stp>
        <stp>4</stp>
        <stp>300288.SZ</stp>
        <stp>61</stp>
        <stp>6/30/2015</stp>
        <stp>1</stp>
        <tr r="K1549" s="5"/>
      </tp>
      <tp>
        <v>-674317.42</v>
        <stp/>
        <stp>EM_S_QSTM07_IS</stp>
        <stp>4</stp>
        <stp>600228.SH</stp>
        <stp>61</stp>
        <stp>6/30/2015</stp>
        <stp>1</stp>
        <tr r="K1971" s="5"/>
      </tp>
      <tp>
        <v>769268.32</v>
        <stp/>
        <stp>EM_S_QSTM07_IS</stp>
        <stp>4</stp>
        <stp>600238.SH</stp>
        <stp>61</stp>
        <stp>6/30/2015</stp>
        <stp>1</stp>
        <tr r="K1981" s="5"/>
      </tp>
      <tp>
        <v>287425113.82999998</v>
        <stp/>
        <stp>EM_S_QSTM07_IS</stp>
        <stp>4</stp>
        <stp>600208.SH</stp>
        <stp>61</stp>
        <stp>6/30/2015</stp>
        <stp>1</stp>
        <tr r="K1953" s="5"/>
      </tp>
      <tp>
        <v>22201362.280000001</v>
        <stp/>
        <stp>EM_S_QSTM07_IS</stp>
        <stp>4</stp>
        <stp>600218.SH</stp>
        <stp>61</stp>
        <stp>6/30/2015</stp>
        <stp>1</stp>
        <tr r="K1962" s="5"/>
      </tp>
      <tp>
        <v>-10086809.33</v>
        <stp/>
        <stp>EM_S_QSTM07_IS</stp>
        <stp>4</stp>
        <stp>600268.SH</stp>
        <stp>61</stp>
        <stp>6/30/2015</stp>
        <stp>1</stp>
        <tr r="K2005" s="5"/>
      </tp>
      <tp>
        <v>40227340.57</v>
        <stp/>
        <stp>EM_S_QSTM07_IS</stp>
        <stp>4</stp>
        <stp>600278.SH</stp>
        <stp>61</stp>
        <stp>6/30/2015</stp>
        <stp>1</stp>
        <tr r="K2014" s="5"/>
      </tp>
      <tp>
        <v>41400094.789999999</v>
        <stp/>
        <stp>EM_S_QSTM07_IS</stp>
        <stp>4</stp>
        <stp>600248.SH</stp>
        <stp>61</stp>
        <stp>6/30/2015</stp>
        <stp>1</stp>
        <tr r="K1989" s="5"/>
      </tp>
      <tp>
        <v>12242824.76</v>
        <stp/>
        <stp>EM_S_QSTM07_IS</stp>
        <stp>4</stp>
        <stp>600258.SH</stp>
        <stp>61</stp>
        <stp>6/30/2015</stp>
        <stp>1</stp>
        <tr r="K1997" s="5"/>
      </tp>
      <tp>
        <v>14671896.140000001</v>
        <stp/>
        <stp>EM_S_QSTM07_IS</stp>
        <stp>4</stp>
        <stp>600288.SH</stp>
        <stp>61</stp>
        <stp>6/30/2015</stp>
        <stp>1</stp>
        <tr r="K2023" s="5"/>
      </tp>
      <tp>
        <v>91018302.340000004</v>
        <stp/>
        <stp>EM_S_QSTM07_IS</stp>
        <stp>4</stp>
        <stp>600298.SH</stp>
        <stp>61</stp>
        <stp>6/30/2015</stp>
        <stp>1</stp>
        <tr r="K2031" s="5"/>
      </tp>
      <tp>
        <v>23793394.600000001</v>
        <stp/>
        <stp>EM_S_QSTM07_IS</stp>
        <stp>4</stp>
        <stp>300358.SZ</stp>
        <stp>61</stp>
        <stp>6/30/2015</stp>
        <stp>1</stp>
        <tr r="K1619" s="5"/>
      </tp>
      <tp>
        <v>-3261752.87</v>
        <stp/>
        <stp>EM_S_QSTM07_IS</stp>
        <stp>4</stp>
        <stp>300348.SZ</stp>
        <stp>61</stp>
        <stp>6/30/2015</stp>
        <stp>1</stp>
        <tr r="K1609" s="5"/>
      </tp>
      <tp>
        <v>37773023.450000003</v>
        <stp/>
        <stp>EM_S_QSTM07_IS</stp>
        <stp>4</stp>
        <stp>300378.SZ</stp>
        <stp>61</stp>
        <stp>6/30/2015</stp>
        <stp>1</stp>
        <tr r="K1638" s="5"/>
      </tp>
      <tp>
        <v>2436840.7200000002</v>
        <stp/>
        <stp>EM_S_QSTM07_IS</stp>
        <stp>4</stp>
        <stp>300368.SZ</stp>
        <stp>61</stp>
        <stp>6/30/2015</stp>
        <stp>1</stp>
        <tr r="K1628" s="5"/>
      </tp>
      <tp>
        <v>18516372.010000002</v>
        <stp/>
        <stp>EM_S_QSTM07_IS</stp>
        <stp>4</stp>
        <stp>300318.SZ</stp>
        <stp>61</stp>
        <stp>6/30/2015</stp>
        <stp>1</stp>
        <tr r="K1579" s="5"/>
      </tp>
      <tp>
        <v>368960690.01999998</v>
        <stp/>
        <stp>EM_S_QSTM07_IS</stp>
        <stp>4</stp>
        <stp>000338.SZ</stp>
        <stp>61</stp>
        <stp>6/30/2015</stp>
        <stp>1</stp>
        <tr r="K78" s="5"/>
      </tp>
      <tp>
        <v>-1271602.06</v>
        <stp/>
        <stp>EM_S_QSTM07_IS</stp>
        <stp>4</stp>
        <stp>300308.SZ</stp>
        <stp>61</stp>
        <stp>6/30/2015</stp>
        <stp>1</stp>
        <tr r="K1569" s="5"/>
      </tp>
      <tp>
        <v>1609811.78</v>
        <stp/>
        <stp>EM_S_QSTM07_IS</stp>
        <stp>4</stp>
        <stp>300338.SZ</stp>
        <stp>61</stp>
        <stp>6/30/2015</stp>
        <stp>1</stp>
        <tr r="K1599" s="5"/>
      </tp>
      <tp>
        <v>14298399.15</v>
        <stp/>
        <stp>EM_S_QSTM07_IS</stp>
        <stp>4</stp>
        <stp>300328.SZ</stp>
        <stp>61</stp>
        <stp>6/30/2015</stp>
        <stp>1</stp>
        <tr r="K1589" s="5"/>
      </tp>
      <tp>
        <v>27645132.550000001</v>
        <stp/>
        <stp>EM_S_QSTM07_IS</stp>
        <stp>4</stp>
        <stp>300398.SZ</stp>
        <stp>61</stp>
        <stp>6/30/2015</stp>
        <stp>1</stp>
        <tr r="K1658" s="5"/>
      </tp>
      <tp>
        <v>13981425.92</v>
        <stp/>
        <stp>EM_S_QSTM07_IS</stp>
        <stp>4</stp>
        <stp>300388.SZ</stp>
        <stp>61</stp>
        <stp>6/30/2015</stp>
        <stp>1</stp>
        <tr r="K1648" s="5"/>
      </tp>
      <tp>
        <v>-3474228.83</v>
        <stp/>
        <stp>EM_S_QSTM07_IS</stp>
        <stp>4</stp>
        <stp>600328.SH</stp>
        <stp>61</stp>
        <stp>6/30/2015</stp>
        <stp>1</stp>
        <tr r="K2058" s="5"/>
      </tp>
      <tp>
        <v>-14728370.73</v>
        <stp/>
        <stp>EM_S_QSTM07_IS</stp>
        <stp>4</stp>
        <stp>600338.SH</stp>
        <stp>61</stp>
        <stp>6/30/2015</stp>
        <stp>1</stp>
        <tr r="K2067" s="5"/>
      </tp>
      <tp>
        <v>33425317.379999999</v>
        <stp/>
        <stp>EM_S_QSTM07_IS</stp>
        <stp>4</stp>
        <stp>600308.SH</stp>
        <stp>61</stp>
        <stp>6/30/2015</stp>
        <stp>1</stp>
        <tr r="K2040" s="5"/>
      </tp>
      <tp>
        <v>-6909643.7300000004</v>
        <stp/>
        <stp>EM_S_QSTM07_IS</stp>
        <stp>4</stp>
        <stp>600318.SH</stp>
        <stp>61</stp>
        <stp>6/30/2015</stp>
        <stp>1</stp>
        <tr r="K2049" s="5"/>
      </tp>
      <tp>
        <v>31671998.420000002</v>
        <stp/>
        <stp>EM_S_QSTM07_IS</stp>
        <stp>4</stp>
        <stp>600368.SH</stp>
        <stp>61</stp>
        <stp>6/30/2015</stp>
        <stp>1</stp>
        <tr r="K2090" s="5"/>
      </tp>
      <tp>
        <v>13956671.800000001</v>
        <stp/>
        <stp>EM_S_QSTM07_IS</stp>
        <stp>4</stp>
        <stp>600378.SH</stp>
        <stp>61</stp>
        <stp>6/30/2015</stp>
        <stp>1</stp>
        <tr r="K2099" s="5"/>
      </tp>
      <tp>
        <v>255650671.41</v>
        <stp/>
        <stp>EM_S_QSTM07_IS</stp>
        <stp>4</stp>
        <stp>600348.SH</stp>
        <stp>61</stp>
        <stp>6/30/2015</stp>
        <stp>1</stp>
        <tr r="K2073" s="5"/>
      </tp>
      <tp>
        <v>37794886.340000004</v>
        <stp/>
        <stp>EM_S_QSTM07_IS</stp>
        <stp>4</stp>
        <stp>600358.SH</stp>
        <stp>61</stp>
        <stp>6/30/2015</stp>
        <stp>1</stp>
        <tr r="K2081" s="5"/>
      </tp>
      <tp>
        <v>111611200.84999999</v>
        <stp/>
        <stp>EM_S_QSTM07_IS</stp>
        <stp>4</stp>
        <stp>600388.SH</stp>
        <stp>61</stp>
        <stp>6/30/2015</stp>
        <stp>1</stp>
        <tr r="K2108" s="5"/>
      </tp>
      <tp>
        <v>797951440.34000003</v>
        <stp/>
        <stp>EM_S_QSTM07_IS</stp>
        <stp>4</stp>
        <stp>600398.SH</stp>
        <stp>61</stp>
        <stp>6/30/2015</stp>
        <stp>1</stp>
        <tr r="K2117" s="5"/>
      </tp>
      <tp>
        <v>-10883221.26</v>
        <stp/>
        <stp>EM_S_QSTM07_IS</stp>
        <stp>4</stp>
        <stp>000068.SZ</stp>
        <stp>61</stp>
        <stp>6/30/2015</stp>
        <stp>1</stp>
        <tr r="K57" s="5"/>
      </tp>
      <tp>
        <v>187583748.69999999</v>
        <stp/>
        <stp>EM_S_QSTM07_IS</stp>
        <stp>4</stp>
        <stp>300058.SZ</stp>
        <stp>61</stp>
        <stp>6/30/2015</stp>
        <stp>1</stp>
        <tr r="K1321" s="5"/>
      </tp>
      <tp>
        <v>27587524.219999999</v>
        <stp/>
        <stp>EM_S_QSTM07_IS</stp>
        <stp>4</stp>
        <stp>000078.SZ</stp>
        <stp>61</stp>
        <stp>6/30/2015</stp>
        <stp>1</stp>
        <tr r="K60" s="5"/>
      </tp>
      <tp>
        <v>19291244.57</v>
        <stp/>
        <stp>EM_S_QSTM07_IS</stp>
        <stp>4</stp>
        <stp>300048.SZ</stp>
        <stp>61</stp>
        <stp>6/30/2015</stp>
        <stp>1</stp>
        <tr r="K1311" s="5"/>
      </tp>
      <tp>
        <v>138257493.33000001</v>
        <stp/>
        <stp>EM_S_QSTM07_IS</stp>
        <stp>4</stp>
        <stp>000048.SZ</stp>
        <stp>61</stp>
        <stp>6/30/2015</stp>
        <stp>1</stp>
        <tr r="K44" s="5"/>
      </tp>
      <tp>
        <v>22752778.48</v>
        <stp/>
        <stp>EM_S_QSTM07_IS</stp>
        <stp>4</stp>
        <stp>300078.SZ</stp>
        <stp>61</stp>
        <stp>6/30/2015</stp>
        <stp>1</stp>
        <tr r="K1340" s="5"/>
      </tp>
      <tp>
        <v>13557580.49</v>
        <stp/>
        <stp>EM_S_QSTM07_IS</stp>
        <stp>4</stp>
        <stp>000058.SZ</stp>
        <stp>61</stp>
        <stp>6/30/2015</stp>
        <stp>1</stp>
        <tr r="K49" s="5"/>
      </tp>
      <tp>
        <v>52825934.049999997</v>
        <stp/>
        <stp>EM_S_QSTM07_IS</stp>
        <stp>4</stp>
        <stp>300068.SZ</stp>
        <stp>61</stp>
        <stp>6/30/2015</stp>
        <stp>1</stp>
        <tr r="K1330" s="5"/>
      </tp>
      <tp>
        <v>190293014.50999999</v>
        <stp/>
        <stp>EM_S_QSTM07_IS</stp>
        <stp>4</stp>
        <stp>000028.SZ</stp>
        <stp>61</stp>
        <stp>6/30/2015</stp>
        <stp>1</stp>
        <tr r="K27" s="5"/>
      </tp>
      <tp>
        <v>7793723.6600000001</v>
        <stp/>
        <stp>EM_S_QSTM07_IS</stp>
        <stp>4</stp>
        <stp>300018.SZ</stp>
        <stp>61</stp>
        <stp>6/30/2015</stp>
        <stp>1</stp>
        <tr r="K1281" s="5"/>
      </tp>
      <tp>
        <v>-345306.26</v>
        <stp/>
        <stp>EM_S_QSTM07_IS</stp>
        <stp>4</stp>
        <stp>000038.SZ</stp>
        <stp>61</stp>
        <stp>6/30/2015</stp>
        <stp>1</stp>
        <tr r="K37" s="5"/>
      </tp>
      <tp>
        <v>14590693.66</v>
        <stp/>
        <stp>EM_S_QSTM07_IS</stp>
        <stp>4</stp>
        <stp>300008.SZ</stp>
        <stp>61</stp>
        <stp>6/30/2015</stp>
        <stp>1</stp>
        <tr r="K1271" s="5"/>
      </tp>
      <tp>
        <v>13524955.92</v>
        <stp/>
        <stp>EM_S_QSTM07_IS</stp>
        <stp>4</stp>
        <stp>000008.SZ</stp>
        <stp>61</stp>
        <stp>6/30/2015</stp>
        <stp>1</stp>
        <tr r="K10" s="5"/>
      </tp>
      <tp>
        <v>14748315.470000001</v>
        <stp/>
        <stp>EM_S_QSTM07_IS</stp>
        <stp>4</stp>
        <stp>300038.SZ</stp>
        <stp>61</stp>
        <stp>6/30/2015</stp>
        <stp>1</stp>
        <tr r="K1301" s="5"/>
      </tp>
      <tp>
        <v>-217749</v>
        <stp/>
        <stp>EM_S_QSTM07_IS</stp>
        <stp>4</stp>
        <stp>000018.SZ</stp>
        <stp>61</stp>
        <stp>6/30/2015</stp>
        <stp>1</stp>
        <tr r="K18" s="5"/>
      </tp>
      <tp>
        <v>-93337675.189999998</v>
        <stp/>
        <stp>EM_S_QSTM07_IS</stp>
        <stp>4</stp>
        <stp>300028.SZ</stp>
        <stp>61</stp>
        <stp>6/30/2015</stp>
        <stp>1</stp>
        <tr r="K1291" s="5"/>
      </tp>
      <tp>
        <v>17234879.170000002</v>
        <stp/>
        <stp>EM_S_QSTM07_IS</stp>
        <stp>4</stp>
        <stp>300098.SZ</stp>
        <stp>61</stp>
        <stp>6/30/2015</stp>
        <stp>1</stp>
        <tr r="K1360" s="5"/>
      </tp>
      <tp>
        <v>60528146.140000001</v>
        <stp/>
        <stp>EM_S_QSTM07_IS</stp>
        <stp>4</stp>
        <stp>300088.SZ</stp>
        <stp>61</stp>
        <stp>6/30/2015</stp>
        <stp>1</stp>
        <tr r="K1350" s="5"/>
      </tp>
      <tp>
        <v>81436043.849999994</v>
        <stp/>
        <stp>EM_S_QSTM07_IS</stp>
        <stp>4</stp>
        <stp>000088.SZ</stp>
        <stp>61</stp>
        <stp>6/30/2015</stp>
        <stp>1</stp>
        <tr r="K61" s="5"/>
      </tp>
      <tp>
        <v>22742000000</v>
        <stp/>
        <stp>EM_S_QSTM07_IS</stp>
        <stp>4</stp>
        <stp>600028.SH</stp>
        <stp>61</stp>
        <stp>6/30/2015</stp>
        <stp>1</stp>
        <tr r="K1801" s="5"/>
      </tp>
      <tp>
        <v>124947204.51000001</v>
        <stp/>
        <stp>EM_S_QSTM07_IS</stp>
        <stp>4</stp>
        <stp>600038.SH</stp>
        <stp>61</stp>
        <stp>6/30/2015</stp>
        <stp>1</stp>
        <tr r="K1809" s="5"/>
      </tp>
      <tp>
        <v>162135883.06999999</v>
        <stp/>
        <stp>EM_S_QSTM07_IS</stp>
        <stp>4</stp>
        <stp>600008.SH</stp>
        <stp>61</stp>
        <stp>6/30/2015</stp>
        <stp>1</stp>
        <tr r="K1785" s="5"/>
      </tp>
      <tp>
        <v>1593406493.6400001</v>
        <stp/>
        <stp>EM_S_QSTM07_IS</stp>
        <stp>4</stp>
        <stp>600018.SH</stp>
        <stp>61</stp>
        <stp>6/30/2015</stp>
        <stp>1</stp>
        <tr r="K1793" s="5"/>
      </tp>
      <tp>
        <v>746046715.32000005</v>
        <stp/>
        <stp>EM_S_QSTM07_IS</stp>
        <stp>4</stp>
        <stp>600068.SH</stp>
        <stp>61</stp>
        <stp>6/30/2015</stp>
        <stp>1</stp>
        <tr r="K1829" s="5"/>
      </tp>
      <tp>
        <v>13068039.470000001</v>
        <stp/>
        <stp>EM_S_QSTM07_IS</stp>
        <stp>4</stp>
        <stp>600078.SH</stp>
        <stp>61</stp>
        <stp>6/30/2015</stp>
        <stp>1</stp>
        <tr r="K1839" s="5"/>
      </tp>
      <tp>
        <v>3656641015.9899998</v>
        <stp/>
        <stp>EM_S_QSTM07_IS</stp>
        <stp>4</stp>
        <stp>600048.SH</stp>
        <stp>61</stp>
        <stp>6/30/2015</stp>
        <stp>1</stp>
        <tr r="K1811" s="5"/>
      </tp>
      <tp>
        <v>-196465757.11000001</v>
        <stp/>
        <stp>EM_S_QSTM07_IS</stp>
        <stp>4</stp>
        <stp>600058.SH</stp>
        <stp>61</stp>
        <stp>6/30/2015</stp>
        <stp>1</stp>
        <tr r="K1820" s="5"/>
      </tp>
      <tp>
        <v>21330684.960000001</v>
        <stp/>
        <stp>EM_S_QSTM07_IS</stp>
        <stp>4</stp>
        <stp>600088.SH</stp>
        <stp>61</stp>
        <stp>6/30/2015</stp>
        <stp>1</stp>
        <tr r="K1848" s="5"/>
      </tp>
      <tp>
        <v>297253202.08999997</v>
        <stp/>
        <stp>EM_S_QSTM07_IS</stp>
        <stp>4</stp>
        <stp>600098.SH</stp>
        <stp>61</stp>
        <stp>6/30/2015</stp>
        <stp>1</stp>
        <tr r="K1857" s="5"/>
      </tp>
      <tp>
        <v>17211143.73</v>
        <stp/>
        <stp>EM_S_QSTM07_IS</stp>
        <stp>4</stp>
        <stp>300158.SZ</stp>
        <stp>61</stp>
        <stp>6/30/2015</stp>
        <stp>1</stp>
        <tr r="K1420" s="5"/>
      </tp>
      <tp>
        <v>33663057.770000003</v>
        <stp/>
        <stp>EM_S_QSTM07_IS</stp>
        <stp>4</stp>
        <stp>300148.SZ</stp>
        <stp>61</stp>
        <stp>6/30/2015</stp>
        <stp>1</stp>
        <tr r="K1410" s="5"/>
      </tp>
      <tp>
        <v>31435107.32</v>
        <stp/>
        <stp>EM_S_QSTM07_IS</stp>
        <stp>4</stp>
        <stp>300178.SZ</stp>
        <stp>61</stp>
        <stp>6/30/2015</stp>
        <stp>1</stp>
        <tr r="K1440" s="5"/>
      </tp>
      <tp>
        <v>7151997.8499999996</v>
        <stp/>
        <stp>EM_S_QSTM07_IS</stp>
        <stp>4</stp>
        <stp>000158.SZ</stp>
        <stp>61</stp>
        <stp>6/30/2015</stp>
        <stp>1</stp>
        <tr r="K73" s="5"/>
      </tp>
      <tp>
        <v>23263308.280000001</v>
        <stp/>
        <stp>EM_S_QSTM07_IS</stp>
        <stp>4</stp>
        <stp>300168.SZ</stp>
        <stp>61</stp>
        <stp>6/30/2015</stp>
        <stp>1</stp>
        <tr r="K1430" s="5"/>
      </tp>
      <tp>
        <v>123558871.81</v>
        <stp/>
        <stp>EM_S_QSTM07_IS</stp>
        <stp>4</stp>
        <stp>300118.SZ</stp>
        <stp>61</stp>
        <stp>6/30/2015</stp>
        <stp>1</stp>
        <tr r="K1380" s="5"/>
      </tp>
      <tp>
        <v>48512230.159999996</v>
        <stp/>
        <stp>EM_S_QSTM07_IS</stp>
        <stp>4</stp>
        <stp>300108.SZ</stp>
        <stp>61</stp>
        <stp>6/30/2015</stp>
        <stp>1</stp>
        <tr r="K1370" s="5"/>
      </tp>
      <tp>
        <v>35798134.18</v>
        <stp/>
        <stp>EM_S_QSTM07_IS</stp>
        <stp>4</stp>
        <stp>300138.SZ</stp>
        <stp>61</stp>
        <stp>6/30/2015</stp>
        <stp>1</stp>
        <tr r="K1400" s="5"/>
      </tp>
      <tp>
        <v>5479408.1699999999</v>
        <stp/>
        <stp>EM_S_QSTM07_IS</stp>
        <stp>4</stp>
        <stp>300128.SZ</stp>
        <stp>61</stp>
        <stp>6/30/2015</stp>
        <stp>1</stp>
        <tr r="K1390" s="5"/>
      </tp>
      <tp>
        <v>20765415.390000001</v>
        <stp/>
        <stp>EM_S_QSTM07_IS</stp>
        <stp>4</stp>
        <stp>300198.SZ</stp>
        <stp>61</stp>
        <stp>6/30/2015</stp>
        <stp>1</stp>
        <tr r="K1459" s="5"/>
      </tp>
      <tp>
        <v>18092939.420000002</v>
        <stp/>
        <stp>EM_S_QSTM07_IS</stp>
        <stp>4</stp>
        <stp>300188.SZ</stp>
        <stp>61</stp>
        <stp>6/30/2015</stp>
        <stp>1</stp>
        <tr r="K1449" s="5"/>
      </tp>
      <tp>
        <v>16847942.25</v>
        <stp/>
        <stp>EM_S_QSTM07_IS</stp>
        <stp>4</stp>
        <stp>600128.SH</stp>
        <stp>61</stp>
        <stp>6/30/2015</stp>
        <stp>1</stp>
        <tr r="K1885" s="5"/>
      </tp>
      <tp>
        <v>97690590.769999996</v>
        <stp/>
        <stp>EM_S_QSTM07_IS</stp>
        <stp>4</stp>
        <stp>600138.SH</stp>
        <stp>61</stp>
        <stp>6/30/2015</stp>
        <stp>1</stp>
        <tr r="K1894" s="5"/>
      </tp>
      <tp>
        <v>58040363.68</v>
        <stp/>
        <stp>EM_S_QSTM07_IS</stp>
        <stp>4</stp>
        <stp>600108.SH</stp>
        <stp>61</stp>
        <stp>6/30/2015</stp>
        <stp>1</stp>
        <tr r="K1866" s="5"/>
      </tp>
      <tp>
        <v>106894585.33</v>
        <stp/>
        <stp>EM_S_QSTM07_IS</stp>
        <stp>4</stp>
        <stp>600118.SH</stp>
        <stp>61</stp>
        <stp>6/30/2015</stp>
        <stp>1</stp>
        <tr r="K1876" s="5"/>
      </tp>
      <tp>
        <v>95906241.719999999</v>
        <stp/>
        <stp>EM_S_QSTM07_IS</stp>
        <stp>4</stp>
        <stp>600168.SH</stp>
        <stp>61</stp>
        <stp>6/30/2015</stp>
        <stp>1</stp>
        <tr r="K1918" s="5"/>
      </tp>
      <tp>
        <v>81062294.819999993</v>
        <stp/>
        <stp>EM_S_QSTM07_IS</stp>
        <stp>4</stp>
        <stp>600178.SH</stp>
        <stp>61</stp>
        <stp>6/30/2015</stp>
        <stp>1</stp>
        <tr r="K1927" s="5"/>
      </tp>
      <tp>
        <v>2484937.69</v>
        <stp/>
        <stp>EM_S_QSTM07_IS</stp>
        <stp>4</stp>
        <stp>600148.SH</stp>
        <stp>61</stp>
        <stp>6/30/2015</stp>
        <stp>1</stp>
        <tr r="K1900" s="5"/>
      </tp>
      <tp>
        <v>1448748.41</v>
        <stp/>
        <stp>EM_S_QSTM07_IS</stp>
        <stp>4</stp>
        <stp>600158.SH</stp>
        <stp>61</stp>
        <stp>6/30/2015</stp>
        <stp>1</stp>
        <tr r="K1909" s="5"/>
      </tp>
      <tp>
        <v>411369000</v>
        <stp/>
        <stp>EM_S_QSTM07_IS</stp>
        <stp>4</stp>
        <stp>600188.SH</stp>
        <stp>61</stp>
        <stp>6/30/2015</stp>
        <stp>1</stp>
        <tr r="K1936" s="5"/>
      </tp>
      <tp>
        <v>-141749522.37</v>
        <stp/>
        <stp>EM_S_QSTM07_IS</stp>
        <stp>4</stp>
        <stp>600198.SH</stp>
        <stp>61</stp>
        <stp>6/30/2015</stp>
        <stp>1</stp>
        <tr r="K1945" s="5"/>
      </tp>
      <tp>
        <v>26304674.420000002</v>
        <stp/>
        <stp>EM_S_QSTM07_IS</stp>
        <stp>4</stp>
        <stp>000868.SZ</stp>
        <stp>61</stp>
        <stp>6/30/2015</stp>
        <stp>1</stp>
        <tr r="K368" s="5"/>
      </tp>
      <tp>
        <v>5343061.59</v>
        <stp/>
        <stp>EM_S_QSTM07_IS</stp>
        <stp>4</stp>
        <stp>000878.SZ</stp>
        <stp>61</stp>
        <stp>6/30/2015</stp>
        <stp>1</stp>
        <tr r="K373" s="5"/>
      </tp>
      <tp>
        <v>27544237.050000001</v>
        <stp/>
        <stp>EM_S_QSTM07_IS</stp>
        <stp>4</stp>
        <stp>000848.SZ</stp>
        <stp>61</stp>
        <stp>6/30/2015</stp>
        <stp>1</stp>
        <tr r="K357" s="5"/>
      </tp>
      <tp>
        <v>1096728310.4200001</v>
        <stp/>
        <stp>EM_S_QSTM07_IS</stp>
        <stp>4</stp>
        <stp>000858.SZ</stp>
        <stp>61</stp>
        <stp>6/30/2015</stp>
        <stp>1</stp>
        <tr r="K362" s="5"/>
      </tp>
      <tp>
        <v>241141712.97</v>
        <stp/>
        <stp>EM_S_QSTM07_IS</stp>
        <stp>4</stp>
        <stp>000828.SZ</stp>
        <stp>61</stp>
        <stp>6/30/2015</stp>
        <stp>1</stp>
        <tr r="K347" s="5"/>
      </tp>
      <tp>
        <v>76820890.920000002</v>
        <stp/>
        <stp>EM_S_QSTM07_IS</stp>
        <stp>4</stp>
        <stp>000838.SZ</stp>
        <stp>61</stp>
        <stp>6/30/2015</stp>
        <stp>1</stp>
        <tr r="K355" s="5"/>
      </tp>
      <tp>
        <v>21305005.030000001</v>
        <stp/>
        <stp>EM_S_QSTM07_IS</stp>
        <stp>4</stp>
        <stp>000818.SZ</stp>
        <stp>61</stp>
        <stp>6/30/2015</stp>
        <stp>1</stp>
        <tr r="K339" s="5"/>
      </tp>
      <tp>
        <v>52246760.310000002</v>
        <stp/>
        <stp>EM_S_QSTM07_IS</stp>
        <stp>4</stp>
        <stp>000888.SZ</stp>
        <stp>61</stp>
        <stp>6/30/2015</stp>
        <stp>1</stp>
        <tr r="K381" s="5"/>
      </tp>
      <tp>
        <v>136000000</v>
        <stp/>
        <stp>EM_S_QSTM07_IS</stp>
        <stp>4</stp>
        <stp>000898.SZ</stp>
        <stp>61</stp>
        <stp>6/30/2015</stp>
        <stp>1</stp>
        <tr r="K388" s="5"/>
      </tp>
      <tp>
        <v>25666562.309999999</v>
        <stp/>
        <stp>EM_S_QSTM07_IS</stp>
        <stp>4</stp>
        <stp>600828.SH</stp>
        <stp>61</stp>
        <stp>6/30/2015</stp>
        <stp>1</stp>
        <tr r="K2481" s="5"/>
      </tp>
      <tp>
        <v>30435336.98</v>
        <stp/>
        <stp>EM_S_QSTM07_IS</stp>
        <stp>4</stp>
        <stp>600838.SH</stp>
        <stp>61</stp>
        <stp>6/30/2015</stp>
        <stp>1</stp>
        <tr r="K2490" s="5"/>
      </tp>
      <tp>
        <v>-641173313</v>
        <stp/>
        <stp>EM_S_QSTM07_IS</stp>
        <stp>4</stp>
        <stp>600808.SH</stp>
        <stp>61</stp>
        <stp>6/30/2015</stp>
        <stp>1</stp>
        <tr r="K2462" s="5"/>
      </tp>
      <tp>
        <v>35405519.68</v>
        <stp/>
        <stp>EM_S_QSTM07_IS</stp>
        <stp>4</stp>
        <stp>600818.SH</stp>
        <stp>61</stp>
        <stp>6/30/2015</stp>
        <stp>1</stp>
        <tr r="K2471" s="5"/>
      </tp>
      <tp>
        <v>18802617.02</v>
        <stp/>
        <stp>EM_S_QSTM07_IS</stp>
        <stp>4</stp>
        <stp>600868.SH</stp>
        <stp>61</stp>
        <stp>6/30/2015</stp>
        <stp>1</stp>
        <tr r="K2516" s="5"/>
      </tp>
      <tp>
        <v>5039797.18</v>
        <stp/>
        <stp>EM_S_QSTM07_IS</stp>
        <stp>4</stp>
        <stp>600848.SH</stp>
        <stp>61</stp>
        <stp>6/30/2015</stp>
        <stp>1</stp>
        <tr r="K2498" s="5"/>
      </tp>
      <tp>
        <v>-13506433.890000001</v>
        <stp/>
        <stp>EM_S_QSTM07_IS</stp>
        <stp>4</stp>
        <stp>600858.SH</stp>
        <stp>61</stp>
        <stp>6/30/2015</stp>
        <stp>1</stp>
        <tr r="K2506" s="5"/>
      </tp>
      <tp>
        <v>10516425.16</v>
        <stp/>
        <stp>EM_S_QSTM07_IS</stp>
        <stp>4</stp>
        <stp>600888.SH</stp>
        <stp>61</stp>
        <stp>6/30/2015</stp>
        <stp>1</stp>
        <tr r="K2535" s="5"/>
      </tp>
      <tp>
        <v>10055301.73</v>
        <stp/>
        <stp>EM_S_QSTM07_IS</stp>
        <stp>4</stp>
        <stp>600898.SH</stp>
        <stp>61</stp>
        <stp>6/30/2015</stp>
        <stp>1</stp>
        <tr r="K2545" s="5"/>
      </tp>
      <tp>
        <v>-464827513.69</v>
        <stp/>
        <stp>EM_S_QSTM07_IS</stp>
        <stp>4</stp>
        <stp>000968.SZ</stp>
        <stp>61</stp>
        <stp>6/30/2015</stp>
        <stp>1</stp>
        <tr r="K442" s="5"/>
      </tp>
      <tp>
        <v>10088374.949999999</v>
        <stp/>
        <stp>EM_S_QSTM07_IS</stp>
        <stp>4</stp>
        <stp>000978.SZ</stp>
        <stp>61</stp>
        <stp>6/30/2015</stp>
        <stp>1</stp>
        <tr r="K451" s="5"/>
      </tp>
      <tp>
        <v>14851697.52</v>
        <stp/>
        <stp>EM_S_QSTM07_IS</stp>
        <stp>4</stp>
        <stp>000948.SZ</stp>
        <stp>61</stp>
        <stp>6/30/2015</stp>
        <stp>1</stp>
        <tr r="K425" s="5"/>
      </tp>
      <tp>
        <v>43324019.390000001</v>
        <stp/>
        <stp>EM_S_QSTM07_IS</stp>
        <stp>4</stp>
        <stp>000958.SZ</stp>
        <stp>61</stp>
        <stp>6/30/2015</stp>
        <stp>1</stp>
        <tr r="K433" s="5"/>
      </tp>
      <tp>
        <v>166806392.58000001</v>
        <stp/>
        <stp>EM_S_QSTM07_IS</stp>
        <stp>4</stp>
        <stp>000928.SZ</stp>
        <stp>61</stp>
        <stp>6/30/2015</stp>
        <stp>1</stp>
        <tr r="K414" s="5"/>
      </tp>
      <tp>
        <v>63383577.409999996</v>
        <stp/>
        <stp>EM_S_QSTM07_IS</stp>
        <stp>4</stp>
        <stp>000938.SZ</stp>
        <stp>61</stp>
        <stp>6/30/2015</stp>
        <stp>1</stp>
        <tr r="K423" s="5"/>
      </tp>
      <tp>
        <v>67130321.920000002</v>
        <stp/>
        <stp>EM_S_QSTM07_IS</stp>
        <stp>4</stp>
        <stp>000908.SZ</stp>
        <stp>61</stp>
        <stp>6/30/2015</stp>
        <stp>1</stp>
        <tr r="K396" s="5"/>
      </tp>
      <tp>
        <v>-75730304.219999999</v>
        <stp/>
        <stp>EM_S_QSTM07_IS</stp>
        <stp>4</stp>
        <stp>000918.SZ</stp>
        <stp>61</stp>
        <stp>6/30/2015</stp>
        <stp>1</stp>
        <tr r="K405" s="5"/>
      </tp>
      <tp>
        <v>59992617.359999999</v>
        <stp/>
        <stp>EM_S_QSTM07_IS</stp>
        <stp>4</stp>
        <stp>000988.SZ</stp>
        <stp>61</stp>
        <stp>6/30/2015</stp>
        <stp>1</stp>
        <tr r="K459" s="5"/>
      </tp>
      <tp>
        <v>35535490.32</v>
        <stp/>
        <stp>EM_S_QSTM07_IS</stp>
        <stp>4</stp>
        <stp>000998.SZ</stp>
        <stp>61</stp>
        <stp>6/30/2015</stp>
        <stp>1</stp>
        <tr r="K466" s="5"/>
      </tp>
      <tp>
        <v>217406969.25</v>
        <stp/>
        <stp>EM_S_QSTM07_IS</stp>
        <stp>4</stp>
        <stp>600978.SH</stp>
        <stp>61</stp>
        <stp>6/30/2015</stp>
        <stp>1</stp>
        <tr r="K2563" s="5"/>
      </tp>
      <tp>
        <v>3937659456.71</v>
        <stp/>
        <stp>EM_S_QSTM07_IS</stp>
        <stp>4</stp>
        <stp>600958.SH</stp>
        <stp>61</stp>
        <stp>6/30/2015</stp>
        <stp>1</stp>
        <tr r="K2548" s="5"/>
      </tp>
      <tp>
        <v>105598608.7</v>
        <stp/>
        <stp>EM_S_QSTM07_IS</stp>
        <stp>4</stp>
        <stp>600988.SH</stp>
        <stp>61</stp>
        <stp>6/30/2015</stp>
        <stp>1</stp>
        <tr r="K2573" s="5"/>
      </tp>
      <tp>
        <v>132035419.98999999</v>
        <stp/>
        <stp>EM_S_QSTM07_IS</stp>
        <stp>4</stp>
        <stp>600998.SH</stp>
        <stp>61</stp>
        <stp>6/30/2015</stp>
        <stp>1</stp>
        <tr r="K2579" s="5"/>
      </tp>
      <tp>
        <v>19218000000</v>
        <stp/>
        <stp>EM_S_QSTM07_IS</stp>
        <stp>4</stp>
        <stp>601628.SH</stp>
        <stp>61</stp>
        <stp>6/30/2015</stp>
        <stp>1</stp>
        <tr r="K2671" s="5"/>
      </tp>
      <tp>
        <v>45065478.829999998</v>
        <stp/>
        <stp>EM_S_QSTM07_IS</stp>
        <stp>4</stp>
        <stp>601608.SH</stp>
        <stp>61</stp>
        <stp>6/30/2015</stp>
        <stp>1</stp>
        <tr r="K2667" s="5"/>
      </tp>
      <tp>
        <v>898785000</v>
        <stp/>
        <stp>EM_S_QSTM07_IS</stp>
        <stp>4</stp>
        <stp>601618.SH</stp>
        <stp>61</stp>
        <stp>6/30/2015</stp>
        <stp>1</stp>
        <tr r="K2670" s="5"/>
      </tp>
      <tp>
        <v>8108000000</v>
        <stp/>
        <stp>EM_S_QSTM07_IS</stp>
        <stp>4</stp>
        <stp>601668.SH</stp>
        <stp>61</stp>
        <stp>6/30/2015</stp>
        <stp>1</stp>
        <tr r="K2675" s="5"/>
      </tp>
      <tp>
        <v>121693607.3</v>
        <stp/>
        <stp>EM_S_QSTM07_IS</stp>
        <stp>4</stp>
        <stp>601678.SH</stp>
        <stp>61</stp>
        <stp>6/30/2015</stp>
        <stp>1</stp>
        <tr r="K2678" s="5"/>
      </tp>
      <tp>
        <v>4659467775.1300001</v>
        <stp/>
        <stp>EM_S_QSTM07_IS</stp>
        <stp>4</stp>
        <stp>601688.SH</stp>
        <stp>61</stp>
        <stp>6/30/2015</stp>
        <stp>1</stp>
        <tr r="K2679" s="5"/>
      </tp>
      <tp>
        <v>693910809.13</v>
        <stp/>
        <stp>EM_S_QSTM07_IS</stp>
        <stp>4</stp>
        <stp>601718.SH</stp>
        <stp>61</stp>
        <stp>6/30/2015</stp>
        <stp>1</stp>
        <tr r="K2684" s="5"/>
      </tp>
      <tp>
        <v>3365276228.0799999</v>
        <stp/>
        <stp>EM_S_QSTM07_IS</stp>
        <stp>4</stp>
        <stp>601788.SH</stp>
        <stp>61</stp>
        <stp>6/30/2015</stp>
        <stp>1</stp>
        <tr r="K2688" s="5"/>
      </tp>
      <tp>
        <v>19110193.510000002</v>
        <stp/>
        <stp>EM_S_QSTM07_IS</stp>
        <stp>4</stp>
        <stp>601798.SH</stp>
        <stp>61</stp>
        <stp>6/30/2015</stp>
        <stp>1</stp>
        <tr r="K2690" s="5"/>
      </tp>
      <tp>
        <v>24910810.170000002</v>
        <stp/>
        <stp>EM_S_QSTM07_IS</stp>
        <stp>4</stp>
        <stp>601518.SH</stp>
        <stp>61</stp>
        <stp>6/30/2015</stp>
        <stp>1</stp>
        <tr r="K2655" s="5"/>
      </tp>
      <tp>
        <v>-616570915.48000002</v>
        <stp/>
        <stp>EM_S_QSTM07_IS</stp>
        <stp>4</stp>
        <stp>601558.SH</stp>
        <stp>61</stp>
        <stp>6/30/2015</stp>
        <stp>1</stp>
        <tr r="K2658" s="5"/>
      </tp>
      <tp>
        <v>278311287</v>
        <stp/>
        <stp>EM_S_QSTM07_IS</stp>
        <stp>4</stp>
        <stp>601588.SH</stp>
        <stp>61</stp>
        <stp>6/30/2015</stp>
        <stp>1</stp>
        <tr r="K2662" s="5"/>
      </tp>
      <tp>
        <v>1220231234</v>
        <stp/>
        <stp>EM_S_QSTM07_IS</stp>
        <stp>4</stp>
        <stp>601238.SH</stp>
        <stp>61</stp>
        <stp>6/30/2015</stp>
        <stp>1</stp>
        <tr r="K2638" s="5"/>
      </tp>
      <tp>
        <v>21934677.550000001</v>
        <stp/>
        <stp>EM_S_QSTM07_IS</stp>
        <stp>4</stp>
        <stp>601208.SH</stp>
        <stp>61</stp>
        <stp>6/30/2015</stp>
        <stp>1</stp>
        <tr r="K2629" s="5"/>
      </tp>
      <tp>
        <v>39769472.090000004</v>
        <stp/>
        <stp>EM_S_QSTM07_IS</stp>
        <stp>4</stp>
        <stp>601218.SH</stp>
        <stp>61</stp>
        <stp>6/30/2015</stp>
        <stp>1</stp>
        <tr r="K2632" s="5"/>
      </tp>
      <tp>
        <v>5164161</v>
        <stp/>
        <stp>EM_S_QSTM07_IS</stp>
        <stp>4</stp>
        <stp>601258.SH</stp>
        <stp>61</stp>
        <stp>6/30/2015</stp>
        <stp>1</stp>
        <tr r="K2639" s="5"/>
      </tp>
      <tp>
        <v>50199000000</v>
        <stp/>
        <stp>EM_S_QSTM07_IS</stp>
        <stp>4</stp>
        <stp>601288.SH</stp>
        <stp>61</stp>
        <stp>6/30/2015</stp>
        <stp>1</stp>
        <tr r="K2640" s="5"/>
      </tp>
      <tp>
        <v>18354000000</v>
        <stp/>
        <stp>EM_S_QSTM07_IS</stp>
        <stp>4</stp>
        <stp>601328.SH</stp>
        <stp>61</stp>
        <stp>6/30/2015</stp>
        <stp>1</stp>
        <tr r="K2644" s="5"/>
      </tp>
      <tp>
        <v>14685000000</v>
        <stp/>
        <stp>EM_S_QSTM07_IS</stp>
        <stp>4</stp>
        <stp>601318.SH</stp>
        <stp>61</stp>
        <stp>6/30/2015</stp>
        <stp>1</stp>
        <tr r="K2643" s="5"/>
      </tp>
      <tp>
        <v>88206088.409999996</v>
        <stp/>
        <stp>EM_S_QSTM07_IS</stp>
        <stp>4</stp>
        <stp>601368.SH</stp>
        <stp>61</stp>
        <stp>6/30/2015</stp>
        <stp>1</stp>
        <tr r="K2648" s="5"/>
      </tp>
      <tp>
        <v>19358707.18</v>
        <stp/>
        <stp>EM_S_QSTM07_IS</stp>
        <stp>4</stp>
        <stp>601388.SH</stp>
        <stp>61</stp>
        <stp>6/30/2015</stp>
        <stp>1</stp>
        <tr r="K2651" s="5"/>
      </tp>
      <tp>
        <v>74697000000</v>
        <stp/>
        <stp>EM_S_QSTM07_IS</stp>
        <stp>4</stp>
        <stp>601398.SH</stp>
        <stp>61</stp>
        <stp>6/30/2015</stp>
        <stp>1</stp>
        <tr r="K2653" s="5"/>
      </tp>
      <tp>
        <v>42557003.810000002</v>
        <stp/>
        <stp>EM_S_QSTM07_IS</stp>
        <stp>4</stp>
        <stp>601028.SH</stp>
        <stp>61</stp>
        <stp>6/30/2015</stp>
        <stp>1</stp>
        <tr r="K2598" s="5"/>
      </tp>
      <tp>
        <v>57933382.100000001</v>
        <stp/>
        <stp>EM_S_QSTM07_IS</stp>
        <stp>4</stp>
        <stp>601038.SH</stp>
        <stp>61</stp>
        <stp>6/30/2015</stp>
        <stp>1</stp>
        <tr r="K2599" s="5"/>
      </tp>
      <tp>
        <v>17378827.48</v>
        <stp/>
        <stp>EM_S_QSTM07_IS</stp>
        <stp>4</stp>
        <stp>601008.SH</stp>
        <stp>61</stp>
        <stp>6/30/2015</stp>
        <stp>1</stp>
        <tr r="K2588" s="5"/>
      </tp>
      <tp>
        <v>748970000</v>
        <stp/>
        <stp>EM_S_QSTM07_IS</stp>
        <stp>4</stp>
        <stp>601018.SH</stp>
        <stp>61</stp>
        <stp>6/30/2015</stp>
        <stp>1</stp>
        <tr r="K2595" s="5"/>
      </tp>
      <tp>
        <v>72998381.079999998</v>
        <stp/>
        <stp>EM_S_QSTM07_IS</stp>
        <stp>4</stp>
        <stp>601058.SH</stp>
        <stp>61</stp>
        <stp>6/30/2015</stp>
        <stp>1</stp>
        <tr r="K2600" s="5"/>
      </tp>
      <tp>
        <v>6037000000</v>
        <stp/>
        <stp>EM_S_QSTM07_IS</stp>
        <stp>4</stp>
        <stp>601088.SH</stp>
        <stp>61</stp>
        <stp>6/30/2015</stp>
        <stp>1</stp>
        <tr r="K2602" s="5"/>
      </tp>
      <tp>
        <v>492548415.10000002</v>
        <stp/>
        <stp>EM_S_QSTM07_IS</stp>
        <stp>4</stp>
        <stp>601098.SH</stp>
        <stp>61</stp>
        <stp>6/30/2015</stp>
        <stp>1</stp>
        <tr r="K2603" s="5"/>
      </tp>
      <tp>
        <v>-202209327.97</v>
        <stp/>
        <stp>EM_S_QSTM07_IS</stp>
        <stp>4</stp>
        <stp>601118.SH</stp>
        <stp>61</stp>
        <stp>6/30/2015</stp>
        <stp>1</stp>
        <tr r="K2613" s="5"/>
      </tp>
      <tp>
        <v>91263544</v>
        <stp/>
        <stp>EM_S_QSTM07_IS</stp>
        <stp>4</stp>
        <stp>601168.SH</stp>
        <stp>61</stp>
        <stp>6/30/2015</stp>
        <stp>1</stp>
        <tr r="K2621" s="5"/>
      </tp>
      <tp>
        <v>557637558.02999997</v>
        <stp/>
        <stp>EM_S_QSTM07_IS</stp>
        <stp>4</stp>
        <stp>601158.SH</stp>
        <stp>61</stp>
        <stp>6/30/2015</stp>
        <stp>1</stp>
        <tr r="K2619" s="5"/>
      </tp>
      <tp>
        <v>77746356.349999994</v>
        <stp/>
        <stp>EM_S_QSTM07_IS</stp>
        <stp>4</stp>
        <stp>601188.SH</stp>
        <stp>61</stp>
        <stp>6/30/2015</stp>
        <stp>1</stp>
        <tr r="K2626" s="5"/>
      </tp>
      <tp>
        <v>832123334.74000001</v>
        <stp/>
        <stp>EM_S_QSTM07_IS</stp>
        <stp>4</stp>
        <stp>601198.SH</stp>
        <stp>61</stp>
        <stp>6/30/2015</stp>
        <stp>1</stp>
        <tr r="K2627" s="5"/>
      </tp>
      <tp>
        <v>-75299879</v>
        <stp/>
        <stp>EM_S_QSTM07_IS</stp>
        <stp>4</stp>
        <stp>601808.SH</stp>
        <stp>61</stp>
        <stp>6/30/2015</stp>
        <stp>1</stp>
        <tr r="K2694" s="5"/>
      </tp>
      <tp>
        <v>7883000000</v>
        <stp/>
        <stp>EM_S_QSTM07_IS</stp>
        <stp>4</stp>
        <stp>601818.SH</stp>
        <stp>61</stp>
        <stp>6/30/2015</stp>
        <stp>1</stp>
        <tr r="K2695" s="5"/>
      </tp>
      <tp>
        <v>370392071.31</v>
        <stp/>
        <stp>EM_S_QSTM07_IS</stp>
        <stp>4</stp>
        <stp>601888.SH</stp>
        <stp>61</stp>
        <stp>6/30/2015</stp>
        <stp>1</stp>
        <tr r="K2702" s="5"/>
      </tp>
      <tp>
        <v>-980344000</v>
        <stp/>
        <stp>EM_S_QSTM07_IS</stp>
        <stp>4</stp>
        <stp>601898.SH</stp>
        <stp>61</stp>
        <stp>6/30/2015</stp>
        <stp>1</stp>
        <tr r="K2704" s="5"/>
      </tp>
      <tp>
        <v>442462719.14999998</v>
        <stp/>
        <stp>EM_S_QSTM07_IS</stp>
        <stp>4</stp>
        <stp>601928.SH</stp>
        <stp>61</stp>
        <stp>6/30/2015</stp>
        <stp>1</stp>
        <tr r="K2711" s="5"/>
      </tp>
      <tp>
        <v>98929043.75</v>
        <stp/>
        <stp>EM_S_QSTM07_IS</stp>
        <stp>4</stp>
        <stp>601908.SH</stp>
        <stp>61</stp>
        <stp>6/30/2015</stp>
        <stp>1</stp>
        <tr r="K2708" s="5"/>
      </tp>
      <tp>
        <v>-422422378.88999999</v>
        <stp/>
        <stp>EM_S_QSTM07_IS</stp>
        <stp>4</stp>
        <stp>601918.SH</stp>
        <stp>61</stp>
        <stp>6/30/2015</stp>
        <stp>1</stp>
        <tr r="K2709" s="5"/>
      </tp>
      <tp>
        <v>29005705.68</v>
        <stp/>
        <stp>EM_S_QSTM07_IS</stp>
        <stp>4</stp>
        <stp>601968.SH</stp>
        <stp>61</stp>
        <stp>6/30/2015</stp>
        <stp>1</stp>
        <tr r="K2718" s="5"/>
      </tp>
      <tp>
        <v>2964240.78</v>
        <stp/>
        <stp>EM_S_QSTM07_IS</stp>
        <stp>4</stp>
        <stp>601958.SH</stp>
        <stp>61</stp>
        <stp>6/30/2015</stp>
        <stp>1</stp>
        <tr r="K2715" s="5"/>
      </tp>
      <tp>
        <v>44908000000</v>
        <stp/>
        <stp>EM_S_QSTM07_IS</stp>
        <stp>4</stp>
        <stp>601988.SH</stp>
        <stp>61</stp>
        <stp>6/30/2015</stp>
        <stp>1</stp>
        <tr r="K2721" s="5"/>
      </tp>
      <tp>
        <v>11658000000</v>
        <stp/>
        <stp>EM_S_QSTM07_IS</stp>
        <stp>4</stp>
        <stp>601998.SH</stp>
        <stp>61</stp>
        <stp>6/30/2015</stp>
        <stp>1</stp>
        <tr r="K2726" s="5"/>
      </tp>
      <tp t="s">
        <v/>
        <stp/>
        <stp>EM_S_PROFITNOTICE_FORECASTL</stp>
        <stp>2</stp>
        <stp>601689.SH</stp>
        <stp>6/30/2016</stp>
        <tr r="G2680" s="5"/>
      </tp>
      <tp t="s">
        <v/>
        <stp/>
        <stp>EM_S_PROFITNOTICE_FORECASTL</stp>
        <stp>2</stp>
        <stp>601789.SH</stp>
        <stp>6/30/2016</stp>
        <tr r="G2689" s="5"/>
      </tp>
      <tp t="s">
        <v/>
        <stp/>
        <stp>EM_S_PROFITNOTICE_FORECASTL</stp>
        <stp>2</stp>
        <stp>601989.SH</stp>
        <stp>6/30/2016</stp>
        <tr r="G2722" s="5"/>
      </tp>
      <tp t="s">
        <v/>
        <stp/>
        <stp>EM_S_PROFITNOTICE_FORECASTL</stp>
        <stp>2</stp>
        <stp>600289.SH</stp>
        <stp>6/30/2016</stp>
        <tr r="G2024" s="5"/>
      </tp>
      <tp>
        <v>49896000</v>
        <stp/>
        <stp>EM_S_PROFITNOTICE_FORECASTT</stp>
        <stp>2</stp>
        <stp>300279.SZ</stp>
        <stp>6/30/2016</stp>
        <tr r="F1540" s="5"/>
      </tp>
      <tp>
        <v>4000000</v>
        <stp/>
        <stp>EM_S_PROFITNOTICE_FORECASTL</stp>
        <stp>2</stp>
        <stp>600389.SH</stp>
        <stp>6/30/2016</stp>
        <tr r="G2109" s="5"/>
      </tp>
      <tp>
        <v>13738600</v>
        <stp/>
        <stp>EM_S_PROFITNOTICE_FORECASTT</stp>
        <stp>2</stp>
        <stp>300379.SZ</stp>
        <stp>6/30/2016</stp>
        <tr r="F1639" s="5"/>
      </tp>
      <tp t="s">
        <v/>
        <stp/>
        <stp>EM_S_PROFITNOTICE_FORECASTL</stp>
        <stp>2</stp>
        <stp>600089.SH</stp>
        <stp>6/30/2016</stp>
        <tr r="G1849" s="5"/>
      </tp>
      <tp>
        <v>74740000</v>
        <stp/>
        <stp>EM_S_PROFITNOTICE_FORECASTT</stp>
        <stp>2</stp>
        <stp>000049.SZ</stp>
        <stp>6/30/2016</stp>
        <tr r="F45" s="5"/>
      </tp>
      <tp>
        <v>110794700</v>
        <stp/>
        <stp>EM_S_PROFITNOTICE_FORECASTT</stp>
        <stp>2</stp>
        <stp>300079.SZ</stp>
        <stp>6/30/2016</stp>
        <tr r="F1341" s="5"/>
      </tp>
      <tp>
        <v>50000000</v>
        <stp/>
        <stp>EM_S_PROFITNOTICE_FORECASTL</stp>
        <stp>2</stp>
        <stp>600189.SH</stp>
        <stp>6/30/2016</stp>
        <tr r="G1937" s="5"/>
      </tp>
      <tp>
        <v>12280800</v>
        <stp/>
        <stp>EM_S_PROFITNOTICE_FORECASTT</stp>
        <stp>2</stp>
        <stp>300179.SZ</stp>
        <stp>6/30/2016</stp>
        <tr r="F1441" s="5"/>
      </tp>
      <tp>
        <v>-17500000</v>
        <stp/>
        <stp>EM_S_PROFITNOTICE_FORECASTL</stp>
        <stp>2</stp>
        <stp>600689.SH</stp>
        <stp>6/30/2016</stp>
        <tr r="G2351" s="5"/>
      </tp>
      <tp t="s">
        <v/>
        <stp/>
        <stp>EM_S_PROFITNOTICE_FORECASTL</stp>
        <stp>2</stp>
        <stp>600789.SH</stp>
        <stp>6/30/2016</stp>
        <tr r="G2444" s="5"/>
      </tp>
      <tp t="s">
        <v/>
        <stp/>
        <stp>EM_S_PROFITNOTICE_FORECASTL</stp>
        <stp>2</stp>
        <stp>600489.SH</stp>
        <stp>6/30/2016</stp>
        <tr r="G2176" s="5"/>
      </tp>
      <tp>
        <v>9275600</v>
        <stp/>
        <stp>EM_S_PROFITNOTICE_FORECASTT</stp>
        <stp>2</stp>
        <stp>300479.SZ</stp>
        <stp>6/30/2016</stp>
        <tr r="F1738" s="5"/>
      </tp>
      <tp t="s">
        <v/>
        <stp/>
        <stp>EM_S_PROFITNOTICE_FORECASTL</stp>
        <stp>2</stp>
        <stp>600589.SH</stp>
        <stp>6/30/2016</stp>
        <tr r="G2263" s="5"/>
      </tp>
      <tp t="s">
        <v/>
        <stp/>
        <stp>EM_S_PROFITNOTICE_FORECASTL</stp>
        <stp>2</stp>
        <stp>600889.SH</stp>
        <stp>6/30/2016</stp>
        <tr r="G2536" s="5"/>
      </tp>
      <tp t="s">
        <v/>
        <stp/>
        <stp>EM_S_PROFITNOTICE_FORECASTT</stp>
        <stp>2</stp>
        <stp>000949.SZ</stp>
        <stp>6/30/2016</stp>
        <tr r="F426" s="5"/>
      </tp>
      <tp t="s">
        <v/>
        <stp/>
        <stp>EM_S_PROFITNOTICE_FORECASTL</stp>
        <stp>2</stp>
        <stp>603789.SH</stp>
        <stp>6/30/2016</stp>
        <tr r="G2844" s="5"/>
      </tp>
      <tp t="s">
        <v/>
        <stp/>
        <stp>EM_S_PROFITNOTICE_FORECASTL</stp>
        <stp>2</stp>
        <stp>603589.SH</stp>
        <stp>6/30/2016</stp>
        <tr r="G2815" s="5"/>
      </tp>
      <tp t="s">
        <v/>
        <stp/>
        <stp>EM_S_PROFITNOTICE_FORECASTL</stp>
        <stp>2</stp>
        <stp>603889.SH</stp>
        <stp>6/30/2016</stp>
        <tr r="G2860" s="5"/>
      </tp>
      <tp t="s">
        <v/>
        <stp/>
        <stp>EM_S_PROFITNOTICE_FORECASTL</stp>
        <stp>2</stp>
        <stp>603989.SH</stp>
        <stp>6/30/2016</stp>
        <tr r="G2875" s="5"/>
      </tp>
      <tp>
        <v>221784800</v>
        <stp/>
        <stp>EM_S_PROFITNOTICE_FORECASTT</stp>
        <stp>2</stp>
        <stp>002249.SZ</stp>
        <stp>6/30/2016</stp>
        <tr r="F719" s="5"/>
      </tp>
      <tp>
        <v>84730000</v>
        <stp/>
        <stp>EM_S_PROFITNOTICE_FORECASTT</stp>
        <stp>2</stp>
        <stp>002349.SZ</stp>
        <stp>6/30/2016</stp>
        <tr r="F818" s="5"/>
      </tp>
      <tp>
        <v>173299200</v>
        <stp/>
        <stp>EM_S_PROFITNOTICE_FORECASTT</stp>
        <stp>2</stp>
        <stp>002049.SZ</stp>
        <stp>6/30/2016</stp>
        <tr r="F519" s="5"/>
      </tp>
      <tp>
        <v>10000000</v>
        <stp/>
        <stp>EM_S_PROFITNOTICE_FORECASTT</stp>
        <stp>2</stp>
        <stp>002149.SZ</stp>
        <stp>6/30/2016</stp>
        <tr r="F619" s="5"/>
      </tp>
      <tp>
        <v>102857800</v>
        <stp/>
        <stp>EM_S_PROFITNOTICE_FORECASTT</stp>
        <stp>2</stp>
        <stp>002649.SZ</stp>
        <stp>6/30/2016</stp>
        <tr r="F1117" s="5"/>
      </tp>
      <tp>
        <v>106666200</v>
        <stp/>
        <stp>EM_S_PROFITNOTICE_FORECASTT</stp>
        <stp>2</stp>
        <stp>002749.SZ</stp>
        <stp>6/30/2016</stp>
        <tr r="F1213" s="5"/>
      </tp>
      <tp>
        <v>108635400</v>
        <stp/>
        <stp>EM_S_PROFITNOTICE_FORECASTT</stp>
        <stp>2</stp>
        <stp>002449.SZ</stp>
        <stp>6/30/2016</stp>
        <tr r="F918" s="5"/>
      </tp>
      <tp>
        <v>5000000</v>
        <stp/>
        <stp>EM_S_PROFITNOTICE_FORECASTT</stp>
        <stp>2</stp>
        <stp>002549.SZ</stp>
        <stp>6/30/2016</stp>
        <tr r="F1017" s="5"/>
      </tp>
      <tp t="s">
        <v/>
        <stp/>
        <stp>EM_S_PROFITNOTICE_FORECASTL</stp>
        <stp>2</stp>
        <stp>601288.SH</stp>
        <stp>6/30/2016</stp>
        <tr r="G2640" s="5"/>
      </tp>
      <tp t="s">
        <v/>
        <stp/>
        <stp>EM_S_PROFITNOTICE_FORECASTL</stp>
        <stp>2</stp>
        <stp>601388.SH</stp>
        <stp>6/30/2016</stp>
        <tr r="G2651" s="5"/>
      </tp>
      <tp t="s">
        <v/>
        <stp/>
        <stp>EM_S_PROFITNOTICE_FORECASTL</stp>
        <stp>2</stp>
        <stp>601088.SH</stp>
        <stp>6/30/2016</stp>
        <tr r="G2602" s="5"/>
      </tp>
      <tp t="s">
        <v/>
        <stp/>
        <stp>EM_S_PROFITNOTICE_FORECASTL</stp>
        <stp>2</stp>
        <stp>601188.SH</stp>
        <stp>6/30/2016</stp>
        <tr r="G2626" s="5"/>
      </tp>
      <tp t="s">
        <v/>
        <stp/>
        <stp>EM_S_PROFITNOTICE_FORECASTL</stp>
        <stp>2</stp>
        <stp>601688.SH</stp>
        <stp>6/30/2016</stp>
        <tr r="G2679" s="5"/>
      </tp>
      <tp t="s">
        <v/>
        <stp/>
        <stp>EM_S_PROFITNOTICE_FORECASTL</stp>
        <stp>2</stp>
        <stp>601788.SH</stp>
        <stp>6/30/2016</stp>
        <tr r="G2688" s="5"/>
      </tp>
      <tp t="s">
        <v/>
        <stp/>
        <stp>EM_S_PROFITNOTICE_FORECASTL</stp>
        <stp>2</stp>
        <stp>601588.SH</stp>
        <stp>6/30/2016</stp>
        <tr r="G2662" s="5"/>
      </tp>
      <tp t="s">
        <v/>
        <stp/>
        <stp>EM_S_PROFITNOTICE_FORECASTL</stp>
        <stp>2</stp>
        <stp>601888.SH</stp>
        <stp>6/30/2016</stp>
        <tr r="G2702" s="5"/>
      </tp>
      <tp t="s">
        <v/>
        <stp/>
        <stp>EM_S_PROFITNOTICE_FORECASTL</stp>
        <stp>2</stp>
        <stp>601988.SH</stp>
        <stp>6/30/2016</stp>
        <tr r="G2721" s="5"/>
      </tp>
      <tp>
        <v>-6700000</v>
        <stp/>
        <stp>EM_S_PROFITNOTICE_FORECASTL</stp>
        <stp>2</stp>
        <stp>600288.SH</stp>
        <stp>6/30/2016</stp>
        <tr r="G2023" s="5"/>
      </tp>
      <tp>
        <v>65000000</v>
        <stp/>
        <stp>EM_S_PROFITNOTICE_FORECASTT</stp>
        <stp>2</stp>
        <stp>300278.SZ</stp>
        <stp>6/30/2016</stp>
        <tr r="F1539" s="5"/>
      </tp>
      <tp t="s">
        <v/>
        <stp/>
        <stp>EM_S_PROFITNOTICE_FORECASTL</stp>
        <stp>2</stp>
        <stp>600388.SH</stp>
        <stp>6/30/2016</stp>
        <tr r="G2108" s="5"/>
      </tp>
      <tp>
        <v>21351700</v>
        <stp/>
        <stp>EM_S_PROFITNOTICE_FORECASTT</stp>
        <stp>2</stp>
        <stp>300378.SZ</stp>
        <stp>6/30/2016</stp>
        <tr r="F1638" s="5"/>
      </tp>
      <tp t="s">
        <v/>
        <stp/>
        <stp>EM_S_PROFITNOTICE_FORECASTL</stp>
        <stp>2</stp>
        <stp>600088.SH</stp>
        <stp>6/30/2016</stp>
        <tr r="G1848" s="5"/>
      </tp>
      <tp>
        <v>47000000</v>
        <stp/>
        <stp>EM_S_PROFITNOTICE_FORECASTT</stp>
        <stp>2</stp>
        <stp>000048.SZ</stp>
        <stp>6/30/2016</stp>
        <tr r="F44" s="5"/>
      </tp>
      <tp>
        <v>68049700</v>
        <stp/>
        <stp>EM_S_PROFITNOTICE_FORECASTT</stp>
        <stp>2</stp>
        <stp>300078.SZ</stp>
        <stp>6/30/2016</stp>
        <tr r="F1340" s="5"/>
      </tp>
      <tp t="s">
        <v/>
        <stp/>
        <stp>EM_S_PROFITNOTICE_FORECASTL</stp>
        <stp>2</stp>
        <stp>600188.SH</stp>
        <stp>6/30/2016</stp>
        <tr r="G1936" s="5"/>
      </tp>
      <tp>
        <v>91926600</v>
        <stp/>
        <stp>EM_S_PROFITNOTICE_FORECASTT</stp>
        <stp>2</stp>
        <stp>300178.SZ</stp>
        <stp>6/30/2016</stp>
        <tr r="F1440" s="5"/>
      </tp>
      <tp>
        <v>2943000000</v>
        <stp/>
        <stp>EM_S_PROFITNOTICE_FORECASTL</stp>
        <stp>2</stp>
        <stp>600688.SH</stp>
        <stp>6/30/2016</stp>
        <tr r="G2350" s="5"/>
      </tp>
      <tp t="s">
        <v/>
        <stp/>
        <stp>EM_S_PROFITNOTICE_FORECASTT</stp>
        <stp>2</stp>
        <stp>000748.SZ</stp>
        <stp>6/30/2016</stp>
        <tr r="F290" s="5"/>
      </tp>
      <tp t="s">
        <v/>
        <stp/>
        <stp>EM_S_PROFITNOTICE_FORECASTL</stp>
        <stp>2</stp>
        <stp>600488.SH</stp>
        <stp>6/30/2016</stp>
        <tr r="G2175" s="5"/>
      </tp>
      <tp>
        <v>15597300</v>
        <stp/>
        <stp>EM_S_PROFITNOTICE_FORECASTT</stp>
        <stp>2</stp>
        <stp>300478.SZ</stp>
        <stp>6/30/2016</stp>
        <tr r="F1737" s="5"/>
      </tp>
      <tp t="s">
        <v/>
        <stp/>
        <stp>EM_S_PROFITNOTICE_FORECASTL</stp>
        <stp>2</stp>
        <stp>600588.SH</stp>
        <stp>6/30/2016</stp>
        <tr r="G2262" s="5"/>
      </tp>
      <tp>
        <v>46950000</v>
        <stp/>
        <stp>EM_S_PROFITNOTICE_FORECASTT</stp>
        <stp>2</stp>
        <stp>000548.SZ</stp>
        <stp>6/30/2016</stp>
        <tr r="F146" s="5"/>
      </tp>
      <tp t="s">
        <v/>
        <stp/>
        <stp>EM_S_PROFITNOTICE_FORECASTL</stp>
        <stp>2</stp>
        <stp>600888.SH</stp>
        <stp>6/30/2016</stp>
        <tr r="G2535" s="5"/>
      </tp>
      <tp t="s">
        <v/>
        <stp/>
        <stp>EM_S_PROFITNOTICE_FORECASTT</stp>
        <stp>2</stp>
        <stp>000848.SZ</stp>
        <stp>6/30/2016</stp>
        <tr r="F357" s="5"/>
      </tp>
      <tp t="s">
        <v/>
        <stp/>
        <stp>EM_S_PROFITNOTICE_FORECASTL</stp>
        <stp>2</stp>
        <stp>600988.SH</stp>
        <stp>6/30/2016</stp>
        <tr r="G2573" s="5"/>
      </tp>
      <tp>
        <v>-40000000</v>
        <stp/>
        <stp>EM_S_PROFITNOTICE_FORECASTT</stp>
        <stp>2</stp>
        <stp>000948.SZ</stp>
        <stp>6/30/2016</stp>
        <tr r="F425" s="5"/>
      </tp>
      <tp t="s">
        <v/>
        <stp/>
        <stp>EM_S_PROFITNOTICE_FORECASTL</stp>
        <stp>2</stp>
        <stp>603288.SH</stp>
        <stp>6/30/2016</stp>
        <tr r="G2783" s="5"/>
      </tp>
      <tp t="s">
        <v/>
        <stp/>
        <stp>EM_S_PROFITNOTICE_FORECASTL</stp>
        <stp>2</stp>
        <stp>603088.SH</stp>
        <stp>6/30/2016</stp>
        <tr r="G2758" s="5"/>
      </tp>
      <tp t="s">
        <v/>
        <stp/>
        <stp>EM_S_PROFITNOTICE_FORECASTL</stp>
        <stp>2</stp>
        <stp>603188.SH</stp>
        <stp>6/30/2016</stp>
        <tr r="G2776" s="5"/>
      </tp>
      <tp t="s">
        <v/>
        <stp/>
        <stp>EM_S_PROFITNOTICE_FORECASTL</stp>
        <stp>2</stp>
        <stp>603688.SH</stp>
        <stp>6/30/2016</stp>
        <tr r="G2830" s="5"/>
      </tp>
      <tp t="s">
        <v/>
        <stp/>
        <stp>EM_S_PROFITNOTICE_FORECASTL</stp>
        <stp>2</stp>
        <stp>603788.SH</stp>
        <stp>6/30/2016</stp>
        <tr r="G2843" s="5"/>
      </tp>
      <tp t="s">
        <v/>
        <stp/>
        <stp>EM_S_PROFITNOTICE_FORECASTL</stp>
        <stp>2</stp>
        <stp>603588.SH</stp>
        <stp>6/30/2016</stp>
        <tr r="G2814" s="5"/>
      </tp>
      <tp t="s">
        <v/>
        <stp/>
        <stp>EM_S_PROFITNOTICE_FORECASTL</stp>
        <stp>2</stp>
        <stp>603988.SH</stp>
        <stp>6/30/2016</stp>
        <tr r="G2874" s="5"/>
      </tp>
      <tp>
        <v>-40000000</v>
        <stp/>
        <stp>EM_S_PROFITNOTICE_FORECASTT</stp>
        <stp>2</stp>
        <stp>002248.SZ</stp>
        <stp>6/30/2016</stp>
        <tr r="F718" s="5"/>
      </tp>
      <tp>
        <v>27119600</v>
        <stp/>
        <stp>EM_S_PROFITNOTICE_FORECASTT</stp>
        <stp>2</stp>
        <stp>002348.SZ</stp>
        <stp>6/30/2016</stp>
        <tr r="F817" s="5"/>
      </tp>
      <tp>
        <v>328120100</v>
        <stp/>
        <stp>EM_S_PROFITNOTICE_FORECASTT</stp>
        <stp>2</stp>
        <stp>002048.SZ</stp>
        <stp>6/30/2016</stp>
        <tr r="F518" s="5"/>
      </tp>
      <tp>
        <v>25000000</v>
        <stp/>
        <stp>EM_S_PROFITNOTICE_FORECASTT</stp>
        <stp>2</stp>
        <stp>002148.SZ</stp>
        <stp>6/30/2016</stp>
        <tr r="F618" s="5"/>
      </tp>
      <tp>
        <v>20000000</v>
        <stp/>
        <stp>EM_S_PROFITNOTICE_FORECASTT</stp>
        <stp>2</stp>
        <stp>002648.SZ</stp>
        <stp>6/30/2016</stp>
        <tr r="F1116" s="5"/>
      </tp>
      <tp>
        <v>33214100</v>
        <stp/>
        <stp>EM_S_PROFITNOTICE_FORECASTT</stp>
        <stp>2</stp>
        <stp>002748.SZ</stp>
        <stp>6/30/2016</stp>
        <tr r="F1212" s="5"/>
      </tp>
      <tp>
        <v>115270300</v>
        <stp/>
        <stp>EM_S_PROFITNOTICE_FORECASTT</stp>
        <stp>2</stp>
        <stp>002448.SZ</stp>
        <stp>6/30/2016</stp>
        <tr r="F917" s="5"/>
      </tp>
      <tp>
        <v>83136000</v>
        <stp/>
        <stp>EM_S_PROFITNOTICE_FORECASTT</stp>
        <stp>2</stp>
        <stp>002548.SZ</stp>
        <stp>6/30/2016</stp>
        <tr r="F1016" s="5"/>
      </tp>
      <tp>
        <v>-90000000</v>
        <stp/>
        <stp>EM_S_PROFITNOTICE_FORECASTL</stp>
        <stp>2</stp>
        <stp>600281.SH</stp>
        <stp>6/30/2016</stp>
        <tr r="G2017" s="5"/>
      </tp>
      <tp>
        <v>131319800</v>
        <stp/>
        <stp>EM_S_PROFITNOTICE_FORECASTT</stp>
        <stp>2</stp>
        <stp>300271.SZ</stp>
        <stp>6/30/2016</stp>
        <tr r="F1532" s="5"/>
      </tp>
      <tp t="s">
        <v/>
        <stp/>
        <stp>EM_S_PROFITNOTICE_FORECASTL</stp>
        <stp>2</stp>
        <stp>600381.SH</stp>
        <stp>6/30/2016</stp>
        <tr r="G2102" s="5"/>
      </tp>
      <tp>
        <v>9998300</v>
        <stp/>
        <stp>EM_S_PROFITNOTICE_FORECASTT</stp>
        <stp>2</stp>
        <stp>300371.SZ</stp>
        <stp>6/30/2016</stp>
        <tr r="F1631" s="5"/>
      </tp>
      <tp t="s">
        <v/>
        <stp/>
        <stp>EM_S_PROFITNOTICE_FORECASTL</stp>
        <stp>2</stp>
        <stp>600081.SH</stp>
        <stp>6/30/2016</stp>
        <tr r="G1842" s="5"/>
      </tp>
      <tp>
        <v>73729000</v>
        <stp/>
        <stp>EM_S_PROFITNOTICE_FORECASTT</stp>
        <stp>2</stp>
        <stp>300071.SZ</stp>
        <stp>6/30/2016</stp>
        <tr r="F1333" s="5"/>
      </tp>
      <tp>
        <v>178908800</v>
        <stp/>
        <stp>EM_S_PROFITNOTICE_FORECASTT</stp>
        <stp>2</stp>
        <stp>300171.SZ</stp>
        <stp>6/30/2016</stp>
        <tr r="F1433" s="5"/>
      </tp>
      <tp t="s">
        <v/>
        <stp/>
        <stp>EM_S_PROFITNOTICE_FORECASTL</stp>
        <stp>2</stp>
        <stp>600681.SH</stp>
        <stp>6/30/2016</stp>
        <tr r="G2343" s="5"/>
      </tp>
      <tp t="s">
        <v/>
        <stp/>
        <stp>EM_S_PROFITNOTICE_FORECASTL</stp>
        <stp>2</stp>
        <stp>600781.SH</stp>
        <stp>6/30/2016</stp>
        <tr r="G2438" s="5"/>
      </tp>
      <tp t="s">
        <v/>
        <stp/>
        <stp>EM_S_PROFITNOTICE_FORECASTL</stp>
        <stp>2</stp>
        <stp>600481.SH</stp>
        <stp>6/30/2016</stp>
        <tr r="G2169" s="5"/>
      </tp>
      <tp>
        <v>63012700</v>
        <stp/>
        <stp>EM_S_PROFITNOTICE_FORECASTT</stp>
        <stp>2</stp>
        <stp>300471.SZ</stp>
        <stp>6/30/2016</stp>
        <tr r="F1730" s="5"/>
      </tp>
      <tp t="s">
        <v/>
        <stp/>
        <stp>EM_S_PROFITNOTICE_FORECASTL</stp>
        <stp>2</stp>
        <stp>600581.SH</stp>
        <stp>6/30/2016</stp>
        <tr r="G2255" s="5"/>
      </tp>
      <tp t="s">
        <v/>
        <stp/>
        <stp>EM_S_PROFITNOTICE_FORECASTT</stp>
        <stp>2</stp>
        <stp>000541.SZ</stp>
        <stp>6/30/2016</stp>
        <tr r="F140" s="5"/>
      </tp>
      <tp t="s">
        <v/>
        <stp/>
        <stp>EM_S_PROFITNOTICE_FORECASTL</stp>
        <stp>2</stp>
        <stp>600881.SH</stp>
        <stp>6/30/2016</stp>
        <tr r="G2528" s="5"/>
      </tp>
      <tp t="s">
        <v/>
        <stp/>
        <stp>EM_S_PROFITNOTICE_FORECASTL</stp>
        <stp>2</stp>
        <stp>600981.SH</stp>
        <stp>6/30/2016</stp>
        <tr r="G2566" s="5"/>
      </tp>
      <tp>
        <v>570208200</v>
        <stp/>
        <stp>EM_S_PROFITNOTICE_FORECASTT</stp>
        <stp>2</stp>
        <stp>002241.SZ</stp>
        <stp>6/30/2016</stp>
        <tr r="F711" s="5"/>
      </tp>
      <tp>
        <v>52810000</v>
        <stp/>
        <stp>EM_S_PROFITNOTICE_FORECASTT</stp>
        <stp>2</stp>
        <stp>002341.SZ</stp>
        <stp>6/30/2016</stp>
        <tr r="F810" s="5"/>
      </tp>
      <tp>
        <v>283533100</v>
        <stp/>
        <stp>EM_S_PROFITNOTICE_FORECASTT</stp>
        <stp>2</stp>
        <stp>002041.SZ</stp>
        <stp>6/30/2016</stp>
        <tr r="F511" s="5"/>
      </tp>
      <tp>
        <v>4500000</v>
        <stp/>
        <stp>EM_S_PROFITNOTICE_FORECASTT</stp>
        <stp>2</stp>
        <stp>002141.SZ</stp>
        <stp>6/30/2016</stp>
        <tr r="F611" s="5"/>
      </tp>
      <tp>
        <v>129561900</v>
        <stp/>
        <stp>EM_S_PROFITNOTICE_FORECASTT</stp>
        <stp>2</stp>
        <stp>002641.SZ</stp>
        <stp>6/30/2016</stp>
        <tr r="F1109" s="5"/>
      </tp>
      <tp>
        <v>35895500</v>
        <stp/>
        <stp>EM_S_PROFITNOTICE_FORECASTT</stp>
        <stp>2</stp>
        <stp>002741.SZ</stp>
        <stp>6/30/2016</stp>
        <tr r="F1206" s="5"/>
      </tp>
      <tp>
        <v>115266900</v>
        <stp/>
        <stp>EM_S_PROFITNOTICE_FORECASTT</stp>
        <stp>2</stp>
        <stp>002441.SZ</stp>
        <stp>6/30/2016</stp>
        <tr r="F910" s="5"/>
      </tp>
      <tp>
        <v>119359100</v>
        <stp/>
        <stp>EM_S_PROFITNOTICE_FORECASTT</stp>
        <stp>2</stp>
        <stp>002541.SZ</stp>
        <stp>6/30/2016</stp>
        <tr r="F1009" s="5"/>
      </tp>
      <tp t="s">
        <v/>
        <stp/>
        <stp>EM_S_PROFITNOTICE_FORECASTL</stp>
        <stp>2</stp>
        <stp>601880.SH</stp>
        <stp>6/30/2016</stp>
        <tr r="G2700" s="5"/>
      </tp>
      <tp t="s">
        <v/>
        <stp/>
        <stp>EM_S_PROFITNOTICE_FORECASTL</stp>
        <stp>2</stp>
        <stp>600280.SH</stp>
        <stp>6/30/2016</stp>
        <tr r="G2016" s="5"/>
      </tp>
      <tp>
        <v>38027200</v>
        <stp/>
        <stp>EM_S_PROFITNOTICE_FORECASTT</stp>
        <stp>2</stp>
        <stp>300270.SZ</stp>
        <stp>6/30/2016</stp>
        <tr r="F1531" s="5"/>
      </tp>
      <tp t="s">
        <v/>
        <stp/>
        <stp>EM_S_PROFITNOTICE_FORECASTL</stp>
        <stp>2</stp>
        <stp>600380.SH</stp>
        <stp>6/30/2016</stp>
        <tr r="G2101" s="5"/>
      </tp>
      <tp>
        <v>-10690000</v>
        <stp/>
        <stp>EM_S_PROFITNOTICE_FORECASTT</stp>
        <stp>2</stp>
        <stp>300370.SZ</stp>
        <stp>6/30/2016</stp>
        <tr r="F1630" s="5"/>
      </tp>
      <tp t="s">
        <v/>
        <stp/>
        <stp>EM_S_PROFITNOTICE_FORECASTL</stp>
        <stp>2</stp>
        <stp>600080.SH</stp>
        <stp>6/30/2016</stp>
        <tr r="G1841" s="5"/>
      </tp>
      <tp>
        <v>88600000</v>
        <stp/>
        <stp>EM_S_PROFITNOTICE_FORECASTT</stp>
        <stp>2</stp>
        <stp>000040.SZ</stp>
        <stp>6/30/2016</stp>
        <tr r="F39" s="5"/>
      </tp>
      <tp>
        <v>283536400</v>
        <stp/>
        <stp>EM_S_PROFITNOTICE_FORECASTT</stp>
        <stp>2</stp>
        <stp>300070.SZ</stp>
        <stp>6/30/2016</stp>
        <tr r="F1332" s="5"/>
      </tp>
      <tp>
        <v>170000000</v>
        <stp/>
        <stp>EM_S_PROFITNOTICE_FORECASTL</stp>
        <stp>2</stp>
        <stp>600180.SH</stp>
        <stp>6/30/2016</stp>
        <tr r="G1929" s="5"/>
      </tp>
      <tp>
        <v>106000000</v>
        <stp/>
        <stp>EM_S_PROFITNOTICE_FORECASTT</stp>
        <stp>2</stp>
        <stp>300170.SZ</stp>
        <stp>6/30/2016</stp>
        <tr r="F1432" s="5"/>
      </tp>
      <tp t="s">
        <v/>
        <stp/>
        <stp>EM_S_PROFITNOTICE_FORECASTL</stp>
        <stp>2</stp>
        <stp>600680.SH</stp>
        <stp>6/30/2016</stp>
        <tr r="G2342" s="5"/>
      </tp>
      <tp t="s">
        <v/>
        <stp/>
        <stp>EM_S_PROFITNOTICE_FORECASTL</stp>
        <stp>2</stp>
        <stp>600780.SH</stp>
        <stp>6/30/2016</stp>
        <tr r="G2437" s="5"/>
      </tp>
      <tp t="s">
        <v/>
        <stp/>
        <stp>EM_S_PROFITNOTICE_FORECASTL</stp>
        <stp>2</stp>
        <stp>600480.SH</stp>
        <stp>6/30/2016</stp>
        <tr r="G2168" s="5"/>
      </tp>
      <tp>
        <v>40112900</v>
        <stp/>
        <stp>EM_S_PROFITNOTICE_FORECASTT</stp>
        <stp>2</stp>
        <stp>300470.SZ</stp>
        <stp>6/30/2016</stp>
        <tr r="F1729" s="5"/>
      </tp>
      <tp t="s">
        <v/>
        <stp/>
        <stp>EM_S_PROFITNOTICE_FORECASTL</stp>
        <stp>2</stp>
        <stp>600580.SH</stp>
        <stp>6/30/2016</stp>
        <tr r="G2254" s="5"/>
      </tp>
      <tp t="s">
        <v/>
        <stp/>
        <stp>EM_S_PROFITNOTICE_FORECASTT</stp>
        <stp>2</stp>
        <stp>000540.SZ</stp>
        <stp>6/30/2016</stp>
        <tr r="F139" s="5"/>
      </tp>
      <tp t="s">
        <v/>
        <stp/>
        <stp>EM_S_PROFITNOTICE_FORECASTL</stp>
        <stp>2</stp>
        <stp>600880.SH</stp>
        <stp>6/30/2016</stp>
        <tr r="G2527" s="5"/>
      </tp>
      <tp t="s">
        <v/>
        <stp/>
        <stp>EM_S_PROFITNOTICE_FORECASTL</stp>
        <stp>2</stp>
        <stp>600980.SH</stp>
        <stp>6/30/2016</stp>
        <tr r="G2565" s="5"/>
      </tp>
      <tp>
        <v>-60000000</v>
        <stp/>
        <stp>EM_S_PROFITNOTICE_FORECASTT</stp>
        <stp>2</stp>
        <stp>002240.SZ</stp>
        <stp>6/30/2016</stp>
        <tr r="F710" s="5"/>
      </tp>
      <tp>
        <v>211206800</v>
        <stp/>
        <stp>EM_S_PROFITNOTICE_FORECASTT</stp>
        <stp>2</stp>
        <stp>002340.SZ</stp>
        <stp>6/30/2016</stp>
        <tr r="F809" s="5"/>
      </tp>
      <tp>
        <v>14970000</v>
        <stp/>
        <stp>EM_S_PROFITNOTICE_FORECASTT</stp>
        <stp>2</stp>
        <stp>002040.SZ</stp>
        <stp>6/30/2016</stp>
        <tr r="F510" s="5"/>
      </tp>
      <tp>
        <v>89194100</v>
        <stp/>
        <stp>EM_S_PROFITNOTICE_FORECASTT</stp>
        <stp>2</stp>
        <stp>002140.SZ</stp>
        <stp>6/30/2016</stp>
        <tr r="F610" s="5"/>
      </tp>
      <tp>
        <v>189816300</v>
        <stp/>
        <stp>EM_S_PROFITNOTICE_FORECASTT</stp>
        <stp>2</stp>
        <stp>002640.SZ</stp>
        <stp>6/30/2016</stp>
        <tr r="F1108" s="5"/>
      </tp>
      <tp>
        <v>35147900</v>
        <stp/>
        <stp>EM_S_PROFITNOTICE_FORECASTT</stp>
        <stp>2</stp>
        <stp>002740.SZ</stp>
        <stp>6/30/2016</stp>
        <tr r="F1205" s="5"/>
      </tp>
      <tp>
        <v>350000000</v>
        <stp/>
        <stp>EM_S_PROFITNOTICE_FORECASTT</stp>
        <stp>2</stp>
        <stp>002440.SZ</stp>
        <stp>6/30/2016</stp>
        <tr r="F909" s="5"/>
      </tp>
      <tp>
        <v>153151000</v>
        <stp/>
        <stp>EM_S_PROFITNOTICE_FORECASTT</stp>
        <stp>2</stp>
        <stp>002540.SZ</stp>
        <stp>6/30/2016</stp>
        <tr r="F1008" s="5"/>
      </tp>
      <tp t="s">
        <v/>
        <stp/>
        <stp>EM_S_PROFITNOTICE_FORECASTL</stp>
        <stp>2</stp>
        <stp>600283.SH</stp>
        <stp>6/30/2016</stp>
        <tr r="G2019" s="5"/>
      </tp>
      <tp>
        <v>137626900</v>
        <stp/>
        <stp>EM_S_PROFITNOTICE_FORECASTT</stp>
        <stp>2</stp>
        <stp>300273.SZ</stp>
        <stp>6/30/2016</stp>
        <tr r="F1534" s="5"/>
      </tp>
      <tp t="s">
        <v/>
        <stp/>
        <stp>EM_S_PROFITNOTICE_FORECASTL</stp>
        <stp>2</stp>
        <stp>600383.SH</stp>
        <stp>6/30/2016</stp>
        <tr r="G2104" s="5"/>
      </tp>
      <tp>
        <v>110329300</v>
        <stp/>
        <stp>EM_S_PROFITNOTICE_FORECASTT</stp>
        <stp>2</stp>
        <stp>300373.SZ</stp>
        <stp>6/30/2016</stp>
        <tr r="F1633" s="5"/>
      </tp>
      <tp t="s">
        <v/>
        <stp/>
        <stp>EM_S_PROFITNOTICE_FORECASTL</stp>
        <stp>2</stp>
        <stp>600083.SH</stp>
        <stp>6/30/2016</stp>
        <tr r="G1844" s="5"/>
      </tp>
      <tp>
        <v>10000000</v>
        <stp/>
        <stp>EM_S_PROFITNOTICE_FORECASTT</stp>
        <stp>2</stp>
        <stp>000043.SZ</stp>
        <stp>6/30/2016</stp>
        <tr r="F41" s="5"/>
      </tp>
      <tp>
        <v>38000000</v>
        <stp/>
        <stp>EM_S_PROFITNOTICE_FORECASTT</stp>
        <stp>2</stp>
        <stp>300073.SZ</stp>
        <stp>6/30/2016</stp>
        <tr r="F1335" s="5"/>
      </tp>
      <tp t="s">
        <v/>
        <stp/>
        <stp>EM_S_PROFITNOTICE_FORECASTL</stp>
        <stp>2</stp>
        <stp>600183.SH</stp>
        <stp>6/30/2016</stp>
        <tr r="G1931" s="5"/>
      </tp>
      <tp>
        <v>49158200</v>
        <stp/>
        <stp>EM_S_PROFITNOTICE_FORECASTT</stp>
        <stp>2</stp>
        <stp>300173.SZ</stp>
        <stp>6/30/2016</stp>
        <tr r="F1435" s="5"/>
      </tp>
      <tp>
        <v>39000000</v>
        <stp/>
        <stp>EM_S_PROFITNOTICE_FORECASTL</stp>
        <stp>2</stp>
        <stp>600683.SH</stp>
        <stp>6/30/2016</stp>
        <tr r="G2345" s="5"/>
      </tp>
      <tp t="s">
        <v/>
        <stp/>
        <stp>EM_S_PROFITNOTICE_FORECASTL</stp>
        <stp>2</stp>
        <stp>600783.SH</stp>
        <stp>6/30/2016</stp>
        <tr r="G2440" s="5"/>
      </tp>
      <tp t="s">
        <v/>
        <stp/>
        <stp>EM_S_PROFITNOTICE_FORECASTL</stp>
        <stp>2</stp>
        <stp>600483.SH</stp>
        <stp>6/30/2016</stp>
        <tr r="G2171" s="5"/>
      </tp>
      <tp>
        <v>65000000</v>
        <stp/>
        <stp>EM_S_PROFITNOTICE_FORECASTT</stp>
        <stp>2</stp>
        <stp>300473.SZ</stp>
        <stp>6/30/2016</stp>
        <tr r="F1732" s="5"/>
      </tp>
      <tp t="s">
        <v/>
        <stp/>
        <stp>EM_S_PROFITNOTICE_FORECASTL</stp>
        <stp>2</stp>
        <stp>600583.SH</stp>
        <stp>6/30/2016</stp>
        <tr r="G2257" s="5"/>
      </tp>
      <tp t="s">
        <v/>
        <stp/>
        <stp>EM_S_PROFITNOTICE_FORECASTT</stp>
        <stp>2</stp>
        <stp>000543.SZ</stp>
        <stp>6/30/2016</stp>
        <tr r="F141" s="5"/>
      </tp>
      <tp t="s">
        <v/>
        <stp/>
        <stp>EM_S_PROFITNOTICE_FORECASTL</stp>
        <stp>2</stp>
        <stp>600883.SH</stp>
        <stp>6/30/2016</stp>
        <tr r="G2530" s="5"/>
      </tp>
      <tp t="s">
        <v/>
        <stp/>
        <stp>EM_S_PROFITNOTICE_FORECASTL</stp>
        <stp>2</stp>
        <stp>600983.SH</stp>
        <stp>6/30/2016</stp>
        <tr r="G2568" s="5"/>
      </tp>
      <tp t="s">
        <v/>
        <stp/>
        <stp>EM_S_PROFITNOTICE_FORECASTL</stp>
        <stp>2</stp>
        <stp>603883.SH</stp>
        <stp>6/30/2016</stp>
        <tr r="G2858" s="5"/>
      </tp>
      <tp>
        <v>12000000</v>
        <stp/>
        <stp>EM_S_PROFITNOTICE_FORECASTT</stp>
        <stp>2</stp>
        <stp>002243.SZ</stp>
        <stp>6/30/2016</stp>
        <tr r="F713" s="5"/>
      </tp>
      <tp>
        <v>100000000</v>
        <stp/>
        <stp>EM_S_PROFITNOTICE_FORECASTT</stp>
        <stp>2</stp>
        <stp>002343.SZ</stp>
        <stp>6/30/2016</stp>
        <tr r="F812" s="5"/>
      </tp>
      <tp>
        <v>99100000</v>
        <stp/>
        <stp>EM_S_PROFITNOTICE_FORECASTT</stp>
        <stp>2</stp>
        <stp>002043.SZ</stp>
        <stp>6/30/2016</stp>
        <tr r="F513" s="5"/>
      </tp>
      <tp>
        <v>322320000</v>
        <stp/>
        <stp>EM_S_PROFITNOTICE_FORECASTT</stp>
        <stp>2</stp>
        <stp>002143.SZ</stp>
        <stp>6/30/2016</stp>
        <tr r="F613" s="5"/>
      </tp>
      <tp>
        <v>217152800</v>
        <stp/>
        <stp>EM_S_PROFITNOTICE_FORECASTT</stp>
        <stp>2</stp>
        <stp>002643.SZ</stp>
        <stp>6/30/2016</stp>
        <tr r="F1111" s="5"/>
      </tp>
      <tp>
        <v>35000000</v>
        <stp/>
        <stp>EM_S_PROFITNOTICE_FORECASTT</stp>
        <stp>2</stp>
        <stp>002743.SZ</stp>
        <stp>6/30/2016</stp>
        <tr r="F1208" s="5"/>
      </tp>
      <tp>
        <v>70807900</v>
        <stp/>
        <stp>EM_S_PROFITNOTICE_FORECASTT</stp>
        <stp>2</stp>
        <stp>002443.SZ</stp>
        <stp>6/30/2016</stp>
        <tr r="F912" s="5"/>
      </tp>
      <tp>
        <v>281220500</v>
        <stp/>
        <stp>EM_S_PROFITNOTICE_FORECASTT</stp>
        <stp>2</stp>
        <stp>002543.SZ</stp>
        <stp>6/30/2016</stp>
        <tr r="F1011" s="5"/>
      </tp>
      <tp t="s">
        <v/>
        <stp/>
        <stp>EM_S_PROFITNOTICE_FORECASTL</stp>
        <stp>2</stp>
        <stp>600282.SH</stp>
        <stp>6/30/2016</stp>
        <tr r="G2018" s="5"/>
      </tp>
      <tp>
        <v>34560000</v>
        <stp/>
        <stp>EM_S_PROFITNOTICE_FORECASTT</stp>
        <stp>2</stp>
        <stp>300272.SZ</stp>
        <stp>6/30/2016</stp>
        <tr r="F1533" s="5"/>
      </tp>
      <tp t="s">
        <v/>
        <stp/>
        <stp>EM_S_PROFITNOTICE_FORECASTL</stp>
        <stp>2</stp>
        <stp>600382.SH</stp>
        <stp>6/30/2016</stp>
        <tr r="G2103" s="5"/>
      </tp>
      <tp>
        <v>-3436500</v>
        <stp/>
        <stp>EM_S_PROFITNOTICE_FORECASTT</stp>
        <stp>2</stp>
        <stp>300372.SZ</stp>
        <stp>6/30/2016</stp>
        <tr r="F1632" s="5"/>
      </tp>
      <tp t="s">
        <v/>
        <stp/>
        <stp>EM_S_PROFITNOTICE_FORECASTL</stp>
        <stp>2</stp>
        <stp>600082.SH</stp>
        <stp>6/30/2016</stp>
        <tr r="G1843" s="5"/>
      </tp>
      <tp>
        <v>209052300</v>
        <stp/>
        <stp>EM_S_PROFITNOTICE_FORECASTT</stp>
        <stp>2</stp>
        <stp>000042.SZ</stp>
        <stp>6/30/2016</stp>
        <tr r="F40" s="5"/>
      </tp>
      <tp>
        <v>815000000</v>
        <stp/>
        <stp>EM_S_PROFITNOTICE_FORECASTT</stp>
        <stp>2</stp>
        <stp>300072.SZ</stp>
        <stp>6/30/2016</stp>
        <tr r="F1334" s="5"/>
      </tp>
      <tp t="s">
        <v/>
        <stp/>
        <stp>EM_S_PROFITNOTICE_FORECASTL</stp>
        <stp>2</stp>
        <stp>600182.SH</stp>
        <stp>6/30/2016</stp>
        <tr r="G1930" s="5"/>
      </tp>
      <tp>
        <v>50443500</v>
        <stp/>
        <stp>EM_S_PROFITNOTICE_FORECASTT</stp>
        <stp>2</stp>
        <stp>300172.SZ</stp>
        <stp>6/30/2016</stp>
        <tr r="F1434" s="5"/>
      </tp>
      <tp t="s">
        <v/>
        <stp/>
        <stp>EM_S_PROFITNOTICE_FORECASTL</stp>
        <stp>2</stp>
        <stp>600682.SH</stp>
        <stp>6/30/2016</stp>
        <tr r="G2344" s="5"/>
      </tp>
      <tp>
        <v>60000000</v>
        <stp/>
        <stp>EM_S_PROFITNOTICE_FORECASTL</stp>
        <stp>2</stp>
        <stp>600782.SH</stp>
        <stp>6/30/2016</stp>
        <tr r="G2439" s="5"/>
      </tp>
      <tp t="s">
        <v/>
        <stp/>
        <stp>EM_S_PROFITNOTICE_FORECASTL</stp>
        <stp>2</stp>
        <stp>600482.SH</stp>
        <stp>6/30/2016</stp>
        <tr r="G2170" s="5"/>
      </tp>
      <tp>
        <v>7398700</v>
        <stp/>
        <stp>EM_S_PROFITNOTICE_FORECASTT</stp>
        <stp>2</stp>
        <stp>300472.SZ</stp>
        <stp>6/30/2016</stp>
        <tr r="F1731" s="5"/>
      </tp>
      <tp t="s">
        <v/>
        <stp/>
        <stp>EM_S_PROFITNOTICE_FORECASTL</stp>
        <stp>2</stp>
        <stp>600582.SH</stp>
        <stp>6/30/2016</stp>
        <tr r="G2256" s="5"/>
      </tp>
      <tp t="s">
        <v/>
        <stp/>
        <stp>EM_S_PROFITNOTICE_FORECASTL</stp>
        <stp>2</stp>
        <stp>600882.SH</stp>
        <stp>6/30/2016</stp>
        <tr r="G2529" s="5"/>
      </tp>
      <tp t="s">
        <v/>
        <stp/>
        <stp>EM_S_PROFITNOTICE_FORECASTL</stp>
        <stp>2</stp>
        <stp>600982.SH</stp>
        <stp>6/30/2016</stp>
        <tr r="G2567" s="5"/>
      </tp>
      <tp>
        <v>383036800</v>
        <stp/>
        <stp>EM_S_PROFITNOTICE_FORECASTT</stp>
        <stp>2</stp>
        <stp>002242.SZ</stp>
        <stp>6/30/2016</stp>
        <tr r="F712" s="5"/>
      </tp>
      <tp>
        <v>30165100</v>
        <stp/>
        <stp>EM_S_PROFITNOTICE_FORECASTT</stp>
        <stp>2</stp>
        <stp>002342.SZ</stp>
        <stp>6/30/2016</stp>
        <tr r="F811" s="5"/>
      </tp>
      <tp>
        <v>339518340.19999999</v>
        <stp/>
        <stp>EM_S_PROFITNOTICE_FORECASTT</stp>
        <stp>2</stp>
        <stp>002042.SZ</stp>
        <stp>6/30/2016</stp>
        <tr r="F512" s="5"/>
      </tp>
      <tp>
        <v>4262040000</v>
        <stp/>
        <stp>EM_S_PROFITNOTICE_FORECASTT</stp>
        <stp>2</stp>
        <stp>002142.SZ</stp>
        <stp>6/30/2016</stp>
        <tr r="F612" s="5"/>
      </tp>
      <tp>
        <v>42166700</v>
        <stp/>
        <stp>EM_S_PROFITNOTICE_FORECASTT</stp>
        <stp>2</stp>
        <stp>002642.SZ</stp>
        <stp>6/30/2016</stp>
        <tr r="F1110" s="5"/>
      </tp>
      <tp>
        <v>62489900</v>
        <stp/>
        <stp>EM_S_PROFITNOTICE_FORECASTT</stp>
        <stp>2</stp>
        <stp>002742.SZ</stp>
        <stp>6/30/2016</stp>
        <tr r="F1207" s="5"/>
      </tp>
      <tp>
        <v>-5000000</v>
        <stp/>
        <stp>EM_S_PROFITNOTICE_FORECASTT</stp>
        <stp>2</stp>
        <stp>002442.SZ</stp>
        <stp>6/30/2016</stp>
        <tr r="F911" s="5"/>
      </tp>
      <tp>
        <v>97961900</v>
        <stp/>
        <stp>EM_S_PROFITNOTICE_FORECASTT</stp>
        <stp>2</stp>
        <stp>002542.SZ</stp>
        <stp>6/30/2016</stp>
        <tr r="F1010" s="5"/>
      </tp>
      <tp t="s">
        <v/>
        <stp/>
        <stp>EM_S_PROFITNOTICE_FORECASTL</stp>
        <stp>2</stp>
        <stp>601985.SH</stp>
        <stp>6/30/2016</stp>
        <tr r="G2720" s="5"/>
      </tp>
      <tp t="s">
        <v/>
        <stp/>
        <stp>EM_S_PROFITNOTICE_FORECASTL</stp>
        <stp>2</stp>
        <stp>600285.SH</stp>
        <stp>6/30/2016</stp>
        <tr r="G2021" s="5"/>
      </tp>
      <tp>
        <v>-29000000</v>
        <stp/>
        <stp>EM_S_PROFITNOTICE_FORECASTT</stp>
        <stp>2</stp>
        <stp>300275.SZ</stp>
        <stp>6/30/2016</stp>
        <tr r="F1536" s="5"/>
      </tp>
      <tp t="s">
        <v/>
        <stp/>
        <stp>EM_S_PROFITNOTICE_FORECASTL</stp>
        <stp>2</stp>
        <stp>600385.SH</stp>
        <stp>6/30/2016</stp>
        <tr r="G2105" s="5"/>
      </tp>
      <tp>
        <v>63000000</v>
        <stp/>
        <stp>EM_S_PROFITNOTICE_FORECASTT</stp>
        <stp>2</stp>
        <stp>300375.SZ</stp>
        <stp>6/30/2016</stp>
        <tr r="F1635" s="5"/>
      </tp>
      <tp t="s">
        <v/>
        <stp/>
        <stp>EM_S_PROFITNOTICE_FORECASTL</stp>
        <stp>2</stp>
        <stp>600085.SH</stp>
        <stp>6/30/2016</stp>
        <tr r="G1846" s="5"/>
      </tp>
      <tp>
        <v>-28000000</v>
        <stp/>
        <stp>EM_S_PROFITNOTICE_FORECASTT</stp>
        <stp>2</stp>
        <stp>000045.SZ</stp>
        <stp>6/30/2016</stp>
        <tr r="F42" s="5"/>
      </tp>
      <tp>
        <v>49657600</v>
        <stp/>
        <stp>EM_S_PROFITNOTICE_FORECASTT</stp>
        <stp>2</stp>
        <stp>300075.SZ</stp>
        <stp>6/30/2016</stp>
        <tr r="F1337" s="5"/>
      </tp>
      <tp t="s">
        <v/>
        <stp/>
        <stp>EM_S_PROFITNOTICE_FORECASTL</stp>
        <stp>2</stp>
        <stp>600185.SH</stp>
        <stp>6/30/2016</stp>
        <tr r="G1933" s="5"/>
      </tp>
      <tp>
        <v>18868000</v>
        <stp/>
        <stp>EM_S_PROFITNOTICE_FORECASTT</stp>
        <stp>2</stp>
        <stp>300175.SZ</stp>
        <stp>6/30/2016</stp>
        <tr r="F1437" s="5"/>
      </tp>
      <tp t="s">
        <v/>
        <stp/>
        <stp>EM_S_PROFITNOTICE_FORECASTL</stp>
        <stp>2</stp>
        <stp>600685.SH</stp>
        <stp>6/30/2016</stp>
        <tr r="G2347" s="5"/>
      </tp>
      <tp t="s">
        <v/>
        <stp/>
        <stp>EM_S_PROFITNOTICE_FORECASTL</stp>
        <stp>2</stp>
        <stp>600785.SH</stp>
        <stp>6/30/2016</stp>
        <tr r="G2442" s="5"/>
      </tp>
      <tp t="s">
        <v/>
        <stp/>
        <stp>EM_S_PROFITNOTICE_FORECASTL</stp>
        <stp>2</stp>
        <stp>600485.SH</stp>
        <stp>6/30/2016</stp>
        <tr r="G2172" s="5"/>
      </tp>
      <tp>
        <v>55000000</v>
        <stp/>
        <stp>EM_S_PROFITNOTICE_FORECASTT</stp>
        <stp>2</stp>
        <stp>300475.SZ</stp>
        <stp>6/30/2016</stp>
        <tr r="F1734" s="5"/>
      </tp>
      <tp t="s">
        <v/>
        <stp/>
        <stp>EM_S_PROFITNOTICE_FORECASTL</stp>
        <stp>2</stp>
        <stp>600585.SH</stp>
        <stp>6/30/2016</stp>
        <tr r="G2259" s="5"/>
      </tp>
      <tp>
        <v>38000000</v>
        <stp/>
        <stp>EM_S_PROFITNOTICE_FORECASTT</stp>
        <stp>2</stp>
        <stp>000545.SZ</stp>
        <stp>6/30/2016</stp>
        <tr r="F143" s="5"/>
      </tp>
      <tp t="s">
        <v/>
        <stp/>
        <stp>EM_S_PROFITNOTICE_FORECASTL</stp>
        <stp>2</stp>
        <stp>600885.SH</stp>
        <stp>6/30/2016</stp>
        <tr r="G2532" s="5"/>
      </tp>
      <tp t="s">
        <v/>
        <stp/>
        <stp>EM_S_PROFITNOTICE_FORECASTL</stp>
        <stp>2</stp>
        <stp>600985.SH</stp>
        <stp>6/30/2016</stp>
        <tr r="G2570" s="5"/>
      </tp>
      <tp t="s">
        <v/>
        <stp/>
        <stp>EM_S_PROFITNOTICE_FORECASTL</stp>
        <stp>2</stp>
        <stp>603085.SH</stp>
        <stp>6/30/2016</stp>
        <tr r="G2757" s="5"/>
      </tp>
      <tp t="s">
        <v/>
        <stp/>
        <stp>EM_S_PROFITNOTICE_FORECASTL</stp>
        <stp>2</stp>
        <stp>603885.SH</stp>
        <stp>6/30/2016</stp>
        <tr r="G2859" s="5"/>
      </tp>
      <tp>
        <v>125517700</v>
        <stp/>
        <stp>EM_S_PROFITNOTICE_FORECASTT</stp>
        <stp>2</stp>
        <stp>002245.SZ</stp>
        <stp>6/30/2016</stp>
        <tr r="F715" s="5"/>
      </tp>
      <tp>
        <v>183276200</v>
        <stp/>
        <stp>EM_S_PROFITNOTICE_FORECASTT</stp>
        <stp>2</stp>
        <stp>002345.SZ</stp>
        <stp>6/30/2016</stp>
        <tr r="F814" s="5"/>
      </tp>
      <tp>
        <v>5127400</v>
        <stp/>
        <stp>EM_S_PROFITNOTICE_FORECASTT</stp>
        <stp>2</stp>
        <stp>002045.SZ</stp>
        <stp>6/30/2016</stp>
        <tr r="F515" s="5"/>
      </tp>
      <tp>
        <v>15000000</v>
        <stp/>
        <stp>EM_S_PROFITNOTICE_FORECASTT</stp>
        <stp>2</stp>
        <stp>002145.SZ</stp>
        <stp>6/30/2016</stp>
        <tr r="F615" s="5"/>
      </tp>
      <tp>
        <v>35000000</v>
        <stp/>
        <stp>EM_S_PROFITNOTICE_FORECASTT</stp>
        <stp>2</stp>
        <stp>002645.SZ</stp>
        <stp>6/30/2016</stp>
        <tr r="F1113" s="5"/>
      </tp>
      <tp>
        <v>150000000</v>
        <stp/>
        <stp>EM_S_PROFITNOTICE_FORECASTT</stp>
        <stp>2</stp>
        <stp>002745.SZ</stp>
        <stp>6/30/2016</stp>
        <tr r="F1209" s="5"/>
      </tp>
      <tp>
        <v>67272000</v>
        <stp/>
        <stp>EM_S_PROFITNOTICE_FORECASTT</stp>
        <stp>2</stp>
        <stp>002445.SZ</stp>
        <stp>6/30/2016</stp>
        <tr r="F914" s="5"/>
      </tp>
      <tp>
        <v>59380700</v>
        <stp/>
        <stp>EM_S_PROFITNOTICE_FORECASTT</stp>
        <stp>2</stp>
        <stp>002545.SZ</stp>
        <stp>6/30/2016</stp>
        <tr r="F1013" s="5"/>
      </tp>
      <tp t="s">
        <v/>
        <stp/>
        <stp>EM_S_PROFITNOTICE_FORECASTL</stp>
        <stp>2</stp>
        <stp>600284.SH</stp>
        <stp>6/30/2016</stp>
        <tr r="G2020" s="5"/>
      </tp>
      <tp>
        <v>249500000</v>
        <stp/>
        <stp>EM_S_PROFITNOTICE_FORECASTT</stp>
        <stp>2</stp>
        <stp>300274.SZ</stp>
        <stp>6/30/2016</stp>
        <tr r="F1535" s="5"/>
      </tp>
      <tp>
        <v>8000000</v>
        <stp/>
        <stp>EM_S_PROFITNOTICE_FORECASTT</stp>
        <stp>2</stp>
        <stp>300374.SZ</stp>
        <stp>6/30/2016</stp>
        <tr r="F1634" s="5"/>
      </tp>
      <tp t="s">
        <v/>
        <stp/>
        <stp>EM_S_PROFITNOTICE_FORECASTL</stp>
        <stp>2</stp>
        <stp>600084.SH</stp>
        <stp>6/30/2016</stp>
        <tr r="G1845" s="5"/>
      </tp>
      <tp>
        <v>7938900</v>
        <stp/>
        <stp>EM_S_PROFITNOTICE_FORECASTT</stp>
        <stp>2</stp>
        <stp>300074.SZ</stp>
        <stp>6/30/2016</stp>
        <tr r="F1336" s="5"/>
      </tp>
      <tp t="s">
        <v/>
        <stp/>
        <stp>EM_S_PROFITNOTICE_FORECASTL</stp>
        <stp>2</stp>
        <stp>600184.SH</stp>
        <stp>6/30/2016</stp>
        <tr r="G1932" s="5"/>
      </tp>
      <tp>
        <v>23838400</v>
        <stp/>
        <stp>EM_S_PROFITNOTICE_FORECASTT</stp>
        <stp>2</stp>
        <stp>300174.SZ</stp>
        <stp>6/30/2016</stp>
        <tr r="F1436" s="5"/>
      </tp>
      <tp t="s">
        <v/>
        <stp/>
        <stp>EM_S_PROFITNOTICE_FORECASTL</stp>
        <stp>2</stp>
        <stp>600684.SH</stp>
        <stp>6/30/2016</stp>
        <tr r="G2346" s="5"/>
      </tp>
      <tp t="s">
        <v/>
        <stp/>
        <stp>EM_S_PROFITNOTICE_FORECASTL</stp>
        <stp>2</stp>
        <stp>600784.SH</stp>
        <stp>6/30/2016</stp>
        <tr r="G2441" s="5"/>
      </tp>
      <tp>
        <v>56000000</v>
        <stp/>
        <stp>EM_S_PROFITNOTICE_FORECASTT</stp>
        <stp>2</stp>
        <stp>300474.SZ</stp>
        <stp>6/30/2016</stp>
        <tr r="F1733" s="5"/>
      </tp>
      <tp t="s">
        <v/>
        <stp/>
        <stp>EM_S_PROFITNOTICE_FORECASTL</stp>
        <stp>2</stp>
        <stp>600584.SH</stp>
        <stp>6/30/2016</stp>
        <tr r="G2258" s="5"/>
      </tp>
      <tp>
        <v>128000000</v>
        <stp/>
        <stp>EM_S_PROFITNOTICE_FORECASTT</stp>
        <stp>2</stp>
        <stp>000544.SZ</stp>
        <stp>6/30/2016</stp>
        <tr r="F142" s="5"/>
      </tp>
      <tp t="s">
        <v/>
        <stp/>
        <stp>EM_S_PROFITNOTICE_FORECASTL</stp>
        <stp>2</stp>
        <stp>600884.SH</stp>
        <stp>6/30/2016</stp>
        <tr r="G2531" s="5"/>
      </tp>
      <tp>
        <v>30000000</v>
        <stp/>
        <stp>EM_S_PROFITNOTICE_FORECASTL</stp>
        <stp>2</stp>
        <stp>600984.SH</stp>
        <stp>6/30/2016</stp>
        <tr r="G2569" s="5"/>
      </tp>
      <tp>
        <v>725621100</v>
        <stp/>
        <stp>EM_S_PROFITNOTICE_FORECASTT</stp>
        <stp>2</stp>
        <stp>002244.SZ</stp>
        <stp>6/30/2016</stp>
        <tr r="F714" s="5"/>
      </tp>
      <tp>
        <v>513458700</v>
        <stp/>
        <stp>EM_S_PROFITNOTICE_FORECASTT</stp>
        <stp>2</stp>
        <stp>002344.SZ</stp>
        <stp>6/30/2016</stp>
        <tr r="F813" s="5"/>
      </tp>
      <tp>
        <v>-8000000</v>
        <stp/>
        <stp>EM_S_PROFITNOTICE_FORECASTT</stp>
        <stp>2</stp>
        <stp>002044.SZ</stp>
        <stp>6/30/2016</stp>
        <tr r="F514" s="5"/>
      </tp>
      <tp>
        <v>71142400</v>
        <stp/>
        <stp>EM_S_PROFITNOTICE_FORECASTT</stp>
        <stp>2</stp>
        <stp>002144.SZ</stp>
        <stp>6/30/2016</stp>
        <tr r="F614" s="5"/>
      </tp>
      <tp>
        <v>34474600</v>
        <stp/>
        <stp>EM_S_PROFITNOTICE_FORECASTT</stp>
        <stp>2</stp>
        <stp>002644.SZ</stp>
        <stp>6/30/2016</stp>
        <tr r="F1112" s="5"/>
      </tp>
      <tp>
        <v>243455800</v>
        <stp/>
        <stp>EM_S_PROFITNOTICE_FORECASTT</stp>
        <stp>2</stp>
        <stp>002444.SZ</stp>
        <stp>6/30/2016</stp>
        <tr r="F913" s="5"/>
      </tp>
      <tp>
        <v>23759100</v>
        <stp/>
        <stp>EM_S_PROFITNOTICE_FORECASTT</stp>
        <stp>2</stp>
        <stp>002544.SZ</stp>
        <stp>6/30/2016</stp>
        <tr r="F1012" s="5"/>
      </tp>
      <tp t="s">
        <v/>
        <stp/>
        <stp>EM_S_PROFITNOTICE_FORECASTL</stp>
        <stp>2</stp>
        <stp>600287.SH</stp>
        <stp>6/30/2016</stp>
        <tr r="G2022" s="5"/>
      </tp>
      <tp>
        <v>-11000000</v>
        <stp/>
        <stp>EM_S_PROFITNOTICE_FORECASTT</stp>
        <stp>2</stp>
        <stp>300277.SZ</stp>
        <stp>6/30/2016</stp>
        <tr r="F1538" s="5"/>
      </tp>
      <tp t="s">
        <v/>
        <stp/>
        <stp>EM_S_PROFITNOTICE_FORECASTL</stp>
        <stp>2</stp>
        <stp>600387.SH</stp>
        <stp>6/30/2016</stp>
        <tr r="G2107" s="5"/>
      </tp>
      <tp>
        <v>21520000</v>
        <stp/>
        <stp>EM_S_PROFITNOTICE_FORECASTT</stp>
        <stp>2</stp>
        <stp>300377.SZ</stp>
        <stp>6/30/2016</stp>
        <tr r="F1637" s="5"/>
      </tp>
      <tp>
        <v>48000000</v>
        <stp/>
        <stp>EM_S_PROFITNOTICE_FORECASTT</stp>
        <stp>2</stp>
        <stp>300077.SZ</stp>
        <stp>6/30/2016</stp>
        <tr r="F1339" s="5"/>
      </tp>
      <tp t="s">
        <v/>
        <stp/>
        <stp>EM_S_PROFITNOTICE_FORECASTL</stp>
        <stp>2</stp>
        <stp>600187.SH</stp>
        <stp>6/30/2016</stp>
        <tr r="G1935" s="5"/>
      </tp>
      <tp>
        <v>18236400</v>
        <stp/>
        <stp>EM_S_PROFITNOTICE_FORECASTT</stp>
        <stp>2</stp>
        <stp>300177.SZ</stp>
        <stp>6/30/2016</stp>
        <tr r="F1439" s="5"/>
      </tp>
      <tp t="s">
        <v/>
        <stp/>
        <stp>EM_S_PROFITNOTICE_FORECASTL</stp>
        <stp>2</stp>
        <stp>600687.SH</stp>
        <stp>6/30/2016</stp>
        <tr r="G2349" s="5"/>
      </tp>
      <tp t="s">
        <v/>
        <stp/>
        <stp>EM_S_PROFITNOTICE_FORECASTL</stp>
        <stp>2</stp>
        <stp>600787.SH</stp>
        <stp>6/30/2016</stp>
        <tr r="G2443" s="5"/>
      </tp>
      <tp>
        <v>351575500</v>
        <stp/>
        <stp>EM_S_PROFITNOTICE_FORECASTL</stp>
        <stp>2</stp>
        <stp>600487.SH</stp>
        <stp>6/30/2016</stp>
        <tr r="G2174" s="5"/>
      </tp>
      <tp>
        <v>31390000</v>
        <stp/>
        <stp>EM_S_PROFITNOTICE_FORECASTT</stp>
        <stp>2</stp>
        <stp>300477.SZ</stp>
        <stp>6/30/2016</stp>
        <tr r="F1736" s="5"/>
      </tp>
      <tp t="s">
        <v/>
        <stp/>
        <stp>EM_S_PROFITNOTICE_FORECASTL</stp>
        <stp>2</stp>
        <stp>600587.SH</stp>
        <stp>6/30/2016</stp>
        <tr r="G2261" s="5"/>
      </tp>
      <tp>
        <v>96000000</v>
        <stp/>
        <stp>EM_S_PROFITNOTICE_FORECASTT</stp>
        <stp>2</stp>
        <stp>000547.SZ</stp>
        <stp>6/30/2016</stp>
        <tr r="F145" s="5"/>
      </tp>
      <tp t="s">
        <v/>
        <stp/>
        <stp>EM_S_PROFITNOTICE_FORECASTL</stp>
        <stp>2</stp>
        <stp>600887.SH</stp>
        <stp>6/30/2016</stp>
        <tr r="G2534" s="5"/>
      </tp>
      <tp t="s">
        <v/>
        <stp/>
        <stp>EM_S_PROFITNOTICE_FORECASTL</stp>
        <stp>2</stp>
        <stp>600987.SH</stp>
        <stp>6/30/2016</stp>
        <tr r="G2572" s="5"/>
      </tp>
      <tp>
        <v>116780200</v>
        <stp/>
        <stp>EM_S_PROFITNOTICE_FORECASTT</stp>
        <stp>2</stp>
        <stp>002247.SZ</stp>
        <stp>6/30/2016</stp>
        <tr r="F717" s="5"/>
      </tp>
      <tp>
        <v>12101600</v>
        <stp/>
        <stp>EM_S_PROFITNOTICE_FORECASTT</stp>
        <stp>2</stp>
        <stp>002347.SZ</stp>
        <stp>6/30/2016</stp>
        <tr r="F816" s="5"/>
      </tp>
      <tp>
        <v>189444100</v>
        <stp/>
        <stp>EM_S_PROFITNOTICE_FORECASTT</stp>
        <stp>2</stp>
        <stp>002047.SZ</stp>
        <stp>6/30/2016</stp>
        <tr r="F517" s="5"/>
      </tp>
      <tp>
        <v>-30000000</v>
        <stp/>
        <stp>EM_S_PROFITNOTICE_FORECASTT</stp>
        <stp>2</stp>
        <stp>002147.SZ</stp>
        <stp>6/30/2016</stp>
        <tr r="F617" s="5"/>
      </tp>
      <tp>
        <v>-30000000</v>
        <stp/>
        <stp>EM_S_PROFITNOTICE_FORECASTT</stp>
        <stp>2</stp>
        <stp>002647.SZ</stp>
        <stp>6/30/2016</stp>
        <tr r="F1115" s="5"/>
      </tp>
      <tp>
        <v>22464000</v>
        <stp/>
        <stp>EM_S_PROFITNOTICE_FORECASTT</stp>
        <stp>2</stp>
        <stp>002747.SZ</stp>
        <stp>6/30/2016</stp>
        <tr r="F1211" s="5"/>
      </tp>
      <tp>
        <v>26703500</v>
        <stp/>
        <stp>EM_S_PROFITNOTICE_FORECASTT</stp>
        <stp>2</stp>
        <stp>002447.SZ</stp>
        <stp>6/30/2016</stp>
        <tr r="F916" s="5"/>
      </tp>
      <tp>
        <v>117950000</v>
        <stp/>
        <stp>EM_S_PROFITNOTICE_FORECASTT</stp>
        <stp>2</stp>
        <stp>002547.SZ</stp>
        <stp>6/30/2016</stp>
        <tr r="F1015" s="5"/>
      </tp>
      <tp t="s">
        <v/>
        <stp/>
        <stp>EM_S_PROFITNOTICE_FORECASTL</stp>
        <stp>2</stp>
        <stp>601186.SH</stp>
        <stp>6/30/2016</stp>
        <tr r="G2625" s="5"/>
      </tp>
      <tp t="s">
        <v/>
        <stp/>
        <stp>EM_S_PROFITNOTICE_FORECASTL</stp>
        <stp>2</stp>
        <stp>601886.SH</stp>
        <stp>6/30/2016</stp>
        <tr r="G2701" s="5"/>
      </tp>
      <tp>
        <v>12290000</v>
        <stp/>
        <stp>EM_S_PROFITNOTICE_FORECASTT</stp>
        <stp>2</stp>
        <stp>300276.SZ</stp>
        <stp>6/30/2016</stp>
        <tr r="F1537" s="5"/>
      </tp>
      <tp t="s">
        <v/>
        <stp/>
        <stp>EM_S_PROFITNOTICE_FORECASTL</stp>
        <stp>2</stp>
        <stp>600386.SH</stp>
        <stp>6/30/2016</stp>
        <tr r="G2106" s="5"/>
      </tp>
      <tp>
        <v>168976500</v>
        <stp/>
        <stp>EM_S_PROFITNOTICE_FORECASTT</stp>
        <stp>2</stp>
        <stp>300376.SZ</stp>
        <stp>6/30/2016</stp>
        <tr r="F1636" s="5"/>
      </tp>
      <tp t="s">
        <v/>
        <stp/>
        <stp>EM_S_PROFITNOTICE_FORECASTL</stp>
        <stp>2</stp>
        <stp>600086.SH</stp>
        <stp>6/30/2016</stp>
        <tr r="G1847" s="5"/>
      </tp>
      <tp t="s">
        <v/>
        <stp/>
        <stp>EM_S_PROFITNOTICE_FORECASTT</stp>
        <stp>2</stp>
        <stp>000046.SZ</stp>
        <stp>6/30/2016</stp>
        <tr r="F43" s="5"/>
      </tp>
      <tp>
        <v>2000000</v>
        <stp/>
        <stp>EM_S_PROFITNOTICE_FORECASTT</stp>
        <stp>2</stp>
        <stp>300076.SZ</stp>
        <stp>6/30/2016</stp>
        <tr r="F1338" s="5"/>
      </tp>
      <tp t="s">
        <v/>
        <stp/>
        <stp>EM_S_PROFITNOTICE_FORECASTL</stp>
        <stp>2</stp>
        <stp>600186.SH</stp>
        <stp>6/30/2016</stp>
        <tr r="G1934" s="5"/>
      </tp>
      <tp>
        <v>27150000</v>
        <stp/>
        <stp>EM_S_PROFITNOTICE_FORECASTT</stp>
        <stp>2</stp>
        <stp>300176.SZ</stp>
        <stp>6/30/2016</stp>
        <tr r="F1438" s="5"/>
      </tp>
      <tp t="s">
        <v/>
        <stp/>
        <stp>EM_S_PROFITNOTICE_FORECASTL</stp>
        <stp>2</stp>
        <stp>600686.SH</stp>
        <stp>6/30/2016</stp>
        <tr r="G2348" s="5"/>
      </tp>
      <tp t="s">
        <v/>
        <stp/>
        <stp>EM_S_PROFITNOTICE_FORECASTL</stp>
        <stp>2</stp>
        <stp>600486.SH</stp>
        <stp>6/30/2016</stp>
        <tr r="G2173" s="5"/>
      </tp>
      <tp>
        <v>97000000</v>
        <stp/>
        <stp>EM_S_PROFITNOTICE_FORECASTT</stp>
        <stp>2</stp>
        <stp>300476.SZ</stp>
        <stp>6/30/2016</stp>
        <tr r="F1735" s="5"/>
      </tp>
      <tp>
        <v>20000000</v>
        <stp/>
        <stp>EM_S_PROFITNOTICE_FORECASTL</stp>
        <stp>2</stp>
        <stp>600586.SH</stp>
        <stp>6/30/2016</stp>
        <tr r="G2260" s="5"/>
      </tp>
      <tp>
        <v>80600000</v>
        <stp/>
        <stp>EM_S_PROFITNOTICE_FORECASTT</stp>
        <stp>2</stp>
        <stp>000546.SZ</stp>
        <stp>6/30/2016</stp>
        <tr r="F144" s="5"/>
      </tp>
      <tp t="s">
        <v/>
        <stp/>
        <stp>EM_S_PROFITNOTICE_FORECASTL</stp>
        <stp>2</stp>
        <stp>600886.SH</stp>
        <stp>6/30/2016</stp>
        <tr r="G2533" s="5"/>
      </tp>
      <tp t="s">
        <v/>
        <stp/>
        <stp>EM_S_PROFITNOTICE_FORECASTL</stp>
        <stp>2</stp>
        <stp>600986.SH</stp>
        <stp>6/30/2016</stp>
        <tr r="G2571" s="5"/>
      </tp>
      <tp t="s">
        <v/>
        <stp/>
        <stp>EM_S_PROFITNOTICE_FORECASTL</stp>
        <stp>2</stp>
        <stp>603686.SH</stp>
        <stp>6/30/2016</stp>
        <tr r="G2829" s="5"/>
      </tp>
      <tp>
        <v>39780000</v>
        <stp/>
        <stp>EM_S_PROFITNOTICE_FORECASTT</stp>
        <stp>2</stp>
        <stp>002246.SZ</stp>
        <stp>6/30/2016</stp>
        <tr r="F716" s="5"/>
      </tp>
      <tp>
        <v>80000000</v>
        <stp/>
        <stp>EM_S_PROFITNOTICE_FORECASTT</stp>
        <stp>2</stp>
        <stp>002346.SZ</stp>
        <stp>6/30/2016</stp>
        <tr r="F815" s="5"/>
      </tp>
      <tp>
        <v>-29792800</v>
        <stp/>
        <stp>EM_S_PROFITNOTICE_FORECASTT</stp>
        <stp>2</stp>
        <stp>002046.SZ</stp>
        <stp>6/30/2016</stp>
        <tr r="F516" s="5"/>
      </tp>
      <tp>
        <v>1349388200</v>
        <stp/>
        <stp>EM_S_PROFITNOTICE_FORECASTT</stp>
        <stp>2</stp>
        <stp>002146.SZ</stp>
        <stp>6/30/2016</stp>
        <tr r="F616" s="5"/>
      </tp>
      <tp>
        <v>184434100</v>
        <stp/>
        <stp>EM_S_PROFITNOTICE_FORECASTT</stp>
        <stp>2</stp>
        <stp>002646.SZ</stp>
        <stp>6/30/2016</stp>
        <tr r="F1114" s="5"/>
      </tp>
      <tp>
        <v>77000000</v>
        <stp/>
        <stp>EM_S_PROFITNOTICE_FORECASTT</stp>
        <stp>2</stp>
        <stp>002746.SZ</stp>
        <stp>6/30/2016</stp>
        <tr r="F1210" s="5"/>
      </tp>
      <tp>
        <v>120000000</v>
        <stp/>
        <stp>EM_S_PROFITNOTICE_FORECASTT</stp>
        <stp>2</stp>
        <stp>002446.SZ</stp>
        <stp>6/30/2016</stp>
        <tr r="F915" s="5"/>
      </tp>
      <tp>
        <v>63264700</v>
        <stp/>
        <stp>EM_S_PROFITNOTICE_FORECASTT</stp>
        <stp>2</stp>
        <stp>002546.SZ</stp>
        <stp>6/30/2016</stp>
        <tr r="F1014" s="5"/>
      </tp>
      <tp>
        <v>28869394.73</v>
        <stp/>
        <stp>EM_S_QSTM07_IS</stp>
        <stp>4</stp>
        <stp>002669.SZ</stp>
        <stp>61</stp>
        <stp>6/30/2015</stp>
        <stp>1</stp>
        <tr r="K1137" s="5"/>
      </tp>
      <tp>
        <v>19682770.059999999</v>
        <stp/>
        <stp>EM_S_QSTM07_IS</stp>
        <stp>4</stp>
        <stp>002679.SZ</stp>
        <stp>61</stp>
        <stp>6/30/2015</stp>
        <stp>1</stp>
        <tr r="K1147" s="5"/>
      </tp>
      <tp>
        <v>52716443.259999998</v>
        <stp/>
        <stp>EM_S_QSTM07_IS</stp>
        <stp>4</stp>
        <stp>002649.SZ</stp>
        <stp>61</stp>
        <stp>6/30/2015</stp>
        <stp>1</stp>
        <tr r="K1117" s="5"/>
      </tp>
      <tp>
        <v>-5555476.6299999999</v>
        <stp/>
        <stp>EM_S_QSTM07_IS</stp>
        <stp>4</stp>
        <stp>002659.SZ</stp>
        <stp>61</stp>
        <stp>6/30/2015</stp>
        <stp>1</stp>
        <tr r="K1127" s="5"/>
      </tp>
      <tp>
        <v>-24234165.989999998</v>
        <stp/>
        <stp>EM_S_QSTM07_IS</stp>
        <stp>4</stp>
        <stp>002629.SZ</stp>
        <stp>61</stp>
        <stp>6/30/2015</stp>
        <stp>1</stp>
        <tr r="K1097" s="5"/>
      </tp>
      <tp>
        <v>2114190</v>
        <stp/>
        <stp>EM_S_QSTM07_IS</stp>
        <stp>4</stp>
        <stp>002639.SZ</stp>
        <stp>61</stp>
        <stp>6/30/2015</stp>
        <stp>1</stp>
        <tr r="K1107" s="5"/>
      </tp>
      <tp>
        <v>29722904.43</v>
        <stp/>
        <stp>EM_S_QSTM07_IS</stp>
        <stp>4</stp>
        <stp>002609.SZ</stp>
        <stp>61</stp>
        <stp>6/30/2015</stp>
        <stp>1</stp>
        <tr r="K1077" s="5"/>
      </tp>
      <tp>
        <v>50373663.740000002</v>
        <stp/>
        <stp>EM_S_QSTM07_IS</stp>
        <stp>4</stp>
        <stp>002619.SZ</stp>
        <stp>61</stp>
        <stp>6/30/2015</stp>
        <stp>1</stp>
        <tr r="K1087" s="5"/>
      </tp>
      <tp>
        <v>105092482.61</v>
        <stp/>
        <stp>EM_S_QSTM07_IS</stp>
        <stp>4</stp>
        <stp>002689.SZ</stp>
        <stp>61</stp>
        <stp>6/30/2015</stp>
        <stp>1</stp>
        <tr r="K1157" s="5"/>
      </tp>
      <tp>
        <v>17958364.5</v>
        <stp/>
        <stp>EM_S_QSTM07_IS</stp>
        <stp>4</stp>
        <stp>002699.SZ</stp>
        <stp>61</stp>
        <stp>6/30/2015</stp>
        <stp>1</stp>
        <tr r="K1167" s="5"/>
      </tp>
      <tp>
        <v>36111022.579999998</v>
        <stp/>
        <stp>EM_S_QSTM07_IS</stp>
        <stp>4</stp>
        <stp>002769.SZ</stp>
        <stp>61</stp>
        <stp>6/30/2015</stp>
        <stp>1</stp>
        <tr r="K1231" s="5"/>
      </tp>
      <tp>
        <v>15319144.41</v>
        <stp/>
        <stp>EM_S_QSTM07_IS</stp>
        <stp>4</stp>
        <stp>002779.SZ</stp>
        <stp>61</stp>
        <stp>6/30/2015</stp>
        <stp>1</stp>
        <tr r="K1240" s="5"/>
      </tp>
      <tp>
        <v>60879506.649999999</v>
        <stp/>
        <stp>EM_S_QSTM07_IS</stp>
        <stp>4</stp>
        <stp>002749.SZ</stp>
        <stp>61</stp>
        <stp>6/30/2015</stp>
        <stp>1</stp>
        <tr r="K1213" s="5"/>
      </tp>
      <tp>
        <v>10023126.689999999</v>
        <stp/>
        <stp>EM_S_QSTM07_IS</stp>
        <stp>4</stp>
        <stp>002759.SZ</stp>
        <stp>61</stp>
        <stp>6/30/2015</stp>
        <stp>1</stp>
        <tr r="K1222" s="5"/>
      </tp>
      <tp>
        <v>6980062.4800000004</v>
        <stp/>
        <stp>EM_S_QSTM07_IS</stp>
        <stp>4</stp>
        <stp>002729.SZ</stp>
        <stp>61</stp>
        <stp>6/30/2015</stp>
        <stp>1</stp>
        <tr r="K1194" s="5"/>
      </tp>
      <tp>
        <v>290344645.20999998</v>
        <stp/>
        <stp>EM_S_QSTM07_IS</stp>
        <stp>4</stp>
        <stp>002739.SZ</stp>
        <stp>61</stp>
        <stp>6/30/2015</stp>
        <stp>1</stp>
        <tr r="K1204" s="5"/>
      </tp>
      <tp>
        <v>17202769.789999999</v>
        <stp/>
        <stp>EM_S_QSTM07_IS</stp>
        <stp>4</stp>
        <stp>002709.SZ</stp>
        <stp>61</stp>
        <stp>6/30/2015</stp>
        <stp>1</stp>
        <tr r="K1176" s="5"/>
      </tp>
      <tp>
        <v>14689210.74</v>
        <stp/>
        <stp>EM_S_QSTM07_IS</stp>
        <stp>4</stp>
        <stp>002719.SZ</stp>
        <stp>61</stp>
        <stp>6/30/2015</stp>
        <stp>1</stp>
        <tr r="K1185" s="5"/>
      </tp>
      <tp>
        <v>15921368.199999999</v>
        <stp/>
        <stp>EM_S_QSTM07_IS</stp>
        <stp>4</stp>
        <stp>002789.SZ</stp>
        <stp>61</stp>
        <stp>6/30/2015</stp>
        <stp>1</stp>
        <tr r="K1249" s="5"/>
      </tp>
      <tp t="s">
        <v/>
        <stp/>
        <stp>EM_S_QSTM07_IS</stp>
        <stp>4</stp>
        <stp>002799.SZ</stp>
        <stp>61</stp>
        <stp>6/30/2015</stp>
        <stp>1</stp>
        <tr r="K1258" s="5"/>
      </tp>
      <tp>
        <v>39325287.25</v>
        <stp/>
        <stp>EM_S_QSTM07_IS</stp>
        <stp>4</stp>
        <stp>002469.SZ</stp>
        <stp>61</stp>
        <stp>6/30/2015</stp>
        <stp>1</stp>
        <tr r="K938" s="5"/>
      </tp>
      <tp>
        <v>69333268.790000007</v>
        <stp/>
        <stp>EM_S_QSTM07_IS</stp>
        <stp>4</stp>
        <stp>002479.SZ</stp>
        <stp>61</stp>
        <stp>6/30/2015</stp>
        <stp>1</stp>
        <tr r="K948" s="5"/>
      </tp>
      <tp>
        <v>49027957.649999999</v>
        <stp/>
        <stp>EM_S_QSTM07_IS</stp>
        <stp>4</stp>
        <stp>002449.SZ</stp>
        <stp>61</stp>
        <stp>6/30/2015</stp>
        <stp>1</stp>
        <tr r="K918" s="5"/>
      </tp>
      <tp>
        <v>-11017641.050000001</v>
        <stp/>
        <stp>EM_S_QSTM07_IS</stp>
        <stp>4</stp>
        <stp>002459.SZ</stp>
        <stp>61</stp>
        <stp>6/30/2015</stp>
        <stp>1</stp>
        <tr r="K928" s="5"/>
      </tp>
      <tp>
        <v>152560831.11000001</v>
        <stp/>
        <stp>EM_S_QSTM07_IS</stp>
        <stp>4</stp>
        <stp>002429.SZ</stp>
        <stp>61</stp>
        <stp>6/30/2015</stp>
        <stp>1</stp>
        <tr r="K898" s="5"/>
      </tp>
      <tp>
        <v>27553277.41</v>
        <stp/>
        <stp>EM_S_QSTM07_IS</stp>
        <stp>4</stp>
        <stp>002439.SZ</stp>
        <stp>61</stp>
        <stp>6/30/2015</stp>
        <stp>1</stp>
        <tr r="K908" s="5"/>
      </tp>
      <tp>
        <v>20441696.800000001</v>
        <stp/>
        <stp>EM_S_QSTM07_IS</stp>
        <stp>4</stp>
        <stp>002409.SZ</stp>
        <stp>61</stp>
        <stp>6/30/2015</stp>
        <stp>1</stp>
        <tr r="K878" s="5"/>
      </tp>
      <tp>
        <v>51558987.020000003</v>
        <stp/>
        <stp>EM_S_QSTM07_IS</stp>
        <stp>4</stp>
        <stp>002419.SZ</stp>
        <stp>61</stp>
        <stp>6/30/2015</stp>
        <stp>1</stp>
        <tr r="K888" s="5"/>
      </tp>
      <tp>
        <v>222929394.30000001</v>
        <stp/>
        <stp>EM_S_QSTM07_IS</stp>
        <stp>4</stp>
        <stp>002489.SZ</stp>
        <stp>61</stp>
        <stp>6/30/2015</stp>
        <stp>1</stp>
        <tr r="K958" s="5"/>
      </tp>
      <tp>
        <v>23768004.23</v>
        <stp/>
        <stp>EM_S_QSTM07_IS</stp>
        <stp>4</stp>
        <stp>002499.SZ</stp>
        <stp>61</stp>
        <stp>6/30/2015</stp>
        <stp>1</stp>
        <tr r="K968" s="5"/>
      </tp>
      <tp>
        <v>-7985767.5599999996</v>
        <stp/>
        <stp>EM_S_QSTM07_IS</stp>
        <stp>4</stp>
        <stp>002569.SZ</stp>
        <stp>61</stp>
        <stp>6/30/2015</stp>
        <stp>1</stp>
        <tr r="K1037" s="5"/>
      </tp>
      <tp>
        <v>8920112.0899999999</v>
        <stp/>
        <stp>EM_S_QSTM07_IS</stp>
        <stp>4</stp>
        <stp>002579.SZ</stp>
        <stp>61</stp>
        <stp>6/30/2015</stp>
        <stp>1</stp>
        <tr r="K1047" s="5"/>
      </tp>
      <tp>
        <v>-32266871.390000001</v>
        <stp/>
        <stp>EM_S_QSTM07_IS</stp>
        <stp>4</stp>
        <stp>002549.SZ</stp>
        <stp>61</stp>
        <stp>6/30/2015</stp>
        <stp>1</stp>
        <tr r="K1017" s="5"/>
      </tp>
      <tp>
        <v>34681149.68</v>
        <stp/>
        <stp>EM_S_QSTM07_IS</stp>
        <stp>4</stp>
        <stp>002559.SZ</stp>
        <stp>61</stp>
        <stp>6/30/2015</stp>
        <stp>1</stp>
        <tr r="K1027" s="5"/>
      </tp>
      <tp>
        <v>-8478875.8300000001</v>
        <stp/>
        <stp>EM_S_QSTM07_IS</stp>
        <stp>4</stp>
        <stp>002529.SZ</stp>
        <stp>61</stp>
        <stp>6/30/2015</stp>
        <stp>1</stp>
        <tr r="K997" s="5"/>
      </tp>
      <tp>
        <v>43732837.649999999</v>
        <stp/>
        <stp>EM_S_QSTM07_IS</stp>
        <stp>4</stp>
        <stp>002539.SZ</stp>
        <stp>61</stp>
        <stp>6/30/2015</stp>
        <stp>1</stp>
        <tr r="K1007" s="5"/>
      </tp>
      <tp>
        <v>31572009.34</v>
        <stp/>
        <stp>EM_S_QSTM07_IS</stp>
        <stp>4</stp>
        <stp>002509.SZ</stp>
        <stp>61</stp>
        <stp>6/30/2015</stp>
        <stp>1</stp>
        <tr r="K978" s="5"/>
      </tp>
      <tp>
        <v>46477755.009999998</v>
        <stp/>
        <stp>EM_S_QSTM07_IS</stp>
        <stp>4</stp>
        <stp>002519.SZ</stp>
        <stp>61</stp>
        <stp>6/30/2015</stp>
        <stp>1</stp>
        <tr r="K988" s="5"/>
      </tp>
      <tp>
        <v>52295714.049999997</v>
        <stp/>
        <stp>EM_S_QSTM07_IS</stp>
        <stp>4</stp>
        <stp>002589.SZ</stp>
        <stp>61</stp>
        <stp>6/30/2015</stp>
        <stp>1</stp>
        <tr r="K1057" s="5"/>
      </tp>
      <tp>
        <v>11560320.73</v>
        <stp/>
        <stp>EM_S_QSTM07_IS</stp>
        <stp>4</stp>
        <stp>002599.SZ</stp>
        <stp>61</stp>
        <stp>6/30/2015</stp>
        <stp>1</stp>
        <tr r="K1067" s="5"/>
      </tp>
      <tp>
        <v>-133566622</v>
        <stp/>
        <stp>EM_S_QSTM07_IS</stp>
        <stp>4</stp>
        <stp>002269.SZ</stp>
        <stp>61</stp>
        <stp>6/30/2015</stp>
        <stp>1</stp>
        <tr r="K738" s="5"/>
      </tp>
      <tp>
        <v>21489908.559999999</v>
        <stp/>
        <stp>EM_S_QSTM07_IS</stp>
        <stp>4</stp>
        <stp>002279.SZ</stp>
        <stp>61</stp>
        <stp>6/30/2015</stp>
        <stp>1</stp>
        <tr r="K748" s="5"/>
      </tp>
      <tp>
        <v>94122618.609999999</v>
        <stp/>
        <stp>EM_S_QSTM07_IS</stp>
        <stp>4</stp>
        <stp>002249.SZ</stp>
        <stp>61</stp>
        <stp>6/30/2015</stp>
        <stp>1</stp>
        <tr r="K719" s="5"/>
      </tp>
      <tp>
        <v>16309935.24</v>
        <stp/>
        <stp>EM_S_QSTM07_IS</stp>
        <stp>4</stp>
        <stp>002259.SZ</stp>
        <stp>61</stp>
        <stp>6/30/2015</stp>
        <stp>1</stp>
        <tr r="K728" s="5"/>
      </tp>
      <tp>
        <v>-3112959.15</v>
        <stp/>
        <stp>EM_S_QSTM07_IS</stp>
        <stp>4</stp>
        <stp>002229.SZ</stp>
        <stp>61</stp>
        <stp>6/30/2015</stp>
        <stp>1</stp>
        <tr r="K699" s="5"/>
      </tp>
      <tp>
        <v>82475818.329999998</v>
        <stp/>
        <stp>EM_S_QSTM07_IS</stp>
        <stp>4</stp>
        <stp>002239.SZ</stp>
        <stp>61</stp>
        <stp>6/30/2015</stp>
        <stp>1</stp>
        <tr r="K709" s="5"/>
      </tp>
      <tp>
        <v>2639886.34</v>
        <stp/>
        <stp>EM_S_QSTM07_IS</stp>
        <stp>4</stp>
        <stp>002209.SZ</stp>
        <stp>61</stp>
        <stp>6/30/2015</stp>
        <stp>1</stp>
        <tr r="K679" s="5"/>
      </tp>
      <tp>
        <v>27693125.48</v>
        <stp/>
        <stp>EM_S_QSTM07_IS</stp>
        <stp>4</stp>
        <stp>002219.SZ</stp>
        <stp>61</stp>
        <stp>6/30/2015</stp>
        <stp>1</stp>
        <tr r="K689" s="5"/>
      </tp>
      <tp>
        <v>11546999.41</v>
        <stp/>
        <stp>EM_S_QSTM07_IS</stp>
        <stp>4</stp>
        <stp>002289.SZ</stp>
        <stp>61</stp>
        <stp>6/30/2015</stp>
        <stp>1</stp>
        <tr r="K758" s="5"/>
      </tp>
      <tp>
        <v>-158137453.81</v>
        <stp/>
        <stp>EM_S_QSTM07_IS</stp>
        <stp>4</stp>
        <stp>002299.SZ</stp>
        <stp>61</stp>
        <stp>6/30/2015</stp>
        <stp>1</stp>
        <tr r="K768" s="5"/>
      </tp>
      <tp>
        <v>4687262.5599999996</v>
        <stp/>
        <stp>EM_S_QSTM07_IS</stp>
        <stp>4</stp>
        <stp>002369.SZ</stp>
        <stp>61</stp>
        <stp>6/30/2015</stp>
        <stp>1</stp>
        <tr r="K838" s="5"/>
      </tp>
      <tp>
        <v>-26506953.079999998</v>
        <stp/>
        <stp>EM_S_QSTM07_IS</stp>
        <stp>4</stp>
        <stp>002379.SZ</stp>
        <stp>61</stp>
        <stp>6/30/2015</stp>
        <stp>1</stp>
        <tr r="K848" s="5"/>
      </tp>
      <tp>
        <v>17868991.620000001</v>
        <stp/>
        <stp>EM_S_QSTM07_IS</stp>
        <stp>4</stp>
        <stp>002349.SZ</stp>
        <stp>61</stp>
        <stp>6/30/2015</stp>
        <stp>1</stp>
        <tr r="K818" s="5"/>
      </tp>
      <tp>
        <v>11818471.91</v>
        <stp/>
        <stp>EM_S_QSTM07_IS</stp>
        <stp>4</stp>
        <stp>002359.SZ</stp>
        <stp>61</stp>
        <stp>6/30/2015</stp>
        <stp>1</stp>
        <tr r="K828" s="5"/>
      </tp>
      <tp>
        <v>44820869.420000002</v>
        <stp/>
        <stp>EM_S_QSTM07_IS</stp>
        <stp>4</stp>
        <stp>002329.SZ</stp>
        <stp>61</stp>
        <stp>6/30/2015</stp>
        <stp>1</stp>
        <tr r="K798" s="5"/>
      </tp>
      <tp>
        <v>29539485.920000002</v>
        <stp/>
        <stp>EM_S_QSTM07_IS</stp>
        <stp>4</stp>
        <stp>002339.SZ</stp>
        <stp>61</stp>
        <stp>6/30/2015</stp>
        <stp>1</stp>
        <tr r="K808" s="5"/>
      </tp>
      <tp>
        <v>-153182593.43000001</v>
        <stp/>
        <stp>EM_S_QSTM07_IS</stp>
        <stp>4</stp>
        <stp>002309.SZ</stp>
        <stp>61</stp>
        <stp>6/30/2015</stp>
        <stp>1</stp>
        <tr r="K778" s="5"/>
      </tp>
      <tp>
        <v>5803391.4699999997</v>
        <stp/>
        <stp>EM_S_QSTM07_IS</stp>
        <stp>4</stp>
        <stp>002319.SZ</stp>
        <stp>61</stp>
        <stp>6/30/2015</stp>
        <stp>1</stp>
        <tr r="K788" s="5"/>
      </tp>
      <tp>
        <v>24632471.390000001</v>
        <stp/>
        <stp>EM_S_QSTM07_IS</stp>
        <stp>4</stp>
        <stp>002389.SZ</stp>
        <stp>61</stp>
        <stp>6/30/2015</stp>
        <stp>1</stp>
        <tr r="K858" s="5"/>
      </tp>
      <tp>
        <v>89768615.450000003</v>
        <stp/>
        <stp>EM_S_QSTM07_IS</stp>
        <stp>4</stp>
        <stp>002399.SZ</stp>
        <stp>61</stp>
        <stp>6/30/2015</stp>
        <stp>1</stp>
        <tr r="K868" s="5"/>
      </tp>
      <tp>
        <v>11452553.470000001</v>
        <stp/>
        <stp>EM_S_QSTM07_IS</stp>
        <stp>4</stp>
        <stp>002069.SZ</stp>
        <stp>61</stp>
        <stp>6/30/2015</stp>
        <stp>1</stp>
        <tr r="K539" s="5"/>
      </tp>
      <tp>
        <v>4074460.69</v>
        <stp/>
        <stp>EM_S_QSTM07_IS</stp>
        <stp>4</stp>
        <stp>002079.SZ</stp>
        <stp>61</stp>
        <stp>6/30/2015</stp>
        <stp>1</stp>
        <tr r="K549" s="5"/>
      </tp>
      <tp>
        <v>78513735.299999997</v>
        <stp/>
        <stp>EM_S_QSTM07_IS</stp>
        <stp>4</stp>
        <stp>002049.SZ</stp>
        <stp>61</stp>
        <stp>6/30/2015</stp>
        <stp>1</stp>
        <tr r="K519" s="5"/>
      </tp>
      <tp>
        <v>14003306.82</v>
        <stp/>
        <stp>EM_S_QSTM07_IS</stp>
        <stp>4</stp>
        <stp>002059.SZ</stp>
        <stp>61</stp>
        <stp>6/30/2015</stp>
        <stp>1</stp>
        <tr r="K529" s="5"/>
      </tp>
      <tp>
        <v>43604365.979999997</v>
        <stp/>
        <stp>EM_S_QSTM07_IS</stp>
        <stp>4</stp>
        <stp>002029.SZ</stp>
        <stp>61</stp>
        <stp>6/30/2015</stp>
        <stp>1</stp>
        <tr r="K499" s="5"/>
      </tp>
      <tp>
        <v>61932294.789999999</v>
        <stp/>
        <stp>EM_S_QSTM07_IS</stp>
        <stp>4</stp>
        <stp>002039.SZ</stp>
        <stp>61</stp>
        <stp>6/30/2015</stp>
        <stp>1</stp>
        <tr r="K509" s="5"/>
      </tp>
      <tp>
        <v>26000359.960000001</v>
        <stp/>
        <stp>EM_S_QSTM07_IS</stp>
        <stp>4</stp>
        <stp>002009.SZ</stp>
        <stp>61</stp>
        <stp>6/30/2015</stp>
        <stp>1</stp>
        <tr r="K479" s="5"/>
      </tp>
      <tp>
        <v>86711566.519999996</v>
        <stp/>
        <stp>EM_S_QSTM07_IS</stp>
        <stp>4</stp>
        <stp>002019.SZ</stp>
        <stp>61</stp>
        <stp>6/30/2015</stp>
        <stp>1</stp>
        <tr r="K489" s="5"/>
      </tp>
      <tp>
        <v>43759488.710000001</v>
        <stp/>
        <stp>EM_S_QSTM07_IS</stp>
        <stp>4</stp>
        <stp>002089.SZ</stp>
        <stp>61</stp>
        <stp>6/30/2015</stp>
        <stp>1</stp>
        <tr r="K559" s="5"/>
      </tp>
      <tp>
        <v>171061662.91</v>
        <stp/>
        <stp>EM_S_QSTM07_IS</stp>
        <stp>4</stp>
        <stp>002099.SZ</stp>
        <stp>61</stp>
        <stp>6/30/2015</stp>
        <stp>1</stp>
        <tr r="K569" s="5"/>
      </tp>
      <tp>
        <v>22064183.190000001</v>
        <stp/>
        <stp>EM_S_QSTM07_IS</stp>
        <stp>4</stp>
        <stp>002169.SZ</stp>
        <stp>61</stp>
        <stp>6/30/2015</stp>
        <stp>1</stp>
        <tr r="K639" s="5"/>
      </tp>
      <tp>
        <v>172128050.16</v>
        <stp/>
        <stp>EM_S_QSTM07_IS</stp>
        <stp>4</stp>
        <stp>002179.SZ</stp>
        <stp>61</stp>
        <stp>6/30/2015</stp>
        <stp>1</stp>
        <tr r="K649" s="5"/>
      </tp>
      <tp>
        <v>-24612179.129999999</v>
        <stp/>
        <stp>EM_S_QSTM07_IS</stp>
        <stp>4</stp>
        <stp>002149.SZ</stp>
        <stp>61</stp>
        <stp>6/30/2015</stp>
        <stp>1</stp>
        <tr r="K619" s="5"/>
      </tp>
      <tp>
        <v>-8310478.4199999999</v>
        <stp/>
        <stp>EM_S_QSTM07_IS</stp>
        <stp>4</stp>
        <stp>002159.SZ</stp>
        <stp>61</stp>
        <stp>6/30/2015</stp>
        <stp>1</stp>
        <tr r="K629" s="5"/>
      </tp>
      <tp>
        <v>59334093.18</v>
        <stp/>
        <stp>EM_S_QSTM07_IS</stp>
        <stp>4</stp>
        <stp>002129.SZ</stp>
        <stp>61</stp>
        <stp>6/30/2015</stp>
        <stp>1</stp>
        <tr r="K599" s="5"/>
      </tp>
      <tp>
        <v>24369400.440000001</v>
        <stp/>
        <stp>EM_S_QSTM07_IS</stp>
        <stp>4</stp>
        <stp>002139.SZ</stp>
        <stp>61</stp>
        <stp>6/30/2015</stp>
        <stp>1</stp>
        <tr r="K609" s="5"/>
      </tp>
      <tp>
        <v>-29357274.719999999</v>
        <stp/>
        <stp>EM_S_QSTM07_IS</stp>
        <stp>4</stp>
        <stp>002109.SZ</stp>
        <stp>61</stp>
        <stp>6/30/2015</stp>
        <stp>1</stp>
        <tr r="K579" s="5"/>
      </tp>
      <tp>
        <v>-43121719.939999998</v>
        <stp/>
        <stp>EM_S_QSTM07_IS</stp>
        <stp>4</stp>
        <stp>002119.SZ</stp>
        <stp>61</stp>
        <stp>6/30/2015</stp>
        <stp>1</stp>
        <tr r="K589" s="5"/>
      </tp>
      <tp>
        <v>6223122.2599999998</v>
        <stp/>
        <stp>EM_S_QSTM07_IS</stp>
        <stp>4</stp>
        <stp>002189.SZ</stp>
        <stp>61</stp>
        <stp>6/30/2015</stp>
        <stp>1</stp>
        <tr r="K659" s="5"/>
      </tp>
      <tp>
        <v>-37314288.729999997</v>
        <stp/>
        <stp>EM_S_QSTM07_IS</stp>
        <stp>4</stp>
        <stp>002199.SZ</stp>
        <stp>61</stp>
        <stp>6/30/2015</stp>
        <stp>1</stp>
        <tr r="K669" s="5"/>
      </tp>
      <tp>
        <v>69912502.629999995</v>
        <stp/>
        <stp>EM_S_QSTM07_IS</stp>
        <stp>4</stp>
        <stp>603609.SH</stp>
        <stp>61</stp>
        <stp>6/30/2015</stp>
        <stp>1</stp>
        <tr r="K2822" s="5"/>
      </tp>
      <tp>
        <v>43597267.590000004</v>
        <stp/>
        <stp>EM_S_QSTM07_IS</stp>
        <stp>4</stp>
        <stp>603669.SH</stp>
        <stp>61</stp>
        <stp>6/30/2015</stp>
        <stp>1</stp>
        <tr r="K2827" s="5"/>
      </tp>
      <tp>
        <v>108160096.17</v>
        <stp/>
        <stp>EM_S_QSTM07_IS</stp>
        <stp>4</stp>
        <stp>603699.SH</stp>
        <stp>61</stp>
        <stp>6/30/2015</stp>
        <stp>1</stp>
        <tr r="K2833" s="5"/>
      </tp>
      <tp>
        <v>38670291.229999997</v>
        <stp/>
        <stp>EM_S_QSTM07_IS</stp>
        <stp>4</stp>
        <stp>603729.SH</stp>
        <stp>61</stp>
        <stp>6/30/2015</stp>
        <stp>1</stp>
        <tr r="K2838" s="5"/>
      </tp>
      <tp>
        <v>5021969.07</v>
        <stp/>
        <stp>EM_S_QSTM07_IS</stp>
        <stp>4</stp>
        <stp>603779.SH</stp>
        <stp>61</stp>
        <stp>6/30/2015</stp>
        <stp>1</stp>
        <tr r="K2842" s="5"/>
      </tp>
      <tp>
        <v>33960369.119999997</v>
        <stp/>
        <stp>EM_S_QSTM07_IS</stp>
        <stp>4</stp>
        <stp>603789.SH</stp>
        <stp>61</stp>
        <stp>6/30/2015</stp>
        <stp>1</stp>
        <tr r="K2844" s="5"/>
      </tp>
      <tp>
        <v>-1914918.93</v>
        <stp/>
        <stp>EM_S_QSTM07_IS</stp>
        <stp>4</stp>
        <stp>603799.SH</stp>
        <stp>61</stp>
        <stp>6/30/2015</stp>
        <stp>1</stp>
        <tr r="K2846" s="5"/>
      </tp>
      <tp>
        <v>13405519.960000001</v>
        <stp/>
        <stp>EM_S_QSTM07_IS</stp>
        <stp>4</stp>
        <stp>603519.SH</stp>
        <stp>61</stp>
        <stp>6/30/2015</stp>
        <stp>1</stp>
        <tr r="K2806" s="5"/>
      </tp>
      <tp>
        <v>96329019.650000006</v>
        <stp/>
        <stp>EM_S_QSTM07_IS</stp>
        <stp>4</stp>
        <stp>603589.SH</stp>
        <stp>61</stp>
        <stp>6/30/2015</stp>
        <stp>1</stp>
        <tr r="K2815" s="5"/>
      </tp>
      <tp>
        <v>37251836.530000001</v>
        <stp/>
        <stp>EM_S_QSTM07_IS</stp>
        <stp>4</stp>
        <stp>603599.SH</stp>
        <stp>61</stp>
        <stp>6/30/2015</stp>
        <stp>1</stp>
        <tr r="K2817" s="5"/>
      </tp>
      <tp>
        <v>22144915.960000001</v>
        <stp/>
        <stp>EM_S_QSTM07_IS</stp>
        <stp>4</stp>
        <stp>603299.SH</stp>
        <stp>61</stp>
        <stp>6/30/2015</stp>
        <stp>1</stp>
        <tr r="K2784" s="5"/>
      </tp>
      <tp>
        <v>26663590.32</v>
        <stp/>
        <stp>EM_S_QSTM07_IS</stp>
        <stp>4</stp>
        <stp>603339.SH</stp>
        <stp>61</stp>
        <stp>6/30/2015</stp>
        <stp>1</stp>
        <tr r="K2795" s="5"/>
      </tp>
      <tp>
        <v>29542969.41</v>
        <stp/>
        <stp>EM_S_QSTM07_IS</stp>
        <stp>4</stp>
        <stp>603309.SH</stp>
        <stp>61</stp>
        <stp>6/30/2015</stp>
        <stp>1</stp>
        <tr r="K2788" s="5"/>
      </tp>
      <tp>
        <v>191192692.05000001</v>
        <stp/>
        <stp>EM_S_QSTM07_IS</stp>
        <stp>4</stp>
        <stp>603369.SH</stp>
        <stp>61</stp>
        <stp>6/30/2015</stp>
        <stp>1</stp>
        <tr r="K2799" s="5"/>
      </tp>
      <tp>
        <v>-48123893.890000001</v>
        <stp/>
        <stp>EM_S_QSTM07_IS</stp>
        <stp>4</stp>
        <stp>603399.SH</stp>
        <stp>61</stp>
        <stp>6/30/2015</stp>
        <stp>1</stp>
        <tr r="K2802" s="5"/>
      </tp>
      <tp>
        <v>9120507.7200000007</v>
        <stp/>
        <stp>EM_S_QSTM07_IS</stp>
        <stp>4</stp>
        <stp>603029.SH</stp>
        <stp>61</stp>
        <stp>6/30/2015</stp>
        <stp>1</stp>
        <tr r="K2752" s="5"/>
      </tp>
      <tp>
        <v>11064878.890000001</v>
        <stp/>
        <stp>EM_S_QSTM07_IS</stp>
        <stp>4</stp>
        <stp>603009.SH</stp>
        <stp>61</stp>
        <stp>6/30/2015</stp>
        <stp>1</stp>
        <tr r="K2735" s="5"/>
      </tp>
      <tp>
        <v>68814660.75</v>
        <stp/>
        <stp>EM_S_QSTM07_IS</stp>
        <stp>4</stp>
        <stp>603019.SH</stp>
        <stp>61</stp>
        <stp>6/30/2015</stp>
        <stp>1</stp>
        <tr r="K2743" s="5"/>
      </tp>
      <tp t="s">
        <v/>
        <stp/>
        <stp>EM_S_QSTM07_IS</stp>
        <stp>4</stp>
        <stp>603069.SH</stp>
        <stp>61</stp>
        <stp>6/30/2015</stp>
        <stp>1</stp>
        <tr r="K2755" s="5"/>
      </tp>
      <tp>
        <v>3998586.55</v>
        <stp/>
        <stp>EM_S_QSTM07_IS</stp>
        <stp>4</stp>
        <stp>603099.SH</stp>
        <stp>61</stp>
        <stp>6/30/2015</stp>
        <stp>1</stp>
        <tr r="K2759" s="5"/>
      </tp>
      <tp>
        <v>669962589.39999998</v>
        <stp/>
        <stp>EM_S_QSTM07_IS</stp>
        <stp>4</stp>
        <stp>603169.SH</stp>
        <stp>61</stp>
        <stp>6/30/2015</stp>
        <stp>1</stp>
        <tr r="K2775" s="5"/>
      </tp>
      <tp>
        <v>25912515.960000001</v>
        <stp/>
        <stp>EM_S_QSTM07_IS</stp>
        <stp>4</stp>
        <stp>603199.SH</stp>
        <stp>61</stp>
        <stp>6/30/2015</stp>
        <stp>1</stp>
        <tr r="K2778" s="5"/>
      </tp>
      <tp>
        <v>33290250.350000001</v>
        <stp/>
        <stp>EM_S_QSTM07_IS</stp>
        <stp>4</stp>
        <stp>603869.SH</stp>
        <stp>61</stp>
        <stp>6/30/2015</stp>
        <stp>1</stp>
        <tr r="K2857" s="5"/>
      </tp>
      <tp>
        <v>55441125.219999999</v>
        <stp/>
        <stp>EM_S_QSTM07_IS</stp>
        <stp>4</stp>
        <stp>603889.SH</stp>
        <stp>61</stp>
        <stp>6/30/2015</stp>
        <stp>1</stp>
        <tr r="K2860" s="5"/>
      </tp>
      <tp>
        <v>98016565.409999996</v>
        <stp/>
        <stp>EM_S_QSTM07_IS</stp>
        <stp>4</stp>
        <stp>603899.SH</stp>
        <stp>61</stp>
        <stp>6/30/2015</stp>
        <stp>1</stp>
        <tr r="K2862" s="5"/>
      </tp>
      <tp>
        <v>46751100.039999999</v>
        <stp/>
        <stp>EM_S_QSTM07_IS</stp>
        <stp>4</stp>
        <stp>603939.SH</stp>
        <stp>61</stp>
        <stp>6/30/2015</stp>
        <stp>1</stp>
        <tr r="K2868" s="5"/>
      </tp>
      <tp t="s">
        <v/>
        <stp/>
        <stp>EM_S_QSTM07_IS</stp>
        <stp>4</stp>
        <stp>603909.SH</stp>
        <stp>61</stp>
        <stp>6/30/2015</stp>
        <stp>1</stp>
        <tr r="K2864" s="5"/>
      </tp>
      <tp>
        <v>8032349.9600000102</v>
        <stp/>
        <stp>EM_S_QSTM07_IS</stp>
        <stp>4</stp>
        <stp>603919.SH</stp>
        <stp>61</stp>
        <stp>6/30/2015</stp>
        <stp>1</stp>
        <tr r="K2866" s="5"/>
      </tp>
      <tp>
        <v>45879670.939999998</v>
        <stp/>
        <stp>EM_S_QSTM07_IS</stp>
        <stp>4</stp>
        <stp>603969.SH</stp>
        <stp>61</stp>
        <stp>6/30/2015</stp>
        <stp>1</stp>
        <tr r="K2872" s="5"/>
      </tp>
      <tp>
        <v>81418418.650000006</v>
        <stp/>
        <stp>EM_S_QSTM07_IS</stp>
        <stp>4</stp>
        <stp>603979.SH</stp>
        <stp>61</stp>
        <stp>6/30/2015</stp>
        <stp>1</stp>
        <tr r="K2873" s="5"/>
      </tp>
      <tp t="s">
        <v/>
        <stp/>
        <stp>EM_S_QSTM07_IS</stp>
        <stp>4</stp>
        <stp>603959.SH</stp>
        <stp>61</stp>
        <stp>6/30/2015</stp>
        <stp>1</stp>
        <tr r="K2870" s="5"/>
      </tp>
      <tp>
        <v>41026842.189999998</v>
        <stp/>
        <stp>EM_S_QSTM07_IS</stp>
        <stp>4</stp>
        <stp>603989.SH</stp>
        <stp>61</stp>
        <stp>6/30/2015</stp>
        <stp>1</stp>
        <tr r="K2875" s="5"/>
      </tp>
      <tp>
        <v>27137350.969999999</v>
        <stp/>
        <stp>EM_S_QSTM07_IS</stp>
        <stp>4</stp>
        <stp>603999.SH</stp>
        <stp>61</stp>
        <stp>6/30/2015</stp>
        <stp>1</stp>
        <tr r="K2880" s="5"/>
      </tp>
      <tp>
        <v>67885003.150000006</v>
        <stp/>
        <stp>EM_S_QSTM07_IS</stp>
        <stp>4</stp>
        <stp>000669.SZ</stp>
        <stp>61</stp>
        <stp>6/30/2015</stp>
        <stp>1</stp>
        <tr r="K232" s="5"/>
      </tp>
      <tp>
        <v>-107082.320000008</v>
        <stp/>
        <stp>EM_S_QSTM07_IS</stp>
        <stp>4</stp>
        <stp>000679.SZ</stp>
        <stp>61</stp>
        <stp>6/30/2015</stp>
        <stp>1</stp>
        <tr r="K240" s="5"/>
      </tp>
      <tp>
        <v>45622601.229999997</v>
        <stp/>
        <stp>EM_S_QSTM07_IS</stp>
        <stp>4</stp>
        <stp>000659.SZ</stp>
        <stp>61</stp>
        <stp>6/30/2015</stp>
        <stp>1</stp>
        <tr r="K224" s="5"/>
      </tp>
      <tp>
        <v>-207219806.50999999</v>
        <stp/>
        <stp>EM_S_QSTM07_IS</stp>
        <stp>4</stp>
        <stp>000629.SZ</stp>
        <stp>61</stp>
        <stp>6/30/2015</stp>
        <stp>1</stp>
        <tr r="K208" s="5"/>
      </tp>
      <tp>
        <v>23144785.670000002</v>
        <stp/>
        <stp>EM_S_QSTM07_IS</stp>
        <stp>4</stp>
        <stp>000639.SZ</stp>
        <stp>61</stp>
        <stp>6/30/2015</stp>
        <stp>1</stp>
        <tr r="K217" s="5"/>
      </tp>
      <tp>
        <v>418659.75</v>
        <stp/>
        <stp>EM_S_QSTM07_IS</stp>
        <stp>4</stp>
        <stp>000609.SZ</stp>
        <stp>61</stp>
        <stp>6/30/2015</stp>
        <stp>1</stp>
        <tr r="K192" s="5"/>
      </tp>
      <tp>
        <v>34651738.649999999</v>
        <stp/>
        <stp>EM_S_QSTM07_IS</stp>
        <stp>4</stp>
        <stp>000619.SZ</stp>
        <stp>61</stp>
        <stp>6/30/2015</stp>
        <stp>1</stp>
        <tr r="K200" s="5"/>
      </tp>
      <tp>
        <v>873306.61</v>
        <stp/>
        <stp>EM_S_QSTM07_IS</stp>
        <stp>4</stp>
        <stp>600629.SH</stp>
        <stp>61</stp>
        <stp>6/30/2015</stp>
        <stp>1</stp>
        <tr r="K2299" s="5"/>
      </tp>
      <tp>
        <v>171154069.59</v>
        <stp/>
        <stp>EM_S_QSTM07_IS</stp>
        <stp>4</stp>
        <stp>600639.SH</stp>
        <stp>61</stp>
        <stp>6/30/2015</stp>
        <stp>1</stp>
        <tr r="K2307" s="5"/>
      </tp>
      <tp>
        <v>10898761.310000001</v>
        <stp/>
        <stp>EM_S_QSTM07_IS</stp>
        <stp>4</stp>
        <stp>600609.SH</stp>
        <stp>61</stp>
        <stp>6/30/2015</stp>
        <stp>1</stp>
        <tr r="K2281" s="5"/>
      </tp>
      <tp>
        <v>21412676.190000001</v>
        <stp/>
        <stp>EM_S_QSTM07_IS</stp>
        <stp>4</stp>
        <stp>600619.SH</stp>
        <stp>61</stp>
        <stp>6/30/2015</stp>
        <stp>1</stp>
        <tr r="K2291" s="5"/>
      </tp>
      <tp>
        <v>-4400080.22</v>
        <stp/>
        <stp>EM_S_QSTM07_IS</stp>
        <stp>4</stp>
        <stp>600679.SH</stp>
        <stp>61</stp>
        <stp>6/30/2015</stp>
        <stp>1</stp>
        <tr r="K2341" s="5"/>
      </tp>
      <tp>
        <v>1877472733.3699999</v>
        <stp/>
        <stp>EM_S_QSTM07_IS</stp>
        <stp>4</stp>
        <stp>600649.SH</stp>
        <stp>61</stp>
        <stp>6/30/2015</stp>
        <stp>1</stp>
        <tr r="K2316" s="5"/>
      </tp>
      <tp>
        <v>345393.549999999</v>
        <stp/>
        <stp>EM_S_QSTM07_IS</stp>
        <stp>4</stp>
        <stp>600689.SH</stp>
        <stp>61</stp>
        <stp>6/30/2015</stp>
        <stp>1</stp>
        <tr r="K2351" s="5"/>
      </tp>
      <tp>
        <v>96070527.909999996</v>
        <stp/>
        <stp>EM_S_QSTM07_IS</stp>
        <stp>4</stp>
        <stp>600699.SH</stp>
        <stp>61</stp>
        <stp>6/30/2015</stp>
        <stp>1</stp>
        <tr r="K2361" s="5"/>
      </tp>
      <tp>
        <v>-7349562.0999999996</v>
        <stp/>
        <stp>EM_S_QSTM07_IS</stp>
        <stp>4</stp>
        <stp>000779.SZ</stp>
        <stp>61</stp>
        <stp>6/30/2015</stp>
        <stp>1</stp>
        <tr r="K309" s="5"/>
      </tp>
      <tp>
        <v>-27716436.34</v>
        <stp/>
        <stp>EM_S_QSTM07_IS</stp>
        <stp>4</stp>
        <stp>000759.SZ</stp>
        <stp>61</stp>
        <stp>6/30/2015</stp>
        <stp>1</stp>
        <tr r="K299" s="5"/>
      </tp>
      <tp>
        <v>544832625.13999999</v>
        <stp/>
        <stp>EM_S_QSTM07_IS</stp>
        <stp>4</stp>
        <stp>000729.SZ</stp>
        <stp>61</stp>
        <stp>6/30/2015</stp>
        <stp>1</stp>
        <tr r="K281" s="5"/>
      </tp>
      <tp>
        <v>84775431.040000007</v>
        <stp/>
        <stp>EM_S_QSTM07_IS</stp>
        <stp>4</stp>
        <stp>000739.SZ</stp>
        <stp>61</stp>
        <stp>6/30/2015</stp>
        <stp>1</stp>
        <tr r="K289" s="5"/>
      </tp>
      <tp>
        <v>167270392.16</v>
        <stp/>
        <stp>EM_S_QSTM07_IS</stp>
        <stp>4</stp>
        <stp>000709.SZ</stp>
        <stp>61</stp>
        <stp>6/30/2015</stp>
        <stp>1</stp>
        <tr r="K263" s="5"/>
      </tp>
      <tp>
        <v>255846863.84999999</v>
        <stp/>
        <stp>EM_S_QSTM07_IS</stp>
        <stp>4</stp>
        <stp>000719.SZ</stp>
        <stp>61</stp>
        <stp>6/30/2015</stp>
        <stp>1</stp>
        <tr r="K272" s="5"/>
      </tp>
      <tp>
        <v>40019352.640000001</v>
        <stp/>
        <stp>EM_S_QSTM07_IS</stp>
        <stp>4</stp>
        <stp>000789.SZ</stp>
        <stp>61</stp>
        <stp>6/30/2015</stp>
        <stp>1</stp>
        <tr r="K316" s="5"/>
      </tp>
      <tp>
        <v>20461177.800000001</v>
        <stp/>
        <stp>EM_S_QSTM07_IS</stp>
        <stp>4</stp>
        <stp>000799.SZ</stp>
        <stp>61</stp>
        <stp>6/30/2015</stp>
        <stp>1</stp>
        <tr r="K325" s="5"/>
      </tp>
      <tp>
        <v>91732851.239999995</v>
        <stp/>
        <stp>EM_S_QSTM07_IS</stp>
        <stp>4</stp>
        <stp>600729.SH</stp>
        <stp>61</stp>
        <stp>6/30/2015</stp>
        <stp>1</stp>
        <tr r="K2389" s="5"/>
      </tp>
      <tp>
        <v>769336572.45000005</v>
        <stp/>
        <stp>EM_S_QSTM07_IS</stp>
        <stp>4</stp>
        <stp>600739.SH</stp>
        <stp>61</stp>
        <stp>6/30/2015</stp>
        <stp>1</stp>
        <tr r="K2399" s="5"/>
      </tp>
      <tp>
        <v>-46217812.189999998</v>
        <stp/>
        <stp>EM_S_QSTM07_IS</stp>
        <stp>4</stp>
        <stp>600719.SH</stp>
        <stp>61</stp>
        <stp>6/30/2015</stp>
        <stp>1</stp>
        <tr r="K2379" s="5"/>
      </tp>
      <tp>
        <v>4764414.12</v>
        <stp/>
        <stp>EM_S_QSTM07_IS</stp>
        <stp>4</stp>
        <stp>600769.SH</stp>
        <stp>61</stp>
        <stp>6/30/2015</stp>
        <stp>1</stp>
        <tr r="K2427" s="5"/>
      </tp>
      <tp>
        <v>2060914.8</v>
        <stp/>
        <stp>EM_S_QSTM07_IS</stp>
        <stp>4</stp>
        <stp>600779.SH</stp>
        <stp>61</stp>
        <stp>6/30/2015</stp>
        <stp>1</stp>
        <tr r="K2436" s="5"/>
      </tp>
      <tp>
        <v>-14790404.029999999</v>
        <stp/>
        <stp>EM_S_QSTM07_IS</stp>
        <stp>4</stp>
        <stp>600749.SH</stp>
        <stp>61</stp>
        <stp>6/30/2015</stp>
        <stp>1</stp>
        <tr r="K2409" s="5"/>
      </tp>
      <tp>
        <v>11418339.93</v>
        <stp/>
        <stp>EM_S_QSTM07_IS</stp>
        <stp>4</stp>
        <stp>600759.SH</stp>
        <stp>61</stp>
        <stp>6/30/2015</stp>
        <stp>1</stp>
        <tr r="K2418" s="5"/>
      </tp>
      <tp>
        <v>-2321374.04</v>
        <stp/>
        <stp>EM_S_QSTM07_IS</stp>
        <stp>4</stp>
        <stp>600789.SH</stp>
        <stp>61</stp>
        <stp>6/30/2015</stp>
        <stp>1</stp>
        <tr r="K2444" s="5"/>
      </tp>
      <tp>
        <v>16069918.85</v>
        <stp/>
        <stp>EM_S_QSTM07_IS</stp>
        <stp>4</stp>
        <stp>300459.SZ</stp>
        <stp>61</stp>
        <stp>6/30/2015</stp>
        <stp>1</stp>
        <tr r="K1718" s="5"/>
      </tp>
      <tp>
        <v>28616309.260000002</v>
        <stp/>
        <stp>EM_S_QSTM07_IS</stp>
        <stp>4</stp>
        <stp>300449.SZ</stp>
        <stp>61</stp>
        <stp>6/30/2015</stp>
        <stp>1</stp>
        <tr r="K1709" s="5"/>
      </tp>
      <tp>
        <v>9913060.9800000004</v>
        <stp/>
        <stp>EM_S_QSTM07_IS</stp>
        <stp>4</stp>
        <stp>300479.SZ</stp>
        <stp>61</stp>
        <stp>6/30/2015</stp>
        <stp>1</stp>
        <tr r="K1738" s="5"/>
      </tp>
      <tp>
        <v>8056527.04</v>
        <stp/>
        <stp>EM_S_QSTM07_IS</stp>
        <stp>4</stp>
        <stp>300469.SZ</stp>
        <stp>61</stp>
        <stp>6/30/2015</stp>
        <stp>1</stp>
        <tr r="K1728" s="5"/>
      </tp>
      <tp>
        <v>141906004.16</v>
        <stp/>
        <stp>EM_S_QSTM07_IS</stp>
        <stp>4</stp>
        <stp>000429.SZ</stp>
        <stp>61</stp>
        <stp>6/30/2015</stp>
        <stp>1</stp>
        <tr r="K102" s="5"/>
      </tp>
      <tp>
        <v>13757237</v>
        <stp/>
        <stp>EM_S_QSTM07_IS</stp>
        <stp>4</stp>
        <stp>300419.SZ</stp>
        <stp>61</stp>
        <stp>6/30/2015</stp>
        <stp>1</stp>
        <tr r="K1679" s="5"/>
      </tp>
      <tp>
        <v>30311433.780000001</v>
        <stp/>
        <stp>EM_S_QSTM07_IS</stp>
        <stp>4</stp>
        <stp>300409.SZ</stp>
        <stp>61</stp>
        <stp>6/30/2015</stp>
        <stp>1</stp>
        <tr r="K1669" s="5"/>
      </tp>
      <tp>
        <v>-21264764.699999999</v>
        <stp/>
        <stp>EM_S_QSTM07_IS</stp>
        <stp>4</stp>
        <stp>000409.SZ</stp>
        <stp>61</stp>
        <stp>6/30/2015</stp>
        <stp>1</stp>
        <tr r="K86" s="5"/>
      </tp>
      <tp>
        <v>33925757.149999999</v>
        <stp/>
        <stp>EM_S_QSTM07_IS</stp>
        <stp>4</stp>
        <stp>300439.SZ</stp>
        <stp>61</stp>
        <stp>6/30/2015</stp>
        <stp>1</stp>
        <tr r="K1699" s="5"/>
      </tp>
      <tp>
        <v>45774451.25</v>
        <stp/>
        <stp>EM_S_QSTM07_IS</stp>
        <stp>4</stp>
        <stp>000419.SZ</stp>
        <stp>61</stp>
        <stp>6/30/2015</stp>
        <stp>1</stp>
        <tr r="K94" s="5"/>
      </tp>
      <tp>
        <v>18430196.079999998</v>
        <stp/>
        <stp>EM_S_QSTM07_IS</stp>
        <stp>4</stp>
        <stp>300429.SZ</stp>
        <stp>61</stp>
        <stp>6/30/2015</stp>
        <stp>1</stp>
        <tr r="K1689" s="5"/>
      </tp>
      <tp>
        <v>18994889.75</v>
        <stp/>
        <stp>EM_S_QSTM07_IS</stp>
        <stp>4</stp>
        <stp>300499.SZ</stp>
        <stp>61</stp>
        <stp>6/30/2015</stp>
        <stp>1</stp>
        <tr r="K1758" s="5"/>
      </tp>
      <tp>
        <v>10757128.68</v>
        <stp/>
        <stp>EM_S_QSTM07_IS</stp>
        <stp>4</stp>
        <stp>300489.SZ</stp>
        <stp>61</stp>
        <stp>6/30/2015</stp>
        <stp>1</stp>
        <tr r="K1748" s="5"/>
      </tp>
      <tp>
        <v>42839888.5</v>
        <stp/>
        <stp>EM_S_QSTM07_IS</stp>
        <stp>4</stp>
        <stp>600429.SH</stp>
        <stp>61</stp>
        <stp>6/30/2015</stp>
        <stp>1</stp>
        <tr r="K2138" s="5"/>
      </tp>
      <tp>
        <v>43723866.149999999</v>
        <stp/>
        <stp>EM_S_QSTM07_IS</stp>
        <stp>4</stp>
        <stp>600439.SH</stp>
        <stp>61</stp>
        <stp>6/30/2015</stp>
        <stp>1</stp>
        <tr r="K2144" s="5"/>
      </tp>
      <tp>
        <v>151530011.59</v>
        <stp/>
        <stp>EM_S_QSTM07_IS</stp>
        <stp>4</stp>
        <stp>600409.SH</stp>
        <stp>61</stp>
        <stp>6/30/2015</stp>
        <stp>1</stp>
        <tr r="K2125" s="5"/>
      </tp>
      <tp>
        <v>14887136.49</v>
        <stp/>
        <stp>EM_S_QSTM07_IS</stp>
        <stp>4</stp>
        <stp>600419.SH</stp>
        <stp>61</stp>
        <stp>6/30/2015</stp>
        <stp>1</stp>
        <tr r="K2130" s="5"/>
      </tp>
      <tp>
        <v>92234444.459999993</v>
        <stp/>
        <stp>EM_S_QSTM07_IS</stp>
        <stp>4</stp>
        <stp>600469.SH</stp>
        <stp>61</stp>
        <stp>6/30/2015</stp>
        <stp>1</stp>
        <tr r="K2161" s="5"/>
      </tp>
      <tp>
        <v>16299323.09</v>
        <stp/>
        <stp>EM_S_QSTM07_IS</stp>
        <stp>4</stp>
        <stp>600479.SH</stp>
        <stp>61</stp>
        <stp>6/30/2015</stp>
        <stp>1</stp>
        <tr r="K2167" s="5"/>
      </tp>
      <tp>
        <v>38584644.619999997</v>
        <stp/>
        <stp>EM_S_QSTM07_IS</stp>
        <stp>4</stp>
        <stp>600449.SH</stp>
        <stp>61</stp>
        <stp>6/30/2015</stp>
        <stp>1</stp>
        <tr r="K2148" s="5"/>
      </tp>
      <tp>
        <v>24665301.010000002</v>
        <stp/>
        <stp>EM_S_QSTM07_IS</stp>
        <stp>4</stp>
        <stp>600459.SH</stp>
        <stp>61</stp>
        <stp>6/30/2015</stp>
        <stp>1</stp>
        <tr r="K2153" s="5"/>
      </tp>
      <tp>
        <v>33767856.759999998</v>
        <stp/>
        <stp>EM_S_QSTM07_IS</stp>
        <stp>4</stp>
        <stp>600489.SH</stp>
        <stp>61</stp>
        <stp>6/30/2015</stp>
        <stp>1</stp>
        <tr r="K2176" s="5"/>
      </tp>
      <tp>
        <v>137214641.58000001</v>
        <stp/>
        <stp>EM_S_QSTM07_IS</stp>
        <stp>4</stp>
        <stp>600499.SH</stp>
        <stp>61</stp>
        <stp>6/30/2015</stp>
        <stp>1</stp>
        <tr r="K2184" s="5"/>
      </tp>
      <tp>
        <v>243383772.08000001</v>
        <stp/>
        <stp>EM_S_QSTM07_IS</stp>
        <stp>4</stp>
        <stp>000559.SZ</stp>
        <stp>61</stp>
        <stp>6/30/2015</stp>
        <stp>1</stp>
        <tr r="K155" s="5"/>
      </tp>
      <tp>
        <v>24182282.16</v>
        <stp/>
        <stp>EM_S_QSTM07_IS</stp>
        <stp>4</stp>
        <stp>000529.SZ</stp>
        <stp>61</stp>
        <stp>6/30/2015</stp>
        <stp>1</stp>
        <tr r="K129" s="5"/>
      </tp>
      <tp>
        <v>16957447.359999999</v>
        <stp/>
        <stp>EM_S_QSTM07_IS</stp>
        <stp>4</stp>
        <stp>300519.SZ</stp>
        <stp>61</stp>
        <stp>6/30/2015</stp>
        <stp>1</stp>
        <tr r="K1776" s="5"/>
      </tp>
      <tp>
        <v>962993219</v>
        <stp/>
        <stp>EM_S_QSTM07_IS</stp>
        <stp>4</stp>
        <stp>000539.SZ</stp>
        <stp>61</stp>
        <stp>6/30/2015</stp>
        <stp>1</stp>
        <tr r="K138" s="5"/>
      </tp>
      <tp t="s">
        <v/>
        <stp/>
        <stp>EM_S_QSTM07_IS</stp>
        <stp>4</stp>
        <stp>300509.SZ</stp>
        <stp>61</stp>
        <stp>6/30/2015</stp>
        <stp>1</stp>
        <tr r="K1767" s="5"/>
      </tp>
      <tp>
        <v>-10115957.689999999</v>
        <stp/>
        <stp>EM_S_QSTM07_IS</stp>
        <stp>4</stp>
        <stp>000509.SZ</stp>
        <stp>61</stp>
        <stp>6/30/2015</stp>
        <stp>1</stp>
        <tr r="K113" s="5"/>
      </tp>
      <tp>
        <v>90616316.200000003</v>
        <stp/>
        <stp>EM_S_QSTM07_IS</stp>
        <stp>4</stp>
        <stp>000519.SZ</stp>
        <stp>61</stp>
        <stp>6/30/2015</stp>
        <stp>1</stp>
        <tr r="K121" s="5"/>
      </tp>
      <tp>
        <v>22187055.420000002</v>
        <stp/>
        <stp>EM_S_QSTM07_IS</stp>
        <stp>4</stp>
        <stp>000589.SZ</stp>
        <stp>61</stp>
        <stp>6/30/2015</stp>
        <stp>1</stp>
        <tr r="K175" s="5"/>
      </tp>
      <tp>
        <v>17471837.120000001</v>
        <stp/>
        <stp>EM_S_QSTM07_IS</stp>
        <stp>4</stp>
        <stp>000599.SZ</stp>
        <stp>61</stp>
        <stp>6/30/2015</stp>
        <stp>1</stp>
        <tr r="K184" s="5"/>
      </tp>
      <tp>
        <v>40398700.140000001</v>
        <stp/>
        <stp>EM_S_QSTM07_IS</stp>
        <stp>4</stp>
        <stp>600529.SH</stp>
        <stp>61</stp>
        <stp>6/30/2015</stp>
        <stp>1</stp>
        <tr r="K2211" s="5"/>
      </tp>
      <tp>
        <v>2536294.7599999998</v>
        <stp/>
        <stp>EM_S_QSTM07_IS</stp>
        <stp>4</stp>
        <stp>600539.SH</stp>
        <stp>61</stp>
        <stp>6/30/2015</stp>
        <stp>1</stp>
        <tr r="K2220" s="5"/>
      </tp>
      <tp>
        <v>74010057.400000006</v>
        <stp/>
        <stp>EM_S_QSTM07_IS</stp>
        <stp>4</stp>
        <stp>600509.SH</stp>
        <stp>61</stp>
        <stp>6/30/2015</stp>
        <stp>1</stp>
        <tr r="K2193" s="5"/>
      </tp>
      <tp>
        <v>3523330555.2800002</v>
        <stp/>
        <stp>EM_S_QSTM07_IS</stp>
        <stp>4</stp>
        <stp>600519.SH</stp>
        <stp>61</stp>
        <stp>6/30/2015</stp>
        <stp>1</stp>
        <tr r="K2202" s="5"/>
      </tp>
      <tp>
        <v>-289886324.29000002</v>
        <stp/>
        <stp>EM_S_QSTM07_IS</stp>
        <stp>4</stp>
        <stp>600569.SH</stp>
        <stp>61</stp>
        <stp>6/30/2015</stp>
        <stp>1</stp>
        <tr r="K2244" s="5"/>
      </tp>
      <tp>
        <v>8621379.7899999991</v>
        <stp/>
        <stp>EM_S_QSTM07_IS</stp>
        <stp>4</stp>
        <stp>600579.SH</stp>
        <stp>61</stp>
        <stp>6/30/2015</stp>
        <stp>1</stp>
        <tr r="K2253" s="5"/>
      </tp>
      <tp>
        <v>8958710.2899999991</v>
        <stp/>
        <stp>EM_S_QSTM07_IS</stp>
        <stp>4</stp>
        <stp>600549.SH</stp>
        <stp>61</stp>
        <stp>6/30/2015</stp>
        <stp>1</stp>
        <tr r="K2227" s="5"/>
      </tp>
      <tp>
        <v>-4170684.79</v>
        <stp/>
        <stp>EM_S_QSTM07_IS</stp>
        <stp>4</stp>
        <stp>600559.SH</stp>
        <stp>61</stp>
        <stp>6/30/2015</stp>
        <stp>1</stp>
        <tr r="K2235" s="5"/>
      </tp>
      <tp>
        <v>9336791.1600000001</v>
        <stp/>
        <stp>EM_S_QSTM07_IS</stp>
        <stp>4</stp>
        <stp>600589.SH</stp>
        <stp>61</stp>
        <stp>6/30/2015</stp>
        <stp>1</stp>
        <tr r="K2263" s="5"/>
      </tp>
      <tp>
        <v>4526182.68</v>
        <stp/>
        <stp>EM_S_QSTM07_IS</stp>
        <stp>4</stp>
        <stp>600599.SH</stp>
        <stp>61</stp>
        <stp>6/30/2015</stp>
        <stp>1</stp>
        <tr r="K2272" s="5"/>
      </tp>
      <tp>
        <v>19793757.93</v>
        <stp/>
        <stp>EM_S_QSTM07_IS</stp>
        <stp>4</stp>
        <stp>300259.SZ</stp>
        <stp>61</stp>
        <stp>6/30/2015</stp>
        <stp>1</stp>
        <tr r="K1520" s="5"/>
      </tp>
      <tp>
        <v>-4970062.04</v>
        <stp/>
        <stp>EM_S_QSTM07_IS</stp>
        <stp>4</stp>
        <stp>300249.SZ</stp>
        <stp>61</stp>
        <stp>6/30/2015</stp>
        <stp>1</stp>
        <tr r="K1510" s="5"/>
      </tp>
      <tp>
        <v>11388500.060000001</v>
        <stp/>
        <stp>EM_S_QSTM07_IS</stp>
        <stp>4</stp>
        <stp>300279.SZ</stp>
        <stp>61</stp>
        <stp>6/30/2015</stp>
        <stp>1</stp>
        <tr r="K1540" s="5"/>
      </tp>
      <tp>
        <v>63942323.469999999</v>
        <stp/>
        <stp>EM_S_QSTM07_IS</stp>
        <stp>4</stp>
        <stp>300269.SZ</stp>
        <stp>61</stp>
        <stp>6/30/2015</stp>
        <stp>1</stp>
        <tr r="K1530" s="5"/>
      </tp>
      <tp>
        <v>29763504.899999999</v>
        <stp/>
        <stp>EM_S_QSTM07_IS</stp>
        <stp>4</stp>
        <stp>300219.SZ</stp>
        <stp>61</stp>
        <stp>6/30/2015</stp>
        <stp>1</stp>
        <tr r="K1480" s="5"/>
      </tp>
      <tp>
        <v>4144919.1</v>
        <stp/>
        <stp>EM_S_QSTM07_IS</stp>
        <stp>4</stp>
        <stp>300209.SZ</stp>
        <stp>61</stp>
        <stp>6/30/2015</stp>
        <stp>1</stp>
        <tr r="K1470" s="5"/>
      </tp>
      <tp>
        <v>1382652.6</v>
        <stp/>
        <stp>EM_S_QSTM07_IS</stp>
        <stp>4</stp>
        <stp>300239.SZ</stp>
        <stp>61</stp>
        <stp>6/30/2015</stp>
        <stp>1</stp>
        <tr r="K1500" s="5"/>
      </tp>
      <tp>
        <v>23542241.859999999</v>
        <stp/>
        <stp>EM_S_QSTM07_IS</stp>
        <stp>4</stp>
        <stp>300229.SZ</stp>
        <stp>61</stp>
        <stp>6/30/2015</stp>
        <stp>1</stp>
        <tr r="K1490" s="5"/>
      </tp>
      <tp>
        <v>24124789.32</v>
        <stp/>
        <stp>EM_S_QSTM07_IS</stp>
        <stp>4</stp>
        <stp>300299.SZ</stp>
        <stp>61</stp>
        <stp>6/30/2015</stp>
        <stp>1</stp>
        <tr r="K1560" s="5"/>
      </tp>
      <tp>
        <v>33978327.960000001</v>
        <stp/>
        <stp>EM_S_QSTM07_IS</stp>
        <stp>4</stp>
        <stp>300289.SZ</stp>
        <stp>61</stp>
        <stp>6/30/2015</stp>
        <stp>1</stp>
        <tr r="K1550" s="5"/>
      </tp>
      <tp>
        <v>19989644.77</v>
        <stp/>
        <stp>EM_S_QSTM07_IS</stp>
        <stp>4</stp>
        <stp>600229.SH</stp>
        <stp>61</stp>
        <stp>6/30/2015</stp>
        <stp>1</stp>
        <tr r="K1972" s="5"/>
      </tp>
      <tp>
        <v>-90238711.780000001</v>
        <stp/>
        <stp>EM_S_QSTM07_IS</stp>
        <stp>4</stp>
        <stp>600239.SH</stp>
        <stp>61</stp>
        <stp>6/30/2015</stp>
        <stp>1</stp>
        <tr r="K1982" s="5"/>
      </tp>
      <tp>
        <v>-7779573.0099999998</v>
        <stp/>
        <stp>EM_S_QSTM07_IS</stp>
        <stp>4</stp>
        <stp>600209.SH</stp>
        <stp>61</stp>
        <stp>6/30/2015</stp>
        <stp>1</stp>
        <tr r="K1954" s="5"/>
      </tp>
      <tp>
        <v>196745620.38</v>
        <stp/>
        <stp>EM_S_QSTM07_IS</stp>
        <stp>4</stp>
        <stp>600219.SH</stp>
        <stp>61</stp>
        <stp>6/30/2015</stp>
        <stp>1</stp>
        <tr r="K1963" s="5"/>
      </tp>
      <tp>
        <v>198839112.41</v>
        <stp/>
        <stp>EM_S_QSTM07_IS</stp>
        <stp>4</stp>
        <stp>600269.SH</stp>
        <stp>61</stp>
        <stp>6/30/2015</stp>
        <stp>1</stp>
        <tr r="K2006" s="5"/>
      </tp>
      <tp>
        <v>18016961.420000002</v>
        <stp/>
        <stp>EM_S_QSTM07_IS</stp>
        <stp>4</stp>
        <stp>600279.SH</stp>
        <stp>61</stp>
        <stp>6/30/2015</stp>
        <stp>1</stp>
        <tr r="K2015" s="5"/>
      </tp>
      <tp>
        <v>-31302769.73</v>
        <stp/>
        <stp>EM_S_QSTM07_IS</stp>
        <stp>4</stp>
        <stp>600249.SH</stp>
        <stp>61</stp>
        <stp>6/30/2015</stp>
        <stp>1</stp>
        <tr r="K1990" s="5"/>
      </tp>
      <tp>
        <v>-37698259.420000002</v>
        <stp/>
        <stp>EM_S_QSTM07_IS</stp>
        <stp>4</stp>
        <stp>600259.SH</stp>
        <stp>61</stp>
        <stp>6/30/2015</stp>
        <stp>1</stp>
        <tr r="K1998" s="5"/>
      </tp>
      <tp>
        <v>7202845.4400000004</v>
        <stp/>
        <stp>EM_S_QSTM07_IS</stp>
        <stp>4</stp>
        <stp>600289.SH</stp>
        <stp>61</stp>
        <stp>6/30/2015</stp>
        <stp>1</stp>
        <tr r="K2024" s="5"/>
      </tp>
      <tp>
        <v>-532883821.61000001</v>
        <stp/>
        <stp>EM_S_QSTM07_IS</stp>
        <stp>4</stp>
        <stp>600299.SH</stp>
        <stp>61</stp>
        <stp>6/30/2015</stp>
        <stp>1</stp>
        <tr r="K2032" s="5"/>
      </tp>
      <tp>
        <v>27947657.129999999</v>
        <stp/>
        <stp>EM_S_QSTM07_IS</stp>
        <stp>4</stp>
        <stp>300359.SZ</stp>
        <stp>61</stp>
        <stp>6/30/2015</stp>
        <stp>1</stp>
        <tr r="K1620" s="5"/>
      </tp>
      <tp>
        <v>37267734.020000003</v>
        <stp/>
        <stp>EM_S_QSTM07_IS</stp>
        <stp>4</stp>
        <stp>300349.SZ</stp>
        <stp>61</stp>
        <stp>6/30/2015</stp>
        <stp>1</stp>
        <tr r="K1610" s="5"/>
      </tp>
      <tp>
        <v>12766136.279999999</v>
        <stp/>
        <stp>EM_S_QSTM07_IS</stp>
        <stp>4</stp>
        <stp>300379.SZ</stp>
        <stp>61</stp>
        <stp>6/30/2015</stp>
        <stp>1</stp>
        <tr r="K1639" s="5"/>
      </tp>
      <tp>
        <v>31997332.350000001</v>
        <stp/>
        <stp>EM_S_QSTM07_IS</stp>
        <stp>4</stp>
        <stp>300369.SZ</stp>
        <stp>61</stp>
        <stp>6/30/2015</stp>
        <stp>1</stp>
        <tr r="K1629" s="5"/>
      </tp>
      <tp>
        <v>7456637.9900000002</v>
        <stp/>
        <stp>EM_S_QSTM07_IS</stp>
        <stp>4</stp>
        <stp>300319.SZ</stp>
        <stp>61</stp>
        <stp>6/30/2015</stp>
        <stp>1</stp>
        <tr r="K1580" s="5"/>
      </tp>
      <tp>
        <v>15341691.42</v>
        <stp/>
        <stp>EM_S_QSTM07_IS</stp>
        <stp>4</stp>
        <stp>300309.SZ</stp>
        <stp>61</stp>
        <stp>6/30/2015</stp>
        <stp>1</stp>
        <tr r="K1570" s="5"/>
      </tp>
      <tp>
        <v>15389499</v>
        <stp/>
        <stp>EM_S_QSTM07_IS</stp>
        <stp>4</stp>
        <stp>300339.SZ</stp>
        <stp>61</stp>
        <stp>6/30/2015</stp>
        <stp>1</stp>
        <tr r="K1600" s="5"/>
      </tp>
      <tp>
        <v>8751322.1799999997</v>
        <stp/>
        <stp>EM_S_QSTM07_IS</stp>
        <stp>4</stp>
        <stp>300329.SZ</stp>
        <stp>61</stp>
        <stp>6/30/2015</stp>
        <stp>1</stp>
        <tr r="K1590" s="5"/>
      </tp>
      <tp>
        <v>3664409.06</v>
        <stp/>
        <stp>EM_S_QSTM07_IS</stp>
        <stp>4</stp>
        <stp>300399.SZ</stp>
        <stp>61</stp>
        <stp>6/30/2015</stp>
        <stp>1</stp>
        <tr r="K1659" s="5"/>
      </tp>
      <tp>
        <v>13979648.5</v>
        <stp/>
        <stp>EM_S_QSTM07_IS</stp>
        <stp>4</stp>
        <stp>300389.SZ</stp>
        <stp>61</stp>
        <stp>6/30/2015</stp>
        <stp>1</stp>
        <tr r="K1649" s="5"/>
      </tp>
      <tp>
        <v>119453058.11</v>
        <stp/>
        <stp>EM_S_QSTM07_IS</stp>
        <stp>4</stp>
        <stp>600329.SH</stp>
        <stp>61</stp>
        <stp>6/30/2015</stp>
        <stp>1</stp>
        <tr r="K2059" s="5"/>
      </tp>
      <tp>
        <v>-140828273.38</v>
        <stp/>
        <stp>EM_S_QSTM07_IS</stp>
        <stp>4</stp>
        <stp>600339.SH</stp>
        <stp>61</stp>
        <stp>6/30/2015</stp>
        <stp>1</stp>
        <tr r="K2068" s="5"/>
      </tp>
      <tp>
        <v>547826665.64999998</v>
        <stp/>
        <stp>EM_S_QSTM07_IS</stp>
        <stp>4</stp>
        <stp>600309.SH</stp>
        <stp>61</stp>
        <stp>6/30/2015</stp>
        <stp>1</stp>
        <tr r="K2041" s="5"/>
      </tp>
      <tp>
        <v>-39748255.479999997</v>
        <stp/>
        <stp>EM_S_QSTM07_IS</stp>
        <stp>4</stp>
        <stp>600319.SH</stp>
        <stp>61</stp>
        <stp>6/30/2015</stp>
        <stp>1</stp>
        <tr r="K2050" s="5"/>
      </tp>
      <tp>
        <v>1877277490.5599999</v>
        <stp/>
        <stp>EM_S_QSTM07_IS</stp>
        <stp>4</stp>
        <stp>600369.SH</stp>
        <stp>61</stp>
        <stp>6/30/2015</stp>
        <stp>1</stp>
        <tr r="K2091" s="5"/>
      </tp>
      <tp>
        <v>9278926.5099999998</v>
        <stp/>
        <stp>EM_S_QSTM07_IS</stp>
        <stp>4</stp>
        <stp>600379.SH</stp>
        <stp>61</stp>
        <stp>6/30/2015</stp>
        <stp>1</stp>
        <tr r="K2100" s="5"/>
      </tp>
      <tp>
        <v>59360077.609999999</v>
        <stp/>
        <stp>EM_S_QSTM07_IS</stp>
        <stp>4</stp>
        <stp>600359.SH</stp>
        <stp>61</stp>
        <stp>6/30/2015</stp>
        <stp>1</stp>
        <tr r="K2082" s="5"/>
      </tp>
      <tp>
        <v>7894440.7000000002</v>
        <stp/>
        <stp>EM_S_QSTM07_IS</stp>
        <stp>4</stp>
        <stp>600389.SH</stp>
        <stp>61</stp>
        <stp>6/30/2015</stp>
        <stp>1</stp>
        <tr r="K2109" s="5"/>
      </tp>
      <tp>
        <v>70080830.629999995</v>
        <stp/>
        <stp>EM_S_QSTM07_IS</stp>
        <stp>4</stp>
        <stp>600399.SH</stp>
        <stp>61</stp>
        <stp>6/30/2015</stp>
        <stp>1</stp>
        <tr r="K2118" s="5"/>
      </tp>
      <tp>
        <v>898326171.83000004</v>
        <stp/>
        <stp>EM_S_QSTM07_IS</stp>
        <stp>4</stp>
        <stp>000069.SZ</stp>
        <stp>61</stp>
        <stp>6/30/2015</stp>
        <stp>1</stp>
        <tr r="K58" s="5"/>
      </tp>
      <tp>
        <v>843133610.13999999</v>
        <stp/>
        <stp>EM_S_QSTM07_IS</stp>
        <stp>4</stp>
        <stp>300059.SZ</stp>
        <stp>61</stp>
        <stp>6/30/2015</stp>
        <stp>1</stp>
        <tr r="K1322" s="5"/>
      </tp>
      <tp>
        <v>27870241.449999999</v>
        <stp/>
        <stp>EM_S_QSTM07_IS</stp>
        <stp>4</stp>
        <stp>300049.SZ</stp>
        <stp>61</stp>
        <stp>6/30/2015</stp>
        <stp>1</stp>
        <tr r="K1312" s="5"/>
      </tp>
      <tp>
        <v>55873649.840000004</v>
        <stp/>
        <stp>EM_S_QSTM07_IS</stp>
        <stp>4</stp>
        <stp>000049.SZ</stp>
        <stp>61</stp>
        <stp>6/30/2015</stp>
        <stp>1</stp>
        <tr r="K45" s="5"/>
      </tp>
      <tp>
        <v>66493163.259999998</v>
        <stp/>
        <stp>EM_S_QSTM07_IS</stp>
        <stp>4</stp>
        <stp>300079.SZ</stp>
        <stp>61</stp>
        <stp>6/30/2015</stp>
        <stp>1</stp>
        <tr r="K1341" s="5"/>
      </tp>
      <tp>
        <v>385909501.52999997</v>
        <stp/>
        <stp>EM_S_QSTM07_IS</stp>
        <stp>4</stp>
        <stp>000059.SZ</stp>
        <stp>61</stp>
        <stp>6/30/2015</stp>
        <stp>1</stp>
        <tr r="K50" s="5"/>
      </tp>
      <tp>
        <v>3852928.99</v>
        <stp/>
        <stp>EM_S_QSTM07_IS</stp>
        <stp>4</stp>
        <stp>300069.SZ</stp>
        <stp>61</stp>
        <stp>6/30/2015</stp>
        <stp>1</stp>
        <tr r="K1331" s="5"/>
      </tp>
      <tp>
        <v>161488831.55000001</v>
        <stp/>
        <stp>EM_S_QSTM07_IS</stp>
        <stp>4</stp>
        <stp>000029.SZ</stp>
        <stp>61</stp>
        <stp>6/30/2015</stp>
        <stp>1</stp>
        <tr r="K28" s="5"/>
      </tp>
      <tp>
        <v>21390898.25</v>
        <stp/>
        <stp>EM_S_QSTM07_IS</stp>
        <stp>4</stp>
        <stp>300019.SZ</stp>
        <stp>61</stp>
        <stp>6/30/2015</stp>
        <stp>1</stp>
        <tr r="K1282" s="5"/>
      </tp>
      <tp>
        <v>1020768000</v>
        <stp/>
        <stp>EM_S_QSTM07_IS</stp>
        <stp>4</stp>
        <stp>000039.SZ</stp>
        <stp>61</stp>
        <stp>6/30/2015</stp>
        <stp>1</stp>
        <tr r="K38" s="5"/>
      </tp>
      <tp>
        <v>37852797.32</v>
        <stp/>
        <stp>EM_S_QSTM07_IS</stp>
        <stp>4</stp>
        <stp>300009.SZ</stp>
        <stp>61</stp>
        <stp>6/30/2015</stp>
        <stp>1</stp>
        <tr r="K1272" s="5"/>
      </tp>
      <tp>
        <v>62857447.869999997</v>
        <stp/>
        <stp>EM_S_QSTM07_IS</stp>
        <stp>4</stp>
        <stp>000009.SZ</stp>
        <stp>61</stp>
        <stp>6/30/2015</stp>
        <stp>1</stp>
        <tr r="K11" s="5"/>
      </tp>
      <tp>
        <v>100238780.48</v>
        <stp/>
        <stp>EM_S_QSTM07_IS</stp>
        <stp>4</stp>
        <stp>300039.SZ</stp>
        <stp>61</stp>
        <stp>6/30/2015</stp>
        <stp>1</stp>
        <tr r="K1302" s="5"/>
      </tp>
      <tp>
        <v>14845621.210000001</v>
        <stp/>
        <stp>EM_S_QSTM07_IS</stp>
        <stp>4</stp>
        <stp>000019.SZ</stp>
        <stp>61</stp>
        <stp>6/30/2015</stp>
        <stp>1</stp>
        <tr r="K19" s="5"/>
      </tp>
      <tp>
        <v>-26186202.199999999</v>
        <stp/>
        <stp>EM_S_QSTM07_IS</stp>
        <stp>4</stp>
        <stp>300029.SZ</stp>
        <stp>61</stp>
        <stp>6/30/2015</stp>
        <stp>1</stp>
        <tr r="K1292" s="5"/>
      </tp>
      <tp>
        <v>-1787760.36</v>
        <stp/>
        <stp>EM_S_QSTM07_IS</stp>
        <stp>4</stp>
        <stp>300099.SZ</stp>
        <stp>61</stp>
        <stp>6/30/2015</stp>
        <stp>1</stp>
        <tr r="K1361" s="5"/>
      </tp>
      <tp>
        <v>4048007.34</v>
        <stp/>
        <stp>EM_S_QSTM07_IS</stp>
        <stp>4</stp>
        <stp>300089.SZ</stp>
        <stp>61</stp>
        <stp>6/30/2015</stp>
        <stp>1</stp>
        <tr r="K1351" s="5"/>
      </tp>
      <tp>
        <v>124632491.56999999</v>
        <stp/>
        <stp>EM_S_QSTM07_IS</stp>
        <stp>4</stp>
        <stp>000089.SZ</stp>
        <stp>61</stp>
        <stp>6/30/2015</stp>
        <stp>1</stp>
        <tr r="K62" s="5"/>
      </tp>
      <tp>
        <v>46834715.950000003</v>
        <stp/>
        <stp>EM_S_QSTM07_IS</stp>
        <stp>4</stp>
        <stp>000099.SZ</stp>
        <stp>61</stp>
        <stp>6/30/2015</stp>
        <stp>1</stp>
        <tr r="K65" s="5"/>
      </tp>
      <tp>
        <v>1579000000</v>
        <stp/>
        <stp>EM_S_QSTM07_IS</stp>
        <stp>4</stp>
        <stp>600029.SH</stp>
        <stp>61</stp>
        <stp>6/30/2015</stp>
        <stp>1</stp>
        <tr r="K1802" s="5"/>
      </tp>
      <tp>
        <v>239616567.74000001</v>
        <stp/>
        <stp>EM_S_QSTM07_IS</stp>
        <stp>4</stp>
        <stp>600039.SH</stp>
        <stp>61</stp>
        <stp>6/30/2015</stp>
        <stp>1</stp>
        <tr r="K1810" s="5"/>
      </tp>
      <tp>
        <v>664127474.94000006</v>
        <stp/>
        <stp>EM_S_QSTM07_IS</stp>
        <stp>4</stp>
        <stp>600009.SH</stp>
        <stp>61</stp>
        <stp>6/30/2015</stp>
        <stp>1</stp>
        <tr r="K1786" s="5"/>
      </tp>
      <tp>
        <v>1627331985.3900001</v>
        <stp/>
        <stp>EM_S_QSTM07_IS</stp>
        <stp>4</stp>
        <stp>600019.SH</stp>
        <stp>61</stp>
        <stp>6/30/2015</stp>
        <stp>1</stp>
        <tr r="K1794" s="5"/>
      </tp>
      <tp>
        <v>-25976727.43</v>
        <stp/>
        <stp>EM_S_QSTM07_IS</stp>
        <stp>4</stp>
        <stp>600069.SH</stp>
        <stp>61</stp>
        <stp>6/30/2015</stp>
        <stp>1</stp>
        <tr r="K1830" s="5"/>
      </tp>
      <tp>
        <v>164895775.11000001</v>
        <stp/>
        <stp>EM_S_QSTM07_IS</stp>
        <stp>4</stp>
        <stp>600079.SH</stp>
        <stp>61</stp>
        <stp>6/30/2015</stp>
        <stp>1</stp>
        <tr r="K1840" s="5"/>
      </tp>
      <tp>
        <v>14057556.880000001</v>
        <stp/>
        <stp>EM_S_QSTM07_IS</stp>
        <stp>4</stp>
        <stp>600059.SH</stp>
        <stp>61</stp>
        <stp>6/30/2015</stp>
        <stp>1</stp>
        <tr r="K1821" s="5"/>
      </tp>
      <tp>
        <v>561111295.65999997</v>
        <stp/>
        <stp>EM_S_QSTM07_IS</stp>
        <stp>4</stp>
        <stp>600089.SH</stp>
        <stp>61</stp>
        <stp>6/30/2015</stp>
        <stp>1</stp>
        <tr r="K1849" s="5"/>
      </tp>
      <tp>
        <v>886468.91</v>
        <stp/>
        <stp>EM_S_QSTM07_IS</stp>
        <stp>4</stp>
        <stp>600099.SH</stp>
        <stp>61</stp>
        <stp>6/30/2015</stp>
        <stp>1</stp>
        <tr r="K1858" s="5"/>
      </tp>
      <tp>
        <v>15676694.970000001</v>
        <stp/>
        <stp>EM_S_QSTM07_IS</stp>
        <stp>4</stp>
        <stp>300159.SZ</stp>
        <stp>61</stp>
        <stp>6/30/2015</stp>
        <stp>1</stp>
        <tr r="K1421" s="5"/>
      </tp>
      <tp>
        <v>14011576.970000001</v>
        <stp/>
        <stp>EM_S_QSTM07_IS</stp>
        <stp>4</stp>
        <stp>300149.SZ</stp>
        <stp>61</stp>
        <stp>6/30/2015</stp>
        <stp>1</stp>
        <tr r="K1411" s="5"/>
      </tp>
      <tp>
        <v>9991278.5800000001</v>
        <stp/>
        <stp>EM_S_QSTM07_IS</stp>
        <stp>4</stp>
        <stp>300179.SZ</stp>
        <stp>61</stp>
        <stp>6/30/2015</stp>
        <stp>1</stp>
        <tr r="K1441" s="5"/>
      </tp>
      <tp>
        <v>61458966.119999997</v>
        <stp/>
        <stp>EM_S_QSTM07_IS</stp>
        <stp>4</stp>
        <stp>000159.SZ</stp>
        <stp>61</stp>
        <stp>6/30/2015</stp>
        <stp>1</stp>
        <tr r="K74" s="5"/>
      </tp>
      <tp>
        <v>17175657.649999999</v>
        <stp/>
        <stp>EM_S_QSTM07_IS</stp>
        <stp>4</stp>
        <stp>300169.SZ</stp>
        <stp>61</stp>
        <stp>6/30/2015</stp>
        <stp>1</stp>
        <tr r="K1431" s="5"/>
      </tp>
      <tp>
        <v>21514030.170000002</v>
        <stp/>
        <stp>EM_S_QSTM07_IS</stp>
        <stp>4</stp>
        <stp>300119.SZ</stp>
        <stp>61</stp>
        <stp>6/30/2015</stp>
        <stp>1</stp>
        <tr r="K1381" s="5"/>
      </tp>
      <tp>
        <v>12832877.68</v>
        <stp/>
        <stp>EM_S_QSTM07_IS</stp>
        <stp>4</stp>
        <stp>300109.SZ</stp>
        <stp>61</stp>
        <stp>6/30/2015</stp>
        <stp>1</stp>
        <tr r="K1371" s="5"/>
      </tp>
      <tp>
        <v>7667826.7300000004</v>
        <stp/>
        <stp>EM_S_QSTM07_IS</stp>
        <stp>4</stp>
        <stp>300139.SZ</stp>
        <stp>61</stp>
        <stp>6/30/2015</stp>
        <stp>1</stp>
        <tr r="K1401" s="5"/>
      </tp>
      <tp>
        <v>56539963.700000003</v>
        <stp/>
        <stp>EM_S_QSTM07_IS</stp>
        <stp>4</stp>
        <stp>300129.SZ</stp>
        <stp>61</stp>
        <stp>6/30/2015</stp>
        <stp>1</stp>
        <tr r="K1391" s="5"/>
      </tp>
      <tp>
        <v>51951996.659999996</v>
        <stp/>
        <stp>EM_S_QSTM07_IS</stp>
        <stp>4</stp>
        <stp>300199.SZ</stp>
        <stp>61</stp>
        <stp>6/30/2015</stp>
        <stp>1</stp>
        <tr r="K1460" s="5"/>
      </tp>
      <tp>
        <v>11195618.32</v>
        <stp/>
        <stp>EM_S_QSTM07_IS</stp>
        <stp>4</stp>
        <stp>300189.SZ</stp>
        <stp>61</stp>
        <stp>6/30/2015</stp>
        <stp>1</stp>
        <tr r="K1450" s="5"/>
      </tp>
      <tp>
        <v>159506380.75</v>
        <stp/>
        <stp>EM_S_QSTM07_IS</stp>
        <stp>4</stp>
        <stp>600129.SH</stp>
        <stp>61</stp>
        <stp>6/30/2015</stp>
        <stp>1</stp>
        <tr r="K1886" s="5"/>
      </tp>
      <tp>
        <v>28923653.039999999</v>
        <stp/>
        <stp>EM_S_QSTM07_IS</stp>
        <stp>4</stp>
        <stp>600139.SH</stp>
        <stp>61</stp>
        <stp>6/30/2015</stp>
        <stp>1</stp>
        <tr r="K1895" s="5"/>
      </tp>
      <tp>
        <v>852300412.26999998</v>
        <stp/>
        <stp>EM_S_QSTM07_IS</stp>
        <stp>4</stp>
        <stp>600109.SH</stp>
        <stp>61</stp>
        <stp>6/30/2015</stp>
        <stp>1</stp>
        <tr r="K1867" s="5"/>
      </tp>
      <tp>
        <v>11385099.449999999</v>
        <stp/>
        <stp>EM_S_QSTM07_IS</stp>
        <stp>4</stp>
        <stp>600119.SH</stp>
        <stp>61</stp>
        <stp>6/30/2015</stp>
        <stp>1</stp>
        <tr r="K1877" s="5"/>
      </tp>
      <tp>
        <v>3745809.04</v>
        <stp/>
        <stp>EM_S_QSTM07_IS</stp>
        <stp>4</stp>
        <stp>600169.SH</stp>
        <stp>61</stp>
        <stp>6/30/2015</stp>
        <stp>1</stp>
        <tr r="K1919" s="5"/>
      </tp>
      <tp>
        <v>-92164392.799999997</v>
        <stp/>
        <stp>EM_S_QSTM07_IS</stp>
        <stp>4</stp>
        <stp>600179.SH</stp>
        <stp>61</stp>
        <stp>6/30/2015</stp>
        <stp>1</stp>
        <tr r="K1928" s="5"/>
      </tp>
      <tp>
        <v>-3069524.01</v>
        <stp/>
        <stp>EM_S_QSTM07_IS</stp>
        <stp>4</stp>
        <stp>600149.SH</stp>
        <stp>61</stp>
        <stp>6/30/2015</stp>
        <stp>1</stp>
        <tr r="K1901" s="5"/>
      </tp>
      <tp>
        <v>-4940532.37</v>
        <stp/>
        <stp>EM_S_QSTM07_IS</stp>
        <stp>4</stp>
        <stp>600159.SH</stp>
        <stp>61</stp>
        <stp>6/30/2015</stp>
        <stp>1</stp>
        <tr r="K1910" s="5"/>
      </tp>
      <tp>
        <v>19872080.370000001</v>
        <stp/>
        <stp>EM_S_QSTM07_IS</stp>
        <stp>4</stp>
        <stp>600189.SH</stp>
        <stp>61</stp>
        <stp>6/30/2015</stp>
        <stp>1</stp>
        <tr r="K1937" s="5"/>
      </tp>
      <tp>
        <v>12204456.25</v>
        <stp/>
        <stp>EM_S_QSTM07_IS</stp>
        <stp>4</stp>
        <stp>600199.SH</stp>
        <stp>61</stp>
        <stp>6/30/2015</stp>
        <stp>1</stp>
        <tr r="K1946" s="5"/>
      </tp>
      <tp>
        <v>215811851</v>
        <stp/>
        <stp>EM_S_QSTM07_IS</stp>
        <stp>4</stp>
        <stp>000869.SZ</stp>
        <stp>61</stp>
        <stp>6/30/2015</stp>
        <stp>1</stp>
        <tr r="K369" s="5"/>
      </tp>
      <tp>
        <v>-777011.12000000104</v>
        <stp/>
        <stp>EM_S_QSTM07_IS</stp>
        <stp>4</stp>
        <stp>000859.SZ</stp>
        <stp>61</stp>
        <stp>6/30/2015</stp>
        <stp>1</stp>
        <tr r="K363" s="5"/>
      </tp>
      <tp>
        <v>-100588234.69</v>
        <stp/>
        <stp>EM_S_QSTM07_IS</stp>
        <stp>4</stp>
        <stp>000829.SZ</stp>
        <stp>61</stp>
        <stp>6/30/2015</stp>
        <stp>1</stp>
        <tr r="K348" s="5"/>
      </tp>
      <tp>
        <v>107524324.98999999</v>
        <stp/>
        <stp>EM_S_QSTM07_IS</stp>
        <stp>4</stp>
        <stp>000839.SZ</stp>
        <stp>61</stp>
        <stp>6/30/2015</stp>
        <stp>1</stp>
        <tr r="K356" s="5"/>
      </tp>
      <tp>
        <v>-37389788.060000002</v>
        <stp/>
        <stp>EM_S_QSTM07_IS</stp>
        <stp>4</stp>
        <stp>000809.SZ</stp>
        <stp>61</stp>
        <stp>6/30/2015</stp>
        <stp>1</stp>
        <tr r="K332" s="5"/>
      </tp>
      <tp>
        <v>14171601.300000001</v>
        <stp/>
        <stp>EM_S_QSTM07_IS</stp>
        <stp>4</stp>
        <stp>000819.SZ</stp>
        <stp>61</stp>
        <stp>6/30/2015</stp>
        <stp>1</stp>
        <tr r="K340" s="5"/>
      </tp>
      <tp>
        <v>47565203.68</v>
        <stp/>
        <stp>EM_S_QSTM07_IS</stp>
        <stp>4</stp>
        <stp>000889.SZ</stp>
        <stp>61</stp>
        <stp>6/30/2015</stp>
        <stp>1</stp>
        <tr r="K382" s="5"/>
      </tp>
      <tp>
        <v>108321531.56</v>
        <stp/>
        <stp>EM_S_QSTM07_IS</stp>
        <stp>4</stp>
        <stp>000899.SZ</stp>
        <stp>61</stp>
        <stp>6/30/2015</stp>
        <stp>1</stp>
        <tr r="K389" s="5"/>
      </tp>
      <tp>
        <v>41430567.960000001</v>
        <stp/>
        <stp>EM_S_QSTM07_IS</stp>
        <stp>4</stp>
        <stp>600829.SH</stp>
        <stp>61</stp>
        <stp>6/30/2015</stp>
        <stp>1</stp>
        <tr r="K2482" s="5"/>
      </tp>
      <tp>
        <v>-208205640.72999999</v>
        <stp/>
        <stp>EM_S_QSTM07_IS</stp>
        <stp>4</stp>
        <stp>600839.SH</stp>
        <stp>61</stp>
        <stp>6/30/2015</stp>
        <stp>1</stp>
        <tr r="K2491" s="5"/>
      </tp>
      <tp>
        <v>64099963</v>
        <stp/>
        <stp>EM_S_QSTM07_IS</stp>
        <stp>4</stp>
        <stp>600809.SH</stp>
        <stp>61</stp>
        <stp>6/30/2015</stp>
        <stp>1</stp>
        <tr r="K2463" s="5"/>
      </tp>
      <tp>
        <v>-37124555.329999998</v>
        <stp/>
        <stp>EM_S_QSTM07_IS</stp>
        <stp>4</stp>
        <stp>600819.SH</stp>
        <stp>61</stp>
        <stp>6/30/2015</stp>
        <stp>1</stp>
        <tr r="K2472" s="5"/>
      </tp>
      <tp>
        <v>79014464.799999997</v>
        <stp/>
        <stp>EM_S_QSTM07_IS</stp>
        <stp>4</stp>
        <stp>600869.SH</stp>
        <stp>61</stp>
        <stp>6/30/2015</stp>
        <stp>1</stp>
        <tr r="K2517" s="5"/>
      </tp>
      <tp>
        <v>50813871.009999998</v>
        <stp/>
        <stp>EM_S_QSTM07_IS</stp>
        <stp>4</stp>
        <stp>600879.SH</stp>
        <stp>61</stp>
        <stp>6/30/2015</stp>
        <stp>1</stp>
        <tr r="K2526" s="5"/>
      </tp>
      <tp>
        <v>238026236.78</v>
        <stp/>
        <stp>EM_S_QSTM07_IS</stp>
        <stp>4</stp>
        <stp>600859.SH</stp>
        <stp>61</stp>
        <stp>6/30/2015</stp>
        <stp>1</stp>
        <tr r="K2507" s="5"/>
      </tp>
      <tp>
        <v>2887033.36</v>
        <stp/>
        <stp>EM_S_QSTM07_IS</stp>
        <stp>4</stp>
        <stp>600889.SH</stp>
        <stp>61</stp>
        <stp>6/30/2015</stp>
        <stp>1</stp>
        <tr r="K2536" s="5"/>
      </tp>
      <tp>
        <v>9469226.75</v>
        <stp/>
        <stp>EM_S_QSTM07_IS</stp>
        <stp>4</stp>
        <stp>000969.SZ</stp>
        <stp>61</stp>
        <stp>6/30/2015</stp>
        <stp>1</stp>
        <tr r="K443" s="5"/>
      </tp>
      <tp>
        <v>723109123.41999996</v>
        <stp/>
        <stp>EM_S_QSTM07_IS</stp>
        <stp>4</stp>
        <stp>000979.SZ</stp>
        <stp>61</stp>
        <stp>6/30/2015</stp>
        <stp>1</stp>
        <tr r="K452" s="5"/>
      </tp>
      <tp>
        <v>39074141.789999999</v>
        <stp/>
        <stp>EM_S_QSTM07_IS</stp>
        <stp>4</stp>
        <stp>000949.SZ</stp>
        <stp>61</stp>
        <stp>6/30/2015</stp>
        <stp>1</stp>
        <tr r="K426" s="5"/>
      </tp>
      <tp>
        <v>93783707.620000005</v>
        <stp/>
        <stp>EM_S_QSTM07_IS</stp>
        <stp>4</stp>
        <stp>000959.SZ</stp>
        <stp>61</stp>
        <stp>6/30/2015</stp>
        <stp>1</stp>
        <tr r="K434" s="5"/>
      </tp>
      <tp>
        <v>98999325.200000003</v>
        <stp/>
        <stp>EM_S_QSTM07_IS</stp>
        <stp>4</stp>
        <stp>000929.SZ</stp>
        <stp>61</stp>
        <stp>6/30/2015</stp>
        <stp>1</stp>
        <tr r="K415" s="5"/>
      </tp>
      <tp>
        <v>112041487.14</v>
        <stp/>
        <stp>EM_S_QSTM07_IS</stp>
        <stp>4</stp>
        <stp>000939.SZ</stp>
        <stp>61</stp>
        <stp>6/30/2015</stp>
        <stp>1</stp>
        <tr r="K424" s="5"/>
      </tp>
      <tp>
        <v>16608262.470000001</v>
        <stp/>
        <stp>EM_S_QSTM07_IS</stp>
        <stp>4</stp>
        <stp>000909.SZ</stp>
        <stp>61</stp>
        <stp>6/30/2015</stp>
        <stp>1</stp>
        <tr r="K397" s="5"/>
      </tp>
      <tp>
        <v>58674999.009999998</v>
        <stp/>
        <stp>EM_S_QSTM07_IS</stp>
        <stp>4</stp>
        <stp>000919.SZ</stp>
        <stp>61</stp>
        <stp>6/30/2015</stp>
        <stp>1</stp>
        <tr r="K406" s="5"/>
      </tp>
      <tp>
        <v>38710017.009999998</v>
        <stp/>
        <stp>EM_S_QSTM07_IS</stp>
        <stp>4</stp>
        <stp>000989.SZ</stp>
        <stp>61</stp>
        <stp>6/30/2015</stp>
        <stp>1</stp>
        <tr r="K460" s="5"/>
      </tp>
      <tp>
        <v>288086872.83999997</v>
        <stp/>
        <stp>EM_S_QSTM07_IS</stp>
        <stp>4</stp>
        <stp>000999.SZ</stp>
        <stp>61</stp>
        <stp>6/30/2015</stp>
        <stp>1</stp>
        <tr r="K467" s="5"/>
      </tp>
      <tp>
        <v>53207616.630000003</v>
        <stp/>
        <stp>EM_S_QSTM07_IS</stp>
        <stp>4</stp>
        <stp>600969.SH</stp>
        <stp>61</stp>
        <stp>6/30/2015</stp>
        <stp>1</stp>
        <tr r="K2557" s="5"/>
      </tp>
      <tp>
        <v>73491953</v>
        <stp/>
        <stp>EM_S_QSTM07_IS</stp>
        <stp>4</stp>
        <stp>600979.SH</stp>
        <stp>61</stp>
        <stp>6/30/2015</stp>
        <stp>1</stp>
        <tr r="K2564" s="5"/>
      </tp>
      <tp>
        <v>208529701.41</v>
        <stp/>
        <stp>EM_S_QSTM07_IS</stp>
        <stp>4</stp>
        <stp>600959.SH</stp>
        <stp>61</stp>
        <stp>6/30/2015</stp>
        <stp>1</stp>
        <tr r="K2549" s="5"/>
      </tp>
      <tp>
        <v>4651761606.1899996</v>
        <stp/>
        <stp>EM_S_QSTM07_IS</stp>
        <stp>4</stp>
        <stp>600999.SH</stp>
        <stp>61</stp>
        <stp>6/30/2015</stp>
        <stp>1</stp>
        <tr r="K2580" s="5"/>
      </tp>
      <tp>
        <v>2277308905.21</v>
        <stp/>
        <stp>EM_S_QSTM07_IS</stp>
        <stp>4</stp>
        <stp>601669.SH</stp>
        <stp>61</stp>
        <stp>6/30/2015</stp>
        <stp>1</stp>
        <tr r="K2676" s="5"/>
      </tp>
      <tp>
        <v>122902697.23999999</v>
        <stp/>
        <stp>EM_S_QSTM07_IS</stp>
        <stp>4</stp>
        <stp>601689.SH</stp>
        <stp>61</stp>
        <stp>6/30/2015</stp>
        <stp>1</stp>
        <tr r="K2680" s="5"/>
      </tp>
      <tp>
        <v>42290999.909999996</v>
        <stp/>
        <stp>EM_S_QSTM07_IS</stp>
        <stp>4</stp>
        <stp>601699.SH</stp>
        <stp>61</stp>
        <stp>6/30/2015</stp>
        <stp>1</stp>
        <tr r="K2681" s="5"/>
      </tp>
      <tp>
        <v>36077002.25</v>
        <stp/>
        <stp>EM_S_QSTM07_IS</stp>
        <stp>4</stp>
        <stp>601789.SH</stp>
        <stp>61</stp>
        <stp>6/30/2015</stp>
        <stp>1</stp>
        <tr r="K2689" s="5"/>
      </tp>
      <tp>
        <v>75765230.670000002</v>
        <stp/>
        <stp>EM_S_QSTM07_IS</stp>
        <stp>4</stp>
        <stp>601799.SH</stp>
        <stp>61</stp>
        <stp>6/30/2015</stp>
        <stp>1</stp>
        <tr r="K2691" s="5"/>
      </tp>
      <tp>
        <v>-31153562.649999999</v>
        <stp/>
        <stp>EM_S_QSTM07_IS</stp>
        <stp>4</stp>
        <stp>601519.SH</stp>
        <stp>61</stp>
        <stp>6/30/2015</stp>
        <stp>1</stp>
        <tr r="K2656" s="5"/>
      </tp>
      <tp>
        <v>19387375.559999999</v>
        <stp/>
        <stp>EM_S_QSTM07_IS</stp>
        <stp>4</stp>
        <stp>601579.SH</stp>
        <stp>61</stp>
        <stp>6/30/2015</stp>
        <stp>1</stp>
        <tr r="K2661" s="5"/>
      </tp>
      <tp>
        <v>58861589.049999997</v>
        <stp/>
        <stp>EM_S_QSTM07_IS</stp>
        <stp>4</stp>
        <stp>601599.SH</stp>
        <stp>61</stp>
        <stp>6/30/2015</stp>
        <stp>1</stp>
        <tr r="K2663" s="5"/>
      </tp>
      <tp>
        <v>146960282.63</v>
        <stp/>
        <stp>EM_S_QSTM07_IS</stp>
        <stp>4</stp>
        <stp>601339.SH</stp>
        <stp>61</stp>
        <stp>6/30/2015</stp>
        <stp>1</stp>
        <tr r="K2647" s="5"/>
      </tp>
      <tp>
        <v>90328211.439999998</v>
        <stp/>
        <stp>EM_S_QSTM07_IS</stp>
        <stp>4</stp>
        <stp>601369.SH</stp>
        <stp>61</stp>
        <stp>6/30/2015</stp>
        <stp>1</stp>
        <tr r="K2649" s="5"/>
      </tp>
      <tp>
        <v>1794091000</v>
        <stp/>
        <stp>EM_S_QSTM07_IS</stp>
        <stp>4</stp>
        <stp>601009.SH</stp>
        <stp>61</stp>
        <stp>6/30/2015</stp>
        <stp>1</stp>
        <tr r="K2589" s="5"/>
      </tp>
      <tp>
        <v>2067985.59</v>
        <stp/>
        <stp>EM_S_QSTM07_IS</stp>
        <stp>4</stp>
        <stp>601069.SH</stp>
        <stp>61</stp>
        <stp>6/30/2015</stp>
        <stp>1</stp>
        <tr r="K2601" s="5"/>
      </tp>
      <tp>
        <v>641841099.46000004</v>
        <stp/>
        <stp>EM_S_QSTM07_IS</stp>
        <stp>4</stp>
        <stp>601099.SH</stp>
        <stp>61</stp>
        <stp>6/30/2015</stp>
        <stp>1</stp>
        <tr r="K2604" s="5"/>
      </tp>
      <tp>
        <v>264059992.38</v>
        <stp/>
        <stp>EM_S_QSTM07_IS</stp>
        <stp>4</stp>
        <stp>601139.SH</stp>
        <stp>61</stp>
        <stp>6/30/2015</stp>
        <stp>1</stp>
        <tr r="K2617" s="5"/>
      </tp>
      <tp>
        <v>5050000000</v>
        <stp/>
        <stp>EM_S_QSTM07_IS</stp>
        <stp>4</stp>
        <stp>601169.SH</stp>
        <stp>61</stp>
        <stp>6/30/2015</stp>
        <stp>1</stp>
        <tr r="K2622" s="5"/>
      </tp>
      <tp>
        <v>248081317.16</v>
        <stp/>
        <stp>EM_S_QSTM07_IS</stp>
        <stp>4</stp>
        <stp>601179.SH</stp>
        <stp>61</stp>
        <stp>6/30/2015</stp>
        <stp>1</stp>
        <tr r="K2624" s="5"/>
      </tp>
      <tp>
        <v>83126049.909999996</v>
        <stp/>
        <stp>EM_S_QSTM07_IS</stp>
        <stp>4</stp>
        <stp>601199.SH</stp>
        <stp>61</stp>
        <stp>6/30/2015</stp>
        <stp>1</stp>
        <tr r="K2628" s="5"/>
      </tp>
      <tp>
        <v>926177585</v>
        <stp/>
        <stp>EM_S_QSTM07_IS</stp>
        <stp>4</stp>
        <stp>601899.SH</stp>
        <stp>61</stp>
        <stp>6/30/2015</stp>
        <stp>1</stp>
        <tr r="K2705" s="5"/>
      </tp>
      <tp>
        <v>2298482160.1599998</v>
        <stp/>
        <stp>EM_S_QSTM07_IS</stp>
        <stp>4</stp>
        <stp>001979.SZ</stp>
        <stp>61</stp>
        <stp>6/30/2015</stp>
        <stp>1</stp>
        <tr r="K470" s="5"/>
      </tp>
      <tp>
        <v>68943953.120000005</v>
        <stp/>
        <stp>EM_S_QSTM07_IS</stp>
        <stp>4</stp>
        <stp>601929.SH</stp>
        <stp>61</stp>
        <stp>6/30/2015</stp>
        <stp>1</stp>
        <tr r="K2712" s="5"/>
      </tp>
      <tp>
        <v>64890000000</v>
        <stp/>
        <stp>EM_S_QSTM07_IS</stp>
        <stp>4</stp>
        <stp>601939.SH</stp>
        <stp>61</stp>
        <stp>6/30/2015</stp>
        <stp>1</stp>
        <tr r="K2714" s="5"/>
      </tp>
      <tp>
        <v>2925759063.6100001</v>
        <stp/>
        <stp>EM_S_QSTM07_IS</stp>
        <stp>4</stp>
        <stp>601919.SH</stp>
        <stp>61</stp>
        <stp>6/30/2015</stp>
        <stp>1</stp>
        <tr r="K2710" s="5"/>
      </tp>
      <tp>
        <v>-46841131.850000001</v>
        <stp/>
        <stp>EM_S_QSTM07_IS</stp>
        <stp>4</stp>
        <stp>601969.SH</stp>
        <stp>61</stp>
        <stp>6/30/2015</stp>
        <stp>1</stp>
        <tr r="K2719" s="5"/>
      </tp>
      <tp>
        <v>-203328502.71000001</v>
        <stp/>
        <stp>EM_S_QSTM07_IS</stp>
        <stp>4</stp>
        <stp>601989.SH</stp>
        <stp>61</stp>
        <stp>6/30/2015</stp>
        <stp>1</stp>
        <tr r="K2722" s="5"/>
      </tp>
      <tp>
        <v>24977152.5</v>
        <stp/>
        <stp>EM_S_QSTM07_IS</stp>
        <stp>4</stp>
        <stp>601999.SH</stp>
        <stp>61</stp>
        <stp>6/30/2015</stp>
        <stp>1</stp>
        <tr r="K2727" s="5"/>
      </tp>
      <tp t="s">
        <v/>
        <stp/>
        <stp>EM_S_PROFITNOTICE_FORECASTL</stp>
        <stp>2</stp>
        <stp>601099.SH</stp>
        <stp>6/30/2016</stp>
        <tr r="G2604" s="5"/>
      </tp>
      <tp t="s">
        <v/>
        <stp/>
        <stp>EM_S_PROFITNOTICE_FORECASTL</stp>
        <stp>2</stp>
        <stp>601199.SH</stp>
        <stp>6/30/2016</stp>
        <tr r="G2628" s="5"/>
      </tp>
      <tp t="s">
        <v/>
        <stp/>
        <stp>EM_S_PROFITNOTICE_FORECASTL</stp>
        <stp>2</stp>
        <stp>601699.SH</stp>
        <stp>6/30/2016</stp>
        <tr r="G2681" s="5"/>
      </tp>
      <tp t="s">
        <v/>
        <stp/>
        <stp>EM_S_PROFITNOTICE_FORECASTL</stp>
        <stp>2</stp>
        <stp>601799.SH</stp>
        <stp>6/30/2016</stp>
        <tr r="G2691" s="5"/>
      </tp>
      <tp t="s">
        <v/>
        <stp/>
        <stp>EM_S_PROFITNOTICE_FORECASTL</stp>
        <stp>2</stp>
        <stp>601599.SH</stp>
        <stp>6/30/2016</stp>
        <tr r="G2663" s="5"/>
      </tp>
      <tp t="s">
        <v/>
        <stp/>
        <stp>EM_S_PROFITNOTICE_FORECASTL</stp>
        <stp>2</stp>
        <stp>601899.SH</stp>
        <stp>6/30/2016</stp>
        <tr r="G2705" s="5"/>
      </tp>
      <tp t="s">
        <v/>
        <stp/>
        <stp>EM_S_PROFITNOTICE_FORECASTL</stp>
        <stp>2</stp>
        <stp>601999.SH</stp>
        <stp>6/30/2016</stp>
        <tr r="G2727" s="5"/>
      </tp>
      <tp t="s">
        <v/>
        <stp/>
        <stp>EM_S_PROFITNOTICE_FORECASTL</stp>
        <stp>2</stp>
        <stp>600299.SH</stp>
        <stp>6/30/2016</stp>
        <tr r="G2032" s="5"/>
      </tp>
      <tp>
        <v>155420100</v>
        <stp/>
        <stp>EM_S_PROFITNOTICE_FORECASTT</stp>
        <stp>2</stp>
        <stp>300269.SZ</stp>
        <stp>6/30/2016</stp>
        <tr r="F1530" s="5"/>
      </tp>
      <tp t="s">
        <v/>
        <stp/>
        <stp>EM_S_PROFITNOTICE_FORECASTL</stp>
        <stp>2</stp>
        <stp>600399.SH</stp>
        <stp>6/30/2016</stp>
        <tr r="G2118" s="5"/>
      </tp>
      <tp>
        <v>5000000</v>
        <stp/>
        <stp>EM_S_PROFITNOTICE_FORECASTT</stp>
        <stp>2</stp>
        <stp>300369.SZ</stp>
        <stp>6/30/2016</stp>
        <tr r="F1629" s="5"/>
      </tp>
      <tp t="s">
        <v/>
        <stp/>
        <stp>EM_S_PROFITNOTICE_FORECASTL</stp>
        <stp>2</stp>
        <stp>600099.SH</stp>
        <stp>6/30/2016</stp>
        <tr r="G1858" s="5"/>
      </tp>
      <tp>
        <v>950000000</v>
        <stp/>
        <stp>EM_S_PROFITNOTICE_FORECASTT</stp>
        <stp>2</stp>
        <stp>000059.SZ</stp>
        <stp>6/30/2016</stp>
        <tr r="F50" s="5"/>
      </tp>
      <tp>
        <v>20436300</v>
        <stp/>
        <stp>EM_S_PROFITNOTICE_FORECASTT</stp>
        <stp>2</stp>
        <stp>300069.SZ</stp>
        <stp>6/30/2016</stp>
        <tr r="F1331" s="5"/>
      </tp>
      <tp t="s">
        <v/>
        <stp/>
        <stp>EM_S_PROFITNOTICE_FORECASTL</stp>
        <stp>2</stp>
        <stp>600199.SH</stp>
        <stp>6/30/2016</stp>
        <tr r="G1946" s="5"/>
      </tp>
      <tp>
        <v>-10000000</v>
        <stp/>
        <stp>EM_S_PROFITNOTICE_FORECASTT</stp>
        <stp>2</stp>
        <stp>000159.SZ</stp>
        <stp>6/30/2016</stp>
        <tr r="F74" s="5"/>
      </tp>
      <tp>
        <v>4000000</v>
        <stp/>
        <stp>EM_S_PROFITNOTICE_FORECASTT</stp>
        <stp>2</stp>
        <stp>300169.SZ</stp>
        <stp>6/30/2016</stp>
        <tr r="F1431" s="5"/>
      </tp>
      <tp t="s">
        <v/>
        <stp/>
        <stp>EM_S_PROFITNOTICE_FORECASTL</stp>
        <stp>2</stp>
        <stp>600699.SH</stp>
        <stp>6/30/2016</stp>
        <tr r="G2361" s="5"/>
      </tp>
      <tp>
        <v>-45000000</v>
        <stp/>
        <stp>EM_S_PROFITNOTICE_FORECASTT</stp>
        <stp>2</stp>
        <stp>000659.SZ</stp>
        <stp>6/30/2016</stp>
        <tr r="F224" s="5"/>
      </tp>
      <tp>
        <v>-60000000</v>
        <stp/>
        <stp>EM_S_PROFITNOTICE_FORECASTT</stp>
        <stp>2</stp>
        <stp>000759.SZ</stp>
        <stp>6/30/2016</stp>
        <tr r="F299" s="5"/>
      </tp>
      <tp t="s">
        <v/>
        <stp/>
        <stp>EM_S_PROFITNOTICE_FORECASTL</stp>
        <stp>2</stp>
        <stp>600499.SH</stp>
        <stp>6/30/2016</stp>
        <tr r="G2184" s="5"/>
      </tp>
      <tp>
        <v>-11000000</v>
        <stp/>
        <stp>EM_S_PROFITNOTICE_FORECASTT</stp>
        <stp>2</stp>
        <stp>300469.SZ</stp>
        <stp>6/30/2016</stp>
        <tr r="F1728" s="5"/>
      </tp>
      <tp t="s">
        <v/>
        <stp/>
        <stp>EM_S_PROFITNOTICE_FORECASTL</stp>
        <stp>2</stp>
        <stp>600599.SH</stp>
        <stp>6/30/2016</stp>
        <tr r="G2272" s="5"/>
      </tp>
      <tp t="s">
        <v/>
        <stp/>
        <stp>EM_S_PROFITNOTICE_FORECASTT</stp>
        <stp>2</stp>
        <stp>000559.SZ</stp>
        <stp>6/30/2016</stp>
        <tr r="F155" s="5"/>
      </tp>
      <tp>
        <v>-8500000</v>
        <stp/>
        <stp>EM_S_PROFITNOTICE_FORECASTT</stp>
        <stp>2</stp>
        <stp>000859.SZ</stp>
        <stp>6/30/2016</stp>
        <tr r="F363" s="5"/>
      </tp>
      <tp t="s">
        <v/>
        <stp/>
        <stp>EM_S_PROFITNOTICE_FORECASTL</stp>
        <stp>2</stp>
        <stp>600999.SH</stp>
        <stp>6/30/2016</stp>
        <tr r="G2580" s="5"/>
      </tp>
      <tp>
        <v>50000000</v>
        <stp/>
        <stp>EM_S_PROFITNOTICE_FORECASTT</stp>
        <stp>2</stp>
        <stp>000959.SZ</stp>
        <stp>6/30/2016</stp>
        <tr r="F434" s="5"/>
      </tp>
      <tp>
        <v>5000000</v>
        <stp/>
        <stp>EM_S_PROFITNOTICE_FORECASTL</stp>
        <stp>2</stp>
        <stp>603299.SH</stp>
        <stp>6/30/2016</stp>
        <tr r="G2784" s="5"/>
      </tp>
      <tp t="s">
        <v/>
        <stp/>
        <stp>EM_S_PROFITNOTICE_FORECASTL</stp>
        <stp>2</stp>
        <stp>603399.SH</stp>
        <stp>6/30/2016</stp>
        <tr r="G2802" s="5"/>
      </tp>
      <tp t="s">
        <v/>
        <stp/>
        <stp>EM_S_PROFITNOTICE_FORECASTL</stp>
        <stp>2</stp>
        <stp>603099.SH</stp>
        <stp>6/30/2016</stp>
        <tr r="G2759" s="5"/>
      </tp>
      <tp t="s">
        <v/>
        <stp/>
        <stp>EM_S_PROFITNOTICE_FORECASTL</stp>
        <stp>2</stp>
        <stp>603199.SH</stp>
        <stp>6/30/2016</stp>
        <tr r="G2778" s="5"/>
      </tp>
      <tp t="s">
        <v/>
        <stp/>
        <stp>EM_S_PROFITNOTICE_FORECASTL</stp>
        <stp>2</stp>
        <stp>603699.SH</stp>
        <stp>6/30/2016</stp>
        <tr r="G2833" s="5"/>
      </tp>
      <tp t="s">
        <v/>
        <stp/>
        <stp>EM_S_PROFITNOTICE_FORECASTL</stp>
        <stp>2</stp>
        <stp>603799.SH</stp>
        <stp>6/30/2016</stp>
        <tr r="G2846" s="5"/>
      </tp>
      <tp t="s">
        <v/>
        <stp/>
        <stp>EM_S_PROFITNOTICE_FORECASTL</stp>
        <stp>2</stp>
        <stp>603599.SH</stp>
        <stp>6/30/2016</stp>
        <tr r="G2817" s="5"/>
      </tp>
      <tp t="s">
        <v/>
        <stp/>
        <stp>EM_S_PROFITNOTICE_FORECASTL</stp>
        <stp>2</stp>
        <stp>603899.SH</stp>
        <stp>6/30/2016</stp>
        <tr r="G2862" s="5"/>
      </tp>
      <tp t="s">
        <v/>
        <stp/>
        <stp>EM_S_PROFITNOTICE_FORECASTL</stp>
        <stp>2</stp>
        <stp>603999.SH</stp>
        <stp>6/30/2016</stp>
        <tr r="G2880" s="5"/>
      </tp>
      <tp>
        <v>9628300</v>
        <stp/>
        <stp>EM_S_PROFITNOTICE_FORECASTT</stp>
        <stp>2</stp>
        <stp>002259.SZ</stp>
        <stp>6/30/2016</stp>
        <tr r="F728" s="5"/>
      </tp>
      <tp>
        <v>25000000</v>
        <stp/>
        <stp>EM_S_PROFITNOTICE_FORECASTT</stp>
        <stp>2</stp>
        <stp>002359.SZ</stp>
        <stp>6/30/2016</stp>
        <tr r="F828" s="5"/>
      </tp>
      <tp>
        <v>34500000</v>
        <stp/>
        <stp>EM_S_PROFITNOTICE_FORECASTT</stp>
        <stp>2</stp>
        <stp>002059.SZ</stp>
        <stp>6/30/2016</stp>
        <tr r="F529" s="5"/>
      </tp>
      <tp>
        <v>-18000000</v>
        <stp/>
        <stp>EM_S_PROFITNOTICE_FORECASTT</stp>
        <stp>2</stp>
        <stp>002159.SZ</stp>
        <stp>6/30/2016</stp>
        <tr r="F629" s="5"/>
      </tp>
      <tp>
        <v>-5000000</v>
        <stp/>
        <stp>EM_S_PROFITNOTICE_FORECASTT</stp>
        <stp>2</stp>
        <stp>002659.SZ</stp>
        <stp>6/30/2016</stp>
        <tr r="F1127" s="5"/>
      </tp>
      <tp>
        <v>30130000</v>
        <stp/>
        <stp>EM_S_PROFITNOTICE_FORECASTT</stp>
        <stp>2</stp>
        <stp>002759.SZ</stp>
        <stp>6/30/2016</stp>
        <tr r="F1222" s="5"/>
      </tp>
      <tp>
        <v>4000000</v>
        <stp/>
        <stp>EM_S_PROFITNOTICE_FORECASTT</stp>
        <stp>2</stp>
        <stp>002459.SZ</stp>
        <stp>6/30/2016</stp>
        <tr r="F928" s="5"/>
      </tp>
      <tp>
        <v>61350000</v>
        <stp/>
        <stp>EM_S_PROFITNOTICE_FORECASTT</stp>
        <stp>2</stp>
        <stp>002559.SZ</stp>
        <stp>6/30/2016</stp>
        <tr r="F1027" s="5"/>
      </tp>
      <tp t="s">
        <v/>
        <stp/>
        <stp>EM_S_PROFITNOTICE_FORECASTL</stp>
        <stp>2</stp>
        <stp>601398.SH</stp>
        <stp>6/30/2016</stp>
        <tr r="G2653" s="5"/>
      </tp>
      <tp t="s">
        <v/>
        <stp/>
        <stp>EM_S_PROFITNOTICE_FORECASTL</stp>
        <stp>2</stp>
        <stp>601098.SH</stp>
        <stp>6/30/2016</stp>
        <tr r="G2603" s="5"/>
      </tp>
      <tp t="s">
        <v/>
        <stp/>
        <stp>EM_S_PROFITNOTICE_FORECASTL</stp>
        <stp>2</stp>
        <stp>601198.SH</stp>
        <stp>6/30/2016</stp>
        <tr r="G2627" s="5"/>
      </tp>
      <tp t="s">
        <v/>
        <stp/>
        <stp>EM_S_PROFITNOTICE_FORECASTL</stp>
        <stp>2</stp>
        <stp>601798.SH</stp>
        <stp>6/30/2016</stp>
        <tr r="G2690" s="5"/>
      </tp>
      <tp>
        <v>350000000</v>
        <stp/>
        <stp>EM_S_PROFITNOTICE_FORECASTL</stp>
        <stp>2</stp>
        <stp>601898.SH</stp>
        <stp>6/30/2016</stp>
        <tr r="G2704" s="5"/>
      </tp>
      <tp t="s">
        <v/>
        <stp/>
        <stp>EM_S_PROFITNOTICE_FORECASTL</stp>
        <stp>2</stp>
        <stp>601998.SH</stp>
        <stp>6/30/2016</stp>
        <tr r="G2726" s="5"/>
      </tp>
      <tp>
        <v>238345400</v>
        <stp/>
        <stp>EM_S_PROFITNOTICE_FORECASTL</stp>
        <stp>2</stp>
        <stp>600298.SH</stp>
        <stp>6/30/2016</stp>
        <tr r="G2031" s="5"/>
      </tp>
      <tp>
        <v>-3700000</v>
        <stp/>
        <stp>EM_S_PROFITNOTICE_FORECASTT</stp>
        <stp>2</stp>
        <stp>300268.SZ</stp>
        <stp>6/30/2016</stp>
        <tr r="F1529" s="5"/>
      </tp>
      <tp t="s">
        <v/>
        <stp/>
        <stp>EM_S_PROFITNOTICE_FORECASTL</stp>
        <stp>2</stp>
        <stp>600398.SH</stp>
        <stp>6/30/2016</stp>
        <tr r="G2117" s="5"/>
      </tp>
      <tp>
        <v>-15000000</v>
        <stp/>
        <stp>EM_S_PROFITNOTICE_FORECASTT</stp>
        <stp>2</stp>
        <stp>300368.SZ</stp>
        <stp>6/30/2016</stp>
        <tr r="F1628" s="5"/>
      </tp>
      <tp t="s">
        <v/>
        <stp/>
        <stp>EM_S_PROFITNOTICE_FORECASTL</stp>
        <stp>2</stp>
        <stp>600098.SH</stp>
        <stp>6/30/2016</stp>
        <tr r="G1857" s="5"/>
      </tp>
      <tp t="s">
        <v/>
        <stp/>
        <stp>EM_S_PROFITNOTICE_FORECASTT</stp>
        <stp>2</stp>
        <stp>000058.SZ</stp>
        <stp>6/30/2016</stp>
        <tr r="F49" s="5"/>
      </tp>
      <tp>
        <v>168708100</v>
        <stp/>
        <stp>EM_S_PROFITNOTICE_FORECASTT</stp>
        <stp>2</stp>
        <stp>300068.SZ</stp>
        <stp>6/30/2016</stp>
        <tr r="F1330" s="5"/>
      </tp>
      <tp t="s">
        <v/>
        <stp/>
        <stp>EM_S_PROFITNOTICE_FORECASTL</stp>
        <stp>2</stp>
        <stp>600198.SH</stp>
        <stp>6/30/2016</stp>
        <tr r="G1945" s="5"/>
      </tp>
      <tp>
        <v>-17000000</v>
        <stp/>
        <stp>EM_S_PROFITNOTICE_FORECASTT</stp>
        <stp>2</stp>
        <stp>000158.SZ</stp>
        <stp>6/30/2016</stp>
        <tr r="F73" s="5"/>
      </tp>
      <tp>
        <v>32660000</v>
        <stp/>
        <stp>EM_S_PROFITNOTICE_FORECASTT</stp>
        <stp>2</stp>
        <stp>300168.SZ</stp>
        <stp>6/30/2016</stp>
        <tr r="F1430" s="5"/>
      </tp>
      <tp t="s">
        <v/>
        <stp/>
        <stp>EM_S_PROFITNOTICE_FORECASTL</stp>
        <stp>2</stp>
        <stp>600698.SH</stp>
        <stp>6/30/2016</stp>
        <tr r="G2360" s="5"/>
      </tp>
      <tp>
        <v>6000000</v>
        <stp/>
        <stp>EM_S_PROFITNOTICE_FORECASTL</stp>
        <stp>2</stp>
        <stp>600798.SH</stp>
        <stp>6/30/2016</stp>
        <tr r="G2453" s="5"/>
      </tp>
      <tp t="s">
        <v/>
        <stp/>
        <stp>EM_S_PROFITNOTICE_FORECASTT</stp>
        <stp>2</stp>
        <stp>000758.SZ</stp>
        <stp>6/30/2016</stp>
        <tr r="F298" s="5"/>
      </tp>
      <tp t="s">
        <v/>
        <stp/>
        <stp>EM_S_PROFITNOTICE_FORECASTL</stp>
        <stp>2</stp>
        <stp>600498.SH</stp>
        <stp>6/30/2016</stp>
        <tr r="G2183" s="5"/>
      </tp>
      <tp>
        <v>22550400</v>
        <stp/>
        <stp>EM_S_PROFITNOTICE_FORECASTT</stp>
        <stp>2</stp>
        <stp>300468.SZ</stp>
        <stp>6/30/2016</stp>
        <tr r="F1727" s="5"/>
      </tp>
      <tp t="s">
        <v/>
        <stp/>
        <stp>EM_S_PROFITNOTICE_FORECASTL</stp>
        <stp>2</stp>
        <stp>600598.SH</stp>
        <stp>6/30/2016</stp>
        <tr r="G2271" s="5"/>
      </tp>
      <tp>
        <v>30000000</v>
        <stp/>
        <stp>EM_S_PROFITNOTICE_FORECASTT</stp>
        <stp>2</stp>
        <stp>000558.SZ</stp>
        <stp>6/30/2016</stp>
        <tr r="F154" s="5"/>
      </tp>
      <tp t="s">
        <v/>
        <stp/>
        <stp>EM_S_PROFITNOTICE_FORECASTL</stp>
        <stp>2</stp>
        <stp>600898.SH</stp>
        <stp>6/30/2016</stp>
        <tr r="G2545" s="5"/>
      </tp>
      <tp t="s">
        <v/>
        <stp/>
        <stp>EM_S_PROFITNOTICE_FORECASTT</stp>
        <stp>2</stp>
        <stp>000858.SZ</stp>
        <stp>6/30/2016</stp>
        <tr r="F362" s="5"/>
      </tp>
      <tp t="s">
        <v/>
        <stp/>
        <stp>EM_S_PROFITNOTICE_FORECASTL</stp>
        <stp>2</stp>
        <stp>600998.SH</stp>
        <stp>6/30/2016</stp>
        <tr r="G2579" s="5"/>
      </tp>
      <tp t="s">
        <v/>
        <stp/>
        <stp>EM_S_PROFITNOTICE_FORECASTT</stp>
        <stp>2</stp>
        <stp>000958.SZ</stp>
        <stp>6/30/2016</stp>
        <tr r="F433" s="5"/>
      </tp>
      <tp t="s">
        <v/>
        <stp/>
        <stp>EM_S_PROFITNOTICE_FORECASTL</stp>
        <stp>2</stp>
        <stp>603398.SH</stp>
        <stp>6/30/2016</stp>
        <tr r="G2801" s="5"/>
      </tp>
      <tp t="s">
        <v/>
        <stp/>
        <stp>EM_S_PROFITNOTICE_FORECASTL</stp>
        <stp>2</stp>
        <stp>603198.SH</stp>
        <stp>6/30/2016</stp>
        <tr r="G2777" s="5"/>
      </tp>
      <tp t="s">
        <v/>
        <stp/>
        <stp>EM_S_PROFITNOTICE_FORECASTL</stp>
        <stp>2</stp>
        <stp>603698.SH</stp>
        <stp>6/30/2016</stp>
        <tr r="G2832" s="5"/>
      </tp>
      <tp t="s">
        <v/>
        <stp/>
        <stp>EM_S_PROFITNOTICE_FORECASTL</stp>
        <stp>2</stp>
        <stp>603798.SH</stp>
        <stp>6/30/2016</stp>
        <tr r="G2845" s="5"/>
      </tp>
      <tp t="s">
        <v/>
        <stp/>
        <stp>EM_S_PROFITNOTICE_FORECASTL</stp>
        <stp>2</stp>
        <stp>603598.SH</stp>
        <stp>6/30/2016</stp>
        <tr r="G2816" s="5"/>
      </tp>
      <tp t="s">
        <v/>
        <stp/>
        <stp>EM_S_PROFITNOTICE_FORECASTL</stp>
        <stp>2</stp>
        <stp>603898.SH</stp>
        <stp>6/30/2016</stp>
        <tr r="G2861" s="5"/>
      </tp>
      <tp t="s">
        <v/>
        <stp/>
        <stp>EM_S_PROFITNOTICE_FORECASTL</stp>
        <stp>2</stp>
        <stp>603998.SH</stp>
        <stp>6/30/2016</stp>
        <tr r="G2879" s="5"/>
      </tp>
      <tp>
        <v>101835400</v>
        <stp/>
        <stp>EM_S_PROFITNOTICE_FORECASTT</stp>
        <stp>2</stp>
        <stp>002258.SZ</stp>
        <stp>6/30/2016</stp>
        <tr r="F727" s="5"/>
      </tp>
      <tp>
        <v>156525200</v>
        <stp/>
        <stp>EM_S_PROFITNOTICE_FORECASTT</stp>
        <stp>2</stp>
        <stp>002358.SZ</stp>
        <stp>6/30/2016</stp>
        <tr r="F827" s="5"/>
      </tp>
      <tp>
        <v>-1500000</v>
        <stp/>
        <stp>EM_S_PROFITNOTICE_FORECASTT</stp>
        <stp>2</stp>
        <stp>002058.SZ</stp>
        <stp>6/30/2016</stp>
        <tr r="F528" s="5"/>
      </tp>
      <tp>
        <v>81164700</v>
        <stp/>
        <stp>EM_S_PROFITNOTICE_FORECASTT</stp>
        <stp>2</stp>
        <stp>002158.SZ</stp>
        <stp>6/30/2016</stp>
        <tr r="F628" s="5"/>
      </tp>
      <tp>
        <v>62740700</v>
        <stp/>
        <stp>EM_S_PROFITNOTICE_FORECASTT</stp>
        <stp>2</stp>
        <stp>002658.SZ</stp>
        <stp>6/30/2016</stp>
        <tr r="F1126" s="5"/>
      </tp>
      <tp>
        <v>24281800</v>
        <stp/>
        <stp>EM_S_PROFITNOTICE_FORECASTT</stp>
        <stp>2</stp>
        <stp>002758.SZ</stp>
        <stp>6/30/2016</stp>
        <tr r="F1221" s="5"/>
      </tp>
      <tp>
        <v>275000000</v>
        <stp/>
        <stp>EM_S_PROFITNOTICE_FORECASTT</stp>
        <stp>2</stp>
        <stp>002458.SZ</stp>
        <stp>6/30/2016</stp>
        <tr r="F927" s="5"/>
      </tp>
      <tp>
        <v>542000000</v>
        <stp/>
        <stp>EM_S_PROFITNOTICE_FORECASTT</stp>
        <stp>2</stp>
        <stp>002558.SZ</stp>
        <stp>6/30/2016</stp>
        <tr r="F1026" s="5"/>
      </tp>
      <tp t="s">
        <v/>
        <stp/>
        <stp>EM_S_PROFITNOTICE_FORECASTL</stp>
        <stp>2</stp>
        <stp>601991.SH</stp>
        <stp>6/30/2016</stp>
        <tr r="G2723" s="5"/>
      </tp>
      <tp t="s">
        <v/>
        <stp/>
        <stp>EM_S_PROFITNOTICE_FORECASTL</stp>
        <stp>2</stp>
        <stp>600291.SH</stp>
        <stp>6/30/2016</stp>
        <tr r="G2026" s="5"/>
      </tp>
      <tp>
        <v>26106700</v>
        <stp/>
        <stp>EM_S_PROFITNOTICE_FORECASTT</stp>
        <stp>2</stp>
        <stp>300261.SZ</stp>
        <stp>6/30/2016</stp>
        <tr r="F1522" s="5"/>
      </tp>
      <tp t="s">
        <v/>
        <stp/>
        <stp>EM_S_PROFITNOTICE_FORECASTL</stp>
        <stp>2</stp>
        <stp>600391.SH</stp>
        <stp>6/30/2016</stp>
        <tr r="G2111" s="5"/>
      </tp>
      <tp t="s">
        <v/>
        <stp/>
        <stp>EM_S_PROFITNOTICE_FORECASTL</stp>
        <stp>2</stp>
        <stp>600091.SH</stp>
        <stp>6/30/2016</stp>
        <tr r="G1851" s="5"/>
      </tp>
      <tp>
        <v>28500000</v>
        <stp/>
        <stp>EM_S_PROFITNOTICE_FORECASTT</stp>
        <stp>2</stp>
        <stp>300061.SZ</stp>
        <stp>6/30/2016</stp>
        <tr r="F1323" s="5"/>
      </tp>
      <tp t="s">
        <v/>
        <stp/>
        <stp>EM_S_PROFITNOTICE_FORECASTL</stp>
        <stp>2</stp>
        <stp>600191.SH</stp>
        <stp>6/30/2016</stp>
        <tr r="G1939" s="5"/>
      </tp>
      <tp t="s">
        <v/>
        <stp/>
        <stp>EM_S_PROFITNOTICE_FORECASTT</stp>
        <stp>2</stp>
        <stp>000151.SZ</stp>
        <stp>6/30/2016</stp>
        <tr r="F68" s="5"/>
      </tp>
      <tp>
        <v>-32860000</v>
        <stp/>
        <stp>EM_S_PROFITNOTICE_FORECASTT</stp>
        <stp>2</stp>
        <stp>300161.SZ</stp>
        <stp>6/30/2016</stp>
        <tr r="F1423" s="5"/>
      </tp>
      <tp t="s">
        <v/>
        <stp/>
        <stp>EM_S_PROFITNOTICE_FORECASTL</stp>
        <stp>2</stp>
        <stp>600691.SH</stp>
        <stp>6/30/2016</stp>
        <tr r="G2353" s="5"/>
      </tp>
      <tp t="s">
        <v/>
        <stp/>
        <stp>EM_S_PROFITNOTICE_FORECASTT</stp>
        <stp>2</stp>
        <stp>000651.SZ</stp>
        <stp>6/30/2016</stp>
        <tr r="F219" s="5"/>
      </tp>
      <tp t="s">
        <v/>
        <stp/>
        <stp>EM_S_PROFITNOTICE_FORECASTL</stp>
        <stp>2</stp>
        <stp>600791.SH</stp>
        <stp>6/30/2016</stp>
        <tr r="G2446" s="5"/>
      </tp>
      <tp t="s">
        <v/>
        <stp/>
        <stp>EM_S_PROFITNOTICE_FORECASTT</stp>
        <stp>2</stp>
        <stp>000751.SZ</stp>
        <stp>6/30/2016</stp>
        <tr r="F292" s="5"/>
      </tp>
      <tp t="s">
        <v/>
        <stp/>
        <stp>EM_S_PROFITNOTICE_FORECASTL</stp>
        <stp>2</stp>
        <stp>600491.SH</stp>
        <stp>6/30/2016</stp>
        <tr r="G2178" s="5"/>
      </tp>
      <tp>
        <v>5000000</v>
        <stp/>
        <stp>EM_S_PROFITNOTICE_FORECASTT</stp>
        <stp>2</stp>
        <stp>300461.SZ</stp>
        <stp>6/30/2016</stp>
        <tr r="F1720" s="5"/>
      </tp>
      <tp>
        <v>42972000</v>
        <stp/>
        <stp>EM_S_PROFITNOTICE_FORECASTT</stp>
        <stp>2</stp>
        <stp>000551.SZ</stp>
        <stp>6/30/2016</stp>
        <tr r="F148" s="5"/>
      </tp>
      <tp t="s">
        <v/>
        <stp/>
        <stp>EM_S_PROFITNOTICE_FORECASTL</stp>
        <stp>2</stp>
        <stp>600891.SH</stp>
        <stp>6/30/2016</stp>
        <tr r="G2538" s="5"/>
      </tp>
      <tp t="s">
        <v/>
        <stp/>
        <stp>EM_S_PROFITNOTICE_FORECASTT</stp>
        <stp>2</stp>
        <stp>000851.SZ</stp>
        <stp>6/30/2016</stp>
        <tr r="F359" s="5"/>
      </tp>
      <tp t="s">
        <v/>
        <stp/>
        <stp>EM_S_PROFITNOTICE_FORECASTT</stp>
        <stp>2</stp>
        <stp>000951.SZ</stp>
        <stp>6/30/2016</stp>
        <tr r="F428" s="5"/>
      </tp>
      <tp>
        <v>241464900</v>
        <stp/>
        <stp>EM_S_PROFITNOTICE_FORECASTT</stp>
        <stp>2</stp>
        <stp>002251.SZ</stp>
        <stp>6/30/2016</stp>
        <tr r="F721" s="5"/>
      </tp>
      <tp>
        <v>61583400</v>
        <stp/>
        <stp>EM_S_PROFITNOTICE_FORECASTT</stp>
        <stp>2</stp>
        <stp>002351.SZ</stp>
        <stp>6/30/2016</stp>
        <tr r="F820" s="5"/>
      </tp>
      <tp>
        <v>437102400</v>
        <stp/>
        <stp>EM_S_PROFITNOTICE_FORECASTT</stp>
        <stp>2</stp>
        <stp>002051.SZ</stp>
        <stp>6/30/2016</stp>
        <tr r="F521" s="5"/>
      </tp>
      <tp>
        <v>14000000</v>
        <stp/>
        <stp>EM_S_PROFITNOTICE_FORECASTT</stp>
        <stp>2</stp>
        <stp>002151.SZ</stp>
        <stp>6/30/2016</stp>
        <tr r="F621" s="5"/>
      </tp>
      <tp>
        <v>49870000</v>
        <stp/>
        <stp>EM_S_PROFITNOTICE_FORECASTT</stp>
        <stp>2</stp>
        <stp>002651.SZ</stp>
        <stp>6/30/2016</stp>
        <tr r="F1119" s="5"/>
      </tp>
      <tp>
        <v>12000000</v>
        <stp/>
        <stp>EM_S_PROFITNOTICE_FORECASTT</stp>
        <stp>2</stp>
        <stp>002751.SZ</stp>
        <stp>6/30/2016</stp>
        <tr r="F1215" s="5"/>
      </tp>
      <tp>
        <v>8900000</v>
        <stp/>
        <stp>EM_S_PROFITNOTICE_FORECASTT</stp>
        <stp>2</stp>
        <stp>002451.SZ</stp>
        <stp>6/30/2016</stp>
        <tr r="F920" s="5"/>
      </tp>
      <tp>
        <v>103253700</v>
        <stp/>
        <stp>EM_S_PROFITNOTICE_FORECASTT</stp>
        <stp>2</stp>
        <stp>002551.SZ</stp>
        <stp>6/30/2016</stp>
        <tr r="F1019" s="5"/>
      </tp>
      <tp t="s">
        <v/>
        <stp/>
        <stp>EM_S_PROFITNOTICE_FORECASTL</stp>
        <stp>2</stp>
        <stp>601390.SH</stp>
        <stp>6/30/2016</stp>
        <tr r="G2652" s="5"/>
      </tp>
      <tp t="s">
        <v/>
        <stp/>
        <stp>EM_S_PROFITNOTICE_FORECASTL</stp>
        <stp>2</stp>
        <stp>601890.SH</stp>
        <stp>6/30/2016</stp>
        <tr r="G2703" s="5"/>
      </tp>
      <tp t="s">
        <v/>
        <stp/>
        <stp>EM_S_PROFITNOTICE_FORECASTL</stp>
        <stp>2</stp>
        <stp>600290.SH</stp>
        <stp>6/30/2016</stp>
        <tr r="G2025" s="5"/>
      </tp>
      <tp>
        <v>3800000</v>
        <stp/>
        <stp>EM_S_PROFITNOTICE_FORECASTT</stp>
        <stp>2</stp>
        <stp>300260.SZ</stp>
        <stp>6/30/2016</stp>
        <tr r="F1521" s="5"/>
      </tp>
      <tp>
        <v>75000000</v>
        <stp/>
        <stp>EM_S_PROFITNOTICE_FORECASTL</stp>
        <stp>2</stp>
        <stp>600390.SH</stp>
        <stp>6/30/2016</stp>
        <tr r="G2110" s="5"/>
      </tp>
      <tp>
        <v>137205500</v>
        <stp/>
        <stp>EM_S_PROFITNOTICE_FORECASTT</stp>
        <stp>2</stp>
        <stp>300360.SZ</stp>
        <stp>6/30/2016</stp>
        <tr r="F1621" s="5"/>
      </tp>
      <tp t="s">
        <v/>
        <stp/>
        <stp>EM_S_PROFITNOTICE_FORECASTL</stp>
        <stp>2</stp>
        <stp>600090.SH</stp>
        <stp>6/30/2016</stp>
        <tr r="G1850" s="5"/>
      </tp>
      <tp t="s">
        <v/>
        <stp/>
        <stp>EM_S_PROFITNOTICE_FORECASTT</stp>
        <stp>2</stp>
        <stp>000050.SZ</stp>
        <stp>6/30/2016</stp>
        <tr r="F46" s="5"/>
      </tp>
      <tp t="s">
        <v/>
        <stp/>
        <stp>EM_S_PROFITNOTICE_FORECASTL</stp>
        <stp>2</stp>
        <stp>600190.SH</stp>
        <stp>6/30/2016</stp>
        <tr r="G1938" s="5"/>
      </tp>
      <tp>
        <v>950000000</v>
        <stp/>
        <stp>EM_S_PROFITNOTICE_FORECASTT</stp>
        <stp>2</stp>
        <stp>000150.SZ</stp>
        <stp>6/30/2016</stp>
        <tr r="F67" s="5"/>
      </tp>
      <tp>
        <v>75000000</v>
        <stp/>
        <stp>EM_S_PROFITNOTICE_FORECASTT</stp>
        <stp>2</stp>
        <stp>300160.SZ</stp>
        <stp>6/30/2016</stp>
        <tr r="F1422" s="5"/>
      </tp>
      <tp t="s">
        <v/>
        <stp/>
        <stp>EM_S_PROFITNOTICE_FORECASTL</stp>
        <stp>2</stp>
        <stp>600690.SH</stp>
        <stp>6/30/2016</stp>
        <tr r="G2352" s="5"/>
      </tp>
      <tp t="s">
        <v/>
        <stp/>
        <stp>EM_S_PROFITNOTICE_FORECASTT</stp>
        <stp>2</stp>
        <stp>000650.SZ</stp>
        <stp>6/30/2016</stp>
        <tr r="F218" s="5"/>
      </tp>
      <tp t="s">
        <v/>
        <stp/>
        <stp>EM_S_PROFITNOTICE_FORECASTL</stp>
        <stp>2</stp>
        <stp>600790.SH</stp>
        <stp>6/30/2016</stp>
        <tr r="G2445" s="5"/>
      </tp>
      <tp>
        <v>563350000</v>
        <stp/>
        <stp>EM_S_PROFITNOTICE_FORECASTT</stp>
        <stp>2</stp>
        <stp>000750.SZ</stp>
        <stp>6/30/2016</stp>
        <tr r="F291" s="5"/>
      </tp>
      <tp t="s">
        <v/>
        <stp/>
        <stp>EM_S_PROFITNOTICE_FORECASTL</stp>
        <stp>2</stp>
        <stp>600490.SH</stp>
        <stp>6/30/2016</stp>
        <tr r="G2177" s="5"/>
      </tp>
      <tp>
        <v>13000000</v>
        <stp/>
        <stp>EM_S_PROFITNOTICE_FORECASTT</stp>
        <stp>2</stp>
        <stp>300460.SZ</stp>
        <stp>6/30/2016</stp>
        <tr r="F1719" s="5"/>
      </tp>
      <tp t="s">
        <v/>
        <stp/>
        <stp>EM_S_PROFITNOTICE_FORECASTL</stp>
        <stp>2</stp>
        <stp>600590.SH</stp>
        <stp>6/30/2016</stp>
        <tr r="G2264" s="5"/>
      </tp>
      <tp t="s">
        <v/>
        <stp/>
        <stp>EM_S_PROFITNOTICE_FORECASTT</stp>
        <stp>2</stp>
        <stp>000550.SZ</stp>
        <stp>6/30/2016</stp>
        <tr r="F147" s="5"/>
      </tp>
      <tp t="s">
        <v/>
        <stp/>
        <stp>EM_S_PROFITNOTICE_FORECASTL</stp>
        <stp>2</stp>
        <stp>600890.SH</stp>
        <stp>6/30/2016</stp>
        <tr r="G2537" s="5"/>
      </tp>
      <tp t="s">
        <v/>
        <stp/>
        <stp>EM_S_PROFITNOTICE_FORECASTT</stp>
        <stp>2</stp>
        <stp>000850.SZ</stp>
        <stp>6/30/2016</stp>
        <tr r="F358" s="5"/>
      </tp>
      <tp t="s">
        <v/>
        <stp/>
        <stp>EM_S_PROFITNOTICE_FORECASTL</stp>
        <stp>2</stp>
        <stp>600990.SH</stp>
        <stp>6/30/2016</stp>
        <tr r="G2574" s="5"/>
      </tp>
      <tp>
        <v>-276000000</v>
        <stp/>
        <stp>EM_S_PROFITNOTICE_FORECASTT</stp>
        <stp>2</stp>
        <stp>000950.SZ</stp>
        <stp>6/30/2016</stp>
        <tr r="F427" s="5"/>
      </tp>
      <tp>
        <v>332462100</v>
        <stp/>
        <stp>EM_S_PROFITNOTICE_FORECASTT</stp>
        <stp>2</stp>
        <stp>002250.SZ</stp>
        <stp>6/30/2016</stp>
        <tr r="F720" s="5"/>
      </tp>
      <tp>
        <v>20000000</v>
        <stp/>
        <stp>EM_S_PROFITNOTICE_FORECASTT</stp>
        <stp>2</stp>
        <stp>002350.SZ</stp>
        <stp>6/30/2016</stp>
        <tr r="F819" s="5"/>
      </tp>
      <tp>
        <v>394178800</v>
        <stp/>
        <stp>EM_S_PROFITNOTICE_FORECASTT</stp>
        <stp>2</stp>
        <stp>002050.SZ</stp>
        <stp>6/30/2016</stp>
        <tr r="F520" s="5"/>
      </tp>
      <tp>
        <v>36585500</v>
        <stp/>
        <stp>EM_S_PROFITNOTICE_FORECASTT</stp>
        <stp>2</stp>
        <stp>002150.SZ</stp>
        <stp>6/30/2016</stp>
        <tr r="F620" s="5"/>
      </tp>
      <tp>
        <v>148369800</v>
        <stp/>
        <stp>EM_S_PROFITNOTICE_FORECASTT</stp>
        <stp>2</stp>
        <stp>002650.SZ</stp>
        <stp>6/30/2016</stp>
        <tr r="F1118" s="5"/>
      </tp>
      <tp>
        <v>34887600</v>
        <stp/>
        <stp>EM_S_PROFITNOTICE_FORECASTT</stp>
        <stp>2</stp>
        <stp>002750.SZ</stp>
        <stp>6/30/2016</stp>
        <tr r="F1214" s="5"/>
      </tp>
      <tp>
        <v>955730000</v>
        <stp/>
        <stp>EM_S_PROFITNOTICE_FORECASTT</stp>
        <stp>2</stp>
        <stp>002450.SZ</stp>
        <stp>6/30/2016</stp>
        <tr r="F919" s="5"/>
      </tp>
      <tp>
        <v>159772400</v>
        <stp/>
        <stp>EM_S_PROFITNOTICE_FORECASTT</stp>
        <stp>2</stp>
        <stp>002550.SZ</stp>
        <stp>6/30/2016</stp>
        <tr r="F1018" s="5"/>
      </tp>
      <tp t="s">
        <v/>
        <stp/>
        <stp>EM_S_PROFITNOTICE_FORECASTL</stp>
        <stp>2</stp>
        <stp>600293.SH</stp>
        <stp>6/30/2016</stp>
        <tr r="G2028" s="5"/>
      </tp>
      <tp>
        <v>19380000</v>
        <stp/>
        <stp>EM_S_PROFITNOTICE_FORECASTT</stp>
        <stp>2</stp>
        <stp>300263.SZ</stp>
        <stp>6/30/2016</stp>
        <tr r="F1524" s="5"/>
      </tp>
      <tp>
        <v>64680000</v>
        <stp/>
        <stp>EM_S_PROFITNOTICE_FORECASTL</stp>
        <stp>2</stp>
        <stp>600393.SH</stp>
        <stp>6/30/2016</stp>
        <tr r="G2113" s="5"/>
      </tp>
      <tp>
        <v>94260000</v>
        <stp/>
        <stp>EM_S_PROFITNOTICE_FORECASTT</stp>
        <stp>2</stp>
        <stp>300363.SZ</stp>
        <stp>6/30/2016</stp>
        <tr r="F1623" s="5"/>
      </tp>
      <tp t="s">
        <v/>
        <stp/>
        <stp>EM_S_PROFITNOTICE_FORECASTL</stp>
        <stp>2</stp>
        <stp>600093.SH</stp>
        <stp>6/30/2016</stp>
        <tr r="G1852" s="5"/>
      </tp>
      <tp>
        <v>68000000</v>
        <stp/>
        <stp>EM_S_PROFITNOTICE_FORECASTT</stp>
        <stp>2</stp>
        <stp>300063.SZ</stp>
        <stp>6/30/2016</stp>
        <tr r="F1325" s="5"/>
      </tp>
      <tp t="s">
        <v/>
        <stp/>
        <stp>EM_S_PROFITNOTICE_FORECASTL</stp>
        <stp>2</stp>
        <stp>600193.SH</stp>
        <stp>6/30/2016</stp>
        <tr r="G1941" s="5"/>
      </tp>
      <tp t="s">
        <v/>
        <stp/>
        <stp>EM_S_PROFITNOTICE_FORECASTT</stp>
        <stp>2</stp>
        <stp>000153.SZ</stp>
        <stp>6/30/2016</stp>
        <tr r="F69" s="5"/>
      </tp>
      <tp>
        <v>34168000</v>
        <stp/>
        <stp>EM_S_PROFITNOTICE_FORECASTT</stp>
        <stp>2</stp>
        <stp>300163.SZ</stp>
        <stp>6/30/2016</stp>
        <tr r="F1425" s="5"/>
      </tp>
      <tp t="s">
        <v/>
        <stp/>
        <stp>EM_S_PROFITNOTICE_FORECASTL</stp>
        <stp>2</stp>
        <stp>600693.SH</stp>
        <stp>6/30/2016</stp>
        <tr r="G2355" s="5"/>
      </tp>
      <tp t="s">
        <v/>
        <stp/>
        <stp>EM_S_PROFITNOTICE_FORECASTL</stp>
        <stp>2</stp>
        <stp>600793.SH</stp>
        <stp>6/30/2016</stp>
        <tr r="G2448" s="5"/>
      </tp>
      <tp>
        <v>5500000</v>
        <stp/>
        <stp>EM_S_PROFITNOTICE_FORECASTT</stp>
        <stp>2</stp>
        <stp>000753.SZ</stp>
        <stp>6/30/2016</stp>
        <tr r="F294" s="5"/>
      </tp>
      <tp t="s">
        <v/>
        <stp/>
        <stp>EM_S_PROFITNOTICE_FORECASTL</stp>
        <stp>2</stp>
        <stp>600493.SH</stp>
        <stp>6/30/2016</stp>
        <tr r="G2179" s="5"/>
      </tp>
      <tp>
        <v>205427700</v>
        <stp/>
        <stp>EM_S_PROFITNOTICE_FORECASTT</stp>
        <stp>2</stp>
        <stp>300463.SZ</stp>
        <stp>6/30/2016</stp>
        <tr r="F1722" s="5"/>
      </tp>
      <tp t="s">
        <v/>
        <stp/>
        <stp>EM_S_PROFITNOTICE_FORECASTL</stp>
        <stp>2</stp>
        <stp>600593.SH</stp>
        <stp>6/30/2016</stp>
        <tr r="G2266" s="5"/>
      </tp>
      <tp>
        <v>20000000</v>
        <stp/>
        <stp>EM_S_PROFITNOTICE_FORECASTT</stp>
        <stp>2</stp>
        <stp>000553.SZ</stp>
        <stp>6/30/2016</stp>
        <tr r="F150" s="5"/>
      </tp>
      <tp>
        <v>70000000</v>
        <stp/>
        <stp>EM_S_PROFITNOTICE_FORECASTL</stp>
        <stp>2</stp>
        <stp>600893.SH</stp>
        <stp>6/30/2016</stp>
        <tr r="G2540" s="5"/>
      </tp>
      <tp t="s">
        <v/>
        <stp/>
        <stp>EM_S_PROFITNOTICE_FORECASTL</stp>
        <stp>2</stp>
        <stp>600993.SH</stp>
        <stp>6/30/2016</stp>
        <tr r="G2576" s="5"/>
      </tp>
      <tp>
        <v>-40000000</v>
        <stp/>
        <stp>EM_S_PROFITNOTICE_FORECASTT</stp>
        <stp>2</stp>
        <stp>000953.SZ</stp>
        <stp>6/30/2016</stp>
        <tr r="F430" s="5"/>
      </tp>
      <tp t="s">
        <v/>
        <stp/>
        <stp>EM_S_PROFITNOTICE_FORECASTL</stp>
        <stp>2</stp>
        <stp>603993.SH</stp>
        <stp>6/30/2016</stp>
        <tr r="G2876" s="5"/>
      </tp>
      <tp>
        <v>15761800</v>
        <stp/>
        <stp>EM_S_PROFITNOTICE_FORECASTT</stp>
        <stp>2</stp>
        <stp>002253.SZ</stp>
        <stp>6/30/2016</stp>
        <tr r="F723" s="5"/>
      </tp>
      <tp>
        <v>121487400</v>
        <stp/>
        <stp>EM_S_PROFITNOTICE_FORECASTT</stp>
        <stp>2</stp>
        <stp>002353.SZ</stp>
        <stp>6/30/2016</stp>
        <tr r="F822" s="5"/>
      </tp>
      <tp>
        <v>96000000</v>
        <stp/>
        <stp>EM_S_PROFITNOTICE_FORECASTT</stp>
        <stp>2</stp>
        <stp>002053.SZ</stp>
        <stp>6/30/2016</stp>
        <tr r="F523" s="5"/>
      </tp>
      <tp>
        <v>225422900</v>
        <stp/>
        <stp>EM_S_PROFITNOTICE_FORECASTT</stp>
        <stp>2</stp>
        <stp>002153.SZ</stp>
        <stp>6/30/2016</stp>
        <tr r="F623" s="5"/>
      </tp>
      <tp>
        <v>246953600</v>
        <stp/>
        <stp>EM_S_PROFITNOTICE_FORECASTT</stp>
        <stp>2</stp>
        <stp>002653.SZ</stp>
        <stp>6/30/2016</stp>
        <tr r="F1121" s="5"/>
      </tp>
      <tp>
        <v>31000000</v>
        <stp/>
        <stp>EM_S_PROFITNOTICE_FORECASTT</stp>
        <stp>2</stp>
        <stp>002753.SZ</stp>
        <stp>6/30/2016</stp>
        <tr r="F1217" s="5"/>
      </tp>
      <tp>
        <v>27373900</v>
        <stp/>
        <stp>EM_S_PROFITNOTICE_FORECASTT</stp>
        <stp>2</stp>
        <stp>002453.SZ</stp>
        <stp>6/30/2016</stp>
        <tr r="F922" s="5"/>
      </tp>
      <tp>
        <v>43417400</v>
        <stp/>
        <stp>EM_S_PROFITNOTICE_FORECASTT</stp>
        <stp>2</stp>
        <stp>002553.SZ</stp>
        <stp>6/30/2016</stp>
        <tr r="F1021" s="5"/>
      </tp>
      <tp t="s">
        <v/>
        <stp/>
        <stp>EM_S_PROFITNOTICE_FORECASTL</stp>
        <stp>2</stp>
        <stp>601992.SH</stp>
        <stp>6/30/2016</stp>
        <tr r="G2724" s="5"/>
      </tp>
      <tp t="s">
        <v/>
        <stp/>
        <stp>EM_S_PROFITNOTICE_FORECASTL</stp>
        <stp>2</stp>
        <stp>600292.SH</stp>
        <stp>6/30/2016</stp>
        <tr r="G2027" s="5"/>
      </tp>
      <tp>
        <v>75148100</v>
        <stp/>
        <stp>EM_S_PROFITNOTICE_FORECASTT</stp>
        <stp>2</stp>
        <stp>300262.SZ</stp>
        <stp>6/30/2016</stp>
        <tr r="F1523" s="5"/>
      </tp>
      <tp t="s">
        <v/>
        <stp/>
        <stp>EM_S_PROFITNOTICE_FORECASTL</stp>
        <stp>2</stp>
        <stp>600392.SH</stp>
        <stp>6/30/2016</stp>
        <tr r="G2112" s="5"/>
      </tp>
      <tp>
        <v>23465300</v>
        <stp/>
        <stp>EM_S_PROFITNOTICE_FORECASTT</stp>
        <stp>2</stp>
        <stp>300362.SZ</stp>
        <stp>6/30/2016</stp>
        <tr r="F1622" s="5"/>
      </tp>
      <tp>
        <v>30739000</v>
        <stp/>
        <stp>EM_S_PROFITNOTICE_FORECASTT</stp>
        <stp>2</stp>
        <stp>300062.SZ</stp>
        <stp>6/30/2016</stp>
        <tr r="F1324" s="5"/>
      </tp>
      <tp t="s">
        <v/>
        <stp/>
        <stp>EM_S_PROFITNOTICE_FORECASTL</stp>
        <stp>2</stp>
        <stp>600192.SH</stp>
        <stp>6/30/2016</stp>
        <tr r="G1940" s="5"/>
      </tp>
      <tp>
        <v>27755500</v>
        <stp/>
        <stp>EM_S_PROFITNOTICE_FORECASTT</stp>
        <stp>2</stp>
        <stp>300162.SZ</stp>
        <stp>6/30/2016</stp>
        <tr r="F1424" s="5"/>
      </tp>
      <tp t="s">
        <v/>
        <stp/>
        <stp>EM_S_PROFITNOTICE_FORECASTL</stp>
        <stp>2</stp>
        <stp>600692.SH</stp>
        <stp>6/30/2016</stp>
        <tr r="G2354" s="5"/>
      </tp>
      <tp>
        <v>40000000</v>
        <stp/>
        <stp>EM_S_PROFITNOTICE_FORECASTT</stp>
        <stp>2</stp>
        <stp>000652.SZ</stp>
        <stp>6/30/2016</stp>
        <tr r="F220" s="5"/>
      </tp>
      <tp t="s">
        <v/>
        <stp/>
        <stp>EM_S_PROFITNOTICE_FORECASTL</stp>
        <stp>2</stp>
        <stp>600792.SH</stp>
        <stp>6/30/2016</stp>
        <tr r="G2447" s="5"/>
      </tp>
      <tp>
        <v>3470000</v>
        <stp/>
        <stp>EM_S_PROFITNOTICE_FORECASTT</stp>
        <stp>2</stp>
        <stp>000752.SZ</stp>
        <stp>6/30/2016</stp>
        <tr r="F293" s="5"/>
      </tp>
      <tp>
        <v>28450000</v>
        <stp/>
        <stp>EM_S_PROFITNOTICE_FORECASTT</stp>
        <stp>2</stp>
        <stp>300462.SZ</stp>
        <stp>6/30/2016</stp>
        <tr r="F1721" s="5"/>
      </tp>
      <tp t="s">
        <v/>
        <stp/>
        <stp>EM_S_PROFITNOTICE_FORECASTL</stp>
        <stp>2</stp>
        <stp>600592.SH</stp>
        <stp>6/30/2016</stp>
        <tr r="G2265" s="5"/>
      </tp>
      <tp t="s">
        <v/>
        <stp/>
        <stp>EM_S_PROFITNOTICE_FORECASTT</stp>
        <stp>2</stp>
        <stp>000552.SZ</stp>
        <stp>6/30/2016</stp>
        <tr r="F149" s="5"/>
      </tp>
      <tp>
        <v>35384000</v>
        <stp/>
        <stp>EM_S_PROFITNOTICE_FORECASTL</stp>
        <stp>2</stp>
        <stp>600892.SH</stp>
        <stp>6/30/2016</stp>
        <tr r="G2539" s="5"/>
      </tp>
      <tp>
        <v>-175000000</v>
        <stp/>
        <stp>EM_S_PROFITNOTICE_FORECASTT</stp>
        <stp>2</stp>
        <stp>000852.SZ</stp>
        <stp>6/30/2016</stp>
        <tr r="F360" s="5"/>
      </tp>
      <tp t="s">
        <v/>
        <stp/>
        <stp>EM_S_PROFITNOTICE_FORECASTL</stp>
        <stp>2</stp>
        <stp>600992.SH</stp>
        <stp>6/30/2016</stp>
        <tr r="G2575" s="5"/>
      </tp>
      <tp>
        <v>65000000</v>
        <stp/>
        <stp>EM_S_PROFITNOTICE_FORECASTT</stp>
        <stp>2</stp>
        <stp>000952.SZ</stp>
        <stp>6/30/2016</stp>
        <tr r="F429" s="5"/>
      </tp>
      <tp>
        <v>665230000</v>
        <stp/>
        <stp>EM_S_PROFITNOTICE_FORECASTT</stp>
        <stp>2</stp>
        <stp>002252.SZ</stp>
        <stp>6/30/2016</stp>
        <tr r="F722" s="5"/>
      </tp>
      <tp>
        <v>13862600</v>
        <stp/>
        <stp>EM_S_PROFITNOTICE_FORECASTT</stp>
        <stp>2</stp>
        <stp>002352.SZ</stp>
        <stp>6/30/2016</stp>
        <tr r="F821" s="5"/>
      </tp>
      <tp>
        <v>-53500000</v>
        <stp/>
        <stp>EM_S_PROFITNOTICE_FORECASTT</stp>
        <stp>2</stp>
        <stp>002052.SZ</stp>
        <stp>6/30/2016</stp>
        <tr r="F522" s="5"/>
      </tp>
      <tp>
        <v>448677200</v>
        <stp/>
        <stp>EM_S_PROFITNOTICE_FORECASTT</stp>
        <stp>2</stp>
        <stp>002152.SZ</stp>
        <stp>6/30/2016</stp>
        <tr r="F622" s="5"/>
      </tp>
      <tp>
        <v>37302000</v>
        <stp/>
        <stp>EM_S_PROFITNOTICE_FORECASTT</stp>
        <stp>2</stp>
        <stp>002652.SZ</stp>
        <stp>6/30/2016</stp>
        <tr r="F1120" s="5"/>
      </tp>
      <tp>
        <v>94070200</v>
        <stp/>
        <stp>EM_S_PROFITNOTICE_FORECASTT</stp>
        <stp>2</stp>
        <stp>002752.SZ</stp>
        <stp>6/30/2016</stp>
        <tr r="F1216" s="5"/>
      </tp>
      <tp>
        <v>53078600</v>
        <stp/>
        <stp>EM_S_PROFITNOTICE_FORECASTT</stp>
        <stp>2</stp>
        <stp>002452.SZ</stp>
        <stp>6/30/2016</stp>
        <tr r="F921" s="5"/>
      </tp>
      <tp>
        <v>-25000000</v>
        <stp/>
        <stp>EM_S_PROFITNOTICE_FORECASTT</stp>
        <stp>2</stp>
        <stp>002552.SZ</stp>
        <stp>6/30/2016</stp>
        <tr r="F1020" s="5"/>
      </tp>
      <tp t="s">
        <v/>
        <stp/>
        <stp>EM_S_PROFITNOTICE_FORECASTL</stp>
        <stp>2</stp>
        <stp>600295.SH</stp>
        <stp>6/30/2016</stp>
        <tr r="G2029" s="5"/>
      </tp>
      <tp>
        <v>71770000</v>
        <stp/>
        <stp>EM_S_PROFITNOTICE_FORECASTT</stp>
        <stp>2</stp>
        <stp>300265.SZ</stp>
        <stp>6/30/2016</stp>
        <tr r="F1526" s="5"/>
      </tp>
      <tp t="s">
        <v/>
        <stp/>
        <stp>EM_S_PROFITNOTICE_FORECASTL</stp>
        <stp>2</stp>
        <stp>600395.SH</stp>
        <stp>6/30/2016</stp>
        <tr r="G2114" s="5"/>
      </tp>
      <tp>
        <v>31370200</v>
        <stp/>
        <stp>EM_S_PROFITNOTICE_FORECASTT</stp>
        <stp>2</stp>
        <stp>300365.SZ</stp>
        <stp>6/30/2016</stp>
        <tr r="F1625" s="5"/>
      </tp>
      <tp t="s">
        <v/>
        <stp/>
        <stp>EM_S_PROFITNOTICE_FORECASTL</stp>
        <stp>2</stp>
        <stp>600095.SH</stp>
        <stp>6/30/2016</stp>
        <tr r="G1854" s="5"/>
      </tp>
      <tp t="s">
        <v/>
        <stp/>
        <stp>EM_S_PROFITNOTICE_FORECASTT</stp>
        <stp>2</stp>
        <stp>000055.SZ</stp>
        <stp>6/30/2016</stp>
        <tr r="F47" s="5"/>
      </tp>
      <tp>
        <v>32968300</v>
        <stp/>
        <stp>EM_S_PROFITNOTICE_FORECASTT</stp>
        <stp>2</stp>
        <stp>300065.SZ</stp>
        <stp>6/30/2016</stp>
        <tr r="F1327" s="5"/>
      </tp>
      <tp t="s">
        <v/>
        <stp/>
        <stp>EM_S_PROFITNOTICE_FORECASTL</stp>
        <stp>2</stp>
        <stp>600195.SH</stp>
        <stp>6/30/2016</stp>
        <tr r="G1942" s="5"/>
      </tp>
      <tp>
        <v>335000000</v>
        <stp/>
        <stp>EM_S_PROFITNOTICE_FORECASTT</stp>
        <stp>2</stp>
        <stp>000155.SZ</stp>
        <stp>6/30/2016</stp>
        <tr r="F70" s="5"/>
      </tp>
      <tp>
        <v>37159700</v>
        <stp/>
        <stp>EM_S_PROFITNOTICE_FORECASTT</stp>
        <stp>2</stp>
        <stp>300165.SZ</stp>
        <stp>6/30/2016</stp>
        <tr r="F1427" s="5"/>
      </tp>
      <tp t="s">
        <v/>
        <stp/>
        <stp>EM_S_PROFITNOTICE_FORECASTL</stp>
        <stp>2</stp>
        <stp>600695.SH</stp>
        <stp>6/30/2016</stp>
        <tr r="G2357" s="5"/>
      </tp>
      <tp>
        <v>-115000000</v>
        <stp/>
        <stp>EM_S_PROFITNOTICE_FORECASTT</stp>
        <stp>2</stp>
        <stp>000655.SZ</stp>
        <stp>6/30/2016</stp>
        <tr r="F221" s="5"/>
      </tp>
      <tp t="s">
        <v/>
        <stp/>
        <stp>EM_S_PROFITNOTICE_FORECASTL</stp>
        <stp>2</stp>
        <stp>600795.SH</stp>
        <stp>6/30/2016</stp>
        <tr r="G2450" s="5"/>
      </tp>
      <tp>
        <v>-230000000</v>
        <stp/>
        <stp>EM_S_PROFITNOTICE_FORECASTT</stp>
        <stp>2</stp>
        <stp>000755.SZ</stp>
        <stp>6/30/2016</stp>
        <tr r="F295" s="5"/>
      </tp>
      <tp t="s">
        <v/>
        <stp/>
        <stp>EM_S_PROFITNOTICE_FORECASTL</stp>
        <stp>2</stp>
        <stp>600495.SH</stp>
        <stp>6/30/2016</stp>
        <tr r="G2180" s="5"/>
      </tp>
      <tp>
        <v>8402700</v>
        <stp/>
        <stp>EM_S_PROFITNOTICE_FORECASTT</stp>
        <stp>2</stp>
        <stp>300465.SZ</stp>
        <stp>6/30/2016</stp>
        <tr r="F1724" s="5"/>
      </tp>
      <tp>
        <v>145000000</v>
        <stp/>
        <stp>EM_S_PROFITNOTICE_FORECASTL</stp>
        <stp>2</stp>
        <stp>600595.SH</stp>
        <stp>6/30/2016</stp>
        <tr r="G2268" s="5"/>
      </tp>
      <tp t="s">
        <v/>
        <stp/>
        <stp>EM_S_PROFITNOTICE_FORECASTT</stp>
        <stp>2</stp>
        <stp>000555.SZ</stp>
        <stp>6/30/2016</stp>
        <tr r="F152" s="5"/>
      </tp>
      <tp t="s">
        <v/>
        <stp/>
        <stp>EM_S_PROFITNOTICE_FORECASTL</stp>
        <stp>2</stp>
        <stp>600895.SH</stp>
        <stp>6/30/2016</stp>
        <tr r="G2542" s="5"/>
      </tp>
      <tp t="s">
        <v/>
        <stp/>
        <stp>EM_S_PROFITNOTICE_FORECASTL</stp>
        <stp>2</stp>
        <stp>600995.SH</stp>
        <stp>6/30/2016</stp>
        <tr r="G2577" s="5"/>
      </tp>
      <tp>
        <v>-8000000</v>
        <stp/>
        <stp>EM_S_PROFITNOTICE_FORECASTT</stp>
        <stp>2</stp>
        <stp>000955.SZ</stp>
        <stp>6/30/2016</stp>
        <tr r="F431" s="5"/>
      </tp>
      <tp>
        <v>31221100</v>
        <stp/>
        <stp>EM_S_PROFITNOTICE_FORECASTT</stp>
        <stp>2</stp>
        <stp>002255.SZ</stp>
        <stp>6/30/2016</stp>
        <tr r="F725" s="5"/>
      </tp>
      <tp>
        <v>32881200</v>
        <stp/>
        <stp>EM_S_PROFITNOTICE_FORECASTT</stp>
        <stp>2</stp>
        <stp>002355.SZ</stp>
        <stp>6/30/2016</stp>
        <tr r="F824" s="5"/>
      </tp>
      <tp>
        <v>58090000</v>
        <stp/>
        <stp>EM_S_PROFITNOTICE_FORECASTT</stp>
        <stp>2</stp>
        <stp>002055.SZ</stp>
        <stp>6/30/2016</stp>
        <tr r="F525" s="5"/>
      </tp>
      <tp>
        <v>49248000</v>
        <stp/>
        <stp>EM_S_PROFITNOTICE_FORECASTT</stp>
        <stp>2</stp>
        <stp>002155.SZ</stp>
        <stp>6/30/2016</stp>
        <tr r="F625" s="5"/>
      </tp>
      <tp>
        <v>8170900</v>
        <stp/>
        <stp>EM_S_PROFITNOTICE_FORECASTT</stp>
        <stp>2</stp>
        <stp>002655.SZ</stp>
        <stp>6/30/2016</stp>
        <tr r="F1123" s="5"/>
      </tp>
      <tp>
        <v>-3600000</v>
        <stp/>
        <stp>EM_S_PROFITNOTICE_FORECASTT</stp>
        <stp>2</stp>
        <stp>002755.SZ</stp>
        <stp>6/30/2016</stp>
        <tr r="F1218" s="5"/>
      </tp>
      <tp>
        <v>41354700</v>
        <stp/>
        <stp>EM_S_PROFITNOTICE_FORECASTT</stp>
        <stp>2</stp>
        <stp>002455.SZ</stp>
        <stp>6/30/2016</stp>
        <tr r="F924" s="5"/>
      </tp>
      <tp>
        <v>527000000</v>
        <stp/>
        <stp>EM_S_PROFITNOTICE_FORECASTT</stp>
        <stp>2</stp>
        <stp>002555.SZ</stp>
        <stp>6/30/2016</stp>
        <tr r="F1023" s="5"/>
      </tp>
      <tp>
        <v>-2179200</v>
        <stp/>
        <stp>EM_S_PROFITNOTICE_FORECASTT</stp>
        <stp>2</stp>
        <stp>300264.SZ</stp>
        <stp>6/30/2016</stp>
        <tr r="F1525" s="5"/>
      </tp>
      <tp t="s">
        <v/>
        <stp/>
        <stp>EM_S_PROFITNOTICE_FORECASTT</stp>
        <stp>2</stp>
        <stp>300364.SZ</stp>
        <stp>6/30/2016</stp>
        <tr r="F1624" s="5"/>
      </tp>
      <tp t="s">
        <v/>
        <stp/>
        <stp>EM_S_PROFITNOTICE_FORECASTL</stp>
        <stp>2</stp>
        <stp>600094.SH</stp>
        <stp>6/30/2016</stp>
        <tr r="G1853" s="5"/>
      </tp>
      <tp>
        <v>86792800</v>
        <stp/>
        <stp>EM_S_PROFITNOTICE_FORECASTT</stp>
        <stp>2</stp>
        <stp>300064.SZ</stp>
        <stp>6/30/2016</stp>
        <tr r="F1326" s="5"/>
      </tp>
      <tp>
        <v>-10000000</v>
        <stp/>
        <stp>EM_S_PROFITNOTICE_FORECASTT</stp>
        <stp>2</stp>
        <stp>300164.SZ</stp>
        <stp>6/30/2016</stp>
        <tr r="F1426" s="5"/>
      </tp>
      <tp t="s">
        <v/>
        <stp/>
        <stp>EM_S_PROFITNOTICE_FORECASTL</stp>
        <stp>2</stp>
        <stp>600694.SH</stp>
        <stp>6/30/2016</stp>
        <tr r="G2356" s="5"/>
      </tp>
      <tp t="s">
        <v/>
        <stp/>
        <stp>EM_S_PROFITNOTICE_FORECASTL</stp>
        <stp>2</stp>
        <stp>600794.SH</stp>
        <stp>6/30/2016</stp>
        <tr r="G2449" s="5"/>
      </tp>
      <tp>
        <v>18078200</v>
        <stp/>
        <stp>EM_S_PROFITNOTICE_FORECASTT</stp>
        <stp>2</stp>
        <stp>300464.SZ</stp>
        <stp>6/30/2016</stp>
        <tr r="F1723" s="5"/>
      </tp>
      <tp t="s">
        <v/>
        <stp/>
        <stp>EM_S_PROFITNOTICE_FORECASTL</stp>
        <stp>2</stp>
        <stp>600594.SH</stp>
        <stp>6/30/2016</stp>
        <tr r="G2267" s="5"/>
      </tp>
      <tp t="s">
        <v/>
        <stp/>
        <stp>EM_S_PROFITNOTICE_FORECASTT</stp>
        <stp>2</stp>
        <stp>000554.SZ</stp>
        <stp>6/30/2016</stp>
        <tr r="F151" s="5"/>
      </tp>
      <tp t="s">
        <v/>
        <stp/>
        <stp>EM_S_PROFITNOTICE_FORECASTL</stp>
        <stp>2</stp>
        <stp>600894.SH</stp>
        <stp>6/30/2016</stp>
        <tr r="G2541" s="5"/>
      </tp>
      <tp>
        <v>45000000</v>
        <stp/>
        <stp>EM_S_PROFITNOTICE_FORECASTT</stp>
        <stp>2</stp>
        <stp>002254.SZ</stp>
        <stp>6/30/2016</stp>
        <tr r="F724" s="5"/>
      </tp>
      <tp>
        <v>250000000</v>
        <stp/>
        <stp>EM_S_PROFITNOTICE_FORECASTT</stp>
        <stp>2</stp>
        <stp>002354.SZ</stp>
        <stp>6/30/2016</stp>
        <tr r="F823" s="5"/>
      </tp>
      <tp>
        <v>110000000</v>
        <stp/>
        <stp>EM_S_PROFITNOTICE_FORECASTT</stp>
        <stp>2</stp>
        <stp>002054.SZ</stp>
        <stp>6/30/2016</stp>
        <tr r="F524" s="5"/>
      </tp>
      <tp>
        <v>-100000000</v>
        <stp/>
        <stp>EM_S_PROFITNOTICE_FORECASTT</stp>
        <stp>2</stp>
        <stp>002154.SZ</stp>
        <stp>6/30/2016</stp>
        <tr r="F624" s="5"/>
      </tp>
      <tp>
        <v>66351000</v>
        <stp/>
        <stp>EM_S_PROFITNOTICE_FORECASTT</stp>
        <stp>2</stp>
        <stp>002654.SZ</stp>
        <stp>6/30/2016</stp>
        <tr r="F1122" s="5"/>
      </tp>
      <tp>
        <v>156253400</v>
        <stp/>
        <stp>EM_S_PROFITNOTICE_FORECASTT</stp>
        <stp>2</stp>
        <stp>002454.SZ</stp>
        <stp>6/30/2016</stp>
        <tr r="F923" s="5"/>
      </tp>
      <tp>
        <v>89761900</v>
        <stp/>
        <stp>EM_S_PROFITNOTICE_FORECASTT</stp>
        <stp>2</stp>
        <stp>002554.SZ</stp>
        <stp>6/30/2016</stp>
        <tr r="F1022" s="5"/>
      </tp>
      <tp t="s">
        <v/>
        <stp/>
        <stp>EM_S_PROFITNOTICE_FORECASTL</stp>
        <stp>2</stp>
        <stp>600297.SH</stp>
        <stp>6/30/2016</stp>
        <tr r="G2030" s="5"/>
      </tp>
      <tp>
        <v>578413600</v>
        <stp/>
        <stp>EM_S_PROFITNOTICE_FORECASTT</stp>
        <stp>2</stp>
        <stp>300267.SZ</stp>
        <stp>6/30/2016</stp>
        <tr r="F1528" s="5"/>
      </tp>
      <tp t="s">
        <v/>
        <stp/>
        <stp>EM_S_PROFITNOTICE_FORECASTL</stp>
        <stp>2</stp>
        <stp>600397.SH</stp>
        <stp>6/30/2016</stp>
        <tr r="G2116" s="5"/>
      </tp>
      <tp>
        <v>72969300</v>
        <stp/>
        <stp>EM_S_PROFITNOTICE_FORECASTT</stp>
        <stp>2</stp>
        <stp>300367.SZ</stp>
        <stp>6/30/2016</stp>
        <tr r="F1627" s="5"/>
      </tp>
      <tp t="s">
        <v/>
        <stp/>
        <stp>EM_S_PROFITNOTICE_FORECASTL</stp>
        <stp>2</stp>
        <stp>600097.SH</stp>
        <stp>6/30/2016</stp>
        <tr r="G1856" s="5"/>
      </tp>
      <tp>
        <v>61620000</v>
        <stp/>
        <stp>EM_S_PROFITNOTICE_FORECASTT</stp>
        <stp>2</stp>
        <stp>300067.SZ</stp>
        <stp>6/30/2016</stp>
        <tr r="F1329" s="5"/>
      </tp>
      <tp t="s">
        <v/>
        <stp/>
        <stp>EM_S_PROFITNOTICE_FORECASTL</stp>
        <stp>2</stp>
        <stp>600197.SH</stp>
        <stp>6/30/2016</stp>
        <tr r="G1944" s="5"/>
      </tp>
      <tp>
        <v>-800000000</v>
        <stp/>
        <stp>EM_S_PROFITNOTICE_FORECASTT</stp>
        <stp>2</stp>
        <stp>000157.SZ</stp>
        <stp>6/30/2016</stp>
        <tr r="F72" s="5"/>
      </tp>
      <tp>
        <v>-11240000</v>
        <stp/>
        <stp>EM_S_PROFITNOTICE_FORECASTT</stp>
        <stp>2</stp>
        <stp>300167.SZ</stp>
        <stp>6/30/2016</stp>
        <tr r="F1429" s="5"/>
      </tp>
      <tp t="s">
        <v/>
        <stp/>
        <stp>EM_S_PROFITNOTICE_FORECASTL</stp>
        <stp>2</stp>
        <stp>600697.SH</stp>
        <stp>6/30/2016</stp>
        <tr r="G2359" s="5"/>
      </tp>
      <tp>
        <v>7000000</v>
        <stp/>
        <stp>EM_S_PROFITNOTICE_FORECASTT</stp>
        <stp>2</stp>
        <stp>000657.SZ</stp>
        <stp>6/30/2016</stp>
        <tr r="F223" s="5"/>
      </tp>
      <tp t="s">
        <v/>
        <stp/>
        <stp>EM_S_PROFITNOTICE_FORECASTL</stp>
        <stp>2</stp>
        <stp>600797.SH</stp>
        <stp>6/30/2016</stp>
        <tr r="G2452" s="5"/>
      </tp>
      <tp t="s">
        <v/>
        <stp/>
        <stp>EM_S_PROFITNOTICE_FORECASTT</stp>
        <stp>2</stp>
        <stp>000757.SZ</stp>
        <stp>6/30/2016</stp>
        <tr r="F297" s="5"/>
      </tp>
      <tp t="s">
        <v/>
        <stp/>
        <stp>EM_S_PROFITNOTICE_FORECASTL</stp>
        <stp>2</stp>
        <stp>600497.SH</stp>
        <stp>6/30/2016</stp>
        <tr r="G2182" s="5"/>
      </tp>
      <tp>
        <v>27463700</v>
        <stp/>
        <stp>EM_S_PROFITNOTICE_FORECASTT</stp>
        <stp>2</stp>
        <stp>300467.SZ</stp>
        <stp>6/30/2016</stp>
        <tr r="F1726" s="5"/>
      </tp>
      <tp t="s">
        <v/>
        <stp/>
        <stp>EM_S_PROFITNOTICE_FORECASTL</stp>
        <stp>2</stp>
        <stp>600597.SH</stp>
        <stp>6/30/2016</stp>
        <tr r="G2270" s="5"/>
      </tp>
      <tp>
        <v>-57000000</v>
        <stp/>
        <stp>EM_S_PROFITNOTICE_FORECASTT</stp>
        <stp>2</stp>
        <stp>000557.SZ</stp>
        <stp>6/30/2016</stp>
        <tr r="F153" s="5"/>
      </tp>
      <tp t="s">
        <v/>
        <stp/>
        <stp>EM_S_PROFITNOTICE_FORECASTL</stp>
        <stp>2</stp>
        <stp>600897.SH</stp>
        <stp>6/30/2016</stp>
        <tr r="G2544" s="5"/>
      </tp>
      <tp t="s">
        <v/>
        <stp/>
        <stp>EM_S_PROFITNOTICE_FORECASTL</stp>
        <stp>2</stp>
        <stp>600997.SH</stp>
        <stp>6/30/2016</stp>
        <tr r="G2578" s="5"/>
      </tp>
      <tp>
        <v>304000000</v>
        <stp/>
        <stp>EM_S_PROFITNOTICE_FORECASTT</stp>
        <stp>2</stp>
        <stp>000957.SZ</stp>
        <stp>6/30/2016</stp>
        <tr r="F432" s="5"/>
      </tp>
      <tp t="s">
        <v/>
        <stp/>
        <stp>EM_S_PROFITNOTICE_FORECASTL</stp>
        <stp>2</stp>
        <stp>603997.SH</stp>
        <stp>6/30/2016</stp>
        <tr r="G2878" s="5"/>
      </tp>
      <tp>
        <v>101749300</v>
        <stp/>
        <stp>EM_S_PROFITNOTICE_FORECASTT</stp>
        <stp>2</stp>
        <stp>002357.SZ</stp>
        <stp>6/30/2016</stp>
        <tr r="F826" s="5"/>
      </tp>
      <tp>
        <v>5212400</v>
        <stp/>
        <stp>EM_S_PROFITNOTICE_FORECASTT</stp>
        <stp>2</stp>
        <stp>002057.SZ</stp>
        <stp>6/30/2016</stp>
        <tr r="F527" s="5"/>
      </tp>
      <tp>
        <v>610000000</v>
        <stp/>
        <stp>EM_S_PROFITNOTICE_FORECASTT</stp>
        <stp>2</stp>
        <stp>002157.SZ</stp>
        <stp>6/30/2016</stp>
        <tr r="F627" s="5"/>
      </tp>
      <tp>
        <v>109157900</v>
        <stp/>
        <stp>EM_S_PROFITNOTICE_FORECASTT</stp>
        <stp>2</stp>
        <stp>002657.SZ</stp>
        <stp>6/30/2016</stp>
        <tr r="F1125" s="5"/>
      </tp>
      <tp>
        <v>35997900</v>
        <stp/>
        <stp>EM_S_PROFITNOTICE_FORECASTT</stp>
        <stp>2</stp>
        <stp>002757.SZ</stp>
        <stp>6/30/2016</stp>
        <tr r="F1220" s="5"/>
      </tp>
      <tp>
        <v>1617800</v>
        <stp/>
        <stp>EM_S_PROFITNOTICE_FORECASTT</stp>
        <stp>2</stp>
        <stp>002457.SZ</stp>
        <stp>6/30/2016</stp>
        <tr r="F926" s="5"/>
      </tp>
      <tp>
        <v>187377600</v>
        <stp/>
        <stp>EM_S_PROFITNOTICE_FORECASTT</stp>
        <stp>2</stp>
        <stp>002557.SZ</stp>
        <stp>6/30/2016</stp>
        <tr r="F1025" s="5"/>
      </tp>
      <tp t="s">
        <v/>
        <stp/>
        <stp>EM_S_PROFITNOTICE_FORECASTL</stp>
        <stp>2</stp>
        <stp>601996.SH</stp>
        <stp>6/30/2016</stp>
        <tr r="G2725" s="5"/>
      </tp>
      <tp>
        <v>127096900</v>
        <stp/>
        <stp>EM_S_PROFITNOTICE_FORECASTT</stp>
        <stp>2</stp>
        <stp>300266.SZ</stp>
        <stp>6/30/2016</stp>
        <tr r="F1527" s="5"/>
      </tp>
      <tp t="s">
        <v/>
        <stp/>
        <stp>EM_S_PROFITNOTICE_FORECASTL</stp>
        <stp>2</stp>
        <stp>600396.SH</stp>
        <stp>6/30/2016</stp>
        <tr r="G2115" s="5"/>
      </tp>
      <tp>
        <v>10810500</v>
        <stp/>
        <stp>EM_S_PROFITNOTICE_FORECASTT</stp>
        <stp>2</stp>
        <stp>300366.SZ</stp>
        <stp>6/30/2016</stp>
        <tr r="F1626" s="5"/>
      </tp>
      <tp>
        <v>-980000000</v>
        <stp/>
        <stp>EM_S_PROFITNOTICE_FORECASTL</stp>
        <stp>2</stp>
        <stp>600096.SH</stp>
        <stp>6/30/2016</stp>
        <tr r="G1855" s="5"/>
      </tp>
      <tp>
        <v>55000000</v>
        <stp/>
        <stp>EM_S_PROFITNOTICE_FORECASTT</stp>
        <stp>2</stp>
        <stp>000056.SZ</stp>
        <stp>6/30/2016</stp>
        <tr r="F48" s="5"/>
      </tp>
      <tp>
        <v>81000000</v>
        <stp/>
        <stp>EM_S_PROFITNOTICE_FORECASTT</stp>
        <stp>2</stp>
        <stp>300066.SZ</stp>
        <stp>6/30/2016</stp>
        <tr r="F1328" s="5"/>
      </tp>
      <tp t="s">
        <v/>
        <stp/>
        <stp>EM_S_PROFITNOTICE_FORECASTL</stp>
        <stp>2</stp>
        <stp>600196.SH</stp>
        <stp>6/30/2016</stp>
        <tr r="G1943" s="5"/>
      </tp>
      <tp t="s">
        <v/>
        <stp/>
        <stp>EM_S_PROFITNOTICE_FORECASTT</stp>
        <stp>2</stp>
        <stp>000156.SZ</stp>
        <stp>6/30/2016</stp>
        <tr r="F71" s="5"/>
      </tp>
      <tp>
        <v>77030000</v>
        <stp/>
        <stp>EM_S_PROFITNOTICE_FORECASTT</stp>
        <stp>2</stp>
        <stp>300166.SZ</stp>
        <stp>6/30/2016</stp>
        <tr r="F1428" s="5"/>
      </tp>
      <tp t="s">
        <v/>
        <stp/>
        <stp>EM_S_PROFITNOTICE_FORECASTL</stp>
        <stp>2</stp>
        <stp>600696.SH</stp>
        <stp>6/30/2016</stp>
        <tr r="G2358" s="5"/>
      </tp>
      <tp t="s">
        <v/>
        <stp/>
        <stp>EM_S_PROFITNOTICE_FORECASTT</stp>
        <stp>2</stp>
        <stp>000656.SZ</stp>
        <stp>6/30/2016</stp>
        <tr r="F222" s="5"/>
      </tp>
      <tp t="s">
        <v/>
        <stp/>
        <stp>EM_S_PROFITNOTICE_FORECASTL</stp>
        <stp>2</stp>
        <stp>600796.SH</stp>
        <stp>6/30/2016</stp>
        <tr r="G2451" s="5"/>
      </tp>
      <tp>
        <v>49133200</v>
        <stp/>
        <stp>EM_S_PROFITNOTICE_FORECASTT</stp>
        <stp>2</stp>
        <stp>000756.SZ</stp>
        <stp>6/30/2016</stp>
        <tr r="F296" s="5"/>
      </tp>
      <tp t="s">
        <v/>
        <stp/>
        <stp>EM_S_PROFITNOTICE_FORECASTL</stp>
        <stp>2</stp>
        <stp>600496.SH</stp>
        <stp>6/30/2016</stp>
        <tr r="G2181" s="5"/>
      </tp>
      <tp>
        <v>8491200</v>
        <stp/>
        <stp>EM_S_PROFITNOTICE_FORECASTT</stp>
        <stp>2</stp>
        <stp>300466.SZ</stp>
        <stp>6/30/2016</stp>
        <tr r="F1725" s="5"/>
      </tp>
      <tp>
        <v>-18000000</v>
        <stp/>
        <stp>EM_S_PROFITNOTICE_FORECASTL</stp>
        <stp>2</stp>
        <stp>600596.SH</stp>
        <stp>6/30/2016</stp>
        <tr r="G2269" s="5"/>
      </tp>
      <tp>
        <v>-715680000</v>
        <stp/>
        <stp>EM_S_PROFITNOTICE_FORECASTL</stp>
        <stp>2</stp>
        <stp>600896.SH</stp>
        <stp>6/30/2016</stp>
        <tr r="G2543" s="5"/>
      </tp>
      <tp>
        <v>56000000</v>
        <stp/>
        <stp>EM_S_PROFITNOTICE_FORECASTT</stp>
        <stp>2</stp>
        <stp>000856.SZ</stp>
        <stp>6/30/2016</stp>
        <tr r="F361" s="5"/>
      </tp>
      <tp t="s">
        <v/>
        <stp/>
        <stp>EM_S_PROFITNOTICE_FORECASTL</stp>
        <stp>2</stp>
        <stp>603696.SH</stp>
        <stp>6/30/2016</stp>
        <tr r="G2831" s="5"/>
      </tp>
      <tp t="s">
        <v/>
        <stp/>
        <stp>EM_S_PROFITNOTICE_FORECASTL</stp>
        <stp>2</stp>
        <stp>603996.SH</stp>
        <stp>6/30/2016</stp>
        <tr r="G2877" s="5"/>
      </tp>
      <tp>
        <v>73272300</v>
        <stp/>
        <stp>EM_S_PROFITNOTICE_FORECASTT</stp>
        <stp>2</stp>
        <stp>002256.SZ</stp>
        <stp>6/30/2016</stp>
        <tr r="F726" s="5"/>
      </tp>
      <tp>
        <v>96000000</v>
        <stp/>
        <stp>EM_S_PROFITNOTICE_FORECASTT</stp>
        <stp>2</stp>
        <stp>002356.SZ</stp>
        <stp>6/30/2016</stp>
        <tr r="F825" s="5"/>
      </tp>
      <tp>
        <v>207579800</v>
        <stp/>
        <stp>EM_S_PROFITNOTICE_FORECASTT</stp>
        <stp>2</stp>
        <stp>002056.SZ</stp>
        <stp>6/30/2016</stp>
        <tr r="F526" s="5"/>
      </tp>
      <tp>
        <v>109362800</v>
        <stp/>
        <stp>EM_S_PROFITNOTICE_FORECASTT</stp>
        <stp>2</stp>
        <stp>002156.SZ</stp>
        <stp>6/30/2016</stp>
        <tr r="F626" s="5"/>
      </tp>
      <tp>
        <v>-10000000</v>
        <stp/>
        <stp>EM_S_PROFITNOTICE_FORECASTT</stp>
        <stp>2</stp>
        <stp>002656.SZ</stp>
        <stp>6/30/2016</stp>
        <tr r="F1124" s="5"/>
      </tp>
      <tp>
        <v>134379700</v>
        <stp/>
        <stp>EM_S_PROFITNOTICE_FORECASTT</stp>
        <stp>2</stp>
        <stp>002756.SZ</stp>
        <stp>6/30/2016</stp>
        <tr r="F1219" s="5"/>
      </tp>
      <tp>
        <v>395400000</v>
        <stp/>
        <stp>EM_S_PROFITNOTICE_FORECASTT</stp>
        <stp>2</stp>
        <stp>002456.SZ</stp>
        <stp>6/30/2016</stp>
        <tr r="F925" s="5"/>
      </tp>
      <tp>
        <v>121069600</v>
        <stp/>
        <stp>EM_S_PROFITNOTICE_FORECASTT</stp>
        <stp>2</stp>
        <stp>002556.SZ</stp>
        <stp>6/30/2016</stp>
        <tr r="F1024" s="5"/>
      </tp>
      <tp>
        <v>43052802.5</v>
        <stp/>
        <stp>EM_S_QSTM07_IS</stp>
        <stp>4</stp>
        <stp>002678.SZ</stp>
        <stp>61</stp>
        <stp>3/31/2016</stp>
        <stp>1</stp>
        <tr r="I1146" s="5"/>
      </tp>
      <tp>
        <v>41810762.899999999</v>
        <stp/>
        <stp>EM_S_QSTM07_IS</stp>
        <stp>4</stp>
        <stp>002668.SZ</stp>
        <stp>61</stp>
        <stp>3/31/2016</stp>
        <stp>1</stp>
        <tr r="I1136" s="5"/>
      </tp>
      <tp>
        <v>11389237.130000001</v>
        <stp/>
        <stp>EM_S_QSTM07_IS</stp>
        <stp>4</stp>
        <stp>002658.SZ</stp>
        <stp>61</stp>
        <stp>3/31/2016</stp>
        <stp>1</stp>
        <tr r="I1126" s="5"/>
      </tp>
      <tp>
        <v>2966002.01</v>
        <stp/>
        <stp>EM_S_QSTM07_IS</stp>
        <stp>4</stp>
        <stp>002648.SZ</stp>
        <stp>61</stp>
        <stp>3/31/2016</stp>
        <stp>1</stp>
        <tr r="I1116" s="5"/>
      </tp>
      <tp>
        <v>31713926.68</v>
        <stp/>
        <stp>EM_S_QSTM07_IS</stp>
        <stp>4</stp>
        <stp>002638.SZ</stp>
        <stp>61</stp>
        <stp>3/31/2016</stp>
        <stp>1</stp>
        <tr r="I1106" s="5"/>
      </tp>
      <tp>
        <v>9009251.7699999996</v>
        <stp/>
        <stp>EM_S_QSTM07_IS</stp>
        <stp>4</stp>
        <stp>002628.SZ</stp>
        <stp>61</stp>
        <stp>3/31/2016</stp>
        <stp>1</stp>
        <tr r="I1096" s="5"/>
      </tp>
      <tp>
        <v>6557179.3499999996</v>
        <stp/>
        <stp>EM_S_QSTM07_IS</stp>
        <stp>4</stp>
        <stp>002618.SZ</stp>
        <stp>61</stp>
        <stp>3/31/2016</stp>
        <stp>1</stp>
        <tr r="I1086" s="5"/>
      </tp>
      <tp>
        <v>-76823415.25</v>
        <stp/>
        <stp>EM_S_QSTM07_IS</stp>
        <stp>4</stp>
        <stp>002608.SZ</stp>
        <stp>61</stp>
        <stp>3/31/2016</stp>
        <stp>1</stp>
        <tr r="I1076" s="5"/>
      </tp>
      <tp>
        <v>10826772.42</v>
        <stp/>
        <stp>EM_S_QSTM07_IS</stp>
        <stp>4</stp>
        <stp>002698.SZ</stp>
        <stp>61</stp>
        <stp>3/31/2016</stp>
        <stp>1</stp>
        <tr r="I1166" s="5"/>
      </tp>
      <tp>
        <v>50542734.289999999</v>
        <stp/>
        <stp>EM_S_QSTM07_IS</stp>
        <stp>4</stp>
        <stp>002688.SZ</stp>
        <stp>61</stp>
        <stp>3/31/2016</stp>
        <stp>1</stp>
        <tr r="I1156" s="5"/>
      </tp>
      <tp>
        <v>10213854.220000001</v>
        <stp/>
        <stp>EM_S_QSTM07_IS</stp>
        <stp>4</stp>
        <stp>002778.SZ</stp>
        <stp>61</stp>
        <stp>3/31/2016</stp>
        <stp>1</stp>
        <tr r="I1239" s="5"/>
      </tp>
      <tp>
        <v>23260483.93</v>
        <stp/>
        <stp>EM_S_QSTM07_IS</stp>
        <stp>4</stp>
        <stp>002768.SZ</stp>
        <stp>61</stp>
        <stp>3/31/2016</stp>
        <stp>1</stp>
        <tr r="I1230" s="5"/>
      </tp>
      <tp>
        <v>9232760.7699999996</v>
        <stp/>
        <stp>EM_S_QSTM07_IS</stp>
        <stp>4</stp>
        <stp>002758.SZ</stp>
        <stp>61</stp>
        <stp>3/31/2016</stp>
        <stp>1</stp>
        <tr r="I1221" s="5"/>
      </tp>
      <tp>
        <v>14786778.77</v>
        <stp/>
        <stp>EM_S_QSTM07_IS</stp>
        <stp>4</stp>
        <stp>002748.SZ</stp>
        <stp>61</stp>
        <stp>3/31/2016</stp>
        <stp>1</stp>
        <tr r="I1212" s="5"/>
      </tp>
      <tp>
        <v>-1250682.1399999999</v>
        <stp/>
        <stp>EM_S_QSTM07_IS</stp>
        <stp>4</stp>
        <stp>002738.SZ</stp>
        <stp>61</stp>
        <stp>3/31/2016</stp>
        <stp>1</stp>
        <tr r="I1203" s="5"/>
      </tp>
      <tp>
        <v>19950585.899999999</v>
        <stp/>
        <stp>EM_S_QSTM07_IS</stp>
        <stp>4</stp>
        <stp>002728.SZ</stp>
        <stp>61</stp>
        <stp>3/31/2016</stp>
        <stp>1</stp>
        <tr r="I1193" s="5"/>
      </tp>
      <tp>
        <v>11634161.07</v>
        <stp/>
        <stp>EM_S_QSTM07_IS</stp>
        <stp>4</stp>
        <stp>002718.SZ</stp>
        <stp>61</stp>
        <stp>3/31/2016</stp>
        <stp>1</stp>
        <tr r="I1184" s="5"/>
      </tp>
      <tp>
        <v>14215880.57</v>
        <stp/>
        <stp>EM_S_QSTM07_IS</stp>
        <stp>4</stp>
        <stp>002708.SZ</stp>
        <stp>61</stp>
        <stp>3/31/2016</stp>
        <stp>1</stp>
        <tr r="I1175" s="5"/>
      </tp>
      <tp>
        <v>-2108300</v>
        <stp/>
        <stp>EM_S_QSTM07_IS</stp>
        <stp>4</stp>
        <stp>002798.SZ</stp>
        <stp>61</stp>
        <stp>3/31/2016</stp>
        <stp>1</stp>
        <tr r="I1257" s="5"/>
      </tp>
      <tp>
        <v>21693847.48</v>
        <stp/>
        <stp>EM_S_QSTM07_IS</stp>
        <stp>4</stp>
        <stp>002788.SZ</stp>
        <stp>61</stp>
        <stp>3/31/2016</stp>
        <stp>1</stp>
        <tr r="I1248" s="5"/>
      </tp>
      <tp>
        <v>28353151.109999999</v>
        <stp/>
        <stp>EM_S_QSTM07_IS</stp>
        <stp>4</stp>
        <stp>002478.SZ</stp>
        <stp>61</stp>
        <stp>3/31/2016</stp>
        <stp>1</stp>
        <tr r="I947" s="5"/>
      </tp>
      <tp>
        <v>-4389931.63</v>
        <stp/>
        <stp>EM_S_QSTM07_IS</stp>
        <stp>4</stp>
        <stp>002468.SZ</stp>
        <stp>61</stp>
        <stp>3/31/2016</stp>
        <stp>1</stp>
        <tr r="I937" s="5"/>
      </tp>
      <tp>
        <v>84815314.420000002</v>
        <stp/>
        <stp>EM_S_QSTM07_IS</stp>
        <stp>4</stp>
        <stp>002458.SZ</stp>
        <stp>61</stp>
        <stp>3/31/2016</stp>
        <stp>1</stp>
        <tr r="I927" s="5"/>
      </tp>
      <tp>
        <v>56113758.57</v>
        <stp/>
        <stp>EM_S_QSTM07_IS</stp>
        <stp>4</stp>
        <stp>002448.SZ</stp>
        <stp>61</stp>
        <stp>3/31/2016</stp>
        <stp>1</stp>
        <tr r="I917" s="5"/>
      </tp>
      <tp>
        <v>14587449.33</v>
        <stp/>
        <stp>EM_S_QSTM07_IS</stp>
        <stp>4</stp>
        <stp>002438.SZ</stp>
        <stp>61</stp>
        <stp>3/31/2016</stp>
        <stp>1</stp>
        <tr r="I907" s="5"/>
      </tp>
      <tp>
        <v>-10361548.859999999</v>
        <stp/>
        <stp>EM_S_QSTM07_IS</stp>
        <stp>4</stp>
        <stp>002428.SZ</stp>
        <stp>61</stp>
        <stp>3/31/2016</stp>
        <stp>1</stp>
        <tr r="I897" s="5"/>
      </tp>
      <tp>
        <v>23388567.219999999</v>
        <stp/>
        <stp>EM_S_QSTM07_IS</stp>
        <stp>4</stp>
        <stp>002418.SZ</stp>
        <stp>61</stp>
        <stp>3/31/2016</stp>
        <stp>1</stp>
        <tr r="I887" s="5"/>
      </tp>
      <tp>
        <v>39821626.130000003</v>
        <stp/>
        <stp>EM_S_QSTM07_IS</stp>
        <stp>4</stp>
        <stp>002408.SZ</stp>
        <stp>61</stp>
        <stp>3/31/2016</stp>
        <stp>1</stp>
        <tr r="I877" s="5"/>
      </tp>
      <tp>
        <v>56478268.369999997</v>
        <stp/>
        <stp>EM_S_QSTM07_IS</stp>
        <stp>4</stp>
        <stp>002498.SZ</stp>
        <stp>61</stp>
        <stp>3/31/2016</stp>
        <stp>1</stp>
        <tr r="I967" s="5"/>
      </tp>
      <tp>
        <v>-19415089.140000001</v>
        <stp/>
        <stp>EM_S_QSTM07_IS</stp>
        <stp>4</stp>
        <stp>002488.SZ</stp>
        <stp>61</stp>
        <stp>3/31/2016</stp>
        <stp>1</stp>
        <tr r="I957" s="5"/>
      </tp>
      <tp>
        <v>4775706.5199999996</v>
        <stp/>
        <stp>EM_S_QSTM07_IS</stp>
        <stp>4</stp>
        <stp>002578.SZ</stp>
        <stp>61</stp>
        <stp>3/31/2016</stp>
        <stp>1</stp>
        <tr r="I1046" s="5"/>
      </tp>
      <tp>
        <v>-63574374.82</v>
        <stp/>
        <stp>EM_S_QSTM07_IS</stp>
        <stp>4</stp>
        <stp>002568.SZ</stp>
        <stp>61</stp>
        <stp>3/31/2016</stp>
        <stp>1</stp>
        <tr r="I1036" s="5"/>
      </tp>
      <tp>
        <v>-17227467.359999999</v>
        <stp/>
        <stp>EM_S_QSTM07_IS</stp>
        <stp>4</stp>
        <stp>002558.SZ</stp>
        <stp>61</stp>
        <stp>3/31/2016</stp>
        <stp>1</stp>
        <tr r="I1026" s="5"/>
      </tp>
      <tp>
        <v>32025571.629999999</v>
        <stp/>
        <stp>EM_S_QSTM07_IS</stp>
        <stp>4</stp>
        <stp>002548.SZ</stp>
        <stp>61</stp>
        <stp>3/31/2016</stp>
        <stp>1</stp>
        <tr r="I1016" s="5"/>
      </tp>
      <tp>
        <v>47724346.439999998</v>
        <stp/>
        <stp>EM_S_QSTM07_IS</stp>
        <stp>4</stp>
        <stp>002538.SZ</stp>
        <stp>61</stp>
        <stp>3/31/2016</stp>
        <stp>1</stp>
        <tr r="I1006" s="5"/>
      </tp>
      <tp>
        <v>-38932965.270000003</v>
        <stp/>
        <stp>EM_S_QSTM07_IS</stp>
        <stp>4</stp>
        <stp>002528.SZ</stp>
        <stp>61</stp>
        <stp>3/31/2016</stp>
        <stp>1</stp>
        <tr r="I996" s="5"/>
      </tp>
      <tp>
        <v>48842262.770000003</v>
        <stp/>
        <stp>EM_S_QSTM07_IS</stp>
        <stp>4</stp>
        <stp>002518.SZ</stp>
        <stp>61</stp>
        <stp>3/31/2016</stp>
        <stp>1</stp>
        <tr r="I987" s="5"/>
      </tp>
      <tp>
        <v>163061955.13</v>
        <stp/>
        <stp>EM_S_QSTM07_IS</stp>
        <stp>4</stp>
        <stp>002508.SZ</stp>
        <stp>61</stp>
        <stp>3/31/2016</stp>
        <stp>1</stp>
        <tr r="I977" s="5"/>
      </tp>
      <tp>
        <v>10290309.470000001</v>
        <stp/>
        <stp>EM_S_QSTM07_IS</stp>
        <stp>4</stp>
        <stp>002598.SZ</stp>
        <stp>61</stp>
        <stp>3/31/2016</stp>
        <stp>1</stp>
        <tr r="I1066" s="5"/>
      </tp>
      <tp>
        <v>151373266.93000001</v>
        <stp/>
        <stp>EM_S_QSTM07_IS</stp>
        <stp>4</stp>
        <stp>002588.SZ</stp>
        <stp>61</stp>
        <stp>3/31/2016</stp>
        <stp>1</stp>
        <tr r="I1056" s="5"/>
      </tp>
      <tp>
        <v>-14810856.16</v>
        <stp/>
        <stp>EM_S_QSTM07_IS</stp>
        <stp>4</stp>
        <stp>002278.SZ</stp>
        <stp>61</stp>
        <stp>3/31/2016</stp>
        <stp>1</stp>
        <tr r="I747" s="5"/>
      </tp>
      <tp>
        <v>-42889635.109999999</v>
        <stp/>
        <stp>EM_S_QSTM07_IS</stp>
        <stp>4</stp>
        <stp>002268.SZ</stp>
        <stp>61</stp>
        <stp>3/31/2016</stp>
        <stp>1</stp>
        <tr r="I737" s="5"/>
      </tp>
      <tp>
        <v>39569663.689999998</v>
        <stp/>
        <stp>EM_S_QSTM07_IS</stp>
        <stp>4</stp>
        <stp>002258.SZ</stp>
        <stp>61</stp>
        <stp>3/31/2016</stp>
        <stp>1</stp>
        <tr r="I727" s="5"/>
      </tp>
      <tp>
        <v>-23235435.449999999</v>
        <stp/>
        <stp>EM_S_QSTM07_IS</stp>
        <stp>4</stp>
        <stp>002248.SZ</stp>
        <stp>61</stp>
        <stp>3/31/2016</stp>
        <stp>1</stp>
        <tr r="I718" s="5"/>
      </tp>
      <tp>
        <v>74415223.609999999</v>
        <stp/>
        <stp>EM_S_QSTM07_IS</stp>
        <stp>4</stp>
        <stp>002238.SZ</stp>
        <stp>61</stp>
        <stp>3/31/2016</stp>
        <stp>1</stp>
        <tr r="I708" s="5"/>
      </tp>
      <tp>
        <v>22271835.73</v>
        <stp/>
        <stp>EM_S_QSTM07_IS</stp>
        <stp>4</stp>
        <stp>002228.SZ</stp>
        <stp>61</stp>
        <stp>3/31/2016</stp>
        <stp>1</stp>
        <tr r="I698" s="5"/>
      </tp>
      <tp>
        <v>27250122.629999999</v>
        <stp/>
        <stp>EM_S_QSTM07_IS</stp>
        <stp>4</stp>
        <stp>002218.SZ</stp>
        <stp>61</stp>
        <stp>3/31/2016</stp>
        <stp>1</stp>
        <tr r="I688" s="5"/>
      </tp>
      <tp>
        <v>70990815.069999993</v>
        <stp/>
        <stp>EM_S_QSTM07_IS</stp>
        <stp>4</stp>
        <stp>002208.SZ</stp>
        <stp>61</stp>
        <stp>3/31/2016</stp>
        <stp>1</stp>
        <tr r="I678" s="5"/>
      </tp>
      <tp>
        <v>29757761.350000001</v>
        <stp/>
        <stp>EM_S_QSTM07_IS</stp>
        <stp>4</stp>
        <stp>002298.SZ</stp>
        <stp>61</stp>
        <stp>3/31/2016</stp>
        <stp>1</stp>
        <tr r="I767" s="5"/>
      </tp>
      <tp>
        <v>8357993.2699999996</v>
        <stp/>
        <stp>EM_S_QSTM07_IS</stp>
        <stp>4</stp>
        <stp>002288.SZ</stp>
        <stp>61</stp>
        <stp>3/31/2016</stp>
        <stp>1</stp>
        <tr r="I757" s="5"/>
      </tp>
      <tp>
        <v>-22060740.640000001</v>
        <stp/>
        <stp>EM_S_QSTM07_IS</stp>
        <stp>4</stp>
        <stp>002378.SZ</stp>
        <stp>61</stp>
        <stp>3/31/2016</stp>
        <stp>1</stp>
        <tr r="I847" s="5"/>
      </tp>
      <tp>
        <v>16547406.720000001</v>
        <stp/>
        <stp>EM_S_QSTM07_IS</stp>
        <stp>4</stp>
        <stp>002368.SZ</stp>
        <stp>61</stp>
        <stp>3/31/2016</stp>
        <stp>1</stp>
        <tr r="I837" s="5"/>
      </tp>
      <tp>
        <v>42897828.780000001</v>
        <stp/>
        <stp>EM_S_QSTM07_IS</stp>
        <stp>4</stp>
        <stp>002358.SZ</stp>
        <stp>61</stp>
        <stp>3/31/2016</stp>
        <stp>1</stp>
        <tr r="I827" s="5"/>
      </tp>
      <tp>
        <v>10040010.49</v>
        <stp/>
        <stp>EM_S_QSTM07_IS</stp>
        <stp>4</stp>
        <stp>002348.SZ</stp>
        <stp>61</stp>
        <stp>3/31/2016</stp>
        <stp>1</stp>
        <tr r="I817" s="5"/>
      </tp>
      <tp>
        <v>13105847.380000001</v>
        <stp/>
        <stp>EM_S_QSTM07_IS</stp>
        <stp>4</stp>
        <stp>002338.SZ</stp>
        <stp>61</stp>
        <stp>3/31/2016</stp>
        <stp>1</stp>
        <tr r="I807" s="5"/>
      </tp>
      <tp>
        <v>17053723.68</v>
        <stp/>
        <stp>EM_S_QSTM07_IS</stp>
        <stp>4</stp>
        <stp>002328.SZ</stp>
        <stp>61</stp>
        <stp>3/31/2016</stp>
        <stp>1</stp>
        <tr r="I797" s="5"/>
      </tp>
      <tp>
        <v>23626102.18</v>
        <stp/>
        <stp>EM_S_QSTM07_IS</stp>
        <stp>4</stp>
        <stp>002318.SZ</stp>
        <stp>61</stp>
        <stp>3/31/2016</stp>
        <stp>1</stp>
        <tr r="I787" s="5"/>
      </tp>
      <tp>
        <v>22016176.039999999</v>
        <stp/>
        <stp>EM_S_QSTM07_IS</stp>
        <stp>4</stp>
        <stp>002308.SZ</stp>
        <stp>61</stp>
        <stp>3/31/2016</stp>
        <stp>1</stp>
        <tr r="I777" s="5"/>
      </tp>
      <tp>
        <v>39042315.689999998</v>
        <stp/>
        <stp>EM_S_QSTM07_IS</stp>
        <stp>4</stp>
        <stp>002398.SZ</stp>
        <stp>61</stp>
        <stp>3/31/2016</stp>
        <stp>1</stp>
        <tr r="I867" s="5"/>
      </tp>
      <tp>
        <v>572421.86</v>
        <stp/>
        <stp>EM_S_QSTM07_IS</stp>
        <stp>4</stp>
        <stp>002388.SZ</stp>
        <stp>61</stp>
        <stp>3/31/2016</stp>
        <stp>1</stp>
        <tr r="I857" s="5"/>
      </tp>
      <tp>
        <v>141858394.40000001</v>
        <stp/>
        <stp>EM_S_QSTM07_IS</stp>
        <stp>4</stp>
        <stp>002078.SZ</stp>
        <stp>61</stp>
        <stp>3/31/2016</stp>
        <stp>1</stp>
        <tr r="I548" s="5"/>
      </tp>
      <tp>
        <v>-64745153.770000003</v>
        <stp/>
        <stp>EM_S_QSTM07_IS</stp>
        <stp>4</stp>
        <stp>002068.SZ</stp>
        <stp>61</stp>
        <stp>3/31/2016</stp>
        <stp>1</stp>
        <tr r="I538" s="5"/>
      </tp>
      <tp>
        <v>-5325451.4000000004</v>
        <stp/>
        <stp>EM_S_QSTM07_IS</stp>
        <stp>4</stp>
        <stp>002058.SZ</stp>
        <stp>61</stp>
        <stp>3/31/2016</stp>
        <stp>1</stp>
        <tr r="I528" s="5"/>
      </tp>
      <tp>
        <v>107066550.90000001</v>
        <stp/>
        <stp>EM_S_QSTM07_IS</stp>
        <stp>4</stp>
        <stp>002048.SZ</stp>
        <stp>61</stp>
        <stp>3/31/2016</stp>
        <stp>1</stp>
        <tr r="I518" s="5"/>
      </tp>
      <tp>
        <v>149095308.53</v>
        <stp/>
        <stp>EM_S_QSTM07_IS</stp>
        <stp>4</stp>
        <stp>002038.SZ</stp>
        <stp>61</stp>
        <stp>3/31/2016</stp>
        <stp>1</stp>
        <tr r="I508" s="5"/>
      </tp>
      <tp>
        <v>48877795</v>
        <stp/>
        <stp>EM_S_QSTM07_IS</stp>
        <stp>4</stp>
        <stp>002028.SZ</stp>
        <stp>61</stp>
        <stp>3/31/2016</stp>
        <stp>1</stp>
        <tr r="I498" s="5"/>
      </tp>
      <tp>
        <v>48771529.939999998</v>
        <stp/>
        <stp>EM_S_QSTM07_IS</stp>
        <stp>4</stp>
        <stp>002018.SZ</stp>
        <stp>61</stp>
        <stp>3/31/2016</stp>
        <stp>1</stp>
        <tr r="I488" s="5"/>
      </tp>
      <tp>
        <v>115139418.51000001</v>
        <stp/>
        <stp>EM_S_QSTM07_IS</stp>
        <stp>4</stp>
        <stp>002008.SZ</stp>
        <stp>61</stp>
        <stp>3/31/2016</stp>
        <stp>1</stp>
        <tr r="I478" s="5"/>
      </tp>
      <tp>
        <v>5982258.0999999996</v>
        <stp/>
        <stp>EM_S_QSTM07_IS</stp>
        <stp>4</stp>
        <stp>002098.SZ</stp>
        <stp>61</stp>
        <stp>3/31/2016</stp>
        <stp>1</stp>
        <tr r="I568" s="5"/>
      </tp>
      <tp>
        <v>7374385.8099999996</v>
        <stp/>
        <stp>EM_S_QSTM07_IS</stp>
        <stp>4</stp>
        <stp>002088.SZ</stp>
        <stp>61</stp>
        <stp>3/31/2016</stp>
        <stp>1</stp>
        <tr r="I558" s="5"/>
      </tp>
      <tp>
        <v>9184399.7200000007</v>
        <stp/>
        <stp>EM_S_QSTM07_IS</stp>
        <stp>4</stp>
        <stp>002178.SZ</stp>
        <stp>61</stp>
        <stp>3/31/2016</stp>
        <stp>1</stp>
        <tr r="I648" s="5"/>
      </tp>
      <tp>
        <v>-17702402.219999999</v>
        <stp/>
        <stp>EM_S_QSTM07_IS</stp>
        <stp>4</stp>
        <stp>002168.SZ</stp>
        <stp>61</stp>
        <stp>3/31/2016</stp>
        <stp>1</stp>
        <tr r="I638" s="5"/>
      </tp>
      <tp>
        <v>24082914.66</v>
        <stp/>
        <stp>EM_S_QSTM07_IS</stp>
        <stp>4</stp>
        <stp>002158.SZ</stp>
        <stp>61</stp>
        <stp>3/31/2016</stp>
        <stp>1</stp>
        <tr r="I628" s="5"/>
      </tp>
      <tp>
        <v>3456966.46</v>
        <stp/>
        <stp>EM_S_QSTM07_IS</stp>
        <stp>4</stp>
        <stp>002148.SZ</stp>
        <stp>61</stp>
        <stp>3/31/2016</stp>
        <stp>1</stp>
        <tr r="I618" s="5"/>
      </tp>
      <tp>
        <v>75770507.159999996</v>
        <stp/>
        <stp>EM_S_QSTM07_IS</stp>
        <stp>4</stp>
        <stp>002138.SZ</stp>
        <stp>61</stp>
        <stp>3/31/2016</stp>
        <stp>1</stp>
        <tr r="I608" s="5"/>
      </tp>
      <tp>
        <v>249310058.99000001</v>
        <stp/>
        <stp>EM_S_QSTM07_IS</stp>
        <stp>4</stp>
        <stp>002128.SZ</stp>
        <stp>61</stp>
        <stp>3/31/2016</stp>
        <stp>1</stp>
        <tr r="I598" s="5"/>
      </tp>
      <tp>
        <v>10624568.880000001</v>
        <stp/>
        <stp>EM_S_QSTM07_IS</stp>
        <stp>4</stp>
        <stp>002118.SZ</stp>
        <stp>61</stp>
        <stp>3/31/2016</stp>
        <stp>1</stp>
        <tr r="I588" s="5"/>
      </tp>
      <tp>
        <v>103652721.31</v>
        <stp/>
        <stp>EM_S_QSTM07_IS</stp>
        <stp>4</stp>
        <stp>002108.SZ</stp>
        <stp>61</stp>
        <stp>3/31/2016</stp>
        <stp>1</stp>
        <tr r="I578" s="5"/>
      </tp>
      <tp>
        <v>7709611.5099999998</v>
        <stp/>
        <stp>EM_S_QSTM07_IS</stp>
        <stp>4</stp>
        <stp>002198.SZ</stp>
        <stp>61</stp>
        <stp>3/31/2016</stp>
        <stp>1</stp>
        <tr r="I668" s="5"/>
      </tp>
      <tp>
        <v>8390389.4399999995</v>
        <stp/>
        <stp>EM_S_QSTM07_IS</stp>
        <stp>4</stp>
        <stp>002188.SZ</stp>
        <stp>61</stp>
        <stp>3/31/2016</stp>
        <stp>1</stp>
        <tr r="I658" s="5"/>
      </tp>
      <tp>
        <v>30347454.120000001</v>
        <stp/>
        <stp>EM_S_QSTM07_IS</stp>
        <stp>4</stp>
        <stp>603618.SH</stp>
        <stp>61</stp>
        <stp>3/31/2016</stp>
        <stp>1</stp>
        <tr r="I2825" s="5"/>
      </tp>
      <tp>
        <v>11528856</v>
        <stp/>
        <stp>EM_S_QSTM07_IS</stp>
        <stp>4</stp>
        <stp>603608.SH</stp>
        <stp>61</stp>
        <stp>3/31/2016</stp>
        <stp>1</stp>
        <tr r="I2821" s="5"/>
      </tp>
      <tp>
        <v>32348755.699999999</v>
        <stp/>
        <stp>EM_S_QSTM07_IS</stp>
        <stp>4</stp>
        <stp>603678.SH</stp>
        <stp>61</stp>
        <stp>3/31/2016</stp>
        <stp>1</stp>
        <tr r="I2828" s="5"/>
      </tp>
      <tp>
        <v>3875693.77</v>
        <stp/>
        <stp>EM_S_QSTM07_IS</stp>
        <stp>4</stp>
        <stp>603698.SH</stp>
        <stp>61</stp>
        <stp>3/31/2016</stp>
        <stp>1</stp>
        <tr r="I2832" s="5"/>
      </tp>
      <tp>
        <v>12812661.789999999</v>
        <stp/>
        <stp>EM_S_QSTM07_IS</stp>
        <stp>4</stp>
        <stp>603688.SH</stp>
        <stp>61</stp>
        <stp>3/31/2016</stp>
        <stp>1</stp>
        <tr r="I2830" s="5"/>
      </tp>
      <tp>
        <v>28186207.579999998</v>
        <stp/>
        <stp>EM_S_QSTM07_IS</stp>
        <stp>4</stp>
        <stp>603718.SH</stp>
        <stp>61</stp>
        <stp>3/31/2016</stp>
        <stp>1</stp>
        <tr r="I2836" s="5"/>
      </tp>
      <tp>
        <v>12444629.710000001</v>
        <stp/>
        <stp>EM_S_QSTM07_IS</stp>
        <stp>4</stp>
        <stp>603778.SH</stp>
        <stp>61</stp>
        <stp>3/31/2016</stp>
        <stp>1</stp>
        <tr r="I2841" s="5"/>
      </tp>
      <tp>
        <v>30562483.699999999</v>
        <stp/>
        <stp>EM_S_QSTM07_IS</stp>
        <stp>4</stp>
        <stp>603798.SH</stp>
        <stp>61</stp>
        <stp>3/31/2016</stp>
        <stp>1</stp>
        <tr r="I2845" s="5"/>
      </tp>
      <tp>
        <v>38699708.020000003</v>
        <stp/>
        <stp>EM_S_QSTM07_IS</stp>
        <stp>4</stp>
        <stp>603788.SH</stp>
        <stp>61</stp>
        <stp>3/31/2016</stp>
        <stp>1</stp>
        <tr r="I2843" s="5"/>
      </tp>
      <tp>
        <v>91251504.409999996</v>
        <stp/>
        <stp>EM_S_QSTM07_IS</stp>
        <stp>4</stp>
        <stp>603528.SH</stp>
        <stp>61</stp>
        <stp>3/31/2016</stp>
        <stp>1</stp>
        <tr r="I2808" s="5"/>
      </tp>
      <tp>
        <v>22498803.940000001</v>
        <stp/>
        <stp>EM_S_QSTM07_IS</stp>
        <stp>4</stp>
        <stp>603518.SH</stp>
        <stp>61</stp>
        <stp>3/31/2016</stp>
        <stp>1</stp>
        <tr r="I2805" s="5"/>
      </tp>
      <tp>
        <v>47242132.82</v>
        <stp/>
        <stp>EM_S_QSTM07_IS</stp>
        <stp>4</stp>
        <stp>603508.SH</stp>
        <stp>61</stp>
        <stp>3/31/2016</stp>
        <stp>1</stp>
        <tr r="I2804" s="5"/>
      </tp>
      <tp>
        <v>82791033.790000007</v>
        <stp/>
        <stp>EM_S_QSTM07_IS</stp>
        <stp>4</stp>
        <stp>603568.SH</stp>
        <stp>61</stp>
        <stp>3/31/2016</stp>
        <stp>1</stp>
        <tr r="I2813" s="5"/>
      </tp>
      <tp>
        <v>47915412.710000001</v>
        <stp/>
        <stp>EM_S_QSTM07_IS</stp>
        <stp>4</stp>
        <stp>603558.SH</stp>
        <stp>61</stp>
        <stp>3/31/2016</stp>
        <stp>1</stp>
        <tr r="I2810" s="5"/>
      </tp>
      <tp>
        <v>12319597.76</v>
        <stp/>
        <stp>EM_S_QSTM07_IS</stp>
        <stp>4</stp>
        <stp>603598.SH</stp>
        <stp>61</stp>
        <stp>3/31/2016</stp>
        <stp>1</stp>
        <tr r="I2816" s="5"/>
      </tp>
      <tp>
        <v>-11816693.49</v>
        <stp/>
        <stp>EM_S_QSTM07_IS</stp>
        <stp>4</stp>
        <stp>603588.SH</stp>
        <stp>61</stp>
        <stp>3/31/2016</stp>
        <stp>1</stp>
        <tr r="I2814" s="5"/>
      </tp>
      <tp>
        <v>8946910.1300000008</v>
        <stp/>
        <stp>EM_S_QSTM07_IS</stp>
        <stp>4</stp>
        <stp>603268.SH</stp>
        <stp>61</stp>
        <stp>3/31/2016</stp>
        <stp>1</stp>
        <tr r="I2782" s="5"/>
      </tp>
      <tp>
        <v>809763217.97000003</v>
        <stp/>
        <stp>EM_S_QSTM07_IS</stp>
        <stp>4</stp>
        <stp>603288.SH</stp>
        <stp>61</stp>
        <stp>3/31/2016</stp>
        <stp>1</stp>
        <tr r="I2783" s="5"/>
      </tp>
      <tp>
        <v>28818980.699999999</v>
        <stp/>
        <stp>EM_S_QSTM07_IS</stp>
        <stp>4</stp>
        <stp>603338.SH</stp>
        <stp>61</stp>
        <stp>3/31/2016</stp>
        <stp>1</stp>
        <tr r="I2794" s="5"/>
      </tp>
      <tp>
        <v>118253003.63</v>
        <stp/>
        <stp>EM_S_QSTM07_IS</stp>
        <stp>4</stp>
        <stp>603328.SH</stp>
        <stp>61</stp>
        <stp>3/31/2016</stp>
        <stp>1</stp>
        <tr r="I2792" s="5"/>
      </tp>
      <tp>
        <v>-11737721.08</v>
        <stp/>
        <stp>EM_S_QSTM07_IS</stp>
        <stp>4</stp>
        <stp>603318.SH</stp>
        <stp>61</stp>
        <stp>3/31/2016</stp>
        <stp>1</stp>
        <tr r="I2791" s="5"/>
      </tp>
      <tp>
        <v>21913671.100000001</v>
        <stp/>
        <stp>EM_S_QSTM07_IS</stp>
        <stp>4</stp>
        <stp>603308.SH</stp>
        <stp>61</stp>
        <stp>3/31/2016</stp>
        <stp>1</stp>
        <tr r="I2787" s="5"/>
      </tp>
      <tp>
        <v>63895317.649999999</v>
        <stp/>
        <stp>EM_S_QSTM07_IS</stp>
        <stp>4</stp>
        <stp>603368.SH</stp>
        <stp>61</stp>
        <stp>3/31/2016</stp>
        <stp>1</stp>
        <tr r="I2798" s="5"/>
      </tp>
      <tp>
        <v>14915214.689999999</v>
        <stp/>
        <stp>EM_S_QSTM07_IS</stp>
        <stp>4</stp>
        <stp>603398.SH</stp>
        <stp>61</stp>
        <stp>3/31/2016</stp>
        <stp>1</stp>
        <tr r="I2801" s="5"/>
      </tp>
      <tp>
        <v>9900153</v>
        <stp/>
        <stp>EM_S_QSTM07_IS</stp>
        <stp>4</stp>
        <stp>603028.SH</stp>
        <stp>61</stp>
        <stp>3/31/2016</stp>
        <stp>1</stp>
        <tr r="I2751" s="5"/>
      </tp>
      <tp>
        <v>41331208.140000001</v>
        <stp/>
        <stp>EM_S_QSTM07_IS</stp>
        <stp>4</stp>
        <stp>603018.SH</stp>
        <stp>61</stp>
        <stp>3/31/2016</stp>
        <stp>1</stp>
        <tr r="I2742" s="5"/>
      </tp>
      <tp>
        <v>28427388.039999999</v>
        <stp/>
        <stp>EM_S_QSTM07_IS</stp>
        <stp>4</stp>
        <stp>603008.SH</stp>
        <stp>61</stp>
        <stp>3/31/2016</stp>
        <stp>1</stp>
        <tr r="I2734" s="5"/>
      </tp>
      <tp>
        <v>1878153.74</v>
        <stp/>
        <stp>EM_S_QSTM07_IS</stp>
        <stp>4</stp>
        <stp>603088.SH</stp>
        <stp>61</stp>
        <stp>3/31/2016</stp>
        <stp>1</stp>
        <tr r="I2758" s="5"/>
      </tp>
      <tp>
        <v>28945649.82</v>
        <stp/>
        <stp>EM_S_QSTM07_IS</stp>
        <stp>4</stp>
        <stp>603128.SH</stp>
        <stp>61</stp>
        <stp>3/31/2016</stp>
        <stp>1</stp>
        <tr r="I2769" s="5"/>
      </tp>
      <tp>
        <v>90595702.109999999</v>
        <stp/>
        <stp>EM_S_QSTM07_IS</stp>
        <stp>4</stp>
        <stp>603118.SH</stp>
        <stp>61</stp>
        <stp>3/31/2016</stp>
        <stp>1</stp>
        <tr r="I2766" s="5"/>
      </tp>
      <tp>
        <v>15788464.08</v>
        <stp/>
        <stp>EM_S_QSTM07_IS</stp>
        <stp>4</stp>
        <stp>603108.SH</stp>
        <stp>61</stp>
        <stp>3/31/2016</stp>
        <stp>1</stp>
        <tr r="I2762" s="5"/>
      </tp>
      <tp>
        <v>52206916.729999997</v>
        <stp/>
        <stp>EM_S_QSTM07_IS</stp>
        <stp>4</stp>
        <stp>603168.SH</stp>
        <stp>61</stp>
        <stp>3/31/2016</stp>
        <stp>1</stp>
        <tr r="I2774" s="5"/>
      </tp>
      <tp>
        <v>28792744.73</v>
        <stp/>
        <stp>EM_S_QSTM07_IS</stp>
        <stp>4</stp>
        <stp>603158.SH</stp>
        <stp>61</stp>
        <stp>3/31/2016</stp>
        <stp>1</stp>
        <tr r="I2771" s="5"/>
      </tp>
      <tp>
        <v>255215097.44999999</v>
        <stp/>
        <stp>EM_S_QSTM07_IS</stp>
        <stp>4</stp>
        <stp>603198.SH</stp>
        <stp>61</stp>
        <stp>3/31/2016</stp>
        <stp>1</stp>
        <tr r="I2777" s="5"/>
      </tp>
      <tp>
        <v>151740395.75999999</v>
        <stp/>
        <stp>EM_S_QSTM07_IS</stp>
        <stp>4</stp>
        <stp>603188.SH</stp>
        <stp>61</stp>
        <stp>3/31/2016</stp>
        <stp>1</stp>
        <tr r="I2776" s="5"/>
      </tp>
      <tp>
        <v>15052246.949999999</v>
        <stp/>
        <stp>EM_S_QSTM07_IS</stp>
        <stp>4</stp>
        <stp>603838.SH</stp>
        <stp>61</stp>
        <stp>3/31/2016</stp>
        <stp>1</stp>
        <tr r="I2853" s="5"/>
      </tp>
      <tp>
        <v>18617488.239999998</v>
        <stp/>
        <stp>EM_S_QSTM07_IS</stp>
        <stp>4</stp>
        <stp>603828.SH</stp>
        <stp>61</stp>
        <stp>3/31/2016</stp>
        <stp>1</stp>
        <tr r="I2852" s="5"/>
      </tp>
      <tp>
        <v>15698598.75</v>
        <stp/>
        <stp>EM_S_QSTM07_IS</stp>
        <stp>4</stp>
        <stp>603818.SH</stp>
        <stp>61</stp>
        <stp>3/31/2016</stp>
        <stp>1</stp>
        <tr r="I2850" s="5"/>
      </tp>
      <tp>
        <v>23824095.870000001</v>
        <stp/>
        <stp>EM_S_QSTM07_IS</stp>
        <stp>4</stp>
        <stp>603808.SH</stp>
        <stp>61</stp>
        <stp>3/31/2016</stp>
        <stp>1</stp>
        <tr r="I2849" s="5"/>
      </tp>
      <tp>
        <v>145017792.69</v>
        <stp/>
        <stp>EM_S_QSTM07_IS</stp>
        <stp>4</stp>
        <stp>603868.SH</stp>
        <stp>61</stp>
        <stp>3/31/2016</stp>
        <stp>1</stp>
        <tr r="I2856" s="5"/>
      </tp>
      <tp>
        <v>13792150.789999999</v>
        <stp/>
        <stp>EM_S_QSTM07_IS</stp>
        <stp>4</stp>
        <stp>603898.SH</stp>
        <stp>61</stp>
        <stp>3/31/2016</stp>
        <stp>1</stp>
        <tr r="I2861" s="5"/>
      </tp>
      <tp>
        <v>-5350928.6900000004</v>
        <stp/>
        <stp>EM_S_QSTM07_IS</stp>
        <stp>4</stp>
        <stp>603918.SH</stp>
        <stp>61</stp>
        <stp>3/31/2016</stp>
        <stp>1</stp>
        <tr r="I2865" s="5"/>
      </tp>
      <tp>
        <v>19049350.84</v>
        <stp/>
        <stp>EM_S_QSTM07_IS</stp>
        <stp>4</stp>
        <stp>603968.SH</stp>
        <stp>61</stp>
        <stp>3/31/2016</stp>
        <stp>1</stp>
        <tr r="I2871" s="5"/>
      </tp>
      <tp>
        <v>33620013.57</v>
        <stp/>
        <stp>EM_S_QSTM07_IS</stp>
        <stp>4</stp>
        <stp>603958.SH</stp>
        <stp>61</stp>
        <stp>3/31/2016</stp>
        <stp>1</stp>
        <tr r="I2869" s="5"/>
      </tp>
      <tp>
        <v>15785449.140000001</v>
        <stp/>
        <stp>EM_S_QSTM07_IS</stp>
        <stp>4</stp>
        <stp>603998.SH</stp>
        <stp>61</stp>
        <stp>3/31/2016</stp>
        <stp>1</stp>
        <tr r="I2879" s="5"/>
      </tp>
      <tp>
        <v>11140084.1</v>
        <stp/>
        <stp>EM_S_QSTM07_IS</stp>
        <stp>4</stp>
        <stp>603988.SH</stp>
        <stp>61</stp>
        <stp>3/31/2016</stp>
        <stp>1</stp>
        <tr r="I2874" s="5"/>
      </tp>
      <tp>
        <v>-6398920.1900000004</v>
        <stp/>
        <stp>EM_S_QSTM07_IS</stp>
        <stp>4</stp>
        <stp>000678.SZ</stp>
        <stp>61</stp>
        <stp>3/31/2016</stp>
        <stp>1</stp>
        <tr r="I239" s="5"/>
      </tp>
      <tp>
        <v>-6547932.2199999997</v>
        <stp/>
        <stp>EM_S_QSTM07_IS</stp>
        <stp>4</stp>
        <stp>000668.SZ</stp>
        <stp>61</stp>
        <stp>3/31/2016</stp>
        <stp>1</stp>
        <tr r="I231" s="5"/>
      </tp>
      <tp>
        <v>8999881.8499999996</v>
        <stp/>
        <stp>EM_S_QSTM07_IS</stp>
        <stp>4</stp>
        <stp>000638.SZ</stp>
        <stp>61</stp>
        <stp>3/31/2016</stp>
        <stp>1</stp>
        <tr r="I216" s="5"/>
      </tp>
      <tp>
        <v>2378892.19</v>
        <stp/>
        <stp>EM_S_QSTM07_IS</stp>
        <stp>4</stp>
        <stp>000628.SZ</stp>
        <stp>61</stp>
        <stp>3/31/2016</stp>
        <stp>1</stp>
        <tr r="I207" s="5"/>
      </tp>
      <tp>
        <v>-42890000</v>
        <stp/>
        <stp>EM_S_QSTM07_IS</stp>
        <stp>4</stp>
        <stp>000608.SZ</stp>
        <stp>61</stp>
        <stp>3/31/2016</stp>
        <stp>1</stp>
        <tr r="I191" s="5"/>
      </tp>
      <tp>
        <v>86676193.129999995</v>
        <stp/>
        <stp>EM_S_QSTM07_IS</stp>
        <stp>4</stp>
        <stp>000698.SZ</stp>
        <stp>61</stp>
        <stp>3/31/2016</stp>
        <stp>1</stp>
        <tr r="I255" s="5"/>
      </tp>
      <tp>
        <v>10090184.939999999</v>
        <stp/>
        <stp>EM_S_QSTM07_IS</stp>
        <stp>4</stp>
        <stp>000688.SZ</stp>
        <stp>61</stp>
        <stp>3/31/2016</stp>
        <stp>1</stp>
        <tr r="I248" s="5"/>
      </tp>
      <tp>
        <v>30125966.390000001</v>
        <stp/>
        <stp>EM_S_QSTM07_IS</stp>
        <stp>4</stp>
        <stp>600638.SH</stp>
        <stp>61</stp>
        <stp>3/31/2016</stp>
        <stp>1</stp>
        <tr r="I2306" s="5"/>
      </tp>
      <tp>
        <v>13830152.800000001</v>
        <stp/>
        <stp>EM_S_QSTM07_IS</stp>
        <stp>4</stp>
        <stp>600628.SH</stp>
        <stp>61</stp>
        <stp>3/31/2016</stp>
        <stp>1</stp>
        <tr r="I2298" s="5"/>
      </tp>
      <tp>
        <v>9426009.0500000007</v>
        <stp/>
        <stp>EM_S_QSTM07_IS</stp>
        <stp>4</stp>
        <stp>600618.SH</stp>
        <stp>61</stp>
        <stp>3/31/2016</stp>
        <stp>1</stp>
        <tr r="I2290" s="5"/>
      </tp>
      <tp>
        <v>-7442100.9100000001</v>
        <stp/>
        <stp>EM_S_QSTM07_IS</stp>
        <stp>4</stp>
        <stp>600608.SH</stp>
        <stp>61</stp>
        <stp>3/31/2016</stp>
        <stp>1</stp>
        <tr r="I2280" s="5"/>
      </tp>
      <tp>
        <v>-8597088.3499999996</v>
        <stp/>
        <stp>EM_S_QSTM07_IS</stp>
        <stp>4</stp>
        <stp>600678.SH</stp>
        <stp>61</stp>
        <stp>3/31/2016</stp>
        <stp>1</stp>
        <tr r="I2340" s="5"/>
      </tp>
      <tp>
        <v>25509241.890000001</v>
        <stp/>
        <stp>EM_S_QSTM07_IS</stp>
        <stp>4</stp>
        <stp>600668.SH</stp>
        <stp>61</stp>
        <stp>3/31/2016</stp>
        <stp>1</stp>
        <tr r="I2333" s="5"/>
      </tp>
      <tp>
        <v>8662775.5199999996</v>
        <stp/>
        <stp>EM_S_QSTM07_IS</stp>
        <stp>4</stp>
        <stp>600658.SH</stp>
        <stp>61</stp>
        <stp>3/31/2016</stp>
        <stp>1</stp>
        <tr r="I2324" s="5"/>
      </tp>
      <tp>
        <v>30283457.109999999</v>
        <stp/>
        <stp>EM_S_QSTM07_IS</stp>
        <stp>4</stp>
        <stp>600648.SH</stp>
        <stp>61</stp>
        <stp>3/31/2016</stp>
        <stp>1</stp>
        <tr r="I2315" s="5"/>
      </tp>
      <tp>
        <v>3285844.46</v>
        <stp/>
        <stp>EM_S_QSTM07_IS</stp>
        <stp>4</stp>
        <stp>600698.SH</stp>
        <stp>61</stp>
        <stp>3/31/2016</stp>
        <stp>1</stp>
        <tr r="I2360" s="5"/>
      </tp>
      <tp>
        <v>1145237000</v>
        <stp/>
        <stp>EM_S_QSTM07_IS</stp>
        <stp>4</stp>
        <stp>600688.SH</stp>
        <stp>61</stp>
        <stp>3/31/2016</stp>
        <stp>1</stp>
        <tr r="I2350" s="5"/>
      </tp>
      <tp>
        <v>39099549.939999998</v>
        <stp/>
        <stp>EM_S_QSTM07_IS</stp>
        <stp>4</stp>
        <stp>000778.SZ</stp>
        <stp>61</stp>
        <stp>3/31/2016</stp>
        <stp>1</stp>
        <tr r="I308" s="5"/>
      </tp>
      <tp>
        <v>-59634158.219999999</v>
        <stp/>
        <stp>EM_S_QSTM07_IS</stp>
        <stp>4</stp>
        <stp>000768.SZ</stp>
        <stp>61</stp>
        <stp>3/31/2016</stp>
        <stp>1</stp>
        <tr r="I305" s="5"/>
      </tp>
      <tp>
        <v>65316950.740000002</v>
        <stp/>
        <stp>EM_S_QSTM07_IS</stp>
        <stp>4</stp>
        <stp>000758.SZ</stp>
        <stp>61</stp>
        <stp>3/31/2016</stp>
        <stp>1</stp>
        <tr r="I298" s="5"/>
      </tp>
      <tp>
        <v>3841491.84</v>
        <stp/>
        <stp>EM_S_QSTM07_IS</stp>
        <stp>4</stp>
        <stp>000748.SZ</stp>
        <stp>61</stp>
        <stp>3/31/2016</stp>
        <stp>1</stp>
        <tr r="I290" s="5"/>
      </tp>
      <tp>
        <v>32045548.199999999</v>
        <stp/>
        <stp>EM_S_QSTM07_IS</stp>
        <stp>4</stp>
        <stp>000738.SZ</stp>
        <stp>61</stp>
        <stp>3/31/2016</stp>
        <stp>1</stp>
        <tr r="I288" s="5"/>
      </tp>
      <tp>
        <v>213925218.78999999</v>
        <stp/>
        <stp>EM_S_QSTM07_IS</stp>
        <stp>4</stp>
        <stp>000728.SZ</stp>
        <stp>61</stp>
        <stp>3/31/2016</stp>
        <stp>1</stp>
        <tr r="I280" s="5"/>
      </tp>
      <tp>
        <v>21851658.030000001</v>
        <stp/>
        <stp>EM_S_QSTM07_IS</stp>
        <stp>4</stp>
        <stp>000718.SZ</stp>
        <stp>61</stp>
        <stp>3/31/2016</stp>
        <stp>1</stp>
        <tr r="I271" s="5"/>
      </tp>
      <tp>
        <v>56818677.420000002</v>
        <stp/>
        <stp>EM_S_QSTM07_IS</stp>
        <stp>4</stp>
        <stp>000708.SZ</stp>
        <stp>61</stp>
        <stp>3/31/2016</stp>
        <stp>1</stp>
        <tr r="I262" s="5"/>
      </tp>
      <tp>
        <v>-7508161.9000000004</v>
        <stp/>
        <stp>EM_S_QSTM07_IS</stp>
        <stp>4</stp>
        <stp>000798.SZ</stp>
        <stp>61</stp>
        <stp>3/31/2016</stp>
        <stp>1</stp>
        <tr r="I324" s="5"/>
      </tp>
      <tp>
        <v>6762534.3499999996</v>
        <stp/>
        <stp>EM_S_QSTM07_IS</stp>
        <stp>4</stp>
        <stp>000788.SZ</stp>
        <stp>61</stp>
        <stp>3/31/2016</stp>
        <stp>1</stp>
        <tr r="I315" s="5"/>
      </tp>
      <tp>
        <v>23881463.609999999</v>
        <stp/>
        <stp>EM_S_QSTM07_IS</stp>
        <stp>4</stp>
        <stp>600738.SH</stp>
        <stp>61</stp>
        <stp>3/31/2016</stp>
        <stp>1</stp>
        <tr r="I2398" s="5"/>
      </tp>
      <tp>
        <v>-11315319</v>
        <stp/>
        <stp>EM_S_QSTM07_IS</stp>
        <stp>4</stp>
        <stp>600728.SH</stp>
        <stp>61</stp>
        <stp>3/31/2016</stp>
        <stp>1</stp>
        <tr r="I2388" s="5"/>
      </tp>
      <tp>
        <v>26799405</v>
        <stp/>
        <stp>EM_S_QSTM07_IS</stp>
        <stp>4</stp>
        <stp>600718.SH</stp>
        <stp>61</stp>
        <stp>3/31/2016</stp>
        <stp>1</stp>
        <tr r="I2378" s="5"/>
      </tp>
      <tp>
        <v>40026578.100000001</v>
        <stp/>
        <stp>EM_S_QSTM07_IS</stp>
        <stp>4</stp>
        <stp>600708.SH</stp>
        <stp>61</stp>
        <stp>3/31/2016</stp>
        <stp>1</stp>
        <tr r="I2369" s="5"/>
      </tp>
      <tp>
        <v>1871460.08</v>
        <stp/>
        <stp>EM_S_QSTM07_IS</stp>
        <stp>4</stp>
        <stp>600778.SH</stp>
        <stp>61</stp>
        <stp>3/31/2016</stp>
        <stp>1</stp>
        <tr r="I2435" s="5"/>
      </tp>
      <tp>
        <v>-10600476.800000001</v>
        <stp/>
        <stp>EM_S_QSTM07_IS</stp>
        <stp>4</stp>
        <stp>600768.SH</stp>
        <stp>61</stp>
        <stp>3/31/2016</stp>
        <stp>1</stp>
        <tr r="I2426" s="5"/>
      </tp>
      <tp>
        <v>23498425.370000001</v>
        <stp/>
        <stp>EM_S_QSTM07_IS</stp>
        <stp>4</stp>
        <stp>600758.SH</stp>
        <stp>61</stp>
        <stp>3/31/2016</stp>
        <stp>1</stp>
        <tr r="I2417" s="5"/>
      </tp>
      <tp>
        <v>104003642.65000001</v>
        <stp/>
        <stp>EM_S_QSTM07_IS</stp>
        <stp>4</stp>
        <stp>600748.SH</stp>
        <stp>61</stp>
        <stp>3/31/2016</stp>
        <stp>1</stp>
        <tr r="I2408" s="5"/>
      </tp>
      <tp>
        <v>1260342.81</v>
        <stp/>
        <stp>EM_S_QSTM07_IS</stp>
        <stp>4</stp>
        <stp>600798.SH</stp>
        <stp>61</stp>
        <stp>3/31/2016</stp>
        <stp>1</stp>
        <tr r="I2453" s="5"/>
      </tp>
      <tp>
        <v>-15023573.99</v>
        <stp/>
        <stp>EM_S_QSTM07_IS</stp>
        <stp>4</stp>
        <stp>300448.SZ</stp>
        <stp>61</stp>
        <stp>3/31/2016</stp>
        <stp>1</stp>
        <tr r="I1708" s="5"/>
      </tp>
      <tp>
        <v>38991421.140000001</v>
        <stp/>
        <stp>EM_S_QSTM07_IS</stp>
        <stp>4</stp>
        <stp>300458.SZ</stp>
        <stp>61</stp>
        <stp>3/31/2016</stp>
        <stp>1</stp>
        <tr r="I1717" s="5"/>
      </tp>
      <tp>
        <v>7565625.0800000001</v>
        <stp/>
        <stp>EM_S_QSTM07_IS</stp>
        <stp>4</stp>
        <stp>300468.SZ</stp>
        <stp>61</stp>
        <stp>3/31/2016</stp>
        <stp>1</stp>
        <tr r="I1727" s="5"/>
      </tp>
      <tp>
        <v>2272041.7000000002</v>
        <stp/>
        <stp>EM_S_QSTM07_IS</stp>
        <stp>4</stp>
        <stp>300478.SZ</stp>
        <stp>61</stp>
        <stp>3/31/2016</stp>
        <stp>1</stp>
        <tr r="I1737" s="5"/>
      </tp>
      <tp>
        <v>224873154.81</v>
        <stp/>
        <stp>EM_S_QSTM07_IS</stp>
        <stp>4</stp>
        <stp>300408.SZ</stp>
        <stp>61</stp>
        <stp>3/31/2016</stp>
        <stp>1</stp>
        <tr r="I1668" s="5"/>
      </tp>
      <tp>
        <v>-57681193.039999999</v>
        <stp/>
        <stp>EM_S_QSTM07_IS</stp>
        <stp>4</stp>
        <stp>000428.SZ</stp>
        <stp>61</stp>
        <stp>3/31/2016</stp>
        <stp>1</stp>
        <tr r="I101" s="5"/>
      </tp>
      <tp>
        <v>96718082.670000002</v>
        <stp/>
        <stp>EM_S_QSTM07_IS</stp>
        <stp>4</stp>
        <stp>300418.SZ</stp>
        <stp>61</stp>
        <stp>3/31/2016</stp>
        <stp>1</stp>
        <tr r="I1678" s="5"/>
      </tp>
      <tp>
        <v>317052211.45999998</v>
        <stp/>
        <stp>EM_S_QSTM07_IS</stp>
        <stp>4</stp>
        <stp>000418.SZ</stp>
        <stp>61</stp>
        <stp>3/31/2016</stp>
        <stp>1</stp>
        <tr r="I93" s="5"/>
      </tp>
      <tp>
        <v>15655198.609999999</v>
        <stp/>
        <stp>EM_S_QSTM07_IS</stp>
        <stp>4</stp>
        <stp>300428.SZ</stp>
        <stp>61</stp>
        <stp>3/31/2016</stp>
        <stp>1</stp>
        <tr r="I1688" s="5"/>
      </tp>
      <tp>
        <v>292118.14</v>
        <stp/>
        <stp>EM_S_QSTM07_IS</stp>
        <stp>4</stp>
        <stp>000408.SZ</stp>
        <stp>61</stp>
        <stp>3/31/2016</stp>
        <stp>1</stp>
        <tr r="I85" s="5"/>
      </tp>
      <tp>
        <v>21138333.02</v>
        <stp/>
        <stp>EM_S_QSTM07_IS</stp>
        <stp>4</stp>
        <stp>300438.SZ</stp>
        <stp>61</stp>
        <stp>3/31/2016</stp>
        <stp>1</stp>
        <tr r="I1698" s="5"/>
      </tp>
      <tp>
        <v>12730217.060000001</v>
        <stp/>
        <stp>EM_S_QSTM07_IS</stp>
        <stp>4</stp>
        <stp>300488.SZ</stp>
        <stp>61</stp>
        <stp>3/31/2016</stp>
        <stp>1</stp>
        <tr r="I1747" s="5"/>
      </tp>
      <tp>
        <v>3092335709.27</v>
        <stp/>
        <stp>EM_S_QSTM07_IS</stp>
        <stp>4</stp>
        <stp>300498.SZ</stp>
        <stp>61</stp>
        <stp>3/31/2016</stp>
        <stp>1</stp>
        <tr r="I1757" s="5"/>
      </tp>
      <tp>
        <v>-2103440.5</v>
        <stp/>
        <stp>EM_S_QSTM07_IS</stp>
        <stp>4</stp>
        <stp>000498.SZ</stp>
        <stp>61</stp>
        <stp>3/31/2016</stp>
        <stp>1</stp>
        <tr r="I105" s="5"/>
      </tp>
      <tp>
        <v>402131344.76999998</v>
        <stp/>
        <stp>EM_S_QSTM07_IS</stp>
        <stp>4</stp>
        <stp>000488.SZ</stp>
        <stp>61</stp>
        <stp>3/31/2016</stp>
        <stp>1</stp>
        <tr r="I104" s="5"/>
      </tp>
      <tp>
        <v>-7910121.6299999999</v>
        <stp/>
        <stp>EM_S_QSTM07_IS</stp>
        <stp>4</stp>
        <stp>600438.SH</stp>
        <stp>61</stp>
        <stp>3/31/2016</stp>
        <stp>1</stp>
        <tr r="I2143" s="5"/>
      </tp>
      <tp>
        <v>918440.82</v>
        <stp/>
        <stp>EM_S_QSTM07_IS</stp>
        <stp>4</stp>
        <stp>600428.SH</stp>
        <stp>61</stp>
        <stp>3/31/2016</stp>
        <stp>1</stp>
        <tr r="I2137" s="5"/>
      </tp>
      <tp>
        <v>279690387.77999997</v>
        <stp/>
        <stp>EM_S_QSTM07_IS</stp>
        <stp>4</stp>
        <stp>600418.SH</stp>
        <stp>61</stp>
        <stp>3/31/2016</stp>
        <stp>1</stp>
        <tr r="I2129" s="5"/>
      </tp>
      <tp>
        <v>-119398108.05</v>
        <stp/>
        <stp>EM_S_QSTM07_IS</stp>
        <stp>4</stp>
        <stp>600408.SH</stp>
        <stp>61</stp>
        <stp>3/31/2016</stp>
        <stp>1</stp>
        <tr r="I2124" s="5"/>
      </tp>
      <tp>
        <v>-34823857.490000002</v>
        <stp/>
        <stp>EM_S_QSTM07_IS</stp>
        <stp>4</stp>
        <stp>600478.SH</stp>
        <stp>61</stp>
        <stp>3/31/2016</stp>
        <stp>1</stp>
        <tr r="I2166" s="5"/>
      </tp>
      <tp>
        <v>10084127.34</v>
        <stp/>
        <stp>EM_S_QSTM07_IS</stp>
        <stp>4</stp>
        <stp>600468.SH</stp>
        <stp>61</stp>
        <stp>3/31/2016</stp>
        <stp>1</stp>
        <tr r="I2160" s="5"/>
      </tp>
      <tp>
        <v>68237183.359999999</v>
        <stp/>
        <stp>EM_S_QSTM07_IS</stp>
        <stp>4</stp>
        <stp>600458.SH</stp>
        <stp>61</stp>
        <stp>3/31/2016</stp>
        <stp>1</stp>
        <tr r="I2152" s="5"/>
      </tp>
      <tp>
        <v>3010452.32</v>
        <stp/>
        <stp>EM_S_QSTM07_IS</stp>
        <stp>4</stp>
        <stp>600448.SH</stp>
        <stp>61</stp>
        <stp>3/31/2016</stp>
        <stp>1</stp>
        <tr r="I2147" s="5"/>
      </tp>
      <tp>
        <v>119167209.87</v>
        <stp/>
        <stp>EM_S_QSTM07_IS</stp>
        <stp>4</stp>
        <stp>600498.SH</stp>
        <stp>61</stp>
        <stp>3/31/2016</stp>
        <stp>1</stp>
        <tr r="I2183" s="5"/>
      </tp>
      <tp>
        <v>15860346.279999999</v>
        <stp/>
        <stp>EM_S_QSTM07_IS</stp>
        <stp>4</stp>
        <stp>600488.SH</stp>
        <stp>61</stp>
        <stp>3/31/2016</stp>
        <stp>1</stp>
        <tr r="I2175" s="5"/>
      </tp>
      <tp>
        <v>594273720.66999996</v>
        <stp/>
        <stp>EM_S_QSTM07_IS</stp>
        <stp>4</stp>
        <stp>000568.SZ</stp>
        <stp>61</stp>
        <stp>3/31/2016</stp>
        <stp>1</stp>
        <tr r="I163" s="5"/>
      </tp>
      <tp>
        <v>16582260.119999999</v>
        <stp/>
        <stp>EM_S_QSTM07_IS</stp>
        <stp>4</stp>
        <stp>000558.SZ</stp>
        <stp>61</stp>
        <stp>3/31/2016</stp>
        <stp>1</stp>
        <tr r="I154" s="5"/>
      </tp>
      <tp>
        <v>1272773.25</v>
        <stp/>
        <stp>EM_S_QSTM07_IS</stp>
        <stp>4</stp>
        <stp>000548.SZ</stp>
        <stp>61</stp>
        <stp>3/31/2016</stp>
        <stp>1</stp>
        <tr r="I146" s="5"/>
      </tp>
      <tp>
        <v>621924173.76999998</v>
        <stp/>
        <stp>EM_S_QSTM07_IS</stp>
        <stp>4</stp>
        <stp>000538.SZ</stp>
        <stp>61</stp>
        <stp>3/31/2016</stp>
        <stp>1</stp>
        <tr r="I137" s="5"/>
      </tp>
      <tp>
        <v>8366003.7300000004</v>
        <stp/>
        <stp>EM_S_QSTM07_IS</stp>
        <stp>4</stp>
        <stp>300508.SZ</stp>
        <stp>61</stp>
        <stp>3/31/2016</stp>
        <stp>1</stp>
        <tr r="I1766" s="5"/>
      </tp>
      <tp>
        <v>14998031.789999999</v>
        <stp/>
        <stp>EM_S_QSTM07_IS</stp>
        <stp>4</stp>
        <stp>000528.SZ</stp>
        <stp>61</stp>
        <stp>3/31/2016</stp>
        <stp>1</stp>
        <tr r="I128" s="5"/>
      </tp>
      <tp>
        <v>18038421.09</v>
        <stp/>
        <stp>EM_S_QSTM07_IS</stp>
        <stp>4</stp>
        <stp>300518.SZ</stp>
        <stp>61</stp>
        <stp>3/31/2016</stp>
        <stp>1</stp>
        <tr r="I1775" s="5"/>
      </tp>
      <tp>
        <v>-955222.59</v>
        <stp/>
        <stp>EM_S_QSTM07_IS</stp>
        <stp>4</stp>
        <stp>000518.SZ</stp>
        <stp>61</stp>
        <stp>3/31/2016</stp>
        <stp>1</stp>
        <tr r="I120" s="5"/>
      </tp>
      <tp>
        <v>225619793.83000001</v>
        <stp/>
        <stp>EM_S_QSTM07_IS</stp>
        <stp>4</stp>
        <stp>000598.SZ</stp>
        <stp>61</stp>
        <stp>3/31/2016</stp>
        <stp>1</stp>
        <tr r="I183" s="5"/>
      </tp>
      <tp>
        <v>-6384543.9900000002</v>
        <stp/>
        <stp>EM_S_QSTM07_IS</stp>
        <stp>4</stp>
        <stp>600538.SH</stp>
        <stp>61</stp>
        <stp>3/31/2016</stp>
        <stp>1</stp>
        <tr r="I2219" s="5"/>
      </tp>
      <tp>
        <v>62741156.789999999</v>
        <stp/>
        <stp>EM_S_QSTM07_IS</stp>
        <stp>4</stp>
        <stp>600528.SH</stp>
        <stp>61</stp>
        <stp>3/31/2016</stp>
        <stp>1</stp>
        <tr r="I2210" s="5"/>
      </tp>
      <tp>
        <v>989039069.53999996</v>
        <stp/>
        <stp>EM_S_QSTM07_IS</stp>
        <stp>4</stp>
        <stp>600518.SH</stp>
        <stp>61</stp>
        <stp>3/31/2016</stp>
        <stp>1</stp>
        <tr r="I2201" s="5"/>
      </tp>
      <tp>
        <v>3705593.89</v>
        <stp/>
        <stp>EM_S_QSTM07_IS</stp>
        <stp>4</stp>
        <stp>600508.SH</stp>
        <stp>61</stp>
        <stp>3/31/2016</stp>
        <stp>1</stp>
        <tr r="I2192" s="5"/>
      </tp>
      <tp>
        <v>334530893.44999999</v>
        <stp/>
        <stp>EM_S_QSTM07_IS</stp>
        <stp>4</stp>
        <stp>600578.SH</stp>
        <stp>61</stp>
        <stp>3/31/2016</stp>
        <stp>1</stp>
        <tr r="I2252" s="5"/>
      </tp>
      <tp>
        <v>30505982.899999999</v>
        <stp/>
        <stp>EM_S_QSTM07_IS</stp>
        <stp>4</stp>
        <stp>600568.SH</stp>
        <stp>61</stp>
        <stp>3/31/2016</stp>
        <stp>1</stp>
        <tr r="I2243" s="5"/>
      </tp>
      <tp>
        <v>11888015.67</v>
        <stp/>
        <stp>EM_S_QSTM07_IS</stp>
        <stp>4</stp>
        <stp>600558.SH</stp>
        <stp>61</stp>
        <stp>3/31/2016</stp>
        <stp>1</stp>
        <tr r="I2234" s="5"/>
      </tp>
      <tp>
        <v>251677912.78</v>
        <stp/>
        <stp>EM_S_QSTM07_IS</stp>
        <stp>4</stp>
        <stp>600548.SH</stp>
        <stp>61</stp>
        <stp>3/31/2016</stp>
        <stp>1</stp>
        <tr r="I2226" s="5"/>
      </tp>
      <tp>
        <v>86197988.900000006</v>
        <stp/>
        <stp>EM_S_QSTM07_IS</stp>
        <stp>4</stp>
        <stp>600598.SH</stp>
        <stp>61</stp>
        <stp>3/31/2016</stp>
        <stp>1</stp>
        <tr r="I2271" s="5"/>
      </tp>
      <tp>
        <v>-216694575</v>
        <stp/>
        <stp>EM_S_QSTM07_IS</stp>
        <stp>4</stp>
        <stp>600588.SH</stp>
        <stp>61</stp>
        <stp>3/31/2016</stp>
        <stp>1</stp>
        <tr r="I2262" s="5"/>
      </tp>
      <tp>
        <v>5388713.4199999999</v>
        <stp/>
        <stp>EM_S_QSTM07_IS</stp>
        <stp>4</stp>
        <stp>300248.SZ</stp>
        <stp>61</stp>
        <stp>3/31/2016</stp>
        <stp>1</stp>
        <tr r="I1509" s="5"/>
      </tp>
      <tp>
        <v>42566575.409999996</v>
        <stp/>
        <stp>EM_S_QSTM07_IS</stp>
        <stp>4</stp>
        <stp>300258.SZ</stp>
        <stp>61</stp>
        <stp>3/31/2016</stp>
        <stp>1</stp>
        <tr r="I1519" s="5"/>
      </tp>
      <tp>
        <v>-2030378.87</v>
        <stp/>
        <stp>EM_S_QSTM07_IS</stp>
        <stp>4</stp>
        <stp>300268.SZ</stp>
        <stp>61</stp>
        <stp>3/31/2016</stp>
        <stp>1</stp>
        <tr r="I1529" s="5"/>
      </tp>
      <tp>
        <v>36679375.75</v>
        <stp/>
        <stp>EM_S_QSTM07_IS</stp>
        <stp>4</stp>
        <stp>300278.SZ</stp>
        <stp>61</stp>
        <stp>3/31/2016</stp>
        <stp>1</stp>
        <tr r="I1539" s="5"/>
      </tp>
      <tp>
        <v>86136080.450000003</v>
        <stp/>
        <stp>EM_S_QSTM07_IS</stp>
        <stp>4</stp>
        <stp>300208.SZ</stp>
        <stp>61</stp>
        <stp>3/31/2016</stp>
        <stp>1</stp>
        <tr r="I1469" s="5"/>
      </tp>
      <tp>
        <v>9217450</v>
        <stp/>
        <stp>EM_S_QSTM07_IS</stp>
        <stp>4</stp>
        <stp>300218.SZ</stp>
        <stp>61</stp>
        <stp>3/31/2016</stp>
        <stp>1</stp>
        <tr r="I1479" s="5"/>
      </tp>
      <tp>
        <v>-25848976.949999999</v>
        <stp/>
        <stp>EM_S_QSTM07_IS</stp>
        <stp>4</stp>
        <stp>300228.SZ</stp>
        <stp>61</stp>
        <stp>3/31/2016</stp>
        <stp>1</stp>
        <tr r="I1489" s="5"/>
      </tp>
      <tp>
        <v>8341440.3600000003</v>
        <stp/>
        <stp>EM_S_QSTM07_IS</stp>
        <stp>4</stp>
        <stp>300238.SZ</stp>
        <stp>61</stp>
        <stp>3/31/2016</stp>
        <stp>1</stp>
        <tr r="I1499" s="5"/>
      </tp>
      <tp>
        <v>14981674.960000001</v>
        <stp/>
        <stp>EM_S_QSTM07_IS</stp>
        <stp>4</stp>
        <stp>300288.SZ</stp>
        <stp>61</stp>
        <stp>3/31/2016</stp>
        <stp>1</stp>
        <tr r="I1549" s="5"/>
      </tp>
      <tp>
        <v>43882774</v>
        <stp/>
        <stp>EM_S_QSTM07_IS</stp>
        <stp>4</stp>
        <stp>300298.SZ</stp>
        <stp>61</stp>
        <stp>3/31/2016</stp>
        <stp>1</stp>
        <tr r="I1559" s="5"/>
      </tp>
      <tp>
        <v>-27962434.550000001</v>
        <stp/>
        <stp>EM_S_QSTM07_IS</stp>
        <stp>4</stp>
        <stp>600238.SH</stp>
        <stp>61</stp>
        <stp>3/31/2016</stp>
        <stp>1</stp>
        <tr r="I1981" s="5"/>
      </tp>
      <tp>
        <v>-6973635.9500000002</v>
        <stp/>
        <stp>EM_S_QSTM07_IS</stp>
        <stp>4</stp>
        <stp>600228.SH</stp>
        <stp>61</stp>
        <stp>3/31/2016</stp>
        <stp>1</stp>
        <tr r="I1971" s="5"/>
      </tp>
      <tp>
        <v>28182584.879999999</v>
        <stp/>
        <stp>EM_S_QSTM07_IS</stp>
        <stp>4</stp>
        <stp>600218.SH</stp>
        <stp>61</stp>
        <stp>3/31/2016</stp>
        <stp>1</stp>
        <tr r="I1962" s="5"/>
      </tp>
      <tp>
        <v>112975445.68000001</v>
        <stp/>
        <stp>EM_S_QSTM07_IS</stp>
        <stp>4</stp>
        <stp>600208.SH</stp>
        <stp>61</stp>
        <stp>3/31/2016</stp>
        <stp>1</stp>
        <tr r="I1953" s="5"/>
      </tp>
      <tp>
        <v>37049916.020000003</v>
        <stp/>
        <stp>EM_S_QSTM07_IS</stp>
        <stp>4</stp>
        <stp>600278.SH</stp>
        <stp>61</stp>
        <stp>3/31/2016</stp>
        <stp>1</stp>
        <tr r="I2014" s="5"/>
      </tp>
      <tp>
        <v>-115333256.14</v>
        <stp/>
        <stp>EM_S_QSTM07_IS</stp>
        <stp>4</stp>
        <stp>600268.SH</stp>
        <stp>61</stp>
        <stp>3/31/2016</stp>
        <stp>1</stp>
        <tr r="I2005" s="5"/>
      </tp>
      <tp>
        <v>7024639.5800000001</v>
        <stp/>
        <stp>EM_S_QSTM07_IS</stp>
        <stp>4</stp>
        <stp>600258.SH</stp>
        <stp>61</stp>
        <stp>3/31/2016</stp>
        <stp>1</stp>
        <tr r="I1997" s="5"/>
      </tp>
      <tp>
        <v>19580060.940000001</v>
        <stp/>
        <stp>EM_S_QSTM07_IS</stp>
        <stp>4</stp>
        <stp>600248.SH</stp>
        <stp>61</stp>
        <stp>3/31/2016</stp>
        <stp>1</stp>
        <tr r="I1989" s="5"/>
      </tp>
      <tp>
        <v>112480537.98</v>
        <stp/>
        <stp>EM_S_QSTM07_IS</stp>
        <stp>4</stp>
        <stp>600298.SH</stp>
        <stp>61</stp>
        <stp>3/31/2016</stp>
        <stp>1</stp>
        <tr r="I2031" s="5"/>
      </tp>
      <tp>
        <v>-20852698.510000002</v>
        <stp/>
        <stp>EM_S_QSTM07_IS</stp>
        <stp>4</stp>
        <stp>600288.SH</stp>
        <stp>61</stp>
        <stp>3/31/2016</stp>
        <stp>1</stp>
        <tr r="I2023" s="5"/>
      </tp>
      <tp>
        <v>9613228.4499999993</v>
        <stp/>
        <stp>EM_S_QSTM07_IS</stp>
        <stp>4</stp>
        <stp>300348.SZ</stp>
        <stp>61</stp>
        <stp>3/31/2016</stp>
        <stp>1</stp>
        <tr r="I1609" s="5"/>
      </tp>
      <tp>
        <v>25318878.879999999</v>
        <stp/>
        <stp>EM_S_QSTM07_IS</stp>
        <stp>4</stp>
        <stp>300358.SZ</stp>
        <stp>61</stp>
        <stp>3/31/2016</stp>
        <stp>1</stp>
        <tr r="I1619" s="5"/>
      </tp>
      <tp>
        <v>-9422672.0600000005</v>
        <stp/>
        <stp>EM_S_QSTM07_IS</stp>
        <stp>4</stp>
        <stp>300368.SZ</stp>
        <stp>61</stp>
        <stp>3/31/2016</stp>
        <stp>1</stp>
        <tr r="I1628" s="5"/>
      </tp>
      <tp>
        <v>-6420603.2699999996</v>
        <stp/>
        <stp>EM_S_QSTM07_IS</stp>
        <stp>4</stp>
        <stp>300378.SZ</stp>
        <stp>61</stp>
        <stp>3/31/2016</stp>
        <stp>1</stp>
        <tr r="I1638" s="5"/>
      </tp>
      <tp>
        <v>442563793.80000001</v>
        <stp/>
        <stp>EM_S_QSTM07_IS</stp>
        <stp>4</stp>
        <stp>000338.SZ</stp>
        <stp>61</stp>
        <stp>3/31/2016</stp>
        <stp>1</stp>
        <tr r="I78" s="5"/>
      </tp>
      <tp>
        <v>-6497167.9299999997</v>
        <stp/>
        <stp>EM_S_QSTM07_IS</stp>
        <stp>4</stp>
        <stp>300308.SZ</stp>
        <stp>61</stp>
        <stp>3/31/2016</stp>
        <stp>1</stp>
        <tr r="I1569" s="5"/>
      </tp>
      <tp>
        <v>2306136.96</v>
        <stp/>
        <stp>EM_S_QSTM07_IS</stp>
        <stp>4</stp>
        <stp>300318.SZ</stp>
        <stp>61</stp>
        <stp>3/31/2016</stp>
        <stp>1</stp>
        <tr r="I1579" s="5"/>
      </tp>
      <tp>
        <v>4394186.93</v>
        <stp/>
        <stp>EM_S_QSTM07_IS</stp>
        <stp>4</stp>
        <stp>300328.SZ</stp>
        <stp>61</stp>
        <stp>3/31/2016</stp>
        <stp>1</stp>
        <tr r="I1589" s="5"/>
      </tp>
      <tp>
        <v>2381615.91</v>
        <stp/>
        <stp>EM_S_QSTM07_IS</stp>
        <stp>4</stp>
        <stp>300338.SZ</stp>
        <stp>61</stp>
        <stp>3/31/2016</stp>
        <stp>1</stp>
        <tr r="I1599" s="5"/>
      </tp>
      <tp>
        <v>10561684.949999999</v>
        <stp/>
        <stp>EM_S_QSTM07_IS</stp>
        <stp>4</stp>
        <stp>300388.SZ</stp>
        <stp>61</stp>
        <stp>3/31/2016</stp>
        <stp>1</stp>
        <tr r="I1648" s="5"/>
      </tp>
      <tp>
        <v>17172319.789999999</v>
        <stp/>
        <stp>EM_S_QSTM07_IS</stp>
        <stp>4</stp>
        <stp>300398.SZ</stp>
        <stp>61</stp>
        <stp>3/31/2016</stp>
        <stp>1</stp>
        <tr r="I1658" s="5"/>
      </tp>
      <tp>
        <v>123807208.65000001</v>
        <stp/>
        <stp>EM_S_QSTM07_IS</stp>
        <stp>4</stp>
        <stp>600338.SH</stp>
        <stp>61</stp>
        <stp>3/31/2016</stp>
        <stp>1</stp>
        <tr r="I2067" s="5"/>
      </tp>
      <tp>
        <v>7763642.9900000002</v>
        <stp/>
        <stp>EM_S_QSTM07_IS</stp>
        <stp>4</stp>
        <stp>600328.SH</stp>
        <stp>61</stp>
        <stp>3/31/2016</stp>
        <stp>1</stp>
        <tr r="I2058" s="5"/>
      </tp>
      <tp>
        <v>77959024.090000004</v>
        <stp/>
        <stp>EM_S_QSTM07_IS</stp>
        <stp>4</stp>
        <stp>600318.SH</stp>
        <stp>61</stp>
        <stp>3/31/2016</stp>
        <stp>1</stp>
        <tr r="I2049" s="5"/>
      </tp>
      <tp>
        <v>27579930.510000002</v>
        <stp/>
        <stp>EM_S_QSTM07_IS</stp>
        <stp>4</stp>
        <stp>600308.SH</stp>
        <stp>61</stp>
        <stp>3/31/2016</stp>
        <stp>1</stp>
        <tr r="I2040" s="5"/>
      </tp>
      <tp>
        <v>990849.2</v>
        <stp/>
        <stp>EM_S_QSTM07_IS</stp>
        <stp>4</stp>
        <stp>600378.SH</stp>
        <stp>61</stp>
        <stp>3/31/2016</stp>
        <stp>1</stp>
        <tr r="I2099" s="5"/>
      </tp>
      <tp>
        <v>94978041.879999995</v>
        <stp/>
        <stp>EM_S_QSTM07_IS</stp>
        <stp>4</stp>
        <stp>600368.SH</stp>
        <stp>61</stp>
        <stp>3/31/2016</stp>
        <stp>1</stp>
        <tr r="I2090" s="5"/>
      </tp>
      <tp>
        <v>-11566268.970000001</v>
        <stp/>
        <stp>EM_S_QSTM07_IS</stp>
        <stp>4</stp>
        <stp>600358.SH</stp>
        <stp>61</stp>
        <stp>3/31/2016</stp>
        <stp>1</stp>
        <tr r="I2081" s="5"/>
      </tp>
      <tp>
        <v>10873754.1</v>
        <stp/>
        <stp>EM_S_QSTM07_IS</stp>
        <stp>4</stp>
        <stp>600348.SH</stp>
        <stp>61</stp>
        <stp>3/31/2016</stp>
        <stp>1</stp>
        <tr r="I2073" s="5"/>
      </tp>
      <tp>
        <v>957618848.38999999</v>
        <stp/>
        <stp>EM_S_QSTM07_IS</stp>
        <stp>4</stp>
        <stp>600398.SH</stp>
        <stp>61</stp>
        <stp>3/31/2016</stp>
        <stp>1</stp>
        <tr r="I2117" s="5"/>
      </tp>
      <tp>
        <v>76498419.489999995</v>
        <stp/>
        <stp>EM_S_QSTM07_IS</stp>
        <stp>4</stp>
        <stp>600388.SH</stp>
        <stp>61</stp>
        <stp>3/31/2016</stp>
        <stp>1</stp>
        <tr r="I2108" s="5"/>
      </tp>
      <tp>
        <v>39351539.710000001</v>
        <stp/>
        <stp>EM_S_QSTM07_IS</stp>
        <stp>4</stp>
        <stp>000078.SZ</stp>
        <stp>61</stp>
        <stp>3/31/2016</stp>
        <stp>1</stp>
        <tr r="I60" s="5"/>
      </tp>
      <tp>
        <v>60001873.380000003</v>
        <stp/>
        <stp>EM_S_QSTM07_IS</stp>
        <stp>4</stp>
        <stp>300048.SZ</stp>
        <stp>61</stp>
        <stp>3/31/2016</stp>
        <stp>1</stp>
        <tr r="I1311" s="5"/>
      </tp>
      <tp>
        <v>-12986854.960000001</v>
        <stp/>
        <stp>EM_S_QSTM07_IS</stp>
        <stp>4</stp>
        <stp>000068.SZ</stp>
        <stp>61</stp>
        <stp>3/31/2016</stp>
        <stp>1</stp>
        <tr r="I57" s="5"/>
      </tp>
      <tp>
        <v>108357060.03</v>
        <stp/>
        <stp>EM_S_QSTM07_IS</stp>
        <stp>4</stp>
        <stp>300058.SZ</stp>
        <stp>61</stp>
        <stp>3/31/2016</stp>
        <stp>1</stp>
        <tr r="I1321" s="5"/>
      </tp>
      <tp>
        <v>17696110.039999999</v>
        <stp/>
        <stp>EM_S_QSTM07_IS</stp>
        <stp>4</stp>
        <stp>000058.SZ</stp>
        <stp>61</stp>
        <stp>3/31/2016</stp>
        <stp>1</stp>
        <tr r="I49" s="5"/>
      </tp>
      <tp>
        <v>60496726.100000001</v>
        <stp/>
        <stp>EM_S_QSTM07_IS</stp>
        <stp>4</stp>
        <stp>300068.SZ</stp>
        <stp>61</stp>
        <stp>3/31/2016</stp>
        <stp>1</stp>
        <tr r="I1330" s="5"/>
      </tp>
      <tp>
        <v>7496377.3099999996</v>
        <stp/>
        <stp>EM_S_QSTM07_IS</stp>
        <stp>4</stp>
        <stp>000048.SZ</stp>
        <stp>61</stp>
        <stp>3/31/2016</stp>
        <stp>1</stp>
        <tr r="I44" s="5"/>
      </tp>
      <tp>
        <v>27123231.739999998</v>
        <stp/>
        <stp>EM_S_QSTM07_IS</stp>
        <stp>4</stp>
        <stp>300078.SZ</stp>
        <stp>61</stp>
        <stp>3/31/2016</stp>
        <stp>1</stp>
        <tr r="I1340" s="5"/>
      </tp>
      <tp>
        <v>35568447.979999997</v>
        <stp/>
        <stp>EM_S_QSTM07_IS</stp>
        <stp>4</stp>
        <stp>000038.SZ</stp>
        <stp>61</stp>
        <stp>3/31/2016</stp>
        <stp>1</stp>
        <tr r="I37" s="5"/>
      </tp>
      <tp>
        <v>7809676.9000000004</v>
        <stp/>
        <stp>EM_S_QSTM07_IS</stp>
        <stp>4</stp>
        <stp>300008.SZ</stp>
        <stp>61</stp>
        <stp>3/31/2016</stp>
        <stp>1</stp>
        <tr r="I1271" s="5"/>
      </tp>
      <tp>
        <v>199027472.31</v>
        <stp/>
        <stp>EM_S_QSTM07_IS</stp>
        <stp>4</stp>
        <stp>000028.SZ</stp>
        <stp>61</stp>
        <stp>3/31/2016</stp>
        <stp>1</stp>
        <tr r="I27" s="5"/>
      </tp>
      <tp>
        <v>10060994.630000001</v>
        <stp/>
        <stp>EM_S_QSTM07_IS</stp>
        <stp>4</stp>
        <stp>300018.SZ</stp>
        <stp>61</stp>
        <stp>3/31/2016</stp>
        <stp>1</stp>
        <tr r="I1281" s="5"/>
      </tp>
      <tp>
        <v>76587282.980000004</v>
        <stp/>
        <stp>EM_S_QSTM07_IS</stp>
        <stp>4</stp>
        <stp>000018.SZ</stp>
        <stp>61</stp>
        <stp>3/31/2016</stp>
        <stp>1</stp>
        <tr r="I18" s="5"/>
      </tp>
      <tp>
        <v>1681743.99</v>
        <stp/>
        <stp>EM_S_QSTM07_IS</stp>
        <stp>4</stp>
        <stp>300028.SZ</stp>
        <stp>61</stp>
        <stp>3/31/2016</stp>
        <stp>1</stp>
        <tr r="I1291" s="5"/>
      </tp>
      <tp>
        <v>11592551.9</v>
        <stp/>
        <stp>EM_S_QSTM07_IS</stp>
        <stp>4</stp>
        <stp>000008.SZ</stp>
        <stp>61</stp>
        <stp>3/31/2016</stp>
        <stp>1</stp>
        <tr r="I10" s="5"/>
      </tp>
      <tp>
        <v>6184218.2300000004</v>
        <stp/>
        <stp>EM_S_QSTM07_IS</stp>
        <stp>4</stp>
        <stp>300038.SZ</stp>
        <stp>61</stp>
        <stp>3/31/2016</stp>
        <stp>1</stp>
        <tr r="I1301" s="5"/>
      </tp>
      <tp>
        <v>44010981.119999997</v>
        <stp/>
        <stp>EM_S_QSTM07_IS</stp>
        <stp>4</stp>
        <stp>300088.SZ</stp>
        <stp>61</stp>
        <stp>3/31/2016</stp>
        <stp>1</stp>
        <tr r="I1350" s="5"/>
      </tp>
      <tp>
        <v>64352694.039999999</v>
        <stp/>
        <stp>EM_S_QSTM07_IS</stp>
        <stp>4</stp>
        <stp>300098.SZ</stp>
        <stp>61</stp>
        <stp>3/31/2016</stp>
        <stp>1</stp>
        <tr r="I1360" s="5"/>
      </tp>
      <tp>
        <v>74928173.609999999</v>
        <stp/>
        <stp>EM_S_QSTM07_IS</stp>
        <stp>4</stp>
        <stp>000088.SZ</stp>
        <stp>61</stp>
        <stp>3/31/2016</stp>
        <stp>1</stp>
        <tr r="I61" s="5"/>
      </tp>
      <tp>
        <v>55651414.219999999</v>
        <stp/>
        <stp>EM_S_QSTM07_IS</stp>
        <stp>4</stp>
        <stp>600038.SH</stp>
        <stp>61</stp>
        <stp>3/31/2016</stp>
        <stp>1</stp>
        <tr r="I1809" s="5"/>
      </tp>
      <tp>
        <v>6185000000</v>
        <stp/>
        <stp>EM_S_QSTM07_IS</stp>
        <stp>4</stp>
        <stp>600028.SH</stp>
        <stp>61</stp>
        <stp>3/31/2016</stp>
        <stp>1</stp>
        <tr r="I1801" s="5"/>
      </tp>
      <tp>
        <v>1219612466.6199999</v>
        <stp/>
        <stp>EM_S_QSTM07_IS</stp>
        <stp>4</stp>
        <stp>600018.SH</stp>
        <stp>61</stp>
        <stp>3/31/2016</stp>
        <stp>1</stp>
        <tr r="I1793" s="5"/>
      </tp>
      <tp>
        <v>95943146.680000007</v>
        <stp/>
        <stp>EM_S_QSTM07_IS</stp>
        <stp>4</stp>
        <stp>600008.SH</stp>
        <stp>61</stp>
        <stp>3/31/2016</stp>
        <stp>1</stp>
        <tr r="I1785" s="5"/>
      </tp>
      <tp>
        <v>11168202.189999999</v>
        <stp/>
        <stp>EM_S_QSTM07_IS</stp>
        <stp>4</stp>
        <stp>600078.SH</stp>
        <stp>61</stp>
        <stp>3/31/2016</stp>
        <stp>1</stp>
        <tr r="I1839" s="5"/>
      </tp>
      <tp>
        <v>645762107.67999995</v>
        <stp/>
        <stp>EM_S_QSTM07_IS</stp>
        <stp>4</stp>
        <stp>600068.SH</stp>
        <stp>61</stp>
        <stp>3/31/2016</stp>
        <stp>1</stp>
        <tr r="I1829" s="5"/>
      </tp>
      <tp>
        <v>161589585.22999999</v>
        <stp/>
        <stp>EM_S_QSTM07_IS</stp>
        <stp>4</stp>
        <stp>600058.SH</stp>
        <stp>61</stp>
        <stp>3/31/2016</stp>
        <stp>1</stp>
        <tr r="I1820" s="5"/>
      </tp>
      <tp>
        <v>1363372804.23</v>
        <stp/>
        <stp>EM_S_QSTM07_IS</stp>
        <stp>4</stp>
        <stp>600048.SH</stp>
        <stp>61</stp>
        <stp>3/31/2016</stp>
        <stp>1</stp>
        <tr r="I1811" s="5"/>
      </tp>
      <tp>
        <v>166980899</v>
        <stp/>
        <stp>EM_S_QSTM07_IS</stp>
        <stp>4</stp>
        <stp>600098.SH</stp>
        <stp>61</stp>
        <stp>3/31/2016</stp>
        <stp>1</stp>
        <tr r="I1857" s="5"/>
      </tp>
      <tp>
        <v>-9087559.2300000004</v>
        <stp/>
        <stp>EM_S_QSTM07_IS</stp>
        <stp>4</stp>
        <stp>600088.SH</stp>
        <stp>61</stp>
        <stp>3/31/2016</stp>
        <stp>1</stp>
        <tr r="I1848" s="5"/>
      </tp>
      <tp>
        <v>10446163.140000001</v>
        <stp/>
        <stp>EM_S_QSTM07_IS</stp>
        <stp>4</stp>
        <stp>300148.SZ</stp>
        <stp>61</stp>
        <stp>3/31/2016</stp>
        <stp>1</stp>
        <tr r="I1410" s="5"/>
      </tp>
      <tp>
        <v>17290806.050000001</v>
        <stp/>
        <stp>EM_S_QSTM07_IS</stp>
        <stp>4</stp>
        <stp>300158.SZ</stp>
        <stp>61</stp>
        <stp>3/31/2016</stp>
        <stp>1</stp>
        <tr r="I1420" s="5"/>
      </tp>
      <tp>
        <v>-26979723.170000002</v>
        <stp/>
        <stp>EM_S_QSTM07_IS</stp>
        <stp>4</stp>
        <stp>000158.SZ</stp>
        <stp>61</stp>
        <stp>3/31/2016</stp>
        <stp>1</stp>
        <tr r="I73" s="5"/>
      </tp>
      <tp>
        <v>4967448.38</v>
        <stp/>
        <stp>EM_S_QSTM07_IS</stp>
        <stp>4</stp>
        <stp>300168.SZ</stp>
        <stp>61</stp>
        <stp>3/31/2016</stp>
        <stp>1</stp>
        <tr r="I1430" s="5"/>
      </tp>
      <tp>
        <v>41899544.609999999</v>
        <stp/>
        <stp>EM_S_QSTM07_IS</stp>
        <stp>4</stp>
        <stp>300178.SZ</stp>
        <stp>61</stp>
        <stp>3/31/2016</stp>
        <stp>1</stp>
        <tr r="I1440" s="5"/>
      </tp>
      <tp>
        <v>30894061.219999999</v>
        <stp/>
        <stp>EM_S_QSTM07_IS</stp>
        <stp>4</stp>
        <stp>300108.SZ</stp>
        <stp>61</stp>
        <stp>3/31/2016</stp>
        <stp>1</stp>
        <tr r="I1370" s="5"/>
      </tp>
      <tp>
        <v>352958596.80000001</v>
        <stp/>
        <stp>EM_S_QSTM07_IS</stp>
        <stp>4</stp>
        <stp>300118.SZ</stp>
        <stp>61</stp>
        <stp>3/31/2016</stp>
        <stp>1</stp>
        <tr r="I1380" s="5"/>
      </tp>
      <tp>
        <v>-13614744.98</v>
        <stp/>
        <stp>EM_S_QSTM07_IS</stp>
        <stp>4</stp>
        <stp>300128.SZ</stp>
        <stp>61</stp>
        <stp>3/31/2016</stp>
        <stp>1</stp>
        <tr r="I1390" s="5"/>
      </tp>
      <tp>
        <v>16002513.380000001</v>
        <stp/>
        <stp>EM_S_QSTM07_IS</stp>
        <stp>4</stp>
        <stp>300138.SZ</stp>
        <stp>61</stp>
        <stp>3/31/2016</stp>
        <stp>1</stp>
        <tr r="I1400" s="5"/>
      </tp>
      <tp>
        <v>1052120.44</v>
        <stp/>
        <stp>EM_S_QSTM07_IS</stp>
        <stp>4</stp>
        <stp>300188.SZ</stp>
        <stp>61</stp>
        <stp>3/31/2016</stp>
        <stp>1</stp>
        <tr r="I1449" s="5"/>
      </tp>
      <tp>
        <v>25802185.98</v>
        <stp/>
        <stp>EM_S_QSTM07_IS</stp>
        <stp>4</stp>
        <stp>300198.SZ</stp>
        <stp>61</stp>
        <stp>3/31/2016</stp>
        <stp>1</stp>
        <tr r="I1459" s="5"/>
      </tp>
      <tp>
        <v>79109001.829999998</v>
        <stp/>
        <stp>EM_S_QSTM07_IS</stp>
        <stp>4</stp>
        <stp>600138.SH</stp>
        <stp>61</stp>
        <stp>3/31/2016</stp>
        <stp>1</stp>
        <tr r="I1894" s="5"/>
      </tp>
      <tp>
        <v>4822765.5199999996</v>
        <stp/>
        <stp>EM_S_QSTM07_IS</stp>
        <stp>4</stp>
        <stp>600128.SH</stp>
        <stp>61</stp>
        <stp>3/31/2016</stp>
        <stp>1</stp>
        <tr r="I1885" s="5"/>
      </tp>
      <tp>
        <v>56565581.340000004</v>
        <stp/>
        <stp>EM_S_QSTM07_IS</stp>
        <stp>4</stp>
        <stp>600118.SH</stp>
        <stp>61</stp>
        <stp>3/31/2016</stp>
        <stp>1</stp>
        <tr r="I1876" s="5"/>
      </tp>
      <tp>
        <v>13480923.859999999</v>
        <stp/>
        <stp>EM_S_QSTM07_IS</stp>
        <stp>4</stp>
        <stp>600108.SH</stp>
        <stp>61</stp>
        <stp>3/31/2016</stp>
        <stp>1</stp>
        <tr r="I1866" s="5"/>
      </tp>
      <tp>
        <v>3515752.49</v>
        <stp/>
        <stp>EM_S_QSTM07_IS</stp>
        <stp>4</stp>
        <stp>600178.SH</stp>
        <stp>61</stp>
        <stp>3/31/2016</stp>
        <stp>1</stp>
        <tr r="I1927" s="5"/>
      </tp>
      <tp>
        <v>77451161.209999993</v>
        <stp/>
        <stp>EM_S_QSTM07_IS</stp>
        <stp>4</stp>
        <stp>600168.SH</stp>
        <stp>61</stp>
        <stp>3/31/2016</stp>
        <stp>1</stp>
        <tr r="I1918" s="5"/>
      </tp>
      <tp>
        <v>-11352219.24</v>
        <stp/>
        <stp>EM_S_QSTM07_IS</stp>
        <stp>4</stp>
        <stp>600158.SH</stp>
        <stp>61</stp>
        <stp>3/31/2016</stp>
        <stp>1</stp>
        <tr r="I1909" s="5"/>
      </tp>
      <tp>
        <v>165132.81</v>
        <stp/>
        <stp>EM_S_QSTM07_IS</stp>
        <stp>4</stp>
        <stp>600148.SH</stp>
        <stp>61</stp>
        <stp>3/31/2016</stp>
        <stp>1</stp>
        <tr r="I1900" s="5"/>
      </tp>
      <tp>
        <v>-151266031.84999999</v>
        <stp/>
        <stp>EM_S_QSTM07_IS</stp>
        <stp>4</stp>
        <stp>600198.SH</stp>
        <stp>61</stp>
        <stp>3/31/2016</stp>
        <stp>1</stp>
        <tr r="I1945" s="5"/>
      </tp>
      <tp>
        <v>247499000</v>
        <stp/>
        <stp>EM_S_QSTM07_IS</stp>
        <stp>4</stp>
        <stp>600188.SH</stp>
        <stp>61</stp>
        <stp>3/31/2016</stp>
        <stp>1</stp>
        <tr r="I1936" s="5"/>
      </tp>
      <tp>
        <v>-85433744.549999997</v>
        <stp/>
        <stp>EM_S_QSTM07_IS</stp>
        <stp>4</stp>
        <stp>000878.SZ</stp>
        <stp>61</stp>
        <stp>3/31/2016</stp>
        <stp>1</stp>
        <tr r="I373" s="5"/>
      </tp>
      <tp>
        <v>10089683.800000001</v>
        <stp/>
        <stp>EM_S_QSTM07_IS</stp>
        <stp>4</stp>
        <stp>000868.SZ</stp>
        <stp>61</stp>
        <stp>3/31/2016</stp>
        <stp>1</stp>
        <tr r="I368" s="5"/>
      </tp>
      <tp>
        <v>2903112187.1500001</v>
        <stp/>
        <stp>EM_S_QSTM07_IS</stp>
        <stp>4</stp>
        <stp>000858.SZ</stp>
        <stp>61</stp>
        <stp>3/31/2016</stp>
        <stp>1</stp>
        <tr r="I362" s="5"/>
      </tp>
      <tp>
        <v>243201299.34999999</v>
        <stp/>
        <stp>EM_S_QSTM07_IS</stp>
        <stp>4</stp>
        <stp>000848.SZ</stp>
        <stp>61</stp>
        <stp>3/31/2016</stp>
        <stp>1</stp>
        <tr r="I357" s="5"/>
      </tp>
      <tp>
        <v>18253536.760000002</v>
        <stp/>
        <stp>EM_S_QSTM07_IS</stp>
        <stp>4</stp>
        <stp>000838.SZ</stp>
        <stp>61</stp>
        <stp>3/31/2016</stp>
        <stp>1</stp>
        <tr r="I355" s="5"/>
      </tp>
      <tp>
        <v>186277848.91999999</v>
        <stp/>
        <stp>EM_S_QSTM07_IS</stp>
        <stp>4</stp>
        <stp>000828.SZ</stp>
        <stp>61</stp>
        <stp>3/31/2016</stp>
        <stp>1</stp>
        <tr r="I347" s="5"/>
      </tp>
      <tp>
        <v>9196257.8800000008</v>
        <stp/>
        <stp>EM_S_QSTM07_IS</stp>
        <stp>4</stp>
        <stp>000818.SZ</stp>
        <stp>61</stp>
        <stp>3/31/2016</stp>
        <stp>1</stp>
        <tr r="I339" s="5"/>
      </tp>
      <tp>
        <v>-615000000</v>
        <stp/>
        <stp>EM_S_QSTM07_IS</stp>
        <stp>4</stp>
        <stp>000898.SZ</stp>
        <stp>61</stp>
        <stp>3/31/2016</stp>
        <stp>1</stp>
        <tr r="I388" s="5"/>
      </tp>
      <tp>
        <v>16033529.630000001</v>
        <stp/>
        <stp>EM_S_QSTM07_IS</stp>
        <stp>4</stp>
        <stp>000888.SZ</stp>
        <stp>61</stp>
        <stp>3/31/2016</stp>
        <stp>1</stp>
        <tr r="I381" s="5"/>
      </tp>
      <tp>
        <v>17861947.699999999</v>
        <stp/>
        <stp>EM_S_QSTM07_IS</stp>
        <stp>4</stp>
        <stp>600838.SH</stp>
        <stp>61</stp>
        <stp>3/31/2016</stp>
        <stp>1</stp>
        <tr r="I2490" s="5"/>
      </tp>
      <tp>
        <v>175846182.56</v>
        <stp/>
        <stp>EM_S_QSTM07_IS</stp>
        <stp>4</stp>
        <stp>600828.SH</stp>
        <stp>61</stp>
        <stp>3/31/2016</stp>
        <stp>1</stp>
        <tr r="I2481" s="5"/>
      </tp>
      <tp>
        <v>5505324.75</v>
        <stp/>
        <stp>EM_S_QSTM07_IS</stp>
        <stp>4</stp>
        <stp>600818.SH</stp>
        <stp>61</stp>
        <stp>3/31/2016</stp>
        <stp>1</stp>
        <tr r="I2471" s="5"/>
      </tp>
      <tp>
        <v>-348162808</v>
        <stp/>
        <stp>EM_S_QSTM07_IS</stp>
        <stp>4</stp>
        <stp>600808.SH</stp>
        <stp>61</stp>
        <stp>3/31/2016</stp>
        <stp>1</stp>
        <tr r="I2462" s="5"/>
      </tp>
      <tp>
        <v>24578455.93</v>
        <stp/>
        <stp>EM_S_QSTM07_IS</stp>
        <stp>4</stp>
        <stp>600868.SH</stp>
        <stp>61</stp>
        <stp>3/31/2016</stp>
        <stp>1</stp>
        <tr r="I2516" s="5"/>
      </tp>
      <tp>
        <v>49960996.539999999</v>
        <stp/>
        <stp>EM_S_QSTM07_IS</stp>
        <stp>4</stp>
        <stp>600858.SH</stp>
        <stp>61</stp>
        <stp>3/31/2016</stp>
        <stp>1</stp>
        <tr r="I2506" s="5"/>
      </tp>
      <tp>
        <v>3302459.91</v>
        <stp/>
        <stp>EM_S_QSTM07_IS</stp>
        <stp>4</stp>
        <stp>600848.SH</stp>
        <stp>61</stp>
        <stp>3/31/2016</stp>
        <stp>1</stp>
        <tr r="I2498" s="5"/>
      </tp>
      <tp>
        <v>2183177.69</v>
        <stp/>
        <stp>EM_S_QSTM07_IS</stp>
        <stp>4</stp>
        <stp>600898.SH</stp>
        <stp>61</stp>
        <stp>3/31/2016</stp>
        <stp>1</stp>
        <tr r="I2545" s="5"/>
      </tp>
      <tp>
        <v>9761506.1500000004</v>
        <stp/>
        <stp>EM_S_QSTM07_IS</stp>
        <stp>4</stp>
        <stp>600888.SH</stp>
        <stp>61</stp>
        <stp>3/31/2016</stp>
        <stp>1</stp>
        <tr r="I2535" s="5"/>
      </tp>
      <tp>
        <v>-10858601.09</v>
        <stp/>
        <stp>EM_S_QSTM07_IS</stp>
        <stp>4</stp>
        <stp>000978.SZ</stp>
        <stp>61</stp>
        <stp>3/31/2016</stp>
        <stp>1</stp>
        <tr r="I451" s="5"/>
      </tp>
      <tp>
        <v>-250393352.90000001</v>
        <stp/>
        <stp>EM_S_QSTM07_IS</stp>
        <stp>4</stp>
        <stp>000968.SZ</stp>
        <stp>61</stp>
        <stp>3/31/2016</stp>
        <stp>1</stp>
        <tr r="I442" s="5"/>
      </tp>
      <tp>
        <v>170818122.12</v>
        <stp/>
        <stp>EM_S_QSTM07_IS</stp>
        <stp>4</stp>
        <stp>000958.SZ</stp>
        <stp>61</stp>
        <stp>3/31/2016</stp>
        <stp>1</stp>
        <tr r="I433" s="5"/>
      </tp>
      <tp>
        <v>-49731353</v>
        <stp/>
        <stp>EM_S_QSTM07_IS</stp>
        <stp>4</stp>
        <stp>000948.SZ</stp>
        <stp>61</stp>
        <stp>3/31/2016</stp>
        <stp>1</stp>
        <tr r="I425" s="5"/>
      </tp>
      <tp>
        <v>39661489.979999997</v>
        <stp/>
        <stp>EM_S_QSTM07_IS</stp>
        <stp>4</stp>
        <stp>000938.SZ</stp>
        <stp>61</stp>
        <stp>3/31/2016</stp>
        <stp>1</stp>
        <tr r="I423" s="5"/>
      </tp>
      <tp>
        <v>100601545.19</v>
        <stp/>
        <stp>EM_S_QSTM07_IS</stp>
        <stp>4</stp>
        <stp>000928.SZ</stp>
        <stp>61</stp>
        <stp>3/31/2016</stp>
        <stp>1</stp>
        <tr r="I414" s="5"/>
      </tp>
      <tp>
        <v>-240798738.28999999</v>
        <stp/>
        <stp>EM_S_QSTM07_IS</stp>
        <stp>4</stp>
        <stp>000918.SZ</stp>
        <stp>61</stp>
        <stp>3/31/2016</stp>
        <stp>1</stp>
        <tr r="I405" s="5"/>
      </tp>
      <tp>
        <v>40350088.159999996</v>
        <stp/>
        <stp>EM_S_QSTM07_IS</stp>
        <stp>4</stp>
        <stp>000908.SZ</stp>
        <stp>61</stp>
        <stp>3/31/2016</stp>
        <stp>1</stp>
        <tr r="I396" s="5"/>
      </tp>
      <tp>
        <v>156556558.97</v>
        <stp/>
        <stp>EM_S_QSTM07_IS</stp>
        <stp>4</stp>
        <stp>000998.SZ</stp>
        <stp>61</stp>
        <stp>3/31/2016</stp>
        <stp>1</stp>
        <tr r="I466" s="5"/>
      </tp>
      <tp>
        <v>44895012.240000002</v>
        <stp/>
        <stp>EM_S_QSTM07_IS</stp>
        <stp>4</stp>
        <stp>000988.SZ</stp>
        <stp>61</stp>
        <stp>3/31/2016</stp>
        <stp>1</stp>
        <tr r="I459" s="5"/>
      </tp>
      <tp>
        <v>132139854.58</v>
        <stp/>
        <stp>EM_S_QSTM07_IS</stp>
        <stp>4</stp>
        <stp>600978.SH</stp>
        <stp>61</stp>
        <stp>3/31/2016</stp>
        <stp>1</stp>
        <tr r="I2563" s="5"/>
      </tp>
      <tp>
        <v>423098320.76999998</v>
        <stp/>
        <stp>EM_S_QSTM07_IS</stp>
        <stp>4</stp>
        <stp>600958.SH</stp>
        <stp>61</stp>
        <stp>3/31/2016</stp>
        <stp>1</stp>
        <tr r="I2548" s="5"/>
      </tp>
      <tp>
        <v>141495068.02000001</v>
        <stp/>
        <stp>EM_S_QSTM07_IS</stp>
        <stp>4</stp>
        <stp>600998.SH</stp>
        <stp>61</stp>
        <stp>3/31/2016</stp>
        <stp>1</stp>
        <tr r="I2579" s="5"/>
      </tp>
      <tp>
        <v>15890499.43</v>
        <stp/>
        <stp>EM_S_QSTM07_IS</stp>
        <stp>4</stp>
        <stp>600988.SH</stp>
        <stp>61</stp>
        <stp>3/31/2016</stp>
        <stp>1</stp>
        <tr r="I2573" s="5"/>
      </tp>
      <tp>
        <v>5251000000</v>
        <stp/>
        <stp>EM_S_QSTM07_IS</stp>
        <stp>4</stp>
        <stp>601628.SH</stp>
        <stp>61</stp>
        <stp>3/31/2016</stp>
        <stp>1</stp>
        <tr r="I2671" s="5"/>
      </tp>
      <tp>
        <v>1365107000</v>
        <stp/>
        <stp>EM_S_QSTM07_IS</stp>
        <stp>4</stp>
        <stp>601618.SH</stp>
        <stp>61</stp>
        <stp>3/31/2016</stp>
        <stp>1</stp>
        <tr r="I2670" s="5"/>
      </tp>
      <tp>
        <v>5173105.1500000004</v>
        <stp/>
        <stp>EM_S_QSTM07_IS</stp>
        <stp>4</stp>
        <stp>601608.SH</stp>
        <stp>61</stp>
        <stp>3/31/2016</stp>
        <stp>1</stp>
        <tr r="I2667" s="5"/>
      </tp>
      <tp>
        <v>52798301.969999999</v>
        <stp/>
        <stp>EM_S_QSTM07_IS</stp>
        <stp>4</stp>
        <stp>601678.SH</stp>
        <stp>61</stp>
        <stp>3/31/2016</stp>
        <stp>1</stp>
        <tr r="I2678" s="5"/>
      </tp>
      <tp>
        <v>6380032000</v>
        <stp/>
        <stp>EM_S_QSTM07_IS</stp>
        <stp>4</stp>
        <stp>601668.SH</stp>
        <stp>61</stp>
        <stp>3/31/2016</stp>
        <stp>1</stp>
        <tr r="I2675" s="5"/>
      </tp>
      <tp>
        <v>1246472322.4000001</v>
        <stp/>
        <stp>EM_S_QSTM07_IS</stp>
        <stp>4</stp>
        <stp>601688.SH</stp>
        <stp>61</stp>
        <stp>3/31/2016</stp>
        <stp>1</stp>
        <tr r="I2679" s="5"/>
      </tp>
      <tp>
        <v>200577181.78999999</v>
        <stp/>
        <stp>EM_S_QSTM07_IS</stp>
        <stp>4</stp>
        <stp>601718.SH</stp>
        <stp>61</stp>
        <stp>3/31/2016</stp>
        <stp>1</stp>
        <tr r="I2684" s="5"/>
      </tp>
      <tp>
        <v>985098.6</v>
        <stp/>
        <stp>EM_S_QSTM07_IS</stp>
        <stp>4</stp>
        <stp>601798.SH</stp>
        <stp>61</stp>
        <stp>3/31/2016</stp>
        <stp>1</stp>
        <tr r="I2690" s="5"/>
      </tp>
      <tp>
        <v>596717370.16999996</v>
        <stp/>
        <stp>EM_S_QSTM07_IS</stp>
        <stp>4</stp>
        <stp>601788.SH</stp>
        <stp>61</stp>
        <stp>3/31/2016</stp>
        <stp>1</stp>
        <tr r="I2688" s="5"/>
      </tp>
      <tp>
        <v>37616811.539999999</v>
        <stp/>
        <stp>EM_S_QSTM07_IS</stp>
        <stp>4</stp>
        <stp>601518.SH</stp>
        <stp>61</stp>
        <stp>3/31/2016</stp>
        <stp>1</stp>
        <tr r="I2655" s="5"/>
      </tp>
      <tp>
        <v>-233645269.25999999</v>
        <stp/>
        <stp>EM_S_QSTM07_IS</stp>
        <stp>4</stp>
        <stp>601558.SH</stp>
        <stp>61</stp>
        <stp>3/31/2016</stp>
        <stp>1</stp>
        <tr r="I2658" s="5"/>
      </tp>
      <tp>
        <v>183918951</v>
        <stp/>
        <stp>EM_S_QSTM07_IS</stp>
        <stp>4</stp>
        <stp>601588.SH</stp>
        <stp>61</stp>
        <stp>3/31/2016</stp>
        <stp>1</stp>
        <tr r="I2662" s="5"/>
      </tp>
      <tp>
        <v>1926980248</v>
        <stp/>
        <stp>EM_S_QSTM07_IS</stp>
        <stp>4</stp>
        <stp>601238.SH</stp>
        <stp>61</stp>
        <stp>3/31/2016</stp>
        <stp>1</stp>
        <tr r="I2638" s="5"/>
      </tp>
      <tp>
        <v>28555544.030000001</v>
        <stp/>
        <stp>EM_S_QSTM07_IS</stp>
        <stp>4</stp>
        <stp>601218.SH</stp>
        <stp>61</stp>
        <stp>3/31/2016</stp>
        <stp>1</stp>
        <tr r="I2632" s="5"/>
      </tp>
      <tp>
        <v>13944785.26</v>
        <stp/>
        <stp>EM_S_QSTM07_IS</stp>
        <stp>4</stp>
        <stp>601208.SH</stp>
        <stp>61</stp>
        <stp>3/31/2016</stp>
        <stp>1</stp>
        <tr r="I2629" s="5"/>
      </tp>
      <tp>
        <v>38176143</v>
        <stp/>
        <stp>EM_S_QSTM07_IS</stp>
        <stp>4</stp>
        <stp>601258.SH</stp>
        <stp>61</stp>
        <stp>3/31/2016</stp>
        <stp>1</stp>
        <tr r="I2639" s="5"/>
      </tp>
      <tp>
        <v>54688000000</v>
        <stp/>
        <stp>EM_S_QSTM07_IS</stp>
        <stp>4</stp>
        <stp>601288.SH</stp>
        <stp>61</stp>
        <stp>3/31/2016</stp>
        <stp>1</stp>
        <tr r="I2640" s="5"/>
      </tp>
      <tp>
        <v>19066000000</v>
        <stp/>
        <stp>EM_S_QSTM07_IS</stp>
        <stp>4</stp>
        <stp>601328.SH</stp>
        <stp>61</stp>
        <stp>3/31/2016</stp>
        <stp>1</stp>
        <tr r="I2644" s="5"/>
      </tp>
      <tp>
        <v>20700000000</v>
        <stp/>
        <stp>EM_S_QSTM07_IS</stp>
        <stp>4</stp>
        <stp>601318.SH</stp>
        <stp>61</stp>
        <stp>3/31/2016</stp>
        <stp>1</stp>
        <tr r="I2643" s="5"/>
      </tp>
      <tp>
        <v>67086456</v>
        <stp/>
        <stp>EM_S_QSTM07_IS</stp>
        <stp>4</stp>
        <stp>601368.SH</stp>
        <stp>61</stp>
        <stp>3/31/2016</stp>
        <stp>1</stp>
        <tr r="I2648" s="5"/>
      </tp>
      <tp>
        <v>74764000000</v>
        <stp/>
        <stp>EM_S_QSTM07_IS</stp>
        <stp>4</stp>
        <stp>601398.SH</stp>
        <stp>61</stp>
        <stp>3/31/2016</stp>
        <stp>1</stp>
        <tr r="I2653" s="5"/>
      </tp>
      <tp>
        <v>-15435835.800000001</v>
        <stp/>
        <stp>EM_S_QSTM07_IS</stp>
        <stp>4</stp>
        <stp>601388.SH</stp>
        <stp>61</stp>
        <stp>3/31/2016</stp>
        <stp>1</stp>
        <tr r="I2651" s="5"/>
      </tp>
      <tp>
        <v>92485373.840000004</v>
        <stp/>
        <stp>EM_S_QSTM07_IS</stp>
        <stp>4</stp>
        <stp>601038.SH</stp>
        <stp>61</stp>
        <stp>3/31/2016</stp>
        <stp>1</stp>
        <tr r="I2599" s="5"/>
      </tp>
      <tp>
        <v>27275770.030000001</v>
        <stp/>
        <stp>EM_S_QSTM07_IS</stp>
        <stp>4</stp>
        <stp>601028.SH</stp>
        <stp>61</stp>
        <stp>3/31/2016</stp>
        <stp>1</stp>
        <tr r="I2598" s="5"/>
      </tp>
      <tp>
        <v>658227000</v>
        <stp/>
        <stp>EM_S_QSTM07_IS</stp>
        <stp>4</stp>
        <stp>601018.SH</stp>
        <stp>61</stp>
        <stp>3/31/2016</stp>
        <stp>1</stp>
        <tr r="I2595" s="5"/>
      </tp>
      <tp>
        <v>6284014.9800000004</v>
        <stp/>
        <stp>EM_S_QSTM07_IS</stp>
        <stp>4</stp>
        <stp>601008.SH</stp>
        <stp>61</stp>
        <stp>3/31/2016</stp>
        <stp>1</stp>
        <tr r="I2588" s="5"/>
      </tp>
      <tp>
        <v>95157949.450000003</v>
        <stp/>
        <stp>EM_S_QSTM07_IS</stp>
        <stp>4</stp>
        <stp>601058.SH</stp>
        <stp>61</stp>
        <stp>3/31/2016</stp>
        <stp>1</stp>
        <tr r="I2600" s="5"/>
      </tp>
      <tp>
        <v>329253889.13999999</v>
        <stp/>
        <stp>EM_S_QSTM07_IS</stp>
        <stp>4</stp>
        <stp>601098.SH</stp>
        <stp>61</stp>
        <stp>3/31/2016</stp>
        <stp>1</stp>
        <tr r="I2603" s="5"/>
      </tp>
      <tp>
        <v>4607000000</v>
        <stp/>
        <stp>EM_S_QSTM07_IS</stp>
        <stp>4</stp>
        <stp>601088.SH</stp>
        <stp>61</stp>
        <stp>3/31/2016</stp>
        <stp>1</stp>
        <tr r="I2602" s="5"/>
      </tp>
      <tp>
        <v>-86926135.120000005</v>
        <stp/>
        <stp>EM_S_QSTM07_IS</stp>
        <stp>4</stp>
        <stp>601118.SH</stp>
        <stp>61</stp>
        <stp>3/31/2016</stp>
        <stp>1</stp>
        <tr r="I2613" s="5"/>
      </tp>
      <tp>
        <v>-98401650</v>
        <stp/>
        <stp>EM_S_QSTM07_IS</stp>
        <stp>4</stp>
        <stp>601168.SH</stp>
        <stp>61</stp>
        <stp>3/31/2016</stp>
        <stp>1</stp>
        <tr r="I2621" s="5"/>
      </tp>
      <tp>
        <v>304439560</v>
        <stp/>
        <stp>EM_S_QSTM07_IS</stp>
        <stp>4</stp>
        <stp>601158.SH</stp>
        <stp>61</stp>
        <stp>3/31/2016</stp>
        <stp>1</stp>
        <tr r="I2619" s="5"/>
      </tp>
      <tp>
        <v>278858698.5</v>
        <stp/>
        <stp>EM_S_QSTM07_IS</stp>
        <stp>4</stp>
        <stp>601198.SH</stp>
        <stp>61</stp>
        <stp>3/31/2016</stp>
        <stp>1</stp>
        <tr r="I2627" s="5"/>
      </tp>
      <tp>
        <v>74049738.400000006</v>
        <stp/>
        <stp>EM_S_QSTM07_IS</stp>
        <stp>4</stp>
        <stp>601188.SH</stp>
        <stp>61</stp>
        <stp>3/31/2016</stp>
        <stp>1</stp>
        <tr r="I2626" s="5"/>
      </tp>
      <tp>
        <v>8446000000</v>
        <stp/>
        <stp>EM_S_QSTM07_IS</stp>
        <stp>4</stp>
        <stp>601818.SH</stp>
        <stp>61</stp>
        <stp>3/31/2016</stp>
        <stp>1</stp>
        <tr r="I2695" s="5"/>
      </tp>
      <tp>
        <v>-926611688</v>
        <stp/>
        <stp>EM_S_QSTM07_IS</stp>
        <stp>4</stp>
        <stp>601808.SH</stp>
        <stp>61</stp>
        <stp>3/31/2016</stp>
        <stp>1</stp>
        <tr r="I2694" s="5"/>
      </tp>
      <tp>
        <v>-223082000</v>
        <stp/>
        <stp>EM_S_QSTM07_IS</stp>
        <stp>4</stp>
        <stp>601898.SH</stp>
        <stp>61</stp>
        <stp>3/31/2016</stp>
        <stp>1</stp>
        <tr r="I2704" s="5"/>
      </tp>
      <tp>
        <v>696763582</v>
        <stp/>
        <stp>EM_S_QSTM07_IS</stp>
        <stp>4</stp>
        <stp>601888.SH</stp>
        <stp>61</stp>
        <stp>3/31/2016</stp>
        <stp>1</stp>
        <tr r="I2702" s="5"/>
      </tp>
      <tp>
        <v>249433366.88999999</v>
        <stp/>
        <stp>EM_S_QSTM07_IS</stp>
        <stp>4</stp>
        <stp>601928.SH</stp>
        <stp>61</stp>
        <stp>3/31/2016</stp>
        <stp>1</stp>
        <tr r="I2711" s="5"/>
      </tp>
      <tp>
        <v>-21845001.629999999</v>
        <stp/>
        <stp>EM_S_QSTM07_IS</stp>
        <stp>4</stp>
        <stp>601918.SH</stp>
        <stp>61</stp>
        <stp>3/31/2016</stp>
        <stp>1</stp>
        <tr r="I2709" s="5"/>
      </tp>
      <tp>
        <v>101349810.18000001</v>
        <stp/>
        <stp>EM_S_QSTM07_IS</stp>
        <stp>4</stp>
        <stp>601908.SH</stp>
        <stp>61</stp>
        <stp>3/31/2016</stp>
        <stp>1</stp>
        <tr r="I2708" s="5"/>
      </tp>
      <tp>
        <v>-17276501</v>
        <stp/>
        <stp>EM_S_QSTM07_IS</stp>
        <stp>4</stp>
        <stp>601968.SH</stp>
        <stp>61</stp>
        <stp>3/31/2016</stp>
        <stp>1</stp>
        <tr r="I2718" s="5"/>
      </tp>
      <tp>
        <v>-81280907.069999993</v>
        <stp/>
        <stp>EM_S_QSTM07_IS</stp>
        <stp>4</stp>
        <stp>601958.SH</stp>
        <stp>61</stp>
        <stp>3/31/2016</stp>
        <stp>1</stp>
        <tr r="I2715" s="5"/>
      </tp>
      <tp>
        <v>11200000000</v>
        <stp/>
        <stp>EM_S_QSTM07_IS</stp>
        <stp>4</stp>
        <stp>601998.SH</stp>
        <stp>61</stp>
        <stp>3/31/2016</stp>
        <stp>1</stp>
        <tr r="I2726" s="5"/>
      </tp>
      <tp>
        <v>46619000000</v>
        <stp/>
        <stp>EM_S_QSTM07_IS</stp>
        <stp>4</stp>
        <stp>601988.SH</stp>
        <stp>61</stp>
        <stp>3/31/2016</stp>
        <stp>1</stp>
        <tr r="I2721" s="5"/>
      </tp>
      <tp>
        <v>142583800</v>
        <stp/>
        <stp>EM_S_PROFITNOTICE_FORECASTT</stp>
        <stp>2</stp>
        <stp>300219.SZ</stp>
        <stp>6/30/2016</stp>
        <tr r="F1480" s="5"/>
      </tp>
      <tp>
        <v>46621300</v>
        <stp/>
        <stp>EM_S_PROFITNOTICE_FORECASTT</stp>
        <stp>2</stp>
        <stp>300319.SZ</stp>
        <stp>6/30/2016</stp>
        <tr r="F1580" s="5"/>
      </tp>
      <tp>
        <v>135000000</v>
        <stp/>
        <stp>EM_S_PROFITNOTICE_FORECASTT</stp>
        <stp>2</stp>
        <stp>000029.SZ</stp>
        <stp>6/30/2016</stp>
        <tr r="F28" s="5"/>
      </tp>
      <tp>
        <v>39800000</v>
        <stp/>
        <stp>EM_S_PROFITNOTICE_FORECASTT</stp>
        <stp>2</stp>
        <stp>300019.SZ</stp>
        <stp>6/30/2016</stp>
        <tr r="F1282" s="5"/>
      </tp>
      <tp>
        <v>52500000</v>
        <stp/>
        <stp>EM_S_PROFITNOTICE_FORECASTT</stp>
        <stp>2</stp>
        <stp>300119.SZ</stp>
        <stp>6/30/2016</stp>
        <tr r="F1381" s="5"/>
      </tp>
      <tp>
        <v>-800000000</v>
        <stp/>
        <stp>EM_S_PROFITNOTICE_FORECASTT</stp>
        <stp>2</stp>
        <stp>000629.SZ</stp>
        <stp>6/30/2016</stp>
        <tr r="F208" s="5"/>
      </tp>
      <tp t="s">
        <v/>
        <stp/>
        <stp>EM_S_PROFITNOTICE_FORECASTT</stp>
        <stp>2</stp>
        <stp>000729.SZ</stp>
        <stp>6/30/2016</stp>
        <tr r="F281" s="5"/>
      </tp>
      <tp>
        <v>517030000</v>
        <stp/>
        <stp>EM_S_PROFITNOTICE_FORECASTT</stp>
        <stp>2</stp>
        <stp>000429.SZ</stp>
        <stp>6/30/2016</stp>
        <tr r="F102" s="5"/>
      </tp>
      <tp>
        <v>28000000</v>
        <stp/>
        <stp>EM_S_PROFITNOTICE_FORECASTT</stp>
        <stp>2</stp>
        <stp>300419.SZ</stp>
        <stp>6/30/2016</stp>
        <tr r="F1679" s="5"/>
      </tp>
      <tp t="s">
        <v/>
        <stp/>
        <stp>EM_S_PROFITNOTICE_FORECASTT</stp>
        <stp>2</stp>
        <stp>000529.SZ</stp>
        <stp>6/30/2016</stp>
        <tr r="F129" s="5"/>
      </tp>
      <tp>
        <v>60989500</v>
        <stp/>
        <stp>EM_S_PROFITNOTICE_FORECASTT</stp>
        <stp>2</stp>
        <stp>300519.SZ</stp>
        <stp>6/30/2016</stp>
        <tr r="F1776" s="5"/>
      </tp>
      <tp>
        <v>-25000000</v>
        <stp/>
        <stp>EM_S_PROFITNOTICE_FORECASTT</stp>
        <stp>2</stp>
        <stp>000829.SZ</stp>
        <stp>6/30/2016</stp>
        <tr r="F348" s="5"/>
      </tp>
      <tp>
        <v>-30000000</v>
        <stp/>
        <stp>EM_S_PROFITNOTICE_FORECASTT</stp>
        <stp>2</stp>
        <stp>000929.SZ</stp>
        <stp>6/30/2016</stp>
        <tr r="F415" s="5"/>
      </tp>
      <tp>
        <v>-18658400</v>
        <stp/>
        <stp>EM_S_PROFITNOTICE_FORECASTT</stp>
        <stp>2</stp>
        <stp>002229.SZ</stp>
        <stp>6/30/2016</stp>
        <tr r="F699" s="5"/>
      </tp>
      <tp>
        <v>101906500</v>
        <stp/>
        <stp>EM_S_PROFITNOTICE_FORECASTT</stp>
        <stp>2</stp>
        <stp>002329.SZ</stp>
        <stp>6/30/2016</stp>
        <tr r="F798" s="5"/>
      </tp>
      <tp>
        <v>111501100</v>
        <stp/>
        <stp>EM_S_PROFITNOTICE_FORECASTT</stp>
        <stp>2</stp>
        <stp>002029.SZ</stp>
        <stp>6/30/2016</stp>
        <tr r="F499" s="5"/>
      </tp>
      <tp>
        <v>260000000</v>
        <stp/>
        <stp>EM_S_PROFITNOTICE_FORECASTT</stp>
        <stp>2</stp>
        <stp>002129.SZ</stp>
        <stp>6/30/2016</stp>
        <tr r="F599" s="5"/>
      </tp>
      <tp>
        <v>-30000000</v>
        <stp/>
        <stp>EM_S_PROFITNOTICE_FORECASTT</stp>
        <stp>2</stp>
        <stp>002629.SZ</stp>
        <stp>6/30/2016</stp>
        <tr r="F1097" s="5"/>
      </tp>
      <tp>
        <v>10071500</v>
        <stp/>
        <stp>EM_S_PROFITNOTICE_FORECASTT</stp>
        <stp>2</stp>
        <stp>002729.SZ</stp>
        <stp>6/30/2016</stp>
        <tr r="F1194" s="5"/>
      </tp>
      <tp>
        <v>269526000</v>
        <stp/>
        <stp>EM_S_PROFITNOTICE_FORECASTT</stp>
        <stp>2</stp>
        <stp>002429.SZ</stp>
        <stp>6/30/2016</stp>
        <tr r="F898" s="5"/>
      </tp>
      <tp>
        <v>-14000000</v>
        <stp/>
        <stp>EM_S_PROFITNOTICE_FORECASTT</stp>
        <stp>2</stp>
        <stp>002529.SZ</stp>
        <stp>6/30/2016</stp>
        <tr r="F997" s="5"/>
      </tp>
      <tp>
        <v>33913100</v>
        <stp/>
        <stp>EM_S_PROFITNOTICE_FORECASTT</stp>
        <stp>2</stp>
        <stp>300218.SZ</stp>
        <stp>6/30/2016</stp>
        <tr r="F1479" s="5"/>
      </tp>
      <tp>
        <v>12840800</v>
        <stp/>
        <stp>EM_S_PROFITNOTICE_FORECASTT</stp>
        <stp>2</stp>
        <stp>300318.SZ</stp>
        <stp>6/30/2016</stp>
        <tr r="F1579" s="5"/>
      </tp>
      <tp t="s">
        <v/>
        <stp/>
        <stp>EM_S_PROFITNOTICE_FORECASTT</stp>
        <stp>2</stp>
        <stp>000028.SZ</stp>
        <stp>6/30/2016</stp>
        <tr r="F27" s="5"/>
      </tp>
      <tp>
        <v>33608700</v>
        <stp/>
        <stp>EM_S_PROFITNOTICE_FORECASTT</stp>
        <stp>2</stp>
        <stp>300018.SZ</stp>
        <stp>6/30/2016</stp>
        <tr r="F1281" s="5"/>
      </tp>
      <tp>
        <v>470000000</v>
        <stp/>
        <stp>EM_S_PROFITNOTICE_FORECASTT</stp>
        <stp>2</stp>
        <stp>300118.SZ</stp>
        <stp>6/30/2016</stp>
        <tr r="F1380" s="5"/>
      </tp>
      <tp>
        <v>8000000</v>
        <stp/>
        <stp>EM_S_PROFITNOTICE_FORECASTT</stp>
        <stp>2</stp>
        <stp>000628.SZ</stp>
        <stp>6/30/2016</stp>
        <tr r="F207" s="5"/>
      </tp>
      <tp t="s">
        <v/>
        <stp/>
        <stp>EM_S_PROFITNOTICE_FORECASTT</stp>
        <stp>2</stp>
        <stp>000728.SZ</stp>
        <stp>6/30/2016</stp>
        <tr r="F280" s="5"/>
      </tp>
      <tp>
        <v>-82000000</v>
        <stp/>
        <stp>EM_S_PROFITNOTICE_FORECASTT</stp>
        <stp>2</stp>
        <stp>000428.SZ</stp>
        <stp>6/30/2016</stp>
        <tr r="F101" s="5"/>
      </tp>
      <tp>
        <v>272755200</v>
        <stp/>
        <stp>EM_S_PROFITNOTICE_FORECASTT</stp>
        <stp>2</stp>
        <stp>300418.SZ</stp>
        <stp>6/30/2016</stp>
        <tr r="F1678" s="5"/>
      </tp>
      <tp>
        <v>30000000</v>
        <stp/>
        <stp>EM_S_PROFITNOTICE_FORECASTT</stp>
        <stp>2</stp>
        <stp>000528.SZ</stp>
        <stp>6/30/2016</stp>
        <tr r="F128" s="5"/>
      </tp>
      <tp>
        <v>52000000</v>
        <stp/>
        <stp>EM_S_PROFITNOTICE_FORECASTT</stp>
        <stp>2</stp>
        <stp>300518.SZ</stp>
        <stp>6/30/2016</stp>
        <tr r="F1775" s="5"/>
      </tp>
      <tp t="s">
        <v/>
        <stp/>
        <stp>EM_S_PROFITNOTICE_FORECASTT</stp>
        <stp>2</stp>
        <stp>000828.SZ</stp>
        <stp>6/30/2016</stp>
        <tr r="F347" s="5"/>
      </tp>
      <tp>
        <v>240000000</v>
        <stp/>
        <stp>EM_S_PROFITNOTICE_FORECASTT</stp>
        <stp>2</stp>
        <stp>000928.SZ</stp>
        <stp>6/30/2016</stp>
        <tr r="F414" s="5"/>
      </tp>
      <tp>
        <v>66116200</v>
        <stp/>
        <stp>EM_S_PROFITNOTICE_FORECASTT</stp>
        <stp>2</stp>
        <stp>002228.SZ</stp>
        <stp>6/30/2016</stp>
        <tr r="F698" s="5"/>
      </tp>
      <tp>
        <v>54180800</v>
        <stp/>
        <stp>EM_S_PROFITNOTICE_FORECASTT</stp>
        <stp>2</stp>
        <stp>002328.SZ</stp>
        <stp>6/30/2016</stp>
        <tr r="F797" s="5"/>
      </tp>
      <tp>
        <v>183260000</v>
        <stp/>
        <stp>EM_S_PROFITNOTICE_FORECASTT</stp>
        <stp>2</stp>
        <stp>002028.SZ</stp>
        <stp>6/30/2016</stp>
        <tr r="F498" s="5"/>
      </tp>
      <tp>
        <v>355118400</v>
        <stp/>
        <stp>EM_S_PROFITNOTICE_FORECASTT</stp>
        <stp>2</stp>
        <stp>002128.SZ</stp>
        <stp>6/30/2016</stp>
        <tr r="F598" s="5"/>
      </tp>
      <tp>
        <v>17820200</v>
        <stp/>
        <stp>EM_S_PROFITNOTICE_FORECASTT</stp>
        <stp>2</stp>
        <stp>002628.SZ</stp>
        <stp>6/30/2016</stp>
        <tr r="F1096" s="5"/>
      </tp>
      <tp>
        <v>50927400</v>
        <stp/>
        <stp>EM_S_PROFITNOTICE_FORECASTT</stp>
        <stp>2</stp>
        <stp>002728.SZ</stp>
        <stp>6/30/2016</stp>
        <tr r="F1193" s="5"/>
      </tp>
      <tp>
        <v>-28000000</v>
        <stp/>
        <stp>EM_S_PROFITNOTICE_FORECASTT</stp>
        <stp>2</stp>
        <stp>002428.SZ</stp>
        <stp>6/30/2016</stp>
        <tr r="F897" s="5"/>
      </tp>
      <tp>
        <v>-40000000</v>
        <stp/>
        <stp>EM_S_PROFITNOTICE_FORECASTT</stp>
        <stp>2</stp>
        <stp>002528.SZ</stp>
        <stp>6/30/2016</stp>
        <tr r="F996" s="5"/>
      </tp>
      <tp>
        <v>7500000</v>
        <stp/>
        <stp>EM_S_PROFITNOTICE_FORECASTT</stp>
        <stp>2</stp>
        <stp>300211.SZ</stp>
        <stp>6/30/2016</stp>
        <tr r="F1472" s="5"/>
      </tp>
      <tp>
        <v>50902100</v>
        <stp/>
        <stp>EM_S_PROFITNOTICE_FORECASTT</stp>
        <stp>2</stp>
        <stp>300311.SZ</stp>
        <stp>6/30/2016</stp>
        <tr r="F1572" s="5"/>
      </tp>
      <tp>
        <v>244008000</v>
        <stp/>
        <stp>EM_S_PROFITNOTICE_FORECASTT</stp>
        <stp>2</stp>
        <stp>000021.SZ</stp>
        <stp>6/30/2016</stp>
        <tr r="F21" s="5"/>
      </tp>
      <tp>
        <v>10000000</v>
        <stp/>
        <stp>EM_S_PROFITNOTICE_FORECASTT</stp>
        <stp>2</stp>
        <stp>300011.SZ</stp>
        <stp>6/30/2016</stp>
        <tr r="F1274" s="5"/>
      </tp>
      <tp>
        <v>46000000</v>
        <stp/>
        <stp>EM_S_PROFITNOTICE_FORECASTT</stp>
        <stp>2</stp>
        <stp>300111.SZ</stp>
        <stp>6/30/2016</stp>
        <tr r="F1373" s="5"/>
      </tp>
      <tp>
        <v>21500000</v>
        <stp/>
        <stp>EM_S_PROFITNOTICE_FORECASTT</stp>
        <stp>2</stp>
        <stp>000721.SZ</stp>
        <stp>6/30/2016</stp>
        <tr r="F274" s="5"/>
      </tp>
      <tp t="s">
        <v/>
        <stp/>
        <stp>EM_S_PROFITNOTICE_FORECASTT</stp>
        <stp>2</stp>
        <stp>000421.SZ</stp>
        <stp>6/30/2016</stp>
        <tr r="F96" s="5"/>
      </tp>
      <tp>
        <v>21911800</v>
        <stp/>
        <stp>EM_S_PROFITNOTICE_FORECASTT</stp>
        <stp>2</stp>
        <stp>300411.SZ</stp>
        <stp>6/30/2016</stp>
        <tr r="F1671" s="5"/>
      </tp>
      <tp t="s">
        <v/>
        <stp/>
        <stp>EM_S_PROFITNOTICE_FORECASTT</stp>
        <stp>2</stp>
        <stp>000521.SZ</stp>
        <stp>6/30/2016</stp>
        <tr r="F123" s="5"/>
      </tp>
      <tp>
        <v>15000000</v>
        <stp/>
        <stp>EM_S_PROFITNOTICE_FORECASTT</stp>
        <stp>2</stp>
        <stp>300511.SZ</stp>
        <stp>6/30/2016</stp>
        <tr r="F1769" s="5"/>
      </tp>
      <tp t="s">
        <v/>
        <stp/>
        <stp>EM_S_PROFITNOTICE_FORECASTT</stp>
        <stp>2</stp>
        <stp>000821.SZ</stp>
        <stp>6/30/2016</stp>
        <tr r="F342" s="5"/>
      </tp>
      <tp t="s">
        <v/>
        <stp/>
        <stp>EM_S_PROFITNOTICE_FORECASTT</stp>
        <stp>2</stp>
        <stp>000921.SZ</stp>
        <stp>6/30/2016</stp>
        <tr r="F408" s="5"/>
      </tp>
      <tp>
        <v>199243000</v>
        <stp/>
        <stp>EM_S_PROFITNOTICE_FORECASTT</stp>
        <stp>2</stp>
        <stp>002221.SZ</stp>
        <stp>6/30/2016</stp>
        <tr r="F691" s="5"/>
      </tp>
      <tp>
        <v>70000000</v>
        <stp/>
        <stp>EM_S_PROFITNOTICE_FORECASTT</stp>
        <stp>2</stp>
        <stp>002321.SZ</stp>
        <stp>6/30/2016</stp>
        <tr r="F790" s="5"/>
      </tp>
      <tp>
        <v>-35000000</v>
        <stp/>
        <stp>EM_S_PROFITNOTICE_FORECASTT</stp>
        <stp>2</stp>
        <stp>002021.SZ</stp>
        <stp>6/30/2016</stp>
        <tr r="F491" s="5"/>
      </tp>
      <tp>
        <v>88803300</v>
        <stp/>
        <stp>EM_S_PROFITNOTICE_FORECASTT</stp>
        <stp>2</stp>
        <stp>002121.SZ</stp>
        <stp>6/30/2016</stp>
        <tr r="F591" s="5"/>
      </tp>
      <tp>
        <v>17201000</v>
        <stp/>
        <stp>EM_S_PROFITNOTICE_FORECASTT</stp>
        <stp>2</stp>
        <stp>002621.SZ</stp>
        <stp>6/30/2016</stp>
        <tr r="F1089" s="5"/>
      </tp>
      <tp>
        <v>60000000</v>
        <stp/>
        <stp>EM_S_PROFITNOTICE_FORECASTT</stp>
        <stp>2</stp>
        <stp>002721.SZ</stp>
        <stp>6/30/2016</stp>
        <tr r="F1186" s="5"/>
      </tp>
      <tp>
        <v>79190100</v>
        <stp/>
        <stp>EM_S_PROFITNOTICE_FORECASTT</stp>
        <stp>2</stp>
        <stp>002421.SZ</stp>
        <stp>6/30/2016</stp>
        <tr r="F890" s="5"/>
      </tp>
      <tp>
        <v>78034000</v>
        <stp/>
        <stp>EM_S_PROFITNOTICE_FORECASTT</stp>
        <stp>2</stp>
        <stp>002521.SZ</stp>
        <stp>6/30/2016</stp>
        <tr r="F990" s="5"/>
      </tp>
      <tp>
        <v>33084700</v>
        <stp/>
        <stp>EM_S_PROFITNOTICE_FORECASTT</stp>
        <stp>2</stp>
        <stp>300210.SZ</stp>
        <stp>6/30/2016</stp>
        <tr r="F1471" s="5"/>
      </tp>
      <tp>
        <v>89000000</v>
        <stp/>
        <stp>EM_S_PROFITNOTICE_FORECASTT</stp>
        <stp>2</stp>
        <stp>300310.SZ</stp>
        <stp>6/30/2016</stp>
        <tr r="F1571" s="5"/>
      </tp>
      <tp>
        <v>9000000</v>
        <stp/>
        <stp>EM_S_PROFITNOTICE_FORECASTT</stp>
        <stp>2</stp>
        <stp>000020.SZ</stp>
        <stp>6/30/2016</stp>
        <tr r="F20" s="5"/>
      </tp>
      <tp>
        <v>32000000</v>
        <stp/>
        <stp>EM_S_PROFITNOTICE_FORECASTT</stp>
        <stp>2</stp>
        <stp>300010.SZ</stp>
        <stp>6/30/2016</stp>
        <tr r="F1273" s="5"/>
      </tp>
      <tp t="s">
        <v/>
        <stp/>
        <stp>EM_S_PROFITNOTICE_FORECASTT</stp>
        <stp>2</stp>
        <stp>300110.SZ</stp>
        <stp>6/30/2016</stp>
        <tr r="F1372" s="5"/>
      </tp>
      <tp t="s">
        <v/>
        <stp/>
        <stp>EM_S_PROFITNOTICE_FORECASTT</stp>
        <stp>2</stp>
        <stp>000620.SZ</stp>
        <stp>6/30/2016</stp>
        <tr r="F201" s="5"/>
      </tp>
      <tp>
        <v>-13000000</v>
        <stp/>
        <stp>EM_S_PROFITNOTICE_FORECASTT</stp>
        <stp>2</stp>
        <stp>000720.SZ</stp>
        <stp>6/30/2016</stp>
        <tr r="F273" s="5"/>
      </tp>
      <tp>
        <v>11000000</v>
        <stp/>
        <stp>EM_S_PROFITNOTICE_FORECASTT</stp>
        <stp>2</stp>
        <stp>000420.SZ</stp>
        <stp>6/30/2016</stp>
        <tr r="F95" s="5"/>
      </tp>
      <tp>
        <v>22310600</v>
        <stp/>
        <stp>EM_S_PROFITNOTICE_FORECASTT</stp>
        <stp>2</stp>
        <stp>300410.SZ</stp>
        <stp>6/30/2016</stp>
        <tr r="F1670" s="5"/>
      </tp>
      <tp>
        <v>-10000000</v>
        <stp/>
        <stp>EM_S_PROFITNOTICE_FORECASTT</stp>
        <stp>2</stp>
        <stp>000520.SZ</stp>
        <stp>6/30/2016</stp>
        <tr r="F122" s="5"/>
      </tp>
      <tp>
        <v>18560300</v>
        <stp/>
        <stp>EM_S_PROFITNOTICE_FORECASTT</stp>
        <stp>2</stp>
        <stp>300510.SZ</stp>
        <stp>6/30/2016</stp>
        <tr r="F1768" s="5"/>
      </tp>
      <tp>
        <v>-44000000</v>
        <stp/>
        <stp>EM_S_PROFITNOTICE_FORECASTT</stp>
        <stp>2</stp>
        <stp>000820.SZ</stp>
        <stp>6/30/2016</stp>
        <tr r="F341" s="5"/>
      </tp>
      <tp t="s">
        <v/>
        <stp/>
        <stp>EM_S_PROFITNOTICE_FORECASTT</stp>
        <stp>2</stp>
        <stp>000920.SZ</stp>
        <stp>6/30/2016</stp>
        <tr r="F407" s="5"/>
      </tp>
      <tp>
        <v>100516100</v>
        <stp/>
        <stp>EM_S_PROFITNOTICE_FORECASTT</stp>
        <stp>2</stp>
        <stp>002220.SZ</stp>
        <stp>6/30/2016</stp>
        <tr r="F690" s="5"/>
      </tp>
      <tp>
        <v>126160000</v>
        <stp/>
        <stp>EM_S_PROFITNOTICE_FORECASTT</stp>
        <stp>2</stp>
        <stp>002320.SZ</stp>
        <stp>6/30/2016</stp>
        <tr r="F789" s="5"/>
      </tp>
      <tp>
        <v>152070700</v>
        <stp/>
        <stp>EM_S_PROFITNOTICE_FORECASTT</stp>
        <stp>2</stp>
        <stp>002020.SZ</stp>
        <stp>6/30/2016</stp>
        <tr r="F490" s="5"/>
      </tp>
      <tp>
        <v>40478400</v>
        <stp/>
        <stp>EM_S_PROFITNOTICE_FORECASTT</stp>
        <stp>2</stp>
        <stp>002120.SZ</stp>
        <stp>6/30/2016</stp>
        <tr r="F590" s="5"/>
      </tp>
      <tp>
        <v>60945400</v>
        <stp/>
        <stp>EM_S_PROFITNOTICE_FORECASTT</stp>
        <stp>2</stp>
        <stp>002620.SZ</stp>
        <stp>6/30/2016</stp>
        <tr r="F1088" s="5"/>
      </tp>
      <tp>
        <v>-75000000</v>
        <stp/>
        <stp>EM_S_PROFITNOTICE_FORECASTT</stp>
        <stp>2</stp>
        <stp>002420.SZ</stp>
        <stp>6/30/2016</stp>
        <tr r="F889" s="5"/>
      </tp>
      <tp>
        <v>31119800</v>
        <stp/>
        <stp>EM_S_PROFITNOTICE_FORECASTT</stp>
        <stp>2</stp>
        <stp>002520.SZ</stp>
        <stp>6/30/2016</stp>
        <tr r="F989" s="5"/>
      </tp>
      <tp>
        <v>48213700</v>
        <stp/>
        <stp>EM_S_PROFITNOTICE_FORECASTT</stp>
        <stp>2</stp>
        <stp>300213.SZ</stp>
        <stp>6/30/2016</stp>
        <tr r="F1474" s="5"/>
      </tp>
      <tp>
        <v>-26000000</v>
        <stp/>
        <stp>EM_S_PROFITNOTICE_FORECASTT</stp>
        <stp>2</stp>
        <stp>300313.SZ</stp>
        <stp>6/30/2016</stp>
        <tr r="F1574" s="5"/>
      </tp>
      <tp t="s">
        <v/>
        <stp/>
        <stp>EM_S_PROFITNOTICE_FORECASTT</stp>
        <stp>2</stp>
        <stp>000023.SZ</stp>
        <stp>6/30/2016</stp>
        <tr r="F23" s="5"/>
      </tp>
      <tp>
        <v>4950000</v>
        <stp/>
        <stp>EM_S_PROFITNOTICE_FORECASTT</stp>
        <stp>2</stp>
        <stp>300013.SZ</stp>
        <stp>6/30/2016</stp>
        <tr r="F1276" s="5"/>
      </tp>
      <tp>
        <v>254000000</v>
        <stp/>
        <stp>EM_S_PROFITNOTICE_FORECASTT</stp>
        <stp>2</stp>
        <stp>300113.SZ</stp>
        <stp>6/30/2016</stp>
        <tr r="F1375" s="5"/>
      </tp>
      <tp>
        <v>863171700</v>
        <stp/>
        <stp>EM_S_PROFITNOTICE_FORECASTT</stp>
        <stp>2</stp>
        <stp>000623.SZ</stp>
        <stp>6/30/2016</stp>
        <tr r="F203" s="5"/>
      </tp>
      <tp>
        <v>110000000</v>
        <stp/>
        <stp>EM_S_PROFITNOTICE_FORECASTT</stp>
        <stp>2</stp>
        <stp>000723.SZ</stp>
        <stp>6/30/2016</stp>
        <tr r="F276" s="5"/>
      </tp>
      <tp t="s">
        <v/>
        <stp/>
        <stp>EM_S_PROFITNOTICE_FORECASTT</stp>
        <stp>2</stp>
        <stp>000423.SZ</stp>
        <stp>6/30/2016</stp>
        <tr r="F98" s="5"/>
      </tp>
      <tp>
        <v>30527100</v>
        <stp/>
        <stp>EM_S_PROFITNOTICE_FORECASTT</stp>
        <stp>2</stp>
        <stp>300413.SZ</stp>
        <stp>6/30/2016</stp>
        <tr r="F1673" s="5"/>
      </tp>
      <tp t="s">
        <v/>
        <stp/>
        <stp>EM_S_PROFITNOTICE_FORECASTT</stp>
        <stp>2</stp>
        <stp>000523.SZ</stp>
        <stp>6/30/2016</stp>
        <tr r="F124" s="5"/>
      </tp>
      <tp t="s">
        <v/>
        <stp/>
        <stp>EM_S_PROFITNOTICE_FORECASTT</stp>
        <stp>2</stp>
        <stp>300513.SZ</stp>
        <stp>6/30/2016</stp>
        <tr r="F1771" s="5"/>
      </tp>
      <tp t="s">
        <v/>
        <stp/>
        <stp>EM_S_PROFITNOTICE_FORECASTT</stp>
        <stp>2</stp>
        <stp>000823.SZ</stp>
        <stp>6/30/2016</stp>
        <tr r="F344" s="5"/>
      </tp>
      <tp>
        <v>-8000000</v>
        <stp/>
        <stp>EM_S_PROFITNOTICE_FORECASTT</stp>
        <stp>2</stp>
        <stp>000923.SZ</stp>
        <stp>6/30/2016</stp>
        <tr r="F410" s="5"/>
      </tp>
      <tp>
        <v>377884400</v>
        <stp/>
        <stp>EM_S_PROFITNOTICE_FORECASTT</stp>
        <stp>2</stp>
        <stp>002223.SZ</stp>
        <stp>6/30/2016</stp>
        <tr r="F693" s="5"/>
      </tp>
      <tp>
        <v>76000000</v>
        <stp/>
        <stp>EM_S_PROFITNOTICE_FORECASTT</stp>
        <stp>2</stp>
        <stp>002323.SZ</stp>
        <stp>6/30/2016</stp>
        <tr r="F792" s="5"/>
      </tp>
      <tp>
        <v>60225500</v>
        <stp/>
        <stp>EM_S_PROFITNOTICE_FORECASTT</stp>
        <stp>2</stp>
        <stp>002023.SZ</stp>
        <stp>6/30/2016</stp>
        <tr r="F493" s="5"/>
      </tp>
      <tp>
        <v>150000000</v>
        <stp/>
        <stp>EM_S_PROFITNOTICE_FORECASTT</stp>
        <stp>2</stp>
        <stp>002123.SZ</stp>
        <stp>6/30/2016</stp>
        <tr r="F593" s="5"/>
      </tp>
      <tp>
        <v>40000000</v>
        <stp/>
        <stp>EM_S_PROFITNOTICE_FORECASTT</stp>
        <stp>2</stp>
        <stp>002623.SZ</stp>
        <stp>6/30/2016</stp>
        <tr r="F1091" s="5"/>
      </tp>
      <tp>
        <v>11860000</v>
        <stp/>
        <stp>EM_S_PROFITNOTICE_FORECASTT</stp>
        <stp>2</stp>
        <stp>002723.SZ</stp>
        <stp>6/30/2016</stp>
        <tr r="F1188" s="5"/>
      </tp>
      <tp>
        <v>-45000000</v>
        <stp/>
        <stp>EM_S_PROFITNOTICE_FORECASTT</stp>
        <stp>2</stp>
        <stp>002423.SZ</stp>
        <stp>6/30/2016</stp>
        <tr r="F892" s="5"/>
      </tp>
      <tp>
        <v>36332300</v>
        <stp/>
        <stp>EM_S_PROFITNOTICE_FORECASTT</stp>
        <stp>2</stp>
        <stp>002523.SZ</stp>
        <stp>6/30/2016</stp>
        <tr r="F992" s="5"/>
      </tp>
      <tp>
        <v>80504500</v>
        <stp/>
        <stp>EM_S_PROFITNOTICE_FORECASTT</stp>
        <stp>2</stp>
        <stp>300212.SZ</stp>
        <stp>6/30/2016</stp>
        <tr r="F1473" s="5"/>
      </tp>
      <tp>
        <v>-25500000</v>
        <stp/>
        <stp>EM_S_PROFITNOTICE_FORECASTT</stp>
        <stp>2</stp>
        <stp>300312.SZ</stp>
        <stp>6/30/2016</stp>
        <tr r="F1573" s="5"/>
      </tp>
      <tp t="s">
        <v/>
        <stp/>
        <stp>EM_S_PROFITNOTICE_FORECASTT</stp>
        <stp>2</stp>
        <stp>000022.SZ</stp>
        <stp>6/30/2016</stp>
        <tr r="F22" s="5"/>
      </tp>
      <tp>
        <v>17625500</v>
        <stp/>
        <stp>EM_S_PROFITNOTICE_FORECASTT</stp>
        <stp>2</stp>
        <stp>300012.SZ</stp>
        <stp>6/30/2016</stp>
        <tr r="F1275" s="5"/>
      </tp>
      <tp>
        <v>9936800</v>
        <stp/>
        <stp>EM_S_PROFITNOTICE_FORECASTT</stp>
        <stp>2</stp>
        <stp>300112.SZ</stp>
        <stp>6/30/2016</stp>
        <tr r="F1374" s="5"/>
      </tp>
      <tp>
        <v>-9500000</v>
        <stp/>
        <stp>EM_S_PROFITNOTICE_FORECASTT</stp>
        <stp>2</stp>
        <stp>000622.SZ</stp>
        <stp>6/30/2016</stp>
        <tr r="F202" s="5"/>
      </tp>
      <tp t="s">
        <v/>
        <stp/>
        <stp>EM_S_PROFITNOTICE_FORECASTT</stp>
        <stp>2</stp>
        <stp>000722.SZ</stp>
        <stp>6/30/2016</stp>
        <tr r="F275" s="5"/>
      </tp>
      <tp t="s">
        <v/>
        <stp/>
        <stp>EM_S_PROFITNOTICE_FORECASTT</stp>
        <stp>2</stp>
        <stp>000422.SZ</stp>
        <stp>6/30/2016</stp>
        <tr r="F97" s="5"/>
      </tp>
      <tp>
        <v>30468100</v>
        <stp/>
        <stp>EM_S_PROFITNOTICE_FORECASTT</stp>
        <stp>2</stp>
        <stp>300412.SZ</stp>
        <stp>6/30/2016</stp>
        <tr r="F1672" s="5"/>
      </tp>
      <tp>
        <v>82000000</v>
        <stp/>
        <stp>EM_S_PROFITNOTICE_FORECASTT</stp>
        <stp>2</stp>
        <stp>300512.SZ</stp>
        <stp>6/30/2016</stp>
        <tr r="F1770" s="5"/>
      </tp>
      <tp>
        <v>30000000</v>
        <stp/>
        <stp>EM_S_PROFITNOTICE_FORECASTT</stp>
        <stp>2</stp>
        <stp>000822.SZ</stp>
        <stp>6/30/2016</stp>
        <tr r="F343" s="5"/>
      </tp>
      <tp>
        <v>-230460000</v>
        <stp/>
        <stp>EM_S_PROFITNOTICE_FORECASTT</stp>
        <stp>2</stp>
        <stp>000922.SZ</stp>
        <stp>6/30/2016</stp>
        <tr r="F409" s="5"/>
      </tp>
      <tp>
        <v>43182700</v>
        <stp/>
        <stp>EM_S_PROFITNOTICE_FORECASTT</stp>
        <stp>2</stp>
        <stp>002222.SZ</stp>
        <stp>6/30/2016</stp>
        <tr r="F692" s="5"/>
      </tp>
      <tp>
        <v>27500000</v>
        <stp/>
        <stp>EM_S_PROFITNOTICE_FORECASTT</stp>
        <stp>2</stp>
        <stp>002322.SZ</stp>
        <stp>6/30/2016</stp>
        <tr r="F791" s="5"/>
      </tp>
      <tp>
        <v>150007300</v>
        <stp/>
        <stp>EM_S_PROFITNOTICE_FORECASTT</stp>
        <stp>2</stp>
        <stp>002022.SZ</stp>
        <stp>6/30/2016</stp>
        <tr r="F492" s="5"/>
      </tp>
      <tp>
        <v>39043700</v>
        <stp/>
        <stp>EM_S_PROFITNOTICE_FORECASTT</stp>
        <stp>2</stp>
        <stp>002122.SZ</stp>
        <stp>6/30/2016</stp>
        <tr r="F592" s="5"/>
      </tp>
      <tp>
        <v>17330000</v>
        <stp/>
        <stp>EM_S_PROFITNOTICE_FORECASTT</stp>
        <stp>2</stp>
        <stp>002622.SZ</stp>
        <stp>6/30/2016</stp>
        <tr r="F1090" s="5"/>
      </tp>
      <tp>
        <v>68837800</v>
        <stp/>
        <stp>EM_S_PROFITNOTICE_FORECASTT</stp>
        <stp>2</stp>
        <stp>002722.SZ</stp>
        <stp>6/30/2016</stp>
        <tr r="F1187" s="5"/>
      </tp>
      <tp>
        <v>491100000</v>
        <stp/>
        <stp>EM_S_PROFITNOTICE_FORECASTT</stp>
        <stp>2</stp>
        <stp>002422.SZ</stp>
        <stp>6/30/2016</stp>
        <tr r="F891" s="5"/>
      </tp>
      <tp>
        <v>51536500</v>
        <stp/>
        <stp>EM_S_PROFITNOTICE_FORECASTT</stp>
        <stp>2</stp>
        <stp>002522.SZ</stp>
        <stp>6/30/2016</stp>
        <tr r="F991" s="5"/>
      </tp>
      <tp>
        <v>18000000</v>
        <stp/>
        <stp>EM_S_PROFITNOTICE_FORECASTT</stp>
        <stp>2</stp>
        <stp>300215.SZ</stp>
        <stp>6/30/2016</stp>
        <tr r="F1476" s="5"/>
      </tp>
      <tp>
        <v>438050600</v>
        <stp/>
        <stp>EM_S_PROFITNOTICE_FORECASTT</stp>
        <stp>2</stp>
        <stp>300315.SZ</stp>
        <stp>6/30/2016</stp>
        <tr r="F1576" s="5"/>
      </tp>
      <tp>
        <v>18000000</v>
        <stp/>
        <stp>EM_S_PROFITNOTICE_FORECASTT</stp>
        <stp>2</stp>
        <stp>000025.SZ</stp>
        <stp>6/30/2016</stp>
        <tr r="F24" s="5"/>
      </tp>
      <tp>
        <v>282887600</v>
        <stp/>
        <stp>EM_S_PROFITNOTICE_FORECASTT</stp>
        <stp>2</stp>
        <stp>300015.SZ</stp>
        <stp>6/30/2016</stp>
        <tr r="F1278" s="5"/>
      </tp>
      <tp>
        <v>348811500</v>
        <stp/>
        <stp>EM_S_PROFITNOTICE_FORECASTT</stp>
        <stp>2</stp>
        <stp>300115.SZ</stp>
        <stp>6/30/2016</stp>
        <tr r="F1377" s="5"/>
      </tp>
      <tp t="s">
        <v/>
        <stp/>
        <stp>EM_S_PROFITNOTICE_FORECASTT</stp>
        <stp>2</stp>
        <stp>000625.SZ</stp>
        <stp>6/30/2016</stp>
        <tr r="F204" s="5"/>
      </tp>
      <tp>
        <v>-500000000</v>
        <stp/>
        <stp>EM_S_PROFITNOTICE_FORECASTT</stp>
        <stp>2</stp>
        <stp>000725.SZ</stp>
        <stp>6/30/2016</stp>
        <tr r="F277" s="5"/>
      </tp>
      <tp>
        <v>140000000</v>
        <stp/>
        <stp>EM_S_PROFITNOTICE_FORECASTT</stp>
        <stp>2</stp>
        <stp>000425.SZ</stp>
        <stp>6/30/2016</stp>
        <tr r="F99" s="5"/>
      </tp>
      <tp>
        <v>50827400</v>
        <stp/>
        <stp>EM_S_PROFITNOTICE_FORECASTT</stp>
        <stp>2</stp>
        <stp>300415.SZ</stp>
        <stp>6/30/2016</stp>
        <tr r="F1675" s="5"/>
      </tp>
      <tp t="s">
        <v/>
        <stp/>
        <stp>EM_S_PROFITNOTICE_FORECASTT</stp>
        <stp>2</stp>
        <stp>000525.SZ</stp>
        <stp>6/30/2016</stp>
        <tr r="F126" s="5"/>
      </tp>
      <tp>
        <v>17000000</v>
        <stp/>
        <stp>EM_S_PROFITNOTICE_FORECASTT</stp>
        <stp>2</stp>
        <stp>300515.SZ</stp>
        <stp>6/30/2016</stp>
        <tr r="F1772" s="5"/>
      </tp>
      <tp>
        <v>317000000</v>
        <stp/>
        <stp>EM_S_PROFITNOTICE_FORECASTT</stp>
        <stp>2</stp>
        <stp>000825.SZ</stp>
        <stp>6/30/2016</stp>
        <tr r="F345" s="5"/>
      </tp>
      <tp>
        <v>-12000000</v>
        <stp/>
        <stp>EM_S_PROFITNOTICE_FORECASTT</stp>
        <stp>2</stp>
        <stp>000925.SZ</stp>
        <stp>6/30/2016</stp>
        <tr r="F411" s="5"/>
      </tp>
      <tp>
        <v>78215500</v>
        <stp/>
        <stp>EM_S_PROFITNOTICE_FORECASTT</stp>
        <stp>2</stp>
        <stp>002225.SZ</stp>
        <stp>6/30/2016</stp>
        <tr r="F695" s="5"/>
      </tp>
      <tp>
        <v>167604100</v>
        <stp/>
        <stp>EM_S_PROFITNOTICE_FORECASTT</stp>
        <stp>2</stp>
        <stp>002325.SZ</stp>
        <stp>6/30/2016</stp>
        <tr r="F794" s="5"/>
      </tp>
      <tp>
        <v>134910000</v>
        <stp/>
        <stp>EM_S_PROFITNOTICE_FORECASTT</stp>
        <stp>2</stp>
        <stp>002025.SZ</stp>
        <stp>6/30/2016</stp>
        <tr r="F495" s="5"/>
      </tp>
      <tp>
        <v>5700000</v>
        <stp/>
        <stp>EM_S_PROFITNOTICE_FORECASTT</stp>
        <stp>2</stp>
        <stp>002125.SZ</stp>
        <stp>6/30/2016</stp>
        <tr r="F595" s="5"/>
      </tp>
      <tp>
        <v>22800000</v>
        <stp/>
        <stp>EM_S_PROFITNOTICE_FORECASTT</stp>
        <stp>2</stp>
        <stp>002625.SZ</stp>
        <stp>6/30/2016</stp>
        <tr r="F1093" s="5"/>
      </tp>
      <tp>
        <v>29665400</v>
        <stp/>
        <stp>EM_S_PROFITNOTICE_FORECASTT</stp>
        <stp>2</stp>
        <stp>002725.SZ</stp>
        <stp>6/30/2016</stp>
        <tr r="F1190" s="5"/>
      </tp>
      <tp>
        <v>47743000</v>
        <stp/>
        <stp>EM_S_PROFITNOTICE_FORECASTT</stp>
        <stp>2</stp>
        <stp>002425.SZ</stp>
        <stp>6/30/2016</stp>
        <tr r="F894" s="5"/>
      </tp>
      <tp>
        <v>49768400</v>
        <stp/>
        <stp>EM_S_PROFITNOTICE_FORECASTT</stp>
        <stp>2</stp>
        <stp>300214.SZ</stp>
        <stp>6/30/2016</stp>
        <tr r="F1475" s="5"/>
      </tp>
      <tp>
        <v>33776500</v>
        <stp/>
        <stp>EM_S_PROFITNOTICE_FORECASTT</stp>
        <stp>2</stp>
        <stp>300314.SZ</stp>
        <stp>6/30/2016</stp>
        <tr r="F1575" s="5"/>
      </tp>
      <tp>
        <v>92539700</v>
        <stp/>
        <stp>EM_S_PROFITNOTICE_FORECASTT</stp>
        <stp>2</stp>
        <stp>300014.SZ</stp>
        <stp>6/30/2016</stp>
        <tr r="F1277" s="5"/>
      </tp>
      <tp>
        <v>65170000</v>
        <stp/>
        <stp>EM_S_PROFITNOTICE_FORECASTT</stp>
        <stp>2</stp>
        <stp>300114.SZ</stp>
        <stp>6/30/2016</stp>
        <tr r="F1376" s="5"/>
      </tp>
      <tp>
        <v>45270000</v>
        <stp/>
        <stp>EM_S_PROFITNOTICE_FORECASTT</stp>
        <stp>2</stp>
        <stp>300414.SZ</stp>
        <stp>6/30/2016</stp>
        <tr r="F1674" s="5"/>
      </tp>
      <tp t="s">
        <v/>
        <stp/>
        <stp>EM_S_PROFITNOTICE_FORECASTT</stp>
        <stp>2</stp>
        <stp>000524.SZ</stp>
        <stp>6/30/2016</stp>
        <tr r="F125" s="5"/>
      </tp>
      <tp>
        <v>127741100</v>
        <stp/>
        <stp>EM_S_PROFITNOTICE_FORECASTT</stp>
        <stp>2</stp>
        <stp>002224.SZ</stp>
        <stp>6/30/2016</stp>
        <tr r="F694" s="5"/>
      </tp>
      <tp>
        <v>204500000</v>
        <stp/>
        <stp>EM_S_PROFITNOTICE_FORECASTT</stp>
        <stp>2</stp>
        <stp>002324.SZ</stp>
        <stp>6/30/2016</stp>
        <tr r="F793" s="5"/>
      </tp>
      <tp>
        <v>-96118000</v>
        <stp/>
        <stp>EM_S_PROFITNOTICE_FORECASTT</stp>
        <stp>2</stp>
        <stp>002024.SZ</stp>
        <stp>6/30/2016</stp>
        <tr r="F494" s="5"/>
      </tp>
      <tp>
        <v>220000000</v>
        <stp/>
        <stp>EM_S_PROFITNOTICE_FORECASTT</stp>
        <stp>2</stp>
        <stp>002124.SZ</stp>
        <stp>6/30/2016</stp>
        <tr r="F594" s="5"/>
      </tp>
      <tp>
        <v>390174900</v>
        <stp/>
        <stp>EM_S_PROFITNOTICE_FORECASTT</stp>
        <stp>2</stp>
        <stp>002624.SZ</stp>
        <stp>6/30/2016</stp>
        <tr r="F1092" s="5"/>
      </tp>
      <tp>
        <v>10000000</v>
        <stp/>
        <stp>EM_S_PROFITNOTICE_FORECASTT</stp>
        <stp>2</stp>
        <stp>002724.SZ</stp>
        <stp>6/30/2016</stp>
        <tr r="F1189" s="5"/>
      </tp>
      <tp>
        <v>251580000</v>
        <stp/>
        <stp>EM_S_PROFITNOTICE_FORECASTT</stp>
        <stp>2</stp>
        <stp>002424.SZ</stp>
        <stp>6/30/2016</stp>
        <tr r="F893" s="5"/>
      </tp>
      <tp>
        <v>-20000000</v>
        <stp/>
        <stp>EM_S_PROFITNOTICE_FORECASTT</stp>
        <stp>2</stp>
        <stp>002524.SZ</stp>
        <stp>6/30/2016</stp>
        <tr r="F993" s="5"/>
      </tp>
      <tp>
        <v>29108000</v>
        <stp/>
        <stp>EM_S_PROFITNOTICE_FORECASTT</stp>
        <stp>2</stp>
        <stp>300217.SZ</stp>
        <stp>6/30/2016</stp>
        <tr r="F1478" s="5"/>
      </tp>
      <tp>
        <v>122800000</v>
        <stp/>
        <stp>EM_S_PROFITNOTICE_FORECASTT</stp>
        <stp>2</stp>
        <stp>300317.SZ</stp>
        <stp>6/30/2016</stp>
        <tr r="F1578" s="5"/>
      </tp>
      <tp t="s">
        <v/>
        <stp/>
        <stp>EM_S_PROFITNOTICE_FORECASTT</stp>
        <stp>2</stp>
        <stp>000027.SZ</stp>
        <stp>6/30/2016</stp>
        <tr r="F26" s="5"/>
      </tp>
      <tp>
        <v>612311100</v>
        <stp/>
        <stp>EM_S_PROFITNOTICE_FORECASTT</stp>
        <stp>2</stp>
        <stp>300017.SZ</stp>
        <stp>6/30/2016</stp>
        <tr r="F1280" s="5"/>
      </tp>
      <tp>
        <v>31000000</v>
        <stp/>
        <stp>EM_S_PROFITNOTICE_FORECASTT</stp>
        <stp>2</stp>
        <stp>300117.SZ</stp>
        <stp>6/30/2016</stp>
        <tr r="F1379" s="5"/>
      </tp>
      <tp>
        <v>840000000</v>
        <stp/>
        <stp>EM_S_PROFITNOTICE_FORECASTT</stp>
        <stp>2</stp>
        <stp>000627.SZ</stp>
        <stp>6/30/2016</stp>
        <tr r="F206" s="5"/>
      </tp>
      <tp>
        <v>-27000000</v>
        <stp/>
        <stp>EM_S_PROFITNOTICE_FORECASTT</stp>
        <stp>2</stp>
        <stp>000727.SZ</stp>
        <stp>6/30/2016</stp>
        <tr r="F279" s="5"/>
      </tp>
      <tp>
        <v>16000000</v>
        <stp/>
        <stp>EM_S_PROFITNOTICE_FORECASTT</stp>
        <stp>2</stp>
        <stp>300417.SZ</stp>
        <stp>6/30/2016</stp>
        <tr r="F1677" s="5"/>
      </tp>
      <tp t="s">
        <v/>
        <stp/>
        <stp>EM_S_PROFITNOTICE_FORECASTT</stp>
        <stp>2</stp>
        <stp>300517.SZ</stp>
        <stp>6/30/2016</stp>
        <tr r="F1774" s="5"/>
      </tp>
      <tp>
        <v>-475000000</v>
        <stp/>
        <stp>EM_S_PROFITNOTICE_FORECASTT</stp>
        <stp>2</stp>
        <stp>000927.SZ</stp>
        <stp>6/30/2016</stp>
        <tr r="F413" s="5"/>
      </tp>
      <tp>
        <v>-7000000</v>
        <stp/>
        <stp>EM_S_PROFITNOTICE_FORECASTT</stp>
        <stp>2</stp>
        <stp>002227.SZ</stp>
        <stp>6/30/2016</stp>
        <tr r="F697" s="5"/>
      </tp>
      <tp>
        <v>201205200</v>
        <stp/>
        <stp>EM_S_PROFITNOTICE_FORECASTT</stp>
        <stp>2</stp>
        <stp>002327.SZ</stp>
        <stp>6/30/2016</stp>
        <tr r="F796" s="5"/>
      </tp>
      <tp>
        <v>2100000000</v>
        <stp/>
        <stp>EM_S_PROFITNOTICE_FORECASTT</stp>
        <stp>2</stp>
        <stp>002027.SZ</stp>
        <stp>6/30/2016</stp>
        <tr r="F497" s="5"/>
      </tp>
      <tp>
        <v>99500000</v>
        <stp/>
        <stp>EM_S_PROFITNOTICE_FORECASTT</stp>
        <stp>2</stp>
        <stp>002127.SZ</stp>
        <stp>6/30/2016</stp>
        <tr r="F597" s="5"/>
      </tp>
      <tp>
        <v>25038200</v>
        <stp/>
        <stp>EM_S_PROFITNOTICE_FORECASTT</stp>
        <stp>2</stp>
        <stp>002627.SZ</stp>
        <stp>6/30/2016</stp>
        <tr r="F1095" s="5"/>
      </tp>
      <tp>
        <v>226176600</v>
        <stp/>
        <stp>EM_S_PROFITNOTICE_FORECASTT</stp>
        <stp>2</stp>
        <stp>002727.SZ</stp>
        <stp>6/30/2016</stp>
        <tr r="F1192" s="5"/>
      </tp>
      <tp>
        <v>75000000</v>
        <stp/>
        <stp>EM_S_PROFITNOTICE_FORECASTT</stp>
        <stp>2</stp>
        <stp>002427.SZ</stp>
        <stp>6/30/2016</stp>
        <tr r="F896" s="5"/>
      </tp>
      <tp>
        <v>109200000</v>
        <stp/>
        <stp>EM_S_PROFITNOTICE_FORECASTT</stp>
        <stp>2</stp>
        <stp>002527.SZ</stp>
        <stp>6/30/2016</stp>
        <tr r="F995" s="5"/>
      </tp>
      <tp>
        <v>11163400</v>
        <stp/>
        <stp>EM_S_PROFITNOTICE_FORECASTT</stp>
        <stp>2</stp>
        <stp>300216.SZ</stp>
        <stp>6/30/2016</stp>
        <tr r="F1477" s="5"/>
      </tp>
      <tp>
        <v>77421000</v>
        <stp/>
        <stp>EM_S_PROFITNOTICE_FORECASTT</stp>
        <stp>2</stp>
        <stp>300316.SZ</stp>
        <stp>6/30/2016</stp>
        <tr r="F1577" s="5"/>
      </tp>
      <tp t="s">
        <v/>
        <stp/>
        <stp>EM_S_PROFITNOTICE_FORECASTT</stp>
        <stp>2</stp>
        <stp>000026.SZ</stp>
        <stp>6/30/2016</stp>
        <tr r="F25" s="5"/>
      </tp>
      <tp>
        <v>61080400</v>
        <stp/>
        <stp>EM_S_PROFITNOTICE_FORECASTT</stp>
        <stp>2</stp>
        <stp>300016.SZ</stp>
        <stp>6/30/2016</stp>
        <tr r="F1279" s="5"/>
      </tp>
      <tp>
        <v>-1000000</v>
        <stp/>
        <stp>EM_S_PROFITNOTICE_FORECASTT</stp>
        <stp>2</stp>
        <stp>300116.SZ</stp>
        <stp>6/30/2016</stp>
        <tr r="F1378" s="5"/>
      </tp>
      <tp>
        <v>377000000</v>
        <stp/>
        <stp>EM_S_PROFITNOTICE_FORECASTT</stp>
        <stp>2</stp>
        <stp>000626.SZ</stp>
        <stp>6/30/2016</stp>
        <tr r="F205" s="5"/>
      </tp>
      <tp t="s">
        <v/>
        <stp/>
        <stp>EM_S_PROFITNOTICE_FORECASTT</stp>
        <stp>2</stp>
        <stp>000726.SZ</stp>
        <stp>6/30/2016</stp>
        <tr r="F278" s="5"/>
      </tp>
      <tp>
        <v>26000000</v>
        <stp/>
        <stp>EM_S_PROFITNOTICE_FORECASTT</stp>
        <stp>2</stp>
        <stp>000426.SZ</stp>
        <stp>6/30/2016</stp>
        <tr r="F100" s="5"/>
      </tp>
      <tp>
        <v>20320000</v>
        <stp/>
        <stp>EM_S_PROFITNOTICE_FORECASTT</stp>
        <stp>2</stp>
        <stp>300416.SZ</stp>
        <stp>6/30/2016</stp>
        <tr r="F1676" s="5"/>
      </tp>
      <tp>
        <v>-10000000</v>
        <stp/>
        <stp>EM_S_PROFITNOTICE_FORECASTT</stp>
        <stp>2</stp>
        <stp>000526.SZ</stp>
        <stp>6/30/2016</stp>
        <tr r="F127" s="5"/>
      </tp>
      <tp>
        <v>53253100</v>
        <stp/>
        <stp>EM_S_PROFITNOTICE_FORECASTT</stp>
        <stp>2</stp>
        <stp>300516.SZ</stp>
        <stp>6/30/2016</stp>
        <tr r="F1773" s="5"/>
      </tp>
      <tp t="s">
        <v/>
        <stp/>
        <stp>EM_S_PROFITNOTICE_FORECASTT</stp>
        <stp>2</stp>
        <stp>000826.SZ</stp>
        <stp>6/30/2016</stp>
        <tr r="F346" s="5"/>
      </tp>
      <tp t="s">
        <v/>
        <stp/>
        <stp>EM_S_PROFITNOTICE_FORECASTT</stp>
        <stp>2</stp>
        <stp>000926.SZ</stp>
        <stp>6/30/2016</stp>
        <tr r="F412" s="5"/>
      </tp>
      <tp>
        <v>55659200</v>
        <stp/>
        <stp>EM_S_PROFITNOTICE_FORECASTT</stp>
        <stp>2</stp>
        <stp>002226.SZ</stp>
        <stp>6/30/2016</stp>
        <tr r="F696" s="5"/>
      </tp>
      <tp>
        <v>143859600</v>
        <stp/>
        <stp>EM_S_PROFITNOTICE_FORECASTT</stp>
        <stp>2</stp>
        <stp>002326.SZ</stp>
        <stp>6/30/2016</stp>
        <tr r="F795" s="5"/>
      </tp>
      <tp>
        <v>46677600</v>
        <stp/>
        <stp>EM_S_PROFITNOTICE_FORECASTT</stp>
        <stp>2</stp>
        <stp>002026.SZ</stp>
        <stp>6/30/2016</stp>
        <tr r="F496" s="5"/>
      </tp>
      <tp>
        <v>125344600</v>
        <stp/>
        <stp>EM_S_PROFITNOTICE_FORECASTT</stp>
        <stp>2</stp>
        <stp>002126.SZ</stp>
        <stp>6/30/2016</stp>
        <tr r="F596" s="5"/>
      </tp>
      <tp>
        <v>153183600</v>
        <stp/>
        <stp>EM_S_PROFITNOTICE_FORECASTT</stp>
        <stp>2</stp>
        <stp>002626.SZ</stp>
        <stp>6/30/2016</stp>
        <tr r="F1094" s="5"/>
      </tp>
      <tp>
        <v>138486600</v>
        <stp/>
        <stp>EM_S_PROFITNOTICE_FORECASTT</stp>
        <stp>2</stp>
        <stp>002726.SZ</stp>
        <stp>6/30/2016</stp>
        <tr r="F1191" s="5"/>
      </tp>
      <tp>
        <v>455000000</v>
        <stp/>
        <stp>EM_S_PROFITNOTICE_FORECASTT</stp>
        <stp>2</stp>
        <stp>002426.SZ</stp>
        <stp>6/30/2016</stp>
        <tr r="F895" s="5"/>
      </tp>
      <tp>
        <v>-10000000</v>
        <stp/>
        <stp>EM_S_PROFITNOTICE_FORECASTT</stp>
        <stp>2</stp>
        <stp>002526.SZ</stp>
        <stp>6/30/2016</stp>
        <tr r="F994" s="5"/>
      </tp>
      <tp>
        <v>-23347448.199999999</v>
        <stp/>
        <stp>EM_S_QSTM07_IS</stp>
        <stp>4</stp>
        <stp>002679.SZ</stp>
        <stp>61</stp>
        <stp>3/31/2016</stp>
        <stp>1</stp>
        <tr r="I1147" s="5"/>
      </tp>
      <tp>
        <v>29408445.510000002</v>
        <stp/>
        <stp>EM_S_QSTM07_IS</stp>
        <stp>4</stp>
        <stp>002669.SZ</stp>
        <stp>61</stp>
        <stp>3/31/2016</stp>
        <stp>1</stp>
        <tr r="I1137" s="5"/>
      </tp>
      <tp>
        <v>-3417212.67</v>
        <stp/>
        <stp>EM_S_QSTM07_IS</stp>
        <stp>4</stp>
        <stp>002659.SZ</stp>
        <stp>61</stp>
        <stp>3/31/2016</stp>
        <stp>1</stp>
        <tr r="I1127" s="5"/>
      </tp>
      <tp>
        <v>24188009.890000001</v>
        <stp/>
        <stp>EM_S_QSTM07_IS</stp>
        <stp>4</stp>
        <stp>002649.SZ</stp>
        <stp>61</stp>
        <stp>3/31/2016</stp>
        <stp>1</stp>
        <tr r="I1117" s="5"/>
      </tp>
      <tp>
        <v>-17760529.469999999</v>
        <stp/>
        <stp>EM_S_QSTM07_IS</stp>
        <stp>4</stp>
        <stp>002639.SZ</stp>
        <stp>61</stp>
        <stp>3/31/2016</stp>
        <stp>1</stp>
        <tr r="I1107" s="5"/>
      </tp>
      <tp>
        <v>-22645449.5</v>
        <stp/>
        <stp>EM_S_QSTM07_IS</stp>
        <stp>4</stp>
        <stp>002629.SZ</stp>
        <stp>61</stp>
        <stp>3/31/2016</stp>
        <stp>1</stp>
        <tr r="I1097" s="5"/>
      </tp>
      <tp>
        <v>28632055.739999998</v>
        <stp/>
        <stp>EM_S_QSTM07_IS</stp>
        <stp>4</stp>
        <stp>002619.SZ</stp>
        <stp>61</stp>
        <stp>3/31/2016</stp>
        <stp>1</stp>
        <tr r="I1087" s="5"/>
      </tp>
      <tp>
        <v>6234742.3799999999</v>
        <stp/>
        <stp>EM_S_QSTM07_IS</stp>
        <stp>4</stp>
        <stp>002609.SZ</stp>
        <stp>61</stp>
        <stp>3/31/2016</stp>
        <stp>1</stp>
        <tr r="I1077" s="5"/>
      </tp>
      <tp>
        <v>13813194.119999999</v>
        <stp/>
        <stp>EM_S_QSTM07_IS</stp>
        <stp>4</stp>
        <stp>002699.SZ</stp>
        <stp>61</stp>
        <stp>3/31/2016</stp>
        <stp>1</stp>
        <tr r="I1167" s="5"/>
      </tp>
      <tp>
        <v>-39795934.450000003</v>
        <stp/>
        <stp>EM_S_QSTM07_IS</stp>
        <stp>4</stp>
        <stp>002689.SZ</stp>
        <stp>61</stp>
        <stp>3/31/2016</stp>
        <stp>1</stp>
        <tr r="I1157" s="5"/>
      </tp>
      <tp>
        <v>9613397.7599999998</v>
        <stp/>
        <stp>EM_S_QSTM07_IS</stp>
        <stp>4</stp>
        <stp>002779.SZ</stp>
        <stp>61</stp>
        <stp>3/31/2016</stp>
        <stp>1</stp>
        <tr r="I1240" s="5"/>
      </tp>
      <tp>
        <v>61022046.990000002</v>
        <stp/>
        <stp>EM_S_QSTM07_IS</stp>
        <stp>4</stp>
        <stp>002769.SZ</stp>
        <stp>61</stp>
        <stp>3/31/2016</stp>
        <stp>1</stp>
        <tr r="I1231" s="5"/>
      </tp>
      <tp>
        <v>17012800.539999999</v>
        <stp/>
        <stp>EM_S_QSTM07_IS</stp>
        <stp>4</stp>
        <stp>002759.SZ</stp>
        <stp>61</stp>
        <stp>3/31/2016</stp>
        <stp>1</stp>
        <tr r="I1222" s="5"/>
      </tp>
      <tp>
        <v>32481821.190000001</v>
        <stp/>
        <stp>EM_S_QSTM07_IS</stp>
        <stp>4</stp>
        <stp>002749.SZ</stp>
        <stp>61</stp>
        <stp>3/31/2016</stp>
        <stp>1</stp>
        <tr r="I1213" s="5"/>
      </tp>
      <tp>
        <v>463420265.52999997</v>
        <stp/>
        <stp>EM_S_QSTM07_IS</stp>
        <stp>4</stp>
        <stp>002739.SZ</stp>
        <stp>61</stp>
        <stp>3/31/2016</stp>
        <stp>1</stp>
        <tr r="I1204" s="5"/>
      </tp>
      <tp>
        <v>1381877.93</v>
        <stp/>
        <stp>EM_S_QSTM07_IS</stp>
        <stp>4</stp>
        <stp>002729.SZ</stp>
        <stp>61</stp>
        <stp>3/31/2016</stp>
        <stp>1</stp>
        <tr r="I1194" s="5"/>
      </tp>
      <tp>
        <v>5924384.9299999997</v>
        <stp/>
        <stp>EM_S_QSTM07_IS</stp>
        <stp>4</stp>
        <stp>002719.SZ</stp>
        <stp>61</stp>
        <stp>3/31/2016</stp>
        <stp>1</stp>
        <tr r="I1185" s="5"/>
      </tp>
      <tp>
        <v>70932266.579999998</v>
        <stp/>
        <stp>EM_S_QSTM07_IS</stp>
        <stp>4</stp>
        <stp>002709.SZ</stp>
        <stp>61</stp>
        <stp>3/31/2016</stp>
        <stp>1</stp>
        <tr r="I1176" s="5"/>
      </tp>
      <tp t="s">
        <v/>
        <stp/>
        <stp>EM_S_QSTM07_IS</stp>
        <stp>4</stp>
        <stp>002799.SZ</stp>
        <stp>61</stp>
        <stp>3/31/2016</stp>
        <stp>1</stp>
        <tr r="I1258" s="5"/>
      </tp>
      <tp>
        <v>21044904.899999999</v>
        <stp/>
        <stp>EM_S_QSTM07_IS</stp>
        <stp>4</stp>
        <stp>002789.SZ</stp>
        <stp>61</stp>
        <stp>3/31/2016</stp>
        <stp>1</stp>
        <tr r="I1249" s="5"/>
      </tp>
      <tp>
        <v>44087944.560000002</v>
        <stp/>
        <stp>EM_S_QSTM07_IS</stp>
        <stp>4</stp>
        <stp>002479.SZ</stp>
        <stp>61</stp>
        <stp>3/31/2016</stp>
        <stp>1</stp>
        <tr r="I948" s="5"/>
      </tp>
      <tp>
        <v>18127608.370000001</v>
        <stp/>
        <stp>EM_S_QSTM07_IS</stp>
        <stp>4</stp>
        <stp>002469.SZ</stp>
        <stp>61</stp>
        <stp>3/31/2016</stp>
        <stp>1</stp>
        <tr r="I938" s="5"/>
      </tp>
      <tp>
        <v>1111539.29</v>
        <stp/>
        <stp>EM_S_QSTM07_IS</stp>
        <stp>4</stp>
        <stp>002459.SZ</stp>
        <stp>61</stp>
        <stp>3/31/2016</stp>
        <stp>1</stp>
        <tr r="I928" s="5"/>
      </tp>
      <tp>
        <v>37427146.189999998</v>
        <stp/>
        <stp>EM_S_QSTM07_IS</stp>
        <stp>4</stp>
        <stp>002449.SZ</stp>
        <stp>61</stp>
        <stp>3/31/2016</stp>
        <stp>1</stp>
        <tr r="I918" s="5"/>
      </tp>
      <tp>
        <v>-5286318.54</v>
        <stp/>
        <stp>EM_S_QSTM07_IS</stp>
        <stp>4</stp>
        <stp>002439.SZ</stp>
        <stp>61</stp>
        <stp>3/31/2016</stp>
        <stp>1</stp>
        <tr r="I908" s="5"/>
      </tp>
      <tp>
        <v>104399231.09</v>
        <stp/>
        <stp>EM_S_QSTM07_IS</stp>
        <stp>4</stp>
        <stp>002429.SZ</stp>
        <stp>61</stp>
        <stp>3/31/2016</stp>
        <stp>1</stp>
        <tr r="I898" s="5"/>
      </tp>
      <tp>
        <v>183673137.96000001</v>
        <stp/>
        <stp>EM_S_QSTM07_IS</stp>
        <stp>4</stp>
        <stp>002419.SZ</stp>
        <stp>61</stp>
        <stp>3/31/2016</stp>
        <stp>1</stp>
        <tr r="I888" s="5"/>
      </tp>
      <tp>
        <v>17437496.300000001</v>
        <stp/>
        <stp>EM_S_QSTM07_IS</stp>
        <stp>4</stp>
        <stp>002409.SZ</stp>
        <stp>61</stp>
        <stp>3/31/2016</stp>
        <stp>1</stp>
        <tr r="I878" s="5"/>
      </tp>
      <tp>
        <v>3350228.01</v>
        <stp/>
        <stp>EM_S_QSTM07_IS</stp>
        <stp>4</stp>
        <stp>002499.SZ</stp>
        <stp>61</stp>
        <stp>3/31/2016</stp>
        <stp>1</stp>
        <tr r="I968" s="5"/>
      </tp>
      <tp>
        <v>172663186.36000001</v>
        <stp/>
        <stp>EM_S_QSTM07_IS</stp>
        <stp>4</stp>
        <stp>002489.SZ</stp>
        <stp>61</stp>
        <stp>3/31/2016</stp>
        <stp>1</stp>
        <tr r="I958" s="5"/>
      </tp>
      <tp>
        <v>88511277.579999998</v>
        <stp/>
        <stp>EM_S_QSTM07_IS</stp>
        <stp>4</stp>
        <stp>002579.SZ</stp>
        <stp>61</stp>
        <stp>3/31/2016</stp>
        <stp>1</stp>
        <tr r="I1047" s="5"/>
      </tp>
      <tp>
        <v>-1262921.3500000001</v>
        <stp/>
        <stp>EM_S_QSTM07_IS</stp>
        <stp>4</stp>
        <stp>002569.SZ</stp>
        <stp>61</stp>
        <stp>3/31/2016</stp>
        <stp>1</stp>
        <tr r="I1037" s="5"/>
      </tp>
      <tp>
        <v>16410766.34</v>
        <stp/>
        <stp>EM_S_QSTM07_IS</stp>
        <stp>4</stp>
        <stp>002559.SZ</stp>
        <stp>61</stp>
        <stp>3/31/2016</stp>
        <stp>1</stp>
        <tr r="I1027" s="5"/>
      </tp>
      <tp>
        <v>3052573.42</v>
        <stp/>
        <stp>EM_S_QSTM07_IS</stp>
        <stp>4</stp>
        <stp>002549.SZ</stp>
        <stp>61</stp>
        <stp>3/31/2016</stp>
        <stp>1</stp>
        <tr r="I1017" s="5"/>
      </tp>
      <tp>
        <v>51174916.32</v>
        <stp/>
        <stp>EM_S_QSTM07_IS</stp>
        <stp>4</stp>
        <stp>002539.SZ</stp>
        <stp>61</stp>
        <stp>3/31/2016</stp>
        <stp>1</stp>
        <tr r="I1007" s="5"/>
      </tp>
      <tp>
        <v>-7617053.9199999999</v>
        <stp/>
        <stp>EM_S_QSTM07_IS</stp>
        <stp>4</stp>
        <stp>002529.SZ</stp>
        <stp>61</stp>
        <stp>3/31/2016</stp>
        <stp>1</stp>
        <tr r="I997" s="5"/>
      </tp>
      <tp>
        <v>68624158.700000003</v>
        <stp/>
        <stp>EM_S_QSTM07_IS</stp>
        <stp>4</stp>
        <stp>002519.SZ</stp>
        <stp>61</stp>
        <stp>3/31/2016</stp>
        <stp>1</stp>
        <tr r="I988" s="5"/>
      </tp>
      <tp>
        <v>64602278.409999996</v>
        <stp/>
        <stp>EM_S_QSTM07_IS</stp>
        <stp>4</stp>
        <stp>002509.SZ</stp>
        <stp>61</stp>
        <stp>3/31/2016</stp>
        <stp>1</stp>
        <tr r="I978" s="5"/>
      </tp>
      <tp>
        <v>1823867.36</v>
        <stp/>
        <stp>EM_S_QSTM07_IS</stp>
        <stp>4</stp>
        <stp>002599.SZ</stp>
        <stp>61</stp>
        <stp>3/31/2016</stp>
        <stp>1</stp>
        <tr r="I1067" s="5"/>
      </tp>
      <tp>
        <v>85460227.530000001</v>
        <stp/>
        <stp>EM_S_QSTM07_IS</stp>
        <stp>4</stp>
        <stp>002589.SZ</stp>
        <stp>61</stp>
        <stp>3/31/2016</stp>
        <stp>1</stp>
        <tr r="I1057" s="5"/>
      </tp>
      <tp>
        <v>-6506268.9500000002</v>
        <stp/>
        <stp>EM_S_QSTM07_IS</stp>
        <stp>4</stp>
        <stp>002279.SZ</stp>
        <stp>61</stp>
        <stp>3/31/2016</stp>
        <stp>1</stp>
        <tr r="I748" s="5"/>
      </tp>
      <tp>
        <v>51373424</v>
        <stp/>
        <stp>EM_S_QSTM07_IS</stp>
        <stp>4</stp>
        <stp>002269.SZ</stp>
        <stp>61</stp>
        <stp>3/31/2016</stp>
        <stp>1</stp>
        <tr r="I738" s="5"/>
      </tp>
      <tp>
        <v>-11260395.529999999</v>
        <stp/>
        <stp>EM_S_QSTM07_IS</stp>
        <stp>4</stp>
        <stp>002259.SZ</stp>
        <stp>61</stp>
        <stp>3/31/2016</stp>
        <stp>1</stp>
        <tr r="I728" s="5"/>
      </tp>
      <tp>
        <v>74778630.069999993</v>
        <stp/>
        <stp>EM_S_QSTM07_IS</stp>
        <stp>4</stp>
        <stp>002249.SZ</stp>
        <stp>61</stp>
        <stp>3/31/2016</stp>
        <stp>1</stp>
        <tr r="I719" s="5"/>
      </tp>
      <tp>
        <v>89846029.569999993</v>
        <stp/>
        <stp>EM_S_QSTM07_IS</stp>
        <stp>4</stp>
        <stp>002239.SZ</stp>
        <stp>61</stp>
        <stp>3/31/2016</stp>
        <stp>1</stp>
        <tr r="I709" s="5"/>
      </tp>
      <tp>
        <v>-10214887.460000001</v>
        <stp/>
        <stp>EM_S_QSTM07_IS</stp>
        <stp>4</stp>
        <stp>002229.SZ</stp>
        <stp>61</stp>
        <stp>3/31/2016</stp>
        <stp>1</stp>
        <tr r="I699" s="5"/>
      </tp>
      <tp>
        <v>72801547.090000004</v>
        <stp/>
        <stp>EM_S_QSTM07_IS</stp>
        <stp>4</stp>
        <stp>002219.SZ</stp>
        <stp>61</stp>
        <stp>3/31/2016</stp>
        <stp>1</stp>
        <tr r="I689" s="5"/>
      </tp>
      <tp>
        <v>1091456.8500000001</v>
        <stp/>
        <stp>EM_S_QSTM07_IS</stp>
        <stp>4</stp>
        <stp>002209.SZ</stp>
        <stp>61</stp>
        <stp>3/31/2016</stp>
        <stp>1</stp>
        <tr r="I679" s="5"/>
      </tp>
      <tp>
        <v>66518988.240000002</v>
        <stp/>
        <stp>EM_S_QSTM07_IS</stp>
        <stp>4</stp>
        <stp>002299.SZ</stp>
        <stp>61</stp>
        <stp>3/31/2016</stp>
        <stp>1</stp>
        <tr r="I768" s="5"/>
      </tp>
      <tp>
        <v>-44479320.689999998</v>
        <stp/>
        <stp>EM_S_QSTM07_IS</stp>
        <stp>4</stp>
        <stp>002289.SZ</stp>
        <stp>61</stp>
        <stp>3/31/2016</stp>
        <stp>1</stp>
        <tr r="I758" s="5"/>
      </tp>
      <tp>
        <v>-4028433.34</v>
        <stp/>
        <stp>EM_S_QSTM07_IS</stp>
        <stp>4</stp>
        <stp>002379.SZ</stp>
        <stp>61</stp>
        <stp>3/31/2016</stp>
        <stp>1</stp>
        <tr r="I848" s="5"/>
      </tp>
      <tp>
        <v>4542219.1399999997</v>
        <stp/>
        <stp>EM_S_QSTM07_IS</stp>
        <stp>4</stp>
        <stp>002369.SZ</stp>
        <stp>61</stp>
        <stp>3/31/2016</stp>
        <stp>1</stp>
        <tr r="I838" s="5"/>
      </tp>
      <tp>
        <v>6251406.2999999998</v>
        <stp/>
        <stp>EM_S_QSTM07_IS</stp>
        <stp>4</stp>
        <stp>002359.SZ</stp>
        <stp>61</stp>
        <stp>3/31/2016</stp>
        <stp>1</stp>
        <tr r="I828" s="5"/>
      </tp>
      <tp>
        <v>41806897.380000003</v>
        <stp/>
        <stp>EM_S_QSTM07_IS</stp>
        <stp>4</stp>
        <stp>002349.SZ</stp>
        <stp>61</stp>
        <stp>3/31/2016</stp>
        <stp>1</stp>
        <tr r="I818" s="5"/>
      </tp>
      <tp>
        <v>-34298318.990000002</v>
        <stp/>
        <stp>EM_S_QSTM07_IS</stp>
        <stp>4</stp>
        <stp>002339.SZ</stp>
        <stp>61</stp>
        <stp>3/31/2016</stp>
        <stp>1</stp>
        <tr r="I808" s="5"/>
      </tp>
      <tp>
        <v>16229691.85</v>
        <stp/>
        <stp>EM_S_QSTM07_IS</stp>
        <stp>4</stp>
        <stp>002329.SZ</stp>
        <stp>61</stp>
        <stp>3/31/2016</stp>
        <stp>1</stp>
        <tr r="I798" s="5"/>
      </tp>
      <tp>
        <v>12964695.890000001</v>
        <stp/>
        <stp>EM_S_QSTM07_IS</stp>
        <stp>4</stp>
        <stp>002319.SZ</stp>
        <stp>61</stp>
        <stp>3/31/2016</stp>
        <stp>1</stp>
        <tr r="I788" s="5"/>
      </tp>
      <tp>
        <v>11117536.949999999</v>
        <stp/>
        <stp>EM_S_QSTM07_IS</stp>
        <stp>4</stp>
        <stp>002309.SZ</stp>
        <stp>61</stp>
        <stp>3/31/2016</stp>
        <stp>1</stp>
        <tr r="I778" s="5"/>
      </tp>
      <tp>
        <v>195878487.06999999</v>
        <stp/>
        <stp>EM_S_QSTM07_IS</stp>
        <stp>4</stp>
        <stp>002399.SZ</stp>
        <stp>61</stp>
        <stp>3/31/2016</stp>
        <stp>1</stp>
        <tr r="I868" s="5"/>
      </tp>
      <tp>
        <v>29233678.379999999</v>
        <stp/>
        <stp>EM_S_QSTM07_IS</stp>
        <stp>4</stp>
        <stp>002389.SZ</stp>
        <stp>61</stp>
        <stp>3/31/2016</stp>
        <stp>1</stp>
        <tr r="I858" s="5"/>
      </tp>
      <tp>
        <v>13177237.77</v>
        <stp/>
        <stp>EM_S_QSTM07_IS</stp>
        <stp>4</stp>
        <stp>002079.SZ</stp>
        <stp>61</stp>
        <stp>3/31/2016</stp>
        <stp>1</stp>
        <tr r="I549" s="5"/>
      </tp>
      <tp>
        <v>-9230724.7400000002</v>
        <stp/>
        <stp>EM_S_QSTM07_IS</stp>
        <stp>4</stp>
        <stp>002069.SZ</stp>
        <stp>61</stp>
        <stp>3/31/2016</stp>
        <stp>1</stp>
        <tr r="I539" s="5"/>
      </tp>
      <tp>
        <v>-12239756.699999999</v>
        <stp/>
        <stp>EM_S_QSTM07_IS</stp>
        <stp>4</stp>
        <stp>002059.SZ</stp>
        <stp>61</stp>
        <stp>3/31/2016</stp>
        <stp>1</stp>
        <tr r="I529" s="5"/>
      </tp>
      <tp>
        <v>62800559.590000004</v>
        <stp/>
        <stp>EM_S_QSTM07_IS</stp>
        <stp>4</stp>
        <stp>002049.SZ</stp>
        <stp>61</stp>
        <stp>3/31/2016</stp>
        <stp>1</stp>
        <tr r="I519" s="5"/>
      </tp>
      <tp>
        <v>58368986.149999999</v>
        <stp/>
        <stp>EM_S_QSTM07_IS</stp>
        <stp>4</stp>
        <stp>002039.SZ</stp>
        <stp>61</stp>
        <stp>3/31/2016</stp>
        <stp>1</stp>
        <tr r="I509" s="5"/>
      </tp>
      <tp>
        <v>64380522.57</v>
        <stp/>
        <stp>EM_S_QSTM07_IS</stp>
        <stp>4</stp>
        <stp>002029.SZ</stp>
        <stp>61</stp>
        <stp>3/31/2016</stp>
        <stp>1</stp>
        <tr r="I499" s="5"/>
      </tp>
      <tp>
        <v>136589313.69</v>
        <stp/>
        <stp>EM_S_QSTM07_IS</stp>
        <stp>4</stp>
        <stp>002019.SZ</stp>
        <stp>61</stp>
        <stp>3/31/2016</stp>
        <stp>1</stp>
        <tr r="I489" s="5"/>
      </tp>
      <tp>
        <v>20588590.09</v>
        <stp/>
        <stp>EM_S_QSTM07_IS</stp>
        <stp>4</stp>
        <stp>002009.SZ</stp>
        <stp>61</stp>
        <stp>3/31/2016</stp>
        <stp>1</stp>
        <tr r="I479" s="5"/>
      </tp>
      <tp>
        <v>132935737.97</v>
        <stp/>
        <stp>EM_S_QSTM07_IS</stp>
        <stp>4</stp>
        <stp>002099.SZ</stp>
        <stp>61</stp>
        <stp>3/31/2016</stp>
        <stp>1</stp>
        <tr r="I569" s="5"/>
      </tp>
      <tp>
        <v>-11349588.57</v>
        <stp/>
        <stp>EM_S_QSTM07_IS</stp>
        <stp>4</stp>
        <stp>002089.SZ</stp>
        <stp>61</stp>
        <stp>3/31/2016</stp>
        <stp>1</stp>
        <tr r="I559" s="5"/>
      </tp>
      <tp>
        <v>165729412.49000001</v>
        <stp/>
        <stp>EM_S_QSTM07_IS</stp>
        <stp>4</stp>
        <stp>002179.SZ</stp>
        <stp>61</stp>
        <stp>3/31/2016</stp>
        <stp>1</stp>
        <tr r="I649" s="5"/>
      </tp>
      <tp>
        <v>10212267.380000001</v>
        <stp/>
        <stp>EM_S_QSTM07_IS</stp>
        <stp>4</stp>
        <stp>002169.SZ</stp>
        <stp>61</stp>
        <stp>3/31/2016</stp>
        <stp>1</stp>
        <tr r="I639" s="5"/>
      </tp>
      <tp>
        <v>-16732072.08</v>
        <stp/>
        <stp>EM_S_QSTM07_IS</stp>
        <stp>4</stp>
        <stp>002159.SZ</stp>
        <stp>61</stp>
        <stp>3/31/2016</stp>
        <stp>1</stp>
        <tr r="I629" s="5"/>
      </tp>
      <tp>
        <v>-6547907.21</v>
        <stp/>
        <stp>EM_S_QSTM07_IS</stp>
        <stp>4</stp>
        <stp>002149.SZ</stp>
        <stp>61</stp>
        <stp>3/31/2016</stp>
        <stp>1</stp>
        <tr r="I619" s="5"/>
      </tp>
      <tp>
        <v>17033306.329999998</v>
        <stp/>
        <stp>EM_S_QSTM07_IS</stp>
        <stp>4</stp>
        <stp>002139.SZ</stp>
        <stp>61</stp>
        <stp>3/31/2016</stp>
        <stp>1</stp>
        <tr r="I609" s="5"/>
      </tp>
      <tp>
        <v>103360497.56</v>
        <stp/>
        <stp>EM_S_QSTM07_IS</stp>
        <stp>4</stp>
        <stp>002129.SZ</stp>
        <stp>61</stp>
        <stp>3/31/2016</stp>
        <stp>1</stp>
        <tr r="I599" s="5"/>
      </tp>
      <tp>
        <v>7504944.8399999999</v>
        <stp/>
        <stp>EM_S_QSTM07_IS</stp>
        <stp>4</stp>
        <stp>002119.SZ</stp>
        <stp>61</stp>
        <stp>3/31/2016</stp>
        <stp>1</stp>
        <tr r="I589" s="5"/>
      </tp>
      <tp>
        <v>-29321962.129999999</v>
        <stp/>
        <stp>EM_S_QSTM07_IS</stp>
        <stp>4</stp>
        <stp>002109.SZ</stp>
        <stp>61</stp>
        <stp>3/31/2016</stp>
        <stp>1</stp>
        <tr r="I579" s="5"/>
      </tp>
      <tp>
        <v>-20730352.760000002</v>
        <stp/>
        <stp>EM_S_QSTM07_IS</stp>
        <stp>4</stp>
        <stp>002199.SZ</stp>
        <stp>61</stp>
        <stp>3/31/2016</stp>
        <stp>1</stp>
        <tr r="I669" s="5"/>
      </tp>
      <tp>
        <v>-273778.5</v>
        <stp/>
        <stp>EM_S_QSTM07_IS</stp>
        <stp>4</stp>
        <stp>002189.SZ</stp>
        <stp>61</stp>
        <stp>3/31/2016</stp>
        <stp>1</stp>
        <tr r="I659" s="5"/>
      </tp>
      <tp>
        <v>68313031.290000007</v>
        <stp/>
        <stp>EM_S_QSTM07_IS</stp>
        <stp>4</stp>
        <stp>603609.SH</stp>
        <stp>61</stp>
        <stp>3/31/2016</stp>
        <stp>1</stp>
        <tr r="I2822" s="5"/>
      </tp>
      <tp>
        <v>26334898.93</v>
        <stp/>
        <stp>EM_S_QSTM07_IS</stp>
        <stp>4</stp>
        <stp>603669.SH</stp>
        <stp>61</stp>
        <stp>3/31/2016</stp>
        <stp>1</stp>
        <tr r="I2827" s="5"/>
      </tp>
      <tp>
        <v>66884373.43</v>
        <stp/>
        <stp>EM_S_QSTM07_IS</stp>
        <stp>4</stp>
        <stp>603699.SH</stp>
        <stp>61</stp>
        <stp>3/31/2016</stp>
        <stp>1</stp>
        <tr r="I2833" s="5"/>
      </tp>
      <tp>
        <v>-4272053.8499999996</v>
        <stp/>
        <stp>EM_S_QSTM07_IS</stp>
        <stp>4</stp>
        <stp>603729.SH</stp>
        <stp>61</stp>
        <stp>3/31/2016</stp>
        <stp>1</stp>
        <tr r="I2838" s="5"/>
      </tp>
      <tp>
        <v>11214723.949999999</v>
        <stp/>
        <stp>EM_S_QSTM07_IS</stp>
        <stp>4</stp>
        <stp>603779.SH</stp>
        <stp>61</stp>
        <stp>3/31/2016</stp>
        <stp>1</stp>
        <tr r="I2842" s="5"/>
      </tp>
      <tp>
        <v>-34905920.270000003</v>
        <stp/>
        <stp>EM_S_QSTM07_IS</stp>
        <stp>4</stp>
        <stp>603799.SH</stp>
        <stp>61</stp>
        <stp>3/31/2016</stp>
        <stp>1</stp>
        <tr r="I2846" s="5"/>
      </tp>
      <tp>
        <v>18897901.859999999</v>
        <stp/>
        <stp>EM_S_QSTM07_IS</stp>
        <stp>4</stp>
        <stp>603789.SH</stp>
        <stp>61</stp>
        <stp>3/31/2016</stp>
        <stp>1</stp>
        <tr r="I2844" s="5"/>
      </tp>
      <tp>
        <v>18285357.109999999</v>
        <stp/>
        <stp>EM_S_QSTM07_IS</stp>
        <stp>4</stp>
        <stp>603519.SH</stp>
        <stp>61</stp>
        <stp>3/31/2016</stp>
        <stp>1</stp>
        <tr r="I2806" s="5"/>
      </tp>
      <tp>
        <v>55003277.770000003</v>
        <stp/>
        <stp>EM_S_QSTM07_IS</stp>
        <stp>4</stp>
        <stp>603599.SH</stp>
        <stp>61</stp>
        <stp>3/31/2016</stp>
        <stp>1</stp>
        <tr r="I2817" s="5"/>
      </tp>
      <tp>
        <v>270717323.26999998</v>
        <stp/>
        <stp>EM_S_QSTM07_IS</stp>
        <stp>4</stp>
        <stp>603589.SH</stp>
        <stp>61</stp>
        <stp>3/31/2016</stp>
        <stp>1</stp>
        <tr r="I2815" s="5"/>
      </tp>
      <tp>
        <v>6296255.4500000002</v>
        <stp/>
        <stp>EM_S_QSTM07_IS</stp>
        <stp>4</stp>
        <stp>603299.SH</stp>
        <stp>61</stp>
        <stp>3/31/2016</stp>
        <stp>1</stp>
        <tr r="I2784" s="5"/>
      </tp>
      <tp>
        <v>28113167.739999998</v>
        <stp/>
        <stp>EM_S_QSTM07_IS</stp>
        <stp>4</stp>
        <stp>603339.SH</stp>
        <stp>61</stp>
        <stp>3/31/2016</stp>
        <stp>1</stp>
        <tr r="I2795" s="5"/>
      </tp>
      <tp>
        <v>14131897.720000001</v>
        <stp/>
        <stp>EM_S_QSTM07_IS</stp>
        <stp>4</stp>
        <stp>603309.SH</stp>
        <stp>61</stp>
        <stp>3/31/2016</stp>
        <stp>1</stp>
        <tr r="I2788" s="5"/>
      </tp>
      <tp>
        <v>306512320.41000003</v>
        <stp/>
        <stp>EM_S_QSTM07_IS</stp>
        <stp>4</stp>
        <stp>603369.SH</stp>
        <stp>61</stp>
        <stp>3/31/2016</stp>
        <stp>1</stp>
        <tr r="I2799" s="5"/>
      </tp>
      <tp>
        <v>-49890467.490000002</v>
        <stp/>
        <stp>EM_S_QSTM07_IS</stp>
        <stp>4</stp>
        <stp>603399.SH</stp>
        <stp>61</stp>
        <stp>3/31/2016</stp>
        <stp>1</stp>
        <tr r="I2802" s="5"/>
      </tp>
      <tp>
        <v>2385726.5099999998</v>
        <stp/>
        <stp>EM_S_QSTM07_IS</stp>
        <stp>4</stp>
        <stp>603029.SH</stp>
        <stp>61</stp>
        <stp>3/31/2016</stp>
        <stp>1</stp>
        <tr r="I2752" s="5"/>
      </tp>
      <tp>
        <v>30299258.719999999</v>
        <stp/>
        <stp>EM_S_QSTM07_IS</stp>
        <stp>4</stp>
        <stp>603019.SH</stp>
        <stp>61</stp>
        <stp>3/31/2016</stp>
        <stp>1</stp>
        <tr r="I2743" s="5"/>
      </tp>
      <tp>
        <v>15271431.939999999</v>
        <stp/>
        <stp>EM_S_QSTM07_IS</stp>
        <stp>4</stp>
        <stp>603009.SH</stp>
        <stp>61</stp>
        <stp>3/31/2016</stp>
        <stp>1</stp>
        <tr r="I2735" s="5"/>
      </tp>
      <tp t="s">
        <v/>
        <stp/>
        <stp>EM_S_QSTM07_IS</stp>
        <stp>4</stp>
        <stp>603069.SH</stp>
        <stp>61</stp>
        <stp>3/31/2016</stp>
        <stp>1</stp>
        <tr r="I2755" s="5"/>
      </tp>
      <tp>
        <v>-11940195.59</v>
        <stp/>
        <stp>EM_S_QSTM07_IS</stp>
        <stp>4</stp>
        <stp>603099.SH</stp>
        <stp>61</stp>
        <stp>3/31/2016</stp>
        <stp>1</stp>
        <tr r="I2759" s="5"/>
      </tp>
      <tp>
        <v>-9871797.3599999994</v>
        <stp/>
        <stp>EM_S_QSTM07_IS</stp>
        <stp>4</stp>
        <stp>603169.SH</stp>
        <stp>61</stp>
        <stp>3/31/2016</stp>
        <stp>1</stp>
        <tr r="I2775" s="5"/>
      </tp>
      <tp>
        <v>26898007.030000001</v>
        <stp/>
        <stp>EM_S_QSTM07_IS</stp>
        <stp>4</stp>
        <stp>603199.SH</stp>
        <stp>61</stp>
        <stp>3/31/2016</stp>
        <stp>1</stp>
        <tr r="I2778" s="5"/>
      </tp>
      <tp>
        <v>3866944.2</v>
        <stp/>
        <stp>EM_S_QSTM07_IS</stp>
        <stp>4</stp>
        <stp>603869.SH</stp>
        <stp>61</stp>
        <stp>3/31/2016</stp>
        <stp>1</stp>
        <tr r="I2857" s="5"/>
      </tp>
      <tp>
        <v>145893137.81999999</v>
        <stp/>
        <stp>EM_S_QSTM07_IS</stp>
        <stp>4</stp>
        <stp>603899.SH</stp>
        <stp>61</stp>
        <stp>3/31/2016</stp>
        <stp>1</stp>
        <tr r="I2862" s="5"/>
      </tp>
      <tp>
        <v>31404814.960000001</v>
        <stp/>
        <stp>EM_S_QSTM07_IS</stp>
        <stp>4</stp>
        <stp>603889.SH</stp>
        <stp>61</stp>
        <stp>3/31/2016</stp>
        <stp>1</stp>
        <tr r="I2860" s="5"/>
      </tp>
      <tp>
        <v>52275546.490000002</v>
        <stp/>
        <stp>EM_S_QSTM07_IS</stp>
        <stp>4</stp>
        <stp>603939.SH</stp>
        <stp>61</stp>
        <stp>3/31/2016</stp>
        <stp>1</stp>
        <tr r="I2868" s="5"/>
      </tp>
      <tp>
        <v>92393437.730000004</v>
        <stp/>
        <stp>EM_S_QSTM07_IS</stp>
        <stp>4</stp>
        <stp>603919.SH</stp>
        <stp>61</stp>
        <stp>3/31/2016</stp>
        <stp>1</stp>
        <tr r="I2866" s="5"/>
      </tp>
      <tp>
        <v>12686069.369999999</v>
        <stp/>
        <stp>EM_S_QSTM07_IS</stp>
        <stp>4</stp>
        <stp>603909.SH</stp>
        <stp>61</stp>
        <stp>3/31/2016</stp>
        <stp>1</stp>
        <tr r="I2864" s="5"/>
      </tp>
      <tp>
        <v>43529102.549999997</v>
        <stp/>
        <stp>EM_S_QSTM07_IS</stp>
        <stp>4</stp>
        <stp>603979.SH</stp>
        <stp>61</stp>
        <stp>3/31/2016</stp>
        <stp>1</stp>
        <tr r="I2873" s="5"/>
      </tp>
      <tp>
        <v>5837492.0300000003</v>
        <stp/>
        <stp>EM_S_QSTM07_IS</stp>
        <stp>4</stp>
        <stp>603969.SH</stp>
        <stp>61</stp>
        <stp>3/31/2016</stp>
        <stp>1</stp>
        <tr r="I2872" s="5"/>
      </tp>
      <tp t="s">
        <v/>
        <stp/>
        <stp>EM_S_QSTM07_IS</stp>
        <stp>4</stp>
        <stp>603959.SH</stp>
        <stp>61</stp>
        <stp>3/31/2016</stp>
        <stp>1</stp>
        <tr r="I2870" s="5"/>
      </tp>
      <tp>
        <v>11826692.02</v>
        <stp/>
        <stp>EM_S_QSTM07_IS</stp>
        <stp>4</stp>
        <stp>603999.SH</stp>
        <stp>61</stp>
        <stp>3/31/2016</stp>
        <stp>1</stp>
        <tr r="I2880" s="5"/>
      </tp>
      <tp>
        <v>54759554</v>
        <stp/>
        <stp>EM_S_QSTM07_IS</stp>
        <stp>4</stp>
        <stp>603989.SH</stp>
        <stp>61</stp>
        <stp>3/31/2016</stp>
        <stp>1</stp>
        <tr r="I2875" s="5"/>
      </tp>
      <tp>
        <v>17849642.93</v>
        <stp/>
        <stp>EM_S_QSTM07_IS</stp>
        <stp>4</stp>
        <stp>000679.SZ</stp>
        <stp>61</stp>
        <stp>3/31/2016</stp>
        <stp>1</stp>
        <tr r="I240" s="5"/>
      </tp>
      <tp>
        <v>84219282.819999993</v>
        <stp/>
        <stp>EM_S_QSTM07_IS</stp>
        <stp>4</stp>
        <stp>000669.SZ</stp>
        <stp>61</stp>
        <stp>3/31/2016</stp>
        <stp>1</stp>
        <tr r="I232" s="5"/>
      </tp>
      <tp>
        <v>-49339981.740000002</v>
        <stp/>
        <stp>EM_S_QSTM07_IS</stp>
        <stp>4</stp>
        <stp>000659.SZ</stp>
        <stp>61</stp>
        <stp>3/31/2016</stp>
        <stp>1</stp>
        <tr r="I224" s="5"/>
      </tp>
      <tp>
        <v>54085453.990000002</v>
        <stp/>
        <stp>EM_S_QSTM07_IS</stp>
        <stp>4</stp>
        <stp>000639.SZ</stp>
        <stp>61</stp>
        <stp>3/31/2016</stp>
        <stp>1</stp>
        <tr r="I217" s="5"/>
      </tp>
      <tp>
        <v>39866118.719999999</v>
        <stp/>
        <stp>EM_S_QSTM07_IS</stp>
        <stp>4</stp>
        <stp>000629.SZ</stp>
        <stp>61</stp>
        <stp>3/31/2016</stp>
        <stp>1</stp>
        <tr r="I208" s="5"/>
      </tp>
      <tp>
        <v>10508822.82</v>
        <stp/>
        <stp>EM_S_QSTM07_IS</stp>
        <stp>4</stp>
        <stp>000619.SZ</stp>
        <stp>61</stp>
        <stp>3/31/2016</stp>
        <stp>1</stp>
        <tr r="I200" s="5"/>
      </tp>
      <tp>
        <v>5899417.2199999997</v>
        <stp/>
        <stp>EM_S_QSTM07_IS</stp>
        <stp>4</stp>
        <stp>000609.SZ</stp>
        <stp>61</stp>
        <stp>3/31/2016</stp>
        <stp>1</stp>
        <tr r="I192" s="5"/>
      </tp>
      <tp>
        <v>99135281.799999997</v>
        <stp/>
        <stp>EM_S_QSTM07_IS</stp>
        <stp>4</stp>
        <stp>600639.SH</stp>
        <stp>61</stp>
        <stp>3/31/2016</stp>
        <stp>1</stp>
        <tr r="I2307" s="5"/>
      </tp>
      <tp>
        <v>26119496.890000001</v>
        <stp/>
        <stp>EM_S_QSTM07_IS</stp>
        <stp>4</stp>
        <stp>600629.SH</stp>
        <stp>61</stp>
        <stp>3/31/2016</stp>
        <stp>1</stp>
        <tr r="I2299" s="5"/>
      </tp>
      <tp>
        <v>15878706.42</v>
        <stp/>
        <stp>EM_S_QSTM07_IS</stp>
        <stp>4</stp>
        <stp>600619.SH</stp>
        <stp>61</stp>
        <stp>3/31/2016</stp>
        <stp>1</stp>
        <tr r="I2291" s="5"/>
      </tp>
      <tp>
        <v>-9965417.9900000002</v>
        <stp/>
        <stp>EM_S_QSTM07_IS</stp>
        <stp>4</stp>
        <stp>600609.SH</stp>
        <stp>61</stp>
        <stp>3/31/2016</stp>
        <stp>1</stp>
        <tr r="I2281" s="5"/>
      </tp>
      <tp>
        <v>5673701.7599999998</v>
        <stp/>
        <stp>EM_S_QSTM07_IS</stp>
        <stp>4</stp>
        <stp>600679.SH</stp>
        <stp>61</stp>
        <stp>3/31/2016</stp>
        <stp>1</stp>
        <tr r="I2341" s="5"/>
      </tp>
      <tp>
        <v>710912693.33000004</v>
        <stp/>
        <stp>EM_S_QSTM07_IS</stp>
        <stp>4</stp>
        <stp>600649.SH</stp>
        <stp>61</stp>
        <stp>3/31/2016</stp>
        <stp>1</stp>
        <tr r="I2316" s="5"/>
      </tp>
      <tp>
        <v>120747649.73</v>
        <stp/>
        <stp>EM_S_QSTM07_IS</stp>
        <stp>4</stp>
        <stp>600699.SH</stp>
        <stp>61</stp>
        <stp>3/31/2016</stp>
        <stp>1</stp>
        <tr r="I2361" s="5"/>
      </tp>
      <tp>
        <v>-8114047.7999999998</v>
        <stp/>
        <stp>EM_S_QSTM07_IS</stp>
        <stp>4</stp>
        <stp>600689.SH</stp>
        <stp>61</stp>
        <stp>3/31/2016</stp>
        <stp>1</stp>
        <tr r="I2351" s="5"/>
      </tp>
      <tp>
        <v>-15564197.32</v>
        <stp/>
        <stp>EM_S_QSTM07_IS</stp>
        <stp>4</stp>
        <stp>000779.SZ</stp>
        <stp>61</stp>
        <stp>3/31/2016</stp>
        <stp>1</stp>
        <tr r="I309" s="5"/>
      </tp>
      <tp>
        <v>3873013.01</v>
        <stp/>
        <stp>EM_S_QSTM07_IS</stp>
        <stp>4</stp>
        <stp>000759.SZ</stp>
        <stp>61</stp>
        <stp>3/31/2016</stp>
        <stp>1</stp>
        <tr r="I299" s="5"/>
      </tp>
      <tp>
        <v>37750156.619999997</v>
        <stp/>
        <stp>EM_S_QSTM07_IS</stp>
        <stp>4</stp>
        <stp>000739.SZ</stp>
        <stp>61</stp>
        <stp>3/31/2016</stp>
        <stp>1</stp>
        <tr r="I289" s="5"/>
      </tp>
      <tp>
        <v>47174371.119999997</v>
        <stp/>
        <stp>EM_S_QSTM07_IS</stp>
        <stp>4</stp>
        <stp>000729.SZ</stp>
        <stp>61</stp>
        <stp>3/31/2016</stp>
        <stp>1</stp>
        <tr r="I281" s="5"/>
      </tp>
      <tp>
        <v>96519502.120000005</v>
        <stp/>
        <stp>EM_S_QSTM07_IS</stp>
        <stp>4</stp>
        <stp>000719.SZ</stp>
        <stp>61</stp>
        <stp>3/31/2016</stp>
        <stp>1</stp>
        <tr r="I272" s="5"/>
      </tp>
      <tp>
        <v>116844682.34999999</v>
        <stp/>
        <stp>EM_S_QSTM07_IS</stp>
        <stp>4</stp>
        <stp>000709.SZ</stp>
        <stp>61</stp>
        <stp>3/31/2016</stp>
        <stp>1</stp>
        <tr r="I263" s="5"/>
      </tp>
      <tp>
        <v>28267020.32</v>
        <stp/>
        <stp>EM_S_QSTM07_IS</stp>
        <stp>4</stp>
        <stp>000799.SZ</stp>
        <stp>61</stp>
        <stp>3/31/2016</stp>
        <stp>1</stp>
        <tr r="I325" s="5"/>
      </tp>
      <tp>
        <v>5244000.83</v>
        <stp/>
        <stp>EM_S_QSTM07_IS</stp>
        <stp>4</stp>
        <stp>000789.SZ</stp>
        <stp>61</stp>
        <stp>3/31/2016</stp>
        <stp>1</stp>
        <tr r="I316" s="5"/>
      </tp>
      <tp>
        <v>292380042.77999997</v>
        <stp/>
        <stp>EM_S_QSTM07_IS</stp>
        <stp>4</stp>
        <stp>600739.SH</stp>
        <stp>61</stp>
        <stp>3/31/2016</stp>
        <stp>1</stp>
        <tr r="I2399" s="5"/>
      </tp>
      <tp>
        <v>319580554.36000001</v>
        <stp/>
        <stp>EM_S_QSTM07_IS</stp>
        <stp>4</stp>
        <stp>600729.SH</stp>
        <stp>61</stp>
        <stp>3/31/2016</stp>
        <stp>1</stp>
        <tr r="I2389" s="5"/>
      </tp>
      <tp>
        <v>82950084.859999999</v>
        <stp/>
        <stp>EM_S_QSTM07_IS</stp>
        <stp>4</stp>
        <stp>600719.SH</stp>
        <stp>61</stp>
        <stp>3/31/2016</stp>
        <stp>1</stp>
        <tr r="I2379" s="5"/>
      </tp>
      <tp>
        <v>78307713.030000001</v>
        <stp/>
        <stp>EM_S_QSTM07_IS</stp>
        <stp>4</stp>
        <stp>600779.SH</stp>
        <stp>61</stp>
        <stp>3/31/2016</stp>
        <stp>1</stp>
        <tr r="I2436" s="5"/>
      </tp>
      <tp>
        <v>1569199.24</v>
        <stp/>
        <stp>EM_S_QSTM07_IS</stp>
        <stp>4</stp>
        <stp>600769.SH</stp>
        <stp>61</stp>
        <stp>3/31/2016</stp>
        <stp>1</stp>
        <tr r="I2427" s="5"/>
      </tp>
      <tp>
        <v>1203222.75</v>
        <stp/>
        <stp>EM_S_QSTM07_IS</stp>
        <stp>4</stp>
        <stp>600759.SH</stp>
        <stp>61</stp>
        <stp>3/31/2016</stp>
        <stp>1</stp>
        <tr r="I2418" s="5"/>
      </tp>
      <tp>
        <v>-28964957.82</v>
        <stp/>
        <stp>EM_S_QSTM07_IS</stp>
        <stp>4</stp>
        <stp>600749.SH</stp>
        <stp>61</stp>
        <stp>3/31/2016</stp>
        <stp>1</stp>
        <tr r="I2409" s="5"/>
      </tp>
      <tp>
        <v>4194756.78</v>
        <stp/>
        <stp>EM_S_QSTM07_IS</stp>
        <stp>4</stp>
        <stp>600789.SH</stp>
        <stp>61</stp>
        <stp>3/31/2016</stp>
        <stp>1</stp>
        <tr r="I2444" s="5"/>
      </tp>
      <tp>
        <v>-12439323.310000001</v>
        <stp/>
        <stp>EM_S_QSTM07_IS</stp>
        <stp>4</stp>
        <stp>300449.SZ</stp>
        <stp>61</stp>
        <stp>3/31/2016</stp>
        <stp>1</stp>
        <tr r="I1709" s="5"/>
      </tp>
      <tp>
        <v>19620727.969999999</v>
        <stp/>
        <stp>EM_S_QSTM07_IS</stp>
        <stp>4</stp>
        <stp>300459.SZ</stp>
        <stp>61</stp>
        <stp>3/31/2016</stp>
        <stp>1</stp>
        <tr r="I1718" s="5"/>
      </tp>
      <tp>
        <v>-21030545.370000001</v>
        <stp/>
        <stp>EM_S_QSTM07_IS</stp>
        <stp>4</stp>
        <stp>300469.SZ</stp>
        <stp>61</stp>
        <stp>3/31/2016</stp>
        <stp>1</stp>
        <tr r="I1728" s="5"/>
      </tp>
      <tp>
        <v>3245818.31</v>
        <stp/>
        <stp>EM_S_QSTM07_IS</stp>
        <stp>4</stp>
        <stp>300479.SZ</stp>
        <stp>61</stp>
        <stp>3/31/2016</stp>
        <stp>1</stp>
        <tr r="I1738" s="5"/>
      </tp>
      <tp>
        <v>9386835.7599999998</v>
        <stp/>
        <stp>EM_S_QSTM07_IS</stp>
        <stp>4</stp>
        <stp>300409.SZ</stp>
        <stp>61</stp>
        <stp>3/31/2016</stp>
        <stp>1</stp>
        <tr r="I1669" s="5"/>
      </tp>
      <tp>
        <v>127187345.72</v>
        <stp/>
        <stp>EM_S_QSTM07_IS</stp>
        <stp>4</stp>
        <stp>000429.SZ</stp>
        <stp>61</stp>
        <stp>3/31/2016</stp>
        <stp>1</stp>
        <tr r="I102" s="5"/>
      </tp>
      <tp>
        <v>13526114.93</v>
        <stp/>
        <stp>EM_S_QSTM07_IS</stp>
        <stp>4</stp>
        <stp>300419.SZ</stp>
        <stp>61</stp>
        <stp>3/31/2016</stp>
        <stp>1</stp>
        <tr r="I1679" s="5"/>
      </tp>
      <tp>
        <v>33632075.689999998</v>
        <stp/>
        <stp>EM_S_QSTM07_IS</stp>
        <stp>4</stp>
        <stp>000419.SZ</stp>
        <stp>61</stp>
        <stp>3/31/2016</stp>
        <stp>1</stp>
        <tr r="I94" s="5"/>
      </tp>
      <tp>
        <v>23200279.07</v>
        <stp/>
        <stp>EM_S_QSTM07_IS</stp>
        <stp>4</stp>
        <stp>300429.SZ</stp>
        <stp>61</stp>
        <stp>3/31/2016</stp>
        <stp>1</stp>
        <tr r="I1689" s="5"/>
      </tp>
      <tp>
        <v>5505142.2599999998</v>
        <stp/>
        <stp>EM_S_QSTM07_IS</stp>
        <stp>4</stp>
        <stp>000409.SZ</stp>
        <stp>61</stp>
        <stp>3/31/2016</stp>
        <stp>1</stp>
        <tr r="I86" s="5"/>
      </tp>
      <tp>
        <v>38878525.009999998</v>
        <stp/>
        <stp>EM_S_QSTM07_IS</stp>
        <stp>4</stp>
        <stp>300439.SZ</stp>
        <stp>61</stp>
        <stp>3/31/2016</stp>
        <stp>1</stp>
        <tr r="I1699" s="5"/>
      </tp>
      <tp>
        <v>3917373.37</v>
        <stp/>
        <stp>EM_S_QSTM07_IS</stp>
        <stp>4</stp>
        <stp>300489.SZ</stp>
        <stp>61</stp>
        <stp>3/31/2016</stp>
        <stp>1</stp>
        <tr r="I1748" s="5"/>
      </tp>
      <tp>
        <v>-3474876.51</v>
        <stp/>
        <stp>EM_S_QSTM07_IS</stp>
        <stp>4</stp>
        <stp>300499.SZ</stp>
        <stp>61</stp>
        <stp>3/31/2016</stp>
        <stp>1</stp>
        <tr r="I1758" s="5"/>
      </tp>
      <tp>
        <v>37098269.880000003</v>
        <stp/>
        <stp>EM_S_QSTM07_IS</stp>
        <stp>4</stp>
        <stp>600439.SH</stp>
        <stp>61</stp>
        <stp>3/31/2016</stp>
        <stp>1</stp>
        <tr r="I2144" s="5"/>
      </tp>
      <tp>
        <v>16834363.969999999</v>
        <stp/>
        <stp>EM_S_QSTM07_IS</stp>
        <stp>4</stp>
        <stp>600429.SH</stp>
        <stp>61</stp>
        <stp>3/31/2016</stp>
        <stp>1</stp>
        <tr r="I2138" s="5"/>
      </tp>
      <tp>
        <v>19241690.960000001</v>
        <stp/>
        <stp>EM_S_QSTM07_IS</stp>
        <stp>4</stp>
        <stp>600419.SH</stp>
        <stp>61</stp>
        <stp>3/31/2016</stp>
        <stp>1</stp>
        <tr r="I2130" s="5"/>
      </tp>
      <tp>
        <v>127808258.27</v>
        <stp/>
        <stp>EM_S_QSTM07_IS</stp>
        <stp>4</stp>
        <stp>600409.SH</stp>
        <stp>61</stp>
        <stp>3/31/2016</stp>
        <stp>1</stp>
        <tr r="I2125" s="5"/>
      </tp>
      <tp>
        <v>20969530.809999999</v>
        <stp/>
        <stp>EM_S_QSTM07_IS</stp>
        <stp>4</stp>
        <stp>600479.SH</stp>
        <stp>61</stp>
        <stp>3/31/2016</stp>
        <stp>1</stp>
        <tr r="I2167" s="5"/>
      </tp>
      <tp>
        <v>63842744.170000002</v>
        <stp/>
        <stp>EM_S_QSTM07_IS</stp>
        <stp>4</stp>
        <stp>600469.SH</stp>
        <stp>61</stp>
        <stp>3/31/2016</stp>
        <stp>1</stp>
        <tr r="I2161" s="5"/>
      </tp>
      <tp>
        <v>15935302.710000001</v>
        <stp/>
        <stp>EM_S_QSTM07_IS</stp>
        <stp>4</stp>
        <stp>600459.SH</stp>
        <stp>61</stp>
        <stp>3/31/2016</stp>
        <stp>1</stp>
        <tr r="I2153" s="5"/>
      </tp>
      <tp>
        <v>-91282949.969999999</v>
        <stp/>
        <stp>EM_S_QSTM07_IS</stp>
        <stp>4</stp>
        <stp>600449.SH</stp>
        <stp>61</stp>
        <stp>3/31/2016</stp>
        <stp>1</stp>
        <tr r="I2148" s="5"/>
      </tp>
      <tp>
        <v>135503020.94</v>
        <stp/>
        <stp>EM_S_QSTM07_IS</stp>
        <stp>4</stp>
        <stp>600499.SH</stp>
        <stp>61</stp>
        <stp>3/31/2016</stp>
        <stp>1</stp>
        <tr r="I2184" s="5"/>
      </tp>
      <tp>
        <v>60345947.479999997</v>
        <stp/>
        <stp>EM_S_QSTM07_IS</stp>
        <stp>4</stp>
        <stp>600489.SH</stp>
        <stp>61</stp>
        <stp>3/31/2016</stp>
        <stp>1</stp>
        <tr r="I2176" s="5"/>
      </tp>
      <tp>
        <v>231191891.38999999</v>
        <stp/>
        <stp>EM_S_QSTM07_IS</stp>
        <stp>4</stp>
        <stp>000559.SZ</stp>
        <stp>61</stp>
        <stp>3/31/2016</stp>
        <stp>1</stp>
        <tr r="I155" s="5"/>
      </tp>
      <tp>
        <v>110019230</v>
        <stp/>
        <stp>EM_S_QSTM07_IS</stp>
        <stp>4</stp>
        <stp>000539.SZ</stp>
        <stp>61</stp>
        <stp>3/31/2016</stp>
        <stp>1</stp>
        <tr r="I138" s="5"/>
      </tp>
      <tp>
        <v>18541336.140000001</v>
        <stp/>
        <stp>EM_S_QSTM07_IS</stp>
        <stp>4</stp>
        <stp>300509.SZ</stp>
        <stp>61</stp>
        <stp>3/31/2016</stp>
        <stp>1</stp>
        <tr r="I1767" s="5"/>
      </tp>
      <tp>
        <v>19360933.399999999</v>
        <stp/>
        <stp>EM_S_QSTM07_IS</stp>
        <stp>4</stp>
        <stp>000529.SZ</stp>
        <stp>61</stp>
        <stp>3/31/2016</stp>
        <stp>1</stp>
        <tr r="I129" s="5"/>
      </tp>
      <tp>
        <v>39775292.25</v>
        <stp/>
        <stp>EM_S_QSTM07_IS</stp>
        <stp>4</stp>
        <stp>300519.SZ</stp>
        <stp>61</stp>
        <stp>3/31/2016</stp>
        <stp>1</stp>
        <tr r="I1776" s="5"/>
      </tp>
      <tp>
        <v>10052784.220000001</v>
        <stp/>
        <stp>EM_S_QSTM07_IS</stp>
        <stp>4</stp>
        <stp>000519.SZ</stp>
        <stp>61</stp>
        <stp>3/31/2016</stp>
        <stp>1</stp>
        <tr r="I121" s="5"/>
      </tp>
      <tp>
        <v>-8722422.0299999993</v>
        <stp/>
        <stp>EM_S_QSTM07_IS</stp>
        <stp>4</stp>
        <stp>000509.SZ</stp>
        <stp>61</stp>
        <stp>3/31/2016</stp>
        <stp>1</stp>
        <tr r="I113" s="5"/>
      </tp>
      <tp>
        <v>24297290.359999999</v>
        <stp/>
        <stp>EM_S_QSTM07_IS</stp>
        <stp>4</stp>
        <stp>000599.SZ</stp>
        <stp>61</stp>
        <stp>3/31/2016</stp>
        <stp>1</stp>
        <tr r="I184" s="5"/>
      </tp>
      <tp>
        <v>-6537151.6100000003</v>
        <stp/>
        <stp>EM_S_QSTM07_IS</stp>
        <stp>4</stp>
        <stp>000589.SZ</stp>
        <stp>61</stp>
        <stp>3/31/2016</stp>
        <stp>1</stp>
        <tr r="I175" s="5"/>
      </tp>
      <tp>
        <v>-5735853.79</v>
        <stp/>
        <stp>EM_S_QSTM07_IS</stp>
        <stp>4</stp>
        <stp>600539.SH</stp>
        <stp>61</stp>
        <stp>3/31/2016</stp>
        <stp>1</stp>
        <tr r="I2220" s="5"/>
      </tp>
      <tp>
        <v>38646015.520000003</v>
        <stp/>
        <stp>EM_S_QSTM07_IS</stp>
        <stp>4</stp>
        <stp>600529.SH</stp>
        <stp>61</stp>
        <stp>3/31/2016</stp>
        <stp>1</stp>
        <tr r="I2211" s="5"/>
      </tp>
      <tp>
        <v>4889271595.3199997</v>
        <stp/>
        <stp>EM_S_QSTM07_IS</stp>
        <stp>4</stp>
        <stp>600519.SH</stp>
        <stp>61</stp>
        <stp>3/31/2016</stp>
        <stp>1</stp>
        <tr r="I2202" s="5"/>
      </tp>
      <tp>
        <v>78922770.510000005</v>
        <stp/>
        <stp>EM_S_QSTM07_IS</stp>
        <stp>4</stp>
        <stp>600509.SH</stp>
        <stp>61</stp>
        <stp>3/31/2016</stp>
        <stp>1</stp>
        <tr r="I2193" s="5"/>
      </tp>
      <tp>
        <v>-6021653.9000000004</v>
        <stp/>
        <stp>EM_S_QSTM07_IS</stp>
        <stp>4</stp>
        <stp>600579.SH</stp>
        <stp>61</stp>
        <stp>3/31/2016</stp>
        <stp>1</stp>
        <tr r="I2253" s="5"/>
      </tp>
      <tp>
        <v>-173868881.65000001</v>
        <stp/>
        <stp>EM_S_QSTM07_IS</stp>
        <stp>4</stp>
        <stp>600569.SH</stp>
        <stp>61</stp>
        <stp>3/31/2016</stp>
        <stp>1</stp>
        <tr r="I2244" s="5"/>
      </tp>
      <tp>
        <v>30541409.559999999</v>
        <stp/>
        <stp>EM_S_QSTM07_IS</stp>
        <stp>4</stp>
        <stp>600559.SH</stp>
        <stp>61</stp>
        <stp>3/31/2016</stp>
        <stp>1</stp>
        <tr r="I2235" s="5"/>
      </tp>
      <tp>
        <v>20682677.559999999</v>
        <stp/>
        <stp>EM_S_QSTM07_IS</stp>
        <stp>4</stp>
        <stp>600549.SH</stp>
        <stp>61</stp>
        <stp>3/31/2016</stp>
        <stp>1</stp>
        <tr r="I2227" s="5"/>
      </tp>
      <tp>
        <v>667258.64</v>
        <stp/>
        <stp>EM_S_QSTM07_IS</stp>
        <stp>4</stp>
        <stp>600599.SH</stp>
        <stp>61</stp>
        <stp>3/31/2016</stp>
        <stp>1</stp>
        <tr r="I2272" s="5"/>
      </tp>
      <tp>
        <v>26227235.300000001</v>
        <stp/>
        <stp>EM_S_QSTM07_IS</stp>
        <stp>4</stp>
        <stp>600589.SH</stp>
        <stp>61</stp>
        <stp>3/31/2016</stp>
        <stp>1</stp>
        <tr r="I2263" s="5"/>
      </tp>
      <tp>
        <v>1420950.4</v>
        <stp/>
        <stp>EM_S_QSTM07_IS</stp>
        <stp>4</stp>
        <stp>300249.SZ</stp>
        <stp>61</stp>
        <stp>3/31/2016</stp>
        <stp>1</stp>
        <tr r="I1510" s="5"/>
      </tp>
      <tp>
        <v>16657266.76</v>
        <stp/>
        <stp>EM_S_QSTM07_IS</stp>
        <stp>4</stp>
        <stp>300259.SZ</stp>
        <stp>61</stp>
        <stp>3/31/2016</stp>
        <stp>1</stp>
        <tr r="I1520" s="5"/>
      </tp>
      <tp>
        <v>56851677.600000001</v>
        <stp/>
        <stp>EM_S_QSTM07_IS</stp>
        <stp>4</stp>
        <stp>300269.SZ</stp>
        <stp>61</stp>
        <stp>3/31/2016</stp>
        <stp>1</stp>
        <tr r="I1530" s="5"/>
      </tp>
      <tp>
        <v>20191009.640000001</v>
        <stp/>
        <stp>EM_S_QSTM07_IS</stp>
        <stp>4</stp>
        <stp>300279.SZ</stp>
        <stp>61</stp>
        <stp>3/31/2016</stp>
        <stp>1</stp>
        <tr r="I1540" s="5"/>
      </tp>
      <tp>
        <v>3044662.96</v>
        <stp/>
        <stp>EM_S_QSTM07_IS</stp>
        <stp>4</stp>
        <stp>300209.SZ</stp>
        <stp>61</stp>
        <stp>3/31/2016</stp>
        <stp>1</stp>
        <tr r="I1470" s="5"/>
      </tp>
      <tp>
        <v>64969467.939999998</v>
        <stp/>
        <stp>EM_S_QSTM07_IS</stp>
        <stp>4</stp>
        <stp>300219.SZ</stp>
        <stp>61</stp>
        <stp>3/31/2016</stp>
        <stp>1</stp>
        <tr r="I1480" s="5"/>
      </tp>
      <tp>
        <v>2071547.64</v>
        <stp/>
        <stp>EM_S_QSTM07_IS</stp>
        <stp>4</stp>
        <stp>300229.SZ</stp>
        <stp>61</stp>
        <stp>3/31/2016</stp>
        <stp>1</stp>
        <tr r="I1490" s="5"/>
      </tp>
      <tp>
        <v>3251197.08</v>
        <stp/>
        <stp>EM_S_QSTM07_IS</stp>
        <stp>4</stp>
        <stp>300239.SZ</stp>
        <stp>61</stp>
        <stp>3/31/2016</stp>
        <stp>1</stp>
        <tr r="I1500" s="5"/>
      </tp>
      <tp>
        <v>18040665.649999999</v>
        <stp/>
        <stp>EM_S_QSTM07_IS</stp>
        <stp>4</stp>
        <stp>300289.SZ</stp>
        <stp>61</stp>
        <stp>3/31/2016</stp>
        <stp>1</stp>
        <tr r="I1550" s="5"/>
      </tp>
      <tp>
        <v>14361541.73</v>
        <stp/>
        <stp>EM_S_QSTM07_IS</stp>
        <stp>4</stp>
        <stp>300299.SZ</stp>
        <stp>61</stp>
        <stp>3/31/2016</stp>
        <stp>1</stp>
        <tr r="I1560" s="5"/>
      </tp>
      <tp>
        <v>-143057851.78</v>
        <stp/>
        <stp>EM_S_QSTM07_IS</stp>
        <stp>4</stp>
        <stp>600239.SH</stp>
        <stp>61</stp>
        <stp>3/31/2016</stp>
        <stp>1</stp>
        <tr r="I1982" s="5"/>
      </tp>
      <tp>
        <v>55771329.549999997</v>
        <stp/>
        <stp>EM_S_QSTM07_IS</stp>
        <stp>4</stp>
        <stp>600229.SH</stp>
        <stp>61</stp>
        <stp>3/31/2016</stp>
        <stp>1</stp>
        <tr r="I1972" s="5"/>
      </tp>
      <tp>
        <v>73085510.150000006</v>
        <stp/>
        <stp>EM_S_QSTM07_IS</stp>
        <stp>4</stp>
        <stp>600219.SH</stp>
        <stp>61</stp>
        <stp>3/31/2016</stp>
        <stp>1</stp>
        <tr r="I1963" s="5"/>
      </tp>
      <tp>
        <v>-6862406.46</v>
        <stp/>
        <stp>EM_S_QSTM07_IS</stp>
        <stp>4</stp>
        <stp>600209.SH</stp>
        <stp>61</stp>
        <stp>3/31/2016</stp>
        <stp>1</stp>
        <tr r="I1954" s="5"/>
      </tp>
      <tp>
        <v>19369224.27</v>
        <stp/>
        <stp>EM_S_QSTM07_IS</stp>
        <stp>4</stp>
        <stp>600279.SH</stp>
        <stp>61</stp>
        <stp>3/31/2016</stp>
        <stp>1</stp>
        <tr r="I2015" s="5"/>
      </tp>
      <tp>
        <v>187183967.19</v>
        <stp/>
        <stp>EM_S_QSTM07_IS</stp>
        <stp>4</stp>
        <stp>600269.SH</stp>
        <stp>61</stp>
        <stp>3/31/2016</stp>
        <stp>1</stp>
        <tr r="I2006" s="5"/>
      </tp>
      <tp>
        <v>-65544711.950000003</v>
        <stp/>
        <stp>EM_S_QSTM07_IS</stp>
        <stp>4</stp>
        <stp>600259.SH</stp>
        <stp>61</stp>
        <stp>3/31/2016</stp>
        <stp>1</stp>
        <tr r="I1998" s="5"/>
      </tp>
      <tp>
        <v>-45784885.090000004</v>
        <stp/>
        <stp>EM_S_QSTM07_IS</stp>
        <stp>4</stp>
        <stp>600249.SH</stp>
        <stp>61</stp>
        <stp>3/31/2016</stp>
        <stp>1</stp>
        <tr r="I1990" s="5"/>
      </tp>
      <tp>
        <v>560653855</v>
        <stp/>
        <stp>EM_S_QSTM07_IS</stp>
        <stp>4</stp>
        <stp>600299.SH</stp>
        <stp>61</stp>
        <stp>3/31/2016</stp>
        <stp>1</stp>
        <tr r="I2032" s="5"/>
      </tp>
      <tp>
        <v>7163712.3700000001</v>
        <stp/>
        <stp>EM_S_QSTM07_IS</stp>
        <stp>4</stp>
        <stp>600289.SH</stp>
        <stp>61</stp>
        <stp>3/31/2016</stp>
        <stp>1</stp>
        <tr r="I2024" s="5"/>
      </tp>
      <tp>
        <v>21869183.52</v>
        <stp/>
        <stp>EM_S_QSTM07_IS</stp>
        <stp>4</stp>
        <stp>300349.SZ</stp>
        <stp>61</stp>
        <stp>3/31/2016</stp>
        <stp>1</stp>
        <tr r="I1610" s="5"/>
      </tp>
      <tp>
        <v>13083534.529999999</v>
        <stp/>
        <stp>EM_S_QSTM07_IS</stp>
        <stp>4</stp>
        <stp>300359.SZ</stp>
        <stp>61</stp>
        <stp>3/31/2016</stp>
        <stp>1</stp>
        <tr r="I1620" s="5"/>
      </tp>
      <tp>
        <v>-33376491.289999999</v>
        <stp/>
        <stp>EM_S_QSTM07_IS</stp>
        <stp>4</stp>
        <stp>300369.SZ</stp>
        <stp>61</stp>
        <stp>3/31/2016</stp>
        <stp>1</stp>
        <tr r="I1629" s="5"/>
      </tp>
      <tp>
        <v>3303604.55</v>
        <stp/>
        <stp>EM_S_QSTM07_IS</stp>
        <stp>4</stp>
        <stp>300379.SZ</stp>
        <stp>61</stp>
        <stp>3/31/2016</stp>
        <stp>1</stp>
        <tr r="I1639" s="5"/>
      </tp>
      <tp>
        <v>-10859632.960000001</v>
        <stp/>
        <stp>EM_S_QSTM07_IS</stp>
        <stp>4</stp>
        <stp>300309.SZ</stp>
        <stp>61</stp>
        <stp>3/31/2016</stp>
        <stp>1</stp>
        <tr r="I1570" s="5"/>
      </tp>
      <tp>
        <v>19339636.829999998</v>
        <stp/>
        <stp>EM_S_QSTM07_IS</stp>
        <stp>4</stp>
        <stp>300319.SZ</stp>
        <stp>61</stp>
        <stp>3/31/2016</stp>
        <stp>1</stp>
        <tr r="I1580" s="5"/>
      </tp>
      <tp>
        <v>8970821.0800000001</v>
        <stp/>
        <stp>EM_S_QSTM07_IS</stp>
        <stp>4</stp>
        <stp>300329.SZ</stp>
        <stp>61</stp>
        <stp>3/31/2016</stp>
        <stp>1</stp>
        <tr r="I1590" s="5"/>
      </tp>
      <tp>
        <v>25321763.699999999</v>
        <stp/>
        <stp>EM_S_QSTM07_IS</stp>
        <stp>4</stp>
        <stp>300339.SZ</stp>
        <stp>61</stp>
        <stp>3/31/2016</stp>
        <stp>1</stp>
        <tr r="I1600" s="5"/>
      </tp>
      <tp>
        <v>22498919.149999999</v>
        <stp/>
        <stp>EM_S_QSTM07_IS</stp>
        <stp>4</stp>
        <stp>300389.SZ</stp>
        <stp>61</stp>
        <stp>3/31/2016</stp>
        <stp>1</stp>
        <tr r="I1649" s="5"/>
      </tp>
      <tp>
        <v>13549688.67</v>
        <stp/>
        <stp>EM_S_QSTM07_IS</stp>
        <stp>4</stp>
        <stp>300399.SZ</stp>
        <stp>61</stp>
        <stp>3/31/2016</stp>
        <stp>1</stp>
        <tr r="I1659" s="5"/>
      </tp>
      <tp>
        <v>-27595214.93</v>
        <stp/>
        <stp>EM_S_QSTM07_IS</stp>
        <stp>4</stp>
        <stp>600339.SH</stp>
        <stp>61</stp>
        <stp>3/31/2016</stp>
        <stp>1</stp>
        <tr r="I2068" s="5"/>
      </tp>
      <tp>
        <v>119581314.59</v>
        <stp/>
        <stp>EM_S_QSTM07_IS</stp>
        <stp>4</stp>
        <stp>600329.SH</stp>
        <stp>61</stp>
        <stp>3/31/2016</stp>
        <stp>1</stp>
        <tr r="I2059" s="5"/>
      </tp>
      <tp>
        <v>-29234458.84</v>
        <stp/>
        <stp>EM_S_QSTM07_IS</stp>
        <stp>4</stp>
        <stp>600319.SH</stp>
        <stp>61</stp>
        <stp>3/31/2016</stp>
        <stp>1</stp>
        <tr r="I2050" s="5"/>
      </tp>
      <tp>
        <v>443640458.97000003</v>
        <stp/>
        <stp>EM_S_QSTM07_IS</stp>
        <stp>4</stp>
        <stp>600309.SH</stp>
        <stp>61</stp>
        <stp>3/31/2016</stp>
        <stp>1</stp>
        <tr r="I2041" s="5"/>
      </tp>
      <tp>
        <v>6668611.4400000004</v>
        <stp/>
        <stp>EM_S_QSTM07_IS</stp>
        <stp>4</stp>
        <stp>600379.SH</stp>
        <stp>61</stp>
        <stp>3/31/2016</stp>
        <stp>1</stp>
        <tr r="I2100" s="5"/>
      </tp>
      <tp>
        <v>343819480.64999998</v>
        <stp/>
        <stp>EM_S_QSTM07_IS</stp>
        <stp>4</stp>
        <stp>600369.SH</stp>
        <stp>61</stp>
        <stp>3/31/2016</stp>
        <stp>1</stp>
        <tr r="I2091" s="5"/>
      </tp>
      <tp>
        <v>-16998072.079999998</v>
        <stp/>
        <stp>EM_S_QSTM07_IS</stp>
        <stp>4</stp>
        <stp>600359.SH</stp>
        <stp>61</stp>
        <stp>3/31/2016</stp>
        <stp>1</stp>
        <tr r="I2082" s="5"/>
      </tp>
      <tp>
        <v>49000853.469999999</v>
        <stp/>
        <stp>EM_S_QSTM07_IS</stp>
        <stp>4</stp>
        <stp>600399.SH</stp>
        <stp>61</stp>
        <stp>3/31/2016</stp>
        <stp>1</stp>
        <tr r="I2118" s="5"/>
      </tp>
      <tp>
        <v>7194164.2699999996</v>
        <stp/>
        <stp>EM_S_QSTM07_IS</stp>
        <stp>4</stp>
        <stp>600389.SH</stp>
        <stp>61</stp>
        <stp>3/31/2016</stp>
        <stp>1</stp>
        <tr r="I2109" s="5"/>
      </tp>
      <tp>
        <v>8037499.7000000002</v>
        <stp/>
        <stp>EM_S_QSTM07_IS</stp>
        <stp>4</stp>
        <stp>300049.SZ</stp>
        <stp>61</stp>
        <stp>3/31/2016</stp>
        <stp>1</stp>
        <tr r="I1312" s="5"/>
      </tp>
      <tp>
        <v>600861427.80999994</v>
        <stp/>
        <stp>EM_S_QSTM07_IS</stp>
        <stp>4</stp>
        <stp>000069.SZ</stp>
        <stp>61</stp>
        <stp>3/31/2016</stp>
        <stp>1</stp>
        <tr r="I58" s="5"/>
      </tp>
      <tp>
        <v>117045628.73999999</v>
        <stp/>
        <stp>EM_S_QSTM07_IS</stp>
        <stp>4</stp>
        <stp>300059.SZ</stp>
        <stp>61</stp>
        <stp>3/31/2016</stp>
        <stp>1</stp>
        <tr r="I1322" s="5"/>
      </tp>
      <tp>
        <v>460545853.79000002</v>
        <stp/>
        <stp>EM_S_QSTM07_IS</stp>
        <stp>4</stp>
        <stp>000059.SZ</stp>
        <stp>61</stp>
        <stp>3/31/2016</stp>
        <stp>1</stp>
        <tr r="I50" s="5"/>
      </tp>
      <tp>
        <v>9293543.1400000006</v>
        <stp/>
        <stp>EM_S_QSTM07_IS</stp>
        <stp>4</stp>
        <stp>300069.SZ</stp>
        <stp>61</stp>
        <stp>3/31/2016</stp>
        <stp>1</stp>
        <tr r="I1331" s="5"/>
      </tp>
      <tp>
        <v>38870671.5</v>
        <stp/>
        <stp>EM_S_QSTM07_IS</stp>
        <stp>4</stp>
        <stp>000049.SZ</stp>
        <stp>61</stp>
        <stp>3/31/2016</stp>
        <stp>1</stp>
        <tr r="I45" s="5"/>
      </tp>
      <tp>
        <v>46748757.759999998</v>
        <stp/>
        <stp>EM_S_QSTM07_IS</stp>
        <stp>4</stp>
        <stp>300079.SZ</stp>
        <stp>61</stp>
        <stp>3/31/2016</stp>
        <stp>1</stp>
        <tr r="I1341" s="5"/>
      </tp>
      <tp>
        <v>410444000</v>
        <stp/>
        <stp>EM_S_QSTM07_IS</stp>
        <stp>4</stp>
        <stp>000039.SZ</stp>
        <stp>61</stp>
        <stp>3/31/2016</stp>
        <stp>1</stp>
        <tr r="I38" s="5"/>
      </tp>
      <tp>
        <v>35201547.520000003</v>
        <stp/>
        <stp>EM_S_QSTM07_IS</stp>
        <stp>4</stp>
        <stp>300009.SZ</stp>
        <stp>61</stp>
        <stp>3/31/2016</stp>
        <stp>1</stp>
        <tr r="I1272" s="5"/>
      </tp>
      <tp>
        <v>31138409</v>
        <stp/>
        <stp>EM_S_QSTM07_IS</stp>
        <stp>4</stp>
        <stp>000029.SZ</stp>
        <stp>61</stp>
        <stp>3/31/2016</stp>
        <stp>1</stp>
        <tr r="I28" s="5"/>
      </tp>
      <tp>
        <v>14879454.42</v>
        <stp/>
        <stp>EM_S_QSTM07_IS</stp>
        <stp>4</stp>
        <stp>300019.SZ</stp>
        <stp>61</stp>
        <stp>3/31/2016</stp>
        <stp>1</stp>
        <tr r="I1282" s="5"/>
      </tp>
      <tp>
        <v>-6183061.8799999999</v>
        <stp/>
        <stp>EM_S_QSTM07_IS</stp>
        <stp>4</stp>
        <stp>000019.SZ</stp>
        <stp>61</stp>
        <stp>3/31/2016</stp>
        <stp>1</stp>
        <tr r="I19" s="5"/>
      </tp>
      <tp>
        <v>-16928788.420000002</v>
        <stp/>
        <stp>EM_S_QSTM07_IS</stp>
        <stp>4</stp>
        <stp>300029.SZ</stp>
        <stp>61</stp>
        <stp>3/31/2016</stp>
        <stp>1</stp>
        <tr r="I1292" s="5"/>
      </tp>
      <tp>
        <v>30139112.690000001</v>
        <stp/>
        <stp>EM_S_QSTM07_IS</stp>
        <stp>4</stp>
        <stp>000009.SZ</stp>
        <stp>61</stp>
        <stp>3/31/2016</stp>
        <stp>1</stp>
        <tr r="I11" s="5"/>
      </tp>
      <tp>
        <v>83114086.230000004</v>
        <stp/>
        <stp>EM_S_QSTM07_IS</stp>
        <stp>4</stp>
        <stp>300039.SZ</stp>
        <stp>61</stp>
        <stp>3/31/2016</stp>
        <stp>1</stp>
        <tr r="I1302" s="5"/>
      </tp>
      <tp>
        <v>4760338.8099999996</v>
        <stp/>
        <stp>EM_S_QSTM07_IS</stp>
        <stp>4</stp>
        <stp>300089.SZ</stp>
        <stp>61</stp>
        <stp>3/31/2016</stp>
        <stp>1</stp>
        <tr r="I1351" s="5"/>
      </tp>
      <tp>
        <v>-3575253.61</v>
        <stp/>
        <stp>EM_S_QSTM07_IS</stp>
        <stp>4</stp>
        <stp>300099.SZ</stp>
        <stp>61</stp>
        <stp>3/31/2016</stp>
        <stp>1</stp>
        <tr r="I1361" s="5"/>
      </tp>
      <tp>
        <v>18183405.469999999</v>
        <stp/>
        <stp>EM_S_QSTM07_IS</stp>
        <stp>4</stp>
        <stp>000099.SZ</stp>
        <stp>61</stp>
        <stp>3/31/2016</stp>
        <stp>1</stp>
        <tr r="I65" s="5"/>
      </tp>
      <tp>
        <v>133390232.68000001</v>
        <stp/>
        <stp>EM_S_QSTM07_IS</stp>
        <stp>4</stp>
        <stp>000089.SZ</stp>
        <stp>61</stp>
        <stp>3/31/2016</stp>
        <stp>1</stp>
        <tr r="I62" s="5"/>
      </tp>
      <tp>
        <v>113387120.56</v>
        <stp/>
        <stp>EM_S_QSTM07_IS</stp>
        <stp>4</stp>
        <stp>600039.SH</stp>
        <stp>61</stp>
        <stp>3/31/2016</stp>
        <stp>1</stp>
        <tr r="I1810" s="5"/>
      </tp>
      <tp>
        <v>2683000000</v>
        <stp/>
        <stp>EM_S_QSTM07_IS</stp>
        <stp>4</stp>
        <stp>600029.SH</stp>
        <stp>61</stp>
        <stp>3/31/2016</stp>
        <stp>1</stp>
        <tr r="I1802" s="5"/>
      </tp>
      <tp>
        <v>1528525725.01</v>
        <stp/>
        <stp>EM_S_QSTM07_IS</stp>
        <stp>4</stp>
        <stp>600019.SH</stp>
        <stp>61</stp>
        <stp>3/31/2016</stp>
        <stp>1</stp>
        <tr r="I1794" s="5"/>
      </tp>
      <tp>
        <v>641035542.11000001</v>
        <stp/>
        <stp>EM_S_QSTM07_IS</stp>
        <stp>4</stp>
        <stp>600009.SH</stp>
        <stp>61</stp>
        <stp>3/31/2016</stp>
        <stp>1</stp>
        <tr r="I1786" s="5"/>
      </tp>
      <tp>
        <v>149007049.84999999</v>
        <stp/>
        <stp>EM_S_QSTM07_IS</stp>
        <stp>4</stp>
        <stp>600079.SH</stp>
        <stp>61</stp>
        <stp>3/31/2016</stp>
        <stp>1</stp>
        <tr r="I1840" s="5"/>
      </tp>
      <tp>
        <v>-43503805.399999999</v>
        <stp/>
        <stp>EM_S_QSTM07_IS</stp>
        <stp>4</stp>
        <stp>600069.SH</stp>
        <stp>61</stp>
        <stp>3/31/2016</stp>
        <stp>1</stp>
        <tr r="I1830" s="5"/>
      </tp>
      <tp>
        <v>61820154.689999998</v>
        <stp/>
        <stp>EM_S_QSTM07_IS</stp>
        <stp>4</stp>
        <stp>600059.SH</stp>
        <stp>61</stp>
        <stp>3/31/2016</stp>
        <stp>1</stp>
        <tr r="I1821" s="5"/>
      </tp>
      <tp>
        <v>1283314.04</v>
        <stp/>
        <stp>EM_S_QSTM07_IS</stp>
        <stp>4</stp>
        <stp>600099.SH</stp>
        <stp>61</stp>
        <stp>3/31/2016</stp>
        <stp>1</stp>
        <tr r="I1858" s="5"/>
      </tp>
      <tp>
        <v>553937093.76999998</v>
        <stp/>
        <stp>EM_S_QSTM07_IS</stp>
        <stp>4</stp>
        <stp>600089.SH</stp>
        <stp>61</stp>
        <stp>3/31/2016</stp>
        <stp>1</stp>
        <tr r="I1849" s="5"/>
      </tp>
      <tp>
        <v>14828633.09</v>
        <stp/>
        <stp>EM_S_QSTM07_IS</stp>
        <stp>4</stp>
        <stp>300149.SZ</stp>
        <stp>61</stp>
        <stp>3/31/2016</stp>
        <stp>1</stp>
        <tr r="I1411" s="5"/>
      </tp>
      <tp>
        <v>1499590.29</v>
        <stp/>
        <stp>EM_S_QSTM07_IS</stp>
        <stp>4</stp>
        <stp>300159.SZ</stp>
        <stp>61</stp>
        <stp>3/31/2016</stp>
        <stp>1</stp>
        <tr r="I1421" s="5"/>
      </tp>
      <tp>
        <v>-24501566.25</v>
        <stp/>
        <stp>EM_S_QSTM07_IS</stp>
        <stp>4</stp>
        <stp>000159.SZ</stp>
        <stp>61</stp>
        <stp>3/31/2016</stp>
        <stp>1</stp>
        <tr r="I74" s="5"/>
      </tp>
      <tp>
        <v>-9328403.7400000002</v>
        <stp/>
        <stp>EM_S_QSTM07_IS</stp>
        <stp>4</stp>
        <stp>300169.SZ</stp>
        <stp>61</stp>
        <stp>3/31/2016</stp>
        <stp>1</stp>
        <tr r="I1431" s="5"/>
      </tp>
      <tp>
        <v>5214577.28</v>
        <stp/>
        <stp>EM_S_QSTM07_IS</stp>
        <stp>4</stp>
        <stp>300179.SZ</stp>
        <stp>61</stp>
        <stp>3/31/2016</stp>
        <stp>1</stp>
        <tr r="I1441" s="5"/>
      </tp>
      <tp>
        <v>20462753</v>
        <stp/>
        <stp>EM_S_QSTM07_IS</stp>
        <stp>4</stp>
        <stp>300109.SZ</stp>
        <stp>61</stp>
        <stp>3/31/2016</stp>
        <stp>1</stp>
        <tr r="I1371" s="5"/>
      </tp>
      <tp>
        <v>23803221.43</v>
        <stp/>
        <stp>EM_S_QSTM07_IS</stp>
        <stp>4</stp>
        <stp>300119.SZ</stp>
        <stp>61</stp>
        <stp>3/31/2016</stp>
        <stp>1</stp>
        <tr r="I1381" s="5"/>
      </tp>
      <tp>
        <v>34811623.240000002</v>
        <stp/>
        <stp>EM_S_QSTM07_IS</stp>
        <stp>4</stp>
        <stp>300129.SZ</stp>
        <stp>61</stp>
        <stp>3/31/2016</stp>
        <stp>1</stp>
        <tr r="I1391" s="5"/>
      </tp>
      <tp>
        <v>5910481.21</v>
        <stp/>
        <stp>EM_S_QSTM07_IS</stp>
        <stp>4</stp>
        <stp>300139.SZ</stp>
        <stp>61</stp>
        <stp>3/31/2016</stp>
        <stp>1</stp>
        <tr r="I1401" s="5"/>
      </tp>
      <tp>
        <v>-3949067.18</v>
        <stp/>
        <stp>EM_S_QSTM07_IS</stp>
        <stp>4</stp>
        <stp>300189.SZ</stp>
        <stp>61</stp>
        <stp>3/31/2016</stp>
        <stp>1</stp>
        <tr r="I1450" s="5"/>
      </tp>
      <tp>
        <v>58613031.969999999</v>
        <stp/>
        <stp>EM_S_QSTM07_IS</stp>
        <stp>4</stp>
        <stp>300199.SZ</stp>
        <stp>61</stp>
        <stp>3/31/2016</stp>
        <stp>1</stp>
        <tr r="I1460" s="5"/>
      </tp>
      <tp>
        <v>-44500822.780000001</v>
        <stp/>
        <stp>EM_S_QSTM07_IS</stp>
        <stp>4</stp>
        <stp>600139.SH</stp>
        <stp>61</stp>
        <stp>3/31/2016</stp>
        <stp>1</stp>
        <tr r="I1895" s="5"/>
      </tp>
      <tp>
        <v>919695367.28999996</v>
        <stp/>
        <stp>EM_S_QSTM07_IS</stp>
        <stp>4</stp>
        <stp>600129.SH</stp>
        <stp>61</stp>
        <stp>3/31/2016</stp>
        <stp>1</stp>
        <tr r="I1886" s="5"/>
      </tp>
      <tp>
        <v>20620838.760000002</v>
        <stp/>
        <stp>EM_S_QSTM07_IS</stp>
        <stp>4</stp>
        <stp>600119.SH</stp>
        <stp>61</stp>
        <stp>3/31/2016</stp>
        <stp>1</stp>
        <tr r="I1877" s="5"/>
      </tp>
      <tp>
        <v>317062969.30000001</v>
        <stp/>
        <stp>EM_S_QSTM07_IS</stp>
        <stp>4</stp>
        <stp>600109.SH</stp>
        <stp>61</stp>
        <stp>3/31/2016</stp>
        <stp>1</stp>
        <tr r="I1867" s="5"/>
      </tp>
      <tp>
        <v>-43753478.57</v>
        <stp/>
        <stp>EM_S_QSTM07_IS</stp>
        <stp>4</stp>
        <stp>600179.SH</stp>
        <stp>61</stp>
        <stp>3/31/2016</stp>
        <stp>1</stp>
        <tr r="I1928" s="5"/>
      </tp>
      <tp>
        <v>-222207482.90000001</v>
        <stp/>
        <stp>EM_S_QSTM07_IS</stp>
        <stp>4</stp>
        <stp>600169.SH</stp>
        <stp>61</stp>
        <stp>3/31/2016</stp>
        <stp>1</stp>
        <tr r="I1919" s="5"/>
      </tp>
      <tp>
        <v>21532725.370000001</v>
        <stp/>
        <stp>EM_S_QSTM07_IS</stp>
        <stp>4</stp>
        <stp>600159.SH</stp>
        <stp>61</stp>
        <stp>3/31/2016</stp>
        <stp>1</stp>
        <tr r="I1910" s="5"/>
      </tp>
      <tp>
        <v>-12883455.390000001</v>
        <stp/>
        <stp>EM_S_QSTM07_IS</stp>
        <stp>4</stp>
        <stp>600149.SH</stp>
        <stp>61</stp>
        <stp>3/31/2016</stp>
        <stp>1</stp>
        <tr r="I1901" s="5"/>
      </tp>
      <tp>
        <v>27491210.07</v>
        <stp/>
        <stp>EM_S_QSTM07_IS</stp>
        <stp>4</stp>
        <stp>600199.SH</stp>
        <stp>61</stp>
        <stp>3/31/2016</stp>
        <stp>1</stp>
        <tr r="I1946" s="5"/>
      </tp>
      <tp>
        <v>94136395.299999997</v>
        <stp/>
        <stp>EM_S_QSTM07_IS</stp>
        <stp>4</stp>
        <stp>600189.SH</stp>
        <stp>61</stp>
        <stp>3/31/2016</stp>
        <stp>1</stp>
        <tr r="I1937" s="5"/>
      </tp>
      <tp>
        <v>542806719</v>
        <stp/>
        <stp>EM_S_QSTM07_IS</stp>
        <stp>4</stp>
        <stp>000869.SZ</stp>
        <stp>61</stp>
        <stp>3/31/2016</stp>
        <stp>1</stp>
        <tr r="I369" s="5"/>
      </tp>
      <tp>
        <v>-9508302.3699999992</v>
        <stp/>
        <stp>EM_S_QSTM07_IS</stp>
        <stp>4</stp>
        <stp>000859.SZ</stp>
        <stp>61</stp>
        <stp>3/31/2016</stp>
        <stp>1</stp>
        <tr r="I363" s="5"/>
      </tp>
      <tp>
        <v>87025532.180000007</v>
        <stp/>
        <stp>EM_S_QSTM07_IS</stp>
        <stp>4</stp>
        <stp>000839.SZ</stp>
        <stp>61</stp>
        <stp>3/31/2016</stp>
        <stp>1</stp>
        <tr r="I356" s="5"/>
      </tp>
      <tp>
        <v>9161538.8499999996</v>
        <stp/>
        <stp>EM_S_QSTM07_IS</stp>
        <stp>4</stp>
        <stp>000829.SZ</stp>
        <stp>61</stp>
        <stp>3/31/2016</stp>
        <stp>1</stp>
        <tr r="I348" s="5"/>
      </tp>
      <tp>
        <v>3417020.73</v>
        <stp/>
        <stp>EM_S_QSTM07_IS</stp>
        <stp>4</stp>
        <stp>000819.SZ</stp>
        <stp>61</stp>
        <stp>3/31/2016</stp>
        <stp>1</stp>
        <tr r="I340" s="5"/>
      </tp>
      <tp>
        <v>-21244511.440000001</v>
        <stp/>
        <stp>EM_S_QSTM07_IS</stp>
        <stp>4</stp>
        <stp>000809.SZ</stp>
        <stp>61</stp>
        <stp>3/31/2016</stp>
        <stp>1</stp>
        <tr r="I332" s="5"/>
      </tp>
      <tp>
        <v>149656956.52000001</v>
        <stp/>
        <stp>EM_S_QSTM07_IS</stp>
        <stp>4</stp>
        <stp>000899.SZ</stp>
        <stp>61</stp>
        <stp>3/31/2016</stp>
        <stp>1</stp>
        <tr r="I389" s="5"/>
      </tp>
      <tp>
        <v>48240823.520000003</v>
        <stp/>
        <stp>EM_S_QSTM07_IS</stp>
        <stp>4</stp>
        <stp>000889.SZ</stp>
        <stp>61</stp>
        <stp>3/31/2016</stp>
        <stp>1</stp>
        <tr r="I382" s="5"/>
      </tp>
      <tp>
        <v>216234403.84999999</v>
        <stp/>
        <stp>EM_S_QSTM07_IS</stp>
        <stp>4</stp>
        <stp>600839.SH</stp>
        <stp>61</stp>
        <stp>3/31/2016</stp>
        <stp>1</stp>
        <tr r="I2491" s="5"/>
      </tp>
      <tp>
        <v>63817318.130000003</v>
        <stp/>
        <stp>EM_S_QSTM07_IS</stp>
        <stp>4</stp>
        <stp>600829.SH</stp>
        <stp>61</stp>
        <stp>3/31/2016</stp>
        <stp>1</stp>
        <tr r="I2482" s="5"/>
      </tp>
      <tp>
        <v>4483509.01</v>
        <stp/>
        <stp>EM_S_QSTM07_IS</stp>
        <stp>4</stp>
        <stp>600819.SH</stp>
        <stp>61</stp>
        <stp>3/31/2016</stp>
        <stp>1</stp>
        <tr r="I2472" s="5"/>
      </tp>
      <tp>
        <v>294709348.38</v>
        <stp/>
        <stp>EM_S_QSTM07_IS</stp>
        <stp>4</stp>
        <stp>600809.SH</stp>
        <stp>61</stp>
        <stp>3/31/2016</stp>
        <stp>1</stp>
        <tr r="I2463" s="5"/>
      </tp>
      <tp>
        <v>34776570.68</v>
        <stp/>
        <stp>EM_S_QSTM07_IS</stp>
        <stp>4</stp>
        <stp>600879.SH</stp>
        <stp>61</stp>
        <stp>3/31/2016</stp>
        <stp>1</stp>
        <tr r="I2526" s="5"/>
      </tp>
      <tp>
        <v>86668775.640000001</v>
        <stp/>
        <stp>EM_S_QSTM07_IS</stp>
        <stp>4</stp>
        <stp>600869.SH</stp>
        <stp>61</stp>
        <stp>3/31/2016</stp>
        <stp>1</stp>
        <tr r="I2517" s="5"/>
      </tp>
      <tp>
        <v>187254305.37</v>
        <stp/>
        <stp>EM_S_QSTM07_IS</stp>
        <stp>4</stp>
        <stp>600859.SH</stp>
        <stp>61</stp>
        <stp>3/31/2016</stp>
        <stp>1</stp>
        <tr r="I2507" s="5"/>
      </tp>
      <tp>
        <v>6691500.0700000003</v>
        <stp/>
        <stp>EM_S_QSTM07_IS</stp>
        <stp>4</stp>
        <stp>600889.SH</stp>
        <stp>61</stp>
        <stp>3/31/2016</stp>
        <stp>1</stp>
        <tr r="I2536" s="5"/>
      </tp>
      <tp>
        <v>7700635.0099999998</v>
        <stp/>
        <stp>EM_S_QSTM07_IS</stp>
        <stp>4</stp>
        <stp>000979.SZ</stp>
        <stp>61</stp>
        <stp>3/31/2016</stp>
        <stp>1</stp>
        <tr r="I452" s="5"/>
      </tp>
      <tp>
        <v>15673513.77</v>
        <stp/>
        <stp>EM_S_QSTM07_IS</stp>
        <stp>4</stp>
        <stp>000969.SZ</stp>
        <stp>61</stp>
        <stp>3/31/2016</stp>
        <stp>1</stp>
        <tr r="I443" s="5"/>
      </tp>
      <tp>
        <v>-482320447.31999999</v>
        <stp/>
        <stp>EM_S_QSTM07_IS</stp>
        <stp>4</stp>
        <stp>000959.SZ</stp>
        <stp>61</stp>
        <stp>3/31/2016</stp>
        <stp>1</stp>
        <tr r="I434" s="5"/>
      </tp>
      <tp>
        <v>9379559.7599999998</v>
        <stp/>
        <stp>EM_S_QSTM07_IS</stp>
        <stp>4</stp>
        <stp>000949.SZ</stp>
        <stp>61</stp>
        <stp>3/31/2016</stp>
        <stp>1</stp>
        <tr r="I426" s="5"/>
      </tp>
      <tp>
        <v>94870190.760000005</v>
        <stp/>
        <stp>EM_S_QSTM07_IS</stp>
        <stp>4</stp>
        <stp>000939.SZ</stp>
        <stp>61</stp>
        <stp>3/31/2016</stp>
        <stp>1</stp>
        <tr r="I424" s="5"/>
      </tp>
      <tp>
        <v>-24963785.899999999</v>
        <stp/>
        <stp>EM_S_QSTM07_IS</stp>
        <stp>4</stp>
        <stp>000929.SZ</stp>
        <stp>61</stp>
        <stp>3/31/2016</stp>
        <stp>1</stp>
        <tr r="I415" s="5"/>
      </tp>
      <tp>
        <v>47796854.350000001</v>
        <stp/>
        <stp>EM_S_QSTM07_IS</stp>
        <stp>4</stp>
        <stp>000919.SZ</stp>
        <stp>61</stp>
        <stp>3/31/2016</stp>
        <stp>1</stp>
        <tr r="I406" s="5"/>
      </tp>
      <tp>
        <v>3476731.32</v>
        <stp/>
        <stp>EM_S_QSTM07_IS</stp>
        <stp>4</stp>
        <stp>000909.SZ</stp>
        <stp>61</stp>
        <stp>3/31/2016</stp>
        <stp>1</stp>
        <tr r="I397" s="5"/>
      </tp>
      <tp>
        <v>312366169.61000001</v>
        <stp/>
        <stp>EM_S_QSTM07_IS</stp>
        <stp>4</stp>
        <stp>000999.SZ</stp>
        <stp>61</stp>
        <stp>3/31/2016</stp>
        <stp>1</stp>
        <tr r="I467" s="5"/>
      </tp>
      <tp>
        <v>131154991.36</v>
        <stp/>
        <stp>EM_S_QSTM07_IS</stp>
        <stp>4</stp>
        <stp>000989.SZ</stp>
        <stp>61</stp>
        <stp>3/31/2016</stp>
        <stp>1</stp>
        <tr r="I460" s="5"/>
      </tp>
      <tp>
        <v>20860075.079999998</v>
        <stp/>
        <stp>EM_S_QSTM07_IS</stp>
        <stp>4</stp>
        <stp>600979.SH</stp>
        <stp>61</stp>
        <stp>3/31/2016</stp>
        <stp>1</stp>
        <tr r="I2564" s="5"/>
      </tp>
      <tp>
        <v>14200735.710000001</v>
        <stp/>
        <stp>EM_S_QSTM07_IS</stp>
        <stp>4</stp>
        <stp>600969.SH</stp>
        <stp>61</stp>
        <stp>3/31/2016</stp>
        <stp>1</stp>
        <tr r="I2557" s="5"/>
      </tp>
      <tp>
        <v>223446195.34999999</v>
        <stp/>
        <stp>EM_S_QSTM07_IS</stp>
        <stp>4</stp>
        <stp>600959.SH</stp>
        <stp>61</stp>
        <stp>3/31/2016</stp>
        <stp>1</stp>
        <tr r="I2549" s="5"/>
      </tp>
      <tp>
        <v>1008952715.35</v>
        <stp/>
        <stp>EM_S_QSTM07_IS</stp>
        <stp>4</stp>
        <stp>600999.SH</stp>
        <stp>61</stp>
        <stp>3/31/2016</stp>
        <stp>1</stp>
        <tr r="I2580" s="5"/>
      </tp>
      <tp>
        <v>1617002851.71</v>
        <stp/>
        <stp>EM_S_QSTM07_IS</stp>
        <stp>4</stp>
        <stp>601669.SH</stp>
        <stp>61</stp>
        <stp>3/31/2016</stp>
        <stp>1</stp>
        <tr r="I2676" s="5"/>
      </tp>
      <tp>
        <v>21155621.050000001</v>
        <stp/>
        <stp>EM_S_QSTM07_IS</stp>
        <stp>4</stp>
        <stp>601699.SH</stp>
        <stp>61</stp>
        <stp>3/31/2016</stp>
        <stp>1</stp>
        <tr r="I2681" s="5"/>
      </tp>
      <tp>
        <v>125700566.81999999</v>
        <stp/>
        <stp>EM_S_QSTM07_IS</stp>
        <stp>4</stp>
        <stp>601689.SH</stp>
        <stp>61</stp>
        <stp>3/31/2016</stp>
        <stp>1</stp>
        <tr r="I2680" s="5"/>
      </tp>
      <tp>
        <v>75223218.829999998</v>
        <stp/>
        <stp>EM_S_QSTM07_IS</stp>
        <stp>4</stp>
        <stp>601799.SH</stp>
        <stp>61</stp>
        <stp>3/31/2016</stp>
        <stp>1</stp>
        <tr r="I2691" s="5"/>
      </tp>
      <tp>
        <v>51649128.57</v>
        <stp/>
        <stp>EM_S_QSTM07_IS</stp>
        <stp>4</stp>
        <stp>601789.SH</stp>
        <stp>61</stp>
        <stp>3/31/2016</stp>
        <stp>1</stp>
        <tr r="I2689" s="5"/>
      </tp>
      <tp>
        <v>-167982998.84</v>
        <stp/>
        <stp>EM_S_QSTM07_IS</stp>
        <stp>4</stp>
        <stp>601519.SH</stp>
        <stp>61</stp>
        <stp>3/31/2016</stp>
        <stp>1</stp>
        <tr r="I2656" s="5"/>
      </tp>
      <tp>
        <v>58544006.450000003</v>
        <stp/>
        <stp>EM_S_QSTM07_IS</stp>
        <stp>4</stp>
        <stp>601579.SH</stp>
        <stp>61</stp>
        <stp>3/31/2016</stp>
        <stp>1</stp>
        <tr r="I2661" s="5"/>
      </tp>
      <tp>
        <v>7553409.1100000003</v>
        <stp/>
        <stp>EM_S_QSTM07_IS</stp>
        <stp>4</stp>
        <stp>601599.SH</stp>
        <stp>61</stp>
        <stp>3/31/2016</stp>
        <stp>1</stp>
        <tr r="I2663" s="5"/>
      </tp>
      <tp>
        <v>99394432.989999995</v>
        <stp/>
        <stp>EM_S_QSTM07_IS</stp>
        <stp>4</stp>
        <stp>601339.SH</stp>
        <stp>61</stp>
        <stp>3/31/2016</stp>
        <stp>1</stp>
        <tr r="I2647" s="5"/>
      </tp>
      <tp>
        <v>101870021.98999999</v>
        <stp/>
        <stp>EM_S_QSTM07_IS</stp>
        <stp>4</stp>
        <stp>601369.SH</stp>
        <stp>61</stp>
        <stp>3/31/2016</stp>
        <stp>1</stp>
        <tr r="I2649" s="5"/>
      </tp>
      <tp>
        <v>2119020000</v>
        <stp/>
        <stp>EM_S_QSTM07_IS</stp>
        <stp>4</stp>
        <stp>601009.SH</stp>
        <stp>61</stp>
        <stp>3/31/2016</stp>
        <stp>1</stp>
        <tr r="I2589" s="5"/>
      </tp>
      <tp>
        <v>36647091.990000002</v>
        <stp/>
        <stp>EM_S_QSTM07_IS</stp>
        <stp>4</stp>
        <stp>601069.SH</stp>
        <stp>61</stp>
        <stp>3/31/2016</stp>
        <stp>1</stp>
        <tr r="I2601" s="5"/>
      </tp>
      <tp>
        <v>7428558.5300000003</v>
        <stp/>
        <stp>EM_S_QSTM07_IS</stp>
        <stp>4</stp>
        <stp>601099.SH</stp>
        <stp>61</stp>
        <stp>3/31/2016</stp>
        <stp>1</stp>
        <tr r="I2604" s="5"/>
      </tp>
      <tp>
        <v>210591034.08000001</v>
        <stp/>
        <stp>EM_S_QSTM07_IS</stp>
        <stp>4</stp>
        <stp>601139.SH</stp>
        <stp>61</stp>
        <stp>3/31/2016</stp>
        <stp>1</stp>
        <tr r="I2617" s="5"/>
      </tp>
      <tp>
        <v>232533791.25</v>
        <stp/>
        <stp>EM_S_QSTM07_IS</stp>
        <stp>4</stp>
        <stp>601179.SH</stp>
        <stp>61</stp>
        <stp>3/31/2016</stp>
        <stp>1</stp>
        <tr r="I2624" s="5"/>
      </tp>
      <tp>
        <v>5275000000</v>
        <stp/>
        <stp>EM_S_QSTM07_IS</stp>
        <stp>4</stp>
        <stp>601169.SH</stp>
        <stp>61</stp>
        <stp>3/31/2016</stp>
        <stp>1</stp>
        <tr r="I2622" s="5"/>
      </tp>
      <tp>
        <v>45479834.5</v>
        <stp/>
        <stp>EM_S_QSTM07_IS</stp>
        <stp>4</stp>
        <stp>601199.SH</stp>
        <stp>61</stp>
        <stp>3/31/2016</stp>
        <stp>1</stp>
        <tr r="I2628" s="5"/>
      </tp>
      <tp>
        <v>63760733</v>
        <stp/>
        <stp>EM_S_QSTM07_IS</stp>
        <stp>4</stp>
        <stp>601899.SH</stp>
        <stp>61</stp>
        <stp>3/31/2016</stp>
        <stp>1</stp>
        <tr r="I2705" s="5"/>
      </tp>
      <tp>
        <v>801521763.19000006</v>
        <stp/>
        <stp>EM_S_QSTM07_IS</stp>
        <stp>4</stp>
        <stp>001979.SZ</stp>
        <stp>61</stp>
        <stp>3/31/2016</stp>
        <stp>1</stp>
        <tr r="I470" s="5"/>
      </tp>
      <tp>
        <v>67952000000</v>
        <stp/>
        <stp>EM_S_QSTM07_IS</stp>
        <stp>4</stp>
        <stp>601939.SH</stp>
        <stp>61</stp>
        <stp>3/31/2016</stp>
        <stp>1</stp>
        <tr r="I2714" s="5"/>
      </tp>
      <tp>
        <v>104580764.91</v>
        <stp/>
        <stp>EM_S_QSTM07_IS</stp>
        <stp>4</stp>
        <stp>601929.SH</stp>
        <stp>61</stp>
        <stp>3/31/2016</stp>
        <stp>1</stp>
        <tr r="I2712" s="5"/>
      </tp>
      <tp>
        <v>-4483790086.1300001</v>
        <stp/>
        <stp>EM_S_QSTM07_IS</stp>
        <stp>4</stp>
        <stp>601919.SH</stp>
        <stp>61</stp>
        <stp>3/31/2016</stp>
        <stp>1</stp>
        <tr r="I2710" s="5"/>
      </tp>
      <tp>
        <v>-58449509.170000002</v>
        <stp/>
        <stp>EM_S_QSTM07_IS</stp>
        <stp>4</stp>
        <stp>601969.SH</stp>
        <stp>61</stp>
        <stp>3/31/2016</stp>
        <stp>1</stp>
        <tr r="I2719" s="5"/>
      </tp>
      <tp>
        <v>6268999.5499999998</v>
        <stp/>
        <stp>EM_S_QSTM07_IS</stp>
        <stp>4</stp>
        <stp>601999.SH</stp>
        <stp>61</stp>
        <stp>3/31/2016</stp>
        <stp>1</stp>
        <tr r="I2727" s="5"/>
      </tp>
      <tp>
        <v>211316316.78999999</v>
        <stp/>
        <stp>EM_S_QSTM07_IS</stp>
        <stp>4</stp>
        <stp>601989.SH</stp>
        <stp>61</stp>
        <stp>3/31/2016</stp>
        <stp>1</stp>
        <tr r="I2722" s="5"/>
      </tp>
      <tp>
        <v>23700000</v>
        <stp/>
        <stp>EM_S_PROFITNOTICE_FORECASTT</stp>
        <stp>2</stp>
        <stp>300209.SZ</stp>
        <stp>6/30/2016</stp>
        <tr r="F1470" s="5"/>
      </tp>
      <tp>
        <v>-5000000</v>
        <stp/>
        <stp>EM_S_PROFITNOTICE_FORECASTT</stp>
        <stp>2</stp>
        <stp>300309.SZ</stp>
        <stp>6/30/2016</stp>
        <tr r="F1570" s="5"/>
      </tp>
      <tp t="s">
        <v/>
        <stp/>
        <stp>EM_S_PROFITNOTICE_FORECASTT</stp>
        <stp>2</stp>
        <stp>000039.SZ</stp>
        <stp>6/30/2016</stp>
        <tr r="F38" s="5"/>
      </tp>
      <tp>
        <v>92000000</v>
        <stp/>
        <stp>EM_S_PROFITNOTICE_FORECASTT</stp>
        <stp>2</stp>
        <stp>300009.SZ</stp>
        <stp>6/30/2016</stp>
        <tr r="F1272" s="5"/>
      </tp>
      <tp>
        <v>47000000</v>
        <stp/>
        <stp>EM_S_PROFITNOTICE_FORECASTT</stp>
        <stp>2</stp>
        <stp>300109.SZ</stp>
        <stp>6/30/2016</stp>
        <tr r="F1371" s="5"/>
      </tp>
      <tp t="s">
        <v/>
        <stp/>
        <stp>EM_S_PROFITNOTICE_FORECASTT</stp>
        <stp>2</stp>
        <stp>000639.SZ</stp>
        <stp>6/30/2016</stp>
        <tr r="F217" s="5"/>
      </tp>
      <tp t="s">
        <v/>
        <stp/>
        <stp>EM_S_PROFITNOTICE_FORECASTT</stp>
        <stp>2</stp>
        <stp>000739.SZ</stp>
        <stp>6/30/2016</stp>
        <tr r="F289" s="5"/>
      </tp>
      <tp>
        <v>47000000</v>
        <stp/>
        <stp>EM_S_PROFITNOTICE_FORECASTT</stp>
        <stp>2</stp>
        <stp>300409.SZ</stp>
        <stp>6/30/2016</stp>
        <tr r="F1669" s="5"/>
      </tp>
      <tp>
        <v>880000000</v>
        <stp/>
        <stp>EM_S_PROFITNOTICE_FORECASTT</stp>
        <stp>2</stp>
        <stp>000539.SZ</stp>
        <stp>6/30/2016</stp>
        <tr r="F138" s="5"/>
      </tp>
      <tp>
        <v>28000000</v>
        <stp/>
        <stp>EM_S_PROFITNOTICE_FORECASTT</stp>
        <stp>2</stp>
        <stp>300509.SZ</stp>
        <stp>6/30/2016</stp>
        <tr r="F1767" s="5"/>
      </tp>
      <tp t="s">
        <v/>
        <stp/>
        <stp>EM_S_PROFITNOTICE_FORECASTT</stp>
        <stp>2</stp>
        <stp>000839.SZ</stp>
        <stp>6/30/2016</stp>
        <tr r="F356" s="5"/>
      </tp>
      <tp t="s">
        <v/>
        <stp/>
        <stp>EM_S_PROFITNOTICE_FORECASTT</stp>
        <stp>2</stp>
        <stp>000939.SZ</stp>
        <stp>6/30/2016</stp>
        <tr r="F424" s="5"/>
      </tp>
      <tp>
        <v>180000000</v>
        <stp/>
        <stp>EM_S_PROFITNOTICE_FORECASTT</stp>
        <stp>2</stp>
        <stp>002239.SZ</stp>
        <stp>6/30/2016</stp>
        <tr r="F709" s="5"/>
      </tp>
      <tp>
        <v>21482500</v>
        <stp/>
        <stp>EM_S_PROFITNOTICE_FORECASTT</stp>
        <stp>2</stp>
        <stp>002339.SZ</stp>
        <stp>6/30/2016</stp>
        <tr r="F808" s="5"/>
      </tp>
      <tp>
        <v>135000000</v>
        <stp/>
        <stp>EM_S_PROFITNOTICE_FORECASTT</stp>
        <stp>2</stp>
        <stp>002039.SZ</stp>
        <stp>6/30/2016</stp>
        <tr r="F509" s="5"/>
      </tp>
      <tp>
        <v>48477300</v>
        <stp/>
        <stp>EM_S_PROFITNOTICE_FORECASTT</stp>
        <stp>2</stp>
        <stp>002139.SZ</stp>
        <stp>6/30/2016</stp>
        <tr r="F609" s="5"/>
      </tp>
      <tp>
        <v>2000000</v>
        <stp/>
        <stp>EM_S_PROFITNOTICE_FORECASTT</stp>
        <stp>2</stp>
        <stp>002639.SZ</stp>
        <stp>6/30/2016</stp>
        <tr r="F1107" s="5"/>
      </tp>
      <tp>
        <v>942670400</v>
        <stp/>
        <stp>EM_S_PROFITNOTICE_FORECASTT</stp>
        <stp>2</stp>
        <stp>002739.SZ</stp>
        <stp>6/30/2016</stp>
        <tr r="F1204" s="5"/>
      </tp>
      <tp>
        <v>8000000</v>
        <stp/>
        <stp>EM_S_PROFITNOTICE_FORECASTT</stp>
        <stp>2</stp>
        <stp>002439.SZ</stp>
        <stp>6/30/2016</stp>
        <tr r="F908" s="5"/>
      </tp>
      <tp>
        <v>135084600</v>
        <stp/>
        <stp>EM_S_PROFITNOTICE_FORECASTT</stp>
        <stp>2</stp>
        <stp>002539.SZ</stp>
        <stp>6/30/2016</stp>
        <tr r="F1007" s="5"/>
      </tp>
      <tp>
        <v>173450000</v>
        <stp/>
        <stp>EM_S_PROFITNOTICE_FORECASTT</stp>
        <stp>2</stp>
        <stp>300208.SZ</stp>
        <stp>6/30/2016</stp>
        <tr r="F1469" s="5"/>
      </tp>
      <tp t="s">
        <v/>
        <stp/>
        <stp>EM_S_PROFITNOTICE_FORECASTT</stp>
        <stp>2</stp>
        <stp>000338.SZ</stp>
        <stp>6/30/2016</stp>
        <tr r="F78" s="5"/>
      </tp>
      <tp>
        <v>6000000</v>
        <stp/>
        <stp>EM_S_PROFITNOTICE_FORECASTT</stp>
        <stp>2</stp>
        <stp>300308.SZ</stp>
        <stp>6/30/2016</stp>
        <tr r="F1569" s="5"/>
      </tp>
      <tp>
        <v>88000000</v>
        <stp/>
        <stp>EM_S_PROFITNOTICE_FORECASTT</stp>
        <stp>2</stp>
        <stp>000038.SZ</stp>
        <stp>6/30/2016</stp>
        <tr r="F37" s="5"/>
      </tp>
      <tp>
        <v>103850000</v>
        <stp/>
        <stp>EM_S_PROFITNOTICE_FORECASTT</stp>
        <stp>2</stp>
        <stp>300008.SZ</stp>
        <stp>6/30/2016</stp>
        <tr r="F1271" s="5"/>
      </tp>
      <tp>
        <v>74586600</v>
        <stp/>
        <stp>EM_S_PROFITNOTICE_FORECASTT</stp>
        <stp>2</stp>
        <stp>300108.SZ</stp>
        <stp>6/30/2016</stp>
        <tr r="F1370" s="5"/>
      </tp>
      <tp>
        <v>5000000</v>
        <stp/>
        <stp>EM_S_PROFITNOTICE_FORECASTT</stp>
        <stp>2</stp>
        <stp>000638.SZ</stp>
        <stp>6/30/2016</stp>
        <tr r="F216" s="5"/>
      </tp>
      <tp t="s">
        <v/>
        <stp/>
        <stp>EM_S_PROFITNOTICE_FORECASTT</stp>
        <stp>2</stp>
        <stp>000738.SZ</stp>
        <stp>6/30/2016</stp>
        <tr r="F288" s="5"/>
      </tp>
      <tp>
        <v>519680000</v>
        <stp/>
        <stp>EM_S_PROFITNOTICE_FORECASTT</stp>
        <stp>2</stp>
        <stp>300408.SZ</stp>
        <stp>6/30/2016</stp>
        <tr r="F1668" s="5"/>
      </tp>
      <tp t="s">
        <v/>
        <stp/>
        <stp>EM_S_PROFITNOTICE_FORECASTT</stp>
        <stp>2</stp>
        <stp>000538.SZ</stp>
        <stp>6/30/2016</stp>
        <tr r="F137" s="5"/>
      </tp>
      <tp>
        <v>29618500</v>
        <stp/>
        <stp>EM_S_PROFITNOTICE_FORECASTT</stp>
        <stp>2</stp>
        <stp>300508.SZ</stp>
        <stp>6/30/2016</stp>
        <tr r="F1766" s="5"/>
      </tp>
      <tp>
        <v>110000000</v>
        <stp/>
        <stp>EM_S_PROFITNOTICE_FORECASTT</stp>
        <stp>2</stp>
        <stp>000838.SZ</stp>
        <stp>6/30/2016</stp>
        <tr r="F355" s="5"/>
      </tp>
      <tp>
        <v>280000000</v>
        <stp/>
        <stp>EM_S_PROFITNOTICE_FORECASTT</stp>
        <stp>2</stp>
        <stp>000938.SZ</stp>
        <stp>6/30/2016</stp>
        <tr r="F423" s="5"/>
      </tp>
      <tp>
        <v>181617700</v>
        <stp/>
        <stp>EM_S_PROFITNOTICE_FORECASTT</stp>
        <stp>2</stp>
        <stp>002238.SZ</stp>
        <stp>6/30/2016</stp>
        <tr r="F708" s="5"/>
      </tp>
      <tp>
        <v>28430000</v>
        <stp/>
        <stp>EM_S_PROFITNOTICE_FORECASTT</stp>
        <stp>2</stp>
        <stp>002338.SZ</stp>
        <stp>6/30/2016</stp>
        <tr r="F807" s="5"/>
      </tp>
      <tp>
        <v>312472600</v>
        <stp/>
        <stp>EM_S_PROFITNOTICE_FORECASTT</stp>
        <stp>2</stp>
        <stp>002038.SZ</stp>
        <stp>6/30/2016</stp>
        <tr r="F508" s="5"/>
      </tp>
      <tp>
        <v>189569900</v>
        <stp/>
        <stp>EM_S_PROFITNOTICE_FORECASTT</stp>
        <stp>2</stp>
        <stp>002138.SZ</stp>
        <stp>6/30/2016</stp>
        <tr r="F608" s="5"/>
      </tp>
      <tp>
        <v>42000000</v>
        <stp/>
        <stp>EM_S_PROFITNOTICE_FORECASTT</stp>
        <stp>2</stp>
        <stp>002638.SZ</stp>
        <stp>6/30/2016</stp>
        <tr r="F1106" s="5"/>
      </tp>
      <tp>
        <v>21430700</v>
        <stp/>
        <stp>EM_S_PROFITNOTICE_FORECASTT</stp>
        <stp>2</stp>
        <stp>002738.SZ</stp>
        <stp>6/30/2016</stp>
        <tr r="F1203" s="5"/>
      </tp>
      <tp>
        <v>25753500</v>
        <stp/>
        <stp>EM_S_PROFITNOTICE_FORECASTT</stp>
        <stp>2</stp>
        <stp>002438.SZ</stp>
        <stp>6/30/2016</stp>
        <tr r="F907" s="5"/>
      </tp>
      <tp>
        <v>142155200</v>
        <stp/>
        <stp>EM_S_PROFITNOTICE_FORECASTT</stp>
        <stp>2</stp>
        <stp>002538.SZ</stp>
        <stp>6/30/2016</stp>
        <tr r="F1006" s="5"/>
      </tp>
      <tp>
        <v>4100000</v>
        <stp/>
        <stp>EM_S_PROFITNOTICE_FORECASTT</stp>
        <stp>2</stp>
        <stp>300201.SZ</stp>
        <stp>6/30/2016</stp>
        <tr r="F1462" s="5"/>
      </tp>
      <tp>
        <v>39000000</v>
        <stp/>
        <stp>EM_S_PROFITNOTICE_FORECASTT</stp>
        <stp>2</stp>
        <stp>300301.SZ</stp>
        <stp>6/30/2016</stp>
        <tr r="F1562" s="5"/>
      </tp>
      <tp t="s">
        <v/>
        <stp/>
        <stp>EM_S_PROFITNOTICE_FORECASTT</stp>
        <stp>2</stp>
        <stp>000031.SZ</stp>
        <stp>6/30/2016</stp>
        <tr r="F30" s="5"/>
      </tp>
      <tp>
        <v>102162200</v>
        <stp/>
        <stp>EM_S_PROFITNOTICE_FORECASTT</stp>
        <stp>2</stp>
        <stp>300001.SZ</stp>
        <stp>6/30/2016</stp>
        <tr r="F1264" s="5"/>
      </tp>
      <tp>
        <v>54000000</v>
        <stp/>
        <stp>EM_S_PROFITNOTICE_FORECASTT</stp>
        <stp>2</stp>
        <stp>300101.SZ</stp>
        <stp>6/30/2016</stp>
        <tr r="F1363" s="5"/>
      </tp>
      <tp t="s">
        <v/>
        <stp/>
        <stp>EM_S_PROFITNOTICE_FORECASTT</stp>
        <stp>2</stp>
        <stp>000631.SZ</stp>
        <stp>6/30/2016</stp>
        <tr r="F210" s="5"/>
      </tp>
      <tp>
        <v>-40000000</v>
        <stp/>
        <stp>EM_S_PROFITNOTICE_FORECASTT</stp>
        <stp>2</stp>
        <stp>000731.SZ</stp>
        <stp>6/30/2016</stp>
        <tr r="F282" s="5"/>
      </tp>
      <tp>
        <v>16500000</v>
        <stp/>
        <stp>EM_S_PROFITNOTICE_FORECASTT</stp>
        <stp>2</stp>
        <stp>300401.SZ</stp>
        <stp>6/30/2016</stp>
        <tr r="F1661" s="5"/>
      </tp>
      <tp t="s">
        <v/>
        <stp/>
        <stp>EM_S_PROFITNOTICE_FORECASTT</stp>
        <stp>2</stp>
        <stp>000531.SZ</stp>
        <stp>6/30/2016</stp>
        <tr r="F131" s="5"/>
      </tp>
      <tp>
        <v>33700000</v>
        <stp/>
        <stp>EM_S_PROFITNOTICE_FORECASTT</stp>
        <stp>2</stp>
        <stp>300501.SZ</stp>
        <stp>6/30/2016</stp>
        <tr r="F1760" s="5"/>
      </tp>
      <tp>
        <v>-35000000</v>
        <stp/>
        <stp>EM_S_PROFITNOTICE_FORECASTT</stp>
        <stp>2</stp>
        <stp>000831.SZ</stp>
        <stp>6/30/2016</stp>
        <tr r="F350" s="5"/>
      </tp>
      <tp>
        <v>-13000000</v>
        <stp/>
        <stp>EM_S_PROFITNOTICE_FORECASTT</stp>
        <stp>2</stp>
        <stp>000931.SZ</stp>
        <stp>6/30/2016</stp>
        <tr r="F417" s="5"/>
      </tp>
      <tp>
        <v>-10000000</v>
        <stp/>
        <stp>EM_S_PROFITNOTICE_FORECASTT</stp>
        <stp>2</stp>
        <stp>002231.SZ</stp>
        <stp>6/30/2016</stp>
        <tr r="F701" s="5"/>
      </tp>
      <tp>
        <v>30421300</v>
        <stp/>
        <stp>EM_S_PROFITNOTICE_FORECASTT</stp>
        <stp>2</stp>
        <stp>002331.SZ</stp>
        <stp>6/30/2016</stp>
        <tr r="F800" s="5"/>
      </tp>
      <tp>
        <v>31625200</v>
        <stp/>
        <stp>EM_S_PROFITNOTICE_FORECASTT</stp>
        <stp>2</stp>
        <stp>002031.SZ</stp>
        <stp>6/30/2016</stp>
        <tr r="F501" s="5"/>
      </tp>
      <tp>
        <v>286900000</v>
        <stp/>
        <stp>EM_S_PROFITNOTICE_FORECASTT</stp>
        <stp>2</stp>
        <stp>002131.SZ</stp>
        <stp>6/30/2016</stp>
        <tr r="F601" s="5"/>
      </tp>
      <tp>
        <v>117666500</v>
        <stp/>
        <stp>EM_S_PROFITNOTICE_FORECASTT</stp>
        <stp>2</stp>
        <stp>002631.SZ</stp>
        <stp>6/30/2016</stp>
        <tr r="F1099" s="5"/>
      </tp>
      <tp>
        <v>12300000</v>
        <stp/>
        <stp>EM_S_PROFITNOTICE_FORECASTT</stp>
        <stp>2</stp>
        <stp>002731.SZ</stp>
        <stp>6/30/2016</stp>
        <tr r="F1196" s="5"/>
      </tp>
      <tp>
        <v>64016600</v>
        <stp/>
        <stp>EM_S_PROFITNOTICE_FORECASTT</stp>
        <stp>2</stp>
        <stp>002431.SZ</stp>
        <stp>6/30/2016</stp>
        <tr r="F900" s="5"/>
      </tp>
      <tp>
        <v>215127300</v>
        <stp/>
        <stp>EM_S_PROFITNOTICE_FORECASTT</stp>
        <stp>2</stp>
        <stp>002531.SZ</stp>
        <stp>6/30/2016</stp>
        <tr r="F999" s="5"/>
      </tp>
      <tp>
        <v>39500000</v>
        <stp/>
        <stp>EM_S_PROFITNOTICE_FORECASTT</stp>
        <stp>2</stp>
        <stp>300200.SZ</stp>
        <stp>6/30/2016</stp>
        <tr r="F1461" s="5"/>
      </tp>
      <tp>
        <v>38665500</v>
        <stp/>
        <stp>EM_S_PROFITNOTICE_FORECASTT</stp>
        <stp>2</stp>
        <stp>300300.SZ</stp>
        <stp>6/30/2016</stp>
        <tr r="F1561" s="5"/>
      </tp>
      <tp t="s">
        <v/>
        <stp/>
        <stp>EM_S_PROFITNOTICE_FORECASTT</stp>
        <stp>2</stp>
        <stp>000030.SZ</stp>
        <stp>6/30/2016</stp>
        <tr r="F29" s="5"/>
      </tp>
      <tp>
        <v>173236100</v>
        <stp/>
        <stp>EM_S_PROFITNOTICE_FORECASTT</stp>
        <stp>2</stp>
        <stp>300100.SZ</stp>
        <stp>6/30/2016</stp>
        <tr r="F1362" s="5"/>
      </tp>
      <tp>
        <v>60000000</v>
        <stp/>
        <stp>EM_S_PROFITNOTICE_FORECASTT</stp>
        <stp>2</stp>
        <stp>000630.SZ</stp>
        <stp>6/30/2016</stp>
        <tr r="F209" s="5"/>
      </tp>
      <tp t="s">
        <v/>
        <stp/>
        <stp>EM_S_PROFITNOTICE_FORECASTT</stp>
        <stp>2</stp>
        <stp>000430.SZ</stp>
        <stp>6/30/2016</stp>
        <tr r="F103" s="5"/>
      </tp>
      <tp>
        <v>21578500</v>
        <stp/>
        <stp>EM_S_PROFITNOTICE_FORECASTT</stp>
        <stp>2</stp>
        <stp>300400.SZ</stp>
        <stp>6/30/2016</stp>
        <tr r="F1660" s="5"/>
      </tp>
      <tp t="s">
        <v/>
        <stp/>
        <stp>EM_S_PROFITNOTICE_FORECASTT</stp>
        <stp>2</stp>
        <stp>000530.SZ</stp>
        <stp>6/30/2016</stp>
        <tr r="F130" s="5"/>
      </tp>
      <tp>
        <v>32000000</v>
        <stp/>
        <stp>EM_S_PROFITNOTICE_FORECASTT</stp>
        <stp>2</stp>
        <stp>300500.SZ</stp>
        <stp>6/30/2016</stp>
        <tr r="F1759" s="5"/>
      </tp>
      <tp>
        <v>140000000</v>
        <stp/>
        <stp>EM_S_PROFITNOTICE_FORECASTT</stp>
        <stp>2</stp>
        <stp>000830.SZ</stp>
        <stp>6/30/2016</stp>
        <tr r="F349" s="5"/>
      </tp>
      <tp>
        <v>14000000</v>
        <stp/>
        <stp>EM_S_PROFITNOTICE_FORECASTT</stp>
        <stp>2</stp>
        <stp>000930.SZ</stp>
        <stp>6/30/2016</stp>
        <tr r="F416" s="5"/>
      </tp>
      <tp>
        <v>214638500</v>
        <stp/>
        <stp>EM_S_PROFITNOTICE_FORECASTT</stp>
        <stp>2</stp>
        <stp>002230.SZ</stp>
        <stp>6/30/2016</stp>
        <tr r="F700" s="5"/>
      </tp>
      <tp>
        <v>24566100</v>
        <stp/>
        <stp>EM_S_PROFITNOTICE_FORECASTT</stp>
        <stp>2</stp>
        <stp>002330.SZ</stp>
        <stp>6/30/2016</stp>
        <tr r="F799" s="5"/>
      </tp>
      <tp>
        <v>72323300</v>
        <stp/>
        <stp>EM_S_PROFITNOTICE_FORECASTT</stp>
        <stp>2</stp>
        <stp>002030.SZ</stp>
        <stp>6/30/2016</stp>
        <tr r="F500" s="5"/>
      </tp>
      <tp>
        <v>72632100</v>
        <stp/>
        <stp>EM_S_PROFITNOTICE_FORECASTT</stp>
        <stp>2</stp>
        <stp>002130.SZ</stp>
        <stp>6/30/2016</stp>
        <tr r="F600" s="5"/>
      </tp>
      <tp>
        <v>169681600</v>
        <stp/>
        <stp>EM_S_PROFITNOTICE_FORECASTT</stp>
        <stp>2</stp>
        <stp>002630.SZ</stp>
        <stp>6/30/2016</stp>
        <tr r="F1098" s="5"/>
      </tp>
      <tp>
        <v>37789400</v>
        <stp/>
        <stp>EM_S_PROFITNOTICE_FORECASTT</stp>
        <stp>2</stp>
        <stp>002730.SZ</stp>
        <stp>6/30/2016</stp>
        <tr r="F1195" s="5"/>
      </tp>
      <tp>
        <v>-50000000</v>
        <stp/>
        <stp>EM_S_PROFITNOTICE_FORECASTT</stp>
        <stp>2</stp>
        <stp>002430.SZ</stp>
        <stp>6/30/2016</stp>
        <tr r="F899" s="5"/>
      </tp>
      <tp>
        <v>9030000</v>
        <stp/>
        <stp>EM_S_PROFITNOTICE_FORECASTT</stp>
        <stp>2</stp>
        <stp>002530.SZ</stp>
        <stp>6/30/2016</stp>
        <tr r="F998" s="5"/>
      </tp>
      <tp>
        <v>107624000</v>
        <stp/>
        <stp>EM_S_PROFITNOTICE_FORECASTT</stp>
        <stp>2</stp>
        <stp>300203.SZ</stp>
        <stp>6/30/2016</stp>
        <tr r="F1464" s="5"/>
      </tp>
      <tp t="s">
        <v/>
        <stp/>
        <stp>EM_S_PROFITNOTICE_FORECASTT</stp>
        <stp>2</stp>
        <stp>000333.SZ</stp>
        <stp>6/30/2016</stp>
        <tr r="F77" s="5"/>
      </tp>
      <tp>
        <v>67952400</v>
        <stp/>
        <stp>EM_S_PROFITNOTICE_FORECASTT</stp>
        <stp>2</stp>
        <stp>300303.SZ</stp>
        <stp>6/30/2016</stp>
        <tr r="F1564" s="5"/>
      </tp>
      <tp>
        <v>3000000</v>
        <stp/>
        <stp>EM_S_PROFITNOTICE_FORECASTT</stp>
        <stp>2</stp>
        <stp>000033.SZ</stp>
        <stp>6/30/2016</stp>
        <tr r="F32" s="5"/>
      </tp>
      <tp>
        <v>403252100</v>
        <stp/>
        <stp>EM_S_PROFITNOTICE_FORECASTT</stp>
        <stp>2</stp>
        <stp>300003.SZ</stp>
        <stp>6/30/2016</stp>
        <tr r="F1266" s="5"/>
      </tp>
      <tp>
        <v>17209400</v>
        <stp/>
        <stp>EM_S_PROFITNOTICE_FORECASTT</stp>
        <stp>2</stp>
        <stp>300103.SZ</stp>
        <stp>6/30/2016</stp>
        <tr r="F1365" s="5"/>
      </tp>
      <tp>
        <v>-26000000</v>
        <stp/>
        <stp>EM_S_PROFITNOTICE_FORECASTT</stp>
        <stp>2</stp>
        <stp>000633.SZ</stp>
        <stp>6/30/2016</stp>
        <tr r="F212" s="5"/>
      </tp>
      <tp t="s">
        <v/>
        <stp/>
        <stp>EM_S_PROFITNOTICE_FORECASTT</stp>
        <stp>2</stp>
        <stp>000733.SZ</stp>
        <stp>6/30/2016</stp>
        <tr r="F284" s="5"/>
      </tp>
      <tp>
        <v>111098600</v>
        <stp/>
        <stp>EM_S_PROFITNOTICE_FORECASTT</stp>
        <stp>2</stp>
        <stp>300403.SZ</stp>
        <stp>6/30/2016</stp>
        <tr r="F1663" s="5"/>
      </tp>
      <tp t="s">
        <v/>
        <stp/>
        <stp>EM_S_PROFITNOTICE_FORECASTT</stp>
        <stp>2</stp>
        <stp>000533.SZ</stp>
        <stp>6/30/2016</stp>
        <tr r="F133" s="5"/>
      </tp>
      <tp>
        <v>30000000</v>
        <stp/>
        <stp>EM_S_PROFITNOTICE_FORECASTT</stp>
        <stp>2</stp>
        <stp>300503.SZ</stp>
        <stp>6/30/2016</stp>
        <tr r="F1762" s="5"/>
      </tp>
      <tp>
        <v>-1000000</v>
        <stp/>
        <stp>EM_S_PROFITNOTICE_FORECASTT</stp>
        <stp>2</stp>
        <stp>000833.SZ</stp>
        <stp>6/30/2016</stp>
        <tr r="F351" s="5"/>
      </tp>
      <tp>
        <v>660000000</v>
        <stp/>
        <stp>EM_S_PROFITNOTICE_FORECASTT</stp>
        <stp>2</stp>
        <stp>000933.SZ</stp>
        <stp>6/30/2016</stp>
        <tr r="F419" s="5"/>
      </tp>
      <tp>
        <v>148648700</v>
        <stp/>
        <stp>EM_S_PROFITNOTICE_FORECASTT</stp>
        <stp>2</stp>
        <stp>002233.SZ</stp>
        <stp>6/30/2016</stp>
        <tr r="F703" s="5"/>
      </tp>
      <tp>
        <v>160000000</v>
        <stp/>
        <stp>EM_S_PROFITNOTICE_FORECASTT</stp>
        <stp>2</stp>
        <stp>002333.SZ</stp>
        <stp>6/30/2016</stp>
        <tr r="F802" s="5"/>
      </tp>
      <tp>
        <v>119794700</v>
        <stp/>
        <stp>EM_S_PROFITNOTICE_FORECASTT</stp>
        <stp>2</stp>
        <stp>002033.SZ</stp>
        <stp>6/30/2016</stp>
        <tr r="F503" s="5"/>
      </tp>
      <tp>
        <v>160000000</v>
        <stp/>
        <stp>EM_S_PROFITNOTICE_FORECASTT</stp>
        <stp>2</stp>
        <stp>002133.SZ</stp>
        <stp>6/30/2016</stp>
        <tr r="F603" s="5"/>
      </tp>
      <tp>
        <v>-10000000</v>
        <stp/>
        <stp>EM_S_PROFITNOTICE_FORECASTT</stp>
        <stp>2</stp>
        <stp>002633.SZ</stp>
        <stp>6/30/2016</stp>
        <tr r="F1101" s="5"/>
      </tp>
      <tp>
        <v>62475700</v>
        <stp/>
        <stp>EM_S_PROFITNOTICE_FORECASTT</stp>
        <stp>2</stp>
        <stp>002733.SZ</stp>
        <stp>6/30/2016</stp>
        <tr r="F1198" s="5"/>
      </tp>
      <tp>
        <v>97185100</v>
        <stp/>
        <stp>EM_S_PROFITNOTICE_FORECASTT</stp>
        <stp>2</stp>
        <stp>002433.SZ</stp>
        <stp>6/30/2016</stp>
        <tr r="F902" s="5"/>
      </tp>
      <tp>
        <v>70274500</v>
        <stp/>
        <stp>EM_S_PROFITNOTICE_FORECASTT</stp>
        <stp>2</stp>
        <stp>002533.SZ</stp>
        <stp>6/30/2016</stp>
        <tr r="F1001" s="5"/>
      </tp>
      <tp>
        <v>30055800</v>
        <stp/>
        <stp>EM_S_PROFITNOTICE_FORECASTT</stp>
        <stp>2</stp>
        <stp>300202.SZ</stp>
        <stp>6/30/2016</stp>
        <tr r="F1463" s="5"/>
      </tp>
      <tp>
        <v>46990000</v>
        <stp/>
        <stp>EM_S_PROFITNOTICE_FORECASTT</stp>
        <stp>2</stp>
        <stp>300302.SZ</stp>
        <stp>6/30/2016</stp>
        <tr r="F1563" s="5"/>
      </tp>
      <tp>
        <v>42000000</v>
        <stp/>
        <stp>EM_S_PROFITNOTICE_FORECASTT</stp>
        <stp>2</stp>
        <stp>000032.SZ</stp>
        <stp>6/30/2016</stp>
        <tr r="F31" s="5"/>
      </tp>
      <tp>
        <v>255393400</v>
        <stp/>
        <stp>EM_S_PROFITNOTICE_FORECASTT</stp>
        <stp>2</stp>
        <stp>300002.SZ</stp>
        <stp>6/30/2016</stp>
        <tr r="F1265" s="5"/>
      </tp>
      <tp>
        <v>-5000000</v>
        <stp/>
        <stp>EM_S_PROFITNOTICE_FORECASTT</stp>
        <stp>2</stp>
        <stp>300102.SZ</stp>
        <stp>6/30/2016</stp>
        <tr r="F1364" s="5"/>
      </tp>
      <tp t="s">
        <v/>
        <stp/>
        <stp>EM_S_PROFITNOTICE_FORECASTT</stp>
        <stp>2</stp>
        <stp>000632.SZ</stp>
        <stp>6/30/2016</stp>
        <tr r="F211" s="5"/>
      </tp>
      <tp t="s">
        <v/>
        <stp/>
        <stp>EM_S_PROFITNOTICE_FORECASTT</stp>
        <stp>2</stp>
        <stp>000732.SZ</stp>
        <stp>6/30/2016</stp>
        <tr r="F283" s="5"/>
      </tp>
      <tp>
        <v>-53000000</v>
        <stp/>
        <stp>EM_S_PROFITNOTICE_FORECASTT</stp>
        <stp>2</stp>
        <stp>300402.SZ</stp>
        <stp>6/30/2016</stp>
        <tr r="F1662" s="5"/>
      </tp>
      <tp t="s">
        <v/>
        <stp/>
        <stp>EM_S_PROFITNOTICE_FORECASTT</stp>
        <stp>2</stp>
        <stp>000532.SZ</stp>
        <stp>6/30/2016</stp>
        <tr r="F132" s="5"/>
      </tp>
      <tp>
        <v>51000000</v>
        <stp/>
        <stp>EM_S_PROFITNOTICE_FORECASTT</stp>
        <stp>2</stp>
        <stp>300502.SZ</stp>
        <stp>6/30/2016</stp>
        <tr r="F1761" s="5"/>
      </tp>
      <tp>
        <v>-860000000</v>
        <stp/>
        <stp>EM_S_PROFITNOTICE_FORECASTT</stp>
        <stp>2</stp>
        <stp>000932.SZ</stp>
        <stp>6/30/2016</stp>
        <tr r="F418" s="5"/>
      </tp>
      <tp>
        <v>1800000</v>
        <stp/>
        <stp>EM_S_PROFITNOTICE_FORECASTT</stp>
        <stp>2</stp>
        <stp>002232.SZ</stp>
        <stp>6/30/2016</stp>
        <tr r="F702" s="5"/>
      </tp>
      <tp>
        <v>59351300</v>
        <stp/>
        <stp>EM_S_PROFITNOTICE_FORECASTT</stp>
        <stp>2</stp>
        <stp>002332.SZ</stp>
        <stp>6/30/2016</stp>
        <tr r="F801" s="5"/>
      </tp>
      <tp>
        <v>513605800</v>
        <stp/>
        <stp>EM_S_PROFITNOTICE_FORECASTT</stp>
        <stp>2</stp>
        <stp>002032.SZ</stp>
        <stp>6/30/2016</stp>
        <tr r="F502" s="5"/>
      </tp>
      <tp>
        <v>59688800</v>
        <stp/>
        <stp>EM_S_PROFITNOTICE_FORECASTT</stp>
        <stp>2</stp>
        <stp>002132.SZ</stp>
        <stp>6/30/2016</stp>
        <tr r="F602" s="5"/>
      </tp>
      <tp>
        <v>30210000</v>
        <stp/>
        <stp>EM_S_PROFITNOTICE_FORECASTT</stp>
        <stp>2</stp>
        <stp>002632.SZ</stp>
        <stp>6/30/2016</stp>
        <tr r="F1100" s="5"/>
      </tp>
      <tp>
        <v>52723100</v>
        <stp/>
        <stp>EM_S_PROFITNOTICE_FORECASTT</stp>
        <stp>2</stp>
        <stp>002732.SZ</stp>
        <stp>6/30/2016</stp>
        <tr r="F1197" s="5"/>
      </tp>
      <tp>
        <v>-20000000</v>
        <stp/>
        <stp>EM_S_PROFITNOTICE_FORECASTT</stp>
        <stp>2</stp>
        <stp>002432.SZ</stp>
        <stp>6/30/2016</stp>
        <tr r="F901" s="5"/>
      </tp>
      <tp>
        <v>95453300</v>
        <stp/>
        <stp>EM_S_PROFITNOTICE_FORECASTT</stp>
        <stp>2</stp>
        <stp>002532.SZ</stp>
        <stp>6/30/2016</stp>
        <tr r="F1000" s="5"/>
      </tp>
      <tp>
        <v>37000000</v>
        <stp/>
        <stp>EM_S_PROFITNOTICE_FORECASTT</stp>
        <stp>2</stp>
        <stp>300205.SZ</stp>
        <stp>6/30/2016</stp>
        <tr r="F1466" s="5"/>
      </tp>
      <tp>
        <v>39079800</v>
        <stp/>
        <stp>EM_S_PROFITNOTICE_FORECASTT</stp>
        <stp>2</stp>
        <stp>300305.SZ</stp>
        <stp>6/30/2016</stp>
        <tr r="F1566" s="5"/>
      </tp>
      <tp t="s">
        <v/>
        <stp/>
        <stp>EM_S_PROFITNOTICE_FORECASTT</stp>
        <stp>2</stp>
        <stp>000035.SZ</stp>
        <stp>6/30/2016</stp>
        <tr r="F34" s="5"/>
      </tp>
      <tp>
        <v>94000000</v>
        <stp/>
        <stp>EM_S_PROFITNOTICE_FORECASTT</stp>
        <stp>2</stp>
        <stp>300005.SZ</stp>
        <stp>6/30/2016</stp>
        <tr r="F1268" s="5"/>
      </tp>
      <tp>
        <v>-42000000</v>
        <stp/>
        <stp>EM_S_PROFITNOTICE_FORECASTT</stp>
        <stp>2</stp>
        <stp>300105.SZ</stp>
        <stp>6/30/2016</stp>
        <tr r="F1367" s="5"/>
      </tp>
      <tp t="s">
        <v/>
        <stp/>
        <stp>EM_S_PROFITNOTICE_FORECASTT</stp>
        <stp>2</stp>
        <stp>000635.SZ</stp>
        <stp>6/30/2016</stp>
        <tr r="F213" s="5"/>
      </tp>
      <tp>
        <v>20800000</v>
        <stp/>
        <stp>EM_S_PROFITNOTICE_FORECASTT</stp>
        <stp>2</stp>
        <stp>000735.SZ</stp>
        <stp>6/30/2016</stp>
        <tr r="F285" s="5"/>
      </tp>
      <tp>
        <v>5700000</v>
        <stp/>
        <stp>EM_S_PROFITNOTICE_FORECASTT</stp>
        <stp>2</stp>
        <stp>300405.SZ</stp>
        <stp>6/30/2016</stp>
        <tr r="F1665" s="5"/>
      </tp>
      <tp>
        <v>22000000</v>
        <stp/>
        <stp>EM_S_PROFITNOTICE_FORECASTT</stp>
        <stp>2</stp>
        <stp>300505.SZ</stp>
        <stp>6/30/2016</stp>
        <tr r="F1763" s="5"/>
      </tp>
      <tp>
        <v>-90000000</v>
        <stp/>
        <stp>EM_S_PROFITNOTICE_FORECASTT</stp>
        <stp>2</stp>
        <stp>000835.SZ</stp>
        <stp>6/30/2016</stp>
        <tr r="F352" s="5"/>
      </tp>
      <tp>
        <v>40000000</v>
        <stp/>
        <stp>EM_S_PROFITNOTICE_FORECASTT</stp>
        <stp>2</stp>
        <stp>000935.SZ</stp>
        <stp>6/30/2016</stp>
        <tr r="F420" s="5"/>
      </tp>
      <tp>
        <v>7688600</v>
        <stp/>
        <stp>EM_S_PROFITNOTICE_FORECASTT</stp>
        <stp>2</stp>
        <stp>002235.SZ</stp>
        <stp>6/30/2016</stp>
        <tr r="F705" s="5"/>
      </tp>
      <tp>
        <v>41142000</v>
        <stp/>
        <stp>EM_S_PROFITNOTICE_FORECASTT</stp>
        <stp>2</stp>
        <stp>002335.SZ</stp>
        <stp>6/30/2016</stp>
        <tr r="F804" s="5"/>
      </tp>
      <tp>
        <v>166824100</v>
        <stp/>
        <stp>EM_S_PROFITNOTICE_FORECASTT</stp>
        <stp>2</stp>
        <stp>002035.SZ</stp>
        <stp>6/30/2016</stp>
        <tr r="F505" s="5"/>
      </tp>
      <tp>
        <v>47349800</v>
        <stp/>
        <stp>EM_S_PROFITNOTICE_FORECASTT</stp>
        <stp>2</stp>
        <stp>002135.SZ</stp>
        <stp>6/30/2016</stp>
        <tr r="F605" s="5"/>
      </tp>
      <tp>
        <v>153823800</v>
        <stp/>
        <stp>EM_S_PROFITNOTICE_FORECASTT</stp>
        <stp>2</stp>
        <stp>002635.SZ</stp>
        <stp>6/30/2016</stp>
        <tr r="F1103" s="5"/>
      </tp>
      <tp>
        <v>13487000</v>
        <stp/>
        <stp>EM_S_PROFITNOTICE_FORECASTT</stp>
        <stp>2</stp>
        <stp>002735.SZ</stp>
        <stp>6/30/2016</stp>
        <tr r="F1200" s="5"/>
      </tp>
      <tp>
        <v>21202300</v>
        <stp/>
        <stp>EM_S_PROFITNOTICE_FORECASTT</stp>
        <stp>2</stp>
        <stp>002435.SZ</stp>
        <stp>6/30/2016</stp>
        <tr r="F904" s="5"/>
      </tp>
      <tp>
        <v>20000000</v>
        <stp/>
        <stp>EM_S_PROFITNOTICE_FORECASTT</stp>
        <stp>2</stp>
        <stp>002535.SZ</stp>
        <stp>6/30/2016</stp>
        <tr r="F1003" s="5"/>
      </tp>
      <tp>
        <v>120222600</v>
        <stp/>
        <stp>EM_S_PROFITNOTICE_FORECASTT</stp>
        <stp>2</stp>
        <stp>300204.SZ</stp>
        <stp>6/30/2016</stp>
        <tr r="F1465" s="5"/>
      </tp>
      <tp>
        <v>65704100</v>
        <stp/>
        <stp>EM_S_PROFITNOTICE_FORECASTT</stp>
        <stp>2</stp>
        <stp>300304.SZ</stp>
        <stp>6/30/2016</stp>
        <tr r="F1565" s="5"/>
      </tp>
      <tp>
        <v>255000000</v>
        <stp/>
        <stp>EM_S_PROFITNOTICE_FORECASTT</stp>
        <stp>2</stp>
        <stp>000034.SZ</stp>
        <stp>6/30/2016</stp>
        <tr r="F33" s="5"/>
      </tp>
      <tp>
        <v>27620000</v>
        <stp/>
        <stp>EM_S_PROFITNOTICE_FORECASTT</stp>
        <stp>2</stp>
        <stp>300004.SZ</stp>
        <stp>6/30/2016</stp>
        <tr r="F1267" s="5"/>
      </tp>
      <tp>
        <v>305677100</v>
        <stp/>
        <stp>EM_S_PROFITNOTICE_FORECASTT</stp>
        <stp>2</stp>
        <stp>300104.SZ</stp>
        <stp>6/30/2016</stp>
        <tr r="F1366" s="5"/>
      </tp>
      <tp>
        <v>0</v>
        <stp/>
        <stp>EM_S_PROFITNOTICE_FORECASTT</stp>
        <stp>2</stp>
        <stp>300404.SZ</stp>
        <stp>6/30/2016</stp>
        <tr r="F1664" s="5"/>
      </tp>
      <tp>
        <v>88000000</v>
        <stp/>
        <stp>EM_S_PROFITNOTICE_FORECASTT</stp>
        <stp>2</stp>
        <stp>000534.SZ</stp>
        <stp>6/30/2016</stp>
        <tr r="F134" s="5"/>
      </tp>
      <tp>
        <v>160000000</v>
        <stp/>
        <stp>EM_S_PROFITNOTICE_FORECASTT</stp>
        <stp>2</stp>
        <stp>002234.SZ</stp>
        <stp>6/30/2016</stp>
        <tr r="F704" s="5"/>
      </tp>
      <tp>
        <v>43367900</v>
        <stp/>
        <stp>EM_S_PROFITNOTICE_FORECASTT</stp>
        <stp>2</stp>
        <stp>002334.SZ</stp>
        <stp>6/30/2016</stp>
        <tr r="F803" s="5"/>
      </tp>
      <tp>
        <v>6500000</v>
        <stp/>
        <stp>EM_S_PROFITNOTICE_FORECASTT</stp>
        <stp>2</stp>
        <stp>002034.SZ</stp>
        <stp>6/30/2016</stp>
        <tr r="F504" s="5"/>
      </tp>
      <tp>
        <v>-15000000</v>
        <stp/>
        <stp>EM_S_PROFITNOTICE_FORECASTT</stp>
        <stp>2</stp>
        <stp>002134.SZ</stp>
        <stp>6/30/2016</stp>
        <tr r="F604" s="5"/>
      </tp>
      <tp>
        <v>21848100</v>
        <stp/>
        <stp>EM_S_PROFITNOTICE_FORECASTT</stp>
        <stp>2</stp>
        <stp>002634.SZ</stp>
        <stp>6/30/2016</stp>
        <tr r="F1102" s="5"/>
      </tp>
      <tp>
        <v>60379600</v>
        <stp/>
        <stp>EM_S_PROFITNOTICE_FORECASTT</stp>
        <stp>2</stp>
        <stp>002734.SZ</stp>
        <stp>6/30/2016</stp>
        <tr r="F1199" s="5"/>
      </tp>
      <tp>
        <v>188399600</v>
        <stp/>
        <stp>EM_S_PROFITNOTICE_FORECASTT</stp>
        <stp>2</stp>
        <stp>002434.SZ</stp>
        <stp>6/30/2016</stp>
        <tr r="F903" s="5"/>
      </tp>
      <tp>
        <v>100000000</v>
        <stp/>
        <stp>EM_S_PROFITNOTICE_FORECASTT</stp>
        <stp>2</stp>
        <stp>002534.SZ</stp>
        <stp>6/30/2016</stp>
        <tr r="F1002" s="5"/>
      </tp>
      <tp>
        <v>160738700</v>
        <stp/>
        <stp>EM_S_PROFITNOTICE_FORECASTT</stp>
        <stp>2</stp>
        <stp>300207.SZ</stp>
        <stp>6/30/2016</stp>
        <tr r="F1468" s="5"/>
      </tp>
      <tp>
        <v>126609500</v>
        <stp/>
        <stp>EM_S_PROFITNOTICE_FORECASTT</stp>
        <stp>2</stp>
        <stp>300307.SZ</stp>
        <stp>6/30/2016</stp>
        <tr r="F1568" s="5"/>
      </tp>
      <tp>
        <v>-56000000</v>
        <stp/>
        <stp>EM_S_PROFITNOTICE_FORECASTT</stp>
        <stp>2</stp>
        <stp>000037.SZ</stp>
        <stp>6/30/2016</stp>
        <tr r="F36" s="5"/>
      </tp>
      <tp>
        <v>47335300</v>
        <stp/>
        <stp>EM_S_PROFITNOTICE_FORECASTT</stp>
        <stp>2</stp>
        <stp>300007.SZ</stp>
        <stp>6/30/2016</stp>
        <tr r="F1270" s="5"/>
      </tp>
      <tp>
        <v>13500000</v>
        <stp/>
        <stp>EM_S_PROFITNOTICE_FORECASTT</stp>
        <stp>2</stp>
        <stp>300107.SZ</stp>
        <stp>6/30/2016</stp>
        <tr r="F1369" s="5"/>
      </tp>
      <tp>
        <v>8000000</v>
        <stp/>
        <stp>EM_S_PROFITNOTICE_FORECASTT</stp>
        <stp>2</stp>
        <stp>000637.SZ</stp>
        <stp>6/30/2016</stp>
        <tr r="F215" s="5"/>
      </tp>
      <tp>
        <v>-60000000</v>
        <stp/>
        <stp>EM_S_PROFITNOTICE_FORECASTT</stp>
        <stp>2</stp>
        <stp>000737.SZ</stp>
        <stp>6/30/2016</stp>
        <tr r="F287" s="5"/>
      </tp>
      <tp>
        <v>14000000</v>
        <stp/>
        <stp>EM_S_PROFITNOTICE_FORECASTT</stp>
        <stp>2</stp>
        <stp>300407.SZ</stp>
        <stp>6/30/2016</stp>
        <tr r="F1667" s="5"/>
      </tp>
      <tp t="s">
        <v/>
        <stp/>
        <stp>EM_S_PROFITNOTICE_FORECASTT</stp>
        <stp>2</stp>
        <stp>000537.SZ</stp>
        <stp>6/30/2016</stp>
        <tr r="F136" s="5"/>
      </tp>
      <tp>
        <v>46700000</v>
        <stp/>
        <stp>EM_S_PROFITNOTICE_FORECASTT</stp>
        <stp>2</stp>
        <stp>300507.SZ</stp>
        <stp>6/30/2016</stp>
        <tr r="F1765" s="5"/>
      </tp>
      <tp>
        <v>-54000000</v>
        <stp/>
        <stp>EM_S_PROFITNOTICE_FORECASTT</stp>
        <stp>2</stp>
        <stp>000837.SZ</stp>
        <stp>6/30/2016</stp>
        <tr r="F354" s="5"/>
      </tp>
      <tp t="s">
        <v/>
        <stp/>
        <stp>EM_S_PROFITNOTICE_FORECASTT</stp>
        <stp>2</stp>
        <stp>000937.SZ</stp>
        <stp>6/30/2016</stp>
        <tr r="F422" s="5"/>
      </tp>
      <tp>
        <v>139954600</v>
        <stp/>
        <stp>EM_S_PROFITNOTICE_FORECASTT</stp>
        <stp>2</stp>
        <stp>002237.SZ</stp>
        <stp>6/30/2016</stp>
        <tr r="F707" s="5"/>
      </tp>
      <tp>
        <v>-10827900</v>
        <stp/>
        <stp>EM_S_PROFITNOTICE_FORECASTT</stp>
        <stp>2</stp>
        <stp>002337.SZ</stp>
        <stp>6/30/2016</stp>
        <tr r="F806" s="5"/>
      </tp>
      <tp>
        <v>10000000</v>
        <stp/>
        <stp>EM_S_PROFITNOTICE_FORECASTT</stp>
        <stp>2</stp>
        <stp>002037.SZ</stp>
        <stp>6/30/2016</stp>
        <tr r="F507" s="5"/>
      </tp>
      <tp>
        <v>131300000</v>
        <stp/>
        <stp>EM_S_PROFITNOTICE_FORECASTT</stp>
        <stp>2</stp>
        <stp>002137.SZ</stp>
        <stp>6/30/2016</stp>
        <tr r="F607" s="5"/>
      </tp>
      <tp>
        <v>33000000</v>
        <stp/>
        <stp>EM_S_PROFITNOTICE_FORECASTT</stp>
        <stp>2</stp>
        <stp>002637.SZ</stp>
        <stp>6/30/2016</stp>
        <tr r="F1105" s="5"/>
      </tp>
      <tp>
        <v>236611700</v>
        <stp/>
        <stp>EM_S_PROFITNOTICE_FORECASTT</stp>
        <stp>2</stp>
        <stp>002737.SZ</stp>
        <stp>6/30/2016</stp>
        <tr r="F1202" s="5"/>
      </tp>
      <tp>
        <v>404618400</v>
        <stp/>
        <stp>EM_S_PROFITNOTICE_FORECASTT</stp>
        <stp>2</stp>
        <stp>002437.SZ</stp>
        <stp>6/30/2016</stp>
        <tr r="F906" s="5"/>
      </tp>
      <tp>
        <v>78169700</v>
        <stp/>
        <stp>EM_S_PROFITNOTICE_FORECASTT</stp>
        <stp>2</stp>
        <stp>002537.SZ</stp>
        <stp>6/30/2016</stp>
        <tr r="F1005" s="5"/>
      </tp>
      <tp>
        <v>23163300</v>
        <stp/>
        <stp>EM_S_PROFITNOTICE_FORECASTT</stp>
        <stp>2</stp>
        <stp>300206.SZ</stp>
        <stp>6/30/2016</stp>
        <tr r="F1467" s="5"/>
      </tp>
      <tp>
        <v>42940000</v>
        <stp/>
        <stp>EM_S_PROFITNOTICE_FORECASTT</stp>
        <stp>2</stp>
        <stp>300306.SZ</stp>
        <stp>6/30/2016</stp>
        <tr r="F1567" s="5"/>
      </tp>
      <tp>
        <v>440000000</v>
        <stp/>
        <stp>EM_S_PROFITNOTICE_FORECASTT</stp>
        <stp>2</stp>
        <stp>000036.SZ</stp>
        <stp>6/30/2016</stp>
        <tr r="F35" s="5"/>
      </tp>
      <tp>
        <v>34000000</v>
        <stp/>
        <stp>EM_S_PROFITNOTICE_FORECASTT</stp>
        <stp>2</stp>
        <stp>300006.SZ</stp>
        <stp>6/30/2016</stp>
        <tr r="F1269" s="5"/>
      </tp>
      <tp>
        <v>-22000000</v>
        <stp/>
        <stp>EM_S_PROFITNOTICE_FORECASTT</stp>
        <stp>2</stp>
        <stp>300106.SZ</stp>
        <stp>6/30/2016</stp>
        <tr r="F1368" s="5"/>
      </tp>
      <tp>
        <v>82000000</v>
        <stp/>
        <stp>EM_S_PROFITNOTICE_FORECASTT</stp>
        <stp>2</stp>
        <stp>000636.SZ</stp>
        <stp>6/30/2016</stp>
        <tr r="F214" s="5"/>
      </tp>
      <tp>
        <v>430000</v>
        <stp/>
        <stp>EM_S_PROFITNOTICE_FORECASTT</stp>
        <stp>2</stp>
        <stp>000736.SZ</stp>
        <stp>6/30/2016</stp>
        <tr r="F286" s="5"/>
      </tp>
      <tp>
        <v>128079400</v>
        <stp/>
        <stp>EM_S_PROFITNOTICE_FORECASTT</stp>
        <stp>2</stp>
        <stp>300406.SZ</stp>
        <stp>6/30/2016</stp>
        <tr r="F1666" s="5"/>
      </tp>
      <tp>
        <v>400000000</v>
        <stp/>
        <stp>EM_S_PROFITNOTICE_FORECASTT</stp>
        <stp>2</stp>
        <stp>000536.SZ</stp>
        <stp>6/30/2016</stp>
        <tr r="F135" s="5"/>
      </tp>
      <tp>
        <v>28822200</v>
        <stp/>
        <stp>EM_S_PROFITNOTICE_FORECASTT</stp>
        <stp>2</stp>
        <stp>300506.SZ</stp>
        <stp>6/30/2016</stp>
        <tr r="F1764" s="5"/>
      </tp>
      <tp>
        <v>23000000</v>
        <stp/>
        <stp>EM_S_PROFITNOTICE_FORECASTT</stp>
        <stp>2</stp>
        <stp>000836.SZ</stp>
        <stp>6/30/2016</stp>
        <tr r="F353" s="5"/>
      </tp>
      <tp t="s">
        <v/>
        <stp/>
        <stp>EM_S_PROFITNOTICE_FORECASTT</stp>
        <stp>2</stp>
        <stp>000936.SZ</stp>
        <stp>6/30/2016</stp>
        <tr r="F421" s="5"/>
      </tp>
      <tp>
        <v>788472100</v>
        <stp/>
        <stp>EM_S_PROFITNOTICE_FORECASTT</stp>
        <stp>2</stp>
        <stp>002236.SZ</stp>
        <stp>6/30/2016</stp>
        <tr r="F706" s="5"/>
      </tp>
      <tp>
        <v>20000000</v>
        <stp/>
        <stp>EM_S_PROFITNOTICE_FORECASTT</stp>
        <stp>2</stp>
        <stp>002336.SZ</stp>
        <stp>6/30/2016</stp>
        <tr r="F805" s="5"/>
      </tp>
      <tp>
        <v>84089300</v>
        <stp/>
        <stp>EM_S_PROFITNOTICE_FORECASTT</stp>
        <stp>2</stp>
        <stp>002036.SZ</stp>
        <stp>6/30/2016</stp>
        <tr r="F506" s="5"/>
      </tp>
      <tp>
        <v>5000000</v>
        <stp/>
        <stp>EM_S_PROFITNOTICE_FORECASTT</stp>
        <stp>2</stp>
        <stp>002136.SZ</stp>
        <stp>6/30/2016</stp>
        <tr r="F606" s="5"/>
      </tp>
      <tp>
        <v>91565000</v>
        <stp/>
        <stp>EM_S_PROFITNOTICE_FORECASTT</stp>
        <stp>2</stp>
        <stp>002636.SZ</stp>
        <stp>6/30/2016</stp>
        <tr r="F1104" s="5"/>
      </tp>
      <tp t="s">
        <v/>
        <stp/>
        <stp>EM_S_PROFITNOTICE_FORECASTT</stp>
        <stp>2</stp>
        <stp>002736.SZ</stp>
        <stp>6/30/2016</stp>
        <tr r="F1201" s="5"/>
      </tp>
      <tp>
        <v>80147200</v>
        <stp/>
        <stp>EM_S_PROFITNOTICE_FORECASTT</stp>
        <stp>2</stp>
        <stp>002436.SZ</stp>
        <stp>6/30/2016</stp>
        <tr r="F905" s="5"/>
      </tp>
      <tp>
        <v>52500000</v>
        <stp/>
        <stp>EM_S_PROFITNOTICE_FORECASTT</stp>
        <stp>2</stp>
        <stp>002536.SZ</stp>
        <stp>6/30/2016</stp>
        <tr r="F1004" s="5"/>
      </tp>
      <tp>
        <v>8600000</v>
        <stp/>
        <stp>EM_S_PROFITNOTICE_FORECASTT</stp>
        <stp>2</stp>
        <stp>300239.SZ</stp>
        <stp>6/30/2016</stp>
        <tr r="F1500" s="5"/>
      </tp>
      <tp>
        <v>55253000</v>
        <stp/>
        <stp>EM_S_PROFITNOTICE_FORECASTT</stp>
        <stp>2</stp>
        <stp>300339.SZ</stp>
        <stp>6/30/2016</stp>
        <tr r="F1600" s="5"/>
      </tp>
      <tp t="s">
        <v/>
        <stp/>
        <stp>EM_S_PROFITNOTICE_FORECASTT</stp>
        <stp>2</stp>
        <stp>000009.SZ</stp>
        <stp>6/30/2016</stp>
        <tr r="F11" s="5"/>
      </tp>
      <tp>
        <v>198850000</v>
        <stp/>
        <stp>EM_S_PROFITNOTICE_FORECASTT</stp>
        <stp>2</stp>
        <stp>300039.SZ</stp>
        <stp>6/30/2016</stp>
        <tr r="F1302" s="5"/>
      </tp>
      <tp>
        <v>7580000</v>
        <stp/>
        <stp>EM_S_PROFITNOTICE_FORECASTT</stp>
        <stp>2</stp>
        <stp>300139.SZ</stp>
        <stp>6/30/2016</stp>
        <tr r="F1401" s="5"/>
      </tp>
      <tp>
        <v>162000000</v>
        <stp/>
        <stp>EM_S_PROFITNOTICE_FORECASTT</stp>
        <stp>2</stp>
        <stp>000609.SZ</stp>
        <stp>6/30/2016</stp>
        <tr r="F192" s="5"/>
      </tp>
      <tp t="s">
        <v/>
        <stp/>
        <stp>EM_S_PROFITNOTICE_FORECASTT</stp>
        <stp>2</stp>
        <stp>000709.SZ</stp>
        <stp>6/30/2016</stp>
        <tr r="F263" s="5"/>
      </tp>
      <tp>
        <v>5000000</v>
        <stp/>
        <stp>EM_S_PROFITNOTICE_FORECASTT</stp>
        <stp>2</stp>
        <stp>000409.SZ</stp>
        <stp>6/30/2016</stp>
        <tr r="F86" s="5"/>
      </tp>
      <tp>
        <v>87114200</v>
        <stp/>
        <stp>EM_S_PROFITNOTICE_FORECASTT</stp>
        <stp>2</stp>
        <stp>300439.SZ</stp>
        <stp>6/30/2016</stp>
        <tr r="F1699" s="5"/>
      </tp>
      <tp>
        <v>-23000000</v>
        <stp/>
        <stp>EM_S_PROFITNOTICE_FORECASTT</stp>
        <stp>2</stp>
        <stp>000509.SZ</stp>
        <stp>6/30/2016</stp>
        <tr r="F113" s="5"/>
      </tp>
      <tp>
        <v>-72000000</v>
        <stp/>
        <stp>EM_S_PROFITNOTICE_FORECASTT</stp>
        <stp>2</stp>
        <stp>000809.SZ</stp>
        <stp>6/30/2016</stp>
        <tr r="F332" s="5"/>
      </tp>
      <tp t="s">
        <v/>
        <stp/>
        <stp>EM_S_PROFITNOTICE_FORECASTT</stp>
        <stp>2</stp>
        <stp>000909.SZ</stp>
        <stp>6/30/2016</stp>
        <tr r="F397" s="5"/>
      </tp>
      <tp>
        <v>-10000000</v>
        <stp/>
        <stp>EM_S_PROFITNOTICE_FORECASTT</stp>
        <stp>2</stp>
        <stp>002209.SZ</stp>
        <stp>6/30/2016</stp>
        <tr r="F679" s="5"/>
      </tp>
      <tp>
        <v>-34213600</v>
        <stp/>
        <stp>EM_S_PROFITNOTICE_FORECASTT</stp>
        <stp>2</stp>
        <stp>002309.SZ</stp>
        <stp>6/30/2016</stp>
        <tr r="F778" s="5"/>
      </tp>
      <tp>
        <v>62020000</v>
        <stp/>
        <stp>EM_S_PROFITNOTICE_FORECASTT</stp>
        <stp>2</stp>
        <stp>002009.SZ</stp>
        <stp>6/30/2016</stp>
        <tr r="F479" s="5"/>
      </tp>
      <tp>
        <v>-40000000</v>
        <stp/>
        <stp>EM_S_PROFITNOTICE_FORECASTT</stp>
        <stp>2</stp>
        <stp>002109.SZ</stp>
        <stp>6/30/2016</stp>
        <tr r="F579" s="5"/>
      </tp>
      <tp>
        <v>47820000</v>
        <stp/>
        <stp>EM_S_PROFITNOTICE_FORECASTT</stp>
        <stp>2</stp>
        <stp>002609.SZ</stp>
        <stp>6/30/2016</stp>
        <tr r="F1077" s="5"/>
      </tp>
      <tp>
        <v>193550300</v>
        <stp/>
        <stp>EM_S_PROFITNOTICE_FORECASTT</stp>
        <stp>2</stp>
        <stp>002709.SZ</stp>
        <stp>6/30/2016</stp>
        <tr r="F1176" s="5"/>
      </tp>
      <tp>
        <v>46450700</v>
        <stp/>
        <stp>EM_S_PROFITNOTICE_FORECASTT</stp>
        <stp>2</stp>
        <stp>002409.SZ</stp>
        <stp>6/30/2016</stp>
        <tr r="F878" s="5"/>
      </tp>
      <tp>
        <v>162875500</v>
        <stp/>
        <stp>EM_S_PROFITNOTICE_FORECASTT</stp>
        <stp>2</stp>
        <stp>002509.SZ</stp>
        <stp>6/30/2016</stp>
        <tr r="F978" s="5"/>
      </tp>
      <tp>
        <v>19600000</v>
        <stp/>
        <stp>EM_S_PROFITNOTICE_FORECASTT</stp>
        <stp>2</stp>
        <stp>300238.SZ</stp>
        <stp>6/30/2016</stp>
        <tr r="F1499" s="5"/>
      </tp>
      <tp>
        <v>5267000</v>
        <stp/>
        <stp>EM_S_PROFITNOTICE_FORECASTT</stp>
        <stp>2</stp>
        <stp>300338.SZ</stp>
        <stp>6/30/2016</stp>
        <tr r="F1599" s="5"/>
      </tp>
      <tp t="s">
        <v/>
        <stp/>
        <stp>EM_S_PROFITNOTICE_FORECASTT</stp>
        <stp>2</stp>
        <stp>000008.SZ</stp>
        <stp>6/30/2016</stp>
        <tr r="F10" s="5"/>
      </tp>
      <tp>
        <v>42888900</v>
        <stp/>
        <stp>EM_S_PROFITNOTICE_FORECASTT</stp>
        <stp>2</stp>
        <stp>300038.SZ</stp>
        <stp>6/30/2016</stp>
        <tr r="F1301" s="5"/>
      </tp>
      <tp>
        <v>50000000</v>
        <stp/>
        <stp>EM_S_PROFITNOTICE_FORECASTT</stp>
        <stp>2</stp>
        <stp>300138.SZ</stp>
        <stp>6/30/2016</stp>
        <tr r="F1400" s="5"/>
      </tp>
      <tp>
        <v>-100000000</v>
        <stp/>
        <stp>EM_S_PROFITNOTICE_FORECASTT</stp>
        <stp>2</stp>
        <stp>000608.SZ</stp>
        <stp>6/30/2016</stp>
        <tr r="F191" s="5"/>
      </tp>
      <tp t="s">
        <v/>
        <stp/>
        <stp>EM_S_PROFITNOTICE_FORECASTT</stp>
        <stp>2</stp>
        <stp>000708.SZ</stp>
        <stp>6/30/2016</stp>
        <tr r="F262" s="5"/>
      </tp>
      <tp>
        <v>80000000</v>
        <stp/>
        <stp>EM_S_PROFITNOTICE_FORECASTT</stp>
        <stp>2</stp>
        <stp>000408.SZ</stp>
        <stp>6/30/2016</stp>
        <tr r="F85" s="5"/>
      </tp>
      <tp>
        <v>49201800</v>
        <stp/>
        <stp>EM_S_PROFITNOTICE_FORECASTT</stp>
        <stp>2</stp>
        <stp>300438.SZ</stp>
        <stp>6/30/2016</stp>
        <tr r="F1698" s="5"/>
      </tp>
      <tp t="s">
        <v/>
        <stp/>
        <stp>EM_S_PROFITNOTICE_FORECASTT</stp>
        <stp>2</stp>
        <stp>000908.SZ</stp>
        <stp>6/30/2016</stp>
        <tr r="F396" s="5"/>
      </tp>
      <tp>
        <v>85000000</v>
        <stp/>
        <stp>EM_S_PROFITNOTICE_FORECASTT</stp>
        <stp>2</stp>
        <stp>002208.SZ</stp>
        <stp>6/30/2016</stp>
        <tr r="F678" s="5"/>
      </tp>
      <tp>
        <v>71860000</v>
        <stp/>
        <stp>EM_S_PROFITNOTICE_FORECASTT</stp>
        <stp>2</stp>
        <stp>002308.SZ</stp>
        <stp>6/30/2016</stp>
        <tr r="F777" s="5"/>
      </tp>
      <tp>
        <v>443214400</v>
        <stp/>
        <stp>EM_S_PROFITNOTICE_FORECASTT</stp>
        <stp>2</stp>
        <stp>002008.SZ</stp>
        <stp>6/30/2016</stp>
        <tr r="F478" s="5"/>
      </tp>
      <tp>
        <v>269894100</v>
        <stp/>
        <stp>EM_S_PROFITNOTICE_FORECASTT</stp>
        <stp>2</stp>
        <stp>002108.SZ</stp>
        <stp>6/30/2016</stp>
        <tr r="F578" s="5"/>
      </tp>
      <tp>
        <v>-100000000</v>
        <stp/>
        <stp>EM_S_PROFITNOTICE_FORECASTT</stp>
        <stp>2</stp>
        <stp>002608.SZ</stp>
        <stp>6/30/2016</stp>
        <tr r="F1076" s="5"/>
      </tp>
      <tp>
        <v>38403800</v>
        <stp/>
        <stp>EM_S_PROFITNOTICE_FORECASTT</stp>
        <stp>2</stp>
        <stp>002708.SZ</stp>
        <stp>6/30/2016</stp>
        <tr r="F1175" s="5"/>
      </tp>
      <tp>
        <v>146134300</v>
        <stp/>
        <stp>EM_S_PROFITNOTICE_FORECASTT</stp>
        <stp>2</stp>
        <stp>002408.SZ</stp>
        <stp>6/30/2016</stp>
        <tr r="F877" s="5"/>
      </tp>
      <tp>
        <v>429225600</v>
        <stp/>
        <stp>EM_S_PROFITNOTICE_FORECASTT</stp>
        <stp>2</stp>
        <stp>002508.SZ</stp>
        <stp>6/30/2016</stp>
        <tr r="F977" s="5"/>
      </tp>
      <tp>
        <v>61110200</v>
        <stp/>
        <stp>EM_S_PROFITNOTICE_FORECASTT</stp>
        <stp>2</stp>
        <stp>300231.SZ</stp>
        <stp>6/30/2016</stp>
        <tr r="F1492" s="5"/>
      </tp>
      <tp t="s">
        <v/>
        <stp/>
        <stp>EM_S_PROFITNOTICE_FORECASTT</stp>
        <stp>2</stp>
        <stp>000301.SZ</stp>
        <stp>6/30/2016</stp>
        <tr r="F76" s="5"/>
      </tp>
      <tp>
        <v>5317000</v>
        <stp/>
        <stp>EM_S_PROFITNOTICE_FORECASTT</stp>
        <stp>2</stp>
        <stp>300331.SZ</stp>
        <stp>6/30/2016</stp>
        <tr r="F1592" s="5"/>
      </tp>
      <tp t="s">
        <v/>
        <stp/>
        <stp>EM_S_PROFITNOTICE_FORECASTT</stp>
        <stp>2</stp>
        <stp>000001.SZ</stp>
        <stp>6/30/2016</stp>
        <tr r="F4" s="5"/>
      </tp>
      <tp>
        <v>78557800</v>
        <stp/>
        <stp>EM_S_PROFITNOTICE_FORECASTT</stp>
        <stp>2</stp>
        <stp>300031.SZ</stp>
        <stp>6/30/2016</stp>
        <tr r="F1294" s="5"/>
      </tp>
      <tp>
        <v>101200000</v>
        <stp/>
        <stp>EM_S_PROFITNOTICE_FORECASTT</stp>
        <stp>2</stp>
        <stp>300131.SZ</stp>
        <stp>6/30/2016</stp>
        <tr r="F1393" s="5"/>
      </tp>
      <tp>
        <v>390000000</v>
        <stp/>
        <stp>EM_S_PROFITNOTICE_FORECASTT</stp>
        <stp>2</stp>
        <stp>000601.SZ</stp>
        <stp>6/30/2016</stp>
        <tr r="F186" s="5"/>
      </tp>
      <tp t="s">
        <v/>
        <stp/>
        <stp>EM_S_PROFITNOTICE_FORECASTT</stp>
        <stp>2</stp>
        <stp>000701.SZ</stp>
        <stp>6/30/2016</stp>
        <tr r="F257" s="5"/>
      </tp>
      <tp>
        <v>-900000000</v>
        <stp/>
        <stp>EM_S_PROFITNOTICE_FORECASTT</stp>
        <stp>2</stp>
        <stp>000401.SZ</stp>
        <stp>6/30/2016</stp>
        <tr r="F80" s="5"/>
      </tp>
      <tp>
        <v>19916100</v>
        <stp/>
        <stp>EM_S_PROFITNOTICE_FORECASTT</stp>
        <stp>2</stp>
        <stp>300431.SZ</stp>
        <stp>6/30/2016</stp>
        <tr r="F1691" s="5"/>
      </tp>
      <tp t="s">
        <v/>
        <stp/>
        <stp>EM_S_PROFITNOTICE_FORECASTT</stp>
        <stp>2</stp>
        <stp>000501.SZ</stp>
        <stp>6/30/2016</stp>
        <tr r="F106" s="5"/>
      </tp>
      <tp t="s">
        <v/>
        <stp/>
        <stp>EM_S_PROFITNOTICE_FORECASTT</stp>
        <stp>2</stp>
        <stp>000801.SZ</stp>
        <stp>6/30/2016</stp>
        <tr r="F327" s="5"/>
      </tp>
      <tp t="s">
        <v/>
        <stp/>
        <stp>EM_S_PROFITNOTICE_FORECASTT</stp>
        <stp>2</stp>
        <stp>000901.SZ</stp>
        <stp>6/30/2016</stp>
        <tr r="F391" s="5"/>
      </tp>
      <tp>
        <v>6887600</v>
        <stp/>
        <stp>EM_S_PROFITNOTICE_FORECASTT</stp>
        <stp>2</stp>
        <stp>002201.SZ</stp>
        <stp>6/30/2016</stp>
        <tr r="F671" s="5"/>
      </tp>
      <tp>
        <v>48000000</v>
        <stp/>
        <stp>EM_S_PROFITNOTICE_FORECASTT</stp>
        <stp>2</stp>
        <stp>002301.SZ</stp>
        <stp>6/30/2016</stp>
        <tr r="F770" s="5"/>
      </tp>
      <tp>
        <v>519726800</v>
        <stp/>
        <stp>EM_S_PROFITNOTICE_FORECASTT</stp>
        <stp>2</stp>
        <stp>002001.SZ</stp>
        <stp>6/30/2016</stp>
        <tr r="F471" s="5"/>
      </tp>
      <tp>
        <v>68040000</v>
        <stp/>
        <stp>EM_S_PROFITNOTICE_FORECASTT</stp>
        <stp>2</stp>
        <stp>002101.SZ</stp>
        <stp>6/30/2016</stp>
        <tr r="F571" s="5"/>
      </tp>
      <tp>
        <v>93263400</v>
        <stp/>
        <stp>EM_S_PROFITNOTICE_FORECASTT</stp>
        <stp>2</stp>
        <stp>002601.SZ</stp>
        <stp>6/30/2016</stp>
        <tr r="F1069" s="5"/>
      </tp>
      <tp>
        <v>664424500</v>
        <stp/>
        <stp>EM_S_PROFITNOTICE_FORECASTT</stp>
        <stp>2</stp>
        <stp>002701.SZ</stp>
        <stp>6/30/2016</stp>
        <tr r="F1169" s="5"/>
      </tp>
      <tp>
        <v>37083200</v>
        <stp/>
        <stp>EM_S_PROFITNOTICE_FORECASTT</stp>
        <stp>2</stp>
        <stp>002401.SZ</stp>
        <stp>6/30/2016</stp>
        <tr r="F870" s="5"/>
      </tp>
      <tp>
        <v>309000000</v>
        <stp/>
        <stp>EM_S_PROFITNOTICE_FORECASTT</stp>
        <stp>2</stp>
        <stp>002501.SZ</stp>
        <stp>6/30/2016</stp>
        <tr r="F970" s="5"/>
      </tp>
      <tp t="s">
        <v/>
        <stp/>
        <stp>EM_S_PROFITNOTICE_FORECASTT</stp>
        <stp>2</stp>
        <stp>002801.SZ</stp>
        <stp>6/30/2016</stp>
        <tr r="F1260" s="5"/>
      </tp>
      <tp>
        <v>60262600</v>
        <stp/>
        <stp>EM_S_PROFITNOTICE_FORECASTT</stp>
        <stp>2</stp>
        <stp>300230.SZ</stp>
        <stp>6/30/2016</stp>
        <tr r="F1491" s="5"/>
      </tp>
      <tp>
        <v>-7900000</v>
        <stp/>
        <stp>EM_S_PROFITNOTICE_FORECASTT</stp>
        <stp>2</stp>
        <stp>300330.SZ</stp>
        <stp>6/30/2016</stp>
        <tr r="F1591" s="5"/>
      </tp>
      <tp>
        <v>17733900</v>
        <stp/>
        <stp>EM_S_PROFITNOTICE_FORECASTT</stp>
        <stp>2</stp>
        <stp>300030.SZ</stp>
        <stp>6/30/2016</stp>
        <tr r="F1293" s="5"/>
      </tp>
      <tp>
        <v>640000000</v>
        <stp/>
        <stp>EM_S_PROFITNOTICE_FORECASTT</stp>
        <stp>2</stp>
        <stp>000100.SZ</stp>
        <stp>6/30/2016</stp>
        <tr r="F66" s="5"/>
      </tp>
      <tp>
        <v>36959400</v>
        <stp/>
        <stp>EM_S_PROFITNOTICE_FORECASTT</stp>
        <stp>2</stp>
        <stp>300130.SZ</stp>
        <stp>6/30/2016</stp>
        <tr r="F1392" s="5"/>
      </tp>
      <tp t="s">
        <v/>
        <stp/>
        <stp>EM_S_PROFITNOTICE_FORECASTT</stp>
        <stp>2</stp>
        <stp>000600.SZ</stp>
        <stp>6/30/2016</stp>
        <tr r="F185" s="5"/>
      </tp>
      <tp t="s">
        <v/>
        <stp/>
        <stp>EM_S_PROFITNOTICE_FORECASTT</stp>
        <stp>2</stp>
        <stp>000700.SZ</stp>
        <stp>6/30/2016</stp>
        <tr r="F256" s="5"/>
      </tp>
      <tp t="s">
        <v/>
        <stp/>
        <stp>EM_S_PROFITNOTICE_FORECASTT</stp>
        <stp>2</stp>
        <stp>000400.SZ</stp>
        <stp>6/30/2016</stp>
        <tr r="F79" s="5"/>
      </tp>
      <tp>
        <v>33439600</v>
        <stp/>
        <stp>EM_S_PROFITNOTICE_FORECASTT</stp>
        <stp>2</stp>
        <stp>300430.SZ</stp>
        <stp>6/30/2016</stp>
        <tr r="F1690" s="5"/>
      </tp>
      <tp>
        <v>-790000000</v>
        <stp/>
        <stp>EM_S_PROFITNOTICE_FORECASTT</stp>
        <stp>2</stp>
        <stp>000800.SZ</stp>
        <stp>6/30/2016</stp>
        <tr r="F326" s="5"/>
      </tp>
      <tp t="s">
        <v/>
        <stp/>
        <stp>EM_S_PROFITNOTICE_FORECASTT</stp>
        <stp>2</stp>
        <stp>000900.SZ</stp>
        <stp>6/30/2016</stp>
        <tr r="F390" s="5"/>
      </tp>
      <tp>
        <v>25900000</v>
        <stp/>
        <stp>EM_S_PROFITNOTICE_FORECASTT</stp>
        <stp>2</stp>
        <stp>002200.SZ</stp>
        <stp>6/30/2016</stp>
        <tr r="F670" s="5"/>
      </tp>
      <tp>
        <v>99361400</v>
        <stp/>
        <stp>EM_S_PROFITNOTICE_FORECASTT</stp>
        <stp>2</stp>
        <stp>002300.SZ</stp>
        <stp>6/30/2016</stp>
        <tr r="F769" s="5"/>
      </tp>
      <tp>
        <v>210819300</v>
        <stp/>
        <stp>EM_S_PROFITNOTICE_FORECASTT</stp>
        <stp>2</stp>
        <stp>002100.SZ</stp>
        <stp>6/30/2016</stp>
        <tr r="F570" s="5"/>
      </tp>
      <tp>
        <v>51000000</v>
        <stp/>
        <stp>EM_S_PROFITNOTICE_FORECASTT</stp>
        <stp>2</stp>
        <stp>002600.SZ</stp>
        <stp>6/30/2016</stp>
        <tr r="F1068" s="5"/>
      </tp>
      <tp>
        <v>50167600</v>
        <stp/>
        <stp>EM_S_PROFITNOTICE_FORECASTT</stp>
        <stp>2</stp>
        <stp>002700.SZ</stp>
        <stp>6/30/2016</stp>
        <tr r="F1168" s="5"/>
      </tp>
      <tp>
        <v>277156900</v>
        <stp/>
        <stp>EM_S_PROFITNOTICE_FORECASTT</stp>
        <stp>2</stp>
        <stp>002400.SZ</stp>
        <stp>6/30/2016</stp>
        <tr r="F869" s="5"/>
      </tp>
      <tp t="s">
        <v/>
        <stp/>
        <stp>EM_S_PROFITNOTICE_FORECASTT</stp>
        <stp>2</stp>
        <stp>002500.SZ</stp>
        <stp>6/30/2016</stp>
        <tr r="F969" s="5"/>
      </tp>
      <tp>
        <v>14900000</v>
        <stp/>
        <stp>EM_S_PROFITNOTICE_FORECASTT</stp>
        <stp>2</stp>
        <stp>002800.SZ</stp>
        <stp>6/30/2016</stp>
        <tr r="F1259" s="5"/>
      </tp>
      <tp>
        <v>86340000</v>
        <stp/>
        <stp>EM_S_PROFITNOTICE_FORECASTT</stp>
        <stp>2</stp>
        <stp>300233.SZ</stp>
        <stp>6/30/2016</stp>
        <tr r="F1494" s="5"/>
      </tp>
      <tp>
        <v>17435800</v>
        <stp/>
        <stp>EM_S_PROFITNOTICE_FORECASTT</stp>
        <stp>2</stp>
        <stp>300333.SZ</stp>
        <stp>6/30/2016</stp>
        <tr r="F1594" s="5"/>
      </tp>
      <tp>
        <v>403995400</v>
        <stp/>
        <stp>EM_S_PROFITNOTICE_FORECASTT</stp>
        <stp>2</stp>
        <stp>300033.SZ</stp>
        <stp>6/30/2016</stp>
        <tr r="F1296" s="5"/>
      </tp>
      <tp>
        <v>294826800</v>
        <stp/>
        <stp>EM_S_PROFITNOTICE_FORECASTT</stp>
        <stp>2</stp>
        <stp>300133.SZ</stp>
        <stp>6/30/2016</stp>
        <tr r="F1395" s="5"/>
      </tp>
      <tp t="s">
        <v/>
        <stp/>
        <stp>EM_S_PROFITNOTICE_FORECASTT</stp>
        <stp>2</stp>
        <stp>000603.SZ</stp>
        <stp>6/30/2016</stp>
        <tr r="F187" s="5"/>
      </tp>
      <tp>
        <v>400000000</v>
        <stp/>
        <stp>EM_S_PROFITNOTICE_FORECASTT</stp>
        <stp>2</stp>
        <stp>000703.SZ</stp>
        <stp>6/30/2016</stp>
        <tr r="F259" s="5"/>
      </tp>
      <tp t="s">
        <v/>
        <stp/>
        <stp>EM_S_PROFITNOTICE_FORECASTT</stp>
        <stp>2</stp>
        <stp>000403.SZ</stp>
        <stp>6/30/2016</stp>
        <tr r="F82" s="5"/>
      </tp>
      <tp>
        <v>410950700</v>
        <stp/>
        <stp>EM_S_PROFITNOTICE_FORECASTT</stp>
        <stp>2</stp>
        <stp>300433.SZ</stp>
        <stp>6/30/2016</stp>
        <tr r="F1693" s="5"/>
      </tp>
      <tp>
        <v>-52000000</v>
        <stp/>
        <stp>EM_S_PROFITNOTICE_FORECASTT</stp>
        <stp>2</stp>
        <stp>000503.SZ</stp>
        <stp>6/30/2016</stp>
        <tr r="F108" s="5"/>
      </tp>
      <tp>
        <v>-21000000</v>
        <stp/>
        <stp>EM_S_PROFITNOTICE_FORECASTT</stp>
        <stp>2</stp>
        <stp>000803.SZ</stp>
        <stp>6/30/2016</stp>
        <tr r="F329" s="5"/>
      </tp>
      <tp t="s">
        <v/>
        <stp/>
        <stp>EM_S_PROFITNOTICE_FORECASTT</stp>
        <stp>2</stp>
        <stp>000903.SZ</stp>
        <stp>6/30/2016</stp>
        <tr r="F393" s="5"/>
      </tp>
      <tp>
        <v>347996500</v>
        <stp/>
        <stp>EM_S_PROFITNOTICE_FORECASTT</stp>
        <stp>2</stp>
        <stp>002203.SZ</stp>
        <stp>6/30/2016</stp>
        <tr r="F673" s="5"/>
      </tp>
      <tp>
        <v>159386900</v>
        <stp/>
        <stp>EM_S_PROFITNOTICE_FORECASTT</stp>
        <stp>2</stp>
        <stp>002303.SZ</stp>
        <stp>6/30/2016</stp>
        <tr r="F772" s="5"/>
      </tp>
      <tp>
        <v>147672400</v>
        <stp/>
        <stp>EM_S_PROFITNOTICE_FORECASTT</stp>
        <stp>2</stp>
        <stp>002003.SZ</stp>
        <stp>6/30/2016</stp>
        <tr r="F473" s="5"/>
      </tp>
      <tp>
        <v>39706200</v>
        <stp/>
        <stp>EM_S_PROFITNOTICE_FORECASTT</stp>
        <stp>2</stp>
        <stp>002103.SZ</stp>
        <stp>6/30/2016</stp>
        <tr r="F573" s="5"/>
      </tp>
      <tp>
        <v>334162900</v>
        <stp/>
        <stp>EM_S_PROFITNOTICE_FORECASTT</stp>
        <stp>2</stp>
        <stp>002603.SZ</stp>
        <stp>6/30/2016</stp>
        <tr r="F1071" s="5"/>
      </tp>
      <tp>
        <v>43331800</v>
        <stp/>
        <stp>EM_S_PROFITNOTICE_FORECASTT</stp>
        <stp>2</stp>
        <stp>002703.SZ</stp>
        <stp>6/30/2016</stp>
        <tr r="F1171" s="5"/>
      </tp>
      <tp>
        <v>97928700</v>
        <stp/>
        <stp>EM_S_PROFITNOTICE_FORECASTT</stp>
        <stp>2</stp>
        <stp>002403.SZ</stp>
        <stp>6/30/2016</stp>
        <tr r="F872" s="5"/>
      </tp>
      <tp>
        <v>229102200</v>
        <stp/>
        <stp>EM_S_PROFITNOTICE_FORECASTT</stp>
        <stp>2</stp>
        <stp>002503.SZ</stp>
        <stp>6/30/2016</stp>
        <tr r="F972" s="5"/>
      </tp>
      <tp>
        <v>17600000</v>
        <stp/>
        <stp>EM_S_PROFITNOTICE_FORECASTT</stp>
        <stp>2</stp>
        <stp>002803.SZ</stp>
        <stp>6/30/2016</stp>
        <tr r="F1262" s="5"/>
      </tp>
      <tp>
        <v>71000000</v>
        <stp/>
        <stp>EM_S_PROFITNOTICE_FORECASTT</stp>
        <stp>2</stp>
        <stp>300232.SZ</stp>
        <stp>6/30/2016</stp>
        <tr r="F1493" s="5"/>
      </tp>
      <tp>
        <v>64000000</v>
        <stp/>
        <stp>EM_S_PROFITNOTICE_FORECASTT</stp>
        <stp>2</stp>
        <stp>300332.SZ</stp>
        <stp>6/30/2016</stp>
        <tr r="F1593" s="5"/>
      </tp>
      <tp t="s">
        <v/>
        <stp/>
        <stp>EM_S_PROFITNOTICE_FORECASTT</stp>
        <stp>2</stp>
        <stp>000002.SZ</stp>
        <stp>6/30/2016</stp>
        <tr r="F5" s="5"/>
      </tp>
      <tp>
        <v>152270500</v>
        <stp/>
        <stp>EM_S_PROFITNOTICE_FORECASTT</stp>
        <stp>2</stp>
        <stp>300032.SZ</stp>
        <stp>6/30/2016</stp>
        <tr r="F1295" s="5"/>
      </tp>
      <tp>
        <v>14240000</v>
        <stp/>
        <stp>EM_S_PROFITNOTICE_FORECASTT</stp>
        <stp>2</stp>
        <stp>300132.SZ</stp>
        <stp>6/30/2016</stp>
        <tr r="F1394" s="5"/>
      </tp>
      <tp>
        <v>-4000000</v>
        <stp/>
        <stp>EM_S_PROFITNOTICE_FORECASTT</stp>
        <stp>2</stp>
        <stp>000702.SZ</stp>
        <stp>6/30/2016</stp>
        <tr r="F258" s="5"/>
      </tp>
      <tp>
        <v>690000000</v>
        <stp/>
        <stp>EM_S_PROFITNOTICE_FORECASTT</stp>
        <stp>2</stp>
        <stp>000402.SZ</stp>
        <stp>6/30/2016</stp>
        <tr r="F81" s="5"/>
      </tp>
      <tp>
        <v>115596000</v>
        <stp/>
        <stp>EM_S_PROFITNOTICE_FORECASTT</stp>
        <stp>2</stp>
        <stp>300432.SZ</stp>
        <stp>6/30/2016</stp>
        <tr r="F1692" s="5"/>
      </tp>
      <tp>
        <v>-21000000</v>
        <stp/>
        <stp>EM_S_PROFITNOTICE_FORECASTT</stp>
        <stp>2</stp>
        <stp>000502.SZ</stp>
        <stp>6/30/2016</stp>
        <tr r="F107" s="5"/>
      </tp>
      <tp>
        <v>11000000</v>
        <stp/>
        <stp>EM_S_PROFITNOTICE_FORECASTT</stp>
        <stp>2</stp>
        <stp>000802.SZ</stp>
        <stp>6/30/2016</stp>
        <tr r="F328" s="5"/>
      </tp>
      <tp>
        <v>500172100</v>
        <stp/>
        <stp>EM_S_PROFITNOTICE_FORECASTT</stp>
        <stp>2</stp>
        <stp>000902.SZ</stp>
        <stp>6/30/2016</stp>
        <tr r="F392" s="5"/>
      </tp>
      <tp>
        <v>1868191300</v>
        <stp/>
        <stp>EM_S_PROFITNOTICE_FORECASTT</stp>
        <stp>2</stp>
        <stp>002202.SZ</stp>
        <stp>6/30/2016</stp>
        <tr r="F672" s="5"/>
      </tp>
      <tp>
        <v>86164900</v>
        <stp/>
        <stp>EM_S_PROFITNOTICE_FORECASTT</stp>
        <stp>2</stp>
        <stp>002302.SZ</stp>
        <stp>6/30/2016</stp>
        <tr r="F771" s="5"/>
      </tp>
      <tp>
        <v>400000000</v>
        <stp/>
        <stp>EM_S_PROFITNOTICE_FORECASTT</stp>
        <stp>2</stp>
        <stp>002002.SZ</stp>
        <stp>6/30/2016</stp>
        <tr r="F472" s="5"/>
      </tp>
      <tp>
        <v>88000000</v>
        <stp/>
        <stp>EM_S_PROFITNOTICE_FORECASTT</stp>
        <stp>2</stp>
        <stp>002102.SZ</stp>
        <stp>6/30/2016</stp>
        <tr r="F572" s="5"/>
      </tp>
      <tp>
        <v>303008200</v>
        <stp/>
        <stp>EM_S_PROFITNOTICE_FORECASTT</stp>
        <stp>2</stp>
        <stp>002602.SZ</stp>
        <stp>6/30/2016</stp>
        <tr r="F1070" s="5"/>
      </tp>
      <tp>
        <v>14000000</v>
        <stp/>
        <stp>EM_S_PROFITNOTICE_FORECASTT</stp>
        <stp>2</stp>
        <stp>002702.SZ</stp>
        <stp>6/30/2016</stp>
        <tr r="F1170" s="5"/>
      </tp>
      <tp>
        <v>61712600</v>
        <stp/>
        <stp>EM_S_PROFITNOTICE_FORECASTT</stp>
        <stp>2</stp>
        <stp>002402.SZ</stp>
        <stp>6/30/2016</stp>
        <tr r="F871" s="5"/>
      </tp>
      <tp>
        <v>109812900</v>
        <stp/>
        <stp>EM_S_PROFITNOTICE_FORECASTT</stp>
        <stp>2</stp>
        <stp>002502.SZ</stp>
        <stp>6/30/2016</stp>
        <tr r="F971" s="5"/>
      </tp>
      <tp>
        <v>25000000</v>
        <stp/>
        <stp>EM_S_PROFITNOTICE_FORECASTT</stp>
        <stp>2</stp>
        <stp>002802.SZ</stp>
        <stp>6/30/2016</stp>
        <tr r="F1261" s="5"/>
      </tp>
      <tp>
        <v>5910100</v>
        <stp/>
        <stp>EM_S_PROFITNOTICE_FORECASTT</stp>
        <stp>2</stp>
        <stp>300235.SZ</stp>
        <stp>6/30/2016</stp>
        <tr r="F1496" s="5"/>
      </tp>
      <tp>
        <v>50119900</v>
        <stp/>
        <stp>EM_S_PROFITNOTICE_FORECASTT</stp>
        <stp>2</stp>
        <stp>300335.SZ</stp>
        <stp>6/30/2016</stp>
        <tr r="F1596" s="5"/>
      </tp>
      <tp>
        <v>130000000</v>
        <stp/>
        <stp>EM_S_PROFITNOTICE_FORECASTT</stp>
        <stp>2</stp>
        <stp>000005.SZ</stp>
        <stp>6/30/2016</stp>
        <tr r="F7" s="5"/>
      </tp>
      <tp>
        <v>16480000</v>
        <stp/>
        <stp>EM_S_PROFITNOTICE_FORECASTT</stp>
        <stp>2</stp>
        <stp>300035.SZ</stp>
        <stp>6/30/2016</stp>
        <tr r="F1298" s="5"/>
      </tp>
      <tp>
        <v>22040000</v>
        <stp/>
        <stp>EM_S_PROFITNOTICE_FORECASTT</stp>
        <stp>2</stp>
        <stp>300135.SZ</stp>
        <stp>6/30/2016</stp>
        <tr r="F1397" s="5"/>
      </tp>
      <tp t="s">
        <v/>
        <stp/>
        <stp>EM_S_PROFITNOTICE_FORECASTT</stp>
        <stp>2</stp>
        <stp>000605.SZ</stp>
        <stp>6/30/2016</stp>
        <tr r="F188" s="5"/>
      </tp>
      <tp>
        <v>27200000</v>
        <stp/>
        <stp>EM_S_PROFITNOTICE_FORECASTT</stp>
        <stp>2</stp>
        <stp>000705.SZ</stp>
        <stp>6/30/2016</stp>
        <tr r="F260" s="5"/>
      </tp>
      <tp>
        <v>30959500</v>
        <stp/>
        <stp>EM_S_PROFITNOTICE_FORECASTT</stp>
        <stp>2</stp>
        <stp>300435.SZ</stp>
        <stp>6/30/2016</stp>
        <tr r="F1695" s="5"/>
      </tp>
      <tp>
        <v>-37000000</v>
        <stp/>
        <stp>EM_S_PROFITNOTICE_FORECASTT</stp>
        <stp>2</stp>
        <stp>000505.SZ</stp>
        <stp>6/30/2016</stp>
        <tr r="F110" s="5"/>
      </tp>
      <tp t="s">
        <v/>
        <stp/>
        <stp>EM_S_PROFITNOTICE_FORECASTT</stp>
        <stp>2</stp>
        <stp>000905.SZ</stp>
        <stp>6/30/2016</stp>
        <tr r="F394" s="5"/>
      </tp>
      <tp>
        <v>-13500000</v>
        <stp/>
        <stp>EM_S_PROFITNOTICE_FORECASTT</stp>
        <stp>2</stp>
        <stp>002205.SZ</stp>
        <stp>6/30/2016</stp>
        <tr r="F675" s="5"/>
      </tp>
      <tp>
        <v>10000000</v>
        <stp/>
        <stp>EM_S_PROFITNOTICE_FORECASTT</stp>
        <stp>2</stp>
        <stp>002305.SZ</stp>
        <stp>6/30/2016</stp>
        <tr r="F774" s="5"/>
      </tp>
      <tp>
        <v>22330800</v>
        <stp/>
        <stp>EM_S_PROFITNOTICE_FORECASTT</stp>
        <stp>2</stp>
        <stp>002005.SZ</stp>
        <stp>6/30/2016</stp>
        <tr r="F475" s="5"/>
      </tp>
      <tp>
        <v>30000000</v>
        <stp/>
        <stp>EM_S_PROFITNOTICE_FORECASTT</stp>
        <stp>2</stp>
        <stp>002105.SZ</stp>
        <stp>6/30/2016</stp>
        <tr r="F575" s="5"/>
      </tp>
      <tp>
        <v>77914800</v>
        <stp/>
        <stp>EM_S_PROFITNOTICE_FORECASTT</stp>
        <stp>2</stp>
        <stp>002605.SZ</stp>
        <stp>6/30/2016</stp>
        <tr r="F1073" s="5"/>
      </tp>
      <tp>
        <v>151387400</v>
        <stp/>
        <stp>EM_S_PROFITNOTICE_FORECASTT</stp>
        <stp>2</stp>
        <stp>002705.SZ</stp>
        <stp>6/30/2016</stp>
        <tr r="F1172" s="5"/>
      </tp>
      <tp>
        <v>92540800</v>
        <stp/>
        <stp>EM_S_PROFITNOTICE_FORECASTT</stp>
        <stp>2</stp>
        <stp>002405.SZ</stp>
        <stp>6/30/2016</stp>
        <tr r="F874" s="5"/>
      </tp>
      <tp>
        <v>11000000</v>
        <stp/>
        <stp>EM_S_PROFITNOTICE_FORECASTT</stp>
        <stp>2</stp>
        <stp>002505.SZ</stp>
        <stp>6/30/2016</stp>
        <tr r="F974" s="5"/>
      </tp>
      <tp t="s">
        <v/>
        <stp/>
        <stp>EM_S_PROFITNOTICE_FORECASTT</stp>
        <stp>2</stp>
        <stp>002805.SZ</stp>
        <stp>6/30/2016</stp>
        <tr r="F1263" s="5"/>
      </tp>
      <tp>
        <v>17000000</v>
        <stp/>
        <stp>EM_S_PROFITNOTICE_FORECASTT</stp>
        <stp>2</stp>
        <stp>300234.SZ</stp>
        <stp>6/30/2016</stp>
        <tr r="F1495" s="5"/>
      </tp>
      <tp>
        <v>6608600</v>
        <stp/>
        <stp>EM_S_PROFITNOTICE_FORECASTT</stp>
        <stp>2</stp>
        <stp>300334.SZ</stp>
        <stp>6/30/2016</stp>
        <tr r="F1595" s="5"/>
      </tp>
      <tp>
        <v>4000000</v>
        <stp/>
        <stp>EM_S_PROFITNOTICE_FORECASTT</stp>
        <stp>2</stp>
        <stp>000004.SZ</stp>
        <stp>6/30/2016</stp>
        <tr r="F6" s="5"/>
      </tp>
      <tp t="s">
        <v/>
        <stp/>
        <stp>EM_S_PROFITNOTICE_FORECASTT</stp>
        <stp>2</stp>
        <stp>300034.SZ</stp>
        <stp>6/30/2016</stp>
        <tr r="F1297" s="5"/>
      </tp>
      <tp>
        <v>51000000</v>
        <stp/>
        <stp>EM_S_PROFITNOTICE_FORECASTT</stp>
        <stp>2</stp>
        <stp>300134.SZ</stp>
        <stp>6/30/2016</stp>
        <tr r="F1396" s="5"/>
      </tp>
      <tp t="s">
        <v/>
        <stp/>
        <stp>EM_S_PROFITNOTICE_FORECASTT</stp>
        <stp>2</stp>
        <stp>000404.SZ</stp>
        <stp>6/30/2016</stp>
        <tr r="F83" s="5"/>
      </tp>
      <tp>
        <v>12745200</v>
        <stp/>
        <stp>EM_S_PROFITNOTICE_FORECASTT</stp>
        <stp>2</stp>
        <stp>300434.SZ</stp>
        <stp>6/30/2016</stp>
        <tr r="F1694" s="5"/>
      </tp>
      <tp>
        <v>-11000000</v>
        <stp/>
        <stp>EM_S_PROFITNOTICE_FORECASTT</stp>
        <stp>2</stp>
        <stp>000504.SZ</stp>
        <stp>6/30/2016</stp>
        <tr r="F109" s="5"/>
      </tp>
      <tp>
        <v>44983800</v>
        <stp/>
        <stp>EM_S_PROFITNOTICE_FORECASTT</stp>
        <stp>2</stp>
        <stp>002204.SZ</stp>
        <stp>6/30/2016</stp>
        <tr r="F674" s="5"/>
      </tp>
      <tp>
        <v>3662591900</v>
        <stp/>
        <stp>EM_S_PROFITNOTICE_FORECASTT</stp>
        <stp>2</stp>
        <stp>002304.SZ</stp>
        <stp>6/30/2016</stp>
        <tr r="F773" s="5"/>
      </tp>
      <tp>
        <v>517757800</v>
        <stp/>
        <stp>EM_S_PROFITNOTICE_FORECASTT</stp>
        <stp>2</stp>
        <stp>002004.SZ</stp>
        <stp>6/30/2016</stp>
        <tr r="F474" s="5"/>
      </tp>
      <tp>
        <v>98846700</v>
        <stp/>
        <stp>EM_S_PROFITNOTICE_FORECASTT</stp>
        <stp>2</stp>
        <stp>002104.SZ</stp>
        <stp>6/30/2016</stp>
        <tr r="F574" s="5"/>
      </tp>
      <tp>
        <v>49688500</v>
        <stp/>
        <stp>EM_S_PROFITNOTICE_FORECASTT</stp>
        <stp>2</stp>
        <stp>002604.SZ</stp>
        <stp>6/30/2016</stp>
        <tr r="F1072" s="5"/>
      </tp>
      <tp>
        <v>47662400</v>
        <stp/>
        <stp>EM_S_PROFITNOTICE_FORECASTT</stp>
        <stp>2</stp>
        <stp>002404.SZ</stp>
        <stp>6/30/2016</stp>
        <tr r="F873" s="5"/>
      </tp>
      <tp>
        <v>130000000</v>
        <stp/>
        <stp>EM_S_PROFITNOTICE_FORECASTT</stp>
        <stp>2</stp>
        <stp>002504.SZ</stp>
        <stp>6/30/2016</stp>
        <tr r="F973" s="5"/>
      </tp>
      <tp>
        <v>165000000</v>
        <stp/>
        <stp>EM_S_PROFITNOTICE_FORECASTT</stp>
        <stp>2</stp>
        <stp>300237.SZ</stp>
        <stp>6/30/2016</stp>
        <tr r="F1498" s="5"/>
      </tp>
      <tp>
        <v>7000000</v>
        <stp/>
        <stp>EM_S_PROFITNOTICE_FORECASTT</stp>
        <stp>2</stp>
        <stp>300337.SZ</stp>
        <stp>6/30/2016</stp>
        <tr r="F1598" s="5"/>
      </tp>
      <tp>
        <v>15000000</v>
        <stp/>
        <stp>EM_S_PROFITNOTICE_FORECASTT</stp>
        <stp>2</stp>
        <stp>000007.SZ</stp>
        <stp>6/30/2016</stp>
        <tr r="F9" s="5"/>
      </tp>
      <tp>
        <v>127255300</v>
        <stp/>
        <stp>EM_S_PROFITNOTICE_FORECASTT</stp>
        <stp>2</stp>
        <stp>300037.SZ</stp>
        <stp>6/30/2016</stp>
        <tr r="F1300" s="5"/>
      </tp>
      <tp>
        <v>50240000</v>
        <stp/>
        <stp>EM_S_PROFITNOTICE_FORECASTT</stp>
        <stp>2</stp>
        <stp>300137.SZ</stp>
        <stp>6/30/2016</stp>
        <tr r="F1399" s="5"/>
      </tp>
      <tp t="s">
        <v/>
        <stp/>
        <stp>EM_S_PROFITNOTICE_FORECASTT</stp>
        <stp>2</stp>
        <stp>000607.SZ</stp>
        <stp>6/30/2016</stp>
        <tr r="F190" s="5"/>
      </tp>
      <tp t="s">
        <v/>
        <stp/>
        <stp>EM_S_PROFITNOTICE_FORECASTT</stp>
        <stp>2</stp>
        <stp>000707.SZ</stp>
        <stp>6/30/2016</stp>
        <tr r="F261" s="5"/>
      </tp>
      <tp t="s">
        <v/>
        <stp/>
        <stp>EM_S_PROFITNOTICE_FORECASTT</stp>
        <stp>2</stp>
        <stp>000407.SZ</stp>
        <stp>6/30/2016</stp>
        <tr r="F84" s="5"/>
      </tp>
      <tp>
        <v>18462700</v>
        <stp/>
        <stp>EM_S_PROFITNOTICE_FORECASTT</stp>
        <stp>2</stp>
        <stp>300437.SZ</stp>
        <stp>6/30/2016</stp>
        <tr r="F1697" s="5"/>
      </tp>
      <tp t="s">
        <v/>
        <stp/>
        <stp>EM_S_PROFITNOTICE_FORECASTT</stp>
        <stp>2</stp>
        <stp>000507.SZ</stp>
        <stp>6/30/2016</stp>
        <tr r="F112" s="5"/>
      </tp>
      <tp>
        <v>50000000</v>
        <stp/>
        <stp>EM_S_PROFITNOTICE_FORECASTT</stp>
        <stp>2</stp>
        <stp>000807.SZ</stp>
        <stp>6/30/2016</stp>
        <tr r="F331" s="5"/>
      </tp>
      <tp>
        <v>-25000000</v>
        <stp/>
        <stp>EM_S_PROFITNOTICE_FORECASTT</stp>
        <stp>2</stp>
        <stp>002207.SZ</stp>
        <stp>6/30/2016</stp>
        <tr r="F677" s="5"/>
      </tp>
      <tp>
        <v>18057000</v>
        <stp/>
        <stp>EM_S_PROFITNOTICE_FORECASTT</stp>
        <stp>2</stp>
        <stp>002307.SZ</stp>
        <stp>6/30/2016</stp>
        <tr r="F776" s="5"/>
      </tp>
      <tp>
        <v>418388100</v>
        <stp/>
        <stp>EM_S_PROFITNOTICE_FORECASTT</stp>
        <stp>2</stp>
        <stp>002007.SZ</stp>
        <stp>6/30/2016</stp>
        <tr r="F477" s="5"/>
      </tp>
      <tp>
        <v>40662700</v>
        <stp/>
        <stp>EM_S_PROFITNOTICE_FORECASTT</stp>
        <stp>2</stp>
        <stp>002107.SZ</stp>
        <stp>6/30/2016</stp>
        <tr r="F577" s="5"/>
      </tp>
      <tp>
        <v>31500000</v>
        <stp/>
        <stp>EM_S_PROFITNOTICE_FORECASTT</stp>
        <stp>2</stp>
        <stp>002607.SZ</stp>
        <stp>6/30/2016</stp>
        <tr r="F1075" s="5"/>
      </tp>
      <tp>
        <v>87899900</v>
        <stp/>
        <stp>EM_S_PROFITNOTICE_FORECASTT</stp>
        <stp>2</stp>
        <stp>002707.SZ</stp>
        <stp>6/30/2016</stp>
        <tr r="F1174" s="5"/>
      </tp>
      <tp>
        <v>252028300</v>
        <stp/>
        <stp>EM_S_PROFITNOTICE_FORECASTT</stp>
        <stp>2</stp>
        <stp>002407.SZ</stp>
        <stp>6/30/2016</stp>
        <tr r="F876" s="5"/>
      </tp>
      <tp>
        <v>122821200</v>
        <stp/>
        <stp>EM_S_PROFITNOTICE_FORECASTT</stp>
        <stp>2</stp>
        <stp>002507.SZ</stp>
        <stp>6/30/2016</stp>
        <tr r="F976" s="5"/>
      </tp>
      <tp>
        <v>29000000</v>
        <stp/>
        <stp>EM_S_PROFITNOTICE_FORECASTT</stp>
        <stp>2</stp>
        <stp>300236.SZ</stp>
        <stp>6/30/2016</stp>
        <tr r="F1497" s="5"/>
      </tp>
      <tp>
        <v>126270000</v>
        <stp/>
        <stp>EM_S_PROFITNOTICE_FORECASTT</stp>
        <stp>2</stp>
        <stp>300336.SZ</stp>
        <stp>6/30/2016</stp>
        <tr r="F1597" s="5"/>
      </tp>
      <tp>
        <v>129041400</v>
        <stp/>
        <stp>EM_S_PROFITNOTICE_FORECASTT</stp>
        <stp>2</stp>
        <stp>000006.SZ</stp>
        <stp>6/30/2016</stp>
        <tr r="F8" s="5"/>
      </tp>
      <tp>
        <v>11500000</v>
        <stp/>
        <stp>EM_S_PROFITNOTICE_FORECASTT</stp>
        <stp>2</stp>
        <stp>300036.SZ</stp>
        <stp>6/30/2016</stp>
        <tr r="F1299" s="5"/>
      </tp>
      <tp>
        <v>171000000</v>
        <stp/>
        <stp>EM_S_PROFITNOTICE_FORECASTT</stp>
        <stp>2</stp>
        <stp>300136.SZ</stp>
        <stp>6/30/2016</stp>
        <tr r="F1398" s="5"/>
      </tp>
      <tp>
        <v>13000000</v>
        <stp/>
        <stp>EM_S_PROFITNOTICE_FORECASTT</stp>
        <stp>2</stp>
        <stp>000606.SZ</stp>
        <stp>6/30/2016</stp>
        <tr r="F189" s="5"/>
      </tp>
      <tp t="s">
        <v/>
        <stp/>
        <stp>EM_S_PROFITNOTICE_FORECASTT</stp>
        <stp>2</stp>
        <stp>300436.SZ</stp>
        <stp>6/30/2016</stp>
        <tr r="F1696" s="5"/>
      </tp>
      <tp t="s">
        <v/>
        <stp/>
        <stp>EM_S_PROFITNOTICE_FORECASTT</stp>
        <stp>2</stp>
        <stp>000506.SZ</stp>
        <stp>6/30/2016</stp>
        <tr r="F111" s="5"/>
      </tp>
      <tp>
        <v>8000000</v>
        <stp/>
        <stp>EM_S_PROFITNOTICE_FORECASTT</stp>
        <stp>2</stp>
        <stp>000806.SZ</stp>
        <stp>6/30/2016</stp>
        <tr r="F330" s="5"/>
      </tp>
      <tp t="s">
        <v/>
        <stp/>
        <stp>EM_S_PROFITNOTICE_FORECASTT</stp>
        <stp>2</stp>
        <stp>000906.SZ</stp>
        <stp>6/30/2016</stp>
        <tr r="F395" s="5"/>
      </tp>
      <tp>
        <v>161899600</v>
        <stp/>
        <stp>EM_S_PROFITNOTICE_FORECASTT</stp>
        <stp>2</stp>
        <stp>002206.SZ</stp>
        <stp>6/30/2016</stp>
        <tr r="F676" s="5"/>
      </tp>
      <tp>
        <v>-13800000</v>
        <stp/>
        <stp>EM_S_PROFITNOTICE_FORECASTT</stp>
        <stp>2</stp>
        <stp>002306.SZ</stp>
        <stp>6/30/2016</stp>
        <tr r="F775" s="5"/>
      </tp>
      <tp>
        <v>30000000</v>
        <stp/>
        <stp>EM_S_PROFITNOTICE_FORECASTT</stp>
        <stp>2</stp>
        <stp>002006.SZ</stp>
        <stp>6/30/2016</stp>
        <tr r="F476" s="5"/>
      </tp>
      <tp>
        <v>75000000</v>
        <stp/>
        <stp>EM_S_PROFITNOTICE_FORECASTT</stp>
        <stp>2</stp>
        <stp>002106.SZ</stp>
        <stp>6/30/2016</stp>
        <tr r="F576" s="5"/>
      </tp>
      <tp>
        <v>45000000</v>
        <stp/>
        <stp>EM_S_PROFITNOTICE_FORECASTT</stp>
        <stp>2</stp>
        <stp>002606.SZ</stp>
        <stp>6/30/2016</stp>
        <tr r="F1074" s="5"/>
      </tp>
      <tp>
        <v>77591400</v>
        <stp/>
        <stp>EM_S_PROFITNOTICE_FORECASTT</stp>
        <stp>2</stp>
        <stp>002706.SZ</stp>
        <stp>6/30/2016</stp>
        <tr r="F1173" s="5"/>
      </tp>
      <tp>
        <v>66960000</v>
        <stp/>
        <stp>EM_S_PROFITNOTICE_FORECASTT</stp>
        <stp>2</stp>
        <stp>002406.SZ</stp>
        <stp>6/30/2016</stp>
        <tr r="F875" s="5"/>
      </tp>
      <tp>
        <v>263069900</v>
        <stp/>
        <stp>EM_S_PROFITNOTICE_FORECASTT</stp>
        <stp>2</stp>
        <stp>002506.SZ</stp>
        <stp>6/30/2016</stp>
        <tr r="F975" s="5"/>
      </tp>
      <tp>
        <v>21700000</v>
        <stp/>
        <stp>EM_S_PROFITNOTICE_FORECASTT</stp>
        <stp>2</stp>
        <stp>300229.SZ</stp>
        <stp>6/30/2016</stp>
        <tr r="F1490" s="5"/>
      </tp>
      <tp>
        <v>19484600</v>
        <stp/>
        <stp>EM_S_PROFITNOTICE_FORECASTT</stp>
        <stp>2</stp>
        <stp>300329.SZ</stp>
        <stp>6/30/2016</stp>
        <tr r="F1590" s="5"/>
      </tp>
      <tp>
        <v>-13000000</v>
        <stp/>
        <stp>EM_S_PROFITNOTICE_FORECASTT</stp>
        <stp>2</stp>
        <stp>000019.SZ</stp>
        <stp>6/30/2016</stp>
        <tr r="F19" s="5"/>
      </tp>
      <tp>
        <v>0</v>
        <stp/>
        <stp>EM_S_PROFITNOTICE_FORECASTT</stp>
        <stp>2</stp>
        <stp>300029.SZ</stp>
        <stp>6/30/2016</stp>
        <tr r="F1292" s="5"/>
      </tp>
      <tp>
        <v>117799200</v>
        <stp/>
        <stp>EM_S_PROFITNOTICE_FORECASTT</stp>
        <stp>2</stp>
        <stp>300129.SZ</stp>
        <stp>6/30/2016</stp>
        <tr r="F1391" s="5"/>
      </tp>
      <tp t="s">
        <v/>
        <stp/>
        <stp>EM_S_PROFITNOTICE_FORECASTT</stp>
        <stp>2</stp>
        <stp>000619.SZ</stp>
        <stp>6/30/2016</stp>
        <tr r="F200" s="5"/>
      </tp>
      <tp t="s">
        <v/>
        <stp/>
        <stp>EM_S_PROFITNOTICE_FORECASTT</stp>
        <stp>2</stp>
        <stp>000719.SZ</stp>
        <stp>6/30/2016</stp>
        <tr r="F272" s="5"/>
      </tp>
      <tp t="s">
        <v/>
        <stp/>
        <stp>EM_S_PROFITNOTICE_FORECASTT</stp>
        <stp>2</stp>
        <stp>000419.SZ</stp>
        <stp>6/30/2016</stp>
        <tr r="F94" s="5"/>
      </tp>
      <tp>
        <v>59160000</v>
        <stp/>
        <stp>EM_S_PROFITNOTICE_FORECASTT</stp>
        <stp>2</stp>
        <stp>300429.SZ</stp>
        <stp>6/30/2016</stp>
        <tr r="F1689" s="5"/>
      </tp>
      <tp>
        <v>31000000</v>
        <stp/>
        <stp>EM_S_PROFITNOTICE_FORECASTT</stp>
        <stp>2</stp>
        <stp>000519.SZ</stp>
        <stp>6/30/2016</stp>
        <tr r="F121" s="5"/>
      </tp>
      <tp t="s">
        <v/>
        <stp/>
        <stp>EM_S_PROFITNOTICE_FORECASTT</stp>
        <stp>2</stp>
        <stp>000819.SZ</stp>
        <stp>6/30/2016</stp>
        <tr r="F340" s="5"/>
      </tp>
      <tp t="s">
        <v/>
        <stp/>
        <stp>EM_S_PROFITNOTICE_FORECASTT</stp>
        <stp>2</stp>
        <stp>000919.SZ</stp>
        <stp>6/30/2016</stp>
        <tr r="F406" s="5"/>
      </tp>
      <tp>
        <v>180000000</v>
        <stp/>
        <stp>EM_S_PROFITNOTICE_FORECASTT</stp>
        <stp>2</stp>
        <stp>002219.SZ</stp>
        <stp>6/30/2016</stp>
        <tr r="F689" s="5"/>
      </tp>
      <tp>
        <v>5800000</v>
        <stp/>
        <stp>EM_S_PROFITNOTICE_FORECASTT</stp>
        <stp>2</stp>
        <stp>002319.SZ</stp>
        <stp>6/30/2016</stp>
        <tr r="F788" s="5"/>
      </tp>
      <tp>
        <v>410146800</v>
        <stp/>
        <stp>EM_S_PROFITNOTICE_FORECASTT</stp>
        <stp>2</stp>
        <stp>002019.SZ</stp>
        <stp>6/30/2016</stp>
        <tr r="F489" s="5"/>
      </tp>
      <tp>
        <v>21000000</v>
        <stp/>
        <stp>EM_S_PROFITNOTICE_FORECASTT</stp>
        <stp>2</stp>
        <stp>002119.SZ</stp>
        <stp>6/30/2016</stp>
        <tr r="F589" s="5"/>
      </tp>
      <tp>
        <v>91913300</v>
        <stp/>
        <stp>EM_S_PROFITNOTICE_FORECASTT</stp>
        <stp>2</stp>
        <stp>002619.SZ</stp>
        <stp>6/30/2016</stp>
        <tr r="F1087" s="5"/>
      </tp>
      <tp>
        <v>35073900</v>
        <stp/>
        <stp>EM_S_PROFITNOTICE_FORECASTT</stp>
        <stp>2</stp>
        <stp>002719.SZ</stp>
        <stp>6/30/2016</stp>
        <tr r="F1185" s="5"/>
      </tp>
      <tp>
        <v>294501100</v>
        <stp/>
        <stp>EM_S_PROFITNOTICE_FORECASTT</stp>
        <stp>2</stp>
        <stp>002419.SZ</stp>
        <stp>6/30/2016</stp>
        <tr r="F888" s="5"/>
      </tp>
      <tp>
        <v>163886500</v>
        <stp/>
        <stp>EM_S_PROFITNOTICE_FORECASTT</stp>
        <stp>2</stp>
        <stp>002519.SZ</stp>
        <stp>6/30/2016</stp>
        <tr r="F988" s="5"/>
      </tp>
      <tp>
        <v>-70000000</v>
        <stp/>
        <stp>EM_S_PROFITNOTICE_FORECASTT</stp>
        <stp>2</stp>
        <stp>300228.SZ</stp>
        <stp>6/30/2016</stp>
        <tr r="F1489" s="5"/>
      </tp>
      <tp>
        <v>17345100</v>
        <stp/>
        <stp>EM_S_PROFITNOTICE_FORECASTT</stp>
        <stp>2</stp>
        <stp>300328.SZ</stp>
        <stp>6/30/2016</stp>
        <tr r="F1589" s="5"/>
      </tp>
      <tp>
        <v>220000000</v>
        <stp/>
        <stp>EM_S_PROFITNOTICE_FORECASTT</stp>
        <stp>2</stp>
        <stp>000018.SZ</stp>
        <stp>6/30/2016</stp>
        <tr r="F18" s="5"/>
      </tp>
      <tp>
        <v>8000000</v>
        <stp/>
        <stp>EM_S_PROFITNOTICE_FORECASTT</stp>
        <stp>2</stp>
        <stp>300028.SZ</stp>
        <stp>6/30/2016</stp>
        <tr r="F1291" s="5"/>
      </tp>
      <tp>
        <v>-33000000</v>
        <stp/>
        <stp>EM_S_PROFITNOTICE_FORECASTT</stp>
        <stp>2</stp>
        <stp>300128.SZ</stp>
        <stp>6/30/2016</stp>
        <tr r="F1390" s="5"/>
      </tp>
      <tp t="s">
        <v/>
        <stp/>
        <stp>EM_S_PROFITNOTICE_FORECASTT</stp>
        <stp>2</stp>
        <stp>000718.SZ</stp>
        <stp>6/30/2016</stp>
        <tr r="F271" s="5"/>
      </tp>
      <tp t="s">
        <v/>
        <stp/>
        <stp>EM_S_PROFITNOTICE_FORECASTT</stp>
        <stp>2</stp>
        <stp>000418.SZ</stp>
        <stp>6/30/2016</stp>
        <tr r="F93" s="5"/>
      </tp>
      <tp>
        <v>36753500</v>
        <stp/>
        <stp>EM_S_PROFITNOTICE_FORECASTT</stp>
        <stp>2</stp>
        <stp>300428.SZ</stp>
        <stp>6/30/2016</stp>
        <tr r="F1688" s="5"/>
      </tp>
      <tp>
        <v>-1000000</v>
        <stp/>
        <stp>EM_S_PROFITNOTICE_FORECASTT</stp>
        <stp>2</stp>
        <stp>000518.SZ</stp>
        <stp>6/30/2016</stp>
        <tr r="F120" s="5"/>
      </tp>
      <tp>
        <v>22000000</v>
        <stp/>
        <stp>EM_S_PROFITNOTICE_FORECASTT</stp>
        <stp>2</stp>
        <stp>000818.SZ</stp>
        <stp>6/30/2016</stp>
        <tr r="F339" s="5"/>
      </tp>
      <tp>
        <v>-1010000000</v>
        <stp/>
        <stp>EM_S_PROFITNOTICE_FORECASTT</stp>
        <stp>2</stp>
        <stp>000918.SZ</stp>
        <stp>6/30/2016</stp>
        <tr r="F405" s="5"/>
      </tp>
      <tp>
        <v>62000000</v>
        <stp/>
        <stp>EM_S_PROFITNOTICE_FORECASTT</stp>
        <stp>2</stp>
        <stp>002218.SZ</stp>
        <stp>6/30/2016</stp>
        <tr r="F688" s="5"/>
      </tp>
      <tp>
        <v>73696000</v>
        <stp/>
        <stp>EM_S_PROFITNOTICE_FORECASTT</stp>
        <stp>2</stp>
        <stp>002318.SZ</stp>
        <stp>6/30/2016</stp>
        <tr r="F787" s="5"/>
      </tp>
      <tp>
        <v>120880000</v>
        <stp/>
        <stp>EM_S_PROFITNOTICE_FORECASTT</stp>
        <stp>2</stp>
        <stp>002018.SZ</stp>
        <stp>6/30/2016</stp>
        <tr r="F488" s="5"/>
      </tp>
      <tp>
        <v>20000000</v>
        <stp/>
        <stp>EM_S_PROFITNOTICE_FORECASTT</stp>
        <stp>2</stp>
        <stp>002118.SZ</stp>
        <stp>6/30/2016</stp>
        <tr r="F588" s="5"/>
      </tp>
      <tp>
        <v>14529500</v>
        <stp/>
        <stp>EM_S_PROFITNOTICE_FORECASTT</stp>
        <stp>2</stp>
        <stp>002618.SZ</stp>
        <stp>6/30/2016</stp>
        <tr r="F1086" s="5"/>
      </tp>
      <tp>
        <v>73533300</v>
        <stp/>
        <stp>EM_S_PROFITNOTICE_FORECASTT</stp>
        <stp>2</stp>
        <stp>002718.SZ</stp>
        <stp>6/30/2016</stp>
        <tr r="F1184" s="5"/>
      </tp>
      <tp>
        <v>110000000</v>
        <stp/>
        <stp>EM_S_PROFITNOTICE_FORECASTT</stp>
        <stp>2</stp>
        <stp>002418.SZ</stp>
        <stp>6/30/2016</stp>
        <tr r="F887" s="5"/>
      </tp>
      <tp>
        <v>119907000</v>
        <stp/>
        <stp>EM_S_PROFITNOTICE_FORECASTT</stp>
        <stp>2</stp>
        <stp>002518.SZ</stp>
        <stp>6/30/2016</stp>
        <tr r="F987" s="5"/>
      </tp>
      <tp>
        <v>105000000</v>
        <stp/>
        <stp>EM_S_PROFITNOTICE_FORECASTT</stp>
        <stp>2</stp>
        <stp>300221.SZ</stp>
        <stp>6/30/2016</stp>
        <tr r="F1482" s="5"/>
      </tp>
      <tp>
        <v>18110900</v>
        <stp/>
        <stp>EM_S_PROFITNOTICE_FORECASTT</stp>
        <stp>2</stp>
        <stp>300321.SZ</stp>
        <stp>6/30/2016</stp>
        <tr r="F1582" s="5"/>
      </tp>
      <tp>
        <v>-9500000</v>
        <stp/>
        <stp>EM_S_PROFITNOTICE_FORECASTT</stp>
        <stp>2</stp>
        <stp>000011.SZ</stp>
        <stp>6/30/2016</stp>
        <tr r="F13" s="5"/>
      </tp>
      <tp>
        <v>19835300</v>
        <stp/>
        <stp>EM_S_PROFITNOTICE_FORECASTT</stp>
        <stp>2</stp>
        <stp>300021.SZ</stp>
        <stp>6/30/2016</stp>
        <tr r="F1284" s="5"/>
      </tp>
      <tp>
        <v>61671000</v>
        <stp/>
        <stp>EM_S_PROFITNOTICE_FORECASTT</stp>
        <stp>2</stp>
        <stp>300121.SZ</stp>
        <stp>6/30/2016</stp>
        <tr r="F1383" s="5"/>
      </tp>
      <tp>
        <v>-13000000</v>
        <stp/>
        <stp>EM_S_PROFITNOTICE_FORECASTT</stp>
        <stp>2</stp>
        <stp>000611.SZ</stp>
        <stp>6/30/2016</stp>
        <tr r="F194" s="5"/>
      </tp>
      <tp>
        <v>-17030100</v>
        <stp/>
        <stp>EM_S_PROFITNOTICE_FORECASTT</stp>
        <stp>2</stp>
        <stp>000711.SZ</stp>
        <stp>6/30/2016</stp>
        <tr r="F265" s="5"/>
      </tp>
      <tp t="s">
        <v/>
        <stp/>
        <stp>EM_S_PROFITNOTICE_FORECASTT</stp>
        <stp>2</stp>
        <stp>000411.SZ</stp>
        <stp>6/30/2016</stp>
        <tr r="F88" s="5"/>
      </tp>
      <tp>
        <v>26729800</v>
        <stp/>
        <stp>EM_S_PROFITNOTICE_FORECASTT</stp>
        <stp>2</stp>
        <stp>300421.SZ</stp>
        <stp>6/30/2016</stp>
        <tr r="F1681" s="5"/>
      </tp>
      <tp>
        <v>-45000000</v>
        <stp/>
        <stp>EM_S_PROFITNOTICE_FORECASTT</stp>
        <stp>2</stp>
        <stp>000511.SZ</stp>
        <stp>6/30/2016</stp>
        <tr r="F115" s="5"/>
      </tp>
      <tp>
        <v>16351300</v>
        <stp/>
        <stp>EM_S_PROFITNOTICE_FORECASTT</stp>
        <stp>2</stp>
        <stp>300521.SZ</stp>
        <stp>6/30/2016</stp>
        <tr r="F1778" s="5"/>
      </tp>
      <tp t="s">
        <v/>
        <stp/>
        <stp>EM_S_PROFITNOTICE_FORECASTT</stp>
        <stp>2</stp>
        <stp>000811.SZ</stp>
        <stp>6/30/2016</stp>
        <tr r="F334" s="5"/>
      </tp>
      <tp>
        <v>-200000000</v>
        <stp/>
        <stp>EM_S_PROFITNOTICE_FORECASTT</stp>
        <stp>2</stp>
        <stp>000911.SZ</stp>
        <stp>6/30/2016</stp>
        <tr r="F399" s="5"/>
      </tp>
      <tp>
        <v>-5000000</v>
        <stp/>
        <stp>EM_S_PROFITNOTICE_FORECASTT</stp>
        <stp>2</stp>
        <stp>002211.SZ</stp>
        <stp>6/30/2016</stp>
        <tr r="F681" s="5"/>
      </tp>
      <tp>
        <v>460746400</v>
        <stp/>
        <stp>EM_S_PROFITNOTICE_FORECASTT</stp>
        <stp>2</stp>
        <stp>002311.SZ</stp>
        <stp>6/30/2016</stp>
        <tr r="F780" s="5"/>
      </tp>
      <tp>
        <v>78875100</v>
        <stp/>
        <stp>EM_S_PROFITNOTICE_FORECASTT</stp>
        <stp>2</stp>
        <stp>002011.SZ</stp>
        <stp>6/30/2016</stp>
        <tr r="F481" s="5"/>
      </tp>
      <tp>
        <v>101149800</v>
        <stp/>
        <stp>EM_S_PROFITNOTICE_FORECASTT</stp>
        <stp>2</stp>
        <stp>002111.SZ</stp>
        <stp>6/30/2016</stp>
        <tr r="F581" s="5"/>
      </tp>
      <tp>
        <v>51993400</v>
        <stp/>
        <stp>EM_S_PROFITNOTICE_FORECASTT</stp>
        <stp>2</stp>
        <stp>002611.SZ</stp>
        <stp>6/30/2016</stp>
        <tr r="F1079" s="5"/>
      </tp>
      <tp>
        <v>117790000</v>
        <stp/>
        <stp>EM_S_PROFITNOTICE_FORECASTT</stp>
        <stp>2</stp>
        <stp>002711.SZ</stp>
        <stp>6/30/2016</stp>
        <tr r="F1177" s="5"/>
      </tp>
      <tp>
        <v>497546900</v>
        <stp/>
        <stp>EM_S_PROFITNOTICE_FORECASTT</stp>
        <stp>2</stp>
        <stp>002411.SZ</stp>
        <stp>6/30/2016</stp>
        <tr r="F880" s="5"/>
      </tp>
      <tp>
        <v>107610000</v>
        <stp/>
        <stp>EM_S_PROFITNOTICE_FORECASTT</stp>
        <stp>2</stp>
        <stp>002511.SZ</stp>
        <stp>6/30/2016</stp>
        <tr r="F980" s="5"/>
      </tp>
      <tp>
        <v>6189600</v>
        <stp/>
        <stp>EM_S_PROFITNOTICE_FORECASTT</stp>
        <stp>2</stp>
        <stp>300220.SZ</stp>
        <stp>6/30/2016</stp>
        <tr r="F1481" s="5"/>
      </tp>
      <tp>
        <v>44641900</v>
        <stp/>
        <stp>EM_S_PROFITNOTICE_FORECASTT</stp>
        <stp>2</stp>
        <stp>300320.SZ</stp>
        <stp>6/30/2016</stp>
        <tr r="F1581" s="5"/>
      </tp>
      <tp>
        <v>32000000</v>
        <stp/>
        <stp>EM_S_PROFITNOTICE_FORECASTT</stp>
        <stp>2</stp>
        <stp>000010.SZ</stp>
        <stp>6/30/2016</stp>
        <tr r="F12" s="5"/>
      </tp>
      <tp>
        <v>218089800</v>
        <stp/>
        <stp>EM_S_PROFITNOTICE_FORECASTT</stp>
        <stp>2</stp>
        <stp>300020.SZ</stp>
        <stp>6/30/2016</stp>
        <tr r="F1283" s="5"/>
      </tp>
      <tp>
        <v>7421800</v>
        <stp/>
        <stp>EM_S_PROFITNOTICE_FORECASTT</stp>
        <stp>2</stp>
        <stp>300120.SZ</stp>
        <stp>6/30/2016</stp>
        <tr r="F1382" s="5"/>
      </tp>
      <tp>
        <v>6500000</v>
        <stp/>
        <stp>EM_S_PROFITNOTICE_FORECASTT</stp>
        <stp>2</stp>
        <stp>000610.SZ</stp>
        <stp>6/30/2016</stp>
        <tr r="F193" s="5"/>
      </tp>
      <tp>
        <v>-1000000</v>
        <stp/>
        <stp>EM_S_PROFITNOTICE_FORECASTT</stp>
        <stp>2</stp>
        <stp>000710.SZ</stp>
        <stp>6/30/2016</stp>
        <tr r="F264" s="5"/>
      </tp>
      <tp>
        <v>-400000000</v>
        <stp/>
        <stp>EM_S_PROFITNOTICE_FORECASTT</stp>
        <stp>2</stp>
        <stp>000410.SZ</stp>
        <stp>6/30/2016</stp>
        <tr r="F87" s="5"/>
      </tp>
      <tp>
        <v>33860000</v>
        <stp/>
        <stp>EM_S_PROFITNOTICE_FORECASTT</stp>
        <stp>2</stp>
        <stp>300420.SZ</stp>
        <stp>6/30/2016</stp>
        <tr r="F1680" s="5"/>
      </tp>
      <tp>
        <v>10000000</v>
        <stp/>
        <stp>EM_S_PROFITNOTICE_FORECASTT</stp>
        <stp>2</stp>
        <stp>000510.SZ</stp>
        <stp>6/30/2016</stp>
        <tr r="F114" s="5"/>
      </tp>
      <tp>
        <v>8600000</v>
        <stp/>
        <stp>EM_S_PROFITNOTICE_FORECASTT</stp>
        <stp>2</stp>
        <stp>300520.SZ</stp>
        <stp>6/30/2016</stp>
        <tr r="F1777" s="5"/>
      </tp>
      <tp>
        <v>275000000</v>
        <stp/>
        <stp>EM_S_PROFITNOTICE_FORECASTT</stp>
        <stp>2</stp>
        <stp>000810.SZ</stp>
        <stp>6/30/2016</stp>
        <tr r="F333" s="5"/>
      </tp>
      <tp t="s">
        <v/>
        <stp/>
        <stp>EM_S_PROFITNOTICE_FORECASTT</stp>
        <stp>2</stp>
        <stp>000910.SZ</stp>
        <stp>6/30/2016</stp>
        <tr r="F398" s="5"/>
      </tp>
      <tp>
        <v>130479300</v>
        <stp/>
        <stp>EM_S_PROFITNOTICE_FORECASTT</stp>
        <stp>2</stp>
        <stp>002210.SZ</stp>
        <stp>6/30/2016</stp>
        <tr r="F680" s="5"/>
      </tp>
      <tp>
        <v>283098500</v>
        <stp/>
        <stp>EM_S_PROFITNOTICE_FORECASTT</stp>
        <stp>2</stp>
        <stp>002310.SZ</stp>
        <stp>6/30/2016</stp>
        <tr r="F779" s="5"/>
      </tp>
      <tp>
        <v>425156900</v>
        <stp/>
        <stp>EM_S_PROFITNOTICE_FORECASTT</stp>
        <stp>2</stp>
        <stp>002010.SZ</stp>
        <stp>6/30/2016</stp>
        <tr r="F480" s="5"/>
      </tp>
      <tp>
        <v>371420000</v>
        <stp/>
        <stp>EM_S_PROFITNOTICE_FORECASTT</stp>
        <stp>2</stp>
        <stp>002110.SZ</stp>
        <stp>6/30/2016</stp>
        <tr r="F580" s="5"/>
      </tp>
      <tp>
        <v>60000000</v>
        <stp/>
        <stp>EM_S_PROFITNOTICE_FORECASTT</stp>
        <stp>2</stp>
        <stp>002610.SZ</stp>
        <stp>6/30/2016</stp>
        <tr r="F1078" s="5"/>
      </tp>
      <tp>
        <v>110876800</v>
        <stp/>
        <stp>EM_S_PROFITNOTICE_FORECASTT</stp>
        <stp>2</stp>
        <stp>002410.SZ</stp>
        <stp>6/30/2016</stp>
        <tr r="F879" s="5"/>
      </tp>
      <tp>
        <v>93862300</v>
        <stp/>
        <stp>EM_S_PROFITNOTICE_FORECASTT</stp>
        <stp>2</stp>
        <stp>002510.SZ</stp>
        <stp>6/30/2016</stp>
        <tr r="F979" s="5"/>
      </tp>
      <tp>
        <v>4107400</v>
        <stp/>
        <stp>EM_S_PROFITNOTICE_FORECASTT</stp>
        <stp>2</stp>
        <stp>300223.SZ</stp>
        <stp>6/30/2016</stp>
        <tr r="F1484" s="5"/>
      </tp>
      <tp>
        <v>56560000</v>
        <stp/>
        <stp>EM_S_PROFITNOTICE_FORECASTT</stp>
        <stp>2</stp>
        <stp>300323.SZ</stp>
        <stp>6/30/2016</stp>
        <tr r="F1584" s="5"/>
      </tp>
      <tp>
        <v>39500000</v>
        <stp/>
        <stp>EM_S_PROFITNOTICE_FORECASTT</stp>
        <stp>2</stp>
        <stp>300023.SZ</stp>
        <stp>6/30/2016</stp>
        <tr r="F1286" s="5"/>
      </tp>
      <tp>
        <v>8000000</v>
        <stp/>
        <stp>EM_S_PROFITNOTICE_FORECASTT</stp>
        <stp>2</stp>
        <stp>300123.SZ</stp>
        <stp>6/30/2016</stp>
        <tr r="F1385" s="5"/>
      </tp>
      <tp>
        <v>200000</v>
        <stp/>
        <stp>EM_S_PROFITNOTICE_FORECASTT</stp>
        <stp>2</stp>
        <stp>000613.SZ</stp>
        <stp>6/30/2016</stp>
        <tr r="F196" s="5"/>
      </tp>
      <tp>
        <v>-2800000</v>
        <stp/>
        <stp>EM_S_PROFITNOTICE_FORECASTT</stp>
        <stp>2</stp>
        <stp>000713.SZ</stp>
        <stp>6/30/2016</stp>
        <tr r="F267" s="5"/>
      </tp>
      <tp t="s">
        <v/>
        <stp/>
        <stp>EM_S_PROFITNOTICE_FORECASTT</stp>
        <stp>2</stp>
        <stp>000413.SZ</stp>
        <stp>6/30/2016</stp>
        <tr r="F89" s="5"/>
      </tp>
      <tp>
        <v>14482000</v>
        <stp/>
        <stp>EM_S_PROFITNOTICE_FORECASTT</stp>
        <stp>2</stp>
        <stp>300423.SZ</stp>
        <stp>6/30/2016</stp>
        <tr r="F1683" s="5"/>
      </tp>
      <tp>
        <v>426054300</v>
        <stp/>
        <stp>EM_S_PROFITNOTICE_FORECASTT</stp>
        <stp>2</stp>
        <stp>000513.SZ</stp>
        <stp>6/30/2016</stp>
        <tr r="F116" s="5"/>
      </tp>
      <tp>
        <v>-21000000</v>
        <stp/>
        <stp>EM_S_PROFITNOTICE_FORECASTT</stp>
        <stp>2</stp>
        <stp>000813.SZ</stp>
        <stp>6/30/2016</stp>
        <tr r="F336" s="5"/>
      </tp>
      <tp>
        <v>52000000</v>
        <stp/>
        <stp>EM_S_PROFITNOTICE_FORECASTT</stp>
        <stp>2</stp>
        <stp>000913.SZ</stp>
        <stp>6/30/2016</stp>
        <tr r="F401" s="5"/>
      </tp>
      <tp>
        <v>8694000</v>
        <stp/>
        <stp>EM_S_PROFITNOTICE_FORECASTT</stp>
        <stp>2</stp>
        <stp>002213.SZ</stp>
        <stp>6/30/2016</stp>
        <tr r="F683" s="5"/>
      </tp>
      <tp>
        <v>-10000000</v>
        <stp/>
        <stp>EM_S_PROFITNOTICE_FORECASTT</stp>
        <stp>2</stp>
        <stp>002313.SZ</stp>
        <stp>6/30/2016</stp>
        <tr r="F782" s="5"/>
      </tp>
      <tp>
        <v>137237600</v>
        <stp/>
        <stp>EM_S_PROFITNOTICE_FORECASTT</stp>
        <stp>2</stp>
        <stp>002013.SZ</stp>
        <stp>6/30/2016</stp>
        <tr r="F483" s="5"/>
      </tp>
      <tp>
        <v>16000000</v>
        <stp/>
        <stp>EM_S_PROFITNOTICE_FORECASTT</stp>
        <stp>2</stp>
        <stp>002113.SZ</stp>
        <stp>6/30/2016</stp>
        <tr r="F583" s="5"/>
      </tp>
      <tp>
        <v>13054300</v>
        <stp/>
        <stp>EM_S_PROFITNOTICE_FORECASTT</stp>
        <stp>2</stp>
        <stp>002613.SZ</stp>
        <stp>6/30/2016</stp>
        <tr r="F1081" s="5"/>
      </tp>
      <tp>
        <v>-12379200</v>
        <stp/>
        <stp>EM_S_PROFITNOTICE_FORECASTT</stp>
        <stp>2</stp>
        <stp>002713.SZ</stp>
        <stp>6/30/2016</stp>
        <tr r="F1179" s="5"/>
      </tp>
      <tp>
        <v>50857600</v>
        <stp/>
        <stp>EM_S_PROFITNOTICE_FORECASTT</stp>
        <stp>2</stp>
        <stp>002413.SZ</stp>
        <stp>6/30/2016</stp>
        <tr r="F882" s="5"/>
      </tp>
      <tp>
        <v>65000000</v>
        <stp/>
        <stp>EM_S_PROFITNOTICE_FORECASTT</stp>
        <stp>2</stp>
        <stp>002513.SZ</stp>
        <stp>6/30/2016</stp>
        <tr r="F982" s="5"/>
      </tp>
      <tp>
        <v>80070000</v>
        <stp/>
        <stp>EM_S_PROFITNOTICE_FORECASTT</stp>
        <stp>2</stp>
        <stp>300222.SZ</stp>
        <stp>6/30/2016</stp>
        <tr r="F1483" s="5"/>
      </tp>
      <tp>
        <v>52000000</v>
        <stp/>
        <stp>EM_S_PROFITNOTICE_FORECASTT</stp>
        <stp>2</stp>
        <stp>300322.SZ</stp>
        <stp>6/30/2016</stp>
        <tr r="F1583" s="5"/>
      </tp>
      <tp>
        <v>480000000</v>
        <stp/>
        <stp>EM_S_PROFITNOTICE_FORECASTT</stp>
        <stp>2</stp>
        <stp>000012.SZ</stp>
        <stp>6/30/2016</stp>
        <tr r="F14" s="5"/>
      </tp>
      <tp>
        <v>20927200</v>
        <stp/>
        <stp>EM_S_PROFITNOTICE_FORECASTT</stp>
        <stp>2</stp>
        <stp>300022.SZ</stp>
        <stp>6/30/2016</stp>
        <tr r="F1285" s="5"/>
      </tp>
      <tp>
        <v>16218300</v>
        <stp/>
        <stp>EM_S_PROFITNOTICE_FORECASTT</stp>
        <stp>2</stp>
        <stp>300122.SZ</stp>
        <stp>6/30/2016</stp>
        <tr r="F1384" s="5"/>
      </tp>
      <tp t="s">
        <v/>
        <stp/>
        <stp>EM_S_PROFITNOTICE_FORECASTT</stp>
        <stp>2</stp>
        <stp>000612.SZ</stp>
        <stp>6/30/2016</stp>
        <tr r="F195" s="5"/>
      </tp>
      <tp>
        <v>234000000</v>
        <stp/>
        <stp>EM_S_PROFITNOTICE_FORECASTT</stp>
        <stp>2</stp>
        <stp>000712.SZ</stp>
        <stp>6/30/2016</stp>
        <tr r="F266" s="5"/>
      </tp>
      <tp>
        <v>21833000</v>
        <stp/>
        <stp>EM_S_PROFITNOTICE_FORECASTT</stp>
        <stp>2</stp>
        <stp>300422.SZ</stp>
        <stp>6/30/2016</stp>
        <tr r="F1682" s="5"/>
      </tp>
      <tp>
        <v>29292300</v>
        <stp/>
        <stp>EM_S_PROFITNOTICE_FORECASTT</stp>
        <stp>2</stp>
        <stp>300522.SZ</stp>
        <stp>6/30/2016</stp>
        <tr r="F1779" s="5"/>
      </tp>
      <tp t="s">
        <v/>
        <stp/>
        <stp>EM_S_PROFITNOTICE_FORECASTT</stp>
        <stp>2</stp>
        <stp>000812.SZ</stp>
        <stp>6/30/2016</stp>
        <tr r="F335" s="5"/>
      </tp>
      <tp>
        <v>-160000000</v>
        <stp/>
        <stp>EM_S_PROFITNOTICE_FORECASTT</stp>
        <stp>2</stp>
        <stp>000912.SZ</stp>
        <stp>6/30/2016</stp>
        <tr r="F400" s="5"/>
      </tp>
      <tp>
        <v>48095200</v>
        <stp/>
        <stp>EM_S_PROFITNOTICE_FORECASTT</stp>
        <stp>2</stp>
        <stp>002212.SZ</stp>
        <stp>6/30/2016</stp>
        <tr r="F682" s="5"/>
      </tp>
      <tp>
        <v>-118000000</v>
        <stp/>
        <stp>EM_S_PROFITNOTICE_FORECASTT</stp>
        <stp>2</stp>
        <stp>002312.SZ</stp>
        <stp>6/30/2016</stp>
        <tr r="F781" s="5"/>
      </tp>
      <tp>
        <v>0</v>
        <stp/>
        <stp>EM_S_PROFITNOTICE_FORECASTT</stp>
        <stp>2</stp>
        <stp>002012.SZ</stp>
        <stp>6/30/2016</stp>
        <tr r="F482" s="5"/>
      </tp>
      <tp>
        <v>42000000</v>
        <stp/>
        <stp>EM_S_PROFITNOTICE_FORECASTT</stp>
        <stp>2</stp>
        <stp>002112.SZ</stp>
        <stp>6/30/2016</stp>
        <tr r="F582" s="5"/>
      </tp>
      <tp>
        <v>38939800</v>
        <stp/>
        <stp>EM_S_PROFITNOTICE_FORECASTT</stp>
        <stp>2</stp>
        <stp>002612.SZ</stp>
        <stp>6/30/2016</stp>
        <tr r="F1080" s="5"/>
      </tp>
      <tp>
        <v>62480300</v>
        <stp/>
        <stp>EM_S_PROFITNOTICE_FORECASTT</stp>
        <stp>2</stp>
        <stp>002712.SZ</stp>
        <stp>6/30/2016</stp>
        <tr r="F1178" s="5"/>
      </tp>
      <tp>
        <v>59385700</v>
        <stp/>
        <stp>EM_S_PROFITNOTICE_FORECASTT</stp>
        <stp>2</stp>
        <stp>002412.SZ</stp>
        <stp>6/30/2016</stp>
        <tr r="F881" s="5"/>
      </tp>
      <tp>
        <v>34377800</v>
        <stp/>
        <stp>EM_S_PROFITNOTICE_FORECASTT</stp>
        <stp>2</stp>
        <stp>002512.SZ</stp>
        <stp>6/30/2016</stp>
        <tr r="F981" s="5"/>
      </tp>
      <tp>
        <v>42516800</v>
        <stp/>
        <stp>EM_S_PROFITNOTICE_FORECASTT</stp>
        <stp>2</stp>
        <stp>300225.SZ</stp>
        <stp>6/30/2016</stp>
        <tr r="F1486" s="5"/>
      </tp>
      <tp>
        <v>32954700</v>
        <stp/>
        <stp>EM_S_PROFITNOTICE_FORECASTT</stp>
        <stp>2</stp>
        <stp>300325.SZ</stp>
        <stp>6/30/2016</stp>
        <tr r="F1586" s="5"/>
      </tp>
      <tp>
        <v>30447000</v>
        <stp/>
        <stp>EM_S_PROFITNOTICE_FORECASTT</stp>
        <stp>2</stp>
        <stp>300025.SZ</stp>
        <stp>6/30/2016</stp>
        <tr r="F1288" s="5"/>
      </tp>
      <tp>
        <v>-22000000</v>
        <stp/>
        <stp>EM_S_PROFITNOTICE_FORECASTT</stp>
        <stp>2</stp>
        <stp>300125.SZ</stp>
        <stp>6/30/2016</stp>
        <tr r="F1387" s="5"/>
      </tp>
      <tp>
        <v>-72000000</v>
        <stp/>
        <stp>EM_S_PROFITNOTICE_FORECASTT</stp>
        <stp>2</stp>
        <stp>000615.SZ</stp>
        <stp>6/30/2016</stp>
        <tr r="F197" s="5"/>
      </tp>
      <tp t="s">
        <v/>
        <stp/>
        <stp>EM_S_PROFITNOTICE_FORECASTT</stp>
        <stp>2</stp>
        <stp>000715.SZ</stp>
        <stp>6/30/2016</stp>
        <tr r="F268" s="5"/>
      </tp>
      <tp>
        <v>770000000</v>
        <stp/>
        <stp>EM_S_PROFITNOTICE_FORECASTT</stp>
        <stp>2</stp>
        <stp>000415.SZ</stp>
        <stp>6/30/2016</stp>
        <tr r="F90" s="5"/>
      </tp>
      <tp>
        <v>35326600</v>
        <stp/>
        <stp>EM_S_PROFITNOTICE_FORECASTT</stp>
        <stp>2</stp>
        <stp>300425.SZ</stp>
        <stp>6/30/2016</stp>
        <tr r="F1685" s="5"/>
      </tp>
      <tp>
        <v>-45000000</v>
        <stp/>
        <stp>EM_S_PROFITNOTICE_FORECASTT</stp>
        <stp>2</stp>
        <stp>000815.SZ</stp>
        <stp>6/30/2016</stp>
        <tr r="F337" s="5"/>
      </tp>
      <tp>
        <v>115000000</v>
        <stp/>
        <stp>EM_S_PROFITNOTICE_FORECASTT</stp>
        <stp>2</stp>
        <stp>000915.SZ</stp>
        <stp>6/30/2016</stp>
        <tr r="F402" s="5"/>
      </tp>
      <tp>
        <v>45141600</v>
        <stp/>
        <stp>EM_S_PROFITNOTICE_FORECASTT</stp>
        <stp>2</stp>
        <stp>002215.SZ</stp>
        <stp>6/30/2016</stp>
        <tr r="F685" s="5"/>
      </tp>
      <tp>
        <v>49151900</v>
        <stp/>
        <stp>EM_S_PROFITNOTICE_FORECASTT</stp>
        <stp>2</stp>
        <stp>002315.SZ</stp>
        <stp>6/30/2016</stp>
        <tr r="F784" s="5"/>
      </tp>
      <tp>
        <v>-11000000</v>
        <stp/>
        <stp>EM_S_PROFITNOTICE_FORECASTT</stp>
        <stp>2</stp>
        <stp>002015.SZ</stp>
        <stp>6/30/2016</stp>
        <tr r="F485" s="5"/>
      </tp>
      <tp>
        <v>-18000000</v>
        <stp/>
        <stp>EM_S_PROFITNOTICE_FORECASTT</stp>
        <stp>2</stp>
        <stp>002115.SZ</stp>
        <stp>6/30/2016</stp>
        <tr r="F585" s="5"/>
      </tp>
      <tp>
        <v>32541100</v>
        <stp/>
        <stp>EM_S_PROFITNOTICE_FORECASTT</stp>
        <stp>2</stp>
        <stp>002615.SZ</stp>
        <stp>6/30/2016</stp>
        <tr r="F1083" s="5"/>
      </tp>
      <tp>
        <v>-6000000</v>
        <stp/>
        <stp>EM_S_PROFITNOTICE_FORECASTT</stp>
        <stp>2</stp>
        <stp>002715.SZ</stp>
        <stp>6/30/2016</stp>
        <tr r="F1181" s="5"/>
      </tp>
      <tp>
        <v>2868478300</v>
        <stp/>
        <stp>EM_S_PROFITNOTICE_FORECASTT</stp>
        <stp>2</stp>
        <stp>002415.SZ</stp>
        <stp>6/30/2016</stp>
        <tr r="F884" s="5"/>
      </tp>
      <tp>
        <v>21661400</v>
        <stp/>
        <stp>EM_S_PROFITNOTICE_FORECASTT</stp>
        <stp>2</stp>
        <stp>002515.SZ</stp>
        <stp>6/30/2016</stp>
        <tr r="F984" s="5"/>
      </tp>
      <tp>
        <v>86120400</v>
        <stp/>
        <stp>EM_S_PROFITNOTICE_FORECASTT</stp>
        <stp>2</stp>
        <stp>300224.SZ</stp>
        <stp>6/30/2016</stp>
        <tr r="F1485" s="5"/>
      </tp>
      <tp>
        <v>101449500</v>
        <stp/>
        <stp>EM_S_PROFITNOTICE_FORECASTT</stp>
        <stp>2</stp>
        <stp>300324.SZ</stp>
        <stp>6/30/2016</stp>
        <tr r="F1585" s="5"/>
      </tp>
      <tp>
        <v>-9000000</v>
        <stp/>
        <stp>EM_S_PROFITNOTICE_FORECASTT</stp>
        <stp>2</stp>
        <stp>000014.SZ</stp>
        <stp>6/30/2016</stp>
        <tr r="F15" s="5"/>
      </tp>
      <tp>
        <v>188920000</v>
        <stp/>
        <stp>EM_S_PROFITNOTICE_FORECASTT</stp>
        <stp>2</stp>
        <stp>300024.SZ</stp>
        <stp>6/30/2016</stp>
        <tr r="F1287" s="5"/>
      </tp>
      <tp>
        <v>402780000</v>
        <stp/>
        <stp>EM_S_PROFITNOTICE_FORECASTT</stp>
        <stp>2</stp>
        <stp>300124.SZ</stp>
        <stp>6/30/2016</stp>
        <tr r="F1386" s="5"/>
      </tp>
      <tp>
        <v>21842700</v>
        <stp/>
        <stp>EM_S_PROFITNOTICE_FORECASTT</stp>
        <stp>2</stp>
        <stp>300424.SZ</stp>
        <stp>6/30/2016</stp>
        <tr r="F1684" s="5"/>
      </tp>
      <tp>
        <v>10000000</v>
        <stp/>
        <stp>EM_S_PROFITNOTICE_FORECASTT</stp>
        <stp>2</stp>
        <stp>000514.SZ</stp>
        <stp>6/30/2016</stp>
        <tr r="F117" s="5"/>
      </tp>
      <tp>
        <v>21630700</v>
        <stp/>
        <stp>EM_S_PROFITNOTICE_FORECASTT</stp>
        <stp>2</stp>
        <stp>002214.SZ</stp>
        <stp>6/30/2016</stp>
        <tr r="F684" s="5"/>
      </tp>
      <tp>
        <v>450000000</v>
        <stp/>
        <stp>EM_S_PROFITNOTICE_FORECASTT</stp>
        <stp>2</stp>
        <stp>002314.SZ</stp>
        <stp>6/30/2016</stp>
        <tr r="F783" s="5"/>
      </tp>
      <tp>
        <v>94602400</v>
        <stp/>
        <stp>EM_S_PROFITNOTICE_FORECASTT</stp>
        <stp>2</stp>
        <stp>002014.SZ</stp>
        <stp>6/30/2016</stp>
        <tr r="F484" s="5"/>
      </tp>
      <tp>
        <v>-15000000</v>
        <stp/>
        <stp>EM_S_PROFITNOTICE_FORECASTT</stp>
        <stp>2</stp>
        <stp>002114.SZ</stp>
        <stp>6/30/2016</stp>
        <tr r="F584" s="5"/>
      </tp>
      <tp>
        <v>70000000</v>
        <stp/>
        <stp>EM_S_PROFITNOTICE_FORECASTT</stp>
        <stp>2</stp>
        <stp>002614.SZ</stp>
        <stp>6/30/2016</stp>
        <tr r="F1082" s="5"/>
      </tp>
      <tp>
        <v>1000000000</v>
        <stp/>
        <stp>EM_S_PROFITNOTICE_FORECASTT</stp>
        <stp>2</stp>
        <stp>002714.SZ</stp>
        <stp>6/30/2016</stp>
        <tr r="F1180" s="5"/>
      </tp>
      <tp>
        <v>43855800</v>
        <stp/>
        <stp>EM_S_PROFITNOTICE_FORECASTT</stp>
        <stp>2</stp>
        <stp>002414.SZ</stp>
        <stp>6/30/2016</stp>
        <tr r="F883" s="5"/>
      </tp>
      <tp>
        <v>28411600</v>
        <stp/>
        <stp>EM_S_PROFITNOTICE_FORECASTT</stp>
        <stp>2</stp>
        <stp>002514.SZ</stp>
        <stp>6/30/2016</stp>
        <tr r="F983" s="5"/>
      </tp>
      <tp>
        <v>1600000</v>
        <stp/>
        <stp>EM_S_PROFITNOTICE_FORECASTT</stp>
        <stp>2</stp>
        <stp>300227.SZ</stp>
        <stp>6/30/2016</stp>
        <tr r="F1488" s="5"/>
      </tp>
      <tp>
        <v>40000000</v>
        <stp/>
        <stp>EM_S_PROFITNOTICE_FORECASTT</stp>
        <stp>2</stp>
        <stp>300327.SZ</stp>
        <stp>6/30/2016</stp>
        <tr r="F1588" s="5"/>
      </tp>
      <tp t="s">
        <v/>
        <stp/>
        <stp>EM_S_PROFITNOTICE_FORECASTT</stp>
        <stp>2</stp>
        <stp>000017.SZ</stp>
        <stp>6/30/2016</stp>
        <tr r="F17" s="5"/>
      </tp>
      <tp>
        <v>377922500</v>
        <stp/>
        <stp>EM_S_PROFITNOTICE_FORECASTT</stp>
        <stp>2</stp>
        <stp>300027.SZ</stp>
        <stp>6/30/2016</stp>
        <tr r="F1290" s="5"/>
      </tp>
      <tp>
        <v>55215000</v>
        <stp/>
        <stp>EM_S_PROFITNOTICE_FORECASTT</stp>
        <stp>2</stp>
        <stp>300127.SZ</stp>
        <stp>6/30/2016</stp>
        <tr r="F1389" s="5"/>
      </tp>
      <tp>
        <v>-150000000</v>
        <stp/>
        <stp>EM_S_PROFITNOTICE_FORECASTT</stp>
        <stp>2</stp>
        <stp>000617.SZ</stp>
        <stp>6/30/2016</stp>
        <tr r="F199" s="5"/>
      </tp>
      <tp>
        <v>-235000000</v>
        <stp/>
        <stp>EM_S_PROFITNOTICE_FORECASTT</stp>
        <stp>2</stp>
        <stp>000717.SZ</stp>
        <stp>6/30/2016</stp>
        <tr r="F270" s="5"/>
      </tp>
      <tp t="s">
        <v/>
        <stp/>
        <stp>EM_S_PROFITNOTICE_FORECASTT</stp>
        <stp>2</stp>
        <stp>000417.SZ</stp>
        <stp>6/30/2016</stp>
        <tr r="F92" s="5"/>
      </tp>
      <tp>
        <v>13000000</v>
        <stp/>
        <stp>EM_S_PROFITNOTICE_FORECASTT</stp>
        <stp>2</stp>
        <stp>300427.SZ</stp>
        <stp>6/30/2016</stp>
        <tr r="F1687" s="5"/>
      </tp>
      <tp t="s">
        <v/>
        <stp/>
        <stp>EM_S_PROFITNOTICE_FORECASTT</stp>
        <stp>2</stp>
        <stp>000517.SZ</stp>
        <stp>6/30/2016</stp>
        <tr r="F119" s="5"/>
      </tp>
      <tp t="s">
        <v/>
        <stp/>
        <stp>EM_S_PROFITNOTICE_FORECASTT</stp>
        <stp>2</stp>
        <stp>000917.SZ</stp>
        <stp>6/30/2016</stp>
        <tr r="F404" s="5"/>
      </tp>
      <tp>
        <v>315000000</v>
        <stp/>
        <stp>EM_S_PROFITNOTICE_FORECASTT</stp>
        <stp>2</stp>
        <stp>002217.SZ</stp>
        <stp>6/30/2016</stp>
        <tr r="F687" s="5"/>
      </tp>
      <tp>
        <v>223476600</v>
        <stp/>
        <stp>EM_S_PROFITNOTICE_FORECASTT</stp>
        <stp>2</stp>
        <stp>002317.SZ</stp>
        <stp>6/30/2016</stp>
        <tr r="F786" s="5"/>
      </tp>
      <tp>
        <v>33616900</v>
        <stp/>
        <stp>EM_S_PROFITNOTICE_FORECASTT</stp>
        <stp>2</stp>
        <stp>002017.SZ</stp>
        <stp>6/30/2016</stp>
        <tr r="F487" s="5"/>
      </tp>
      <tp>
        <v>119730000</v>
        <stp/>
        <stp>EM_S_PROFITNOTICE_FORECASTT</stp>
        <stp>2</stp>
        <stp>002117.SZ</stp>
        <stp>6/30/2016</stp>
        <tr r="F587" s="5"/>
      </tp>
      <tp>
        <v>45000000</v>
        <stp/>
        <stp>EM_S_PROFITNOTICE_FORECASTT</stp>
        <stp>2</stp>
        <stp>002617.SZ</stp>
        <stp>6/30/2016</stp>
        <tr r="F1085" s="5"/>
      </tp>
      <tp>
        <v>105135500</v>
        <stp/>
        <stp>EM_S_PROFITNOTICE_FORECASTT</stp>
        <stp>2</stp>
        <stp>002717.SZ</stp>
        <stp>6/30/2016</stp>
        <tr r="F1183" s="5"/>
      </tp>
      <tp>
        <v>-50000000</v>
        <stp/>
        <stp>EM_S_PROFITNOTICE_FORECASTT</stp>
        <stp>2</stp>
        <stp>002417.SZ</stp>
        <stp>6/30/2016</stp>
        <tr r="F886" s="5"/>
      </tp>
      <tp>
        <v>255000000</v>
        <stp/>
        <stp>EM_S_PROFITNOTICE_FORECASTT</stp>
        <stp>2</stp>
        <stp>002517.SZ</stp>
        <stp>6/30/2016</stp>
        <tr r="F986" s="5"/>
      </tp>
      <tp>
        <v>14500000</v>
        <stp/>
        <stp>EM_S_PROFITNOTICE_FORECASTT</stp>
        <stp>2</stp>
        <stp>300226.SZ</stp>
        <stp>6/30/2016</stp>
        <tr r="F1487" s="5"/>
      </tp>
      <tp>
        <v>80174500</v>
        <stp/>
        <stp>EM_S_PROFITNOTICE_FORECASTT</stp>
        <stp>2</stp>
        <stp>300326.SZ</stp>
        <stp>6/30/2016</stp>
        <tr r="F1587" s="5"/>
      </tp>
      <tp>
        <v>20000000</v>
        <stp/>
        <stp>EM_S_PROFITNOTICE_FORECASTT</stp>
        <stp>2</stp>
        <stp>000016.SZ</stp>
        <stp>6/30/2016</stp>
        <tr r="F16" s="5"/>
      </tp>
      <tp>
        <v>322074200</v>
        <stp/>
        <stp>EM_S_PROFITNOTICE_FORECASTT</stp>
        <stp>2</stp>
        <stp>300026.SZ</stp>
        <stp>6/30/2016</stp>
        <tr r="F1289" s="5"/>
      </tp>
      <tp>
        <v>11342000</v>
        <stp/>
        <stp>EM_S_PROFITNOTICE_FORECASTT</stp>
        <stp>2</stp>
        <stp>300126.SZ</stp>
        <stp>6/30/2016</stp>
        <tr r="F1388" s="5"/>
      </tp>
      <tp>
        <v>5530000</v>
        <stp/>
        <stp>EM_S_PROFITNOTICE_FORECASTT</stp>
        <stp>2</stp>
        <stp>000616.SZ</stp>
        <stp>6/30/2016</stp>
        <tr r="F198" s="5"/>
      </tp>
      <tp t="s">
        <v/>
        <stp/>
        <stp>EM_S_PROFITNOTICE_FORECASTT</stp>
        <stp>2</stp>
        <stp>000716.SZ</stp>
        <stp>6/30/2016</stp>
        <tr r="F269" s="5"/>
      </tp>
      <tp>
        <v>-2720000</v>
        <stp/>
        <stp>EM_S_PROFITNOTICE_FORECASTT</stp>
        <stp>2</stp>
        <stp>000416.SZ</stp>
        <stp>6/30/2016</stp>
        <tr r="F91" s="5"/>
      </tp>
      <tp>
        <v>67000000</v>
        <stp/>
        <stp>EM_S_PROFITNOTICE_FORECASTT</stp>
        <stp>2</stp>
        <stp>300426.SZ</stp>
        <stp>6/30/2016</stp>
        <tr r="F1686" s="5"/>
      </tp>
      <tp t="s">
        <v/>
        <stp/>
        <stp>EM_S_PROFITNOTICE_FORECASTT</stp>
        <stp>2</stp>
        <stp>000516.SZ</stp>
        <stp>6/30/2016</stp>
        <tr r="F118" s="5"/>
      </tp>
      <tp t="s">
        <v/>
        <stp/>
        <stp>EM_S_PROFITNOTICE_FORECASTT</stp>
        <stp>2</stp>
        <stp>000816.SZ</stp>
        <stp>6/30/2016</stp>
        <tr r="F338" s="5"/>
      </tp>
      <tp t="s">
        <v/>
        <stp/>
        <stp>EM_S_PROFITNOTICE_FORECASTT</stp>
        <stp>2</stp>
        <stp>000916.SZ</stp>
        <stp>6/30/2016</stp>
        <tr r="F403" s="5"/>
      </tp>
      <tp>
        <v>80052500</v>
        <stp/>
        <stp>EM_S_PROFITNOTICE_FORECASTT</stp>
        <stp>2</stp>
        <stp>002216.SZ</stp>
        <stp>6/30/2016</stp>
        <tr r="F686" s="5"/>
      </tp>
      <tp>
        <v>-3909700</v>
        <stp/>
        <stp>EM_S_PROFITNOTICE_FORECASTT</stp>
        <stp>2</stp>
        <stp>002316.SZ</stp>
        <stp>6/30/2016</stp>
        <tr r="F785" s="5"/>
      </tp>
      <tp>
        <v>150000000</v>
        <stp/>
        <stp>EM_S_PROFITNOTICE_FORECASTT</stp>
        <stp>2</stp>
        <stp>002016.SZ</stp>
        <stp>6/30/2016</stp>
        <tr r="F486" s="5"/>
      </tp>
      <tp>
        <v>121310000</v>
        <stp/>
        <stp>EM_S_PROFITNOTICE_FORECASTT</stp>
        <stp>2</stp>
        <stp>002116.SZ</stp>
        <stp>6/30/2016</stp>
        <tr r="F586" s="5"/>
      </tp>
      <tp>
        <v>65037100</v>
        <stp/>
        <stp>EM_S_PROFITNOTICE_FORECASTT</stp>
        <stp>2</stp>
        <stp>002616.SZ</stp>
        <stp>6/30/2016</stp>
        <tr r="F1084" s="5"/>
      </tp>
      <tp>
        <v>86649200</v>
        <stp/>
        <stp>EM_S_PROFITNOTICE_FORECASTT</stp>
        <stp>2</stp>
        <stp>002716.SZ</stp>
        <stp>6/30/2016</stp>
        <tr r="F1182" s="5"/>
      </tp>
      <tp>
        <v>100000000</v>
        <stp/>
        <stp>EM_S_PROFITNOTICE_FORECASTT</stp>
        <stp>2</stp>
        <stp>002416.SZ</stp>
        <stp>6/30/2016</stp>
        <tr r="F885" s="5"/>
      </tp>
      <tp>
        <v>175525900</v>
        <stp/>
        <stp>EM_S_PROFITNOTICE_FORECASTT</stp>
        <stp>2</stp>
        <stp>002516.SZ</stp>
        <stp>6/30/2016</stp>
        <tr r="F985" s="5"/>
      </tp>
      <tp>
        <v>28908279.84</v>
        <stp/>
        <stp>EM_S_QSTM07_IS</stp>
        <stp>4</stp>
        <stp>002661.SZ</stp>
        <stp>61</stp>
        <stp>6/30/2016</stp>
        <stp>1</stp>
        <tr r="D1129" s="5"/>
      </tp>
      <tp>
        <v>133160429.29000001</v>
        <stp/>
        <stp>EM_S_QSTM07_IS</stp>
        <stp>4</stp>
        <stp>002662.SZ</stp>
        <stp>61</stp>
        <stp>6/30/2015</stp>
        <stp>1</stp>
        <tr r="K1130" s="5"/>
      </tp>
      <tp>
        <v>772272.35</v>
        <stp/>
        <stp>EM_S_QSTM07_IS</stp>
        <stp>4</stp>
        <stp>002674.SZ</stp>
        <stp>61</stp>
        <stp>3/31/2016</stp>
        <stp>1</stp>
        <tr r="I1142" s="5"/>
      </tp>
      <tp>
        <v>48066712.920000002</v>
        <stp/>
        <stp>EM_S_QSTM07_IS</stp>
        <stp>4</stp>
        <stp>002664.SZ</stp>
        <stp>61</stp>
        <stp>3/31/2016</stp>
        <stp>1</stp>
        <tr r="I1132" s="5"/>
      </tp>
      <tp>
        <v>27100588.800000001</v>
        <stp/>
        <stp>EM_S_QSTM07_IS</stp>
        <stp>4</stp>
        <stp>002671.SZ</stp>
        <stp>61</stp>
        <stp>6/30/2016</stp>
        <stp>1</stp>
        <tr r="D1139" s="5"/>
      </tp>
      <tp>
        <v>101103238.18000001</v>
        <stp/>
        <stp>EM_S_QSTM07_IS</stp>
        <stp>4</stp>
        <stp>002672.SZ</stp>
        <stp>61</stp>
        <stp>6/30/2015</stp>
        <stp>1</stp>
        <tr r="K1140" s="5"/>
      </tp>
      <tp>
        <v>95991618.25</v>
        <stp/>
        <stp>EM_S_QSTM07_IS</stp>
        <stp>4</stp>
        <stp>002641.SZ</stp>
        <stp>61</stp>
        <stp>6/30/2016</stp>
        <stp>1</stp>
        <tr r="D1109" s="5"/>
      </tp>
      <tp>
        <v>53674661.640000001</v>
        <stp/>
        <stp>EM_S_QSTM07_IS</stp>
        <stp>4</stp>
        <stp>002642.SZ</stp>
        <stp>61</stp>
        <stp>6/30/2015</stp>
        <stp>1</stp>
        <tr r="K1110" s="5"/>
      </tp>
      <tp>
        <v>8295345.9800000004</v>
        <stp/>
        <stp>EM_S_QSTM07_IS</stp>
        <stp>4</stp>
        <stp>002654.SZ</stp>
        <stp>61</stp>
        <stp>3/31/2016</stp>
        <stp>1</stp>
        <tr r="I1122" s="5"/>
      </tp>
      <tp>
        <v>9237246.3399999999</v>
        <stp/>
        <stp>EM_S_QSTM07_IS</stp>
        <stp>4</stp>
        <stp>002644.SZ</stp>
        <stp>61</stp>
        <stp>3/31/2016</stp>
        <stp>1</stp>
        <tr r="I1112" s="5"/>
      </tp>
      <tp>
        <v>22288897.98</v>
        <stp/>
        <stp>EM_S_QSTM07_IS</stp>
        <stp>4</stp>
        <stp>002651.SZ</stp>
        <stp>61</stp>
        <stp>6/30/2016</stp>
        <stp>1</stp>
        <tr r="D1119" s="5"/>
      </tp>
      <tp>
        <v>18884576.550000001</v>
        <stp/>
        <stp>EM_S_QSTM07_IS</stp>
        <stp>4</stp>
        <stp>002652.SZ</stp>
        <stp>61</stp>
        <stp>6/30/2015</stp>
        <stp>1</stp>
        <tr r="K1120" s="5"/>
      </tp>
      <tp>
        <v>6558506.5700000003</v>
        <stp/>
        <stp>EM_S_QSTM07_IS</stp>
        <stp>4</stp>
        <stp>002621.SZ</stp>
        <stp>61</stp>
        <stp>6/30/2016</stp>
        <stp>1</stp>
        <tr r="D1089" s="5"/>
      </tp>
      <tp>
        <v>24712711.66</v>
        <stp/>
        <stp>EM_S_QSTM07_IS</stp>
        <stp>4</stp>
        <stp>002622.SZ</stp>
        <stp>61</stp>
        <stp>6/30/2015</stp>
        <stp>1</stp>
        <tr r="K1090" s="5"/>
      </tp>
      <tp>
        <v>11998438.630000001</v>
        <stp/>
        <stp>EM_S_QSTM07_IS</stp>
        <stp>4</stp>
        <stp>002634.SZ</stp>
        <stp>61</stp>
        <stp>3/31/2016</stp>
        <stp>1</stp>
        <tr r="I1102" s="5"/>
      </tp>
      <tp>
        <v>20166548.82</v>
        <stp/>
        <stp>EM_S_QSTM07_IS</stp>
        <stp>4</stp>
        <stp>002624.SZ</stp>
        <stp>61</stp>
        <stp>3/31/2016</stp>
        <stp>1</stp>
        <tr r="I1092" s="5"/>
      </tp>
      <tp>
        <v>54155889.57</v>
        <stp/>
        <stp>EM_S_QSTM07_IS</stp>
        <stp>4</stp>
        <stp>002631.SZ</stp>
        <stp>61</stp>
        <stp>6/30/2016</stp>
        <stp>1</stp>
        <tr r="D1099" s="5"/>
      </tp>
      <tp>
        <v>14129839.189999999</v>
        <stp/>
        <stp>EM_S_QSTM07_IS</stp>
        <stp>4</stp>
        <stp>002632.SZ</stp>
        <stp>61</stp>
        <stp>6/30/2015</stp>
        <stp>1</stp>
        <tr r="K1100" s="5"/>
      </tp>
      <tp>
        <v>54582650.630000003</v>
        <stp/>
        <stp>EM_S_QSTM07_IS</stp>
        <stp>4</stp>
        <stp>002601.SZ</stp>
        <stp>61</stp>
        <stp>6/30/2016</stp>
        <stp>1</stp>
        <tr r="D1069" s="5"/>
      </tp>
      <tp>
        <v>89585814.159999996</v>
        <stp/>
        <stp>EM_S_QSTM07_IS</stp>
        <stp>4</stp>
        <stp>002602.SZ</stp>
        <stp>61</stp>
        <stp>6/30/2015</stp>
        <stp>1</stp>
        <tr r="K1070" s="5"/>
      </tp>
      <tp>
        <v>2142596.36</v>
        <stp/>
        <stp>EM_S_QSTM07_IS</stp>
        <stp>4</stp>
        <stp>002614.SZ</stp>
        <stp>61</stp>
        <stp>3/31/2016</stp>
        <stp>1</stp>
        <tr r="I1082" s="5"/>
      </tp>
      <tp>
        <v>12556180.439999999</v>
        <stp/>
        <stp>EM_S_QSTM07_IS</stp>
        <stp>4</stp>
        <stp>002604.SZ</stp>
        <stp>61</stp>
        <stp>3/31/2016</stp>
        <stp>1</stp>
        <tr r="I1072" s="5"/>
      </tp>
      <tp>
        <v>33501275.140000001</v>
        <stp/>
        <stp>EM_S_QSTM07_IS</stp>
        <stp>4</stp>
        <stp>002611.SZ</stp>
        <stp>61</stp>
        <stp>6/30/2016</stp>
        <stp>1</stp>
        <tr r="D1079" s="5"/>
      </tp>
      <tp>
        <v>7149792.54</v>
        <stp/>
        <stp>EM_S_QSTM07_IS</stp>
        <stp>4</stp>
        <stp>002612.SZ</stp>
        <stp>61</stp>
        <stp>6/30/2015</stp>
        <stp>1</stp>
        <tr r="K1080" s="5"/>
      </tp>
      <tp>
        <v>69307052.5</v>
        <stp/>
        <stp>EM_S_QSTM07_IS</stp>
        <stp>4</stp>
        <stp>002681.SZ</stp>
        <stp>61</stp>
        <stp>6/30/2016</stp>
        <stp>1</stp>
        <tr r="D1149" s="5"/>
      </tp>
      <tp>
        <v>11814051.23</v>
        <stp/>
        <stp>EM_S_QSTM07_IS</stp>
        <stp>4</stp>
        <stp>002682.SZ</stp>
        <stp>61</stp>
        <stp>6/30/2015</stp>
        <stp>1</stp>
        <tr r="K1150" s="5"/>
      </tp>
      <tp>
        <v>-12002476.050000001</v>
        <stp/>
        <stp>EM_S_QSTM07_IS</stp>
        <stp>4</stp>
        <stp>002694.SZ</stp>
        <stp>61</stp>
        <stp>3/31/2016</stp>
        <stp>1</stp>
        <tr r="I1162" s="5"/>
      </tp>
      <tp>
        <v>2630689.52</v>
        <stp/>
        <stp>EM_S_QSTM07_IS</stp>
        <stp>4</stp>
        <stp>002684.SZ</stp>
        <stp>61</stp>
        <stp>3/31/2016</stp>
        <stp>1</stp>
        <tr r="I1152" s="5"/>
      </tp>
      <tp>
        <v>3414347.27</v>
        <stp/>
        <stp>EM_S_QSTM07_IS</stp>
        <stp>4</stp>
        <stp>002691.SZ</stp>
        <stp>61</stp>
        <stp>6/30/2016</stp>
        <stp>1</stp>
        <tr r="D1159" s="5"/>
      </tp>
      <tp>
        <v>50504776.850000001</v>
        <stp/>
        <stp>EM_S_QSTM07_IS</stp>
        <stp>4</stp>
        <stp>002692.SZ</stp>
        <stp>61</stp>
        <stp>6/30/2015</stp>
        <stp>1</stp>
        <tr r="K1160" s="5"/>
      </tp>
      <tp>
        <v>1555668.11</v>
        <stp/>
        <stp>EM_S_QSTM07_IS</stp>
        <stp>4</stp>
        <stp>002761.SZ</stp>
        <stp>61</stp>
        <stp>6/30/2016</stp>
        <stp>1</stp>
        <tr r="D1224" s="5"/>
      </tp>
      <tp>
        <v>16621935.640000001</v>
        <stp/>
        <stp>EM_S_QSTM07_IS</stp>
        <stp>4</stp>
        <stp>002762.SZ</stp>
        <stp>61</stp>
        <stp>6/30/2015</stp>
        <stp>1</stp>
        <tr r="K1225" s="5"/>
      </tp>
      <tp>
        <v>20123770.640000001</v>
        <stp/>
        <stp>EM_S_QSTM07_IS</stp>
        <stp>4</stp>
        <stp>002771.SZ</stp>
        <stp>61</stp>
        <stp>6/30/2016</stp>
        <stp>1</stp>
        <tr r="D1233" s="5"/>
      </tp>
      <tp>
        <v>-7835116.7000000002</v>
        <stp/>
        <stp>EM_S_QSTM07_IS</stp>
        <stp>4</stp>
        <stp>002772.SZ</stp>
        <stp>61</stp>
        <stp>6/30/2015</stp>
        <stp>1</stp>
        <tr r="K1234" s="5"/>
      </tp>
      <tp>
        <v>26136449.949999999</v>
        <stp/>
        <stp>EM_S_QSTM07_IS</stp>
        <stp>4</stp>
        <stp>002741.SZ</stp>
        <stp>61</stp>
        <stp>6/30/2016</stp>
        <stp>1</stp>
        <tr r="D1206" s="5"/>
      </tp>
      <tp>
        <v>30518938.579999998</v>
        <stp/>
        <stp>EM_S_QSTM07_IS</stp>
        <stp>4</stp>
        <stp>002742.SZ</stp>
        <stp>61</stp>
        <stp>6/30/2015</stp>
        <stp>1</stp>
        <tr r="K1207" s="5"/>
      </tp>
      <tp>
        <v>6296225.3799999999</v>
        <stp/>
        <stp>EM_S_QSTM07_IS</stp>
        <stp>4</stp>
        <stp>002751.SZ</stp>
        <stp>61</stp>
        <stp>6/30/2016</stp>
        <stp>1</stp>
        <tr r="D1215" s="5"/>
      </tp>
      <tp>
        <v>14667191.51</v>
        <stp/>
        <stp>EM_S_QSTM07_IS</stp>
        <stp>4</stp>
        <stp>002752.SZ</stp>
        <stp>61</stp>
        <stp>6/30/2015</stp>
        <stp>1</stp>
        <tr r="K1216" s="5"/>
      </tp>
      <tp>
        <v>24907365.34</v>
        <stp/>
        <stp>EM_S_QSTM07_IS</stp>
        <stp>4</stp>
        <stp>002721.SZ</stp>
        <stp>61</stp>
        <stp>6/30/2016</stp>
        <stp>1</stp>
        <tr r="D1186" s="5"/>
      </tp>
      <tp>
        <v>19897590.879999999</v>
        <stp/>
        <stp>EM_S_QSTM07_IS</stp>
        <stp>4</stp>
        <stp>002722.SZ</stp>
        <stp>61</stp>
        <stp>6/30/2015</stp>
        <stp>1</stp>
        <tr r="K1187" s="5"/>
      </tp>
      <tp>
        <v>29106195.309999999</v>
        <stp/>
        <stp>EM_S_QSTM07_IS</stp>
        <stp>4</stp>
        <stp>002734.SZ</stp>
        <stp>61</stp>
        <stp>3/31/2016</stp>
        <stp>1</stp>
        <tr r="I1199" s="5"/>
      </tp>
      <tp>
        <v>21099363.510000002</v>
        <stp/>
        <stp>EM_S_QSTM07_IS</stp>
        <stp>4</stp>
        <stp>002724.SZ</stp>
        <stp>61</stp>
        <stp>3/31/2016</stp>
        <stp>1</stp>
        <tr r="I1189" s="5"/>
      </tp>
      <tp>
        <v>11999579.960000001</v>
        <stp/>
        <stp>EM_S_QSTM07_IS</stp>
        <stp>4</stp>
        <stp>002731.SZ</stp>
        <stp>61</stp>
        <stp>6/30/2016</stp>
        <stp>1</stp>
        <tr r="D1196" s="5"/>
      </tp>
      <tp>
        <v>34888366.560000002</v>
        <stp/>
        <stp>EM_S_QSTM07_IS</stp>
        <stp>4</stp>
        <stp>002732.SZ</stp>
        <stp>61</stp>
        <stp>6/30/2015</stp>
        <stp>1</stp>
        <tr r="K1197" s="5"/>
      </tp>
      <tp>
        <v>303441022</v>
        <stp/>
        <stp>EM_S_QSTM07_IS</stp>
        <stp>4</stp>
        <stp>002701.SZ</stp>
        <stp>61</stp>
        <stp>6/30/2016</stp>
        <stp>1</stp>
        <tr r="D1169" s="5"/>
      </tp>
      <tp>
        <v>-3116420.66</v>
        <stp/>
        <stp>EM_S_QSTM07_IS</stp>
        <stp>4</stp>
        <stp>002702.SZ</stp>
        <stp>61</stp>
        <stp>6/30/2015</stp>
        <stp>1</stp>
        <tr r="K1170" s="5"/>
      </tp>
      <tp>
        <v>367957213.87</v>
        <stp/>
        <stp>EM_S_QSTM07_IS</stp>
        <stp>4</stp>
        <stp>002714.SZ</stp>
        <stp>61</stp>
        <stp>3/31/2016</stp>
        <stp>1</stp>
        <tr r="I1180" s="5"/>
      </tp>
      <tp>
        <v>58873025.090000004</v>
        <stp/>
        <stp>EM_S_QSTM07_IS</stp>
        <stp>4</stp>
        <stp>002711.SZ</stp>
        <stp>61</stp>
        <stp>6/30/2016</stp>
        <stp>1</stp>
        <tr r="D1177" s="5"/>
      </tp>
      <tp>
        <v>18637035.039999999</v>
        <stp/>
        <stp>EM_S_QSTM07_IS</stp>
        <stp>4</stp>
        <stp>002712.SZ</stp>
        <stp>61</stp>
        <stp>6/30/2015</stp>
        <stp>1</stp>
        <tr r="K1178" s="5"/>
      </tp>
      <tp>
        <v>21056522.550000001</v>
        <stp/>
        <stp>EM_S_QSTM07_IS</stp>
        <stp>4</stp>
        <stp>002781.SZ</stp>
        <stp>61</stp>
        <stp>6/30/2016</stp>
        <stp>1</stp>
        <tr r="D1242" s="5"/>
      </tp>
      <tp>
        <v>15041095.380000001</v>
        <stp/>
        <stp>EM_S_QSTM07_IS</stp>
        <stp>4</stp>
        <stp>002782.SZ</stp>
        <stp>61</stp>
        <stp>6/30/2015</stp>
        <stp>1</stp>
        <tr r="K1243" s="5"/>
      </tp>
      <tp>
        <v>97206696.230000004</v>
        <stp/>
        <stp>EM_S_QSTM07_IS</stp>
        <stp>4</stp>
        <stp>002791.SZ</stp>
        <stp>61</stp>
        <stp>6/30/2016</stp>
        <stp>1</stp>
        <tr r="D1251" s="5"/>
      </tp>
      <tp>
        <v>84272262.069999993</v>
        <stp/>
        <stp>EM_S_QSTM07_IS</stp>
        <stp>4</stp>
        <stp>002792.SZ</stp>
        <stp>61</stp>
        <stp>6/30/2015</stp>
        <stp>1</stp>
        <tr r="K1252" s="5"/>
      </tp>
      <tp>
        <v>46221666.68</v>
        <stp/>
        <stp>EM_S_QSTM07_IS</stp>
        <stp>4</stp>
        <stp>002461.SZ</stp>
        <stp>61</stp>
        <stp>6/30/2016</stp>
        <stp>1</stp>
        <tr r="D930" s="5"/>
      </tp>
      <tp>
        <v>51755675.719999999</v>
        <stp/>
        <stp>EM_S_QSTM07_IS</stp>
        <stp>4</stp>
        <stp>002462.SZ</stp>
        <stp>61</stp>
        <stp>6/30/2015</stp>
        <stp>1</stp>
        <tr r="K931" s="5"/>
      </tp>
      <tp>
        <v>6609187.5300000003</v>
        <stp/>
        <stp>EM_S_QSTM07_IS</stp>
        <stp>4</stp>
        <stp>002474.SZ</stp>
        <stp>61</stp>
        <stp>3/31/2016</stp>
        <stp>1</stp>
        <tr r="I943" s="5"/>
      </tp>
      <tp>
        <v>9341054.0399999991</v>
        <stp/>
        <stp>EM_S_QSTM07_IS</stp>
        <stp>4</stp>
        <stp>002464.SZ</stp>
        <stp>61</stp>
        <stp>3/31/2016</stp>
        <stp>1</stp>
        <tr r="I933" s="5"/>
      </tp>
      <tp>
        <v>41595919.700000003</v>
        <stp/>
        <stp>EM_S_QSTM07_IS</stp>
        <stp>4</stp>
        <stp>002471.SZ</stp>
        <stp>61</stp>
        <stp>6/30/2016</stp>
        <stp>1</stp>
        <tr r="D940" s="5"/>
      </tp>
      <tp>
        <v>34414061.579999998</v>
        <stp/>
        <stp>EM_S_QSTM07_IS</stp>
        <stp>4</stp>
        <stp>002472.SZ</stp>
        <stp>61</stp>
        <stp>6/30/2015</stp>
        <stp>1</stp>
        <tr r="K941" s="5"/>
      </tp>
      <tp>
        <v>50677914.850000001</v>
        <stp/>
        <stp>EM_S_QSTM07_IS</stp>
        <stp>4</stp>
        <stp>002441.SZ</stp>
        <stp>61</stp>
        <stp>6/30/2016</stp>
        <stp>1</stp>
        <tr r="D910" s="5"/>
      </tp>
      <tp>
        <v>-9714222.9600000009</v>
        <stp/>
        <stp>EM_S_QSTM07_IS</stp>
        <stp>4</stp>
        <stp>002442.SZ</stp>
        <stp>61</stp>
        <stp>6/30/2015</stp>
        <stp>1</stp>
        <tr r="K911" s="5"/>
      </tp>
      <tp>
        <v>57382296.32</v>
        <stp/>
        <stp>EM_S_QSTM07_IS</stp>
        <stp>4</stp>
        <stp>002454.SZ</stp>
        <stp>61</stp>
        <stp>3/31/2016</stp>
        <stp>1</stp>
        <tr r="I923" s="5"/>
      </tp>
      <tp>
        <v>106524622.65000001</v>
        <stp/>
        <stp>EM_S_QSTM07_IS</stp>
        <stp>4</stp>
        <stp>002444.SZ</stp>
        <stp>61</stp>
        <stp>3/31/2016</stp>
        <stp>1</stp>
        <tr r="I913" s="5"/>
      </tp>
      <tp>
        <v>308621.82</v>
        <stp/>
        <stp>EM_S_QSTM07_IS</stp>
        <stp>4</stp>
        <stp>002451.SZ</stp>
        <stp>61</stp>
        <stp>6/30/2016</stp>
        <stp>1</stp>
        <tr r="D920" s="5"/>
      </tp>
      <tp>
        <v>13617866</v>
        <stp/>
        <stp>EM_S_QSTM07_IS</stp>
        <stp>4</stp>
        <stp>002452.SZ</stp>
        <stp>61</stp>
        <stp>6/30/2015</stp>
        <stp>1</stp>
        <tr r="K921" s="5"/>
      </tp>
      <tp>
        <v>46654642.420000002</v>
        <stp/>
        <stp>EM_S_QSTM07_IS</stp>
        <stp>4</stp>
        <stp>002421.SZ</stp>
        <stp>61</stp>
        <stp>6/30/2016</stp>
        <stp>1</stp>
        <tr r="D890" s="5"/>
      </tp>
      <tp>
        <v>203345445</v>
        <stp/>
        <stp>EM_S_QSTM07_IS</stp>
        <stp>4</stp>
        <stp>002422.SZ</stp>
        <stp>61</stp>
        <stp>6/30/2015</stp>
        <stp>1</stp>
        <tr r="K891" s="5"/>
      </tp>
      <tp>
        <v>70779480.359999999</v>
        <stp/>
        <stp>EM_S_QSTM07_IS</stp>
        <stp>4</stp>
        <stp>002434.SZ</stp>
        <stp>61</stp>
        <stp>3/31/2016</stp>
        <stp>1</stp>
        <tr r="I903" s="5"/>
      </tp>
      <tp>
        <v>113392522.84999999</v>
        <stp/>
        <stp>EM_S_QSTM07_IS</stp>
        <stp>4</stp>
        <stp>002424.SZ</stp>
        <stp>61</stp>
        <stp>3/31/2016</stp>
        <stp>1</stp>
        <tr r="I893" s="5"/>
      </tp>
      <tp>
        <v>130452618.93000001</v>
        <stp/>
        <stp>EM_S_QSTM07_IS</stp>
        <stp>4</stp>
        <stp>002431.SZ</stp>
        <stp>61</stp>
        <stp>6/30/2016</stp>
        <stp>1</stp>
        <tr r="D900" s="5"/>
      </tp>
      <tp>
        <v>-23092450.309999999</v>
        <stp/>
        <stp>EM_S_QSTM07_IS</stp>
        <stp>4</stp>
        <stp>002432.SZ</stp>
        <stp>61</stp>
        <stp>6/30/2015</stp>
        <stp>1</stp>
        <tr r="K901" s="5"/>
      </tp>
      <tp>
        <v>14907880.109999999</v>
        <stp/>
        <stp>EM_S_QSTM07_IS</stp>
        <stp>4</stp>
        <stp>002401.SZ</stp>
        <stp>61</stp>
        <stp>6/30/2016</stp>
        <stp>1</stp>
        <tr r="D870" s="5"/>
      </tp>
      <tp>
        <v>22705544.539999999</v>
        <stp/>
        <stp>EM_S_QSTM07_IS</stp>
        <stp>4</stp>
        <stp>002402.SZ</stp>
        <stp>61</stp>
        <stp>6/30/2015</stp>
        <stp>1</stp>
        <tr r="K871" s="5"/>
      </tp>
      <tp>
        <v>-11819221.84</v>
        <stp/>
        <stp>EM_S_QSTM07_IS</stp>
        <stp>4</stp>
        <stp>002414.SZ</stp>
        <stp>61</stp>
        <stp>3/31/2016</stp>
        <stp>1</stp>
        <tr r="I883" s="5"/>
      </tp>
      <tp>
        <v>15416060.17</v>
        <stp/>
        <stp>EM_S_QSTM07_IS</stp>
        <stp>4</stp>
        <stp>002404.SZ</stp>
        <stp>61</stp>
        <stp>3/31/2016</stp>
        <stp>1</stp>
        <tr r="I873" s="5"/>
      </tp>
      <tp>
        <v>252072408.83000001</v>
        <stp/>
        <stp>EM_S_QSTM07_IS</stp>
        <stp>4</stp>
        <stp>002411.SZ</stp>
        <stp>61</stp>
        <stp>6/30/2016</stp>
        <stp>1</stp>
        <tr r="D880" s="5"/>
      </tp>
      <tp>
        <v>25364164.440000001</v>
        <stp/>
        <stp>EM_S_QSTM07_IS</stp>
        <stp>4</stp>
        <stp>002412.SZ</stp>
        <stp>61</stp>
        <stp>6/30/2015</stp>
        <stp>1</stp>
        <tr r="K881" s="5"/>
      </tp>
      <tp>
        <v>14462838.48</v>
        <stp/>
        <stp>EM_S_QSTM07_IS</stp>
        <stp>4</stp>
        <stp>002481.SZ</stp>
        <stp>61</stp>
        <stp>6/30/2016</stp>
        <stp>1</stp>
        <tr r="D950" s="5"/>
      </tp>
      <tp>
        <v>96776989.590000004</v>
        <stp/>
        <stp>EM_S_QSTM07_IS</stp>
        <stp>4</stp>
        <stp>002482.SZ</stp>
        <stp>61</stp>
        <stp>6/30/2015</stp>
        <stp>1</stp>
        <tr r="K951" s="5"/>
      </tp>
      <tp>
        <v>7937689.7300000004</v>
        <stp/>
        <stp>EM_S_QSTM07_IS</stp>
        <stp>4</stp>
        <stp>002494.SZ</stp>
        <stp>61</stp>
        <stp>3/31/2016</stp>
        <stp>1</stp>
        <tr r="I963" s="5"/>
      </tp>
      <tp>
        <v>20671915.32</v>
        <stp/>
        <stp>EM_S_QSTM07_IS</stp>
        <stp>4</stp>
        <stp>002484.SZ</stp>
        <stp>61</stp>
        <stp>3/31/2016</stp>
        <stp>1</stp>
        <tr r="I953" s="5"/>
      </tp>
      <tp>
        <v>173017247.75999999</v>
        <stp/>
        <stp>EM_S_QSTM07_IS</stp>
        <stp>4</stp>
        <stp>002491.SZ</stp>
        <stp>61</stp>
        <stp>6/30/2016</stp>
        <stp>1</stp>
        <tr r="D960" s="5"/>
      </tp>
      <tp>
        <v>8083740.96</v>
        <stp/>
        <stp>EM_S_QSTM07_IS</stp>
        <stp>4</stp>
        <stp>002492.SZ</stp>
        <stp>61</stp>
        <stp>6/30/2015</stp>
        <stp>1</stp>
        <tr r="K961" s="5"/>
      </tp>
      <tp>
        <v>53763348.409999996</v>
        <stp/>
        <stp>EM_S_QSTM07_IS</stp>
        <stp>4</stp>
        <stp>002561.SZ</stp>
        <stp>61</stp>
        <stp>6/30/2016</stp>
        <stp>1</stp>
        <tr r="D1029" s="5"/>
      </tp>
      <tp>
        <v>18326535.969999999</v>
        <stp/>
        <stp>EM_S_QSTM07_IS</stp>
        <stp>4</stp>
        <stp>002562.SZ</stp>
        <stp>61</stp>
        <stp>6/30/2015</stp>
        <stp>1</stp>
        <tr r="K1030" s="5"/>
      </tp>
      <tp>
        <v>28108158.52</v>
        <stp/>
        <stp>EM_S_QSTM07_IS</stp>
        <stp>4</stp>
        <stp>002574.SZ</stp>
        <stp>61</stp>
        <stp>3/31/2016</stp>
        <stp>1</stp>
        <tr r="I1042" s="5"/>
      </tp>
      <tp>
        <v>-9329250.6600000001</v>
        <stp/>
        <stp>EM_S_QSTM07_IS</stp>
        <stp>4</stp>
        <stp>002564.SZ</stp>
        <stp>61</stp>
        <stp>3/31/2016</stp>
        <stp>1</stp>
        <tr r="I1032" s="5"/>
      </tp>
      <tp>
        <v>-10342805.93</v>
        <stp/>
        <stp>EM_S_QSTM07_IS</stp>
        <stp>4</stp>
        <stp>002571.SZ</stp>
        <stp>61</stp>
        <stp>6/30/2016</stp>
        <stp>1</stp>
        <tr r="D1039" s="5"/>
      </tp>
      <tp>
        <v>99202466.700000003</v>
        <stp/>
        <stp>EM_S_QSTM07_IS</stp>
        <stp>4</stp>
        <stp>002572.SZ</stp>
        <stp>61</stp>
        <stp>6/30/2015</stp>
        <stp>1</stp>
        <tr r="K1040" s="5"/>
      </tp>
      <tp>
        <v>58852597.119999997</v>
        <stp/>
        <stp>EM_S_QSTM07_IS</stp>
        <stp>4</stp>
        <stp>002541.SZ</stp>
        <stp>61</stp>
        <stp>6/30/2016</stp>
        <stp>1</stp>
        <tr r="D1009" s="5"/>
      </tp>
      <tp>
        <v>43815347.75</v>
        <stp/>
        <stp>EM_S_QSTM07_IS</stp>
        <stp>4</stp>
        <stp>002542.SZ</stp>
        <stp>61</stp>
        <stp>6/30/2015</stp>
        <stp>1</stp>
        <tr r="K1010" s="5"/>
      </tp>
      <tp>
        <v>27754163.93</v>
        <stp/>
        <stp>EM_S_QSTM07_IS</stp>
        <stp>4</stp>
        <stp>002554.SZ</stp>
        <stp>61</stp>
        <stp>3/31/2016</stp>
        <stp>1</stp>
        <tr r="I1022" s="5"/>
      </tp>
      <tp>
        <v>12685363.76</v>
        <stp/>
        <stp>EM_S_QSTM07_IS</stp>
        <stp>4</stp>
        <stp>002544.SZ</stp>
        <stp>61</stp>
        <stp>3/31/2016</stp>
        <stp>1</stp>
        <tr r="I1012" s="5"/>
      </tp>
      <tp>
        <v>36160526.07</v>
        <stp/>
        <stp>EM_S_QSTM07_IS</stp>
        <stp>4</stp>
        <stp>002551.SZ</stp>
        <stp>61</stp>
        <stp>6/30/2016</stp>
        <stp>1</stp>
        <tr r="D1019" s="5"/>
      </tp>
      <tp>
        <v>4175174.83</v>
        <stp/>
        <stp>EM_S_QSTM07_IS</stp>
        <stp>4</stp>
        <stp>002552.SZ</stp>
        <stp>61</stp>
        <stp>6/30/2015</stp>
        <stp>1</stp>
        <tr r="K1020" s="5"/>
      </tp>
      <tp>
        <v>56634289.960000001</v>
        <stp/>
        <stp>EM_S_QSTM07_IS</stp>
        <stp>4</stp>
        <stp>002521.SZ</stp>
        <stp>61</stp>
        <stp>6/30/2016</stp>
        <stp>1</stp>
        <tr r="D990" s="5"/>
      </tp>
      <tp>
        <v>17921025.399999999</v>
        <stp/>
        <stp>EM_S_QSTM07_IS</stp>
        <stp>4</stp>
        <stp>002522.SZ</stp>
        <stp>61</stp>
        <stp>6/30/2015</stp>
        <stp>1</stp>
        <tr r="K991" s="5"/>
      </tp>
      <tp>
        <v>16542170.26</v>
        <stp/>
        <stp>EM_S_QSTM07_IS</stp>
        <stp>4</stp>
        <stp>002534.SZ</stp>
        <stp>61</stp>
        <stp>3/31/2016</stp>
        <stp>1</stp>
        <tr r="I1002" s="5"/>
      </tp>
      <tp>
        <v>-10152296.35</v>
        <stp/>
        <stp>EM_S_QSTM07_IS</stp>
        <stp>4</stp>
        <stp>002524.SZ</stp>
        <stp>61</stp>
        <stp>3/31/2016</stp>
        <stp>1</stp>
        <tr r="I993" s="5"/>
      </tp>
      <tp>
        <v>143490737.94999999</v>
        <stp/>
        <stp>EM_S_QSTM07_IS</stp>
        <stp>4</stp>
        <stp>002531.SZ</stp>
        <stp>61</stp>
        <stp>6/30/2016</stp>
        <stp>1</stp>
        <tr r="D999" s="5"/>
      </tp>
      <tp>
        <v>45231488.579999998</v>
        <stp/>
        <stp>EM_S_QSTM07_IS</stp>
        <stp>4</stp>
        <stp>002532.SZ</stp>
        <stp>61</stp>
        <stp>6/30/2015</stp>
        <stp>1</stp>
        <tr r="K1000" s="5"/>
      </tp>
      <tp>
        <v>178190455.22999999</v>
        <stp/>
        <stp>EM_S_QSTM07_IS</stp>
        <stp>4</stp>
        <stp>002501.SZ</stp>
        <stp>61</stp>
        <stp>6/30/2016</stp>
        <stp>1</stp>
        <tr r="D970" s="5"/>
      </tp>
      <tp>
        <v>16985446.879999999</v>
        <stp/>
        <stp>EM_S_QSTM07_IS</stp>
        <stp>4</stp>
        <stp>002502.SZ</stp>
        <stp>61</stp>
        <stp>6/30/2015</stp>
        <stp>1</stp>
        <tr r="K971" s="5"/>
      </tp>
      <tp>
        <v>18292704.09</v>
        <stp/>
        <stp>EM_S_QSTM07_IS</stp>
        <stp>4</stp>
        <stp>002514.SZ</stp>
        <stp>61</stp>
        <stp>3/31/2016</stp>
        <stp>1</stp>
        <tr r="I983" s="5"/>
      </tp>
      <tp>
        <v>70045305.489999995</v>
        <stp/>
        <stp>EM_S_QSTM07_IS</stp>
        <stp>4</stp>
        <stp>002504.SZ</stp>
        <stp>61</stp>
        <stp>3/31/2016</stp>
        <stp>1</stp>
        <tr r="I973" s="5"/>
      </tp>
      <tp>
        <v>60254571.399999999</v>
        <stp/>
        <stp>EM_S_QSTM07_IS</stp>
        <stp>4</stp>
        <stp>002511.SZ</stp>
        <stp>61</stp>
        <stp>6/30/2016</stp>
        <stp>1</stp>
        <tr r="D980" s="5"/>
      </tp>
      <tp>
        <v>9595713.9800000004</v>
        <stp/>
        <stp>EM_S_QSTM07_IS</stp>
        <stp>4</stp>
        <stp>002512.SZ</stp>
        <stp>61</stp>
        <stp>6/30/2015</stp>
        <stp>1</stp>
        <tr r="K981" s="5"/>
      </tp>
      <tp>
        <v>74623347.780000001</v>
        <stp/>
        <stp>EM_S_QSTM07_IS</stp>
        <stp>4</stp>
        <stp>002581.SZ</stp>
        <stp>61</stp>
        <stp>6/30/2016</stp>
        <stp>1</stp>
        <tr r="D1049" s="5"/>
      </tp>
      <tp>
        <v>462054.21999999898</v>
        <stp/>
        <stp>EM_S_QSTM07_IS</stp>
        <stp>4</stp>
        <stp>002582.SZ</stp>
        <stp>61</stp>
        <stp>6/30/2015</stp>
        <stp>1</stp>
        <tr r="K1050" s="5"/>
      </tp>
      <tp>
        <v>850708000</v>
        <stp/>
        <stp>EM_S_QSTM07_IS</stp>
        <stp>4</stp>
        <stp>002594.SZ</stp>
        <stp>61</stp>
        <stp>3/31/2016</stp>
        <stp>1</stp>
        <tr r="I1062" s="5"/>
      </tp>
      <tp>
        <v>16051116.619999999</v>
        <stp/>
        <stp>EM_S_QSTM07_IS</stp>
        <stp>4</stp>
        <stp>002584.SZ</stp>
        <stp>61</stp>
        <stp>3/31/2016</stp>
        <stp>1</stp>
        <tr r="I1052" s="5"/>
      </tp>
      <tp>
        <v>-5061654.18</v>
        <stp/>
        <stp>EM_S_QSTM07_IS</stp>
        <stp>4</stp>
        <stp>002591.SZ</stp>
        <stp>61</stp>
        <stp>6/30/2016</stp>
        <stp>1</stp>
        <tr r="D1059" s="5"/>
      </tp>
      <tp>
        <v>42262954.979999997</v>
        <stp/>
        <stp>EM_S_QSTM07_IS</stp>
        <stp>4</stp>
        <stp>002592.SZ</stp>
        <stp>61</stp>
        <stp>6/30/2015</stp>
        <stp>1</stp>
        <tr r="K1060" s="5"/>
      </tp>
      <tp>
        <v>60917096.140000001</v>
        <stp/>
        <stp>EM_S_QSTM07_IS</stp>
        <stp>4</stp>
        <stp>002261.SZ</stp>
        <stp>61</stp>
        <stp>6/30/2016</stp>
        <stp>1</stp>
        <tr r="D730" s="5"/>
      </tp>
      <tp>
        <v>86308487.069999993</v>
        <stp/>
        <stp>EM_S_QSTM07_IS</stp>
        <stp>4</stp>
        <stp>002262.SZ</stp>
        <stp>61</stp>
        <stp>6/30/2015</stp>
        <stp>1</stp>
        <tr r="K731" s="5"/>
      </tp>
      <tp>
        <v>4047445.22</v>
        <stp/>
        <stp>EM_S_QSTM07_IS</stp>
        <stp>4</stp>
        <stp>002274.SZ</stp>
        <stp>61</stp>
        <stp>3/31/2016</stp>
        <stp>1</stp>
        <tr r="I743" s="5"/>
      </tp>
      <tp>
        <v>47025287.590000004</v>
        <stp/>
        <stp>EM_S_QSTM07_IS</stp>
        <stp>4</stp>
        <stp>002264.SZ</stp>
        <stp>61</stp>
        <stp>3/31/2016</stp>
        <stp>1</stp>
        <tr r="I733" s="5"/>
      </tp>
      <tp>
        <v>308459240.08999997</v>
        <stp/>
        <stp>EM_S_QSTM07_IS</stp>
        <stp>4</stp>
        <stp>002271.SZ</stp>
        <stp>61</stp>
        <stp>6/30/2016</stp>
        <stp>1</stp>
        <tr r="D740" s="5"/>
      </tp>
      <tp>
        <v>2348124.77</v>
        <stp/>
        <stp>EM_S_QSTM07_IS</stp>
        <stp>4</stp>
        <stp>002272.SZ</stp>
        <stp>61</stp>
        <stp>6/30/2015</stp>
        <stp>1</stp>
        <tr r="K741" s="5"/>
      </tp>
      <tp>
        <v>276946230.80000001</v>
        <stp/>
        <stp>EM_S_QSTM07_IS</stp>
        <stp>4</stp>
        <stp>002241.SZ</stp>
        <stp>61</stp>
        <stp>6/30/2016</stp>
        <stp>1</stp>
        <tr r="D711" s="5"/>
      </tp>
      <tp>
        <v>200233328.97999999</v>
        <stp/>
        <stp>EM_S_QSTM07_IS</stp>
        <stp>4</stp>
        <stp>002242.SZ</stp>
        <stp>61</stp>
        <stp>6/30/2015</stp>
        <stp>1</stp>
        <tr r="K712" s="5"/>
      </tp>
      <tp>
        <v>19281990.359999999</v>
        <stp/>
        <stp>EM_S_QSTM07_IS</stp>
        <stp>4</stp>
        <stp>002254.SZ</stp>
        <stp>61</stp>
        <stp>3/31/2016</stp>
        <stp>1</stp>
        <tr r="I724" s="5"/>
      </tp>
      <tp>
        <v>383578256.55000001</v>
        <stp/>
        <stp>EM_S_QSTM07_IS</stp>
        <stp>4</stp>
        <stp>002244.SZ</stp>
        <stp>61</stp>
        <stp>3/31/2016</stp>
        <stp>1</stp>
        <tr r="I714" s="5"/>
      </tp>
      <tp>
        <v>47338668.369999997</v>
        <stp/>
        <stp>EM_S_QSTM07_IS</stp>
        <stp>4</stp>
        <stp>002251.SZ</stp>
        <stp>61</stp>
        <stp>6/30/2016</stp>
        <stp>1</stp>
        <tr r="D721" s="5"/>
      </tp>
      <tp>
        <v>452875095.79000002</v>
        <stp/>
        <stp>EM_S_QSTM07_IS</stp>
        <stp>4</stp>
        <stp>002252.SZ</stp>
        <stp>61</stp>
        <stp>6/30/2015</stp>
        <stp>1</stp>
        <tr r="K722" s="5"/>
      </tp>
      <tp>
        <v>96237123.700000003</v>
        <stp/>
        <stp>EM_S_QSTM07_IS</stp>
        <stp>4</stp>
        <stp>002221.SZ</stp>
        <stp>61</stp>
        <stp>6/30/2016</stp>
        <stp>1</stp>
        <tr r="D691" s="5"/>
      </tp>
      <tp>
        <v>16160225.060000001</v>
        <stp/>
        <stp>EM_S_QSTM07_IS</stp>
        <stp>4</stp>
        <stp>002222.SZ</stp>
        <stp>61</stp>
        <stp>6/30/2015</stp>
        <stp>1</stp>
        <tr r="K692" s="5"/>
      </tp>
      <tp>
        <v>69248907</v>
        <stp/>
        <stp>EM_S_QSTM07_IS</stp>
        <stp>4</stp>
        <stp>002234.SZ</stp>
        <stp>61</stp>
        <stp>3/31/2016</stp>
        <stp>1</stp>
        <tr r="I704" s="5"/>
      </tp>
      <tp>
        <v>24005247.129999999</v>
        <stp/>
        <stp>EM_S_QSTM07_IS</stp>
        <stp>4</stp>
        <stp>002224.SZ</stp>
        <stp>61</stp>
        <stp>3/31/2016</stp>
        <stp>1</stp>
        <tr r="I694" s="5"/>
      </tp>
      <tp>
        <v>-13264272.050000001</v>
        <stp/>
        <stp>EM_S_QSTM07_IS</stp>
        <stp>4</stp>
        <stp>002231.SZ</stp>
        <stp>61</stp>
        <stp>6/30/2016</stp>
        <stp>1</stp>
        <tr r="D701" s="5"/>
      </tp>
      <tp>
        <v>694093.63</v>
        <stp/>
        <stp>EM_S_QSTM07_IS</stp>
        <stp>4</stp>
        <stp>002232.SZ</stp>
        <stp>61</stp>
        <stp>6/30/2015</stp>
        <stp>1</stp>
        <tr r="K702" s="5"/>
      </tp>
      <tp>
        <v>4014610.57</v>
        <stp/>
        <stp>EM_S_QSTM07_IS</stp>
        <stp>4</stp>
        <stp>002201.SZ</stp>
        <stp>61</stp>
        <stp>6/30/2016</stp>
        <stp>1</stp>
        <tr r="D671" s="5"/>
      </tp>
      <tp>
        <v>996687326.14999998</v>
        <stp/>
        <stp>EM_S_QSTM07_IS</stp>
        <stp>4</stp>
        <stp>002202.SZ</stp>
        <stp>61</stp>
        <stp>6/30/2015</stp>
        <stp>1</stp>
        <tr r="K672" s="5"/>
      </tp>
      <tp>
        <v>1515232.97</v>
        <stp/>
        <stp>EM_S_QSTM07_IS</stp>
        <stp>4</stp>
        <stp>002214.SZ</stp>
        <stp>61</stp>
        <stp>3/31/2016</stp>
        <stp>1</stp>
        <tr r="I684" s="5"/>
      </tp>
      <tp>
        <v>7163051.4000000004</v>
        <stp/>
        <stp>EM_S_QSTM07_IS</stp>
        <stp>4</stp>
        <stp>002204.SZ</stp>
        <stp>61</stp>
        <stp>3/31/2016</stp>
        <stp>1</stp>
        <tr r="I674" s="5"/>
      </tp>
      <tp>
        <v>-2728026.51</v>
        <stp/>
        <stp>EM_S_QSTM07_IS</stp>
        <stp>4</stp>
        <stp>002211.SZ</stp>
        <stp>61</stp>
        <stp>6/30/2016</stp>
        <stp>1</stp>
        <tr r="D681" s="5"/>
      </tp>
      <tp>
        <v>18634369.359999999</v>
        <stp/>
        <stp>EM_S_QSTM07_IS</stp>
        <stp>4</stp>
        <stp>002212.SZ</stp>
        <stp>61</stp>
        <stp>6/30/2015</stp>
        <stp>1</stp>
        <tr r="K682" s="5"/>
      </tp>
      <tp>
        <v>79387961.540000007</v>
        <stp/>
        <stp>EM_S_QSTM07_IS</stp>
        <stp>4</stp>
        <stp>002281.SZ</stp>
        <stp>61</stp>
        <stp>6/30/2016</stp>
        <stp>1</stp>
        <tr r="D750" s="5"/>
      </tp>
      <tp>
        <v>11745249.58</v>
        <stp/>
        <stp>EM_S_QSTM07_IS</stp>
        <stp>4</stp>
        <stp>002282.SZ</stp>
        <stp>61</stp>
        <stp>6/30/2015</stp>
        <stp>1</stp>
        <tr r="K751" s="5"/>
      </tp>
      <tp>
        <v>357835015.63999999</v>
        <stp/>
        <stp>EM_S_QSTM07_IS</stp>
        <stp>4</stp>
        <stp>002294.SZ</stp>
        <stp>61</stp>
        <stp>3/31/2016</stp>
        <stp>1</stp>
        <tr r="I763" s="5"/>
      </tp>
      <tp>
        <v>42570808.740000002</v>
        <stp/>
        <stp>EM_S_QSTM07_IS</stp>
        <stp>4</stp>
        <stp>002284.SZ</stp>
        <stp>61</stp>
        <stp>3/31/2016</stp>
        <stp>1</stp>
        <tr r="I753" s="5"/>
      </tp>
      <tp>
        <v>10923261.109999999</v>
        <stp/>
        <stp>EM_S_QSTM07_IS</stp>
        <stp>4</stp>
        <stp>002291.SZ</stp>
        <stp>61</stp>
        <stp>6/30/2016</stp>
        <stp>1</stp>
        <tr r="D760" s="5"/>
      </tp>
      <tp>
        <v>175330765.16</v>
        <stp/>
        <stp>EM_S_QSTM07_IS</stp>
        <stp>4</stp>
        <stp>002292.SZ</stp>
        <stp>61</stp>
        <stp>6/30/2015</stp>
        <stp>1</stp>
        <tr r="K761" s="5"/>
      </tp>
      <tp>
        <v>47894922.270000003</v>
        <stp/>
        <stp>EM_S_QSTM07_IS</stp>
        <stp>4</stp>
        <stp>002361.SZ</stp>
        <stp>61</stp>
        <stp>6/30/2016</stp>
        <stp>1</stp>
        <tr r="D830" s="5"/>
      </tp>
      <tp>
        <v>2647315.31</v>
        <stp/>
        <stp>EM_S_QSTM07_IS</stp>
        <stp>4</stp>
        <stp>002362.SZ</stp>
        <stp>61</stp>
        <stp>6/30/2015</stp>
        <stp>1</stp>
        <tr r="K831" s="5"/>
      </tp>
      <tp>
        <v>23120262.460000001</v>
        <stp/>
        <stp>EM_S_QSTM07_IS</stp>
        <stp>4</stp>
        <stp>002374.SZ</stp>
        <stp>61</stp>
        <stp>3/31/2016</stp>
        <stp>1</stp>
        <tr r="I843" s="5"/>
      </tp>
      <tp>
        <v>41602675.659999996</v>
        <stp/>
        <stp>EM_S_QSTM07_IS</stp>
        <stp>4</stp>
        <stp>002364.SZ</stp>
        <stp>61</stp>
        <stp>3/31/2016</stp>
        <stp>1</stp>
        <tr r="I833" s="5"/>
      </tp>
      <tp>
        <v>20100032.879999999</v>
        <stp/>
        <stp>EM_S_QSTM07_IS</stp>
        <stp>4</stp>
        <stp>002371.SZ</stp>
        <stp>61</stp>
        <stp>6/30/2016</stp>
        <stp>1</stp>
        <tr r="D840" s="5"/>
      </tp>
      <tp>
        <v>132238167.36</v>
        <stp/>
        <stp>EM_S_QSTM07_IS</stp>
        <stp>4</stp>
        <stp>002372.SZ</stp>
        <stp>61</stp>
        <stp>6/30/2015</stp>
        <stp>1</stp>
        <tr r="K841" s="5"/>
      </tp>
      <tp>
        <v>21319428.100000001</v>
        <stp/>
        <stp>EM_S_QSTM07_IS</stp>
        <stp>4</stp>
        <stp>002341.SZ</stp>
        <stp>61</stp>
        <stp>6/30/2016</stp>
        <stp>1</stp>
        <tr r="D810" s="5"/>
      </tp>
      <tp>
        <v>20902383.16</v>
        <stp/>
        <stp>EM_S_QSTM07_IS</stp>
        <stp>4</stp>
        <stp>002342.SZ</stp>
        <stp>61</stp>
        <stp>6/30/2015</stp>
        <stp>1</stp>
        <tr r="K811" s="5"/>
      </tp>
      <tp>
        <v>108205148.59</v>
        <stp/>
        <stp>EM_S_QSTM07_IS</stp>
        <stp>4</stp>
        <stp>002354.SZ</stp>
        <stp>61</stp>
        <stp>3/31/2016</stp>
        <stp>1</stp>
        <tr r="I823" s="5"/>
      </tp>
      <tp>
        <v>143369846.15000001</v>
        <stp/>
        <stp>EM_S_QSTM07_IS</stp>
        <stp>4</stp>
        <stp>002344.SZ</stp>
        <stp>61</stp>
        <stp>3/31/2016</stp>
        <stp>1</stp>
        <tr r="I813" s="5"/>
      </tp>
      <tp>
        <v>21040027.43</v>
        <stp/>
        <stp>EM_S_QSTM07_IS</stp>
        <stp>4</stp>
        <stp>002351.SZ</stp>
        <stp>61</stp>
        <stp>6/30/2016</stp>
        <stp>1</stp>
        <tr r="D820" s="5"/>
      </tp>
      <tp>
        <v>7554791.9699999997</v>
        <stp/>
        <stp>EM_S_QSTM07_IS</stp>
        <stp>4</stp>
        <stp>002352.SZ</stp>
        <stp>61</stp>
        <stp>6/30/2015</stp>
        <stp>1</stp>
        <tr r="K821" s="5"/>
      </tp>
      <tp>
        <v>58183929.299999997</v>
        <stp/>
        <stp>EM_S_QSTM07_IS</stp>
        <stp>4</stp>
        <stp>002321.SZ</stp>
        <stp>61</stp>
        <stp>6/30/2016</stp>
        <stp>1</stp>
        <tr r="D790" s="5"/>
      </tp>
      <tp>
        <v>11129228.77</v>
        <stp/>
        <stp>EM_S_QSTM07_IS</stp>
        <stp>4</stp>
        <stp>002322.SZ</stp>
        <stp>61</stp>
        <stp>6/30/2015</stp>
        <stp>1</stp>
        <tr r="K791" s="5"/>
      </tp>
      <tp>
        <v>4340054.41</v>
        <stp/>
        <stp>EM_S_QSTM07_IS</stp>
        <stp>4</stp>
        <stp>002334.SZ</stp>
        <stp>61</stp>
        <stp>3/31/2016</stp>
        <stp>1</stp>
        <tr r="I803" s="5"/>
      </tp>
      <tp>
        <v>90658445.159999996</v>
        <stp/>
        <stp>EM_S_QSTM07_IS</stp>
        <stp>4</stp>
        <stp>002324.SZ</stp>
        <stp>61</stp>
        <stp>3/31/2016</stp>
        <stp>1</stp>
        <tr r="I793" s="5"/>
      </tp>
      <tp>
        <v>18289008.050000001</v>
        <stp/>
        <stp>EM_S_QSTM07_IS</stp>
        <stp>4</stp>
        <stp>002331.SZ</stp>
        <stp>61</stp>
        <stp>6/30/2016</stp>
        <stp>1</stp>
        <tr r="D800" s="5"/>
      </tp>
      <tp>
        <v>30663800.280000001</v>
        <stp/>
        <stp>EM_S_QSTM07_IS</stp>
        <stp>4</stp>
        <stp>002332.SZ</stp>
        <stp>61</stp>
        <stp>6/30/2015</stp>
        <stp>1</stp>
        <tr r="K801" s="5"/>
      </tp>
      <tp>
        <v>38718080.020000003</v>
        <stp/>
        <stp>EM_S_QSTM07_IS</stp>
        <stp>4</stp>
        <stp>002301.SZ</stp>
        <stp>61</stp>
        <stp>6/30/2016</stp>
        <stp>1</stp>
        <tr r="D770" s="5"/>
      </tp>
      <tp>
        <v>145215528.81999999</v>
        <stp/>
        <stp>EM_S_QSTM07_IS</stp>
        <stp>4</stp>
        <stp>002302.SZ</stp>
        <stp>61</stp>
        <stp>6/30/2015</stp>
        <stp>1</stp>
        <tr r="K771" s="5"/>
      </tp>
      <tp>
        <v>289898412.10000002</v>
        <stp/>
        <stp>EM_S_QSTM07_IS</stp>
        <stp>4</stp>
        <stp>002314.SZ</stp>
        <stp>61</stp>
        <stp>3/31/2016</stp>
        <stp>1</stp>
        <tr r="I783" s="5"/>
      </tp>
      <tp>
        <v>2456001858.6700001</v>
        <stp/>
        <stp>EM_S_QSTM07_IS</stp>
        <stp>4</stp>
        <stp>002304.SZ</stp>
        <stp>61</stp>
        <stp>3/31/2016</stp>
        <stp>1</stp>
        <tr r="I773" s="5"/>
      </tp>
      <tp>
        <v>345331082.80000001</v>
        <stp/>
        <stp>EM_S_QSTM07_IS</stp>
        <stp>4</stp>
        <stp>002311.SZ</stp>
        <stp>61</stp>
        <stp>6/30/2016</stp>
        <stp>1</stp>
        <tr r="D780" s="5"/>
      </tp>
      <tp>
        <v>-50312179.909999996</v>
        <stp/>
        <stp>EM_S_QSTM07_IS</stp>
        <stp>4</stp>
        <stp>002312.SZ</stp>
        <stp>61</stp>
        <stp>6/30/2015</stp>
        <stp>1</stp>
        <tr r="K781" s="5"/>
      </tp>
      <tp>
        <v>28859603.039999999</v>
        <stp/>
        <stp>EM_S_QSTM07_IS</stp>
        <stp>4</stp>
        <stp>002381.SZ</stp>
        <stp>61</stp>
        <stp>6/30/2016</stp>
        <stp>1</stp>
        <tr r="D850" s="5"/>
      </tp>
      <tp>
        <v>41386519.439999998</v>
        <stp/>
        <stp>EM_S_QSTM07_IS</stp>
        <stp>4</stp>
        <stp>002382.SZ</stp>
        <stp>61</stp>
        <stp>6/30/2015</stp>
        <stp>1</stp>
        <tr r="K851" s="5"/>
      </tp>
      <tp>
        <v>58261748.75</v>
        <stp/>
        <stp>EM_S_QSTM07_IS</stp>
        <stp>4</stp>
        <stp>002394.SZ</stp>
        <stp>61</stp>
        <stp>3/31/2016</stp>
        <stp>1</stp>
        <tr r="I863" s="5"/>
      </tp>
      <tp>
        <v>18305799.120000001</v>
        <stp/>
        <stp>EM_S_QSTM07_IS</stp>
        <stp>4</stp>
        <stp>002384.SZ</stp>
        <stp>61</stp>
        <stp>3/31/2016</stp>
        <stp>1</stp>
        <tr r="I853" s="5"/>
      </tp>
      <tp>
        <v>68873738.230000004</v>
        <stp/>
        <stp>EM_S_QSTM07_IS</stp>
        <stp>4</stp>
        <stp>002391.SZ</stp>
        <stp>61</stp>
        <stp>6/30/2016</stp>
        <stp>1</stp>
        <tr r="D860" s="5"/>
      </tp>
      <tp>
        <v>46908832.009999998</v>
        <stp/>
        <stp>EM_S_QSTM07_IS</stp>
        <stp>4</stp>
        <stp>002392.SZ</stp>
        <stp>61</stp>
        <stp>6/30/2015</stp>
        <stp>1</stp>
        <tr r="K861" s="5"/>
      </tp>
      <tp>
        <v>27888395.399999999</v>
        <stp/>
        <stp>EM_S_QSTM07_IS</stp>
        <stp>4</stp>
        <stp>002061.SZ</stp>
        <stp>61</stp>
        <stp>6/30/2016</stp>
        <stp>1</stp>
        <tr r="D531" s="5"/>
      </tp>
      <tp>
        <v>34817944.68</v>
        <stp/>
        <stp>EM_S_QSTM07_IS</stp>
        <stp>4</stp>
        <stp>002062.SZ</stp>
        <stp>61</stp>
        <stp>6/30/2015</stp>
        <stp>1</stp>
        <tr r="K532" s="5"/>
      </tp>
      <tp>
        <v>306174020.79000002</v>
        <stp/>
        <stp>EM_S_QSTM07_IS</stp>
        <stp>4</stp>
        <stp>002074.SZ</stp>
        <stp>61</stp>
        <stp>3/31/2016</stp>
        <stp>1</stp>
        <tr r="I544" s="5"/>
      </tp>
      <tp>
        <v>23602084.539999999</v>
        <stp/>
        <stp>EM_S_QSTM07_IS</stp>
        <stp>4</stp>
        <stp>002064.SZ</stp>
        <stp>61</stp>
        <stp>3/31/2016</stp>
        <stp>1</stp>
        <tr r="I534" s="5"/>
      </tp>
      <tp>
        <v>47799550.509999998</v>
        <stp/>
        <stp>EM_S_QSTM07_IS</stp>
        <stp>4</stp>
        <stp>002071.SZ</stp>
        <stp>61</stp>
        <stp>6/30/2016</stp>
        <stp>1</stp>
        <tr r="D541" s="5"/>
      </tp>
      <tp>
        <v>-38688903.630000003</v>
        <stp/>
        <stp>EM_S_QSTM07_IS</stp>
        <stp>4</stp>
        <stp>002072.SZ</stp>
        <stp>61</stp>
        <stp>6/30/2015</stp>
        <stp>1</stp>
        <tr r="K542" s="5"/>
      </tp>
      <tp>
        <v>110592543.94</v>
        <stp/>
        <stp>EM_S_QSTM07_IS</stp>
        <stp>4</stp>
        <stp>002041.SZ</stp>
        <stp>61</stp>
        <stp>6/30/2016</stp>
        <stp>1</stp>
        <tr r="D511" s="5"/>
      </tp>
      <tp>
        <v>141925962.38999999</v>
        <stp/>
        <stp>EM_S_QSTM07_IS</stp>
        <stp>4</stp>
        <stp>002042.SZ</stp>
        <stp>61</stp>
        <stp>6/30/2015</stp>
        <stp>1</stp>
        <tr r="K512" s="5"/>
      </tp>
      <tp>
        <v>-5912902.3300000001</v>
        <stp/>
        <stp>EM_S_QSTM07_IS</stp>
        <stp>4</stp>
        <stp>002054.SZ</stp>
        <stp>61</stp>
        <stp>3/31/2016</stp>
        <stp>1</stp>
        <tr r="I524" s="5"/>
      </tp>
      <tp>
        <v>-129068576.48999999</v>
        <stp/>
        <stp>EM_S_QSTM07_IS</stp>
        <stp>4</stp>
        <stp>002044.SZ</stp>
        <stp>61</stp>
        <stp>3/31/2016</stp>
        <stp>1</stp>
        <tr r="I514" s="5"/>
      </tp>
      <tp>
        <v>250111686.31</v>
        <stp/>
        <stp>EM_S_QSTM07_IS</stp>
        <stp>4</stp>
        <stp>002051.SZ</stp>
        <stp>61</stp>
        <stp>6/30/2016</stp>
        <stp>1</stp>
        <tr r="D521" s="5"/>
      </tp>
      <tp>
        <v>9446649.4299999997</v>
        <stp/>
        <stp>EM_S_QSTM07_IS</stp>
        <stp>4</stp>
        <stp>002052.SZ</stp>
        <stp>61</stp>
        <stp>6/30/2015</stp>
        <stp>1</stp>
        <tr r="K522" s="5"/>
      </tp>
      <tp>
        <v>-28574679.34</v>
        <stp/>
        <stp>EM_S_QSTM07_IS</stp>
        <stp>4</stp>
        <stp>002021.SZ</stp>
        <stp>61</stp>
        <stp>6/30/2016</stp>
        <stp>1</stp>
        <tr r="D491" s="5"/>
      </tp>
      <tp>
        <v>74455301.950000003</v>
        <stp/>
        <stp>EM_S_QSTM07_IS</stp>
        <stp>4</stp>
        <stp>002022.SZ</stp>
        <stp>61</stp>
        <stp>6/30/2015</stp>
        <stp>1</stp>
        <tr r="K492" s="5"/>
      </tp>
      <tp>
        <v>-72737.460000000006</v>
        <stp/>
        <stp>EM_S_QSTM07_IS</stp>
        <stp>4</stp>
        <stp>002034.SZ</stp>
        <stp>61</stp>
        <stp>3/31/2016</stp>
        <stp>1</stp>
        <tr r="I504" s="5"/>
      </tp>
      <tp>
        <v>-296118000</v>
        <stp/>
        <stp>EM_S_QSTM07_IS</stp>
        <stp>4</stp>
        <stp>002024.SZ</stp>
        <stp>61</stp>
        <stp>3/31/2016</stp>
        <stp>1</stp>
        <tr r="I494" s="5"/>
      </tp>
      <tp>
        <v>6324896.9199999999</v>
        <stp/>
        <stp>EM_S_QSTM07_IS</stp>
        <stp>4</stp>
        <stp>002031.SZ</stp>
        <stp>61</stp>
        <stp>6/30/2016</stp>
        <stp>1</stp>
        <tr r="D501" s="5"/>
      </tp>
      <tp>
        <v>164459057.38999999</v>
        <stp/>
        <stp>EM_S_QSTM07_IS</stp>
        <stp>4</stp>
        <stp>002032.SZ</stp>
        <stp>61</stp>
        <stp>6/30/2015</stp>
        <stp>1</stp>
        <tr r="K502" s="5"/>
      </tp>
      <tp>
        <v>360013687.60000002</v>
        <stp/>
        <stp>EM_S_QSTM07_IS</stp>
        <stp>4</stp>
        <stp>002001.SZ</stp>
        <stp>61</stp>
        <stp>6/30/2016</stp>
        <stp>1</stp>
        <tr r="D471" s="5"/>
      </tp>
      <tp>
        <v>122881266.40000001</v>
        <stp/>
        <stp>EM_S_QSTM07_IS</stp>
        <stp>4</stp>
        <stp>002002.SZ</stp>
        <stp>61</stp>
        <stp>6/30/2015</stp>
        <stp>1</stp>
        <tr r="K472" s="5"/>
      </tp>
      <tp>
        <v>39592396.75</v>
        <stp/>
        <stp>EM_S_QSTM07_IS</stp>
        <stp>4</stp>
        <stp>002014.SZ</stp>
        <stp>61</stp>
        <stp>3/31/2016</stp>
        <stp>1</stp>
        <tr r="I484" s="5"/>
      </tp>
      <tp>
        <v>172211196.21000001</v>
        <stp/>
        <stp>EM_S_QSTM07_IS</stp>
        <stp>4</stp>
        <stp>002004.SZ</stp>
        <stp>61</stp>
        <stp>3/31/2016</stp>
        <stp>1</stp>
        <tr r="I474" s="5"/>
      </tp>
      <tp>
        <v>29405368.600000001</v>
        <stp/>
        <stp>EM_S_QSTM07_IS</stp>
        <stp>4</stp>
        <stp>002011.SZ</stp>
        <stp>61</stp>
        <stp>6/30/2016</stp>
        <stp>1</stp>
        <tr r="D481" s="5"/>
      </tp>
      <tp>
        <v>9268679.3599999994</v>
        <stp/>
        <stp>EM_S_QSTM07_IS</stp>
        <stp>4</stp>
        <stp>002012.SZ</stp>
        <stp>61</stp>
        <stp>6/30/2015</stp>
        <stp>1</stp>
        <tr r="K482" s="5"/>
      </tp>
      <tp>
        <v>424256663.25</v>
        <stp/>
        <stp>EM_S_QSTM07_IS</stp>
        <stp>4</stp>
        <stp>002081.SZ</stp>
        <stp>61</stp>
        <stp>6/30/2016</stp>
        <stp>1</stp>
        <tr r="D551" s="5"/>
      </tp>
      <tp>
        <v>37790997.350000001</v>
        <stp/>
        <stp>EM_S_QSTM07_IS</stp>
        <stp>4</stp>
        <stp>002082.SZ</stp>
        <stp>61</stp>
        <stp>6/30/2015</stp>
        <stp>1</stp>
        <tr r="K552" s="5"/>
      </tp>
      <tp>
        <v>15109699.449999999</v>
        <stp/>
        <stp>EM_S_QSTM07_IS</stp>
        <stp>4</stp>
        <stp>002094.SZ</stp>
        <stp>61</stp>
        <stp>3/31/2016</stp>
        <stp>1</stp>
        <tr r="I564" s="5"/>
      </tp>
      <tp>
        <v>7826692.29</v>
        <stp/>
        <stp>EM_S_QSTM07_IS</stp>
        <stp>4</stp>
        <stp>002084.SZ</stp>
        <stp>61</stp>
        <stp>3/31/2016</stp>
        <stp>1</stp>
        <tr r="I554" s="5"/>
      </tp>
      <tp>
        <v>106060975.93000001</v>
        <stp/>
        <stp>EM_S_QSTM07_IS</stp>
        <stp>4</stp>
        <stp>002091.SZ</stp>
        <stp>61</stp>
        <stp>6/30/2016</stp>
        <stp>1</stp>
        <tr r="D561" s="5"/>
      </tp>
      <tp>
        <v>118827453.17</v>
        <stp/>
        <stp>EM_S_QSTM07_IS</stp>
        <stp>4</stp>
        <stp>002092.SZ</stp>
        <stp>61</stp>
        <stp>6/30/2015</stp>
        <stp>1</stp>
        <tr r="K562" s="5"/>
      </tp>
      <tp>
        <v>-5744482.5</v>
        <stp/>
        <stp>EM_S_QSTM07_IS</stp>
        <stp>4</stp>
        <stp>002161.SZ</stp>
        <stp>61</stp>
        <stp>6/30/2016</stp>
        <stp>1</stp>
        <tr r="D631" s="5"/>
      </tp>
      <tp>
        <v>9952575.4100000001</v>
        <stp/>
        <stp>EM_S_QSTM07_IS</stp>
        <stp>4</stp>
        <stp>002162.SZ</stp>
        <stp>61</stp>
        <stp>6/30/2015</stp>
        <stp>1</stp>
        <tr r="K632" s="5"/>
      </tp>
      <tp>
        <v>110325506.39</v>
        <stp/>
        <stp>EM_S_QSTM07_IS</stp>
        <stp>4</stp>
        <stp>002174.SZ</stp>
        <stp>61</stp>
        <stp>3/31/2016</stp>
        <stp>1</stp>
        <tr r="I644" s="5"/>
      </tp>
      <tp>
        <v>-2083138.88</v>
        <stp/>
        <stp>EM_S_QSTM07_IS</stp>
        <stp>4</stp>
        <stp>002164.SZ</stp>
        <stp>61</stp>
        <stp>3/31/2016</stp>
        <stp>1</stp>
        <tr r="I634" s="5"/>
      </tp>
      <tp>
        <v>56491308.149999999</v>
        <stp/>
        <stp>EM_S_QSTM07_IS</stp>
        <stp>4</stp>
        <stp>002171.SZ</stp>
        <stp>61</stp>
        <stp>6/30/2016</stp>
        <stp>1</stp>
        <tr r="D641" s="5"/>
      </tp>
      <tp>
        <v>30715160.739999998</v>
        <stp/>
        <stp>EM_S_QSTM07_IS</stp>
        <stp>4</stp>
        <stp>002172.SZ</stp>
        <stp>61</stp>
        <stp>6/30/2015</stp>
        <stp>1</stp>
        <tr r="K642" s="5"/>
      </tp>
      <tp>
        <v>3706076.66</v>
        <stp/>
        <stp>EM_S_QSTM07_IS</stp>
        <stp>4</stp>
        <stp>002141.SZ</stp>
        <stp>61</stp>
        <stp>6/30/2016</stp>
        <stp>1</stp>
        <tr r="D611" s="5"/>
      </tp>
      <tp>
        <v>1800043000</v>
        <stp/>
        <stp>EM_S_QSTM07_IS</stp>
        <stp>4</stp>
        <stp>002142.SZ</stp>
        <stp>61</stp>
        <stp>6/30/2015</stp>
        <stp>1</stp>
        <tr r="K612" s="5"/>
      </tp>
      <tp>
        <v>9492655.9100000001</v>
        <stp/>
        <stp>EM_S_QSTM07_IS</stp>
        <stp>4</stp>
        <stp>002154.SZ</stp>
        <stp>61</stp>
        <stp>3/31/2016</stp>
        <stp>1</stp>
        <tr r="I624" s="5"/>
      </tp>
      <tp>
        <v>13772745.300000001</v>
        <stp/>
        <stp>EM_S_QSTM07_IS</stp>
        <stp>4</stp>
        <stp>002144.SZ</stp>
        <stp>61</stp>
        <stp>3/31/2016</stp>
        <stp>1</stp>
        <tr r="I614" s="5"/>
      </tp>
      <tp>
        <v>24302298.579999998</v>
        <stp/>
        <stp>EM_S_QSTM07_IS</stp>
        <stp>4</stp>
        <stp>002151.SZ</stp>
        <stp>61</stp>
        <stp>6/30/2016</stp>
        <stp>1</stp>
        <tr r="D621" s="5"/>
      </tp>
      <tp>
        <v>174749750.58000001</v>
        <stp/>
        <stp>EM_S_QSTM07_IS</stp>
        <stp>4</stp>
        <stp>002152.SZ</stp>
        <stp>61</stp>
        <stp>6/30/2015</stp>
        <stp>1</stp>
        <tr r="K622" s="5"/>
      </tp>
      <tp>
        <v>63676841.939999998</v>
        <stp/>
        <stp>EM_S_QSTM07_IS</stp>
        <stp>4</stp>
        <stp>002121.SZ</stp>
        <stp>61</stp>
        <stp>6/30/2016</stp>
        <stp>1</stp>
        <tr r="D591" s="5"/>
      </tp>
      <tp>
        <v>11833811.51</v>
        <stp/>
        <stp>EM_S_QSTM07_IS</stp>
        <stp>4</stp>
        <stp>002122.SZ</stp>
        <stp>61</stp>
        <stp>6/30/2015</stp>
        <stp>1</stp>
        <tr r="K592" s="5"/>
      </tp>
      <tp>
        <v>-16082983.98</v>
        <stp/>
        <stp>EM_S_QSTM07_IS</stp>
        <stp>4</stp>
        <stp>002134.SZ</stp>
        <stp>61</stp>
        <stp>3/31/2016</stp>
        <stp>1</stp>
        <tr r="I604" s="5"/>
      </tp>
      <tp>
        <v>69036368.829999998</v>
        <stp/>
        <stp>EM_S_QSTM07_IS</stp>
        <stp>4</stp>
        <stp>002124.SZ</stp>
        <stp>61</stp>
        <stp>3/31/2016</stp>
        <stp>1</stp>
        <tr r="I594" s="5"/>
      </tp>
      <tp>
        <v>139044255.40000001</v>
        <stp/>
        <stp>EM_S_QSTM07_IS</stp>
        <stp>4</stp>
        <stp>002131.SZ</stp>
        <stp>61</stp>
        <stp>6/30/2016</stp>
        <stp>1</stp>
        <tr r="D601" s="5"/>
      </tp>
      <tp>
        <v>21775179.420000002</v>
        <stp/>
        <stp>EM_S_QSTM07_IS</stp>
        <stp>4</stp>
        <stp>002132.SZ</stp>
        <stp>61</stp>
        <stp>6/30/2015</stp>
        <stp>1</stp>
        <tr r="K602" s="5"/>
      </tp>
      <tp>
        <v>26337887.77</v>
        <stp/>
        <stp>EM_S_QSTM07_IS</stp>
        <stp>4</stp>
        <stp>002101.SZ</stp>
        <stp>61</stp>
        <stp>6/30/2016</stp>
        <stp>1</stp>
        <tr r="D571" s="5"/>
      </tp>
      <tp>
        <v>4671715.66</v>
        <stp/>
        <stp>EM_S_QSTM07_IS</stp>
        <stp>4</stp>
        <stp>002102.SZ</stp>
        <stp>61</stp>
        <stp>6/30/2015</stp>
        <stp>1</stp>
        <tr r="K572" s="5"/>
      </tp>
      <tp>
        <v>-23773683.530000001</v>
        <stp/>
        <stp>EM_S_QSTM07_IS</stp>
        <stp>4</stp>
        <stp>002114.SZ</stp>
        <stp>61</stp>
        <stp>3/31/2016</stp>
        <stp>1</stp>
        <tr r="I584" s="5"/>
      </tp>
      <tp>
        <v>58694222.009999998</v>
        <stp/>
        <stp>EM_S_QSTM07_IS</stp>
        <stp>4</stp>
        <stp>002104.SZ</stp>
        <stp>61</stp>
        <stp>3/31/2016</stp>
        <stp>1</stp>
        <tr r="I574" s="5"/>
      </tp>
      <tp>
        <v>50820415.899999999</v>
        <stp/>
        <stp>EM_S_QSTM07_IS</stp>
        <stp>4</stp>
        <stp>002111.SZ</stp>
        <stp>61</stp>
        <stp>6/30/2016</stp>
        <stp>1</stp>
        <tr r="D581" s="5"/>
      </tp>
      <tp>
        <v>4294485.72</v>
        <stp/>
        <stp>EM_S_QSTM07_IS</stp>
        <stp>4</stp>
        <stp>002112.SZ</stp>
        <stp>61</stp>
        <stp>6/30/2015</stp>
        <stp>1</stp>
        <tr r="K582" s="5"/>
      </tp>
      <tp>
        <v>-32745467.210000001</v>
        <stp/>
        <stp>EM_S_QSTM07_IS</stp>
        <stp>4</stp>
        <stp>002181.SZ</stp>
        <stp>61</stp>
        <stp>6/30/2016</stp>
        <stp>1</stp>
        <tr r="D651" s="5"/>
      </tp>
      <tp>
        <v>11404592.789999999</v>
        <stp/>
        <stp>EM_S_QSTM07_IS</stp>
        <stp>4</stp>
        <stp>002182.SZ</stp>
        <stp>61</stp>
        <stp>6/30/2015</stp>
        <stp>1</stp>
        <tr r="K652" s="5"/>
      </tp>
      <tp>
        <v>11380540.189999999</v>
        <stp/>
        <stp>EM_S_QSTM07_IS</stp>
        <stp>4</stp>
        <stp>002194.SZ</stp>
        <stp>61</stp>
        <stp>3/31/2016</stp>
        <stp>1</stp>
        <tr r="I664" s="5"/>
      </tp>
      <tp>
        <v>9148374.6099999994</v>
        <stp/>
        <stp>EM_S_QSTM07_IS</stp>
        <stp>4</stp>
        <stp>002184.SZ</stp>
        <stp>61</stp>
        <stp>3/31/2016</stp>
        <stp>1</stp>
        <tr r="I654" s="5"/>
      </tp>
      <tp>
        <v>114315548.44</v>
        <stp/>
        <stp>EM_S_QSTM07_IS</stp>
        <stp>4</stp>
        <stp>002191.SZ</stp>
        <stp>61</stp>
        <stp>6/30/2016</stp>
        <stp>1</stp>
        <tr r="D661" s="5"/>
      </tp>
      <tp>
        <v>-9169542.0899999999</v>
        <stp/>
        <stp>EM_S_QSTM07_IS</stp>
        <stp>4</stp>
        <stp>002192.SZ</stp>
        <stp>61</stp>
        <stp>6/30/2015</stp>
        <stp>1</stp>
        <tr r="K662" s="5"/>
      </tp>
      <tp>
        <v>27492778.989999998</v>
        <stp/>
        <stp>EM_S_QSTM07_IS</stp>
        <stp>4</stp>
        <stp>002801.SZ</stp>
        <stp>61</stp>
        <stp>6/30/2016</stp>
        <stp>1</stp>
        <tr r="D1260" s="5"/>
      </tp>
      <tp>
        <v>11921930.41</v>
        <stp/>
        <stp>EM_S_QSTM07_IS</stp>
        <stp>4</stp>
        <stp>002802.SZ</stp>
        <stp>61</stp>
        <stp>6/30/2015</stp>
        <stp>1</stp>
        <tr r="K1261" s="5"/>
      </tp>
      <tp>
        <v>12265854.65</v>
        <stp/>
        <stp>EM_S_QSTM07_IS</stp>
        <stp>4</stp>
        <stp>603601.SH</stp>
        <stp>61</stp>
        <stp>6/30/2016</stp>
        <stp>1</stp>
        <tr r="D2819" s="5"/>
      </tp>
      <tp>
        <v>31215355.02</v>
        <stp/>
        <stp>EM_S_QSTM07_IS</stp>
        <stp>4</stp>
        <stp>603611.SH</stp>
        <stp>61</stp>
        <stp>6/30/2016</stp>
        <stp>1</stp>
        <tr r="D2823" s="5"/>
      </tp>
      <tp>
        <v>19700914.859999999</v>
        <stp/>
        <stp>EM_S_QSTM07_IS</stp>
        <stp>4</stp>
        <stp>603701.SH</stp>
        <stp>61</stp>
        <stp>6/30/2016</stp>
        <stp>1</stp>
        <tr r="D2834" s="5"/>
      </tp>
      <tp>
        <v>11341963.18</v>
        <stp/>
        <stp>EM_S_QSTM07_IS</stp>
        <stp>4</stp>
        <stp>603222.SH</stp>
        <stp>61</stp>
        <stp>6/30/2015</stp>
        <stp>1</stp>
        <tr r="K2779" s="5"/>
      </tp>
      <tp>
        <v>25821697.989999998</v>
        <stp/>
        <stp>EM_S_QSTM07_IS</stp>
        <stp>4</stp>
        <stp>603311.SH</stp>
        <stp>61</stp>
        <stp>6/30/2016</stp>
        <stp>1</stp>
        <tr r="D2789" s="5"/>
      </tp>
      <tp>
        <v>21158303.579999998</v>
        <stp/>
        <stp>EM_S_QSTM07_IS</stp>
        <stp>4</stp>
        <stp>603021.SH</stp>
        <stp>61</stp>
        <stp>6/30/2016</stp>
        <stp>1</stp>
        <tr r="D2745" s="5"/>
      </tp>
      <tp>
        <v>10785824.32</v>
        <stp/>
        <stp>EM_S_QSTM07_IS</stp>
        <stp>4</stp>
        <stp>603022.SH</stp>
        <stp>61</stp>
        <stp>6/30/2015</stp>
        <stp>1</stp>
        <tr r="K2746" s="5"/>
      </tp>
      <tp>
        <v>98728976.859999999</v>
        <stp/>
        <stp>EM_S_QSTM07_IS</stp>
        <stp>4</stp>
        <stp>603001.SH</stp>
        <stp>61</stp>
        <stp>6/30/2016</stp>
        <stp>1</stp>
        <tr r="D2729" s="5"/>
      </tp>
      <tp>
        <v>12037316.92</v>
        <stp/>
        <stp>EM_S_QSTM07_IS</stp>
        <stp>4</stp>
        <stp>603002.SH</stp>
        <stp>61</stp>
        <stp>6/30/2015</stp>
        <stp>1</stp>
        <tr r="K2730" s="5"/>
      </tp>
      <tp>
        <v>13259098.01</v>
        <stp/>
        <stp>EM_S_QSTM07_IS</stp>
        <stp>4</stp>
        <stp>603011.SH</stp>
        <stp>61</stp>
        <stp>6/30/2016</stp>
        <stp>1</stp>
        <tr r="D2737" s="5"/>
      </tp>
      <tp>
        <v>42175179.420000002</v>
        <stp/>
        <stp>EM_S_QSTM07_IS</stp>
        <stp>4</stp>
        <stp>603012.SH</stp>
        <stp>61</stp>
        <stp>6/30/2015</stp>
        <stp>1</stp>
        <tr r="K2738" s="5"/>
      </tp>
      <tp t="s">
        <v/>
        <stp/>
        <stp>EM_S_QSTM07_IS</stp>
        <stp>4</stp>
        <stp>603131.SH</stp>
        <stp>61</stp>
        <stp>6/30/2016</stp>
        <stp>1</stp>
        <tr r="D2770" s="5"/>
      </tp>
      <tp>
        <v>17004564.73</v>
        <stp/>
        <stp>EM_S_QSTM07_IS</stp>
        <stp>4</stp>
        <stp>603101.SH</stp>
        <stp>61</stp>
        <stp>6/30/2016</stp>
        <stp>1</stp>
        <tr r="D2761" s="5"/>
      </tp>
      <tp>
        <v>71262408.480000004</v>
        <stp/>
        <stp>EM_S_QSTM07_IS</stp>
        <stp>4</stp>
        <stp>603111.SH</stp>
        <stp>61</stp>
        <stp>6/30/2016</stp>
        <stp>1</stp>
        <tr r="D2763" s="5"/>
      </tp>
      <tp>
        <v>15540729.76</v>
        <stp/>
        <stp>EM_S_QSTM07_IS</stp>
        <stp>4</stp>
        <stp>603822.SH</stp>
        <stp>61</stp>
        <stp>6/30/2015</stp>
        <stp>1</stp>
        <tr r="K2851" s="5"/>
      </tp>
      <tp>
        <v>22813764.93</v>
        <stp/>
        <stp>EM_S_QSTM07_IS</stp>
        <stp>4</stp>
        <stp>603861.SH</stp>
        <stp>61</stp>
        <stp>6/30/2016</stp>
        <stp>1</stp>
        <tr r="D2854" s="5"/>
      </tp>
      <tp>
        <v>27644827.190000001</v>
        <stp/>
        <stp>EM_S_QSTM07_IS</stp>
        <stp>4</stp>
        <stp>603901.SH</stp>
        <stp>61</stp>
        <stp>6/30/2016</stp>
        <stp>1</stp>
        <tr r="D2863" s="5"/>
      </tp>
      <tp>
        <v>92108510.480000004</v>
        <stp/>
        <stp>EM_S_QSTM07_IS</stp>
        <stp>4</stp>
        <stp>000661.SZ</stp>
        <stp>61</stp>
        <stp>6/30/2016</stp>
        <stp>1</stp>
        <tr r="D225" s="5"/>
      </tp>
      <tp>
        <v>158036.34</v>
        <stp/>
        <stp>EM_S_QSTM07_IS</stp>
        <stp>4</stp>
        <stp>000662.SZ</stp>
        <stp>61</stp>
        <stp>6/30/2015</stp>
        <stp>1</stp>
        <tr r="K226" s="5"/>
      </tp>
      <tp>
        <v>46738612.240000002</v>
        <stp/>
        <stp>EM_S_QSTM07_IS</stp>
        <stp>4</stp>
        <stp>000671.SZ</stp>
        <stp>61</stp>
        <stp>6/30/2016</stp>
        <stp>1</stp>
        <tr r="D234" s="5"/>
      </tp>
      <tp>
        <v>25407253.66</v>
        <stp/>
        <stp>EM_S_QSTM07_IS</stp>
        <stp>4</stp>
        <stp>000672.SZ</stp>
        <stp>61</stp>
        <stp>6/30/2015</stp>
        <stp>1</stp>
        <tr r="K235" s="5"/>
      </tp>
      <tp>
        <v>3242653852.6500001</v>
        <stp/>
        <stp>EM_S_QSTM07_IS</stp>
        <stp>4</stp>
        <stp>000651.SZ</stp>
        <stp>61</stp>
        <stp>6/30/2016</stp>
        <stp>1</stp>
        <tr r="D219" s="5"/>
      </tp>
      <tp>
        <v>14869415.210000001</v>
        <stp/>
        <stp>EM_S_QSTM07_IS</stp>
        <stp>4</stp>
        <stp>000652.SZ</stp>
        <stp>61</stp>
        <stp>6/30/2015</stp>
        <stp>1</stp>
        <tr r="K220" s="5"/>
      </tp>
      <tp>
        <v>-8888122.9900000002</v>
        <stp/>
        <stp>EM_S_QSTM07_IS</stp>
        <stp>4</stp>
        <stp>000622.SZ</stp>
        <stp>61</stp>
        <stp>6/30/2015</stp>
        <stp>1</stp>
        <tr r="K202" s="5"/>
      </tp>
      <tp>
        <v>186935889.19999999</v>
        <stp/>
        <stp>EM_S_QSTM07_IS</stp>
        <stp>4</stp>
        <stp>000631.SZ</stp>
        <stp>61</stp>
        <stp>6/30/2016</stp>
        <stp>1</stp>
        <tr r="D210" s="5"/>
      </tp>
      <tp>
        <v>-163971.63</v>
        <stp/>
        <stp>EM_S_QSTM07_IS</stp>
        <stp>4</stp>
        <stp>000632.SZ</stp>
        <stp>61</stp>
        <stp>6/30/2015</stp>
        <stp>1</stp>
        <tr r="K211" s="5"/>
      </tp>
      <tp>
        <v>212976354.88</v>
        <stp/>
        <stp>EM_S_QSTM07_IS</stp>
        <stp>4</stp>
        <stp>000601.SZ</stp>
        <stp>61</stp>
        <stp>6/30/2016</stp>
        <stp>1</stp>
        <tr r="D186" s="5"/>
      </tp>
      <tp>
        <v>-9949286.7599999998</v>
        <stp/>
        <stp>EM_S_QSTM07_IS</stp>
        <stp>4</stp>
        <stp>000611.SZ</stp>
        <stp>61</stp>
        <stp>6/30/2016</stp>
        <stp>1</stp>
        <tr r="D194" s="5"/>
      </tp>
      <tp>
        <v>20801088.93</v>
        <stp/>
        <stp>EM_S_QSTM07_IS</stp>
        <stp>4</stp>
        <stp>000612.SZ</stp>
        <stp>61</stp>
        <stp>6/30/2015</stp>
        <stp>1</stp>
        <tr r="K195" s="5"/>
      </tp>
      <tp>
        <v>44241247.689999998</v>
        <stp/>
        <stp>EM_S_QSTM07_IS</stp>
        <stp>4</stp>
        <stp>000681.SZ</stp>
        <stp>61</stp>
        <stp>6/30/2016</stp>
        <stp>1</stp>
        <tr r="D242" s="5"/>
      </tp>
      <tp>
        <v>14250109.41</v>
        <stp/>
        <stp>EM_S_QSTM07_IS</stp>
        <stp>4</stp>
        <stp>000682.SZ</stp>
        <stp>61</stp>
        <stp>6/30/2015</stp>
        <stp>1</stp>
        <tr r="K243" s="5"/>
      </tp>
      <tp>
        <v>-197327.32</v>
        <stp/>
        <stp>EM_S_QSTM07_IS</stp>
        <stp>4</stp>
        <stp>000691.SZ</stp>
        <stp>61</stp>
        <stp>6/30/2016</stp>
        <stp>1</stp>
        <tr r="D250" s="5"/>
      </tp>
      <tp>
        <v>-83418071.140000001</v>
        <stp/>
        <stp>EM_S_QSTM07_IS</stp>
        <stp>4</stp>
        <stp>000692.SZ</stp>
        <stp>61</stp>
        <stp>6/30/2015</stp>
        <stp>1</stp>
        <tr r="K251" s="5"/>
      </tp>
      <tp>
        <v>22397943.440000001</v>
        <stp/>
        <stp>EM_S_QSTM07_IS</stp>
        <stp>4</stp>
        <stp>600621.SH</stp>
        <stp>61</stp>
        <stp>6/30/2016</stp>
        <stp>1</stp>
        <tr r="D2293" s="5"/>
      </tp>
      <tp>
        <v>68791731.959999993</v>
        <stp/>
        <stp>EM_S_QSTM07_IS</stp>
        <stp>4</stp>
        <stp>600622.SH</stp>
        <stp>61</stp>
        <stp>6/30/2015</stp>
        <stp>1</stp>
        <tr r="K2294" s="5"/>
      </tp>
      <tp>
        <v>812533.34</v>
        <stp/>
        <stp>EM_S_QSTM07_IS</stp>
        <stp>4</stp>
        <stp>600634.SH</stp>
        <stp>61</stp>
        <stp>3/31/2016</stp>
        <stp>1</stp>
        <tr r="I2302" s="5"/>
      </tp>
      <tp>
        <v>7203908.7599999998</v>
        <stp/>
        <stp>EM_S_QSTM07_IS</stp>
        <stp>4</stp>
        <stp>600624.SH</stp>
        <stp>61</stp>
        <stp>3/31/2016</stp>
        <stp>1</stp>
        <tr r="I2296" s="5"/>
      </tp>
      <tp>
        <v>-43301263.030000001</v>
        <stp/>
        <stp>EM_S_QSTM07_IS</stp>
        <stp>4</stp>
        <stp>600601.SH</stp>
        <stp>61</stp>
        <stp>6/30/2016</stp>
        <stp>1</stp>
        <tr r="D2274" s="5"/>
      </tp>
      <tp>
        <v>23055700.300000001</v>
        <stp/>
        <stp>EM_S_QSTM07_IS</stp>
        <stp>4</stp>
        <stp>600602.SH</stp>
        <stp>61</stp>
        <stp>6/30/2015</stp>
        <stp>1</stp>
        <tr r="K2275" s="5"/>
      </tp>
      <tp>
        <v>49061579.659999996</v>
        <stp/>
        <stp>EM_S_QSTM07_IS</stp>
        <stp>4</stp>
        <stp>600614.SH</stp>
        <stp>61</stp>
        <stp>3/31/2016</stp>
        <stp>1</stp>
        <tr r="I2286" s="5"/>
      </tp>
      <tp>
        <v>22648927.329999998</v>
        <stp/>
        <stp>EM_S_QSTM07_IS</stp>
        <stp>4</stp>
        <stp>600604.SH</stp>
        <stp>61</stp>
        <stp>3/31/2016</stp>
        <stp>1</stp>
        <tr r="I2277" s="5"/>
      </tp>
      <tp>
        <v>167212850.18000001</v>
        <stp/>
        <stp>EM_S_QSTM07_IS</stp>
        <stp>4</stp>
        <stp>600611.SH</stp>
        <stp>61</stp>
        <stp>6/30/2016</stp>
        <stp>1</stp>
        <tr r="D2283" s="5"/>
      </tp>
      <tp>
        <v>245035507.31999999</v>
        <stp/>
        <stp>EM_S_QSTM07_IS</stp>
        <stp>4</stp>
        <stp>600612.SH</stp>
        <stp>61</stp>
        <stp>6/30/2015</stp>
        <stp>1</stp>
        <tr r="K2284" s="5"/>
      </tp>
      <tp>
        <v>24518165.780000001</v>
        <stp/>
        <stp>EM_S_QSTM07_IS</stp>
        <stp>4</stp>
        <stp>600661.SH</stp>
        <stp>61</stp>
        <stp>6/30/2016</stp>
        <stp>1</stp>
        <tr r="D2326" s="5"/>
      </tp>
      <tp>
        <v>48185939.07</v>
        <stp/>
        <stp>EM_S_QSTM07_IS</stp>
        <stp>4</stp>
        <stp>600662.SH</stp>
        <stp>61</stp>
        <stp>6/30/2015</stp>
        <stp>1</stp>
        <tr r="K2327" s="5"/>
      </tp>
      <tp>
        <v>920430747.41999996</v>
        <stp/>
        <stp>EM_S_QSTM07_IS</stp>
        <stp>4</stp>
        <stp>600674.SH</stp>
        <stp>61</stp>
        <stp>3/31/2016</stp>
        <stp>1</stp>
        <tr r="I2336" s="5"/>
      </tp>
      <tp>
        <v>97383313.170000002</v>
        <stp/>
        <stp>EM_S_QSTM07_IS</stp>
        <stp>4</stp>
        <stp>600664.SH</stp>
        <stp>61</stp>
        <stp>3/31/2016</stp>
        <stp>1</stp>
        <tr r="I2329" s="5"/>
      </tp>
      <tp>
        <v>-3307516.59</v>
        <stp/>
        <stp>EM_S_QSTM07_IS</stp>
        <stp>4</stp>
        <stp>600671.SH</stp>
        <stp>61</stp>
        <stp>6/30/2016</stp>
        <stp>1</stp>
        <tr r="D2334" s="5"/>
      </tp>
      <tp>
        <v>-5720325.23999999</v>
        <stp/>
        <stp>EM_S_QSTM07_IS</stp>
        <stp>4</stp>
        <stp>600641.SH</stp>
        <stp>61</stp>
        <stp>6/30/2016</stp>
        <stp>1</stp>
        <tr r="D2309" s="5"/>
      </tp>
      <tp>
        <v>863866032.58000004</v>
        <stp/>
        <stp>EM_S_QSTM07_IS</stp>
        <stp>4</stp>
        <stp>600642.SH</stp>
        <stp>61</stp>
        <stp>6/30/2015</stp>
        <stp>1</stp>
        <tr r="K2310" s="5"/>
      </tp>
      <tp>
        <v>55460702.229999997</v>
        <stp/>
        <stp>EM_S_QSTM07_IS</stp>
        <stp>4</stp>
        <stp>600654.SH</stp>
        <stp>61</stp>
        <stp>3/31/2016</stp>
        <stp>1</stp>
        <tr r="I2321" s="5"/>
      </tp>
      <tp>
        <v>32027396.879999999</v>
        <stp/>
        <stp>EM_S_QSTM07_IS</stp>
        <stp>4</stp>
        <stp>600644.SH</stp>
        <stp>61</stp>
        <stp>3/31/2016</stp>
        <stp>1</stp>
        <tr r="I2312" s="5"/>
      </tp>
      <tp>
        <v>35027515.880000003</v>
        <stp/>
        <stp>EM_S_QSTM07_IS</stp>
        <stp>4</stp>
        <stp>600651.SH</stp>
        <stp>61</stp>
        <stp>6/30/2016</stp>
        <stp>1</stp>
        <tr r="D2318" s="5"/>
      </tp>
      <tp>
        <v>-17185284.870000001</v>
        <stp/>
        <stp>EM_S_QSTM07_IS</stp>
        <stp>4</stp>
        <stp>600652.SH</stp>
        <stp>61</stp>
        <stp>6/30/2015</stp>
        <stp>1</stp>
        <tr r="K2319" s="5"/>
      </tp>
      <tp>
        <v>78328575.959999993</v>
        <stp/>
        <stp>EM_S_QSTM07_IS</stp>
        <stp>4</stp>
        <stp>600681.SH</stp>
        <stp>61</stp>
        <stp>6/30/2016</stp>
        <stp>1</stp>
        <tr r="D2343" s="5"/>
      </tp>
      <tp>
        <v>293207294.63</v>
        <stp/>
        <stp>EM_S_QSTM07_IS</stp>
        <stp>4</stp>
        <stp>600682.SH</stp>
        <stp>61</stp>
        <stp>6/30/2015</stp>
        <stp>1</stp>
        <tr r="K2344" s="5"/>
      </tp>
      <tp>
        <v>294480328.99000001</v>
        <stp/>
        <stp>EM_S_QSTM07_IS</stp>
        <stp>4</stp>
        <stp>600694.SH</stp>
        <stp>61</stp>
        <stp>3/31/2016</stp>
        <stp>1</stp>
        <tr r="I2356" s="5"/>
      </tp>
      <tp>
        <v>37480671.100000001</v>
        <stp/>
        <stp>EM_S_QSTM07_IS</stp>
        <stp>4</stp>
        <stp>600684.SH</stp>
        <stp>61</stp>
        <stp>3/31/2016</stp>
        <stp>1</stp>
        <tr r="I2346" s="5"/>
      </tp>
      <tp>
        <v>-353062665.12</v>
        <stp/>
        <stp>EM_S_QSTM07_IS</stp>
        <stp>4</stp>
        <stp>600691.SH</stp>
        <stp>61</stp>
        <stp>6/30/2016</stp>
        <stp>1</stp>
        <tr r="D2353" s="5"/>
      </tp>
      <tp>
        <v>4943879.71</v>
        <stp/>
        <stp>EM_S_QSTM07_IS</stp>
        <stp>4</stp>
        <stp>600692.SH</stp>
        <stp>61</stp>
        <stp>6/30/2015</stp>
        <stp>1</stp>
        <tr r="K2354" s="5"/>
      </tp>
      <tp>
        <v>141432085.96000001</v>
        <stp/>
        <stp>EM_S_QSTM07_IS</stp>
        <stp>4</stp>
        <stp>000761.SZ</stp>
        <stp>61</stp>
        <stp>6/30/2016</stp>
        <stp>1</stp>
        <tr r="D301" s="5"/>
      </tp>
      <tp>
        <v>29215986.890000001</v>
        <stp/>
        <stp>EM_S_QSTM07_IS</stp>
        <stp>4</stp>
        <stp>000762.SZ</stp>
        <stp>61</stp>
        <stp>6/30/2015</stp>
        <stp>1</stp>
        <tr r="K302" s="5"/>
      </tp>
      <tp>
        <v>42683910.890000001</v>
        <stp/>
        <stp>EM_S_QSTM07_IS</stp>
        <stp>4</stp>
        <stp>000751.SZ</stp>
        <stp>61</stp>
        <stp>6/30/2016</stp>
        <stp>1</stp>
        <tr r="D292" s="5"/>
      </tp>
      <tp>
        <v>4987977.82</v>
        <stp/>
        <stp>EM_S_QSTM07_IS</stp>
        <stp>4</stp>
        <stp>000752.SZ</stp>
        <stp>61</stp>
        <stp>6/30/2015</stp>
        <stp>1</stp>
        <tr r="K293" s="5"/>
      </tp>
      <tp>
        <v>33361020.300000001</v>
        <stp/>
        <stp>EM_S_QSTM07_IS</stp>
        <stp>4</stp>
        <stp>000721.SZ</stp>
        <stp>61</stp>
        <stp>6/30/2016</stp>
        <stp>1</stp>
        <tr r="D274" s="5"/>
      </tp>
      <tp>
        <v>41778785.530000001</v>
        <stp/>
        <stp>EM_S_QSTM07_IS</stp>
        <stp>4</stp>
        <stp>000722.SZ</stp>
        <stp>61</stp>
        <stp>6/30/2015</stp>
        <stp>1</stp>
        <tr r="K275" s="5"/>
      </tp>
      <tp>
        <v>-40296851.920000002</v>
        <stp/>
        <stp>EM_S_QSTM07_IS</stp>
        <stp>4</stp>
        <stp>000731.SZ</stp>
        <stp>61</stp>
        <stp>6/30/2016</stp>
        <stp>1</stp>
        <tr r="D282" s="5"/>
      </tp>
      <tp>
        <v>327699933.00999999</v>
        <stp/>
        <stp>EM_S_QSTM07_IS</stp>
        <stp>4</stp>
        <stp>000732.SZ</stp>
        <stp>61</stp>
        <stp>6/30/2015</stp>
        <stp>1</stp>
        <tr r="K283" s="5"/>
      </tp>
      <tp>
        <v>65623912.5</v>
        <stp/>
        <stp>EM_S_QSTM07_IS</stp>
        <stp>4</stp>
        <stp>000701.SZ</stp>
        <stp>61</stp>
        <stp>6/30/2016</stp>
        <stp>1</stp>
        <tr r="D257" s="5"/>
      </tp>
      <tp>
        <v>1511308.66</v>
        <stp/>
        <stp>EM_S_QSTM07_IS</stp>
        <stp>4</stp>
        <stp>000702.SZ</stp>
        <stp>61</stp>
        <stp>6/30/2015</stp>
        <stp>1</stp>
        <tr r="K258" s="5"/>
      </tp>
      <tp>
        <v>-9011931.5399999991</v>
        <stp/>
        <stp>EM_S_QSTM07_IS</stp>
        <stp>4</stp>
        <stp>000711.SZ</stp>
        <stp>61</stp>
        <stp>6/30/2016</stp>
        <stp>1</stp>
        <tr r="D265" s="5"/>
      </tp>
      <tp>
        <v>386847317.76999998</v>
        <stp/>
        <stp>EM_S_QSTM07_IS</stp>
        <stp>4</stp>
        <stp>000712.SZ</stp>
        <stp>61</stp>
        <stp>6/30/2015</stp>
        <stp>1</stp>
        <tr r="K266" s="5"/>
      </tp>
      <tp>
        <v>58379918.640000001</v>
        <stp/>
        <stp>EM_S_QSTM07_IS</stp>
        <stp>4</stp>
        <stp>000782.SZ</stp>
        <stp>61</stp>
        <stp>6/30/2015</stp>
        <stp>1</stp>
        <tr r="K311" s="5"/>
      </tp>
      <tp>
        <v>29237514.859999999</v>
        <stp/>
        <stp>EM_S_QSTM07_IS</stp>
        <stp>4</stp>
        <stp>000791.SZ</stp>
        <stp>61</stp>
        <stp>6/30/2016</stp>
        <stp>1</stp>
        <tr r="D318" s="5"/>
      </tp>
      <tp>
        <v>347672031.41000003</v>
        <stp/>
        <stp>EM_S_QSTM07_IS</stp>
        <stp>4</stp>
        <stp>000792.SZ</stp>
        <stp>61</stp>
        <stp>6/30/2015</stp>
        <stp>1</stp>
        <tr r="K319" s="5"/>
      </tp>
      <tp>
        <v>-80034148.75</v>
        <stp/>
        <stp>EM_S_QSTM07_IS</stp>
        <stp>4</stp>
        <stp>600721.SH</stp>
        <stp>61</stp>
        <stp>6/30/2016</stp>
        <stp>1</stp>
        <tr r="D2381" s="5"/>
      </tp>
      <tp>
        <v>-84380308.099999994</v>
        <stp/>
        <stp>EM_S_QSTM07_IS</stp>
        <stp>4</stp>
        <stp>600722.SH</stp>
        <stp>61</stp>
        <stp>6/30/2015</stp>
        <stp>1</stp>
        <tr r="K2382" s="5"/>
      </tp>
      <tp>
        <v>35866563.509999998</v>
        <stp/>
        <stp>EM_S_QSTM07_IS</stp>
        <stp>4</stp>
        <stp>600734.SH</stp>
        <stp>61</stp>
        <stp>3/31/2016</stp>
        <stp>1</stp>
        <tr r="I2394" s="5"/>
      </tp>
      <tp>
        <v>229823676.88</v>
        <stp/>
        <stp>EM_S_QSTM07_IS</stp>
        <stp>4</stp>
        <stp>600724.SH</stp>
        <stp>61</stp>
        <stp>3/31/2016</stp>
        <stp>1</stp>
        <tr r="I2384" s="5"/>
      </tp>
      <tp>
        <v>7601988.2199999997</v>
        <stp/>
        <stp>EM_S_QSTM07_IS</stp>
        <stp>4</stp>
        <stp>600731.SH</stp>
        <stp>61</stp>
        <stp>6/30/2016</stp>
        <stp>1</stp>
        <tr r="D2391" s="5"/>
      </tp>
      <tp>
        <v>-15414441.890000001</v>
        <stp/>
        <stp>EM_S_QSTM07_IS</stp>
        <stp>4</stp>
        <stp>600732.SH</stp>
        <stp>61</stp>
        <stp>6/30/2015</stp>
        <stp>1</stp>
        <tr r="K2392" s="5"/>
      </tp>
      <tp>
        <v>24359622.539999999</v>
        <stp/>
        <stp>EM_S_QSTM07_IS</stp>
        <stp>4</stp>
        <stp>600701.SH</stp>
        <stp>61</stp>
        <stp>6/30/2016</stp>
        <stp>1</stp>
        <tr r="D2362" s="5"/>
      </tp>
      <tp>
        <v>2374324.2599999998</v>
        <stp/>
        <stp>EM_S_QSTM07_IS</stp>
        <stp>4</stp>
        <stp>600702.SH</stp>
        <stp>61</stp>
        <stp>6/30/2015</stp>
        <stp>1</stp>
        <tr r="K2363" s="5"/>
      </tp>
      <tp>
        <v>-14557982.42</v>
        <stp/>
        <stp>EM_S_QSTM07_IS</stp>
        <stp>4</stp>
        <stp>600714.SH</stp>
        <stp>61</stp>
        <stp>3/31/2016</stp>
        <stp>1</stp>
        <tr r="I2374" s="5"/>
      </tp>
      <tp>
        <v>281465919.81999999</v>
        <stp/>
        <stp>EM_S_QSTM07_IS</stp>
        <stp>4</stp>
        <stp>600704.SH</stp>
        <stp>61</stp>
        <stp>3/31/2016</stp>
        <stp>1</stp>
        <tr r="I2365" s="5"/>
      </tp>
      <tp>
        <v>48380929.149999999</v>
        <stp/>
        <stp>EM_S_QSTM07_IS</stp>
        <stp>4</stp>
        <stp>600711.SH</stp>
        <stp>61</stp>
        <stp>6/30/2016</stp>
        <stp>1</stp>
        <tr r="D2371" s="5"/>
      </tp>
      <tp>
        <v>296500.33</v>
        <stp/>
        <stp>EM_S_QSTM07_IS</stp>
        <stp>4</stp>
        <stp>600712.SH</stp>
        <stp>61</stp>
        <stp>6/30/2015</stp>
        <stp>1</stp>
        <tr r="K2372" s="5"/>
      </tp>
      <tp>
        <v>101267681.65000001</v>
        <stp/>
        <stp>EM_S_QSTM07_IS</stp>
        <stp>4</stp>
        <stp>600761.SH</stp>
        <stp>61</stp>
        <stp>6/30/2016</stp>
        <stp>1</stp>
        <tr r="D2420" s="5"/>
      </tp>
      <tp>
        <v>3458097.19</v>
        <stp/>
        <stp>EM_S_QSTM07_IS</stp>
        <stp>4</stp>
        <stp>600774.SH</stp>
        <stp>61</stp>
        <stp>3/31/2016</stp>
        <stp>1</stp>
        <tr r="I2431" s="5"/>
      </tp>
      <tp>
        <v>6963330.5099999998</v>
        <stp/>
        <stp>EM_S_QSTM07_IS</stp>
        <stp>4</stp>
        <stp>600764.SH</stp>
        <stp>61</stp>
        <stp>3/31/2016</stp>
        <stp>1</stp>
        <tr r="I2422" s="5"/>
      </tp>
      <tp>
        <v>13433966.07</v>
        <stp/>
        <stp>EM_S_QSTM07_IS</stp>
        <stp>4</stp>
        <stp>600771.SH</stp>
        <stp>61</stp>
        <stp>6/30/2016</stp>
        <stp>1</stp>
        <tr r="D2429" s="5"/>
      </tp>
      <tp>
        <v>1636602290.8199999</v>
        <stp/>
        <stp>EM_S_QSTM07_IS</stp>
        <stp>4</stp>
        <stp>600741.SH</stp>
        <stp>61</stp>
        <stp>6/30/2016</stp>
        <stp>1</stp>
        <tr r="D2401" s="5"/>
      </tp>
      <tp>
        <v>112177876.17</v>
        <stp/>
        <stp>EM_S_QSTM07_IS</stp>
        <stp>4</stp>
        <stp>600742.SH</stp>
        <stp>61</stp>
        <stp>6/30/2015</stp>
        <stp>1</stp>
        <tr r="K2402" s="5"/>
      </tp>
      <tp>
        <v>164577135.75</v>
        <stp/>
        <stp>EM_S_QSTM07_IS</stp>
        <stp>4</stp>
        <stp>600754.SH</stp>
        <stp>61</stp>
        <stp>3/31/2016</stp>
        <stp>1</stp>
        <tr r="I2413" s="5"/>
      </tp>
      <tp>
        <v>20252151.620000001</v>
        <stp/>
        <stp>EM_S_QSTM07_IS</stp>
        <stp>4</stp>
        <stp>600744.SH</stp>
        <stp>61</stp>
        <stp>3/31/2016</stp>
        <stp>1</stp>
        <tr r="I2404" s="5"/>
      </tp>
      <tp>
        <v>74660009.650000006</v>
        <stp/>
        <stp>EM_S_QSTM07_IS</stp>
        <stp>4</stp>
        <stp>600751.SH</stp>
        <stp>61</stp>
        <stp>6/30/2016</stp>
        <stp>1</stp>
        <tr r="D2411" s="5"/>
      </tp>
      <tp>
        <v>8756666.6899999995</v>
        <stp/>
        <stp>EM_S_QSTM07_IS</stp>
        <stp>4</stp>
        <stp>600781.SH</stp>
        <stp>61</stp>
        <stp>6/30/2016</stp>
        <stp>1</stp>
        <tr r="D2438" s="5"/>
      </tp>
      <tp>
        <v>-19445242.359999999</v>
        <stp/>
        <stp>EM_S_QSTM07_IS</stp>
        <stp>4</stp>
        <stp>600782.SH</stp>
        <stp>61</stp>
        <stp>6/30/2015</stp>
        <stp>1</stp>
        <tr r="K2439" s="5"/>
      </tp>
      <tp>
        <v>7739173.8399999999</v>
        <stp/>
        <stp>EM_S_QSTM07_IS</stp>
        <stp>4</stp>
        <stp>600794.SH</stp>
        <stp>61</stp>
        <stp>3/31/2016</stp>
        <stp>1</stp>
        <tr r="I2449" s="5"/>
      </tp>
      <tp>
        <v>71598707.409999996</v>
        <stp/>
        <stp>EM_S_QSTM07_IS</stp>
        <stp>4</stp>
        <stp>600784.SH</stp>
        <stp>61</stp>
        <stp>3/31/2016</stp>
        <stp>1</stp>
        <tr r="I2441" s="5"/>
      </tp>
      <tp>
        <v>33946396</v>
        <stp/>
        <stp>EM_S_QSTM07_IS</stp>
        <stp>4</stp>
        <stp>600791.SH</stp>
        <stp>61</stp>
        <stp>6/30/2016</stp>
        <stp>1</stp>
        <tr r="D2446" s="5"/>
      </tp>
      <tp>
        <v>-108925928.90000001</v>
        <stp/>
        <stp>EM_S_QSTM07_IS</stp>
        <stp>4</stp>
        <stp>600792.SH</stp>
        <stp>61</stp>
        <stp>6/30/2015</stp>
        <stp>1</stp>
        <tr r="K2447" s="5"/>
      </tp>
      <tp>
        <v>9481997.5399999991</v>
        <stp/>
        <stp>EM_S_QSTM07_IS</stp>
        <stp>4</stp>
        <stp>300444.SZ</stp>
        <stp>61</stp>
        <stp>3/31/2016</stp>
        <stp>1</stp>
        <tr r="I1704" s="5"/>
      </tp>
      <tp>
        <v>-3867346.53</v>
        <stp/>
        <stp>EM_S_QSTM07_IS</stp>
        <stp>4</stp>
        <stp>300451.SZ</stp>
        <stp>61</stp>
        <stp>6/30/2016</stp>
        <stp>1</stp>
        <tr r="D1711" s="5"/>
      </tp>
      <tp>
        <v>10530885.4</v>
        <stp/>
        <stp>EM_S_QSTM07_IS</stp>
        <stp>4</stp>
        <stp>300452.SZ</stp>
        <stp>61</stp>
        <stp>6/30/2015</stp>
        <stp>1</stp>
        <tr r="K1712" s="5"/>
      </tp>
      <tp>
        <v>19521028.890000001</v>
        <stp/>
        <stp>EM_S_QSTM07_IS</stp>
        <stp>4</stp>
        <stp>300441.SZ</stp>
        <stp>61</stp>
        <stp>6/30/2016</stp>
        <stp>1</stp>
        <tr r="D1701" s="5"/>
      </tp>
      <tp>
        <v>15040574.01</v>
        <stp/>
        <stp>EM_S_QSTM07_IS</stp>
        <stp>4</stp>
        <stp>300442.SZ</stp>
        <stp>61</stp>
        <stp>6/30/2015</stp>
        <stp>1</stp>
        <tr r="K1702" s="5"/>
      </tp>
      <tp>
        <v>7471635.6200000001</v>
        <stp/>
        <stp>EM_S_QSTM07_IS</stp>
        <stp>4</stp>
        <stp>300464.SZ</stp>
        <stp>61</stp>
        <stp>3/31/2016</stp>
        <stp>1</stp>
        <tr r="I1723" s="5"/>
      </tp>
      <tp>
        <v>51925821.219999999</v>
        <stp/>
        <stp>EM_S_QSTM07_IS</stp>
        <stp>4</stp>
        <stp>300471.SZ</stp>
        <stp>61</stp>
        <stp>6/30/2016</stp>
        <stp>1</stp>
        <tr r="D1730" s="5"/>
      </tp>
      <tp>
        <v>8375403.04</v>
        <stp/>
        <stp>EM_S_QSTM07_IS</stp>
        <stp>4</stp>
        <stp>300472.SZ</stp>
        <stp>61</stp>
        <stp>6/30/2015</stp>
        <stp>1</stp>
        <tr r="K1731" s="5"/>
      </tp>
      <tp>
        <v>-1785931.22</v>
        <stp/>
        <stp>EM_S_QSTM07_IS</stp>
        <stp>4</stp>
        <stp>300461.SZ</stp>
        <stp>61</stp>
        <stp>6/30/2016</stp>
        <stp>1</stp>
        <tr r="D1720" s="5"/>
      </tp>
      <tp>
        <v>18098596.059999999</v>
        <stp/>
        <stp>EM_S_QSTM07_IS</stp>
        <stp>4</stp>
        <stp>300462.SZ</stp>
        <stp>61</stp>
        <stp>6/30/2015</stp>
        <stp>1</stp>
        <tr r="K1721" s="5"/>
      </tp>
      <tp>
        <v>23078714.579999998</v>
        <stp/>
        <stp>EM_S_QSTM07_IS</stp>
        <stp>4</stp>
        <stp>300474.SZ</stp>
        <stp>61</stp>
        <stp>3/31/2016</stp>
        <stp>1</stp>
        <tr r="I1733" s="5"/>
      </tp>
      <tp>
        <v>54428534.670000002</v>
        <stp/>
        <stp>EM_S_QSTM07_IS</stp>
        <stp>4</stp>
        <stp>000421.SZ</stp>
        <stp>61</stp>
        <stp>6/30/2016</stp>
        <stp>1</stp>
        <tr r="D96" s="5"/>
      </tp>
      <tp>
        <v>14723642.689999999</v>
        <stp/>
        <stp>EM_S_QSTM07_IS</stp>
        <stp>4</stp>
        <stp>000422.SZ</stp>
        <stp>61</stp>
        <stp>6/30/2015</stp>
        <stp>1</stp>
        <tr r="K97" s="5"/>
      </tp>
      <tp>
        <v>162097.5</v>
        <stp/>
        <stp>EM_S_QSTM07_IS</stp>
        <stp>4</stp>
        <stp>300404.SZ</stp>
        <stp>61</stp>
        <stp>3/31/2016</stp>
        <stp>1</stp>
        <tr r="I1664" s="5"/>
      </tp>
      <tp>
        <v>14501326.76</v>
        <stp/>
        <stp>EM_S_QSTM07_IS</stp>
        <stp>4</stp>
        <stp>300411.SZ</stp>
        <stp>61</stp>
        <stp>6/30/2016</stp>
        <stp>1</stp>
        <tr r="D1671" s="5"/>
      </tp>
      <tp>
        <v>16092642.140000001</v>
        <stp/>
        <stp>EM_S_QSTM07_IS</stp>
        <stp>4</stp>
        <stp>300412.SZ</stp>
        <stp>61</stp>
        <stp>6/30/2015</stp>
        <stp>1</stp>
        <tr r="K1672" s="5"/>
      </tp>
      <tp>
        <v>11513079.98</v>
        <stp/>
        <stp>EM_S_QSTM07_IS</stp>
        <stp>4</stp>
        <stp>300401.SZ</stp>
        <stp>61</stp>
        <stp>6/30/2016</stp>
        <stp>1</stp>
        <tr r="D1661" s="5"/>
      </tp>
      <tp>
        <v>21718960.43</v>
        <stp/>
        <stp>EM_S_QSTM07_IS</stp>
        <stp>4</stp>
        <stp>300402.SZ</stp>
        <stp>61</stp>
        <stp>6/30/2015</stp>
        <stp>1</stp>
        <tr r="K1662" s="5"/>
      </tp>
      <tp>
        <v>19374225.510000002</v>
        <stp/>
        <stp>EM_S_QSTM07_IS</stp>
        <stp>4</stp>
        <stp>300414.SZ</stp>
        <stp>61</stp>
        <stp>3/31/2016</stp>
        <stp>1</stp>
        <tr r="I1674" s="5"/>
      </tp>
      <tp>
        <v>-122643113.36</v>
        <stp/>
        <stp>EM_S_QSTM07_IS</stp>
        <stp>4</stp>
        <stp>000401.SZ</stp>
        <stp>61</stp>
        <stp>6/30/2016</stp>
        <stp>1</stp>
        <tr r="D80" s="5"/>
      </tp>
      <tp>
        <v>61222070.160000101</v>
        <stp/>
        <stp>EM_S_QSTM07_IS</stp>
        <stp>4</stp>
        <stp>000402.SZ</stp>
        <stp>61</stp>
        <stp>6/30/2015</stp>
        <stp>1</stp>
        <tr r="K81" s="5"/>
      </tp>
      <tp>
        <v>965261.48</v>
        <stp/>
        <stp>EM_S_QSTM07_IS</stp>
        <stp>4</stp>
        <stp>300424.SZ</stp>
        <stp>61</stp>
        <stp>3/31/2016</stp>
        <stp>1</stp>
        <tr r="I1684" s="5"/>
      </tp>
      <tp>
        <v>15467900.619999999</v>
        <stp/>
        <stp>EM_S_QSTM07_IS</stp>
        <stp>4</stp>
        <stp>300431.SZ</stp>
        <stp>61</stp>
        <stp>6/30/2016</stp>
        <stp>1</stp>
        <tr r="D1691" s="5"/>
      </tp>
      <tp>
        <v>46802290.270000003</v>
        <stp/>
        <stp>EM_S_QSTM07_IS</stp>
        <stp>4</stp>
        <stp>300432.SZ</stp>
        <stp>61</stp>
        <stp>6/30/2015</stp>
        <stp>1</stp>
        <tr r="K1692" s="5"/>
      </tp>
      <tp>
        <v>50168923.079999998</v>
        <stp/>
        <stp>EM_S_QSTM07_IS</stp>
        <stp>4</stp>
        <stp>000404.SZ</stp>
        <stp>61</stp>
        <stp>3/31/2016</stp>
        <stp>1</stp>
        <tr r="I83" s="5"/>
      </tp>
      <tp>
        <v>21806558.879999999</v>
        <stp/>
        <stp>EM_S_QSTM07_IS</stp>
        <stp>4</stp>
        <stp>000411.SZ</stp>
        <stp>61</stp>
        <stp>6/30/2016</stp>
        <stp>1</stp>
        <tr r="D88" s="5"/>
      </tp>
      <tp>
        <v>13634929.66</v>
        <stp/>
        <stp>EM_S_QSTM07_IS</stp>
        <stp>4</stp>
        <stp>300421.SZ</stp>
        <stp>61</stp>
        <stp>6/30/2016</stp>
        <stp>1</stp>
        <tr r="D1681" s="5"/>
      </tp>
      <tp>
        <v>15634742.220000001</v>
        <stp/>
        <stp>EM_S_QSTM07_IS</stp>
        <stp>4</stp>
        <stp>300422.SZ</stp>
        <stp>61</stp>
        <stp>6/30/2015</stp>
        <stp>1</stp>
        <tr r="K1682" s="5"/>
      </tp>
      <tp>
        <v>2469657.38</v>
        <stp/>
        <stp>EM_S_QSTM07_IS</stp>
        <stp>4</stp>
        <stp>300434.SZ</stp>
        <stp>61</stp>
        <stp>3/31/2016</stp>
        <stp>1</stp>
        <tr r="I1694" s="5"/>
      </tp>
      <tp>
        <v>25799011.760000002</v>
        <stp/>
        <stp>EM_S_QSTM07_IS</stp>
        <stp>4</stp>
        <stp>300484.SZ</stp>
        <stp>61</stp>
        <stp>3/31/2016</stp>
        <stp>1</stp>
        <tr r="I1743" s="5"/>
      </tp>
      <tp>
        <v>12394999.439999999</v>
        <stp/>
        <stp>EM_S_QSTM07_IS</stp>
        <stp>4</stp>
        <stp>300491.SZ</stp>
        <stp>61</stp>
        <stp>6/30/2016</stp>
        <stp>1</stp>
        <tr r="D1750" s="5"/>
      </tp>
      <tp>
        <v>7891058.7000000002</v>
        <stp/>
        <stp>EM_S_QSTM07_IS</stp>
        <stp>4</stp>
        <stp>300492.SZ</stp>
        <stp>61</stp>
        <stp>6/30/2015</stp>
        <stp>1</stp>
        <tr r="K1751" s="5"/>
      </tp>
      <tp>
        <v>18848496.449999999</v>
        <stp/>
        <stp>EM_S_QSTM07_IS</stp>
        <stp>4</stp>
        <stp>300481.SZ</stp>
        <stp>61</stp>
        <stp>6/30/2016</stp>
        <stp>1</stp>
        <tr r="D1740" s="5"/>
      </tp>
      <tp>
        <v>38328953.700000003</v>
        <stp/>
        <stp>EM_S_QSTM07_IS</stp>
        <stp>4</stp>
        <stp>300482.SZ</stp>
        <stp>61</stp>
        <stp>6/30/2015</stp>
        <stp>1</stp>
        <tr r="K1741" s="5"/>
      </tp>
      <tp>
        <v>8881946.7100000009</v>
        <stp/>
        <stp>EM_S_QSTM07_IS</stp>
        <stp>4</stp>
        <stp>300494.SZ</stp>
        <stp>61</stp>
        <stp>3/31/2016</stp>
        <stp>1</stp>
        <tr r="I1753" s="5"/>
      </tp>
      <tp>
        <v>-381838.91</v>
        <stp/>
        <stp>EM_S_QSTM07_IS</stp>
        <stp>4</stp>
        <stp>600421.SH</stp>
        <stp>61</stp>
        <stp>6/30/2016</stp>
        <stp>1</stp>
        <tr r="D2132" s="5"/>
      </tp>
      <tp>
        <v>140281478.58000001</v>
        <stp/>
        <stp>EM_S_QSTM07_IS</stp>
        <stp>4</stp>
        <stp>600422.SH</stp>
        <stp>61</stp>
        <stp>6/30/2015</stp>
        <stp>1</stp>
        <tr r="K2133" s="5"/>
      </tp>
      <tp>
        <v>-200902762.31999999</v>
        <stp/>
        <stp>EM_S_QSTM07_IS</stp>
        <stp>4</stp>
        <stp>600432.SH</stp>
        <stp>61</stp>
        <stp>6/30/2015</stp>
        <stp>1</stp>
        <tr r="K2139" s="5"/>
      </tp>
      <tp>
        <v>29959122.989999998</v>
        <stp/>
        <stp>EM_S_QSTM07_IS</stp>
        <stp>4</stp>
        <stp>600401.SH</stp>
        <stp>61</stp>
        <stp>6/30/2016</stp>
        <stp>1</stp>
        <tr r="D2120" s="5"/>
      </tp>
      <tp>
        <v>95431204.819999993</v>
        <stp/>
        <stp>EM_S_QSTM07_IS</stp>
        <stp>4</stp>
        <stp>600461.SH</stp>
        <stp>61</stp>
        <stp>6/30/2016</stp>
        <stp>1</stp>
        <tr r="D2155" s="5"/>
      </tp>
      <tp>
        <v>-24917554.579999998</v>
        <stp/>
        <stp>EM_S_QSTM07_IS</stp>
        <stp>4</stp>
        <stp>600462.SH</stp>
        <stp>61</stp>
        <stp>6/30/2015</stp>
        <stp>1</stp>
        <tr r="K2156" s="5"/>
      </tp>
      <tp>
        <v>-7562369.1799999997</v>
        <stp/>
        <stp>EM_S_QSTM07_IS</stp>
        <stp>4</stp>
        <stp>600444.SH</stp>
        <stp>61</stp>
        <stp>3/31/2016</stp>
        <stp>1</stp>
        <tr r="I2145" s="5"/>
      </tp>
      <tp>
        <v>316763.710000008</v>
        <stp/>
        <stp>EM_S_QSTM07_IS</stp>
        <stp>4</stp>
        <stp>600452.SH</stp>
        <stp>61</stp>
        <stp>6/30/2015</stp>
        <stp>1</stp>
        <tr r="K2149" s="5"/>
      </tp>
      <tp>
        <v>24263845.84</v>
        <stp/>
        <stp>EM_S_QSTM07_IS</stp>
        <stp>4</stp>
        <stp>600481.SH</stp>
        <stp>61</stp>
        <stp>6/30/2016</stp>
        <stp>1</stp>
        <tr r="D2169" s="5"/>
      </tp>
      <tp>
        <v>61585333.32</v>
        <stp/>
        <stp>EM_S_QSTM07_IS</stp>
        <stp>4</stp>
        <stp>600482.SH</stp>
        <stp>61</stp>
        <stp>6/30/2015</stp>
        <stp>1</stp>
        <tr r="K2170" s="5"/>
      </tp>
      <tp>
        <v>61772620.509999998</v>
        <stp/>
        <stp>EM_S_QSTM07_IS</stp>
        <stp>4</stp>
        <stp>600491.SH</stp>
        <stp>61</stp>
        <stp>6/30/2016</stp>
        <stp>1</stp>
        <tr r="D2178" s="5"/>
      </tp>
      <tp>
        <v>41653944.219999999</v>
        <stp/>
        <stp>EM_S_QSTM07_IS</stp>
        <stp>4</stp>
        <stp>000561.SZ</stp>
        <stp>61</stp>
        <stp>6/30/2016</stp>
        <stp>1</stp>
        <tr r="D157" s="5"/>
      </tp>
      <tp>
        <v>23228587</v>
        <stp/>
        <stp>EM_S_QSTM07_IS</stp>
        <stp>4</stp>
        <stp>000564.SZ</stp>
        <stp>61</stp>
        <stp>3/31/2016</stp>
        <stp>1</stp>
        <tr r="I159" s="5"/>
      </tp>
      <tp>
        <v>17021170.879999999</v>
        <stp/>
        <stp>EM_S_QSTM07_IS</stp>
        <stp>4</stp>
        <stp>000571.SZ</stp>
        <stp>61</stp>
        <stp>6/30/2016</stp>
        <stp>1</stp>
        <tr r="D165" s="5"/>
      </tp>
      <tp>
        <v>64031498.649999999</v>
        <stp/>
        <stp>EM_S_QSTM07_IS</stp>
        <stp>4</stp>
        <stp>000572.SZ</stp>
        <stp>61</stp>
        <stp>6/30/2015</stp>
        <stp>1</stp>
        <tr r="K166" s="5"/>
      </tp>
      <tp>
        <v>99148947.420000002</v>
        <stp/>
        <stp>EM_S_QSTM07_IS</stp>
        <stp>4</stp>
        <stp>000541.SZ</stp>
        <stp>61</stp>
        <stp>6/30/2016</stp>
        <stp>1</stp>
        <tr r="D140" s="5"/>
      </tp>
      <tp>
        <v>103882.78</v>
        <stp/>
        <stp>EM_S_QSTM07_IS</stp>
        <stp>4</stp>
        <stp>000554.SZ</stp>
        <stp>61</stp>
        <stp>3/31/2016</stp>
        <stp>1</stp>
        <tr r="I151" s="5"/>
      </tp>
      <tp>
        <v>3295427.45</v>
        <stp/>
        <stp>EM_S_QSTM07_IS</stp>
        <stp>4</stp>
        <stp>000544.SZ</stp>
        <stp>61</stp>
        <stp>3/31/2016</stp>
        <stp>1</stp>
        <tr r="I142" s="5"/>
      </tp>
      <tp>
        <v>26915346.82</v>
        <stp/>
        <stp>EM_S_QSTM07_IS</stp>
        <stp>4</stp>
        <stp>000551.SZ</stp>
        <stp>61</stp>
        <stp>6/30/2016</stp>
        <stp>1</stp>
        <tr r="D148" s="5"/>
      </tp>
      <tp>
        <v>56790139.490000002</v>
        <stp/>
        <stp>EM_S_QSTM07_IS</stp>
        <stp>4</stp>
        <stp>000552.SZ</stp>
        <stp>61</stp>
        <stp>6/30/2015</stp>
        <stp>1</stp>
        <tr r="K149" s="5"/>
      </tp>
      <tp>
        <v>56283021.039999999</v>
        <stp/>
        <stp>EM_S_QSTM07_IS</stp>
        <stp>4</stp>
        <stp>000521.SZ</stp>
        <stp>61</stp>
        <stp>6/30/2016</stp>
        <stp>1</stp>
        <tr r="D123" s="5"/>
      </tp>
      <tp>
        <v>-26591935.469999999</v>
        <stp/>
        <stp>EM_S_QSTM07_IS</stp>
        <stp>4</stp>
        <stp>000534.SZ</stp>
        <stp>61</stp>
        <stp>3/31/2016</stp>
        <stp>1</stp>
        <tr r="I134" s="5"/>
      </tp>
      <tp>
        <v>-39781377.990000002</v>
        <stp/>
        <stp>EM_S_QSTM07_IS</stp>
        <stp>4</stp>
        <stp>300511.SZ</stp>
        <stp>61</stp>
        <stp>6/30/2016</stp>
        <stp>1</stp>
        <tr r="D1769" s="5"/>
      </tp>
      <tp>
        <v>41619805.229999997</v>
        <stp/>
        <stp>EM_S_QSTM07_IS</stp>
        <stp>4</stp>
        <stp>300512.SZ</stp>
        <stp>61</stp>
        <stp>6/30/2015</stp>
        <stp>1</stp>
        <tr r="K1770" s="5"/>
      </tp>
      <tp>
        <v>6534162.4699999997</v>
        <stp/>
        <stp>EM_S_QSTM07_IS</stp>
        <stp>4</stp>
        <stp>000524.SZ</stp>
        <stp>61</stp>
        <stp>3/31/2016</stp>
        <stp>1</stp>
        <tr r="I125" s="5"/>
      </tp>
      <tp>
        <v>126479166.48999999</v>
        <stp/>
        <stp>EM_S_QSTM07_IS</stp>
        <stp>4</stp>
        <stp>000531.SZ</stp>
        <stp>61</stp>
        <stp>6/30/2016</stp>
        <stp>1</stp>
        <tr r="D131" s="5"/>
      </tp>
      <tp>
        <v>12233633.92</v>
        <stp/>
        <stp>EM_S_QSTM07_IS</stp>
        <stp>4</stp>
        <stp>000532.SZ</stp>
        <stp>61</stp>
        <stp>6/30/2015</stp>
        <stp>1</stp>
        <tr r="K132" s="5"/>
      </tp>
      <tp>
        <v>19964952.190000001</v>
        <stp/>
        <stp>EM_S_QSTM07_IS</stp>
        <stp>4</stp>
        <stp>300501.SZ</stp>
        <stp>61</stp>
        <stp>6/30/2016</stp>
        <stp>1</stp>
        <tr r="D1760" s="5"/>
      </tp>
      <tp>
        <v>26636562.370000001</v>
        <stp/>
        <stp>EM_S_QSTM07_IS</stp>
        <stp>4</stp>
        <stp>300502.SZ</stp>
        <stp>61</stp>
        <stp>6/30/2015</stp>
        <stp>1</stp>
        <tr r="K1761" s="5"/>
      </tp>
      <tp>
        <v>259246991.69999999</v>
        <stp/>
        <stp>EM_S_QSTM07_IS</stp>
        <stp>4</stp>
        <stp>000501.SZ</stp>
        <stp>61</stp>
        <stp>6/30/2016</stp>
        <stp>1</stp>
        <tr r="D106" s="5"/>
      </tp>
      <tp>
        <v>-2514289.11</v>
        <stp/>
        <stp>EM_S_QSTM07_IS</stp>
        <stp>4</stp>
        <stp>000502.SZ</stp>
        <stp>61</stp>
        <stp>6/30/2015</stp>
        <stp>1</stp>
        <tr r="K107" s="5"/>
      </tp>
      <tp>
        <v>-4767188.8600000003</v>
        <stp/>
        <stp>EM_S_QSTM07_IS</stp>
        <stp>4</stp>
        <stp>000514.SZ</stp>
        <stp>61</stp>
        <stp>3/31/2016</stp>
        <stp>1</stp>
        <tr r="I117" s="5"/>
      </tp>
      <tp>
        <v>-4659180.7699999996</v>
        <stp/>
        <stp>EM_S_QSTM07_IS</stp>
        <stp>4</stp>
        <stp>000504.SZ</stp>
        <stp>61</stp>
        <stp>3/31/2016</stp>
        <stp>1</stp>
        <tr r="I109" s="5"/>
      </tp>
      <tp>
        <v>-55159696.020000003</v>
        <stp/>
        <stp>EM_S_QSTM07_IS</stp>
        <stp>4</stp>
        <stp>000511.SZ</stp>
        <stp>61</stp>
        <stp>6/30/2016</stp>
        <stp>1</stp>
        <tr r="D115" s="5"/>
      </tp>
      <tp>
        <v>9982526.7400000002</v>
        <stp/>
        <stp>EM_S_QSTM07_IS</stp>
        <stp>4</stp>
        <stp>300521.SZ</stp>
        <stp>61</stp>
        <stp>6/30/2016</stp>
        <stp>1</stp>
        <tr r="D1778" s="5"/>
      </tp>
      <tp t="s">
        <v/>
        <stp/>
        <stp>EM_S_QSTM07_IS</stp>
        <stp>4</stp>
        <stp>300522.SZ</stp>
        <stp>61</stp>
        <stp>6/30/2015</stp>
        <stp>1</stp>
        <tr r="K1779" s="5"/>
      </tp>
      <tp>
        <v>538097206.21000004</v>
        <stp/>
        <stp>EM_S_QSTM07_IS</stp>
        <stp>4</stp>
        <stp>000581.SZ</stp>
        <stp>61</stp>
        <stp>6/30/2016</stp>
        <stp>1</stp>
        <tr r="D169" s="5"/>
      </tp>
      <tp>
        <v>141327390.69</v>
        <stp/>
        <stp>EM_S_QSTM07_IS</stp>
        <stp>4</stp>
        <stp>000582.SZ</stp>
        <stp>61</stp>
        <stp>6/30/2015</stp>
        <stp>1</stp>
        <tr r="K170" s="5"/>
      </tp>
      <tp>
        <v>-25101927.739999998</v>
        <stp/>
        <stp>EM_S_QSTM07_IS</stp>
        <stp>4</stp>
        <stp>000584.SZ</stp>
        <stp>61</stp>
        <stp>3/31/2016</stp>
        <stp>1</stp>
        <tr r="I171" s="5"/>
      </tp>
      <tp>
        <v>191438694.65000001</v>
        <stp/>
        <stp>EM_S_QSTM07_IS</stp>
        <stp>4</stp>
        <stp>000591.SZ</stp>
        <stp>61</stp>
        <stp>6/30/2016</stp>
        <stp>1</stp>
        <tr r="D177" s="5"/>
      </tp>
      <tp>
        <v>30066348.16</v>
        <stp/>
        <stp>EM_S_QSTM07_IS</stp>
        <stp>4</stp>
        <stp>000592.SZ</stp>
        <stp>61</stp>
        <stp>6/30/2015</stp>
        <stp>1</stp>
        <tr r="K178" s="5"/>
      </tp>
      <tp>
        <v>137078649.88999999</v>
        <stp/>
        <stp>EM_S_QSTM07_IS</stp>
        <stp>4</stp>
        <stp>600521.SH</stp>
        <stp>61</stp>
        <stp>6/30/2016</stp>
        <stp>1</stp>
        <tr r="D2204" s="5"/>
      </tp>
      <tp>
        <v>246730112.83000001</v>
        <stp/>
        <stp>EM_S_QSTM07_IS</stp>
        <stp>4</stp>
        <stp>600522.SH</stp>
        <stp>61</stp>
        <stp>6/30/2015</stp>
        <stp>1</stp>
        <tr r="K2205" s="5"/>
      </tp>
      <tp>
        <v>5253688.75</v>
        <stp/>
        <stp>EM_S_QSTM07_IS</stp>
        <stp>4</stp>
        <stp>600531.SH</stp>
        <stp>61</stp>
        <stp>6/30/2016</stp>
        <stp>1</stp>
        <tr r="D2213" s="5"/>
      </tp>
      <tp>
        <v>2874348.1</v>
        <stp/>
        <stp>EM_S_QSTM07_IS</stp>
        <stp>4</stp>
        <stp>600532.SH</stp>
        <stp>61</stp>
        <stp>6/30/2015</stp>
        <stp>1</stp>
        <tr r="K2214" s="5"/>
      </tp>
      <tp>
        <v>12608500.189999999</v>
        <stp/>
        <stp>EM_S_QSTM07_IS</stp>
        <stp>4</stp>
        <stp>600501.SH</stp>
        <stp>61</stp>
        <stp>6/30/2016</stp>
        <stp>1</stp>
        <tr r="D2186" s="5"/>
      </tp>
      <tp>
        <v>72002240.099999994</v>
        <stp/>
        <stp>EM_S_QSTM07_IS</stp>
        <stp>4</stp>
        <stp>600502.SH</stp>
        <stp>61</stp>
        <stp>6/30/2015</stp>
        <stp>1</stp>
        <tr r="K2187" s="5"/>
      </tp>
      <tp>
        <v>169243082.47</v>
        <stp/>
        <stp>EM_S_QSTM07_IS</stp>
        <stp>4</stp>
        <stp>600511.SH</stp>
        <stp>61</stp>
        <stp>6/30/2016</stp>
        <stp>1</stp>
        <tr r="D2195" s="5"/>
      </tp>
      <tp>
        <v>9739207.5</v>
        <stp/>
        <stp>EM_S_QSTM07_IS</stp>
        <stp>4</stp>
        <stp>600512.SH</stp>
        <stp>61</stp>
        <stp>6/30/2015</stp>
        <stp>1</stp>
        <tr r="K2196" s="5"/>
      </tp>
      <tp>
        <v>-13571792.32</v>
        <stp/>
        <stp>EM_S_QSTM07_IS</stp>
        <stp>4</stp>
        <stp>600561.SH</stp>
        <stp>61</stp>
        <stp>6/30/2016</stp>
        <stp>1</stp>
        <tr r="D2237" s="5"/>
      </tp>
      <tp>
        <v>42922347.469999999</v>
        <stp/>
        <stp>EM_S_QSTM07_IS</stp>
        <stp>4</stp>
        <stp>600562.SH</stp>
        <stp>61</stp>
        <stp>6/30/2015</stp>
        <stp>1</stp>
        <tr r="K2238" s="5"/>
      </tp>
      <tp>
        <v>48796710.210000001</v>
        <stp/>
        <stp>EM_S_QSTM07_IS</stp>
        <stp>4</stp>
        <stp>600571.SH</stp>
        <stp>61</stp>
        <stp>6/30/2016</stp>
        <stp>1</stp>
        <tr r="D2246" s="5"/>
      </tp>
      <tp>
        <v>314599891.80000001</v>
        <stp/>
        <stp>EM_S_QSTM07_IS</stp>
        <stp>4</stp>
        <stp>600572.SH</stp>
        <stp>61</stp>
        <stp>6/30/2015</stp>
        <stp>1</stp>
        <tr r="K2247" s="5"/>
      </tp>
      <tp>
        <v>121864174.05</v>
        <stp/>
        <stp>EM_S_QSTM07_IS</stp>
        <stp>4</stp>
        <stp>600551.SH</stp>
        <stp>61</stp>
        <stp>6/30/2016</stp>
        <stp>1</stp>
        <tr r="D2229" s="5"/>
      </tp>
      <tp>
        <v>19294346.449999999</v>
        <stp/>
        <stp>EM_S_QSTM07_IS</stp>
        <stp>4</stp>
        <stp>600552.SH</stp>
        <stp>61</stp>
        <stp>6/30/2015</stp>
        <stp>1</stp>
        <tr r="K2230" s="5"/>
      </tp>
      <tp>
        <v>133609957.83</v>
        <stp/>
        <stp>EM_S_QSTM07_IS</stp>
        <stp>4</stp>
        <stp>600581.SH</stp>
        <stp>61</stp>
        <stp>6/30/2016</stp>
        <stp>1</stp>
        <tr r="D2255" s="5"/>
      </tp>
      <tp>
        <v>420236498.39999998</v>
        <stp/>
        <stp>EM_S_QSTM07_IS</stp>
        <stp>4</stp>
        <stp>600582.SH</stp>
        <stp>61</stp>
        <stp>6/30/2015</stp>
        <stp>1</stp>
        <tr r="K2256" s="5"/>
      </tp>
      <tp>
        <v>82439332.629999995</v>
        <stp/>
        <stp>EM_S_QSTM07_IS</stp>
        <stp>4</stp>
        <stp>600594.SH</stp>
        <stp>61</stp>
        <stp>3/31/2016</stp>
        <stp>1</stp>
        <tr r="I2267" s="5"/>
      </tp>
      <tp>
        <v>28154468.739999998</v>
        <stp/>
        <stp>EM_S_QSTM07_IS</stp>
        <stp>4</stp>
        <stp>600584.SH</stp>
        <stp>61</stp>
        <stp>3/31/2016</stp>
        <stp>1</stp>
        <tr r="I2258" s="5"/>
      </tp>
      <tp>
        <v>7880719.6900000004</v>
        <stp/>
        <stp>EM_S_QSTM07_IS</stp>
        <stp>4</stp>
        <stp>600592.SH</stp>
        <stp>61</stp>
        <stp>6/30/2015</stp>
        <stp>1</stp>
        <tr r="K2265" s="5"/>
      </tp>
      <tp>
        <v>39673427.729999997</v>
        <stp/>
        <stp>EM_S_QSTM07_IS</stp>
        <stp>4</stp>
        <stp>300244.SZ</stp>
        <stp>61</stp>
        <stp>3/31/2016</stp>
        <stp>1</stp>
        <tr r="I1505" s="5"/>
      </tp>
      <tp>
        <v>108802791.20999999</v>
        <stp/>
        <stp>EM_S_QSTM07_IS</stp>
        <stp>4</stp>
        <stp>300251.SZ</stp>
        <stp>61</stp>
        <stp>6/30/2016</stp>
        <stp>1</stp>
        <tr r="D1512" s="5"/>
      </tp>
      <tp>
        <v>42421446.880000003</v>
        <stp/>
        <stp>EM_S_QSTM07_IS</stp>
        <stp>4</stp>
        <stp>300252.SZ</stp>
        <stp>61</stp>
        <stp>6/30/2015</stp>
        <stp>1</stp>
        <tr r="K1513" s="5"/>
      </tp>
      <tp>
        <v>6952233.3399999999</v>
        <stp/>
        <stp>EM_S_QSTM07_IS</stp>
        <stp>4</stp>
        <stp>300241.SZ</stp>
        <stp>61</stp>
        <stp>6/30/2016</stp>
        <stp>1</stp>
        <tr r="D1502" s="5"/>
      </tp>
      <tp>
        <v>7116763.2599999998</v>
        <stp/>
        <stp>EM_S_QSTM07_IS</stp>
        <stp>4</stp>
        <stp>300242.SZ</stp>
        <stp>61</stp>
        <stp>6/30/2015</stp>
        <stp>1</stp>
        <tr r="K1503" s="5"/>
      </tp>
      <tp>
        <v>6627928.7199999997</v>
        <stp/>
        <stp>EM_S_QSTM07_IS</stp>
        <stp>4</stp>
        <stp>300254.SZ</stp>
        <stp>61</stp>
        <stp>3/31/2016</stp>
        <stp>1</stp>
        <tr r="I1515" s="5"/>
      </tp>
      <tp>
        <v>-6224842.6900000004</v>
        <stp/>
        <stp>EM_S_QSTM07_IS</stp>
        <stp>4</stp>
        <stp>300264.SZ</stp>
        <stp>61</stp>
        <stp>3/31/2016</stp>
        <stp>1</stp>
        <tr r="I1525" s="5"/>
      </tp>
      <tp>
        <v>96411454.859999999</v>
        <stp/>
        <stp>EM_S_QSTM07_IS</stp>
        <stp>4</stp>
        <stp>300271.SZ</stp>
        <stp>61</stp>
        <stp>6/30/2016</stp>
        <stp>1</stp>
        <tr r="D1532" s="5"/>
      </tp>
      <tp>
        <v>20817774.859999999</v>
        <stp/>
        <stp>EM_S_QSTM07_IS</stp>
        <stp>4</stp>
        <stp>300272.SZ</stp>
        <stp>61</stp>
        <stp>6/30/2015</stp>
        <stp>1</stp>
        <tr r="K1533" s="5"/>
      </tp>
      <tp>
        <v>2121686.5299999998</v>
        <stp/>
        <stp>EM_S_QSTM07_IS</stp>
        <stp>4</stp>
        <stp>300261.SZ</stp>
        <stp>61</stp>
        <stp>6/30/2016</stp>
        <stp>1</stp>
        <tr r="D1522" s="5"/>
      </tp>
      <tp>
        <v>31751462.879999999</v>
        <stp/>
        <stp>EM_S_QSTM07_IS</stp>
        <stp>4</stp>
        <stp>300262.SZ</stp>
        <stp>61</stp>
        <stp>6/30/2015</stp>
        <stp>1</stp>
        <tr r="K1523" s="5"/>
      </tp>
      <tp>
        <v>121143155.92</v>
        <stp/>
        <stp>EM_S_QSTM07_IS</stp>
        <stp>4</stp>
        <stp>300274.SZ</stp>
        <stp>61</stp>
        <stp>3/31/2016</stp>
        <stp>1</stp>
        <tr r="I1535" s="5"/>
      </tp>
      <tp>
        <v>54921654.460000001</v>
        <stp/>
        <stp>EM_S_QSTM07_IS</stp>
        <stp>4</stp>
        <stp>300204.SZ</stp>
        <stp>61</stp>
        <stp>3/31/2016</stp>
        <stp>1</stp>
        <tr r="I1465" s="5"/>
      </tp>
      <tp>
        <v>3350879.18</v>
        <stp/>
        <stp>EM_S_QSTM07_IS</stp>
        <stp>4</stp>
        <stp>300211.SZ</stp>
        <stp>61</stp>
        <stp>6/30/2016</stp>
        <stp>1</stp>
        <tr r="D1472" s="5"/>
      </tp>
      <tp>
        <v>17839094.760000002</v>
        <stp/>
        <stp>EM_S_QSTM07_IS</stp>
        <stp>4</stp>
        <stp>300212.SZ</stp>
        <stp>61</stp>
        <stp>6/30/2015</stp>
        <stp>1</stp>
        <tr r="K1473" s="5"/>
      </tp>
      <tp>
        <v>12661702.48</v>
        <stp/>
        <stp>EM_S_QSTM07_IS</stp>
        <stp>4</stp>
        <stp>300201.SZ</stp>
        <stp>61</stp>
        <stp>6/30/2016</stp>
        <stp>1</stp>
        <tr r="D1462" s="5"/>
      </tp>
      <tp>
        <v>52104630.759999998</v>
        <stp/>
        <stp>EM_S_QSTM07_IS</stp>
        <stp>4</stp>
        <stp>300202.SZ</stp>
        <stp>61</stp>
        <stp>6/30/2015</stp>
        <stp>1</stp>
        <tr r="K1463" s="5"/>
      </tp>
      <tp>
        <v>16681992.619999999</v>
        <stp/>
        <stp>EM_S_QSTM07_IS</stp>
        <stp>4</stp>
        <stp>300214.SZ</stp>
        <stp>61</stp>
        <stp>3/31/2016</stp>
        <stp>1</stp>
        <tr r="I1475" s="5"/>
      </tp>
      <tp>
        <v>31786457.609999999</v>
        <stp/>
        <stp>EM_S_QSTM07_IS</stp>
        <stp>4</stp>
        <stp>300224.SZ</stp>
        <stp>61</stp>
        <stp>3/31/2016</stp>
        <stp>1</stp>
        <tr r="I1485" s="5"/>
      </tp>
      <tp>
        <v>42247674.990000002</v>
        <stp/>
        <stp>EM_S_QSTM07_IS</stp>
        <stp>4</stp>
        <stp>300231.SZ</stp>
        <stp>61</stp>
        <stp>6/30/2016</stp>
        <stp>1</stp>
        <tr r="D1492" s="5"/>
      </tp>
      <tp>
        <v>49311286.380000003</v>
        <stp/>
        <stp>EM_S_QSTM07_IS</stp>
        <stp>4</stp>
        <stp>300232.SZ</stp>
        <stp>61</stp>
        <stp>6/30/2015</stp>
        <stp>1</stp>
        <tr r="K1493" s="5"/>
      </tp>
      <tp>
        <v>57828889.409999996</v>
        <stp/>
        <stp>EM_S_QSTM07_IS</stp>
        <stp>4</stp>
        <stp>300221.SZ</stp>
        <stp>61</stp>
        <stp>6/30/2016</stp>
        <stp>1</stp>
        <tr r="D1482" s="5"/>
      </tp>
      <tp>
        <v>49716031.359999999</v>
        <stp/>
        <stp>EM_S_QSTM07_IS</stp>
        <stp>4</stp>
        <stp>300222.SZ</stp>
        <stp>61</stp>
        <stp>6/30/2015</stp>
        <stp>1</stp>
        <tr r="K1483" s="5"/>
      </tp>
      <tp>
        <v>10773543.300000001</v>
        <stp/>
        <stp>EM_S_QSTM07_IS</stp>
        <stp>4</stp>
        <stp>300234.SZ</stp>
        <stp>61</stp>
        <stp>3/31/2016</stp>
        <stp>1</stp>
        <tr r="I1495" s="5"/>
      </tp>
      <tp>
        <v>54550115.729999997</v>
        <stp/>
        <stp>EM_S_QSTM07_IS</stp>
        <stp>4</stp>
        <stp>300284.SZ</stp>
        <stp>61</stp>
        <stp>3/31/2016</stp>
        <stp>1</stp>
        <tr r="I1545" s="5"/>
      </tp>
      <tp>
        <v>51601827.149999999</v>
        <stp/>
        <stp>EM_S_QSTM07_IS</stp>
        <stp>4</stp>
        <stp>300291.SZ</stp>
        <stp>61</stp>
        <stp>6/30/2016</stp>
        <stp>1</stp>
        <tr r="D1552" s="5"/>
      </tp>
      <tp>
        <v>34095356.950000003</v>
        <stp/>
        <stp>EM_S_QSTM07_IS</stp>
        <stp>4</stp>
        <stp>300292.SZ</stp>
        <stp>61</stp>
        <stp>6/30/2015</stp>
        <stp>1</stp>
        <tr r="K1553" s="5"/>
      </tp>
      <tp>
        <v>19951982.039999999</v>
        <stp/>
        <stp>EM_S_QSTM07_IS</stp>
        <stp>4</stp>
        <stp>300281.SZ</stp>
        <stp>61</stp>
        <stp>6/30/2016</stp>
        <stp>1</stp>
        <tr r="D1542" s="5"/>
      </tp>
      <tp>
        <v>14881762.189999999</v>
        <stp/>
        <stp>EM_S_QSTM07_IS</stp>
        <stp>4</stp>
        <stp>300282.SZ</stp>
        <stp>61</stp>
        <stp>6/30/2015</stp>
        <stp>1</stp>
        <tr r="K1543" s="5"/>
      </tp>
      <tp>
        <v>38540021.289999999</v>
        <stp/>
        <stp>EM_S_QSTM07_IS</stp>
        <stp>4</stp>
        <stp>300294.SZ</stp>
        <stp>61</stp>
        <stp>3/31/2016</stp>
        <stp>1</stp>
        <tr r="I1555" s="5"/>
      </tp>
      <tp>
        <v>232282000</v>
        <stp/>
        <stp>EM_S_QSTM07_IS</stp>
        <stp>4</stp>
        <stp>600221.SH</stp>
        <stp>61</stp>
        <stp>6/30/2016</stp>
        <stp>1</stp>
        <tr r="D1965" s="5"/>
      </tp>
      <tp>
        <v>6763188.4299999997</v>
        <stp/>
        <stp>EM_S_QSTM07_IS</stp>
        <stp>4</stp>
        <stp>600222.SH</stp>
        <stp>61</stp>
        <stp>6/30/2015</stp>
        <stp>1</stp>
        <tr r="K1966" s="5"/>
      </tp>
      <tp>
        <v>-1717273.51</v>
        <stp/>
        <stp>EM_S_QSTM07_IS</stp>
        <stp>4</stp>
        <stp>600234.SH</stp>
        <stp>61</stp>
        <stp>3/31/2016</stp>
        <stp>1</stp>
        <tr r="I1977" s="5"/>
      </tp>
      <tp>
        <v>51104580.810000002</v>
        <stp/>
        <stp>EM_S_QSTM07_IS</stp>
        <stp>4</stp>
        <stp>600231.SH</stp>
        <stp>61</stp>
        <stp>6/30/2016</stp>
        <stp>1</stp>
        <tr r="D1974" s="5"/>
      </tp>
      <tp>
        <v>7152838.5499999998</v>
        <stp/>
        <stp>EM_S_QSTM07_IS</stp>
        <stp>4</stp>
        <stp>600232.SH</stp>
        <stp>61</stp>
        <stp>6/30/2015</stp>
        <stp>1</stp>
        <tr r="K1975" s="5"/>
      </tp>
      <tp>
        <v>92331171.689999998</v>
        <stp/>
        <stp>EM_S_QSTM07_IS</stp>
        <stp>4</stp>
        <stp>600201.SH</stp>
        <stp>61</stp>
        <stp>6/30/2016</stp>
        <stp>1</stp>
        <tr r="D1948" s="5"/>
      </tp>
      <tp>
        <v>815995.96</v>
        <stp/>
        <stp>EM_S_QSTM07_IS</stp>
        <stp>4</stp>
        <stp>600202.SH</stp>
        <stp>61</stp>
        <stp>6/30/2015</stp>
        <stp>1</stp>
        <tr r="K1949" s="5"/>
      </tp>
      <tp>
        <v>41654443.960000001</v>
        <stp/>
        <stp>EM_S_QSTM07_IS</stp>
        <stp>4</stp>
        <stp>600211.SH</stp>
        <stp>61</stp>
        <stp>6/30/2016</stp>
        <stp>1</stp>
        <tr r="D1956" s="5"/>
      </tp>
      <tp>
        <v>-217477955.75999999</v>
        <stp/>
        <stp>EM_S_QSTM07_IS</stp>
        <stp>4</stp>
        <stp>600212.SH</stp>
        <stp>61</stp>
        <stp>6/30/2015</stp>
        <stp>1</stp>
        <tr r="K1957" s="5"/>
      </tp>
      <tp>
        <v>117113134.34999999</v>
        <stp/>
        <stp>EM_S_QSTM07_IS</stp>
        <stp>4</stp>
        <stp>600261.SH</stp>
        <stp>61</stp>
        <stp>6/30/2016</stp>
        <stp>1</stp>
        <tr r="D2000" s="5"/>
      </tp>
      <tp>
        <v>10335129.76</v>
        <stp/>
        <stp>EM_S_QSTM07_IS</stp>
        <stp>4</stp>
        <stp>600262.SH</stp>
        <stp>61</stp>
        <stp>6/30/2015</stp>
        <stp>1</stp>
        <tr r="K2001" s="5"/>
      </tp>
      <tp>
        <v>248728996.56999999</v>
        <stp/>
        <stp>EM_S_QSTM07_IS</stp>
        <stp>4</stp>
        <stp>600271.SH</stp>
        <stp>61</stp>
        <stp>6/30/2016</stp>
        <stp>1</stp>
        <tr r="D2008" s="5"/>
      </tp>
      <tp>
        <v>7020402.2400000002</v>
        <stp/>
        <stp>EM_S_QSTM07_IS</stp>
        <stp>4</stp>
        <stp>600272.SH</stp>
        <stp>61</stp>
        <stp>6/30/2015</stp>
        <stp>1</stp>
        <tr r="K2009" s="5"/>
      </tp>
      <tp>
        <v>-4743827.8600000003</v>
        <stp/>
        <stp>EM_S_QSTM07_IS</stp>
        <stp>4</stp>
        <stp>600241.SH</stp>
        <stp>61</stp>
        <stp>6/30/2016</stp>
        <stp>1</stp>
        <tr r="D1984" s="5"/>
      </tp>
      <tp>
        <v>-29946532.199999999</v>
        <stp/>
        <stp>EM_S_QSTM07_IS</stp>
        <stp>4</stp>
        <stp>600242.SH</stp>
        <stp>61</stp>
        <stp>6/30/2015</stp>
        <stp>1</stp>
        <tr r="K1985" s="5"/>
      </tp>
      <tp>
        <v>14839037.68</v>
        <stp/>
        <stp>EM_S_QSTM07_IS</stp>
        <stp>4</stp>
        <stp>600251.SH</stp>
        <stp>61</stp>
        <stp>6/30/2016</stp>
        <stp>1</stp>
        <tr r="D1992" s="5"/>
      </tp>
      <tp>
        <v>399202324.08999997</v>
        <stp/>
        <stp>EM_S_QSTM07_IS</stp>
        <stp>4</stp>
        <stp>600252.SH</stp>
        <stp>61</stp>
        <stp>6/30/2015</stp>
        <stp>1</stp>
        <tr r="K1993" s="5"/>
      </tp>
      <tp>
        <v>-90287518.689999998</v>
        <stp/>
        <stp>EM_S_QSTM07_IS</stp>
        <stp>4</stp>
        <stp>600281.SH</stp>
        <stp>61</stp>
        <stp>6/30/2016</stp>
        <stp>1</stp>
        <tr r="D2017" s="5"/>
      </tp>
      <tp>
        <v>-39769983.979999997</v>
        <stp/>
        <stp>EM_S_QSTM07_IS</stp>
        <stp>4</stp>
        <stp>600282.SH</stp>
        <stp>61</stp>
        <stp>6/30/2015</stp>
        <stp>1</stp>
        <tr r="K2018" s="5"/>
      </tp>
      <tp>
        <v>59767911.799999997</v>
        <stp/>
        <stp>EM_S_QSTM07_IS</stp>
        <stp>4</stp>
        <stp>600284.SH</stp>
        <stp>61</stp>
        <stp>3/31/2016</stp>
        <stp>1</stp>
        <tr r="I2020" s="5"/>
      </tp>
      <tp>
        <v>-49106222.469999999</v>
        <stp/>
        <stp>EM_S_QSTM07_IS</stp>
        <stp>4</stp>
        <stp>600291.SH</stp>
        <stp>61</stp>
        <stp>6/30/2016</stp>
        <stp>1</stp>
        <tr r="D2026" s="5"/>
      </tp>
      <tp>
        <v>154328863.09</v>
        <stp/>
        <stp>EM_S_QSTM07_IS</stp>
        <stp>4</stp>
        <stp>600292.SH</stp>
        <stp>61</stp>
        <stp>6/30/2015</stp>
        <stp>1</stp>
        <tr r="K2027" s="5"/>
      </tp>
      <tp>
        <v>-10376090.27</v>
        <stp/>
        <stp>EM_S_QSTM07_IS</stp>
        <stp>4</stp>
        <stp>300344.SZ</stp>
        <stp>61</stp>
        <stp>3/31/2016</stp>
        <stp>1</stp>
        <tr r="I1605" s="5"/>
      </tp>
      <tp>
        <v>34196344.219999999</v>
        <stp/>
        <stp>EM_S_QSTM07_IS</stp>
        <stp>4</stp>
        <stp>300351.SZ</stp>
        <stp>61</stp>
        <stp>6/30/2016</stp>
        <stp>1</stp>
        <tr r="D1612" s="5"/>
      </tp>
      <tp>
        <v>13384248.43</v>
        <stp/>
        <stp>EM_S_QSTM07_IS</stp>
        <stp>4</stp>
        <stp>300352.SZ</stp>
        <stp>61</stp>
        <stp>6/30/2015</stp>
        <stp>1</stp>
        <tr r="K1613" s="5"/>
      </tp>
      <tp>
        <v>29076742.710000001</v>
        <stp/>
        <stp>EM_S_QSTM07_IS</stp>
        <stp>4</stp>
        <stp>300341.SZ</stp>
        <stp>61</stp>
        <stp>6/30/2016</stp>
        <stp>1</stp>
        <tr r="D1602" s="5"/>
      </tp>
      <tp>
        <v>34054074.560000002</v>
        <stp/>
        <stp>EM_S_QSTM07_IS</stp>
        <stp>4</stp>
        <stp>300342.SZ</stp>
        <stp>61</stp>
        <stp>6/30/2015</stp>
        <stp>1</stp>
        <tr r="K1603" s="5"/>
      </tp>
      <tp>
        <v>-1983531.1</v>
        <stp/>
        <stp>EM_S_QSTM07_IS</stp>
        <stp>4</stp>
        <stp>300354.SZ</stp>
        <stp>61</stp>
        <stp>3/31/2016</stp>
        <stp>1</stp>
        <tr r="I1615" s="5"/>
      </tp>
      <tp>
        <v>-14331737.390000001</v>
        <stp/>
        <stp>EM_S_QSTM07_IS</stp>
        <stp>4</stp>
        <stp>300364.SZ</stp>
        <stp>61</stp>
        <stp>3/31/2016</stp>
        <stp>1</stp>
        <tr r="I1624" s="5"/>
      </tp>
      <tp>
        <v>12901445.300000001</v>
        <stp/>
        <stp>EM_S_QSTM07_IS</stp>
        <stp>4</stp>
        <stp>300371.SZ</stp>
        <stp>61</stp>
        <stp>6/30/2016</stp>
        <stp>1</stp>
        <tr r="D1631" s="5"/>
      </tp>
      <tp>
        <v>12472895.119999999</v>
        <stp/>
        <stp>EM_S_QSTM07_IS</stp>
        <stp>4</stp>
        <stp>300372.SZ</stp>
        <stp>61</stp>
        <stp>6/30/2015</stp>
        <stp>1</stp>
        <tr r="K1632" s="5"/>
      </tp>
      <tp>
        <v>12887135.16</v>
        <stp/>
        <stp>EM_S_QSTM07_IS</stp>
        <stp>4</stp>
        <stp>300362.SZ</stp>
        <stp>61</stp>
        <stp>6/30/2015</stp>
        <stp>1</stp>
        <tr r="K1622" s="5"/>
      </tp>
      <tp>
        <v>-4486874.38</v>
        <stp/>
        <stp>EM_S_QSTM07_IS</stp>
        <stp>4</stp>
        <stp>300374.SZ</stp>
        <stp>61</stp>
        <stp>3/31/2016</stp>
        <stp>1</stp>
        <tr r="I1634" s="5"/>
      </tp>
      <tp>
        <v>24532445.609999999</v>
        <stp/>
        <stp>EM_S_QSTM07_IS</stp>
        <stp>4</stp>
        <stp>300304.SZ</stp>
        <stp>61</stp>
        <stp>3/31/2016</stp>
        <stp>1</stp>
        <tr r="I1565" s="5"/>
      </tp>
      <tp>
        <v>39249033.840000004</v>
        <stp/>
        <stp>EM_S_QSTM07_IS</stp>
        <stp>4</stp>
        <stp>300311.SZ</stp>
        <stp>61</stp>
        <stp>6/30/2016</stp>
        <stp>1</stp>
        <tr r="D1572" s="5"/>
      </tp>
      <tp>
        <v>1393390.25</v>
        <stp/>
        <stp>EM_S_QSTM07_IS</stp>
        <stp>4</stp>
        <stp>300312.SZ</stp>
        <stp>61</stp>
        <stp>6/30/2015</stp>
        <stp>1</stp>
        <tr r="K1573" s="5"/>
      </tp>
      <tp>
        <v>22998654.93</v>
        <stp/>
        <stp>EM_S_QSTM07_IS</stp>
        <stp>4</stp>
        <stp>300301.SZ</stp>
        <stp>61</stp>
        <stp>6/30/2016</stp>
        <stp>1</stp>
        <tr r="D1562" s="5"/>
      </tp>
      <tp>
        <v>12554812.57</v>
        <stp/>
        <stp>EM_S_QSTM07_IS</stp>
        <stp>4</stp>
        <stp>300302.SZ</stp>
        <stp>61</stp>
        <stp>6/30/2015</stp>
        <stp>1</stp>
        <tr r="K1563" s="5"/>
      </tp>
      <tp>
        <v>18061128.010000002</v>
        <stp/>
        <stp>EM_S_QSTM07_IS</stp>
        <stp>4</stp>
        <stp>300314.SZ</stp>
        <stp>61</stp>
        <stp>3/31/2016</stp>
        <stp>1</stp>
        <tr r="I1575" s="5"/>
      </tp>
      <tp>
        <v>52733521.210000001</v>
        <stp/>
        <stp>EM_S_QSTM07_IS</stp>
        <stp>4</stp>
        <stp>000301.SZ</stp>
        <stp>61</stp>
        <stp>6/30/2016</stp>
        <stp>1</stp>
        <tr r="D76" s="5"/>
      </tp>
      <tp>
        <v>38026399.789999999</v>
        <stp/>
        <stp>EM_S_QSTM07_IS</stp>
        <stp>4</stp>
        <stp>300324.SZ</stp>
        <stp>61</stp>
        <stp>3/31/2016</stp>
        <stp>1</stp>
        <tr r="I1585" s="5"/>
      </tp>
      <tp>
        <v>790265.88</v>
        <stp/>
        <stp>EM_S_QSTM07_IS</stp>
        <stp>4</stp>
        <stp>300331.SZ</stp>
        <stp>61</stp>
        <stp>6/30/2016</stp>
        <stp>1</stp>
        <tr r="D1592" s="5"/>
      </tp>
      <tp>
        <v>39084770.259999998</v>
        <stp/>
        <stp>EM_S_QSTM07_IS</stp>
        <stp>4</stp>
        <stp>300332.SZ</stp>
        <stp>61</stp>
        <stp>6/30/2015</stp>
        <stp>1</stp>
        <tr r="K1593" s="5"/>
      </tp>
      <tp>
        <v>7882245.5999999996</v>
        <stp/>
        <stp>EM_S_QSTM07_IS</stp>
        <stp>4</stp>
        <stp>300321.SZ</stp>
        <stp>61</stp>
        <stp>6/30/2016</stp>
        <stp>1</stp>
        <tr r="D1582" s="5"/>
      </tp>
      <tp>
        <v>-18000839.73</v>
        <stp/>
        <stp>EM_S_QSTM07_IS</stp>
        <stp>4</stp>
        <stp>300322.SZ</stp>
        <stp>61</stp>
        <stp>6/30/2015</stp>
        <stp>1</stp>
        <tr r="K1583" s="5"/>
      </tp>
      <tp>
        <v>1112104.3500000001</v>
        <stp/>
        <stp>EM_S_QSTM07_IS</stp>
        <stp>4</stp>
        <stp>300334.SZ</stp>
        <stp>61</stp>
        <stp>3/31/2016</stp>
        <stp>1</stp>
        <tr r="I1595" s="5"/>
      </tp>
      <tp>
        <v>44568672.630000003</v>
        <stp/>
        <stp>EM_S_QSTM07_IS</stp>
        <stp>4</stp>
        <stp>300384.SZ</stp>
        <stp>61</stp>
        <stp>3/31/2016</stp>
        <stp>1</stp>
        <tr r="I1644" s="5"/>
      </tp>
      <tp>
        <v>949912.64</v>
        <stp/>
        <stp>EM_S_QSTM07_IS</stp>
        <stp>4</stp>
        <stp>300391.SZ</stp>
        <stp>61</stp>
        <stp>6/30/2016</stp>
        <stp>1</stp>
        <tr r="D1651" s="5"/>
      </tp>
      <tp>
        <v>42813843.810000002</v>
        <stp/>
        <stp>EM_S_QSTM07_IS</stp>
        <stp>4</stp>
        <stp>300392.SZ</stp>
        <stp>61</stp>
        <stp>6/30/2015</stp>
        <stp>1</stp>
        <tr r="K1652" s="5"/>
      </tp>
      <tp>
        <v>21703174.27</v>
        <stp/>
        <stp>EM_S_QSTM07_IS</stp>
        <stp>4</stp>
        <stp>300381.SZ</stp>
        <stp>61</stp>
        <stp>6/30/2016</stp>
        <stp>1</stp>
        <tr r="D1641" s="5"/>
      </tp>
      <tp>
        <v>24416242.859999999</v>
        <stp/>
        <stp>EM_S_QSTM07_IS</stp>
        <stp>4</stp>
        <stp>300382.SZ</stp>
        <stp>61</stp>
        <stp>6/30/2015</stp>
        <stp>1</stp>
        <tr r="K1642" s="5"/>
      </tp>
      <tp>
        <v>28644780.140000001</v>
        <stp/>
        <stp>EM_S_QSTM07_IS</stp>
        <stp>4</stp>
        <stp>300394.SZ</stp>
        <stp>61</stp>
        <stp>3/31/2016</stp>
        <stp>1</stp>
        <tr r="I1654" s="5"/>
      </tp>
      <tp>
        <v>-111671783.56999999</v>
        <stp/>
        <stp>EM_S_QSTM07_IS</stp>
        <stp>4</stp>
        <stp>600321.SH</stp>
        <stp>61</stp>
        <stp>6/30/2016</stp>
        <stp>1</stp>
        <tr r="D2052" s="5"/>
      </tp>
      <tp>
        <v>-3205101.99</v>
        <stp/>
        <stp>EM_S_QSTM07_IS</stp>
        <stp>4</stp>
        <stp>600322.SH</stp>
        <stp>61</stp>
        <stp>6/30/2015</stp>
        <stp>1</stp>
        <tr r="K2053" s="5"/>
      </tp>
      <tp>
        <v>76607835.799999997</v>
        <stp/>
        <stp>EM_S_QSTM07_IS</stp>
        <stp>4</stp>
        <stp>600331.SH</stp>
        <stp>61</stp>
        <stp>6/30/2016</stp>
        <stp>1</stp>
        <tr r="D2061" s="5"/>
      </tp>
      <tp>
        <v>409895772.25999999</v>
        <stp/>
        <stp>EM_S_QSTM07_IS</stp>
        <stp>4</stp>
        <stp>600332.SH</stp>
        <stp>61</stp>
        <stp>6/30/2015</stp>
        <stp>1</stp>
        <tr r="K2062" s="5"/>
      </tp>
      <tp>
        <v>-6202317.4299999997</v>
        <stp/>
        <stp>EM_S_QSTM07_IS</stp>
        <stp>4</stp>
        <stp>600301.SH</stp>
        <stp>61</stp>
        <stp>6/30/2016</stp>
        <stp>1</stp>
        <tr r="D2034" s="5"/>
      </tp>
      <tp>
        <v>-16991101.969999999</v>
        <stp/>
        <stp>EM_S_QSTM07_IS</stp>
        <stp>4</stp>
        <stp>600302.SH</stp>
        <stp>61</stp>
        <stp>6/30/2015</stp>
        <stp>1</stp>
        <tr r="K2035" s="5"/>
      </tp>
      <tp>
        <v>-13672279.85</v>
        <stp/>
        <stp>EM_S_QSTM07_IS</stp>
        <stp>4</stp>
        <stp>600311.SH</stp>
        <stp>61</stp>
        <stp>6/30/2016</stp>
        <stp>1</stp>
        <tr r="D2043" s="5"/>
      </tp>
      <tp>
        <v>272805875.63</v>
        <stp/>
        <stp>EM_S_QSTM07_IS</stp>
        <stp>4</stp>
        <stp>600312.SH</stp>
        <stp>61</stp>
        <stp>6/30/2015</stp>
        <stp>1</stp>
        <tr r="K2044" s="5"/>
      </tp>
      <tp>
        <v>-21904534.16</v>
        <stp/>
        <stp>EM_S_QSTM07_IS</stp>
        <stp>4</stp>
        <stp>600361.SH</stp>
        <stp>61</stp>
        <stp>6/30/2016</stp>
        <stp>1</stp>
        <tr r="D2084" s="5"/>
      </tp>
      <tp>
        <v>761458677</v>
        <stp/>
        <stp>EM_S_QSTM07_IS</stp>
        <stp>4</stp>
        <stp>600362.SH</stp>
        <stp>61</stp>
        <stp>6/30/2015</stp>
        <stp>1</stp>
        <tr r="K2085" s="5"/>
      </tp>
      <tp>
        <v>18079690.079999998</v>
        <stp/>
        <stp>EM_S_QSTM07_IS</stp>
        <stp>4</stp>
        <stp>600371.SH</stp>
        <stp>61</stp>
        <stp>6/30/2016</stp>
        <stp>1</stp>
        <tr r="D2093" s="5"/>
      </tp>
      <tp>
        <v>93831545.310000002</v>
        <stp/>
        <stp>EM_S_QSTM07_IS</stp>
        <stp>4</stp>
        <stp>600372.SH</stp>
        <stp>61</stp>
        <stp>6/30/2015</stp>
        <stp>1</stp>
        <tr r="K2094" s="5"/>
      </tp>
      <tp>
        <v>-59690931.729999997</v>
        <stp/>
        <stp>EM_S_QSTM07_IS</stp>
        <stp>4</stp>
        <stp>600354.SH</stp>
        <stp>61</stp>
        <stp>3/31/2016</stp>
        <stp>1</stp>
        <tr r="I2078" s="5"/>
      </tp>
      <tp>
        <v>19519554.170000002</v>
        <stp/>
        <stp>EM_S_QSTM07_IS</stp>
        <stp>4</stp>
        <stp>600351.SH</stp>
        <stp>61</stp>
        <stp>6/30/2016</stp>
        <stp>1</stp>
        <tr r="D2075" s="5"/>
      </tp>
      <tp>
        <v>705185666.69000006</v>
        <stp/>
        <stp>EM_S_QSTM07_IS</stp>
        <stp>4</stp>
        <stp>600352.SH</stp>
        <stp>61</stp>
        <stp>6/30/2015</stp>
        <stp>1</stp>
        <tr r="K2076" s="5"/>
      </tp>
      <tp>
        <v>31488126.149999999</v>
        <stp/>
        <stp>EM_S_QSTM07_IS</stp>
        <stp>4</stp>
        <stp>600381.SH</stp>
        <stp>61</stp>
        <stp>6/30/2016</stp>
        <stp>1</stp>
        <tr r="D2102" s="5"/>
      </tp>
      <tp>
        <v>106856935.61</v>
        <stp/>
        <stp>EM_S_QSTM07_IS</stp>
        <stp>4</stp>
        <stp>600382.SH</stp>
        <stp>61</stp>
        <stp>6/30/2015</stp>
        <stp>1</stp>
        <tr r="K2103" s="5"/>
      </tp>
      <tp>
        <v>25426954.760000002</v>
        <stp/>
        <stp>EM_S_QSTM07_IS</stp>
        <stp>4</stp>
        <stp>600391.SH</stp>
        <stp>61</stp>
        <stp>6/30/2016</stp>
        <stp>1</stp>
        <tr r="D2111" s="5"/>
      </tp>
      <tp>
        <v>6185539.3799999999</v>
        <stp/>
        <stp>EM_S_QSTM07_IS</stp>
        <stp>4</stp>
        <stp>600392.SH</stp>
        <stp>61</stp>
        <stp>6/30/2015</stp>
        <stp>1</stp>
        <tr r="K2112" s="5"/>
      </tp>
      <tp>
        <v>28341143.010000002</v>
        <stp/>
        <stp>EM_S_QSTM07_IS</stp>
        <stp>4</stp>
        <stp>000061.SZ</stp>
        <stp>61</stp>
        <stp>6/30/2016</stp>
        <stp>1</stp>
        <tr r="D52" s="5"/>
      </tp>
      <tp>
        <v>114539482.17</v>
        <stp/>
        <stp>EM_S_QSTM07_IS</stp>
        <stp>4</stp>
        <stp>000062.SZ</stp>
        <stp>61</stp>
        <stp>6/30/2015</stp>
        <stp>1</stp>
        <tr r="K53" s="5"/>
      </tp>
      <tp>
        <v>6331780.9400000004</v>
        <stp/>
        <stp>EM_S_QSTM07_IS</stp>
        <stp>4</stp>
        <stp>300044.SZ</stp>
        <stp>61</stp>
        <stp>3/31/2016</stp>
        <stp>1</stp>
        <tr r="I1307" s="5"/>
      </tp>
      <tp>
        <v>27939965.100000001</v>
        <stp/>
        <stp>EM_S_QSTM07_IS</stp>
        <stp>4</stp>
        <stp>300051.SZ</stp>
        <stp>61</stp>
        <stp>6/30/2016</stp>
        <stp>1</stp>
        <tr r="D1314" s="5"/>
      </tp>
      <tp>
        <v>7200393.5599999996</v>
        <stp/>
        <stp>EM_S_QSTM07_IS</stp>
        <stp>4</stp>
        <stp>300052.SZ</stp>
        <stp>61</stp>
        <stp>6/30/2015</stp>
        <stp>1</stp>
        <tr r="K1315" s="5"/>
      </tp>
      <tp>
        <v>24569839.960000001</v>
        <stp/>
        <stp>EM_S_QSTM07_IS</stp>
        <stp>4</stp>
        <stp>300041.SZ</stp>
        <stp>61</stp>
        <stp>6/30/2016</stp>
        <stp>1</stp>
        <tr r="D1304" s="5"/>
      </tp>
      <tp>
        <v>4741875.8899999997</v>
        <stp/>
        <stp>EM_S_QSTM07_IS</stp>
        <stp>4</stp>
        <stp>300042.SZ</stp>
        <stp>61</stp>
        <stp>6/30/2015</stp>
        <stp>1</stp>
        <tr r="K1305" s="5"/>
      </tp>
      <tp>
        <v>41943293.07</v>
        <stp/>
        <stp>EM_S_QSTM07_IS</stp>
        <stp>4</stp>
        <stp>300054.SZ</stp>
        <stp>61</stp>
        <stp>3/31/2016</stp>
        <stp>1</stp>
        <tr r="I1317" s="5"/>
      </tp>
      <tp>
        <v>-42617489.789999999</v>
        <stp/>
        <stp>EM_S_QSTM07_IS</stp>
        <stp>4</stp>
        <stp>000042.SZ</stp>
        <stp>61</stp>
        <stp>6/30/2015</stp>
        <stp>1</stp>
        <tr r="K40" s="5"/>
      </tp>
      <tp>
        <v>31949016.300000001</v>
        <stp/>
        <stp>EM_S_QSTM07_IS</stp>
        <stp>4</stp>
        <stp>300064.SZ</stp>
        <stp>61</stp>
        <stp>3/31/2016</stp>
        <stp>1</stp>
        <tr r="I1326" s="5"/>
      </tp>
      <tp>
        <v>43808265.060000002</v>
        <stp/>
        <stp>EM_S_QSTM07_IS</stp>
        <stp>4</stp>
        <stp>300071.SZ</stp>
        <stp>61</stp>
        <stp>6/30/2016</stp>
        <stp>1</stp>
        <tr r="D1333" s="5"/>
      </tp>
      <tp>
        <v>300493960.62</v>
        <stp/>
        <stp>EM_S_QSTM07_IS</stp>
        <stp>4</stp>
        <stp>300072.SZ</stp>
        <stp>61</stp>
        <stp>6/30/2015</stp>
        <stp>1</stp>
        <tr r="K1334" s="5"/>
      </tp>
      <tp>
        <v>17999786.039999999</v>
        <stp/>
        <stp>EM_S_QSTM07_IS</stp>
        <stp>4</stp>
        <stp>300061.SZ</stp>
        <stp>61</stp>
        <stp>6/30/2016</stp>
        <stp>1</stp>
        <tr r="D1323" s="5"/>
      </tp>
      <tp>
        <v>11887534.93</v>
        <stp/>
        <stp>EM_S_QSTM07_IS</stp>
        <stp>4</stp>
        <stp>300062.SZ</stp>
        <stp>61</stp>
        <stp>6/30/2015</stp>
        <stp>1</stp>
        <tr r="K1324" s="5"/>
      </tp>
      <tp>
        <v>-9035555.4000000004</v>
        <stp/>
        <stp>EM_S_QSTM07_IS</stp>
        <stp>4</stp>
        <stp>300074.SZ</stp>
        <stp>61</stp>
        <stp>3/31/2016</stp>
        <stp>1</stp>
        <tr r="I1336" s="5"/>
      </tp>
      <tp>
        <v>66511715.130000003</v>
        <stp/>
        <stp>EM_S_QSTM07_IS</stp>
        <stp>4</stp>
        <stp>000021.SZ</stp>
        <stp>61</stp>
        <stp>6/30/2016</stp>
        <stp>1</stp>
        <tr r="D21" s="5"/>
      </tp>
      <tp>
        <v>139396676.75999999</v>
        <stp/>
        <stp>EM_S_QSTM07_IS</stp>
        <stp>4</stp>
        <stp>000022.SZ</stp>
        <stp>61</stp>
        <stp>6/30/2015</stp>
        <stp>1</stp>
        <tr r="K22" s="5"/>
      </tp>
      <tp>
        <v>-5919019.9299999997</v>
        <stp/>
        <stp>EM_S_QSTM07_IS</stp>
        <stp>4</stp>
        <stp>000034.SZ</stp>
        <stp>61</stp>
        <stp>3/31/2016</stp>
        <stp>1</stp>
        <tr r="I33" s="5"/>
      </tp>
      <tp>
        <v>16707385.689999999</v>
        <stp/>
        <stp>EM_S_QSTM07_IS</stp>
        <stp>4</stp>
        <stp>300004.SZ</stp>
        <stp>61</stp>
        <stp>3/31/2016</stp>
        <stp>1</stp>
        <tr r="I1267" s="5"/>
      </tp>
      <tp>
        <v>12119249.08</v>
        <stp/>
        <stp>EM_S_QSTM07_IS</stp>
        <stp>4</stp>
        <stp>300011.SZ</stp>
        <stp>61</stp>
        <stp>6/30/2016</stp>
        <stp>1</stp>
        <tr r="D1274" s="5"/>
      </tp>
      <tp>
        <v>36301374.579999998</v>
        <stp/>
        <stp>EM_S_QSTM07_IS</stp>
        <stp>4</stp>
        <stp>300012.SZ</stp>
        <stp>61</stp>
        <stp>6/30/2015</stp>
        <stp>1</stp>
        <tr r="K1275" s="5"/>
      </tp>
      <tp>
        <v>-29536349.649999999</v>
        <stp/>
        <stp>EM_S_QSTM07_IS</stp>
        <stp>4</stp>
        <stp>000031.SZ</stp>
        <stp>61</stp>
        <stp>6/30/2016</stp>
        <stp>1</stp>
        <tr r="D30" s="5"/>
      </tp>
      <tp>
        <v>-4014080.96</v>
        <stp/>
        <stp>EM_S_QSTM07_IS</stp>
        <stp>4</stp>
        <stp>000032.SZ</stp>
        <stp>61</stp>
        <stp>6/30/2015</stp>
        <stp>1</stp>
        <tr r="K31" s="5"/>
      </tp>
      <tp>
        <v>44976499.149999999</v>
        <stp/>
        <stp>EM_S_QSTM07_IS</stp>
        <stp>4</stp>
        <stp>300001.SZ</stp>
        <stp>61</stp>
        <stp>6/30/2016</stp>
        <stp>1</stp>
        <tr r="D1264" s="5"/>
      </tp>
      <tp>
        <v>71659854.420000002</v>
        <stp/>
        <stp>EM_S_QSTM07_IS</stp>
        <stp>4</stp>
        <stp>300002.SZ</stp>
        <stp>61</stp>
        <stp>6/30/2015</stp>
        <stp>1</stp>
        <tr r="K1265" s="5"/>
      </tp>
      <tp>
        <v>37646504.619999997</v>
        <stp/>
        <stp>EM_S_QSTM07_IS</stp>
        <stp>4</stp>
        <stp>300014.SZ</stp>
        <stp>61</stp>
        <stp>3/31/2016</stp>
        <stp>1</stp>
        <tr r="I1277" s="5"/>
      </tp>
      <tp>
        <v>6206000000</v>
        <stp/>
        <stp>EM_S_QSTM07_IS</stp>
        <stp>4</stp>
        <stp>000001.SZ</stp>
        <stp>61</stp>
        <stp>6/30/2016</stp>
        <stp>1</stp>
        <tr r="D4" s="5"/>
      </tp>
      <tp>
        <v>4196046648.8699999</v>
        <stp/>
        <stp>EM_S_QSTM07_IS</stp>
        <stp>4</stp>
        <stp>000002.SZ</stp>
        <stp>61</stp>
        <stp>6/30/2015</stp>
        <stp>1</stp>
        <tr r="K5" s="5"/>
      </tp>
      <tp>
        <v>-4849099.43</v>
        <stp/>
        <stp>EM_S_QSTM07_IS</stp>
        <stp>4</stp>
        <stp>000014.SZ</stp>
        <stp>61</stp>
        <stp>3/31/2016</stp>
        <stp>1</stp>
        <tr r="I15" s="5"/>
      </tp>
      <tp>
        <v>54108572.030000001</v>
        <stp/>
        <stp>EM_S_QSTM07_IS</stp>
        <stp>4</stp>
        <stp>300024.SZ</stp>
        <stp>61</stp>
        <stp>3/31/2016</stp>
        <stp>1</stp>
        <tr r="I1287" s="5"/>
      </tp>
      <tp>
        <v>56138774.939999998</v>
        <stp/>
        <stp>EM_S_QSTM07_IS</stp>
        <stp>4</stp>
        <stp>300031.SZ</stp>
        <stp>61</stp>
        <stp>6/30/2016</stp>
        <stp>1</stp>
        <tr r="D1294" s="5"/>
      </tp>
      <tp>
        <v>97007122.439999998</v>
        <stp/>
        <stp>EM_S_QSTM07_IS</stp>
        <stp>4</stp>
        <stp>300032.SZ</stp>
        <stp>61</stp>
        <stp>6/30/2015</stp>
        <stp>1</stp>
        <tr r="K1295" s="5"/>
      </tp>
      <tp>
        <v>-2392487.15</v>
        <stp/>
        <stp>EM_S_QSTM07_IS</stp>
        <stp>4</stp>
        <stp>000004.SZ</stp>
        <stp>61</stp>
        <stp>3/31/2016</stp>
        <stp>1</stp>
        <tr r="I6" s="5"/>
      </tp>
      <tp>
        <v>-5825730.6399999997</v>
        <stp/>
        <stp>EM_S_QSTM07_IS</stp>
        <stp>4</stp>
        <stp>000011.SZ</stp>
        <stp>61</stp>
        <stp>6/30/2016</stp>
        <stp>1</stp>
        <tr r="D13" s="5"/>
      </tp>
      <tp>
        <v>123566034</v>
        <stp/>
        <stp>EM_S_QSTM07_IS</stp>
        <stp>4</stp>
        <stp>000012.SZ</stp>
        <stp>61</stp>
        <stp>6/30/2015</stp>
        <stp>1</stp>
        <tr r="K14" s="5"/>
      </tp>
      <tp>
        <v>6910340.2599999998</v>
        <stp/>
        <stp>EM_S_QSTM07_IS</stp>
        <stp>4</stp>
        <stp>300021.SZ</stp>
        <stp>61</stp>
        <stp>6/30/2016</stp>
        <stp>1</stp>
        <tr r="D1284" s="5"/>
      </tp>
      <tp>
        <v>498137.67</v>
        <stp/>
        <stp>EM_S_QSTM07_IS</stp>
        <stp>4</stp>
        <stp>300022.SZ</stp>
        <stp>61</stp>
        <stp>6/30/2015</stp>
        <stp>1</stp>
        <tr r="K1285" s="5"/>
      </tp>
      <tp>
        <v>20940997.960000001</v>
        <stp/>
        <stp>EM_S_QSTM07_IS</stp>
        <stp>4</stp>
        <stp>300034.SZ</stp>
        <stp>61</stp>
        <stp>3/31/2016</stp>
        <stp>1</stp>
        <tr r="I1297" s="5"/>
      </tp>
      <tp>
        <v>-7446507.7599999998</v>
        <stp/>
        <stp>EM_S_QSTM07_IS</stp>
        <stp>4</stp>
        <stp>300084.SZ</stp>
        <stp>61</stp>
        <stp>3/31/2016</stp>
        <stp>1</stp>
        <tr r="I1346" s="5"/>
      </tp>
      <tp>
        <v>14961384.310000001</v>
        <stp/>
        <stp>EM_S_QSTM07_IS</stp>
        <stp>4</stp>
        <stp>300091.SZ</stp>
        <stp>61</stp>
        <stp>6/30/2016</stp>
        <stp>1</stp>
        <tr r="D1353" s="5"/>
      </tp>
      <tp>
        <v>2998284.21</v>
        <stp/>
        <stp>EM_S_QSTM07_IS</stp>
        <stp>4</stp>
        <stp>300092.SZ</stp>
        <stp>61</stp>
        <stp>6/30/2015</stp>
        <stp>1</stp>
        <tr r="K1354" s="5"/>
      </tp>
      <tp>
        <v>2586866.64</v>
        <stp/>
        <stp>EM_S_QSTM07_IS</stp>
        <stp>4</stp>
        <stp>300081.SZ</stp>
        <stp>61</stp>
        <stp>6/30/2016</stp>
        <stp>1</stp>
        <tr r="D1343" s="5"/>
      </tp>
      <tp>
        <v>6751086.1600000001</v>
        <stp/>
        <stp>EM_S_QSTM07_IS</stp>
        <stp>4</stp>
        <stp>300082.SZ</stp>
        <stp>61</stp>
        <stp>6/30/2015</stp>
        <stp>1</stp>
        <tr r="K1344" s="5"/>
      </tp>
      <tp>
        <v>-2947036.15</v>
        <stp/>
        <stp>EM_S_QSTM07_IS</stp>
        <stp>4</stp>
        <stp>300094.SZ</stp>
        <stp>61</stp>
        <stp>3/31/2016</stp>
        <stp>1</stp>
        <tr r="I1356" s="5"/>
      </tp>
      <tp>
        <v>262739578.31999999</v>
        <stp/>
        <stp>EM_S_QSTM07_IS</stp>
        <stp>4</stp>
        <stp>600021.SH</stp>
        <stp>61</stp>
        <stp>6/30/2016</stp>
        <stp>1</stp>
        <tr r="D1796" s="5"/>
      </tp>
      <tp>
        <v>197422855.37</v>
        <stp/>
        <stp>EM_S_QSTM07_IS</stp>
        <stp>4</stp>
        <stp>600022.SH</stp>
        <stp>61</stp>
        <stp>6/30/2015</stp>
        <stp>1</stp>
        <tr r="K1797" s="5"/>
      </tp>
      <tp>
        <v>47790000</v>
        <stp/>
        <stp>EM_S_QSTM07_IS</stp>
        <stp>4</stp>
        <stp>600031.SH</stp>
        <stp>61</stp>
        <stp>6/30/2016</stp>
        <stp>1</stp>
        <tr r="D1804" s="5"/>
      </tp>
      <tp>
        <v>345791052.62</v>
        <stp/>
        <stp>EM_S_QSTM07_IS</stp>
        <stp>4</stp>
        <stp>600004.SH</stp>
        <stp>61</stp>
        <stp>3/31/2016</stp>
        <stp>1</stp>
        <tr r="I1781" s="5"/>
      </tp>
      <tp>
        <v>2344736330</v>
        <stp/>
        <stp>EM_S_QSTM07_IS</stp>
        <stp>4</stp>
        <stp>600011.SH</stp>
        <stp>61</stp>
        <stp>6/30/2016</stp>
        <stp>1</stp>
        <tr r="D1788" s="5"/>
      </tp>
      <tp>
        <v>247599090.69</v>
        <stp/>
        <stp>EM_S_QSTM07_IS</stp>
        <stp>4</stp>
        <stp>600012.SH</stp>
        <stp>61</stp>
        <stp>6/30/2015</stp>
        <stp>1</stp>
        <tr r="K1789" s="5"/>
      </tp>
      <tp>
        <v>739699591.11000001</v>
        <stp/>
        <stp>EM_S_QSTM07_IS</stp>
        <stp>4</stp>
        <stp>600061.SH</stp>
        <stp>61</stp>
        <stp>6/30/2016</stp>
        <stp>1</stp>
        <tr r="D1823" s="5"/>
      </tp>
      <tp>
        <v>166386603.19999999</v>
        <stp/>
        <stp>EM_S_QSTM07_IS</stp>
        <stp>4</stp>
        <stp>600062.SH</stp>
        <stp>61</stp>
        <stp>6/30/2015</stp>
        <stp>1</stp>
        <tr r="K1824" s="5"/>
      </tp>
      <tp>
        <v>137453040.69</v>
        <stp/>
        <stp>EM_S_QSTM07_IS</stp>
        <stp>4</stp>
        <stp>600074.SH</stp>
        <stp>61</stp>
        <stp>3/31/2016</stp>
        <stp>1</stp>
        <tr r="I1835" s="5"/>
      </tp>
      <tp>
        <v>270142530.63</v>
        <stp/>
        <stp>EM_S_QSTM07_IS</stp>
        <stp>4</stp>
        <stp>600064.SH</stp>
        <stp>61</stp>
        <stp>3/31/2016</stp>
        <stp>1</stp>
        <tr r="I1826" s="5"/>
      </tp>
      <tp>
        <v>-19391357.02</v>
        <stp/>
        <stp>EM_S_QSTM07_IS</stp>
        <stp>4</stp>
        <stp>600071.SH</stp>
        <stp>61</stp>
        <stp>6/30/2016</stp>
        <stp>1</stp>
        <tr r="D1832" s="5"/>
      </tp>
      <tp>
        <v>-32534513.27</v>
        <stp/>
        <stp>EM_S_QSTM07_IS</stp>
        <stp>4</stp>
        <stp>600072.SH</stp>
        <stp>61</stp>
        <stp>6/30/2015</stp>
        <stp>1</stp>
        <tr r="K1833" s="5"/>
      </tp>
      <tp>
        <v>57795497.600000001</v>
        <stp/>
        <stp>EM_S_QSTM07_IS</stp>
        <stp>4</stp>
        <stp>600054.SH</stp>
        <stp>61</stp>
        <stp>3/31/2016</stp>
        <stp>1</stp>
        <tr r="I1816" s="5"/>
      </tp>
      <tp>
        <v>28795510.370000001</v>
        <stp/>
        <stp>EM_S_QSTM07_IS</stp>
        <stp>4</stp>
        <stp>600051.SH</stp>
        <stp>61</stp>
        <stp>6/30/2016</stp>
        <stp>1</stp>
        <tr r="D1813" s="5"/>
      </tp>
      <tp>
        <v>7213496.9500000002</v>
        <stp/>
        <stp>EM_S_QSTM07_IS</stp>
        <stp>4</stp>
        <stp>600052.SH</stp>
        <stp>61</stp>
        <stp>6/30/2015</stp>
        <stp>1</stp>
        <tr r="K1814" s="5"/>
      </tp>
      <tp>
        <v>29792672.050000001</v>
        <stp/>
        <stp>EM_S_QSTM07_IS</stp>
        <stp>4</stp>
        <stp>600081.SH</stp>
        <stp>61</stp>
        <stp>6/30/2016</stp>
        <stp>1</stp>
        <tr r="D1842" s="5"/>
      </tp>
      <tp>
        <v>12347983.16</v>
        <stp/>
        <stp>EM_S_QSTM07_IS</stp>
        <stp>4</stp>
        <stp>600082.SH</stp>
        <stp>61</stp>
        <stp>6/30/2015</stp>
        <stp>1</stp>
        <tr r="K1843" s="5"/>
      </tp>
      <tp>
        <v>146444817.06999999</v>
        <stp/>
        <stp>EM_S_QSTM07_IS</stp>
        <stp>4</stp>
        <stp>600094.SH</stp>
        <stp>61</stp>
        <stp>3/31/2016</stp>
        <stp>1</stp>
        <tr r="I1853" s="5"/>
      </tp>
      <tp>
        <v>-44894237.600000001</v>
        <stp/>
        <stp>EM_S_QSTM07_IS</stp>
        <stp>4</stp>
        <stp>600084.SH</stp>
        <stp>61</stp>
        <stp>3/31/2016</stp>
        <stp>1</stp>
        <tr r="I1845" s="5"/>
      </tp>
      <tp>
        <v>-15358411.82</v>
        <stp/>
        <stp>EM_S_QSTM07_IS</stp>
        <stp>4</stp>
        <stp>600091.SH</stp>
        <stp>61</stp>
        <stp>6/30/2016</stp>
        <stp>1</stp>
        <tr r="D1851" s="5"/>
      </tp>
      <tp>
        <v>194051839.53</v>
        <stp/>
        <stp>EM_S_QSTM07_IS</stp>
        <stp>4</stp>
        <stp>300144.SZ</stp>
        <stp>61</stp>
        <stp>3/31/2016</stp>
        <stp>1</stp>
        <tr r="I1406" s="5"/>
      </tp>
      <tp>
        <v>13215698.66</v>
        <stp/>
        <stp>EM_S_QSTM07_IS</stp>
        <stp>4</stp>
        <stp>300151.SZ</stp>
        <stp>61</stp>
        <stp>6/30/2016</stp>
        <stp>1</stp>
        <tr r="D1413" s="5"/>
      </tp>
      <tp>
        <v>17822664</v>
        <stp/>
        <stp>EM_S_QSTM07_IS</stp>
        <stp>4</stp>
        <stp>300152.SZ</stp>
        <stp>61</stp>
        <stp>6/30/2015</stp>
        <stp>1</stp>
        <tr r="K1414" s="5"/>
      </tp>
      <tp>
        <v>1573865.07</v>
        <stp/>
        <stp>EM_S_QSTM07_IS</stp>
        <stp>4</stp>
        <stp>300141.SZ</stp>
        <stp>61</stp>
        <stp>6/30/2016</stp>
        <stp>1</stp>
        <tr r="D1403" s="5"/>
      </tp>
      <tp>
        <v>-18865133.969999999</v>
        <stp/>
        <stp>EM_S_QSTM07_IS</stp>
        <stp>4</stp>
        <stp>300142.SZ</stp>
        <stp>61</stp>
        <stp>6/30/2015</stp>
        <stp>1</stp>
        <tr r="K1404" s="5"/>
      </tp>
      <tp>
        <v>20998468.399999999</v>
        <stp/>
        <stp>EM_S_QSTM07_IS</stp>
        <stp>4</stp>
        <stp>300154.SZ</stp>
        <stp>61</stp>
        <stp>3/31/2016</stp>
        <stp>1</stp>
        <tr r="I1416" s="5"/>
      </tp>
      <tp>
        <v>-16951362.809999999</v>
        <stp/>
        <stp>EM_S_QSTM07_IS</stp>
        <stp>4</stp>
        <stp>300164.SZ</stp>
        <stp>61</stp>
        <stp>3/31/2016</stp>
        <stp>1</stp>
        <tr r="I1426" s="5"/>
      </tp>
      <tp>
        <v>56267481.850000001</v>
        <stp/>
        <stp>EM_S_QSTM07_IS</stp>
        <stp>4</stp>
        <stp>300171.SZ</stp>
        <stp>61</stp>
        <stp>6/30/2016</stp>
        <stp>1</stp>
        <tr r="D1433" s="5"/>
      </tp>
      <tp>
        <v>31518415.510000002</v>
        <stp/>
        <stp>EM_S_QSTM07_IS</stp>
        <stp>4</stp>
        <stp>300172.SZ</stp>
        <stp>61</stp>
        <stp>6/30/2015</stp>
        <stp>1</stp>
        <tr r="K1434" s="5"/>
      </tp>
      <tp>
        <v>30298556.109999999</v>
        <stp/>
        <stp>EM_S_QSTM07_IS</stp>
        <stp>4</stp>
        <stp>000151.SZ</stp>
        <stp>61</stp>
        <stp>6/30/2016</stp>
        <stp>1</stp>
        <tr r="D68" s="5"/>
      </tp>
      <tp>
        <v>-14633615.800000001</v>
        <stp/>
        <stp>EM_S_QSTM07_IS</stp>
        <stp>4</stp>
        <stp>300161.SZ</stp>
        <stp>61</stp>
        <stp>6/30/2016</stp>
        <stp>1</stp>
        <tr r="D1423" s="5"/>
      </tp>
      <tp>
        <v>12796506.92</v>
        <stp/>
        <stp>EM_S_QSTM07_IS</stp>
        <stp>4</stp>
        <stp>300162.SZ</stp>
        <stp>61</stp>
        <stp>6/30/2015</stp>
        <stp>1</stp>
        <tr r="K1424" s="5"/>
      </tp>
      <tp>
        <v>8276227.8099999996</v>
        <stp/>
        <stp>EM_S_QSTM07_IS</stp>
        <stp>4</stp>
        <stp>300174.SZ</stp>
        <stp>61</stp>
        <stp>3/31/2016</stp>
        <stp>1</stp>
        <tr r="I1436" s="5"/>
      </tp>
      <tp>
        <v>114739272.68000001</v>
        <stp/>
        <stp>EM_S_QSTM07_IS</stp>
        <stp>4</stp>
        <stp>300104.SZ</stp>
        <stp>61</stp>
        <stp>3/31/2016</stp>
        <stp>1</stp>
        <tr r="I1366" s="5"/>
      </tp>
      <tp>
        <v>31824095.510000002</v>
        <stp/>
        <stp>EM_S_QSTM07_IS</stp>
        <stp>4</stp>
        <stp>300111.SZ</stp>
        <stp>61</stp>
        <stp>6/30/2016</stp>
        <stp>1</stp>
        <tr r="D1373" s="5"/>
      </tp>
      <tp>
        <v>7748614.3300000001</v>
        <stp/>
        <stp>EM_S_QSTM07_IS</stp>
        <stp>4</stp>
        <stp>300112.SZ</stp>
        <stp>61</stp>
        <stp>6/30/2015</stp>
        <stp>1</stp>
        <tr r="K1374" s="5"/>
      </tp>
      <tp>
        <v>22616995.550000001</v>
        <stp/>
        <stp>EM_S_QSTM07_IS</stp>
        <stp>4</stp>
        <stp>300101.SZ</stp>
        <stp>61</stp>
        <stp>6/30/2016</stp>
        <stp>1</stp>
        <tr r="D1363" s="5"/>
      </tp>
      <tp>
        <v>19748129.539999999</v>
        <stp/>
        <stp>EM_S_QSTM07_IS</stp>
        <stp>4</stp>
        <stp>300102.SZ</stp>
        <stp>61</stp>
        <stp>6/30/2015</stp>
        <stp>1</stp>
        <tr r="K1364" s="5"/>
      </tp>
      <tp>
        <v>12409329.68</v>
        <stp/>
        <stp>EM_S_QSTM07_IS</stp>
        <stp>4</stp>
        <stp>300114.SZ</stp>
        <stp>61</stp>
        <stp>3/31/2016</stp>
        <stp>1</stp>
        <tr r="I1376" s="5"/>
      </tp>
      <tp>
        <v>139587057.46000001</v>
        <stp/>
        <stp>EM_S_QSTM07_IS</stp>
        <stp>4</stp>
        <stp>300124.SZ</stp>
        <stp>61</stp>
        <stp>3/31/2016</stp>
        <stp>1</stp>
        <tr r="I1386" s="5"/>
      </tp>
      <tp>
        <v>31727086.079999998</v>
        <stp/>
        <stp>EM_S_QSTM07_IS</stp>
        <stp>4</stp>
        <stp>300131.SZ</stp>
        <stp>61</stp>
        <stp>6/30/2016</stp>
        <stp>1</stp>
        <tr r="D1393" s="5"/>
      </tp>
      <tp>
        <v>2073183.72</v>
        <stp/>
        <stp>EM_S_QSTM07_IS</stp>
        <stp>4</stp>
        <stp>300132.SZ</stp>
        <stp>61</stp>
        <stp>6/30/2015</stp>
        <stp>1</stp>
        <tr r="K1394" s="5"/>
      </tp>
      <tp>
        <v>43785304.200000003</v>
        <stp/>
        <stp>EM_S_QSTM07_IS</stp>
        <stp>4</stp>
        <stp>300121.SZ</stp>
        <stp>61</stp>
        <stp>6/30/2016</stp>
        <stp>1</stp>
        <tr r="D1383" s="5"/>
      </tp>
      <tp>
        <v>60413679.780000001</v>
        <stp/>
        <stp>EM_S_QSTM07_IS</stp>
        <stp>4</stp>
        <stp>300122.SZ</stp>
        <stp>61</stp>
        <stp>6/30/2015</stp>
        <stp>1</stp>
        <tr r="K1384" s="5"/>
      </tp>
      <tp>
        <v>23894221.73</v>
        <stp/>
        <stp>EM_S_QSTM07_IS</stp>
        <stp>4</stp>
        <stp>300134.SZ</stp>
        <stp>61</stp>
        <stp>3/31/2016</stp>
        <stp>1</stp>
        <tr r="I1396" s="5"/>
      </tp>
      <tp>
        <v>7617404.75</v>
        <stp/>
        <stp>EM_S_QSTM07_IS</stp>
        <stp>4</stp>
        <stp>300184.SZ</stp>
        <stp>61</stp>
        <stp>3/31/2016</stp>
        <stp>1</stp>
        <tr r="I1446" s="5"/>
      </tp>
      <tp>
        <v>1262407.32</v>
        <stp/>
        <stp>EM_S_QSTM07_IS</stp>
        <stp>4</stp>
        <stp>300191.SZ</stp>
        <stp>61</stp>
        <stp>6/30/2016</stp>
        <stp>1</stp>
        <tr r="D1452" s="5"/>
      </tp>
      <tp>
        <v>6917924.8399999999</v>
        <stp/>
        <stp>EM_S_QSTM07_IS</stp>
        <stp>4</stp>
        <stp>300192.SZ</stp>
        <stp>61</stp>
        <stp>6/30/2015</stp>
        <stp>1</stp>
        <tr r="K1453" s="5"/>
      </tp>
      <tp>
        <v>34251463.700000003</v>
        <stp/>
        <stp>EM_S_QSTM07_IS</stp>
        <stp>4</stp>
        <stp>300181.SZ</stp>
        <stp>61</stp>
        <stp>6/30/2016</stp>
        <stp>1</stp>
        <tr r="D1443" s="5"/>
      </tp>
      <tp>
        <v>53124844.310000002</v>
        <stp/>
        <stp>EM_S_QSTM07_IS</stp>
        <stp>4</stp>
        <stp>300182.SZ</stp>
        <stp>61</stp>
        <stp>6/30/2015</stp>
        <stp>1</stp>
        <tr r="K1444" s="5"/>
      </tp>
      <tp>
        <v>30542823.800000001</v>
        <stp/>
        <stp>EM_S_QSTM07_IS</stp>
        <stp>4</stp>
        <stp>300194.SZ</stp>
        <stp>61</stp>
        <stp>3/31/2016</stp>
        <stp>1</stp>
        <tr r="I1455" s="5"/>
      </tp>
      <tp>
        <v>-71498886.340000004</v>
        <stp/>
        <stp>EM_S_QSTM07_IS</stp>
        <stp>4</stp>
        <stp>600121.SH</stp>
        <stp>61</stp>
        <stp>6/30/2016</stp>
        <stp>1</stp>
        <tr r="D1879" s="5"/>
      </tp>
      <tp>
        <v>120236588.08</v>
        <stp/>
        <stp>EM_S_QSTM07_IS</stp>
        <stp>4</stp>
        <stp>600122.SH</stp>
        <stp>61</stp>
        <stp>6/30/2015</stp>
        <stp>1</stp>
        <tr r="K1880" s="5"/>
      </tp>
      <tp>
        <v>79917039.560000002</v>
        <stp/>
        <stp>EM_S_QSTM07_IS</stp>
        <stp>4</stp>
        <stp>600131.SH</stp>
        <stp>61</stp>
        <stp>6/30/2016</stp>
        <stp>1</stp>
        <tr r="D1888" s="5"/>
      </tp>
      <tp>
        <v>60180084.549999997</v>
        <stp/>
        <stp>EM_S_QSTM07_IS</stp>
        <stp>4</stp>
        <stp>600132.SH</stp>
        <stp>61</stp>
        <stp>6/30/2015</stp>
        <stp>1</stp>
        <tr r="K1889" s="5"/>
      </tp>
      <tp>
        <v>17066267.609999999</v>
        <stp/>
        <stp>EM_S_QSTM07_IS</stp>
        <stp>4</stp>
        <stp>600101.SH</stp>
        <stp>61</stp>
        <stp>6/30/2016</stp>
        <stp>1</stp>
        <tr r="D1860" s="5"/>
      </tp>
      <tp>
        <v>34762479.909999996</v>
        <stp/>
        <stp>EM_S_QSTM07_IS</stp>
        <stp>4</stp>
        <stp>600114.SH</stp>
        <stp>61</stp>
        <stp>3/31/2016</stp>
        <stp>1</stp>
        <tr r="I1872" s="5"/>
      </tp>
      <tp>
        <v>7935718748.3599997</v>
        <stp/>
        <stp>EM_S_QSTM07_IS</stp>
        <stp>4</stp>
        <stp>600104.SH</stp>
        <stp>61</stp>
        <stp>3/31/2016</stp>
        <stp>1</stp>
        <tr r="I1862" s="5"/>
      </tp>
      <tp>
        <v>24594192.039999999</v>
        <stp/>
        <stp>EM_S_QSTM07_IS</stp>
        <stp>4</stp>
        <stp>600111.SH</stp>
        <stp>61</stp>
        <stp>6/30/2016</stp>
        <stp>1</stp>
        <tr r="D1869" s="5"/>
      </tp>
      <tp>
        <v>-2443155.87</v>
        <stp/>
        <stp>EM_S_QSTM07_IS</stp>
        <stp>4</stp>
        <stp>600112.SH</stp>
        <stp>61</stp>
        <stp>6/30/2015</stp>
        <stp>1</stp>
        <tr r="K1870" s="5"/>
      </tp>
      <tp>
        <v>97604548.189999998</v>
        <stp/>
        <stp>EM_S_QSTM07_IS</stp>
        <stp>4</stp>
        <stp>600161.SH</stp>
        <stp>61</stp>
        <stp>6/30/2016</stp>
        <stp>1</stp>
        <tr r="D1912" s="5"/>
      </tp>
      <tp>
        <v>99585849.840000004</v>
        <stp/>
        <stp>EM_S_QSTM07_IS</stp>
        <stp>4</stp>
        <stp>600162.SH</stp>
        <stp>61</stp>
        <stp>6/30/2015</stp>
        <stp>1</stp>
        <tr r="K1913" s="5"/>
      </tp>
      <tp>
        <v>16993690.420000002</v>
        <stp/>
        <stp>EM_S_QSTM07_IS</stp>
        <stp>4</stp>
        <stp>600171.SH</stp>
        <stp>61</stp>
        <stp>6/30/2016</stp>
        <stp>1</stp>
        <tr r="D1921" s="5"/>
      </tp>
      <tp>
        <v>47356502.119999997</v>
        <stp/>
        <stp>EM_S_QSTM07_IS</stp>
        <stp>4</stp>
        <stp>600172.SH</stp>
        <stp>61</stp>
        <stp>6/30/2015</stp>
        <stp>1</stp>
        <tr r="K1922" s="5"/>
      </tp>
      <tp>
        <v>19474229.93</v>
        <stp/>
        <stp>EM_S_QSTM07_IS</stp>
        <stp>4</stp>
        <stp>600141.SH</stp>
        <stp>61</stp>
        <stp>6/30/2016</stp>
        <stp>1</stp>
        <tr r="D1896" s="5"/>
      </tp>
      <tp>
        <v>50023836.149999999</v>
        <stp/>
        <stp>EM_S_QSTM07_IS</stp>
        <stp>4</stp>
        <stp>600151.SH</stp>
        <stp>61</stp>
        <stp>6/30/2016</stp>
        <stp>1</stp>
        <tr r="D1903" s="5"/>
      </tp>
      <tp>
        <v>36880591.659999996</v>
        <stp/>
        <stp>EM_S_QSTM07_IS</stp>
        <stp>4</stp>
        <stp>600152.SH</stp>
        <stp>61</stp>
        <stp>6/30/2015</stp>
        <stp>1</stp>
        <tr r="K1904" s="5"/>
      </tp>
      <tp>
        <v>66567052.420000002</v>
        <stp/>
        <stp>EM_S_QSTM07_IS</stp>
        <stp>4</stp>
        <stp>600182.SH</stp>
        <stp>61</stp>
        <stp>6/30/2015</stp>
        <stp>1</stp>
        <tr r="K1930" s="5"/>
      </tp>
      <tp>
        <v>609216.15</v>
        <stp/>
        <stp>EM_S_QSTM07_IS</stp>
        <stp>4</stp>
        <stp>600184.SH</stp>
        <stp>61</stp>
        <stp>3/31/2016</stp>
        <stp>1</stp>
        <tr r="I1932" s="5"/>
      </tp>
      <tp>
        <v>10377113.630000001</v>
        <stp/>
        <stp>EM_S_QSTM07_IS</stp>
        <stp>4</stp>
        <stp>600191.SH</stp>
        <stp>61</stp>
        <stp>6/30/2016</stp>
        <stp>1</stp>
        <tr r="D1939" s="5"/>
      </tp>
      <tp>
        <v>16115968.539999999</v>
        <stp/>
        <stp>EM_S_QSTM07_IS</stp>
        <stp>4</stp>
        <stp>600192.SH</stp>
        <stp>61</stp>
        <stp>6/30/2015</stp>
        <stp>1</stp>
        <tr r="K1940" s="5"/>
      </tp>
      <tp>
        <v>61868808.600000001</v>
        <stp/>
        <stp>EM_S_QSTM07_IS</stp>
        <stp>4</stp>
        <stp>000861.SZ</stp>
        <stp>61</stp>
        <stp>6/30/2016</stp>
        <stp>1</stp>
        <tr r="D365" s="5"/>
      </tp>
      <tp>
        <v>14929142.57</v>
        <stp/>
        <stp>EM_S_QSTM07_IS</stp>
        <stp>4</stp>
        <stp>000862.SZ</stp>
        <stp>61</stp>
        <stp>6/30/2015</stp>
        <stp>1</stp>
        <tr r="K366" s="5"/>
      </tp>
      <tp>
        <v>42016388.859999999</v>
        <stp/>
        <stp>EM_S_QSTM07_IS</stp>
        <stp>4</stp>
        <stp>000851.SZ</stp>
        <stp>61</stp>
        <stp>6/30/2016</stp>
        <stp>1</stp>
        <tr r="D359" s="5"/>
      </tp>
      <tp>
        <v>21343167.079999998</v>
        <stp/>
        <stp>EM_S_QSTM07_IS</stp>
        <stp>4</stp>
        <stp>000852.SZ</stp>
        <stp>61</stp>
        <stp>6/30/2015</stp>
        <stp>1</stp>
        <tr r="K360" s="5"/>
      </tp>
      <tp>
        <v>26906381.41</v>
        <stp/>
        <stp>EM_S_QSTM07_IS</stp>
        <stp>4</stp>
        <stp>000821.SZ</stp>
        <stp>61</stp>
        <stp>6/30/2016</stp>
        <stp>1</stp>
        <tr r="D342" s="5"/>
      </tp>
      <tp>
        <v>20086075.52</v>
        <stp/>
        <stp>EM_S_QSTM07_IS</stp>
        <stp>4</stp>
        <stp>000822.SZ</stp>
        <stp>61</stp>
        <stp>6/30/2015</stp>
        <stp>1</stp>
        <tr r="K343" s="5"/>
      </tp>
      <tp>
        <v>-20601206.949999999</v>
        <stp/>
        <stp>EM_S_QSTM07_IS</stp>
        <stp>4</stp>
        <stp>000831.SZ</stp>
        <stp>61</stp>
        <stp>6/30/2016</stp>
        <stp>1</stp>
        <tr r="D350" s="5"/>
      </tp>
      <tp>
        <v>44888216.799999997</v>
        <stp/>
        <stp>EM_S_QSTM07_IS</stp>
        <stp>4</stp>
        <stp>000801.SZ</stp>
        <stp>61</stp>
        <stp>6/30/2016</stp>
        <stp>1</stp>
        <tr r="D327" s="5"/>
      </tp>
      <tp>
        <v>5204255.51</v>
        <stp/>
        <stp>EM_S_QSTM07_IS</stp>
        <stp>4</stp>
        <stp>000802.SZ</stp>
        <stp>61</stp>
        <stp>6/30/2015</stp>
        <stp>1</stp>
        <tr r="K328" s="5"/>
      </tp>
      <tp>
        <v>167234754.44999999</v>
        <stp/>
        <stp>EM_S_QSTM07_IS</stp>
        <stp>4</stp>
        <stp>000811.SZ</stp>
        <stp>61</stp>
        <stp>6/30/2016</stp>
        <stp>1</stp>
        <tr r="D334" s="5"/>
      </tp>
      <tp>
        <v>14610120.34</v>
        <stp/>
        <stp>EM_S_QSTM07_IS</stp>
        <stp>4</stp>
        <stp>000812.SZ</stp>
        <stp>61</stp>
        <stp>6/30/2015</stp>
        <stp>1</stp>
        <tr r="K335" s="5"/>
      </tp>
      <tp>
        <v>313971.25</v>
        <stp/>
        <stp>EM_S_QSTM07_IS</stp>
        <stp>4</stp>
        <stp>000881.SZ</stp>
        <stp>61</stp>
        <stp>6/30/2016</stp>
        <stp>1</stp>
        <tr r="D375" s="5"/>
      </tp>
      <tp>
        <v>23219722.34</v>
        <stp/>
        <stp>EM_S_QSTM07_IS</stp>
        <stp>4</stp>
        <stp>000882.SZ</stp>
        <stp>61</stp>
        <stp>6/30/2015</stp>
        <stp>1</stp>
        <tr r="K376" s="5"/>
      </tp>
      <tp>
        <v>-1315543.01</v>
        <stp/>
        <stp>EM_S_QSTM07_IS</stp>
        <stp>4</stp>
        <stp>000892.SZ</stp>
        <stp>61</stp>
        <stp>6/30/2015</stp>
        <stp>1</stp>
        <tr r="K384" s="5"/>
      </tp>
      <tp>
        <v>94855.820000000094</v>
        <stp/>
        <stp>EM_S_QSTM07_IS</stp>
        <stp>4</stp>
        <stp>600821.SH</stp>
        <stp>61</stp>
        <stp>6/30/2016</stp>
        <stp>1</stp>
        <tr r="D2474" s="5"/>
      </tp>
      <tp>
        <v>-125961421.68000001</v>
        <stp/>
        <stp>EM_S_QSTM07_IS</stp>
        <stp>4</stp>
        <stp>600822.SH</stp>
        <stp>61</stp>
        <stp>6/30/2015</stp>
        <stp>1</stp>
        <tr r="K2475" s="5"/>
      </tp>
      <tp>
        <v>18709713.91</v>
        <stp/>
        <stp>EM_S_QSTM07_IS</stp>
        <stp>4</stp>
        <stp>600834.SH</stp>
        <stp>61</stp>
        <stp>3/31/2016</stp>
        <stp>1</stp>
        <tr r="I2486" s="5"/>
      </tp>
      <tp>
        <v>46853819.109999999</v>
        <stp/>
        <stp>EM_S_QSTM07_IS</stp>
        <stp>4</stp>
        <stp>600824.SH</stp>
        <stp>61</stp>
        <stp>3/31/2016</stp>
        <stp>1</stp>
        <tr r="I2477" s="5"/>
      </tp>
      <tp>
        <v>61808973.200000003</v>
        <stp/>
        <stp>EM_S_QSTM07_IS</stp>
        <stp>4</stp>
        <stp>600831.SH</stp>
        <stp>61</stp>
        <stp>6/30/2016</stp>
        <stp>1</stp>
        <tr r="D2484" s="5"/>
      </tp>
      <tp>
        <v>144443599</v>
        <stp/>
        <stp>EM_S_QSTM07_IS</stp>
        <stp>4</stp>
        <stp>600801.SH</stp>
        <stp>61</stp>
        <stp>6/30/2016</stp>
        <stp>1</stp>
        <tr r="D2455" s="5"/>
      </tp>
      <tp>
        <v>-42104818.119999997</v>
        <stp/>
        <stp>EM_S_QSTM07_IS</stp>
        <stp>4</stp>
        <stp>600802.SH</stp>
        <stp>61</stp>
        <stp>6/30/2015</stp>
        <stp>1</stp>
        <tr r="K2456" s="5"/>
      </tp>
      <tp>
        <v>60190823.789999999</v>
        <stp/>
        <stp>EM_S_QSTM07_IS</stp>
        <stp>4</stp>
        <stp>600814.SH</stp>
        <stp>61</stp>
        <stp>3/31/2016</stp>
        <stp>1</stp>
        <tr r="I2467" s="5"/>
      </tp>
      <tp>
        <v>185780143.74000001</v>
        <stp/>
        <stp>EM_S_QSTM07_IS</stp>
        <stp>4</stp>
        <stp>600804.SH</stp>
        <stp>61</stp>
        <stp>3/31/2016</stp>
        <stp>1</stp>
        <tr r="I2458" s="5"/>
      </tp>
      <tp>
        <v>214345220.50999999</v>
        <stp/>
        <stp>EM_S_QSTM07_IS</stp>
        <stp>4</stp>
        <stp>600811.SH</stp>
        <stp>61</stp>
        <stp>6/30/2016</stp>
        <stp>1</stp>
        <tr r="D2465" s="5"/>
      </tp>
      <tp>
        <v>16944033.800000001</v>
        <stp/>
        <stp>EM_S_QSTM07_IS</stp>
        <stp>4</stp>
        <stp>600812.SH</stp>
        <stp>61</stp>
        <stp>6/30/2015</stp>
        <stp>1</stp>
        <tr r="K2466" s="5"/>
      </tp>
      <tp>
        <v>12199138.859999999</v>
        <stp/>
        <stp>EM_S_QSTM07_IS</stp>
        <stp>4</stp>
        <stp>600861.SH</stp>
        <stp>61</stp>
        <stp>6/30/2016</stp>
        <stp>1</stp>
        <tr r="D2509" s="5"/>
      </tp>
      <tp>
        <v>524827.15999999596</v>
        <stp/>
        <stp>EM_S_QSTM07_IS</stp>
        <stp>4</stp>
        <stp>600862.SH</stp>
        <stp>61</stp>
        <stp>6/30/2015</stp>
        <stp>1</stp>
        <tr r="K2510" s="5"/>
      </tp>
      <tp>
        <v>95942000</v>
        <stp/>
        <stp>EM_S_QSTM07_IS</stp>
        <stp>4</stp>
        <stp>600874.SH</stp>
        <stp>61</stp>
        <stp>3/31/2016</stp>
        <stp>1</stp>
        <tr r="I2522" s="5"/>
      </tp>
      <tp>
        <v>41803265.460000001</v>
        <stp/>
        <stp>EM_S_QSTM07_IS</stp>
        <stp>4</stp>
        <stp>600864.SH</stp>
        <stp>61</stp>
        <stp>3/31/2016</stp>
        <stp>1</stp>
        <tr r="I2512" s="5"/>
      </tp>
      <tp>
        <v>-2824211000</v>
        <stp/>
        <stp>EM_S_QSTM07_IS</stp>
        <stp>4</stp>
        <stp>600871.SH</stp>
        <stp>61</stp>
        <stp>6/30/2016</stp>
        <stp>1</stp>
        <tr r="D2519" s="5"/>
      </tp>
      <tp>
        <v>49798439.780000001</v>
        <stp/>
        <stp>EM_S_QSTM07_IS</stp>
        <stp>4</stp>
        <stp>600872.SH</stp>
        <stp>61</stp>
        <stp>6/30/2015</stp>
        <stp>1</stp>
        <tr r="K2520" s="5"/>
      </tp>
      <tp>
        <v>28007211</v>
        <stp/>
        <stp>EM_S_QSTM07_IS</stp>
        <stp>4</stp>
        <stp>600841.SH</stp>
        <stp>61</stp>
        <stp>6/30/2016</stp>
        <stp>1</stp>
        <tr r="D2492" s="5"/>
      </tp>
      <tp>
        <v>63274615.909999996</v>
        <stp/>
        <stp>EM_S_QSTM07_IS</stp>
        <stp>4</stp>
        <stp>600854.SH</stp>
        <stp>61</stp>
        <stp>3/31/2016</stp>
        <stp>1</stp>
        <tr r="I2502" s="5"/>
      </tp>
      <tp>
        <v>-34834917.899999999</v>
        <stp/>
        <stp>EM_S_QSTM07_IS</stp>
        <stp>4</stp>
        <stp>600844.SH</stp>
        <stp>61</stp>
        <stp>3/31/2016</stp>
        <stp>1</stp>
        <tr r="I2494" s="5"/>
      </tp>
      <tp>
        <v>110862318.97</v>
        <stp/>
        <stp>EM_S_QSTM07_IS</stp>
        <stp>4</stp>
        <stp>600851.SH</stp>
        <stp>61</stp>
        <stp>6/30/2016</stp>
        <stp>1</stp>
        <tr r="D2500" s="5"/>
      </tp>
      <tp>
        <v>210634269.47999999</v>
        <stp/>
        <stp>EM_S_QSTM07_IS</stp>
        <stp>4</stp>
        <stp>600881.SH</stp>
        <stp>61</stp>
        <stp>6/30/2016</stp>
        <stp>1</stp>
        <tr r="D2528" s="5"/>
      </tp>
      <tp>
        <v>-14968217.93</v>
        <stp/>
        <stp>EM_S_QSTM07_IS</stp>
        <stp>4</stp>
        <stp>600882.SH</stp>
        <stp>61</stp>
        <stp>6/30/2015</stp>
        <stp>1</stp>
        <tr r="K2529" s="5"/>
      </tp>
      <tp>
        <v>110801528.98</v>
        <stp/>
        <stp>EM_S_QSTM07_IS</stp>
        <stp>4</stp>
        <stp>600894.SH</stp>
        <stp>61</stp>
        <stp>3/31/2016</stp>
        <stp>1</stp>
        <tr r="I2541" s="5"/>
      </tp>
      <tp>
        <v>41453892.780000001</v>
        <stp/>
        <stp>EM_S_QSTM07_IS</stp>
        <stp>4</stp>
        <stp>600884.SH</stp>
        <stp>61</stp>
        <stp>3/31/2016</stp>
        <stp>1</stp>
        <tr r="I2531" s="5"/>
      </tp>
      <tp>
        <v>44828031.25</v>
        <stp/>
        <stp>EM_S_QSTM07_IS</stp>
        <stp>4</stp>
        <stp>600891.SH</stp>
        <stp>61</stp>
        <stp>6/30/2016</stp>
        <stp>1</stp>
        <tr r="D2538" s="5"/>
      </tp>
      <tp>
        <v>-2418736.2999999998</v>
        <stp/>
        <stp>EM_S_QSTM07_IS</stp>
        <stp>4</stp>
        <stp>600892.SH</stp>
        <stp>61</stp>
        <stp>6/30/2015</stp>
        <stp>1</stp>
        <tr r="K2539" s="5"/>
      </tp>
      <tp>
        <v>188098811.93000001</v>
        <stp/>
        <stp>EM_S_QSTM07_IS</stp>
        <stp>4</stp>
        <stp>000961.SZ</stp>
        <stp>61</stp>
        <stp>6/30/2016</stp>
        <stp>1</stp>
        <tr r="D436" s="5"/>
      </tp>
      <tp>
        <v>-94619447.359999999</v>
        <stp/>
        <stp>EM_S_QSTM07_IS</stp>
        <stp>4</stp>
        <stp>000962.SZ</stp>
        <stp>61</stp>
        <stp>6/30/2015</stp>
        <stp>1</stp>
        <tr r="K437" s="5"/>
      </tp>
      <tp>
        <v>12393995.58</v>
        <stp/>
        <stp>EM_S_QSTM07_IS</stp>
        <stp>4</stp>
        <stp>000971.SZ</stp>
        <stp>61</stp>
        <stp>6/30/2016</stp>
        <stp>1</stp>
        <tr r="D445" s="5"/>
      </tp>
      <tp>
        <v>-16593358.09</v>
        <stp/>
        <stp>EM_S_QSTM07_IS</stp>
        <stp>4</stp>
        <stp>000972.SZ</stp>
        <stp>61</stp>
        <stp>6/30/2015</stp>
        <stp>1</stp>
        <tr r="K446" s="5"/>
      </tp>
      <tp>
        <v>124739486.54000001</v>
        <stp/>
        <stp>EM_S_QSTM07_IS</stp>
        <stp>4</stp>
        <stp>000951.SZ</stp>
        <stp>61</stp>
        <stp>6/30/2016</stp>
        <stp>1</stp>
        <tr r="D428" s="5"/>
      </tp>
      <tp>
        <v>-15490021.76</v>
        <stp/>
        <stp>EM_S_QSTM07_IS</stp>
        <stp>4</stp>
        <stp>000952.SZ</stp>
        <stp>61</stp>
        <stp>6/30/2015</stp>
        <stp>1</stp>
        <tr r="K429" s="5"/>
      </tp>
      <tp>
        <v>412918489.06</v>
        <stp/>
        <stp>EM_S_QSTM07_IS</stp>
        <stp>4</stp>
        <stp>000921.SZ</stp>
        <stp>61</stp>
        <stp>6/30/2016</stp>
        <stp>1</stp>
        <tr r="D408" s="5"/>
      </tp>
      <tp>
        <v>-23366751.440000001</v>
        <stp/>
        <stp>EM_S_QSTM07_IS</stp>
        <stp>4</stp>
        <stp>000922.SZ</stp>
        <stp>61</stp>
        <stp>6/30/2015</stp>
        <stp>1</stp>
        <tr r="K409" s="5"/>
      </tp>
      <tp>
        <v>2410320.44</v>
        <stp/>
        <stp>EM_S_QSTM07_IS</stp>
        <stp>4</stp>
        <stp>000931.SZ</stp>
        <stp>61</stp>
        <stp>6/30/2016</stp>
        <stp>1</stp>
        <tr r="D417" s="5"/>
      </tp>
      <tp>
        <v>15718065.390000001</v>
        <stp/>
        <stp>EM_S_QSTM07_IS</stp>
        <stp>4</stp>
        <stp>000932.SZ</stp>
        <stp>61</stp>
        <stp>6/30/2015</stp>
        <stp>1</stp>
        <tr r="K418" s="5"/>
      </tp>
      <tp>
        <v>341677.31000000099</v>
        <stp/>
        <stp>EM_S_QSTM07_IS</stp>
        <stp>4</stp>
        <stp>000901.SZ</stp>
        <stp>61</stp>
        <stp>6/30/2016</stp>
        <stp>1</stp>
        <tr r="D391" s="5"/>
      </tp>
      <tp>
        <v>224876731.47999999</v>
        <stp/>
        <stp>EM_S_QSTM07_IS</stp>
        <stp>4</stp>
        <stp>000902.SZ</stp>
        <stp>61</stp>
        <stp>6/30/2015</stp>
        <stp>1</stp>
        <tr r="K392" s="5"/>
      </tp>
      <tp>
        <v>-86307477.430000007</v>
        <stp/>
        <stp>EM_S_QSTM07_IS</stp>
        <stp>4</stp>
        <stp>000911.SZ</stp>
        <stp>61</stp>
        <stp>6/30/2016</stp>
        <stp>1</stp>
        <tr r="D399" s="5"/>
      </tp>
      <tp>
        <v>25291886.219999999</v>
        <stp/>
        <stp>EM_S_QSTM07_IS</stp>
        <stp>4</stp>
        <stp>000912.SZ</stp>
        <stp>61</stp>
        <stp>6/30/2015</stp>
        <stp>1</stp>
        <tr r="K400" s="5"/>
      </tp>
      <tp>
        <v>212346505.93000001</v>
        <stp/>
        <stp>EM_S_QSTM07_IS</stp>
        <stp>4</stp>
        <stp>000981.SZ</stp>
        <stp>61</stp>
        <stp>6/30/2016</stp>
        <stp>1</stp>
        <tr r="D454" s="5"/>
      </tp>
      <tp>
        <v>8187245.1600000001</v>
        <stp/>
        <stp>EM_S_QSTM07_IS</stp>
        <stp>4</stp>
        <stp>000982.SZ</stp>
        <stp>61</stp>
        <stp>6/30/2015</stp>
        <stp>1</stp>
        <tr r="K455" s="5"/>
      </tp>
      <tp>
        <v>6390951.29</v>
        <stp/>
        <stp>EM_S_QSTM07_IS</stp>
        <stp>4</stp>
        <stp>600961.SH</stp>
        <stp>61</stp>
        <stp>6/30/2016</stp>
        <stp>1</stp>
        <tr r="D2551" s="5"/>
      </tp>
      <tp>
        <v>-6420234.75</v>
        <stp/>
        <stp>EM_S_QSTM07_IS</stp>
        <stp>4</stp>
        <stp>600962.SH</stp>
        <stp>61</stp>
        <stp>6/30/2015</stp>
        <stp>1</stp>
        <tr r="K2552" s="5"/>
      </tp>
      <tp>
        <v>51991846.030000001</v>
        <stp/>
        <stp>EM_S_QSTM07_IS</stp>
        <stp>4</stp>
        <stp>600971.SH</stp>
        <stp>61</stp>
        <stp>6/30/2016</stp>
        <stp>1</stp>
        <tr r="D2559" s="5"/>
      </tp>
      <tp>
        <v>271159561.97000003</v>
        <stp/>
        <stp>EM_S_QSTM07_IS</stp>
        <stp>4</stp>
        <stp>600981.SH</stp>
        <stp>61</stp>
        <stp>6/30/2016</stp>
        <stp>1</stp>
        <tr r="D2566" s="5"/>
      </tp>
      <tp>
        <v>41820796.859999999</v>
        <stp/>
        <stp>EM_S_QSTM07_IS</stp>
        <stp>4</stp>
        <stp>600982.SH</stp>
        <stp>61</stp>
        <stp>6/30/2015</stp>
        <stp>1</stp>
        <tr r="K2567" s="5"/>
      </tp>
      <tp>
        <v>-22408728.870000001</v>
        <stp/>
        <stp>EM_S_QSTM07_IS</stp>
        <stp>4</stp>
        <stp>600984.SH</stp>
        <stp>61</stp>
        <stp>3/31/2016</stp>
        <stp>1</stp>
        <tr r="I2569" s="5"/>
      </tp>
      <tp>
        <v>4785245.58</v>
        <stp/>
        <stp>EM_S_QSTM07_IS</stp>
        <stp>4</stp>
        <stp>600992.SH</stp>
        <stp>61</stp>
        <stp>6/30/2015</stp>
        <stp>1</stp>
        <tr r="K2575" s="5"/>
      </tp>
      <tp>
        <v>3943000000</v>
        <stp/>
        <stp>EM_S_QSTM07_IS</stp>
        <stp>4</stp>
        <stp>601601.SH</stp>
        <stp>61</stp>
        <stp>6/30/2016</stp>
        <stp>1</stp>
        <tr r="D2665" s="5"/>
      </tp>
      <tp>
        <v>170775483.59999999</v>
        <stp/>
        <stp>EM_S_QSTM07_IS</stp>
        <stp>4</stp>
        <stp>601611.SH</stp>
        <stp>61</stp>
        <stp>6/30/2016</stp>
        <stp>1</stp>
        <tr r="D2668" s="5"/>
      </tp>
      <tp>
        <v>89585739.590000004</v>
        <stp/>
        <stp>EM_S_QSTM07_IS</stp>
        <stp>4</stp>
        <stp>601222.SH</stp>
        <stp>61</stp>
        <stp>6/30/2015</stp>
        <stp>1</stp>
        <tr r="K2633" s="5"/>
      </tp>
      <tp>
        <v>180371416.30000001</v>
        <stp/>
        <stp>EM_S_QSTM07_IS</stp>
        <stp>4</stp>
        <stp>601231.SH</stp>
        <stp>61</stp>
        <stp>6/30/2016</stp>
        <stp>1</stp>
        <tr r="D2636" s="5"/>
      </tp>
      <tp>
        <v>2645296162</v>
        <stp/>
        <stp>EM_S_QSTM07_IS</stp>
        <stp>4</stp>
        <stp>601211.SH</stp>
        <stp>61</stp>
        <stp>6/30/2016</stp>
        <stp>1</stp>
        <tr r="D2630" s="5"/>
      </tp>
      <tp>
        <v>95158264.900000006</v>
        <stp/>
        <stp>EM_S_QSTM07_IS</stp>
        <stp>4</stp>
        <stp>601311.SH</stp>
        <stp>61</stp>
        <stp>6/30/2016</stp>
        <stp>1</stp>
        <tr r="D2641" s="5"/>
      </tp>
      <tp>
        <v>373464351</v>
        <stp/>
        <stp>EM_S_QSTM07_IS</stp>
        <stp>4</stp>
        <stp>601021.SH</stp>
        <stp>61</stp>
        <stp>6/30/2016</stp>
        <stp>1</stp>
        <tr r="D2597" s="5"/>
      </tp>
      <tp>
        <v>-52314706.590000004</v>
        <stp/>
        <stp>EM_S_QSTM07_IS</stp>
        <stp>4</stp>
        <stp>601001.SH</stp>
        <stp>61</stp>
        <stp>6/30/2016</stp>
        <stp>1</stp>
        <tr r="D2582" s="5"/>
      </tp>
      <tp>
        <v>-9287078</v>
        <stp/>
        <stp>EM_S_QSTM07_IS</stp>
        <stp>4</stp>
        <stp>601002.SH</stp>
        <stp>61</stp>
        <stp>6/30/2015</stp>
        <stp>1</stp>
        <tr r="K2583" s="5"/>
      </tp>
      <tp>
        <v>11868581.189999999</v>
        <stp/>
        <stp>EM_S_QSTM07_IS</stp>
        <stp>4</stp>
        <stp>601011.SH</stp>
        <stp>61</stp>
        <stp>6/30/2016</stp>
        <stp>1</stp>
        <tr r="D2591" s="5"/>
      </tp>
      <tp>
        <v>43251429.359999999</v>
        <stp/>
        <stp>EM_S_QSTM07_IS</stp>
        <stp>4</stp>
        <stp>601012.SH</stp>
        <stp>61</stp>
        <stp>6/30/2015</stp>
        <stp>1</stp>
        <tr r="K2592" s="5"/>
      </tp>
      <tp>
        <v>-41653813.670000002</v>
        <stp/>
        <stp>EM_S_QSTM07_IS</stp>
        <stp>4</stp>
        <stp>601101.SH</stp>
        <stp>61</stp>
        <stp>6/30/2016</stp>
        <stp>1</stp>
        <tr r="D2606" s="5"/>
      </tp>
      <tp>
        <v>1022328000</v>
        <stp/>
        <stp>EM_S_QSTM07_IS</stp>
        <stp>4</stp>
        <stp>601111.SH</stp>
        <stp>61</stp>
        <stp>6/30/2016</stp>
        <stp>1</stp>
        <tr r="D2609" s="5"/>
      </tp>
      <tp>
        <v>234917829.21000001</v>
        <stp/>
        <stp>EM_S_QSTM07_IS</stp>
        <stp>4</stp>
        <stp>601801.SH</stp>
        <stp>61</stp>
        <stp>6/30/2016</stp>
        <stp>1</stp>
        <tr r="D2693" s="5"/>
      </tp>
      <tp>
        <v>333293765.47000003</v>
        <stp/>
        <stp>EM_S_QSTM07_IS</stp>
        <stp>4</stp>
        <stp>601872.SH</stp>
        <stp>61</stp>
        <stp>6/30/2015</stp>
        <stp>1</stp>
        <tr r="K2698" s="5"/>
      </tp>
      <tp>
        <v>1304563438.2</v>
        <stp/>
        <stp>EM_S_QSTM07_IS</stp>
        <stp>4</stp>
        <stp>601901.SH</stp>
        <stp>61</stp>
        <stp>6/30/2016</stp>
        <stp>1</stp>
        <tr r="D2707" s="5"/>
      </tp>
      <tp>
        <v>1010356000</v>
        <stp/>
        <stp>EM_S_QSTM07_IS</stp>
        <stp>4</stp>
        <stp>601991.SH</stp>
        <stp>61</stp>
        <stp>6/30/2016</stp>
        <stp>1</stp>
        <tr r="D2723" s="5"/>
      </tp>
      <tp>
        <v>901471214.88</v>
        <stp/>
        <stp>EM_S_QSTM07_IS</stp>
        <stp>4</stp>
        <stp>601992.SH</stp>
        <stp>61</stp>
        <stp>6/30/2015</stp>
        <stp>1</stp>
        <tr r="K2724" s="5"/>
      </tp>
      <tp t="s">
        <v/>
        <stp/>
        <stp>EM_S_PROFITNOTICE_FORECASTL</stp>
        <stp>2</stp>
        <stp>601929.SH</stp>
        <stp>6/30/2016</stp>
        <tr r="G2712" s="5"/>
      </tp>
      <tp t="s">
        <v/>
        <stp/>
        <stp>EM_S_PROFITNOTICE_FORECASTL</stp>
        <stp>2</stp>
        <stp>600229.SH</stp>
        <stp>6/30/2016</stp>
        <tr r="G1972" s="5"/>
      </tp>
      <tp t="s">
        <v/>
        <stp/>
        <stp>EM_S_PROFITNOTICE_FORECASTL</stp>
        <stp>2</stp>
        <stp>600329.SH</stp>
        <stp>6/30/2016</stp>
        <tr r="G2059" s="5"/>
      </tp>
      <tp t="s">
        <v/>
        <stp/>
        <stp>EM_S_PROFITNOTICE_FORECASTL</stp>
        <stp>2</stp>
        <stp>600029.SH</stp>
        <stp>6/30/2016</stp>
        <tr r="G1802" s="5"/>
      </tp>
      <tp>
        <v>960000000</v>
        <stp/>
        <stp>EM_S_PROFITNOTICE_FORECASTL</stp>
        <stp>2</stp>
        <stp>600129.SH</stp>
        <stp>6/30/2016</stp>
        <tr r="G1886" s="5"/>
      </tp>
      <tp t="s">
        <v/>
        <stp/>
        <stp>EM_S_PROFITNOTICE_FORECASTL</stp>
        <stp>2</stp>
        <stp>600629.SH</stp>
        <stp>6/30/2016</stp>
        <tr r="G2299" s="5"/>
      </tp>
      <tp t="s">
        <v/>
        <stp/>
        <stp>EM_S_PROFITNOTICE_FORECASTL</stp>
        <stp>2</stp>
        <stp>600729.SH</stp>
        <stp>6/30/2016</stp>
        <tr r="G2389" s="5"/>
      </tp>
      <tp>
        <v>130000000</v>
        <stp/>
        <stp>EM_S_PROFITNOTICE_FORECASTL</stp>
        <stp>2</stp>
        <stp>600429.SH</stp>
        <stp>6/30/2016</stp>
        <tr r="G2138" s="5"/>
      </tp>
      <tp t="s">
        <v/>
        <stp/>
        <stp>EM_S_PROFITNOTICE_FORECASTL</stp>
        <stp>2</stp>
        <stp>600529.SH</stp>
        <stp>6/30/2016</stp>
        <tr r="G2211" s="5"/>
      </tp>
      <tp t="s">
        <v/>
        <stp/>
        <stp>EM_S_PROFITNOTICE_FORECASTL</stp>
        <stp>2</stp>
        <stp>600829.SH</stp>
        <stp>6/30/2016</stp>
        <tr r="G2482" s="5"/>
      </tp>
      <tp t="s">
        <v/>
        <stp/>
        <stp>EM_S_PROFITNOTICE_FORECASTL</stp>
        <stp>2</stp>
        <stp>603029.SH</stp>
        <stp>6/30/2016</stp>
        <tr r="G2752" s="5"/>
      </tp>
      <tp t="s">
        <v/>
        <stp/>
        <stp>EM_S_PROFITNOTICE_FORECASTL</stp>
        <stp>2</stp>
        <stp>603729.SH</stp>
        <stp>6/30/2016</stp>
        <tr r="G2838" s="5"/>
      </tp>
      <tp t="s">
        <v/>
        <stp/>
        <stp>EM_S_PROFITNOTICE_FORECASTL</stp>
        <stp>2</stp>
        <stp>601328.SH</stp>
        <stp>6/30/2016</stp>
        <tr r="G2644" s="5"/>
      </tp>
      <tp>
        <v>27000000</v>
        <stp/>
        <stp>EM_S_PROFITNOTICE_FORECASTL</stp>
        <stp>2</stp>
        <stp>601028.SH</stp>
        <stp>6/30/2016</stp>
        <tr r="G2598" s="5"/>
      </tp>
      <tp t="s">
        <v/>
        <stp/>
        <stp>EM_S_PROFITNOTICE_FORECASTL</stp>
        <stp>2</stp>
        <stp>601628.SH</stp>
        <stp>6/30/2016</stp>
        <tr r="G2671" s="5"/>
      </tp>
      <tp t="s">
        <v/>
        <stp/>
        <stp>EM_S_PROFITNOTICE_FORECASTL</stp>
        <stp>2</stp>
        <stp>601928.SH</stp>
        <stp>6/30/2016</stp>
        <tr r="G2711" s="5"/>
      </tp>
      <tp t="s">
        <v/>
        <stp/>
        <stp>EM_S_PROFITNOTICE_FORECASTL</stp>
        <stp>2</stp>
        <stp>600228.SH</stp>
        <stp>6/30/2016</stp>
        <tr r="G1971" s="5"/>
      </tp>
      <tp t="s">
        <v/>
        <stp/>
        <stp>EM_S_PROFITNOTICE_FORECASTL</stp>
        <stp>2</stp>
        <stp>600328.SH</stp>
        <stp>6/30/2016</stp>
        <tr r="G2058" s="5"/>
      </tp>
      <tp t="s">
        <v/>
        <stp/>
        <stp>EM_S_PROFITNOTICE_FORECASTL</stp>
        <stp>2</stp>
        <stp>600028.SH</stp>
        <stp>6/30/2016</stp>
        <tr r="G1801" s="5"/>
      </tp>
      <tp t="s">
        <v/>
        <stp/>
        <stp>EM_S_PROFITNOTICE_FORECASTL</stp>
        <stp>2</stp>
        <stp>600128.SH</stp>
        <stp>6/30/2016</stp>
        <tr r="G1885" s="5"/>
      </tp>
      <tp t="s">
        <v/>
        <stp/>
        <stp>EM_S_PROFITNOTICE_FORECASTL</stp>
        <stp>2</stp>
        <stp>600628.SH</stp>
        <stp>6/30/2016</stp>
        <tr r="G2298" s="5"/>
      </tp>
      <tp t="s">
        <v/>
        <stp/>
        <stp>EM_S_PROFITNOTICE_FORECASTL</stp>
        <stp>2</stp>
        <stp>600728.SH</stp>
        <stp>6/30/2016</stp>
        <tr r="G2388" s="5"/>
      </tp>
      <tp t="s">
        <v/>
        <stp/>
        <stp>EM_S_PROFITNOTICE_FORECASTL</stp>
        <stp>2</stp>
        <stp>600428.SH</stp>
        <stp>6/30/2016</stp>
        <tr r="G2137" s="5"/>
      </tp>
      <tp t="s">
        <v/>
        <stp/>
        <stp>EM_S_PROFITNOTICE_FORECASTL</stp>
        <stp>2</stp>
        <stp>600528.SH</stp>
        <stp>6/30/2016</stp>
        <tr r="G2210" s="5"/>
      </tp>
      <tp t="s">
        <v/>
        <stp/>
        <stp>EM_S_PROFITNOTICE_FORECASTL</stp>
        <stp>2</stp>
        <stp>600828.SH</stp>
        <stp>6/30/2016</stp>
        <tr r="G2481" s="5"/>
      </tp>
      <tp t="s">
        <v/>
        <stp/>
        <stp>EM_S_PROFITNOTICE_FORECASTL</stp>
        <stp>2</stp>
        <stp>603328.SH</stp>
        <stp>6/30/2016</stp>
        <tr r="G2792" s="5"/>
      </tp>
      <tp t="s">
        <v/>
        <stp/>
        <stp>EM_S_PROFITNOTICE_FORECASTL</stp>
        <stp>2</stp>
        <stp>603028.SH</stp>
        <stp>6/30/2016</stp>
        <tr r="G2751" s="5"/>
      </tp>
      <tp t="s">
        <v/>
        <stp/>
        <stp>EM_S_PROFITNOTICE_FORECASTL</stp>
        <stp>2</stp>
        <stp>603128.SH</stp>
        <stp>6/30/2016</stp>
        <tr r="G2769" s="5"/>
      </tp>
      <tp t="s">
        <v/>
        <stp/>
        <stp>EM_S_PROFITNOTICE_FORECASTL</stp>
        <stp>2</stp>
        <stp>603528.SH</stp>
        <stp>6/30/2016</stp>
        <tr r="G2808" s="5"/>
      </tp>
      <tp t="s">
        <v/>
        <stp/>
        <stp>EM_S_PROFITNOTICE_FORECASTL</stp>
        <stp>2</stp>
        <stp>603828.SH</stp>
        <stp>6/30/2016</stp>
        <tr r="G2852" s="5"/>
      </tp>
      <tp t="s">
        <v/>
        <stp/>
        <stp>EM_S_PROFITNOTICE_FORECASTL</stp>
        <stp>2</stp>
        <stp>601021.SH</stp>
        <stp>6/30/2016</stp>
        <tr r="G2597" s="5"/>
      </tp>
      <tp t="s">
        <v/>
        <stp/>
        <stp>EM_S_PROFITNOTICE_FORECASTL</stp>
        <stp>2</stp>
        <stp>600221.SH</stp>
        <stp>6/30/2016</stp>
        <tr r="G1965" s="5"/>
      </tp>
      <tp>
        <v>-130000000</v>
        <stp/>
        <stp>EM_S_PROFITNOTICE_FORECASTL</stp>
        <stp>2</stp>
        <stp>600321.SH</stp>
        <stp>6/30/2016</stp>
        <tr r="G2052" s="5"/>
      </tp>
      <tp t="s">
        <v/>
        <stp/>
        <stp>EM_S_PROFITNOTICE_FORECASTL</stp>
        <stp>2</stp>
        <stp>600021.SH</stp>
        <stp>6/30/2016</stp>
        <tr r="G1796" s="5"/>
      </tp>
      <tp t="s">
        <v/>
        <stp/>
        <stp>EM_S_PROFITNOTICE_FORECASTL</stp>
        <stp>2</stp>
        <stp>600121.SH</stp>
        <stp>6/30/2016</stp>
        <tr r="G1879" s="5"/>
      </tp>
      <tp t="s">
        <v/>
        <stp/>
        <stp>EM_S_PROFITNOTICE_FORECASTL</stp>
        <stp>2</stp>
        <stp>600621.SH</stp>
        <stp>6/30/2016</stp>
        <tr r="G2293" s="5"/>
      </tp>
      <tp t="s">
        <v/>
        <stp/>
        <stp>EM_S_PROFITNOTICE_FORECASTL</stp>
        <stp>2</stp>
        <stp>600721.SH</stp>
        <stp>6/30/2016</stp>
        <tr r="G2381" s="5"/>
      </tp>
      <tp t="s">
        <v/>
        <stp/>
        <stp>EM_S_PROFITNOTICE_FORECASTL</stp>
        <stp>2</stp>
        <stp>600421.SH</stp>
        <stp>6/30/2016</stp>
        <tr r="G2132" s="5"/>
      </tp>
      <tp t="s">
        <v/>
        <stp/>
        <stp>EM_S_PROFITNOTICE_FORECASTL</stp>
        <stp>2</stp>
        <stp>600521.SH</stp>
        <stp>6/30/2016</stp>
        <tr r="G2204" s="5"/>
      </tp>
      <tp t="s">
        <v/>
        <stp/>
        <stp>EM_S_PROFITNOTICE_FORECASTL</stp>
        <stp>2</stp>
        <stp>600821.SH</stp>
        <stp>6/30/2016</stp>
        <tr r="G2474" s="5"/>
      </tp>
      <tp t="s">
        <v/>
        <stp/>
        <stp>EM_S_PROFITNOTICE_FORECASTL</stp>
        <stp>2</stp>
        <stp>603021.SH</stp>
        <stp>6/30/2016</stp>
        <tr r="G2745" s="5"/>
      </tp>
      <tp t="s">
        <v/>
        <stp/>
        <stp>EM_S_PROFITNOTICE_FORECASTL</stp>
        <stp>2</stp>
        <stp>601020.SH</stp>
        <stp>6/30/2016</stp>
        <tr r="G2596" s="5"/>
      </tp>
      <tp t="s">
        <v/>
        <stp/>
        <stp>EM_S_PROFITNOTICE_FORECASTL</stp>
        <stp>2</stp>
        <stp>600220.SH</stp>
        <stp>6/30/2016</stp>
        <tr r="G1964" s="5"/>
      </tp>
      <tp t="s">
        <v/>
        <stp/>
        <stp>EM_S_PROFITNOTICE_FORECASTL</stp>
        <stp>2</stp>
        <stp>600320.SH</stp>
        <stp>6/30/2016</stp>
        <tr r="G2051" s="5"/>
      </tp>
      <tp t="s">
        <v/>
        <stp/>
        <stp>EM_S_PROFITNOTICE_FORECASTL</stp>
        <stp>2</stp>
        <stp>600020.SH</stp>
        <stp>6/30/2016</stp>
        <tr r="G1795" s="5"/>
      </tp>
      <tp t="s">
        <v/>
        <stp/>
        <stp>EM_S_PROFITNOTICE_FORECASTL</stp>
        <stp>2</stp>
        <stp>600120.SH</stp>
        <stp>6/30/2016</stp>
        <tr r="G1878" s="5"/>
      </tp>
      <tp t="s">
        <v/>
        <stp/>
        <stp>EM_S_PROFITNOTICE_FORECASTL</stp>
        <stp>2</stp>
        <stp>600620.SH</stp>
        <stp>6/30/2016</stp>
        <tr r="G2292" s="5"/>
      </tp>
      <tp t="s">
        <v/>
        <stp/>
        <stp>EM_S_PROFITNOTICE_FORECASTL</stp>
        <stp>2</stp>
        <stp>600720.SH</stp>
        <stp>6/30/2016</stp>
        <tr r="G2380" s="5"/>
      </tp>
      <tp t="s">
        <v/>
        <stp/>
        <stp>EM_S_PROFITNOTICE_FORECASTL</stp>
        <stp>2</stp>
        <stp>600420.SH</stp>
        <stp>6/30/2016</stp>
        <tr r="G2131" s="5"/>
      </tp>
      <tp t="s">
        <v/>
        <stp/>
        <stp>EM_S_PROFITNOTICE_FORECASTL</stp>
        <stp>2</stp>
        <stp>600520.SH</stp>
        <stp>6/30/2016</stp>
        <tr r="G2203" s="5"/>
      </tp>
      <tp t="s">
        <v/>
        <stp/>
        <stp>EM_S_PROFITNOTICE_FORECASTL</stp>
        <stp>2</stp>
        <stp>600820.SH</stp>
        <stp>6/30/2016</stp>
        <tr r="G2473" s="5"/>
      </tp>
      <tp t="s">
        <v/>
        <stp/>
        <stp>EM_S_PROFITNOTICE_FORECASTL</stp>
        <stp>2</stp>
        <stp>603020.SH</stp>
        <stp>6/30/2016</stp>
        <tr r="G2744" s="5"/>
      </tp>
      <tp t="s">
        <v/>
        <stp/>
        <stp>EM_S_PROFITNOTICE_FORECASTL</stp>
        <stp>2</stp>
        <stp>603520.SH</stp>
        <stp>6/30/2016</stp>
        <tr r="G2807" s="5"/>
      </tp>
      <tp t="s">
        <v/>
        <stp/>
        <stp>EM_S_PROFITNOTICE_FORECASTL</stp>
        <stp>2</stp>
        <stp>600223.SH</stp>
        <stp>6/30/2016</stp>
        <tr r="G1967" s="5"/>
      </tp>
      <tp t="s">
        <v/>
        <stp/>
        <stp>EM_S_PROFITNOTICE_FORECASTL</stp>
        <stp>2</stp>
        <stp>600323.SH</stp>
        <stp>6/30/2016</stp>
        <tr r="G2054" s="5"/>
      </tp>
      <tp t="s">
        <v/>
        <stp/>
        <stp>EM_S_PROFITNOTICE_FORECASTL</stp>
        <stp>2</stp>
        <stp>600023.SH</stp>
        <stp>6/30/2016</stp>
        <tr r="G1798" s="5"/>
      </tp>
      <tp>
        <v>-200000000</v>
        <stp/>
        <stp>EM_S_PROFITNOTICE_FORECASTL</stp>
        <stp>2</stp>
        <stp>600123.SH</stp>
        <stp>6/30/2016</stp>
        <tr r="G1881" s="5"/>
      </tp>
      <tp t="s">
        <v/>
        <stp/>
        <stp>EM_S_PROFITNOTICE_FORECASTL</stp>
        <stp>2</stp>
        <stp>600623.SH</stp>
        <stp>6/30/2016</stp>
        <tr r="G2295" s="5"/>
      </tp>
      <tp t="s">
        <v/>
        <stp/>
        <stp>EM_S_PROFITNOTICE_FORECASTL</stp>
        <stp>2</stp>
        <stp>600723.SH</stp>
        <stp>6/30/2016</stp>
        <tr r="G2383" s="5"/>
      </tp>
      <tp t="s">
        <v/>
        <stp/>
        <stp>EM_S_PROFITNOTICE_FORECASTL</stp>
        <stp>2</stp>
        <stp>600423.SH</stp>
        <stp>6/30/2016</stp>
        <tr r="G2134" s="5"/>
      </tp>
      <tp t="s">
        <v/>
        <stp/>
        <stp>EM_S_PROFITNOTICE_FORECASTL</stp>
        <stp>2</stp>
        <stp>600523.SH</stp>
        <stp>6/30/2016</stp>
        <tr r="G2206" s="5"/>
      </tp>
      <tp t="s">
        <v/>
        <stp/>
        <stp>EM_S_PROFITNOTICE_FORECASTL</stp>
        <stp>2</stp>
        <stp>600823.SH</stp>
        <stp>6/30/2016</stp>
        <tr r="G2476" s="5"/>
      </tp>
      <tp t="s">
        <v/>
        <stp/>
        <stp>EM_S_PROFITNOTICE_FORECASTL</stp>
        <stp>2</stp>
        <stp>603223.SH</stp>
        <stp>6/30/2016</stp>
        <tr r="G2780" s="5"/>
      </tp>
      <tp t="s">
        <v/>
        <stp/>
        <stp>EM_S_PROFITNOTICE_FORECASTL</stp>
        <stp>2</stp>
        <stp>603023.SH</stp>
        <stp>6/30/2016</stp>
        <tr r="G2747" s="5"/>
      </tp>
      <tp t="s">
        <v/>
        <stp/>
        <stp>EM_S_PROFITNOTICE_FORECASTL</stp>
        <stp>2</stp>
        <stp>603123.SH</stp>
        <stp>6/30/2016</stp>
        <tr r="G2767" s="5"/>
      </tp>
      <tp t="s">
        <v/>
        <stp/>
        <stp>EM_S_PROFITNOTICE_FORECASTL</stp>
        <stp>2</stp>
        <stp>601222.SH</stp>
        <stp>6/30/2016</stp>
        <tr r="G2633" s="5"/>
      </tp>
      <tp t="s">
        <v/>
        <stp/>
        <stp>EM_S_PROFITNOTICE_FORECASTL</stp>
        <stp>2</stp>
        <stp>600222.SH</stp>
        <stp>6/30/2016</stp>
        <tr r="G1966" s="5"/>
      </tp>
      <tp>
        <v>-95000000</v>
        <stp/>
        <stp>EM_S_PROFITNOTICE_FORECASTL</stp>
        <stp>2</stp>
        <stp>600322.SH</stp>
        <stp>6/30/2016</stp>
        <tr r="G2053" s="5"/>
      </tp>
      <tp t="s">
        <v/>
        <stp/>
        <stp>EM_S_PROFITNOTICE_FORECASTL</stp>
        <stp>2</stp>
        <stp>600022.SH</stp>
        <stp>6/30/2016</stp>
        <tr r="G1797" s="5"/>
      </tp>
      <tp t="s">
        <v/>
        <stp/>
        <stp>EM_S_PROFITNOTICE_FORECASTL</stp>
        <stp>2</stp>
        <stp>600122.SH</stp>
        <stp>6/30/2016</stp>
        <tr r="G1880" s="5"/>
      </tp>
      <tp t="s">
        <v/>
        <stp/>
        <stp>EM_S_PROFITNOTICE_FORECASTL</stp>
        <stp>2</stp>
        <stp>600622.SH</stp>
        <stp>6/30/2016</stp>
        <tr r="G2294" s="5"/>
      </tp>
      <tp t="s">
        <v/>
        <stp/>
        <stp>EM_S_PROFITNOTICE_FORECASTL</stp>
        <stp>2</stp>
        <stp>600722.SH</stp>
        <stp>6/30/2016</stp>
        <tr r="G2382" s="5"/>
      </tp>
      <tp t="s">
        <v/>
        <stp/>
        <stp>EM_S_PROFITNOTICE_FORECASTL</stp>
        <stp>2</stp>
        <stp>600422.SH</stp>
        <stp>6/30/2016</stp>
        <tr r="G2133" s="5"/>
      </tp>
      <tp>
        <v>679167800</v>
        <stp/>
        <stp>EM_S_PROFITNOTICE_FORECASTL</stp>
        <stp>2</stp>
        <stp>600522.SH</stp>
        <stp>6/30/2016</stp>
        <tr r="G2205" s="5"/>
      </tp>
      <tp t="s">
        <v/>
        <stp/>
        <stp>EM_S_PROFITNOTICE_FORECASTL</stp>
        <stp>2</stp>
        <stp>600822.SH</stp>
        <stp>6/30/2016</stp>
        <tr r="G2475" s="5"/>
      </tp>
      <tp t="s">
        <v/>
        <stp/>
        <stp>EM_S_PROFITNOTICE_FORECASTL</stp>
        <stp>2</stp>
        <stp>603222.SH</stp>
        <stp>6/30/2016</stp>
        <tr r="G2779" s="5"/>
      </tp>
      <tp t="s">
        <v/>
        <stp/>
        <stp>EM_S_PROFITNOTICE_FORECASTL</stp>
        <stp>2</stp>
        <stp>603022.SH</stp>
        <stp>6/30/2016</stp>
        <tr r="G2746" s="5"/>
      </tp>
      <tp t="s">
        <v/>
        <stp/>
        <stp>EM_S_PROFITNOTICE_FORECASTL</stp>
        <stp>2</stp>
        <stp>603822.SH</stp>
        <stp>6/30/2016</stp>
        <tr r="G2851" s="5"/>
      </tp>
      <tp>
        <v>150000000</v>
        <stp/>
        <stp>EM_S_PROFITNOTICE_FORECASTL</stp>
        <stp>2</stp>
        <stp>601225.SH</stp>
        <stp>6/30/2016</stp>
        <tr r="G2634" s="5"/>
      </tp>
      <tp t="s">
        <v/>
        <stp/>
        <stp>EM_S_PROFITNOTICE_FORECASTL</stp>
        <stp>2</stp>
        <stp>600225.SH</stp>
        <stp>6/30/2016</stp>
        <tr r="G1968" s="5"/>
      </tp>
      <tp t="s">
        <v/>
        <stp/>
        <stp>EM_S_PROFITNOTICE_FORECASTL</stp>
        <stp>2</stp>
        <stp>600325.SH</stp>
        <stp>6/30/2016</stp>
        <tr r="G2055" s="5"/>
      </tp>
      <tp t="s">
        <v/>
        <stp/>
        <stp>EM_S_PROFITNOTICE_FORECASTL</stp>
        <stp>2</stp>
        <stp>600125.SH</stp>
        <stp>6/30/2016</stp>
        <tr r="G1882" s="5"/>
      </tp>
      <tp t="s">
        <v/>
        <stp/>
        <stp>EM_S_PROFITNOTICE_FORECASTL</stp>
        <stp>2</stp>
        <stp>600725.SH</stp>
        <stp>6/30/2016</stp>
        <tr r="G2385" s="5"/>
      </tp>
      <tp t="s">
        <v/>
        <stp/>
        <stp>EM_S_PROFITNOTICE_FORECASTL</stp>
        <stp>2</stp>
        <stp>600425.SH</stp>
        <stp>6/30/2016</stp>
        <tr r="G2135" s="5"/>
      </tp>
      <tp t="s">
        <v/>
        <stp/>
        <stp>EM_S_PROFITNOTICE_FORECASTL</stp>
        <stp>2</stp>
        <stp>600525.SH</stp>
        <stp>6/30/2016</stp>
        <tr r="G2207" s="5"/>
      </tp>
      <tp t="s">
        <v/>
        <stp/>
        <stp>EM_S_PROFITNOTICE_FORECASTL</stp>
        <stp>2</stp>
        <stp>600825.SH</stp>
        <stp>6/30/2016</stp>
        <tr r="G2478" s="5"/>
      </tp>
      <tp t="s">
        <v/>
        <stp/>
        <stp>EM_S_PROFITNOTICE_FORECASTL</stp>
        <stp>2</stp>
        <stp>603025.SH</stp>
        <stp>6/30/2016</stp>
        <tr r="G2748" s="5"/>
      </tp>
      <tp t="s">
        <v/>
        <stp/>
        <stp>EM_S_PROFITNOTICE_FORECASTL</stp>
        <stp>2</stp>
        <stp>600624.SH</stp>
        <stp>6/30/2016</stp>
        <tr r="G2296" s="5"/>
      </tp>
      <tp t="s">
        <v/>
        <stp/>
        <stp>EM_S_PROFITNOTICE_FORECASTL</stp>
        <stp>2</stp>
        <stp>600724.SH</stp>
        <stp>6/30/2016</stp>
        <tr r="G2384" s="5"/>
      </tp>
      <tp t="s">
        <v/>
        <stp/>
        <stp>EM_S_PROFITNOTICE_FORECASTL</stp>
        <stp>2</stp>
        <stp>600824.SH</stp>
        <stp>6/30/2016</stp>
        <tr r="G2477" s="5"/>
      </tp>
      <tp t="s">
        <v/>
        <stp/>
        <stp>EM_S_PROFITNOTICE_FORECASTL</stp>
        <stp>2</stp>
        <stp>601127.SH</stp>
        <stp>6/30/2016</stp>
        <tr r="G2615" s="5"/>
      </tp>
      <tp t="s">
        <v/>
        <stp/>
        <stp>EM_S_PROFITNOTICE_FORECASTL</stp>
        <stp>2</stp>
        <stp>601727.SH</stp>
        <stp>6/30/2016</stp>
        <tr r="G2685" s="5"/>
      </tp>
      <tp t="s">
        <v/>
        <stp/>
        <stp>EM_S_PROFITNOTICE_FORECASTL</stp>
        <stp>2</stp>
        <stp>600227.SH</stp>
        <stp>6/30/2016</stp>
        <tr r="G1970" s="5"/>
      </tp>
      <tp t="s">
        <v/>
        <stp/>
        <stp>EM_S_PROFITNOTICE_FORECASTL</stp>
        <stp>2</stp>
        <stp>600327.SH</stp>
        <stp>6/30/2016</stp>
        <tr r="G2057" s="5"/>
      </tp>
      <tp t="s">
        <v/>
        <stp/>
        <stp>EM_S_PROFITNOTICE_FORECASTL</stp>
        <stp>2</stp>
        <stp>600027.SH</stp>
        <stp>6/30/2016</stp>
        <tr r="G1800" s="5"/>
      </tp>
      <tp t="s">
        <v/>
        <stp/>
        <stp>EM_S_PROFITNOTICE_FORECASTL</stp>
        <stp>2</stp>
        <stp>600127.SH</stp>
        <stp>6/30/2016</stp>
        <tr r="G1884" s="5"/>
      </tp>
      <tp t="s">
        <v/>
        <stp/>
        <stp>EM_S_PROFITNOTICE_FORECASTL</stp>
        <stp>2</stp>
        <stp>600727.SH</stp>
        <stp>6/30/2016</stp>
        <tr r="G2387" s="5"/>
      </tp>
      <tp t="s">
        <v/>
        <stp/>
        <stp>EM_S_PROFITNOTICE_FORECASTL</stp>
        <stp>2</stp>
        <stp>600527.SH</stp>
        <stp>6/30/2016</stp>
        <tr r="G2209" s="5"/>
      </tp>
      <tp t="s">
        <v/>
        <stp/>
        <stp>EM_S_PROFITNOTICE_FORECASTL</stp>
        <stp>2</stp>
        <stp>600827.SH</stp>
        <stp>6/30/2016</stp>
        <tr r="G2480" s="5"/>
      </tp>
      <tp>
        <v>10980000</v>
        <stp/>
        <stp>EM_S_PROFITNOTICE_FORECASTL</stp>
        <stp>2</stp>
        <stp>603227.SH</stp>
        <stp>6/30/2016</stp>
        <tr r="G2781" s="5"/>
      </tp>
      <tp t="s">
        <v/>
        <stp/>
        <stp>EM_S_PROFITNOTICE_FORECASTL</stp>
        <stp>2</stp>
        <stp>603027.SH</stp>
        <stp>6/30/2016</stp>
        <tr r="G2750" s="5"/>
      </tp>
      <tp t="s">
        <v/>
        <stp/>
        <stp>EM_S_PROFITNOTICE_FORECASTL</stp>
        <stp>2</stp>
        <stp>601226.SH</stp>
        <stp>6/30/2016</stp>
        <tr r="G2635" s="5"/>
      </tp>
      <tp t="s">
        <v/>
        <stp/>
        <stp>EM_S_PROFITNOTICE_FORECASTL</stp>
        <stp>2</stp>
        <stp>601126.SH</stp>
        <stp>6/30/2016</stp>
        <tr r="G2614" s="5"/>
      </tp>
      <tp t="s">
        <v/>
        <stp/>
        <stp>EM_S_PROFITNOTICE_FORECASTL</stp>
        <stp>2</stp>
        <stp>600226.SH</stp>
        <stp>6/30/2016</stp>
        <tr r="G1969" s="5"/>
      </tp>
      <tp t="s">
        <v/>
        <stp/>
        <stp>EM_S_PROFITNOTICE_FORECASTL</stp>
        <stp>2</stp>
        <stp>600326.SH</stp>
        <stp>6/30/2016</stp>
        <tr r="G2056" s="5"/>
      </tp>
      <tp t="s">
        <v/>
        <stp/>
        <stp>EM_S_PROFITNOTICE_FORECASTL</stp>
        <stp>2</stp>
        <stp>600026.SH</stp>
        <stp>6/30/2016</stp>
        <tr r="G1799" s="5"/>
      </tp>
      <tp>
        <v>340000000</v>
        <stp/>
        <stp>EM_S_PROFITNOTICE_FORECASTL</stp>
        <stp>2</stp>
        <stp>600126.SH</stp>
        <stp>6/30/2016</stp>
        <tr r="G1883" s="5"/>
      </tp>
      <tp t="s">
        <v/>
        <stp/>
        <stp>EM_S_PROFITNOTICE_FORECASTL</stp>
        <stp>2</stp>
        <stp>600626.SH</stp>
        <stp>6/30/2016</stp>
        <tr r="G2297" s="5"/>
      </tp>
      <tp t="s">
        <v/>
        <stp/>
        <stp>EM_S_PROFITNOTICE_FORECASTL</stp>
        <stp>2</stp>
        <stp>600726.SH</stp>
        <stp>6/30/2016</stp>
        <tr r="G2386" s="5"/>
      </tp>
      <tp t="s">
        <v/>
        <stp/>
        <stp>EM_S_PROFITNOTICE_FORECASTL</stp>
        <stp>2</stp>
        <stp>600426.SH</stp>
        <stp>6/30/2016</stp>
        <tr r="G2136" s="5"/>
      </tp>
      <tp t="s">
        <v/>
        <stp/>
        <stp>EM_S_PROFITNOTICE_FORECASTL</stp>
        <stp>2</stp>
        <stp>600526.SH</stp>
        <stp>6/30/2016</stp>
        <tr r="G2208" s="5"/>
      </tp>
      <tp t="s">
        <v/>
        <stp/>
        <stp>EM_S_PROFITNOTICE_FORECASTL</stp>
        <stp>2</stp>
        <stp>600826.SH</stp>
        <stp>6/30/2016</stp>
        <tr r="G2479" s="5"/>
      </tp>
      <tp>
        <v>103344100</v>
        <stp/>
        <stp>EM_S_PROFITNOTICE_FORECASTL</stp>
        <stp>2</stp>
        <stp>603026.SH</stp>
        <stp>6/30/2016</stp>
        <tr r="G2749" s="5"/>
      </tp>
      <tp t="s">
        <v/>
        <stp/>
        <stp>EM_S_PROFITNOTICE_FORECASTL</stp>
        <stp>2</stp>
        <stp>603126.SH</stp>
        <stp>6/30/2016</stp>
        <tr r="G2768" s="5"/>
      </tp>
      <tp t="s">
        <v/>
        <stp/>
        <stp>EM_S_PROFITNOTICE_FORECASTL</stp>
        <stp>2</stp>
        <stp>603726.SH</stp>
        <stp>6/30/2016</stp>
        <tr r="G2837" s="5"/>
      </tp>
      <tp>
        <v>9089057.5</v>
        <stp/>
        <stp>EM_S_QSTM07_IS</stp>
        <stp>4</stp>
        <stp>002660.SZ</stp>
        <stp>61</stp>
        <stp>6/30/2016</stp>
        <stp>1</stp>
        <tr r="D1128" s="5"/>
      </tp>
      <tp>
        <v>114413359.20999999</v>
        <stp/>
        <stp>EM_S_QSTM07_IS</stp>
        <stp>4</stp>
        <stp>002663.SZ</stp>
        <stp>61</stp>
        <stp>6/30/2015</stp>
        <stp>1</stp>
        <tr r="K1131" s="5"/>
      </tp>
      <tp>
        <v>16757730.369999999</v>
        <stp/>
        <stp>EM_S_QSTM07_IS</stp>
        <stp>4</stp>
        <stp>002675.SZ</stp>
        <stp>61</stp>
        <stp>3/31/2016</stp>
        <stp>1</stp>
        <tr r="I1143" s="5"/>
      </tp>
      <tp>
        <v>11621343.109999999</v>
        <stp/>
        <stp>EM_S_QSTM07_IS</stp>
        <stp>4</stp>
        <stp>002665.SZ</stp>
        <stp>61</stp>
        <stp>3/31/2016</stp>
        <stp>1</stp>
        <tr r="I1133" s="5"/>
      </tp>
      <tp>
        <v>91222346.879999995</v>
        <stp/>
        <stp>EM_S_QSTM07_IS</stp>
        <stp>4</stp>
        <stp>002670.SZ</stp>
        <stp>61</stp>
        <stp>6/30/2016</stp>
        <stp>1</stp>
        <tr r="D1138" s="5"/>
      </tp>
      <tp>
        <v>999221470.08000004</v>
        <stp/>
        <stp>EM_S_QSTM07_IS</stp>
        <stp>4</stp>
        <stp>002673.SZ</stp>
        <stp>61</stp>
        <stp>6/30/2015</stp>
        <stp>1</stp>
        <tr r="K1141" s="5"/>
      </tp>
      <tp>
        <v>70797091.879999995</v>
        <stp/>
        <stp>EM_S_QSTM07_IS</stp>
        <stp>4</stp>
        <stp>002640.SZ</stp>
        <stp>61</stp>
        <stp>6/30/2016</stp>
        <stp>1</stp>
        <tr r="D1108" s="5"/>
      </tp>
      <tp>
        <v>46430524.329999998</v>
        <stp/>
        <stp>EM_S_QSTM07_IS</stp>
        <stp>4</stp>
        <stp>002643.SZ</stp>
        <stp>61</stp>
        <stp>6/30/2015</stp>
        <stp>1</stp>
        <tr r="K1111" s="5"/>
      </tp>
      <tp>
        <v>2427130.4</v>
        <stp/>
        <stp>EM_S_QSTM07_IS</stp>
        <stp>4</stp>
        <stp>002655.SZ</stp>
        <stp>61</stp>
        <stp>3/31/2016</stp>
        <stp>1</stp>
        <tr r="I1123" s="5"/>
      </tp>
      <tp>
        <v>14792186.67</v>
        <stp/>
        <stp>EM_S_QSTM07_IS</stp>
        <stp>4</stp>
        <stp>002645.SZ</stp>
        <stp>61</stp>
        <stp>3/31/2016</stp>
        <stp>1</stp>
        <tr r="I1113" s="5"/>
      </tp>
      <tp>
        <v>42938698.159999996</v>
        <stp/>
        <stp>EM_S_QSTM07_IS</stp>
        <stp>4</stp>
        <stp>002650.SZ</stp>
        <stp>61</stp>
        <stp>6/30/2016</stp>
        <stp>1</stp>
        <tr r="D1118" s="5"/>
      </tp>
      <tp>
        <v>115214778.05</v>
        <stp/>
        <stp>EM_S_QSTM07_IS</stp>
        <stp>4</stp>
        <stp>002653.SZ</stp>
        <stp>61</stp>
        <stp>6/30/2015</stp>
        <stp>1</stp>
        <tr r="K1121" s="5"/>
      </tp>
      <tp>
        <v>29248341.600000001</v>
        <stp/>
        <stp>EM_S_QSTM07_IS</stp>
        <stp>4</stp>
        <stp>002620.SZ</stp>
        <stp>61</stp>
        <stp>6/30/2016</stp>
        <stp>1</stp>
        <tr r="D1088" s="5"/>
      </tp>
      <tp>
        <v>27054201.100000001</v>
        <stp/>
        <stp>EM_S_QSTM07_IS</stp>
        <stp>4</stp>
        <stp>002623.SZ</stp>
        <stp>61</stp>
        <stp>6/30/2015</stp>
        <stp>1</stp>
        <tr r="K1091" s="5"/>
      </tp>
      <tp>
        <v>85711636.560000002</v>
        <stp/>
        <stp>EM_S_QSTM07_IS</stp>
        <stp>4</stp>
        <stp>002635.SZ</stp>
        <stp>61</stp>
        <stp>3/31/2016</stp>
        <stp>1</stp>
        <tr r="I1103" s="5"/>
      </tp>
      <tp>
        <v>8647568.5299999993</v>
        <stp/>
        <stp>EM_S_QSTM07_IS</stp>
        <stp>4</stp>
        <stp>002625.SZ</stp>
        <stp>61</stp>
        <stp>3/31/2016</stp>
        <stp>1</stp>
        <tr r="I1093" s="5"/>
      </tp>
      <tp>
        <v>84590597.379999995</v>
        <stp/>
        <stp>EM_S_QSTM07_IS</stp>
        <stp>4</stp>
        <stp>002630.SZ</stp>
        <stp>61</stp>
        <stp>6/30/2016</stp>
        <stp>1</stp>
        <tr r="D1098" s="5"/>
      </tp>
      <tp>
        <v>-10067812.539999999</v>
        <stp/>
        <stp>EM_S_QSTM07_IS</stp>
        <stp>4</stp>
        <stp>002633.SZ</stp>
        <stp>61</stp>
        <stp>6/30/2015</stp>
        <stp>1</stp>
        <tr r="K1101" s="5"/>
      </tp>
      <tp>
        <v>44129407.880000003</v>
        <stp/>
        <stp>EM_S_QSTM07_IS</stp>
        <stp>4</stp>
        <stp>002600.SZ</stp>
        <stp>61</stp>
        <stp>6/30/2016</stp>
        <stp>1</stp>
        <tr r="D1068" s="5"/>
      </tp>
      <tp>
        <v>99178232.680000007</v>
        <stp/>
        <stp>EM_S_QSTM07_IS</stp>
        <stp>4</stp>
        <stp>002603.SZ</stp>
        <stp>61</stp>
        <stp>6/30/2015</stp>
        <stp>1</stp>
        <tr r="K1071" s="5"/>
      </tp>
      <tp>
        <v>10355318.35</v>
        <stp/>
        <stp>EM_S_QSTM07_IS</stp>
        <stp>4</stp>
        <stp>002615.SZ</stp>
        <stp>61</stp>
        <stp>3/31/2016</stp>
        <stp>1</stp>
        <tr r="I1083" s="5"/>
      </tp>
      <tp>
        <v>27850290.239999998</v>
        <stp/>
        <stp>EM_S_QSTM07_IS</stp>
        <stp>4</stp>
        <stp>002605.SZ</stp>
        <stp>61</stp>
        <stp>3/31/2016</stp>
        <stp>1</stp>
        <tr r="I1073" s="5"/>
      </tp>
      <tp>
        <v>28367270.420000002</v>
        <stp/>
        <stp>EM_S_QSTM07_IS</stp>
        <stp>4</stp>
        <stp>002610.SZ</stp>
        <stp>61</stp>
        <stp>6/30/2016</stp>
        <stp>1</stp>
        <tr r="D1078" s="5"/>
      </tp>
      <tp>
        <v>20992095.640000001</v>
        <stp/>
        <stp>EM_S_QSTM07_IS</stp>
        <stp>4</stp>
        <stp>002613.SZ</stp>
        <stp>61</stp>
        <stp>6/30/2015</stp>
        <stp>1</stp>
        <tr r="K1081" s="5"/>
      </tp>
      <tp>
        <v>67160420.340000004</v>
        <stp/>
        <stp>EM_S_QSTM07_IS</stp>
        <stp>4</stp>
        <stp>002680.SZ</stp>
        <stp>61</stp>
        <stp>6/30/2016</stp>
        <stp>1</stp>
        <tr r="D1148" s="5"/>
      </tp>
      <tp>
        <v>50786371.189999998</v>
        <stp/>
        <stp>EM_S_QSTM07_IS</stp>
        <stp>4</stp>
        <stp>002683.SZ</stp>
        <stp>61</stp>
        <stp>6/30/2015</stp>
        <stp>1</stp>
        <tr r="K1151" s="5"/>
      </tp>
      <tp>
        <v>18974650.75</v>
        <stp/>
        <stp>EM_S_QSTM07_IS</stp>
        <stp>4</stp>
        <stp>002695.SZ</stp>
        <stp>61</stp>
        <stp>3/31/2016</stp>
        <stp>1</stp>
        <tr r="I1163" s="5"/>
      </tp>
      <tp>
        <v>3749368.4</v>
        <stp/>
        <stp>EM_S_QSTM07_IS</stp>
        <stp>4</stp>
        <stp>002685.SZ</stp>
        <stp>61</stp>
        <stp>3/31/2016</stp>
        <stp>1</stp>
        <tr r="I1153" s="5"/>
      </tp>
      <tp>
        <v>80687381.579999998</v>
        <stp/>
        <stp>EM_S_QSTM07_IS</stp>
        <stp>4</stp>
        <stp>002690.SZ</stp>
        <stp>61</stp>
        <stp>6/30/2016</stp>
        <stp>1</stp>
        <tr r="D1158" s="5"/>
      </tp>
      <tp>
        <v>17431062.739999998</v>
        <stp/>
        <stp>EM_S_QSTM07_IS</stp>
        <stp>4</stp>
        <stp>002693.SZ</stp>
        <stp>61</stp>
        <stp>6/30/2015</stp>
        <stp>1</stp>
        <tr r="K1161" s="5"/>
      </tp>
      <tp>
        <v>1630707.78</v>
        <stp/>
        <stp>EM_S_QSTM07_IS</stp>
        <stp>4</stp>
        <stp>002760.SZ</stp>
        <stp>61</stp>
        <stp>6/30/2016</stp>
        <stp>1</stp>
        <tr r="D1223" s="5"/>
      </tp>
      <tp>
        <v>43674938.689999998</v>
        <stp/>
        <stp>EM_S_QSTM07_IS</stp>
        <stp>4</stp>
        <stp>002763.SZ</stp>
        <stp>61</stp>
        <stp>6/30/2015</stp>
        <stp>1</stp>
        <tr r="K1226" s="5"/>
      </tp>
      <tp>
        <v>7435802.04</v>
        <stp/>
        <stp>EM_S_QSTM07_IS</stp>
        <stp>4</stp>
        <stp>002775.SZ</stp>
        <stp>61</stp>
        <stp>3/31/2016</stp>
        <stp>1</stp>
        <tr r="I1236" s="5"/>
      </tp>
      <tp>
        <v>27929786.760000002</v>
        <stp/>
        <stp>EM_S_QSTM07_IS</stp>
        <stp>4</stp>
        <stp>002765.SZ</stp>
        <stp>61</stp>
        <stp>3/31/2016</stp>
        <stp>1</stp>
        <tr r="I1227" s="5"/>
      </tp>
      <tp>
        <v>25080790.359999999</v>
        <stp/>
        <stp>EM_S_QSTM07_IS</stp>
        <stp>4</stp>
        <stp>002770.SZ</stp>
        <stp>61</stp>
        <stp>6/30/2016</stp>
        <stp>1</stp>
        <tr r="D1232" s="5"/>
      </tp>
      <tp>
        <v>59863104.32</v>
        <stp/>
        <stp>EM_S_QSTM07_IS</stp>
        <stp>4</stp>
        <stp>002773.SZ</stp>
        <stp>61</stp>
        <stp>6/30/2015</stp>
        <stp>1</stp>
        <tr r="K1235" s="5"/>
      </tp>
      <tp>
        <v>9044458.75</v>
        <stp/>
        <stp>EM_S_QSTM07_IS</stp>
        <stp>4</stp>
        <stp>002740.SZ</stp>
        <stp>61</stp>
        <stp>6/30/2016</stp>
        <stp>1</stp>
        <tr r="D1205" s="5"/>
      </tp>
      <tp>
        <v>13443854.43</v>
        <stp/>
        <stp>EM_S_QSTM07_IS</stp>
        <stp>4</stp>
        <stp>002743.SZ</stp>
        <stp>61</stp>
        <stp>6/30/2015</stp>
        <stp>1</stp>
        <tr r="K1208" s="5"/>
      </tp>
      <tp>
        <v>-5296032.53</v>
        <stp/>
        <stp>EM_S_QSTM07_IS</stp>
        <stp>4</stp>
        <stp>002755.SZ</stp>
        <stp>61</stp>
        <stp>3/31/2016</stp>
        <stp>1</stp>
        <tr r="I1218" s="5"/>
      </tp>
      <tp>
        <v>50464327.75</v>
        <stp/>
        <stp>EM_S_QSTM07_IS</stp>
        <stp>4</stp>
        <stp>002745.SZ</stp>
        <stp>61</stp>
        <stp>3/31/2016</stp>
        <stp>1</stp>
        <tr r="I1209" s="5"/>
      </tp>
      <tp>
        <v>17798573.57</v>
        <stp/>
        <stp>EM_S_QSTM07_IS</stp>
        <stp>4</stp>
        <stp>002750.SZ</stp>
        <stp>61</stp>
        <stp>6/30/2016</stp>
        <stp>1</stp>
        <tr r="D1214" s="5"/>
      </tp>
      <tp>
        <v>21158580.07</v>
        <stp/>
        <stp>EM_S_QSTM07_IS</stp>
        <stp>4</stp>
        <stp>002753.SZ</stp>
        <stp>61</stp>
        <stp>6/30/2015</stp>
        <stp>1</stp>
        <tr r="K1217" s="5"/>
      </tp>
      <tp>
        <v>15957608.279999999</v>
        <stp/>
        <stp>EM_S_QSTM07_IS</stp>
        <stp>4</stp>
        <stp>002723.SZ</stp>
        <stp>61</stp>
        <stp>6/30/2015</stp>
        <stp>1</stp>
        <tr r="K1188" s="5"/>
      </tp>
      <tp>
        <v>4671384.63</v>
        <stp/>
        <stp>EM_S_QSTM07_IS</stp>
        <stp>4</stp>
        <stp>002735.SZ</stp>
        <stp>61</stp>
        <stp>3/31/2016</stp>
        <stp>1</stp>
        <tr r="I1200" s="5"/>
      </tp>
      <tp>
        <v>12589280.1</v>
        <stp/>
        <stp>EM_S_QSTM07_IS</stp>
        <stp>4</stp>
        <stp>002725.SZ</stp>
        <stp>61</stp>
        <stp>3/31/2016</stp>
        <stp>1</stp>
        <tr r="I1190" s="5"/>
      </tp>
      <tp>
        <v>15451768.51</v>
        <stp/>
        <stp>EM_S_QSTM07_IS</stp>
        <stp>4</stp>
        <stp>002730.SZ</stp>
        <stp>61</stp>
        <stp>6/30/2016</stp>
        <stp>1</stp>
        <tr r="D1195" s="5"/>
      </tp>
      <tp>
        <v>29634222</v>
        <stp/>
        <stp>EM_S_QSTM07_IS</stp>
        <stp>4</stp>
        <stp>002733.SZ</stp>
        <stp>61</stp>
        <stp>6/30/2015</stp>
        <stp>1</stp>
        <tr r="K1198" s="5"/>
      </tp>
      <tp>
        <v>14098450.34</v>
        <stp/>
        <stp>EM_S_QSTM07_IS</stp>
        <stp>4</stp>
        <stp>002700.SZ</stp>
        <stp>61</stp>
        <stp>6/30/2016</stp>
        <stp>1</stp>
        <tr r="D1168" s="5"/>
      </tp>
      <tp>
        <v>19783262.379999999</v>
        <stp/>
        <stp>EM_S_QSTM07_IS</stp>
        <stp>4</stp>
        <stp>002703.SZ</stp>
        <stp>61</stp>
        <stp>6/30/2015</stp>
        <stp>1</stp>
        <tr r="K1171" s="5"/>
      </tp>
      <tp>
        <v>-4141727.78</v>
        <stp/>
        <stp>EM_S_QSTM07_IS</stp>
        <stp>4</stp>
        <stp>002715.SZ</stp>
        <stp>61</stp>
        <stp>3/31/2016</stp>
        <stp>1</stp>
        <tr r="I1181" s="5"/>
      </tp>
      <tp>
        <v>42878488.789999999</v>
        <stp/>
        <stp>EM_S_QSTM07_IS</stp>
        <stp>4</stp>
        <stp>002705.SZ</stp>
        <stp>61</stp>
        <stp>3/31/2016</stp>
        <stp>1</stp>
        <tr r="I1172" s="5"/>
      </tp>
      <tp>
        <v>50740572.649999999</v>
        <stp/>
        <stp>EM_S_QSTM07_IS</stp>
        <stp>4</stp>
        <stp>002713.SZ</stp>
        <stp>61</stp>
        <stp>6/30/2015</stp>
        <stp>1</stp>
        <tr r="K1179" s="5"/>
      </tp>
      <tp>
        <v>6152133.5300000003</v>
        <stp/>
        <stp>EM_S_QSTM07_IS</stp>
        <stp>4</stp>
        <stp>002780.SZ</stp>
        <stp>61</stp>
        <stp>6/30/2016</stp>
        <stp>1</stp>
        <tr r="D1241" s="5"/>
      </tp>
      <tp>
        <v>36936115.289999999</v>
        <stp/>
        <stp>EM_S_QSTM07_IS</stp>
        <stp>4</stp>
        <stp>002783.SZ</stp>
        <stp>61</stp>
        <stp>6/30/2015</stp>
        <stp>1</stp>
        <tr r="K1244" s="5"/>
      </tp>
      <tp>
        <v>14527206.529999999</v>
        <stp/>
        <stp>EM_S_QSTM07_IS</stp>
        <stp>4</stp>
        <stp>002795.SZ</stp>
        <stp>61</stp>
        <stp>3/31/2016</stp>
        <stp>1</stp>
        <tr r="I1254" s="5"/>
      </tp>
      <tp>
        <v>2634145.91</v>
        <stp/>
        <stp>EM_S_QSTM07_IS</stp>
        <stp>4</stp>
        <stp>002785.SZ</stp>
        <stp>61</stp>
        <stp>3/31/2016</stp>
        <stp>1</stp>
        <tr r="I1245" s="5"/>
      </tp>
      <tp>
        <v>46866544.609999999</v>
        <stp/>
        <stp>EM_S_QSTM07_IS</stp>
        <stp>4</stp>
        <stp>002790.SZ</stp>
        <stp>61</stp>
        <stp>6/30/2016</stp>
        <stp>1</stp>
        <tr r="D1250" s="5"/>
      </tp>
      <tp>
        <v>31373424.109999999</v>
        <stp/>
        <stp>EM_S_QSTM07_IS</stp>
        <stp>4</stp>
        <stp>002793.SZ</stp>
        <stp>61</stp>
        <stp>6/30/2015</stp>
        <stp>1</stp>
        <tr r="K1253" s="5"/>
      </tp>
      <tp>
        <v>170737431.99000001</v>
        <stp/>
        <stp>EM_S_QSTM07_IS</stp>
        <stp>4</stp>
        <stp>002460.SZ</stp>
        <stp>61</stp>
        <stp>6/30/2016</stp>
        <stp>1</stp>
        <tr r="D929" s="5"/>
      </tp>
      <tp>
        <v>-8952406</v>
        <stp/>
        <stp>EM_S_QSTM07_IS</stp>
        <stp>4</stp>
        <stp>002463.SZ</stp>
        <stp>61</stp>
        <stp>6/30/2015</stp>
        <stp>1</stp>
        <tr r="K932" s="5"/>
      </tp>
      <tp>
        <v>199261575.49000001</v>
        <stp/>
        <stp>EM_S_QSTM07_IS</stp>
        <stp>4</stp>
        <stp>002475.SZ</stp>
        <stp>61</stp>
        <stp>3/31/2016</stp>
        <stp>1</stp>
        <tr r="I944" s="5"/>
      </tp>
      <tp>
        <v>26901150.469999999</v>
        <stp/>
        <stp>EM_S_QSTM07_IS</stp>
        <stp>4</stp>
        <stp>002465.SZ</stp>
        <stp>61</stp>
        <stp>3/31/2016</stp>
        <stp>1</stp>
        <tr r="I934" s="5"/>
      </tp>
      <tp>
        <v>373789823.64999998</v>
        <stp/>
        <stp>EM_S_QSTM07_IS</stp>
        <stp>4</stp>
        <stp>002470.SZ</stp>
        <stp>61</stp>
        <stp>6/30/2016</stp>
        <stp>1</stp>
        <tr r="D939" s="5"/>
      </tp>
      <tp>
        <v>-4982160.2699999996</v>
        <stp/>
        <stp>EM_S_QSTM07_IS</stp>
        <stp>4</stp>
        <stp>002473.SZ</stp>
        <stp>61</stp>
        <stp>6/30/2015</stp>
        <stp>1</stp>
        <tr r="K942" s="5"/>
      </tp>
      <tp>
        <v>205970013.96000001</v>
        <stp/>
        <stp>EM_S_QSTM07_IS</stp>
        <stp>4</stp>
        <stp>002440.SZ</stp>
        <stp>61</stp>
        <stp>6/30/2016</stp>
        <stp>1</stp>
        <tr r="D909" s="5"/>
      </tp>
      <tp>
        <v>42345330.719999999</v>
        <stp/>
        <stp>EM_S_QSTM07_IS</stp>
        <stp>4</stp>
        <stp>002443.SZ</stp>
        <stp>61</stp>
        <stp>6/30/2015</stp>
        <stp>1</stp>
        <tr r="K912" s="5"/>
      </tp>
      <tp>
        <v>9821912.6600000001</v>
        <stp/>
        <stp>EM_S_QSTM07_IS</stp>
        <stp>4</stp>
        <stp>002455.SZ</stp>
        <stp>61</stp>
        <stp>3/31/2016</stp>
        <stp>1</stp>
        <tr r="I924" s="5"/>
      </tp>
      <tp>
        <v>14880937.460000001</v>
        <stp/>
        <stp>EM_S_QSTM07_IS</stp>
        <stp>4</stp>
        <stp>002445.SZ</stp>
        <stp>61</stp>
        <stp>3/31/2016</stp>
        <stp>1</stp>
        <tr r="I914" s="5"/>
      </tp>
      <tp>
        <v>499061046.87</v>
        <stp/>
        <stp>EM_S_QSTM07_IS</stp>
        <stp>4</stp>
        <stp>002450.SZ</stp>
        <stp>61</stp>
        <stp>6/30/2016</stp>
        <stp>1</stp>
        <tr r="D919" s="5"/>
      </tp>
      <tp>
        <v>16721713.75</v>
        <stp/>
        <stp>EM_S_QSTM07_IS</stp>
        <stp>4</stp>
        <stp>002453.SZ</stp>
        <stp>61</stp>
        <stp>6/30/2015</stp>
        <stp>1</stp>
        <tr r="K922" s="5"/>
      </tp>
      <tp>
        <v>-64349313.119999997</v>
        <stp/>
        <stp>EM_S_QSTM07_IS</stp>
        <stp>4</stp>
        <stp>002420.SZ</stp>
        <stp>61</stp>
        <stp>6/30/2016</stp>
        <stp>1</stp>
        <tr r="D889" s="5"/>
      </tp>
      <tp>
        <v>-11938071.34</v>
        <stp/>
        <stp>EM_S_QSTM07_IS</stp>
        <stp>4</stp>
        <stp>002423.SZ</stp>
        <stp>61</stp>
        <stp>6/30/2015</stp>
        <stp>1</stp>
        <tr r="K892" s="5"/>
      </tp>
      <tp>
        <v>5810670.9000000004</v>
        <stp/>
        <stp>EM_S_QSTM07_IS</stp>
        <stp>4</stp>
        <stp>002435.SZ</stp>
        <stp>61</stp>
        <stp>3/31/2016</stp>
        <stp>1</stp>
        <tr r="I904" s="5"/>
      </tp>
      <tp>
        <v>11830739.699999999</v>
        <stp/>
        <stp>EM_S_QSTM07_IS</stp>
        <stp>4</stp>
        <stp>002425.SZ</stp>
        <stp>61</stp>
        <stp>3/31/2016</stp>
        <stp>1</stp>
        <tr r="I894" s="5"/>
      </tp>
      <tp>
        <v>-22618509.98</v>
        <stp/>
        <stp>EM_S_QSTM07_IS</stp>
        <stp>4</stp>
        <stp>002430.SZ</stp>
        <stp>61</stp>
        <stp>6/30/2016</stp>
        <stp>1</stp>
        <tr r="D899" s="5"/>
      </tp>
      <tp>
        <v>40058490.140000001</v>
        <stp/>
        <stp>EM_S_QSTM07_IS</stp>
        <stp>4</stp>
        <stp>002433.SZ</stp>
        <stp>61</stp>
        <stp>6/30/2015</stp>
        <stp>1</stp>
        <tr r="K902" s="5"/>
      </tp>
      <tp>
        <v>155530865.63</v>
        <stp/>
        <stp>EM_S_QSTM07_IS</stp>
        <stp>4</stp>
        <stp>002400.SZ</stp>
        <stp>61</stp>
        <stp>6/30/2016</stp>
        <stp>1</stp>
        <tr r="D869" s="5"/>
      </tp>
      <tp>
        <v>25163054.129999999</v>
        <stp/>
        <stp>EM_S_QSTM07_IS</stp>
        <stp>4</stp>
        <stp>002403.SZ</stp>
        <stp>61</stp>
        <stp>6/30/2015</stp>
        <stp>1</stp>
        <tr r="K872" s="5"/>
      </tp>
      <tp>
        <v>1143615399.8299999</v>
        <stp/>
        <stp>EM_S_QSTM07_IS</stp>
        <stp>4</stp>
        <stp>002415.SZ</stp>
        <stp>61</stp>
        <stp>3/31/2016</stp>
        <stp>1</stp>
        <tr r="I884" s="5"/>
      </tp>
      <tp>
        <v>33110586.219999999</v>
        <stp/>
        <stp>EM_S_QSTM07_IS</stp>
        <stp>4</stp>
        <stp>002405.SZ</stp>
        <stp>61</stp>
        <stp>3/31/2016</stp>
        <stp>1</stp>
        <tr r="I874" s="5"/>
      </tp>
      <tp>
        <v>64200385.079999998</v>
        <stp/>
        <stp>EM_S_QSTM07_IS</stp>
        <stp>4</stp>
        <stp>002410.SZ</stp>
        <stp>61</stp>
        <stp>6/30/2016</stp>
        <stp>1</stp>
        <tr r="D879" s="5"/>
      </tp>
      <tp>
        <v>21268109.68</v>
        <stp/>
        <stp>EM_S_QSTM07_IS</stp>
        <stp>4</stp>
        <stp>002413.SZ</stp>
        <stp>61</stp>
        <stp>6/30/2015</stp>
        <stp>1</stp>
        <tr r="K882" s="5"/>
      </tp>
      <tp>
        <v>4389345.01</v>
        <stp/>
        <stp>EM_S_QSTM07_IS</stp>
        <stp>4</stp>
        <stp>002480.SZ</stp>
        <stp>61</stp>
        <stp>6/30/2016</stp>
        <stp>1</stp>
        <tr r="D949" s="5"/>
      </tp>
      <tp>
        <v>11756748.16</v>
        <stp/>
        <stp>EM_S_QSTM07_IS</stp>
        <stp>4</stp>
        <stp>002483.SZ</stp>
        <stp>61</stp>
        <stp>6/30/2015</stp>
        <stp>1</stp>
        <tr r="K952" s="5"/>
      </tp>
      <tp>
        <v>11257890.16</v>
        <stp/>
        <stp>EM_S_QSTM07_IS</stp>
        <stp>4</stp>
        <stp>002495.SZ</stp>
        <stp>61</stp>
        <stp>3/31/2016</stp>
        <stp>1</stp>
        <tr r="I964" s="5"/>
      </tp>
      <tp>
        <v>5208839.3099999996</v>
        <stp/>
        <stp>EM_S_QSTM07_IS</stp>
        <stp>4</stp>
        <stp>002485.SZ</stp>
        <stp>61</stp>
        <stp>3/31/2016</stp>
        <stp>1</stp>
        <tr r="I954" s="5"/>
      </tp>
      <tp>
        <v>2927374.42</v>
        <stp/>
        <stp>EM_S_QSTM07_IS</stp>
        <stp>4</stp>
        <stp>002490.SZ</stp>
        <stp>61</stp>
        <stp>6/30/2016</stp>
        <stp>1</stp>
        <tr r="D959" s="5"/>
      </tp>
      <tp>
        <v>154693400.22999999</v>
        <stp/>
        <stp>EM_S_QSTM07_IS</stp>
        <stp>4</stp>
        <stp>002493.SZ</stp>
        <stp>61</stp>
        <stp>6/30/2015</stp>
        <stp>1</stp>
        <tr r="K962" s="5"/>
      </tp>
      <tp>
        <v>32980647.809999999</v>
        <stp/>
        <stp>EM_S_QSTM07_IS</stp>
        <stp>4</stp>
        <stp>002560.SZ</stp>
        <stp>61</stp>
        <stp>6/30/2016</stp>
        <stp>1</stp>
        <tr r="D1028" s="5"/>
      </tp>
      <tp>
        <v>226322841.75999999</v>
        <stp/>
        <stp>EM_S_QSTM07_IS</stp>
        <stp>4</stp>
        <stp>002563.SZ</stp>
        <stp>61</stp>
        <stp>6/30/2015</stp>
        <stp>1</stp>
        <tr r="K1031" s="5"/>
      </tp>
      <tp>
        <v>2863699.48</v>
        <stp/>
        <stp>EM_S_QSTM07_IS</stp>
        <stp>4</stp>
        <stp>002575.SZ</stp>
        <stp>61</stp>
        <stp>3/31/2016</stp>
        <stp>1</stp>
        <tr r="I1043" s="5"/>
      </tp>
      <tp>
        <v>22363548.559999999</v>
        <stp/>
        <stp>EM_S_QSTM07_IS</stp>
        <stp>4</stp>
        <stp>002565.SZ</stp>
        <stp>61</stp>
        <stp>3/31/2016</stp>
        <stp>1</stp>
        <tr r="I1033" s="5"/>
      </tp>
      <tp>
        <v>-274264546.81</v>
        <stp/>
        <stp>EM_S_QSTM07_IS</stp>
        <stp>4</stp>
        <stp>002570.SZ</stp>
        <stp>61</stp>
        <stp>6/30/2016</stp>
        <stp>1</stp>
        <tr r="D1038" s="5"/>
      </tp>
      <tp>
        <v>140977025.47999999</v>
        <stp/>
        <stp>EM_S_QSTM07_IS</stp>
        <stp>4</stp>
        <stp>002573.SZ</stp>
        <stp>61</stp>
        <stp>6/30/2015</stp>
        <stp>1</stp>
        <tr r="K1041" s="5"/>
      </tp>
      <tp>
        <v>96011805.519999996</v>
        <stp/>
        <stp>EM_S_QSTM07_IS</stp>
        <stp>4</stp>
        <stp>002540.SZ</stp>
        <stp>61</stp>
        <stp>6/30/2016</stp>
        <stp>1</stp>
        <tr r="D1008" s="5"/>
      </tp>
      <tp>
        <v>97704674.840000004</v>
        <stp/>
        <stp>EM_S_QSTM07_IS</stp>
        <stp>4</stp>
        <stp>002543.SZ</stp>
        <stp>61</stp>
        <stp>6/30/2015</stp>
        <stp>1</stp>
        <tr r="K1011" s="5"/>
      </tp>
      <tp>
        <v>211243219.05000001</v>
        <stp/>
        <stp>EM_S_QSTM07_IS</stp>
        <stp>4</stp>
        <stp>002555.SZ</stp>
        <stp>61</stp>
        <stp>3/31/2016</stp>
        <stp>1</stp>
        <tr r="I1023" s="5"/>
      </tp>
      <tp>
        <v>17178848.98</v>
        <stp/>
        <stp>EM_S_QSTM07_IS</stp>
        <stp>4</stp>
        <stp>002545.SZ</stp>
        <stp>61</stp>
        <stp>3/31/2016</stp>
        <stp>1</stp>
        <tr r="I1013" s="5"/>
      </tp>
      <tp>
        <v>72606368.700000003</v>
        <stp/>
        <stp>EM_S_QSTM07_IS</stp>
        <stp>4</stp>
        <stp>002550.SZ</stp>
        <stp>61</stp>
        <stp>6/30/2016</stp>
        <stp>1</stp>
        <tr r="D1018" s="5"/>
      </tp>
      <tp>
        <v>20801037.449999999</v>
        <stp/>
        <stp>EM_S_QSTM07_IS</stp>
        <stp>4</stp>
        <stp>002553.SZ</stp>
        <stp>61</stp>
        <stp>6/30/2015</stp>
        <stp>1</stp>
        <tr r="K1021" s="5"/>
      </tp>
      <tp>
        <v>13833428.82</v>
        <stp/>
        <stp>EM_S_QSTM07_IS</stp>
        <stp>4</stp>
        <stp>002520.SZ</stp>
        <stp>61</stp>
        <stp>6/30/2016</stp>
        <stp>1</stp>
        <tr r="D989" s="5"/>
      </tp>
      <tp>
        <v>7617974.7800000003</v>
        <stp/>
        <stp>EM_S_QSTM07_IS</stp>
        <stp>4</stp>
        <stp>002523.SZ</stp>
        <stp>61</stp>
        <stp>6/30/2015</stp>
        <stp>1</stp>
        <tr r="K992" s="5"/>
      </tp>
      <tp>
        <v>447241.02</v>
        <stp/>
        <stp>EM_S_QSTM07_IS</stp>
        <stp>4</stp>
        <stp>002535.SZ</stp>
        <stp>61</stp>
        <stp>3/31/2016</stp>
        <stp>1</stp>
        <tr r="I1003" s="5"/>
      </tp>
      <tp>
        <v>5024378.18</v>
        <stp/>
        <stp>EM_S_QSTM07_IS</stp>
        <stp>4</stp>
        <stp>002530.SZ</stp>
        <stp>61</stp>
        <stp>6/30/2016</stp>
        <stp>1</stp>
        <tr r="D998" s="5"/>
      </tp>
      <tp>
        <v>33918215.539999999</v>
        <stp/>
        <stp>EM_S_QSTM07_IS</stp>
        <stp>4</stp>
        <stp>002533.SZ</stp>
        <stp>61</stp>
        <stp>6/30/2015</stp>
        <stp>1</stp>
        <tr r="K1001" s="5"/>
      </tp>
      <tp>
        <v>130321840</v>
        <stp/>
        <stp>EM_S_QSTM07_IS</stp>
        <stp>4</stp>
        <stp>002500.SZ</stp>
        <stp>61</stp>
        <stp>6/30/2016</stp>
        <stp>1</stp>
        <tr r="D969" s="5"/>
      </tp>
      <tp>
        <v>56258035.409999996</v>
        <stp/>
        <stp>EM_S_QSTM07_IS</stp>
        <stp>4</stp>
        <stp>002503.SZ</stp>
        <stp>61</stp>
        <stp>6/30/2015</stp>
        <stp>1</stp>
        <tr r="K972" s="5"/>
      </tp>
      <tp>
        <v>12189485.24</v>
        <stp/>
        <stp>EM_S_QSTM07_IS</stp>
        <stp>4</stp>
        <stp>002515.SZ</stp>
        <stp>61</stp>
        <stp>3/31/2016</stp>
        <stp>1</stp>
        <tr r="I984" s="5"/>
      </tp>
      <tp>
        <v>7961611.6600000001</v>
        <stp/>
        <stp>EM_S_QSTM07_IS</stp>
        <stp>4</stp>
        <stp>002505.SZ</stp>
        <stp>61</stp>
        <stp>3/31/2016</stp>
        <stp>1</stp>
        <tr r="I974" s="5"/>
      </tp>
      <tp>
        <v>62668811.090000004</v>
        <stp/>
        <stp>EM_S_QSTM07_IS</stp>
        <stp>4</stp>
        <stp>002510.SZ</stp>
        <stp>61</stp>
        <stp>6/30/2016</stp>
        <stp>1</stp>
        <tr r="D979" s="5"/>
      </tp>
      <tp>
        <v>-4039089.24</v>
        <stp/>
        <stp>EM_S_QSTM07_IS</stp>
        <stp>4</stp>
        <stp>002513.SZ</stp>
        <stp>61</stp>
        <stp>6/30/2015</stp>
        <stp>1</stp>
        <tr r="K982" s="5"/>
      </tp>
      <tp>
        <v>16699951.18</v>
        <stp/>
        <stp>EM_S_QSTM07_IS</stp>
        <stp>4</stp>
        <stp>002580.SZ</stp>
        <stp>61</stp>
        <stp>6/30/2016</stp>
        <stp>1</stp>
        <tr r="D1048" s="5"/>
      </tp>
      <tp>
        <v>62398316.649999999</v>
        <stp/>
        <stp>EM_S_QSTM07_IS</stp>
        <stp>4</stp>
        <stp>002583.SZ</stp>
        <stp>61</stp>
        <stp>6/30/2015</stp>
        <stp>1</stp>
        <tr r="K1051" s="5"/>
      </tp>
      <tp>
        <v>143964922.19999999</v>
        <stp/>
        <stp>EM_S_QSTM07_IS</stp>
        <stp>4</stp>
        <stp>002595.SZ</stp>
        <stp>61</stp>
        <stp>3/31/2016</stp>
        <stp>1</stp>
        <tr r="I1063" s="5"/>
      </tp>
      <tp>
        <v>37492364.450000003</v>
        <stp/>
        <stp>EM_S_QSTM07_IS</stp>
        <stp>4</stp>
        <stp>002585.SZ</stp>
        <stp>61</stp>
        <stp>3/31/2016</stp>
        <stp>1</stp>
        <tr r="I1053" s="5"/>
      </tp>
      <tp>
        <v>37261169.469999999</v>
        <stp/>
        <stp>EM_S_QSTM07_IS</stp>
        <stp>4</stp>
        <stp>002590.SZ</stp>
        <stp>61</stp>
        <stp>6/30/2016</stp>
        <stp>1</stp>
        <tr r="D1058" s="5"/>
      </tp>
      <tp>
        <v>11849275.109999999</v>
        <stp/>
        <stp>EM_S_QSTM07_IS</stp>
        <stp>4</stp>
        <stp>002593.SZ</stp>
        <stp>61</stp>
        <stp>6/30/2015</stp>
        <stp>1</stp>
        <tr r="K1061" s="5"/>
      </tp>
      <tp>
        <v>-7921748.9000000004</v>
        <stp/>
        <stp>EM_S_QSTM07_IS</stp>
        <stp>4</stp>
        <stp>002260.SZ</stp>
        <stp>61</stp>
        <stp>6/30/2016</stp>
        <stp>1</stp>
        <tr r="D729" s="5"/>
      </tp>
      <tp>
        <v>14087937.23</v>
        <stp/>
        <stp>EM_S_QSTM07_IS</stp>
        <stp>4</stp>
        <stp>002263.SZ</stp>
        <stp>61</stp>
        <stp>6/30/2015</stp>
        <stp>1</stp>
        <tr r="K732" s="5"/>
      </tp>
      <tp>
        <v>71798299.870000005</v>
        <stp/>
        <stp>EM_S_QSTM07_IS</stp>
        <stp>4</stp>
        <stp>002275.SZ</stp>
        <stp>61</stp>
        <stp>3/31/2016</stp>
        <stp>1</stp>
        <tr r="I744" s="5"/>
      </tp>
      <tp>
        <v>2450629.2000000002</v>
        <stp/>
        <stp>EM_S_QSTM07_IS</stp>
        <stp>4</stp>
        <stp>002265.SZ</stp>
        <stp>61</stp>
        <stp>3/31/2016</stp>
        <stp>1</stp>
        <tr r="I734" s="5"/>
      </tp>
      <tp>
        <v>62730673.759999998</v>
        <stp/>
        <stp>EM_S_QSTM07_IS</stp>
        <stp>4</stp>
        <stp>002270.SZ</stp>
        <stp>61</stp>
        <stp>6/30/2016</stp>
        <stp>1</stp>
        <tr r="D739" s="5"/>
      </tp>
      <tp>
        <v>48036757.729999997</v>
        <stp/>
        <stp>EM_S_QSTM07_IS</stp>
        <stp>4</stp>
        <stp>002273.SZ</stp>
        <stp>61</stp>
        <stp>6/30/2015</stp>
        <stp>1</stp>
        <tr r="K742" s="5"/>
      </tp>
      <tp>
        <v>-28922512.920000002</v>
        <stp/>
        <stp>EM_S_QSTM07_IS</stp>
        <stp>4</stp>
        <stp>002240.SZ</stp>
        <stp>61</stp>
        <stp>6/30/2016</stp>
        <stp>1</stp>
        <tr r="D710" s="5"/>
      </tp>
      <tp>
        <v>1190468.0900000001</v>
        <stp/>
        <stp>EM_S_QSTM07_IS</stp>
        <stp>4</stp>
        <stp>002243.SZ</stp>
        <stp>61</stp>
        <stp>6/30/2015</stp>
        <stp>1</stp>
        <tr r="K713" s="5"/>
      </tp>
      <tp>
        <v>13947109.380000001</v>
        <stp/>
        <stp>EM_S_QSTM07_IS</stp>
        <stp>4</stp>
        <stp>002255.SZ</stp>
        <stp>61</stp>
        <stp>3/31/2016</stp>
        <stp>1</stp>
        <tr r="I725" s="5"/>
      </tp>
      <tp>
        <v>38912471.140000001</v>
        <stp/>
        <stp>EM_S_QSTM07_IS</stp>
        <stp>4</stp>
        <stp>002245.SZ</stp>
        <stp>61</stp>
        <stp>3/31/2016</stp>
        <stp>1</stp>
        <tr r="I715" s="5"/>
      </tp>
      <tp>
        <v>140034043.5</v>
        <stp/>
        <stp>EM_S_QSTM07_IS</stp>
        <stp>4</stp>
        <stp>002250.SZ</stp>
        <stp>61</stp>
        <stp>6/30/2016</stp>
        <stp>1</stp>
        <tr r="D720" s="5"/>
      </tp>
      <tp>
        <v>8886543.2100000009</v>
        <stp/>
        <stp>EM_S_QSTM07_IS</stp>
        <stp>4</stp>
        <stp>002253.SZ</stp>
        <stp>61</stp>
        <stp>6/30/2015</stp>
        <stp>1</stp>
        <tr r="K723" s="5"/>
      </tp>
      <tp>
        <v>63744432.25</v>
        <stp/>
        <stp>EM_S_QSTM07_IS</stp>
        <stp>4</stp>
        <stp>002220.SZ</stp>
        <stp>61</stp>
        <stp>6/30/2016</stp>
        <stp>1</stp>
        <tr r="D690" s="5"/>
      </tp>
      <tp>
        <v>143050508.25</v>
        <stp/>
        <stp>EM_S_QSTM07_IS</stp>
        <stp>4</stp>
        <stp>002223.SZ</stp>
        <stp>61</stp>
        <stp>6/30/2015</stp>
        <stp>1</stp>
        <tr r="K693" s="5"/>
      </tp>
      <tp>
        <v>795399.93</v>
        <stp/>
        <stp>EM_S_QSTM07_IS</stp>
        <stp>4</stp>
        <stp>002235.SZ</stp>
        <stp>61</stp>
        <stp>3/31/2016</stp>
        <stp>1</stp>
        <tr r="I705" s="5"/>
      </tp>
      <tp>
        <v>28772964.329999998</v>
        <stp/>
        <stp>EM_S_QSTM07_IS</stp>
        <stp>4</stp>
        <stp>002225.SZ</stp>
        <stp>61</stp>
        <stp>3/31/2016</stp>
        <stp>1</stp>
        <tr r="I695" s="5"/>
      </tp>
      <tp>
        <v>185426918.18000001</v>
        <stp/>
        <stp>EM_S_QSTM07_IS</stp>
        <stp>4</stp>
        <stp>002230.SZ</stp>
        <stp>61</stp>
        <stp>6/30/2016</stp>
        <stp>1</stp>
        <tr r="D700" s="5"/>
      </tp>
      <tp>
        <v>81856196.340000004</v>
        <stp/>
        <stp>EM_S_QSTM07_IS</stp>
        <stp>4</stp>
        <stp>002233.SZ</stp>
        <stp>61</stp>
        <stp>6/30/2015</stp>
        <stp>1</stp>
        <tr r="K703" s="5"/>
      </tp>
      <tp>
        <v>24133598.02</v>
        <stp/>
        <stp>EM_S_QSTM07_IS</stp>
        <stp>4</stp>
        <stp>002200.SZ</stp>
        <stp>61</stp>
        <stp>6/30/2016</stp>
        <stp>1</stp>
        <tr r="D670" s="5"/>
      </tp>
      <tp>
        <v>152490997.80000001</v>
        <stp/>
        <stp>EM_S_QSTM07_IS</stp>
        <stp>4</stp>
        <stp>002203.SZ</stp>
        <stp>61</stp>
        <stp>6/30/2015</stp>
        <stp>1</stp>
        <tr r="K673" s="5"/>
      </tp>
      <tp>
        <v>108341218.56999999</v>
        <stp/>
        <stp>EM_S_QSTM07_IS</stp>
        <stp>4</stp>
        <stp>002215.SZ</stp>
        <stp>61</stp>
        <stp>3/31/2016</stp>
        <stp>1</stp>
        <tr r="I685" s="5"/>
      </tp>
      <tp>
        <v>-12689455.050000001</v>
        <stp/>
        <stp>EM_S_QSTM07_IS</stp>
        <stp>4</stp>
        <stp>002205.SZ</stp>
        <stp>61</stp>
        <stp>3/31/2016</stp>
        <stp>1</stp>
        <tr r="I675" s="5"/>
      </tp>
      <tp>
        <v>56586429.240000002</v>
        <stp/>
        <stp>EM_S_QSTM07_IS</stp>
        <stp>4</stp>
        <stp>002210.SZ</stp>
        <stp>61</stp>
        <stp>6/30/2016</stp>
        <stp>1</stp>
        <tr r="D680" s="5"/>
      </tp>
      <tp>
        <v>4110782.15</v>
        <stp/>
        <stp>EM_S_QSTM07_IS</stp>
        <stp>4</stp>
        <stp>002213.SZ</stp>
        <stp>61</stp>
        <stp>6/30/2015</stp>
        <stp>1</stp>
        <tr r="K683" s="5"/>
      </tp>
      <tp>
        <v>96600992.900000006</v>
        <stp/>
        <stp>EM_S_QSTM07_IS</stp>
        <stp>4</stp>
        <stp>002280.SZ</stp>
        <stp>61</stp>
        <stp>6/30/2016</stp>
        <stp>1</stp>
        <tr r="D749" s="5"/>
      </tp>
      <tp>
        <v>52072183.979999997</v>
        <stp/>
        <stp>EM_S_QSTM07_IS</stp>
        <stp>4</stp>
        <stp>002283.SZ</stp>
        <stp>61</stp>
        <stp>6/30/2015</stp>
        <stp>1</stp>
        <tr r="K752" s="5"/>
      </tp>
      <tp>
        <v>-4200175.22</v>
        <stp/>
        <stp>EM_S_QSTM07_IS</stp>
        <stp>4</stp>
        <stp>002295.SZ</stp>
        <stp>61</stp>
        <stp>3/31/2016</stp>
        <stp>1</stp>
        <tr r="I764" s="5"/>
      </tp>
      <tp>
        <v>61327862.829999998</v>
        <stp/>
        <stp>EM_S_QSTM07_IS</stp>
        <stp>4</stp>
        <stp>002285.SZ</stp>
        <stp>61</stp>
        <stp>3/31/2016</stp>
        <stp>1</stp>
        <tr r="I754" s="5"/>
      </tp>
      <tp>
        <v>12678150.27</v>
        <stp/>
        <stp>EM_S_QSTM07_IS</stp>
        <stp>4</stp>
        <stp>002290.SZ</stp>
        <stp>61</stp>
        <stp>6/30/2016</stp>
        <stp>1</stp>
        <tr r="D759" s="5"/>
      </tp>
      <tp>
        <v>67590905.310000002</v>
        <stp/>
        <stp>EM_S_QSTM07_IS</stp>
        <stp>4</stp>
        <stp>002293.SZ</stp>
        <stp>61</stp>
        <stp>6/30/2015</stp>
        <stp>1</stp>
        <tr r="K762" s="5"/>
      </tp>
      <tp>
        <v>26631646.66</v>
        <stp/>
        <stp>EM_S_QSTM07_IS</stp>
        <stp>4</stp>
        <stp>002360.SZ</stp>
        <stp>61</stp>
        <stp>6/30/2016</stp>
        <stp>1</stp>
        <tr r="D829" s="5"/>
      </tp>
      <tp>
        <v>13786193.1</v>
        <stp/>
        <stp>EM_S_QSTM07_IS</stp>
        <stp>4</stp>
        <stp>002363.SZ</stp>
        <stp>61</stp>
        <stp>6/30/2015</stp>
        <stp>1</stp>
        <tr r="K832" s="5"/>
      </tp>
      <tp>
        <v>104926502.25</v>
        <stp/>
        <stp>EM_S_QSTM07_IS</stp>
        <stp>4</stp>
        <stp>002375.SZ</stp>
        <stp>61</stp>
        <stp>3/31/2016</stp>
        <stp>1</stp>
        <tr r="I844" s="5"/>
      </tp>
      <tp>
        <v>9059416.6099999994</v>
        <stp/>
        <stp>EM_S_QSTM07_IS</stp>
        <stp>4</stp>
        <stp>002365.SZ</stp>
        <stp>61</stp>
        <stp>3/31/2016</stp>
        <stp>1</stp>
        <tr r="I834" s="5"/>
      </tp>
      <tp>
        <v>39784737.079999998</v>
        <stp/>
        <stp>EM_S_QSTM07_IS</stp>
        <stp>4</stp>
        <stp>002370.SZ</stp>
        <stp>61</stp>
        <stp>6/30/2016</stp>
        <stp>1</stp>
        <tr r="D839" s="5"/>
      </tp>
      <tp>
        <v>63782531.109999999</v>
        <stp/>
        <stp>EM_S_QSTM07_IS</stp>
        <stp>4</stp>
        <stp>002373.SZ</stp>
        <stp>61</stp>
        <stp>6/30/2015</stp>
        <stp>1</stp>
        <tr r="K842" s="5"/>
      </tp>
      <tp>
        <v>105871471.22</v>
        <stp/>
        <stp>EM_S_QSTM07_IS</stp>
        <stp>4</stp>
        <stp>002340.SZ</stp>
        <stp>61</stp>
        <stp>6/30/2016</stp>
        <stp>1</stp>
        <tr r="D809" s="5"/>
      </tp>
      <tp>
        <v>35589593.990000002</v>
        <stp/>
        <stp>EM_S_QSTM07_IS</stp>
        <stp>4</stp>
        <stp>002343.SZ</stp>
        <stp>61</stp>
        <stp>6/30/2015</stp>
        <stp>1</stp>
        <tr r="K812" s="5"/>
      </tp>
      <tp>
        <v>16195867.33</v>
        <stp/>
        <stp>EM_S_QSTM07_IS</stp>
        <stp>4</stp>
        <stp>002355.SZ</stp>
        <stp>61</stp>
        <stp>3/31/2016</stp>
        <stp>1</stp>
        <tr r="I824" s="5"/>
      </tp>
      <tp>
        <v>80544310.159999996</v>
        <stp/>
        <stp>EM_S_QSTM07_IS</stp>
        <stp>4</stp>
        <stp>002345.SZ</stp>
        <stp>61</stp>
        <stp>3/31/2016</stp>
        <stp>1</stp>
        <tr r="I814" s="5"/>
      </tp>
      <tp>
        <v>16926453.059999999</v>
        <stp/>
        <stp>EM_S_QSTM07_IS</stp>
        <stp>4</stp>
        <stp>002350.SZ</stp>
        <stp>61</stp>
        <stp>6/30/2016</stp>
        <stp>1</stp>
        <tr r="D819" s="5"/>
      </tp>
      <tp>
        <v>45368467.520000003</v>
        <stp/>
        <stp>EM_S_QSTM07_IS</stp>
        <stp>4</stp>
        <stp>002353.SZ</stp>
        <stp>61</stp>
        <stp>6/30/2015</stp>
        <stp>1</stp>
        <tr r="K822" s="5"/>
      </tp>
      <tp>
        <v>53046024.450000003</v>
        <stp/>
        <stp>EM_S_QSTM07_IS</stp>
        <stp>4</stp>
        <stp>002320.SZ</stp>
        <stp>61</stp>
        <stp>6/30/2016</stp>
        <stp>1</stp>
        <tr r="D789" s="5"/>
      </tp>
      <tp>
        <v>1084099</v>
        <stp/>
        <stp>EM_S_QSTM07_IS</stp>
        <stp>4</stp>
        <stp>002323.SZ</stp>
        <stp>61</stp>
        <stp>6/30/2015</stp>
        <stp>1</stp>
        <tr r="K792" s="5"/>
      </tp>
      <tp>
        <v>23023329.18</v>
        <stp/>
        <stp>EM_S_QSTM07_IS</stp>
        <stp>4</stp>
        <stp>002335.SZ</stp>
        <stp>61</stp>
        <stp>3/31/2016</stp>
        <stp>1</stp>
        <tr r="I804" s="5"/>
      </tp>
      <tp>
        <v>82033324.569999993</v>
        <stp/>
        <stp>EM_S_QSTM07_IS</stp>
        <stp>4</stp>
        <stp>002325.SZ</stp>
        <stp>61</stp>
        <stp>3/31/2016</stp>
        <stp>1</stp>
        <tr r="I794" s="5"/>
      </tp>
      <tp>
        <v>2239361</v>
        <stp/>
        <stp>EM_S_QSTM07_IS</stp>
        <stp>4</stp>
        <stp>002330.SZ</stp>
        <stp>61</stp>
        <stp>6/30/2016</stp>
        <stp>1</stp>
        <tr r="D799" s="5"/>
      </tp>
      <tp>
        <v>113547093.73999999</v>
        <stp/>
        <stp>EM_S_QSTM07_IS</stp>
        <stp>4</stp>
        <stp>002333.SZ</stp>
        <stp>61</stp>
        <stp>6/30/2015</stp>
        <stp>1</stp>
        <tr r="K802" s="5"/>
      </tp>
      <tp>
        <v>49761549.140000001</v>
        <stp/>
        <stp>EM_S_QSTM07_IS</stp>
        <stp>4</stp>
        <stp>002300.SZ</stp>
        <stp>61</stp>
        <stp>6/30/2016</stp>
        <stp>1</stp>
        <tr r="D769" s="5"/>
      </tp>
      <tp>
        <v>84324955.870000005</v>
        <stp/>
        <stp>EM_S_QSTM07_IS</stp>
        <stp>4</stp>
        <stp>002303.SZ</stp>
        <stp>61</stp>
        <stp>6/30/2015</stp>
        <stp>1</stp>
        <tr r="K772" s="5"/>
      </tp>
      <tp>
        <v>-12104372.279999999</v>
        <stp/>
        <stp>EM_S_QSTM07_IS</stp>
        <stp>4</stp>
        <stp>002315.SZ</stp>
        <stp>61</stp>
        <stp>3/31/2016</stp>
        <stp>1</stp>
        <tr r="I784" s="5"/>
      </tp>
      <tp>
        <v>3766435.8</v>
        <stp/>
        <stp>EM_S_QSTM07_IS</stp>
        <stp>4</stp>
        <stp>002305.SZ</stp>
        <stp>61</stp>
        <stp>3/31/2016</stp>
        <stp>1</stp>
        <tr r="I774" s="5"/>
      </tp>
      <tp>
        <v>363938954.04000002</v>
        <stp/>
        <stp>EM_S_QSTM07_IS</stp>
        <stp>4</stp>
        <stp>002310.SZ</stp>
        <stp>61</stp>
        <stp>6/30/2016</stp>
        <stp>1</stp>
        <tr r="D779" s="5"/>
      </tp>
      <tp>
        <v>-14631201.689999999</v>
        <stp/>
        <stp>EM_S_QSTM07_IS</stp>
        <stp>4</stp>
        <stp>002313.SZ</stp>
        <stp>61</stp>
        <stp>6/30/2015</stp>
        <stp>1</stp>
        <tr r="K782" s="5"/>
      </tp>
      <tp>
        <v>33034527.469999999</v>
        <stp/>
        <stp>EM_S_QSTM07_IS</stp>
        <stp>4</stp>
        <stp>002380.SZ</stp>
        <stp>61</stp>
        <stp>6/30/2016</stp>
        <stp>1</stp>
        <tr r="D849" s="5"/>
      </tp>
      <tp>
        <v>16847090.199999999</v>
        <stp/>
        <stp>EM_S_QSTM07_IS</stp>
        <stp>4</stp>
        <stp>002383.SZ</stp>
        <stp>61</stp>
        <stp>6/30/2015</stp>
        <stp>1</stp>
        <tr r="K852" s="5"/>
      </tp>
      <tp>
        <v>7248148.25</v>
        <stp/>
        <stp>EM_S_QSTM07_IS</stp>
        <stp>4</stp>
        <stp>002395.SZ</stp>
        <stp>61</stp>
        <stp>3/31/2016</stp>
        <stp>1</stp>
        <tr r="I864" s="5"/>
      </tp>
      <tp>
        <v>137542301.46000001</v>
        <stp/>
        <stp>EM_S_QSTM07_IS</stp>
        <stp>4</stp>
        <stp>002385.SZ</stp>
        <stp>61</stp>
        <stp>3/31/2016</stp>
        <stp>1</stp>
        <tr r="I854" s="5"/>
      </tp>
      <tp>
        <v>86363951.579999998</v>
        <stp/>
        <stp>EM_S_QSTM07_IS</stp>
        <stp>4</stp>
        <stp>002390.SZ</stp>
        <stp>61</stp>
        <stp>6/30/2016</stp>
        <stp>1</stp>
        <tr r="D859" s="5"/>
      </tp>
      <tp>
        <v>59559717</v>
        <stp/>
        <stp>EM_S_QSTM07_IS</stp>
        <stp>4</stp>
        <stp>002393.SZ</stp>
        <stp>61</stp>
        <stp>6/30/2015</stp>
        <stp>1</stp>
        <tr r="K862" s="5"/>
      </tp>
      <tp>
        <v>31905490.16</v>
        <stp/>
        <stp>EM_S_QSTM07_IS</stp>
        <stp>4</stp>
        <stp>002060.SZ</stp>
        <stp>61</stp>
        <stp>6/30/2016</stp>
        <stp>1</stp>
        <tr r="D530" s="5"/>
      </tp>
      <tp>
        <v>85031788.329999998</v>
        <stp/>
        <stp>EM_S_QSTM07_IS</stp>
        <stp>4</stp>
        <stp>002063.SZ</stp>
        <stp>61</stp>
        <stp>6/30/2015</stp>
        <stp>1</stp>
        <tr r="K533" s="5"/>
      </tp>
      <tp>
        <v>4013557.24</v>
        <stp/>
        <stp>EM_S_QSTM07_IS</stp>
        <stp>4</stp>
        <stp>002075.SZ</stp>
        <stp>61</stp>
        <stp>3/31/2016</stp>
        <stp>1</stp>
        <tr r="I545" s="5"/>
      </tp>
      <tp>
        <v>173664102.08000001</v>
        <stp/>
        <stp>EM_S_QSTM07_IS</stp>
        <stp>4</stp>
        <stp>002065.SZ</stp>
        <stp>61</stp>
        <stp>3/31/2016</stp>
        <stp>1</stp>
        <tr r="I535" s="5"/>
      </tp>
      <tp>
        <v>35783607.789999999</v>
        <stp/>
        <stp>EM_S_QSTM07_IS</stp>
        <stp>4</stp>
        <stp>002070.SZ</stp>
        <stp>61</stp>
        <stp>6/30/2016</stp>
        <stp>1</stp>
        <tr r="D540" s="5"/>
      </tp>
      <tp>
        <v>94862517.189999998</v>
        <stp/>
        <stp>EM_S_QSTM07_IS</stp>
        <stp>4</stp>
        <stp>002073.SZ</stp>
        <stp>61</stp>
        <stp>6/30/2015</stp>
        <stp>1</stp>
        <tr r="K543" s="5"/>
      </tp>
      <tp>
        <v>8884529.5199999996</v>
        <stp/>
        <stp>EM_S_QSTM07_IS</stp>
        <stp>4</stp>
        <stp>002040.SZ</stp>
        <stp>61</stp>
        <stp>6/30/2016</stp>
        <stp>1</stp>
        <tr r="D510" s="5"/>
      </tp>
      <tp>
        <v>21297731.41</v>
        <stp/>
        <stp>EM_S_QSTM07_IS</stp>
        <stp>4</stp>
        <stp>002043.SZ</stp>
        <stp>61</stp>
        <stp>6/30/2015</stp>
        <stp>1</stp>
        <tr r="K513" s="5"/>
      </tp>
      <tp>
        <v>21778156.399999999</v>
        <stp/>
        <stp>EM_S_QSTM07_IS</stp>
        <stp>4</stp>
        <stp>002055.SZ</stp>
        <stp>61</stp>
        <stp>3/31/2016</stp>
        <stp>1</stp>
        <tr r="I525" s="5"/>
      </tp>
      <tp>
        <v>3191826</v>
        <stp/>
        <stp>EM_S_QSTM07_IS</stp>
        <stp>4</stp>
        <stp>002045.SZ</stp>
        <stp>61</stp>
        <stp>3/31/2016</stp>
        <stp>1</stp>
        <tr r="I515" s="5"/>
      </tp>
      <tp>
        <v>268342617.59</v>
        <stp/>
        <stp>EM_S_QSTM07_IS</stp>
        <stp>4</stp>
        <stp>002050.SZ</stp>
        <stp>61</stp>
        <stp>6/30/2016</stp>
        <stp>1</stp>
        <tr r="D520" s="5"/>
      </tp>
      <tp>
        <v>10031932.6</v>
        <stp/>
        <stp>EM_S_QSTM07_IS</stp>
        <stp>4</stp>
        <stp>002053.SZ</stp>
        <stp>61</stp>
        <stp>6/30/2015</stp>
        <stp>1</stp>
        <tr r="K523" s="5"/>
      </tp>
      <tp>
        <v>77783704.609999999</v>
        <stp/>
        <stp>EM_S_QSTM07_IS</stp>
        <stp>4</stp>
        <stp>002020.SZ</stp>
        <stp>61</stp>
        <stp>6/30/2016</stp>
        <stp>1</stp>
        <tr r="D490" s="5"/>
      </tp>
      <tp>
        <v>21019278.989999998</v>
        <stp/>
        <stp>EM_S_QSTM07_IS</stp>
        <stp>4</stp>
        <stp>002023.SZ</stp>
        <stp>61</stp>
        <stp>6/30/2015</stp>
        <stp>1</stp>
        <tr r="K493" s="5"/>
      </tp>
      <tp>
        <v>47949460.280000001</v>
        <stp/>
        <stp>EM_S_QSTM07_IS</stp>
        <stp>4</stp>
        <stp>002035.SZ</stp>
        <stp>61</stp>
        <stp>3/31/2016</stp>
        <stp>1</stp>
        <tr r="I505" s="5"/>
      </tp>
      <tp>
        <v>58670073.479999997</v>
        <stp/>
        <stp>EM_S_QSTM07_IS</stp>
        <stp>4</stp>
        <stp>002025.SZ</stp>
        <stp>61</stp>
        <stp>3/31/2016</stp>
        <stp>1</stp>
        <tr r="I495" s="5"/>
      </tp>
      <tp>
        <v>37517248.329999998</v>
        <stp/>
        <stp>EM_S_QSTM07_IS</stp>
        <stp>4</stp>
        <stp>002030.SZ</stp>
        <stp>61</stp>
        <stp>6/30/2016</stp>
        <stp>1</stp>
        <tr r="D500" s="5"/>
      </tp>
      <tp>
        <v>66812004.329999998</v>
        <stp/>
        <stp>EM_S_QSTM07_IS</stp>
        <stp>4</stp>
        <stp>002033.SZ</stp>
        <stp>61</stp>
        <stp>6/30/2015</stp>
        <stp>1</stp>
        <tr r="K503" s="5"/>
      </tp>
      <tp>
        <v>107199256.08</v>
        <stp/>
        <stp>EM_S_QSTM07_IS</stp>
        <stp>4</stp>
        <stp>002003.SZ</stp>
        <stp>61</stp>
        <stp>6/30/2015</stp>
        <stp>1</stp>
        <tr r="K473" s="5"/>
      </tp>
      <tp>
        <v>-2669694.09</v>
        <stp/>
        <stp>EM_S_QSTM07_IS</stp>
        <stp>4</stp>
        <stp>002015.SZ</stp>
        <stp>61</stp>
        <stp>3/31/2016</stp>
        <stp>1</stp>
        <tr r="I485" s="5"/>
      </tp>
      <tp>
        <v>-88624928.480000004</v>
        <stp/>
        <stp>EM_S_QSTM07_IS</stp>
        <stp>4</stp>
        <stp>002005.SZ</stp>
        <stp>61</stp>
        <stp>3/31/2016</stp>
        <stp>1</stp>
        <tr r="I475" s="5"/>
      </tp>
      <tp>
        <v>369279671.45999998</v>
        <stp/>
        <stp>EM_S_QSTM07_IS</stp>
        <stp>4</stp>
        <stp>002010.SZ</stp>
        <stp>61</stp>
        <stp>6/30/2016</stp>
        <stp>1</stp>
        <tr r="D480" s="5"/>
      </tp>
      <tp>
        <v>91840113.159999996</v>
        <stp/>
        <stp>EM_S_QSTM07_IS</stp>
        <stp>4</stp>
        <stp>002013.SZ</stp>
        <stp>61</stp>
        <stp>6/30/2015</stp>
        <stp>1</stp>
        <tr r="K483" s="5"/>
      </tp>
      <tp>
        <v>243574652.00999999</v>
        <stp/>
        <stp>EM_S_QSTM07_IS</stp>
        <stp>4</stp>
        <stp>002080.SZ</stp>
        <stp>61</stp>
        <stp>6/30/2016</stp>
        <stp>1</stp>
        <tr r="D550" s="5"/>
      </tp>
      <tp>
        <v>83088912.469999999</v>
        <stp/>
        <stp>EM_S_QSTM07_IS</stp>
        <stp>4</stp>
        <stp>002083.SZ</stp>
        <stp>61</stp>
        <stp>6/30/2015</stp>
        <stp>1</stp>
        <tr r="K553" s="5"/>
      </tp>
      <tp>
        <v>5944666.0700000003</v>
        <stp/>
        <stp>EM_S_QSTM07_IS</stp>
        <stp>4</stp>
        <stp>002095.SZ</stp>
        <stp>61</stp>
        <stp>3/31/2016</stp>
        <stp>1</stp>
        <tr r="I565" s="5"/>
      </tp>
      <tp>
        <v>168480635.22</v>
        <stp/>
        <stp>EM_S_QSTM07_IS</stp>
        <stp>4</stp>
        <stp>002085.SZ</stp>
        <stp>61</stp>
        <stp>3/31/2016</stp>
        <stp>1</stp>
        <tr r="I555" s="5"/>
      </tp>
      <tp>
        <v>27081545.640000001</v>
        <stp/>
        <stp>EM_S_QSTM07_IS</stp>
        <stp>4</stp>
        <stp>002090.SZ</stp>
        <stp>61</stp>
        <stp>6/30/2016</stp>
        <stp>1</stp>
        <tr r="D560" s="5"/>
      </tp>
      <tp>
        <v>1189425.1299999999</v>
        <stp/>
        <stp>EM_S_QSTM07_IS</stp>
        <stp>4</stp>
        <stp>002093.SZ</stp>
        <stp>61</stp>
        <stp>6/30/2015</stp>
        <stp>1</stp>
        <tr r="K563" s="5"/>
      </tp>
      <tp>
        <v>32877642.379999999</v>
        <stp/>
        <stp>EM_S_QSTM07_IS</stp>
        <stp>4</stp>
        <stp>002160.SZ</stp>
        <stp>61</stp>
        <stp>6/30/2016</stp>
        <stp>1</stp>
        <tr r="D630" s="5"/>
      </tp>
      <tp>
        <v>-32295218.579999998</v>
        <stp/>
        <stp>EM_S_QSTM07_IS</stp>
        <stp>4</stp>
        <stp>002163.SZ</stp>
        <stp>61</stp>
        <stp>6/30/2015</stp>
        <stp>1</stp>
        <tr r="K633" s="5"/>
      </tp>
      <tp>
        <v>3226734.43</v>
        <stp/>
        <stp>EM_S_QSTM07_IS</stp>
        <stp>4</stp>
        <stp>002175.SZ</stp>
        <stp>61</stp>
        <stp>3/31/2016</stp>
        <stp>1</stp>
        <tr r="I645" s="5"/>
      </tp>
      <tp>
        <v>31044982.23</v>
        <stp/>
        <stp>EM_S_QSTM07_IS</stp>
        <stp>4</stp>
        <stp>002165.SZ</stp>
        <stp>61</stp>
        <stp>3/31/2016</stp>
        <stp>1</stp>
        <tr r="I635" s="5"/>
      </tp>
      <tp>
        <v>46127010.240000002</v>
        <stp/>
        <stp>EM_S_QSTM07_IS</stp>
        <stp>4</stp>
        <stp>002170.SZ</stp>
        <stp>61</stp>
        <stp>6/30/2016</stp>
        <stp>1</stp>
        <tr r="D640" s="5"/>
      </tp>
      <tp>
        <v>-10114751.15</v>
        <stp/>
        <stp>EM_S_QSTM07_IS</stp>
        <stp>4</stp>
        <stp>002173.SZ</stp>
        <stp>61</stp>
        <stp>6/30/2015</stp>
        <stp>1</stp>
        <tr r="K643" s="5"/>
      </tp>
      <tp>
        <v>41438799.75</v>
        <stp/>
        <stp>EM_S_QSTM07_IS</stp>
        <stp>4</stp>
        <stp>002140.SZ</stp>
        <stp>61</stp>
        <stp>6/30/2016</stp>
        <stp>1</stp>
        <tr r="D610" s="5"/>
      </tp>
      <tp>
        <v>147799010.49000001</v>
        <stp/>
        <stp>EM_S_QSTM07_IS</stp>
        <stp>4</stp>
        <stp>002143.SZ</stp>
        <stp>61</stp>
        <stp>6/30/2015</stp>
        <stp>1</stp>
        <tr r="K613" s="5"/>
      </tp>
      <tp>
        <v>-6612900.0899999999</v>
        <stp/>
        <stp>EM_S_QSTM07_IS</stp>
        <stp>4</stp>
        <stp>002155.SZ</stp>
        <stp>61</stp>
        <stp>3/31/2016</stp>
        <stp>1</stp>
        <tr r="I625" s="5"/>
      </tp>
      <tp>
        <v>-46635726.439999998</v>
        <stp/>
        <stp>EM_S_QSTM07_IS</stp>
        <stp>4</stp>
        <stp>002145.SZ</stp>
        <stp>61</stp>
        <stp>3/31/2016</stp>
        <stp>1</stp>
        <tr r="I615" s="5"/>
      </tp>
      <tp>
        <v>23936439.52</v>
        <stp/>
        <stp>EM_S_QSTM07_IS</stp>
        <stp>4</stp>
        <stp>002150.SZ</stp>
        <stp>61</stp>
        <stp>6/30/2016</stp>
        <stp>1</stp>
        <tr r="D620" s="5"/>
      </tp>
      <tp>
        <v>118318199.94</v>
        <stp/>
        <stp>EM_S_QSTM07_IS</stp>
        <stp>4</stp>
        <stp>002153.SZ</stp>
        <stp>61</stp>
        <stp>6/30/2015</stp>
        <stp>1</stp>
        <tr r="K623" s="5"/>
      </tp>
      <tp>
        <v>30002881.640000001</v>
        <stp/>
        <stp>EM_S_QSTM07_IS</stp>
        <stp>4</stp>
        <stp>002120.SZ</stp>
        <stp>61</stp>
        <stp>6/30/2016</stp>
        <stp>1</stp>
        <tr r="D590" s="5"/>
      </tp>
      <tp>
        <v>16199737.970000001</v>
        <stp/>
        <stp>EM_S_QSTM07_IS</stp>
        <stp>4</stp>
        <stp>002123.SZ</stp>
        <stp>61</stp>
        <stp>6/30/2015</stp>
        <stp>1</stp>
        <tr r="K593" s="5"/>
      </tp>
      <tp>
        <v>19103196.789999999</v>
        <stp/>
        <stp>EM_S_QSTM07_IS</stp>
        <stp>4</stp>
        <stp>002135.SZ</stp>
        <stp>61</stp>
        <stp>3/31/2016</stp>
        <stp>1</stp>
        <tr r="I605" s="5"/>
      </tp>
      <tp>
        <v>190757.9</v>
        <stp/>
        <stp>EM_S_QSTM07_IS</stp>
        <stp>4</stp>
        <stp>002125.SZ</stp>
        <stp>61</stp>
        <stp>3/31/2016</stp>
        <stp>1</stp>
        <tr r="I595" s="5"/>
      </tp>
      <tp>
        <v>35579650.210000001</v>
        <stp/>
        <stp>EM_S_QSTM07_IS</stp>
        <stp>4</stp>
        <stp>002130.SZ</stp>
        <stp>61</stp>
        <stp>6/30/2016</stp>
        <stp>1</stp>
        <tr r="D600" s="5"/>
      </tp>
      <tp>
        <v>-3663923.86</v>
        <stp/>
        <stp>EM_S_QSTM07_IS</stp>
        <stp>4</stp>
        <stp>002133.SZ</stp>
        <stp>61</stp>
        <stp>6/30/2015</stp>
        <stp>1</stp>
        <tr r="K603" s="5"/>
      </tp>
      <tp>
        <v>95388343.5</v>
        <stp/>
        <stp>EM_S_QSTM07_IS</stp>
        <stp>4</stp>
        <stp>002100.SZ</stp>
        <stp>61</stp>
        <stp>6/30/2016</stp>
        <stp>1</stp>
        <tr r="D570" s="5"/>
      </tp>
      <tp>
        <v>21372764.75</v>
        <stp/>
        <stp>EM_S_QSTM07_IS</stp>
        <stp>4</stp>
        <stp>002103.SZ</stp>
        <stp>61</stp>
        <stp>6/30/2015</stp>
        <stp>1</stp>
        <tr r="K573" s="5"/>
      </tp>
      <tp>
        <v>-14887645.08</v>
        <stp/>
        <stp>EM_S_QSTM07_IS</stp>
        <stp>4</stp>
        <stp>002115.SZ</stp>
        <stp>61</stp>
        <stp>3/31/2016</stp>
        <stp>1</stp>
        <tr r="I585" s="5"/>
      </tp>
      <tp>
        <v>5106619.78</v>
        <stp/>
        <stp>EM_S_QSTM07_IS</stp>
        <stp>4</stp>
        <stp>002105.SZ</stp>
        <stp>61</stp>
        <stp>3/31/2016</stp>
        <stp>1</stp>
        <tr r="I575" s="5"/>
      </tp>
      <tp>
        <v>317147577.45999998</v>
        <stp/>
        <stp>EM_S_QSTM07_IS</stp>
        <stp>4</stp>
        <stp>002110.SZ</stp>
        <stp>61</stp>
        <stp>6/30/2016</stp>
        <stp>1</stp>
        <tr r="D580" s="5"/>
      </tp>
      <tp>
        <v>-2322573.71</v>
        <stp/>
        <stp>EM_S_QSTM07_IS</stp>
        <stp>4</stp>
        <stp>002113.SZ</stp>
        <stp>61</stp>
        <stp>6/30/2015</stp>
        <stp>1</stp>
        <tr r="K583" s="5"/>
      </tp>
      <tp>
        <v>113315729.73</v>
        <stp/>
        <stp>EM_S_QSTM07_IS</stp>
        <stp>4</stp>
        <stp>002180.SZ</stp>
        <stp>61</stp>
        <stp>6/30/2016</stp>
        <stp>1</stp>
        <tr r="D650" s="5"/>
      </tp>
      <tp>
        <v>121525267</v>
        <stp/>
        <stp>EM_S_QSTM07_IS</stp>
        <stp>4</stp>
        <stp>002183.SZ</stp>
        <stp>61</stp>
        <stp>6/30/2015</stp>
        <stp>1</stp>
        <tr r="K653" s="5"/>
      </tp>
      <tp>
        <v>93619208.670000002</v>
        <stp/>
        <stp>EM_S_QSTM07_IS</stp>
        <stp>4</stp>
        <stp>002195.SZ</stp>
        <stp>61</stp>
        <stp>3/31/2016</stp>
        <stp>1</stp>
        <tr r="I665" s="5"/>
      </tp>
      <tp>
        <v>77290400.090000004</v>
        <stp/>
        <stp>EM_S_QSTM07_IS</stp>
        <stp>4</stp>
        <stp>002185.SZ</stp>
        <stp>61</stp>
        <stp>3/31/2016</stp>
        <stp>1</stp>
        <tr r="I655" s="5"/>
      </tp>
      <tp>
        <v>40071363.850000001</v>
        <stp/>
        <stp>EM_S_QSTM07_IS</stp>
        <stp>4</stp>
        <stp>002190.SZ</stp>
        <stp>61</stp>
        <stp>6/30/2016</stp>
        <stp>1</stp>
        <tr r="D660" s="5"/>
      </tp>
      <tp>
        <v>8029803.9000000004</v>
        <stp/>
        <stp>EM_S_QSTM07_IS</stp>
        <stp>4</stp>
        <stp>002193.SZ</stp>
        <stp>61</stp>
        <stp>6/30/2015</stp>
        <stp>1</stp>
        <tr r="K663" s="5"/>
      </tp>
      <tp>
        <v>10802919.27</v>
        <stp/>
        <stp>EM_S_QSTM07_IS</stp>
        <stp>4</stp>
        <stp>002800.SZ</stp>
        <stp>61</stp>
        <stp>6/30/2016</stp>
        <stp>1</stp>
        <tr r="D1259" s="5"/>
      </tp>
      <tp>
        <v>12233264.890000001</v>
        <stp/>
        <stp>EM_S_QSTM07_IS</stp>
        <stp>4</stp>
        <stp>002803.SZ</stp>
        <stp>61</stp>
        <stp>6/30/2015</stp>
        <stp>1</stp>
        <tr r="K1262" s="5"/>
      </tp>
      <tp>
        <v>6699613.79</v>
        <stp/>
        <stp>EM_S_QSTM07_IS</stp>
        <stp>4</stp>
        <stp>002805.SZ</stp>
        <stp>61</stp>
        <stp>3/31/2016</stp>
        <stp>1</stp>
        <tr r="I1263" s="5"/>
      </tp>
      <tp>
        <v>28344168.620000001</v>
        <stp/>
        <stp>EM_S_QSTM07_IS</stp>
        <stp>4</stp>
        <stp>603600.SH</stp>
        <stp>61</stp>
        <stp>6/30/2016</stp>
        <stp>1</stp>
        <tr r="D2818" s="5"/>
      </tp>
      <tp>
        <v>7318840.2800000003</v>
        <stp/>
        <stp>EM_S_QSTM07_IS</stp>
        <stp>4</stp>
        <stp>603703.SH</stp>
        <stp>61</stp>
        <stp>6/30/2015</stp>
        <stp>1</stp>
        <tr r="K2835" s="5"/>
      </tp>
      <tp>
        <v>21557375.34</v>
        <stp/>
        <stp>EM_S_QSTM07_IS</stp>
        <stp>4</stp>
        <stp>603520.SH</stp>
        <stp>61</stp>
        <stp>6/30/2016</stp>
        <stp>1</stp>
        <tr r="D2807" s="5"/>
      </tp>
      <tp>
        <v>82138326.450000003</v>
        <stp/>
        <stp>EM_S_QSTM07_IS</stp>
        <stp>4</stp>
        <stp>603555.SH</stp>
        <stp>61</stp>
        <stp>3/31/2016</stp>
        <stp>1</stp>
        <tr r="I2809" s="5"/>
      </tp>
      <tp>
        <v>8451604.5099999998</v>
        <stp/>
        <stp>EM_S_QSTM07_IS</stp>
        <stp>4</stp>
        <stp>603223.SH</stp>
        <stp>61</stp>
        <stp>6/30/2015</stp>
        <stp>1</stp>
        <tr r="K2780" s="5"/>
      </tp>
      <tp>
        <v>4182271.73</v>
        <stp/>
        <stp>EM_S_QSTM07_IS</stp>
        <stp>4</stp>
        <stp>603333.SH</stp>
        <stp>61</stp>
        <stp>6/30/2015</stp>
        <stp>1</stp>
        <tr r="K2793" s="5"/>
      </tp>
      <tp>
        <v>5297891.13</v>
        <stp/>
        <stp>EM_S_QSTM07_IS</stp>
        <stp>4</stp>
        <stp>603300.SH</stp>
        <stp>61</stp>
        <stp>6/30/2016</stp>
        <stp>1</stp>
        <tr r="D2785" s="5"/>
      </tp>
      <tp>
        <v>11968551.52</v>
        <stp/>
        <stp>EM_S_QSTM07_IS</stp>
        <stp>4</stp>
        <stp>603315.SH</stp>
        <stp>61</stp>
        <stp>3/31/2016</stp>
        <stp>1</stp>
        <tr r="I2790" s="5"/>
      </tp>
      <tp>
        <v>109661211.26000001</v>
        <stp/>
        <stp>EM_S_QSTM07_IS</stp>
        <stp>4</stp>
        <stp>603355.SH</stp>
        <stp>61</stp>
        <stp>3/31/2016</stp>
        <stp>1</stp>
        <tr r="I2796" s="5"/>
      </tp>
      <tp>
        <v>54427089.82</v>
        <stp/>
        <stp>EM_S_QSTM07_IS</stp>
        <stp>4</stp>
        <stp>603020.SH</stp>
        <stp>61</stp>
        <stp>6/30/2016</stp>
        <stp>1</stp>
        <tr r="D2744" s="5"/>
      </tp>
      <tp>
        <v>16539675.34</v>
        <stp/>
        <stp>EM_S_QSTM07_IS</stp>
        <stp>4</stp>
        <stp>603023.SH</stp>
        <stp>61</stp>
        <stp>6/30/2015</stp>
        <stp>1</stp>
        <tr r="K2747" s="5"/>
      </tp>
      <tp>
        <v>49832697.539999999</v>
        <stp/>
        <stp>EM_S_QSTM07_IS</stp>
        <stp>4</stp>
        <stp>603025.SH</stp>
        <stp>61</stp>
        <stp>3/31/2016</stp>
        <stp>1</stp>
        <tr r="I2748" s="5"/>
      </tp>
      <tp>
        <v>15829110.369999999</v>
        <stp/>
        <stp>EM_S_QSTM07_IS</stp>
        <stp>4</stp>
        <stp>603030.SH</stp>
        <stp>61</stp>
        <stp>6/30/2016</stp>
        <stp>1</stp>
        <tr r="D2753" s="5"/>
      </tp>
      <tp>
        <v>-7197777.5300000003</v>
        <stp/>
        <stp>EM_S_QSTM07_IS</stp>
        <stp>4</stp>
        <stp>603000.SH</stp>
        <stp>61</stp>
        <stp>6/30/2016</stp>
        <stp>1</stp>
        <tr r="D2728" s="5"/>
      </tp>
      <tp>
        <v>-26978374.109999999</v>
        <stp/>
        <stp>EM_S_QSTM07_IS</stp>
        <stp>4</stp>
        <stp>603003.SH</stp>
        <stp>61</stp>
        <stp>6/30/2015</stp>
        <stp>1</stp>
        <tr r="K2731" s="5"/>
      </tp>
      <tp>
        <v>14467787.869999999</v>
        <stp/>
        <stp>EM_S_QSTM07_IS</stp>
        <stp>4</stp>
        <stp>603015.SH</stp>
        <stp>61</stp>
        <stp>3/31/2016</stp>
        <stp>1</stp>
        <tr r="I2739" s="5"/>
      </tp>
      <tp>
        <v>16089538.449999999</v>
        <stp/>
        <stp>EM_S_QSTM07_IS</stp>
        <stp>4</stp>
        <stp>603005.SH</stp>
        <stp>61</stp>
        <stp>3/31/2016</stp>
        <stp>1</stp>
        <tr r="I2732" s="5"/>
      </tp>
      <tp>
        <v>36325836.759999998</v>
        <stp/>
        <stp>EM_S_QSTM07_IS</stp>
        <stp>4</stp>
        <stp>603010.SH</stp>
        <stp>61</stp>
        <stp>6/30/2016</stp>
        <stp>1</stp>
        <tr r="D2736" s="5"/>
      </tp>
      <tp>
        <v>5780281.8300000001</v>
        <stp/>
        <stp>EM_S_QSTM07_IS</stp>
        <stp>4</stp>
        <stp>603085.SH</stp>
        <stp>61</stp>
        <stp>3/31/2016</stp>
        <stp>1</stp>
        <tr r="I2757" s="5"/>
      </tp>
      <tp>
        <v>23710770.190000001</v>
        <stp/>
        <stp>EM_S_QSTM07_IS</stp>
        <stp>4</stp>
        <stp>603123.SH</stp>
        <stp>61</stp>
        <stp>6/30/2015</stp>
        <stp>1</stp>
        <tr r="K2767" s="5"/>
      </tp>
      <tp>
        <v>39747173.159999996</v>
        <stp/>
        <stp>EM_S_QSTM07_IS</stp>
        <stp>4</stp>
        <stp>603100.SH</stp>
        <stp>61</stp>
        <stp>6/30/2016</stp>
        <stp>1</stp>
        <tr r="D2760" s="5"/>
      </tp>
      <tp>
        <v>-10768094.539999999</v>
        <stp/>
        <stp>EM_S_QSTM07_IS</stp>
        <stp>4</stp>
        <stp>603800.SH</stp>
        <stp>61</stp>
        <stp>6/30/2016</stp>
        <stp>1</stp>
        <tr r="D2847" s="5"/>
      </tp>
      <tp>
        <v>54744248</v>
        <stp/>
        <stp>EM_S_QSTM07_IS</stp>
        <stp>4</stp>
        <stp>603883.SH</stp>
        <stp>61</stp>
        <stp>6/30/2015</stp>
        <stp>1</stp>
        <tr r="K2858" s="5"/>
      </tp>
      <tp>
        <v>454228820.62</v>
        <stp/>
        <stp>EM_S_QSTM07_IS</stp>
        <stp>4</stp>
        <stp>603885.SH</stp>
        <stp>61</stp>
        <stp>3/31/2016</stp>
        <stp>1</stp>
        <tr r="I2859" s="5"/>
      </tp>
      <tp>
        <v>158494395.52000001</v>
        <stp/>
        <stp>EM_S_QSTM07_IS</stp>
        <stp>4</stp>
        <stp>603993.SH</stp>
        <stp>61</stp>
        <stp>6/30/2015</stp>
        <stp>1</stp>
        <tr r="K2876" s="5"/>
      </tp>
      <tp>
        <v>3481294.73</v>
        <stp/>
        <stp>EM_S_QSTM07_IS</stp>
        <stp>4</stp>
        <stp>000663.SZ</stp>
        <stp>61</stp>
        <stp>6/30/2015</stp>
        <stp>1</stp>
        <tr r="K227" s="5"/>
      </tp>
      <tp>
        <v>101473253.12</v>
        <stp/>
        <stp>EM_S_QSTM07_IS</stp>
        <stp>4</stp>
        <stp>000665.SZ</stp>
        <stp>61</stp>
        <stp>3/31/2016</stp>
        <stp>1</stp>
        <tr r="I228" s="5"/>
      </tp>
      <tp>
        <v>5331898.28</v>
        <stp/>
        <stp>EM_S_QSTM07_IS</stp>
        <stp>4</stp>
        <stp>000670.SZ</stp>
        <stp>61</stp>
        <stp>6/30/2016</stp>
        <stp>1</stp>
        <tr r="D233" s="5"/>
      </tp>
      <tp>
        <v>30935816.57</v>
        <stp/>
        <stp>EM_S_QSTM07_IS</stp>
        <stp>4</stp>
        <stp>000673.SZ</stp>
        <stp>61</stp>
        <stp>6/30/2015</stp>
        <stp>1</stp>
        <tr r="K236" s="5"/>
      </tp>
      <tp>
        <v>-80725022.939999998</v>
        <stp/>
        <stp>EM_S_QSTM07_IS</stp>
        <stp>4</stp>
        <stp>000655.SZ</stp>
        <stp>61</stp>
        <stp>3/31/2016</stp>
        <stp>1</stp>
        <tr r="I221" s="5"/>
      </tp>
      <tp>
        <v>73464988.180000007</v>
        <stp/>
        <stp>EM_S_QSTM07_IS</stp>
        <stp>4</stp>
        <stp>000650.SZ</stp>
        <stp>61</stp>
        <stp>6/30/2016</stp>
        <stp>1</stp>
        <tr r="D218" s="5"/>
      </tp>
      <tp>
        <v>38742970.020000003</v>
        <stp/>
        <stp>EM_S_QSTM07_IS</stp>
        <stp>4</stp>
        <stp>000620.SZ</stp>
        <stp>61</stp>
        <stp>6/30/2016</stp>
        <stp>1</stp>
        <tr r="D201" s="5"/>
      </tp>
      <tp>
        <v>1073101845.87</v>
        <stp/>
        <stp>EM_S_QSTM07_IS</stp>
        <stp>4</stp>
        <stp>000623.SZ</stp>
        <stp>61</stp>
        <stp>6/30/2015</stp>
        <stp>1</stp>
        <tr r="K203" s="5"/>
      </tp>
      <tp>
        <v>5882645.96</v>
        <stp/>
        <stp>EM_S_QSTM07_IS</stp>
        <stp>4</stp>
        <stp>000635.SZ</stp>
        <stp>61</stp>
        <stp>3/31/2016</stp>
        <stp>1</stp>
        <tr r="I213" s="5"/>
      </tp>
      <tp>
        <v>2673017139.3899999</v>
        <stp/>
        <stp>EM_S_QSTM07_IS</stp>
        <stp>4</stp>
        <stp>000625.SZ</stp>
        <stp>61</stp>
        <stp>3/31/2016</stp>
        <stp>1</stp>
        <tr r="I204" s="5"/>
      </tp>
      <tp>
        <v>133327568.3</v>
        <stp/>
        <stp>EM_S_QSTM07_IS</stp>
        <stp>4</stp>
        <stp>000630.SZ</stp>
        <stp>61</stp>
        <stp>6/30/2016</stp>
        <stp>1</stp>
        <tr r="D209" s="5"/>
      </tp>
      <tp>
        <v>-9010167.75</v>
        <stp/>
        <stp>EM_S_QSTM07_IS</stp>
        <stp>4</stp>
        <stp>000633.SZ</stp>
        <stp>61</stp>
        <stp>6/30/2015</stp>
        <stp>1</stp>
        <tr r="K212" s="5"/>
      </tp>
      <tp>
        <v>500589721.87</v>
        <stp/>
        <stp>EM_S_QSTM07_IS</stp>
        <stp>4</stp>
        <stp>000600.SZ</stp>
        <stp>61</stp>
        <stp>6/30/2016</stp>
        <stp>1</stp>
        <tr r="D185" s="5"/>
      </tp>
      <tp>
        <v>103242082.63</v>
        <stp/>
        <stp>EM_S_QSTM07_IS</stp>
        <stp>4</stp>
        <stp>000603.SZ</stp>
        <stp>61</stp>
        <stp>6/30/2015</stp>
        <stp>1</stp>
        <tr r="K187" s="5"/>
      </tp>
      <tp>
        <v>3225431.02</v>
        <stp/>
        <stp>EM_S_QSTM07_IS</stp>
        <stp>4</stp>
        <stp>000615.SZ</stp>
        <stp>61</stp>
        <stp>3/31/2016</stp>
        <stp>1</stp>
        <tr r="I197" s="5"/>
      </tp>
      <tp>
        <v>5971671.7699999996</v>
        <stp/>
        <stp>EM_S_QSTM07_IS</stp>
        <stp>4</stp>
        <stp>000605.SZ</stp>
        <stp>61</stp>
        <stp>3/31/2016</stp>
        <stp>1</stp>
        <tr r="I188" s="5"/>
      </tp>
      <tp>
        <v>11539892.66</v>
        <stp/>
        <stp>EM_S_QSTM07_IS</stp>
        <stp>4</stp>
        <stp>000610.SZ</stp>
        <stp>61</stp>
        <stp>6/30/2016</stp>
        <stp>1</stp>
        <tr r="D193" s="5"/>
      </tp>
      <tp>
        <v>-3279032.61</v>
        <stp/>
        <stp>EM_S_QSTM07_IS</stp>
        <stp>4</stp>
        <stp>000613.SZ</stp>
        <stp>61</stp>
        <stp>6/30/2015</stp>
        <stp>1</stp>
        <tr r="K196" s="5"/>
      </tp>
      <tp>
        <v>-1897641.18</v>
        <stp/>
        <stp>EM_S_QSTM07_IS</stp>
        <stp>4</stp>
        <stp>000680.SZ</stp>
        <stp>61</stp>
        <stp>6/30/2016</stp>
        <stp>1</stp>
        <tr r="D241" s="5"/>
      </tp>
      <tp>
        <v>45201123.170000002</v>
        <stp/>
        <stp>EM_S_QSTM07_IS</stp>
        <stp>4</stp>
        <stp>000683.SZ</stp>
        <stp>61</stp>
        <stp>6/30/2015</stp>
        <stp>1</stp>
        <tr r="K244" s="5"/>
      </tp>
      <tp>
        <v>7964241.0800000001</v>
        <stp/>
        <stp>EM_S_QSTM07_IS</stp>
        <stp>4</stp>
        <stp>000695.SZ</stp>
        <stp>61</stp>
        <stp>3/31/2016</stp>
        <stp>1</stp>
        <tr r="I253" s="5"/>
      </tp>
      <tp>
        <v>204241891.61000001</v>
        <stp/>
        <stp>EM_S_QSTM07_IS</stp>
        <stp>4</stp>
        <stp>000685.SZ</stp>
        <stp>61</stp>
        <stp>3/31/2016</stp>
        <stp>1</stp>
        <tr r="I245" s="5"/>
      </tp>
      <tp>
        <v>233341858.5</v>
        <stp/>
        <stp>EM_S_QSTM07_IS</stp>
        <stp>4</stp>
        <stp>000690.SZ</stp>
        <stp>61</stp>
        <stp>6/30/2016</stp>
        <stp>1</stp>
        <tr r="D249" s="5"/>
      </tp>
      <tp>
        <v>97909428.799999997</v>
        <stp/>
        <stp>EM_S_QSTM07_IS</stp>
        <stp>4</stp>
        <stp>000693.SZ</stp>
        <stp>61</stp>
        <stp>6/30/2015</stp>
        <stp>1</stp>
        <tr r="K252" s="5"/>
      </tp>
      <tp>
        <v>58254985.420000002</v>
        <stp/>
        <stp>EM_S_QSTM07_IS</stp>
        <stp>4</stp>
        <stp>600620.SH</stp>
        <stp>61</stp>
        <stp>6/30/2016</stp>
        <stp>1</stp>
        <tr r="D2292" s="5"/>
      </tp>
      <tp>
        <v>-10837870.199999999</v>
        <stp/>
        <stp>EM_S_QSTM07_IS</stp>
        <stp>4</stp>
        <stp>600623.SH</stp>
        <stp>61</stp>
        <stp>6/30/2015</stp>
        <stp>1</stp>
        <tr r="K2295" s="5"/>
      </tp>
      <tp>
        <v>142031209.31999999</v>
        <stp/>
        <stp>EM_S_QSTM07_IS</stp>
        <stp>4</stp>
        <stp>600635.SH</stp>
        <stp>61</stp>
        <stp>3/31/2016</stp>
        <stp>1</stp>
        <tr r="I2303" s="5"/>
      </tp>
      <tp>
        <v>27884127.739999998</v>
        <stp/>
        <stp>EM_S_QSTM07_IS</stp>
        <stp>4</stp>
        <stp>600630.SH</stp>
        <stp>61</stp>
        <stp>6/30/2016</stp>
        <stp>1</stp>
        <tr r="D2300" s="5"/>
      </tp>
      <tp>
        <v>140756062.99000001</v>
        <stp/>
        <stp>EM_S_QSTM07_IS</stp>
        <stp>4</stp>
        <stp>600633.SH</stp>
        <stp>61</stp>
        <stp>6/30/2015</stp>
        <stp>1</stp>
        <tr r="K2301" s="5"/>
      </tp>
      <tp>
        <v>535169483</v>
        <stp/>
        <stp>EM_S_QSTM07_IS</stp>
        <stp>4</stp>
        <stp>600600.SH</stp>
        <stp>61</stp>
        <stp>6/30/2016</stp>
        <stp>1</stp>
        <tr r="D2273" s="5"/>
      </tp>
      <tp>
        <v>-2268141.2000000002</v>
        <stp/>
        <stp>EM_S_QSTM07_IS</stp>
        <stp>4</stp>
        <stp>600603.SH</stp>
        <stp>61</stp>
        <stp>6/30/2015</stp>
        <stp>1</stp>
        <tr r="K2276" s="5"/>
      </tp>
      <tp>
        <v>1574611.85</v>
        <stp/>
        <stp>EM_S_QSTM07_IS</stp>
        <stp>4</stp>
        <stp>600615.SH</stp>
        <stp>61</stp>
        <stp>3/31/2016</stp>
        <stp>1</stp>
        <tr r="I2287" s="5"/>
      </tp>
      <tp>
        <v>3333313.2</v>
        <stp/>
        <stp>EM_S_QSTM07_IS</stp>
        <stp>4</stp>
        <stp>600605.SH</stp>
        <stp>61</stp>
        <stp>3/31/2016</stp>
        <stp>1</stp>
        <tr r="I2278" s="5"/>
      </tp>
      <tp>
        <v>-8777064.0899999999</v>
        <stp/>
        <stp>EM_S_QSTM07_IS</stp>
        <stp>4</stp>
        <stp>600610.SH</stp>
        <stp>61</stp>
        <stp>6/30/2016</stp>
        <stp>1</stp>
        <tr r="D2282" s="5"/>
      </tp>
      <tp>
        <v>47192136.210000001</v>
        <stp/>
        <stp>EM_S_QSTM07_IS</stp>
        <stp>4</stp>
        <stp>600613.SH</stp>
        <stp>61</stp>
        <stp>6/30/2015</stp>
        <stp>1</stp>
        <tr r="K2285" s="5"/>
      </tp>
      <tp>
        <v>873738298</v>
        <stp/>
        <stp>EM_S_QSTM07_IS</stp>
        <stp>4</stp>
        <stp>600660.SH</stp>
        <stp>61</stp>
        <stp>6/30/2016</stp>
        <stp>1</stp>
        <tr r="D2325" s="5"/>
      </tp>
      <tp>
        <v>371664639.14999998</v>
        <stp/>
        <stp>EM_S_QSTM07_IS</stp>
        <stp>4</stp>
        <stp>600663.SH</stp>
        <stp>61</stp>
        <stp>6/30/2015</stp>
        <stp>1</stp>
        <tr r="K2328" s="5"/>
      </tp>
      <tp>
        <v>-83807368.870000005</v>
        <stp/>
        <stp>EM_S_QSTM07_IS</stp>
        <stp>4</stp>
        <stp>600675.SH</stp>
        <stp>61</stp>
        <stp>3/31/2016</stp>
        <stp>1</stp>
        <tr r="I2337" s="5"/>
      </tp>
      <tp>
        <v>-14077055.99</v>
        <stp/>
        <stp>EM_S_QSTM07_IS</stp>
        <stp>4</stp>
        <stp>600665.SH</stp>
        <stp>61</stp>
        <stp>3/31/2016</stp>
        <stp>1</stp>
        <tr r="I2330" s="5"/>
      </tp>
      <tp>
        <v>34439170.859999999</v>
        <stp/>
        <stp>EM_S_QSTM07_IS</stp>
        <stp>4</stp>
        <stp>600673.SH</stp>
        <stp>61</stp>
        <stp>6/30/2015</stp>
        <stp>1</stp>
        <tr r="K2335" s="5"/>
      </tp>
      <tp>
        <v>7704016.1900000004</v>
        <stp/>
        <stp>EM_S_QSTM07_IS</stp>
        <stp>4</stp>
        <stp>600640.SH</stp>
        <stp>61</stp>
        <stp>6/30/2016</stp>
        <stp>1</stp>
        <tr r="D2308" s="5"/>
      </tp>
      <tp>
        <v>171931223.69999999</v>
        <stp/>
        <stp>EM_S_QSTM07_IS</stp>
        <stp>4</stp>
        <stp>600643.SH</stp>
        <stp>61</stp>
        <stp>6/30/2015</stp>
        <stp>1</stp>
        <tr r="K2311" s="5"/>
      </tp>
      <tp>
        <v>32501138.899999999</v>
        <stp/>
        <stp>EM_S_QSTM07_IS</stp>
        <stp>4</stp>
        <stp>600655.SH</stp>
        <stp>61</stp>
        <stp>3/31/2016</stp>
        <stp>1</stp>
        <tr r="I2322" s="5"/>
      </tp>
      <tp>
        <v>-6185003.8099999996</v>
        <stp/>
        <stp>EM_S_QSTM07_IS</stp>
        <stp>4</stp>
        <stp>600645.SH</stp>
        <stp>61</stp>
        <stp>3/31/2016</stp>
        <stp>1</stp>
        <tr r="I2313" s="5"/>
      </tp>
      <tp>
        <v>78500781.079999998</v>
        <stp/>
        <stp>EM_S_QSTM07_IS</stp>
        <stp>4</stp>
        <stp>600650.SH</stp>
        <stp>61</stp>
        <stp>6/30/2016</stp>
        <stp>1</stp>
        <tr r="D2317" s="5"/>
      </tp>
      <tp>
        <v>11244829.83</v>
        <stp/>
        <stp>EM_S_QSTM07_IS</stp>
        <stp>4</stp>
        <stp>600653.SH</stp>
        <stp>61</stp>
        <stp>6/30/2015</stp>
        <stp>1</stp>
        <tr r="K2320" s="5"/>
      </tp>
      <tp>
        <v>5630276.2000000002</v>
        <stp/>
        <stp>EM_S_QSTM07_IS</stp>
        <stp>4</stp>
        <stp>600680.SH</stp>
        <stp>61</stp>
        <stp>6/30/2016</stp>
        <stp>1</stp>
        <tr r="D2342" s="5"/>
      </tp>
      <tp>
        <v>-52971364.170000002</v>
        <stp/>
        <stp>EM_S_QSTM07_IS</stp>
        <stp>4</stp>
        <stp>600683.SH</stp>
        <stp>61</stp>
        <stp>6/30/2015</stp>
        <stp>1</stp>
        <tr r="K2345" s="5"/>
      </tp>
      <tp>
        <v>-23129535.219999999</v>
        <stp/>
        <stp>EM_S_QSTM07_IS</stp>
        <stp>4</stp>
        <stp>600695.SH</stp>
        <stp>61</stp>
        <stp>3/31/2016</stp>
        <stp>1</stp>
        <tr r="I2357" s="5"/>
      </tp>
      <tp>
        <v>1035997.51</v>
        <stp/>
        <stp>EM_S_QSTM07_IS</stp>
        <stp>4</stp>
        <stp>600685.SH</stp>
        <stp>61</stp>
        <stp>3/31/2016</stp>
        <stp>1</stp>
        <tr r="I2347" s="5"/>
      </tp>
      <tp>
        <v>1718358032.46</v>
        <stp/>
        <stp>EM_S_QSTM07_IS</stp>
        <stp>4</stp>
        <stp>600690.SH</stp>
        <stp>61</stp>
        <stp>6/30/2016</stp>
        <stp>1</stp>
        <tr r="D2352" s="5"/>
      </tp>
      <tp>
        <v>4748624.4000000097</v>
        <stp/>
        <stp>EM_S_QSTM07_IS</stp>
        <stp>4</stp>
        <stp>600693.SH</stp>
        <stp>61</stp>
        <stp>6/30/2015</stp>
        <stp>1</stp>
        <tr r="K2355" s="5"/>
      </tp>
      <tp>
        <v>-42697798.149999999</v>
        <stp/>
        <stp>EM_S_QSTM07_IS</stp>
        <stp>4</stp>
        <stp>000760.SZ</stp>
        <stp>61</stp>
        <stp>6/30/2016</stp>
        <stp>1</stp>
        <tr r="D300" s="5"/>
      </tp>
      <tp>
        <v>-142163244.84999999</v>
        <stp/>
        <stp>EM_S_QSTM07_IS</stp>
        <stp>4</stp>
        <stp>000755.SZ</stp>
        <stp>61</stp>
        <stp>3/31/2016</stp>
        <stp>1</stp>
        <tr r="I295" s="5"/>
      </tp>
      <tp>
        <v>213077054.08000001</v>
        <stp/>
        <stp>EM_S_QSTM07_IS</stp>
        <stp>4</stp>
        <stp>000750.SZ</stp>
        <stp>61</stp>
        <stp>6/30/2016</stp>
        <stp>1</stp>
        <tr r="D291" s="5"/>
      </tp>
      <tp>
        <v>-34707794.590000004</v>
        <stp/>
        <stp>EM_S_QSTM07_IS</stp>
        <stp>4</stp>
        <stp>000753.SZ</stp>
        <stp>61</stp>
        <stp>6/30/2015</stp>
        <stp>1</stp>
        <tr r="K294" s="5"/>
      </tp>
      <tp>
        <v>-39713030</v>
        <stp/>
        <stp>EM_S_QSTM07_IS</stp>
        <stp>4</stp>
        <stp>000720.SZ</stp>
        <stp>61</stp>
        <stp>6/30/2016</stp>
        <stp>1</stp>
        <tr r="D273" s="5"/>
      </tp>
      <tp>
        <v>-13297247.949999999</v>
        <stp/>
        <stp>EM_S_QSTM07_IS</stp>
        <stp>4</stp>
        <stp>000723.SZ</stp>
        <stp>61</stp>
        <stp>6/30/2015</stp>
        <stp>1</stp>
        <tr r="K276" s="5"/>
      </tp>
      <tp>
        <v>5327061.6100000003</v>
        <stp/>
        <stp>EM_S_QSTM07_IS</stp>
        <stp>4</stp>
        <stp>000735.SZ</stp>
        <stp>61</stp>
        <stp>3/31/2016</stp>
        <stp>1</stp>
        <tr r="I285" s="5"/>
      </tp>
      <tp>
        <v>108325454</v>
        <stp/>
        <stp>EM_S_QSTM07_IS</stp>
        <stp>4</stp>
        <stp>000725.SZ</stp>
        <stp>61</stp>
        <stp>3/31/2016</stp>
        <stp>1</stp>
        <tr r="I277" s="5"/>
      </tp>
      <tp>
        <v>55646171.659999996</v>
        <stp/>
        <stp>EM_S_QSTM07_IS</stp>
        <stp>4</stp>
        <stp>000733.SZ</stp>
        <stp>61</stp>
        <stp>6/30/2015</stp>
        <stp>1</stp>
        <tr r="K284" s="5"/>
      </tp>
      <tp>
        <v>44471674.43</v>
        <stp/>
        <stp>EM_S_QSTM07_IS</stp>
        <stp>4</stp>
        <stp>000700.SZ</stp>
        <stp>61</stp>
        <stp>6/30/2016</stp>
        <stp>1</stp>
        <tr r="D256" s="5"/>
      </tp>
      <tp>
        <v>58982257.240000002</v>
        <stp/>
        <stp>EM_S_QSTM07_IS</stp>
        <stp>4</stp>
        <stp>000703.SZ</stp>
        <stp>61</stp>
        <stp>6/30/2015</stp>
        <stp>1</stp>
        <tr r="K259" s="5"/>
      </tp>
      <tp>
        <v>9947013</v>
        <stp/>
        <stp>EM_S_QSTM07_IS</stp>
        <stp>4</stp>
        <stp>000715.SZ</stp>
        <stp>61</stp>
        <stp>3/31/2016</stp>
        <stp>1</stp>
        <tr r="I268" s="5"/>
      </tp>
      <tp>
        <v>8278332.1399999997</v>
        <stp/>
        <stp>EM_S_QSTM07_IS</stp>
        <stp>4</stp>
        <stp>000705.SZ</stp>
        <stp>61</stp>
        <stp>3/31/2016</stp>
        <stp>1</stp>
        <tr r="I260" s="5"/>
      </tp>
      <tp>
        <v>-764720.11</v>
        <stp/>
        <stp>EM_S_QSTM07_IS</stp>
        <stp>4</stp>
        <stp>000710.SZ</stp>
        <stp>61</stp>
        <stp>6/30/2016</stp>
        <stp>1</stp>
        <tr r="D264" s="5"/>
      </tp>
      <tp>
        <v>-12161530.83</v>
        <stp/>
        <stp>EM_S_QSTM07_IS</stp>
        <stp>4</stp>
        <stp>000713.SZ</stp>
        <stp>61</stp>
        <stp>6/30/2015</stp>
        <stp>1</stp>
        <tr r="K267" s="5"/>
      </tp>
      <tp>
        <v>-140051512.47999999</v>
        <stp/>
        <stp>EM_S_QSTM07_IS</stp>
        <stp>4</stp>
        <stp>000780.SZ</stp>
        <stp>61</stp>
        <stp>6/30/2016</stp>
        <stp>1</stp>
        <tr r="D310" s="5"/>
      </tp>
      <tp>
        <v>1676062014.3900001</v>
        <stp/>
        <stp>EM_S_QSTM07_IS</stp>
        <stp>4</stp>
        <stp>000783.SZ</stp>
        <stp>61</stp>
        <stp>6/30/2015</stp>
        <stp>1</stp>
        <tr r="K312" s="5"/>
      </tp>
      <tp>
        <v>7020445.5700000003</v>
        <stp/>
        <stp>EM_S_QSTM07_IS</stp>
        <stp>4</stp>
        <stp>000795.SZ</stp>
        <stp>61</stp>
        <stp>3/31/2016</stp>
        <stp>1</stp>
        <tr r="I321" s="5"/>
      </tp>
      <tp>
        <v>16472377.84</v>
        <stp/>
        <stp>EM_S_QSTM07_IS</stp>
        <stp>4</stp>
        <stp>000785.SZ</stp>
        <stp>61</stp>
        <stp>3/31/2016</stp>
        <stp>1</stp>
        <tr r="I313" s="5"/>
      </tp>
      <tp>
        <v>10908375.880000001</v>
        <stp/>
        <stp>EM_S_QSTM07_IS</stp>
        <stp>4</stp>
        <stp>000790.SZ</stp>
        <stp>61</stp>
        <stp>6/30/2016</stp>
        <stp>1</stp>
        <tr r="D317" s="5"/>
      </tp>
      <tp>
        <v>324443634.33999997</v>
        <stp/>
        <stp>EM_S_QSTM07_IS</stp>
        <stp>4</stp>
        <stp>000793.SZ</stp>
        <stp>61</stp>
        <stp>6/30/2015</stp>
        <stp>1</stp>
        <tr r="K320" s="5"/>
      </tp>
      <tp>
        <v>173904151.87</v>
        <stp/>
        <stp>EM_S_QSTM07_IS</stp>
        <stp>4</stp>
        <stp>600720.SH</stp>
        <stp>61</stp>
        <stp>6/30/2016</stp>
        <stp>1</stp>
        <tr r="D2380" s="5"/>
      </tp>
      <tp>
        <v>97230788.629999995</v>
        <stp/>
        <stp>EM_S_QSTM07_IS</stp>
        <stp>4</stp>
        <stp>600723.SH</stp>
        <stp>61</stp>
        <stp>6/30/2015</stp>
        <stp>1</stp>
        <tr r="K2383" s="5"/>
      </tp>
      <tp>
        <v>12361026.1</v>
        <stp/>
        <stp>EM_S_QSTM07_IS</stp>
        <stp>4</stp>
        <stp>600735.SH</stp>
        <stp>61</stp>
        <stp>3/31/2016</stp>
        <stp>1</stp>
        <tr r="I2395" s="5"/>
      </tp>
      <tp>
        <v>-147417087.31</v>
        <stp/>
        <stp>EM_S_QSTM07_IS</stp>
        <stp>4</stp>
        <stp>600725.SH</stp>
        <stp>61</stp>
        <stp>3/31/2016</stp>
        <stp>1</stp>
        <tr r="I2385" s="5"/>
      </tp>
      <tp>
        <v>-12884517.17</v>
        <stp/>
        <stp>EM_S_QSTM07_IS</stp>
        <stp>4</stp>
        <stp>600730.SH</stp>
        <stp>61</stp>
        <stp>6/30/2016</stp>
        <stp>1</stp>
        <tr r="D2390" s="5"/>
      </tp>
      <tp>
        <v>-2340979.2599999998</v>
        <stp/>
        <stp>EM_S_QSTM07_IS</stp>
        <stp>4</stp>
        <stp>600733.SH</stp>
        <stp>61</stp>
        <stp>6/30/2015</stp>
        <stp>1</stp>
        <tr r="K2393" s="5"/>
      </tp>
      <tp>
        <v>549674387.65999997</v>
        <stp/>
        <stp>EM_S_QSTM07_IS</stp>
        <stp>4</stp>
        <stp>600703.SH</stp>
        <stp>61</stp>
        <stp>6/30/2015</stp>
        <stp>1</stp>
        <tr r="K2364" s="5"/>
      </tp>
      <tp>
        <v>180182255.62</v>
        <stp/>
        <stp>EM_S_QSTM07_IS</stp>
        <stp>4</stp>
        <stp>600715.SH</stp>
        <stp>61</stp>
        <stp>3/31/2016</stp>
        <stp>1</stp>
        <tr r="I2375" s="5"/>
      </tp>
      <tp>
        <v>548957259.96000004</v>
        <stp/>
        <stp>EM_S_QSTM07_IS</stp>
        <stp>4</stp>
        <stp>600705.SH</stp>
        <stp>61</stp>
        <stp>3/31/2016</stp>
        <stp>1</stp>
        <tr r="I2366" s="5"/>
      </tp>
      <tp>
        <v>-38091233.890000001</v>
        <stp/>
        <stp>EM_S_QSTM07_IS</stp>
        <stp>4</stp>
        <stp>600710.SH</stp>
        <stp>61</stp>
        <stp>6/30/2016</stp>
        <stp>1</stp>
        <tr r="D2370" s="5"/>
      </tp>
      <tp>
        <v>32285795.579999998</v>
        <stp/>
        <stp>EM_S_QSTM07_IS</stp>
        <stp>4</stp>
        <stp>600713.SH</stp>
        <stp>61</stp>
        <stp>6/30/2015</stp>
        <stp>1</stp>
        <tr r="K2373" s="5"/>
      </tp>
      <tp>
        <v>-15762685.15</v>
        <stp/>
        <stp>EM_S_QSTM07_IS</stp>
        <stp>4</stp>
        <stp>600760.SH</stp>
        <stp>61</stp>
        <stp>6/30/2016</stp>
        <stp>1</stp>
        <tr r="D2419" s="5"/>
      </tp>
      <tp>
        <v>36456929.32</v>
        <stp/>
        <stp>EM_S_QSTM07_IS</stp>
        <stp>4</stp>
        <stp>600763.SH</stp>
        <stp>61</stp>
        <stp>6/30/2015</stp>
        <stp>1</stp>
        <tr r="K2421" s="5"/>
      </tp>
      <tp>
        <v>37909364.420000002</v>
        <stp/>
        <stp>EM_S_QSTM07_IS</stp>
        <stp>4</stp>
        <stp>600775.SH</stp>
        <stp>61</stp>
        <stp>3/31/2016</stp>
        <stp>1</stp>
        <tr r="I2432" s="5"/>
      </tp>
      <tp>
        <v>46449102.340000004</v>
        <stp/>
        <stp>EM_S_QSTM07_IS</stp>
        <stp>4</stp>
        <stp>600765.SH</stp>
        <stp>61</stp>
        <stp>3/31/2016</stp>
        <stp>1</stp>
        <tr r="I2423" s="5"/>
      </tp>
      <tp>
        <v>14224975.779999999</v>
        <stp/>
        <stp>EM_S_QSTM07_IS</stp>
        <stp>4</stp>
        <stp>600770.SH</stp>
        <stp>61</stp>
        <stp>6/30/2016</stp>
        <stp>1</stp>
        <tr r="D2428" s="5"/>
      </tp>
      <tp>
        <v>21887345.149999999</v>
        <stp/>
        <stp>EM_S_QSTM07_IS</stp>
        <stp>4</stp>
        <stp>600773.SH</stp>
        <stp>61</stp>
        <stp>6/30/2015</stp>
        <stp>1</stp>
        <tr r="K2430" s="5"/>
      </tp>
      <tp>
        <v>12741916.66</v>
        <stp/>
        <stp>EM_S_QSTM07_IS</stp>
        <stp>4</stp>
        <stp>600740.SH</stp>
        <stp>61</stp>
        <stp>6/30/2016</stp>
        <stp>1</stp>
        <tr r="D2400" s="5"/>
      </tp>
      <tp>
        <v>105175858.97</v>
        <stp/>
        <stp>EM_S_QSTM07_IS</stp>
        <stp>4</stp>
        <stp>600743.SH</stp>
        <stp>61</stp>
        <stp>6/30/2015</stp>
        <stp>1</stp>
        <tr r="K2403" s="5"/>
      </tp>
      <tp>
        <v>377449930.81999999</v>
        <stp/>
        <stp>EM_S_QSTM07_IS</stp>
        <stp>4</stp>
        <stp>600755.SH</stp>
        <stp>61</stp>
        <stp>3/31/2016</stp>
        <stp>1</stp>
        <tr r="I2414" s="5"/>
      </tp>
      <tp>
        <v>5767250.0300000003</v>
        <stp/>
        <stp>EM_S_QSTM07_IS</stp>
        <stp>4</stp>
        <stp>600745.SH</stp>
        <stp>61</stp>
        <stp>3/31/2016</stp>
        <stp>1</stp>
        <tr r="I2405" s="5"/>
      </tp>
      <tp>
        <v>89029467.519999996</v>
        <stp/>
        <stp>EM_S_QSTM07_IS</stp>
        <stp>4</stp>
        <stp>600750.SH</stp>
        <stp>61</stp>
        <stp>6/30/2016</stp>
        <stp>1</stp>
        <tr r="D2410" s="5"/>
      </tp>
      <tp>
        <v>-1119779.68</v>
        <stp/>
        <stp>EM_S_QSTM07_IS</stp>
        <stp>4</stp>
        <stp>600753.SH</stp>
        <stp>61</stp>
        <stp>6/30/2015</stp>
        <stp>1</stp>
        <tr r="K2412" s="5"/>
      </tp>
      <tp>
        <v>32350292.25</v>
        <stp/>
        <stp>EM_S_QSTM07_IS</stp>
        <stp>4</stp>
        <stp>600780.SH</stp>
        <stp>61</stp>
        <stp>6/30/2016</stp>
        <stp>1</stp>
        <tr r="D2437" s="5"/>
      </tp>
      <tp>
        <v>150707754.97999999</v>
        <stp/>
        <stp>EM_S_QSTM07_IS</stp>
        <stp>4</stp>
        <stp>600783.SH</stp>
        <stp>61</stp>
        <stp>6/30/2015</stp>
        <stp>1</stp>
        <tr r="K2440" s="5"/>
      </tp>
      <tp>
        <v>1817848885.6500001</v>
        <stp/>
        <stp>EM_S_QSTM07_IS</stp>
        <stp>4</stp>
        <stp>600795.SH</stp>
        <stp>61</stp>
        <stp>3/31/2016</stp>
        <stp>1</stp>
        <tr r="I2450" s="5"/>
      </tp>
      <tp>
        <v>55102379.979999997</v>
        <stp/>
        <stp>EM_S_QSTM07_IS</stp>
        <stp>4</stp>
        <stp>600785.SH</stp>
        <stp>61</stp>
        <stp>3/31/2016</stp>
        <stp>1</stp>
        <tr r="I2442" s="5"/>
      </tp>
      <tp>
        <v>130402184.98</v>
        <stp/>
        <stp>EM_S_QSTM07_IS</stp>
        <stp>4</stp>
        <stp>600790.SH</stp>
        <stp>61</stp>
        <stp>6/30/2016</stp>
        <stp>1</stp>
        <tr r="D2445" s="5"/>
      </tp>
      <tp>
        <v>-8494732.3900000006</v>
        <stp/>
        <stp>EM_S_QSTM07_IS</stp>
        <stp>4</stp>
        <stp>600793.SH</stp>
        <stp>61</stp>
        <stp>6/30/2015</stp>
        <stp>1</stp>
        <tr r="K2448" s="5"/>
      </tp>
      <tp>
        <v>4770670.84</v>
        <stp/>
        <stp>EM_S_QSTM07_IS</stp>
        <stp>4</stp>
        <stp>300445.SZ</stp>
        <stp>61</stp>
        <stp>3/31/2016</stp>
        <stp>1</stp>
        <tr r="I1705" s="5"/>
      </tp>
      <tp>
        <v>46461990.32</v>
        <stp/>
        <stp>EM_S_QSTM07_IS</stp>
        <stp>4</stp>
        <stp>300450.SZ</stp>
        <stp>61</stp>
        <stp>6/30/2016</stp>
        <stp>1</stp>
        <tr r="D1710" s="5"/>
      </tp>
      <tp>
        <v>14206705.25</v>
        <stp/>
        <stp>EM_S_QSTM07_IS</stp>
        <stp>4</stp>
        <stp>300453.SZ</stp>
        <stp>61</stp>
        <stp>6/30/2015</stp>
        <stp>1</stp>
        <tr r="K1713" s="5"/>
      </tp>
      <tp>
        <v>37139096.920000002</v>
        <stp/>
        <stp>EM_S_QSTM07_IS</stp>
        <stp>4</stp>
        <stp>300440.SZ</stp>
        <stp>61</stp>
        <stp>6/30/2016</stp>
        <stp>1</stp>
        <tr r="D1700" s="5"/>
      </tp>
      <tp>
        <v>35729065.259999998</v>
        <stp/>
        <stp>EM_S_QSTM07_IS</stp>
        <stp>4</stp>
        <stp>300443.SZ</stp>
        <stp>61</stp>
        <stp>6/30/2015</stp>
        <stp>1</stp>
        <tr r="K1703" s="5"/>
      </tp>
      <tp>
        <v>11069755.57</v>
        <stp/>
        <stp>EM_S_QSTM07_IS</stp>
        <stp>4</stp>
        <stp>300455.SZ</stp>
        <stp>61</stp>
        <stp>3/31/2016</stp>
        <stp>1</stp>
        <tr r="I1714" s="5"/>
      </tp>
      <tp>
        <v>1980259.93</v>
        <stp/>
        <stp>EM_S_QSTM07_IS</stp>
        <stp>4</stp>
        <stp>300465.SZ</stp>
        <stp>61</stp>
        <stp>3/31/2016</stp>
        <stp>1</stp>
        <tr r="I1724" s="5"/>
      </tp>
      <tp>
        <v>20095079.370000001</v>
        <stp/>
        <stp>EM_S_QSTM07_IS</stp>
        <stp>4</stp>
        <stp>300470.SZ</stp>
        <stp>61</stp>
        <stp>6/30/2016</stp>
        <stp>1</stp>
        <tr r="D1729" s="5"/>
      </tp>
      <tp>
        <v>52867700.909999996</v>
        <stp/>
        <stp>EM_S_QSTM07_IS</stp>
        <stp>4</stp>
        <stp>300473.SZ</stp>
        <stp>61</stp>
        <stp>6/30/2015</stp>
        <stp>1</stp>
        <tr r="K1732" s="5"/>
      </tp>
      <tp>
        <v>8348175.1500000004</v>
        <stp/>
        <stp>EM_S_QSTM07_IS</stp>
        <stp>4</stp>
        <stp>300460.SZ</stp>
        <stp>61</stp>
        <stp>6/30/2016</stp>
        <stp>1</stp>
        <tr r="D1719" s="5"/>
      </tp>
      <tp>
        <v>87846457.239999995</v>
        <stp/>
        <stp>EM_S_QSTM07_IS</stp>
        <stp>4</stp>
        <stp>300463.SZ</stp>
        <stp>61</stp>
        <stp>6/30/2015</stp>
        <stp>1</stp>
        <tr r="K1722" s="5"/>
      </tp>
      <tp>
        <v>30555825.940000001</v>
        <stp/>
        <stp>EM_S_QSTM07_IS</stp>
        <stp>4</stp>
        <stp>300475.SZ</stp>
        <stp>61</stp>
        <stp>3/31/2016</stp>
        <stp>1</stp>
        <tr r="I1734" s="5"/>
      </tp>
      <tp>
        <v>5012339.26</v>
        <stp/>
        <stp>EM_S_QSTM07_IS</stp>
        <stp>4</stp>
        <stp>000420.SZ</stp>
        <stp>61</stp>
        <stp>6/30/2016</stp>
        <stp>1</stp>
        <tr r="D95" s="5"/>
      </tp>
      <tp>
        <v>246063544.75</v>
        <stp/>
        <stp>EM_S_QSTM07_IS</stp>
        <stp>4</stp>
        <stp>000423.SZ</stp>
        <stp>61</stp>
        <stp>6/30/2015</stp>
        <stp>1</stp>
        <tr r="K98" s="5"/>
      </tp>
      <tp>
        <v>1384503.8</v>
        <stp/>
        <stp>EM_S_QSTM07_IS</stp>
        <stp>4</stp>
        <stp>300405.SZ</stp>
        <stp>61</stp>
        <stp>3/31/2016</stp>
        <stp>1</stp>
        <tr r="I1665" s="5"/>
      </tp>
      <tp>
        <v>17900592.920000002</v>
        <stp/>
        <stp>EM_S_QSTM07_IS</stp>
        <stp>4</stp>
        <stp>300410.SZ</stp>
        <stp>61</stp>
        <stp>6/30/2016</stp>
        <stp>1</stp>
        <tr r="D1670" s="5"/>
      </tp>
      <tp>
        <v>20035577.719999999</v>
        <stp/>
        <stp>EM_S_QSTM07_IS</stp>
        <stp>4</stp>
        <stp>300413.SZ</stp>
        <stp>61</stp>
        <stp>6/30/2015</stp>
        <stp>1</stp>
        <tr r="K1673" s="5"/>
      </tp>
      <tp>
        <v>10566529.82</v>
        <stp/>
        <stp>EM_S_QSTM07_IS</stp>
        <stp>4</stp>
        <stp>000425.SZ</stp>
        <stp>61</stp>
        <stp>3/31/2016</stp>
        <stp>1</stp>
        <tr r="I99" s="5"/>
      </tp>
      <tp>
        <v>33110043.539999999</v>
        <stp/>
        <stp>EM_S_QSTM07_IS</stp>
        <stp>4</stp>
        <stp>000430.SZ</stp>
        <stp>61</stp>
        <stp>6/30/2016</stp>
        <stp>1</stp>
        <tr r="D103" s="5"/>
      </tp>
      <tp>
        <v>18934544.329999998</v>
        <stp/>
        <stp>EM_S_QSTM07_IS</stp>
        <stp>4</stp>
        <stp>300400.SZ</stp>
        <stp>61</stp>
        <stp>6/30/2016</stp>
        <stp>1</stp>
        <tr r="D1660" s="5"/>
      </tp>
      <tp>
        <v>33860401.43</v>
        <stp/>
        <stp>EM_S_QSTM07_IS</stp>
        <stp>4</stp>
        <stp>300403.SZ</stp>
        <stp>61</stp>
        <stp>6/30/2015</stp>
        <stp>1</stp>
        <tr r="K1663" s="5"/>
      </tp>
      <tp>
        <v>12402159.199999999</v>
        <stp/>
        <stp>EM_S_QSTM07_IS</stp>
        <stp>4</stp>
        <stp>300415.SZ</stp>
        <stp>61</stp>
        <stp>3/31/2016</stp>
        <stp>1</stp>
        <tr r="I1675" s="5"/>
      </tp>
      <tp>
        <v>73704584.909999996</v>
        <stp/>
        <stp>EM_S_QSTM07_IS</stp>
        <stp>4</stp>
        <stp>000400.SZ</stp>
        <stp>61</stp>
        <stp>6/30/2016</stp>
        <stp>1</stp>
        <tr r="D79" s="5"/>
      </tp>
      <tp>
        <v>39681090.359999999</v>
        <stp/>
        <stp>EM_S_QSTM07_IS</stp>
        <stp>4</stp>
        <stp>000403.SZ</stp>
        <stp>61</stp>
        <stp>6/30/2015</stp>
        <stp>1</stp>
        <tr r="K82" s="5"/>
      </tp>
      <tp>
        <v>215297000</v>
        <stp/>
        <stp>EM_S_QSTM07_IS</stp>
        <stp>4</stp>
        <stp>000415.SZ</stp>
        <stp>61</stp>
        <stp>3/31/2016</stp>
        <stp>1</stp>
        <tr r="I90" s="5"/>
      </tp>
      <tp>
        <v>6129557.4199999999</v>
        <stp/>
        <stp>EM_S_QSTM07_IS</stp>
        <stp>4</stp>
        <stp>300425.SZ</stp>
        <stp>61</stp>
        <stp>3/31/2016</stp>
        <stp>1</stp>
        <tr r="I1685" s="5"/>
      </tp>
      <tp>
        <v>19518689.059999999</v>
        <stp/>
        <stp>EM_S_QSTM07_IS</stp>
        <stp>4</stp>
        <stp>300430.SZ</stp>
        <stp>61</stp>
        <stp>6/30/2016</stp>
        <stp>1</stp>
        <tr r="D1690" s="5"/>
      </tp>
      <tp>
        <v>279245928.73000002</v>
        <stp/>
        <stp>EM_S_QSTM07_IS</stp>
        <stp>4</stp>
        <stp>300433.SZ</stp>
        <stp>61</stp>
        <stp>6/30/2015</stp>
        <stp>1</stp>
        <tr r="K1693" s="5"/>
      </tp>
      <tp>
        <v>-319269426.14999998</v>
        <stp/>
        <stp>EM_S_QSTM07_IS</stp>
        <stp>4</stp>
        <stp>000410.SZ</stp>
        <stp>61</stp>
        <stp>6/30/2016</stp>
        <stp>1</stp>
        <tr r="D87" s="5"/>
      </tp>
      <tp>
        <v>222018130</v>
        <stp/>
        <stp>EM_S_QSTM07_IS</stp>
        <stp>4</stp>
        <stp>000413.SZ</stp>
        <stp>61</stp>
        <stp>6/30/2015</stp>
        <stp>1</stp>
        <tr r="K89" s="5"/>
      </tp>
      <tp>
        <v>28802339.899999999</v>
        <stp/>
        <stp>EM_S_QSTM07_IS</stp>
        <stp>4</stp>
        <stp>300420.SZ</stp>
        <stp>61</stp>
        <stp>6/30/2016</stp>
        <stp>1</stp>
        <tr r="D1680" s="5"/>
      </tp>
      <tp>
        <v>15615898.279999999</v>
        <stp/>
        <stp>EM_S_QSTM07_IS</stp>
        <stp>4</stp>
        <stp>300423.SZ</stp>
        <stp>61</stp>
        <stp>6/30/2015</stp>
        <stp>1</stp>
        <tr r="K1683" s="5"/>
      </tp>
      <tp>
        <v>17713006.23</v>
        <stp/>
        <stp>EM_S_QSTM07_IS</stp>
        <stp>4</stp>
        <stp>300435.SZ</stp>
        <stp>61</stp>
        <stp>3/31/2016</stp>
        <stp>1</stp>
        <tr r="I1695" s="5"/>
      </tp>
      <tp>
        <v>58854650.799999997</v>
        <stp/>
        <stp>EM_S_QSTM07_IS</stp>
        <stp>4</stp>
        <stp>300485.SZ</stp>
        <stp>61</stp>
        <stp>3/31/2016</stp>
        <stp>1</stp>
        <tr r="I1744" s="5"/>
      </tp>
      <tp>
        <v>11686163.32</v>
        <stp/>
        <stp>EM_S_QSTM07_IS</stp>
        <stp>4</stp>
        <stp>300490.SZ</stp>
        <stp>61</stp>
        <stp>6/30/2016</stp>
        <stp>1</stp>
        <tr r="D1749" s="5"/>
      </tp>
      <tp>
        <v>11681073.48</v>
        <stp/>
        <stp>EM_S_QSTM07_IS</stp>
        <stp>4</stp>
        <stp>300493.SZ</stp>
        <stp>61</stp>
        <stp>6/30/2015</stp>
        <stp>1</stp>
        <tr r="K1752" s="5"/>
      </tp>
      <tp>
        <v>13363737.439999999</v>
        <stp/>
        <stp>EM_S_QSTM07_IS</stp>
        <stp>4</stp>
        <stp>300480.SZ</stp>
        <stp>61</stp>
        <stp>6/30/2016</stp>
        <stp>1</stp>
        <tr r="D1739" s="5"/>
      </tp>
      <tp>
        <v>2996195.8</v>
        <stp/>
        <stp>EM_S_QSTM07_IS</stp>
        <stp>4</stp>
        <stp>300483.SZ</stp>
        <stp>61</stp>
        <stp>6/30/2015</stp>
        <stp>1</stp>
        <tr r="K1742" s="5"/>
      </tp>
      <tp>
        <v>15809156.369999999</v>
        <stp/>
        <stp>EM_S_QSTM07_IS</stp>
        <stp>4</stp>
        <stp>300495.SZ</stp>
        <stp>61</stp>
        <stp>3/31/2016</stp>
        <stp>1</stp>
        <tr r="I1754" s="5"/>
      </tp>
      <tp>
        <v>50831388.219999999</v>
        <stp/>
        <stp>EM_S_QSTM07_IS</stp>
        <stp>4</stp>
        <stp>600420.SH</stp>
        <stp>61</stp>
        <stp>6/30/2016</stp>
        <stp>1</stp>
        <tr r="D2131" s="5"/>
      </tp>
      <tp>
        <v>-62265374.079999998</v>
        <stp/>
        <stp>EM_S_QSTM07_IS</stp>
        <stp>4</stp>
        <stp>600423.SH</stp>
        <stp>61</stp>
        <stp>6/30/2015</stp>
        <stp>1</stp>
        <tr r="K2134" s="5"/>
      </tp>
      <tp>
        <v>8569696.7200000007</v>
        <stp/>
        <stp>EM_S_QSTM07_IS</stp>
        <stp>4</stp>
        <stp>600435.SH</stp>
        <stp>61</stp>
        <stp>3/31/2016</stp>
        <stp>1</stp>
        <tr r="I2141" s="5"/>
      </tp>
      <tp>
        <v>-155679349.91999999</v>
        <stp/>
        <stp>EM_S_QSTM07_IS</stp>
        <stp>4</stp>
        <stp>600425.SH</stp>
        <stp>61</stp>
        <stp>3/31/2016</stp>
        <stp>1</stp>
        <tr r="I2135" s="5"/>
      </tp>
      <tp>
        <v>2968102.64</v>
        <stp/>
        <stp>EM_S_QSTM07_IS</stp>
        <stp>4</stp>
        <stp>600433.SH</stp>
        <stp>61</stp>
        <stp>6/30/2015</stp>
        <stp>1</stp>
        <tr r="K2140" s="5"/>
      </tp>
      <tp>
        <v>31047408.02</v>
        <stp/>
        <stp>EM_S_QSTM07_IS</stp>
        <stp>4</stp>
        <stp>600400.SH</stp>
        <stp>61</stp>
        <stp>6/30/2016</stp>
        <stp>1</stp>
        <tr r="D2119" s="5"/>
      </tp>
      <tp>
        <v>-165634737.59999999</v>
        <stp/>
        <stp>EM_S_QSTM07_IS</stp>
        <stp>4</stp>
        <stp>600403.SH</stp>
        <stp>61</stp>
        <stp>6/30/2015</stp>
        <stp>1</stp>
        <tr r="K2121" s="5"/>
      </tp>
      <tp>
        <v>210916682.28999999</v>
        <stp/>
        <stp>EM_S_QSTM07_IS</stp>
        <stp>4</stp>
        <stp>600415.SH</stp>
        <stp>61</stp>
        <stp>3/31/2016</stp>
        <stp>1</stp>
        <tr r="I2127" s="5"/>
      </tp>
      <tp>
        <v>-26782046.079999998</v>
        <stp/>
        <stp>EM_S_QSTM07_IS</stp>
        <stp>4</stp>
        <stp>600405.SH</stp>
        <stp>61</stp>
        <stp>3/31/2016</stp>
        <stp>1</stp>
        <tr r="I2122" s="5"/>
      </tp>
      <tp>
        <v>27276225.98</v>
        <stp/>
        <stp>EM_S_QSTM07_IS</stp>
        <stp>4</stp>
        <stp>600410.SH</stp>
        <stp>61</stp>
        <stp>6/30/2016</stp>
        <stp>1</stp>
        <tr r="D2126" s="5"/>
      </tp>
      <tp>
        <v>22491920.640000001</v>
        <stp/>
        <stp>EM_S_QSTM07_IS</stp>
        <stp>4</stp>
        <stp>600460.SH</stp>
        <stp>61</stp>
        <stp>6/30/2016</stp>
        <stp>1</stp>
        <tr r="D2154" s="5"/>
      </tp>
      <tp>
        <v>3979945.88</v>
        <stp/>
        <stp>EM_S_QSTM07_IS</stp>
        <stp>4</stp>
        <stp>600463.SH</stp>
        <stp>61</stp>
        <stp>6/30/2015</stp>
        <stp>1</stp>
        <tr r="K2157" s="5"/>
      </tp>
      <tp>
        <v>26426590.100000001</v>
        <stp/>
        <stp>EM_S_QSTM07_IS</stp>
        <stp>4</stp>
        <stp>600475.SH</stp>
        <stp>61</stp>
        <stp>3/31/2016</stp>
        <stp>1</stp>
        <tr r="I2163" s="5"/>
      </tp>
      <tp>
        <v>1766450.4</v>
        <stp/>
        <stp>EM_S_QSTM07_IS</stp>
        <stp>4</stp>
        <stp>600470.SH</stp>
        <stp>61</stp>
        <stp>6/30/2016</stp>
        <stp>1</stp>
        <tr r="D2162" s="5"/>
      </tp>
      <tp>
        <v>-3474771.52</v>
        <stp/>
        <stp>EM_S_QSTM07_IS</stp>
        <stp>4</stp>
        <stp>600455.SH</stp>
        <stp>61</stp>
        <stp>3/31/2016</stp>
        <stp>1</stp>
        <tr r="I2150" s="5"/>
      </tp>
      <tp>
        <v>88875001.269999996</v>
        <stp/>
        <stp>EM_S_QSTM07_IS</stp>
        <stp>4</stp>
        <stp>600480.SH</stp>
        <stp>61</stp>
        <stp>6/30/2016</stp>
        <stp>1</stp>
        <tr r="D2168" s="5"/>
      </tp>
      <tp>
        <v>267266723.58000001</v>
        <stp/>
        <stp>EM_S_QSTM07_IS</stp>
        <stp>4</stp>
        <stp>600483.SH</stp>
        <stp>61</stp>
        <stp>6/30/2015</stp>
        <stp>1</stp>
        <tr r="K2171" s="5"/>
      </tp>
      <tp>
        <v>3897074.81</v>
        <stp/>
        <stp>EM_S_QSTM07_IS</stp>
        <stp>4</stp>
        <stp>600495.SH</stp>
        <stp>61</stp>
        <stp>3/31/2016</stp>
        <stp>1</stp>
        <tr r="I2180" s="5"/>
      </tp>
      <tp>
        <v>464249750.57999998</v>
        <stp/>
        <stp>EM_S_QSTM07_IS</stp>
        <stp>4</stp>
        <stp>600485.SH</stp>
        <stp>61</stp>
        <stp>3/31/2016</stp>
        <stp>1</stp>
        <tr r="I2172" s="5"/>
      </tp>
      <tp>
        <v>-10618524.220000001</v>
        <stp/>
        <stp>EM_S_QSTM07_IS</stp>
        <stp>4</stp>
        <stp>600490.SH</stp>
        <stp>61</stp>
        <stp>6/30/2016</stp>
        <stp>1</stp>
        <tr r="D2177" s="5"/>
      </tp>
      <tp>
        <v>1300314.8700000001</v>
        <stp/>
        <stp>EM_S_QSTM07_IS</stp>
        <stp>4</stp>
        <stp>600493.SH</stp>
        <stp>61</stp>
        <stp>6/30/2015</stp>
        <stp>1</stp>
        <tr r="K2179" s="5"/>
      </tp>
      <tp>
        <v>19936066.309999999</v>
        <stp/>
        <stp>EM_S_QSTM07_IS</stp>
        <stp>4</stp>
        <stp>000560.SZ</stp>
        <stp>61</stp>
        <stp>6/30/2016</stp>
        <stp>1</stp>
        <tr r="D156" s="5"/>
      </tp>
      <tp>
        <v>213684560.84</v>
        <stp/>
        <stp>EM_S_QSTM07_IS</stp>
        <stp>4</stp>
        <stp>000563.SZ</stp>
        <stp>61</stp>
        <stp>6/30/2015</stp>
        <stp>1</stp>
        <tr r="K158" s="5"/>
      </tp>
      <tp>
        <v>12038237.58</v>
        <stp/>
        <stp>EM_S_QSTM07_IS</stp>
        <stp>4</stp>
        <stp>000565.SZ</stp>
        <stp>61</stp>
        <stp>3/31/2016</stp>
        <stp>1</stp>
        <tr r="I160" s="5"/>
      </tp>
      <tp>
        <v>10736085.369999999</v>
        <stp/>
        <stp>EM_S_QSTM07_IS</stp>
        <stp>4</stp>
        <stp>000570.SZ</stp>
        <stp>61</stp>
        <stp>6/30/2016</stp>
        <stp>1</stp>
        <tr r="D164" s="5"/>
      </tp>
      <tp>
        <v>-10394049.85</v>
        <stp/>
        <stp>EM_S_QSTM07_IS</stp>
        <stp>4</stp>
        <stp>000573.SZ</stp>
        <stp>61</stp>
        <stp>6/30/2015</stp>
        <stp>1</stp>
        <tr r="K167" s="5"/>
      </tp>
      <tp>
        <v>685485508.39999998</v>
        <stp/>
        <stp>EM_S_QSTM07_IS</stp>
        <stp>4</stp>
        <stp>000540.SZ</stp>
        <stp>61</stp>
        <stp>6/30/2016</stp>
        <stp>1</stp>
        <tr r="D139" s="5"/>
      </tp>
      <tp>
        <v>374363321.38</v>
        <stp/>
        <stp>EM_S_QSTM07_IS</stp>
        <stp>4</stp>
        <stp>000543.SZ</stp>
        <stp>61</stp>
        <stp>6/30/2015</stp>
        <stp>1</stp>
        <tr r="K141" s="5"/>
      </tp>
      <tp>
        <v>12846158.26</v>
        <stp/>
        <stp>EM_S_QSTM07_IS</stp>
        <stp>4</stp>
        <stp>000555.SZ</stp>
        <stp>61</stp>
        <stp>3/31/2016</stp>
        <stp>1</stp>
        <tr r="I152" s="5"/>
      </tp>
      <tp>
        <v>15695596.199999999</v>
        <stp/>
        <stp>EM_S_QSTM07_IS</stp>
        <stp>4</stp>
        <stp>000545.SZ</stp>
        <stp>61</stp>
        <stp>3/31/2016</stp>
        <stp>1</stp>
        <tr r="I143" s="5"/>
      </tp>
      <tp>
        <v>290952533</v>
        <stp/>
        <stp>EM_S_QSTM07_IS</stp>
        <stp>4</stp>
        <stp>000550.SZ</stp>
        <stp>61</stp>
        <stp>6/30/2016</stp>
        <stp>1</stp>
        <tr r="D147" s="5"/>
      </tp>
      <tp>
        <v>40649387.939999998</v>
        <stp/>
        <stp>EM_S_QSTM07_IS</stp>
        <stp>4</stp>
        <stp>000553.SZ</stp>
        <stp>61</stp>
        <stp>6/30/2015</stp>
        <stp>1</stp>
        <tr r="K150" s="5"/>
      </tp>
      <tp>
        <v>-18366052.280000001</v>
        <stp/>
        <stp>EM_S_QSTM07_IS</stp>
        <stp>4</stp>
        <stp>000520.SZ</stp>
        <stp>61</stp>
        <stp>6/30/2016</stp>
        <stp>1</stp>
        <tr r="D122" s="5"/>
      </tp>
      <tp>
        <v>8770309.7200000007</v>
        <stp/>
        <stp>EM_S_QSTM07_IS</stp>
        <stp>4</stp>
        <stp>000523.SZ</stp>
        <stp>61</stp>
        <stp>6/30/2015</stp>
        <stp>1</stp>
        <tr r="K124" s="5"/>
      </tp>
      <tp>
        <v>5607200.2699999996</v>
        <stp/>
        <stp>EM_S_QSTM07_IS</stp>
        <stp>4</stp>
        <stp>300505.SZ</stp>
        <stp>61</stp>
        <stp>3/31/2016</stp>
        <stp>1</stp>
        <tr r="I1763" s="5"/>
      </tp>
      <tp>
        <v>11665160.699999999</v>
        <stp/>
        <stp>EM_S_QSTM07_IS</stp>
        <stp>4</stp>
        <stp>300510.SZ</stp>
        <stp>61</stp>
        <stp>6/30/2016</stp>
        <stp>1</stp>
        <tr r="D1768" s="5"/>
      </tp>
      <tp t="s">
        <v/>
        <stp/>
        <stp>EM_S_QSTM07_IS</stp>
        <stp>4</stp>
        <stp>300513.SZ</stp>
        <stp>61</stp>
        <stp>6/30/2015</stp>
        <stp>1</stp>
        <tr r="K1771" s="5"/>
      </tp>
      <tp>
        <v>27954285.98</v>
        <stp/>
        <stp>EM_S_QSTM07_IS</stp>
        <stp>4</stp>
        <stp>000525.SZ</stp>
        <stp>61</stp>
        <stp>3/31/2016</stp>
        <stp>1</stp>
        <tr r="I126" s="5"/>
      </tp>
      <tp>
        <v>41959768.630000003</v>
        <stp/>
        <stp>EM_S_QSTM07_IS</stp>
        <stp>4</stp>
        <stp>000530.SZ</stp>
        <stp>61</stp>
        <stp>6/30/2016</stp>
        <stp>1</stp>
        <tr r="D130" s="5"/>
      </tp>
      <tp>
        <v>35581173.240000002</v>
        <stp/>
        <stp>EM_S_QSTM07_IS</stp>
        <stp>4</stp>
        <stp>000533.SZ</stp>
        <stp>61</stp>
        <stp>6/30/2015</stp>
        <stp>1</stp>
        <tr r="K133" s="5"/>
      </tp>
      <tp>
        <v>22761922.129999999</v>
        <stp/>
        <stp>EM_S_QSTM07_IS</stp>
        <stp>4</stp>
        <stp>300500.SZ</stp>
        <stp>61</stp>
        <stp>6/30/2016</stp>
        <stp>1</stp>
        <tr r="D1759" s="5"/>
      </tp>
      <tp>
        <v>10056194.039999999</v>
        <stp/>
        <stp>EM_S_QSTM07_IS</stp>
        <stp>4</stp>
        <stp>300503.SZ</stp>
        <stp>61</stp>
        <stp>6/30/2015</stp>
        <stp>1</stp>
        <tr r="K1762" s="5"/>
      </tp>
      <tp>
        <v>5723653.3799999999</v>
        <stp/>
        <stp>EM_S_QSTM07_IS</stp>
        <stp>4</stp>
        <stp>300515.SZ</stp>
        <stp>61</stp>
        <stp>3/31/2016</stp>
        <stp>1</stp>
        <tr r="I1772" s="5"/>
      </tp>
      <tp>
        <v>-25525079.640000001</v>
        <stp/>
        <stp>EM_S_QSTM07_IS</stp>
        <stp>4</stp>
        <stp>000503.SZ</stp>
        <stp>61</stp>
        <stp>6/30/2015</stp>
        <stp>1</stp>
        <tr r="K108" s="5"/>
      </tp>
      <tp>
        <v>-38541192.109999999</v>
        <stp/>
        <stp>EM_S_QSTM07_IS</stp>
        <stp>4</stp>
        <stp>000505.SZ</stp>
        <stp>61</stp>
        <stp>3/31/2016</stp>
        <stp>1</stp>
        <tr r="I110" s="5"/>
      </tp>
      <tp>
        <v>6861649.5300000003</v>
        <stp/>
        <stp>EM_S_QSTM07_IS</stp>
        <stp>4</stp>
        <stp>000510.SZ</stp>
        <stp>61</stp>
        <stp>6/30/2016</stp>
        <stp>1</stp>
        <tr r="D114" s="5"/>
      </tp>
      <tp>
        <v>158192923.71000001</v>
        <stp/>
        <stp>EM_S_QSTM07_IS</stp>
        <stp>4</stp>
        <stp>000513.SZ</stp>
        <stp>61</stp>
        <stp>6/30/2015</stp>
        <stp>1</stp>
        <tr r="K116" s="5"/>
      </tp>
      <tp>
        <v>11132681.439999999</v>
        <stp/>
        <stp>EM_S_QSTM07_IS</stp>
        <stp>4</stp>
        <stp>300520.SZ</stp>
        <stp>61</stp>
        <stp>6/30/2016</stp>
        <stp>1</stp>
        <tr r="D1777" s="5"/>
      </tp>
      <tp>
        <v>-4307100.0199999996</v>
        <stp/>
        <stp>EM_S_QSTM07_IS</stp>
        <stp>4</stp>
        <stp>000595.SZ</stp>
        <stp>61</stp>
        <stp>3/31/2016</stp>
        <stp>1</stp>
        <tr r="I180" s="5"/>
      </tp>
      <tp>
        <v>-4664568.84</v>
        <stp/>
        <stp>EM_S_QSTM07_IS</stp>
        <stp>4</stp>
        <stp>000585.SZ</stp>
        <stp>61</stp>
        <stp>3/31/2016</stp>
        <stp>1</stp>
        <tr r="I172" s="5"/>
      </tp>
      <tp>
        <v>-1539854.5</v>
        <stp/>
        <stp>EM_S_QSTM07_IS</stp>
        <stp>4</stp>
        <stp>000590.SZ</stp>
        <stp>61</stp>
        <stp>6/30/2016</stp>
        <stp>1</stp>
        <tr r="D176" s="5"/>
      </tp>
      <tp>
        <v>4658360.91</v>
        <stp/>
        <stp>EM_S_QSTM07_IS</stp>
        <stp>4</stp>
        <stp>000593.SZ</stp>
        <stp>61</stp>
        <stp>6/30/2015</stp>
        <stp>1</stp>
        <tr r="K179" s="5"/>
      </tp>
      <tp>
        <v>3107727.4</v>
        <stp/>
        <stp>EM_S_QSTM07_IS</stp>
        <stp>4</stp>
        <stp>600520.SH</stp>
        <stp>61</stp>
        <stp>6/30/2016</stp>
        <stp>1</stp>
        <tr r="D2203" s="5"/>
      </tp>
      <tp>
        <v>58675084.630000003</v>
        <stp/>
        <stp>EM_S_QSTM07_IS</stp>
        <stp>4</stp>
        <stp>600523.SH</stp>
        <stp>61</stp>
        <stp>6/30/2015</stp>
        <stp>1</stp>
        <tr r="K2206" s="5"/>
      </tp>
      <tp>
        <v>277042938.29000002</v>
        <stp/>
        <stp>EM_S_QSTM07_IS</stp>
        <stp>4</stp>
        <stp>600535.SH</stp>
        <stp>61</stp>
        <stp>3/31/2016</stp>
        <stp>1</stp>
        <tr r="I2216" s="5"/>
      </tp>
      <tp>
        <v>102643403.61</v>
        <stp/>
        <stp>EM_S_QSTM07_IS</stp>
        <stp>4</stp>
        <stp>600525.SH</stp>
        <stp>61</stp>
        <stp>3/31/2016</stp>
        <stp>1</stp>
        <tr r="I2207" s="5"/>
      </tp>
      <tp>
        <v>26477042.68</v>
        <stp/>
        <stp>EM_S_QSTM07_IS</stp>
        <stp>4</stp>
        <stp>600530.SH</stp>
        <stp>61</stp>
        <stp>6/30/2016</stp>
        <stp>1</stp>
        <tr r="D2212" s="5"/>
      </tp>
      <tp>
        <v>69993855.349999994</v>
        <stp/>
        <stp>EM_S_QSTM07_IS</stp>
        <stp>4</stp>
        <stp>600533.SH</stp>
        <stp>61</stp>
        <stp>6/30/2015</stp>
        <stp>1</stp>
        <tr r="K2215" s="5"/>
      </tp>
      <tp>
        <v>98975065.680000007</v>
        <stp/>
        <stp>EM_S_QSTM07_IS</stp>
        <stp>4</stp>
        <stp>600500.SH</stp>
        <stp>61</stp>
        <stp>6/30/2016</stp>
        <stp>1</stp>
        <tr r="D2185" s="5"/>
      </tp>
      <tp>
        <v>9130186.0700000003</v>
        <stp/>
        <stp>EM_S_QSTM07_IS</stp>
        <stp>4</stp>
        <stp>600503.SH</stp>
        <stp>61</stp>
        <stp>6/30/2015</stp>
        <stp>1</stp>
        <tr r="K2188" s="5"/>
      </tp>
      <tp>
        <v>9729192.2799999993</v>
        <stp/>
        <stp>EM_S_QSTM07_IS</stp>
        <stp>4</stp>
        <stp>600515.SH</stp>
        <stp>61</stp>
        <stp>3/31/2016</stp>
        <stp>1</stp>
        <tr r="I2198" s="5"/>
      </tp>
      <tp>
        <v>5080823.5</v>
        <stp/>
        <stp>EM_S_QSTM07_IS</stp>
        <stp>4</stp>
        <stp>600505.SH</stp>
        <stp>61</stp>
        <stp>3/31/2016</stp>
        <stp>1</stp>
        <tr r="I2189" s="5"/>
      </tp>
      <tp>
        <v>115338238.2</v>
        <stp/>
        <stp>EM_S_QSTM07_IS</stp>
        <stp>4</stp>
        <stp>600510.SH</stp>
        <stp>61</stp>
        <stp>6/30/2016</stp>
        <stp>1</stp>
        <tr r="D2194" s="5"/>
      </tp>
      <tp>
        <v>12391956.699999999</v>
        <stp/>
        <stp>EM_S_QSTM07_IS</stp>
        <stp>4</stp>
        <stp>600513.SH</stp>
        <stp>61</stp>
        <stp>6/30/2015</stp>
        <stp>1</stp>
        <tr r="K2197" s="5"/>
      </tp>
      <tp>
        <v>6630762.3700000001</v>
        <stp/>
        <stp>EM_S_QSTM07_IS</stp>
        <stp>4</stp>
        <stp>600560.SH</stp>
        <stp>61</stp>
        <stp>6/30/2016</stp>
        <stp>1</stp>
        <tr r="D2236" s="5"/>
      </tp>
      <tp>
        <v>86524378.099999994</v>
        <stp/>
        <stp>EM_S_QSTM07_IS</stp>
        <stp>4</stp>
        <stp>600563.SH</stp>
        <stp>61</stp>
        <stp>6/30/2015</stp>
        <stp>1</stp>
        <tr r="K2239" s="5"/>
      </tp>
      <tp>
        <v>76684942.450000003</v>
        <stp/>
        <stp>EM_S_QSTM07_IS</stp>
        <stp>4</stp>
        <stp>600575.SH</stp>
        <stp>61</stp>
        <stp>3/31/2016</stp>
        <stp>1</stp>
        <tr r="I2249" s="5"/>
      </tp>
      <tp>
        <v>76615963.260000005</v>
        <stp/>
        <stp>EM_S_QSTM07_IS</stp>
        <stp>4</stp>
        <stp>600565.SH</stp>
        <stp>61</stp>
        <stp>3/31/2016</stp>
        <stp>1</stp>
        <tr r="I2240" s="5"/>
      </tp>
      <tp>
        <v>92350103.519999996</v>
        <stp/>
        <stp>EM_S_QSTM07_IS</stp>
        <stp>4</stp>
        <stp>600570.SH</stp>
        <stp>61</stp>
        <stp>6/30/2016</stp>
        <stp>1</stp>
        <tr r="D2245" s="5"/>
      </tp>
      <tp>
        <v>24756522.879999999</v>
        <stp/>
        <stp>EM_S_QSTM07_IS</stp>
        <stp>4</stp>
        <stp>600573.SH</stp>
        <stp>61</stp>
        <stp>6/30/2015</stp>
        <stp>1</stp>
        <tr r="K2248" s="5"/>
      </tp>
      <tp>
        <v>-754172.17</v>
        <stp/>
        <stp>EM_S_QSTM07_IS</stp>
        <stp>4</stp>
        <stp>600540.SH</stp>
        <stp>61</stp>
        <stp>6/30/2016</stp>
        <stp>1</stp>
        <tr r="D2221" s="5"/>
      </tp>
      <tp>
        <v>1672995.79</v>
        <stp/>
        <stp>EM_S_QSTM07_IS</stp>
        <stp>4</stp>
        <stp>600543.SH</stp>
        <stp>61</stp>
        <stp>6/30/2015</stp>
        <stp>1</stp>
        <tr r="K2222" s="5"/>
      </tp>
      <tp>
        <v>-44661449.479999997</v>
        <stp/>
        <stp>EM_S_QSTM07_IS</stp>
        <stp>4</stp>
        <stp>600555.SH</stp>
        <stp>61</stp>
        <stp>3/31/2016</stp>
        <stp>1</stp>
        <tr r="I2231" s="5"/>
      </tp>
      <tp>
        <v>-53051325.630000003</v>
        <stp/>
        <stp>EM_S_QSTM07_IS</stp>
        <stp>4</stp>
        <stp>600545.SH</stp>
        <stp>61</stp>
        <stp>3/31/2016</stp>
        <stp>1</stp>
        <tr r="I2223" s="5"/>
      </tp>
      <tp>
        <v>50506093</v>
        <stp/>
        <stp>EM_S_QSTM07_IS</stp>
        <stp>4</stp>
        <stp>600550.SH</stp>
        <stp>61</stp>
        <stp>6/30/2016</stp>
        <stp>1</stp>
        <tr r="D2228" s="5"/>
      </tp>
      <tp>
        <v>71964394.030000001</v>
        <stp/>
        <stp>EM_S_QSTM07_IS</stp>
        <stp>4</stp>
        <stp>600580.SH</stp>
        <stp>61</stp>
        <stp>6/30/2016</stp>
        <stp>1</stp>
        <tr r="D2254" s="5"/>
      </tp>
      <tp>
        <v>1319515258.53</v>
        <stp/>
        <stp>EM_S_QSTM07_IS</stp>
        <stp>4</stp>
        <stp>600583.SH</stp>
        <stp>61</stp>
        <stp>6/30/2015</stp>
        <stp>1</stp>
        <tr r="K2257" s="5"/>
      </tp>
      <tp>
        <v>112569758.98</v>
        <stp/>
        <stp>EM_S_QSTM07_IS</stp>
        <stp>4</stp>
        <stp>600595.SH</stp>
        <stp>61</stp>
        <stp>3/31/2016</stp>
        <stp>1</stp>
        <tr r="I2268" s="5"/>
      </tp>
      <tp>
        <v>1155094163</v>
        <stp/>
        <stp>EM_S_QSTM07_IS</stp>
        <stp>4</stp>
        <stp>600585.SH</stp>
        <stp>61</stp>
        <stp>3/31/2016</stp>
        <stp>1</stp>
        <tr r="I2259" s="5"/>
      </tp>
      <tp>
        <v>19163311.059999999</v>
        <stp/>
        <stp>EM_S_QSTM07_IS</stp>
        <stp>4</stp>
        <stp>600590.SH</stp>
        <stp>61</stp>
        <stp>6/30/2016</stp>
        <stp>1</stp>
        <tr r="D2264" s="5"/>
      </tp>
      <tp>
        <v>14910975.449999999</v>
        <stp/>
        <stp>EM_S_QSTM07_IS</stp>
        <stp>4</stp>
        <stp>600593.SH</stp>
        <stp>61</stp>
        <stp>6/30/2015</stp>
        <stp>1</stp>
        <tr r="K2266" s="5"/>
      </tp>
      <tp>
        <v>6483155.4400000004</v>
        <stp/>
        <stp>EM_S_QSTM07_IS</stp>
        <stp>4</stp>
        <stp>300245.SZ</stp>
        <stp>61</stp>
        <stp>3/31/2016</stp>
        <stp>1</stp>
        <tr r="I1506" s="5"/>
      </tp>
      <tp>
        <v>42798329.969999999</v>
        <stp/>
        <stp>EM_S_QSTM07_IS</stp>
        <stp>4</stp>
        <stp>300250.SZ</stp>
        <stp>61</stp>
        <stp>6/30/2016</stp>
        <stp>1</stp>
        <tr r="D1511" s="5"/>
      </tp>
      <tp>
        <v>41447439.079999998</v>
        <stp/>
        <stp>EM_S_QSTM07_IS</stp>
        <stp>4</stp>
        <stp>300253.SZ</stp>
        <stp>61</stp>
        <stp>6/30/2015</stp>
        <stp>1</stp>
        <tr r="K1514" s="5"/>
      </tp>
      <tp>
        <v>20810018.02</v>
        <stp/>
        <stp>EM_S_QSTM07_IS</stp>
        <stp>4</stp>
        <stp>300240.SZ</stp>
        <stp>61</stp>
        <stp>6/30/2016</stp>
        <stp>1</stp>
        <tr r="D1501" s="5"/>
      </tp>
      <tp>
        <v>15791566.02</v>
        <stp/>
        <stp>EM_S_QSTM07_IS</stp>
        <stp>4</stp>
        <stp>300243.SZ</stp>
        <stp>61</stp>
        <stp>6/30/2015</stp>
        <stp>1</stp>
        <tr r="K1504" s="5"/>
      </tp>
      <tp>
        <v>28896054.190000001</v>
        <stp/>
        <stp>EM_S_QSTM07_IS</stp>
        <stp>4</stp>
        <stp>300255.SZ</stp>
        <stp>61</stp>
        <stp>3/31/2016</stp>
        <stp>1</stp>
        <tr r="I1516" s="5"/>
      </tp>
      <tp>
        <v>22790109.34</v>
        <stp/>
        <stp>EM_S_QSTM07_IS</stp>
        <stp>4</stp>
        <stp>300265.SZ</stp>
        <stp>61</stp>
        <stp>3/31/2016</stp>
        <stp>1</stp>
        <tr r="I1526" s="5"/>
      </tp>
      <tp>
        <v>19260094.899999999</v>
        <stp/>
        <stp>EM_S_QSTM07_IS</stp>
        <stp>4</stp>
        <stp>300270.SZ</stp>
        <stp>61</stp>
        <stp>6/30/2016</stp>
        <stp>1</stp>
        <tr r="D1531" s="5"/>
      </tp>
      <tp>
        <v>50503889.609999999</v>
        <stp/>
        <stp>EM_S_QSTM07_IS</stp>
        <stp>4</stp>
        <stp>300273.SZ</stp>
        <stp>61</stp>
        <stp>6/30/2015</stp>
        <stp>1</stp>
        <tr r="K1534" s="5"/>
      </tp>
      <tp>
        <v>1133392.74</v>
        <stp/>
        <stp>EM_S_QSTM07_IS</stp>
        <stp>4</stp>
        <stp>300260.SZ</stp>
        <stp>61</stp>
        <stp>6/30/2016</stp>
        <stp>1</stp>
        <tr r="D1521" s="5"/>
      </tp>
      <tp>
        <v>34845754.340000004</v>
        <stp/>
        <stp>EM_S_QSTM07_IS</stp>
        <stp>4</stp>
        <stp>300263.SZ</stp>
        <stp>61</stp>
        <stp>6/30/2015</stp>
        <stp>1</stp>
        <tr r="K1524" s="5"/>
      </tp>
      <tp>
        <v>-20747132.719999999</v>
        <stp/>
        <stp>EM_S_QSTM07_IS</stp>
        <stp>4</stp>
        <stp>300275.SZ</stp>
        <stp>61</stp>
        <stp>3/31/2016</stp>
        <stp>1</stp>
        <tr r="I1536" s="5"/>
      </tp>
      <tp>
        <v>7536017.5199999996</v>
        <stp/>
        <stp>EM_S_QSTM07_IS</stp>
        <stp>4</stp>
        <stp>300205.SZ</stp>
        <stp>61</stp>
        <stp>3/31/2016</stp>
        <stp>1</stp>
        <tr r="I1466" s="5"/>
      </tp>
      <tp>
        <v>9915164.4299999997</v>
        <stp/>
        <stp>EM_S_QSTM07_IS</stp>
        <stp>4</stp>
        <stp>300210.SZ</stp>
        <stp>61</stp>
        <stp>6/30/2016</stp>
        <stp>1</stp>
        <tr r="D1471" s="5"/>
      </tp>
      <tp>
        <v>26907096.329999998</v>
        <stp/>
        <stp>EM_S_QSTM07_IS</stp>
        <stp>4</stp>
        <stp>300213.SZ</stp>
        <stp>61</stp>
        <stp>6/30/2015</stp>
        <stp>1</stp>
        <tr r="K1474" s="5"/>
      </tp>
      <tp>
        <v>19909613.710000001</v>
        <stp/>
        <stp>EM_S_QSTM07_IS</stp>
        <stp>4</stp>
        <stp>300200.SZ</stp>
        <stp>61</stp>
        <stp>6/30/2016</stp>
        <stp>1</stp>
        <tr r="D1461" s="5"/>
      </tp>
      <tp>
        <v>74706936.810000002</v>
        <stp/>
        <stp>EM_S_QSTM07_IS</stp>
        <stp>4</stp>
        <stp>300203.SZ</stp>
        <stp>61</stp>
        <stp>6/30/2015</stp>
        <stp>1</stp>
        <tr r="K1464" s="5"/>
      </tp>
      <tp>
        <v>2591382.34</v>
        <stp/>
        <stp>EM_S_QSTM07_IS</stp>
        <stp>4</stp>
        <stp>300215.SZ</stp>
        <stp>61</stp>
        <stp>3/31/2016</stp>
        <stp>1</stp>
        <tr r="I1476" s="5"/>
      </tp>
      <tp>
        <v>17110936.969999999</v>
        <stp/>
        <stp>EM_S_QSTM07_IS</stp>
        <stp>4</stp>
        <stp>300225.SZ</stp>
        <stp>61</stp>
        <stp>3/31/2016</stp>
        <stp>1</stp>
        <tr r="I1486" s="5"/>
      </tp>
      <tp>
        <v>34696937.170000002</v>
        <stp/>
        <stp>EM_S_QSTM07_IS</stp>
        <stp>4</stp>
        <stp>300230.SZ</stp>
        <stp>61</stp>
        <stp>6/30/2016</stp>
        <stp>1</stp>
        <tr r="D1491" s="5"/>
      </tp>
      <tp>
        <v>47849013.590000004</v>
        <stp/>
        <stp>EM_S_QSTM07_IS</stp>
        <stp>4</stp>
        <stp>300233.SZ</stp>
        <stp>61</stp>
        <stp>6/30/2015</stp>
        <stp>1</stp>
        <tr r="K1494" s="5"/>
      </tp>
      <tp>
        <v>2368985.42</v>
        <stp/>
        <stp>EM_S_QSTM07_IS</stp>
        <stp>4</stp>
        <stp>300220.SZ</stp>
        <stp>61</stp>
        <stp>6/30/2016</stp>
        <stp>1</stp>
        <tr r="D1481" s="5"/>
      </tp>
      <tp>
        <v>2822462.64</v>
        <stp/>
        <stp>EM_S_QSTM07_IS</stp>
        <stp>4</stp>
        <stp>300223.SZ</stp>
        <stp>61</stp>
        <stp>6/30/2015</stp>
        <stp>1</stp>
        <tr r="K1484" s="5"/>
      </tp>
      <tp>
        <v>8961787.1300000008</v>
        <stp/>
        <stp>EM_S_QSTM07_IS</stp>
        <stp>4</stp>
        <stp>300235.SZ</stp>
        <stp>61</stp>
        <stp>3/31/2016</stp>
        <stp>1</stp>
        <tr r="I1496" s="5"/>
      </tp>
      <tp>
        <v>15107164.68</v>
        <stp/>
        <stp>EM_S_QSTM07_IS</stp>
        <stp>4</stp>
        <stp>300285.SZ</stp>
        <stp>61</stp>
        <stp>3/31/2016</stp>
        <stp>1</stp>
        <tr r="I1546" s="5"/>
      </tp>
      <tp>
        <v>9453526.8100000005</v>
        <stp/>
        <stp>EM_S_QSTM07_IS</stp>
        <stp>4</stp>
        <stp>300290.SZ</stp>
        <stp>61</stp>
        <stp>6/30/2016</stp>
        <stp>1</stp>
        <tr r="D1551" s="5"/>
      </tp>
      <tp>
        <v>20807723.77</v>
        <stp/>
        <stp>EM_S_QSTM07_IS</stp>
        <stp>4</stp>
        <stp>300293.SZ</stp>
        <stp>61</stp>
        <stp>6/30/2015</stp>
        <stp>1</stp>
        <tr r="K1554" s="5"/>
      </tp>
      <tp>
        <v>543001.27</v>
        <stp/>
        <stp>EM_S_QSTM07_IS</stp>
        <stp>4</stp>
        <stp>300280.SZ</stp>
        <stp>61</stp>
        <stp>6/30/2016</stp>
        <stp>1</stp>
        <tr r="D1541" s="5"/>
      </tp>
      <tp>
        <v>2818681.67</v>
        <stp/>
        <stp>EM_S_QSTM07_IS</stp>
        <stp>4</stp>
        <stp>300283.SZ</stp>
        <stp>61</stp>
        <stp>6/30/2015</stp>
        <stp>1</stp>
        <tr r="K1544" s="5"/>
      </tp>
      <tp>
        <v>22027913.890000001</v>
        <stp/>
        <stp>EM_S_QSTM07_IS</stp>
        <stp>4</stp>
        <stp>300295.SZ</stp>
        <stp>61</stp>
        <stp>3/31/2016</stp>
        <stp>1</stp>
        <tr r="I1556" s="5"/>
      </tp>
      <tp>
        <v>50276774.920000002</v>
        <stp/>
        <stp>EM_S_QSTM07_IS</stp>
        <stp>4</stp>
        <stp>600220.SH</stp>
        <stp>61</stp>
        <stp>6/30/2016</stp>
        <stp>1</stp>
        <tr r="D1964" s="5"/>
      </tp>
      <tp>
        <v>16533970.630000001</v>
        <stp/>
        <stp>EM_S_QSTM07_IS</stp>
        <stp>4</stp>
        <stp>600223.SH</stp>
        <stp>61</stp>
        <stp>6/30/2015</stp>
        <stp>1</stp>
        <tr r="K1967" s="5"/>
      </tp>
      <tp>
        <v>2518621.66</v>
        <stp/>
        <stp>EM_S_QSTM07_IS</stp>
        <stp>4</stp>
        <stp>600235.SH</stp>
        <stp>61</stp>
        <stp>3/31/2016</stp>
        <stp>1</stp>
        <tr r="I1978" s="5"/>
      </tp>
      <tp>
        <v>-360152071.81999999</v>
        <stp/>
        <stp>EM_S_QSTM07_IS</stp>
        <stp>4</stp>
        <stp>600225.SH</stp>
        <stp>61</stp>
        <stp>3/31/2016</stp>
        <stp>1</stp>
        <tr r="I1968" s="5"/>
      </tp>
      <tp>
        <v>41068469.240000002</v>
        <stp/>
        <stp>EM_S_QSTM07_IS</stp>
        <stp>4</stp>
        <stp>600230.SH</stp>
        <stp>61</stp>
        <stp>6/30/2016</stp>
        <stp>1</stp>
        <tr r="D1973" s="5"/>
      </tp>
      <tp>
        <v>9480267.9700000007</v>
        <stp/>
        <stp>EM_S_QSTM07_IS</stp>
        <stp>4</stp>
        <stp>600233.SH</stp>
        <stp>61</stp>
        <stp>6/30/2015</stp>
        <stp>1</stp>
        <tr r="K1976" s="5"/>
      </tp>
      <tp>
        <v>13472722.43</v>
        <stp/>
        <stp>EM_S_QSTM07_IS</stp>
        <stp>4</stp>
        <stp>600200.SH</stp>
        <stp>61</stp>
        <stp>6/30/2016</stp>
        <stp>1</stp>
        <tr r="D1947" s="5"/>
      </tp>
      <tp>
        <v>9280824.9399999995</v>
        <stp/>
        <stp>EM_S_QSTM07_IS</stp>
        <stp>4</stp>
        <stp>600203.SH</stp>
        <stp>61</stp>
        <stp>6/30/2015</stp>
        <stp>1</stp>
        <tr r="K1950" s="5"/>
      </tp>
      <tp>
        <v>-20535814.969999999</v>
        <stp/>
        <stp>EM_S_QSTM07_IS</stp>
        <stp>4</stp>
        <stp>600215.SH</stp>
        <stp>61</stp>
        <stp>3/31/2016</stp>
        <stp>1</stp>
        <tr r="I1959" s="5"/>
      </tp>
      <tp>
        <v>134170031.66</v>
        <stp/>
        <stp>EM_S_QSTM07_IS</stp>
        <stp>4</stp>
        <stp>600210.SH</stp>
        <stp>61</stp>
        <stp>6/30/2016</stp>
        <stp>1</stp>
        <tr r="D1955" s="5"/>
      </tp>
      <tp>
        <v>-31347662.940000001</v>
        <stp/>
        <stp>EM_S_QSTM07_IS</stp>
        <stp>4</stp>
        <stp>600213.SH</stp>
        <stp>61</stp>
        <stp>6/30/2015</stp>
        <stp>1</stp>
        <tr r="K1958" s="5"/>
      </tp>
      <tp>
        <v>41897836.829999998</v>
        <stp/>
        <stp>EM_S_QSTM07_IS</stp>
        <stp>4</stp>
        <stp>600260.SH</stp>
        <stp>61</stp>
        <stp>6/30/2016</stp>
        <stp>1</stp>
        <tr r="D1999" s="5"/>
      </tp>
      <tp>
        <v>-5316638.08</v>
        <stp/>
        <stp>EM_S_QSTM07_IS</stp>
        <stp>4</stp>
        <stp>600275.SH</stp>
        <stp>61</stp>
        <stp>3/31/2016</stp>
        <stp>1</stp>
        <tr r="I2011" s="5"/>
      </tp>
      <tp>
        <v>-8004946.7699999996</v>
        <stp/>
        <stp>EM_S_QSTM07_IS</stp>
        <stp>4</stp>
        <stp>600265.SH</stp>
        <stp>61</stp>
        <stp>3/31/2016</stp>
        <stp>1</stp>
        <tr r="I2002" s="5"/>
      </tp>
      <tp>
        <v>341923805.41000003</v>
        <stp/>
        <stp>EM_S_QSTM07_IS</stp>
        <stp>4</stp>
        <stp>600270.SH</stp>
        <stp>61</stp>
        <stp>6/30/2016</stp>
        <stp>1</stp>
        <tr r="D2007" s="5"/>
      </tp>
      <tp>
        <v>198207878.58000001</v>
        <stp/>
        <stp>EM_S_QSTM07_IS</stp>
        <stp>4</stp>
        <stp>600273.SH</stp>
        <stp>61</stp>
        <stp>6/30/2015</stp>
        <stp>1</stp>
        <tr r="K2010" s="5"/>
      </tp>
      <tp>
        <v>141980619.02000001</v>
        <stp/>
        <stp>EM_S_QSTM07_IS</stp>
        <stp>4</stp>
        <stp>600240.SH</stp>
        <stp>61</stp>
        <stp>6/30/2016</stp>
        <stp>1</stp>
        <tr r="D1983" s="5"/>
      </tp>
      <tp>
        <v>1367594.23</v>
        <stp/>
        <stp>EM_S_QSTM07_IS</stp>
        <stp>4</stp>
        <stp>600243.SH</stp>
        <stp>61</stp>
        <stp>6/30/2015</stp>
        <stp>1</stp>
        <tr r="K1986" s="5"/>
      </tp>
      <tp>
        <v>-39586623.759999998</v>
        <stp/>
        <stp>EM_S_QSTM07_IS</stp>
        <stp>4</stp>
        <stp>600255.SH</stp>
        <stp>61</stp>
        <stp>3/31/2016</stp>
        <stp>1</stp>
        <tr r="I1994" s="5"/>
      </tp>
      <tp>
        <v>5475331.6299999999</v>
        <stp/>
        <stp>EM_S_QSTM07_IS</stp>
        <stp>4</stp>
        <stp>600250.SH</stp>
        <stp>61</stp>
        <stp>6/30/2016</stp>
        <stp>1</stp>
        <tr r="D1991" s="5"/>
      </tp>
      <tp>
        <v>32295686.899999999</v>
        <stp/>
        <stp>EM_S_QSTM07_IS</stp>
        <stp>4</stp>
        <stp>600280.SH</stp>
        <stp>61</stp>
        <stp>6/30/2016</stp>
        <stp>1</stp>
        <tr r="D2016" s="5"/>
      </tp>
      <tp>
        <v>24998668.859999999</v>
        <stp/>
        <stp>EM_S_QSTM07_IS</stp>
        <stp>4</stp>
        <stp>600283.SH</stp>
        <stp>61</stp>
        <stp>6/30/2015</stp>
        <stp>1</stp>
        <tr r="K2019" s="5"/>
      </tp>
      <tp>
        <v>86731034.560000002</v>
        <stp/>
        <stp>EM_S_QSTM07_IS</stp>
        <stp>4</stp>
        <stp>600295.SH</stp>
        <stp>61</stp>
        <stp>3/31/2016</stp>
        <stp>1</stp>
        <tr r="I2029" s="5"/>
      </tp>
      <tp>
        <v>51024684.57</v>
        <stp/>
        <stp>EM_S_QSTM07_IS</stp>
        <stp>4</stp>
        <stp>600285.SH</stp>
        <stp>61</stp>
        <stp>3/31/2016</stp>
        <stp>1</stp>
        <tr r="I2021" s="5"/>
      </tp>
      <tp>
        <v>36970208.950000003</v>
        <stp/>
        <stp>EM_S_QSTM07_IS</stp>
        <stp>4</stp>
        <stp>600290.SH</stp>
        <stp>61</stp>
        <stp>6/30/2016</stp>
        <stp>1</stp>
        <tr r="D2025" s="5"/>
      </tp>
      <tp>
        <v>1837478.89</v>
        <stp/>
        <stp>EM_S_QSTM07_IS</stp>
        <stp>4</stp>
        <stp>600293.SH</stp>
        <stp>61</stp>
        <stp>6/30/2015</stp>
        <stp>1</stp>
        <tr r="K2028" s="5"/>
      </tp>
      <tp>
        <v>11204029.449999999</v>
        <stp/>
        <stp>EM_S_QSTM07_IS</stp>
        <stp>4</stp>
        <stp>300345.SZ</stp>
        <stp>61</stp>
        <stp>3/31/2016</stp>
        <stp>1</stp>
        <tr r="I1606" s="5"/>
      </tp>
      <tp>
        <v>15448324.619999999</v>
        <stp/>
        <stp>EM_S_QSTM07_IS</stp>
        <stp>4</stp>
        <stp>300350.SZ</stp>
        <stp>61</stp>
        <stp>6/30/2016</stp>
        <stp>1</stp>
        <tr r="D1611" s="5"/>
      </tp>
      <tp>
        <v>12665447.91</v>
        <stp/>
        <stp>EM_S_QSTM07_IS</stp>
        <stp>4</stp>
        <stp>300353.SZ</stp>
        <stp>61</stp>
        <stp>6/30/2015</stp>
        <stp>1</stp>
        <tr r="K1614" s="5"/>
      </tp>
      <tp>
        <v>1886957.07</v>
        <stp/>
        <stp>EM_S_QSTM07_IS</stp>
        <stp>4</stp>
        <stp>300340.SZ</stp>
        <stp>61</stp>
        <stp>6/30/2016</stp>
        <stp>1</stp>
        <tr r="D1601" s="5"/>
      </tp>
      <tp>
        <v>2654949.44</v>
        <stp/>
        <stp>EM_S_QSTM07_IS</stp>
        <stp>4</stp>
        <stp>300343.SZ</stp>
        <stp>61</stp>
        <stp>6/30/2015</stp>
        <stp>1</stp>
        <tr r="K1604" s="5"/>
      </tp>
      <tp>
        <v>-20088298.899999999</v>
        <stp/>
        <stp>EM_S_QSTM07_IS</stp>
        <stp>4</stp>
        <stp>300355.SZ</stp>
        <stp>61</stp>
        <stp>3/31/2016</stp>
        <stp>1</stp>
        <tr r="I1616" s="5"/>
      </tp>
      <tp>
        <v>2974198.93</v>
        <stp/>
        <stp>EM_S_QSTM07_IS</stp>
        <stp>4</stp>
        <stp>300365.SZ</stp>
        <stp>61</stp>
        <stp>3/31/2016</stp>
        <stp>1</stp>
        <tr r="I1625" s="5"/>
      </tp>
      <tp>
        <v>4207224.0999999996</v>
        <stp/>
        <stp>EM_S_QSTM07_IS</stp>
        <stp>4</stp>
        <stp>300370.SZ</stp>
        <stp>61</stp>
        <stp>6/30/2016</stp>
        <stp>1</stp>
        <tr r="D1630" s="5"/>
      </tp>
      <tp>
        <v>33198041.620000001</v>
        <stp/>
        <stp>EM_S_QSTM07_IS</stp>
        <stp>4</stp>
        <stp>300373.SZ</stp>
        <stp>61</stp>
        <stp>6/30/2015</stp>
        <stp>1</stp>
        <tr r="K1633" s="5"/>
      </tp>
      <tp>
        <v>75821159.890000001</v>
        <stp/>
        <stp>EM_S_QSTM07_IS</stp>
        <stp>4</stp>
        <stp>300360.SZ</stp>
        <stp>61</stp>
        <stp>6/30/2016</stp>
        <stp>1</stp>
        <tr r="D1621" s="5"/>
      </tp>
      <tp>
        <v>24207118.66</v>
        <stp/>
        <stp>EM_S_QSTM07_IS</stp>
        <stp>4</stp>
        <stp>300363.SZ</stp>
        <stp>61</stp>
        <stp>6/30/2015</stp>
        <stp>1</stp>
        <tr r="K1623" s="5"/>
      </tp>
      <tp>
        <v>30535481.23</v>
        <stp/>
        <stp>EM_S_QSTM07_IS</stp>
        <stp>4</stp>
        <stp>300375.SZ</stp>
        <stp>61</stp>
        <stp>3/31/2016</stp>
        <stp>1</stp>
        <tr r="I1635" s="5"/>
      </tp>
      <tp>
        <v>16320010.199999999</v>
        <stp/>
        <stp>EM_S_QSTM07_IS</stp>
        <stp>4</stp>
        <stp>300305.SZ</stp>
        <stp>61</stp>
        <stp>3/31/2016</stp>
        <stp>1</stp>
        <tr r="I1566" s="5"/>
      </tp>
      <tp>
        <v>44433125.869999997</v>
        <stp/>
        <stp>EM_S_QSTM07_IS</stp>
        <stp>4</stp>
        <stp>300310.SZ</stp>
        <stp>61</stp>
        <stp>6/30/2016</stp>
        <stp>1</stp>
        <tr r="D1571" s="5"/>
      </tp>
      <tp>
        <v>-2036347.47</v>
        <stp/>
        <stp>EM_S_QSTM07_IS</stp>
        <stp>4</stp>
        <stp>300313.SZ</stp>
        <stp>61</stp>
        <stp>6/30/2015</stp>
        <stp>1</stp>
        <tr r="K1574" s="5"/>
      </tp>
      <tp>
        <v>4981987780</v>
        <stp/>
        <stp>EM_S_QSTM07_IS</stp>
        <stp>4</stp>
        <stp>000333.SZ</stp>
        <stp>61</stp>
        <stp>6/30/2015</stp>
        <stp>1</stp>
        <tr r="K77" s="5"/>
      </tp>
      <tp>
        <v>2208015.34</v>
        <stp/>
        <stp>EM_S_QSTM07_IS</stp>
        <stp>4</stp>
        <stp>300300.SZ</stp>
        <stp>61</stp>
        <stp>6/30/2016</stp>
        <stp>1</stp>
        <tr r="D1561" s="5"/>
      </tp>
      <tp>
        <v>23874604.649999999</v>
        <stp/>
        <stp>EM_S_QSTM07_IS</stp>
        <stp>4</stp>
        <stp>300303.SZ</stp>
        <stp>61</stp>
        <stp>6/30/2015</stp>
        <stp>1</stp>
        <tr r="K1564" s="5"/>
      </tp>
      <tp>
        <v>221350691.88999999</v>
        <stp/>
        <stp>EM_S_QSTM07_IS</stp>
        <stp>4</stp>
        <stp>300315.SZ</stp>
        <stp>61</stp>
        <stp>3/31/2016</stp>
        <stp>1</stp>
        <tr r="I1576" s="5"/>
      </tp>
      <tp>
        <v>12374419.57</v>
        <stp/>
        <stp>EM_S_QSTM07_IS</stp>
        <stp>4</stp>
        <stp>300325.SZ</stp>
        <stp>61</stp>
        <stp>3/31/2016</stp>
        <stp>1</stp>
        <tr r="I1586" s="5"/>
      </tp>
      <tp>
        <v>-6577105.3700000001</v>
        <stp/>
        <stp>EM_S_QSTM07_IS</stp>
        <stp>4</stp>
        <stp>300330.SZ</stp>
        <stp>61</stp>
        <stp>6/30/2016</stp>
        <stp>1</stp>
        <tr r="D1591" s="5"/>
      </tp>
      <tp>
        <v>14254593.01</v>
        <stp/>
        <stp>EM_S_QSTM07_IS</stp>
        <stp>4</stp>
        <stp>300333.SZ</stp>
        <stp>61</stp>
        <stp>6/30/2015</stp>
        <stp>1</stp>
        <tr r="K1594" s="5"/>
      </tp>
      <tp>
        <v>21052886.510000002</v>
        <stp/>
        <stp>EM_S_QSTM07_IS</stp>
        <stp>4</stp>
        <stp>300320.SZ</stp>
        <stp>61</stp>
        <stp>6/30/2016</stp>
        <stp>1</stp>
        <tr r="D1581" s="5"/>
      </tp>
      <tp>
        <v>26637716.59</v>
        <stp/>
        <stp>EM_S_QSTM07_IS</stp>
        <stp>4</stp>
        <stp>300323.SZ</stp>
        <stp>61</stp>
        <stp>6/30/2015</stp>
        <stp>1</stp>
        <tr r="K1584" s="5"/>
      </tp>
      <tp>
        <v>17441050.57</v>
        <stp/>
        <stp>EM_S_QSTM07_IS</stp>
        <stp>4</stp>
        <stp>300335.SZ</stp>
        <stp>61</stp>
        <stp>3/31/2016</stp>
        <stp>1</stp>
        <tr r="I1596" s="5"/>
      </tp>
      <tp>
        <v>12657996.02</v>
        <stp/>
        <stp>EM_S_QSTM07_IS</stp>
        <stp>4</stp>
        <stp>300385.SZ</stp>
        <stp>61</stp>
        <stp>3/31/2016</stp>
        <stp>1</stp>
        <tr r="I1645" s="5"/>
      </tp>
      <tp>
        <v>6118680.4500000002</v>
        <stp/>
        <stp>EM_S_QSTM07_IS</stp>
        <stp>4</stp>
        <stp>300390.SZ</stp>
        <stp>61</stp>
        <stp>6/30/2016</stp>
        <stp>1</stp>
        <tr r="D1650" s="5"/>
      </tp>
      <tp>
        <v>17059740.920000002</v>
        <stp/>
        <stp>EM_S_QSTM07_IS</stp>
        <stp>4</stp>
        <stp>300393.SZ</stp>
        <stp>61</stp>
        <stp>6/30/2015</stp>
        <stp>1</stp>
        <tr r="K1653" s="5"/>
      </tp>
      <tp>
        <v>4672829.42</v>
        <stp/>
        <stp>EM_S_QSTM07_IS</stp>
        <stp>4</stp>
        <stp>300380.SZ</stp>
        <stp>61</stp>
        <stp>6/30/2016</stp>
        <stp>1</stp>
        <tr r="D1640" s="5"/>
      </tp>
      <tp>
        <v>24553303.510000002</v>
        <stp/>
        <stp>EM_S_QSTM07_IS</stp>
        <stp>4</stp>
        <stp>300383.SZ</stp>
        <stp>61</stp>
        <stp>6/30/2015</stp>
        <stp>1</stp>
        <tr r="K1643" s="5"/>
      </tp>
      <tp>
        <v>9565591.9100000001</v>
        <stp/>
        <stp>EM_S_QSTM07_IS</stp>
        <stp>4</stp>
        <stp>300395.SZ</stp>
        <stp>61</stp>
        <stp>3/31/2016</stp>
        <stp>1</stp>
        <tr r="I1655" s="5"/>
      </tp>
      <tp>
        <v>58635638</v>
        <stp/>
        <stp>EM_S_QSTM07_IS</stp>
        <stp>4</stp>
        <stp>600320.SH</stp>
        <stp>61</stp>
        <stp>6/30/2016</stp>
        <stp>1</stp>
        <tr r="D2051" s="5"/>
      </tp>
      <tp>
        <v>107882430.17</v>
        <stp/>
        <stp>EM_S_QSTM07_IS</stp>
        <stp>4</stp>
        <stp>600323.SH</stp>
        <stp>61</stp>
        <stp>6/30/2015</stp>
        <stp>1</stp>
        <tr r="K2054" s="5"/>
      </tp>
      <tp>
        <v>188887407.61000001</v>
        <stp/>
        <stp>EM_S_QSTM07_IS</stp>
        <stp>4</stp>
        <stp>600335.SH</stp>
        <stp>61</stp>
        <stp>3/31/2016</stp>
        <stp>1</stp>
        <tr r="I2064" s="5"/>
      </tp>
      <tp>
        <v>25546130.719999999</v>
        <stp/>
        <stp>EM_S_QSTM07_IS</stp>
        <stp>4</stp>
        <stp>600325.SH</stp>
        <stp>61</stp>
        <stp>3/31/2016</stp>
        <stp>1</stp>
        <tr r="I2055" s="5"/>
      </tp>
      <tp>
        <v>42885890.359999999</v>
        <stp/>
        <stp>EM_S_QSTM07_IS</stp>
        <stp>4</stp>
        <stp>600330.SH</stp>
        <stp>61</stp>
        <stp>6/30/2016</stp>
        <stp>1</stp>
        <tr r="D2060" s="5"/>
      </tp>
      <tp>
        <v>-17285457.039999999</v>
        <stp/>
        <stp>EM_S_QSTM07_IS</stp>
        <stp>4</stp>
        <stp>600333.SH</stp>
        <stp>61</stp>
        <stp>6/30/2015</stp>
        <stp>1</stp>
        <tr r="K2063" s="5"/>
      </tp>
      <tp>
        <v>48610739.100000001</v>
        <stp/>
        <stp>EM_S_QSTM07_IS</stp>
        <stp>4</stp>
        <stp>600300.SH</stp>
        <stp>61</stp>
        <stp>6/30/2016</stp>
        <stp>1</stp>
        <tr r="D2033" s="5"/>
      </tp>
      <tp>
        <v>1429971.48</v>
        <stp/>
        <stp>EM_S_QSTM07_IS</stp>
        <stp>4</stp>
        <stp>600303.SH</stp>
        <stp>61</stp>
        <stp>6/30/2015</stp>
        <stp>1</stp>
        <tr r="K2036" s="5"/>
      </tp>
      <tp>
        <v>127428959.75</v>
        <stp/>
        <stp>EM_S_QSTM07_IS</stp>
        <stp>4</stp>
        <stp>600315.SH</stp>
        <stp>61</stp>
        <stp>3/31/2016</stp>
        <stp>1</stp>
        <tr r="I2046" s="5"/>
      </tp>
      <tp>
        <v>36331535.789999999</v>
        <stp/>
        <stp>EM_S_QSTM07_IS</stp>
        <stp>4</stp>
        <stp>600305.SH</stp>
        <stp>61</stp>
        <stp>3/31/2016</stp>
        <stp>1</stp>
        <tr r="I2037" s="5"/>
      </tp>
      <tp>
        <v>95534275.030000001</v>
        <stp/>
        <stp>EM_S_QSTM07_IS</stp>
        <stp>4</stp>
        <stp>600310.SH</stp>
        <stp>61</stp>
        <stp>6/30/2016</stp>
        <stp>1</stp>
        <tr r="D2042" s="5"/>
      </tp>
      <tp>
        <v>10135379.9</v>
        <stp/>
        <stp>EM_S_QSTM07_IS</stp>
        <stp>4</stp>
        <stp>600313.SH</stp>
        <stp>61</stp>
        <stp>6/30/2015</stp>
        <stp>1</stp>
        <tr r="K2045" s="5"/>
      </tp>
      <tp>
        <v>17195257.690000001</v>
        <stp/>
        <stp>EM_S_QSTM07_IS</stp>
        <stp>4</stp>
        <stp>600360.SH</stp>
        <stp>61</stp>
        <stp>6/30/2016</stp>
        <stp>1</stp>
        <tr r="D2083" s="5"/>
      </tp>
      <tp>
        <v>56674809.590000004</v>
        <stp/>
        <stp>EM_S_QSTM07_IS</stp>
        <stp>4</stp>
        <stp>600363.SH</stp>
        <stp>61</stp>
        <stp>6/30/2015</stp>
        <stp>1</stp>
        <tr r="K2086" s="5"/>
      </tp>
      <tp>
        <v>-15459258.76</v>
        <stp/>
        <stp>EM_S_QSTM07_IS</stp>
        <stp>4</stp>
        <stp>600375.SH</stp>
        <stp>61</stp>
        <stp>3/31/2016</stp>
        <stp>1</stp>
        <tr r="I2096" s="5"/>
      </tp>
      <tp>
        <v>1954534.63</v>
        <stp/>
        <stp>EM_S_QSTM07_IS</stp>
        <stp>4</stp>
        <stp>600365.SH</stp>
        <stp>61</stp>
        <stp>3/31/2016</stp>
        <stp>1</stp>
        <tr r="I2087" s="5"/>
      </tp>
      <tp>
        <v>18710571.539999999</v>
        <stp/>
        <stp>EM_S_QSTM07_IS</stp>
        <stp>4</stp>
        <stp>600370.SH</stp>
        <stp>61</stp>
        <stp>6/30/2016</stp>
        <stp>1</stp>
        <tr r="D2092" s="5"/>
      </tp>
      <tp>
        <v>202240443.87</v>
        <stp/>
        <stp>EM_S_QSTM07_IS</stp>
        <stp>4</stp>
        <stp>600373.SH</stp>
        <stp>61</stp>
        <stp>6/30/2015</stp>
        <stp>1</stp>
        <tr r="K2095" s="5"/>
      </tp>
      <tp>
        <v>2657357317.6399999</v>
        <stp/>
        <stp>EM_S_QSTM07_IS</stp>
        <stp>4</stp>
        <stp>600340.SH</stp>
        <stp>61</stp>
        <stp>6/30/2016</stp>
        <stp>1</stp>
        <tr r="D2069" s="5"/>
      </tp>
      <tp>
        <v>8272009.75</v>
        <stp/>
        <stp>EM_S_QSTM07_IS</stp>
        <stp>4</stp>
        <stp>600343.SH</stp>
        <stp>61</stp>
        <stp>6/30/2015</stp>
        <stp>1</stp>
        <tr r="K2070" s="5"/>
      </tp>
      <tp>
        <v>1577265.04</v>
        <stp/>
        <stp>EM_S_QSTM07_IS</stp>
        <stp>4</stp>
        <stp>600355.SH</stp>
        <stp>61</stp>
        <stp>3/31/2016</stp>
        <stp>1</stp>
        <tr r="I2079" s="5"/>
      </tp>
      <tp>
        <v>12764201.35</v>
        <stp/>
        <stp>EM_S_QSTM07_IS</stp>
        <stp>4</stp>
        <stp>600345.SH</stp>
        <stp>61</stp>
        <stp>3/31/2016</stp>
        <stp>1</stp>
        <tr r="I2071" s="5"/>
      </tp>
      <tp>
        <v>748057348</v>
        <stp/>
        <stp>EM_S_QSTM07_IS</stp>
        <stp>4</stp>
        <stp>600350.SH</stp>
        <stp>61</stp>
        <stp>6/30/2016</stp>
        <stp>1</stp>
        <tr r="D2074" s="5"/>
      </tp>
      <tp>
        <v>11854001.699999999</v>
        <stp/>
        <stp>EM_S_QSTM07_IS</stp>
        <stp>4</stp>
        <stp>600353.SH</stp>
        <stp>61</stp>
        <stp>6/30/2015</stp>
        <stp>1</stp>
        <tr r="K2077" s="5"/>
      </tp>
      <tp>
        <v>98230560.099999994</v>
        <stp/>
        <stp>EM_S_QSTM07_IS</stp>
        <stp>4</stp>
        <stp>600380.SH</stp>
        <stp>61</stp>
        <stp>6/30/2016</stp>
        <stp>1</stp>
        <tr r="D2101" s="5"/>
      </tp>
      <tp>
        <v>442254229.94</v>
        <stp/>
        <stp>EM_S_QSTM07_IS</stp>
        <stp>4</stp>
        <stp>600383.SH</stp>
        <stp>61</stp>
        <stp>6/30/2015</stp>
        <stp>1</stp>
        <tr r="K2104" s="5"/>
      </tp>
      <tp>
        <v>-106425100</v>
        <stp/>
        <stp>EM_S_QSTM07_IS</stp>
        <stp>4</stp>
        <stp>600395.SH</stp>
        <stp>61</stp>
        <stp>3/31/2016</stp>
        <stp>1</stp>
        <tr r="I2114" s="5"/>
      </tp>
      <tp>
        <v>-583213.68000000005</v>
        <stp/>
        <stp>EM_S_QSTM07_IS</stp>
        <stp>4</stp>
        <stp>600385.SH</stp>
        <stp>61</stp>
        <stp>3/31/2016</stp>
        <stp>1</stp>
        <tr r="I2105" s="5"/>
      </tp>
      <tp>
        <v>32220863.059999999</v>
        <stp/>
        <stp>EM_S_QSTM07_IS</stp>
        <stp>4</stp>
        <stp>600390.SH</stp>
        <stp>61</stp>
        <stp>6/30/2016</stp>
        <stp>1</stp>
        <tr r="D2110" s="5"/>
      </tp>
      <tp>
        <v>9968378.0700000003</v>
        <stp/>
        <stp>EM_S_QSTM07_IS</stp>
        <stp>4</stp>
        <stp>600393.SH</stp>
        <stp>61</stp>
        <stp>6/30/2015</stp>
        <stp>1</stp>
        <tr r="K2113" s="5"/>
      </tp>
      <tp>
        <v>96460815.439999998</v>
        <stp/>
        <stp>EM_S_QSTM07_IS</stp>
        <stp>4</stp>
        <stp>000060.SZ</stp>
        <stp>61</stp>
        <stp>6/30/2016</stp>
        <stp>1</stp>
        <tr r="D51" s="5"/>
      </tp>
      <tp>
        <v>732655000</v>
        <stp/>
        <stp>EM_S_QSTM07_IS</stp>
        <stp>4</stp>
        <stp>000063.SZ</stp>
        <stp>61</stp>
        <stp>6/30/2015</stp>
        <stp>1</stp>
        <tr r="K54" s="5"/>
      </tp>
      <tp>
        <v>7700594.2000000002</v>
        <stp/>
        <stp>EM_S_QSTM07_IS</stp>
        <stp>4</stp>
        <stp>300045.SZ</stp>
        <stp>61</stp>
        <stp>3/31/2016</stp>
        <stp>1</stp>
        <tr r="I1308" s="5"/>
      </tp>
      <tp>
        <v>29487110.73</v>
        <stp/>
        <stp>EM_S_QSTM07_IS</stp>
        <stp>4</stp>
        <stp>300050.SZ</stp>
        <stp>61</stp>
        <stp>6/30/2016</stp>
        <stp>1</stp>
        <tr r="D1313" s="5"/>
      </tp>
      <tp>
        <v>24313945.379999999</v>
        <stp/>
        <stp>EM_S_QSTM07_IS</stp>
        <stp>4</stp>
        <stp>300053.SZ</stp>
        <stp>61</stp>
        <stp>6/30/2015</stp>
        <stp>1</stp>
        <tr r="K1316" s="5"/>
      </tp>
      <tp>
        <v>31727808.050000001</v>
        <stp/>
        <stp>EM_S_QSTM07_IS</stp>
        <stp>4</stp>
        <stp>000065.SZ</stp>
        <stp>61</stp>
        <stp>3/31/2016</stp>
        <stp>1</stp>
        <tr r="I55" s="5"/>
      </tp>
      <tp>
        <v>43544884.939999998</v>
        <stp/>
        <stp>EM_S_QSTM07_IS</stp>
        <stp>4</stp>
        <stp>000070.SZ</stp>
        <stp>61</stp>
        <stp>6/30/2016</stp>
        <stp>1</stp>
        <tr r="D59" s="5"/>
      </tp>
      <tp>
        <v>13280962.35</v>
        <stp/>
        <stp>EM_S_QSTM07_IS</stp>
        <stp>4</stp>
        <stp>300040.SZ</stp>
        <stp>61</stp>
        <stp>6/30/2016</stp>
        <stp>1</stp>
        <tr r="D1303" s="5"/>
      </tp>
      <tp>
        <v>83264595.790000007</v>
        <stp/>
        <stp>EM_S_QSTM07_IS</stp>
        <stp>4</stp>
        <stp>300043.SZ</stp>
        <stp>61</stp>
        <stp>6/30/2015</stp>
        <stp>1</stp>
        <tr r="K1306" s="5"/>
      </tp>
      <tp>
        <v>70097003.75</v>
        <stp/>
        <stp>EM_S_QSTM07_IS</stp>
        <stp>4</stp>
        <stp>300055.SZ</stp>
        <stp>61</stp>
        <stp>3/31/2016</stp>
        <stp>1</stp>
        <tr r="I1318" s="5"/>
      </tp>
      <tp>
        <v>50616758.049999997</v>
        <stp/>
        <stp>EM_S_QSTM07_IS</stp>
        <stp>4</stp>
        <stp>000040.SZ</stp>
        <stp>61</stp>
        <stp>6/30/2016</stp>
        <stp>1</stp>
        <tr r="D39" s="5"/>
      </tp>
      <tp>
        <v>-43224395.799999997</v>
        <stp/>
        <stp>EM_S_QSTM07_IS</stp>
        <stp>4</stp>
        <stp>000043.SZ</stp>
        <stp>61</stp>
        <stp>6/30/2015</stp>
        <stp>1</stp>
        <tr r="K41" s="5"/>
      </tp>
      <tp>
        <v>22188780.559999999</v>
        <stp/>
        <stp>EM_S_QSTM07_IS</stp>
        <stp>4</stp>
        <stp>000055.SZ</stp>
        <stp>61</stp>
        <stp>3/31/2016</stp>
        <stp>1</stp>
        <tr r="I47" s="5"/>
      </tp>
      <tp>
        <v>11471883.119999999</v>
        <stp/>
        <stp>EM_S_QSTM07_IS</stp>
        <stp>4</stp>
        <stp>300065.SZ</stp>
        <stp>61</stp>
        <stp>3/31/2016</stp>
        <stp>1</stp>
        <tr r="I1327" s="5"/>
      </tp>
      <tp>
        <v>234796078.83000001</v>
        <stp/>
        <stp>EM_S_QSTM07_IS</stp>
        <stp>4</stp>
        <stp>300070.SZ</stp>
        <stp>61</stp>
        <stp>6/30/2016</stp>
        <stp>1</stp>
        <tr r="D1332" s="5"/>
      </tp>
      <tp>
        <v>4820869.53</v>
        <stp/>
        <stp>EM_S_QSTM07_IS</stp>
        <stp>4</stp>
        <stp>300073.SZ</stp>
        <stp>61</stp>
        <stp>6/30/2015</stp>
        <stp>1</stp>
        <tr r="K1335" s="5"/>
      </tp>
      <tp>
        <v>-10246461.6</v>
        <stp/>
        <stp>EM_S_QSTM07_IS</stp>
        <stp>4</stp>
        <stp>000045.SZ</stp>
        <stp>61</stp>
        <stp>3/31/2016</stp>
        <stp>1</stp>
        <tr r="I42" s="5"/>
      </tp>
      <tp>
        <v>173811362.74000001</v>
        <stp/>
        <stp>EM_S_QSTM07_IS</stp>
        <stp>4</stp>
        <stp>000050.SZ</stp>
        <stp>61</stp>
        <stp>6/30/2016</stp>
        <stp>1</stp>
        <tr r="D46" s="5"/>
      </tp>
      <tp>
        <v>2385508</v>
        <stp/>
        <stp>EM_S_QSTM07_IS</stp>
        <stp>4</stp>
        <stp>300063.SZ</stp>
        <stp>61</stp>
        <stp>6/30/2015</stp>
        <stp>1</stp>
        <tr r="K1325" s="5"/>
      </tp>
      <tp>
        <v>8384331.9699999997</v>
        <stp/>
        <stp>EM_S_QSTM07_IS</stp>
        <stp>4</stp>
        <stp>300075.SZ</stp>
        <stp>61</stp>
        <stp>3/31/2016</stp>
        <stp>1</stp>
        <tr r="I1337" s="5"/>
      </tp>
      <tp>
        <v>6803020.5300000003</v>
        <stp/>
        <stp>EM_S_QSTM07_IS</stp>
        <stp>4</stp>
        <stp>000020.SZ</stp>
        <stp>61</stp>
        <stp>6/30/2016</stp>
        <stp>1</stp>
        <tr r="D20" s="5"/>
      </tp>
      <tp>
        <v>12600839.220000001</v>
        <stp/>
        <stp>EM_S_QSTM07_IS</stp>
        <stp>4</stp>
        <stp>000023.SZ</stp>
        <stp>61</stp>
        <stp>6/30/2015</stp>
        <stp>1</stp>
        <tr r="K23" s="5"/>
      </tp>
      <tp>
        <v>36153664.75</v>
        <stp/>
        <stp>EM_S_QSTM07_IS</stp>
        <stp>4</stp>
        <stp>000035.SZ</stp>
        <stp>61</stp>
        <stp>3/31/2016</stp>
        <stp>1</stp>
        <tr r="I34" s="5"/>
      </tp>
      <tp>
        <v>71792808.719999999</v>
        <stp/>
        <stp>EM_S_QSTM07_IS</stp>
        <stp>4</stp>
        <stp>300005.SZ</stp>
        <stp>61</stp>
        <stp>3/31/2016</stp>
        <stp>1</stp>
        <tr r="I1268" s="5"/>
      </tp>
      <tp>
        <v>17966189.32</v>
        <stp/>
        <stp>EM_S_QSTM07_IS</stp>
        <stp>4</stp>
        <stp>300010.SZ</stp>
        <stp>61</stp>
        <stp>6/30/2016</stp>
        <stp>1</stp>
        <tr r="D1273" s="5"/>
      </tp>
      <tp>
        <v>178894.86</v>
        <stp/>
        <stp>EM_S_QSTM07_IS</stp>
        <stp>4</stp>
        <stp>300013.SZ</stp>
        <stp>61</stp>
        <stp>6/30/2015</stp>
        <stp>1</stp>
        <tr r="K1276" s="5"/>
      </tp>
      <tp>
        <v>6162157.5199999996</v>
        <stp/>
        <stp>EM_S_QSTM07_IS</stp>
        <stp>4</stp>
        <stp>000025.SZ</stp>
        <stp>61</stp>
        <stp>3/31/2016</stp>
        <stp>1</stp>
        <tr r="I24" s="5"/>
      </tp>
      <tp>
        <v>212464580.43000001</v>
        <stp/>
        <stp>EM_S_QSTM07_IS</stp>
        <stp>4</stp>
        <stp>000030.SZ</stp>
        <stp>61</stp>
        <stp>6/30/2016</stp>
        <stp>1</stp>
        <tr r="D29" s="5"/>
      </tp>
      <tp>
        <v>-4704871.57</v>
        <stp/>
        <stp>EM_S_QSTM07_IS</stp>
        <stp>4</stp>
        <stp>000033.SZ</stp>
        <stp>61</stp>
        <stp>6/30/2015</stp>
        <stp>1</stp>
        <tr r="K32" s="5"/>
      </tp>
      <tp>
        <v>159590185.16</v>
        <stp/>
        <stp>EM_S_QSTM07_IS</stp>
        <stp>4</stp>
        <stp>300003.SZ</stp>
        <stp>61</stp>
        <stp>6/30/2015</stp>
        <stp>1</stp>
        <tr r="K1266" s="5"/>
      </tp>
      <tp>
        <v>118643331.06</v>
        <stp/>
        <stp>EM_S_QSTM07_IS</stp>
        <stp>4</stp>
        <stp>300015.SZ</stp>
        <stp>61</stp>
        <stp>3/31/2016</stp>
        <stp>1</stp>
        <tr r="I1278" s="5"/>
      </tp>
      <tp>
        <v>5205892.32</v>
        <stp/>
        <stp>EM_S_QSTM07_IS</stp>
        <stp>4</stp>
        <stp>300025.SZ</stp>
        <stp>61</stp>
        <stp>3/31/2016</stp>
        <stp>1</stp>
        <tr r="I1288" s="5"/>
      </tp>
      <tp>
        <v>7376646.4199999999</v>
        <stp/>
        <stp>EM_S_QSTM07_IS</stp>
        <stp>4</stp>
        <stp>300030.SZ</stp>
        <stp>61</stp>
        <stp>6/30/2016</stp>
        <stp>1</stp>
        <tr r="D1293" s="5"/>
      </tp>
      <tp>
        <v>156770285.11000001</v>
        <stp/>
        <stp>EM_S_QSTM07_IS</stp>
        <stp>4</stp>
        <stp>300033.SZ</stp>
        <stp>61</stp>
        <stp>6/30/2015</stp>
        <stp>1</stp>
        <tr r="K1296" s="5"/>
      </tp>
      <tp>
        <v>-6804122.5099999998</v>
        <stp/>
        <stp>EM_S_QSTM07_IS</stp>
        <stp>4</stp>
        <stp>000005.SZ</stp>
        <stp>61</stp>
        <stp>3/31/2016</stp>
        <stp>1</stp>
        <tr r="I7" s="5"/>
      </tp>
      <tp>
        <v>59029087.920000002</v>
        <stp/>
        <stp>EM_S_QSTM07_IS</stp>
        <stp>4</stp>
        <stp>000010.SZ</stp>
        <stp>61</stp>
        <stp>6/30/2016</stp>
        <stp>1</stp>
        <tr r="D12" s="5"/>
      </tp>
      <tp>
        <v>165074483.13999999</v>
        <stp/>
        <stp>EM_S_QSTM07_IS</stp>
        <stp>4</stp>
        <stp>300020.SZ</stp>
        <stp>61</stp>
        <stp>6/30/2016</stp>
        <stp>1</stp>
        <tr r="D1283" s="5"/>
      </tp>
      <tp>
        <v>6067039.46</v>
        <stp/>
        <stp>EM_S_QSTM07_IS</stp>
        <stp>4</stp>
        <stp>300023.SZ</stp>
        <stp>61</stp>
        <stp>6/30/2015</stp>
        <stp>1</stp>
        <tr r="K1286" s="5"/>
      </tp>
      <tp>
        <v>5556274.3300000001</v>
        <stp/>
        <stp>EM_S_QSTM07_IS</stp>
        <stp>4</stp>
        <stp>300035.SZ</stp>
        <stp>61</stp>
        <stp>3/31/2016</stp>
        <stp>1</stp>
        <tr r="I1298" s="5"/>
      </tp>
      <tp>
        <v>6043074.7400000002</v>
        <stp/>
        <stp>EM_S_QSTM07_IS</stp>
        <stp>4</stp>
        <stp>300085.SZ</stp>
        <stp>61</stp>
        <stp>3/31/2016</stp>
        <stp>1</stp>
        <tr r="I1347" s="5"/>
      </tp>
      <tp>
        <v>74518915.239999995</v>
        <stp/>
        <stp>EM_S_QSTM07_IS</stp>
        <stp>4</stp>
        <stp>300090.SZ</stp>
        <stp>61</stp>
        <stp>6/30/2016</stp>
        <stp>1</stp>
        <tr r="D1352" s="5"/>
      </tp>
      <tp>
        <v>2206274</v>
        <stp/>
        <stp>EM_S_QSTM07_IS</stp>
        <stp>4</stp>
        <stp>300093.SZ</stp>
        <stp>61</stp>
        <stp>6/30/2015</stp>
        <stp>1</stp>
        <tr r="K1355" s="5"/>
      </tp>
      <tp>
        <v>-491428.28</v>
        <stp/>
        <stp>EM_S_QSTM07_IS</stp>
        <stp>4</stp>
        <stp>300080.SZ</stp>
        <stp>61</stp>
        <stp>6/30/2016</stp>
        <stp>1</stp>
        <tr r="D1342" s="5"/>
      </tp>
      <tp>
        <v>-95343491.819999993</v>
        <stp/>
        <stp>EM_S_QSTM07_IS</stp>
        <stp>4</stp>
        <stp>300083.SZ</stp>
        <stp>61</stp>
        <stp>6/30/2015</stp>
        <stp>1</stp>
        <tr r="K1345" s="5"/>
      </tp>
      <tp>
        <v>10433288.560000001</v>
        <stp/>
        <stp>EM_S_QSTM07_IS</stp>
        <stp>4</stp>
        <stp>300095.SZ</stp>
        <stp>61</stp>
        <stp>3/31/2016</stp>
        <stp>1</stp>
        <tr r="I1357" s="5"/>
      </tp>
      <tp>
        <v>135145339.88</v>
        <stp/>
        <stp>EM_S_QSTM07_IS</stp>
        <stp>4</stp>
        <stp>000090.SZ</stp>
        <stp>61</stp>
        <stp>6/30/2016</stp>
        <stp>1</stp>
        <tr r="D63" s="5"/>
      </tp>
      <tp>
        <v>217155025.90000001</v>
        <stp/>
        <stp>EM_S_QSTM07_IS</stp>
        <stp>4</stp>
        <stp>600020.SH</stp>
        <stp>61</stp>
        <stp>6/30/2016</stp>
        <stp>1</stp>
        <tr r="D1795" s="5"/>
      </tp>
      <tp>
        <v>2639836902.6999998</v>
        <stp/>
        <stp>EM_S_QSTM07_IS</stp>
        <stp>4</stp>
        <stp>600023.SH</stp>
        <stp>61</stp>
        <stp>6/30/2015</stp>
        <stp>1</stp>
        <tr r="K1798" s="5"/>
      </tp>
      <tp>
        <v>136481142.28</v>
        <stp/>
        <stp>EM_S_QSTM07_IS</stp>
        <stp>4</stp>
        <stp>600035.SH</stp>
        <stp>61</stp>
        <stp>3/31/2016</stp>
        <stp>1</stp>
        <tr r="I1806" s="5"/>
      </tp>
      <tp>
        <v>3600814739.0900002</v>
        <stp/>
        <stp>EM_S_QSTM07_IS</stp>
        <stp>4</stp>
        <stp>600030.SH</stp>
        <stp>61</stp>
        <stp>6/30/2016</stp>
        <stp>1</stp>
        <tr r="D1803" s="5"/>
      </tp>
      <tp>
        <v>163054016.18000001</v>
        <stp/>
        <stp>EM_S_QSTM07_IS</stp>
        <stp>4</stp>
        <stp>600033.SH</stp>
        <stp>61</stp>
        <stp>6/30/2015</stp>
        <stp>1</stp>
        <tr r="K1805" s="5"/>
      </tp>
      <tp>
        <v>12848000000</v>
        <stp/>
        <stp>EM_S_QSTM07_IS</stp>
        <stp>4</stp>
        <stp>600000.SH</stp>
        <stp>61</stp>
        <stp>6/30/2016</stp>
        <stp>1</stp>
        <tr r="D1780" s="5"/>
      </tp>
      <tp>
        <v>4431000000</v>
        <stp/>
        <stp>EM_S_QSTM07_IS</stp>
        <stp>4</stp>
        <stp>600015.SH</stp>
        <stp>61</stp>
        <stp>3/31/2016</stp>
        <stp>1</stp>
        <tr r="I1790" s="5"/>
      </tp>
      <tp>
        <v>30257813.210000001</v>
        <stp/>
        <stp>EM_S_QSTM07_IS</stp>
        <stp>4</stp>
        <stp>600005.SH</stp>
        <stp>61</stp>
        <stp>3/31/2016</stp>
        <stp>1</stp>
        <tr r="I1782" s="5"/>
      </tp>
      <tp>
        <v>577962037.67999995</v>
        <stp/>
        <stp>EM_S_QSTM07_IS</stp>
        <stp>4</stp>
        <stp>600010.SH</stp>
        <stp>61</stp>
        <stp>6/30/2016</stp>
        <stp>1</stp>
        <tr r="D1787" s="5"/>
      </tp>
      <tp>
        <v>208747729.88999999</v>
        <stp/>
        <stp>EM_S_QSTM07_IS</stp>
        <stp>4</stp>
        <stp>600060.SH</stp>
        <stp>61</stp>
        <stp>6/30/2016</stp>
        <stp>1</stp>
        <tr r="D1822" s="5"/>
      </tp>
      <tp>
        <v>29990979.66</v>
        <stp/>
        <stp>EM_S_QSTM07_IS</stp>
        <stp>4</stp>
        <stp>600063.SH</stp>
        <stp>61</stp>
        <stp>6/30/2015</stp>
        <stp>1</stp>
        <tr r="K1825" s="5"/>
      </tp>
      <tp>
        <v>27805618.469999999</v>
        <stp/>
        <stp>EM_S_QSTM07_IS</stp>
        <stp>4</stp>
        <stp>600075.SH</stp>
        <stp>61</stp>
        <stp>3/31/2016</stp>
        <stp>1</stp>
        <tr r="I1836" s="5"/>
      </tp>
      <tp>
        <v>4207929.9000000004</v>
        <stp/>
        <stp>EM_S_QSTM07_IS</stp>
        <stp>4</stp>
        <stp>600070.SH</stp>
        <stp>61</stp>
        <stp>6/30/2016</stp>
        <stp>1</stp>
        <tr r="D1831" s="5"/>
      </tp>
      <tp>
        <v>34426746.590000004</v>
        <stp/>
        <stp>EM_S_QSTM07_IS</stp>
        <stp>4</stp>
        <stp>600073.SH</stp>
        <stp>61</stp>
        <stp>6/30/2015</stp>
        <stp>1</stp>
        <tr r="K1834" s="5"/>
      </tp>
      <tp>
        <v>-8912662.1500000004</v>
        <stp/>
        <stp>EM_S_QSTM07_IS</stp>
        <stp>4</stp>
        <stp>600055.SH</stp>
        <stp>61</stp>
        <stp>3/31/2016</stp>
        <stp>1</stp>
        <tr r="I1817" s="5"/>
      </tp>
      <tp>
        <v>300844947</v>
        <stp/>
        <stp>EM_S_QSTM07_IS</stp>
        <stp>4</stp>
        <stp>600050.SH</stp>
        <stp>61</stp>
        <stp>6/30/2016</stp>
        <stp>1</stp>
        <tr r="D1812" s="5"/>
      </tp>
      <tp>
        <v>21671591.870000001</v>
        <stp/>
        <stp>EM_S_QSTM07_IS</stp>
        <stp>4</stp>
        <stp>600053.SH</stp>
        <stp>61</stp>
        <stp>6/30/2015</stp>
        <stp>1</stp>
        <tr r="K1815" s="5"/>
      </tp>
      <tp>
        <v>9565121.5999999996</v>
        <stp/>
        <stp>EM_S_QSTM07_IS</stp>
        <stp>4</stp>
        <stp>600080.SH</stp>
        <stp>61</stp>
        <stp>6/30/2016</stp>
        <stp>1</stp>
        <tr r="D1841" s="5"/>
      </tp>
      <tp>
        <v>8481362.8599999994</v>
        <stp/>
        <stp>EM_S_QSTM07_IS</stp>
        <stp>4</stp>
        <stp>600083.SH</stp>
        <stp>61</stp>
        <stp>6/30/2015</stp>
        <stp>1</stp>
        <tr r="K1844" s="5"/>
      </tp>
      <tp>
        <v>-2407292.4300000002</v>
        <stp/>
        <stp>EM_S_QSTM07_IS</stp>
        <stp>4</stp>
        <stp>600095.SH</stp>
        <stp>61</stp>
        <stp>3/31/2016</stp>
        <stp>1</stp>
        <tr r="I1854" s="5"/>
      </tp>
      <tp>
        <v>262927119.30000001</v>
        <stp/>
        <stp>EM_S_QSTM07_IS</stp>
        <stp>4</stp>
        <stp>600085.SH</stp>
        <stp>61</stp>
        <stp>3/31/2016</stp>
        <stp>1</stp>
        <tr r="I1846" s="5"/>
      </tp>
      <tp>
        <v>153270621.59999999</v>
        <stp/>
        <stp>EM_S_QSTM07_IS</stp>
        <stp>4</stp>
        <stp>600090.SH</stp>
        <stp>61</stp>
        <stp>6/30/2016</stp>
        <stp>1</stp>
        <tr r="D1850" s="5"/>
      </tp>
      <tp>
        <v>29908721.059999999</v>
        <stp/>
        <stp>EM_S_QSTM07_IS</stp>
        <stp>4</stp>
        <stp>600093.SH</stp>
        <stp>61</stp>
        <stp>6/30/2015</stp>
        <stp>1</stp>
        <tr r="K1852" s="5"/>
      </tp>
      <tp>
        <v>38627567.659999996</v>
        <stp/>
        <stp>EM_S_QSTM07_IS</stp>
        <stp>4</stp>
        <stp>300145.SZ</stp>
        <stp>61</stp>
        <stp>3/31/2016</stp>
        <stp>1</stp>
        <tr r="I1407" s="5"/>
      </tp>
      <tp>
        <v>-490254.56</v>
        <stp/>
        <stp>EM_S_QSTM07_IS</stp>
        <stp>4</stp>
        <stp>300150.SZ</stp>
        <stp>61</stp>
        <stp>6/30/2016</stp>
        <stp>1</stp>
        <tr r="D1412" s="5"/>
      </tp>
      <tp>
        <v>9236699.1199999992</v>
        <stp/>
        <stp>EM_S_QSTM07_IS</stp>
        <stp>4</stp>
        <stp>300153.SZ</stp>
        <stp>61</stp>
        <stp>6/30/2015</stp>
        <stp>1</stp>
        <tr r="K1415" s="5"/>
      </tp>
      <tp>
        <v>2925284.57</v>
        <stp/>
        <stp>EM_S_QSTM07_IS</stp>
        <stp>4</stp>
        <stp>300140.SZ</stp>
        <stp>61</stp>
        <stp>6/30/2016</stp>
        <stp>1</stp>
        <tr r="D1402" s="5"/>
      </tp>
      <tp>
        <v>4766249.0199999996</v>
        <stp/>
        <stp>EM_S_QSTM07_IS</stp>
        <stp>4</stp>
        <stp>300143.SZ</stp>
        <stp>61</stp>
        <stp>6/30/2015</stp>
        <stp>1</stp>
        <tr r="K1405" s="5"/>
      </tp>
      <tp>
        <v>-11844788.49</v>
        <stp/>
        <stp>EM_S_QSTM07_IS</stp>
        <stp>4</stp>
        <stp>300155.SZ</stp>
        <stp>61</stp>
        <stp>3/31/2016</stp>
        <stp>1</stp>
        <tr r="I1417" s="5"/>
      </tp>
      <tp>
        <v>-34574190.740000002</v>
        <stp/>
        <stp>EM_S_QSTM07_IS</stp>
        <stp>4</stp>
        <stp>000155.SZ</stp>
        <stp>61</stp>
        <stp>3/31/2016</stp>
        <stp>1</stp>
        <tr r="I70" s="5"/>
      </tp>
      <tp>
        <v>14548642.970000001</v>
        <stp/>
        <stp>EM_S_QSTM07_IS</stp>
        <stp>4</stp>
        <stp>300165.SZ</stp>
        <stp>61</stp>
        <stp>3/31/2016</stp>
        <stp>1</stp>
        <tr r="I1427" s="5"/>
      </tp>
      <tp>
        <v>63450106.899999999</v>
        <stp/>
        <stp>EM_S_QSTM07_IS</stp>
        <stp>4</stp>
        <stp>300170.SZ</stp>
        <stp>61</stp>
        <stp>6/30/2016</stp>
        <stp>1</stp>
        <tr r="D1432" s="5"/>
      </tp>
      <tp>
        <v>19033950.510000002</v>
        <stp/>
        <stp>EM_S_QSTM07_IS</stp>
        <stp>4</stp>
        <stp>300173.SZ</stp>
        <stp>61</stp>
        <stp>6/30/2015</stp>
        <stp>1</stp>
        <tr r="K1435" s="5"/>
      </tp>
      <tp>
        <v>-28752793.210000001</v>
        <stp/>
        <stp>EM_S_QSTM07_IS</stp>
        <stp>4</stp>
        <stp>000150.SZ</stp>
        <stp>61</stp>
        <stp>6/30/2016</stp>
        <stp>1</stp>
        <tr r="D67" s="5"/>
      </tp>
      <tp>
        <v>12664787.619999999</v>
        <stp/>
        <stp>EM_S_QSTM07_IS</stp>
        <stp>4</stp>
        <stp>000153.SZ</stp>
        <stp>61</stp>
        <stp>6/30/2015</stp>
        <stp>1</stp>
        <tr r="K69" s="5"/>
      </tp>
      <tp>
        <v>36059536.579999998</v>
        <stp/>
        <stp>EM_S_QSTM07_IS</stp>
        <stp>4</stp>
        <stp>300160.SZ</stp>
        <stp>61</stp>
        <stp>6/30/2016</stp>
        <stp>1</stp>
        <tr r="D1422" s="5"/>
      </tp>
      <tp>
        <v>4026302.03</v>
        <stp/>
        <stp>EM_S_QSTM07_IS</stp>
        <stp>4</stp>
        <stp>300163.SZ</stp>
        <stp>61</stp>
        <stp>6/30/2015</stp>
        <stp>1</stp>
        <tr r="K1425" s="5"/>
      </tp>
      <tp>
        <v>5024415.7699999996</v>
        <stp/>
        <stp>EM_S_QSTM07_IS</stp>
        <stp>4</stp>
        <stp>300175.SZ</stp>
        <stp>61</stp>
        <stp>3/31/2016</stp>
        <stp>1</stp>
        <tr r="I1437" s="5"/>
      </tp>
      <tp>
        <v>-29309706.039999999</v>
        <stp/>
        <stp>EM_S_QSTM07_IS</stp>
        <stp>4</stp>
        <stp>300105.SZ</stp>
        <stp>61</stp>
        <stp>3/31/2016</stp>
        <stp>1</stp>
        <tr r="I1367" s="5"/>
      </tp>
      <tp>
        <v>672488.39</v>
        <stp/>
        <stp>EM_S_QSTM07_IS</stp>
        <stp>4</stp>
        <stp>300110.SZ</stp>
        <stp>61</stp>
        <stp>6/30/2016</stp>
        <stp>1</stp>
        <tr r="D1372" s="5"/>
      </tp>
      <tp>
        <v>66398192.579999998</v>
        <stp/>
        <stp>EM_S_QSTM07_IS</stp>
        <stp>4</stp>
        <stp>300113.SZ</stp>
        <stp>61</stp>
        <stp>6/30/2015</stp>
        <stp>1</stp>
        <tr r="K1375" s="5"/>
      </tp>
      <tp>
        <v>85575720.280000001</v>
        <stp/>
        <stp>EM_S_QSTM07_IS</stp>
        <stp>4</stp>
        <stp>300100.SZ</stp>
        <stp>61</stp>
        <stp>6/30/2016</stp>
        <stp>1</stp>
        <tr r="D1362" s="5"/>
      </tp>
      <tp>
        <v>21070472.030000001</v>
        <stp/>
        <stp>EM_S_QSTM07_IS</stp>
        <stp>4</stp>
        <stp>300103.SZ</stp>
        <stp>61</stp>
        <stp>6/30/2015</stp>
        <stp>1</stp>
        <tr r="K1365" s="5"/>
      </tp>
      <tp>
        <v>137390869.40000001</v>
        <stp/>
        <stp>EM_S_QSTM07_IS</stp>
        <stp>4</stp>
        <stp>300115.SZ</stp>
        <stp>61</stp>
        <stp>3/31/2016</stp>
        <stp>1</stp>
        <tr r="I1377" s="5"/>
      </tp>
      <tp>
        <v>345129400</v>
        <stp/>
        <stp>EM_S_QSTM07_IS</stp>
        <stp>4</stp>
        <stp>000100.SZ</stp>
        <stp>61</stp>
        <stp>6/30/2016</stp>
        <stp>1</stp>
        <tr r="D66" s="5"/>
      </tp>
      <tp>
        <v>-12420774.48</v>
        <stp/>
        <stp>EM_S_QSTM07_IS</stp>
        <stp>4</stp>
        <stp>300125.SZ</stp>
        <stp>61</stp>
        <stp>3/31/2016</stp>
        <stp>1</stp>
        <tr r="I1387" s="5"/>
      </tp>
      <tp>
        <v>29338553.890000001</v>
        <stp/>
        <stp>EM_S_QSTM07_IS</stp>
        <stp>4</stp>
        <stp>300130.SZ</stp>
        <stp>61</stp>
        <stp>6/30/2016</stp>
        <stp>1</stp>
        <tr r="D1392" s="5"/>
      </tp>
      <tp>
        <v>135490288.84999999</v>
        <stp/>
        <stp>EM_S_QSTM07_IS</stp>
        <stp>4</stp>
        <stp>300133.SZ</stp>
        <stp>61</stp>
        <stp>6/30/2015</stp>
        <stp>1</stp>
        <tr r="K1395" s="5"/>
      </tp>
      <tp>
        <v>6682180.21</v>
        <stp/>
        <stp>EM_S_QSTM07_IS</stp>
        <stp>4</stp>
        <stp>300120.SZ</stp>
        <stp>61</stp>
        <stp>6/30/2016</stp>
        <stp>1</stp>
        <tr r="D1382" s="5"/>
      </tp>
      <tp>
        <v>-1381869.98</v>
        <stp/>
        <stp>EM_S_QSTM07_IS</stp>
        <stp>4</stp>
        <stp>300123.SZ</stp>
        <stp>61</stp>
        <stp>6/30/2015</stp>
        <stp>1</stp>
        <tr r="K1385" s="5"/>
      </tp>
      <tp>
        <v>4842513.82</v>
        <stp/>
        <stp>EM_S_QSTM07_IS</stp>
        <stp>4</stp>
        <stp>300135.SZ</stp>
        <stp>61</stp>
        <stp>3/31/2016</stp>
        <stp>1</stp>
        <tr r="I1397" s="5"/>
      </tp>
      <tp>
        <v>11988257.25</v>
        <stp/>
        <stp>EM_S_QSTM07_IS</stp>
        <stp>4</stp>
        <stp>300185.SZ</stp>
        <stp>61</stp>
        <stp>3/31/2016</stp>
        <stp>1</stp>
        <tr r="I1447" s="5"/>
      </tp>
      <tp>
        <v>26264327.960000001</v>
        <stp/>
        <stp>EM_S_QSTM07_IS</stp>
        <stp>4</stp>
        <stp>300190.SZ</stp>
        <stp>61</stp>
        <stp>6/30/2016</stp>
        <stp>1</stp>
        <tr r="D1451" s="5"/>
      </tp>
      <tp>
        <v>34321609.82</v>
        <stp/>
        <stp>EM_S_QSTM07_IS</stp>
        <stp>4</stp>
        <stp>300193.SZ</stp>
        <stp>61</stp>
        <stp>6/30/2015</stp>
        <stp>1</stp>
        <tr r="K1454" s="5"/>
      </tp>
      <tp>
        <v>28691003.100000001</v>
        <stp/>
        <stp>EM_S_QSTM07_IS</stp>
        <stp>4</stp>
        <stp>300180.SZ</stp>
        <stp>61</stp>
        <stp>6/30/2016</stp>
        <stp>1</stp>
        <tr r="D1442" s="5"/>
      </tp>
      <tp>
        <v>52626891.68</v>
        <stp/>
        <stp>EM_S_QSTM07_IS</stp>
        <stp>4</stp>
        <stp>300183.SZ</stp>
        <stp>61</stp>
        <stp>6/30/2015</stp>
        <stp>1</stp>
        <tr r="K1445" s="5"/>
      </tp>
      <tp>
        <v>34108281.579999998</v>
        <stp/>
        <stp>EM_S_QSTM07_IS</stp>
        <stp>4</stp>
        <stp>300195.SZ</stp>
        <stp>61</stp>
        <stp>3/31/2016</stp>
        <stp>1</stp>
        <tr r="I1456" s="5"/>
      </tp>
      <tp>
        <v>250177817.84999999</v>
        <stp/>
        <stp>EM_S_QSTM07_IS</stp>
        <stp>4</stp>
        <stp>600120.SH</stp>
        <stp>61</stp>
        <stp>6/30/2016</stp>
        <stp>1</stp>
        <tr r="D1878" s="5"/>
      </tp>
      <tp>
        <v>56542284.68</v>
        <stp/>
        <stp>EM_S_QSTM07_IS</stp>
        <stp>4</stp>
        <stp>600123.SH</stp>
        <stp>61</stp>
        <stp>6/30/2015</stp>
        <stp>1</stp>
        <tr r="K1881" s="5"/>
      </tp>
      <tp>
        <v>14405757.460000001</v>
        <stp/>
        <stp>EM_S_QSTM07_IS</stp>
        <stp>4</stp>
        <stp>600135.SH</stp>
        <stp>61</stp>
        <stp>3/31/2016</stp>
        <stp>1</stp>
        <tr r="I1891" s="5"/>
      </tp>
      <tp>
        <v>53414156.210000001</v>
        <stp/>
        <stp>EM_S_QSTM07_IS</stp>
        <stp>4</stp>
        <stp>600125.SH</stp>
        <stp>61</stp>
        <stp>3/31/2016</stp>
        <stp>1</stp>
        <tr r="I1882" s="5"/>
      </tp>
      <tp>
        <v>4697753.1399999997</v>
        <stp/>
        <stp>EM_S_QSTM07_IS</stp>
        <stp>4</stp>
        <stp>600130.SH</stp>
        <stp>61</stp>
        <stp>6/30/2016</stp>
        <stp>1</stp>
        <tr r="D1887" s="5"/>
      </tp>
      <tp>
        <v>4386849.16</v>
        <stp/>
        <stp>EM_S_QSTM07_IS</stp>
        <stp>4</stp>
        <stp>600133.SH</stp>
        <stp>61</stp>
        <stp>6/30/2015</stp>
        <stp>1</stp>
        <tr r="K1890" s="5"/>
      </tp>
      <tp>
        <v>-245473580.91000101</v>
        <stp/>
        <stp>EM_S_QSTM07_IS</stp>
        <stp>4</stp>
        <stp>600100.SH</stp>
        <stp>61</stp>
        <stp>6/30/2016</stp>
        <stp>1</stp>
        <tr r="D1859" s="5"/>
      </tp>
      <tp>
        <v>-21749651.649999999</v>
        <stp/>
        <stp>EM_S_QSTM07_IS</stp>
        <stp>4</stp>
        <stp>600103.SH</stp>
        <stp>61</stp>
        <stp>6/30/2015</stp>
        <stp>1</stp>
        <tr r="K1861" s="5"/>
      </tp>
      <tp>
        <v>2602000000</v>
        <stp/>
        <stp>EM_S_QSTM07_IS</stp>
        <stp>4</stp>
        <stp>600115.SH</stp>
        <stp>61</stp>
        <stp>3/31/2016</stp>
        <stp>1</stp>
        <tr r="I1873" s="5"/>
      </tp>
      <tp>
        <v>44942699.689999998</v>
        <stp/>
        <stp>EM_S_QSTM07_IS</stp>
        <stp>4</stp>
        <stp>600105.SH</stp>
        <stp>61</stp>
        <stp>3/31/2016</stp>
        <stp>1</stp>
        <tr r="I1863" s="5"/>
      </tp>
      <tp>
        <v>10950247.609999999</v>
        <stp/>
        <stp>EM_S_QSTM07_IS</stp>
        <stp>4</stp>
        <stp>600110.SH</stp>
        <stp>61</stp>
        <stp>6/30/2016</stp>
        <stp>1</stp>
        <tr r="D1868" s="5"/>
      </tp>
      <tp>
        <v>9508963.5099999998</v>
        <stp/>
        <stp>EM_S_QSTM07_IS</stp>
        <stp>4</stp>
        <stp>600113.SH</stp>
        <stp>61</stp>
        <stp>6/30/2015</stp>
        <stp>1</stp>
        <tr r="K1871" s="5"/>
      </tp>
      <tp>
        <v>83184265.209999993</v>
        <stp/>
        <stp>EM_S_QSTM07_IS</stp>
        <stp>4</stp>
        <stp>600160.SH</stp>
        <stp>61</stp>
        <stp>6/30/2016</stp>
        <stp>1</stp>
        <tr r="D1911" s="5"/>
      </tp>
      <tp>
        <v>42829122.43</v>
        <stp/>
        <stp>EM_S_QSTM07_IS</stp>
        <stp>4</stp>
        <stp>600163.SH</stp>
        <stp>61</stp>
        <stp>6/30/2015</stp>
        <stp>1</stp>
        <tr r="K1914" s="5"/>
      </tp>
      <tp>
        <v>-94382764.730000004</v>
        <stp/>
        <stp>EM_S_QSTM07_IS</stp>
        <stp>4</stp>
        <stp>600175.SH</stp>
        <stp>61</stp>
        <stp>3/31/2016</stp>
        <stp>1</stp>
        <tr r="I1924" s="5"/>
      </tp>
      <tp>
        <v>-20106206.170000002</v>
        <stp/>
        <stp>EM_S_QSTM07_IS</stp>
        <stp>4</stp>
        <stp>600165.SH</stp>
        <stp>61</stp>
        <stp>3/31/2016</stp>
        <stp>1</stp>
        <tr r="I1915" s="5"/>
      </tp>
      <tp>
        <v>581961967.53999996</v>
        <stp/>
        <stp>EM_S_QSTM07_IS</stp>
        <stp>4</stp>
        <stp>600170.SH</stp>
        <stp>61</stp>
        <stp>6/30/2016</stp>
        <stp>1</stp>
        <tr r="D1920" s="5"/>
      </tp>
      <tp>
        <v>26747424.789999999</v>
        <stp/>
        <stp>EM_S_QSTM07_IS</stp>
        <stp>4</stp>
        <stp>600173.SH</stp>
        <stp>61</stp>
        <stp>6/30/2015</stp>
        <stp>1</stp>
        <tr r="K1923" s="5"/>
      </tp>
      <tp>
        <v>212108624.61000001</v>
        <stp/>
        <stp>EM_S_QSTM07_IS</stp>
        <stp>4</stp>
        <stp>600143.SH</stp>
        <stp>61</stp>
        <stp>6/30/2015</stp>
        <stp>1</stp>
        <tr r="K1897" s="5"/>
      </tp>
      <tp>
        <v>-10324976.609999999</v>
        <stp/>
        <stp>EM_S_QSTM07_IS</stp>
        <stp>4</stp>
        <stp>600155.SH</stp>
        <stp>61</stp>
        <stp>3/31/2016</stp>
        <stp>1</stp>
        <tr r="I1906" s="5"/>
      </tp>
      <tp>
        <v>-2097314.0299999998</v>
        <stp/>
        <stp>EM_S_QSTM07_IS</stp>
        <stp>4</stp>
        <stp>600145.SH</stp>
        <stp>61</stp>
        <stp>3/31/2016</stp>
        <stp>1</stp>
        <tr r="I1898" s="5"/>
      </tp>
      <tp>
        <v>-98633644.299999997</v>
        <stp/>
        <stp>EM_S_QSTM07_IS</stp>
        <stp>4</stp>
        <stp>600150.SH</stp>
        <stp>61</stp>
        <stp>6/30/2016</stp>
        <stp>1</stp>
        <tr r="D1902" s="5"/>
      </tp>
      <tp>
        <v>367932039.00999999</v>
        <stp/>
        <stp>EM_S_QSTM07_IS</stp>
        <stp>4</stp>
        <stp>600153.SH</stp>
        <stp>61</stp>
        <stp>6/30/2015</stp>
        <stp>1</stp>
        <tr r="K1905" s="5"/>
      </tp>
      <tp>
        <v>40723318.520000003</v>
        <stp/>
        <stp>EM_S_QSTM07_IS</stp>
        <stp>4</stp>
        <stp>600180.SH</stp>
        <stp>61</stp>
        <stp>6/30/2016</stp>
        <stp>1</stp>
        <tr r="D1929" s="5"/>
      </tp>
      <tp>
        <v>112053074.20999999</v>
        <stp/>
        <stp>EM_S_QSTM07_IS</stp>
        <stp>4</stp>
        <stp>600183.SH</stp>
        <stp>61</stp>
        <stp>6/30/2015</stp>
        <stp>1</stp>
        <tr r="K1931" s="5"/>
      </tp>
      <tp>
        <v>81373061.569999993</v>
        <stp/>
        <stp>EM_S_QSTM07_IS</stp>
        <stp>4</stp>
        <stp>600195.SH</stp>
        <stp>61</stp>
        <stp>3/31/2016</stp>
        <stp>1</stp>
        <tr r="I1942" s="5"/>
      </tp>
      <tp>
        <v>154997942.99000001</v>
        <stp/>
        <stp>EM_S_QSTM07_IS</stp>
        <stp>4</stp>
        <stp>600185.SH</stp>
        <stp>61</stp>
        <stp>3/31/2016</stp>
        <stp>1</stp>
        <tr r="I1933" s="5"/>
      </tp>
      <tp>
        <v>11684035.710000001</v>
        <stp/>
        <stp>EM_S_QSTM07_IS</stp>
        <stp>4</stp>
        <stp>600190.SH</stp>
        <stp>61</stp>
        <stp>6/30/2016</stp>
        <stp>1</stp>
        <tr r="D1938" s="5"/>
      </tp>
      <tp>
        <v>21381075.399999999</v>
        <stp/>
        <stp>EM_S_QSTM07_IS</stp>
        <stp>4</stp>
        <stp>600193.SH</stp>
        <stp>61</stp>
        <stp>6/30/2015</stp>
        <stp>1</stp>
        <tr r="K1941" s="5"/>
      </tp>
      <tp>
        <v>55353861.130000003</v>
        <stp/>
        <stp>EM_S_QSTM07_IS</stp>
        <stp>4</stp>
        <stp>000860.SZ</stp>
        <stp>61</stp>
        <stp>6/30/2016</stp>
        <stp>1</stp>
        <tr r="D364" s="5"/>
      </tp>
      <tp>
        <v>155860565.13</v>
        <stp/>
        <stp>EM_S_QSTM07_IS</stp>
        <stp>4</stp>
        <stp>000863.SZ</stp>
        <stp>61</stp>
        <stp>6/30/2015</stp>
        <stp>1</stp>
        <tr r="K367" s="5"/>
      </tp>
      <tp>
        <v>127085372.03</v>
        <stp/>
        <stp>EM_S_QSTM07_IS</stp>
        <stp>4</stp>
        <stp>000875.SZ</stp>
        <stp>61</stp>
        <stp>3/31/2016</stp>
        <stp>1</stp>
        <tr r="I370" s="5"/>
      </tp>
      <tp>
        <v>63061275.539999999</v>
        <stp/>
        <stp>EM_S_QSTM07_IS</stp>
        <stp>4</stp>
        <stp>000850.SZ</stp>
        <stp>61</stp>
        <stp>6/30/2016</stp>
        <stp>1</stp>
        <tr r="D358" s="5"/>
      </tp>
      <tp>
        <v>-23423441.239999998</v>
        <stp/>
        <stp>EM_S_QSTM07_IS</stp>
        <stp>4</stp>
        <stp>000820.SZ</stp>
        <stp>61</stp>
        <stp>6/30/2016</stp>
        <stp>1</stp>
        <tr r="D341" s="5"/>
      </tp>
      <tp>
        <v>29359272.93</v>
        <stp/>
        <stp>EM_S_QSTM07_IS</stp>
        <stp>4</stp>
        <stp>000823.SZ</stp>
        <stp>61</stp>
        <stp>6/30/2015</stp>
        <stp>1</stp>
        <tr r="K344" s="5"/>
      </tp>
      <tp>
        <v>-19124602.16</v>
        <stp/>
        <stp>EM_S_QSTM07_IS</stp>
        <stp>4</stp>
        <stp>000835.SZ</stp>
        <stp>61</stp>
        <stp>3/31/2016</stp>
        <stp>1</stp>
        <tr r="I352" s="5"/>
      </tp>
      <tp>
        <v>-543890962.51999998</v>
        <stp/>
        <stp>EM_S_QSTM07_IS</stp>
        <stp>4</stp>
        <stp>000825.SZ</stp>
        <stp>61</stp>
        <stp>3/31/2016</stp>
        <stp>1</stp>
        <tr r="I345" s="5"/>
      </tp>
      <tp>
        <v>112348036.19</v>
        <stp/>
        <stp>EM_S_QSTM07_IS</stp>
        <stp>4</stp>
        <stp>000830.SZ</stp>
        <stp>61</stp>
        <stp>6/30/2016</stp>
        <stp>1</stp>
        <tr r="D349" s="5"/>
      </tp>
      <tp>
        <v>172326.19</v>
        <stp/>
        <stp>EM_S_QSTM07_IS</stp>
        <stp>4</stp>
        <stp>000833.SZ</stp>
        <stp>61</stp>
        <stp>6/30/2015</stp>
        <stp>1</stp>
        <tr r="K351" s="5"/>
      </tp>
      <tp>
        <v>-402918225.97000003</v>
        <stp/>
        <stp>EM_S_QSTM07_IS</stp>
        <stp>4</stp>
        <stp>000800.SZ</stp>
        <stp>61</stp>
        <stp>6/30/2016</stp>
        <stp>1</stp>
        <tr r="D326" s="5"/>
      </tp>
      <tp>
        <v>-5608202.1299999999</v>
        <stp/>
        <stp>EM_S_QSTM07_IS</stp>
        <stp>4</stp>
        <stp>000803.SZ</stp>
        <stp>61</stp>
        <stp>6/30/2015</stp>
        <stp>1</stp>
        <tr r="K329" s="5"/>
      </tp>
      <tp>
        <v>-22995443.949999999</v>
        <stp/>
        <stp>EM_S_QSTM07_IS</stp>
        <stp>4</stp>
        <stp>000815.SZ</stp>
        <stp>61</stp>
        <stp>3/31/2016</stp>
        <stp>1</stp>
        <tr r="I337" s="5"/>
      </tp>
      <tp>
        <v>121231470.20999999</v>
        <stp/>
        <stp>EM_S_QSTM07_IS</stp>
        <stp>4</stp>
        <stp>000810.SZ</stp>
        <stp>61</stp>
        <stp>6/30/2016</stp>
        <stp>1</stp>
        <tr r="D333" s="5"/>
      </tp>
      <tp>
        <v>436977.06000000099</v>
        <stp/>
        <stp>EM_S_QSTM07_IS</stp>
        <stp>4</stp>
        <stp>000813.SZ</stp>
        <stp>61</stp>
        <stp>6/30/2015</stp>
        <stp>1</stp>
        <tr r="K336" s="5"/>
      </tp>
      <tp>
        <v>8857379.6999999993</v>
        <stp/>
        <stp>EM_S_QSTM07_IS</stp>
        <stp>4</stp>
        <stp>000880.SZ</stp>
        <stp>61</stp>
        <stp>6/30/2016</stp>
        <stp>1</stp>
        <tr r="D374" s="5"/>
      </tp>
      <tp>
        <v>897737850.16999996</v>
        <stp/>
        <stp>EM_S_QSTM07_IS</stp>
        <stp>4</stp>
        <stp>000883.SZ</stp>
        <stp>61</stp>
        <stp>6/30/2015</stp>
        <stp>1</stp>
        <tr r="K377" s="5"/>
      </tp>
      <tp>
        <v>1074141362.8</v>
        <stp/>
        <stp>EM_S_QSTM07_IS</stp>
        <stp>4</stp>
        <stp>000895.SZ</stp>
        <stp>61</stp>
        <stp>3/31/2016</stp>
        <stp>1</stp>
        <tr r="I386" s="5"/>
      </tp>
      <tp>
        <v>-42666358.590000004</v>
        <stp/>
        <stp>EM_S_QSTM07_IS</stp>
        <stp>4</stp>
        <stp>000885.SZ</stp>
        <stp>61</stp>
        <stp>3/31/2016</stp>
        <stp>1</stp>
        <tr r="I378" s="5"/>
      </tp>
      <tp>
        <v>37370818.259999998</v>
        <stp/>
        <stp>EM_S_QSTM07_IS</stp>
        <stp>4</stp>
        <stp>000890.SZ</stp>
        <stp>61</stp>
        <stp>6/30/2016</stp>
        <stp>1</stp>
        <tr r="D383" s="5"/>
      </tp>
      <tp>
        <v>-4209574.16</v>
        <stp/>
        <stp>EM_S_QSTM07_IS</stp>
        <stp>4</stp>
        <stp>000893.SZ</stp>
        <stp>61</stp>
        <stp>6/30/2015</stp>
        <stp>1</stp>
        <tr r="K385" s="5"/>
      </tp>
      <tp>
        <v>382230414.64999998</v>
        <stp/>
        <stp>EM_S_QSTM07_IS</stp>
        <stp>4</stp>
        <stp>600820.SH</stp>
        <stp>61</stp>
        <stp>6/30/2016</stp>
        <stp>1</stp>
        <tr r="D2473" s="5"/>
      </tp>
      <tp>
        <v>676317824.85000002</v>
        <stp/>
        <stp>EM_S_QSTM07_IS</stp>
        <stp>4</stp>
        <stp>600823.SH</stp>
        <stp>61</stp>
        <stp>6/30/2015</stp>
        <stp>1</stp>
        <tr r="K2476" s="5"/>
      </tp>
      <tp>
        <v>219355821.86000001</v>
        <stp/>
        <stp>EM_S_QSTM07_IS</stp>
        <stp>4</stp>
        <stp>600835.SH</stp>
        <stp>61</stp>
        <stp>3/31/2016</stp>
        <stp>1</stp>
        <tr r="I2487" s="5"/>
      </tp>
      <tp>
        <v>8853352.3699999992</v>
        <stp/>
        <stp>EM_S_QSTM07_IS</stp>
        <stp>4</stp>
        <stp>600825.SH</stp>
        <stp>61</stp>
        <stp>3/31/2016</stp>
        <stp>1</stp>
        <tr r="I2478" s="5"/>
      </tp>
      <tp>
        <v>37631635.850000001</v>
        <stp/>
        <stp>EM_S_QSTM07_IS</stp>
        <stp>4</stp>
        <stp>600830.SH</stp>
        <stp>61</stp>
        <stp>6/30/2016</stp>
        <stp>1</stp>
        <tr r="D2483" s="5"/>
      </tp>
      <tp>
        <v>11163065.949999999</v>
        <stp/>
        <stp>EM_S_QSTM07_IS</stp>
        <stp>4</stp>
        <stp>600833.SH</stp>
        <stp>61</stp>
        <stp>6/30/2015</stp>
        <stp>1</stp>
        <tr r="K2485" s="5"/>
      </tp>
      <tp>
        <v>-23173275.02</v>
        <stp/>
        <stp>EM_S_QSTM07_IS</stp>
        <stp>4</stp>
        <stp>600800.SH</stp>
        <stp>61</stp>
        <stp>6/30/2016</stp>
        <stp>1</stp>
        <tr r="D2454" s="5"/>
      </tp>
      <tp>
        <v>215676546.63</v>
        <stp/>
        <stp>EM_S_QSTM07_IS</stp>
        <stp>4</stp>
        <stp>600803.SH</stp>
        <stp>61</stp>
        <stp>6/30/2015</stp>
        <stp>1</stp>
        <tr r="K2457" s="5"/>
      </tp>
      <tp>
        <v>-73391798.799999997</v>
        <stp/>
        <stp>EM_S_QSTM07_IS</stp>
        <stp>4</stp>
        <stp>600815.SH</stp>
        <stp>61</stp>
        <stp>3/31/2016</stp>
        <stp>1</stp>
        <tr r="I2468" s="5"/>
      </tp>
      <tp>
        <v>31564044.43</v>
        <stp/>
        <stp>EM_S_QSTM07_IS</stp>
        <stp>4</stp>
        <stp>600805.SH</stp>
        <stp>61</stp>
        <stp>3/31/2016</stp>
        <stp>1</stp>
        <tr r="I2459" s="5"/>
      </tp>
      <tp>
        <v>27963642.52</v>
        <stp/>
        <stp>EM_S_QSTM07_IS</stp>
        <stp>4</stp>
        <stp>600810.SH</stp>
        <stp>61</stp>
        <stp>6/30/2016</stp>
        <stp>1</stp>
        <tr r="D2464" s="5"/>
      </tp>
      <tp>
        <v>-31832578.300000001</v>
        <stp/>
        <stp>EM_S_QSTM07_IS</stp>
        <stp>4</stp>
        <stp>600860.SH</stp>
        <stp>61</stp>
        <stp>6/30/2016</stp>
        <stp>1</stp>
        <tr r="D2508" s="5"/>
      </tp>
      <tp>
        <v>461099891.87</v>
        <stp/>
        <stp>EM_S_QSTM07_IS</stp>
        <stp>4</stp>
        <stp>600863.SH</stp>
        <stp>61</stp>
        <stp>6/30/2015</stp>
        <stp>1</stp>
        <tr r="K2511" s="5"/>
      </tp>
      <tp>
        <v>4394811.03</v>
        <stp/>
        <stp>EM_S_QSTM07_IS</stp>
        <stp>4</stp>
        <stp>600875.SH</stp>
        <stp>61</stp>
        <stp>3/31/2016</stp>
        <stp>1</stp>
        <tr r="I2523" s="5"/>
      </tp>
      <tp>
        <v>29177433.989999998</v>
        <stp/>
        <stp>EM_S_QSTM07_IS</stp>
        <stp>4</stp>
        <stp>600865.SH</stp>
        <stp>61</stp>
        <stp>3/31/2016</stp>
        <stp>1</stp>
        <tr r="I2513" s="5"/>
      </tp>
      <tp>
        <v>17057.090000000098</v>
        <stp/>
        <stp>EM_S_QSTM07_IS</stp>
        <stp>4</stp>
        <stp>600870.SH</stp>
        <stp>61</stp>
        <stp>6/30/2016</stp>
        <stp>1</stp>
        <tr r="D2518" s="5"/>
      </tp>
      <tp>
        <v>156725847.11000001</v>
        <stp/>
        <stp>EM_S_QSTM07_IS</stp>
        <stp>4</stp>
        <stp>600873.SH</stp>
        <stp>61</stp>
        <stp>6/30/2015</stp>
        <stp>1</stp>
        <tr r="K2521" s="5"/>
      </tp>
      <tp>
        <v>59423327.560000002</v>
        <stp/>
        <stp>EM_S_QSTM07_IS</stp>
        <stp>4</stp>
        <stp>600843.SH</stp>
        <stp>61</stp>
        <stp>6/30/2015</stp>
        <stp>1</stp>
        <tr r="K2493" s="5"/>
      </tp>
      <tp>
        <v>-3987973.35</v>
        <stp/>
        <stp>EM_S_QSTM07_IS</stp>
        <stp>4</stp>
        <stp>600855.SH</stp>
        <stp>61</stp>
        <stp>3/31/2016</stp>
        <stp>1</stp>
        <tr r="I2503" s="5"/>
      </tp>
      <tp>
        <v>76362222.200000003</v>
        <stp/>
        <stp>EM_S_QSTM07_IS</stp>
        <stp>4</stp>
        <stp>600845.SH</stp>
        <stp>61</stp>
        <stp>3/31/2016</stp>
        <stp>1</stp>
        <tr r="I2495" s="5"/>
      </tp>
      <tp>
        <v>67923580.769999996</v>
        <stp/>
        <stp>EM_S_QSTM07_IS</stp>
        <stp>4</stp>
        <stp>600850.SH</stp>
        <stp>61</stp>
        <stp>6/30/2016</stp>
        <stp>1</stp>
        <tr r="D2499" s="5"/>
      </tp>
      <tp>
        <v>14033305.67</v>
        <stp/>
        <stp>EM_S_QSTM07_IS</stp>
        <stp>4</stp>
        <stp>600853.SH</stp>
        <stp>61</stp>
        <stp>6/30/2015</stp>
        <stp>1</stp>
        <tr r="K2501" s="5"/>
      </tp>
      <tp>
        <v>3433440.99</v>
        <stp/>
        <stp>EM_S_QSTM07_IS</stp>
        <stp>4</stp>
        <stp>600880.SH</stp>
        <stp>61</stp>
        <stp>6/30/2016</stp>
        <stp>1</stp>
        <tr r="D2527" s="5"/>
      </tp>
      <tp>
        <v>92339836.349999994</v>
        <stp/>
        <stp>EM_S_QSTM07_IS</stp>
        <stp>4</stp>
        <stp>600883.SH</stp>
        <stp>61</stp>
        <stp>6/30/2015</stp>
        <stp>1</stp>
        <tr r="K2530" s="5"/>
      </tp>
      <tp>
        <v>230053797.5</v>
        <stp/>
        <stp>EM_S_QSTM07_IS</stp>
        <stp>4</stp>
        <stp>600895.SH</stp>
        <stp>61</stp>
        <stp>3/31/2016</stp>
        <stp>1</stp>
        <tr r="I2542" s="5"/>
      </tp>
      <tp>
        <v>134141291.95</v>
        <stp/>
        <stp>EM_S_QSTM07_IS</stp>
        <stp>4</stp>
        <stp>600885.SH</stp>
        <stp>61</stp>
        <stp>3/31/2016</stp>
        <stp>1</stp>
        <tr r="I2532" s="5"/>
      </tp>
      <tp>
        <v>-8529001.2899999991</v>
        <stp/>
        <stp>EM_S_QSTM07_IS</stp>
        <stp>4</stp>
        <stp>600890.SH</stp>
        <stp>61</stp>
        <stp>6/30/2016</stp>
        <stp>1</stp>
        <tr r="D2537" s="5"/>
      </tp>
      <tp>
        <v>417135146.11000001</v>
        <stp/>
        <stp>EM_S_QSTM07_IS</stp>
        <stp>4</stp>
        <stp>600893.SH</stp>
        <stp>61</stp>
        <stp>6/30/2015</stp>
        <stp>1</stp>
        <tr r="K2540" s="5"/>
      </tp>
      <tp>
        <v>20583954.870000001</v>
        <stp/>
        <stp>EM_S_QSTM07_IS</stp>
        <stp>4</stp>
        <stp>000960.SZ</stp>
        <stp>61</stp>
        <stp>6/30/2016</stp>
        <stp>1</stp>
        <tr r="D435" s="5"/>
      </tp>
      <tp>
        <v>322612035.33999997</v>
        <stp/>
        <stp>EM_S_QSTM07_IS</stp>
        <stp>4</stp>
        <stp>000963.SZ</stp>
        <stp>61</stp>
        <stp>6/30/2015</stp>
        <stp>1</stp>
        <tr r="K438" s="5"/>
      </tp>
      <tp>
        <v>20668712.23</v>
        <stp/>
        <stp>EM_S_QSTM07_IS</stp>
        <stp>4</stp>
        <stp>000975.SZ</stp>
        <stp>61</stp>
        <stp>3/31/2016</stp>
        <stp>1</stp>
        <tr r="I448" s="5"/>
      </tp>
      <tp>
        <v>79110285.930000007</v>
        <stp/>
        <stp>EM_S_QSTM07_IS</stp>
        <stp>4</stp>
        <stp>000965.SZ</stp>
        <stp>61</stp>
        <stp>3/31/2016</stp>
        <stp>1</stp>
        <tr r="I439" s="5"/>
      </tp>
      <tp>
        <v>90061709.069999993</v>
        <stp/>
        <stp>EM_S_QSTM07_IS</stp>
        <stp>4</stp>
        <stp>000970.SZ</stp>
        <stp>61</stp>
        <stp>6/30/2016</stp>
        <stp>1</stp>
        <tr r="D444" s="5"/>
      </tp>
      <tp>
        <v>18305504.300000001</v>
        <stp/>
        <stp>EM_S_QSTM07_IS</stp>
        <stp>4</stp>
        <stp>000973.SZ</stp>
        <stp>61</stp>
        <stp>6/30/2015</stp>
        <stp>1</stp>
        <tr r="K447" s="5"/>
      </tp>
      <tp>
        <v>-7997920.9299999997</v>
        <stp/>
        <stp>EM_S_QSTM07_IS</stp>
        <stp>4</stp>
        <stp>000955.SZ</stp>
        <stp>61</stp>
        <stp>3/31/2016</stp>
        <stp>1</stp>
        <tr r="I431" s="5"/>
      </tp>
      <tp>
        <v>-148945483.66</v>
        <stp/>
        <stp>EM_S_QSTM07_IS</stp>
        <stp>4</stp>
        <stp>000950.SZ</stp>
        <stp>61</stp>
        <stp>6/30/2016</stp>
        <stp>1</stp>
        <tr r="D427" s="5"/>
      </tp>
      <tp>
        <v>-11968419.01</v>
        <stp/>
        <stp>EM_S_QSTM07_IS</stp>
        <stp>4</stp>
        <stp>000953.SZ</stp>
        <stp>61</stp>
        <stp>6/30/2015</stp>
        <stp>1</stp>
        <tr r="K430" s="5"/>
      </tp>
      <tp>
        <v>21336895.219999999</v>
        <stp/>
        <stp>EM_S_QSTM07_IS</stp>
        <stp>4</stp>
        <stp>000920.SZ</stp>
        <stp>61</stp>
        <stp>6/30/2016</stp>
        <stp>1</stp>
        <tr r="D407" s="5"/>
      </tp>
      <tp>
        <v>-2594410.56</v>
        <stp/>
        <stp>EM_S_QSTM07_IS</stp>
        <stp>4</stp>
        <stp>000923.SZ</stp>
        <stp>61</stp>
        <stp>6/30/2015</stp>
        <stp>1</stp>
        <tr r="K410" s="5"/>
      </tp>
      <tp>
        <v>-17068615.59</v>
        <stp/>
        <stp>EM_S_QSTM07_IS</stp>
        <stp>4</stp>
        <stp>000935.SZ</stp>
        <stp>61</stp>
        <stp>3/31/2016</stp>
        <stp>1</stp>
        <tr r="I420" s="5"/>
      </tp>
      <tp>
        <v>-19616890.350000001</v>
        <stp/>
        <stp>EM_S_QSTM07_IS</stp>
        <stp>4</stp>
        <stp>000925.SZ</stp>
        <stp>61</stp>
        <stp>3/31/2016</stp>
        <stp>1</stp>
        <tr r="I411" s="5"/>
      </tp>
      <tp>
        <v>43057448.799999997</v>
        <stp/>
        <stp>EM_S_QSTM07_IS</stp>
        <stp>4</stp>
        <stp>000930.SZ</stp>
        <stp>61</stp>
        <stp>6/30/2016</stp>
        <stp>1</stp>
        <tr r="D416" s="5"/>
      </tp>
      <tp>
        <v>-194026615.66</v>
        <stp/>
        <stp>EM_S_QSTM07_IS</stp>
        <stp>4</stp>
        <stp>000933.SZ</stp>
        <stp>61</stp>
        <stp>6/30/2015</stp>
        <stp>1</stp>
        <tr r="K419" s="5"/>
      </tp>
      <tp>
        <v>220332787.59</v>
        <stp/>
        <stp>EM_S_QSTM07_IS</stp>
        <stp>4</stp>
        <stp>000900.SZ</stp>
        <stp>61</stp>
        <stp>6/30/2016</stp>
        <stp>1</stp>
        <tr r="D390" s="5"/>
      </tp>
      <tp>
        <v>24558513.760000002</v>
        <stp/>
        <stp>EM_S_QSTM07_IS</stp>
        <stp>4</stp>
        <stp>000903.SZ</stp>
        <stp>61</stp>
        <stp>6/30/2015</stp>
        <stp>1</stp>
        <tr r="K393" s="5"/>
      </tp>
      <tp>
        <v>46596827.329999998</v>
        <stp/>
        <stp>EM_S_QSTM07_IS</stp>
        <stp>4</stp>
        <stp>000915.SZ</stp>
        <stp>61</stp>
        <stp>3/31/2016</stp>
        <stp>1</stp>
        <tr r="I402" s="5"/>
      </tp>
      <tp>
        <v>34147305.689999998</v>
        <stp/>
        <stp>EM_S_QSTM07_IS</stp>
        <stp>4</stp>
        <stp>000905.SZ</stp>
        <stp>61</stp>
        <stp>3/31/2016</stp>
        <stp>1</stp>
        <tr r="I394" s="5"/>
      </tp>
      <tp>
        <v>74175398.409999996</v>
        <stp/>
        <stp>EM_S_QSTM07_IS</stp>
        <stp>4</stp>
        <stp>000910.SZ</stp>
        <stp>61</stp>
        <stp>6/30/2016</stp>
        <stp>1</stp>
        <tr r="D398" s="5"/>
      </tp>
      <tp>
        <v>494038.39</v>
        <stp/>
        <stp>EM_S_QSTM07_IS</stp>
        <stp>4</stp>
        <stp>000913.SZ</stp>
        <stp>61</stp>
        <stp>6/30/2015</stp>
        <stp>1</stp>
        <tr r="K401" s="5"/>
      </tp>
      <tp>
        <v>9399687.5399999991</v>
        <stp/>
        <stp>EM_S_QSTM07_IS</stp>
        <stp>4</stp>
        <stp>000980.SZ</stp>
        <stp>61</stp>
        <stp>6/30/2016</stp>
        <stp>1</stp>
        <tr r="D453" s="5"/>
      </tp>
      <tp>
        <v>117847383.88</v>
        <stp/>
        <stp>EM_S_QSTM07_IS</stp>
        <stp>4</stp>
        <stp>000983.SZ</stp>
        <stp>61</stp>
        <stp>6/30/2015</stp>
        <stp>1</stp>
        <tr r="K456" s="5"/>
      </tp>
      <tp>
        <v>-3751955.65</v>
        <stp/>
        <stp>EM_S_QSTM07_IS</stp>
        <stp>4</stp>
        <stp>000995.SZ</stp>
        <stp>61</stp>
        <stp>3/31/2016</stp>
        <stp>1</stp>
        <tr r="I463" s="5"/>
      </tp>
      <tp>
        <v>745800.96</v>
        <stp/>
        <stp>EM_S_QSTM07_IS</stp>
        <stp>4</stp>
        <stp>000985.SZ</stp>
        <stp>61</stp>
        <stp>3/31/2016</stp>
        <stp>1</stp>
        <tr r="I457" s="5"/>
      </tp>
      <tp>
        <v>-8505227.8300000001</v>
        <stp/>
        <stp>EM_S_QSTM07_IS</stp>
        <stp>4</stp>
        <stp>000990.SZ</stp>
        <stp>61</stp>
        <stp>6/30/2016</stp>
        <stp>1</stp>
        <tr r="D461" s="5"/>
      </tp>
      <tp>
        <v>42322940.18</v>
        <stp/>
        <stp>EM_S_QSTM07_IS</stp>
        <stp>4</stp>
        <stp>000993.SZ</stp>
        <stp>61</stp>
        <stp>6/30/2015</stp>
        <stp>1</stp>
        <tr r="K462" s="5"/>
      </tp>
      <tp>
        <v>5792040674.1800003</v>
        <stp/>
        <stp>EM_S_QSTM07_IS</stp>
        <stp>4</stp>
        <stp>600900.SH</stp>
        <stp>61</stp>
        <stp>6/30/2016</stp>
        <stp>1</stp>
        <tr r="D2546" s="5"/>
      </tp>
      <tp>
        <v>17106092.129999999</v>
        <stp/>
        <stp>EM_S_QSTM07_IS</stp>
        <stp>4</stp>
        <stp>600960.SH</stp>
        <stp>61</stp>
        <stp>6/30/2016</stp>
        <stp>1</stp>
        <tr r="D2550" s="5"/>
      </tp>
      <tp>
        <v>-85335605.510000005</v>
        <stp/>
        <stp>EM_S_QSTM07_IS</stp>
        <stp>4</stp>
        <stp>600963.SH</stp>
        <stp>61</stp>
        <stp>6/30/2015</stp>
        <stp>1</stp>
        <tr r="K2553" s="5"/>
      </tp>
      <tp>
        <v>53884621.579999998</v>
        <stp/>
        <stp>EM_S_QSTM07_IS</stp>
        <stp>4</stp>
        <stp>600975.SH</stp>
        <stp>61</stp>
        <stp>3/31/2016</stp>
        <stp>1</stp>
        <tr r="I2561" s="5"/>
      </tp>
      <tp>
        <v>40767568.140000001</v>
        <stp/>
        <stp>EM_S_QSTM07_IS</stp>
        <stp>4</stp>
        <stp>600965.SH</stp>
        <stp>61</stp>
        <stp>3/31/2016</stp>
        <stp>1</stp>
        <tr r="I2554" s="5"/>
      </tp>
      <tp>
        <v>181624784.72999999</v>
        <stp/>
        <stp>EM_S_QSTM07_IS</stp>
        <stp>4</stp>
        <stp>600970.SH</stp>
        <stp>61</stp>
        <stp>6/30/2016</stp>
        <stp>1</stp>
        <tr r="D2558" s="5"/>
      </tp>
      <tp>
        <v>31983179.329999998</v>
        <stp/>
        <stp>EM_S_QSTM07_IS</stp>
        <stp>4</stp>
        <stp>600973.SH</stp>
        <stp>61</stp>
        <stp>6/30/2015</stp>
        <stp>1</stp>
        <tr r="K2560" s="5"/>
      </tp>
      <tp>
        <v>6705287.9299999997</v>
        <stp/>
        <stp>EM_S_QSTM07_IS</stp>
        <stp>4</stp>
        <stp>600980.SH</stp>
        <stp>61</stp>
        <stp>6/30/2016</stp>
        <stp>1</stp>
        <tr r="D2565" s="5"/>
      </tp>
      <tp>
        <v>90007613.310000002</v>
        <stp/>
        <stp>EM_S_QSTM07_IS</stp>
        <stp>4</stp>
        <stp>600983.SH</stp>
        <stp>61</stp>
        <stp>6/30/2015</stp>
        <stp>1</stp>
        <tr r="K2568" s="5"/>
      </tp>
      <tp>
        <v>85096577.930000007</v>
        <stp/>
        <stp>EM_S_QSTM07_IS</stp>
        <stp>4</stp>
        <stp>600995.SH</stp>
        <stp>61</stp>
        <stp>3/31/2016</stp>
        <stp>1</stp>
        <tr r="I2577" s="5"/>
      </tp>
      <tp>
        <v>14707890.640000001</v>
        <stp/>
        <stp>EM_S_QSTM07_IS</stp>
        <stp>4</stp>
        <stp>600985.SH</stp>
        <stp>61</stp>
        <stp>3/31/2016</stp>
        <stp>1</stp>
        <tr r="I2570" s="5"/>
      </tp>
      <tp>
        <v>7517914.5</v>
        <stp/>
        <stp>EM_S_QSTM07_IS</stp>
        <stp>4</stp>
        <stp>600990.SH</stp>
        <stp>61</stp>
        <stp>6/30/2016</stp>
        <stp>1</stp>
        <tr r="D2574" s="5"/>
      </tp>
      <tp>
        <v>69917535.599999994</v>
        <stp/>
        <stp>EM_S_QSTM07_IS</stp>
        <stp>4</stp>
        <stp>600993.SH</stp>
        <stp>61</stp>
        <stp>6/30/2015</stp>
        <stp>1</stp>
        <tr r="K2576" s="5"/>
      </tp>
      <tp>
        <v>2181146417.1999998</v>
        <stp/>
        <stp>EM_S_QSTM07_IS</stp>
        <stp>4</stp>
        <stp>601633.SH</stp>
        <stp>61</stp>
        <stp>6/30/2015</stp>
        <stp>1</stp>
        <tr r="K2672" s="5"/>
      </tp>
      <tp>
        <v>38250000</v>
        <stp/>
        <stp>EM_S_QSTM07_IS</stp>
        <stp>4</stp>
        <stp>601600.SH</stp>
        <stp>61</stp>
        <stp>6/30/2016</stp>
        <stp>1</stp>
        <tr r="D2664" s="5"/>
      </tp>
      <tp>
        <v>68771592.510000005</v>
        <stp/>
        <stp>EM_S_QSTM07_IS</stp>
        <stp>4</stp>
        <stp>601700.SH</stp>
        <stp>61</stp>
        <stp>6/30/2016</stp>
        <stp>1</stp>
        <tr r="D2682" s="5"/>
      </tp>
      <tp>
        <v>201361385.91</v>
        <stp/>
        <stp>EM_S_QSTM07_IS</stp>
        <stp>4</stp>
        <stp>601515.SH</stp>
        <stp>61</stp>
        <stp>3/31/2016</stp>
        <stp>1</stp>
        <tr r="I2654" s="5"/>
      </tp>
      <tp>
        <v>342270297.89999998</v>
        <stp/>
        <stp>EM_S_QSTM07_IS</stp>
        <stp>4</stp>
        <stp>601555.SH</stp>
        <stp>61</stp>
        <stp>3/31/2016</stp>
        <stp>1</stp>
        <tr r="I2657" s="5"/>
      </tp>
      <tp>
        <v>-38847155.359999999</v>
        <stp/>
        <stp>EM_S_QSTM07_IS</stp>
        <stp>4</stp>
        <stp>601225.SH</stp>
        <stp>61</stp>
        <stp>3/31/2016</stp>
        <stp>1</stp>
        <tr r="I2634" s="5"/>
      </tp>
      <tp>
        <v>215346881.81999999</v>
        <stp/>
        <stp>EM_S_QSTM07_IS</stp>
        <stp>4</stp>
        <stp>601233.SH</stp>
        <stp>61</stp>
        <stp>6/30/2015</stp>
        <stp>1</stp>
        <tr r="K2637" s="5"/>
      </tp>
      <tp>
        <v>202461507</v>
        <stp/>
        <stp>EM_S_QSTM07_IS</stp>
        <stp>4</stp>
        <stp>601333.SH</stp>
        <stp>61</stp>
        <stp>6/30/2015</stp>
        <stp>1</stp>
        <tr r="K2645" s="5"/>
      </tp>
      <tp>
        <v>62193499.030000001</v>
        <stp/>
        <stp>EM_S_QSTM07_IS</stp>
        <stp>4</stp>
        <stp>601313.SH</stp>
        <stp>61</stp>
        <stp>6/30/2015</stp>
        <stp>1</stp>
        <tr r="K2642" s="5"/>
      </tp>
      <tp>
        <v>3188450000</v>
        <stp/>
        <stp>EM_S_QSTM07_IS</stp>
        <stp>4</stp>
        <stp>601390.SH</stp>
        <stp>61</stp>
        <stp>6/30/2016</stp>
        <stp>1</stp>
        <tr r="D2652" s="5"/>
      </tp>
      <tp>
        <v>54150679.859999999</v>
        <stp/>
        <stp>EM_S_QSTM07_IS</stp>
        <stp>4</stp>
        <stp>601020.SH</stp>
        <stp>61</stp>
        <stp>6/30/2016</stp>
        <stp>1</stp>
        <tr r="D2596" s="5"/>
      </tp>
      <tp>
        <v>359129559.54000002</v>
        <stp/>
        <stp>EM_S_QSTM07_IS</stp>
        <stp>4</stp>
        <stp>601000.SH</stp>
        <stp>61</stp>
        <stp>6/30/2016</stp>
        <stp>1</stp>
        <tr r="D2581" s="5"/>
      </tp>
      <tp>
        <v>-284514387.26999998</v>
        <stp/>
        <stp>EM_S_QSTM07_IS</stp>
        <stp>4</stp>
        <stp>601003.SH</stp>
        <stp>61</stp>
        <stp>6/30/2015</stp>
        <stp>1</stp>
        <tr r="K2584" s="5"/>
      </tp>
      <tp>
        <v>10338627.67</v>
        <stp/>
        <stp>EM_S_QSTM07_IS</stp>
        <stp>4</stp>
        <stp>601015.SH</stp>
        <stp>61</stp>
        <stp>3/31/2016</stp>
        <stp>1</stp>
        <tr r="I2593" s="5"/>
      </tp>
      <tp>
        <v>-992488000</v>
        <stp/>
        <stp>EM_S_QSTM07_IS</stp>
        <stp>4</stp>
        <stp>601005.SH</stp>
        <stp>61</stp>
        <stp>3/31/2016</stp>
        <stp>1</stp>
        <tr r="I2585" s="5"/>
      </tp>
      <tp>
        <v>95529149.189999998</v>
        <stp/>
        <stp>EM_S_QSTM07_IS</stp>
        <stp>4</stp>
        <stp>601010.SH</stp>
        <stp>61</stp>
        <stp>6/30/2016</stp>
        <stp>1</stp>
        <tr r="D2590" s="5"/>
      </tp>
      <tp>
        <v>24295313.559999999</v>
        <stp/>
        <stp>EM_S_QSTM07_IS</stp>
        <stp>4</stp>
        <stp>601100.SH</stp>
        <stp>61</stp>
        <stp>6/30/2016</stp>
        <stp>1</stp>
        <tr r="D2605" s="5"/>
      </tp>
      <tp>
        <v>4914953.6900000004</v>
        <stp/>
        <stp>EM_S_QSTM07_IS</stp>
        <stp>4</stp>
        <stp>601113.SH</stp>
        <stp>61</stp>
        <stp>6/30/2015</stp>
        <stp>1</stp>
        <tr r="K2610" s="5"/>
      </tp>
      <tp>
        <v>-193697085.40000001</v>
        <stp/>
        <stp>EM_S_QSTM07_IS</stp>
        <stp>4</stp>
        <stp>601155.SH</stp>
        <stp>61</stp>
        <stp>3/31/2016</stp>
        <stp>1</stp>
        <tr r="I2618" s="5"/>
      </tp>
      <tp>
        <v>4717460040.3299999</v>
        <stp/>
        <stp>EM_S_QSTM07_IS</stp>
        <stp>4</stp>
        <stp>601800.SH</stp>
        <stp>61</stp>
        <stp>6/30/2016</stp>
        <stp>1</stp>
        <tr r="D2692" s="5"/>
      </tp>
      <tp>
        <v>97810607.140000001</v>
        <stp/>
        <stp>EM_S_QSTM07_IS</stp>
        <stp>4</stp>
        <stp>601880.SH</stp>
        <stp>61</stp>
        <stp>6/30/2016</stp>
        <stp>1</stp>
        <tr r="D2700" s="5"/>
      </tp>
      <tp>
        <v>13421752.59</v>
        <stp/>
        <stp>EM_S_QSTM07_IS</stp>
        <stp>4</stp>
        <stp>601890.SH</stp>
        <stp>61</stp>
        <stp>6/30/2016</stp>
        <stp>1</stp>
        <tr r="D2703" s="5"/>
      </tp>
      <tp>
        <v>162684594.24000001</v>
        <stp/>
        <stp>EM_S_QSTM07_IS</stp>
        <stp>4</stp>
        <stp>601933.SH</stp>
        <stp>61</stp>
        <stp>6/30/2015</stp>
        <stp>1</stp>
        <tr r="K2713" s="5"/>
      </tp>
      <tp>
        <v>78067066.959999993</v>
        <stp/>
        <stp>EM_S_QSTM07_IS</stp>
        <stp>4</stp>
        <stp>601900.SH</stp>
        <stp>61</stp>
        <stp>6/30/2016</stp>
        <stp>1</stp>
        <tr r="D2706" s="5"/>
      </tp>
      <tp>
        <v>60431764.450000003</v>
        <stp/>
        <stp>EM_S_QSTM07_IS</stp>
        <stp>4</stp>
        <stp>601965.SH</stp>
        <stp>61</stp>
        <stp>3/31/2016</stp>
        <stp>1</stp>
        <tr r="I2716" s="5"/>
      </tp>
      <tp>
        <v>1009757245.98</v>
        <stp/>
        <stp>EM_S_QSTM07_IS</stp>
        <stp>4</stp>
        <stp>601985.SH</stp>
        <stp>61</stp>
        <stp>3/31/2016</stp>
        <stp>1</stp>
        <tr r="I2720" s="5"/>
      </tp>
      <tp t="s">
        <v/>
        <stp/>
        <stp>EM_S_PROFITNOTICE_FORECASTL</stp>
        <stp>2</stp>
        <stp>601339.SH</stp>
        <stp>6/30/2016</stp>
        <tr r="G2647" s="5"/>
      </tp>
      <tp t="s">
        <v/>
        <stp/>
        <stp>EM_S_PROFITNOTICE_FORECASTL</stp>
        <stp>2</stp>
        <stp>601139.SH</stp>
        <stp>6/30/2016</stp>
        <tr r="G2617" s="5"/>
      </tp>
      <tp t="s">
        <v/>
        <stp/>
        <stp>EM_S_PROFITNOTICE_FORECASTL</stp>
        <stp>2</stp>
        <stp>601939.SH</stp>
        <stp>6/30/2016</stp>
        <tr r="G2714" s="5"/>
      </tp>
      <tp t="s">
        <v/>
        <stp/>
        <stp>EM_S_PROFITNOTICE_FORECASTL</stp>
        <stp>2</stp>
        <stp>600239.SH</stp>
        <stp>6/30/2016</stp>
        <tr r="G1982" s="5"/>
      </tp>
      <tp t="s">
        <v/>
        <stp/>
        <stp>EM_S_PROFITNOTICE_FORECASTL</stp>
        <stp>2</stp>
        <stp>600339.SH</stp>
        <stp>6/30/2016</stp>
        <tr r="G2068" s="5"/>
      </tp>
      <tp t="s">
        <v/>
        <stp/>
        <stp>EM_S_PROFITNOTICE_FORECASTL</stp>
        <stp>2</stp>
        <stp>600039.SH</stp>
        <stp>6/30/2016</stp>
        <tr r="G1810" s="5"/>
      </tp>
      <tp t="s">
        <v/>
        <stp/>
        <stp>EM_S_PROFITNOTICE_FORECASTL</stp>
        <stp>2</stp>
        <stp>600139.SH</stp>
        <stp>6/30/2016</stp>
        <tr r="G1895" s="5"/>
      </tp>
      <tp t="s">
        <v/>
        <stp/>
        <stp>EM_S_PROFITNOTICE_FORECASTL</stp>
        <stp>2</stp>
        <stp>600639.SH</stp>
        <stp>6/30/2016</stp>
        <tr r="G2307" s="5"/>
      </tp>
      <tp t="s">
        <v/>
        <stp/>
        <stp>EM_S_PROFITNOTICE_FORECASTL</stp>
        <stp>2</stp>
        <stp>600739.SH</stp>
        <stp>6/30/2016</stp>
        <tr r="G2399" s="5"/>
      </tp>
      <tp t="s">
        <v/>
        <stp/>
        <stp>EM_S_PROFITNOTICE_FORECASTL</stp>
        <stp>2</stp>
        <stp>600439.SH</stp>
        <stp>6/30/2016</stp>
        <tr r="G2144" s="5"/>
      </tp>
      <tp t="s">
        <v/>
        <stp/>
        <stp>EM_S_PROFITNOTICE_FORECASTL</stp>
        <stp>2</stp>
        <stp>600539.SH</stp>
        <stp>6/30/2016</stp>
        <tr r="G2220" s="5"/>
      </tp>
      <tp t="s">
        <v/>
        <stp/>
        <stp>EM_S_PROFITNOTICE_FORECASTL</stp>
        <stp>2</stp>
        <stp>600839.SH</stp>
        <stp>6/30/2016</stp>
        <tr r="G2491" s="5"/>
      </tp>
      <tp t="s">
        <v/>
        <stp/>
        <stp>EM_S_PROFITNOTICE_FORECASTL</stp>
        <stp>2</stp>
        <stp>603339.SH</stp>
        <stp>6/30/2016</stp>
        <tr r="G2795" s="5"/>
      </tp>
      <tp t="s">
        <v/>
        <stp/>
        <stp>EM_S_PROFITNOTICE_FORECASTL</stp>
        <stp>2</stp>
        <stp>603939.SH</stp>
        <stp>6/30/2016</stp>
        <tr r="G2868" s="5"/>
      </tp>
      <tp t="s">
        <v/>
        <stp/>
        <stp>EM_S_PROFITNOTICE_FORECASTL</stp>
        <stp>2</stp>
        <stp>601238.SH</stp>
        <stp>6/30/2016</stp>
        <tr r="G2638" s="5"/>
      </tp>
      <tp t="s">
        <v/>
        <stp/>
        <stp>EM_S_PROFITNOTICE_FORECASTL</stp>
        <stp>2</stp>
        <stp>601038.SH</stp>
        <stp>6/30/2016</stp>
        <tr r="G2599" s="5"/>
      </tp>
      <tp>
        <v>-45000000</v>
        <stp/>
        <stp>EM_S_PROFITNOTICE_FORECASTL</stp>
        <stp>2</stp>
        <stp>600238.SH</stp>
        <stp>6/30/2016</stp>
        <tr r="G1981" s="5"/>
      </tp>
      <tp>
        <v>250000000</v>
        <stp/>
        <stp>EM_S_PROFITNOTICE_FORECASTL</stp>
        <stp>2</stp>
        <stp>600338.SH</stp>
        <stp>6/30/2016</stp>
        <tr r="G2067" s="5"/>
      </tp>
      <tp t="s">
        <v/>
        <stp/>
        <stp>EM_S_PROFITNOTICE_FORECASTL</stp>
        <stp>2</stp>
        <stp>600038.SH</stp>
        <stp>6/30/2016</stp>
        <tr r="G1809" s="5"/>
      </tp>
      <tp t="s">
        <v/>
        <stp/>
        <stp>EM_S_PROFITNOTICE_FORECASTL</stp>
        <stp>2</stp>
        <stp>600138.SH</stp>
        <stp>6/30/2016</stp>
        <tr r="G1894" s="5"/>
      </tp>
      <tp t="s">
        <v/>
        <stp/>
        <stp>EM_S_PROFITNOTICE_FORECASTL</stp>
        <stp>2</stp>
        <stp>600638.SH</stp>
        <stp>6/30/2016</stp>
        <tr r="G2306" s="5"/>
      </tp>
      <tp t="s">
        <v/>
        <stp/>
        <stp>EM_S_PROFITNOTICE_FORECASTL</stp>
        <stp>2</stp>
        <stp>600738.SH</stp>
        <stp>6/30/2016</stp>
        <tr r="G2398" s="5"/>
      </tp>
      <tp t="s">
        <v/>
        <stp/>
        <stp>EM_S_PROFITNOTICE_FORECASTL</stp>
        <stp>2</stp>
        <stp>600438.SH</stp>
        <stp>6/30/2016</stp>
        <tr r="G2143" s="5"/>
      </tp>
      <tp t="s">
        <v/>
        <stp/>
        <stp>EM_S_PROFITNOTICE_FORECASTL</stp>
        <stp>2</stp>
        <stp>600538.SH</stp>
        <stp>6/30/2016</stp>
        <tr r="G2219" s="5"/>
      </tp>
      <tp t="s">
        <v/>
        <stp/>
        <stp>EM_S_PROFITNOTICE_FORECASTL</stp>
        <stp>2</stp>
        <stp>600838.SH</stp>
        <stp>6/30/2016</stp>
        <tr r="G2490" s="5"/>
      </tp>
      <tp t="s">
        <v/>
        <stp/>
        <stp>EM_S_PROFITNOTICE_FORECASTL</stp>
        <stp>2</stp>
        <stp>603338.SH</stp>
        <stp>6/30/2016</stp>
        <tr r="G2794" s="5"/>
      </tp>
      <tp t="s">
        <v/>
        <stp/>
        <stp>EM_S_PROFITNOTICE_FORECASTL</stp>
        <stp>2</stp>
        <stp>603838.SH</stp>
        <stp>6/30/2016</stp>
        <tr r="G2853" s="5"/>
      </tp>
      <tp t="s">
        <v/>
        <stp/>
        <stp>EM_S_PROFITNOTICE_FORECASTL</stp>
        <stp>2</stp>
        <stp>601231.SH</stp>
        <stp>6/30/2016</stp>
        <tr r="G2636" s="5"/>
      </tp>
      <tp t="s">
        <v/>
        <stp/>
        <stp>EM_S_PROFITNOTICE_FORECASTL</stp>
        <stp>2</stp>
        <stp>600231.SH</stp>
        <stp>6/30/2016</stp>
        <tr r="G1974" s="5"/>
      </tp>
      <tp t="s">
        <v/>
        <stp/>
        <stp>EM_S_PROFITNOTICE_FORECASTL</stp>
        <stp>2</stp>
        <stp>600331.SH</stp>
        <stp>6/30/2016</stp>
        <tr r="G2061" s="5"/>
      </tp>
      <tp t="s">
        <v/>
        <stp/>
        <stp>EM_S_PROFITNOTICE_FORECASTL</stp>
        <stp>2</stp>
        <stp>600031.SH</stp>
        <stp>6/30/2016</stp>
        <tr r="G1804" s="5"/>
      </tp>
      <tp t="s">
        <v/>
        <stp/>
        <stp>EM_S_PROFITNOTICE_FORECASTL</stp>
        <stp>2</stp>
        <stp>600131.SH</stp>
        <stp>6/30/2016</stp>
        <tr r="G1888" s="5"/>
      </tp>
      <tp t="s">
        <v/>
        <stp/>
        <stp>EM_S_PROFITNOTICE_FORECASTL</stp>
        <stp>2</stp>
        <stp>600731.SH</stp>
        <stp>6/30/2016</stp>
        <tr r="G2391" s="5"/>
      </tp>
      <tp t="s">
        <v/>
        <stp/>
        <stp>EM_S_PROFITNOTICE_FORECASTL</stp>
        <stp>2</stp>
        <stp>600531.SH</stp>
        <stp>6/30/2016</stp>
        <tr r="G2213" s="5"/>
      </tp>
      <tp t="s">
        <v/>
        <stp/>
        <stp>EM_S_PROFITNOTICE_FORECASTL</stp>
        <stp>2</stp>
        <stp>600831.SH</stp>
        <stp>6/30/2016</stp>
        <tr r="G2484" s="5"/>
      </tp>
      <tp t="s">
        <v/>
        <stp/>
        <stp>EM_S_PROFITNOTICE_FORECASTL</stp>
        <stp>2</stp>
        <stp>603131.SH</stp>
        <stp>6/30/2016</stp>
        <tr r="G2770" s="5"/>
      </tp>
      <tp t="s">
        <v/>
        <stp/>
        <stp>EM_S_PROFITNOTICE_FORECASTL</stp>
        <stp>2</stp>
        <stp>600230.SH</stp>
        <stp>6/30/2016</stp>
        <tr r="G1973" s="5"/>
      </tp>
      <tp t="s">
        <v/>
        <stp/>
        <stp>EM_S_PROFITNOTICE_FORECASTL</stp>
        <stp>2</stp>
        <stp>600330.SH</stp>
        <stp>6/30/2016</stp>
        <tr r="G2060" s="5"/>
      </tp>
      <tp t="s">
        <v/>
        <stp/>
        <stp>EM_S_PROFITNOTICE_FORECASTL</stp>
        <stp>2</stp>
        <stp>600030.SH</stp>
        <stp>6/30/2016</stp>
        <tr r="G1803" s="5"/>
      </tp>
      <tp t="s">
        <v/>
        <stp/>
        <stp>EM_S_PROFITNOTICE_FORECASTL</stp>
        <stp>2</stp>
        <stp>600130.SH</stp>
        <stp>6/30/2016</stp>
        <tr r="G1887" s="5"/>
      </tp>
      <tp t="s">
        <v/>
        <stp/>
        <stp>EM_S_PROFITNOTICE_FORECASTL</stp>
        <stp>2</stp>
        <stp>600630.SH</stp>
        <stp>6/30/2016</stp>
        <tr r="G2300" s="5"/>
      </tp>
      <tp>
        <v>-24000000</v>
        <stp/>
        <stp>EM_S_PROFITNOTICE_FORECASTL</stp>
        <stp>2</stp>
        <stp>600730.SH</stp>
        <stp>6/30/2016</stp>
        <tr r="G2390" s="5"/>
      </tp>
      <tp t="s">
        <v/>
        <stp/>
        <stp>EM_S_PROFITNOTICE_FORECASTL</stp>
        <stp>2</stp>
        <stp>600530.SH</stp>
        <stp>6/30/2016</stp>
        <tr r="G2212" s="5"/>
      </tp>
      <tp t="s">
        <v/>
        <stp/>
        <stp>EM_S_PROFITNOTICE_FORECASTL</stp>
        <stp>2</stp>
        <stp>600830.SH</stp>
        <stp>6/30/2016</stp>
        <tr r="G2483" s="5"/>
      </tp>
      <tp t="s">
        <v/>
        <stp/>
        <stp>EM_S_PROFITNOTICE_FORECASTL</stp>
        <stp>2</stp>
        <stp>603030.SH</stp>
        <stp>6/30/2016</stp>
        <tr r="G2753" s="5"/>
      </tp>
      <tp t="s">
        <v/>
        <stp/>
        <stp>EM_S_PROFITNOTICE_FORECASTL</stp>
        <stp>2</stp>
        <stp>601233.SH</stp>
        <stp>6/30/2016</stp>
        <tr r="G2637" s="5"/>
      </tp>
      <tp t="s">
        <v/>
        <stp/>
        <stp>EM_S_PROFITNOTICE_FORECASTL</stp>
        <stp>2</stp>
        <stp>601333.SH</stp>
        <stp>6/30/2016</stp>
        <tr r="G2645" s="5"/>
      </tp>
      <tp t="s">
        <v/>
        <stp/>
        <stp>EM_S_PROFITNOTICE_FORECASTL</stp>
        <stp>2</stp>
        <stp>601633.SH</stp>
        <stp>6/30/2016</stp>
        <tr r="G2672" s="5"/>
      </tp>
      <tp>
        <v>668560000</v>
        <stp/>
        <stp>EM_S_PROFITNOTICE_FORECASTL</stp>
        <stp>2</stp>
        <stp>601933.SH</stp>
        <stp>6/30/2016</stp>
        <tr r="G2713" s="5"/>
      </tp>
      <tp t="s">
        <v/>
        <stp/>
        <stp>EM_S_PROFITNOTICE_FORECASTL</stp>
        <stp>2</stp>
        <stp>600233.SH</stp>
        <stp>6/30/2016</stp>
        <tr r="G1976" s="5"/>
      </tp>
      <tp t="s">
        <v/>
        <stp/>
        <stp>EM_S_PROFITNOTICE_FORECASTL</stp>
        <stp>2</stp>
        <stp>600333.SH</stp>
        <stp>6/30/2016</stp>
        <tr r="G2063" s="5"/>
      </tp>
      <tp t="s">
        <v/>
        <stp/>
        <stp>EM_S_PROFITNOTICE_FORECASTL</stp>
        <stp>2</stp>
        <stp>600033.SH</stp>
        <stp>6/30/2016</stp>
        <tr r="G1805" s="5"/>
      </tp>
      <tp t="s">
        <v/>
        <stp/>
        <stp>EM_S_PROFITNOTICE_FORECASTL</stp>
        <stp>2</stp>
        <stp>600133.SH</stp>
        <stp>6/30/2016</stp>
        <tr r="G1890" s="5"/>
      </tp>
      <tp t="s">
        <v/>
        <stp/>
        <stp>EM_S_PROFITNOTICE_FORECASTL</stp>
        <stp>2</stp>
        <stp>600633.SH</stp>
        <stp>6/30/2016</stp>
        <tr r="G2301" s="5"/>
      </tp>
      <tp t="s">
        <v/>
        <stp/>
        <stp>EM_S_PROFITNOTICE_FORECASTL</stp>
        <stp>2</stp>
        <stp>600733.SH</stp>
        <stp>6/30/2016</stp>
        <tr r="G2393" s="5"/>
      </tp>
      <tp t="s">
        <v/>
        <stp/>
        <stp>EM_S_PROFITNOTICE_FORECASTL</stp>
        <stp>2</stp>
        <stp>600433.SH</stp>
        <stp>6/30/2016</stp>
        <tr r="G2140" s="5"/>
      </tp>
      <tp t="s">
        <v/>
        <stp/>
        <stp>EM_S_PROFITNOTICE_FORECASTL</stp>
        <stp>2</stp>
        <stp>600533.SH</stp>
        <stp>6/30/2016</stp>
        <tr r="G2215" s="5"/>
      </tp>
      <tp t="s">
        <v/>
        <stp/>
        <stp>EM_S_PROFITNOTICE_FORECASTL</stp>
        <stp>2</stp>
        <stp>600833.SH</stp>
        <stp>6/30/2016</stp>
        <tr r="G2485" s="5"/>
      </tp>
      <tp t="s">
        <v/>
        <stp/>
        <stp>EM_S_PROFITNOTICE_FORECASTL</stp>
        <stp>2</stp>
        <stp>603333.SH</stp>
        <stp>6/30/2016</stp>
        <tr r="G2793" s="5"/>
      </tp>
      <tp t="s">
        <v/>
        <stp/>
        <stp>EM_S_PROFITNOTICE_FORECASTL</stp>
        <stp>2</stp>
        <stp>600232.SH</stp>
        <stp>6/30/2016</stp>
        <tr r="G1975" s="5"/>
      </tp>
      <tp t="s">
        <v/>
        <stp/>
        <stp>EM_S_PROFITNOTICE_FORECASTL</stp>
        <stp>2</stp>
        <stp>600332.SH</stp>
        <stp>6/30/2016</stp>
        <tr r="G2062" s="5"/>
      </tp>
      <tp t="s">
        <v/>
        <stp/>
        <stp>EM_S_PROFITNOTICE_FORECASTL</stp>
        <stp>2</stp>
        <stp>600132.SH</stp>
        <stp>6/30/2016</stp>
        <tr r="G1889" s="5"/>
      </tp>
      <tp t="s">
        <v/>
        <stp/>
        <stp>EM_S_PROFITNOTICE_FORECASTL</stp>
        <stp>2</stp>
        <stp>600732.SH</stp>
        <stp>6/30/2016</stp>
        <tr r="G2392" s="5"/>
      </tp>
      <tp t="s">
        <v/>
        <stp/>
        <stp>EM_S_PROFITNOTICE_FORECASTL</stp>
        <stp>2</stp>
        <stp>600432.SH</stp>
        <stp>6/30/2016</stp>
        <tr r="G2139" s="5"/>
      </tp>
      <tp t="s">
        <v/>
        <stp/>
        <stp>EM_S_PROFITNOTICE_FORECASTL</stp>
        <stp>2</stp>
        <stp>600532.SH</stp>
        <stp>6/30/2016</stp>
        <tr r="G2214" s="5"/>
      </tp>
      <tp t="s">
        <v/>
        <stp/>
        <stp>EM_S_PROFITNOTICE_FORECASTL</stp>
        <stp>2</stp>
        <stp>600235.SH</stp>
        <stp>6/30/2016</stp>
        <tr r="G1978" s="5"/>
      </tp>
      <tp t="s">
        <v/>
        <stp/>
        <stp>EM_S_PROFITNOTICE_FORECASTL</stp>
        <stp>2</stp>
        <stp>600335.SH</stp>
        <stp>6/30/2016</stp>
        <tr r="G2064" s="5"/>
      </tp>
      <tp t="s">
        <v/>
        <stp/>
        <stp>EM_S_PROFITNOTICE_FORECASTL</stp>
        <stp>2</stp>
        <stp>600035.SH</stp>
        <stp>6/30/2016</stp>
        <tr r="G1806" s="5"/>
      </tp>
      <tp t="s">
        <v/>
        <stp/>
        <stp>EM_S_PROFITNOTICE_FORECASTL</stp>
        <stp>2</stp>
        <stp>600135.SH</stp>
        <stp>6/30/2016</stp>
        <tr r="G1891" s="5"/>
      </tp>
      <tp t="s">
        <v/>
        <stp/>
        <stp>EM_S_PROFITNOTICE_FORECASTL</stp>
        <stp>2</stp>
        <stp>600635.SH</stp>
        <stp>6/30/2016</stp>
        <tr r="G2303" s="5"/>
      </tp>
      <tp t="s">
        <v/>
        <stp/>
        <stp>EM_S_PROFITNOTICE_FORECASTL</stp>
        <stp>2</stp>
        <stp>600735.SH</stp>
        <stp>6/30/2016</stp>
        <tr r="G2395" s="5"/>
      </tp>
      <tp t="s">
        <v/>
        <stp/>
        <stp>EM_S_PROFITNOTICE_FORECASTL</stp>
        <stp>2</stp>
        <stp>600435.SH</stp>
        <stp>6/30/2016</stp>
        <tr r="G2141" s="5"/>
      </tp>
      <tp t="s">
        <v/>
        <stp/>
        <stp>EM_S_PROFITNOTICE_FORECASTL</stp>
        <stp>2</stp>
        <stp>600535.SH</stp>
        <stp>6/30/2016</stp>
        <tr r="G2216" s="5"/>
      </tp>
      <tp t="s">
        <v/>
        <stp/>
        <stp>EM_S_PROFITNOTICE_FORECASTL</stp>
        <stp>2</stp>
        <stp>600835.SH</stp>
        <stp>6/30/2016</stp>
        <tr r="G2487" s="5"/>
      </tp>
      <tp t="s">
        <v/>
        <stp/>
        <stp>EM_S_PROFITNOTICE_FORECASTL</stp>
        <stp>2</stp>
        <stp>600234.SH</stp>
        <stp>6/30/2016</stp>
        <tr r="G1977" s="5"/>
      </tp>
      <tp t="s">
        <v/>
        <stp/>
        <stp>EM_S_PROFITNOTICE_FORECASTL</stp>
        <stp>2</stp>
        <stp>600634.SH</stp>
        <stp>6/30/2016</stp>
        <tr r="G2302" s="5"/>
      </tp>
      <tp t="s">
        <v/>
        <stp/>
        <stp>EM_S_PROFITNOTICE_FORECASTL</stp>
        <stp>2</stp>
        <stp>600734.SH</stp>
        <stp>6/30/2016</stp>
        <tr r="G2394" s="5"/>
      </tp>
      <tp t="s">
        <v/>
        <stp/>
        <stp>EM_S_PROFITNOTICE_FORECASTL</stp>
        <stp>2</stp>
        <stp>600834.SH</stp>
        <stp>6/30/2016</stp>
        <tr r="G2486" s="5"/>
      </tp>
      <tp t="s">
        <v/>
        <stp/>
        <stp>EM_S_PROFITNOTICE_FORECASTL</stp>
        <stp>2</stp>
        <stp>601137.SH</stp>
        <stp>6/30/2016</stp>
        <tr r="G2616" s="5"/>
      </tp>
      <tp t="s">
        <v/>
        <stp/>
        <stp>EM_S_PROFITNOTICE_FORECASTL</stp>
        <stp>2</stp>
        <stp>600237.SH</stp>
        <stp>6/30/2016</stp>
        <tr r="G1980" s="5"/>
      </tp>
      <tp t="s">
        <v/>
        <stp/>
        <stp>EM_S_PROFITNOTICE_FORECASTL</stp>
        <stp>2</stp>
        <stp>600337.SH</stp>
        <stp>6/30/2016</stp>
        <tr r="G2066" s="5"/>
      </tp>
      <tp t="s">
        <v/>
        <stp/>
        <stp>EM_S_PROFITNOTICE_FORECASTL</stp>
        <stp>2</stp>
        <stp>600037.SH</stp>
        <stp>6/30/2016</stp>
        <tr r="G1808" s="5"/>
      </tp>
      <tp t="s">
        <v/>
        <stp/>
        <stp>EM_S_PROFITNOTICE_FORECASTL</stp>
        <stp>2</stp>
        <stp>600137.SH</stp>
        <stp>6/30/2016</stp>
        <tr r="G1893" s="5"/>
      </tp>
      <tp t="s">
        <v/>
        <stp/>
        <stp>EM_S_PROFITNOTICE_FORECASTL</stp>
        <stp>2</stp>
        <stp>600637.SH</stp>
        <stp>6/30/2016</stp>
        <tr r="G2305" s="5"/>
      </tp>
      <tp t="s">
        <v/>
        <stp/>
        <stp>EM_S_PROFITNOTICE_FORECASTL</stp>
        <stp>2</stp>
        <stp>600737.SH</stp>
        <stp>6/30/2016</stp>
        <tr r="G2397" s="5"/>
      </tp>
      <tp>
        <v>270000000</v>
        <stp/>
        <stp>EM_S_PROFITNOTICE_FORECASTL</stp>
        <stp>2</stp>
        <stp>600537.SH</stp>
        <stp>6/30/2016</stp>
        <tr r="G2218" s="5"/>
      </tp>
      <tp t="s">
        <v/>
        <stp/>
        <stp>EM_S_PROFITNOTICE_FORECASTL</stp>
        <stp>2</stp>
        <stp>600837.SH</stp>
        <stp>6/30/2016</stp>
        <tr r="G2489" s="5"/>
      </tp>
      <tp t="s">
        <v/>
        <stp/>
        <stp>EM_S_PROFITNOTICE_FORECASTL</stp>
        <stp>2</stp>
        <stp>603737.SH</stp>
        <stp>6/30/2016</stp>
        <tr r="G2839" s="5"/>
      </tp>
      <tp t="s">
        <v/>
        <stp/>
        <stp>EM_S_PROFITNOTICE_FORECASTL</stp>
        <stp>2</stp>
        <stp>601336.SH</stp>
        <stp>6/30/2016</stp>
        <tr r="G2646" s="5"/>
      </tp>
      <tp>
        <v>145000000</v>
        <stp/>
        <stp>EM_S_PROFITNOTICE_FORECASTL</stp>
        <stp>2</stp>
        <stp>601636.SH</stp>
        <stp>6/30/2016</stp>
        <tr r="G2673" s="5"/>
      </tp>
      <tp t="s">
        <v/>
        <stp/>
        <stp>EM_S_PROFITNOTICE_FORECASTL</stp>
        <stp>2</stp>
        <stp>600236.SH</stp>
        <stp>6/30/2016</stp>
        <tr r="G1979" s="5"/>
      </tp>
      <tp t="s">
        <v/>
        <stp/>
        <stp>EM_S_PROFITNOTICE_FORECASTL</stp>
        <stp>2</stp>
        <stp>600336.SH</stp>
        <stp>6/30/2016</stp>
        <tr r="G2065" s="5"/>
      </tp>
      <tp t="s">
        <v/>
        <stp/>
        <stp>EM_S_PROFITNOTICE_FORECASTL</stp>
        <stp>2</stp>
        <stp>600036.SH</stp>
        <stp>6/30/2016</stp>
        <tr r="G1807" s="5"/>
      </tp>
      <tp t="s">
        <v/>
        <stp/>
        <stp>EM_S_PROFITNOTICE_FORECASTL</stp>
        <stp>2</stp>
        <stp>600136.SH</stp>
        <stp>6/30/2016</stp>
        <tr r="G1892" s="5"/>
      </tp>
      <tp>
        <v>44430000</v>
        <stp/>
        <stp>EM_S_PROFITNOTICE_FORECASTL</stp>
        <stp>2</stp>
        <stp>600636.SH</stp>
        <stp>6/30/2016</stp>
        <tr r="G2304" s="5"/>
      </tp>
      <tp>
        <v>285000000</v>
        <stp/>
        <stp>EM_S_PROFITNOTICE_FORECASTL</stp>
        <stp>2</stp>
        <stp>600736.SH</stp>
        <stp>6/30/2016</stp>
        <tr r="G2396" s="5"/>
      </tp>
      <tp t="s">
        <v/>
        <stp/>
        <stp>EM_S_PROFITNOTICE_FORECASTL</stp>
        <stp>2</stp>
        <stp>600436.SH</stp>
        <stp>6/30/2016</stp>
        <tr r="G2142" s="5"/>
      </tp>
      <tp t="s">
        <v/>
        <stp/>
        <stp>EM_S_PROFITNOTICE_FORECASTL</stp>
        <stp>2</stp>
        <stp>600536.SH</stp>
        <stp>6/30/2016</stp>
        <tr r="G2217" s="5"/>
      </tp>
      <tp t="s">
        <v/>
        <stp/>
        <stp>EM_S_PROFITNOTICE_FORECASTL</stp>
        <stp>2</stp>
        <stp>600836.SH</stp>
        <stp>6/30/2016</stp>
        <tr r="G2488" s="5"/>
      </tp>
      <tp t="s">
        <v/>
        <stp/>
        <stp>EM_S_PROFITNOTICE_FORECASTL</stp>
        <stp>2</stp>
        <stp>603636.SH</stp>
        <stp>6/30/2016</stp>
        <tr r="G2826" s="5"/>
      </tp>
      <tp t="s">
        <v/>
        <stp/>
        <stp>EM_S_PROFITNOTICE_FORECASTL</stp>
        <stp>2</stp>
        <stp>603936.SH</stp>
        <stp>6/30/2016</stp>
        <tr r="G2867" s="5"/>
      </tp>
      <tp>
        <v>-9671238.9199999999</v>
        <stp/>
        <stp>EM_S_QSTM07_IS</stp>
        <stp>4</stp>
        <stp>002660.SZ</stp>
        <stp>61</stp>
        <stp>6/30/2015</stp>
        <stp>1</stp>
        <tr r="K1128" s="5"/>
      </tp>
      <tp>
        <v>64129336.609999999</v>
        <stp/>
        <stp>EM_S_QSTM07_IS</stp>
        <stp>4</stp>
        <stp>002663.SZ</stp>
        <stp>61</stp>
        <stp>6/30/2016</stp>
        <stp>1</stp>
        <tr r="D1131" s="5"/>
      </tp>
      <tp>
        <v>4798618.88</v>
        <stp/>
        <stp>EM_S_QSTM07_IS</stp>
        <stp>4</stp>
        <stp>002676.SZ</stp>
        <stp>61</stp>
        <stp>3/31/2016</stp>
        <stp>1</stp>
        <tr r="I1144" s="5"/>
      </tp>
      <tp>
        <v>34057867.530000001</v>
        <stp/>
        <stp>EM_S_QSTM07_IS</stp>
        <stp>4</stp>
        <stp>002666.SZ</stp>
        <stp>61</stp>
        <stp>3/31/2016</stp>
        <stp>1</stp>
        <tr r="I1134" s="5"/>
      </tp>
      <tp>
        <v>16385940.710000001</v>
        <stp/>
        <stp>EM_S_QSTM07_IS</stp>
        <stp>4</stp>
        <stp>002670.SZ</stp>
        <stp>61</stp>
        <stp>6/30/2015</stp>
        <stp>1</stp>
        <tr r="K1138" s="5"/>
      </tp>
      <tp>
        <v>312230543.67000002</v>
        <stp/>
        <stp>EM_S_QSTM07_IS</stp>
        <stp>4</stp>
        <stp>002673.SZ</stp>
        <stp>61</stp>
        <stp>6/30/2016</stp>
        <stp>1</stp>
        <tr r="D1141" s="5"/>
      </tp>
      <tp>
        <v>48117164.289999999</v>
        <stp/>
        <stp>EM_S_QSTM07_IS</stp>
        <stp>4</stp>
        <stp>002640.SZ</stp>
        <stp>61</stp>
        <stp>6/30/2015</stp>
        <stp>1</stp>
        <tr r="K1108" s="5"/>
      </tp>
      <tp>
        <v>95609661.950000003</v>
        <stp/>
        <stp>EM_S_QSTM07_IS</stp>
        <stp>4</stp>
        <stp>002643.SZ</stp>
        <stp>61</stp>
        <stp>6/30/2016</stp>
        <stp>1</stp>
        <tr r="D1111" s="5"/>
      </tp>
      <tp>
        <v>-10600352.199999999</v>
        <stp/>
        <stp>EM_S_QSTM07_IS</stp>
        <stp>4</stp>
        <stp>002656.SZ</stp>
        <stp>61</stp>
        <stp>3/31/2016</stp>
        <stp>1</stp>
        <tr r="I1124" s="5"/>
      </tp>
      <tp>
        <v>144971846.19999999</v>
        <stp/>
        <stp>EM_S_QSTM07_IS</stp>
        <stp>4</stp>
        <stp>002646.SZ</stp>
        <stp>61</stp>
        <stp>3/31/2016</stp>
        <stp>1</stp>
        <tr r="I1114" s="5"/>
      </tp>
      <tp>
        <v>95354645.049999997</v>
        <stp/>
        <stp>EM_S_QSTM07_IS</stp>
        <stp>4</stp>
        <stp>002650.SZ</stp>
        <stp>61</stp>
        <stp>6/30/2015</stp>
        <stp>1</stp>
        <tr r="K1118" s="5"/>
      </tp>
      <tp>
        <v>195585825.63</v>
        <stp/>
        <stp>EM_S_QSTM07_IS</stp>
        <stp>4</stp>
        <stp>002653.SZ</stp>
        <stp>61</stp>
        <stp>6/30/2016</stp>
        <stp>1</stp>
        <tr r="D1121" s="5"/>
      </tp>
      <tp>
        <v>19682093.07</v>
        <stp/>
        <stp>EM_S_QSTM07_IS</stp>
        <stp>4</stp>
        <stp>002620.SZ</stp>
        <stp>61</stp>
        <stp>6/30/2015</stp>
        <stp>1</stp>
        <tr r="K1088" s="5"/>
      </tp>
      <tp>
        <v>19303354.32</v>
        <stp/>
        <stp>EM_S_QSTM07_IS</stp>
        <stp>4</stp>
        <stp>002623.SZ</stp>
        <stp>61</stp>
        <stp>6/30/2016</stp>
        <stp>1</stp>
        <tr r="D1091" s="5"/>
      </tp>
      <tp>
        <v>40006007.68</v>
        <stp/>
        <stp>EM_S_QSTM07_IS</stp>
        <stp>4</stp>
        <stp>002636.SZ</stp>
        <stp>61</stp>
        <stp>3/31/2016</stp>
        <stp>1</stp>
        <tr r="I1104" s="5"/>
      </tp>
      <tp>
        <v>48030171.689999998</v>
        <stp/>
        <stp>EM_S_QSTM07_IS</stp>
        <stp>4</stp>
        <stp>002626.SZ</stp>
        <stp>61</stp>
        <stp>3/31/2016</stp>
        <stp>1</stp>
        <tr r="I1094" s="5"/>
      </tp>
      <tp>
        <v>83647383.950000003</v>
        <stp/>
        <stp>EM_S_QSTM07_IS</stp>
        <stp>4</stp>
        <stp>002630.SZ</stp>
        <stp>61</stp>
        <stp>6/30/2015</stp>
        <stp>1</stp>
        <tr r="K1098" s="5"/>
      </tp>
      <tp>
        <v>-7007826.7400000002</v>
        <stp/>
        <stp>EM_S_QSTM07_IS</stp>
        <stp>4</stp>
        <stp>002633.SZ</stp>
        <stp>61</stp>
        <stp>6/30/2016</stp>
        <stp>1</stp>
        <tr r="D1101" s="5"/>
      </tp>
      <tp>
        <v>8383963.2599999998</v>
        <stp/>
        <stp>EM_S_QSTM07_IS</stp>
        <stp>4</stp>
        <stp>002600.SZ</stp>
        <stp>61</stp>
        <stp>6/30/2015</stp>
        <stp>1</stp>
        <tr r="K1068" s="5"/>
      </tp>
      <tp>
        <v>127413516.56999999</v>
        <stp/>
        <stp>EM_S_QSTM07_IS</stp>
        <stp>4</stp>
        <stp>002603.SZ</stp>
        <stp>61</stp>
        <stp>6/30/2016</stp>
        <stp>1</stp>
        <tr r="D1071" s="5"/>
      </tp>
      <tp>
        <v>33355849.969999999</v>
        <stp/>
        <stp>EM_S_QSTM07_IS</stp>
        <stp>4</stp>
        <stp>002616.SZ</stp>
        <stp>61</stp>
        <stp>3/31/2016</stp>
        <stp>1</stp>
        <tr r="I1084" s="5"/>
      </tp>
      <tp>
        <v>21819363.98</v>
        <stp/>
        <stp>EM_S_QSTM07_IS</stp>
        <stp>4</stp>
        <stp>002606.SZ</stp>
        <stp>61</stp>
        <stp>3/31/2016</stp>
        <stp>1</stp>
        <tr r="I1074" s="5"/>
      </tp>
      <tp>
        <v>37289954.140000001</v>
        <stp/>
        <stp>EM_S_QSTM07_IS</stp>
        <stp>4</stp>
        <stp>002610.SZ</stp>
        <stp>61</stp>
        <stp>6/30/2015</stp>
        <stp>1</stp>
        <tr r="K1078" s="5"/>
      </tp>
      <tp>
        <v>8289597.1200000001</v>
        <stp/>
        <stp>EM_S_QSTM07_IS</stp>
        <stp>4</stp>
        <stp>002613.SZ</stp>
        <stp>61</stp>
        <stp>6/30/2016</stp>
        <stp>1</stp>
        <tr r="D1081" s="5"/>
      </tp>
      <tp>
        <v>1996866.57</v>
        <stp/>
        <stp>EM_S_QSTM07_IS</stp>
        <stp>4</stp>
        <stp>002680.SZ</stp>
        <stp>61</stp>
        <stp>6/30/2015</stp>
        <stp>1</stp>
        <tr r="K1148" s="5"/>
      </tp>
      <tp>
        <v>39574953.57</v>
        <stp/>
        <stp>EM_S_QSTM07_IS</stp>
        <stp>4</stp>
        <stp>002683.SZ</stp>
        <stp>61</stp>
        <stp>6/30/2016</stp>
        <stp>1</stp>
        <tr r="D1151" s="5"/>
      </tp>
      <tp>
        <v>712959.41</v>
        <stp/>
        <stp>EM_S_QSTM07_IS</stp>
        <stp>4</stp>
        <stp>002696.SZ</stp>
        <stp>61</stp>
        <stp>3/31/2016</stp>
        <stp>1</stp>
        <tr r="I1164" s="5"/>
      </tp>
      <tp>
        <v>25991287</v>
        <stp/>
        <stp>EM_S_QSTM07_IS</stp>
        <stp>4</stp>
        <stp>002686.SZ</stp>
        <stp>61</stp>
        <stp>3/31/2016</stp>
        <stp>1</stp>
        <tr r="I1154" s="5"/>
      </tp>
      <tp>
        <v>80679329.140000001</v>
        <stp/>
        <stp>EM_S_QSTM07_IS</stp>
        <stp>4</stp>
        <stp>002690.SZ</stp>
        <stp>61</stp>
        <stp>6/30/2015</stp>
        <stp>1</stp>
        <tr r="K1158" s="5"/>
      </tp>
      <tp>
        <v>-8505462.5399999991</v>
        <stp/>
        <stp>EM_S_QSTM07_IS</stp>
        <stp>4</stp>
        <stp>002693.SZ</stp>
        <stp>61</stp>
        <stp>6/30/2016</stp>
        <stp>1</stp>
        <tr r="D1161" s="5"/>
      </tp>
      <tp>
        <v>8794523.7799999993</v>
        <stp/>
        <stp>EM_S_QSTM07_IS</stp>
        <stp>4</stp>
        <stp>002760.SZ</stp>
        <stp>61</stp>
        <stp>6/30/2015</stp>
        <stp>1</stp>
        <tr r="K1223" s="5"/>
      </tp>
      <tp>
        <v>47230896.140000001</v>
        <stp/>
        <stp>EM_S_QSTM07_IS</stp>
        <stp>4</stp>
        <stp>002763.SZ</stp>
        <stp>61</stp>
        <stp>6/30/2016</stp>
        <stp>1</stp>
        <tr r="D1226" s="5"/>
      </tp>
      <tp>
        <v>35246376.259999998</v>
        <stp/>
        <stp>EM_S_QSTM07_IS</stp>
        <stp>4</stp>
        <stp>002776.SZ</stp>
        <stp>61</stp>
        <stp>3/31/2016</stp>
        <stp>1</stp>
        <tr r="I1237" s="5"/>
      </tp>
      <tp>
        <v>15580709.689999999</v>
        <stp/>
        <stp>EM_S_QSTM07_IS</stp>
        <stp>4</stp>
        <stp>002766.SZ</stp>
        <stp>61</stp>
        <stp>3/31/2016</stp>
        <stp>1</stp>
        <tr r="I1228" s="5"/>
      </tp>
      <tp>
        <v>26732820.52</v>
        <stp/>
        <stp>EM_S_QSTM07_IS</stp>
        <stp>4</stp>
        <stp>002770.SZ</stp>
        <stp>61</stp>
        <stp>6/30/2015</stp>
        <stp>1</stp>
        <tr r="K1232" s="5"/>
      </tp>
      <tp>
        <v>76150937.420000002</v>
        <stp/>
        <stp>EM_S_QSTM07_IS</stp>
        <stp>4</stp>
        <stp>002773.SZ</stp>
        <stp>61</stp>
        <stp>6/30/2016</stp>
        <stp>1</stp>
        <tr r="D1235" s="5"/>
      </tp>
      <tp>
        <v>23573686.949999999</v>
        <stp/>
        <stp>EM_S_QSTM07_IS</stp>
        <stp>4</stp>
        <stp>002740.SZ</stp>
        <stp>61</stp>
        <stp>6/30/2015</stp>
        <stp>1</stp>
        <tr r="K1205" s="5"/>
      </tp>
      <tp>
        <v>24286924.43</v>
        <stp/>
        <stp>EM_S_QSTM07_IS</stp>
        <stp>4</stp>
        <stp>002743.SZ</stp>
        <stp>61</stp>
        <stp>6/30/2016</stp>
        <stp>1</stp>
        <tr r="D1208" s="5"/>
      </tp>
      <tp>
        <v>53691658.75</v>
        <stp/>
        <stp>EM_S_QSTM07_IS</stp>
        <stp>4</stp>
        <stp>002756.SZ</stp>
        <stp>61</stp>
        <stp>3/31/2016</stp>
        <stp>1</stp>
        <tr r="I1219" s="5"/>
      </tp>
      <tp>
        <v>20325634.23</v>
        <stp/>
        <stp>EM_S_QSTM07_IS</stp>
        <stp>4</stp>
        <stp>002746.SZ</stp>
        <stp>61</stp>
        <stp>3/31/2016</stp>
        <stp>1</stp>
        <tr r="I1210" s="5"/>
      </tp>
      <tp>
        <v>14369728.25</v>
        <stp/>
        <stp>EM_S_QSTM07_IS</stp>
        <stp>4</stp>
        <stp>002750.SZ</stp>
        <stp>61</stp>
        <stp>6/30/2015</stp>
        <stp>1</stp>
        <tr r="K1214" s="5"/>
      </tp>
      <tp>
        <v>11651073.199999999</v>
        <stp/>
        <stp>EM_S_QSTM07_IS</stp>
        <stp>4</stp>
        <stp>002753.SZ</stp>
        <stp>61</stp>
        <stp>6/30/2016</stp>
        <stp>1</stp>
        <tr r="D1217" s="5"/>
      </tp>
      <tp>
        <v>2153254.98</v>
        <stp/>
        <stp>EM_S_QSTM07_IS</stp>
        <stp>4</stp>
        <stp>002723.SZ</stp>
        <stp>61</stp>
        <stp>6/30/2016</stp>
        <stp>1</stp>
        <tr r="D1188" s="5"/>
      </tp>
      <tp>
        <v>842783492.99000001</v>
        <stp/>
        <stp>EM_S_QSTM07_IS</stp>
        <stp>4</stp>
        <stp>002736.SZ</stp>
        <stp>61</stp>
        <stp>3/31/2016</stp>
        <stp>1</stp>
        <tr r="I1201" s="5"/>
      </tp>
      <tp>
        <v>55255584.740000002</v>
        <stp/>
        <stp>EM_S_QSTM07_IS</stp>
        <stp>4</stp>
        <stp>002726.SZ</stp>
        <stp>61</stp>
        <stp>3/31/2016</stp>
        <stp>1</stp>
        <tr r="I1191" s="5"/>
      </tp>
      <tp>
        <v>33932502.350000001</v>
        <stp/>
        <stp>EM_S_QSTM07_IS</stp>
        <stp>4</stp>
        <stp>002730.SZ</stp>
        <stp>61</stp>
        <stp>6/30/2015</stp>
        <stp>1</stp>
        <tr r="K1195" s="5"/>
      </tp>
      <tp>
        <v>35639846.32</v>
        <stp/>
        <stp>EM_S_QSTM07_IS</stp>
        <stp>4</stp>
        <stp>002733.SZ</stp>
        <stp>61</stp>
        <stp>6/30/2016</stp>
        <stp>1</stp>
        <tr r="D1198" s="5"/>
      </tp>
      <tp>
        <v>27206804.27</v>
        <stp/>
        <stp>EM_S_QSTM07_IS</stp>
        <stp>4</stp>
        <stp>002700.SZ</stp>
        <stp>61</stp>
        <stp>6/30/2015</stp>
        <stp>1</stp>
        <tr r="K1168" s="5"/>
      </tp>
      <tp>
        <v>22041359.25</v>
        <stp/>
        <stp>EM_S_QSTM07_IS</stp>
        <stp>4</stp>
        <stp>002703.SZ</stp>
        <stp>61</stp>
        <stp>6/30/2016</stp>
        <stp>1</stp>
        <tr r="D1171" s="5"/>
      </tp>
      <tp>
        <v>32169842.300000001</v>
        <stp/>
        <stp>EM_S_QSTM07_IS</stp>
        <stp>4</stp>
        <stp>002716.SZ</stp>
        <stp>61</stp>
        <stp>3/31/2016</stp>
        <stp>1</stp>
        <tr r="I1182" s="5"/>
      </tp>
      <tp>
        <v>23956669.68</v>
        <stp/>
        <stp>EM_S_QSTM07_IS</stp>
        <stp>4</stp>
        <stp>002706.SZ</stp>
        <stp>61</stp>
        <stp>3/31/2016</stp>
        <stp>1</stp>
        <tr r="I1173" s="5"/>
      </tp>
      <tp>
        <v>48697241.670000002</v>
        <stp/>
        <stp>EM_S_QSTM07_IS</stp>
        <stp>4</stp>
        <stp>002713.SZ</stp>
        <stp>61</stp>
        <stp>6/30/2016</stp>
        <stp>1</stp>
        <tr r="D1179" s="5"/>
      </tp>
      <tp>
        <v>7827804.1799999997</v>
        <stp/>
        <stp>EM_S_QSTM07_IS</stp>
        <stp>4</stp>
        <stp>002780.SZ</stp>
        <stp>61</stp>
        <stp>6/30/2015</stp>
        <stp>1</stp>
        <tr r="K1241" s="5"/>
      </tp>
      <tp>
        <v>40139229.159999996</v>
        <stp/>
        <stp>EM_S_QSTM07_IS</stp>
        <stp>4</stp>
        <stp>002783.SZ</stp>
        <stp>61</stp>
        <stp>6/30/2016</stp>
        <stp>1</stp>
        <tr r="D1244" s="5"/>
      </tp>
      <tp>
        <v>6550631</v>
        <stp/>
        <stp>EM_S_QSTM07_IS</stp>
        <stp>4</stp>
        <stp>002796.SZ</stp>
        <stp>61</stp>
        <stp>3/31/2016</stp>
        <stp>1</stp>
        <tr r="I1255" s="5"/>
      </tp>
      <tp>
        <v>27689812.510000002</v>
        <stp/>
        <stp>EM_S_QSTM07_IS</stp>
        <stp>4</stp>
        <stp>002786.SZ</stp>
        <stp>61</stp>
        <stp>3/31/2016</stp>
        <stp>1</stp>
        <tr r="I1246" s="5"/>
      </tp>
      <tp>
        <v>40685824.869999997</v>
        <stp/>
        <stp>EM_S_QSTM07_IS</stp>
        <stp>4</stp>
        <stp>002790.SZ</stp>
        <stp>61</stp>
        <stp>6/30/2015</stp>
        <stp>1</stp>
        <tr r="K1250" s="5"/>
      </tp>
      <tp>
        <v>37034650.170000002</v>
        <stp/>
        <stp>EM_S_QSTM07_IS</stp>
        <stp>4</stp>
        <stp>002793.SZ</stp>
        <stp>61</stp>
        <stp>6/30/2016</stp>
        <stp>1</stp>
        <tr r="D1253" s="5"/>
      </tp>
      <tp>
        <v>26857930.829999998</v>
        <stp/>
        <stp>EM_S_QSTM07_IS</stp>
        <stp>4</stp>
        <stp>002460.SZ</stp>
        <stp>61</stp>
        <stp>6/30/2015</stp>
        <stp>1</stp>
        <tr r="K929" s="5"/>
      </tp>
      <tp>
        <v>13051935</v>
        <stp/>
        <stp>EM_S_QSTM07_IS</stp>
        <stp>4</stp>
        <stp>002463.SZ</stp>
        <stp>61</stp>
        <stp>6/30/2016</stp>
        <stp>1</stp>
        <tr r="D932" s="5"/>
      </tp>
      <tp>
        <v>16980863.170000002</v>
        <stp/>
        <stp>EM_S_QSTM07_IS</stp>
        <stp>4</stp>
        <stp>002476.SZ</stp>
        <stp>61</stp>
        <stp>3/31/2016</stp>
        <stp>1</stp>
        <tr r="I945" s="5"/>
      </tp>
      <tp>
        <v>284310867.11000001</v>
        <stp/>
        <stp>EM_S_QSTM07_IS</stp>
        <stp>4</stp>
        <stp>002466.SZ</stp>
        <stp>61</stp>
        <stp>3/31/2016</stp>
        <stp>1</stp>
        <tr r="I935" s="5"/>
      </tp>
      <tp>
        <v>314679216.02999997</v>
        <stp/>
        <stp>EM_S_QSTM07_IS</stp>
        <stp>4</stp>
        <stp>002470.SZ</stp>
        <stp>61</stp>
        <stp>6/30/2015</stp>
        <stp>1</stp>
        <tr r="K939" s="5"/>
      </tp>
      <tp>
        <v>-5480683.0700000003</v>
        <stp/>
        <stp>EM_S_QSTM07_IS</stp>
        <stp>4</stp>
        <stp>002473.SZ</stp>
        <stp>61</stp>
        <stp>6/30/2016</stp>
        <stp>1</stp>
        <tr r="D942" s="5"/>
      </tp>
      <tp>
        <v>265102240.16999999</v>
        <stp/>
        <stp>EM_S_QSTM07_IS</stp>
        <stp>4</stp>
        <stp>002440.SZ</stp>
        <stp>61</stp>
        <stp>6/30/2015</stp>
        <stp>1</stp>
        <tr r="K909" s="5"/>
      </tp>
      <tp>
        <v>40141789.869999997</v>
        <stp/>
        <stp>EM_S_QSTM07_IS</stp>
        <stp>4</stp>
        <stp>002443.SZ</stp>
        <stp>61</stp>
        <stp>6/30/2016</stp>
        <stp>1</stp>
        <tr r="D912" s="5"/>
      </tp>
      <tp>
        <v>124685833.66</v>
        <stp/>
        <stp>EM_S_QSTM07_IS</stp>
        <stp>4</stp>
        <stp>002456.SZ</stp>
        <stp>61</stp>
        <stp>3/31/2016</stp>
        <stp>1</stp>
        <tr r="I925" s="5"/>
      </tp>
      <tp>
        <v>54222698.619999997</v>
        <stp/>
        <stp>EM_S_QSTM07_IS</stp>
        <stp>4</stp>
        <stp>002446.SZ</stp>
        <stp>61</stp>
        <stp>3/31/2016</stp>
        <stp>1</stp>
        <tr r="I915" s="5"/>
      </tp>
      <tp>
        <v>366036170.52999997</v>
        <stp/>
        <stp>EM_S_QSTM07_IS</stp>
        <stp>4</stp>
        <stp>002450.SZ</stp>
        <stp>61</stp>
        <stp>6/30/2015</stp>
        <stp>1</stp>
        <tr r="K919" s="5"/>
      </tp>
      <tp>
        <v>6943740.0199999996</v>
        <stp/>
        <stp>EM_S_QSTM07_IS</stp>
        <stp>4</stp>
        <stp>002453.SZ</stp>
        <stp>61</stp>
        <stp>6/30/2016</stp>
        <stp>1</stp>
        <tr r="D922" s="5"/>
      </tp>
      <tp>
        <v>5128008.1500000004</v>
        <stp/>
        <stp>EM_S_QSTM07_IS</stp>
        <stp>4</stp>
        <stp>002420.SZ</stp>
        <stp>61</stp>
        <stp>6/30/2015</stp>
        <stp>1</stp>
        <tr r="K889" s="5"/>
      </tp>
      <tp>
        <v>-27557360.039999999</v>
        <stp/>
        <stp>EM_S_QSTM07_IS</stp>
        <stp>4</stp>
        <stp>002423.SZ</stp>
        <stp>61</stp>
        <stp>6/30/2016</stp>
        <stp>1</stp>
        <tr r="D892" s="5"/>
      </tp>
      <tp>
        <v>19458636.940000001</v>
        <stp/>
        <stp>EM_S_QSTM07_IS</stp>
        <stp>4</stp>
        <stp>002436.SZ</stp>
        <stp>61</stp>
        <stp>3/31/2016</stp>
        <stp>1</stp>
        <tr r="I905" s="5"/>
      </tp>
      <tp>
        <v>193078909.91999999</v>
        <stp/>
        <stp>EM_S_QSTM07_IS</stp>
        <stp>4</stp>
        <stp>002426.SZ</stp>
        <stp>61</stp>
        <stp>3/31/2016</stp>
        <stp>1</stp>
        <tr r="I895" s="5"/>
      </tp>
      <tp>
        <v>30223516.48</v>
        <stp/>
        <stp>EM_S_QSTM07_IS</stp>
        <stp>4</stp>
        <stp>002430.SZ</stp>
        <stp>61</stp>
        <stp>6/30/2015</stp>
        <stp>1</stp>
        <tr r="K899" s="5"/>
      </tp>
      <tp>
        <v>47884619.039999999</v>
        <stp/>
        <stp>EM_S_QSTM07_IS</stp>
        <stp>4</stp>
        <stp>002433.SZ</stp>
        <stp>61</stp>
        <stp>6/30/2016</stp>
        <stp>1</stp>
        <tr r="D902" s="5"/>
      </tp>
      <tp>
        <v>129407809.66</v>
        <stp/>
        <stp>EM_S_QSTM07_IS</stp>
        <stp>4</stp>
        <stp>002400.SZ</stp>
        <stp>61</stp>
        <stp>6/30/2015</stp>
        <stp>1</stp>
        <tr r="K869" s="5"/>
      </tp>
      <tp>
        <v>28640966.359999999</v>
        <stp/>
        <stp>EM_S_QSTM07_IS</stp>
        <stp>4</stp>
        <stp>002403.SZ</stp>
        <stp>61</stp>
        <stp>6/30/2016</stp>
        <stp>1</stp>
        <tr r="D872" s="5"/>
      </tp>
      <tp>
        <v>57082583.380000003</v>
        <stp/>
        <stp>EM_S_QSTM07_IS</stp>
        <stp>4</stp>
        <stp>002416.SZ</stp>
        <stp>61</stp>
        <stp>3/31/2016</stp>
        <stp>1</stp>
        <tr r="I885" s="5"/>
      </tp>
      <tp>
        <v>29513425.780000001</v>
        <stp/>
        <stp>EM_S_QSTM07_IS</stp>
        <stp>4</stp>
        <stp>002406.SZ</stp>
        <stp>61</stp>
        <stp>3/31/2016</stp>
        <stp>1</stp>
        <tr r="I875" s="5"/>
      </tp>
      <tp>
        <v>-15845377.810000001</v>
        <stp/>
        <stp>EM_S_QSTM07_IS</stp>
        <stp>4</stp>
        <stp>002410.SZ</stp>
        <stp>61</stp>
        <stp>6/30/2015</stp>
        <stp>1</stp>
        <tr r="K879" s="5"/>
      </tp>
      <tp>
        <v>21684645.390000001</v>
        <stp/>
        <stp>EM_S_QSTM07_IS</stp>
        <stp>4</stp>
        <stp>002413.SZ</stp>
        <stp>61</stp>
        <stp>6/30/2016</stp>
        <stp>1</stp>
        <tr r="D882" s="5"/>
      </tp>
      <tp>
        <v>15914303.189999999</v>
        <stp/>
        <stp>EM_S_QSTM07_IS</stp>
        <stp>4</stp>
        <stp>002480.SZ</stp>
        <stp>61</stp>
        <stp>6/30/2015</stp>
        <stp>1</stp>
        <tr r="K949" s="5"/>
      </tp>
      <tp>
        <v>44069015.960000001</v>
        <stp/>
        <stp>EM_S_QSTM07_IS</stp>
        <stp>4</stp>
        <stp>002483.SZ</stp>
        <stp>61</stp>
        <stp>6/30/2016</stp>
        <stp>1</stp>
        <tr r="D952" s="5"/>
      </tp>
      <tp>
        <v>49372823.020000003</v>
        <stp/>
        <stp>EM_S_QSTM07_IS</stp>
        <stp>4</stp>
        <stp>002496.SZ</stp>
        <stp>61</stp>
        <stp>3/31/2016</stp>
        <stp>1</stp>
        <tr r="I965" s="5"/>
      </tp>
      <tp>
        <v>-16137880</v>
        <stp/>
        <stp>EM_S_QSTM07_IS</stp>
        <stp>4</stp>
        <stp>002486.SZ</stp>
        <stp>61</stp>
        <stp>3/31/2016</stp>
        <stp>1</stp>
        <tr r="I955" s="5"/>
      </tp>
      <tp>
        <v>5720987.3799999999</v>
        <stp/>
        <stp>EM_S_QSTM07_IS</stp>
        <stp>4</stp>
        <stp>002490.SZ</stp>
        <stp>61</stp>
        <stp>6/30/2015</stp>
        <stp>1</stp>
        <tr r="K959" s="5"/>
      </tp>
      <tp>
        <v>576377968.63</v>
        <stp/>
        <stp>EM_S_QSTM07_IS</stp>
        <stp>4</stp>
        <stp>002493.SZ</stp>
        <stp>61</stp>
        <stp>6/30/2016</stp>
        <stp>1</stp>
        <tr r="D962" s="5"/>
      </tp>
      <tp>
        <v>18097162.010000002</v>
        <stp/>
        <stp>EM_S_QSTM07_IS</stp>
        <stp>4</stp>
        <stp>002560.SZ</stp>
        <stp>61</stp>
        <stp>6/30/2015</stp>
        <stp>1</stp>
        <tr r="K1028" s="5"/>
      </tp>
      <tp>
        <v>268123957.16999999</v>
        <stp/>
        <stp>EM_S_QSTM07_IS</stp>
        <stp>4</stp>
        <stp>002563.SZ</stp>
        <stp>61</stp>
        <stp>6/30/2016</stp>
        <stp>1</stp>
        <tr r="D1031" s="5"/>
      </tp>
      <tp>
        <v>-1961763.93</v>
        <stp/>
        <stp>EM_S_QSTM07_IS</stp>
        <stp>4</stp>
        <stp>002576.SZ</stp>
        <stp>61</stp>
        <stp>3/31/2016</stp>
        <stp>1</stp>
        <tr r="I1044" s="5"/>
      </tp>
      <tp>
        <v>14485814.9</v>
        <stp/>
        <stp>EM_S_QSTM07_IS</stp>
        <stp>4</stp>
        <stp>002566.SZ</stp>
        <stp>61</stp>
        <stp>3/31/2016</stp>
        <stp>1</stp>
        <tr r="I1034" s="5"/>
      </tp>
      <tp>
        <v>-151532237.77000001</v>
        <stp/>
        <stp>EM_S_QSTM07_IS</stp>
        <stp>4</stp>
        <stp>002570.SZ</stp>
        <stp>61</stp>
        <stp>6/30/2015</stp>
        <stp>1</stp>
        <tr r="K1038" s="5"/>
      </tp>
      <tp>
        <v>183570448.05000001</v>
        <stp/>
        <stp>EM_S_QSTM07_IS</stp>
        <stp>4</stp>
        <stp>002573.SZ</stp>
        <stp>61</stp>
        <stp>6/30/2016</stp>
        <stp>1</stp>
        <tr r="D1041" s="5"/>
      </tp>
      <tp>
        <v>76031574.200000003</v>
        <stp/>
        <stp>EM_S_QSTM07_IS</stp>
        <stp>4</stp>
        <stp>002540.SZ</stp>
        <stp>61</stp>
        <stp>6/30/2015</stp>
        <stp>1</stp>
        <tr r="K1008" s="5"/>
      </tp>
      <tp>
        <v>123744246.45</v>
        <stp/>
        <stp>EM_S_QSTM07_IS</stp>
        <stp>4</stp>
        <stp>002543.SZ</stp>
        <stp>61</stp>
        <stp>6/30/2016</stp>
        <stp>1</stp>
        <tr r="D1011" s="5"/>
      </tp>
      <tp>
        <v>26754621.050000001</v>
        <stp/>
        <stp>EM_S_QSTM07_IS</stp>
        <stp>4</stp>
        <stp>002556.SZ</stp>
        <stp>61</stp>
        <stp>3/31/2016</stp>
        <stp>1</stp>
        <tr r="I1024" s="5"/>
      </tp>
      <tp>
        <v>24537753.289999999</v>
        <stp/>
        <stp>EM_S_QSTM07_IS</stp>
        <stp>4</stp>
        <stp>002546.SZ</stp>
        <stp>61</stp>
        <stp>3/31/2016</stp>
        <stp>1</stp>
        <tr r="I1014" s="5"/>
      </tp>
      <tp>
        <v>72439395.719999999</v>
        <stp/>
        <stp>EM_S_QSTM07_IS</stp>
        <stp>4</stp>
        <stp>002550.SZ</stp>
        <stp>61</stp>
        <stp>6/30/2015</stp>
        <stp>1</stp>
        <tr r="K1018" s="5"/>
      </tp>
      <tp>
        <v>24174264.84</v>
        <stp/>
        <stp>EM_S_QSTM07_IS</stp>
        <stp>4</stp>
        <stp>002553.SZ</stp>
        <stp>61</stp>
        <stp>6/30/2016</stp>
        <stp>1</stp>
        <tr r="D1021" s="5"/>
      </tp>
      <tp>
        <v>12155617.869999999</v>
        <stp/>
        <stp>EM_S_QSTM07_IS</stp>
        <stp>4</stp>
        <stp>002520.SZ</stp>
        <stp>61</stp>
        <stp>6/30/2015</stp>
        <stp>1</stp>
        <tr r="K989" s="5"/>
      </tp>
      <tp>
        <v>26619579.710000001</v>
        <stp/>
        <stp>EM_S_QSTM07_IS</stp>
        <stp>4</stp>
        <stp>002523.SZ</stp>
        <stp>61</stp>
        <stp>6/30/2016</stp>
        <stp>1</stp>
        <tr r="D992" s="5"/>
      </tp>
      <tp>
        <v>29953321.73</v>
        <stp/>
        <stp>EM_S_QSTM07_IS</stp>
        <stp>4</stp>
        <stp>002536.SZ</stp>
        <stp>61</stp>
        <stp>3/31/2016</stp>
        <stp>1</stp>
        <tr r="I1004" s="5"/>
      </tp>
      <tp>
        <v>-3642462.28</v>
        <stp/>
        <stp>EM_S_QSTM07_IS</stp>
        <stp>4</stp>
        <stp>002526.SZ</stp>
        <stp>61</stp>
        <stp>3/31/2016</stp>
        <stp>1</stp>
        <tr r="I994" s="5"/>
      </tp>
      <tp>
        <v>13197867.609999999</v>
        <stp/>
        <stp>EM_S_QSTM07_IS</stp>
        <stp>4</stp>
        <stp>002530.SZ</stp>
        <stp>61</stp>
        <stp>6/30/2015</stp>
        <stp>1</stp>
        <tr r="K998" s="5"/>
      </tp>
      <tp>
        <v>45214621.789999999</v>
        <stp/>
        <stp>EM_S_QSTM07_IS</stp>
        <stp>4</stp>
        <stp>002533.SZ</stp>
        <stp>61</stp>
        <stp>6/30/2016</stp>
        <stp>1</stp>
        <tr r="D1001" s="5"/>
      </tp>
      <tp>
        <v>724706815</v>
        <stp/>
        <stp>EM_S_QSTM07_IS</stp>
        <stp>4</stp>
        <stp>002500.SZ</stp>
        <stp>61</stp>
        <stp>6/30/2015</stp>
        <stp>1</stp>
        <tr r="K969" s="5"/>
      </tp>
      <tp>
        <v>107392226.58</v>
        <stp/>
        <stp>EM_S_QSTM07_IS</stp>
        <stp>4</stp>
        <stp>002503.SZ</stp>
        <stp>61</stp>
        <stp>6/30/2016</stp>
        <stp>1</stp>
        <tr r="D972" s="5"/>
      </tp>
      <tp>
        <v>47384793.700000003</v>
        <stp/>
        <stp>EM_S_QSTM07_IS</stp>
        <stp>4</stp>
        <stp>002516.SZ</stp>
        <stp>61</stp>
        <stp>3/31/2016</stp>
        <stp>1</stp>
        <tr r="I985" s="5"/>
      </tp>
      <tp>
        <v>101985303.95999999</v>
        <stp/>
        <stp>EM_S_QSTM07_IS</stp>
        <stp>4</stp>
        <stp>002506.SZ</stp>
        <stp>61</stp>
        <stp>3/31/2016</stp>
        <stp>1</stp>
        <tr r="I975" s="5"/>
      </tp>
      <tp>
        <v>63769386.950000003</v>
        <stp/>
        <stp>EM_S_QSTM07_IS</stp>
        <stp>4</stp>
        <stp>002510.SZ</stp>
        <stp>61</stp>
        <stp>6/30/2015</stp>
        <stp>1</stp>
        <tr r="K979" s="5"/>
      </tp>
      <tp>
        <v>32238666</v>
        <stp/>
        <stp>EM_S_QSTM07_IS</stp>
        <stp>4</stp>
        <stp>002513.SZ</stp>
        <stp>61</stp>
        <stp>6/30/2016</stp>
        <stp>1</stp>
        <tr r="D982" s="5"/>
      </tp>
      <tp>
        <v>12121527.99</v>
        <stp/>
        <stp>EM_S_QSTM07_IS</stp>
        <stp>4</stp>
        <stp>002580.SZ</stp>
        <stp>61</stp>
        <stp>6/30/2015</stp>
        <stp>1</stp>
        <tr r="K1048" s="5"/>
      </tp>
      <tp>
        <v>102624540.26000001</v>
        <stp/>
        <stp>EM_S_QSTM07_IS</stp>
        <stp>4</stp>
        <stp>002583.SZ</stp>
        <stp>61</stp>
        <stp>6/30/2016</stp>
        <stp>1</stp>
        <tr r="D1051" s="5"/>
      </tp>
      <tp>
        <v>-23490236.07</v>
        <stp/>
        <stp>EM_S_QSTM07_IS</stp>
        <stp>4</stp>
        <stp>002596.SZ</stp>
        <stp>61</stp>
        <stp>3/31/2016</stp>
        <stp>1</stp>
        <tr r="I1064" s="5"/>
      </tp>
      <tp>
        <v>3876482.5</v>
        <stp/>
        <stp>EM_S_QSTM07_IS</stp>
        <stp>4</stp>
        <stp>002586.SZ</stp>
        <stp>61</stp>
        <stp>3/31/2016</stp>
        <stp>1</stp>
        <tr r="I1054" s="5"/>
      </tp>
      <tp>
        <v>35556008.5</v>
        <stp/>
        <stp>EM_S_QSTM07_IS</stp>
        <stp>4</stp>
        <stp>002590.SZ</stp>
        <stp>61</stp>
        <stp>6/30/2015</stp>
        <stp>1</stp>
        <tr r="K1058" s="5"/>
      </tp>
      <tp>
        <v>16881954.920000002</v>
        <stp/>
        <stp>EM_S_QSTM07_IS</stp>
        <stp>4</stp>
        <stp>002593.SZ</stp>
        <stp>61</stp>
        <stp>6/30/2016</stp>
        <stp>1</stp>
        <tr r="D1061" s="5"/>
      </tp>
      <tp>
        <v>-5734383.1399999997</v>
        <stp/>
        <stp>EM_S_QSTM07_IS</stp>
        <stp>4</stp>
        <stp>002260.SZ</stp>
        <stp>61</stp>
        <stp>6/30/2015</stp>
        <stp>1</stp>
        <tr r="K729" s="5"/>
      </tp>
      <tp>
        <v>-8016237.1299999999</v>
        <stp/>
        <stp>EM_S_QSTM07_IS</stp>
        <stp>4</stp>
        <stp>002263.SZ</stp>
        <stp>61</stp>
        <stp>6/30/2016</stp>
        <stp>1</stp>
        <tr r="D732" s="5"/>
      </tp>
      <tp>
        <v>27213667.73</v>
        <stp/>
        <stp>EM_S_QSTM07_IS</stp>
        <stp>4</stp>
        <stp>002276.SZ</stp>
        <stp>61</stp>
        <stp>3/31/2016</stp>
        <stp>1</stp>
        <tr r="I745" s="5"/>
      </tp>
      <tp>
        <v>6175811.25</v>
        <stp/>
        <stp>EM_S_QSTM07_IS</stp>
        <stp>4</stp>
        <stp>002266.SZ</stp>
        <stp>61</stp>
        <stp>3/31/2016</stp>
        <stp>1</stp>
        <tr r="I735" s="5"/>
      </tp>
      <tp>
        <v>-348846.5</v>
        <stp/>
        <stp>EM_S_QSTM07_IS</stp>
        <stp>4</stp>
        <stp>002270.SZ</stp>
        <stp>61</stp>
        <stp>6/30/2015</stp>
        <stp>1</stp>
        <tr r="K739" s="5"/>
      </tp>
      <tp>
        <v>63529832.18</v>
        <stp/>
        <stp>EM_S_QSTM07_IS</stp>
        <stp>4</stp>
        <stp>002273.SZ</stp>
        <stp>61</stp>
        <stp>6/30/2016</stp>
        <stp>1</stp>
        <tr r="D742" s="5"/>
      </tp>
      <tp>
        <v>-3306098.05</v>
        <stp/>
        <stp>EM_S_QSTM07_IS</stp>
        <stp>4</stp>
        <stp>002240.SZ</stp>
        <stp>61</stp>
        <stp>6/30/2015</stp>
        <stp>1</stp>
        <tr r="K710" s="5"/>
      </tp>
      <tp>
        <v>5908216.6900000004</v>
        <stp/>
        <stp>EM_S_QSTM07_IS</stp>
        <stp>4</stp>
        <stp>002243.SZ</stp>
        <stp>61</stp>
        <stp>6/30/2016</stp>
        <stp>1</stp>
        <tr r="D713" s="5"/>
      </tp>
      <tp>
        <v>19464200.190000001</v>
        <stp/>
        <stp>EM_S_QSTM07_IS</stp>
        <stp>4</stp>
        <stp>002256.SZ</stp>
        <stp>61</stp>
        <stp>3/31/2016</stp>
        <stp>1</stp>
        <tr r="I726" s="5"/>
      </tp>
      <tp>
        <v>8967184.0800000001</v>
        <stp/>
        <stp>EM_S_QSTM07_IS</stp>
        <stp>4</stp>
        <stp>002246.SZ</stp>
        <stp>61</stp>
        <stp>3/31/2016</stp>
        <stp>1</stp>
        <tr r="I716" s="5"/>
      </tp>
      <tp>
        <v>151596514.38</v>
        <stp/>
        <stp>EM_S_QSTM07_IS</stp>
        <stp>4</stp>
        <stp>002250.SZ</stp>
        <stp>61</stp>
        <stp>6/30/2015</stp>
        <stp>1</stp>
        <tr r="K720" s="5"/>
      </tp>
      <tp>
        <v>8920227.6500000004</v>
        <stp/>
        <stp>EM_S_QSTM07_IS</stp>
        <stp>4</stp>
        <stp>002253.SZ</stp>
        <stp>61</stp>
        <stp>6/30/2016</stp>
        <stp>1</stp>
        <tr r="D723" s="5"/>
      </tp>
      <tp>
        <v>58482519.310000002</v>
        <stp/>
        <stp>EM_S_QSTM07_IS</stp>
        <stp>4</stp>
        <stp>002220.SZ</stp>
        <stp>61</stp>
        <stp>6/30/2015</stp>
        <stp>1</stp>
        <tr r="K690" s="5"/>
      </tp>
      <tp>
        <v>188936740.18000001</v>
        <stp/>
        <stp>EM_S_QSTM07_IS</stp>
        <stp>4</stp>
        <stp>002223.SZ</stp>
        <stp>61</stp>
        <stp>6/30/2016</stp>
        <stp>1</stp>
        <tr r="D693" s="5"/>
      </tp>
      <tp>
        <v>215240055.78999999</v>
        <stp/>
        <stp>EM_S_QSTM07_IS</stp>
        <stp>4</stp>
        <stp>002236.SZ</stp>
        <stp>61</stp>
        <stp>3/31/2016</stp>
        <stp>1</stp>
        <tr r="I706" s="5"/>
      </tp>
      <tp>
        <v>582335.88</v>
        <stp/>
        <stp>EM_S_QSTM07_IS</stp>
        <stp>4</stp>
        <stp>002226.SZ</stp>
        <stp>61</stp>
        <stp>3/31/2016</stp>
        <stp>1</stp>
        <tr r="I696" s="5"/>
      </tp>
      <tp>
        <v>76505739.879999995</v>
        <stp/>
        <stp>EM_S_QSTM07_IS</stp>
        <stp>4</stp>
        <stp>002230.SZ</stp>
        <stp>61</stp>
        <stp>6/30/2015</stp>
        <stp>1</stp>
        <tr r="K700" s="5"/>
      </tp>
      <tp>
        <v>84157167.75</v>
        <stp/>
        <stp>EM_S_QSTM07_IS</stp>
        <stp>4</stp>
        <stp>002233.SZ</stp>
        <stp>61</stp>
        <stp>6/30/2016</stp>
        <stp>1</stp>
        <tr r="D703" s="5"/>
      </tp>
      <tp>
        <v>684391.05</v>
        <stp/>
        <stp>EM_S_QSTM07_IS</stp>
        <stp>4</stp>
        <stp>002200.SZ</stp>
        <stp>61</stp>
        <stp>6/30/2015</stp>
        <stp>1</stp>
        <tr r="K670" s="5"/>
      </tp>
      <tp>
        <v>161896465.59</v>
        <stp/>
        <stp>EM_S_QSTM07_IS</stp>
        <stp>4</stp>
        <stp>002203.SZ</stp>
        <stp>61</stp>
        <stp>6/30/2016</stp>
        <stp>1</stp>
        <tr r="D673" s="5"/>
      </tp>
      <tp>
        <v>19032585.449999999</v>
        <stp/>
        <stp>EM_S_QSTM07_IS</stp>
        <stp>4</stp>
        <stp>002216.SZ</stp>
        <stp>61</stp>
        <stp>3/31/2016</stp>
        <stp>1</stp>
        <tr r="I686" s="5"/>
      </tp>
      <tp>
        <v>68572285.230000004</v>
        <stp/>
        <stp>EM_S_QSTM07_IS</stp>
        <stp>4</stp>
        <stp>002206.SZ</stp>
        <stp>61</stp>
        <stp>3/31/2016</stp>
        <stp>1</stp>
        <tr r="I676" s="5"/>
      </tp>
      <tp>
        <v>46615468.170000002</v>
        <stp/>
        <stp>EM_S_QSTM07_IS</stp>
        <stp>4</stp>
        <stp>002210.SZ</stp>
        <stp>61</stp>
        <stp>6/30/2015</stp>
        <stp>1</stp>
        <tr r="K680" s="5"/>
      </tp>
      <tp>
        <v>4644753.18</v>
        <stp/>
        <stp>EM_S_QSTM07_IS</stp>
        <stp>4</stp>
        <stp>002213.SZ</stp>
        <stp>61</stp>
        <stp>6/30/2016</stp>
        <stp>1</stp>
        <tr r="D683" s="5"/>
      </tp>
      <tp>
        <v>80282295.590000004</v>
        <stp/>
        <stp>EM_S_QSTM07_IS</stp>
        <stp>4</stp>
        <stp>002280.SZ</stp>
        <stp>61</stp>
        <stp>6/30/2015</stp>
        <stp>1</stp>
        <tr r="K749" s="5"/>
      </tp>
      <tp>
        <v>57096032.990000002</v>
        <stp/>
        <stp>EM_S_QSTM07_IS</stp>
        <stp>4</stp>
        <stp>002283.SZ</stp>
        <stp>61</stp>
        <stp>6/30/2016</stp>
        <stp>1</stp>
        <tr r="D752" s="5"/>
      </tp>
      <tp>
        <v>7276493.9199999999</v>
        <stp/>
        <stp>EM_S_QSTM07_IS</stp>
        <stp>4</stp>
        <stp>002296.SZ</stp>
        <stp>61</stp>
        <stp>3/31/2016</stp>
        <stp>1</stp>
        <tr r="I765" s="5"/>
      </tp>
      <tp>
        <v>13324176.18</v>
        <stp/>
        <stp>EM_S_QSTM07_IS</stp>
        <stp>4</stp>
        <stp>002286.SZ</stp>
        <stp>61</stp>
        <stp>3/31/2016</stp>
        <stp>1</stp>
        <tr r="I755" s="5"/>
      </tp>
      <tp>
        <v>11964428.43</v>
        <stp/>
        <stp>EM_S_QSTM07_IS</stp>
        <stp>4</stp>
        <stp>002290.SZ</stp>
        <stp>61</stp>
        <stp>6/30/2015</stp>
        <stp>1</stp>
        <tr r="K759" s="5"/>
      </tp>
      <tp>
        <v>42024324.710000001</v>
        <stp/>
        <stp>EM_S_QSTM07_IS</stp>
        <stp>4</stp>
        <stp>002293.SZ</stp>
        <stp>61</stp>
        <stp>6/30/2016</stp>
        <stp>1</stp>
        <tr r="D762" s="5"/>
      </tp>
      <tp>
        <v>34151787.530000001</v>
        <stp/>
        <stp>EM_S_QSTM07_IS</stp>
        <stp>4</stp>
        <stp>002360.SZ</stp>
        <stp>61</stp>
        <stp>6/30/2015</stp>
        <stp>1</stp>
        <tr r="K829" s="5"/>
      </tp>
      <tp>
        <v>14365979.65</v>
        <stp/>
        <stp>EM_S_QSTM07_IS</stp>
        <stp>4</stp>
        <stp>002363.SZ</stp>
        <stp>61</stp>
        <stp>6/30/2016</stp>
        <stp>1</stp>
        <tr r="D832" s="5"/>
      </tp>
      <tp>
        <v>31598087.27</v>
        <stp/>
        <stp>EM_S_QSTM07_IS</stp>
        <stp>4</stp>
        <stp>002376.SZ</stp>
        <stp>61</stp>
        <stp>3/31/2016</stp>
        <stp>1</stp>
        <tr r="I845" s="5"/>
      </tp>
      <tp>
        <v>112130997.56</v>
        <stp/>
        <stp>EM_S_QSTM07_IS</stp>
        <stp>4</stp>
        <stp>002366.SZ</stp>
        <stp>61</stp>
        <stp>3/31/2016</stp>
        <stp>1</stp>
        <tr r="I835" s="5"/>
      </tp>
      <tp>
        <v>16984106.289999999</v>
        <stp/>
        <stp>EM_S_QSTM07_IS</stp>
        <stp>4</stp>
        <stp>002370.SZ</stp>
        <stp>61</stp>
        <stp>6/30/2015</stp>
        <stp>1</stp>
        <tr r="K839" s="5"/>
      </tp>
      <tp>
        <v>72893991.609999999</v>
        <stp/>
        <stp>EM_S_QSTM07_IS</stp>
        <stp>4</stp>
        <stp>002373.SZ</stp>
        <stp>61</stp>
        <stp>6/30/2016</stp>
        <stp>1</stp>
        <tr r="D842" s="5"/>
      </tp>
      <tp>
        <v>87645460.109999999</v>
        <stp/>
        <stp>EM_S_QSTM07_IS</stp>
        <stp>4</stp>
        <stp>002340.SZ</stp>
        <stp>61</stp>
        <stp>6/30/2015</stp>
        <stp>1</stp>
        <tr r="K809" s="5"/>
      </tp>
      <tp>
        <v>71892385.540000007</v>
        <stp/>
        <stp>EM_S_QSTM07_IS</stp>
        <stp>4</stp>
        <stp>002343.SZ</stp>
        <stp>61</stp>
        <stp>6/30/2016</stp>
        <stp>1</stp>
        <tr r="D812" s="5"/>
      </tp>
      <tp>
        <v>20251262.91</v>
        <stp/>
        <stp>EM_S_QSTM07_IS</stp>
        <stp>4</stp>
        <stp>002356.SZ</stp>
        <stp>61</stp>
        <stp>3/31/2016</stp>
        <stp>1</stp>
        <tr r="I825" s="5"/>
      </tp>
      <tp>
        <v>10614208.02</v>
        <stp/>
        <stp>EM_S_QSTM07_IS</stp>
        <stp>4</stp>
        <stp>002346.SZ</stp>
        <stp>61</stp>
        <stp>3/31/2016</stp>
        <stp>1</stp>
        <tr r="I815" s="5"/>
      </tp>
      <tp>
        <v>10811176.220000001</v>
        <stp/>
        <stp>EM_S_QSTM07_IS</stp>
        <stp>4</stp>
        <stp>002350.SZ</stp>
        <stp>61</stp>
        <stp>6/30/2015</stp>
        <stp>1</stp>
        <tr r="K819" s="5"/>
      </tp>
      <tp>
        <v>49468458.630000003</v>
        <stp/>
        <stp>EM_S_QSTM07_IS</stp>
        <stp>4</stp>
        <stp>002353.SZ</stp>
        <stp>61</stp>
        <stp>6/30/2016</stp>
        <stp>1</stp>
        <tr r="D822" s="5"/>
      </tp>
      <tp>
        <v>46793266.93</v>
        <stp/>
        <stp>EM_S_QSTM07_IS</stp>
        <stp>4</stp>
        <stp>002320.SZ</stp>
        <stp>61</stp>
        <stp>6/30/2015</stp>
        <stp>1</stp>
        <tr r="K789" s="5"/>
      </tp>
      <tp>
        <v>62671349.18</v>
        <stp/>
        <stp>EM_S_QSTM07_IS</stp>
        <stp>4</stp>
        <stp>002323.SZ</stp>
        <stp>61</stp>
        <stp>6/30/2016</stp>
        <stp>1</stp>
        <tr r="D792" s="5"/>
      </tp>
      <tp>
        <v>20713923.010000002</v>
        <stp/>
        <stp>EM_S_QSTM07_IS</stp>
        <stp>4</stp>
        <stp>002336.SZ</stp>
        <stp>61</stp>
        <stp>3/31/2016</stp>
        <stp>1</stp>
        <tr r="I805" s="5"/>
      </tp>
      <tp>
        <v>38146661.109999999</v>
        <stp/>
        <stp>EM_S_QSTM07_IS</stp>
        <stp>4</stp>
        <stp>002326.SZ</stp>
        <stp>61</stp>
        <stp>3/31/2016</stp>
        <stp>1</stp>
        <tr r="I795" s="5"/>
      </tp>
      <tp>
        <v>2742771.61</v>
        <stp/>
        <stp>EM_S_QSTM07_IS</stp>
        <stp>4</stp>
        <stp>002330.SZ</stp>
        <stp>61</stp>
        <stp>6/30/2015</stp>
        <stp>1</stp>
        <tr r="K799" s="5"/>
      </tp>
      <tp>
        <v>149827667.09</v>
        <stp/>
        <stp>EM_S_QSTM07_IS</stp>
        <stp>4</stp>
        <stp>002333.SZ</stp>
        <stp>61</stp>
        <stp>6/30/2016</stp>
        <stp>1</stp>
        <tr r="D802" s="5"/>
      </tp>
      <tp>
        <v>73977003.730000004</v>
        <stp/>
        <stp>EM_S_QSTM07_IS</stp>
        <stp>4</stp>
        <stp>002300.SZ</stp>
        <stp>61</stp>
        <stp>6/30/2015</stp>
        <stp>1</stp>
        <tr r="K769" s="5"/>
      </tp>
      <tp>
        <v>75937840.340000004</v>
        <stp/>
        <stp>EM_S_QSTM07_IS</stp>
        <stp>4</stp>
        <stp>002303.SZ</stp>
        <stp>61</stp>
        <stp>6/30/2016</stp>
        <stp>1</stp>
        <tr r="D772" s="5"/>
      </tp>
      <tp>
        <v>2742820.36</v>
        <stp/>
        <stp>EM_S_QSTM07_IS</stp>
        <stp>4</stp>
        <stp>002316.SZ</stp>
        <stp>61</stp>
        <stp>3/31/2016</stp>
        <stp>1</stp>
        <tr r="I785" s="5"/>
      </tp>
      <tp>
        <v>-8380039.5999999996</v>
        <stp/>
        <stp>EM_S_QSTM07_IS</stp>
        <stp>4</stp>
        <stp>002306.SZ</stp>
        <stp>61</stp>
        <stp>3/31/2016</stp>
        <stp>1</stp>
        <tr r="I775" s="5"/>
      </tp>
      <tp>
        <v>236613018.16999999</v>
        <stp/>
        <stp>EM_S_QSTM07_IS</stp>
        <stp>4</stp>
        <stp>002310.SZ</stp>
        <stp>61</stp>
        <stp>6/30/2015</stp>
        <stp>1</stp>
        <tr r="K779" s="5"/>
      </tp>
      <tp>
        <v>-18558407.699999999</v>
        <stp/>
        <stp>EM_S_QSTM07_IS</stp>
        <stp>4</stp>
        <stp>002313.SZ</stp>
        <stp>61</stp>
        <stp>6/30/2016</stp>
        <stp>1</stp>
        <tr r="D782" s="5"/>
      </tp>
      <tp>
        <v>21690134.960000001</v>
        <stp/>
        <stp>EM_S_QSTM07_IS</stp>
        <stp>4</stp>
        <stp>002380.SZ</stp>
        <stp>61</stp>
        <stp>6/30/2015</stp>
        <stp>1</stp>
        <tr r="K849" s="5"/>
      </tp>
      <tp>
        <v>20074358.800000001</v>
        <stp/>
        <stp>EM_S_QSTM07_IS</stp>
        <stp>4</stp>
        <stp>002383.SZ</stp>
        <stp>61</stp>
        <stp>6/30/2016</stp>
        <stp>1</stp>
        <tr r="D852" s="5"/>
      </tp>
      <tp>
        <v>-10114103.6</v>
        <stp/>
        <stp>EM_S_QSTM07_IS</stp>
        <stp>4</stp>
        <stp>002396.SZ</stp>
        <stp>61</stp>
        <stp>3/31/2016</stp>
        <stp>1</stp>
        <tr r="I865" s="5"/>
      </tp>
      <tp>
        <v>-54098987.630000003</v>
        <stp/>
        <stp>EM_S_QSTM07_IS</stp>
        <stp>4</stp>
        <stp>002386.SZ</stp>
        <stp>61</stp>
        <stp>3/31/2016</stp>
        <stp>1</stp>
        <tr r="I855" s="5"/>
      </tp>
      <tp>
        <v>48365612.810000002</v>
        <stp/>
        <stp>EM_S_QSTM07_IS</stp>
        <stp>4</stp>
        <stp>002390.SZ</stp>
        <stp>61</stp>
        <stp>6/30/2015</stp>
        <stp>1</stp>
        <tr r="K859" s="5"/>
      </tp>
      <tp>
        <v>26592154.02</v>
        <stp/>
        <stp>EM_S_QSTM07_IS</stp>
        <stp>4</stp>
        <stp>002393.SZ</stp>
        <stp>61</stp>
        <stp>6/30/2016</stp>
        <stp>1</stp>
        <tr r="D862" s="5"/>
      </tp>
      <tp>
        <v>31766882.920000002</v>
        <stp/>
        <stp>EM_S_QSTM07_IS</stp>
        <stp>4</stp>
        <stp>002060.SZ</stp>
        <stp>61</stp>
        <stp>6/30/2015</stp>
        <stp>1</stp>
        <tr r="K530" s="5"/>
      </tp>
      <tp>
        <v>66811138.159999996</v>
        <stp/>
        <stp>EM_S_QSTM07_IS</stp>
        <stp>4</stp>
        <stp>002063.SZ</stp>
        <stp>61</stp>
        <stp>6/30/2016</stp>
        <stp>1</stp>
        <tr r="D533" s="5"/>
      </tp>
      <tp>
        <v>5226074.57</v>
        <stp/>
        <stp>EM_S_QSTM07_IS</stp>
        <stp>4</stp>
        <stp>002076.SZ</stp>
        <stp>61</stp>
        <stp>3/31/2016</stp>
        <stp>1</stp>
        <tr r="I546" s="5"/>
      </tp>
      <tp>
        <v>4762460.82</v>
        <stp/>
        <stp>EM_S_QSTM07_IS</stp>
        <stp>4</stp>
        <stp>002066.SZ</stp>
        <stp>61</stp>
        <stp>3/31/2016</stp>
        <stp>1</stp>
        <tr r="I536" s="5"/>
      </tp>
      <tp>
        <v>-27332879.039999999</v>
        <stp/>
        <stp>EM_S_QSTM07_IS</stp>
        <stp>4</stp>
        <stp>002070.SZ</stp>
        <stp>61</stp>
        <stp>6/30/2015</stp>
        <stp>1</stp>
        <tr r="K540" s="5"/>
      </tp>
      <tp>
        <v>53455870.810000002</v>
        <stp/>
        <stp>EM_S_QSTM07_IS</stp>
        <stp>4</stp>
        <stp>002073.SZ</stp>
        <stp>61</stp>
        <stp>6/30/2016</stp>
        <stp>1</stp>
        <tr r="D543" s="5"/>
      </tp>
      <tp>
        <v>6357000.5700000003</v>
        <stp/>
        <stp>EM_S_QSTM07_IS</stp>
        <stp>4</stp>
        <stp>002040.SZ</stp>
        <stp>61</stp>
        <stp>6/30/2015</stp>
        <stp>1</stp>
        <tr r="K510" s="5"/>
      </tp>
      <tp>
        <v>76560664.569999993</v>
        <stp/>
        <stp>EM_S_QSTM07_IS</stp>
        <stp>4</stp>
        <stp>002043.SZ</stp>
        <stp>61</stp>
        <stp>6/30/2016</stp>
        <stp>1</stp>
        <tr r="D513" s="5"/>
      </tp>
      <tp>
        <v>95476058.609999999</v>
        <stp/>
        <stp>EM_S_QSTM07_IS</stp>
        <stp>4</stp>
        <stp>002056.SZ</stp>
        <stp>61</stp>
        <stp>3/31/2016</stp>
        <stp>1</stp>
        <tr r="I526" s="5"/>
      </tp>
      <tp>
        <v>-18200647.620000001</v>
        <stp/>
        <stp>EM_S_QSTM07_IS</stp>
        <stp>4</stp>
        <stp>002046.SZ</stp>
        <stp>61</stp>
        <stp>3/31/2016</stp>
        <stp>1</stp>
        <tr r="I516" s="5"/>
      </tp>
      <tp>
        <v>176141915.88</v>
        <stp/>
        <stp>EM_S_QSTM07_IS</stp>
        <stp>4</stp>
        <stp>002050.SZ</stp>
        <stp>61</stp>
        <stp>6/30/2015</stp>
        <stp>1</stp>
        <tr r="K520" s="5"/>
      </tp>
      <tp>
        <v>51950247.670000002</v>
        <stp/>
        <stp>EM_S_QSTM07_IS</stp>
        <stp>4</stp>
        <stp>002053.SZ</stp>
        <stp>61</stp>
        <stp>6/30/2016</stp>
        <stp>1</stp>
        <tr r="D523" s="5"/>
      </tp>
      <tp>
        <v>54034130.07</v>
        <stp/>
        <stp>EM_S_QSTM07_IS</stp>
        <stp>4</stp>
        <stp>002020.SZ</stp>
        <stp>61</stp>
        <stp>6/30/2015</stp>
        <stp>1</stp>
        <tr r="K490" s="5"/>
      </tp>
      <tp>
        <v>29831185.469999999</v>
        <stp/>
        <stp>EM_S_QSTM07_IS</stp>
        <stp>4</stp>
        <stp>002023.SZ</stp>
        <stp>61</stp>
        <stp>6/30/2016</stp>
        <stp>1</stp>
        <tr r="D493" s="5"/>
      </tp>
      <tp>
        <v>9357668.5199999996</v>
        <stp/>
        <stp>EM_S_QSTM07_IS</stp>
        <stp>4</stp>
        <stp>002036.SZ</stp>
        <stp>61</stp>
        <stp>3/31/2016</stp>
        <stp>1</stp>
        <tr r="I506" s="5"/>
      </tp>
      <tp>
        <v>15080146.76</v>
        <stp/>
        <stp>EM_S_QSTM07_IS</stp>
        <stp>4</stp>
        <stp>002026.SZ</stp>
        <stp>61</stp>
        <stp>3/31/2016</stp>
        <stp>1</stp>
        <tr r="I496" s="5"/>
      </tp>
      <tp>
        <v>34763796.920000002</v>
        <stp/>
        <stp>EM_S_QSTM07_IS</stp>
        <stp>4</stp>
        <stp>002030.SZ</stp>
        <stp>61</stp>
        <stp>6/30/2015</stp>
        <stp>1</stp>
        <tr r="K500" s="5"/>
      </tp>
      <tp>
        <v>75009549.810000002</v>
        <stp/>
        <stp>EM_S_QSTM07_IS</stp>
        <stp>4</stp>
        <stp>002033.SZ</stp>
        <stp>61</stp>
        <stp>6/30/2016</stp>
        <stp>1</stp>
        <tr r="D503" s="5"/>
      </tp>
      <tp>
        <v>126686863.77</v>
        <stp/>
        <stp>EM_S_QSTM07_IS</stp>
        <stp>4</stp>
        <stp>002003.SZ</stp>
        <stp>61</stp>
        <stp>6/30/2016</stp>
        <stp>1</stp>
        <tr r="D473" s="5"/>
      </tp>
      <tp>
        <v>-34698198</v>
        <stp/>
        <stp>EM_S_QSTM07_IS</stp>
        <stp>4</stp>
        <stp>002016.SZ</stp>
        <stp>61</stp>
        <stp>3/31/2016</stp>
        <stp>1</stp>
        <tr r="I486" s="5"/>
      </tp>
      <tp>
        <v>8672921.8200000003</v>
        <stp/>
        <stp>EM_S_QSTM07_IS</stp>
        <stp>4</stp>
        <stp>002006.SZ</stp>
        <stp>61</stp>
        <stp>3/31/2016</stp>
        <stp>1</stp>
        <tr r="I476" s="5"/>
      </tp>
      <tp>
        <v>69084996.930000007</v>
        <stp/>
        <stp>EM_S_QSTM07_IS</stp>
        <stp>4</stp>
        <stp>002010.SZ</stp>
        <stp>61</stp>
        <stp>6/30/2015</stp>
        <stp>1</stp>
        <tr r="K480" s="5"/>
      </tp>
      <tp>
        <v>166067291.97999999</v>
        <stp/>
        <stp>EM_S_QSTM07_IS</stp>
        <stp>4</stp>
        <stp>002013.SZ</stp>
        <stp>61</stp>
        <stp>6/30/2016</stp>
        <stp>1</stp>
        <tr r="D483" s="5"/>
      </tp>
      <tp>
        <v>156479035.18000001</v>
        <stp/>
        <stp>EM_S_QSTM07_IS</stp>
        <stp>4</stp>
        <stp>002080.SZ</stp>
        <stp>61</stp>
        <stp>6/30/2015</stp>
        <stp>1</stp>
        <tr r="K550" s="5"/>
      </tp>
      <tp>
        <v>80076610.959999993</v>
        <stp/>
        <stp>EM_S_QSTM07_IS</stp>
        <stp>4</stp>
        <stp>002083.SZ</stp>
        <stp>61</stp>
        <stp>6/30/2016</stp>
        <stp>1</stp>
        <tr r="D553" s="5"/>
      </tp>
      <tp>
        <v>-16018262.369999999</v>
        <stp/>
        <stp>EM_S_QSTM07_IS</stp>
        <stp>4</stp>
        <stp>002096.SZ</stp>
        <stp>61</stp>
        <stp>3/31/2016</stp>
        <stp>1</stp>
        <tr r="I566" s="5"/>
      </tp>
      <tp>
        <v>1998046.24</v>
        <stp/>
        <stp>EM_S_QSTM07_IS</stp>
        <stp>4</stp>
        <stp>002086.SZ</stp>
        <stp>61</stp>
        <stp>3/31/2016</stp>
        <stp>1</stp>
        <tr r="I556" s="5"/>
      </tp>
      <tp>
        <v>26092751.920000002</v>
        <stp/>
        <stp>EM_S_QSTM07_IS</stp>
        <stp>4</stp>
        <stp>002090.SZ</stp>
        <stp>61</stp>
        <stp>6/30/2015</stp>
        <stp>1</stp>
        <tr r="K560" s="5"/>
      </tp>
      <tp>
        <v>7488732.7800000003</v>
        <stp/>
        <stp>EM_S_QSTM07_IS</stp>
        <stp>4</stp>
        <stp>002093.SZ</stp>
        <stp>61</stp>
        <stp>6/30/2016</stp>
        <stp>1</stp>
        <tr r="D563" s="5"/>
      </tp>
      <tp>
        <v>35560825.549999997</v>
        <stp/>
        <stp>EM_S_QSTM07_IS</stp>
        <stp>4</stp>
        <stp>002160.SZ</stp>
        <stp>61</stp>
        <stp>6/30/2015</stp>
        <stp>1</stp>
        <tr r="K630" s="5"/>
      </tp>
      <tp>
        <v>-2133627.7200000002</v>
        <stp/>
        <stp>EM_S_QSTM07_IS</stp>
        <stp>4</stp>
        <stp>002163.SZ</stp>
        <stp>61</stp>
        <stp>6/30/2016</stp>
        <stp>1</stp>
        <tr r="D633" s="5"/>
      </tp>
      <tp>
        <v>36719788.68</v>
        <stp/>
        <stp>EM_S_QSTM07_IS</stp>
        <stp>4</stp>
        <stp>002176.SZ</stp>
        <stp>61</stp>
        <stp>3/31/2016</stp>
        <stp>1</stp>
        <tr r="I646" s="5"/>
      </tp>
      <tp>
        <v>16681652.539999999</v>
        <stp/>
        <stp>EM_S_QSTM07_IS</stp>
        <stp>4</stp>
        <stp>002166.SZ</stp>
        <stp>61</stp>
        <stp>3/31/2016</stp>
        <stp>1</stp>
        <tr r="I636" s="5"/>
      </tp>
      <tp>
        <v>32992547.879999999</v>
        <stp/>
        <stp>EM_S_QSTM07_IS</stp>
        <stp>4</stp>
        <stp>002170.SZ</stp>
        <stp>61</stp>
        <stp>6/30/2015</stp>
        <stp>1</stp>
        <tr r="K640" s="5"/>
      </tp>
      <tp>
        <v>27858209.620000001</v>
        <stp/>
        <stp>EM_S_QSTM07_IS</stp>
        <stp>4</stp>
        <stp>002173.SZ</stp>
        <stp>61</stp>
        <stp>6/30/2016</stp>
        <stp>1</stp>
        <tr r="D643" s="5"/>
      </tp>
      <tp>
        <v>56798483.619999997</v>
        <stp/>
        <stp>EM_S_QSTM07_IS</stp>
        <stp>4</stp>
        <stp>002140.SZ</stp>
        <stp>61</stp>
        <stp>6/30/2015</stp>
        <stp>1</stp>
        <tr r="K610" s="5"/>
      </tp>
      <tp>
        <v>162336512.06999999</v>
        <stp/>
        <stp>EM_S_QSTM07_IS</stp>
        <stp>4</stp>
        <stp>002143.SZ</stp>
        <stp>61</stp>
        <stp>6/30/2016</stp>
        <stp>1</stp>
        <tr r="D613" s="5"/>
      </tp>
      <tp>
        <v>31066208.190000001</v>
        <stp/>
        <stp>EM_S_QSTM07_IS</stp>
        <stp>4</stp>
        <stp>002156.SZ</stp>
        <stp>61</stp>
        <stp>3/31/2016</stp>
        <stp>1</stp>
        <tr r="I626" s="5"/>
      </tp>
      <tp>
        <v>331875173.56999999</v>
        <stp/>
        <stp>EM_S_QSTM07_IS</stp>
        <stp>4</stp>
        <stp>002146.SZ</stp>
        <stp>61</stp>
        <stp>3/31/2016</stp>
        <stp>1</stp>
        <tr r="I616" s="5"/>
      </tp>
      <tp>
        <v>17739235.5</v>
        <stp/>
        <stp>EM_S_QSTM07_IS</stp>
        <stp>4</stp>
        <stp>002150.SZ</stp>
        <stp>61</stp>
        <stp>6/30/2015</stp>
        <stp>1</stp>
        <tr r="K620" s="5"/>
      </tp>
      <tp>
        <v>117787976.92</v>
        <stp/>
        <stp>EM_S_QSTM07_IS</stp>
        <stp>4</stp>
        <stp>002153.SZ</stp>
        <stp>61</stp>
        <stp>6/30/2016</stp>
        <stp>1</stp>
        <tr r="D623" s="5"/>
      </tp>
      <tp>
        <v>14830742.43</v>
        <stp/>
        <stp>EM_S_QSTM07_IS</stp>
        <stp>4</stp>
        <stp>002120.SZ</stp>
        <stp>61</stp>
        <stp>6/30/2015</stp>
        <stp>1</stp>
        <tr r="K590" s="5"/>
      </tp>
      <tp>
        <v>75670636.290000007</v>
        <stp/>
        <stp>EM_S_QSTM07_IS</stp>
        <stp>4</stp>
        <stp>002123.SZ</stp>
        <stp>61</stp>
        <stp>6/30/2016</stp>
        <stp>1</stp>
        <tr r="D593" s="5"/>
      </tp>
      <tp>
        <v>-15156598.01</v>
        <stp/>
        <stp>EM_S_QSTM07_IS</stp>
        <stp>4</stp>
        <stp>002136.SZ</stp>
        <stp>61</stp>
        <stp>3/31/2016</stp>
        <stp>1</stp>
        <tr r="I606" s="5"/>
      </tp>
      <tp>
        <v>56212724.640000001</v>
        <stp/>
        <stp>EM_S_QSTM07_IS</stp>
        <stp>4</stp>
        <stp>002126.SZ</stp>
        <stp>61</stp>
        <stp>3/31/2016</stp>
        <stp>1</stp>
        <tr r="I596" s="5"/>
      </tp>
      <tp>
        <v>349325682.19999999</v>
        <stp/>
        <stp>EM_S_QSTM07_IS</stp>
        <stp>4</stp>
        <stp>002130.SZ</stp>
        <stp>61</stp>
        <stp>6/30/2015</stp>
        <stp>1</stp>
        <tr r="K600" s="5"/>
      </tp>
      <tp>
        <v>153043335.69</v>
        <stp/>
        <stp>EM_S_QSTM07_IS</stp>
        <stp>4</stp>
        <stp>002133.SZ</stp>
        <stp>61</stp>
        <stp>6/30/2016</stp>
        <stp>1</stp>
        <tr r="D603" s="5"/>
      </tp>
      <tp>
        <v>86806575.790000007</v>
        <stp/>
        <stp>EM_S_QSTM07_IS</stp>
        <stp>4</stp>
        <stp>002100.SZ</stp>
        <stp>61</stp>
        <stp>6/30/2015</stp>
        <stp>1</stp>
        <tr r="K570" s="5"/>
      </tp>
      <tp>
        <v>26231228.309999999</v>
        <stp/>
        <stp>EM_S_QSTM07_IS</stp>
        <stp>4</stp>
        <stp>002103.SZ</stp>
        <stp>61</stp>
        <stp>6/30/2016</stp>
        <stp>1</stp>
        <tr r="D573" s="5"/>
      </tp>
      <tp>
        <v>48248481.659999996</v>
        <stp/>
        <stp>EM_S_QSTM07_IS</stp>
        <stp>4</stp>
        <stp>002116.SZ</stp>
        <stp>61</stp>
        <stp>3/31/2016</stp>
        <stp>1</stp>
        <tr r="I586" s="5"/>
      </tp>
      <tp>
        <v>6713527.21</v>
        <stp/>
        <stp>EM_S_QSTM07_IS</stp>
        <stp>4</stp>
        <stp>002106.SZ</stp>
        <stp>61</stp>
        <stp>3/31/2016</stp>
        <stp>1</stp>
        <tr r="I576" s="5"/>
      </tp>
      <tp>
        <v>-93508019.120000005</v>
        <stp/>
        <stp>EM_S_QSTM07_IS</stp>
        <stp>4</stp>
        <stp>002110.SZ</stp>
        <stp>61</stp>
        <stp>6/30/2015</stp>
        <stp>1</stp>
        <tr r="K580" s="5"/>
      </tp>
      <tp>
        <v>12963479.5</v>
        <stp/>
        <stp>EM_S_QSTM07_IS</stp>
        <stp>4</stp>
        <stp>002113.SZ</stp>
        <stp>61</stp>
        <stp>6/30/2016</stp>
        <stp>1</stp>
        <tr r="D583" s="5"/>
      </tp>
      <tp>
        <v>63866540.140000001</v>
        <stp/>
        <stp>EM_S_QSTM07_IS</stp>
        <stp>4</stp>
        <stp>002180.SZ</stp>
        <stp>61</stp>
        <stp>6/30/2015</stp>
        <stp>1</stp>
        <tr r="K650" s="5"/>
      </tp>
      <tp>
        <v>145896910</v>
        <stp/>
        <stp>EM_S_QSTM07_IS</stp>
        <stp>4</stp>
        <stp>002183.SZ</stp>
        <stp>61</stp>
        <stp>6/30/2016</stp>
        <stp>1</stp>
        <tr r="D653" s="5"/>
      </tp>
      <tp>
        <v>18128714.059999999</v>
        <stp/>
        <stp>EM_S_QSTM07_IS</stp>
        <stp>4</stp>
        <stp>002196.SZ</stp>
        <stp>61</stp>
        <stp>3/31/2016</stp>
        <stp>1</stp>
        <tr r="I666" s="5"/>
      </tp>
      <tp>
        <v>33563084.420000002</v>
        <stp/>
        <stp>EM_S_QSTM07_IS</stp>
        <stp>4</stp>
        <stp>002186.SZ</stp>
        <stp>61</stp>
        <stp>3/31/2016</stp>
        <stp>1</stp>
        <tr r="I656" s="5"/>
      </tp>
      <tp>
        <v>16265271.050000001</v>
        <stp/>
        <stp>EM_S_QSTM07_IS</stp>
        <stp>4</stp>
        <stp>002190.SZ</stp>
        <stp>61</stp>
        <stp>6/30/2015</stp>
        <stp>1</stp>
        <tr r="K660" s="5"/>
      </tp>
      <tp>
        <v>9372230.6699999999</v>
        <stp/>
        <stp>EM_S_QSTM07_IS</stp>
        <stp>4</stp>
        <stp>002193.SZ</stp>
        <stp>61</stp>
        <stp>6/30/2016</stp>
        <stp>1</stp>
        <tr r="D663" s="5"/>
      </tp>
      <tp>
        <v>10803936.6</v>
        <stp/>
        <stp>EM_S_QSTM07_IS</stp>
        <stp>4</stp>
        <stp>002800.SZ</stp>
        <stp>61</stp>
        <stp>6/30/2015</stp>
        <stp>1</stp>
        <tr r="K1259" s="5"/>
      </tp>
      <tp>
        <v>11712870.09</v>
        <stp/>
        <stp>EM_S_QSTM07_IS</stp>
        <stp>4</stp>
        <stp>002803.SZ</stp>
        <stp>61</stp>
        <stp>6/30/2016</stp>
        <stp>1</stp>
        <tr r="D1262" s="5"/>
      </tp>
      <tp>
        <v>-12255865.140000001</v>
        <stp/>
        <stp>EM_S_QSTM07_IS</stp>
        <stp>4</stp>
        <stp>603636.SH</stp>
        <stp>61</stp>
        <stp>3/31/2016</stp>
        <stp>1</stp>
        <tr r="I2826" s="5"/>
      </tp>
      <tp>
        <v>24916685.699999999</v>
        <stp/>
        <stp>EM_S_QSTM07_IS</stp>
        <stp>4</stp>
        <stp>603600.SH</stp>
        <stp>61</stp>
        <stp>6/30/2015</stp>
        <stp>1</stp>
        <tr r="K2818" s="5"/>
      </tp>
      <tp>
        <v>-18244832.100000001</v>
        <stp/>
        <stp>EM_S_QSTM07_IS</stp>
        <stp>4</stp>
        <stp>603616.SH</stp>
        <stp>61</stp>
        <stp>3/31/2016</stp>
        <stp>1</stp>
        <tr r="I2824" s="5"/>
      </tp>
      <tp>
        <v>6696668.1799999997</v>
        <stp/>
        <stp>EM_S_QSTM07_IS</stp>
        <stp>4</stp>
        <stp>603606.SH</stp>
        <stp>61</stp>
        <stp>3/31/2016</stp>
        <stp>1</stp>
        <tr r="I2820" s="5"/>
      </tp>
      <tp>
        <v>9104778.8100000005</v>
        <stp/>
        <stp>EM_S_QSTM07_IS</stp>
        <stp>4</stp>
        <stp>603696.SH</stp>
        <stp>61</stp>
        <stp>3/31/2016</stp>
        <stp>1</stp>
        <tr r="I2831" s="5"/>
      </tp>
      <tp>
        <v>49633199.479999997</v>
        <stp/>
        <stp>EM_S_QSTM07_IS</stp>
        <stp>4</stp>
        <stp>603686.SH</stp>
        <stp>61</stp>
        <stp>3/31/2016</stp>
        <stp>1</stp>
        <tr r="I2829" s="5"/>
      </tp>
      <tp>
        <v>9889136.8200000003</v>
        <stp/>
        <stp>EM_S_QSTM07_IS</stp>
        <stp>4</stp>
        <stp>603726.SH</stp>
        <stp>61</stp>
        <stp>3/31/2016</stp>
        <stp>1</stp>
        <tr r="I2837" s="5"/>
      </tp>
      <tp>
        <v>6437802.96</v>
        <stp/>
        <stp>EM_S_QSTM07_IS</stp>
        <stp>4</stp>
        <stp>603703.SH</stp>
        <stp>61</stp>
        <stp>6/30/2016</stp>
        <stp>1</stp>
        <tr r="D2835" s="5"/>
      </tp>
      <tp>
        <v>196496383.88999999</v>
        <stp/>
        <stp>EM_S_QSTM07_IS</stp>
        <stp>4</stp>
        <stp>603766.SH</stp>
        <stp>61</stp>
        <stp>3/31/2016</stp>
        <stp>1</stp>
        <tr r="I2840" s="5"/>
      </tp>
      <tp>
        <v>37879075.399999999</v>
        <stp/>
        <stp>EM_S_QSTM07_IS</stp>
        <stp>4</stp>
        <stp>603456.SH</stp>
        <stp>61</stp>
        <stp>3/31/2016</stp>
        <stp>1</stp>
        <tr r="I2803" s="5"/>
      </tp>
      <tp>
        <v>7625002.7999999998</v>
        <stp/>
        <stp>EM_S_QSTM07_IS</stp>
        <stp>4</stp>
        <stp>603520.SH</stp>
        <stp>61</stp>
        <stp>6/30/2015</stp>
        <stp>1</stp>
        <tr r="K2807" s="5"/>
      </tp>
      <tp>
        <v>43750598.060000002</v>
        <stp/>
        <stp>EM_S_QSTM07_IS</stp>
        <stp>4</stp>
        <stp>603566.SH</stp>
        <stp>61</stp>
        <stp>3/31/2016</stp>
        <stp>1</stp>
        <tr r="I2811" s="5"/>
      </tp>
      <tp>
        <v>16475788.470000001</v>
        <stp/>
        <stp>EM_S_QSTM07_IS</stp>
        <stp>4</stp>
        <stp>603223.SH</stp>
        <stp>61</stp>
        <stp>6/30/2016</stp>
        <stp>1</stp>
        <tr r="D2780" s="5"/>
      </tp>
      <tp>
        <v>-16096850.689999999</v>
        <stp/>
        <stp>EM_S_QSTM07_IS</stp>
        <stp>4</stp>
        <stp>603333.SH</stp>
        <stp>61</stp>
        <stp>6/30/2016</stp>
        <stp>1</stp>
        <tr r="D2793" s="5"/>
      </tp>
      <tp>
        <v>16065928.43</v>
        <stp/>
        <stp>EM_S_QSTM07_IS</stp>
        <stp>4</stp>
        <stp>603300.SH</stp>
        <stp>61</stp>
        <stp>6/30/2015</stp>
        <stp>1</stp>
        <tr r="K2785" s="5"/>
      </tp>
      <tp>
        <v>68667185.890000001</v>
        <stp/>
        <stp>EM_S_QSTM07_IS</stp>
        <stp>4</stp>
        <stp>603306.SH</stp>
        <stp>61</stp>
        <stp>3/31/2016</stp>
        <stp>1</stp>
        <tr r="I2786" s="5"/>
      </tp>
      <tp>
        <v>44535498.82</v>
        <stp/>
        <stp>EM_S_QSTM07_IS</stp>
        <stp>4</stp>
        <stp>603366.SH</stp>
        <stp>61</stp>
        <stp>3/31/2016</stp>
        <stp>1</stp>
        <tr r="I2797" s="5"/>
      </tp>
      <tp>
        <v>54987887.729999997</v>
        <stp/>
        <stp>EM_S_QSTM07_IS</stp>
        <stp>4</stp>
        <stp>603020.SH</stp>
        <stp>61</stp>
        <stp>6/30/2015</stp>
        <stp>1</stp>
        <tr r="K2744" s="5"/>
      </tp>
      <tp>
        <v>13913535.460000001</v>
        <stp/>
        <stp>EM_S_QSTM07_IS</stp>
        <stp>4</stp>
        <stp>603023.SH</stp>
        <stp>61</stp>
        <stp>6/30/2016</stp>
        <stp>1</stp>
        <tr r="D2747" s="5"/>
      </tp>
      <tp>
        <v>39957411.920000002</v>
        <stp/>
        <stp>EM_S_QSTM07_IS</stp>
        <stp>4</stp>
        <stp>603026.SH</stp>
        <stp>61</stp>
        <stp>3/31/2016</stp>
        <stp>1</stp>
        <tr r="I2749" s="5"/>
      </tp>
      <tp>
        <v>17814130.989999998</v>
        <stp/>
        <stp>EM_S_QSTM07_IS</stp>
        <stp>4</stp>
        <stp>603030.SH</stp>
        <stp>61</stp>
        <stp>6/30/2015</stp>
        <stp>1</stp>
        <tr r="K2753" s="5"/>
      </tp>
      <tp>
        <v>40530379.369999997</v>
        <stp/>
        <stp>EM_S_QSTM07_IS</stp>
        <stp>4</stp>
        <stp>603000.SH</stp>
        <stp>61</stp>
        <stp>6/30/2015</stp>
        <stp>1</stp>
        <tr r="K2728" s="5"/>
      </tp>
      <tp>
        <v>-163143.44999999899</v>
        <stp/>
        <stp>EM_S_QSTM07_IS</stp>
        <stp>4</stp>
        <stp>603003.SH</stp>
        <stp>61</stp>
        <stp>6/30/2016</stp>
        <stp>1</stp>
        <tr r="D2731" s="5"/>
      </tp>
      <tp>
        <v>14118516.07</v>
        <stp/>
        <stp>EM_S_QSTM07_IS</stp>
        <stp>4</stp>
        <stp>603016.SH</stp>
        <stp>61</stp>
        <stp>3/31/2016</stp>
        <stp>1</stp>
        <tr r="I2740" s="5"/>
      </tp>
      <tp>
        <v>34238357.619999997</v>
        <stp/>
        <stp>EM_S_QSTM07_IS</stp>
        <stp>4</stp>
        <stp>603006.SH</stp>
        <stp>61</stp>
        <stp>3/31/2016</stp>
        <stp>1</stp>
        <tr r="I2733" s="5"/>
      </tp>
      <tp>
        <v>22225038.649999999</v>
        <stp/>
        <stp>EM_S_QSTM07_IS</stp>
        <stp>4</stp>
        <stp>603010.SH</stp>
        <stp>61</stp>
        <stp>6/30/2015</stp>
        <stp>1</stp>
        <tr r="K2736" s="5"/>
      </tp>
      <tp>
        <v>8895354.3300000001</v>
        <stp/>
        <stp>EM_S_QSTM07_IS</stp>
        <stp>4</stp>
        <stp>603066.SH</stp>
        <stp>61</stp>
        <stp>3/31/2016</stp>
        <stp>1</stp>
        <tr r="I2754" s="5"/>
      </tp>
      <tp>
        <v>10673531.99</v>
        <stp/>
        <stp>EM_S_QSTM07_IS</stp>
        <stp>4</stp>
        <stp>603123.SH</stp>
        <stp>61</stp>
        <stp>6/30/2016</stp>
        <stp>1</stp>
        <tr r="D2767" s="5"/>
      </tp>
      <tp>
        <v>19673490.829999998</v>
        <stp/>
        <stp>EM_S_QSTM07_IS</stp>
        <stp>4</stp>
        <stp>603126.SH</stp>
        <stp>61</stp>
        <stp>3/31/2016</stp>
        <stp>1</stp>
        <tr r="I2768" s="5"/>
      </tp>
      <tp>
        <v>48341803.439999998</v>
        <stp/>
        <stp>EM_S_QSTM07_IS</stp>
        <stp>4</stp>
        <stp>603100.SH</stp>
        <stp>61</stp>
        <stp>6/30/2015</stp>
        <stp>1</stp>
        <tr r="K2760" s="5"/>
      </tp>
      <tp>
        <v>75912045.450000003</v>
        <stp/>
        <stp>EM_S_QSTM07_IS</stp>
        <stp>4</stp>
        <stp>603116.SH</stp>
        <stp>61</stp>
        <stp>3/31/2016</stp>
        <stp>1</stp>
        <tr r="I2764" s="5"/>
      </tp>
      <tp>
        <v>11173783.33</v>
        <stp/>
        <stp>EM_S_QSTM07_IS</stp>
        <stp>4</stp>
        <stp>603166.SH</stp>
        <stp>61</stp>
        <stp>3/31/2016</stp>
        <stp>1</stp>
        <tr r="I2772" s="5"/>
      </tp>
      <tp>
        <v>-2215793.23</v>
        <stp/>
        <stp>EM_S_QSTM07_IS</stp>
        <stp>4</stp>
        <stp>603800.SH</stp>
        <stp>61</stp>
        <stp>6/30/2015</stp>
        <stp>1</stp>
        <tr r="K2847" s="5"/>
      </tp>
      <tp>
        <v>159721407.16999999</v>
        <stp/>
        <stp>EM_S_QSTM07_IS</stp>
        <stp>4</stp>
        <stp>603806.SH</stp>
        <stp>61</stp>
        <stp>3/31/2016</stp>
        <stp>1</stp>
        <tr r="I2848" s="5"/>
      </tp>
      <tp>
        <v>82719457.879999995</v>
        <stp/>
        <stp>EM_S_QSTM07_IS</stp>
        <stp>4</stp>
        <stp>603866.SH</stp>
        <stp>61</stp>
        <stp>3/31/2016</stp>
        <stp>1</stp>
        <tr r="I2855" s="5"/>
      </tp>
      <tp>
        <v>65770516</v>
        <stp/>
        <stp>EM_S_QSTM07_IS</stp>
        <stp>4</stp>
        <stp>603883.SH</stp>
        <stp>61</stp>
        <stp>6/30/2016</stp>
        <stp>1</stp>
        <tr r="D2858" s="5"/>
      </tp>
      <tp>
        <v>7081627.0300000003</v>
        <stp/>
        <stp>EM_S_QSTM07_IS</stp>
        <stp>4</stp>
        <stp>603936.SH</stp>
        <stp>61</stp>
        <stp>3/31/2016</stp>
        <stp>1</stp>
        <tr r="I2867" s="5"/>
      </tp>
      <tp>
        <v>2583957.98</v>
        <stp/>
        <stp>EM_S_QSTM07_IS</stp>
        <stp>4</stp>
        <stp>603996.SH</stp>
        <stp>61</stp>
        <stp>3/31/2016</stp>
        <stp>1</stp>
        <tr r="I2877" s="5"/>
      </tp>
      <tp>
        <v>370814410.22000003</v>
        <stp/>
        <stp>EM_S_QSTM07_IS</stp>
        <stp>4</stp>
        <stp>603993.SH</stp>
        <stp>61</stp>
        <stp>6/30/2016</stp>
        <stp>1</stp>
        <tr r="D2876" s="5"/>
      </tp>
      <tp>
        <v>23815085.09</v>
        <stp/>
        <stp>EM_S_QSTM07_IS</stp>
        <stp>4</stp>
        <stp>000663.SZ</stp>
        <stp>61</stp>
        <stp>6/30/2016</stp>
        <stp>1</stp>
        <tr r="D227" s="5"/>
      </tp>
      <tp>
        <v>-6729226.8200000003</v>
        <stp/>
        <stp>EM_S_QSTM07_IS</stp>
        <stp>4</stp>
        <stp>000676.SZ</stp>
        <stp>61</stp>
        <stp>3/31/2016</stp>
        <stp>1</stp>
        <tr r="I237" s="5"/>
      </tp>
      <tp>
        <v>54559750.609999999</v>
        <stp/>
        <stp>EM_S_QSTM07_IS</stp>
        <stp>4</stp>
        <stp>000666.SZ</stp>
        <stp>61</stp>
        <stp>3/31/2016</stp>
        <stp>1</stp>
        <tr r="I229" s="5"/>
      </tp>
      <tp>
        <v>-33093880.609999999</v>
        <stp/>
        <stp>EM_S_QSTM07_IS</stp>
        <stp>4</stp>
        <stp>000670.SZ</stp>
        <stp>61</stp>
        <stp>6/30/2015</stp>
        <stp>1</stp>
        <tr r="K233" s="5"/>
      </tp>
      <tp>
        <v>19677224.050000001</v>
        <stp/>
        <stp>EM_S_QSTM07_IS</stp>
        <stp>4</stp>
        <stp>000673.SZ</stp>
        <stp>61</stp>
        <stp>6/30/2016</stp>
        <stp>1</stp>
        <tr r="D236" s="5"/>
      </tp>
      <tp>
        <v>290394867.19</v>
        <stp/>
        <stp>EM_S_QSTM07_IS</stp>
        <stp>4</stp>
        <stp>000656.SZ</stp>
        <stp>61</stp>
        <stp>3/31/2016</stp>
        <stp>1</stp>
        <tr r="I222" s="5"/>
      </tp>
      <tp>
        <v>91621146.400000006</v>
        <stp/>
        <stp>EM_S_QSTM07_IS</stp>
        <stp>4</stp>
        <stp>000650.SZ</stp>
        <stp>61</stp>
        <stp>6/30/2015</stp>
        <stp>1</stp>
        <tr r="K218" s="5"/>
      </tp>
      <tp>
        <v>59752165.880000003</v>
        <stp/>
        <stp>EM_S_QSTM07_IS</stp>
        <stp>4</stp>
        <stp>000620.SZ</stp>
        <stp>61</stp>
        <stp>6/30/2015</stp>
        <stp>1</stp>
        <tr r="K201" s="5"/>
      </tp>
      <tp>
        <v>474852651.79000002</v>
        <stp/>
        <stp>EM_S_QSTM07_IS</stp>
        <stp>4</stp>
        <stp>000623.SZ</stp>
        <stp>61</stp>
        <stp>6/30/2016</stp>
        <stp>1</stp>
        <tr r="D203" s="5"/>
      </tp>
      <tp>
        <v>30296906.460000001</v>
        <stp/>
        <stp>EM_S_QSTM07_IS</stp>
        <stp>4</stp>
        <stp>000636.SZ</stp>
        <stp>61</stp>
        <stp>3/31/2016</stp>
        <stp>1</stp>
        <tr r="I214" s="5"/>
      </tp>
      <tp>
        <v>165263834.88999999</v>
        <stp/>
        <stp>EM_S_QSTM07_IS</stp>
        <stp>4</stp>
        <stp>000626.SZ</stp>
        <stp>61</stp>
        <stp>3/31/2016</stp>
        <stp>1</stp>
        <tr r="I205" s="5"/>
      </tp>
      <tp>
        <v>211608092.84999999</v>
        <stp/>
        <stp>EM_S_QSTM07_IS</stp>
        <stp>4</stp>
        <stp>000630.SZ</stp>
        <stp>61</stp>
        <stp>6/30/2015</stp>
        <stp>1</stp>
        <tr r="K209" s="5"/>
      </tp>
      <tp>
        <v>-17528310.289999999</v>
        <stp/>
        <stp>EM_S_QSTM07_IS</stp>
        <stp>4</stp>
        <stp>000633.SZ</stp>
        <stp>61</stp>
        <stp>6/30/2016</stp>
        <stp>1</stp>
        <tr r="D212" s="5"/>
      </tp>
      <tp>
        <v>550738747.88999999</v>
        <stp/>
        <stp>EM_S_QSTM07_IS</stp>
        <stp>4</stp>
        <stp>000600.SZ</stp>
        <stp>61</stp>
        <stp>6/30/2015</stp>
        <stp>1</stp>
        <tr r="K185" s="5"/>
      </tp>
      <tp>
        <v>55441218.340000004</v>
        <stp/>
        <stp>EM_S_QSTM07_IS</stp>
        <stp>4</stp>
        <stp>000603.SZ</stp>
        <stp>61</stp>
        <stp>6/30/2016</stp>
        <stp>1</stp>
        <tr r="D187" s="5"/>
      </tp>
      <tp>
        <v>-3665593.93</v>
        <stp/>
        <stp>EM_S_QSTM07_IS</stp>
        <stp>4</stp>
        <stp>000616.SZ</stp>
        <stp>61</stp>
        <stp>3/31/2016</stp>
        <stp>1</stp>
        <tr r="I198" s="5"/>
      </tp>
      <tp>
        <v>-13986004.710000001</v>
        <stp/>
        <stp>EM_S_QSTM07_IS</stp>
        <stp>4</stp>
        <stp>000606.SZ</stp>
        <stp>61</stp>
        <stp>3/31/2016</stp>
        <stp>1</stp>
        <tr r="I189" s="5"/>
      </tp>
      <tp>
        <v>-83411.240000000194</v>
        <stp/>
        <stp>EM_S_QSTM07_IS</stp>
        <stp>4</stp>
        <stp>000610.SZ</stp>
        <stp>61</stp>
        <stp>6/30/2015</stp>
        <stp>1</stp>
        <tr r="K193" s="5"/>
      </tp>
      <tp>
        <v>-1276185.3899999999</v>
        <stp/>
        <stp>EM_S_QSTM07_IS</stp>
        <stp>4</stp>
        <stp>000613.SZ</stp>
        <stp>61</stp>
        <stp>6/30/2016</stp>
        <stp>1</stp>
        <tr r="D196" s="5"/>
      </tp>
      <tp>
        <v>-236474391.19</v>
        <stp/>
        <stp>EM_S_QSTM07_IS</stp>
        <stp>4</stp>
        <stp>000680.SZ</stp>
        <stp>61</stp>
        <stp>6/30/2015</stp>
        <stp>1</stp>
        <tr r="K241" s="5"/>
      </tp>
      <tp>
        <v>9279728.3599999994</v>
        <stp/>
        <stp>EM_S_QSTM07_IS</stp>
        <stp>4</stp>
        <stp>000683.SZ</stp>
        <stp>61</stp>
        <stp>6/30/2016</stp>
        <stp>1</stp>
        <tr r="D244" s="5"/>
      </tp>
      <tp>
        <v>400359882.54000002</v>
        <stp/>
        <stp>EM_S_QSTM07_IS</stp>
        <stp>4</stp>
        <stp>000686.SZ</stp>
        <stp>61</stp>
        <stp>3/31/2016</stp>
        <stp>1</stp>
        <tr r="I246" s="5"/>
      </tp>
      <tp>
        <v>221428319.13</v>
        <stp/>
        <stp>EM_S_QSTM07_IS</stp>
        <stp>4</stp>
        <stp>000690.SZ</stp>
        <stp>61</stp>
        <stp>6/30/2015</stp>
        <stp>1</stp>
        <tr r="K249" s="5"/>
      </tp>
      <tp>
        <v>-33199375.440000001</v>
        <stp/>
        <stp>EM_S_QSTM07_IS</stp>
        <stp>4</stp>
        <stp>000693.SZ</stp>
        <stp>61</stp>
        <stp>6/30/2016</stp>
        <stp>1</stp>
        <tr r="D252" s="5"/>
      </tp>
      <tp>
        <v>12949682.16</v>
        <stp/>
        <stp>EM_S_QSTM07_IS</stp>
        <stp>4</stp>
        <stp>600620.SH</stp>
        <stp>61</stp>
        <stp>6/30/2015</stp>
        <stp>1</stp>
        <tr r="K2292" s="5"/>
      </tp>
      <tp>
        <v>53890564.939999998</v>
        <stp/>
        <stp>EM_S_QSTM07_IS</stp>
        <stp>4</stp>
        <stp>600623.SH</stp>
        <stp>61</stp>
        <stp>6/30/2016</stp>
        <stp>1</stp>
        <tr r="D2295" s="5"/>
      </tp>
      <tp>
        <v>8548741.1199999992</v>
        <stp/>
        <stp>EM_S_QSTM07_IS</stp>
        <stp>4</stp>
        <stp>600636.SH</stp>
        <stp>61</stp>
        <stp>3/31/2016</stp>
        <stp>1</stp>
        <tr r="I2304" s="5"/>
      </tp>
      <tp>
        <v>55713403.460000001</v>
        <stp/>
        <stp>EM_S_QSTM07_IS</stp>
        <stp>4</stp>
        <stp>600626.SH</stp>
        <stp>61</stp>
        <stp>3/31/2016</stp>
        <stp>1</stp>
        <tr r="I2297" s="5"/>
      </tp>
      <tp>
        <v>21231721.969999999</v>
        <stp/>
        <stp>EM_S_QSTM07_IS</stp>
        <stp>4</stp>
        <stp>600630.SH</stp>
        <stp>61</stp>
        <stp>6/30/2015</stp>
        <stp>1</stp>
        <tr r="K2300" s="5"/>
      </tp>
      <tp>
        <v>134022186.54000001</v>
        <stp/>
        <stp>EM_S_QSTM07_IS</stp>
        <stp>4</stp>
        <stp>600633.SH</stp>
        <stp>61</stp>
        <stp>6/30/2016</stp>
        <stp>1</stp>
        <tr r="D2301" s="5"/>
      </tp>
      <tp>
        <v>677751064</v>
        <stp/>
        <stp>EM_S_QSTM07_IS</stp>
        <stp>4</stp>
        <stp>600600.SH</stp>
        <stp>61</stp>
        <stp>6/30/2015</stp>
        <stp>1</stp>
        <tr r="K2273" s="5"/>
      </tp>
      <tp>
        <v>-10723585.039999999</v>
        <stp/>
        <stp>EM_S_QSTM07_IS</stp>
        <stp>4</stp>
        <stp>600603.SH</stp>
        <stp>61</stp>
        <stp>6/30/2016</stp>
        <stp>1</stp>
        <tr r="D2276" s="5"/>
      </tp>
      <tp>
        <v>62422905.789999999</v>
        <stp/>
        <stp>EM_S_QSTM07_IS</stp>
        <stp>4</stp>
        <stp>600616.SH</stp>
        <stp>61</stp>
        <stp>3/31/2016</stp>
        <stp>1</stp>
        <tr r="I2288" s="5"/>
      </tp>
      <tp>
        <v>2251905866.1599998</v>
        <stp/>
        <stp>EM_S_QSTM07_IS</stp>
        <stp>4</stp>
        <stp>600606.SH</stp>
        <stp>61</stp>
        <stp>3/31/2016</stp>
        <stp>1</stp>
        <tr r="I2279" s="5"/>
      </tp>
      <tp>
        <v>3285280.29</v>
        <stp/>
        <stp>EM_S_QSTM07_IS</stp>
        <stp>4</stp>
        <stp>600610.SH</stp>
        <stp>61</stp>
        <stp>6/30/2015</stp>
        <stp>1</stp>
        <tr r="K2282" s="5"/>
      </tp>
      <tp>
        <v>31438320.719999999</v>
        <stp/>
        <stp>EM_S_QSTM07_IS</stp>
        <stp>4</stp>
        <stp>600613.SH</stp>
        <stp>61</stp>
        <stp>6/30/2016</stp>
        <stp>1</stp>
        <tr r="D2285" s="5"/>
      </tp>
      <tp>
        <v>636139606</v>
        <stp/>
        <stp>EM_S_QSTM07_IS</stp>
        <stp>4</stp>
        <stp>600660.SH</stp>
        <stp>61</stp>
        <stp>6/30/2015</stp>
        <stp>1</stp>
        <tr r="K2325" s="5"/>
      </tp>
      <tp>
        <v>534926432.68000001</v>
        <stp/>
        <stp>EM_S_QSTM07_IS</stp>
        <stp>4</stp>
        <stp>600663.SH</stp>
        <stp>61</stp>
        <stp>6/30/2016</stp>
        <stp>1</stp>
        <tr r="D2328" s="5"/>
      </tp>
      <tp>
        <v>77353308.060000002</v>
        <stp/>
        <stp>EM_S_QSTM07_IS</stp>
        <stp>4</stp>
        <stp>600676.SH</stp>
        <stp>61</stp>
        <stp>3/31/2016</stp>
        <stp>1</stp>
        <tr r="I2338" s="5"/>
      </tp>
      <tp>
        <v>30720563.890000001</v>
        <stp/>
        <stp>EM_S_QSTM07_IS</stp>
        <stp>4</stp>
        <stp>600666.SH</stp>
        <stp>61</stp>
        <stp>3/31/2016</stp>
        <stp>1</stp>
        <tr r="I2331" s="5"/>
      </tp>
      <tp>
        <v>22550956.25</v>
        <stp/>
        <stp>EM_S_QSTM07_IS</stp>
        <stp>4</stp>
        <stp>600673.SH</stp>
        <stp>61</stp>
        <stp>6/30/2016</stp>
        <stp>1</stp>
        <tr r="D2335" s="5"/>
      </tp>
      <tp>
        <v>30799745.489999998</v>
        <stp/>
        <stp>EM_S_QSTM07_IS</stp>
        <stp>4</stp>
        <stp>600640.SH</stp>
        <stp>61</stp>
        <stp>6/30/2015</stp>
        <stp>1</stp>
        <tr r="K2308" s="5"/>
      </tp>
      <tp>
        <v>196971172.75</v>
        <stp/>
        <stp>EM_S_QSTM07_IS</stp>
        <stp>4</stp>
        <stp>600643.SH</stp>
        <stp>61</stp>
        <stp>6/30/2016</stp>
        <stp>1</stp>
        <tr r="D2311" s="5"/>
      </tp>
      <tp>
        <v>66731287.640000001</v>
        <stp/>
        <stp>EM_S_QSTM07_IS</stp>
        <stp>4</stp>
        <stp>600650.SH</stp>
        <stp>61</stp>
        <stp>6/30/2015</stp>
        <stp>1</stp>
        <tr r="K2317" s="5"/>
      </tp>
      <tp>
        <v>6116300.6900000097</v>
        <stp/>
        <stp>EM_S_QSTM07_IS</stp>
        <stp>4</stp>
        <stp>600653.SH</stp>
        <stp>61</stp>
        <stp>6/30/2016</stp>
        <stp>1</stp>
        <tr r="D2320" s="5"/>
      </tp>
      <tp>
        <v>9537020.1300000008</v>
        <stp/>
        <stp>EM_S_QSTM07_IS</stp>
        <stp>4</stp>
        <stp>600680.SH</stp>
        <stp>61</stp>
        <stp>6/30/2015</stp>
        <stp>1</stp>
        <tr r="K2342" s="5"/>
      </tp>
      <tp>
        <v>3556416.67</v>
        <stp/>
        <stp>EM_S_QSTM07_IS</stp>
        <stp>4</stp>
        <stp>600683.SH</stp>
        <stp>61</stp>
        <stp>6/30/2016</stp>
        <stp>1</stp>
        <tr r="D2345" s="5"/>
      </tp>
      <tp>
        <v>-18485277.079999998</v>
        <stp/>
        <stp>EM_S_QSTM07_IS</stp>
        <stp>4</stp>
        <stp>600696.SH</stp>
        <stp>61</stp>
        <stp>3/31/2016</stp>
        <stp>1</stp>
        <tr r="I2358" s="5"/>
      </tp>
      <tp>
        <v>56292733.380000003</v>
        <stp/>
        <stp>EM_S_QSTM07_IS</stp>
        <stp>4</stp>
        <stp>600686.SH</stp>
        <stp>61</stp>
        <stp>3/31/2016</stp>
        <stp>1</stp>
        <tr r="I2348" s="5"/>
      </tp>
      <tp>
        <v>1649524998.27</v>
        <stp/>
        <stp>EM_S_QSTM07_IS</stp>
        <stp>4</stp>
        <stp>600690.SH</stp>
        <stp>61</stp>
        <stp>6/30/2015</stp>
        <stp>1</stp>
        <tr r="K2352" s="5"/>
      </tp>
      <tp>
        <v>-12428369.289999999</v>
        <stp/>
        <stp>EM_S_QSTM07_IS</stp>
        <stp>4</stp>
        <stp>600693.SH</stp>
        <stp>61</stp>
        <stp>6/30/2016</stp>
        <stp>1</stp>
        <tr r="D2355" s="5"/>
      </tp>
      <tp>
        <v>-22452638.030000001</v>
        <stp/>
        <stp>EM_S_QSTM07_IS</stp>
        <stp>4</stp>
        <stp>000760.SZ</stp>
        <stp>61</stp>
        <stp>6/30/2015</stp>
        <stp>1</stp>
        <tr r="K300" s="5"/>
      </tp>
      <tp>
        <v>1805589600.4100001</v>
        <stp/>
        <stp>EM_S_QSTM07_IS</stp>
        <stp>4</stp>
        <stp>000776.SZ</stp>
        <stp>61</stp>
        <stp>3/31/2016</stp>
        <stp>1</stp>
        <tr r="I306" s="5"/>
      </tp>
      <tp>
        <v>50803362.43</v>
        <stp/>
        <stp>EM_S_QSTM07_IS</stp>
        <stp>4</stp>
        <stp>000766.SZ</stp>
        <stp>61</stp>
        <stp>3/31/2016</stp>
        <stp>1</stp>
        <tr r="I303" s="5"/>
      </tp>
      <tp>
        <v>20296756.300000001</v>
        <stp/>
        <stp>EM_S_QSTM07_IS</stp>
        <stp>4</stp>
        <stp>000756.SZ</stp>
        <stp>61</stp>
        <stp>3/31/2016</stp>
        <stp>1</stp>
        <tr r="I296" s="5"/>
      </tp>
      <tp>
        <v>685449524.27999997</v>
        <stp/>
        <stp>EM_S_QSTM07_IS</stp>
        <stp>4</stp>
        <stp>000750.SZ</stp>
        <stp>61</stp>
        <stp>6/30/2015</stp>
        <stp>1</stp>
        <tr r="K291" s="5"/>
      </tp>
      <tp>
        <v>-3225510.33</v>
        <stp/>
        <stp>EM_S_QSTM07_IS</stp>
        <stp>4</stp>
        <stp>000753.SZ</stp>
        <stp>61</stp>
        <stp>6/30/2016</stp>
        <stp>1</stp>
        <tr r="D294" s="5"/>
      </tp>
      <tp>
        <v>30921179.079999998</v>
        <stp/>
        <stp>EM_S_QSTM07_IS</stp>
        <stp>4</stp>
        <stp>000720.SZ</stp>
        <stp>61</stp>
        <stp>6/30/2015</stp>
        <stp>1</stp>
        <tr r="K273" s="5"/>
      </tp>
      <tp>
        <v>150658158.62</v>
        <stp/>
        <stp>EM_S_QSTM07_IS</stp>
        <stp>4</stp>
        <stp>000723.SZ</stp>
        <stp>61</stp>
        <stp>6/30/2016</stp>
        <stp>1</stp>
        <tr r="D276" s="5"/>
      </tp>
      <tp>
        <v>-5602701.5800000001</v>
        <stp/>
        <stp>EM_S_QSTM07_IS</stp>
        <stp>4</stp>
        <stp>000736.SZ</stp>
        <stp>61</stp>
        <stp>3/31/2016</stp>
        <stp>1</stp>
        <tr r="I286" s="5"/>
      </tp>
      <tp>
        <v>150268522.21000001</v>
        <stp/>
        <stp>EM_S_QSTM07_IS</stp>
        <stp>4</stp>
        <stp>000726.SZ</stp>
        <stp>61</stp>
        <stp>3/31/2016</stp>
        <stp>1</stp>
        <tr r="I278" s="5"/>
      </tp>
      <tp>
        <v>49235959.850000001</v>
        <stp/>
        <stp>EM_S_QSTM07_IS</stp>
        <stp>4</stp>
        <stp>000733.SZ</stp>
        <stp>61</stp>
        <stp>6/30/2016</stp>
        <stp>1</stp>
        <tr r="D284" s="5"/>
      </tp>
      <tp>
        <v>138991955.41</v>
        <stp/>
        <stp>EM_S_QSTM07_IS</stp>
        <stp>4</stp>
        <stp>000700.SZ</stp>
        <stp>61</stp>
        <stp>6/30/2015</stp>
        <stp>1</stp>
        <tr r="K256" s="5"/>
      </tp>
      <tp>
        <v>200387463.24000001</v>
        <stp/>
        <stp>EM_S_QSTM07_IS</stp>
        <stp>4</stp>
        <stp>000703.SZ</stp>
        <stp>61</stp>
        <stp>6/30/2016</stp>
        <stp>1</stp>
        <tr r="D259" s="5"/>
      </tp>
      <tp>
        <v>22353942.719999999</v>
        <stp/>
        <stp>EM_S_QSTM07_IS</stp>
        <stp>4</stp>
        <stp>000716.SZ</stp>
        <stp>61</stp>
        <stp>3/31/2016</stp>
        <stp>1</stp>
        <tr r="I269" s="5"/>
      </tp>
      <tp>
        <v>690237.63</v>
        <stp/>
        <stp>EM_S_QSTM07_IS</stp>
        <stp>4</stp>
        <stp>000710.SZ</stp>
        <stp>61</stp>
        <stp>6/30/2015</stp>
        <stp>1</stp>
        <tr r="K264" s="5"/>
      </tp>
      <tp>
        <v>-18444961.390000001</v>
        <stp/>
        <stp>EM_S_QSTM07_IS</stp>
        <stp>4</stp>
        <stp>000713.SZ</stp>
        <stp>61</stp>
        <stp>6/30/2016</stp>
        <stp>1</stp>
        <tr r="D267" s="5"/>
      </tp>
      <tp>
        <v>-22451042.010000002</v>
        <stp/>
        <stp>EM_S_QSTM07_IS</stp>
        <stp>4</stp>
        <stp>000780.SZ</stp>
        <stp>61</stp>
        <stp>6/30/2015</stp>
        <stp>1</stp>
        <tr r="K310" s="5"/>
      </tp>
      <tp>
        <v>612539648.94000006</v>
        <stp/>
        <stp>EM_S_QSTM07_IS</stp>
        <stp>4</stp>
        <stp>000783.SZ</stp>
        <stp>61</stp>
        <stp>6/30/2016</stp>
        <stp>1</stp>
        <tr r="D312" s="5"/>
      </tp>
      <tp>
        <v>16188516.92</v>
        <stp/>
        <stp>EM_S_QSTM07_IS</stp>
        <stp>4</stp>
        <stp>000796.SZ</stp>
        <stp>61</stp>
        <stp>3/31/2016</stp>
        <stp>1</stp>
        <tr r="I322" s="5"/>
      </tp>
      <tp>
        <v>100774380.42</v>
        <stp/>
        <stp>EM_S_QSTM07_IS</stp>
        <stp>4</stp>
        <stp>000786.SZ</stp>
        <stp>61</stp>
        <stp>3/31/2016</stp>
        <stp>1</stp>
        <tr r="I314" s="5"/>
      </tp>
      <tp>
        <v>51426.600000000602</v>
        <stp/>
        <stp>EM_S_QSTM07_IS</stp>
        <stp>4</stp>
        <stp>000790.SZ</stp>
        <stp>61</stp>
        <stp>6/30/2015</stp>
        <stp>1</stp>
        <tr r="K317" s="5"/>
      </tp>
      <tp>
        <v>147447445.44</v>
        <stp/>
        <stp>EM_S_QSTM07_IS</stp>
        <stp>4</stp>
        <stp>000793.SZ</stp>
        <stp>61</stp>
        <stp>6/30/2016</stp>
        <stp>1</stp>
        <tr r="D320" s="5"/>
      </tp>
      <tp>
        <v>128651665.91</v>
        <stp/>
        <stp>EM_S_QSTM07_IS</stp>
        <stp>4</stp>
        <stp>600720.SH</stp>
        <stp>61</stp>
        <stp>6/30/2015</stp>
        <stp>1</stp>
        <tr r="K2380" s="5"/>
      </tp>
      <tp>
        <v>78897033.659999996</v>
        <stp/>
        <stp>EM_S_QSTM07_IS</stp>
        <stp>4</stp>
        <stp>600723.SH</stp>
        <stp>61</stp>
        <stp>6/30/2016</stp>
        <stp>1</stp>
        <tr r="D2383" s="5"/>
      </tp>
      <tp>
        <v>80009815.780000001</v>
        <stp/>
        <stp>EM_S_QSTM07_IS</stp>
        <stp>4</stp>
        <stp>600736.SH</stp>
        <stp>61</stp>
        <stp>3/31/2016</stp>
        <stp>1</stp>
        <tr r="I2396" s="5"/>
      </tp>
      <tp>
        <v>432293635.13</v>
        <stp/>
        <stp>EM_S_QSTM07_IS</stp>
        <stp>4</stp>
        <stp>600726.SH</stp>
        <stp>61</stp>
        <stp>3/31/2016</stp>
        <stp>1</stp>
        <tr r="I2386" s="5"/>
      </tp>
      <tp>
        <v>28424735.579999998</v>
        <stp/>
        <stp>EM_S_QSTM07_IS</stp>
        <stp>4</stp>
        <stp>600730.SH</stp>
        <stp>61</stp>
        <stp>6/30/2015</stp>
        <stp>1</stp>
        <tr r="K2390" s="5"/>
      </tp>
      <tp>
        <v>-1933409.09</v>
        <stp/>
        <stp>EM_S_QSTM07_IS</stp>
        <stp>4</stp>
        <stp>600733.SH</stp>
        <stp>61</stp>
        <stp>6/30/2016</stp>
        <stp>1</stp>
        <tr r="D2393" s="5"/>
      </tp>
      <tp>
        <v>509144559.13999999</v>
        <stp/>
        <stp>EM_S_QSTM07_IS</stp>
        <stp>4</stp>
        <stp>600703.SH</stp>
        <stp>61</stp>
        <stp>6/30/2016</stp>
        <stp>1</stp>
        <tr r="D2364" s="5"/>
      </tp>
      <tp>
        <v>1101744.05</v>
        <stp/>
        <stp>EM_S_QSTM07_IS</stp>
        <stp>4</stp>
        <stp>600716.SH</stp>
        <stp>61</stp>
        <stp>3/31/2016</stp>
        <stp>1</stp>
        <tr r="I2376" s="5"/>
      </tp>
      <tp>
        <v>13642066.140000001</v>
        <stp/>
        <stp>EM_S_QSTM07_IS</stp>
        <stp>4</stp>
        <stp>600706.SH</stp>
        <stp>61</stp>
        <stp>3/31/2016</stp>
        <stp>1</stp>
        <tr r="I2367" s="5"/>
      </tp>
      <tp>
        <v>-137787379.41</v>
        <stp/>
        <stp>EM_S_QSTM07_IS</stp>
        <stp>4</stp>
        <stp>600710.SH</stp>
        <stp>61</stp>
        <stp>6/30/2015</stp>
        <stp>1</stp>
        <tr r="K2370" s="5"/>
      </tp>
      <tp>
        <v>31850188.23</v>
        <stp/>
        <stp>EM_S_QSTM07_IS</stp>
        <stp>4</stp>
        <stp>600713.SH</stp>
        <stp>61</stp>
        <stp>6/30/2016</stp>
        <stp>1</stp>
        <tr r="D2373" s="5"/>
      </tp>
      <tp>
        <v>-39138235.890000001</v>
        <stp/>
        <stp>EM_S_QSTM07_IS</stp>
        <stp>4</stp>
        <stp>600760.SH</stp>
        <stp>61</stp>
        <stp>6/30/2015</stp>
        <stp>1</stp>
        <tr r="K2419" s="5"/>
      </tp>
      <tp>
        <v>35228695.340000004</v>
        <stp/>
        <stp>EM_S_QSTM07_IS</stp>
        <stp>4</stp>
        <stp>600763.SH</stp>
        <stp>61</stp>
        <stp>6/30/2016</stp>
        <stp>1</stp>
        <tr r="D2421" s="5"/>
      </tp>
      <tp>
        <v>16851526.039999999</v>
        <stp/>
        <stp>EM_S_QSTM07_IS</stp>
        <stp>4</stp>
        <stp>600776.SH</stp>
        <stp>61</stp>
        <stp>3/31/2016</stp>
        <stp>1</stp>
        <tr r="I2433" s="5"/>
      </tp>
      <tp>
        <v>1298368.1000000001</v>
        <stp/>
        <stp>EM_S_QSTM07_IS</stp>
        <stp>4</stp>
        <stp>600766.SH</stp>
        <stp>61</stp>
        <stp>3/31/2016</stp>
        <stp>1</stp>
        <tr r="I2424" s="5"/>
      </tp>
      <tp>
        <v>8686160.4199999999</v>
        <stp/>
        <stp>EM_S_QSTM07_IS</stp>
        <stp>4</stp>
        <stp>600770.SH</stp>
        <stp>61</stp>
        <stp>6/30/2015</stp>
        <stp>1</stp>
        <tr r="K2428" s="5"/>
      </tp>
      <tp>
        <v>24800676.789999999</v>
        <stp/>
        <stp>EM_S_QSTM07_IS</stp>
        <stp>4</stp>
        <stp>600773.SH</stp>
        <stp>61</stp>
        <stp>6/30/2016</stp>
        <stp>1</stp>
        <tr r="D2430" s="5"/>
      </tp>
      <tp>
        <v>-150506545.25</v>
        <stp/>
        <stp>EM_S_QSTM07_IS</stp>
        <stp>4</stp>
        <stp>600740.SH</stp>
        <stp>61</stp>
        <stp>6/30/2015</stp>
        <stp>1</stp>
        <tr r="K2400" s="5"/>
      </tp>
      <tp>
        <v>206206330.06999999</v>
        <stp/>
        <stp>EM_S_QSTM07_IS</stp>
        <stp>4</stp>
        <stp>600743.SH</stp>
        <stp>61</stp>
        <stp>6/30/2016</stp>
        <stp>1</stp>
        <tr r="D2403" s="5"/>
      </tp>
      <tp>
        <v>17032112.829999998</v>
        <stp/>
        <stp>EM_S_QSTM07_IS</stp>
        <stp>4</stp>
        <stp>600756.SH</stp>
        <stp>61</stp>
        <stp>3/31/2016</stp>
        <stp>1</stp>
        <tr r="I2415" s="5"/>
      </tp>
      <tp>
        <v>1246411.42</v>
        <stp/>
        <stp>EM_S_QSTM07_IS</stp>
        <stp>4</stp>
        <stp>600746.SH</stp>
        <stp>61</stp>
        <stp>3/31/2016</stp>
        <stp>1</stp>
        <tr r="I2406" s="5"/>
      </tp>
      <tp>
        <v>75510715.329999998</v>
        <stp/>
        <stp>EM_S_QSTM07_IS</stp>
        <stp>4</stp>
        <stp>600750.SH</stp>
        <stp>61</stp>
        <stp>6/30/2015</stp>
        <stp>1</stp>
        <tr r="K2410" s="5"/>
      </tp>
      <tp>
        <v>-3580620.23</v>
        <stp/>
        <stp>EM_S_QSTM07_IS</stp>
        <stp>4</stp>
        <stp>600753.SH</stp>
        <stp>61</stp>
        <stp>6/30/2016</stp>
        <stp>1</stp>
        <tr r="D2412" s="5"/>
      </tp>
      <tp>
        <v>70963633.260000005</v>
        <stp/>
        <stp>EM_S_QSTM07_IS</stp>
        <stp>4</stp>
        <stp>600780.SH</stp>
        <stp>61</stp>
        <stp>6/30/2015</stp>
        <stp>1</stp>
        <tr r="K2437" s="5"/>
      </tp>
      <tp>
        <v>267407278.97</v>
        <stp/>
        <stp>EM_S_QSTM07_IS</stp>
        <stp>4</stp>
        <stp>600783.SH</stp>
        <stp>61</stp>
        <stp>6/30/2016</stp>
        <stp>1</stp>
        <tr r="D2440" s="5"/>
      </tp>
      <tp>
        <v>13759270.51</v>
        <stp/>
        <stp>EM_S_QSTM07_IS</stp>
        <stp>4</stp>
        <stp>600796.SH</stp>
        <stp>61</stp>
        <stp>3/31/2016</stp>
        <stp>1</stp>
        <tr r="I2451" s="5"/>
      </tp>
      <tp>
        <v>86698175.599999994</v>
        <stp/>
        <stp>EM_S_QSTM07_IS</stp>
        <stp>4</stp>
        <stp>600790.SH</stp>
        <stp>61</stp>
        <stp>6/30/2015</stp>
        <stp>1</stp>
        <tr r="K2445" s="5"/>
      </tp>
      <tp>
        <v>-9738140.1999999993</v>
        <stp/>
        <stp>EM_S_QSTM07_IS</stp>
        <stp>4</stp>
        <stp>600793.SH</stp>
        <stp>61</stp>
        <stp>6/30/2016</stp>
        <stp>1</stp>
        <tr r="D2448" s="5"/>
      </tp>
      <tp>
        <v>29631693.600000001</v>
        <stp/>
        <stp>EM_S_QSTM07_IS</stp>
        <stp>4</stp>
        <stp>300446.SZ</stp>
        <stp>61</stp>
        <stp>3/31/2016</stp>
        <stp>1</stp>
        <tr r="I1706" s="5"/>
      </tp>
      <tp>
        <v>21499038.32</v>
        <stp/>
        <stp>EM_S_QSTM07_IS</stp>
        <stp>4</stp>
        <stp>300450.SZ</stp>
        <stp>61</stp>
        <stp>6/30/2015</stp>
        <stp>1</stp>
        <tr r="K1710" s="5"/>
      </tp>
      <tp>
        <v>9845093.8399999999</v>
        <stp/>
        <stp>EM_S_QSTM07_IS</stp>
        <stp>4</stp>
        <stp>300453.SZ</stp>
        <stp>61</stp>
        <stp>6/30/2016</stp>
        <stp>1</stp>
        <tr r="D1713" s="5"/>
      </tp>
      <tp>
        <v>32232593.280000001</v>
        <stp/>
        <stp>EM_S_QSTM07_IS</stp>
        <stp>4</stp>
        <stp>300440.SZ</stp>
        <stp>61</stp>
        <stp>6/30/2015</stp>
        <stp>1</stp>
        <tr r="K1700" s="5"/>
      </tp>
      <tp>
        <v>35288689.880000003</v>
        <stp/>
        <stp>EM_S_QSTM07_IS</stp>
        <stp>4</stp>
        <stp>300443.SZ</stp>
        <stp>61</stp>
        <stp>6/30/2016</stp>
        <stp>1</stp>
        <tr r="D1703" s="5"/>
      </tp>
      <tp>
        <v>1213669.6200000001</v>
        <stp/>
        <stp>EM_S_QSTM07_IS</stp>
        <stp>4</stp>
        <stp>300456.SZ</stp>
        <stp>61</stp>
        <stp>3/31/2016</stp>
        <stp>1</stp>
        <tr r="I1715" s="5"/>
      </tp>
      <tp>
        <v>3562610.99</v>
        <stp/>
        <stp>EM_S_QSTM07_IS</stp>
        <stp>4</stp>
        <stp>300466.SZ</stp>
        <stp>61</stp>
        <stp>3/31/2016</stp>
        <stp>1</stp>
        <tr r="I1725" s="5"/>
      </tp>
      <tp>
        <v>16936752.670000002</v>
        <stp/>
        <stp>EM_S_QSTM07_IS</stp>
        <stp>4</stp>
        <stp>300470.SZ</stp>
        <stp>61</stp>
        <stp>6/30/2015</stp>
        <stp>1</stp>
        <tr r="K1729" s="5"/>
      </tp>
      <tp>
        <v>36179433.130000003</v>
        <stp/>
        <stp>EM_S_QSTM07_IS</stp>
        <stp>4</stp>
        <stp>300473.SZ</stp>
        <stp>61</stp>
        <stp>6/30/2016</stp>
        <stp>1</stp>
        <tr r="D1732" s="5"/>
      </tp>
      <tp>
        <v>14202668.789999999</v>
        <stp/>
        <stp>EM_S_QSTM07_IS</stp>
        <stp>4</stp>
        <stp>300460.SZ</stp>
        <stp>61</stp>
        <stp>6/30/2015</stp>
        <stp>1</stp>
        <tr r="K1719" s="5"/>
      </tp>
      <tp>
        <v>96239273.379999995</v>
        <stp/>
        <stp>EM_S_QSTM07_IS</stp>
        <stp>4</stp>
        <stp>300463.SZ</stp>
        <stp>61</stp>
        <stp>6/30/2016</stp>
        <stp>1</stp>
        <tr r="D1722" s="5"/>
      </tp>
      <tp>
        <v>39957863.909999996</v>
        <stp/>
        <stp>EM_S_QSTM07_IS</stp>
        <stp>4</stp>
        <stp>300476.SZ</stp>
        <stp>61</stp>
        <stp>3/31/2016</stp>
        <stp>1</stp>
        <tr r="I1735" s="5"/>
      </tp>
      <tp>
        <v>44993918.240000002</v>
        <stp/>
        <stp>EM_S_QSTM07_IS</stp>
        <stp>4</stp>
        <stp>000420.SZ</stp>
        <stp>61</stp>
        <stp>6/30/2015</stp>
        <stp>1</stp>
        <tr r="K95" s="5"/>
      </tp>
      <tp>
        <v>284574963.58999997</v>
        <stp/>
        <stp>EM_S_QSTM07_IS</stp>
        <stp>4</stp>
        <stp>000423.SZ</stp>
        <stp>61</stp>
        <stp>6/30/2016</stp>
        <stp>1</stp>
        <tr r="D98" s="5"/>
      </tp>
      <tp>
        <v>64089098.909999996</v>
        <stp/>
        <stp>EM_S_QSTM07_IS</stp>
        <stp>4</stp>
        <stp>300406.SZ</stp>
        <stp>61</stp>
        <stp>3/31/2016</stp>
        <stp>1</stp>
        <tr r="I1666" s="5"/>
      </tp>
      <tp>
        <v>14805960.710000001</v>
        <stp/>
        <stp>EM_S_QSTM07_IS</stp>
        <stp>4</stp>
        <stp>300410.SZ</stp>
        <stp>61</stp>
        <stp>6/30/2015</stp>
        <stp>1</stp>
        <tr r="K1670" s="5"/>
      </tp>
      <tp>
        <v>15624807.92</v>
        <stp/>
        <stp>EM_S_QSTM07_IS</stp>
        <stp>4</stp>
        <stp>300413.SZ</stp>
        <stp>61</stp>
        <stp>6/30/2016</stp>
        <stp>1</stp>
        <tr r="D1673" s="5"/>
      </tp>
      <tp>
        <v>-3733627.97</v>
        <stp/>
        <stp>EM_S_QSTM07_IS</stp>
        <stp>4</stp>
        <stp>000426.SZ</stp>
        <stp>61</stp>
        <stp>3/31/2016</stp>
        <stp>1</stp>
        <tr r="I100" s="5"/>
      </tp>
      <tp>
        <v>53415892.649999999</v>
        <stp/>
        <stp>EM_S_QSTM07_IS</stp>
        <stp>4</stp>
        <stp>000430.SZ</stp>
        <stp>61</stp>
        <stp>6/30/2015</stp>
        <stp>1</stp>
        <tr r="K103" s="5"/>
      </tp>
      <tp>
        <v>14842471.859999999</v>
        <stp/>
        <stp>EM_S_QSTM07_IS</stp>
        <stp>4</stp>
        <stp>300400.SZ</stp>
        <stp>61</stp>
        <stp>6/30/2015</stp>
        <stp>1</stp>
        <tr r="K1660" s="5"/>
      </tp>
      <tp>
        <v>55134966.259999998</v>
        <stp/>
        <stp>EM_S_QSTM07_IS</stp>
        <stp>4</stp>
        <stp>300403.SZ</stp>
        <stp>61</stp>
        <stp>6/30/2016</stp>
        <stp>1</stp>
        <tr r="D1663" s="5"/>
      </tp>
      <tp>
        <v>-363020.22</v>
        <stp/>
        <stp>EM_S_QSTM07_IS</stp>
        <stp>4</stp>
        <stp>300416.SZ</stp>
        <stp>61</stp>
        <stp>3/31/2016</stp>
        <stp>1</stp>
        <tr r="I1676" s="5"/>
      </tp>
      <tp>
        <v>64770811.82</v>
        <stp/>
        <stp>EM_S_QSTM07_IS</stp>
        <stp>4</stp>
        <stp>000400.SZ</stp>
        <stp>61</stp>
        <stp>6/30/2015</stp>
        <stp>1</stp>
        <tr r="K79" s="5"/>
      </tp>
      <tp>
        <v>24617383</v>
        <stp/>
        <stp>EM_S_QSTM07_IS</stp>
        <stp>4</stp>
        <stp>000403.SZ</stp>
        <stp>61</stp>
        <stp>6/30/2016</stp>
        <stp>1</stp>
        <tr r="D82" s="5"/>
      </tp>
      <tp>
        <v>-11180590.65</v>
        <stp/>
        <stp>EM_S_QSTM07_IS</stp>
        <stp>4</stp>
        <stp>000416.SZ</stp>
        <stp>61</stp>
        <stp>3/31/2016</stp>
        <stp>1</stp>
        <tr r="I91" s="5"/>
      </tp>
      <tp>
        <v>8505967.5700000003</v>
        <stp/>
        <stp>EM_S_QSTM07_IS</stp>
        <stp>4</stp>
        <stp>300426.SZ</stp>
        <stp>61</stp>
        <stp>3/31/2016</stp>
        <stp>1</stp>
        <tr r="I1686" s="5"/>
      </tp>
      <tp>
        <v>19707743.510000002</v>
        <stp/>
        <stp>EM_S_QSTM07_IS</stp>
        <stp>4</stp>
        <stp>300430.SZ</stp>
        <stp>61</stp>
        <stp>6/30/2015</stp>
        <stp>1</stp>
        <tr r="K1690" s="5"/>
      </tp>
      <tp>
        <v>82102631.859999999</v>
        <stp/>
        <stp>EM_S_QSTM07_IS</stp>
        <stp>4</stp>
        <stp>300433.SZ</stp>
        <stp>61</stp>
        <stp>6/30/2016</stp>
        <stp>1</stp>
        <tr r="D1693" s="5"/>
      </tp>
      <tp>
        <v>-126471180.66</v>
        <stp/>
        <stp>EM_S_QSTM07_IS</stp>
        <stp>4</stp>
        <stp>000410.SZ</stp>
        <stp>61</stp>
        <stp>6/30/2015</stp>
        <stp>1</stp>
        <tr r="K87" s="5"/>
      </tp>
      <tp>
        <v>198213177.97999999</v>
        <stp/>
        <stp>EM_S_QSTM07_IS</stp>
        <stp>4</stp>
        <stp>000413.SZ</stp>
        <stp>61</stp>
        <stp>6/30/2016</stp>
        <stp>1</stp>
        <tr r="D89" s="5"/>
      </tp>
      <tp>
        <v>7555570.1100000003</v>
        <stp/>
        <stp>EM_S_QSTM07_IS</stp>
        <stp>4</stp>
        <stp>300420.SZ</stp>
        <stp>61</stp>
        <stp>6/30/2015</stp>
        <stp>1</stp>
        <tr r="K1680" s="5"/>
      </tp>
      <tp>
        <v>6332293.4800000004</v>
        <stp/>
        <stp>EM_S_QSTM07_IS</stp>
        <stp>4</stp>
        <stp>300423.SZ</stp>
        <stp>61</stp>
        <stp>6/30/2016</stp>
        <stp>1</stp>
        <tr r="D1683" s="5"/>
      </tp>
      <tp>
        <v>28198845.050000001</v>
        <stp/>
        <stp>EM_S_QSTM07_IS</stp>
        <stp>4</stp>
        <stp>300436.SZ</stp>
        <stp>61</stp>
        <stp>3/31/2016</stp>
        <stp>1</stp>
        <tr r="I1696" s="5"/>
      </tp>
      <tp>
        <v>-17309526.960000001</v>
        <stp/>
        <stp>EM_S_QSTM07_IS</stp>
        <stp>4</stp>
        <stp>300486.SZ</stp>
        <stp>61</stp>
        <stp>3/31/2016</stp>
        <stp>1</stp>
        <tr r="I1745" s="5"/>
      </tp>
      <tp>
        <v>14054403.890000001</v>
        <stp/>
        <stp>EM_S_QSTM07_IS</stp>
        <stp>4</stp>
        <stp>300490.SZ</stp>
        <stp>61</stp>
        <stp>6/30/2015</stp>
        <stp>1</stp>
        <tr r="K1749" s="5"/>
      </tp>
      <tp>
        <v>14178195.369999999</v>
        <stp/>
        <stp>EM_S_QSTM07_IS</stp>
        <stp>4</stp>
        <stp>300493.SZ</stp>
        <stp>61</stp>
        <stp>6/30/2016</stp>
        <stp>1</stp>
        <tr r="D1752" s="5"/>
      </tp>
      <tp>
        <v>16097168.720000001</v>
        <stp/>
        <stp>EM_S_QSTM07_IS</stp>
        <stp>4</stp>
        <stp>300480.SZ</stp>
        <stp>61</stp>
        <stp>6/30/2015</stp>
        <stp>1</stp>
        <tr r="K1739" s="5"/>
      </tp>
      <tp>
        <v>1817077.02</v>
        <stp/>
        <stp>EM_S_QSTM07_IS</stp>
        <stp>4</stp>
        <stp>300483.SZ</stp>
        <stp>61</stp>
        <stp>6/30/2016</stp>
        <stp>1</stp>
        <tr r="D1742" s="5"/>
      </tp>
      <tp>
        <v>32691938.32</v>
        <stp/>
        <stp>EM_S_QSTM07_IS</stp>
        <stp>4</stp>
        <stp>300496.SZ</stp>
        <stp>61</stp>
        <stp>3/31/2016</stp>
        <stp>1</stp>
        <tr r="I1755" s="5"/>
      </tp>
      <tp>
        <v>70197110.049999997</v>
        <stp/>
        <stp>EM_S_QSTM07_IS</stp>
        <stp>4</stp>
        <stp>600420.SH</stp>
        <stp>61</stp>
        <stp>6/30/2015</stp>
        <stp>1</stp>
        <tr r="K2131" s="5"/>
      </tp>
      <tp>
        <v>-151035999.96000001</v>
        <stp/>
        <stp>EM_S_QSTM07_IS</stp>
        <stp>4</stp>
        <stp>600423.SH</stp>
        <stp>61</stp>
        <stp>6/30/2016</stp>
        <stp>1</stp>
        <tr r="D2134" s="5"/>
      </tp>
      <tp>
        <v>146642321.31999999</v>
        <stp/>
        <stp>EM_S_QSTM07_IS</stp>
        <stp>4</stp>
        <stp>600436.SH</stp>
        <stp>61</stp>
        <stp>3/31/2016</stp>
        <stp>1</stp>
        <tr r="I2142" s="5"/>
      </tp>
      <tp>
        <v>221608181.33000001</v>
        <stp/>
        <stp>EM_S_QSTM07_IS</stp>
        <stp>4</stp>
        <stp>600426.SH</stp>
        <stp>61</stp>
        <stp>3/31/2016</stp>
        <stp>1</stp>
        <tr r="I2136" s="5"/>
      </tp>
      <tp>
        <v>30338820.16</v>
        <stp/>
        <stp>EM_S_QSTM07_IS</stp>
        <stp>4</stp>
        <stp>600433.SH</stp>
        <stp>61</stp>
        <stp>6/30/2016</stp>
        <stp>1</stp>
        <tr r="D2140" s="5"/>
      </tp>
      <tp>
        <v>15754370.34</v>
        <stp/>
        <stp>EM_S_QSTM07_IS</stp>
        <stp>4</stp>
        <stp>600400.SH</stp>
        <stp>61</stp>
        <stp>6/30/2015</stp>
        <stp>1</stp>
        <tr r="K2119" s="5"/>
      </tp>
      <tp>
        <v>-487288809.61000001</v>
        <stp/>
        <stp>EM_S_QSTM07_IS</stp>
        <stp>4</stp>
        <stp>600403.SH</stp>
        <stp>61</stp>
        <stp>6/30/2016</stp>
        <stp>1</stp>
        <tr r="D2121" s="5"/>
      </tp>
      <tp>
        <v>5196550.6100000003</v>
        <stp/>
        <stp>EM_S_QSTM07_IS</stp>
        <stp>4</stp>
        <stp>600416.SH</stp>
        <stp>61</stp>
        <stp>3/31/2016</stp>
        <stp>1</stp>
        <tr r="I2128" s="5"/>
      </tp>
      <tp>
        <v>14047624.59</v>
        <stp/>
        <stp>EM_S_QSTM07_IS</stp>
        <stp>4</stp>
        <stp>600406.SH</stp>
        <stp>61</stp>
        <stp>3/31/2016</stp>
        <stp>1</stp>
        <tr r="I2123" s="5"/>
      </tp>
      <tp>
        <v>22975114.890000001</v>
        <stp/>
        <stp>EM_S_QSTM07_IS</stp>
        <stp>4</stp>
        <stp>600410.SH</stp>
        <stp>61</stp>
        <stp>6/30/2015</stp>
        <stp>1</stp>
        <tr r="K2126" s="5"/>
      </tp>
      <tp>
        <v>34999474.960000001</v>
        <stp/>
        <stp>EM_S_QSTM07_IS</stp>
        <stp>4</stp>
        <stp>600460.SH</stp>
        <stp>61</stp>
        <stp>6/30/2015</stp>
        <stp>1</stp>
        <tr r="K2154" s="5"/>
      </tp>
      <tp>
        <v>19911261.629999999</v>
        <stp/>
        <stp>EM_S_QSTM07_IS</stp>
        <stp>4</stp>
        <stp>600463.SH</stp>
        <stp>61</stp>
        <stp>6/30/2016</stp>
        <stp>1</stp>
        <tr r="D2157" s="5"/>
      </tp>
      <tp>
        <v>-5253455.7300000004</v>
        <stp/>
        <stp>EM_S_QSTM07_IS</stp>
        <stp>4</stp>
        <stp>600476.SH</stp>
        <stp>61</stp>
        <stp>3/31/2016</stp>
        <stp>1</stp>
        <tr r="I2164" s="5"/>
      </tp>
      <tp>
        <v>-96147958.730000004</v>
        <stp/>
        <stp>EM_S_QSTM07_IS</stp>
        <stp>4</stp>
        <stp>600466.SH</stp>
        <stp>61</stp>
        <stp>3/31/2016</stp>
        <stp>1</stp>
        <tr r="I2158" s="5"/>
      </tp>
      <tp>
        <v>61119344.579999998</v>
        <stp/>
        <stp>EM_S_QSTM07_IS</stp>
        <stp>4</stp>
        <stp>600470.SH</stp>
        <stp>61</stp>
        <stp>6/30/2015</stp>
        <stp>1</stp>
        <tr r="K2162" s="5"/>
      </tp>
      <tp>
        <v>-49754412.719999999</v>
        <stp/>
        <stp>EM_S_QSTM07_IS</stp>
        <stp>4</stp>
        <stp>600456.SH</stp>
        <stp>61</stp>
        <stp>3/31/2016</stp>
        <stp>1</stp>
        <tr r="I2151" s="5"/>
      </tp>
      <tp>
        <v>28850675.18</v>
        <stp/>
        <stp>EM_S_QSTM07_IS</stp>
        <stp>4</stp>
        <stp>600446.SH</stp>
        <stp>61</stp>
        <stp>3/31/2016</stp>
        <stp>1</stp>
        <tr r="I2146" s="5"/>
      </tp>
      <tp>
        <v>72600623.709999993</v>
        <stp/>
        <stp>EM_S_QSTM07_IS</stp>
        <stp>4</stp>
        <stp>600480.SH</stp>
        <stp>61</stp>
        <stp>6/30/2015</stp>
        <stp>1</stp>
        <tr r="K2168" s="5"/>
      </tp>
      <tp>
        <v>273344447.63</v>
        <stp/>
        <stp>EM_S_QSTM07_IS</stp>
        <stp>4</stp>
        <stp>600483.SH</stp>
        <stp>61</stp>
        <stp>6/30/2016</stp>
        <stp>1</stp>
        <tr r="D2171" s="5"/>
      </tp>
      <tp>
        <v>33637641.270000003</v>
        <stp/>
        <stp>EM_S_QSTM07_IS</stp>
        <stp>4</stp>
        <stp>600496.SH</stp>
        <stp>61</stp>
        <stp>3/31/2016</stp>
        <stp>1</stp>
        <tr r="I2181" s="5"/>
      </tp>
      <tp>
        <v>95101783.239999995</v>
        <stp/>
        <stp>EM_S_QSTM07_IS</stp>
        <stp>4</stp>
        <stp>600486.SH</stp>
        <stp>61</stp>
        <stp>3/31/2016</stp>
        <stp>1</stp>
        <tr r="I2173" s="5"/>
      </tp>
      <tp>
        <v>29942307.309999999</v>
        <stp/>
        <stp>EM_S_QSTM07_IS</stp>
        <stp>4</stp>
        <stp>600490.SH</stp>
        <stp>61</stp>
        <stp>6/30/2015</stp>
        <stp>1</stp>
        <tr r="K2177" s="5"/>
      </tp>
      <tp>
        <v>2194494.09</v>
        <stp/>
        <stp>EM_S_QSTM07_IS</stp>
        <stp>4</stp>
        <stp>600493.SH</stp>
        <stp>61</stp>
        <stp>6/30/2016</stp>
        <stp>1</stp>
        <tr r="D2179" s="5"/>
      </tp>
      <tp>
        <v>1828289.14</v>
        <stp/>
        <stp>EM_S_QSTM07_IS</stp>
        <stp>4</stp>
        <stp>000560.SZ</stp>
        <stp>61</stp>
        <stp>6/30/2015</stp>
        <stp>1</stp>
        <tr r="K156" s="5"/>
      </tp>
      <tp>
        <v>138218280.62</v>
        <stp/>
        <stp>EM_S_QSTM07_IS</stp>
        <stp>4</stp>
        <stp>000563.SZ</stp>
        <stp>61</stp>
        <stp>6/30/2016</stp>
        <stp>1</stp>
        <tr r="D158" s="5"/>
      </tp>
      <tp>
        <v>-14586237.17</v>
        <stp/>
        <stp>EM_S_QSTM07_IS</stp>
        <stp>4</stp>
        <stp>000576.SZ</stp>
        <stp>61</stp>
        <stp>3/31/2016</stp>
        <stp>1</stp>
        <tr r="I168" s="5"/>
      </tp>
      <tp>
        <v>59004856.789999999</v>
        <stp/>
        <stp>EM_S_QSTM07_IS</stp>
        <stp>4</stp>
        <stp>000566.SZ</stp>
        <stp>61</stp>
        <stp>3/31/2016</stp>
        <stp>1</stp>
        <tr r="I161" s="5"/>
      </tp>
      <tp>
        <v>20284260.57</v>
        <stp/>
        <stp>EM_S_QSTM07_IS</stp>
        <stp>4</stp>
        <stp>000570.SZ</stp>
        <stp>61</stp>
        <stp>6/30/2015</stp>
        <stp>1</stp>
        <tr r="K164" s="5"/>
      </tp>
      <tp>
        <v>10335134.57</v>
        <stp/>
        <stp>EM_S_QSTM07_IS</stp>
        <stp>4</stp>
        <stp>000573.SZ</stp>
        <stp>61</stp>
        <stp>6/30/2016</stp>
        <stp>1</stp>
        <tr r="D167" s="5"/>
      </tp>
      <tp>
        <v>755004158.27999997</v>
        <stp/>
        <stp>EM_S_QSTM07_IS</stp>
        <stp>4</stp>
        <stp>000540.SZ</stp>
        <stp>61</stp>
        <stp>6/30/2015</stp>
        <stp>1</stp>
        <tr r="K139" s="5"/>
      </tp>
      <tp>
        <v>171931184.75</v>
        <stp/>
        <stp>EM_S_QSTM07_IS</stp>
        <stp>4</stp>
        <stp>000543.SZ</stp>
        <stp>61</stp>
        <stp>6/30/2016</stp>
        <stp>1</stp>
        <tr r="D141" s="5"/>
      </tp>
      <tp>
        <v>-19862855.050000001</v>
        <stp/>
        <stp>EM_S_QSTM07_IS</stp>
        <stp>4</stp>
        <stp>000546.SZ</stp>
        <stp>61</stp>
        <stp>3/31/2016</stp>
        <stp>1</stp>
        <tr r="I144" s="5"/>
      </tp>
      <tp>
        <v>507482329.83999997</v>
        <stp/>
        <stp>EM_S_QSTM07_IS</stp>
        <stp>4</stp>
        <stp>000550.SZ</stp>
        <stp>61</stp>
        <stp>6/30/2015</stp>
        <stp>1</stp>
        <tr r="K147" s="5"/>
      </tp>
      <tp>
        <v>8790749.6899999995</v>
        <stp/>
        <stp>EM_S_QSTM07_IS</stp>
        <stp>4</stp>
        <stp>000553.SZ</stp>
        <stp>61</stp>
        <stp>6/30/2016</stp>
        <stp>1</stp>
        <tr r="D150" s="5"/>
      </tp>
      <tp>
        <v>106809491.86</v>
        <stp/>
        <stp>EM_S_QSTM07_IS</stp>
        <stp>4</stp>
        <stp>000520.SZ</stp>
        <stp>61</stp>
        <stp>6/30/2015</stp>
        <stp>1</stp>
        <tr r="K122" s="5"/>
      </tp>
      <tp>
        <v>7158089.3399999999</v>
        <stp/>
        <stp>EM_S_QSTM07_IS</stp>
        <stp>4</stp>
        <stp>000523.SZ</stp>
        <stp>61</stp>
        <stp>6/30/2016</stp>
        <stp>1</stp>
        <tr r="D124" s="5"/>
      </tp>
      <tp>
        <v>60862478.390000001</v>
        <stp/>
        <stp>EM_S_QSTM07_IS</stp>
        <stp>4</stp>
        <stp>000536.SZ</stp>
        <stp>61</stp>
        <stp>3/31/2016</stp>
        <stp>1</stp>
        <tr r="I135" s="5"/>
      </tp>
      <tp>
        <v>9919468.5899999999</v>
        <stp/>
        <stp>EM_S_QSTM07_IS</stp>
        <stp>4</stp>
        <stp>300506.SZ</stp>
        <stp>61</stp>
        <stp>3/31/2016</stp>
        <stp>1</stp>
        <tr r="I1764" s="5"/>
      </tp>
      <tp>
        <v>11581692.26</v>
        <stp/>
        <stp>EM_S_QSTM07_IS</stp>
        <stp>4</stp>
        <stp>300510.SZ</stp>
        <stp>61</stp>
        <stp>6/30/2015</stp>
        <stp>1</stp>
        <tr r="K1768" s="5"/>
      </tp>
      <tp>
        <v>11259581.199999999</v>
        <stp/>
        <stp>EM_S_QSTM07_IS</stp>
        <stp>4</stp>
        <stp>300513.SZ</stp>
        <stp>61</stp>
        <stp>6/30/2016</stp>
        <stp>1</stp>
        <tr r="D1771" s="5"/>
      </tp>
      <tp>
        <v>-609550.06000000006</v>
        <stp/>
        <stp>EM_S_QSTM07_IS</stp>
        <stp>4</stp>
        <stp>000526.SZ</stp>
        <stp>61</stp>
        <stp>3/31/2016</stp>
        <stp>1</stp>
        <tr r="I127" s="5"/>
      </tp>
      <tp>
        <v>43041885.07</v>
        <stp/>
        <stp>EM_S_QSTM07_IS</stp>
        <stp>4</stp>
        <stp>000530.SZ</stp>
        <stp>61</stp>
        <stp>6/30/2015</stp>
        <stp>1</stp>
        <tr r="K130" s="5"/>
      </tp>
      <tp>
        <v>15753234.880000001</v>
        <stp/>
        <stp>EM_S_QSTM07_IS</stp>
        <stp>4</stp>
        <stp>000533.SZ</stp>
        <stp>61</stp>
        <stp>6/30/2016</stp>
        <stp>1</stp>
        <tr r="D133" s="5"/>
      </tp>
      <tp>
        <v>18687509.760000002</v>
        <stp/>
        <stp>EM_S_QSTM07_IS</stp>
        <stp>4</stp>
        <stp>300500.SZ</stp>
        <stp>61</stp>
        <stp>6/30/2015</stp>
        <stp>1</stp>
        <tr r="K1759" s="5"/>
      </tp>
      <tp>
        <v>21759461.82</v>
        <stp/>
        <stp>EM_S_QSTM07_IS</stp>
        <stp>4</stp>
        <stp>300503.SZ</stp>
        <stp>61</stp>
        <stp>6/30/2016</stp>
        <stp>1</stp>
        <tr r="D1762" s="5"/>
      </tp>
      <tp>
        <v>20912302.300000001</v>
        <stp/>
        <stp>EM_S_QSTM07_IS</stp>
        <stp>4</stp>
        <stp>300516.SZ</stp>
        <stp>61</stp>
        <stp>3/31/2016</stp>
        <stp>1</stp>
        <tr r="I1773" s="5"/>
      </tp>
      <tp>
        <v>-29247079.550000001</v>
        <stp/>
        <stp>EM_S_QSTM07_IS</stp>
        <stp>4</stp>
        <stp>000503.SZ</stp>
        <stp>61</stp>
        <stp>6/30/2016</stp>
        <stp>1</stp>
        <tr r="D108" s="5"/>
      </tp>
      <tp>
        <v>53950416</v>
        <stp/>
        <stp>EM_S_QSTM07_IS</stp>
        <stp>4</stp>
        <stp>000516.SZ</stp>
        <stp>61</stp>
        <stp>3/31/2016</stp>
        <stp>1</stp>
        <tr r="I118" s="5"/>
      </tp>
      <tp>
        <v>16514980.970000001</v>
        <stp/>
        <stp>EM_S_QSTM07_IS</stp>
        <stp>4</stp>
        <stp>000506.SZ</stp>
        <stp>61</stp>
        <stp>3/31/2016</stp>
        <stp>1</stp>
        <tr r="I111" s="5"/>
      </tp>
      <tp>
        <v>-19703161.280000001</v>
        <stp/>
        <stp>EM_S_QSTM07_IS</stp>
        <stp>4</stp>
        <stp>000510.SZ</stp>
        <stp>61</stp>
        <stp>6/30/2015</stp>
        <stp>1</stp>
        <tr r="K114" s="5"/>
      </tp>
      <tp>
        <v>178949929.58000001</v>
        <stp/>
        <stp>EM_S_QSTM07_IS</stp>
        <stp>4</stp>
        <stp>000513.SZ</stp>
        <stp>61</stp>
        <stp>6/30/2016</stp>
        <stp>1</stp>
        <tr r="D116" s="5"/>
      </tp>
      <tp>
        <v>9719177.8699999992</v>
        <stp/>
        <stp>EM_S_QSTM07_IS</stp>
        <stp>4</stp>
        <stp>300520.SZ</stp>
        <stp>61</stp>
        <stp>6/30/2015</stp>
        <stp>1</stp>
        <tr r="K1777" s="5"/>
      </tp>
      <tp>
        <v>344007925.98000002</v>
        <stp/>
        <stp>EM_S_QSTM07_IS</stp>
        <stp>4</stp>
        <stp>000596.SZ</stp>
        <stp>61</stp>
        <stp>3/31/2016</stp>
        <stp>1</stp>
        <tr r="I181" s="5"/>
      </tp>
      <tp>
        <v>-1627376.66</v>
        <stp/>
        <stp>EM_S_QSTM07_IS</stp>
        <stp>4</stp>
        <stp>000586.SZ</stp>
        <stp>61</stp>
        <stp>3/31/2016</stp>
        <stp>1</stp>
        <tr r="I173" s="5"/>
      </tp>
      <tp>
        <v>1044893.51</v>
        <stp/>
        <stp>EM_S_QSTM07_IS</stp>
        <stp>4</stp>
        <stp>000590.SZ</stp>
        <stp>61</stp>
        <stp>6/30/2015</stp>
        <stp>1</stp>
        <tr r="K176" s="5"/>
      </tp>
      <tp>
        <v>4535915.74</v>
        <stp/>
        <stp>EM_S_QSTM07_IS</stp>
        <stp>4</stp>
        <stp>000593.SZ</stp>
        <stp>61</stp>
        <stp>6/30/2016</stp>
        <stp>1</stp>
        <tr r="D179" s="5"/>
      </tp>
      <tp>
        <v>-1948639.24</v>
        <stp/>
        <stp>EM_S_QSTM07_IS</stp>
        <stp>4</stp>
        <stp>600520.SH</stp>
        <stp>61</stp>
        <stp>6/30/2015</stp>
        <stp>1</stp>
        <tr r="K2203" s="5"/>
      </tp>
      <tp>
        <v>57494668.880000003</v>
        <stp/>
        <stp>EM_S_QSTM07_IS</stp>
        <stp>4</stp>
        <stp>600523.SH</stp>
        <stp>61</stp>
        <stp>6/30/2016</stp>
        <stp>1</stp>
        <tr r="D2206" s="5"/>
      </tp>
      <tp>
        <v>-43914000.759999998</v>
        <stp/>
        <stp>EM_S_QSTM07_IS</stp>
        <stp>4</stp>
        <stp>600536.SH</stp>
        <stp>61</stp>
        <stp>3/31/2016</stp>
        <stp>1</stp>
        <tr r="I2217" s="5"/>
      </tp>
      <tp>
        <v>19642632.719999999</v>
        <stp/>
        <stp>EM_S_QSTM07_IS</stp>
        <stp>4</stp>
        <stp>600526.SH</stp>
        <stp>61</stp>
        <stp>3/31/2016</stp>
        <stp>1</stp>
        <tr r="I2208" s="5"/>
      </tp>
      <tp>
        <v>38308818.689999998</v>
        <stp/>
        <stp>EM_S_QSTM07_IS</stp>
        <stp>4</stp>
        <stp>600530.SH</stp>
        <stp>61</stp>
        <stp>6/30/2015</stp>
        <stp>1</stp>
        <tr r="K2212" s="5"/>
      </tp>
      <tp>
        <v>14056476.08</v>
        <stp/>
        <stp>EM_S_QSTM07_IS</stp>
        <stp>4</stp>
        <stp>600533.SH</stp>
        <stp>61</stp>
        <stp>6/30/2016</stp>
        <stp>1</stp>
        <tr r="D2215" s="5"/>
      </tp>
      <tp>
        <v>254817373.38999999</v>
        <stp/>
        <stp>EM_S_QSTM07_IS</stp>
        <stp>4</stp>
        <stp>600500.SH</stp>
        <stp>61</stp>
        <stp>6/30/2015</stp>
        <stp>1</stp>
        <tr r="K2185" s="5"/>
      </tp>
      <tp>
        <v>74584290.040000007</v>
        <stp/>
        <stp>EM_S_QSTM07_IS</stp>
        <stp>4</stp>
        <stp>600503.SH</stp>
        <stp>61</stp>
        <stp>6/30/2016</stp>
        <stp>1</stp>
        <tr r="D2188" s="5"/>
      </tp>
      <tp>
        <v>11033624.470000001</v>
        <stp/>
        <stp>EM_S_QSTM07_IS</stp>
        <stp>4</stp>
        <stp>600516.SH</stp>
        <stp>61</stp>
        <stp>3/31/2016</stp>
        <stp>1</stp>
        <tr r="I2199" s="5"/>
      </tp>
      <tp>
        <v>-1208368.79</v>
        <stp/>
        <stp>EM_S_QSTM07_IS</stp>
        <stp>4</stp>
        <stp>600506.SH</stp>
        <stp>61</stp>
        <stp>3/31/2016</stp>
        <stp>1</stp>
        <tr r="I2190" s="5"/>
      </tp>
      <tp>
        <v>69188857.180000007</v>
        <stp/>
        <stp>EM_S_QSTM07_IS</stp>
        <stp>4</stp>
        <stp>600510.SH</stp>
        <stp>61</stp>
        <stp>6/30/2015</stp>
        <stp>1</stp>
        <tr r="K2194" s="5"/>
      </tp>
      <tp>
        <v>16886115.100000001</v>
        <stp/>
        <stp>EM_S_QSTM07_IS</stp>
        <stp>4</stp>
        <stp>600513.SH</stp>
        <stp>61</stp>
        <stp>6/30/2016</stp>
        <stp>1</stp>
        <tr r="D2197" s="5"/>
      </tp>
      <tp>
        <v>5567050.0099999998</v>
        <stp/>
        <stp>EM_S_QSTM07_IS</stp>
        <stp>4</stp>
        <stp>600560.SH</stp>
        <stp>61</stp>
        <stp>6/30/2015</stp>
        <stp>1</stp>
        <tr r="K2236" s="5"/>
      </tp>
      <tp>
        <v>93312492.099999994</v>
        <stp/>
        <stp>EM_S_QSTM07_IS</stp>
        <stp>4</stp>
        <stp>600563.SH</stp>
        <stp>61</stp>
        <stp>6/30/2016</stp>
        <stp>1</stp>
        <tr r="D2239" s="5"/>
      </tp>
      <tp>
        <v>12259322.93</v>
        <stp/>
        <stp>EM_S_QSTM07_IS</stp>
        <stp>4</stp>
        <stp>600576.SH</stp>
        <stp>61</stp>
        <stp>3/31/2016</stp>
        <stp>1</stp>
        <tr r="I2250" s="5"/>
      </tp>
      <tp>
        <v>209124157.72</v>
        <stp/>
        <stp>EM_S_QSTM07_IS</stp>
        <stp>4</stp>
        <stp>600566.SH</stp>
        <stp>61</stp>
        <stp>3/31/2016</stp>
        <stp>1</stp>
        <tr r="I2241" s="5"/>
      </tp>
      <tp>
        <v>140287141.75999999</v>
        <stp/>
        <stp>EM_S_QSTM07_IS</stp>
        <stp>4</stp>
        <stp>600570.SH</stp>
        <stp>61</stp>
        <stp>6/30/2015</stp>
        <stp>1</stp>
        <tr r="K2245" s="5"/>
      </tp>
      <tp>
        <v>1726590.24</v>
        <stp/>
        <stp>EM_S_QSTM07_IS</stp>
        <stp>4</stp>
        <stp>600573.SH</stp>
        <stp>61</stp>
        <stp>6/30/2016</stp>
        <stp>1</stp>
        <tr r="D2248" s="5"/>
      </tp>
      <tp>
        <v>-7386062.9199999999</v>
        <stp/>
        <stp>EM_S_QSTM07_IS</stp>
        <stp>4</stp>
        <stp>600540.SH</stp>
        <stp>61</stp>
        <stp>6/30/2015</stp>
        <stp>1</stp>
        <tr r="K2221" s="5"/>
      </tp>
      <tp>
        <v>-3679390.8</v>
        <stp/>
        <stp>EM_S_QSTM07_IS</stp>
        <stp>4</stp>
        <stp>600543.SH</stp>
        <stp>61</stp>
        <stp>6/30/2016</stp>
        <stp>1</stp>
        <tr r="D2222" s="5"/>
      </tp>
      <tp>
        <v>-2599634.65</v>
        <stp/>
        <stp>EM_S_QSTM07_IS</stp>
        <stp>4</stp>
        <stp>600556.SH</stp>
        <stp>61</stp>
        <stp>3/31/2016</stp>
        <stp>1</stp>
        <tr r="I2232" s="5"/>
      </tp>
      <tp>
        <v>-49924314.369999997</v>
        <stp/>
        <stp>EM_S_QSTM07_IS</stp>
        <stp>4</stp>
        <stp>600546.SH</stp>
        <stp>61</stp>
        <stp>3/31/2016</stp>
        <stp>1</stp>
        <tr r="I2224" s="5"/>
      </tp>
      <tp>
        <v>6864743.51999998</v>
        <stp/>
        <stp>EM_S_QSTM07_IS</stp>
        <stp>4</stp>
        <stp>600550.SH</stp>
        <stp>61</stp>
        <stp>6/30/2015</stp>
        <stp>1</stp>
        <tr r="K2228" s="5"/>
      </tp>
      <tp>
        <v>99741225.319999993</v>
        <stp/>
        <stp>EM_S_QSTM07_IS</stp>
        <stp>4</stp>
        <stp>600580.SH</stp>
        <stp>61</stp>
        <stp>6/30/2015</stp>
        <stp>1</stp>
        <tr r="K2254" s="5"/>
      </tp>
      <tp>
        <v>372174198.89999998</v>
        <stp/>
        <stp>EM_S_QSTM07_IS</stp>
        <stp>4</stp>
        <stp>600583.SH</stp>
        <stp>61</stp>
        <stp>6/30/2016</stp>
        <stp>1</stp>
        <tr r="D2257" s="5"/>
      </tp>
      <tp>
        <v>-47289716.549999997</v>
        <stp/>
        <stp>EM_S_QSTM07_IS</stp>
        <stp>4</stp>
        <stp>600596.SH</stp>
        <stp>61</stp>
        <stp>3/31/2016</stp>
        <stp>1</stp>
        <tr r="I2269" s="5"/>
      </tp>
      <tp>
        <v>7455718.9400000004</v>
        <stp/>
        <stp>EM_S_QSTM07_IS</stp>
        <stp>4</stp>
        <stp>600586.SH</stp>
        <stp>61</stp>
        <stp>3/31/2016</stp>
        <stp>1</stp>
        <tr r="I2260" s="5"/>
      </tp>
      <tp>
        <v>10049350.890000001</v>
        <stp/>
        <stp>EM_S_QSTM07_IS</stp>
        <stp>4</stp>
        <stp>600590.SH</stp>
        <stp>61</stp>
        <stp>6/30/2015</stp>
        <stp>1</stp>
        <tr r="K2264" s="5"/>
      </tp>
      <tp>
        <v>12114232.460000001</v>
        <stp/>
        <stp>EM_S_QSTM07_IS</stp>
        <stp>4</stp>
        <stp>600593.SH</stp>
        <stp>61</stp>
        <stp>6/30/2016</stp>
        <stp>1</stp>
        <tr r="D2266" s="5"/>
      </tp>
      <tp>
        <v>14099099.960000001</v>
        <stp/>
        <stp>EM_S_QSTM07_IS</stp>
        <stp>4</stp>
        <stp>300246.SZ</stp>
        <stp>61</stp>
        <stp>3/31/2016</stp>
        <stp>1</stp>
        <tr r="I1507" s="5"/>
      </tp>
      <tp>
        <v>13526766.130000001</v>
        <stp/>
        <stp>EM_S_QSTM07_IS</stp>
        <stp>4</stp>
        <stp>300250.SZ</stp>
        <stp>61</stp>
        <stp>6/30/2015</stp>
        <stp>1</stp>
        <tr r="K1511" s="5"/>
      </tp>
      <tp>
        <v>401299548.13999999</v>
        <stp/>
        <stp>EM_S_QSTM07_IS</stp>
        <stp>4</stp>
        <stp>300253.SZ</stp>
        <stp>61</stp>
        <stp>6/30/2016</stp>
        <stp>1</stp>
        <tr r="D1514" s="5"/>
      </tp>
      <tp>
        <v>12638237.289999999</v>
        <stp/>
        <stp>EM_S_QSTM07_IS</stp>
        <stp>4</stp>
        <stp>300240.SZ</stp>
        <stp>61</stp>
        <stp>6/30/2015</stp>
        <stp>1</stp>
        <tr r="K1501" s="5"/>
      </tp>
      <tp>
        <v>7637875.7800000003</v>
        <stp/>
        <stp>EM_S_QSTM07_IS</stp>
        <stp>4</stp>
        <stp>300243.SZ</stp>
        <stp>61</stp>
        <stp>6/30/2016</stp>
        <stp>1</stp>
        <tr r="D1504" s="5"/>
      </tp>
      <tp>
        <v>9101637.7599999998</v>
        <stp/>
        <stp>EM_S_QSTM07_IS</stp>
        <stp>4</stp>
        <stp>300256.SZ</stp>
        <stp>61</stp>
        <stp>3/31/2016</stp>
        <stp>1</stp>
        <tr r="I1517" s="5"/>
      </tp>
      <tp>
        <v>40036037.969999999</v>
        <stp/>
        <stp>EM_S_QSTM07_IS</stp>
        <stp>4</stp>
        <stp>300266.SZ</stp>
        <stp>61</stp>
        <stp>3/31/2016</stp>
        <stp>1</stp>
        <tr r="I1527" s="5"/>
      </tp>
      <tp>
        <v>15832469.619999999</v>
        <stp/>
        <stp>EM_S_QSTM07_IS</stp>
        <stp>4</stp>
        <stp>300270.SZ</stp>
        <stp>61</stp>
        <stp>6/30/2015</stp>
        <stp>1</stp>
        <tr r="K1531" s="5"/>
      </tp>
      <tp>
        <v>48572090.560000002</v>
        <stp/>
        <stp>EM_S_QSTM07_IS</stp>
        <stp>4</stp>
        <stp>300273.SZ</stp>
        <stp>61</stp>
        <stp>6/30/2016</stp>
        <stp>1</stp>
        <tr r="D1534" s="5"/>
      </tp>
      <tp>
        <v>2804391.74</v>
        <stp/>
        <stp>EM_S_QSTM07_IS</stp>
        <stp>4</stp>
        <stp>300260.SZ</stp>
        <stp>61</stp>
        <stp>6/30/2015</stp>
        <stp>1</stp>
        <tr r="K1521" s="5"/>
      </tp>
      <tp>
        <v>15736968.25</v>
        <stp/>
        <stp>EM_S_QSTM07_IS</stp>
        <stp>4</stp>
        <stp>300263.SZ</stp>
        <stp>61</stp>
        <stp>6/30/2016</stp>
        <stp>1</stp>
        <tr r="D1524" s="5"/>
      </tp>
      <tp>
        <v>2310985.98</v>
        <stp/>
        <stp>EM_S_QSTM07_IS</stp>
        <stp>4</stp>
        <stp>300276.SZ</stp>
        <stp>61</stp>
        <stp>3/31/2016</stp>
        <stp>1</stp>
        <tr r="I1537" s="5"/>
      </tp>
      <tp>
        <v>6031285.6600000001</v>
        <stp/>
        <stp>EM_S_QSTM07_IS</stp>
        <stp>4</stp>
        <stp>300206.SZ</stp>
        <stp>61</stp>
        <stp>3/31/2016</stp>
        <stp>1</stp>
        <tr r="I1467" s="5"/>
      </tp>
      <tp>
        <v>11984724.25</v>
        <stp/>
        <stp>EM_S_QSTM07_IS</stp>
        <stp>4</stp>
        <stp>300210.SZ</stp>
        <stp>61</stp>
        <stp>6/30/2015</stp>
        <stp>1</stp>
        <tr r="K1471" s="5"/>
      </tp>
      <tp>
        <v>37362308.200000003</v>
        <stp/>
        <stp>EM_S_QSTM07_IS</stp>
        <stp>4</stp>
        <stp>300213.SZ</stp>
        <stp>61</stp>
        <stp>6/30/2016</stp>
        <stp>1</stp>
        <tr r="D1474" s="5"/>
      </tp>
      <tp>
        <v>15872139.720000001</v>
        <stp/>
        <stp>EM_S_QSTM07_IS</stp>
        <stp>4</stp>
        <stp>300200.SZ</stp>
        <stp>61</stp>
        <stp>6/30/2015</stp>
        <stp>1</stp>
        <tr r="K1461" s="5"/>
      </tp>
      <tp>
        <v>75103790.549999997</v>
        <stp/>
        <stp>EM_S_QSTM07_IS</stp>
        <stp>4</stp>
        <stp>300203.SZ</stp>
        <stp>61</stp>
        <stp>6/30/2016</stp>
        <stp>1</stp>
        <tr r="D1464" s="5"/>
      </tp>
      <tp>
        <v>18626689.760000002</v>
        <stp/>
        <stp>EM_S_QSTM07_IS</stp>
        <stp>4</stp>
        <stp>300216.SZ</stp>
        <stp>61</stp>
        <stp>3/31/2016</stp>
        <stp>1</stp>
        <tr r="I1477" s="5"/>
      </tp>
      <tp>
        <v>4031405.37</v>
        <stp/>
        <stp>EM_S_QSTM07_IS</stp>
        <stp>4</stp>
        <stp>300226.SZ</stp>
        <stp>61</stp>
        <stp>3/31/2016</stp>
        <stp>1</stp>
        <tr r="I1487" s="5"/>
      </tp>
      <tp>
        <v>22118904.079999998</v>
        <stp/>
        <stp>EM_S_QSTM07_IS</stp>
        <stp>4</stp>
        <stp>300230.SZ</stp>
        <stp>61</stp>
        <stp>6/30/2015</stp>
        <stp>1</stp>
        <tr r="K1491" s="5"/>
      </tp>
      <tp>
        <v>33621792.479999997</v>
        <stp/>
        <stp>EM_S_QSTM07_IS</stp>
        <stp>4</stp>
        <stp>300233.SZ</stp>
        <stp>61</stp>
        <stp>6/30/2016</stp>
        <stp>1</stp>
        <tr r="D1494" s="5"/>
      </tp>
      <tp>
        <v>2834722.53</v>
        <stp/>
        <stp>EM_S_QSTM07_IS</stp>
        <stp>4</stp>
        <stp>300220.SZ</stp>
        <stp>61</stp>
        <stp>6/30/2015</stp>
        <stp>1</stp>
        <tr r="K1481" s="5"/>
      </tp>
      <tp>
        <v>6427249.4100000001</v>
        <stp/>
        <stp>EM_S_QSTM07_IS</stp>
        <stp>4</stp>
        <stp>300223.SZ</stp>
        <stp>61</stp>
        <stp>6/30/2016</stp>
        <stp>1</stp>
        <tr r="D1484" s="5"/>
      </tp>
      <tp>
        <v>16173013.02</v>
        <stp/>
        <stp>EM_S_QSTM07_IS</stp>
        <stp>4</stp>
        <stp>300236.SZ</stp>
        <stp>61</stp>
        <stp>3/31/2016</stp>
        <stp>1</stp>
        <tr r="I1497" s="5"/>
      </tp>
      <tp>
        <v>15478572.859999999</v>
        <stp/>
        <stp>EM_S_QSTM07_IS</stp>
        <stp>4</stp>
        <stp>300286.SZ</stp>
        <stp>61</stp>
        <stp>3/31/2016</stp>
        <stp>1</stp>
        <tr r="I1547" s="5"/>
      </tp>
      <tp>
        <v>12305883.880000001</v>
        <stp/>
        <stp>EM_S_QSTM07_IS</stp>
        <stp>4</stp>
        <stp>300290.SZ</stp>
        <stp>61</stp>
        <stp>6/30/2015</stp>
        <stp>1</stp>
        <tr r="K1551" s="5"/>
      </tp>
      <tp>
        <v>-1868933.45</v>
        <stp/>
        <stp>EM_S_QSTM07_IS</stp>
        <stp>4</stp>
        <stp>300293.SZ</stp>
        <stp>61</stp>
        <stp>6/30/2016</stp>
        <stp>1</stp>
        <tr r="D1554" s="5"/>
      </tp>
      <tp>
        <v>3999371.07</v>
        <stp/>
        <stp>EM_S_QSTM07_IS</stp>
        <stp>4</stp>
        <stp>300280.SZ</stp>
        <stp>61</stp>
        <stp>6/30/2015</stp>
        <stp>1</stp>
        <tr r="K1541" s="5"/>
      </tp>
      <tp>
        <v>13142678.17</v>
        <stp/>
        <stp>EM_S_QSTM07_IS</stp>
        <stp>4</stp>
        <stp>300283.SZ</stp>
        <stp>61</stp>
        <stp>6/30/2016</stp>
        <stp>1</stp>
        <tr r="D1544" s="5"/>
      </tp>
      <tp>
        <v>81898081.040000007</v>
        <stp/>
        <stp>EM_S_QSTM07_IS</stp>
        <stp>4</stp>
        <stp>300296.SZ</stp>
        <stp>61</stp>
        <stp>3/31/2016</stp>
        <stp>1</stp>
        <tr r="I1557" s="5"/>
      </tp>
      <tp>
        <v>23213998.760000002</v>
        <stp/>
        <stp>EM_S_QSTM07_IS</stp>
        <stp>4</stp>
        <stp>600220.SH</stp>
        <stp>61</stp>
        <stp>6/30/2015</stp>
        <stp>1</stp>
        <tr r="K1964" s="5"/>
      </tp>
      <tp>
        <v>14627348.77</v>
        <stp/>
        <stp>EM_S_QSTM07_IS</stp>
        <stp>4</stp>
        <stp>600223.SH</stp>
        <stp>61</stp>
        <stp>6/30/2016</stp>
        <stp>1</stp>
        <tr r="D1967" s="5"/>
      </tp>
      <tp>
        <v>728877510.91999996</v>
        <stp/>
        <stp>EM_S_QSTM07_IS</stp>
        <stp>4</stp>
        <stp>600236.SH</stp>
        <stp>61</stp>
        <stp>3/31/2016</stp>
        <stp>1</stp>
        <tr r="I1979" s="5"/>
      </tp>
      <tp>
        <v>74147629.989999995</v>
        <stp/>
        <stp>EM_S_QSTM07_IS</stp>
        <stp>4</stp>
        <stp>600226.SH</stp>
        <stp>61</stp>
        <stp>3/31/2016</stp>
        <stp>1</stp>
        <tr r="I1969" s="5"/>
      </tp>
      <tp>
        <v>-106687268.26000001</v>
        <stp/>
        <stp>EM_S_QSTM07_IS</stp>
        <stp>4</stp>
        <stp>600230.SH</stp>
        <stp>61</stp>
        <stp>6/30/2015</stp>
        <stp>1</stp>
        <tr r="K1973" s="5"/>
      </tp>
      <tp>
        <v>1733934.16</v>
        <stp/>
        <stp>EM_S_QSTM07_IS</stp>
        <stp>4</stp>
        <stp>600233.SH</stp>
        <stp>61</stp>
        <stp>6/30/2016</stp>
        <stp>1</stp>
        <tr r="D1976" s="5"/>
      </tp>
      <tp>
        <v>22852074.920000002</v>
        <stp/>
        <stp>EM_S_QSTM07_IS</stp>
        <stp>4</stp>
        <stp>600200.SH</stp>
        <stp>61</stp>
        <stp>6/30/2015</stp>
        <stp>1</stp>
        <tr r="K1947" s="5"/>
      </tp>
      <tp>
        <v>18163169.579999998</v>
        <stp/>
        <stp>EM_S_QSTM07_IS</stp>
        <stp>4</stp>
        <stp>600203.SH</stp>
        <stp>61</stp>
        <stp>6/30/2016</stp>
        <stp>1</stp>
        <tr r="D1950" s="5"/>
      </tp>
      <tp>
        <v>64722190.630000003</v>
        <stp/>
        <stp>EM_S_QSTM07_IS</stp>
        <stp>4</stp>
        <stp>600216.SH</stp>
        <stp>61</stp>
        <stp>3/31/2016</stp>
        <stp>1</stp>
        <tr r="I1960" s="5"/>
      </tp>
      <tp>
        <v>2963373.94</v>
        <stp/>
        <stp>EM_S_QSTM07_IS</stp>
        <stp>4</stp>
        <stp>600206.SH</stp>
        <stp>61</stp>
        <stp>3/31/2016</stp>
        <stp>1</stp>
        <tr r="I1951" s="5"/>
      </tp>
      <tp>
        <v>154861811.91999999</v>
        <stp/>
        <stp>EM_S_QSTM07_IS</stp>
        <stp>4</stp>
        <stp>600210.SH</stp>
        <stp>61</stp>
        <stp>6/30/2015</stp>
        <stp>1</stp>
        <tr r="K1955" s="5"/>
      </tp>
      <tp>
        <v>27352350.809999999</v>
        <stp/>
        <stp>EM_S_QSTM07_IS</stp>
        <stp>4</stp>
        <stp>600213.SH</stp>
        <stp>61</stp>
        <stp>6/30/2016</stp>
        <stp>1</stp>
        <tr r="D1958" s="5"/>
      </tp>
      <tp>
        <v>38209709.909999996</v>
        <stp/>
        <stp>EM_S_QSTM07_IS</stp>
        <stp>4</stp>
        <stp>600260.SH</stp>
        <stp>61</stp>
        <stp>6/30/2015</stp>
        <stp>1</stp>
        <tr r="K1999" s="5"/>
      </tp>
      <tp>
        <v>684338651.02999997</v>
        <stp/>
        <stp>EM_S_QSTM07_IS</stp>
        <stp>4</stp>
        <stp>600276.SH</stp>
        <stp>61</stp>
        <stp>3/31/2016</stp>
        <stp>1</stp>
        <tr r="I2012" s="5"/>
      </tp>
      <tp>
        <v>173506106.46000001</v>
        <stp/>
        <stp>EM_S_QSTM07_IS</stp>
        <stp>4</stp>
        <stp>600266.SH</stp>
        <stp>61</stp>
        <stp>3/31/2016</stp>
        <stp>1</stp>
        <tr r="I2003" s="5"/>
      </tp>
      <tp>
        <v>318612836.06999999</v>
        <stp/>
        <stp>EM_S_QSTM07_IS</stp>
        <stp>4</stp>
        <stp>600270.SH</stp>
        <stp>61</stp>
        <stp>6/30/2015</stp>
        <stp>1</stp>
        <tr r="K2007" s="5"/>
      </tp>
      <tp>
        <v>205157301.53</v>
        <stp/>
        <stp>EM_S_QSTM07_IS</stp>
        <stp>4</stp>
        <stp>600273.SH</stp>
        <stp>61</stp>
        <stp>6/30/2016</stp>
        <stp>1</stp>
        <tr r="D2010" s="5"/>
      </tp>
      <tp>
        <v>491776706.20999998</v>
        <stp/>
        <stp>EM_S_QSTM07_IS</stp>
        <stp>4</stp>
        <stp>600240.SH</stp>
        <stp>61</stp>
        <stp>6/30/2015</stp>
        <stp>1</stp>
        <tr r="K1983" s="5"/>
      </tp>
      <tp>
        <v>-18549525.109999999</v>
        <stp/>
        <stp>EM_S_QSTM07_IS</stp>
        <stp>4</stp>
        <stp>600243.SH</stp>
        <stp>61</stp>
        <stp>6/30/2016</stp>
        <stp>1</stp>
        <tr r="D1986" s="5"/>
      </tp>
      <tp>
        <v>26881392.140000001</v>
        <stp/>
        <stp>EM_S_QSTM07_IS</stp>
        <stp>4</stp>
        <stp>600256.SH</stp>
        <stp>61</stp>
        <stp>3/31/2016</stp>
        <stp>1</stp>
        <tr r="I1995" s="5"/>
      </tp>
      <tp>
        <v>4715801</v>
        <stp/>
        <stp>EM_S_QSTM07_IS</stp>
        <stp>4</stp>
        <stp>600246.SH</stp>
        <stp>61</stp>
        <stp>3/31/2016</stp>
        <stp>1</stp>
        <tr r="I1987" s="5"/>
      </tp>
      <tp>
        <v>-32925327.550000001</v>
        <stp/>
        <stp>EM_S_QSTM07_IS</stp>
        <stp>4</stp>
        <stp>600250.SH</stp>
        <stp>61</stp>
        <stp>6/30/2015</stp>
        <stp>1</stp>
        <tr r="K1991" s="5"/>
      </tp>
      <tp>
        <v>71908633.319999993</v>
        <stp/>
        <stp>EM_S_QSTM07_IS</stp>
        <stp>4</stp>
        <stp>600280.SH</stp>
        <stp>61</stp>
        <stp>6/30/2015</stp>
        <stp>1</stp>
        <tr r="K2016" s="5"/>
      </tp>
      <tp>
        <v>-7693760.6699999999</v>
        <stp/>
        <stp>EM_S_QSTM07_IS</stp>
        <stp>4</stp>
        <stp>600283.SH</stp>
        <stp>61</stp>
        <stp>6/30/2016</stp>
        <stp>1</stp>
        <tr r="D2019" s="5"/>
      </tp>
      <tp>
        <v>50657060.740000002</v>
        <stp/>
        <stp>EM_S_QSTM07_IS</stp>
        <stp>4</stp>
        <stp>600290.SH</stp>
        <stp>61</stp>
        <stp>6/30/2015</stp>
        <stp>1</stp>
        <tr r="K2025" s="5"/>
      </tp>
      <tp>
        <v>3208910.05</v>
        <stp/>
        <stp>EM_S_QSTM07_IS</stp>
        <stp>4</stp>
        <stp>600293.SH</stp>
        <stp>61</stp>
        <stp>6/30/2016</stp>
        <stp>1</stp>
        <tr r="D2028" s="5"/>
      </tp>
      <tp>
        <v>652651.18000000005</v>
        <stp/>
        <stp>EM_S_QSTM07_IS</stp>
        <stp>4</stp>
        <stp>300346.SZ</stp>
        <stp>61</stp>
        <stp>3/31/2016</stp>
        <stp>1</stp>
        <tr r="I1607" s="5"/>
      </tp>
      <tp>
        <v>9517692.4900000002</v>
        <stp/>
        <stp>EM_S_QSTM07_IS</stp>
        <stp>4</stp>
        <stp>300350.SZ</stp>
        <stp>61</stp>
        <stp>6/30/2015</stp>
        <stp>1</stp>
        <tr r="K1611" s="5"/>
      </tp>
      <tp>
        <v>31495156.510000002</v>
        <stp/>
        <stp>EM_S_QSTM07_IS</stp>
        <stp>4</stp>
        <stp>300353.SZ</stp>
        <stp>61</stp>
        <stp>6/30/2016</stp>
        <stp>1</stp>
        <tr r="D1614" s="5"/>
      </tp>
      <tp>
        <v>-4410409.74</v>
        <stp/>
        <stp>EM_S_QSTM07_IS</stp>
        <stp>4</stp>
        <stp>300340.SZ</stp>
        <stp>61</stp>
        <stp>6/30/2015</stp>
        <stp>1</stp>
        <tr r="K1601" s="5"/>
      </tp>
      <tp>
        <v>71140213.829999998</v>
        <stp/>
        <stp>EM_S_QSTM07_IS</stp>
        <stp>4</stp>
        <stp>300343.SZ</stp>
        <stp>61</stp>
        <stp>6/30/2016</stp>
        <stp>1</stp>
        <tr r="D1604" s="5"/>
      </tp>
      <tp>
        <v>1989164.83</v>
        <stp/>
        <stp>EM_S_QSTM07_IS</stp>
        <stp>4</stp>
        <stp>300356.SZ</stp>
        <stp>61</stp>
        <stp>3/31/2016</stp>
        <stp>1</stp>
        <tr r="I1617" s="5"/>
      </tp>
      <tp>
        <v>-9777863.0199999996</v>
        <stp/>
        <stp>EM_S_QSTM07_IS</stp>
        <stp>4</stp>
        <stp>300366.SZ</stp>
        <stp>61</stp>
        <stp>3/31/2016</stp>
        <stp>1</stp>
        <tr r="I1626" s="5"/>
      </tp>
      <tp>
        <v>3416869.69</v>
        <stp/>
        <stp>EM_S_QSTM07_IS</stp>
        <stp>4</stp>
        <stp>300370.SZ</stp>
        <stp>61</stp>
        <stp>6/30/2015</stp>
        <stp>1</stp>
        <tr r="K1630" s="5"/>
      </tp>
      <tp>
        <v>58332231.630000003</v>
        <stp/>
        <stp>EM_S_QSTM07_IS</stp>
        <stp>4</stp>
        <stp>300373.SZ</stp>
        <stp>61</stp>
        <stp>6/30/2016</stp>
        <stp>1</stp>
        <tr r="D1633" s="5"/>
      </tp>
      <tp>
        <v>62822890.640000001</v>
        <stp/>
        <stp>EM_S_QSTM07_IS</stp>
        <stp>4</stp>
        <stp>300360.SZ</stp>
        <stp>61</stp>
        <stp>6/30/2015</stp>
        <stp>1</stp>
        <tr r="K1621" s="5"/>
      </tp>
      <tp>
        <v>47301813.670000002</v>
        <stp/>
        <stp>EM_S_QSTM07_IS</stp>
        <stp>4</stp>
        <stp>300363.SZ</stp>
        <stp>61</stp>
        <stp>6/30/2016</stp>
        <stp>1</stp>
        <tr r="D1623" s="5"/>
      </tp>
      <tp>
        <v>35351856.789999999</v>
        <stp/>
        <stp>EM_S_QSTM07_IS</stp>
        <stp>4</stp>
        <stp>300376.SZ</stp>
        <stp>61</stp>
        <stp>3/31/2016</stp>
        <stp>1</stp>
        <tr r="I1636" s="5"/>
      </tp>
      <tp>
        <v>12836760.74</v>
        <stp/>
        <stp>EM_S_QSTM07_IS</stp>
        <stp>4</stp>
        <stp>300306.SZ</stp>
        <stp>61</stp>
        <stp>3/31/2016</stp>
        <stp>1</stp>
        <tr r="I1567" s="5"/>
      </tp>
      <tp>
        <v>14729792.640000001</v>
        <stp/>
        <stp>EM_S_QSTM07_IS</stp>
        <stp>4</stp>
        <stp>300310.SZ</stp>
        <stp>61</stp>
        <stp>6/30/2015</stp>
        <stp>1</stp>
        <tr r="K1571" s="5"/>
      </tp>
      <tp>
        <v>-13581497.43</v>
        <stp/>
        <stp>EM_S_QSTM07_IS</stp>
        <stp>4</stp>
        <stp>300313.SZ</stp>
        <stp>61</stp>
        <stp>6/30/2016</stp>
        <stp>1</stp>
        <tr r="D1574" s="5"/>
      </tp>
      <tp>
        <v>5589241000</v>
        <stp/>
        <stp>EM_S_QSTM07_IS</stp>
        <stp>4</stp>
        <stp>000333.SZ</stp>
        <stp>61</stp>
        <stp>6/30/2016</stp>
        <stp>1</stp>
        <tr r="D77" s="5"/>
      </tp>
      <tp>
        <v>27199045.789999999</v>
        <stp/>
        <stp>EM_S_QSTM07_IS</stp>
        <stp>4</stp>
        <stp>300300.SZ</stp>
        <stp>61</stp>
        <stp>6/30/2015</stp>
        <stp>1</stp>
        <tr r="K1561" s="5"/>
      </tp>
      <tp>
        <v>30659143.82</v>
        <stp/>
        <stp>EM_S_QSTM07_IS</stp>
        <stp>4</stp>
        <stp>300303.SZ</stp>
        <stp>61</stp>
        <stp>6/30/2016</stp>
        <stp>1</stp>
        <tr r="D1564" s="5"/>
      </tp>
      <tp>
        <v>25689343.809999999</v>
        <stp/>
        <stp>EM_S_QSTM07_IS</stp>
        <stp>4</stp>
        <stp>300316.SZ</stp>
        <stp>61</stp>
        <stp>3/31/2016</stp>
        <stp>1</stp>
        <tr r="I1577" s="5"/>
      </tp>
      <tp>
        <v>25128453.559999999</v>
        <stp/>
        <stp>EM_S_QSTM07_IS</stp>
        <stp>4</stp>
        <stp>300326.SZ</stp>
        <stp>61</stp>
        <stp>3/31/2016</stp>
        <stp>1</stp>
        <tr r="I1587" s="5"/>
      </tp>
      <tp>
        <v>47742.9399999999</v>
        <stp/>
        <stp>EM_S_QSTM07_IS</stp>
        <stp>4</stp>
        <stp>300330.SZ</stp>
        <stp>61</stp>
        <stp>6/30/2015</stp>
        <stp>1</stp>
        <tr r="K1591" s="5"/>
      </tp>
      <tp>
        <v>7219602.2199999997</v>
        <stp/>
        <stp>EM_S_QSTM07_IS</stp>
        <stp>4</stp>
        <stp>300333.SZ</stp>
        <stp>61</stp>
        <stp>6/30/2016</stp>
        <stp>1</stp>
        <tr r="D1594" s="5"/>
      </tp>
      <tp>
        <v>24370801.41</v>
        <stp/>
        <stp>EM_S_QSTM07_IS</stp>
        <stp>4</stp>
        <stp>300320.SZ</stp>
        <stp>61</stp>
        <stp>6/30/2015</stp>
        <stp>1</stp>
        <tr r="K1581" s="5"/>
      </tp>
      <tp>
        <v>67072206.979999997</v>
        <stp/>
        <stp>EM_S_QSTM07_IS</stp>
        <stp>4</stp>
        <stp>300323.SZ</stp>
        <stp>61</stp>
        <stp>6/30/2016</stp>
        <stp>1</stp>
        <tr r="D1584" s="5"/>
      </tp>
      <tp>
        <v>55181837.479999997</v>
        <stp/>
        <stp>EM_S_QSTM07_IS</stp>
        <stp>4</stp>
        <stp>300336.SZ</stp>
        <stp>61</stp>
        <stp>3/31/2016</stp>
        <stp>1</stp>
        <tr r="I1597" s="5"/>
      </tp>
      <tp>
        <v>8389341.5600000005</v>
        <stp/>
        <stp>EM_S_QSTM07_IS</stp>
        <stp>4</stp>
        <stp>300386.SZ</stp>
        <stp>61</stp>
        <stp>3/31/2016</stp>
        <stp>1</stp>
        <tr r="I1646" s="5"/>
      </tp>
      <tp>
        <v>12203851.800000001</v>
        <stp/>
        <stp>EM_S_QSTM07_IS</stp>
        <stp>4</stp>
        <stp>300390.SZ</stp>
        <stp>61</stp>
        <stp>6/30/2015</stp>
        <stp>1</stp>
        <tr r="K1650" s="5"/>
      </tp>
      <tp>
        <v>44741332.130000003</v>
        <stp/>
        <stp>EM_S_QSTM07_IS</stp>
        <stp>4</stp>
        <stp>300393.SZ</stp>
        <stp>61</stp>
        <stp>6/30/2016</stp>
        <stp>1</stp>
        <tr r="D1653" s="5"/>
      </tp>
      <tp>
        <v>4309218.63</v>
        <stp/>
        <stp>EM_S_QSTM07_IS</stp>
        <stp>4</stp>
        <stp>300380.SZ</stp>
        <stp>61</stp>
        <stp>6/30/2015</stp>
        <stp>1</stp>
        <tr r="K1640" s="5"/>
      </tp>
      <tp>
        <v>72263663.489999995</v>
        <stp/>
        <stp>EM_S_QSTM07_IS</stp>
        <stp>4</stp>
        <stp>300383.SZ</stp>
        <stp>61</stp>
        <stp>6/30/2016</stp>
        <stp>1</stp>
        <tr r="D1643" s="5"/>
      </tp>
      <tp>
        <v>22292569.68</v>
        <stp/>
        <stp>EM_S_QSTM07_IS</stp>
        <stp>4</stp>
        <stp>300396.SZ</stp>
        <stp>61</stp>
        <stp>3/31/2016</stp>
        <stp>1</stp>
        <tr r="I1656" s="5"/>
      </tp>
      <tp>
        <v>64846770</v>
        <stp/>
        <stp>EM_S_QSTM07_IS</stp>
        <stp>4</stp>
        <stp>600320.SH</stp>
        <stp>61</stp>
        <stp>6/30/2015</stp>
        <stp>1</stp>
        <tr r="K2051" s="5"/>
      </tp>
      <tp>
        <v>155585238.43000001</v>
        <stp/>
        <stp>EM_S_QSTM07_IS</stp>
        <stp>4</stp>
        <stp>600323.SH</stp>
        <stp>61</stp>
        <stp>6/30/2016</stp>
        <stp>1</stp>
        <tr r="D2054" s="5"/>
      </tp>
      <tp>
        <v>29669434.870000001</v>
        <stp/>
        <stp>EM_S_QSTM07_IS</stp>
        <stp>4</stp>
        <stp>600336.SH</stp>
        <stp>61</stp>
        <stp>3/31/2016</stp>
        <stp>1</stp>
        <tr r="I2065" s="5"/>
      </tp>
      <tp>
        <v>2561607.17</v>
        <stp/>
        <stp>EM_S_QSTM07_IS</stp>
        <stp>4</stp>
        <stp>600326.SH</stp>
        <stp>61</stp>
        <stp>3/31/2016</stp>
        <stp>1</stp>
        <tr r="I2056" s="5"/>
      </tp>
      <tp>
        <v>8764302.4700000007</v>
        <stp/>
        <stp>EM_S_QSTM07_IS</stp>
        <stp>4</stp>
        <stp>600330.SH</stp>
        <stp>61</stp>
        <stp>6/30/2015</stp>
        <stp>1</stp>
        <tr r="K2060" s="5"/>
      </tp>
      <tp>
        <v>-20770462.969999999</v>
        <stp/>
        <stp>EM_S_QSTM07_IS</stp>
        <stp>4</stp>
        <stp>600333.SH</stp>
        <stp>61</stp>
        <stp>6/30/2016</stp>
        <stp>1</stp>
        <tr r="D2063" s="5"/>
      </tp>
      <tp>
        <v>41096244.07</v>
        <stp/>
        <stp>EM_S_QSTM07_IS</stp>
        <stp>4</stp>
        <stp>600300.SH</stp>
        <stp>61</stp>
        <stp>6/30/2015</stp>
        <stp>1</stp>
        <tr r="K2033" s="5"/>
      </tp>
      <tp>
        <v>-14373893.609999999</v>
        <stp/>
        <stp>EM_S_QSTM07_IS</stp>
        <stp>4</stp>
        <stp>600303.SH</stp>
        <stp>61</stp>
        <stp>6/30/2016</stp>
        <stp>1</stp>
        <tr r="D2036" s="5"/>
      </tp>
      <tp>
        <v>-26531763.170000002</v>
        <stp/>
        <stp>EM_S_QSTM07_IS</stp>
        <stp>4</stp>
        <stp>600316.SH</stp>
        <stp>61</stp>
        <stp>3/31/2016</stp>
        <stp>1</stp>
        <tr r="I2047" s="5"/>
      </tp>
      <tp>
        <v>-33995920.159999996</v>
        <stp/>
        <stp>EM_S_QSTM07_IS</stp>
        <stp>4</stp>
        <stp>600306.SH</stp>
        <stp>61</stp>
        <stp>3/31/2016</stp>
        <stp>1</stp>
        <tr r="I2038" s="5"/>
      </tp>
      <tp>
        <v>441715772.29000002</v>
        <stp/>
        <stp>EM_S_QSTM07_IS</stp>
        <stp>4</stp>
        <stp>600310.SH</stp>
        <stp>61</stp>
        <stp>6/30/2015</stp>
        <stp>1</stp>
        <tr r="K2042" s="5"/>
      </tp>
      <tp>
        <v>4761874.83</v>
        <stp/>
        <stp>EM_S_QSTM07_IS</stp>
        <stp>4</stp>
        <stp>600313.SH</stp>
        <stp>61</stp>
        <stp>6/30/2016</stp>
        <stp>1</stp>
        <tr r="D2045" s="5"/>
      </tp>
      <tp>
        <v>11508797.48</v>
        <stp/>
        <stp>EM_S_QSTM07_IS</stp>
        <stp>4</stp>
        <stp>600360.SH</stp>
        <stp>61</stp>
        <stp>6/30/2015</stp>
        <stp>1</stp>
        <tr r="K2083" s="5"/>
      </tp>
      <tp>
        <v>67707024.709999993</v>
        <stp/>
        <stp>EM_S_QSTM07_IS</stp>
        <stp>4</stp>
        <stp>600363.SH</stp>
        <stp>61</stp>
        <stp>6/30/2016</stp>
        <stp>1</stp>
        <tr r="D2086" s="5"/>
      </tp>
      <tp>
        <v>562831404.38999999</v>
        <stp/>
        <stp>EM_S_QSTM07_IS</stp>
        <stp>4</stp>
        <stp>600376.SH</stp>
        <stp>61</stp>
        <stp>3/31/2016</stp>
        <stp>1</stp>
        <tr r="I2097" s="5"/>
      </tp>
      <tp>
        <v>631542410.96000004</v>
        <stp/>
        <stp>EM_S_QSTM07_IS</stp>
        <stp>4</stp>
        <stp>600366.SH</stp>
        <stp>61</stp>
        <stp>3/31/2016</stp>
        <stp>1</stp>
        <tr r="I2088" s="5"/>
      </tp>
      <tp>
        <v>7747624.2400000002</v>
        <stp/>
        <stp>EM_S_QSTM07_IS</stp>
        <stp>4</stp>
        <stp>600370.SH</stp>
        <stp>61</stp>
        <stp>6/30/2015</stp>
        <stp>1</stp>
        <tr r="K2092" s="5"/>
      </tp>
      <tp>
        <v>253189395.16</v>
        <stp/>
        <stp>EM_S_QSTM07_IS</stp>
        <stp>4</stp>
        <stp>600373.SH</stp>
        <stp>61</stp>
        <stp>6/30/2016</stp>
        <stp>1</stp>
        <tr r="D2095" s="5"/>
      </tp>
      <tp>
        <v>2333207493.2800002</v>
        <stp/>
        <stp>EM_S_QSTM07_IS</stp>
        <stp>4</stp>
        <stp>600340.SH</stp>
        <stp>61</stp>
        <stp>6/30/2015</stp>
        <stp>1</stp>
        <tr r="K2069" s="5"/>
      </tp>
      <tp>
        <v>8829384.3200000003</v>
        <stp/>
        <stp>EM_S_QSTM07_IS</stp>
        <stp>4</stp>
        <stp>600343.SH</stp>
        <stp>61</stp>
        <stp>6/30/2016</stp>
        <stp>1</stp>
        <tr r="D2070" s="5"/>
      </tp>
      <tp>
        <v>24582358.109999999</v>
        <stp/>
        <stp>EM_S_QSTM07_IS</stp>
        <stp>4</stp>
        <stp>600356.SH</stp>
        <stp>61</stp>
        <stp>3/31/2016</stp>
        <stp>1</stp>
        <tr r="I2080" s="5"/>
      </tp>
      <tp>
        <v>162245472.69</v>
        <stp/>
        <stp>EM_S_QSTM07_IS</stp>
        <stp>4</stp>
        <stp>600346.SH</stp>
        <stp>61</stp>
        <stp>3/31/2016</stp>
        <stp>1</stp>
        <tr r="I2072" s="5"/>
      </tp>
      <tp>
        <v>620267463</v>
        <stp/>
        <stp>EM_S_QSTM07_IS</stp>
        <stp>4</stp>
        <stp>600350.SH</stp>
        <stp>61</stp>
        <stp>6/30/2015</stp>
        <stp>1</stp>
        <tr r="K2074" s="5"/>
      </tp>
      <tp>
        <v>11545102.289999999</v>
        <stp/>
        <stp>EM_S_QSTM07_IS</stp>
        <stp>4</stp>
        <stp>600353.SH</stp>
        <stp>61</stp>
        <stp>6/30/2016</stp>
        <stp>1</stp>
        <tr r="D2077" s="5"/>
      </tp>
      <tp>
        <v>154443538.05000001</v>
        <stp/>
        <stp>EM_S_QSTM07_IS</stp>
        <stp>4</stp>
        <stp>600380.SH</stp>
        <stp>61</stp>
        <stp>6/30/2015</stp>
        <stp>1</stp>
        <tr r="K2101" s="5"/>
      </tp>
      <tp>
        <v>443319553.31999999</v>
        <stp/>
        <stp>EM_S_QSTM07_IS</stp>
        <stp>4</stp>
        <stp>600383.SH</stp>
        <stp>61</stp>
        <stp>6/30/2016</stp>
        <stp>1</stp>
        <tr r="D2104" s="5"/>
      </tp>
      <tp>
        <v>143652614.24000001</v>
        <stp/>
        <stp>EM_S_QSTM07_IS</stp>
        <stp>4</stp>
        <stp>600396.SH</stp>
        <stp>61</stp>
        <stp>3/31/2016</stp>
        <stp>1</stp>
        <tr r="I2115" s="5"/>
      </tp>
      <tp>
        <v>25083522.359999999</v>
        <stp/>
        <stp>EM_S_QSTM07_IS</stp>
        <stp>4</stp>
        <stp>600386.SH</stp>
        <stp>61</stp>
        <stp>3/31/2016</stp>
        <stp>1</stp>
        <tr r="I2106" s="5"/>
      </tp>
      <tp>
        <v>-20727117.199999999</v>
        <stp/>
        <stp>EM_S_QSTM07_IS</stp>
        <stp>4</stp>
        <stp>600390.SH</stp>
        <stp>61</stp>
        <stp>6/30/2015</stp>
        <stp>1</stp>
        <tr r="K2110" s="5"/>
      </tp>
      <tp>
        <v>85271988.909999996</v>
        <stp/>
        <stp>EM_S_QSTM07_IS</stp>
        <stp>4</stp>
        <stp>600393.SH</stp>
        <stp>61</stp>
        <stp>6/30/2016</stp>
        <stp>1</stp>
        <tr r="D2113" s="5"/>
      </tp>
      <tp>
        <v>101822771.88</v>
        <stp/>
        <stp>EM_S_QSTM07_IS</stp>
        <stp>4</stp>
        <stp>000060.SZ</stp>
        <stp>61</stp>
        <stp>6/30/2015</stp>
        <stp>1</stp>
        <tr r="K51" s="5"/>
      </tp>
      <tp>
        <v>816887000</v>
        <stp/>
        <stp>EM_S_QSTM07_IS</stp>
        <stp>4</stp>
        <stp>000063.SZ</stp>
        <stp>61</stp>
        <stp>6/30/2016</stp>
        <stp>1</stp>
        <tr r="D54" s="5"/>
      </tp>
      <tp>
        <v>5727707.3200000003</v>
        <stp/>
        <stp>EM_S_QSTM07_IS</stp>
        <stp>4</stp>
        <stp>300046.SZ</stp>
        <stp>61</stp>
        <stp>3/31/2016</stp>
        <stp>1</stp>
        <tr r="I1309" s="5"/>
      </tp>
      <tp>
        <v>22855120.809999999</v>
        <stp/>
        <stp>EM_S_QSTM07_IS</stp>
        <stp>4</stp>
        <stp>300050.SZ</stp>
        <stp>61</stp>
        <stp>6/30/2015</stp>
        <stp>1</stp>
        <tr r="K1313" s="5"/>
      </tp>
      <tp>
        <v>10068236.85</v>
        <stp/>
        <stp>EM_S_QSTM07_IS</stp>
        <stp>4</stp>
        <stp>300053.SZ</stp>
        <stp>61</stp>
        <stp>6/30/2016</stp>
        <stp>1</stp>
        <tr r="D1316" s="5"/>
      </tp>
      <tp>
        <v>-19462296.539999999</v>
        <stp/>
        <stp>EM_S_QSTM07_IS</stp>
        <stp>4</stp>
        <stp>000066.SZ</stp>
        <stp>61</stp>
        <stp>3/31/2016</stp>
        <stp>1</stp>
        <tr r="I56" s="5"/>
      </tp>
      <tp>
        <v>24588000.239999998</v>
        <stp/>
        <stp>EM_S_QSTM07_IS</stp>
        <stp>4</stp>
        <stp>000070.SZ</stp>
        <stp>61</stp>
        <stp>6/30/2015</stp>
        <stp>1</stp>
        <tr r="K59" s="5"/>
      </tp>
      <tp>
        <v>-10937348.42</v>
        <stp/>
        <stp>EM_S_QSTM07_IS</stp>
        <stp>4</stp>
        <stp>300040.SZ</stp>
        <stp>61</stp>
        <stp>6/30/2015</stp>
        <stp>1</stp>
        <tr r="K1303" s="5"/>
      </tp>
      <tp>
        <v>48208454.259999998</v>
        <stp/>
        <stp>EM_S_QSTM07_IS</stp>
        <stp>4</stp>
        <stp>300043.SZ</stp>
        <stp>61</stp>
        <stp>6/30/2016</stp>
        <stp>1</stp>
        <tr r="D1306" s="5"/>
      </tp>
      <tp>
        <v>10202884.07</v>
        <stp/>
        <stp>EM_S_QSTM07_IS</stp>
        <stp>4</stp>
        <stp>300056.SZ</stp>
        <stp>61</stp>
        <stp>3/31/2016</stp>
        <stp>1</stp>
        <tr r="I1319" s="5"/>
      </tp>
      <tp>
        <v>14115331.58</v>
        <stp/>
        <stp>EM_S_QSTM07_IS</stp>
        <stp>4</stp>
        <stp>000040.SZ</stp>
        <stp>61</stp>
        <stp>6/30/2015</stp>
        <stp>1</stp>
        <tr r="K39" s="5"/>
      </tp>
      <tp>
        <v>160042235.55000001</v>
        <stp/>
        <stp>EM_S_QSTM07_IS</stp>
        <stp>4</stp>
        <stp>000043.SZ</stp>
        <stp>61</stp>
        <stp>6/30/2016</stp>
        <stp>1</stp>
        <tr r="D41" s="5"/>
      </tp>
      <tp>
        <v>20398316.809999999</v>
        <stp/>
        <stp>EM_S_QSTM07_IS</stp>
        <stp>4</stp>
        <stp>000056.SZ</stp>
        <stp>61</stp>
        <stp>3/31/2016</stp>
        <stp>1</stp>
        <tr r="I48" s="5"/>
      </tp>
      <tp>
        <v>27751779.68</v>
        <stp/>
        <stp>EM_S_QSTM07_IS</stp>
        <stp>4</stp>
        <stp>300066.SZ</stp>
        <stp>61</stp>
        <stp>3/31/2016</stp>
        <stp>1</stp>
        <tr r="I1328" s="5"/>
      </tp>
      <tp>
        <v>133757715.78</v>
        <stp/>
        <stp>EM_S_QSTM07_IS</stp>
        <stp>4</stp>
        <stp>300070.SZ</stp>
        <stp>61</stp>
        <stp>6/30/2015</stp>
        <stp>1</stp>
        <tr r="K1332" s="5"/>
      </tp>
      <tp>
        <v>20774250.84</v>
        <stp/>
        <stp>EM_S_QSTM07_IS</stp>
        <stp>4</stp>
        <stp>300073.SZ</stp>
        <stp>61</stp>
        <stp>6/30/2016</stp>
        <stp>1</stp>
        <tr r="D1335" s="5"/>
      </tp>
      <tp>
        <v>183370606.19</v>
        <stp/>
        <stp>EM_S_QSTM07_IS</stp>
        <stp>4</stp>
        <stp>000046.SZ</stp>
        <stp>61</stp>
        <stp>3/31/2016</stp>
        <stp>1</stp>
        <tr r="I43" s="5"/>
      </tp>
      <tp>
        <v>128041690.37</v>
        <stp/>
        <stp>EM_S_QSTM07_IS</stp>
        <stp>4</stp>
        <stp>000050.SZ</stp>
        <stp>61</stp>
        <stp>6/30/2015</stp>
        <stp>1</stp>
        <tr r="K46" s="5"/>
      </tp>
      <tp>
        <v>39361432.619999997</v>
        <stp/>
        <stp>EM_S_QSTM07_IS</stp>
        <stp>4</stp>
        <stp>300063.SZ</stp>
        <stp>61</stp>
        <stp>6/30/2016</stp>
        <stp>1</stp>
        <tr r="D1325" s="5"/>
      </tp>
      <tp>
        <v>-485405.89</v>
        <stp/>
        <stp>EM_S_QSTM07_IS</stp>
        <stp>4</stp>
        <stp>300076.SZ</stp>
        <stp>61</stp>
        <stp>3/31/2016</stp>
        <stp>1</stp>
        <tr r="I1338" s="5"/>
      </tp>
      <tp>
        <v>13665459.18</v>
        <stp/>
        <stp>EM_S_QSTM07_IS</stp>
        <stp>4</stp>
        <stp>000020.SZ</stp>
        <stp>61</stp>
        <stp>6/30/2015</stp>
        <stp>1</stp>
        <tr r="K20" s="5"/>
      </tp>
      <tp>
        <v>8180492.71</v>
        <stp/>
        <stp>EM_S_QSTM07_IS</stp>
        <stp>4</stp>
        <stp>000023.SZ</stp>
        <stp>61</stp>
        <stp>6/30/2016</stp>
        <stp>1</stp>
        <tr r="D23" s="5"/>
      </tp>
      <tp>
        <v>93047735.640000001</v>
        <stp/>
        <stp>EM_S_QSTM07_IS</stp>
        <stp>4</stp>
        <stp>000036.SZ</stp>
        <stp>61</stp>
        <stp>3/31/2016</stp>
        <stp>1</stp>
        <tr r="I35" s="5"/>
      </tp>
      <tp>
        <v>19246497.399999999</v>
        <stp/>
        <stp>EM_S_QSTM07_IS</stp>
        <stp>4</stp>
        <stp>300006.SZ</stp>
        <stp>61</stp>
        <stp>3/31/2016</stp>
        <stp>1</stp>
        <tr r="I1269" s="5"/>
      </tp>
      <tp>
        <v>4202250.4400000004</v>
        <stp/>
        <stp>EM_S_QSTM07_IS</stp>
        <stp>4</stp>
        <stp>300010.SZ</stp>
        <stp>61</stp>
        <stp>6/30/2015</stp>
        <stp>1</stp>
        <tr r="K1273" s="5"/>
      </tp>
      <tp>
        <v>-1185066</v>
        <stp/>
        <stp>EM_S_QSTM07_IS</stp>
        <stp>4</stp>
        <stp>300013.SZ</stp>
        <stp>61</stp>
        <stp>6/30/2016</stp>
        <stp>1</stp>
        <tr r="D1276" s="5"/>
      </tp>
      <tp>
        <v>27251347.690000001</v>
        <stp/>
        <stp>EM_S_QSTM07_IS</stp>
        <stp>4</stp>
        <stp>000026.SZ</stp>
        <stp>61</stp>
        <stp>3/31/2016</stp>
        <stp>1</stp>
        <tr r="I25" s="5"/>
      </tp>
      <tp>
        <v>126510452.52</v>
        <stp/>
        <stp>EM_S_QSTM07_IS</stp>
        <stp>4</stp>
        <stp>000030.SZ</stp>
        <stp>61</stp>
        <stp>6/30/2015</stp>
        <stp>1</stp>
        <tr r="K29" s="5"/>
      </tp>
      <tp>
        <v>312988.75</v>
        <stp/>
        <stp>EM_S_QSTM07_IS</stp>
        <stp>4</stp>
        <stp>000033.SZ</stp>
        <stp>61</stp>
        <stp>6/30/2016</stp>
        <stp>1</stp>
        <tr r="D32" s="5"/>
      </tp>
      <tp>
        <v>200592701.83000001</v>
        <stp/>
        <stp>EM_S_QSTM07_IS</stp>
        <stp>4</stp>
        <stp>300003.SZ</stp>
        <stp>61</stp>
        <stp>6/30/2016</stp>
        <stp>1</stp>
        <tr r="D1266" s="5"/>
      </tp>
      <tp>
        <v>20514102.57</v>
        <stp/>
        <stp>EM_S_QSTM07_IS</stp>
        <stp>4</stp>
        <stp>300016.SZ</stp>
        <stp>61</stp>
        <stp>3/31/2016</stp>
        <stp>1</stp>
        <tr r="I1279" s="5"/>
      </tp>
      <tp>
        <v>8429549.6600000001</v>
        <stp/>
        <stp>EM_S_QSTM07_IS</stp>
        <stp>4</stp>
        <stp>000016.SZ</stp>
        <stp>61</stp>
        <stp>3/31/2016</stp>
        <stp>1</stp>
        <tr r="I16" s="5"/>
      </tp>
      <tp>
        <v>125149644.97</v>
        <stp/>
        <stp>EM_S_QSTM07_IS</stp>
        <stp>4</stp>
        <stp>300026.SZ</stp>
        <stp>61</stp>
        <stp>3/31/2016</stp>
        <stp>1</stp>
        <tr r="I1289" s="5"/>
      </tp>
      <tp>
        <v>9789571.7300000004</v>
        <stp/>
        <stp>EM_S_QSTM07_IS</stp>
        <stp>4</stp>
        <stp>300030.SZ</stp>
        <stp>61</stp>
        <stp>6/30/2015</stp>
        <stp>1</stp>
        <tr r="K1293" s="5"/>
      </tp>
      <tp>
        <v>220279627.66999999</v>
        <stp/>
        <stp>EM_S_QSTM07_IS</stp>
        <stp>4</stp>
        <stp>300033.SZ</stp>
        <stp>61</stp>
        <stp>6/30/2016</stp>
        <stp>1</stp>
        <tr r="D1296" s="5"/>
      </tp>
      <tp>
        <v>48808316.640000001</v>
        <stp/>
        <stp>EM_S_QSTM07_IS</stp>
        <stp>4</stp>
        <stp>000006.SZ</stp>
        <stp>61</stp>
        <stp>3/31/2016</stp>
        <stp>1</stp>
        <tr r="I8" s="5"/>
      </tp>
      <tp>
        <v>3794845.59</v>
        <stp/>
        <stp>EM_S_QSTM07_IS</stp>
        <stp>4</stp>
        <stp>000010.SZ</stp>
        <stp>61</stp>
        <stp>6/30/2015</stp>
        <stp>1</stp>
        <tr r="K12" s="5"/>
      </tp>
      <tp>
        <v>65714457.93</v>
        <stp/>
        <stp>EM_S_QSTM07_IS</stp>
        <stp>4</stp>
        <stp>300020.SZ</stp>
        <stp>61</stp>
        <stp>6/30/2015</stp>
        <stp>1</stp>
        <tr r="K1283" s="5"/>
      </tp>
      <tp>
        <v>24846015.129999999</v>
        <stp/>
        <stp>EM_S_QSTM07_IS</stp>
        <stp>4</stp>
        <stp>300023.SZ</stp>
        <stp>61</stp>
        <stp>6/30/2016</stp>
        <stp>1</stp>
        <tr r="D1286" s="5"/>
      </tp>
      <tp>
        <v>1742811.15</v>
        <stp/>
        <stp>EM_S_QSTM07_IS</stp>
        <stp>4</stp>
        <stp>300036.SZ</stp>
        <stp>61</stp>
        <stp>3/31/2016</stp>
        <stp>1</stp>
        <tr r="I1299" s="5"/>
      </tp>
      <tp>
        <v>18347917.68</v>
        <stp/>
        <stp>EM_S_QSTM07_IS</stp>
        <stp>4</stp>
        <stp>300086.SZ</stp>
        <stp>61</stp>
        <stp>3/31/2016</stp>
        <stp>1</stp>
        <tr r="I1348" s="5"/>
      </tp>
      <tp>
        <v>85020047.629999995</v>
        <stp/>
        <stp>EM_S_QSTM07_IS</stp>
        <stp>4</stp>
        <stp>300090.SZ</stp>
        <stp>61</stp>
        <stp>6/30/2015</stp>
        <stp>1</stp>
        <tr r="K1352" s="5"/>
      </tp>
      <tp>
        <v>246001.97</v>
        <stp/>
        <stp>EM_S_QSTM07_IS</stp>
        <stp>4</stp>
        <stp>300093.SZ</stp>
        <stp>61</stp>
        <stp>6/30/2016</stp>
        <stp>1</stp>
        <tr r="D1355" s="5"/>
      </tp>
      <tp>
        <v>-20599332.98</v>
        <stp/>
        <stp>EM_S_QSTM07_IS</stp>
        <stp>4</stp>
        <stp>300080.SZ</stp>
        <stp>61</stp>
        <stp>6/30/2015</stp>
        <stp>1</stp>
        <tr r="K1342" s="5"/>
      </tp>
      <tp>
        <v>21927684.550000001</v>
        <stp/>
        <stp>EM_S_QSTM07_IS</stp>
        <stp>4</stp>
        <stp>300083.SZ</stp>
        <stp>61</stp>
        <stp>6/30/2016</stp>
        <stp>1</stp>
        <tr r="D1345" s="5"/>
      </tp>
      <tp>
        <v>-4190692.58</v>
        <stp/>
        <stp>EM_S_QSTM07_IS</stp>
        <stp>4</stp>
        <stp>300096.SZ</stp>
        <stp>61</stp>
        <stp>3/31/2016</stp>
        <stp>1</stp>
        <tr r="I1358" s="5"/>
      </tp>
      <tp>
        <v>8092793.4800000004</v>
        <stp/>
        <stp>EM_S_QSTM07_IS</stp>
        <stp>4</stp>
        <stp>000096.SZ</stp>
        <stp>61</stp>
        <stp>3/31/2016</stp>
        <stp>1</stp>
        <tr r="I64" s="5"/>
      </tp>
      <tp>
        <v>173552918.43000001</v>
        <stp/>
        <stp>EM_S_QSTM07_IS</stp>
        <stp>4</stp>
        <stp>000090.SZ</stp>
        <stp>61</stp>
        <stp>6/30/2015</stp>
        <stp>1</stp>
        <tr r="K63" s="5"/>
      </tp>
      <tp>
        <v>589991641.60000002</v>
        <stp/>
        <stp>EM_S_QSTM07_IS</stp>
        <stp>4</stp>
        <stp>600020.SH</stp>
        <stp>61</stp>
        <stp>6/30/2015</stp>
        <stp>1</stp>
        <tr r="K1795" s="5"/>
      </tp>
      <tp>
        <v>2690858849.71</v>
        <stp/>
        <stp>EM_S_QSTM07_IS</stp>
        <stp>4</stp>
        <stp>600023.SH</stp>
        <stp>61</stp>
        <stp>6/30/2016</stp>
        <stp>1</stp>
        <tr r="D1798" s="5"/>
      </tp>
      <tp>
        <v>18350000000</v>
        <stp/>
        <stp>EM_S_QSTM07_IS</stp>
        <stp>4</stp>
        <stp>600036.SH</stp>
        <stp>61</stp>
        <stp>3/31/2016</stp>
        <stp>1</stp>
        <tr r="I1807" s="5"/>
      </tp>
      <tp>
        <v>154679652.49000001</v>
        <stp/>
        <stp>EM_S_QSTM07_IS</stp>
        <stp>4</stp>
        <stp>600026.SH</stp>
        <stp>61</stp>
        <stp>3/31/2016</stp>
        <stp>1</stp>
        <tr r="I1799" s="5"/>
      </tp>
      <tp>
        <v>8653227879.5100002</v>
        <stp/>
        <stp>EM_S_QSTM07_IS</stp>
        <stp>4</stp>
        <stp>600030.SH</stp>
        <stp>61</stp>
        <stp>6/30/2015</stp>
        <stp>1</stp>
        <tr r="K1803" s="5"/>
      </tp>
      <tp>
        <v>171572153.81</v>
        <stp/>
        <stp>EM_S_QSTM07_IS</stp>
        <stp>4</stp>
        <stp>600033.SH</stp>
        <stp>61</stp>
        <stp>6/30/2016</stp>
        <stp>1</stp>
        <tr r="D1805" s="5"/>
      </tp>
      <tp>
        <v>12709000000</v>
        <stp/>
        <stp>EM_S_QSTM07_IS</stp>
        <stp>4</stp>
        <stp>600000.SH</stp>
        <stp>61</stp>
        <stp>6/30/2015</stp>
        <stp>1</stp>
        <tr r="K1780" s="5"/>
      </tp>
      <tp>
        <v>13706000000</v>
        <stp/>
        <stp>EM_S_QSTM07_IS</stp>
        <stp>4</stp>
        <stp>600016.SH</stp>
        <stp>61</stp>
        <stp>3/31/2016</stp>
        <stp>1</stp>
        <tr r="I1791" s="5"/>
      </tp>
      <tp>
        <v>121310370.09999999</v>
        <stp/>
        <stp>EM_S_QSTM07_IS</stp>
        <stp>4</stp>
        <stp>600006.SH</stp>
        <stp>61</stp>
        <stp>3/31/2016</stp>
        <stp>1</stp>
        <tr r="I1783" s="5"/>
      </tp>
      <tp>
        <v>-464434567.94999999</v>
        <stp/>
        <stp>EM_S_QSTM07_IS</stp>
        <stp>4</stp>
        <stp>600010.SH</stp>
        <stp>61</stp>
        <stp>6/30/2015</stp>
        <stp>1</stp>
        <tr r="K1787" s="5"/>
      </tp>
      <tp>
        <v>142221708.74000001</v>
        <stp/>
        <stp>EM_S_QSTM07_IS</stp>
        <stp>4</stp>
        <stp>600060.SH</stp>
        <stp>61</stp>
        <stp>6/30/2015</stp>
        <stp>1</stp>
        <tr r="K1822" s="5"/>
      </tp>
      <tp>
        <v>34809421.840000004</v>
        <stp/>
        <stp>EM_S_QSTM07_IS</stp>
        <stp>4</stp>
        <stp>600063.SH</stp>
        <stp>61</stp>
        <stp>6/30/2016</stp>
        <stp>1</stp>
        <tr r="D1825" s="5"/>
      </tp>
      <tp>
        <v>110588482.52</v>
        <stp/>
        <stp>EM_S_QSTM07_IS</stp>
        <stp>4</stp>
        <stp>600076.SH</stp>
        <stp>61</stp>
        <stp>3/31/2016</stp>
        <stp>1</stp>
        <tr r="I1837" s="5"/>
      </tp>
      <tp>
        <v>378534643.51999998</v>
        <stp/>
        <stp>EM_S_QSTM07_IS</stp>
        <stp>4</stp>
        <stp>600066.SH</stp>
        <stp>61</stp>
        <stp>3/31/2016</stp>
        <stp>1</stp>
        <tr r="I1827" s="5"/>
      </tp>
      <tp>
        <v>-823365.45</v>
        <stp/>
        <stp>EM_S_QSTM07_IS</stp>
        <stp>4</stp>
        <stp>600070.SH</stp>
        <stp>61</stp>
        <stp>6/30/2015</stp>
        <stp>1</stp>
        <tr r="K1831" s="5"/>
      </tp>
      <tp>
        <v>74766387.439999998</v>
        <stp/>
        <stp>EM_S_QSTM07_IS</stp>
        <stp>4</stp>
        <stp>600073.SH</stp>
        <stp>61</stp>
        <stp>6/30/2016</stp>
        <stp>1</stp>
        <tr r="D1834" s="5"/>
      </tp>
      <tp>
        <v>255500790.88</v>
        <stp/>
        <stp>EM_S_QSTM07_IS</stp>
        <stp>4</stp>
        <stp>600056.SH</stp>
        <stp>61</stp>
        <stp>3/31/2016</stp>
        <stp>1</stp>
        <tr r="I1818" s="5"/>
      </tp>
      <tp>
        <v>1255091643</v>
        <stp/>
        <stp>EM_S_QSTM07_IS</stp>
        <stp>4</stp>
        <stp>600050.SH</stp>
        <stp>61</stp>
        <stp>6/30/2015</stp>
        <stp>1</stp>
        <tr r="K1812" s="5"/>
      </tp>
      <tp>
        <v>136007648.97999999</v>
        <stp/>
        <stp>EM_S_QSTM07_IS</stp>
        <stp>4</stp>
        <stp>600053.SH</stp>
        <stp>61</stp>
        <stp>6/30/2016</stp>
        <stp>1</stp>
        <tr r="D1815" s="5"/>
      </tp>
      <tp>
        <v>9717771.1999999993</v>
        <stp/>
        <stp>EM_S_QSTM07_IS</stp>
        <stp>4</stp>
        <stp>600080.SH</stp>
        <stp>61</stp>
        <stp>6/30/2015</stp>
        <stp>1</stp>
        <tr r="K1841" s="5"/>
      </tp>
      <tp>
        <v>923413.85</v>
        <stp/>
        <stp>EM_S_QSTM07_IS</stp>
        <stp>4</stp>
        <stp>600083.SH</stp>
        <stp>61</stp>
        <stp>6/30/2016</stp>
        <stp>1</stp>
        <tr r="D1844" s="5"/>
      </tp>
      <tp>
        <v>-392957821.81</v>
        <stp/>
        <stp>EM_S_QSTM07_IS</stp>
        <stp>4</stp>
        <stp>600096.SH</stp>
        <stp>61</stp>
        <stp>3/31/2016</stp>
        <stp>1</stp>
        <tr r="I1855" s="5"/>
      </tp>
      <tp>
        <v>114861131.89</v>
        <stp/>
        <stp>EM_S_QSTM07_IS</stp>
        <stp>4</stp>
        <stp>600086.SH</stp>
        <stp>61</stp>
        <stp>3/31/2016</stp>
        <stp>1</stp>
        <tr r="I1847" s="5"/>
      </tp>
      <tp>
        <v>17778953.780000001</v>
        <stp/>
        <stp>EM_S_QSTM07_IS</stp>
        <stp>4</stp>
        <stp>600090.SH</stp>
        <stp>61</stp>
        <stp>6/30/2015</stp>
        <stp>1</stp>
        <tr r="K1850" s="5"/>
      </tp>
      <tp>
        <v>162381771.66999999</v>
        <stp/>
        <stp>EM_S_QSTM07_IS</stp>
        <stp>4</stp>
        <stp>600093.SH</stp>
        <stp>61</stp>
        <stp>6/30/2016</stp>
        <stp>1</stp>
        <tr r="D1852" s="5"/>
      </tp>
      <tp>
        <v>224844071.68000001</v>
        <stp/>
        <stp>EM_S_QSTM07_IS</stp>
        <stp>4</stp>
        <stp>300146.SZ</stp>
        <stp>61</stp>
        <stp>3/31/2016</stp>
        <stp>1</stp>
        <tr r="I1408" s="5"/>
      </tp>
      <tp>
        <v>8684490.1099999994</v>
        <stp/>
        <stp>EM_S_QSTM07_IS</stp>
        <stp>4</stp>
        <stp>300150.SZ</stp>
        <stp>61</stp>
        <stp>6/30/2015</stp>
        <stp>1</stp>
        <tr r="K1412" s="5"/>
      </tp>
      <tp>
        <v>6489661.0599999996</v>
        <stp/>
        <stp>EM_S_QSTM07_IS</stp>
        <stp>4</stp>
        <stp>300153.SZ</stp>
        <stp>61</stp>
        <stp>6/30/2016</stp>
        <stp>1</stp>
        <tr r="D1415" s="5"/>
      </tp>
      <tp>
        <v>1046700102.75</v>
        <stp/>
        <stp>EM_S_QSTM07_IS</stp>
        <stp>4</stp>
        <stp>000166.SZ</stp>
        <stp>61</stp>
        <stp>3/31/2016</stp>
        <stp>1</stp>
        <tr r="I75" s="5"/>
      </tp>
      <tp>
        <v>321132.78999999998</v>
        <stp/>
        <stp>EM_S_QSTM07_IS</stp>
        <stp>4</stp>
        <stp>300140.SZ</stp>
        <stp>61</stp>
        <stp>6/30/2015</stp>
        <stp>1</stp>
        <tr r="K1402" s="5"/>
      </tp>
      <tp>
        <v>5688060.9699999997</v>
        <stp/>
        <stp>EM_S_QSTM07_IS</stp>
        <stp>4</stp>
        <stp>300143.SZ</stp>
        <stp>61</stp>
        <stp>6/30/2016</stp>
        <stp>1</stp>
        <tr r="D1405" s="5"/>
      </tp>
      <tp>
        <v>98297755.819999993</v>
        <stp/>
        <stp>EM_S_QSTM07_IS</stp>
        <stp>4</stp>
        <stp>300156.SZ</stp>
        <stp>61</stp>
        <stp>3/31/2016</stp>
        <stp>1</stp>
        <tr r="I1418" s="5"/>
      </tp>
      <tp>
        <v>146946649.08000001</v>
        <stp/>
        <stp>EM_S_QSTM07_IS</stp>
        <stp>4</stp>
        <stp>000156.SZ</stp>
        <stp>61</stp>
        <stp>3/31/2016</stp>
        <stp>1</stp>
        <tr r="I71" s="5"/>
      </tp>
      <tp>
        <v>33306729.899999999</v>
        <stp/>
        <stp>EM_S_QSTM07_IS</stp>
        <stp>4</stp>
        <stp>300166.SZ</stp>
        <stp>61</stp>
        <stp>3/31/2016</stp>
        <stp>1</stp>
        <tr r="I1428" s="5"/>
      </tp>
      <tp>
        <v>59637264.219999999</v>
        <stp/>
        <stp>EM_S_QSTM07_IS</stp>
        <stp>4</stp>
        <stp>300170.SZ</stp>
        <stp>61</stp>
        <stp>6/30/2015</stp>
        <stp>1</stp>
        <tr r="K1432" s="5"/>
      </tp>
      <tp>
        <v>36531098.840000004</v>
        <stp/>
        <stp>EM_S_QSTM07_IS</stp>
        <stp>4</stp>
        <stp>300173.SZ</stp>
        <stp>61</stp>
        <stp>6/30/2016</stp>
        <stp>1</stp>
        <tr r="D1435" s="5"/>
      </tp>
      <tp>
        <v>-2527953.27</v>
        <stp/>
        <stp>EM_S_QSTM07_IS</stp>
        <stp>4</stp>
        <stp>000150.SZ</stp>
        <stp>61</stp>
        <stp>6/30/2015</stp>
        <stp>1</stp>
        <tr r="K67" s="5"/>
      </tp>
      <tp>
        <v>19803493.09</v>
        <stp/>
        <stp>EM_S_QSTM07_IS</stp>
        <stp>4</stp>
        <stp>000153.SZ</stp>
        <stp>61</stp>
        <stp>6/30/2016</stp>
        <stp>1</stp>
        <tr r="D69" s="5"/>
      </tp>
      <tp>
        <v>20471034.66</v>
        <stp/>
        <stp>EM_S_QSTM07_IS</stp>
        <stp>4</stp>
        <stp>300160.SZ</stp>
        <stp>61</stp>
        <stp>6/30/2015</stp>
        <stp>1</stp>
        <tr r="K1422" s="5"/>
      </tp>
      <tp>
        <v>29221278.890000001</v>
        <stp/>
        <stp>EM_S_QSTM07_IS</stp>
        <stp>4</stp>
        <stp>300163.SZ</stp>
        <stp>61</stp>
        <stp>6/30/2016</stp>
        <stp>1</stp>
        <tr r="D1425" s="5"/>
      </tp>
      <tp>
        <v>12647217.949999999</v>
        <stp/>
        <stp>EM_S_QSTM07_IS</stp>
        <stp>4</stp>
        <stp>300176.SZ</stp>
        <stp>61</stp>
        <stp>3/31/2016</stp>
        <stp>1</stp>
        <tr r="I1438" s="5"/>
      </tp>
      <tp>
        <v>-13004878.810000001</v>
        <stp/>
        <stp>EM_S_QSTM07_IS</stp>
        <stp>4</stp>
        <stp>300106.SZ</stp>
        <stp>61</stp>
        <stp>3/31/2016</stp>
        <stp>1</stp>
        <tr r="I1368" s="5"/>
      </tp>
      <tp>
        <v>5833506.71</v>
        <stp/>
        <stp>EM_S_QSTM07_IS</stp>
        <stp>4</stp>
        <stp>300110.SZ</stp>
        <stp>61</stp>
        <stp>6/30/2015</stp>
        <stp>1</stp>
        <tr r="K1372" s="5"/>
      </tp>
      <tp>
        <v>158211967.22</v>
        <stp/>
        <stp>EM_S_QSTM07_IS</stp>
        <stp>4</stp>
        <stp>300113.SZ</stp>
        <stp>61</stp>
        <stp>6/30/2016</stp>
        <stp>1</stp>
        <tr r="D1375" s="5"/>
      </tp>
      <tp>
        <v>64179141.460000001</v>
        <stp/>
        <stp>EM_S_QSTM07_IS</stp>
        <stp>4</stp>
        <stp>300100.SZ</stp>
        <stp>61</stp>
        <stp>6/30/2015</stp>
        <stp>1</stp>
        <tr r="K1362" s="5"/>
      </tp>
      <tp>
        <v>9864847.9100000001</v>
        <stp/>
        <stp>EM_S_QSTM07_IS</stp>
        <stp>4</stp>
        <stp>300103.SZ</stp>
        <stp>61</stp>
        <stp>6/30/2016</stp>
        <stp>1</stp>
        <tr r="D1365" s="5"/>
      </tp>
      <tp>
        <v>-150923.88</v>
        <stp/>
        <stp>EM_S_QSTM07_IS</stp>
        <stp>4</stp>
        <stp>300116.SZ</stp>
        <stp>61</stp>
        <stp>3/31/2016</stp>
        <stp>1</stp>
        <tr r="I1378" s="5"/>
      </tp>
      <tp>
        <v>867290760</v>
        <stp/>
        <stp>EM_S_QSTM07_IS</stp>
        <stp>4</stp>
        <stp>000100.SZ</stp>
        <stp>61</stp>
        <stp>6/30/2015</stp>
        <stp>1</stp>
        <tr r="K66" s="5"/>
      </tp>
      <tp>
        <v>3169818.77</v>
        <stp/>
        <stp>EM_S_QSTM07_IS</stp>
        <stp>4</stp>
        <stp>300126.SZ</stp>
        <stp>61</stp>
        <stp>3/31/2016</stp>
        <stp>1</stp>
        <tr r="I1388" s="5"/>
      </tp>
      <tp>
        <v>30691812.859999999</v>
        <stp/>
        <stp>EM_S_QSTM07_IS</stp>
        <stp>4</stp>
        <stp>300130.SZ</stp>
        <stp>61</stp>
        <stp>6/30/2015</stp>
        <stp>1</stp>
        <tr r="K1392" s="5"/>
      </tp>
      <tp>
        <v>154520100.03999999</v>
        <stp/>
        <stp>EM_S_QSTM07_IS</stp>
        <stp>4</stp>
        <stp>300133.SZ</stp>
        <stp>61</stp>
        <stp>6/30/2016</stp>
        <stp>1</stp>
        <tr r="D1395" s="5"/>
      </tp>
      <tp>
        <v>4328277.17</v>
        <stp/>
        <stp>EM_S_QSTM07_IS</stp>
        <stp>4</stp>
        <stp>300120.SZ</stp>
        <stp>61</stp>
        <stp>6/30/2015</stp>
        <stp>1</stp>
        <tr r="K1382" s="5"/>
      </tp>
      <tp>
        <v>16105964.99</v>
        <stp/>
        <stp>EM_S_QSTM07_IS</stp>
        <stp>4</stp>
        <stp>300123.SZ</stp>
        <stp>61</stp>
        <stp>6/30/2016</stp>
        <stp>1</stp>
        <tr r="D1385" s="5"/>
      </tp>
      <tp>
        <v>73057426</v>
        <stp/>
        <stp>EM_S_QSTM07_IS</stp>
        <stp>4</stp>
        <stp>300136.SZ</stp>
        <stp>61</stp>
        <stp>3/31/2016</stp>
        <stp>1</stp>
        <tr r="I1398" s="5"/>
      </tp>
      <tp>
        <v>32646172.949999999</v>
        <stp/>
        <stp>EM_S_QSTM07_IS</stp>
        <stp>4</stp>
        <stp>300190.SZ</stp>
        <stp>61</stp>
        <stp>6/30/2015</stp>
        <stp>1</stp>
        <tr r="K1451" s="5"/>
      </tp>
      <tp>
        <v>39007088.060000002</v>
        <stp/>
        <stp>EM_S_QSTM07_IS</stp>
        <stp>4</stp>
        <stp>300193.SZ</stp>
        <stp>61</stp>
        <stp>6/30/2016</stp>
        <stp>1</stp>
        <tr r="D1454" s="5"/>
      </tp>
      <tp>
        <v>51130786.119999997</v>
        <stp/>
        <stp>EM_S_QSTM07_IS</stp>
        <stp>4</stp>
        <stp>300180.SZ</stp>
        <stp>61</stp>
        <stp>6/30/2015</stp>
        <stp>1</stp>
        <tr r="K1442" s="5"/>
      </tp>
      <tp>
        <v>78797211.920000002</v>
        <stp/>
        <stp>EM_S_QSTM07_IS</stp>
        <stp>4</stp>
        <stp>300183.SZ</stp>
        <stp>61</stp>
        <stp>6/30/2016</stp>
        <stp>1</stp>
        <tr r="D1445" s="5"/>
      </tp>
      <tp>
        <v>48490551.619999997</v>
        <stp/>
        <stp>EM_S_QSTM07_IS</stp>
        <stp>4</stp>
        <stp>300196.SZ</stp>
        <stp>61</stp>
        <stp>3/31/2016</stp>
        <stp>1</stp>
        <tr r="I1457" s="5"/>
      </tp>
      <tp>
        <v>202501629.02000001</v>
        <stp/>
        <stp>EM_S_QSTM07_IS</stp>
        <stp>4</stp>
        <stp>600120.SH</stp>
        <stp>61</stp>
        <stp>6/30/2015</stp>
        <stp>1</stp>
        <tr r="K1878" s="5"/>
      </tp>
      <tp>
        <v>-31117056.109999999</v>
        <stp/>
        <stp>EM_S_QSTM07_IS</stp>
        <stp>4</stp>
        <stp>600123.SH</stp>
        <stp>61</stp>
        <stp>6/30/2016</stp>
        <stp>1</stp>
        <tr r="D1881" s="5"/>
      </tp>
      <tp>
        <v>462895.86</v>
        <stp/>
        <stp>EM_S_QSTM07_IS</stp>
        <stp>4</stp>
        <stp>600136.SH</stp>
        <stp>61</stp>
        <stp>3/31/2016</stp>
        <stp>1</stp>
        <tr r="I1892" s="5"/>
      </tp>
      <tp>
        <v>111400447.73999999</v>
        <stp/>
        <stp>EM_S_QSTM07_IS</stp>
        <stp>4</stp>
        <stp>600126.SH</stp>
        <stp>61</stp>
        <stp>3/31/2016</stp>
        <stp>1</stp>
        <tr r="I1883" s="5"/>
      </tp>
      <tp>
        <v>11716990.310000001</v>
        <stp/>
        <stp>EM_S_QSTM07_IS</stp>
        <stp>4</stp>
        <stp>600130.SH</stp>
        <stp>61</stp>
        <stp>6/30/2015</stp>
        <stp>1</stp>
        <tr r="K1887" s="5"/>
      </tp>
      <tp>
        <v>3675541.48</v>
        <stp/>
        <stp>EM_S_QSTM07_IS</stp>
        <stp>4</stp>
        <stp>600133.SH</stp>
        <stp>61</stp>
        <stp>6/30/2016</stp>
        <stp>1</stp>
        <tr r="D1890" s="5"/>
      </tp>
      <tp>
        <v>726756335.64999998</v>
        <stp/>
        <stp>EM_S_QSTM07_IS</stp>
        <stp>4</stp>
        <stp>600100.SH</stp>
        <stp>61</stp>
        <stp>6/30/2015</stp>
        <stp>1</stp>
        <tr r="K1859" s="5"/>
      </tp>
      <tp>
        <v>25814298.309999999</v>
        <stp/>
        <stp>EM_S_QSTM07_IS</stp>
        <stp>4</stp>
        <stp>600103.SH</stp>
        <stp>61</stp>
        <stp>6/30/2016</stp>
        <stp>1</stp>
        <tr r="D1861" s="5"/>
      </tp>
      <tp>
        <v>46783058.899999999</v>
        <stp/>
        <stp>EM_S_QSTM07_IS</stp>
        <stp>4</stp>
        <stp>600116.SH</stp>
        <stp>61</stp>
        <stp>3/31/2016</stp>
        <stp>1</stp>
        <tr r="I1874" s="5"/>
      </tp>
      <tp>
        <v>46103355.329999998</v>
        <stp/>
        <stp>EM_S_QSTM07_IS</stp>
        <stp>4</stp>
        <stp>600106.SH</stp>
        <stp>61</stp>
        <stp>3/31/2016</stp>
        <stp>1</stp>
        <tr r="I1864" s="5"/>
      </tp>
      <tp>
        <v>28618665.129999999</v>
        <stp/>
        <stp>EM_S_QSTM07_IS</stp>
        <stp>4</stp>
        <stp>600110.SH</stp>
        <stp>61</stp>
        <stp>6/30/2015</stp>
        <stp>1</stp>
        <tr r="K1868" s="5"/>
      </tp>
      <tp>
        <v>29536223.850000001</v>
        <stp/>
        <stp>EM_S_QSTM07_IS</stp>
        <stp>4</stp>
        <stp>600113.SH</stp>
        <stp>61</stp>
        <stp>6/30/2016</stp>
        <stp>1</stp>
        <tr r="D1871" s="5"/>
      </tp>
      <tp>
        <v>83905980.75</v>
        <stp/>
        <stp>EM_S_QSTM07_IS</stp>
        <stp>4</stp>
        <stp>600160.SH</stp>
        <stp>61</stp>
        <stp>6/30/2015</stp>
        <stp>1</stp>
        <tr r="K1911" s="5"/>
      </tp>
      <tp>
        <v>13396780.949999999</v>
        <stp/>
        <stp>EM_S_QSTM07_IS</stp>
        <stp>4</stp>
        <stp>600163.SH</stp>
        <stp>61</stp>
        <stp>6/30/2016</stp>
        <stp>1</stp>
        <tr r="D1914" s="5"/>
      </tp>
      <tp>
        <v>359658989.20999998</v>
        <stp/>
        <stp>EM_S_QSTM07_IS</stp>
        <stp>4</stp>
        <stp>600176.SH</stp>
        <stp>61</stp>
        <stp>3/31/2016</stp>
        <stp>1</stp>
        <tr r="I1925" s="5"/>
      </tp>
      <tp>
        <v>74287072.189999998</v>
        <stp/>
        <stp>EM_S_QSTM07_IS</stp>
        <stp>4</stp>
        <stp>600166.SH</stp>
        <stp>61</stp>
        <stp>3/31/2016</stp>
        <stp>1</stp>
        <tr r="I1916" s="5"/>
      </tp>
      <tp>
        <v>574879492.22000003</v>
        <stp/>
        <stp>EM_S_QSTM07_IS</stp>
        <stp>4</stp>
        <stp>600170.SH</stp>
        <stp>61</stp>
        <stp>6/30/2015</stp>
        <stp>1</stp>
        <tr r="K1920" s="5"/>
      </tp>
      <tp>
        <v>30909485.829999998</v>
        <stp/>
        <stp>EM_S_QSTM07_IS</stp>
        <stp>4</stp>
        <stp>600173.SH</stp>
        <stp>61</stp>
        <stp>6/30/2016</stp>
        <stp>1</stp>
        <tr r="D1923" s="5"/>
      </tp>
      <tp>
        <v>202141726.93000001</v>
        <stp/>
        <stp>EM_S_QSTM07_IS</stp>
        <stp>4</stp>
        <stp>600143.SH</stp>
        <stp>61</stp>
        <stp>6/30/2016</stp>
        <stp>1</stp>
        <tr r="D1897" s="5"/>
      </tp>
      <tp>
        <v>-12261381.199999999</v>
        <stp/>
        <stp>EM_S_QSTM07_IS</stp>
        <stp>4</stp>
        <stp>600156.SH</stp>
        <stp>61</stp>
        <stp>3/31/2016</stp>
        <stp>1</stp>
        <tr r="I1907" s="5"/>
      </tp>
      <tp>
        <v>-1954286.2</v>
        <stp/>
        <stp>EM_S_QSTM07_IS</stp>
        <stp>4</stp>
        <stp>600146.SH</stp>
        <stp>61</stp>
        <stp>3/31/2016</stp>
        <stp>1</stp>
        <tr r="I1899" s="5"/>
      </tp>
      <tp>
        <v>47212459.920000002</v>
        <stp/>
        <stp>EM_S_QSTM07_IS</stp>
        <stp>4</stp>
        <stp>600150.SH</stp>
        <stp>61</stp>
        <stp>6/30/2015</stp>
        <stp>1</stp>
        <tr r="K1902" s="5"/>
      </tp>
      <tp>
        <v>543464467.02999997</v>
        <stp/>
        <stp>EM_S_QSTM07_IS</stp>
        <stp>4</stp>
        <stp>600153.SH</stp>
        <stp>61</stp>
        <stp>6/30/2016</stp>
        <stp>1</stp>
        <tr r="D1905" s="5"/>
      </tp>
      <tp>
        <v>19355310.260000002</v>
        <stp/>
        <stp>EM_S_QSTM07_IS</stp>
        <stp>4</stp>
        <stp>600180.SH</stp>
        <stp>61</stp>
        <stp>6/30/2015</stp>
        <stp>1</stp>
        <tr r="K1929" s="5"/>
      </tp>
      <tp>
        <v>163172106.22</v>
        <stp/>
        <stp>EM_S_QSTM07_IS</stp>
        <stp>4</stp>
        <stp>600183.SH</stp>
        <stp>61</stp>
        <stp>6/30/2016</stp>
        <stp>1</stp>
        <tr r="D1931" s="5"/>
      </tp>
      <tp>
        <v>634231825.71000004</v>
        <stp/>
        <stp>EM_S_QSTM07_IS</stp>
        <stp>4</stp>
        <stp>600196.SH</stp>
        <stp>61</stp>
        <stp>3/31/2016</stp>
        <stp>1</stp>
        <tr r="I1943" s="5"/>
      </tp>
      <tp>
        <v>10878896.800000001</v>
        <stp/>
        <stp>EM_S_QSTM07_IS</stp>
        <stp>4</stp>
        <stp>600186.SH</stp>
        <stp>61</stp>
        <stp>3/31/2016</stp>
        <stp>1</stp>
        <tr r="I1934" s="5"/>
      </tp>
      <tp>
        <v>38928973.609999999</v>
        <stp/>
        <stp>EM_S_QSTM07_IS</stp>
        <stp>4</stp>
        <stp>600190.SH</stp>
        <stp>61</stp>
        <stp>6/30/2015</stp>
        <stp>1</stp>
        <tr r="K1938" s="5"/>
      </tp>
      <tp>
        <v>-135556.12</v>
        <stp/>
        <stp>EM_S_QSTM07_IS</stp>
        <stp>4</stp>
        <stp>600193.SH</stp>
        <stp>61</stp>
        <stp>6/30/2016</stp>
        <stp>1</stp>
        <tr r="D1941" s="5"/>
      </tp>
      <tp>
        <v>55365131.630000003</v>
        <stp/>
        <stp>EM_S_QSTM07_IS</stp>
        <stp>4</stp>
        <stp>000860.SZ</stp>
        <stp>61</stp>
        <stp>6/30/2015</stp>
        <stp>1</stp>
        <tr r="K364" s="5"/>
      </tp>
      <tp>
        <v>45948451.32</v>
        <stp/>
        <stp>EM_S_QSTM07_IS</stp>
        <stp>4</stp>
        <stp>000863.SZ</stp>
        <stp>61</stp>
        <stp>6/30/2016</stp>
        <stp>1</stp>
        <tr r="D367" s="5"/>
      </tp>
      <tp>
        <v>659509072.29999995</v>
        <stp/>
        <stp>EM_S_QSTM07_IS</stp>
        <stp>4</stp>
        <stp>000876.SZ</stp>
        <stp>61</stp>
        <stp>3/31/2016</stp>
        <stp>1</stp>
        <tr r="I371" s="5"/>
      </tp>
      <tp>
        <v>-23374524.449999999</v>
        <stp/>
        <stp>EM_S_QSTM07_IS</stp>
        <stp>4</stp>
        <stp>000856.SZ</stp>
        <stp>61</stp>
        <stp>3/31/2016</stp>
        <stp>1</stp>
        <tr r="I361" s="5"/>
      </tp>
      <tp>
        <v>54308932.869999997</v>
        <stp/>
        <stp>EM_S_QSTM07_IS</stp>
        <stp>4</stp>
        <stp>000850.SZ</stp>
        <stp>61</stp>
        <stp>6/30/2015</stp>
        <stp>1</stp>
        <tr r="K358" s="5"/>
      </tp>
      <tp>
        <v>-2662200.11</v>
        <stp/>
        <stp>EM_S_QSTM07_IS</stp>
        <stp>4</stp>
        <stp>000820.SZ</stp>
        <stp>61</stp>
        <stp>6/30/2015</stp>
        <stp>1</stp>
        <tr r="K341" s="5"/>
      </tp>
      <tp>
        <v>41623855</v>
        <stp/>
        <stp>EM_S_QSTM07_IS</stp>
        <stp>4</stp>
        <stp>000823.SZ</stp>
        <stp>61</stp>
        <stp>6/30/2016</stp>
        <stp>1</stp>
        <tr r="D344" s="5"/>
      </tp>
      <tp>
        <v>17121269.199999999</v>
        <stp/>
        <stp>EM_S_QSTM07_IS</stp>
        <stp>4</stp>
        <stp>000836.SZ</stp>
        <stp>61</stp>
        <stp>3/31/2016</stp>
        <stp>1</stp>
        <tr r="I353" s="5"/>
      </tp>
      <tp>
        <v>195119452.16</v>
        <stp/>
        <stp>EM_S_QSTM07_IS</stp>
        <stp>4</stp>
        <stp>000826.SZ</stp>
        <stp>61</stp>
        <stp>3/31/2016</stp>
        <stp>1</stp>
        <tr r="I346" s="5"/>
      </tp>
      <tp>
        <v>174797045.02000001</v>
        <stp/>
        <stp>EM_S_QSTM07_IS</stp>
        <stp>4</stp>
        <stp>000830.SZ</stp>
        <stp>61</stp>
        <stp>6/30/2015</stp>
        <stp>1</stp>
        <tr r="K349" s="5"/>
      </tp>
      <tp>
        <v>1990777.58</v>
        <stp/>
        <stp>EM_S_QSTM07_IS</stp>
        <stp>4</stp>
        <stp>000833.SZ</stp>
        <stp>61</stp>
        <stp>6/30/2016</stp>
        <stp>1</stp>
        <tr r="D351" s="5"/>
      </tp>
      <tp>
        <v>26530579.059999999</v>
        <stp/>
        <stp>EM_S_QSTM07_IS</stp>
        <stp>4</stp>
        <stp>000800.SZ</stp>
        <stp>61</stp>
        <stp>6/30/2015</stp>
        <stp>1</stp>
        <tr r="K326" s="5"/>
      </tp>
      <tp>
        <v>-14725258.300000001</v>
        <stp/>
        <stp>EM_S_QSTM07_IS</stp>
        <stp>4</stp>
        <stp>000803.SZ</stp>
        <stp>61</stp>
        <stp>6/30/2016</stp>
        <stp>1</stp>
        <tr r="D329" s="5"/>
      </tp>
      <tp>
        <v>10091976.27</v>
        <stp/>
        <stp>EM_S_QSTM07_IS</stp>
        <stp>4</stp>
        <stp>000816.SZ</stp>
        <stp>61</stp>
        <stp>3/31/2016</stp>
        <stp>1</stp>
        <tr r="I338" s="5"/>
      </tp>
      <tp>
        <v>-12600017.140000001</v>
        <stp/>
        <stp>EM_S_QSTM07_IS</stp>
        <stp>4</stp>
        <stp>000806.SZ</stp>
        <stp>61</stp>
        <stp>3/31/2016</stp>
        <stp>1</stp>
        <tr r="I330" s="5"/>
      </tp>
      <tp>
        <v>80963664.170000002</v>
        <stp/>
        <stp>EM_S_QSTM07_IS</stp>
        <stp>4</stp>
        <stp>000810.SZ</stp>
        <stp>61</stp>
        <stp>6/30/2015</stp>
        <stp>1</stp>
        <tr r="K333" s="5"/>
      </tp>
      <tp>
        <v>-12732552.51</v>
        <stp/>
        <stp>EM_S_QSTM07_IS</stp>
        <stp>4</stp>
        <stp>000813.SZ</stp>
        <stp>61</stp>
        <stp>6/30/2016</stp>
        <stp>1</stp>
        <tr r="D336" s="5"/>
      </tp>
      <tp>
        <v>12342619.08</v>
        <stp/>
        <stp>EM_S_QSTM07_IS</stp>
        <stp>4</stp>
        <stp>000880.SZ</stp>
        <stp>61</stp>
        <stp>6/30/2015</stp>
        <stp>1</stp>
        <tr r="K374" s="5"/>
      </tp>
      <tp>
        <v>893723817.71000004</v>
        <stp/>
        <stp>EM_S_QSTM07_IS</stp>
        <stp>4</stp>
        <stp>000883.SZ</stp>
        <stp>61</stp>
        <stp>6/30/2016</stp>
        <stp>1</stp>
        <tr r="D377" s="5"/>
      </tp>
      <tp>
        <v>15692944.859999999</v>
        <stp/>
        <stp>EM_S_QSTM07_IS</stp>
        <stp>4</stp>
        <stp>000886.SZ</stp>
        <stp>61</stp>
        <stp>3/31/2016</stp>
        <stp>1</stp>
        <tr r="I379" s="5"/>
      </tp>
      <tp>
        <v>1171459.1599999999</v>
        <stp/>
        <stp>EM_S_QSTM07_IS</stp>
        <stp>4</stp>
        <stp>000890.SZ</stp>
        <stp>61</stp>
        <stp>6/30/2015</stp>
        <stp>1</stp>
        <tr r="K383" s="5"/>
      </tp>
      <tp>
        <v>11004141.9</v>
        <stp/>
        <stp>EM_S_QSTM07_IS</stp>
        <stp>4</stp>
        <stp>000893.SZ</stp>
        <stp>61</stp>
        <stp>6/30/2016</stp>
        <stp>1</stp>
        <tr r="D385" s="5"/>
      </tp>
      <tp>
        <v>344212690.5</v>
        <stp/>
        <stp>EM_S_QSTM07_IS</stp>
        <stp>4</stp>
        <stp>600820.SH</stp>
        <stp>61</stp>
        <stp>6/30/2015</stp>
        <stp>1</stp>
        <tr r="K2473" s="5"/>
      </tp>
      <tp>
        <v>1138097384.48</v>
        <stp/>
        <stp>EM_S_QSTM07_IS</stp>
        <stp>4</stp>
        <stp>600823.SH</stp>
        <stp>61</stp>
        <stp>6/30/2016</stp>
        <stp>1</stp>
        <tr r="D2476" s="5"/>
      </tp>
      <tp>
        <v>2195804.31</v>
        <stp/>
        <stp>EM_S_QSTM07_IS</stp>
        <stp>4</stp>
        <stp>600836.SH</stp>
        <stp>61</stp>
        <stp>3/31/2016</stp>
        <stp>1</stp>
        <tr r="I2488" s="5"/>
      </tp>
      <tp>
        <v>667067185.30999994</v>
        <stp/>
        <stp>EM_S_QSTM07_IS</stp>
        <stp>4</stp>
        <stp>600826.SH</stp>
        <stp>61</stp>
        <stp>3/31/2016</stp>
        <stp>1</stp>
        <tr r="I2479" s="5"/>
      </tp>
      <tp>
        <v>18451883.699999999</v>
        <stp/>
        <stp>EM_S_QSTM07_IS</stp>
        <stp>4</stp>
        <stp>600830.SH</stp>
        <stp>61</stp>
        <stp>6/30/2015</stp>
        <stp>1</stp>
        <tr r="K2483" s="5"/>
      </tp>
      <tp>
        <v>10879103.15</v>
        <stp/>
        <stp>EM_S_QSTM07_IS</stp>
        <stp>4</stp>
        <stp>600833.SH</stp>
        <stp>61</stp>
        <stp>6/30/2016</stp>
        <stp>1</stp>
        <tr r="D2485" s="5"/>
      </tp>
      <tp>
        <v>15099485.529999999</v>
        <stp/>
        <stp>EM_S_QSTM07_IS</stp>
        <stp>4</stp>
        <stp>600800.SH</stp>
        <stp>61</stp>
        <stp>6/30/2015</stp>
        <stp>1</stp>
        <tr r="K2454" s="5"/>
      </tp>
      <tp>
        <v>126292009.98</v>
        <stp/>
        <stp>EM_S_QSTM07_IS</stp>
        <stp>4</stp>
        <stp>600803.SH</stp>
        <stp>61</stp>
        <stp>6/30/2016</stp>
        <stp>1</stp>
        <tr r="D2457" s="5"/>
      </tp>
      <tp>
        <v>608183308.53999996</v>
        <stp/>
        <stp>EM_S_QSTM07_IS</stp>
        <stp>4</stp>
        <stp>600816.SH</stp>
        <stp>61</stp>
        <stp>3/31/2016</stp>
        <stp>1</stp>
        <tr r="I2469" s="5"/>
      </tp>
      <tp>
        <v>-26721432.219999999</v>
        <stp/>
        <stp>EM_S_QSTM07_IS</stp>
        <stp>4</stp>
        <stp>600806.SH</stp>
        <stp>61</stp>
        <stp>3/31/2016</stp>
        <stp>1</stp>
        <tr r="I2460" s="5"/>
      </tp>
      <tp>
        <v>128834.3</v>
        <stp/>
        <stp>EM_S_QSTM07_IS</stp>
        <stp>4</stp>
        <stp>600810.SH</stp>
        <stp>61</stp>
        <stp>6/30/2015</stp>
        <stp>1</stp>
        <tr r="K2464" s="5"/>
      </tp>
      <tp>
        <v>-22304416.609999999</v>
        <stp/>
        <stp>EM_S_QSTM07_IS</stp>
        <stp>4</stp>
        <stp>600860.SH</stp>
        <stp>61</stp>
        <stp>6/30/2015</stp>
        <stp>1</stp>
        <tr r="K2508" s="5"/>
      </tp>
      <tp>
        <v>369222232.88</v>
        <stp/>
        <stp>EM_S_QSTM07_IS</stp>
        <stp>4</stp>
        <stp>600863.SH</stp>
        <stp>61</stp>
        <stp>6/30/2016</stp>
        <stp>1</stp>
        <tr r="D2511" s="5"/>
      </tp>
      <tp>
        <v>437051.69</v>
        <stp/>
        <stp>EM_S_QSTM07_IS</stp>
        <stp>4</stp>
        <stp>600876.SH</stp>
        <stp>61</stp>
        <stp>3/31/2016</stp>
        <stp>1</stp>
        <tr r="I2524" s="5"/>
      </tp>
      <tp>
        <v>-24113627.329999998</v>
        <stp/>
        <stp>EM_S_QSTM07_IS</stp>
        <stp>4</stp>
        <stp>600866.SH</stp>
        <stp>61</stp>
        <stp>3/31/2016</stp>
        <stp>1</stp>
        <tr r="I2514" s="5"/>
      </tp>
      <tp>
        <v>-1289171.24</v>
        <stp/>
        <stp>EM_S_QSTM07_IS</stp>
        <stp>4</stp>
        <stp>600870.SH</stp>
        <stp>61</stp>
        <stp>6/30/2015</stp>
        <stp>1</stp>
        <tr r="K2518" s="5"/>
      </tp>
      <tp>
        <v>182351679.31999999</v>
        <stp/>
        <stp>EM_S_QSTM07_IS</stp>
        <stp>4</stp>
        <stp>600873.SH</stp>
        <stp>61</stp>
        <stp>6/30/2016</stp>
        <stp>1</stp>
        <tr r="D2521" s="5"/>
      </tp>
      <tp>
        <v>58971935.369999997</v>
        <stp/>
        <stp>EM_S_QSTM07_IS</stp>
        <stp>4</stp>
        <stp>600843.SH</stp>
        <stp>61</stp>
        <stp>6/30/2016</stp>
        <stp>1</stp>
        <tr r="D2493" s="5"/>
      </tp>
      <tp>
        <v>48148579.920000002</v>
        <stp/>
        <stp>EM_S_QSTM07_IS</stp>
        <stp>4</stp>
        <stp>600856.SH</stp>
        <stp>61</stp>
        <stp>3/31/2016</stp>
        <stp>1</stp>
        <tr r="I2504" s="5"/>
      </tp>
      <tp>
        <v>26069834.91</v>
        <stp/>
        <stp>EM_S_QSTM07_IS</stp>
        <stp>4</stp>
        <stp>600846.SH</stp>
        <stp>61</stp>
        <stp>3/31/2016</stp>
        <stp>1</stp>
        <tr r="I2496" s="5"/>
      </tp>
      <tp>
        <v>70372689.260000005</v>
        <stp/>
        <stp>EM_S_QSTM07_IS</stp>
        <stp>4</stp>
        <stp>600850.SH</stp>
        <stp>61</stp>
        <stp>6/30/2015</stp>
        <stp>1</stp>
        <tr r="K2499" s="5"/>
      </tp>
      <tp>
        <v>14214366.939999999</v>
        <stp/>
        <stp>EM_S_QSTM07_IS</stp>
        <stp>4</stp>
        <stp>600853.SH</stp>
        <stp>61</stp>
        <stp>6/30/2016</stp>
        <stp>1</stp>
        <tr r="D2501" s="5"/>
      </tp>
      <tp>
        <v>38958512.509999998</v>
        <stp/>
        <stp>EM_S_QSTM07_IS</stp>
        <stp>4</stp>
        <stp>600880.SH</stp>
        <stp>61</stp>
        <stp>6/30/2015</stp>
        <stp>1</stp>
        <tr r="K2527" s="5"/>
      </tp>
      <tp>
        <v>-1851083.72</v>
        <stp/>
        <stp>EM_S_QSTM07_IS</stp>
        <stp>4</stp>
        <stp>600883.SH</stp>
        <stp>61</stp>
        <stp>6/30/2016</stp>
        <stp>1</stp>
        <tr r="D2530" s="5"/>
      </tp>
      <tp>
        <v>-51248080.310000002</v>
        <stp/>
        <stp>EM_S_QSTM07_IS</stp>
        <stp>4</stp>
        <stp>600896.SH</stp>
        <stp>61</stp>
        <stp>3/31/2016</stp>
        <stp>1</stp>
        <tr r="I2543" s="5"/>
      </tp>
      <tp>
        <v>1241174650.3</v>
        <stp/>
        <stp>EM_S_QSTM07_IS</stp>
        <stp>4</stp>
        <stp>600886.SH</stp>
        <stp>61</stp>
        <stp>3/31/2016</stp>
        <stp>1</stp>
        <tr r="I2533" s="5"/>
      </tp>
      <tp>
        <v>-7934550.4000000004</v>
        <stp/>
        <stp>EM_S_QSTM07_IS</stp>
        <stp>4</stp>
        <stp>600890.SH</stp>
        <stp>61</stp>
        <stp>6/30/2015</stp>
        <stp>1</stp>
        <tr r="K2537" s="5"/>
      </tp>
      <tp>
        <v>187503876.80000001</v>
        <stp/>
        <stp>EM_S_QSTM07_IS</stp>
        <stp>4</stp>
        <stp>600893.SH</stp>
        <stp>61</stp>
        <stp>6/30/2016</stp>
        <stp>1</stp>
        <tr r="D2540" s="5"/>
      </tp>
      <tp>
        <v>-255039429.43000001</v>
        <stp/>
        <stp>EM_S_QSTM07_IS</stp>
        <stp>4</stp>
        <stp>000960.SZ</stp>
        <stp>61</stp>
        <stp>6/30/2015</stp>
        <stp>1</stp>
        <tr r="K435" s="5"/>
      </tp>
      <tp>
        <v>388251014.19</v>
        <stp/>
        <stp>EM_S_QSTM07_IS</stp>
        <stp>4</stp>
        <stp>000963.SZ</stp>
        <stp>61</stp>
        <stp>6/30/2016</stp>
        <stp>1</stp>
        <tr r="D438" s="5"/>
      </tp>
      <tp>
        <v>5662972.3499999996</v>
        <stp/>
        <stp>EM_S_QSTM07_IS</stp>
        <stp>4</stp>
        <stp>000976.SZ</stp>
        <stp>61</stp>
        <stp>3/31/2016</stp>
        <stp>1</stp>
        <tr r="I449" s="5"/>
      </tp>
      <tp>
        <v>292735745.61000001</v>
        <stp/>
        <stp>EM_S_QSTM07_IS</stp>
        <stp>4</stp>
        <stp>000966.SZ</stp>
        <stp>61</stp>
        <stp>3/31/2016</stp>
        <stp>1</stp>
        <tr r="I440" s="5"/>
      </tp>
      <tp>
        <v>70468218.099999994</v>
        <stp/>
        <stp>EM_S_QSTM07_IS</stp>
        <stp>4</stp>
        <stp>000970.SZ</stp>
        <stp>61</stp>
        <stp>6/30/2015</stp>
        <stp>1</stp>
        <tr r="K444" s="5"/>
      </tp>
      <tp>
        <v>16922403.550000001</v>
        <stp/>
        <stp>EM_S_QSTM07_IS</stp>
        <stp>4</stp>
        <stp>000973.SZ</stp>
        <stp>61</stp>
        <stp>6/30/2016</stp>
        <stp>1</stp>
        <tr r="D447" s="5"/>
      </tp>
      <tp>
        <v>-102228554.77</v>
        <stp/>
        <stp>EM_S_QSTM07_IS</stp>
        <stp>4</stp>
        <stp>000950.SZ</stp>
        <stp>61</stp>
        <stp>6/30/2015</stp>
        <stp>1</stp>
        <tr r="K427" s="5"/>
      </tp>
      <tp>
        <v>-65723155.479999997</v>
        <stp/>
        <stp>EM_S_QSTM07_IS</stp>
        <stp>4</stp>
        <stp>000953.SZ</stp>
        <stp>61</stp>
        <stp>6/30/2016</stp>
        <stp>1</stp>
        <tr r="D430" s="5"/>
      </tp>
      <tp>
        <v>20135259.129999999</v>
        <stp/>
        <stp>EM_S_QSTM07_IS</stp>
        <stp>4</stp>
        <stp>000920.SZ</stp>
        <stp>61</stp>
        <stp>6/30/2015</stp>
        <stp>1</stp>
        <tr r="K407" s="5"/>
      </tp>
      <tp>
        <v>-10389483.23</v>
        <stp/>
        <stp>EM_S_QSTM07_IS</stp>
        <stp>4</stp>
        <stp>000923.SZ</stp>
        <stp>61</stp>
        <stp>6/30/2016</stp>
        <stp>1</stp>
        <tr r="D410" s="5"/>
      </tp>
      <tp>
        <v>7335179.9900000002</v>
        <stp/>
        <stp>EM_S_QSTM07_IS</stp>
        <stp>4</stp>
        <stp>000936.SZ</stp>
        <stp>61</stp>
        <stp>3/31/2016</stp>
        <stp>1</stp>
        <tr r="I421" s="5"/>
      </tp>
      <tp>
        <v>264780663.16999999</v>
        <stp/>
        <stp>EM_S_QSTM07_IS</stp>
        <stp>4</stp>
        <stp>000926.SZ</stp>
        <stp>61</stp>
        <stp>3/31/2016</stp>
        <stp>1</stp>
        <tr r="I412" s="5"/>
      </tp>
      <tp>
        <v>-139852574.58000001</v>
        <stp/>
        <stp>EM_S_QSTM07_IS</stp>
        <stp>4</stp>
        <stp>000930.SZ</stp>
        <stp>61</stp>
        <stp>6/30/2015</stp>
        <stp>1</stp>
        <tr r="K416" s="5"/>
      </tp>
      <tp>
        <v>225556307.56</v>
        <stp/>
        <stp>EM_S_QSTM07_IS</stp>
        <stp>4</stp>
        <stp>000933.SZ</stp>
        <stp>61</stp>
        <stp>6/30/2016</stp>
        <stp>1</stp>
        <tr r="D419" s="5"/>
      </tp>
      <tp>
        <v>146212995.47999999</v>
        <stp/>
        <stp>EM_S_QSTM07_IS</stp>
        <stp>4</stp>
        <stp>000900.SZ</stp>
        <stp>61</stp>
        <stp>6/30/2015</stp>
        <stp>1</stp>
        <tr r="K390" s="5"/>
      </tp>
      <tp>
        <v>31293929.010000002</v>
        <stp/>
        <stp>EM_S_QSTM07_IS</stp>
        <stp>4</stp>
        <stp>000903.SZ</stp>
        <stp>61</stp>
        <stp>6/30/2016</stp>
        <stp>1</stp>
        <tr r="D393" s="5"/>
      </tp>
      <tp>
        <v>54226879.979999997</v>
        <stp/>
        <stp>EM_S_QSTM07_IS</stp>
        <stp>4</stp>
        <stp>000916.SZ</stp>
        <stp>61</stp>
        <stp>3/31/2016</stp>
        <stp>1</stp>
        <tr r="I403" s="5"/>
      </tp>
      <tp>
        <v>30915582.940000001</v>
        <stp/>
        <stp>EM_S_QSTM07_IS</stp>
        <stp>4</stp>
        <stp>000906.SZ</stp>
        <stp>61</stp>
        <stp>3/31/2016</stp>
        <stp>1</stp>
        <tr r="I395" s="5"/>
      </tp>
      <tp>
        <v>47079365.359999999</v>
        <stp/>
        <stp>EM_S_QSTM07_IS</stp>
        <stp>4</stp>
        <stp>000910.SZ</stp>
        <stp>61</stp>
        <stp>6/30/2015</stp>
        <stp>1</stp>
        <tr r="K398" s="5"/>
      </tp>
      <tp>
        <v>7004813.3899999997</v>
        <stp/>
        <stp>EM_S_QSTM07_IS</stp>
        <stp>4</stp>
        <stp>000913.SZ</stp>
        <stp>61</stp>
        <stp>6/30/2016</stp>
        <stp>1</stp>
        <tr r="D401" s="5"/>
      </tp>
      <tp>
        <v>5781721.6500000004</v>
        <stp/>
        <stp>EM_S_QSTM07_IS</stp>
        <stp>4</stp>
        <stp>000980.SZ</stp>
        <stp>61</stp>
        <stp>6/30/2015</stp>
        <stp>1</stp>
        <tr r="K453" s="5"/>
      </tp>
      <tp>
        <v>60664547.460000001</v>
        <stp/>
        <stp>EM_S_QSTM07_IS</stp>
        <stp>4</stp>
        <stp>000983.SZ</stp>
        <stp>61</stp>
        <stp>6/30/2016</stp>
        <stp>1</stp>
        <tr r="D456" s="5"/>
      </tp>
      <tp>
        <v>2587415.19</v>
        <stp/>
        <stp>EM_S_QSTM07_IS</stp>
        <stp>4</stp>
        <stp>000996.SZ</stp>
        <stp>61</stp>
        <stp>3/31/2016</stp>
        <stp>1</stp>
        <tr r="I464" s="5"/>
      </tp>
      <tp>
        <v>8012939.71</v>
        <stp/>
        <stp>EM_S_QSTM07_IS</stp>
        <stp>4</stp>
        <stp>000990.SZ</stp>
        <stp>61</stp>
        <stp>6/30/2015</stp>
        <stp>1</stp>
        <tr r="K461" s="5"/>
      </tp>
      <tp>
        <v>66119212.979999997</v>
        <stp/>
        <stp>EM_S_QSTM07_IS</stp>
        <stp>4</stp>
        <stp>000993.SZ</stp>
        <stp>61</stp>
        <stp>6/30/2016</stp>
        <stp>1</stp>
        <tr r="D462" s="5"/>
      </tp>
      <tp>
        <v>3313345352.4200001</v>
        <stp/>
        <stp>EM_S_QSTM07_IS</stp>
        <stp>4</stp>
        <stp>600900.SH</stp>
        <stp>61</stp>
        <stp>6/30/2015</stp>
        <stp>1</stp>
        <tr r="K2546" s="5"/>
      </tp>
      <tp>
        <v>6193120.2300000004</v>
        <stp/>
        <stp>EM_S_QSTM07_IS</stp>
        <stp>4</stp>
        <stp>600960.SH</stp>
        <stp>61</stp>
        <stp>6/30/2015</stp>
        <stp>1</stp>
        <tr r="K2550" s="5"/>
      </tp>
      <tp>
        <v>8862016.9499999993</v>
        <stp/>
        <stp>EM_S_QSTM07_IS</stp>
        <stp>4</stp>
        <stp>600963.SH</stp>
        <stp>61</stp>
        <stp>6/30/2016</stp>
        <stp>1</stp>
        <tr r="D2553" s="5"/>
      </tp>
      <tp>
        <v>23076328.02</v>
        <stp/>
        <stp>EM_S_QSTM07_IS</stp>
        <stp>4</stp>
        <stp>600976.SH</stp>
        <stp>61</stp>
        <stp>3/31/2016</stp>
        <stp>1</stp>
        <tr r="I2562" s="5"/>
      </tp>
      <tp>
        <v>10554545.289999999</v>
        <stp/>
        <stp>EM_S_QSTM07_IS</stp>
        <stp>4</stp>
        <stp>600966.SH</stp>
        <stp>61</stp>
        <stp>3/31/2016</stp>
        <stp>1</stp>
        <tr r="I2555" s="5"/>
      </tp>
      <tp>
        <v>167870233.81999999</v>
        <stp/>
        <stp>EM_S_QSTM07_IS</stp>
        <stp>4</stp>
        <stp>600970.SH</stp>
        <stp>61</stp>
        <stp>6/30/2015</stp>
        <stp>1</stp>
        <tr r="K2558" s="5"/>
      </tp>
      <tp>
        <v>51498675.490000002</v>
        <stp/>
        <stp>EM_S_QSTM07_IS</stp>
        <stp>4</stp>
        <stp>600973.SH</stp>
        <stp>61</stp>
        <stp>6/30/2016</stp>
        <stp>1</stp>
        <tr r="D2560" s="5"/>
      </tp>
      <tp>
        <v>-1254915.45</v>
        <stp/>
        <stp>EM_S_QSTM07_IS</stp>
        <stp>4</stp>
        <stp>600980.SH</stp>
        <stp>61</stp>
        <stp>6/30/2015</stp>
        <stp>1</stp>
        <tr r="K2565" s="5"/>
      </tp>
      <tp>
        <v>50544582.950000003</v>
        <stp/>
        <stp>EM_S_QSTM07_IS</stp>
        <stp>4</stp>
        <stp>600983.SH</stp>
        <stp>61</stp>
        <stp>6/30/2016</stp>
        <stp>1</stp>
        <tr r="D2568" s="5"/>
      </tp>
      <tp>
        <v>11660066.51</v>
        <stp/>
        <stp>EM_S_QSTM07_IS</stp>
        <stp>4</stp>
        <stp>600986.SH</stp>
        <stp>61</stp>
        <stp>3/31/2016</stp>
        <stp>1</stp>
        <tr r="I2571" s="5"/>
      </tp>
      <tp>
        <v>10941770.869999999</v>
        <stp/>
        <stp>EM_S_QSTM07_IS</stp>
        <stp>4</stp>
        <stp>600990.SH</stp>
        <stp>61</stp>
        <stp>6/30/2015</stp>
        <stp>1</stp>
        <tr r="K2574" s="5"/>
      </tp>
      <tp>
        <v>78007954.939999998</v>
        <stp/>
        <stp>EM_S_QSTM07_IS</stp>
        <stp>4</stp>
        <stp>600993.SH</stp>
        <stp>61</stp>
        <stp>6/30/2016</stp>
        <stp>1</stp>
        <tr r="D2576" s="5"/>
      </tp>
      <tp>
        <v>89831903.069999993</v>
        <stp/>
        <stp>EM_S_QSTM07_IS</stp>
        <stp>4</stp>
        <stp>001696.SZ</stp>
        <stp>61</stp>
        <stp>3/31/2016</stp>
        <stp>1</stp>
        <tr r="I468" s="5"/>
      </tp>
      <tp>
        <v>32977927.609999999</v>
        <stp/>
        <stp>EM_S_QSTM07_IS</stp>
        <stp>4</stp>
        <stp>601636.SH</stp>
        <stp>61</stp>
        <stp>3/31/2016</stp>
        <stp>1</stp>
        <tr r="I2673" s="5"/>
      </tp>
      <tp>
        <v>2529497204.7800002</v>
        <stp/>
        <stp>EM_S_QSTM07_IS</stp>
        <stp>4</stp>
        <stp>601633.SH</stp>
        <stp>61</stp>
        <stp>6/30/2016</stp>
        <stp>1</stp>
        <tr r="D2672" s="5"/>
      </tp>
      <tp>
        <v>-35494000</v>
        <stp/>
        <stp>EM_S_QSTM07_IS</stp>
        <stp>4</stp>
        <stp>601600.SH</stp>
        <stp>61</stp>
        <stp>6/30/2015</stp>
        <stp>1</stp>
        <tr r="K2664" s="5"/>
      </tp>
      <tp>
        <v>-14200370.51</v>
        <stp/>
        <stp>EM_S_QSTM07_IS</stp>
        <stp>4</stp>
        <stp>601616.SH</stp>
        <stp>61</stp>
        <stp>3/31/2016</stp>
        <stp>1</stp>
        <tr r="I2669" s="5"/>
      </tp>
      <tp>
        <v>3933059.75</v>
        <stp/>
        <stp>EM_S_QSTM07_IS</stp>
        <stp>4</stp>
        <stp>601666.SH</stp>
        <stp>61</stp>
        <stp>3/31/2016</stp>
        <stp>1</stp>
        <tr r="I2674" s="5"/>
      </tp>
      <tp>
        <v>48421055.450000003</v>
        <stp/>
        <stp>EM_S_QSTM07_IS</stp>
        <stp>4</stp>
        <stp>601700.SH</stp>
        <stp>61</stp>
        <stp>6/30/2015</stp>
        <stp>1</stp>
        <tr r="K2682" s="5"/>
      </tp>
      <tp>
        <v>1987777000</v>
        <stp/>
        <stp>EM_S_QSTM07_IS</stp>
        <stp>4</stp>
        <stp>601766.SH</stp>
        <stp>61</stp>
        <stp>3/31/2016</stp>
        <stp>1</stp>
        <tr r="I2686" s="5"/>
      </tp>
      <tp>
        <v>128404172.70999999</v>
        <stp/>
        <stp>EM_S_QSTM07_IS</stp>
        <stp>4</stp>
        <stp>601566.SH</stp>
        <stp>61</stp>
        <stp>3/31/2016</stp>
        <stp>1</stp>
        <tr r="I2659" s="5"/>
      </tp>
      <tp>
        <v>15948191.880000001</v>
        <stp/>
        <stp>EM_S_QSTM07_IS</stp>
        <stp>4</stp>
        <stp>601226.SH</stp>
        <stp>61</stp>
        <stp>3/31/2016</stp>
        <stp>1</stp>
        <tr r="I2635" s="5"/>
      </tp>
      <tp>
        <v>193225967.38</v>
        <stp/>
        <stp>EM_S_QSTM07_IS</stp>
        <stp>4</stp>
        <stp>601233.SH</stp>
        <stp>61</stp>
        <stp>6/30/2016</stp>
        <stp>1</stp>
        <tr r="D2637" s="5"/>
      </tp>
      <tp>
        <v>287559319.20999998</v>
        <stp/>
        <stp>EM_S_QSTM07_IS</stp>
        <stp>4</stp>
        <stp>601216.SH</stp>
        <stp>61</stp>
        <stp>3/31/2016</stp>
        <stp>1</stp>
        <tr r="I2631" s="5"/>
      </tp>
      <tp>
        <v>1994000000</v>
        <stp/>
        <stp>EM_S_QSTM07_IS</stp>
        <stp>4</stp>
        <stp>601336.SH</stp>
        <stp>61</stp>
        <stp>3/31/2016</stp>
        <stp>1</stp>
        <tr r="I2646" s="5"/>
      </tp>
      <tp>
        <v>355233016</v>
        <stp/>
        <stp>EM_S_QSTM07_IS</stp>
        <stp>4</stp>
        <stp>601333.SH</stp>
        <stp>61</stp>
        <stp>6/30/2016</stp>
        <stp>1</stp>
        <tr r="D2645" s="5"/>
      </tp>
      <tp>
        <v>51155492.549999997</v>
        <stp/>
        <stp>EM_S_QSTM07_IS</stp>
        <stp>4</stp>
        <stp>601313.SH</stp>
        <stp>61</stp>
        <stp>6/30/2016</stp>
        <stp>1</stp>
        <tr r="D2642" s="5"/>
      </tp>
      <tp>
        <v>2732408000</v>
        <stp/>
        <stp>EM_S_QSTM07_IS</stp>
        <stp>4</stp>
        <stp>601390.SH</stp>
        <stp>61</stp>
        <stp>6/30/2015</stp>
        <stp>1</stp>
        <tr r="K2652" s="5"/>
      </tp>
      <tp>
        <v>71229545.510000005</v>
        <stp/>
        <stp>EM_S_QSTM07_IS</stp>
        <stp>4</stp>
        <stp>601020.SH</stp>
        <stp>61</stp>
        <stp>6/30/2015</stp>
        <stp>1</stp>
        <tr r="K2596" s="5"/>
      </tp>
      <tp>
        <v>326554056.08999997</v>
        <stp/>
        <stp>EM_S_QSTM07_IS</stp>
        <stp>4</stp>
        <stp>601000.SH</stp>
        <stp>61</stp>
        <stp>6/30/2015</stp>
        <stp>1</stp>
        <tr r="K2581" s="5"/>
      </tp>
      <tp>
        <v>63577307.899999999</v>
        <stp/>
        <stp>EM_S_QSTM07_IS</stp>
        <stp>4</stp>
        <stp>601003.SH</stp>
        <stp>61</stp>
        <stp>6/30/2016</stp>
        <stp>1</stp>
        <tr r="D2584" s="5"/>
      </tp>
      <tp>
        <v>71108620.329999998</v>
        <stp/>
        <stp>EM_S_QSTM07_IS</stp>
        <stp>4</stp>
        <stp>601016.SH</stp>
        <stp>61</stp>
        <stp>3/31/2016</stp>
        <stp>1</stp>
        <tr r="I2594" s="5"/>
      </tp>
      <tp>
        <v>2054467566</v>
        <stp/>
        <stp>EM_S_QSTM07_IS</stp>
        <stp>4</stp>
        <stp>601006.SH</stp>
        <stp>61</stp>
        <stp>3/31/2016</stp>
        <stp>1</stp>
        <tr r="I2586" s="5"/>
      </tp>
      <tp>
        <v>105942276.94</v>
        <stp/>
        <stp>EM_S_QSTM07_IS</stp>
        <stp>4</stp>
        <stp>601010.SH</stp>
        <stp>61</stp>
        <stp>6/30/2015</stp>
        <stp>1</stp>
        <tr r="K2590" s="5"/>
      </tp>
      <tp>
        <v>9949830.2699999996</v>
        <stp/>
        <stp>EM_S_QSTM07_IS</stp>
        <stp>4</stp>
        <stp>601126.SH</stp>
        <stp>61</stp>
        <stp>3/31/2016</stp>
        <stp>1</stp>
        <tr r="I2614" s="5"/>
      </tp>
      <tp>
        <v>34770357.700000003</v>
        <stp/>
        <stp>EM_S_QSTM07_IS</stp>
        <stp>4</stp>
        <stp>601100.SH</stp>
        <stp>61</stp>
        <stp>6/30/2015</stp>
        <stp>1</stp>
        <tr r="K2605" s="5"/>
      </tp>
      <tp>
        <v>31883809.73</v>
        <stp/>
        <stp>EM_S_QSTM07_IS</stp>
        <stp>4</stp>
        <stp>601116.SH</stp>
        <stp>61</stp>
        <stp>3/31/2016</stp>
        <stp>1</stp>
        <tr r="I2611" s="5"/>
      </tp>
      <tp>
        <v>-319154395.72000003</v>
        <stp/>
        <stp>EM_S_QSTM07_IS</stp>
        <stp>4</stp>
        <stp>601106.SH</stp>
        <stp>61</stp>
        <stp>3/31/2016</stp>
        <stp>1</stp>
        <tr r="I2607" s="5"/>
      </tp>
      <tp>
        <v>3945508.69</v>
        <stp/>
        <stp>EM_S_QSTM07_IS</stp>
        <stp>4</stp>
        <stp>601113.SH</stp>
        <stp>61</stp>
        <stp>6/30/2016</stp>
        <stp>1</stp>
        <tr r="D2610" s="5"/>
      </tp>
      <tp>
        <v>15700000000</v>
        <stp/>
        <stp>EM_S_QSTM07_IS</stp>
        <stp>4</stp>
        <stp>601166.SH</stp>
        <stp>61</stp>
        <stp>3/31/2016</stp>
        <stp>1</stp>
        <tr r="I2620" s="5"/>
      </tp>
      <tp>
        <v>2571787000</v>
        <stp/>
        <stp>EM_S_QSTM07_IS</stp>
        <stp>4</stp>
        <stp>601186.SH</stp>
        <stp>61</stp>
        <stp>3/31/2016</stp>
        <stp>1</stp>
        <tr r="I2625" s="5"/>
      </tp>
      <tp>
        <v>85013603.290000007</v>
        <stp/>
        <stp>EM_S_QSTM07_IS</stp>
        <stp>4</stp>
        <stp>001896.SZ</stp>
        <stp>61</stp>
        <stp>3/31/2016</stp>
        <stp>1</stp>
        <tr r="I469" s="5"/>
      </tp>
      <tp>
        <v>4562720865.6899996</v>
        <stp/>
        <stp>EM_S_QSTM07_IS</stp>
        <stp>4</stp>
        <stp>601800.SH</stp>
        <stp>61</stp>
        <stp>6/30/2015</stp>
        <stp>1</stp>
        <tr r="K2692" s="5"/>
      </tp>
      <tp>
        <v>-859475165.12</v>
        <stp/>
        <stp>EM_S_QSTM07_IS</stp>
        <stp>4</stp>
        <stp>601866.SH</stp>
        <stp>61</stp>
        <stp>3/31/2016</stp>
        <stp>1</stp>
        <tr r="I2697" s="5"/>
      </tp>
      <tp>
        <v>167776477.22999999</v>
        <stp/>
        <stp>EM_S_QSTM07_IS</stp>
        <stp>4</stp>
        <stp>601880.SH</stp>
        <stp>61</stp>
        <stp>6/30/2015</stp>
        <stp>1</stp>
        <tr r="K2700" s="5"/>
      </tp>
      <tp>
        <v>75710451.290000007</v>
        <stp/>
        <stp>EM_S_QSTM07_IS</stp>
        <stp>4</stp>
        <stp>601886.SH</stp>
        <stp>61</stp>
        <stp>3/31/2016</stp>
        <stp>1</stp>
        <tr r="I2701" s="5"/>
      </tp>
      <tp>
        <v>19706584.260000002</v>
        <stp/>
        <stp>EM_S_QSTM07_IS</stp>
        <stp>4</stp>
        <stp>601890.SH</stp>
        <stp>61</stp>
        <stp>6/30/2015</stp>
        <stp>1</stp>
        <tr r="K2703" s="5"/>
      </tp>
      <tp>
        <v>197601072.13</v>
        <stp/>
        <stp>EM_S_QSTM07_IS</stp>
        <stp>4</stp>
        <stp>601933.SH</stp>
        <stp>61</stp>
        <stp>6/30/2016</stp>
        <stp>1</stp>
        <tr r="D2713" s="5"/>
      </tp>
      <tp>
        <v>70147933.629999995</v>
        <stp/>
        <stp>EM_S_QSTM07_IS</stp>
        <stp>4</stp>
        <stp>601900.SH</stp>
        <stp>61</stp>
        <stp>6/30/2015</stp>
        <stp>1</stp>
        <tr r="K2706" s="5"/>
      </tp>
      <tp t="s">
        <v/>
        <stp/>
        <stp>EM_S_QSTM07_IS</stp>
        <stp>4</stp>
        <stp>601966.SH</stp>
        <stp>61</stp>
        <stp>3/31/2016</stp>
        <stp>1</stp>
        <tr r="I2717" s="5"/>
      </tp>
      <tp>
        <v>2980249.88</v>
        <stp/>
        <stp>EM_S_QSTM07_IS</stp>
        <stp>4</stp>
        <stp>601996.SH</stp>
        <stp>61</stp>
        <stp>3/31/2016</stp>
        <stp>1</stp>
        <tr r="I2725" s="5"/>
      </tp>
      <tp t="s">
        <v/>
        <stp/>
        <stp>EM_S_PROFITNOTICE_FORECASTL</stp>
        <stp>2</stp>
        <stp>601009.SH</stp>
        <stp>6/30/2016</stp>
        <tr r="G2589" s="5"/>
      </tp>
      <tp t="s">
        <v/>
        <stp/>
        <stp>EM_S_PROFITNOTICE_FORECASTL</stp>
        <stp>2</stp>
        <stp>600209.SH</stp>
        <stp>6/30/2016</stp>
        <tr r="G1954" s="5"/>
      </tp>
      <tp t="s">
        <v/>
        <stp/>
        <stp>EM_S_PROFITNOTICE_FORECASTL</stp>
        <stp>2</stp>
        <stp>600309.SH</stp>
        <stp>6/30/2016</stp>
        <tr r="G2041" s="5"/>
      </tp>
      <tp t="s">
        <v/>
        <stp/>
        <stp>EM_S_PROFITNOTICE_FORECASTL</stp>
        <stp>2</stp>
        <stp>600009.SH</stp>
        <stp>6/30/2016</stp>
        <tr r="G1786" s="5"/>
      </tp>
      <tp t="s">
        <v/>
        <stp/>
        <stp>EM_S_PROFITNOTICE_FORECASTL</stp>
        <stp>2</stp>
        <stp>600109.SH</stp>
        <stp>6/30/2016</stp>
        <tr r="G1867" s="5"/>
      </tp>
      <tp t="s">
        <v/>
        <stp/>
        <stp>EM_S_PROFITNOTICE_FORECASTL</stp>
        <stp>2</stp>
        <stp>600609.SH</stp>
        <stp>6/30/2016</stp>
        <tr r="G2281" s="5"/>
      </tp>
      <tp t="s">
        <v/>
        <stp/>
        <stp>EM_S_PROFITNOTICE_FORECASTL</stp>
        <stp>2</stp>
        <stp>600409.SH</stp>
        <stp>6/30/2016</stp>
        <tr r="G2125" s="5"/>
      </tp>
      <tp t="s">
        <v/>
        <stp/>
        <stp>EM_S_PROFITNOTICE_FORECASTL</stp>
        <stp>2</stp>
        <stp>600509.SH</stp>
        <stp>6/30/2016</stp>
        <tr r="G2193" s="5"/>
      </tp>
      <tp t="s">
        <v/>
        <stp/>
        <stp>EM_S_PROFITNOTICE_FORECASTL</stp>
        <stp>2</stp>
        <stp>600809.SH</stp>
        <stp>6/30/2016</stp>
        <tr r="G2463" s="5"/>
      </tp>
      <tp t="s">
        <v/>
        <stp/>
        <stp>EM_S_PROFITNOTICE_FORECASTL</stp>
        <stp>2</stp>
        <stp>603309.SH</stp>
        <stp>6/30/2016</stp>
        <tr r="G2788" s="5"/>
      </tp>
      <tp t="s">
        <v/>
        <stp/>
        <stp>EM_S_PROFITNOTICE_FORECASTL</stp>
        <stp>2</stp>
        <stp>603009.SH</stp>
        <stp>6/30/2016</stp>
        <tr r="G2735" s="5"/>
      </tp>
      <tp t="s">
        <v/>
        <stp/>
        <stp>EM_S_PROFITNOTICE_FORECASTL</stp>
        <stp>2</stp>
        <stp>603609.SH</stp>
        <stp>6/30/2016</stp>
        <tr r="G2822" s="5"/>
      </tp>
      <tp>
        <v>21805600</v>
        <stp/>
        <stp>EM_S_PROFITNOTICE_FORECASTL</stp>
        <stp>2</stp>
        <stp>603909.SH</stp>
        <stp>6/30/2016</stp>
        <tr r="G2864" s="5"/>
      </tp>
      <tp t="s">
        <v/>
        <stp/>
        <stp>EM_S_PROFITNOTICE_FORECASTL</stp>
        <stp>2</stp>
        <stp>601208.SH</stp>
        <stp>6/30/2016</stp>
        <tr r="G2629" s="5"/>
      </tp>
      <tp t="s">
        <v/>
        <stp/>
        <stp>EM_S_PROFITNOTICE_FORECASTL</stp>
        <stp>2</stp>
        <stp>601008.SH</stp>
        <stp>6/30/2016</stp>
        <tr r="G2588" s="5"/>
      </tp>
      <tp t="s">
        <v/>
        <stp/>
        <stp>EM_S_PROFITNOTICE_FORECASTL</stp>
        <stp>2</stp>
        <stp>601608.SH</stp>
        <stp>6/30/2016</stp>
        <tr r="G2667" s="5"/>
      </tp>
      <tp t="s">
        <v/>
        <stp/>
        <stp>EM_S_PROFITNOTICE_FORECASTL</stp>
        <stp>2</stp>
        <stp>601808.SH</stp>
        <stp>6/30/2016</stp>
        <tr r="G2694" s="5"/>
      </tp>
      <tp t="s">
        <v/>
        <stp/>
        <stp>EM_S_PROFITNOTICE_FORECASTL</stp>
        <stp>2</stp>
        <stp>601908.SH</stp>
        <stp>6/30/2016</stp>
        <tr r="G2708" s="5"/>
      </tp>
      <tp t="s">
        <v/>
        <stp/>
        <stp>EM_S_PROFITNOTICE_FORECASTL</stp>
        <stp>2</stp>
        <stp>600208.SH</stp>
        <stp>6/30/2016</stp>
        <tr r="G1953" s="5"/>
      </tp>
      <tp t="s">
        <v/>
        <stp/>
        <stp>EM_S_PROFITNOTICE_FORECASTL</stp>
        <stp>2</stp>
        <stp>600308.SH</stp>
        <stp>6/30/2016</stp>
        <tr r="G2040" s="5"/>
      </tp>
      <tp t="s">
        <v/>
        <stp/>
        <stp>EM_S_PROFITNOTICE_FORECASTL</stp>
        <stp>2</stp>
        <stp>600008.SH</stp>
        <stp>6/30/2016</stp>
        <tr r="G1785" s="5"/>
      </tp>
      <tp>
        <v>35000000</v>
        <stp/>
        <stp>EM_S_PROFITNOTICE_FORECASTL</stp>
        <stp>2</stp>
        <stp>600108.SH</stp>
        <stp>6/30/2016</stp>
        <tr r="G1866" s="5"/>
      </tp>
      <tp t="s">
        <v/>
        <stp/>
        <stp>EM_S_PROFITNOTICE_FORECASTL</stp>
        <stp>2</stp>
        <stp>600608.SH</stp>
        <stp>6/30/2016</stp>
        <tr r="G2280" s="5"/>
      </tp>
      <tp t="s">
        <v/>
        <stp/>
        <stp>EM_S_PROFITNOTICE_FORECASTL</stp>
        <stp>2</stp>
        <stp>600708.SH</stp>
        <stp>6/30/2016</stp>
        <tr r="G2369" s="5"/>
      </tp>
      <tp t="s">
        <v/>
        <stp/>
        <stp>EM_S_PROFITNOTICE_FORECASTL</stp>
        <stp>2</stp>
        <stp>600408.SH</stp>
        <stp>6/30/2016</stp>
        <tr r="G2124" s="5"/>
      </tp>
      <tp>
        <v>286000000</v>
        <stp/>
        <stp>EM_S_PROFITNOTICE_FORECASTL</stp>
        <stp>2</stp>
        <stp>600508.SH</stp>
        <stp>6/30/2016</stp>
        <tr r="G2192" s="5"/>
      </tp>
      <tp>
        <v>450000000</v>
        <stp/>
        <stp>EM_S_PROFITNOTICE_FORECASTL</stp>
        <stp>2</stp>
        <stp>600808.SH</stp>
        <stp>6/30/2016</stp>
        <tr r="G2462" s="5"/>
      </tp>
      <tp t="s">
        <v/>
        <stp/>
        <stp>EM_S_PROFITNOTICE_FORECASTL</stp>
        <stp>2</stp>
        <stp>603308.SH</stp>
        <stp>6/30/2016</stp>
        <tr r="G2787" s="5"/>
      </tp>
      <tp t="s">
        <v/>
        <stp/>
        <stp>EM_S_PROFITNOTICE_FORECASTL</stp>
        <stp>2</stp>
        <stp>603008.SH</stp>
        <stp>6/30/2016</stp>
        <tr r="G2734" s="5"/>
      </tp>
      <tp t="s">
        <v/>
        <stp/>
        <stp>EM_S_PROFITNOTICE_FORECASTL</stp>
        <stp>2</stp>
        <stp>603108.SH</stp>
        <stp>6/30/2016</stp>
        <tr r="G2762" s="5"/>
      </tp>
      <tp t="s">
        <v/>
        <stp/>
        <stp>EM_S_PROFITNOTICE_FORECASTL</stp>
        <stp>2</stp>
        <stp>603608.SH</stp>
        <stp>6/30/2016</stp>
        <tr r="G2821" s="5"/>
      </tp>
      <tp t="s">
        <v/>
        <stp/>
        <stp>EM_S_PROFITNOTICE_FORECASTL</stp>
        <stp>2</stp>
        <stp>603508.SH</stp>
        <stp>6/30/2016</stp>
        <tr r="G2804" s="5"/>
      </tp>
      <tp t="s">
        <v/>
        <stp/>
        <stp>EM_S_PROFITNOTICE_FORECASTL</stp>
        <stp>2</stp>
        <stp>603808.SH</stp>
        <stp>6/30/2016</stp>
        <tr r="G2849" s="5"/>
      </tp>
      <tp t="s">
        <v/>
        <stp/>
        <stp>EM_S_PROFITNOTICE_FORECASTL</stp>
        <stp>2</stp>
        <stp>601001.SH</stp>
        <stp>6/30/2016</stp>
        <tr r="G2582" s="5"/>
      </tp>
      <tp>
        <v>-160000000</v>
        <stp/>
        <stp>EM_S_PROFITNOTICE_FORECASTL</stp>
        <stp>2</stp>
        <stp>601101.SH</stp>
        <stp>6/30/2016</stp>
        <tr r="G2606" s="5"/>
      </tp>
      <tp t="s">
        <v/>
        <stp/>
        <stp>EM_S_PROFITNOTICE_FORECASTL</stp>
        <stp>2</stp>
        <stp>601601.SH</stp>
        <stp>6/30/2016</stp>
        <tr r="G2665" s="5"/>
      </tp>
      <tp t="s">
        <v/>
        <stp/>
        <stp>EM_S_PROFITNOTICE_FORECASTL</stp>
        <stp>2</stp>
        <stp>601801.SH</stp>
        <stp>6/30/2016</stp>
        <tr r="G2693" s="5"/>
      </tp>
      <tp t="s">
        <v/>
        <stp/>
        <stp>EM_S_PROFITNOTICE_FORECASTL</stp>
        <stp>2</stp>
        <stp>601901.SH</stp>
        <stp>6/30/2016</stp>
        <tr r="G2707" s="5"/>
      </tp>
      <tp t="s">
        <v/>
        <stp/>
        <stp>EM_S_PROFITNOTICE_FORECASTL</stp>
        <stp>2</stp>
        <stp>600201.SH</stp>
        <stp>6/30/2016</stp>
        <tr r="G1948" s="5"/>
      </tp>
      <tp t="s">
        <v/>
        <stp/>
        <stp>EM_S_PROFITNOTICE_FORECASTL</stp>
        <stp>2</stp>
        <stp>600301.SH</stp>
        <stp>6/30/2016</stp>
        <tr r="G2034" s="5"/>
      </tp>
      <tp t="s">
        <v/>
        <stp/>
        <stp>EM_S_PROFITNOTICE_FORECASTL</stp>
        <stp>2</stp>
        <stp>600101.SH</stp>
        <stp>6/30/2016</stp>
        <tr r="G1860" s="5"/>
      </tp>
      <tp t="s">
        <v/>
        <stp/>
        <stp>EM_S_PROFITNOTICE_FORECASTL</stp>
        <stp>2</stp>
        <stp>600601.SH</stp>
        <stp>6/30/2016</stp>
        <tr r="G2274" s="5"/>
      </tp>
      <tp>
        <v>20000000</v>
        <stp/>
        <stp>EM_S_PROFITNOTICE_FORECASTL</stp>
        <stp>2</stp>
        <stp>600701.SH</stp>
        <stp>6/30/2016</stp>
        <tr r="G2362" s="5"/>
      </tp>
      <tp t="s">
        <v/>
        <stp/>
        <stp>EM_S_PROFITNOTICE_FORECASTL</stp>
        <stp>2</stp>
        <stp>600401.SH</stp>
        <stp>6/30/2016</stp>
        <tr r="G2120" s="5"/>
      </tp>
      <tp t="s">
        <v/>
        <stp/>
        <stp>EM_S_PROFITNOTICE_FORECASTL</stp>
        <stp>2</stp>
        <stp>600501.SH</stp>
        <stp>6/30/2016</stp>
        <tr r="G2186" s="5"/>
      </tp>
      <tp t="s">
        <v/>
        <stp/>
        <stp>EM_S_PROFITNOTICE_FORECASTL</stp>
        <stp>2</stp>
        <stp>600801.SH</stp>
        <stp>6/30/2016</stp>
        <tr r="G2455" s="5"/>
      </tp>
      <tp t="s">
        <v/>
        <stp/>
        <stp>EM_S_PROFITNOTICE_FORECASTL</stp>
        <stp>2</stp>
        <stp>603001.SH</stp>
        <stp>6/30/2016</stp>
        <tr r="G2729" s="5"/>
      </tp>
      <tp t="s">
        <v/>
        <stp/>
        <stp>EM_S_PROFITNOTICE_FORECASTL</stp>
        <stp>2</stp>
        <stp>603101.SH</stp>
        <stp>6/30/2016</stp>
        <tr r="G2761" s="5"/>
      </tp>
      <tp t="s">
        <v/>
        <stp/>
        <stp>EM_S_PROFITNOTICE_FORECASTL</stp>
        <stp>2</stp>
        <stp>603601.SH</stp>
        <stp>6/30/2016</stp>
        <tr r="G2819" s="5"/>
      </tp>
      <tp t="s">
        <v/>
        <stp/>
        <stp>EM_S_PROFITNOTICE_FORECASTL</stp>
        <stp>2</stp>
        <stp>603701.SH</stp>
        <stp>6/30/2016</stp>
        <tr r="G2834" s="5"/>
      </tp>
      <tp t="s">
        <v/>
        <stp/>
        <stp>EM_S_PROFITNOTICE_FORECASTL</stp>
        <stp>2</stp>
        <stp>603901.SH</stp>
        <stp>6/30/2016</stp>
        <tr r="G2863" s="5"/>
      </tp>
      <tp t="s">
        <v/>
        <stp/>
        <stp>EM_S_PROFITNOTICE_FORECASTL</stp>
        <stp>2</stp>
        <stp>601000.SH</stp>
        <stp>6/30/2016</stp>
        <tr r="G2581" s="5"/>
      </tp>
      <tp t="s">
        <v/>
        <stp/>
        <stp>EM_S_PROFITNOTICE_FORECASTL</stp>
        <stp>2</stp>
        <stp>601100.SH</stp>
        <stp>6/30/2016</stp>
        <tr r="G2605" s="5"/>
      </tp>
      <tp t="s">
        <v/>
        <stp/>
        <stp>EM_S_PROFITNOTICE_FORECASTL</stp>
        <stp>2</stp>
        <stp>601600.SH</stp>
        <stp>6/30/2016</stp>
        <tr r="G2664" s="5"/>
      </tp>
      <tp t="s">
        <v/>
        <stp/>
        <stp>EM_S_PROFITNOTICE_FORECASTL</stp>
        <stp>2</stp>
        <stp>601700.SH</stp>
        <stp>6/30/2016</stp>
        <tr r="G2682" s="5"/>
      </tp>
      <tp t="s">
        <v/>
        <stp/>
        <stp>EM_S_PROFITNOTICE_FORECASTL</stp>
        <stp>2</stp>
        <stp>601800.SH</stp>
        <stp>6/30/2016</stp>
        <tr r="G2692" s="5"/>
      </tp>
      <tp t="s">
        <v/>
        <stp/>
        <stp>EM_S_PROFITNOTICE_FORECASTL</stp>
        <stp>2</stp>
        <stp>601900.SH</stp>
        <stp>6/30/2016</stp>
        <tr r="G2706" s="5"/>
      </tp>
      <tp t="s">
        <v/>
        <stp/>
        <stp>EM_S_PROFITNOTICE_FORECASTL</stp>
        <stp>2</stp>
        <stp>600200.SH</stp>
        <stp>6/30/2016</stp>
        <tr r="G1947" s="5"/>
      </tp>
      <tp t="s">
        <v/>
        <stp/>
        <stp>EM_S_PROFITNOTICE_FORECASTL</stp>
        <stp>2</stp>
        <stp>600300.SH</stp>
        <stp>6/30/2016</stp>
        <tr r="G2033" s="5"/>
      </tp>
      <tp t="s">
        <v/>
        <stp/>
        <stp>EM_S_PROFITNOTICE_FORECASTL</stp>
        <stp>2</stp>
        <stp>600000.SH</stp>
        <stp>6/30/2016</stp>
        <tr r="G1780" s="5"/>
      </tp>
      <tp t="s">
        <v/>
        <stp/>
        <stp>EM_S_PROFITNOTICE_FORECASTL</stp>
        <stp>2</stp>
        <stp>600100.SH</stp>
        <stp>6/30/2016</stp>
        <tr r="G1859" s="5"/>
      </tp>
      <tp t="s">
        <v/>
        <stp/>
        <stp>EM_S_PROFITNOTICE_FORECASTL</stp>
        <stp>2</stp>
        <stp>600600.SH</stp>
        <stp>6/30/2016</stp>
        <tr r="G2273" s="5"/>
      </tp>
      <tp t="s">
        <v/>
        <stp/>
        <stp>EM_S_PROFITNOTICE_FORECASTL</stp>
        <stp>2</stp>
        <stp>600400.SH</stp>
        <stp>6/30/2016</stp>
        <tr r="G2119" s="5"/>
      </tp>
      <tp t="s">
        <v/>
        <stp/>
        <stp>EM_S_PROFITNOTICE_FORECASTL</stp>
        <stp>2</stp>
        <stp>600500.SH</stp>
        <stp>6/30/2016</stp>
        <tr r="G2185" s="5"/>
      </tp>
      <tp t="s">
        <v/>
        <stp/>
        <stp>EM_S_PROFITNOTICE_FORECASTL</stp>
        <stp>2</stp>
        <stp>600800.SH</stp>
        <stp>6/30/2016</stp>
        <tr r="G2454" s="5"/>
      </tp>
      <tp t="s">
        <v/>
        <stp/>
        <stp>EM_S_PROFITNOTICE_FORECASTL</stp>
        <stp>2</stp>
        <stp>600900.SH</stp>
        <stp>6/30/2016</stp>
        <tr r="G2546" s="5"/>
      </tp>
      <tp t="s">
        <v/>
        <stp/>
        <stp>EM_S_PROFITNOTICE_FORECASTL</stp>
        <stp>2</stp>
        <stp>603300.SH</stp>
        <stp>6/30/2016</stp>
        <tr r="G2785" s="5"/>
      </tp>
      <tp t="s">
        <v/>
        <stp/>
        <stp>EM_S_PROFITNOTICE_FORECASTL</stp>
        <stp>2</stp>
        <stp>603000.SH</stp>
        <stp>6/30/2016</stp>
        <tr r="G2728" s="5"/>
      </tp>
      <tp t="s">
        <v/>
        <stp/>
        <stp>EM_S_PROFITNOTICE_FORECASTL</stp>
        <stp>2</stp>
        <stp>603100.SH</stp>
        <stp>6/30/2016</stp>
        <tr r="G2760" s="5"/>
      </tp>
      <tp t="s">
        <v/>
        <stp/>
        <stp>EM_S_PROFITNOTICE_FORECASTL</stp>
        <stp>2</stp>
        <stp>603600.SH</stp>
        <stp>6/30/2016</stp>
        <tr r="G2818" s="5"/>
      </tp>
      <tp>
        <v>-35000000</v>
        <stp/>
        <stp>EM_S_PROFITNOTICE_FORECASTL</stp>
        <stp>2</stp>
        <stp>603800.SH</stp>
        <stp>6/30/2016</stp>
        <tr r="G2847" s="5"/>
      </tp>
      <tp t="s">
        <v/>
        <stp/>
        <stp>EM_S_PROFITNOTICE_FORECASTL</stp>
        <stp>2</stp>
        <stp>601003.SH</stp>
        <stp>6/30/2016</stp>
        <tr r="G2584" s="5"/>
      </tp>
      <tp t="s">
        <v/>
        <stp/>
        <stp>EM_S_PROFITNOTICE_FORECASTL</stp>
        <stp>2</stp>
        <stp>600203.SH</stp>
        <stp>6/30/2016</stp>
        <tr r="G1950" s="5"/>
      </tp>
      <tp t="s">
        <v/>
        <stp/>
        <stp>EM_S_PROFITNOTICE_FORECASTL</stp>
        <stp>2</stp>
        <stp>600303.SH</stp>
        <stp>6/30/2016</stp>
        <tr r="G2036" s="5"/>
      </tp>
      <tp>
        <v>3000000</v>
        <stp/>
        <stp>EM_S_PROFITNOTICE_FORECASTL</stp>
        <stp>2</stp>
        <stp>600103.SH</stp>
        <stp>6/30/2016</stp>
        <tr r="G1861" s="5"/>
      </tp>
      <tp t="s">
        <v/>
        <stp/>
        <stp>EM_S_PROFITNOTICE_FORECASTL</stp>
        <stp>2</stp>
        <stp>600603.SH</stp>
        <stp>6/30/2016</stp>
        <tr r="G2276" s="5"/>
      </tp>
      <tp t="s">
        <v/>
        <stp/>
        <stp>EM_S_PROFITNOTICE_FORECASTL</stp>
        <stp>2</stp>
        <stp>600703.SH</stp>
        <stp>6/30/2016</stp>
        <tr r="G2364" s="5"/>
      </tp>
      <tp t="s">
        <v/>
        <stp/>
        <stp>EM_S_PROFITNOTICE_FORECASTL</stp>
        <stp>2</stp>
        <stp>600403.SH</stp>
        <stp>6/30/2016</stp>
        <tr r="G2121" s="5"/>
      </tp>
      <tp t="s">
        <v/>
        <stp/>
        <stp>EM_S_PROFITNOTICE_FORECASTL</stp>
        <stp>2</stp>
        <stp>600503.SH</stp>
        <stp>6/30/2016</stp>
        <tr r="G2188" s="5"/>
      </tp>
      <tp t="s">
        <v/>
        <stp/>
        <stp>EM_S_PROFITNOTICE_FORECASTL</stp>
        <stp>2</stp>
        <stp>600803.SH</stp>
        <stp>6/30/2016</stp>
        <tr r="G2457" s="5"/>
      </tp>
      <tp t="s">
        <v/>
        <stp/>
        <stp>EM_S_PROFITNOTICE_FORECASTL</stp>
        <stp>2</stp>
        <stp>603003.SH</stp>
        <stp>6/30/2016</stp>
        <tr r="G2731" s="5"/>
      </tp>
      <tp t="s">
        <v/>
        <stp/>
        <stp>EM_S_PROFITNOTICE_FORECASTL</stp>
        <stp>2</stp>
        <stp>603703.SH</stp>
        <stp>6/30/2016</stp>
        <tr r="G2835" s="5"/>
      </tp>
      <tp t="s">
        <v/>
        <stp/>
        <stp>EM_S_PROFITNOTICE_FORECASTL</stp>
        <stp>2</stp>
        <stp>601002.SH</stp>
        <stp>6/30/2016</stp>
        <tr r="G2583" s="5"/>
      </tp>
      <tp>
        <v>-48000000</v>
        <stp/>
        <stp>EM_S_PROFITNOTICE_FORECASTL</stp>
        <stp>2</stp>
        <stp>600202.SH</stp>
        <stp>6/30/2016</stp>
        <tr r="G1949" s="5"/>
      </tp>
      <tp t="s">
        <v/>
        <stp/>
        <stp>EM_S_PROFITNOTICE_FORECASTL</stp>
        <stp>2</stp>
        <stp>600302.SH</stp>
        <stp>6/30/2016</stp>
        <tr r="G2035" s="5"/>
      </tp>
      <tp t="s">
        <v/>
        <stp/>
        <stp>EM_S_PROFITNOTICE_FORECASTL</stp>
        <stp>2</stp>
        <stp>600602.SH</stp>
        <stp>6/30/2016</stp>
        <tr r="G2275" s="5"/>
      </tp>
      <tp t="s">
        <v/>
        <stp/>
        <stp>EM_S_PROFITNOTICE_FORECASTL</stp>
        <stp>2</stp>
        <stp>600702.SH</stp>
        <stp>6/30/2016</stp>
        <tr r="G2363" s="5"/>
      </tp>
      <tp t="s">
        <v/>
        <stp/>
        <stp>EM_S_PROFITNOTICE_FORECASTL</stp>
        <stp>2</stp>
        <stp>600502.SH</stp>
        <stp>6/30/2016</stp>
        <tr r="G2187" s="5"/>
      </tp>
      <tp t="s">
        <v/>
        <stp/>
        <stp>EM_S_PROFITNOTICE_FORECASTL</stp>
        <stp>2</stp>
        <stp>600802.SH</stp>
        <stp>6/30/2016</stp>
        <tr r="G2456" s="5"/>
      </tp>
      <tp t="s">
        <v/>
        <stp/>
        <stp>EM_S_PROFITNOTICE_FORECASTL</stp>
        <stp>2</stp>
        <stp>603002.SH</stp>
        <stp>6/30/2016</stp>
        <tr r="G2730" s="5"/>
      </tp>
      <tp t="s">
        <v/>
        <stp/>
        <stp>EM_S_PROFITNOTICE_FORECASTL</stp>
        <stp>2</stp>
        <stp>601005.SH</stp>
        <stp>6/30/2016</stp>
        <tr r="G2585" s="5"/>
      </tp>
      <tp t="s">
        <v/>
        <stp/>
        <stp>EM_S_PROFITNOTICE_FORECASTL</stp>
        <stp>2</stp>
        <stp>600305.SH</stp>
        <stp>6/30/2016</stp>
        <tr r="G2037" s="5"/>
      </tp>
      <tp t="s">
        <v/>
        <stp/>
        <stp>EM_S_PROFITNOTICE_FORECASTL</stp>
        <stp>2</stp>
        <stp>600005.SH</stp>
        <stp>6/30/2016</stp>
        <tr r="G1782" s="5"/>
      </tp>
      <tp t="s">
        <v/>
        <stp/>
        <stp>EM_S_PROFITNOTICE_FORECASTL</stp>
        <stp>2</stp>
        <stp>600105.SH</stp>
        <stp>6/30/2016</stp>
        <tr r="G1863" s="5"/>
      </tp>
      <tp t="s">
        <v/>
        <stp/>
        <stp>EM_S_PROFITNOTICE_FORECASTL</stp>
        <stp>2</stp>
        <stp>600605.SH</stp>
        <stp>6/30/2016</stp>
        <tr r="G2278" s="5"/>
      </tp>
      <tp t="s">
        <v/>
        <stp/>
        <stp>EM_S_PROFITNOTICE_FORECASTL</stp>
        <stp>2</stp>
        <stp>600705.SH</stp>
        <stp>6/30/2016</stp>
        <tr r="G2366" s="5"/>
      </tp>
      <tp t="s">
        <v/>
        <stp/>
        <stp>EM_S_PROFITNOTICE_FORECASTL</stp>
        <stp>2</stp>
        <stp>600405.SH</stp>
        <stp>6/30/2016</stp>
        <tr r="G2122" s="5"/>
      </tp>
      <tp>
        <v>2300000</v>
        <stp/>
        <stp>EM_S_PROFITNOTICE_FORECASTL</stp>
        <stp>2</stp>
        <stp>600505.SH</stp>
        <stp>6/30/2016</stp>
        <tr r="G2189" s="5"/>
      </tp>
      <tp t="s">
        <v/>
        <stp/>
        <stp>EM_S_PROFITNOTICE_FORECASTL</stp>
        <stp>2</stp>
        <stp>600805.SH</stp>
        <stp>6/30/2016</stp>
        <tr r="G2459" s="5"/>
      </tp>
      <tp t="s">
        <v/>
        <stp/>
        <stp>EM_S_PROFITNOTICE_FORECASTL</stp>
        <stp>2</stp>
        <stp>603005.SH</stp>
        <stp>6/30/2016</stp>
        <tr r="G2732" s="5"/>
      </tp>
      <tp t="s">
        <v/>
        <stp/>
        <stp>EM_S_PROFITNOTICE_FORECASTL</stp>
        <stp>2</stp>
        <stp>600004.SH</stp>
        <stp>6/30/2016</stp>
        <tr r="G1781" s="5"/>
      </tp>
      <tp t="s">
        <v/>
        <stp/>
        <stp>EM_S_PROFITNOTICE_FORECASTL</stp>
        <stp>2</stp>
        <stp>600104.SH</stp>
        <stp>6/30/2016</stp>
        <tr r="G1862" s="5"/>
      </tp>
      <tp t="s">
        <v/>
        <stp/>
        <stp>EM_S_PROFITNOTICE_FORECASTL</stp>
        <stp>2</stp>
        <stp>600604.SH</stp>
        <stp>6/30/2016</stp>
        <tr r="G2277" s="5"/>
      </tp>
      <tp t="s">
        <v/>
        <stp/>
        <stp>EM_S_PROFITNOTICE_FORECASTL</stp>
        <stp>2</stp>
        <stp>600704.SH</stp>
        <stp>6/30/2016</stp>
        <tr r="G2365" s="5"/>
      </tp>
      <tp t="s">
        <v/>
        <stp/>
        <stp>EM_S_PROFITNOTICE_FORECASTL</stp>
        <stp>2</stp>
        <stp>600804.SH</stp>
        <stp>6/30/2016</stp>
        <tr r="G2458" s="5"/>
      </tp>
      <tp t="s">
        <v/>
        <stp/>
        <stp>EM_S_PROFITNOTICE_FORECASTL</stp>
        <stp>2</stp>
        <stp>601007.SH</stp>
        <stp>6/30/2016</stp>
        <tr r="G2587" s="5"/>
      </tp>
      <tp t="s">
        <v/>
        <stp/>
        <stp>EM_S_PROFITNOTICE_FORECASTL</stp>
        <stp>2</stp>
        <stp>601107.SH</stp>
        <stp>6/30/2016</stp>
        <tr r="G2608" s="5"/>
      </tp>
      <tp t="s">
        <v/>
        <stp/>
        <stp>EM_S_PROFITNOTICE_FORECASTL</stp>
        <stp>2</stp>
        <stp>601607.SH</stp>
        <stp>6/30/2016</stp>
        <tr r="G2666" s="5"/>
      </tp>
      <tp t="s">
        <v/>
        <stp/>
        <stp>EM_S_PROFITNOTICE_FORECASTL</stp>
        <stp>2</stp>
        <stp>600207.SH</stp>
        <stp>6/30/2016</stp>
        <tr r="G1952" s="5"/>
      </tp>
      <tp>
        <v>227000000</v>
        <stp/>
        <stp>EM_S_PROFITNOTICE_FORECASTL</stp>
        <stp>2</stp>
        <stp>600307.SH</stp>
        <stp>6/30/2016</stp>
        <tr r="G2039" s="5"/>
      </tp>
      <tp t="s">
        <v/>
        <stp/>
        <stp>EM_S_PROFITNOTICE_FORECASTL</stp>
        <stp>2</stp>
        <stp>600007.SH</stp>
        <stp>6/30/2016</stp>
        <tr r="G1784" s="5"/>
      </tp>
      <tp t="s">
        <v/>
        <stp/>
        <stp>EM_S_PROFITNOTICE_FORECASTL</stp>
        <stp>2</stp>
        <stp>600107.SH</stp>
        <stp>6/30/2016</stp>
        <tr r="G1865" s="5"/>
      </tp>
      <tp t="s">
        <v/>
        <stp/>
        <stp>EM_S_PROFITNOTICE_FORECASTL</stp>
        <stp>2</stp>
        <stp>600707.SH</stp>
        <stp>6/30/2016</stp>
        <tr r="G2368" s="5"/>
      </tp>
      <tp t="s">
        <v/>
        <stp/>
        <stp>EM_S_PROFITNOTICE_FORECASTL</stp>
        <stp>2</stp>
        <stp>600507.SH</stp>
        <stp>6/30/2016</stp>
        <tr r="G2191" s="5"/>
      </tp>
      <tp>
        <v>70000000</v>
        <stp/>
        <stp>EM_S_PROFITNOTICE_FORECASTL</stp>
        <stp>2</stp>
        <stp>600807.SH</stp>
        <stp>6/30/2016</stp>
        <tr r="G2461" s="5"/>
      </tp>
      <tp t="s">
        <v/>
        <stp/>
        <stp>EM_S_PROFITNOTICE_FORECASTL</stp>
        <stp>2</stp>
        <stp>601006.SH</stp>
        <stp>6/30/2016</stp>
        <tr r="G2586" s="5"/>
      </tp>
      <tp t="s">
        <v/>
        <stp/>
        <stp>EM_S_PROFITNOTICE_FORECASTL</stp>
        <stp>2</stp>
        <stp>601106.SH</stp>
        <stp>6/30/2016</stp>
        <tr r="G2607" s="5"/>
      </tp>
      <tp t="s">
        <v/>
        <stp/>
        <stp>EM_S_PROFITNOTICE_FORECASTL</stp>
        <stp>2</stp>
        <stp>600206.SH</stp>
        <stp>6/30/2016</stp>
        <tr r="G1951" s="5"/>
      </tp>
      <tp t="s">
        <v/>
        <stp/>
        <stp>EM_S_PROFITNOTICE_FORECASTL</stp>
        <stp>2</stp>
        <stp>600306.SH</stp>
        <stp>6/30/2016</stp>
        <tr r="G2038" s="5"/>
      </tp>
      <tp t="s">
        <v/>
        <stp/>
        <stp>EM_S_PROFITNOTICE_FORECASTL</stp>
        <stp>2</stp>
        <stp>600006.SH</stp>
        <stp>6/30/2016</stp>
        <tr r="G1783" s="5"/>
      </tp>
      <tp t="s">
        <v/>
        <stp/>
        <stp>EM_S_PROFITNOTICE_FORECASTL</stp>
        <stp>2</stp>
        <stp>600106.SH</stp>
        <stp>6/30/2016</stp>
        <tr r="G1864" s="5"/>
      </tp>
      <tp t="s">
        <v/>
        <stp/>
        <stp>EM_S_PROFITNOTICE_FORECASTL</stp>
        <stp>2</stp>
        <stp>600606.SH</stp>
        <stp>6/30/2016</stp>
        <tr r="G2279" s="5"/>
      </tp>
      <tp t="s">
        <v/>
        <stp/>
        <stp>EM_S_PROFITNOTICE_FORECASTL</stp>
        <stp>2</stp>
        <stp>600706.SH</stp>
        <stp>6/30/2016</stp>
        <tr r="G2367" s="5"/>
      </tp>
      <tp t="s">
        <v/>
        <stp/>
        <stp>EM_S_PROFITNOTICE_FORECASTL</stp>
        <stp>2</stp>
        <stp>600406.SH</stp>
        <stp>6/30/2016</stp>
        <tr r="G2123" s="5"/>
      </tp>
      <tp t="s">
        <v/>
        <stp/>
        <stp>EM_S_PROFITNOTICE_FORECASTL</stp>
        <stp>2</stp>
        <stp>600506.SH</stp>
        <stp>6/30/2016</stp>
        <tr r="G2190" s="5"/>
      </tp>
      <tp t="s">
        <v/>
        <stp/>
        <stp>EM_S_PROFITNOTICE_FORECASTL</stp>
        <stp>2</stp>
        <stp>600806.SH</stp>
        <stp>6/30/2016</stp>
        <tr r="G2460" s="5"/>
      </tp>
      <tp t="s">
        <v/>
        <stp/>
        <stp>EM_S_PROFITNOTICE_FORECASTL</stp>
        <stp>2</stp>
        <stp>603306.SH</stp>
        <stp>6/30/2016</stp>
        <tr r="G2786" s="5"/>
      </tp>
      <tp t="s">
        <v/>
        <stp/>
        <stp>EM_S_PROFITNOTICE_FORECASTL</stp>
        <stp>2</stp>
        <stp>603006.SH</stp>
        <stp>6/30/2016</stp>
        <tr r="G2733" s="5"/>
      </tp>
      <tp t="s">
        <v/>
        <stp/>
        <stp>EM_S_PROFITNOTICE_FORECASTL</stp>
        <stp>2</stp>
        <stp>603606.SH</stp>
        <stp>6/30/2016</stp>
        <tr r="G2820" s="5"/>
      </tp>
      <tp t="s">
        <v/>
        <stp/>
        <stp>EM_S_PROFITNOTICE_FORECASTL</stp>
        <stp>2</stp>
        <stp>603806.SH</stp>
        <stp>6/30/2016</stp>
        <tr r="G2848" s="5"/>
      </tp>
      <tp>
        <v>27371302.68</v>
        <stp/>
        <stp>EM_S_QSTM07_IS</stp>
        <stp>4</stp>
        <stp>002661.SZ</stp>
        <stp>61</stp>
        <stp>6/30/2015</stp>
        <stp>1</stp>
        <tr r="K1129" s="5"/>
      </tp>
      <tp>
        <v>138820438.69999999</v>
        <stp/>
        <stp>EM_S_QSTM07_IS</stp>
        <stp>4</stp>
        <stp>002662.SZ</stp>
        <stp>61</stp>
        <stp>6/30/2016</stp>
        <stp>1</stp>
        <tr r="D1130" s="5"/>
      </tp>
      <tp>
        <v>28619616.989999998</v>
        <stp/>
        <stp>EM_S_QSTM07_IS</stp>
        <stp>4</stp>
        <stp>002677.SZ</stp>
        <stp>61</stp>
        <stp>3/31/2016</stp>
        <stp>1</stp>
        <tr r="I1145" s="5"/>
      </tp>
      <tp>
        <v>1016160.84</v>
        <stp/>
        <stp>EM_S_QSTM07_IS</stp>
        <stp>4</stp>
        <stp>002667.SZ</stp>
        <stp>61</stp>
        <stp>3/31/2016</stp>
        <stp>1</stp>
        <tr r="I1135" s="5"/>
      </tp>
      <tp>
        <v>42430125.310000002</v>
        <stp/>
        <stp>EM_S_QSTM07_IS</stp>
        <stp>4</stp>
        <stp>002671.SZ</stp>
        <stp>61</stp>
        <stp>6/30/2015</stp>
        <stp>1</stp>
        <tr r="K1139" s="5"/>
      </tp>
      <tp>
        <v>121444383.38</v>
        <stp/>
        <stp>EM_S_QSTM07_IS</stp>
        <stp>4</stp>
        <stp>002672.SZ</stp>
        <stp>61</stp>
        <stp>6/30/2016</stp>
        <stp>1</stp>
        <tr r="D1140" s="5"/>
      </tp>
      <tp>
        <v>93709406.390000001</v>
        <stp/>
        <stp>EM_S_QSTM07_IS</stp>
        <stp>4</stp>
        <stp>002641.SZ</stp>
        <stp>61</stp>
        <stp>6/30/2015</stp>
        <stp>1</stp>
        <tr r="K1109" s="5"/>
      </tp>
      <tp>
        <v>22080704.600000001</v>
        <stp/>
        <stp>EM_S_QSTM07_IS</stp>
        <stp>4</stp>
        <stp>002642.SZ</stp>
        <stp>61</stp>
        <stp>6/30/2016</stp>
        <stp>1</stp>
        <tr r="D1110" s="5"/>
      </tp>
      <tp>
        <v>24738215.760000002</v>
        <stp/>
        <stp>EM_S_QSTM07_IS</stp>
        <stp>4</stp>
        <stp>002657.SZ</stp>
        <stp>61</stp>
        <stp>3/31/2016</stp>
        <stp>1</stp>
        <tr r="I1125" s="5"/>
      </tp>
      <tp>
        <v>-26232998.57</v>
        <stp/>
        <stp>EM_S_QSTM07_IS</stp>
        <stp>4</stp>
        <stp>002647.SZ</stp>
        <stp>61</stp>
        <stp>3/31/2016</stp>
        <stp>1</stp>
        <tr r="I1115" s="5"/>
      </tp>
      <tp>
        <v>23553466.75</v>
        <stp/>
        <stp>EM_S_QSTM07_IS</stp>
        <stp>4</stp>
        <stp>002651.SZ</stp>
        <stp>61</stp>
        <stp>6/30/2015</stp>
        <stp>1</stp>
        <tr r="K1119" s="5"/>
      </tp>
      <tp>
        <v>20712045.350000001</v>
        <stp/>
        <stp>EM_S_QSTM07_IS</stp>
        <stp>4</stp>
        <stp>002652.SZ</stp>
        <stp>61</stp>
        <stp>6/30/2016</stp>
        <stp>1</stp>
        <tr r="D1120" s="5"/>
      </tp>
      <tp>
        <v>11891260.199999999</v>
        <stp/>
        <stp>EM_S_QSTM07_IS</stp>
        <stp>4</stp>
        <stp>002621.SZ</stp>
        <stp>61</stp>
        <stp>6/30/2015</stp>
        <stp>1</stp>
        <tr r="K1089" s="5"/>
      </tp>
      <tp>
        <v>2821691.64</v>
        <stp/>
        <stp>EM_S_QSTM07_IS</stp>
        <stp>4</stp>
        <stp>002622.SZ</stp>
        <stp>61</stp>
        <stp>6/30/2016</stp>
        <stp>1</stp>
        <tr r="D1090" s="5"/>
      </tp>
      <tp>
        <v>13306813.16</v>
        <stp/>
        <stp>EM_S_QSTM07_IS</stp>
        <stp>4</stp>
        <stp>002637.SZ</stp>
        <stp>61</stp>
        <stp>3/31/2016</stp>
        <stp>1</stp>
        <tr r="I1105" s="5"/>
      </tp>
      <tp>
        <v>12597809.460000001</v>
        <stp/>
        <stp>EM_S_QSTM07_IS</stp>
        <stp>4</stp>
        <stp>002627.SZ</stp>
        <stp>61</stp>
        <stp>3/31/2016</stp>
        <stp>1</stp>
        <tr r="I1095" s="5"/>
      </tp>
      <tp>
        <v>47696570.390000001</v>
        <stp/>
        <stp>EM_S_QSTM07_IS</stp>
        <stp>4</stp>
        <stp>002631.SZ</stp>
        <stp>61</stp>
        <stp>6/30/2015</stp>
        <stp>1</stp>
        <tr r="K1099" s="5"/>
      </tp>
      <tp>
        <v>11387326.710000001</v>
        <stp/>
        <stp>EM_S_QSTM07_IS</stp>
        <stp>4</stp>
        <stp>002632.SZ</stp>
        <stp>61</stp>
        <stp>6/30/2016</stp>
        <stp>1</stp>
        <tr r="D1100" s="5"/>
      </tp>
      <tp>
        <v>32222271.690000001</v>
        <stp/>
        <stp>EM_S_QSTM07_IS</stp>
        <stp>4</stp>
        <stp>002601.SZ</stp>
        <stp>61</stp>
        <stp>6/30/2015</stp>
        <stp>1</stp>
        <tr r="K1069" s="5"/>
      </tp>
      <tp>
        <v>153275675.71000001</v>
        <stp/>
        <stp>EM_S_QSTM07_IS</stp>
        <stp>4</stp>
        <stp>002602.SZ</stp>
        <stp>61</stp>
        <stp>6/30/2016</stp>
        <stp>1</stp>
        <tr r="D1070" s="5"/>
      </tp>
      <tp>
        <v>5099910.99</v>
        <stp/>
        <stp>EM_S_QSTM07_IS</stp>
        <stp>4</stp>
        <stp>002617.SZ</stp>
        <stp>61</stp>
        <stp>3/31/2016</stp>
        <stp>1</stp>
        <tr r="I1085" s="5"/>
      </tp>
      <tp>
        <v>12430647.189999999</v>
        <stp/>
        <stp>EM_S_QSTM07_IS</stp>
        <stp>4</stp>
        <stp>002607.SZ</stp>
        <stp>61</stp>
        <stp>3/31/2016</stp>
        <stp>1</stp>
        <tr r="I1075" s="5"/>
      </tp>
      <tp>
        <v>18036452.140000001</v>
        <stp/>
        <stp>EM_S_QSTM07_IS</stp>
        <stp>4</stp>
        <stp>002611.SZ</stp>
        <stp>61</stp>
        <stp>6/30/2015</stp>
        <stp>1</stp>
        <tr r="K1079" s="5"/>
      </tp>
      <tp>
        <v>11335418.210000001</v>
        <stp/>
        <stp>EM_S_QSTM07_IS</stp>
        <stp>4</stp>
        <stp>002612.SZ</stp>
        <stp>61</stp>
        <stp>6/30/2016</stp>
        <stp>1</stp>
        <tr r="D1080" s="5"/>
      </tp>
      <tp>
        <v>62781726.93</v>
        <stp/>
        <stp>EM_S_QSTM07_IS</stp>
        <stp>4</stp>
        <stp>002681.SZ</stp>
        <stp>61</stp>
        <stp>6/30/2015</stp>
        <stp>1</stp>
        <tr r="K1149" s="5"/>
      </tp>
      <tp>
        <v>11283472.550000001</v>
        <stp/>
        <stp>EM_S_QSTM07_IS</stp>
        <stp>4</stp>
        <stp>002682.SZ</stp>
        <stp>61</stp>
        <stp>6/30/2016</stp>
        <stp>1</stp>
        <tr r="D1150" s="5"/>
      </tp>
      <tp>
        <v>48028370.920000002</v>
        <stp/>
        <stp>EM_S_QSTM07_IS</stp>
        <stp>4</stp>
        <stp>002697.SZ</stp>
        <stp>61</stp>
        <stp>3/31/2016</stp>
        <stp>1</stp>
        <tr r="I1165" s="5"/>
      </tp>
      <tp>
        <v>9927374.0800000001</v>
        <stp/>
        <stp>EM_S_QSTM07_IS</stp>
        <stp>4</stp>
        <stp>002687.SZ</stp>
        <stp>61</stp>
        <stp>3/31/2016</stp>
        <stp>1</stp>
        <tr r="I1155" s="5"/>
      </tp>
      <tp>
        <v>6916242.0599999996</v>
        <stp/>
        <stp>EM_S_QSTM07_IS</stp>
        <stp>4</stp>
        <stp>002691.SZ</stp>
        <stp>61</stp>
        <stp>6/30/2015</stp>
        <stp>1</stp>
        <tr r="K1159" s="5"/>
      </tp>
      <tp>
        <v>41292444</v>
        <stp/>
        <stp>EM_S_QSTM07_IS</stp>
        <stp>4</stp>
        <stp>002692.SZ</stp>
        <stp>61</stp>
        <stp>6/30/2016</stp>
        <stp>1</stp>
        <tr r="D1160" s="5"/>
      </tp>
      <tp>
        <v>1609716.36</v>
        <stp/>
        <stp>EM_S_QSTM07_IS</stp>
        <stp>4</stp>
        <stp>002761.SZ</stp>
        <stp>61</stp>
        <stp>6/30/2015</stp>
        <stp>1</stp>
        <tr r="K1224" s="5"/>
      </tp>
      <tp>
        <v>14436824.289999999</v>
        <stp/>
        <stp>EM_S_QSTM07_IS</stp>
        <stp>4</stp>
        <stp>002762.SZ</stp>
        <stp>61</stp>
        <stp>6/30/2016</stp>
        <stp>1</stp>
        <tr r="D1225" s="5"/>
      </tp>
      <tp>
        <v>5538100.0999999996</v>
        <stp/>
        <stp>EM_S_QSTM07_IS</stp>
        <stp>4</stp>
        <stp>002777.SZ</stp>
        <stp>61</stp>
        <stp>3/31/2016</stp>
        <stp>1</stp>
        <tr r="I1238" s="5"/>
      </tp>
      <tp>
        <v>10756389.109999999</v>
        <stp/>
        <stp>EM_S_QSTM07_IS</stp>
        <stp>4</stp>
        <stp>002767.SZ</stp>
        <stp>61</stp>
        <stp>3/31/2016</stp>
        <stp>1</stp>
        <tr r="I1229" s="5"/>
      </tp>
      <tp>
        <v>18577099.34</v>
        <stp/>
        <stp>EM_S_QSTM07_IS</stp>
        <stp>4</stp>
        <stp>002771.SZ</stp>
        <stp>61</stp>
        <stp>6/30/2015</stp>
        <stp>1</stp>
        <tr r="K1233" s="5"/>
      </tp>
      <tp>
        <v>-11167255.73</v>
        <stp/>
        <stp>EM_S_QSTM07_IS</stp>
        <stp>4</stp>
        <stp>002772.SZ</stp>
        <stp>61</stp>
        <stp>6/30/2016</stp>
        <stp>1</stp>
        <tr r="D1234" s="5"/>
      </tp>
      <tp>
        <v>25592365.23</v>
        <stp/>
        <stp>EM_S_QSTM07_IS</stp>
        <stp>4</stp>
        <stp>002741.SZ</stp>
        <stp>61</stp>
        <stp>6/30/2015</stp>
        <stp>1</stp>
        <tr r="K1206" s="5"/>
      </tp>
      <tp>
        <v>35687948.109999999</v>
        <stp/>
        <stp>EM_S_QSTM07_IS</stp>
        <stp>4</stp>
        <stp>002742.SZ</stp>
        <stp>61</stp>
        <stp>6/30/2016</stp>
        <stp>1</stp>
        <tr r="D1207" s="5"/>
      </tp>
      <tp>
        <v>10129441.77</v>
        <stp/>
        <stp>EM_S_QSTM07_IS</stp>
        <stp>4</stp>
        <stp>002757.SZ</stp>
        <stp>61</stp>
        <stp>3/31/2016</stp>
        <stp>1</stp>
        <tr r="I1220" s="5"/>
      </tp>
      <tp>
        <v>5105347.72</v>
        <stp/>
        <stp>EM_S_QSTM07_IS</stp>
        <stp>4</stp>
        <stp>002747.SZ</stp>
        <stp>61</stp>
        <stp>3/31/2016</stp>
        <stp>1</stp>
        <tr r="I1211" s="5"/>
      </tp>
      <tp>
        <v>15551649.689999999</v>
        <stp/>
        <stp>EM_S_QSTM07_IS</stp>
        <stp>4</stp>
        <stp>002751.SZ</stp>
        <stp>61</stp>
        <stp>6/30/2015</stp>
        <stp>1</stp>
        <tr r="K1215" s="5"/>
      </tp>
      <tp>
        <v>31961584.48</v>
        <stp/>
        <stp>EM_S_QSTM07_IS</stp>
        <stp>4</stp>
        <stp>002752.SZ</stp>
        <stp>61</stp>
        <stp>6/30/2016</stp>
        <stp>1</stp>
        <tr r="D1216" s="5"/>
      </tp>
      <tp>
        <v>50692850.409999996</v>
        <stp/>
        <stp>EM_S_QSTM07_IS</stp>
        <stp>4</stp>
        <stp>002721.SZ</stp>
        <stp>61</stp>
        <stp>6/30/2015</stp>
        <stp>1</stp>
        <tr r="K1186" s="5"/>
      </tp>
      <tp>
        <v>40755827.009999998</v>
        <stp/>
        <stp>EM_S_QSTM07_IS</stp>
        <stp>4</stp>
        <stp>002722.SZ</stp>
        <stp>61</stp>
        <stp>6/30/2016</stp>
        <stp>1</stp>
        <tr r="D1187" s="5"/>
      </tp>
      <tp>
        <v>96393679.180000007</v>
        <stp/>
        <stp>EM_S_QSTM07_IS</stp>
        <stp>4</stp>
        <stp>002737.SZ</stp>
        <stp>61</stp>
        <stp>3/31/2016</stp>
        <stp>1</stp>
        <tr r="I1202" s="5"/>
      </tp>
      <tp>
        <v>105763462.48</v>
        <stp/>
        <stp>EM_S_QSTM07_IS</stp>
        <stp>4</stp>
        <stp>002727.SZ</stp>
        <stp>61</stp>
        <stp>3/31/2016</stp>
        <stp>1</stp>
        <tr r="I1192" s="5"/>
      </tp>
      <tp>
        <v>8600876.2200000007</v>
        <stp/>
        <stp>EM_S_QSTM07_IS</stp>
        <stp>4</stp>
        <stp>002731.SZ</stp>
        <stp>61</stp>
        <stp>6/30/2015</stp>
        <stp>1</stp>
        <tr r="K1196" s="5"/>
      </tp>
      <tp>
        <v>39647883.899999999</v>
        <stp/>
        <stp>EM_S_QSTM07_IS</stp>
        <stp>4</stp>
        <stp>002732.SZ</stp>
        <stp>61</stp>
        <stp>6/30/2016</stp>
        <stp>1</stp>
        <tr r="D1197" s="5"/>
      </tp>
      <tp>
        <v>285560673</v>
        <stp/>
        <stp>EM_S_QSTM07_IS</stp>
        <stp>4</stp>
        <stp>002701.SZ</stp>
        <stp>61</stp>
        <stp>6/30/2015</stp>
        <stp>1</stp>
        <tr r="K1169" s="5"/>
      </tp>
      <tp>
        <v>-3210193.56</v>
        <stp/>
        <stp>EM_S_QSTM07_IS</stp>
        <stp>4</stp>
        <stp>002702.SZ</stp>
        <stp>61</stp>
        <stp>6/30/2016</stp>
        <stp>1</stp>
        <tr r="D1170" s="5"/>
      </tp>
      <tp>
        <v>28450292.329999998</v>
        <stp/>
        <stp>EM_S_QSTM07_IS</stp>
        <stp>4</stp>
        <stp>002717.SZ</stp>
        <stp>61</stp>
        <stp>3/31/2016</stp>
        <stp>1</stp>
        <tr r="I1183" s="5"/>
      </tp>
      <tp>
        <v>36548777.390000001</v>
        <stp/>
        <stp>EM_S_QSTM07_IS</stp>
        <stp>4</stp>
        <stp>002707.SZ</stp>
        <stp>61</stp>
        <stp>3/31/2016</stp>
        <stp>1</stp>
        <tr r="I1174" s="5"/>
      </tp>
      <tp>
        <v>41621619.460000001</v>
        <stp/>
        <stp>EM_S_QSTM07_IS</stp>
        <stp>4</stp>
        <stp>002711.SZ</stp>
        <stp>61</stp>
        <stp>6/30/2015</stp>
        <stp>1</stp>
        <tr r="K1177" s="5"/>
      </tp>
      <tp>
        <v>35464210.57</v>
        <stp/>
        <stp>EM_S_QSTM07_IS</stp>
        <stp>4</stp>
        <stp>002712.SZ</stp>
        <stp>61</stp>
        <stp>6/30/2016</stp>
        <stp>1</stp>
        <tr r="D1178" s="5"/>
      </tp>
      <tp>
        <v>25508671.75</v>
        <stp/>
        <stp>EM_S_QSTM07_IS</stp>
        <stp>4</stp>
        <stp>002781.SZ</stp>
        <stp>61</stp>
        <stp>6/30/2015</stp>
        <stp>1</stp>
        <tr r="K1242" s="5"/>
      </tp>
      <tp>
        <v>19048223.039999999</v>
        <stp/>
        <stp>EM_S_QSTM07_IS</stp>
        <stp>4</stp>
        <stp>002782.SZ</stp>
        <stp>61</stp>
        <stp>6/30/2016</stp>
        <stp>1</stp>
        <tr r="D1243" s="5"/>
      </tp>
      <tp>
        <v>99891212.209999993</v>
        <stp/>
        <stp>EM_S_QSTM07_IS</stp>
        <stp>4</stp>
        <stp>002797.SZ</stp>
        <stp>61</stp>
        <stp>3/31/2016</stp>
        <stp>1</stp>
        <tr r="I1256" s="5"/>
      </tp>
      <tp>
        <v>28574162.870000001</v>
        <stp/>
        <stp>EM_S_QSTM07_IS</stp>
        <stp>4</stp>
        <stp>002787.SZ</stp>
        <stp>61</stp>
        <stp>3/31/2016</stp>
        <stp>1</stp>
        <tr r="I1247" s="5"/>
      </tp>
      <tp>
        <v>86664017.480000004</v>
        <stp/>
        <stp>EM_S_QSTM07_IS</stp>
        <stp>4</stp>
        <stp>002791.SZ</stp>
        <stp>61</stp>
        <stp>6/30/2015</stp>
        <stp>1</stp>
        <tr r="K1251" s="5"/>
      </tp>
      <tp>
        <v>65925726.990000002</v>
        <stp/>
        <stp>EM_S_QSTM07_IS</stp>
        <stp>4</stp>
        <stp>002792.SZ</stp>
        <stp>61</stp>
        <stp>6/30/2016</stp>
        <stp>1</stp>
        <tr r="D1252" s="5"/>
      </tp>
      <tp>
        <v>31015408.850000001</v>
        <stp/>
        <stp>EM_S_QSTM07_IS</stp>
        <stp>4</stp>
        <stp>002461.SZ</stp>
        <stp>61</stp>
        <stp>6/30/2015</stp>
        <stp>1</stp>
        <tr r="K930" s="5"/>
      </tp>
      <tp>
        <v>61524440.299999997</v>
        <stp/>
        <stp>EM_S_QSTM07_IS</stp>
        <stp>4</stp>
        <stp>002462.SZ</stp>
        <stp>61</stp>
        <stp>6/30/2016</stp>
        <stp>1</stp>
        <tr r="D931" s="5"/>
      </tp>
      <tp>
        <v>107065963.53</v>
        <stp/>
        <stp>EM_S_QSTM07_IS</stp>
        <stp>4</stp>
        <stp>002477.SZ</stp>
        <stp>61</stp>
        <stp>3/31/2016</stp>
        <stp>1</stp>
        <tr r="I946" s="5"/>
      </tp>
      <tp>
        <v>86501954.790000007</v>
        <stp/>
        <stp>EM_S_QSTM07_IS</stp>
        <stp>4</stp>
        <stp>002467.SZ</stp>
        <stp>61</stp>
        <stp>3/31/2016</stp>
        <stp>1</stp>
        <tr r="I936" s="5"/>
      </tp>
      <tp>
        <v>40001779.630000003</v>
        <stp/>
        <stp>EM_S_QSTM07_IS</stp>
        <stp>4</stp>
        <stp>002471.SZ</stp>
        <stp>61</stp>
        <stp>6/30/2015</stp>
        <stp>1</stp>
        <tr r="K940" s="5"/>
      </tp>
      <tp>
        <v>48655383.890000001</v>
        <stp/>
        <stp>EM_S_QSTM07_IS</stp>
        <stp>4</stp>
        <stp>002472.SZ</stp>
        <stp>61</stp>
        <stp>6/30/2016</stp>
        <stp>1</stp>
        <tr r="D941" s="5"/>
      </tp>
      <tp>
        <v>55292425.780000001</v>
        <stp/>
        <stp>EM_S_QSTM07_IS</stp>
        <stp>4</stp>
        <stp>002441.SZ</stp>
        <stp>61</stp>
        <stp>6/30/2015</stp>
        <stp>1</stp>
        <tr r="K910" s="5"/>
      </tp>
      <tp>
        <v>13229049.51</v>
        <stp/>
        <stp>EM_S_QSTM07_IS</stp>
        <stp>4</stp>
        <stp>002442.SZ</stp>
        <stp>61</stp>
        <stp>6/30/2016</stp>
        <stp>1</stp>
        <tr r="D911" s="5"/>
      </tp>
      <tp>
        <v>-1304452.57</v>
        <stp/>
        <stp>EM_S_QSTM07_IS</stp>
        <stp>4</stp>
        <stp>002457.SZ</stp>
        <stp>61</stp>
        <stp>3/31/2016</stp>
        <stp>1</stp>
        <tr r="I926" s="5"/>
      </tp>
      <tp>
        <v>3330938.51</v>
        <stp/>
        <stp>EM_S_QSTM07_IS</stp>
        <stp>4</stp>
        <stp>002447.SZ</stp>
        <stp>61</stp>
        <stp>3/31/2016</stp>
        <stp>1</stp>
        <tr r="I916" s="5"/>
      </tp>
      <tp>
        <v>9106187.4600000009</v>
        <stp/>
        <stp>EM_S_QSTM07_IS</stp>
        <stp>4</stp>
        <stp>002451.SZ</stp>
        <stp>61</stp>
        <stp>6/30/2015</stp>
        <stp>1</stp>
        <tr r="K920" s="5"/>
      </tp>
      <tp>
        <v>22615521.550000001</v>
        <stp/>
        <stp>EM_S_QSTM07_IS</stp>
        <stp>4</stp>
        <stp>002452.SZ</stp>
        <stp>61</stp>
        <stp>6/30/2016</stp>
        <stp>1</stp>
        <tr r="D921" s="5"/>
      </tp>
      <tp>
        <v>26546004.800000001</v>
        <stp/>
        <stp>EM_S_QSTM07_IS</stp>
        <stp>4</stp>
        <stp>002421.SZ</stp>
        <stp>61</stp>
        <stp>6/30/2015</stp>
        <stp>1</stp>
        <tr r="K890" s="5"/>
      </tp>
      <tp>
        <v>177854735</v>
        <stp/>
        <stp>EM_S_QSTM07_IS</stp>
        <stp>4</stp>
        <stp>002422.SZ</stp>
        <stp>61</stp>
        <stp>6/30/2016</stp>
        <stp>1</stp>
        <tr r="D891" s="5"/>
      </tp>
      <tp>
        <v>164915807.63</v>
        <stp/>
        <stp>EM_S_QSTM07_IS</stp>
        <stp>4</stp>
        <stp>002437.SZ</stp>
        <stp>61</stp>
        <stp>3/31/2016</stp>
        <stp>1</stp>
        <tr r="I906" s="5"/>
      </tp>
      <tp>
        <v>21233022.77</v>
        <stp/>
        <stp>EM_S_QSTM07_IS</stp>
        <stp>4</stp>
        <stp>002427.SZ</stp>
        <stp>61</stp>
        <stp>3/31/2016</stp>
        <stp>1</stp>
        <tr r="I896" s="5"/>
      </tp>
      <tp>
        <v>164933427.74000001</v>
        <stp/>
        <stp>EM_S_QSTM07_IS</stp>
        <stp>4</stp>
        <stp>002431.SZ</stp>
        <stp>61</stp>
        <stp>6/30/2015</stp>
        <stp>1</stp>
        <tr r="K900" s="5"/>
      </tp>
      <tp>
        <v>-29253282.379999999</v>
        <stp/>
        <stp>EM_S_QSTM07_IS</stp>
        <stp>4</stp>
        <stp>002432.SZ</stp>
        <stp>61</stp>
        <stp>6/30/2016</stp>
        <stp>1</stp>
        <tr r="D901" s="5"/>
      </tp>
      <tp>
        <v>14385597.060000001</v>
        <stp/>
        <stp>EM_S_QSTM07_IS</stp>
        <stp>4</stp>
        <stp>002401.SZ</stp>
        <stp>61</stp>
        <stp>6/30/2015</stp>
        <stp>1</stp>
        <tr r="K870" s="5"/>
      </tp>
      <tp>
        <v>35243936.159999996</v>
        <stp/>
        <stp>EM_S_QSTM07_IS</stp>
        <stp>4</stp>
        <stp>002402.SZ</stp>
        <stp>61</stp>
        <stp>6/30/2016</stp>
        <stp>1</stp>
        <tr r="D871" s="5"/>
      </tp>
      <tp>
        <v>-28650992.66</v>
        <stp/>
        <stp>EM_S_QSTM07_IS</stp>
        <stp>4</stp>
        <stp>002417.SZ</stp>
        <stp>61</stp>
        <stp>3/31/2016</stp>
        <stp>1</stp>
        <tr r="I886" s="5"/>
      </tp>
      <tp>
        <v>112151140.17</v>
        <stp/>
        <stp>EM_S_QSTM07_IS</stp>
        <stp>4</stp>
        <stp>002407.SZ</stp>
        <stp>61</stp>
        <stp>3/31/2016</stp>
        <stp>1</stp>
        <tr r="I876" s="5"/>
      </tp>
      <tp>
        <v>3488789.22</v>
        <stp/>
        <stp>EM_S_QSTM07_IS</stp>
        <stp>4</stp>
        <stp>002411.SZ</stp>
        <stp>61</stp>
        <stp>6/30/2015</stp>
        <stp>1</stp>
        <tr r="K880" s="5"/>
      </tp>
      <tp>
        <v>22187289.280000001</v>
        <stp/>
        <stp>EM_S_QSTM07_IS</stp>
        <stp>4</stp>
        <stp>002412.SZ</stp>
        <stp>61</stp>
        <stp>6/30/2016</stp>
        <stp>1</stp>
        <tr r="D881" s="5"/>
      </tp>
      <tp>
        <v>62016726.75</v>
        <stp/>
        <stp>EM_S_QSTM07_IS</stp>
        <stp>4</stp>
        <stp>002481.SZ</stp>
        <stp>61</stp>
        <stp>6/30/2015</stp>
        <stp>1</stp>
        <tr r="K950" s="5"/>
      </tp>
      <tp>
        <v>117589674.09</v>
        <stp/>
        <stp>EM_S_QSTM07_IS</stp>
        <stp>4</stp>
        <stp>002482.SZ</stp>
        <stp>61</stp>
        <stp>6/30/2016</stp>
        <stp>1</stp>
        <tr r="D951" s="5"/>
      </tp>
      <tp>
        <v>20901174.600000001</v>
        <stp/>
        <stp>EM_S_QSTM07_IS</stp>
        <stp>4</stp>
        <stp>002497.SZ</stp>
        <stp>61</stp>
        <stp>3/31/2016</stp>
        <stp>1</stp>
        <tr r="I966" s="5"/>
      </tp>
      <tp>
        <v>21188960.579999998</v>
        <stp/>
        <stp>EM_S_QSTM07_IS</stp>
        <stp>4</stp>
        <stp>002487.SZ</stp>
        <stp>61</stp>
        <stp>3/31/2016</stp>
        <stp>1</stp>
        <tr r="I956" s="5"/>
      </tp>
      <tp>
        <v>54018434.640000001</v>
        <stp/>
        <stp>EM_S_QSTM07_IS</stp>
        <stp>4</stp>
        <stp>002491.SZ</stp>
        <stp>61</stp>
        <stp>6/30/2015</stp>
        <stp>1</stp>
        <tr r="K960" s="5"/>
      </tp>
      <tp>
        <v>20937592.059999999</v>
        <stp/>
        <stp>EM_S_QSTM07_IS</stp>
        <stp>4</stp>
        <stp>002492.SZ</stp>
        <stp>61</stp>
        <stp>6/30/2016</stp>
        <stp>1</stp>
        <tr r="D961" s="5"/>
      </tp>
      <tp>
        <v>56890631.380000003</v>
        <stp/>
        <stp>EM_S_QSTM07_IS</stp>
        <stp>4</stp>
        <stp>002561.SZ</stp>
        <stp>61</stp>
        <stp>6/30/2015</stp>
        <stp>1</stp>
        <tr r="K1029" s="5"/>
      </tp>
      <tp>
        <v>34047405.710000001</v>
        <stp/>
        <stp>EM_S_QSTM07_IS</stp>
        <stp>4</stp>
        <stp>002562.SZ</stp>
        <stp>61</stp>
        <stp>6/30/2016</stp>
        <stp>1</stp>
        <tr r="D1030" s="5"/>
      </tp>
      <tp>
        <v>199675985.87</v>
        <stp/>
        <stp>EM_S_QSTM07_IS</stp>
        <stp>4</stp>
        <stp>002577.SZ</stp>
        <stp>61</stp>
        <stp>3/31/2016</stp>
        <stp>1</stp>
        <tr r="I1045" s="5"/>
      </tp>
      <tp>
        <v>23806696.239999998</v>
        <stp/>
        <stp>EM_S_QSTM07_IS</stp>
        <stp>4</stp>
        <stp>002567.SZ</stp>
        <stp>61</stp>
        <stp>3/31/2016</stp>
        <stp>1</stp>
        <tr r="I1035" s="5"/>
      </tp>
      <tp>
        <v>2781896.81</v>
        <stp/>
        <stp>EM_S_QSTM07_IS</stp>
        <stp>4</stp>
        <stp>002571.SZ</stp>
        <stp>61</stp>
        <stp>6/30/2015</stp>
        <stp>1</stp>
        <tr r="K1039" s="5"/>
      </tp>
      <tp>
        <v>147335289</v>
        <stp/>
        <stp>EM_S_QSTM07_IS</stp>
        <stp>4</stp>
        <stp>002572.SZ</stp>
        <stp>61</stp>
        <stp>6/30/2016</stp>
        <stp>1</stp>
        <tr r="D1040" s="5"/>
      </tp>
      <tp>
        <v>58562625.270000003</v>
        <stp/>
        <stp>EM_S_QSTM07_IS</stp>
        <stp>4</stp>
        <stp>002541.SZ</stp>
        <stp>61</stp>
        <stp>6/30/2015</stp>
        <stp>1</stp>
        <tr r="K1009" s="5"/>
      </tp>
      <tp>
        <v>43882671.939999998</v>
        <stp/>
        <stp>EM_S_QSTM07_IS</stp>
        <stp>4</stp>
        <stp>002542.SZ</stp>
        <stp>61</stp>
        <stp>6/30/2016</stp>
        <stp>1</stp>
        <tr r="D1010" s="5"/>
      </tp>
      <tp>
        <v>93237103.049999997</v>
        <stp/>
        <stp>EM_S_QSTM07_IS</stp>
        <stp>4</stp>
        <stp>002557.SZ</stp>
        <stp>61</stp>
        <stp>3/31/2016</stp>
        <stp>1</stp>
        <tr r="I1025" s="5"/>
      </tp>
      <tp>
        <v>40478516.170000002</v>
        <stp/>
        <stp>EM_S_QSTM07_IS</stp>
        <stp>4</stp>
        <stp>002547.SZ</stp>
        <stp>61</stp>
        <stp>3/31/2016</stp>
        <stp>1</stp>
        <tr r="I1015" s="5"/>
      </tp>
      <tp>
        <v>34162029.270000003</v>
        <stp/>
        <stp>EM_S_QSTM07_IS</stp>
        <stp>4</stp>
        <stp>002551.SZ</stp>
        <stp>61</stp>
        <stp>6/30/2015</stp>
        <stp>1</stp>
        <tr r="K1019" s="5"/>
      </tp>
      <tp>
        <v>-12393917.34</v>
        <stp/>
        <stp>EM_S_QSTM07_IS</stp>
        <stp>4</stp>
        <stp>002552.SZ</stp>
        <stp>61</stp>
        <stp>6/30/2016</stp>
        <stp>1</stp>
        <tr r="D1020" s="5"/>
      </tp>
      <tp>
        <v>66958899.270000003</v>
        <stp/>
        <stp>EM_S_QSTM07_IS</stp>
        <stp>4</stp>
        <stp>002521.SZ</stp>
        <stp>61</stp>
        <stp>6/30/2015</stp>
        <stp>1</stp>
        <tr r="K990" s="5"/>
      </tp>
      <tp>
        <v>28391780.899999999</v>
        <stp/>
        <stp>EM_S_QSTM07_IS</stp>
        <stp>4</stp>
        <stp>002522.SZ</stp>
        <stp>61</stp>
        <stp>6/30/2016</stp>
        <stp>1</stp>
        <tr r="D991" s="5"/>
      </tp>
      <tp>
        <v>33150593.989999998</v>
        <stp/>
        <stp>EM_S_QSTM07_IS</stp>
        <stp>4</stp>
        <stp>002537.SZ</stp>
        <stp>61</stp>
        <stp>3/31/2016</stp>
        <stp>1</stp>
        <tr r="I1005" s="5"/>
      </tp>
      <tp>
        <v>18084444</v>
        <stp/>
        <stp>EM_S_QSTM07_IS</stp>
        <stp>4</stp>
        <stp>002527.SZ</stp>
        <stp>61</stp>
        <stp>3/31/2016</stp>
        <stp>1</stp>
        <tr r="I995" s="5"/>
      </tp>
      <tp>
        <v>80853321.290000007</v>
        <stp/>
        <stp>EM_S_QSTM07_IS</stp>
        <stp>4</stp>
        <stp>002531.SZ</stp>
        <stp>61</stp>
        <stp>6/30/2015</stp>
        <stp>1</stp>
        <tr r="K999" s="5"/>
      </tp>
      <tp>
        <v>42732948.119999997</v>
        <stp/>
        <stp>EM_S_QSTM07_IS</stp>
        <stp>4</stp>
        <stp>002532.SZ</stp>
        <stp>61</stp>
        <stp>6/30/2016</stp>
        <stp>1</stp>
        <tr r="D1000" s="5"/>
      </tp>
      <tp>
        <v>159586990.88999999</v>
        <stp/>
        <stp>EM_S_QSTM07_IS</stp>
        <stp>4</stp>
        <stp>002501.SZ</stp>
        <stp>61</stp>
        <stp>6/30/2015</stp>
        <stp>1</stp>
        <tr r="K970" s="5"/>
      </tp>
      <tp>
        <v>58150081.780000001</v>
        <stp/>
        <stp>EM_S_QSTM07_IS</stp>
        <stp>4</stp>
        <stp>002502.SZ</stp>
        <stp>61</stp>
        <stp>6/30/2016</stp>
        <stp>1</stp>
        <tr r="D971" s="5"/>
      </tp>
      <tp>
        <v>102628567.20999999</v>
        <stp/>
        <stp>EM_S_QSTM07_IS</stp>
        <stp>4</stp>
        <stp>002517.SZ</stp>
        <stp>61</stp>
        <stp>3/31/2016</stp>
        <stp>1</stp>
        <tr r="I986" s="5"/>
      </tp>
      <tp>
        <v>50713088.770000003</v>
        <stp/>
        <stp>EM_S_QSTM07_IS</stp>
        <stp>4</stp>
        <stp>002507.SZ</stp>
        <stp>61</stp>
        <stp>3/31/2016</stp>
        <stp>1</stp>
        <tr r="I976" s="5"/>
      </tp>
      <tp>
        <v>23548069.289999999</v>
        <stp/>
        <stp>EM_S_QSTM07_IS</stp>
        <stp>4</stp>
        <stp>002511.SZ</stp>
        <stp>61</stp>
        <stp>6/30/2015</stp>
        <stp>1</stp>
        <tr r="K980" s="5"/>
      </tp>
      <tp>
        <v>24040624.690000001</v>
        <stp/>
        <stp>EM_S_QSTM07_IS</stp>
        <stp>4</stp>
        <stp>002512.SZ</stp>
        <stp>61</stp>
        <stp>6/30/2016</stp>
        <stp>1</stp>
        <tr r="D981" s="5"/>
      </tp>
      <tp>
        <v>24210310.82</v>
        <stp/>
        <stp>EM_S_QSTM07_IS</stp>
        <stp>4</stp>
        <stp>002581.SZ</stp>
        <stp>61</stp>
        <stp>6/30/2015</stp>
        <stp>1</stp>
        <tr r="K1049" s="5"/>
      </tp>
      <tp>
        <v>-3440612.68</v>
        <stp/>
        <stp>EM_S_QSTM07_IS</stp>
        <stp>4</stp>
        <stp>002582.SZ</stp>
        <stp>61</stp>
        <stp>6/30/2016</stp>
        <stp>1</stp>
        <tr r="D1050" s="5"/>
      </tp>
      <tp>
        <v>142250268.47</v>
        <stp/>
        <stp>EM_S_QSTM07_IS</stp>
        <stp>4</stp>
        <stp>002597.SZ</stp>
        <stp>61</stp>
        <stp>3/31/2016</stp>
        <stp>1</stp>
        <tr r="I1065" s="5"/>
      </tp>
      <tp>
        <v>-6593101.6500000004</v>
        <stp/>
        <stp>EM_S_QSTM07_IS</stp>
        <stp>4</stp>
        <stp>002587.SZ</stp>
        <stp>61</stp>
        <stp>3/31/2016</stp>
        <stp>1</stp>
        <tr r="I1055" s="5"/>
      </tp>
      <tp>
        <v>-10587200.43</v>
        <stp/>
        <stp>EM_S_QSTM07_IS</stp>
        <stp>4</stp>
        <stp>002591.SZ</stp>
        <stp>61</stp>
        <stp>6/30/2015</stp>
        <stp>1</stp>
        <tr r="K1059" s="5"/>
      </tp>
      <tp>
        <v>33486212.879999999</v>
        <stp/>
        <stp>EM_S_QSTM07_IS</stp>
        <stp>4</stp>
        <stp>002592.SZ</stp>
        <stp>61</stp>
        <stp>6/30/2016</stp>
        <stp>1</stp>
        <tr r="D1060" s="5"/>
      </tp>
      <tp>
        <v>15253609.859999999</v>
        <stp/>
        <stp>EM_S_QSTM07_IS</stp>
        <stp>4</stp>
        <stp>002261.SZ</stp>
        <stp>61</stp>
        <stp>6/30/2015</stp>
        <stp>1</stp>
        <tr r="K730" s="5"/>
      </tp>
      <tp>
        <v>101668576.23999999</v>
        <stp/>
        <stp>EM_S_QSTM07_IS</stp>
        <stp>4</stp>
        <stp>002262.SZ</stp>
        <stp>61</stp>
        <stp>6/30/2016</stp>
        <stp>1</stp>
        <tr r="D731" s="5"/>
      </tp>
      <tp>
        <v>128036570.47</v>
        <stp/>
        <stp>EM_S_QSTM07_IS</stp>
        <stp>4</stp>
        <stp>002277.SZ</stp>
        <stp>61</stp>
        <stp>3/31/2016</stp>
        <stp>1</stp>
        <tr r="I746" s="5"/>
      </tp>
      <tp>
        <v>341469369.39999998</v>
        <stp/>
        <stp>EM_S_QSTM07_IS</stp>
        <stp>4</stp>
        <stp>002267.SZ</stp>
        <stp>61</stp>
        <stp>3/31/2016</stp>
        <stp>1</stp>
        <tr r="I736" s="5"/>
      </tp>
      <tp>
        <v>239868981.22</v>
        <stp/>
        <stp>EM_S_QSTM07_IS</stp>
        <stp>4</stp>
        <stp>002271.SZ</stp>
        <stp>61</stp>
        <stp>6/30/2015</stp>
        <stp>1</stp>
        <tr r="K740" s="5"/>
      </tp>
      <tp>
        <v>2883983.06</v>
        <stp/>
        <stp>EM_S_QSTM07_IS</stp>
        <stp>4</stp>
        <stp>002272.SZ</stp>
        <stp>61</stp>
        <stp>6/30/2016</stp>
        <stp>1</stp>
        <tr r="D741" s="5"/>
      </tp>
      <tp>
        <v>248644451.37</v>
        <stp/>
        <stp>EM_S_QSTM07_IS</stp>
        <stp>4</stp>
        <stp>002241.SZ</stp>
        <stp>61</stp>
        <stp>6/30/2015</stp>
        <stp>1</stp>
        <tr r="K711" s="5"/>
      </tp>
      <tp>
        <v>231341292.41999999</v>
        <stp/>
        <stp>EM_S_QSTM07_IS</stp>
        <stp>4</stp>
        <stp>002242.SZ</stp>
        <stp>61</stp>
        <stp>6/30/2016</stp>
        <stp>1</stp>
        <tr r="D712" s="5"/>
      </tp>
      <tp>
        <v>14996855.48</v>
        <stp/>
        <stp>EM_S_QSTM07_IS</stp>
        <stp>4</stp>
        <stp>002247.SZ</stp>
        <stp>61</stp>
        <stp>3/31/2016</stp>
        <stp>1</stp>
        <tr r="I717" s="5"/>
      </tp>
      <tp>
        <v>63618890.329999998</v>
        <stp/>
        <stp>EM_S_QSTM07_IS</stp>
        <stp>4</stp>
        <stp>002251.SZ</stp>
        <stp>61</stp>
        <stp>6/30/2015</stp>
        <stp>1</stp>
        <tr r="K721" s="5"/>
      </tp>
      <tp>
        <v>336224809.94</v>
        <stp/>
        <stp>EM_S_QSTM07_IS</stp>
        <stp>4</stp>
        <stp>002252.SZ</stp>
        <stp>61</stp>
        <stp>6/30/2016</stp>
        <stp>1</stp>
        <tr r="D722" s="5"/>
      </tp>
      <tp>
        <v>58933504.280000001</v>
        <stp/>
        <stp>EM_S_QSTM07_IS</stp>
        <stp>4</stp>
        <stp>002221.SZ</stp>
        <stp>61</stp>
        <stp>6/30/2015</stp>
        <stp>1</stp>
        <tr r="K691" s="5"/>
      </tp>
      <tp>
        <v>17529822.760000002</v>
        <stp/>
        <stp>EM_S_QSTM07_IS</stp>
        <stp>4</stp>
        <stp>002222.SZ</stp>
        <stp>61</stp>
        <stp>6/30/2016</stp>
        <stp>1</stp>
        <tr r="D692" s="5"/>
      </tp>
      <tp>
        <v>35317516.039999999</v>
        <stp/>
        <stp>EM_S_QSTM07_IS</stp>
        <stp>4</stp>
        <stp>002237.SZ</stp>
        <stp>61</stp>
        <stp>3/31/2016</stp>
        <stp>1</stp>
        <tr r="I707" s="5"/>
      </tp>
      <tp>
        <v>-9263406.1699999999</v>
        <stp/>
        <stp>EM_S_QSTM07_IS</stp>
        <stp>4</stp>
        <stp>002227.SZ</stp>
        <stp>61</stp>
        <stp>3/31/2016</stp>
        <stp>1</stp>
        <tr r="I697" s="5"/>
      </tp>
      <tp>
        <v>-3885762.48</v>
        <stp/>
        <stp>EM_S_QSTM07_IS</stp>
        <stp>4</stp>
        <stp>002231.SZ</stp>
        <stp>61</stp>
        <stp>6/30/2015</stp>
        <stp>1</stp>
        <tr r="K701" s="5"/>
      </tp>
      <tp>
        <v>521160.07</v>
        <stp/>
        <stp>EM_S_QSTM07_IS</stp>
        <stp>4</stp>
        <stp>002232.SZ</stp>
        <stp>61</stp>
        <stp>6/30/2016</stp>
        <stp>1</stp>
        <tr r="D702" s="5"/>
      </tp>
      <tp>
        <v>8089305.6600000001</v>
        <stp/>
        <stp>EM_S_QSTM07_IS</stp>
        <stp>4</stp>
        <stp>002201.SZ</stp>
        <stp>61</stp>
        <stp>6/30/2015</stp>
        <stp>1</stp>
        <tr r="K671" s="5"/>
      </tp>
      <tp>
        <v>1079603192.9200001</v>
        <stp/>
        <stp>EM_S_QSTM07_IS</stp>
        <stp>4</stp>
        <stp>002202.SZ</stp>
        <stp>61</stp>
        <stp>6/30/2016</stp>
        <stp>1</stp>
        <tr r="D672" s="5"/>
      </tp>
      <tp>
        <v>70742921.079999998</v>
        <stp/>
        <stp>EM_S_QSTM07_IS</stp>
        <stp>4</stp>
        <stp>002217.SZ</stp>
        <stp>61</stp>
        <stp>3/31/2016</stp>
        <stp>1</stp>
        <tr r="I687" s="5"/>
      </tp>
      <tp>
        <v>-21003118.780000001</v>
        <stp/>
        <stp>EM_S_QSTM07_IS</stp>
        <stp>4</stp>
        <stp>002207.SZ</stp>
        <stp>61</stp>
        <stp>3/31/2016</stp>
        <stp>1</stp>
        <tr r="I677" s="5"/>
      </tp>
      <tp>
        <v>-26788366.75</v>
        <stp/>
        <stp>EM_S_QSTM07_IS</stp>
        <stp>4</stp>
        <stp>002211.SZ</stp>
        <stp>61</stp>
        <stp>6/30/2015</stp>
        <stp>1</stp>
        <tr r="K681" s="5"/>
      </tp>
      <tp>
        <v>31826171.289999999</v>
        <stp/>
        <stp>EM_S_QSTM07_IS</stp>
        <stp>4</stp>
        <stp>002212.SZ</stp>
        <stp>61</stp>
        <stp>6/30/2016</stp>
        <stp>1</stp>
        <tr r="D682" s="5"/>
      </tp>
      <tp>
        <v>72929107.260000005</v>
        <stp/>
        <stp>EM_S_QSTM07_IS</stp>
        <stp>4</stp>
        <stp>002281.SZ</stp>
        <stp>61</stp>
        <stp>6/30/2015</stp>
        <stp>1</stp>
        <tr r="K750" s="5"/>
      </tp>
      <tp>
        <v>8928631.7100000009</v>
        <stp/>
        <stp>EM_S_QSTM07_IS</stp>
        <stp>4</stp>
        <stp>002282.SZ</stp>
        <stp>61</stp>
        <stp>6/30/2016</stp>
        <stp>1</stp>
        <tr r="D751" s="5"/>
      </tp>
      <tp>
        <v>-7798907.3499999996</v>
        <stp/>
        <stp>EM_S_QSTM07_IS</stp>
        <stp>4</stp>
        <stp>002297.SZ</stp>
        <stp>61</stp>
        <stp>3/31/2016</stp>
        <stp>1</stp>
        <tr r="I766" s="5"/>
      </tp>
      <tp>
        <v>64992459.039999999</v>
        <stp/>
        <stp>EM_S_QSTM07_IS</stp>
        <stp>4</stp>
        <stp>002287.SZ</stp>
        <stp>61</stp>
        <stp>3/31/2016</stp>
        <stp>1</stp>
        <tr r="I756" s="5"/>
      </tp>
      <tp>
        <v>14807412.68</v>
        <stp/>
        <stp>EM_S_QSTM07_IS</stp>
        <stp>4</stp>
        <stp>002291.SZ</stp>
        <stp>61</stp>
        <stp>6/30/2015</stp>
        <stp>1</stp>
        <tr r="K760" s="5"/>
      </tp>
      <tp>
        <v>212097264.94999999</v>
        <stp/>
        <stp>EM_S_QSTM07_IS</stp>
        <stp>4</stp>
        <stp>002292.SZ</stp>
        <stp>61</stp>
        <stp>6/30/2016</stp>
        <stp>1</stp>
        <tr r="D761" s="5"/>
      </tp>
      <tp>
        <v>32456948.93</v>
        <stp/>
        <stp>EM_S_QSTM07_IS</stp>
        <stp>4</stp>
        <stp>002361.SZ</stp>
        <stp>61</stp>
        <stp>6/30/2015</stp>
        <stp>1</stp>
        <tr r="K830" s="5"/>
      </tp>
      <tp>
        <v>4555848.75</v>
        <stp/>
        <stp>EM_S_QSTM07_IS</stp>
        <stp>4</stp>
        <stp>002362.SZ</stp>
        <stp>61</stp>
        <stp>6/30/2016</stp>
        <stp>1</stp>
        <tr r="D831" s="5"/>
      </tp>
      <tp>
        <v>-11275715.48</v>
        <stp/>
        <stp>EM_S_QSTM07_IS</stp>
        <stp>4</stp>
        <stp>002377.SZ</stp>
        <stp>61</stp>
        <stp>3/31/2016</stp>
        <stp>1</stp>
        <tr r="I846" s="5"/>
      </tp>
      <tp>
        <v>93364084.159999996</v>
        <stp/>
        <stp>EM_S_QSTM07_IS</stp>
        <stp>4</stp>
        <stp>002367.SZ</stp>
        <stp>61</stp>
        <stp>3/31/2016</stp>
        <stp>1</stp>
        <tr r="I836" s="5"/>
      </tp>
      <tp>
        <v>17933617.780000001</v>
        <stp/>
        <stp>EM_S_QSTM07_IS</stp>
        <stp>4</stp>
        <stp>002371.SZ</stp>
        <stp>61</stp>
        <stp>6/30/2015</stp>
        <stp>1</stp>
        <tr r="K840" s="5"/>
      </tp>
      <tp>
        <v>175824971.43000001</v>
        <stp/>
        <stp>EM_S_QSTM07_IS</stp>
        <stp>4</stp>
        <stp>002372.SZ</stp>
        <stp>61</stp>
        <stp>6/30/2016</stp>
        <stp>1</stp>
        <tr r="D841" s="5"/>
      </tp>
      <tp>
        <v>13268505.25</v>
        <stp/>
        <stp>EM_S_QSTM07_IS</stp>
        <stp>4</stp>
        <stp>002341.SZ</stp>
        <stp>61</stp>
        <stp>6/30/2015</stp>
        <stp>1</stp>
        <tr r="K810" s="5"/>
      </tp>
      <tp>
        <v>7484740.1200000001</v>
        <stp/>
        <stp>EM_S_QSTM07_IS</stp>
        <stp>4</stp>
        <stp>002342.SZ</stp>
        <stp>61</stp>
        <stp>6/30/2016</stp>
        <stp>1</stp>
        <tr r="D811" s="5"/>
      </tp>
      <tp>
        <v>30013634.140000001</v>
        <stp/>
        <stp>EM_S_QSTM07_IS</stp>
        <stp>4</stp>
        <stp>002357.SZ</stp>
        <stp>61</stp>
        <stp>3/31/2016</stp>
        <stp>1</stp>
        <tr r="I826" s="5"/>
      </tp>
      <tp>
        <v>3459723.83</v>
        <stp/>
        <stp>EM_S_QSTM07_IS</stp>
        <stp>4</stp>
        <stp>002347.SZ</stp>
        <stp>61</stp>
        <stp>3/31/2016</stp>
        <stp>1</stp>
        <tr r="I816" s="5"/>
      </tp>
      <tp>
        <v>27483363.109999999</v>
        <stp/>
        <stp>EM_S_QSTM07_IS</stp>
        <stp>4</stp>
        <stp>002351.SZ</stp>
        <stp>61</stp>
        <stp>6/30/2015</stp>
        <stp>1</stp>
        <tr r="K820" s="5"/>
      </tp>
      <tp>
        <v>7529089.0099999998</v>
        <stp/>
        <stp>EM_S_QSTM07_IS</stp>
        <stp>4</stp>
        <stp>002352.SZ</stp>
        <stp>61</stp>
        <stp>6/30/2016</stp>
        <stp>1</stp>
        <tr r="D821" s="5"/>
      </tp>
      <tp>
        <v>7547484.8799999999</v>
        <stp/>
        <stp>EM_S_QSTM07_IS</stp>
        <stp>4</stp>
        <stp>002321.SZ</stp>
        <stp>61</stp>
        <stp>6/30/2015</stp>
        <stp>1</stp>
        <tr r="K790" s="5"/>
      </tp>
      <tp>
        <v>18219434.469999999</v>
        <stp/>
        <stp>EM_S_QSTM07_IS</stp>
        <stp>4</stp>
        <stp>002322.SZ</stp>
        <stp>61</stp>
        <stp>6/30/2016</stp>
        <stp>1</stp>
        <tr r="D791" s="5"/>
      </tp>
      <tp>
        <v>-8906960.9299999997</v>
        <stp/>
        <stp>EM_S_QSTM07_IS</stp>
        <stp>4</stp>
        <stp>002337.SZ</stp>
        <stp>61</stp>
        <stp>3/31/2016</stp>
        <stp>1</stp>
        <tr r="I806" s="5"/>
      </tp>
      <tp>
        <v>88508820.560000002</v>
        <stp/>
        <stp>EM_S_QSTM07_IS</stp>
        <stp>4</stp>
        <stp>002327.SZ</stp>
        <stp>61</stp>
        <stp>3/31/2016</stp>
        <stp>1</stp>
        <tr r="I796" s="5"/>
      </tp>
      <tp>
        <v>13536112.59</v>
        <stp/>
        <stp>EM_S_QSTM07_IS</stp>
        <stp>4</stp>
        <stp>002331.SZ</stp>
        <stp>61</stp>
        <stp>6/30/2015</stp>
        <stp>1</stp>
        <tr r="K800" s="5"/>
      </tp>
      <tp>
        <v>45319428.560000002</v>
        <stp/>
        <stp>EM_S_QSTM07_IS</stp>
        <stp>4</stp>
        <stp>002332.SZ</stp>
        <stp>61</stp>
        <stp>6/30/2016</stp>
        <stp>1</stp>
        <tr r="D801" s="5"/>
      </tp>
      <tp>
        <v>-27025133.629999999</v>
        <stp/>
        <stp>EM_S_QSTM07_IS</stp>
        <stp>4</stp>
        <stp>002301.SZ</stp>
        <stp>61</stp>
        <stp>6/30/2015</stp>
        <stp>1</stp>
        <tr r="K770" s="5"/>
      </tp>
      <tp>
        <v>113041151.55</v>
        <stp/>
        <stp>EM_S_QSTM07_IS</stp>
        <stp>4</stp>
        <stp>002302.SZ</stp>
        <stp>61</stp>
        <stp>6/30/2016</stp>
        <stp>1</stp>
        <tr r="D771" s="5"/>
      </tp>
      <tp>
        <v>92712574.069999993</v>
        <stp/>
        <stp>EM_S_QSTM07_IS</stp>
        <stp>4</stp>
        <stp>002317.SZ</stp>
        <stp>61</stp>
        <stp>3/31/2016</stp>
        <stp>1</stp>
        <tr r="I786" s="5"/>
      </tp>
      <tp>
        <v>4306855</v>
        <stp/>
        <stp>EM_S_QSTM07_IS</stp>
        <stp>4</stp>
        <stp>002307.SZ</stp>
        <stp>61</stp>
        <stp>3/31/2016</stp>
        <stp>1</stp>
        <tr r="I776" s="5"/>
      </tp>
      <tp>
        <v>275419458.20999998</v>
        <stp/>
        <stp>EM_S_QSTM07_IS</stp>
        <stp>4</stp>
        <stp>002311.SZ</stp>
        <stp>61</stp>
        <stp>6/30/2015</stp>
        <stp>1</stp>
        <tr r="K780" s="5"/>
      </tp>
      <tp>
        <v>-116386444.81999999</v>
        <stp/>
        <stp>EM_S_QSTM07_IS</stp>
        <stp>4</stp>
        <stp>002312.SZ</stp>
        <stp>61</stp>
        <stp>6/30/2016</stp>
        <stp>1</stp>
        <tr r="D781" s="5"/>
      </tp>
      <tp>
        <v>28965198.420000002</v>
        <stp/>
        <stp>EM_S_QSTM07_IS</stp>
        <stp>4</stp>
        <stp>002381.SZ</stp>
        <stp>61</stp>
        <stp>6/30/2015</stp>
        <stp>1</stp>
        <tr r="K850" s="5"/>
      </tp>
      <tp>
        <v>54343747.960000001</v>
        <stp/>
        <stp>EM_S_QSTM07_IS</stp>
        <stp>4</stp>
        <stp>002382.SZ</stp>
        <stp>61</stp>
        <stp>6/30/2016</stp>
        <stp>1</stp>
        <tr r="D851" s="5"/>
      </tp>
      <tp>
        <v>32532099.199999999</v>
        <stp/>
        <stp>EM_S_QSTM07_IS</stp>
        <stp>4</stp>
        <stp>002397.SZ</stp>
        <stp>61</stp>
        <stp>3/31/2016</stp>
        <stp>1</stp>
        <tr r="I866" s="5"/>
      </tp>
      <tp>
        <v>-13983486.539999999</v>
        <stp/>
        <stp>EM_S_QSTM07_IS</stp>
        <stp>4</stp>
        <stp>002387.SZ</stp>
        <stp>61</stp>
        <stp>3/31/2016</stp>
        <stp>1</stp>
        <tr r="I856" s="5"/>
      </tp>
      <tp>
        <v>84245647.359999999</v>
        <stp/>
        <stp>EM_S_QSTM07_IS</stp>
        <stp>4</stp>
        <stp>002391.SZ</stp>
        <stp>61</stp>
        <stp>6/30/2015</stp>
        <stp>1</stp>
        <tr r="K860" s="5"/>
      </tp>
      <tp>
        <v>53153315.600000001</v>
        <stp/>
        <stp>EM_S_QSTM07_IS</stp>
        <stp>4</stp>
        <stp>002392.SZ</stp>
        <stp>61</stp>
        <stp>6/30/2016</stp>
        <stp>1</stp>
        <tr r="D861" s="5"/>
      </tp>
      <tp>
        <v>-29394567.800000001</v>
        <stp/>
        <stp>EM_S_QSTM07_IS</stp>
        <stp>4</stp>
        <stp>002061.SZ</stp>
        <stp>61</stp>
        <stp>6/30/2015</stp>
        <stp>1</stp>
        <tr r="K531" s="5"/>
      </tp>
      <tp>
        <v>36079300.5</v>
        <stp/>
        <stp>EM_S_QSTM07_IS</stp>
        <stp>4</stp>
        <stp>002062.SZ</stp>
        <stp>61</stp>
        <stp>6/30/2016</stp>
        <stp>1</stp>
        <tr r="D532" s="5"/>
      </tp>
      <tp>
        <v>3316601.53</v>
        <stp/>
        <stp>EM_S_QSTM07_IS</stp>
        <stp>4</stp>
        <stp>002077.SZ</stp>
        <stp>61</stp>
        <stp>3/31/2016</stp>
        <stp>1</stp>
        <tr r="I547" s="5"/>
      </tp>
      <tp>
        <v>162564360.36000001</v>
        <stp/>
        <stp>EM_S_QSTM07_IS</stp>
        <stp>4</stp>
        <stp>002067.SZ</stp>
        <stp>61</stp>
        <stp>3/31/2016</stp>
        <stp>1</stp>
        <tr r="I537" s="5"/>
      </tp>
      <tp>
        <v>30614522.550000001</v>
        <stp/>
        <stp>EM_S_QSTM07_IS</stp>
        <stp>4</stp>
        <stp>002071.SZ</stp>
        <stp>61</stp>
        <stp>6/30/2015</stp>
        <stp>1</stp>
        <tr r="K541" s="5"/>
      </tp>
      <tp>
        <v>48509655.090000004</v>
        <stp/>
        <stp>EM_S_QSTM07_IS</stp>
        <stp>4</stp>
        <stp>002072.SZ</stp>
        <stp>61</stp>
        <stp>6/30/2016</stp>
        <stp>1</stp>
        <tr r="D542" s="5"/>
      </tp>
      <tp>
        <v>90017054.069999993</v>
        <stp/>
        <stp>EM_S_QSTM07_IS</stp>
        <stp>4</stp>
        <stp>002041.SZ</stp>
        <stp>61</stp>
        <stp>6/30/2015</stp>
        <stp>1</stp>
        <tr r="K511" s="5"/>
      </tp>
      <tp>
        <v>198968330.05000001</v>
        <stp/>
        <stp>EM_S_QSTM07_IS</stp>
        <stp>4</stp>
        <stp>002042.SZ</stp>
        <stp>61</stp>
        <stp>6/30/2016</stp>
        <stp>1</stp>
        <tr r="D512" s="5"/>
      </tp>
      <tp>
        <v>1254372.19</v>
        <stp/>
        <stp>EM_S_QSTM07_IS</stp>
        <stp>4</stp>
        <stp>002057.SZ</stp>
        <stp>61</stp>
        <stp>3/31/2016</stp>
        <stp>1</stp>
        <tr r="I527" s="5"/>
      </tp>
      <tp>
        <v>53853805.990000002</v>
        <stp/>
        <stp>EM_S_QSTM07_IS</stp>
        <stp>4</stp>
        <stp>002047.SZ</stp>
        <stp>61</stp>
        <stp>3/31/2016</stp>
        <stp>1</stp>
        <tr r="I517" s="5"/>
      </tp>
      <tp>
        <v>189184982.75</v>
        <stp/>
        <stp>EM_S_QSTM07_IS</stp>
        <stp>4</stp>
        <stp>002051.SZ</stp>
        <stp>61</stp>
        <stp>6/30/2015</stp>
        <stp>1</stp>
        <tr r="K521" s="5"/>
      </tp>
      <tp>
        <v>-58791161.759999998</v>
        <stp/>
        <stp>EM_S_QSTM07_IS</stp>
        <stp>4</stp>
        <stp>002052.SZ</stp>
        <stp>61</stp>
        <stp>6/30/2016</stp>
        <stp>1</stp>
        <tr r="D522" s="5"/>
      </tp>
      <tp>
        <v>-32981764.030000001</v>
        <stp/>
        <stp>EM_S_QSTM07_IS</stp>
        <stp>4</stp>
        <stp>002021.SZ</stp>
        <stp>61</stp>
        <stp>6/30/2015</stp>
        <stp>1</stp>
        <tr r="K491" s="5"/>
      </tp>
      <tp>
        <v>82202808.670000002</v>
        <stp/>
        <stp>EM_S_QSTM07_IS</stp>
        <stp>4</stp>
        <stp>002022.SZ</stp>
        <stp>61</stp>
        <stp>6/30/2016</stp>
        <stp>1</stp>
        <tr r="D492" s="5"/>
      </tp>
      <tp>
        <v>-25266064.649999999</v>
        <stp/>
        <stp>EM_S_QSTM07_IS</stp>
        <stp>4</stp>
        <stp>002037.SZ</stp>
        <stp>61</stp>
        <stp>3/31/2016</stp>
        <stp>1</stp>
        <tr r="I507" s="5"/>
      </tp>
      <tp>
        <v>649430692.95000005</v>
        <stp/>
        <stp>EM_S_QSTM07_IS</stp>
        <stp>4</stp>
        <stp>002027.SZ</stp>
        <stp>61</stp>
        <stp>3/31/2016</stp>
        <stp>1</stp>
        <tr r="I497" s="5"/>
      </tp>
      <tp>
        <v>22272342.859999999</v>
        <stp/>
        <stp>EM_S_QSTM07_IS</stp>
        <stp>4</stp>
        <stp>002031.SZ</stp>
        <stp>61</stp>
        <stp>6/30/2015</stp>
        <stp>1</stp>
        <tr r="K501" s="5"/>
      </tp>
      <tp>
        <v>195328097.97</v>
        <stp/>
        <stp>EM_S_QSTM07_IS</stp>
        <stp>4</stp>
        <stp>002032.SZ</stp>
        <stp>61</stp>
        <stp>6/30/2016</stp>
        <stp>1</stp>
        <tr r="D502" s="5"/>
      </tp>
      <tp>
        <v>105189001.12</v>
        <stp/>
        <stp>EM_S_QSTM07_IS</stp>
        <stp>4</stp>
        <stp>002001.SZ</stp>
        <stp>61</stp>
        <stp>6/30/2015</stp>
        <stp>1</stp>
        <tr r="K471" s="5"/>
      </tp>
      <tp>
        <v>167624799.91</v>
        <stp/>
        <stp>EM_S_QSTM07_IS</stp>
        <stp>4</stp>
        <stp>002002.SZ</stp>
        <stp>61</stp>
        <stp>6/30/2016</stp>
        <stp>1</stp>
        <tr r="D472" s="5"/>
      </tp>
      <tp>
        <v>8230962.5899999999</v>
        <stp/>
        <stp>EM_S_QSTM07_IS</stp>
        <stp>4</stp>
        <stp>002017.SZ</stp>
        <stp>61</stp>
        <stp>3/31/2016</stp>
        <stp>1</stp>
        <tr r="I487" s="5"/>
      </tp>
      <tp>
        <v>192402005.55000001</v>
        <stp/>
        <stp>EM_S_QSTM07_IS</stp>
        <stp>4</stp>
        <stp>002007.SZ</stp>
        <stp>61</stp>
        <stp>3/31/2016</stp>
        <stp>1</stp>
        <tr r="I477" s="5"/>
      </tp>
      <tp>
        <v>29357369.739999998</v>
        <stp/>
        <stp>EM_S_QSTM07_IS</stp>
        <stp>4</stp>
        <stp>002011.SZ</stp>
        <stp>61</stp>
        <stp>6/30/2015</stp>
        <stp>1</stp>
        <tr r="K481" s="5"/>
      </tp>
      <tp>
        <v>3217496.82</v>
        <stp/>
        <stp>EM_S_QSTM07_IS</stp>
        <stp>4</stp>
        <stp>002012.SZ</stp>
        <stp>61</stp>
        <stp>6/30/2016</stp>
        <stp>1</stp>
        <tr r="D482" s="5"/>
      </tp>
      <tp>
        <v>417117472.81</v>
        <stp/>
        <stp>EM_S_QSTM07_IS</stp>
        <stp>4</stp>
        <stp>002081.SZ</stp>
        <stp>61</stp>
        <stp>6/30/2015</stp>
        <stp>1</stp>
        <tr r="K551" s="5"/>
      </tp>
      <tp>
        <v>28813684.289999999</v>
        <stp/>
        <stp>EM_S_QSTM07_IS</stp>
        <stp>4</stp>
        <stp>002082.SZ</stp>
        <stp>61</stp>
        <stp>6/30/2016</stp>
        <stp>1</stp>
        <tr r="D552" s="5"/>
      </tp>
      <tp>
        <v>13389256.07</v>
        <stp/>
        <stp>EM_S_QSTM07_IS</stp>
        <stp>4</stp>
        <stp>002097.SZ</stp>
        <stp>61</stp>
        <stp>3/31/2016</stp>
        <stp>1</stp>
        <tr r="I567" s="5"/>
      </tp>
      <tp>
        <v>16387934.15</v>
        <stp/>
        <stp>EM_S_QSTM07_IS</stp>
        <stp>4</stp>
        <stp>002087.SZ</stp>
        <stp>61</stp>
        <stp>3/31/2016</stp>
        <stp>1</stp>
        <tr r="I557" s="5"/>
      </tp>
      <tp>
        <v>80476454.230000004</v>
        <stp/>
        <stp>EM_S_QSTM07_IS</stp>
        <stp>4</stp>
        <stp>002091.SZ</stp>
        <stp>61</stp>
        <stp>6/30/2015</stp>
        <stp>1</stp>
        <tr r="K561" s="5"/>
      </tp>
      <tp>
        <v>225602400.30000001</v>
        <stp/>
        <stp>EM_S_QSTM07_IS</stp>
        <stp>4</stp>
        <stp>002092.SZ</stp>
        <stp>61</stp>
        <stp>6/30/2016</stp>
        <stp>1</stp>
        <tr r="D562" s="5"/>
      </tp>
      <tp>
        <v>1309702.8999999999</v>
        <stp/>
        <stp>EM_S_QSTM07_IS</stp>
        <stp>4</stp>
        <stp>002161.SZ</stp>
        <stp>61</stp>
        <stp>6/30/2015</stp>
        <stp>1</stp>
        <tr r="K631" s="5"/>
      </tp>
      <tp>
        <v>11664646.029999999</v>
        <stp/>
        <stp>EM_S_QSTM07_IS</stp>
        <stp>4</stp>
        <stp>002162.SZ</stp>
        <stp>61</stp>
        <stp>6/30/2016</stp>
        <stp>1</stp>
        <tr r="D632" s="5"/>
      </tp>
      <tp>
        <v>33731138.549999997</v>
        <stp/>
        <stp>EM_S_QSTM07_IS</stp>
        <stp>4</stp>
        <stp>002177.SZ</stp>
        <stp>61</stp>
        <stp>3/31/2016</stp>
        <stp>1</stp>
        <tr r="I647" s="5"/>
      </tp>
      <tp>
        <v>-14272233.6</v>
        <stp/>
        <stp>EM_S_QSTM07_IS</stp>
        <stp>4</stp>
        <stp>002167.SZ</stp>
        <stp>61</stp>
        <stp>3/31/2016</stp>
        <stp>1</stp>
        <tr r="I637" s="5"/>
      </tp>
      <tp>
        <v>39968399.200000003</v>
        <stp/>
        <stp>EM_S_QSTM07_IS</stp>
        <stp>4</stp>
        <stp>002171.SZ</stp>
        <stp>61</stp>
        <stp>6/30/2015</stp>
        <stp>1</stp>
        <tr r="K641" s="5"/>
      </tp>
      <tp>
        <v>61255799.969999999</v>
        <stp/>
        <stp>EM_S_QSTM07_IS</stp>
        <stp>4</stp>
        <stp>002172.SZ</stp>
        <stp>61</stp>
        <stp>6/30/2016</stp>
        <stp>1</stp>
        <tr r="D642" s="5"/>
      </tp>
      <tp>
        <v>1239482.95</v>
        <stp/>
        <stp>EM_S_QSTM07_IS</stp>
        <stp>4</stp>
        <stp>002141.SZ</stp>
        <stp>61</stp>
        <stp>6/30/2015</stp>
        <stp>1</stp>
        <tr r="K611" s="5"/>
      </tp>
      <tp>
        <v>2108618000</v>
        <stp/>
        <stp>EM_S_QSTM07_IS</stp>
        <stp>4</stp>
        <stp>002142.SZ</stp>
        <stp>61</stp>
        <stp>6/30/2016</stp>
        <stp>1</stp>
        <tr r="D612" s="5"/>
      </tp>
      <tp>
        <v>228062516.66</v>
        <stp/>
        <stp>EM_S_QSTM07_IS</stp>
        <stp>4</stp>
        <stp>002157.SZ</stp>
        <stp>61</stp>
        <stp>3/31/2016</stp>
        <stp>1</stp>
        <tr r="I627" s="5"/>
      </tp>
      <tp>
        <v>-13738784.6</v>
        <stp/>
        <stp>EM_S_QSTM07_IS</stp>
        <stp>4</stp>
        <stp>002147.SZ</stp>
        <stp>61</stp>
        <stp>3/31/2016</stp>
        <stp>1</stp>
        <tr r="I617" s="5"/>
      </tp>
      <tp>
        <v>-15926091.789999999</v>
        <stp/>
        <stp>EM_S_QSTM07_IS</stp>
        <stp>4</stp>
        <stp>002151.SZ</stp>
        <stp>61</stp>
        <stp>6/30/2015</stp>
        <stp>1</stp>
        <tr r="K621" s="5"/>
      </tp>
      <tp>
        <v>177587402.88</v>
        <stp/>
        <stp>EM_S_QSTM07_IS</stp>
        <stp>4</stp>
        <stp>002152.SZ</stp>
        <stp>61</stp>
        <stp>6/30/2016</stp>
        <stp>1</stp>
        <tr r="D622" s="5"/>
      </tp>
      <tp>
        <v>59964292.789999999</v>
        <stp/>
        <stp>EM_S_QSTM07_IS</stp>
        <stp>4</stp>
        <stp>002121.SZ</stp>
        <stp>61</stp>
        <stp>6/30/2015</stp>
        <stp>1</stp>
        <tr r="K591" s="5"/>
      </tp>
      <tp>
        <v>12499461.75</v>
        <stp/>
        <stp>EM_S_QSTM07_IS</stp>
        <stp>4</stp>
        <stp>002122.SZ</stp>
        <stp>61</stp>
        <stp>6/30/2016</stp>
        <stp>1</stp>
        <tr r="D592" s="5"/>
      </tp>
      <tp>
        <v>18468036.98</v>
        <stp/>
        <stp>EM_S_QSTM07_IS</stp>
        <stp>4</stp>
        <stp>002137.SZ</stp>
        <stp>61</stp>
        <stp>3/31/2016</stp>
        <stp>1</stp>
        <tr r="I607" s="5"/>
      </tp>
      <tp>
        <v>16312776.189999999</v>
        <stp/>
        <stp>EM_S_QSTM07_IS</stp>
        <stp>4</stp>
        <stp>002127.SZ</stp>
        <stp>61</stp>
        <stp>3/31/2016</stp>
        <stp>1</stp>
        <tr r="I597" s="5"/>
      </tp>
      <tp>
        <v>79739643.25</v>
        <stp/>
        <stp>EM_S_QSTM07_IS</stp>
        <stp>4</stp>
        <stp>002131.SZ</stp>
        <stp>61</stp>
        <stp>6/30/2015</stp>
        <stp>1</stp>
        <tr r="K601" s="5"/>
      </tp>
      <tp>
        <v>40961177.700000003</v>
        <stp/>
        <stp>EM_S_QSTM07_IS</stp>
        <stp>4</stp>
        <stp>002132.SZ</stp>
        <stp>61</stp>
        <stp>6/30/2016</stp>
        <stp>1</stp>
        <tr r="D602" s="5"/>
      </tp>
      <tp>
        <v>27425200.100000001</v>
        <stp/>
        <stp>EM_S_QSTM07_IS</stp>
        <stp>4</stp>
        <stp>002101.SZ</stp>
        <stp>61</stp>
        <stp>6/30/2015</stp>
        <stp>1</stp>
        <tr r="K571" s="5"/>
      </tp>
      <tp>
        <v>42139029.890000001</v>
        <stp/>
        <stp>EM_S_QSTM07_IS</stp>
        <stp>4</stp>
        <stp>002102.SZ</stp>
        <stp>61</stp>
        <stp>6/30/2016</stp>
        <stp>1</stp>
        <tr r="D572" s="5"/>
      </tp>
      <tp>
        <v>47371988.359999999</v>
        <stp/>
        <stp>EM_S_QSTM07_IS</stp>
        <stp>4</stp>
        <stp>002117.SZ</stp>
        <stp>61</stp>
        <stp>3/31/2016</stp>
        <stp>1</stp>
        <tr r="I587" s="5"/>
      </tp>
      <tp>
        <v>15612253.970000001</v>
        <stp/>
        <stp>EM_S_QSTM07_IS</stp>
        <stp>4</stp>
        <stp>002107.SZ</stp>
        <stp>61</stp>
        <stp>3/31/2016</stp>
        <stp>1</stp>
        <tr r="I577" s="5"/>
      </tp>
      <tp>
        <v>32653350.359999999</v>
        <stp/>
        <stp>EM_S_QSTM07_IS</stp>
        <stp>4</stp>
        <stp>002111.SZ</stp>
        <stp>61</stp>
        <stp>6/30/2015</stp>
        <stp>1</stp>
        <tr r="K581" s="5"/>
      </tp>
      <tp>
        <v>40373666.350000001</v>
        <stp/>
        <stp>EM_S_QSTM07_IS</stp>
        <stp>4</stp>
        <stp>002112.SZ</stp>
        <stp>61</stp>
        <stp>6/30/2016</stp>
        <stp>1</stp>
        <tr r="D582" s="5"/>
      </tp>
      <tp>
        <v>30557045.440000001</v>
        <stp/>
        <stp>EM_S_QSTM07_IS</stp>
        <stp>4</stp>
        <stp>002181.SZ</stp>
        <stp>61</stp>
        <stp>6/30/2015</stp>
        <stp>1</stp>
        <tr r="K651" s="5"/>
      </tp>
      <tp>
        <v>49299745.520000003</v>
        <stp/>
        <stp>EM_S_QSTM07_IS</stp>
        <stp>4</stp>
        <stp>002182.SZ</stp>
        <stp>61</stp>
        <stp>6/30/2016</stp>
        <stp>1</stp>
        <tr r="D652" s="5"/>
      </tp>
      <tp>
        <v>3657954.32</v>
        <stp/>
        <stp>EM_S_QSTM07_IS</stp>
        <stp>4</stp>
        <stp>002197.SZ</stp>
        <stp>61</stp>
        <stp>3/31/2016</stp>
        <stp>1</stp>
        <tr r="I667" s="5"/>
      </tp>
      <tp>
        <v>47585532.130000003</v>
        <stp/>
        <stp>EM_S_QSTM07_IS</stp>
        <stp>4</stp>
        <stp>002187.SZ</stp>
        <stp>61</stp>
        <stp>3/31/2016</stp>
        <stp>1</stp>
        <tr r="I657" s="5"/>
      </tp>
      <tp>
        <v>128477029.72</v>
        <stp/>
        <stp>EM_S_QSTM07_IS</stp>
        <stp>4</stp>
        <stp>002191.SZ</stp>
        <stp>61</stp>
        <stp>6/30/2015</stp>
        <stp>1</stp>
        <tr r="K661" s="5"/>
      </tp>
      <tp>
        <v>400476.95</v>
        <stp/>
        <stp>EM_S_QSTM07_IS</stp>
        <stp>4</stp>
        <stp>002192.SZ</stp>
        <stp>61</stp>
        <stp>6/30/2016</stp>
        <stp>1</stp>
        <tr r="D662" s="5"/>
      </tp>
      <tp>
        <v>23017370.16</v>
        <stp/>
        <stp>EM_S_QSTM07_IS</stp>
        <stp>4</stp>
        <stp>002801.SZ</stp>
        <stp>61</stp>
        <stp>6/30/2015</stp>
        <stp>1</stp>
        <tr r="K1260" s="5"/>
      </tp>
      <tp>
        <v>12659917.869999999</v>
        <stp/>
        <stp>EM_S_QSTM07_IS</stp>
        <stp>4</stp>
        <stp>002802.SZ</stp>
        <stp>61</stp>
        <stp>6/30/2016</stp>
        <stp>1</stp>
        <tr r="D1261" s="5"/>
      </tp>
      <tp>
        <v>11589918.189999999</v>
        <stp/>
        <stp>EM_S_QSTM07_IS</stp>
        <stp>4</stp>
        <stp>603601.SH</stp>
        <stp>61</stp>
        <stp>6/30/2015</stp>
        <stp>1</stp>
        <tr r="K2819" s="5"/>
      </tp>
      <tp>
        <v>22647333.850000001</v>
        <stp/>
        <stp>EM_S_QSTM07_IS</stp>
        <stp>4</stp>
        <stp>603611.SH</stp>
        <stp>61</stp>
        <stp>6/30/2015</stp>
        <stp>1</stp>
        <tr r="K2823" s="5"/>
      </tp>
      <tp>
        <v>-13781465.869999999</v>
        <stp/>
        <stp>EM_S_QSTM07_IS</stp>
        <stp>4</stp>
        <stp>603737.SH</stp>
        <stp>61</stp>
        <stp>3/31/2016</stp>
        <stp>1</stp>
        <tr r="I2839" s="5"/>
      </tp>
      <tp>
        <v>15749545.949999999</v>
        <stp/>
        <stp>EM_S_QSTM07_IS</stp>
        <stp>4</stp>
        <stp>603701.SH</stp>
        <stp>61</stp>
        <stp>6/30/2015</stp>
        <stp>1</stp>
        <tr r="K2834" s="5"/>
      </tp>
      <tp>
        <v>67048960.119999997</v>
        <stp/>
        <stp>EM_S_QSTM07_IS</stp>
        <stp>4</stp>
        <stp>603567.SH</stp>
        <stp>61</stp>
        <stp>3/31/2016</stp>
        <stp>1</stp>
        <tr r="I2812" s="5"/>
      </tp>
      <tp>
        <v>6015905.1100000003</v>
        <stp/>
        <stp>EM_S_QSTM07_IS</stp>
        <stp>4</stp>
        <stp>603222.SH</stp>
        <stp>61</stp>
        <stp>6/30/2016</stp>
        <stp>1</stp>
        <tr r="D2779" s="5"/>
      </tp>
      <tp>
        <v>-4057635.51</v>
        <stp/>
        <stp>EM_S_QSTM07_IS</stp>
        <stp>4</stp>
        <stp>603227.SH</stp>
        <stp>61</stp>
        <stp>3/31/2016</stp>
        <stp>1</stp>
        <tr r="I2781" s="5"/>
      </tp>
      <tp>
        <v>17770482.48</v>
        <stp/>
        <stp>EM_S_QSTM07_IS</stp>
        <stp>4</stp>
        <stp>603311.SH</stp>
        <stp>61</stp>
        <stp>6/30/2015</stp>
        <stp>1</stp>
        <tr r="K2789" s="5"/>
      </tp>
      <tp>
        <v>5544685.75</v>
        <stp/>
        <stp>EM_S_QSTM07_IS</stp>
        <stp>4</stp>
        <stp>603377.SH</stp>
        <stp>61</stp>
        <stp>3/31/2016</stp>
        <stp>1</stp>
        <tr r="I2800" s="5"/>
      </tp>
      <tp>
        <v>20894440.300000001</v>
        <stp/>
        <stp>EM_S_QSTM07_IS</stp>
        <stp>4</stp>
        <stp>603021.SH</stp>
        <stp>61</stp>
        <stp>6/30/2015</stp>
        <stp>1</stp>
        <tr r="K2745" s="5"/>
      </tp>
      <tp>
        <v>10835105.41</v>
        <stp/>
        <stp>EM_S_QSTM07_IS</stp>
        <stp>4</stp>
        <stp>603022.SH</stp>
        <stp>61</stp>
        <stp>6/30/2016</stp>
        <stp>1</stp>
        <tr r="D2746" s="5"/>
      </tp>
      <tp>
        <v>23418019.539999999</v>
        <stp/>
        <stp>EM_S_QSTM07_IS</stp>
        <stp>4</stp>
        <stp>603027.SH</stp>
        <stp>61</stp>
        <stp>3/31/2016</stp>
        <stp>1</stp>
        <tr r="I2750" s="5"/>
      </tp>
      <tp>
        <v>109231378.93000001</v>
        <stp/>
        <stp>EM_S_QSTM07_IS</stp>
        <stp>4</stp>
        <stp>603001.SH</stp>
        <stp>61</stp>
        <stp>6/30/2015</stp>
        <stp>1</stp>
        <tr r="K2729" s="5"/>
      </tp>
      <tp>
        <v>8376190.1100000003</v>
        <stp/>
        <stp>EM_S_QSTM07_IS</stp>
        <stp>4</stp>
        <stp>603002.SH</stp>
        <stp>61</stp>
        <stp>6/30/2016</stp>
        <stp>1</stp>
        <tr r="D2730" s="5"/>
      </tp>
      <tp>
        <v>16195914.48</v>
        <stp/>
        <stp>EM_S_QSTM07_IS</stp>
        <stp>4</stp>
        <stp>603017.SH</stp>
        <stp>61</stp>
        <stp>3/31/2016</stp>
        <stp>1</stp>
        <tr r="I2741" s="5"/>
      </tp>
      <tp>
        <v>7421807.0099999998</v>
        <stp/>
        <stp>EM_S_QSTM07_IS</stp>
        <stp>4</stp>
        <stp>603011.SH</stp>
        <stp>61</stp>
        <stp>6/30/2015</stp>
        <stp>1</stp>
        <tr r="K2737" s="5"/>
      </tp>
      <tp>
        <v>42559209.359999999</v>
        <stp/>
        <stp>EM_S_QSTM07_IS</stp>
        <stp>4</stp>
        <stp>603012.SH</stp>
        <stp>61</stp>
        <stp>6/30/2016</stp>
        <stp>1</stp>
        <tr r="D2738" s="5"/>
      </tp>
      <tp>
        <v>53600782.329999998</v>
        <stp/>
        <stp>EM_S_QSTM07_IS</stp>
        <stp>4</stp>
        <stp>603077.SH</stp>
        <stp>61</stp>
        <stp>3/31/2016</stp>
        <stp>1</stp>
        <tr r="I2756" s="5"/>
      </tp>
      <tp t="s">
        <v/>
        <stp/>
        <stp>EM_S_QSTM07_IS</stp>
        <stp>4</stp>
        <stp>603131.SH</stp>
        <stp>61</stp>
        <stp>6/30/2015</stp>
        <stp>1</stp>
        <tr r="K2770" s="5"/>
      </tp>
      <tp>
        <v>25891713.280000001</v>
        <stp/>
        <stp>EM_S_QSTM07_IS</stp>
        <stp>4</stp>
        <stp>603101.SH</stp>
        <stp>61</stp>
        <stp>6/30/2015</stp>
        <stp>1</stp>
        <tr r="K2761" s="5"/>
      </tp>
      <tp>
        <v>17594984.050000001</v>
        <stp/>
        <stp>EM_S_QSTM07_IS</stp>
        <stp>4</stp>
        <stp>603117.SH</stp>
        <stp>61</stp>
        <stp>3/31/2016</stp>
        <stp>1</stp>
        <tr r="I2765" s="5"/>
      </tp>
      <tp>
        <v>57450537.359999999</v>
        <stp/>
        <stp>EM_S_QSTM07_IS</stp>
        <stp>4</stp>
        <stp>603111.SH</stp>
        <stp>61</stp>
        <stp>6/30/2015</stp>
        <stp>1</stp>
        <tr r="K2763" s="5"/>
      </tp>
      <tp>
        <v>126012001.98</v>
        <stp/>
        <stp>EM_S_QSTM07_IS</stp>
        <stp>4</stp>
        <stp>603167.SH</stp>
        <stp>61</stp>
        <stp>3/31/2016</stp>
        <stp>1</stp>
        <tr r="I2773" s="5"/>
      </tp>
      <tp>
        <v>11883024.890000001</v>
        <stp/>
        <stp>EM_S_QSTM07_IS</stp>
        <stp>4</stp>
        <stp>603822.SH</stp>
        <stp>61</stp>
        <stp>6/30/2016</stp>
        <stp>1</stp>
        <tr r="D2851" s="5"/>
      </tp>
      <tp>
        <v>17842214.809999999</v>
        <stp/>
        <stp>EM_S_QSTM07_IS</stp>
        <stp>4</stp>
        <stp>603861.SH</stp>
        <stp>61</stp>
        <stp>6/30/2015</stp>
        <stp>1</stp>
        <tr r="K2854" s="5"/>
      </tp>
      <tp>
        <v>24828024.440000001</v>
        <stp/>
        <stp>EM_S_QSTM07_IS</stp>
        <stp>4</stp>
        <stp>603901.SH</stp>
        <stp>61</stp>
        <stp>6/30/2015</stp>
        <stp>1</stp>
        <tr r="K2863" s="5"/>
      </tp>
      <tp>
        <v>59446206.200000003</v>
        <stp/>
        <stp>EM_S_QSTM07_IS</stp>
        <stp>4</stp>
        <stp>603997.SH</stp>
        <stp>61</stp>
        <stp>3/31/2016</stp>
        <stp>1</stp>
        <tr r="I2878" s="5"/>
      </tp>
      <tp>
        <v>79620673.510000005</v>
        <stp/>
        <stp>EM_S_QSTM07_IS</stp>
        <stp>4</stp>
        <stp>000661.SZ</stp>
        <stp>61</stp>
        <stp>6/30/2015</stp>
        <stp>1</stp>
        <tr r="K225" s="5"/>
      </tp>
      <tp>
        <v>44152677.700000003</v>
        <stp/>
        <stp>EM_S_QSTM07_IS</stp>
        <stp>4</stp>
        <stp>000662.SZ</stp>
        <stp>61</stp>
        <stp>6/30/2016</stp>
        <stp>1</stp>
        <tr r="D226" s="5"/>
      </tp>
      <tp>
        <v>2073090.14</v>
        <stp/>
        <stp>EM_S_QSTM07_IS</stp>
        <stp>4</stp>
        <stp>000677.SZ</stp>
        <stp>61</stp>
        <stp>3/31/2016</stp>
        <stp>1</stp>
        <tr r="I238" s="5"/>
      </tp>
      <tp>
        <v>103459004.38</v>
        <stp/>
        <stp>EM_S_QSTM07_IS</stp>
        <stp>4</stp>
        <stp>000667.SZ</stp>
        <stp>61</stp>
        <stp>3/31/2016</stp>
        <stp>1</stp>
        <tr r="I230" s="5"/>
      </tp>
      <tp>
        <v>138950733.38</v>
        <stp/>
        <stp>EM_S_QSTM07_IS</stp>
        <stp>4</stp>
        <stp>000671.SZ</stp>
        <stp>61</stp>
        <stp>6/30/2015</stp>
        <stp>1</stp>
        <tr r="K234" s="5"/>
      </tp>
      <tp>
        <v>45671914.140000001</v>
        <stp/>
        <stp>EM_S_QSTM07_IS</stp>
        <stp>4</stp>
        <stp>000672.SZ</stp>
        <stp>61</stp>
        <stp>6/30/2016</stp>
        <stp>1</stp>
        <tr r="D235" s="5"/>
      </tp>
      <tp>
        <v>-27173364.550000001</v>
        <stp/>
        <stp>EM_S_QSTM07_IS</stp>
        <stp>4</stp>
        <stp>000657.SZ</stp>
        <stp>61</stp>
        <stp>3/31/2016</stp>
        <stp>1</stp>
        <tr r="I223" s="5"/>
      </tp>
      <tp>
        <v>2945395014.2600002</v>
        <stp/>
        <stp>EM_S_QSTM07_IS</stp>
        <stp>4</stp>
        <stp>000651.SZ</stp>
        <stp>61</stp>
        <stp>6/30/2015</stp>
        <stp>1</stp>
        <tr r="K219" s="5"/>
      </tp>
      <tp>
        <v>29713942.559999999</v>
        <stp/>
        <stp>EM_S_QSTM07_IS</stp>
        <stp>4</stp>
        <stp>000652.SZ</stp>
        <stp>61</stp>
        <stp>6/30/2016</stp>
        <stp>1</stp>
        <tr r="D220" s="5"/>
      </tp>
      <tp>
        <v>-7001449.79</v>
        <stp/>
        <stp>EM_S_QSTM07_IS</stp>
        <stp>4</stp>
        <stp>000622.SZ</stp>
        <stp>61</stp>
        <stp>6/30/2016</stp>
        <stp>1</stp>
        <tr r="D202" s="5"/>
      </tp>
      <tp>
        <v>10868339.140000001</v>
        <stp/>
        <stp>EM_S_QSTM07_IS</stp>
        <stp>4</stp>
        <stp>000637.SZ</stp>
        <stp>61</stp>
        <stp>3/31/2016</stp>
        <stp>1</stp>
        <tr r="I215" s="5"/>
      </tp>
      <tp>
        <v>793733958.47000003</v>
        <stp/>
        <stp>EM_S_QSTM07_IS</stp>
        <stp>4</stp>
        <stp>000627.SZ</stp>
        <stp>61</stp>
        <stp>3/31/2016</stp>
        <stp>1</stp>
        <tr r="I206" s="5"/>
      </tp>
      <tp>
        <v>48505922.68</v>
        <stp/>
        <stp>EM_S_QSTM07_IS</stp>
        <stp>4</stp>
        <stp>000631.SZ</stp>
        <stp>61</stp>
        <stp>6/30/2015</stp>
        <stp>1</stp>
        <tr r="K210" s="5"/>
      </tp>
      <tp>
        <v>1309875.01</v>
        <stp/>
        <stp>EM_S_QSTM07_IS</stp>
        <stp>4</stp>
        <stp>000632.SZ</stp>
        <stp>61</stp>
        <stp>6/30/2016</stp>
        <stp>1</stp>
        <tr r="D211" s="5"/>
      </tp>
      <tp>
        <v>102216940.02</v>
        <stp/>
        <stp>EM_S_QSTM07_IS</stp>
        <stp>4</stp>
        <stp>000601.SZ</stp>
        <stp>61</stp>
        <stp>6/30/2015</stp>
        <stp>1</stp>
        <tr r="K186" s="5"/>
      </tp>
      <tp>
        <v>-39929209.810000002</v>
        <stp/>
        <stp>EM_S_QSTM07_IS</stp>
        <stp>4</stp>
        <stp>000617.SZ</stp>
        <stp>61</stp>
        <stp>3/31/2016</stp>
        <stp>1</stp>
        <tr r="I199" s="5"/>
      </tp>
      <tp>
        <v>-14921668.16</v>
        <stp/>
        <stp>EM_S_QSTM07_IS</stp>
        <stp>4</stp>
        <stp>000607.SZ</stp>
        <stp>61</stp>
        <stp>3/31/2016</stp>
        <stp>1</stp>
        <tr r="I190" s="5"/>
      </tp>
      <tp>
        <v>-14457161.25</v>
        <stp/>
        <stp>EM_S_QSTM07_IS</stp>
        <stp>4</stp>
        <stp>000611.SZ</stp>
        <stp>61</stp>
        <stp>6/30/2015</stp>
        <stp>1</stp>
        <tr r="K194" s="5"/>
      </tp>
      <tp>
        <v>120926671.15000001</v>
        <stp/>
        <stp>EM_S_QSTM07_IS</stp>
        <stp>4</stp>
        <stp>000612.SZ</stp>
        <stp>61</stp>
        <stp>6/30/2016</stp>
        <stp>1</stp>
        <tr r="D195" s="5"/>
      </tp>
      <tp>
        <v>28693152.309999999</v>
        <stp/>
        <stp>EM_S_QSTM07_IS</stp>
        <stp>4</stp>
        <stp>000681.SZ</stp>
        <stp>61</stp>
        <stp>6/30/2015</stp>
        <stp>1</stp>
        <tr r="K242" s="5"/>
      </tp>
      <tp>
        <v>16904327.239999998</v>
        <stp/>
        <stp>EM_S_QSTM07_IS</stp>
        <stp>4</stp>
        <stp>000682.SZ</stp>
        <stp>61</stp>
        <stp>6/30/2016</stp>
        <stp>1</stp>
        <tr r="D243" s="5"/>
      </tp>
      <tp>
        <v>-6328124.6500000004</v>
        <stp/>
        <stp>EM_S_QSTM07_IS</stp>
        <stp>4</stp>
        <stp>000697.SZ</stp>
        <stp>61</stp>
        <stp>3/31/2016</stp>
        <stp>1</stp>
        <tr r="I254" s="5"/>
      </tp>
      <tp>
        <v>45680309.880000003</v>
        <stp/>
        <stp>EM_S_QSTM07_IS</stp>
        <stp>4</stp>
        <stp>000687.SZ</stp>
        <stp>61</stp>
        <stp>3/31/2016</stp>
        <stp>1</stp>
        <tr r="I247" s="5"/>
      </tp>
      <tp>
        <v>-2802063.97</v>
        <stp/>
        <stp>EM_S_QSTM07_IS</stp>
        <stp>4</stp>
        <stp>000691.SZ</stp>
        <stp>61</stp>
        <stp>6/30/2015</stp>
        <stp>1</stp>
        <tr r="K250" s="5"/>
      </tp>
      <tp>
        <v>-54475938.020000003</v>
        <stp/>
        <stp>EM_S_QSTM07_IS</stp>
        <stp>4</stp>
        <stp>000692.SZ</stp>
        <stp>61</stp>
        <stp>6/30/2016</stp>
        <stp>1</stp>
        <tr r="D251" s="5"/>
      </tp>
      <tp>
        <v>106925131.09</v>
        <stp/>
        <stp>EM_S_QSTM07_IS</stp>
        <stp>4</stp>
        <stp>600621.SH</stp>
        <stp>61</stp>
        <stp>6/30/2015</stp>
        <stp>1</stp>
        <tr r="K2293" s="5"/>
      </tp>
      <tp>
        <v>29401113.91</v>
        <stp/>
        <stp>EM_S_QSTM07_IS</stp>
        <stp>4</stp>
        <stp>600622.SH</stp>
        <stp>61</stp>
        <stp>6/30/2016</stp>
        <stp>1</stp>
        <tr r="D2294" s="5"/>
      </tp>
      <tp>
        <v>344524085.38</v>
        <stp/>
        <stp>EM_S_QSTM07_IS</stp>
        <stp>4</stp>
        <stp>600637.SH</stp>
        <stp>61</stp>
        <stp>3/31/2016</stp>
        <stp>1</stp>
        <tr r="I2305" s="5"/>
      </tp>
      <tp>
        <v>-23684287.760000002</v>
        <stp/>
        <stp>EM_S_QSTM07_IS</stp>
        <stp>4</stp>
        <stp>600601.SH</stp>
        <stp>61</stp>
        <stp>6/30/2015</stp>
        <stp>1</stp>
        <tr r="K2274" s="5"/>
      </tp>
      <tp>
        <v>40169366.850000001</v>
        <stp/>
        <stp>EM_S_QSTM07_IS</stp>
        <stp>4</stp>
        <stp>600602.SH</stp>
        <stp>61</stp>
        <stp>6/30/2016</stp>
        <stp>1</stp>
        <tr r="D2275" s="5"/>
      </tp>
      <tp>
        <v>188346585.63999999</v>
        <stp/>
        <stp>EM_S_QSTM07_IS</stp>
        <stp>4</stp>
        <stp>600617.SH</stp>
        <stp>61</stp>
        <stp>3/31/2016</stp>
        <stp>1</stp>
        <tr r="I2289" s="5"/>
      </tp>
      <tp>
        <v>119608959.95999999</v>
        <stp/>
        <stp>EM_S_QSTM07_IS</stp>
        <stp>4</stp>
        <stp>600611.SH</stp>
        <stp>61</stp>
        <stp>6/30/2015</stp>
        <stp>1</stp>
        <tr r="K2283" s="5"/>
      </tp>
      <tp>
        <v>281545415.95999998</v>
        <stp/>
        <stp>EM_S_QSTM07_IS</stp>
        <stp>4</stp>
        <stp>600612.SH</stp>
        <stp>61</stp>
        <stp>6/30/2016</stp>
        <stp>1</stp>
        <tr r="D2284" s="5"/>
      </tp>
      <tp>
        <v>22369163.899999999</v>
        <stp/>
        <stp>EM_S_QSTM07_IS</stp>
        <stp>4</stp>
        <stp>600661.SH</stp>
        <stp>61</stp>
        <stp>6/30/2015</stp>
        <stp>1</stp>
        <tr r="K2326" s="5"/>
      </tp>
      <tp>
        <v>57384938.149999999</v>
        <stp/>
        <stp>EM_S_QSTM07_IS</stp>
        <stp>4</stp>
        <stp>600662.SH</stp>
        <stp>61</stp>
        <stp>6/30/2016</stp>
        <stp>1</stp>
        <tr r="D2327" s="5"/>
      </tp>
      <tp>
        <v>15476184.460000001</v>
        <stp/>
        <stp>EM_S_QSTM07_IS</stp>
        <stp>4</stp>
        <stp>600677.SH</stp>
        <stp>61</stp>
        <stp>3/31/2016</stp>
        <stp>1</stp>
        <tr r="I2339" s="5"/>
      </tp>
      <tp>
        <v>26619948.550000001</v>
        <stp/>
        <stp>EM_S_QSTM07_IS</stp>
        <stp>4</stp>
        <stp>600667.SH</stp>
        <stp>61</stp>
        <stp>3/31/2016</stp>
        <stp>1</stp>
        <tr r="I2332" s="5"/>
      </tp>
      <tp>
        <v>-2197481.58</v>
        <stp/>
        <stp>EM_S_QSTM07_IS</stp>
        <stp>4</stp>
        <stp>600671.SH</stp>
        <stp>61</stp>
        <stp>6/30/2015</stp>
        <stp>1</stp>
        <tr r="K2334" s="5"/>
      </tp>
      <tp>
        <v>75987529.079999998</v>
        <stp/>
        <stp>EM_S_QSTM07_IS</stp>
        <stp>4</stp>
        <stp>600641.SH</stp>
        <stp>61</stp>
        <stp>6/30/2015</stp>
        <stp>1</stp>
        <tr r="K2309" s="5"/>
      </tp>
      <tp>
        <v>575547478.29999995</v>
        <stp/>
        <stp>EM_S_QSTM07_IS</stp>
        <stp>4</stp>
        <stp>600642.SH</stp>
        <stp>61</stp>
        <stp>6/30/2016</stp>
        <stp>1</stp>
        <tr r="D2310" s="5"/>
      </tp>
      <tp>
        <v>-148753065.09999999</v>
        <stp/>
        <stp>EM_S_QSTM07_IS</stp>
        <stp>4</stp>
        <stp>600657.SH</stp>
        <stp>61</stp>
        <stp>3/31/2016</stp>
        <stp>1</stp>
        <tr r="I2323" s="5"/>
      </tp>
      <tp>
        <v>587111.19999999995</v>
        <stp/>
        <stp>EM_S_QSTM07_IS</stp>
        <stp>4</stp>
        <stp>600647.SH</stp>
        <stp>61</stp>
        <stp>3/31/2016</stp>
        <stp>1</stp>
        <tr r="I2314" s="5"/>
      </tp>
      <tp>
        <v>28924928.870000001</v>
        <stp/>
        <stp>EM_S_QSTM07_IS</stp>
        <stp>4</stp>
        <stp>600651.SH</stp>
        <stp>61</stp>
        <stp>6/30/2015</stp>
        <stp>1</stp>
        <tr r="K2318" s="5"/>
      </tp>
      <tp>
        <v>15037991.27</v>
        <stp/>
        <stp>EM_S_QSTM07_IS</stp>
        <stp>4</stp>
        <stp>600652.SH</stp>
        <stp>61</stp>
        <stp>6/30/2016</stp>
        <stp>1</stp>
        <tr r="D2319" s="5"/>
      </tp>
      <tp>
        <v>-948461.42</v>
        <stp/>
        <stp>EM_S_QSTM07_IS</stp>
        <stp>4</stp>
        <stp>600681.SH</stp>
        <stp>61</stp>
        <stp>6/30/2015</stp>
        <stp>1</stp>
        <tr r="K2343" s="5"/>
      </tp>
      <tp>
        <v>-90771039.769999996</v>
        <stp/>
        <stp>EM_S_QSTM07_IS</stp>
        <stp>4</stp>
        <stp>600682.SH</stp>
        <stp>61</stp>
        <stp>6/30/2016</stp>
        <stp>1</stp>
        <tr r="D2344" s="5"/>
      </tp>
      <tp>
        <v>46197997.289999999</v>
        <stp/>
        <stp>EM_S_QSTM07_IS</stp>
        <stp>4</stp>
        <stp>600697.SH</stp>
        <stp>61</stp>
        <stp>3/31/2016</stp>
        <stp>1</stp>
        <tr r="I2359" s="5"/>
      </tp>
      <tp>
        <v>204471905.47999999</v>
        <stp/>
        <stp>EM_S_QSTM07_IS</stp>
        <stp>4</stp>
        <stp>600687.SH</stp>
        <stp>61</stp>
        <stp>3/31/2016</stp>
        <stp>1</stp>
        <tr r="I2349" s="5"/>
      </tp>
      <tp>
        <v>19620398.629999999</v>
        <stp/>
        <stp>EM_S_QSTM07_IS</stp>
        <stp>4</stp>
        <stp>600691.SH</stp>
        <stp>61</stp>
        <stp>6/30/2015</stp>
        <stp>1</stp>
        <tr r="K2353" s="5"/>
      </tp>
      <tp>
        <v>3155545.57</v>
        <stp/>
        <stp>EM_S_QSTM07_IS</stp>
        <stp>4</stp>
        <stp>600692.SH</stp>
        <stp>61</stp>
        <stp>6/30/2016</stp>
        <stp>1</stp>
        <tr r="D2354" s="5"/>
      </tp>
      <tp>
        <v>56299254.270000003</v>
        <stp/>
        <stp>EM_S_QSTM07_IS</stp>
        <stp>4</stp>
        <stp>000761.SZ</stp>
        <stp>61</stp>
        <stp>6/30/2015</stp>
        <stp>1</stp>
        <tr r="K301" s="5"/>
      </tp>
      <tp>
        <v>-12870686.220000001</v>
        <stp/>
        <stp>EM_S_QSTM07_IS</stp>
        <stp>4</stp>
        <stp>000762.SZ</stp>
        <stp>61</stp>
        <stp>6/30/2016</stp>
        <stp>1</stp>
        <tr r="D302" s="5"/>
      </tp>
      <tp>
        <v>12268591.4</v>
        <stp/>
        <stp>EM_S_QSTM07_IS</stp>
        <stp>4</stp>
        <stp>000777.SZ</stp>
        <stp>61</stp>
        <stp>3/31/2016</stp>
        <stp>1</stp>
        <tr r="I307" s="5"/>
      </tp>
      <tp>
        <v>-190600951.66</v>
        <stp/>
        <stp>EM_S_QSTM07_IS</stp>
        <stp>4</stp>
        <stp>000767.SZ</stp>
        <stp>61</stp>
        <stp>3/31/2016</stp>
        <stp>1</stp>
        <tr r="I304" s="5"/>
      </tp>
      <tp>
        <v>7263331.5999999996</v>
        <stp/>
        <stp>EM_S_QSTM07_IS</stp>
        <stp>4</stp>
        <stp>000757.SZ</stp>
        <stp>61</stp>
        <stp>3/31/2016</stp>
        <stp>1</stp>
        <tr r="I297" s="5"/>
      </tp>
      <tp>
        <v>33857466.030000001</v>
        <stp/>
        <stp>EM_S_QSTM07_IS</stp>
        <stp>4</stp>
        <stp>000751.SZ</stp>
        <stp>61</stp>
        <stp>6/30/2015</stp>
        <stp>1</stp>
        <tr r="K292" s="5"/>
      </tp>
      <tp>
        <v>-1003487.1</v>
        <stp/>
        <stp>EM_S_QSTM07_IS</stp>
        <stp>4</stp>
        <stp>000752.SZ</stp>
        <stp>61</stp>
        <stp>6/30/2016</stp>
        <stp>1</stp>
        <tr r="D293" s="5"/>
      </tp>
      <tp>
        <v>-580319.68000000005</v>
        <stp/>
        <stp>EM_S_QSTM07_IS</stp>
        <stp>4</stp>
        <stp>000721.SZ</stp>
        <stp>61</stp>
        <stp>6/30/2015</stp>
        <stp>1</stp>
        <tr r="K274" s="5"/>
      </tp>
      <tp>
        <v>60011937.140000001</v>
        <stp/>
        <stp>EM_S_QSTM07_IS</stp>
        <stp>4</stp>
        <stp>000722.SZ</stp>
        <stp>61</stp>
        <stp>6/30/2016</stp>
        <stp>1</stp>
        <tr r="D275" s="5"/>
      </tp>
      <tp>
        <v>-34910172.960000001</v>
        <stp/>
        <stp>EM_S_QSTM07_IS</stp>
        <stp>4</stp>
        <stp>000737.SZ</stp>
        <stp>61</stp>
        <stp>3/31/2016</stp>
        <stp>1</stp>
        <tr r="I287" s="5"/>
      </tp>
      <tp>
        <v>-22814805.449999999</v>
        <stp/>
        <stp>EM_S_QSTM07_IS</stp>
        <stp>4</stp>
        <stp>000727.SZ</stp>
        <stp>61</stp>
        <stp>3/31/2016</stp>
        <stp>1</stp>
        <tr r="I279" s="5"/>
      </tp>
      <tp>
        <v>28154316.460000001</v>
        <stp/>
        <stp>EM_S_QSTM07_IS</stp>
        <stp>4</stp>
        <stp>000731.SZ</stp>
        <stp>61</stp>
        <stp>6/30/2015</stp>
        <stp>1</stp>
        <tr r="K282" s="5"/>
      </tp>
      <tp>
        <v>452877266.70999998</v>
        <stp/>
        <stp>EM_S_QSTM07_IS</stp>
        <stp>4</stp>
        <stp>000732.SZ</stp>
        <stp>61</stp>
        <stp>6/30/2016</stp>
        <stp>1</stp>
        <tr r="D283" s="5"/>
      </tp>
      <tp>
        <v>29877995.670000002</v>
        <stp/>
        <stp>EM_S_QSTM07_IS</stp>
        <stp>4</stp>
        <stp>000701.SZ</stp>
        <stp>61</stp>
        <stp>6/30/2015</stp>
        <stp>1</stp>
        <tr r="K257" s="5"/>
      </tp>
      <tp>
        <v>3527118.43</v>
        <stp/>
        <stp>EM_S_QSTM07_IS</stp>
        <stp>4</stp>
        <stp>000702.SZ</stp>
        <stp>61</stp>
        <stp>6/30/2016</stp>
        <stp>1</stp>
        <tr r="D258" s="5"/>
      </tp>
      <tp>
        <v>-231093382.09</v>
        <stp/>
        <stp>EM_S_QSTM07_IS</stp>
        <stp>4</stp>
        <stp>000717.SZ</stp>
        <stp>61</stp>
        <stp>3/31/2016</stp>
        <stp>1</stp>
        <tr r="I270" s="5"/>
      </tp>
      <tp>
        <v>5023672.6100000003</v>
        <stp/>
        <stp>EM_S_QSTM07_IS</stp>
        <stp>4</stp>
        <stp>000707.SZ</stp>
        <stp>61</stp>
        <stp>3/31/2016</stp>
        <stp>1</stp>
        <tr r="I261" s="5"/>
      </tp>
      <tp>
        <v>-515766973.81999999</v>
        <stp/>
        <stp>EM_S_QSTM07_IS</stp>
        <stp>4</stp>
        <stp>000711.SZ</stp>
        <stp>61</stp>
        <stp>6/30/2015</stp>
        <stp>1</stp>
        <tr r="K265" s="5"/>
      </tp>
      <tp>
        <v>89228919.560000002</v>
        <stp/>
        <stp>EM_S_QSTM07_IS</stp>
        <stp>4</stp>
        <stp>000712.SZ</stp>
        <stp>61</stp>
        <stp>6/30/2016</stp>
        <stp>1</stp>
        <tr r="D266" s="5"/>
      </tp>
      <tp>
        <v>-29979091.350000001</v>
        <stp/>
        <stp>EM_S_QSTM07_IS</stp>
        <stp>4</stp>
        <stp>000782.SZ</stp>
        <stp>61</stp>
        <stp>6/30/2016</stp>
        <stp>1</stp>
        <tr r="D311" s="5"/>
      </tp>
      <tp>
        <v>16542822.9</v>
        <stp/>
        <stp>EM_S_QSTM07_IS</stp>
        <stp>4</stp>
        <stp>000797.SZ</stp>
        <stp>61</stp>
        <stp>3/31/2016</stp>
        <stp>1</stp>
        <tr r="I323" s="5"/>
      </tp>
      <tp>
        <v>59497639.82</v>
        <stp/>
        <stp>EM_S_QSTM07_IS</stp>
        <stp>4</stp>
        <stp>000791.SZ</stp>
        <stp>61</stp>
        <stp>6/30/2015</stp>
        <stp>1</stp>
        <tr r="K318" s="5"/>
      </tp>
      <tp>
        <v>185680338.09999999</v>
        <stp/>
        <stp>EM_S_QSTM07_IS</stp>
        <stp>4</stp>
        <stp>000792.SZ</stp>
        <stp>61</stp>
        <stp>6/30/2016</stp>
        <stp>1</stp>
        <tr r="D319" s="5"/>
      </tp>
      <tp>
        <v>-66475232.359999999</v>
        <stp/>
        <stp>EM_S_QSTM07_IS</stp>
        <stp>4</stp>
        <stp>600721.SH</stp>
        <stp>61</stp>
        <stp>6/30/2015</stp>
        <stp>1</stp>
        <tr r="K2381" s="5"/>
      </tp>
      <tp>
        <v>4372618.33</v>
        <stp/>
        <stp>EM_S_QSTM07_IS</stp>
        <stp>4</stp>
        <stp>600722.SH</stp>
        <stp>61</stp>
        <stp>6/30/2016</stp>
        <stp>1</stp>
        <tr r="D2382" s="5"/>
      </tp>
      <tp>
        <v>-19062306.600000001</v>
        <stp/>
        <stp>EM_S_QSTM07_IS</stp>
        <stp>4</stp>
        <stp>600737.SH</stp>
        <stp>61</stp>
        <stp>3/31/2016</stp>
        <stp>1</stp>
        <tr r="I2397" s="5"/>
      </tp>
      <tp>
        <v>4786051.0199999996</v>
        <stp/>
        <stp>EM_S_QSTM07_IS</stp>
        <stp>4</stp>
        <stp>600727.SH</stp>
        <stp>61</stp>
        <stp>3/31/2016</stp>
        <stp>1</stp>
        <tr r="I2387" s="5"/>
      </tp>
      <tp>
        <v>7772871.7599999998</v>
        <stp/>
        <stp>EM_S_QSTM07_IS</stp>
        <stp>4</stp>
        <stp>600731.SH</stp>
        <stp>61</stp>
        <stp>6/30/2015</stp>
        <stp>1</stp>
        <tr r="K2391" s="5"/>
      </tp>
      <tp>
        <v>-23176482.550000001</v>
        <stp/>
        <stp>EM_S_QSTM07_IS</stp>
        <stp>4</stp>
        <stp>600732.SH</stp>
        <stp>61</stp>
        <stp>6/30/2016</stp>
        <stp>1</stp>
        <tr r="D2392" s="5"/>
      </tp>
      <tp>
        <v>-7718039.4100000001</v>
        <stp/>
        <stp>EM_S_QSTM07_IS</stp>
        <stp>4</stp>
        <stp>600701.SH</stp>
        <stp>61</stp>
        <stp>6/30/2015</stp>
        <stp>1</stp>
        <tr r="K2362" s="5"/>
      </tp>
      <tp>
        <v>10995859.4</v>
        <stp/>
        <stp>EM_S_QSTM07_IS</stp>
        <stp>4</stp>
        <stp>600702.SH</stp>
        <stp>61</stp>
        <stp>6/30/2016</stp>
        <stp>1</stp>
        <tr r="D2363" s="5"/>
      </tp>
      <tp>
        <v>283840554.82999998</v>
        <stp/>
        <stp>EM_S_QSTM07_IS</stp>
        <stp>4</stp>
        <stp>600717.SH</stp>
        <stp>61</stp>
        <stp>3/31/2016</stp>
        <stp>1</stp>
        <tr r="I2377" s="5"/>
      </tp>
      <tp>
        <v>-47701422.670000002</v>
        <stp/>
        <stp>EM_S_QSTM07_IS</stp>
        <stp>4</stp>
        <stp>600707.SH</stp>
        <stp>61</stp>
        <stp>3/31/2016</stp>
        <stp>1</stp>
        <tr r="I2368" s="5"/>
      </tp>
      <tp>
        <v>46682608.909999996</v>
        <stp/>
        <stp>EM_S_QSTM07_IS</stp>
        <stp>4</stp>
        <stp>600711.SH</stp>
        <stp>61</stp>
        <stp>6/30/2015</stp>
        <stp>1</stp>
        <tr r="K2371" s="5"/>
      </tp>
      <tp>
        <v>-5892904.04</v>
        <stp/>
        <stp>EM_S_QSTM07_IS</stp>
        <stp>4</stp>
        <stp>600712.SH</stp>
        <stp>61</stp>
        <stp>6/30/2016</stp>
        <stp>1</stp>
        <tr r="D2372" s="5"/>
      </tp>
      <tp>
        <v>131207235.76000001</v>
        <stp/>
        <stp>EM_S_QSTM07_IS</stp>
        <stp>4</stp>
        <stp>600761.SH</stp>
        <stp>61</stp>
        <stp>6/30/2015</stp>
        <stp>1</stp>
        <tr r="K2420" s="5"/>
      </tp>
      <tp>
        <v>-14238915.93</v>
        <stp/>
        <stp>EM_S_QSTM07_IS</stp>
        <stp>4</stp>
        <stp>600777.SH</stp>
        <stp>61</stp>
        <stp>3/31/2016</stp>
        <stp>1</stp>
        <tr r="I2434" s="5"/>
      </tp>
      <tp>
        <v>-17613837.23</v>
        <stp/>
        <stp>EM_S_QSTM07_IS</stp>
        <stp>4</stp>
        <stp>600767.SH</stp>
        <stp>61</stp>
        <stp>3/31/2016</stp>
        <stp>1</stp>
        <tr r="I2425" s="5"/>
      </tp>
      <tp>
        <v>1936947.71</v>
        <stp/>
        <stp>EM_S_QSTM07_IS</stp>
        <stp>4</stp>
        <stp>600771.SH</stp>
        <stp>61</stp>
        <stp>6/30/2015</stp>
        <stp>1</stp>
        <tr r="K2429" s="5"/>
      </tp>
      <tp>
        <v>1302182140.0599999</v>
        <stp/>
        <stp>EM_S_QSTM07_IS</stp>
        <stp>4</stp>
        <stp>600741.SH</stp>
        <stp>61</stp>
        <stp>6/30/2015</stp>
        <stp>1</stp>
        <tr r="K2401" s="5"/>
      </tp>
      <tp>
        <v>101229561.95</v>
        <stp/>
        <stp>EM_S_QSTM07_IS</stp>
        <stp>4</stp>
        <stp>600742.SH</stp>
        <stp>61</stp>
        <stp>6/30/2016</stp>
        <stp>1</stp>
        <tr r="D2402" s="5"/>
      </tp>
      <tp>
        <v>138808533.47</v>
        <stp/>
        <stp>EM_S_QSTM07_IS</stp>
        <stp>4</stp>
        <stp>600757.SH</stp>
        <stp>61</stp>
        <stp>3/31/2016</stp>
        <stp>1</stp>
        <tr r="I2416" s="5"/>
      </tp>
      <tp>
        <v>-13508419.119999999</v>
        <stp/>
        <stp>EM_S_QSTM07_IS</stp>
        <stp>4</stp>
        <stp>600747.SH</stp>
        <stp>61</stp>
        <stp>3/31/2016</stp>
        <stp>1</stp>
        <tr r="I2407" s="5"/>
      </tp>
      <tp>
        <v>93550512.150000006</v>
        <stp/>
        <stp>EM_S_QSTM07_IS</stp>
        <stp>4</stp>
        <stp>600751.SH</stp>
        <stp>61</stp>
        <stp>6/30/2015</stp>
        <stp>1</stp>
        <tr r="K2411" s="5"/>
      </tp>
      <tp>
        <v>7121635.4800000004</v>
        <stp/>
        <stp>EM_S_QSTM07_IS</stp>
        <stp>4</stp>
        <stp>600781.SH</stp>
        <stp>61</stp>
        <stp>6/30/2015</stp>
        <stp>1</stp>
        <tr r="K2438" s="5"/>
      </tp>
      <tp>
        <v>202636651.74000001</v>
        <stp/>
        <stp>EM_S_QSTM07_IS</stp>
        <stp>4</stp>
        <stp>600782.SH</stp>
        <stp>61</stp>
        <stp>6/30/2016</stp>
        <stp>1</stp>
        <tr r="D2439" s="5"/>
      </tp>
      <tp>
        <v>-14055115.09</v>
        <stp/>
        <stp>EM_S_QSTM07_IS</stp>
        <stp>4</stp>
        <stp>600797.SH</stp>
        <stp>61</stp>
        <stp>3/31/2016</stp>
        <stp>1</stp>
        <tr r="I2452" s="5"/>
      </tp>
      <tp>
        <v>229231543.63</v>
        <stp/>
        <stp>EM_S_QSTM07_IS</stp>
        <stp>4</stp>
        <stp>600787.SH</stp>
        <stp>61</stp>
        <stp>3/31/2016</stp>
        <stp>1</stp>
        <tr r="I2443" s="5"/>
      </tp>
      <tp>
        <v>41129240.689999998</v>
        <stp/>
        <stp>EM_S_QSTM07_IS</stp>
        <stp>4</stp>
        <stp>600791.SH</stp>
        <stp>61</stp>
        <stp>6/30/2015</stp>
        <stp>1</stp>
        <tr r="K2446" s="5"/>
      </tp>
      <tp>
        <v>-13859229.609999999</v>
        <stp/>
        <stp>EM_S_QSTM07_IS</stp>
        <stp>4</stp>
        <stp>600792.SH</stp>
        <stp>61</stp>
        <stp>6/30/2016</stp>
        <stp>1</stp>
        <tr r="D2447" s="5"/>
      </tp>
      <tp>
        <v>23476365.170000002</v>
        <stp/>
        <stp>EM_S_QSTM07_IS</stp>
        <stp>4</stp>
        <stp>300447.SZ</stp>
        <stp>61</stp>
        <stp>3/31/2016</stp>
        <stp>1</stp>
        <tr r="I1707" s="5"/>
      </tp>
      <tp>
        <v>5155093.4400000004</v>
        <stp/>
        <stp>EM_S_QSTM07_IS</stp>
        <stp>4</stp>
        <stp>300451.SZ</stp>
        <stp>61</stp>
        <stp>6/30/2015</stp>
        <stp>1</stp>
        <tr r="K1711" s="5"/>
      </tp>
      <tp>
        <v>14711134.550000001</v>
        <stp/>
        <stp>EM_S_QSTM07_IS</stp>
        <stp>4</stp>
        <stp>300452.SZ</stp>
        <stp>61</stp>
        <stp>6/30/2016</stp>
        <stp>1</stp>
        <tr r="D1712" s="5"/>
      </tp>
      <tp>
        <v>13558060.18</v>
        <stp/>
        <stp>EM_S_QSTM07_IS</stp>
        <stp>4</stp>
        <stp>300441.SZ</stp>
        <stp>61</stp>
        <stp>6/30/2015</stp>
        <stp>1</stp>
        <tr r="K1701" s="5"/>
      </tp>
      <tp>
        <v>317246.32</v>
        <stp/>
        <stp>EM_S_QSTM07_IS</stp>
        <stp>4</stp>
        <stp>300442.SZ</stp>
        <stp>61</stp>
        <stp>6/30/2016</stp>
        <stp>1</stp>
        <tr r="D1702" s="5"/>
      </tp>
      <tp>
        <v>21593125.41</v>
        <stp/>
        <stp>EM_S_QSTM07_IS</stp>
        <stp>4</stp>
        <stp>300457.SZ</stp>
        <stp>61</stp>
        <stp>3/31/2016</stp>
        <stp>1</stp>
        <tr r="I1716" s="5"/>
      </tp>
      <tp>
        <v>17511143.34</v>
        <stp/>
        <stp>EM_S_QSTM07_IS</stp>
        <stp>4</stp>
        <stp>300467.SZ</stp>
        <stp>61</stp>
        <stp>3/31/2016</stp>
        <stp>1</stp>
        <tr r="I1726" s="5"/>
      </tp>
      <tp>
        <v>39641823.560000002</v>
        <stp/>
        <stp>EM_S_QSTM07_IS</stp>
        <stp>4</stp>
        <stp>300471.SZ</stp>
        <stp>61</stp>
        <stp>6/30/2015</stp>
        <stp>1</stp>
        <tr r="K1730" s="5"/>
      </tp>
      <tp>
        <v>1596209.46</v>
        <stp/>
        <stp>EM_S_QSTM07_IS</stp>
        <stp>4</stp>
        <stp>300472.SZ</stp>
        <stp>61</stp>
        <stp>6/30/2016</stp>
        <stp>1</stp>
        <tr r="D1731" s="5"/>
      </tp>
      <tp>
        <v>7359300.6100000003</v>
        <stp/>
        <stp>EM_S_QSTM07_IS</stp>
        <stp>4</stp>
        <stp>300461.SZ</stp>
        <stp>61</stp>
        <stp>6/30/2015</stp>
        <stp>1</stp>
        <tr r="K1720" s="5"/>
      </tp>
      <tp>
        <v>20082815.640000001</v>
        <stp/>
        <stp>EM_S_QSTM07_IS</stp>
        <stp>4</stp>
        <stp>300462.SZ</stp>
        <stp>61</stp>
        <stp>6/30/2016</stp>
        <stp>1</stp>
        <tr r="D1721" s="5"/>
      </tp>
      <tp>
        <v>-13399702.109999999</v>
        <stp/>
        <stp>EM_S_QSTM07_IS</stp>
        <stp>4</stp>
        <stp>300477.SZ</stp>
        <stp>61</stp>
        <stp>3/31/2016</stp>
        <stp>1</stp>
        <tr r="I1736" s="5"/>
      </tp>
      <tp>
        <v>11597636.76</v>
        <stp/>
        <stp>EM_S_QSTM07_IS</stp>
        <stp>4</stp>
        <stp>000421.SZ</stp>
        <stp>61</stp>
        <stp>6/30/2015</stp>
        <stp>1</stp>
        <tr r="K96" s="5"/>
      </tp>
      <tp>
        <v>2688750.46</v>
        <stp/>
        <stp>EM_S_QSTM07_IS</stp>
        <stp>4</stp>
        <stp>000422.SZ</stp>
        <stp>61</stp>
        <stp>6/30/2016</stp>
        <stp>1</stp>
        <tr r="D97" s="5"/>
      </tp>
      <tp>
        <v>-4565976.1900000004</v>
        <stp/>
        <stp>EM_S_QSTM07_IS</stp>
        <stp>4</stp>
        <stp>300407.SZ</stp>
        <stp>61</stp>
        <stp>3/31/2016</stp>
        <stp>1</stp>
        <tr r="I1667" s="5"/>
      </tp>
      <tp>
        <v>17728168.52</v>
        <stp/>
        <stp>EM_S_QSTM07_IS</stp>
        <stp>4</stp>
        <stp>300411.SZ</stp>
        <stp>61</stp>
        <stp>6/30/2015</stp>
        <stp>1</stp>
        <tr r="K1671" s="5"/>
      </tp>
      <tp>
        <v>17981929.079999998</v>
        <stp/>
        <stp>EM_S_QSTM07_IS</stp>
        <stp>4</stp>
        <stp>300412.SZ</stp>
        <stp>61</stp>
        <stp>6/30/2016</stp>
        <stp>1</stp>
        <tr r="D1672" s="5"/>
      </tp>
      <tp>
        <v>4184981.15</v>
        <stp/>
        <stp>EM_S_QSTM07_IS</stp>
        <stp>4</stp>
        <stp>300401.SZ</stp>
        <stp>61</stp>
        <stp>6/30/2015</stp>
        <stp>1</stp>
        <tr r="K1661" s="5"/>
      </tp>
      <tp>
        <v>-29217826.48</v>
        <stp/>
        <stp>EM_S_QSTM07_IS</stp>
        <stp>4</stp>
        <stp>300402.SZ</stp>
        <stp>61</stp>
        <stp>6/30/2016</stp>
        <stp>1</stp>
        <tr r="D1662" s="5"/>
      </tp>
      <tp>
        <v>4993025.88</v>
        <stp/>
        <stp>EM_S_QSTM07_IS</stp>
        <stp>4</stp>
        <stp>300417.SZ</stp>
        <stp>61</stp>
        <stp>3/31/2016</stp>
        <stp>1</stp>
        <tr r="I1677" s="5"/>
      </tp>
      <tp>
        <v>797095315.60000002</v>
        <stp/>
        <stp>EM_S_QSTM07_IS</stp>
        <stp>4</stp>
        <stp>000401.SZ</stp>
        <stp>61</stp>
        <stp>6/30/2015</stp>
        <stp>1</stp>
        <tr r="K80" s="5"/>
      </tp>
      <tp>
        <v>-21328543.390000001</v>
        <stp/>
        <stp>EM_S_QSTM07_IS</stp>
        <stp>4</stp>
        <stp>000402.SZ</stp>
        <stp>61</stp>
        <stp>6/30/2016</stp>
        <stp>1</stp>
        <tr r="D81" s="5"/>
      </tp>
      <tp>
        <v>96167339.489999995</v>
        <stp/>
        <stp>EM_S_QSTM07_IS</stp>
        <stp>4</stp>
        <stp>000417.SZ</stp>
        <stp>61</stp>
        <stp>3/31/2016</stp>
        <stp>1</stp>
        <tr r="I92" s="5"/>
      </tp>
      <tp>
        <v>-5761508.4000000004</v>
        <stp/>
        <stp>EM_S_QSTM07_IS</stp>
        <stp>4</stp>
        <stp>300427.SZ</stp>
        <stp>61</stp>
        <stp>3/31/2016</stp>
        <stp>1</stp>
        <tr r="I1687" s="5"/>
      </tp>
      <tp>
        <v>9907958.3499999996</v>
        <stp/>
        <stp>EM_S_QSTM07_IS</stp>
        <stp>4</stp>
        <stp>300431.SZ</stp>
        <stp>61</stp>
        <stp>6/30/2015</stp>
        <stp>1</stp>
        <tr r="K1691" s="5"/>
      </tp>
      <tp>
        <v>58967751.229999997</v>
        <stp/>
        <stp>EM_S_QSTM07_IS</stp>
        <stp>4</stp>
        <stp>300432.SZ</stp>
        <stp>61</stp>
        <stp>6/30/2016</stp>
        <stp>1</stp>
        <tr r="D1692" s="5"/>
      </tp>
      <tp>
        <v>53369122.350000001</v>
        <stp/>
        <stp>EM_S_QSTM07_IS</stp>
        <stp>4</stp>
        <stp>000407.SZ</stp>
        <stp>61</stp>
        <stp>3/31/2016</stp>
        <stp>1</stp>
        <tr r="I84" s="5"/>
      </tp>
      <tp>
        <v>18267546.09</v>
        <stp/>
        <stp>EM_S_QSTM07_IS</stp>
        <stp>4</stp>
        <stp>000411.SZ</stp>
        <stp>61</stp>
        <stp>6/30/2015</stp>
        <stp>1</stp>
        <tr r="K88" s="5"/>
      </tp>
      <tp>
        <v>13359331.720000001</v>
        <stp/>
        <stp>EM_S_QSTM07_IS</stp>
        <stp>4</stp>
        <stp>300421.SZ</stp>
        <stp>61</stp>
        <stp>6/30/2015</stp>
        <stp>1</stp>
        <tr r="K1681" s="5"/>
      </tp>
      <tp>
        <v>16356509.24</v>
        <stp/>
        <stp>EM_S_QSTM07_IS</stp>
        <stp>4</stp>
        <stp>300422.SZ</stp>
        <stp>61</stp>
        <stp>6/30/2016</stp>
        <stp>1</stp>
        <tr r="D1682" s="5"/>
      </tp>
      <tp>
        <v>9621878.3599999994</v>
        <stp/>
        <stp>EM_S_QSTM07_IS</stp>
        <stp>4</stp>
        <stp>300437.SZ</stp>
        <stp>61</stp>
        <stp>3/31/2016</stp>
        <stp>1</stp>
        <tr r="I1697" s="5"/>
      </tp>
      <tp>
        <v>8980309.9299999997</v>
        <stp/>
        <stp>EM_S_QSTM07_IS</stp>
        <stp>4</stp>
        <stp>300487.SZ</stp>
        <stp>61</stp>
        <stp>3/31/2016</stp>
        <stp>1</stp>
        <tr r="I1746" s="5"/>
      </tp>
      <tp>
        <v>12410441.42</v>
        <stp/>
        <stp>EM_S_QSTM07_IS</stp>
        <stp>4</stp>
        <stp>300491.SZ</stp>
        <stp>61</stp>
        <stp>6/30/2015</stp>
        <stp>1</stp>
        <tr r="K1750" s="5"/>
      </tp>
      <tp>
        <v>4775961.17</v>
        <stp/>
        <stp>EM_S_QSTM07_IS</stp>
        <stp>4</stp>
        <stp>300492.SZ</stp>
        <stp>61</stp>
        <stp>6/30/2016</stp>
        <stp>1</stp>
        <tr r="D1751" s="5"/>
      </tp>
      <tp>
        <v>17035815.960000001</v>
        <stp/>
        <stp>EM_S_QSTM07_IS</stp>
        <stp>4</stp>
        <stp>300481.SZ</stp>
        <stp>61</stp>
        <stp>6/30/2015</stp>
        <stp>1</stp>
        <tr r="K1740" s="5"/>
      </tp>
      <tp>
        <v>54208925.869999997</v>
        <stp/>
        <stp>EM_S_QSTM07_IS</stp>
        <stp>4</stp>
        <stp>300482.SZ</stp>
        <stp>61</stp>
        <stp>6/30/2016</stp>
        <stp>1</stp>
        <tr r="D1741" s="5"/>
      </tp>
      <tp>
        <v>36875614.530000001</v>
        <stp/>
        <stp>EM_S_QSTM07_IS</stp>
        <stp>4</stp>
        <stp>300497.SZ</stp>
        <stp>61</stp>
        <stp>3/31/2016</stp>
        <stp>1</stp>
        <tr r="I1756" s="5"/>
      </tp>
      <tp>
        <v>477916.69</v>
        <stp/>
        <stp>EM_S_QSTM07_IS</stp>
        <stp>4</stp>
        <stp>600421.SH</stp>
        <stp>61</stp>
        <stp>6/30/2015</stp>
        <stp>1</stp>
        <tr r="K2132" s="5"/>
      </tp>
      <tp>
        <v>162987425.05000001</v>
        <stp/>
        <stp>EM_S_QSTM07_IS</stp>
        <stp>4</stp>
        <stp>600422.SH</stp>
        <stp>61</stp>
        <stp>6/30/2016</stp>
        <stp>1</stp>
        <tr r="D2133" s="5"/>
      </tp>
      <tp>
        <v>-323665320.49000001</v>
        <stp/>
        <stp>EM_S_QSTM07_IS</stp>
        <stp>4</stp>
        <stp>600432.SH</stp>
        <stp>61</stp>
        <stp>6/30/2016</stp>
        <stp>1</stp>
        <tr r="D2139" s="5"/>
      </tp>
      <tp>
        <v>12060953.16</v>
        <stp/>
        <stp>EM_S_QSTM07_IS</stp>
        <stp>4</stp>
        <stp>600401.SH</stp>
        <stp>61</stp>
        <stp>6/30/2015</stp>
        <stp>1</stp>
        <tr r="K2120" s="5"/>
      </tp>
      <tp>
        <v>51194271.289999999</v>
        <stp/>
        <stp>EM_S_QSTM07_IS</stp>
        <stp>4</stp>
        <stp>600461.SH</stp>
        <stp>61</stp>
        <stp>6/30/2015</stp>
        <stp>1</stp>
        <tr r="K2155" s="5"/>
      </tp>
      <tp>
        <v>1484946.93</v>
        <stp/>
        <stp>EM_S_QSTM07_IS</stp>
        <stp>4</stp>
        <stp>600462.SH</stp>
        <stp>61</stp>
        <stp>6/30/2016</stp>
        <stp>1</stp>
        <tr r="D2156" s="5"/>
      </tp>
      <tp>
        <v>36600626.780000001</v>
        <stp/>
        <stp>EM_S_QSTM07_IS</stp>
        <stp>4</stp>
        <stp>600477.SH</stp>
        <stp>61</stp>
        <stp>3/31/2016</stp>
        <stp>1</stp>
        <tr r="I2165" s="5"/>
      </tp>
      <tp>
        <v>8061403.6600000001</v>
        <stp/>
        <stp>EM_S_QSTM07_IS</stp>
        <stp>4</stp>
        <stp>600467.SH</stp>
        <stp>61</stp>
        <stp>3/31/2016</stp>
        <stp>1</stp>
        <tr r="I2159" s="5"/>
      </tp>
      <tp>
        <v>49849997.210000001</v>
        <stp/>
        <stp>EM_S_QSTM07_IS</stp>
        <stp>4</stp>
        <stp>600452.SH</stp>
        <stp>61</stp>
        <stp>6/30/2016</stp>
        <stp>1</stp>
        <tr r="D2149" s="5"/>
      </tp>
      <tp>
        <v>133515252.55</v>
        <stp/>
        <stp>EM_S_QSTM07_IS</stp>
        <stp>4</stp>
        <stp>600481.SH</stp>
        <stp>61</stp>
        <stp>6/30/2015</stp>
        <stp>1</stp>
        <tr r="K2169" s="5"/>
      </tp>
      <tp>
        <v>415102107.10000002</v>
        <stp/>
        <stp>EM_S_QSTM07_IS</stp>
        <stp>4</stp>
        <stp>600482.SH</stp>
        <stp>61</stp>
        <stp>6/30/2016</stp>
        <stp>1</stp>
        <tr r="D2170" s="5"/>
      </tp>
      <tp>
        <v>-54227559.850000001</v>
        <stp/>
        <stp>EM_S_QSTM07_IS</stp>
        <stp>4</stp>
        <stp>600497.SH</stp>
        <stp>61</stp>
        <stp>3/31/2016</stp>
        <stp>1</stp>
        <tr r="I2182" s="5"/>
      </tp>
      <tp>
        <v>114778814.19</v>
        <stp/>
        <stp>EM_S_QSTM07_IS</stp>
        <stp>4</stp>
        <stp>600487.SH</stp>
        <stp>61</stp>
        <stp>3/31/2016</stp>
        <stp>1</stp>
        <tr r="I2174" s="5"/>
      </tp>
      <tp>
        <v>55258517.829999998</v>
        <stp/>
        <stp>EM_S_QSTM07_IS</stp>
        <stp>4</stp>
        <stp>600491.SH</stp>
        <stp>61</stp>
        <stp>6/30/2015</stp>
        <stp>1</stp>
        <tr r="K2178" s="5"/>
      </tp>
      <tp>
        <v>24916073.379999999</v>
        <stp/>
        <stp>EM_S_QSTM07_IS</stp>
        <stp>4</stp>
        <stp>000561.SZ</stp>
        <stp>61</stp>
        <stp>6/30/2015</stp>
        <stp>1</stp>
        <tr r="K157" s="5"/>
      </tp>
      <tp>
        <v>2152031.69</v>
        <stp/>
        <stp>EM_S_QSTM07_IS</stp>
        <stp>4</stp>
        <stp>000567.SZ</stp>
        <stp>61</stp>
        <stp>3/31/2016</stp>
        <stp>1</stp>
        <tr r="I162" s="5"/>
      </tp>
      <tp>
        <v>23915744.5</v>
        <stp/>
        <stp>EM_S_QSTM07_IS</stp>
        <stp>4</stp>
        <stp>000571.SZ</stp>
        <stp>61</stp>
        <stp>6/30/2015</stp>
        <stp>1</stp>
        <tr r="K165" s="5"/>
      </tp>
      <tp>
        <v>90882723.340000004</v>
        <stp/>
        <stp>EM_S_QSTM07_IS</stp>
        <stp>4</stp>
        <stp>000572.SZ</stp>
        <stp>61</stp>
        <stp>6/30/2016</stp>
        <stp>1</stp>
        <tr r="D166" s="5"/>
      </tp>
      <tp>
        <v>776089.18999999797</v>
        <stp/>
        <stp>EM_S_QSTM07_IS</stp>
        <stp>4</stp>
        <stp>000541.SZ</stp>
        <stp>61</stp>
        <stp>6/30/2015</stp>
        <stp>1</stp>
        <tr r="K140" s="5"/>
      </tp>
      <tp>
        <v>-23801050.879999999</v>
        <stp/>
        <stp>EM_S_QSTM07_IS</stp>
        <stp>4</stp>
        <stp>000557.SZ</stp>
        <stp>61</stp>
        <stp>3/31/2016</stp>
        <stp>1</stp>
        <tr r="I153" s="5"/>
      </tp>
      <tp>
        <v>49182373.020000003</v>
        <stp/>
        <stp>EM_S_QSTM07_IS</stp>
        <stp>4</stp>
        <stp>000547.SZ</stp>
        <stp>61</stp>
        <stp>3/31/2016</stp>
        <stp>1</stp>
        <tr r="I145" s="5"/>
      </tp>
      <tp>
        <v>9691714.5899999999</v>
        <stp/>
        <stp>EM_S_QSTM07_IS</stp>
        <stp>4</stp>
        <stp>000551.SZ</stp>
        <stp>61</stp>
        <stp>6/30/2015</stp>
        <stp>1</stp>
        <tr r="K148" s="5"/>
      </tp>
      <tp>
        <v>23899528.559999999</v>
        <stp/>
        <stp>EM_S_QSTM07_IS</stp>
        <stp>4</stp>
        <stp>000552.SZ</stp>
        <stp>61</stp>
        <stp>6/30/2016</stp>
        <stp>1</stp>
        <tr r="D149" s="5"/>
      </tp>
      <tp>
        <v>103408812.79000001</v>
        <stp/>
        <stp>EM_S_QSTM07_IS</stp>
        <stp>4</stp>
        <stp>000521.SZ</stp>
        <stp>61</stp>
        <stp>6/30/2015</stp>
        <stp>1</stp>
        <tr r="K123" s="5"/>
      </tp>
      <tp>
        <v>62492412.829999998</v>
        <stp/>
        <stp>EM_S_QSTM07_IS</stp>
        <stp>4</stp>
        <stp>000537.SZ</stp>
        <stp>61</stp>
        <stp>3/31/2016</stp>
        <stp>1</stp>
        <tr r="I136" s="5"/>
      </tp>
      <tp>
        <v>22202591.649999999</v>
        <stp/>
        <stp>EM_S_QSTM07_IS</stp>
        <stp>4</stp>
        <stp>300507.SZ</stp>
        <stp>61</stp>
        <stp>3/31/2016</stp>
        <stp>1</stp>
        <tr r="I1765" s="5"/>
      </tp>
      <tp>
        <v>-34001304.950000003</v>
        <stp/>
        <stp>EM_S_QSTM07_IS</stp>
        <stp>4</stp>
        <stp>300511.SZ</stp>
        <stp>61</stp>
        <stp>6/30/2015</stp>
        <stp>1</stp>
        <tr r="K1769" s="5"/>
      </tp>
      <tp>
        <v>45385575.380000003</v>
        <stp/>
        <stp>EM_S_QSTM07_IS</stp>
        <stp>4</stp>
        <stp>300512.SZ</stp>
        <stp>61</stp>
        <stp>6/30/2016</stp>
        <stp>1</stp>
        <tr r="D1770" s="5"/>
      </tp>
      <tp>
        <v>161109887.31999999</v>
        <stp/>
        <stp>EM_S_QSTM07_IS</stp>
        <stp>4</stp>
        <stp>000531.SZ</stp>
        <stp>61</stp>
        <stp>6/30/2015</stp>
        <stp>1</stp>
        <tr r="K131" s="5"/>
      </tp>
      <tp>
        <v>16484793.369999999</v>
        <stp/>
        <stp>EM_S_QSTM07_IS</stp>
        <stp>4</stp>
        <stp>000532.SZ</stp>
        <stp>61</stp>
        <stp>6/30/2016</stp>
        <stp>1</stp>
        <tr r="D132" s="5"/>
      </tp>
      <tp>
        <v>19612037.219999999</v>
        <stp/>
        <stp>EM_S_QSTM07_IS</stp>
        <stp>4</stp>
        <stp>300501.SZ</stp>
        <stp>61</stp>
        <stp>6/30/2015</stp>
        <stp>1</stp>
        <tr r="K1760" s="5"/>
      </tp>
      <tp>
        <v>26991428.300000001</v>
        <stp/>
        <stp>EM_S_QSTM07_IS</stp>
        <stp>4</stp>
        <stp>300502.SZ</stp>
        <stp>61</stp>
        <stp>6/30/2016</stp>
        <stp>1</stp>
        <tr r="D1761" s="5"/>
      </tp>
      <tp>
        <v>5829077.1699999999</v>
        <stp/>
        <stp>EM_S_QSTM07_IS</stp>
        <stp>4</stp>
        <stp>300517.SZ</stp>
        <stp>61</stp>
        <stp>3/31/2016</stp>
        <stp>1</stp>
        <tr r="I1774" s="5"/>
      </tp>
      <tp>
        <v>173931924.41999999</v>
        <stp/>
        <stp>EM_S_QSTM07_IS</stp>
        <stp>4</stp>
        <stp>000501.SZ</stp>
        <stp>61</stp>
        <stp>6/30/2015</stp>
        <stp>1</stp>
        <tr r="K106" s="5"/>
      </tp>
      <tp>
        <v>-8005224.6100000003</v>
        <stp/>
        <stp>EM_S_QSTM07_IS</stp>
        <stp>4</stp>
        <stp>000502.SZ</stp>
        <stp>61</stp>
        <stp>6/30/2016</stp>
        <stp>1</stp>
        <tr r="D107" s="5"/>
      </tp>
      <tp>
        <v>2622860.17</v>
        <stp/>
        <stp>EM_S_QSTM07_IS</stp>
        <stp>4</stp>
        <stp>000517.SZ</stp>
        <stp>61</stp>
        <stp>3/31/2016</stp>
        <stp>1</stp>
        <tr r="I119" s="5"/>
      </tp>
      <tp>
        <v>25009968.399999999</v>
        <stp/>
        <stp>EM_S_QSTM07_IS</stp>
        <stp>4</stp>
        <stp>000507.SZ</stp>
        <stp>61</stp>
        <stp>3/31/2016</stp>
        <stp>1</stp>
        <tr r="I112" s="5"/>
      </tp>
      <tp>
        <v>15831412.24</v>
        <stp/>
        <stp>EM_S_QSTM07_IS</stp>
        <stp>4</stp>
        <stp>000511.SZ</stp>
        <stp>61</stp>
        <stp>6/30/2015</stp>
        <stp>1</stp>
        <tr r="K115" s="5"/>
      </tp>
      <tp>
        <v>9637696.6999999993</v>
        <stp/>
        <stp>EM_S_QSTM07_IS</stp>
        <stp>4</stp>
        <stp>300521.SZ</stp>
        <stp>61</stp>
        <stp>6/30/2015</stp>
        <stp>1</stp>
        <tr r="K1778" s="5"/>
      </tp>
      <tp>
        <v>16110701.35</v>
        <stp/>
        <stp>EM_S_QSTM07_IS</stp>
        <stp>4</stp>
        <stp>300522.SZ</stp>
        <stp>61</stp>
        <stp>6/30/2016</stp>
        <stp>1</stp>
        <tr r="D1779" s="5"/>
      </tp>
      <tp>
        <v>611618150.83000004</v>
        <stp/>
        <stp>EM_S_QSTM07_IS</stp>
        <stp>4</stp>
        <stp>000581.SZ</stp>
        <stp>61</stp>
        <stp>6/30/2015</stp>
        <stp>1</stp>
        <tr r="K169" s="5"/>
      </tp>
      <tp>
        <v>170589728.56</v>
        <stp/>
        <stp>EM_S_QSTM07_IS</stp>
        <stp>4</stp>
        <stp>000582.SZ</stp>
        <stp>61</stp>
        <stp>6/30/2016</stp>
        <stp>1</stp>
        <tr r="D170" s="5"/>
      </tp>
      <tp>
        <v>-4179474.29</v>
        <stp/>
        <stp>EM_S_QSTM07_IS</stp>
        <stp>4</stp>
        <stp>000597.SZ</stp>
        <stp>61</stp>
        <stp>3/31/2016</stp>
        <stp>1</stp>
        <tr r="I182" s="5"/>
      </tp>
      <tp>
        <v>152987179.24000001</v>
        <stp/>
        <stp>EM_S_QSTM07_IS</stp>
        <stp>4</stp>
        <stp>000587.SZ</stp>
        <stp>61</stp>
        <stp>3/31/2016</stp>
        <stp>1</stp>
        <tr r="I174" s="5"/>
      </tp>
      <tp>
        <v>8705339</v>
        <stp/>
        <stp>EM_S_QSTM07_IS</stp>
        <stp>4</stp>
        <stp>000591.SZ</stp>
        <stp>61</stp>
        <stp>6/30/2015</stp>
        <stp>1</stp>
        <tr r="K177" s="5"/>
      </tp>
      <tp>
        <v>18787711.109999999</v>
        <stp/>
        <stp>EM_S_QSTM07_IS</stp>
        <stp>4</stp>
        <stp>000592.SZ</stp>
        <stp>61</stp>
        <stp>6/30/2016</stp>
        <stp>1</stp>
        <tr r="D178" s="5"/>
      </tp>
      <tp>
        <v>134955040.28999999</v>
        <stp/>
        <stp>EM_S_QSTM07_IS</stp>
        <stp>4</stp>
        <stp>600521.SH</stp>
        <stp>61</stp>
        <stp>6/30/2015</stp>
        <stp>1</stp>
        <tr r="K2204" s="5"/>
      </tp>
      <tp>
        <v>412320076.31999999</v>
        <stp/>
        <stp>EM_S_QSTM07_IS</stp>
        <stp>4</stp>
        <stp>600522.SH</stp>
        <stp>61</stp>
        <stp>6/30/2016</stp>
        <stp>1</stp>
        <tr r="D2205" s="5"/>
      </tp>
      <tp>
        <v>93438245</v>
        <stp/>
        <stp>EM_S_QSTM07_IS</stp>
        <stp>4</stp>
        <stp>600537.SH</stp>
        <stp>61</stp>
        <stp>3/31/2016</stp>
        <stp>1</stp>
        <tr r="I2218" s="5"/>
      </tp>
      <tp>
        <v>2235859.5</v>
        <stp/>
        <stp>EM_S_QSTM07_IS</stp>
        <stp>4</stp>
        <stp>600527.SH</stp>
        <stp>61</stp>
        <stp>3/31/2016</stp>
        <stp>1</stp>
        <tr r="I2209" s="5"/>
      </tp>
      <tp>
        <v>2752775.74</v>
        <stp/>
        <stp>EM_S_QSTM07_IS</stp>
        <stp>4</stp>
        <stp>600531.SH</stp>
        <stp>61</stp>
        <stp>6/30/2015</stp>
        <stp>1</stp>
        <tr r="K2213" s="5"/>
      </tp>
      <tp>
        <v>-40898883.880000003</v>
        <stp/>
        <stp>EM_S_QSTM07_IS</stp>
        <stp>4</stp>
        <stp>600532.SH</stp>
        <stp>61</stp>
        <stp>6/30/2016</stp>
        <stp>1</stp>
        <tr r="D2214" s="5"/>
      </tp>
      <tp>
        <v>20241972.640000001</v>
        <stp/>
        <stp>EM_S_QSTM07_IS</stp>
        <stp>4</stp>
        <stp>600501.SH</stp>
        <stp>61</stp>
        <stp>6/30/2015</stp>
        <stp>1</stp>
        <tr r="K2186" s="5"/>
      </tp>
      <tp>
        <v>35977751.450000003</v>
        <stp/>
        <stp>EM_S_QSTM07_IS</stp>
        <stp>4</stp>
        <stp>600502.SH</stp>
        <stp>61</stp>
        <stp>6/30/2016</stp>
        <stp>1</stp>
        <tr r="D2187" s="5"/>
      </tp>
      <tp>
        <v>77121822.730000004</v>
        <stp/>
        <stp>EM_S_QSTM07_IS</stp>
        <stp>4</stp>
        <stp>600517.SH</stp>
        <stp>61</stp>
        <stp>3/31/2016</stp>
        <stp>1</stp>
        <tr r="I2200" s="5"/>
      </tp>
      <tp>
        <v>61822870.659999996</v>
        <stp/>
        <stp>EM_S_QSTM07_IS</stp>
        <stp>4</stp>
        <stp>600507.SH</stp>
        <stp>61</stp>
        <stp>3/31/2016</stp>
        <stp>1</stp>
        <tr r="I2191" s="5"/>
      </tp>
      <tp>
        <v>151403684.75999999</v>
        <stp/>
        <stp>EM_S_QSTM07_IS</stp>
        <stp>4</stp>
        <stp>600511.SH</stp>
        <stp>61</stp>
        <stp>6/30/2015</stp>
        <stp>1</stp>
        <tr r="K2195" s="5"/>
      </tp>
      <tp>
        <v>43830970.579999998</v>
        <stp/>
        <stp>EM_S_QSTM07_IS</stp>
        <stp>4</stp>
        <stp>600512.SH</stp>
        <stp>61</stp>
        <stp>6/30/2016</stp>
        <stp>1</stp>
        <tr r="D2196" s="5"/>
      </tp>
      <tp>
        <v>8948675.3499999996</v>
        <stp/>
        <stp>EM_S_QSTM07_IS</stp>
        <stp>4</stp>
        <stp>600561.SH</stp>
        <stp>61</stp>
        <stp>6/30/2015</stp>
        <stp>1</stp>
        <tr r="K2237" s="5"/>
      </tp>
      <tp>
        <v>59748195.710000001</v>
        <stp/>
        <stp>EM_S_QSTM07_IS</stp>
        <stp>4</stp>
        <stp>600562.SH</stp>
        <stp>61</stp>
        <stp>6/30/2016</stp>
        <stp>1</stp>
        <tr r="D2238" s="5"/>
      </tp>
      <tp>
        <v>44891878.469999999</v>
        <stp/>
        <stp>EM_S_QSTM07_IS</stp>
        <stp>4</stp>
        <stp>600577.SH</stp>
        <stp>61</stp>
        <stp>3/31/2016</stp>
        <stp>1</stp>
        <tr r="I2251" s="5"/>
      </tp>
      <tp>
        <v>60503519.600000001</v>
        <stp/>
        <stp>EM_S_QSTM07_IS</stp>
        <stp>4</stp>
        <stp>600567.SH</stp>
        <stp>61</stp>
        <stp>3/31/2016</stp>
        <stp>1</stp>
        <tr r="I2242" s="5"/>
      </tp>
      <tp>
        <v>32362210.649999999</v>
        <stp/>
        <stp>EM_S_QSTM07_IS</stp>
        <stp>4</stp>
        <stp>600571.SH</stp>
        <stp>61</stp>
        <stp>6/30/2015</stp>
        <stp>1</stp>
        <tr r="K2246" s="5"/>
      </tp>
      <tp>
        <v>153868273.58000001</v>
        <stp/>
        <stp>EM_S_QSTM07_IS</stp>
        <stp>4</stp>
        <stp>600572.SH</stp>
        <stp>61</stp>
        <stp>6/30/2016</stp>
        <stp>1</stp>
        <tr r="D2247" s="5"/>
      </tp>
      <tp>
        <v>82365842.769999996</v>
        <stp/>
        <stp>EM_S_QSTM07_IS</stp>
        <stp>4</stp>
        <stp>600557.SH</stp>
        <stp>61</stp>
        <stp>3/31/2016</stp>
        <stp>1</stp>
        <tr r="I2233" s="5"/>
      </tp>
      <tp>
        <v>221171996.84</v>
        <stp/>
        <stp>EM_S_QSTM07_IS</stp>
        <stp>4</stp>
        <stp>600547.SH</stp>
        <stp>61</stp>
        <stp>3/31/2016</stp>
        <stp>1</stp>
        <tr r="I2225" s="5"/>
      </tp>
      <tp>
        <v>124449476.77</v>
        <stp/>
        <stp>EM_S_QSTM07_IS</stp>
        <stp>4</stp>
        <stp>600551.SH</stp>
        <stp>61</stp>
        <stp>6/30/2015</stp>
        <stp>1</stp>
        <tr r="K2229" s="5"/>
      </tp>
      <tp>
        <v>17458469.539999999</v>
        <stp/>
        <stp>EM_S_QSTM07_IS</stp>
        <stp>4</stp>
        <stp>600552.SH</stp>
        <stp>61</stp>
        <stp>6/30/2016</stp>
        <stp>1</stp>
        <tr r="D2230" s="5"/>
      </tp>
      <tp>
        <v>-390225087.81999999</v>
        <stp/>
        <stp>EM_S_QSTM07_IS</stp>
        <stp>4</stp>
        <stp>600581.SH</stp>
        <stp>61</stp>
        <stp>6/30/2015</stp>
        <stp>1</stp>
        <tr r="K2255" s="5"/>
      </tp>
      <tp>
        <v>267658932.15000001</v>
        <stp/>
        <stp>EM_S_QSTM07_IS</stp>
        <stp>4</stp>
        <stp>600582.SH</stp>
        <stp>61</stp>
        <stp>6/30/2016</stp>
        <stp>1</stp>
        <tr r="D2256" s="5"/>
      </tp>
      <tp>
        <v>118050343</v>
        <stp/>
        <stp>EM_S_QSTM07_IS</stp>
        <stp>4</stp>
        <stp>600597.SH</stp>
        <stp>61</stp>
        <stp>3/31/2016</stp>
        <stp>1</stp>
        <tr r="I2270" s="5"/>
      </tp>
      <tp>
        <v>42879054.700000003</v>
        <stp/>
        <stp>EM_S_QSTM07_IS</stp>
        <stp>4</stp>
        <stp>600587.SH</stp>
        <stp>61</stp>
        <stp>3/31/2016</stp>
        <stp>1</stp>
        <tr r="I2261" s="5"/>
      </tp>
      <tp>
        <v>-2529481.9300000002</v>
        <stp/>
        <stp>EM_S_QSTM07_IS</stp>
        <stp>4</stp>
        <stp>600592.SH</stp>
        <stp>61</stp>
        <stp>6/30/2016</stp>
        <stp>1</stp>
        <tr r="D2265" s="5"/>
      </tp>
      <tp>
        <v>8227973.4400000004</v>
        <stp/>
        <stp>EM_S_QSTM07_IS</stp>
        <stp>4</stp>
        <stp>300247.SZ</stp>
        <stp>61</stp>
        <stp>3/31/2016</stp>
        <stp>1</stp>
        <tr r="I1508" s="5"/>
      </tp>
      <tp>
        <v>77443176.75</v>
        <stp/>
        <stp>EM_S_QSTM07_IS</stp>
        <stp>4</stp>
        <stp>300251.SZ</stp>
        <stp>61</stp>
        <stp>6/30/2015</stp>
        <stp>1</stp>
        <tr r="K1512" s="5"/>
      </tp>
      <tp>
        <v>50950458.210000001</v>
        <stp/>
        <stp>EM_S_QSTM07_IS</stp>
        <stp>4</stp>
        <stp>300252.SZ</stp>
        <stp>61</stp>
        <stp>6/30/2016</stp>
        <stp>1</stp>
        <tr r="D1513" s="5"/>
      </tp>
      <tp>
        <v>13110085.59</v>
        <stp/>
        <stp>EM_S_QSTM07_IS</stp>
        <stp>4</stp>
        <stp>300241.SZ</stp>
        <stp>61</stp>
        <stp>6/30/2015</stp>
        <stp>1</stp>
        <tr r="K1502" s="5"/>
      </tp>
      <tp>
        <v>54918620.829999998</v>
        <stp/>
        <stp>EM_S_QSTM07_IS</stp>
        <stp>4</stp>
        <stp>300242.SZ</stp>
        <stp>61</stp>
        <stp>6/30/2016</stp>
        <stp>1</stp>
        <tr r="D1503" s="5"/>
      </tp>
      <tp>
        <v>17674089.77</v>
        <stp/>
        <stp>EM_S_QSTM07_IS</stp>
        <stp>4</stp>
        <stp>300257.SZ</stp>
        <stp>61</stp>
        <stp>3/31/2016</stp>
        <stp>1</stp>
        <tr r="I1518" s="5"/>
      </tp>
      <tp>
        <v>168098984.71000001</v>
        <stp/>
        <stp>EM_S_QSTM07_IS</stp>
        <stp>4</stp>
        <stp>300267.SZ</stp>
        <stp>61</stp>
        <stp>3/31/2016</stp>
        <stp>1</stp>
        <tr r="I1528" s="5"/>
      </tp>
      <tp>
        <v>68206234.530000001</v>
        <stp/>
        <stp>EM_S_QSTM07_IS</stp>
        <stp>4</stp>
        <stp>300271.SZ</stp>
        <stp>61</stp>
        <stp>6/30/2015</stp>
        <stp>1</stp>
        <tr r="K1532" s="5"/>
      </tp>
      <tp>
        <v>24844465.629999999</v>
        <stp/>
        <stp>EM_S_QSTM07_IS</stp>
        <stp>4</stp>
        <stp>300272.SZ</stp>
        <stp>61</stp>
        <stp>6/30/2016</stp>
        <stp>1</stp>
        <tr r="D1533" s="5"/>
      </tp>
      <tp>
        <v>21376202.620000001</v>
        <stp/>
        <stp>EM_S_QSTM07_IS</stp>
        <stp>4</stp>
        <stp>300261.SZ</stp>
        <stp>61</stp>
        <stp>6/30/2015</stp>
        <stp>1</stp>
        <tr r="K1522" s="5"/>
      </tp>
      <tp>
        <v>67706344.120000005</v>
        <stp/>
        <stp>EM_S_QSTM07_IS</stp>
        <stp>4</stp>
        <stp>300262.SZ</stp>
        <stp>61</stp>
        <stp>6/30/2016</stp>
        <stp>1</stp>
        <tr r="D1523" s="5"/>
      </tp>
      <tp>
        <v>-3272757.52</v>
        <stp/>
        <stp>EM_S_QSTM07_IS</stp>
        <stp>4</stp>
        <stp>300277.SZ</stp>
        <stp>61</stp>
        <stp>3/31/2016</stp>
        <stp>1</stp>
        <tr r="I1538" s="5"/>
      </tp>
      <tp>
        <v>43158525.350000001</v>
        <stp/>
        <stp>EM_S_QSTM07_IS</stp>
        <stp>4</stp>
        <stp>300207.SZ</stp>
        <stp>61</stp>
        <stp>3/31/2016</stp>
        <stp>1</stp>
        <tr r="I1468" s="5"/>
      </tp>
      <tp>
        <v>3961780.81</v>
        <stp/>
        <stp>EM_S_QSTM07_IS</stp>
        <stp>4</stp>
        <stp>300211.SZ</stp>
        <stp>61</stp>
        <stp>6/30/2015</stp>
        <stp>1</stp>
        <tr r="K1472" s="5"/>
      </tp>
      <tp>
        <v>57493854.130000003</v>
        <stp/>
        <stp>EM_S_QSTM07_IS</stp>
        <stp>4</stp>
        <stp>300212.SZ</stp>
        <stp>61</stp>
        <stp>6/30/2016</stp>
        <stp>1</stp>
        <tr r="D1473" s="5"/>
      </tp>
      <tp>
        <v>-6650703.7699999996</v>
        <stp/>
        <stp>EM_S_QSTM07_IS</stp>
        <stp>4</stp>
        <stp>300201.SZ</stp>
        <stp>61</stp>
        <stp>6/30/2015</stp>
        <stp>1</stp>
        <tr r="K1462" s="5"/>
      </tp>
      <tp>
        <v>3131831.11</v>
        <stp/>
        <stp>EM_S_QSTM07_IS</stp>
        <stp>4</stp>
        <stp>300202.SZ</stp>
        <stp>61</stp>
        <stp>6/30/2016</stp>
        <stp>1</stp>
        <tr r="D1463" s="5"/>
      </tp>
      <tp>
        <v>10506717.82</v>
        <stp/>
        <stp>EM_S_QSTM07_IS</stp>
        <stp>4</stp>
        <stp>300217.SZ</stp>
        <stp>61</stp>
        <stp>3/31/2016</stp>
        <stp>1</stp>
        <tr r="I1478" s="5"/>
      </tp>
      <tp>
        <v>-3789540.9</v>
        <stp/>
        <stp>EM_S_QSTM07_IS</stp>
        <stp>4</stp>
        <stp>300227.SZ</stp>
        <stp>61</stp>
        <stp>3/31/2016</stp>
        <stp>1</stp>
        <tr r="I1488" s="5"/>
      </tp>
      <tp>
        <v>30645275.370000001</v>
        <stp/>
        <stp>EM_S_QSTM07_IS</stp>
        <stp>4</stp>
        <stp>300231.SZ</stp>
        <stp>61</stp>
        <stp>6/30/2015</stp>
        <stp>1</stp>
        <tr r="K1492" s="5"/>
      </tp>
      <tp>
        <v>45363761.969999999</v>
        <stp/>
        <stp>EM_S_QSTM07_IS</stp>
        <stp>4</stp>
        <stp>300232.SZ</stp>
        <stp>61</stp>
        <stp>6/30/2016</stp>
        <stp>1</stp>
        <tr r="D1493" s="5"/>
      </tp>
      <tp>
        <v>17379842.789999999</v>
        <stp/>
        <stp>EM_S_QSTM07_IS</stp>
        <stp>4</stp>
        <stp>300221.SZ</stp>
        <stp>61</stp>
        <stp>6/30/2015</stp>
        <stp>1</stp>
        <tr r="K1482" s="5"/>
      </tp>
      <tp>
        <v>39350916.659999996</v>
        <stp/>
        <stp>EM_S_QSTM07_IS</stp>
        <stp>4</stp>
        <stp>300222.SZ</stp>
        <stp>61</stp>
        <stp>6/30/2016</stp>
        <stp>1</stp>
        <tr r="D1483" s="5"/>
      </tp>
      <tp>
        <v>42547208.420000002</v>
        <stp/>
        <stp>EM_S_QSTM07_IS</stp>
        <stp>4</stp>
        <stp>300237.SZ</stp>
        <stp>61</stp>
        <stp>3/31/2016</stp>
        <stp>1</stp>
        <tr r="I1498" s="5"/>
      </tp>
      <tp>
        <v>51268411.189999998</v>
        <stp/>
        <stp>EM_S_QSTM07_IS</stp>
        <stp>4</stp>
        <stp>300287.SZ</stp>
        <stp>61</stp>
        <stp>3/31/2016</stp>
        <stp>1</stp>
        <tr r="I1548" s="5"/>
      </tp>
      <tp>
        <v>38579367.109999999</v>
        <stp/>
        <stp>EM_S_QSTM07_IS</stp>
        <stp>4</stp>
        <stp>300291.SZ</stp>
        <stp>61</stp>
        <stp>6/30/2015</stp>
        <stp>1</stp>
        <tr r="K1552" s="5"/>
      </tp>
      <tp>
        <v>89089277.689999998</v>
        <stp/>
        <stp>EM_S_QSTM07_IS</stp>
        <stp>4</stp>
        <stp>300292.SZ</stp>
        <stp>61</stp>
        <stp>6/30/2016</stp>
        <stp>1</stp>
        <tr r="D1553" s="5"/>
      </tp>
      <tp>
        <v>20211812.010000002</v>
        <stp/>
        <stp>EM_S_QSTM07_IS</stp>
        <stp>4</stp>
        <stp>300281.SZ</stp>
        <stp>61</stp>
        <stp>6/30/2015</stp>
        <stp>1</stp>
        <tr r="K1542" s="5"/>
      </tp>
      <tp>
        <v>22177164.239999998</v>
        <stp/>
        <stp>EM_S_QSTM07_IS</stp>
        <stp>4</stp>
        <stp>300282.SZ</stp>
        <stp>61</stp>
        <stp>6/30/2016</stp>
        <stp>1</stp>
        <tr r="D1543" s="5"/>
      </tp>
      <tp>
        <v>20106236.5</v>
        <stp/>
        <stp>EM_S_QSTM07_IS</stp>
        <stp>4</stp>
        <stp>300297.SZ</stp>
        <stp>61</stp>
        <stp>3/31/2016</stp>
        <stp>1</stp>
        <tr r="I1558" s="5"/>
      </tp>
      <tp>
        <v>681448000</v>
        <stp/>
        <stp>EM_S_QSTM07_IS</stp>
        <stp>4</stp>
        <stp>600221.SH</stp>
        <stp>61</stp>
        <stp>6/30/2015</stp>
        <stp>1</stp>
        <tr r="K1965" s="5"/>
      </tp>
      <tp>
        <v>530287.54</v>
        <stp/>
        <stp>EM_S_QSTM07_IS</stp>
        <stp>4</stp>
        <stp>600222.SH</stp>
        <stp>61</stp>
        <stp>6/30/2016</stp>
        <stp>1</stp>
        <tr r="D1966" s="5"/>
      </tp>
      <tp>
        <v>1608721</v>
        <stp/>
        <stp>EM_S_QSTM07_IS</stp>
        <stp>4</stp>
        <stp>600237.SH</stp>
        <stp>61</stp>
        <stp>3/31/2016</stp>
        <stp>1</stp>
        <tr r="I1980" s="5"/>
      </tp>
      <tp>
        <v>-64161163.82</v>
        <stp/>
        <stp>EM_S_QSTM07_IS</stp>
        <stp>4</stp>
        <stp>600227.SH</stp>
        <stp>61</stp>
        <stp>3/31/2016</stp>
        <stp>1</stp>
        <tr r="I1970" s="5"/>
      </tp>
      <tp>
        <v>9388251.0600000005</v>
        <stp/>
        <stp>EM_S_QSTM07_IS</stp>
        <stp>4</stp>
        <stp>600231.SH</stp>
        <stp>61</stp>
        <stp>6/30/2015</stp>
        <stp>1</stp>
        <tr r="K1974" s="5"/>
      </tp>
      <tp>
        <v>4232161.9800000004</v>
        <stp/>
        <stp>EM_S_QSTM07_IS</stp>
        <stp>4</stp>
        <stp>600232.SH</stp>
        <stp>61</stp>
        <stp>6/30/2016</stp>
        <stp>1</stp>
        <tr r="D1975" s="5"/>
      </tp>
      <tp>
        <v>79218381.409999996</v>
        <stp/>
        <stp>EM_S_QSTM07_IS</stp>
        <stp>4</stp>
        <stp>600201.SH</stp>
        <stp>61</stp>
        <stp>6/30/2015</stp>
        <stp>1</stp>
        <tr r="K1948" s="5"/>
      </tp>
      <tp>
        <v>-19618455.579999998</v>
        <stp/>
        <stp>EM_S_QSTM07_IS</stp>
        <stp>4</stp>
        <stp>600202.SH</stp>
        <stp>61</stp>
        <stp>6/30/2016</stp>
        <stp>1</stp>
        <tr r="D1949" s="5"/>
      </tp>
      <tp>
        <v>227879.05</v>
        <stp/>
        <stp>EM_S_QSTM07_IS</stp>
        <stp>4</stp>
        <stp>600217.SH</stp>
        <stp>61</stp>
        <stp>3/31/2016</stp>
        <stp>1</stp>
        <tr r="I1961" s="5"/>
      </tp>
      <tp>
        <v>730840.63</v>
        <stp/>
        <stp>EM_S_QSTM07_IS</stp>
        <stp>4</stp>
        <stp>600207.SH</stp>
        <stp>61</stp>
        <stp>3/31/2016</stp>
        <stp>1</stp>
        <tr r="I1952" s="5"/>
      </tp>
      <tp>
        <v>16100417.07</v>
        <stp/>
        <stp>EM_S_QSTM07_IS</stp>
        <stp>4</stp>
        <stp>600211.SH</stp>
        <stp>61</stp>
        <stp>6/30/2015</stp>
        <stp>1</stp>
        <tr r="K1956" s="5"/>
      </tp>
      <tp>
        <v>27386242.129999999</v>
        <stp/>
        <stp>EM_S_QSTM07_IS</stp>
        <stp>4</stp>
        <stp>600212.SH</stp>
        <stp>61</stp>
        <stp>6/30/2016</stp>
        <stp>1</stp>
        <tr r="D1957" s="5"/>
      </tp>
      <tp>
        <v>81879844.340000004</v>
        <stp/>
        <stp>EM_S_QSTM07_IS</stp>
        <stp>4</stp>
        <stp>600261.SH</stp>
        <stp>61</stp>
        <stp>6/30/2015</stp>
        <stp>1</stp>
        <tr r="K2000" s="5"/>
      </tp>
      <tp>
        <v>1628369.17</v>
        <stp/>
        <stp>EM_S_QSTM07_IS</stp>
        <stp>4</stp>
        <stp>600262.SH</stp>
        <stp>61</stp>
        <stp>6/30/2016</stp>
        <stp>1</stp>
        <tr r="D2001" s="5"/>
      </tp>
      <tp>
        <v>27005313.43</v>
        <stp/>
        <stp>EM_S_QSTM07_IS</stp>
        <stp>4</stp>
        <stp>600277.SH</stp>
        <stp>61</stp>
        <stp>3/31/2016</stp>
        <stp>1</stp>
        <tr r="I2013" s="5"/>
      </tp>
      <tp>
        <v>6072564.7599999998</v>
        <stp/>
        <stp>EM_S_QSTM07_IS</stp>
        <stp>4</stp>
        <stp>600267.SH</stp>
        <stp>61</stp>
        <stp>3/31/2016</stp>
        <stp>1</stp>
        <tr r="I2004" s="5"/>
      </tp>
      <tp>
        <v>497848309.62</v>
        <stp/>
        <stp>EM_S_QSTM07_IS</stp>
        <stp>4</stp>
        <stp>600271.SH</stp>
        <stp>61</stp>
        <stp>6/30/2015</stp>
        <stp>1</stp>
        <tr r="K2008" s="5"/>
      </tp>
      <tp>
        <v>7327329.4699999997</v>
        <stp/>
        <stp>EM_S_QSTM07_IS</stp>
        <stp>4</stp>
        <stp>600272.SH</stp>
        <stp>61</stp>
        <stp>6/30/2016</stp>
        <stp>1</stp>
        <tr r="D2009" s="5"/>
      </tp>
      <tp>
        <v>-15193523.42</v>
        <stp/>
        <stp>EM_S_QSTM07_IS</stp>
        <stp>4</stp>
        <stp>600241.SH</stp>
        <stp>61</stp>
        <stp>6/30/2015</stp>
        <stp>1</stp>
        <tr r="K1984" s="5"/>
      </tp>
      <tp>
        <v>-11780065.460000001</v>
        <stp/>
        <stp>EM_S_QSTM07_IS</stp>
        <stp>4</stp>
        <stp>600242.SH</stp>
        <stp>61</stp>
        <stp>6/30/2016</stp>
        <stp>1</stp>
        <tr r="D1985" s="5"/>
      </tp>
      <tp>
        <v>5690928.8899999997</v>
        <stp/>
        <stp>EM_S_QSTM07_IS</stp>
        <stp>4</stp>
        <stp>600257.SH</stp>
        <stp>61</stp>
        <stp>3/31/2016</stp>
        <stp>1</stp>
        <tr r="I1996" s="5"/>
      </tp>
      <tp>
        <v>-8729369.0299999993</v>
        <stp/>
        <stp>EM_S_QSTM07_IS</stp>
        <stp>4</stp>
        <stp>600247.SH</stp>
        <stp>61</stp>
        <stp>3/31/2016</stp>
        <stp>1</stp>
        <tr r="I1988" s="5"/>
      </tp>
      <tp>
        <v>47058086.039999999</v>
        <stp/>
        <stp>EM_S_QSTM07_IS</stp>
        <stp>4</stp>
        <stp>600251.SH</stp>
        <stp>61</stp>
        <stp>6/30/2015</stp>
        <stp>1</stp>
        <tr r="K1992" s="5"/>
      </tp>
      <tp>
        <v>140376816.86000001</v>
        <stp/>
        <stp>EM_S_QSTM07_IS</stp>
        <stp>4</stp>
        <stp>600252.SH</stp>
        <stp>61</stp>
        <stp>6/30/2016</stp>
        <stp>1</stp>
        <tr r="D1993" s="5"/>
      </tp>
      <tp>
        <v>-9310275.3399999999</v>
        <stp/>
        <stp>EM_S_QSTM07_IS</stp>
        <stp>4</stp>
        <stp>600281.SH</stp>
        <stp>61</stp>
        <stp>6/30/2015</stp>
        <stp>1</stp>
        <tr r="K2017" s="5"/>
      </tp>
      <tp>
        <v>134424267.78</v>
        <stp/>
        <stp>EM_S_QSTM07_IS</stp>
        <stp>4</stp>
        <stp>600282.SH</stp>
        <stp>61</stp>
        <stp>6/30/2016</stp>
        <stp>1</stp>
        <tr r="D2018" s="5"/>
      </tp>
      <tp>
        <v>736018074.74000001</v>
        <stp/>
        <stp>EM_S_QSTM07_IS</stp>
        <stp>4</stp>
        <stp>600297.SH</stp>
        <stp>61</stp>
        <stp>3/31/2016</stp>
        <stp>1</stp>
        <tr r="I2030" s="5"/>
      </tp>
      <tp>
        <v>21156796.52</v>
        <stp/>
        <stp>EM_S_QSTM07_IS</stp>
        <stp>4</stp>
        <stp>600287.SH</stp>
        <stp>61</stp>
        <stp>3/31/2016</stp>
        <stp>1</stp>
        <tr r="I2022" s="5"/>
      </tp>
      <tp>
        <v>292465595.49000001</v>
        <stp/>
        <stp>EM_S_QSTM07_IS</stp>
        <stp>4</stp>
        <stp>600291.SH</stp>
        <stp>61</stp>
        <stp>6/30/2015</stp>
        <stp>1</stp>
        <tr r="K2026" s="5"/>
      </tp>
      <tp>
        <v>-2909054.6699999901</v>
        <stp/>
        <stp>EM_S_QSTM07_IS</stp>
        <stp>4</stp>
        <stp>600292.SH</stp>
        <stp>61</stp>
        <stp>6/30/2016</stp>
        <stp>1</stp>
        <tr r="D2027" s="5"/>
      </tp>
      <tp>
        <v>40209620.659999996</v>
        <stp/>
        <stp>EM_S_QSTM07_IS</stp>
        <stp>4</stp>
        <stp>300347.SZ</stp>
        <stp>61</stp>
        <stp>3/31/2016</stp>
        <stp>1</stp>
        <tr r="I1608" s="5"/>
      </tp>
      <tp>
        <v>35401949.380000003</v>
        <stp/>
        <stp>EM_S_QSTM07_IS</stp>
        <stp>4</stp>
        <stp>300351.SZ</stp>
        <stp>61</stp>
        <stp>6/30/2015</stp>
        <stp>1</stp>
        <tr r="K1612" s="5"/>
      </tp>
      <tp>
        <v>16740867.130000001</v>
        <stp/>
        <stp>EM_S_QSTM07_IS</stp>
        <stp>4</stp>
        <stp>300352.SZ</stp>
        <stp>61</stp>
        <stp>6/30/2016</stp>
        <stp>1</stp>
        <tr r="D1613" s="5"/>
      </tp>
      <tp>
        <v>9730833.8599999994</v>
        <stp/>
        <stp>EM_S_QSTM07_IS</stp>
        <stp>4</stp>
        <stp>300341.SZ</stp>
        <stp>61</stp>
        <stp>6/30/2015</stp>
        <stp>1</stp>
        <tr r="K1602" s="5"/>
      </tp>
      <tp>
        <v>39551147.579999998</v>
        <stp/>
        <stp>EM_S_QSTM07_IS</stp>
        <stp>4</stp>
        <stp>300342.SZ</stp>
        <stp>61</stp>
        <stp>6/30/2016</stp>
        <stp>1</stp>
        <tr r="D1603" s="5"/>
      </tp>
      <tp>
        <v>28476602.460000001</v>
        <stp/>
        <stp>EM_S_QSTM07_IS</stp>
        <stp>4</stp>
        <stp>300357.SZ</stp>
        <stp>61</stp>
        <stp>3/31/2016</stp>
        <stp>1</stp>
        <tr r="I1618" s="5"/>
      </tp>
      <tp>
        <v>32739671.100000001</v>
        <stp/>
        <stp>EM_S_QSTM07_IS</stp>
        <stp>4</stp>
        <stp>300367.SZ</stp>
        <stp>61</stp>
        <stp>3/31/2016</stp>
        <stp>1</stp>
        <tr r="I1627" s="5"/>
      </tp>
      <tp>
        <v>20954418.82</v>
        <stp/>
        <stp>EM_S_QSTM07_IS</stp>
        <stp>4</stp>
        <stp>300371.SZ</stp>
        <stp>61</stp>
        <stp>6/30/2015</stp>
        <stp>1</stp>
        <tr r="K1631" s="5"/>
      </tp>
      <tp>
        <v>-4274862.03</v>
        <stp/>
        <stp>EM_S_QSTM07_IS</stp>
        <stp>4</stp>
        <stp>300372.SZ</stp>
        <stp>61</stp>
        <stp>6/30/2016</stp>
        <stp>1</stp>
        <tr r="D1632" s="5"/>
      </tp>
      <tp>
        <v>18550487.190000001</v>
        <stp/>
        <stp>EM_S_QSTM07_IS</stp>
        <stp>4</stp>
        <stp>300362.SZ</stp>
        <stp>61</stp>
        <stp>6/30/2016</stp>
        <stp>1</stp>
        <tr r="D1622" s="5"/>
      </tp>
      <tp>
        <v>1616260.48</v>
        <stp/>
        <stp>EM_S_QSTM07_IS</stp>
        <stp>4</stp>
        <stp>300377.SZ</stp>
        <stp>61</stp>
        <stp>3/31/2016</stp>
        <stp>1</stp>
        <tr r="I1637" s="5"/>
      </tp>
      <tp>
        <v>45970677.960000001</v>
        <stp/>
        <stp>EM_S_QSTM07_IS</stp>
        <stp>4</stp>
        <stp>300307.SZ</stp>
        <stp>61</stp>
        <stp>3/31/2016</stp>
        <stp>1</stp>
        <tr r="I1568" s="5"/>
      </tp>
      <tp>
        <v>9341717.7200000007</v>
        <stp/>
        <stp>EM_S_QSTM07_IS</stp>
        <stp>4</stp>
        <stp>300311.SZ</stp>
        <stp>61</stp>
        <stp>6/30/2015</stp>
        <stp>1</stp>
        <tr r="K1572" s="5"/>
      </tp>
      <tp>
        <v>707597.07</v>
        <stp/>
        <stp>EM_S_QSTM07_IS</stp>
        <stp>4</stp>
        <stp>300312.SZ</stp>
        <stp>61</stp>
        <stp>6/30/2016</stp>
        <stp>1</stp>
        <tr r="D1573" s="5"/>
      </tp>
      <tp>
        <v>28058436.719999999</v>
        <stp/>
        <stp>EM_S_QSTM07_IS</stp>
        <stp>4</stp>
        <stp>300301.SZ</stp>
        <stp>61</stp>
        <stp>6/30/2015</stp>
        <stp>1</stp>
        <tr r="K1562" s="5"/>
      </tp>
      <tp>
        <v>36197306.43</v>
        <stp/>
        <stp>EM_S_QSTM07_IS</stp>
        <stp>4</stp>
        <stp>300302.SZ</stp>
        <stp>61</stp>
        <stp>6/30/2016</stp>
        <stp>1</stp>
        <tr r="D1563" s="5"/>
      </tp>
      <tp>
        <v>46373470.939999998</v>
        <stp/>
        <stp>EM_S_QSTM07_IS</stp>
        <stp>4</stp>
        <stp>300317.SZ</stp>
        <stp>61</stp>
        <stp>3/31/2016</stp>
        <stp>1</stp>
        <tr r="I1578" s="5"/>
      </tp>
      <tp>
        <v>53290432.32</v>
        <stp/>
        <stp>EM_S_QSTM07_IS</stp>
        <stp>4</stp>
        <stp>000301.SZ</stp>
        <stp>61</stp>
        <stp>6/30/2015</stp>
        <stp>1</stp>
        <tr r="K76" s="5"/>
      </tp>
      <tp>
        <v>14603672.529999999</v>
        <stp/>
        <stp>EM_S_QSTM07_IS</stp>
        <stp>4</stp>
        <stp>300327.SZ</stp>
        <stp>61</stp>
        <stp>3/31/2016</stp>
        <stp>1</stp>
        <tr r="I1588" s="5"/>
      </tp>
      <tp>
        <v>545268.97</v>
        <stp/>
        <stp>EM_S_QSTM07_IS</stp>
        <stp>4</stp>
        <stp>300331.SZ</stp>
        <stp>61</stp>
        <stp>6/30/2015</stp>
        <stp>1</stp>
        <tr r="K1592" s="5"/>
      </tp>
      <tp>
        <v>37352269.450000003</v>
        <stp/>
        <stp>EM_S_QSTM07_IS</stp>
        <stp>4</stp>
        <stp>300332.SZ</stp>
        <stp>61</stp>
        <stp>6/30/2016</stp>
        <stp>1</stp>
        <tr r="D1593" s="5"/>
      </tp>
      <tp>
        <v>16462370.23</v>
        <stp/>
        <stp>EM_S_QSTM07_IS</stp>
        <stp>4</stp>
        <stp>300321.SZ</stp>
        <stp>61</stp>
        <stp>6/30/2015</stp>
        <stp>1</stp>
        <tr r="K1582" s="5"/>
      </tp>
      <tp>
        <v>34612087.460000001</v>
        <stp/>
        <stp>EM_S_QSTM07_IS</stp>
        <stp>4</stp>
        <stp>300322.SZ</stp>
        <stp>61</stp>
        <stp>6/30/2016</stp>
        <stp>1</stp>
        <tr r="D1583" s="5"/>
      </tp>
      <tp>
        <v>-7985514.4000000004</v>
        <stp/>
        <stp>EM_S_QSTM07_IS</stp>
        <stp>4</stp>
        <stp>300337.SZ</stp>
        <stp>61</stp>
        <stp>3/31/2016</stp>
        <stp>1</stp>
        <tr r="I1598" s="5"/>
      </tp>
      <tp>
        <v>17012281.98</v>
        <stp/>
        <stp>EM_S_QSTM07_IS</stp>
        <stp>4</stp>
        <stp>300387.SZ</stp>
        <stp>61</stp>
        <stp>3/31/2016</stp>
        <stp>1</stp>
        <tr r="I1647" s="5"/>
      </tp>
      <tp>
        <v>5578590.1399999997</v>
        <stp/>
        <stp>EM_S_QSTM07_IS</stp>
        <stp>4</stp>
        <stp>300391.SZ</stp>
        <stp>61</stp>
        <stp>6/30/2015</stp>
        <stp>1</stp>
        <tr r="K1651" s="5"/>
      </tp>
      <tp>
        <v>755144.77</v>
        <stp/>
        <stp>EM_S_QSTM07_IS</stp>
        <stp>4</stp>
        <stp>300392.SZ</stp>
        <stp>61</stp>
        <stp>6/30/2016</stp>
        <stp>1</stp>
        <tr r="D1652" s="5"/>
      </tp>
      <tp>
        <v>18143031.68</v>
        <stp/>
        <stp>EM_S_QSTM07_IS</stp>
        <stp>4</stp>
        <stp>300381.SZ</stp>
        <stp>61</stp>
        <stp>6/30/2015</stp>
        <stp>1</stp>
        <tr r="K1641" s="5"/>
      </tp>
      <tp>
        <v>29237417.379999999</v>
        <stp/>
        <stp>EM_S_QSTM07_IS</stp>
        <stp>4</stp>
        <stp>300382.SZ</stp>
        <stp>61</stp>
        <stp>6/30/2016</stp>
        <stp>1</stp>
        <tr r="D1642" s="5"/>
      </tp>
      <tp>
        <v>-9657519.6699999999</v>
        <stp/>
        <stp>EM_S_QSTM07_IS</stp>
        <stp>4</stp>
        <stp>300397.SZ</stp>
        <stp>61</stp>
        <stp>3/31/2016</stp>
        <stp>1</stp>
        <tr r="I1657" s="5"/>
      </tp>
      <tp>
        <v>20121400.57</v>
        <stp/>
        <stp>EM_S_QSTM07_IS</stp>
        <stp>4</stp>
        <stp>600321.SH</stp>
        <stp>61</stp>
        <stp>6/30/2015</stp>
        <stp>1</stp>
        <tr r="K2052" s="5"/>
      </tp>
      <tp>
        <v>-91178717.489999995</v>
        <stp/>
        <stp>EM_S_QSTM07_IS</stp>
        <stp>4</stp>
        <stp>600322.SH</stp>
        <stp>61</stp>
        <stp>6/30/2016</stp>
        <stp>1</stp>
        <tr r="D2053" s="5"/>
      </tp>
      <tp>
        <v>42849009.840000004</v>
        <stp/>
        <stp>EM_S_QSTM07_IS</stp>
        <stp>4</stp>
        <stp>600337.SH</stp>
        <stp>61</stp>
        <stp>3/31/2016</stp>
        <stp>1</stp>
        <tr r="I2066" s="5"/>
      </tp>
      <tp>
        <v>86518323.939999998</v>
        <stp/>
        <stp>EM_S_QSTM07_IS</stp>
        <stp>4</stp>
        <stp>600327.SH</stp>
        <stp>61</stp>
        <stp>3/31/2016</stp>
        <stp>1</stp>
        <tr r="I2057" s="5"/>
      </tp>
      <tp>
        <v>-64796708.560000002</v>
        <stp/>
        <stp>EM_S_QSTM07_IS</stp>
        <stp>4</stp>
        <stp>600331.SH</stp>
        <stp>61</stp>
        <stp>6/30/2015</stp>
        <stp>1</stp>
        <tr r="K2061" s="5"/>
      </tp>
      <tp>
        <v>422487942.73000002</v>
        <stp/>
        <stp>EM_S_QSTM07_IS</stp>
        <stp>4</stp>
        <stp>600332.SH</stp>
        <stp>61</stp>
        <stp>6/30/2016</stp>
        <stp>1</stp>
        <tr r="D2062" s="5"/>
      </tp>
      <tp>
        <v>-10466163.140000001</v>
        <stp/>
        <stp>EM_S_QSTM07_IS</stp>
        <stp>4</stp>
        <stp>600301.SH</stp>
        <stp>61</stp>
        <stp>6/30/2015</stp>
        <stp>1</stp>
        <tr r="K2034" s="5"/>
      </tp>
      <tp>
        <v>-17179297.120000001</v>
        <stp/>
        <stp>EM_S_QSTM07_IS</stp>
        <stp>4</stp>
        <stp>600302.SH</stp>
        <stp>61</stp>
        <stp>6/30/2016</stp>
        <stp>1</stp>
        <tr r="D2035" s="5"/>
      </tp>
      <tp>
        <v>106018515.52</v>
        <stp/>
        <stp>EM_S_QSTM07_IS</stp>
        <stp>4</stp>
        <stp>600317.SH</stp>
        <stp>61</stp>
        <stp>3/31/2016</stp>
        <stp>1</stp>
        <tr r="I2048" s="5"/>
      </tp>
      <tp>
        <v>-266753399.66999999</v>
        <stp/>
        <stp>EM_S_QSTM07_IS</stp>
        <stp>4</stp>
        <stp>600307.SH</stp>
        <stp>61</stp>
        <stp>3/31/2016</stp>
        <stp>1</stp>
        <tr r="I2039" s="5"/>
      </tp>
      <tp>
        <v>-15458278.43</v>
        <stp/>
        <stp>EM_S_QSTM07_IS</stp>
        <stp>4</stp>
        <stp>600311.SH</stp>
        <stp>61</stp>
        <stp>6/30/2015</stp>
        <stp>1</stp>
        <tr r="K2043" s="5"/>
      </tp>
      <tp>
        <v>388668796.85000002</v>
        <stp/>
        <stp>EM_S_QSTM07_IS</stp>
        <stp>4</stp>
        <stp>600312.SH</stp>
        <stp>61</stp>
        <stp>6/30/2016</stp>
        <stp>1</stp>
        <tr r="D2044" s="5"/>
      </tp>
      <tp>
        <v>-79173683.099999994</v>
        <stp/>
        <stp>EM_S_QSTM07_IS</stp>
        <stp>4</stp>
        <stp>600361.SH</stp>
        <stp>61</stp>
        <stp>6/30/2015</stp>
        <stp>1</stp>
        <tr r="K2084" s="5"/>
      </tp>
      <tp>
        <v>272005073</v>
        <stp/>
        <stp>EM_S_QSTM07_IS</stp>
        <stp>4</stp>
        <stp>600362.SH</stp>
        <stp>61</stp>
        <stp>6/30/2016</stp>
        <stp>1</stp>
        <tr r="D2085" s="5"/>
      </tp>
      <tp>
        <v>773690286</v>
        <stp/>
        <stp>EM_S_QSTM07_IS</stp>
        <stp>4</stp>
        <stp>600377.SH</stp>
        <stp>61</stp>
        <stp>3/31/2016</stp>
        <stp>1</stp>
        <tr r="I2098" s="5"/>
      </tp>
      <tp>
        <v>1879803.67</v>
        <stp/>
        <stp>EM_S_QSTM07_IS</stp>
        <stp>4</stp>
        <stp>600367.SH</stp>
        <stp>61</stp>
        <stp>3/31/2016</stp>
        <stp>1</stp>
        <tr r="I2089" s="5"/>
      </tp>
      <tp>
        <v>3623765.45</v>
        <stp/>
        <stp>EM_S_QSTM07_IS</stp>
        <stp>4</stp>
        <stp>600371.SH</stp>
        <stp>61</stp>
        <stp>6/30/2015</stp>
        <stp>1</stp>
        <tr r="K2093" s="5"/>
      </tp>
      <tp>
        <v>77646683.549999997</v>
        <stp/>
        <stp>EM_S_QSTM07_IS</stp>
        <stp>4</stp>
        <stp>600372.SH</stp>
        <stp>61</stp>
        <stp>6/30/2016</stp>
        <stp>1</stp>
        <tr r="D2094" s="5"/>
      </tp>
      <tp>
        <v>73355239.140000001</v>
        <stp/>
        <stp>EM_S_QSTM07_IS</stp>
        <stp>4</stp>
        <stp>600351.SH</stp>
        <stp>61</stp>
        <stp>6/30/2015</stp>
        <stp>1</stp>
        <tr r="K2075" s="5"/>
      </tp>
      <tp>
        <v>660028288.83000004</v>
        <stp/>
        <stp>EM_S_QSTM07_IS</stp>
        <stp>4</stp>
        <stp>600352.SH</stp>
        <stp>61</stp>
        <stp>6/30/2016</stp>
        <stp>1</stp>
        <tr r="D2076" s="5"/>
      </tp>
      <tp>
        <v>45070238.359999999</v>
        <stp/>
        <stp>EM_S_QSTM07_IS</stp>
        <stp>4</stp>
        <stp>600381.SH</stp>
        <stp>61</stp>
        <stp>6/30/2015</stp>
        <stp>1</stp>
        <tr r="K2102" s="5"/>
      </tp>
      <tp>
        <v>103441653.93000001</v>
        <stp/>
        <stp>EM_S_QSTM07_IS</stp>
        <stp>4</stp>
        <stp>600382.SH</stp>
        <stp>61</stp>
        <stp>6/30/2016</stp>
        <stp>1</stp>
        <tr r="D2103" s="5"/>
      </tp>
      <tp>
        <v>-137205416.41</v>
        <stp/>
        <stp>EM_S_QSTM07_IS</stp>
        <stp>4</stp>
        <stp>600397.SH</stp>
        <stp>61</stp>
        <stp>3/31/2016</stp>
        <stp>1</stp>
        <tr r="I2116" s="5"/>
      </tp>
      <tp>
        <v>-44344253.07</v>
        <stp/>
        <stp>EM_S_QSTM07_IS</stp>
        <stp>4</stp>
        <stp>600387.SH</stp>
        <stp>61</stp>
        <stp>3/31/2016</stp>
        <stp>1</stp>
        <tr r="I2107" s="5"/>
      </tp>
      <tp>
        <v>25720855</v>
        <stp/>
        <stp>EM_S_QSTM07_IS</stp>
        <stp>4</stp>
        <stp>600391.SH</stp>
        <stp>61</stp>
        <stp>6/30/2015</stp>
        <stp>1</stp>
        <tr r="K2111" s="5"/>
      </tp>
      <tp>
        <v>-7911285.1699999999</v>
        <stp/>
        <stp>EM_S_QSTM07_IS</stp>
        <stp>4</stp>
        <stp>600392.SH</stp>
        <stp>61</stp>
        <stp>6/30/2016</stp>
        <stp>1</stp>
        <tr r="D2112" s="5"/>
      </tp>
      <tp>
        <v>49835518.700000003</v>
        <stp/>
        <stp>EM_S_QSTM07_IS</stp>
        <stp>4</stp>
        <stp>000061.SZ</stp>
        <stp>61</stp>
        <stp>6/30/2015</stp>
        <stp>1</stp>
        <tr r="K52" s="5"/>
      </tp>
      <tp>
        <v>70264377.290000007</v>
        <stp/>
        <stp>EM_S_QSTM07_IS</stp>
        <stp>4</stp>
        <stp>000062.SZ</stp>
        <stp>61</stp>
        <stp>6/30/2016</stp>
        <stp>1</stp>
        <tr r="D53" s="5"/>
      </tp>
      <tp>
        <v>-11763015.939999999</v>
        <stp/>
        <stp>EM_S_QSTM07_IS</stp>
        <stp>4</stp>
        <stp>300047.SZ</stp>
        <stp>61</stp>
        <stp>3/31/2016</stp>
        <stp>1</stp>
        <tr r="I1310" s="5"/>
      </tp>
      <tp>
        <v>-950378.12000000104</v>
        <stp/>
        <stp>EM_S_QSTM07_IS</stp>
        <stp>4</stp>
        <stp>300051.SZ</stp>
        <stp>61</stp>
        <stp>6/30/2015</stp>
        <stp>1</stp>
        <tr r="K1314" s="5"/>
      </tp>
      <tp>
        <v>684283.12</v>
        <stp/>
        <stp>EM_S_QSTM07_IS</stp>
        <stp>4</stp>
        <stp>300052.SZ</stp>
        <stp>61</stp>
        <stp>6/30/2016</stp>
        <stp>1</stp>
        <tr r="D1315" s="5"/>
      </tp>
      <tp>
        <v>16314969.529999999</v>
        <stp/>
        <stp>EM_S_QSTM07_IS</stp>
        <stp>4</stp>
        <stp>300041.SZ</stp>
        <stp>61</stp>
        <stp>6/30/2015</stp>
        <stp>1</stp>
        <tr r="K1304" s="5"/>
      </tp>
      <tp>
        <v>7710868.3899999997</v>
        <stp/>
        <stp>EM_S_QSTM07_IS</stp>
        <stp>4</stp>
        <stp>300042.SZ</stp>
        <stp>61</stp>
        <stp>6/30/2016</stp>
        <stp>1</stp>
        <tr r="D1305" s="5"/>
      </tp>
      <tp>
        <v>26493509.300000001</v>
        <stp/>
        <stp>EM_S_QSTM07_IS</stp>
        <stp>4</stp>
        <stp>300057.SZ</stp>
        <stp>61</stp>
        <stp>3/31/2016</stp>
        <stp>1</stp>
        <tr r="I1320" s="5"/>
      </tp>
      <tp>
        <v>-18315921.079999998</v>
        <stp/>
        <stp>EM_S_QSTM07_IS</stp>
        <stp>4</stp>
        <stp>000042.SZ</stp>
        <stp>61</stp>
        <stp>6/30/2016</stp>
        <stp>1</stp>
        <tr r="D40" s="5"/>
      </tp>
      <tp>
        <v>27230614.800000001</v>
        <stp/>
        <stp>EM_S_QSTM07_IS</stp>
        <stp>4</stp>
        <stp>300067.SZ</stp>
        <stp>61</stp>
        <stp>3/31/2016</stp>
        <stp>1</stp>
        <tr r="I1329" s="5"/>
      </tp>
      <tp>
        <v>34158649.520000003</v>
        <stp/>
        <stp>EM_S_QSTM07_IS</stp>
        <stp>4</stp>
        <stp>300071.SZ</stp>
        <stp>61</stp>
        <stp>6/30/2015</stp>
        <stp>1</stp>
        <tr r="K1333" s="5"/>
      </tp>
      <tp>
        <v>601341875.04999995</v>
        <stp/>
        <stp>EM_S_QSTM07_IS</stp>
        <stp>4</stp>
        <stp>300072.SZ</stp>
        <stp>61</stp>
        <stp>6/30/2016</stp>
        <stp>1</stp>
        <tr r="D1334" s="5"/>
      </tp>
      <tp>
        <v>15090426.6</v>
        <stp/>
        <stp>EM_S_QSTM07_IS</stp>
        <stp>4</stp>
        <stp>300061.SZ</stp>
        <stp>61</stp>
        <stp>6/30/2015</stp>
        <stp>1</stp>
        <tr r="K1323" s="5"/>
      </tp>
      <tp>
        <v>17310153.829999998</v>
        <stp/>
        <stp>EM_S_QSTM07_IS</stp>
        <stp>4</stp>
        <stp>300062.SZ</stp>
        <stp>61</stp>
        <stp>6/30/2016</stp>
        <stp>1</stp>
        <tr r="D1324" s="5"/>
      </tp>
      <tp>
        <v>26126662.34</v>
        <stp/>
        <stp>EM_S_QSTM07_IS</stp>
        <stp>4</stp>
        <stp>300077.SZ</stp>
        <stp>61</stp>
        <stp>3/31/2016</stp>
        <stp>1</stp>
        <tr r="I1339" s="5"/>
      </tp>
      <tp>
        <v>86777977.159999996</v>
        <stp/>
        <stp>EM_S_QSTM07_IS</stp>
        <stp>4</stp>
        <stp>000021.SZ</stp>
        <stp>61</stp>
        <stp>6/30/2015</stp>
        <stp>1</stp>
        <tr r="K21" s="5"/>
      </tp>
      <tp>
        <v>145314502.41999999</v>
        <stp/>
        <stp>EM_S_QSTM07_IS</stp>
        <stp>4</stp>
        <stp>000022.SZ</stp>
        <stp>61</stp>
        <stp>6/30/2016</stp>
        <stp>1</stp>
        <tr r="D22" s="5"/>
      </tp>
      <tp>
        <v>-46283508.469999999</v>
        <stp/>
        <stp>EM_S_QSTM07_IS</stp>
        <stp>4</stp>
        <stp>000037.SZ</stp>
        <stp>61</stp>
        <stp>3/31/2016</stp>
        <stp>1</stp>
        <tr r="I36" s="5"/>
      </tp>
      <tp>
        <v>12780495.880000001</v>
        <stp/>
        <stp>EM_S_QSTM07_IS</stp>
        <stp>4</stp>
        <stp>300007.SZ</stp>
        <stp>61</stp>
        <stp>3/31/2016</stp>
        <stp>1</stp>
        <tr r="I1270" s="5"/>
      </tp>
      <tp>
        <v>63385822.729999997</v>
        <stp/>
        <stp>EM_S_QSTM07_IS</stp>
        <stp>4</stp>
        <stp>300011.SZ</stp>
        <stp>61</stp>
        <stp>6/30/2015</stp>
        <stp>1</stp>
        <tr r="K1274" s="5"/>
      </tp>
      <tp>
        <v>24185706.050000001</v>
        <stp/>
        <stp>EM_S_QSTM07_IS</stp>
        <stp>4</stp>
        <stp>300012.SZ</stp>
        <stp>61</stp>
        <stp>6/30/2016</stp>
        <stp>1</stp>
        <tr r="D1275" s="5"/>
      </tp>
      <tp>
        <v>204119690.72</v>
        <stp/>
        <stp>EM_S_QSTM07_IS</stp>
        <stp>4</stp>
        <stp>000027.SZ</stp>
        <stp>61</stp>
        <stp>3/31/2016</stp>
        <stp>1</stp>
        <tr r="I26" s="5"/>
      </tp>
      <tp>
        <v>124588071.53</v>
        <stp/>
        <stp>EM_S_QSTM07_IS</stp>
        <stp>4</stp>
        <stp>000031.SZ</stp>
        <stp>61</stp>
        <stp>6/30/2015</stp>
        <stp>1</stp>
        <tr r="K30" s="5"/>
      </tp>
      <tp>
        <v>21139486.359999999</v>
        <stp/>
        <stp>EM_S_QSTM07_IS</stp>
        <stp>4</stp>
        <stp>000032.SZ</stp>
        <stp>61</stp>
        <stp>6/30/2016</stp>
        <stp>1</stp>
        <tr r="D31" s="5"/>
      </tp>
      <tp>
        <v>40885003.170000002</v>
        <stp/>
        <stp>EM_S_QSTM07_IS</stp>
        <stp>4</stp>
        <stp>300001.SZ</stp>
        <stp>61</stp>
        <stp>6/30/2015</stp>
        <stp>1</stp>
        <tr r="K1264" s="5"/>
      </tp>
      <tp>
        <v>229619226.13</v>
        <stp/>
        <stp>EM_S_QSTM07_IS</stp>
        <stp>4</stp>
        <stp>300002.SZ</stp>
        <stp>61</stp>
        <stp>6/30/2016</stp>
        <stp>1</stp>
        <tr r="D1265" s="5"/>
      </tp>
      <tp>
        <v>241713892.80000001</v>
        <stp/>
        <stp>EM_S_QSTM07_IS</stp>
        <stp>4</stp>
        <stp>300017.SZ</stp>
        <stp>61</stp>
        <stp>3/31/2016</stp>
        <stp>1</stp>
        <tr r="I1280" s="5"/>
      </tp>
      <tp>
        <v>5956000000</v>
        <stp/>
        <stp>EM_S_QSTM07_IS</stp>
        <stp>4</stp>
        <stp>000001.SZ</stp>
        <stp>61</stp>
        <stp>6/30/2015</stp>
        <stp>1</stp>
        <tr r="K4" s="5"/>
      </tp>
      <tp>
        <v>4518077100.3199997</v>
        <stp/>
        <stp>EM_S_QSTM07_IS</stp>
        <stp>4</stp>
        <stp>000002.SZ</stp>
        <stp>61</stp>
        <stp>6/30/2016</stp>
        <stp>1</stp>
        <tr r="D5" s="5"/>
      </tp>
      <tp>
        <v>146355.64000000001</v>
        <stp/>
        <stp>EM_S_QSTM07_IS</stp>
        <stp>4</stp>
        <stp>000017.SZ</stp>
        <stp>61</stp>
        <stp>3/31/2016</stp>
        <stp>1</stp>
        <tr r="I17" s="5"/>
      </tp>
      <tp>
        <v>262498197.66</v>
        <stp/>
        <stp>EM_S_QSTM07_IS</stp>
        <stp>4</stp>
        <stp>300027.SZ</stp>
        <stp>61</stp>
        <stp>3/31/2016</stp>
        <stp>1</stp>
        <tr r="I1290" s="5"/>
      </tp>
      <tp>
        <v>17022738.140000001</v>
        <stp/>
        <stp>EM_S_QSTM07_IS</stp>
        <stp>4</stp>
        <stp>300031.SZ</stp>
        <stp>61</stp>
        <stp>6/30/2015</stp>
        <stp>1</stp>
        <tr r="K1294" s="5"/>
      </tp>
      <tp>
        <v>38490983.68</v>
        <stp/>
        <stp>EM_S_QSTM07_IS</stp>
        <stp>4</stp>
        <stp>300032.SZ</stp>
        <stp>61</stp>
        <stp>6/30/2016</stp>
        <stp>1</stp>
        <tr r="D1295" s="5"/>
      </tp>
      <tp>
        <v>7664533.7300000004</v>
        <stp/>
        <stp>EM_S_QSTM07_IS</stp>
        <stp>4</stp>
        <stp>000007.SZ</stp>
        <stp>61</stp>
        <stp>3/31/2016</stp>
        <stp>1</stp>
        <tr r="I9" s="5"/>
      </tp>
      <tp>
        <v>30806466.82</v>
        <stp/>
        <stp>EM_S_QSTM07_IS</stp>
        <stp>4</stp>
        <stp>000011.SZ</stp>
        <stp>61</stp>
        <stp>6/30/2015</stp>
        <stp>1</stp>
        <tr r="K13" s="5"/>
      </tp>
      <tp>
        <v>262047787</v>
        <stp/>
        <stp>EM_S_QSTM07_IS</stp>
        <stp>4</stp>
        <stp>000012.SZ</stp>
        <stp>61</stp>
        <stp>6/30/2016</stp>
        <stp>1</stp>
        <tr r="D14" s="5"/>
      </tp>
      <tp>
        <v>8549571.1099999994</v>
        <stp/>
        <stp>EM_S_QSTM07_IS</stp>
        <stp>4</stp>
        <stp>300021.SZ</stp>
        <stp>61</stp>
        <stp>6/30/2015</stp>
        <stp>1</stp>
        <tr r="K1284" s="5"/>
      </tp>
      <tp>
        <v>23137173.550000001</v>
        <stp/>
        <stp>EM_S_QSTM07_IS</stp>
        <stp>4</stp>
        <stp>300022.SZ</stp>
        <stp>61</stp>
        <stp>6/30/2016</stp>
        <stp>1</stp>
        <tr r="D1285" s="5"/>
      </tp>
      <tp>
        <v>53158480.240000002</v>
        <stp/>
        <stp>EM_S_QSTM07_IS</stp>
        <stp>4</stp>
        <stp>300037.SZ</stp>
        <stp>61</stp>
        <stp>3/31/2016</stp>
        <stp>1</stp>
        <tr r="I1300" s="5"/>
      </tp>
      <tp>
        <v>1868164.27</v>
        <stp/>
        <stp>EM_S_QSTM07_IS</stp>
        <stp>4</stp>
        <stp>300087.SZ</stp>
        <stp>61</stp>
        <stp>3/31/2016</stp>
        <stp>1</stp>
        <tr r="I1349" s="5"/>
      </tp>
      <tp>
        <v>11020766.279999999</v>
        <stp/>
        <stp>EM_S_QSTM07_IS</stp>
        <stp>4</stp>
        <stp>300091.SZ</stp>
        <stp>61</stp>
        <stp>6/30/2015</stp>
        <stp>1</stp>
        <tr r="K1353" s="5"/>
      </tp>
      <tp>
        <v>8987975.2200000007</v>
        <stp/>
        <stp>EM_S_QSTM07_IS</stp>
        <stp>4</stp>
        <stp>300092.SZ</stp>
        <stp>61</stp>
        <stp>6/30/2016</stp>
        <stp>1</stp>
        <tr r="D1354" s="5"/>
      </tp>
      <tp>
        <v>10721166.85</v>
        <stp/>
        <stp>EM_S_QSTM07_IS</stp>
        <stp>4</stp>
        <stp>300081.SZ</stp>
        <stp>61</stp>
        <stp>6/30/2015</stp>
        <stp>1</stp>
        <tr r="K1343" s="5"/>
      </tp>
      <tp>
        <v>45081126.880000003</v>
        <stp/>
        <stp>EM_S_QSTM07_IS</stp>
        <stp>4</stp>
        <stp>300082.SZ</stp>
        <stp>61</stp>
        <stp>6/30/2016</stp>
        <stp>1</stp>
        <tr r="D1344" s="5"/>
      </tp>
      <tp>
        <v>-5283540.34</v>
        <stp/>
        <stp>EM_S_QSTM07_IS</stp>
        <stp>4</stp>
        <stp>300097.SZ</stp>
        <stp>61</stp>
        <stp>3/31/2016</stp>
        <stp>1</stp>
        <tr r="I1359" s="5"/>
      </tp>
      <tp>
        <v>417097641.23000002</v>
        <stp/>
        <stp>EM_S_QSTM07_IS</stp>
        <stp>4</stp>
        <stp>600021.SH</stp>
        <stp>61</stp>
        <stp>6/30/2015</stp>
        <stp>1</stp>
        <tr r="K1796" s="5"/>
      </tp>
      <tp>
        <v>356068880.62</v>
        <stp/>
        <stp>EM_S_QSTM07_IS</stp>
        <stp>4</stp>
        <stp>600022.SH</stp>
        <stp>61</stp>
        <stp>6/30/2016</stp>
        <stp>1</stp>
        <tr r="D1797" s="5"/>
      </tp>
      <tp>
        <v>184581950.61000001</v>
        <stp/>
        <stp>EM_S_QSTM07_IS</stp>
        <stp>4</stp>
        <stp>600037.SH</stp>
        <stp>61</stp>
        <stp>3/31/2016</stp>
        <stp>1</stp>
        <tr r="I1808" s="5"/>
      </tp>
      <tp>
        <v>1818815000</v>
        <stp/>
        <stp>EM_S_QSTM07_IS</stp>
        <stp>4</stp>
        <stp>600027.SH</stp>
        <stp>61</stp>
        <stp>3/31/2016</stp>
        <stp>1</stp>
        <tr r="I1800" s="5"/>
      </tp>
      <tp>
        <v>303244000</v>
        <stp/>
        <stp>EM_S_QSTM07_IS</stp>
        <stp>4</stp>
        <stp>600031.SH</stp>
        <stp>61</stp>
        <stp>6/30/2015</stp>
        <stp>1</stp>
        <tr r="K1804" s="5"/>
      </tp>
      <tp>
        <v>79603940.439999998</v>
        <stp/>
        <stp>EM_S_QSTM07_IS</stp>
        <stp>4</stp>
        <stp>600017.SH</stp>
        <stp>61</stp>
        <stp>3/31/2016</stp>
        <stp>1</stp>
        <tr r="I1792" s="5"/>
      </tp>
      <tp>
        <v>176332213</v>
        <stp/>
        <stp>EM_S_QSTM07_IS</stp>
        <stp>4</stp>
        <stp>600007.SH</stp>
        <stp>61</stp>
        <stp>3/31/2016</stp>
        <stp>1</stp>
        <tr r="I1784" s="5"/>
      </tp>
      <tp>
        <v>4024486918</v>
        <stp/>
        <stp>EM_S_QSTM07_IS</stp>
        <stp>4</stp>
        <stp>600011.SH</stp>
        <stp>61</stp>
        <stp>6/30/2015</stp>
        <stp>1</stp>
        <tr r="K1788" s="5"/>
      </tp>
      <tp>
        <v>227447836.72999999</v>
        <stp/>
        <stp>EM_S_QSTM07_IS</stp>
        <stp>4</stp>
        <stp>600012.SH</stp>
        <stp>61</stp>
        <stp>6/30/2016</stp>
        <stp>1</stp>
        <tr r="D1789" s="5"/>
      </tp>
      <tp>
        <v>1836050625.29</v>
        <stp/>
        <stp>EM_S_QSTM07_IS</stp>
        <stp>4</stp>
        <stp>600061.SH</stp>
        <stp>61</stp>
        <stp>6/30/2015</stp>
        <stp>1</stp>
        <tr r="K1823" s="5"/>
      </tp>
      <tp>
        <v>251126802.22999999</v>
        <stp/>
        <stp>EM_S_QSTM07_IS</stp>
        <stp>4</stp>
        <stp>600062.SH</stp>
        <stp>61</stp>
        <stp>6/30/2016</stp>
        <stp>1</stp>
        <tr r="D1824" s="5"/>
      </tp>
      <tp>
        <v>-36147467.369999997</v>
        <stp/>
        <stp>EM_S_QSTM07_IS</stp>
        <stp>4</stp>
        <stp>600077.SH</stp>
        <stp>61</stp>
        <stp>3/31/2016</stp>
        <stp>1</stp>
        <tr r="I1838" s="5"/>
      </tp>
      <tp>
        <v>1184613.54</v>
        <stp/>
        <stp>EM_S_QSTM07_IS</stp>
        <stp>4</stp>
        <stp>600067.SH</stp>
        <stp>61</stp>
        <stp>3/31/2016</stp>
        <stp>1</stp>
        <tr r="I1828" s="5"/>
      </tp>
      <tp>
        <v>-2823574.17</v>
        <stp/>
        <stp>EM_S_QSTM07_IS</stp>
        <stp>4</stp>
        <stp>600071.SH</stp>
        <stp>61</stp>
        <stp>6/30/2015</stp>
        <stp>1</stp>
        <tr r="K1832" s="5"/>
      </tp>
      <tp>
        <v>-28824419.690000001</v>
        <stp/>
        <stp>EM_S_QSTM07_IS</stp>
        <stp>4</stp>
        <stp>600072.SH</stp>
        <stp>61</stp>
        <stp>6/30/2016</stp>
        <stp>1</stp>
        <tr r="D1833" s="5"/>
      </tp>
      <tp>
        <v>77600345.780000001</v>
        <stp/>
        <stp>EM_S_QSTM07_IS</stp>
        <stp>4</stp>
        <stp>600057.SH</stp>
        <stp>61</stp>
        <stp>3/31/2016</stp>
        <stp>1</stp>
        <tr r="I1819" s="5"/>
      </tp>
      <tp>
        <v>15546515.18</v>
        <stp/>
        <stp>EM_S_QSTM07_IS</stp>
        <stp>4</stp>
        <stp>600051.SH</stp>
        <stp>61</stp>
        <stp>6/30/2015</stp>
        <stp>1</stp>
        <tr r="K1813" s="5"/>
      </tp>
      <tp>
        <v>496164435.88</v>
        <stp/>
        <stp>EM_S_QSTM07_IS</stp>
        <stp>4</stp>
        <stp>600052.SH</stp>
        <stp>61</stp>
        <stp>6/30/2016</stp>
        <stp>1</stp>
        <tr r="D1814" s="5"/>
      </tp>
      <tp>
        <v>51249601.079999998</v>
        <stp/>
        <stp>EM_S_QSTM07_IS</stp>
        <stp>4</stp>
        <stp>600081.SH</stp>
        <stp>61</stp>
        <stp>6/30/2015</stp>
        <stp>1</stp>
        <tr r="K1842" s="5"/>
      </tp>
      <tp>
        <v>-13723982.949999999</v>
        <stp/>
        <stp>EM_S_QSTM07_IS</stp>
        <stp>4</stp>
        <stp>600082.SH</stp>
        <stp>61</stp>
        <stp>6/30/2016</stp>
        <stp>1</stp>
        <tr r="D1843" s="5"/>
      </tp>
      <tp>
        <v>-91747631.450000003</v>
        <stp/>
        <stp>EM_S_QSTM07_IS</stp>
        <stp>4</stp>
        <stp>600097.SH</stp>
        <stp>61</stp>
        <stp>3/31/2016</stp>
        <stp>1</stp>
        <tr r="I1856" s="5"/>
      </tp>
      <tp>
        <v>-54334106.189999998</v>
        <stp/>
        <stp>EM_S_QSTM07_IS</stp>
        <stp>4</stp>
        <stp>600091.SH</stp>
        <stp>61</stp>
        <stp>6/30/2015</stp>
        <stp>1</stp>
        <tr r="K1851" s="5"/>
      </tp>
      <tp>
        <v>31522130.039999999</v>
        <stp/>
        <stp>EM_S_QSTM07_IS</stp>
        <stp>4</stp>
        <stp>300147.SZ</stp>
        <stp>61</stp>
        <stp>3/31/2016</stp>
        <stp>1</stp>
        <tr r="I1409" s="5"/>
      </tp>
      <tp>
        <v>6569997.4900000002</v>
        <stp/>
        <stp>EM_S_QSTM07_IS</stp>
        <stp>4</stp>
        <stp>300151.SZ</stp>
        <stp>61</stp>
        <stp>6/30/2015</stp>
        <stp>1</stp>
        <tr r="K1413" s="5"/>
      </tp>
      <tp>
        <v>28060211.850000001</v>
        <stp/>
        <stp>EM_S_QSTM07_IS</stp>
        <stp>4</stp>
        <stp>300152.SZ</stp>
        <stp>61</stp>
        <stp>6/30/2016</stp>
        <stp>1</stp>
        <tr r="D1414" s="5"/>
      </tp>
      <tp>
        <v>4346068.22</v>
        <stp/>
        <stp>EM_S_QSTM07_IS</stp>
        <stp>4</stp>
        <stp>300141.SZ</stp>
        <stp>61</stp>
        <stp>6/30/2015</stp>
        <stp>1</stp>
        <tr r="K1403" s="5"/>
      </tp>
      <tp>
        <v>-119847713.66</v>
        <stp/>
        <stp>EM_S_QSTM07_IS</stp>
        <stp>4</stp>
        <stp>300142.SZ</stp>
        <stp>61</stp>
        <stp>6/30/2016</stp>
        <stp>1</stp>
        <tr r="D1404" s="5"/>
      </tp>
      <tp>
        <v>-10914840.16</v>
        <stp/>
        <stp>EM_S_QSTM07_IS</stp>
        <stp>4</stp>
        <stp>300157.SZ</stp>
        <stp>61</stp>
        <stp>3/31/2016</stp>
        <stp>1</stp>
        <tr r="I1419" s="5"/>
      </tp>
      <tp>
        <v>-660323718.98000002</v>
        <stp/>
        <stp>EM_S_QSTM07_IS</stp>
        <stp>4</stp>
        <stp>000157.SZ</stp>
        <stp>61</stp>
        <stp>3/31/2016</stp>
        <stp>1</stp>
        <tr r="I72" s="5"/>
      </tp>
      <tp>
        <v>-12864712.48</v>
        <stp/>
        <stp>EM_S_QSTM07_IS</stp>
        <stp>4</stp>
        <stp>300167.SZ</stp>
        <stp>61</stp>
        <stp>3/31/2016</stp>
        <stp>1</stp>
        <tr r="I1429" s="5"/>
      </tp>
      <tp>
        <v>97462826.170000002</v>
        <stp/>
        <stp>EM_S_QSTM07_IS</stp>
        <stp>4</stp>
        <stp>300171.SZ</stp>
        <stp>61</stp>
        <stp>6/30/2015</stp>
        <stp>1</stp>
        <tr r="K1433" s="5"/>
      </tp>
      <tp>
        <v>36269890.369999997</v>
        <stp/>
        <stp>EM_S_QSTM07_IS</stp>
        <stp>4</stp>
        <stp>300172.SZ</stp>
        <stp>61</stp>
        <stp>6/30/2016</stp>
        <stp>1</stp>
        <tr r="D1434" s="5"/>
      </tp>
      <tp>
        <v>46655430.009999998</v>
        <stp/>
        <stp>EM_S_QSTM07_IS</stp>
        <stp>4</stp>
        <stp>000151.SZ</stp>
        <stp>61</stp>
        <stp>6/30/2015</stp>
        <stp>1</stp>
        <tr r="K68" s="5"/>
      </tp>
      <tp>
        <v>-10459993.99</v>
        <stp/>
        <stp>EM_S_QSTM07_IS</stp>
        <stp>4</stp>
        <stp>300161.SZ</stp>
        <stp>61</stp>
        <stp>6/30/2015</stp>
        <stp>1</stp>
        <tr r="K1423" s="5"/>
      </tp>
      <tp>
        <v>16581471.789999999</v>
        <stp/>
        <stp>EM_S_QSTM07_IS</stp>
        <stp>4</stp>
        <stp>300162.SZ</stp>
        <stp>61</stp>
        <stp>6/30/2016</stp>
        <stp>1</stp>
        <tr r="D1424" s="5"/>
      </tp>
      <tp>
        <v>-4843595.8499999996</v>
        <stp/>
        <stp>EM_S_QSTM07_IS</stp>
        <stp>4</stp>
        <stp>300177.SZ</stp>
        <stp>61</stp>
        <stp>3/31/2016</stp>
        <stp>1</stp>
        <tr r="I1439" s="5"/>
      </tp>
      <tp>
        <v>4612249.84</v>
        <stp/>
        <stp>EM_S_QSTM07_IS</stp>
        <stp>4</stp>
        <stp>300107.SZ</stp>
        <stp>61</stp>
        <stp>3/31/2016</stp>
        <stp>1</stp>
        <tr r="I1369" s="5"/>
      </tp>
      <tp>
        <v>36556425.549999997</v>
        <stp/>
        <stp>EM_S_QSTM07_IS</stp>
        <stp>4</stp>
        <stp>300111.SZ</stp>
        <stp>61</stp>
        <stp>6/30/2015</stp>
        <stp>1</stp>
        <tr r="K1373" s="5"/>
      </tp>
      <tp>
        <v>8602941.8000000007</v>
        <stp/>
        <stp>EM_S_QSTM07_IS</stp>
        <stp>4</stp>
        <stp>300112.SZ</stp>
        <stp>61</stp>
        <stp>6/30/2016</stp>
        <stp>1</stp>
        <tr r="D1374" s="5"/>
      </tp>
      <tp>
        <v>23323405.359999999</v>
        <stp/>
        <stp>EM_S_QSTM07_IS</stp>
        <stp>4</stp>
        <stp>300101.SZ</stp>
        <stp>61</stp>
        <stp>6/30/2015</stp>
        <stp>1</stp>
        <tr r="K1363" s="5"/>
      </tp>
      <tp>
        <v>-6714741.8899999997</v>
        <stp/>
        <stp>EM_S_QSTM07_IS</stp>
        <stp>4</stp>
        <stp>300102.SZ</stp>
        <stp>61</stp>
        <stp>6/30/2016</stp>
        <stp>1</stp>
        <tr r="D1364" s="5"/>
      </tp>
      <tp>
        <v>10590891.039999999</v>
        <stp/>
        <stp>EM_S_QSTM07_IS</stp>
        <stp>4</stp>
        <stp>300117.SZ</stp>
        <stp>61</stp>
        <stp>3/31/2016</stp>
        <stp>1</stp>
        <tr r="I1379" s="5"/>
      </tp>
      <tp>
        <v>22473370.870000001</v>
        <stp/>
        <stp>EM_S_QSTM07_IS</stp>
        <stp>4</stp>
        <stp>300127.SZ</stp>
        <stp>61</stp>
        <stp>3/31/2016</stp>
        <stp>1</stp>
        <tr r="I1389" s="5"/>
      </tp>
      <tp>
        <v>2782311.12</v>
        <stp/>
        <stp>EM_S_QSTM07_IS</stp>
        <stp>4</stp>
        <stp>300131.SZ</stp>
        <stp>61</stp>
        <stp>6/30/2015</stp>
        <stp>1</stp>
        <tr r="K1393" s="5"/>
      </tp>
      <tp>
        <v>9416841.3200000003</v>
        <stp/>
        <stp>EM_S_QSTM07_IS</stp>
        <stp>4</stp>
        <stp>300132.SZ</stp>
        <stp>61</stp>
        <stp>6/30/2016</stp>
        <stp>1</stp>
        <tr r="D1394" s="5"/>
      </tp>
      <tp>
        <v>13483249.92</v>
        <stp/>
        <stp>EM_S_QSTM07_IS</stp>
        <stp>4</stp>
        <stp>300121.SZ</stp>
        <stp>61</stp>
        <stp>6/30/2015</stp>
        <stp>1</stp>
        <tr r="K1383" s="5"/>
      </tp>
      <tp>
        <v>-47159568.299999997</v>
        <stp/>
        <stp>EM_S_QSTM07_IS</stp>
        <stp>4</stp>
        <stp>300122.SZ</stp>
        <stp>61</stp>
        <stp>6/30/2016</stp>
        <stp>1</stp>
        <tr r="D1384" s="5"/>
      </tp>
      <tp>
        <v>9868870.8300000001</v>
        <stp/>
        <stp>EM_S_QSTM07_IS</stp>
        <stp>4</stp>
        <stp>300137.SZ</stp>
        <stp>61</stp>
        <stp>3/31/2016</stp>
        <stp>1</stp>
        <tr r="I1399" s="5"/>
      </tp>
      <tp>
        <v>7030447.5199999996</v>
        <stp/>
        <stp>EM_S_QSTM07_IS</stp>
        <stp>4</stp>
        <stp>300187.SZ</stp>
        <stp>61</stp>
        <stp>3/31/2016</stp>
        <stp>1</stp>
        <tr r="I1448" s="5"/>
      </tp>
      <tp>
        <v>-22240.520000000499</v>
        <stp/>
        <stp>EM_S_QSTM07_IS</stp>
        <stp>4</stp>
        <stp>300191.SZ</stp>
        <stp>61</stp>
        <stp>6/30/2015</stp>
        <stp>1</stp>
        <tr r="K1452" s="5"/>
      </tp>
      <tp>
        <v>9334335.8499999996</v>
        <stp/>
        <stp>EM_S_QSTM07_IS</stp>
        <stp>4</stp>
        <stp>300192.SZ</stp>
        <stp>61</stp>
        <stp>6/30/2016</stp>
        <stp>1</stp>
        <tr r="D1453" s="5"/>
      </tp>
      <tp>
        <v>32103339.390000001</v>
        <stp/>
        <stp>EM_S_QSTM07_IS</stp>
        <stp>4</stp>
        <stp>300181.SZ</stp>
        <stp>61</stp>
        <stp>6/30/2015</stp>
        <stp>1</stp>
        <tr r="K1443" s="5"/>
      </tp>
      <tp>
        <v>293755004.44999999</v>
        <stp/>
        <stp>EM_S_QSTM07_IS</stp>
        <stp>4</stp>
        <stp>300182.SZ</stp>
        <stp>61</stp>
        <stp>6/30/2016</stp>
        <stp>1</stp>
        <tr r="D1444" s="5"/>
      </tp>
      <tp>
        <v>-4411552.99</v>
        <stp/>
        <stp>EM_S_QSTM07_IS</stp>
        <stp>4</stp>
        <stp>300197.SZ</stp>
        <stp>61</stp>
        <stp>3/31/2016</stp>
        <stp>1</stp>
        <tr r="I1458" s="5"/>
      </tp>
      <tp>
        <v>-196532604.13999999</v>
        <stp/>
        <stp>EM_S_QSTM07_IS</stp>
        <stp>4</stp>
        <stp>600121.SH</stp>
        <stp>61</stp>
        <stp>6/30/2015</stp>
        <stp>1</stp>
        <tr r="K1879" s="5"/>
      </tp>
      <tp>
        <v>86976966.370000005</v>
        <stp/>
        <stp>EM_S_QSTM07_IS</stp>
        <stp>4</stp>
        <stp>600122.SH</stp>
        <stp>61</stp>
        <stp>6/30/2016</stp>
        <stp>1</stp>
        <tr r="D1880" s="5"/>
      </tp>
      <tp>
        <v>3559200.64</v>
        <stp/>
        <stp>EM_S_QSTM07_IS</stp>
        <stp>4</stp>
        <stp>600137.SH</stp>
        <stp>61</stp>
        <stp>3/31/2016</stp>
        <stp>1</stp>
        <tr r="I1893" s="5"/>
      </tp>
      <tp>
        <v>6700444.5300000003</v>
        <stp/>
        <stp>EM_S_QSTM07_IS</stp>
        <stp>4</stp>
        <stp>600127.SH</stp>
        <stp>61</stp>
        <stp>3/31/2016</stp>
        <stp>1</stp>
        <tr r="I1884" s="5"/>
      </tp>
      <tp>
        <v>53338176.689999998</v>
        <stp/>
        <stp>EM_S_QSTM07_IS</stp>
        <stp>4</stp>
        <stp>600131.SH</stp>
        <stp>61</stp>
        <stp>6/30/2015</stp>
        <stp>1</stp>
        <tr r="K1888" s="5"/>
      </tp>
      <tp>
        <v>73097780.719999999</v>
        <stp/>
        <stp>EM_S_QSTM07_IS</stp>
        <stp>4</stp>
        <stp>600132.SH</stp>
        <stp>61</stp>
        <stp>6/30/2016</stp>
        <stp>1</stp>
        <tr r="D1889" s="5"/>
      </tp>
      <tp>
        <v>18355032.98</v>
        <stp/>
        <stp>EM_S_QSTM07_IS</stp>
        <stp>4</stp>
        <stp>600101.SH</stp>
        <stp>61</stp>
        <stp>6/30/2015</stp>
        <stp>1</stp>
        <tr r="K1860" s="5"/>
      </tp>
      <tp>
        <v>-254643418.09</v>
        <stp/>
        <stp>EM_S_QSTM07_IS</stp>
        <stp>4</stp>
        <stp>600117.SH</stp>
        <stp>61</stp>
        <stp>3/31/2016</stp>
        <stp>1</stp>
        <tr r="I1875" s="5"/>
      </tp>
      <tp>
        <v>-4474941.68</v>
        <stp/>
        <stp>EM_S_QSTM07_IS</stp>
        <stp>4</stp>
        <stp>600107.SH</stp>
        <stp>61</stp>
        <stp>3/31/2016</stp>
        <stp>1</stp>
        <tr r="I1865" s="5"/>
      </tp>
      <tp>
        <v>184881649.56</v>
        <stp/>
        <stp>EM_S_QSTM07_IS</stp>
        <stp>4</stp>
        <stp>600111.SH</stp>
        <stp>61</stp>
        <stp>6/30/2015</stp>
        <stp>1</stp>
        <tr r="K1869" s="5"/>
      </tp>
      <tp>
        <v>1273249.49</v>
        <stp/>
        <stp>EM_S_QSTM07_IS</stp>
        <stp>4</stp>
        <stp>600112.SH</stp>
        <stp>61</stp>
        <stp>6/30/2016</stp>
        <stp>1</stp>
        <tr r="D1870" s="5"/>
      </tp>
      <tp>
        <v>42812106.32</v>
        <stp/>
        <stp>EM_S_QSTM07_IS</stp>
        <stp>4</stp>
        <stp>600161.SH</stp>
        <stp>61</stp>
        <stp>6/30/2015</stp>
        <stp>1</stp>
        <tr r="K1912" s="5"/>
      </tp>
      <tp>
        <v>139909396.62</v>
        <stp/>
        <stp>EM_S_QSTM07_IS</stp>
        <stp>4</stp>
        <stp>600162.SH</stp>
        <stp>61</stp>
        <stp>6/30/2016</stp>
        <stp>1</stp>
        <tr r="D1913" s="5"/>
      </tp>
      <tp>
        <v>2447462365.02</v>
        <stp/>
        <stp>EM_S_QSTM07_IS</stp>
        <stp>4</stp>
        <stp>600177.SH</stp>
        <stp>61</stp>
        <stp>3/31/2016</stp>
        <stp>1</stp>
        <tr r="I1926" s="5"/>
      </tp>
      <tp>
        <v>134560954.80000001</v>
        <stp/>
        <stp>EM_S_QSTM07_IS</stp>
        <stp>4</stp>
        <stp>600167.SH</stp>
        <stp>61</stp>
        <stp>3/31/2016</stp>
        <stp>1</stp>
        <tr r="I1917" s="5"/>
      </tp>
      <tp>
        <v>20781152.949999999</v>
        <stp/>
        <stp>EM_S_QSTM07_IS</stp>
        <stp>4</stp>
        <stp>600171.SH</stp>
        <stp>61</stp>
        <stp>6/30/2015</stp>
        <stp>1</stp>
        <tr r="K1921" s="5"/>
      </tp>
      <tp>
        <v>81093404.079999998</v>
        <stp/>
        <stp>EM_S_QSTM07_IS</stp>
        <stp>4</stp>
        <stp>600172.SH</stp>
        <stp>61</stp>
        <stp>6/30/2016</stp>
        <stp>1</stp>
        <tr r="D1922" s="5"/>
      </tp>
      <tp>
        <v>29174588.530000001</v>
        <stp/>
        <stp>EM_S_QSTM07_IS</stp>
        <stp>4</stp>
        <stp>600141.SH</stp>
        <stp>61</stp>
        <stp>6/30/2015</stp>
        <stp>1</stp>
        <tr r="K1896" s="5"/>
      </tp>
      <tp>
        <v>50479272.039999999</v>
        <stp/>
        <stp>EM_S_QSTM07_IS</stp>
        <stp>4</stp>
        <stp>600157.SH</stp>
        <stp>61</stp>
        <stp>3/31/2016</stp>
        <stp>1</stp>
        <tr r="I1908" s="5"/>
      </tp>
      <tp>
        <v>68213645.879999995</v>
        <stp/>
        <stp>EM_S_QSTM07_IS</stp>
        <stp>4</stp>
        <stp>600151.SH</stp>
        <stp>61</stp>
        <stp>6/30/2015</stp>
        <stp>1</stp>
        <tr r="K1903" s="5"/>
      </tp>
      <tp>
        <v>-33365452.780000001</v>
        <stp/>
        <stp>EM_S_QSTM07_IS</stp>
        <stp>4</stp>
        <stp>600152.SH</stp>
        <stp>61</stp>
        <stp>6/30/2016</stp>
        <stp>1</stp>
        <tr r="D1904" s="5"/>
      </tp>
      <tp>
        <v>37690589.380000003</v>
        <stp/>
        <stp>EM_S_QSTM07_IS</stp>
        <stp>4</stp>
        <stp>600182.SH</stp>
        <stp>61</stp>
        <stp>6/30/2016</stp>
        <stp>1</stp>
        <tr r="D1930" s="5"/>
      </tp>
      <tp>
        <v>87772873.069999993</v>
        <stp/>
        <stp>EM_S_QSTM07_IS</stp>
        <stp>4</stp>
        <stp>600197.SH</stp>
        <stp>61</stp>
        <stp>3/31/2016</stp>
        <stp>1</stp>
        <tr r="I1944" s="5"/>
      </tp>
      <tp>
        <v>-10189283.949999999</v>
        <stp/>
        <stp>EM_S_QSTM07_IS</stp>
        <stp>4</stp>
        <stp>600187.SH</stp>
        <stp>61</stp>
        <stp>3/31/2016</stp>
        <stp>1</stp>
        <tr r="I1935" s="5"/>
      </tp>
      <tp>
        <v>112263998.84</v>
        <stp/>
        <stp>EM_S_QSTM07_IS</stp>
        <stp>4</stp>
        <stp>600191.SH</stp>
        <stp>61</stp>
        <stp>6/30/2015</stp>
        <stp>1</stp>
        <tr r="K1939" s="5"/>
      </tp>
      <tp>
        <v>14900417.98</v>
        <stp/>
        <stp>EM_S_QSTM07_IS</stp>
        <stp>4</stp>
        <stp>600192.SH</stp>
        <stp>61</stp>
        <stp>6/30/2016</stp>
        <stp>1</stp>
        <tr r="D1940" s="5"/>
      </tp>
      <tp>
        <v>44715289.18</v>
        <stp/>
        <stp>EM_S_QSTM07_IS</stp>
        <stp>4</stp>
        <stp>000861.SZ</stp>
        <stp>61</stp>
        <stp>6/30/2015</stp>
        <stp>1</stp>
        <tr r="K365" s="5"/>
      </tp>
      <tp>
        <v>6891977.8300000001</v>
        <stp/>
        <stp>EM_S_QSTM07_IS</stp>
        <stp>4</stp>
        <stp>000862.SZ</stp>
        <stp>61</stp>
        <stp>6/30/2016</stp>
        <stp>1</stp>
        <tr r="D366" s="5"/>
      </tp>
      <tp>
        <v>-190950779.97999999</v>
        <stp/>
        <stp>EM_S_QSTM07_IS</stp>
        <stp>4</stp>
        <stp>000877.SZ</stp>
        <stp>61</stp>
        <stp>3/31/2016</stp>
        <stp>1</stp>
        <tr r="I372" s="5"/>
      </tp>
      <tp>
        <v>31102708.52</v>
        <stp/>
        <stp>EM_S_QSTM07_IS</stp>
        <stp>4</stp>
        <stp>000851.SZ</stp>
        <stp>61</stp>
        <stp>6/30/2015</stp>
        <stp>1</stp>
        <tr r="K359" s="5"/>
      </tp>
      <tp>
        <v>-81504625.689999998</v>
        <stp/>
        <stp>EM_S_QSTM07_IS</stp>
        <stp>4</stp>
        <stp>000852.SZ</stp>
        <stp>61</stp>
        <stp>6/30/2016</stp>
        <stp>1</stp>
        <tr r="D360" s="5"/>
      </tp>
      <tp>
        <v>4496145.18</v>
        <stp/>
        <stp>EM_S_QSTM07_IS</stp>
        <stp>4</stp>
        <stp>000821.SZ</stp>
        <stp>61</stp>
        <stp>6/30/2015</stp>
        <stp>1</stp>
        <tr r="K342" s="5"/>
      </tp>
      <tp>
        <v>24524951.460000001</v>
        <stp/>
        <stp>EM_S_QSTM07_IS</stp>
        <stp>4</stp>
        <stp>000822.SZ</stp>
        <stp>61</stp>
        <stp>6/30/2016</stp>
        <stp>1</stp>
        <tr r="D343" s="5"/>
      </tp>
      <tp>
        <v>-29763786.18</v>
        <stp/>
        <stp>EM_S_QSTM07_IS</stp>
        <stp>4</stp>
        <stp>000837.SZ</stp>
        <stp>61</stp>
        <stp>3/31/2016</stp>
        <stp>1</stp>
        <tr r="I354" s="5"/>
      </tp>
      <tp>
        <v>-1494069.47</v>
        <stp/>
        <stp>EM_S_QSTM07_IS</stp>
        <stp>4</stp>
        <stp>000831.SZ</stp>
        <stp>61</stp>
        <stp>6/30/2015</stp>
        <stp>1</stp>
        <tr r="K350" s="5"/>
      </tp>
      <tp>
        <v>57365069.850000001</v>
        <stp/>
        <stp>EM_S_QSTM07_IS</stp>
        <stp>4</stp>
        <stp>000801.SZ</stp>
        <stp>61</stp>
        <stp>6/30/2015</stp>
        <stp>1</stp>
        <tr r="K327" s="5"/>
      </tp>
      <tp>
        <v>35212138.619999997</v>
        <stp/>
        <stp>EM_S_QSTM07_IS</stp>
        <stp>4</stp>
        <stp>000802.SZ</stp>
        <stp>61</stp>
        <stp>6/30/2016</stp>
        <stp>1</stp>
        <tr r="D328" s="5"/>
      </tp>
      <tp>
        <v>-41769499.5</v>
        <stp/>
        <stp>EM_S_QSTM07_IS</stp>
        <stp>4</stp>
        <stp>000807.SZ</stp>
        <stp>61</stp>
        <stp>3/31/2016</stp>
        <stp>1</stp>
        <tr r="I331" s="5"/>
      </tp>
      <tp>
        <v>153526986.03</v>
        <stp/>
        <stp>EM_S_QSTM07_IS</stp>
        <stp>4</stp>
        <stp>000811.SZ</stp>
        <stp>61</stp>
        <stp>6/30/2015</stp>
        <stp>1</stp>
        <tr r="K334" s="5"/>
      </tp>
      <tp>
        <v>7160238.54</v>
        <stp/>
        <stp>EM_S_QSTM07_IS</stp>
        <stp>4</stp>
        <stp>000812.SZ</stp>
        <stp>61</stp>
        <stp>6/30/2016</stp>
        <stp>1</stp>
        <tr r="D335" s="5"/>
      </tp>
      <tp>
        <v>-832837704.42999995</v>
        <stp/>
        <stp>EM_S_QSTM07_IS</stp>
        <stp>4</stp>
        <stp>000881.SZ</stp>
        <stp>61</stp>
        <stp>6/30/2015</stp>
        <stp>1</stp>
        <tr r="K375" s="5"/>
      </tp>
      <tp>
        <v>27504167.27</v>
        <stp/>
        <stp>EM_S_QSTM07_IS</stp>
        <stp>4</stp>
        <stp>000882.SZ</stp>
        <stp>61</stp>
        <stp>6/30/2016</stp>
        <stp>1</stp>
        <tr r="D376" s="5"/>
      </tp>
      <tp>
        <v>-4899385.59</v>
        <stp/>
        <stp>EM_S_QSTM07_IS</stp>
        <stp>4</stp>
        <stp>000897.SZ</stp>
        <stp>61</stp>
        <stp>3/31/2016</stp>
        <stp>1</stp>
        <tr r="I387" s="5"/>
      </tp>
      <tp>
        <v>235767423.16999999</v>
        <stp/>
        <stp>EM_S_QSTM07_IS</stp>
        <stp>4</stp>
        <stp>000887.SZ</stp>
        <stp>61</stp>
        <stp>3/31/2016</stp>
        <stp>1</stp>
        <tr r="I380" s="5"/>
      </tp>
      <tp>
        <v>-365380.47</v>
        <stp/>
        <stp>EM_S_QSTM07_IS</stp>
        <stp>4</stp>
        <stp>000892.SZ</stp>
        <stp>61</stp>
        <stp>6/30/2016</stp>
        <stp>1</stp>
        <tr r="D384" s="5"/>
      </tp>
      <tp>
        <v>1160428.58</v>
        <stp/>
        <stp>EM_S_QSTM07_IS</stp>
        <stp>4</stp>
        <stp>600821.SH</stp>
        <stp>61</stp>
        <stp>6/30/2015</stp>
        <stp>1</stp>
        <tr r="K2474" s="5"/>
      </tp>
      <tp>
        <v>-7852794.1699999999</v>
        <stp/>
        <stp>EM_S_QSTM07_IS</stp>
        <stp>4</stp>
        <stp>600822.SH</stp>
        <stp>61</stp>
        <stp>6/30/2016</stp>
        <stp>1</stp>
        <tr r="D2475" s="5"/>
      </tp>
      <tp>
        <v>1754176498.1199999</v>
        <stp/>
        <stp>EM_S_QSTM07_IS</stp>
        <stp>4</stp>
        <stp>600837.SH</stp>
        <stp>61</stp>
        <stp>3/31/2016</stp>
        <stp>1</stp>
        <tr r="I2489" s="5"/>
      </tp>
      <tp>
        <v>406182352.77999997</v>
        <stp/>
        <stp>EM_S_QSTM07_IS</stp>
        <stp>4</stp>
        <stp>600827.SH</stp>
        <stp>61</stp>
        <stp>3/31/2016</stp>
        <stp>1</stp>
        <tr r="I2480" s="5"/>
      </tp>
      <tp>
        <v>45153554.960000001</v>
        <stp/>
        <stp>EM_S_QSTM07_IS</stp>
        <stp>4</stp>
        <stp>600831.SH</stp>
        <stp>61</stp>
        <stp>6/30/2015</stp>
        <stp>1</stp>
        <tr r="K2484" s="5"/>
      </tp>
      <tp>
        <v>60265899</v>
        <stp/>
        <stp>EM_S_QSTM07_IS</stp>
        <stp>4</stp>
        <stp>600801.SH</stp>
        <stp>61</stp>
        <stp>6/30/2015</stp>
        <stp>1</stp>
        <tr r="K2455" s="5"/>
      </tp>
      <tp>
        <v>-30230843.739999998</v>
        <stp/>
        <stp>EM_S_QSTM07_IS</stp>
        <stp>4</stp>
        <stp>600802.SH</stp>
        <stp>61</stp>
        <stp>6/30/2016</stp>
        <stp>1</stp>
        <tr r="D2456" s="5"/>
      </tp>
      <tp>
        <v>-12872.46</v>
        <stp/>
        <stp>EM_S_QSTM07_IS</stp>
        <stp>4</stp>
        <stp>600817.SH</stp>
        <stp>61</stp>
        <stp>3/31/2016</stp>
        <stp>1</stp>
        <tr r="I2470" s="5"/>
      </tp>
      <tp>
        <v>-6812616.0499999998</v>
        <stp/>
        <stp>EM_S_QSTM07_IS</stp>
        <stp>4</stp>
        <stp>600807.SH</stp>
        <stp>61</stp>
        <stp>3/31/2016</stp>
        <stp>1</stp>
        <tr r="I2461" s="5"/>
      </tp>
      <tp>
        <v>168863505.24000001</v>
        <stp/>
        <stp>EM_S_QSTM07_IS</stp>
        <stp>4</stp>
        <stp>600811.SH</stp>
        <stp>61</stp>
        <stp>6/30/2015</stp>
        <stp>1</stp>
        <tr r="K2465" s="5"/>
      </tp>
      <tp>
        <v>16239716.140000001</v>
        <stp/>
        <stp>EM_S_QSTM07_IS</stp>
        <stp>4</stp>
        <stp>600812.SH</stp>
        <stp>61</stp>
        <stp>6/30/2016</stp>
        <stp>1</stp>
        <tr r="D2466" s="5"/>
      </tp>
      <tp>
        <v>10164973.310000001</v>
        <stp/>
        <stp>EM_S_QSTM07_IS</stp>
        <stp>4</stp>
        <stp>600861.SH</stp>
        <stp>61</stp>
        <stp>6/30/2015</stp>
        <stp>1</stp>
        <tr r="K2509" s="5"/>
      </tp>
      <tp>
        <v>31783910.640000001</v>
        <stp/>
        <stp>EM_S_QSTM07_IS</stp>
        <stp>4</stp>
        <stp>600862.SH</stp>
        <stp>61</stp>
        <stp>6/30/2016</stp>
        <stp>1</stp>
        <tr r="D2510" s="5"/>
      </tp>
      <tp>
        <v>-85004312.230000004</v>
        <stp/>
        <stp>EM_S_QSTM07_IS</stp>
        <stp>4</stp>
        <stp>600877.SH</stp>
        <stp>61</stp>
        <stp>3/31/2016</stp>
        <stp>1</stp>
        <tr r="I2525" s="5"/>
      </tp>
      <tp>
        <v>161563137.53</v>
        <stp/>
        <stp>EM_S_QSTM07_IS</stp>
        <stp>4</stp>
        <stp>600867.SH</stp>
        <stp>61</stp>
        <stp>3/31/2016</stp>
        <stp>1</stp>
        <tr r="I2515" s="5"/>
      </tp>
      <tp>
        <v>-1011626000</v>
        <stp/>
        <stp>EM_S_QSTM07_IS</stp>
        <stp>4</stp>
        <stp>600871.SH</stp>
        <stp>61</stp>
        <stp>6/30/2015</stp>
        <stp>1</stp>
        <tr r="K2519" s="5"/>
      </tp>
      <tp>
        <v>76747888.689999998</v>
        <stp/>
        <stp>EM_S_QSTM07_IS</stp>
        <stp>4</stp>
        <stp>600872.SH</stp>
        <stp>61</stp>
        <stp>6/30/2016</stp>
        <stp>1</stp>
        <tr r="D2520" s="5"/>
      </tp>
      <tp>
        <v>18706098.399999999</v>
        <stp/>
        <stp>EM_S_QSTM07_IS</stp>
        <stp>4</stp>
        <stp>600841.SH</stp>
        <stp>61</stp>
        <stp>6/30/2015</stp>
        <stp>1</stp>
        <tr r="K2492" s="5"/>
      </tp>
      <tp>
        <v>12930961.060000001</v>
        <stp/>
        <stp>EM_S_QSTM07_IS</stp>
        <stp>4</stp>
        <stp>600857.SH</stp>
        <stp>61</stp>
        <stp>3/31/2016</stp>
        <stp>1</stp>
        <tr r="I2505" s="5"/>
      </tp>
      <tp>
        <v>-2779899.37</v>
        <stp/>
        <stp>EM_S_QSTM07_IS</stp>
        <stp>4</stp>
        <stp>600847.SH</stp>
        <stp>61</stp>
        <stp>3/31/2016</stp>
        <stp>1</stp>
        <tr r="I2497" s="5"/>
      </tp>
      <tp>
        <v>83719967.769999996</v>
        <stp/>
        <stp>EM_S_QSTM07_IS</stp>
        <stp>4</stp>
        <stp>600851.SH</stp>
        <stp>61</stp>
        <stp>6/30/2015</stp>
        <stp>1</stp>
        <tr r="K2500" s="5"/>
      </tp>
      <tp>
        <v>195298724.94</v>
        <stp/>
        <stp>EM_S_QSTM07_IS</stp>
        <stp>4</stp>
        <stp>600881.SH</stp>
        <stp>61</stp>
        <stp>6/30/2015</stp>
        <stp>1</stp>
        <tr r="K2528" s="5"/>
      </tp>
      <tp>
        <v>-12230756.810000001</v>
        <stp/>
        <stp>EM_S_QSTM07_IS</stp>
        <stp>4</stp>
        <stp>600882.SH</stp>
        <stp>61</stp>
        <stp>6/30/2016</stp>
        <stp>1</stp>
        <tr r="D2529" s="5"/>
      </tp>
      <tp>
        <v>101947547.65000001</v>
        <stp/>
        <stp>EM_S_QSTM07_IS</stp>
        <stp>4</stp>
        <stp>600897.SH</stp>
        <stp>61</stp>
        <stp>3/31/2016</stp>
        <stp>1</stp>
        <tr r="I2544" s="5"/>
      </tp>
      <tp>
        <v>1553738790.5899999</v>
        <stp/>
        <stp>EM_S_QSTM07_IS</stp>
        <stp>4</stp>
        <stp>600887.SH</stp>
        <stp>61</stp>
        <stp>3/31/2016</stp>
        <stp>1</stp>
        <tr r="I2534" s="5"/>
      </tp>
      <tp>
        <v>9402583.7400000002</v>
        <stp/>
        <stp>EM_S_QSTM07_IS</stp>
        <stp>4</stp>
        <stp>600891.SH</stp>
        <stp>61</stp>
        <stp>6/30/2015</stp>
        <stp>1</stp>
        <tr r="K2538" s="5"/>
      </tp>
      <tp>
        <v>16101367.189999999</v>
        <stp/>
        <stp>EM_S_QSTM07_IS</stp>
        <stp>4</stp>
        <stp>600892.SH</stp>
        <stp>61</stp>
        <stp>6/30/2016</stp>
        <stp>1</stp>
        <tr r="D2539" s="5"/>
      </tp>
      <tp>
        <v>306222614.12</v>
        <stp/>
        <stp>EM_S_QSTM07_IS</stp>
        <stp>4</stp>
        <stp>000961.SZ</stp>
        <stp>61</stp>
        <stp>6/30/2015</stp>
        <stp>1</stp>
        <tr r="K436" s="5"/>
      </tp>
      <tp>
        <v>-65538317.060000002</v>
        <stp/>
        <stp>EM_S_QSTM07_IS</stp>
        <stp>4</stp>
        <stp>000962.SZ</stp>
        <stp>61</stp>
        <stp>6/30/2016</stp>
        <stp>1</stp>
        <tr r="D437" s="5"/>
      </tp>
      <tp>
        <v>119535081.81</v>
        <stp/>
        <stp>EM_S_QSTM07_IS</stp>
        <stp>4</stp>
        <stp>000977.SZ</stp>
        <stp>61</stp>
        <stp>3/31/2016</stp>
        <stp>1</stp>
        <tr r="I450" s="5"/>
      </tp>
      <tp>
        <v>49147889.619999997</v>
        <stp/>
        <stp>EM_S_QSTM07_IS</stp>
        <stp>4</stp>
        <stp>000967.SZ</stp>
        <stp>61</stp>
        <stp>3/31/2016</stp>
        <stp>1</stp>
        <tr r="I441" s="5"/>
      </tp>
      <tp>
        <v>-9218276.9800000004</v>
        <stp/>
        <stp>EM_S_QSTM07_IS</stp>
        <stp>4</stp>
        <stp>000971.SZ</stp>
        <stp>61</stp>
        <stp>6/30/2015</stp>
        <stp>1</stp>
        <tr r="K445" s="5"/>
      </tp>
      <tp>
        <v>-32277392.57</v>
        <stp/>
        <stp>EM_S_QSTM07_IS</stp>
        <stp>4</stp>
        <stp>000972.SZ</stp>
        <stp>61</stp>
        <stp>6/30/2016</stp>
        <stp>1</stp>
        <tr r="D446" s="5"/>
      </tp>
      <tp>
        <v>135492679.46000001</v>
        <stp/>
        <stp>EM_S_QSTM07_IS</stp>
        <stp>4</stp>
        <stp>000957.SZ</stp>
        <stp>61</stp>
        <stp>3/31/2016</stp>
        <stp>1</stp>
        <tr r="I432" s="5"/>
      </tp>
      <tp>
        <v>112546265.47</v>
        <stp/>
        <stp>EM_S_QSTM07_IS</stp>
        <stp>4</stp>
        <stp>000951.SZ</stp>
        <stp>61</stp>
        <stp>6/30/2015</stp>
        <stp>1</stp>
        <tr r="K428" s="5"/>
      </tp>
      <tp>
        <v>33821002.100000001</v>
        <stp/>
        <stp>EM_S_QSTM07_IS</stp>
        <stp>4</stp>
        <stp>000952.SZ</stp>
        <stp>61</stp>
        <stp>6/30/2016</stp>
        <stp>1</stp>
        <tr r="D429" s="5"/>
      </tp>
      <tp>
        <v>281217624.98000002</v>
        <stp/>
        <stp>EM_S_QSTM07_IS</stp>
        <stp>4</stp>
        <stp>000921.SZ</stp>
        <stp>61</stp>
        <stp>6/30/2015</stp>
        <stp>1</stp>
        <tr r="K408" s="5"/>
      </tp>
      <tp>
        <v>-201054878.75999999</v>
        <stp/>
        <stp>EM_S_QSTM07_IS</stp>
        <stp>4</stp>
        <stp>000922.SZ</stp>
        <stp>61</stp>
        <stp>6/30/2016</stp>
        <stp>1</stp>
        <tr r="D409" s="5"/>
      </tp>
      <tp>
        <v>4203202.25</v>
        <stp/>
        <stp>EM_S_QSTM07_IS</stp>
        <stp>4</stp>
        <stp>000937.SZ</stp>
        <stp>61</stp>
        <stp>3/31/2016</stp>
        <stp>1</stp>
        <tr r="I422" s="5"/>
      </tp>
      <tp>
        <v>-166885523.00999999</v>
        <stp/>
        <stp>EM_S_QSTM07_IS</stp>
        <stp>4</stp>
        <stp>000927.SZ</stp>
        <stp>61</stp>
        <stp>3/31/2016</stp>
        <stp>1</stp>
        <tr r="I413" s="5"/>
      </tp>
      <tp>
        <v>168931037.25</v>
        <stp/>
        <stp>EM_S_QSTM07_IS</stp>
        <stp>4</stp>
        <stp>000931.SZ</stp>
        <stp>61</stp>
        <stp>6/30/2015</stp>
        <stp>1</stp>
        <tr r="K417" s="5"/>
      </tp>
      <tp>
        <v>-130303165.41</v>
        <stp/>
        <stp>EM_S_QSTM07_IS</stp>
        <stp>4</stp>
        <stp>000932.SZ</stp>
        <stp>61</stp>
        <stp>6/30/2016</stp>
        <stp>1</stp>
        <tr r="D418" s="5"/>
      </tp>
      <tp>
        <v>17711135.890000001</v>
        <stp/>
        <stp>EM_S_QSTM07_IS</stp>
        <stp>4</stp>
        <stp>000901.SZ</stp>
        <stp>61</stp>
        <stp>6/30/2015</stp>
        <stp>1</stp>
        <tr r="K391" s="5"/>
      </tp>
      <tp>
        <v>250762511.93000001</v>
        <stp/>
        <stp>EM_S_QSTM07_IS</stp>
        <stp>4</stp>
        <stp>000902.SZ</stp>
        <stp>61</stp>
        <stp>6/30/2016</stp>
        <stp>1</stp>
        <tr r="D392" s="5"/>
      </tp>
      <tp>
        <v>127956125.51000001</v>
        <stp/>
        <stp>EM_S_QSTM07_IS</stp>
        <stp>4</stp>
        <stp>000917.SZ</stp>
        <stp>61</stp>
        <stp>3/31/2016</stp>
        <stp>1</stp>
        <tr r="I404" s="5"/>
      </tp>
      <tp>
        <v>2773086.8</v>
        <stp/>
        <stp>EM_S_QSTM07_IS</stp>
        <stp>4</stp>
        <stp>000911.SZ</stp>
        <stp>61</stp>
        <stp>6/30/2015</stp>
        <stp>1</stp>
        <tr r="K399" s="5"/>
      </tp>
      <tp>
        <v>-143667339.47</v>
        <stp/>
        <stp>EM_S_QSTM07_IS</stp>
        <stp>4</stp>
        <stp>000912.SZ</stp>
        <stp>61</stp>
        <stp>6/30/2016</stp>
        <stp>1</stp>
        <tr r="D400" s="5"/>
      </tp>
      <tp>
        <v>186947085.28999999</v>
        <stp/>
        <stp>EM_S_QSTM07_IS</stp>
        <stp>4</stp>
        <stp>000981.SZ</stp>
        <stp>61</stp>
        <stp>6/30/2015</stp>
        <stp>1</stp>
        <tr r="K454" s="5"/>
      </tp>
      <tp>
        <v>-201770414.16</v>
        <stp/>
        <stp>EM_S_QSTM07_IS</stp>
        <stp>4</stp>
        <stp>000982.SZ</stp>
        <stp>61</stp>
        <stp>6/30/2016</stp>
        <stp>1</stp>
        <tr r="D455" s="5"/>
      </tp>
      <tp>
        <v>62022594.299999997</v>
        <stp/>
        <stp>EM_S_QSTM07_IS</stp>
        <stp>4</stp>
        <stp>000997.SZ</stp>
        <stp>61</stp>
        <stp>3/31/2016</stp>
        <stp>1</stp>
        <tr r="I465" s="5"/>
      </tp>
      <tp>
        <v>60574113.880000003</v>
        <stp/>
        <stp>EM_S_QSTM07_IS</stp>
        <stp>4</stp>
        <stp>000987.SZ</stp>
        <stp>61</stp>
        <stp>3/31/2016</stp>
        <stp>1</stp>
        <tr r="I458" s="5"/>
      </tp>
      <tp>
        <v>94916530.950000003</v>
        <stp/>
        <stp>EM_S_QSTM07_IS</stp>
        <stp>4</stp>
        <stp>600917.SH</stp>
        <stp>61</stp>
        <stp>3/31/2016</stp>
        <stp>1</stp>
        <tr r="I2547" s="5"/>
      </tp>
      <tp>
        <v>-25618409.949999999</v>
        <stp/>
        <stp>EM_S_QSTM07_IS</stp>
        <stp>4</stp>
        <stp>600961.SH</stp>
        <stp>61</stp>
        <stp>6/30/2015</stp>
        <stp>1</stp>
        <tr r="K2551" s="5"/>
      </tp>
      <tp>
        <v>4211483.3499999996</v>
        <stp/>
        <stp>EM_S_QSTM07_IS</stp>
        <stp>4</stp>
        <stp>600962.SH</stp>
        <stp>61</stp>
        <stp>6/30/2016</stp>
        <stp>1</stp>
        <tr r="D2552" s="5"/>
      </tp>
      <tp>
        <v>-47114519.799999997</v>
        <stp/>
        <stp>EM_S_QSTM07_IS</stp>
        <stp>4</stp>
        <stp>600967.SH</stp>
        <stp>61</stp>
        <stp>3/31/2016</stp>
        <stp>1</stp>
        <tr r="I2556" s="5"/>
      </tp>
      <tp>
        <v>-379776323.48000002</v>
        <stp/>
        <stp>EM_S_QSTM07_IS</stp>
        <stp>4</stp>
        <stp>600971.SH</stp>
        <stp>61</stp>
        <stp>6/30/2015</stp>
        <stp>1</stp>
        <tr r="K2559" s="5"/>
      </tp>
      <tp>
        <v>25913546.52</v>
        <stp/>
        <stp>EM_S_QSTM07_IS</stp>
        <stp>4</stp>
        <stp>600981.SH</stp>
        <stp>61</stp>
        <stp>6/30/2015</stp>
        <stp>1</stp>
        <tr r="K2566" s="5"/>
      </tp>
      <tp>
        <v>25116873.09</v>
        <stp/>
        <stp>EM_S_QSTM07_IS</stp>
        <stp>4</stp>
        <stp>600982.SH</stp>
        <stp>61</stp>
        <stp>6/30/2016</stp>
        <stp>1</stp>
        <tr r="D2567" s="5"/>
      </tp>
      <tp>
        <v>15662308.99</v>
        <stp/>
        <stp>EM_S_QSTM07_IS</stp>
        <stp>4</stp>
        <stp>600997.SH</stp>
        <stp>61</stp>
        <stp>3/31/2016</stp>
        <stp>1</stp>
        <tr r="I2578" s="5"/>
      </tp>
      <tp>
        <v>91861184.590000004</v>
        <stp/>
        <stp>EM_S_QSTM07_IS</stp>
        <stp>4</stp>
        <stp>600987.SH</stp>
        <stp>61</stp>
        <stp>3/31/2016</stp>
        <stp>1</stp>
        <tr r="I2572" s="5"/>
      </tp>
      <tp>
        <v>4507365.12</v>
        <stp/>
        <stp>EM_S_QSTM07_IS</stp>
        <stp>4</stp>
        <stp>600992.SH</stp>
        <stp>61</stp>
        <stp>6/30/2016</stp>
        <stp>1</stp>
        <tr r="D2575" s="5"/>
      </tp>
      <tp>
        <v>6392000000</v>
        <stp/>
        <stp>EM_S_QSTM07_IS</stp>
        <stp>4</stp>
        <stp>601601.SH</stp>
        <stp>61</stp>
        <stp>6/30/2015</stp>
        <stp>1</stp>
        <tr r="K2665" s="5"/>
      </tp>
      <tp>
        <v>889406880.38999999</v>
        <stp/>
        <stp>EM_S_QSTM07_IS</stp>
        <stp>4</stp>
        <stp>601607.SH</stp>
        <stp>61</stp>
        <stp>3/31/2016</stp>
        <stp>1</stp>
        <tr r="I2666" s="5"/>
      </tp>
      <tp>
        <v>151276140.03999999</v>
        <stp/>
        <stp>EM_S_QSTM07_IS</stp>
        <stp>4</stp>
        <stp>601611.SH</stp>
        <stp>61</stp>
        <stp>6/30/2015</stp>
        <stp>1</stp>
        <tr r="K2668" s="5"/>
      </tp>
      <tp>
        <v>50683158.299999997</v>
        <stp/>
        <stp>EM_S_QSTM07_IS</stp>
        <stp>4</stp>
        <stp>601677.SH</stp>
        <stp>61</stp>
        <stp>3/31/2016</stp>
        <stp>1</stp>
        <tr r="I2677" s="5"/>
      </tp>
      <tp>
        <v>469417000</v>
        <stp/>
        <stp>EM_S_QSTM07_IS</stp>
        <stp>4</stp>
        <stp>601727.SH</stp>
        <stp>61</stp>
        <stp>3/31/2016</stp>
        <stp>1</stp>
        <tr r="I2685" s="5"/>
      </tp>
      <tp>
        <v>19527209.25</v>
        <stp/>
        <stp>EM_S_QSTM07_IS</stp>
        <stp>4</stp>
        <stp>601717.SH</stp>
        <stp>61</stp>
        <stp>3/31/2016</stp>
        <stp>1</stp>
        <tr r="I2683" s="5"/>
      </tp>
      <tp>
        <v>111265832.09999999</v>
        <stp/>
        <stp>EM_S_QSTM07_IS</stp>
        <stp>4</stp>
        <stp>601777.SH</stp>
        <stp>61</stp>
        <stp>3/31/2016</stp>
        <stp>1</stp>
        <tr r="I2687" s="5"/>
      </tp>
      <tp>
        <v>67656079.159999996</v>
        <stp/>
        <stp>EM_S_QSTM07_IS</stp>
        <stp>4</stp>
        <stp>601567.SH</stp>
        <stp>61</stp>
        <stp>3/31/2016</stp>
        <stp>1</stp>
        <tr r="I2660" s="5"/>
      </tp>
      <tp>
        <v>109063794.67</v>
        <stp/>
        <stp>EM_S_QSTM07_IS</stp>
        <stp>4</stp>
        <stp>601222.SH</stp>
        <stp>61</stp>
        <stp>6/30/2016</stp>
        <stp>1</stp>
        <tr r="D2633" s="5"/>
      </tp>
      <tp>
        <v>95918353.719999999</v>
        <stp/>
        <stp>EM_S_QSTM07_IS</stp>
        <stp>4</stp>
        <stp>601231.SH</stp>
        <stp>61</stp>
        <stp>6/30/2015</stp>
        <stp>1</stp>
        <tr r="K2636" s="5"/>
      </tp>
      <tp>
        <v>6802266013</v>
        <stp/>
        <stp>EM_S_QSTM07_IS</stp>
        <stp>4</stp>
        <stp>601211.SH</stp>
        <stp>61</stp>
        <stp>6/30/2015</stp>
        <stp>1</stp>
        <tr r="K2630" s="5"/>
      </tp>
      <tp>
        <v>143661493.84</v>
        <stp/>
        <stp>EM_S_QSTM07_IS</stp>
        <stp>4</stp>
        <stp>601311.SH</stp>
        <stp>61</stp>
        <stp>6/30/2015</stp>
        <stp>1</stp>
        <tr r="K2641" s="5"/>
      </tp>
      <tp>
        <v>503716487.17000002</v>
        <stp/>
        <stp>EM_S_QSTM07_IS</stp>
        <stp>4</stp>
        <stp>601377.SH</stp>
        <stp>61</stp>
        <stp>3/31/2016</stp>
        <stp>1</stp>
        <tr r="I2650" s="5"/>
      </tp>
      <tp>
        <v>365195521</v>
        <stp/>
        <stp>EM_S_QSTM07_IS</stp>
        <stp>4</stp>
        <stp>601021.SH</stp>
        <stp>61</stp>
        <stp>6/30/2015</stp>
        <stp>1</stp>
        <tr r="K2597" s="5"/>
      </tp>
      <tp>
        <v>-413011701.89999998</v>
        <stp/>
        <stp>EM_S_QSTM07_IS</stp>
        <stp>4</stp>
        <stp>601001.SH</stp>
        <stp>61</stp>
        <stp>6/30/2015</stp>
        <stp>1</stp>
        <tr r="K2582" s="5"/>
      </tp>
      <tp>
        <v>22979691.27</v>
        <stp/>
        <stp>EM_S_QSTM07_IS</stp>
        <stp>4</stp>
        <stp>601002.SH</stp>
        <stp>61</stp>
        <stp>6/30/2016</stp>
        <stp>1</stp>
        <tr r="D2583" s="5"/>
      </tp>
      <tp>
        <v>8343513.21</v>
        <stp/>
        <stp>EM_S_QSTM07_IS</stp>
        <stp>4</stp>
        <stp>601007.SH</stp>
        <stp>61</stp>
        <stp>3/31/2016</stp>
        <stp>1</stp>
        <tr r="I2587" s="5"/>
      </tp>
      <tp>
        <v>104169608.23</v>
        <stp/>
        <stp>EM_S_QSTM07_IS</stp>
        <stp>4</stp>
        <stp>601011.SH</stp>
        <stp>61</stp>
        <stp>6/30/2015</stp>
        <stp>1</stp>
        <tr r="K2591" s="5"/>
      </tp>
      <tp>
        <v>594485465.86000001</v>
        <stp/>
        <stp>EM_S_QSTM07_IS</stp>
        <stp>4</stp>
        <stp>601012.SH</stp>
        <stp>61</stp>
        <stp>6/30/2016</stp>
        <stp>1</stp>
        <tr r="D2592" s="5"/>
      </tp>
      <tp>
        <v>25470340.170000002</v>
        <stp/>
        <stp>EM_S_QSTM07_IS</stp>
        <stp>4</stp>
        <stp>601137.SH</stp>
        <stp>61</stp>
        <stp>3/31/2016</stp>
        <stp>1</stp>
        <tr r="I2616" s="5"/>
      </tp>
      <tp t="s">
        <v/>
        <stp/>
        <stp>EM_S_QSTM07_IS</stp>
        <stp>4</stp>
        <stp>601127.SH</stp>
        <stp>61</stp>
        <stp>3/31/2016</stp>
        <stp>1</stp>
        <tr r="I2615" s="5"/>
      </tp>
      <tp>
        <v>12170960.460000001</v>
        <stp/>
        <stp>EM_S_QSTM07_IS</stp>
        <stp>4</stp>
        <stp>601101.SH</stp>
        <stp>61</stp>
        <stp>6/30/2015</stp>
        <stp>1</stp>
        <tr r="K2606" s="5"/>
      </tp>
      <tp>
        <v>382303105.57999998</v>
        <stp/>
        <stp>EM_S_QSTM07_IS</stp>
        <stp>4</stp>
        <stp>601117.SH</stp>
        <stp>61</stp>
        <stp>3/31/2016</stp>
        <stp>1</stp>
        <tr r="I2612" s="5"/>
      </tp>
      <tp>
        <v>340847004.64999998</v>
        <stp/>
        <stp>EM_S_QSTM07_IS</stp>
        <stp>4</stp>
        <stp>601107.SH</stp>
        <stp>61</stp>
        <stp>3/31/2016</stp>
        <stp>1</stp>
        <tr r="I2608" s="5"/>
      </tp>
      <tp>
        <v>2262370000</v>
        <stp/>
        <stp>EM_S_QSTM07_IS</stp>
        <stp>4</stp>
        <stp>601111.SH</stp>
        <stp>61</stp>
        <stp>6/30/2015</stp>
        <stp>1</stp>
        <tr r="K2609" s="5"/>
      </tp>
      <tp>
        <v>9354216.2899999991</v>
        <stp/>
        <stp>EM_S_QSTM07_IS</stp>
        <stp>4</stp>
        <stp>601177.SH</stp>
        <stp>61</stp>
        <stp>3/31/2016</stp>
        <stp>1</stp>
        <tr r="I2623" s="5"/>
      </tp>
      <tp>
        <v>247282905.81</v>
        <stp/>
        <stp>EM_S_QSTM07_IS</stp>
        <stp>4</stp>
        <stp>601801.SH</stp>
        <stp>61</stp>
        <stp>6/30/2015</stp>
        <stp>1</stp>
        <tr r="K2693" s="5"/>
      </tp>
      <tp>
        <v>324128244.95999998</v>
        <stp/>
        <stp>EM_S_QSTM07_IS</stp>
        <stp>4</stp>
        <stp>601877.SH</stp>
        <stp>61</stp>
        <stp>3/31/2016</stp>
        <stp>1</stp>
        <tr r="I2699" s="5"/>
      </tp>
      <tp>
        <v>1152332874.8199999</v>
        <stp/>
        <stp>EM_S_QSTM07_IS</stp>
        <stp>4</stp>
        <stp>601872.SH</stp>
        <stp>61</stp>
        <stp>6/30/2016</stp>
        <stp>1</stp>
        <tr r="D2698" s="5"/>
      </tp>
      <tp>
        <v>-13786000000</v>
        <stp/>
        <stp>EM_S_QSTM07_IS</stp>
        <stp>4</stp>
        <stp>601857.SH</stp>
        <stp>61</stp>
        <stp>3/31/2016</stp>
        <stp>1</stp>
        <tr r="I2696" s="5"/>
      </tp>
      <tp>
        <v>1955721673.71</v>
        <stp/>
        <stp>EM_S_QSTM07_IS</stp>
        <stp>4</stp>
        <stp>601901.SH</stp>
        <stp>61</stp>
        <stp>6/30/2015</stp>
        <stp>1</stp>
        <tr r="K2707" s="5"/>
      </tp>
      <tp>
        <v>1269020000</v>
        <stp/>
        <stp>EM_S_QSTM07_IS</stp>
        <stp>4</stp>
        <stp>601991.SH</stp>
        <stp>61</stp>
        <stp>6/30/2015</stp>
        <stp>1</stp>
        <tr r="K2723" s="5"/>
      </tp>
      <tp>
        <v>1670475168.71</v>
        <stp/>
        <stp>EM_S_QSTM07_IS</stp>
        <stp>4</stp>
        <stp>601992.SH</stp>
        <stp>61</stp>
        <stp>6/30/2016</stp>
        <stp>1</stp>
        <tr r="D2724" s="5"/>
      </tp>
      <tp t="s">
        <v/>
        <stp/>
        <stp>EM_S_PROFITNOTICE_FORECASTL</stp>
        <stp>2</stp>
        <stp>601519.SH</stp>
        <stp>6/30/2016</stp>
        <tr r="G2656" s="5"/>
      </tp>
      <tp t="s">
        <v/>
        <stp/>
        <stp>EM_S_PROFITNOTICE_FORECASTL</stp>
        <stp>2</stp>
        <stp>601919.SH</stp>
        <stp>6/30/2016</stp>
        <tr r="G2710" s="5"/>
      </tp>
      <tp t="s">
        <v/>
        <stp/>
        <stp>EM_S_PROFITNOTICE_FORECASTL</stp>
        <stp>2</stp>
        <stp>600219.SH</stp>
        <stp>6/30/2016</stp>
        <tr r="G1963" s="5"/>
      </tp>
      <tp t="s">
        <v/>
        <stp/>
        <stp>EM_S_PROFITNOTICE_FORECASTL</stp>
        <stp>2</stp>
        <stp>600319.SH</stp>
        <stp>6/30/2016</stp>
        <tr r="G2050" s="5"/>
      </tp>
      <tp t="s">
        <v/>
        <stp/>
        <stp>EM_S_PROFITNOTICE_FORECASTL</stp>
        <stp>2</stp>
        <stp>600019.SH</stp>
        <stp>6/30/2016</stp>
        <tr r="G1794" s="5"/>
      </tp>
      <tp t="s">
        <v/>
        <stp/>
        <stp>EM_S_PROFITNOTICE_FORECASTL</stp>
        <stp>2</stp>
        <stp>600119.SH</stp>
        <stp>6/30/2016</stp>
        <tr r="G1877" s="5"/>
      </tp>
      <tp t="s">
        <v/>
        <stp/>
        <stp>EM_S_PROFITNOTICE_FORECASTL</stp>
        <stp>2</stp>
        <stp>600619.SH</stp>
        <stp>6/30/2016</stp>
        <tr r="G2291" s="5"/>
      </tp>
      <tp t="s">
        <v/>
        <stp/>
        <stp>EM_S_PROFITNOTICE_FORECASTL</stp>
        <stp>2</stp>
        <stp>600719.SH</stp>
        <stp>6/30/2016</stp>
        <tr r="G2379" s="5"/>
      </tp>
      <tp t="s">
        <v/>
        <stp/>
        <stp>EM_S_PROFITNOTICE_FORECASTL</stp>
        <stp>2</stp>
        <stp>600419.SH</stp>
        <stp>6/30/2016</stp>
        <tr r="G2130" s="5"/>
      </tp>
      <tp t="s">
        <v/>
        <stp/>
        <stp>EM_S_PROFITNOTICE_FORECASTL</stp>
        <stp>2</stp>
        <stp>600519.SH</stp>
        <stp>6/30/2016</stp>
        <tr r="G2202" s="5"/>
      </tp>
      <tp>
        <v>10000000</v>
        <stp/>
        <stp>EM_S_PROFITNOTICE_FORECASTL</stp>
        <stp>2</stp>
        <stp>600819.SH</stp>
        <stp>6/30/2016</stp>
        <tr r="G2472" s="5"/>
      </tp>
      <tp t="s">
        <v/>
        <stp/>
        <stp>EM_S_PROFITNOTICE_FORECASTL</stp>
        <stp>2</stp>
        <stp>603019.SH</stp>
        <stp>6/30/2016</stp>
        <tr r="G2743" s="5"/>
      </tp>
      <tp t="s">
        <v/>
        <stp/>
        <stp>EM_S_PROFITNOTICE_FORECASTL</stp>
        <stp>2</stp>
        <stp>603519.SH</stp>
        <stp>6/30/2016</stp>
        <tr r="G2806" s="5"/>
      </tp>
      <tp t="s">
        <v/>
        <stp/>
        <stp>EM_S_PROFITNOTICE_FORECASTL</stp>
        <stp>2</stp>
        <stp>603919.SH</stp>
        <stp>6/30/2016</stp>
        <tr r="G2866" s="5"/>
      </tp>
      <tp t="s">
        <v/>
        <stp/>
        <stp>EM_S_PROFITNOTICE_FORECASTL</stp>
        <stp>2</stp>
        <stp>601218.SH</stp>
        <stp>6/30/2016</stp>
        <tr r="G2632" s="5"/>
      </tp>
      <tp t="s">
        <v/>
        <stp/>
        <stp>EM_S_PROFITNOTICE_FORECASTL</stp>
        <stp>2</stp>
        <stp>601318.SH</stp>
        <stp>6/30/2016</stp>
        <tr r="G2643" s="5"/>
      </tp>
      <tp t="s">
        <v/>
        <stp/>
        <stp>EM_S_PROFITNOTICE_FORECASTL</stp>
        <stp>2</stp>
        <stp>601018.SH</stp>
        <stp>6/30/2016</stp>
        <tr r="G2595" s="5"/>
      </tp>
      <tp t="s">
        <v/>
        <stp/>
        <stp>EM_S_PROFITNOTICE_FORECASTL</stp>
        <stp>2</stp>
        <stp>601118.SH</stp>
        <stp>6/30/2016</stp>
        <tr r="G2613" s="5"/>
      </tp>
      <tp t="s">
        <v/>
        <stp/>
        <stp>EM_S_PROFITNOTICE_FORECASTL</stp>
        <stp>2</stp>
        <stp>601618.SH</stp>
        <stp>6/30/2016</stp>
        <tr r="G2670" s="5"/>
      </tp>
      <tp t="s">
        <v/>
        <stp/>
        <stp>EM_S_PROFITNOTICE_FORECASTL</stp>
        <stp>2</stp>
        <stp>601718.SH</stp>
        <stp>6/30/2016</stp>
        <tr r="G2684" s="5"/>
      </tp>
      <tp t="s">
        <v/>
        <stp/>
        <stp>EM_S_PROFITNOTICE_FORECASTL</stp>
        <stp>2</stp>
        <stp>601518.SH</stp>
        <stp>6/30/2016</stp>
        <tr r="G2655" s="5"/>
      </tp>
      <tp t="s">
        <v/>
        <stp/>
        <stp>EM_S_PROFITNOTICE_FORECASTL</stp>
        <stp>2</stp>
        <stp>601818.SH</stp>
        <stp>6/30/2016</stp>
        <tr r="G2695" s="5"/>
      </tp>
      <tp t="s">
        <v/>
        <stp/>
        <stp>EM_S_PROFITNOTICE_FORECASTL</stp>
        <stp>2</stp>
        <stp>601918.SH</stp>
        <stp>6/30/2016</stp>
        <tr r="G2709" s="5"/>
      </tp>
      <tp t="s">
        <v/>
        <stp/>
        <stp>EM_S_PROFITNOTICE_FORECASTL</stp>
        <stp>2</stp>
        <stp>600218.SH</stp>
        <stp>6/30/2016</stp>
        <tr r="G1962" s="5"/>
      </tp>
      <tp t="s">
        <v/>
        <stp/>
        <stp>EM_S_PROFITNOTICE_FORECASTL</stp>
        <stp>2</stp>
        <stp>600318.SH</stp>
        <stp>6/30/2016</stp>
        <tr r="G2049" s="5"/>
      </tp>
      <tp t="s">
        <v/>
        <stp/>
        <stp>EM_S_PROFITNOTICE_FORECASTL</stp>
        <stp>2</stp>
        <stp>600018.SH</stp>
        <stp>6/30/2016</stp>
        <tr r="G1793" s="5"/>
      </tp>
      <tp t="s">
        <v/>
        <stp/>
        <stp>EM_S_PROFITNOTICE_FORECASTL</stp>
        <stp>2</stp>
        <stp>600118.SH</stp>
        <stp>6/30/2016</stp>
        <tr r="G1876" s="5"/>
      </tp>
      <tp t="s">
        <v/>
        <stp/>
        <stp>EM_S_PROFITNOTICE_FORECASTL</stp>
        <stp>2</stp>
        <stp>600618.SH</stp>
        <stp>6/30/2016</stp>
        <tr r="G2290" s="5"/>
      </tp>
      <tp t="s">
        <v/>
        <stp/>
        <stp>EM_S_PROFITNOTICE_FORECASTL</stp>
        <stp>2</stp>
        <stp>600718.SH</stp>
        <stp>6/30/2016</stp>
        <tr r="G2378" s="5"/>
      </tp>
      <tp t="s">
        <v/>
        <stp/>
        <stp>EM_S_PROFITNOTICE_FORECASTL</stp>
        <stp>2</stp>
        <stp>600418.SH</stp>
        <stp>6/30/2016</stp>
        <tr r="G2129" s="5"/>
      </tp>
      <tp t="s">
        <v/>
        <stp/>
        <stp>EM_S_PROFITNOTICE_FORECASTL</stp>
        <stp>2</stp>
        <stp>600518.SH</stp>
        <stp>6/30/2016</stp>
        <tr r="G2201" s="5"/>
      </tp>
      <tp t="s">
        <v/>
        <stp/>
        <stp>EM_S_PROFITNOTICE_FORECASTL</stp>
        <stp>2</stp>
        <stp>600818.SH</stp>
        <stp>6/30/2016</stp>
        <tr r="G2471" s="5"/>
      </tp>
      <tp t="s">
        <v/>
        <stp/>
        <stp>EM_S_PROFITNOTICE_FORECASTL</stp>
        <stp>2</stp>
        <stp>603318.SH</stp>
        <stp>6/30/2016</stp>
        <tr r="G2791" s="5"/>
      </tp>
      <tp t="s">
        <v/>
        <stp/>
        <stp>EM_S_PROFITNOTICE_FORECASTL</stp>
        <stp>2</stp>
        <stp>603018.SH</stp>
        <stp>6/30/2016</stp>
        <tr r="G2742" s="5"/>
      </tp>
      <tp t="s">
        <v/>
        <stp/>
        <stp>EM_S_PROFITNOTICE_FORECASTL</stp>
        <stp>2</stp>
        <stp>603118.SH</stp>
        <stp>6/30/2016</stp>
        <tr r="G2766" s="5"/>
      </tp>
      <tp t="s">
        <v/>
        <stp/>
        <stp>EM_S_PROFITNOTICE_FORECASTL</stp>
        <stp>2</stp>
        <stp>603618.SH</stp>
        <stp>6/30/2016</stp>
        <tr r="G2825" s="5"/>
      </tp>
      <tp t="s">
        <v/>
        <stp/>
        <stp>EM_S_PROFITNOTICE_FORECASTL</stp>
        <stp>2</stp>
        <stp>603718.SH</stp>
        <stp>6/30/2016</stp>
        <tr r="G2836" s="5"/>
      </tp>
      <tp t="s">
        <v/>
        <stp/>
        <stp>EM_S_PROFITNOTICE_FORECASTL</stp>
        <stp>2</stp>
        <stp>603518.SH</stp>
        <stp>6/30/2016</stp>
        <tr r="G2805" s="5"/>
      </tp>
      <tp t="s">
        <v/>
        <stp/>
        <stp>EM_S_PROFITNOTICE_FORECASTL</stp>
        <stp>2</stp>
        <stp>603818.SH</stp>
        <stp>6/30/2016</stp>
        <tr r="G2850" s="5"/>
      </tp>
      <tp t="s">
        <v/>
        <stp/>
        <stp>EM_S_PROFITNOTICE_FORECASTL</stp>
        <stp>2</stp>
        <stp>603918.SH</stp>
        <stp>6/30/2016</stp>
        <tr r="G2865" s="5"/>
      </tp>
      <tp t="s">
        <v/>
        <stp/>
        <stp>EM_S_PROFITNOTICE_FORECASTL</stp>
        <stp>2</stp>
        <stp>601211.SH</stp>
        <stp>6/30/2016</stp>
        <tr r="G2630" s="5"/>
      </tp>
      <tp t="s">
        <v/>
        <stp/>
        <stp>EM_S_PROFITNOTICE_FORECASTL</stp>
        <stp>2</stp>
        <stp>601311.SH</stp>
        <stp>6/30/2016</stp>
        <tr r="G2641" s="5"/>
      </tp>
      <tp t="s">
        <v/>
        <stp/>
        <stp>EM_S_PROFITNOTICE_FORECASTL</stp>
        <stp>2</stp>
        <stp>601011.SH</stp>
        <stp>6/30/2016</stp>
        <tr r="G2591" s="5"/>
      </tp>
      <tp t="s">
        <v/>
        <stp/>
        <stp>EM_S_PROFITNOTICE_FORECASTL</stp>
        <stp>2</stp>
        <stp>601111.SH</stp>
        <stp>6/30/2016</stp>
        <tr r="G2609" s="5"/>
      </tp>
      <tp t="s">
        <v/>
        <stp/>
        <stp>EM_S_PROFITNOTICE_FORECASTL</stp>
        <stp>2</stp>
        <stp>601611.SH</stp>
        <stp>6/30/2016</stp>
        <tr r="G2668" s="5"/>
      </tp>
      <tp t="s">
        <v/>
        <stp/>
        <stp>EM_S_PROFITNOTICE_FORECASTL</stp>
        <stp>2</stp>
        <stp>600211.SH</stp>
        <stp>6/30/2016</stp>
        <tr r="G1956" s="5"/>
      </tp>
      <tp t="s">
        <v/>
        <stp/>
        <stp>EM_S_PROFITNOTICE_FORECASTL</stp>
        <stp>2</stp>
        <stp>600311.SH</stp>
        <stp>6/30/2016</stp>
        <tr r="G2043" s="5"/>
      </tp>
      <tp t="s">
        <v/>
        <stp/>
        <stp>EM_S_PROFITNOTICE_FORECASTL</stp>
        <stp>2</stp>
        <stp>600011.SH</stp>
        <stp>6/30/2016</stp>
        <tr r="G1788" s="5"/>
      </tp>
      <tp t="s">
        <v/>
        <stp/>
        <stp>EM_S_PROFITNOTICE_FORECASTL</stp>
        <stp>2</stp>
        <stp>600111.SH</stp>
        <stp>6/30/2016</stp>
        <tr r="G1869" s="5"/>
      </tp>
      <tp t="s">
        <v/>
        <stp/>
        <stp>EM_S_PROFITNOTICE_FORECASTL</stp>
        <stp>2</stp>
        <stp>600611.SH</stp>
        <stp>6/30/2016</stp>
        <tr r="G2283" s="5"/>
      </tp>
      <tp t="s">
        <v/>
        <stp/>
        <stp>EM_S_PROFITNOTICE_FORECASTL</stp>
        <stp>2</stp>
        <stp>600711.SH</stp>
        <stp>6/30/2016</stp>
        <tr r="G2371" s="5"/>
      </tp>
      <tp t="s">
        <v/>
        <stp/>
        <stp>EM_S_PROFITNOTICE_FORECASTL</stp>
        <stp>2</stp>
        <stp>600511.SH</stp>
        <stp>6/30/2016</stp>
        <tr r="G2195" s="5"/>
      </tp>
      <tp t="s">
        <v/>
        <stp/>
        <stp>EM_S_PROFITNOTICE_FORECASTL</stp>
        <stp>2</stp>
        <stp>600811.SH</stp>
        <stp>6/30/2016</stp>
        <tr r="G2465" s="5"/>
      </tp>
      <tp t="s">
        <v/>
        <stp/>
        <stp>EM_S_PROFITNOTICE_FORECASTL</stp>
        <stp>2</stp>
        <stp>603311.SH</stp>
        <stp>6/30/2016</stp>
        <tr r="G2789" s="5"/>
      </tp>
      <tp>
        <v>21300000</v>
        <stp/>
        <stp>EM_S_PROFITNOTICE_FORECASTL</stp>
        <stp>2</stp>
        <stp>603011.SH</stp>
        <stp>6/30/2016</stp>
        <tr r="G2737" s="5"/>
      </tp>
      <tp t="s">
        <v/>
        <stp/>
        <stp>EM_S_PROFITNOTICE_FORECASTL</stp>
        <stp>2</stp>
        <stp>603111.SH</stp>
        <stp>6/30/2016</stp>
        <tr r="G2763" s="5"/>
      </tp>
      <tp t="s">
        <v/>
        <stp/>
        <stp>EM_S_PROFITNOTICE_FORECASTL</stp>
        <stp>2</stp>
        <stp>603611.SH</stp>
        <stp>6/30/2016</stp>
        <tr r="G2823" s="5"/>
      </tp>
      <tp t="s">
        <v/>
        <stp/>
        <stp>EM_S_PROFITNOTICE_FORECASTL</stp>
        <stp>2</stp>
        <stp>601010.SH</stp>
        <stp>6/30/2016</stp>
        <tr r="G2590" s="5"/>
      </tp>
      <tp t="s">
        <v/>
        <stp/>
        <stp>EM_S_PROFITNOTICE_FORECASTL</stp>
        <stp>2</stp>
        <stp>600210.SH</stp>
        <stp>6/30/2016</stp>
        <tr r="G1955" s="5"/>
      </tp>
      <tp>
        <v>80000000</v>
        <stp/>
        <stp>EM_S_PROFITNOTICE_FORECASTL</stp>
        <stp>2</stp>
        <stp>600310.SH</stp>
        <stp>6/30/2016</stp>
        <tr r="G2042" s="5"/>
      </tp>
      <tp t="s">
        <v/>
        <stp/>
        <stp>EM_S_PROFITNOTICE_FORECASTL</stp>
        <stp>2</stp>
        <stp>600010.SH</stp>
        <stp>6/30/2016</stp>
        <tr r="G1787" s="5"/>
      </tp>
      <tp t="s">
        <v/>
        <stp/>
        <stp>EM_S_PROFITNOTICE_FORECASTL</stp>
        <stp>2</stp>
        <stp>600110.SH</stp>
        <stp>6/30/2016</stp>
        <tr r="G1868" s="5"/>
      </tp>
      <tp t="s">
        <v/>
        <stp/>
        <stp>EM_S_PROFITNOTICE_FORECASTL</stp>
        <stp>2</stp>
        <stp>600610.SH</stp>
        <stp>6/30/2016</stp>
        <tr r="G2282" s="5"/>
      </tp>
      <tp t="s">
        <v/>
        <stp/>
        <stp>EM_S_PROFITNOTICE_FORECASTL</stp>
        <stp>2</stp>
        <stp>600710.SH</stp>
        <stp>6/30/2016</stp>
        <tr r="G2370" s="5"/>
      </tp>
      <tp t="s">
        <v/>
        <stp/>
        <stp>EM_S_PROFITNOTICE_FORECASTL</stp>
        <stp>2</stp>
        <stp>600410.SH</stp>
        <stp>6/30/2016</stp>
        <tr r="G2126" s="5"/>
      </tp>
      <tp t="s">
        <v/>
        <stp/>
        <stp>EM_S_PROFITNOTICE_FORECASTL</stp>
        <stp>2</stp>
        <stp>600510.SH</stp>
        <stp>6/30/2016</stp>
        <tr r="G2194" s="5"/>
      </tp>
      <tp t="s">
        <v/>
        <stp/>
        <stp>EM_S_PROFITNOTICE_FORECASTL</stp>
        <stp>2</stp>
        <stp>600810.SH</stp>
        <stp>6/30/2016</stp>
        <tr r="G2464" s="5"/>
      </tp>
      <tp t="s">
        <v/>
        <stp/>
        <stp>EM_S_PROFITNOTICE_FORECASTL</stp>
        <stp>2</stp>
        <stp>603010.SH</stp>
        <stp>6/30/2016</stp>
        <tr r="G2736" s="5"/>
      </tp>
      <tp t="s">
        <v/>
        <stp/>
        <stp>EM_S_PROFITNOTICE_FORECASTL</stp>
        <stp>2</stp>
        <stp>601313.SH</stp>
        <stp>6/30/2016</stp>
        <tr r="G2642" s="5"/>
      </tp>
      <tp t="s">
        <v/>
        <stp/>
        <stp>EM_S_PROFITNOTICE_FORECASTL</stp>
        <stp>2</stp>
        <stp>601113.SH</stp>
        <stp>6/30/2016</stp>
        <tr r="G2610" s="5"/>
      </tp>
      <tp t="s">
        <v/>
        <stp/>
        <stp>EM_S_PROFITNOTICE_FORECASTL</stp>
        <stp>2</stp>
        <stp>600213.SH</stp>
        <stp>6/30/2016</stp>
        <tr r="G1958" s="5"/>
      </tp>
      <tp t="s">
        <v/>
        <stp/>
        <stp>EM_S_PROFITNOTICE_FORECASTL</stp>
        <stp>2</stp>
        <stp>600313.SH</stp>
        <stp>6/30/2016</stp>
        <tr r="G2045" s="5"/>
      </tp>
      <tp t="s">
        <v/>
        <stp/>
        <stp>EM_S_PROFITNOTICE_FORECASTL</stp>
        <stp>2</stp>
        <stp>600113.SH</stp>
        <stp>6/30/2016</stp>
        <tr r="G1871" s="5"/>
      </tp>
      <tp t="s">
        <v/>
        <stp/>
        <stp>EM_S_PROFITNOTICE_FORECASTL</stp>
        <stp>2</stp>
        <stp>600613.SH</stp>
        <stp>6/30/2016</stp>
        <tr r="G2285" s="5"/>
      </tp>
      <tp t="s">
        <v/>
        <stp/>
        <stp>EM_S_PROFITNOTICE_FORECASTL</stp>
        <stp>2</stp>
        <stp>600713.SH</stp>
        <stp>6/30/2016</stp>
        <tr r="G2373" s="5"/>
      </tp>
      <tp t="s">
        <v/>
        <stp/>
        <stp>EM_S_PROFITNOTICE_FORECASTL</stp>
        <stp>2</stp>
        <stp>600513.SH</stp>
        <stp>6/30/2016</stp>
        <tr r="G2197" s="5"/>
      </tp>
      <tp>
        <v>830000000</v>
        <stp/>
        <stp>EM_S_PROFITNOTICE_FORECASTL</stp>
        <stp>2</stp>
        <stp>601012.SH</stp>
        <stp>6/30/2016</stp>
        <tr r="G2592" s="5"/>
      </tp>
      <tp t="s">
        <v/>
        <stp/>
        <stp>EM_S_PROFITNOTICE_FORECASTL</stp>
        <stp>2</stp>
        <stp>600212.SH</stp>
        <stp>6/30/2016</stp>
        <tr r="G1957" s="5"/>
      </tp>
      <tp t="s">
        <v/>
        <stp/>
        <stp>EM_S_PROFITNOTICE_FORECASTL</stp>
        <stp>2</stp>
        <stp>600312.SH</stp>
        <stp>6/30/2016</stp>
        <tr r="G2044" s="5"/>
      </tp>
      <tp t="s">
        <v/>
        <stp/>
        <stp>EM_S_PROFITNOTICE_FORECASTL</stp>
        <stp>2</stp>
        <stp>600012.SH</stp>
        <stp>6/30/2016</stp>
        <tr r="G1789" s="5"/>
      </tp>
      <tp t="s">
        <v/>
        <stp/>
        <stp>EM_S_PROFITNOTICE_FORECASTL</stp>
        <stp>2</stp>
        <stp>600112.SH</stp>
        <stp>6/30/2016</stp>
        <tr r="G1870" s="5"/>
      </tp>
      <tp t="s">
        <v/>
        <stp/>
        <stp>EM_S_PROFITNOTICE_FORECASTL</stp>
        <stp>2</stp>
        <stp>600612.SH</stp>
        <stp>6/30/2016</stp>
        <tr r="G2284" s="5"/>
      </tp>
      <tp t="s">
        <v/>
        <stp/>
        <stp>EM_S_PROFITNOTICE_FORECASTL</stp>
        <stp>2</stp>
        <stp>600712.SH</stp>
        <stp>6/30/2016</stp>
        <tr r="G2372" s="5"/>
      </tp>
      <tp t="s">
        <v/>
        <stp/>
        <stp>EM_S_PROFITNOTICE_FORECASTL</stp>
        <stp>2</stp>
        <stp>600512.SH</stp>
        <stp>6/30/2016</stp>
        <tr r="G2196" s="5"/>
      </tp>
      <tp t="s">
        <v/>
        <stp/>
        <stp>EM_S_PROFITNOTICE_FORECASTL</stp>
        <stp>2</stp>
        <stp>600812.SH</stp>
        <stp>6/30/2016</stp>
        <tr r="G2466" s="5"/>
      </tp>
      <tp t="s">
        <v/>
        <stp/>
        <stp>EM_S_PROFITNOTICE_FORECASTL</stp>
        <stp>2</stp>
        <stp>603012.SH</stp>
        <stp>6/30/2016</stp>
        <tr r="G2738" s="5"/>
      </tp>
      <tp t="s">
        <v/>
        <stp/>
        <stp>EM_S_PROFITNOTICE_FORECASTL</stp>
        <stp>2</stp>
        <stp>601015.SH</stp>
        <stp>6/30/2016</stp>
        <tr r="G2593" s="5"/>
      </tp>
      <tp t="s">
        <v/>
        <stp/>
        <stp>EM_S_PROFITNOTICE_FORECASTL</stp>
        <stp>2</stp>
        <stp>601515.SH</stp>
        <stp>6/30/2016</stp>
        <tr r="G2654" s="5"/>
      </tp>
      <tp t="s">
        <v/>
        <stp/>
        <stp>EM_S_PROFITNOTICE_FORECASTL</stp>
        <stp>2</stp>
        <stp>600215.SH</stp>
        <stp>6/30/2016</stp>
        <tr r="G1959" s="5"/>
      </tp>
      <tp t="s">
        <v/>
        <stp/>
        <stp>EM_S_PROFITNOTICE_FORECASTL</stp>
        <stp>2</stp>
        <stp>600315.SH</stp>
        <stp>6/30/2016</stp>
        <tr r="G2046" s="5"/>
      </tp>
      <tp t="s">
        <v/>
        <stp/>
        <stp>EM_S_PROFITNOTICE_FORECASTL</stp>
        <stp>2</stp>
        <stp>600015.SH</stp>
        <stp>6/30/2016</stp>
        <tr r="G1790" s="5"/>
      </tp>
      <tp t="s">
        <v/>
        <stp/>
        <stp>EM_S_PROFITNOTICE_FORECASTL</stp>
        <stp>2</stp>
        <stp>600115.SH</stp>
        <stp>6/30/2016</stp>
        <tr r="G1873" s="5"/>
      </tp>
      <tp t="s">
        <v/>
        <stp/>
        <stp>EM_S_PROFITNOTICE_FORECASTL</stp>
        <stp>2</stp>
        <stp>600615.SH</stp>
        <stp>6/30/2016</stp>
        <tr r="G2287" s="5"/>
      </tp>
      <tp t="s">
        <v/>
        <stp/>
        <stp>EM_S_PROFITNOTICE_FORECASTL</stp>
        <stp>2</stp>
        <stp>600715.SH</stp>
        <stp>6/30/2016</stp>
        <tr r="G2375" s="5"/>
      </tp>
      <tp t="s">
        <v/>
        <stp/>
        <stp>EM_S_PROFITNOTICE_FORECASTL</stp>
        <stp>2</stp>
        <stp>600415.SH</stp>
        <stp>6/30/2016</stp>
        <tr r="G2127" s="5"/>
      </tp>
      <tp t="s">
        <v/>
        <stp/>
        <stp>EM_S_PROFITNOTICE_FORECASTL</stp>
        <stp>2</stp>
        <stp>600515.SH</stp>
        <stp>6/30/2016</stp>
        <tr r="G2198" s="5"/>
      </tp>
      <tp t="s">
        <v/>
        <stp/>
        <stp>EM_S_PROFITNOTICE_FORECASTL</stp>
        <stp>2</stp>
        <stp>600815.SH</stp>
        <stp>6/30/2016</stp>
        <tr r="G2468" s="5"/>
      </tp>
      <tp t="s">
        <v/>
        <stp/>
        <stp>EM_S_PROFITNOTICE_FORECASTL</stp>
        <stp>2</stp>
        <stp>603315.SH</stp>
        <stp>6/30/2016</stp>
        <tr r="G2790" s="5"/>
      </tp>
      <tp t="s">
        <v/>
        <stp/>
        <stp>EM_S_PROFITNOTICE_FORECASTL</stp>
        <stp>2</stp>
        <stp>603015.SH</stp>
        <stp>6/30/2016</stp>
        <tr r="G2739" s="5"/>
      </tp>
      <tp t="s">
        <v/>
        <stp/>
        <stp>EM_S_PROFITNOTICE_FORECASTL</stp>
        <stp>2</stp>
        <stp>600114.SH</stp>
        <stp>6/30/2016</stp>
        <tr r="G1872" s="5"/>
      </tp>
      <tp t="s">
        <v/>
        <stp/>
        <stp>EM_S_PROFITNOTICE_FORECASTL</stp>
        <stp>2</stp>
        <stp>600614.SH</stp>
        <stp>6/30/2016</stp>
        <tr r="G2286" s="5"/>
      </tp>
      <tp t="s">
        <v/>
        <stp/>
        <stp>EM_S_PROFITNOTICE_FORECASTL</stp>
        <stp>2</stp>
        <stp>600714.SH</stp>
        <stp>6/30/2016</stp>
        <tr r="G2374" s="5"/>
      </tp>
      <tp t="s">
        <v/>
        <stp/>
        <stp>EM_S_PROFITNOTICE_FORECASTL</stp>
        <stp>2</stp>
        <stp>600814.SH</stp>
        <stp>6/30/2016</stp>
        <tr r="G2467" s="5"/>
      </tp>
      <tp t="s">
        <v/>
        <stp/>
        <stp>EM_S_PROFITNOTICE_FORECASTL</stp>
        <stp>2</stp>
        <stp>601117.SH</stp>
        <stp>6/30/2016</stp>
        <tr r="G2612" s="5"/>
      </tp>
      <tp t="s">
        <v/>
        <stp/>
        <stp>EM_S_PROFITNOTICE_FORECASTL</stp>
        <stp>2</stp>
        <stp>601717.SH</stp>
        <stp>6/30/2016</stp>
        <tr r="G2683" s="5"/>
      </tp>
      <tp t="s">
        <v/>
        <stp/>
        <stp>EM_S_PROFITNOTICE_FORECASTL</stp>
        <stp>2</stp>
        <stp>600217.SH</stp>
        <stp>6/30/2016</stp>
        <tr r="G1961" s="5"/>
      </tp>
      <tp t="s">
        <v/>
        <stp/>
        <stp>EM_S_PROFITNOTICE_FORECASTL</stp>
        <stp>2</stp>
        <stp>600317.SH</stp>
        <stp>6/30/2016</stp>
        <tr r="G2048" s="5"/>
      </tp>
      <tp t="s">
        <v/>
        <stp/>
        <stp>EM_S_PROFITNOTICE_FORECASTL</stp>
        <stp>2</stp>
        <stp>600017.SH</stp>
        <stp>6/30/2016</stp>
        <tr r="G1792" s="5"/>
      </tp>
      <tp t="s">
        <v/>
        <stp/>
        <stp>EM_S_PROFITNOTICE_FORECASTL</stp>
        <stp>2</stp>
        <stp>600117.SH</stp>
        <stp>6/30/2016</stp>
        <tr r="G1875" s="5"/>
      </tp>
      <tp t="s">
        <v/>
        <stp/>
        <stp>EM_S_PROFITNOTICE_FORECASTL</stp>
        <stp>2</stp>
        <stp>600617.SH</stp>
        <stp>6/30/2016</stp>
        <tr r="G2289" s="5"/>
      </tp>
      <tp t="s">
        <v/>
        <stp/>
        <stp>EM_S_PROFITNOTICE_FORECASTL</stp>
        <stp>2</stp>
        <stp>600717.SH</stp>
        <stp>6/30/2016</stp>
        <tr r="G2377" s="5"/>
      </tp>
      <tp t="s">
        <v/>
        <stp/>
        <stp>EM_S_PROFITNOTICE_FORECASTL</stp>
        <stp>2</stp>
        <stp>600517.SH</stp>
        <stp>6/30/2016</stp>
        <tr r="G2200" s="5"/>
      </tp>
      <tp t="s">
        <v/>
        <stp/>
        <stp>EM_S_PROFITNOTICE_FORECASTL</stp>
        <stp>2</stp>
        <stp>600817.SH</stp>
        <stp>6/30/2016</stp>
        <tr r="G2470" s="5"/>
      </tp>
      <tp t="s">
        <v/>
        <stp/>
        <stp>EM_S_PROFITNOTICE_FORECASTL</stp>
        <stp>2</stp>
        <stp>600917.SH</stp>
        <stp>6/30/2016</stp>
        <tr r="G2547" s="5"/>
      </tp>
      <tp t="s">
        <v/>
        <stp/>
        <stp>EM_S_PROFITNOTICE_FORECASTL</stp>
        <stp>2</stp>
        <stp>603017.SH</stp>
        <stp>6/30/2016</stp>
        <tr r="G2741" s="5"/>
      </tp>
      <tp t="s">
        <v/>
        <stp/>
        <stp>EM_S_PROFITNOTICE_FORECASTL</stp>
        <stp>2</stp>
        <stp>603117.SH</stp>
        <stp>6/30/2016</stp>
        <tr r="G2765" s="5"/>
      </tp>
      <tp t="s">
        <v/>
        <stp/>
        <stp>EM_S_PROFITNOTICE_FORECASTL</stp>
        <stp>2</stp>
        <stp>601216.SH</stp>
        <stp>6/30/2016</stp>
        <tr r="G2631" s="5"/>
      </tp>
      <tp t="s">
        <v/>
        <stp/>
        <stp>EM_S_PROFITNOTICE_FORECASTL</stp>
        <stp>2</stp>
        <stp>601016.SH</stp>
        <stp>6/30/2016</stp>
        <tr r="G2594" s="5"/>
      </tp>
      <tp t="s">
        <v/>
        <stp/>
        <stp>EM_S_PROFITNOTICE_FORECASTL</stp>
        <stp>2</stp>
        <stp>601116.SH</stp>
        <stp>6/30/2016</stp>
        <tr r="G2611" s="5"/>
      </tp>
      <tp t="s">
        <v/>
        <stp/>
        <stp>EM_S_PROFITNOTICE_FORECASTL</stp>
        <stp>2</stp>
        <stp>601616.SH</stp>
        <stp>6/30/2016</stp>
        <tr r="G2669" s="5"/>
      </tp>
      <tp t="s">
        <v/>
        <stp/>
        <stp>EM_S_PROFITNOTICE_FORECASTL</stp>
        <stp>2</stp>
        <stp>600216.SH</stp>
        <stp>6/30/2016</stp>
        <tr r="G1960" s="5"/>
      </tp>
      <tp t="s">
        <v/>
        <stp/>
        <stp>EM_S_PROFITNOTICE_FORECASTL</stp>
        <stp>2</stp>
        <stp>600316.SH</stp>
        <stp>6/30/2016</stp>
        <tr r="G2047" s="5"/>
      </tp>
      <tp t="s">
        <v/>
        <stp/>
        <stp>EM_S_PROFITNOTICE_FORECASTL</stp>
        <stp>2</stp>
        <stp>600016.SH</stp>
        <stp>6/30/2016</stp>
        <tr r="G1791" s="5"/>
      </tp>
      <tp t="s">
        <v/>
        <stp/>
        <stp>EM_S_PROFITNOTICE_FORECASTL</stp>
        <stp>2</stp>
        <stp>600116.SH</stp>
        <stp>6/30/2016</stp>
        <tr r="G1874" s="5"/>
      </tp>
      <tp t="s">
        <v/>
        <stp/>
        <stp>EM_S_PROFITNOTICE_FORECASTL</stp>
        <stp>2</stp>
        <stp>600616.SH</stp>
        <stp>6/30/2016</stp>
        <tr r="G2288" s="5"/>
      </tp>
      <tp t="s">
        <v/>
        <stp/>
        <stp>EM_S_PROFITNOTICE_FORECASTL</stp>
        <stp>2</stp>
        <stp>600716.SH</stp>
        <stp>6/30/2016</stp>
        <tr r="G2376" s="5"/>
      </tp>
      <tp>
        <v>68000000</v>
        <stp/>
        <stp>EM_S_PROFITNOTICE_FORECASTL</stp>
        <stp>2</stp>
        <stp>600416.SH</stp>
        <stp>6/30/2016</stp>
        <tr r="G2128" s="5"/>
      </tp>
      <tp t="s">
        <v/>
        <stp/>
        <stp>EM_S_PROFITNOTICE_FORECASTL</stp>
        <stp>2</stp>
        <stp>600516.SH</stp>
        <stp>6/30/2016</stp>
        <tr r="G2199" s="5"/>
      </tp>
      <tp t="s">
        <v/>
        <stp/>
        <stp>EM_S_PROFITNOTICE_FORECASTL</stp>
        <stp>2</stp>
        <stp>600816.SH</stp>
        <stp>6/30/2016</stp>
        <tr r="G2469" s="5"/>
      </tp>
      <tp t="s">
        <v/>
        <stp/>
        <stp>EM_S_PROFITNOTICE_FORECASTL</stp>
        <stp>2</stp>
        <stp>603016.SH</stp>
        <stp>6/30/2016</stp>
        <tr r="G2740" s="5"/>
      </tp>
      <tp t="s">
        <v/>
        <stp/>
        <stp>EM_S_PROFITNOTICE_FORECASTL</stp>
        <stp>2</stp>
        <stp>603116.SH</stp>
        <stp>6/30/2016</stp>
        <tr r="G2764" s="5"/>
      </tp>
      <tp>
        <v>-35000000</v>
        <stp/>
        <stp>EM_S_PROFITNOTICE_FORECASTL</stp>
        <stp>2</stp>
        <stp>603616.SH</stp>
        <stp>6/30/2016</stp>
        <tr r="G2824" s="5"/>
      </tp>
      <tp>
        <v>75644728.719999999</v>
        <stp/>
        <stp>EM_S_QSTM07_IS</stp>
        <stp>4</stp>
        <stp>002665.SZ</stp>
        <stp>61</stp>
        <stp>6/30/2016</stp>
        <stp>1</stp>
        <tr r="D1133" s="5"/>
      </tp>
      <tp>
        <v>37783626.590000004</v>
        <stp/>
        <stp>EM_S_QSTM07_IS</stp>
        <stp>4</stp>
        <stp>002666.SZ</stp>
        <stp>61</stp>
        <stp>6/30/2015</stp>
        <stp>1</stp>
        <tr r="K1134" s="5"/>
      </tp>
      <tp>
        <v>7182218.9100000001</v>
        <stp/>
        <stp>EM_S_QSTM07_IS</stp>
        <stp>4</stp>
        <stp>002670.SZ</stp>
        <stp>61</stp>
        <stp>3/31/2016</stp>
        <stp>1</stp>
        <tr r="I1138" s="5"/>
      </tp>
      <tp>
        <v>-1724341.07</v>
        <stp/>
        <stp>EM_S_QSTM07_IS</stp>
        <stp>4</stp>
        <stp>002660.SZ</stp>
        <stp>61</stp>
        <stp>3/31/2016</stp>
        <stp>1</stp>
        <tr r="I1128" s="5"/>
      </tp>
      <tp>
        <v>38485130.119999997</v>
        <stp/>
        <stp>EM_S_QSTM07_IS</stp>
        <stp>4</stp>
        <stp>002675.SZ</stp>
        <stp>61</stp>
        <stp>6/30/2016</stp>
        <stp>1</stp>
        <tr r="D1143" s="5"/>
      </tp>
      <tp>
        <v>15473246.02</v>
        <stp/>
        <stp>EM_S_QSTM07_IS</stp>
        <stp>4</stp>
        <stp>002676.SZ</stp>
        <stp>61</stp>
        <stp>6/30/2015</stp>
        <stp>1</stp>
        <tr r="K1144" s="5"/>
      </tp>
      <tp>
        <v>18042256.460000001</v>
        <stp/>
        <stp>EM_S_QSTM07_IS</stp>
        <stp>4</stp>
        <stp>002645.SZ</stp>
        <stp>61</stp>
        <stp>6/30/2016</stp>
        <stp>1</stp>
        <tr r="D1113" s="5"/>
      </tp>
      <tp>
        <v>24142280.100000001</v>
        <stp/>
        <stp>EM_S_QSTM07_IS</stp>
        <stp>4</stp>
        <stp>002646.SZ</stp>
        <stp>61</stp>
        <stp>6/30/2015</stp>
        <stp>1</stp>
        <tr r="K1114" s="5"/>
      </tp>
      <tp>
        <v>54978633.219999999</v>
        <stp/>
        <stp>EM_S_QSTM07_IS</stp>
        <stp>4</stp>
        <stp>002650.SZ</stp>
        <stp>61</stp>
        <stp>3/31/2016</stp>
        <stp>1</stp>
        <tr r="I1118" s="5"/>
      </tp>
      <tp>
        <v>87546400.540000007</v>
        <stp/>
        <stp>EM_S_QSTM07_IS</stp>
        <stp>4</stp>
        <stp>002640.SZ</stp>
        <stp>61</stp>
        <stp>3/31/2016</stp>
        <stp>1</stp>
        <tr r="I1108" s="5"/>
      </tp>
      <tp>
        <v>5361546.82</v>
        <stp/>
        <stp>EM_S_QSTM07_IS</stp>
        <stp>4</stp>
        <stp>002655.SZ</stp>
        <stp>61</stp>
        <stp>6/30/2016</stp>
        <stp>1</stp>
        <tr r="D1123" s="5"/>
      </tp>
      <tp>
        <v>9480244.7100000009</v>
        <stp/>
        <stp>EM_S_QSTM07_IS</stp>
        <stp>4</stp>
        <stp>002656.SZ</stp>
        <stp>61</stp>
        <stp>6/30/2015</stp>
        <stp>1</stp>
        <tr r="K1124" s="5"/>
      </tp>
      <tp>
        <v>13382935.699999999</v>
        <stp/>
        <stp>EM_S_QSTM07_IS</stp>
        <stp>4</stp>
        <stp>002625.SZ</stp>
        <stp>61</stp>
        <stp>6/30/2016</stp>
        <stp>1</stp>
        <tr r="D1093" s="5"/>
      </tp>
      <tp>
        <v>43570243.57</v>
        <stp/>
        <stp>EM_S_QSTM07_IS</stp>
        <stp>4</stp>
        <stp>002626.SZ</stp>
        <stp>61</stp>
        <stp>6/30/2015</stp>
        <stp>1</stp>
        <tr r="K1094" s="5"/>
      </tp>
      <tp>
        <v>35023044.289999999</v>
        <stp/>
        <stp>EM_S_QSTM07_IS</stp>
        <stp>4</stp>
        <stp>002630.SZ</stp>
        <stp>61</stp>
        <stp>3/31/2016</stp>
        <stp>1</stp>
        <tr r="I1098" s="5"/>
      </tp>
      <tp>
        <v>24619354.780000001</v>
        <stp/>
        <stp>EM_S_QSTM07_IS</stp>
        <stp>4</stp>
        <stp>002620.SZ</stp>
        <stp>61</stp>
        <stp>3/31/2016</stp>
        <stp>1</stp>
        <tr r="I1088" s="5"/>
      </tp>
      <tp>
        <v>55909260.210000001</v>
        <stp/>
        <stp>EM_S_QSTM07_IS</stp>
        <stp>4</stp>
        <stp>002635.SZ</stp>
        <stp>61</stp>
        <stp>6/30/2016</stp>
        <stp>1</stp>
        <tr r="D1103" s="5"/>
      </tp>
      <tp>
        <v>21438674.190000001</v>
        <stp/>
        <stp>EM_S_QSTM07_IS</stp>
        <stp>4</stp>
        <stp>002636.SZ</stp>
        <stp>61</stp>
        <stp>6/30/2015</stp>
        <stp>1</stp>
        <tr r="K1104" s="5"/>
      </tp>
      <tp>
        <v>20549604.620000001</v>
        <stp/>
        <stp>EM_S_QSTM07_IS</stp>
        <stp>4</stp>
        <stp>002605.SZ</stp>
        <stp>61</stp>
        <stp>6/30/2016</stp>
        <stp>1</stp>
        <tr r="D1073" s="5"/>
      </tp>
      <tp>
        <v>-2684053.89</v>
        <stp/>
        <stp>EM_S_QSTM07_IS</stp>
        <stp>4</stp>
        <stp>002606.SZ</stp>
        <stp>61</stp>
        <stp>6/30/2015</stp>
        <stp>1</stp>
        <tr r="K1074" s="5"/>
      </tp>
      <tp>
        <v>13770891.119999999</v>
        <stp/>
        <stp>EM_S_QSTM07_IS</stp>
        <stp>4</stp>
        <stp>002610.SZ</stp>
        <stp>61</stp>
        <stp>3/31/2016</stp>
        <stp>1</stp>
        <tr r="I1078" s="5"/>
      </tp>
      <tp>
        <v>7430239.3399999999</v>
        <stp/>
        <stp>EM_S_QSTM07_IS</stp>
        <stp>4</stp>
        <stp>002600.SZ</stp>
        <stp>61</stp>
        <stp>3/31/2016</stp>
        <stp>1</stp>
        <tr r="I1068" s="5"/>
      </tp>
      <tp>
        <v>22028973.280000001</v>
        <stp/>
        <stp>EM_S_QSTM07_IS</stp>
        <stp>4</stp>
        <stp>002615.SZ</stp>
        <stp>61</stp>
        <stp>6/30/2016</stp>
        <stp>1</stp>
        <tr r="D1083" s="5"/>
      </tp>
      <tp>
        <v>24988960.02</v>
        <stp/>
        <stp>EM_S_QSTM07_IS</stp>
        <stp>4</stp>
        <stp>002616.SZ</stp>
        <stp>61</stp>
        <stp>6/30/2015</stp>
        <stp>1</stp>
        <tr r="K1084" s="5"/>
      </tp>
      <tp>
        <v>11409289.58</v>
        <stp/>
        <stp>EM_S_QSTM07_IS</stp>
        <stp>4</stp>
        <stp>002685.SZ</stp>
        <stp>61</stp>
        <stp>6/30/2016</stp>
        <stp>1</stp>
        <tr r="D1153" s="5"/>
      </tp>
      <tp>
        <v>31327103.649999999</v>
        <stp/>
        <stp>EM_S_QSTM07_IS</stp>
        <stp>4</stp>
        <stp>002686.SZ</stp>
        <stp>61</stp>
        <stp>6/30/2015</stp>
        <stp>1</stp>
        <tr r="K1154" s="5"/>
      </tp>
      <tp>
        <v>37330354.82</v>
        <stp/>
        <stp>EM_S_QSTM07_IS</stp>
        <stp>4</stp>
        <stp>002690.SZ</stp>
        <stp>61</stp>
        <stp>3/31/2016</stp>
        <stp>1</stp>
        <tr r="I1158" s="5"/>
      </tp>
      <tp>
        <v>61021207.619999997</v>
        <stp/>
        <stp>EM_S_QSTM07_IS</stp>
        <stp>4</stp>
        <stp>002680.SZ</stp>
        <stp>61</stp>
        <stp>3/31/2016</stp>
        <stp>1</stp>
        <tr r="I1148" s="5"/>
      </tp>
      <tp>
        <v>28668800.91</v>
        <stp/>
        <stp>EM_S_QSTM07_IS</stp>
        <stp>4</stp>
        <stp>002695.SZ</stp>
        <stp>61</stp>
        <stp>6/30/2016</stp>
        <stp>1</stp>
        <tr r="D1163" s="5"/>
      </tp>
      <tp>
        <v>18973398.960000001</v>
        <stp/>
        <stp>EM_S_QSTM07_IS</stp>
        <stp>4</stp>
        <stp>002696.SZ</stp>
        <stp>61</stp>
        <stp>6/30/2015</stp>
        <stp>1</stp>
        <tr r="K1164" s="5"/>
      </tp>
      <tp>
        <v>31156959.77</v>
        <stp/>
        <stp>EM_S_QSTM07_IS</stp>
        <stp>4</stp>
        <stp>002765.SZ</stp>
        <stp>61</stp>
        <stp>6/30/2016</stp>
        <stp>1</stp>
        <tr r="D1227" s="5"/>
      </tp>
      <tp>
        <v>20373270.469999999</v>
        <stp/>
        <stp>EM_S_QSTM07_IS</stp>
        <stp>4</stp>
        <stp>002766.SZ</stp>
        <stp>61</stp>
        <stp>6/30/2015</stp>
        <stp>1</stp>
        <tr r="K1228" s="5"/>
      </tp>
      <tp>
        <v>16298953.23</v>
        <stp/>
        <stp>EM_S_QSTM07_IS</stp>
        <stp>4</stp>
        <stp>002770.SZ</stp>
        <stp>61</stp>
        <stp>3/31/2016</stp>
        <stp>1</stp>
        <tr r="I1232" s="5"/>
      </tp>
      <tp>
        <v>9364574.7899999991</v>
        <stp/>
        <stp>EM_S_QSTM07_IS</stp>
        <stp>4</stp>
        <stp>002760.SZ</stp>
        <stp>61</stp>
        <stp>3/31/2016</stp>
        <stp>1</stp>
        <tr r="I1223" s="5"/>
      </tp>
      <tp>
        <v>54072533.159999996</v>
        <stp/>
        <stp>EM_S_QSTM07_IS</stp>
        <stp>4</stp>
        <stp>002775.SZ</stp>
        <stp>61</stp>
        <stp>6/30/2016</stp>
        <stp>1</stp>
        <tr r="D1236" s="5"/>
      </tp>
      <tp>
        <v>28613625.550000001</v>
        <stp/>
        <stp>EM_S_QSTM07_IS</stp>
        <stp>4</stp>
        <stp>002776.SZ</stp>
        <stp>61</stp>
        <stp>6/30/2015</stp>
        <stp>1</stp>
        <tr r="K1237" s="5"/>
      </tp>
      <tp>
        <v>102152954.27</v>
        <stp/>
        <stp>EM_S_QSTM07_IS</stp>
        <stp>4</stp>
        <stp>002745.SZ</stp>
        <stp>61</stp>
        <stp>6/30/2016</stp>
        <stp>1</stp>
        <tr r="D1209" s="5"/>
      </tp>
      <tp>
        <v>6152597.3399999999</v>
        <stp/>
        <stp>EM_S_QSTM07_IS</stp>
        <stp>4</stp>
        <stp>002746.SZ</stp>
        <stp>61</stp>
        <stp>6/30/2015</stp>
        <stp>1</stp>
        <tr r="K1210" s="5"/>
      </tp>
      <tp>
        <v>16009554.99</v>
        <stp/>
        <stp>EM_S_QSTM07_IS</stp>
        <stp>4</stp>
        <stp>002750.SZ</stp>
        <stp>61</stp>
        <stp>3/31/2016</stp>
        <stp>1</stp>
        <tr r="I1214" s="5"/>
      </tp>
      <tp>
        <v>9084427.3800000008</v>
        <stp/>
        <stp>EM_S_QSTM07_IS</stp>
        <stp>4</stp>
        <stp>002740.SZ</stp>
        <stp>61</stp>
        <stp>3/31/2016</stp>
        <stp>1</stp>
        <tr r="I1205" s="5"/>
      </tp>
      <tp>
        <v>1157305.22</v>
        <stp/>
        <stp>EM_S_QSTM07_IS</stp>
        <stp>4</stp>
        <stp>002755.SZ</stp>
        <stp>61</stp>
        <stp>6/30/2016</stp>
        <stp>1</stp>
        <tr r="D1218" s="5"/>
      </tp>
      <tp>
        <v>70598895.849999994</v>
        <stp/>
        <stp>EM_S_QSTM07_IS</stp>
        <stp>4</stp>
        <stp>002756.SZ</stp>
        <stp>61</stp>
        <stp>6/30/2015</stp>
        <stp>1</stp>
        <tr r="K1219" s="5"/>
      </tp>
      <tp>
        <v>15930332.4</v>
        <stp/>
        <stp>EM_S_QSTM07_IS</stp>
        <stp>4</stp>
        <stp>002725.SZ</stp>
        <stp>61</stp>
        <stp>6/30/2016</stp>
        <stp>1</stp>
        <tr r="D1190" s="5"/>
      </tp>
      <tp>
        <v>16492070.02</v>
        <stp/>
        <stp>EM_S_QSTM07_IS</stp>
        <stp>4</stp>
        <stp>002726.SZ</stp>
        <stp>61</stp>
        <stp>6/30/2015</stp>
        <stp>1</stp>
        <tr r="K1191" s="5"/>
      </tp>
      <tp>
        <v>4406705.88</v>
        <stp/>
        <stp>EM_S_QSTM07_IS</stp>
        <stp>4</stp>
        <stp>002730.SZ</stp>
        <stp>61</stp>
        <stp>3/31/2016</stp>
        <stp>1</stp>
        <tr r="I1195" s="5"/>
      </tp>
      <tp>
        <v>7499449.7999999998</v>
        <stp/>
        <stp>EM_S_QSTM07_IS</stp>
        <stp>4</stp>
        <stp>002735.SZ</stp>
        <stp>61</stp>
        <stp>6/30/2016</stp>
        <stp>1</stp>
        <tr r="D1200" s="5"/>
      </tp>
      <tp>
        <v>5766403048.1599998</v>
        <stp/>
        <stp>EM_S_QSTM07_IS</stp>
        <stp>4</stp>
        <stp>002736.SZ</stp>
        <stp>61</stp>
        <stp>6/30/2015</stp>
        <stp>1</stp>
        <tr r="K1201" s="5"/>
      </tp>
      <tp>
        <v>99454124.75</v>
        <stp/>
        <stp>EM_S_QSTM07_IS</stp>
        <stp>4</stp>
        <stp>002705.SZ</stp>
        <stp>61</stp>
        <stp>6/30/2016</stp>
        <stp>1</stp>
        <tr r="D1172" s="5"/>
      </tp>
      <tp>
        <v>40846652.68</v>
        <stp/>
        <stp>EM_S_QSTM07_IS</stp>
        <stp>4</stp>
        <stp>002706.SZ</stp>
        <stp>61</stp>
        <stp>6/30/2015</stp>
        <stp>1</stp>
        <tr r="K1173" s="5"/>
      </tp>
      <tp>
        <v>25391706.510000002</v>
        <stp/>
        <stp>EM_S_QSTM07_IS</stp>
        <stp>4</stp>
        <stp>002700.SZ</stp>
        <stp>61</stp>
        <stp>3/31/2016</stp>
        <stp>1</stp>
        <tr r="I1168" s="5"/>
      </tp>
      <tp>
        <v>-914535.450000001</v>
        <stp/>
        <stp>EM_S_QSTM07_IS</stp>
        <stp>4</stp>
        <stp>002715.SZ</stp>
        <stp>61</stp>
        <stp>6/30/2016</stp>
        <stp>1</stp>
        <tr r="D1181" s="5"/>
      </tp>
      <tp>
        <v>24923324.48</v>
        <stp/>
        <stp>EM_S_QSTM07_IS</stp>
        <stp>4</stp>
        <stp>002716.SZ</stp>
        <stp>61</stp>
        <stp>6/30/2015</stp>
        <stp>1</stp>
        <tr r="K1182" s="5"/>
      </tp>
      <tp>
        <v>6449202.7400000002</v>
        <stp/>
        <stp>EM_S_QSTM07_IS</stp>
        <stp>4</stp>
        <stp>002785.SZ</stp>
        <stp>61</stp>
        <stp>6/30/2016</stp>
        <stp>1</stp>
        <tr r="D1245" s="5"/>
      </tp>
      <tp>
        <v>22754612.98</v>
        <stp/>
        <stp>EM_S_QSTM07_IS</stp>
        <stp>4</stp>
        <stp>002786.SZ</stp>
        <stp>61</stp>
        <stp>6/30/2015</stp>
        <stp>1</stp>
        <tr r="K1246" s="5"/>
      </tp>
      <tp>
        <v>31313107.66</v>
        <stp/>
        <stp>EM_S_QSTM07_IS</stp>
        <stp>4</stp>
        <stp>002790.SZ</stp>
        <stp>61</stp>
        <stp>3/31/2016</stp>
        <stp>1</stp>
        <tr r="I1250" s="5"/>
      </tp>
      <tp>
        <v>571522.49</v>
        <stp/>
        <stp>EM_S_QSTM07_IS</stp>
        <stp>4</stp>
        <stp>002780.SZ</stp>
        <stp>61</stp>
        <stp>3/31/2016</stp>
        <stp>1</stp>
        <tr r="I1241" s="5"/>
      </tp>
      <tp>
        <v>20486863.890000001</v>
        <stp/>
        <stp>EM_S_QSTM07_IS</stp>
        <stp>4</stp>
        <stp>002795.SZ</stp>
        <stp>61</stp>
        <stp>6/30/2016</stp>
        <stp>1</stp>
        <tr r="D1254" s="5"/>
      </tp>
      <tp>
        <v>16767930.59</v>
        <stp/>
        <stp>EM_S_QSTM07_IS</stp>
        <stp>4</stp>
        <stp>002796.SZ</stp>
        <stp>61</stp>
        <stp>6/30/2015</stp>
        <stp>1</stp>
        <tr r="K1255" s="5"/>
      </tp>
      <tp>
        <v>167939677.52000001</v>
        <stp/>
        <stp>EM_S_QSTM07_IS</stp>
        <stp>4</stp>
        <stp>002465.SZ</stp>
        <stp>61</stp>
        <stp>6/30/2016</stp>
        <stp>1</stp>
        <tr r="D934" s="5"/>
      </tp>
      <tp>
        <v>11204849.52</v>
        <stp/>
        <stp>EM_S_QSTM07_IS</stp>
        <stp>4</stp>
        <stp>002466.SZ</stp>
        <stp>61</stp>
        <stp>6/30/2015</stp>
        <stp>1</stp>
        <tr r="K935" s="5"/>
      </tp>
      <tp>
        <v>404577456.30000001</v>
        <stp/>
        <stp>EM_S_QSTM07_IS</stp>
        <stp>4</stp>
        <stp>002470.SZ</stp>
        <stp>61</stp>
        <stp>3/31/2016</stp>
        <stp>1</stp>
        <tr r="I939" s="5"/>
      </tp>
      <tp>
        <v>107417530.67</v>
        <stp/>
        <stp>EM_S_QSTM07_IS</stp>
        <stp>4</stp>
        <stp>002460.SZ</stp>
        <stp>61</stp>
        <stp>3/31/2016</stp>
        <stp>1</stp>
        <tr r="I929" s="5"/>
      </tp>
      <tp>
        <v>201691114.22999999</v>
        <stp/>
        <stp>EM_S_QSTM07_IS</stp>
        <stp>4</stp>
        <stp>002475.SZ</stp>
        <stp>61</stp>
        <stp>6/30/2016</stp>
        <stp>1</stp>
        <tr r="D944" s="5"/>
      </tp>
      <tp>
        <v>7490747.9699999997</v>
        <stp/>
        <stp>EM_S_QSTM07_IS</stp>
        <stp>4</stp>
        <stp>002476.SZ</stp>
        <stp>61</stp>
        <stp>6/30/2015</stp>
        <stp>1</stp>
        <tr r="K945" s="5"/>
      </tp>
      <tp>
        <v>30625782.23</v>
        <stp/>
        <stp>EM_S_QSTM07_IS</stp>
        <stp>4</stp>
        <stp>002445.SZ</stp>
        <stp>61</stp>
        <stp>6/30/2016</stp>
        <stp>1</stp>
        <tr r="D914" s="5"/>
      </tp>
      <tp>
        <v>26752437.859999999</v>
        <stp/>
        <stp>EM_S_QSTM07_IS</stp>
        <stp>4</stp>
        <stp>002446.SZ</stp>
        <stp>61</stp>
        <stp>6/30/2015</stp>
        <stp>1</stp>
        <tr r="K915" s="5"/>
      </tp>
      <tp>
        <v>399036265.43000001</v>
        <stp/>
        <stp>EM_S_QSTM07_IS</stp>
        <stp>4</stp>
        <stp>002450.SZ</stp>
        <stp>61</stp>
        <stp>3/31/2016</stp>
        <stp>1</stp>
        <tr r="I919" s="5"/>
      </tp>
      <tp>
        <v>58053666.93</v>
        <stp/>
        <stp>EM_S_QSTM07_IS</stp>
        <stp>4</stp>
        <stp>002440.SZ</stp>
        <stp>61</stp>
        <stp>3/31/2016</stp>
        <stp>1</stp>
        <tr r="I909" s="5"/>
      </tp>
      <tp>
        <v>20847785.09</v>
        <stp/>
        <stp>EM_S_QSTM07_IS</stp>
        <stp>4</stp>
        <stp>002455.SZ</stp>
        <stp>61</stp>
        <stp>6/30/2016</stp>
        <stp>1</stp>
        <tr r="D924" s="5"/>
      </tp>
      <tp>
        <v>186639061.12</v>
        <stp/>
        <stp>EM_S_QSTM07_IS</stp>
        <stp>4</stp>
        <stp>002456.SZ</stp>
        <stp>61</stp>
        <stp>6/30/2015</stp>
        <stp>1</stp>
        <tr r="K925" s="5"/>
      </tp>
      <tp>
        <v>32658899.920000002</v>
        <stp/>
        <stp>EM_S_QSTM07_IS</stp>
        <stp>4</stp>
        <stp>002425.SZ</stp>
        <stp>61</stp>
        <stp>6/30/2016</stp>
        <stp>1</stp>
        <tr r="D894" s="5"/>
      </tp>
      <tp>
        <v>50686231.789999999</v>
        <stp/>
        <stp>EM_S_QSTM07_IS</stp>
        <stp>4</stp>
        <stp>002426.SZ</stp>
        <stp>61</stp>
        <stp>6/30/2015</stp>
        <stp>1</stp>
        <tr r="K895" s="5"/>
      </tp>
      <tp>
        <v>-33498076.260000002</v>
        <stp/>
        <stp>EM_S_QSTM07_IS</stp>
        <stp>4</stp>
        <stp>002430.SZ</stp>
        <stp>61</stp>
        <stp>3/31/2016</stp>
        <stp>1</stp>
        <tr r="I899" s="5"/>
      </tp>
      <tp>
        <v>-10994066.93</v>
        <stp/>
        <stp>EM_S_QSTM07_IS</stp>
        <stp>4</stp>
        <stp>002420.SZ</stp>
        <stp>61</stp>
        <stp>3/31/2016</stp>
        <stp>1</stp>
        <tr r="I889" s="5"/>
      </tp>
      <tp>
        <v>8974449.2400000002</v>
        <stp/>
        <stp>EM_S_QSTM07_IS</stp>
        <stp>4</stp>
        <stp>002435.SZ</stp>
        <stp>61</stp>
        <stp>6/30/2016</stp>
        <stp>1</stp>
        <tr r="D904" s="5"/>
      </tp>
      <tp>
        <v>34638770.170000002</v>
        <stp/>
        <stp>EM_S_QSTM07_IS</stp>
        <stp>4</stp>
        <stp>002436.SZ</stp>
        <stp>61</stp>
        <stp>6/30/2015</stp>
        <stp>1</stp>
        <tr r="K905" s="5"/>
      </tp>
      <tp>
        <v>45246475.57</v>
        <stp/>
        <stp>EM_S_QSTM07_IS</stp>
        <stp>4</stp>
        <stp>002405.SZ</stp>
        <stp>61</stp>
        <stp>6/30/2016</stp>
        <stp>1</stp>
        <tr r="D874" s="5"/>
      </tp>
      <tp>
        <v>35428336.969999999</v>
        <stp/>
        <stp>EM_S_QSTM07_IS</stp>
        <stp>4</stp>
        <stp>002406.SZ</stp>
        <stp>61</stp>
        <stp>6/30/2015</stp>
        <stp>1</stp>
        <tr r="K875" s="5"/>
      </tp>
      <tp>
        <v>42891671.350000001</v>
        <stp/>
        <stp>EM_S_QSTM07_IS</stp>
        <stp>4</stp>
        <stp>002410.SZ</stp>
        <stp>61</stp>
        <stp>3/31/2016</stp>
        <stp>1</stp>
        <tr r="I879" s="5"/>
      </tp>
      <tp>
        <v>103129205.48999999</v>
        <stp/>
        <stp>EM_S_QSTM07_IS</stp>
        <stp>4</stp>
        <stp>002400.SZ</stp>
        <stp>61</stp>
        <stp>3/31/2016</stp>
        <stp>1</stp>
        <tr r="I869" s="5"/>
      </tp>
      <tp>
        <v>1463231055.55</v>
        <stp/>
        <stp>EM_S_QSTM07_IS</stp>
        <stp>4</stp>
        <stp>002415.SZ</stp>
        <stp>61</stp>
        <stp>6/30/2016</stp>
        <stp>1</stp>
        <tr r="D884" s="5"/>
      </tp>
      <tp>
        <v>26780017.710000001</v>
        <stp/>
        <stp>EM_S_QSTM07_IS</stp>
        <stp>4</stp>
        <stp>002416.SZ</stp>
        <stp>61</stp>
        <stp>6/30/2015</stp>
        <stp>1</stp>
        <tr r="K885" s="5"/>
      </tp>
      <tp>
        <v>22065419.550000001</v>
        <stp/>
        <stp>EM_S_QSTM07_IS</stp>
        <stp>4</stp>
        <stp>002485.SZ</stp>
        <stp>61</stp>
        <stp>6/30/2016</stp>
        <stp>1</stp>
        <tr r="D954" s="5"/>
      </tp>
      <tp>
        <v>-12335650.539999999</v>
        <stp/>
        <stp>EM_S_QSTM07_IS</stp>
        <stp>4</stp>
        <stp>002486.SZ</stp>
        <stp>61</stp>
        <stp>6/30/2015</stp>
        <stp>1</stp>
        <tr r="K955" s="5"/>
      </tp>
      <tp>
        <v>3112210.78</v>
        <stp/>
        <stp>EM_S_QSTM07_IS</stp>
        <stp>4</stp>
        <stp>002490.SZ</stp>
        <stp>61</stp>
        <stp>3/31/2016</stp>
        <stp>1</stp>
        <tr r="I959" s="5"/>
      </tp>
      <tp>
        <v>-46214655.75</v>
        <stp/>
        <stp>EM_S_QSTM07_IS</stp>
        <stp>4</stp>
        <stp>002480.SZ</stp>
        <stp>61</stp>
        <stp>3/31/2016</stp>
        <stp>1</stp>
        <tr r="I949" s="5"/>
      </tp>
      <tp>
        <v>12983945.720000001</v>
        <stp/>
        <stp>EM_S_QSTM07_IS</stp>
        <stp>4</stp>
        <stp>002495.SZ</stp>
        <stp>61</stp>
        <stp>6/30/2016</stp>
        <stp>1</stp>
        <tr r="D964" s="5"/>
      </tp>
      <tp>
        <v>58919056.859999999</v>
        <stp/>
        <stp>EM_S_QSTM07_IS</stp>
        <stp>4</stp>
        <stp>002496.SZ</stp>
        <stp>61</stp>
        <stp>6/30/2015</stp>
        <stp>1</stp>
        <tr r="K965" s="5"/>
      </tp>
      <tp>
        <v>22086269.07</v>
        <stp/>
        <stp>EM_S_QSTM07_IS</stp>
        <stp>4</stp>
        <stp>002565.SZ</stp>
        <stp>61</stp>
        <stp>6/30/2016</stp>
        <stp>1</stp>
        <tr r="D1033" s="5"/>
      </tp>
      <tp>
        <v>41096794.68</v>
        <stp/>
        <stp>EM_S_QSTM07_IS</stp>
        <stp>4</stp>
        <stp>002566.SZ</stp>
        <stp>61</stp>
        <stp>6/30/2015</stp>
        <stp>1</stp>
        <tr r="K1034" s="5"/>
      </tp>
      <tp>
        <v>60042047.850000001</v>
        <stp/>
        <stp>EM_S_QSTM07_IS</stp>
        <stp>4</stp>
        <stp>002570.SZ</stp>
        <stp>61</stp>
        <stp>3/31/2016</stp>
        <stp>1</stp>
        <tr r="I1038" s="5"/>
      </tp>
      <tp>
        <v>10278780.73</v>
        <stp/>
        <stp>EM_S_QSTM07_IS</stp>
        <stp>4</stp>
        <stp>002560.SZ</stp>
        <stp>61</stp>
        <stp>3/31/2016</stp>
        <stp>1</stp>
        <tr r="I1028" s="5"/>
      </tp>
      <tp>
        <v>8338192.6399999997</v>
        <stp/>
        <stp>EM_S_QSTM07_IS</stp>
        <stp>4</stp>
        <stp>002575.SZ</stp>
        <stp>61</stp>
        <stp>6/30/2016</stp>
        <stp>1</stp>
        <tr r="D1043" s="5"/>
      </tp>
      <tp>
        <v>1893011.21</v>
        <stp/>
        <stp>EM_S_QSTM07_IS</stp>
        <stp>4</stp>
        <stp>002576.SZ</stp>
        <stp>61</stp>
        <stp>6/30/2015</stp>
        <stp>1</stp>
        <tr r="K1044" s="5"/>
      </tp>
      <tp>
        <v>40932728.079999998</v>
        <stp/>
        <stp>EM_S_QSTM07_IS</stp>
        <stp>4</stp>
        <stp>002545.SZ</stp>
        <stp>61</stp>
        <stp>6/30/2016</stp>
        <stp>1</stp>
        <tr r="D1013" s="5"/>
      </tp>
      <tp>
        <v>38841316.780000001</v>
        <stp/>
        <stp>EM_S_QSTM07_IS</stp>
        <stp>4</stp>
        <stp>002546.SZ</stp>
        <stp>61</stp>
        <stp>6/30/2015</stp>
        <stp>1</stp>
        <tr r="K1014" s="5"/>
      </tp>
      <tp>
        <v>70245573.359999999</v>
        <stp/>
        <stp>EM_S_QSTM07_IS</stp>
        <stp>4</stp>
        <stp>002550.SZ</stp>
        <stp>61</stp>
        <stp>3/31/2016</stp>
        <stp>1</stp>
        <tr r="I1018" s="5"/>
      </tp>
      <tp>
        <v>48042281.25</v>
        <stp/>
        <stp>EM_S_QSTM07_IS</stp>
        <stp>4</stp>
        <stp>002540.SZ</stp>
        <stp>61</stp>
        <stp>3/31/2016</stp>
        <stp>1</stp>
        <tr r="I1008" s="5"/>
      </tp>
      <tp>
        <v>274756629.98000002</v>
        <stp/>
        <stp>EM_S_QSTM07_IS</stp>
        <stp>4</stp>
        <stp>002555.SZ</stp>
        <stp>61</stp>
        <stp>6/30/2016</stp>
        <stp>1</stp>
        <tr r="D1023" s="5"/>
      </tp>
      <tp>
        <v>63178760.289999999</v>
        <stp/>
        <stp>EM_S_QSTM07_IS</stp>
        <stp>4</stp>
        <stp>002556.SZ</stp>
        <stp>61</stp>
        <stp>6/30/2015</stp>
        <stp>1</stp>
        <tr r="K1024" s="5"/>
      </tp>
      <tp>
        <v>11732663.51</v>
        <stp/>
        <stp>EM_S_QSTM07_IS</stp>
        <stp>4</stp>
        <stp>002526.SZ</stp>
        <stp>61</stp>
        <stp>6/30/2015</stp>
        <stp>1</stp>
        <tr r="K994" s="5"/>
      </tp>
      <tp>
        <v>2471779.0699999998</v>
        <stp/>
        <stp>EM_S_QSTM07_IS</stp>
        <stp>4</stp>
        <stp>002530.SZ</stp>
        <stp>61</stp>
        <stp>3/31/2016</stp>
        <stp>1</stp>
        <tr r="I998" s="5"/>
      </tp>
      <tp>
        <v>12867507.310000001</v>
        <stp/>
        <stp>EM_S_QSTM07_IS</stp>
        <stp>4</stp>
        <stp>002520.SZ</stp>
        <stp>61</stp>
        <stp>3/31/2016</stp>
        <stp>1</stp>
        <tr r="I989" s="5"/>
      </tp>
      <tp>
        <v>8680797.9700000007</v>
        <stp/>
        <stp>EM_S_QSTM07_IS</stp>
        <stp>4</stp>
        <stp>002535.SZ</stp>
        <stp>61</stp>
        <stp>6/30/2016</stp>
        <stp>1</stp>
        <tr r="D1003" s="5"/>
      </tp>
      <tp>
        <v>16804184.32</v>
        <stp/>
        <stp>EM_S_QSTM07_IS</stp>
        <stp>4</stp>
        <stp>002536.SZ</stp>
        <stp>61</stp>
        <stp>6/30/2015</stp>
        <stp>1</stp>
        <tr r="K1004" s="5"/>
      </tp>
      <tp>
        <v>2041696.44</v>
        <stp/>
        <stp>EM_S_QSTM07_IS</stp>
        <stp>4</stp>
        <stp>002505.SZ</stp>
        <stp>61</stp>
        <stp>6/30/2016</stp>
        <stp>1</stp>
        <tr r="D974" s="5"/>
      </tp>
      <tp>
        <v>117019511.27</v>
        <stp/>
        <stp>EM_S_QSTM07_IS</stp>
        <stp>4</stp>
        <stp>002506.SZ</stp>
        <stp>61</stp>
        <stp>6/30/2015</stp>
        <stp>1</stp>
        <tr r="K975" s="5"/>
      </tp>
      <tp>
        <v>19782786.780000001</v>
        <stp/>
        <stp>EM_S_QSTM07_IS</stp>
        <stp>4</stp>
        <stp>002510.SZ</stp>
        <stp>61</stp>
        <stp>3/31/2016</stp>
        <stp>1</stp>
        <tr r="I979" s="5"/>
      </tp>
      <tp>
        <v>51032045</v>
        <stp/>
        <stp>EM_S_QSTM07_IS</stp>
        <stp>4</stp>
        <stp>002500.SZ</stp>
        <stp>61</stp>
        <stp>3/31/2016</stp>
        <stp>1</stp>
        <tr r="I969" s="5"/>
      </tp>
      <tp>
        <v>5278906.9000000004</v>
        <stp/>
        <stp>EM_S_QSTM07_IS</stp>
        <stp>4</stp>
        <stp>002515.SZ</stp>
        <stp>61</stp>
        <stp>6/30/2016</stp>
        <stp>1</stp>
        <tr r="D984" s="5"/>
      </tp>
      <tp>
        <v>91175761.709999993</v>
        <stp/>
        <stp>EM_S_QSTM07_IS</stp>
        <stp>4</stp>
        <stp>002516.SZ</stp>
        <stp>61</stp>
        <stp>6/30/2015</stp>
        <stp>1</stp>
        <tr r="K985" s="5"/>
      </tp>
      <tp>
        <v>43237709.909999996</v>
        <stp/>
        <stp>EM_S_QSTM07_IS</stp>
        <stp>4</stp>
        <stp>002585.SZ</stp>
        <stp>61</stp>
        <stp>6/30/2016</stp>
        <stp>1</stp>
        <tr r="D1053" s="5"/>
      </tp>
      <tp>
        <v>7880990.4400000004</v>
        <stp/>
        <stp>EM_S_QSTM07_IS</stp>
        <stp>4</stp>
        <stp>002586.SZ</stp>
        <stp>61</stp>
        <stp>6/30/2015</stp>
        <stp>1</stp>
        <tr r="K1054" s="5"/>
      </tp>
      <tp>
        <v>22366172.390000001</v>
        <stp/>
        <stp>EM_S_QSTM07_IS</stp>
        <stp>4</stp>
        <stp>002590.SZ</stp>
        <stp>61</stp>
        <stp>3/31/2016</stp>
        <stp>1</stp>
        <tr r="I1058" s="5"/>
      </tp>
      <tp>
        <v>10352084.09</v>
        <stp/>
        <stp>EM_S_QSTM07_IS</stp>
        <stp>4</stp>
        <stp>002580.SZ</stp>
        <stp>61</stp>
        <stp>3/31/2016</stp>
        <stp>1</stp>
        <tr r="I1048" s="5"/>
      </tp>
      <tp>
        <v>222243347.78</v>
        <stp/>
        <stp>EM_S_QSTM07_IS</stp>
        <stp>4</stp>
        <stp>002595.SZ</stp>
        <stp>61</stp>
        <stp>6/30/2016</stp>
        <stp>1</stp>
        <tr r="D1063" s="5"/>
      </tp>
      <tp>
        <v>-8145265.5599999996</v>
        <stp/>
        <stp>EM_S_QSTM07_IS</stp>
        <stp>4</stp>
        <stp>002596.SZ</stp>
        <stp>61</stp>
        <stp>6/30/2015</stp>
        <stp>1</stp>
        <tr r="K1064" s="5"/>
      </tp>
      <tp>
        <v>824789.86</v>
        <stp/>
        <stp>EM_S_QSTM07_IS</stp>
        <stp>4</stp>
        <stp>002265.SZ</stp>
        <stp>61</stp>
        <stp>6/30/2016</stp>
        <stp>1</stp>
        <tr r="D734" s="5"/>
      </tp>
      <tp>
        <v>22757613.960000001</v>
        <stp/>
        <stp>EM_S_QSTM07_IS</stp>
        <stp>4</stp>
        <stp>002266.SZ</stp>
        <stp>61</stp>
        <stp>6/30/2015</stp>
        <stp>1</stp>
        <tr r="K735" s="5"/>
      </tp>
      <tp>
        <v>30262820.25</v>
        <stp/>
        <stp>EM_S_QSTM07_IS</stp>
        <stp>4</stp>
        <stp>002270.SZ</stp>
        <stp>61</stp>
        <stp>3/31/2016</stp>
        <stp>1</stp>
        <tr r="I739" s="5"/>
      </tp>
      <tp>
        <v>-2294261.11</v>
        <stp/>
        <stp>EM_S_QSTM07_IS</stp>
        <stp>4</stp>
        <stp>002260.SZ</stp>
        <stp>61</stp>
        <stp>3/31/2016</stp>
        <stp>1</stp>
        <tr r="I729" s="5"/>
      </tp>
      <tp>
        <v>154760642.03999999</v>
        <stp/>
        <stp>EM_S_QSTM07_IS</stp>
        <stp>4</stp>
        <stp>002275.SZ</stp>
        <stp>61</stp>
        <stp>6/30/2016</stp>
        <stp>1</stp>
        <tr r="D744" s="5"/>
      </tp>
      <tp>
        <v>82194295.75</v>
        <stp/>
        <stp>EM_S_QSTM07_IS</stp>
        <stp>4</stp>
        <stp>002276.SZ</stp>
        <stp>61</stp>
        <stp>6/30/2015</stp>
        <stp>1</stp>
        <tr r="K745" s="5"/>
      </tp>
      <tp>
        <v>50089163.780000001</v>
        <stp/>
        <stp>EM_S_QSTM07_IS</stp>
        <stp>4</stp>
        <stp>002245.SZ</stp>
        <stp>61</stp>
        <stp>6/30/2016</stp>
        <stp>1</stp>
        <tr r="D715" s="5"/>
      </tp>
      <tp>
        <v>15961020.49</v>
        <stp/>
        <stp>EM_S_QSTM07_IS</stp>
        <stp>4</stp>
        <stp>002246.SZ</stp>
        <stp>61</stp>
        <stp>6/30/2015</stp>
        <stp>1</stp>
        <tr r="K716" s="5"/>
      </tp>
      <tp>
        <v>106035620.81</v>
        <stp/>
        <stp>EM_S_QSTM07_IS</stp>
        <stp>4</stp>
        <stp>002250.SZ</stp>
        <stp>61</stp>
        <stp>3/31/2016</stp>
        <stp>1</stp>
        <tr r="I720" s="5"/>
      </tp>
      <tp>
        <v>-34809898.07</v>
        <stp/>
        <stp>EM_S_QSTM07_IS</stp>
        <stp>4</stp>
        <stp>002240.SZ</stp>
        <stp>61</stp>
        <stp>3/31/2016</stp>
        <stp>1</stp>
        <tr r="I710" s="5"/>
      </tp>
      <tp>
        <v>14687848.560000001</v>
        <stp/>
        <stp>EM_S_QSTM07_IS</stp>
        <stp>4</stp>
        <stp>002255.SZ</stp>
        <stp>61</stp>
        <stp>6/30/2016</stp>
        <stp>1</stp>
        <tr r="D725" s="5"/>
      </tp>
      <tp>
        <v>18068654.559999999</v>
        <stp/>
        <stp>EM_S_QSTM07_IS</stp>
        <stp>4</stp>
        <stp>002256.SZ</stp>
        <stp>61</stp>
        <stp>6/30/2015</stp>
        <stp>1</stp>
        <tr r="K726" s="5"/>
      </tp>
      <tp>
        <v>21399153.920000002</v>
        <stp/>
        <stp>EM_S_QSTM07_IS</stp>
        <stp>4</stp>
        <stp>002225.SZ</stp>
        <stp>61</stp>
        <stp>6/30/2016</stp>
        <stp>1</stp>
        <tr r="D695" s="5"/>
      </tp>
      <tp>
        <v>31787094.079999998</v>
        <stp/>
        <stp>EM_S_QSTM07_IS</stp>
        <stp>4</stp>
        <stp>002226.SZ</stp>
        <stp>61</stp>
        <stp>6/30/2015</stp>
        <stp>1</stp>
        <tr r="K696" s="5"/>
      </tp>
      <tp>
        <v>70669421.489999995</v>
        <stp/>
        <stp>EM_S_QSTM07_IS</stp>
        <stp>4</stp>
        <stp>002230.SZ</stp>
        <stp>61</stp>
        <stp>3/31/2016</stp>
        <stp>1</stp>
        <tr r="I700" s="5"/>
      </tp>
      <tp>
        <v>21702182.239999998</v>
        <stp/>
        <stp>EM_S_QSTM07_IS</stp>
        <stp>4</stp>
        <stp>002220.SZ</stp>
        <stp>61</stp>
        <stp>3/31/2016</stp>
        <stp>1</stp>
        <tr r="I690" s="5"/>
      </tp>
      <tp>
        <v>4967763.46</v>
        <stp/>
        <stp>EM_S_QSTM07_IS</stp>
        <stp>4</stp>
        <stp>002235.SZ</stp>
        <stp>61</stp>
        <stp>6/30/2016</stp>
        <stp>1</stp>
        <tr r="D705" s="5"/>
      </tp>
      <tp>
        <v>360402169.26999998</v>
        <stp/>
        <stp>EM_S_QSTM07_IS</stp>
        <stp>4</stp>
        <stp>002236.SZ</stp>
        <stp>61</stp>
        <stp>6/30/2015</stp>
        <stp>1</stp>
        <tr r="K706" s="5"/>
      </tp>
      <tp>
        <v>-2320786.56</v>
        <stp/>
        <stp>EM_S_QSTM07_IS</stp>
        <stp>4</stp>
        <stp>002205.SZ</stp>
        <stp>61</stp>
        <stp>6/30/2016</stp>
        <stp>1</stp>
        <tr r="D675" s="5"/>
      </tp>
      <tp>
        <v>63007193.75</v>
        <stp/>
        <stp>EM_S_QSTM07_IS</stp>
        <stp>4</stp>
        <stp>002206.SZ</stp>
        <stp>61</stp>
        <stp>6/30/2015</stp>
        <stp>1</stp>
        <tr r="K676" s="5"/>
      </tp>
      <tp>
        <v>53868974.210000001</v>
        <stp/>
        <stp>EM_S_QSTM07_IS</stp>
        <stp>4</stp>
        <stp>002210.SZ</stp>
        <stp>61</stp>
        <stp>3/31/2016</stp>
        <stp>1</stp>
        <tr r="I680" s="5"/>
      </tp>
      <tp>
        <v>1002431.32</v>
        <stp/>
        <stp>EM_S_QSTM07_IS</stp>
        <stp>4</stp>
        <stp>002200.SZ</stp>
        <stp>61</stp>
        <stp>3/31/2016</stp>
        <stp>1</stp>
        <tr r="I670" s="5"/>
      </tp>
      <tp>
        <v>-88863826.549999997</v>
        <stp/>
        <stp>EM_S_QSTM07_IS</stp>
        <stp>4</stp>
        <stp>002215.SZ</stp>
        <stp>61</stp>
        <stp>6/30/2016</stp>
        <stp>1</stp>
        <tr r="D685" s="5"/>
      </tp>
      <tp>
        <v>35070030.170000002</v>
        <stp/>
        <stp>EM_S_QSTM07_IS</stp>
        <stp>4</stp>
        <stp>002216.SZ</stp>
        <stp>61</stp>
        <stp>6/30/2015</stp>
        <stp>1</stp>
        <tr r="K686" s="5"/>
      </tp>
      <tp>
        <v>141413114.75</v>
        <stp/>
        <stp>EM_S_QSTM07_IS</stp>
        <stp>4</stp>
        <stp>002285.SZ</stp>
        <stp>61</stp>
        <stp>6/30/2016</stp>
        <stp>1</stp>
        <tr r="D754" s="5"/>
      </tp>
      <tp>
        <v>13693743.539999999</v>
        <stp/>
        <stp>EM_S_QSTM07_IS</stp>
        <stp>4</stp>
        <stp>002286.SZ</stp>
        <stp>61</stp>
        <stp>6/30/2015</stp>
        <stp>1</stp>
        <tr r="K755" s="5"/>
      </tp>
      <tp>
        <v>7119092.2400000002</v>
        <stp/>
        <stp>EM_S_QSTM07_IS</stp>
        <stp>4</stp>
        <stp>002290.SZ</stp>
        <stp>61</stp>
        <stp>3/31/2016</stp>
        <stp>1</stp>
        <tr r="I759" s="5"/>
      </tp>
      <tp>
        <v>97271728.400000006</v>
        <stp/>
        <stp>EM_S_QSTM07_IS</stp>
        <stp>4</stp>
        <stp>002280.SZ</stp>
        <stp>61</stp>
        <stp>3/31/2016</stp>
        <stp>1</stp>
        <tr r="I749" s="5"/>
      </tp>
      <tp>
        <v>8652270.7300000004</v>
        <stp/>
        <stp>EM_S_QSTM07_IS</stp>
        <stp>4</stp>
        <stp>002295.SZ</stp>
        <stp>61</stp>
        <stp>6/30/2016</stp>
        <stp>1</stp>
        <tr r="D764" s="5"/>
      </tp>
      <tp>
        <v>27017466.969999999</v>
        <stp/>
        <stp>EM_S_QSTM07_IS</stp>
        <stp>4</stp>
        <stp>002296.SZ</stp>
        <stp>61</stp>
        <stp>6/30/2015</stp>
        <stp>1</stp>
        <tr r="K765" s="5"/>
      </tp>
      <tp>
        <v>25461689.399999999</v>
        <stp/>
        <stp>EM_S_QSTM07_IS</stp>
        <stp>4</stp>
        <stp>002365.SZ</stp>
        <stp>61</stp>
        <stp>6/30/2016</stp>
        <stp>1</stp>
        <tr r="D834" s="5"/>
      </tp>
      <tp>
        <v>4131822.65</v>
        <stp/>
        <stp>EM_S_QSTM07_IS</stp>
        <stp>4</stp>
        <stp>002366.SZ</stp>
        <stp>61</stp>
        <stp>6/30/2015</stp>
        <stp>1</stp>
        <tr r="K835" s="5"/>
      </tp>
      <tp>
        <v>24201756.09</v>
        <stp/>
        <stp>EM_S_QSTM07_IS</stp>
        <stp>4</stp>
        <stp>002370.SZ</stp>
        <stp>61</stp>
        <stp>3/31/2016</stp>
        <stp>1</stp>
        <tr r="I839" s="5"/>
      </tp>
      <tp>
        <v>4099717.15</v>
        <stp/>
        <stp>EM_S_QSTM07_IS</stp>
        <stp>4</stp>
        <stp>002360.SZ</stp>
        <stp>61</stp>
        <stp>3/31/2016</stp>
        <stp>1</stp>
        <tr r="I829" s="5"/>
      </tp>
      <tp>
        <v>54308262.219999999</v>
        <stp/>
        <stp>EM_S_QSTM07_IS</stp>
        <stp>4</stp>
        <stp>002375.SZ</stp>
        <stp>61</stp>
        <stp>6/30/2016</stp>
        <stp>1</stp>
        <tr r="D844" s="5"/>
      </tp>
      <tp>
        <v>38565550.18</v>
        <stp/>
        <stp>EM_S_QSTM07_IS</stp>
        <stp>4</stp>
        <stp>002376.SZ</stp>
        <stp>61</stp>
        <stp>6/30/2015</stp>
        <stp>1</stp>
        <tr r="K845" s="5"/>
      </tp>
      <tp>
        <v>60841672.189999998</v>
        <stp/>
        <stp>EM_S_QSTM07_IS</stp>
        <stp>4</stp>
        <stp>002345.SZ</stp>
        <stp>61</stp>
        <stp>6/30/2016</stp>
        <stp>1</stp>
        <tr r="D814" s="5"/>
      </tp>
      <tp>
        <v>76478530.409999996</v>
        <stp/>
        <stp>EM_S_QSTM07_IS</stp>
        <stp>4</stp>
        <stp>002346.SZ</stp>
        <stp>61</stp>
        <stp>6/30/2015</stp>
        <stp>1</stp>
        <tr r="K815" s="5"/>
      </tp>
      <tp>
        <v>1119088.48</v>
        <stp/>
        <stp>EM_S_QSTM07_IS</stp>
        <stp>4</stp>
        <stp>002350.SZ</stp>
        <stp>61</stp>
        <stp>3/31/2016</stp>
        <stp>1</stp>
        <tr r="I819" s="5"/>
      </tp>
      <tp>
        <v>66028042.539999999</v>
        <stp/>
        <stp>EM_S_QSTM07_IS</stp>
        <stp>4</stp>
        <stp>002340.SZ</stp>
        <stp>61</stp>
        <stp>3/31/2016</stp>
        <stp>1</stp>
        <tr r="I809" s="5"/>
      </tp>
      <tp>
        <v>11831392.67</v>
        <stp/>
        <stp>EM_S_QSTM07_IS</stp>
        <stp>4</stp>
        <stp>002355.SZ</stp>
        <stp>61</stp>
        <stp>6/30/2016</stp>
        <stp>1</stp>
        <tr r="D824" s="5"/>
      </tp>
      <tp>
        <v>56478935.280000001</v>
        <stp/>
        <stp>EM_S_QSTM07_IS</stp>
        <stp>4</stp>
        <stp>002356.SZ</stp>
        <stp>61</stp>
        <stp>6/30/2015</stp>
        <stp>1</stp>
        <tr r="K825" s="5"/>
      </tp>
      <tp>
        <v>43144191.969999999</v>
        <stp/>
        <stp>EM_S_QSTM07_IS</stp>
        <stp>4</stp>
        <stp>002325.SZ</stp>
        <stp>61</stp>
        <stp>6/30/2016</stp>
        <stp>1</stp>
        <tr r="D794" s="5"/>
      </tp>
      <tp>
        <v>72456049.480000004</v>
        <stp/>
        <stp>EM_S_QSTM07_IS</stp>
        <stp>4</stp>
        <stp>002326.SZ</stp>
        <stp>61</stp>
        <stp>6/30/2015</stp>
        <stp>1</stp>
        <tr r="K795" s="5"/>
      </tp>
      <tp>
        <v>13735611.99</v>
        <stp/>
        <stp>EM_S_QSTM07_IS</stp>
        <stp>4</stp>
        <stp>002330.SZ</stp>
        <stp>61</stp>
        <stp>3/31/2016</stp>
        <stp>1</stp>
        <tr r="I799" s="5"/>
      </tp>
      <tp>
        <v>63301241.630000003</v>
        <stp/>
        <stp>EM_S_QSTM07_IS</stp>
        <stp>4</stp>
        <stp>002320.SZ</stp>
        <stp>61</stp>
        <stp>3/31/2016</stp>
        <stp>1</stp>
        <tr r="I789" s="5"/>
      </tp>
      <tp>
        <v>17745542.640000001</v>
        <stp/>
        <stp>EM_S_QSTM07_IS</stp>
        <stp>4</stp>
        <stp>002335.SZ</stp>
        <stp>61</stp>
        <stp>6/30/2016</stp>
        <stp>1</stp>
        <tr r="D804" s="5"/>
      </tp>
      <tp>
        <v>1311672.81</v>
        <stp/>
        <stp>EM_S_QSTM07_IS</stp>
        <stp>4</stp>
        <stp>002336.SZ</stp>
        <stp>61</stp>
        <stp>6/30/2015</stp>
        <stp>1</stp>
        <tr r="K805" s="5"/>
      </tp>
      <tp>
        <v>1015389.16</v>
        <stp/>
        <stp>EM_S_QSTM07_IS</stp>
        <stp>4</stp>
        <stp>002305.SZ</stp>
        <stp>61</stp>
        <stp>6/30/2016</stp>
        <stp>1</stp>
        <tr r="D774" s="5"/>
      </tp>
      <tp>
        <v>-51933711.270000003</v>
        <stp/>
        <stp>EM_S_QSTM07_IS</stp>
        <stp>4</stp>
        <stp>002306.SZ</stp>
        <stp>61</stp>
        <stp>6/30/2015</stp>
        <stp>1</stp>
        <tr r="K775" s="5"/>
      </tp>
      <tp>
        <v>-66684998.049999997</v>
        <stp/>
        <stp>EM_S_QSTM07_IS</stp>
        <stp>4</stp>
        <stp>002310.SZ</stp>
        <stp>61</stp>
        <stp>3/31/2016</stp>
        <stp>1</stp>
        <tr r="I779" s="5"/>
      </tp>
      <tp>
        <v>22671222.539999999</v>
        <stp/>
        <stp>EM_S_QSTM07_IS</stp>
        <stp>4</stp>
        <stp>002300.SZ</stp>
        <stp>61</stp>
        <stp>3/31/2016</stp>
        <stp>1</stp>
        <tr r="I769" s="5"/>
      </tp>
      <tp>
        <v>31211099.77</v>
        <stp/>
        <stp>EM_S_QSTM07_IS</stp>
        <stp>4</stp>
        <stp>002315.SZ</stp>
        <stp>61</stp>
        <stp>6/30/2016</stp>
        <stp>1</stp>
        <tr r="D784" s="5"/>
      </tp>
      <tp>
        <v>11952419.42</v>
        <stp/>
        <stp>EM_S_QSTM07_IS</stp>
        <stp>4</stp>
        <stp>002316.SZ</stp>
        <stp>61</stp>
        <stp>6/30/2015</stp>
        <stp>1</stp>
        <tr r="K785" s="5"/>
      </tp>
      <tp>
        <v>230482728.97</v>
        <stp/>
        <stp>EM_S_QSTM07_IS</stp>
        <stp>4</stp>
        <stp>002385.SZ</stp>
        <stp>61</stp>
        <stp>6/30/2016</stp>
        <stp>1</stp>
        <tr r="D854" s="5"/>
      </tp>
      <tp>
        <v>-25727120.07</v>
        <stp/>
        <stp>EM_S_QSTM07_IS</stp>
        <stp>4</stp>
        <stp>002386.SZ</stp>
        <stp>61</stp>
        <stp>6/30/2015</stp>
        <stp>1</stp>
        <tr r="K855" s="5"/>
      </tp>
      <tp>
        <v>43608689.07</v>
        <stp/>
        <stp>EM_S_QSTM07_IS</stp>
        <stp>4</stp>
        <stp>002390.SZ</stp>
        <stp>61</stp>
        <stp>3/31/2016</stp>
        <stp>1</stp>
        <tr r="I859" s="5"/>
      </tp>
      <tp>
        <v>4658232.8099999996</v>
        <stp/>
        <stp>EM_S_QSTM07_IS</stp>
        <stp>4</stp>
        <stp>002380.SZ</stp>
        <stp>61</stp>
        <stp>3/31/2016</stp>
        <stp>1</stp>
        <tr r="I849" s="5"/>
      </tp>
      <tp>
        <v>12869771.18</v>
        <stp/>
        <stp>EM_S_QSTM07_IS</stp>
        <stp>4</stp>
        <stp>002395.SZ</stp>
        <stp>61</stp>
        <stp>6/30/2016</stp>
        <stp>1</stp>
        <tr r="D864" s="5"/>
      </tp>
      <tp>
        <v>32024488.399999999</v>
        <stp/>
        <stp>EM_S_QSTM07_IS</stp>
        <stp>4</stp>
        <stp>002396.SZ</stp>
        <stp>61</stp>
        <stp>6/30/2015</stp>
        <stp>1</stp>
        <tr r="K865" s="5"/>
      </tp>
      <tp>
        <v>152555175.81999999</v>
        <stp/>
        <stp>EM_S_QSTM07_IS</stp>
        <stp>4</stp>
        <stp>002065.SZ</stp>
        <stp>61</stp>
        <stp>6/30/2016</stp>
        <stp>1</stp>
        <tr r="D535" s="5"/>
      </tp>
      <tp>
        <v>-361254.03</v>
        <stp/>
        <stp>EM_S_QSTM07_IS</stp>
        <stp>4</stp>
        <stp>002066.SZ</stp>
        <stp>61</stp>
        <stp>6/30/2015</stp>
        <stp>1</stp>
        <tr r="K536" s="5"/>
      </tp>
      <tp>
        <v>-4570891.47</v>
        <stp/>
        <stp>EM_S_QSTM07_IS</stp>
        <stp>4</stp>
        <stp>002070.SZ</stp>
        <stp>61</stp>
        <stp>3/31/2016</stp>
        <stp>1</stp>
        <tr r="I540" s="5"/>
      </tp>
      <tp>
        <v>19416866.780000001</v>
        <stp/>
        <stp>EM_S_QSTM07_IS</stp>
        <stp>4</stp>
        <stp>002060.SZ</stp>
        <stp>61</stp>
        <stp>3/31/2016</stp>
        <stp>1</stp>
        <tr r="I530" s="5"/>
      </tp>
      <tp>
        <v>61721077.240000002</v>
        <stp/>
        <stp>EM_S_QSTM07_IS</stp>
        <stp>4</stp>
        <stp>002075.SZ</stp>
        <stp>61</stp>
        <stp>6/30/2016</stp>
        <stp>1</stp>
        <tr r="D545" s="5"/>
      </tp>
      <tp>
        <v>13025289.67</v>
        <stp/>
        <stp>EM_S_QSTM07_IS</stp>
        <stp>4</stp>
        <stp>002076.SZ</stp>
        <stp>61</stp>
        <stp>6/30/2015</stp>
        <stp>1</stp>
        <tr r="K546" s="5"/>
      </tp>
      <tp>
        <v>698060</v>
        <stp/>
        <stp>EM_S_QSTM07_IS</stp>
        <stp>4</stp>
        <stp>002045.SZ</stp>
        <stp>61</stp>
        <stp>6/30/2016</stp>
        <stp>1</stp>
        <tr r="D515" s="5"/>
      </tp>
      <tp>
        <v>-12851369.83</v>
        <stp/>
        <stp>EM_S_QSTM07_IS</stp>
        <stp>4</stp>
        <stp>002046.SZ</stp>
        <stp>61</stp>
        <stp>6/30/2015</stp>
        <stp>1</stp>
        <tr r="K516" s="5"/>
      </tp>
      <tp>
        <v>131062945.28</v>
        <stp/>
        <stp>EM_S_QSTM07_IS</stp>
        <stp>4</stp>
        <stp>002050.SZ</stp>
        <stp>61</stp>
        <stp>3/31/2016</stp>
        <stp>1</stp>
        <tr r="I520" s="5"/>
      </tp>
      <tp>
        <v>5857037.8799999999</v>
        <stp/>
        <stp>EM_S_QSTM07_IS</stp>
        <stp>4</stp>
        <stp>002040.SZ</stp>
        <stp>61</stp>
        <stp>3/31/2016</stp>
        <stp>1</stp>
        <tr r="I510" s="5"/>
      </tp>
      <tp>
        <v>31509830.73</v>
        <stp/>
        <stp>EM_S_QSTM07_IS</stp>
        <stp>4</stp>
        <stp>002055.SZ</stp>
        <stp>61</stp>
        <stp>6/30/2016</stp>
        <stp>1</stp>
        <tr r="D525" s="5"/>
      </tp>
      <tp>
        <v>79464766.549999997</v>
        <stp/>
        <stp>EM_S_QSTM07_IS</stp>
        <stp>4</stp>
        <stp>002056.SZ</stp>
        <stp>61</stp>
        <stp>6/30/2015</stp>
        <stp>1</stp>
        <tr r="K526" s="5"/>
      </tp>
      <tp>
        <v>67399681.129999995</v>
        <stp/>
        <stp>EM_S_QSTM07_IS</stp>
        <stp>4</stp>
        <stp>002025.SZ</stp>
        <stp>61</stp>
        <stp>6/30/2016</stp>
        <stp>1</stp>
        <tr r="D495" s="5"/>
      </tp>
      <tp>
        <v>25243940.629999999</v>
        <stp/>
        <stp>EM_S_QSTM07_IS</stp>
        <stp>4</stp>
        <stp>002026.SZ</stp>
        <stp>61</stp>
        <stp>6/30/2015</stp>
        <stp>1</stp>
        <tr r="K496" s="5"/>
      </tp>
      <tp>
        <v>26754205.920000002</v>
        <stp/>
        <stp>EM_S_QSTM07_IS</stp>
        <stp>4</stp>
        <stp>002030.SZ</stp>
        <stp>61</stp>
        <stp>3/31/2016</stp>
        <stp>1</stp>
        <tr r="I500" s="5"/>
      </tp>
      <tp>
        <v>60528907.369999997</v>
        <stp/>
        <stp>EM_S_QSTM07_IS</stp>
        <stp>4</stp>
        <stp>002020.SZ</stp>
        <stp>61</stp>
        <stp>3/31/2016</stp>
        <stp>1</stp>
        <tr r="I490" s="5"/>
      </tp>
      <tp>
        <v>106543081.44</v>
        <stp/>
        <stp>EM_S_QSTM07_IS</stp>
        <stp>4</stp>
        <stp>002035.SZ</stp>
        <stp>61</stp>
        <stp>6/30/2016</stp>
        <stp>1</stp>
        <tr r="D505" s="5"/>
      </tp>
      <tp>
        <v>110874282.87</v>
        <stp/>
        <stp>EM_S_QSTM07_IS</stp>
        <stp>4</stp>
        <stp>002036.SZ</stp>
        <stp>61</stp>
        <stp>6/30/2015</stp>
        <stp>1</stp>
        <tr r="K506" s="5"/>
      </tp>
      <tp>
        <v>104661239.64</v>
        <stp/>
        <stp>EM_S_QSTM07_IS</stp>
        <stp>4</stp>
        <stp>002005.SZ</stp>
        <stp>61</stp>
        <stp>6/30/2016</stp>
        <stp>1</stp>
        <tr r="D475" s="5"/>
      </tp>
      <tp>
        <v>2248643.61</v>
        <stp/>
        <stp>EM_S_QSTM07_IS</stp>
        <stp>4</stp>
        <stp>002006.SZ</stp>
        <stp>61</stp>
        <stp>6/30/2015</stp>
        <stp>1</stp>
        <tr r="K476" s="5"/>
      </tp>
      <tp>
        <v>72667629.420000002</v>
        <stp/>
        <stp>EM_S_QSTM07_IS</stp>
        <stp>4</stp>
        <stp>002010.SZ</stp>
        <stp>61</stp>
        <stp>3/31/2016</stp>
        <stp>1</stp>
        <tr r="I480" s="5"/>
      </tp>
      <tp>
        <v>-13739833.960000001</v>
        <stp/>
        <stp>EM_S_QSTM07_IS</stp>
        <stp>4</stp>
        <stp>002015.SZ</stp>
        <stp>61</stp>
        <stp>6/30/2016</stp>
        <stp>1</stp>
        <tr r="D485" s="5"/>
      </tp>
      <tp>
        <v>59714373.789999999</v>
        <stp/>
        <stp>EM_S_QSTM07_IS</stp>
        <stp>4</stp>
        <stp>002016.SZ</stp>
        <stp>61</stp>
        <stp>6/30/2015</stp>
        <stp>1</stp>
        <tr r="K486" s="5"/>
      </tp>
      <tp>
        <v>311372147.80000001</v>
        <stp/>
        <stp>EM_S_QSTM07_IS</stp>
        <stp>4</stp>
        <stp>002085.SZ</stp>
        <stp>61</stp>
        <stp>6/30/2016</stp>
        <stp>1</stp>
        <tr r="D555" s="5"/>
      </tp>
      <tp>
        <v>38444448.380000003</v>
        <stp/>
        <stp>EM_S_QSTM07_IS</stp>
        <stp>4</stp>
        <stp>002086.SZ</stp>
        <stp>61</stp>
        <stp>6/30/2015</stp>
        <stp>1</stp>
        <tr r="K556" s="5"/>
      </tp>
      <tp>
        <v>21251460.309999999</v>
        <stp/>
        <stp>EM_S_QSTM07_IS</stp>
        <stp>4</stp>
        <stp>002090.SZ</stp>
        <stp>61</stp>
        <stp>3/31/2016</stp>
        <stp>1</stp>
        <tr r="I560" s="5"/>
      </tp>
      <tp>
        <v>28974334.510000002</v>
        <stp/>
        <stp>EM_S_QSTM07_IS</stp>
        <stp>4</stp>
        <stp>002080.SZ</stp>
        <stp>61</stp>
        <stp>3/31/2016</stp>
        <stp>1</stp>
        <tr r="I550" s="5"/>
      </tp>
      <tp>
        <v>6749123.21</v>
        <stp/>
        <stp>EM_S_QSTM07_IS</stp>
        <stp>4</stp>
        <stp>002095.SZ</stp>
        <stp>61</stp>
        <stp>6/30/2016</stp>
        <stp>1</stp>
        <tr r="D565" s="5"/>
      </tp>
      <tp>
        <v>33755821.920000002</v>
        <stp/>
        <stp>EM_S_QSTM07_IS</stp>
        <stp>4</stp>
        <stp>002096.SZ</stp>
        <stp>61</stp>
        <stp>6/30/2015</stp>
        <stp>1</stp>
        <tr r="K566" s="5"/>
      </tp>
      <tp>
        <v>32245575.66</v>
        <stp/>
        <stp>EM_S_QSTM07_IS</stp>
        <stp>4</stp>
        <stp>002165.SZ</stp>
        <stp>61</stp>
        <stp>6/30/2016</stp>
        <stp>1</stp>
        <tr r="D635" s="5"/>
      </tp>
      <tp>
        <v>7256034.2599999998</v>
        <stp/>
        <stp>EM_S_QSTM07_IS</stp>
        <stp>4</stp>
        <stp>002166.SZ</stp>
        <stp>61</stp>
        <stp>6/30/2015</stp>
        <stp>1</stp>
        <tr r="K636" s="5"/>
      </tp>
      <tp>
        <v>17993181</v>
        <stp/>
        <stp>EM_S_QSTM07_IS</stp>
        <stp>4</stp>
        <stp>002170.SZ</stp>
        <stp>61</stp>
        <stp>3/31/2016</stp>
        <stp>1</stp>
        <tr r="I640" s="5"/>
      </tp>
      <tp>
        <v>5385955.8499999996</v>
        <stp/>
        <stp>EM_S_QSTM07_IS</stp>
        <stp>4</stp>
        <stp>002160.SZ</stp>
        <stp>61</stp>
        <stp>3/31/2016</stp>
        <stp>1</stp>
        <tr r="I630" s="5"/>
      </tp>
      <tp>
        <v>18849861.989999998</v>
        <stp/>
        <stp>EM_S_QSTM07_IS</stp>
        <stp>4</stp>
        <stp>002175.SZ</stp>
        <stp>61</stp>
        <stp>6/30/2016</stp>
        <stp>1</stp>
        <tr r="D645" s="5"/>
      </tp>
      <tp>
        <v>16635916.17</v>
        <stp/>
        <stp>EM_S_QSTM07_IS</stp>
        <stp>4</stp>
        <stp>002176.SZ</stp>
        <stp>61</stp>
        <stp>6/30/2015</stp>
        <stp>1</stp>
        <tr r="K646" s="5"/>
      </tp>
      <tp>
        <v>57213544.32</v>
        <stp/>
        <stp>EM_S_QSTM07_IS</stp>
        <stp>4</stp>
        <stp>002145.SZ</stp>
        <stp>61</stp>
        <stp>6/30/2016</stp>
        <stp>1</stp>
        <tr r="D615" s="5"/>
      </tp>
      <tp>
        <v>740231927.52999997</v>
        <stp/>
        <stp>EM_S_QSTM07_IS</stp>
        <stp>4</stp>
        <stp>002146.SZ</stp>
        <stp>61</stp>
        <stp>6/30/2015</stp>
        <stp>1</stp>
        <tr r="K616" s="5"/>
      </tp>
      <tp>
        <v>14104915.210000001</v>
        <stp/>
        <stp>EM_S_QSTM07_IS</stp>
        <stp>4</stp>
        <stp>002150.SZ</stp>
        <stp>61</stp>
        <stp>3/31/2016</stp>
        <stp>1</stp>
        <tr r="I620" s="5"/>
      </tp>
      <tp>
        <v>17334025.780000001</v>
        <stp/>
        <stp>EM_S_QSTM07_IS</stp>
        <stp>4</stp>
        <stp>002140.SZ</stp>
        <stp>61</stp>
        <stp>3/31/2016</stp>
        <stp>1</stp>
        <tr r="I610" s="5"/>
      </tp>
      <tp>
        <v>54748400.159999996</v>
        <stp/>
        <stp>EM_S_QSTM07_IS</stp>
        <stp>4</stp>
        <stp>002155.SZ</stp>
        <stp>61</stp>
        <stp>6/30/2016</stp>
        <stp>1</stp>
        <tr r="D625" s="5"/>
      </tp>
      <tp>
        <v>49457098.439999998</v>
        <stp/>
        <stp>EM_S_QSTM07_IS</stp>
        <stp>4</stp>
        <stp>002156.SZ</stp>
        <stp>61</stp>
        <stp>6/30/2015</stp>
        <stp>1</stp>
        <tr r="K626" s="5"/>
      </tp>
      <tp>
        <v>5323724.7699999996</v>
        <stp/>
        <stp>EM_S_QSTM07_IS</stp>
        <stp>4</stp>
        <stp>002125.SZ</stp>
        <stp>61</stp>
        <stp>6/30/2016</stp>
        <stp>1</stp>
        <tr r="D595" s="5"/>
      </tp>
      <tp>
        <v>53566349.859999999</v>
        <stp/>
        <stp>EM_S_QSTM07_IS</stp>
        <stp>4</stp>
        <stp>002126.SZ</stp>
        <stp>61</stp>
        <stp>6/30/2015</stp>
        <stp>1</stp>
        <tr r="K596" s="5"/>
      </tp>
      <tp>
        <v>20526791.190000001</v>
        <stp/>
        <stp>EM_S_QSTM07_IS</stp>
        <stp>4</stp>
        <stp>002130.SZ</stp>
        <stp>61</stp>
        <stp>3/31/2016</stp>
        <stp>1</stp>
        <tr r="I600" s="5"/>
      </tp>
      <tp>
        <v>9861479.9199999999</v>
        <stp/>
        <stp>EM_S_QSTM07_IS</stp>
        <stp>4</stp>
        <stp>002120.SZ</stp>
        <stp>61</stp>
        <stp>3/31/2016</stp>
        <stp>1</stp>
        <tr r="I590" s="5"/>
      </tp>
      <tp>
        <v>16988614.41</v>
        <stp/>
        <stp>EM_S_QSTM07_IS</stp>
        <stp>4</stp>
        <stp>002135.SZ</stp>
        <stp>61</stp>
        <stp>6/30/2016</stp>
        <stp>1</stp>
        <tr r="D605" s="5"/>
      </tp>
      <tp>
        <v>-7804834.2000000002</v>
        <stp/>
        <stp>EM_S_QSTM07_IS</stp>
        <stp>4</stp>
        <stp>002136.SZ</stp>
        <stp>61</stp>
        <stp>6/30/2015</stp>
        <stp>1</stp>
        <tr r="K606" s="5"/>
      </tp>
      <tp>
        <v>13137598.48</v>
        <stp/>
        <stp>EM_S_QSTM07_IS</stp>
        <stp>4</stp>
        <stp>002105.SZ</stp>
        <stp>61</stp>
        <stp>6/30/2016</stp>
        <stp>1</stp>
        <tr r="D575" s="5"/>
      </tp>
      <tp>
        <v>-43592020.100000001</v>
        <stp/>
        <stp>EM_S_QSTM07_IS</stp>
        <stp>4</stp>
        <stp>002106.SZ</stp>
        <stp>61</stp>
        <stp>6/30/2015</stp>
        <stp>1</stp>
        <tr r="K576" s="5"/>
      </tp>
      <tp>
        <v>43187546.560000002</v>
        <stp/>
        <stp>EM_S_QSTM07_IS</stp>
        <stp>4</stp>
        <stp>002110.SZ</stp>
        <stp>61</stp>
        <stp>3/31/2016</stp>
        <stp>1</stp>
        <tr r="I580" s="5"/>
      </tp>
      <tp>
        <v>96557711.329999998</v>
        <stp/>
        <stp>EM_S_QSTM07_IS</stp>
        <stp>4</stp>
        <stp>002100.SZ</stp>
        <stp>61</stp>
        <stp>3/31/2016</stp>
        <stp>1</stp>
        <tr r="I570" s="5"/>
      </tp>
      <tp>
        <v>-9147602.5500000007</v>
        <stp/>
        <stp>EM_S_QSTM07_IS</stp>
        <stp>4</stp>
        <stp>002115.SZ</stp>
        <stp>61</stp>
        <stp>6/30/2016</stp>
        <stp>1</stp>
        <tr r="D585" s="5"/>
      </tp>
      <tp>
        <v>63533329.869999997</v>
        <stp/>
        <stp>EM_S_QSTM07_IS</stp>
        <stp>4</stp>
        <stp>002116.SZ</stp>
        <stp>61</stp>
        <stp>6/30/2015</stp>
        <stp>1</stp>
        <tr r="K586" s="5"/>
      </tp>
      <tp>
        <v>102703438.29000001</v>
        <stp/>
        <stp>EM_S_QSTM07_IS</stp>
        <stp>4</stp>
        <stp>002185.SZ</stp>
        <stp>61</stp>
        <stp>6/30/2016</stp>
        <stp>1</stp>
        <tr r="D655" s="5"/>
      </tp>
      <tp>
        <v>36251418.539999999</v>
        <stp/>
        <stp>EM_S_QSTM07_IS</stp>
        <stp>4</stp>
        <stp>002186.SZ</stp>
        <stp>61</stp>
        <stp>6/30/2015</stp>
        <stp>1</stp>
        <tr r="K656" s="5"/>
      </tp>
      <tp>
        <v>11304440.25</v>
        <stp/>
        <stp>EM_S_QSTM07_IS</stp>
        <stp>4</stp>
        <stp>002190.SZ</stp>
        <stp>61</stp>
        <stp>3/31/2016</stp>
        <stp>1</stp>
        <tr r="I660" s="5"/>
      </tp>
      <tp>
        <v>119267516.36</v>
        <stp/>
        <stp>EM_S_QSTM07_IS</stp>
        <stp>4</stp>
        <stp>002180.SZ</stp>
        <stp>61</stp>
        <stp>3/31/2016</stp>
        <stp>1</stp>
        <tr r="I650" s="5"/>
      </tp>
      <tp>
        <v>138474964.46000001</v>
        <stp/>
        <stp>EM_S_QSTM07_IS</stp>
        <stp>4</stp>
        <stp>002195.SZ</stp>
        <stp>61</stp>
        <stp>6/30/2016</stp>
        <stp>1</stp>
        <tr r="D665" s="5"/>
      </tp>
      <tp>
        <v>3656953.88</v>
        <stp/>
        <stp>EM_S_QSTM07_IS</stp>
        <stp>4</stp>
        <stp>002196.SZ</stp>
        <stp>61</stp>
        <stp>6/30/2015</stp>
        <stp>1</stp>
        <tr r="K666" s="5"/>
      </tp>
      <tp>
        <v>7850281.0300000003</v>
        <stp/>
        <stp>EM_S_QSTM07_IS</stp>
        <stp>4</stp>
        <stp>002805.SZ</stp>
        <stp>61</stp>
        <stp>6/30/2016</stp>
        <stp>1</stp>
        <tr r="D1263" s="5"/>
      </tp>
      <tp>
        <v>3840175.09</v>
        <stp/>
        <stp>EM_S_QSTM07_IS</stp>
        <stp>4</stp>
        <stp>002800.SZ</stp>
        <stp>61</stp>
        <stp>3/31/2016</stp>
        <stp>1</stp>
        <tr r="I1259" s="5"/>
      </tp>
      <tp>
        <v>26135697.100000001</v>
        <stp/>
        <stp>EM_S_QSTM07_IS</stp>
        <stp>4</stp>
        <stp>603636.SH</stp>
        <stp>61</stp>
        <stp>6/30/2015</stp>
        <stp>1</stp>
        <tr r="K2826" s="5"/>
      </tp>
      <tp>
        <v>15474640.050000001</v>
        <stp/>
        <stp>EM_S_QSTM07_IS</stp>
        <stp>4</stp>
        <stp>603606.SH</stp>
        <stp>61</stp>
        <stp>6/30/2015</stp>
        <stp>1</stp>
        <tr r="K2820" s="5"/>
      </tp>
      <tp>
        <v>28368105.079999998</v>
        <stp/>
        <stp>EM_S_QSTM07_IS</stp>
        <stp>4</stp>
        <stp>603600.SH</stp>
        <stp>61</stp>
        <stp>3/31/2016</stp>
        <stp>1</stp>
        <tr r="I2818" s="5"/>
      </tp>
      <tp>
        <v>-417176.27999999898</v>
        <stp/>
        <stp>EM_S_QSTM07_IS</stp>
        <stp>4</stp>
        <stp>603616.SH</stp>
        <stp>61</stp>
        <stp>6/30/2015</stp>
        <stp>1</stp>
        <tr r="K2824" s="5"/>
      </tp>
      <tp>
        <v>41141062.840000004</v>
        <stp/>
        <stp>EM_S_QSTM07_IS</stp>
        <stp>4</stp>
        <stp>603686.SH</stp>
        <stp>61</stp>
        <stp>6/30/2015</stp>
        <stp>1</stp>
        <tr r="K2829" s="5"/>
      </tp>
      <tp>
        <v>13221282.800000001</v>
        <stp/>
        <stp>EM_S_QSTM07_IS</stp>
        <stp>4</stp>
        <stp>603696.SH</stp>
        <stp>61</stp>
        <stp>6/30/2015</stp>
        <stp>1</stp>
        <tr r="K2831" s="5"/>
      </tp>
      <tp>
        <v>28767725.48</v>
        <stp/>
        <stp>EM_S_QSTM07_IS</stp>
        <stp>4</stp>
        <stp>603726.SH</stp>
        <stp>61</stp>
        <stp>6/30/2015</stp>
        <stp>1</stp>
        <tr r="K2837" s="5"/>
      </tp>
      <tp>
        <v>191020480.74000001</v>
        <stp/>
        <stp>EM_S_QSTM07_IS</stp>
        <stp>4</stp>
        <stp>603766.SH</stp>
        <stp>61</stp>
        <stp>6/30/2015</stp>
        <stp>1</stp>
        <tr r="K2840" s="5"/>
      </tp>
      <tp>
        <v>71348308.650000006</v>
        <stp/>
        <stp>EM_S_QSTM07_IS</stp>
        <stp>4</stp>
        <stp>603456.SH</stp>
        <stp>61</stp>
        <stp>6/30/2015</stp>
        <stp>1</stp>
        <tr r="K2803" s="5"/>
      </tp>
      <tp>
        <v>25178202.469999999</v>
        <stp/>
        <stp>EM_S_QSTM07_IS</stp>
        <stp>4</stp>
        <stp>603520.SH</stp>
        <stp>61</stp>
        <stp>3/31/2016</stp>
        <stp>1</stp>
        <tr r="I2807" s="5"/>
      </tp>
      <tp>
        <v>23890876.16</v>
        <stp/>
        <stp>EM_S_QSTM07_IS</stp>
        <stp>4</stp>
        <stp>603566.SH</stp>
        <stp>61</stp>
        <stp>6/30/2015</stp>
        <stp>1</stp>
        <tr r="K2811" s="5"/>
      </tp>
      <tp>
        <v>74900908.700000003</v>
        <stp/>
        <stp>EM_S_QSTM07_IS</stp>
        <stp>4</stp>
        <stp>603555.SH</stp>
        <stp>61</stp>
        <stp>6/30/2016</stp>
        <stp>1</stp>
        <tr r="D2809" s="5"/>
      </tp>
      <tp>
        <v>33839019.520000003</v>
        <stp/>
        <stp>EM_S_QSTM07_IS</stp>
        <stp>4</stp>
        <stp>603306.SH</stp>
        <stp>61</stp>
        <stp>6/30/2015</stp>
        <stp>1</stp>
        <tr r="K2786" s="5"/>
      </tp>
      <tp>
        <v>17174013.829999998</v>
        <stp/>
        <stp>EM_S_QSTM07_IS</stp>
        <stp>4</stp>
        <stp>603300.SH</stp>
        <stp>61</stp>
        <stp>3/31/2016</stp>
        <stp>1</stp>
        <tr r="I2785" s="5"/>
      </tp>
      <tp>
        <v>15509049.92</v>
        <stp/>
        <stp>EM_S_QSTM07_IS</stp>
        <stp>4</stp>
        <stp>603315.SH</stp>
        <stp>61</stp>
        <stp>6/30/2016</stp>
        <stp>1</stp>
        <tr r="D2790" s="5"/>
      </tp>
      <tp>
        <v>32485639.77</v>
        <stp/>
        <stp>EM_S_QSTM07_IS</stp>
        <stp>4</stp>
        <stp>603366.SH</stp>
        <stp>61</stp>
        <stp>6/30/2015</stp>
        <stp>1</stp>
        <tr r="K2797" s="5"/>
      </tp>
      <tp>
        <v>111073988.3</v>
        <stp/>
        <stp>EM_S_QSTM07_IS</stp>
        <stp>4</stp>
        <stp>603355.SH</stp>
        <stp>61</stp>
        <stp>6/30/2016</stp>
        <stp>1</stp>
        <tr r="D2796" s="5"/>
      </tp>
      <tp>
        <v>71725157.739999995</v>
        <stp/>
        <stp>EM_S_QSTM07_IS</stp>
        <stp>4</stp>
        <stp>603025.SH</stp>
        <stp>61</stp>
        <stp>6/30/2016</stp>
        <stp>1</stp>
        <tr r="D2748" s="5"/>
      </tp>
      <tp>
        <v>11956812.029999999</v>
        <stp/>
        <stp>EM_S_QSTM07_IS</stp>
        <stp>4</stp>
        <stp>603026.SH</stp>
        <stp>61</stp>
        <stp>6/30/2015</stp>
        <stp>1</stp>
        <tr r="K2749" s="5"/>
      </tp>
      <tp>
        <v>5592307.3499999996</v>
        <stp/>
        <stp>EM_S_QSTM07_IS</stp>
        <stp>4</stp>
        <stp>603030.SH</stp>
        <stp>61</stp>
        <stp>3/31/2016</stp>
        <stp>1</stp>
        <tr r="I2753" s="5"/>
      </tp>
      <tp>
        <v>59490672.740000002</v>
        <stp/>
        <stp>EM_S_QSTM07_IS</stp>
        <stp>4</stp>
        <stp>603020.SH</stp>
        <stp>61</stp>
        <stp>3/31/2016</stp>
        <stp>1</stp>
        <tr r="I2744" s="5"/>
      </tp>
      <tp>
        <v>9833435.1999999993</v>
        <stp/>
        <stp>EM_S_QSTM07_IS</stp>
        <stp>4</stp>
        <stp>603005.SH</stp>
        <stp>61</stp>
        <stp>6/30/2016</stp>
        <stp>1</stp>
        <tr r="D2732" s="5"/>
      </tp>
      <tp>
        <v>13696661.380000001</v>
        <stp/>
        <stp>EM_S_QSTM07_IS</stp>
        <stp>4</stp>
        <stp>603006.SH</stp>
        <stp>61</stp>
        <stp>6/30/2015</stp>
        <stp>1</stp>
        <tr r="K2733" s="5"/>
      </tp>
      <tp>
        <v>31982268.800000001</v>
        <stp/>
        <stp>EM_S_QSTM07_IS</stp>
        <stp>4</stp>
        <stp>603010.SH</stp>
        <stp>61</stp>
        <stp>3/31/2016</stp>
        <stp>1</stp>
        <tr r="I2736" s="5"/>
      </tp>
      <tp>
        <v>38769656.289999999</v>
        <stp/>
        <stp>EM_S_QSTM07_IS</stp>
        <stp>4</stp>
        <stp>603000.SH</stp>
        <stp>61</stp>
        <stp>3/31/2016</stp>
        <stp>1</stp>
        <tr r="I2728" s="5"/>
      </tp>
      <tp>
        <v>15950628.380000001</v>
        <stp/>
        <stp>EM_S_QSTM07_IS</stp>
        <stp>4</stp>
        <stp>603015.SH</stp>
        <stp>61</stp>
        <stp>6/30/2016</stp>
        <stp>1</stp>
        <tr r="D2739" s="5"/>
      </tp>
      <tp>
        <v>19119386.670000002</v>
        <stp/>
        <stp>EM_S_QSTM07_IS</stp>
        <stp>4</stp>
        <stp>603016.SH</stp>
        <stp>61</stp>
        <stp>6/30/2015</stp>
        <stp>1</stp>
        <tr r="K2740" s="5"/>
      </tp>
      <tp>
        <v>19054445.52</v>
        <stp/>
        <stp>EM_S_QSTM07_IS</stp>
        <stp>4</stp>
        <stp>603066.SH</stp>
        <stp>61</stp>
        <stp>6/30/2015</stp>
        <stp>1</stp>
        <tr r="K2754" s="5"/>
      </tp>
      <tp>
        <v>10607517.18</v>
        <stp/>
        <stp>EM_S_QSTM07_IS</stp>
        <stp>4</stp>
        <stp>603085.SH</stp>
        <stp>61</stp>
        <stp>6/30/2016</stp>
        <stp>1</stp>
        <tr r="D2757" s="5"/>
      </tp>
      <tp>
        <v>21083494.469999999</v>
        <stp/>
        <stp>EM_S_QSTM07_IS</stp>
        <stp>4</stp>
        <stp>603126.SH</stp>
        <stp>61</stp>
        <stp>6/30/2015</stp>
        <stp>1</stp>
        <tr r="K2768" s="5"/>
      </tp>
      <tp>
        <v>24059759.109999999</v>
        <stp/>
        <stp>EM_S_QSTM07_IS</stp>
        <stp>4</stp>
        <stp>603100.SH</stp>
        <stp>61</stp>
        <stp>3/31/2016</stp>
        <stp>1</stp>
        <tr r="I2760" s="5"/>
      </tp>
      <tp>
        <v>59906761.060000002</v>
        <stp/>
        <stp>EM_S_QSTM07_IS</stp>
        <stp>4</stp>
        <stp>603116.SH</stp>
        <stp>61</stp>
        <stp>6/30/2015</stp>
        <stp>1</stp>
        <tr r="K2764" s="5"/>
      </tp>
      <tp>
        <v>23641947.120000001</v>
        <stp/>
        <stp>EM_S_QSTM07_IS</stp>
        <stp>4</stp>
        <stp>603166.SH</stp>
        <stp>61</stp>
        <stp>6/30/2015</stp>
        <stp>1</stp>
        <tr r="K2772" s="5"/>
      </tp>
      <tp>
        <v>161166018.88999999</v>
        <stp/>
        <stp>EM_S_QSTM07_IS</stp>
        <stp>4</stp>
        <stp>603806.SH</stp>
        <stp>61</stp>
        <stp>6/30/2015</stp>
        <stp>1</stp>
        <tr r="K2848" s="5"/>
      </tp>
      <tp>
        <v>-20071493.859999999</v>
        <stp/>
        <stp>EM_S_QSTM07_IS</stp>
        <stp>4</stp>
        <stp>603800.SH</stp>
        <stp>61</stp>
        <stp>3/31/2016</stp>
        <stp>1</stp>
        <tr r="I2847" s="5"/>
      </tp>
      <tp>
        <v>87496505.810000002</v>
        <stp/>
        <stp>EM_S_QSTM07_IS</stp>
        <stp>4</stp>
        <stp>603866.SH</stp>
        <stp>61</stp>
        <stp>6/30/2015</stp>
        <stp>1</stp>
        <tr r="K2855" s="5"/>
      </tp>
      <tp>
        <v>255978353.55000001</v>
        <stp/>
        <stp>EM_S_QSTM07_IS</stp>
        <stp>4</stp>
        <stp>603885.SH</stp>
        <stp>61</stp>
        <stp>6/30/2016</stp>
        <stp>1</stp>
        <tr r="D2859" s="5"/>
      </tp>
      <tp>
        <v>24253345.75</v>
        <stp/>
        <stp>EM_S_QSTM07_IS</stp>
        <stp>4</stp>
        <stp>603936.SH</stp>
        <stp>61</stp>
        <stp>6/30/2015</stp>
        <stp>1</stp>
        <tr r="K2867" s="5"/>
      </tp>
      <tp>
        <v>38298021.439999998</v>
        <stp/>
        <stp>EM_S_QSTM07_IS</stp>
        <stp>4</stp>
        <stp>603996.SH</stp>
        <stp>61</stp>
        <stp>6/30/2015</stp>
        <stp>1</stp>
        <tr r="K2877" s="5"/>
      </tp>
      <tp>
        <v>90755515.840000004</v>
        <stp/>
        <stp>EM_S_QSTM07_IS</stp>
        <stp>4</stp>
        <stp>000665.SZ</stp>
        <stp>61</stp>
        <stp>6/30/2016</stp>
        <stp>1</stp>
        <tr r="D228" s="5"/>
      </tp>
      <tp>
        <v>211147723.65000001</v>
        <stp/>
        <stp>EM_S_QSTM07_IS</stp>
        <stp>4</stp>
        <stp>000666.SZ</stp>
        <stp>61</stp>
        <stp>6/30/2015</stp>
        <stp>1</stp>
        <tr r="K229" s="5"/>
      </tp>
      <tp>
        <v>17766730.98</v>
        <stp/>
        <stp>EM_S_QSTM07_IS</stp>
        <stp>4</stp>
        <stp>000670.SZ</stp>
        <stp>61</stp>
        <stp>3/31/2016</stp>
        <stp>1</stp>
        <tr r="I233" s="5"/>
      </tp>
      <tp>
        <v>-15893407.67</v>
        <stp/>
        <stp>EM_S_QSTM07_IS</stp>
        <stp>4</stp>
        <stp>000676.SZ</stp>
        <stp>61</stp>
        <stp>6/30/2015</stp>
        <stp>1</stp>
        <tr r="K237" s="5"/>
      </tp>
      <tp>
        <v>103915590.78</v>
        <stp/>
        <stp>EM_S_QSTM07_IS</stp>
        <stp>4</stp>
        <stp>000650.SZ</stp>
        <stp>61</stp>
        <stp>3/31/2016</stp>
        <stp>1</stp>
        <tr r="I218" s="5"/>
      </tp>
      <tp>
        <v>-38158707.369999997</v>
        <stp/>
        <stp>EM_S_QSTM07_IS</stp>
        <stp>4</stp>
        <stp>000655.SZ</stp>
        <stp>61</stp>
        <stp>6/30/2016</stp>
        <stp>1</stp>
        <tr r="D221" s="5"/>
      </tp>
      <tp>
        <v>349685961.56999999</v>
        <stp/>
        <stp>EM_S_QSTM07_IS</stp>
        <stp>4</stp>
        <stp>000656.SZ</stp>
        <stp>61</stp>
        <stp>6/30/2015</stp>
        <stp>1</stp>
        <tr r="K222" s="5"/>
      </tp>
      <tp>
        <v>2817971442.9299998</v>
        <stp/>
        <stp>EM_S_QSTM07_IS</stp>
        <stp>4</stp>
        <stp>000625.SZ</stp>
        <stp>61</stp>
        <stp>6/30/2016</stp>
        <stp>1</stp>
        <tr r="D204" s="5"/>
      </tp>
      <tp>
        <v>62841284.450000003</v>
        <stp/>
        <stp>EM_S_QSTM07_IS</stp>
        <stp>4</stp>
        <stp>000626.SZ</stp>
        <stp>61</stp>
        <stp>6/30/2015</stp>
        <stp>1</stp>
        <tr r="K205" s="5"/>
      </tp>
      <tp>
        <v>-87100863.950000003</v>
        <stp/>
        <stp>EM_S_QSTM07_IS</stp>
        <stp>4</stp>
        <stp>000630.SZ</stp>
        <stp>61</stp>
        <stp>3/31/2016</stp>
        <stp>1</stp>
        <tr r="I209" s="5"/>
      </tp>
      <tp>
        <v>67002957.93</v>
        <stp/>
        <stp>EM_S_QSTM07_IS</stp>
        <stp>4</stp>
        <stp>000620.SZ</stp>
        <stp>61</stp>
        <stp>3/31/2016</stp>
        <stp>1</stp>
        <tr r="I201" s="5"/>
      </tp>
      <tp>
        <v>27090106.449999999</v>
        <stp/>
        <stp>EM_S_QSTM07_IS</stp>
        <stp>4</stp>
        <stp>000635.SZ</stp>
        <stp>61</stp>
        <stp>6/30/2016</stp>
        <stp>1</stp>
        <tr r="D213" s="5"/>
      </tp>
      <tp>
        <v>37182656.439999998</v>
        <stp/>
        <stp>EM_S_QSTM07_IS</stp>
        <stp>4</stp>
        <stp>000636.SZ</stp>
        <stp>61</stp>
        <stp>6/30/2015</stp>
        <stp>1</stp>
        <tr r="K214" s="5"/>
      </tp>
      <tp>
        <v>6928746.9199999999</v>
        <stp/>
        <stp>EM_S_QSTM07_IS</stp>
        <stp>4</stp>
        <stp>000605.SZ</stp>
        <stp>61</stp>
        <stp>6/30/2016</stp>
        <stp>1</stp>
        <tr r="D188" s="5"/>
      </tp>
      <tp>
        <v>-22570450.510000002</v>
        <stp/>
        <stp>EM_S_QSTM07_IS</stp>
        <stp>4</stp>
        <stp>000606.SZ</stp>
        <stp>61</stp>
        <stp>6/30/2015</stp>
        <stp>1</stp>
        <tr r="K189" s="5"/>
      </tp>
      <tp>
        <v>-7838354.8799999999</v>
        <stp/>
        <stp>EM_S_QSTM07_IS</stp>
        <stp>4</stp>
        <stp>000610.SZ</stp>
        <stp>61</stp>
        <stp>3/31/2016</stp>
        <stp>1</stp>
        <tr r="I193" s="5"/>
      </tp>
      <tp>
        <v>654058240.42999995</v>
        <stp/>
        <stp>EM_S_QSTM07_IS</stp>
        <stp>4</stp>
        <stp>000600.SZ</stp>
        <stp>61</stp>
        <stp>3/31/2016</stp>
        <stp>1</stp>
        <tr r="I185" s="5"/>
      </tp>
      <tp>
        <v>-80151177.150000006</v>
        <stp/>
        <stp>EM_S_QSTM07_IS</stp>
        <stp>4</stp>
        <stp>000615.SZ</stp>
        <stp>61</stp>
        <stp>6/30/2016</stp>
        <stp>1</stp>
        <tr r="D197" s="5"/>
      </tp>
      <tp>
        <v>76933870.980000004</v>
        <stp/>
        <stp>EM_S_QSTM07_IS</stp>
        <stp>4</stp>
        <stp>000616.SZ</stp>
        <stp>61</stp>
        <stp>6/30/2015</stp>
        <stp>1</stp>
        <tr r="K198" s="5"/>
      </tp>
      <tp>
        <v>264034908.94999999</v>
        <stp/>
        <stp>EM_S_QSTM07_IS</stp>
        <stp>4</stp>
        <stp>000685.SZ</stp>
        <stp>61</stp>
        <stp>6/30/2016</stp>
        <stp>1</stp>
        <tr r="D245" s="5"/>
      </tp>
      <tp>
        <v>1280694405.75</v>
        <stp/>
        <stp>EM_S_QSTM07_IS</stp>
        <stp>4</stp>
        <stp>000686.SZ</stp>
        <stp>61</stp>
        <stp>6/30/2015</stp>
        <stp>1</stp>
        <tr r="K246" s="5"/>
      </tp>
      <tp>
        <v>160408438.99000001</v>
        <stp/>
        <stp>EM_S_QSTM07_IS</stp>
        <stp>4</stp>
        <stp>000690.SZ</stp>
        <stp>61</stp>
        <stp>3/31/2016</stp>
        <stp>1</stp>
        <tr r="I249" s="5"/>
      </tp>
      <tp>
        <v>15681628.98</v>
        <stp/>
        <stp>EM_S_QSTM07_IS</stp>
        <stp>4</stp>
        <stp>000680.SZ</stp>
        <stp>61</stp>
        <stp>3/31/2016</stp>
        <stp>1</stp>
        <tr r="I241" s="5"/>
      </tp>
      <tp>
        <v>-11666837.550000001</v>
        <stp/>
        <stp>EM_S_QSTM07_IS</stp>
        <stp>4</stp>
        <stp>000695.SZ</stp>
        <stp>61</stp>
        <stp>6/30/2016</stp>
        <stp>1</stp>
        <tr r="D253" s="5"/>
      </tp>
      <tp>
        <v>27529142.289999999</v>
        <stp/>
        <stp>EM_S_QSTM07_IS</stp>
        <stp>4</stp>
        <stp>600626.SH</stp>
        <stp>61</stp>
        <stp>6/30/2015</stp>
        <stp>1</stp>
        <tr r="K2297" s="5"/>
      </tp>
      <tp>
        <v>22479930.780000001</v>
        <stp/>
        <stp>EM_S_QSTM07_IS</stp>
        <stp>4</stp>
        <stp>600630.SH</stp>
        <stp>61</stp>
        <stp>3/31/2016</stp>
        <stp>1</stp>
        <tr r="I2300" s="5"/>
      </tp>
      <tp>
        <v>-4961101.93</v>
        <stp/>
        <stp>EM_S_QSTM07_IS</stp>
        <stp>4</stp>
        <stp>600620.SH</stp>
        <stp>61</stp>
        <stp>3/31/2016</stp>
        <stp>1</stp>
        <tr r="I2292" s="5"/>
      </tp>
      <tp>
        <v>170699662.50999999</v>
        <stp/>
        <stp>EM_S_QSTM07_IS</stp>
        <stp>4</stp>
        <stp>600635.SH</stp>
        <stp>61</stp>
        <stp>6/30/2016</stp>
        <stp>1</stp>
        <tr r="D2303" s="5"/>
      </tp>
      <tp>
        <v>-4029348.11</v>
        <stp/>
        <stp>EM_S_QSTM07_IS</stp>
        <stp>4</stp>
        <stp>600636.SH</stp>
        <stp>61</stp>
        <stp>6/30/2015</stp>
        <stp>1</stp>
        <tr r="K2304" s="5"/>
      </tp>
      <tp>
        <v>11004258.52</v>
        <stp/>
        <stp>EM_S_QSTM07_IS</stp>
        <stp>4</stp>
        <stp>600605.SH</stp>
        <stp>61</stp>
        <stp>6/30/2016</stp>
        <stp>1</stp>
        <tr r="D2278" s="5"/>
      </tp>
      <tp>
        <v>3977956405.9200001</v>
        <stp/>
        <stp>EM_S_QSTM07_IS</stp>
        <stp>4</stp>
        <stp>600606.SH</stp>
        <stp>61</stp>
        <stp>6/30/2015</stp>
        <stp>1</stp>
        <tr r="K2279" s="5"/>
      </tp>
      <tp>
        <v>-6404683.2000000002</v>
        <stp/>
        <stp>EM_S_QSTM07_IS</stp>
        <stp>4</stp>
        <stp>600610.SH</stp>
        <stp>61</stp>
        <stp>3/31/2016</stp>
        <stp>1</stp>
        <tr r="I2282" s="5"/>
      </tp>
      <tp>
        <v>533859403</v>
        <stp/>
        <stp>EM_S_QSTM07_IS</stp>
        <stp>4</stp>
        <stp>600600.SH</stp>
        <stp>61</stp>
        <stp>3/31/2016</stp>
        <stp>1</stp>
        <tr r="I2273" s="5"/>
      </tp>
      <tp>
        <v>6131065.4400000004</v>
        <stp/>
        <stp>EM_S_QSTM07_IS</stp>
        <stp>4</stp>
        <stp>600615.SH</stp>
        <stp>61</stp>
        <stp>6/30/2016</stp>
        <stp>1</stp>
        <tr r="D2287" s="5"/>
      </tp>
      <tp>
        <v>-24387619.449999999</v>
        <stp/>
        <stp>EM_S_QSTM07_IS</stp>
        <stp>4</stp>
        <stp>600616.SH</stp>
        <stp>61</stp>
        <stp>6/30/2015</stp>
        <stp>1</stp>
        <tr r="K2288" s="5"/>
      </tp>
      <tp>
        <v>-44212318.810000002</v>
        <stp/>
        <stp>EM_S_QSTM07_IS</stp>
        <stp>4</stp>
        <stp>600665.SH</stp>
        <stp>61</stp>
        <stp>6/30/2016</stp>
        <stp>1</stp>
        <tr r="D2330" s="5"/>
      </tp>
      <tp>
        <v>88916408.719999999</v>
        <stp/>
        <stp>EM_S_QSTM07_IS</stp>
        <stp>4</stp>
        <stp>600666.SH</stp>
        <stp>61</stp>
        <stp>6/30/2015</stp>
        <stp>1</stp>
        <tr r="K2331" s="5"/>
      </tp>
      <tp>
        <v>583071294</v>
        <stp/>
        <stp>EM_S_QSTM07_IS</stp>
        <stp>4</stp>
        <stp>600660.SH</stp>
        <stp>61</stp>
        <stp>3/31/2016</stp>
        <stp>1</stp>
        <tr r="I2325" s="5"/>
      </tp>
      <tp>
        <v>22241091.690000001</v>
        <stp/>
        <stp>EM_S_QSTM07_IS</stp>
        <stp>4</stp>
        <stp>600675.SH</stp>
        <stp>61</stp>
        <stp>6/30/2016</stp>
        <stp>1</stp>
        <tr r="D2337" s="5"/>
      </tp>
      <tp>
        <v>89871007.260000005</v>
        <stp/>
        <stp>EM_S_QSTM07_IS</stp>
        <stp>4</stp>
        <stp>600676.SH</stp>
        <stp>61</stp>
        <stp>6/30/2015</stp>
        <stp>1</stp>
        <tr r="K2338" s="5"/>
      </tp>
      <tp>
        <v>22180287.870000001</v>
        <stp/>
        <stp>EM_S_QSTM07_IS</stp>
        <stp>4</stp>
        <stp>600645.SH</stp>
        <stp>61</stp>
        <stp>6/30/2016</stp>
        <stp>1</stp>
        <tr r="D2313" s="5"/>
      </tp>
      <tp>
        <v>49340501.840000004</v>
        <stp/>
        <stp>EM_S_QSTM07_IS</stp>
        <stp>4</stp>
        <stp>600650.SH</stp>
        <stp>61</stp>
        <stp>3/31/2016</stp>
        <stp>1</stp>
        <tr r="I2317" s="5"/>
      </tp>
      <tp>
        <v>5829358.5300000003</v>
        <stp/>
        <stp>EM_S_QSTM07_IS</stp>
        <stp>4</stp>
        <stp>600640.SH</stp>
        <stp>61</stp>
        <stp>3/31/2016</stp>
        <stp>1</stp>
        <tr r="I2308" s="5"/>
      </tp>
      <tp>
        <v>110392683.13</v>
        <stp/>
        <stp>EM_S_QSTM07_IS</stp>
        <stp>4</stp>
        <stp>600655.SH</stp>
        <stp>61</stp>
        <stp>6/30/2016</stp>
        <stp>1</stp>
        <tr r="D2322" s="5"/>
      </tp>
      <tp>
        <v>36036742.140000001</v>
        <stp/>
        <stp>EM_S_QSTM07_IS</stp>
        <stp>4</stp>
        <stp>600685.SH</stp>
        <stp>61</stp>
        <stp>6/30/2016</stp>
        <stp>1</stp>
        <tr r="D2347" s="5"/>
      </tp>
      <tp>
        <v>108959216.83</v>
        <stp/>
        <stp>EM_S_QSTM07_IS</stp>
        <stp>4</stp>
        <stp>600686.SH</stp>
        <stp>61</stp>
        <stp>6/30/2015</stp>
        <stp>1</stp>
        <tr r="K2348" s="5"/>
      </tp>
      <tp>
        <v>1596815139.24</v>
        <stp/>
        <stp>EM_S_QSTM07_IS</stp>
        <stp>4</stp>
        <stp>600690.SH</stp>
        <stp>61</stp>
        <stp>3/31/2016</stp>
        <stp>1</stp>
        <tr r="I2352" s="5"/>
      </tp>
      <tp>
        <v>-4018891.77</v>
        <stp/>
        <stp>EM_S_QSTM07_IS</stp>
        <stp>4</stp>
        <stp>600680.SH</stp>
        <stp>61</stp>
        <stp>3/31/2016</stp>
        <stp>1</stp>
        <tr r="I2342" s="5"/>
      </tp>
      <tp>
        <v>9450433.3800000008</v>
        <stp/>
        <stp>EM_S_QSTM07_IS</stp>
        <stp>4</stp>
        <stp>600695.SH</stp>
        <stp>61</stp>
        <stp>6/30/2016</stp>
        <stp>1</stp>
        <tr r="D2357" s="5"/>
      </tp>
      <tp>
        <v>-12145360.74</v>
        <stp/>
        <stp>EM_S_QSTM07_IS</stp>
        <stp>4</stp>
        <stp>600696.SH</stp>
        <stp>61</stp>
        <stp>6/30/2015</stp>
        <stp>1</stp>
        <tr r="K2358" s="5"/>
      </tp>
      <tp>
        <v>-9479448.5800000001</v>
        <stp/>
        <stp>EM_S_QSTM07_IS</stp>
        <stp>4</stp>
        <stp>000766.SZ</stp>
        <stp>61</stp>
        <stp>6/30/2015</stp>
        <stp>1</stp>
        <tr r="K303" s="5"/>
      </tp>
      <tp>
        <v>-35016221.140000001</v>
        <stp/>
        <stp>EM_S_QSTM07_IS</stp>
        <stp>4</stp>
        <stp>000760.SZ</stp>
        <stp>61</stp>
        <stp>3/31/2016</stp>
        <stp>1</stp>
        <tr r="I300" s="5"/>
      </tp>
      <tp>
        <v>5888668625.3400002</v>
        <stp/>
        <stp>EM_S_QSTM07_IS</stp>
        <stp>4</stp>
        <stp>000776.SZ</stp>
        <stp>61</stp>
        <stp>6/30/2015</stp>
        <stp>1</stp>
        <tr r="K306" s="5"/>
      </tp>
      <tp>
        <v>330269553.38999999</v>
        <stp/>
        <stp>EM_S_QSTM07_IS</stp>
        <stp>4</stp>
        <stp>000750.SZ</stp>
        <stp>61</stp>
        <stp>3/31/2016</stp>
        <stp>1</stp>
        <tr r="I291" s="5"/>
      </tp>
      <tp>
        <v>-145759758.03</v>
        <stp/>
        <stp>EM_S_QSTM07_IS</stp>
        <stp>4</stp>
        <stp>000755.SZ</stp>
        <stp>61</stp>
        <stp>6/30/2016</stp>
        <stp>1</stp>
        <tr r="D295" s="5"/>
      </tp>
      <tp>
        <v>11600136.289999999</v>
        <stp/>
        <stp>EM_S_QSTM07_IS</stp>
        <stp>4</stp>
        <stp>000756.SZ</stp>
        <stp>61</stp>
        <stp>6/30/2015</stp>
        <stp>1</stp>
        <tr r="K296" s="5"/>
      </tp>
      <tp>
        <v>-624797872</v>
        <stp/>
        <stp>EM_S_QSTM07_IS</stp>
        <stp>4</stp>
        <stp>000725.SZ</stp>
        <stp>61</stp>
        <stp>6/30/2016</stp>
        <stp>1</stp>
        <tr r="D277" s="5"/>
      </tp>
      <tp>
        <v>191807436.37</v>
        <stp/>
        <stp>EM_S_QSTM07_IS</stp>
        <stp>4</stp>
        <stp>000726.SZ</stp>
        <stp>61</stp>
        <stp>6/30/2015</stp>
        <stp>1</stp>
        <tr r="K278" s="5"/>
      </tp>
      <tp>
        <v>21789309.550000001</v>
        <stp/>
        <stp>EM_S_QSTM07_IS</stp>
        <stp>4</stp>
        <stp>000720.SZ</stp>
        <stp>61</stp>
        <stp>3/31/2016</stp>
        <stp>1</stp>
        <tr r="I273" s="5"/>
      </tp>
      <tp>
        <v>14962160.460000001</v>
        <stp/>
        <stp>EM_S_QSTM07_IS</stp>
        <stp>4</stp>
        <stp>000735.SZ</stp>
        <stp>61</stp>
        <stp>6/30/2016</stp>
        <stp>1</stp>
        <tr r="D285" s="5"/>
      </tp>
      <tp>
        <v>18495762.039999999</v>
        <stp/>
        <stp>EM_S_QSTM07_IS</stp>
        <stp>4</stp>
        <stp>000736.SZ</stp>
        <stp>61</stp>
        <stp>6/30/2015</stp>
        <stp>1</stp>
        <tr r="K286" s="5"/>
      </tp>
      <tp>
        <v>17836095.890000001</v>
        <stp/>
        <stp>EM_S_QSTM07_IS</stp>
        <stp>4</stp>
        <stp>000705.SZ</stp>
        <stp>61</stp>
        <stp>6/30/2016</stp>
        <stp>1</stp>
        <tr r="D260" s="5"/>
      </tp>
      <tp>
        <v>-877960.33</v>
        <stp/>
        <stp>EM_S_QSTM07_IS</stp>
        <stp>4</stp>
        <stp>000710.SZ</stp>
        <stp>61</stp>
        <stp>3/31/2016</stp>
        <stp>1</stp>
        <tr r="I264" s="5"/>
      </tp>
      <tp>
        <v>69241165.680000007</v>
        <stp/>
        <stp>EM_S_QSTM07_IS</stp>
        <stp>4</stp>
        <stp>000700.SZ</stp>
        <stp>61</stp>
        <stp>3/31/2016</stp>
        <stp>1</stp>
        <tr r="I256" s="5"/>
      </tp>
      <tp>
        <v>14612890.68</v>
        <stp/>
        <stp>EM_S_QSTM07_IS</stp>
        <stp>4</stp>
        <stp>000715.SZ</stp>
        <stp>61</stp>
        <stp>6/30/2016</stp>
        <stp>1</stp>
        <tr r="D268" s="5"/>
      </tp>
      <tp>
        <v>10182532.42</v>
        <stp/>
        <stp>EM_S_QSTM07_IS</stp>
        <stp>4</stp>
        <stp>000716.SZ</stp>
        <stp>61</stp>
        <stp>6/30/2015</stp>
        <stp>1</stp>
        <tr r="K269" s="5"/>
      </tp>
      <tp>
        <v>17370152.100000001</v>
        <stp/>
        <stp>EM_S_QSTM07_IS</stp>
        <stp>4</stp>
        <stp>000785.SZ</stp>
        <stp>61</stp>
        <stp>6/30/2016</stp>
        <stp>1</stp>
        <tr r="D313" s="5"/>
      </tp>
      <tp>
        <v>302083301.44</v>
        <stp/>
        <stp>EM_S_QSTM07_IS</stp>
        <stp>4</stp>
        <stp>000786.SZ</stp>
        <stp>61</stp>
        <stp>6/30/2015</stp>
        <stp>1</stp>
        <tr r="K314" s="5"/>
      </tp>
      <tp>
        <v>5857313.6299999999</v>
        <stp/>
        <stp>EM_S_QSTM07_IS</stp>
        <stp>4</stp>
        <stp>000790.SZ</stp>
        <stp>61</stp>
        <stp>3/31/2016</stp>
        <stp>1</stp>
        <tr r="I317" s="5"/>
      </tp>
      <tp>
        <v>-85187737.620000005</v>
        <stp/>
        <stp>EM_S_QSTM07_IS</stp>
        <stp>4</stp>
        <stp>000780.SZ</stp>
        <stp>61</stp>
        <stp>3/31/2016</stp>
        <stp>1</stp>
        <tr r="I310" s="5"/>
      </tp>
      <tp>
        <v>15463431.02</v>
        <stp/>
        <stp>EM_S_QSTM07_IS</stp>
        <stp>4</stp>
        <stp>000795.SZ</stp>
        <stp>61</stp>
        <stp>6/30/2016</stp>
        <stp>1</stp>
        <tr r="D321" s="5"/>
      </tp>
      <tp>
        <v>6320815.1600000001</v>
        <stp/>
        <stp>EM_S_QSTM07_IS</stp>
        <stp>4</stp>
        <stp>000796.SZ</stp>
        <stp>61</stp>
        <stp>6/30/2015</stp>
        <stp>1</stp>
        <tr r="K322" s="5"/>
      </tp>
      <tp>
        <v>-135022634.77000001</v>
        <stp/>
        <stp>EM_S_QSTM07_IS</stp>
        <stp>4</stp>
        <stp>600725.SH</stp>
        <stp>61</stp>
        <stp>6/30/2016</stp>
        <stp>1</stp>
        <tr r="D2385" s="5"/>
      </tp>
      <tp>
        <v>-119789643.19</v>
        <stp/>
        <stp>EM_S_QSTM07_IS</stp>
        <stp>4</stp>
        <stp>600726.SH</stp>
        <stp>61</stp>
        <stp>6/30/2015</stp>
        <stp>1</stp>
        <tr r="K2386" s="5"/>
      </tp>
      <tp>
        <v>-8881352.4800000004</v>
        <stp/>
        <stp>EM_S_QSTM07_IS</stp>
        <stp>4</stp>
        <stp>600730.SH</stp>
        <stp>61</stp>
        <stp>3/31/2016</stp>
        <stp>1</stp>
        <tr r="I2390" s="5"/>
      </tp>
      <tp>
        <v>-192541752.56999999</v>
        <stp/>
        <stp>EM_S_QSTM07_IS</stp>
        <stp>4</stp>
        <stp>600720.SH</stp>
        <stp>61</stp>
        <stp>3/31/2016</stp>
        <stp>1</stp>
        <tr r="I2380" s="5"/>
      </tp>
      <tp>
        <v>12889242.42</v>
        <stp/>
        <stp>EM_S_QSTM07_IS</stp>
        <stp>4</stp>
        <stp>600735.SH</stp>
        <stp>61</stp>
        <stp>6/30/2016</stp>
        <stp>1</stp>
        <tr r="D2395" s="5"/>
      </tp>
      <tp>
        <v>20605480.579999998</v>
        <stp/>
        <stp>EM_S_QSTM07_IS</stp>
        <stp>4</stp>
        <stp>600736.SH</stp>
        <stp>61</stp>
        <stp>6/30/2015</stp>
        <stp>1</stp>
        <tr r="K2396" s="5"/>
      </tp>
      <tp>
        <v>580312502.33000004</v>
        <stp/>
        <stp>EM_S_QSTM07_IS</stp>
        <stp>4</stp>
        <stp>600705.SH</stp>
        <stp>61</stp>
        <stp>6/30/2016</stp>
        <stp>1</stp>
        <tr r="D2366" s="5"/>
      </tp>
      <tp>
        <v>21875833.140000001</v>
        <stp/>
        <stp>EM_S_QSTM07_IS</stp>
        <stp>4</stp>
        <stp>600706.SH</stp>
        <stp>61</stp>
        <stp>6/30/2015</stp>
        <stp>1</stp>
        <tr r="K2367" s="5"/>
      </tp>
      <tp>
        <v>-46133901.259999998</v>
        <stp/>
        <stp>EM_S_QSTM07_IS</stp>
        <stp>4</stp>
        <stp>600710.SH</stp>
        <stp>61</stp>
        <stp>3/31/2016</stp>
        <stp>1</stp>
        <tr r="I2370" s="5"/>
      </tp>
      <tp>
        <v>61206713.969999999</v>
        <stp/>
        <stp>EM_S_QSTM07_IS</stp>
        <stp>4</stp>
        <stp>600715.SH</stp>
        <stp>61</stp>
        <stp>6/30/2016</stp>
        <stp>1</stp>
        <tr r="D2375" s="5"/>
      </tp>
      <tp>
        <v>-53750504.609999999</v>
        <stp/>
        <stp>EM_S_QSTM07_IS</stp>
        <stp>4</stp>
        <stp>600716.SH</stp>
        <stp>61</stp>
        <stp>6/30/2015</stp>
        <stp>1</stp>
        <tr r="K2376" s="5"/>
      </tp>
      <tp>
        <v>26975362.879999999</v>
        <stp/>
        <stp>EM_S_QSTM07_IS</stp>
        <stp>4</stp>
        <stp>600765.SH</stp>
        <stp>61</stp>
        <stp>6/30/2016</stp>
        <stp>1</stp>
        <tr r="D2423" s="5"/>
      </tp>
      <tp>
        <v>676193.31</v>
        <stp/>
        <stp>EM_S_QSTM07_IS</stp>
        <stp>4</stp>
        <stp>600766.SH</stp>
        <stp>61</stp>
        <stp>6/30/2015</stp>
        <stp>1</stp>
        <tr r="K2424" s="5"/>
      </tp>
      <tp>
        <v>18044945.140000001</v>
        <stp/>
        <stp>EM_S_QSTM07_IS</stp>
        <stp>4</stp>
        <stp>600770.SH</stp>
        <stp>61</stp>
        <stp>3/31/2016</stp>
        <stp>1</stp>
        <tr r="I2428" s="5"/>
      </tp>
      <tp>
        <v>-25702863.120000001</v>
        <stp/>
        <stp>EM_S_QSTM07_IS</stp>
        <stp>4</stp>
        <stp>600760.SH</stp>
        <stp>61</stp>
        <stp>3/31/2016</stp>
        <stp>1</stp>
        <tr r="I2419" s="5"/>
      </tp>
      <tp>
        <v>16744874.68</v>
        <stp/>
        <stp>EM_S_QSTM07_IS</stp>
        <stp>4</stp>
        <stp>600775.SH</stp>
        <stp>61</stp>
        <stp>6/30/2016</stp>
        <stp>1</stp>
        <tr r="D2432" s="5"/>
      </tp>
      <tp>
        <v>48170651.850000001</v>
        <stp/>
        <stp>EM_S_QSTM07_IS</stp>
        <stp>4</stp>
        <stp>600776.SH</stp>
        <stp>61</stp>
        <stp>6/30/2015</stp>
        <stp>1</stp>
        <tr r="K2433" s="5"/>
      </tp>
      <tp>
        <v>11061391.390000001</v>
        <stp/>
        <stp>EM_S_QSTM07_IS</stp>
        <stp>4</stp>
        <stp>600745.SH</stp>
        <stp>61</stp>
        <stp>6/30/2016</stp>
        <stp>1</stp>
        <tr r="D2405" s="5"/>
      </tp>
      <tp>
        <v>-3366170.06</v>
        <stp/>
        <stp>EM_S_QSTM07_IS</stp>
        <stp>4</stp>
        <stp>600746.SH</stp>
        <stp>61</stp>
        <stp>6/30/2015</stp>
        <stp>1</stp>
        <tr r="K2406" s="5"/>
      </tp>
      <tp>
        <v>107539403.14</v>
        <stp/>
        <stp>EM_S_QSTM07_IS</stp>
        <stp>4</stp>
        <stp>600750.SH</stp>
        <stp>61</stp>
        <stp>3/31/2016</stp>
        <stp>1</stp>
        <tr r="I2410" s="5"/>
      </tp>
      <tp>
        <v>-99116578.739999995</v>
        <stp/>
        <stp>EM_S_QSTM07_IS</stp>
        <stp>4</stp>
        <stp>600740.SH</stp>
        <stp>61</stp>
        <stp>3/31/2016</stp>
        <stp>1</stp>
        <tr r="I2400" s="5"/>
      </tp>
      <tp>
        <v>234074861.62</v>
        <stp/>
        <stp>EM_S_QSTM07_IS</stp>
        <stp>4</stp>
        <stp>600755.SH</stp>
        <stp>61</stp>
        <stp>6/30/2016</stp>
        <stp>1</stp>
        <tr r="D2414" s="5"/>
      </tp>
      <tp>
        <v>-934738.85999999905</v>
        <stp/>
        <stp>EM_S_QSTM07_IS</stp>
        <stp>4</stp>
        <stp>600756.SH</stp>
        <stp>61</stp>
        <stp>6/30/2015</stp>
        <stp>1</stp>
        <tr r="K2415" s="5"/>
      </tp>
      <tp>
        <v>-17123216.850000001</v>
        <stp/>
        <stp>EM_S_QSTM07_IS</stp>
        <stp>4</stp>
        <stp>600785.SH</stp>
        <stp>61</stp>
        <stp>6/30/2016</stp>
        <stp>1</stp>
        <tr r="D2442" s="5"/>
      </tp>
      <tp>
        <v>80236011.629999995</v>
        <stp/>
        <stp>EM_S_QSTM07_IS</stp>
        <stp>4</stp>
        <stp>600790.SH</stp>
        <stp>61</stp>
        <stp>3/31/2016</stp>
        <stp>1</stp>
        <tr r="I2445" s="5"/>
      </tp>
      <tp>
        <v>51724706.020000003</v>
        <stp/>
        <stp>EM_S_QSTM07_IS</stp>
        <stp>4</stp>
        <stp>600780.SH</stp>
        <stp>61</stp>
        <stp>3/31/2016</stp>
        <stp>1</stp>
        <tr r="I2437" s="5"/>
      </tp>
      <tp>
        <v>1838064247.3900001</v>
        <stp/>
        <stp>EM_S_QSTM07_IS</stp>
        <stp>4</stp>
        <stp>600795.SH</stp>
        <stp>61</stp>
        <stp>6/30/2016</stp>
        <stp>1</stp>
        <tr r="D2450" s="5"/>
      </tp>
      <tp>
        <v>6345190.0599999996</v>
        <stp/>
        <stp>EM_S_QSTM07_IS</stp>
        <stp>4</stp>
        <stp>600796.SH</stp>
        <stp>61</stp>
        <stp>6/30/2015</stp>
        <stp>1</stp>
        <tr r="K2451" s="5"/>
      </tp>
      <tp>
        <v>10354103.51</v>
        <stp/>
        <stp>EM_S_QSTM07_IS</stp>
        <stp>4</stp>
        <stp>300440.SZ</stp>
        <stp>61</stp>
        <stp>3/31/2016</stp>
        <stp>1</stp>
        <tr r="I1700" s="5"/>
      </tp>
      <tp>
        <v>6705748.04</v>
        <stp/>
        <stp>EM_S_QSTM07_IS</stp>
        <stp>4</stp>
        <stp>300455.SZ</stp>
        <stp>61</stp>
        <stp>6/30/2016</stp>
        <stp>1</stp>
        <tr r="D1714" s="5"/>
      </tp>
      <tp>
        <v>15837573.539999999</v>
        <stp/>
        <stp>EM_S_QSTM07_IS</stp>
        <stp>4</stp>
        <stp>300456.SZ</stp>
        <stp>61</stp>
        <stp>6/30/2015</stp>
        <stp>1</stp>
        <tr r="K1715" s="5"/>
      </tp>
      <tp>
        <v>8722941.9299999997</v>
        <stp/>
        <stp>EM_S_QSTM07_IS</stp>
        <stp>4</stp>
        <stp>300445.SZ</stp>
        <stp>61</stp>
        <stp>6/30/2016</stp>
        <stp>1</stp>
        <tr r="D1705" s="5"/>
      </tp>
      <tp>
        <v>16891942.960000001</v>
        <stp/>
        <stp>EM_S_QSTM07_IS</stp>
        <stp>4</stp>
        <stp>300446.SZ</stp>
        <stp>61</stp>
        <stp>6/30/2015</stp>
        <stp>1</stp>
        <tr r="K1706" s="5"/>
      </tp>
      <tp>
        <v>48647955.030000001</v>
        <stp/>
        <stp>EM_S_QSTM07_IS</stp>
        <stp>4</stp>
        <stp>300450.SZ</stp>
        <stp>61</stp>
        <stp>3/31/2016</stp>
        <stp>1</stp>
        <tr r="I1710" s="5"/>
      </tp>
      <tp>
        <v>4180730.35</v>
        <stp/>
        <stp>EM_S_QSTM07_IS</stp>
        <stp>4</stp>
        <stp>300460.SZ</stp>
        <stp>61</stp>
        <stp>3/31/2016</stp>
        <stp>1</stp>
        <tr r="I1719" s="5"/>
      </tp>
      <tp>
        <v>19821836.239999998</v>
        <stp/>
        <stp>EM_S_QSTM07_IS</stp>
        <stp>4</stp>
        <stp>300475.SZ</stp>
        <stp>61</stp>
        <stp>6/30/2016</stp>
        <stp>1</stp>
        <tr r="D1734" s="5"/>
      </tp>
      <tp>
        <v>34882084.579999998</v>
        <stp/>
        <stp>EM_S_QSTM07_IS</stp>
        <stp>4</stp>
        <stp>300476.SZ</stp>
        <stp>61</stp>
        <stp>6/30/2015</stp>
        <stp>1</stp>
        <tr r="K1735" s="5"/>
      </tp>
      <tp>
        <v>2746674.46</v>
        <stp/>
        <stp>EM_S_QSTM07_IS</stp>
        <stp>4</stp>
        <stp>300465.SZ</stp>
        <stp>61</stp>
        <stp>6/30/2016</stp>
        <stp>1</stp>
        <tr r="D1724" s="5"/>
      </tp>
      <tp>
        <v>4433426.95</v>
        <stp/>
        <stp>EM_S_QSTM07_IS</stp>
        <stp>4</stp>
        <stp>300466.SZ</stp>
        <stp>61</stp>
        <stp>6/30/2015</stp>
        <stp>1</stp>
        <tr r="K1725" s="5"/>
      </tp>
      <tp>
        <v>16039270.35</v>
        <stp/>
        <stp>EM_S_QSTM07_IS</stp>
        <stp>4</stp>
        <stp>300470.SZ</stp>
        <stp>61</stp>
        <stp>3/31/2016</stp>
        <stp>1</stp>
        <tr r="I1729" s="5"/>
      </tp>
      <tp>
        <v>116446085.98999999</v>
        <stp/>
        <stp>EM_S_QSTM07_IS</stp>
        <stp>4</stp>
        <stp>000425.SZ</stp>
        <stp>61</stp>
        <stp>6/30/2016</stp>
        <stp>1</stp>
        <tr r="D99" s="5"/>
      </tp>
      <tp>
        <v>12381392.92</v>
        <stp/>
        <stp>EM_S_QSTM07_IS</stp>
        <stp>4</stp>
        <stp>000426.SZ</stp>
        <stp>61</stp>
        <stp>6/30/2015</stp>
        <stp>1</stp>
        <tr r="K100" s="5"/>
      </tp>
      <tp>
        <v>1939002.32</v>
        <stp/>
        <stp>EM_S_QSTM07_IS</stp>
        <stp>4</stp>
        <stp>000430.SZ</stp>
        <stp>61</stp>
        <stp>3/31/2016</stp>
        <stp>1</stp>
        <tr r="I103" s="5"/>
      </tp>
      <tp>
        <v>1243893.76</v>
        <stp/>
        <stp>EM_S_QSTM07_IS</stp>
        <stp>4</stp>
        <stp>300400.SZ</stp>
        <stp>61</stp>
        <stp>3/31/2016</stp>
        <stp>1</stp>
        <tr r="I1660" s="5"/>
      </tp>
      <tp>
        <v>38573663.619999997</v>
        <stp/>
        <stp>EM_S_QSTM07_IS</stp>
        <stp>4</stp>
        <stp>300415.SZ</stp>
        <stp>61</stp>
        <stp>6/30/2016</stp>
        <stp>1</stp>
        <tr r="D1675" s="5"/>
      </tp>
      <tp>
        <v>15139169.539999999</v>
        <stp/>
        <stp>EM_S_QSTM07_IS</stp>
        <stp>4</stp>
        <stp>300416.SZ</stp>
        <stp>61</stp>
        <stp>6/30/2015</stp>
        <stp>1</stp>
        <tr r="K1676" s="5"/>
      </tp>
      <tp>
        <v>2562381.2799999998</v>
        <stp/>
        <stp>EM_S_QSTM07_IS</stp>
        <stp>4</stp>
        <stp>000420.SZ</stp>
        <stp>61</stp>
        <stp>3/31/2016</stp>
        <stp>1</stp>
        <tr r="I95" s="5"/>
      </tp>
      <tp>
        <v>2877513.63</v>
        <stp/>
        <stp>EM_S_QSTM07_IS</stp>
        <stp>4</stp>
        <stp>300405.SZ</stp>
        <stp>61</stp>
        <stp>6/30/2016</stp>
        <stp>1</stp>
        <tr r="D1665" s="5"/>
      </tp>
      <tp>
        <v>52181418.560000002</v>
        <stp/>
        <stp>EM_S_QSTM07_IS</stp>
        <stp>4</stp>
        <stp>300406.SZ</stp>
        <stp>61</stp>
        <stp>6/30/2015</stp>
        <stp>1</stp>
        <tr r="K1666" s="5"/>
      </tp>
      <tp>
        <v>2046707.62</v>
        <stp/>
        <stp>EM_S_QSTM07_IS</stp>
        <stp>4</stp>
        <stp>300410.SZ</stp>
        <stp>61</stp>
        <stp>3/31/2016</stp>
        <stp>1</stp>
        <tr r="I1670" s="5"/>
      </tp>
      <tp>
        <v>-124455963.86</v>
        <stp/>
        <stp>EM_S_QSTM07_IS</stp>
        <stp>4</stp>
        <stp>000410.SZ</stp>
        <stp>61</stp>
        <stp>3/31/2016</stp>
        <stp>1</stp>
        <tr r="I87" s="5"/>
      </tp>
      <tp>
        <v>3293087.55</v>
        <stp/>
        <stp>EM_S_QSTM07_IS</stp>
        <stp>4</stp>
        <stp>300420.SZ</stp>
        <stp>61</stp>
        <stp>3/31/2016</stp>
        <stp>1</stp>
        <tr r="I1680" s="5"/>
      </tp>
      <tp>
        <v>11169437.65</v>
        <stp/>
        <stp>EM_S_QSTM07_IS</stp>
        <stp>4</stp>
        <stp>300435.SZ</stp>
        <stp>61</stp>
        <stp>6/30/2016</stp>
        <stp>1</stp>
        <tr r="D1695" s="5"/>
      </tp>
      <tp>
        <v>25100538.690000001</v>
        <stp/>
        <stp>EM_S_QSTM07_IS</stp>
        <stp>4</stp>
        <stp>300436.SZ</stp>
        <stp>61</stp>
        <stp>6/30/2015</stp>
        <stp>1</stp>
        <tr r="K1696" s="5"/>
      </tp>
      <tp>
        <v>35868116.159999996</v>
        <stp/>
        <stp>EM_S_QSTM07_IS</stp>
        <stp>4</stp>
        <stp>000400.SZ</stp>
        <stp>61</stp>
        <stp>3/31/2016</stp>
        <stp>1</stp>
        <tr r="I79" s="5"/>
      </tp>
      <tp>
        <v>517912000</v>
        <stp/>
        <stp>EM_S_QSTM07_IS</stp>
        <stp>4</stp>
        <stp>000415.SZ</stp>
        <stp>61</stp>
        <stp>6/30/2016</stp>
        <stp>1</stp>
        <tr r="D90" s="5"/>
      </tp>
      <tp>
        <v>13715691.84</v>
        <stp/>
        <stp>EM_S_QSTM07_IS</stp>
        <stp>4</stp>
        <stp>000416.SZ</stp>
        <stp>61</stp>
        <stp>6/30/2015</stp>
        <stp>1</stp>
        <tr r="K91" s="5"/>
      </tp>
      <tp>
        <v>27496868.059999999</v>
        <stp/>
        <stp>EM_S_QSTM07_IS</stp>
        <stp>4</stp>
        <stp>300425.SZ</stp>
        <stp>61</stp>
        <stp>6/30/2016</stp>
        <stp>1</stp>
        <tr r="D1685" s="5"/>
      </tp>
      <tp>
        <v>23953525.34</v>
        <stp/>
        <stp>EM_S_QSTM07_IS</stp>
        <stp>4</stp>
        <stp>300426.SZ</stp>
        <stp>61</stp>
        <stp>6/30/2015</stp>
        <stp>1</stp>
        <tr r="K1686" s="5"/>
      </tp>
      <tp>
        <v>11231299.66</v>
        <stp/>
        <stp>EM_S_QSTM07_IS</stp>
        <stp>4</stp>
        <stp>300430.SZ</stp>
        <stp>61</stp>
        <stp>3/31/2016</stp>
        <stp>1</stp>
        <tr r="I1690" s="5"/>
      </tp>
      <tp>
        <v>1201938.6399999999</v>
        <stp/>
        <stp>EM_S_QSTM07_IS</stp>
        <stp>4</stp>
        <stp>300480.SZ</stp>
        <stp>61</stp>
        <stp>3/31/2016</stp>
        <stp>1</stp>
        <tr r="I1739" s="5"/>
      </tp>
      <tp>
        <v>54722824.759999998</v>
        <stp/>
        <stp>EM_S_QSTM07_IS</stp>
        <stp>4</stp>
        <stp>300495.SZ</stp>
        <stp>61</stp>
        <stp>6/30/2016</stp>
        <stp>1</stp>
        <tr r="D1754" s="5"/>
      </tp>
      <tp>
        <v>30624803.48</v>
        <stp/>
        <stp>EM_S_QSTM07_IS</stp>
        <stp>4</stp>
        <stp>300496.SZ</stp>
        <stp>61</stp>
        <stp>6/30/2015</stp>
        <stp>1</stp>
        <tr r="K1755" s="5"/>
      </tp>
      <tp>
        <v>72955689.060000002</v>
        <stp/>
        <stp>EM_S_QSTM07_IS</stp>
        <stp>4</stp>
        <stp>300485.SZ</stp>
        <stp>61</stp>
        <stp>6/30/2016</stp>
        <stp>1</stp>
        <tr r="D1744" s="5"/>
      </tp>
      <tp>
        <v>26948967.719999999</v>
        <stp/>
        <stp>EM_S_QSTM07_IS</stp>
        <stp>4</stp>
        <stp>300486.SZ</stp>
        <stp>61</stp>
        <stp>6/30/2015</stp>
        <stp>1</stp>
        <tr r="K1745" s="5"/>
      </tp>
      <tp>
        <v>8600139.8399999999</v>
        <stp/>
        <stp>EM_S_QSTM07_IS</stp>
        <stp>4</stp>
        <stp>300490.SZ</stp>
        <stp>61</stp>
        <stp>3/31/2016</stp>
        <stp>1</stp>
        <tr r="I1749" s="5"/>
      </tp>
      <tp>
        <v>-15541878.42</v>
        <stp/>
        <stp>EM_S_QSTM07_IS</stp>
        <stp>4</stp>
        <stp>600425.SH</stp>
        <stp>61</stp>
        <stp>6/30/2016</stp>
        <stp>1</stp>
        <tr r="D2135" s="5"/>
      </tp>
      <tp>
        <v>280699895.64999998</v>
        <stp/>
        <stp>EM_S_QSTM07_IS</stp>
        <stp>4</stp>
        <stp>600426.SH</stp>
        <stp>61</stp>
        <stp>6/30/2015</stp>
        <stp>1</stp>
        <tr r="K2136" s="5"/>
      </tp>
      <tp>
        <v>37944673.170000002</v>
        <stp/>
        <stp>EM_S_QSTM07_IS</stp>
        <stp>4</stp>
        <stp>600420.SH</stp>
        <stp>61</stp>
        <stp>3/31/2016</stp>
        <stp>1</stp>
        <tr r="I2131" s="5"/>
      </tp>
      <tp>
        <v>-4559012.8499999996</v>
        <stp/>
        <stp>EM_S_QSTM07_IS</stp>
        <stp>4</stp>
        <stp>600435.SH</stp>
        <stp>61</stp>
        <stp>6/30/2016</stp>
        <stp>1</stp>
        <tr r="D2141" s="5"/>
      </tp>
      <tp>
        <v>136197526.16999999</v>
        <stp/>
        <stp>EM_S_QSTM07_IS</stp>
        <stp>4</stp>
        <stp>600436.SH</stp>
        <stp>61</stp>
        <stp>6/30/2015</stp>
        <stp>1</stp>
        <tr r="K2142" s="5"/>
      </tp>
      <tp>
        <v>4093672.54</v>
        <stp/>
        <stp>EM_S_QSTM07_IS</stp>
        <stp>4</stp>
        <stp>600405.SH</stp>
        <stp>61</stp>
        <stp>6/30/2016</stp>
        <stp>1</stp>
        <tr r="D2122" s="5"/>
      </tp>
      <tp>
        <v>15650623.380000001</v>
        <stp/>
        <stp>EM_S_QSTM07_IS</stp>
        <stp>4</stp>
        <stp>600406.SH</stp>
        <stp>61</stp>
        <stp>6/30/2015</stp>
        <stp>1</stp>
        <tr r="K2123" s="5"/>
      </tp>
      <tp>
        <v>5443898.2699999996</v>
        <stp/>
        <stp>EM_S_QSTM07_IS</stp>
        <stp>4</stp>
        <stp>600410.SH</stp>
        <stp>61</stp>
        <stp>3/31/2016</stp>
        <stp>1</stp>
        <tr r="I2126" s="5"/>
      </tp>
      <tp>
        <v>28121669.23</v>
        <stp/>
        <stp>EM_S_QSTM07_IS</stp>
        <stp>4</stp>
        <stp>600400.SH</stp>
        <stp>61</stp>
        <stp>3/31/2016</stp>
        <stp>1</stp>
        <tr r="I2119" s="5"/>
      </tp>
      <tp>
        <v>363470154.75</v>
        <stp/>
        <stp>EM_S_QSTM07_IS</stp>
        <stp>4</stp>
        <stp>600415.SH</stp>
        <stp>61</stp>
        <stp>6/30/2016</stp>
        <stp>1</stp>
        <tr r="D2127" s="5"/>
      </tp>
      <tp>
        <v>-41530786.82</v>
        <stp/>
        <stp>EM_S_QSTM07_IS</stp>
        <stp>4</stp>
        <stp>600416.SH</stp>
        <stp>61</stp>
        <stp>6/30/2015</stp>
        <stp>1</stp>
        <tr r="K2128" s="5"/>
      </tp>
      <tp>
        <v>-242833997.78</v>
        <stp/>
        <stp>EM_S_QSTM07_IS</stp>
        <stp>4</stp>
        <stp>600466.SH</stp>
        <stp>61</stp>
        <stp>6/30/2015</stp>
        <stp>1</stp>
        <tr r="K2158" s="5"/>
      </tp>
      <tp>
        <v>-34079736.380000003</v>
        <stp/>
        <stp>EM_S_QSTM07_IS</stp>
        <stp>4</stp>
        <stp>600470.SH</stp>
        <stp>61</stp>
        <stp>3/31/2016</stp>
        <stp>1</stp>
        <tr r="I2162" s="5"/>
      </tp>
      <tp>
        <v>2066620.61</v>
        <stp/>
        <stp>EM_S_QSTM07_IS</stp>
        <stp>4</stp>
        <stp>600460.SH</stp>
        <stp>61</stp>
        <stp>3/31/2016</stp>
        <stp>1</stp>
        <tr r="I2154" s="5"/>
      </tp>
      <tp>
        <v>25171703.579999998</v>
        <stp/>
        <stp>EM_S_QSTM07_IS</stp>
        <stp>4</stp>
        <stp>600475.SH</stp>
        <stp>61</stp>
        <stp>6/30/2016</stp>
        <stp>1</stp>
        <tr r="D2163" s="5"/>
      </tp>
      <tp>
        <v>-1046995.16</v>
        <stp/>
        <stp>EM_S_QSTM07_IS</stp>
        <stp>4</stp>
        <stp>600476.SH</stp>
        <stp>61</stp>
        <stp>6/30/2015</stp>
        <stp>1</stp>
        <tr r="K2164" s="5"/>
      </tp>
      <tp>
        <v>52178915.840000004</v>
        <stp/>
        <stp>EM_S_QSTM07_IS</stp>
        <stp>4</stp>
        <stp>600446.SH</stp>
        <stp>61</stp>
        <stp>6/30/2015</stp>
        <stp>1</stp>
        <tr r="K2146" s="5"/>
      </tp>
      <tp>
        <v>-2791792.47</v>
        <stp/>
        <stp>EM_S_QSTM07_IS</stp>
        <stp>4</stp>
        <stp>600455.SH</stp>
        <stp>61</stp>
        <stp>6/30/2016</stp>
        <stp>1</stp>
        <tr r="D2150" s="5"/>
      </tp>
      <tp>
        <v>-30223355.899999999</v>
        <stp/>
        <stp>EM_S_QSTM07_IS</stp>
        <stp>4</stp>
        <stp>600456.SH</stp>
        <stp>61</stp>
        <stp>6/30/2015</stp>
        <stp>1</stp>
        <tr r="K2151" s="5"/>
      </tp>
      <tp>
        <v>946011653.24000001</v>
        <stp/>
        <stp>EM_S_QSTM07_IS</stp>
        <stp>4</stp>
        <stp>600485.SH</stp>
        <stp>61</stp>
        <stp>6/30/2016</stp>
        <stp>1</stp>
        <tr r="D2172" s="5"/>
      </tp>
      <tp>
        <v>129855558.61</v>
        <stp/>
        <stp>EM_S_QSTM07_IS</stp>
        <stp>4</stp>
        <stp>600486.SH</stp>
        <stp>61</stp>
        <stp>6/30/2015</stp>
        <stp>1</stp>
        <tr r="K2173" s="5"/>
      </tp>
      <tp>
        <v>29530341.280000001</v>
        <stp/>
        <stp>EM_S_QSTM07_IS</stp>
        <stp>4</stp>
        <stp>600490.SH</stp>
        <stp>61</stp>
        <stp>3/31/2016</stp>
        <stp>1</stp>
        <tr r="I2177" s="5"/>
      </tp>
      <tp>
        <v>61304535.420000002</v>
        <stp/>
        <stp>EM_S_QSTM07_IS</stp>
        <stp>4</stp>
        <stp>600480.SH</stp>
        <stp>61</stp>
        <stp>3/31/2016</stp>
        <stp>1</stp>
        <tr r="I2168" s="5"/>
      </tp>
      <tp>
        <v>9562300.2400000002</v>
        <stp/>
        <stp>EM_S_QSTM07_IS</stp>
        <stp>4</stp>
        <stp>600495.SH</stp>
        <stp>61</stp>
        <stp>6/30/2016</stp>
        <stp>1</stp>
        <tr r="D2180" s="5"/>
      </tp>
      <tp>
        <v>82049906.760000005</v>
        <stp/>
        <stp>EM_S_QSTM07_IS</stp>
        <stp>4</stp>
        <stp>600496.SH</stp>
        <stp>61</stp>
        <stp>6/30/2015</stp>
        <stp>1</stp>
        <tr r="K2181" s="5"/>
      </tp>
      <tp>
        <v>21827235.48</v>
        <stp/>
        <stp>EM_S_QSTM07_IS</stp>
        <stp>4</stp>
        <stp>000565.SZ</stp>
        <stp>61</stp>
        <stp>6/30/2016</stp>
        <stp>1</stp>
        <tr r="D160" s="5"/>
      </tp>
      <tp>
        <v>56424236.850000001</v>
        <stp/>
        <stp>EM_S_QSTM07_IS</stp>
        <stp>4</stp>
        <stp>000566.SZ</stp>
        <stp>61</stp>
        <stp>6/30/2015</stp>
        <stp>1</stp>
        <tr r="K161" s="5"/>
      </tp>
      <tp>
        <v>24282056.989999998</v>
        <stp/>
        <stp>EM_S_QSTM07_IS</stp>
        <stp>4</stp>
        <stp>000570.SZ</stp>
        <stp>61</stp>
        <stp>3/31/2016</stp>
        <stp>1</stp>
        <tr r="I164" s="5"/>
      </tp>
      <tp>
        <v>16451972.689999999</v>
        <stp/>
        <stp>EM_S_QSTM07_IS</stp>
        <stp>4</stp>
        <stp>000560.SZ</stp>
        <stp>61</stp>
        <stp>3/31/2016</stp>
        <stp>1</stp>
        <tr r="I156" s="5"/>
      </tp>
      <tp>
        <v>-11304285.52</v>
        <stp/>
        <stp>EM_S_QSTM07_IS</stp>
        <stp>4</stp>
        <stp>000576.SZ</stp>
        <stp>61</stp>
        <stp>6/30/2015</stp>
        <stp>1</stp>
        <tr r="K168" s="5"/>
      </tp>
      <tp>
        <v>18018050.629999999</v>
        <stp/>
        <stp>EM_S_QSTM07_IS</stp>
        <stp>4</stp>
        <stp>000545.SZ</stp>
        <stp>61</stp>
        <stp>6/30/2016</stp>
        <stp>1</stp>
        <tr r="D143" s="5"/>
      </tp>
      <tp>
        <v>46645164.439999998</v>
        <stp/>
        <stp>EM_S_QSTM07_IS</stp>
        <stp>4</stp>
        <stp>000546.SZ</stp>
        <stp>61</stp>
        <stp>6/30/2015</stp>
        <stp>1</stp>
        <tr r="K144" s="5"/>
      </tp>
      <tp>
        <v>413564144</v>
        <stp/>
        <stp>EM_S_QSTM07_IS</stp>
        <stp>4</stp>
        <stp>000550.SZ</stp>
        <stp>61</stp>
        <stp>3/31/2016</stp>
        <stp>1</stp>
        <tr r="I147" s="5"/>
      </tp>
      <tp>
        <v>996806109.48000002</v>
        <stp/>
        <stp>EM_S_QSTM07_IS</stp>
        <stp>4</stp>
        <stp>000540.SZ</stp>
        <stp>61</stp>
        <stp>3/31/2016</stp>
        <stp>1</stp>
        <tr r="I139" s="5"/>
      </tp>
      <tp>
        <v>66574836.32</v>
        <stp/>
        <stp>EM_S_QSTM07_IS</stp>
        <stp>4</stp>
        <stp>000555.SZ</stp>
        <stp>61</stp>
        <stp>6/30/2016</stp>
        <stp>1</stp>
        <tr r="D152" s="5"/>
      </tp>
      <tp>
        <v>29303596.940000001</v>
        <stp/>
        <stp>EM_S_QSTM07_IS</stp>
        <stp>4</stp>
        <stp>000525.SZ</stp>
        <stp>61</stp>
        <stp>6/30/2016</stp>
        <stp>1</stp>
        <tr r="D126" s="5"/>
      </tp>
      <tp>
        <v>474486.95</v>
        <stp/>
        <stp>EM_S_QSTM07_IS</stp>
        <stp>4</stp>
        <stp>000526.SZ</stp>
        <stp>61</stp>
        <stp>6/30/2015</stp>
        <stp>1</stp>
        <tr r="K127" s="5"/>
      </tp>
      <tp>
        <v>25527518.210000001</v>
        <stp/>
        <stp>EM_S_QSTM07_IS</stp>
        <stp>4</stp>
        <stp>000530.SZ</stp>
        <stp>61</stp>
        <stp>3/31/2016</stp>
        <stp>1</stp>
        <tr r="I130" s="5"/>
      </tp>
      <tp>
        <v>8666055.4299999997</v>
        <stp/>
        <stp>EM_S_QSTM07_IS</stp>
        <stp>4</stp>
        <stp>300500.SZ</stp>
        <stp>61</stp>
        <stp>3/31/2016</stp>
        <stp>1</stp>
        <tr r="I1759" s="5"/>
      </tp>
      <tp>
        <v>9724189.8599999994</v>
        <stp/>
        <stp>EM_S_QSTM07_IS</stp>
        <stp>4</stp>
        <stp>300515.SZ</stp>
        <stp>61</stp>
        <stp>6/30/2016</stp>
        <stp>1</stp>
        <tr r="D1772" s="5"/>
      </tp>
      <tp>
        <v>32223172.870000001</v>
        <stp/>
        <stp>EM_S_QSTM07_IS</stp>
        <stp>4</stp>
        <stp>300516.SZ</stp>
        <stp>61</stp>
        <stp>6/30/2015</stp>
        <stp>1</stp>
        <tr r="K1773" s="5"/>
      </tp>
      <tp>
        <v>2547820</v>
        <stp/>
        <stp>EM_S_QSTM07_IS</stp>
        <stp>4</stp>
        <stp>000520.SZ</stp>
        <stp>61</stp>
        <stp>3/31/2016</stp>
        <stp>1</stp>
        <tr r="I122" s="5"/>
      </tp>
      <tp>
        <v>4444848.0199999996</v>
        <stp/>
        <stp>EM_S_QSTM07_IS</stp>
        <stp>4</stp>
        <stp>000536.SZ</stp>
        <stp>61</stp>
        <stp>6/30/2015</stp>
        <stp>1</stp>
        <tr r="K135" s="5"/>
      </tp>
      <tp>
        <v>15245103.039999999</v>
        <stp/>
        <stp>EM_S_QSTM07_IS</stp>
        <stp>4</stp>
        <stp>300505.SZ</stp>
        <stp>61</stp>
        <stp>6/30/2016</stp>
        <stp>1</stp>
        <tr r="D1763" s="5"/>
      </tp>
      <tp>
        <v>12682008.07</v>
        <stp/>
        <stp>EM_S_QSTM07_IS</stp>
        <stp>4</stp>
        <stp>300506.SZ</stp>
        <stp>61</stp>
        <stp>6/30/2015</stp>
        <stp>1</stp>
        <tr r="K1764" s="5"/>
      </tp>
      <tp>
        <v>5922183.2300000004</v>
        <stp/>
        <stp>EM_S_QSTM07_IS</stp>
        <stp>4</stp>
        <stp>300510.SZ</stp>
        <stp>61</stp>
        <stp>3/31/2016</stp>
        <stp>1</stp>
        <tr r="I1768" s="5"/>
      </tp>
      <tp>
        <v>-8829402.7699999996</v>
        <stp/>
        <stp>EM_S_QSTM07_IS</stp>
        <stp>4</stp>
        <stp>000505.SZ</stp>
        <stp>61</stp>
        <stp>6/30/2016</stp>
        <stp>1</stp>
        <tr r="D110" s="5"/>
      </tp>
      <tp>
        <v>16008648.32</v>
        <stp/>
        <stp>EM_S_QSTM07_IS</stp>
        <stp>4</stp>
        <stp>000506.SZ</stp>
        <stp>61</stp>
        <stp>6/30/2015</stp>
        <stp>1</stp>
        <tr r="K111" s="5"/>
      </tp>
      <tp>
        <v>1401257.29</v>
        <stp/>
        <stp>EM_S_QSTM07_IS</stp>
        <stp>4</stp>
        <stp>000510.SZ</stp>
        <stp>61</stp>
        <stp>3/31/2016</stp>
        <stp>1</stp>
        <tr r="I114" s="5"/>
      </tp>
      <tp>
        <v>-1303178.3400000001</v>
        <stp/>
        <stp>EM_S_QSTM07_IS</stp>
        <stp>4</stp>
        <stp>300520.SZ</stp>
        <stp>61</stp>
        <stp>3/31/2016</stp>
        <stp>1</stp>
        <tr r="I1777" s="5"/>
      </tp>
      <tp>
        <v>59726480</v>
        <stp/>
        <stp>EM_S_QSTM07_IS</stp>
        <stp>4</stp>
        <stp>000516.SZ</stp>
        <stp>61</stp>
        <stp>6/30/2015</stp>
        <stp>1</stp>
        <tr r="K118" s="5"/>
      </tp>
      <tp>
        <v>-8495405.0899999999</v>
        <stp/>
        <stp>EM_S_QSTM07_IS</stp>
        <stp>4</stp>
        <stp>000585.SZ</stp>
        <stp>61</stp>
        <stp>6/30/2016</stp>
        <stp>1</stp>
        <tr r="D172" s="5"/>
      </tp>
      <tp>
        <v>2170817.77</v>
        <stp/>
        <stp>EM_S_QSTM07_IS</stp>
        <stp>4</stp>
        <stp>000586.SZ</stp>
        <stp>61</stp>
        <stp>6/30/2015</stp>
        <stp>1</stp>
        <tr r="K173" s="5"/>
      </tp>
      <tp>
        <v>13488156.460000001</v>
        <stp/>
        <stp>EM_S_QSTM07_IS</stp>
        <stp>4</stp>
        <stp>000590.SZ</stp>
        <stp>61</stp>
        <stp>3/31/2016</stp>
        <stp>1</stp>
        <tr r="I176" s="5"/>
      </tp>
      <tp>
        <v>-23506837.420000002</v>
        <stp/>
        <stp>EM_S_QSTM07_IS</stp>
        <stp>4</stp>
        <stp>000595.SZ</stp>
        <stp>61</stp>
        <stp>6/30/2016</stp>
        <stp>1</stp>
        <tr r="D180" s="5"/>
      </tp>
      <tp>
        <v>77694626.829999998</v>
        <stp/>
        <stp>EM_S_QSTM07_IS</stp>
        <stp>4</stp>
        <stp>000596.SZ</stp>
        <stp>61</stp>
        <stp>6/30/2015</stp>
        <stp>1</stp>
        <tr r="K181" s="5"/>
      </tp>
      <tp>
        <v>167371693.16</v>
        <stp/>
        <stp>EM_S_QSTM07_IS</stp>
        <stp>4</stp>
        <stp>600525.SH</stp>
        <stp>61</stp>
        <stp>6/30/2016</stp>
        <stp>1</stp>
        <tr r="D2207" s="5"/>
      </tp>
      <tp>
        <v>23738681.16</v>
        <stp/>
        <stp>EM_S_QSTM07_IS</stp>
        <stp>4</stp>
        <stp>600526.SH</stp>
        <stp>61</stp>
        <stp>6/30/2015</stp>
        <stp>1</stp>
        <tr r="K2208" s="5"/>
      </tp>
      <tp>
        <v>30822110.5</v>
        <stp/>
        <stp>EM_S_QSTM07_IS</stp>
        <stp>4</stp>
        <stp>600530.SH</stp>
        <stp>61</stp>
        <stp>3/31/2016</stp>
        <stp>1</stp>
        <tr r="I2212" s="5"/>
      </tp>
      <tp>
        <v>-9413417.7799999993</v>
        <stp/>
        <stp>EM_S_QSTM07_IS</stp>
        <stp>4</stp>
        <stp>600520.SH</stp>
        <stp>61</stp>
        <stp>3/31/2016</stp>
        <stp>1</stp>
        <tr r="I2203" s="5"/>
      </tp>
      <tp>
        <v>407742000.37</v>
        <stp/>
        <stp>EM_S_QSTM07_IS</stp>
        <stp>4</stp>
        <stp>600535.SH</stp>
        <stp>61</stp>
        <stp>6/30/2016</stp>
        <stp>1</stp>
        <tr r="D2216" s="5"/>
      </tp>
      <tp>
        <v>-23136665.120000001</v>
        <stp/>
        <stp>EM_S_QSTM07_IS</stp>
        <stp>4</stp>
        <stp>600536.SH</stp>
        <stp>61</stp>
        <stp>6/30/2015</stp>
        <stp>1</stp>
        <tr r="K2217" s="5"/>
      </tp>
      <tp>
        <v>-2610079.4300000002</v>
        <stp/>
        <stp>EM_S_QSTM07_IS</stp>
        <stp>4</stp>
        <stp>600505.SH</stp>
        <stp>61</stp>
        <stp>6/30/2016</stp>
        <stp>1</stp>
        <tr r="D2189" s="5"/>
      </tp>
      <tp>
        <v>64603.22</v>
        <stp/>
        <stp>EM_S_QSTM07_IS</stp>
        <stp>4</stp>
        <stp>600506.SH</stp>
        <stp>61</stp>
        <stp>6/30/2015</stp>
        <stp>1</stp>
        <tr r="K2190" s="5"/>
      </tp>
      <tp>
        <v>61272906.159999996</v>
        <stp/>
        <stp>EM_S_QSTM07_IS</stp>
        <stp>4</stp>
        <stp>600510.SH</stp>
        <stp>61</stp>
        <stp>3/31/2016</stp>
        <stp>1</stp>
        <tr r="I2194" s="5"/>
      </tp>
      <tp>
        <v>67548344.010000005</v>
        <stp/>
        <stp>EM_S_QSTM07_IS</stp>
        <stp>4</stp>
        <stp>600500.SH</stp>
        <stp>61</stp>
        <stp>3/31/2016</stp>
        <stp>1</stp>
        <tr r="I2185" s="5"/>
      </tp>
      <tp>
        <v>-839510</v>
        <stp/>
        <stp>EM_S_QSTM07_IS</stp>
        <stp>4</stp>
        <stp>600515.SH</stp>
        <stp>61</stp>
        <stp>6/30/2016</stp>
        <stp>1</stp>
        <tr r="D2198" s="5"/>
      </tp>
      <tp>
        <v>41700294.789999999</v>
        <stp/>
        <stp>EM_S_QSTM07_IS</stp>
        <stp>4</stp>
        <stp>600516.SH</stp>
        <stp>61</stp>
        <stp>6/30/2015</stp>
        <stp>1</stp>
        <tr r="K2199" s="5"/>
      </tp>
      <tp>
        <v>49614221.729999997</v>
        <stp/>
        <stp>EM_S_QSTM07_IS</stp>
        <stp>4</stp>
        <stp>600565.SH</stp>
        <stp>61</stp>
        <stp>6/30/2016</stp>
        <stp>1</stp>
        <tr r="D2240" s="5"/>
      </tp>
      <tp>
        <v>171571499.55000001</v>
        <stp/>
        <stp>EM_S_QSTM07_IS</stp>
        <stp>4</stp>
        <stp>600566.SH</stp>
        <stp>61</stp>
        <stp>6/30/2015</stp>
        <stp>1</stp>
        <tr r="K2241" s="5"/>
      </tp>
      <tp>
        <v>71700196.959999993</v>
        <stp/>
        <stp>EM_S_QSTM07_IS</stp>
        <stp>4</stp>
        <stp>600570.SH</stp>
        <stp>61</stp>
        <stp>3/31/2016</stp>
        <stp>1</stp>
        <tr r="I2245" s="5"/>
      </tp>
      <tp>
        <v>7986216.04</v>
        <stp/>
        <stp>EM_S_QSTM07_IS</stp>
        <stp>4</stp>
        <stp>600560.SH</stp>
        <stp>61</stp>
        <stp>3/31/2016</stp>
        <stp>1</stp>
        <tr r="I2236" s="5"/>
      </tp>
      <tp>
        <v>144231266.19</v>
        <stp/>
        <stp>EM_S_QSTM07_IS</stp>
        <stp>4</stp>
        <stp>600575.SH</stp>
        <stp>61</stp>
        <stp>6/30/2016</stp>
        <stp>1</stp>
        <tr r="D2249" s="5"/>
      </tp>
      <tp>
        <v>-10672916.789999999</v>
        <stp/>
        <stp>EM_S_QSTM07_IS</stp>
        <stp>4</stp>
        <stp>600576.SH</stp>
        <stp>61</stp>
        <stp>6/30/2015</stp>
        <stp>1</stp>
        <tr r="K2250" s="5"/>
      </tp>
      <tp>
        <v>-31203249.699999999</v>
        <stp/>
        <stp>EM_S_QSTM07_IS</stp>
        <stp>4</stp>
        <stp>600545.SH</stp>
        <stp>61</stp>
        <stp>6/30/2016</stp>
        <stp>1</stp>
        <tr r="D2223" s="5"/>
      </tp>
      <tp>
        <v>3087593</v>
        <stp/>
        <stp>EM_S_QSTM07_IS</stp>
        <stp>4</stp>
        <stp>600546.SH</stp>
        <stp>61</stp>
        <stp>6/30/2015</stp>
        <stp>1</stp>
        <tr r="K2224" s="5"/>
      </tp>
      <tp>
        <v>13176327.220000001</v>
        <stp/>
        <stp>EM_S_QSTM07_IS</stp>
        <stp>4</stp>
        <stp>600550.SH</stp>
        <stp>61</stp>
        <stp>3/31/2016</stp>
        <stp>1</stp>
        <tr r="I2228" s="5"/>
      </tp>
      <tp>
        <v>-6583499.4199999999</v>
        <stp/>
        <stp>EM_S_QSTM07_IS</stp>
        <stp>4</stp>
        <stp>600540.SH</stp>
        <stp>61</stp>
        <stp>3/31/2016</stp>
        <stp>1</stp>
        <tr r="I2221" s="5"/>
      </tp>
      <tp>
        <v>26301136.91</v>
        <stp/>
        <stp>EM_S_QSTM07_IS</stp>
        <stp>4</stp>
        <stp>600555.SH</stp>
        <stp>61</stp>
        <stp>6/30/2016</stp>
        <stp>1</stp>
        <tr r="D2231" s="5"/>
      </tp>
      <tp>
        <v>661079.28</v>
        <stp/>
        <stp>EM_S_QSTM07_IS</stp>
        <stp>4</stp>
        <stp>600556.SH</stp>
        <stp>61</stp>
        <stp>6/30/2015</stp>
        <stp>1</stp>
        <tr r="K2232" s="5"/>
      </tp>
      <tp>
        <v>2199824242</v>
        <stp/>
        <stp>EM_S_QSTM07_IS</stp>
        <stp>4</stp>
        <stp>600585.SH</stp>
        <stp>61</stp>
        <stp>6/30/2016</stp>
        <stp>1</stp>
        <tr r="D2259" s="5"/>
      </tp>
      <tp>
        <v>-27711493.329999998</v>
        <stp/>
        <stp>EM_S_QSTM07_IS</stp>
        <stp>4</stp>
        <stp>600586.SH</stp>
        <stp>61</stp>
        <stp>6/30/2015</stp>
        <stp>1</stp>
        <tr r="K2260" s="5"/>
      </tp>
      <tp>
        <v>17606183.969999999</v>
        <stp/>
        <stp>EM_S_QSTM07_IS</stp>
        <stp>4</stp>
        <stp>600590.SH</stp>
        <stp>61</stp>
        <stp>3/31/2016</stp>
        <stp>1</stp>
        <tr r="I2264" s="5"/>
      </tp>
      <tp>
        <v>71207718.530000001</v>
        <stp/>
        <stp>EM_S_QSTM07_IS</stp>
        <stp>4</stp>
        <stp>600580.SH</stp>
        <stp>61</stp>
        <stp>3/31/2016</stp>
        <stp>1</stp>
        <tr r="I2254" s="5"/>
      </tp>
      <tp>
        <v>32682482.670000002</v>
        <stp/>
        <stp>EM_S_QSTM07_IS</stp>
        <stp>4</stp>
        <stp>600595.SH</stp>
        <stp>61</stp>
        <stp>6/30/2016</stp>
        <stp>1</stp>
        <tr r="D2268" s="5"/>
      </tp>
      <tp>
        <v>-37854052.130000003</v>
        <stp/>
        <stp>EM_S_QSTM07_IS</stp>
        <stp>4</stp>
        <stp>600596.SH</stp>
        <stp>61</stp>
        <stp>6/30/2015</stp>
        <stp>1</stp>
        <tr r="K2269" s="5"/>
      </tp>
      <tp>
        <v>12094242.42</v>
        <stp/>
        <stp>EM_S_QSTM07_IS</stp>
        <stp>4</stp>
        <stp>300240.SZ</stp>
        <stp>61</stp>
        <stp>3/31/2016</stp>
        <stp>1</stp>
        <tr r="I1501" s="5"/>
      </tp>
      <tp>
        <v>39880322.090000004</v>
        <stp/>
        <stp>EM_S_QSTM07_IS</stp>
        <stp>4</stp>
        <stp>300255.SZ</stp>
        <stp>61</stp>
        <stp>6/30/2016</stp>
        <stp>1</stp>
        <tr r="D1516" s="5"/>
      </tp>
      <tp>
        <v>1473640.5</v>
        <stp/>
        <stp>EM_S_QSTM07_IS</stp>
        <stp>4</stp>
        <stp>300256.SZ</stp>
        <stp>61</stp>
        <stp>6/30/2015</stp>
        <stp>1</stp>
        <tr r="K1517" s="5"/>
      </tp>
      <tp>
        <v>32620030.539999999</v>
        <stp/>
        <stp>EM_S_QSTM07_IS</stp>
        <stp>4</stp>
        <stp>300245.SZ</stp>
        <stp>61</stp>
        <stp>6/30/2016</stp>
        <stp>1</stp>
        <tr r="D1506" s="5"/>
      </tp>
      <tp>
        <v>1667885.57</v>
        <stp/>
        <stp>EM_S_QSTM07_IS</stp>
        <stp>4</stp>
        <stp>300246.SZ</stp>
        <stp>61</stp>
        <stp>6/30/2015</stp>
        <stp>1</stp>
        <tr r="K1507" s="5"/>
      </tp>
      <tp>
        <v>7045927.0800000001</v>
        <stp/>
        <stp>EM_S_QSTM07_IS</stp>
        <stp>4</stp>
        <stp>300250.SZ</stp>
        <stp>61</stp>
        <stp>3/31/2016</stp>
        <stp>1</stp>
        <tr r="I1511" s="5"/>
      </tp>
      <tp>
        <v>1287642.5</v>
        <stp/>
        <stp>EM_S_QSTM07_IS</stp>
        <stp>4</stp>
        <stp>300260.SZ</stp>
        <stp>61</stp>
        <stp>3/31/2016</stp>
        <stp>1</stp>
        <tr r="I1521" s="5"/>
      </tp>
      <tp>
        <v>-10183445.18</v>
        <stp/>
        <stp>EM_S_QSTM07_IS</stp>
        <stp>4</stp>
        <stp>300275.SZ</stp>
        <stp>61</stp>
        <stp>6/30/2016</stp>
        <stp>1</stp>
        <tr r="D1536" s="5"/>
      </tp>
      <tp>
        <v>9509955.25</v>
        <stp/>
        <stp>EM_S_QSTM07_IS</stp>
        <stp>4</stp>
        <stp>300276.SZ</stp>
        <stp>61</stp>
        <stp>6/30/2015</stp>
        <stp>1</stp>
        <tr r="K1537" s="5"/>
      </tp>
      <tp>
        <v>46524241.590000004</v>
        <stp/>
        <stp>EM_S_QSTM07_IS</stp>
        <stp>4</stp>
        <stp>300265.SZ</stp>
        <stp>61</stp>
        <stp>6/30/2016</stp>
        <stp>1</stp>
        <tr r="D1526" s="5"/>
      </tp>
      <tp>
        <v>23932818.789999999</v>
        <stp/>
        <stp>EM_S_QSTM07_IS</stp>
        <stp>4</stp>
        <stp>300266.SZ</stp>
        <stp>61</stp>
        <stp>6/30/2015</stp>
        <stp>1</stp>
        <tr r="K1527" s="5"/>
      </tp>
      <tp>
        <v>16775028.65</v>
        <stp/>
        <stp>EM_S_QSTM07_IS</stp>
        <stp>4</stp>
        <stp>300270.SZ</stp>
        <stp>61</stp>
        <stp>3/31/2016</stp>
        <stp>1</stp>
        <tr r="I1531" s="5"/>
      </tp>
      <tp>
        <v>17191169.07</v>
        <stp/>
        <stp>EM_S_QSTM07_IS</stp>
        <stp>4</stp>
        <stp>300200.SZ</stp>
        <stp>61</stp>
        <stp>3/31/2016</stp>
        <stp>1</stp>
        <tr r="I1461" s="5"/>
      </tp>
      <tp>
        <v>12129300.460000001</v>
        <stp/>
        <stp>EM_S_QSTM07_IS</stp>
        <stp>4</stp>
        <stp>300215.SZ</stp>
        <stp>61</stp>
        <stp>6/30/2016</stp>
        <stp>1</stp>
        <tr r="D1476" s="5"/>
      </tp>
      <tp>
        <v>21580430.719999999</v>
        <stp/>
        <stp>EM_S_QSTM07_IS</stp>
        <stp>4</stp>
        <stp>300216.SZ</stp>
        <stp>61</stp>
        <stp>6/30/2015</stp>
        <stp>1</stp>
        <tr r="K1477" s="5"/>
      </tp>
      <tp>
        <v>27718245.050000001</v>
        <stp/>
        <stp>EM_S_QSTM07_IS</stp>
        <stp>4</stp>
        <stp>300205.SZ</stp>
        <stp>61</stp>
        <stp>6/30/2016</stp>
        <stp>1</stp>
        <tr r="D1466" s="5"/>
      </tp>
      <tp>
        <v>21456840.559999999</v>
        <stp/>
        <stp>EM_S_QSTM07_IS</stp>
        <stp>4</stp>
        <stp>300206.SZ</stp>
        <stp>61</stp>
        <stp>6/30/2015</stp>
        <stp>1</stp>
        <tr r="K1467" s="5"/>
      </tp>
      <tp>
        <v>22847122.370000001</v>
        <stp/>
        <stp>EM_S_QSTM07_IS</stp>
        <stp>4</stp>
        <stp>300210.SZ</stp>
        <stp>61</stp>
        <stp>3/31/2016</stp>
        <stp>1</stp>
        <tr r="I1471" s="5"/>
      </tp>
      <tp>
        <v>3264354.12</v>
        <stp/>
        <stp>EM_S_QSTM07_IS</stp>
        <stp>4</stp>
        <stp>300220.SZ</stp>
        <stp>61</stp>
        <stp>3/31/2016</stp>
        <stp>1</stp>
        <tr r="I1481" s="5"/>
      </tp>
      <tp>
        <v>-4097272.81</v>
        <stp/>
        <stp>EM_S_QSTM07_IS</stp>
        <stp>4</stp>
        <stp>300235.SZ</stp>
        <stp>61</stp>
        <stp>6/30/2016</stp>
        <stp>1</stp>
        <tr r="D1496" s="5"/>
      </tp>
      <tp>
        <v>16680861.07</v>
        <stp/>
        <stp>EM_S_QSTM07_IS</stp>
        <stp>4</stp>
        <stp>300236.SZ</stp>
        <stp>61</stp>
        <stp>6/30/2015</stp>
        <stp>1</stp>
        <tr r="K1497" s="5"/>
      </tp>
      <tp>
        <v>22010688.18</v>
        <stp/>
        <stp>EM_S_QSTM07_IS</stp>
        <stp>4</stp>
        <stp>300225.SZ</stp>
        <stp>61</stp>
        <stp>6/30/2016</stp>
        <stp>1</stp>
        <tr r="D1486" s="5"/>
      </tp>
      <tp>
        <v>-95854792.409999996</v>
        <stp/>
        <stp>EM_S_QSTM07_IS</stp>
        <stp>4</stp>
        <stp>300226.SZ</stp>
        <stp>61</stp>
        <stp>6/30/2015</stp>
        <stp>1</stp>
        <tr r="K1487" s="5"/>
      </tp>
      <tp>
        <v>19196274.07</v>
        <stp/>
        <stp>EM_S_QSTM07_IS</stp>
        <stp>4</stp>
        <stp>300230.SZ</stp>
        <stp>61</stp>
        <stp>3/31/2016</stp>
        <stp>1</stp>
        <tr r="I1491" s="5"/>
      </tp>
      <tp>
        <v>4721232.71</v>
        <stp/>
        <stp>EM_S_QSTM07_IS</stp>
        <stp>4</stp>
        <stp>300280.SZ</stp>
        <stp>61</stp>
        <stp>3/31/2016</stp>
        <stp>1</stp>
        <tr r="I1541" s="5"/>
      </tp>
      <tp>
        <v>36357650.020000003</v>
        <stp/>
        <stp>EM_S_QSTM07_IS</stp>
        <stp>4</stp>
        <stp>300295.SZ</stp>
        <stp>61</stp>
        <stp>6/30/2016</stp>
        <stp>1</stp>
        <tr r="D1556" s="5"/>
      </tp>
      <tp>
        <v>47303123.700000003</v>
        <stp/>
        <stp>EM_S_QSTM07_IS</stp>
        <stp>4</stp>
        <stp>300296.SZ</stp>
        <stp>61</stp>
        <stp>6/30/2015</stp>
        <stp>1</stp>
        <tr r="K1557" s="5"/>
      </tp>
      <tp>
        <v>39132200.43</v>
        <stp/>
        <stp>EM_S_QSTM07_IS</stp>
        <stp>4</stp>
        <stp>300285.SZ</stp>
        <stp>61</stp>
        <stp>6/30/2016</stp>
        <stp>1</stp>
        <tr r="D1546" s="5"/>
      </tp>
      <tp>
        <v>18766795.98</v>
        <stp/>
        <stp>EM_S_QSTM07_IS</stp>
        <stp>4</stp>
        <stp>300286.SZ</stp>
        <stp>61</stp>
        <stp>6/30/2015</stp>
        <stp>1</stp>
        <tr r="K1547" s="5"/>
      </tp>
      <tp>
        <v>4131889.56</v>
        <stp/>
        <stp>EM_S_QSTM07_IS</stp>
        <stp>4</stp>
        <stp>300290.SZ</stp>
        <stp>61</stp>
        <stp>3/31/2016</stp>
        <stp>1</stp>
        <tr r="I1551" s="5"/>
      </tp>
      <tp>
        <v>-126088827.73</v>
        <stp/>
        <stp>EM_S_QSTM07_IS</stp>
        <stp>4</stp>
        <stp>600225.SH</stp>
        <stp>61</stp>
        <stp>6/30/2016</stp>
        <stp>1</stp>
        <tr r="D1968" s="5"/>
      </tp>
      <tp>
        <v>52812669.649999999</v>
        <stp/>
        <stp>EM_S_QSTM07_IS</stp>
        <stp>4</stp>
        <stp>600226.SH</stp>
        <stp>61</stp>
        <stp>6/30/2015</stp>
        <stp>1</stp>
        <tr r="K1969" s="5"/>
      </tp>
      <tp>
        <v>-63694103.600000001</v>
        <stp/>
        <stp>EM_S_QSTM07_IS</stp>
        <stp>4</stp>
        <stp>600230.SH</stp>
        <stp>61</stp>
        <stp>3/31/2016</stp>
        <stp>1</stp>
        <tr r="I1973" s="5"/>
      </tp>
      <tp>
        <v>33593860.43</v>
        <stp/>
        <stp>EM_S_QSTM07_IS</stp>
        <stp>4</stp>
        <stp>600220.SH</stp>
        <stp>61</stp>
        <stp>3/31/2016</stp>
        <stp>1</stp>
        <tr r="I1964" s="5"/>
      </tp>
      <tp>
        <v>-413202.85</v>
        <stp/>
        <stp>EM_S_QSTM07_IS</stp>
        <stp>4</stp>
        <stp>600235.SH</stp>
        <stp>61</stp>
        <stp>6/30/2016</stp>
        <stp>1</stp>
        <tr r="D1978" s="5"/>
      </tp>
      <tp>
        <v>385791640.45999998</v>
        <stp/>
        <stp>EM_S_QSTM07_IS</stp>
        <stp>4</stp>
        <stp>600236.SH</stp>
        <stp>61</stp>
        <stp>6/30/2015</stp>
        <stp>1</stp>
        <tr r="K1979" s="5"/>
      </tp>
      <tp>
        <v>9512434.7899999991</v>
        <stp/>
        <stp>EM_S_QSTM07_IS</stp>
        <stp>4</stp>
        <stp>600206.SH</stp>
        <stp>61</stp>
        <stp>6/30/2015</stp>
        <stp>1</stp>
        <tr r="K1951" s="5"/>
      </tp>
      <tp>
        <v>49364849.609999999</v>
        <stp/>
        <stp>EM_S_QSTM07_IS</stp>
        <stp>4</stp>
        <stp>600210.SH</stp>
        <stp>61</stp>
        <stp>3/31/2016</stp>
        <stp>1</stp>
        <tr r="I1955" s="5"/>
      </tp>
      <tp>
        <v>-9497635.5</v>
        <stp/>
        <stp>EM_S_QSTM07_IS</stp>
        <stp>4</stp>
        <stp>600200.SH</stp>
        <stp>61</stp>
        <stp>3/31/2016</stp>
        <stp>1</stp>
        <tr r="I1947" s="5"/>
      </tp>
      <tp>
        <v>47289538.450000003</v>
        <stp/>
        <stp>EM_S_QSTM07_IS</stp>
        <stp>4</stp>
        <stp>600215.SH</stp>
        <stp>61</stp>
        <stp>6/30/2016</stp>
        <stp>1</stp>
        <tr r="D1959" s="5"/>
      </tp>
      <tp>
        <v>163728251.28999999</v>
        <stp/>
        <stp>EM_S_QSTM07_IS</stp>
        <stp>4</stp>
        <stp>600216.SH</stp>
        <stp>61</stp>
        <stp>6/30/2015</stp>
        <stp>1</stp>
        <tr r="K1960" s="5"/>
      </tp>
      <tp>
        <v>-5285229.32</v>
        <stp/>
        <stp>EM_S_QSTM07_IS</stp>
        <stp>4</stp>
        <stp>600265.SH</stp>
        <stp>61</stp>
        <stp>6/30/2016</stp>
        <stp>1</stp>
        <tr r="D2002" s="5"/>
      </tp>
      <tp>
        <v>61945703.640000001</v>
        <stp/>
        <stp>EM_S_QSTM07_IS</stp>
        <stp>4</stp>
        <stp>600266.SH</stp>
        <stp>61</stp>
        <stp>6/30/2015</stp>
        <stp>1</stp>
        <tr r="K2003" s="5"/>
      </tp>
      <tp>
        <v>146132017.84</v>
        <stp/>
        <stp>EM_S_QSTM07_IS</stp>
        <stp>4</stp>
        <stp>600270.SH</stp>
        <stp>61</stp>
        <stp>3/31/2016</stp>
        <stp>1</stp>
        <tr r="I2007" s="5"/>
      </tp>
      <tp>
        <v>38630920.630000003</v>
        <stp/>
        <stp>EM_S_QSTM07_IS</stp>
        <stp>4</stp>
        <stp>600260.SH</stp>
        <stp>61</stp>
        <stp>3/31/2016</stp>
        <stp>1</stp>
        <tr r="I1999" s="5"/>
      </tp>
      <tp>
        <v>-9707008.9199999999</v>
        <stp/>
        <stp>EM_S_QSTM07_IS</stp>
        <stp>4</stp>
        <stp>600275.SH</stp>
        <stp>61</stp>
        <stp>6/30/2016</stp>
        <stp>1</stp>
        <tr r="D2011" s="5"/>
      </tp>
      <tp>
        <v>513867272.45999998</v>
        <stp/>
        <stp>EM_S_QSTM07_IS</stp>
        <stp>4</stp>
        <stp>600276.SH</stp>
        <stp>61</stp>
        <stp>6/30/2015</stp>
        <stp>1</stp>
        <tr r="K2012" s="5"/>
      </tp>
      <tp>
        <v>-38777277</v>
        <stp/>
        <stp>EM_S_QSTM07_IS</stp>
        <stp>4</stp>
        <stp>600246.SH</stp>
        <stp>61</stp>
        <stp>6/30/2015</stp>
        <stp>1</stp>
        <tr r="K1987" s="5"/>
      </tp>
      <tp>
        <v>-20923234.300000001</v>
        <stp/>
        <stp>EM_S_QSTM07_IS</stp>
        <stp>4</stp>
        <stp>600250.SH</stp>
        <stp>61</stp>
        <stp>3/31/2016</stp>
        <stp>1</stp>
        <tr r="I1991" s="5"/>
      </tp>
      <tp>
        <v>189249729.41</v>
        <stp/>
        <stp>EM_S_QSTM07_IS</stp>
        <stp>4</stp>
        <stp>600240.SH</stp>
        <stp>61</stp>
        <stp>3/31/2016</stp>
        <stp>1</stp>
        <tr r="I1983" s="5"/>
      </tp>
      <tp>
        <v>-19942070.23</v>
        <stp/>
        <stp>EM_S_QSTM07_IS</stp>
        <stp>4</stp>
        <stp>600255.SH</stp>
        <stp>61</stp>
        <stp>6/30/2016</stp>
        <stp>1</stp>
        <tr r="D1994" s="5"/>
      </tp>
      <tp>
        <v>251186785.49000001</v>
        <stp/>
        <stp>EM_S_QSTM07_IS</stp>
        <stp>4</stp>
        <stp>600256.SH</stp>
        <stp>61</stp>
        <stp>6/30/2015</stp>
        <stp>1</stp>
        <tr r="K1995" s="5"/>
      </tp>
      <tp>
        <v>47405329.539999999</v>
        <stp/>
        <stp>EM_S_QSTM07_IS</stp>
        <stp>4</stp>
        <stp>600285.SH</stp>
        <stp>61</stp>
        <stp>6/30/2016</stp>
        <stp>1</stp>
        <tr r="D2021" s="5"/>
      </tp>
      <tp>
        <v>15023225.970000001</v>
        <stp/>
        <stp>EM_S_QSTM07_IS</stp>
        <stp>4</stp>
        <stp>600290.SH</stp>
        <stp>61</stp>
        <stp>3/31/2016</stp>
        <stp>1</stp>
        <tr r="I2025" s="5"/>
      </tp>
      <tp>
        <v>42062933.189999998</v>
        <stp/>
        <stp>EM_S_QSTM07_IS</stp>
        <stp>4</stp>
        <stp>600280.SH</stp>
        <stp>61</stp>
        <stp>3/31/2016</stp>
        <stp>1</stp>
        <tr r="I2016" s="5"/>
      </tp>
      <tp>
        <v>17902364.199999999</v>
        <stp/>
        <stp>EM_S_QSTM07_IS</stp>
        <stp>4</stp>
        <stp>600295.SH</stp>
        <stp>61</stp>
        <stp>6/30/2016</stp>
        <stp>1</stp>
        <tr r="D2029" s="5"/>
      </tp>
      <tp>
        <v>2217938.63</v>
        <stp/>
        <stp>EM_S_QSTM07_IS</stp>
        <stp>4</stp>
        <stp>300340.SZ</stp>
        <stp>61</stp>
        <stp>3/31/2016</stp>
        <stp>1</stp>
        <tr r="I1601" s="5"/>
      </tp>
      <tp>
        <v>142701795.69999999</v>
        <stp/>
        <stp>EM_S_QSTM07_IS</stp>
        <stp>4</stp>
        <stp>300355.SZ</stp>
        <stp>61</stp>
        <stp>6/30/2016</stp>
        <stp>1</stp>
        <tr r="D1616" s="5"/>
      </tp>
      <tp>
        <v>5140063.66</v>
        <stp/>
        <stp>EM_S_QSTM07_IS</stp>
        <stp>4</stp>
        <stp>300356.SZ</stp>
        <stp>61</stp>
        <stp>6/30/2015</stp>
        <stp>1</stp>
        <tr r="K1617" s="5"/>
      </tp>
      <tp>
        <v>-1622.1899999994801</v>
        <stp/>
        <stp>EM_S_QSTM07_IS</stp>
        <stp>4</stp>
        <stp>300345.SZ</stp>
        <stp>61</stp>
        <stp>6/30/2016</stp>
        <stp>1</stp>
        <tr r="D1606" s="5"/>
      </tp>
      <tp>
        <v>12346219.619999999</v>
        <stp/>
        <stp>EM_S_QSTM07_IS</stp>
        <stp>4</stp>
        <stp>300346.SZ</stp>
        <stp>61</stp>
        <stp>6/30/2015</stp>
        <stp>1</stp>
        <tr r="K1607" s="5"/>
      </tp>
      <tp>
        <v>19105653.98</v>
        <stp/>
        <stp>EM_S_QSTM07_IS</stp>
        <stp>4</stp>
        <stp>300350.SZ</stp>
        <stp>61</stp>
        <stp>3/31/2016</stp>
        <stp>1</stp>
        <tr r="I1611" s="5"/>
      </tp>
      <tp>
        <v>51465465.960000001</v>
        <stp/>
        <stp>EM_S_QSTM07_IS</stp>
        <stp>4</stp>
        <stp>300360.SZ</stp>
        <stp>61</stp>
        <stp>3/31/2016</stp>
        <stp>1</stp>
        <tr r="I1621" s="5"/>
      </tp>
      <tp>
        <v>31725352.510000002</v>
        <stp/>
        <stp>EM_S_QSTM07_IS</stp>
        <stp>4</stp>
        <stp>300375.SZ</stp>
        <stp>61</stp>
        <stp>6/30/2016</stp>
        <stp>1</stp>
        <tr r="D1635" s="5"/>
      </tp>
      <tp>
        <v>79938870.75</v>
        <stp/>
        <stp>EM_S_QSTM07_IS</stp>
        <stp>4</stp>
        <stp>300376.SZ</stp>
        <stp>61</stp>
        <stp>6/30/2015</stp>
        <stp>1</stp>
        <tr r="K1636" s="5"/>
      </tp>
      <tp>
        <v>26779861.440000001</v>
        <stp/>
        <stp>EM_S_QSTM07_IS</stp>
        <stp>4</stp>
        <stp>300365.SZ</stp>
        <stp>61</stp>
        <stp>6/30/2016</stp>
        <stp>1</stp>
        <tr r="D1625" s="5"/>
      </tp>
      <tp>
        <v>21998080.620000001</v>
        <stp/>
        <stp>EM_S_QSTM07_IS</stp>
        <stp>4</stp>
        <stp>300366.SZ</stp>
        <stp>61</stp>
        <stp>6/30/2015</stp>
        <stp>1</stp>
        <tr r="K1626" s="5"/>
      </tp>
      <tp>
        <v>-15254506.76</v>
        <stp/>
        <stp>EM_S_QSTM07_IS</stp>
        <stp>4</stp>
        <stp>300370.SZ</stp>
        <stp>61</stp>
        <stp>3/31/2016</stp>
        <stp>1</stp>
        <tr r="I1630" s="5"/>
      </tp>
      <tp>
        <v>22857399.41</v>
        <stp/>
        <stp>EM_S_QSTM07_IS</stp>
        <stp>4</stp>
        <stp>300300.SZ</stp>
        <stp>61</stp>
        <stp>3/31/2016</stp>
        <stp>1</stp>
        <tr r="I1561" s="5"/>
      </tp>
      <tp>
        <v>197149911.66</v>
        <stp/>
        <stp>EM_S_QSTM07_IS</stp>
        <stp>4</stp>
        <stp>300315.SZ</stp>
        <stp>61</stp>
        <stp>6/30/2016</stp>
        <stp>1</stp>
        <tr r="D1576" s="5"/>
      </tp>
      <tp>
        <v>27921659.460000001</v>
        <stp/>
        <stp>EM_S_QSTM07_IS</stp>
        <stp>4</stp>
        <stp>300316.SZ</stp>
        <stp>61</stp>
        <stp>6/30/2015</stp>
        <stp>1</stp>
        <tr r="K1577" s="5"/>
      </tp>
      <tp>
        <v>19371531.59</v>
        <stp/>
        <stp>EM_S_QSTM07_IS</stp>
        <stp>4</stp>
        <stp>300305.SZ</stp>
        <stp>61</stp>
        <stp>6/30/2016</stp>
        <stp>1</stp>
        <tr r="D1566" s="5"/>
      </tp>
      <tp>
        <v>18075071.149999999</v>
        <stp/>
        <stp>EM_S_QSTM07_IS</stp>
        <stp>4</stp>
        <stp>300306.SZ</stp>
        <stp>61</stp>
        <stp>6/30/2015</stp>
        <stp>1</stp>
        <tr r="K1567" s="5"/>
      </tp>
      <tp>
        <v>40334790.490000002</v>
        <stp/>
        <stp>EM_S_QSTM07_IS</stp>
        <stp>4</stp>
        <stp>300310.SZ</stp>
        <stp>61</stp>
        <stp>3/31/2016</stp>
        <stp>1</stp>
        <tr r="I1571" s="5"/>
      </tp>
      <tp>
        <v>20153750.57</v>
        <stp/>
        <stp>EM_S_QSTM07_IS</stp>
        <stp>4</stp>
        <stp>300320.SZ</stp>
        <stp>61</stp>
        <stp>3/31/2016</stp>
        <stp>1</stp>
        <tr r="I1581" s="5"/>
      </tp>
      <tp>
        <v>25914393.780000001</v>
        <stp/>
        <stp>EM_S_QSTM07_IS</stp>
        <stp>4</stp>
        <stp>300335.SZ</stp>
        <stp>61</stp>
        <stp>6/30/2016</stp>
        <stp>1</stp>
        <tr r="D1596" s="5"/>
      </tp>
      <tp>
        <v>65710597.189999998</v>
        <stp/>
        <stp>EM_S_QSTM07_IS</stp>
        <stp>4</stp>
        <stp>300336.SZ</stp>
        <stp>61</stp>
        <stp>6/30/2015</stp>
        <stp>1</stp>
        <tr r="K1597" s="5"/>
      </tp>
      <tp>
        <v>17454202.670000002</v>
        <stp/>
        <stp>EM_S_QSTM07_IS</stp>
        <stp>4</stp>
        <stp>300325.SZ</stp>
        <stp>61</stp>
        <stp>6/30/2016</stp>
        <stp>1</stp>
        <tr r="D1586" s="5"/>
      </tp>
      <tp>
        <v>22217795.719999999</v>
        <stp/>
        <stp>EM_S_QSTM07_IS</stp>
        <stp>4</stp>
        <stp>300326.SZ</stp>
        <stp>61</stp>
        <stp>6/30/2015</stp>
        <stp>1</stp>
        <tr r="K1587" s="5"/>
      </tp>
      <tp>
        <v>-1258845.19</v>
        <stp/>
        <stp>EM_S_QSTM07_IS</stp>
        <stp>4</stp>
        <stp>300330.SZ</stp>
        <stp>61</stp>
        <stp>3/31/2016</stp>
        <stp>1</stp>
        <tr r="I1591" s="5"/>
      </tp>
      <tp>
        <v>2852304.23</v>
        <stp/>
        <stp>EM_S_QSTM07_IS</stp>
        <stp>4</stp>
        <stp>300380.SZ</stp>
        <stp>61</stp>
        <stp>3/31/2016</stp>
        <stp>1</stp>
        <tr r="I1640" s="5"/>
      </tp>
      <tp>
        <v>34068279.119999997</v>
        <stp/>
        <stp>EM_S_QSTM07_IS</stp>
        <stp>4</stp>
        <stp>300395.SZ</stp>
        <stp>61</stp>
        <stp>6/30/2016</stp>
        <stp>1</stp>
        <tr r="D1655" s="5"/>
      </tp>
      <tp>
        <v>29794663.52</v>
        <stp/>
        <stp>EM_S_QSTM07_IS</stp>
        <stp>4</stp>
        <stp>300396.SZ</stp>
        <stp>61</stp>
        <stp>6/30/2015</stp>
        <stp>1</stp>
        <tr r="K1656" s="5"/>
      </tp>
      <tp>
        <v>20138250.640000001</v>
        <stp/>
        <stp>EM_S_QSTM07_IS</stp>
        <stp>4</stp>
        <stp>300385.SZ</stp>
        <stp>61</stp>
        <stp>6/30/2016</stp>
        <stp>1</stp>
        <tr r="D1645" s="5"/>
      </tp>
      <tp>
        <v>38986722.539999999</v>
        <stp/>
        <stp>EM_S_QSTM07_IS</stp>
        <stp>4</stp>
        <stp>300386.SZ</stp>
        <stp>61</stp>
        <stp>6/30/2015</stp>
        <stp>1</stp>
        <tr r="K1646" s="5"/>
      </tp>
      <tp>
        <v>5128758.9000000004</v>
        <stp/>
        <stp>EM_S_QSTM07_IS</stp>
        <stp>4</stp>
        <stp>300390.SZ</stp>
        <stp>61</stp>
        <stp>3/31/2016</stp>
        <stp>1</stp>
        <tr r="I1650" s="5"/>
      </tp>
      <tp>
        <v>318653367.93000001</v>
        <stp/>
        <stp>EM_S_QSTM07_IS</stp>
        <stp>4</stp>
        <stp>600325.SH</stp>
        <stp>61</stp>
        <stp>6/30/2016</stp>
        <stp>1</stp>
        <tr r="D2055" s="5"/>
      </tp>
      <tp>
        <v>60818206.950000003</v>
        <stp/>
        <stp>EM_S_QSTM07_IS</stp>
        <stp>4</stp>
        <stp>600326.SH</stp>
        <stp>61</stp>
        <stp>6/30/2015</stp>
        <stp>1</stp>
        <tr r="K2056" s="5"/>
      </tp>
      <tp>
        <v>50055378.609999999</v>
        <stp/>
        <stp>EM_S_QSTM07_IS</stp>
        <stp>4</stp>
        <stp>600330.SH</stp>
        <stp>61</stp>
        <stp>3/31/2016</stp>
        <stp>1</stp>
        <tr r="I2060" s="5"/>
      </tp>
      <tp>
        <v>53657723</v>
        <stp/>
        <stp>EM_S_QSTM07_IS</stp>
        <stp>4</stp>
        <stp>600320.SH</stp>
        <stp>61</stp>
        <stp>3/31/2016</stp>
        <stp>1</stp>
        <tr r="I2051" s="5"/>
      </tp>
      <tp>
        <v>239556624.66</v>
        <stp/>
        <stp>EM_S_QSTM07_IS</stp>
        <stp>4</stp>
        <stp>600335.SH</stp>
        <stp>61</stp>
        <stp>6/30/2016</stp>
        <stp>1</stp>
        <tr r="D2064" s="5"/>
      </tp>
      <tp>
        <v>51767696.810000002</v>
        <stp/>
        <stp>EM_S_QSTM07_IS</stp>
        <stp>4</stp>
        <stp>600336.SH</stp>
        <stp>61</stp>
        <stp>6/30/2015</stp>
        <stp>1</stp>
        <tr r="K2065" s="5"/>
      </tp>
      <tp>
        <v>39656465.450000003</v>
        <stp/>
        <stp>EM_S_QSTM07_IS</stp>
        <stp>4</stp>
        <stp>600305.SH</stp>
        <stp>61</stp>
        <stp>6/30/2016</stp>
        <stp>1</stp>
        <tr r="D2037" s="5"/>
      </tp>
      <tp>
        <v>-41198744.240000002</v>
        <stp/>
        <stp>EM_S_QSTM07_IS</stp>
        <stp>4</stp>
        <stp>600306.SH</stp>
        <stp>61</stp>
        <stp>6/30/2015</stp>
        <stp>1</stp>
        <tr r="K2038" s="5"/>
      </tp>
      <tp>
        <v>17371649.32</v>
        <stp/>
        <stp>EM_S_QSTM07_IS</stp>
        <stp>4</stp>
        <stp>600310.SH</stp>
        <stp>61</stp>
        <stp>3/31/2016</stp>
        <stp>1</stp>
        <tr r="I2042" s="5"/>
      </tp>
      <tp>
        <v>32015303.07</v>
        <stp/>
        <stp>EM_S_QSTM07_IS</stp>
        <stp>4</stp>
        <stp>600300.SH</stp>
        <stp>61</stp>
        <stp>3/31/2016</stp>
        <stp>1</stp>
        <tr r="I2033" s="5"/>
      </tp>
      <tp>
        <v>244922803.38999999</v>
        <stp/>
        <stp>EM_S_QSTM07_IS</stp>
        <stp>4</stp>
        <stp>600315.SH</stp>
        <stp>61</stp>
        <stp>6/30/2016</stp>
        <stp>1</stp>
        <tr r="D2046" s="5"/>
      </tp>
      <tp>
        <v>14605871.17</v>
        <stp/>
        <stp>EM_S_QSTM07_IS</stp>
        <stp>4</stp>
        <stp>600316.SH</stp>
        <stp>61</stp>
        <stp>6/30/2015</stp>
        <stp>1</stp>
        <tr r="K2047" s="5"/>
      </tp>
      <tp>
        <v>370471.44</v>
        <stp/>
        <stp>EM_S_QSTM07_IS</stp>
        <stp>4</stp>
        <stp>600365.SH</stp>
        <stp>61</stp>
        <stp>6/30/2016</stp>
        <stp>1</stp>
        <tr r="D2087" s="5"/>
      </tp>
      <tp>
        <v>127345060.11</v>
        <stp/>
        <stp>EM_S_QSTM07_IS</stp>
        <stp>4</stp>
        <stp>600366.SH</stp>
        <stp>61</stp>
        <stp>6/30/2015</stp>
        <stp>1</stp>
        <tr r="K2088" s="5"/>
      </tp>
      <tp>
        <v>13997510.289999999</v>
        <stp/>
        <stp>EM_S_QSTM07_IS</stp>
        <stp>4</stp>
        <stp>600370.SH</stp>
        <stp>61</stp>
        <stp>3/31/2016</stp>
        <stp>1</stp>
        <tr r="I2092" s="5"/>
      </tp>
      <tp>
        <v>8706275.0600000005</v>
        <stp/>
        <stp>EM_S_QSTM07_IS</stp>
        <stp>4</stp>
        <stp>600360.SH</stp>
        <stp>61</stp>
        <stp>3/31/2016</stp>
        <stp>1</stp>
        <tr r="I2083" s="5"/>
      </tp>
      <tp>
        <v>-188002452.86000001</v>
        <stp/>
        <stp>EM_S_QSTM07_IS</stp>
        <stp>4</stp>
        <stp>600375.SH</stp>
        <stp>61</stp>
        <stp>6/30/2016</stp>
        <stp>1</stp>
        <tr r="D2096" s="5"/>
      </tp>
      <tp>
        <v>307909459.37</v>
        <stp/>
        <stp>EM_S_QSTM07_IS</stp>
        <stp>4</stp>
        <stp>600376.SH</stp>
        <stp>61</stp>
        <stp>6/30/2015</stp>
        <stp>1</stp>
        <tr r="K2097" s="5"/>
      </tp>
      <tp>
        <v>12365596.609999999</v>
        <stp/>
        <stp>EM_S_QSTM07_IS</stp>
        <stp>4</stp>
        <stp>600345.SH</stp>
        <stp>61</stp>
        <stp>6/30/2016</stp>
        <stp>1</stp>
        <tr r="D2071" s="5"/>
      </tp>
      <tp>
        <v>-92248742.620000005</v>
        <stp/>
        <stp>EM_S_QSTM07_IS</stp>
        <stp>4</stp>
        <stp>600346.SH</stp>
        <stp>61</stp>
        <stp>6/30/2015</stp>
        <stp>1</stp>
        <tr r="K2072" s="5"/>
      </tp>
      <tp>
        <v>521670709</v>
        <stp/>
        <stp>EM_S_QSTM07_IS</stp>
        <stp>4</stp>
        <stp>600350.SH</stp>
        <stp>61</stp>
        <stp>3/31/2016</stp>
        <stp>1</stp>
        <tr r="I2074" s="5"/>
      </tp>
      <tp>
        <v>1299201384.53</v>
        <stp/>
        <stp>EM_S_QSTM07_IS</stp>
        <stp>4</stp>
        <stp>600340.SH</stp>
        <stp>61</stp>
        <stp>3/31/2016</stp>
        <stp>1</stp>
        <tr r="I2069" s="5"/>
      </tp>
      <tp>
        <v>339995.66</v>
        <stp/>
        <stp>EM_S_QSTM07_IS</stp>
        <stp>4</stp>
        <stp>600355.SH</stp>
        <stp>61</stp>
        <stp>6/30/2016</stp>
        <stp>1</stp>
        <tr r="D2079" s="5"/>
      </tp>
      <tp>
        <v>11622994.460000001</v>
        <stp/>
        <stp>EM_S_QSTM07_IS</stp>
        <stp>4</stp>
        <stp>600356.SH</stp>
        <stp>61</stp>
        <stp>6/30/2015</stp>
        <stp>1</stp>
        <tr r="K2080" s="5"/>
      </tp>
      <tp>
        <v>3799396.89</v>
        <stp/>
        <stp>EM_S_QSTM07_IS</stp>
        <stp>4</stp>
        <stp>600385.SH</stp>
        <stp>61</stp>
        <stp>6/30/2016</stp>
        <stp>1</stp>
        <tr r="D2105" s="5"/>
      </tp>
      <tp>
        <v>60212034.990000002</v>
        <stp/>
        <stp>EM_S_QSTM07_IS</stp>
        <stp>4</stp>
        <stp>600386.SH</stp>
        <stp>61</stp>
        <stp>6/30/2015</stp>
        <stp>1</stp>
        <tr r="K2106" s="5"/>
      </tp>
      <tp>
        <v>42587971.939999998</v>
        <stp/>
        <stp>EM_S_QSTM07_IS</stp>
        <stp>4</stp>
        <stp>600390.SH</stp>
        <stp>61</stp>
        <stp>3/31/2016</stp>
        <stp>1</stp>
        <tr r="I2110" s="5"/>
      </tp>
      <tp>
        <v>159155048.19999999</v>
        <stp/>
        <stp>EM_S_QSTM07_IS</stp>
        <stp>4</stp>
        <stp>600380.SH</stp>
        <stp>61</stp>
        <stp>3/31/2016</stp>
        <stp>1</stp>
        <tr r="I2101" s="5"/>
      </tp>
      <tp>
        <v>106505000</v>
        <stp/>
        <stp>EM_S_QSTM07_IS</stp>
        <stp>4</stp>
        <stp>600395.SH</stp>
        <stp>61</stp>
        <stp>6/30/2016</stp>
        <stp>1</stp>
        <tr r="D2114" s="5"/>
      </tp>
      <tp>
        <v>4369008.51999998</v>
        <stp/>
        <stp>EM_S_QSTM07_IS</stp>
        <stp>4</stp>
        <stp>600396.SH</stp>
        <stp>61</stp>
        <stp>6/30/2015</stp>
        <stp>1</stp>
        <tr r="K2115" s="5"/>
      </tp>
      <tp>
        <v>78417535.099999994</v>
        <stp/>
        <stp>EM_S_QSTM07_IS</stp>
        <stp>4</stp>
        <stp>000065.SZ</stp>
        <stp>61</stp>
        <stp>6/30/2016</stp>
        <stp>1</stp>
        <tr r="D55" s="5"/>
      </tp>
      <tp>
        <v>-18443516.68</v>
        <stp/>
        <stp>EM_S_QSTM07_IS</stp>
        <stp>4</stp>
        <stp>000066.SZ</stp>
        <stp>61</stp>
        <stp>6/30/2015</stp>
        <stp>1</stp>
        <tr r="K56" s="5"/>
      </tp>
      <tp>
        <v>34923876.950000003</v>
        <stp/>
        <stp>EM_S_QSTM07_IS</stp>
        <stp>4</stp>
        <stp>000070.SZ</stp>
        <stp>61</stp>
        <stp>3/31/2016</stp>
        <stp>1</stp>
        <tr r="I59" s="5"/>
      </tp>
      <tp>
        <v>10182815.65</v>
        <stp/>
        <stp>EM_S_QSTM07_IS</stp>
        <stp>4</stp>
        <stp>300040.SZ</stp>
        <stp>61</stp>
        <stp>3/31/2016</stp>
        <stp>1</stp>
        <tr r="I1303" s="5"/>
      </tp>
      <tp>
        <v>71125157.859999999</v>
        <stp/>
        <stp>EM_S_QSTM07_IS</stp>
        <stp>4</stp>
        <stp>300055.SZ</stp>
        <stp>61</stp>
        <stp>6/30/2016</stp>
        <stp>1</stp>
        <tr r="D1318" s="5"/>
      </tp>
      <tp>
        <v>16792223.350000001</v>
        <stp/>
        <stp>EM_S_QSTM07_IS</stp>
        <stp>4</stp>
        <stp>300056.SZ</stp>
        <stp>61</stp>
        <stp>6/30/2015</stp>
        <stp>1</stp>
        <tr r="K1319" s="5"/>
      </tp>
      <tp>
        <v>-52912613.240000002</v>
        <stp/>
        <stp>EM_S_QSTM07_IS</stp>
        <stp>4</stp>
        <stp>000060.SZ</stp>
        <stp>61</stp>
        <stp>3/31/2016</stp>
        <stp>1</stp>
        <tr r="I51" s="5"/>
      </tp>
      <tp>
        <v>6561216.7199999997</v>
        <stp/>
        <stp>EM_S_QSTM07_IS</stp>
        <stp>4</stp>
        <stp>300045.SZ</stp>
        <stp>61</stp>
        <stp>6/30/2016</stp>
        <stp>1</stp>
        <tr r="D1308" s="5"/>
      </tp>
      <tp>
        <v>9463215.1300000008</v>
        <stp/>
        <stp>EM_S_QSTM07_IS</stp>
        <stp>4</stp>
        <stp>300046.SZ</stp>
        <stp>61</stp>
        <stp>6/30/2015</stp>
        <stp>1</stp>
        <tr r="K1309" s="5"/>
      </tp>
      <tp>
        <v>24049448.390000001</v>
        <stp/>
        <stp>EM_S_QSTM07_IS</stp>
        <stp>4</stp>
        <stp>300050.SZ</stp>
        <stp>61</stp>
        <stp>3/31/2016</stp>
        <stp>1</stp>
        <tr r="I1313" s="5"/>
      </tp>
      <tp>
        <v>-19851389.800000001</v>
        <stp/>
        <stp>EM_S_QSTM07_IS</stp>
        <stp>4</stp>
        <stp>000045.SZ</stp>
        <stp>61</stp>
        <stp>6/30/2016</stp>
        <stp>1</stp>
        <tr r="D42" s="5"/>
      </tp>
      <tp>
        <v>403015981.11000001</v>
        <stp/>
        <stp>EM_S_QSTM07_IS</stp>
        <stp>4</stp>
        <stp>000046.SZ</stp>
        <stp>61</stp>
        <stp>6/30/2015</stp>
        <stp>1</stp>
        <tr r="K43" s="5"/>
      </tp>
      <tp>
        <v>90885529.260000005</v>
        <stp/>
        <stp>EM_S_QSTM07_IS</stp>
        <stp>4</stp>
        <stp>000050.SZ</stp>
        <stp>61</stp>
        <stp>3/31/2016</stp>
        <stp>1</stp>
        <tr r="I46" s="5"/>
      </tp>
      <tp>
        <v>37641833.359999999</v>
        <stp/>
        <stp>EM_S_QSTM07_IS</stp>
        <stp>4</stp>
        <stp>300075.SZ</stp>
        <stp>61</stp>
        <stp>6/30/2016</stp>
        <stp>1</stp>
        <tr r="D1337" s="5"/>
      </tp>
      <tp>
        <v>8144330.96</v>
        <stp/>
        <stp>EM_S_QSTM07_IS</stp>
        <stp>4</stp>
        <stp>300076.SZ</stp>
        <stp>61</stp>
        <stp>6/30/2015</stp>
        <stp>1</stp>
        <tr r="K1338" s="5"/>
      </tp>
      <tp>
        <v>29873136.170000002</v>
        <stp/>
        <stp>EM_S_QSTM07_IS</stp>
        <stp>4</stp>
        <stp>000040.SZ</stp>
        <stp>61</stp>
        <stp>3/31/2016</stp>
        <stp>1</stp>
        <tr r="I39" s="5"/>
      </tp>
      <tp>
        <v>30967624.800000001</v>
        <stp/>
        <stp>EM_S_QSTM07_IS</stp>
        <stp>4</stp>
        <stp>000055.SZ</stp>
        <stp>61</stp>
        <stp>6/30/2016</stp>
        <stp>1</stp>
        <tr r="D47" s="5"/>
      </tp>
      <tp>
        <v>2297689.4</v>
        <stp/>
        <stp>EM_S_QSTM07_IS</stp>
        <stp>4</stp>
        <stp>000056.SZ</stp>
        <stp>61</stp>
        <stp>6/30/2015</stp>
        <stp>1</stp>
        <tr r="K48" s="5"/>
      </tp>
      <tp>
        <v>18545943.07</v>
        <stp/>
        <stp>EM_S_QSTM07_IS</stp>
        <stp>4</stp>
        <stp>300065.SZ</stp>
        <stp>61</stp>
        <stp>6/30/2016</stp>
        <stp>1</stp>
        <tr r="D1327" s="5"/>
      </tp>
      <tp>
        <v>42281503.850000001</v>
        <stp/>
        <stp>EM_S_QSTM07_IS</stp>
        <stp>4</stp>
        <stp>300066.SZ</stp>
        <stp>61</stp>
        <stp>6/30/2015</stp>
        <stp>1</stp>
        <tr r="K1328" s="5"/>
      </tp>
      <tp>
        <v>35196387.670000002</v>
        <stp/>
        <stp>EM_S_QSTM07_IS</stp>
        <stp>4</stp>
        <stp>300070.SZ</stp>
        <stp>61</stp>
        <stp>3/31/2016</stp>
        <stp>1</stp>
        <tr r="I1332" s="5"/>
      </tp>
      <tp>
        <v>11585795.109999999</v>
        <stp/>
        <stp>EM_S_QSTM07_IS</stp>
        <stp>4</stp>
        <stp>000025.SZ</stp>
        <stp>61</stp>
        <stp>6/30/2016</stp>
        <stp>1</stp>
        <tr r="D24" s="5"/>
      </tp>
      <tp>
        <v>28142234.379999999</v>
        <stp/>
        <stp>EM_S_QSTM07_IS</stp>
        <stp>4</stp>
        <stp>000026.SZ</stp>
        <stp>61</stp>
        <stp>6/30/2015</stp>
        <stp>1</stp>
        <tr r="K25" s="5"/>
      </tp>
      <tp>
        <v>156713000.13</v>
        <stp/>
        <stp>EM_S_QSTM07_IS</stp>
        <stp>4</stp>
        <stp>000030.SZ</stp>
        <stp>61</stp>
        <stp>3/31/2016</stp>
        <stp>1</stp>
        <tr r="I29" s="5"/>
      </tp>
      <tp>
        <v>154109207.27000001</v>
        <stp/>
        <stp>EM_S_QSTM07_IS</stp>
        <stp>4</stp>
        <stp>300015.SZ</stp>
        <stp>61</stp>
        <stp>6/30/2016</stp>
        <stp>1</stp>
        <tr r="D1278" s="5"/>
      </tp>
      <tp>
        <v>35097425.030000001</v>
        <stp/>
        <stp>EM_S_QSTM07_IS</stp>
        <stp>4</stp>
        <stp>300016.SZ</stp>
        <stp>61</stp>
        <stp>6/30/2015</stp>
        <stp>1</stp>
        <tr r="K1279" s="5"/>
      </tp>
      <tp>
        <v>469935.69</v>
        <stp/>
        <stp>EM_S_QSTM07_IS</stp>
        <stp>4</stp>
        <stp>000020.SZ</stp>
        <stp>61</stp>
        <stp>3/31/2016</stp>
        <stp>1</stp>
        <tr r="I20" s="5"/>
      </tp>
      <tp>
        <v>35821867.969999999</v>
        <stp/>
        <stp>EM_S_QSTM07_IS</stp>
        <stp>4</stp>
        <stp>000035.SZ</stp>
        <stp>61</stp>
        <stp>6/30/2016</stp>
        <stp>1</stp>
        <tr r="D34" s="5"/>
      </tp>
      <tp>
        <v>-6952540.4900000002</v>
        <stp/>
        <stp>EM_S_QSTM07_IS</stp>
        <stp>4</stp>
        <stp>000036.SZ</stp>
        <stp>61</stp>
        <stp>6/30/2015</stp>
        <stp>1</stp>
        <tr r="K35" s="5"/>
      </tp>
      <tp>
        <v>22604991.489999998</v>
        <stp/>
        <stp>EM_S_QSTM07_IS</stp>
        <stp>4</stp>
        <stp>300005.SZ</stp>
        <stp>61</stp>
        <stp>6/30/2016</stp>
        <stp>1</stp>
        <tr r="D1268" s="5"/>
      </tp>
      <tp>
        <v>5399896.71</v>
        <stp/>
        <stp>EM_S_QSTM07_IS</stp>
        <stp>4</stp>
        <stp>300006.SZ</stp>
        <stp>61</stp>
        <stp>6/30/2015</stp>
        <stp>1</stp>
        <tr r="K1269" s="5"/>
      </tp>
      <tp>
        <v>12270430.65</v>
        <stp/>
        <stp>EM_S_QSTM07_IS</stp>
        <stp>4</stp>
        <stp>300010.SZ</stp>
        <stp>61</stp>
        <stp>3/31/2016</stp>
        <stp>1</stp>
        <tr r="I1273" s="5"/>
      </tp>
      <tp>
        <v>133782114.79000001</v>
        <stp/>
        <stp>EM_S_QSTM07_IS</stp>
        <stp>4</stp>
        <stp>000005.SZ</stp>
        <stp>61</stp>
        <stp>6/30/2016</stp>
        <stp>1</stp>
        <tr r="D7" s="5"/>
      </tp>
      <tp>
        <v>56460006.060000002</v>
        <stp/>
        <stp>EM_S_QSTM07_IS</stp>
        <stp>4</stp>
        <stp>000006.SZ</stp>
        <stp>61</stp>
        <stp>6/30/2015</stp>
        <stp>1</stp>
        <tr r="K8" s="5"/>
      </tp>
      <tp>
        <v>-32706655.399999999</v>
        <stp/>
        <stp>EM_S_QSTM07_IS</stp>
        <stp>4</stp>
        <stp>000010.SZ</stp>
        <stp>61</stp>
        <stp>3/31/2016</stp>
        <stp>1</stp>
        <tr r="I12" s="5"/>
      </tp>
      <tp>
        <v>37091068.039999999</v>
        <stp/>
        <stp>EM_S_QSTM07_IS</stp>
        <stp>4</stp>
        <stp>300020.SZ</stp>
        <stp>61</stp>
        <stp>3/31/2016</stp>
        <stp>1</stp>
        <tr r="I1283" s="5"/>
      </tp>
      <tp>
        <v>10017768.039999999</v>
        <stp/>
        <stp>EM_S_QSTM07_IS</stp>
        <stp>4</stp>
        <stp>300035.SZ</stp>
        <stp>61</stp>
        <stp>6/30/2016</stp>
        <stp>1</stp>
        <tr r="D1298" s="5"/>
      </tp>
      <tp>
        <v>5505066.4500000002</v>
        <stp/>
        <stp>EM_S_QSTM07_IS</stp>
        <stp>4</stp>
        <stp>300036.SZ</stp>
        <stp>61</stp>
        <stp>6/30/2015</stp>
        <stp>1</stp>
        <tr r="K1299" s="5"/>
      </tp>
      <tp>
        <v>-304705949</v>
        <stp/>
        <stp>EM_S_QSTM07_IS</stp>
        <stp>4</stp>
        <stp>000016.SZ</stp>
        <stp>61</stp>
        <stp>6/30/2015</stp>
        <stp>1</stp>
        <tr r="K16" s="5"/>
      </tp>
      <tp>
        <v>22685046.5</v>
        <stp/>
        <stp>EM_S_QSTM07_IS</stp>
        <stp>4</stp>
        <stp>300025.SZ</stp>
        <stp>61</stp>
        <stp>6/30/2016</stp>
        <stp>1</stp>
        <tr r="D1288" s="5"/>
      </tp>
      <tp>
        <v>159577707.66</v>
        <stp/>
        <stp>EM_S_QSTM07_IS</stp>
        <stp>4</stp>
        <stp>300026.SZ</stp>
        <stp>61</stp>
        <stp>6/30/2015</stp>
        <stp>1</stp>
        <tr r="K1289" s="5"/>
      </tp>
      <tp>
        <v>7210443.3700000001</v>
        <stp/>
        <stp>EM_S_QSTM07_IS</stp>
        <stp>4</stp>
        <stp>300030.SZ</stp>
        <stp>61</stp>
        <stp>3/31/2016</stp>
        <stp>1</stp>
        <tr r="I1293" s="5"/>
      </tp>
      <tp>
        <v>2317787.27</v>
        <stp/>
        <stp>EM_S_QSTM07_IS</stp>
        <stp>4</stp>
        <stp>300080.SZ</stp>
        <stp>61</stp>
        <stp>3/31/2016</stp>
        <stp>1</stp>
        <tr r="I1342" s="5"/>
      </tp>
      <tp>
        <v>12614022.710000001</v>
        <stp/>
        <stp>EM_S_QSTM07_IS</stp>
        <stp>4</stp>
        <stp>300095.SZ</stp>
        <stp>61</stp>
        <stp>6/30/2016</stp>
        <stp>1</stp>
        <tr r="D1357" s="5"/>
      </tp>
      <tp>
        <v>10027716.710000001</v>
        <stp/>
        <stp>EM_S_QSTM07_IS</stp>
        <stp>4</stp>
        <stp>300096.SZ</stp>
        <stp>61</stp>
        <stp>6/30/2015</stp>
        <stp>1</stp>
        <tr r="K1358" s="5"/>
      </tp>
      <tp>
        <v>9219873.5399999991</v>
        <stp/>
        <stp>EM_S_QSTM07_IS</stp>
        <stp>4</stp>
        <stp>300085.SZ</stp>
        <stp>61</stp>
        <stp>6/30/2016</stp>
        <stp>1</stp>
        <tr r="D1347" s="5"/>
      </tp>
      <tp>
        <v>25534955.84</v>
        <stp/>
        <stp>EM_S_QSTM07_IS</stp>
        <stp>4</stp>
        <stp>300086.SZ</stp>
        <stp>61</stp>
        <stp>6/30/2015</stp>
        <stp>1</stp>
        <tr r="K1348" s="5"/>
      </tp>
      <tp>
        <v>6763964.5099999998</v>
        <stp/>
        <stp>EM_S_QSTM07_IS</stp>
        <stp>4</stp>
        <stp>300090.SZ</stp>
        <stp>61</stp>
        <stp>3/31/2016</stp>
        <stp>1</stp>
        <tr r="I1352" s="5"/>
      </tp>
      <tp>
        <v>42302520</v>
        <stp/>
        <stp>EM_S_QSTM07_IS</stp>
        <stp>4</stp>
        <stp>000090.SZ</stp>
        <stp>61</stp>
        <stp>3/31/2016</stp>
        <stp>1</stp>
        <tr r="I63" s="5"/>
      </tp>
      <tp>
        <v>48724864.039999999</v>
        <stp/>
        <stp>EM_S_QSTM07_IS</stp>
        <stp>4</stp>
        <stp>000096.SZ</stp>
        <stp>61</stp>
        <stp>6/30/2015</stp>
        <stp>1</stp>
        <tr r="K64" s="5"/>
      </tp>
      <tp>
        <v>233199317.61000001</v>
        <stp/>
        <stp>EM_S_QSTM07_IS</stp>
        <stp>4</stp>
        <stp>600026.SH</stp>
        <stp>61</stp>
        <stp>6/30/2015</stp>
        <stp>1</stp>
        <tr r="K1799" s="5"/>
      </tp>
      <tp>
        <v>1641316388.53</v>
        <stp/>
        <stp>EM_S_QSTM07_IS</stp>
        <stp>4</stp>
        <stp>600030.SH</stp>
        <stp>61</stp>
        <stp>3/31/2016</stp>
        <stp>1</stp>
        <tr r="I1803" s="5"/>
      </tp>
      <tp>
        <v>162239295.46000001</v>
        <stp/>
        <stp>EM_S_QSTM07_IS</stp>
        <stp>4</stp>
        <stp>600020.SH</stp>
        <stp>61</stp>
        <stp>3/31/2016</stp>
        <stp>1</stp>
        <tr r="I1795" s="5"/>
      </tp>
      <tp>
        <v>82881643.659999996</v>
        <stp/>
        <stp>EM_S_QSTM07_IS</stp>
        <stp>4</stp>
        <stp>600035.SH</stp>
        <stp>61</stp>
        <stp>6/30/2016</stp>
        <stp>1</stp>
        <tr r="D1806" s="5"/>
      </tp>
      <tp>
        <v>15756000000</v>
        <stp/>
        <stp>EM_S_QSTM07_IS</stp>
        <stp>4</stp>
        <stp>600036.SH</stp>
        <stp>61</stp>
        <stp>6/30/2015</stp>
        <stp>1</stp>
        <tr r="K1807" s="5"/>
      </tp>
      <tp>
        <v>242504366.69</v>
        <stp/>
        <stp>EM_S_QSTM07_IS</stp>
        <stp>4</stp>
        <stp>600005.SH</stp>
        <stp>61</stp>
        <stp>6/30/2016</stp>
        <stp>1</stp>
        <tr r="D1782" s="5"/>
      </tp>
      <tp>
        <v>98913839.170000002</v>
        <stp/>
        <stp>EM_S_QSTM07_IS</stp>
        <stp>4</stp>
        <stp>600006.SH</stp>
        <stp>61</stp>
        <stp>6/30/2015</stp>
        <stp>1</stp>
        <tr r="K1783" s="5"/>
      </tp>
      <tp>
        <v>-550444061.26999998</v>
        <stp/>
        <stp>EM_S_QSTM07_IS</stp>
        <stp>4</stp>
        <stp>600010.SH</stp>
        <stp>61</stp>
        <stp>3/31/2016</stp>
        <stp>1</stp>
        <tr r="I1787" s="5"/>
      </tp>
      <tp>
        <v>13922000000</v>
        <stp/>
        <stp>EM_S_QSTM07_IS</stp>
        <stp>4</stp>
        <stp>600000.SH</stp>
        <stp>61</stp>
        <stp>3/31/2016</stp>
        <stp>1</stp>
        <tr r="I1780" s="5"/>
      </tp>
      <tp>
        <v>5395000000</v>
        <stp/>
        <stp>EM_S_QSTM07_IS</stp>
        <stp>4</stp>
        <stp>600015.SH</stp>
        <stp>61</stp>
        <stp>6/30/2016</stp>
        <stp>1</stp>
        <tr r="D1790" s="5"/>
      </tp>
      <tp>
        <v>13401000000</v>
        <stp/>
        <stp>EM_S_QSTM07_IS</stp>
        <stp>4</stp>
        <stp>600016.SH</stp>
        <stp>61</stp>
        <stp>6/30/2015</stp>
        <stp>1</stp>
        <tr r="K1791" s="5"/>
      </tp>
      <tp>
        <v>572655024.90999997</v>
        <stp/>
        <stp>EM_S_QSTM07_IS</stp>
        <stp>4</stp>
        <stp>600066.SH</stp>
        <stp>61</stp>
        <stp>6/30/2015</stp>
        <stp>1</stp>
        <tr r="K1827" s="5"/>
      </tp>
      <tp>
        <v>1442962.6</v>
        <stp/>
        <stp>EM_S_QSTM07_IS</stp>
        <stp>4</stp>
        <stp>600070.SH</stp>
        <stp>61</stp>
        <stp>3/31/2016</stp>
        <stp>1</stp>
        <tr r="I1831" s="5"/>
      </tp>
      <tp>
        <v>532238888.13</v>
        <stp/>
        <stp>EM_S_QSTM07_IS</stp>
        <stp>4</stp>
        <stp>600060.SH</stp>
        <stp>61</stp>
        <stp>3/31/2016</stp>
        <stp>1</stp>
        <tr r="I1822" s="5"/>
      </tp>
      <tp>
        <v>240928315.44999999</v>
        <stp/>
        <stp>EM_S_QSTM07_IS</stp>
        <stp>4</stp>
        <stp>600075.SH</stp>
        <stp>61</stp>
        <stp>6/30/2016</stp>
        <stp>1</stp>
        <tr r="D1836" s="5"/>
      </tp>
      <tp>
        <v>-7586169.3300000001</v>
        <stp/>
        <stp>EM_S_QSTM07_IS</stp>
        <stp>4</stp>
        <stp>600076.SH</stp>
        <stp>61</stp>
        <stp>6/30/2015</stp>
        <stp>1</stp>
        <tr r="K1837" s="5"/>
      </tp>
      <tp>
        <v>145661208</v>
        <stp/>
        <stp>EM_S_QSTM07_IS</stp>
        <stp>4</stp>
        <stp>600050.SH</stp>
        <stp>61</stp>
        <stp>3/31/2016</stp>
        <stp>1</stp>
        <tr r="I1812" s="5"/>
      </tp>
      <tp>
        <v>41182430.149999999</v>
        <stp/>
        <stp>EM_S_QSTM07_IS</stp>
        <stp>4</stp>
        <stp>600055.SH</stp>
        <stp>61</stp>
        <stp>6/30/2016</stp>
        <stp>1</stp>
        <tr r="D1817" s="5"/>
      </tp>
      <tp>
        <v>195703087.72</v>
        <stp/>
        <stp>EM_S_QSTM07_IS</stp>
        <stp>4</stp>
        <stp>600056.SH</stp>
        <stp>61</stp>
        <stp>6/30/2015</stp>
        <stp>1</stp>
        <tr r="K1818" s="5"/>
      </tp>
      <tp>
        <v>300327161.37</v>
        <stp/>
        <stp>EM_S_QSTM07_IS</stp>
        <stp>4</stp>
        <stp>600085.SH</stp>
        <stp>61</stp>
        <stp>6/30/2016</stp>
        <stp>1</stp>
        <tr r="D1846" s="5"/>
      </tp>
      <tp>
        <v>92049589.129999995</v>
        <stp/>
        <stp>EM_S_QSTM07_IS</stp>
        <stp>4</stp>
        <stp>600086.SH</stp>
        <stp>61</stp>
        <stp>6/30/2015</stp>
        <stp>1</stp>
        <tr r="K1847" s="5"/>
      </tp>
      <tp>
        <v>21522549.800000001</v>
        <stp/>
        <stp>EM_S_QSTM07_IS</stp>
        <stp>4</stp>
        <stp>600090.SH</stp>
        <stp>61</stp>
        <stp>3/31/2016</stp>
        <stp>1</stp>
        <tr r="I1850" s="5"/>
      </tp>
      <tp>
        <v>3041021.22</v>
        <stp/>
        <stp>EM_S_QSTM07_IS</stp>
        <stp>4</stp>
        <stp>600080.SH</stp>
        <stp>61</stp>
        <stp>3/31/2016</stp>
        <stp>1</stp>
        <tr r="I1841" s="5"/>
      </tp>
      <tp>
        <v>-6463249.5999999996</v>
        <stp/>
        <stp>EM_S_QSTM07_IS</stp>
        <stp>4</stp>
        <stp>600095.SH</stp>
        <stp>61</stp>
        <stp>6/30/2016</stp>
        <stp>1</stp>
        <tr r="D1854" s="5"/>
      </tp>
      <tp>
        <v>5241784.08</v>
        <stp/>
        <stp>EM_S_QSTM07_IS</stp>
        <stp>4</stp>
        <stp>600096.SH</stp>
        <stp>61</stp>
        <stp>6/30/2015</stp>
        <stp>1</stp>
        <tr r="K1855" s="5"/>
      </tp>
      <tp>
        <v>4789528535.1999998</v>
        <stp/>
        <stp>EM_S_QSTM07_IS</stp>
        <stp>4</stp>
        <stp>000166.SZ</stp>
        <stp>61</stp>
        <stp>6/30/2015</stp>
        <stp>1</stp>
        <tr r="K75" s="5"/>
      </tp>
      <tp>
        <v>-4371638.01</v>
        <stp/>
        <stp>EM_S_QSTM07_IS</stp>
        <stp>4</stp>
        <stp>300140.SZ</stp>
        <stp>61</stp>
        <stp>3/31/2016</stp>
        <stp>1</stp>
        <tr r="I1402" s="5"/>
      </tp>
      <tp>
        <v>14964223.33</v>
        <stp/>
        <stp>EM_S_QSTM07_IS</stp>
        <stp>4</stp>
        <stp>300155.SZ</stp>
        <stp>61</stp>
        <stp>6/30/2016</stp>
        <stp>1</stp>
        <tr r="D1417" s="5"/>
      </tp>
      <tp>
        <v>24143540.149999999</v>
        <stp/>
        <stp>EM_S_QSTM07_IS</stp>
        <stp>4</stp>
        <stp>300156.SZ</stp>
        <stp>61</stp>
        <stp>6/30/2015</stp>
        <stp>1</stp>
        <tr r="K1418" s="5"/>
      </tp>
      <tp>
        <v>114679886.83</v>
        <stp/>
        <stp>EM_S_QSTM07_IS</stp>
        <stp>4</stp>
        <stp>300145.SZ</stp>
        <stp>61</stp>
        <stp>6/30/2016</stp>
        <stp>1</stp>
        <tr r="D1407" s="5"/>
      </tp>
      <tp>
        <v>211658933.33000001</v>
        <stp/>
        <stp>EM_S_QSTM07_IS</stp>
        <stp>4</stp>
        <stp>300146.SZ</stp>
        <stp>61</stp>
        <stp>6/30/2015</stp>
        <stp>1</stp>
        <tr r="K1408" s="5"/>
      </tp>
      <tp>
        <v>1385255.8</v>
        <stp/>
        <stp>EM_S_QSTM07_IS</stp>
        <stp>4</stp>
        <stp>300150.SZ</stp>
        <stp>61</stp>
        <stp>3/31/2016</stp>
        <stp>1</stp>
        <tr r="I1412" s="5"/>
      </tp>
      <tp>
        <v>962390560.61000001</v>
        <stp/>
        <stp>EM_S_QSTM07_IS</stp>
        <stp>4</stp>
        <stp>000150.SZ</stp>
        <stp>61</stp>
        <stp>3/31/2016</stp>
        <stp>1</stp>
        <tr r="I67" s="5"/>
      </tp>
      <tp>
        <v>36320958.289999999</v>
        <stp/>
        <stp>EM_S_QSTM07_IS</stp>
        <stp>4</stp>
        <stp>300160.SZ</stp>
        <stp>61</stp>
        <stp>3/31/2016</stp>
        <stp>1</stp>
        <tr r="I1422" s="5"/>
      </tp>
      <tp>
        <v>10510698.43</v>
        <stp/>
        <stp>EM_S_QSTM07_IS</stp>
        <stp>4</stp>
        <stp>300175.SZ</stp>
        <stp>61</stp>
        <stp>6/30/2016</stp>
        <stp>1</stp>
        <tr r="D1437" s="5"/>
      </tp>
      <tp>
        <v>5324330.67</v>
        <stp/>
        <stp>EM_S_QSTM07_IS</stp>
        <stp>4</stp>
        <stp>300176.SZ</stp>
        <stp>61</stp>
        <stp>6/30/2015</stp>
        <stp>1</stp>
        <tr r="K1438" s="5"/>
      </tp>
      <tp>
        <v>340487633.81999999</v>
        <stp/>
        <stp>EM_S_QSTM07_IS</stp>
        <stp>4</stp>
        <stp>000155.SZ</stp>
        <stp>61</stp>
        <stp>6/30/2016</stp>
        <stp>1</stp>
        <tr r="D70" s="5"/>
      </tp>
      <tp>
        <v>119604868.15000001</v>
        <stp/>
        <stp>EM_S_QSTM07_IS</stp>
        <stp>4</stp>
        <stp>000156.SZ</stp>
        <stp>61</stp>
        <stp>6/30/2015</stp>
        <stp>1</stp>
        <tr r="K71" s="5"/>
      </tp>
      <tp>
        <v>21933212.66</v>
        <stp/>
        <stp>EM_S_QSTM07_IS</stp>
        <stp>4</stp>
        <stp>300165.SZ</stp>
        <stp>61</stp>
        <stp>6/30/2016</stp>
        <stp>1</stp>
        <tr r="D1427" s="5"/>
      </tp>
      <tp>
        <v>31048394.710000001</v>
        <stp/>
        <stp>EM_S_QSTM07_IS</stp>
        <stp>4</stp>
        <stp>300166.SZ</stp>
        <stp>61</stp>
        <stp>6/30/2015</stp>
        <stp>1</stp>
        <tr r="K1428" s="5"/>
      </tp>
      <tp>
        <v>41693825.119999997</v>
        <stp/>
        <stp>EM_S_QSTM07_IS</stp>
        <stp>4</stp>
        <stp>300170.SZ</stp>
        <stp>61</stp>
        <stp>3/31/2016</stp>
        <stp>1</stp>
        <tr r="I1432" s="5"/>
      </tp>
      <tp>
        <v>78528127.140000001</v>
        <stp/>
        <stp>EM_S_QSTM07_IS</stp>
        <stp>4</stp>
        <stp>300100.SZ</stp>
        <stp>61</stp>
        <stp>3/31/2016</stp>
        <stp>1</stp>
        <tr r="I1362" s="5"/>
      </tp>
      <tp>
        <v>191928426.97999999</v>
        <stp/>
        <stp>EM_S_QSTM07_IS</stp>
        <stp>4</stp>
        <stp>300115.SZ</stp>
        <stp>61</stp>
        <stp>6/30/2016</stp>
        <stp>1</stp>
        <tr r="D1377" s="5"/>
      </tp>
      <tp>
        <v>3066084.35</v>
        <stp/>
        <stp>EM_S_QSTM07_IS</stp>
        <stp>4</stp>
        <stp>300116.SZ</stp>
        <stp>61</stp>
        <stp>6/30/2015</stp>
        <stp>1</stp>
        <tr r="K1378" s="5"/>
      </tp>
      <tp>
        <v>-14674301.859999999</v>
        <stp/>
        <stp>EM_S_QSTM07_IS</stp>
        <stp>4</stp>
        <stp>300105.SZ</stp>
        <stp>61</stp>
        <stp>6/30/2016</stp>
        <stp>1</stp>
        <tr r="D1367" s="5"/>
      </tp>
      <tp>
        <v>12336259.289999999</v>
        <stp/>
        <stp>EM_S_QSTM07_IS</stp>
        <stp>4</stp>
        <stp>300106.SZ</stp>
        <stp>61</stp>
        <stp>6/30/2015</stp>
        <stp>1</stp>
        <tr r="K1368" s="5"/>
      </tp>
      <tp>
        <v>2388843.11</v>
        <stp/>
        <stp>EM_S_QSTM07_IS</stp>
        <stp>4</stp>
        <stp>300110.SZ</stp>
        <stp>61</stp>
        <stp>3/31/2016</stp>
        <stp>1</stp>
        <tr r="I1372" s="5"/>
      </tp>
      <tp>
        <v>825036.31</v>
        <stp/>
        <stp>EM_S_QSTM07_IS</stp>
        <stp>4</stp>
        <stp>300120.SZ</stp>
        <stp>61</stp>
        <stp>3/31/2016</stp>
        <stp>1</stp>
        <tr r="I1382" s="5"/>
      </tp>
      <tp>
        <v>14420965.59</v>
        <stp/>
        <stp>EM_S_QSTM07_IS</stp>
        <stp>4</stp>
        <stp>300135.SZ</stp>
        <stp>61</stp>
        <stp>6/30/2016</stp>
        <stp>1</stp>
        <tr r="D1397" s="5"/>
      </tp>
      <tp>
        <v>44898604.259999998</v>
        <stp/>
        <stp>EM_S_QSTM07_IS</stp>
        <stp>4</stp>
        <stp>300136.SZ</stp>
        <stp>61</stp>
        <stp>6/30/2015</stp>
        <stp>1</stp>
        <tr r="K1398" s="5"/>
      </tp>
      <tp>
        <v>260576600</v>
        <stp/>
        <stp>EM_S_QSTM07_IS</stp>
        <stp>4</stp>
        <stp>000100.SZ</stp>
        <stp>61</stp>
        <stp>3/31/2016</stp>
        <stp>1</stp>
        <tr r="I66" s="5"/>
      </tp>
      <tp>
        <v>-10782169.460000001</v>
        <stp/>
        <stp>EM_S_QSTM07_IS</stp>
        <stp>4</stp>
        <stp>300125.SZ</stp>
        <stp>61</stp>
        <stp>6/30/2016</stp>
        <stp>1</stp>
        <tr r="D1387" s="5"/>
      </tp>
      <tp>
        <v>6624283</v>
        <stp/>
        <stp>EM_S_QSTM07_IS</stp>
        <stp>4</stp>
        <stp>300126.SZ</stp>
        <stp>61</stp>
        <stp>6/30/2015</stp>
        <stp>1</stp>
        <tr r="K1388" s="5"/>
      </tp>
      <tp>
        <v>5014835.1500000004</v>
        <stp/>
        <stp>EM_S_QSTM07_IS</stp>
        <stp>4</stp>
        <stp>300130.SZ</stp>
        <stp>61</stp>
        <stp>3/31/2016</stp>
        <stp>1</stp>
        <tr r="I1392" s="5"/>
      </tp>
      <tp>
        <v>15283687.41</v>
        <stp/>
        <stp>EM_S_QSTM07_IS</stp>
        <stp>4</stp>
        <stp>300180.SZ</stp>
        <stp>61</stp>
        <stp>3/31/2016</stp>
        <stp>1</stp>
        <tr r="I1442" s="5"/>
      </tp>
      <tp>
        <v>36215759.909999996</v>
        <stp/>
        <stp>EM_S_QSTM07_IS</stp>
        <stp>4</stp>
        <stp>300195.SZ</stp>
        <stp>61</stp>
        <stp>6/30/2016</stp>
        <stp>1</stp>
        <tr r="D1456" s="5"/>
      </tp>
      <tp>
        <v>54814469.140000001</v>
        <stp/>
        <stp>EM_S_QSTM07_IS</stp>
        <stp>4</stp>
        <stp>300196.SZ</stp>
        <stp>61</stp>
        <stp>6/30/2015</stp>
        <stp>1</stp>
        <tr r="K1457" s="5"/>
      </tp>
      <tp>
        <v>71096116.140000001</v>
        <stp/>
        <stp>EM_S_QSTM07_IS</stp>
        <stp>4</stp>
        <stp>300185.SZ</stp>
        <stp>61</stp>
        <stp>6/30/2016</stp>
        <stp>1</stp>
        <tr r="D1447" s="5"/>
      </tp>
      <tp>
        <v>20128055.370000001</v>
        <stp/>
        <stp>EM_S_QSTM07_IS</stp>
        <stp>4</stp>
        <stp>300190.SZ</stp>
        <stp>61</stp>
        <stp>3/31/2016</stp>
        <stp>1</stp>
        <tr r="I1451" s="5"/>
      </tp>
      <tp>
        <v>72850869.079999998</v>
        <stp/>
        <stp>EM_S_QSTM07_IS</stp>
        <stp>4</stp>
        <stp>600125.SH</stp>
        <stp>61</stp>
        <stp>6/30/2016</stp>
        <stp>1</stp>
        <tr r="D1882" s="5"/>
      </tp>
      <tp>
        <v>-235125511.88999999</v>
        <stp/>
        <stp>EM_S_QSTM07_IS</stp>
        <stp>4</stp>
        <stp>600126.SH</stp>
        <stp>61</stp>
        <stp>6/30/2015</stp>
        <stp>1</stp>
        <tr r="K1883" s="5"/>
      </tp>
      <tp>
        <v>10546014.82</v>
        <stp/>
        <stp>EM_S_QSTM07_IS</stp>
        <stp>4</stp>
        <stp>600130.SH</stp>
        <stp>61</stp>
        <stp>3/31/2016</stp>
        <stp>1</stp>
        <tr r="I1887" s="5"/>
      </tp>
      <tp>
        <v>141313143.03</v>
        <stp/>
        <stp>EM_S_QSTM07_IS</stp>
        <stp>4</stp>
        <stp>600120.SH</stp>
        <stp>61</stp>
        <stp>3/31/2016</stp>
        <stp>1</stp>
        <tr r="I1878" s="5"/>
      </tp>
      <tp>
        <v>15157594.140000001</v>
        <stp/>
        <stp>EM_S_QSTM07_IS</stp>
        <stp>4</stp>
        <stp>600135.SH</stp>
        <stp>61</stp>
        <stp>6/30/2016</stp>
        <stp>1</stp>
        <tr r="D1891" s="5"/>
      </tp>
      <tp>
        <v>22061060.829999998</v>
        <stp/>
        <stp>EM_S_QSTM07_IS</stp>
        <stp>4</stp>
        <stp>600136.SH</stp>
        <stp>61</stp>
        <stp>6/30/2015</stp>
        <stp>1</stp>
        <tr r="K1892" s="5"/>
      </tp>
      <tp>
        <v>69156975.569999993</v>
        <stp/>
        <stp>EM_S_QSTM07_IS</stp>
        <stp>4</stp>
        <stp>600105.SH</stp>
        <stp>61</stp>
        <stp>6/30/2016</stp>
        <stp>1</stp>
        <tr r="D1863" s="5"/>
      </tp>
      <tp>
        <v>108496678.45</v>
        <stp/>
        <stp>EM_S_QSTM07_IS</stp>
        <stp>4</stp>
        <stp>600106.SH</stp>
        <stp>61</stp>
        <stp>6/30/2015</stp>
        <stp>1</stp>
        <tr r="K1864" s="5"/>
      </tp>
      <tp>
        <v>8831214.8200000003</v>
        <stp/>
        <stp>EM_S_QSTM07_IS</stp>
        <stp>4</stp>
        <stp>600110.SH</stp>
        <stp>61</stp>
        <stp>3/31/2016</stp>
        <stp>1</stp>
        <tr r="I1868" s="5"/>
      </tp>
      <tp>
        <v>5202356905.5600004</v>
        <stp/>
        <stp>EM_S_QSTM07_IS</stp>
        <stp>4</stp>
        <stp>600100.SH</stp>
        <stp>61</stp>
        <stp>3/31/2016</stp>
        <stp>1</stp>
        <tr r="I1859" s="5"/>
      </tp>
      <tp>
        <v>631000000</v>
        <stp/>
        <stp>EM_S_QSTM07_IS</stp>
        <stp>4</stp>
        <stp>600115.SH</stp>
        <stp>61</stp>
        <stp>6/30/2016</stp>
        <stp>1</stp>
        <tr r="D1873" s="5"/>
      </tp>
      <tp>
        <v>65103163.299999997</v>
        <stp/>
        <stp>EM_S_QSTM07_IS</stp>
        <stp>4</stp>
        <stp>600116.SH</stp>
        <stp>61</stp>
        <stp>6/30/2015</stp>
        <stp>1</stp>
        <tr r="K1874" s="5"/>
      </tp>
      <tp>
        <v>-33315133.32</v>
        <stp/>
        <stp>EM_S_QSTM07_IS</stp>
        <stp>4</stp>
        <stp>600165.SH</stp>
        <stp>61</stp>
        <stp>6/30/2016</stp>
        <stp>1</stp>
        <tr r="D1915" s="5"/>
      </tp>
      <tp>
        <v>29136323.050000001</v>
        <stp/>
        <stp>EM_S_QSTM07_IS</stp>
        <stp>4</stp>
        <stp>600166.SH</stp>
        <stp>61</stp>
        <stp>6/30/2015</stp>
        <stp>1</stp>
        <tr r="K1916" s="5"/>
      </tp>
      <tp>
        <v>496872512.04000002</v>
        <stp/>
        <stp>EM_S_QSTM07_IS</stp>
        <stp>4</stp>
        <stp>600170.SH</stp>
        <stp>61</stp>
        <stp>3/31/2016</stp>
        <stp>1</stp>
        <tr r="I1920" s="5"/>
      </tp>
      <tp>
        <v>-34411858.780000001</v>
        <stp/>
        <stp>EM_S_QSTM07_IS</stp>
        <stp>4</stp>
        <stp>600160.SH</stp>
        <stp>61</stp>
        <stp>3/31/2016</stp>
        <stp>1</stp>
        <tr r="I1911" s="5"/>
      </tp>
      <tp>
        <v>112516222.43000001</v>
        <stp/>
        <stp>EM_S_QSTM07_IS</stp>
        <stp>4</stp>
        <stp>600175.SH</stp>
        <stp>61</stp>
        <stp>6/30/2016</stp>
        <stp>1</stp>
        <tr r="D1924" s="5"/>
      </tp>
      <tp>
        <v>295643143.31</v>
        <stp/>
        <stp>EM_S_QSTM07_IS</stp>
        <stp>4</stp>
        <stp>600176.SH</stp>
        <stp>61</stp>
        <stp>6/30/2015</stp>
        <stp>1</stp>
        <tr r="K1925" s="5"/>
      </tp>
      <tp>
        <v>16440113.65</v>
        <stp/>
        <stp>EM_S_QSTM07_IS</stp>
        <stp>4</stp>
        <stp>600145.SH</stp>
        <stp>61</stp>
        <stp>6/30/2016</stp>
        <stp>1</stp>
        <tr r="D1898" s="5"/>
      </tp>
      <tp>
        <v>-9280682.5999999996</v>
        <stp/>
        <stp>EM_S_QSTM07_IS</stp>
        <stp>4</stp>
        <stp>600146.SH</stp>
        <stp>61</stp>
        <stp>6/30/2015</stp>
        <stp>1</stp>
        <tr r="K1899" s="5"/>
      </tp>
      <tp>
        <v>115719169.11</v>
        <stp/>
        <stp>EM_S_QSTM07_IS</stp>
        <stp>4</stp>
        <stp>600150.SH</stp>
        <stp>61</stp>
        <stp>3/31/2016</stp>
        <stp>1</stp>
        <tr r="I1902" s="5"/>
      </tp>
      <tp>
        <v>-26982445.27</v>
        <stp/>
        <stp>EM_S_QSTM07_IS</stp>
        <stp>4</stp>
        <stp>600155.SH</stp>
        <stp>61</stp>
        <stp>6/30/2016</stp>
        <stp>1</stp>
        <tr r="D1906" s="5"/>
      </tp>
      <tp>
        <v>6617907.6900000004</v>
        <stp/>
        <stp>EM_S_QSTM07_IS</stp>
        <stp>4</stp>
        <stp>600156.SH</stp>
        <stp>61</stp>
        <stp>6/30/2015</stp>
        <stp>1</stp>
        <tr r="K1907" s="5"/>
      </tp>
      <tp>
        <v>72484251.730000004</v>
        <stp/>
        <stp>EM_S_QSTM07_IS</stp>
        <stp>4</stp>
        <stp>600185.SH</stp>
        <stp>61</stp>
        <stp>6/30/2016</stp>
        <stp>1</stp>
        <tr r="D1933" s="5"/>
      </tp>
      <tp>
        <v>-429658722.61000001</v>
        <stp/>
        <stp>EM_S_QSTM07_IS</stp>
        <stp>4</stp>
        <stp>600186.SH</stp>
        <stp>61</stp>
        <stp>6/30/2015</stp>
        <stp>1</stp>
        <tr r="K1934" s="5"/>
      </tp>
      <tp>
        <v>13404410.300000001</v>
        <stp/>
        <stp>EM_S_QSTM07_IS</stp>
        <stp>4</stp>
        <stp>600190.SH</stp>
        <stp>61</stp>
        <stp>3/31/2016</stp>
        <stp>1</stp>
        <tr r="I1938" s="5"/>
      </tp>
      <tp>
        <v>143074894.22</v>
        <stp/>
        <stp>EM_S_QSTM07_IS</stp>
        <stp>4</stp>
        <stp>600180.SH</stp>
        <stp>61</stp>
        <stp>3/31/2016</stp>
        <stp>1</stp>
        <tr r="I1929" s="5"/>
      </tp>
      <tp>
        <v>51696941.399999999</v>
        <stp/>
        <stp>EM_S_QSTM07_IS</stp>
        <stp>4</stp>
        <stp>600195.SH</stp>
        <stp>61</stp>
        <stp>6/30/2016</stp>
        <stp>1</stp>
        <tr r="D1942" s="5"/>
      </tp>
      <tp>
        <v>767128470.5</v>
        <stp/>
        <stp>EM_S_QSTM07_IS</stp>
        <stp>4</stp>
        <stp>600196.SH</stp>
        <stp>61</stp>
        <stp>6/30/2015</stp>
        <stp>1</stp>
        <tr r="K1943" s="5"/>
      </tp>
      <tp>
        <v>175306276.09</v>
        <stp/>
        <stp>EM_S_QSTM07_IS</stp>
        <stp>4</stp>
        <stp>000860.SZ</stp>
        <stp>61</stp>
        <stp>3/31/2016</stp>
        <stp>1</stp>
        <tr r="I364" s="5"/>
      </tp>
      <tp>
        <v>-33872472.149999999</v>
        <stp/>
        <stp>EM_S_QSTM07_IS</stp>
        <stp>4</stp>
        <stp>000875.SZ</stp>
        <stp>61</stp>
        <stp>6/30/2016</stp>
        <stp>1</stp>
        <tr r="D370" s="5"/>
      </tp>
      <tp>
        <v>642915804.38</v>
        <stp/>
        <stp>EM_S_QSTM07_IS</stp>
        <stp>4</stp>
        <stp>000876.SZ</stp>
        <stp>61</stp>
        <stp>6/30/2015</stp>
        <stp>1</stp>
        <tr r="K371" s="5"/>
      </tp>
      <tp>
        <v>14019321.1</v>
        <stp/>
        <stp>EM_S_QSTM07_IS</stp>
        <stp>4</stp>
        <stp>000850.SZ</stp>
        <stp>61</stp>
        <stp>3/31/2016</stp>
        <stp>1</stp>
        <tr r="I358" s="5"/>
      </tp>
      <tp>
        <v>-44816592.93</v>
        <stp/>
        <stp>EM_S_QSTM07_IS</stp>
        <stp>4</stp>
        <stp>000856.SZ</stp>
        <stp>61</stp>
        <stp>6/30/2015</stp>
        <stp>1</stp>
        <tr r="K361" s="5"/>
      </tp>
      <tp>
        <v>845443680.37</v>
        <stp/>
        <stp>EM_S_QSTM07_IS</stp>
        <stp>4</stp>
        <stp>000825.SZ</stp>
        <stp>61</stp>
        <stp>6/30/2016</stp>
        <stp>1</stp>
        <tr r="D345" s="5"/>
      </tp>
      <tp>
        <v>217657215.78</v>
        <stp/>
        <stp>EM_S_QSTM07_IS</stp>
        <stp>4</stp>
        <stp>000826.SZ</stp>
        <stp>61</stp>
        <stp>6/30/2015</stp>
        <stp>1</stp>
        <tr r="K346" s="5"/>
      </tp>
      <tp>
        <v>15724021.380000001</v>
        <stp/>
        <stp>EM_S_QSTM07_IS</stp>
        <stp>4</stp>
        <stp>000830.SZ</stp>
        <stp>61</stp>
        <stp>3/31/2016</stp>
        <stp>1</stp>
        <tr r="I349" s="5"/>
      </tp>
      <tp>
        <v>-20731933.620000001</v>
        <stp/>
        <stp>EM_S_QSTM07_IS</stp>
        <stp>4</stp>
        <stp>000820.SZ</stp>
        <stp>61</stp>
        <stp>3/31/2016</stp>
        <stp>1</stp>
        <tr r="I341" s="5"/>
      </tp>
      <tp>
        <v>-75523254.340000004</v>
        <stp/>
        <stp>EM_S_QSTM07_IS</stp>
        <stp>4</stp>
        <stp>000835.SZ</stp>
        <stp>61</stp>
        <stp>6/30/2016</stp>
        <stp>1</stp>
        <tr r="D352" s="5"/>
      </tp>
      <tp>
        <v>-25690221</v>
        <stp/>
        <stp>EM_S_QSTM07_IS</stp>
        <stp>4</stp>
        <stp>000836.SZ</stp>
        <stp>61</stp>
        <stp>6/30/2015</stp>
        <stp>1</stp>
        <tr r="K353" s="5"/>
      </tp>
      <tp>
        <v>69678192.640000001</v>
        <stp/>
        <stp>EM_S_QSTM07_IS</stp>
        <stp>4</stp>
        <stp>000806.SZ</stp>
        <stp>61</stp>
        <stp>6/30/2015</stp>
        <stp>1</stp>
        <tr r="K330" s="5"/>
      </tp>
      <tp>
        <v>148222950.71000001</v>
        <stp/>
        <stp>EM_S_QSTM07_IS</stp>
        <stp>4</stp>
        <stp>000810.SZ</stp>
        <stp>61</stp>
        <stp>3/31/2016</stp>
        <stp>1</stp>
        <tr r="I333" s="5"/>
      </tp>
      <tp>
        <v>-423145273.02999997</v>
        <stp/>
        <stp>EM_S_QSTM07_IS</stp>
        <stp>4</stp>
        <stp>000800.SZ</stp>
        <stp>61</stp>
        <stp>3/31/2016</stp>
        <stp>1</stp>
        <tr r="I326" s="5"/>
      </tp>
      <tp>
        <v>-24999804.539999999</v>
        <stp/>
        <stp>EM_S_QSTM07_IS</stp>
        <stp>4</stp>
        <stp>000815.SZ</stp>
        <stp>61</stp>
        <stp>6/30/2016</stp>
        <stp>1</stp>
        <tr r="D337" s="5"/>
      </tp>
      <tp>
        <v>10048588.01</v>
        <stp/>
        <stp>EM_S_QSTM07_IS</stp>
        <stp>4</stp>
        <stp>000816.SZ</stp>
        <stp>61</stp>
        <stp>6/30/2015</stp>
        <stp>1</stp>
        <tr r="K338" s="5"/>
      </tp>
      <tp>
        <v>43762995.899999999</v>
        <stp/>
        <stp>EM_S_QSTM07_IS</stp>
        <stp>4</stp>
        <stp>000885.SZ</stp>
        <stp>61</stp>
        <stp>6/30/2016</stp>
        <stp>1</stp>
        <tr r="D378" s="5"/>
      </tp>
      <tp>
        <v>22675717.140000001</v>
        <stp/>
        <stp>EM_S_QSTM07_IS</stp>
        <stp>4</stp>
        <stp>000886.SZ</stp>
        <stp>61</stp>
        <stp>6/30/2015</stp>
        <stp>1</stp>
        <tr r="K379" s="5"/>
      </tp>
      <tp>
        <v>2024085.29</v>
        <stp/>
        <stp>EM_S_QSTM07_IS</stp>
        <stp>4</stp>
        <stp>000890.SZ</stp>
        <stp>61</stp>
        <stp>3/31/2016</stp>
        <stp>1</stp>
        <tr r="I383" s="5"/>
      </tp>
      <tp>
        <v>6661607.6600000001</v>
        <stp/>
        <stp>EM_S_QSTM07_IS</stp>
        <stp>4</stp>
        <stp>000880.SZ</stp>
        <stp>61</stp>
        <stp>3/31/2016</stp>
        <stp>1</stp>
        <tr r="I374" s="5"/>
      </tp>
      <tp>
        <v>1077322093.5599999</v>
        <stp/>
        <stp>EM_S_QSTM07_IS</stp>
        <stp>4</stp>
        <stp>000895.SZ</stp>
        <stp>61</stp>
        <stp>6/30/2016</stp>
        <stp>1</stp>
        <tr r="D386" s="5"/>
      </tp>
      <tp>
        <v>17005443.800000001</v>
        <stp/>
        <stp>EM_S_QSTM07_IS</stp>
        <stp>4</stp>
        <stp>600825.SH</stp>
        <stp>61</stp>
        <stp>6/30/2016</stp>
        <stp>1</stp>
        <tr r="D2478" s="5"/>
      </tp>
      <tp>
        <v>355129141.69999999</v>
        <stp/>
        <stp>EM_S_QSTM07_IS</stp>
        <stp>4</stp>
        <stp>600826.SH</stp>
        <stp>61</stp>
        <stp>6/30/2015</stp>
        <stp>1</stp>
        <tr r="K2479" s="5"/>
      </tp>
      <tp>
        <v>16435546.1</v>
        <stp/>
        <stp>EM_S_QSTM07_IS</stp>
        <stp>4</stp>
        <stp>600830.SH</stp>
        <stp>61</stp>
        <stp>3/31/2016</stp>
        <stp>1</stp>
        <tr r="I2483" s="5"/>
      </tp>
      <tp>
        <v>320261874.30000001</v>
        <stp/>
        <stp>EM_S_QSTM07_IS</stp>
        <stp>4</stp>
        <stp>600820.SH</stp>
        <stp>61</stp>
        <stp>3/31/2016</stp>
        <stp>1</stp>
        <tr r="I2473" s="5"/>
      </tp>
      <tp>
        <v>522899133.19999999</v>
        <stp/>
        <stp>EM_S_QSTM07_IS</stp>
        <stp>4</stp>
        <stp>600835.SH</stp>
        <stp>61</stp>
        <stp>6/30/2016</stp>
        <stp>1</stp>
        <tr r="D2487" s="5"/>
      </tp>
      <tp>
        <v>1822685.85</v>
        <stp/>
        <stp>EM_S_QSTM07_IS</stp>
        <stp>4</stp>
        <stp>600836.SH</stp>
        <stp>61</stp>
        <stp>6/30/2015</stp>
        <stp>1</stp>
        <tr r="K2488" s="5"/>
      </tp>
      <tp>
        <v>49316834.960000001</v>
        <stp/>
        <stp>EM_S_QSTM07_IS</stp>
        <stp>4</stp>
        <stp>600805.SH</stp>
        <stp>61</stp>
        <stp>6/30/2016</stp>
        <stp>1</stp>
        <tr r="D2459" s="5"/>
      </tp>
      <tp>
        <v>-20770911.920000002</v>
        <stp/>
        <stp>EM_S_QSTM07_IS</stp>
        <stp>4</stp>
        <stp>600806.SH</stp>
        <stp>61</stp>
        <stp>6/30/2015</stp>
        <stp>1</stp>
        <tr r="K2460" s="5"/>
      </tp>
      <tp>
        <v>10945174.25</v>
        <stp/>
        <stp>EM_S_QSTM07_IS</stp>
        <stp>4</stp>
        <stp>600810.SH</stp>
        <stp>61</stp>
        <stp>3/31/2016</stp>
        <stp>1</stp>
        <tr r="I2464" s="5"/>
      </tp>
      <tp>
        <v>-13075639.289999999</v>
        <stp/>
        <stp>EM_S_QSTM07_IS</stp>
        <stp>4</stp>
        <stp>600800.SH</stp>
        <stp>61</stp>
        <stp>3/31/2016</stp>
        <stp>1</stp>
        <tr r="I2454" s="5"/>
      </tp>
      <tp>
        <v>-161915969.41</v>
        <stp/>
        <stp>EM_S_QSTM07_IS</stp>
        <stp>4</stp>
        <stp>600815.SH</stp>
        <stp>61</stp>
        <stp>6/30/2016</stp>
        <stp>1</stp>
        <tr r="D2468" s="5"/>
      </tp>
      <tp>
        <v>625757031.32000005</v>
        <stp/>
        <stp>EM_S_QSTM07_IS</stp>
        <stp>4</stp>
        <stp>600816.SH</stp>
        <stp>61</stp>
        <stp>6/30/2015</stp>
        <stp>1</stp>
        <tr r="K2469" s="5"/>
      </tp>
      <tp>
        <v>30613586.469999999</v>
        <stp/>
        <stp>EM_S_QSTM07_IS</stp>
        <stp>4</stp>
        <stp>600865.SH</stp>
        <stp>61</stp>
        <stp>6/30/2016</stp>
        <stp>1</stp>
        <tr r="D2513" s="5"/>
      </tp>
      <tp>
        <v>-58702911.119999997</v>
        <stp/>
        <stp>EM_S_QSTM07_IS</stp>
        <stp>4</stp>
        <stp>600866.SH</stp>
        <stp>61</stp>
        <stp>6/30/2015</stp>
        <stp>1</stp>
        <tr r="K2514" s="5"/>
      </tp>
      <tp>
        <v>1200201.8899999999</v>
        <stp/>
        <stp>EM_S_QSTM07_IS</stp>
        <stp>4</stp>
        <stp>600870.SH</stp>
        <stp>61</stp>
        <stp>3/31/2016</stp>
        <stp>1</stp>
        <tr r="I2518" s="5"/>
      </tp>
      <tp>
        <v>-30331649.300000001</v>
        <stp/>
        <stp>EM_S_QSTM07_IS</stp>
        <stp>4</stp>
        <stp>600860.SH</stp>
        <stp>61</stp>
        <stp>3/31/2016</stp>
        <stp>1</stp>
        <tr r="I2508" s="5"/>
      </tp>
      <tp>
        <v>-346047311.99000001</v>
        <stp/>
        <stp>EM_S_QSTM07_IS</stp>
        <stp>4</stp>
        <stp>600875.SH</stp>
        <stp>61</stp>
        <stp>6/30/2016</stp>
        <stp>1</stp>
        <tr r="D2523" s="5"/>
      </tp>
      <tp>
        <v>-82040414.819999993</v>
        <stp/>
        <stp>EM_S_QSTM07_IS</stp>
        <stp>4</stp>
        <stp>600876.SH</stp>
        <stp>61</stp>
        <stp>6/30/2015</stp>
        <stp>1</stp>
        <tr r="K2524" s="5"/>
      </tp>
      <tp>
        <v>116622024.04000001</v>
        <stp/>
        <stp>EM_S_QSTM07_IS</stp>
        <stp>4</stp>
        <stp>600845.SH</stp>
        <stp>61</stp>
        <stp>6/30/2016</stp>
        <stp>1</stp>
        <tr r="D2495" s="5"/>
      </tp>
      <tp>
        <v>17247274.609999999</v>
        <stp/>
        <stp>EM_S_QSTM07_IS</stp>
        <stp>4</stp>
        <stp>600846.SH</stp>
        <stp>61</stp>
        <stp>6/30/2015</stp>
        <stp>1</stp>
        <tr r="K2496" s="5"/>
      </tp>
      <tp>
        <v>62337030.979999997</v>
        <stp/>
        <stp>EM_S_QSTM07_IS</stp>
        <stp>4</stp>
        <stp>600850.SH</stp>
        <stp>61</stp>
        <stp>3/31/2016</stp>
        <stp>1</stp>
        <tr r="I2499" s="5"/>
      </tp>
      <tp>
        <v>14772611.77</v>
        <stp/>
        <stp>EM_S_QSTM07_IS</stp>
        <stp>4</stp>
        <stp>600855.SH</stp>
        <stp>61</stp>
        <stp>6/30/2016</stp>
        <stp>1</stp>
        <tr r="D2503" s="5"/>
      </tp>
      <tp>
        <v>43973136.450000003</v>
        <stp/>
        <stp>EM_S_QSTM07_IS</stp>
        <stp>4</stp>
        <stp>600856.SH</stp>
        <stp>61</stp>
        <stp>6/30/2015</stp>
        <stp>1</stp>
        <tr r="K2504" s="5"/>
      </tp>
      <tp>
        <v>192399798.69</v>
        <stp/>
        <stp>EM_S_QSTM07_IS</stp>
        <stp>4</stp>
        <stp>600885.SH</stp>
        <stp>61</stp>
        <stp>6/30/2016</stp>
        <stp>1</stp>
        <tr r="D2532" s="5"/>
      </tp>
      <tp>
        <v>1223926034.1700001</v>
        <stp/>
        <stp>EM_S_QSTM07_IS</stp>
        <stp>4</stp>
        <stp>600886.SH</stp>
        <stp>61</stp>
        <stp>6/30/2015</stp>
        <stp>1</stp>
        <tr r="K2533" s="5"/>
      </tp>
      <tp>
        <v>-8302527.04</v>
        <stp/>
        <stp>EM_S_QSTM07_IS</stp>
        <stp>4</stp>
        <stp>600890.SH</stp>
        <stp>61</stp>
        <stp>3/31/2016</stp>
        <stp>1</stp>
        <tr r="I2537" s="5"/>
      </tp>
      <tp>
        <v>2504226.25</v>
        <stp/>
        <stp>EM_S_QSTM07_IS</stp>
        <stp>4</stp>
        <stp>600880.SH</stp>
        <stp>61</stp>
        <stp>3/31/2016</stp>
        <stp>1</stp>
        <tr r="I2527" s="5"/>
      </tp>
      <tp>
        <v>60608107.25</v>
        <stp/>
        <stp>EM_S_QSTM07_IS</stp>
        <stp>4</stp>
        <stp>600895.SH</stp>
        <stp>61</stp>
        <stp>6/30/2016</stp>
        <stp>1</stp>
        <tr r="D2542" s="5"/>
      </tp>
      <tp>
        <v>-34537218.960000001</v>
        <stp/>
        <stp>EM_S_QSTM07_IS</stp>
        <stp>4</stp>
        <stp>600896.SH</stp>
        <stp>61</stp>
        <stp>6/30/2015</stp>
        <stp>1</stp>
        <tr r="K2543" s="5"/>
      </tp>
      <tp>
        <v>32462767.719999999</v>
        <stp/>
        <stp>EM_S_QSTM07_IS</stp>
        <stp>4</stp>
        <stp>000965.SZ</stp>
        <stp>61</stp>
        <stp>6/30/2016</stp>
        <stp>1</stp>
        <tr r="D439" s="5"/>
      </tp>
      <tp>
        <v>63156804.390000001</v>
        <stp/>
        <stp>EM_S_QSTM07_IS</stp>
        <stp>4</stp>
        <stp>000966.SZ</stp>
        <stp>61</stp>
        <stp>6/30/2015</stp>
        <stp>1</stp>
        <tr r="K440" s="5"/>
      </tp>
      <tp>
        <v>62578631.770000003</v>
        <stp/>
        <stp>EM_S_QSTM07_IS</stp>
        <stp>4</stp>
        <stp>000970.SZ</stp>
        <stp>61</stp>
        <stp>3/31/2016</stp>
        <stp>1</stp>
        <tr r="I444" s="5"/>
      </tp>
      <tp>
        <v>-14377065.74</v>
        <stp/>
        <stp>EM_S_QSTM07_IS</stp>
        <stp>4</stp>
        <stp>000960.SZ</stp>
        <stp>61</stp>
        <stp>3/31/2016</stp>
        <stp>1</stp>
        <tr r="I435" s="5"/>
      </tp>
      <tp>
        <v>67889727.480000004</v>
        <stp/>
        <stp>EM_S_QSTM07_IS</stp>
        <stp>4</stp>
        <stp>000975.SZ</stp>
        <stp>61</stp>
        <stp>6/30/2016</stp>
        <stp>1</stp>
        <tr r="D448" s="5"/>
      </tp>
      <tp>
        <v>-8469898.1199999992</v>
        <stp/>
        <stp>EM_S_QSTM07_IS</stp>
        <stp>4</stp>
        <stp>000976.SZ</stp>
        <stp>61</stp>
        <stp>6/30/2015</stp>
        <stp>1</stp>
        <tr r="K449" s="5"/>
      </tp>
      <tp>
        <v>-163225169.13999999</v>
        <stp/>
        <stp>EM_S_QSTM07_IS</stp>
        <stp>4</stp>
        <stp>000950.SZ</stp>
        <stp>61</stp>
        <stp>3/31/2016</stp>
        <stp>1</stp>
        <tr r="I427" s="5"/>
      </tp>
      <tp>
        <v>-3767121.14</v>
        <stp/>
        <stp>EM_S_QSTM07_IS</stp>
        <stp>4</stp>
        <stp>000955.SZ</stp>
        <stp>61</stp>
        <stp>6/30/2016</stp>
        <stp>1</stp>
        <tr r="D431" s="5"/>
      </tp>
      <tp>
        <v>8434009.9299999997</v>
        <stp/>
        <stp>EM_S_QSTM07_IS</stp>
        <stp>4</stp>
        <stp>000925.SZ</stp>
        <stp>61</stp>
        <stp>6/30/2016</stp>
        <stp>1</stp>
        <tr r="D411" s="5"/>
      </tp>
      <tp>
        <v>99286998.790000007</v>
        <stp/>
        <stp>EM_S_QSTM07_IS</stp>
        <stp>4</stp>
        <stp>000926.SZ</stp>
        <stp>61</stp>
        <stp>6/30/2015</stp>
        <stp>1</stp>
        <tr r="K412" s="5"/>
      </tp>
      <tp>
        <v>-30976766.780000001</v>
        <stp/>
        <stp>EM_S_QSTM07_IS</stp>
        <stp>4</stp>
        <stp>000930.SZ</stp>
        <stp>61</stp>
        <stp>3/31/2016</stp>
        <stp>1</stp>
        <tr r="I416" s="5"/>
      </tp>
      <tp>
        <v>29884566.600000001</v>
        <stp/>
        <stp>EM_S_QSTM07_IS</stp>
        <stp>4</stp>
        <stp>000920.SZ</stp>
        <stp>61</stp>
        <stp>3/31/2016</stp>
        <stp>1</stp>
        <tr r="I407" s="5"/>
      </tp>
      <tp>
        <v>32967642.82</v>
        <stp/>
        <stp>EM_S_QSTM07_IS</stp>
        <stp>4</stp>
        <stp>000935.SZ</stp>
        <stp>61</stp>
        <stp>6/30/2016</stp>
        <stp>1</stp>
        <tr r="D420" s="5"/>
      </tp>
      <tp>
        <v>58018494.210000001</v>
        <stp/>
        <stp>EM_S_QSTM07_IS</stp>
        <stp>4</stp>
        <stp>000936.SZ</stp>
        <stp>61</stp>
        <stp>6/30/2015</stp>
        <stp>1</stp>
        <tr r="K421" s="5"/>
      </tp>
      <tp>
        <v>48873244.090000004</v>
        <stp/>
        <stp>EM_S_QSTM07_IS</stp>
        <stp>4</stp>
        <stp>000905.SZ</stp>
        <stp>61</stp>
        <stp>6/30/2016</stp>
        <stp>1</stp>
        <tr r="D394" s="5"/>
      </tp>
      <tp>
        <v>35010217.07</v>
        <stp/>
        <stp>EM_S_QSTM07_IS</stp>
        <stp>4</stp>
        <stp>000906.SZ</stp>
        <stp>61</stp>
        <stp>6/30/2015</stp>
        <stp>1</stp>
        <tr r="K395" s="5"/>
      </tp>
      <tp>
        <v>29378013.66</v>
        <stp/>
        <stp>EM_S_QSTM07_IS</stp>
        <stp>4</stp>
        <stp>000910.SZ</stp>
        <stp>61</stp>
        <stp>3/31/2016</stp>
        <stp>1</stp>
        <tr r="I398" s="5"/>
      </tp>
      <tp>
        <v>122055964.09999999</v>
        <stp/>
        <stp>EM_S_QSTM07_IS</stp>
        <stp>4</stp>
        <stp>000900.SZ</stp>
        <stp>61</stp>
        <stp>3/31/2016</stp>
        <stp>1</stp>
        <tr r="I390" s="5"/>
      </tp>
      <tp>
        <v>59289469.270000003</v>
        <stp/>
        <stp>EM_S_QSTM07_IS</stp>
        <stp>4</stp>
        <stp>000915.SZ</stp>
        <stp>61</stp>
        <stp>6/30/2016</stp>
        <stp>1</stp>
        <tr r="D402" s="5"/>
      </tp>
      <tp>
        <v>81367564.239999995</v>
        <stp/>
        <stp>EM_S_QSTM07_IS</stp>
        <stp>4</stp>
        <stp>000916.SZ</stp>
        <stp>61</stp>
        <stp>6/30/2015</stp>
        <stp>1</stp>
        <tr r="K403" s="5"/>
      </tp>
      <tp>
        <v>8934627.8699999992</v>
        <stp/>
        <stp>EM_S_QSTM07_IS</stp>
        <stp>4</stp>
        <stp>000985.SZ</stp>
        <stp>61</stp>
        <stp>6/30/2016</stp>
        <stp>1</stp>
        <tr r="D457" s="5"/>
      </tp>
      <tp>
        <v>-17568529.899999999</v>
        <stp/>
        <stp>EM_S_QSTM07_IS</stp>
        <stp>4</stp>
        <stp>000990.SZ</stp>
        <stp>61</stp>
        <stp>3/31/2016</stp>
        <stp>1</stp>
        <tr r="I461" s="5"/>
      </tp>
      <tp>
        <v>27948320.370000001</v>
        <stp/>
        <stp>EM_S_QSTM07_IS</stp>
        <stp>4</stp>
        <stp>000980.SZ</stp>
        <stp>61</stp>
        <stp>3/31/2016</stp>
        <stp>1</stp>
        <tr r="I453" s="5"/>
      </tp>
      <tp>
        <v>-15021714.43</v>
        <stp/>
        <stp>EM_S_QSTM07_IS</stp>
        <stp>4</stp>
        <stp>000995.SZ</stp>
        <stp>61</stp>
        <stp>6/30/2016</stp>
        <stp>1</stp>
        <tr r="D463" s="5"/>
      </tp>
      <tp>
        <v>5749682.0199999996</v>
        <stp/>
        <stp>EM_S_QSTM07_IS</stp>
        <stp>4</stp>
        <stp>000996.SZ</stp>
        <stp>61</stp>
        <stp>6/30/2015</stp>
        <stp>1</stp>
        <tr r="K464" s="5"/>
      </tp>
      <tp>
        <v>1888701920.75</v>
        <stp/>
        <stp>EM_S_QSTM07_IS</stp>
        <stp>4</stp>
        <stp>600900.SH</stp>
        <stp>61</stp>
        <stp>3/31/2016</stp>
        <stp>1</stp>
        <tr r="I2546" s="5"/>
      </tp>
      <tp>
        <v>44171629.090000004</v>
        <stp/>
        <stp>EM_S_QSTM07_IS</stp>
        <stp>4</stp>
        <stp>600965.SH</stp>
        <stp>61</stp>
        <stp>6/30/2016</stp>
        <stp>1</stp>
        <tr r="D2554" s="5"/>
      </tp>
      <tp>
        <v>41039070.390000001</v>
        <stp/>
        <stp>EM_S_QSTM07_IS</stp>
        <stp>4</stp>
        <stp>600966.SH</stp>
        <stp>61</stp>
        <stp>6/30/2015</stp>
        <stp>1</stp>
        <tr r="K2555" s="5"/>
      </tp>
      <tp>
        <v>129317343.06</v>
        <stp/>
        <stp>EM_S_QSTM07_IS</stp>
        <stp>4</stp>
        <stp>600970.SH</stp>
        <stp>61</stp>
        <stp>3/31/2016</stp>
        <stp>1</stp>
        <tr r="I2558" s="5"/>
      </tp>
      <tp>
        <v>15542748.85</v>
        <stp/>
        <stp>EM_S_QSTM07_IS</stp>
        <stp>4</stp>
        <stp>600960.SH</stp>
        <stp>61</stp>
        <stp>3/31/2016</stp>
        <stp>1</stp>
        <tr r="I2550" s="5"/>
      </tp>
      <tp>
        <v>88754553.980000004</v>
        <stp/>
        <stp>EM_S_QSTM07_IS</stp>
        <stp>4</stp>
        <stp>600975.SH</stp>
        <stp>61</stp>
        <stp>6/30/2016</stp>
        <stp>1</stp>
        <tr r="D2561" s="5"/>
      </tp>
      <tp>
        <v>21857798.27</v>
        <stp/>
        <stp>EM_S_QSTM07_IS</stp>
        <stp>4</stp>
        <stp>600976.SH</stp>
        <stp>61</stp>
        <stp>6/30/2015</stp>
        <stp>1</stp>
        <tr r="K2562" s="5"/>
      </tp>
      <tp>
        <v>40769674.189999998</v>
        <stp/>
        <stp>EM_S_QSTM07_IS</stp>
        <stp>4</stp>
        <stp>600985.SH</stp>
        <stp>61</stp>
        <stp>6/30/2016</stp>
        <stp>1</stp>
        <tr r="D2570" s="5"/>
      </tp>
      <tp>
        <v>12223306.4</v>
        <stp/>
        <stp>EM_S_QSTM07_IS</stp>
        <stp>4</stp>
        <stp>600986.SH</stp>
        <stp>61</stp>
        <stp>6/30/2015</stp>
        <stp>1</stp>
        <tr r="K2571" s="5"/>
      </tp>
      <tp>
        <v>865593.37</v>
        <stp/>
        <stp>EM_S_QSTM07_IS</stp>
        <stp>4</stp>
        <stp>600990.SH</stp>
        <stp>61</stp>
        <stp>3/31/2016</stp>
        <stp>1</stp>
        <tr r="I2574" s="5"/>
      </tp>
      <tp>
        <v>5733731.0300000003</v>
        <stp/>
        <stp>EM_S_QSTM07_IS</stp>
        <stp>4</stp>
        <stp>600980.SH</stp>
        <stp>61</stp>
        <stp>3/31/2016</stp>
        <stp>1</stp>
        <tr r="I2565" s="5"/>
      </tp>
      <tp>
        <v>33905432.600000001</v>
        <stp/>
        <stp>EM_S_QSTM07_IS</stp>
        <stp>4</stp>
        <stp>600995.SH</stp>
        <stp>61</stp>
        <stp>6/30/2016</stp>
        <stp>1</stp>
        <tr r="D2577" s="5"/>
      </tp>
      <tp>
        <v>104954239.66</v>
        <stp/>
        <stp>EM_S_QSTM07_IS</stp>
        <stp>4</stp>
        <stp>001696.SZ</stp>
        <stp>61</stp>
        <stp>6/30/2015</stp>
        <stp>1</stp>
        <tr r="K468" s="5"/>
      </tp>
      <tp>
        <v>59206309.020000003</v>
        <stp/>
        <stp>EM_S_QSTM07_IS</stp>
        <stp>4</stp>
        <stp>601636.SH</stp>
        <stp>61</stp>
        <stp>6/30/2015</stp>
        <stp>1</stp>
        <tr r="K2673" s="5"/>
      </tp>
      <tp>
        <v>19198000</v>
        <stp/>
        <stp>EM_S_QSTM07_IS</stp>
        <stp>4</stp>
        <stp>601600.SH</stp>
        <stp>61</stp>
        <stp>3/31/2016</stp>
        <stp>1</stp>
        <tr r="I2664" s="5"/>
      </tp>
      <tp>
        <v>11408668.859999999</v>
        <stp/>
        <stp>EM_S_QSTM07_IS</stp>
        <stp>4</stp>
        <stp>601616.SH</stp>
        <stp>61</stp>
        <stp>6/30/2015</stp>
        <stp>1</stp>
        <tr r="K2669" s="5"/>
      </tp>
      <tp>
        <v>-672675298.17999995</v>
        <stp/>
        <stp>EM_S_QSTM07_IS</stp>
        <stp>4</stp>
        <stp>601666.SH</stp>
        <stp>61</stp>
        <stp>6/30/2015</stp>
        <stp>1</stp>
        <tr r="K2674" s="5"/>
      </tp>
      <tp>
        <v>43196235.060000002</v>
        <stp/>
        <stp>EM_S_QSTM07_IS</stp>
        <stp>4</stp>
        <stp>601700.SH</stp>
        <stp>61</stp>
        <stp>3/31/2016</stp>
        <stp>1</stp>
        <tr r="I2682" s="5"/>
      </tp>
      <tp>
        <v>3727159263</v>
        <stp/>
        <stp>EM_S_QSTM07_IS</stp>
        <stp>4</stp>
        <stp>601766.SH</stp>
        <stp>61</stp>
        <stp>6/30/2015</stp>
        <stp>1</stp>
        <tr r="K2686" s="5"/>
      </tp>
      <tp>
        <v>112002410.78</v>
        <stp/>
        <stp>EM_S_QSTM07_IS</stp>
        <stp>4</stp>
        <stp>601515.SH</stp>
        <stp>61</stp>
        <stp>6/30/2016</stp>
        <stp>1</stp>
        <tr r="D2654" s="5"/>
      </tp>
      <tp>
        <v>94983506.709999993</v>
        <stp/>
        <stp>EM_S_QSTM07_IS</stp>
        <stp>4</stp>
        <stp>601566.SH</stp>
        <stp>61</stp>
        <stp>6/30/2015</stp>
        <stp>1</stp>
        <tr r="K2659" s="5"/>
      </tp>
      <tp>
        <v>272017845.67000002</v>
        <stp/>
        <stp>EM_S_QSTM07_IS</stp>
        <stp>4</stp>
        <stp>601555.SH</stp>
        <stp>61</stp>
        <stp>6/30/2016</stp>
        <stp>1</stp>
        <tr r="D2657" s="5"/>
      </tp>
      <tp>
        <v>289492608.54000002</v>
        <stp/>
        <stp>EM_S_QSTM07_IS</stp>
        <stp>4</stp>
        <stp>601225.SH</stp>
        <stp>61</stp>
        <stp>6/30/2016</stp>
        <stp>1</stp>
        <tr r="D2634" s="5"/>
      </tp>
      <tp>
        <v>128853029.06999999</v>
        <stp/>
        <stp>EM_S_QSTM07_IS</stp>
        <stp>4</stp>
        <stp>601226.SH</stp>
        <stp>61</stp>
        <stp>6/30/2015</stp>
        <stp>1</stp>
        <tr r="K2635" s="5"/>
      </tp>
      <tp>
        <v>242107249.69999999</v>
        <stp/>
        <stp>EM_S_QSTM07_IS</stp>
        <stp>4</stp>
        <stp>601216.SH</stp>
        <stp>61</stp>
        <stp>6/30/2015</stp>
        <stp>1</stp>
        <tr r="K2631" s="5"/>
      </tp>
      <tp>
        <v>3128000000</v>
        <stp/>
        <stp>EM_S_QSTM07_IS</stp>
        <stp>4</stp>
        <stp>601336.SH</stp>
        <stp>61</stp>
        <stp>6/30/2015</stp>
        <stp>1</stp>
        <tr r="K2646" s="5"/>
      </tp>
      <tp>
        <v>2274163000</v>
        <stp/>
        <stp>EM_S_QSTM07_IS</stp>
        <stp>4</stp>
        <stp>601390.SH</stp>
        <stp>61</stp>
        <stp>3/31/2016</stp>
        <stp>1</stp>
        <tr r="I2652" s="5"/>
      </tp>
      <tp>
        <v>-5983911.1699999999</v>
        <stp/>
        <stp>EM_S_QSTM07_IS</stp>
        <stp>4</stp>
        <stp>601020.SH</stp>
        <stp>61</stp>
        <stp>3/31/2016</stp>
        <stp>1</stp>
        <tr r="I2596" s="5"/>
      </tp>
      <tp>
        <v>-797855000</v>
        <stp/>
        <stp>EM_S_QSTM07_IS</stp>
        <stp>4</stp>
        <stp>601005.SH</stp>
        <stp>61</stp>
        <stp>6/30/2016</stp>
        <stp>1</stp>
        <tr r="D2585" s="5"/>
      </tp>
      <tp>
        <v>3625400084</v>
        <stp/>
        <stp>EM_S_QSTM07_IS</stp>
        <stp>4</stp>
        <stp>601006.SH</stp>
        <stp>61</stp>
        <stp>6/30/2015</stp>
        <stp>1</stp>
        <tr r="K2586" s="5"/>
      </tp>
      <tp>
        <v>53141663.340000004</v>
        <stp/>
        <stp>EM_S_QSTM07_IS</stp>
        <stp>4</stp>
        <stp>601010.SH</stp>
        <stp>61</stp>
        <stp>3/31/2016</stp>
        <stp>1</stp>
        <tr r="I2590" s="5"/>
      </tp>
      <tp>
        <v>275161985.24000001</v>
        <stp/>
        <stp>EM_S_QSTM07_IS</stp>
        <stp>4</stp>
        <stp>601000.SH</stp>
        <stp>61</stp>
        <stp>3/31/2016</stp>
        <stp>1</stp>
        <tr r="I2581" s="5"/>
      </tp>
      <tp>
        <v>26930360.760000002</v>
        <stp/>
        <stp>EM_S_QSTM07_IS</stp>
        <stp>4</stp>
        <stp>601015.SH</stp>
        <stp>61</stp>
        <stp>6/30/2016</stp>
        <stp>1</stp>
        <tr r="D2593" s="5"/>
      </tp>
      <tp>
        <v>84529825.310000002</v>
        <stp/>
        <stp>EM_S_QSTM07_IS</stp>
        <stp>4</stp>
        <stp>601016.SH</stp>
        <stp>61</stp>
        <stp>6/30/2015</stp>
        <stp>1</stp>
        <tr r="K2594" s="5"/>
      </tp>
      <tp>
        <v>66868532.799999997</v>
        <stp/>
        <stp>EM_S_QSTM07_IS</stp>
        <stp>4</stp>
        <stp>601126.SH</stp>
        <stp>61</stp>
        <stp>6/30/2015</stp>
        <stp>1</stp>
        <tr r="K2614" s="5"/>
      </tp>
      <tp>
        <v>-228229354.06999999</v>
        <stp/>
        <stp>EM_S_QSTM07_IS</stp>
        <stp>4</stp>
        <stp>601106.SH</stp>
        <stp>61</stp>
        <stp>6/30/2015</stp>
        <stp>1</stp>
        <tr r="K2607" s="5"/>
      </tp>
      <tp>
        <v>4015181.22</v>
        <stp/>
        <stp>EM_S_QSTM07_IS</stp>
        <stp>4</stp>
        <stp>601100.SH</stp>
        <stp>61</stp>
        <stp>3/31/2016</stp>
        <stp>1</stp>
        <tr r="I2605" s="5"/>
      </tp>
      <tp>
        <v>23080154.899999999</v>
        <stp/>
        <stp>EM_S_QSTM07_IS</stp>
        <stp>4</stp>
        <stp>601116.SH</stp>
        <stp>61</stp>
        <stp>6/30/2015</stp>
        <stp>1</stp>
        <tr r="K2611" s="5"/>
      </tp>
      <tp>
        <v>12954000000</v>
        <stp/>
        <stp>EM_S_QSTM07_IS</stp>
        <stp>4</stp>
        <stp>601166.SH</stp>
        <stp>61</stp>
        <stp>6/30/2015</stp>
        <stp>1</stp>
        <tr r="K2620" s="5"/>
      </tp>
      <tp>
        <v>1046050726.4</v>
        <stp/>
        <stp>EM_S_QSTM07_IS</stp>
        <stp>4</stp>
        <stp>601155.SH</stp>
        <stp>61</stp>
        <stp>6/30/2016</stp>
        <stp>1</stp>
        <tr r="D2618" s="5"/>
      </tp>
      <tp>
        <v>3153694000</v>
        <stp/>
        <stp>EM_S_QSTM07_IS</stp>
        <stp>4</stp>
        <stp>601186.SH</stp>
        <stp>61</stp>
        <stp>6/30/2015</stp>
        <stp>1</stp>
        <tr r="K2625" s="5"/>
      </tp>
      <tp>
        <v>101241280.15000001</v>
        <stp/>
        <stp>EM_S_QSTM07_IS</stp>
        <stp>4</stp>
        <stp>001896.SZ</stp>
        <stp>61</stp>
        <stp>6/30/2015</stp>
        <stp>1</stp>
        <tr r="K469" s="5"/>
      </tp>
      <tp>
        <v>2305559476.6700001</v>
        <stp/>
        <stp>EM_S_QSTM07_IS</stp>
        <stp>4</stp>
        <stp>601800.SH</stp>
        <stp>61</stp>
        <stp>3/31/2016</stp>
        <stp>1</stp>
        <tr r="I2692" s="5"/>
      </tp>
      <tp>
        <v>-234663101.27000001</v>
        <stp/>
        <stp>EM_S_QSTM07_IS</stp>
        <stp>4</stp>
        <stp>601866.SH</stp>
        <stp>61</stp>
        <stp>6/30/2015</stp>
        <stp>1</stp>
        <tr r="K2697" s="5"/>
      </tp>
      <tp>
        <v>149551490.47999999</v>
        <stp/>
        <stp>EM_S_QSTM07_IS</stp>
        <stp>4</stp>
        <stp>601886.SH</stp>
        <stp>61</stp>
        <stp>6/30/2015</stp>
        <stp>1</stp>
        <tr r="K2701" s="5"/>
      </tp>
      <tp>
        <v>28426737.449999999</v>
        <stp/>
        <stp>EM_S_QSTM07_IS</stp>
        <stp>4</stp>
        <stp>601890.SH</stp>
        <stp>61</stp>
        <stp>3/31/2016</stp>
        <stp>1</stp>
        <tr r="I2703" s="5"/>
      </tp>
      <tp>
        <v>123278355.90000001</v>
        <stp/>
        <stp>EM_S_QSTM07_IS</stp>
        <stp>4</stp>
        <stp>601880.SH</stp>
        <stp>61</stp>
        <stp>3/31/2016</stp>
        <stp>1</stp>
        <tr r="I2700" s="5"/>
      </tp>
      <tp>
        <v>110870888.61</v>
        <stp/>
        <stp>EM_S_QSTM07_IS</stp>
        <stp>4</stp>
        <stp>601900.SH</stp>
        <stp>61</stp>
        <stp>3/31/2016</stp>
        <stp>1</stp>
        <tr r="I2706" s="5"/>
      </tp>
      <tp>
        <v>50218713.340000004</v>
        <stp/>
        <stp>EM_S_QSTM07_IS</stp>
        <stp>4</stp>
        <stp>601965.SH</stp>
        <stp>61</stp>
        <stp>6/30/2016</stp>
        <stp>1</stp>
        <tr r="D2716" s="5"/>
      </tp>
      <tp t="s">
        <v/>
        <stp/>
        <stp>EM_S_QSTM07_IS</stp>
        <stp>4</stp>
        <stp>601966.SH</stp>
        <stp>61</stp>
        <stp>6/30/2015</stp>
        <stp>1</stp>
        <tr r="K2717" s="5"/>
      </tp>
      <tp>
        <v>1487638431.6199999</v>
        <stp/>
        <stp>EM_S_QSTM07_IS</stp>
        <stp>4</stp>
        <stp>601985.SH</stp>
        <stp>61</stp>
        <stp>6/30/2016</stp>
        <stp>1</stp>
        <tr r="D2720" s="5"/>
      </tp>
      <tp>
        <v>34883070.539999999</v>
        <stp/>
        <stp>EM_S_QSTM07_IS</stp>
        <stp>4</stp>
        <stp>601996.SH</stp>
        <stp>61</stp>
        <stp>6/30/2015</stp>
        <stp>1</stp>
        <tr r="K2725" s="5"/>
      </tp>
      <tp t="s">
        <v/>
        <stp/>
        <stp>EM_S_PROFITNOTICE_FORECASTL</stp>
        <stp>2</stp>
        <stp>601369.SH</stp>
        <stp>6/30/2016</stp>
        <tr r="G2649" s="5"/>
      </tp>
      <tp t="s">
        <v/>
        <stp/>
        <stp>EM_S_PROFITNOTICE_FORECASTL</stp>
        <stp>2</stp>
        <stp>601069.SH</stp>
        <stp>6/30/2016</stp>
        <tr r="G2601" s="5"/>
      </tp>
      <tp t="s">
        <v/>
        <stp/>
        <stp>EM_S_PROFITNOTICE_FORECASTL</stp>
        <stp>2</stp>
        <stp>601169.SH</stp>
        <stp>6/30/2016</stp>
        <tr r="G2622" s="5"/>
      </tp>
      <tp t="s">
        <v/>
        <stp/>
        <stp>EM_S_PROFITNOTICE_FORECASTL</stp>
        <stp>2</stp>
        <stp>601669.SH</stp>
        <stp>6/30/2016</stp>
        <tr r="G2676" s="5"/>
      </tp>
      <tp t="s">
        <v/>
        <stp/>
        <stp>EM_S_PROFITNOTICE_FORECASTL</stp>
        <stp>2</stp>
        <stp>601969.SH</stp>
        <stp>6/30/2016</stp>
        <tr r="G2719" s="5"/>
      </tp>
      <tp t="s">
        <v/>
        <stp/>
        <stp>EM_S_PROFITNOTICE_FORECASTL</stp>
        <stp>2</stp>
        <stp>600269.SH</stp>
        <stp>6/30/2016</stp>
        <tr r="G2006" s="5"/>
      </tp>
      <tp>
        <v>42359300</v>
        <stp/>
        <stp>EM_S_PROFITNOTICE_FORECASTT</stp>
        <stp>2</stp>
        <stp>300299.SZ</stp>
        <stp>6/30/2016</stp>
        <tr r="F1560" s="5"/>
      </tp>
      <tp t="s">
        <v/>
        <stp/>
        <stp>EM_S_PROFITNOTICE_FORECASTL</stp>
        <stp>2</stp>
        <stp>600369.SH</stp>
        <stp>6/30/2016</stp>
        <tr r="G2091" s="5"/>
      </tp>
      <tp>
        <v>21885300</v>
        <stp/>
        <stp>EM_S_PROFITNOTICE_FORECASTT</stp>
        <stp>2</stp>
        <stp>300399.SZ</stp>
        <stp>6/30/2016</stp>
        <tr r="F1659" s="5"/>
      </tp>
      <tp t="s">
        <v/>
        <stp/>
        <stp>EM_S_PROFITNOTICE_FORECASTL</stp>
        <stp>2</stp>
        <stp>600069.SH</stp>
        <stp>6/30/2016</stp>
        <tr r="G1830" s="5"/>
      </tp>
      <tp>
        <v>3000000</v>
        <stp/>
        <stp>EM_S_PROFITNOTICE_FORECASTT</stp>
        <stp>2</stp>
        <stp>300099.SZ</stp>
        <stp>6/30/2016</stp>
        <tr r="F1361" s="5"/>
      </tp>
      <tp t="s">
        <v/>
        <stp/>
        <stp>EM_S_PROFITNOTICE_FORECASTL</stp>
        <stp>2</stp>
        <stp>600169.SH</stp>
        <stp>6/30/2016</stp>
        <tr r="G1919" s="5"/>
      </tp>
      <tp>
        <v>116590000</v>
        <stp/>
        <stp>EM_S_PROFITNOTICE_FORECASTT</stp>
        <stp>2</stp>
        <stp>300199.SZ</stp>
        <stp>6/30/2016</stp>
        <tr r="F1460" s="5"/>
      </tp>
      <tp t="s">
        <v/>
        <stp/>
        <stp>EM_S_PROFITNOTICE_FORECASTL</stp>
        <stp>2</stp>
        <stp>600769.SH</stp>
        <stp>6/30/2016</stp>
        <tr r="G2427" s="5"/>
      </tp>
      <tp t="s">
        <v/>
        <stp/>
        <stp>EM_S_PROFITNOTICE_FORECASTL</stp>
        <stp>2</stp>
        <stp>600469.SH</stp>
        <stp>6/30/2016</stp>
        <tr r="G2161" s="5"/>
      </tp>
      <tp>
        <v>20000000</v>
        <stp/>
        <stp>EM_S_PROFITNOTICE_FORECASTT</stp>
        <stp>2</stp>
        <stp>300499.SZ</stp>
        <stp>6/30/2016</stp>
        <tr r="F1758" s="5"/>
      </tp>
      <tp t="s">
        <v/>
        <stp/>
        <stp>EM_S_PROFITNOTICE_FORECASTL</stp>
        <stp>2</stp>
        <stp>600569.SH</stp>
        <stp>6/30/2016</stp>
        <tr r="G2244" s="5"/>
      </tp>
      <tp t="s">
        <v/>
        <stp/>
        <stp>EM_S_PROFITNOTICE_FORECASTL</stp>
        <stp>2</stp>
        <stp>600869.SH</stp>
        <stp>6/30/2016</stp>
        <tr r="G2517" s="5"/>
      </tp>
      <tp t="s">
        <v/>
        <stp/>
        <stp>EM_S_PROFITNOTICE_FORECASTL</stp>
        <stp>2</stp>
        <stp>600969.SH</stp>
        <stp>6/30/2016</stp>
        <tr r="G2557" s="5"/>
      </tp>
      <tp t="s">
        <v/>
        <stp/>
        <stp>EM_S_PROFITNOTICE_FORECASTL</stp>
        <stp>2</stp>
        <stp>603369.SH</stp>
        <stp>6/30/2016</stp>
        <tr r="G2799" s="5"/>
      </tp>
      <tp t="s">
        <v/>
        <stp/>
        <stp>EM_S_PROFITNOTICE_FORECASTL</stp>
        <stp>2</stp>
        <stp>603069.SH</stp>
        <stp>6/30/2016</stp>
        <tr r="G2755" s="5"/>
      </tp>
      <tp t="s">
        <v/>
        <stp/>
        <stp>EM_S_PROFITNOTICE_FORECASTL</stp>
        <stp>2</stp>
        <stp>603169.SH</stp>
        <stp>6/30/2016</stp>
        <tr r="G2775" s="5"/>
      </tp>
      <tp t="s">
        <v/>
        <stp/>
        <stp>EM_S_PROFITNOTICE_FORECASTL</stp>
        <stp>2</stp>
        <stp>603669.SH</stp>
        <stp>6/30/2016</stp>
        <tr r="G2827" s="5"/>
      </tp>
      <tp t="s">
        <v/>
        <stp/>
        <stp>EM_S_PROFITNOTICE_FORECASTL</stp>
        <stp>2</stp>
        <stp>603869.SH</stp>
        <stp>6/30/2016</stp>
        <tr r="G2857" s="5"/>
      </tp>
      <tp t="s">
        <v/>
        <stp/>
        <stp>EM_S_PROFITNOTICE_FORECASTL</stp>
        <stp>2</stp>
        <stp>603969.SH</stp>
        <stp>6/30/2016</stp>
        <tr r="G2872" s="5"/>
      </tp>
      <tp t="s">
        <v/>
        <stp/>
        <stp>EM_S_PROFITNOTICE_FORECASTL</stp>
        <stp>2</stp>
        <stp>601368.SH</stp>
        <stp>6/30/2016</stp>
        <tr r="G2648" s="5"/>
      </tp>
      <tp t="s">
        <v/>
        <stp/>
        <stp>EM_S_PROFITNOTICE_FORECASTL</stp>
        <stp>2</stp>
        <stp>601168.SH</stp>
        <stp>6/30/2016</stp>
        <tr r="G2621" s="5"/>
      </tp>
      <tp t="s">
        <v/>
        <stp/>
        <stp>EM_S_PROFITNOTICE_FORECASTL</stp>
        <stp>2</stp>
        <stp>601668.SH</stp>
        <stp>6/30/2016</stp>
        <tr r="G2675" s="5"/>
      </tp>
      <tp>
        <v>-9580000</v>
        <stp/>
        <stp>EM_S_PROFITNOTICE_FORECASTL</stp>
        <stp>2</stp>
        <stp>601968.SH</stp>
        <stp>6/30/2016</stp>
        <tr r="G2718" s="5"/>
      </tp>
      <tp t="s">
        <v/>
        <stp/>
        <stp>EM_S_PROFITNOTICE_FORECASTL</stp>
        <stp>2</stp>
        <stp>600268.SH</stp>
        <stp>6/30/2016</stp>
        <tr r="G2005" s="5"/>
      </tp>
      <tp>
        <v>67542400</v>
        <stp/>
        <stp>EM_S_PROFITNOTICE_FORECASTT</stp>
        <stp>2</stp>
        <stp>300298.SZ</stp>
        <stp>6/30/2016</stp>
        <tr r="F1559" s="5"/>
      </tp>
      <tp t="s">
        <v/>
        <stp/>
        <stp>EM_S_PROFITNOTICE_FORECASTL</stp>
        <stp>2</stp>
        <stp>600368.SH</stp>
        <stp>6/30/2016</stp>
        <tr r="G2090" s="5"/>
      </tp>
      <tp>
        <v>46574600</v>
        <stp/>
        <stp>EM_S_PROFITNOTICE_FORECASTT</stp>
        <stp>2</stp>
        <stp>300398.SZ</stp>
        <stp>6/30/2016</stp>
        <tr r="F1658" s="5"/>
      </tp>
      <tp t="s">
        <v/>
        <stp/>
        <stp>EM_S_PROFITNOTICE_FORECASTL</stp>
        <stp>2</stp>
        <stp>600068.SH</stp>
        <stp>6/30/2016</stp>
        <tr r="G1829" s="5"/>
      </tp>
      <tp>
        <v>135000000</v>
        <stp/>
        <stp>EM_S_PROFITNOTICE_FORECASTT</stp>
        <stp>2</stp>
        <stp>300098.SZ</stp>
        <stp>6/30/2016</stp>
        <tr r="F1360" s="5"/>
      </tp>
      <tp t="s">
        <v/>
        <stp/>
        <stp>EM_S_PROFITNOTICE_FORECASTL</stp>
        <stp>2</stp>
        <stp>600168.SH</stp>
        <stp>6/30/2016</stp>
        <tr r="G1918" s="5"/>
      </tp>
      <tp>
        <v>23798600</v>
        <stp/>
        <stp>EM_S_PROFITNOTICE_FORECASTT</stp>
        <stp>2</stp>
        <stp>300198.SZ</stp>
        <stp>6/30/2016</stp>
        <tr r="F1459" s="5"/>
      </tp>
      <tp t="s">
        <v/>
        <stp/>
        <stp>EM_S_PROFITNOTICE_FORECASTL</stp>
        <stp>2</stp>
        <stp>600668.SH</stp>
        <stp>6/30/2016</stp>
        <tr r="G2333" s="5"/>
      </tp>
      <tp t="s">
        <v/>
        <stp/>
        <stp>EM_S_PROFITNOTICE_FORECASTL</stp>
        <stp>2</stp>
        <stp>600768.SH</stp>
        <stp>6/30/2016</stp>
        <tr r="G2426" s="5"/>
      </tp>
      <tp t="s">
        <v/>
        <stp/>
        <stp>EM_S_PROFITNOTICE_FORECASTL</stp>
        <stp>2</stp>
        <stp>600468.SH</stp>
        <stp>6/30/2016</stp>
        <tr r="G2160" s="5"/>
      </tp>
      <tp>
        <v>7470000000</v>
        <stp/>
        <stp>EM_S_PROFITNOTICE_FORECASTT</stp>
        <stp>2</stp>
        <stp>300498.SZ</stp>
        <stp>6/30/2016</stp>
        <tr r="F1757" s="5"/>
      </tp>
      <tp t="s">
        <v/>
        <stp/>
        <stp>EM_S_PROFITNOTICE_FORECASTL</stp>
        <stp>2</stp>
        <stp>600568.SH</stp>
        <stp>6/30/2016</stp>
        <tr r="G2243" s="5"/>
      </tp>
      <tp t="s">
        <v/>
        <stp/>
        <stp>EM_S_PROFITNOTICE_FORECASTL</stp>
        <stp>2</stp>
        <stp>600868.SH</stp>
        <stp>6/30/2016</stp>
        <tr r="G2516" s="5"/>
      </tp>
      <tp t="s">
        <v/>
        <stp/>
        <stp>EM_S_PROFITNOTICE_FORECASTL</stp>
        <stp>2</stp>
        <stp>603268.SH</stp>
        <stp>6/30/2016</stp>
        <tr r="G2782" s="5"/>
      </tp>
      <tp t="s">
        <v/>
        <stp/>
        <stp>EM_S_PROFITNOTICE_FORECASTL</stp>
        <stp>2</stp>
        <stp>603368.SH</stp>
        <stp>6/30/2016</stp>
        <tr r="G2798" s="5"/>
      </tp>
      <tp t="s">
        <v/>
        <stp/>
        <stp>EM_S_PROFITNOTICE_FORECASTL</stp>
        <stp>2</stp>
        <stp>603168.SH</stp>
        <stp>6/30/2016</stp>
        <tr r="G2774" s="5"/>
      </tp>
      <tp t="s">
        <v/>
        <stp/>
        <stp>EM_S_PROFITNOTICE_FORECASTL</stp>
        <stp>2</stp>
        <stp>603568.SH</stp>
        <stp>6/30/2016</stp>
        <tr r="G2813" s="5"/>
      </tp>
      <tp t="s">
        <v/>
        <stp/>
        <stp>EM_S_PROFITNOTICE_FORECASTL</stp>
        <stp>2</stp>
        <stp>603868.SH</stp>
        <stp>6/30/2016</stp>
        <tr r="G2856" s="5"/>
      </tp>
      <tp t="s">
        <v/>
        <stp/>
        <stp>EM_S_PROFITNOTICE_FORECASTL</stp>
        <stp>2</stp>
        <stp>603968.SH</stp>
        <stp>6/30/2016</stp>
        <tr r="G2871" s="5"/>
      </tp>
      <tp t="s">
        <v>2016-09-22</v>
        <stp/>
        <stp>EM_S_DIV_SMTGANNCEDATE</stp>
        <stp>3</stp>
        <stp>002102.SZ</stp>
        <stp>6/30/2016</stp>
        <stp>1</stp>
        <tr r="N5" s="7"/>
      </tp>
      <tp t="s">
        <v/>
        <stp/>
        <stp>EM_S_PROFITNOTICE_FORECASTL</stp>
        <stp>2</stp>
        <stp>600261.SH</stp>
        <stp>6/30/2016</stp>
        <tr r="G2000" s="5"/>
      </tp>
      <tp>
        <v>93556200</v>
        <stp/>
        <stp>EM_S_PROFITNOTICE_FORECASTT</stp>
        <stp>2</stp>
        <stp>300291.SZ</stp>
        <stp>6/30/2016</stp>
        <tr r="F1552" s="5"/>
      </tp>
      <tp t="s">
        <v/>
        <stp/>
        <stp>EM_S_PROFITNOTICE_FORECASTL</stp>
        <stp>2</stp>
        <stp>600361.SH</stp>
        <stp>6/30/2016</stp>
        <tr r="G2084" s="5"/>
      </tp>
      <tp>
        <v>2512700</v>
        <stp/>
        <stp>EM_S_PROFITNOTICE_FORECASTT</stp>
        <stp>2</stp>
        <stp>300391.SZ</stp>
        <stp>6/30/2016</stp>
        <tr r="F1651" s="5"/>
      </tp>
      <tp t="s">
        <v/>
        <stp/>
        <stp>EM_S_PROFITNOTICE_FORECASTL</stp>
        <stp>2</stp>
        <stp>600061.SH</stp>
        <stp>6/30/2016</stp>
        <tr r="G1823" s="5"/>
      </tp>
      <tp>
        <v>39000000</v>
        <stp/>
        <stp>EM_S_PROFITNOTICE_FORECASTT</stp>
        <stp>2</stp>
        <stp>300091.SZ</stp>
        <stp>6/30/2016</stp>
        <tr r="F1353" s="5"/>
      </tp>
      <tp t="s">
        <v/>
        <stp/>
        <stp>EM_S_PROFITNOTICE_FORECASTL</stp>
        <stp>2</stp>
        <stp>600161.SH</stp>
        <stp>6/30/2016</stp>
        <tr r="G1912" s="5"/>
      </tp>
      <tp>
        <v>7730000</v>
        <stp/>
        <stp>EM_S_PROFITNOTICE_FORECASTT</stp>
        <stp>2</stp>
        <stp>300191.SZ</stp>
        <stp>6/30/2016</stp>
        <tr r="F1452" s="5"/>
      </tp>
      <tp t="s">
        <v/>
        <stp/>
        <stp>EM_S_PROFITNOTICE_FORECASTL</stp>
        <stp>2</stp>
        <stp>600661.SH</stp>
        <stp>6/30/2016</stp>
        <tr r="G2326" s="5"/>
      </tp>
      <tp t="s">
        <v/>
        <stp/>
        <stp>EM_S_PROFITNOTICE_FORECASTL</stp>
        <stp>2</stp>
        <stp>600761.SH</stp>
        <stp>6/30/2016</stp>
        <tr r="G2420" s="5"/>
      </tp>
      <tp t="s">
        <v/>
        <stp/>
        <stp>EM_S_PROFITNOTICE_FORECASTL</stp>
        <stp>2</stp>
        <stp>600461.SH</stp>
        <stp>6/30/2016</stp>
        <tr r="G2155" s="5"/>
      </tp>
      <tp>
        <v>19621300</v>
        <stp/>
        <stp>EM_S_PROFITNOTICE_FORECASTT</stp>
        <stp>2</stp>
        <stp>300491.SZ</stp>
        <stp>6/30/2016</stp>
        <tr r="F1750" s="5"/>
      </tp>
      <tp t="s">
        <v/>
        <stp/>
        <stp>EM_S_PROFITNOTICE_FORECASTL</stp>
        <stp>2</stp>
        <stp>600561.SH</stp>
        <stp>6/30/2016</stp>
        <tr r="G2237" s="5"/>
      </tp>
      <tp t="s">
        <v/>
        <stp/>
        <stp>EM_S_PROFITNOTICE_FORECASTL</stp>
        <stp>2</stp>
        <stp>600861.SH</stp>
        <stp>6/30/2016</stp>
        <tr r="G2509" s="5"/>
      </tp>
      <tp t="s">
        <v/>
        <stp/>
        <stp>EM_S_PROFITNOTICE_FORECASTL</stp>
        <stp>2</stp>
        <stp>600961.SH</stp>
        <stp>6/30/2016</stp>
        <tr r="G2551" s="5"/>
      </tp>
      <tp t="s">
        <v/>
        <stp/>
        <stp>EM_S_PROFITNOTICE_FORECASTL</stp>
        <stp>2</stp>
        <stp>603861.SH</stp>
        <stp>6/30/2016</stp>
        <tr r="G2854" s="5"/>
      </tp>
      <tp t="s">
        <v/>
        <stp/>
        <stp>EM_S_PROFITNOTICE_FORECASTL</stp>
        <stp>2</stp>
        <stp>600260.SH</stp>
        <stp>6/30/2016</stp>
        <tr r="G1999" s="5"/>
      </tp>
      <tp>
        <v>17680700</v>
        <stp/>
        <stp>EM_S_PROFITNOTICE_FORECASTT</stp>
        <stp>2</stp>
        <stp>300290.SZ</stp>
        <stp>6/30/2016</stp>
        <tr r="F1551" s="5"/>
      </tp>
      <tp t="s">
        <v/>
        <stp/>
        <stp>EM_S_PROFITNOTICE_FORECASTL</stp>
        <stp>2</stp>
        <stp>600360.SH</stp>
        <stp>6/30/2016</stp>
        <tr r="G2083" s="5"/>
      </tp>
      <tp>
        <v>14049300</v>
        <stp/>
        <stp>EM_S_PROFITNOTICE_FORECASTT</stp>
        <stp>2</stp>
        <stp>300390.SZ</stp>
        <stp>6/30/2016</stp>
        <tr r="F1650" s="5"/>
      </tp>
      <tp t="s">
        <v/>
        <stp/>
        <stp>EM_S_PROFITNOTICE_FORECASTL</stp>
        <stp>2</stp>
        <stp>600060.SH</stp>
        <stp>6/30/2016</stp>
        <tr r="G1822" s="5"/>
      </tp>
      <tp>
        <v>88000000</v>
        <stp/>
        <stp>EM_S_PROFITNOTICE_FORECASTT</stp>
        <stp>2</stp>
        <stp>300090.SZ</stp>
        <stp>6/30/2016</stp>
        <tr r="F1352" s="5"/>
      </tp>
      <tp t="s">
        <v/>
        <stp/>
        <stp>EM_S_PROFITNOTICE_FORECASTL</stp>
        <stp>2</stp>
        <stp>600160.SH</stp>
        <stp>6/30/2016</stp>
        <tr r="G1911" s="5"/>
      </tp>
      <tp>
        <v>50110000</v>
        <stp/>
        <stp>EM_S_PROFITNOTICE_FORECASTT</stp>
        <stp>2</stp>
        <stp>300190.SZ</stp>
        <stp>6/30/2016</stp>
        <tr r="F1451" s="5"/>
      </tp>
      <tp t="s">
        <v/>
        <stp/>
        <stp>EM_S_PROFITNOTICE_FORECASTL</stp>
        <stp>2</stp>
        <stp>600660.SH</stp>
        <stp>6/30/2016</stp>
        <tr r="G2325" s="5"/>
      </tp>
      <tp t="s">
        <v/>
        <stp/>
        <stp>EM_S_PROFITNOTICE_FORECASTL</stp>
        <stp>2</stp>
        <stp>600760.SH</stp>
        <stp>6/30/2016</stp>
        <tr r="G2419" s="5"/>
      </tp>
      <tp t="s">
        <v/>
        <stp/>
        <stp>EM_S_PROFITNOTICE_FORECASTL</stp>
        <stp>2</stp>
        <stp>600460.SH</stp>
        <stp>6/30/2016</stp>
        <tr r="G2154" s="5"/>
      </tp>
      <tp>
        <v>20722500</v>
        <stp/>
        <stp>EM_S_PROFITNOTICE_FORECASTT</stp>
        <stp>2</stp>
        <stp>300490.SZ</stp>
        <stp>6/30/2016</stp>
        <tr r="F1749" s="5"/>
      </tp>
      <tp t="s">
        <v/>
        <stp/>
        <stp>EM_S_PROFITNOTICE_FORECASTL</stp>
        <stp>2</stp>
        <stp>600560.SH</stp>
        <stp>6/30/2016</stp>
        <tr r="G2236" s="5"/>
      </tp>
      <tp t="s">
        <v/>
        <stp/>
        <stp>EM_S_PROFITNOTICE_FORECASTL</stp>
        <stp>2</stp>
        <stp>600860.SH</stp>
        <stp>6/30/2016</stp>
        <tr r="G2508" s="5"/>
      </tp>
      <tp t="s">
        <v/>
        <stp/>
        <stp>EM_S_PROFITNOTICE_FORECASTL</stp>
        <stp>2</stp>
        <stp>600960.SH</stp>
        <stp>6/30/2016</stp>
        <tr r="G2550" s="5"/>
      </tp>
      <tp>
        <v>12649200</v>
        <stp/>
        <stp>EM_S_PROFITNOTICE_FORECASTT</stp>
        <stp>2</stp>
        <stp>300293.SZ</stp>
        <stp>6/30/2016</stp>
        <tr r="F1554" s="5"/>
      </tp>
      <tp t="s">
        <v/>
        <stp/>
        <stp>EM_S_PROFITNOTICE_FORECASTL</stp>
        <stp>2</stp>
        <stp>600363.SH</stp>
        <stp>6/30/2016</stp>
        <tr r="G2086" s="5"/>
      </tp>
      <tp>
        <v>81000000</v>
        <stp/>
        <stp>EM_S_PROFITNOTICE_FORECASTT</stp>
        <stp>2</stp>
        <stp>300393.SZ</stp>
        <stp>6/30/2016</stp>
        <tr r="F1653" s="5"/>
      </tp>
      <tp t="s">
        <v/>
        <stp/>
        <stp>EM_S_PROFITNOTICE_FORECASTL</stp>
        <stp>2</stp>
        <stp>600063.SH</stp>
        <stp>6/30/2016</stp>
        <tr r="G1825" s="5"/>
      </tp>
      <tp>
        <v>2663000</v>
        <stp/>
        <stp>EM_S_PROFITNOTICE_FORECASTT</stp>
        <stp>2</stp>
        <stp>300093.SZ</stp>
        <stp>6/30/2016</stp>
        <tr r="F1355" s="5"/>
      </tp>
      <tp>
        <v>50000000</v>
        <stp/>
        <stp>EM_S_PROFITNOTICE_FORECASTL</stp>
        <stp>2</stp>
        <stp>600163.SH</stp>
        <stp>6/30/2016</stp>
        <tr r="G1914" s="5"/>
      </tp>
      <tp>
        <v>53784700</v>
        <stp/>
        <stp>EM_S_PROFITNOTICE_FORECASTT</stp>
        <stp>2</stp>
        <stp>300193.SZ</stp>
        <stp>6/30/2016</stp>
        <tr r="F1454" s="5"/>
      </tp>
      <tp t="s">
        <v/>
        <stp/>
        <stp>EM_S_PROFITNOTICE_FORECASTL</stp>
        <stp>2</stp>
        <stp>600663.SH</stp>
        <stp>6/30/2016</stp>
        <tr r="G2328" s="5"/>
      </tp>
      <tp t="s">
        <v/>
        <stp/>
        <stp>EM_S_PROFITNOTICE_FORECASTL</stp>
        <stp>2</stp>
        <stp>600763.SH</stp>
        <stp>6/30/2016</stp>
        <tr r="G2421" s="5"/>
      </tp>
      <tp t="s">
        <v/>
        <stp/>
        <stp>EM_S_PROFITNOTICE_FORECASTL</stp>
        <stp>2</stp>
        <stp>600463.SH</stp>
        <stp>6/30/2016</stp>
        <tr r="G2157" s="5"/>
      </tp>
      <tp>
        <v>23500000</v>
        <stp/>
        <stp>EM_S_PROFITNOTICE_FORECASTT</stp>
        <stp>2</stp>
        <stp>300493.SZ</stp>
        <stp>6/30/2016</stp>
        <tr r="F1752" s="5"/>
      </tp>
      <tp t="s">
        <v/>
        <stp/>
        <stp>EM_S_PROFITNOTICE_FORECASTL</stp>
        <stp>2</stp>
        <stp>600563.SH</stp>
        <stp>6/30/2016</stp>
        <tr r="G2239" s="5"/>
      </tp>
      <tp t="s">
        <v/>
        <stp/>
        <stp>EM_S_PROFITNOTICE_FORECASTL</stp>
        <stp>2</stp>
        <stp>600863.SH</stp>
        <stp>6/30/2016</stp>
        <tr r="G2511" s="5"/>
      </tp>
      <tp>
        <v>12000000</v>
        <stp/>
        <stp>EM_S_PROFITNOTICE_FORECASTL</stp>
        <stp>2</stp>
        <stp>600963.SH</stp>
        <stp>6/30/2016</stp>
        <tr r="G2553" s="5"/>
      </tp>
      <tp>
        <v>-7500000</v>
        <stp/>
        <stp>EM_S_PROFITNOTICE_FORECASTL</stp>
        <stp>2</stp>
        <stp>600262.SH</stp>
        <stp>6/30/2016</stp>
        <tr r="G2001" s="5"/>
      </tp>
      <tp>
        <v>140000000</v>
        <stp/>
        <stp>EM_S_PROFITNOTICE_FORECASTT</stp>
        <stp>2</stp>
        <stp>300292.SZ</stp>
        <stp>6/30/2016</stp>
        <tr r="F1553" s="5"/>
      </tp>
      <tp t="s">
        <v/>
        <stp/>
        <stp>EM_S_PROFITNOTICE_FORECASTL</stp>
        <stp>2</stp>
        <stp>600362.SH</stp>
        <stp>6/30/2016</stp>
        <tr r="G2085" s="5"/>
      </tp>
      <tp>
        <v>28170000</v>
        <stp/>
        <stp>EM_S_PROFITNOTICE_FORECASTT</stp>
        <stp>2</stp>
        <stp>300392.SZ</stp>
        <stp>6/30/2016</stp>
        <tr r="F1652" s="5"/>
      </tp>
      <tp t="s">
        <v/>
        <stp/>
        <stp>EM_S_PROFITNOTICE_FORECASTL</stp>
        <stp>2</stp>
        <stp>600062.SH</stp>
        <stp>6/30/2016</stp>
        <tr r="G1824" s="5"/>
      </tp>
      <tp>
        <v>11000000</v>
        <stp/>
        <stp>EM_S_PROFITNOTICE_FORECASTT</stp>
        <stp>2</stp>
        <stp>300092.SZ</stp>
        <stp>6/30/2016</stp>
        <tr r="F1354" s="5"/>
      </tp>
      <tp t="s">
        <v/>
        <stp/>
        <stp>EM_S_PROFITNOTICE_FORECASTL</stp>
        <stp>2</stp>
        <stp>600162.SH</stp>
        <stp>6/30/2016</stp>
        <tr r="G1913" s="5"/>
      </tp>
      <tp>
        <v>20394000</v>
        <stp/>
        <stp>EM_S_PROFITNOTICE_FORECASTT</stp>
        <stp>2</stp>
        <stp>300192.SZ</stp>
        <stp>6/30/2016</stp>
        <tr r="F1453" s="5"/>
      </tp>
      <tp t="s">
        <v/>
        <stp/>
        <stp>EM_S_PROFITNOTICE_FORECASTL</stp>
        <stp>2</stp>
        <stp>600662.SH</stp>
        <stp>6/30/2016</stp>
        <tr r="G2327" s="5"/>
      </tp>
      <tp>
        <v>240000</v>
        <stp/>
        <stp>EM_S_PROFITNOTICE_FORECASTL</stp>
        <stp>2</stp>
        <stp>600462.SH</stp>
        <stp>6/30/2016</stp>
        <tr r="G2156" s="5"/>
      </tp>
      <tp>
        <v>4650000</v>
        <stp/>
        <stp>EM_S_PROFITNOTICE_FORECASTT</stp>
        <stp>2</stp>
        <stp>300492.SZ</stp>
        <stp>6/30/2016</stp>
        <tr r="F1751" s="5"/>
      </tp>
      <tp t="s">
        <v/>
        <stp/>
        <stp>EM_S_PROFITNOTICE_FORECASTL</stp>
        <stp>2</stp>
        <stp>600562.SH</stp>
        <stp>6/30/2016</stp>
        <tr r="G2238" s="5"/>
      </tp>
      <tp>
        <v>16000000</v>
        <stp/>
        <stp>EM_S_PROFITNOTICE_FORECASTL</stp>
        <stp>2</stp>
        <stp>600862.SH</stp>
        <stp>6/30/2016</stp>
        <tr r="G2510" s="5"/>
      </tp>
      <tp t="s">
        <v/>
        <stp/>
        <stp>EM_S_PROFITNOTICE_FORECASTL</stp>
        <stp>2</stp>
        <stp>600962.SH</stp>
        <stp>6/30/2016</stp>
        <tr r="G2552" s="5"/>
      </tp>
      <tp t="s">
        <v/>
        <stp/>
        <stp>EM_S_PROFITNOTICE_FORECASTL</stp>
        <stp>2</stp>
        <stp>601965.SH</stp>
        <stp>6/30/2016</stp>
        <tr r="G2716" s="5"/>
      </tp>
      <tp t="s">
        <v/>
        <stp/>
        <stp>EM_S_PROFITNOTICE_FORECASTL</stp>
        <stp>2</stp>
        <stp>600265.SH</stp>
        <stp>6/30/2016</stp>
        <tr r="G2002" s="5"/>
      </tp>
      <tp>
        <v>64870000</v>
        <stp/>
        <stp>EM_S_PROFITNOTICE_FORECASTT</stp>
        <stp>2</stp>
        <stp>300295.SZ</stp>
        <stp>6/30/2016</stp>
        <tr r="F1556" s="5"/>
      </tp>
      <tp t="s">
        <v/>
        <stp/>
        <stp>EM_S_PROFITNOTICE_FORECASTL</stp>
        <stp>2</stp>
        <stp>600365.SH</stp>
        <stp>6/30/2016</stp>
        <tr r="G2087" s="5"/>
      </tp>
      <tp>
        <v>46567800</v>
        <stp/>
        <stp>EM_S_PROFITNOTICE_FORECASTT</stp>
        <stp>2</stp>
        <stp>300395.SZ</stp>
        <stp>6/30/2016</stp>
        <tr r="F1655" s="5"/>
      </tp>
      <tp>
        <v>31309200</v>
        <stp/>
        <stp>EM_S_PROFITNOTICE_FORECASTT</stp>
        <stp>2</stp>
        <stp>300095.SZ</stp>
        <stp>6/30/2016</stp>
        <tr r="F1357" s="5"/>
      </tp>
      <tp t="s">
        <v/>
        <stp/>
        <stp>EM_S_PROFITNOTICE_FORECASTL</stp>
        <stp>2</stp>
        <stp>600165.SH</stp>
        <stp>6/30/2016</stp>
        <tr r="G1915" s="5"/>
      </tp>
      <tp>
        <v>82229200</v>
        <stp/>
        <stp>EM_S_PROFITNOTICE_FORECASTT</stp>
        <stp>2</stp>
        <stp>300195.SZ</stp>
        <stp>6/30/2016</stp>
        <tr r="F1456" s="5"/>
      </tp>
      <tp t="s">
        <v/>
        <stp/>
        <stp>EM_S_PROFITNOTICE_FORECASTL</stp>
        <stp>2</stp>
        <stp>600665.SH</stp>
        <stp>6/30/2016</stp>
        <tr r="G2330" s="5"/>
      </tp>
      <tp>
        <v>72000000</v>
        <stp/>
        <stp>EM_S_PROFITNOTICE_FORECASTL</stp>
        <stp>2</stp>
        <stp>600765.SH</stp>
        <stp>6/30/2016</stp>
        <tr r="G2423" s="5"/>
      </tp>
      <tp>
        <v>84090600</v>
        <stp/>
        <stp>EM_S_PROFITNOTICE_FORECASTT</stp>
        <stp>2</stp>
        <stp>300495.SZ</stp>
        <stp>6/30/2016</stp>
        <tr r="F1754" s="5"/>
      </tp>
      <tp t="s">
        <v/>
        <stp/>
        <stp>EM_S_PROFITNOTICE_FORECASTL</stp>
        <stp>2</stp>
        <stp>600565.SH</stp>
        <stp>6/30/2016</stp>
        <tr r="G2240" s="5"/>
      </tp>
      <tp t="s">
        <v/>
        <stp/>
        <stp>EM_S_PROFITNOTICE_FORECASTL</stp>
        <stp>2</stp>
        <stp>600865.SH</stp>
        <stp>6/30/2016</stp>
        <tr r="G2513" s="5"/>
      </tp>
      <tp t="s">
        <v/>
        <stp/>
        <stp>EM_S_PROFITNOTICE_FORECASTL</stp>
        <stp>2</stp>
        <stp>600965.SH</stp>
        <stp>6/30/2016</stp>
        <tr r="G2554" s="5"/>
      </tp>
      <tp>
        <v>120145300</v>
        <stp/>
        <stp>EM_S_PROFITNOTICE_FORECASTT</stp>
        <stp>2</stp>
        <stp>300294.SZ</stp>
        <stp>6/30/2016</stp>
        <tr r="F1555" s="5"/>
      </tp>
      <tp>
        <v>61864700</v>
        <stp/>
        <stp>EM_S_PROFITNOTICE_FORECASTT</stp>
        <stp>2</stp>
        <stp>300394.SZ</stp>
        <stp>6/30/2016</stp>
        <tr r="F1654" s="5"/>
      </tp>
      <tp t="s">
        <v/>
        <stp/>
        <stp>EM_S_PROFITNOTICE_FORECASTL</stp>
        <stp>2</stp>
        <stp>600064.SH</stp>
        <stp>6/30/2016</stp>
        <tr r="G1826" s="5"/>
      </tp>
      <tp>
        <v>12000000</v>
        <stp/>
        <stp>EM_S_PROFITNOTICE_FORECASTT</stp>
        <stp>2</stp>
        <stp>300094.SZ</stp>
        <stp>6/30/2016</stp>
        <tr r="F1356" s="5"/>
      </tp>
      <tp>
        <v>85000000</v>
        <stp/>
        <stp>EM_S_PROFITNOTICE_FORECASTT</stp>
        <stp>2</stp>
        <stp>300194.SZ</stp>
        <stp>6/30/2016</stp>
        <tr r="F1455" s="5"/>
      </tp>
      <tp t="s">
        <v/>
        <stp/>
        <stp>EM_S_PROFITNOTICE_FORECASTL</stp>
        <stp>2</stp>
        <stp>600664.SH</stp>
        <stp>6/30/2016</stp>
        <tr r="G2329" s="5"/>
      </tp>
      <tp t="s">
        <v/>
        <stp/>
        <stp>EM_S_PROFITNOTICE_FORECASTL</stp>
        <stp>2</stp>
        <stp>600764.SH</stp>
        <stp>6/30/2016</stp>
        <tr r="G2422" s="5"/>
      </tp>
      <tp>
        <v>42000000</v>
        <stp/>
        <stp>EM_S_PROFITNOTICE_FORECASTT</stp>
        <stp>2</stp>
        <stp>300494.SZ</stp>
        <stp>6/30/2016</stp>
        <tr r="F1753" s="5"/>
      </tp>
      <tp t="s">
        <v/>
        <stp/>
        <stp>EM_S_PROFITNOTICE_FORECASTL</stp>
        <stp>2</stp>
        <stp>600864.SH</stp>
        <stp>6/30/2016</stp>
        <tr r="G2512" s="5"/>
      </tp>
      <tp t="s">
        <v/>
        <stp/>
        <stp>EM_S_PROFITNOTICE_FORECASTL</stp>
        <stp>2</stp>
        <stp>601567.SH</stp>
        <stp>6/30/2016</stp>
        <tr r="G2660" s="5"/>
      </tp>
      <tp t="s">
        <v/>
        <stp/>
        <stp>EM_S_PROFITNOTICE_FORECASTL</stp>
        <stp>2</stp>
        <stp>600267.SH</stp>
        <stp>6/30/2016</stp>
        <tr r="G2004" s="5"/>
      </tp>
      <tp>
        <v>86215300</v>
        <stp/>
        <stp>EM_S_PROFITNOTICE_FORECASTT</stp>
        <stp>2</stp>
        <stp>300297.SZ</stp>
        <stp>6/30/2016</stp>
        <tr r="F1558" s="5"/>
      </tp>
      <tp t="s">
        <v/>
        <stp/>
        <stp>EM_S_PROFITNOTICE_FORECASTL</stp>
        <stp>2</stp>
        <stp>600367.SH</stp>
        <stp>6/30/2016</stp>
        <tr r="G2089" s="5"/>
      </tp>
      <tp>
        <v>-19500000</v>
        <stp/>
        <stp>EM_S_PROFITNOTICE_FORECASTT</stp>
        <stp>2</stp>
        <stp>300397.SZ</stp>
        <stp>6/30/2016</stp>
        <tr r="F1657" s="5"/>
      </tp>
      <tp t="s">
        <v/>
        <stp/>
        <stp>EM_S_PROFITNOTICE_FORECASTL</stp>
        <stp>2</stp>
        <stp>600067.SH</stp>
        <stp>6/30/2016</stp>
        <tr r="G1828" s="5"/>
      </tp>
      <tp>
        <v>52300000</v>
        <stp/>
        <stp>EM_S_PROFITNOTICE_FORECASTT</stp>
        <stp>2</stp>
        <stp>300097.SZ</stp>
        <stp>6/30/2016</stp>
        <tr r="F1359" s="5"/>
      </tp>
      <tp t="s">
        <v/>
        <stp/>
        <stp>EM_S_PROFITNOTICE_FORECASTL</stp>
        <stp>2</stp>
        <stp>600167.SH</stp>
        <stp>6/30/2016</stp>
        <tr r="G1917" s="5"/>
      </tp>
      <tp>
        <v>180300000</v>
        <stp/>
        <stp>EM_S_PROFITNOTICE_FORECASTT</stp>
        <stp>2</stp>
        <stp>300197.SZ</stp>
        <stp>6/30/2016</stp>
        <tr r="F1458" s="5"/>
      </tp>
      <tp t="s">
        <v/>
        <stp/>
        <stp>EM_S_PROFITNOTICE_FORECASTL</stp>
        <stp>2</stp>
        <stp>600667.SH</stp>
        <stp>6/30/2016</stp>
        <tr r="G2332" s="5"/>
      </tp>
      <tp t="s">
        <v/>
        <stp/>
        <stp>EM_S_PROFITNOTICE_FORECASTL</stp>
        <stp>2</stp>
        <stp>600767.SH</stp>
        <stp>6/30/2016</stp>
        <tr r="G2425" s="5"/>
      </tp>
      <tp t="s">
        <v/>
        <stp/>
        <stp>EM_S_PROFITNOTICE_FORECASTL</stp>
        <stp>2</stp>
        <stp>600467.SH</stp>
        <stp>6/30/2016</stp>
        <tr r="G2159" s="5"/>
      </tp>
      <tp>
        <v>93755500</v>
        <stp/>
        <stp>EM_S_PROFITNOTICE_FORECASTT</stp>
        <stp>2</stp>
        <stp>300497.SZ</stp>
        <stp>6/30/2016</stp>
        <tr r="F1756" s="5"/>
      </tp>
      <tp t="s">
        <v/>
        <stp/>
        <stp>EM_S_PROFITNOTICE_FORECASTL</stp>
        <stp>2</stp>
        <stp>600567.SH</stp>
        <stp>6/30/2016</stp>
        <tr r="G2242" s="5"/>
      </tp>
      <tp t="s">
        <v/>
        <stp/>
        <stp>EM_S_PROFITNOTICE_FORECASTL</stp>
        <stp>2</stp>
        <stp>600867.SH</stp>
        <stp>6/30/2016</stp>
        <tr r="G2515" s="5"/>
      </tp>
      <tp t="s">
        <v/>
        <stp/>
        <stp>EM_S_PROFITNOTICE_FORECASTL</stp>
        <stp>2</stp>
        <stp>600967.SH</stp>
        <stp>6/30/2016</stp>
        <tr r="G2556" s="5"/>
      </tp>
      <tp t="s">
        <v/>
        <stp/>
        <stp>EM_S_PROFITNOTICE_FORECASTL</stp>
        <stp>2</stp>
        <stp>603167.SH</stp>
        <stp>6/30/2016</stp>
        <tr r="G2773" s="5"/>
      </tp>
      <tp t="s">
        <v/>
        <stp/>
        <stp>EM_S_PROFITNOTICE_FORECASTL</stp>
        <stp>2</stp>
        <stp>603567.SH</stp>
        <stp>6/30/2016</stp>
        <tr r="G2812" s="5"/>
      </tp>
      <tp t="s">
        <v/>
        <stp/>
        <stp>EM_S_PROFITNOTICE_FORECASTL</stp>
        <stp>2</stp>
        <stp>601166.SH</stp>
        <stp>6/30/2016</stp>
        <tr r="G2620" s="5"/>
      </tp>
      <tp t="s">
        <v/>
        <stp/>
        <stp>EM_S_PROFITNOTICE_FORECASTL</stp>
        <stp>2</stp>
        <stp>601666.SH</stp>
        <stp>6/30/2016</stp>
        <tr r="G2674" s="5"/>
      </tp>
      <tp t="s">
        <v/>
        <stp/>
        <stp>EM_S_PROFITNOTICE_FORECASTL</stp>
        <stp>2</stp>
        <stp>601766.SH</stp>
        <stp>6/30/2016</stp>
        <tr r="G2686" s="5"/>
      </tp>
      <tp t="s">
        <v/>
        <stp/>
        <stp>EM_S_PROFITNOTICE_FORECASTL</stp>
        <stp>2</stp>
        <stp>601566.SH</stp>
        <stp>6/30/2016</stp>
        <tr r="G2659" s="5"/>
      </tp>
      <tp t="s">
        <v/>
        <stp/>
        <stp>EM_S_PROFITNOTICE_FORECASTL</stp>
        <stp>2</stp>
        <stp>601866.SH</stp>
        <stp>6/30/2016</stp>
        <tr r="G2697" s="5"/>
      </tp>
      <tp>
        <v>500000000</v>
        <stp/>
        <stp>EM_S_PROFITNOTICE_FORECASTL</stp>
        <stp>2</stp>
        <stp>601966.SH</stp>
        <stp>6/30/2016</stp>
        <tr r="G2717" s="5"/>
      </tp>
      <tp t="s">
        <v/>
        <stp/>
        <stp>EM_S_PROFITNOTICE_FORECASTL</stp>
        <stp>2</stp>
        <stp>600266.SH</stp>
        <stp>6/30/2016</stp>
        <tr r="G2003" s="5"/>
      </tp>
      <tp>
        <v>187101300</v>
        <stp/>
        <stp>EM_S_PROFITNOTICE_FORECASTT</stp>
        <stp>2</stp>
        <stp>300296.SZ</stp>
        <stp>6/30/2016</stp>
        <tr r="F1557" s="5"/>
      </tp>
      <tp t="s">
        <v/>
        <stp/>
        <stp>EM_S_PROFITNOTICE_FORECASTL</stp>
        <stp>2</stp>
        <stp>600366.SH</stp>
        <stp>6/30/2016</stp>
        <tr r="G2088" s="5"/>
      </tp>
      <tp>
        <v>64833900</v>
        <stp/>
        <stp>EM_S_PROFITNOTICE_FORECASTT</stp>
        <stp>2</stp>
        <stp>300396.SZ</stp>
        <stp>6/30/2016</stp>
        <tr r="F1656" s="5"/>
      </tp>
      <tp t="s">
        <v/>
        <stp/>
        <stp>EM_S_PROFITNOTICE_FORECASTL</stp>
        <stp>2</stp>
        <stp>600066.SH</stp>
        <stp>6/30/2016</stp>
        <tr r="G1827" s="5"/>
      </tp>
      <tp>
        <v>3420000</v>
        <stp/>
        <stp>EM_S_PROFITNOTICE_FORECASTT</stp>
        <stp>2</stp>
        <stp>300096.SZ</stp>
        <stp>6/30/2016</stp>
        <tr r="F1358" s="5"/>
      </tp>
      <tp t="s">
        <v/>
        <stp/>
        <stp>EM_S_PROFITNOTICE_FORECASTL</stp>
        <stp>2</stp>
        <stp>600166.SH</stp>
        <stp>6/30/2016</stp>
        <tr r="G1916" s="5"/>
      </tp>
      <tp>
        <v>130600000</v>
        <stp/>
        <stp>EM_S_PROFITNOTICE_FORECASTT</stp>
        <stp>2</stp>
        <stp>300196.SZ</stp>
        <stp>6/30/2016</stp>
        <tr r="F1457" s="5"/>
      </tp>
      <tp t="s">
        <v/>
        <stp/>
        <stp>EM_S_PROFITNOTICE_FORECASTL</stp>
        <stp>2</stp>
        <stp>600666.SH</stp>
        <stp>6/30/2016</stp>
        <tr r="G2331" s="5"/>
      </tp>
      <tp t="s">
        <v/>
        <stp/>
        <stp>EM_S_PROFITNOTICE_FORECASTL</stp>
        <stp>2</stp>
        <stp>600766.SH</stp>
        <stp>6/30/2016</stp>
        <tr r="G2424" s="5"/>
      </tp>
      <tp>
        <v>10000000</v>
        <stp/>
        <stp>EM_S_PROFITNOTICE_FORECASTL</stp>
        <stp>2</stp>
        <stp>600466.SH</stp>
        <stp>6/30/2016</stp>
        <tr r="G2158" s="5"/>
      </tp>
      <tp>
        <v>76818600</v>
        <stp/>
        <stp>EM_S_PROFITNOTICE_FORECASTT</stp>
        <stp>2</stp>
        <stp>300496.SZ</stp>
        <stp>6/30/2016</stp>
        <tr r="F1755" s="5"/>
      </tp>
      <tp t="s">
        <v/>
        <stp/>
        <stp>EM_S_PROFITNOTICE_FORECASTL</stp>
        <stp>2</stp>
        <stp>600566.SH</stp>
        <stp>6/30/2016</stp>
        <tr r="G2241" s="5"/>
      </tp>
      <tp>
        <v>-18000000</v>
        <stp/>
        <stp>EM_S_PROFITNOTICE_FORECASTL</stp>
        <stp>2</stp>
        <stp>600866.SH</stp>
        <stp>6/30/2016</stp>
        <tr r="G2514" s="5"/>
      </tp>
      <tp t="s">
        <v/>
        <stp/>
        <stp>EM_S_PROFITNOTICE_FORECASTL</stp>
        <stp>2</stp>
        <stp>600966.SH</stp>
        <stp>6/30/2016</stp>
        <tr r="G2555" s="5"/>
      </tp>
      <tp t="s">
        <v/>
        <stp/>
        <stp>EM_S_PROFITNOTICE_FORECASTL</stp>
        <stp>2</stp>
        <stp>603366.SH</stp>
        <stp>6/30/2016</stp>
        <tr r="G2797" s="5"/>
      </tp>
      <tp t="s">
        <v/>
        <stp/>
        <stp>EM_S_PROFITNOTICE_FORECASTL</stp>
        <stp>2</stp>
        <stp>603066.SH</stp>
        <stp>6/30/2016</stp>
        <tr r="G2754" s="5"/>
      </tp>
      <tp t="s">
        <v/>
        <stp/>
        <stp>EM_S_PROFITNOTICE_FORECASTL</stp>
        <stp>2</stp>
        <stp>603166.SH</stp>
        <stp>6/30/2016</stp>
        <tr r="G2772" s="5"/>
      </tp>
      <tp t="s">
        <v/>
        <stp/>
        <stp>EM_S_PROFITNOTICE_FORECASTL</stp>
        <stp>2</stp>
        <stp>603766.SH</stp>
        <stp>6/30/2016</stp>
        <tr r="G2840" s="5"/>
      </tp>
      <tp t="s">
        <v/>
        <stp/>
        <stp>EM_S_PROFITNOTICE_FORECASTL</stp>
        <stp>2</stp>
        <stp>603566.SH</stp>
        <stp>6/30/2016</stp>
        <tr r="G2811" s="5"/>
      </tp>
      <tp t="s">
        <v/>
        <stp/>
        <stp>EM_S_PROFITNOTICE_FORECASTL</stp>
        <stp>2</stp>
        <stp>603866.SH</stp>
        <stp>6/30/2016</stp>
        <tr r="G2855" s="5"/>
      </tp>
      <tp>
        <v>68425080.75</v>
        <stp/>
        <stp>EM_S_QSTM07_IS</stp>
        <stp>4</stp>
        <stp>002664.SZ</stp>
        <stp>61</stp>
        <stp>6/30/2016</stp>
        <stp>1</stp>
        <tr r="D1132" s="5"/>
      </tp>
      <tp>
        <v>2316271.2000000002</v>
        <stp/>
        <stp>EM_S_QSTM07_IS</stp>
        <stp>4</stp>
        <stp>002667.SZ</stp>
        <stp>61</stp>
        <stp>6/30/2015</stp>
        <stp>1</stp>
        <tr r="K1135" s="5"/>
      </tp>
      <tp>
        <v>1663029.21</v>
        <stp/>
        <stp>EM_S_QSTM07_IS</stp>
        <stp>4</stp>
        <stp>002671.SZ</stp>
        <stp>61</stp>
        <stp>3/31/2016</stp>
        <stp>1</stp>
        <tr r="I1139" s="5"/>
      </tp>
      <tp>
        <v>32816780.649999999</v>
        <stp/>
        <stp>EM_S_QSTM07_IS</stp>
        <stp>4</stp>
        <stp>002661.SZ</stp>
        <stp>61</stp>
        <stp>3/31/2016</stp>
        <stp>1</stp>
        <tr r="I1129" s="5"/>
      </tp>
      <tp>
        <v>8833618.2100000009</v>
        <stp/>
        <stp>EM_S_QSTM07_IS</stp>
        <stp>4</stp>
        <stp>002674.SZ</stp>
        <stp>61</stp>
        <stp>6/30/2016</stp>
        <stp>1</stp>
        <tr r="D1142" s="5"/>
      </tp>
      <tp>
        <v>28711797.329999998</v>
        <stp/>
        <stp>EM_S_QSTM07_IS</stp>
        <stp>4</stp>
        <stp>002677.SZ</stp>
        <stp>61</stp>
        <stp>6/30/2015</stp>
        <stp>1</stp>
        <tr r="K1145" s="5"/>
      </tp>
      <tp>
        <v>21088121.460000001</v>
        <stp/>
        <stp>EM_S_QSTM07_IS</stp>
        <stp>4</stp>
        <stp>002644.SZ</stp>
        <stp>61</stp>
        <stp>6/30/2016</stp>
        <stp>1</stp>
        <tr r="D1112" s="5"/>
      </tp>
      <tp>
        <v>-470362.16</v>
        <stp/>
        <stp>EM_S_QSTM07_IS</stp>
        <stp>4</stp>
        <stp>002647.SZ</stp>
        <stp>61</stp>
        <stp>6/30/2015</stp>
        <stp>1</stp>
        <tr r="K1115" s="5"/>
      </tp>
      <tp>
        <v>24881672.649999999</v>
        <stp/>
        <stp>EM_S_QSTM07_IS</stp>
        <stp>4</stp>
        <stp>002651.SZ</stp>
        <stp>61</stp>
        <stp>3/31/2016</stp>
        <stp>1</stp>
        <tr r="I1119" s="5"/>
      </tp>
      <tp>
        <v>26133808.34</v>
        <stp/>
        <stp>EM_S_QSTM07_IS</stp>
        <stp>4</stp>
        <stp>002641.SZ</stp>
        <stp>61</stp>
        <stp>3/31/2016</stp>
        <stp>1</stp>
        <tr r="I1109" s="5"/>
      </tp>
      <tp>
        <v>55048467.880000003</v>
        <stp/>
        <stp>EM_S_QSTM07_IS</stp>
        <stp>4</stp>
        <stp>002654.SZ</stp>
        <stp>61</stp>
        <stp>6/30/2016</stp>
        <stp>1</stp>
        <tr r="D1122" s="5"/>
      </tp>
      <tp>
        <v>64927553.280000001</v>
        <stp/>
        <stp>EM_S_QSTM07_IS</stp>
        <stp>4</stp>
        <stp>002657.SZ</stp>
        <stp>61</stp>
        <stp>6/30/2015</stp>
        <stp>1</stp>
        <tr r="K1125" s="5"/>
      </tp>
      <tp>
        <v>362068340.60000002</v>
        <stp/>
        <stp>EM_S_QSTM07_IS</stp>
        <stp>4</stp>
        <stp>002624.SZ</stp>
        <stp>61</stp>
        <stp>6/30/2016</stp>
        <stp>1</stp>
        <tr r="D1092" s="5"/>
      </tp>
      <tp>
        <v>9831832.3499999996</v>
        <stp/>
        <stp>EM_S_QSTM07_IS</stp>
        <stp>4</stp>
        <stp>002627.SZ</stp>
        <stp>61</stp>
        <stp>6/30/2015</stp>
        <stp>1</stp>
        <tr r="K1095" s="5"/>
      </tp>
      <tp>
        <v>39421647.880000003</v>
        <stp/>
        <stp>EM_S_QSTM07_IS</stp>
        <stp>4</stp>
        <stp>002631.SZ</stp>
        <stp>61</stp>
        <stp>3/31/2016</stp>
        <stp>1</stp>
        <tr r="I1099" s="5"/>
      </tp>
      <tp>
        <v>6534730.9199999999</v>
        <stp/>
        <stp>EM_S_QSTM07_IS</stp>
        <stp>4</stp>
        <stp>002621.SZ</stp>
        <stp>61</stp>
        <stp>3/31/2016</stp>
        <stp>1</stp>
        <tr r="I1089" s="5"/>
      </tp>
      <tp>
        <v>9439083.75</v>
        <stp/>
        <stp>EM_S_QSTM07_IS</stp>
        <stp>4</stp>
        <stp>002634.SZ</stp>
        <stp>61</stp>
        <stp>6/30/2016</stp>
        <stp>1</stp>
        <tr r="D1102" s="5"/>
      </tp>
      <tp>
        <v>2083632.05</v>
        <stp/>
        <stp>EM_S_QSTM07_IS</stp>
        <stp>4</stp>
        <stp>002637.SZ</stp>
        <stp>61</stp>
        <stp>6/30/2015</stp>
        <stp>1</stp>
        <tr r="K1105" s="5"/>
      </tp>
      <tp>
        <v>32071806.07</v>
        <stp/>
        <stp>EM_S_QSTM07_IS</stp>
        <stp>4</stp>
        <stp>002604.SZ</stp>
        <stp>61</stp>
        <stp>6/30/2016</stp>
        <stp>1</stp>
        <tr r="D1072" s="5"/>
      </tp>
      <tp>
        <v>13124796.51</v>
        <stp/>
        <stp>EM_S_QSTM07_IS</stp>
        <stp>4</stp>
        <stp>002607.SZ</stp>
        <stp>61</stp>
        <stp>6/30/2015</stp>
        <stp>1</stp>
        <tr r="K1075" s="5"/>
      </tp>
      <tp>
        <v>11230093.66</v>
        <stp/>
        <stp>EM_S_QSTM07_IS</stp>
        <stp>4</stp>
        <stp>002611.SZ</stp>
        <stp>61</stp>
        <stp>3/31/2016</stp>
        <stp>1</stp>
        <tr r="I1079" s="5"/>
      </tp>
      <tp>
        <v>16527094.279999999</v>
        <stp/>
        <stp>EM_S_QSTM07_IS</stp>
        <stp>4</stp>
        <stp>002601.SZ</stp>
        <stp>61</stp>
        <stp>3/31/2016</stp>
        <stp>1</stp>
        <tr r="I1069" s="5"/>
      </tp>
      <tp>
        <v>48696673.170000002</v>
        <stp/>
        <stp>EM_S_QSTM07_IS</stp>
        <stp>4</stp>
        <stp>002614.SZ</stp>
        <stp>61</stp>
        <stp>6/30/2016</stp>
        <stp>1</stp>
        <tr r="D1082" s="5"/>
      </tp>
      <tp>
        <v>22351020.100000001</v>
        <stp/>
        <stp>EM_S_QSTM07_IS</stp>
        <stp>4</stp>
        <stp>002617.SZ</stp>
        <stp>61</stp>
        <stp>6/30/2015</stp>
        <stp>1</stp>
        <tr r="K1085" s="5"/>
      </tp>
      <tp>
        <v>10256484.58</v>
        <stp/>
        <stp>EM_S_QSTM07_IS</stp>
        <stp>4</stp>
        <stp>002684.SZ</stp>
        <stp>61</stp>
        <stp>6/30/2016</stp>
        <stp>1</stp>
        <tr r="D1152" s="5"/>
      </tp>
      <tp>
        <v>25669302.100000001</v>
        <stp/>
        <stp>EM_S_QSTM07_IS</stp>
        <stp>4</stp>
        <stp>002687.SZ</stp>
        <stp>61</stp>
        <stp>6/30/2015</stp>
        <stp>1</stp>
        <tr r="K1155" s="5"/>
      </tp>
      <tp>
        <v>3946818.51</v>
        <stp/>
        <stp>EM_S_QSTM07_IS</stp>
        <stp>4</stp>
        <stp>002691.SZ</stp>
        <stp>61</stp>
        <stp>3/31/2016</stp>
        <stp>1</stp>
        <tr r="I1159" s="5"/>
      </tp>
      <tp>
        <v>53507804.189999998</v>
        <stp/>
        <stp>EM_S_QSTM07_IS</stp>
        <stp>4</stp>
        <stp>002681.SZ</stp>
        <stp>61</stp>
        <stp>3/31/2016</stp>
        <stp>1</stp>
        <tr r="I1149" s="5"/>
      </tp>
      <tp>
        <v>20216057.870000001</v>
        <stp/>
        <stp>EM_S_QSTM07_IS</stp>
        <stp>4</stp>
        <stp>002694.SZ</stp>
        <stp>61</stp>
        <stp>6/30/2016</stp>
        <stp>1</stp>
        <tr r="D1162" s="5"/>
      </tp>
      <tp>
        <v>69744084.280000001</v>
        <stp/>
        <stp>EM_S_QSTM07_IS</stp>
        <stp>4</stp>
        <stp>002697.SZ</stp>
        <stp>61</stp>
        <stp>6/30/2015</stp>
        <stp>1</stp>
        <tr r="K1165" s="5"/>
      </tp>
      <tp>
        <v>11357007.539999999</v>
        <stp/>
        <stp>EM_S_QSTM07_IS</stp>
        <stp>4</stp>
        <stp>002767.SZ</stp>
        <stp>61</stp>
        <stp>6/30/2015</stp>
        <stp>1</stp>
        <tr r="K1229" s="5"/>
      </tp>
      <tp>
        <v>12088049.359999999</v>
        <stp/>
        <stp>EM_S_QSTM07_IS</stp>
        <stp>4</stp>
        <stp>002771.SZ</stp>
        <stp>61</stp>
        <stp>3/31/2016</stp>
        <stp>1</stp>
        <tr r="I1233" s="5"/>
      </tp>
      <tp>
        <v>8339100.0800000001</v>
        <stp/>
        <stp>EM_S_QSTM07_IS</stp>
        <stp>4</stp>
        <stp>002761.SZ</stp>
        <stp>61</stp>
        <stp>3/31/2016</stp>
        <stp>1</stp>
        <tr r="I1224" s="5"/>
      </tp>
      <tp>
        <v>19395589.600000001</v>
        <stp/>
        <stp>EM_S_QSTM07_IS</stp>
        <stp>4</stp>
        <stp>002777.SZ</stp>
        <stp>61</stp>
        <stp>6/30/2015</stp>
        <stp>1</stp>
        <tr r="K1238" s="5"/>
      </tp>
      <tp>
        <v>12104636.119999999</v>
        <stp/>
        <stp>EM_S_QSTM07_IS</stp>
        <stp>4</stp>
        <stp>002747.SZ</stp>
        <stp>61</stp>
        <stp>6/30/2015</stp>
        <stp>1</stp>
        <tr r="K1211" s="5"/>
      </tp>
      <tp>
        <v>-376081.43</v>
        <stp/>
        <stp>EM_S_QSTM07_IS</stp>
        <stp>4</stp>
        <stp>002751.SZ</stp>
        <stp>61</stp>
        <stp>3/31/2016</stp>
        <stp>1</stp>
        <tr r="I1215" s="5"/>
      </tp>
      <tp>
        <v>6183911.5700000003</v>
        <stp/>
        <stp>EM_S_QSTM07_IS</stp>
        <stp>4</stp>
        <stp>002741.SZ</stp>
        <stp>61</stp>
        <stp>3/31/2016</stp>
        <stp>1</stp>
        <tr r="I1206" s="5"/>
      </tp>
      <tp>
        <v>21103036.829999998</v>
        <stp/>
        <stp>EM_S_QSTM07_IS</stp>
        <stp>4</stp>
        <stp>002757.SZ</stp>
        <stp>61</stp>
        <stp>6/30/2015</stp>
        <stp>1</stp>
        <tr r="K1220" s="5"/>
      </tp>
      <tp>
        <v>-19525279.18</v>
        <stp/>
        <stp>EM_S_QSTM07_IS</stp>
        <stp>4</stp>
        <stp>002724.SZ</stp>
        <stp>61</stp>
        <stp>6/30/2016</stp>
        <stp>1</stp>
        <tr r="D1189" s="5"/>
      </tp>
      <tp>
        <v>83399236.459999993</v>
        <stp/>
        <stp>EM_S_QSTM07_IS</stp>
        <stp>4</stp>
        <stp>002727.SZ</stp>
        <stp>61</stp>
        <stp>6/30/2015</stp>
        <stp>1</stp>
        <tr r="K1192" s="5"/>
      </tp>
      <tp>
        <v>-1326089.23</v>
        <stp/>
        <stp>EM_S_QSTM07_IS</stp>
        <stp>4</stp>
        <stp>002731.SZ</stp>
        <stp>61</stp>
        <stp>3/31/2016</stp>
        <stp>1</stp>
        <tr r="I1196" s="5"/>
      </tp>
      <tp>
        <v>26206022.719999999</v>
        <stp/>
        <stp>EM_S_QSTM07_IS</stp>
        <stp>4</stp>
        <stp>002721.SZ</stp>
        <stp>61</stp>
        <stp>3/31/2016</stp>
        <stp>1</stp>
        <tr r="I1186" s="5"/>
      </tp>
      <tp>
        <v>29837531.190000001</v>
        <stp/>
        <stp>EM_S_QSTM07_IS</stp>
        <stp>4</stp>
        <stp>002734.SZ</stp>
        <stp>61</stp>
        <stp>6/30/2016</stp>
        <stp>1</stp>
        <tr r="D1199" s="5"/>
      </tp>
      <tp>
        <v>97874779.200000003</v>
        <stp/>
        <stp>EM_S_QSTM07_IS</stp>
        <stp>4</stp>
        <stp>002737.SZ</stp>
        <stp>61</stp>
        <stp>6/30/2015</stp>
        <stp>1</stp>
        <tr r="K1202" s="5"/>
      </tp>
      <tp>
        <v>32820055.48</v>
        <stp/>
        <stp>EM_S_QSTM07_IS</stp>
        <stp>4</stp>
        <stp>002707.SZ</stp>
        <stp>61</stp>
        <stp>6/30/2015</stp>
        <stp>1</stp>
        <tr r="K1174" s="5"/>
      </tp>
      <tp>
        <v>50574726.93</v>
        <stp/>
        <stp>EM_S_QSTM07_IS</stp>
        <stp>4</stp>
        <stp>002711.SZ</stp>
        <stp>61</stp>
        <stp>3/31/2016</stp>
        <stp>1</stp>
        <tr r="I1177" s="5"/>
      </tp>
      <tp>
        <v>308999562</v>
        <stp/>
        <stp>EM_S_QSTM07_IS</stp>
        <stp>4</stp>
        <stp>002701.SZ</stp>
        <stp>61</stp>
        <stp>3/31/2016</stp>
        <stp>1</stp>
        <tr r="I1169" s="5"/>
      </tp>
      <tp>
        <v>704471682.01999998</v>
        <stp/>
        <stp>EM_S_QSTM07_IS</stp>
        <stp>4</stp>
        <stp>002714.SZ</stp>
        <stp>61</stp>
        <stp>6/30/2016</stp>
        <stp>1</stp>
        <tr r="D1180" s="5"/>
      </tp>
      <tp>
        <v>46530954.909999996</v>
        <stp/>
        <stp>EM_S_QSTM07_IS</stp>
        <stp>4</stp>
        <stp>002717.SZ</stp>
        <stp>61</stp>
        <stp>6/30/2015</stp>
        <stp>1</stp>
        <tr r="K1183" s="5"/>
      </tp>
      <tp>
        <v>24297898.760000002</v>
        <stp/>
        <stp>EM_S_QSTM07_IS</stp>
        <stp>4</stp>
        <stp>002787.SZ</stp>
        <stp>61</stp>
        <stp>6/30/2015</stp>
        <stp>1</stp>
        <tr r="K1247" s="5"/>
      </tp>
      <tp>
        <v>-1294445.69</v>
        <stp/>
        <stp>EM_S_QSTM07_IS</stp>
        <stp>4</stp>
        <stp>002791.SZ</stp>
        <stp>61</stp>
        <stp>3/31/2016</stp>
        <stp>1</stp>
        <tr r="I1251" s="5"/>
      </tp>
      <tp>
        <v>39327414.549999997</v>
        <stp/>
        <stp>EM_S_QSTM07_IS</stp>
        <stp>4</stp>
        <stp>002781.SZ</stp>
        <stp>61</stp>
        <stp>3/31/2016</stp>
        <stp>1</stp>
        <tr r="I1242" s="5"/>
      </tp>
      <tp>
        <v>467479911.52999997</v>
        <stp/>
        <stp>EM_S_QSTM07_IS</stp>
        <stp>4</stp>
        <stp>002797.SZ</stp>
        <stp>61</stp>
        <stp>6/30/2015</stp>
        <stp>1</stp>
        <tr r="K1256" s="5"/>
      </tp>
      <tp>
        <v>37126517.149999999</v>
        <stp/>
        <stp>EM_S_QSTM07_IS</stp>
        <stp>4</stp>
        <stp>002464.SZ</stp>
        <stp>61</stp>
        <stp>6/30/2016</stp>
        <stp>1</stp>
        <tr r="D933" s="5"/>
      </tp>
      <tp>
        <v>26084695.329999998</v>
        <stp/>
        <stp>EM_S_QSTM07_IS</stp>
        <stp>4</stp>
        <stp>002467.SZ</stp>
        <stp>61</stp>
        <stp>6/30/2015</stp>
        <stp>1</stp>
        <tr r="K936" s="5"/>
      </tp>
      <tp>
        <v>12352301.67</v>
        <stp/>
        <stp>EM_S_QSTM07_IS</stp>
        <stp>4</stp>
        <stp>002471.SZ</stp>
        <stp>61</stp>
        <stp>3/31/2016</stp>
        <stp>1</stp>
        <tr r="I940" s="5"/>
      </tp>
      <tp>
        <v>10835349.02</v>
        <stp/>
        <stp>EM_S_QSTM07_IS</stp>
        <stp>4</stp>
        <stp>002461.SZ</stp>
        <stp>61</stp>
        <stp>3/31/2016</stp>
        <stp>1</stp>
        <tr r="I930" s="5"/>
      </tp>
      <tp>
        <v>9581862.5600000005</v>
        <stp/>
        <stp>EM_S_QSTM07_IS</stp>
        <stp>4</stp>
        <stp>002474.SZ</stp>
        <stp>61</stp>
        <stp>6/30/2016</stp>
        <stp>1</stp>
        <tr r="D943" s="5"/>
      </tp>
      <tp>
        <v>93073228.239999995</v>
        <stp/>
        <stp>EM_S_QSTM07_IS</stp>
        <stp>4</stp>
        <stp>002477.SZ</stp>
        <stp>61</stp>
        <stp>6/30/2015</stp>
        <stp>1</stp>
        <tr r="K946" s="5"/>
      </tp>
      <tp>
        <v>133817418.98999999</v>
        <stp/>
        <stp>EM_S_QSTM07_IS</stp>
        <stp>4</stp>
        <stp>002444.SZ</stp>
        <stp>61</stp>
        <stp>6/30/2016</stp>
        <stp>1</stp>
        <tr r="D913" s="5"/>
      </tp>
      <tp>
        <v>44463251.950000003</v>
        <stp/>
        <stp>EM_S_QSTM07_IS</stp>
        <stp>4</stp>
        <stp>002447.SZ</stp>
        <stp>61</stp>
        <stp>6/30/2015</stp>
        <stp>1</stp>
        <tr r="K916" s="5"/>
      </tp>
      <tp>
        <v>5137378.47</v>
        <stp/>
        <stp>EM_S_QSTM07_IS</stp>
        <stp>4</stp>
        <stp>002451.SZ</stp>
        <stp>61</stp>
        <stp>3/31/2016</stp>
        <stp>1</stp>
        <tr r="I920" s="5"/>
      </tp>
      <tp>
        <v>34395687.82</v>
        <stp/>
        <stp>EM_S_QSTM07_IS</stp>
        <stp>4</stp>
        <stp>002441.SZ</stp>
        <stp>61</stp>
        <stp>3/31/2016</stp>
        <stp>1</stp>
        <tr r="I910" s="5"/>
      </tp>
      <tp>
        <v>55612520.520000003</v>
        <stp/>
        <stp>EM_S_QSTM07_IS</stp>
        <stp>4</stp>
        <stp>002454.SZ</stp>
        <stp>61</stp>
        <stp>6/30/2016</stp>
        <stp>1</stp>
        <tr r="D923" s="5"/>
      </tp>
      <tp>
        <v>15508588.58</v>
        <stp/>
        <stp>EM_S_QSTM07_IS</stp>
        <stp>4</stp>
        <stp>002457.SZ</stp>
        <stp>61</stp>
        <stp>6/30/2015</stp>
        <stp>1</stp>
        <tr r="K926" s="5"/>
      </tp>
      <tp>
        <v>102490419.90000001</v>
        <stp/>
        <stp>EM_S_QSTM07_IS</stp>
        <stp>4</stp>
        <stp>002424.SZ</stp>
        <stp>61</stp>
        <stp>6/30/2016</stp>
        <stp>1</stp>
        <tr r="D893" s="5"/>
      </tp>
      <tp>
        <v>38839733.009999998</v>
        <stp/>
        <stp>EM_S_QSTM07_IS</stp>
        <stp>4</stp>
        <stp>002427.SZ</stp>
        <stp>61</stp>
        <stp>6/30/2015</stp>
        <stp>1</stp>
        <tr r="K896" s="5"/>
      </tp>
      <tp>
        <v>-78060128.609999999</v>
        <stp/>
        <stp>EM_S_QSTM07_IS</stp>
        <stp>4</stp>
        <stp>002431.SZ</stp>
        <stp>61</stp>
        <stp>3/31/2016</stp>
        <stp>1</stp>
        <tr r="I900" s="5"/>
      </tp>
      <tp>
        <v>32802560.969999999</v>
        <stp/>
        <stp>EM_S_QSTM07_IS</stp>
        <stp>4</stp>
        <stp>002421.SZ</stp>
        <stp>61</stp>
        <stp>3/31/2016</stp>
        <stp>1</stp>
        <tr r="I890" s="5"/>
      </tp>
      <tp>
        <v>67779187.719999999</v>
        <stp/>
        <stp>EM_S_QSTM07_IS</stp>
        <stp>4</stp>
        <stp>002434.SZ</stp>
        <stp>61</stp>
        <stp>6/30/2016</stp>
        <stp>1</stp>
        <tr r="D903" s="5"/>
      </tp>
      <tp>
        <v>198431456.36000001</v>
        <stp/>
        <stp>EM_S_QSTM07_IS</stp>
        <stp>4</stp>
        <stp>002437.SZ</stp>
        <stp>61</stp>
        <stp>6/30/2015</stp>
        <stp>1</stp>
        <tr r="K906" s="5"/>
      </tp>
      <tp>
        <v>25088190.84</v>
        <stp/>
        <stp>EM_S_QSTM07_IS</stp>
        <stp>4</stp>
        <stp>002404.SZ</stp>
        <stp>61</stp>
        <stp>6/30/2016</stp>
        <stp>1</stp>
        <tr r="D873" s="5"/>
      </tp>
      <tp>
        <v>1172961.4099999999</v>
        <stp/>
        <stp>EM_S_QSTM07_IS</stp>
        <stp>4</stp>
        <stp>002407.SZ</stp>
        <stp>61</stp>
        <stp>6/30/2015</stp>
        <stp>1</stp>
        <tr r="K876" s="5"/>
      </tp>
      <tp>
        <v>232810527.84999999</v>
        <stp/>
        <stp>EM_S_QSTM07_IS</stp>
        <stp>4</stp>
        <stp>002411.SZ</stp>
        <stp>61</stp>
        <stp>3/31/2016</stp>
        <stp>1</stp>
        <tr r="I880" s="5"/>
      </tp>
      <tp>
        <v>16778890.859999999</v>
        <stp/>
        <stp>EM_S_QSTM07_IS</stp>
        <stp>4</stp>
        <stp>002401.SZ</stp>
        <stp>61</stp>
        <stp>3/31/2016</stp>
        <stp>1</stp>
        <tr r="I870" s="5"/>
      </tp>
      <tp>
        <v>50230163.170000002</v>
        <stp/>
        <stp>EM_S_QSTM07_IS</stp>
        <stp>4</stp>
        <stp>002414.SZ</stp>
        <stp>61</stp>
        <stp>6/30/2016</stp>
        <stp>1</stp>
        <tr r="D883" s="5"/>
      </tp>
      <tp>
        <v>-21362724.190000001</v>
        <stp/>
        <stp>EM_S_QSTM07_IS</stp>
        <stp>4</stp>
        <stp>002417.SZ</stp>
        <stp>61</stp>
        <stp>6/30/2015</stp>
        <stp>1</stp>
        <tr r="K886" s="5"/>
      </tp>
      <tp>
        <v>39889251.689999998</v>
        <stp/>
        <stp>EM_S_QSTM07_IS</stp>
        <stp>4</stp>
        <stp>002484.SZ</stp>
        <stp>61</stp>
        <stp>6/30/2016</stp>
        <stp>1</stp>
        <tr r="D953" s="5"/>
      </tp>
      <tp>
        <v>22424699.280000001</v>
        <stp/>
        <stp>EM_S_QSTM07_IS</stp>
        <stp>4</stp>
        <stp>002487.SZ</stp>
        <stp>61</stp>
        <stp>6/30/2015</stp>
        <stp>1</stp>
        <tr r="K956" s="5"/>
      </tp>
      <tp>
        <v>86509036.920000002</v>
        <stp/>
        <stp>EM_S_QSTM07_IS</stp>
        <stp>4</stp>
        <stp>002491.SZ</stp>
        <stp>61</stp>
        <stp>3/31/2016</stp>
        <stp>1</stp>
        <tr r="I960" s="5"/>
      </tp>
      <tp>
        <v>51205167.289999999</v>
        <stp/>
        <stp>EM_S_QSTM07_IS</stp>
        <stp>4</stp>
        <stp>002481.SZ</stp>
        <stp>61</stp>
        <stp>3/31/2016</stp>
        <stp>1</stp>
        <tr r="I950" s="5"/>
      </tp>
      <tp>
        <v>794307.049999999</v>
        <stp/>
        <stp>EM_S_QSTM07_IS</stp>
        <stp>4</stp>
        <stp>002494.SZ</stp>
        <stp>61</stp>
        <stp>6/30/2016</stp>
        <stp>1</stp>
        <tr r="D963" s="5"/>
      </tp>
      <tp>
        <v>53058895.560000002</v>
        <stp/>
        <stp>EM_S_QSTM07_IS</stp>
        <stp>4</stp>
        <stp>002497.SZ</stp>
        <stp>61</stp>
        <stp>6/30/2015</stp>
        <stp>1</stp>
        <tr r="K966" s="5"/>
      </tp>
      <tp>
        <v>-14466689.83</v>
        <stp/>
        <stp>EM_S_QSTM07_IS</stp>
        <stp>4</stp>
        <stp>002564.SZ</stp>
        <stp>61</stp>
        <stp>6/30/2016</stp>
        <stp>1</stp>
        <tr r="D1032" s="5"/>
      </tp>
      <tp>
        <v>6954301.4500000002</v>
        <stp/>
        <stp>EM_S_QSTM07_IS</stp>
        <stp>4</stp>
        <stp>002567.SZ</stp>
        <stp>61</stp>
        <stp>6/30/2015</stp>
        <stp>1</stp>
        <tr r="K1035" s="5"/>
      </tp>
      <tp>
        <v>-15535400.91</v>
        <stp/>
        <stp>EM_S_QSTM07_IS</stp>
        <stp>4</stp>
        <stp>002571.SZ</stp>
        <stp>61</stp>
        <stp>3/31/2016</stp>
        <stp>1</stp>
        <tr r="I1039" s="5"/>
      </tp>
      <tp>
        <v>67406091.109999999</v>
        <stp/>
        <stp>EM_S_QSTM07_IS</stp>
        <stp>4</stp>
        <stp>002561.SZ</stp>
        <stp>61</stp>
        <stp>3/31/2016</stp>
        <stp>1</stp>
        <tr r="I1029" s="5"/>
      </tp>
      <tp>
        <v>13618092.84</v>
        <stp/>
        <stp>EM_S_QSTM07_IS</stp>
        <stp>4</stp>
        <stp>002574.SZ</stp>
        <stp>61</stp>
        <stp>6/30/2016</stp>
        <stp>1</stp>
        <tr r="D1042" s="5"/>
      </tp>
      <tp>
        <v>-682898.34</v>
        <stp/>
        <stp>EM_S_QSTM07_IS</stp>
        <stp>4</stp>
        <stp>002577.SZ</stp>
        <stp>61</stp>
        <stp>6/30/2015</stp>
        <stp>1</stp>
        <tr r="K1045" s="5"/>
      </tp>
      <tp>
        <v>3639602.55</v>
        <stp/>
        <stp>EM_S_QSTM07_IS</stp>
        <stp>4</stp>
        <stp>002544.SZ</stp>
        <stp>61</stp>
        <stp>6/30/2016</stp>
        <stp>1</stp>
        <tr r="D1012" s="5"/>
      </tp>
      <tp>
        <v>43189668.799999997</v>
        <stp/>
        <stp>EM_S_QSTM07_IS</stp>
        <stp>4</stp>
        <stp>002547.SZ</stp>
        <stp>61</stp>
        <stp>6/30/2015</stp>
        <stp>1</stp>
        <tr r="K1015" s="5"/>
      </tp>
      <tp>
        <v>47054629.710000001</v>
        <stp/>
        <stp>EM_S_QSTM07_IS</stp>
        <stp>4</stp>
        <stp>002551.SZ</stp>
        <stp>61</stp>
        <stp>3/31/2016</stp>
        <stp>1</stp>
        <tr r="I1019" s="5"/>
      </tp>
      <tp>
        <v>33707462.710000001</v>
        <stp/>
        <stp>EM_S_QSTM07_IS</stp>
        <stp>4</stp>
        <stp>002541.SZ</stp>
        <stp>61</stp>
        <stp>3/31/2016</stp>
        <stp>1</stp>
        <tr r="I1009" s="5"/>
      </tp>
      <tp>
        <v>46498084.229999997</v>
        <stp/>
        <stp>EM_S_QSTM07_IS</stp>
        <stp>4</stp>
        <stp>002554.SZ</stp>
        <stp>61</stp>
        <stp>6/30/2016</stp>
        <stp>1</stp>
        <tr r="D1022" s="5"/>
      </tp>
      <tp>
        <v>76715975.769999996</v>
        <stp/>
        <stp>EM_S_QSTM07_IS</stp>
        <stp>4</stp>
        <stp>002557.SZ</stp>
        <stp>61</stp>
        <stp>6/30/2015</stp>
        <stp>1</stp>
        <tr r="K1025" s="5"/>
      </tp>
      <tp>
        <v>-16670701.67</v>
        <stp/>
        <stp>EM_S_QSTM07_IS</stp>
        <stp>4</stp>
        <stp>002524.SZ</stp>
        <stp>61</stp>
        <stp>6/30/2016</stp>
        <stp>1</stp>
        <tr r="D993" s="5"/>
      </tp>
      <tp>
        <v>66800137.619999997</v>
        <stp/>
        <stp>EM_S_QSTM07_IS</stp>
        <stp>4</stp>
        <stp>002527.SZ</stp>
        <stp>61</stp>
        <stp>6/30/2015</stp>
        <stp>1</stp>
        <tr r="K995" s="5"/>
      </tp>
      <tp>
        <v>69651502.209999993</v>
        <stp/>
        <stp>EM_S_QSTM07_IS</stp>
        <stp>4</stp>
        <stp>002531.SZ</stp>
        <stp>61</stp>
        <stp>3/31/2016</stp>
        <stp>1</stp>
        <tr r="I999" s="5"/>
      </tp>
      <tp>
        <v>18834319.199999999</v>
        <stp/>
        <stp>EM_S_QSTM07_IS</stp>
        <stp>4</stp>
        <stp>002521.SZ</stp>
        <stp>61</stp>
        <stp>3/31/2016</stp>
        <stp>1</stp>
        <tr r="I990" s="5"/>
      </tp>
      <tp>
        <v>69288852.439999998</v>
        <stp/>
        <stp>EM_S_QSTM07_IS</stp>
        <stp>4</stp>
        <stp>002534.SZ</stp>
        <stp>61</stp>
        <stp>6/30/2016</stp>
        <stp>1</stp>
        <tr r="D1002" s="5"/>
      </tp>
      <tp>
        <v>24191319.059999999</v>
        <stp/>
        <stp>EM_S_QSTM07_IS</stp>
        <stp>4</stp>
        <stp>002537.SZ</stp>
        <stp>61</stp>
        <stp>6/30/2015</stp>
        <stp>1</stp>
        <tr r="K1005" s="5"/>
      </tp>
      <tp>
        <v>50399469.509999998</v>
        <stp/>
        <stp>EM_S_QSTM07_IS</stp>
        <stp>4</stp>
        <stp>002504.SZ</stp>
        <stp>61</stp>
        <stp>6/30/2016</stp>
        <stp>1</stp>
        <tr r="D973" s="5"/>
      </tp>
      <tp>
        <v>50303152.240000002</v>
        <stp/>
        <stp>EM_S_QSTM07_IS</stp>
        <stp>4</stp>
        <stp>002507.SZ</stp>
        <stp>61</stp>
        <stp>6/30/2015</stp>
        <stp>1</stp>
        <tr r="K976" s="5"/>
      </tp>
      <tp>
        <v>45560448.899999999</v>
        <stp/>
        <stp>EM_S_QSTM07_IS</stp>
        <stp>4</stp>
        <stp>002511.SZ</stp>
        <stp>61</stp>
        <stp>3/31/2016</stp>
        <stp>1</stp>
        <tr r="I980" s="5"/>
      </tp>
      <tp>
        <v>97439434.400000006</v>
        <stp/>
        <stp>EM_S_QSTM07_IS</stp>
        <stp>4</stp>
        <stp>002501.SZ</stp>
        <stp>61</stp>
        <stp>3/31/2016</stp>
        <stp>1</stp>
        <tr r="I970" s="5"/>
      </tp>
      <tp>
        <v>-5249599.28</v>
        <stp/>
        <stp>EM_S_QSTM07_IS</stp>
        <stp>4</stp>
        <stp>002514.SZ</stp>
        <stp>61</stp>
        <stp>6/30/2016</stp>
        <stp>1</stp>
        <tr r="D983" s="5"/>
      </tp>
      <tp>
        <v>355850.59</v>
        <stp/>
        <stp>EM_S_QSTM07_IS</stp>
        <stp>4</stp>
        <stp>002517.SZ</stp>
        <stp>61</stp>
        <stp>6/30/2015</stp>
        <stp>1</stp>
        <tr r="K986" s="5"/>
      </tp>
      <tp>
        <v>39183871.670000002</v>
        <stp/>
        <stp>EM_S_QSTM07_IS</stp>
        <stp>4</stp>
        <stp>002584.SZ</stp>
        <stp>61</stp>
        <stp>6/30/2016</stp>
        <stp>1</stp>
        <tr r="D1052" s="5"/>
      </tp>
      <tp>
        <v>893195.22</v>
        <stp/>
        <stp>EM_S_QSTM07_IS</stp>
        <stp>4</stp>
        <stp>002587.SZ</stp>
        <stp>61</stp>
        <stp>6/30/2015</stp>
        <stp>1</stp>
        <tr r="K1055" s="5"/>
      </tp>
      <tp>
        <v>3996078.62</v>
        <stp/>
        <stp>EM_S_QSTM07_IS</stp>
        <stp>4</stp>
        <stp>002591.SZ</stp>
        <stp>61</stp>
        <stp>3/31/2016</stp>
        <stp>1</stp>
        <tr r="I1059" s="5"/>
      </tp>
      <tp>
        <v>78319672.780000001</v>
        <stp/>
        <stp>EM_S_QSTM07_IS</stp>
        <stp>4</stp>
        <stp>002581.SZ</stp>
        <stp>61</stp>
        <stp>3/31/2016</stp>
        <stp>1</stp>
        <tr r="I1049" s="5"/>
      </tp>
      <tp>
        <v>1408988000</v>
        <stp/>
        <stp>EM_S_QSTM07_IS</stp>
        <stp>4</stp>
        <stp>002594.SZ</stp>
        <stp>61</stp>
        <stp>6/30/2016</stp>
        <stp>1</stp>
        <tr r="D1062" s="5"/>
      </tp>
      <tp>
        <v>78574575.280000001</v>
        <stp/>
        <stp>EM_S_QSTM07_IS</stp>
        <stp>4</stp>
        <stp>002597.SZ</stp>
        <stp>61</stp>
        <stp>6/30/2015</stp>
        <stp>1</stp>
        <tr r="K1065" s="5"/>
      </tp>
      <tp>
        <v>1694682.3199999901</v>
        <stp/>
        <stp>EM_S_QSTM07_IS</stp>
        <stp>4</stp>
        <stp>002264.SZ</stp>
        <stp>61</stp>
        <stp>6/30/2016</stp>
        <stp>1</stp>
        <tr r="D733" s="5"/>
      </tp>
      <tp>
        <v>62425119.859999999</v>
        <stp/>
        <stp>EM_S_QSTM07_IS</stp>
        <stp>4</stp>
        <stp>002267.SZ</stp>
        <stp>61</stp>
        <stp>6/30/2015</stp>
        <stp>1</stp>
        <tr r="K736" s="5"/>
      </tp>
      <tp>
        <v>55932590.759999998</v>
        <stp/>
        <stp>EM_S_QSTM07_IS</stp>
        <stp>4</stp>
        <stp>002271.SZ</stp>
        <stp>61</stp>
        <stp>3/31/2016</stp>
        <stp>1</stp>
        <tr r="I740" s="5"/>
      </tp>
      <tp>
        <v>68312851.609999999</v>
        <stp/>
        <stp>EM_S_QSTM07_IS</stp>
        <stp>4</stp>
        <stp>002261.SZ</stp>
        <stp>61</stp>
        <stp>3/31/2016</stp>
        <stp>1</stp>
        <tr r="I730" s="5"/>
      </tp>
      <tp>
        <v>8623776.5999999996</v>
        <stp/>
        <stp>EM_S_QSTM07_IS</stp>
        <stp>4</stp>
        <stp>002274.SZ</stp>
        <stp>61</stp>
        <stp>6/30/2016</stp>
        <stp>1</stp>
        <tr r="D743" s="5"/>
      </tp>
      <tp>
        <v>101169520.2</v>
        <stp/>
        <stp>EM_S_QSTM07_IS</stp>
        <stp>4</stp>
        <stp>002277.SZ</stp>
        <stp>61</stp>
        <stp>6/30/2015</stp>
        <stp>1</stp>
        <tr r="K746" s="5"/>
      </tp>
      <tp>
        <v>290640522.47000003</v>
        <stp/>
        <stp>EM_S_QSTM07_IS</stp>
        <stp>4</stp>
        <stp>002244.SZ</stp>
        <stp>61</stp>
        <stp>6/30/2016</stp>
        <stp>1</stp>
        <tr r="D714" s="5"/>
      </tp>
      <tp>
        <v>29355705.280000001</v>
        <stp/>
        <stp>EM_S_QSTM07_IS</stp>
        <stp>4</stp>
        <stp>002247.SZ</stp>
        <stp>61</stp>
        <stp>6/30/2015</stp>
        <stp>1</stp>
        <tr r="K717" s="5"/>
      </tp>
      <tp>
        <v>124816228.54000001</v>
        <stp/>
        <stp>EM_S_QSTM07_IS</stp>
        <stp>4</stp>
        <stp>002251.SZ</stp>
        <stp>61</stp>
        <stp>3/31/2016</stp>
        <stp>1</stp>
        <tr r="I721" s="5"/>
      </tp>
      <tp>
        <v>197309568.56</v>
        <stp/>
        <stp>EM_S_QSTM07_IS</stp>
        <stp>4</stp>
        <stp>002241.SZ</stp>
        <stp>61</stp>
        <stp>3/31/2016</stp>
        <stp>1</stp>
        <tr r="I711" s="5"/>
      </tp>
      <tp>
        <v>14339412.310000001</v>
        <stp/>
        <stp>EM_S_QSTM07_IS</stp>
        <stp>4</stp>
        <stp>002254.SZ</stp>
        <stp>61</stp>
        <stp>6/30/2016</stp>
        <stp>1</stp>
        <tr r="D724" s="5"/>
      </tp>
      <tp>
        <v>74650500.480000004</v>
        <stp/>
        <stp>EM_S_QSTM07_IS</stp>
        <stp>4</stp>
        <stp>002224.SZ</stp>
        <stp>61</stp>
        <stp>6/30/2016</stp>
        <stp>1</stp>
        <tr r="D694" s="5"/>
      </tp>
      <tp>
        <v>3625656.38</v>
        <stp/>
        <stp>EM_S_QSTM07_IS</stp>
        <stp>4</stp>
        <stp>002227.SZ</stp>
        <stp>61</stp>
        <stp>6/30/2015</stp>
        <stp>1</stp>
        <tr r="K697" s="5"/>
      </tp>
      <tp>
        <v>-6171549.7800000003</v>
        <stp/>
        <stp>EM_S_QSTM07_IS</stp>
        <stp>4</stp>
        <stp>002231.SZ</stp>
        <stp>61</stp>
        <stp>3/31/2016</stp>
        <stp>1</stp>
        <tr r="I701" s="5"/>
      </tp>
      <tp>
        <v>70156171.159999996</v>
        <stp/>
        <stp>EM_S_QSTM07_IS</stp>
        <stp>4</stp>
        <stp>002221.SZ</stp>
        <stp>61</stp>
        <stp>3/31/2016</stp>
        <stp>1</stp>
        <tr r="I691" s="5"/>
      </tp>
      <tp>
        <v>85285971.359999999</v>
        <stp/>
        <stp>EM_S_QSTM07_IS</stp>
        <stp>4</stp>
        <stp>002234.SZ</stp>
        <stp>61</stp>
        <stp>6/30/2016</stp>
        <stp>1</stp>
        <tr r="D704" s="5"/>
      </tp>
      <tp>
        <v>54971031.729999997</v>
        <stp/>
        <stp>EM_S_QSTM07_IS</stp>
        <stp>4</stp>
        <stp>002237.SZ</stp>
        <stp>61</stp>
        <stp>6/30/2015</stp>
        <stp>1</stp>
        <tr r="K707" s="5"/>
      </tp>
      <tp>
        <v>33916765.619999997</v>
        <stp/>
        <stp>EM_S_QSTM07_IS</stp>
        <stp>4</stp>
        <stp>002204.SZ</stp>
        <stp>61</stp>
        <stp>6/30/2016</stp>
        <stp>1</stp>
        <tr r="D674" s="5"/>
      </tp>
      <tp>
        <v>3579742.78</v>
        <stp/>
        <stp>EM_S_QSTM07_IS</stp>
        <stp>4</stp>
        <stp>002207.SZ</stp>
        <stp>61</stp>
        <stp>6/30/2015</stp>
        <stp>1</stp>
        <tr r="K677" s="5"/>
      </tp>
      <tp>
        <v>-3164515.44</v>
        <stp/>
        <stp>EM_S_QSTM07_IS</stp>
        <stp>4</stp>
        <stp>002211.SZ</stp>
        <stp>61</stp>
        <stp>3/31/2016</stp>
        <stp>1</stp>
        <tr r="I681" s="5"/>
      </tp>
      <tp>
        <v>1843417.33</v>
        <stp/>
        <stp>EM_S_QSTM07_IS</stp>
        <stp>4</stp>
        <stp>002201.SZ</stp>
        <stp>61</stp>
        <stp>3/31/2016</stp>
        <stp>1</stp>
        <tr r="I671" s="5"/>
      </tp>
      <tp>
        <v>15503335.52</v>
        <stp/>
        <stp>EM_S_QSTM07_IS</stp>
        <stp>4</stp>
        <stp>002214.SZ</stp>
        <stp>61</stp>
        <stp>6/30/2016</stp>
        <stp>1</stp>
        <tr r="D684" s="5"/>
      </tp>
      <tp>
        <v>64493169.18</v>
        <stp/>
        <stp>EM_S_QSTM07_IS</stp>
        <stp>4</stp>
        <stp>002217.SZ</stp>
        <stp>61</stp>
        <stp>6/30/2015</stp>
        <stp>1</stp>
        <tr r="K687" s="5"/>
      </tp>
      <tp>
        <v>56761509.840000004</v>
        <stp/>
        <stp>EM_S_QSTM07_IS</stp>
        <stp>4</stp>
        <stp>002284.SZ</stp>
        <stp>61</stp>
        <stp>6/30/2016</stp>
        <stp>1</stp>
        <tr r="D753" s="5"/>
      </tp>
      <tp>
        <v>96726556.760000005</v>
        <stp/>
        <stp>EM_S_QSTM07_IS</stp>
        <stp>4</stp>
        <stp>002287.SZ</stp>
        <stp>61</stp>
        <stp>6/30/2015</stp>
        <stp>1</stp>
        <tr r="K756" s="5"/>
      </tp>
      <tp>
        <v>9233281.7300000004</v>
        <stp/>
        <stp>EM_S_QSTM07_IS</stp>
        <stp>4</stp>
        <stp>002291.SZ</stp>
        <stp>61</stp>
        <stp>3/31/2016</stp>
        <stp>1</stp>
        <tr r="I760" s="5"/>
      </tp>
      <tp>
        <v>73660091.230000004</v>
        <stp/>
        <stp>EM_S_QSTM07_IS</stp>
        <stp>4</stp>
        <stp>002281.SZ</stp>
        <stp>61</stp>
        <stp>3/31/2016</stp>
        <stp>1</stp>
        <tr r="I750" s="5"/>
      </tp>
      <tp>
        <v>336511139.23000002</v>
        <stp/>
        <stp>EM_S_QSTM07_IS</stp>
        <stp>4</stp>
        <stp>002294.SZ</stp>
        <stp>61</stp>
        <stp>6/30/2016</stp>
        <stp>1</stp>
        <tr r="D763" s="5"/>
      </tp>
      <tp>
        <v>-15246868.800000001</v>
        <stp/>
        <stp>EM_S_QSTM07_IS</stp>
        <stp>4</stp>
        <stp>002297.SZ</stp>
        <stp>61</stp>
        <stp>6/30/2015</stp>
        <stp>1</stp>
        <tr r="K766" s="5"/>
      </tp>
      <tp>
        <v>56594454.439999998</v>
        <stp/>
        <stp>EM_S_QSTM07_IS</stp>
        <stp>4</stp>
        <stp>002364.SZ</stp>
        <stp>61</stp>
        <stp>6/30/2016</stp>
        <stp>1</stp>
        <tr r="D833" s="5"/>
      </tp>
      <tp>
        <v>123346435.94</v>
        <stp/>
        <stp>EM_S_QSTM07_IS</stp>
        <stp>4</stp>
        <stp>002367.SZ</stp>
        <stp>61</stp>
        <stp>6/30/2015</stp>
        <stp>1</stp>
        <tr r="K836" s="5"/>
      </tp>
      <tp>
        <v>621293.11</v>
        <stp/>
        <stp>EM_S_QSTM07_IS</stp>
        <stp>4</stp>
        <stp>002371.SZ</stp>
        <stp>61</stp>
        <stp>3/31/2016</stp>
        <stp>1</stp>
        <tr r="I840" s="5"/>
      </tp>
      <tp>
        <v>28782366.57</v>
        <stp/>
        <stp>EM_S_QSTM07_IS</stp>
        <stp>4</stp>
        <stp>002361.SZ</stp>
        <stp>61</stp>
        <stp>3/31/2016</stp>
        <stp>1</stp>
        <tr r="I830" s="5"/>
      </tp>
      <tp>
        <v>33316385.48</v>
        <stp/>
        <stp>EM_S_QSTM07_IS</stp>
        <stp>4</stp>
        <stp>002374.SZ</stp>
        <stp>61</stp>
        <stp>6/30/2016</stp>
        <stp>1</stp>
        <tr r="D843" s="5"/>
      </tp>
      <tp>
        <v>12017979.77</v>
        <stp/>
        <stp>EM_S_QSTM07_IS</stp>
        <stp>4</stp>
        <stp>002377.SZ</stp>
        <stp>61</stp>
        <stp>6/30/2015</stp>
        <stp>1</stp>
        <tr r="K846" s="5"/>
      </tp>
      <tp>
        <v>240949308.58000001</v>
        <stp/>
        <stp>EM_S_QSTM07_IS</stp>
        <stp>4</stp>
        <stp>002344.SZ</stp>
        <stp>61</stp>
        <stp>6/30/2016</stp>
        <stp>1</stp>
        <tr r="D813" s="5"/>
      </tp>
      <tp>
        <v>5803258.2000000002</v>
        <stp/>
        <stp>EM_S_QSTM07_IS</stp>
        <stp>4</stp>
        <stp>002347.SZ</stp>
        <stp>61</stp>
        <stp>6/30/2015</stp>
        <stp>1</stp>
        <tr r="K816" s="5"/>
      </tp>
      <tp>
        <v>26109226.379999999</v>
        <stp/>
        <stp>EM_S_QSTM07_IS</stp>
        <stp>4</stp>
        <stp>002351.SZ</stp>
        <stp>61</stp>
        <stp>3/31/2016</stp>
        <stp>1</stp>
        <tr r="I820" s="5"/>
      </tp>
      <tp>
        <v>20502769.379999999</v>
        <stp/>
        <stp>EM_S_QSTM07_IS</stp>
        <stp>4</stp>
        <stp>002341.SZ</stp>
        <stp>61</stp>
        <stp>3/31/2016</stp>
        <stp>1</stp>
        <tr r="I810" s="5"/>
      </tp>
      <tp>
        <v>93764226.859999999</v>
        <stp/>
        <stp>EM_S_QSTM07_IS</stp>
        <stp>4</stp>
        <stp>002354.SZ</stp>
        <stp>61</stp>
        <stp>6/30/2016</stp>
        <stp>1</stp>
        <tr r="D823" s="5"/>
      </tp>
      <tp>
        <v>31879085.879999999</v>
        <stp/>
        <stp>EM_S_QSTM07_IS</stp>
        <stp>4</stp>
        <stp>002357.SZ</stp>
        <stp>61</stp>
        <stp>6/30/2015</stp>
        <stp>1</stp>
        <tr r="K826" s="5"/>
      </tp>
      <tp>
        <v>75362481.599999994</v>
        <stp/>
        <stp>EM_S_QSTM07_IS</stp>
        <stp>4</stp>
        <stp>002324.SZ</stp>
        <stp>61</stp>
        <stp>6/30/2016</stp>
        <stp>1</stp>
        <tr r="D793" s="5"/>
      </tp>
      <tp>
        <v>81899064.909999996</v>
        <stp/>
        <stp>EM_S_QSTM07_IS</stp>
        <stp>4</stp>
        <stp>002327.SZ</stp>
        <stp>61</stp>
        <stp>6/30/2015</stp>
        <stp>1</stp>
        <tr r="K796" s="5"/>
      </tp>
      <tp>
        <v>10623860.68</v>
        <stp/>
        <stp>EM_S_QSTM07_IS</stp>
        <stp>4</stp>
        <stp>002331.SZ</stp>
        <stp>61</stp>
        <stp>3/31/2016</stp>
        <stp>1</stp>
        <tr r="I800" s="5"/>
      </tp>
      <tp>
        <v>9866697.3499999996</v>
        <stp/>
        <stp>EM_S_QSTM07_IS</stp>
        <stp>4</stp>
        <stp>002321.SZ</stp>
        <stp>61</stp>
        <stp>3/31/2016</stp>
        <stp>1</stp>
        <tr r="I790" s="5"/>
      </tp>
      <tp>
        <v>23395568.890000001</v>
        <stp/>
        <stp>EM_S_QSTM07_IS</stp>
        <stp>4</stp>
        <stp>002334.SZ</stp>
        <stp>61</stp>
        <stp>6/30/2016</stp>
        <stp>1</stp>
        <tr r="D803" s="5"/>
      </tp>
      <tp>
        <v>-33583847.299999997</v>
        <stp/>
        <stp>EM_S_QSTM07_IS</stp>
        <stp>4</stp>
        <stp>002337.SZ</stp>
        <stp>61</stp>
        <stp>6/30/2015</stp>
        <stp>1</stp>
        <tr r="K806" s="5"/>
      </tp>
      <tp>
        <v>967803268.12</v>
        <stp/>
        <stp>EM_S_QSTM07_IS</stp>
        <stp>4</stp>
        <stp>002304.SZ</stp>
        <stp>61</stp>
        <stp>6/30/2016</stp>
        <stp>1</stp>
        <tr r="D773" s="5"/>
      </tp>
      <tp>
        <v>10686762.300000001</v>
        <stp/>
        <stp>EM_S_QSTM07_IS</stp>
        <stp>4</stp>
        <stp>002307.SZ</stp>
        <stp>61</stp>
        <stp>6/30/2015</stp>
        <stp>1</stp>
        <tr r="K776" s="5"/>
      </tp>
      <tp>
        <v>39209968.140000001</v>
        <stp/>
        <stp>EM_S_QSTM07_IS</stp>
        <stp>4</stp>
        <stp>002311.SZ</stp>
        <stp>61</stp>
        <stp>3/31/2016</stp>
        <stp>1</stp>
        <tr r="I780" s="5"/>
      </tp>
      <tp>
        <v>7942186.1699999999</v>
        <stp/>
        <stp>EM_S_QSTM07_IS</stp>
        <stp>4</stp>
        <stp>002301.SZ</stp>
        <stp>61</stp>
        <stp>3/31/2016</stp>
        <stp>1</stp>
        <tr r="I770" s="5"/>
      </tp>
      <tp>
        <v>122715595.06</v>
        <stp/>
        <stp>EM_S_QSTM07_IS</stp>
        <stp>4</stp>
        <stp>002314.SZ</stp>
        <stp>61</stp>
        <stp>6/30/2016</stp>
        <stp>1</stp>
        <tr r="D783" s="5"/>
      </tp>
      <tp>
        <v>84103652.609999999</v>
        <stp/>
        <stp>EM_S_QSTM07_IS</stp>
        <stp>4</stp>
        <stp>002317.SZ</stp>
        <stp>61</stp>
        <stp>6/30/2015</stp>
        <stp>1</stp>
        <tr r="K786" s="5"/>
      </tp>
      <tp>
        <v>132924778.51000001</v>
        <stp/>
        <stp>EM_S_QSTM07_IS</stp>
        <stp>4</stp>
        <stp>002384.SZ</stp>
        <stp>61</stp>
        <stp>6/30/2016</stp>
        <stp>1</stp>
        <tr r="D853" s="5"/>
      </tp>
      <tp>
        <v>-56465759.289999999</v>
        <stp/>
        <stp>EM_S_QSTM07_IS</stp>
        <stp>4</stp>
        <stp>002387.SZ</stp>
        <stp>61</stp>
        <stp>6/30/2015</stp>
        <stp>1</stp>
        <tr r="K856" s="5"/>
      </tp>
      <tp>
        <v>38615508.030000001</v>
        <stp/>
        <stp>EM_S_QSTM07_IS</stp>
        <stp>4</stp>
        <stp>002391.SZ</stp>
        <stp>61</stp>
        <stp>3/31/2016</stp>
        <stp>1</stp>
        <tr r="I860" s="5"/>
      </tp>
      <tp>
        <v>15252357.49</v>
        <stp/>
        <stp>EM_S_QSTM07_IS</stp>
        <stp>4</stp>
        <stp>002381.SZ</stp>
        <stp>61</stp>
        <stp>3/31/2016</stp>
        <stp>1</stp>
        <tr r="I850" s="5"/>
      </tp>
      <tp>
        <v>89067879.010000005</v>
        <stp/>
        <stp>EM_S_QSTM07_IS</stp>
        <stp>4</stp>
        <stp>002394.SZ</stp>
        <stp>61</stp>
        <stp>6/30/2016</stp>
        <stp>1</stp>
        <tr r="D863" s="5"/>
      </tp>
      <tp>
        <v>24393390.800000001</v>
        <stp/>
        <stp>EM_S_QSTM07_IS</stp>
        <stp>4</stp>
        <stp>002397.SZ</stp>
        <stp>61</stp>
        <stp>6/30/2015</stp>
        <stp>1</stp>
        <tr r="K866" s="5"/>
      </tp>
      <tp>
        <v>-436807426.11000001</v>
        <stp/>
        <stp>EM_S_QSTM07_IS</stp>
        <stp>4</stp>
        <stp>002064.SZ</stp>
        <stp>61</stp>
        <stp>6/30/2016</stp>
        <stp>1</stp>
        <tr r="D534" s="5"/>
      </tp>
      <tp>
        <v>3728772.44</v>
        <stp/>
        <stp>EM_S_QSTM07_IS</stp>
        <stp>4</stp>
        <stp>002067.SZ</stp>
        <stp>61</stp>
        <stp>6/30/2015</stp>
        <stp>1</stp>
        <tr r="K537" s="5"/>
      </tp>
      <tp>
        <v>16414299.16</v>
        <stp/>
        <stp>EM_S_QSTM07_IS</stp>
        <stp>4</stp>
        <stp>002071.SZ</stp>
        <stp>61</stp>
        <stp>3/31/2016</stp>
        <stp>1</stp>
        <tr r="I541" s="5"/>
      </tp>
      <tp>
        <v>-11930601.720000001</v>
        <stp/>
        <stp>EM_S_QSTM07_IS</stp>
        <stp>4</stp>
        <stp>002061.SZ</stp>
        <stp>61</stp>
        <stp>3/31/2016</stp>
        <stp>1</stp>
        <tr r="I531" s="5"/>
      </tp>
      <tp>
        <v>227401124.59</v>
        <stp/>
        <stp>EM_S_QSTM07_IS</stp>
        <stp>4</stp>
        <stp>002074.SZ</stp>
        <stp>61</stp>
        <stp>6/30/2016</stp>
        <stp>1</stp>
        <tr r="D544" s="5"/>
      </tp>
      <tp>
        <v>-31819319.68</v>
        <stp/>
        <stp>EM_S_QSTM07_IS</stp>
        <stp>4</stp>
        <stp>002077.SZ</stp>
        <stp>61</stp>
        <stp>6/30/2015</stp>
        <stp>1</stp>
        <tr r="K547" s="5"/>
      </tp>
      <tp>
        <v>106616494.72</v>
        <stp/>
        <stp>EM_S_QSTM07_IS</stp>
        <stp>4</stp>
        <stp>002044.SZ</stp>
        <stp>61</stp>
        <stp>6/30/2016</stp>
        <stp>1</stp>
        <tr r="D514" s="5"/>
      </tp>
      <tp>
        <v>108223002.72</v>
        <stp/>
        <stp>EM_S_QSTM07_IS</stp>
        <stp>4</stp>
        <stp>002047.SZ</stp>
        <stp>61</stp>
        <stp>6/30/2015</stp>
        <stp>1</stp>
        <tr r="K517" s="5"/>
      </tp>
      <tp>
        <v>163422859.31</v>
        <stp/>
        <stp>EM_S_QSTM07_IS</stp>
        <stp>4</stp>
        <stp>002051.SZ</stp>
        <stp>61</stp>
        <stp>3/31/2016</stp>
        <stp>1</stp>
        <tr r="I521" s="5"/>
      </tp>
      <tp>
        <v>120246352.92</v>
        <stp/>
        <stp>EM_S_QSTM07_IS</stp>
        <stp>4</stp>
        <stp>002041.SZ</stp>
        <stp>61</stp>
        <stp>3/31/2016</stp>
        <stp>1</stp>
        <tr r="I511" s="5"/>
      </tp>
      <tp>
        <v>105443958.69</v>
        <stp/>
        <stp>EM_S_QSTM07_IS</stp>
        <stp>4</stp>
        <stp>002054.SZ</stp>
        <stp>61</stp>
        <stp>6/30/2016</stp>
        <stp>1</stp>
        <tr r="D524" s="5"/>
      </tp>
      <tp>
        <v>2987841.17</v>
        <stp/>
        <stp>EM_S_QSTM07_IS</stp>
        <stp>4</stp>
        <stp>002057.SZ</stp>
        <stp>61</stp>
        <stp>6/30/2015</stp>
        <stp>1</stp>
        <tr r="K527" s="5"/>
      </tp>
      <tp>
        <v>174927000</v>
        <stp/>
        <stp>EM_S_QSTM07_IS</stp>
        <stp>4</stp>
        <stp>002024.SZ</stp>
        <stp>61</stp>
        <stp>6/30/2016</stp>
        <stp>1</stp>
        <tr r="D494" s="5"/>
      </tp>
      <tp>
        <v>-802759.05</v>
        <stp/>
        <stp>EM_S_QSTM07_IS</stp>
        <stp>4</stp>
        <stp>002027.SZ</stp>
        <stp>61</stp>
        <stp>6/30/2015</stp>
        <stp>1</stp>
        <tr r="K497" s="5"/>
      </tp>
      <tp>
        <v>13536013.68</v>
        <stp/>
        <stp>EM_S_QSTM07_IS</stp>
        <stp>4</stp>
        <stp>002031.SZ</stp>
        <stp>61</stp>
        <stp>3/31/2016</stp>
        <stp>1</stp>
        <tr r="I501" s="5"/>
      </tp>
      <tp>
        <v>-19720800.41</v>
        <stp/>
        <stp>EM_S_QSTM07_IS</stp>
        <stp>4</stp>
        <stp>002021.SZ</stp>
        <stp>61</stp>
        <stp>3/31/2016</stp>
        <stp>1</stp>
        <tr r="I491" s="5"/>
      </tp>
      <tp>
        <v>6748139.0499999998</v>
        <stp/>
        <stp>EM_S_QSTM07_IS</stp>
        <stp>4</stp>
        <stp>002034.SZ</stp>
        <stp>61</stp>
        <stp>6/30/2016</stp>
        <stp>1</stp>
        <tr r="D504" s="5"/>
      </tp>
      <tp>
        <v>67103836.409999996</v>
        <stp/>
        <stp>EM_S_QSTM07_IS</stp>
        <stp>4</stp>
        <stp>002037.SZ</stp>
        <stp>61</stp>
        <stp>6/30/2015</stp>
        <stp>1</stp>
        <tr r="K507" s="5"/>
      </tp>
      <tp>
        <v>243384527.50999999</v>
        <stp/>
        <stp>EM_S_QSTM07_IS</stp>
        <stp>4</stp>
        <stp>002004.SZ</stp>
        <stp>61</stp>
        <stp>6/30/2016</stp>
        <stp>1</stp>
        <tr r="D474" s="5"/>
      </tp>
      <tp>
        <v>160340275.58000001</v>
        <stp/>
        <stp>EM_S_QSTM07_IS</stp>
        <stp>4</stp>
        <stp>002007.SZ</stp>
        <stp>61</stp>
        <stp>6/30/2015</stp>
        <stp>1</stp>
        <tr r="K477" s="5"/>
      </tp>
      <tp>
        <v>29785731.82</v>
        <stp/>
        <stp>EM_S_QSTM07_IS</stp>
        <stp>4</stp>
        <stp>002011.SZ</stp>
        <stp>61</stp>
        <stp>3/31/2016</stp>
        <stp>1</stp>
        <tr r="I481" s="5"/>
      </tp>
      <tp>
        <v>155676229.09</v>
        <stp/>
        <stp>EM_S_QSTM07_IS</stp>
        <stp>4</stp>
        <stp>002001.SZ</stp>
        <stp>61</stp>
        <stp>3/31/2016</stp>
        <stp>1</stp>
        <tr r="I471" s="5"/>
      </tp>
      <tp>
        <v>47364245.369999997</v>
        <stp/>
        <stp>EM_S_QSTM07_IS</stp>
        <stp>4</stp>
        <stp>002014.SZ</stp>
        <stp>61</stp>
        <stp>6/30/2016</stp>
        <stp>1</stp>
        <tr r="D484" s="5"/>
      </tp>
      <tp>
        <v>17418186.239999998</v>
        <stp/>
        <stp>EM_S_QSTM07_IS</stp>
        <stp>4</stp>
        <stp>002017.SZ</stp>
        <stp>61</stp>
        <stp>6/30/2015</stp>
        <stp>1</stp>
        <tr r="K487" s="5"/>
      </tp>
      <tp>
        <v>14884408.039999999</v>
        <stp/>
        <stp>EM_S_QSTM07_IS</stp>
        <stp>4</stp>
        <stp>002084.SZ</stp>
        <stp>61</stp>
        <stp>6/30/2016</stp>
        <stp>1</stp>
        <tr r="D554" s="5"/>
      </tp>
      <tp>
        <v>30533128.710000001</v>
        <stp/>
        <stp>EM_S_QSTM07_IS</stp>
        <stp>4</stp>
        <stp>002087.SZ</stp>
        <stp>61</stp>
        <stp>6/30/2015</stp>
        <stp>1</stp>
        <tr r="K557" s="5"/>
      </tp>
      <tp>
        <v>54356751.960000001</v>
        <stp/>
        <stp>EM_S_QSTM07_IS</stp>
        <stp>4</stp>
        <stp>002091.SZ</stp>
        <stp>61</stp>
        <stp>3/31/2016</stp>
        <stp>1</stp>
        <tr r="I561" s="5"/>
      </tp>
      <tp>
        <v>463877117.87</v>
        <stp/>
        <stp>EM_S_QSTM07_IS</stp>
        <stp>4</stp>
        <stp>002081.SZ</stp>
        <stp>61</stp>
        <stp>3/31/2016</stp>
        <stp>1</stp>
        <tr r="I551" s="5"/>
      </tp>
      <tp>
        <v>36683378.810000002</v>
        <stp/>
        <stp>EM_S_QSTM07_IS</stp>
        <stp>4</stp>
        <stp>002094.SZ</stp>
        <stp>61</stp>
        <stp>6/30/2016</stp>
        <stp>1</stp>
        <tr r="D564" s="5"/>
      </tp>
      <tp>
        <v>-2625475.89</v>
        <stp/>
        <stp>EM_S_QSTM07_IS</stp>
        <stp>4</stp>
        <stp>002097.SZ</stp>
        <stp>61</stp>
        <stp>6/30/2015</stp>
        <stp>1</stp>
        <tr r="K567" s="5"/>
      </tp>
      <tp>
        <v>5265088.9800000004</v>
        <stp/>
        <stp>EM_S_QSTM07_IS</stp>
        <stp>4</stp>
        <stp>002164.SZ</stp>
        <stp>61</stp>
        <stp>6/30/2016</stp>
        <stp>1</stp>
        <tr r="D634" s="5"/>
      </tp>
      <tp>
        <v>-19897201.010000002</v>
        <stp/>
        <stp>EM_S_QSTM07_IS</stp>
        <stp>4</stp>
        <stp>002167.SZ</stp>
        <stp>61</stp>
        <stp>6/30/2015</stp>
        <stp>1</stp>
        <tr r="K637" s="5"/>
      </tp>
      <tp>
        <v>22489808.98</v>
        <stp/>
        <stp>EM_S_QSTM07_IS</stp>
        <stp>4</stp>
        <stp>002171.SZ</stp>
        <stp>61</stp>
        <stp>3/31/2016</stp>
        <stp>1</stp>
        <tr r="I641" s="5"/>
      </tp>
      <tp>
        <v>1540918.96</v>
        <stp/>
        <stp>EM_S_QSTM07_IS</stp>
        <stp>4</stp>
        <stp>002161.SZ</stp>
        <stp>61</stp>
        <stp>3/31/2016</stp>
        <stp>1</stp>
        <tr r="I631" s="5"/>
      </tp>
      <tp>
        <v>124137901.22</v>
        <stp/>
        <stp>EM_S_QSTM07_IS</stp>
        <stp>4</stp>
        <stp>002174.SZ</stp>
        <stp>61</stp>
        <stp>6/30/2016</stp>
        <stp>1</stp>
        <tr r="D644" s="5"/>
      </tp>
      <tp>
        <v>21798778.350000001</v>
        <stp/>
        <stp>EM_S_QSTM07_IS</stp>
        <stp>4</stp>
        <stp>002177.SZ</stp>
        <stp>61</stp>
        <stp>6/30/2015</stp>
        <stp>1</stp>
        <tr r="K647" s="5"/>
      </tp>
      <tp>
        <v>41504487.57</v>
        <stp/>
        <stp>EM_S_QSTM07_IS</stp>
        <stp>4</stp>
        <stp>002144.SZ</stp>
        <stp>61</stp>
        <stp>6/30/2016</stp>
        <stp>1</stp>
        <tr r="D614" s="5"/>
      </tp>
      <tp>
        <v>-13305105.939999999</v>
        <stp/>
        <stp>EM_S_QSTM07_IS</stp>
        <stp>4</stp>
        <stp>002147.SZ</stp>
        <stp>61</stp>
        <stp>6/30/2015</stp>
        <stp>1</stp>
        <tr r="K617" s="5"/>
      </tp>
      <tp>
        <v>-11271809.58</v>
        <stp/>
        <stp>EM_S_QSTM07_IS</stp>
        <stp>4</stp>
        <stp>002151.SZ</stp>
        <stp>61</stp>
        <stp>3/31/2016</stp>
        <stp>1</stp>
        <tr r="I621" s="5"/>
      </tp>
      <tp>
        <v>720460.56</v>
        <stp/>
        <stp>EM_S_QSTM07_IS</stp>
        <stp>4</stp>
        <stp>002141.SZ</stp>
        <stp>61</stp>
        <stp>3/31/2016</stp>
        <stp>1</stp>
        <tr r="I611" s="5"/>
      </tp>
      <tp>
        <v>-106933385.15000001</v>
        <stp/>
        <stp>EM_S_QSTM07_IS</stp>
        <stp>4</stp>
        <stp>002154.SZ</stp>
        <stp>61</stp>
        <stp>6/30/2016</stp>
        <stp>1</stp>
        <tr r="D624" s="5"/>
      </tp>
      <tp>
        <v>69265469.5</v>
        <stp/>
        <stp>EM_S_QSTM07_IS</stp>
        <stp>4</stp>
        <stp>002157.SZ</stp>
        <stp>61</stp>
        <stp>6/30/2015</stp>
        <stp>1</stp>
        <tr r="K627" s="5"/>
      </tp>
      <tp>
        <v>134264003.61000001</v>
        <stp/>
        <stp>EM_S_QSTM07_IS</stp>
        <stp>4</stp>
        <stp>002124.SZ</stp>
        <stp>61</stp>
        <stp>6/30/2016</stp>
        <stp>1</stp>
        <tr r="D594" s="5"/>
      </tp>
      <tp>
        <v>2070931.54</v>
        <stp/>
        <stp>EM_S_QSTM07_IS</stp>
        <stp>4</stp>
        <stp>002127.SZ</stp>
        <stp>61</stp>
        <stp>6/30/2015</stp>
        <stp>1</stp>
        <tr r="K597" s="5"/>
      </tp>
      <tp>
        <v>133852370.62</v>
        <stp/>
        <stp>EM_S_QSTM07_IS</stp>
        <stp>4</stp>
        <stp>002131.SZ</stp>
        <stp>61</stp>
        <stp>3/31/2016</stp>
        <stp>1</stp>
        <tr r="I601" s="5"/>
      </tp>
      <tp>
        <v>9854887.4199999999</v>
        <stp/>
        <stp>EM_S_QSTM07_IS</stp>
        <stp>4</stp>
        <stp>002121.SZ</stp>
        <stp>61</stp>
        <stp>3/31/2016</stp>
        <stp>1</stp>
        <tr r="I591" s="5"/>
      </tp>
      <tp>
        <v>-12408529.08</v>
        <stp/>
        <stp>EM_S_QSTM07_IS</stp>
        <stp>4</stp>
        <stp>002134.SZ</stp>
        <stp>61</stp>
        <stp>6/30/2016</stp>
        <stp>1</stp>
        <tr r="D604" s="5"/>
      </tp>
      <tp>
        <v>1935849.16</v>
        <stp/>
        <stp>EM_S_QSTM07_IS</stp>
        <stp>4</stp>
        <stp>002137.SZ</stp>
        <stp>61</stp>
        <stp>6/30/2015</stp>
        <stp>1</stp>
        <tr r="K607" s="5"/>
      </tp>
      <tp>
        <v>28762921.370000001</v>
        <stp/>
        <stp>EM_S_QSTM07_IS</stp>
        <stp>4</stp>
        <stp>002104.SZ</stp>
        <stp>61</stp>
        <stp>6/30/2016</stp>
        <stp>1</stp>
        <tr r="D574" s="5"/>
      </tp>
      <tp>
        <v>19229807.789999999</v>
        <stp/>
        <stp>EM_S_QSTM07_IS</stp>
        <stp>4</stp>
        <stp>002107.SZ</stp>
        <stp>61</stp>
        <stp>6/30/2015</stp>
        <stp>1</stp>
        <tr r="K577" s="5"/>
      </tp>
      <tp>
        <v>40993025.549999997</v>
        <stp/>
        <stp>EM_S_QSTM07_IS</stp>
        <stp>4</stp>
        <stp>002111.SZ</stp>
        <stp>61</stp>
        <stp>3/31/2016</stp>
        <stp>1</stp>
        <tr r="I581" s="5"/>
      </tp>
      <tp>
        <v>32389954.02</v>
        <stp/>
        <stp>EM_S_QSTM07_IS</stp>
        <stp>4</stp>
        <stp>002101.SZ</stp>
        <stp>61</stp>
        <stp>3/31/2016</stp>
        <stp>1</stp>
        <tr r="I571" s="5"/>
      </tp>
      <tp>
        <v>147843.82</v>
        <stp/>
        <stp>EM_S_QSTM07_IS</stp>
        <stp>4</stp>
        <stp>002114.SZ</stp>
        <stp>61</stp>
        <stp>6/30/2016</stp>
        <stp>1</stp>
        <tr r="D584" s="5"/>
      </tp>
      <tp>
        <v>47403833.829999998</v>
        <stp/>
        <stp>EM_S_QSTM07_IS</stp>
        <stp>4</stp>
        <stp>002117.SZ</stp>
        <stp>61</stp>
        <stp>6/30/2015</stp>
        <stp>1</stp>
        <tr r="K587" s="5"/>
      </tp>
      <tp>
        <v>992706.38000000105</v>
        <stp/>
        <stp>EM_S_QSTM07_IS</stp>
        <stp>4</stp>
        <stp>002184.SZ</stp>
        <stp>61</stp>
        <stp>6/30/2016</stp>
        <stp>1</stp>
        <tr r="D654" s="5"/>
      </tp>
      <tp>
        <v>52114864.939999998</v>
        <stp/>
        <stp>EM_S_QSTM07_IS</stp>
        <stp>4</stp>
        <stp>002187.SZ</stp>
        <stp>61</stp>
        <stp>6/30/2015</stp>
        <stp>1</stp>
        <tr r="K657" s="5"/>
      </tp>
      <tp>
        <v>237756324.59999999</v>
        <stp/>
        <stp>EM_S_QSTM07_IS</stp>
        <stp>4</stp>
        <stp>002191.SZ</stp>
        <stp>61</stp>
        <stp>3/31/2016</stp>
        <stp>1</stp>
        <tr r="I661" s="5"/>
      </tp>
      <tp>
        <v>-50547465.799999997</v>
        <stp/>
        <stp>EM_S_QSTM07_IS</stp>
        <stp>4</stp>
        <stp>002181.SZ</stp>
        <stp>61</stp>
        <stp>3/31/2016</stp>
        <stp>1</stp>
        <tr r="I651" s="5"/>
      </tp>
      <tp>
        <v>9134823.5999999996</v>
        <stp/>
        <stp>EM_S_QSTM07_IS</stp>
        <stp>4</stp>
        <stp>002194.SZ</stp>
        <stp>61</stp>
        <stp>6/30/2016</stp>
        <stp>1</stp>
        <tr r="D664" s="5"/>
      </tp>
      <tp>
        <v>6533151.1500000004</v>
        <stp/>
        <stp>EM_S_QSTM07_IS</stp>
        <stp>4</stp>
        <stp>002197.SZ</stp>
        <stp>61</stp>
        <stp>6/30/2015</stp>
        <stp>1</stp>
        <tr r="K667" s="5"/>
      </tp>
      <tp>
        <v>19031384.559999999</v>
        <stp/>
        <stp>EM_S_QSTM07_IS</stp>
        <stp>4</stp>
        <stp>002801.SZ</stp>
        <stp>61</stp>
        <stp>3/31/2016</stp>
        <stp>1</stp>
        <tr r="I1260" s="5"/>
      </tp>
      <tp>
        <v>29923728.98</v>
        <stp/>
        <stp>EM_S_QSTM07_IS</stp>
        <stp>4</stp>
        <stp>603611.SH</stp>
        <stp>61</stp>
        <stp>3/31/2016</stp>
        <stp>1</stp>
        <tr r="I2823" s="5"/>
      </tp>
      <tp>
        <v>18079412.300000001</v>
        <stp/>
        <stp>EM_S_QSTM07_IS</stp>
        <stp>4</stp>
        <stp>603601.SH</stp>
        <stp>61</stp>
        <stp>3/31/2016</stp>
        <stp>1</stp>
        <tr r="I2819" s="5"/>
      </tp>
      <tp>
        <v>53161860.460000001</v>
        <stp/>
        <stp>EM_S_QSTM07_IS</stp>
        <stp>4</stp>
        <stp>603737.SH</stp>
        <stp>61</stp>
        <stp>6/30/2015</stp>
        <stp>1</stp>
        <tr r="K2839" s="5"/>
      </tp>
      <tp>
        <v>15366648.050000001</v>
        <stp/>
        <stp>EM_S_QSTM07_IS</stp>
        <stp>4</stp>
        <stp>603701.SH</stp>
        <stp>61</stp>
        <stp>3/31/2016</stp>
        <stp>1</stp>
        <tr r="I2834" s="5"/>
      </tp>
      <tp>
        <v>211752644.43000001</v>
        <stp/>
        <stp>EM_S_QSTM07_IS</stp>
        <stp>4</stp>
        <stp>603567.SH</stp>
        <stp>61</stp>
        <stp>6/30/2015</stp>
        <stp>1</stp>
        <tr r="K2812" s="5"/>
      </tp>
      <tp>
        <v>76952951.579999998</v>
        <stp/>
        <stp>EM_S_QSTM07_IS</stp>
        <stp>4</stp>
        <stp>603227.SH</stp>
        <stp>61</stp>
        <stp>6/30/2015</stp>
        <stp>1</stp>
        <tr r="K2781" s="5"/>
      </tp>
      <tp>
        <v>19694960.75</v>
        <stp/>
        <stp>EM_S_QSTM07_IS</stp>
        <stp>4</stp>
        <stp>603311.SH</stp>
        <stp>61</stp>
        <stp>3/31/2016</stp>
        <stp>1</stp>
        <tr r="I2789" s="5"/>
      </tp>
      <tp>
        <v>126930344</v>
        <stp/>
        <stp>EM_S_QSTM07_IS</stp>
        <stp>4</stp>
        <stp>603377.SH</stp>
        <stp>61</stp>
        <stp>6/30/2015</stp>
        <stp>1</stp>
        <tr r="K2800" s="5"/>
      </tp>
      <tp>
        <v>13452224.529999999</v>
        <stp/>
        <stp>EM_S_QSTM07_IS</stp>
        <stp>4</stp>
        <stp>603027.SH</stp>
        <stp>61</stp>
        <stp>6/30/2015</stp>
        <stp>1</stp>
        <tr r="K2750" s="5"/>
      </tp>
      <tp>
        <v>8884079.6799999997</v>
        <stp/>
        <stp>EM_S_QSTM07_IS</stp>
        <stp>4</stp>
        <stp>603021.SH</stp>
        <stp>61</stp>
        <stp>3/31/2016</stp>
        <stp>1</stp>
        <tr r="I2745" s="5"/>
      </tp>
      <tp>
        <v>9724741.6099999994</v>
        <stp/>
        <stp>EM_S_QSTM07_IS</stp>
        <stp>4</stp>
        <stp>603011.SH</stp>
        <stp>61</stp>
        <stp>3/31/2016</stp>
        <stp>1</stp>
        <tr r="I2737" s="5"/>
      </tp>
      <tp>
        <v>112775099.81</v>
        <stp/>
        <stp>EM_S_QSTM07_IS</stp>
        <stp>4</stp>
        <stp>603001.SH</stp>
        <stp>61</stp>
        <stp>3/31/2016</stp>
        <stp>1</stp>
        <tr r="I2729" s="5"/>
      </tp>
      <tp>
        <v>34017930.009999998</v>
        <stp/>
        <stp>EM_S_QSTM07_IS</stp>
        <stp>4</stp>
        <stp>603017.SH</stp>
        <stp>61</stp>
        <stp>6/30/2015</stp>
        <stp>1</stp>
        <tr r="K2741" s="5"/>
      </tp>
      <tp>
        <v>98402560.379999995</v>
        <stp/>
        <stp>EM_S_QSTM07_IS</stp>
        <stp>4</stp>
        <stp>603077.SH</stp>
        <stp>61</stp>
        <stp>6/30/2015</stp>
        <stp>1</stp>
        <tr r="K2756" s="5"/>
      </tp>
      <tp t="s">
        <v/>
        <stp/>
        <stp>EM_S_QSTM07_IS</stp>
        <stp>4</stp>
        <stp>603131.SH</stp>
        <stp>61</stp>
        <stp>3/31/2016</stp>
        <stp>1</stp>
        <tr r="I2770" s="5"/>
      </tp>
      <tp>
        <v>49655863.68</v>
        <stp/>
        <stp>EM_S_QSTM07_IS</stp>
        <stp>4</stp>
        <stp>603111.SH</stp>
        <stp>61</stp>
        <stp>3/31/2016</stp>
        <stp>1</stp>
        <tr r="I2763" s="5"/>
      </tp>
      <tp>
        <v>21220947.100000001</v>
        <stp/>
        <stp>EM_S_QSTM07_IS</stp>
        <stp>4</stp>
        <stp>603101.SH</stp>
        <stp>61</stp>
        <stp>3/31/2016</stp>
        <stp>1</stp>
        <tr r="I2761" s="5"/>
      </tp>
      <tp>
        <v>22449085.77</v>
        <stp/>
        <stp>EM_S_QSTM07_IS</stp>
        <stp>4</stp>
        <stp>603117.SH</stp>
        <stp>61</stp>
        <stp>6/30/2015</stp>
        <stp>1</stp>
        <tr r="K2765" s="5"/>
      </tp>
      <tp>
        <v>45616612.509999998</v>
        <stp/>
        <stp>EM_S_QSTM07_IS</stp>
        <stp>4</stp>
        <stp>603167.SH</stp>
        <stp>61</stp>
        <stp>6/30/2015</stp>
        <stp>1</stp>
        <tr r="K2773" s="5"/>
      </tp>
      <tp>
        <v>25582845.100000001</v>
        <stp/>
        <stp>EM_S_QSTM07_IS</stp>
        <stp>4</stp>
        <stp>603861.SH</stp>
        <stp>61</stp>
        <stp>3/31/2016</stp>
        <stp>1</stp>
        <tr r="I2854" s="5"/>
      </tp>
      <tp>
        <v>15604601.49</v>
        <stp/>
        <stp>EM_S_QSTM07_IS</stp>
        <stp>4</stp>
        <stp>603901.SH</stp>
        <stp>61</stp>
        <stp>3/31/2016</stp>
        <stp>1</stp>
        <tr r="I2863" s="5"/>
      </tp>
      <tp>
        <v>34611468.68</v>
        <stp/>
        <stp>EM_S_QSTM07_IS</stp>
        <stp>4</stp>
        <stp>603997.SH</stp>
        <stp>61</stp>
        <stp>6/30/2015</stp>
        <stp>1</stp>
        <tr r="K2878" s="5"/>
      </tp>
      <tp>
        <v>24271959.829999998</v>
        <stp/>
        <stp>EM_S_QSTM07_IS</stp>
        <stp>4</stp>
        <stp>000667.SZ</stp>
        <stp>61</stp>
        <stp>6/30/2015</stp>
        <stp>1</stp>
        <tr r="K230" s="5"/>
      </tp>
      <tp>
        <v>124335085.8</v>
        <stp/>
        <stp>EM_S_QSTM07_IS</stp>
        <stp>4</stp>
        <stp>000671.SZ</stp>
        <stp>61</stp>
        <stp>3/31/2016</stp>
        <stp>1</stp>
        <tr r="I234" s="5"/>
      </tp>
      <tp>
        <v>122666247.70999999</v>
        <stp/>
        <stp>EM_S_QSTM07_IS</stp>
        <stp>4</stp>
        <stp>000661.SZ</stp>
        <stp>61</stp>
        <stp>3/31/2016</stp>
        <stp>1</stp>
        <tr r="I225" s="5"/>
      </tp>
      <tp>
        <v>-89280010.349999994</v>
        <stp/>
        <stp>EM_S_QSTM07_IS</stp>
        <stp>4</stp>
        <stp>000677.SZ</stp>
        <stp>61</stp>
        <stp>6/30/2015</stp>
        <stp>1</stp>
        <tr r="K238" s="5"/>
      </tp>
      <tp>
        <v>3159816132.9899998</v>
        <stp/>
        <stp>EM_S_QSTM07_IS</stp>
        <stp>4</stp>
        <stp>000651.SZ</stp>
        <stp>61</stp>
        <stp>3/31/2016</stp>
        <stp>1</stp>
        <tr r="I219" s="5"/>
      </tp>
      <tp>
        <v>-51650297.090000004</v>
        <stp/>
        <stp>EM_S_QSTM07_IS</stp>
        <stp>4</stp>
        <stp>000657.SZ</stp>
        <stp>61</stp>
        <stp>6/30/2015</stp>
        <stp>1</stp>
        <tr r="K223" s="5"/>
      </tp>
      <tp>
        <v>-17564262.300000001</v>
        <stp/>
        <stp>EM_S_QSTM07_IS</stp>
        <stp>4</stp>
        <stp>000627.SZ</stp>
        <stp>61</stp>
        <stp>6/30/2015</stp>
        <stp>1</stp>
        <tr r="K206" s="5"/>
      </tp>
      <tp>
        <v>48366191.859999999</v>
        <stp/>
        <stp>EM_S_QSTM07_IS</stp>
        <stp>4</stp>
        <stp>000631.SZ</stp>
        <stp>61</stp>
        <stp>3/31/2016</stp>
        <stp>1</stp>
        <tr r="I210" s="5"/>
      </tp>
      <tp>
        <v>33200107.579999998</v>
        <stp/>
        <stp>EM_S_QSTM07_IS</stp>
        <stp>4</stp>
        <stp>000637.SZ</stp>
        <stp>61</stp>
        <stp>6/30/2015</stp>
        <stp>1</stp>
        <tr r="K215" s="5"/>
      </tp>
      <tp>
        <v>71064512.159999996</v>
        <stp/>
        <stp>EM_S_QSTM07_IS</stp>
        <stp>4</stp>
        <stp>000607.SZ</stp>
        <stp>61</stp>
        <stp>6/30/2015</stp>
        <stp>1</stp>
        <tr r="K190" s="5"/>
      </tp>
      <tp>
        <v>-7682096.2000000002</v>
        <stp/>
        <stp>EM_S_QSTM07_IS</stp>
        <stp>4</stp>
        <stp>000611.SZ</stp>
        <stp>61</stp>
        <stp>3/31/2016</stp>
        <stp>1</stp>
        <tr r="I194" s="5"/>
      </tp>
      <tp>
        <v>160894321.69</v>
        <stp/>
        <stp>EM_S_QSTM07_IS</stp>
        <stp>4</stp>
        <stp>000601.SZ</stp>
        <stp>61</stp>
        <stp>3/31/2016</stp>
        <stp>1</stp>
        <tr r="I186" s="5"/>
      </tp>
      <tp>
        <v>3754181.72</v>
        <stp/>
        <stp>EM_S_QSTM07_IS</stp>
        <stp>4</stp>
        <stp>000617.SZ</stp>
        <stp>61</stp>
        <stp>6/30/2015</stp>
        <stp>1</stp>
        <tr r="K199" s="5"/>
      </tp>
      <tp>
        <v>55008928.170000002</v>
        <stp/>
        <stp>EM_S_QSTM07_IS</stp>
        <stp>4</stp>
        <stp>000687.SZ</stp>
        <stp>61</stp>
        <stp>6/30/2015</stp>
        <stp>1</stp>
        <tr r="K247" s="5"/>
      </tp>
      <tp>
        <v>-1480995.71</v>
        <stp/>
        <stp>EM_S_QSTM07_IS</stp>
        <stp>4</stp>
        <stp>000691.SZ</stp>
        <stp>61</stp>
        <stp>3/31/2016</stp>
        <stp>1</stp>
        <tr r="I250" s="5"/>
      </tp>
      <tp>
        <v>25712408.809999999</v>
        <stp/>
        <stp>EM_S_QSTM07_IS</stp>
        <stp>4</stp>
        <stp>000681.SZ</stp>
        <stp>61</stp>
        <stp>3/31/2016</stp>
        <stp>1</stp>
        <tr r="I242" s="5"/>
      </tp>
      <tp>
        <v>20053033.719999999</v>
        <stp/>
        <stp>EM_S_QSTM07_IS</stp>
        <stp>4</stp>
        <stp>000697.SZ</stp>
        <stp>61</stp>
        <stp>6/30/2015</stp>
        <stp>1</stp>
        <tr r="K254" s="5"/>
      </tp>
      <tp>
        <v>16019772.880000001</v>
        <stp/>
        <stp>EM_S_QSTM07_IS</stp>
        <stp>4</stp>
        <stp>600624.SH</stp>
        <stp>61</stp>
        <stp>6/30/2016</stp>
        <stp>1</stp>
        <tr r="D2296" s="5"/>
      </tp>
      <tp>
        <v>119825176.70999999</v>
        <stp/>
        <stp>EM_S_QSTM07_IS</stp>
        <stp>4</stp>
        <stp>600621.SH</stp>
        <stp>61</stp>
        <stp>3/31/2016</stp>
        <stp>1</stp>
        <tr r="I2293" s="5"/>
      </tp>
      <tp>
        <v>30866466.489999998</v>
        <stp/>
        <stp>EM_S_QSTM07_IS</stp>
        <stp>4</stp>
        <stp>600634.SH</stp>
        <stp>61</stp>
        <stp>6/30/2016</stp>
        <stp>1</stp>
        <tr r="D2302" s="5"/>
      </tp>
      <tp>
        <v>1263469978.04</v>
        <stp/>
        <stp>EM_S_QSTM07_IS</stp>
        <stp>4</stp>
        <stp>600637.SH</stp>
        <stp>61</stp>
        <stp>6/30/2015</stp>
        <stp>1</stp>
        <tr r="K2305" s="5"/>
      </tp>
      <tp>
        <v>51042532.899999999</v>
        <stp/>
        <stp>EM_S_QSTM07_IS</stp>
        <stp>4</stp>
        <stp>600604.SH</stp>
        <stp>61</stp>
        <stp>6/30/2016</stp>
        <stp>1</stp>
        <tr r="D2277" s="5"/>
      </tp>
      <tp>
        <v>92508935.239999995</v>
        <stp/>
        <stp>EM_S_QSTM07_IS</stp>
        <stp>4</stp>
        <stp>600611.SH</stp>
        <stp>61</stp>
        <stp>3/31/2016</stp>
        <stp>1</stp>
        <tr r="I2283" s="5"/>
      </tp>
      <tp>
        <v>-55060014.890000001</v>
        <stp/>
        <stp>EM_S_QSTM07_IS</stp>
        <stp>4</stp>
        <stp>600601.SH</stp>
        <stp>61</stp>
        <stp>3/31/2016</stp>
        <stp>1</stp>
        <tr r="I2274" s="5"/>
      </tp>
      <tp>
        <v>75531060.939999998</v>
        <stp/>
        <stp>EM_S_QSTM07_IS</stp>
        <stp>4</stp>
        <stp>600614.SH</stp>
        <stp>61</stp>
        <stp>6/30/2016</stp>
        <stp>1</stp>
        <tr r="D2286" s="5"/>
      </tp>
      <tp>
        <v>73992145.560000002</v>
        <stp/>
        <stp>EM_S_QSTM07_IS</stp>
        <stp>4</stp>
        <stp>600617.SH</stp>
        <stp>61</stp>
        <stp>6/30/2015</stp>
        <stp>1</stp>
        <tr r="K2289" s="5"/>
      </tp>
      <tp>
        <v>281275128.5</v>
        <stp/>
        <stp>EM_S_QSTM07_IS</stp>
        <stp>4</stp>
        <stp>600664.SH</stp>
        <stp>61</stp>
        <stp>6/30/2016</stp>
        <stp>1</stp>
        <tr r="D2329" s="5"/>
      </tp>
      <tp>
        <v>-610203.25000000105</v>
        <stp/>
        <stp>EM_S_QSTM07_IS</stp>
        <stp>4</stp>
        <stp>600667.SH</stp>
        <stp>61</stp>
        <stp>6/30/2015</stp>
        <stp>1</stp>
        <tr r="K2332" s="5"/>
      </tp>
      <tp>
        <v>-4944817.8600000003</v>
        <stp/>
        <stp>EM_S_QSTM07_IS</stp>
        <stp>4</stp>
        <stp>600671.SH</stp>
        <stp>61</stp>
        <stp>3/31/2016</stp>
        <stp>1</stp>
        <tr r="I2334" s="5"/>
      </tp>
      <tp>
        <v>13844343.43</v>
        <stp/>
        <stp>EM_S_QSTM07_IS</stp>
        <stp>4</stp>
        <stp>600661.SH</stp>
        <stp>61</stp>
        <stp>3/31/2016</stp>
        <stp>1</stp>
        <tr r="I2326" s="5"/>
      </tp>
      <tp>
        <v>476568533.24000001</v>
        <stp/>
        <stp>EM_S_QSTM07_IS</stp>
        <stp>4</stp>
        <stp>600674.SH</stp>
        <stp>61</stp>
        <stp>6/30/2016</stp>
        <stp>1</stp>
        <tr r="D2336" s="5"/>
      </tp>
      <tp>
        <v>-12651201.779999999</v>
        <stp/>
        <stp>EM_S_QSTM07_IS</stp>
        <stp>4</stp>
        <stp>600677.SH</stp>
        <stp>61</stp>
        <stp>6/30/2015</stp>
        <stp>1</stp>
        <tr r="K2339" s="5"/>
      </tp>
      <tp>
        <v>133186368.09999999</v>
        <stp/>
        <stp>EM_S_QSTM07_IS</stp>
        <stp>4</stp>
        <stp>600644.SH</stp>
        <stp>61</stp>
        <stp>6/30/2016</stp>
        <stp>1</stp>
        <tr r="D2312" s="5"/>
      </tp>
      <tp>
        <v>63691487.090000004</v>
        <stp/>
        <stp>EM_S_QSTM07_IS</stp>
        <stp>4</stp>
        <stp>600647.SH</stp>
        <stp>61</stp>
        <stp>6/30/2015</stp>
        <stp>1</stp>
        <tr r="K2314" s="5"/>
      </tp>
      <tp>
        <v>20596194.359999999</v>
        <stp/>
        <stp>EM_S_QSTM07_IS</stp>
        <stp>4</stp>
        <stp>600651.SH</stp>
        <stp>61</stp>
        <stp>3/31/2016</stp>
        <stp>1</stp>
        <tr r="I2318" s="5"/>
      </tp>
      <tp>
        <v>68176247.299999997</v>
        <stp/>
        <stp>EM_S_QSTM07_IS</stp>
        <stp>4</stp>
        <stp>600641.SH</stp>
        <stp>61</stp>
        <stp>3/31/2016</stp>
        <stp>1</stp>
        <tr r="I2309" s="5"/>
      </tp>
      <tp>
        <v>147655156.81999999</v>
        <stp/>
        <stp>EM_S_QSTM07_IS</stp>
        <stp>4</stp>
        <stp>600654.SH</stp>
        <stp>61</stp>
        <stp>6/30/2016</stp>
        <stp>1</stp>
        <tr r="D2321" s="5"/>
      </tp>
      <tp>
        <v>265163872.12</v>
        <stp/>
        <stp>EM_S_QSTM07_IS</stp>
        <stp>4</stp>
        <stp>600657.SH</stp>
        <stp>61</stp>
        <stp>6/30/2015</stp>
        <stp>1</stp>
        <tr r="K2323" s="5"/>
      </tp>
      <tp>
        <v>121022297.3</v>
        <stp/>
        <stp>EM_S_QSTM07_IS</stp>
        <stp>4</stp>
        <stp>600684.SH</stp>
        <stp>61</stp>
        <stp>6/30/2016</stp>
        <stp>1</stp>
        <tr r="D2346" s="5"/>
      </tp>
      <tp>
        <v>43048329.020000003</v>
        <stp/>
        <stp>EM_S_QSTM07_IS</stp>
        <stp>4</stp>
        <stp>600687.SH</stp>
        <stp>61</stp>
        <stp>6/30/2015</stp>
        <stp>1</stp>
        <tr r="K2349" s="5"/>
      </tp>
      <tp>
        <v>11982724.9</v>
        <stp/>
        <stp>EM_S_QSTM07_IS</stp>
        <stp>4</stp>
        <stp>600691.SH</stp>
        <stp>61</stp>
        <stp>3/31/2016</stp>
        <stp>1</stp>
        <tr r="I2353" s="5"/>
      </tp>
      <tp>
        <v>57973393.969999999</v>
        <stp/>
        <stp>EM_S_QSTM07_IS</stp>
        <stp>4</stp>
        <stp>600681.SH</stp>
        <stp>61</stp>
        <stp>3/31/2016</stp>
        <stp>1</stp>
        <tr r="I2343" s="5"/>
      </tp>
      <tp>
        <v>217911158.58000001</v>
        <stp/>
        <stp>EM_S_QSTM07_IS</stp>
        <stp>4</stp>
        <stp>600694.SH</stp>
        <stp>61</stp>
        <stp>6/30/2016</stp>
        <stp>1</stp>
        <tr r="D2356" s="5"/>
      </tp>
      <tp>
        <v>84306390.439999998</v>
        <stp/>
        <stp>EM_S_QSTM07_IS</stp>
        <stp>4</stp>
        <stp>600697.SH</stp>
        <stp>61</stp>
        <stp>6/30/2015</stp>
        <stp>1</stp>
        <tr r="K2359" s="5"/>
      </tp>
      <tp>
        <v>295345615.20999998</v>
        <stp/>
        <stp>EM_S_QSTM07_IS</stp>
        <stp>4</stp>
        <stp>000767.SZ</stp>
        <stp>61</stp>
        <stp>6/30/2015</stp>
        <stp>1</stp>
        <tr r="K304" s="5"/>
      </tp>
      <tp>
        <v>41106090.359999999</v>
        <stp/>
        <stp>EM_S_QSTM07_IS</stp>
        <stp>4</stp>
        <stp>000761.SZ</stp>
        <stp>61</stp>
        <stp>3/31/2016</stp>
        <stp>1</stp>
        <tr r="I301" s="5"/>
      </tp>
      <tp>
        <v>15482719.1</v>
        <stp/>
        <stp>EM_S_QSTM07_IS</stp>
        <stp>4</stp>
        <stp>000777.SZ</stp>
        <stp>61</stp>
        <stp>6/30/2015</stp>
        <stp>1</stp>
        <tr r="K307" s="5"/>
      </tp>
      <tp>
        <v>13891331.93</v>
        <stp/>
        <stp>EM_S_QSTM07_IS</stp>
        <stp>4</stp>
        <stp>000751.SZ</stp>
        <stp>61</stp>
        <stp>3/31/2016</stp>
        <stp>1</stp>
        <tr r="I292" s="5"/>
      </tp>
      <tp>
        <v>13941924.15</v>
        <stp/>
        <stp>EM_S_QSTM07_IS</stp>
        <stp>4</stp>
        <stp>000757.SZ</stp>
        <stp>61</stp>
        <stp>6/30/2015</stp>
        <stp>1</stp>
        <tr r="K297" s="5"/>
      </tp>
      <tp>
        <v>1027595.64</v>
        <stp/>
        <stp>EM_S_QSTM07_IS</stp>
        <stp>4</stp>
        <stp>000727.SZ</stp>
        <stp>61</stp>
        <stp>6/30/2015</stp>
        <stp>1</stp>
        <tr r="K279" s="5"/>
      </tp>
      <tp>
        <v>-4720770.84</v>
        <stp/>
        <stp>EM_S_QSTM07_IS</stp>
        <stp>4</stp>
        <stp>000731.SZ</stp>
        <stp>61</stp>
        <stp>3/31/2016</stp>
        <stp>1</stp>
        <tr r="I282" s="5"/>
      </tp>
      <tp>
        <v>-12482902.42</v>
        <stp/>
        <stp>EM_S_QSTM07_IS</stp>
        <stp>4</stp>
        <stp>000721.SZ</stp>
        <stp>61</stp>
        <stp>3/31/2016</stp>
        <stp>1</stp>
        <tr r="I274" s="5"/>
      </tp>
      <tp>
        <v>-46680853.920000002</v>
        <stp/>
        <stp>EM_S_QSTM07_IS</stp>
        <stp>4</stp>
        <stp>000737.SZ</stp>
        <stp>61</stp>
        <stp>6/30/2015</stp>
        <stp>1</stp>
        <tr r="K287" s="5"/>
      </tp>
      <tp>
        <v>4140899.88</v>
        <stp/>
        <stp>EM_S_QSTM07_IS</stp>
        <stp>4</stp>
        <stp>000707.SZ</stp>
        <stp>61</stp>
        <stp>6/30/2015</stp>
        <stp>1</stp>
        <tr r="K261" s="5"/>
      </tp>
      <tp>
        <v>-5923526.4699999997</v>
        <stp/>
        <stp>EM_S_QSTM07_IS</stp>
        <stp>4</stp>
        <stp>000711.SZ</stp>
        <stp>61</stp>
        <stp>3/31/2016</stp>
        <stp>1</stp>
        <tr r="I265" s="5"/>
      </tp>
      <tp>
        <v>29353498.649999999</v>
        <stp/>
        <stp>EM_S_QSTM07_IS</stp>
        <stp>4</stp>
        <stp>000701.SZ</stp>
        <stp>61</stp>
        <stp>3/31/2016</stp>
        <stp>1</stp>
        <tr r="I257" s="5"/>
      </tp>
      <tp>
        <v>-449070564.13</v>
        <stp/>
        <stp>EM_S_QSTM07_IS</stp>
        <stp>4</stp>
        <stp>000717.SZ</stp>
        <stp>61</stp>
        <stp>6/30/2015</stp>
        <stp>1</stp>
        <tr r="K270" s="5"/>
      </tp>
      <tp>
        <v>-191652057.72</v>
        <stp/>
        <stp>EM_S_QSTM07_IS</stp>
        <stp>4</stp>
        <stp>000791.SZ</stp>
        <stp>61</stp>
        <stp>3/31/2016</stp>
        <stp>1</stp>
        <tr r="I318" s="5"/>
      </tp>
      <tp>
        <v>45507383.619999997</v>
        <stp/>
        <stp>EM_S_QSTM07_IS</stp>
        <stp>4</stp>
        <stp>000797.SZ</stp>
        <stp>61</stp>
        <stp>6/30/2015</stp>
        <stp>1</stp>
        <tr r="K323" s="5"/>
      </tp>
      <tp>
        <v>143336754.02000001</v>
        <stp/>
        <stp>EM_S_QSTM07_IS</stp>
        <stp>4</stp>
        <stp>600724.SH</stp>
        <stp>61</stp>
        <stp>6/30/2016</stp>
        <stp>1</stp>
        <tr r="D2384" s="5"/>
      </tp>
      <tp>
        <v>10268804.199999999</v>
        <stp/>
        <stp>EM_S_QSTM07_IS</stp>
        <stp>4</stp>
        <stp>600727.SH</stp>
        <stp>61</stp>
        <stp>6/30/2015</stp>
        <stp>1</stp>
        <tr r="K2387" s="5"/>
      </tp>
      <tp>
        <v>4431999.22</v>
        <stp/>
        <stp>EM_S_QSTM07_IS</stp>
        <stp>4</stp>
        <stp>600731.SH</stp>
        <stp>61</stp>
        <stp>3/31/2016</stp>
        <stp>1</stp>
        <tr r="I2391" s="5"/>
      </tp>
      <tp>
        <v>-65143631.649999999</v>
        <stp/>
        <stp>EM_S_QSTM07_IS</stp>
        <stp>4</stp>
        <stp>600721.SH</stp>
        <stp>61</stp>
        <stp>3/31/2016</stp>
        <stp>1</stp>
        <tr r="I2381" s="5"/>
      </tp>
      <tp>
        <v>50384297.649999999</v>
        <stp/>
        <stp>EM_S_QSTM07_IS</stp>
        <stp>4</stp>
        <stp>600734.SH</stp>
        <stp>61</stp>
        <stp>6/30/2016</stp>
        <stp>1</stp>
        <tr r="D2394" s="5"/>
      </tp>
      <tp>
        <v>89426782.719999999</v>
        <stp/>
        <stp>EM_S_QSTM07_IS</stp>
        <stp>4</stp>
        <stp>600737.SH</stp>
        <stp>61</stp>
        <stp>6/30/2015</stp>
        <stp>1</stp>
        <tr r="K2397" s="5"/>
      </tp>
      <tp>
        <v>448995465.69999999</v>
        <stp/>
        <stp>EM_S_QSTM07_IS</stp>
        <stp>4</stp>
        <stp>600704.SH</stp>
        <stp>61</stp>
        <stp>6/30/2016</stp>
        <stp>1</stp>
        <tr r="D2365" s="5"/>
      </tp>
      <tp>
        <v>-84041414.719999999</v>
        <stp/>
        <stp>EM_S_QSTM07_IS</stp>
        <stp>4</stp>
        <stp>600707.SH</stp>
        <stp>61</stp>
        <stp>6/30/2015</stp>
        <stp>1</stp>
        <tr r="K2368" s="5"/>
      </tp>
      <tp>
        <v>5737571.7800000003</v>
        <stp/>
        <stp>EM_S_QSTM07_IS</stp>
        <stp>4</stp>
        <stp>600711.SH</stp>
        <stp>61</stp>
        <stp>3/31/2016</stp>
        <stp>1</stp>
        <tr r="I2371" s="5"/>
      </tp>
      <tp>
        <v>1408050.66</v>
        <stp/>
        <stp>EM_S_QSTM07_IS</stp>
        <stp>4</stp>
        <stp>600701.SH</stp>
        <stp>61</stp>
        <stp>3/31/2016</stp>
        <stp>1</stp>
        <tr r="I2362" s="5"/>
      </tp>
      <tp>
        <v>-31692913.559999999</v>
        <stp/>
        <stp>EM_S_QSTM07_IS</stp>
        <stp>4</stp>
        <stp>600714.SH</stp>
        <stp>61</stp>
        <stp>6/30/2016</stp>
        <stp>1</stp>
        <tr r="D2374" s="5"/>
      </tp>
      <tp>
        <v>395130847.42000002</v>
        <stp/>
        <stp>EM_S_QSTM07_IS</stp>
        <stp>4</stp>
        <stp>600717.SH</stp>
        <stp>61</stp>
        <stp>6/30/2015</stp>
        <stp>1</stp>
        <tr r="K2377" s="5"/>
      </tp>
      <tp>
        <v>5379013.21</v>
        <stp/>
        <stp>EM_S_QSTM07_IS</stp>
        <stp>4</stp>
        <stp>600764.SH</stp>
        <stp>61</stp>
        <stp>6/30/2016</stp>
        <stp>1</stp>
        <tr r="D2422" s="5"/>
      </tp>
      <tp>
        <v>-7590809.5099999998</v>
        <stp/>
        <stp>EM_S_QSTM07_IS</stp>
        <stp>4</stp>
        <stp>600767.SH</stp>
        <stp>61</stp>
        <stp>6/30/2015</stp>
        <stp>1</stp>
        <tr r="K2425" s="5"/>
      </tp>
      <tp>
        <v>8092569.2599999998</v>
        <stp/>
        <stp>EM_S_QSTM07_IS</stp>
        <stp>4</stp>
        <stp>600771.SH</stp>
        <stp>61</stp>
        <stp>3/31/2016</stp>
        <stp>1</stp>
        <tr r="I2429" s="5"/>
      </tp>
      <tp>
        <v>92933328.700000003</v>
        <stp/>
        <stp>EM_S_QSTM07_IS</stp>
        <stp>4</stp>
        <stp>600761.SH</stp>
        <stp>61</stp>
        <stp>3/31/2016</stp>
        <stp>1</stp>
        <tr r="I2420" s="5"/>
      </tp>
      <tp>
        <v>1894112.22</v>
        <stp/>
        <stp>EM_S_QSTM07_IS</stp>
        <stp>4</stp>
        <stp>600774.SH</stp>
        <stp>61</stp>
        <stp>6/30/2016</stp>
        <stp>1</stp>
        <tr r="D2431" s="5"/>
      </tp>
      <tp>
        <v>-10598792.57</v>
        <stp/>
        <stp>EM_S_QSTM07_IS</stp>
        <stp>4</stp>
        <stp>600777.SH</stp>
        <stp>61</stp>
        <stp>6/30/2015</stp>
        <stp>1</stp>
        <tr r="K2434" s="5"/>
      </tp>
      <tp>
        <v>-275828603.18000001</v>
        <stp/>
        <stp>EM_S_QSTM07_IS</stp>
        <stp>4</stp>
        <stp>600744.SH</stp>
        <stp>61</stp>
        <stp>6/30/2016</stp>
        <stp>1</stp>
        <tr r="D2404" s="5"/>
      </tp>
      <tp>
        <v>-16281069.369999999</v>
        <stp/>
        <stp>EM_S_QSTM07_IS</stp>
        <stp>4</stp>
        <stp>600747.SH</stp>
        <stp>61</stp>
        <stp>6/30/2015</stp>
        <stp>1</stp>
        <tr r="K2407" s="5"/>
      </tp>
      <tp>
        <v>15910348.689999999</v>
        <stp/>
        <stp>EM_S_QSTM07_IS</stp>
        <stp>4</stp>
        <stp>600751.SH</stp>
        <stp>61</stp>
        <stp>3/31/2016</stp>
        <stp>1</stp>
        <tr r="I2411" s="5"/>
      </tp>
      <tp>
        <v>1427070674.3800001</v>
        <stp/>
        <stp>EM_S_QSTM07_IS</stp>
        <stp>4</stp>
        <stp>600741.SH</stp>
        <stp>61</stp>
        <stp>3/31/2016</stp>
        <stp>1</stp>
        <tr r="I2401" s="5"/>
      </tp>
      <tp>
        <v>134580197.25999999</v>
        <stp/>
        <stp>EM_S_QSTM07_IS</stp>
        <stp>4</stp>
        <stp>600754.SH</stp>
        <stp>61</stp>
        <stp>6/30/2016</stp>
        <stp>1</stp>
        <tr r="D2413" s="5"/>
      </tp>
      <tp>
        <v>188893024.47999999</v>
        <stp/>
        <stp>EM_S_QSTM07_IS</stp>
        <stp>4</stp>
        <stp>600757.SH</stp>
        <stp>61</stp>
        <stp>6/30/2015</stp>
        <stp>1</stp>
        <tr r="K2416" s="5"/>
      </tp>
      <tp>
        <v>-4839713.05</v>
        <stp/>
        <stp>EM_S_QSTM07_IS</stp>
        <stp>4</stp>
        <stp>600784.SH</stp>
        <stp>61</stp>
        <stp>6/30/2016</stp>
        <stp>1</stp>
        <tr r="D2441" s="5"/>
      </tp>
      <tp>
        <v>363091848.66000003</v>
        <stp/>
        <stp>EM_S_QSTM07_IS</stp>
        <stp>4</stp>
        <stp>600787.SH</stp>
        <stp>61</stp>
        <stp>6/30/2015</stp>
        <stp>1</stp>
        <tr r="K2443" s="5"/>
      </tp>
      <tp>
        <v>1299847.33</v>
        <stp/>
        <stp>EM_S_QSTM07_IS</stp>
        <stp>4</stp>
        <stp>600791.SH</stp>
        <stp>61</stp>
        <stp>3/31/2016</stp>
        <stp>1</stp>
        <tr r="I2446" s="5"/>
      </tp>
      <tp>
        <v>5475611.9699999997</v>
        <stp/>
        <stp>EM_S_QSTM07_IS</stp>
        <stp>4</stp>
        <stp>600781.SH</stp>
        <stp>61</stp>
        <stp>3/31/2016</stp>
        <stp>1</stp>
        <tr r="I2438" s="5"/>
      </tp>
      <tp>
        <v>19235667.530000001</v>
        <stp/>
        <stp>EM_S_QSTM07_IS</stp>
        <stp>4</stp>
        <stp>600794.SH</stp>
        <stp>61</stp>
        <stp>6/30/2016</stp>
        <stp>1</stp>
        <tr r="D2449" s="5"/>
      </tp>
      <tp>
        <v>73320463.030000001</v>
        <stp/>
        <stp>EM_S_QSTM07_IS</stp>
        <stp>4</stp>
        <stp>600797.SH</stp>
        <stp>61</stp>
        <stp>6/30/2015</stp>
        <stp>1</stp>
        <tr r="K2452" s="5"/>
      </tp>
      <tp>
        <v>6135276.3200000003</v>
        <stp/>
        <stp>EM_S_QSTM07_IS</stp>
        <stp>4</stp>
        <stp>300441.SZ</stp>
        <stp>61</stp>
        <stp>3/31/2016</stp>
        <stp>1</stp>
        <tr r="I1701" s="5"/>
      </tp>
      <tp>
        <v>15428545.84</v>
        <stp/>
        <stp>EM_S_QSTM07_IS</stp>
        <stp>4</stp>
        <stp>300457.SZ</stp>
        <stp>61</stp>
        <stp>6/30/2015</stp>
        <stp>1</stp>
        <tr r="K1716" s="5"/>
      </tp>
      <tp>
        <v>12062823.51</v>
        <stp/>
        <stp>EM_S_QSTM07_IS</stp>
        <stp>4</stp>
        <stp>300444.SZ</stp>
        <stp>61</stp>
        <stp>6/30/2016</stp>
        <stp>1</stp>
        <tr r="D1704" s="5"/>
      </tp>
      <tp>
        <v>14409827.630000001</v>
        <stp/>
        <stp>EM_S_QSTM07_IS</stp>
        <stp>4</stp>
        <stp>300447.SZ</stp>
        <stp>61</stp>
        <stp>6/30/2015</stp>
        <stp>1</stp>
        <tr r="K1707" s="5"/>
      </tp>
      <tp>
        <v>771842.54</v>
        <stp/>
        <stp>EM_S_QSTM07_IS</stp>
        <stp>4</stp>
        <stp>300451.SZ</stp>
        <stp>61</stp>
        <stp>3/31/2016</stp>
        <stp>1</stp>
        <tr r="I1711" s="5"/>
      </tp>
      <tp>
        <v>5394853.6100000003</v>
        <stp/>
        <stp>EM_S_QSTM07_IS</stp>
        <stp>4</stp>
        <stp>300461.SZ</stp>
        <stp>61</stp>
        <stp>3/31/2016</stp>
        <stp>1</stp>
        <tr r="I1720" s="5"/>
      </tp>
      <tp>
        <v>30504478.920000002</v>
        <stp/>
        <stp>EM_S_QSTM07_IS</stp>
        <stp>4</stp>
        <stp>300474.SZ</stp>
        <stp>61</stp>
        <stp>6/30/2016</stp>
        <stp>1</stp>
        <tr r="D1733" s="5"/>
      </tp>
      <tp>
        <v>42651664.960000001</v>
        <stp/>
        <stp>EM_S_QSTM07_IS</stp>
        <stp>4</stp>
        <stp>300477.SZ</stp>
        <stp>61</stp>
        <stp>6/30/2015</stp>
        <stp>1</stp>
        <tr r="K1736" s="5"/>
      </tp>
      <tp>
        <v>9719940.1500000004</v>
        <stp/>
        <stp>EM_S_QSTM07_IS</stp>
        <stp>4</stp>
        <stp>300464.SZ</stp>
        <stp>61</stp>
        <stp>6/30/2016</stp>
        <stp>1</stp>
        <tr r="D1723" s="5"/>
      </tp>
      <tp>
        <v>13749322.039999999</v>
        <stp/>
        <stp>EM_S_QSTM07_IS</stp>
        <stp>4</stp>
        <stp>300467.SZ</stp>
        <stp>61</stp>
        <stp>6/30/2015</stp>
        <stp>1</stp>
        <tr r="K1726" s="5"/>
      </tp>
      <tp>
        <v>7338580.9699999997</v>
        <stp/>
        <stp>EM_S_QSTM07_IS</stp>
        <stp>4</stp>
        <stp>300471.SZ</stp>
        <stp>61</stp>
        <stp>3/31/2016</stp>
        <stp>1</stp>
        <tr r="I1730" s="5"/>
      </tp>
      <tp>
        <v>4216444.9800000004</v>
        <stp/>
        <stp>EM_S_QSTM07_IS</stp>
        <stp>4</stp>
        <stp>300401.SZ</stp>
        <stp>61</stp>
        <stp>3/31/2016</stp>
        <stp>1</stp>
        <tr r="I1661" s="5"/>
      </tp>
      <tp>
        <v>17554686.82</v>
        <stp/>
        <stp>EM_S_QSTM07_IS</stp>
        <stp>4</stp>
        <stp>300414.SZ</stp>
        <stp>61</stp>
        <stp>6/30/2016</stp>
        <stp>1</stp>
        <tr r="D1674" s="5"/>
      </tp>
      <tp>
        <v>8449295.4900000002</v>
        <stp/>
        <stp>EM_S_QSTM07_IS</stp>
        <stp>4</stp>
        <stp>300417.SZ</stp>
        <stp>61</stp>
        <stp>6/30/2015</stp>
        <stp>1</stp>
        <tr r="K1677" s="5"/>
      </tp>
      <tp>
        <v>64025067.43</v>
        <stp/>
        <stp>EM_S_QSTM07_IS</stp>
        <stp>4</stp>
        <stp>000421.SZ</stp>
        <stp>61</stp>
        <stp>3/31/2016</stp>
        <stp>1</stp>
        <tr r="I96" s="5"/>
      </tp>
      <tp>
        <v>-1840573.63</v>
        <stp/>
        <stp>EM_S_QSTM07_IS</stp>
        <stp>4</stp>
        <stp>300404.SZ</stp>
        <stp>61</stp>
        <stp>6/30/2016</stp>
        <stp>1</stp>
        <tr r="D1664" s="5"/>
      </tp>
      <tp>
        <v>37529968.859999999</v>
        <stp/>
        <stp>EM_S_QSTM07_IS</stp>
        <stp>4</stp>
        <stp>300407.SZ</stp>
        <stp>61</stp>
        <stp>6/30/2015</stp>
        <stp>1</stp>
        <tr r="K1667" s="5"/>
      </tp>
      <tp>
        <v>5485920.0899999999</v>
        <stp/>
        <stp>EM_S_QSTM07_IS</stp>
        <stp>4</stp>
        <stp>300411.SZ</stp>
        <stp>61</stp>
        <stp>3/31/2016</stp>
        <stp>1</stp>
        <tr r="I1671" s="5"/>
      </tp>
      <tp>
        <v>76155300.769999996</v>
        <stp/>
        <stp>EM_S_QSTM07_IS</stp>
        <stp>4</stp>
        <stp>000404.SZ</stp>
        <stp>61</stp>
        <stp>6/30/2016</stp>
        <stp>1</stp>
        <tr r="D83" s="5"/>
      </tp>
      <tp>
        <v>9022287.3800000008</v>
        <stp/>
        <stp>EM_S_QSTM07_IS</stp>
        <stp>4</stp>
        <stp>000407.SZ</stp>
        <stp>61</stp>
        <stp>6/30/2015</stp>
        <stp>1</stp>
        <tr r="K84" s="5"/>
      </tp>
      <tp>
        <v>18381965.289999999</v>
        <stp/>
        <stp>EM_S_QSTM07_IS</stp>
        <stp>4</stp>
        <stp>000411.SZ</stp>
        <stp>61</stp>
        <stp>3/31/2016</stp>
        <stp>1</stp>
        <tr r="I88" s="5"/>
      </tp>
      <tp>
        <v>12733698.029999999</v>
        <stp/>
        <stp>EM_S_QSTM07_IS</stp>
        <stp>4</stp>
        <stp>300421.SZ</stp>
        <stp>61</stp>
        <stp>3/31/2016</stp>
        <stp>1</stp>
        <tr r="I1681" s="5"/>
      </tp>
      <tp>
        <v>9443306.7699999996</v>
        <stp/>
        <stp>EM_S_QSTM07_IS</stp>
        <stp>4</stp>
        <stp>300434.SZ</stp>
        <stp>61</stp>
        <stp>6/30/2016</stp>
        <stp>1</stp>
        <tr r="D1694" s="5"/>
      </tp>
      <tp>
        <v>9311667.0399999991</v>
        <stp/>
        <stp>EM_S_QSTM07_IS</stp>
        <stp>4</stp>
        <stp>300437.SZ</stp>
        <stp>61</stp>
        <stp>6/30/2015</stp>
        <stp>1</stp>
        <tr r="K1697" s="5"/>
      </tp>
      <tp>
        <v>-805050836.82000005</v>
        <stp/>
        <stp>EM_S_QSTM07_IS</stp>
        <stp>4</stp>
        <stp>000401.SZ</stp>
        <stp>61</stp>
        <stp>3/31/2016</stp>
        <stp>1</stp>
        <tr r="I80" s="5"/>
      </tp>
      <tp>
        <v>66859522.340000004</v>
        <stp/>
        <stp>EM_S_QSTM07_IS</stp>
        <stp>4</stp>
        <stp>000417.SZ</stp>
        <stp>61</stp>
        <stp>6/30/2015</stp>
        <stp>1</stp>
        <tr r="K92" s="5"/>
      </tp>
      <tp>
        <v>19074017.309999999</v>
        <stp/>
        <stp>EM_S_QSTM07_IS</stp>
        <stp>4</stp>
        <stp>300424.SZ</stp>
        <stp>61</stp>
        <stp>6/30/2016</stp>
        <stp>1</stp>
        <tr r="D1684" s="5"/>
      </tp>
      <tp>
        <v>16751573.91</v>
        <stp/>
        <stp>EM_S_QSTM07_IS</stp>
        <stp>4</stp>
        <stp>300427.SZ</stp>
        <stp>61</stp>
        <stp>6/30/2015</stp>
        <stp>1</stp>
        <tr r="K1687" s="5"/>
      </tp>
      <tp>
        <v>3395489.95</v>
        <stp/>
        <stp>EM_S_QSTM07_IS</stp>
        <stp>4</stp>
        <stp>300431.SZ</stp>
        <stp>61</stp>
        <stp>3/31/2016</stp>
        <stp>1</stp>
        <tr r="I1691" s="5"/>
      </tp>
      <tp>
        <v>12884926.09</v>
        <stp/>
        <stp>EM_S_QSTM07_IS</stp>
        <stp>4</stp>
        <stp>300481.SZ</stp>
        <stp>61</stp>
        <stp>3/31/2016</stp>
        <stp>1</stp>
        <tr r="I1740" s="5"/>
      </tp>
      <tp>
        <v>29880200.93</v>
        <stp/>
        <stp>EM_S_QSTM07_IS</stp>
        <stp>4</stp>
        <stp>300494.SZ</stp>
        <stp>61</stp>
        <stp>6/30/2016</stp>
        <stp>1</stp>
        <tr r="D1753" s="5"/>
      </tp>
      <tp>
        <v>21143736.559999999</v>
        <stp/>
        <stp>EM_S_QSTM07_IS</stp>
        <stp>4</stp>
        <stp>300497.SZ</stp>
        <stp>61</stp>
        <stp>6/30/2015</stp>
        <stp>1</stp>
        <tr r="K1756" s="5"/>
      </tp>
      <tp>
        <v>41836360.259999998</v>
        <stp/>
        <stp>EM_S_QSTM07_IS</stp>
        <stp>4</stp>
        <stp>300484.SZ</stp>
        <stp>61</stp>
        <stp>6/30/2016</stp>
        <stp>1</stp>
        <tr r="D1743" s="5"/>
      </tp>
      <tp>
        <v>13102892.689999999</v>
        <stp/>
        <stp>EM_S_QSTM07_IS</stp>
        <stp>4</stp>
        <stp>300487.SZ</stp>
        <stp>61</stp>
        <stp>6/30/2015</stp>
        <stp>1</stp>
        <tr r="K1746" s="5"/>
      </tp>
      <tp>
        <v>6366528.8700000001</v>
        <stp/>
        <stp>EM_S_QSTM07_IS</stp>
        <stp>4</stp>
        <stp>300491.SZ</stp>
        <stp>61</stp>
        <stp>3/31/2016</stp>
        <stp>1</stp>
        <tr r="I1750" s="5"/>
      </tp>
      <tp>
        <v>-446362.49</v>
        <stp/>
        <stp>EM_S_QSTM07_IS</stp>
        <stp>4</stp>
        <stp>600421.SH</stp>
        <stp>61</stp>
        <stp>3/31/2016</stp>
        <stp>1</stp>
        <tr r="I2132" s="5"/>
      </tp>
      <tp>
        <v>12505311.26</v>
        <stp/>
        <stp>EM_S_QSTM07_IS</stp>
        <stp>4</stp>
        <stp>600401.SH</stp>
        <stp>61</stp>
        <stp>3/31/2016</stp>
        <stp>1</stp>
        <tr r="I2120" s="5"/>
      </tp>
      <tp>
        <v>26358427.059999999</v>
        <stp/>
        <stp>EM_S_QSTM07_IS</stp>
        <stp>4</stp>
        <stp>600467.SH</stp>
        <stp>61</stp>
        <stp>6/30/2015</stp>
        <stp>1</stp>
        <tr r="K2159" s="5"/>
      </tp>
      <tp>
        <v>41021858.939999998</v>
        <stp/>
        <stp>EM_S_QSTM07_IS</stp>
        <stp>4</stp>
        <stp>600461.SH</stp>
        <stp>61</stp>
        <stp>3/31/2016</stp>
        <stp>1</stp>
        <tr r="I2155" s="5"/>
      </tp>
      <tp>
        <v>17458154.969999999</v>
        <stp/>
        <stp>EM_S_QSTM07_IS</stp>
        <stp>4</stp>
        <stp>600477.SH</stp>
        <stp>61</stp>
        <stp>6/30/2015</stp>
        <stp>1</stp>
        <tr r="K2165" s="5"/>
      </tp>
      <tp>
        <v>-5012375.5</v>
        <stp/>
        <stp>EM_S_QSTM07_IS</stp>
        <stp>4</stp>
        <stp>600444.SH</stp>
        <stp>61</stp>
        <stp>6/30/2016</stp>
        <stp>1</stp>
        <tr r="D2145" s="5"/>
      </tp>
      <tp>
        <v>90463863.780000001</v>
        <stp/>
        <stp>EM_S_QSTM07_IS</stp>
        <stp>4</stp>
        <stp>600487.SH</stp>
        <stp>61</stp>
        <stp>6/30/2015</stp>
        <stp>1</stp>
        <tr r="K2174" s="5"/>
      </tp>
      <tp>
        <v>68873568.859999999</v>
        <stp/>
        <stp>EM_S_QSTM07_IS</stp>
        <stp>4</stp>
        <stp>600491.SH</stp>
        <stp>61</stp>
        <stp>3/31/2016</stp>
        <stp>1</stp>
        <tr r="I2178" s="5"/>
      </tp>
      <tp>
        <v>36946604.700000003</v>
        <stp/>
        <stp>EM_S_QSTM07_IS</stp>
        <stp>4</stp>
        <stp>600481.SH</stp>
        <stp>61</stp>
        <stp>3/31/2016</stp>
        <stp>1</stp>
        <tr r="I2169" s="5"/>
      </tp>
      <tp>
        <v>49895747.350000001</v>
        <stp/>
        <stp>EM_S_QSTM07_IS</stp>
        <stp>4</stp>
        <stp>600497.SH</stp>
        <stp>61</stp>
        <stp>6/30/2015</stp>
        <stp>1</stp>
        <tr r="K2182" s="5"/>
      </tp>
      <tp>
        <v>10200867.52</v>
        <stp/>
        <stp>EM_S_QSTM07_IS</stp>
        <stp>4</stp>
        <stp>000564.SZ</stp>
        <stp>61</stp>
        <stp>6/30/2016</stp>
        <stp>1</stp>
        <tr r="D159" s="5"/>
      </tp>
      <tp>
        <v>13742659.5</v>
        <stp/>
        <stp>EM_S_QSTM07_IS</stp>
        <stp>4</stp>
        <stp>000567.SZ</stp>
        <stp>61</stp>
        <stp>6/30/2015</stp>
        <stp>1</stp>
        <tr r="K162" s="5"/>
      </tp>
      <tp>
        <v>19455431.300000001</v>
        <stp/>
        <stp>EM_S_QSTM07_IS</stp>
        <stp>4</stp>
        <stp>000571.SZ</stp>
        <stp>61</stp>
        <stp>3/31/2016</stp>
        <stp>1</stp>
        <tr r="I165" s="5"/>
      </tp>
      <tp>
        <v>-5629439.29</v>
        <stp/>
        <stp>EM_S_QSTM07_IS</stp>
        <stp>4</stp>
        <stp>000561.SZ</stp>
        <stp>61</stp>
        <stp>3/31/2016</stp>
        <stp>1</stp>
        <tr r="I157" s="5"/>
      </tp>
      <tp>
        <v>123490110.09</v>
        <stp/>
        <stp>EM_S_QSTM07_IS</stp>
        <stp>4</stp>
        <stp>000544.SZ</stp>
        <stp>61</stp>
        <stp>6/30/2016</stp>
        <stp>1</stp>
        <tr r="D142" s="5"/>
      </tp>
      <tp>
        <v>85143603.760000005</v>
        <stp/>
        <stp>EM_S_QSTM07_IS</stp>
        <stp>4</stp>
        <stp>000547.SZ</stp>
        <stp>61</stp>
        <stp>6/30/2015</stp>
        <stp>1</stp>
        <tr r="K145" s="5"/>
      </tp>
      <tp>
        <v>12154633.609999999</v>
        <stp/>
        <stp>EM_S_QSTM07_IS</stp>
        <stp>4</stp>
        <stp>000551.SZ</stp>
        <stp>61</stp>
        <stp>3/31/2016</stp>
        <stp>1</stp>
        <tr r="I148" s="5"/>
      </tp>
      <tp>
        <v>107776865.3</v>
        <stp/>
        <stp>EM_S_QSTM07_IS</stp>
        <stp>4</stp>
        <stp>000541.SZ</stp>
        <stp>61</stp>
        <stp>3/31/2016</stp>
        <stp>1</stp>
        <tr r="I140" s="5"/>
      </tp>
      <tp>
        <v>1116355.5</v>
        <stp/>
        <stp>EM_S_QSTM07_IS</stp>
        <stp>4</stp>
        <stp>000554.SZ</stp>
        <stp>61</stp>
        <stp>6/30/2016</stp>
        <stp>1</stp>
        <tr r="D151" s="5"/>
      </tp>
      <tp>
        <v>-64757.06</v>
        <stp/>
        <stp>EM_S_QSTM07_IS</stp>
        <stp>4</stp>
        <stp>000557.SZ</stp>
        <stp>61</stp>
        <stp>6/30/2015</stp>
        <stp>1</stp>
        <tr r="K153" s="5"/>
      </tp>
      <tp>
        <v>14730375.869999999</v>
        <stp/>
        <stp>EM_S_QSTM07_IS</stp>
        <stp>4</stp>
        <stp>000524.SZ</stp>
        <stp>61</stp>
        <stp>6/30/2016</stp>
        <stp>1</stp>
        <tr r="D125" s="5"/>
      </tp>
      <tp>
        <v>107331196.87</v>
        <stp/>
        <stp>EM_S_QSTM07_IS</stp>
        <stp>4</stp>
        <stp>000531.SZ</stp>
        <stp>61</stp>
        <stp>3/31/2016</stp>
        <stp>1</stp>
        <tr r="I131" s="5"/>
      </tp>
      <tp>
        <v>13473487.199999999</v>
        <stp/>
        <stp>EM_S_QSTM07_IS</stp>
        <stp>4</stp>
        <stp>300501.SZ</stp>
        <stp>61</stp>
        <stp>3/31/2016</stp>
        <stp>1</stp>
        <tr r="I1760" s="5"/>
      </tp>
      <tp>
        <v>11363910.43</v>
        <stp/>
        <stp>EM_S_QSTM07_IS</stp>
        <stp>4</stp>
        <stp>300517.SZ</stp>
        <stp>61</stp>
        <stp>6/30/2015</stp>
        <stp>1</stp>
        <tr r="K1774" s="5"/>
      </tp>
      <tp>
        <v>53709680.240000002</v>
        <stp/>
        <stp>EM_S_QSTM07_IS</stp>
        <stp>4</stp>
        <stp>000521.SZ</stp>
        <stp>61</stp>
        <stp>3/31/2016</stp>
        <stp>1</stp>
        <tr r="I123" s="5"/>
      </tp>
      <tp>
        <v>116416526.67</v>
        <stp/>
        <stp>EM_S_QSTM07_IS</stp>
        <stp>4</stp>
        <stp>000534.SZ</stp>
        <stp>61</stp>
        <stp>6/30/2016</stp>
        <stp>1</stp>
        <tr r="D134" s="5"/>
      </tp>
      <tp>
        <v>40028165.490000002</v>
        <stp/>
        <stp>EM_S_QSTM07_IS</stp>
        <stp>4</stp>
        <stp>000537.SZ</stp>
        <stp>61</stp>
        <stp>6/30/2015</stp>
        <stp>1</stp>
        <tr r="K136" s="5"/>
      </tp>
      <tp>
        <v>19739313.09</v>
        <stp/>
        <stp>EM_S_QSTM07_IS</stp>
        <stp>4</stp>
        <stp>300507.SZ</stp>
        <stp>61</stp>
        <stp>6/30/2015</stp>
        <stp>1</stp>
        <tr r="K1765" s="5"/>
      </tp>
      <tp>
        <v>52183373.880000003</v>
        <stp/>
        <stp>EM_S_QSTM07_IS</stp>
        <stp>4</stp>
        <stp>300511.SZ</stp>
        <stp>61</stp>
        <stp>3/31/2016</stp>
        <stp>1</stp>
        <tr r="I1769" s="5"/>
      </tp>
      <tp>
        <v>-7911339.0199999996</v>
        <stp/>
        <stp>EM_S_QSTM07_IS</stp>
        <stp>4</stp>
        <stp>000504.SZ</stp>
        <stp>61</stp>
        <stp>6/30/2016</stp>
        <stp>1</stp>
        <tr r="D109" s="5"/>
      </tp>
      <tp>
        <v>69018380.439999998</v>
        <stp/>
        <stp>EM_S_QSTM07_IS</stp>
        <stp>4</stp>
        <stp>000507.SZ</stp>
        <stp>61</stp>
        <stp>6/30/2015</stp>
        <stp>1</stp>
        <tr r="K112" s="5"/>
      </tp>
      <tp>
        <v>674976.34</v>
        <stp/>
        <stp>EM_S_QSTM07_IS</stp>
        <stp>4</stp>
        <stp>000511.SZ</stp>
        <stp>61</stp>
        <stp>3/31/2016</stp>
        <stp>1</stp>
        <tr r="I115" s="5"/>
      </tp>
      <tp>
        <v>5870759.9100000001</v>
        <stp/>
        <stp>EM_S_QSTM07_IS</stp>
        <stp>4</stp>
        <stp>300521.SZ</stp>
        <stp>61</stp>
        <stp>3/31/2016</stp>
        <stp>1</stp>
        <tr r="I1778" s="5"/>
      </tp>
      <tp>
        <v>256049579.90000001</v>
        <stp/>
        <stp>EM_S_QSTM07_IS</stp>
        <stp>4</stp>
        <stp>000501.SZ</stp>
        <stp>61</stp>
        <stp>3/31/2016</stp>
        <stp>1</stp>
        <tr r="I106" s="5"/>
      </tp>
      <tp>
        <v>10045115.720000001</v>
        <stp/>
        <stp>EM_S_QSTM07_IS</stp>
        <stp>4</stp>
        <stp>000514.SZ</stp>
        <stp>61</stp>
        <stp>6/30/2016</stp>
        <stp>1</stp>
        <tr r="D117" s="5"/>
      </tp>
      <tp>
        <v>19499989.91</v>
        <stp/>
        <stp>EM_S_QSTM07_IS</stp>
        <stp>4</stp>
        <stp>000517.SZ</stp>
        <stp>61</stp>
        <stp>6/30/2015</stp>
        <stp>1</stp>
        <tr r="K119" s="5"/>
      </tp>
      <tp>
        <v>-8314677.7999999998</v>
        <stp/>
        <stp>EM_S_QSTM07_IS</stp>
        <stp>4</stp>
        <stp>000584.SZ</stp>
        <stp>61</stp>
        <stp>6/30/2016</stp>
        <stp>1</stp>
        <tr r="D171" s="5"/>
      </tp>
      <tp>
        <v>39668210.829999998</v>
        <stp/>
        <stp>EM_S_QSTM07_IS</stp>
        <stp>4</stp>
        <stp>000587.SZ</stp>
        <stp>61</stp>
        <stp>6/30/2015</stp>
        <stp>1</stp>
        <tr r="K174" s="5"/>
      </tp>
      <tp>
        <v>28944581.449999999</v>
        <stp/>
        <stp>EM_S_QSTM07_IS</stp>
        <stp>4</stp>
        <stp>000591.SZ</stp>
        <stp>61</stp>
        <stp>3/31/2016</stp>
        <stp>1</stp>
        <tr r="I177" s="5"/>
      </tp>
      <tp>
        <v>405471329.50999999</v>
        <stp/>
        <stp>EM_S_QSTM07_IS</stp>
        <stp>4</stp>
        <stp>000581.SZ</stp>
        <stp>61</stp>
        <stp>3/31/2016</stp>
        <stp>1</stp>
        <tr r="I169" s="5"/>
      </tp>
      <tp>
        <v>-55153868.960000001</v>
        <stp/>
        <stp>EM_S_QSTM07_IS</stp>
        <stp>4</stp>
        <stp>000597.SZ</stp>
        <stp>61</stp>
        <stp>6/30/2015</stp>
        <stp>1</stp>
        <tr r="K182" s="5"/>
      </tp>
      <tp>
        <v>3606470.02</v>
        <stp/>
        <stp>EM_S_QSTM07_IS</stp>
        <stp>4</stp>
        <stp>600527.SH</stp>
        <stp>61</stp>
        <stp>6/30/2015</stp>
        <stp>1</stp>
        <tr r="K2209" s="5"/>
      </tp>
      <tp>
        <v>30630871.91</v>
        <stp/>
        <stp>EM_S_QSTM07_IS</stp>
        <stp>4</stp>
        <stp>600531.SH</stp>
        <stp>61</stp>
        <stp>3/31/2016</stp>
        <stp>1</stp>
        <tr r="I2213" s="5"/>
      </tp>
      <tp>
        <v>121791096.58</v>
        <stp/>
        <stp>EM_S_QSTM07_IS</stp>
        <stp>4</stp>
        <stp>600521.SH</stp>
        <stp>61</stp>
        <stp>3/31/2016</stp>
        <stp>1</stp>
        <tr r="I2204" s="5"/>
      </tp>
      <tp>
        <v>21841634.949999999</v>
        <stp/>
        <stp>EM_S_QSTM07_IS</stp>
        <stp>4</stp>
        <stp>600537.SH</stp>
        <stp>61</stp>
        <stp>6/30/2015</stp>
        <stp>1</stp>
        <tr r="K2218" s="5"/>
      </tp>
      <tp>
        <v>79107936.549999997</v>
        <stp/>
        <stp>EM_S_QSTM07_IS</stp>
        <stp>4</stp>
        <stp>600507.SH</stp>
        <stp>61</stp>
        <stp>6/30/2015</stp>
        <stp>1</stp>
        <tr r="K2191" s="5"/>
      </tp>
      <tp>
        <v>122783213.11</v>
        <stp/>
        <stp>EM_S_QSTM07_IS</stp>
        <stp>4</stp>
        <stp>600511.SH</stp>
        <stp>61</stp>
        <stp>3/31/2016</stp>
        <stp>1</stp>
        <tr r="I2195" s="5"/>
      </tp>
      <tp>
        <v>-17700561.219999999</v>
        <stp/>
        <stp>EM_S_QSTM07_IS</stp>
        <stp>4</stp>
        <stp>600501.SH</stp>
        <stp>61</stp>
        <stp>3/31/2016</stp>
        <stp>1</stp>
        <tr r="I2186" s="5"/>
      </tp>
      <tp>
        <v>9981970.9000000004</v>
        <stp/>
        <stp>EM_S_QSTM07_IS</stp>
        <stp>4</stp>
        <stp>600517.SH</stp>
        <stp>61</stp>
        <stp>6/30/2015</stp>
        <stp>1</stp>
        <tr r="K2200" s="5"/>
      </tp>
      <tp>
        <v>79201175.049999997</v>
        <stp/>
        <stp>EM_S_QSTM07_IS</stp>
        <stp>4</stp>
        <stp>600567.SH</stp>
        <stp>61</stp>
        <stp>6/30/2015</stp>
        <stp>1</stp>
        <tr r="K2242" s="5"/>
      </tp>
      <tp>
        <v>14374881.93</v>
        <stp/>
        <stp>EM_S_QSTM07_IS</stp>
        <stp>4</stp>
        <stp>600571.SH</stp>
        <stp>61</stp>
        <stp>3/31/2016</stp>
        <stp>1</stp>
        <tr r="I2246" s="5"/>
      </tp>
      <tp>
        <v>13619329.07</v>
        <stp/>
        <stp>EM_S_QSTM07_IS</stp>
        <stp>4</stp>
        <stp>600561.SH</stp>
        <stp>61</stp>
        <stp>3/31/2016</stp>
        <stp>1</stp>
        <tr r="I2237" s="5"/>
      </tp>
      <tp>
        <v>49826220.259999998</v>
        <stp/>
        <stp>EM_S_QSTM07_IS</stp>
        <stp>4</stp>
        <stp>600577.SH</stp>
        <stp>61</stp>
        <stp>6/30/2015</stp>
        <stp>1</stp>
        <tr r="K2251" s="5"/>
      </tp>
      <tp>
        <v>116584664.25</v>
        <stp/>
        <stp>EM_S_QSTM07_IS</stp>
        <stp>4</stp>
        <stp>600547.SH</stp>
        <stp>61</stp>
        <stp>6/30/2015</stp>
        <stp>1</stp>
        <tr r="K2225" s="5"/>
      </tp>
      <tp>
        <v>112873823.52</v>
        <stp/>
        <stp>EM_S_QSTM07_IS</stp>
        <stp>4</stp>
        <stp>600551.SH</stp>
        <stp>61</stp>
        <stp>3/31/2016</stp>
        <stp>1</stp>
        <tr r="I2229" s="5"/>
      </tp>
      <tp>
        <v>108298303.64</v>
        <stp/>
        <stp>EM_S_QSTM07_IS</stp>
        <stp>4</stp>
        <stp>600557.SH</stp>
        <stp>61</stp>
        <stp>6/30/2015</stp>
        <stp>1</stp>
        <tr r="K2233" s="5"/>
      </tp>
      <tp>
        <v>-17441438.789999999</v>
        <stp/>
        <stp>EM_S_QSTM07_IS</stp>
        <stp>4</stp>
        <stp>600584.SH</stp>
        <stp>61</stp>
        <stp>6/30/2016</stp>
        <stp>1</stp>
        <tr r="D2258" s="5"/>
      </tp>
      <tp>
        <v>58564474.890000001</v>
        <stp/>
        <stp>EM_S_QSTM07_IS</stp>
        <stp>4</stp>
        <stp>600587.SH</stp>
        <stp>61</stp>
        <stp>6/30/2015</stp>
        <stp>1</stp>
        <tr r="K2261" s="5"/>
      </tp>
      <tp>
        <v>-447409076.22000003</v>
        <stp/>
        <stp>EM_S_QSTM07_IS</stp>
        <stp>4</stp>
        <stp>600581.SH</stp>
        <stp>61</stp>
        <stp>3/31/2016</stp>
        <stp>1</stp>
        <tr r="I2255" s="5"/>
      </tp>
      <tp>
        <v>89959653.709999993</v>
        <stp/>
        <stp>EM_S_QSTM07_IS</stp>
        <stp>4</stp>
        <stp>600594.SH</stp>
        <stp>61</stp>
        <stp>6/30/2016</stp>
        <stp>1</stp>
        <tr r="D2267" s="5"/>
      </tp>
      <tp>
        <v>103212392</v>
        <stp/>
        <stp>EM_S_QSTM07_IS</stp>
        <stp>4</stp>
        <stp>600597.SH</stp>
        <stp>61</stp>
        <stp>6/30/2015</stp>
        <stp>1</stp>
        <tr r="K2270" s="5"/>
      </tp>
      <tp>
        <v>16740205.58</v>
        <stp/>
        <stp>EM_S_QSTM07_IS</stp>
        <stp>4</stp>
        <stp>300241.SZ</stp>
        <stp>61</stp>
        <stp>3/31/2016</stp>
        <stp>1</stp>
        <tr r="I1502" s="5"/>
      </tp>
      <tp>
        <v>13404514.93</v>
        <stp/>
        <stp>EM_S_QSTM07_IS</stp>
        <stp>4</stp>
        <stp>300254.SZ</stp>
        <stp>61</stp>
        <stp>6/30/2016</stp>
        <stp>1</stp>
        <tr r="D1515" s="5"/>
      </tp>
      <tp>
        <v>74259383.299999997</v>
        <stp/>
        <stp>EM_S_QSTM07_IS</stp>
        <stp>4</stp>
        <stp>300257.SZ</stp>
        <stp>61</stp>
        <stp>6/30/2015</stp>
        <stp>1</stp>
        <tr r="K1518" s="5"/>
      </tp>
      <tp>
        <v>95870329.829999998</v>
        <stp/>
        <stp>EM_S_QSTM07_IS</stp>
        <stp>4</stp>
        <stp>300244.SZ</stp>
        <stp>61</stp>
        <stp>6/30/2016</stp>
        <stp>1</stp>
        <tr r="D1505" s="5"/>
      </tp>
      <tp>
        <v>4839078.5</v>
        <stp/>
        <stp>EM_S_QSTM07_IS</stp>
        <stp>4</stp>
        <stp>300247.SZ</stp>
        <stp>61</stp>
        <stp>6/30/2015</stp>
        <stp>1</stp>
        <tr r="K1508" s="5"/>
      </tp>
      <tp>
        <v>212656593.61000001</v>
        <stp/>
        <stp>EM_S_QSTM07_IS</stp>
        <stp>4</stp>
        <stp>300251.SZ</stp>
        <stp>61</stp>
        <stp>3/31/2016</stp>
        <stp>1</stp>
        <tr r="I1512" s="5"/>
      </tp>
      <tp>
        <v>10325126.92</v>
        <stp/>
        <stp>EM_S_QSTM07_IS</stp>
        <stp>4</stp>
        <stp>300261.SZ</stp>
        <stp>61</stp>
        <stp>3/31/2016</stp>
        <stp>1</stp>
        <tr r="I1522" s="5"/>
      </tp>
      <tp>
        <v>103948996.94</v>
        <stp/>
        <stp>EM_S_QSTM07_IS</stp>
        <stp>4</stp>
        <stp>300274.SZ</stp>
        <stp>61</stp>
        <stp>6/30/2016</stp>
        <stp>1</stp>
        <tr r="D1535" s="5"/>
      </tp>
      <tp>
        <v>-7481952.1900000004</v>
        <stp/>
        <stp>EM_S_QSTM07_IS</stp>
        <stp>4</stp>
        <stp>300277.SZ</stp>
        <stp>61</stp>
        <stp>6/30/2015</stp>
        <stp>1</stp>
        <tr r="K1538" s="5"/>
      </tp>
      <tp>
        <v>3315211.89</v>
        <stp/>
        <stp>EM_S_QSTM07_IS</stp>
        <stp>4</stp>
        <stp>300264.SZ</stp>
        <stp>61</stp>
        <stp>6/30/2016</stp>
        <stp>1</stp>
        <tr r="D1525" s="5"/>
      </tp>
      <tp>
        <v>194794888.13</v>
        <stp/>
        <stp>EM_S_QSTM07_IS</stp>
        <stp>4</stp>
        <stp>300267.SZ</stp>
        <stp>61</stp>
        <stp>6/30/2015</stp>
        <stp>1</stp>
        <tr r="K1528" s="5"/>
      </tp>
      <tp>
        <v>28556913.23</v>
        <stp/>
        <stp>EM_S_QSTM07_IS</stp>
        <stp>4</stp>
        <stp>300271.SZ</stp>
        <stp>61</stp>
        <stp>3/31/2016</stp>
        <stp>1</stp>
        <tr r="I1532" s="5"/>
      </tp>
      <tp>
        <v>-8604392.3499999996</v>
        <stp/>
        <stp>EM_S_QSTM07_IS</stp>
        <stp>4</stp>
        <stp>300201.SZ</stp>
        <stp>61</stp>
        <stp>3/31/2016</stp>
        <stp>1</stp>
        <tr r="I1462" s="5"/>
      </tp>
      <tp>
        <v>27779731.02</v>
        <stp/>
        <stp>EM_S_QSTM07_IS</stp>
        <stp>4</stp>
        <stp>300214.SZ</stp>
        <stp>61</stp>
        <stp>6/30/2016</stp>
        <stp>1</stp>
        <tr r="D1475" s="5"/>
      </tp>
      <tp>
        <v>20639353.75</v>
        <stp/>
        <stp>EM_S_QSTM07_IS</stp>
        <stp>4</stp>
        <stp>300217.SZ</stp>
        <stp>61</stp>
        <stp>6/30/2015</stp>
        <stp>1</stp>
        <tr r="K1478" s="5"/>
      </tp>
      <tp>
        <v>63438053.219999999</v>
        <stp/>
        <stp>EM_S_QSTM07_IS</stp>
        <stp>4</stp>
        <stp>300204.SZ</stp>
        <stp>61</stp>
        <stp>6/30/2016</stp>
        <stp>1</stp>
        <tr r="D1465" s="5"/>
      </tp>
      <tp>
        <v>76185893.049999997</v>
        <stp/>
        <stp>EM_S_QSTM07_IS</stp>
        <stp>4</stp>
        <stp>300207.SZ</stp>
        <stp>61</stp>
        <stp>6/30/2015</stp>
        <stp>1</stp>
        <tr r="K1468" s="5"/>
      </tp>
      <tp>
        <v>3499468.31</v>
        <stp/>
        <stp>EM_S_QSTM07_IS</stp>
        <stp>4</stp>
        <stp>300211.SZ</stp>
        <stp>61</stp>
        <stp>3/31/2016</stp>
        <stp>1</stp>
        <tr r="I1472" s="5"/>
      </tp>
      <tp>
        <v>42319069.399999999</v>
        <stp/>
        <stp>EM_S_QSTM07_IS</stp>
        <stp>4</stp>
        <stp>300221.SZ</stp>
        <stp>61</stp>
        <stp>3/31/2016</stp>
        <stp>1</stp>
        <tr r="I1482" s="5"/>
      </tp>
      <tp>
        <v>4537805.2</v>
        <stp/>
        <stp>EM_S_QSTM07_IS</stp>
        <stp>4</stp>
        <stp>300234.SZ</stp>
        <stp>61</stp>
        <stp>6/30/2016</stp>
        <stp>1</stp>
        <tr r="D1495" s="5"/>
      </tp>
      <tp>
        <v>33427711.23</v>
        <stp/>
        <stp>EM_S_QSTM07_IS</stp>
        <stp>4</stp>
        <stp>300237.SZ</stp>
        <stp>61</stp>
        <stp>6/30/2015</stp>
        <stp>1</stp>
        <tr r="K1498" s="5"/>
      </tp>
      <tp>
        <v>41107172.530000001</v>
        <stp/>
        <stp>EM_S_QSTM07_IS</stp>
        <stp>4</stp>
        <stp>300224.SZ</stp>
        <stp>61</stp>
        <stp>6/30/2016</stp>
        <stp>1</stp>
        <tr r="D1485" s="5"/>
      </tp>
      <tp>
        <v>29973364.800000001</v>
        <stp/>
        <stp>EM_S_QSTM07_IS</stp>
        <stp>4</stp>
        <stp>300227.SZ</stp>
        <stp>61</stp>
        <stp>6/30/2015</stp>
        <stp>1</stp>
        <tr r="K1488" s="5"/>
      </tp>
      <tp>
        <v>15169504.26</v>
        <stp/>
        <stp>EM_S_QSTM07_IS</stp>
        <stp>4</stp>
        <stp>300231.SZ</stp>
        <stp>61</stp>
        <stp>3/31/2016</stp>
        <stp>1</stp>
        <tr r="I1492" s="5"/>
      </tp>
      <tp>
        <v>5286981.1399999997</v>
        <stp/>
        <stp>EM_S_QSTM07_IS</stp>
        <stp>4</stp>
        <stp>300281.SZ</stp>
        <stp>61</stp>
        <stp>3/31/2016</stp>
        <stp>1</stp>
        <tr r="I1542" s="5"/>
      </tp>
      <tp>
        <v>67161388.170000002</v>
        <stp/>
        <stp>EM_S_QSTM07_IS</stp>
        <stp>4</stp>
        <stp>300294.SZ</stp>
        <stp>61</stp>
        <stp>6/30/2016</stp>
        <stp>1</stp>
        <tr r="D1555" s="5"/>
      </tp>
      <tp>
        <v>20493947.670000002</v>
        <stp/>
        <stp>EM_S_QSTM07_IS</stp>
        <stp>4</stp>
        <stp>300297.SZ</stp>
        <stp>61</stp>
        <stp>6/30/2015</stp>
        <stp>1</stp>
        <tr r="K1558" s="5"/>
      </tp>
      <tp>
        <v>71181872.790000007</v>
        <stp/>
        <stp>EM_S_QSTM07_IS</stp>
        <stp>4</stp>
        <stp>300284.SZ</stp>
        <stp>61</stp>
        <stp>6/30/2016</stp>
        <stp>1</stp>
        <tr r="D1545" s="5"/>
      </tp>
      <tp>
        <v>24008648.07</v>
        <stp/>
        <stp>EM_S_QSTM07_IS</stp>
        <stp>4</stp>
        <stp>300287.SZ</stp>
        <stp>61</stp>
        <stp>6/30/2015</stp>
        <stp>1</stp>
        <tr r="K1548" s="5"/>
      </tp>
      <tp>
        <v>39820083.289999999</v>
        <stp/>
        <stp>EM_S_QSTM07_IS</stp>
        <stp>4</stp>
        <stp>300291.SZ</stp>
        <stp>61</stp>
        <stp>3/31/2016</stp>
        <stp>1</stp>
        <tr r="I1552" s="5"/>
      </tp>
      <tp>
        <v>-47029045.100000001</v>
        <stp/>
        <stp>EM_S_QSTM07_IS</stp>
        <stp>4</stp>
        <stp>600227.SH</stp>
        <stp>61</stp>
        <stp>6/30/2015</stp>
        <stp>1</stp>
        <tr r="K1970" s="5"/>
      </tp>
      <tp>
        <v>-130836065.18000001</v>
        <stp/>
        <stp>EM_S_QSTM07_IS</stp>
        <stp>4</stp>
        <stp>600231.SH</stp>
        <stp>61</stp>
        <stp>3/31/2016</stp>
        <stp>1</stp>
        <tr r="I1974" s="5"/>
      </tp>
      <tp>
        <v>1441057000</v>
        <stp/>
        <stp>EM_S_QSTM07_IS</stp>
        <stp>4</stp>
        <stp>600221.SH</stp>
        <stp>61</stp>
        <stp>3/31/2016</stp>
        <stp>1</stp>
        <tr r="I1965" s="5"/>
      </tp>
      <tp>
        <v>3941392.37</v>
        <stp/>
        <stp>EM_S_QSTM07_IS</stp>
        <stp>4</stp>
        <stp>600234.SH</stp>
        <stp>61</stp>
        <stp>6/30/2016</stp>
        <stp>1</stp>
        <tr r="D1977" s="5"/>
      </tp>
      <tp>
        <v>-2843200.31</v>
        <stp/>
        <stp>EM_S_QSTM07_IS</stp>
        <stp>4</stp>
        <stp>600237.SH</stp>
        <stp>61</stp>
        <stp>6/30/2015</stp>
        <stp>1</stp>
        <tr r="K1980" s="5"/>
      </tp>
      <tp>
        <v>-52216582.210000001</v>
        <stp/>
        <stp>EM_S_QSTM07_IS</stp>
        <stp>4</stp>
        <stp>600207.SH</stp>
        <stp>61</stp>
        <stp>6/30/2015</stp>
        <stp>1</stp>
        <tr r="K1952" s="5"/>
      </tp>
      <tp>
        <v>20052876.940000001</v>
        <stp/>
        <stp>EM_S_QSTM07_IS</stp>
        <stp>4</stp>
        <stp>600211.SH</stp>
        <stp>61</stp>
        <stp>3/31/2016</stp>
        <stp>1</stp>
        <tr r="I1956" s="5"/>
      </tp>
      <tp>
        <v>191473512.53999999</v>
        <stp/>
        <stp>EM_S_QSTM07_IS</stp>
        <stp>4</stp>
        <stp>600201.SH</stp>
        <stp>61</stp>
        <stp>3/31/2016</stp>
        <stp>1</stp>
        <tr r="I1948" s="5"/>
      </tp>
      <tp>
        <v>138723560.61000001</v>
        <stp/>
        <stp>EM_S_QSTM07_IS</stp>
        <stp>4</stp>
        <stp>600217.SH</stp>
        <stp>61</stp>
        <stp>6/30/2015</stp>
        <stp>1</stp>
        <tr r="K1961" s="5"/>
      </tp>
      <tp>
        <v>31698280.93</v>
        <stp/>
        <stp>EM_S_QSTM07_IS</stp>
        <stp>4</stp>
        <stp>600267.SH</stp>
        <stp>61</stp>
        <stp>6/30/2015</stp>
        <stp>1</stp>
        <tr r="K2004" s="5"/>
      </tp>
      <tp>
        <v>368601525.49000001</v>
        <stp/>
        <stp>EM_S_QSTM07_IS</stp>
        <stp>4</stp>
        <stp>600271.SH</stp>
        <stp>61</stp>
        <stp>3/31/2016</stp>
        <stp>1</stp>
        <tr r="I2008" s="5"/>
      </tp>
      <tp>
        <v>100608763.06999999</v>
        <stp/>
        <stp>EM_S_QSTM07_IS</stp>
        <stp>4</stp>
        <stp>600261.SH</stp>
        <stp>61</stp>
        <stp>3/31/2016</stp>
        <stp>1</stp>
        <tr r="I2000" s="5"/>
      </tp>
      <tp>
        <v>63545427.350000001</v>
        <stp/>
        <stp>EM_S_QSTM07_IS</stp>
        <stp>4</stp>
        <stp>600277.SH</stp>
        <stp>61</stp>
        <stp>6/30/2015</stp>
        <stp>1</stp>
        <tr r="K2013" s="5"/>
      </tp>
      <tp>
        <v>-371438.85000000102</v>
        <stp/>
        <stp>EM_S_QSTM07_IS</stp>
        <stp>4</stp>
        <stp>600247.SH</stp>
        <stp>61</stp>
        <stp>6/30/2015</stp>
        <stp>1</stp>
        <tr r="K1988" s="5"/>
      </tp>
      <tp>
        <v>-4755858.46</v>
        <stp/>
        <stp>EM_S_QSTM07_IS</stp>
        <stp>4</stp>
        <stp>600251.SH</stp>
        <stp>61</stp>
        <stp>3/31/2016</stp>
        <stp>1</stp>
        <tr r="I1992" s="5"/>
      </tp>
      <tp>
        <v>-13258248.16</v>
        <stp/>
        <stp>EM_S_QSTM07_IS</stp>
        <stp>4</stp>
        <stp>600241.SH</stp>
        <stp>61</stp>
        <stp>3/31/2016</stp>
        <stp>1</stp>
        <tr r="I1984" s="5"/>
      </tp>
      <tp>
        <v>1395744.73</v>
        <stp/>
        <stp>EM_S_QSTM07_IS</stp>
        <stp>4</stp>
        <stp>600257.SH</stp>
        <stp>61</stp>
        <stp>6/30/2015</stp>
        <stp>1</stp>
        <tr r="K1996" s="5"/>
      </tp>
      <tp>
        <v>84860496.150000006</v>
        <stp/>
        <stp>EM_S_QSTM07_IS</stp>
        <stp>4</stp>
        <stp>600284.SH</stp>
        <stp>61</stp>
        <stp>6/30/2016</stp>
        <stp>1</stp>
        <tr r="D2020" s="5"/>
      </tp>
      <tp>
        <v>21095962.600000001</v>
        <stp/>
        <stp>EM_S_QSTM07_IS</stp>
        <stp>4</stp>
        <stp>600287.SH</stp>
        <stp>61</stp>
        <stp>6/30/2015</stp>
        <stp>1</stp>
        <tr r="K2022" s="5"/>
      </tp>
      <tp>
        <v>55120280.030000001</v>
        <stp/>
        <stp>EM_S_QSTM07_IS</stp>
        <stp>4</stp>
        <stp>600291.SH</stp>
        <stp>61</stp>
        <stp>3/31/2016</stp>
        <stp>1</stp>
        <tr r="I2026" s="5"/>
      </tp>
      <tp>
        <v>-4869276.8600000003</v>
        <stp/>
        <stp>EM_S_QSTM07_IS</stp>
        <stp>4</stp>
        <stp>600281.SH</stp>
        <stp>61</stp>
        <stp>3/31/2016</stp>
        <stp>1</stp>
        <tr r="I2017" s="5"/>
      </tp>
      <tp>
        <v>900243426.13999999</v>
        <stp/>
        <stp>EM_S_QSTM07_IS</stp>
        <stp>4</stp>
        <stp>600297.SH</stp>
        <stp>61</stp>
        <stp>6/30/2015</stp>
        <stp>1</stp>
        <tr r="K2030" s="5"/>
      </tp>
      <tp>
        <v>9932589.9499999993</v>
        <stp/>
        <stp>EM_S_QSTM07_IS</stp>
        <stp>4</stp>
        <stp>300341.SZ</stp>
        <stp>61</stp>
        <stp>3/31/2016</stp>
        <stp>1</stp>
        <tr r="I1602" s="5"/>
      </tp>
      <tp>
        <v>3486113.28</v>
        <stp/>
        <stp>EM_S_QSTM07_IS</stp>
        <stp>4</stp>
        <stp>300354.SZ</stp>
        <stp>61</stp>
        <stp>6/30/2016</stp>
        <stp>1</stp>
        <tr r="D1615" s="5"/>
      </tp>
      <tp>
        <v>27165024.440000001</v>
        <stp/>
        <stp>EM_S_QSTM07_IS</stp>
        <stp>4</stp>
        <stp>300357.SZ</stp>
        <stp>61</stp>
        <stp>6/30/2015</stp>
        <stp>1</stp>
        <tr r="K1618" s="5"/>
      </tp>
      <tp>
        <v>-24954523.260000002</v>
        <stp/>
        <stp>EM_S_QSTM07_IS</stp>
        <stp>4</stp>
        <stp>300344.SZ</stp>
        <stp>61</stp>
        <stp>6/30/2016</stp>
        <stp>1</stp>
        <tr r="D1605" s="5"/>
      </tp>
      <tp>
        <v>40044925.170000002</v>
        <stp/>
        <stp>EM_S_QSTM07_IS</stp>
        <stp>4</stp>
        <stp>300347.SZ</stp>
        <stp>61</stp>
        <stp>6/30/2015</stp>
        <stp>1</stp>
        <tr r="K1608" s="5"/>
      </tp>
      <tp>
        <v>23963259.960000001</v>
        <stp/>
        <stp>EM_S_QSTM07_IS</stp>
        <stp>4</stp>
        <stp>300351.SZ</stp>
        <stp>61</stp>
        <stp>3/31/2016</stp>
        <stp>1</stp>
        <tr r="I1612" s="5"/>
      </tp>
      <tp>
        <v>9792337.4600000009</v>
        <stp/>
        <stp>EM_S_QSTM07_IS</stp>
        <stp>4</stp>
        <stp>300374.SZ</stp>
        <stp>61</stp>
        <stp>6/30/2016</stp>
        <stp>1</stp>
        <tr r="D1634" s="5"/>
      </tp>
      <tp>
        <v>14680379.92</v>
        <stp/>
        <stp>EM_S_QSTM07_IS</stp>
        <stp>4</stp>
        <stp>300377.SZ</stp>
        <stp>61</stp>
        <stp>6/30/2015</stp>
        <stp>1</stp>
        <tr r="K1637" s="5"/>
      </tp>
      <tp>
        <v>22162011.109999999</v>
        <stp/>
        <stp>EM_S_QSTM07_IS</stp>
        <stp>4</stp>
        <stp>300364.SZ</stp>
        <stp>61</stp>
        <stp>6/30/2016</stp>
        <stp>1</stp>
        <tr r="D1624" s="5"/>
      </tp>
      <tp>
        <v>14907910.109999999</v>
        <stp/>
        <stp>EM_S_QSTM07_IS</stp>
        <stp>4</stp>
        <stp>300367.SZ</stp>
        <stp>61</stp>
        <stp>6/30/2015</stp>
        <stp>1</stp>
        <tr r="K1627" s="5"/>
      </tp>
      <tp>
        <v>-4607609.9800000004</v>
        <stp/>
        <stp>EM_S_QSTM07_IS</stp>
        <stp>4</stp>
        <stp>300371.SZ</stp>
        <stp>61</stp>
        <stp>3/31/2016</stp>
        <stp>1</stp>
        <tr r="I1631" s="5"/>
      </tp>
      <tp>
        <v>14566947.08</v>
        <stp/>
        <stp>EM_S_QSTM07_IS</stp>
        <stp>4</stp>
        <stp>300301.SZ</stp>
        <stp>61</stp>
        <stp>3/31/2016</stp>
        <stp>1</stp>
        <tr r="I1562" s="5"/>
      </tp>
      <tp>
        <v>13134222.779999999</v>
        <stp/>
        <stp>EM_S_QSTM07_IS</stp>
        <stp>4</stp>
        <stp>300314.SZ</stp>
        <stp>61</stp>
        <stp>6/30/2016</stp>
        <stp>1</stp>
        <tr r="D1575" s="5"/>
      </tp>
      <tp>
        <v>-11039495.310000001</v>
        <stp/>
        <stp>EM_S_QSTM07_IS</stp>
        <stp>4</stp>
        <stp>300317.SZ</stp>
        <stp>61</stp>
        <stp>6/30/2015</stp>
        <stp>1</stp>
        <tr r="K1578" s="5"/>
      </tp>
      <tp>
        <v>37153809.649999999</v>
        <stp/>
        <stp>EM_S_QSTM07_IS</stp>
        <stp>4</stp>
        <stp>300304.SZ</stp>
        <stp>61</stp>
        <stp>6/30/2016</stp>
        <stp>1</stp>
        <tr r="D1565" s="5"/>
      </tp>
      <tp>
        <v>46340894.899999999</v>
        <stp/>
        <stp>EM_S_QSTM07_IS</stp>
        <stp>4</stp>
        <stp>300307.SZ</stp>
        <stp>61</stp>
        <stp>6/30/2015</stp>
        <stp>1</stp>
        <tr r="K1568" s="5"/>
      </tp>
      <tp>
        <v>9111489.0899999999</v>
        <stp/>
        <stp>EM_S_QSTM07_IS</stp>
        <stp>4</stp>
        <stp>300311.SZ</stp>
        <stp>61</stp>
        <stp>3/31/2016</stp>
        <stp>1</stp>
        <tr r="I1572" s="5"/>
      </tp>
      <tp>
        <v>6534458.1299999999</v>
        <stp/>
        <stp>EM_S_QSTM07_IS</stp>
        <stp>4</stp>
        <stp>300321.SZ</stp>
        <stp>61</stp>
        <stp>3/31/2016</stp>
        <stp>1</stp>
        <tr r="I1582" s="5"/>
      </tp>
      <tp>
        <v>4649681.46</v>
        <stp/>
        <stp>EM_S_QSTM07_IS</stp>
        <stp>4</stp>
        <stp>300334.SZ</stp>
        <stp>61</stp>
        <stp>6/30/2016</stp>
        <stp>1</stp>
        <tr r="D1595" s="5"/>
      </tp>
      <tp>
        <v>-13436666.470000001</v>
        <stp/>
        <stp>EM_S_QSTM07_IS</stp>
        <stp>4</stp>
        <stp>300337.SZ</stp>
        <stp>61</stp>
        <stp>6/30/2015</stp>
        <stp>1</stp>
        <tr r="K1598" s="5"/>
      </tp>
      <tp>
        <v>36971797.380000003</v>
        <stp/>
        <stp>EM_S_QSTM07_IS</stp>
        <stp>4</stp>
        <stp>000301.SZ</stp>
        <stp>61</stp>
        <stp>3/31/2016</stp>
        <stp>1</stp>
        <tr r="I76" s="5"/>
      </tp>
      <tp>
        <v>61961888.770000003</v>
        <stp/>
        <stp>EM_S_QSTM07_IS</stp>
        <stp>4</stp>
        <stp>300324.SZ</stp>
        <stp>61</stp>
        <stp>6/30/2016</stp>
        <stp>1</stp>
        <tr r="D1585" s="5"/>
      </tp>
      <tp>
        <v>13757215.42</v>
        <stp/>
        <stp>EM_S_QSTM07_IS</stp>
        <stp>4</stp>
        <stp>300327.SZ</stp>
        <stp>61</stp>
        <stp>6/30/2015</stp>
        <stp>1</stp>
        <tr r="K1588" s="5"/>
      </tp>
      <tp>
        <v>4521237.92</v>
        <stp/>
        <stp>EM_S_QSTM07_IS</stp>
        <stp>4</stp>
        <stp>300331.SZ</stp>
        <stp>61</stp>
        <stp>3/31/2016</stp>
        <stp>1</stp>
        <tr r="I1592" s="5"/>
      </tp>
      <tp>
        <v>10605298.630000001</v>
        <stp/>
        <stp>EM_S_QSTM07_IS</stp>
        <stp>4</stp>
        <stp>300381.SZ</stp>
        <stp>61</stp>
        <stp>3/31/2016</stp>
        <stp>1</stp>
        <tr r="I1641" s="5"/>
      </tp>
      <tp>
        <v>31540700.899999999</v>
        <stp/>
        <stp>EM_S_QSTM07_IS</stp>
        <stp>4</stp>
        <stp>300394.SZ</stp>
        <stp>61</stp>
        <stp>6/30/2016</stp>
        <stp>1</stp>
        <tr r="D1654" s="5"/>
      </tp>
      <tp>
        <v>-9253676.8000000007</v>
        <stp/>
        <stp>EM_S_QSTM07_IS</stp>
        <stp>4</stp>
        <stp>300397.SZ</stp>
        <stp>61</stp>
        <stp>6/30/2015</stp>
        <stp>1</stp>
        <tr r="K1657" s="5"/>
      </tp>
      <tp>
        <v>8925703.0800000001</v>
        <stp/>
        <stp>EM_S_QSTM07_IS</stp>
        <stp>4</stp>
        <stp>300384.SZ</stp>
        <stp>61</stp>
        <stp>6/30/2016</stp>
        <stp>1</stp>
        <tr r="D1644" s="5"/>
      </tp>
      <tp>
        <v>14593488.619999999</v>
        <stp/>
        <stp>EM_S_QSTM07_IS</stp>
        <stp>4</stp>
        <stp>300387.SZ</stp>
        <stp>61</stp>
        <stp>6/30/2015</stp>
        <stp>1</stp>
        <tr r="K1647" s="5"/>
      </tp>
      <tp>
        <v>1323439.75</v>
        <stp/>
        <stp>EM_S_QSTM07_IS</stp>
        <stp>4</stp>
        <stp>300391.SZ</stp>
        <stp>61</stp>
        <stp>3/31/2016</stp>
        <stp>1</stp>
        <tr r="I1651" s="5"/>
      </tp>
      <tp>
        <v>49095875.939999998</v>
        <stp/>
        <stp>EM_S_QSTM07_IS</stp>
        <stp>4</stp>
        <stp>600327.SH</stp>
        <stp>61</stp>
        <stp>6/30/2015</stp>
        <stp>1</stp>
        <tr r="K2057" s="5"/>
      </tp>
      <tp>
        <v>-51338245.710000001</v>
        <stp/>
        <stp>EM_S_QSTM07_IS</stp>
        <stp>4</stp>
        <stp>600331.SH</stp>
        <stp>61</stp>
        <stp>3/31/2016</stp>
        <stp>1</stp>
        <tr r="I2061" s="5"/>
      </tp>
      <tp>
        <v>-18938004.309999999</v>
        <stp/>
        <stp>EM_S_QSTM07_IS</stp>
        <stp>4</stp>
        <stp>600321.SH</stp>
        <stp>61</stp>
        <stp>3/31/2016</stp>
        <stp>1</stp>
        <tr r="I2052" s="5"/>
      </tp>
      <tp>
        <v>86930842.829999998</v>
        <stp/>
        <stp>EM_S_QSTM07_IS</stp>
        <stp>4</stp>
        <stp>600337.SH</stp>
        <stp>61</stp>
        <stp>6/30/2015</stp>
        <stp>1</stp>
        <tr r="K2066" s="5"/>
      </tp>
      <tp>
        <v>-1167854030.3699999</v>
        <stp/>
        <stp>EM_S_QSTM07_IS</stp>
        <stp>4</stp>
        <stp>600307.SH</stp>
        <stp>61</stp>
        <stp>6/30/2015</stp>
        <stp>1</stp>
        <tr r="K2039" s="5"/>
      </tp>
      <tp>
        <v>-28340044.379999999</v>
        <stp/>
        <stp>EM_S_QSTM07_IS</stp>
        <stp>4</stp>
        <stp>600311.SH</stp>
        <stp>61</stp>
        <stp>3/31/2016</stp>
        <stp>1</stp>
        <tr r="I2043" s="5"/>
      </tp>
      <tp>
        <v>-8422148.1199999992</v>
        <stp/>
        <stp>EM_S_QSTM07_IS</stp>
        <stp>4</stp>
        <stp>600301.SH</stp>
        <stp>61</stp>
        <stp>3/31/2016</stp>
        <stp>1</stp>
        <tr r="I2034" s="5"/>
      </tp>
      <tp>
        <v>172515604.75</v>
        <stp/>
        <stp>EM_S_QSTM07_IS</stp>
        <stp>4</stp>
        <stp>600317.SH</stp>
        <stp>61</stp>
        <stp>6/30/2015</stp>
        <stp>1</stp>
        <tr r="K2048" s="5"/>
      </tp>
      <tp>
        <v>-3390096.17</v>
        <stp/>
        <stp>EM_S_QSTM07_IS</stp>
        <stp>4</stp>
        <stp>600367.SH</stp>
        <stp>61</stp>
        <stp>6/30/2015</stp>
        <stp>1</stp>
        <tr r="K2089" s="5"/>
      </tp>
      <tp>
        <v>10399151.9</v>
        <stp/>
        <stp>EM_S_QSTM07_IS</stp>
        <stp>4</stp>
        <stp>600371.SH</stp>
        <stp>61</stp>
        <stp>3/31/2016</stp>
        <stp>1</stp>
        <tr r="I2093" s="5"/>
      </tp>
      <tp>
        <v>-48520027.18</v>
        <stp/>
        <stp>EM_S_QSTM07_IS</stp>
        <stp>4</stp>
        <stp>600361.SH</stp>
        <stp>61</stp>
        <stp>3/31/2016</stp>
        <stp>1</stp>
        <tr r="I2084" s="5"/>
      </tp>
      <tp>
        <v>1015791286</v>
        <stp/>
        <stp>EM_S_QSTM07_IS</stp>
        <stp>4</stp>
        <stp>600377.SH</stp>
        <stp>61</stp>
        <stp>6/30/2015</stp>
        <stp>1</stp>
        <tr r="K2098" s="5"/>
      </tp>
      <tp>
        <v>69728453.939999998</v>
        <stp/>
        <stp>EM_S_QSTM07_IS</stp>
        <stp>4</stp>
        <stp>600351.SH</stp>
        <stp>61</stp>
        <stp>3/31/2016</stp>
        <stp>1</stp>
        <tr r="I2075" s="5"/>
      </tp>
      <tp>
        <v>-43574367.390000001</v>
        <stp/>
        <stp>EM_S_QSTM07_IS</stp>
        <stp>4</stp>
        <stp>600354.SH</stp>
        <stp>61</stp>
        <stp>6/30/2016</stp>
        <stp>1</stp>
        <tr r="D2078" s="5"/>
      </tp>
      <tp>
        <v>39300791.729999997</v>
        <stp/>
        <stp>EM_S_QSTM07_IS</stp>
        <stp>4</stp>
        <stp>600387.SH</stp>
        <stp>61</stp>
        <stp>6/30/2015</stp>
        <stp>1</stp>
        <tr r="K2107" s="5"/>
      </tp>
      <tp>
        <v>5959031.3600000003</v>
        <stp/>
        <stp>EM_S_QSTM07_IS</stp>
        <stp>4</stp>
        <stp>600391.SH</stp>
        <stp>61</stp>
        <stp>3/31/2016</stp>
        <stp>1</stp>
        <tr r="I2111" s="5"/>
      </tp>
      <tp>
        <v>22777441.23</v>
        <stp/>
        <stp>EM_S_QSTM07_IS</stp>
        <stp>4</stp>
        <stp>600381.SH</stp>
        <stp>61</stp>
        <stp>3/31/2016</stp>
        <stp>1</stp>
        <tr r="I2102" s="5"/>
      </tp>
      <tp>
        <v>-112552671.17</v>
        <stp/>
        <stp>EM_S_QSTM07_IS</stp>
        <stp>4</stp>
        <stp>600397.SH</stp>
        <stp>61</stp>
        <stp>6/30/2015</stp>
        <stp>1</stp>
        <tr r="K2116" s="5"/>
      </tp>
      <tp>
        <v>38425027.170000002</v>
        <stp/>
        <stp>EM_S_QSTM07_IS</stp>
        <stp>4</stp>
        <stp>300041.SZ</stp>
        <stp>61</stp>
        <stp>3/31/2016</stp>
        <stp>1</stp>
        <tr r="I1304" s="5"/>
      </tp>
      <tp>
        <v>57830818.990000002</v>
        <stp/>
        <stp>EM_S_QSTM07_IS</stp>
        <stp>4</stp>
        <stp>300054.SZ</stp>
        <stp>61</stp>
        <stp>6/30/2016</stp>
        <stp>1</stp>
        <tr r="D1317" s="5"/>
      </tp>
      <tp>
        <v>25663048.559999999</v>
        <stp/>
        <stp>EM_S_QSTM07_IS</stp>
        <stp>4</stp>
        <stp>300057.SZ</stp>
        <stp>61</stp>
        <stp>6/30/2015</stp>
        <stp>1</stp>
        <tr r="K1320" s="5"/>
      </tp>
      <tp>
        <v>4110205.66</v>
        <stp/>
        <stp>EM_S_QSTM07_IS</stp>
        <stp>4</stp>
        <stp>000061.SZ</stp>
        <stp>61</stp>
        <stp>3/31/2016</stp>
        <stp>1</stp>
        <tr r="I52" s="5"/>
      </tp>
      <tp>
        <v>19025174.91</v>
        <stp/>
        <stp>EM_S_QSTM07_IS</stp>
        <stp>4</stp>
        <stp>300044.SZ</stp>
        <stp>61</stp>
        <stp>6/30/2016</stp>
        <stp>1</stp>
        <tr r="D1307" s="5"/>
      </tp>
      <tp>
        <v>21216382.620000001</v>
        <stp/>
        <stp>EM_S_QSTM07_IS</stp>
        <stp>4</stp>
        <stp>300047.SZ</stp>
        <stp>61</stp>
        <stp>6/30/2015</stp>
        <stp>1</stp>
        <tr r="K1310" s="5"/>
      </tp>
      <tp>
        <v>13015482.220000001</v>
        <stp/>
        <stp>EM_S_QSTM07_IS</stp>
        <stp>4</stp>
        <stp>300051.SZ</stp>
        <stp>61</stp>
        <stp>3/31/2016</stp>
        <stp>1</stp>
        <tr r="I1314" s="5"/>
      </tp>
      <tp>
        <v>8987518.4600000009</v>
        <stp/>
        <stp>EM_S_QSTM07_IS</stp>
        <stp>4</stp>
        <stp>300061.SZ</stp>
        <stp>61</stp>
        <stp>3/31/2016</stp>
        <stp>1</stp>
        <tr r="I1323" s="5"/>
      </tp>
      <tp>
        <v>15066523.02</v>
        <stp/>
        <stp>EM_S_QSTM07_IS</stp>
        <stp>4</stp>
        <stp>300074.SZ</stp>
        <stp>61</stp>
        <stp>6/30/2016</stp>
        <stp>1</stp>
        <tr r="D1336" s="5"/>
      </tp>
      <tp>
        <v>19241626.440000001</v>
        <stp/>
        <stp>EM_S_QSTM07_IS</stp>
        <stp>4</stp>
        <stp>300077.SZ</stp>
        <stp>61</stp>
        <stp>6/30/2015</stp>
        <stp>1</stp>
        <tr r="K1339" s="5"/>
      </tp>
      <tp>
        <v>45811964</v>
        <stp/>
        <stp>EM_S_QSTM07_IS</stp>
        <stp>4</stp>
        <stp>300064.SZ</stp>
        <stp>61</stp>
        <stp>6/30/2016</stp>
        <stp>1</stp>
        <tr r="D1326" s="5"/>
      </tp>
      <tp>
        <v>38916602.390000001</v>
        <stp/>
        <stp>EM_S_QSTM07_IS</stp>
        <stp>4</stp>
        <stp>300067.SZ</stp>
        <stp>61</stp>
        <stp>6/30/2015</stp>
        <stp>1</stp>
        <tr r="K1329" s="5"/>
      </tp>
      <tp>
        <v>20813178.32</v>
        <stp/>
        <stp>EM_S_QSTM07_IS</stp>
        <stp>4</stp>
        <stp>300071.SZ</stp>
        <stp>61</stp>
        <stp>3/31/2016</stp>
        <stp>1</stp>
        <tr r="I1333" s="5"/>
      </tp>
      <tp>
        <v>662138480.59000003</v>
        <stp/>
        <stp>EM_S_QSTM07_IS</stp>
        <stp>4</stp>
        <stp>000027.SZ</stp>
        <stp>61</stp>
        <stp>6/30/2015</stp>
        <stp>1</stp>
        <tr r="K26" s="5"/>
      </tp>
      <tp>
        <v>190474656.06</v>
        <stp/>
        <stp>EM_S_QSTM07_IS</stp>
        <stp>4</stp>
        <stp>000031.SZ</stp>
        <stp>61</stp>
        <stp>3/31/2016</stp>
        <stp>1</stp>
        <tr r="I30" s="5"/>
      </tp>
      <tp>
        <v>50062150.310000002</v>
        <stp/>
        <stp>EM_S_QSTM07_IS</stp>
        <stp>4</stp>
        <stp>300001.SZ</stp>
        <stp>61</stp>
        <stp>3/31/2016</stp>
        <stp>1</stp>
        <tr r="I1264" s="5"/>
      </tp>
      <tp>
        <v>51319582.049999997</v>
        <stp/>
        <stp>EM_S_QSTM07_IS</stp>
        <stp>4</stp>
        <stp>300014.SZ</stp>
        <stp>61</stp>
        <stp>6/30/2016</stp>
        <stp>1</stp>
        <tr r="D1277" s="5"/>
      </tp>
      <tp>
        <v>191256180.58000001</v>
        <stp/>
        <stp>EM_S_QSTM07_IS</stp>
        <stp>4</stp>
        <stp>300017.SZ</stp>
        <stp>61</stp>
        <stp>6/30/2015</stp>
        <stp>1</stp>
        <tr r="K1280" s="5"/>
      </tp>
      <tp>
        <v>151025002.21000001</v>
        <stp/>
        <stp>EM_S_QSTM07_IS</stp>
        <stp>4</stp>
        <stp>000021.SZ</stp>
        <stp>61</stp>
        <stp>3/31/2016</stp>
        <stp>1</stp>
        <tr r="I21" s="5"/>
      </tp>
      <tp>
        <v>257755686.68000001</v>
        <stp/>
        <stp>EM_S_QSTM07_IS</stp>
        <stp>4</stp>
        <stp>000034.SZ</stp>
        <stp>61</stp>
        <stp>6/30/2016</stp>
        <stp>1</stp>
        <tr r="D33" s="5"/>
      </tp>
      <tp>
        <v>-14097302</v>
        <stp/>
        <stp>EM_S_QSTM07_IS</stp>
        <stp>4</stp>
        <stp>000037.SZ</stp>
        <stp>61</stp>
        <stp>6/30/2015</stp>
        <stp>1</stp>
        <tr r="K36" s="5"/>
      </tp>
      <tp>
        <v>8458138.1300000008</v>
        <stp/>
        <stp>EM_S_QSTM07_IS</stp>
        <stp>4</stp>
        <stp>300004.SZ</stp>
        <stp>61</stp>
        <stp>6/30/2016</stp>
        <stp>1</stp>
        <tr r="D1267" s="5"/>
      </tp>
      <tp>
        <v>21244384.5</v>
        <stp/>
        <stp>EM_S_QSTM07_IS</stp>
        <stp>4</stp>
        <stp>300007.SZ</stp>
        <stp>61</stp>
        <stp>6/30/2015</stp>
        <stp>1</stp>
        <tr r="K1270" s="5"/>
      </tp>
      <tp>
        <v>-4087956.5</v>
        <stp/>
        <stp>EM_S_QSTM07_IS</stp>
        <stp>4</stp>
        <stp>300011.SZ</stp>
        <stp>61</stp>
        <stp>3/31/2016</stp>
        <stp>1</stp>
        <tr r="I1274" s="5"/>
      </tp>
      <tp>
        <v>5378205.2699999996</v>
        <stp/>
        <stp>EM_S_QSTM07_IS</stp>
        <stp>4</stp>
        <stp>000004.SZ</stp>
        <stp>61</stp>
        <stp>6/30/2016</stp>
        <stp>1</stp>
        <tr r="D6" s="5"/>
      </tp>
      <tp>
        <v>-2575792.5499999998</v>
        <stp/>
        <stp>EM_S_QSTM07_IS</stp>
        <stp>4</stp>
        <stp>000007.SZ</stp>
        <stp>61</stp>
        <stp>6/30/2015</stp>
        <stp>1</stp>
        <tr r="K9" s="5"/>
      </tp>
      <tp>
        <v>577026.01</v>
        <stp/>
        <stp>EM_S_QSTM07_IS</stp>
        <stp>4</stp>
        <stp>000011.SZ</stp>
        <stp>61</stp>
        <stp>3/31/2016</stp>
        <stp>1</stp>
        <tr r="I13" s="5"/>
      </tp>
      <tp>
        <v>12073467.77</v>
        <stp/>
        <stp>EM_S_QSTM07_IS</stp>
        <stp>4</stp>
        <stp>300021.SZ</stp>
        <stp>61</stp>
        <stp>3/31/2016</stp>
        <stp>1</stp>
        <tr r="I1284" s="5"/>
      </tp>
      <tp>
        <v>25531495.079999998</v>
        <stp/>
        <stp>EM_S_QSTM07_IS</stp>
        <stp>4</stp>
        <stp>300034.SZ</stp>
        <stp>61</stp>
        <stp>6/30/2016</stp>
        <stp>1</stp>
        <tr r="D1297" s="5"/>
      </tp>
      <tp>
        <v>28944532.460000001</v>
        <stp/>
        <stp>EM_S_QSTM07_IS</stp>
        <stp>4</stp>
        <stp>300037.SZ</stp>
        <stp>61</stp>
        <stp>6/30/2015</stp>
        <stp>1</stp>
        <tr r="K1300" s="5"/>
      </tp>
      <tp>
        <v>6086000000</v>
        <stp/>
        <stp>EM_S_QSTM07_IS</stp>
        <stp>4</stp>
        <stp>000001.SZ</stp>
        <stp>61</stp>
        <stp>3/31/2016</stp>
        <stp>1</stp>
        <tr r="I4" s="5"/>
      </tp>
      <tp>
        <v>-5599932.9100000001</v>
        <stp/>
        <stp>EM_S_QSTM07_IS</stp>
        <stp>4</stp>
        <stp>000014.SZ</stp>
        <stp>61</stp>
        <stp>6/30/2016</stp>
        <stp>1</stp>
        <tr r="D15" s="5"/>
      </tp>
      <tp>
        <v>143838.35</v>
        <stp/>
        <stp>EM_S_QSTM07_IS</stp>
        <stp>4</stp>
        <stp>000017.SZ</stp>
        <stp>61</stp>
        <stp>6/30/2015</stp>
        <stp>1</stp>
        <tr r="K17" s="5"/>
      </tp>
      <tp>
        <v>111592738.63</v>
        <stp/>
        <stp>EM_S_QSTM07_IS</stp>
        <stp>4</stp>
        <stp>300024.SZ</stp>
        <stp>61</stp>
        <stp>6/30/2016</stp>
        <stp>1</stp>
        <tr r="D1287" s="5"/>
      </tp>
      <tp>
        <v>259404939.24000001</v>
        <stp/>
        <stp>EM_S_QSTM07_IS</stp>
        <stp>4</stp>
        <stp>300027.SZ</stp>
        <stp>61</stp>
        <stp>6/30/2015</stp>
        <stp>1</stp>
        <tr r="K1290" s="5"/>
      </tp>
      <tp>
        <v>20745406.27</v>
        <stp/>
        <stp>EM_S_QSTM07_IS</stp>
        <stp>4</stp>
        <stp>300031.SZ</stp>
        <stp>61</stp>
        <stp>3/31/2016</stp>
        <stp>1</stp>
        <tr r="I1294" s="5"/>
      </tp>
      <tp>
        <v>2152307.5699999998</v>
        <stp/>
        <stp>EM_S_QSTM07_IS</stp>
        <stp>4</stp>
        <stp>300081.SZ</stp>
        <stp>61</stp>
        <stp>3/31/2016</stp>
        <stp>1</stp>
        <tr r="I1343" s="5"/>
      </tp>
      <tp>
        <v>11743192.119999999</v>
        <stp/>
        <stp>EM_S_QSTM07_IS</stp>
        <stp>4</stp>
        <stp>300094.SZ</stp>
        <stp>61</stp>
        <stp>6/30/2016</stp>
        <stp>1</stp>
        <tr r="D1356" s="5"/>
      </tp>
      <tp>
        <v>10178088.02</v>
        <stp/>
        <stp>EM_S_QSTM07_IS</stp>
        <stp>4</stp>
        <stp>300097.SZ</stp>
        <stp>61</stp>
        <stp>6/30/2015</stp>
        <stp>1</stp>
        <tr r="K1359" s="5"/>
      </tp>
      <tp>
        <v>10359010.68</v>
        <stp/>
        <stp>EM_S_QSTM07_IS</stp>
        <stp>4</stp>
        <stp>300084.SZ</stp>
        <stp>61</stp>
        <stp>6/30/2016</stp>
        <stp>1</stp>
        <tr r="D1346" s="5"/>
      </tp>
      <tp>
        <v>-5076873.51</v>
        <stp/>
        <stp>EM_S_QSTM07_IS</stp>
        <stp>4</stp>
        <stp>300087.SZ</stp>
        <stp>61</stp>
        <stp>6/30/2015</stp>
        <stp>1</stp>
        <tr r="K1349" s="5"/>
      </tp>
      <tp>
        <v>20234228.07</v>
        <stp/>
        <stp>EM_S_QSTM07_IS</stp>
        <stp>4</stp>
        <stp>300091.SZ</stp>
        <stp>61</stp>
        <stp>3/31/2016</stp>
        <stp>1</stp>
        <tr r="I1353" s="5"/>
      </tp>
      <tp>
        <v>1708235000</v>
        <stp/>
        <stp>EM_S_QSTM07_IS</stp>
        <stp>4</stp>
        <stp>600027.SH</stp>
        <stp>61</stp>
        <stp>6/30/2015</stp>
        <stp>1</stp>
        <tr r="K1800" s="5"/>
      </tp>
      <tp>
        <v>90163000</v>
        <stp/>
        <stp>EM_S_QSTM07_IS</stp>
        <stp>4</stp>
        <stp>600031.SH</stp>
        <stp>61</stp>
        <stp>3/31/2016</stp>
        <stp>1</stp>
        <tr r="I1804" s="5"/>
      </tp>
      <tp>
        <v>333391035.69</v>
        <stp/>
        <stp>EM_S_QSTM07_IS</stp>
        <stp>4</stp>
        <stp>600021.SH</stp>
        <stp>61</stp>
        <stp>3/31/2016</stp>
        <stp>1</stp>
        <tr r="I1796" s="5"/>
      </tp>
      <tp>
        <v>191626945.25</v>
        <stp/>
        <stp>EM_S_QSTM07_IS</stp>
        <stp>4</stp>
        <stp>600037.SH</stp>
        <stp>61</stp>
        <stp>6/30/2015</stp>
        <stp>1</stp>
        <tr r="K1808" s="5"/>
      </tp>
      <tp>
        <v>349234888.23000002</v>
        <stp/>
        <stp>EM_S_QSTM07_IS</stp>
        <stp>4</stp>
        <stp>600004.SH</stp>
        <stp>61</stp>
        <stp>6/30/2016</stp>
        <stp>1</stp>
        <tr r="D1781" s="5"/>
      </tp>
      <tp>
        <v>153093099</v>
        <stp/>
        <stp>EM_S_QSTM07_IS</stp>
        <stp>4</stp>
        <stp>600007.SH</stp>
        <stp>61</stp>
        <stp>6/30/2015</stp>
        <stp>1</stp>
        <tr r="K1784" s="5"/>
      </tp>
      <tp>
        <v>3947576869</v>
        <stp/>
        <stp>EM_S_QSTM07_IS</stp>
        <stp>4</stp>
        <stp>600011.SH</stp>
        <stp>61</stp>
        <stp>3/31/2016</stp>
        <stp>1</stp>
        <tr r="I1788" s="5"/>
      </tp>
      <tp>
        <v>96110707.640000001</v>
        <stp/>
        <stp>EM_S_QSTM07_IS</stp>
        <stp>4</stp>
        <stp>600017.SH</stp>
        <stp>61</stp>
        <stp>6/30/2015</stp>
        <stp>1</stp>
        <tr r="K1792" s="5"/>
      </tp>
      <tp>
        <v>492837013.61000001</v>
        <stp/>
        <stp>EM_S_QSTM07_IS</stp>
        <stp>4</stp>
        <stp>600064.SH</stp>
        <stp>61</stp>
        <stp>6/30/2016</stp>
        <stp>1</stp>
        <tr r="D1826" s="5"/>
      </tp>
      <tp>
        <v>243755811.44</v>
        <stp/>
        <stp>EM_S_QSTM07_IS</stp>
        <stp>4</stp>
        <stp>600067.SH</stp>
        <stp>61</stp>
        <stp>6/30/2015</stp>
        <stp>1</stp>
        <tr r="K1828" s="5"/>
      </tp>
      <tp>
        <v>-12980323.529999999</v>
        <stp/>
        <stp>EM_S_QSTM07_IS</stp>
        <stp>4</stp>
        <stp>600071.SH</stp>
        <stp>61</stp>
        <stp>3/31/2016</stp>
        <stp>1</stp>
        <tr r="I1832" s="5"/>
      </tp>
      <tp>
        <v>646539026.61000001</v>
        <stp/>
        <stp>EM_S_QSTM07_IS</stp>
        <stp>4</stp>
        <stp>600061.SH</stp>
        <stp>61</stp>
        <stp>3/31/2016</stp>
        <stp>1</stp>
        <tr r="I1823" s="5"/>
      </tp>
      <tp>
        <v>198791649.56</v>
        <stp/>
        <stp>EM_S_QSTM07_IS</stp>
        <stp>4</stp>
        <stp>600074.SH</stp>
        <stp>61</stp>
        <stp>6/30/2016</stp>
        <stp>1</stp>
        <tr r="D1835" s="5"/>
      </tp>
      <tp>
        <v>346480.52</v>
        <stp/>
        <stp>EM_S_QSTM07_IS</stp>
        <stp>4</stp>
        <stp>600077.SH</stp>
        <stp>61</stp>
        <stp>6/30/2015</stp>
        <stp>1</stp>
        <tr r="K1838" s="5"/>
      </tp>
      <tp>
        <v>4188237.19</v>
        <stp/>
        <stp>EM_S_QSTM07_IS</stp>
        <stp>4</stp>
        <stp>600051.SH</stp>
        <stp>61</stp>
        <stp>3/31/2016</stp>
        <stp>1</stp>
        <tr r="I1813" s="5"/>
      </tp>
      <tp>
        <v>117384847.37</v>
        <stp/>
        <stp>EM_S_QSTM07_IS</stp>
        <stp>4</stp>
        <stp>600054.SH</stp>
        <stp>61</stp>
        <stp>6/30/2016</stp>
        <stp>1</stp>
        <tr r="D1816" s="5"/>
      </tp>
      <tp>
        <v>105424624.68000001</v>
        <stp/>
        <stp>EM_S_QSTM07_IS</stp>
        <stp>4</stp>
        <stp>600057.SH</stp>
        <stp>61</stp>
        <stp>6/30/2015</stp>
        <stp>1</stp>
        <tr r="K1819" s="5"/>
      </tp>
      <tp>
        <v>-2257670.14</v>
        <stp/>
        <stp>EM_S_QSTM07_IS</stp>
        <stp>4</stp>
        <stp>600084.SH</stp>
        <stp>61</stp>
        <stp>6/30/2016</stp>
        <stp>1</stp>
        <tr r="D1845" s="5"/>
      </tp>
      <tp>
        <v>-19052691.800000001</v>
        <stp/>
        <stp>EM_S_QSTM07_IS</stp>
        <stp>4</stp>
        <stp>600091.SH</stp>
        <stp>61</stp>
        <stp>3/31/2016</stp>
        <stp>1</stp>
        <tr r="I1851" s="5"/>
      </tp>
      <tp>
        <v>31065385.879999999</v>
        <stp/>
        <stp>EM_S_QSTM07_IS</stp>
        <stp>4</stp>
        <stp>600081.SH</stp>
        <stp>61</stp>
        <stp>3/31/2016</stp>
        <stp>1</stp>
        <tr r="I1842" s="5"/>
      </tp>
      <tp>
        <v>203942160</v>
        <stp/>
        <stp>EM_S_QSTM07_IS</stp>
        <stp>4</stp>
        <stp>600094.SH</stp>
        <stp>61</stp>
        <stp>6/30/2016</stp>
        <stp>1</stp>
        <tr r="D1853" s="5"/>
      </tp>
      <tp>
        <v>59084778.289999999</v>
        <stp/>
        <stp>EM_S_QSTM07_IS</stp>
        <stp>4</stp>
        <stp>600097.SH</stp>
        <stp>61</stp>
        <stp>6/30/2015</stp>
        <stp>1</stp>
        <tr r="K1856" s="5"/>
      </tp>
      <tp>
        <v>624542.68999999994</v>
        <stp/>
        <stp>EM_S_QSTM07_IS</stp>
        <stp>4</stp>
        <stp>300141.SZ</stp>
        <stp>61</stp>
        <stp>3/31/2016</stp>
        <stp>1</stp>
        <tr r="I1403" s="5"/>
      </tp>
      <tp>
        <v>25390850.170000002</v>
        <stp/>
        <stp>EM_S_QSTM07_IS</stp>
        <stp>4</stp>
        <stp>300154.SZ</stp>
        <stp>61</stp>
        <stp>6/30/2016</stp>
        <stp>1</stp>
        <tr r="D1416" s="5"/>
      </tp>
      <tp>
        <v>63905897.039999999</v>
        <stp/>
        <stp>EM_S_QSTM07_IS</stp>
        <stp>4</stp>
        <stp>300157.SZ</stp>
        <stp>61</stp>
        <stp>6/30/2015</stp>
        <stp>1</stp>
        <tr r="K1419" s="5"/>
      </tp>
      <tp>
        <v>238086004.47999999</v>
        <stp/>
        <stp>EM_S_QSTM07_IS</stp>
        <stp>4</stp>
        <stp>300144.SZ</stp>
        <stp>61</stp>
        <stp>6/30/2016</stp>
        <stp>1</stp>
        <tr r="D1406" s="5"/>
      </tp>
      <tp>
        <v>54411091.770000003</v>
        <stp/>
        <stp>EM_S_QSTM07_IS</stp>
        <stp>4</stp>
        <stp>300147.SZ</stp>
        <stp>61</stp>
        <stp>6/30/2015</stp>
        <stp>1</stp>
        <tr r="K1409" s="5"/>
      </tp>
      <tp>
        <v>6675874.3499999996</v>
        <stp/>
        <stp>EM_S_QSTM07_IS</stp>
        <stp>4</stp>
        <stp>300151.SZ</stp>
        <stp>61</stp>
        <stp>3/31/2016</stp>
        <stp>1</stp>
        <tr r="I1413" s="5"/>
      </tp>
      <tp>
        <v>24143205.260000002</v>
        <stp/>
        <stp>EM_S_QSTM07_IS</stp>
        <stp>4</stp>
        <stp>000151.SZ</stp>
        <stp>61</stp>
        <stp>3/31/2016</stp>
        <stp>1</stp>
        <tr r="I68" s="5"/>
      </tp>
      <tp>
        <v>-21371589.760000002</v>
        <stp/>
        <stp>EM_S_QSTM07_IS</stp>
        <stp>4</stp>
        <stp>300161.SZ</stp>
        <stp>61</stp>
        <stp>3/31/2016</stp>
        <stp>1</stp>
        <tr r="I1423" s="5"/>
      </tp>
      <tp>
        <v>12607263.630000001</v>
        <stp/>
        <stp>EM_S_QSTM07_IS</stp>
        <stp>4</stp>
        <stp>300174.SZ</stp>
        <stp>61</stp>
        <stp>6/30/2016</stp>
        <stp>1</stp>
        <tr r="D1436" s="5"/>
      </tp>
      <tp>
        <v>9268375.25</v>
        <stp/>
        <stp>EM_S_QSTM07_IS</stp>
        <stp>4</stp>
        <stp>300177.SZ</stp>
        <stp>61</stp>
        <stp>6/30/2015</stp>
        <stp>1</stp>
        <tr r="K1439" s="5"/>
      </tp>
      <tp>
        <v>73522700.019999996</v>
        <stp/>
        <stp>EM_S_QSTM07_IS</stp>
        <stp>4</stp>
        <stp>000157.SZ</stp>
        <stp>61</stp>
        <stp>6/30/2015</stp>
        <stp>1</stp>
        <tr r="K72" s="5"/>
      </tp>
      <tp>
        <v>5259301.6399999997</v>
        <stp/>
        <stp>EM_S_QSTM07_IS</stp>
        <stp>4</stp>
        <stp>300164.SZ</stp>
        <stp>61</stp>
        <stp>6/30/2016</stp>
        <stp>1</stp>
        <tr r="D1426" s="5"/>
      </tp>
      <tp>
        <v>-2491829.4700000002</v>
        <stp/>
        <stp>EM_S_QSTM07_IS</stp>
        <stp>4</stp>
        <stp>300167.SZ</stp>
        <stp>61</stp>
        <stp>6/30/2015</stp>
        <stp>1</stp>
        <tr r="K1429" s="5"/>
      </tp>
      <tp>
        <v>86366653.109999999</v>
        <stp/>
        <stp>EM_S_QSTM07_IS</stp>
        <stp>4</stp>
        <stp>300171.SZ</stp>
        <stp>61</stp>
        <stp>3/31/2016</stp>
        <stp>1</stp>
        <tr r="I1433" s="5"/>
      </tp>
      <tp>
        <v>22042244</v>
        <stp/>
        <stp>EM_S_QSTM07_IS</stp>
        <stp>4</stp>
        <stp>300101.SZ</stp>
        <stp>61</stp>
        <stp>3/31/2016</stp>
        <stp>1</stp>
        <tr r="I1363" s="5"/>
      </tp>
      <tp>
        <v>48886323.950000003</v>
        <stp/>
        <stp>EM_S_QSTM07_IS</stp>
        <stp>4</stp>
        <stp>300114.SZ</stp>
        <stp>61</stp>
        <stp>6/30/2016</stp>
        <stp>1</stp>
        <tr r="D1376" s="5"/>
      </tp>
      <tp>
        <v>24488000.5</v>
        <stp/>
        <stp>EM_S_QSTM07_IS</stp>
        <stp>4</stp>
        <stp>300117.SZ</stp>
        <stp>61</stp>
        <stp>6/30/2015</stp>
        <stp>1</stp>
        <tr r="K1379" s="5"/>
      </tp>
      <tp>
        <v>169644646.18000001</v>
        <stp/>
        <stp>EM_S_QSTM07_IS</stp>
        <stp>4</stp>
        <stp>300104.SZ</stp>
        <stp>61</stp>
        <stp>6/30/2016</stp>
        <stp>1</stp>
        <tr r="D1366" s="5"/>
      </tp>
      <tp>
        <v>4825462.0199999996</v>
        <stp/>
        <stp>EM_S_QSTM07_IS</stp>
        <stp>4</stp>
        <stp>300107.SZ</stp>
        <stp>61</stp>
        <stp>6/30/2015</stp>
        <stp>1</stp>
        <tr r="K1369" s="5"/>
      </tp>
      <tp>
        <v>22459169.420000002</v>
        <stp/>
        <stp>EM_S_QSTM07_IS</stp>
        <stp>4</stp>
        <stp>300111.SZ</stp>
        <stp>61</stp>
        <stp>3/31/2016</stp>
        <stp>1</stp>
        <tr r="I1373" s="5"/>
      </tp>
      <tp>
        <v>16187404.550000001</v>
        <stp/>
        <stp>EM_S_QSTM07_IS</stp>
        <stp>4</stp>
        <stp>300121.SZ</stp>
        <stp>61</stp>
        <stp>3/31/2016</stp>
        <stp>1</stp>
        <tr r="I1383" s="5"/>
      </tp>
      <tp>
        <v>24284627.27</v>
        <stp/>
        <stp>EM_S_QSTM07_IS</stp>
        <stp>4</stp>
        <stp>300134.SZ</stp>
        <stp>61</stp>
        <stp>6/30/2016</stp>
        <stp>1</stp>
        <tr r="D1396" s="5"/>
      </tp>
      <tp>
        <v>29148986.559999999</v>
        <stp/>
        <stp>EM_S_QSTM07_IS</stp>
        <stp>4</stp>
        <stp>300137.SZ</stp>
        <stp>61</stp>
        <stp>6/30/2015</stp>
        <stp>1</stp>
        <tr r="K1399" s="5"/>
      </tp>
      <tp>
        <v>249059621.19</v>
        <stp/>
        <stp>EM_S_QSTM07_IS</stp>
        <stp>4</stp>
        <stp>300124.SZ</stp>
        <stp>61</stp>
        <stp>6/30/2016</stp>
        <stp>1</stp>
        <tr r="D1386" s="5"/>
      </tp>
      <tp>
        <v>18648174.699999999</v>
        <stp/>
        <stp>EM_S_QSTM07_IS</stp>
        <stp>4</stp>
        <stp>300127.SZ</stp>
        <stp>61</stp>
        <stp>6/30/2015</stp>
        <stp>1</stp>
        <tr r="K1389" s="5"/>
      </tp>
      <tp>
        <v>68958787.629999995</v>
        <stp/>
        <stp>EM_S_QSTM07_IS</stp>
        <stp>4</stp>
        <stp>300131.SZ</stp>
        <stp>61</stp>
        <stp>3/31/2016</stp>
        <stp>1</stp>
        <tr r="I1393" s="5"/>
      </tp>
      <tp>
        <v>23189153.52</v>
        <stp/>
        <stp>EM_S_QSTM07_IS</stp>
        <stp>4</stp>
        <stp>300181.SZ</stp>
        <stp>61</stp>
        <stp>3/31/2016</stp>
        <stp>1</stp>
        <tr r="I1443" s="5"/>
      </tp>
      <tp>
        <v>53262959.369999997</v>
        <stp/>
        <stp>EM_S_QSTM07_IS</stp>
        <stp>4</stp>
        <stp>300194.SZ</stp>
        <stp>61</stp>
        <stp>6/30/2016</stp>
        <stp>1</stp>
        <tr r="D1455" s="5"/>
      </tp>
      <tp>
        <v>123255985.19</v>
        <stp/>
        <stp>EM_S_QSTM07_IS</stp>
        <stp>4</stp>
        <stp>300197.SZ</stp>
        <stp>61</stp>
        <stp>6/30/2015</stp>
        <stp>1</stp>
        <tr r="K1458" s="5"/>
      </tp>
      <tp>
        <v>14416930.15</v>
        <stp/>
        <stp>EM_S_QSTM07_IS</stp>
        <stp>4</stp>
        <stp>300184.SZ</stp>
        <stp>61</stp>
        <stp>6/30/2016</stp>
        <stp>1</stp>
        <tr r="D1446" s="5"/>
      </tp>
      <tp>
        <v>25132876.609999999</v>
        <stp/>
        <stp>EM_S_QSTM07_IS</stp>
        <stp>4</stp>
        <stp>300187.SZ</stp>
        <stp>61</stp>
        <stp>6/30/2015</stp>
        <stp>1</stp>
        <tr r="K1448" s="5"/>
      </tp>
      <tp>
        <v>4845155.21</v>
        <stp/>
        <stp>EM_S_QSTM07_IS</stp>
        <stp>4</stp>
        <stp>300191.SZ</stp>
        <stp>61</stp>
        <stp>3/31/2016</stp>
        <stp>1</stp>
        <tr r="I1452" s="5"/>
      </tp>
      <tp>
        <v>-87809599.810000002</v>
        <stp/>
        <stp>EM_S_QSTM07_IS</stp>
        <stp>4</stp>
        <stp>600127.SH</stp>
        <stp>61</stp>
        <stp>6/30/2015</stp>
        <stp>1</stp>
        <tr r="K1884" s="5"/>
      </tp>
      <tp>
        <v>43739869.649999999</v>
        <stp/>
        <stp>EM_S_QSTM07_IS</stp>
        <stp>4</stp>
        <stp>600131.SH</stp>
        <stp>61</stp>
        <stp>3/31/2016</stp>
        <stp>1</stp>
        <tr r="I1888" s="5"/>
      </tp>
      <tp>
        <v>-120994119.59</v>
        <stp/>
        <stp>EM_S_QSTM07_IS</stp>
        <stp>4</stp>
        <stp>600121.SH</stp>
        <stp>61</stp>
        <stp>3/31/2016</stp>
        <stp>1</stp>
        <tr r="I1879" s="5"/>
      </tp>
      <tp>
        <v>634868.30000000005</v>
        <stp/>
        <stp>EM_S_QSTM07_IS</stp>
        <stp>4</stp>
        <stp>600137.SH</stp>
        <stp>61</stp>
        <stp>6/30/2015</stp>
        <stp>1</stp>
        <tr r="K1893" s="5"/>
      </tp>
      <tp>
        <v>7123844443.6700001</v>
        <stp/>
        <stp>EM_S_QSTM07_IS</stp>
        <stp>4</stp>
        <stp>600104.SH</stp>
        <stp>61</stp>
        <stp>6/30/2016</stp>
        <stp>1</stp>
        <tr r="D1862" s="5"/>
      </tp>
      <tp>
        <v>6597306.8700000001</v>
        <stp/>
        <stp>EM_S_QSTM07_IS</stp>
        <stp>4</stp>
        <stp>600107.SH</stp>
        <stp>61</stp>
        <stp>6/30/2015</stp>
        <stp>1</stp>
        <tr r="K1865" s="5"/>
      </tp>
      <tp>
        <v>6655967.5800000001</v>
        <stp/>
        <stp>EM_S_QSTM07_IS</stp>
        <stp>4</stp>
        <stp>600111.SH</stp>
        <stp>61</stp>
        <stp>3/31/2016</stp>
        <stp>1</stp>
        <tr r="I1869" s="5"/>
      </tp>
      <tp>
        <v>30675875.739999998</v>
        <stp/>
        <stp>EM_S_QSTM07_IS</stp>
        <stp>4</stp>
        <stp>600101.SH</stp>
        <stp>61</stp>
        <stp>3/31/2016</stp>
        <stp>1</stp>
        <tr r="I1860" s="5"/>
      </tp>
      <tp>
        <v>43094164.920000002</v>
        <stp/>
        <stp>EM_S_QSTM07_IS</stp>
        <stp>4</stp>
        <stp>600114.SH</stp>
        <stp>61</stp>
        <stp>6/30/2016</stp>
        <stp>1</stp>
        <tr r="D1872" s="5"/>
      </tp>
      <tp>
        <v>-156879250.43000001</v>
        <stp/>
        <stp>EM_S_QSTM07_IS</stp>
        <stp>4</stp>
        <stp>600117.SH</stp>
        <stp>61</stp>
        <stp>6/30/2015</stp>
        <stp>1</stp>
        <tr r="K1875" s="5"/>
      </tp>
      <tp>
        <v>5065284.2299999902</v>
        <stp/>
        <stp>EM_S_QSTM07_IS</stp>
        <stp>4</stp>
        <stp>600167.SH</stp>
        <stp>61</stp>
        <stp>6/30/2015</stp>
        <stp>1</stp>
        <tr r="K1917" s="5"/>
      </tp>
      <tp>
        <v>10681393.02</v>
        <stp/>
        <stp>EM_S_QSTM07_IS</stp>
        <stp>4</stp>
        <stp>600171.SH</stp>
        <stp>61</stp>
        <stp>3/31/2016</stp>
        <stp>1</stp>
        <tr r="I1921" s="5"/>
      </tp>
      <tp>
        <v>-676046.48</v>
        <stp/>
        <stp>EM_S_QSTM07_IS</stp>
        <stp>4</stp>
        <stp>600161.SH</stp>
        <stp>61</stp>
        <stp>3/31/2016</stp>
        <stp>1</stp>
        <tr r="I1912" s="5"/>
      </tp>
      <tp>
        <v>1514433559.1400001</v>
        <stp/>
        <stp>EM_S_QSTM07_IS</stp>
        <stp>4</stp>
        <stp>600177.SH</stp>
        <stp>61</stp>
        <stp>6/30/2015</stp>
        <stp>1</stp>
        <tr r="K1926" s="5"/>
      </tp>
      <tp>
        <v>46348316.259999998</v>
        <stp/>
        <stp>EM_S_QSTM07_IS</stp>
        <stp>4</stp>
        <stp>600151.SH</stp>
        <stp>61</stp>
        <stp>3/31/2016</stp>
        <stp>1</stp>
        <tr r="I1903" s="5"/>
      </tp>
      <tp>
        <v>15079372.51</v>
        <stp/>
        <stp>EM_S_QSTM07_IS</stp>
        <stp>4</stp>
        <stp>600141.SH</stp>
        <stp>61</stp>
        <stp>3/31/2016</stp>
        <stp>1</stp>
        <tr r="I1896" s="5"/>
      </tp>
      <tp>
        <v>402888436.44</v>
        <stp/>
        <stp>EM_S_QSTM07_IS</stp>
        <stp>4</stp>
        <stp>600157.SH</stp>
        <stp>61</stp>
        <stp>6/30/2015</stp>
        <stp>1</stp>
        <tr r="K1908" s="5"/>
      </tp>
      <tp>
        <v>6807420.5899999999</v>
        <stp/>
        <stp>EM_S_QSTM07_IS</stp>
        <stp>4</stp>
        <stp>600184.SH</stp>
        <stp>61</stp>
        <stp>6/30/2016</stp>
        <stp>1</stp>
        <tr r="D1932" s="5"/>
      </tp>
      <tp>
        <v>-2547431.91</v>
        <stp/>
        <stp>EM_S_QSTM07_IS</stp>
        <stp>4</stp>
        <stp>600187.SH</stp>
        <stp>61</stp>
        <stp>6/30/2015</stp>
        <stp>1</stp>
        <tr r="K1935" s="5"/>
      </tp>
      <tp>
        <v>2012203.97</v>
        <stp/>
        <stp>EM_S_QSTM07_IS</stp>
        <stp>4</stp>
        <stp>600191.SH</stp>
        <stp>61</stp>
        <stp>3/31/2016</stp>
        <stp>1</stp>
        <tr r="I1939" s="5"/>
      </tp>
      <tp>
        <v>60082903.939999998</v>
        <stp/>
        <stp>EM_S_QSTM07_IS</stp>
        <stp>4</stp>
        <stp>600197.SH</stp>
        <stp>61</stp>
        <stp>6/30/2015</stp>
        <stp>1</stp>
        <tr r="K1944" s="5"/>
      </tp>
      <tp>
        <v>34378406.469999999</v>
        <stp/>
        <stp>EM_S_QSTM07_IS</stp>
        <stp>4</stp>
        <stp>000861.SZ</stp>
        <stp>61</stp>
        <stp>3/31/2016</stp>
        <stp>1</stp>
        <tr r="I365" s="5"/>
      </tp>
      <tp>
        <v>-18414228.949999999</v>
        <stp/>
        <stp>EM_S_QSTM07_IS</stp>
        <stp>4</stp>
        <stp>000877.SZ</stp>
        <stp>61</stp>
        <stp>6/30/2015</stp>
        <stp>1</stp>
        <tr r="K372" s="5"/>
      </tp>
      <tp>
        <v>-14980777.77</v>
        <stp/>
        <stp>EM_S_QSTM07_IS</stp>
        <stp>4</stp>
        <stp>000851.SZ</stp>
        <stp>61</stp>
        <stp>3/31/2016</stp>
        <stp>1</stp>
        <tr r="I359" s="5"/>
      </tp>
      <tp>
        <v>-15474025.66</v>
        <stp/>
        <stp>EM_S_QSTM07_IS</stp>
        <stp>4</stp>
        <stp>000831.SZ</stp>
        <stp>61</stp>
        <stp>3/31/2016</stp>
        <stp>1</stp>
        <tr r="I350" s="5"/>
      </tp>
      <tp>
        <v>927667.16</v>
        <stp/>
        <stp>EM_S_QSTM07_IS</stp>
        <stp>4</stp>
        <stp>000821.SZ</stp>
        <stp>61</stp>
        <stp>3/31/2016</stp>
        <stp>1</stp>
        <tr r="I342" s="5"/>
      </tp>
      <tp>
        <v>-37442947.079999998</v>
        <stp/>
        <stp>EM_S_QSTM07_IS</stp>
        <stp>4</stp>
        <stp>000837.SZ</stp>
        <stp>61</stp>
        <stp>6/30/2015</stp>
        <stp>1</stp>
        <tr r="K354" s="5"/>
      </tp>
      <tp>
        <v>3003247.9300000099</v>
        <stp/>
        <stp>EM_S_QSTM07_IS</stp>
        <stp>4</stp>
        <stp>000807.SZ</stp>
        <stp>61</stp>
        <stp>6/30/2015</stp>
        <stp>1</stp>
        <tr r="K331" s="5"/>
      </tp>
      <tp>
        <v>4031922.77</v>
        <stp/>
        <stp>EM_S_QSTM07_IS</stp>
        <stp>4</stp>
        <stp>000811.SZ</stp>
        <stp>61</stp>
        <stp>3/31/2016</stp>
        <stp>1</stp>
        <tr r="I334" s="5"/>
      </tp>
      <tp>
        <v>15622185.119999999</v>
        <stp/>
        <stp>EM_S_QSTM07_IS</stp>
        <stp>4</stp>
        <stp>000801.SZ</stp>
        <stp>61</stp>
        <stp>3/31/2016</stp>
        <stp>1</stp>
        <tr r="I327" s="5"/>
      </tp>
      <tp>
        <v>208065641.11000001</v>
        <stp/>
        <stp>EM_S_QSTM07_IS</stp>
        <stp>4</stp>
        <stp>000887.SZ</stp>
        <stp>61</stp>
        <stp>6/30/2015</stp>
        <stp>1</stp>
        <tr r="K380" s="5"/>
      </tp>
      <tp>
        <v>99229.03</v>
        <stp/>
        <stp>EM_S_QSTM07_IS</stp>
        <stp>4</stp>
        <stp>000881.SZ</stp>
        <stp>61</stp>
        <stp>3/31/2016</stp>
        <stp>1</stp>
        <tr r="I375" s="5"/>
      </tp>
      <tp>
        <v>-38096013.969999999</v>
        <stp/>
        <stp>EM_S_QSTM07_IS</stp>
        <stp>4</stp>
        <stp>000897.SZ</stp>
        <stp>61</stp>
        <stp>6/30/2015</stp>
        <stp>1</stp>
        <tr r="K387" s="5"/>
      </tp>
      <tp>
        <v>47179217.829999998</v>
        <stp/>
        <stp>EM_S_QSTM07_IS</stp>
        <stp>4</stp>
        <stp>600824.SH</stp>
        <stp>61</stp>
        <stp>6/30/2016</stp>
        <stp>1</stp>
        <tr r="D2477" s="5"/>
      </tp>
      <tp>
        <v>331652243.69999999</v>
        <stp/>
        <stp>EM_S_QSTM07_IS</stp>
        <stp>4</stp>
        <stp>600827.SH</stp>
        <stp>61</stp>
        <stp>6/30/2015</stp>
        <stp>1</stp>
        <tr r="K2480" s="5"/>
      </tp>
      <tp>
        <v>49994005.740000002</v>
        <stp/>
        <stp>EM_S_QSTM07_IS</stp>
        <stp>4</stp>
        <stp>600831.SH</stp>
        <stp>61</stp>
        <stp>3/31/2016</stp>
        <stp>1</stp>
        <tr r="I2484" s="5"/>
      </tp>
      <tp>
        <v>1987020.95</v>
        <stp/>
        <stp>EM_S_QSTM07_IS</stp>
        <stp>4</stp>
        <stp>600821.SH</stp>
        <stp>61</stp>
        <stp>3/31/2016</stp>
        <stp>1</stp>
        <tr r="I2474" s="5"/>
      </tp>
      <tp>
        <v>16434168.84</v>
        <stp/>
        <stp>EM_S_QSTM07_IS</stp>
        <stp>4</stp>
        <stp>600834.SH</stp>
        <stp>61</stp>
        <stp>6/30/2016</stp>
        <stp>1</stp>
        <tr r="D2486" s="5"/>
      </tp>
      <tp>
        <v>6053055403.1599998</v>
        <stp/>
        <stp>EM_S_QSTM07_IS</stp>
        <stp>4</stp>
        <stp>600837.SH</stp>
        <stp>61</stp>
        <stp>6/30/2015</stp>
        <stp>1</stp>
        <tr r="K2489" s="5"/>
      </tp>
      <tp>
        <v>218350455.86000001</v>
        <stp/>
        <stp>EM_S_QSTM07_IS</stp>
        <stp>4</stp>
        <stp>600804.SH</stp>
        <stp>61</stp>
        <stp>6/30/2016</stp>
        <stp>1</stp>
        <tr r="D2458" s="5"/>
      </tp>
      <tp>
        <v>51354985.920000002</v>
        <stp/>
        <stp>EM_S_QSTM07_IS</stp>
        <stp>4</stp>
        <stp>600807.SH</stp>
        <stp>61</stp>
        <stp>6/30/2015</stp>
        <stp>1</stp>
        <tr r="K2461" s="5"/>
      </tp>
      <tp>
        <v>232178527.22</v>
        <stp/>
        <stp>EM_S_QSTM07_IS</stp>
        <stp>4</stp>
        <stp>600811.SH</stp>
        <stp>61</stp>
        <stp>3/31/2016</stp>
        <stp>1</stp>
        <tr r="I2465" s="5"/>
      </tp>
      <tp>
        <v>-136403349</v>
        <stp/>
        <stp>EM_S_QSTM07_IS</stp>
        <stp>4</stp>
        <stp>600801.SH</stp>
        <stp>61</stp>
        <stp>3/31/2016</stp>
        <stp>1</stp>
        <tr r="I2455" s="5"/>
      </tp>
      <tp>
        <v>49978593.659999996</v>
        <stp/>
        <stp>EM_S_QSTM07_IS</stp>
        <stp>4</stp>
        <stp>600814.SH</stp>
        <stp>61</stp>
        <stp>6/30/2016</stp>
        <stp>1</stp>
        <tr r="D2467" s="5"/>
      </tp>
      <tp>
        <v>557791.05000000005</v>
        <stp/>
        <stp>EM_S_QSTM07_IS</stp>
        <stp>4</stp>
        <stp>600817.SH</stp>
        <stp>61</stp>
        <stp>6/30/2015</stp>
        <stp>1</stp>
        <tr r="K2470" s="5"/>
      </tp>
      <tp>
        <v>44989660.140000001</v>
        <stp/>
        <stp>EM_S_QSTM07_IS</stp>
        <stp>4</stp>
        <stp>600864.SH</stp>
        <stp>61</stp>
        <stp>6/30/2016</stp>
        <stp>1</stp>
        <tr r="D2512" s="5"/>
      </tp>
      <tp>
        <v>140530206.65000001</v>
        <stp/>
        <stp>EM_S_QSTM07_IS</stp>
        <stp>4</stp>
        <stp>600867.SH</stp>
        <stp>61</stp>
        <stp>6/30/2015</stp>
        <stp>1</stp>
        <tr r="K2515" s="5"/>
      </tp>
      <tp>
        <v>-1685210000</v>
        <stp/>
        <stp>EM_S_QSTM07_IS</stp>
        <stp>4</stp>
        <stp>600871.SH</stp>
        <stp>61</stp>
        <stp>3/31/2016</stp>
        <stp>1</stp>
        <tr r="I2519" s="5"/>
      </tp>
      <tp>
        <v>28332101.59</v>
        <stp/>
        <stp>EM_S_QSTM07_IS</stp>
        <stp>4</stp>
        <stp>600861.SH</stp>
        <stp>61</stp>
        <stp>3/31/2016</stp>
        <stp>1</stp>
        <tr r="I2509" s="5"/>
      </tp>
      <tp>
        <v>140741000</v>
        <stp/>
        <stp>EM_S_QSTM07_IS</stp>
        <stp>4</stp>
        <stp>600874.SH</stp>
        <stp>61</stp>
        <stp>6/30/2016</stp>
        <stp>1</stp>
        <tr r="D2522" s="5"/>
      </tp>
      <tp>
        <v>-48144783.219999999</v>
        <stp/>
        <stp>EM_S_QSTM07_IS</stp>
        <stp>4</stp>
        <stp>600877.SH</stp>
        <stp>61</stp>
        <stp>6/30/2015</stp>
        <stp>1</stp>
        <tr r="K2525" s="5"/>
      </tp>
      <tp>
        <v>-34929921.460000001</v>
        <stp/>
        <stp>EM_S_QSTM07_IS</stp>
        <stp>4</stp>
        <stp>600844.SH</stp>
        <stp>61</stp>
        <stp>6/30/2016</stp>
        <stp>1</stp>
        <tr r="D2494" s="5"/>
      </tp>
      <tp>
        <v>1548393.11</v>
        <stp/>
        <stp>EM_S_QSTM07_IS</stp>
        <stp>4</stp>
        <stp>600847.SH</stp>
        <stp>61</stp>
        <stp>6/30/2015</stp>
        <stp>1</stp>
        <tr r="K2497" s="5"/>
      </tp>
      <tp>
        <v>9473465.9299999997</v>
        <stp/>
        <stp>EM_S_QSTM07_IS</stp>
        <stp>4</stp>
        <stp>600851.SH</stp>
        <stp>61</stp>
        <stp>3/31/2016</stp>
        <stp>1</stp>
        <tr r="I2500" s="5"/>
      </tp>
      <tp>
        <v>25371698.170000002</v>
        <stp/>
        <stp>EM_S_QSTM07_IS</stp>
        <stp>4</stp>
        <stp>600841.SH</stp>
        <stp>61</stp>
        <stp>3/31/2016</stp>
        <stp>1</stp>
        <tr r="I2492" s="5"/>
      </tp>
      <tp>
        <v>-9822495.8399999999</v>
        <stp/>
        <stp>EM_S_QSTM07_IS</stp>
        <stp>4</stp>
        <stp>600854.SH</stp>
        <stp>61</stp>
        <stp>6/30/2016</stp>
        <stp>1</stp>
        <tr r="D2502" s="5"/>
      </tp>
      <tp>
        <v>20997628.75</v>
        <stp/>
        <stp>EM_S_QSTM07_IS</stp>
        <stp>4</stp>
        <stp>600857.SH</stp>
        <stp>61</stp>
        <stp>6/30/2015</stp>
        <stp>1</stp>
        <tr r="K2505" s="5"/>
      </tp>
      <tp>
        <v>168026126.80000001</v>
        <stp/>
        <stp>EM_S_QSTM07_IS</stp>
        <stp>4</stp>
        <stp>600884.SH</stp>
        <stp>61</stp>
        <stp>6/30/2016</stp>
        <stp>1</stp>
        <tr r="D2531" s="5"/>
      </tp>
      <tp>
        <v>1359410495.98</v>
        <stp/>
        <stp>EM_S_QSTM07_IS</stp>
        <stp>4</stp>
        <stp>600887.SH</stp>
        <stp>61</stp>
        <stp>6/30/2015</stp>
        <stp>1</stp>
        <tr r="K2534" s="5"/>
      </tp>
      <tp>
        <v>97811875.090000004</v>
        <stp/>
        <stp>EM_S_QSTM07_IS</stp>
        <stp>4</stp>
        <stp>600891.SH</stp>
        <stp>61</stp>
        <stp>3/31/2016</stp>
        <stp>1</stp>
        <tr r="I2538" s="5"/>
      </tp>
      <tp>
        <v>-160128908.71000001</v>
        <stp/>
        <stp>EM_S_QSTM07_IS</stp>
        <stp>4</stp>
        <stp>600881.SH</stp>
        <stp>61</stp>
        <stp>3/31/2016</stp>
        <stp>1</stp>
        <tr r="I2528" s="5"/>
      </tp>
      <tp>
        <v>219955861.34</v>
        <stp/>
        <stp>EM_S_QSTM07_IS</stp>
        <stp>4</stp>
        <stp>600894.SH</stp>
        <stp>61</stp>
        <stp>6/30/2016</stp>
        <stp>1</stp>
        <tr r="D2541" s="5"/>
      </tp>
      <tp>
        <v>109074497.73999999</v>
        <stp/>
        <stp>EM_S_QSTM07_IS</stp>
        <stp>4</stp>
        <stp>600897.SH</stp>
        <stp>61</stp>
        <stp>6/30/2015</stp>
        <stp>1</stp>
        <tr r="K2544" s="5"/>
      </tp>
      <tp>
        <v>27399185.16</v>
        <stp/>
        <stp>EM_S_QSTM07_IS</stp>
        <stp>4</stp>
        <stp>000967.SZ</stp>
        <stp>61</stp>
        <stp>6/30/2015</stp>
        <stp>1</stp>
        <tr r="K441" s="5"/>
      </tp>
      <tp>
        <v>35069228.909999996</v>
        <stp/>
        <stp>EM_S_QSTM07_IS</stp>
        <stp>4</stp>
        <stp>000971.SZ</stp>
        <stp>61</stp>
        <stp>3/31/2016</stp>
        <stp>1</stp>
        <tr r="I445" s="5"/>
      </tp>
      <tp>
        <v>148841462.18000001</v>
        <stp/>
        <stp>EM_S_QSTM07_IS</stp>
        <stp>4</stp>
        <stp>000961.SZ</stp>
        <stp>61</stp>
        <stp>3/31/2016</stp>
        <stp>1</stp>
        <tr r="I436" s="5"/>
      </tp>
      <tp>
        <v>170850146.50999999</v>
        <stp/>
        <stp>EM_S_QSTM07_IS</stp>
        <stp>4</stp>
        <stp>000977.SZ</stp>
        <stp>61</stp>
        <stp>6/30/2015</stp>
        <stp>1</stp>
        <tr r="K450" s="5"/>
      </tp>
      <tp>
        <v>35644519.68</v>
        <stp/>
        <stp>EM_S_QSTM07_IS</stp>
        <stp>4</stp>
        <stp>000951.SZ</stp>
        <stp>61</stp>
        <stp>3/31/2016</stp>
        <stp>1</stp>
        <tr r="I428" s="5"/>
      </tp>
      <tp>
        <v>39539666.280000001</v>
        <stp/>
        <stp>EM_S_QSTM07_IS</stp>
        <stp>4</stp>
        <stp>000957.SZ</stp>
        <stp>61</stp>
        <stp>6/30/2015</stp>
        <stp>1</stp>
        <tr r="K432" s="5"/>
      </tp>
      <tp>
        <v>-280209548.68000001</v>
        <stp/>
        <stp>EM_S_QSTM07_IS</stp>
        <stp>4</stp>
        <stp>000927.SZ</stp>
        <stp>61</stp>
        <stp>6/30/2015</stp>
        <stp>1</stp>
        <tr r="K413" s="5"/>
      </tp>
      <tp>
        <v>-15902072.949999999</v>
        <stp/>
        <stp>EM_S_QSTM07_IS</stp>
        <stp>4</stp>
        <stp>000931.SZ</stp>
        <stp>61</stp>
        <stp>3/31/2016</stp>
        <stp>1</stp>
        <tr r="I417" s="5"/>
      </tp>
      <tp>
        <v>146360992.25</v>
        <stp/>
        <stp>EM_S_QSTM07_IS</stp>
        <stp>4</stp>
        <stp>000921.SZ</stp>
        <stp>61</stp>
        <stp>3/31/2016</stp>
        <stp>1</stp>
        <tr r="I408" s="5"/>
      </tp>
      <tp>
        <v>1375341.31</v>
        <stp/>
        <stp>EM_S_QSTM07_IS</stp>
        <stp>4</stp>
        <stp>000937.SZ</stp>
        <stp>61</stp>
        <stp>6/30/2015</stp>
        <stp>1</stp>
        <tr r="K422" s="5"/>
      </tp>
      <tp>
        <v>-114292185.26000001</v>
        <stp/>
        <stp>EM_S_QSTM07_IS</stp>
        <stp>4</stp>
        <stp>000911.SZ</stp>
        <stp>61</stp>
        <stp>3/31/2016</stp>
        <stp>1</stp>
        <tr r="I399" s="5"/>
      </tp>
      <tp>
        <v>7912026.2999999998</v>
        <stp/>
        <stp>EM_S_QSTM07_IS</stp>
        <stp>4</stp>
        <stp>000901.SZ</stp>
        <stp>61</stp>
        <stp>3/31/2016</stp>
        <stp>1</stp>
        <tr r="I391" s="5"/>
      </tp>
      <tp>
        <v>23159162.989999998</v>
        <stp/>
        <stp>EM_S_QSTM07_IS</stp>
        <stp>4</stp>
        <stp>000917.SZ</stp>
        <stp>61</stp>
        <stp>6/30/2015</stp>
        <stp>1</stp>
        <tr r="K404" s="5"/>
      </tp>
      <tp>
        <v>46545270.630000003</v>
        <stp/>
        <stp>EM_S_QSTM07_IS</stp>
        <stp>4</stp>
        <stp>000987.SZ</stp>
        <stp>61</stp>
        <stp>6/30/2015</stp>
        <stp>1</stp>
        <tr r="K458" s="5"/>
      </tp>
      <tp>
        <v>49423044.93</v>
        <stp/>
        <stp>EM_S_QSTM07_IS</stp>
        <stp>4</stp>
        <stp>000981.SZ</stp>
        <stp>61</stp>
        <stp>3/31/2016</stp>
        <stp>1</stp>
        <tr r="I454" s="5"/>
      </tp>
      <tp>
        <v>144044777.78</v>
        <stp/>
        <stp>EM_S_QSTM07_IS</stp>
        <stp>4</stp>
        <stp>000997.SZ</stp>
        <stp>61</stp>
        <stp>6/30/2015</stp>
        <stp>1</stp>
        <tr r="K465" s="5"/>
      </tp>
      <tp>
        <v>125579043.31</v>
        <stp/>
        <stp>EM_S_QSTM07_IS</stp>
        <stp>4</stp>
        <stp>600917.SH</stp>
        <stp>61</stp>
        <stp>6/30/2015</stp>
        <stp>1</stp>
        <tr r="K2547" s="5"/>
      </tp>
      <tp>
        <v>-6686230.3200000003</v>
        <stp/>
        <stp>EM_S_QSTM07_IS</stp>
        <stp>4</stp>
        <stp>600967.SH</stp>
        <stp>61</stp>
        <stp>6/30/2015</stp>
        <stp>1</stp>
        <tr r="K2556" s="5"/>
      </tp>
      <tp>
        <v>4800886.03</v>
        <stp/>
        <stp>EM_S_QSTM07_IS</stp>
        <stp>4</stp>
        <stp>600971.SH</stp>
        <stp>61</stp>
        <stp>3/31/2016</stp>
        <stp>1</stp>
        <tr r="I2559" s="5"/>
      </tp>
      <tp>
        <v>5358380.83</v>
        <stp/>
        <stp>EM_S_QSTM07_IS</stp>
        <stp>4</stp>
        <stp>600961.SH</stp>
        <stp>61</stp>
        <stp>3/31/2016</stp>
        <stp>1</stp>
        <tr r="I2551" s="5"/>
      </tp>
      <tp>
        <v>53687130.299999997</v>
        <stp/>
        <stp>EM_S_QSTM07_IS</stp>
        <stp>4</stp>
        <stp>600984.SH</stp>
        <stp>61</stp>
        <stp>6/30/2016</stp>
        <stp>1</stp>
        <tr r="D2569" s="5"/>
      </tp>
      <tp>
        <v>135202758.28</v>
        <stp/>
        <stp>EM_S_QSTM07_IS</stp>
        <stp>4</stp>
        <stp>600987.SH</stp>
        <stp>61</stp>
        <stp>6/30/2015</stp>
        <stp>1</stp>
        <tr r="K2572" s="5"/>
      </tp>
      <tp>
        <v>81289867.930000007</v>
        <stp/>
        <stp>EM_S_QSTM07_IS</stp>
        <stp>4</stp>
        <stp>600981.SH</stp>
        <stp>61</stp>
        <stp>3/31/2016</stp>
        <stp>1</stp>
        <tr r="I2566" s="5"/>
      </tp>
      <tp>
        <v>-117733091.95</v>
        <stp/>
        <stp>EM_S_QSTM07_IS</stp>
        <stp>4</stp>
        <stp>600997.SH</stp>
        <stp>61</stp>
        <stp>6/30/2015</stp>
        <stp>1</stp>
        <tr r="K2578" s="5"/>
      </tp>
      <tp>
        <v>800746157.29999995</v>
        <stp/>
        <stp>EM_S_QSTM07_IS</stp>
        <stp>4</stp>
        <stp>601607.SH</stp>
        <stp>61</stp>
        <stp>6/30/2015</stp>
        <stp>1</stp>
        <tr r="K2666" s="5"/>
      </tp>
      <tp>
        <v>101165559.7</v>
        <stp/>
        <stp>EM_S_QSTM07_IS</stp>
        <stp>4</stp>
        <stp>601611.SH</stp>
        <stp>61</stp>
        <stp>3/31/2016</stp>
        <stp>1</stp>
        <tr r="I2668" s="5"/>
      </tp>
      <tp>
        <v>2199000000</v>
        <stp/>
        <stp>EM_S_QSTM07_IS</stp>
        <stp>4</stp>
        <stp>601601.SH</stp>
        <stp>61</stp>
        <stp>3/31/2016</stp>
        <stp>1</stp>
        <tr r="I2665" s="5"/>
      </tp>
      <tp>
        <v>53157607.219999999</v>
        <stp/>
        <stp>EM_S_QSTM07_IS</stp>
        <stp>4</stp>
        <stp>601677.SH</stp>
        <stp>61</stp>
        <stp>6/30/2015</stp>
        <stp>1</stp>
        <tr r="K2677" s="5"/>
      </tp>
      <tp>
        <v>685118000</v>
        <stp/>
        <stp>EM_S_QSTM07_IS</stp>
        <stp>4</stp>
        <stp>601727.SH</stp>
        <stp>61</stp>
        <stp>6/30/2015</stp>
        <stp>1</stp>
        <tr r="K2685" s="5"/>
      </tp>
      <tp>
        <v>18698162.399999999</v>
        <stp/>
        <stp>EM_S_QSTM07_IS</stp>
        <stp>4</stp>
        <stp>601717.SH</stp>
        <stp>61</stp>
        <stp>6/30/2015</stp>
        <stp>1</stp>
        <tr r="K2683" s="5"/>
      </tp>
      <tp>
        <v>86221842.5</v>
        <stp/>
        <stp>EM_S_QSTM07_IS</stp>
        <stp>4</stp>
        <stp>601777.SH</stp>
        <stp>61</stp>
        <stp>6/30/2015</stp>
        <stp>1</stp>
        <tr r="K2687" s="5"/>
      </tp>
      <tp>
        <v>153721198.31999999</v>
        <stp/>
        <stp>EM_S_QSTM07_IS</stp>
        <stp>4</stp>
        <stp>601567.SH</stp>
        <stp>61</stp>
        <stp>6/30/2015</stp>
        <stp>1</stp>
        <tr r="K2660" s="5"/>
      </tp>
      <tp>
        <v>84384878.340000004</v>
        <stp/>
        <stp>EM_S_QSTM07_IS</stp>
        <stp>4</stp>
        <stp>601231.SH</stp>
        <stp>61</stp>
        <stp>3/31/2016</stp>
        <stp>1</stp>
        <tr r="I2636" s="5"/>
      </tp>
      <tp>
        <v>2374868202</v>
        <stp/>
        <stp>EM_S_QSTM07_IS</stp>
        <stp>4</stp>
        <stp>601211.SH</stp>
        <stp>61</stp>
        <stp>3/31/2016</stp>
        <stp>1</stp>
        <tr r="I2630" s="5"/>
      </tp>
      <tp>
        <v>99443314.450000003</v>
        <stp/>
        <stp>EM_S_QSTM07_IS</stp>
        <stp>4</stp>
        <stp>601311.SH</stp>
        <stp>61</stp>
        <stp>3/31/2016</stp>
        <stp>1</stp>
        <tr r="I2641" s="5"/>
      </tp>
      <tp>
        <v>1884565562.6900001</v>
        <stp/>
        <stp>EM_S_QSTM07_IS</stp>
        <stp>4</stp>
        <stp>601377.SH</stp>
        <stp>61</stp>
        <stp>6/30/2015</stp>
        <stp>1</stp>
        <tr r="K2650" s="5"/>
      </tp>
      <tp>
        <v>366683110</v>
        <stp/>
        <stp>EM_S_QSTM07_IS</stp>
        <stp>4</stp>
        <stp>601021.SH</stp>
        <stp>61</stp>
        <stp>3/31/2016</stp>
        <stp>1</stp>
        <tr r="I2597" s="5"/>
      </tp>
      <tp>
        <v>11941268.08</v>
        <stp/>
        <stp>EM_S_QSTM07_IS</stp>
        <stp>4</stp>
        <stp>601007.SH</stp>
        <stp>61</stp>
        <stp>6/30/2015</stp>
        <stp>1</stp>
        <tr r="K2587" s="5"/>
      </tp>
      <tp>
        <v>2289408.7599999998</v>
        <stp/>
        <stp>EM_S_QSTM07_IS</stp>
        <stp>4</stp>
        <stp>601011.SH</stp>
        <stp>61</stp>
        <stp>3/31/2016</stp>
        <stp>1</stp>
        <tr r="I2591" s="5"/>
      </tp>
      <tp>
        <v>438483164.56</v>
        <stp/>
        <stp>EM_S_QSTM07_IS</stp>
        <stp>4</stp>
        <stp>601001.SH</stp>
        <stp>61</stp>
        <stp>3/31/2016</stp>
        <stp>1</stp>
        <tr r="I2582" s="5"/>
      </tp>
      <tp>
        <v>47445238.780000001</v>
        <stp/>
        <stp>EM_S_QSTM07_IS</stp>
        <stp>4</stp>
        <stp>601127.SH</stp>
        <stp>61</stp>
        <stp>6/30/2015</stp>
        <stp>1</stp>
        <tr r="K2615" s="5"/>
      </tp>
      <tp>
        <v>14217477.32</v>
        <stp/>
        <stp>EM_S_QSTM07_IS</stp>
        <stp>4</stp>
        <stp>601137.SH</stp>
        <stp>61</stp>
        <stp>6/30/2015</stp>
        <stp>1</stp>
        <tr r="K2616" s="5"/>
      </tp>
      <tp>
        <v>269392436.30000001</v>
        <stp/>
        <stp>EM_S_QSTM07_IS</stp>
        <stp>4</stp>
        <stp>601107.SH</stp>
        <stp>61</stp>
        <stp>6/30/2015</stp>
        <stp>1</stp>
        <tr r="K2608" s="5"/>
      </tp>
      <tp>
        <v>2435293000</v>
        <stp/>
        <stp>EM_S_QSTM07_IS</stp>
        <stp>4</stp>
        <stp>601111.SH</stp>
        <stp>61</stp>
        <stp>3/31/2016</stp>
        <stp>1</stp>
        <tr r="I2609" s="5"/>
      </tp>
      <tp>
        <v>-101176450.83</v>
        <stp/>
        <stp>EM_S_QSTM07_IS</stp>
        <stp>4</stp>
        <stp>601101.SH</stp>
        <stp>61</stp>
        <stp>3/31/2016</stp>
        <stp>1</stp>
        <tr r="I2606" s="5"/>
      </tp>
      <tp>
        <v>601306553.87</v>
        <stp/>
        <stp>EM_S_QSTM07_IS</stp>
        <stp>4</stp>
        <stp>601117.SH</stp>
        <stp>61</stp>
        <stp>6/30/2015</stp>
        <stp>1</stp>
        <tr r="K2612" s="5"/>
      </tp>
      <tp>
        <v>3135512.88</v>
        <stp/>
        <stp>EM_S_QSTM07_IS</stp>
        <stp>4</stp>
        <stp>601177.SH</stp>
        <stp>61</stp>
        <stp>6/30/2015</stp>
        <stp>1</stp>
        <tr r="K2623" s="5"/>
      </tp>
      <tp>
        <v>245140803.36000001</v>
        <stp/>
        <stp>EM_S_QSTM07_IS</stp>
        <stp>4</stp>
        <stp>601801.SH</stp>
        <stp>61</stp>
        <stp>3/31/2016</stp>
        <stp>1</stp>
        <tr r="I2693" s="5"/>
      </tp>
      <tp>
        <v>481253951.94</v>
        <stp/>
        <stp>EM_S_QSTM07_IS</stp>
        <stp>4</stp>
        <stp>601877.SH</stp>
        <stp>61</stp>
        <stp>6/30/2015</stp>
        <stp>1</stp>
        <tr r="K2699" s="5"/>
      </tp>
      <tp>
        <v>19255000000</v>
        <stp/>
        <stp>EM_S_QSTM07_IS</stp>
        <stp>4</stp>
        <stp>601857.SH</stp>
        <stp>61</stp>
        <stp>6/30/2015</stp>
        <stp>1</stp>
        <tr r="K2696" s="5"/>
      </tp>
      <tp>
        <v>847686647.76999998</v>
        <stp/>
        <stp>EM_S_QSTM07_IS</stp>
        <stp>4</stp>
        <stp>601901.SH</stp>
        <stp>61</stp>
        <stp>3/31/2016</stp>
        <stp>1</stp>
        <tr r="I2707" s="5"/>
      </tp>
      <tp>
        <v>683331000</v>
        <stp/>
        <stp>EM_S_QSTM07_IS</stp>
        <stp>4</stp>
        <stp>601991.SH</stp>
        <stp>61</stp>
        <stp>3/31/2016</stp>
        <stp>1</stp>
        <tr r="I2723" s="5"/>
      </tp>
      <tp t="s">
        <v/>
        <stp/>
        <stp>EM_S_PROFITNOTICE_FORECASTL</stp>
        <stp>2</stp>
        <stp>601179.SH</stp>
        <stp>6/30/2016</stp>
        <tr r="G2624" s="5"/>
      </tp>
      <tp t="s">
        <v/>
        <stp/>
        <stp>EM_S_PROFITNOTICE_FORECASTL</stp>
        <stp>2</stp>
        <stp>601579.SH</stp>
        <stp>6/30/2016</stp>
        <tr r="G2661" s="5"/>
      </tp>
      <tp t="s">
        <v/>
        <stp/>
        <stp>EM_S_PROFITNOTICE_FORECASTL</stp>
        <stp>2</stp>
        <stp>600279.SH</stp>
        <stp>6/30/2016</stp>
        <tr r="G2015" s="5"/>
      </tp>
      <tp>
        <v>46433200</v>
        <stp/>
        <stp>EM_S_PROFITNOTICE_FORECASTT</stp>
        <stp>2</stp>
        <stp>300289.SZ</stp>
        <stp>6/30/2016</stp>
        <tr r="F1550" s="5"/>
      </tp>
      <tp t="s">
        <v/>
        <stp/>
        <stp>EM_S_PROFITNOTICE_FORECASTL</stp>
        <stp>2</stp>
        <stp>600379.SH</stp>
        <stp>6/30/2016</stp>
        <tr r="G2100" s="5"/>
      </tp>
      <tp>
        <v>65790000</v>
        <stp/>
        <stp>EM_S_PROFITNOTICE_FORECASTT</stp>
        <stp>2</stp>
        <stp>300389.SZ</stp>
        <stp>6/30/2016</stp>
        <tr r="F1649" s="5"/>
      </tp>
      <tp t="s">
        <v/>
        <stp/>
        <stp>EM_S_PROFITNOTICE_FORECASTL</stp>
        <stp>2</stp>
        <stp>600079.SH</stp>
        <stp>6/30/2016</stp>
        <tr r="G1840" s="5"/>
      </tp>
      <tp>
        <v>11047800</v>
        <stp/>
        <stp>EM_S_PROFITNOTICE_FORECASTT</stp>
        <stp>2</stp>
        <stp>300089.SZ</stp>
        <stp>6/30/2016</stp>
        <tr r="F1351" s="5"/>
      </tp>
      <tp t="s">
        <v/>
        <stp/>
        <stp>EM_S_PROFITNOTICE_FORECASTL</stp>
        <stp>2</stp>
        <stp>600179.SH</stp>
        <stp>6/30/2016</stp>
        <tr r="G1928" s="5"/>
      </tp>
      <tp>
        <v>10000000</v>
        <stp/>
        <stp>EM_S_PROFITNOTICE_FORECASTT</stp>
        <stp>2</stp>
        <stp>300189.SZ</stp>
        <stp>6/30/2016</stp>
        <tr r="F1450" s="5"/>
      </tp>
      <tp t="s">
        <v/>
        <stp/>
        <stp>EM_S_PROFITNOTICE_FORECASTL</stp>
        <stp>2</stp>
        <stp>600679.SH</stp>
        <stp>6/30/2016</stp>
        <tr r="G2341" s="5"/>
      </tp>
      <tp t="s">
        <v/>
        <stp/>
        <stp>EM_S_PROFITNOTICE_FORECASTL</stp>
        <stp>2</stp>
        <stp>600779.SH</stp>
        <stp>6/30/2016</stp>
        <tr r="G2436" s="5"/>
      </tp>
      <tp t="s">
        <v/>
        <stp/>
        <stp>EM_S_PROFITNOTICE_FORECASTL</stp>
        <stp>2</stp>
        <stp>600479.SH</stp>
        <stp>6/30/2016</stp>
        <tr r="G2167" s="5"/>
      </tp>
      <tp>
        <v>14361400</v>
        <stp/>
        <stp>EM_S_PROFITNOTICE_FORECASTT</stp>
        <stp>2</stp>
        <stp>300489.SZ</stp>
        <stp>6/30/2016</stp>
        <tr r="F1748" s="5"/>
      </tp>
      <tp t="s">
        <v/>
        <stp/>
        <stp>EM_S_PROFITNOTICE_FORECASTL</stp>
        <stp>2</stp>
        <stp>600579.SH</stp>
        <stp>6/30/2016</stp>
        <tr r="G2253" s="5"/>
      </tp>
      <tp t="s">
        <v/>
        <stp/>
        <stp>EM_S_PROFITNOTICE_FORECASTL</stp>
        <stp>2</stp>
        <stp>600879.SH</stp>
        <stp>6/30/2016</stp>
        <tr r="G2526" s="5"/>
      </tp>
      <tp t="s">
        <v/>
        <stp/>
        <stp>EM_S_PROFITNOTICE_FORECASTL</stp>
        <stp>2</stp>
        <stp>600979.SH</stp>
        <stp>6/30/2016</stp>
        <tr r="G2564" s="5"/>
      </tp>
      <tp t="s">
        <v/>
        <stp/>
        <stp>EM_S_PROFITNOTICE_FORECASTL</stp>
        <stp>2</stp>
        <stp>603779.SH</stp>
        <stp>6/30/2016</stp>
        <tr r="G2842" s="5"/>
      </tp>
      <tp t="s">
        <v/>
        <stp/>
        <stp>EM_S_PROFITNOTICE_FORECASTL</stp>
        <stp>2</stp>
        <stp>603979.SH</stp>
        <stp>6/30/2016</stp>
        <tr r="G2873" s="5"/>
      </tp>
      <tp t="s">
        <v/>
        <stp/>
        <stp>EM_S_PROFITNOTICE_FORECASTL</stp>
        <stp>2</stp>
        <stp>601678.SH</stp>
        <stp>6/30/2016</stp>
        <tr r="G2678" s="5"/>
      </tp>
      <tp t="s">
        <v/>
        <stp/>
        <stp>EM_S_PROFITNOTICE_FORECASTL</stp>
        <stp>2</stp>
        <stp>600278.SH</stp>
        <stp>6/30/2016</stp>
        <tr r="G2014" s="5"/>
      </tp>
      <tp>
        <v>41883800</v>
        <stp/>
        <stp>EM_S_PROFITNOTICE_FORECASTT</stp>
        <stp>2</stp>
        <stp>300288.SZ</stp>
        <stp>6/30/2016</stp>
        <tr r="F1549" s="5"/>
      </tp>
      <tp t="s">
        <v/>
        <stp/>
        <stp>EM_S_PROFITNOTICE_FORECASTL</stp>
        <stp>2</stp>
        <stp>600378.SH</stp>
        <stp>6/30/2016</stp>
        <tr r="G2099" s="5"/>
      </tp>
      <tp>
        <v>44216600</v>
        <stp/>
        <stp>EM_S_PROFITNOTICE_FORECASTT</stp>
        <stp>2</stp>
        <stp>300388.SZ</stp>
        <stp>6/30/2016</stp>
        <tr r="F1648" s="5"/>
      </tp>
      <tp t="s">
        <v/>
        <stp/>
        <stp>EM_S_PROFITNOTICE_FORECASTL</stp>
        <stp>2</stp>
        <stp>600078.SH</stp>
        <stp>6/30/2016</stp>
        <tr r="G1839" s="5"/>
      </tp>
      <tp>
        <v>133764000</v>
        <stp/>
        <stp>EM_S_PROFITNOTICE_FORECASTT</stp>
        <stp>2</stp>
        <stp>300088.SZ</stp>
        <stp>6/30/2016</stp>
        <tr r="F1350" s="5"/>
      </tp>
      <tp>
        <v>52000000</v>
        <stp/>
        <stp>EM_S_PROFITNOTICE_FORECASTL</stp>
        <stp>2</stp>
        <stp>600178.SH</stp>
        <stp>6/30/2016</stp>
        <tr r="G1927" s="5"/>
      </tp>
      <tp>
        <v>24650000</v>
        <stp/>
        <stp>EM_S_PROFITNOTICE_FORECASTT</stp>
        <stp>2</stp>
        <stp>300188.SZ</stp>
        <stp>6/30/2016</stp>
        <tr r="F1449" s="5"/>
      </tp>
      <tp t="s">
        <v/>
        <stp/>
        <stp>EM_S_PROFITNOTICE_FORECASTL</stp>
        <stp>2</stp>
        <stp>600678.SH</stp>
        <stp>6/30/2016</stp>
        <tr r="G2340" s="5"/>
      </tp>
      <tp>
        <v>-97000000</v>
        <stp/>
        <stp>EM_S_PROFITNOTICE_FORECASTL</stp>
        <stp>2</stp>
        <stp>600778.SH</stp>
        <stp>6/30/2016</stp>
        <tr r="G2435" s="5"/>
      </tp>
      <tp t="s">
        <v/>
        <stp/>
        <stp>EM_S_PROFITNOTICE_FORECASTL</stp>
        <stp>2</stp>
        <stp>600478.SH</stp>
        <stp>6/30/2016</stp>
        <tr r="G2166" s="5"/>
      </tp>
      <tp>
        <v>37987100</v>
        <stp/>
        <stp>EM_S_PROFITNOTICE_FORECASTT</stp>
        <stp>2</stp>
        <stp>300488.SZ</stp>
        <stp>6/30/2016</stp>
        <tr r="F1747" s="5"/>
      </tp>
      <tp t="s">
        <v/>
        <stp/>
        <stp>EM_S_PROFITNOTICE_FORECASTL</stp>
        <stp>2</stp>
        <stp>600578.SH</stp>
        <stp>6/30/2016</stp>
        <tr r="G2252" s="5"/>
      </tp>
      <tp t="s">
        <v/>
        <stp/>
        <stp>EM_S_PROFITNOTICE_FORECASTL</stp>
        <stp>2</stp>
        <stp>600978.SH</stp>
        <stp>6/30/2016</stp>
        <tr r="G2563" s="5"/>
      </tp>
      <tp t="s">
        <v/>
        <stp/>
        <stp>EM_S_PROFITNOTICE_FORECASTL</stp>
        <stp>2</stp>
        <stp>603678.SH</stp>
        <stp>6/30/2016</stp>
        <tr r="G2828" s="5"/>
      </tp>
      <tp t="s">
        <v/>
        <stp/>
        <stp>EM_S_PROFITNOTICE_FORECASTL</stp>
        <stp>2</stp>
        <stp>603778.SH</stp>
        <stp>6/30/2016</stp>
        <tr r="G2841" s="5"/>
      </tp>
      <tp t="s">
        <v/>
        <stp/>
        <stp>EM_S_PROFITNOTICE_FORECASTL</stp>
        <stp>2</stp>
        <stp>600271.SH</stp>
        <stp>6/30/2016</stp>
        <tr r="G2008" s="5"/>
      </tp>
      <tp>
        <v>30971500</v>
        <stp/>
        <stp>EM_S_PROFITNOTICE_FORECASTT</stp>
        <stp>2</stp>
        <stp>300281.SZ</stp>
        <stp>6/30/2016</stp>
        <tr r="F1542" s="5"/>
      </tp>
      <tp t="s">
        <v/>
        <stp/>
        <stp>EM_S_PROFITNOTICE_FORECASTL</stp>
        <stp>2</stp>
        <stp>600371.SH</stp>
        <stp>6/30/2016</stp>
        <tr r="G2093" s="5"/>
      </tp>
      <tp>
        <v>34369500</v>
        <stp/>
        <stp>EM_S_PROFITNOTICE_FORECASTT</stp>
        <stp>2</stp>
        <stp>300381.SZ</stp>
        <stp>6/30/2016</stp>
        <tr r="F1641" s="5"/>
      </tp>
      <tp t="s">
        <v/>
        <stp/>
        <stp>EM_S_PROFITNOTICE_FORECASTL</stp>
        <stp>2</stp>
        <stp>600071.SH</stp>
        <stp>6/30/2016</stp>
        <tr r="G1832" s="5"/>
      </tp>
      <tp>
        <v>5000000</v>
        <stp/>
        <stp>EM_S_PROFITNOTICE_FORECASTT</stp>
        <stp>2</stp>
        <stp>300081.SZ</stp>
        <stp>6/30/2016</stp>
        <tr r="F1343" s="5"/>
      </tp>
      <tp t="s">
        <v/>
        <stp/>
        <stp>EM_S_PROFITNOTICE_FORECASTL</stp>
        <stp>2</stp>
        <stp>600171.SH</stp>
        <stp>6/30/2016</stp>
        <tr r="G1921" s="5"/>
      </tp>
      <tp>
        <v>58000000</v>
        <stp/>
        <stp>EM_S_PROFITNOTICE_FORECASTT</stp>
        <stp>2</stp>
        <stp>300181.SZ</stp>
        <stp>6/30/2016</stp>
        <tr r="F1443" s="5"/>
      </tp>
      <tp>
        <v>-8000000</v>
        <stp/>
        <stp>EM_S_PROFITNOTICE_FORECASTL</stp>
        <stp>2</stp>
        <stp>600671.SH</stp>
        <stp>6/30/2016</stp>
        <tr r="G2334" s="5"/>
      </tp>
      <tp>
        <v>21000000</v>
        <stp/>
        <stp>EM_S_PROFITNOTICE_FORECASTL</stp>
        <stp>2</stp>
        <stp>600771.SH</stp>
        <stp>6/30/2016</stp>
        <tr r="G2429" s="5"/>
      </tp>
      <tp>
        <v>34195200</v>
        <stp/>
        <stp>EM_S_PROFITNOTICE_FORECASTT</stp>
        <stp>2</stp>
        <stp>300481.SZ</stp>
        <stp>6/30/2016</stp>
        <tr r="F1740" s="5"/>
      </tp>
      <tp t="s">
        <v/>
        <stp/>
        <stp>EM_S_PROFITNOTICE_FORECASTL</stp>
        <stp>2</stp>
        <stp>600571.SH</stp>
        <stp>6/30/2016</stp>
        <tr r="G2246" s="5"/>
      </tp>
      <tp>
        <v>-4500000000</v>
        <stp/>
        <stp>EM_S_PROFITNOTICE_FORECASTL</stp>
        <stp>2</stp>
        <stp>600871.SH</stp>
        <stp>6/30/2016</stp>
        <tr r="G2519" s="5"/>
      </tp>
      <tp t="s">
        <v/>
        <stp/>
        <stp>EM_S_PROFITNOTICE_FORECASTL</stp>
        <stp>2</stp>
        <stp>600971.SH</stp>
        <stp>6/30/2016</stp>
        <tr r="G2559" s="5"/>
      </tp>
      <tp t="s">
        <v/>
        <stp/>
        <stp>EM_S_PROFITNOTICE_FORECASTL</stp>
        <stp>2</stp>
        <stp>600270.SH</stp>
        <stp>6/30/2016</stp>
        <tr r="G2007" s="5"/>
      </tp>
      <tp>
        <v>6000000</v>
        <stp/>
        <stp>EM_S_PROFITNOTICE_FORECASTT</stp>
        <stp>2</stp>
        <stp>300280.SZ</stp>
        <stp>6/30/2016</stp>
        <tr r="F1541" s="5"/>
      </tp>
      <tp t="s">
        <v/>
        <stp/>
        <stp>EM_S_PROFITNOTICE_FORECASTL</stp>
        <stp>2</stp>
        <stp>600370.SH</stp>
        <stp>6/30/2016</stp>
        <tr r="G2092" s="5"/>
      </tp>
      <tp>
        <v>8107500</v>
        <stp/>
        <stp>EM_S_PROFITNOTICE_FORECASTT</stp>
        <stp>2</stp>
        <stp>300380.SZ</stp>
        <stp>6/30/2016</stp>
        <tr r="F1640" s="5"/>
      </tp>
      <tp t="s">
        <v/>
        <stp/>
        <stp>EM_S_PROFITNOTICE_FORECASTL</stp>
        <stp>2</stp>
        <stp>600070.SH</stp>
        <stp>6/30/2016</stp>
        <tr r="G1831" s="5"/>
      </tp>
      <tp>
        <v>5000000</v>
        <stp/>
        <stp>EM_S_PROFITNOTICE_FORECASTT</stp>
        <stp>2</stp>
        <stp>300080.SZ</stp>
        <stp>6/30/2016</stp>
        <tr r="F1342" s="5"/>
      </tp>
      <tp t="s">
        <v/>
        <stp/>
        <stp>EM_S_PROFITNOTICE_FORECASTL</stp>
        <stp>2</stp>
        <stp>600170.SH</stp>
        <stp>6/30/2016</stp>
        <tr r="G1920" s="5"/>
      </tp>
      <tp>
        <v>67745100</v>
        <stp/>
        <stp>EM_S_PROFITNOTICE_FORECASTT</stp>
        <stp>2</stp>
        <stp>300180.SZ</stp>
        <stp>6/30/2016</stp>
        <tr r="F1442" s="5"/>
      </tp>
      <tp t="s">
        <v/>
        <stp/>
        <stp>EM_S_PROFITNOTICE_FORECASTL</stp>
        <stp>2</stp>
        <stp>600770.SH</stp>
        <stp>6/30/2016</stp>
        <tr r="G2428" s="5"/>
      </tp>
      <tp t="s">
        <v/>
        <stp/>
        <stp>EM_S_PROFITNOTICE_FORECASTL</stp>
        <stp>2</stp>
        <stp>600470.SH</stp>
        <stp>6/30/2016</stp>
        <tr r="G2162" s="5"/>
      </tp>
      <tp>
        <v>17224300</v>
        <stp/>
        <stp>EM_S_PROFITNOTICE_FORECASTT</stp>
        <stp>2</stp>
        <stp>300480.SZ</stp>
        <stp>6/30/2016</stp>
        <tr r="F1739" s="5"/>
      </tp>
      <tp t="s">
        <v/>
        <stp/>
        <stp>EM_S_PROFITNOTICE_FORECASTL</stp>
        <stp>2</stp>
        <stp>600570.SH</stp>
        <stp>6/30/2016</stp>
        <tr r="G2245" s="5"/>
      </tp>
      <tp t="s">
        <v/>
        <stp/>
        <stp>EM_S_PROFITNOTICE_FORECASTL</stp>
        <stp>2</stp>
        <stp>600870.SH</stp>
        <stp>6/30/2016</stp>
        <tr r="G2518" s="5"/>
      </tp>
      <tp t="s">
        <v/>
        <stp/>
        <stp>EM_S_PROFITNOTICE_FORECASTL</stp>
        <stp>2</stp>
        <stp>600970.SH</stp>
        <stp>6/30/2016</stp>
        <tr r="G2558" s="5"/>
      </tp>
      <tp t="s">
        <v/>
        <stp/>
        <stp>EM_S_PROFITNOTICE_FORECASTL</stp>
        <stp>2</stp>
        <stp>600273.SH</stp>
        <stp>6/30/2016</stp>
        <tr r="G2010" s="5"/>
      </tp>
      <tp>
        <v>19200000</v>
        <stp/>
        <stp>EM_S_PROFITNOTICE_FORECASTT</stp>
        <stp>2</stp>
        <stp>300283.SZ</stp>
        <stp>6/30/2016</stp>
        <tr r="F1544" s="5"/>
      </tp>
      <tp t="s">
        <v/>
        <stp/>
        <stp>EM_S_PROFITNOTICE_FORECASTL</stp>
        <stp>2</stp>
        <stp>600373.SH</stp>
        <stp>6/30/2016</stp>
        <tr r="G2095" s="5"/>
      </tp>
      <tp>
        <v>140000000</v>
        <stp/>
        <stp>EM_S_PROFITNOTICE_FORECASTT</stp>
        <stp>2</stp>
        <stp>300383.SZ</stp>
        <stp>6/30/2016</stp>
        <tr r="F1643" s="5"/>
      </tp>
      <tp t="s">
        <v/>
        <stp/>
        <stp>EM_S_PROFITNOTICE_FORECASTL</stp>
        <stp>2</stp>
        <stp>600073.SH</stp>
        <stp>6/30/2016</stp>
        <tr r="G1834" s="5"/>
      </tp>
      <tp>
        <v>53188800</v>
        <stp/>
        <stp>EM_S_PROFITNOTICE_FORECASTT</stp>
        <stp>2</stp>
        <stp>300083.SZ</stp>
        <stp>6/30/2016</stp>
        <tr r="F1345" s="5"/>
      </tp>
      <tp t="s">
        <v/>
        <stp/>
        <stp>EM_S_PROFITNOTICE_FORECASTL</stp>
        <stp>2</stp>
        <stp>600173.SH</stp>
        <stp>6/30/2016</stp>
        <tr r="G1923" s="5"/>
      </tp>
      <tp>
        <v>143929400</v>
        <stp/>
        <stp>EM_S_PROFITNOTICE_FORECASTT</stp>
        <stp>2</stp>
        <stp>300183.SZ</stp>
        <stp>6/30/2016</stp>
        <tr r="F1445" s="5"/>
      </tp>
      <tp t="s">
        <v/>
        <stp/>
        <stp>EM_S_PROFITNOTICE_FORECASTL</stp>
        <stp>2</stp>
        <stp>600673.SH</stp>
        <stp>6/30/2016</stp>
        <tr r="G2335" s="5"/>
      </tp>
      <tp t="s">
        <v/>
        <stp/>
        <stp>EM_S_PROFITNOTICE_FORECASTL</stp>
        <stp>2</stp>
        <stp>600773.SH</stp>
        <stp>6/30/2016</stp>
        <tr r="G2430" s="5"/>
      </tp>
      <tp>
        <v>13000000</v>
        <stp/>
        <stp>EM_S_PROFITNOTICE_FORECASTT</stp>
        <stp>2</stp>
        <stp>300483.SZ</stp>
        <stp>6/30/2016</stp>
        <tr r="F1742" s="5"/>
      </tp>
      <tp t="s">
        <v/>
        <stp/>
        <stp>EM_S_PROFITNOTICE_FORECASTL</stp>
        <stp>2</stp>
        <stp>600573.SH</stp>
        <stp>6/30/2016</stp>
        <tr r="G2248" s="5"/>
      </tp>
      <tp t="s">
        <v/>
        <stp/>
        <stp>EM_S_PROFITNOTICE_FORECASTL</stp>
        <stp>2</stp>
        <stp>600873.SH</stp>
        <stp>6/30/2016</stp>
        <tr r="G2521" s="5"/>
      </tp>
      <tp t="s">
        <v/>
        <stp/>
        <stp>EM_S_PROFITNOTICE_FORECASTL</stp>
        <stp>2</stp>
        <stp>600973.SH</stp>
        <stp>6/30/2016</stp>
        <tr r="G2560" s="5"/>
      </tp>
      <tp t="s">
        <v/>
        <stp/>
        <stp>EM_S_PROFITNOTICE_FORECASTL</stp>
        <stp>2</stp>
        <stp>601872.SH</stp>
        <stp>6/30/2016</stp>
        <tr r="G2698" s="5"/>
      </tp>
      <tp t="s">
        <v/>
        <stp/>
        <stp>EM_S_PROFITNOTICE_FORECASTL</stp>
        <stp>2</stp>
        <stp>600272.SH</stp>
        <stp>6/30/2016</stp>
        <tr r="G2009" s="5"/>
      </tp>
      <tp>
        <v>45064100</v>
        <stp/>
        <stp>EM_S_PROFITNOTICE_FORECASTT</stp>
        <stp>2</stp>
        <stp>300282.SZ</stp>
        <stp>6/30/2016</stp>
        <tr r="F1543" s="5"/>
      </tp>
      <tp t="s">
        <v/>
        <stp/>
        <stp>EM_S_PROFITNOTICE_FORECASTL</stp>
        <stp>2</stp>
        <stp>600372.SH</stp>
        <stp>6/30/2016</stp>
        <tr r="G2094" s="5"/>
      </tp>
      <tp>
        <v>46287000</v>
        <stp/>
        <stp>EM_S_PROFITNOTICE_FORECASTT</stp>
        <stp>2</stp>
        <stp>300382.SZ</stp>
        <stp>6/30/2016</stp>
        <tr r="F1642" s="5"/>
      </tp>
      <tp t="s">
        <v/>
        <stp/>
        <stp>EM_S_PROFITNOTICE_FORECASTL</stp>
        <stp>2</stp>
        <stp>600072.SH</stp>
        <stp>6/30/2016</stp>
        <tr r="G1833" s="5"/>
      </tp>
      <tp>
        <v>32611900</v>
        <stp/>
        <stp>EM_S_PROFITNOTICE_FORECASTT</stp>
        <stp>2</stp>
        <stp>300082.SZ</stp>
        <stp>6/30/2016</stp>
        <tr r="F1344" s="5"/>
      </tp>
      <tp t="s">
        <v/>
        <stp/>
        <stp>EM_S_PROFITNOTICE_FORECASTL</stp>
        <stp>2</stp>
        <stp>600172.SH</stp>
        <stp>6/30/2016</stp>
        <tr r="G1922" s="5"/>
      </tp>
      <tp>
        <v>410000000</v>
        <stp/>
        <stp>EM_S_PROFITNOTICE_FORECASTT</stp>
        <stp>2</stp>
        <stp>300182.SZ</stp>
        <stp>6/30/2016</stp>
        <tr r="F1444" s="5"/>
      </tp>
      <tp>
        <v>87753900</v>
        <stp/>
        <stp>EM_S_PROFITNOTICE_FORECASTT</stp>
        <stp>2</stp>
        <stp>300482.SZ</stp>
        <stp>6/30/2016</stp>
        <tr r="F1741" s="5"/>
      </tp>
      <tp t="s">
        <v/>
        <stp/>
        <stp>EM_S_PROFITNOTICE_FORECASTL</stp>
        <stp>2</stp>
        <stp>600572.SH</stp>
        <stp>6/30/2016</stp>
        <tr r="G2247" s="5"/>
      </tp>
      <tp t="s">
        <v/>
        <stp/>
        <stp>EM_S_PROFITNOTICE_FORECASTL</stp>
        <stp>2</stp>
        <stp>600872.SH</stp>
        <stp>6/30/2016</stp>
        <tr r="G2520" s="5"/>
      </tp>
      <tp t="s">
        <v/>
        <stp/>
        <stp>EM_S_PROFITNOTICE_FORECASTL</stp>
        <stp>2</stp>
        <stp>600275.SH</stp>
        <stp>6/30/2016</stp>
        <tr r="G2011" s="5"/>
      </tp>
      <tp>
        <v>56600000</v>
        <stp/>
        <stp>EM_S_PROFITNOTICE_FORECASTT</stp>
        <stp>2</stp>
        <stp>300285.SZ</stp>
        <stp>6/30/2016</stp>
        <tr r="F1546" s="5"/>
      </tp>
      <tp>
        <v>-250000000</v>
        <stp/>
        <stp>EM_S_PROFITNOTICE_FORECASTL</stp>
        <stp>2</stp>
        <stp>600375.SH</stp>
        <stp>6/30/2016</stp>
        <tr r="G2096" s="5"/>
      </tp>
      <tp>
        <v>38224300</v>
        <stp/>
        <stp>EM_S_PROFITNOTICE_FORECASTT</stp>
        <stp>2</stp>
        <stp>300385.SZ</stp>
        <stp>6/30/2016</stp>
        <tr r="F1645" s="5"/>
      </tp>
      <tp>
        <v>250000000</v>
        <stp/>
        <stp>EM_S_PROFITNOTICE_FORECASTL</stp>
        <stp>2</stp>
        <stp>600075.SH</stp>
        <stp>6/30/2016</stp>
        <tr r="G1836" s="5"/>
      </tp>
      <tp>
        <v>17500000</v>
        <stp/>
        <stp>EM_S_PROFITNOTICE_FORECASTT</stp>
        <stp>2</stp>
        <stp>300085.SZ</stp>
        <stp>6/30/2016</stp>
        <tr r="F1347" s="5"/>
      </tp>
      <tp t="s">
        <v/>
        <stp/>
        <stp>EM_S_PROFITNOTICE_FORECASTL</stp>
        <stp>2</stp>
        <stp>600175.SH</stp>
        <stp>6/30/2016</stp>
        <tr r="G1924" s="5"/>
      </tp>
      <tp>
        <v>92387500</v>
        <stp/>
        <stp>EM_S_PROFITNOTICE_FORECASTT</stp>
        <stp>2</stp>
        <stp>300185.SZ</stp>
        <stp>6/30/2016</stp>
        <tr r="F1447" s="5"/>
      </tp>
      <tp>
        <v>-60000000</v>
        <stp/>
        <stp>EM_S_PROFITNOTICE_FORECASTL</stp>
        <stp>2</stp>
        <stp>600675.SH</stp>
        <stp>6/30/2016</stp>
        <tr r="G2337" s="5"/>
      </tp>
      <tp t="s">
        <v/>
        <stp/>
        <stp>EM_S_PROFITNOTICE_FORECASTL</stp>
        <stp>2</stp>
        <stp>600775.SH</stp>
        <stp>6/30/2016</stp>
        <tr r="G2432" s="5"/>
      </tp>
      <tp t="s">
        <v/>
        <stp/>
        <stp>EM_S_PROFITNOTICE_FORECASTL</stp>
        <stp>2</stp>
        <stp>600475.SH</stp>
        <stp>6/30/2016</stp>
        <tr r="G2163" s="5"/>
      </tp>
      <tp>
        <v>137013500</v>
        <stp/>
        <stp>EM_S_PROFITNOTICE_FORECASTT</stp>
        <stp>2</stp>
        <stp>300485.SZ</stp>
        <stp>6/30/2016</stp>
        <tr r="F1744" s="5"/>
      </tp>
      <tp t="s">
        <v/>
        <stp/>
        <stp>EM_S_PROFITNOTICE_FORECASTL</stp>
        <stp>2</stp>
        <stp>600575.SH</stp>
        <stp>6/30/2016</stp>
        <tr r="G2249" s="5"/>
      </tp>
      <tp>
        <v>-340000000</v>
        <stp/>
        <stp>EM_S_PROFITNOTICE_FORECASTL</stp>
        <stp>2</stp>
        <stp>600875.SH</stp>
        <stp>6/30/2016</stp>
        <tr r="G2523" s="5"/>
      </tp>
      <tp>
        <v>85000000</v>
        <stp/>
        <stp>EM_S_PROFITNOTICE_FORECASTL</stp>
        <stp>2</stp>
        <stp>600975.SH</stp>
        <stp>6/30/2016</stp>
        <tr r="G2561" s="5"/>
      </tp>
      <tp>
        <v>134694400</v>
        <stp/>
        <stp>EM_S_PROFITNOTICE_FORECASTT</stp>
        <stp>2</stp>
        <stp>300284.SZ</stp>
        <stp>6/30/2016</stp>
        <tr r="F1545" s="5"/>
      </tp>
      <tp>
        <v>57918000</v>
        <stp/>
        <stp>EM_S_PROFITNOTICE_FORECASTT</stp>
        <stp>2</stp>
        <stp>300384.SZ</stp>
        <stp>6/30/2016</stp>
        <tr r="F1644" s="5"/>
      </tp>
      <tp>
        <v>334200000</v>
        <stp/>
        <stp>EM_S_PROFITNOTICE_FORECASTL</stp>
        <stp>2</stp>
        <stp>600074.SH</stp>
        <stp>6/30/2016</stp>
        <tr r="G1835" s="5"/>
      </tp>
      <tp>
        <v>5550000</v>
        <stp/>
        <stp>EM_S_PROFITNOTICE_FORECASTT</stp>
        <stp>2</stp>
        <stp>300084.SZ</stp>
        <stp>6/30/2016</stp>
        <tr r="F1346" s="5"/>
      </tp>
      <tp>
        <v>22500000</v>
        <stp/>
        <stp>EM_S_PROFITNOTICE_FORECASTT</stp>
        <stp>2</stp>
        <stp>300184.SZ</stp>
        <stp>6/30/2016</stp>
        <tr r="F1446" s="5"/>
      </tp>
      <tp t="s">
        <v/>
        <stp/>
        <stp>EM_S_PROFITNOTICE_FORECASTL</stp>
        <stp>2</stp>
        <stp>600674.SH</stp>
        <stp>6/30/2016</stp>
        <tr r="G2336" s="5"/>
      </tp>
      <tp t="s">
        <v/>
        <stp/>
        <stp>EM_S_PROFITNOTICE_FORECASTL</stp>
        <stp>2</stp>
        <stp>600774.SH</stp>
        <stp>6/30/2016</stp>
        <tr r="G2431" s="5"/>
      </tp>
      <tp>
        <v>68000000</v>
        <stp/>
        <stp>EM_S_PROFITNOTICE_FORECASTT</stp>
        <stp>2</stp>
        <stp>300484.SZ</stp>
        <stp>6/30/2016</stp>
        <tr r="F1743" s="5"/>
      </tp>
      <tp t="s">
        <v/>
        <stp/>
        <stp>EM_S_PROFITNOTICE_FORECASTL</stp>
        <stp>2</stp>
        <stp>600874.SH</stp>
        <stp>6/30/2016</stp>
        <tr r="G2522" s="5"/>
      </tp>
      <tp t="s">
        <v/>
        <stp/>
        <stp>EM_S_PROFITNOTICE_FORECASTL</stp>
        <stp>2</stp>
        <stp>601377.SH</stp>
        <stp>6/30/2016</stp>
        <tr r="G2650" s="5"/>
      </tp>
      <tp t="s">
        <v/>
        <stp/>
        <stp>EM_S_PROFITNOTICE_FORECASTL</stp>
        <stp>2</stp>
        <stp>601177.SH</stp>
        <stp>6/30/2016</stp>
        <tr r="G2623" s="5"/>
      </tp>
      <tp t="s">
        <v/>
        <stp/>
        <stp>EM_S_PROFITNOTICE_FORECASTL</stp>
        <stp>2</stp>
        <stp>601677.SH</stp>
        <stp>6/30/2016</stp>
        <tr r="G2677" s="5"/>
      </tp>
      <tp t="s">
        <v/>
        <stp/>
        <stp>EM_S_PROFITNOTICE_FORECASTL</stp>
        <stp>2</stp>
        <stp>601777.SH</stp>
        <stp>6/30/2016</stp>
        <tr r="G2687" s="5"/>
      </tp>
      <tp t="s">
        <v/>
        <stp/>
        <stp>EM_S_PROFITNOTICE_FORECASTL</stp>
        <stp>2</stp>
        <stp>601877.SH</stp>
        <stp>6/30/2016</stp>
        <tr r="G2699" s="5"/>
      </tp>
      <tp t="s">
        <v/>
        <stp/>
        <stp>EM_S_PROFITNOTICE_FORECASTL</stp>
        <stp>2</stp>
        <stp>600277.SH</stp>
        <stp>6/30/2016</stp>
        <tr r="G2013" s="5"/>
      </tp>
      <tp>
        <v>150213200</v>
        <stp/>
        <stp>EM_S_PROFITNOTICE_FORECASTT</stp>
        <stp>2</stp>
        <stp>300287.SZ</stp>
        <stp>6/30/2016</stp>
        <tr r="F1548" s="5"/>
      </tp>
      <tp t="s">
        <v/>
        <stp/>
        <stp>EM_S_PROFITNOTICE_FORECASTL</stp>
        <stp>2</stp>
        <stp>600377.SH</stp>
        <stp>6/30/2016</stp>
        <tr r="G2098" s="5"/>
      </tp>
      <tp>
        <v>47800000</v>
        <stp/>
        <stp>EM_S_PROFITNOTICE_FORECASTT</stp>
        <stp>2</stp>
        <stp>300387.SZ</stp>
        <stp>6/30/2016</stp>
        <tr r="F1647" s="5"/>
      </tp>
      <tp>
        <v>90000000</v>
        <stp/>
        <stp>EM_S_PROFITNOTICE_FORECASTL</stp>
        <stp>2</stp>
        <stp>600077.SH</stp>
        <stp>6/30/2016</stp>
        <tr r="G1838" s="5"/>
      </tp>
      <tp>
        <v>-3600000</v>
        <stp/>
        <stp>EM_S_PROFITNOTICE_FORECASTT</stp>
        <stp>2</stp>
        <stp>300087.SZ</stp>
        <stp>6/30/2016</stp>
        <tr r="F1349" s="5"/>
      </tp>
      <tp t="s">
        <v/>
        <stp/>
        <stp>EM_S_PROFITNOTICE_FORECASTL</stp>
        <stp>2</stp>
        <stp>600177.SH</stp>
        <stp>6/30/2016</stp>
        <tr r="G1926" s="5"/>
      </tp>
      <tp>
        <v>63098800</v>
        <stp/>
        <stp>EM_S_PROFITNOTICE_FORECASTT</stp>
        <stp>2</stp>
        <stp>300187.SZ</stp>
        <stp>6/30/2016</stp>
        <tr r="F1448" s="5"/>
      </tp>
      <tp t="s">
        <v/>
        <stp/>
        <stp>EM_S_PROFITNOTICE_FORECASTL</stp>
        <stp>2</stp>
        <stp>600677.SH</stp>
        <stp>6/30/2016</stp>
        <tr r="G2339" s="5"/>
      </tp>
      <tp t="s">
        <v/>
        <stp/>
        <stp>EM_S_PROFITNOTICE_FORECASTL</stp>
        <stp>2</stp>
        <stp>600777.SH</stp>
        <stp>6/30/2016</stp>
        <tr r="G2434" s="5"/>
      </tp>
      <tp t="s">
        <v/>
        <stp/>
        <stp>EM_S_PROFITNOTICE_FORECASTL</stp>
        <stp>2</stp>
        <stp>600477.SH</stp>
        <stp>6/30/2016</stp>
        <tr r="G2165" s="5"/>
      </tp>
      <tp>
        <v>28525500</v>
        <stp/>
        <stp>EM_S_PROFITNOTICE_FORECASTT</stp>
        <stp>2</stp>
        <stp>300487.SZ</stp>
        <stp>6/30/2016</stp>
        <tr r="F1746" s="5"/>
      </tp>
      <tp t="s">
        <v/>
        <stp/>
        <stp>EM_S_PROFITNOTICE_FORECASTL</stp>
        <stp>2</stp>
        <stp>600577.SH</stp>
        <stp>6/30/2016</stp>
        <tr r="G2251" s="5"/>
      </tp>
      <tp t="s">
        <v/>
        <stp/>
        <stp>EM_S_PROFITNOTICE_FORECASTL</stp>
        <stp>2</stp>
        <stp>600877.SH</stp>
        <stp>6/30/2016</stp>
        <tr r="G2525" s="5"/>
      </tp>
      <tp t="s">
        <v/>
        <stp/>
        <stp>EM_S_PROFITNOTICE_FORECASTL</stp>
        <stp>2</stp>
        <stp>603377.SH</stp>
        <stp>6/30/2016</stp>
        <tr r="G2800" s="5"/>
      </tp>
      <tp t="s">
        <v/>
        <stp/>
        <stp>EM_S_PROFITNOTICE_FORECASTL</stp>
        <stp>2</stp>
        <stp>603077.SH</stp>
        <stp>6/30/2016</stp>
        <tr r="G2756" s="5"/>
      </tp>
      <tp t="s">
        <v/>
        <stp/>
        <stp>EM_S_PROFITNOTICE_FORECASTL</stp>
        <stp>2</stp>
        <stp>600276.SH</stp>
        <stp>6/30/2016</stp>
        <tr r="G2012" s="5"/>
      </tp>
      <tp>
        <v>44322100</v>
        <stp/>
        <stp>EM_S_PROFITNOTICE_FORECASTT</stp>
        <stp>2</stp>
        <stp>300286.SZ</stp>
        <stp>6/30/2016</stp>
        <tr r="F1547" s="5"/>
      </tp>
      <tp t="s">
        <v/>
        <stp/>
        <stp>EM_S_PROFITNOTICE_FORECASTL</stp>
        <stp>2</stp>
        <stp>600376.SH</stp>
        <stp>6/30/2016</stp>
        <tr r="G2097" s="5"/>
      </tp>
      <tp>
        <v>35962100</v>
        <stp/>
        <stp>EM_S_PROFITNOTICE_FORECASTT</stp>
        <stp>2</stp>
        <stp>300386.SZ</stp>
        <stp>6/30/2016</stp>
        <tr r="F1646" s="5"/>
      </tp>
      <tp t="s">
        <v/>
        <stp/>
        <stp>EM_S_PROFITNOTICE_FORECASTL</stp>
        <stp>2</stp>
        <stp>600076.SH</stp>
        <stp>6/30/2016</stp>
        <tr r="G1837" s="5"/>
      </tp>
      <tp>
        <v>27600000</v>
        <stp/>
        <stp>EM_S_PROFITNOTICE_FORECASTT</stp>
        <stp>2</stp>
        <stp>300086.SZ</stp>
        <stp>6/30/2016</stp>
        <tr r="F1348" s="5"/>
      </tp>
      <tp t="s">
        <v/>
        <stp/>
        <stp>EM_S_PROFITNOTICE_FORECASTL</stp>
        <stp>2</stp>
        <stp>600176.SH</stp>
        <stp>6/30/2016</stp>
        <tr r="G1925" s="5"/>
      </tp>
      <tp t="s">
        <v/>
        <stp/>
        <stp>EM_S_PROFITNOTICE_FORECASTL</stp>
        <stp>2</stp>
        <stp>600676.SH</stp>
        <stp>6/30/2016</stp>
        <tr r="G2338" s="5"/>
      </tp>
      <tp t="s">
        <v/>
        <stp/>
        <stp>EM_S_PROFITNOTICE_FORECASTL</stp>
        <stp>2</stp>
        <stp>600776.SH</stp>
        <stp>6/30/2016</stp>
        <tr r="G2433" s="5"/>
      </tp>
      <tp t="s">
        <v/>
        <stp/>
        <stp>EM_S_PROFITNOTICE_FORECASTL</stp>
        <stp>2</stp>
        <stp>600476.SH</stp>
        <stp>6/30/2016</stp>
        <tr r="G2164" s="5"/>
      </tp>
      <tp>
        <v>-31250000</v>
        <stp/>
        <stp>EM_S_PROFITNOTICE_FORECASTT</stp>
        <stp>2</stp>
        <stp>300486.SZ</stp>
        <stp>6/30/2016</stp>
        <tr r="F1745" s="5"/>
      </tp>
      <tp t="s">
        <v/>
        <stp/>
        <stp>EM_S_PROFITNOTICE_FORECASTL</stp>
        <stp>2</stp>
        <stp>600576.SH</stp>
        <stp>6/30/2016</stp>
        <tr r="G2250" s="5"/>
      </tp>
      <tp t="s">
        <v/>
        <stp/>
        <stp>EM_S_PROFITNOTICE_FORECASTL</stp>
        <stp>2</stp>
        <stp>600876.SH</stp>
        <stp>6/30/2016</stp>
        <tr r="G2524" s="5"/>
      </tp>
      <tp t="s">
        <v/>
        <stp/>
        <stp>EM_S_PROFITNOTICE_FORECASTL</stp>
        <stp>2</stp>
        <stp>600976.SH</stp>
        <stp>6/30/2016</stp>
        <tr r="G2562" s="5"/>
      </tp>
      <tp>
        <v>53374016.439999998</v>
        <stp/>
        <stp>EM_S_QSTM07_IS</stp>
        <stp>4</stp>
        <stp>002664.SZ</stp>
        <stp>61</stp>
        <stp>6/30/2015</stp>
        <stp>1</stp>
        <tr r="K1132" s="5"/>
      </tp>
      <tp>
        <v>-9001431.2100000009</v>
        <stp/>
        <stp>EM_S_QSTM07_IS</stp>
        <stp>4</stp>
        <stp>002667.SZ</stp>
        <stp>61</stp>
        <stp>6/30/2016</stp>
        <stp>1</stp>
        <tr r="D1135" s="5"/>
      </tp>
      <tp>
        <v>84627682.019999996</v>
        <stp/>
        <stp>EM_S_QSTM07_IS</stp>
        <stp>4</stp>
        <stp>002672.SZ</stp>
        <stp>61</stp>
        <stp>3/31/2016</stp>
        <stp>1</stp>
        <tr r="I1140" s="5"/>
      </tp>
      <tp>
        <v>61189691.979999997</v>
        <stp/>
        <stp>EM_S_QSTM07_IS</stp>
        <stp>4</stp>
        <stp>002662.SZ</stp>
        <stp>61</stp>
        <stp>3/31/2016</stp>
        <stp>1</stp>
        <tr r="I1130" s="5"/>
      </tp>
      <tp>
        <v>11020304.279999999</v>
        <stp/>
        <stp>EM_S_QSTM07_IS</stp>
        <stp>4</stp>
        <stp>002674.SZ</stp>
        <stp>61</stp>
        <stp>6/30/2015</stp>
        <stp>1</stp>
        <tr r="K1142" s="5"/>
      </tp>
      <tp>
        <v>37034764.100000001</v>
        <stp/>
        <stp>EM_S_QSTM07_IS</stp>
        <stp>4</stp>
        <stp>002677.SZ</stp>
        <stp>61</stp>
        <stp>6/30/2016</stp>
        <stp>1</stp>
        <tr r="D1145" s="5"/>
      </tp>
      <tp>
        <v>12907009.550000001</v>
        <stp/>
        <stp>EM_S_QSTM07_IS</stp>
        <stp>4</stp>
        <stp>002644.SZ</stp>
        <stp>61</stp>
        <stp>6/30/2015</stp>
        <stp>1</stp>
        <tr r="K1112" s="5"/>
      </tp>
      <tp>
        <v>-14184050.27</v>
        <stp/>
        <stp>EM_S_QSTM07_IS</stp>
        <stp>4</stp>
        <stp>002647.SZ</stp>
        <stp>61</stp>
        <stp>6/30/2016</stp>
        <stp>1</stp>
        <tr r="D1115" s="5"/>
      </tp>
      <tp>
        <v>10002302.720000001</v>
        <stp/>
        <stp>EM_S_QSTM07_IS</stp>
        <stp>4</stp>
        <stp>002652.SZ</stp>
        <stp>61</stp>
        <stp>3/31/2016</stp>
        <stp>1</stp>
        <tr r="I1120" s="5"/>
      </tp>
      <tp>
        <v>4819303.1900000004</v>
        <stp/>
        <stp>EM_S_QSTM07_IS</stp>
        <stp>4</stp>
        <stp>002642.SZ</stp>
        <stp>61</stp>
        <stp>3/31/2016</stp>
        <stp>1</stp>
        <tr r="I1110" s="5"/>
      </tp>
      <tp>
        <v>18547267.399999999</v>
        <stp/>
        <stp>EM_S_QSTM07_IS</stp>
        <stp>4</stp>
        <stp>002654.SZ</stp>
        <stp>61</stp>
        <stp>6/30/2015</stp>
        <stp>1</stp>
        <tr r="K1122" s="5"/>
      </tp>
      <tp>
        <v>66225583.520000003</v>
        <stp/>
        <stp>EM_S_QSTM07_IS</stp>
        <stp>4</stp>
        <stp>002657.SZ</stp>
        <stp>61</stp>
        <stp>6/30/2016</stp>
        <stp>1</stp>
        <tr r="D1125" s="5"/>
      </tp>
      <tp>
        <v>53590393.030000001</v>
        <stp/>
        <stp>EM_S_QSTM07_IS</stp>
        <stp>4</stp>
        <stp>002624.SZ</stp>
        <stp>61</stp>
        <stp>6/30/2015</stp>
        <stp>1</stp>
        <tr r="K1092" s="5"/>
      </tp>
      <tp>
        <v>12323676.43</v>
        <stp/>
        <stp>EM_S_QSTM07_IS</stp>
        <stp>4</stp>
        <stp>002627.SZ</stp>
        <stp>61</stp>
        <stp>6/30/2016</stp>
        <stp>1</stp>
        <tr r="D1095" s="5"/>
      </tp>
      <tp>
        <v>10984557.699999999</v>
        <stp/>
        <stp>EM_S_QSTM07_IS</stp>
        <stp>4</stp>
        <stp>002632.SZ</stp>
        <stp>61</stp>
        <stp>3/31/2016</stp>
        <stp>1</stp>
        <tr r="I1100" s="5"/>
      </tp>
      <tp>
        <v>3507547.91</v>
        <stp/>
        <stp>EM_S_QSTM07_IS</stp>
        <stp>4</stp>
        <stp>002622.SZ</stp>
        <stp>61</stp>
        <stp>3/31/2016</stp>
        <stp>1</stp>
        <tr r="I1090" s="5"/>
      </tp>
      <tp>
        <v>7932627.5</v>
        <stp/>
        <stp>EM_S_QSTM07_IS</stp>
        <stp>4</stp>
        <stp>002634.SZ</stp>
        <stp>61</stp>
        <stp>6/30/2015</stp>
        <stp>1</stp>
        <tr r="K1102" s="5"/>
      </tp>
      <tp>
        <v>24537460.420000002</v>
        <stp/>
        <stp>EM_S_QSTM07_IS</stp>
        <stp>4</stp>
        <stp>002637.SZ</stp>
        <stp>61</stp>
        <stp>6/30/2016</stp>
        <stp>1</stp>
        <tr r="D1105" s="5"/>
      </tp>
      <tp>
        <v>23382847.440000001</v>
        <stp/>
        <stp>EM_S_QSTM07_IS</stp>
        <stp>4</stp>
        <stp>002604.SZ</stp>
        <stp>61</stp>
        <stp>6/30/2015</stp>
        <stp>1</stp>
        <tr r="K1072" s="5"/>
      </tp>
      <tp>
        <v>20348120.239999998</v>
        <stp/>
        <stp>EM_S_QSTM07_IS</stp>
        <stp>4</stp>
        <stp>002607.SZ</stp>
        <stp>61</stp>
        <stp>6/30/2016</stp>
        <stp>1</stp>
        <tr r="D1075" s="5"/>
      </tp>
      <tp>
        <v>27064604.739999998</v>
        <stp/>
        <stp>EM_S_QSTM07_IS</stp>
        <stp>4</stp>
        <stp>002612.SZ</stp>
        <stp>61</stp>
        <stp>3/31/2016</stp>
        <stp>1</stp>
        <tr r="I1080" s="5"/>
      </tp>
      <tp>
        <v>121479397.65000001</v>
        <stp/>
        <stp>EM_S_QSTM07_IS</stp>
        <stp>4</stp>
        <stp>002602.SZ</stp>
        <stp>61</stp>
        <stp>3/31/2016</stp>
        <stp>1</stp>
        <tr r="I1070" s="5"/>
      </tp>
      <tp>
        <v>57385179.640000001</v>
        <stp/>
        <stp>EM_S_QSTM07_IS</stp>
        <stp>4</stp>
        <stp>002614.SZ</stp>
        <stp>61</stp>
        <stp>6/30/2015</stp>
        <stp>1</stp>
        <tr r="K1082" s="5"/>
      </tp>
      <tp>
        <v>33137794.469999999</v>
        <stp/>
        <stp>EM_S_QSTM07_IS</stp>
        <stp>4</stp>
        <stp>002617.SZ</stp>
        <stp>61</stp>
        <stp>6/30/2016</stp>
        <stp>1</stp>
        <tr r="D1085" s="5"/>
      </tp>
      <tp>
        <v>2076968.16</v>
        <stp/>
        <stp>EM_S_QSTM07_IS</stp>
        <stp>4</stp>
        <stp>002684.SZ</stp>
        <stp>61</stp>
        <stp>6/30/2015</stp>
        <stp>1</stp>
        <tr r="K1152" s="5"/>
      </tp>
      <tp>
        <v>27760431.809999999</v>
        <stp/>
        <stp>EM_S_QSTM07_IS</stp>
        <stp>4</stp>
        <stp>002687.SZ</stp>
        <stp>61</stp>
        <stp>6/30/2016</stp>
        <stp>1</stp>
        <tr r="D1155" s="5"/>
      </tp>
      <tp>
        <v>23383825.539999999</v>
        <stp/>
        <stp>EM_S_QSTM07_IS</stp>
        <stp>4</stp>
        <stp>002692.SZ</stp>
        <stp>61</stp>
        <stp>3/31/2016</stp>
        <stp>1</stp>
        <tr r="I1160" s="5"/>
      </tp>
      <tp>
        <v>10929038.67</v>
        <stp/>
        <stp>EM_S_QSTM07_IS</stp>
        <stp>4</stp>
        <stp>002682.SZ</stp>
        <stp>61</stp>
        <stp>3/31/2016</stp>
        <stp>1</stp>
        <tr r="I1150" s="5"/>
      </tp>
      <tp>
        <v>15080953.630000001</v>
        <stp/>
        <stp>EM_S_QSTM07_IS</stp>
        <stp>4</stp>
        <stp>002694.SZ</stp>
        <stp>61</stp>
        <stp>6/30/2015</stp>
        <stp>1</stp>
        <tr r="K1162" s="5"/>
      </tp>
      <tp>
        <v>54133847.850000001</v>
        <stp/>
        <stp>EM_S_QSTM07_IS</stp>
        <stp>4</stp>
        <stp>002697.SZ</stp>
        <stp>61</stp>
        <stp>6/30/2016</stp>
        <stp>1</stp>
        <tr r="D1165" s="5"/>
      </tp>
      <tp>
        <v>8477343.1600000001</v>
        <stp/>
        <stp>EM_S_QSTM07_IS</stp>
        <stp>4</stp>
        <stp>002767.SZ</stp>
        <stp>61</stp>
        <stp>6/30/2016</stp>
        <stp>1</stp>
        <tr r="D1229" s="5"/>
      </tp>
      <tp>
        <v>86306592.549999997</v>
        <stp/>
        <stp>EM_S_QSTM07_IS</stp>
        <stp>4</stp>
        <stp>002772.SZ</stp>
        <stp>61</stp>
        <stp>3/31/2016</stp>
        <stp>1</stp>
        <tr r="I1234" s="5"/>
      </tp>
      <tp>
        <v>14566341.060000001</v>
        <stp/>
        <stp>EM_S_QSTM07_IS</stp>
        <stp>4</stp>
        <stp>002762.SZ</stp>
        <stp>61</stp>
        <stp>3/31/2016</stp>
        <stp>1</stp>
        <tr r="I1225" s="5"/>
      </tp>
      <tp>
        <v>21870981.530000001</v>
        <stp/>
        <stp>EM_S_QSTM07_IS</stp>
        <stp>4</stp>
        <stp>002777.SZ</stp>
        <stp>61</stp>
        <stp>6/30/2016</stp>
        <stp>1</stp>
        <tr r="D1238" s="5"/>
      </tp>
      <tp>
        <v>17236765.07</v>
        <stp/>
        <stp>EM_S_QSTM07_IS</stp>
        <stp>4</stp>
        <stp>002747.SZ</stp>
        <stp>61</stp>
        <stp>6/30/2016</stp>
        <stp>1</stp>
        <tr r="D1211" s="5"/>
      </tp>
      <tp>
        <v>57505721.200000003</v>
        <stp/>
        <stp>EM_S_QSTM07_IS</stp>
        <stp>4</stp>
        <stp>002752.SZ</stp>
        <stp>61</stp>
        <stp>3/31/2016</stp>
        <stp>1</stp>
        <tr r="I1216" s="5"/>
      </tp>
      <tp>
        <v>25725812.09</v>
        <stp/>
        <stp>EM_S_QSTM07_IS</stp>
        <stp>4</stp>
        <stp>002742.SZ</stp>
        <stp>61</stp>
        <stp>3/31/2016</stp>
        <stp>1</stp>
        <tr r="I1207" s="5"/>
      </tp>
      <tp>
        <v>20095013.879999999</v>
        <stp/>
        <stp>EM_S_QSTM07_IS</stp>
        <stp>4</stp>
        <stp>002757.SZ</stp>
        <stp>61</stp>
        <stp>6/30/2016</stp>
        <stp>1</stp>
        <tr r="D1220" s="5"/>
      </tp>
      <tp>
        <v>-35568737.899999999</v>
        <stp/>
        <stp>EM_S_QSTM07_IS</stp>
        <stp>4</stp>
        <stp>002724.SZ</stp>
        <stp>61</stp>
        <stp>6/30/2015</stp>
        <stp>1</stp>
        <tr r="K1189" s="5"/>
      </tp>
      <tp>
        <v>90578278.180000007</v>
        <stp/>
        <stp>EM_S_QSTM07_IS</stp>
        <stp>4</stp>
        <stp>002727.SZ</stp>
        <stp>61</stp>
        <stp>6/30/2016</stp>
        <stp>1</stp>
        <tr r="D1192" s="5"/>
      </tp>
      <tp>
        <v>8984547.5199999996</v>
        <stp/>
        <stp>EM_S_QSTM07_IS</stp>
        <stp>4</stp>
        <stp>002732.SZ</stp>
        <stp>61</stp>
        <stp>3/31/2016</stp>
        <stp>1</stp>
        <tr r="I1197" s="5"/>
      </tp>
      <tp>
        <v>22411184.920000002</v>
        <stp/>
        <stp>EM_S_QSTM07_IS</stp>
        <stp>4</stp>
        <stp>002722.SZ</stp>
        <stp>61</stp>
        <stp>3/31/2016</stp>
        <stp>1</stp>
        <tr r="I1187" s="5"/>
      </tp>
      <tp>
        <v>16070710.279999999</v>
        <stp/>
        <stp>EM_S_QSTM07_IS</stp>
        <stp>4</stp>
        <stp>002734.SZ</stp>
        <stp>61</stp>
        <stp>6/30/2015</stp>
        <stp>1</stp>
        <tr r="K1199" s="5"/>
      </tp>
      <tp>
        <v>69760474.799999997</v>
        <stp/>
        <stp>EM_S_QSTM07_IS</stp>
        <stp>4</stp>
        <stp>002737.SZ</stp>
        <stp>61</stp>
        <stp>6/30/2016</stp>
        <stp>1</stp>
        <tr r="D1202" s="5"/>
      </tp>
      <tp>
        <v>38701520.369999997</v>
        <stp/>
        <stp>EM_S_QSTM07_IS</stp>
        <stp>4</stp>
        <stp>002707.SZ</stp>
        <stp>61</stp>
        <stp>6/30/2016</stp>
        <stp>1</stp>
        <tr r="D1174" s="5"/>
      </tp>
      <tp>
        <v>23650665.260000002</v>
        <stp/>
        <stp>EM_S_QSTM07_IS</stp>
        <stp>4</stp>
        <stp>002712.SZ</stp>
        <stp>61</stp>
        <stp>3/31/2016</stp>
        <stp>1</stp>
        <tr r="I1178" s="5"/>
      </tp>
      <tp>
        <v>12750714.08</v>
        <stp/>
        <stp>EM_S_QSTM07_IS</stp>
        <stp>4</stp>
        <stp>002702.SZ</stp>
        <stp>61</stp>
        <stp>3/31/2016</stp>
        <stp>1</stp>
        <tr r="I1170" s="5"/>
      </tp>
      <tp>
        <v>67027330.810000002</v>
        <stp/>
        <stp>EM_S_QSTM07_IS</stp>
        <stp>4</stp>
        <stp>002714.SZ</stp>
        <stp>61</stp>
        <stp>6/30/2015</stp>
        <stp>1</stp>
        <tr r="K1180" s="5"/>
      </tp>
      <tp>
        <v>74789064.030000001</v>
        <stp/>
        <stp>EM_S_QSTM07_IS</stp>
        <stp>4</stp>
        <stp>002717.SZ</stp>
        <stp>61</stp>
        <stp>6/30/2016</stp>
        <stp>1</stp>
        <tr r="D1183" s="5"/>
      </tp>
      <tp>
        <v>35819259.619999997</v>
        <stp/>
        <stp>EM_S_QSTM07_IS</stp>
        <stp>4</stp>
        <stp>002787.SZ</stp>
        <stp>61</stp>
        <stp>6/30/2016</stp>
        <stp>1</stp>
        <tr r="D1247" s="5"/>
      </tp>
      <tp>
        <v>51217840.969999999</v>
        <stp/>
        <stp>EM_S_QSTM07_IS</stp>
        <stp>4</stp>
        <stp>002792.SZ</stp>
        <stp>61</stp>
        <stp>3/31/2016</stp>
        <stp>1</stp>
        <tr r="I1252" s="5"/>
      </tp>
      <tp>
        <v>18439983.620000001</v>
        <stp/>
        <stp>EM_S_QSTM07_IS</stp>
        <stp>4</stp>
        <stp>002782.SZ</stp>
        <stp>61</stp>
        <stp>3/31/2016</stp>
        <stp>1</stp>
        <tr r="I1243" s="5"/>
      </tp>
      <tp>
        <v>130784640.66</v>
        <stp/>
        <stp>EM_S_QSTM07_IS</stp>
        <stp>4</stp>
        <stp>002797.SZ</stp>
        <stp>61</stp>
        <stp>6/30/2016</stp>
        <stp>1</stp>
        <tr r="D1256" s="5"/>
      </tp>
      <tp>
        <v>-113775397.13</v>
        <stp/>
        <stp>EM_S_QSTM07_IS</stp>
        <stp>4</stp>
        <stp>002464.SZ</stp>
        <stp>61</stp>
        <stp>6/30/2015</stp>
        <stp>1</stp>
        <tr r="K933" s="5"/>
      </tp>
      <tp>
        <v>-881188.960000008</v>
        <stp/>
        <stp>EM_S_QSTM07_IS</stp>
        <stp>4</stp>
        <stp>002467.SZ</stp>
        <stp>61</stp>
        <stp>6/30/2016</stp>
        <stp>1</stp>
        <tr r="D936" s="5"/>
      </tp>
      <tp>
        <v>33983642.869999997</v>
        <stp/>
        <stp>EM_S_QSTM07_IS</stp>
        <stp>4</stp>
        <stp>002472.SZ</stp>
        <stp>61</stp>
        <stp>3/31/2016</stp>
        <stp>1</stp>
        <tr r="I941" s="5"/>
      </tp>
      <tp>
        <v>54464925.880000003</v>
        <stp/>
        <stp>EM_S_QSTM07_IS</stp>
        <stp>4</stp>
        <stp>002462.SZ</stp>
        <stp>61</stp>
        <stp>3/31/2016</stp>
        <stp>1</stp>
        <tr r="I931" s="5"/>
      </tp>
      <tp>
        <v>11562048.51</v>
        <stp/>
        <stp>EM_S_QSTM07_IS</stp>
        <stp>4</stp>
        <stp>002474.SZ</stp>
        <stp>61</stp>
        <stp>6/30/2015</stp>
        <stp>1</stp>
        <tr r="K943" s="5"/>
      </tp>
      <tp>
        <v>347166035.79000002</v>
        <stp/>
        <stp>EM_S_QSTM07_IS</stp>
        <stp>4</stp>
        <stp>002477.SZ</stp>
        <stp>61</stp>
        <stp>6/30/2016</stp>
        <stp>1</stp>
        <tr r="D946" s="5"/>
      </tp>
      <tp>
        <v>116036925.13</v>
        <stp/>
        <stp>EM_S_QSTM07_IS</stp>
        <stp>4</stp>
        <stp>002444.SZ</stp>
        <stp>61</stp>
        <stp>6/30/2015</stp>
        <stp>1</stp>
        <tr r="K913" s="5"/>
      </tp>
      <tp>
        <v>9921550.8499999996</v>
        <stp/>
        <stp>EM_S_QSTM07_IS</stp>
        <stp>4</stp>
        <stp>002447.SZ</stp>
        <stp>61</stp>
        <stp>6/30/2016</stp>
        <stp>1</stp>
        <tr r="D916" s="5"/>
      </tp>
      <tp>
        <v>23601256.550000001</v>
        <stp/>
        <stp>EM_S_QSTM07_IS</stp>
        <stp>4</stp>
        <stp>002452.SZ</stp>
        <stp>61</stp>
        <stp>3/31/2016</stp>
        <stp>1</stp>
        <tr r="I921" s="5"/>
      </tp>
      <tp>
        <v>-22812148.079999998</v>
        <stp/>
        <stp>EM_S_QSTM07_IS</stp>
        <stp>4</stp>
        <stp>002442.SZ</stp>
        <stp>61</stp>
        <stp>3/31/2016</stp>
        <stp>1</stp>
        <tr r="I911" s="5"/>
      </tp>
      <tp>
        <v>61625286.409999996</v>
        <stp/>
        <stp>EM_S_QSTM07_IS</stp>
        <stp>4</stp>
        <stp>002454.SZ</stp>
        <stp>61</stp>
        <stp>6/30/2015</stp>
        <stp>1</stp>
        <tr r="K923" s="5"/>
      </tp>
      <tp>
        <v>1876330.53</v>
        <stp/>
        <stp>EM_S_QSTM07_IS</stp>
        <stp>4</stp>
        <stp>002457.SZ</stp>
        <stp>61</stp>
        <stp>6/30/2016</stp>
        <stp>1</stp>
        <tr r="D926" s="5"/>
      </tp>
      <tp>
        <v>84972484.069999993</v>
        <stp/>
        <stp>EM_S_QSTM07_IS</stp>
        <stp>4</stp>
        <stp>002424.SZ</stp>
        <stp>61</stp>
        <stp>6/30/2015</stp>
        <stp>1</stp>
        <tr r="K893" s="5"/>
      </tp>
      <tp>
        <v>45488099.049999997</v>
        <stp/>
        <stp>EM_S_QSTM07_IS</stp>
        <stp>4</stp>
        <stp>002427.SZ</stp>
        <stp>61</stp>
        <stp>6/30/2016</stp>
        <stp>1</stp>
        <tr r="D896" s="5"/>
      </tp>
      <tp>
        <v>-14406786.699999999</v>
        <stp/>
        <stp>EM_S_QSTM07_IS</stp>
        <stp>4</stp>
        <stp>002432.SZ</stp>
        <stp>61</stp>
        <stp>3/31/2016</stp>
        <stp>1</stp>
        <tr r="I901" s="5"/>
      </tp>
      <tp>
        <v>208211808</v>
        <stp/>
        <stp>EM_S_QSTM07_IS</stp>
        <stp>4</stp>
        <stp>002422.SZ</stp>
        <stp>61</stp>
        <stp>3/31/2016</stp>
        <stp>1</stp>
        <tr r="I891" s="5"/>
      </tp>
      <tp>
        <v>70689197.469999999</v>
        <stp/>
        <stp>EM_S_QSTM07_IS</stp>
        <stp>4</stp>
        <stp>002434.SZ</stp>
        <stp>61</stp>
        <stp>6/30/2015</stp>
        <stp>1</stp>
        <tr r="K903" s="5"/>
      </tp>
      <tp>
        <v>189084209.47999999</v>
        <stp/>
        <stp>EM_S_QSTM07_IS</stp>
        <stp>4</stp>
        <stp>002437.SZ</stp>
        <stp>61</stp>
        <stp>6/30/2016</stp>
        <stp>1</stp>
        <tr r="D906" s="5"/>
      </tp>
      <tp>
        <v>25483540.460000001</v>
        <stp/>
        <stp>EM_S_QSTM07_IS</stp>
        <stp>4</stp>
        <stp>002404.SZ</stp>
        <stp>61</stp>
        <stp>6/30/2015</stp>
        <stp>1</stp>
        <tr r="K873" s="5"/>
      </tp>
      <tp>
        <v>138240298.05000001</v>
        <stp/>
        <stp>EM_S_QSTM07_IS</stp>
        <stp>4</stp>
        <stp>002407.SZ</stp>
        <stp>61</stp>
        <stp>6/30/2016</stp>
        <stp>1</stp>
        <tr r="D876" s="5"/>
      </tp>
      <tp>
        <v>28437521.329999998</v>
        <stp/>
        <stp>EM_S_QSTM07_IS</stp>
        <stp>4</stp>
        <stp>002412.SZ</stp>
        <stp>61</stp>
        <stp>3/31/2016</stp>
        <stp>1</stp>
        <tr r="I881" s="5"/>
      </tp>
      <tp>
        <v>24629949.550000001</v>
        <stp/>
        <stp>EM_S_QSTM07_IS</stp>
        <stp>4</stp>
        <stp>002402.SZ</stp>
        <stp>61</stp>
        <stp>3/31/2016</stp>
        <stp>1</stp>
        <tr r="I871" s="5"/>
      </tp>
      <tp>
        <v>45464720.079999998</v>
        <stp/>
        <stp>EM_S_QSTM07_IS</stp>
        <stp>4</stp>
        <stp>002414.SZ</stp>
        <stp>61</stp>
        <stp>6/30/2015</stp>
        <stp>1</stp>
        <tr r="K883" s="5"/>
      </tp>
      <tp>
        <v>-30016958.489999998</v>
        <stp/>
        <stp>EM_S_QSTM07_IS</stp>
        <stp>4</stp>
        <stp>002417.SZ</stp>
        <stp>61</stp>
        <stp>6/30/2016</stp>
        <stp>1</stp>
        <tr r="D886" s="5"/>
      </tp>
      <tp>
        <v>48144060.719999999</v>
        <stp/>
        <stp>EM_S_QSTM07_IS</stp>
        <stp>4</stp>
        <stp>002484.SZ</stp>
        <stp>61</stp>
        <stp>6/30/2015</stp>
        <stp>1</stp>
        <tr r="K953" s="5"/>
      </tp>
      <tp>
        <v>28541791.579999998</v>
        <stp/>
        <stp>EM_S_QSTM07_IS</stp>
        <stp>4</stp>
        <stp>002487.SZ</stp>
        <stp>61</stp>
        <stp>6/30/2016</stp>
        <stp>1</stp>
        <tr r="D956" s="5"/>
      </tp>
      <tp>
        <v>7729542.2199999997</v>
        <stp/>
        <stp>EM_S_QSTM07_IS</stp>
        <stp>4</stp>
        <stp>002492.SZ</stp>
        <stp>61</stp>
        <stp>3/31/2016</stp>
        <stp>1</stp>
        <tr r="I961" s="5"/>
      </tp>
      <tp>
        <v>45707543.789999999</v>
        <stp/>
        <stp>EM_S_QSTM07_IS</stp>
        <stp>4</stp>
        <stp>002482.SZ</stp>
        <stp>61</stp>
        <stp>3/31/2016</stp>
        <stp>1</stp>
        <tr r="I951" s="5"/>
      </tp>
      <tp>
        <v>-655388.52999999898</v>
        <stp/>
        <stp>EM_S_QSTM07_IS</stp>
        <stp>4</stp>
        <stp>002494.SZ</stp>
        <stp>61</stp>
        <stp>6/30/2015</stp>
        <stp>1</stp>
        <tr r="K963" s="5"/>
      </tp>
      <tp>
        <v>58791059.969999999</v>
        <stp/>
        <stp>EM_S_QSTM07_IS</stp>
        <stp>4</stp>
        <stp>002497.SZ</stp>
        <stp>61</stp>
        <stp>6/30/2016</stp>
        <stp>1</stp>
        <tr r="D966" s="5"/>
      </tp>
      <tp>
        <v>23956329.98</v>
        <stp/>
        <stp>EM_S_QSTM07_IS</stp>
        <stp>4</stp>
        <stp>002564.SZ</stp>
        <stp>61</stp>
        <stp>6/30/2015</stp>
        <stp>1</stp>
        <tr r="K1032" s="5"/>
      </tp>
      <tp>
        <v>42838831.859999999</v>
        <stp/>
        <stp>EM_S_QSTM07_IS</stp>
        <stp>4</stp>
        <stp>002567.SZ</stp>
        <stp>61</stp>
        <stp>6/30/2016</stp>
        <stp>1</stp>
        <tr r="D1035" s="5"/>
      </tp>
      <tp>
        <v>52623312.68</v>
        <stp/>
        <stp>EM_S_QSTM07_IS</stp>
        <stp>4</stp>
        <stp>002572.SZ</stp>
        <stp>61</stp>
        <stp>3/31/2016</stp>
        <stp>1</stp>
        <tr r="I1040" s="5"/>
      </tp>
      <tp>
        <v>33281203.469999999</v>
        <stp/>
        <stp>EM_S_QSTM07_IS</stp>
        <stp>4</stp>
        <stp>002562.SZ</stp>
        <stp>61</stp>
        <stp>3/31/2016</stp>
        <stp>1</stp>
        <tr r="I1030" s="5"/>
      </tp>
      <tp>
        <v>17659281.550000001</v>
        <stp/>
        <stp>EM_S_QSTM07_IS</stp>
        <stp>4</stp>
        <stp>002574.SZ</stp>
        <stp>61</stp>
        <stp>6/30/2015</stp>
        <stp>1</stp>
        <tr r="K1042" s="5"/>
      </tp>
      <tp>
        <v>2651281.3199999901</v>
        <stp/>
        <stp>EM_S_QSTM07_IS</stp>
        <stp>4</stp>
        <stp>002577.SZ</stp>
        <stp>61</stp>
        <stp>6/30/2016</stp>
        <stp>1</stp>
        <tr r="D1045" s="5"/>
      </tp>
      <tp>
        <v>3701946.54</v>
        <stp/>
        <stp>EM_S_QSTM07_IS</stp>
        <stp>4</stp>
        <stp>002544.SZ</stp>
        <stp>61</stp>
        <stp>6/30/2015</stp>
        <stp>1</stp>
        <tr r="K1012" s="5"/>
      </tp>
      <tp>
        <v>51740079.32</v>
        <stp/>
        <stp>EM_S_QSTM07_IS</stp>
        <stp>4</stp>
        <stp>002547.SZ</stp>
        <stp>61</stp>
        <stp>6/30/2016</stp>
        <stp>1</stp>
        <tr r="D1015" s="5"/>
      </tp>
      <tp>
        <v>-12832167.050000001</v>
        <stp/>
        <stp>EM_S_QSTM07_IS</stp>
        <stp>4</stp>
        <stp>002552.SZ</stp>
        <stp>61</stp>
        <stp>3/31/2016</stp>
        <stp>1</stp>
        <tr r="I1020" s="5"/>
      </tp>
      <tp>
        <v>34929318.149999999</v>
        <stp/>
        <stp>EM_S_QSTM07_IS</stp>
        <stp>4</stp>
        <stp>002542.SZ</stp>
        <stp>61</stp>
        <stp>3/31/2016</stp>
        <stp>1</stp>
        <tr r="I1010" s="5"/>
      </tp>
      <tp>
        <v>42481796.149999999</v>
        <stp/>
        <stp>EM_S_QSTM07_IS</stp>
        <stp>4</stp>
        <stp>002554.SZ</stp>
        <stp>61</stp>
        <stp>6/30/2015</stp>
        <stp>1</stp>
        <tr r="K1022" s="5"/>
      </tp>
      <tp>
        <v>79775260.060000002</v>
        <stp/>
        <stp>EM_S_QSTM07_IS</stp>
        <stp>4</stp>
        <stp>002557.SZ</stp>
        <stp>61</stp>
        <stp>6/30/2016</stp>
        <stp>1</stp>
        <tr r="D1025" s="5"/>
      </tp>
      <tp>
        <v>-25752229.989999998</v>
        <stp/>
        <stp>EM_S_QSTM07_IS</stp>
        <stp>4</stp>
        <stp>002524.SZ</stp>
        <stp>61</stp>
        <stp>6/30/2015</stp>
        <stp>1</stp>
        <tr r="K993" s="5"/>
      </tp>
      <tp>
        <v>72405864.670000002</v>
        <stp/>
        <stp>EM_S_QSTM07_IS</stp>
        <stp>4</stp>
        <stp>002527.SZ</stp>
        <stp>61</stp>
        <stp>6/30/2016</stp>
        <stp>1</stp>
        <tr r="D995" s="5"/>
      </tp>
      <tp>
        <v>27551044.579999998</v>
        <stp/>
        <stp>EM_S_QSTM07_IS</stp>
        <stp>4</stp>
        <stp>002532.SZ</stp>
        <stp>61</stp>
        <stp>3/31/2016</stp>
        <stp>1</stp>
        <tr r="I1000" s="5"/>
      </tp>
      <tp>
        <v>20265605.77</v>
        <stp/>
        <stp>EM_S_QSTM07_IS</stp>
        <stp>4</stp>
        <stp>002522.SZ</stp>
        <stp>61</stp>
        <stp>3/31/2016</stp>
        <stp>1</stp>
        <tr r="I991" s="5"/>
      </tp>
      <tp>
        <v>-244040223.13999999</v>
        <stp/>
        <stp>EM_S_QSTM07_IS</stp>
        <stp>4</stp>
        <stp>002534.SZ</stp>
        <stp>61</stp>
        <stp>6/30/2015</stp>
        <stp>1</stp>
        <tr r="K1002" s="5"/>
      </tp>
      <tp>
        <v>23027837.109999999</v>
        <stp/>
        <stp>EM_S_QSTM07_IS</stp>
        <stp>4</stp>
        <stp>002537.SZ</stp>
        <stp>61</stp>
        <stp>6/30/2016</stp>
        <stp>1</stp>
        <tr r="D1005" s="5"/>
      </tp>
      <tp>
        <v>67306194.890000001</v>
        <stp/>
        <stp>EM_S_QSTM07_IS</stp>
        <stp>4</stp>
        <stp>002504.SZ</stp>
        <stp>61</stp>
        <stp>6/30/2015</stp>
        <stp>1</stp>
        <tr r="K973" s="5"/>
      </tp>
      <tp>
        <v>65171533.109999999</v>
        <stp/>
        <stp>EM_S_QSTM07_IS</stp>
        <stp>4</stp>
        <stp>002507.SZ</stp>
        <stp>61</stp>
        <stp>6/30/2016</stp>
        <stp>1</stp>
        <tr r="D976" s="5"/>
      </tp>
      <tp>
        <v>5888994.9199999999</v>
        <stp/>
        <stp>EM_S_QSTM07_IS</stp>
        <stp>4</stp>
        <stp>002512.SZ</stp>
        <stp>61</stp>
        <stp>3/31/2016</stp>
        <stp>1</stp>
        <tr r="I981" s="5"/>
      </tp>
      <tp>
        <v>30607569.420000002</v>
        <stp/>
        <stp>EM_S_QSTM07_IS</stp>
        <stp>4</stp>
        <stp>002502.SZ</stp>
        <stp>61</stp>
        <stp>3/31/2016</stp>
        <stp>1</stp>
        <tr r="I971" s="5"/>
      </tp>
      <tp>
        <v>15939014.58</v>
        <stp/>
        <stp>EM_S_QSTM07_IS</stp>
        <stp>4</stp>
        <stp>002514.SZ</stp>
        <stp>61</stp>
        <stp>6/30/2015</stp>
        <stp>1</stp>
        <tr r="K983" s="5"/>
      </tp>
      <tp>
        <v>142586080.69</v>
        <stp/>
        <stp>EM_S_QSTM07_IS</stp>
        <stp>4</stp>
        <stp>002517.SZ</stp>
        <stp>61</stp>
        <stp>6/30/2016</stp>
        <stp>1</stp>
        <tr r="D986" s="5"/>
      </tp>
      <tp>
        <v>34740332.979999997</v>
        <stp/>
        <stp>EM_S_QSTM07_IS</stp>
        <stp>4</stp>
        <stp>002584.SZ</stp>
        <stp>61</stp>
        <stp>6/30/2015</stp>
        <stp>1</stp>
        <tr r="K1052" s="5"/>
      </tp>
      <tp>
        <v>33934070.439999998</v>
        <stp/>
        <stp>EM_S_QSTM07_IS</stp>
        <stp>4</stp>
        <stp>002587.SZ</stp>
        <stp>61</stp>
        <stp>6/30/2016</stp>
        <stp>1</stp>
        <tr r="D1055" s="5"/>
      </tp>
      <tp>
        <v>30068568.43</v>
        <stp/>
        <stp>EM_S_QSTM07_IS</stp>
        <stp>4</stp>
        <stp>002592.SZ</stp>
        <stp>61</stp>
        <stp>3/31/2016</stp>
        <stp>1</stp>
        <tr r="I1060" s="5"/>
      </tp>
      <tp>
        <v>18001366.550000001</v>
        <stp/>
        <stp>EM_S_QSTM07_IS</stp>
        <stp>4</stp>
        <stp>002582.SZ</stp>
        <stp>61</stp>
        <stp>3/31/2016</stp>
        <stp>1</stp>
        <tr r="I1050" s="5"/>
      </tp>
      <tp>
        <v>345714000</v>
        <stp/>
        <stp>EM_S_QSTM07_IS</stp>
        <stp>4</stp>
        <stp>002594.SZ</stp>
        <stp>61</stp>
        <stp>6/30/2015</stp>
        <stp>1</stp>
        <tr r="K1062" s="5"/>
      </tp>
      <tp>
        <v>94136255.930000007</v>
        <stp/>
        <stp>EM_S_QSTM07_IS</stp>
        <stp>4</stp>
        <stp>002597.SZ</stp>
        <stp>61</stp>
        <stp>6/30/2016</stp>
        <stp>1</stp>
        <tr r="D1065" s="5"/>
      </tp>
      <tp>
        <v>-40856023.840000004</v>
        <stp/>
        <stp>EM_S_QSTM07_IS</stp>
        <stp>4</stp>
        <stp>002264.SZ</stp>
        <stp>61</stp>
        <stp>6/30/2015</stp>
        <stp>1</stp>
        <tr r="K733" s="5"/>
      </tp>
      <tp>
        <v>42856223.030000001</v>
        <stp/>
        <stp>EM_S_QSTM07_IS</stp>
        <stp>4</stp>
        <stp>002267.SZ</stp>
        <stp>61</stp>
        <stp>6/30/2016</stp>
        <stp>1</stp>
        <tr r="D736" s="5"/>
      </tp>
      <tp>
        <v>728893.31</v>
        <stp/>
        <stp>EM_S_QSTM07_IS</stp>
        <stp>4</stp>
        <stp>002272.SZ</stp>
        <stp>61</stp>
        <stp>3/31/2016</stp>
        <stp>1</stp>
        <tr r="I741" s="5"/>
      </tp>
      <tp>
        <v>70265337.239999995</v>
        <stp/>
        <stp>EM_S_QSTM07_IS</stp>
        <stp>4</stp>
        <stp>002262.SZ</stp>
        <stp>61</stp>
        <stp>3/31/2016</stp>
        <stp>1</stp>
        <tr r="I731" s="5"/>
      </tp>
      <tp>
        <v>40592557.109999999</v>
        <stp/>
        <stp>EM_S_QSTM07_IS</stp>
        <stp>4</stp>
        <stp>002274.SZ</stp>
        <stp>61</stp>
        <stp>6/30/2015</stp>
        <stp>1</stp>
        <tr r="K743" s="5"/>
      </tp>
      <tp>
        <v>80653341.290000007</v>
        <stp/>
        <stp>EM_S_QSTM07_IS</stp>
        <stp>4</stp>
        <stp>002277.SZ</stp>
        <stp>61</stp>
        <stp>6/30/2016</stp>
        <stp>1</stp>
        <tr r="D746" s="5"/>
      </tp>
      <tp>
        <v>229494465.81</v>
        <stp/>
        <stp>EM_S_QSTM07_IS</stp>
        <stp>4</stp>
        <stp>002244.SZ</stp>
        <stp>61</stp>
        <stp>6/30/2015</stp>
        <stp>1</stp>
        <tr r="K714" s="5"/>
      </tp>
      <tp>
        <v>93354588.810000002</v>
        <stp/>
        <stp>EM_S_QSTM07_IS</stp>
        <stp>4</stp>
        <stp>002247.SZ</stp>
        <stp>61</stp>
        <stp>6/30/2016</stp>
        <stp>1</stp>
        <tr r="D717" s="5"/>
      </tp>
      <tp>
        <v>312319812.06999999</v>
        <stp/>
        <stp>EM_S_QSTM07_IS</stp>
        <stp>4</stp>
        <stp>002252.SZ</stp>
        <stp>61</stp>
        <stp>3/31/2016</stp>
        <stp>1</stp>
        <tr r="I722" s="5"/>
      </tp>
      <tp>
        <v>132402574.40000001</v>
        <stp/>
        <stp>EM_S_QSTM07_IS</stp>
        <stp>4</stp>
        <stp>002242.SZ</stp>
        <stp>61</stp>
        <stp>3/31/2016</stp>
        <stp>1</stp>
        <tr r="I712" s="5"/>
      </tp>
      <tp>
        <v>33570032.43</v>
        <stp/>
        <stp>EM_S_QSTM07_IS</stp>
        <stp>4</stp>
        <stp>002254.SZ</stp>
        <stp>61</stp>
        <stp>6/30/2015</stp>
        <stp>1</stp>
        <tr r="K724" s="5"/>
      </tp>
      <tp>
        <v>75659237.760000005</v>
        <stp/>
        <stp>EM_S_QSTM07_IS</stp>
        <stp>4</stp>
        <stp>002224.SZ</stp>
        <stp>61</stp>
        <stp>6/30/2015</stp>
        <stp>1</stp>
        <tr r="K694" s="5"/>
      </tp>
      <tp>
        <v>732097.36999999895</v>
        <stp/>
        <stp>EM_S_QSTM07_IS</stp>
        <stp>4</stp>
        <stp>002227.SZ</stp>
        <stp>61</stp>
        <stp>6/30/2016</stp>
        <stp>1</stp>
        <tr r="D697" s="5"/>
      </tp>
      <tp>
        <v>689702.32</v>
        <stp/>
        <stp>EM_S_QSTM07_IS</stp>
        <stp>4</stp>
        <stp>002232.SZ</stp>
        <stp>61</stp>
        <stp>3/31/2016</stp>
        <stp>1</stp>
        <tr r="I702" s="5"/>
      </tp>
      <tp>
        <v>15699648.98</v>
        <stp/>
        <stp>EM_S_QSTM07_IS</stp>
        <stp>4</stp>
        <stp>002222.SZ</stp>
        <stp>61</stp>
        <stp>3/31/2016</stp>
        <stp>1</stp>
        <tr r="I692" s="5"/>
      </tp>
      <tp>
        <v>-92903556.109999999</v>
        <stp/>
        <stp>EM_S_QSTM07_IS</stp>
        <stp>4</stp>
        <stp>002234.SZ</stp>
        <stp>61</stp>
        <stp>6/30/2015</stp>
        <stp>1</stp>
        <tr r="K704" s="5"/>
      </tp>
      <tp>
        <v>75867271.739999995</v>
        <stp/>
        <stp>EM_S_QSTM07_IS</stp>
        <stp>4</stp>
        <stp>002237.SZ</stp>
        <stp>61</stp>
        <stp>6/30/2016</stp>
        <stp>1</stp>
        <tr r="D707" s="5"/>
      </tp>
      <tp>
        <v>11519759.210000001</v>
        <stp/>
        <stp>EM_S_QSTM07_IS</stp>
        <stp>4</stp>
        <stp>002204.SZ</stp>
        <stp>61</stp>
        <stp>6/30/2015</stp>
        <stp>1</stp>
        <tr r="K674" s="5"/>
      </tp>
      <tp>
        <v>-25265555.940000001</v>
        <stp/>
        <stp>EM_S_QSTM07_IS</stp>
        <stp>4</stp>
        <stp>002207.SZ</stp>
        <stp>61</stp>
        <stp>6/30/2016</stp>
        <stp>1</stp>
        <tr r="D677" s="5"/>
      </tp>
      <tp>
        <v>12417311.84</v>
        <stp/>
        <stp>EM_S_QSTM07_IS</stp>
        <stp>4</stp>
        <stp>002212.SZ</stp>
        <stp>61</stp>
        <stp>3/31/2016</stp>
        <stp>1</stp>
        <tr r="I682" s="5"/>
      </tp>
      <tp>
        <v>370512648.85000002</v>
        <stp/>
        <stp>EM_S_QSTM07_IS</stp>
        <stp>4</stp>
        <stp>002202.SZ</stp>
        <stp>61</stp>
        <stp>3/31/2016</stp>
        <stp>1</stp>
        <tr r="I672" s="5"/>
      </tp>
      <tp>
        <v>17053307.09</v>
        <stp/>
        <stp>EM_S_QSTM07_IS</stp>
        <stp>4</stp>
        <stp>002214.SZ</stp>
        <stp>61</stp>
        <stp>6/30/2015</stp>
        <stp>1</stp>
        <tr r="K684" s="5"/>
      </tp>
      <tp>
        <v>240603194.38</v>
        <stp/>
        <stp>EM_S_QSTM07_IS</stp>
        <stp>4</stp>
        <stp>002217.SZ</stp>
        <stp>61</stp>
        <stp>6/30/2016</stp>
        <stp>1</stp>
        <tr r="D687" s="5"/>
      </tp>
      <tp>
        <v>58949377.32</v>
        <stp/>
        <stp>EM_S_QSTM07_IS</stp>
        <stp>4</stp>
        <stp>002284.SZ</stp>
        <stp>61</stp>
        <stp>6/30/2015</stp>
        <stp>1</stp>
        <tr r="K753" s="5"/>
      </tp>
      <tp>
        <v>96263695.25</v>
        <stp/>
        <stp>EM_S_QSTM07_IS</stp>
        <stp>4</stp>
        <stp>002287.SZ</stp>
        <stp>61</stp>
        <stp>6/30/2016</stp>
        <stp>1</stp>
        <tr r="D756" s="5"/>
      </tp>
      <tp>
        <v>80388633.819999993</v>
        <stp/>
        <stp>EM_S_QSTM07_IS</stp>
        <stp>4</stp>
        <stp>002292.SZ</stp>
        <stp>61</stp>
        <stp>3/31/2016</stp>
        <stp>1</stp>
        <tr r="I761" s="5"/>
      </tp>
      <tp>
        <v>3876481.59</v>
        <stp/>
        <stp>EM_S_QSTM07_IS</stp>
        <stp>4</stp>
        <stp>002282.SZ</stp>
        <stp>61</stp>
        <stp>3/31/2016</stp>
        <stp>1</stp>
        <tr r="I751" s="5"/>
      </tp>
      <tp>
        <v>305503496.62</v>
        <stp/>
        <stp>EM_S_QSTM07_IS</stp>
        <stp>4</stp>
        <stp>002294.SZ</stp>
        <stp>61</stp>
        <stp>6/30/2015</stp>
        <stp>1</stp>
        <tr r="K763" s="5"/>
      </tp>
      <tp>
        <v>-14753053.58</v>
        <stp/>
        <stp>EM_S_QSTM07_IS</stp>
        <stp>4</stp>
        <stp>002297.SZ</stp>
        <stp>61</stp>
        <stp>6/30/2016</stp>
        <stp>1</stp>
        <tr r="D766" s="5"/>
      </tp>
      <tp>
        <v>38983959.700000003</v>
        <stp/>
        <stp>EM_S_QSTM07_IS</stp>
        <stp>4</stp>
        <stp>002364.SZ</stp>
        <stp>61</stp>
        <stp>6/30/2015</stp>
        <stp>1</stp>
        <tr r="K833" s="5"/>
      </tp>
      <tp>
        <v>150527707.03</v>
        <stp/>
        <stp>EM_S_QSTM07_IS</stp>
        <stp>4</stp>
        <stp>002367.SZ</stp>
        <stp>61</stp>
        <stp>6/30/2016</stp>
        <stp>1</stp>
        <tr r="D836" s="5"/>
      </tp>
      <tp>
        <v>70695751.349999994</v>
        <stp/>
        <stp>EM_S_QSTM07_IS</stp>
        <stp>4</stp>
        <stp>002372.SZ</stp>
        <stp>61</stp>
        <stp>3/31/2016</stp>
        <stp>1</stp>
        <tr r="I841" s="5"/>
      </tp>
      <tp>
        <v>3546541</v>
        <stp/>
        <stp>EM_S_QSTM07_IS</stp>
        <stp>4</stp>
        <stp>002362.SZ</stp>
        <stp>61</stp>
        <stp>3/31/2016</stp>
        <stp>1</stp>
        <tr r="I831" s="5"/>
      </tp>
      <tp>
        <v>36096732.979999997</v>
        <stp/>
        <stp>EM_S_QSTM07_IS</stp>
        <stp>4</stp>
        <stp>002374.SZ</stp>
        <stp>61</stp>
        <stp>6/30/2015</stp>
        <stp>1</stp>
        <tr r="K843" s="5"/>
      </tp>
      <tp>
        <v>5804534.7999999998</v>
        <stp/>
        <stp>EM_S_QSTM07_IS</stp>
        <stp>4</stp>
        <stp>002377.SZ</stp>
        <stp>61</stp>
        <stp>6/30/2016</stp>
        <stp>1</stp>
        <tr r="D846" s="5"/>
      </tp>
      <tp>
        <v>346202385.72000003</v>
        <stp/>
        <stp>EM_S_QSTM07_IS</stp>
        <stp>4</stp>
        <stp>002344.SZ</stp>
        <stp>61</stp>
        <stp>6/30/2015</stp>
        <stp>1</stp>
        <tr r="K813" s="5"/>
      </tp>
      <tp>
        <v>6852494.4900000002</v>
        <stp/>
        <stp>EM_S_QSTM07_IS</stp>
        <stp>4</stp>
        <stp>002347.SZ</stp>
        <stp>61</stp>
        <stp>6/30/2016</stp>
        <stp>1</stp>
        <tr r="D816" s="5"/>
      </tp>
      <tp>
        <v>3457202.63</v>
        <stp/>
        <stp>EM_S_QSTM07_IS</stp>
        <stp>4</stp>
        <stp>002352.SZ</stp>
        <stp>61</stp>
        <stp>3/31/2016</stp>
        <stp>1</stp>
        <tr r="I821" s="5"/>
      </tp>
      <tp>
        <v>11124030.310000001</v>
        <stp/>
        <stp>EM_S_QSTM07_IS</stp>
        <stp>4</stp>
        <stp>002342.SZ</stp>
        <stp>61</stp>
        <stp>3/31/2016</stp>
        <stp>1</stp>
        <tr r="I811" s="5"/>
      </tp>
      <tp>
        <v>69338502.390000001</v>
        <stp/>
        <stp>EM_S_QSTM07_IS</stp>
        <stp>4</stp>
        <stp>002354.SZ</stp>
        <stp>61</stp>
        <stp>6/30/2015</stp>
        <stp>1</stp>
        <tr r="K823" s="5"/>
      </tp>
      <tp>
        <v>32312883.68</v>
        <stp/>
        <stp>EM_S_QSTM07_IS</stp>
        <stp>4</stp>
        <stp>002357.SZ</stp>
        <stp>61</stp>
        <stp>6/30/2016</stp>
        <stp>1</stp>
        <tr r="D826" s="5"/>
      </tp>
      <tp>
        <v>71933438.319999993</v>
        <stp/>
        <stp>EM_S_QSTM07_IS</stp>
        <stp>4</stp>
        <stp>002324.SZ</stp>
        <stp>61</stp>
        <stp>6/30/2015</stp>
        <stp>1</stp>
        <tr r="K793" s="5"/>
      </tp>
      <tp>
        <v>80852238.530000001</v>
        <stp/>
        <stp>EM_S_QSTM07_IS</stp>
        <stp>4</stp>
        <stp>002327.SZ</stp>
        <stp>61</stp>
        <stp>6/30/2016</stp>
        <stp>1</stp>
        <tr r="D796" s="5"/>
      </tp>
      <tp>
        <v>13591139.43</v>
        <stp/>
        <stp>EM_S_QSTM07_IS</stp>
        <stp>4</stp>
        <stp>002332.SZ</stp>
        <stp>61</stp>
        <stp>3/31/2016</stp>
        <stp>1</stp>
        <tr r="I801" s="5"/>
      </tp>
      <tp>
        <v>8137316.0899999999</v>
        <stp/>
        <stp>EM_S_QSTM07_IS</stp>
        <stp>4</stp>
        <stp>002322.SZ</stp>
        <stp>61</stp>
        <stp>3/31/2016</stp>
        <stp>1</stp>
        <tr r="I791" s="5"/>
      </tp>
      <tp>
        <v>42306479.740000002</v>
        <stp/>
        <stp>EM_S_QSTM07_IS</stp>
        <stp>4</stp>
        <stp>002334.SZ</stp>
        <stp>61</stp>
        <stp>6/30/2015</stp>
        <stp>1</stp>
        <tr r="K803" s="5"/>
      </tp>
      <tp>
        <v>-14984516.74</v>
        <stp/>
        <stp>EM_S_QSTM07_IS</stp>
        <stp>4</stp>
        <stp>002337.SZ</stp>
        <stp>61</stp>
        <stp>6/30/2016</stp>
        <stp>1</stp>
        <tr r="D806" s="5"/>
      </tp>
      <tp>
        <v>957733019.89999998</v>
        <stp/>
        <stp>EM_S_QSTM07_IS</stp>
        <stp>4</stp>
        <stp>002304.SZ</stp>
        <stp>61</stp>
        <stp>6/30/2015</stp>
        <stp>1</stp>
        <tr r="K773" s="5"/>
      </tp>
      <tp>
        <v>9601650.8900000006</v>
        <stp/>
        <stp>EM_S_QSTM07_IS</stp>
        <stp>4</stp>
        <stp>002307.SZ</stp>
        <stp>61</stp>
        <stp>6/30/2016</stp>
        <stp>1</stp>
        <tr r="D776" s="5"/>
      </tp>
      <tp>
        <v>-3271994.02</v>
        <stp/>
        <stp>EM_S_QSTM07_IS</stp>
        <stp>4</stp>
        <stp>002312.SZ</stp>
        <stp>61</stp>
        <stp>3/31/2016</stp>
        <stp>1</stp>
        <tr r="I781" s="5"/>
      </tp>
      <tp>
        <v>-35895841.520000003</v>
        <stp/>
        <stp>EM_S_QSTM07_IS</stp>
        <stp>4</stp>
        <stp>002302.SZ</stp>
        <stp>61</stp>
        <stp>3/31/2016</stp>
        <stp>1</stp>
        <tr r="I771" s="5"/>
      </tp>
      <tp>
        <v>-90189523.420000002</v>
        <stp/>
        <stp>EM_S_QSTM07_IS</stp>
        <stp>4</stp>
        <stp>002314.SZ</stp>
        <stp>61</stp>
        <stp>6/30/2015</stp>
        <stp>1</stp>
        <tr r="K783" s="5"/>
      </tp>
      <tp>
        <v>130254656.90000001</v>
        <stp/>
        <stp>EM_S_QSTM07_IS</stp>
        <stp>4</stp>
        <stp>002317.SZ</stp>
        <stp>61</stp>
        <stp>6/30/2016</stp>
        <stp>1</stp>
        <tr r="D786" s="5"/>
      </tp>
      <tp>
        <v>41290792.729999997</v>
        <stp/>
        <stp>EM_S_QSTM07_IS</stp>
        <stp>4</stp>
        <stp>002384.SZ</stp>
        <stp>61</stp>
        <stp>6/30/2015</stp>
        <stp>1</stp>
        <tr r="K853" s="5"/>
      </tp>
      <tp>
        <v>-23730857.170000002</v>
        <stp/>
        <stp>EM_S_QSTM07_IS</stp>
        <stp>4</stp>
        <stp>002387.SZ</stp>
        <stp>61</stp>
        <stp>6/30/2016</stp>
        <stp>1</stp>
        <tr r="D856" s="5"/>
      </tp>
      <tp>
        <v>29405758.109999999</v>
        <stp/>
        <stp>EM_S_QSTM07_IS</stp>
        <stp>4</stp>
        <stp>002392.SZ</stp>
        <stp>61</stp>
        <stp>3/31/2016</stp>
        <stp>1</stp>
        <tr r="I861" s="5"/>
      </tp>
      <tp>
        <v>44603424.299999997</v>
        <stp/>
        <stp>EM_S_QSTM07_IS</stp>
        <stp>4</stp>
        <stp>002382.SZ</stp>
        <stp>61</stp>
        <stp>3/31/2016</stp>
        <stp>1</stp>
        <tr r="I851" s="5"/>
      </tp>
      <tp>
        <v>70895969.260000005</v>
        <stp/>
        <stp>EM_S_QSTM07_IS</stp>
        <stp>4</stp>
        <stp>002394.SZ</stp>
        <stp>61</stp>
        <stp>6/30/2015</stp>
        <stp>1</stp>
        <tr r="K863" s="5"/>
      </tp>
      <tp>
        <v>23360393.969999999</v>
        <stp/>
        <stp>EM_S_QSTM07_IS</stp>
        <stp>4</stp>
        <stp>002397.SZ</stp>
        <stp>61</stp>
        <stp>6/30/2016</stp>
        <stp>1</stp>
        <tr r="D866" s="5"/>
      </tp>
      <tp>
        <v>92524184.510000005</v>
        <stp/>
        <stp>EM_S_QSTM07_IS</stp>
        <stp>4</stp>
        <stp>002064.SZ</stp>
        <stp>61</stp>
        <stp>6/30/2015</stp>
        <stp>1</stp>
        <tr r="K534" s="5"/>
      </tp>
      <tp>
        <v>14563282.869999999</v>
        <stp/>
        <stp>EM_S_QSTM07_IS</stp>
        <stp>4</stp>
        <stp>002067.SZ</stp>
        <stp>61</stp>
        <stp>6/30/2016</stp>
        <stp>1</stp>
        <tr r="D537" s="5"/>
      </tp>
      <tp>
        <v>-11423767.359999999</v>
        <stp/>
        <stp>EM_S_QSTM07_IS</stp>
        <stp>4</stp>
        <stp>002072.SZ</stp>
        <stp>61</stp>
        <stp>3/31/2016</stp>
        <stp>1</stp>
        <tr r="I542" s="5"/>
      </tp>
      <tp>
        <v>64279467.399999999</v>
        <stp/>
        <stp>EM_S_QSTM07_IS</stp>
        <stp>4</stp>
        <stp>002062.SZ</stp>
        <stp>61</stp>
        <stp>3/31/2016</stp>
        <stp>1</stp>
        <tr r="I532" s="5"/>
      </tp>
      <tp>
        <v>211830637</v>
        <stp/>
        <stp>EM_S_QSTM07_IS</stp>
        <stp>4</stp>
        <stp>002074.SZ</stp>
        <stp>61</stp>
        <stp>6/30/2015</stp>
        <stp>1</stp>
        <tr r="K544" s="5"/>
      </tp>
      <tp>
        <v>7355014.9699999997</v>
        <stp/>
        <stp>EM_S_QSTM07_IS</stp>
        <stp>4</stp>
        <stp>002077.SZ</stp>
        <stp>61</stp>
        <stp>6/30/2016</stp>
        <stp>1</stp>
        <tr r="D547" s="5"/>
      </tp>
      <tp>
        <v>6229897.4000000004</v>
        <stp/>
        <stp>EM_S_QSTM07_IS</stp>
        <stp>4</stp>
        <stp>002044.SZ</stp>
        <stp>61</stp>
        <stp>6/30/2015</stp>
        <stp>1</stp>
        <tr r="K514" s="5"/>
      </tp>
      <tp>
        <v>127170980.40000001</v>
        <stp/>
        <stp>EM_S_QSTM07_IS</stp>
        <stp>4</stp>
        <stp>002047.SZ</stp>
        <stp>61</stp>
        <stp>6/30/2016</stp>
        <stp>1</stp>
        <tr r="D517" s="5"/>
      </tp>
      <tp>
        <v>-9087146.2300000004</v>
        <stp/>
        <stp>EM_S_QSTM07_IS</stp>
        <stp>4</stp>
        <stp>002052.SZ</stp>
        <stp>61</stp>
        <stp>3/31/2016</stp>
        <stp>1</stp>
        <tr r="I522" s="5"/>
      </tp>
      <tp>
        <v>101796587.40000001</v>
        <stp/>
        <stp>EM_S_QSTM07_IS</stp>
        <stp>4</stp>
        <stp>002042.SZ</stp>
        <stp>61</stp>
        <stp>3/31/2016</stp>
        <stp>1</stp>
        <tr r="I512" s="5"/>
      </tp>
      <tp>
        <v>239043411.97999999</v>
        <stp/>
        <stp>EM_S_QSTM07_IS</stp>
        <stp>4</stp>
        <stp>002054.SZ</stp>
        <stp>61</stp>
        <stp>6/30/2015</stp>
        <stp>1</stp>
        <tr r="K524" s="5"/>
      </tp>
      <tp>
        <v>2884899</v>
        <stp/>
        <stp>EM_S_QSTM07_IS</stp>
        <stp>4</stp>
        <stp>002057.SZ</stp>
        <stp>61</stp>
        <stp>6/30/2016</stp>
        <stp>1</stp>
        <tr r="D527" s="5"/>
      </tp>
      <tp>
        <v>680230000</v>
        <stp/>
        <stp>EM_S_QSTM07_IS</stp>
        <stp>4</stp>
        <stp>002024.SZ</stp>
        <stp>61</stp>
        <stp>6/30/2015</stp>
        <stp>1</stp>
        <tr r="K494" s="5"/>
      </tp>
      <tp>
        <v>1251740806.25</v>
        <stp/>
        <stp>EM_S_QSTM07_IS</stp>
        <stp>4</stp>
        <stp>002027.SZ</stp>
        <stp>61</stp>
        <stp>6/30/2016</stp>
        <stp>1</stp>
        <tr r="D497" s="5"/>
      </tp>
      <tp>
        <v>275208073.37</v>
        <stp/>
        <stp>EM_S_QSTM07_IS</stp>
        <stp>4</stp>
        <stp>002032.SZ</stp>
        <stp>61</stp>
        <stp>3/31/2016</stp>
        <stp>1</stp>
        <tr r="I502" s="5"/>
      </tp>
      <tp>
        <v>55873815.899999999</v>
        <stp/>
        <stp>EM_S_QSTM07_IS</stp>
        <stp>4</stp>
        <stp>002022.SZ</stp>
        <stp>61</stp>
        <stp>3/31/2016</stp>
        <stp>1</stp>
        <tr r="I492" s="5"/>
      </tp>
      <tp>
        <v>10265272.02</v>
        <stp/>
        <stp>EM_S_QSTM07_IS</stp>
        <stp>4</stp>
        <stp>002034.SZ</stp>
        <stp>61</stp>
        <stp>6/30/2015</stp>
        <stp>1</stp>
        <tr r="K504" s="5"/>
      </tp>
      <tp>
        <v>29659282.219999999</v>
        <stp/>
        <stp>EM_S_QSTM07_IS</stp>
        <stp>4</stp>
        <stp>002037.SZ</stp>
        <stp>61</stp>
        <stp>6/30/2016</stp>
        <stp>1</stp>
        <tr r="D507" s="5"/>
      </tp>
      <tp>
        <v>209161303.72</v>
        <stp/>
        <stp>EM_S_QSTM07_IS</stp>
        <stp>4</stp>
        <stp>002004.SZ</stp>
        <stp>61</stp>
        <stp>6/30/2015</stp>
        <stp>1</stp>
        <tr r="K474" s="5"/>
      </tp>
      <tp>
        <v>217915177.99000001</v>
        <stp/>
        <stp>EM_S_QSTM07_IS</stp>
        <stp>4</stp>
        <stp>002007.SZ</stp>
        <stp>61</stp>
        <stp>6/30/2016</stp>
        <stp>1</stp>
        <tr r="D477" s="5"/>
      </tp>
      <tp>
        <v>-6148112.3700000001</v>
        <stp/>
        <stp>EM_S_QSTM07_IS</stp>
        <stp>4</stp>
        <stp>002012.SZ</stp>
        <stp>61</stp>
        <stp>3/31/2016</stp>
        <stp>1</stp>
        <tr r="I482" s="5"/>
      </tp>
      <tp>
        <v>108411503.22</v>
        <stp/>
        <stp>EM_S_QSTM07_IS</stp>
        <stp>4</stp>
        <stp>002002.SZ</stp>
        <stp>61</stp>
        <stp>3/31/2016</stp>
        <stp>1</stp>
        <tr r="I472" s="5"/>
      </tp>
      <tp>
        <v>42533223.600000001</v>
        <stp/>
        <stp>EM_S_QSTM07_IS</stp>
        <stp>4</stp>
        <stp>002014.SZ</stp>
        <stp>61</stp>
        <stp>6/30/2015</stp>
        <stp>1</stp>
        <tr r="K484" s="5"/>
      </tp>
      <tp>
        <v>18991524.489999998</v>
        <stp/>
        <stp>EM_S_QSTM07_IS</stp>
        <stp>4</stp>
        <stp>002017.SZ</stp>
        <stp>61</stp>
        <stp>6/30/2016</stp>
        <stp>1</stp>
        <tr r="D487" s="5"/>
      </tp>
      <tp>
        <v>14488838.67</v>
        <stp/>
        <stp>EM_S_QSTM07_IS</stp>
        <stp>4</stp>
        <stp>002084.SZ</stp>
        <stp>61</stp>
        <stp>6/30/2015</stp>
        <stp>1</stp>
        <tr r="K554" s="5"/>
      </tp>
      <tp>
        <v>51501263.57</v>
        <stp/>
        <stp>EM_S_QSTM07_IS</stp>
        <stp>4</stp>
        <stp>002087.SZ</stp>
        <stp>61</stp>
        <stp>6/30/2016</stp>
        <stp>1</stp>
        <tr r="D557" s="5"/>
      </tp>
      <tp>
        <v>46636811.359999999</v>
        <stp/>
        <stp>EM_S_QSTM07_IS</stp>
        <stp>4</stp>
        <stp>002092.SZ</stp>
        <stp>61</stp>
        <stp>3/31/2016</stp>
        <stp>1</stp>
        <tr r="I562" s="5"/>
      </tp>
      <tp>
        <v>9500854</v>
        <stp/>
        <stp>EM_S_QSTM07_IS</stp>
        <stp>4</stp>
        <stp>002082.SZ</stp>
        <stp>61</stp>
        <stp>3/31/2016</stp>
        <stp>1</stp>
        <tr r="I552" s="5"/>
      </tp>
      <tp>
        <v>25553938.399999999</v>
        <stp/>
        <stp>EM_S_QSTM07_IS</stp>
        <stp>4</stp>
        <stp>002094.SZ</stp>
        <stp>61</stp>
        <stp>6/30/2015</stp>
        <stp>1</stp>
        <tr r="K564" s="5"/>
      </tp>
      <tp>
        <v>4251283.33</v>
        <stp/>
        <stp>EM_S_QSTM07_IS</stp>
        <stp>4</stp>
        <stp>002097.SZ</stp>
        <stp>61</stp>
        <stp>6/30/2016</stp>
        <stp>1</stp>
        <tr r="D567" s="5"/>
      </tp>
      <tp>
        <v>-2959699.35</v>
        <stp/>
        <stp>EM_S_QSTM07_IS</stp>
        <stp>4</stp>
        <stp>002164.SZ</stp>
        <stp>61</stp>
        <stp>6/30/2015</stp>
        <stp>1</stp>
        <tr r="K634" s="5"/>
      </tp>
      <tp>
        <v>1379520.6</v>
        <stp/>
        <stp>EM_S_QSTM07_IS</stp>
        <stp>4</stp>
        <stp>002167.SZ</stp>
        <stp>61</stp>
        <stp>6/30/2016</stp>
        <stp>1</stp>
        <tr r="D637" s="5"/>
      </tp>
      <tp>
        <v>33043336.989999998</v>
        <stp/>
        <stp>EM_S_QSTM07_IS</stp>
        <stp>4</stp>
        <stp>002172.SZ</stp>
        <stp>61</stp>
        <stp>3/31/2016</stp>
        <stp>1</stp>
        <tr r="I642" s="5"/>
      </tp>
      <tp>
        <v>-15372519.300000001</v>
        <stp/>
        <stp>EM_S_QSTM07_IS</stp>
        <stp>4</stp>
        <stp>002162.SZ</stp>
        <stp>61</stp>
        <stp>3/31/2016</stp>
        <stp>1</stp>
        <tr r="I632" s="5"/>
      </tp>
      <tp>
        <v>113353164.72</v>
        <stp/>
        <stp>EM_S_QSTM07_IS</stp>
        <stp>4</stp>
        <stp>002174.SZ</stp>
        <stp>61</stp>
        <stp>6/30/2015</stp>
        <stp>1</stp>
        <tr r="K644" s="5"/>
      </tp>
      <tp>
        <v>22793937.289999999</v>
        <stp/>
        <stp>EM_S_QSTM07_IS</stp>
        <stp>4</stp>
        <stp>002177.SZ</stp>
        <stp>61</stp>
        <stp>6/30/2016</stp>
        <stp>1</stp>
        <tr r="D647" s="5"/>
      </tp>
      <tp>
        <v>7256983.2299999902</v>
        <stp/>
        <stp>EM_S_QSTM07_IS</stp>
        <stp>4</stp>
        <stp>002144.SZ</stp>
        <stp>61</stp>
        <stp>6/30/2015</stp>
        <stp>1</stp>
        <tr r="K614" s="5"/>
      </tp>
      <tp>
        <v>-22496645.469999999</v>
        <stp/>
        <stp>EM_S_QSTM07_IS</stp>
        <stp>4</stp>
        <stp>002147.SZ</stp>
        <stp>61</stp>
        <stp>6/30/2016</stp>
        <stp>1</stp>
        <tr r="D617" s="5"/>
      </tp>
      <tp>
        <v>178859694.43000001</v>
        <stp/>
        <stp>EM_S_QSTM07_IS</stp>
        <stp>4</stp>
        <stp>002152.SZ</stp>
        <stp>61</stp>
        <stp>3/31/2016</stp>
        <stp>1</stp>
        <tr r="I622" s="5"/>
      </tp>
      <tp>
        <v>2030235000</v>
        <stp/>
        <stp>EM_S_QSTM07_IS</stp>
        <stp>4</stp>
        <stp>002142.SZ</stp>
        <stp>61</stp>
        <stp>3/31/2016</stp>
        <stp>1</stp>
        <tr r="I612" s="5"/>
      </tp>
      <tp>
        <v>6618509.0300000003</v>
        <stp/>
        <stp>EM_S_QSTM07_IS</stp>
        <stp>4</stp>
        <stp>002154.SZ</stp>
        <stp>61</stp>
        <stp>6/30/2015</stp>
        <stp>1</stp>
        <tr r="K624" s="5"/>
      </tp>
      <tp>
        <v>381633164.41000003</v>
        <stp/>
        <stp>EM_S_QSTM07_IS</stp>
        <stp>4</stp>
        <stp>002157.SZ</stp>
        <stp>61</stp>
        <stp>6/30/2016</stp>
        <stp>1</stp>
        <tr r="D627" s="5"/>
      </tp>
      <tp>
        <v>4170614.08</v>
        <stp/>
        <stp>EM_S_QSTM07_IS</stp>
        <stp>4</stp>
        <stp>002124.SZ</stp>
        <stp>61</stp>
        <stp>6/30/2015</stp>
        <stp>1</stp>
        <tr r="K594" s="5"/>
      </tp>
      <tp>
        <v>68766035.890000001</v>
        <stp/>
        <stp>EM_S_QSTM07_IS</stp>
        <stp>4</stp>
        <stp>002127.SZ</stp>
        <stp>61</stp>
        <stp>6/30/2016</stp>
        <stp>1</stp>
        <tr r="D597" s="5"/>
      </tp>
      <tp>
        <v>16264287.970000001</v>
        <stp/>
        <stp>EM_S_QSTM07_IS</stp>
        <stp>4</stp>
        <stp>002132.SZ</stp>
        <stp>61</stp>
        <stp>3/31/2016</stp>
        <stp>1</stp>
        <tr r="I602" s="5"/>
      </tp>
      <tp>
        <v>11900059.33</v>
        <stp/>
        <stp>EM_S_QSTM07_IS</stp>
        <stp>4</stp>
        <stp>002122.SZ</stp>
        <stp>61</stp>
        <stp>3/31/2016</stp>
        <stp>1</stp>
        <tr r="I592" s="5"/>
      </tp>
      <tp>
        <v>-11268516.16</v>
        <stp/>
        <stp>EM_S_QSTM07_IS</stp>
        <stp>4</stp>
        <stp>002134.SZ</stp>
        <stp>61</stp>
        <stp>6/30/2015</stp>
        <stp>1</stp>
        <tr r="K604" s="5"/>
      </tp>
      <tp>
        <v>111908577.59999999</v>
        <stp/>
        <stp>EM_S_QSTM07_IS</stp>
        <stp>4</stp>
        <stp>002137.SZ</stp>
        <stp>61</stp>
        <stp>6/30/2016</stp>
        <stp>1</stp>
        <tr r="D607" s="5"/>
      </tp>
      <tp>
        <v>68659110.75</v>
        <stp/>
        <stp>EM_S_QSTM07_IS</stp>
        <stp>4</stp>
        <stp>002104.SZ</stp>
        <stp>61</stp>
        <stp>6/30/2015</stp>
        <stp>1</stp>
        <tr r="K574" s="5"/>
      </tp>
      <tp>
        <v>9942781.9100000001</v>
        <stp/>
        <stp>EM_S_QSTM07_IS</stp>
        <stp>4</stp>
        <stp>002107.SZ</stp>
        <stp>61</stp>
        <stp>6/30/2016</stp>
        <stp>1</stp>
        <tr r="D577" s="5"/>
      </tp>
      <tp>
        <v>870370.49</v>
        <stp/>
        <stp>EM_S_QSTM07_IS</stp>
        <stp>4</stp>
        <stp>002112.SZ</stp>
        <stp>61</stp>
        <stp>3/31/2016</stp>
        <stp>1</stp>
        <tr r="I582" s="5"/>
      </tp>
      <tp>
        <v>38891560.439999998</v>
        <stp/>
        <stp>EM_S_QSTM07_IS</stp>
        <stp>4</stp>
        <stp>002102.SZ</stp>
        <stp>61</stp>
        <stp>3/31/2016</stp>
        <stp>1</stp>
        <tr r="I572" s="5"/>
      </tp>
      <tp>
        <v>-22564244.219999999</v>
        <stp/>
        <stp>EM_S_QSTM07_IS</stp>
        <stp>4</stp>
        <stp>002114.SZ</stp>
        <stp>61</stp>
        <stp>6/30/2015</stp>
        <stp>1</stp>
        <tr r="K584" s="5"/>
      </tp>
      <tp>
        <v>49904158.329999998</v>
        <stp/>
        <stp>EM_S_QSTM07_IS</stp>
        <stp>4</stp>
        <stp>002117.SZ</stp>
        <stp>61</stp>
        <stp>6/30/2016</stp>
        <stp>1</stp>
        <tr r="D587" s="5"/>
      </tp>
      <tp>
        <v>20539151.98</v>
        <stp/>
        <stp>EM_S_QSTM07_IS</stp>
        <stp>4</stp>
        <stp>002184.SZ</stp>
        <stp>61</stp>
        <stp>6/30/2015</stp>
        <stp>1</stp>
        <tr r="K654" s="5"/>
      </tp>
      <tp>
        <v>41850040.25</v>
        <stp/>
        <stp>EM_S_QSTM07_IS</stp>
        <stp>4</stp>
        <stp>002187.SZ</stp>
        <stp>61</stp>
        <stp>6/30/2016</stp>
        <stp>1</stp>
        <tr r="D657" s="5"/>
      </tp>
      <tp>
        <v>720268.59</v>
        <stp/>
        <stp>EM_S_QSTM07_IS</stp>
        <stp>4</stp>
        <stp>002192.SZ</stp>
        <stp>61</stp>
        <stp>3/31/2016</stp>
        <stp>1</stp>
        <tr r="I662" s="5"/>
      </tp>
      <tp>
        <v>20630464.390000001</v>
        <stp/>
        <stp>EM_S_QSTM07_IS</stp>
        <stp>4</stp>
        <stp>002182.SZ</stp>
        <stp>61</stp>
        <stp>3/31/2016</stp>
        <stp>1</stp>
        <tr r="I652" s="5"/>
      </tp>
      <tp>
        <v>18554648.09</v>
        <stp/>
        <stp>EM_S_QSTM07_IS</stp>
        <stp>4</stp>
        <stp>002194.SZ</stp>
        <stp>61</stp>
        <stp>6/30/2015</stp>
        <stp>1</stp>
        <tr r="K664" s="5"/>
      </tp>
      <tp>
        <v>6548091.7800000003</v>
        <stp/>
        <stp>EM_S_QSTM07_IS</stp>
        <stp>4</stp>
        <stp>002197.SZ</stp>
        <stp>61</stp>
        <stp>6/30/2016</stp>
        <stp>1</stp>
        <tr r="D667" s="5"/>
      </tp>
      <tp>
        <v>12200574.789999999</v>
        <stp/>
        <stp>EM_S_QSTM07_IS</stp>
        <stp>4</stp>
        <stp>002802.SZ</stp>
        <stp>61</stp>
        <stp>3/31/2016</stp>
        <stp>1</stp>
        <tr r="I1261" s="5"/>
      </tp>
      <tp>
        <v>47888521.82</v>
        <stp/>
        <stp>EM_S_QSTM07_IS</stp>
        <stp>4</stp>
        <stp>603737.SH</stp>
        <stp>61</stp>
        <stp>6/30/2016</stp>
        <stp>1</stp>
        <tr r="D2839" s="5"/>
      </tp>
      <tp>
        <v>141155684.81999999</v>
        <stp/>
        <stp>EM_S_QSTM07_IS</stp>
        <stp>4</stp>
        <stp>603567.SH</stp>
        <stp>61</stp>
        <stp>6/30/2016</stp>
        <stp>1</stp>
        <tr r="D2812" s="5"/>
      </tp>
      <tp>
        <v>14422919.33</v>
        <stp/>
        <stp>EM_S_QSTM07_IS</stp>
        <stp>4</stp>
        <stp>603227.SH</stp>
        <stp>61</stp>
        <stp>6/30/2016</stp>
        <stp>1</stp>
        <tr r="D2781" s="5"/>
      </tp>
      <tp>
        <v>6802293.5599999996</v>
        <stp/>
        <stp>EM_S_QSTM07_IS</stp>
        <stp>4</stp>
        <stp>603222.SH</stp>
        <stp>61</stp>
        <stp>3/31/2016</stp>
        <stp>1</stp>
        <tr r="I2779" s="5"/>
      </tp>
      <tp>
        <v>109475975.26000001</v>
        <stp/>
        <stp>EM_S_QSTM07_IS</stp>
        <stp>4</stp>
        <stp>603377.SH</stp>
        <stp>61</stp>
        <stp>6/30/2016</stp>
        <stp>1</stp>
        <tr r="D2800" s="5"/>
      </tp>
      <tp>
        <v>24805872.539999999</v>
        <stp/>
        <stp>EM_S_QSTM07_IS</stp>
        <stp>4</stp>
        <stp>603027.SH</stp>
        <stp>61</stp>
        <stp>6/30/2016</stp>
        <stp>1</stp>
        <tr r="D2750" s="5"/>
      </tp>
      <tp>
        <v>7165493.9900000002</v>
        <stp/>
        <stp>EM_S_QSTM07_IS</stp>
        <stp>4</stp>
        <stp>603022.SH</stp>
        <stp>61</stp>
        <stp>3/31/2016</stp>
        <stp>1</stp>
        <tr r="I2746" s="5"/>
      </tp>
      <tp>
        <v>26388923.719999999</v>
        <stp/>
        <stp>EM_S_QSTM07_IS</stp>
        <stp>4</stp>
        <stp>603012.SH</stp>
        <stp>61</stp>
        <stp>3/31/2016</stp>
        <stp>1</stp>
        <tr r="I2738" s="5"/>
      </tp>
      <tp>
        <v>8366203.5499999998</v>
        <stp/>
        <stp>EM_S_QSTM07_IS</stp>
        <stp>4</stp>
        <stp>603002.SH</stp>
        <stp>61</stp>
        <stp>3/31/2016</stp>
        <stp>1</stp>
        <tr r="I2730" s="5"/>
      </tp>
      <tp>
        <v>46385972.490000002</v>
        <stp/>
        <stp>EM_S_QSTM07_IS</stp>
        <stp>4</stp>
        <stp>603017.SH</stp>
        <stp>61</stp>
        <stp>6/30/2016</stp>
        <stp>1</stp>
        <tr r="D2741" s="5"/>
      </tp>
      <tp>
        <v>69118791.650000006</v>
        <stp/>
        <stp>EM_S_QSTM07_IS</stp>
        <stp>4</stp>
        <stp>603077.SH</stp>
        <stp>61</stp>
        <stp>6/30/2016</stp>
        <stp>1</stp>
        <tr r="D2756" s="5"/>
      </tp>
      <tp>
        <v>29643378.809999999</v>
        <stp/>
        <stp>EM_S_QSTM07_IS</stp>
        <stp>4</stp>
        <stp>603117.SH</stp>
        <stp>61</stp>
        <stp>6/30/2016</stp>
        <stp>1</stp>
        <tr r="D2765" s="5"/>
      </tp>
      <tp>
        <v>51166490.310000002</v>
        <stp/>
        <stp>EM_S_QSTM07_IS</stp>
        <stp>4</stp>
        <stp>603167.SH</stp>
        <stp>61</stp>
        <stp>6/30/2016</stp>
        <stp>1</stp>
        <tr r="D2773" s="5"/>
      </tp>
      <tp>
        <v>4905451.1100000003</v>
        <stp/>
        <stp>EM_S_QSTM07_IS</stp>
        <stp>4</stp>
        <stp>603822.SH</stp>
        <stp>61</stp>
        <stp>3/31/2016</stp>
        <stp>1</stp>
        <tr r="I2851" s="5"/>
      </tp>
      <tp>
        <v>54908921.710000001</v>
        <stp/>
        <stp>EM_S_QSTM07_IS</stp>
        <stp>4</stp>
        <stp>603997.SH</stp>
        <stp>61</stp>
        <stp>6/30/2016</stp>
        <stp>1</stp>
        <tr r="D2878" s="5"/>
      </tp>
      <tp>
        <v>169773762.19999999</v>
        <stp/>
        <stp>EM_S_QSTM07_IS</stp>
        <stp>4</stp>
        <stp>000667.SZ</stp>
        <stp>61</stp>
        <stp>6/30/2016</stp>
        <stp>1</stp>
        <tr r="D230" s="5"/>
      </tp>
      <tp>
        <v>-30720105.899999999</v>
        <stp/>
        <stp>EM_S_QSTM07_IS</stp>
        <stp>4</stp>
        <stp>000672.SZ</stp>
        <stp>61</stp>
        <stp>3/31/2016</stp>
        <stp>1</stp>
        <tr r="I235" s="5"/>
      </tp>
      <tp>
        <v>-628846.72</v>
        <stp/>
        <stp>EM_S_QSTM07_IS</stp>
        <stp>4</stp>
        <stp>000662.SZ</stp>
        <stp>61</stp>
        <stp>3/31/2016</stp>
        <stp>1</stp>
        <tr r="I226" s="5"/>
      </tp>
      <tp>
        <v>-1207531.68</v>
        <stp/>
        <stp>EM_S_QSTM07_IS</stp>
        <stp>4</stp>
        <stp>000677.SZ</stp>
        <stp>61</stp>
        <stp>6/30/2016</stp>
        <stp>1</stp>
        <tr r="D238" s="5"/>
      </tp>
      <tp>
        <v>2386178.75</v>
        <stp/>
        <stp>EM_S_QSTM07_IS</stp>
        <stp>4</stp>
        <stp>000652.SZ</stp>
        <stp>61</stp>
        <stp>3/31/2016</stp>
        <stp>1</stp>
        <tr r="I220" s="5"/>
      </tp>
      <tp>
        <v>32176438.57</v>
        <stp/>
        <stp>EM_S_QSTM07_IS</stp>
        <stp>4</stp>
        <stp>000657.SZ</stp>
        <stp>61</stp>
        <stp>6/30/2016</stp>
        <stp>1</stp>
        <tr r="D223" s="5"/>
      </tp>
      <tp>
        <v>36512671.170000002</v>
        <stp/>
        <stp>EM_S_QSTM07_IS</stp>
        <stp>4</stp>
        <stp>000627.SZ</stp>
        <stp>61</stp>
        <stp>6/30/2016</stp>
        <stp>1</stp>
        <tr r="D206" s="5"/>
      </tp>
      <tp>
        <v>2172936.2200000002</v>
        <stp/>
        <stp>EM_S_QSTM07_IS</stp>
        <stp>4</stp>
        <stp>000632.SZ</stp>
        <stp>61</stp>
        <stp>3/31/2016</stp>
        <stp>1</stp>
        <tr r="I211" s="5"/>
      </tp>
      <tp>
        <v>-3862134.13</v>
        <stp/>
        <stp>EM_S_QSTM07_IS</stp>
        <stp>4</stp>
        <stp>000622.SZ</stp>
        <stp>61</stp>
        <stp>3/31/2016</stp>
        <stp>1</stp>
        <tr r="I202" s="5"/>
      </tp>
      <tp>
        <v>-5985075.6600000001</v>
        <stp/>
        <stp>EM_S_QSTM07_IS</stp>
        <stp>4</stp>
        <stp>000637.SZ</stp>
        <stp>61</stp>
        <stp>6/30/2016</stp>
        <stp>1</stp>
        <tr r="D215" s="5"/>
      </tp>
      <tp>
        <v>67238022.409999996</v>
        <stp/>
        <stp>EM_S_QSTM07_IS</stp>
        <stp>4</stp>
        <stp>000607.SZ</stp>
        <stp>61</stp>
        <stp>6/30/2016</stp>
        <stp>1</stp>
        <tr r="D190" s="5"/>
      </tp>
      <tp>
        <v>-29342593.25</v>
        <stp/>
        <stp>EM_S_QSTM07_IS</stp>
        <stp>4</stp>
        <stp>000612.SZ</stp>
        <stp>61</stp>
        <stp>3/31/2016</stp>
        <stp>1</stp>
        <tr r="I195" s="5"/>
      </tp>
      <tp>
        <v>-116774900.22</v>
        <stp/>
        <stp>EM_S_QSTM07_IS</stp>
        <stp>4</stp>
        <stp>000617.SZ</stp>
        <stp>61</stp>
        <stp>6/30/2016</stp>
        <stp>1</stp>
        <tr r="D199" s="5"/>
      </tp>
      <tp>
        <v>71310784.599999994</v>
        <stp/>
        <stp>EM_S_QSTM07_IS</stp>
        <stp>4</stp>
        <stp>000687.SZ</stp>
        <stp>61</stp>
        <stp>6/30/2016</stp>
        <stp>1</stp>
        <tr r="D247" s="5"/>
      </tp>
      <tp>
        <v>94561947.590000004</v>
        <stp/>
        <stp>EM_S_QSTM07_IS</stp>
        <stp>4</stp>
        <stp>000692.SZ</stp>
        <stp>61</stp>
        <stp>3/31/2016</stp>
        <stp>1</stp>
        <tr r="I251" s="5"/>
      </tp>
      <tp>
        <v>5735716.9900000002</v>
        <stp/>
        <stp>EM_S_QSTM07_IS</stp>
        <stp>4</stp>
        <stp>000682.SZ</stp>
        <stp>61</stp>
        <stp>3/31/2016</stp>
        <stp>1</stp>
        <tr r="I243" s="5"/>
      </tp>
      <tp>
        <v>-4017007.1</v>
        <stp/>
        <stp>EM_S_QSTM07_IS</stp>
        <stp>4</stp>
        <stp>000697.SZ</stp>
        <stp>61</stp>
        <stp>6/30/2016</stp>
        <stp>1</stp>
        <tr r="D254" s="5"/>
      </tp>
      <tp>
        <v>12072493.039999999</v>
        <stp/>
        <stp>EM_S_QSTM07_IS</stp>
        <stp>4</stp>
        <stp>600624.SH</stp>
        <stp>61</stp>
        <stp>6/30/2015</stp>
        <stp>1</stp>
        <tr r="K2296" s="5"/>
      </tp>
      <tp>
        <v>104005791.26000001</v>
        <stp/>
        <stp>EM_S_QSTM07_IS</stp>
        <stp>4</stp>
        <stp>600622.SH</stp>
        <stp>61</stp>
        <stp>3/31/2016</stp>
        <stp>1</stp>
        <tr r="I2294" s="5"/>
      </tp>
      <tp>
        <v>30710876.059999999</v>
        <stp/>
        <stp>EM_S_QSTM07_IS</stp>
        <stp>4</stp>
        <stp>600634.SH</stp>
        <stp>61</stp>
        <stp>6/30/2015</stp>
        <stp>1</stp>
        <tr r="K2302" s="5"/>
      </tp>
      <tp>
        <v>934143326.86000001</v>
        <stp/>
        <stp>EM_S_QSTM07_IS</stp>
        <stp>4</stp>
        <stp>600637.SH</stp>
        <stp>61</stp>
        <stp>6/30/2016</stp>
        <stp>1</stp>
        <tr r="D2305" s="5"/>
      </tp>
      <tp>
        <v>-7497501</v>
        <stp/>
        <stp>EM_S_QSTM07_IS</stp>
        <stp>4</stp>
        <stp>600604.SH</stp>
        <stp>61</stp>
        <stp>6/30/2015</stp>
        <stp>1</stp>
        <tr r="K2277" s="5"/>
      </tp>
      <tp>
        <v>241350064.41</v>
        <stp/>
        <stp>EM_S_QSTM07_IS</stp>
        <stp>4</stp>
        <stp>600612.SH</stp>
        <stp>61</stp>
        <stp>3/31/2016</stp>
        <stp>1</stp>
        <tr r="I2284" s="5"/>
      </tp>
      <tp>
        <v>30567915.710000001</v>
        <stp/>
        <stp>EM_S_QSTM07_IS</stp>
        <stp>4</stp>
        <stp>600602.SH</stp>
        <stp>61</stp>
        <stp>3/31/2016</stp>
        <stp>1</stp>
        <tr r="I2275" s="5"/>
      </tp>
      <tp>
        <v>22993640.82</v>
        <stp/>
        <stp>EM_S_QSTM07_IS</stp>
        <stp>4</stp>
        <stp>600614.SH</stp>
        <stp>61</stp>
        <stp>6/30/2015</stp>
        <stp>1</stp>
        <tr r="K2286" s="5"/>
      </tp>
      <tp>
        <v>103455736</v>
        <stp/>
        <stp>EM_S_QSTM07_IS</stp>
        <stp>4</stp>
        <stp>600617.SH</stp>
        <stp>61</stp>
        <stp>6/30/2016</stp>
        <stp>1</stp>
        <tr r="D2289" s="5"/>
      </tp>
      <tp>
        <v>213107956.78999999</v>
        <stp/>
        <stp>EM_S_QSTM07_IS</stp>
        <stp>4</stp>
        <stp>600664.SH</stp>
        <stp>61</stp>
        <stp>6/30/2015</stp>
        <stp>1</stp>
        <tr r="K2329" s="5"/>
      </tp>
      <tp>
        <v>6349.5899999998501</v>
        <stp/>
        <stp>EM_S_QSTM07_IS</stp>
        <stp>4</stp>
        <stp>600667.SH</stp>
        <stp>61</stp>
        <stp>6/30/2016</stp>
        <stp>1</stp>
        <tr r="D2332" s="5"/>
      </tp>
      <tp>
        <v>36329154.18</v>
        <stp/>
        <stp>EM_S_QSTM07_IS</stp>
        <stp>4</stp>
        <stp>600662.SH</stp>
        <stp>61</stp>
        <stp>3/31/2016</stp>
        <stp>1</stp>
        <tr r="I2327" s="5"/>
      </tp>
      <tp>
        <v>765668429.51999998</v>
        <stp/>
        <stp>EM_S_QSTM07_IS</stp>
        <stp>4</stp>
        <stp>600674.SH</stp>
        <stp>61</stp>
        <stp>6/30/2015</stp>
        <stp>1</stp>
        <tr r="K2336" s="5"/>
      </tp>
      <tp>
        <v>-464804.28000000102</v>
        <stp/>
        <stp>EM_S_QSTM07_IS</stp>
        <stp>4</stp>
        <stp>600677.SH</stp>
        <stp>61</stp>
        <stp>6/30/2016</stp>
        <stp>1</stp>
        <tr r="D2339" s="5"/>
      </tp>
      <tp>
        <v>24607126.670000002</v>
        <stp/>
        <stp>EM_S_QSTM07_IS</stp>
        <stp>4</stp>
        <stp>600644.SH</stp>
        <stp>61</stp>
        <stp>6/30/2015</stp>
        <stp>1</stp>
        <tr r="K2312" s="5"/>
      </tp>
      <tp>
        <v>74790235.689999998</v>
        <stp/>
        <stp>EM_S_QSTM07_IS</stp>
        <stp>4</stp>
        <stp>600647.SH</stp>
        <stp>61</stp>
        <stp>6/30/2016</stp>
        <stp>1</stp>
        <tr r="D2314" s="5"/>
      </tp>
      <tp>
        <v>8194913.9199999999</v>
        <stp/>
        <stp>EM_S_QSTM07_IS</stp>
        <stp>4</stp>
        <stp>600652.SH</stp>
        <stp>61</stp>
        <stp>3/31/2016</stp>
        <stp>1</stp>
        <tr r="I2319" s="5"/>
      </tp>
      <tp>
        <v>582351474.14999998</v>
        <stp/>
        <stp>EM_S_QSTM07_IS</stp>
        <stp>4</stp>
        <stp>600642.SH</stp>
        <stp>61</stp>
        <stp>3/31/2016</stp>
        <stp>1</stp>
        <tr r="I2310" s="5"/>
      </tp>
      <tp>
        <v>92027063.530000001</v>
        <stp/>
        <stp>EM_S_QSTM07_IS</stp>
        <stp>4</stp>
        <stp>600654.SH</stp>
        <stp>61</stp>
        <stp>6/30/2015</stp>
        <stp>1</stp>
        <tr r="K2321" s="5"/>
      </tp>
      <tp>
        <v>279141011.63999999</v>
        <stp/>
        <stp>EM_S_QSTM07_IS</stp>
        <stp>4</stp>
        <stp>600657.SH</stp>
        <stp>61</stp>
        <stp>6/30/2016</stp>
        <stp>1</stp>
        <tr r="D2323" s="5"/>
      </tp>
      <tp>
        <v>86146590.030000001</v>
        <stp/>
        <stp>EM_S_QSTM07_IS</stp>
        <stp>4</stp>
        <stp>600684.SH</stp>
        <stp>61</stp>
        <stp>6/30/2015</stp>
        <stp>1</stp>
        <tr r="K2346" s="5"/>
      </tp>
      <tp>
        <v>43044893.030000001</v>
        <stp/>
        <stp>EM_S_QSTM07_IS</stp>
        <stp>4</stp>
        <stp>600687.SH</stp>
        <stp>61</stp>
        <stp>6/30/2016</stp>
        <stp>1</stp>
        <tr r="D2349" s="5"/>
      </tp>
      <tp>
        <v>7756043.3600000003</v>
        <stp/>
        <stp>EM_S_QSTM07_IS</stp>
        <stp>4</stp>
        <stp>600692.SH</stp>
        <stp>61</stp>
        <stp>3/31/2016</stp>
        <stp>1</stp>
        <tr r="I2354" s="5"/>
      </tp>
      <tp>
        <v>-176798148.88</v>
        <stp/>
        <stp>EM_S_QSTM07_IS</stp>
        <stp>4</stp>
        <stp>600682.SH</stp>
        <stp>61</stp>
        <stp>3/31/2016</stp>
        <stp>1</stp>
        <tr r="I2344" s="5"/>
      </tp>
      <tp>
        <v>322304568.06999999</v>
        <stp/>
        <stp>EM_S_QSTM07_IS</stp>
        <stp>4</stp>
        <stp>600694.SH</stp>
        <stp>61</stp>
        <stp>6/30/2015</stp>
        <stp>1</stp>
        <tr r="K2356" s="5"/>
      </tp>
      <tp>
        <v>86012816.790000007</v>
        <stp/>
        <stp>EM_S_QSTM07_IS</stp>
        <stp>4</stp>
        <stp>600697.SH</stp>
        <stp>61</stp>
        <stp>6/30/2016</stp>
        <stp>1</stp>
        <tr r="D2359" s="5"/>
      </tp>
      <tp>
        <v>73773675.590000004</v>
        <stp/>
        <stp>EM_S_QSTM07_IS</stp>
        <stp>4</stp>
        <stp>000767.SZ</stp>
        <stp>61</stp>
        <stp>6/30/2016</stp>
        <stp>1</stp>
        <tr r="D304" s="5"/>
      </tp>
      <tp>
        <v>23432492.559999999</v>
        <stp/>
        <stp>EM_S_QSTM07_IS</stp>
        <stp>4</stp>
        <stp>000762.SZ</stp>
        <stp>61</stp>
        <stp>3/31/2016</stp>
        <stp>1</stp>
        <tr r="I302" s="5"/>
      </tp>
      <tp>
        <v>17956676.91</v>
        <stp/>
        <stp>EM_S_QSTM07_IS</stp>
        <stp>4</stp>
        <stp>000777.SZ</stp>
        <stp>61</stp>
        <stp>6/30/2016</stp>
        <stp>1</stp>
        <tr r="D307" s="5"/>
      </tp>
      <tp>
        <v>3678728.36</v>
        <stp/>
        <stp>EM_S_QSTM07_IS</stp>
        <stp>4</stp>
        <stp>000752.SZ</stp>
        <stp>61</stp>
        <stp>3/31/2016</stp>
        <stp>1</stp>
        <tr r="I293" s="5"/>
      </tp>
      <tp>
        <v>9366265.5999999996</v>
        <stp/>
        <stp>EM_S_QSTM07_IS</stp>
        <stp>4</stp>
        <stp>000757.SZ</stp>
        <stp>61</stp>
        <stp>6/30/2016</stp>
        <stp>1</stp>
        <tr r="D297" s="5"/>
      </tp>
      <tp>
        <v>-4223017.01</v>
        <stp/>
        <stp>EM_S_QSTM07_IS</stp>
        <stp>4</stp>
        <stp>000727.SZ</stp>
        <stp>61</stp>
        <stp>6/30/2016</stp>
        <stp>1</stp>
        <tr r="D279" s="5"/>
      </tp>
      <tp>
        <v>321923477.66000003</v>
        <stp/>
        <stp>EM_S_QSTM07_IS</stp>
        <stp>4</stp>
        <stp>000732.SZ</stp>
        <stp>61</stp>
        <stp>3/31/2016</stp>
        <stp>1</stp>
        <tr r="I283" s="5"/>
      </tp>
      <tp>
        <v>36679022.649999999</v>
        <stp/>
        <stp>EM_S_QSTM07_IS</stp>
        <stp>4</stp>
        <stp>000722.SZ</stp>
        <stp>61</stp>
        <stp>3/31/2016</stp>
        <stp>1</stp>
        <tr r="I275" s="5"/>
      </tp>
      <tp>
        <v>-42949649.740000002</v>
        <stp/>
        <stp>EM_S_QSTM07_IS</stp>
        <stp>4</stp>
        <stp>000737.SZ</stp>
        <stp>61</stp>
        <stp>6/30/2016</stp>
        <stp>1</stp>
        <tr r="D287" s="5"/>
      </tp>
      <tp>
        <v>5517721.9699999997</v>
        <stp/>
        <stp>EM_S_QSTM07_IS</stp>
        <stp>4</stp>
        <stp>000707.SZ</stp>
        <stp>61</stp>
        <stp>6/30/2016</stp>
        <stp>1</stp>
        <tr r="D261" s="5"/>
      </tp>
      <tp>
        <v>75296538.069999993</v>
        <stp/>
        <stp>EM_S_QSTM07_IS</stp>
        <stp>4</stp>
        <stp>000712.SZ</stp>
        <stp>61</stp>
        <stp>3/31/2016</stp>
        <stp>1</stp>
        <tr r="I266" s="5"/>
      </tp>
      <tp>
        <v>-7925257.5999999996</v>
        <stp/>
        <stp>EM_S_QSTM07_IS</stp>
        <stp>4</stp>
        <stp>000702.SZ</stp>
        <stp>61</stp>
        <stp>3/31/2016</stp>
        <stp>1</stp>
        <tr r="I258" s="5"/>
      </tp>
      <tp>
        <v>2269814.7700000098</v>
        <stp/>
        <stp>EM_S_QSTM07_IS</stp>
        <stp>4</stp>
        <stp>000717.SZ</stp>
        <stp>61</stp>
        <stp>6/30/2016</stp>
        <stp>1</stp>
        <tr r="D270" s="5"/>
      </tp>
      <tp>
        <v>143673379.83000001</v>
        <stp/>
        <stp>EM_S_QSTM07_IS</stp>
        <stp>4</stp>
        <stp>000792.SZ</stp>
        <stp>61</stp>
        <stp>3/31/2016</stp>
        <stp>1</stp>
        <tr r="I319" s="5"/>
      </tp>
      <tp>
        <v>8103423.8399999999</v>
        <stp/>
        <stp>EM_S_QSTM07_IS</stp>
        <stp>4</stp>
        <stp>000782.SZ</stp>
        <stp>61</stp>
        <stp>3/31/2016</stp>
        <stp>1</stp>
        <tr r="I311" s="5"/>
      </tp>
      <tp>
        <v>23478721.530000001</v>
        <stp/>
        <stp>EM_S_QSTM07_IS</stp>
        <stp>4</stp>
        <stp>000797.SZ</stp>
        <stp>61</stp>
        <stp>6/30/2016</stp>
        <stp>1</stp>
        <tr r="D323" s="5"/>
      </tp>
      <tp>
        <v>11894618.27</v>
        <stp/>
        <stp>EM_S_QSTM07_IS</stp>
        <stp>4</stp>
        <stp>600724.SH</stp>
        <stp>61</stp>
        <stp>6/30/2015</stp>
        <stp>1</stp>
        <tr r="K2384" s="5"/>
      </tp>
      <tp>
        <v>8077799.1299999999</v>
        <stp/>
        <stp>EM_S_QSTM07_IS</stp>
        <stp>4</stp>
        <stp>600727.SH</stp>
        <stp>61</stp>
        <stp>6/30/2016</stp>
        <stp>1</stp>
        <tr r="D2387" s="5"/>
      </tp>
      <tp>
        <v>-7460352.0300000003</v>
        <stp/>
        <stp>EM_S_QSTM07_IS</stp>
        <stp>4</stp>
        <stp>600732.SH</stp>
        <stp>61</stp>
        <stp>3/31/2016</stp>
        <stp>1</stp>
        <tr r="I2392" s="5"/>
      </tp>
      <tp>
        <v>1384792.95</v>
        <stp/>
        <stp>EM_S_QSTM07_IS</stp>
        <stp>4</stp>
        <stp>600722.SH</stp>
        <stp>61</stp>
        <stp>3/31/2016</stp>
        <stp>1</stp>
        <tr r="I2382" s="5"/>
      </tp>
      <tp>
        <v>-8164774.6299999999</v>
        <stp/>
        <stp>EM_S_QSTM07_IS</stp>
        <stp>4</stp>
        <stp>600734.SH</stp>
        <stp>61</stp>
        <stp>6/30/2015</stp>
        <stp>1</stp>
        <tr r="K2394" s="5"/>
      </tp>
      <tp>
        <v>113655635.02</v>
        <stp/>
        <stp>EM_S_QSTM07_IS</stp>
        <stp>4</stp>
        <stp>600737.SH</stp>
        <stp>61</stp>
        <stp>6/30/2016</stp>
        <stp>1</stp>
        <tr r="D2397" s="5"/>
      </tp>
      <tp>
        <v>206970733.87</v>
        <stp/>
        <stp>EM_S_QSTM07_IS</stp>
        <stp>4</stp>
        <stp>600704.SH</stp>
        <stp>61</stp>
        <stp>6/30/2015</stp>
        <stp>1</stp>
        <tr r="K2365" s="5"/>
      </tp>
      <tp>
        <v>-60750884.710000001</v>
        <stp/>
        <stp>EM_S_QSTM07_IS</stp>
        <stp>4</stp>
        <stp>600707.SH</stp>
        <stp>61</stp>
        <stp>6/30/2016</stp>
        <stp>1</stp>
        <tr r="D2368" s="5"/>
      </tp>
      <tp>
        <v>740276.14</v>
        <stp/>
        <stp>EM_S_QSTM07_IS</stp>
        <stp>4</stp>
        <stp>600712.SH</stp>
        <stp>61</stp>
        <stp>3/31/2016</stp>
        <stp>1</stp>
        <tr r="I2372" s="5"/>
      </tp>
      <tp>
        <v>12177952.210000001</v>
        <stp/>
        <stp>EM_S_QSTM07_IS</stp>
        <stp>4</stp>
        <stp>600702.SH</stp>
        <stp>61</stp>
        <stp>3/31/2016</stp>
        <stp>1</stp>
        <tr r="I2363" s="5"/>
      </tp>
      <tp>
        <v>-16672682.43</v>
        <stp/>
        <stp>EM_S_QSTM07_IS</stp>
        <stp>4</stp>
        <stp>600714.SH</stp>
        <stp>61</stp>
        <stp>6/30/2015</stp>
        <stp>1</stp>
        <tr r="K2374" s="5"/>
      </tp>
      <tp>
        <v>365627977.81</v>
        <stp/>
        <stp>EM_S_QSTM07_IS</stp>
        <stp>4</stp>
        <stp>600717.SH</stp>
        <stp>61</stp>
        <stp>6/30/2016</stp>
        <stp>1</stp>
        <tr r="D2377" s="5"/>
      </tp>
      <tp>
        <v>-9655929.9199999999</v>
        <stp/>
        <stp>EM_S_QSTM07_IS</stp>
        <stp>4</stp>
        <stp>600764.SH</stp>
        <stp>61</stp>
        <stp>6/30/2015</stp>
        <stp>1</stp>
        <tr r="K2422" s="5"/>
      </tp>
      <tp>
        <v>-11975141.119999999</v>
        <stp/>
        <stp>EM_S_QSTM07_IS</stp>
        <stp>4</stp>
        <stp>600767.SH</stp>
        <stp>61</stp>
        <stp>6/30/2016</stp>
        <stp>1</stp>
        <tr r="D2425" s="5"/>
      </tp>
      <tp>
        <v>2296418.38</v>
        <stp/>
        <stp>EM_S_QSTM07_IS</stp>
        <stp>4</stp>
        <stp>600774.SH</stp>
        <stp>61</stp>
        <stp>6/30/2015</stp>
        <stp>1</stp>
        <tr r="K2431" s="5"/>
      </tp>
      <tp>
        <v>-21151317.219999999</v>
        <stp/>
        <stp>EM_S_QSTM07_IS</stp>
        <stp>4</stp>
        <stp>600777.SH</stp>
        <stp>61</stp>
        <stp>6/30/2016</stp>
        <stp>1</stp>
        <tr r="D2434" s="5"/>
      </tp>
      <tp>
        <v>-93247961.709999993</v>
        <stp/>
        <stp>EM_S_QSTM07_IS</stp>
        <stp>4</stp>
        <stp>600744.SH</stp>
        <stp>61</stp>
        <stp>6/30/2015</stp>
        <stp>1</stp>
        <tr r="K2404" s="5"/>
      </tp>
      <tp>
        <v>-24763226.600000001</v>
        <stp/>
        <stp>EM_S_QSTM07_IS</stp>
        <stp>4</stp>
        <stp>600747.SH</stp>
        <stp>61</stp>
        <stp>6/30/2016</stp>
        <stp>1</stp>
        <tr r="D2407" s="5"/>
      </tp>
      <tp>
        <v>74166106.290000007</v>
        <stp/>
        <stp>EM_S_QSTM07_IS</stp>
        <stp>4</stp>
        <stp>600742.SH</stp>
        <stp>61</stp>
        <stp>3/31/2016</stp>
        <stp>1</stp>
        <tr r="I2402" s="5"/>
      </tp>
      <tp>
        <v>137829675.16</v>
        <stp/>
        <stp>EM_S_QSTM07_IS</stp>
        <stp>4</stp>
        <stp>600754.SH</stp>
        <stp>61</stp>
        <stp>6/30/2015</stp>
        <stp>1</stp>
        <tr r="K2413" s="5"/>
      </tp>
      <tp>
        <v>162194366.28999999</v>
        <stp/>
        <stp>EM_S_QSTM07_IS</stp>
        <stp>4</stp>
        <stp>600757.SH</stp>
        <stp>61</stp>
        <stp>6/30/2016</stp>
        <stp>1</stp>
        <tr r="D2416" s="5"/>
      </tp>
      <tp>
        <v>8734661.4800000004</v>
        <stp/>
        <stp>EM_S_QSTM07_IS</stp>
        <stp>4</stp>
        <stp>600784.SH</stp>
        <stp>61</stp>
        <stp>6/30/2015</stp>
        <stp>1</stp>
        <tr r="K2441" s="5"/>
      </tp>
      <tp>
        <v>180626674.61000001</v>
        <stp/>
        <stp>EM_S_QSTM07_IS</stp>
        <stp>4</stp>
        <stp>600787.SH</stp>
        <stp>61</stp>
        <stp>6/30/2016</stp>
        <stp>1</stp>
        <tr r="D2443" s="5"/>
      </tp>
      <tp>
        <v>-20455139.149999999</v>
        <stp/>
        <stp>EM_S_QSTM07_IS</stp>
        <stp>4</stp>
        <stp>600792.SH</stp>
        <stp>61</stp>
        <stp>3/31/2016</stp>
        <stp>1</stp>
        <tr r="I2447" s="5"/>
      </tp>
      <tp>
        <v>-91824470.310000002</v>
        <stp/>
        <stp>EM_S_QSTM07_IS</stp>
        <stp>4</stp>
        <stp>600782.SH</stp>
        <stp>61</stp>
        <stp>3/31/2016</stp>
        <stp>1</stp>
        <tr r="I2439" s="5"/>
      </tp>
      <tp>
        <v>48006067.119999997</v>
        <stp/>
        <stp>EM_S_QSTM07_IS</stp>
        <stp>4</stp>
        <stp>600794.SH</stp>
        <stp>61</stp>
        <stp>6/30/2015</stp>
        <stp>1</stp>
        <tr r="K2449" s="5"/>
      </tp>
      <tp>
        <v>49007412.130000003</v>
        <stp/>
        <stp>EM_S_QSTM07_IS</stp>
        <stp>4</stp>
        <stp>600797.SH</stp>
        <stp>61</stp>
        <stp>6/30/2016</stp>
        <stp>1</stp>
        <tr r="D2452" s="5"/>
      </tp>
      <tp>
        <v>3385681.7</v>
        <stp/>
        <stp>EM_S_QSTM07_IS</stp>
        <stp>4</stp>
        <stp>300442.SZ</stp>
        <stp>61</stp>
        <stp>3/31/2016</stp>
        <stp>1</stp>
        <tr r="I1702" s="5"/>
      </tp>
      <tp>
        <v>36077945.350000001</v>
        <stp/>
        <stp>EM_S_QSTM07_IS</stp>
        <stp>4</stp>
        <stp>300457.SZ</stp>
        <stp>61</stp>
        <stp>6/30/2016</stp>
        <stp>1</stp>
        <tr r="D1716" s="5"/>
      </tp>
      <tp>
        <v>24349002.52</v>
        <stp/>
        <stp>EM_S_QSTM07_IS</stp>
        <stp>4</stp>
        <stp>300444.SZ</stp>
        <stp>61</stp>
        <stp>6/30/2015</stp>
        <stp>1</stp>
        <tr r="K1704" s="5"/>
      </tp>
      <tp>
        <v>24623603.469999999</v>
        <stp/>
        <stp>EM_S_QSTM07_IS</stp>
        <stp>4</stp>
        <stp>300447.SZ</stp>
        <stp>61</stp>
        <stp>6/30/2016</stp>
        <stp>1</stp>
        <tr r="D1707" s="5"/>
      </tp>
      <tp>
        <v>12582906.960000001</v>
        <stp/>
        <stp>EM_S_QSTM07_IS</stp>
        <stp>4</stp>
        <stp>300452.SZ</stp>
        <stp>61</stp>
        <stp>3/31/2016</stp>
        <stp>1</stp>
        <tr r="I1712" s="5"/>
      </tp>
      <tp>
        <v>6949165.3700000001</v>
        <stp/>
        <stp>EM_S_QSTM07_IS</stp>
        <stp>4</stp>
        <stp>300462.SZ</stp>
        <stp>61</stp>
        <stp>3/31/2016</stp>
        <stp>1</stp>
        <tr r="I1721" s="5"/>
      </tp>
      <tp>
        <v>42769056.229999997</v>
        <stp/>
        <stp>EM_S_QSTM07_IS</stp>
        <stp>4</stp>
        <stp>300474.SZ</stp>
        <stp>61</stp>
        <stp>6/30/2015</stp>
        <stp>1</stp>
        <tr r="K1733" s="5"/>
      </tp>
      <tp>
        <v>43461273.609999999</v>
        <stp/>
        <stp>EM_S_QSTM07_IS</stp>
        <stp>4</stp>
        <stp>300477.SZ</stp>
        <stp>61</stp>
        <stp>6/30/2016</stp>
        <stp>1</stp>
        <tr r="D1736" s="5"/>
      </tp>
      <tp>
        <v>6696827.5499999998</v>
        <stp/>
        <stp>EM_S_QSTM07_IS</stp>
        <stp>4</stp>
        <stp>300464.SZ</stp>
        <stp>61</stp>
        <stp>6/30/2015</stp>
        <stp>1</stp>
        <tr r="K1723" s="5"/>
      </tp>
      <tp>
        <v>2743119</v>
        <stp/>
        <stp>EM_S_QSTM07_IS</stp>
        <stp>4</stp>
        <stp>300467.SZ</stp>
        <stp>61</stp>
        <stp>6/30/2016</stp>
        <stp>1</stp>
        <tr r="D1726" s="5"/>
      </tp>
      <tp>
        <v>1390974.94</v>
        <stp/>
        <stp>EM_S_QSTM07_IS</stp>
        <stp>4</stp>
        <stp>300472.SZ</stp>
        <stp>61</stp>
        <stp>3/31/2016</stp>
        <stp>1</stp>
        <tr r="I1731" s="5"/>
      </tp>
      <tp>
        <v>-28549894.120000001</v>
        <stp/>
        <stp>EM_S_QSTM07_IS</stp>
        <stp>4</stp>
        <stp>300402.SZ</stp>
        <stp>61</stp>
        <stp>3/31/2016</stp>
        <stp>1</stp>
        <tr r="I1662" s="5"/>
      </tp>
      <tp>
        <v>17922493.050000001</v>
        <stp/>
        <stp>EM_S_QSTM07_IS</stp>
        <stp>4</stp>
        <stp>300414.SZ</stp>
        <stp>61</stp>
        <stp>6/30/2015</stp>
        <stp>1</stp>
        <tr r="K1674" s="5"/>
      </tp>
      <tp>
        <v>11335998.800000001</v>
        <stp/>
        <stp>EM_S_QSTM07_IS</stp>
        <stp>4</stp>
        <stp>300417.SZ</stp>
        <stp>61</stp>
        <stp>6/30/2016</stp>
        <stp>1</stp>
        <tr r="D1677" s="5"/>
      </tp>
      <tp>
        <v>13397274.73</v>
        <stp/>
        <stp>EM_S_QSTM07_IS</stp>
        <stp>4</stp>
        <stp>000422.SZ</stp>
        <stp>61</stp>
        <stp>3/31/2016</stp>
        <stp>1</stp>
        <tr r="I97" s="5"/>
      </tp>
      <tp>
        <v>8438632.8100000005</v>
        <stp/>
        <stp>EM_S_QSTM07_IS</stp>
        <stp>4</stp>
        <stp>300404.SZ</stp>
        <stp>61</stp>
        <stp>6/30/2015</stp>
        <stp>1</stp>
        <tr r="K1664" s="5"/>
      </tp>
      <tp>
        <v>15408801.109999999</v>
        <stp/>
        <stp>EM_S_QSTM07_IS</stp>
        <stp>4</stp>
        <stp>300407.SZ</stp>
        <stp>61</stp>
        <stp>6/30/2016</stp>
        <stp>1</stp>
        <tr r="D1667" s="5"/>
      </tp>
      <tp>
        <v>7510856.1600000001</v>
        <stp/>
        <stp>EM_S_QSTM07_IS</stp>
        <stp>4</stp>
        <stp>300412.SZ</stp>
        <stp>61</stp>
        <stp>3/31/2016</stp>
        <stp>1</stp>
        <tr r="I1672" s="5"/>
      </tp>
      <tp>
        <v>83638520.959999993</v>
        <stp/>
        <stp>EM_S_QSTM07_IS</stp>
        <stp>4</stp>
        <stp>000404.SZ</stp>
        <stp>61</stp>
        <stp>6/30/2015</stp>
        <stp>1</stp>
        <tr r="K83" s="5"/>
      </tp>
      <tp>
        <v>-34901008.810000002</v>
        <stp/>
        <stp>EM_S_QSTM07_IS</stp>
        <stp>4</stp>
        <stp>000407.SZ</stp>
        <stp>61</stp>
        <stp>6/30/2016</stp>
        <stp>1</stp>
        <tr r="D84" s="5"/>
      </tp>
      <tp>
        <v>4333745.01</v>
        <stp/>
        <stp>EM_S_QSTM07_IS</stp>
        <stp>4</stp>
        <stp>300422.SZ</stp>
        <stp>61</stp>
        <stp>3/31/2016</stp>
        <stp>1</stp>
        <tr r="I1682" s="5"/>
      </tp>
      <tp>
        <v>6140201.79</v>
        <stp/>
        <stp>EM_S_QSTM07_IS</stp>
        <stp>4</stp>
        <stp>300434.SZ</stp>
        <stp>61</stp>
        <stp>6/30/2015</stp>
        <stp>1</stp>
        <tr r="K1694" s="5"/>
      </tp>
      <tp>
        <v>7227510.0800000001</v>
        <stp/>
        <stp>EM_S_QSTM07_IS</stp>
        <stp>4</stp>
        <stp>300437.SZ</stp>
        <stp>61</stp>
        <stp>6/30/2016</stp>
        <stp>1</stp>
        <tr r="D1697" s="5"/>
      </tp>
      <tp>
        <v>779951649.21000004</v>
        <stp/>
        <stp>EM_S_QSTM07_IS</stp>
        <stp>4</stp>
        <stp>000402.SZ</stp>
        <stp>61</stp>
        <stp>3/31/2016</stp>
        <stp>1</stp>
        <tr r="I81" s="5"/>
      </tp>
      <tp>
        <v>88131152.939999998</v>
        <stp/>
        <stp>EM_S_QSTM07_IS</stp>
        <stp>4</stp>
        <stp>000417.SZ</stp>
        <stp>61</stp>
        <stp>6/30/2016</stp>
        <stp>1</stp>
        <tr r="D92" s="5"/>
      </tp>
      <tp>
        <v>15709629.23</v>
        <stp/>
        <stp>EM_S_QSTM07_IS</stp>
        <stp>4</stp>
        <stp>300424.SZ</stp>
        <stp>61</stp>
        <stp>6/30/2015</stp>
        <stp>1</stp>
        <tr r="K1684" s="5"/>
      </tp>
      <tp>
        <v>18661254.539999999</v>
        <stp/>
        <stp>EM_S_QSTM07_IS</stp>
        <stp>4</stp>
        <stp>300427.SZ</stp>
        <stp>61</stp>
        <stp>6/30/2016</stp>
        <stp>1</stp>
        <tr r="D1687" s="5"/>
      </tp>
      <tp>
        <v>52853736.079999998</v>
        <stp/>
        <stp>EM_S_QSTM07_IS</stp>
        <stp>4</stp>
        <stp>300432.SZ</stp>
        <stp>61</stp>
        <stp>3/31/2016</stp>
        <stp>1</stp>
        <tr r="I1692" s="5"/>
      </tp>
      <tp>
        <v>26140955.23</v>
        <stp/>
        <stp>EM_S_QSTM07_IS</stp>
        <stp>4</stp>
        <stp>300482.SZ</stp>
        <stp>61</stp>
        <stp>3/31/2016</stp>
        <stp>1</stp>
        <tr r="I1741" s="5"/>
      </tp>
      <tp>
        <v>28517616.539999999</v>
        <stp/>
        <stp>EM_S_QSTM07_IS</stp>
        <stp>4</stp>
        <stp>300494.SZ</stp>
        <stp>61</stp>
        <stp>6/30/2015</stp>
        <stp>1</stp>
        <tr r="K1753" s="5"/>
      </tp>
      <tp>
        <v>49542912.350000001</v>
        <stp/>
        <stp>EM_S_QSTM07_IS</stp>
        <stp>4</stp>
        <stp>300497.SZ</stp>
        <stp>61</stp>
        <stp>6/30/2016</stp>
        <stp>1</stp>
        <tr r="D1756" s="5"/>
      </tp>
      <tp>
        <v>17809945.579999998</v>
        <stp/>
        <stp>EM_S_QSTM07_IS</stp>
        <stp>4</stp>
        <stp>300484.SZ</stp>
        <stp>61</stp>
        <stp>6/30/2015</stp>
        <stp>1</stp>
        <tr r="K1743" s="5"/>
      </tp>
      <tp>
        <v>15912858.32</v>
        <stp/>
        <stp>EM_S_QSTM07_IS</stp>
        <stp>4</stp>
        <stp>300487.SZ</stp>
        <stp>61</stp>
        <stp>6/30/2016</stp>
        <stp>1</stp>
        <tr r="D1746" s="5"/>
      </tp>
      <tp>
        <v>-990606.72</v>
        <stp/>
        <stp>EM_S_QSTM07_IS</stp>
        <stp>4</stp>
        <stp>300492.SZ</stp>
        <stp>61</stp>
        <stp>3/31/2016</stp>
        <stp>1</stp>
        <tr r="I1751" s="5"/>
      </tp>
      <tp>
        <v>-195853288.22999999</v>
        <stp/>
        <stp>EM_S_QSTM07_IS</stp>
        <stp>4</stp>
        <stp>600432.SH</stp>
        <stp>61</stp>
        <stp>3/31/2016</stp>
        <stp>1</stp>
        <tr r="I2139" s="5"/>
      </tp>
      <tp>
        <v>85380012.310000002</v>
        <stp/>
        <stp>EM_S_QSTM07_IS</stp>
        <stp>4</stp>
        <stp>600422.SH</stp>
        <stp>61</stp>
        <stp>3/31/2016</stp>
        <stp>1</stp>
        <tr r="I2133" s="5"/>
      </tp>
      <tp>
        <v>29918299.359999999</v>
        <stp/>
        <stp>EM_S_QSTM07_IS</stp>
        <stp>4</stp>
        <stp>600467.SH</stp>
        <stp>61</stp>
        <stp>6/30/2016</stp>
        <stp>1</stp>
        <tr r="D2159" s="5"/>
      </tp>
      <tp>
        <v>-1244704.5900000001</v>
        <stp/>
        <stp>EM_S_QSTM07_IS</stp>
        <stp>4</stp>
        <stp>600462.SH</stp>
        <stp>61</stp>
        <stp>3/31/2016</stp>
        <stp>1</stp>
        <tr r="I2156" s="5"/>
      </tp>
      <tp>
        <v>184664944.49000001</v>
        <stp/>
        <stp>EM_S_QSTM07_IS</stp>
        <stp>4</stp>
        <stp>600477.SH</stp>
        <stp>61</stp>
        <stp>6/30/2016</stp>
        <stp>1</stp>
        <tr r="D2165" s="5"/>
      </tp>
      <tp>
        <v>-3562378.55</v>
        <stp/>
        <stp>EM_S_QSTM07_IS</stp>
        <stp>4</stp>
        <stp>600444.SH</stp>
        <stp>61</stp>
        <stp>6/30/2015</stp>
        <stp>1</stp>
        <tr r="K2145" s="5"/>
      </tp>
      <tp>
        <v>23991002.48</v>
        <stp/>
        <stp>EM_S_QSTM07_IS</stp>
        <stp>4</stp>
        <stp>600452.SH</stp>
        <stp>61</stp>
        <stp>3/31/2016</stp>
        <stp>1</stp>
        <tr r="I2149" s="5"/>
      </tp>
      <tp>
        <v>267658752.06999999</v>
        <stp/>
        <stp>EM_S_QSTM07_IS</stp>
        <stp>4</stp>
        <stp>600487.SH</stp>
        <stp>61</stp>
        <stp>6/30/2016</stp>
        <stp>1</stp>
        <tr r="D2174" s="5"/>
      </tp>
      <tp>
        <v>46287039.329999998</v>
        <stp/>
        <stp>EM_S_QSTM07_IS</stp>
        <stp>4</stp>
        <stp>600482.SH</stp>
        <stp>61</stp>
        <stp>3/31/2016</stp>
        <stp>1</stp>
        <tr r="I2170" s="5"/>
      </tp>
      <tp>
        <v>70993062.140000001</v>
        <stp/>
        <stp>EM_S_QSTM07_IS</stp>
        <stp>4</stp>
        <stp>600497.SH</stp>
        <stp>61</stp>
        <stp>6/30/2016</stp>
        <stp>1</stp>
        <tr r="D2182" s="5"/>
      </tp>
      <tp>
        <v>12640786.01</v>
        <stp/>
        <stp>EM_S_QSTM07_IS</stp>
        <stp>4</stp>
        <stp>000564.SZ</stp>
        <stp>61</stp>
        <stp>6/30/2015</stp>
        <stp>1</stp>
        <tr r="K159" s="5"/>
      </tp>
      <tp>
        <v>-1005053.7</v>
        <stp/>
        <stp>EM_S_QSTM07_IS</stp>
        <stp>4</stp>
        <stp>000567.SZ</stp>
        <stp>61</stp>
        <stp>6/30/2016</stp>
        <stp>1</stp>
        <tr r="D162" s="5"/>
      </tp>
      <tp>
        <v>83676622.280000001</v>
        <stp/>
        <stp>EM_S_QSTM07_IS</stp>
        <stp>4</stp>
        <stp>000572.SZ</stp>
        <stp>61</stp>
        <stp>3/31/2016</stp>
        <stp>1</stp>
        <tr r="I166" s="5"/>
      </tp>
      <tp>
        <v>16581027.76</v>
        <stp/>
        <stp>EM_S_QSTM07_IS</stp>
        <stp>4</stp>
        <stp>000544.SZ</stp>
        <stp>61</stp>
        <stp>6/30/2015</stp>
        <stp>1</stp>
        <tr r="K142" s="5"/>
      </tp>
      <tp>
        <v>41925918.939999998</v>
        <stp/>
        <stp>EM_S_QSTM07_IS</stp>
        <stp>4</stp>
        <stp>000547.SZ</stp>
        <stp>61</stp>
        <stp>6/30/2016</stp>
        <stp>1</stp>
        <tr r="D145" s="5"/>
      </tp>
      <tp>
        <v>52302573.200000003</v>
        <stp/>
        <stp>EM_S_QSTM07_IS</stp>
        <stp>4</stp>
        <stp>000552.SZ</stp>
        <stp>61</stp>
        <stp>3/31/2016</stp>
        <stp>1</stp>
        <tr r="I149" s="5"/>
      </tp>
      <tp>
        <v>1825850.9</v>
        <stp/>
        <stp>EM_S_QSTM07_IS</stp>
        <stp>4</stp>
        <stp>000554.SZ</stp>
        <stp>61</stp>
        <stp>6/30/2015</stp>
        <stp>1</stp>
        <tr r="K151" s="5"/>
      </tp>
      <tp>
        <v>-35145173.68</v>
        <stp/>
        <stp>EM_S_QSTM07_IS</stp>
        <stp>4</stp>
        <stp>000557.SZ</stp>
        <stp>61</stp>
        <stp>6/30/2016</stp>
        <stp>1</stp>
        <tr r="D153" s="5"/>
      </tp>
      <tp>
        <v>16353879.73</v>
        <stp/>
        <stp>EM_S_QSTM07_IS</stp>
        <stp>4</stp>
        <stp>000524.SZ</stp>
        <stp>61</stp>
        <stp>6/30/2015</stp>
        <stp>1</stp>
        <tr r="K125" s="5"/>
      </tp>
      <tp>
        <v>6349604.2999999998</v>
        <stp/>
        <stp>EM_S_QSTM07_IS</stp>
        <stp>4</stp>
        <stp>000532.SZ</stp>
        <stp>61</stp>
        <stp>3/31/2016</stp>
        <stp>1</stp>
        <tr r="I132" s="5"/>
      </tp>
      <tp>
        <v>21478878.050000001</v>
        <stp/>
        <stp>EM_S_QSTM07_IS</stp>
        <stp>4</stp>
        <stp>300502.SZ</stp>
        <stp>61</stp>
        <stp>3/31/2016</stp>
        <stp>1</stp>
        <tr r="I1761" s="5"/>
      </tp>
      <tp>
        <v>13348349.16</v>
        <stp/>
        <stp>EM_S_QSTM07_IS</stp>
        <stp>4</stp>
        <stp>300517.SZ</stp>
        <stp>61</stp>
        <stp>6/30/2016</stp>
        <stp>1</stp>
        <tr r="D1774" s="5"/>
      </tp>
      <tp>
        <v>25695922.59</v>
        <stp/>
        <stp>EM_S_QSTM07_IS</stp>
        <stp>4</stp>
        <stp>000534.SZ</stp>
        <stp>61</stp>
        <stp>6/30/2015</stp>
        <stp>1</stp>
        <tr r="K134" s="5"/>
      </tp>
      <tp>
        <v>28312991.010000002</v>
        <stp/>
        <stp>EM_S_QSTM07_IS</stp>
        <stp>4</stp>
        <stp>000537.SZ</stp>
        <stp>61</stp>
        <stp>6/30/2016</stp>
        <stp>1</stp>
        <tr r="D136" s="5"/>
      </tp>
      <tp>
        <v>22255607.620000001</v>
        <stp/>
        <stp>EM_S_QSTM07_IS</stp>
        <stp>4</stp>
        <stp>300507.SZ</stp>
        <stp>61</stp>
        <stp>6/30/2016</stp>
        <stp>1</stp>
        <tr r="D1765" s="5"/>
      </tp>
      <tp>
        <v>31694730.23</v>
        <stp/>
        <stp>EM_S_QSTM07_IS</stp>
        <stp>4</stp>
        <stp>300512.SZ</stp>
        <stp>61</stp>
        <stp>3/31/2016</stp>
        <stp>1</stp>
        <tr r="I1770" s="5"/>
      </tp>
      <tp>
        <v>-3544778.66</v>
        <stp/>
        <stp>EM_S_QSTM07_IS</stp>
        <stp>4</stp>
        <stp>000504.SZ</stp>
        <stp>61</stp>
        <stp>6/30/2015</stp>
        <stp>1</stp>
        <tr r="K109" s="5"/>
      </tp>
      <tp>
        <v>47918003.090000004</v>
        <stp/>
        <stp>EM_S_QSTM07_IS</stp>
        <stp>4</stp>
        <stp>000507.SZ</stp>
        <stp>61</stp>
        <stp>6/30/2016</stp>
        <stp>1</stp>
        <tr r="D112" s="5"/>
      </tp>
      <tp>
        <v>12481517.210000001</v>
        <stp/>
        <stp>EM_S_QSTM07_IS</stp>
        <stp>4</stp>
        <stp>300522.SZ</stp>
        <stp>61</stp>
        <stp>3/31/2016</stp>
        <stp>1</stp>
        <tr r="I1779" s="5"/>
      </tp>
      <tp>
        <v>-15178933.189999999</v>
        <stp/>
        <stp>EM_S_QSTM07_IS</stp>
        <stp>4</stp>
        <stp>000502.SZ</stp>
        <stp>61</stp>
        <stp>3/31/2016</stp>
        <stp>1</stp>
        <tr r="I107" s="5"/>
      </tp>
      <tp>
        <v>-38370253.909999996</v>
        <stp/>
        <stp>EM_S_QSTM07_IS</stp>
        <stp>4</stp>
        <stp>000514.SZ</stp>
        <stp>61</stp>
        <stp>6/30/2015</stp>
        <stp>1</stp>
        <tr r="K117" s="5"/>
      </tp>
      <tp>
        <v>15364557.970000001</v>
        <stp/>
        <stp>EM_S_QSTM07_IS</stp>
        <stp>4</stp>
        <stp>000517.SZ</stp>
        <stp>61</stp>
        <stp>6/30/2016</stp>
        <stp>1</stp>
        <tr r="D119" s="5"/>
      </tp>
      <tp>
        <v>949452.68</v>
        <stp/>
        <stp>EM_S_QSTM07_IS</stp>
        <stp>4</stp>
        <stp>000584.SZ</stp>
        <stp>61</stp>
        <stp>6/30/2015</stp>
        <stp>1</stp>
        <tr r="K171" s="5"/>
      </tp>
      <tp>
        <v>336346998.64999998</v>
        <stp/>
        <stp>EM_S_QSTM07_IS</stp>
        <stp>4</stp>
        <stp>000587.SZ</stp>
        <stp>61</stp>
        <stp>6/30/2016</stp>
        <stp>1</stp>
        <tr r="D174" s="5"/>
      </tp>
      <tp>
        <v>1132230.58</v>
        <stp/>
        <stp>EM_S_QSTM07_IS</stp>
        <stp>4</stp>
        <stp>000592.SZ</stp>
        <stp>61</stp>
        <stp>3/31/2016</stp>
        <stp>1</stp>
        <tr r="I178" s="5"/>
      </tp>
      <tp>
        <v>93885091.25</v>
        <stp/>
        <stp>EM_S_QSTM07_IS</stp>
        <stp>4</stp>
        <stp>000582.SZ</stp>
        <stp>61</stp>
        <stp>3/31/2016</stp>
        <stp>1</stp>
        <tr r="I170" s="5"/>
      </tp>
      <tp>
        <v>7324776.3899999997</v>
        <stp/>
        <stp>EM_S_QSTM07_IS</stp>
        <stp>4</stp>
        <stp>000597.SZ</stp>
        <stp>61</stp>
        <stp>6/30/2016</stp>
        <stp>1</stp>
        <tr r="D182" s="5"/>
      </tp>
      <tp>
        <v>4843997.8499999996</v>
        <stp/>
        <stp>EM_S_QSTM07_IS</stp>
        <stp>4</stp>
        <stp>600527.SH</stp>
        <stp>61</stp>
        <stp>6/30/2016</stp>
        <stp>1</stp>
        <tr r="D2209" s="5"/>
      </tp>
      <tp>
        <v>-29367722.399999999</v>
        <stp/>
        <stp>EM_S_QSTM07_IS</stp>
        <stp>4</stp>
        <stp>600532.SH</stp>
        <stp>61</stp>
        <stp>3/31/2016</stp>
        <stp>1</stp>
        <tr r="I2214" s="5"/>
      </tp>
      <tp>
        <v>315355496.49000001</v>
        <stp/>
        <stp>EM_S_QSTM07_IS</stp>
        <stp>4</stp>
        <stp>600522.SH</stp>
        <stp>61</stp>
        <stp>3/31/2016</stp>
        <stp>1</stp>
        <tr r="I2205" s="5"/>
      </tp>
      <tp>
        <v>184821830.83000001</v>
        <stp/>
        <stp>EM_S_QSTM07_IS</stp>
        <stp>4</stp>
        <stp>600537.SH</stp>
        <stp>61</stp>
        <stp>6/30/2016</stp>
        <stp>1</stp>
        <tr r="D2218" s="5"/>
      </tp>
      <tp>
        <v>197031020.52000001</v>
        <stp/>
        <stp>EM_S_QSTM07_IS</stp>
        <stp>4</stp>
        <stp>600507.SH</stp>
        <stp>61</stp>
        <stp>6/30/2016</stp>
        <stp>1</stp>
        <tr r="D2191" s="5"/>
      </tp>
      <tp>
        <v>536307.91</v>
        <stp/>
        <stp>EM_S_QSTM07_IS</stp>
        <stp>4</stp>
        <stp>600512.SH</stp>
        <stp>61</stp>
        <stp>3/31/2016</stp>
        <stp>1</stp>
        <tr r="I2196" s="5"/>
      </tp>
      <tp>
        <v>46098514.93</v>
        <stp/>
        <stp>EM_S_QSTM07_IS</stp>
        <stp>4</stp>
        <stp>600502.SH</stp>
        <stp>61</stp>
        <stp>3/31/2016</stp>
        <stp>1</stp>
        <tr r="I2187" s="5"/>
      </tp>
      <tp>
        <v>122967498.52</v>
        <stp/>
        <stp>EM_S_QSTM07_IS</stp>
        <stp>4</stp>
        <stp>600517.SH</stp>
        <stp>61</stp>
        <stp>6/30/2016</stp>
        <stp>1</stp>
        <tr r="D2200" s="5"/>
      </tp>
      <tp>
        <v>89460105.609999999</v>
        <stp/>
        <stp>EM_S_QSTM07_IS</stp>
        <stp>4</stp>
        <stp>600567.SH</stp>
        <stp>61</stp>
        <stp>6/30/2016</stp>
        <stp>1</stp>
        <tr r="D2242" s="5"/>
      </tp>
      <tp>
        <v>153193698.80000001</v>
        <stp/>
        <stp>EM_S_QSTM07_IS</stp>
        <stp>4</stp>
        <stp>600572.SH</stp>
        <stp>61</stp>
        <stp>3/31/2016</stp>
        <stp>1</stp>
        <tr r="I2247" s="5"/>
      </tp>
      <tp>
        <v>23515267.170000002</v>
        <stp/>
        <stp>EM_S_QSTM07_IS</stp>
        <stp>4</stp>
        <stp>600562.SH</stp>
        <stp>61</stp>
        <stp>3/31/2016</stp>
        <stp>1</stp>
        <tr r="I2238" s="5"/>
      </tp>
      <tp>
        <v>68040461.409999996</v>
        <stp/>
        <stp>EM_S_QSTM07_IS</stp>
        <stp>4</stp>
        <stp>600577.SH</stp>
        <stp>61</stp>
        <stp>6/30/2016</stp>
        <stp>1</stp>
        <tr r="D2251" s="5"/>
      </tp>
      <tp>
        <v>332779033.10000002</v>
        <stp/>
        <stp>EM_S_QSTM07_IS</stp>
        <stp>4</stp>
        <stp>600547.SH</stp>
        <stp>61</stp>
        <stp>6/30/2016</stp>
        <stp>1</stp>
        <tr r="D2225" s="5"/>
      </tp>
      <tp>
        <v>10348357.9</v>
        <stp/>
        <stp>EM_S_QSTM07_IS</stp>
        <stp>4</stp>
        <stp>600552.SH</stp>
        <stp>61</stp>
        <stp>3/31/2016</stp>
        <stp>1</stp>
        <tr r="I2230" s="5"/>
      </tp>
      <tp>
        <v>108602452.12</v>
        <stp/>
        <stp>EM_S_QSTM07_IS</stp>
        <stp>4</stp>
        <stp>600557.SH</stp>
        <stp>61</stp>
        <stp>6/30/2016</stp>
        <stp>1</stp>
        <tr r="D2233" s="5"/>
      </tp>
      <tp>
        <v>71570191.849999994</v>
        <stp/>
        <stp>EM_S_QSTM07_IS</stp>
        <stp>4</stp>
        <stp>600584.SH</stp>
        <stp>61</stp>
        <stp>6/30/2015</stp>
        <stp>1</stp>
        <tr r="K2258" s="5"/>
      </tp>
      <tp>
        <v>51313327.420000002</v>
        <stp/>
        <stp>EM_S_QSTM07_IS</stp>
        <stp>4</stp>
        <stp>600587.SH</stp>
        <stp>61</stp>
        <stp>6/30/2016</stp>
        <stp>1</stp>
        <tr r="D2261" s="5"/>
      </tp>
      <tp>
        <v>2965443.03</v>
        <stp/>
        <stp>EM_S_QSTM07_IS</stp>
        <stp>4</stp>
        <stp>600592.SH</stp>
        <stp>61</stp>
        <stp>3/31/2016</stp>
        <stp>1</stp>
        <tr r="I2265" s="5"/>
      </tp>
      <tp>
        <v>21421427.399999999</v>
        <stp/>
        <stp>EM_S_QSTM07_IS</stp>
        <stp>4</stp>
        <stp>600582.SH</stp>
        <stp>61</stp>
        <stp>3/31/2016</stp>
        <stp>1</stp>
        <tr r="I2256" s="5"/>
      </tp>
      <tp>
        <v>2012030.34</v>
        <stp/>
        <stp>EM_S_QSTM07_IS</stp>
        <stp>4</stp>
        <stp>600594.SH</stp>
        <stp>61</stp>
        <stp>6/30/2015</stp>
        <stp>1</stp>
        <tr r="K2267" s="5"/>
      </tp>
      <tp>
        <v>122670666</v>
        <stp/>
        <stp>EM_S_QSTM07_IS</stp>
        <stp>4</stp>
        <stp>600597.SH</stp>
        <stp>61</stp>
        <stp>6/30/2016</stp>
        <stp>1</stp>
        <tr r="D2270" s="5"/>
      </tp>
      <tp>
        <v>58341053.009999998</v>
        <stp/>
        <stp>EM_S_QSTM07_IS</stp>
        <stp>4</stp>
        <stp>300242.SZ</stp>
        <stp>61</stp>
        <stp>3/31/2016</stp>
        <stp>1</stp>
        <tr r="I1503" s="5"/>
      </tp>
      <tp>
        <v>11731755.93</v>
        <stp/>
        <stp>EM_S_QSTM07_IS</stp>
        <stp>4</stp>
        <stp>300254.SZ</stp>
        <stp>61</stp>
        <stp>6/30/2015</stp>
        <stp>1</stp>
        <tr r="K1515" s="5"/>
      </tp>
      <tp>
        <v>26504108.309999999</v>
        <stp/>
        <stp>EM_S_QSTM07_IS</stp>
        <stp>4</stp>
        <stp>300257.SZ</stp>
        <stp>61</stp>
        <stp>6/30/2016</stp>
        <stp>1</stp>
        <tr r="D1518" s="5"/>
      </tp>
      <tp>
        <v>62271373.369999997</v>
        <stp/>
        <stp>EM_S_QSTM07_IS</stp>
        <stp>4</stp>
        <stp>300244.SZ</stp>
        <stp>61</stp>
        <stp>6/30/2015</stp>
        <stp>1</stp>
        <tr r="K1505" s="5"/>
      </tp>
      <tp>
        <v>7098832.6100000003</v>
        <stp/>
        <stp>EM_S_QSTM07_IS</stp>
        <stp>4</stp>
        <stp>300247.SZ</stp>
        <stp>61</stp>
        <stp>6/30/2016</stp>
        <stp>1</stp>
        <tr r="D1508" s="5"/>
      </tp>
      <tp>
        <v>60903060.509999998</v>
        <stp/>
        <stp>EM_S_QSTM07_IS</stp>
        <stp>4</stp>
        <stp>300252.SZ</stp>
        <stp>61</stp>
        <stp>3/31/2016</stp>
        <stp>1</stp>
        <tr r="I1513" s="5"/>
      </tp>
      <tp>
        <v>14100106.810000001</v>
        <stp/>
        <stp>EM_S_QSTM07_IS</stp>
        <stp>4</stp>
        <stp>300262.SZ</stp>
        <stp>61</stp>
        <stp>3/31/2016</stp>
        <stp>1</stp>
        <tr r="I1523" s="5"/>
      </tp>
      <tp>
        <v>97403737.969999999</v>
        <stp/>
        <stp>EM_S_QSTM07_IS</stp>
        <stp>4</stp>
        <stp>300274.SZ</stp>
        <stp>61</stp>
        <stp>6/30/2015</stp>
        <stp>1</stp>
        <tr r="K1535" s="5"/>
      </tp>
      <tp>
        <v>-10231904.76</v>
        <stp/>
        <stp>EM_S_QSTM07_IS</stp>
        <stp>4</stp>
        <stp>300277.SZ</stp>
        <stp>61</stp>
        <stp>6/30/2016</stp>
        <stp>1</stp>
        <tr r="D1538" s="5"/>
      </tp>
      <tp>
        <v>-1878381.55</v>
        <stp/>
        <stp>EM_S_QSTM07_IS</stp>
        <stp>4</stp>
        <stp>300264.SZ</stp>
        <stp>61</stp>
        <stp>6/30/2015</stp>
        <stp>1</stp>
        <tr r="K1525" s="5"/>
      </tp>
      <tp>
        <v>358964755.29000002</v>
        <stp/>
        <stp>EM_S_QSTM07_IS</stp>
        <stp>4</stp>
        <stp>300267.SZ</stp>
        <stp>61</stp>
        <stp>6/30/2016</stp>
        <stp>1</stp>
        <tr r="D1528" s="5"/>
      </tp>
      <tp>
        <v>9823814.6899999995</v>
        <stp/>
        <stp>EM_S_QSTM07_IS</stp>
        <stp>4</stp>
        <stp>300272.SZ</stp>
        <stp>61</stp>
        <stp>3/31/2016</stp>
        <stp>1</stp>
        <tr r="I1533" s="5"/>
      </tp>
      <tp>
        <v>10539356.33</v>
        <stp/>
        <stp>EM_S_QSTM07_IS</stp>
        <stp>4</stp>
        <stp>300202.SZ</stp>
        <stp>61</stp>
        <stp>3/31/2016</stp>
        <stp>1</stp>
        <tr r="I1463" s="5"/>
      </tp>
      <tp>
        <v>25547722.59</v>
        <stp/>
        <stp>EM_S_QSTM07_IS</stp>
        <stp>4</stp>
        <stp>300214.SZ</stp>
        <stp>61</stp>
        <stp>6/30/2015</stp>
        <stp>1</stp>
        <tr r="K1475" s="5"/>
      </tp>
      <tp>
        <v>14140216.890000001</v>
        <stp/>
        <stp>EM_S_QSTM07_IS</stp>
        <stp>4</stp>
        <stp>300217.SZ</stp>
        <stp>61</stp>
        <stp>6/30/2016</stp>
        <stp>1</stp>
        <tr r="D1478" s="5"/>
      </tp>
      <tp>
        <v>58849161.240000002</v>
        <stp/>
        <stp>EM_S_QSTM07_IS</stp>
        <stp>4</stp>
        <stp>300204.SZ</stp>
        <stp>61</stp>
        <stp>6/30/2015</stp>
        <stp>1</stp>
        <tr r="K1465" s="5"/>
      </tp>
      <tp>
        <v>103980446.09</v>
        <stp/>
        <stp>EM_S_QSTM07_IS</stp>
        <stp>4</stp>
        <stp>300207.SZ</stp>
        <stp>61</stp>
        <stp>6/30/2016</stp>
        <stp>1</stp>
        <tr r="D1468" s="5"/>
      </tp>
      <tp>
        <v>20893699.190000001</v>
        <stp/>
        <stp>EM_S_QSTM07_IS</stp>
        <stp>4</stp>
        <stp>300212.SZ</stp>
        <stp>61</stp>
        <stp>3/31/2016</stp>
        <stp>1</stp>
        <tr r="I1473" s="5"/>
      </tp>
      <tp>
        <v>35148865.579999998</v>
        <stp/>
        <stp>EM_S_QSTM07_IS</stp>
        <stp>4</stp>
        <stp>300222.SZ</stp>
        <stp>61</stp>
        <stp>3/31/2016</stp>
        <stp>1</stp>
        <tr r="I1483" s="5"/>
      </tp>
      <tp>
        <v>29403026.030000001</v>
        <stp/>
        <stp>EM_S_QSTM07_IS</stp>
        <stp>4</stp>
        <stp>300234.SZ</stp>
        <stp>61</stp>
        <stp>6/30/2015</stp>
        <stp>1</stp>
        <tr r="K1495" s="5"/>
      </tp>
      <tp>
        <v>111905692.63</v>
        <stp/>
        <stp>EM_S_QSTM07_IS</stp>
        <stp>4</stp>
        <stp>300237.SZ</stp>
        <stp>61</stp>
        <stp>6/30/2016</stp>
        <stp>1</stp>
        <tr r="D1498" s="5"/>
      </tp>
      <tp>
        <v>68920380.939999998</v>
        <stp/>
        <stp>EM_S_QSTM07_IS</stp>
        <stp>4</stp>
        <stp>300224.SZ</stp>
        <stp>61</stp>
        <stp>6/30/2015</stp>
        <stp>1</stp>
        <tr r="K1485" s="5"/>
      </tp>
      <tp>
        <v>4197819.2</v>
        <stp/>
        <stp>EM_S_QSTM07_IS</stp>
        <stp>4</stp>
        <stp>300227.SZ</stp>
        <stp>61</stp>
        <stp>6/30/2016</stp>
        <stp>1</stp>
        <tr r="D1488" s="5"/>
      </tp>
      <tp>
        <v>20164529.300000001</v>
        <stp/>
        <stp>EM_S_QSTM07_IS</stp>
        <stp>4</stp>
        <stp>300232.SZ</stp>
        <stp>61</stp>
        <stp>3/31/2016</stp>
        <stp>1</stp>
        <tr r="I1493" s="5"/>
      </tp>
      <tp>
        <v>18569566.949999999</v>
        <stp/>
        <stp>EM_S_QSTM07_IS</stp>
        <stp>4</stp>
        <stp>300282.SZ</stp>
        <stp>61</stp>
        <stp>3/31/2016</stp>
        <stp>1</stp>
        <tr r="I1543" s="5"/>
      </tp>
      <tp>
        <v>25449753.649999999</v>
        <stp/>
        <stp>EM_S_QSTM07_IS</stp>
        <stp>4</stp>
        <stp>300294.SZ</stp>
        <stp>61</stp>
        <stp>6/30/2015</stp>
        <stp>1</stp>
        <tr r="K1555" s="5"/>
      </tp>
      <tp>
        <v>58256997.700000003</v>
        <stp/>
        <stp>EM_S_QSTM07_IS</stp>
        <stp>4</stp>
        <stp>300297.SZ</stp>
        <stp>61</stp>
        <stp>6/30/2016</stp>
        <stp>1</stp>
        <tr r="D1558" s="5"/>
      </tp>
      <tp>
        <v>58140428.399999999</v>
        <stp/>
        <stp>EM_S_QSTM07_IS</stp>
        <stp>4</stp>
        <stp>300284.SZ</stp>
        <stp>61</stp>
        <stp>6/30/2015</stp>
        <stp>1</stp>
        <tr r="K1545" s="5"/>
      </tp>
      <tp>
        <v>89326165.870000005</v>
        <stp/>
        <stp>EM_S_QSTM07_IS</stp>
        <stp>4</stp>
        <stp>300287.SZ</stp>
        <stp>61</stp>
        <stp>6/30/2016</stp>
        <stp>1</stp>
        <tr r="D1548" s="5"/>
      </tp>
      <tp>
        <v>41312437.719999999</v>
        <stp/>
        <stp>EM_S_QSTM07_IS</stp>
        <stp>4</stp>
        <stp>300292.SZ</stp>
        <stp>61</stp>
        <stp>3/31/2016</stp>
        <stp>1</stp>
        <tr r="I1553" s="5"/>
      </tp>
      <tp>
        <v>-79389257.159999996</v>
        <stp/>
        <stp>EM_S_QSTM07_IS</stp>
        <stp>4</stp>
        <stp>600227.SH</stp>
        <stp>61</stp>
        <stp>6/30/2016</stp>
        <stp>1</stp>
        <tr r="D1970" s="5"/>
      </tp>
      <tp>
        <v>3714217.91</v>
        <stp/>
        <stp>EM_S_QSTM07_IS</stp>
        <stp>4</stp>
        <stp>600232.SH</stp>
        <stp>61</stp>
        <stp>3/31/2016</stp>
        <stp>1</stp>
        <tr r="I1975" s="5"/>
      </tp>
      <tp>
        <v>1292947.48</v>
        <stp/>
        <stp>EM_S_QSTM07_IS</stp>
        <stp>4</stp>
        <stp>600222.SH</stp>
        <stp>61</stp>
        <stp>3/31/2016</stp>
        <stp>1</stp>
        <tr r="I1966" s="5"/>
      </tp>
      <tp>
        <v>-7118773.9900000002</v>
        <stp/>
        <stp>EM_S_QSTM07_IS</stp>
        <stp>4</stp>
        <stp>600234.SH</stp>
        <stp>61</stp>
        <stp>6/30/2015</stp>
        <stp>1</stp>
        <tr r="K1977" s="5"/>
      </tp>
      <tp>
        <v>-31980586.469999999</v>
        <stp/>
        <stp>EM_S_QSTM07_IS</stp>
        <stp>4</stp>
        <stp>600237.SH</stp>
        <stp>61</stp>
        <stp>6/30/2016</stp>
        <stp>1</stp>
        <tr r="D1980" s="5"/>
      </tp>
      <tp>
        <v>479588.67</v>
        <stp/>
        <stp>EM_S_QSTM07_IS</stp>
        <stp>4</stp>
        <stp>600207.SH</stp>
        <stp>61</stp>
        <stp>6/30/2016</stp>
        <stp>1</stp>
        <tr r="D1952" s="5"/>
      </tp>
      <tp>
        <v>13325944.710000001</v>
        <stp/>
        <stp>EM_S_QSTM07_IS</stp>
        <stp>4</stp>
        <stp>600212.SH</stp>
        <stp>61</stp>
        <stp>3/31/2016</stp>
        <stp>1</stp>
        <tr r="I1957" s="5"/>
      </tp>
      <tp>
        <v>-25889533.879999999</v>
        <stp/>
        <stp>EM_S_QSTM07_IS</stp>
        <stp>4</stp>
        <stp>600202.SH</stp>
        <stp>61</stp>
        <stp>3/31/2016</stp>
        <stp>1</stp>
        <tr r="I1949" s="5"/>
      </tp>
      <tp>
        <v>25353460.539999999</v>
        <stp/>
        <stp>EM_S_QSTM07_IS</stp>
        <stp>4</stp>
        <stp>600217.SH</stp>
        <stp>61</stp>
        <stp>6/30/2016</stp>
        <stp>1</stp>
        <tr r="D1961" s="5"/>
      </tp>
      <tp>
        <v>14269115.960000001</v>
        <stp/>
        <stp>EM_S_QSTM07_IS</stp>
        <stp>4</stp>
        <stp>600267.SH</stp>
        <stp>61</stp>
        <stp>6/30/2016</stp>
        <stp>1</stp>
        <tr r="D2004" s="5"/>
      </tp>
      <tp>
        <v>4400280.99</v>
        <stp/>
        <stp>EM_S_QSTM07_IS</stp>
        <stp>4</stp>
        <stp>600272.SH</stp>
        <stp>61</stp>
        <stp>3/31/2016</stp>
        <stp>1</stp>
        <tr r="I2009" s="5"/>
      </tp>
      <tp>
        <v>-9013700.9700000007</v>
        <stp/>
        <stp>EM_S_QSTM07_IS</stp>
        <stp>4</stp>
        <stp>600262.SH</stp>
        <stp>61</stp>
        <stp>3/31/2016</stp>
        <stp>1</stp>
        <tr r="I2001" s="5"/>
      </tp>
      <tp>
        <v>129883157.98999999</v>
        <stp/>
        <stp>EM_S_QSTM07_IS</stp>
        <stp>4</stp>
        <stp>600277.SH</stp>
        <stp>61</stp>
        <stp>6/30/2016</stp>
        <stp>1</stp>
        <tr r="D2013" s="5"/>
      </tp>
      <tp>
        <v>-12578403</v>
        <stp/>
        <stp>EM_S_QSTM07_IS</stp>
        <stp>4</stp>
        <stp>600247.SH</stp>
        <stp>61</stp>
        <stp>6/30/2016</stp>
        <stp>1</stp>
        <tr r="D1988" s="5"/>
      </tp>
      <tp>
        <v>139372625.18000001</v>
        <stp/>
        <stp>EM_S_QSTM07_IS</stp>
        <stp>4</stp>
        <stp>600252.SH</stp>
        <stp>61</stp>
        <stp>3/31/2016</stp>
        <stp>1</stp>
        <tr r="I1993" s="5"/>
      </tp>
      <tp>
        <v>-6921470.6399999997</v>
        <stp/>
        <stp>EM_S_QSTM07_IS</stp>
        <stp>4</stp>
        <stp>600242.SH</stp>
        <stp>61</stp>
        <stp>3/31/2016</stp>
        <stp>1</stp>
        <tr r="I1985" s="5"/>
      </tp>
      <tp>
        <v>1645918.21</v>
        <stp/>
        <stp>EM_S_QSTM07_IS</stp>
        <stp>4</stp>
        <stp>600257.SH</stp>
        <stp>61</stp>
        <stp>6/30/2016</stp>
        <stp>1</stp>
        <tr r="D1996" s="5"/>
      </tp>
      <tp>
        <v>84596168.170000002</v>
        <stp/>
        <stp>EM_S_QSTM07_IS</stp>
        <stp>4</stp>
        <stp>600284.SH</stp>
        <stp>61</stp>
        <stp>6/30/2015</stp>
        <stp>1</stp>
        <tr r="K2020" s="5"/>
      </tp>
      <tp>
        <v>10138723.210000001</v>
        <stp/>
        <stp>EM_S_QSTM07_IS</stp>
        <stp>4</stp>
        <stp>600287.SH</stp>
        <stp>61</stp>
        <stp>6/30/2016</stp>
        <stp>1</stp>
        <tr r="D2022" s="5"/>
      </tp>
      <tp>
        <v>61269317.479999997</v>
        <stp/>
        <stp>EM_S_QSTM07_IS</stp>
        <stp>4</stp>
        <stp>600292.SH</stp>
        <stp>61</stp>
        <stp>3/31/2016</stp>
        <stp>1</stp>
        <tr r="I2027" s="5"/>
      </tp>
      <tp>
        <v>11132805.42</v>
        <stp/>
        <stp>EM_S_QSTM07_IS</stp>
        <stp>4</stp>
        <stp>600282.SH</stp>
        <stp>61</stp>
        <stp>3/31/2016</stp>
        <stp>1</stp>
        <tr r="I2018" s="5"/>
      </tp>
      <tp>
        <v>644034557.20000005</v>
        <stp/>
        <stp>EM_S_QSTM07_IS</stp>
        <stp>4</stp>
        <stp>600297.SH</stp>
        <stp>61</stp>
        <stp>6/30/2016</stp>
        <stp>1</stp>
        <tr r="D2030" s="5"/>
      </tp>
      <tp>
        <v>32338316.379999999</v>
        <stp/>
        <stp>EM_S_QSTM07_IS</stp>
        <stp>4</stp>
        <stp>300342.SZ</stp>
        <stp>61</stp>
        <stp>3/31/2016</stp>
        <stp>1</stp>
        <tr r="I1603" s="5"/>
      </tp>
      <tp>
        <v>4304068.42</v>
        <stp/>
        <stp>EM_S_QSTM07_IS</stp>
        <stp>4</stp>
        <stp>300354.SZ</stp>
        <stp>61</stp>
        <stp>6/30/2015</stp>
        <stp>1</stp>
        <tr r="K1615" s="5"/>
      </tp>
      <tp>
        <v>25652806.23</v>
        <stp/>
        <stp>EM_S_QSTM07_IS</stp>
        <stp>4</stp>
        <stp>300357.SZ</stp>
        <stp>61</stp>
        <stp>6/30/2016</stp>
        <stp>1</stp>
        <tr r="D1618" s="5"/>
      </tp>
      <tp>
        <v>-6483705.79</v>
        <stp/>
        <stp>EM_S_QSTM07_IS</stp>
        <stp>4</stp>
        <stp>300344.SZ</stp>
        <stp>61</stp>
        <stp>6/30/2015</stp>
        <stp>1</stp>
        <tr r="K1605" s="5"/>
      </tp>
      <tp>
        <v>37942337.229999997</v>
        <stp/>
        <stp>EM_S_QSTM07_IS</stp>
        <stp>4</stp>
        <stp>300347.SZ</stp>
        <stp>61</stp>
        <stp>6/30/2016</stp>
        <stp>1</stp>
        <tr r="D1608" s="5"/>
      </tp>
      <tp>
        <v>390866.24</v>
        <stp/>
        <stp>EM_S_QSTM07_IS</stp>
        <stp>4</stp>
        <stp>300352.SZ</stp>
        <stp>61</stp>
        <stp>3/31/2016</stp>
        <stp>1</stp>
        <tr r="I1613" s="5"/>
      </tp>
      <tp>
        <v>2535034.5699999998</v>
        <stp/>
        <stp>EM_S_QSTM07_IS</stp>
        <stp>4</stp>
        <stp>300362.SZ</stp>
        <stp>61</stp>
        <stp>3/31/2016</stp>
        <stp>1</stp>
        <tr r="I1622" s="5"/>
      </tp>
      <tp>
        <v>25080880.670000002</v>
        <stp/>
        <stp>EM_S_QSTM07_IS</stp>
        <stp>4</stp>
        <stp>300374.SZ</stp>
        <stp>61</stp>
        <stp>6/30/2015</stp>
        <stp>1</stp>
        <tr r="K1634" s="5"/>
      </tp>
      <tp>
        <v>18920379.219999999</v>
        <stp/>
        <stp>EM_S_QSTM07_IS</stp>
        <stp>4</stp>
        <stp>300377.SZ</stp>
        <stp>61</stp>
        <stp>6/30/2016</stp>
        <stp>1</stp>
        <tr r="D1637" s="5"/>
      </tp>
      <tp>
        <v>22035517.539999999</v>
        <stp/>
        <stp>EM_S_QSTM07_IS</stp>
        <stp>4</stp>
        <stp>300364.SZ</stp>
        <stp>61</stp>
        <stp>6/30/2015</stp>
        <stp>1</stp>
        <tr r="K1624" s="5"/>
      </tp>
      <tp>
        <v>34753752.890000001</v>
        <stp/>
        <stp>EM_S_QSTM07_IS</stp>
        <stp>4</stp>
        <stp>300367.SZ</stp>
        <stp>61</stp>
        <stp>6/30/2016</stp>
        <stp>1</stp>
        <tr r="D1627" s="5"/>
      </tp>
      <tp>
        <v>618644.43000000005</v>
        <stp/>
        <stp>EM_S_QSTM07_IS</stp>
        <stp>4</stp>
        <stp>300372.SZ</stp>
        <stp>61</stp>
        <stp>3/31/2016</stp>
        <stp>1</stp>
        <tr r="I1632" s="5"/>
      </tp>
      <tp>
        <v>7834816.9699999997</v>
        <stp/>
        <stp>EM_S_QSTM07_IS</stp>
        <stp>4</stp>
        <stp>300302.SZ</stp>
        <stp>61</stp>
        <stp>3/31/2016</stp>
        <stp>1</stp>
        <tr r="I1563" s="5"/>
      </tp>
      <tp>
        <v>10161536.039999999</v>
        <stp/>
        <stp>EM_S_QSTM07_IS</stp>
        <stp>4</stp>
        <stp>300314.SZ</stp>
        <stp>61</stp>
        <stp>6/30/2015</stp>
        <stp>1</stp>
        <tr r="K1575" s="5"/>
      </tp>
      <tp>
        <v>75910121.920000002</v>
        <stp/>
        <stp>EM_S_QSTM07_IS</stp>
        <stp>4</stp>
        <stp>300317.SZ</stp>
        <stp>61</stp>
        <stp>6/30/2016</stp>
        <stp>1</stp>
        <tr r="D1578" s="5"/>
      </tp>
      <tp>
        <v>28139003.170000002</v>
        <stp/>
        <stp>EM_S_QSTM07_IS</stp>
        <stp>4</stp>
        <stp>300304.SZ</stp>
        <stp>61</stp>
        <stp>6/30/2015</stp>
        <stp>1</stp>
        <tr r="K1565" s="5"/>
      </tp>
      <tp>
        <v>66165080.369999997</v>
        <stp/>
        <stp>EM_S_QSTM07_IS</stp>
        <stp>4</stp>
        <stp>300307.SZ</stp>
        <stp>61</stp>
        <stp>6/30/2016</stp>
        <stp>1</stp>
        <tr r="D1568" s="5"/>
      </tp>
      <tp>
        <v>-26858349.940000001</v>
        <stp/>
        <stp>EM_S_QSTM07_IS</stp>
        <stp>4</stp>
        <stp>300312.SZ</stp>
        <stp>61</stp>
        <stp>3/31/2016</stp>
        <stp>1</stp>
        <tr r="I1573" s="5"/>
      </tp>
      <tp>
        <v>16126522.800000001</v>
        <stp/>
        <stp>EM_S_QSTM07_IS</stp>
        <stp>4</stp>
        <stp>300322.SZ</stp>
        <stp>61</stp>
        <stp>3/31/2016</stp>
        <stp>1</stp>
        <tr r="I1583" s="5"/>
      </tp>
      <tp>
        <v>10740320.33</v>
        <stp/>
        <stp>EM_S_QSTM07_IS</stp>
        <stp>4</stp>
        <stp>300334.SZ</stp>
        <stp>61</stp>
        <stp>6/30/2015</stp>
        <stp>1</stp>
        <tr r="K1595" s="5"/>
      </tp>
      <tp>
        <v>10322201.619999999</v>
        <stp/>
        <stp>EM_S_QSTM07_IS</stp>
        <stp>4</stp>
        <stp>300337.SZ</stp>
        <stp>61</stp>
        <stp>6/30/2016</stp>
        <stp>1</stp>
        <tr r="D1598" s="5"/>
      </tp>
      <tp>
        <v>18565914.890000001</v>
        <stp/>
        <stp>EM_S_QSTM07_IS</stp>
        <stp>4</stp>
        <stp>300324.SZ</stp>
        <stp>61</stp>
        <stp>6/30/2015</stp>
        <stp>1</stp>
        <tr r="K1585" s="5"/>
      </tp>
      <tp>
        <v>23759734.57</v>
        <stp/>
        <stp>EM_S_QSTM07_IS</stp>
        <stp>4</stp>
        <stp>300327.SZ</stp>
        <stp>61</stp>
        <stp>6/30/2016</stp>
        <stp>1</stp>
        <tr r="D1588" s="5"/>
      </tp>
      <tp>
        <v>21753675.010000002</v>
        <stp/>
        <stp>EM_S_QSTM07_IS</stp>
        <stp>4</stp>
        <stp>300332.SZ</stp>
        <stp>61</stp>
        <stp>3/31/2016</stp>
        <stp>1</stp>
        <tr r="I1593" s="5"/>
      </tp>
      <tp>
        <v>13609230.42</v>
        <stp/>
        <stp>EM_S_QSTM07_IS</stp>
        <stp>4</stp>
        <stp>300382.SZ</stp>
        <stp>61</stp>
        <stp>3/31/2016</stp>
        <stp>1</stp>
        <tr r="I1642" s="5"/>
      </tp>
      <tp>
        <v>25021701.739999998</v>
        <stp/>
        <stp>EM_S_QSTM07_IS</stp>
        <stp>4</stp>
        <stp>300394.SZ</stp>
        <stp>61</stp>
        <stp>6/30/2015</stp>
        <stp>1</stp>
        <tr r="K1654" s="5"/>
      </tp>
      <tp>
        <v>-12043628.949999999</v>
        <stp/>
        <stp>EM_S_QSTM07_IS</stp>
        <stp>4</stp>
        <stp>300397.SZ</stp>
        <stp>61</stp>
        <stp>6/30/2016</stp>
        <stp>1</stp>
        <tr r="D1657" s="5"/>
      </tp>
      <tp>
        <v>20739699.329999998</v>
        <stp/>
        <stp>EM_S_QSTM07_IS</stp>
        <stp>4</stp>
        <stp>300384.SZ</stp>
        <stp>61</stp>
        <stp>6/30/2015</stp>
        <stp>1</stp>
        <tr r="K1644" s="5"/>
      </tp>
      <tp>
        <v>26586158.43</v>
        <stp/>
        <stp>EM_S_QSTM07_IS</stp>
        <stp>4</stp>
        <stp>300387.SZ</stp>
        <stp>61</stp>
        <stp>6/30/2016</stp>
        <stp>1</stp>
        <tr r="D1647" s="5"/>
      </tp>
      <tp>
        <v>24918245.129999999</v>
        <stp/>
        <stp>EM_S_QSTM07_IS</stp>
        <stp>4</stp>
        <stp>300392.SZ</stp>
        <stp>61</stp>
        <stp>3/31/2016</stp>
        <stp>1</stp>
        <tr r="I1652" s="5"/>
      </tp>
      <tp>
        <v>63289192.549999997</v>
        <stp/>
        <stp>EM_S_QSTM07_IS</stp>
        <stp>4</stp>
        <stp>600327.SH</stp>
        <stp>61</stp>
        <stp>6/30/2016</stp>
        <stp>1</stp>
        <tr r="D2057" s="5"/>
      </tp>
      <tp>
        <v>409318579.16000003</v>
        <stp/>
        <stp>EM_S_QSTM07_IS</stp>
        <stp>4</stp>
        <stp>600332.SH</stp>
        <stp>61</stp>
        <stp>3/31/2016</stp>
        <stp>1</stp>
        <tr r="I2062" s="5"/>
      </tp>
      <tp>
        <v>3341096.91</v>
        <stp/>
        <stp>EM_S_QSTM07_IS</stp>
        <stp>4</stp>
        <stp>600322.SH</stp>
        <stp>61</stp>
        <stp>3/31/2016</stp>
        <stp>1</stp>
        <tr r="I2053" s="5"/>
      </tp>
      <tp>
        <v>88818781.609999999</v>
        <stp/>
        <stp>EM_S_QSTM07_IS</stp>
        <stp>4</stp>
        <stp>600337.SH</stp>
        <stp>61</stp>
        <stp>6/30/2016</stp>
        <stp>1</stp>
        <tr r="D2066" s="5"/>
      </tp>
      <tp>
        <v>494093007.60000002</v>
        <stp/>
        <stp>EM_S_QSTM07_IS</stp>
        <stp>4</stp>
        <stp>600307.SH</stp>
        <stp>61</stp>
        <stp>6/30/2016</stp>
        <stp>1</stp>
        <tr r="D2039" s="5"/>
      </tp>
      <tp>
        <v>136262675.02000001</v>
        <stp/>
        <stp>EM_S_QSTM07_IS</stp>
        <stp>4</stp>
        <stp>600312.SH</stp>
        <stp>61</stp>
        <stp>3/31/2016</stp>
        <stp>1</stp>
        <tr r="I2044" s="5"/>
      </tp>
      <tp>
        <v>-12550439.76</v>
        <stp/>
        <stp>EM_S_QSTM07_IS</stp>
        <stp>4</stp>
        <stp>600302.SH</stp>
        <stp>61</stp>
        <stp>3/31/2016</stp>
        <stp>1</stp>
        <tr r="I2035" s="5"/>
      </tp>
      <tp>
        <v>114793553.86</v>
        <stp/>
        <stp>EM_S_QSTM07_IS</stp>
        <stp>4</stp>
        <stp>600317.SH</stp>
        <stp>61</stp>
        <stp>6/30/2016</stp>
        <stp>1</stp>
        <tr r="D2048" s="5"/>
      </tp>
      <tp>
        <v>26749622.760000002</v>
        <stp/>
        <stp>EM_S_QSTM07_IS</stp>
        <stp>4</stp>
        <stp>600367.SH</stp>
        <stp>61</stp>
        <stp>6/30/2016</stp>
        <stp>1</stp>
        <tr r="D2089" s="5"/>
      </tp>
      <tp>
        <v>50208855.170000002</v>
        <stp/>
        <stp>EM_S_QSTM07_IS</stp>
        <stp>4</stp>
        <stp>600372.SH</stp>
        <stp>61</stp>
        <stp>3/31/2016</stp>
        <stp>1</stp>
        <tr r="I2094" s="5"/>
      </tp>
      <tp>
        <v>201371672</v>
        <stp/>
        <stp>EM_S_QSTM07_IS</stp>
        <stp>4</stp>
        <stp>600362.SH</stp>
        <stp>61</stp>
        <stp>3/31/2016</stp>
        <stp>1</stp>
        <tr r="I2085" s="5"/>
      </tp>
      <tp>
        <v>786129032</v>
        <stp/>
        <stp>EM_S_QSTM07_IS</stp>
        <stp>4</stp>
        <stp>600377.SH</stp>
        <stp>61</stp>
        <stp>6/30/2016</stp>
        <stp>1</stp>
        <tr r="D2098" s="5"/>
      </tp>
      <tp>
        <v>303669421.54000002</v>
        <stp/>
        <stp>EM_S_QSTM07_IS</stp>
        <stp>4</stp>
        <stp>600352.SH</stp>
        <stp>61</stp>
        <stp>3/31/2016</stp>
        <stp>1</stp>
        <tr r="I2076" s="5"/>
      </tp>
      <tp>
        <v>-52472442.399999999</v>
        <stp/>
        <stp>EM_S_QSTM07_IS</stp>
        <stp>4</stp>
        <stp>600354.SH</stp>
        <stp>61</stp>
        <stp>6/30/2015</stp>
        <stp>1</stp>
        <tr r="K2078" s="5"/>
      </tp>
      <tp>
        <v>-18184911.899999999</v>
        <stp/>
        <stp>EM_S_QSTM07_IS</stp>
        <stp>4</stp>
        <stp>600387.SH</stp>
        <stp>61</stp>
        <stp>6/30/2016</stp>
        <stp>1</stp>
        <tr r="D2107" s="5"/>
      </tp>
      <tp>
        <v>-15181619.77</v>
        <stp/>
        <stp>EM_S_QSTM07_IS</stp>
        <stp>4</stp>
        <stp>600392.SH</stp>
        <stp>61</stp>
        <stp>3/31/2016</stp>
        <stp>1</stp>
        <tr r="I2112" s="5"/>
      </tp>
      <tp>
        <v>18592202.600000001</v>
        <stp/>
        <stp>EM_S_QSTM07_IS</stp>
        <stp>4</stp>
        <stp>600382.SH</stp>
        <stp>61</stp>
        <stp>3/31/2016</stp>
        <stp>1</stp>
        <tr r="I2103" s="5"/>
      </tp>
      <tp>
        <v>-116393916.26000001</v>
        <stp/>
        <stp>EM_S_QSTM07_IS</stp>
        <stp>4</stp>
        <stp>600397.SH</stp>
        <stp>61</stp>
        <stp>6/30/2016</stp>
        <stp>1</stp>
        <tr r="D2116" s="5"/>
      </tp>
      <tp>
        <v>12053664.289999999</v>
        <stp/>
        <stp>EM_S_QSTM07_IS</stp>
        <stp>4</stp>
        <stp>300042.SZ</stp>
        <stp>61</stp>
        <stp>3/31/2016</stp>
        <stp>1</stp>
        <tr r="I1305" s="5"/>
      </tp>
      <tp>
        <v>35301388.369999997</v>
        <stp/>
        <stp>EM_S_QSTM07_IS</stp>
        <stp>4</stp>
        <stp>300054.SZ</stp>
        <stp>61</stp>
        <stp>6/30/2015</stp>
        <stp>1</stp>
        <tr r="K1317" s="5"/>
      </tp>
      <tp>
        <v>8277712.8799999999</v>
        <stp/>
        <stp>EM_S_QSTM07_IS</stp>
        <stp>4</stp>
        <stp>300057.SZ</stp>
        <stp>61</stp>
        <stp>6/30/2016</stp>
        <stp>1</stp>
        <tr r="D1320" s="5"/>
      </tp>
      <tp>
        <v>58881125.07</v>
        <stp/>
        <stp>EM_S_QSTM07_IS</stp>
        <stp>4</stp>
        <stp>000062.SZ</stp>
        <stp>61</stp>
        <stp>3/31/2016</stp>
        <stp>1</stp>
        <tr r="I53" s="5"/>
      </tp>
      <tp>
        <v>6221074</v>
        <stp/>
        <stp>EM_S_QSTM07_IS</stp>
        <stp>4</stp>
        <stp>300044.SZ</stp>
        <stp>61</stp>
        <stp>6/30/2015</stp>
        <stp>1</stp>
        <tr r="K1307" s="5"/>
      </tp>
      <tp>
        <v>14543313.699999999</v>
        <stp/>
        <stp>EM_S_QSTM07_IS</stp>
        <stp>4</stp>
        <stp>300047.SZ</stp>
        <stp>61</stp>
        <stp>6/30/2016</stp>
        <stp>1</stp>
        <tr r="D1310" s="5"/>
      </tp>
      <tp>
        <v>3460286.36</v>
        <stp/>
        <stp>EM_S_QSTM07_IS</stp>
        <stp>4</stp>
        <stp>300052.SZ</stp>
        <stp>61</stp>
        <stp>3/31/2016</stp>
        <stp>1</stp>
        <tr r="I1315" s="5"/>
      </tp>
      <tp>
        <v>11991292.02</v>
        <stp/>
        <stp>EM_S_QSTM07_IS</stp>
        <stp>4</stp>
        <stp>300062.SZ</stp>
        <stp>61</stp>
        <stp>3/31/2016</stp>
        <stp>1</stp>
        <tr r="I1324" s="5"/>
      </tp>
      <tp>
        <v>4891851.7</v>
        <stp/>
        <stp>EM_S_QSTM07_IS</stp>
        <stp>4</stp>
        <stp>300074.SZ</stp>
        <stp>61</stp>
        <stp>6/30/2015</stp>
        <stp>1</stp>
        <tr r="K1336" s="5"/>
      </tp>
      <tp>
        <v>19341709.899999999</v>
        <stp/>
        <stp>EM_S_QSTM07_IS</stp>
        <stp>4</stp>
        <stp>300077.SZ</stp>
        <stp>61</stp>
        <stp>6/30/2016</stp>
        <stp>1</stp>
        <tr r="D1339" s="5"/>
      </tp>
      <tp>
        <v>44774632.280000001</v>
        <stp/>
        <stp>EM_S_QSTM07_IS</stp>
        <stp>4</stp>
        <stp>000042.SZ</stp>
        <stp>61</stp>
        <stp>3/31/2016</stp>
        <stp>1</stp>
        <tr r="I40" s="5"/>
      </tp>
      <tp>
        <v>30144932.469999999</v>
        <stp/>
        <stp>EM_S_QSTM07_IS</stp>
        <stp>4</stp>
        <stp>300064.SZ</stp>
        <stp>61</stp>
        <stp>6/30/2015</stp>
        <stp>1</stp>
        <tr r="K1326" s="5"/>
      </tp>
      <tp>
        <v>28497439.789999999</v>
        <stp/>
        <stp>EM_S_QSTM07_IS</stp>
        <stp>4</stp>
        <stp>300067.SZ</stp>
        <stp>61</stp>
        <stp>6/30/2016</stp>
        <stp>1</stp>
        <tr r="D1329" s="5"/>
      </tp>
      <tp>
        <v>202878402.31999999</v>
        <stp/>
        <stp>EM_S_QSTM07_IS</stp>
        <stp>4</stp>
        <stp>300072.SZ</stp>
        <stp>61</stp>
        <stp>3/31/2016</stp>
        <stp>1</stp>
        <tr r="I1334" s="5"/>
      </tp>
      <tp>
        <v>648050934.35000002</v>
        <stp/>
        <stp>EM_S_QSTM07_IS</stp>
        <stp>4</stp>
        <stp>000027.SZ</stp>
        <stp>61</stp>
        <stp>6/30/2016</stp>
        <stp>1</stp>
        <tr r="D26" s="5"/>
      </tp>
      <tp>
        <v>17190253.68</v>
        <stp/>
        <stp>EM_S_QSTM07_IS</stp>
        <stp>4</stp>
        <stp>000032.SZ</stp>
        <stp>61</stp>
        <stp>3/31/2016</stp>
        <stp>1</stp>
        <tr r="I31" s="5"/>
      </tp>
      <tp>
        <v>14989967.689999999</v>
        <stp/>
        <stp>EM_S_QSTM07_IS</stp>
        <stp>4</stp>
        <stp>300002.SZ</stp>
        <stp>61</stp>
        <stp>3/31/2016</stp>
        <stp>1</stp>
        <tr r="I1265" s="5"/>
      </tp>
      <tp>
        <v>34403259.119999997</v>
        <stp/>
        <stp>EM_S_QSTM07_IS</stp>
        <stp>4</stp>
        <stp>300014.SZ</stp>
        <stp>61</stp>
        <stp>6/30/2015</stp>
        <stp>1</stp>
        <tr r="K1277" s="5"/>
      </tp>
      <tp>
        <v>344098923.05000001</v>
        <stp/>
        <stp>EM_S_QSTM07_IS</stp>
        <stp>4</stp>
        <stp>300017.SZ</stp>
        <stp>61</stp>
        <stp>6/30/2016</stp>
        <stp>1</stp>
        <tr r="D1280" s="5"/>
      </tp>
      <tp>
        <v>121221004.55</v>
        <stp/>
        <stp>EM_S_QSTM07_IS</stp>
        <stp>4</stp>
        <stp>000022.SZ</stp>
        <stp>61</stp>
        <stp>3/31/2016</stp>
        <stp>1</stp>
        <tr r="I22" s="5"/>
      </tp>
      <tp>
        <v>-215432.09</v>
        <stp/>
        <stp>EM_S_QSTM07_IS</stp>
        <stp>4</stp>
        <stp>000034.SZ</stp>
        <stp>61</stp>
        <stp>6/30/2015</stp>
        <stp>1</stp>
        <tr r="K33" s="5"/>
      </tp>
      <tp>
        <v>-10171237.77</v>
        <stp/>
        <stp>EM_S_QSTM07_IS</stp>
        <stp>4</stp>
        <stp>000037.SZ</stp>
        <stp>61</stp>
        <stp>6/30/2016</stp>
        <stp>1</stp>
        <tr r="D36" s="5"/>
      </tp>
      <tp>
        <v>7706515.7300000004</v>
        <stp/>
        <stp>EM_S_QSTM07_IS</stp>
        <stp>4</stp>
        <stp>300004.SZ</stp>
        <stp>61</stp>
        <stp>6/30/2015</stp>
        <stp>1</stp>
        <tr r="K1267" s="5"/>
      </tp>
      <tp>
        <v>30190503.350000001</v>
        <stp/>
        <stp>EM_S_QSTM07_IS</stp>
        <stp>4</stp>
        <stp>300007.SZ</stp>
        <stp>61</stp>
        <stp>6/30/2016</stp>
        <stp>1</stp>
        <tr r="D1270" s="5"/>
      </tp>
      <tp>
        <v>-8052360.2000000002</v>
        <stp/>
        <stp>EM_S_QSTM07_IS</stp>
        <stp>4</stp>
        <stp>300012.SZ</stp>
        <stp>61</stp>
        <stp>3/31/2016</stp>
        <stp>1</stp>
        <tr r="I1275" s="5"/>
      </tp>
      <tp>
        <v>3065897.59</v>
        <stp/>
        <stp>EM_S_QSTM07_IS</stp>
        <stp>4</stp>
        <stp>000004.SZ</stp>
        <stp>61</stp>
        <stp>6/30/2015</stp>
        <stp>1</stp>
        <tr r="K6" s="5"/>
      </tp>
      <tp>
        <v>3119496.48</v>
        <stp/>
        <stp>EM_S_QSTM07_IS</stp>
        <stp>4</stp>
        <stp>000007.SZ</stp>
        <stp>61</stp>
        <stp>6/30/2016</stp>
        <stp>1</stp>
        <tr r="D9" s="5"/>
      </tp>
      <tp>
        <v>204835467</v>
        <stp/>
        <stp>EM_S_QSTM07_IS</stp>
        <stp>4</stp>
        <stp>000012.SZ</stp>
        <stp>61</stp>
        <stp>3/31/2016</stp>
        <stp>1</stp>
        <tr r="I14" s="5"/>
      </tp>
      <tp>
        <v>737900.57</v>
        <stp/>
        <stp>EM_S_QSTM07_IS</stp>
        <stp>4</stp>
        <stp>300022.SZ</stp>
        <stp>61</stp>
        <stp>3/31/2016</stp>
        <stp>1</stp>
        <tr r="I1285" s="5"/>
      </tp>
      <tp>
        <v>21854556.530000001</v>
        <stp/>
        <stp>EM_S_QSTM07_IS</stp>
        <stp>4</stp>
        <stp>300034.SZ</stp>
        <stp>61</stp>
        <stp>6/30/2015</stp>
        <stp>1</stp>
        <tr r="K1297" s="5"/>
      </tp>
      <tp>
        <v>71350587.870000005</v>
        <stp/>
        <stp>EM_S_QSTM07_IS</stp>
        <stp>4</stp>
        <stp>300037.SZ</stp>
        <stp>61</stp>
        <stp>6/30/2016</stp>
        <stp>1</stp>
        <tr r="D1300" s="5"/>
      </tp>
      <tp>
        <v>833232885.75999999</v>
        <stp/>
        <stp>EM_S_QSTM07_IS</stp>
        <stp>4</stp>
        <stp>000002.SZ</stp>
        <stp>61</stp>
        <stp>3/31/2016</stp>
        <stp>1</stp>
        <tr r="I5" s="5"/>
      </tp>
      <tp>
        <v>14259966.119999999</v>
        <stp/>
        <stp>EM_S_QSTM07_IS</stp>
        <stp>4</stp>
        <stp>000014.SZ</stp>
        <stp>61</stp>
        <stp>6/30/2015</stp>
        <stp>1</stp>
        <tr r="K15" s="5"/>
      </tp>
      <tp>
        <v>302000.65000000002</v>
        <stp/>
        <stp>EM_S_QSTM07_IS</stp>
        <stp>4</stp>
        <stp>000017.SZ</stp>
        <stp>61</stp>
        <stp>6/30/2016</stp>
        <stp>1</stp>
        <tr r="D17" s="5"/>
      </tp>
      <tp>
        <v>105962497.62</v>
        <stp/>
        <stp>EM_S_QSTM07_IS</stp>
        <stp>4</stp>
        <stp>300024.SZ</stp>
        <stp>61</stp>
        <stp>6/30/2015</stp>
        <stp>1</stp>
        <tr r="K1287" s="5"/>
      </tp>
      <tp>
        <v>40279952.840000004</v>
        <stp/>
        <stp>EM_S_QSTM07_IS</stp>
        <stp>4</stp>
        <stp>300027.SZ</stp>
        <stp>61</stp>
        <stp>6/30/2016</stp>
        <stp>1</stp>
        <tr r="D1290" s="5"/>
      </tp>
      <tp>
        <v>85168397.420000002</v>
        <stp/>
        <stp>EM_S_QSTM07_IS</stp>
        <stp>4</stp>
        <stp>300032.SZ</stp>
        <stp>61</stp>
        <stp>3/31/2016</stp>
        <stp>1</stp>
        <tr r="I1295" s="5"/>
      </tp>
      <tp>
        <v>-13096002.039999999</v>
        <stp/>
        <stp>EM_S_QSTM07_IS</stp>
        <stp>4</stp>
        <stp>300082.SZ</stp>
        <stp>61</stp>
        <stp>3/31/2016</stp>
        <stp>1</stp>
        <tr r="I1344" s="5"/>
      </tp>
      <tp>
        <v>-18152127.710000001</v>
        <stp/>
        <stp>EM_S_QSTM07_IS</stp>
        <stp>4</stp>
        <stp>300094.SZ</stp>
        <stp>61</stp>
        <stp>6/30/2015</stp>
        <stp>1</stp>
        <tr r="K1356" s="5"/>
      </tp>
      <tp>
        <v>56203831.640000001</v>
        <stp/>
        <stp>EM_S_QSTM07_IS</stp>
        <stp>4</stp>
        <stp>300097.SZ</stp>
        <stp>61</stp>
        <stp>6/30/2016</stp>
        <stp>1</stp>
        <tr r="D1359" s="5"/>
      </tp>
      <tp>
        <v>-2732996.12</v>
        <stp/>
        <stp>EM_S_QSTM07_IS</stp>
        <stp>4</stp>
        <stp>300084.SZ</stp>
        <stp>61</stp>
        <stp>6/30/2015</stp>
        <stp>1</stp>
        <tr r="K1346" s="5"/>
      </tp>
      <tp>
        <v>-8262927.8799999999</v>
        <stp/>
        <stp>EM_S_QSTM07_IS</stp>
        <stp>4</stp>
        <stp>300087.SZ</stp>
        <stp>61</stp>
        <stp>6/30/2016</stp>
        <stp>1</stp>
        <tr r="D1349" s="5"/>
      </tp>
      <tp>
        <v>1678095.15</v>
        <stp/>
        <stp>EM_S_QSTM07_IS</stp>
        <stp>4</stp>
        <stp>300092.SZ</stp>
        <stp>61</stp>
        <stp>3/31/2016</stp>
        <stp>1</stp>
        <tr r="I1354" s="5"/>
      </tp>
      <tp>
        <v>816647000</v>
        <stp/>
        <stp>EM_S_QSTM07_IS</stp>
        <stp>4</stp>
        <stp>600027.SH</stp>
        <stp>61</stp>
        <stp>6/30/2016</stp>
        <stp>1</stp>
        <tr r="D1800" s="5"/>
      </tp>
      <tp>
        <v>-332917562.33999997</v>
        <stp/>
        <stp>EM_S_QSTM07_IS</stp>
        <stp>4</stp>
        <stp>600022.SH</stp>
        <stp>61</stp>
        <stp>3/31/2016</stp>
        <stp>1</stp>
        <tr r="I1797" s="5"/>
      </tp>
      <tp>
        <v>220749085.77000001</v>
        <stp/>
        <stp>EM_S_QSTM07_IS</stp>
        <stp>4</stp>
        <stp>600037.SH</stp>
        <stp>61</stp>
        <stp>6/30/2016</stp>
        <stp>1</stp>
        <tr r="D1808" s="5"/>
      </tp>
      <tp>
        <v>308793733.70999998</v>
        <stp/>
        <stp>EM_S_QSTM07_IS</stp>
        <stp>4</stp>
        <stp>600004.SH</stp>
        <stp>61</stp>
        <stp>6/30/2015</stp>
        <stp>1</stp>
        <tr r="K1781" s="5"/>
      </tp>
      <tp>
        <v>201134062</v>
        <stp/>
        <stp>EM_S_QSTM07_IS</stp>
        <stp>4</stp>
        <stp>600007.SH</stp>
        <stp>61</stp>
        <stp>6/30/2016</stp>
        <stp>1</stp>
        <tr r="D1784" s="5"/>
      </tp>
      <tp>
        <v>254213916.31</v>
        <stp/>
        <stp>EM_S_QSTM07_IS</stp>
        <stp>4</stp>
        <stp>600012.SH</stp>
        <stp>61</stp>
        <stp>3/31/2016</stp>
        <stp>1</stp>
        <tr r="I1789" s="5"/>
      </tp>
      <tp>
        <v>80799880.370000005</v>
        <stp/>
        <stp>EM_S_QSTM07_IS</stp>
        <stp>4</stp>
        <stp>600017.SH</stp>
        <stp>61</stp>
        <stp>6/30/2016</stp>
        <stp>1</stp>
        <tr r="D1792" s="5"/>
      </tp>
      <tp>
        <v>159679143.36000001</v>
        <stp/>
        <stp>EM_S_QSTM07_IS</stp>
        <stp>4</stp>
        <stp>600064.SH</stp>
        <stp>61</stp>
        <stp>6/30/2015</stp>
        <stp>1</stp>
        <tr r="K1826" s="5"/>
      </tp>
      <tp>
        <v>33059502.039999999</v>
        <stp/>
        <stp>EM_S_QSTM07_IS</stp>
        <stp>4</stp>
        <stp>600067.SH</stp>
        <stp>61</stp>
        <stp>6/30/2016</stp>
        <stp>1</stp>
        <tr r="D1828" s="5"/>
      </tp>
      <tp>
        <v>-21720268.98</v>
        <stp/>
        <stp>EM_S_QSTM07_IS</stp>
        <stp>4</stp>
        <stp>600072.SH</stp>
        <stp>61</stp>
        <stp>3/31/2016</stp>
        <stp>1</stp>
        <tr r="I1833" s="5"/>
      </tp>
      <tp>
        <v>182395771.27000001</v>
        <stp/>
        <stp>EM_S_QSTM07_IS</stp>
        <stp>4</stp>
        <stp>600062.SH</stp>
        <stp>61</stp>
        <stp>3/31/2016</stp>
        <stp>1</stp>
        <tr r="I1824" s="5"/>
      </tp>
      <tp>
        <v>41690951.710000001</v>
        <stp/>
        <stp>EM_S_QSTM07_IS</stp>
        <stp>4</stp>
        <stp>600074.SH</stp>
        <stp>61</stp>
        <stp>6/30/2015</stp>
        <stp>1</stp>
        <tr r="K1835" s="5"/>
      </tp>
      <tp>
        <v>140625803.50999999</v>
        <stp/>
        <stp>EM_S_QSTM07_IS</stp>
        <stp>4</stp>
        <stp>600077.SH</stp>
        <stp>61</stp>
        <stp>6/30/2016</stp>
        <stp>1</stp>
        <tr r="D1838" s="5"/>
      </tp>
      <tp>
        <v>-7254336.6399999997</v>
        <stp/>
        <stp>EM_S_QSTM07_IS</stp>
        <stp>4</stp>
        <stp>600052.SH</stp>
        <stp>61</stp>
        <stp>3/31/2016</stp>
        <stp>1</stp>
        <tr r="I1814" s="5"/>
      </tp>
      <tp>
        <v>110001023.84999999</v>
        <stp/>
        <stp>EM_S_QSTM07_IS</stp>
        <stp>4</stp>
        <stp>600054.SH</stp>
        <stp>61</stp>
        <stp>6/30/2015</stp>
        <stp>1</stp>
        <tr r="K1816" s="5"/>
      </tp>
      <tp>
        <v>75160339.799999997</v>
        <stp/>
        <stp>EM_S_QSTM07_IS</stp>
        <stp>4</stp>
        <stp>600057.SH</stp>
        <stp>61</stp>
        <stp>6/30/2016</stp>
        <stp>1</stp>
        <tr r="D1819" s="5"/>
      </tp>
      <tp>
        <v>883102.629999995</v>
        <stp/>
        <stp>EM_S_QSTM07_IS</stp>
        <stp>4</stp>
        <stp>600084.SH</stp>
        <stp>61</stp>
        <stp>6/30/2015</stp>
        <stp>1</stp>
        <tr r="K1845" s="5"/>
      </tp>
      <tp>
        <v>-19341449.050000001</v>
        <stp/>
        <stp>EM_S_QSTM07_IS</stp>
        <stp>4</stp>
        <stp>600082.SH</stp>
        <stp>61</stp>
        <stp>3/31/2016</stp>
        <stp>1</stp>
        <tr r="I1843" s="5"/>
      </tp>
      <tp>
        <v>108700105.44</v>
        <stp/>
        <stp>EM_S_QSTM07_IS</stp>
        <stp>4</stp>
        <stp>600094.SH</stp>
        <stp>61</stp>
        <stp>6/30/2015</stp>
        <stp>1</stp>
        <tr r="K1853" s="5"/>
      </tp>
      <tp>
        <v>-26416680.09</v>
        <stp/>
        <stp>EM_S_QSTM07_IS</stp>
        <stp>4</stp>
        <stp>600097.SH</stp>
        <stp>61</stp>
        <stp>6/30/2016</stp>
        <stp>1</stp>
        <tr r="D1856" s="5"/>
      </tp>
      <tp>
        <v>-42054141.840000004</v>
        <stp/>
        <stp>EM_S_QSTM07_IS</stp>
        <stp>4</stp>
        <stp>300142.SZ</stp>
        <stp>61</stp>
        <stp>3/31/2016</stp>
        <stp>1</stp>
        <tr r="I1404" s="5"/>
      </tp>
      <tp>
        <v>20265563.350000001</v>
        <stp/>
        <stp>EM_S_QSTM07_IS</stp>
        <stp>4</stp>
        <stp>300154.SZ</stp>
        <stp>61</stp>
        <stp>6/30/2015</stp>
        <stp>1</stp>
        <tr r="K1416" s="5"/>
      </tp>
      <tp>
        <v>24995522.93</v>
        <stp/>
        <stp>EM_S_QSTM07_IS</stp>
        <stp>4</stp>
        <stp>300157.SZ</stp>
        <stp>61</stp>
        <stp>6/30/2016</stp>
        <stp>1</stp>
        <tr r="D1419" s="5"/>
      </tp>
      <tp>
        <v>181318527.12</v>
        <stp/>
        <stp>EM_S_QSTM07_IS</stp>
        <stp>4</stp>
        <stp>300144.SZ</stp>
        <stp>61</stp>
        <stp>6/30/2015</stp>
        <stp>1</stp>
        <tr r="K1406" s="5"/>
      </tp>
      <tp>
        <v>21686076.899999999</v>
        <stp/>
        <stp>EM_S_QSTM07_IS</stp>
        <stp>4</stp>
        <stp>300147.SZ</stp>
        <stp>61</stp>
        <stp>6/30/2016</stp>
        <stp>1</stp>
        <tr r="D1409" s="5"/>
      </tp>
      <tp>
        <v>-15895952.289999999</v>
        <stp/>
        <stp>EM_S_QSTM07_IS</stp>
        <stp>4</stp>
        <stp>300152.SZ</stp>
        <stp>61</stp>
        <stp>3/31/2016</stp>
        <stp>1</stp>
        <tr r="I1414" s="5"/>
      </tp>
      <tp>
        <v>10064008.66</v>
        <stp/>
        <stp>EM_S_QSTM07_IS</stp>
        <stp>4</stp>
        <stp>300162.SZ</stp>
        <stp>61</stp>
        <stp>3/31/2016</stp>
        <stp>1</stp>
        <tr r="I1424" s="5"/>
      </tp>
      <tp>
        <v>12149684.050000001</v>
        <stp/>
        <stp>EM_S_QSTM07_IS</stp>
        <stp>4</stp>
        <stp>300174.SZ</stp>
        <stp>61</stp>
        <stp>6/30/2015</stp>
        <stp>1</stp>
        <tr r="K1436" s="5"/>
      </tp>
      <tp>
        <v>21991077.84</v>
        <stp/>
        <stp>EM_S_QSTM07_IS</stp>
        <stp>4</stp>
        <stp>300177.SZ</stp>
        <stp>61</stp>
        <stp>6/30/2016</stp>
        <stp>1</stp>
        <tr r="D1439" s="5"/>
      </tp>
      <tp>
        <v>-176198479.03</v>
        <stp/>
        <stp>EM_S_QSTM07_IS</stp>
        <stp>4</stp>
        <stp>000157.SZ</stp>
        <stp>61</stp>
        <stp>6/30/2016</stp>
        <stp>1</stp>
        <tr r="D72" s="5"/>
      </tp>
      <tp>
        <v>-16934740.620000001</v>
        <stp/>
        <stp>EM_S_QSTM07_IS</stp>
        <stp>4</stp>
        <stp>300164.SZ</stp>
        <stp>61</stp>
        <stp>6/30/2015</stp>
        <stp>1</stp>
        <tr r="K1426" s="5"/>
      </tp>
      <tp>
        <v>-1058620.8999999999</v>
        <stp/>
        <stp>EM_S_QSTM07_IS</stp>
        <stp>4</stp>
        <stp>300167.SZ</stp>
        <stp>61</stp>
        <stp>6/30/2016</stp>
        <stp>1</stp>
        <tr r="D1429" s="5"/>
      </tp>
      <tp>
        <v>11577637.43</v>
        <stp/>
        <stp>EM_S_QSTM07_IS</stp>
        <stp>4</stp>
        <stp>300172.SZ</stp>
        <stp>61</stp>
        <stp>3/31/2016</stp>
        <stp>1</stp>
        <tr r="I1434" s="5"/>
      </tp>
      <tp>
        <v>539986.59</v>
        <stp/>
        <stp>EM_S_QSTM07_IS</stp>
        <stp>4</stp>
        <stp>300102.SZ</stp>
        <stp>61</stp>
        <stp>3/31/2016</stp>
        <stp>1</stp>
        <tr r="I1364" s="5"/>
      </tp>
      <tp>
        <v>42731653.909999996</v>
        <stp/>
        <stp>EM_S_QSTM07_IS</stp>
        <stp>4</stp>
        <stp>300114.SZ</stp>
        <stp>61</stp>
        <stp>6/30/2015</stp>
        <stp>1</stp>
        <tr r="K1376" s="5"/>
      </tp>
      <tp>
        <v>18805201.52</v>
        <stp/>
        <stp>EM_S_QSTM07_IS</stp>
        <stp>4</stp>
        <stp>300117.SZ</stp>
        <stp>61</stp>
        <stp>6/30/2016</stp>
        <stp>1</stp>
        <tr r="D1379" s="5"/>
      </tp>
      <tp>
        <v>159348110.56</v>
        <stp/>
        <stp>EM_S_QSTM07_IS</stp>
        <stp>4</stp>
        <stp>300104.SZ</stp>
        <stp>61</stp>
        <stp>6/30/2015</stp>
        <stp>1</stp>
        <tr r="K1366" s="5"/>
      </tp>
      <tp>
        <v>8156133.0300000003</v>
        <stp/>
        <stp>EM_S_QSTM07_IS</stp>
        <stp>4</stp>
        <stp>300107.SZ</stp>
        <stp>61</stp>
        <stp>6/30/2016</stp>
        <stp>1</stp>
        <tr r="D1369" s="5"/>
      </tp>
      <tp>
        <v>957026.88</v>
        <stp/>
        <stp>EM_S_QSTM07_IS</stp>
        <stp>4</stp>
        <stp>300112.SZ</stp>
        <stp>61</stp>
        <stp>3/31/2016</stp>
        <stp>1</stp>
        <tr r="I1374" s="5"/>
      </tp>
      <tp>
        <v>59198428.280000001</v>
        <stp/>
        <stp>EM_S_QSTM07_IS</stp>
        <stp>4</stp>
        <stp>300122.SZ</stp>
        <stp>61</stp>
        <stp>3/31/2016</stp>
        <stp>1</stp>
        <tr r="I1384" s="5"/>
      </tp>
      <tp>
        <v>-12086930.720000001</v>
        <stp/>
        <stp>EM_S_QSTM07_IS</stp>
        <stp>4</stp>
        <stp>300134.SZ</stp>
        <stp>61</stp>
        <stp>6/30/2015</stp>
        <stp>1</stp>
        <tr r="K1396" s="5"/>
      </tp>
      <tp>
        <v>33420486.390000001</v>
        <stp/>
        <stp>EM_S_QSTM07_IS</stp>
        <stp>4</stp>
        <stp>300137.SZ</stp>
        <stp>61</stp>
        <stp>6/30/2016</stp>
        <stp>1</stp>
        <tr r="D1399" s="5"/>
      </tp>
      <tp>
        <v>203802615.16999999</v>
        <stp/>
        <stp>EM_S_QSTM07_IS</stp>
        <stp>4</stp>
        <stp>300124.SZ</stp>
        <stp>61</stp>
        <stp>6/30/2015</stp>
        <stp>1</stp>
        <tr r="K1386" s="5"/>
      </tp>
      <tp>
        <v>30079217.57</v>
        <stp/>
        <stp>EM_S_QSTM07_IS</stp>
        <stp>4</stp>
        <stp>300127.SZ</stp>
        <stp>61</stp>
        <stp>6/30/2016</stp>
        <stp>1</stp>
        <tr r="D1389" s="5"/>
      </tp>
      <tp>
        <v>4015299.49</v>
        <stp/>
        <stp>EM_S_QSTM07_IS</stp>
        <stp>4</stp>
        <stp>300132.SZ</stp>
        <stp>61</stp>
        <stp>3/31/2016</stp>
        <stp>1</stp>
        <tr r="I1394" s="5"/>
      </tp>
      <tp>
        <v>109391424.94</v>
        <stp/>
        <stp>EM_S_QSTM07_IS</stp>
        <stp>4</stp>
        <stp>300182.SZ</stp>
        <stp>61</stp>
        <stp>3/31/2016</stp>
        <stp>1</stp>
        <tr r="I1444" s="5"/>
      </tp>
      <tp>
        <v>18211055.010000002</v>
        <stp/>
        <stp>EM_S_QSTM07_IS</stp>
        <stp>4</stp>
        <stp>300194.SZ</stp>
        <stp>61</stp>
        <stp>6/30/2015</stp>
        <stp>1</stp>
        <tr r="K1455" s="5"/>
      </tp>
      <tp>
        <v>181792926.59</v>
        <stp/>
        <stp>EM_S_QSTM07_IS</stp>
        <stp>4</stp>
        <stp>300197.SZ</stp>
        <stp>61</stp>
        <stp>6/30/2016</stp>
        <stp>1</stp>
        <tr r="D1458" s="5"/>
      </tp>
      <tp>
        <v>7370066.7999999998</v>
        <stp/>
        <stp>EM_S_QSTM07_IS</stp>
        <stp>4</stp>
        <stp>300184.SZ</stp>
        <stp>61</stp>
        <stp>6/30/2015</stp>
        <stp>1</stp>
        <tr r="K1446" s="5"/>
      </tp>
      <tp>
        <v>50190930.039999999</v>
        <stp/>
        <stp>EM_S_QSTM07_IS</stp>
        <stp>4</stp>
        <stp>300187.SZ</stp>
        <stp>61</stp>
        <stp>6/30/2016</stp>
        <stp>1</stp>
        <tr r="D1448" s="5"/>
      </tp>
      <tp>
        <v>8936046.4600000009</v>
        <stp/>
        <stp>EM_S_QSTM07_IS</stp>
        <stp>4</stp>
        <stp>300192.SZ</stp>
        <stp>61</stp>
        <stp>3/31/2016</stp>
        <stp>1</stp>
        <tr r="I1453" s="5"/>
      </tp>
      <tp>
        <v>3036374.13</v>
        <stp/>
        <stp>EM_S_QSTM07_IS</stp>
        <stp>4</stp>
        <stp>600127.SH</stp>
        <stp>61</stp>
        <stp>6/30/2016</stp>
        <stp>1</stp>
        <tr r="D1884" s="5"/>
      </tp>
      <tp>
        <v>25210707.68</v>
        <stp/>
        <stp>EM_S_QSTM07_IS</stp>
        <stp>4</stp>
        <stp>600132.SH</stp>
        <stp>61</stp>
        <stp>3/31/2016</stp>
        <stp>1</stp>
        <tr r="I1889" s="5"/>
      </tp>
      <tp>
        <v>52316233.609999999</v>
        <stp/>
        <stp>EM_S_QSTM07_IS</stp>
        <stp>4</stp>
        <stp>600122.SH</stp>
        <stp>61</stp>
        <stp>3/31/2016</stp>
        <stp>1</stp>
        <tr r="I1880" s="5"/>
      </tp>
      <tp>
        <v>-505321.93</v>
        <stp/>
        <stp>EM_S_QSTM07_IS</stp>
        <stp>4</stp>
        <stp>600137.SH</stp>
        <stp>61</stp>
        <stp>6/30/2016</stp>
        <stp>1</stp>
        <tr r="D1893" s="5"/>
      </tp>
      <tp>
        <v>6697680505.7399998</v>
        <stp/>
        <stp>EM_S_QSTM07_IS</stp>
        <stp>4</stp>
        <stp>600104.SH</stp>
        <stp>61</stp>
        <stp>6/30/2015</stp>
        <stp>1</stp>
        <tr r="K1862" s="5"/>
      </tp>
      <tp>
        <v>-8038553.7999999998</v>
        <stp/>
        <stp>EM_S_QSTM07_IS</stp>
        <stp>4</stp>
        <stp>600107.SH</stp>
        <stp>61</stp>
        <stp>6/30/2016</stp>
        <stp>1</stp>
        <tr r="D1865" s="5"/>
      </tp>
      <tp>
        <v>4797689.26</v>
        <stp/>
        <stp>EM_S_QSTM07_IS</stp>
        <stp>4</stp>
        <stp>600112.SH</stp>
        <stp>61</stp>
        <stp>3/31/2016</stp>
        <stp>1</stp>
        <tr r="I1870" s="5"/>
      </tp>
      <tp>
        <v>55875224.350000001</v>
        <stp/>
        <stp>EM_S_QSTM07_IS</stp>
        <stp>4</stp>
        <stp>600114.SH</stp>
        <stp>61</stp>
        <stp>6/30/2015</stp>
        <stp>1</stp>
        <tr r="K1872" s="5"/>
      </tp>
      <tp>
        <v>-105583241.86</v>
        <stp/>
        <stp>EM_S_QSTM07_IS</stp>
        <stp>4</stp>
        <stp>600117.SH</stp>
        <stp>61</stp>
        <stp>6/30/2016</stp>
        <stp>1</stp>
        <tr r="D1875" s="5"/>
      </tp>
      <tp>
        <v>181199697.71000001</v>
        <stp/>
        <stp>EM_S_QSTM07_IS</stp>
        <stp>4</stp>
        <stp>600167.SH</stp>
        <stp>61</stp>
        <stp>6/30/2016</stp>
        <stp>1</stp>
        <tr r="D1917" s="5"/>
      </tp>
      <tp>
        <v>100844720.17</v>
        <stp/>
        <stp>EM_S_QSTM07_IS</stp>
        <stp>4</stp>
        <stp>600172.SH</stp>
        <stp>61</stp>
        <stp>3/31/2016</stp>
        <stp>1</stp>
        <tr r="I1922" s="5"/>
      </tp>
      <tp>
        <v>104378796.53</v>
        <stp/>
        <stp>EM_S_QSTM07_IS</stp>
        <stp>4</stp>
        <stp>600162.SH</stp>
        <stp>61</stp>
        <stp>3/31/2016</stp>
        <stp>1</stp>
        <tr r="I1913" s="5"/>
      </tp>
      <tp>
        <v>623128576.09000003</v>
        <stp/>
        <stp>EM_S_QSTM07_IS</stp>
        <stp>4</stp>
        <stp>600177.SH</stp>
        <stp>61</stp>
        <stp>6/30/2016</stp>
        <stp>1</stp>
        <tr r="D1926" s="5"/>
      </tp>
      <tp>
        <v>-11348903.26</v>
        <stp/>
        <stp>EM_S_QSTM07_IS</stp>
        <stp>4</stp>
        <stp>600152.SH</stp>
        <stp>61</stp>
        <stp>3/31/2016</stp>
        <stp>1</stp>
        <tr r="I1904" s="5"/>
      </tp>
      <tp>
        <v>187252610.13999999</v>
        <stp/>
        <stp>EM_S_QSTM07_IS</stp>
        <stp>4</stp>
        <stp>600157.SH</stp>
        <stp>61</stp>
        <stp>6/30/2016</stp>
        <stp>1</stp>
        <tr r="D1908" s="5"/>
      </tp>
      <tp>
        <v>12676903.109999999</v>
        <stp/>
        <stp>EM_S_QSTM07_IS</stp>
        <stp>4</stp>
        <stp>600184.SH</stp>
        <stp>61</stp>
        <stp>6/30/2015</stp>
        <stp>1</stp>
        <tr r="K1932" s="5"/>
      </tp>
      <tp>
        <v>30450221.23</v>
        <stp/>
        <stp>EM_S_QSTM07_IS</stp>
        <stp>4</stp>
        <stp>600187.SH</stp>
        <stp>61</stp>
        <stp>6/30/2016</stp>
        <stp>1</stp>
        <tr r="D1935" s="5"/>
      </tp>
      <tp>
        <v>4414074.59</v>
        <stp/>
        <stp>EM_S_QSTM07_IS</stp>
        <stp>4</stp>
        <stp>600192.SH</stp>
        <stp>61</stp>
        <stp>3/31/2016</stp>
        <stp>1</stp>
        <tr r="I1940" s="5"/>
      </tp>
      <tp>
        <v>36595531.219999999</v>
        <stp/>
        <stp>EM_S_QSTM07_IS</stp>
        <stp>4</stp>
        <stp>600182.SH</stp>
        <stp>61</stp>
        <stp>3/31/2016</stp>
        <stp>1</stp>
        <tr r="I1930" s="5"/>
      </tp>
      <tp>
        <v>50012588.57</v>
        <stp/>
        <stp>EM_S_QSTM07_IS</stp>
        <stp>4</stp>
        <stp>600197.SH</stp>
        <stp>61</stp>
        <stp>6/30/2016</stp>
        <stp>1</stp>
        <tr r="D1944" s="5"/>
      </tp>
      <tp>
        <v>-79188805.189999998</v>
        <stp/>
        <stp>EM_S_QSTM07_IS</stp>
        <stp>4</stp>
        <stp>000862.SZ</stp>
        <stp>61</stp>
        <stp>3/31/2016</stp>
        <stp>1</stp>
        <tr r="I366" s="5"/>
      </tp>
      <tp>
        <v>87072569</v>
        <stp/>
        <stp>EM_S_QSTM07_IS</stp>
        <stp>4</stp>
        <stp>000877.SZ</stp>
        <stp>61</stp>
        <stp>6/30/2016</stp>
        <stp>1</stp>
        <tr r="D372" s="5"/>
      </tp>
      <tp>
        <v>-94498470.950000003</v>
        <stp/>
        <stp>EM_S_QSTM07_IS</stp>
        <stp>4</stp>
        <stp>000852.SZ</stp>
        <stp>61</stp>
        <stp>3/31/2016</stp>
        <stp>1</stp>
        <tr r="I360" s="5"/>
      </tp>
      <tp>
        <v>1948436.36</v>
        <stp/>
        <stp>EM_S_QSTM07_IS</stp>
        <stp>4</stp>
        <stp>000822.SZ</stp>
        <stp>61</stp>
        <stp>3/31/2016</stp>
        <stp>1</stp>
        <tr r="I343" s="5"/>
      </tp>
      <tp>
        <v>-25413162.18</v>
        <stp/>
        <stp>EM_S_QSTM07_IS</stp>
        <stp>4</stp>
        <stp>000837.SZ</stp>
        <stp>61</stp>
        <stp>6/30/2016</stp>
        <stp>1</stp>
        <tr r="D354" s="5"/>
      </tp>
      <tp>
        <v>92762495.560000002</v>
        <stp/>
        <stp>EM_S_QSTM07_IS</stp>
        <stp>4</stp>
        <stp>000807.SZ</stp>
        <stp>61</stp>
        <stp>6/30/2016</stp>
        <stp>1</stp>
        <tr r="D331" s="5"/>
      </tp>
      <tp>
        <v>6286608.5499999998</v>
        <stp/>
        <stp>EM_S_QSTM07_IS</stp>
        <stp>4</stp>
        <stp>000812.SZ</stp>
        <stp>61</stp>
        <stp>3/31/2016</stp>
        <stp>1</stp>
        <tr r="I335" s="5"/>
      </tp>
      <tp>
        <v>-25024084.870000001</v>
        <stp/>
        <stp>EM_S_QSTM07_IS</stp>
        <stp>4</stp>
        <stp>000802.SZ</stp>
        <stp>61</stp>
        <stp>3/31/2016</stp>
        <stp>1</stp>
        <tr r="I328" s="5"/>
      </tp>
      <tp>
        <v>237256672.16999999</v>
        <stp/>
        <stp>EM_S_QSTM07_IS</stp>
        <stp>4</stp>
        <stp>000887.SZ</stp>
        <stp>61</stp>
        <stp>6/30/2016</stp>
        <stp>1</stp>
        <tr r="D380" s="5"/>
      </tp>
      <tp>
        <v>208604.11</v>
        <stp/>
        <stp>EM_S_QSTM07_IS</stp>
        <stp>4</stp>
        <stp>000892.SZ</stp>
        <stp>61</stp>
        <stp>3/31/2016</stp>
        <stp>1</stp>
        <tr r="I384" s="5"/>
      </tp>
      <tp>
        <v>18525189.09</v>
        <stp/>
        <stp>EM_S_QSTM07_IS</stp>
        <stp>4</stp>
        <stp>000882.SZ</stp>
        <stp>61</stp>
        <stp>3/31/2016</stp>
        <stp>1</stp>
        <tr r="I376" s="5"/>
      </tp>
      <tp>
        <v>29487802.949999999</v>
        <stp/>
        <stp>EM_S_QSTM07_IS</stp>
        <stp>4</stp>
        <stp>000897.SZ</stp>
        <stp>61</stp>
        <stp>6/30/2016</stp>
        <stp>1</stp>
        <tr r="D387" s="5"/>
      </tp>
      <tp>
        <v>66244071.170000002</v>
        <stp/>
        <stp>EM_S_QSTM07_IS</stp>
        <stp>4</stp>
        <stp>600824.SH</stp>
        <stp>61</stp>
        <stp>6/30/2015</stp>
        <stp>1</stp>
        <tr r="K2477" s="5"/>
      </tp>
      <tp>
        <v>285584121.25999999</v>
        <stp/>
        <stp>EM_S_QSTM07_IS</stp>
        <stp>4</stp>
        <stp>600827.SH</stp>
        <stp>61</stp>
        <stp>6/30/2016</stp>
        <stp>1</stp>
        <tr r="D2480" s="5"/>
      </tp>
      <tp>
        <v>9782683.2699999996</v>
        <stp/>
        <stp>EM_S_QSTM07_IS</stp>
        <stp>4</stp>
        <stp>600822.SH</stp>
        <stp>61</stp>
        <stp>3/31/2016</stp>
        <stp>1</stp>
        <tr r="I2475" s="5"/>
      </tp>
      <tp>
        <v>17235967.460000001</v>
        <stp/>
        <stp>EM_S_QSTM07_IS</stp>
        <stp>4</stp>
        <stp>600834.SH</stp>
        <stp>61</stp>
        <stp>6/30/2015</stp>
        <stp>1</stp>
        <tr r="K2486" s="5"/>
      </tp>
      <tp>
        <v>2510123928.5500002</v>
        <stp/>
        <stp>EM_S_QSTM07_IS</stp>
        <stp>4</stp>
        <stp>600837.SH</stp>
        <stp>61</stp>
        <stp>6/30/2016</stp>
        <stp>1</stp>
        <tr r="D2489" s="5"/>
      </tp>
      <tp>
        <v>247571173.46000001</v>
        <stp/>
        <stp>EM_S_QSTM07_IS</stp>
        <stp>4</stp>
        <stp>600804.SH</stp>
        <stp>61</stp>
        <stp>6/30/2015</stp>
        <stp>1</stp>
        <tr r="K2458" s="5"/>
      </tp>
      <tp>
        <v>75314937</v>
        <stp/>
        <stp>EM_S_QSTM07_IS</stp>
        <stp>4</stp>
        <stp>600807.SH</stp>
        <stp>61</stp>
        <stp>6/30/2016</stp>
        <stp>1</stp>
        <tr r="D2461" s="5"/>
      </tp>
      <tp>
        <v>13879126.439999999</v>
        <stp/>
        <stp>EM_S_QSTM07_IS</stp>
        <stp>4</stp>
        <stp>600812.SH</stp>
        <stp>61</stp>
        <stp>3/31/2016</stp>
        <stp>1</stp>
        <tr r="I2466" s="5"/>
      </tp>
      <tp>
        <v>-79218414.950000003</v>
        <stp/>
        <stp>EM_S_QSTM07_IS</stp>
        <stp>4</stp>
        <stp>600802.SH</stp>
        <stp>61</stp>
        <stp>3/31/2016</stp>
        <stp>1</stp>
        <tr r="I2456" s="5"/>
      </tp>
      <tp>
        <v>57443715.880000003</v>
        <stp/>
        <stp>EM_S_QSTM07_IS</stp>
        <stp>4</stp>
        <stp>600814.SH</stp>
        <stp>61</stp>
        <stp>6/30/2015</stp>
        <stp>1</stp>
        <tr r="K2467" s="5"/>
      </tp>
      <tp>
        <v>-421514.23999999999</v>
        <stp/>
        <stp>EM_S_QSTM07_IS</stp>
        <stp>4</stp>
        <stp>600817.SH</stp>
        <stp>61</stp>
        <stp>6/30/2016</stp>
        <stp>1</stp>
        <tr r="D2470" s="5"/>
      </tp>
      <tp>
        <v>39872539.700000003</v>
        <stp/>
        <stp>EM_S_QSTM07_IS</stp>
        <stp>4</stp>
        <stp>600864.SH</stp>
        <stp>61</stp>
        <stp>6/30/2015</stp>
        <stp>1</stp>
        <tr r="K2512" s="5"/>
      </tp>
      <tp>
        <v>153610416.47</v>
        <stp/>
        <stp>EM_S_QSTM07_IS</stp>
        <stp>4</stp>
        <stp>600867.SH</stp>
        <stp>61</stp>
        <stp>6/30/2016</stp>
        <stp>1</stp>
        <tr r="D2515" s="5"/>
      </tp>
      <tp>
        <v>66017196.259999998</v>
        <stp/>
        <stp>EM_S_QSTM07_IS</stp>
        <stp>4</stp>
        <stp>600872.SH</stp>
        <stp>61</stp>
        <stp>3/31/2016</stp>
        <stp>1</stp>
        <tr r="I2520" s="5"/>
      </tp>
      <tp>
        <v>-11171957.01</v>
        <stp/>
        <stp>EM_S_QSTM07_IS</stp>
        <stp>4</stp>
        <stp>600862.SH</stp>
        <stp>61</stp>
        <stp>3/31/2016</stp>
        <stp>1</stp>
        <tr r="I2510" s="5"/>
      </tp>
      <tp>
        <v>110252000</v>
        <stp/>
        <stp>EM_S_QSTM07_IS</stp>
        <stp>4</stp>
        <stp>600874.SH</stp>
        <stp>61</stp>
        <stp>6/30/2015</stp>
        <stp>1</stp>
        <tr r="K2522" s="5"/>
      </tp>
      <tp>
        <v>2951314.0400000098</v>
        <stp/>
        <stp>EM_S_QSTM07_IS</stp>
        <stp>4</stp>
        <stp>600877.SH</stp>
        <stp>61</stp>
        <stp>6/30/2016</stp>
        <stp>1</stp>
        <tr r="D2525" s="5"/>
      </tp>
      <tp>
        <v>13994957.75</v>
        <stp/>
        <stp>EM_S_QSTM07_IS</stp>
        <stp>4</stp>
        <stp>600844.SH</stp>
        <stp>61</stp>
        <stp>6/30/2015</stp>
        <stp>1</stp>
        <tr r="K2494" s="5"/>
      </tp>
      <tp>
        <v>-4127097.82</v>
        <stp/>
        <stp>EM_S_QSTM07_IS</stp>
        <stp>4</stp>
        <stp>600847.SH</stp>
        <stp>61</stp>
        <stp>6/30/2016</stp>
        <stp>1</stp>
        <tr r="D2497" s="5"/>
      </tp>
      <tp>
        <v>-20594390.48</v>
        <stp/>
        <stp>EM_S_QSTM07_IS</stp>
        <stp>4</stp>
        <stp>600854.SH</stp>
        <stp>61</stp>
        <stp>6/30/2015</stp>
        <stp>1</stp>
        <tr r="K2502" s="5"/>
      </tp>
      <tp>
        <v>13259823.439999999</v>
        <stp/>
        <stp>EM_S_QSTM07_IS</stp>
        <stp>4</stp>
        <stp>600857.SH</stp>
        <stp>61</stp>
        <stp>6/30/2016</stp>
        <stp>1</stp>
        <tr r="D2505" s="5"/>
      </tp>
      <tp>
        <v>285880061.08999997</v>
        <stp/>
        <stp>EM_S_QSTM07_IS</stp>
        <stp>4</stp>
        <stp>600884.SH</stp>
        <stp>61</stp>
        <stp>6/30/2015</stp>
        <stp>1</stp>
        <tr r="K2531" s="5"/>
      </tp>
      <tp>
        <v>1657750330.78</v>
        <stp/>
        <stp>EM_S_QSTM07_IS</stp>
        <stp>4</stp>
        <stp>600887.SH</stp>
        <stp>61</stp>
        <stp>6/30/2016</stp>
        <stp>1</stp>
        <tr r="D2534" s="5"/>
      </tp>
      <tp>
        <v>19282680.93</v>
        <stp/>
        <stp>EM_S_QSTM07_IS</stp>
        <stp>4</stp>
        <stp>600892.SH</stp>
        <stp>61</stp>
        <stp>3/31/2016</stp>
        <stp>1</stp>
        <tr r="I2539" s="5"/>
      </tp>
      <tp>
        <v>-24345622.920000002</v>
        <stp/>
        <stp>EM_S_QSTM07_IS</stp>
        <stp>4</stp>
        <stp>600882.SH</stp>
        <stp>61</stp>
        <stp>3/31/2016</stp>
        <stp>1</stp>
        <tr r="I2529" s="5"/>
      </tp>
      <tp>
        <v>243988170.25</v>
        <stp/>
        <stp>EM_S_QSTM07_IS</stp>
        <stp>4</stp>
        <stp>600894.SH</stp>
        <stp>61</stp>
        <stp>6/30/2015</stp>
        <stp>1</stp>
        <tr r="K2541" s="5"/>
      </tp>
      <tp>
        <v>111273133.77</v>
        <stp/>
        <stp>EM_S_QSTM07_IS</stp>
        <stp>4</stp>
        <stp>600897.SH</stp>
        <stp>61</stp>
        <stp>6/30/2016</stp>
        <stp>1</stp>
        <tr r="D2544" s="5"/>
      </tp>
      <tp>
        <v>68923178.230000004</v>
        <stp/>
        <stp>EM_S_QSTM07_IS</stp>
        <stp>4</stp>
        <stp>000967.SZ</stp>
        <stp>61</stp>
        <stp>6/30/2016</stp>
        <stp>1</stp>
        <tr r="D441" s="5"/>
      </tp>
      <tp>
        <v>-22442614.68</v>
        <stp/>
        <stp>EM_S_QSTM07_IS</stp>
        <stp>4</stp>
        <stp>000972.SZ</stp>
        <stp>61</stp>
        <stp>3/31/2016</stp>
        <stp>1</stp>
        <tr r="I446" s="5"/>
      </tp>
      <tp>
        <v>-72350261.049999997</v>
        <stp/>
        <stp>EM_S_QSTM07_IS</stp>
        <stp>4</stp>
        <stp>000962.SZ</stp>
        <stp>61</stp>
        <stp>3/31/2016</stp>
        <stp>1</stp>
        <tr r="I437" s="5"/>
      </tp>
      <tp>
        <v>140378227.81999999</v>
        <stp/>
        <stp>EM_S_QSTM07_IS</stp>
        <stp>4</stp>
        <stp>000977.SZ</stp>
        <stp>61</stp>
        <stp>6/30/2016</stp>
        <stp>1</stp>
        <tr r="D450" s="5"/>
      </tp>
      <tp>
        <v>23061488.43</v>
        <stp/>
        <stp>EM_S_QSTM07_IS</stp>
        <stp>4</stp>
        <stp>000952.SZ</stp>
        <stp>61</stp>
        <stp>3/31/2016</stp>
        <stp>1</stp>
        <tr r="I429" s="5"/>
      </tp>
      <tp>
        <v>156338436.36000001</v>
        <stp/>
        <stp>EM_S_QSTM07_IS</stp>
        <stp>4</stp>
        <stp>000957.SZ</stp>
        <stp>61</stp>
        <stp>6/30/2016</stp>
        <stp>1</stp>
        <tr r="D432" s="5"/>
      </tp>
      <tp>
        <v>-351884337.54000002</v>
        <stp/>
        <stp>EM_S_QSTM07_IS</stp>
        <stp>4</stp>
        <stp>000927.SZ</stp>
        <stp>61</stp>
        <stp>6/30/2016</stp>
        <stp>1</stp>
        <tr r="D413" s="5"/>
      </tp>
      <tp>
        <v>-815315960.97000003</v>
        <stp/>
        <stp>EM_S_QSTM07_IS</stp>
        <stp>4</stp>
        <stp>000932.SZ</stp>
        <stp>61</stp>
        <stp>3/31/2016</stp>
        <stp>1</stp>
        <tr r="I418" s="5"/>
      </tp>
      <tp>
        <v>-30011357.359999999</v>
        <stp/>
        <stp>EM_S_QSTM07_IS</stp>
        <stp>4</stp>
        <stp>000922.SZ</stp>
        <stp>61</stp>
        <stp>3/31/2016</stp>
        <stp>1</stp>
        <tr r="I409" s="5"/>
      </tp>
      <tp>
        <v>4956821.62</v>
        <stp/>
        <stp>EM_S_QSTM07_IS</stp>
        <stp>4</stp>
        <stp>000937.SZ</stp>
        <stp>61</stp>
        <stp>6/30/2016</stp>
        <stp>1</stp>
        <tr r="D422" s="5"/>
      </tp>
      <tp>
        <v>-38903400.93</v>
        <stp/>
        <stp>EM_S_QSTM07_IS</stp>
        <stp>4</stp>
        <stp>000912.SZ</stp>
        <stp>61</stp>
        <stp>3/31/2016</stp>
        <stp>1</stp>
        <tr r="I400" s="5"/>
      </tp>
      <tp>
        <v>216622615.59999999</v>
        <stp/>
        <stp>EM_S_QSTM07_IS</stp>
        <stp>4</stp>
        <stp>000902.SZ</stp>
        <stp>61</stp>
        <stp>3/31/2016</stp>
        <stp>1</stp>
        <tr r="I392" s="5"/>
      </tp>
      <tp>
        <v>7115745.0899999896</v>
        <stp/>
        <stp>EM_S_QSTM07_IS</stp>
        <stp>4</stp>
        <stp>000917.SZ</stp>
        <stp>61</stp>
        <stp>6/30/2016</stp>
        <stp>1</stp>
        <tr r="D404" s="5"/>
      </tp>
      <tp>
        <v>161771052.75999999</v>
        <stp/>
        <stp>EM_S_QSTM07_IS</stp>
        <stp>4</stp>
        <stp>000987.SZ</stp>
        <stp>61</stp>
        <stp>6/30/2016</stp>
        <stp>1</stp>
        <tr r="D458" s="5"/>
      </tp>
      <tp>
        <v>-91093693.730000004</v>
        <stp/>
        <stp>EM_S_QSTM07_IS</stp>
        <stp>4</stp>
        <stp>000982.SZ</stp>
        <stp>61</stp>
        <stp>3/31/2016</stp>
        <stp>1</stp>
        <tr r="I455" s="5"/>
      </tp>
      <tp>
        <v>173615799.53</v>
        <stp/>
        <stp>EM_S_QSTM07_IS</stp>
        <stp>4</stp>
        <stp>000997.SZ</stp>
        <stp>61</stp>
        <stp>6/30/2016</stp>
        <stp>1</stp>
        <tr r="D465" s="5"/>
      </tp>
      <tp>
        <v>110175479.79000001</v>
        <stp/>
        <stp>EM_S_QSTM07_IS</stp>
        <stp>4</stp>
        <stp>600917.SH</stp>
        <stp>61</stp>
        <stp>6/30/2016</stp>
        <stp>1</stp>
        <tr r="D2547" s="5"/>
      </tp>
      <tp>
        <v>8721761.7599999998</v>
        <stp/>
        <stp>EM_S_QSTM07_IS</stp>
        <stp>4</stp>
        <stp>600967.SH</stp>
        <stp>61</stp>
        <stp>6/30/2016</stp>
        <stp>1</stp>
        <tr r="D2556" s="5"/>
      </tp>
      <tp>
        <v>5445548.4400000004</v>
        <stp/>
        <stp>EM_S_QSTM07_IS</stp>
        <stp>4</stp>
        <stp>600962.SH</stp>
        <stp>61</stp>
        <stp>3/31/2016</stp>
        <stp>1</stp>
        <tr r="I2552" s="5"/>
      </tp>
      <tp>
        <v>-16899680.390000001</v>
        <stp/>
        <stp>EM_S_QSTM07_IS</stp>
        <stp>4</stp>
        <stp>600984.SH</stp>
        <stp>61</stp>
        <stp>6/30/2015</stp>
        <stp>1</stp>
        <tr r="K2569" s="5"/>
      </tp>
      <tp>
        <v>144773558.44999999</v>
        <stp/>
        <stp>EM_S_QSTM07_IS</stp>
        <stp>4</stp>
        <stp>600987.SH</stp>
        <stp>61</stp>
        <stp>6/30/2016</stp>
        <stp>1</stp>
        <tr r="D2572" s="5"/>
      </tp>
      <tp>
        <v>3900041.44</v>
        <stp/>
        <stp>EM_S_QSTM07_IS</stp>
        <stp>4</stp>
        <stp>600992.SH</stp>
        <stp>61</stp>
        <stp>3/31/2016</stp>
        <stp>1</stp>
        <tr r="I2575" s="5"/>
      </tp>
      <tp>
        <v>12758817.42</v>
        <stp/>
        <stp>EM_S_QSTM07_IS</stp>
        <stp>4</stp>
        <stp>600982.SH</stp>
        <stp>61</stp>
        <stp>3/31/2016</stp>
        <stp>1</stp>
        <tr r="I2567" s="5"/>
      </tp>
      <tp>
        <v>38427779.770000003</v>
        <stp/>
        <stp>EM_S_QSTM07_IS</stp>
        <stp>4</stp>
        <stp>600997.SH</stp>
        <stp>61</stp>
        <stp>6/30/2016</stp>
        <stp>1</stp>
        <tr r="D2578" s="5"/>
      </tp>
      <tp>
        <v>843051083.82000005</v>
        <stp/>
        <stp>EM_S_QSTM07_IS</stp>
        <stp>4</stp>
        <stp>601607.SH</stp>
        <stp>61</stp>
        <stp>6/30/2016</stp>
        <stp>1</stp>
        <tr r="D2666" s="5"/>
      </tp>
      <tp>
        <v>84878076.069999993</v>
        <stp/>
        <stp>EM_S_QSTM07_IS</stp>
        <stp>4</stp>
        <stp>601677.SH</stp>
        <stp>61</stp>
        <stp>6/30/2016</stp>
        <stp>1</stp>
        <tr r="D2677" s="5"/>
      </tp>
      <tp>
        <v>779939000</v>
        <stp/>
        <stp>EM_S_QSTM07_IS</stp>
        <stp>4</stp>
        <stp>601727.SH</stp>
        <stp>61</stp>
        <stp>6/30/2016</stp>
        <stp>1</stp>
        <tr r="D2685" s="5"/>
      </tp>
      <tp>
        <v>22690525.440000001</v>
        <stp/>
        <stp>EM_S_QSTM07_IS</stp>
        <stp>4</stp>
        <stp>601717.SH</stp>
        <stp>61</stp>
        <stp>6/30/2016</stp>
        <stp>1</stp>
        <tr r="D2683" s="5"/>
      </tp>
      <tp>
        <v>66660519.259999998</v>
        <stp/>
        <stp>EM_S_QSTM07_IS</stp>
        <stp>4</stp>
        <stp>601777.SH</stp>
        <stp>61</stp>
        <stp>6/30/2016</stp>
        <stp>1</stp>
        <tr r="D2687" s="5"/>
      </tp>
      <tp>
        <v>136122635.69999999</v>
        <stp/>
        <stp>EM_S_QSTM07_IS</stp>
        <stp>4</stp>
        <stp>601567.SH</stp>
        <stp>61</stp>
        <stp>6/30/2016</stp>
        <stp>1</stp>
        <tr r="D2660" s="5"/>
      </tp>
      <tp>
        <v>111387961.77</v>
        <stp/>
        <stp>EM_S_QSTM07_IS</stp>
        <stp>4</stp>
        <stp>601222.SH</stp>
        <stp>61</stp>
        <stp>3/31/2016</stp>
        <stp>1</stp>
        <tr r="I2633" s="5"/>
      </tp>
      <tp>
        <v>607914695.94000006</v>
        <stp/>
        <stp>EM_S_QSTM07_IS</stp>
        <stp>4</stp>
        <stp>601377.SH</stp>
        <stp>61</stp>
        <stp>6/30/2016</stp>
        <stp>1</stp>
        <tr r="D2650" s="5"/>
      </tp>
      <tp>
        <v>8783441.3399999999</v>
        <stp/>
        <stp>EM_S_QSTM07_IS</stp>
        <stp>4</stp>
        <stp>601007.SH</stp>
        <stp>61</stp>
        <stp>6/30/2016</stp>
        <stp>1</stp>
        <tr r="D2587" s="5"/>
      </tp>
      <tp>
        <v>266342510</v>
        <stp/>
        <stp>EM_S_QSTM07_IS</stp>
        <stp>4</stp>
        <stp>601012.SH</stp>
        <stp>61</stp>
        <stp>3/31/2016</stp>
        <stp>1</stp>
        <tr r="I2592" s="5"/>
      </tp>
      <tp>
        <v>-1698532.05</v>
        <stp/>
        <stp>EM_S_QSTM07_IS</stp>
        <stp>4</stp>
        <stp>601002.SH</stp>
        <stp>61</stp>
        <stp>3/31/2016</stp>
        <stp>1</stp>
        <tr r="I2583" s="5"/>
      </tp>
      <tp t="s">
        <v/>
        <stp/>
        <stp>EM_S_QSTM07_IS</stp>
        <stp>4</stp>
        <stp>601127.SH</stp>
        <stp>61</stp>
        <stp>6/30/2016</stp>
        <stp>1</stp>
        <tr r="D2615" s="5"/>
      </tp>
      <tp>
        <v>23777755.359999999</v>
        <stp/>
        <stp>EM_S_QSTM07_IS</stp>
        <stp>4</stp>
        <stp>601137.SH</stp>
        <stp>61</stp>
        <stp>6/30/2016</stp>
        <stp>1</stp>
        <tr r="D2616" s="5"/>
      </tp>
      <tp>
        <v>334598741.72000003</v>
        <stp/>
        <stp>EM_S_QSTM07_IS</stp>
        <stp>4</stp>
        <stp>601107.SH</stp>
        <stp>61</stp>
        <stp>6/30/2016</stp>
        <stp>1</stp>
        <tr r="D2608" s="5"/>
      </tp>
      <tp>
        <v>461155908.57999998</v>
        <stp/>
        <stp>EM_S_QSTM07_IS</stp>
        <stp>4</stp>
        <stp>601117.SH</stp>
        <stp>61</stp>
        <stp>6/30/2016</stp>
        <stp>1</stp>
        <tr r="D2612" s="5"/>
      </tp>
      <tp>
        <v>77749.880000000805</v>
        <stp/>
        <stp>EM_S_QSTM07_IS</stp>
        <stp>4</stp>
        <stp>601177.SH</stp>
        <stp>61</stp>
        <stp>6/30/2016</stp>
        <stp>1</stp>
        <tr r="D2623" s="5"/>
      </tp>
      <tp>
        <v>419838303.75</v>
        <stp/>
        <stp>EM_S_QSTM07_IS</stp>
        <stp>4</stp>
        <stp>601872.SH</stp>
        <stp>61</stp>
        <stp>3/31/2016</stp>
        <stp>1</stp>
        <tr r="I2698" s="5"/>
      </tp>
      <tp>
        <v>478126608.99000001</v>
        <stp/>
        <stp>EM_S_QSTM07_IS</stp>
        <stp>4</stp>
        <stp>601877.SH</stp>
        <stp>61</stp>
        <stp>6/30/2016</stp>
        <stp>1</stp>
        <tr r="D2699" s="5"/>
      </tp>
      <tp>
        <v>14314000000</v>
        <stp/>
        <stp>EM_S_QSTM07_IS</stp>
        <stp>4</stp>
        <stp>601857.SH</stp>
        <stp>61</stp>
        <stp>6/30/2016</stp>
        <stp>1</stp>
        <tr r="D2696" s="5"/>
      </tp>
      <tp>
        <v>150670145.83000001</v>
        <stp/>
        <stp>EM_S_QSTM07_IS</stp>
        <stp>4</stp>
        <stp>601992.SH</stp>
        <stp>61</stp>
        <stp>3/31/2016</stp>
        <stp>1</stp>
        <tr r="I2724" s="5"/>
      </tp>
      <tp t="s">
        <v/>
        <stp/>
        <stp>EM_S_PROFITNOTICE_FORECASTL</stp>
        <stp>2</stp>
        <stp>600249.SH</stp>
        <stp>6/30/2016</stp>
        <tr r="G1990" s="5"/>
      </tp>
      <tp t="s">
        <v/>
        <stp/>
        <stp>EM_S_PROFITNOTICE_FORECASTT</stp>
        <stp>2</stp>
        <stp>000089.SZ</stp>
        <stp>6/30/2016</stp>
        <tr r="F62" s="5"/>
      </tp>
      <tp t="s">
        <v/>
        <stp/>
        <stp>EM_S_PROFITNOTICE_FORECASTL</stp>
        <stp>2</stp>
        <stp>600149.SH</stp>
        <stp>6/30/2016</stp>
        <tr r="G1901" s="5"/>
      </tp>
      <tp t="s">
        <v/>
        <stp/>
        <stp>EM_S_PROFITNOTICE_FORECASTL</stp>
        <stp>2</stp>
        <stp>600649.SH</stp>
        <stp>6/30/2016</stp>
        <tr r="G2316" s="5"/>
      </tp>
      <tp t="s">
        <v/>
        <stp/>
        <stp>EM_S_PROFITNOTICE_FORECASTL</stp>
        <stp>2</stp>
        <stp>600749.SH</stp>
        <stp>6/30/2016</stp>
        <tr r="G2409" s="5"/>
      </tp>
      <tp t="s">
        <v/>
        <stp/>
        <stp>EM_S_PROFITNOTICE_FORECASTT</stp>
        <stp>2</stp>
        <stp>000789.SZ</stp>
        <stp>6/30/2016</stp>
        <tr r="F316" s="5"/>
      </tp>
      <tp t="s">
        <v/>
        <stp/>
        <stp>EM_S_PROFITNOTICE_FORECASTL</stp>
        <stp>2</stp>
        <stp>600449.SH</stp>
        <stp>6/30/2016</stp>
        <tr r="G2148" s="5"/>
      </tp>
      <tp t="s">
        <v/>
        <stp/>
        <stp>EM_S_PROFITNOTICE_FORECASTL</stp>
        <stp>2</stp>
        <stp>600549.SH</stp>
        <stp>6/30/2016</stp>
        <tr r="G2227" s="5"/>
      </tp>
      <tp>
        <v>-45000000</v>
        <stp/>
        <stp>EM_S_PROFITNOTICE_FORECASTT</stp>
        <stp>2</stp>
        <stp>000589.SZ</stp>
        <stp>6/30/2016</stp>
        <tr r="F175" s="5"/>
      </tp>
      <tp t="s">
        <v/>
        <stp/>
        <stp>EM_S_PROFITNOTICE_FORECASTT</stp>
        <stp>2</stp>
        <stp>000889.SZ</stp>
        <stp>6/30/2016</stp>
        <tr r="F382" s="5"/>
      </tp>
      <tp>
        <v>315000000</v>
        <stp/>
        <stp>EM_S_PROFITNOTICE_FORECASTT</stp>
        <stp>2</stp>
        <stp>000989.SZ</stp>
        <stp>6/30/2016</stp>
        <tr r="F460" s="5"/>
      </tp>
      <tp>
        <v>-120000000</v>
        <stp/>
        <stp>EM_S_PROFITNOTICE_FORECASTT</stp>
        <stp>2</stp>
        <stp>002289.SZ</stp>
        <stp>6/30/2016</stp>
        <tr r="F758" s="5"/>
      </tp>
      <tp>
        <v>92846500</v>
        <stp/>
        <stp>EM_S_PROFITNOTICE_FORECASTT</stp>
        <stp>2</stp>
        <stp>002389.SZ</stp>
        <stp>6/30/2016</stp>
        <tr r="F858" s="5"/>
      </tp>
      <tp>
        <v>59839400</v>
        <stp/>
        <stp>EM_S_PROFITNOTICE_FORECASTT</stp>
        <stp>2</stp>
        <stp>002089.SZ</stp>
        <stp>6/30/2016</stp>
        <tr r="F559" s="5"/>
      </tp>
      <tp>
        <v>6500000</v>
        <stp/>
        <stp>EM_S_PROFITNOTICE_FORECASTT</stp>
        <stp>2</stp>
        <stp>002189.SZ</stp>
        <stp>6/30/2016</stp>
        <tr r="F659" s="5"/>
      </tp>
      <tp>
        <v>55247900</v>
        <stp/>
        <stp>EM_S_PROFITNOTICE_FORECASTT</stp>
        <stp>2</stp>
        <stp>002689.SZ</stp>
        <stp>6/30/2016</stp>
        <tr r="F1157" s="5"/>
      </tp>
      <tp>
        <v>43496500</v>
        <stp/>
        <stp>EM_S_PROFITNOTICE_FORECASTT</stp>
        <stp>2</stp>
        <stp>002789.SZ</stp>
        <stp>6/30/2016</stp>
        <tr r="F1249" s="5"/>
      </tp>
      <tp>
        <v>364630000</v>
        <stp/>
        <stp>EM_S_PROFITNOTICE_FORECASTT</stp>
        <stp>2</stp>
        <stp>002489.SZ</stp>
        <stp>6/30/2016</stp>
        <tr r="F958" s="5"/>
      </tp>
      <tp>
        <v>268532900</v>
        <stp/>
        <stp>EM_S_PROFITNOTICE_FORECASTT</stp>
        <stp>2</stp>
        <stp>002589.SZ</stp>
        <stp>6/30/2016</stp>
        <tr r="F1057" s="5"/>
      </tp>
      <tp t="s">
        <v/>
        <stp/>
        <stp>EM_S_PROFITNOTICE_FORECASTL</stp>
        <stp>2</stp>
        <stp>600248.SH</stp>
        <stp>6/30/2016</stp>
        <tr r="G1989" s="5"/>
      </tp>
      <tp t="s">
        <v/>
        <stp/>
        <stp>EM_S_PROFITNOTICE_FORECASTL</stp>
        <stp>2</stp>
        <stp>600348.SH</stp>
        <stp>6/30/2016</stp>
        <tr r="G2073" s="5"/>
      </tp>
      <tp t="s">
        <v/>
        <stp/>
        <stp>EM_S_PROFITNOTICE_FORECASTL</stp>
        <stp>2</stp>
        <stp>600048.SH</stp>
        <stp>6/30/2016</stp>
        <tr r="G1811" s="5"/>
      </tp>
      <tp t="s">
        <v/>
        <stp/>
        <stp>EM_S_PROFITNOTICE_FORECASTT</stp>
        <stp>2</stp>
        <stp>000088.SZ</stp>
        <stp>6/30/2016</stp>
        <tr r="F61" s="5"/>
      </tp>
      <tp t="s">
        <v/>
        <stp/>
        <stp>EM_S_PROFITNOTICE_FORECASTL</stp>
        <stp>2</stp>
        <stp>600148.SH</stp>
        <stp>6/30/2016</stp>
        <tr r="G1900" s="5"/>
      </tp>
      <tp t="s">
        <v/>
        <stp/>
        <stp>EM_S_PROFITNOTICE_FORECASTL</stp>
        <stp>2</stp>
        <stp>600648.SH</stp>
        <stp>6/30/2016</stp>
        <tr r="G2315" s="5"/>
      </tp>
      <tp t="s">
        <v/>
        <stp/>
        <stp>EM_S_PROFITNOTICE_FORECASTT</stp>
        <stp>2</stp>
        <stp>000688.SZ</stp>
        <stp>6/30/2016</stp>
        <tr r="F248" s="5"/>
      </tp>
      <tp t="s">
        <v/>
        <stp/>
        <stp>EM_S_PROFITNOTICE_FORECASTL</stp>
        <stp>2</stp>
        <stp>600748.SH</stp>
        <stp>6/30/2016</stp>
        <tr r="G2408" s="5"/>
      </tp>
      <tp>
        <v>9000000</v>
        <stp/>
        <stp>EM_S_PROFITNOTICE_FORECASTT</stp>
        <stp>2</stp>
        <stp>000788.SZ</stp>
        <stp>6/30/2016</stp>
        <tr r="F315" s="5"/>
      </tp>
      <tp t="s">
        <v/>
        <stp/>
        <stp>EM_S_PROFITNOTICE_FORECASTL</stp>
        <stp>2</stp>
        <stp>600448.SH</stp>
        <stp>6/30/2016</stp>
        <tr r="G2147" s="5"/>
      </tp>
      <tp>
        <v>980000000</v>
        <stp/>
        <stp>EM_S_PROFITNOTICE_FORECASTT</stp>
        <stp>2</stp>
        <stp>000488.SZ</stp>
        <stp>6/30/2016</stp>
        <tr r="F104" s="5"/>
      </tp>
      <tp t="s">
        <v/>
        <stp/>
        <stp>EM_S_PROFITNOTICE_FORECASTL</stp>
        <stp>2</stp>
        <stp>600548.SH</stp>
        <stp>6/30/2016</stp>
        <tr r="G2226" s="5"/>
      </tp>
      <tp t="s">
        <v/>
        <stp/>
        <stp>EM_S_PROFITNOTICE_FORECASTL</stp>
        <stp>2</stp>
        <stp>600848.SH</stp>
        <stp>6/30/2016</stp>
        <tr r="G2498" s="5"/>
      </tp>
      <tp t="s">
        <v/>
        <stp/>
        <stp>EM_S_PROFITNOTICE_FORECASTT</stp>
        <stp>2</stp>
        <stp>000888.SZ</stp>
        <stp>6/30/2016</stp>
        <tr r="F381" s="5"/>
      </tp>
      <tp>
        <v>120000000</v>
        <stp/>
        <stp>EM_S_PROFITNOTICE_FORECASTT</stp>
        <stp>2</stp>
        <stp>000988.SZ</stp>
        <stp>6/30/2016</stp>
        <tr r="F459" s="5"/>
      </tp>
      <tp>
        <v>8983800</v>
        <stp/>
        <stp>EM_S_PROFITNOTICE_FORECASTT</stp>
        <stp>2</stp>
        <stp>002288.SZ</stp>
        <stp>6/30/2016</stp>
        <tr r="F757" s="5"/>
      </tp>
      <tp>
        <v>2115600</v>
        <stp/>
        <stp>EM_S_PROFITNOTICE_FORECASTT</stp>
        <stp>2</stp>
        <stp>002388.SZ</stp>
        <stp>6/30/2016</stp>
        <tr r="F857" s="5"/>
      </tp>
      <tp>
        <v>26540000</v>
        <stp/>
        <stp>EM_S_PROFITNOTICE_FORECASTT</stp>
        <stp>2</stp>
        <stp>002088.SZ</stp>
        <stp>6/30/2016</stp>
        <tr r="F558" s="5"/>
      </tp>
      <tp>
        <v>15000000</v>
        <stp/>
        <stp>EM_S_PROFITNOTICE_FORECASTT</stp>
        <stp>2</stp>
        <stp>002188.SZ</stp>
        <stp>6/30/2016</stp>
        <tr r="F658" s="5"/>
      </tp>
      <tp>
        <v>96752900</v>
        <stp/>
        <stp>EM_S_PROFITNOTICE_FORECASTT</stp>
        <stp>2</stp>
        <stp>002688.SZ</stp>
        <stp>6/30/2016</stp>
        <tr r="F1156" s="5"/>
      </tp>
      <tp>
        <v>56700000</v>
        <stp/>
        <stp>EM_S_PROFITNOTICE_FORECASTT</stp>
        <stp>2</stp>
        <stp>002788.SZ</stp>
        <stp>6/30/2016</stp>
        <tr r="F1248" s="5"/>
      </tp>
      <tp>
        <v>-30000000</v>
        <stp/>
        <stp>EM_S_PROFITNOTICE_FORECASTT</stp>
        <stp>2</stp>
        <stp>002488.SZ</stp>
        <stp>6/30/2016</stp>
        <tr r="F957" s="5"/>
      </tp>
      <tp>
        <v>408831400</v>
        <stp/>
        <stp>EM_S_PROFITNOTICE_FORECASTT</stp>
        <stp>2</stp>
        <stp>002588.SZ</stp>
        <stp>6/30/2016</stp>
        <tr r="F1056" s="5"/>
      </tp>
      <tp t="s">
        <v/>
        <stp/>
        <stp>EM_S_PROFITNOTICE_FORECASTL</stp>
        <stp>2</stp>
        <stp>600241.SH</stp>
        <stp>6/30/2016</stp>
        <tr r="G1984" s="5"/>
      </tp>
      <tp t="s">
        <v/>
        <stp/>
        <stp>EM_S_PROFITNOTICE_FORECASTL</stp>
        <stp>2</stp>
        <stp>600141.SH</stp>
        <stp>6/30/2016</stp>
        <tr r="G1896" s="5"/>
      </tp>
      <tp t="s">
        <v/>
        <stp/>
        <stp>EM_S_PROFITNOTICE_FORECASTL</stp>
        <stp>2</stp>
        <stp>600641.SH</stp>
        <stp>6/30/2016</stp>
        <tr r="G2309" s="5"/>
      </tp>
      <tp t="s">
        <v/>
        <stp/>
        <stp>EM_S_PROFITNOTICE_FORECASTT</stp>
        <stp>2</stp>
        <stp>000681.SZ</stp>
        <stp>6/30/2016</stp>
        <tr r="F242" s="5"/>
      </tp>
      <tp t="s">
        <v/>
        <stp/>
        <stp>EM_S_PROFITNOTICE_FORECASTL</stp>
        <stp>2</stp>
        <stp>600741.SH</stp>
        <stp>6/30/2016</stp>
        <tr r="G2401" s="5"/>
      </tp>
      <tp t="s">
        <v/>
        <stp/>
        <stp>EM_S_PROFITNOTICE_FORECASTT</stp>
        <stp>2</stp>
        <stp>000581.SZ</stp>
        <stp>6/30/2016</stp>
        <tr r="F169" s="5"/>
      </tp>
      <tp t="s">
        <v/>
        <stp/>
        <stp>EM_S_PROFITNOTICE_FORECASTL</stp>
        <stp>2</stp>
        <stp>600841.SH</stp>
        <stp>6/30/2016</stp>
        <tr r="G2492" s="5"/>
      </tp>
      <tp>
        <v>1000000</v>
        <stp/>
        <stp>EM_S_PROFITNOTICE_FORECASTT</stp>
        <stp>2</stp>
        <stp>000881.SZ</stp>
        <stp>6/30/2016</stp>
        <tr r="F375" s="5"/>
      </tp>
      <tp t="s">
        <v/>
        <stp/>
        <stp>EM_S_PROFITNOTICE_FORECASTT</stp>
        <stp>2</stp>
        <stp>000981.SZ</stp>
        <stp>6/30/2016</stp>
        <tr r="F454" s="5"/>
      </tp>
      <tp>
        <v>171747500</v>
        <stp/>
        <stp>EM_S_PROFITNOTICE_FORECASTT</stp>
        <stp>2</stp>
        <stp>002281.SZ</stp>
        <stp>6/30/2016</stp>
        <tr r="F750" s="5"/>
      </tp>
      <tp>
        <v>47115400</v>
        <stp/>
        <stp>EM_S_PROFITNOTICE_FORECASTT</stp>
        <stp>2</stp>
        <stp>002381.SZ</stp>
        <stp>6/30/2016</stp>
        <tr r="F850" s="5"/>
      </tp>
      <tp>
        <v>1024426700</v>
        <stp/>
        <stp>EM_S_PROFITNOTICE_FORECASTT</stp>
        <stp>2</stp>
        <stp>002081.SZ</stp>
        <stp>6/30/2016</stp>
        <tr r="F551" s="5"/>
      </tp>
      <tp>
        <v>-40000000</v>
        <stp/>
        <stp>EM_S_PROFITNOTICE_FORECASTT</stp>
        <stp>2</stp>
        <stp>002181.SZ</stp>
        <stp>6/30/2016</stp>
        <tr r="F651" s="5"/>
      </tp>
      <tp>
        <v>151918800</v>
        <stp/>
        <stp>EM_S_PROFITNOTICE_FORECASTT</stp>
        <stp>2</stp>
        <stp>002681.SZ</stp>
        <stp>6/30/2016</stp>
        <tr r="F1149" s="5"/>
      </tp>
      <tp>
        <v>89450600</v>
        <stp/>
        <stp>EM_S_PROFITNOTICE_FORECASTT</stp>
        <stp>2</stp>
        <stp>002781.SZ</stp>
        <stp>6/30/2016</stp>
        <tr r="F1242" s="5"/>
      </tp>
      <tp>
        <v>118818700</v>
        <stp/>
        <stp>EM_S_PROFITNOTICE_FORECASTT</stp>
        <stp>2</stp>
        <stp>002481.SZ</stp>
        <stp>6/30/2016</stp>
        <tr r="F950" s="5"/>
      </tp>
      <tp>
        <v>183340700</v>
        <stp/>
        <stp>EM_S_PROFITNOTICE_FORECASTT</stp>
        <stp>2</stp>
        <stp>002581.SZ</stp>
        <stp>6/30/2016</stp>
        <tr r="F1049" s="5"/>
      </tp>
      <tp t="s">
        <v/>
        <stp/>
        <stp>EM_S_PROFITNOTICE_FORECASTL</stp>
        <stp>2</stp>
        <stp>600240.SH</stp>
        <stp>6/30/2016</stp>
        <tr r="G1983" s="5"/>
      </tp>
      <tp t="s">
        <v/>
        <stp/>
        <stp>EM_S_PROFITNOTICE_FORECASTL</stp>
        <stp>2</stp>
        <stp>600340.SH</stp>
        <stp>6/30/2016</stp>
        <tr r="G2069" s="5"/>
      </tp>
      <tp t="s">
        <v/>
        <stp/>
        <stp>EM_S_PROFITNOTICE_FORECASTL</stp>
        <stp>2</stp>
        <stp>600640.SH</stp>
        <stp>6/30/2016</stp>
        <tr r="G2308" s="5"/>
      </tp>
      <tp>
        <v>15000000</v>
        <stp/>
        <stp>EM_S_PROFITNOTICE_FORECASTT</stp>
        <stp>2</stp>
        <stp>000680.SZ</stp>
        <stp>6/30/2016</stp>
        <tr r="F241" s="5"/>
      </tp>
      <tp t="s">
        <v/>
        <stp/>
        <stp>EM_S_PROFITNOTICE_FORECASTL</stp>
        <stp>2</stp>
        <stp>600740.SH</stp>
        <stp>6/30/2016</stp>
        <tr r="G2400" s="5"/>
      </tp>
      <tp>
        <v>-224000000</v>
        <stp/>
        <stp>EM_S_PROFITNOTICE_FORECASTT</stp>
        <stp>2</stp>
        <stp>000780.SZ</stp>
        <stp>6/30/2016</stp>
        <tr r="F310" s="5"/>
      </tp>
      <tp t="s">
        <v/>
        <stp/>
        <stp>EM_S_PROFITNOTICE_FORECASTL</stp>
        <stp>2</stp>
        <stp>600540.SH</stp>
        <stp>6/30/2016</stp>
        <tr r="G2221" s="5"/>
      </tp>
      <tp t="s">
        <v/>
        <stp/>
        <stp>EM_S_PROFITNOTICE_FORECASTT</stp>
        <stp>2</stp>
        <stp>000880.SZ</stp>
        <stp>6/30/2016</stp>
        <tr r="F374" s="5"/>
      </tp>
      <tp t="s">
        <v/>
        <stp/>
        <stp>EM_S_PROFITNOTICE_FORECASTT</stp>
        <stp>2</stp>
        <stp>000980.SZ</stp>
        <stp>6/30/2016</stp>
        <tr r="F453" s="5"/>
      </tp>
      <tp>
        <v>200000000</v>
        <stp/>
        <stp>EM_S_PROFITNOTICE_FORECASTT</stp>
        <stp>2</stp>
        <stp>002280.SZ</stp>
        <stp>6/30/2016</stp>
        <tr r="F749" s="5"/>
      </tp>
      <tp>
        <v>44638700</v>
        <stp/>
        <stp>EM_S_PROFITNOTICE_FORECASTT</stp>
        <stp>2</stp>
        <stp>002380.SZ</stp>
        <stp>6/30/2016</stp>
        <tr r="F849" s="5"/>
      </tp>
      <tp>
        <v>401500000</v>
        <stp/>
        <stp>EM_S_PROFITNOTICE_FORECASTT</stp>
        <stp>2</stp>
        <stp>002080.SZ</stp>
        <stp>6/30/2016</stp>
        <tr r="F550" s="5"/>
      </tp>
      <tp>
        <v>268012300</v>
        <stp/>
        <stp>EM_S_PROFITNOTICE_FORECASTT</stp>
        <stp>2</stp>
        <stp>002180.SZ</stp>
        <stp>6/30/2016</stp>
        <tr r="F650" s="5"/>
      </tp>
      <tp>
        <v>130000000</v>
        <stp/>
        <stp>EM_S_PROFITNOTICE_FORECASTT</stp>
        <stp>2</stp>
        <stp>002680.SZ</stp>
        <stp>6/30/2016</stp>
        <tr r="F1148" s="5"/>
      </tp>
      <tp>
        <v>9267700</v>
        <stp/>
        <stp>EM_S_PROFITNOTICE_FORECASTT</stp>
        <stp>2</stp>
        <stp>002780.SZ</stp>
        <stp>6/30/2016</stp>
        <tr r="F1241" s="5"/>
      </tp>
      <tp>
        <v>-40000000</v>
        <stp/>
        <stp>EM_S_PROFITNOTICE_FORECASTT</stp>
        <stp>2</stp>
        <stp>002480.SZ</stp>
        <stp>6/30/2016</stp>
        <tr r="F949" s="5"/>
      </tp>
      <tp>
        <v>31649100</v>
        <stp/>
        <stp>EM_S_PROFITNOTICE_FORECASTT</stp>
        <stp>2</stp>
        <stp>002580.SZ</stp>
        <stp>6/30/2016</stp>
        <tr r="F1048" s="5"/>
      </tp>
      <tp t="s">
        <v/>
        <stp/>
        <stp>EM_S_PROFITNOTICE_FORECASTL</stp>
        <stp>2</stp>
        <stp>600243.SH</stp>
        <stp>6/30/2016</stp>
        <tr r="G1986" s="5"/>
      </tp>
      <tp t="s">
        <v/>
        <stp/>
        <stp>EM_S_PROFITNOTICE_FORECASTL</stp>
        <stp>2</stp>
        <stp>600343.SH</stp>
        <stp>6/30/2016</stp>
        <tr r="G2070" s="5"/>
      </tp>
      <tp t="s">
        <v/>
        <stp/>
        <stp>EM_S_PROFITNOTICE_FORECASTL</stp>
        <stp>2</stp>
        <stp>600143.SH</stp>
        <stp>6/30/2016</stp>
        <tr r="G1897" s="5"/>
      </tp>
      <tp t="s">
        <v/>
        <stp/>
        <stp>EM_S_PROFITNOTICE_FORECASTL</stp>
        <stp>2</stp>
        <stp>600643.SH</stp>
        <stp>6/30/2016</stp>
        <tr r="G2311" s="5"/>
      </tp>
      <tp t="s">
        <v/>
        <stp/>
        <stp>EM_S_PROFITNOTICE_FORECASTT</stp>
        <stp>2</stp>
        <stp>000683.SZ</stp>
        <stp>6/30/2016</stp>
        <tr r="F244" s="5"/>
      </tp>
      <tp>
        <v>232000000</v>
        <stp/>
        <stp>EM_S_PROFITNOTICE_FORECASTL</stp>
        <stp>2</stp>
        <stp>600743.SH</stp>
        <stp>6/30/2016</stp>
        <tr r="G2403" s="5"/>
      </tp>
      <tp t="s">
        <v/>
        <stp/>
        <stp>EM_S_PROFITNOTICE_FORECASTT</stp>
        <stp>2</stp>
        <stp>000783.SZ</stp>
        <stp>6/30/2016</stp>
        <tr r="F312" s="5"/>
      </tp>
      <tp t="s">
        <v/>
        <stp/>
        <stp>EM_S_PROFITNOTICE_FORECASTL</stp>
        <stp>2</stp>
        <stp>600543.SH</stp>
        <stp>6/30/2016</stp>
        <tr r="G2222" s="5"/>
      </tp>
      <tp t="s">
        <v/>
        <stp/>
        <stp>EM_S_PROFITNOTICE_FORECASTL</stp>
        <stp>2</stp>
        <stp>600843.SH</stp>
        <stp>6/30/2016</stp>
        <tr r="G2493" s="5"/>
      </tp>
      <tp t="s">
        <v/>
        <stp/>
        <stp>EM_S_PROFITNOTICE_FORECASTT</stp>
        <stp>2</stp>
        <stp>000883.SZ</stp>
        <stp>6/30/2016</stp>
        <tr r="F377" s="5"/>
      </tp>
      <tp t="s">
        <v/>
        <stp/>
        <stp>EM_S_PROFITNOTICE_FORECASTT</stp>
        <stp>2</stp>
        <stp>000983.SZ</stp>
        <stp>6/30/2016</stp>
        <tr r="F456" s="5"/>
      </tp>
      <tp>
        <v>81865700</v>
        <stp/>
        <stp>EM_S_PROFITNOTICE_FORECASTT</stp>
        <stp>2</stp>
        <stp>002283.SZ</stp>
        <stp>6/30/2016</stp>
        <tr r="F752" s="5"/>
      </tp>
      <tp>
        <v>3650000</v>
        <stp/>
        <stp>EM_S_PROFITNOTICE_FORECASTT</stp>
        <stp>2</stp>
        <stp>002383.SZ</stp>
        <stp>6/30/2016</stp>
        <tr r="F852" s="5"/>
      </tp>
      <tp>
        <v>205000000</v>
        <stp/>
        <stp>EM_S_PROFITNOTICE_FORECASTT</stp>
        <stp>2</stp>
        <stp>002083.SZ</stp>
        <stp>6/30/2016</stp>
        <tr r="F553" s="5"/>
      </tp>
      <tp>
        <v>347440000</v>
        <stp/>
        <stp>EM_S_PROFITNOTICE_FORECASTT</stp>
        <stp>2</stp>
        <stp>002183.SZ</stp>
        <stp>6/30/2016</stp>
        <tr r="F653" s="5"/>
      </tp>
      <tp>
        <v>23352400</v>
        <stp/>
        <stp>EM_S_PROFITNOTICE_FORECASTT</stp>
        <stp>2</stp>
        <stp>002683.SZ</stp>
        <stp>6/30/2016</stp>
        <tr r="F1151" s="5"/>
      </tp>
      <tp>
        <v>69226300</v>
        <stp/>
        <stp>EM_S_PROFITNOTICE_FORECASTT</stp>
        <stp>2</stp>
        <stp>002783.SZ</stp>
        <stp>6/30/2016</stp>
        <tr r="F1244" s="5"/>
      </tp>
      <tp>
        <v>73050000</v>
        <stp/>
        <stp>EM_S_PROFITNOTICE_FORECASTT</stp>
        <stp>2</stp>
        <stp>002483.SZ</stp>
        <stp>6/30/2016</stp>
        <tr r="F952" s="5"/>
      </tp>
      <tp>
        <v>40000000</v>
        <stp/>
        <stp>EM_S_PROFITNOTICE_FORECASTT</stp>
        <stp>2</stp>
        <stp>002583.SZ</stp>
        <stp>6/30/2016</stp>
        <tr r="F1051" s="5"/>
      </tp>
      <tp t="s">
        <v/>
        <stp/>
        <stp>EM_S_PROFITNOTICE_FORECASTL</stp>
        <stp>2</stp>
        <stp>600242.SH</stp>
        <stp>6/30/2016</stp>
        <tr r="G1985" s="5"/>
      </tp>
      <tp t="s">
        <v/>
        <stp/>
        <stp>EM_S_PROFITNOTICE_FORECASTL</stp>
        <stp>2</stp>
        <stp>600642.SH</stp>
        <stp>6/30/2016</stp>
        <tr r="G2310" s="5"/>
      </tp>
      <tp t="s">
        <v/>
        <stp/>
        <stp>EM_S_PROFITNOTICE_FORECASTT</stp>
        <stp>2</stp>
        <stp>000682.SZ</stp>
        <stp>6/30/2016</stp>
        <tr r="F243" s="5"/>
      </tp>
      <tp t="s">
        <v/>
        <stp/>
        <stp>EM_S_PROFITNOTICE_FORECASTL</stp>
        <stp>2</stp>
        <stp>600742.SH</stp>
        <stp>6/30/2016</stp>
        <tr r="G2402" s="5"/>
      </tp>
      <tp>
        <v>-21800000</v>
        <stp/>
        <stp>EM_S_PROFITNOTICE_FORECASTT</stp>
        <stp>2</stp>
        <stp>000782.SZ</stp>
        <stp>6/30/2016</stp>
        <tr r="F311" s="5"/>
      </tp>
      <tp t="s">
        <v/>
        <stp/>
        <stp>EM_S_PROFITNOTICE_FORECASTT</stp>
        <stp>2</stp>
        <stp>000582.SZ</stp>
        <stp>6/30/2016</stp>
        <tr r="F170" s="5"/>
      </tp>
      <tp t="s">
        <v/>
        <stp/>
        <stp>EM_S_PROFITNOTICE_FORECASTT</stp>
        <stp>2</stp>
        <stp>000882.SZ</stp>
        <stp>6/30/2016</stp>
        <tr r="F376" s="5"/>
      </tp>
      <tp>
        <v>-220000000</v>
        <stp/>
        <stp>EM_S_PROFITNOTICE_FORECASTT</stp>
        <stp>2</stp>
        <stp>000982.SZ</stp>
        <stp>6/30/2016</stp>
        <tr r="F455" s="5"/>
      </tp>
      <tp>
        <v>18927300</v>
        <stp/>
        <stp>EM_S_PROFITNOTICE_FORECASTT</stp>
        <stp>2</stp>
        <stp>002282.SZ</stp>
        <stp>6/30/2016</stp>
        <tr r="F751" s="5"/>
      </tp>
      <tp>
        <v>106733600</v>
        <stp/>
        <stp>EM_S_PROFITNOTICE_FORECASTT</stp>
        <stp>2</stp>
        <stp>002382.SZ</stp>
        <stp>6/30/2016</stp>
        <tr r="F851" s="5"/>
      </tp>
      <tp>
        <v>48111600</v>
        <stp/>
        <stp>EM_S_PROFITNOTICE_FORECASTT</stp>
        <stp>2</stp>
        <stp>002082.SZ</stp>
        <stp>6/30/2016</stp>
        <tr r="F552" s="5"/>
      </tp>
      <tp>
        <v>70000000</v>
        <stp/>
        <stp>EM_S_PROFITNOTICE_FORECASTT</stp>
        <stp>2</stp>
        <stp>002182.SZ</stp>
        <stp>6/30/2016</stp>
        <tr r="F652" s="5"/>
      </tp>
      <tp>
        <v>25000000</v>
        <stp/>
        <stp>EM_S_PROFITNOTICE_FORECASTT</stp>
        <stp>2</stp>
        <stp>002682.SZ</stp>
        <stp>6/30/2016</stp>
        <tr r="F1150" s="5"/>
      </tp>
      <tp>
        <v>37672200</v>
        <stp/>
        <stp>EM_S_PROFITNOTICE_FORECASTT</stp>
        <stp>2</stp>
        <stp>002782.SZ</stp>
        <stp>6/30/2016</stp>
        <tr r="F1243" s="5"/>
      </tp>
      <tp>
        <v>165828800</v>
        <stp/>
        <stp>EM_S_PROFITNOTICE_FORECASTT</stp>
        <stp>2</stp>
        <stp>002482.SZ</stp>
        <stp>6/30/2016</stp>
        <tr r="F951" s="5"/>
      </tp>
      <tp>
        <v>28300000</v>
        <stp/>
        <stp>EM_S_PROFITNOTICE_FORECASTT</stp>
        <stp>2</stp>
        <stp>002582.SZ</stp>
        <stp>6/30/2016</stp>
        <tr r="F1050" s="5"/>
      </tp>
      <tp t="s">
        <v/>
        <stp/>
        <stp>EM_S_PROFITNOTICE_FORECASTL</stp>
        <stp>2</stp>
        <stp>600345.SH</stp>
        <stp>6/30/2016</stp>
        <tr r="G2071" s="5"/>
      </tp>
      <tp t="s">
        <v/>
        <stp/>
        <stp>EM_S_PROFITNOTICE_FORECASTL</stp>
        <stp>2</stp>
        <stp>600145.SH</stp>
        <stp>6/30/2016</stp>
        <tr r="G1898" s="5"/>
      </tp>
      <tp t="s">
        <v/>
        <stp/>
        <stp>EM_S_PROFITNOTICE_FORECASTL</stp>
        <stp>2</stp>
        <stp>600645.SH</stp>
        <stp>6/30/2016</stp>
        <tr r="G2313" s="5"/>
      </tp>
      <tp>
        <v>480000000</v>
        <stp/>
        <stp>EM_S_PROFITNOTICE_FORECASTT</stp>
        <stp>2</stp>
        <stp>000685.SZ</stp>
        <stp>6/30/2016</stp>
        <tr r="F245" s="5"/>
      </tp>
      <tp t="s">
        <v/>
        <stp/>
        <stp>EM_S_PROFITNOTICE_FORECASTL</stp>
        <stp>2</stp>
        <stp>600745.SH</stp>
        <stp>6/30/2016</stp>
        <tr r="G2405" s="5"/>
      </tp>
      <tp t="s">
        <v/>
        <stp/>
        <stp>EM_S_PROFITNOTICE_FORECASTT</stp>
        <stp>2</stp>
        <stp>000785.SZ</stp>
        <stp>6/30/2016</stp>
        <tr r="F313" s="5"/>
      </tp>
      <tp t="s">
        <v/>
        <stp/>
        <stp>EM_S_PROFITNOTICE_FORECASTL</stp>
        <stp>2</stp>
        <stp>600545.SH</stp>
        <stp>6/30/2016</stp>
        <tr r="G2223" s="5"/>
      </tp>
      <tp>
        <v>-12500000</v>
        <stp/>
        <stp>EM_S_PROFITNOTICE_FORECASTT</stp>
        <stp>2</stp>
        <stp>000585.SZ</stp>
        <stp>6/30/2016</stp>
        <tr r="F172" s="5"/>
      </tp>
      <tp t="s">
        <v/>
        <stp/>
        <stp>EM_S_PROFITNOTICE_FORECASTL</stp>
        <stp>2</stp>
        <stp>600845.SH</stp>
        <stp>6/30/2016</stp>
        <tr r="G2495" s="5"/>
      </tp>
      <tp>
        <v>2000000</v>
        <stp/>
        <stp>EM_S_PROFITNOTICE_FORECASTT</stp>
        <stp>2</stp>
        <stp>000885.SZ</stp>
        <stp>6/30/2016</stp>
        <tr r="F378" s="5"/>
      </tp>
      <tp>
        <v>10500000</v>
        <stp/>
        <stp>EM_S_PROFITNOTICE_FORECASTT</stp>
        <stp>2</stp>
        <stp>000985.SZ</stp>
        <stp>6/30/2016</stp>
        <tr r="F457" s="5"/>
      </tp>
      <tp>
        <v>211837700</v>
        <stp/>
        <stp>EM_S_PROFITNOTICE_FORECASTT</stp>
        <stp>2</stp>
        <stp>002285.SZ</stp>
        <stp>6/30/2016</stp>
        <tr r="F754" s="5"/>
      </tp>
      <tp>
        <v>371182900</v>
        <stp/>
        <stp>EM_S_PROFITNOTICE_FORECASTT</stp>
        <stp>2</stp>
        <stp>002385.SZ</stp>
        <stp>6/30/2016</stp>
        <tr r="F854" s="5"/>
      </tp>
      <tp>
        <v>500636900</v>
        <stp/>
        <stp>EM_S_PROFITNOTICE_FORECASTT</stp>
        <stp>2</stp>
        <stp>002085.SZ</stp>
        <stp>6/30/2016</stp>
        <tr r="F555" s="5"/>
      </tp>
      <tp>
        <v>222173400</v>
        <stp/>
        <stp>EM_S_PROFITNOTICE_FORECASTT</stp>
        <stp>2</stp>
        <stp>002185.SZ</stp>
        <stp>6/30/2016</stp>
        <tr r="F655" s="5"/>
      </tp>
      <tp>
        <v>16205600</v>
        <stp/>
        <stp>EM_S_PROFITNOTICE_FORECASTT</stp>
        <stp>2</stp>
        <stp>002685.SZ</stp>
        <stp>6/30/2016</stp>
        <tr r="F1153" s="5"/>
      </tp>
      <tp>
        <v>10000000</v>
        <stp/>
        <stp>EM_S_PROFITNOTICE_FORECASTT</stp>
        <stp>2</stp>
        <stp>002785.SZ</stp>
        <stp>6/30/2016</stp>
        <tr r="F1245" s="5"/>
      </tp>
      <tp>
        <v>28217700</v>
        <stp/>
        <stp>EM_S_PROFITNOTICE_FORECASTT</stp>
        <stp>2</stp>
        <stp>002485.SZ</stp>
        <stp>6/30/2016</stp>
        <tr r="F954" s="5"/>
      </tp>
      <tp>
        <v>86700000</v>
        <stp/>
        <stp>EM_S_PROFITNOTICE_FORECASTT</stp>
        <stp>2</stp>
        <stp>002585.SZ</stp>
        <stp>6/30/2016</stp>
        <tr r="F1053" s="5"/>
      </tp>
      <tp>
        <v>150000000</v>
        <stp/>
        <stp>EM_S_PROFITNOTICE_FORECASTL</stp>
        <stp>2</stp>
        <stp>600644.SH</stp>
        <stp>6/30/2016</stp>
        <tr r="G2312" s="5"/>
      </tp>
      <tp t="s">
        <v/>
        <stp/>
        <stp>EM_S_PROFITNOTICE_FORECASTL</stp>
        <stp>2</stp>
        <stp>600744.SH</stp>
        <stp>6/30/2016</stp>
        <tr r="G2404" s="5"/>
      </tp>
      <tp t="s">
        <v/>
        <stp/>
        <stp>EM_S_PROFITNOTICE_FORECASTL</stp>
        <stp>2</stp>
        <stp>600444.SH</stp>
        <stp>6/30/2016</stp>
        <tr r="G2145" s="5"/>
      </tp>
      <tp>
        <v>-26000000</v>
        <stp/>
        <stp>EM_S_PROFITNOTICE_FORECASTT</stp>
        <stp>2</stp>
        <stp>000584.SZ</stp>
        <stp>6/30/2016</stp>
        <tr r="F171" s="5"/>
      </tp>
      <tp t="s">
        <v/>
        <stp/>
        <stp>EM_S_PROFITNOTICE_FORECASTL</stp>
        <stp>2</stp>
        <stp>600844.SH</stp>
        <stp>6/30/2016</stp>
        <tr r="G2494" s="5"/>
      </tp>
      <tp>
        <v>124237700</v>
        <stp/>
        <stp>EM_S_PROFITNOTICE_FORECASTT</stp>
        <stp>2</stp>
        <stp>002284.SZ</stp>
        <stp>6/30/2016</stp>
        <tr r="F753" s="5"/>
      </tp>
      <tp>
        <v>181970000</v>
        <stp/>
        <stp>EM_S_PROFITNOTICE_FORECASTT</stp>
        <stp>2</stp>
        <stp>002384.SZ</stp>
        <stp>6/30/2016</stp>
        <tr r="F853" s="5"/>
      </tp>
      <tp>
        <v>24074900</v>
        <stp/>
        <stp>EM_S_PROFITNOTICE_FORECASTT</stp>
        <stp>2</stp>
        <stp>002084.SZ</stp>
        <stp>6/30/2016</stp>
        <tr r="F554" s="5"/>
      </tp>
      <tp>
        <v>11712400</v>
        <stp/>
        <stp>EM_S_PROFITNOTICE_FORECASTT</stp>
        <stp>2</stp>
        <stp>002184.SZ</stp>
        <stp>6/30/2016</stp>
        <tr r="F654" s="5"/>
      </tp>
      <tp>
        <v>13600000</v>
        <stp/>
        <stp>EM_S_PROFITNOTICE_FORECASTT</stp>
        <stp>2</stp>
        <stp>002684.SZ</stp>
        <stp>6/30/2016</stp>
        <tr r="F1152" s="5"/>
      </tp>
      <tp>
        <v>77203400</v>
        <stp/>
        <stp>EM_S_PROFITNOTICE_FORECASTT</stp>
        <stp>2</stp>
        <stp>002484.SZ</stp>
        <stp>6/30/2016</stp>
        <tr r="F953" s="5"/>
      </tp>
      <tp>
        <v>61888100</v>
        <stp/>
        <stp>EM_S_PROFITNOTICE_FORECASTT</stp>
        <stp>2</stp>
        <stp>002584.SZ</stp>
        <stp>6/30/2016</stp>
        <tr r="F1052" s="5"/>
      </tp>
      <tp t="s">
        <v/>
        <stp/>
        <stp>EM_S_PROFITNOTICE_FORECASTL</stp>
        <stp>2</stp>
        <stp>600247.SH</stp>
        <stp>6/30/2016</stp>
        <tr r="G1988" s="5"/>
      </tp>
      <tp t="s">
        <v/>
        <stp/>
        <stp>EM_S_PROFITNOTICE_FORECASTL</stp>
        <stp>2</stp>
        <stp>600647.SH</stp>
        <stp>6/30/2016</stp>
        <tr r="G2314" s="5"/>
      </tp>
      <tp>
        <v>130000000</v>
        <stp/>
        <stp>EM_S_PROFITNOTICE_FORECASTT</stp>
        <stp>2</stp>
        <stp>000687.SZ</stp>
        <stp>6/30/2016</stp>
        <tr r="F247" s="5"/>
      </tp>
      <tp t="s">
        <v/>
        <stp/>
        <stp>EM_S_PROFITNOTICE_FORECASTL</stp>
        <stp>2</stp>
        <stp>600747.SH</stp>
        <stp>6/30/2016</stp>
        <tr r="G2407" s="5"/>
      </tp>
      <tp t="s">
        <v/>
        <stp/>
        <stp>EM_S_PROFITNOTICE_FORECASTL</stp>
        <stp>2</stp>
        <stp>600547.SH</stp>
        <stp>6/30/2016</stp>
        <tr r="G2225" s="5"/>
      </tp>
      <tp>
        <v>500000000</v>
        <stp/>
        <stp>EM_S_PROFITNOTICE_FORECASTT</stp>
        <stp>2</stp>
        <stp>000587.SZ</stp>
        <stp>6/30/2016</stp>
        <tr r="F174" s="5"/>
      </tp>
      <tp t="s">
        <v/>
        <stp/>
        <stp>EM_S_PROFITNOTICE_FORECASTL</stp>
        <stp>2</stp>
        <stp>600847.SH</stp>
        <stp>6/30/2016</stp>
        <tr r="G2497" s="5"/>
      </tp>
      <tp t="s">
        <v/>
        <stp/>
        <stp>EM_S_PROFITNOTICE_FORECASTT</stp>
        <stp>2</stp>
        <stp>000887.SZ</stp>
        <stp>6/30/2016</stp>
        <tr r="F380" s="5"/>
      </tp>
      <tp>
        <v>255220000</v>
        <stp/>
        <stp>EM_S_PROFITNOTICE_FORECASTT</stp>
        <stp>2</stp>
        <stp>000987.SZ</stp>
        <stp>6/30/2016</stp>
        <tr r="F458" s="5"/>
      </tp>
      <tp>
        <v>197939200</v>
        <stp/>
        <stp>EM_S_PROFITNOTICE_FORECASTT</stp>
        <stp>2</stp>
        <stp>002287.SZ</stp>
        <stp>6/30/2016</stp>
        <tr r="F756" s="5"/>
      </tp>
      <tp>
        <v>-25000000</v>
        <stp/>
        <stp>EM_S_PROFITNOTICE_FORECASTT</stp>
        <stp>2</stp>
        <stp>002387.SZ</stp>
        <stp>6/30/2016</stp>
        <tr r="F856" s="5"/>
      </tp>
      <tp>
        <v>67795500</v>
        <stp/>
        <stp>EM_S_PROFITNOTICE_FORECASTT</stp>
        <stp>2</stp>
        <stp>002087.SZ</stp>
        <stp>6/30/2016</stp>
        <tr r="F557" s="5"/>
      </tp>
      <tp>
        <v>124559300</v>
        <stp/>
        <stp>EM_S_PROFITNOTICE_FORECASTT</stp>
        <stp>2</stp>
        <stp>002187.SZ</stp>
        <stp>6/30/2016</stp>
        <tr r="F657" s="5"/>
      </tp>
      <tp>
        <v>45199300</v>
        <stp/>
        <stp>EM_S_PROFITNOTICE_FORECASTT</stp>
        <stp>2</stp>
        <stp>002687.SZ</stp>
        <stp>6/30/2016</stp>
        <tr r="F1155" s="5"/>
      </tp>
      <tp>
        <v>67572300</v>
        <stp/>
        <stp>EM_S_PROFITNOTICE_FORECASTT</stp>
        <stp>2</stp>
        <stp>002787.SZ</stp>
        <stp>6/30/2016</stp>
        <tr r="F1247" s="5"/>
      </tp>
      <tp>
        <v>49340000</v>
        <stp/>
        <stp>EM_S_PROFITNOTICE_FORECASTT</stp>
        <stp>2</stp>
        <stp>002487.SZ</stp>
        <stp>6/30/2016</stp>
        <tr r="F956" s="5"/>
      </tp>
      <tp>
        <v>27800000</v>
        <stp/>
        <stp>EM_S_PROFITNOTICE_FORECASTT</stp>
        <stp>2</stp>
        <stp>002587.SZ</stp>
        <stp>6/30/2016</stp>
        <tr r="F1055" s="5"/>
      </tp>
      <tp t="s">
        <v/>
        <stp/>
        <stp>EM_S_PROFITNOTICE_FORECASTL</stp>
        <stp>2</stp>
        <stp>600246.SH</stp>
        <stp>6/30/2016</stp>
        <tr r="G1987" s="5"/>
      </tp>
      <tp t="s">
        <v/>
        <stp/>
        <stp>EM_S_PROFITNOTICE_FORECASTL</stp>
        <stp>2</stp>
        <stp>600346.SH</stp>
        <stp>6/30/2016</stp>
        <tr r="G2072" s="5"/>
      </tp>
      <tp t="s">
        <v/>
        <stp/>
        <stp>EM_S_PROFITNOTICE_FORECASTL</stp>
        <stp>2</stp>
        <stp>600146.SH</stp>
        <stp>6/30/2016</stp>
        <tr r="G1899" s="5"/>
      </tp>
      <tp t="s">
        <v/>
        <stp/>
        <stp>EM_S_PROFITNOTICE_FORECASTT</stp>
        <stp>2</stp>
        <stp>000686.SZ</stp>
        <stp>6/30/2016</stp>
        <tr r="F246" s="5"/>
      </tp>
      <tp t="s">
        <v/>
        <stp/>
        <stp>EM_S_PROFITNOTICE_FORECASTL</stp>
        <stp>2</stp>
        <stp>600746.SH</stp>
        <stp>6/30/2016</stp>
        <tr r="G2406" s="5"/>
      </tp>
      <tp t="s">
        <v/>
        <stp/>
        <stp>EM_S_PROFITNOTICE_FORECASTT</stp>
        <stp>2</stp>
        <stp>000786.SZ</stp>
        <stp>6/30/2016</stp>
        <tr r="F314" s="5"/>
      </tp>
      <tp t="s">
        <v/>
        <stp/>
        <stp>EM_S_PROFITNOTICE_FORECASTL</stp>
        <stp>2</stp>
        <stp>600446.SH</stp>
        <stp>6/30/2016</stp>
        <tr r="G2146" s="5"/>
      </tp>
      <tp t="s">
        <v/>
        <stp/>
        <stp>EM_S_PROFITNOTICE_FORECASTL</stp>
        <stp>2</stp>
        <stp>600546.SH</stp>
        <stp>6/30/2016</stp>
        <tr r="G2224" s="5"/>
      </tp>
      <tp>
        <v>950000</v>
        <stp/>
        <stp>EM_S_PROFITNOTICE_FORECASTT</stp>
        <stp>2</stp>
        <stp>000586.SZ</stp>
        <stp>6/30/2016</stp>
        <tr r="F173" s="5"/>
      </tp>
      <tp t="s">
        <v/>
        <stp/>
        <stp>EM_S_PROFITNOTICE_FORECASTL</stp>
        <stp>2</stp>
        <stp>600846.SH</stp>
        <stp>6/30/2016</stp>
        <tr r="G2496" s="5"/>
      </tp>
      <tp t="s">
        <v/>
        <stp/>
        <stp>EM_S_PROFITNOTICE_FORECASTT</stp>
        <stp>2</stp>
        <stp>000886.SZ</stp>
        <stp>6/30/2016</stp>
        <tr r="F379" s="5"/>
      </tp>
      <tp>
        <v>37768700</v>
        <stp/>
        <stp>EM_S_PROFITNOTICE_FORECASTT</stp>
        <stp>2</stp>
        <stp>002286.SZ</stp>
        <stp>6/30/2016</stp>
        <tr r="F755" s="5"/>
      </tp>
      <tp>
        <v>-65000000</v>
        <stp/>
        <stp>EM_S_PROFITNOTICE_FORECASTT</stp>
        <stp>2</stp>
        <stp>002386.SZ</stp>
        <stp>6/30/2016</stp>
        <tr r="F855" s="5"/>
      </tp>
      <tp>
        <v>52014300</v>
        <stp/>
        <stp>EM_S_PROFITNOTICE_FORECASTT</stp>
        <stp>2</stp>
        <stp>002086.SZ</stp>
        <stp>6/30/2016</stp>
        <tr r="F556" s="5"/>
      </tp>
      <tp>
        <v>78744500</v>
        <stp/>
        <stp>EM_S_PROFITNOTICE_FORECASTT</stp>
        <stp>2</stp>
        <stp>002186.SZ</stp>
        <stp>6/30/2016</stp>
        <tr r="F656" s="5"/>
      </tp>
      <tp>
        <v>67242900</v>
        <stp/>
        <stp>EM_S_PROFITNOTICE_FORECASTT</stp>
        <stp>2</stp>
        <stp>002686.SZ</stp>
        <stp>6/30/2016</stp>
        <tr r="F1154" s="5"/>
      </tp>
      <tp>
        <v>55000000</v>
        <stp/>
        <stp>EM_S_PROFITNOTICE_FORECASTT</stp>
        <stp>2</stp>
        <stp>002786.SZ</stp>
        <stp>6/30/2016</stp>
        <tr r="F1246" s="5"/>
      </tp>
      <tp>
        <v>-25000000</v>
        <stp/>
        <stp>EM_S_PROFITNOTICE_FORECASTT</stp>
        <stp>2</stp>
        <stp>002486.SZ</stp>
        <stp>6/30/2016</stp>
        <tr r="F955" s="5"/>
      </tp>
      <tp>
        <v>18274700</v>
        <stp/>
        <stp>EM_S_PROFITNOTICE_FORECASTT</stp>
        <stp>2</stp>
        <stp>002586.SZ</stp>
        <stp>6/30/2016</stp>
        <tr r="F1054" s="5"/>
      </tp>
      <tp>
        <v>87794463.099999994</v>
        <stp/>
        <stp>EM_S_QSTM07_IS</stp>
        <stp>4</stp>
        <stp>002665.SZ</stp>
        <stp>61</stp>
        <stp>6/30/2015</stp>
        <stp>1</stp>
        <tr r="K1133" s="5"/>
      </tp>
      <tp>
        <v>32688866.57</v>
        <stp/>
        <stp>EM_S_QSTM07_IS</stp>
        <stp>4</stp>
        <stp>002666.SZ</stp>
        <stp>61</stp>
        <stp>6/30/2016</stp>
        <stp>1</stp>
        <tr r="D1134" s="5"/>
      </tp>
      <tp>
        <v>276571110.24000001</v>
        <stp/>
        <stp>EM_S_QSTM07_IS</stp>
        <stp>4</stp>
        <stp>002673.SZ</stp>
        <stp>61</stp>
        <stp>3/31/2016</stp>
        <stp>1</stp>
        <tr r="I1141" s="5"/>
      </tp>
      <tp>
        <v>9355176.9299999997</v>
        <stp/>
        <stp>EM_S_QSTM07_IS</stp>
        <stp>4</stp>
        <stp>002663.SZ</stp>
        <stp>61</stp>
        <stp>3/31/2016</stp>
        <stp>1</stp>
        <tr r="I1131" s="5"/>
      </tp>
      <tp>
        <v>26040918.050000001</v>
        <stp/>
        <stp>EM_S_QSTM07_IS</stp>
        <stp>4</stp>
        <stp>002675.SZ</stp>
        <stp>61</stp>
        <stp>6/30/2015</stp>
        <stp>1</stp>
        <tr r="K1143" s="5"/>
      </tp>
      <tp>
        <v>22556505.260000002</v>
        <stp/>
        <stp>EM_S_QSTM07_IS</stp>
        <stp>4</stp>
        <stp>002676.SZ</stp>
        <stp>61</stp>
        <stp>6/30/2016</stp>
        <stp>1</stp>
        <tr r="D1144" s="5"/>
      </tp>
      <tp>
        <v>-1327466.79</v>
        <stp/>
        <stp>EM_S_QSTM07_IS</stp>
        <stp>4</stp>
        <stp>002645.SZ</stp>
        <stp>61</stp>
        <stp>6/30/2015</stp>
        <stp>1</stp>
        <tr r="K1113" s="5"/>
      </tp>
      <tp>
        <v>4435431.97</v>
        <stp/>
        <stp>EM_S_QSTM07_IS</stp>
        <stp>4</stp>
        <stp>002646.SZ</stp>
        <stp>61</stp>
        <stp>6/30/2016</stp>
        <stp>1</stp>
        <tr r="D1114" s="5"/>
      </tp>
      <tp>
        <v>42059854.590000004</v>
        <stp/>
        <stp>EM_S_QSTM07_IS</stp>
        <stp>4</stp>
        <stp>002653.SZ</stp>
        <stp>61</stp>
        <stp>3/31/2016</stp>
        <stp>1</stp>
        <tr r="I1121" s="5"/>
      </tp>
      <tp>
        <v>89662482.930000007</v>
        <stp/>
        <stp>EM_S_QSTM07_IS</stp>
        <stp>4</stp>
        <stp>002643.SZ</stp>
        <stp>61</stp>
        <stp>3/31/2016</stp>
        <stp>1</stp>
        <tr r="I1111" s="5"/>
      </tp>
      <tp>
        <v>5525486.7199999997</v>
        <stp/>
        <stp>EM_S_QSTM07_IS</stp>
        <stp>4</stp>
        <stp>002655.SZ</stp>
        <stp>61</stp>
        <stp>6/30/2015</stp>
        <stp>1</stp>
        <tr r="K1123" s="5"/>
      </tp>
      <tp>
        <v>-16729692.49</v>
        <stp/>
        <stp>EM_S_QSTM07_IS</stp>
        <stp>4</stp>
        <stp>002656.SZ</stp>
        <stp>61</stp>
        <stp>6/30/2016</stp>
        <stp>1</stp>
        <tr r="D1124" s="5"/>
      </tp>
      <tp>
        <v>11698231.75</v>
        <stp/>
        <stp>EM_S_QSTM07_IS</stp>
        <stp>4</stp>
        <stp>002625.SZ</stp>
        <stp>61</stp>
        <stp>6/30/2015</stp>
        <stp>1</stp>
        <tr r="K1093" s="5"/>
      </tp>
      <tp>
        <v>81550445.370000005</v>
        <stp/>
        <stp>EM_S_QSTM07_IS</stp>
        <stp>4</stp>
        <stp>002626.SZ</stp>
        <stp>61</stp>
        <stp>6/30/2016</stp>
        <stp>1</stp>
        <tr r="D1094" s="5"/>
      </tp>
      <tp>
        <v>-4875279.47</v>
        <stp/>
        <stp>EM_S_QSTM07_IS</stp>
        <stp>4</stp>
        <stp>002633.SZ</stp>
        <stp>61</stp>
        <stp>3/31/2016</stp>
        <stp>1</stp>
        <tr r="I1101" s="5"/>
      </tp>
      <tp>
        <v>10715692.09</v>
        <stp/>
        <stp>EM_S_QSTM07_IS</stp>
        <stp>4</stp>
        <stp>002623.SZ</stp>
        <stp>61</stp>
        <stp>3/31/2016</stp>
        <stp>1</stp>
        <tr r="I1091" s="5"/>
      </tp>
      <tp>
        <v>36509497.18</v>
        <stp/>
        <stp>EM_S_QSTM07_IS</stp>
        <stp>4</stp>
        <stp>002635.SZ</stp>
        <stp>61</stp>
        <stp>6/30/2015</stp>
        <stp>1</stp>
        <tr r="K1103" s="5"/>
      </tp>
      <tp>
        <v>46351469.509999998</v>
        <stp/>
        <stp>EM_S_QSTM07_IS</stp>
        <stp>4</stp>
        <stp>002636.SZ</stp>
        <stp>61</stp>
        <stp>6/30/2016</stp>
        <stp>1</stp>
        <tr r="D1104" s="5"/>
      </tp>
      <tp>
        <v>29185031.82</v>
        <stp/>
        <stp>EM_S_QSTM07_IS</stp>
        <stp>4</stp>
        <stp>002605.SZ</stp>
        <stp>61</stp>
        <stp>6/30/2015</stp>
        <stp>1</stp>
        <tr r="K1073" s="5"/>
      </tp>
      <tp>
        <v>22107478.890000001</v>
        <stp/>
        <stp>EM_S_QSTM07_IS</stp>
        <stp>4</stp>
        <stp>002606.SZ</stp>
        <stp>61</stp>
        <stp>6/30/2016</stp>
        <stp>1</stp>
        <tr r="D1074" s="5"/>
      </tp>
      <tp>
        <v>2845307.39</v>
        <stp/>
        <stp>EM_S_QSTM07_IS</stp>
        <stp>4</stp>
        <stp>002613.SZ</stp>
        <stp>61</stp>
        <stp>3/31/2016</stp>
        <stp>1</stp>
        <tr r="I1081" s="5"/>
      </tp>
      <tp>
        <v>183622621.06999999</v>
        <stp/>
        <stp>EM_S_QSTM07_IS</stp>
        <stp>4</stp>
        <stp>002603.SZ</stp>
        <stp>61</stp>
        <stp>3/31/2016</stp>
        <stp>1</stp>
        <tr r="I1071" s="5"/>
      </tp>
      <tp>
        <v>7624293.5999999996</v>
        <stp/>
        <stp>EM_S_QSTM07_IS</stp>
        <stp>4</stp>
        <stp>002615.SZ</stp>
        <stp>61</stp>
        <stp>6/30/2015</stp>
        <stp>1</stp>
        <tr r="K1083" s="5"/>
      </tp>
      <tp>
        <v>30374663.41</v>
        <stp/>
        <stp>EM_S_QSTM07_IS</stp>
        <stp>4</stp>
        <stp>002616.SZ</stp>
        <stp>61</stp>
        <stp>6/30/2016</stp>
        <stp>1</stp>
        <tr r="D1084" s="5"/>
      </tp>
      <tp>
        <v>7853072.6399999997</v>
        <stp/>
        <stp>EM_S_QSTM07_IS</stp>
        <stp>4</stp>
        <stp>002685.SZ</stp>
        <stp>61</stp>
        <stp>6/30/2015</stp>
        <stp>1</stp>
        <tr r="K1153" s="5"/>
      </tp>
      <tp>
        <v>34664483.5</v>
        <stp/>
        <stp>EM_S_QSTM07_IS</stp>
        <stp>4</stp>
        <stp>002686.SZ</stp>
        <stp>61</stp>
        <stp>6/30/2016</stp>
        <stp>1</stp>
        <tr r="D1154" s="5"/>
      </tp>
      <tp>
        <v>-11281559.65</v>
        <stp/>
        <stp>EM_S_QSTM07_IS</stp>
        <stp>4</stp>
        <stp>002693.SZ</stp>
        <stp>61</stp>
        <stp>3/31/2016</stp>
        <stp>1</stp>
        <tr r="I1161" s="5"/>
      </tp>
      <tp>
        <v>-35558981.68</v>
        <stp/>
        <stp>EM_S_QSTM07_IS</stp>
        <stp>4</stp>
        <stp>002683.SZ</stp>
        <stp>61</stp>
        <stp>3/31/2016</stp>
        <stp>1</stp>
        <tr r="I1151" s="5"/>
      </tp>
      <tp>
        <v>15708397.76</v>
        <stp/>
        <stp>EM_S_QSTM07_IS</stp>
        <stp>4</stp>
        <stp>002695.SZ</stp>
        <stp>61</stp>
        <stp>6/30/2015</stp>
        <stp>1</stp>
        <tr r="K1163" s="5"/>
      </tp>
      <tp>
        <v>13095117.77</v>
        <stp/>
        <stp>EM_S_QSTM07_IS</stp>
        <stp>4</stp>
        <stp>002696.SZ</stp>
        <stp>61</stp>
        <stp>6/30/2016</stp>
        <stp>1</stp>
        <tr r="D1164" s="5"/>
      </tp>
      <tp>
        <v>17422296.300000001</v>
        <stp/>
        <stp>EM_S_QSTM07_IS</stp>
        <stp>4</stp>
        <stp>002765.SZ</stp>
        <stp>61</stp>
        <stp>6/30/2015</stp>
        <stp>1</stp>
        <tr r="K1227" s="5"/>
      </tp>
      <tp>
        <v>18894470.48</v>
        <stp/>
        <stp>EM_S_QSTM07_IS</stp>
        <stp>4</stp>
        <stp>002766.SZ</stp>
        <stp>61</stp>
        <stp>6/30/2016</stp>
        <stp>1</stp>
        <tr r="D1228" s="5"/>
      </tp>
      <tp>
        <v>101985076.08</v>
        <stp/>
        <stp>EM_S_QSTM07_IS</stp>
        <stp>4</stp>
        <stp>002773.SZ</stp>
        <stp>61</stp>
        <stp>3/31/2016</stp>
        <stp>1</stp>
        <tr r="I1235" s="5"/>
      </tp>
      <tp>
        <v>72715419.909999996</v>
        <stp/>
        <stp>EM_S_QSTM07_IS</stp>
        <stp>4</stp>
        <stp>002763.SZ</stp>
        <stp>61</stp>
        <stp>3/31/2016</stp>
        <stp>1</stp>
        <tr r="I1226" s="5"/>
      </tp>
      <tp>
        <v>34349536.039999999</v>
        <stp/>
        <stp>EM_S_QSTM07_IS</stp>
        <stp>4</stp>
        <stp>002775.SZ</stp>
        <stp>61</stp>
        <stp>6/30/2015</stp>
        <stp>1</stp>
        <tr r="K1236" s="5"/>
      </tp>
      <tp>
        <v>25352995.199999999</v>
        <stp/>
        <stp>EM_S_QSTM07_IS</stp>
        <stp>4</stp>
        <stp>002776.SZ</stp>
        <stp>61</stp>
        <stp>6/30/2016</stp>
        <stp>1</stp>
        <tr r="D1237" s="5"/>
      </tp>
      <tp>
        <v>139405034.09999999</v>
        <stp/>
        <stp>EM_S_QSTM07_IS</stp>
        <stp>4</stp>
        <stp>002745.SZ</stp>
        <stp>61</stp>
        <stp>6/30/2015</stp>
        <stp>1</stp>
        <tr r="K1209" s="5"/>
      </tp>
      <tp>
        <v>56056939.509999998</v>
        <stp/>
        <stp>EM_S_QSTM07_IS</stp>
        <stp>4</stp>
        <stp>002746.SZ</stp>
        <stp>61</stp>
        <stp>6/30/2016</stp>
        <stp>1</stp>
        <tr r="D1210" s="5"/>
      </tp>
      <tp>
        <v>10467138.08</v>
        <stp/>
        <stp>EM_S_QSTM07_IS</stp>
        <stp>4</stp>
        <stp>002753.SZ</stp>
        <stp>61</stp>
        <stp>3/31/2016</stp>
        <stp>1</stp>
        <tr r="I1217" s="5"/>
      </tp>
      <tp>
        <v>6421445.4800000004</v>
        <stp/>
        <stp>EM_S_QSTM07_IS</stp>
        <stp>4</stp>
        <stp>002743.SZ</stp>
        <stp>61</stp>
        <stp>3/31/2016</stp>
        <stp>1</stp>
        <tr r="I1208" s="5"/>
      </tp>
      <tp>
        <v>5883152.9500000002</v>
        <stp/>
        <stp>EM_S_QSTM07_IS</stp>
        <stp>4</stp>
        <stp>002755.SZ</stp>
        <stp>61</stp>
        <stp>6/30/2015</stp>
        <stp>1</stp>
        <tr r="K1218" s="5"/>
      </tp>
      <tp>
        <v>78682676.370000005</v>
        <stp/>
        <stp>EM_S_QSTM07_IS</stp>
        <stp>4</stp>
        <stp>002756.SZ</stp>
        <stp>61</stp>
        <stp>6/30/2016</stp>
        <stp>1</stp>
        <tr r="D1219" s="5"/>
      </tp>
      <tp>
        <v>15206574.310000001</v>
        <stp/>
        <stp>EM_S_QSTM07_IS</stp>
        <stp>4</stp>
        <stp>002725.SZ</stp>
        <stp>61</stp>
        <stp>6/30/2015</stp>
        <stp>1</stp>
        <tr r="K1190" s="5"/>
      </tp>
      <tp>
        <v>77600002.400000006</v>
        <stp/>
        <stp>EM_S_QSTM07_IS</stp>
        <stp>4</stp>
        <stp>002726.SZ</stp>
        <stp>61</stp>
        <stp>6/30/2016</stp>
        <stp>1</stp>
        <tr r="D1191" s="5"/>
      </tp>
      <tp>
        <v>21282442.84</v>
        <stp/>
        <stp>EM_S_QSTM07_IS</stp>
        <stp>4</stp>
        <stp>002733.SZ</stp>
        <stp>61</stp>
        <stp>3/31/2016</stp>
        <stp>1</stp>
        <tr r="I1198" s="5"/>
      </tp>
      <tp>
        <v>6528261.6799999997</v>
        <stp/>
        <stp>EM_S_QSTM07_IS</stp>
        <stp>4</stp>
        <stp>002723.SZ</stp>
        <stp>61</stp>
        <stp>3/31/2016</stp>
        <stp>1</stp>
        <tr r="I1188" s="5"/>
      </tp>
      <tp>
        <v>5709588.9900000002</v>
        <stp/>
        <stp>EM_S_QSTM07_IS</stp>
        <stp>4</stp>
        <stp>002735.SZ</stp>
        <stp>61</stp>
        <stp>6/30/2015</stp>
        <stp>1</stp>
        <tr r="K1200" s="5"/>
      </tp>
      <tp>
        <v>1353590233.21</v>
        <stp/>
        <stp>EM_S_QSTM07_IS</stp>
        <stp>4</stp>
        <stp>002736.SZ</stp>
        <stp>61</stp>
        <stp>6/30/2016</stp>
        <stp>1</stp>
        <tr r="D1201" s="5"/>
      </tp>
      <tp>
        <v>68842066.150000006</v>
        <stp/>
        <stp>EM_S_QSTM07_IS</stp>
        <stp>4</stp>
        <stp>002705.SZ</stp>
        <stp>61</stp>
        <stp>6/30/2015</stp>
        <stp>1</stp>
        <tr r="K1172" s="5"/>
      </tp>
      <tp>
        <v>51147874.009999998</v>
        <stp/>
        <stp>EM_S_QSTM07_IS</stp>
        <stp>4</stp>
        <stp>002706.SZ</stp>
        <stp>61</stp>
        <stp>6/30/2016</stp>
        <stp>1</stp>
        <tr r="D1173" s="5"/>
      </tp>
      <tp>
        <v>-62139797.57</v>
        <stp/>
        <stp>EM_S_QSTM07_IS</stp>
        <stp>4</stp>
        <stp>002713.SZ</stp>
        <stp>61</stp>
        <stp>3/31/2016</stp>
        <stp>1</stp>
        <tr r="I1179" s="5"/>
      </tp>
      <tp>
        <v>16826064.129999999</v>
        <stp/>
        <stp>EM_S_QSTM07_IS</stp>
        <stp>4</stp>
        <stp>002703.SZ</stp>
        <stp>61</stp>
        <stp>3/31/2016</stp>
        <stp>1</stp>
        <tr r="I1171" s="5"/>
      </tp>
      <tp>
        <v>-13989498.74</v>
        <stp/>
        <stp>EM_S_QSTM07_IS</stp>
        <stp>4</stp>
        <stp>002715.SZ</stp>
        <stp>61</stp>
        <stp>6/30/2015</stp>
        <stp>1</stp>
        <tr r="K1181" s="5"/>
      </tp>
      <tp>
        <v>47893683.07</v>
        <stp/>
        <stp>EM_S_QSTM07_IS</stp>
        <stp>4</stp>
        <stp>002716.SZ</stp>
        <stp>61</stp>
        <stp>6/30/2016</stp>
        <stp>1</stp>
        <tr r="D1182" s="5"/>
      </tp>
      <tp>
        <v>-40528.910000000098</v>
        <stp/>
        <stp>EM_S_QSTM07_IS</stp>
        <stp>4</stp>
        <stp>002785.SZ</stp>
        <stp>61</stp>
        <stp>6/30/2015</stp>
        <stp>1</stp>
        <tr r="K1245" s="5"/>
      </tp>
      <tp>
        <v>17433766.350000001</v>
        <stp/>
        <stp>EM_S_QSTM07_IS</stp>
        <stp>4</stp>
        <stp>002786.SZ</stp>
        <stp>61</stp>
        <stp>6/30/2016</stp>
        <stp>1</stp>
        <tr r="D1246" s="5"/>
      </tp>
      <tp>
        <v>15531735.42</v>
        <stp/>
        <stp>EM_S_QSTM07_IS</stp>
        <stp>4</stp>
        <stp>002793.SZ</stp>
        <stp>61</stp>
        <stp>3/31/2016</stp>
        <stp>1</stp>
        <tr r="I1253" s="5"/>
      </tp>
      <tp>
        <v>16008300.310000001</v>
        <stp/>
        <stp>EM_S_QSTM07_IS</stp>
        <stp>4</stp>
        <stp>002783.SZ</stp>
        <stp>61</stp>
        <stp>3/31/2016</stp>
        <stp>1</stp>
        <tr r="I1244" s="5"/>
      </tp>
      <tp>
        <v>16643487.640000001</v>
        <stp/>
        <stp>EM_S_QSTM07_IS</stp>
        <stp>4</stp>
        <stp>002795.SZ</stp>
        <stp>61</stp>
        <stp>6/30/2015</stp>
        <stp>1</stp>
        <tr r="K1254" s="5"/>
      </tp>
      <tp>
        <v>15343869.960000001</v>
        <stp/>
        <stp>EM_S_QSTM07_IS</stp>
        <stp>4</stp>
        <stp>002796.SZ</stp>
        <stp>61</stp>
        <stp>6/30/2016</stp>
        <stp>1</stp>
        <tr r="D1255" s="5"/>
      </tp>
      <tp>
        <v>145667072.41</v>
        <stp/>
        <stp>EM_S_QSTM07_IS</stp>
        <stp>4</stp>
        <stp>002465.SZ</stp>
        <stp>61</stp>
        <stp>6/30/2015</stp>
        <stp>1</stp>
        <tr r="K934" s="5"/>
      </tp>
      <tp>
        <v>462489042.86000001</v>
        <stp/>
        <stp>EM_S_QSTM07_IS</stp>
        <stp>4</stp>
        <stp>002466.SZ</stp>
        <stp>61</stp>
        <stp>6/30/2016</stp>
        <stp>1</stp>
        <tr r="D935" s="5"/>
      </tp>
      <tp>
        <v>-6161734.1600000001</v>
        <stp/>
        <stp>EM_S_QSTM07_IS</stp>
        <stp>4</stp>
        <stp>002473.SZ</stp>
        <stp>61</stp>
        <stp>3/31/2016</stp>
        <stp>1</stp>
        <tr r="I942" s="5"/>
      </tp>
      <tp>
        <v>17291957</v>
        <stp/>
        <stp>EM_S_QSTM07_IS</stp>
        <stp>4</stp>
        <stp>002463.SZ</stp>
        <stp>61</stp>
        <stp>3/31/2016</stp>
        <stp>1</stp>
        <tr r="I932" s="5"/>
      </tp>
      <tp>
        <v>228901739.22</v>
        <stp/>
        <stp>EM_S_QSTM07_IS</stp>
        <stp>4</stp>
        <stp>002475.SZ</stp>
        <stp>61</stp>
        <stp>6/30/2015</stp>
        <stp>1</stp>
        <tr r="K944" s="5"/>
      </tp>
      <tp>
        <v>-1630421.48</v>
        <stp/>
        <stp>EM_S_QSTM07_IS</stp>
        <stp>4</stp>
        <stp>002476.SZ</stp>
        <stp>61</stp>
        <stp>6/30/2016</stp>
        <stp>1</stp>
        <tr r="D945" s="5"/>
      </tp>
      <tp>
        <v>34416774.68</v>
        <stp/>
        <stp>EM_S_QSTM07_IS</stp>
        <stp>4</stp>
        <stp>002445.SZ</stp>
        <stp>61</stp>
        <stp>6/30/2015</stp>
        <stp>1</stp>
        <tr r="K914" s="5"/>
      </tp>
      <tp>
        <v>71936193.25</v>
        <stp/>
        <stp>EM_S_QSTM07_IS</stp>
        <stp>4</stp>
        <stp>002446.SZ</stp>
        <stp>61</stp>
        <stp>6/30/2016</stp>
        <stp>1</stp>
        <tr r="D915" s="5"/>
      </tp>
      <tp>
        <v>5676548.46</v>
        <stp/>
        <stp>EM_S_QSTM07_IS</stp>
        <stp>4</stp>
        <stp>002453.SZ</stp>
        <stp>61</stp>
        <stp>3/31/2016</stp>
        <stp>1</stp>
        <tr r="I922" s="5"/>
      </tp>
      <tp>
        <v>12402687.65</v>
        <stp/>
        <stp>EM_S_QSTM07_IS</stp>
        <stp>4</stp>
        <stp>002443.SZ</stp>
        <stp>61</stp>
        <stp>3/31/2016</stp>
        <stp>1</stp>
        <tr r="I912" s="5"/>
      </tp>
      <tp>
        <v>19619323.809999999</v>
        <stp/>
        <stp>EM_S_QSTM07_IS</stp>
        <stp>4</stp>
        <stp>002455.SZ</stp>
        <stp>61</stp>
        <stp>6/30/2015</stp>
        <stp>1</stp>
        <tr r="K924" s="5"/>
      </tp>
      <tp>
        <v>242888015.12</v>
        <stp/>
        <stp>EM_S_QSTM07_IS</stp>
        <stp>4</stp>
        <stp>002456.SZ</stp>
        <stp>61</stp>
        <stp>6/30/2016</stp>
        <stp>1</stp>
        <tr r="D925" s="5"/>
      </tp>
      <tp>
        <v>8586335.1600000001</v>
        <stp/>
        <stp>EM_S_QSTM07_IS</stp>
        <stp>4</stp>
        <stp>002425.SZ</stp>
        <stp>61</stp>
        <stp>6/30/2015</stp>
        <stp>1</stp>
        <tr r="K894" s="5"/>
      </tp>
      <tp>
        <v>218161120.66999999</v>
        <stp/>
        <stp>EM_S_QSTM07_IS</stp>
        <stp>4</stp>
        <stp>002426.SZ</stp>
        <stp>61</stp>
        <stp>6/30/2016</stp>
        <stp>1</stp>
        <tr r="D895" s="5"/>
      </tp>
      <tp>
        <v>38197780.109999999</v>
        <stp/>
        <stp>EM_S_QSTM07_IS</stp>
        <stp>4</stp>
        <stp>002433.SZ</stp>
        <stp>61</stp>
        <stp>3/31/2016</stp>
        <stp>1</stp>
        <tr r="I902" s="5"/>
      </tp>
      <tp>
        <v>-21209262.719999999</v>
        <stp/>
        <stp>EM_S_QSTM07_IS</stp>
        <stp>4</stp>
        <stp>002423.SZ</stp>
        <stp>61</stp>
        <stp>3/31/2016</stp>
        <stp>1</stp>
        <tr r="I892" s="5"/>
      </tp>
      <tp>
        <v>12246828.939999999</v>
        <stp/>
        <stp>EM_S_QSTM07_IS</stp>
        <stp>4</stp>
        <stp>002435.SZ</stp>
        <stp>61</stp>
        <stp>6/30/2015</stp>
        <stp>1</stp>
        <tr r="K904" s="5"/>
      </tp>
      <tp>
        <v>50259363.869999997</v>
        <stp/>
        <stp>EM_S_QSTM07_IS</stp>
        <stp>4</stp>
        <stp>002436.SZ</stp>
        <stp>61</stp>
        <stp>6/30/2016</stp>
        <stp>1</stp>
        <tr r="D905" s="5"/>
      </tp>
      <tp>
        <v>40670250.090000004</v>
        <stp/>
        <stp>EM_S_QSTM07_IS</stp>
        <stp>4</stp>
        <stp>002405.SZ</stp>
        <stp>61</stp>
        <stp>6/30/2015</stp>
        <stp>1</stp>
        <tr r="K874" s="5"/>
      </tp>
      <tp>
        <v>33058600.07</v>
        <stp/>
        <stp>EM_S_QSTM07_IS</stp>
        <stp>4</stp>
        <stp>002406.SZ</stp>
        <stp>61</stp>
        <stp>6/30/2016</stp>
        <stp>1</stp>
        <tr r="D875" s="5"/>
      </tp>
      <tp>
        <v>21922754.219999999</v>
        <stp/>
        <stp>EM_S_QSTM07_IS</stp>
        <stp>4</stp>
        <stp>002413.SZ</stp>
        <stp>61</stp>
        <stp>3/31/2016</stp>
        <stp>1</stp>
        <tr r="I882" s="5"/>
      </tp>
      <tp>
        <v>44249375.240000002</v>
        <stp/>
        <stp>EM_S_QSTM07_IS</stp>
        <stp>4</stp>
        <stp>002403.SZ</stp>
        <stp>61</stp>
        <stp>3/31/2016</stp>
        <stp>1</stp>
        <tr r="I872" s="5"/>
      </tp>
      <tp>
        <v>1161879834.6800001</v>
        <stp/>
        <stp>EM_S_QSTM07_IS</stp>
        <stp>4</stp>
        <stp>002415.SZ</stp>
        <stp>61</stp>
        <stp>6/30/2015</stp>
        <stp>1</stp>
        <tr r="K884" s="5"/>
      </tp>
      <tp>
        <v>34078882.619999997</v>
        <stp/>
        <stp>EM_S_QSTM07_IS</stp>
        <stp>4</stp>
        <stp>002416.SZ</stp>
        <stp>61</stp>
        <stp>6/30/2016</stp>
        <stp>1</stp>
        <tr r="D885" s="5"/>
      </tp>
      <tp>
        <v>480529.39</v>
        <stp/>
        <stp>EM_S_QSTM07_IS</stp>
        <stp>4</stp>
        <stp>002485.SZ</stp>
        <stp>61</stp>
        <stp>6/30/2015</stp>
        <stp>1</stp>
        <tr r="K954" s="5"/>
      </tp>
      <tp>
        <v>-20972043.620000001</v>
        <stp/>
        <stp>EM_S_QSTM07_IS</stp>
        <stp>4</stp>
        <stp>002486.SZ</stp>
        <stp>61</stp>
        <stp>6/30/2016</stp>
        <stp>1</stp>
        <tr r="D955" s="5"/>
      </tp>
      <tp>
        <v>150891728.81999999</v>
        <stp/>
        <stp>EM_S_QSTM07_IS</stp>
        <stp>4</stp>
        <stp>002493.SZ</stp>
        <stp>61</stp>
        <stp>3/31/2016</stp>
        <stp>1</stp>
        <tr r="I962" s="5"/>
      </tp>
      <tp>
        <v>22610669.789999999</v>
        <stp/>
        <stp>EM_S_QSTM07_IS</stp>
        <stp>4</stp>
        <stp>002483.SZ</stp>
        <stp>61</stp>
        <stp>3/31/2016</stp>
        <stp>1</stp>
        <tr r="I952" s="5"/>
      </tp>
      <tp>
        <v>20230035.710000001</v>
        <stp/>
        <stp>EM_S_QSTM07_IS</stp>
        <stp>4</stp>
        <stp>002495.SZ</stp>
        <stp>61</stp>
        <stp>6/30/2015</stp>
        <stp>1</stp>
        <tr r="K964" s="5"/>
      </tp>
      <tp>
        <v>55055385.600000001</v>
        <stp/>
        <stp>EM_S_QSTM07_IS</stp>
        <stp>4</stp>
        <stp>002496.SZ</stp>
        <stp>61</stp>
        <stp>6/30/2016</stp>
        <stp>1</stp>
        <tr r="D965" s="5"/>
      </tp>
      <tp>
        <v>44200300.240000002</v>
        <stp/>
        <stp>EM_S_QSTM07_IS</stp>
        <stp>4</stp>
        <stp>002565.SZ</stp>
        <stp>61</stp>
        <stp>6/30/2015</stp>
        <stp>1</stp>
        <tr r="K1033" s="5"/>
      </tp>
      <tp>
        <v>10472582.779999999</v>
        <stp/>
        <stp>EM_S_QSTM07_IS</stp>
        <stp>4</stp>
        <stp>002566.SZ</stp>
        <stp>61</stp>
        <stp>6/30/2016</stp>
        <stp>1</stp>
        <tr r="D1034" s="5"/>
      </tp>
      <tp>
        <v>85242901.540000007</v>
        <stp/>
        <stp>EM_S_QSTM07_IS</stp>
        <stp>4</stp>
        <stp>002573.SZ</stp>
        <stp>61</stp>
        <stp>3/31/2016</stp>
        <stp>1</stp>
        <tr r="I1041" s="5"/>
      </tp>
      <tp>
        <v>244452782.28</v>
        <stp/>
        <stp>EM_S_QSTM07_IS</stp>
        <stp>4</stp>
        <stp>002563.SZ</stp>
        <stp>61</stp>
        <stp>3/31/2016</stp>
        <stp>1</stp>
        <tr r="I1031" s="5"/>
      </tp>
      <tp>
        <v>8611175.3599999994</v>
        <stp/>
        <stp>EM_S_QSTM07_IS</stp>
        <stp>4</stp>
        <stp>002575.SZ</stp>
        <stp>61</stp>
        <stp>6/30/2015</stp>
        <stp>1</stp>
        <tr r="K1043" s="5"/>
      </tp>
      <tp>
        <v>-4374197.5199999996</v>
        <stp/>
        <stp>EM_S_QSTM07_IS</stp>
        <stp>4</stp>
        <stp>002576.SZ</stp>
        <stp>61</stp>
        <stp>6/30/2016</stp>
        <stp>1</stp>
        <tr r="D1044" s="5"/>
      </tp>
      <tp>
        <v>21184240.600000001</v>
        <stp/>
        <stp>EM_S_QSTM07_IS</stp>
        <stp>4</stp>
        <stp>002545.SZ</stp>
        <stp>61</stp>
        <stp>6/30/2015</stp>
        <stp>1</stp>
        <tr r="K1013" s="5"/>
      </tp>
      <tp>
        <v>26815703.059999999</v>
        <stp/>
        <stp>EM_S_QSTM07_IS</stp>
        <stp>4</stp>
        <stp>002546.SZ</stp>
        <stp>61</stp>
        <stp>6/30/2016</stp>
        <stp>1</stp>
        <tr r="D1014" s="5"/>
      </tp>
      <tp>
        <v>15775887.359999999</v>
        <stp/>
        <stp>EM_S_QSTM07_IS</stp>
        <stp>4</stp>
        <stp>002553.SZ</stp>
        <stp>61</stp>
        <stp>3/31/2016</stp>
        <stp>1</stp>
        <tr r="I1021" s="5"/>
      </tp>
      <tp>
        <v>106564322.77</v>
        <stp/>
        <stp>EM_S_QSTM07_IS</stp>
        <stp>4</stp>
        <stp>002543.SZ</stp>
        <stp>61</stp>
        <stp>3/31/2016</stp>
        <stp>1</stp>
        <tr r="I1011" s="5"/>
      </tp>
      <tp>
        <v>125556768.70999999</v>
        <stp/>
        <stp>EM_S_QSTM07_IS</stp>
        <stp>4</stp>
        <stp>002555.SZ</stp>
        <stp>61</stp>
        <stp>6/30/2015</stp>
        <stp>1</stp>
        <tr r="K1023" s="5"/>
      </tp>
      <tp>
        <v>59898077.719999999</v>
        <stp/>
        <stp>EM_S_QSTM07_IS</stp>
        <stp>4</stp>
        <stp>002556.SZ</stp>
        <stp>61</stp>
        <stp>6/30/2016</stp>
        <stp>1</stp>
        <tr r="D1024" s="5"/>
      </tp>
      <tp>
        <v>-16872371.120000001</v>
        <stp/>
        <stp>EM_S_QSTM07_IS</stp>
        <stp>4</stp>
        <stp>002526.SZ</stp>
        <stp>61</stp>
        <stp>6/30/2016</stp>
        <stp>1</stp>
        <tr r="D994" s="5"/>
      </tp>
      <tp>
        <v>25510081.309999999</v>
        <stp/>
        <stp>EM_S_QSTM07_IS</stp>
        <stp>4</stp>
        <stp>002533.SZ</stp>
        <stp>61</stp>
        <stp>3/31/2016</stp>
        <stp>1</stp>
        <tr r="I1001" s="5"/>
      </tp>
      <tp>
        <v>9669750</v>
        <stp/>
        <stp>EM_S_QSTM07_IS</stp>
        <stp>4</stp>
        <stp>002523.SZ</stp>
        <stp>61</stp>
        <stp>3/31/2016</stp>
        <stp>1</stp>
        <tr r="I992" s="5"/>
      </tp>
      <tp>
        <v>-55895007.390000001</v>
        <stp/>
        <stp>EM_S_QSTM07_IS</stp>
        <stp>4</stp>
        <stp>002535.SZ</stp>
        <stp>61</stp>
        <stp>6/30/2015</stp>
        <stp>1</stp>
        <tr r="K1003" s="5"/>
      </tp>
      <tp>
        <v>21871424.170000002</v>
        <stp/>
        <stp>EM_S_QSTM07_IS</stp>
        <stp>4</stp>
        <stp>002536.SZ</stp>
        <stp>61</stp>
        <stp>6/30/2016</stp>
        <stp>1</stp>
        <tr r="D1004" s="5"/>
      </tp>
      <tp>
        <v>10561975.76</v>
        <stp/>
        <stp>EM_S_QSTM07_IS</stp>
        <stp>4</stp>
        <stp>002505.SZ</stp>
        <stp>61</stp>
        <stp>6/30/2015</stp>
        <stp>1</stp>
        <tr r="K974" s="5"/>
      </tp>
      <tp>
        <v>91117826.209999993</v>
        <stp/>
        <stp>EM_S_QSTM07_IS</stp>
        <stp>4</stp>
        <stp>002506.SZ</stp>
        <stp>61</stp>
        <stp>6/30/2016</stp>
        <stp>1</stp>
        <tr r="D975" s="5"/>
      </tp>
      <tp>
        <v>31819048.41</v>
        <stp/>
        <stp>EM_S_QSTM07_IS</stp>
        <stp>4</stp>
        <stp>002513.SZ</stp>
        <stp>61</stp>
        <stp>3/31/2016</stp>
        <stp>1</stp>
        <tr r="I982" s="5"/>
      </tp>
      <tp>
        <v>76463959.709999993</v>
        <stp/>
        <stp>EM_S_QSTM07_IS</stp>
        <stp>4</stp>
        <stp>002503.SZ</stp>
        <stp>61</stp>
        <stp>3/31/2016</stp>
        <stp>1</stp>
        <tr r="I972" s="5"/>
      </tp>
      <tp>
        <v>9600096.4199999999</v>
        <stp/>
        <stp>EM_S_QSTM07_IS</stp>
        <stp>4</stp>
        <stp>002515.SZ</stp>
        <stp>61</stp>
        <stp>6/30/2015</stp>
        <stp>1</stp>
        <tr r="K984" s="5"/>
      </tp>
      <tp>
        <v>85659776.150000006</v>
        <stp/>
        <stp>EM_S_QSTM07_IS</stp>
        <stp>4</stp>
        <stp>002516.SZ</stp>
        <stp>61</stp>
        <stp>6/30/2016</stp>
        <stp>1</stp>
        <tr r="D985" s="5"/>
      </tp>
      <tp>
        <v>35684215.990000002</v>
        <stp/>
        <stp>EM_S_QSTM07_IS</stp>
        <stp>4</stp>
        <stp>002585.SZ</stp>
        <stp>61</stp>
        <stp>6/30/2015</stp>
        <stp>1</stp>
        <tr r="K1053" s="5"/>
      </tp>
      <tp>
        <v>9784782.9000000004</v>
        <stp/>
        <stp>EM_S_QSTM07_IS</stp>
        <stp>4</stp>
        <stp>002586.SZ</stp>
        <stp>61</stp>
        <stp>6/30/2016</stp>
        <stp>1</stp>
        <tr r="D1054" s="5"/>
      </tp>
      <tp>
        <v>6346945.8399999999</v>
        <stp/>
        <stp>EM_S_QSTM07_IS</stp>
        <stp>4</stp>
        <stp>002593.SZ</stp>
        <stp>61</stp>
        <stp>3/31/2016</stp>
        <stp>1</stp>
        <tr r="I1061" s="5"/>
      </tp>
      <tp>
        <v>-71272916.840000004</v>
        <stp/>
        <stp>EM_S_QSTM07_IS</stp>
        <stp>4</stp>
        <stp>002583.SZ</stp>
        <stp>61</stp>
        <stp>3/31/2016</stp>
        <stp>1</stp>
        <tr r="I1051" s="5"/>
      </tp>
      <tp>
        <v>184487184.21000001</v>
        <stp/>
        <stp>EM_S_QSTM07_IS</stp>
        <stp>4</stp>
        <stp>002595.SZ</stp>
        <stp>61</stp>
        <stp>6/30/2015</stp>
        <stp>1</stp>
        <tr r="K1063" s="5"/>
      </tp>
      <tp>
        <v>16133037.609999999</v>
        <stp/>
        <stp>EM_S_QSTM07_IS</stp>
        <stp>4</stp>
        <stp>002596.SZ</stp>
        <stp>61</stp>
        <stp>6/30/2016</stp>
        <stp>1</stp>
        <tr r="D1064" s="5"/>
      </tp>
      <tp>
        <v>-6259930.5599999996</v>
        <stp/>
        <stp>EM_S_QSTM07_IS</stp>
        <stp>4</stp>
        <stp>002265.SZ</stp>
        <stp>61</stp>
        <stp>6/30/2015</stp>
        <stp>1</stp>
        <tr r="K734" s="5"/>
      </tp>
      <tp>
        <v>29777293.620000001</v>
        <stp/>
        <stp>EM_S_QSTM07_IS</stp>
        <stp>4</stp>
        <stp>002266.SZ</stp>
        <stp>61</stp>
        <stp>6/30/2016</stp>
        <stp>1</stp>
        <tr r="D735" s="5"/>
      </tp>
      <tp>
        <v>39703160.289999999</v>
        <stp/>
        <stp>EM_S_QSTM07_IS</stp>
        <stp>4</stp>
        <stp>002273.SZ</stp>
        <stp>61</stp>
        <stp>3/31/2016</stp>
        <stp>1</stp>
        <tr r="I742" s="5"/>
      </tp>
      <tp>
        <v>-10723179.07</v>
        <stp/>
        <stp>EM_S_QSTM07_IS</stp>
        <stp>4</stp>
        <stp>002263.SZ</stp>
        <stp>61</stp>
        <stp>3/31/2016</stp>
        <stp>1</stp>
        <tr r="I732" s="5"/>
      </tp>
      <tp>
        <v>167227784.88999999</v>
        <stp/>
        <stp>EM_S_QSTM07_IS</stp>
        <stp>4</stp>
        <stp>002275.SZ</stp>
        <stp>61</stp>
        <stp>6/30/2015</stp>
        <stp>1</stp>
        <tr r="K744" s="5"/>
      </tp>
      <tp>
        <v>76106356.290000007</v>
        <stp/>
        <stp>EM_S_QSTM07_IS</stp>
        <stp>4</stp>
        <stp>002276.SZ</stp>
        <stp>61</stp>
        <stp>6/30/2016</stp>
        <stp>1</stp>
        <tr r="D745" s="5"/>
      </tp>
      <tp>
        <v>80492176.599999994</v>
        <stp/>
        <stp>EM_S_QSTM07_IS</stp>
        <stp>4</stp>
        <stp>002245.SZ</stp>
        <stp>61</stp>
        <stp>6/30/2015</stp>
        <stp>1</stp>
        <tr r="K715" s="5"/>
      </tp>
      <tp>
        <v>29726027.43</v>
        <stp/>
        <stp>EM_S_QSTM07_IS</stp>
        <stp>4</stp>
        <stp>002246.SZ</stp>
        <stp>61</stp>
        <stp>6/30/2016</stp>
        <stp>1</stp>
        <tr r="D716" s="5"/>
      </tp>
      <tp>
        <v>4617259.97</v>
        <stp/>
        <stp>EM_S_QSTM07_IS</stp>
        <stp>4</stp>
        <stp>002253.SZ</stp>
        <stp>61</stp>
        <stp>3/31/2016</stp>
        <stp>1</stp>
        <tr r="I723" s="5"/>
      </tp>
      <tp>
        <v>4048234.41</v>
        <stp/>
        <stp>EM_S_QSTM07_IS</stp>
        <stp>4</stp>
        <stp>002243.SZ</stp>
        <stp>61</stp>
        <stp>3/31/2016</stp>
        <stp>1</stp>
        <tr r="I713" s="5"/>
      </tp>
      <tp>
        <v>40339395.840000004</v>
        <stp/>
        <stp>EM_S_QSTM07_IS</stp>
        <stp>4</stp>
        <stp>002255.SZ</stp>
        <stp>61</stp>
        <stp>6/30/2015</stp>
        <stp>1</stp>
        <tr r="K725" s="5"/>
      </tp>
      <tp>
        <v>49639824.43</v>
        <stp/>
        <stp>EM_S_QSTM07_IS</stp>
        <stp>4</stp>
        <stp>002256.SZ</stp>
        <stp>61</stp>
        <stp>6/30/2016</stp>
        <stp>1</stp>
        <tr r="D726" s="5"/>
      </tp>
      <tp>
        <v>50433350.140000001</v>
        <stp/>
        <stp>EM_S_QSTM07_IS</stp>
        <stp>4</stp>
        <stp>002225.SZ</stp>
        <stp>61</stp>
        <stp>6/30/2015</stp>
        <stp>1</stp>
        <tr r="K695" s="5"/>
      </tp>
      <tp>
        <v>41397867.630000003</v>
        <stp/>
        <stp>EM_S_QSTM07_IS</stp>
        <stp>4</stp>
        <stp>002226.SZ</stp>
        <stp>61</stp>
        <stp>6/30/2016</stp>
        <stp>1</stp>
        <tr r="D696" s="5"/>
      </tp>
      <tp>
        <v>25960843.77</v>
        <stp/>
        <stp>EM_S_QSTM07_IS</stp>
        <stp>4</stp>
        <stp>002233.SZ</stp>
        <stp>61</stp>
        <stp>3/31/2016</stp>
        <stp>1</stp>
        <tr r="I703" s="5"/>
      </tp>
      <tp>
        <v>142472288.16</v>
        <stp/>
        <stp>EM_S_QSTM07_IS</stp>
        <stp>4</stp>
        <stp>002223.SZ</stp>
        <stp>61</stp>
        <stp>3/31/2016</stp>
        <stp>1</stp>
        <tr r="I693" s="5"/>
      </tp>
      <tp>
        <v>4365849.05</v>
        <stp/>
        <stp>EM_S_QSTM07_IS</stp>
        <stp>4</stp>
        <stp>002235.SZ</stp>
        <stp>61</stp>
        <stp>6/30/2015</stp>
        <stp>1</stp>
        <tr r="K705" s="5"/>
      </tp>
      <tp>
        <v>494500968.54000002</v>
        <stp/>
        <stp>EM_S_QSTM07_IS</stp>
        <stp>4</stp>
        <stp>002236.SZ</stp>
        <stp>61</stp>
        <stp>6/30/2016</stp>
        <stp>1</stp>
        <tr r="D706" s="5"/>
      </tp>
      <tp>
        <v>13977803.26</v>
        <stp/>
        <stp>EM_S_QSTM07_IS</stp>
        <stp>4</stp>
        <stp>002205.SZ</stp>
        <stp>61</stp>
        <stp>6/30/2015</stp>
        <stp>1</stp>
        <tr r="K675" s="5"/>
      </tp>
      <tp>
        <v>77841899.159999996</v>
        <stp/>
        <stp>EM_S_QSTM07_IS</stp>
        <stp>4</stp>
        <stp>002206.SZ</stp>
        <stp>61</stp>
        <stp>6/30/2016</stp>
        <stp>1</stp>
        <tr r="D676" s="5"/>
      </tp>
      <tp>
        <v>3184605.02</v>
        <stp/>
        <stp>EM_S_QSTM07_IS</stp>
        <stp>4</stp>
        <stp>002213.SZ</stp>
        <stp>61</stp>
        <stp>3/31/2016</stp>
        <stp>1</stp>
        <tr r="I683" s="5"/>
      </tp>
      <tp>
        <v>133348985.31999999</v>
        <stp/>
        <stp>EM_S_QSTM07_IS</stp>
        <stp>4</stp>
        <stp>002203.SZ</stp>
        <stp>61</stp>
        <stp>3/31/2016</stp>
        <stp>1</stp>
        <tr r="I673" s="5"/>
      </tp>
      <tp>
        <v>142755988.28999999</v>
        <stp/>
        <stp>EM_S_QSTM07_IS</stp>
        <stp>4</stp>
        <stp>002215.SZ</stp>
        <stp>61</stp>
        <stp>6/30/2015</stp>
        <stp>1</stp>
        <tr r="K685" s="5"/>
      </tp>
      <tp>
        <v>43400162.469999999</v>
        <stp/>
        <stp>EM_S_QSTM07_IS</stp>
        <stp>4</stp>
        <stp>002216.SZ</stp>
        <stp>61</stp>
        <stp>6/30/2016</stp>
        <stp>1</stp>
        <tr r="D686" s="5"/>
      </tp>
      <tp>
        <v>112608456.64</v>
        <stp/>
        <stp>EM_S_QSTM07_IS</stp>
        <stp>4</stp>
        <stp>002285.SZ</stp>
        <stp>61</stp>
        <stp>6/30/2015</stp>
        <stp>1</stp>
        <tr r="K754" s="5"/>
      </tp>
      <tp>
        <v>17157814.66</v>
        <stp/>
        <stp>EM_S_QSTM07_IS</stp>
        <stp>4</stp>
        <stp>002286.SZ</stp>
        <stp>61</stp>
        <stp>6/30/2016</stp>
        <stp>1</stp>
        <tr r="D755" s="5"/>
      </tp>
      <tp>
        <v>108812558.97</v>
        <stp/>
        <stp>EM_S_QSTM07_IS</stp>
        <stp>4</stp>
        <stp>002293.SZ</stp>
        <stp>61</stp>
        <stp>3/31/2016</stp>
        <stp>1</stp>
        <tr r="I762" s="5"/>
      </tp>
      <tp>
        <v>23536784.120000001</v>
        <stp/>
        <stp>EM_S_QSTM07_IS</stp>
        <stp>4</stp>
        <stp>002283.SZ</stp>
        <stp>61</stp>
        <stp>3/31/2016</stp>
        <stp>1</stp>
        <tr r="I752" s="5"/>
      </tp>
      <tp>
        <v>9715119.4100000001</v>
        <stp/>
        <stp>EM_S_QSTM07_IS</stp>
        <stp>4</stp>
        <stp>002295.SZ</stp>
        <stp>61</stp>
        <stp>6/30/2015</stp>
        <stp>1</stp>
        <tr r="K764" s="5"/>
      </tp>
      <tp>
        <v>31541781.710000001</v>
        <stp/>
        <stp>EM_S_QSTM07_IS</stp>
        <stp>4</stp>
        <stp>002296.SZ</stp>
        <stp>61</stp>
        <stp>6/30/2016</stp>
        <stp>1</stp>
        <tr r="D765" s="5"/>
      </tp>
      <tp>
        <v>6152985.9299999997</v>
        <stp/>
        <stp>EM_S_QSTM07_IS</stp>
        <stp>4</stp>
        <stp>002365.SZ</stp>
        <stp>61</stp>
        <stp>6/30/2015</stp>
        <stp>1</stp>
        <tr r="K834" s="5"/>
      </tp>
      <tp>
        <v>170996848.53999999</v>
        <stp/>
        <stp>EM_S_QSTM07_IS</stp>
        <stp>4</stp>
        <stp>002366.SZ</stp>
        <stp>61</stp>
        <stp>6/30/2016</stp>
        <stp>1</stp>
        <tr r="D835" s="5"/>
      </tp>
      <tp>
        <v>57548015.259999998</v>
        <stp/>
        <stp>EM_S_QSTM07_IS</stp>
        <stp>4</stp>
        <stp>002373.SZ</stp>
        <stp>61</stp>
        <stp>3/31/2016</stp>
        <stp>1</stp>
        <tr r="I842" s="5"/>
      </tp>
      <tp>
        <v>24306329.370000001</v>
        <stp/>
        <stp>EM_S_QSTM07_IS</stp>
        <stp>4</stp>
        <stp>002363.SZ</stp>
        <stp>61</stp>
        <stp>3/31/2016</stp>
        <stp>1</stp>
        <tr r="I832" s="5"/>
      </tp>
      <tp>
        <v>283225489.04000002</v>
        <stp/>
        <stp>EM_S_QSTM07_IS</stp>
        <stp>4</stp>
        <stp>002375.SZ</stp>
        <stp>61</stp>
        <stp>6/30/2015</stp>
        <stp>1</stp>
        <tr r="K844" s="5"/>
      </tp>
      <tp>
        <v>52095638.479999997</v>
        <stp/>
        <stp>EM_S_QSTM07_IS</stp>
        <stp>4</stp>
        <stp>002376.SZ</stp>
        <stp>61</stp>
        <stp>6/30/2016</stp>
        <stp>1</stp>
        <tr r="D845" s="5"/>
      </tp>
      <tp>
        <v>60778584.200000003</v>
        <stp/>
        <stp>EM_S_QSTM07_IS</stp>
        <stp>4</stp>
        <stp>002345.SZ</stp>
        <stp>61</stp>
        <stp>6/30/2015</stp>
        <stp>1</stp>
        <tr r="K814" s="5"/>
      </tp>
      <tp>
        <v>69066037.950000003</v>
        <stp/>
        <stp>EM_S_QSTM07_IS</stp>
        <stp>4</stp>
        <stp>002346.SZ</stp>
        <stp>61</stp>
        <stp>6/30/2016</stp>
        <stp>1</stp>
        <tr r="D815" s="5"/>
      </tp>
      <tp>
        <v>57751922.539999999</v>
        <stp/>
        <stp>EM_S_QSTM07_IS</stp>
        <stp>4</stp>
        <stp>002353.SZ</stp>
        <stp>61</stp>
        <stp>3/31/2016</stp>
        <stp>1</stp>
        <tr r="I822" s="5"/>
      </tp>
      <tp>
        <v>20501786.25</v>
        <stp/>
        <stp>EM_S_QSTM07_IS</stp>
        <stp>4</stp>
        <stp>002343.SZ</stp>
        <stp>61</stp>
        <stp>3/31/2016</stp>
        <stp>1</stp>
        <tr r="I812" s="5"/>
      </tp>
      <tp>
        <v>7060767.4699999997</v>
        <stp/>
        <stp>EM_S_QSTM07_IS</stp>
        <stp>4</stp>
        <stp>002355.SZ</stp>
        <stp>61</stp>
        <stp>6/30/2015</stp>
        <stp>1</stp>
        <tr r="K824" s="5"/>
      </tp>
      <tp>
        <v>73335239.909999996</v>
        <stp/>
        <stp>EM_S_QSTM07_IS</stp>
        <stp>4</stp>
        <stp>002356.SZ</stp>
        <stp>61</stp>
        <stp>6/30/2016</stp>
        <stp>1</stp>
        <tr r="D825" s="5"/>
      </tp>
      <tp>
        <v>67112376.319999993</v>
        <stp/>
        <stp>EM_S_QSTM07_IS</stp>
        <stp>4</stp>
        <stp>002325.SZ</stp>
        <stp>61</stp>
        <stp>6/30/2015</stp>
        <stp>1</stp>
        <tr r="K794" s="5"/>
      </tp>
      <tp>
        <v>72734414.810000002</v>
        <stp/>
        <stp>EM_S_QSTM07_IS</stp>
        <stp>4</stp>
        <stp>002326.SZ</stp>
        <stp>61</stp>
        <stp>6/30/2016</stp>
        <stp>1</stp>
        <tr r="D795" s="5"/>
      </tp>
      <tp>
        <v>-4478146.07</v>
        <stp/>
        <stp>EM_S_QSTM07_IS</stp>
        <stp>4</stp>
        <stp>002333.SZ</stp>
        <stp>61</stp>
        <stp>3/31/2016</stp>
        <stp>1</stp>
        <tr r="I802" s="5"/>
      </tp>
      <tp>
        <v>11389781.189999999</v>
        <stp/>
        <stp>EM_S_QSTM07_IS</stp>
        <stp>4</stp>
        <stp>002323.SZ</stp>
        <stp>61</stp>
        <stp>3/31/2016</stp>
        <stp>1</stp>
        <tr r="I792" s="5"/>
      </tp>
      <tp>
        <v>6262038.9100000001</v>
        <stp/>
        <stp>EM_S_QSTM07_IS</stp>
        <stp>4</stp>
        <stp>002335.SZ</stp>
        <stp>61</stp>
        <stp>6/30/2015</stp>
        <stp>1</stp>
        <tr r="K804" s="5"/>
      </tp>
      <tp>
        <v>-4386795.3899999997</v>
        <stp/>
        <stp>EM_S_QSTM07_IS</stp>
        <stp>4</stp>
        <stp>002336.SZ</stp>
        <stp>61</stp>
        <stp>6/30/2016</stp>
        <stp>1</stp>
        <tr r="D805" s="5"/>
      </tp>
      <tp>
        <v>-158378764.15000001</v>
        <stp/>
        <stp>EM_S_QSTM07_IS</stp>
        <stp>4</stp>
        <stp>002305.SZ</stp>
        <stp>61</stp>
        <stp>6/30/2015</stp>
        <stp>1</stp>
        <tr r="K774" s="5"/>
      </tp>
      <tp>
        <v>-6049728.5899999999</v>
        <stp/>
        <stp>EM_S_QSTM07_IS</stp>
        <stp>4</stp>
        <stp>002306.SZ</stp>
        <stp>61</stp>
        <stp>6/30/2016</stp>
        <stp>1</stp>
        <tr r="D775" s="5"/>
      </tp>
      <tp>
        <v>-14088081.109999999</v>
        <stp/>
        <stp>EM_S_QSTM07_IS</stp>
        <stp>4</stp>
        <stp>002313.SZ</stp>
        <stp>61</stp>
        <stp>3/31/2016</stp>
        <stp>1</stp>
        <tr r="I782" s="5"/>
      </tp>
      <tp>
        <v>36229620.340000004</v>
        <stp/>
        <stp>EM_S_QSTM07_IS</stp>
        <stp>4</stp>
        <stp>002303.SZ</stp>
        <stp>61</stp>
        <stp>3/31/2016</stp>
        <stp>1</stp>
        <tr r="I772" s="5"/>
      </tp>
      <tp>
        <v>85924039.819999993</v>
        <stp/>
        <stp>EM_S_QSTM07_IS</stp>
        <stp>4</stp>
        <stp>002315.SZ</stp>
        <stp>61</stp>
        <stp>6/30/2015</stp>
        <stp>1</stp>
        <tr r="K784" s="5"/>
      </tp>
      <tp>
        <v>-8491705.3499999996</v>
        <stp/>
        <stp>EM_S_QSTM07_IS</stp>
        <stp>4</stp>
        <stp>002316.SZ</stp>
        <stp>61</stp>
        <stp>6/30/2016</stp>
        <stp>1</stp>
        <tr r="D785" s="5"/>
      </tp>
      <tp>
        <v>104487767.43000001</v>
        <stp/>
        <stp>EM_S_QSTM07_IS</stp>
        <stp>4</stp>
        <stp>002385.SZ</stp>
        <stp>61</stp>
        <stp>6/30/2015</stp>
        <stp>1</stp>
        <tr r="K854" s="5"/>
      </tp>
      <tp>
        <v>-10781391.27</v>
        <stp/>
        <stp>EM_S_QSTM07_IS</stp>
        <stp>4</stp>
        <stp>002386.SZ</stp>
        <stp>61</stp>
        <stp>6/30/2016</stp>
        <stp>1</stp>
        <tr r="D855" s="5"/>
      </tp>
      <tp>
        <v>42689445.700000003</v>
        <stp/>
        <stp>EM_S_QSTM07_IS</stp>
        <stp>4</stp>
        <stp>002393.SZ</stp>
        <stp>61</stp>
        <stp>3/31/2016</stp>
        <stp>1</stp>
        <tr r="I862" s="5"/>
      </tp>
      <tp>
        <v>-16641997.34</v>
        <stp/>
        <stp>EM_S_QSTM07_IS</stp>
        <stp>4</stp>
        <stp>002383.SZ</stp>
        <stp>61</stp>
        <stp>3/31/2016</stp>
        <stp>1</stp>
        <tr r="I852" s="5"/>
      </tp>
      <tp>
        <v>6128479.3899999997</v>
        <stp/>
        <stp>EM_S_QSTM07_IS</stp>
        <stp>4</stp>
        <stp>002395.SZ</stp>
        <stp>61</stp>
        <stp>6/30/2015</stp>
        <stp>1</stp>
        <tr r="K864" s="5"/>
      </tp>
      <tp>
        <v>48643610.060000002</v>
        <stp/>
        <stp>EM_S_QSTM07_IS</stp>
        <stp>4</stp>
        <stp>002396.SZ</stp>
        <stp>61</stp>
        <stp>6/30/2016</stp>
        <stp>1</stp>
        <tr r="D865" s="5"/>
      </tp>
      <tp>
        <v>242552775.81999999</v>
        <stp/>
        <stp>EM_S_QSTM07_IS</stp>
        <stp>4</stp>
        <stp>002065.SZ</stp>
        <stp>61</stp>
        <stp>6/30/2015</stp>
        <stp>1</stp>
        <tr r="K535" s="5"/>
      </tp>
      <tp>
        <v>350623.52</v>
        <stp/>
        <stp>EM_S_QSTM07_IS</stp>
        <stp>4</stp>
        <stp>002066.SZ</stp>
        <stp>61</stp>
        <stp>6/30/2016</stp>
        <stp>1</stp>
        <tr r="D536" s="5"/>
      </tp>
      <tp>
        <v>-35255330.979999997</v>
        <stp/>
        <stp>EM_S_QSTM07_IS</stp>
        <stp>4</stp>
        <stp>002073.SZ</stp>
        <stp>61</stp>
        <stp>3/31/2016</stp>
        <stp>1</stp>
        <tr r="I543" s="5"/>
      </tp>
      <tp>
        <v>5755999.8200000003</v>
        <stp/>
        <stp>EM_S_QSTM07_IS</stp>
        <stp>4</stp>
        <stp>002063.SZ</stp>
        <stp>61</stp>
        <stp>3/31/2016</stp>
        <stp>1</stp>
        <tr r="I533" s="5"/>
      </tp>
      <tp>
        <v>-64324386.299999997</v>
        <stp/>
        <stp>EM_S_QSTM07_IS</stp>
        <stp>4</stp>
        <stp>002075.SZ</stp>
        <stp>61</stp>
        <stp>6/30/2015</stp>
        <stp>1</stp>
        <tr r="K545" s="5"/>
      </tp>
      <tp>
        <v>13493329.41</v>
        <stp/>
        <stp>EM_S_QSTM07_IS</stp>
        <stp>4</stp>
        <stp>002076.SZ</stp>
        <stp>61</stp>
        <stp>6/30/2016</stp>
        <stp>1</stp>
        <tr r="D546" s="5"/>
      </tp>
      <tp>
        <v>59390</v>
        <stp/>
        <stp>EM_S_QSTM07_IS</stp>
        <stp>4</stp>
        <stp>002045.SZ</stp>
        <stp>61</stp>
        <stp>6/30/2015</stp>
        <stp>1</stp>
        <tr r="K515" s="5"/>
      </tp>
      <tp>
        <v>-17188296.75</v>
        <stp/>
        <stp>EM_S_QSTM07_IS</stp>
        <stp>4</stp>
        <stp>002046.SZ</stp>
        <stp>61</stp>
        <stp>6/30/2016</stp>
        <stp>1</stp>
        <tr r="D516" s="5"/>
      </tp>
      <tp>
        <v>40492626.32</v>
        <stp/>
        <stp>EM_S_QSTM07_IS</stp>
        <stp>4</stp>
        <stp>002053.SZ</stp>
        <stp>61</stp>
        <stp>3/31/2016</stp>
        <stp>1</stp>
        <tr r="I523" s="5"/>
      </tp>
      <tp>
        <v>21470876.32</v>
        <stp/>
        <stp>EM_S_QSTM07_IS</stp>
        <stp>4</stp>
        <stp>002043.SZ</stp>
        <stp>61</stp>
        <stp>3/31/2016</stp>
        <stp>1</stp>
        <tr r="I513" s="5"/>
      </tp>
      <tp>
        <v>28870414.420000002</v>
        <stp/>
        <stp>EM_S_QSTM07_IS</stp>
        <stp>4</stp>
        <stp>002055.SZ</stp>
        <stp>61</stp>
        <stp>6/30/2015</stp>
        <stp>1</stp>
        <tr r="K525" s="5"/>
      </tp>
      <tp>
        <v>111352194.26000001</v>
        <stp/>
        <stp>EM_S_QSTM07_IS</stp>
        <stp>4</stp>
        <stp>002056.SZ</stp>
        <stp>61</stp>
        <stp>6/30/2016</stp>
        <stp>1</stp>
        <tr r="D526" s="5"/>
      </tp>
      <tp>
        <v>62272362.609999999</v>
        <stp/>
        <stp>EM_S_QSTM07_IS</stp>
        <stp>4</stp>
        <stp>002025.SZ</stp>
        <stp>61</stp>
        <stp>6/30/2015</stp>
        <stp>1</stp>
        <tr r="K495" s="5"/>
      </tp>
      <tp>
        <v>29174559.280000001</v>
        <stp/>
        <stp>EM_S_QSTM07_IS</stp>
        <stp>4</stp>
        <stp>002026.SZ</stp>
        <stp>61</stp>
        <stp>6/30/2016</stp>
        <stp>1</stp>
        <tr r="D496" s="5"/>
      </tp>
      <tp>
        <v>41066263.009999998</v>
        <stp/>
        <stp>EM_S_QSTM07_IS</stp>
        <stp>4</stp>
        <stp>002033.SZ</stp>
        <stp>61</stp>
        <stp>3/31/2016</stp>
        <stp>1</stp>
        <tr r="I503" s="5"/>
      </tp>
      <tp>
        <v>20372171.359999999</v>
        <stp/>
        <stp>EM_S_QSTM07_IS</stp>
        <stp>4</stp>
        <stp>002023.SZ</stp>
        <stp>61</stp>
        <stp>3/31/2016</stp>
        <stp>1</stp>
        <tr r="I493" s="5"/>
      </tp>
      <tp>
        <v>74674322.680000007</v>
        <stp/>
        <stp>EM_S_QSTM07_IS</stp>
        <stp>4</stp>
        <stp>002035.SZ</stp>
        <stp>61</stp>
        <stp>6/30/2015</stp>
        <stp>1</stp>
        <tr r="K505" s="5"/>
      </tp>
      <tp>
        <v>59885104.960000001</v>
        <stp/>
        <stp>EM_S_QSTM07_IS</stp>
        <stp>4</stp>
        <stp>002036.SZ</stp>
        <stp>61</stp>
        <stp>6/30/2016</stp>
        <stp>1</stp>
        <tr r="D506" s="5"/>
      </tp>
      <tp>
        <v>108179536.26000001</v>
        <stp/>
        <stp>EM_S_QSTM07_IS</stp>
        <stp>4</stp>
        <stp>002005.SZ</stp>
        <stp>61</stp>
        <stp>6/30/2015</stp>
        <stp>1</stp>
        <tr r="K475" s="5"/>
      </tp>
      <tp>
        <v>21035316.32</v>
        <stp/>
        <stp>EM_S_QSTM07_IS</stp>
        <stp>4</stp>
        <stp>002006.SZ</stp>
        <stp>61</stp>
        <stp>6/30/2016</stp>
        <stp>1</stp>
        <tr r="D476" s="5"/>
      </tp>
      <tp>
        <v>-30240102.829999998</v>
        <stp/>
        <stp>EM_S_QSTM07_IS</stp>
        <stp>4</stp>
        <stp>002013.SZ</stp>
        <stp>61</stp>
        <stp>3/31/2016</stp>
        <stp>1</stp>
        <tr r="I483" s="5"/>
      </tp>
      <tp>
        <v>7356729.96</v>
        <stp/>
        <stp>EM_S_QSTM07_IS</stp>
        <stp>4</stp>
        <stp>002003.SZ</stp>
        <stp>61</stp>
        <stp>3/31/2016</stp>
        <stp>1</stp>
        <tr r="I473" s="5"/>
      </tp>
      <tp>
        <v>144853468.22</v>
        <stp/>
        <stp>EM_S_QSTM07_IS</stp>
        <stp>4</stp>
        <stp>002015.SZ</stp>
        <stp>61</stp>
        <stp>6/30/2015</stp>
        <stp>1</stp>
        <tr r="K485" s="5"/>
      </tp>
      <tp>
        <v>168364693.28999999</v>
        <stp/>
        <stp>EM_S_QSTM07_IS</stp>
        <stp>4</stp>
        <stp>002016.SZ</stp>
        <stp>61</stp>
        <stp>6/30/2016</stp>
        <stp>1</stp>
        <tr r="D486" s="5"/>
      </tp>
      <tp>
        <v>150113811.58000001</v>
        <stp/>
        <stp>EM_S_QSTM07_IS</stp>
        <stp>4</stp>
        <stp>002085.SZ</stp>
        <stp>61</stp>
        <stp>6/30/2015</stp>
        <stp>1</stp>
        <tr r="K555" s="5"/>
      </tp>
      <tp>
        <v>50326421.020000003</v>
        <stp/>
        <stp>EM_S_QSTM07_IS</stp>
        <stp>4</stp>
        <stp>002086.SZ</stp>
        <stp>61</stp>
        <stp>6/30/2016</stp>
        <stp>1</stp>
        <tr r="D556" s="5"/>
      </tp>
      <tp>
        <v>33129037.219999999</v>
        <stp/>
        <stp>EM_S_QSTM07_IS</stp>
        <stp>4</stp>
        <stp>002093.SZ</stp>
        <stp>61</stp>
        <stp>3/31/2016</stp>
        <stp>1</stp>
        <tr r="I563" s="5"/>
      </tp>
      <tp>
        <v>95186754.909999996</v>
        <stp/>
        <stp>EM_S_QSTM07_IS</stp>
        <stp>4</stp>
        <stp>002083.SZ</stp>
        <stp>61</stp>
        <stp>3/31/2016</stp>
        <stp>1</stp>
        <tr r="I553" s="5"/>
      </tp>
      <tp>
        <v>8553395.7400000002</v>
        <stp/>
        <stp>EM_S_QSTM07_IS</stp>
        <stp>4</stp>
        <stp>002095.SZ</stp>
        <stp>61</stp>
        <stp>6/30/2015</stp>
        <stp>1</stp>
        <tr r="K565" s="5"/>
      </tp>
      <tp>
        <v>31683236.550000001</v>
        <stp/>
        <stp>EM_S_QSTM07_IS</stp>
        <stp>4</stp>
        <stp>002096.SZ</stp>
        <stp>61</stp>
        <stp>6/30/2016</stp>
        <stp>1</stp>
        <tr r="D566" s="5"/>
      </tp>
      <tp>
        <v>34391797.030000001</v>
        <stp/>
        <stp>EM_S_QSTM07_IS</stp>
        <stp>4</stp>
        <stp>002165.SZ</stp>
        <stp>61</stp>
        <stp>6/30/2015</stp>
        <stp>1</stp>
        <tr r="K635" s="5"/>
      </tp>
      <tp>
        <v>10342420.34</v>
        <stp/>
        <stp>EM_S_QSTM07_IS</stp>
        <stp>4</stp>
        <stp>002166.SZ</stp>
        <stp>61</stp>
        <stp>6/30/2016</stp>
        <stp>1</stp>
        <tr r="D636" s="5"/>
      </tp>
      <tp>
        <v>28993739.390000001</v>
        <stp/>
        <stp>EM_S_QSTM07_IS</stp>
        <stp>4</stp>
        <stp>002173.SZ</stp>
        <stp>61</stp>
        <stp>3/31/2016</stp>
        <stp>1</stp>
        <tr r="I643" s="5"/>
      </tp>
      <tp>
        <v>-2929115.28</v>
        <stp/>
        <stp>EM_S_QSTM07_IS</stp>
        <stp>4</stp>
        <stp>002163.SZ</stp>
        <stp>61</stp>
        <stp>3/31/2016</stp>
        <stp>1</stp>
        <tr r="I633" s="5"/>
      </tp>
      <tp>
        <v>14669255.67</v>
        <stp/>
        <stp>EM_S_QSTM07_IS</stp>
        <stp>4</stp>
        <stp>002175.SZ</stp>
        <stp>61</stp>
        <stp>6/30/2015</stp>
        <stp>1</stp>
        <tr r="K645" s="5"/>
      </tp>
      <tp>
        <v>70260299.280000001</v>
        <stp/>
        <stp>EM_S_QSTM07_IS</stp>
        <stp>4</stp>
        <stp>002176.SZ</stp>
        <stp>61</stp>
        <stp>6/30/2016</stp>
        <stp>1</stp>
        <tr r="D646" s="5"/>
      </tp>
      <tp>
        <v>47087450.119999997</v>
        <stp/>
        <stp>EM_S_QSTM07_IS</stp>
        <stp>4</stp>
        <stp>002145.SZ</stp>
        <stp>61</stp>
        <stp>6/30/2015</stp>
        <stp>1</stp>
        <tr r="K615" s="5"/>
      </tp>
      <tp>
        <v>970988842.45000005</v>
        <stp/>
        <stp>EM_S_QSTM07_IS</stp>
        <stp>4</stp>
        <stp>002146.SZ</stp>
        <stp>61</stp>
        <stp>6/30/2016</stp>
        <stp>1</stp>
        <tr r="D616" s="5"/>
      </tp>
      <tp>
        <v>57898612.75</v>
        <stp/>
        <stp>EM_S_QSTM07_IS</stp>
        <stp>4</stp>
        <stp>002153.SZ</stp>
        <stp>61</stp>
        <stp>3/31/2016</stp>
        <stp>1</stp>
        <tr r="I623" s="5"/>
      </tp>
      <tp>
        <v>97762496.379999995</v>
        <stp/>
        <stp>EM_S_QSTM07_IS</stp>
        <stp>4</stp>
        <stp>002143.SZ</stp>
        <stp>61</stp>
        <stp>3/31/2016</stp>
        <stp>1</stp>
        <tr r="I613" s="5"/>
      </tp>
      <tp>
        <v>37950342.060000002</v>
        <stp/>
        <stp>EM_S_QSTM07_IS</stp>
        <stp>4</stp>
        <stp>002155.SZ</stp>
        <stp>61</stp>
        <stp>6/30/2015</stp>
        <stp>1</stp>
        <tr r="K625" s="5"/>
      </tp>
      <tp>
        <v>54422098.479999997</v>
        <stp/>
        <stp>EM_S_QSTM07_IS</stp>
        <stp>4</stp>
        <stp>002156.SZ</stp>
        <stp>61</stp>
        <stp>6/30/2016</stp>
        <stp>1</stp>
        <tr r="D626" s="5"/>
      </tp>
      <tp>
        <v>4688837.04</v>
        <stp/>
        <stp>EM_S_QSTM07_IS</stp>
        <stp>4</stp>
        <stp>002125.SZ</stp>
        <stp>61</stp>
        <stp>6/30/2015</stp>
        <stp>1</stp>
        <tr r="K595" s="5"/>
      </tp>
      <tp>
        <v>61788370.780000001</v>
        <stp/>
        <stp>EM_S_QSTM07_IS</stp>
        <stp>4</stp>
        <stp>002126.SZ</stp>
        <stp>61</stp>
        <stp>6/30/2016</stp>
        <stp>1</stp>
        <tr r="D596" s="5"/>
      </tp>
      <tp>
        <v>440677.35</v>
        <stp/>
        <stp>EM_S_QSTM07_IS</stp>
        <stp>4</stp>
        <stp>002133.SZ</stp>
        <stp>61</stp>
        <stp>3/31/2016</stp>
        <stp>1</stp>
        <tr r="I603" s="5"/>
      </tp>
      <tp>
        <v>71564582.609999999</v>
        <stp/>
        <stp>EM_S_QSTM07_IS</stp>
        <stp>4</stp>
        <stp>002123.SZ</stp>
        <stp>61</stp>
        <stp>3/31/2016</stp>
        <stp>1</stp>
        <tr r="I593" s="5"/>
      </tp>
      <tp>
        <v>21660162.649999999</v>
        <stp/>
        <stp>EM_S_QSTM07_IS</stp>
        <stp>4</stp>
        <stp>002135.SZ</stp>
        <stp>61</stp>
        <stp>6/30/2015</stp>
        <stp>1</stp>
        <tr r="K605" s="5"/>
      </tp>
      <tp>
        <v>19225553.84</v>
        <stp/>
        <stp>EM_S_QSTM07_IS</stp>
        <stp>4</stp>
        <stp>002136.SZ</stp>
        <stp>61</stp>
        <stp>6/30/2016</stp>
        <stp>1</stp>
        <tr r="D606" s="5"/>
      </tp>
      <tp>
        <v>-170319.05</v>
        <stp/>
        <stp>EM_S_QSTM07_IS</stp>
        <stp>4</stp>
        <stp>002105.SZ</stp>
        <stp>61</stp>
        <stp>6/30/2015</stp>
        <stp>1</stp>
        <tr r="K575" s="5"/>
      </tp>
      <tp>
        <v>60647396.880000003</v>
        <stp/>
        <stp>EM_S_QSTM07_IS</stp>
        <stp>4</stp>
        <stp>002106.SZ</stp>
        <stp>61</stp>
        <stp>6/30/2016</stp>
        <stp>1</stp>
        <tr r="D576" s="5"/>
      </tp>
      <tp>
        <v>792691.78</v>
        <stp/>
        <stp>EM_S_QSTM07_IS</stp>
        <stp>4</stp>
        <stp>002113.SZ</stp>
        <stp>61</stp>
        <stp>3/31/2016</stp>
        <stp>1</stp>
        <tr r="I583" s="5"/>
      </tp>
      <tp>
        <v>12253439.73</v>
        <stp/>
        <stp>EM_S_QSTM07_IS</stp>
        <stp>4</stp>
        <stp>002103.SZ</stp>
        <stp>61</stp>
        <stp>3/31/2016</stp>
        <stp>1</stp>
        <tr r="I573" s="5"/>
      </tp>
      <tp>
        <v>22088863.300000001</v>
        <stp/>
        <stp>EM_S_QSTM07_IS</stp>
        <stp>4</stp>
        <stp>002115.SZ</stp>
        <stp>61</stp>
        <stp>6/30/2015</stp>
        <stp>1</stp>
        <tr r="K585" s="5"/>
      </tp>
      <tp>
        <v>44880924.280000001</v>
        <stp/>
        <stp>EM_S_QSTM07_IS</stp>
        <stp>4</stp>
        <stp>002116.SZ</stp>
        <stp>61</stp>
        <stp>6/30/2016</stp>
        <stp>1</stp>
        <tr r="D586" s="5"/>
      </tp>
      <tp>
        <v>106637336.64</v>
        <stp/>
        <stp>EM_S_QSTM07_IS</stp>
        <stp>4</stp>
        <stp>002185.SZ</stp>
        <stp>61</stp>
        <stp>6/30/2015</stp>
        <stp>1</stp>
        <tr r="K655" s="5"/>
      </tp>
      <tp>
        <v>37103803.049999997</v>
        <stp/>
        <stp>EM_S_QSTM07_IS</stp>
        <stp>4</stp>
        <stp>002186.SZ</stp>
        <stp>61</stp>
        <stp>6/30/2016</stp>
        <stp>1</stp>
        <tr r="D656" s="5"/>
      </tp>
      <tp>
        <v>4009297.37</v>
        <stp/>
        <stp>EM_S_QSTM07_IS</stp>
        <stp>4</stp>
        <stp>002193.SZ</stp>
        <stp>61</stp>
        <stp>3/31/2016</stp>
        <stp>1</stp>
        <tr r="I663" s="5"/>
      </tp>
      <tp>
        <v>163993264</v>
        <stp/>
        <stp>EM_S_QSTM07_IS</stp>
        <stp>4</stp>
        <stp>002183.SZ</stp>
        <stp>61</stp>
        <stp>3/31/2016</stp>
        <stp>1</stp>
        <tr r="I653" s="5"/>
      </tp>
      <tp>
        <v>119929921.78</v>
        <stp/>
        <stp>EM_S_QSTM07_IS</stp>
        <stp>4</stp>
        <stp>002195.SZ</stp>
        <stp>61</stp>
        <stp>6/30/2015</stp>
        <stp>1</stp>
        <tr r="K665" s="5"/>
      </tp>
      <tp>
        <v>30927503.789999999</v>
        <stp/>
        <stp>EM_S_QSTM07_IS</stp>
        <stp>4</stp>
        <stp>002196.SZ</stp>
        <stp>61</stp>
        <stp>6/30/2016</stp>
        <stp>1</stp>
        <tr r="D666" s="5"/>
      </tp>
      <tp>
        <v>5257695.34</v>
        <stp/>
        <stp>EM_S_QSTM07_IS</stp>
        <stp>4</stp>
        <stp>002805.SZ</stp>
        <stp>61</stp>
        <stp>6/30/2015</stp>
        <stp>1</stp>
        <tr r="K1263" s="5"/>
      </tp>
      <tp>
        <v>6396159.0899999999</v>
        <stp/>
        <stp>EM_S_QSTM07_IS</stp>
        <stp>4</stp>
        <stp>002803.SZ</stp>
        <stp>61</stp>
        <stp>3/31/2016</stp>
        <stp>1</stp>
        <tr r="I1262" s="5"/>
      </tp>
      <tp>
        <v>30484983.75</v>
        <stp/>
        <stp>EM_S_QSTM07_IS</stp>
        <stp>4</stp>
        <stp>603636.SH</stp>
        <stp>61</stp>
        <stp>6/30/2016</stp>
        <stp>1</stp>
        <tr r="D2826" s="5"/>
      </tp>
      <tp>
        <v>14732204.699999999</v>
        <stp/>
        <stp>EM_S_QSTM07_IS</stp>
        <stp>4</stp>
        <stp>603606.SH</stp>
        <stp>61</stp>
        <stp>6/30/2016</stp>
        <stp>1</stp>
        <tr r="D2820" s="5"/>
      </tp>
      <tp>
        <v>-13228090.91</v>
        <stp/>
        <stp>EM_S_QSTM07_IS</stp>
        <stp>4</stp>
        <stp>603616.SH</stp>
        <stp>61</stp>
        <stp>6/30/2016</stp>
        <stp>1</stp>
        <tr r="D2824" s="5"/>
      </tp>
      <tp>
        <v>52063012.170000002</v>
        <stp/>
        <stp>EM_S_QSTM07_IS</stp>
        <stp>4</stp>
        <stp>603686.SH</stp>
        <stp>61</stp>
        <stp>6/30/2016</stp>
        <stp>1</stp>
        <tr r="D2829" s="5"/>
      </tp>
      <tp>
        <v>10061321.57</v>
        <stp/>
        <stp>EM_S_QSTM07_IS</stp>
        <stp>4</stp>
        <stp>603696.SH</stp>
        <stp>61</stp>
        <stp>6/30/2016</stp>
        <stp>1</stp>
        <tr r="D2831" s="5"/>
      </tp>
      <tp>
        <v>23175663.989999998</v>
        <stp/>
        <stp>EM_S_QSTM07_IS</stp>
        <stp>4</stp>
        <stp>603726.SH</stp>
        <stp>61</stp>
        <stp>6/30/2016</stp>
        <stp>1</stp>
        <tr r="D2837" s="5"/>
      </tp>
      <tp>
        <v>5378991.4000000004</v>
        <stp/>
        <stp>EM_S_QSTM07_IS</stp>
        <stp>4</stp>
        <stp>603703.SH</stp>
        <stp>61</stp>
        <stp>3/31/2016</stp>
        <stp>1</stp>
        <tr r="I2835" s="5"/>
      </tp>
      <tp>
        <v>230560227.88999999</v>
        <stp/>
        <stp>EM_S_QSTM07_IS</stp>
        <stp>4</stp>
        <stp>603766.SH</stp>
        <stp>61</stp>
        <stp>6/30/2016</stp>
        <stp>1</stp>
        <tr r="D2840" s="5"/>
      </tp>
      <tp>
        <v>165336.380000003</v>
        <stp/>
        <stp>EM_S_QSTM07_IS</stp>
        <stp>4</stp>
        <stp>603456.SH</stp>
        <stp>61</stp>
        <stp>6/30/2016</stp>
        <stp>1</stp>
        <tr r="D2803" s="5"/>
      </tp>
      <tp>
        <v>46441129.600000001</v>
        <stp/>
        <stp>EM_S_QSTM07_IS</stp>
        <stp>4</stp>
        <stp>603566.SH</stp>
        <stp>61</stp>
        <stp>6/30/2016</stp>
        <stp>1</stp>
        <tr r="D2811" s="5"/>
      </tp>
      <tp>
        <v>97705250.560000002</v>
        <stp/>
        <stp>EM_S_QSTM07_IS</stp>
        <stp>4</stp>
        <stp>603555.SH</stp>
        <stp>61</stp>
        <stp>6/30/2015</stp>
        <stp>1</stp>
        <tr r="K2809" s="5"/>
      </tp>
      <tp>
        <v>11641762.720000001</v>
        <stp/>
        <stp>EM_S_QSTM07_IS</stp>
        <stp>4</stp>
        <stp>603223.SH</stp>
        <stp>61</stp>
        <stp>3/31/2016</stp>
        <stp>1</stp>
        <tr r="I2780" s="5"/>
      </tp>
      <tp>
        <v>-1774182.47</v>
        <stp/>
        <stp>EM_S_QSTM07_IS</stp>
        <stp>4</stp>
        <stp>603333.SH</stp>
        <stp>61</stp>
        <stp>3/31/2016</stp>
        <stp>1</stp>
        <tr r="I2793" s="5"/>
      </tp>
      <tp>
        <v>48762100.75</v>
        <stp/>
        <stp>EM_S_QSTM07_IS</stp>
        <stp>4</stp>
        <stp>603306.SH</stp>
        <stp>61</stp>
        <stp>6/30/2016</stp>
        <stp>1</stp>
        <tr r="D2786" s="5"/>
      </tp>
      <tp>
        <v>17452950.829999998</v>
        <stp/>
        <stp>EM_S_QSTM07_IS</stp>
        <stp>4</stp>
        <stp>603315.SH</stp>
        <stp>61</stp>
        <stp>6/30/2015</stp>
        <stp>1</stp>
        <tr r="K2790" s="5"/>
      </tp>
      <tp>
        <v>90637803.420000002</v>
        <stp/>
        <stp>EM_S_QSTM07_IS</stp>
        <stp>4</stp>
        <stp>603366.SH</stp>
        <stp>61</stp>
        <stp>6/30/2016</stp>
        <stp>1</stp>
        <tr r="D2797" s="5"/>
      </tp>
      <tp>
        <v>73601423.859999999</v>
        <stp/>
        <stp>EM_S_QSTM07_IS</stp>
        <stp>4</stp>
        <stp>603355.SH</stp>
        <stp>61</stp>
        <stp>6/30/2015</stp>
        <stp>1</stp>
        <tr r="K2796" s="5"/>
      </tp>
      <tp>
        <v>59017491.840000004</v>
        <stp/>
        <stp>EM_S_QSTM07_IS</stp>
        <stp>4</stp>
        <stp>603025.SH</stp>
        <stp>61</stp>
        <stp>6/30/2015</stp>
        <stp>1</stp>
        <tr r="K2748" s="5"/>
      </tp>
      <tp>
        <v>62361823.210000001</v>
        <stp/>
        <stp>EM_S_QSTM07_IS</stp>
        <stp>4</stp>
        <stp>603026.SH</stp>
        <stp>61</stp>
        <stp>6/30/2016</stp>
        <stp>1</stp>
        <tr r="D2749" s="5"/>
      </tp>
      <tp>
        <v>25435976.239999998</v>
        <stp/>
        <stp>EM_S_QSTM07_IS</stp>
        <stp>4</stp>
        <stp>603023.SH</stp>
        <stp>61</stp>
        <stp>3/31/2016</stp>
        <stp>1</stp>
        <tr r="I2747" s="5"/>
      </tp>
      <tp>
        <v>19644019.890000001</v>
        <stp/>
        <stp>EM_S_QSTM07_IS</stp>
        <stp>4</stp>
        <stp>603005.SH</stp>
        <stp>61</stp>
        <stp>6/30/2015</stp>
        <stp>1</stp>
        <tr r="K2732" s="5"/>
      </tp>
      <tp>
        <v>33227556.960000001</v>
        <stp/>
        <stp>EM_S_QSTM07_IS</stp>
        <stp>4</stp>
        <stp>603006.SH</stp>
        <stp>61</stp>
        <stp>6/30/2016</stp>
        <stp>1</stp>
        <tr r="D2733" s="5"/>
      </tp>
      <tp>
        <v>5049916.93</v>
        <stp/>
        <stp>EM_S_QSTM07_IS</stp>
        <stp>4</stp>
        <stp>603003.SH</stp>
        <stp>61</stp>
        <stp>3/31/2016</stp>
        <stp>1</stp>
        <tr r="I2731" s="5"/>
      </tp>
      <tp>
        <v>26484064</v>
        <stp/>
        <stp>EM_S_QSTM07_IS</stp>
        <stp>4</stp>
        <stp>603015.SH</stp>
        <stp>61</stp>
        <stp>6/30/2015</stp>
        <stp>1</stp>
        <tr r="K2739" s="5"/>
      </tp>
      <tp>
        <v>19506239.629999999</v>
        <stp/>
        <stp>EM_S_QSTM07_IS</stp>
        <stp>4</stp>
        <stp>603016.SH</stp>
        <stp>61</stp>
        <stp>6/30/2016</stp>
        <stp>1</stp>
        <tr r="D2740" s="5"/>
      </tp>
      <tp>
        <v>24411523.969999999</v>
        <stp/>
        <stp>EM_S_QSTM07_IS</stp>
        <stp>4</stp>
        <stp>603066.SH</stp>
        <stp>61</stp>
        <stp>6/30/2016</stp>
        <stp>1</stp>
        <tr r="D2754" s="5"/>
      </tp>
      <tp>
        <v>10591730.470000001</v>
        <stp/>
        <stp>EM_S_QSTM07_IS</stp>
        <stp>4</stp>
        <stp>603085.SH</stp>
        <stp>61</stp>
        <stp>6/30/2015</stp>
        <stp>1</stp>
        <tr r="K2757" s="5"/>
      </tp>
      <tp>
        <v>39550077.049999997</v>
        <stp/>
        <stp>EM_S_QSTM07_IS</stp>
        <stp>4</stp>
        <stp>603126.SH</stp>
        <stp>61</stp>
        <stp>6/30/2016</stp>
        <stp>1</stp>
        <tr r="D2768" s="5"/>
      </tp>
      <tp>
        <v>34862809</v>
        <stp/>
        <stp>EM_S_QSTM07_IS</stp>
        <stp>4</stp>
        <stp>603123.SH</stp>
        <stp>61</stp>
        <stp>3/31/2016</stp>
        <stp>1</stp>
        <tr r="I2767" s="5"/>
      </tp>
      <tp>
        <v>68018780.810000002</v>
        <stp/>
        <stp>EM_S_QSTM07_IS</stp>
        <stp>4</stp>
        <stp>603116.SH</stp>
        <stp>61</stp>
        <stp>6/30/2016</stp>
        <stp>1</stp>
        <tr r="D2764" s="5"/>
      </tp>
      <tp>
        <v>26864024.960000001</v>
        <stp/>
        <stp>EM_S_QSTM07_IS</stp>
        <stp>4</stp>
        <stp>603166.SH</stp>
        <stp>61</stp>
        <stp>6/30/2016</stp>
        <stp>1</stp>
        <tr r="D2772" s="5"/>
      </tp>
      <tp>
        <v>282138717.06</v>
        <stp/>
        <stp>EM_S_QSTM07_IS</stp>
        <stp>4</stp>
        <stp>603806.SH</stp>
        <stp>61</stp>
        <stp>6/30/2016</stp>
        <stp>1</stp>
        <tr r="D2848" s="5"/>
      </tp>
      <tp>
        <v>106543109.91</v>
        <stp/>
        <stp>EM_S_QSTM07_IS</stp>
        <stp>4</stp>
        <stp>603866.SH</stp>
        <stp>61</stp>
        <stp>6/30/2016</stp>
        <stp>1</stp>
        <tr r="D2855" s="5"/>
      </tp>
      <tp>
        <v>251172190.41999999</v>
        <stp/>
        <stp>EM_S_QSTM07_IS</stp>
        <stp>4</stp>
        <stp>603885.SH</stp>
        <stp>61</stp>
        <stp>6/30/2015</stp>
        <stp>1</stp>
        <tr r="K2859" s="5"/>
      </tp>
      <tp>
        <v>79069962</v>
        <stp/>
        <stp>EM_S_QSTM07_IS</stp>
        <stp>4</stp>
        <stp>603883.SH</stp>
        <stp>61</stp>
        <stp>3/31/2016</stp>
        <stp>1</stp>
        <tr r="I2858" s="5"/>
      </tp>
      <tp>
        <v>18911873.510000002</v>
        <stp/>
        <stp>EM_S_QSTM07_IS</stp>
        <stp>4</stp>
        <stp>603936.SH</stp>
        <stp>61</stp>
        <stp>6/30/2016</stp>
        <stp>1</stp>
        <tr r="D2867" s="5"/>
      </tp>
      <tp>
        <v>141091827.38</v>
        <stp/>
        <stp>EM_S_QSTM07_IS</stp>
        <stp>4</stp>
        <stp>603993.SH</stp>
        <stp>61</stp>
        <stp>3/31/2016</stp>
        <stp>1</stp>
        <tr r="I2876" s="5"/>
      </tp>
      <tp>
        <v>7481414.2999999998</v>
        <stp/>
        <stp>EM_S_QSTM07_IS</stp>
        <stp>4</stp>
        <stp>603996.SH</stp>
        <stp>61</stp>
        <stp>6/30/2016</stp>
        <stp>1</stp>
        <tr r="D2877" s="5"/>
      </tp>
      <tp>
        <v>115267207.69</v>
        <stp/>
        <stp>EM_S_QSTM07_IS</stp>
        <stp>4</stp>
        <stp>000665.SZ</stp>
        <stp>61</stp>
        <stp>6/30/2015</stp>
        <stp>1</stp>
        <tr r="K228" s="5"/>
      </tp>
      <tp>
        <v>211621378.99000001</v>
        <stp/>
        <stp>EM_S_QSTM07_IS</stp>
        <stp>4</stp>
        <stp>000666.SZ</stp>
        <stp>61</stp>
        <stp>6/30/2016</stp>
        <stp>1</stp>
        <tr r="D229" s="5"/>
      </tp>
      <tp>
        <v>11558087.74</v>
        <stp/>
        <stp>EM_S_QSTM07_IS</stp>
        <stp>4</stp>
        <stp>000673.SZ</stp>
        <stp>61</stp>
        <stp>3/31/2016</stp>
        <stp>1</stp>
        <tr r="I236" s="5"/>
      </tp>
      <tp>
        <v>-17010585.68</v>
        <stp/>
        <stp>EM_S_QSTM07_IS</stp>
        <stp>4</stp>
        <stp>000663.SZ</stp>
        <stp>61</stp>
        <stp>3/31/2016</stp>
        <stp>1</stp>
        <tr r="I227" s="5"/>
      </tp>
      <tp>
        <v>93376821.340000004</v>
        <stp/>
        <stp>EM_S_QSTM07_IS</stp>
        <stp>4</stp>
        <stp>000676.SZ</stp>
        <stp>61</stp>
        <stp>6/30/2016</stp>
        <stp>1</stp>
        <tr r="D237" s="5"/>
      </tp>
      <tp>
        <v>-2880595.15</v>
        <stp/>
        <stp>EM_S_QSTM07_IS</stp>
        <stp>4</stp>
        <stp>000655.SZ</stp>
        <stp>61</stp>
        <stp>6/30/2015</stp>
        <stp>1</stp>
        <tr r="K221" s="5"/>
      </tp>
      <tp>
        <v>376228450.5</v>
        <stp/>
        <stp>EM_S_QSTM07_IS</stp>
        <stp>4</stp>
        <stp>000656.SZ</stp>
        <stp>61</stp>
        <stp>6/30/2016</stp>
        <stp>1</stp>
        <tr r="D222" s="5"/>
      </tp>
      <tp>
        <v>2590775371.8699999</v>
        <stp/>
        <stp>EM_S_QSTM07_IS</stp>
        <stp>4</stp>
        <stp>000625.SZ</stp>
        <stp>61</stp>
        <stp>6/30/2015</stp>
        <stp>1</stp>
        <tr r="K204" s="5"/>
      </tp>
      <tp>
        <v>149100540.97</v>
        <stp/>
        <stp>EM_S_QSTM07_IS</stp>
        <stp>4</stp>
        <stp>000626.SZ</stp>
        <stp>61</stp>
        <stp>6/30/2016</stp>
        <stp>1</stp>
        <tr r="D205" s="5"/>
      </tp>
      <tp>
        <v>-9808440.2100000009</v>
        <stp/>
        <stp>EM_S_QSTM07_IS</stp>
        <stp>4</stp>
        <stp>000633.SZ</stp>
        <stp>61</stp>
        <stp>3/31/2016</stp>
        <stp>1</stp>
        <tr r="I212" s="5"/>
      </tp>
      <tp>
        <v>363410249.92000002</v>
        <stp/>
        <stp>EM_S_QSTM07_IS</stp>
        <stp>4</stp>
        <stp>000623.SZ</stp>
        <stp>61</stp>
        <stp>3/31/2016</stp>
        <stp>1</stp>
        <tr r="I203" s="5"/>
      </tp>
      <tp>
        <v>23639056.09</v>
        <stp/>
        <stp>EM_S_QSTM07_IS</stp>
        <stp>4</stp>
        <stp>000635.SZ</stp>
        <stp>61</stp>
        <stp>6/30/2015</stp>
        <stp>1</stp>
        <tr r="K213" s="5"/>
      </tp>
      <tp>
        <v>50420268.159999996</v>
        <stp/>
        <stp>EM_S_QSTM07_IS</stp>
        <stp>4</stp>
        <stp>000636.SZ</stp>
        <stp>61</stp>
        <stp>6/30/2016</stp>
        <stp>1</stp>
        <tr r="D214" s="5"/>
      </tp>
      <tp>
        <v>5354075.97</v>
        <stp/>
        <stp>EM_S_QSTM07_IS</stp>
        <stp>4</stp>
        <stp>000605.SZ</stp>
        <stp>61</stp>
        <stp>6/30/2015</stp>
        <stp>1</stp>
        <tr r="K188" s="5"/>
      </tp>
      <tp>
        <v>25895767.350000001</v>
        <stp/>
        <stp>EM_S_QSTM07_IS</stp>
        <stp>4</stp>
        <stp>000606.SZ</stp>
        <stp>61</stp>
        <stp>6/30/2016</stp>
        <stp>1</stp>
        <tr r="D189" s="5"/>
      </tp>
      <tp>
        <v>1448307.91</v>
        <stp/>
        <stp>EM_S_QSTM07_IS</stp>
        <stp>4</stp>
        <stp>000613.SZ</stp>
        <stp>61</stp>
        <stp>3/31/2016</stp>
        <stp>1</stp>
        <tr r="I196" s="5"/>
      </tp>
      <tp>
        <v>20414931.77</v>
        <stp/>
        <stp>EM_S_QSTM07_IS</stp>
        <stp>4</stp>
        <stp>000603.SZ</stp>
        <stp>61</stp>
        <stp>3/31/2016</stp>
        <stp>1</stp>
        <tr r="I187" s="5"/>
      </tp>
      <tp>
        <v>5166379.8200000096</v>
        <stp/>
        <stp>EM_S_QSTM07_IS</stp>
        <stp>4</stp>
        <stp>000615.SZ</stp>
        <stp>61</stp>
        <stp>6/30/2015</stp>
        <stp>1</stp>
        <tr r="K197" s="5"/>
      </tp>
      <tp>
        <v>8696399.1400000006</v>
        <stp/>
        <stp>EM_S_QSTM07_IS</stp>
        <stp>4</stp>
        <stp>000616.SZ</stp>
        <stp>61</stp>
        <stp>6/30/2016</stp>
        <stp>1</stp>
        <tr r="D198" s="5"/>
      </tp>
      <tp>
        <v>597071210.42999995</v>
        <stp/>
        <stp>EM_S_QSTM07_IS</stp>
        <stp>4</stp>
        <stp>000685.SZ</stp>
        <stp>61</stp>
        <stp>6/30/2015</stp>
        <stp>1</stp>
        <tr r="K245" s="5"/>
      </tp>
      <tp>
        <v>187750054.52000001</v>
        <stp/>
        <stp>EM_S_QSTM07_IS</stp>
        <stp>4</stp>
        <stp>000686.SZ</stp>
        <stp>61</stp>
        <stp>6/30/2016</stp>
        <stp>1</stp>
        <tr r="D246" s="5"/>
      </tp>
      <tp>
        <v>-20088380.739999998</v>
        <stp/>
        <stp>EM_S_QSTM07_IS</stp>
        <stp>4</stp>
        <stp>000693.SZ</stp>
        <stp>61</stp>
        <stp>3/31/2016</stp>
        <stp>1</stp>
        <tr r="I252" s="5"/>
      </tp>
      <tp>
        <v>31025308.969999999</v>
        <stp/>
        <stp>EM_S_QSTM07_IS</stp>
        <stp>4</stp>
        <stp>000683.SZ</stp>
        <stp>61</stp>
        <stp>3/31/2016</stp>
        <stp>1</stp>
        <tr r="I244" s="5"/>
      </tp>
      <tp>
        <v>-11182693.57</v>
        <stp/>
        <stp>EM_S_QSTM07_IS</stp>
        <stp>4</stp>
        <stp>000695.SZ</stp>
        <stp>61</stp>
        <stp>6/30/2015</stp>
        <stp>1</stp>
        <tr r="K253" s="5"/>
      </tp>
      <tp>
        <v>24481404.48</v>
        <stp/>
        <stp>EM_S_QSTM07_IS</stp>
        <stp>4</stp>
        <stp>600626.SH</stp>
        <stp>61</stp>
        <stp>6/30/2016</stp>
        <stp>1</stp>
        <tr r="D2297" s="5"/>
      </tp>
      <tp>
        <v>170975659.06999999</v>
        <stp/>
        <stp>EM_S_QSTM07_IS</stp>
        <stp>4</stp>
        <stp>600633.SH</stp>
        <stp>61</stp>
        <stp>3/31/2016</stp>
        <stp>1</stp>
        <tr r="I2301" s="5"/>
      </tp>
      <tp>
        <v>152010558.62</v>
        <stp/>
        <stp>EM_S_QSTM07_IS</stp>
        <stp>4</stp>
        <stp>600623.SH</stp>
        <stp>61</stp>
        <stp>3/31/2016</stp>
        <stp>1</stp>
        <tr r="I2295" s="5"/>
      </tp>
      <tp>
        <v>296670238.79000002</v>
        <stp/>
        <stp>EM_S_QSTM07_IS</stp>
        <stp>4</stp>
        <stp>600635.SH</stp>
        <stp>61</stp>
        <stp>6/30/2015</stp>
        <stp>1</stp>
        <tr r="K2303" s="5"/>
      </tp>
      <tp>
        <v>35333273.520000003</v>
        <stp/>
        <stp>EM_S_QSTM07_IS</stp>
        <stp>4</stp>
        <stp>600636.SH</stp>
        <stp>61</stp>
        <stp>6/30/2016</stp>
        <stp>1</stp>
        <tr r="D2304" s="5"/>
      </tp>
      <tp>
        <v>4362429.12</v>
        <stp/>
        <stp>EM_S_QSTM07_IS</stp>
        <stp>4</stp>
        <stp>600605.SH</stp>
        <stp>61</stp>
        <stp>6/30/2015</stp>
        <stp>1</stp>
        <tr r="K2278" s="5"/>
      </tp>
      <tp>
        <v>2346818193.52</v>
        <stp/>
        <stp>EM_S_QSTM07_IS</stp>
        <stp>4</stp>
        <stp>600606.SH</stp>
        <stp>61</stp>
        <stp>6/30/2016</stp>
        <stp>1</stp>
        <tr r="D2279" s="5"/>
      </tp>
      <tp>
        <v>37749697.799999997</v>
        <stp/>
        <stp>EM_S_QSTM07_IS</stp>
        <stp>4</stp>
        <stp>600613.SH</stp>
        <stp>61</stp>
        <stp>3/31/2016</stp>
        <stp>1</stp>
        <tr r="I2285" s="5"/>
      </tp>
      <tp>
        <v>-10826680.4</v>
        <stp/>
        <stp>EM_S_QSTM07_IS</stp>
        <stp>4</stp>
        <stp>600603.SH</stp>
        <stp>61</stp>
        <stp>3/31/2016</stp>
        <stp>1</stp>
        <tr r="I2276" s="5"/>
      </tp>
      <tp>
        <v>2673193.36</v>
        <stp/>
        <stp>EM_S_QSTM07_IS</stp>
        <stp>4</stp>
        <stp>600615.SH</stp>
        <stp>61</stp>
        <stp>6/30/2015</stp>
        <stp>1</stp>
        <tr r="K2287" s="5"/>
      </tp>
      <tp>
        <v>-27463428.899999999</v>
        <stp/>
        <stp>EM_S_QSTM07_IS</stp>
        <stp>4</stp>
        <stp>600616.SH</stp>
        <stp>61</stp>
        <stp>6/30/2016</stp>
        <stp>1</stp>
        <tr r="D2288" s="5"/>
      </tp>
      <tp>
        <v>-13829698.82</v>
        <stp/>
        <stp>EM_S_QSTM07_IS</stp>
        <stp>4</stp>
        <stp>600665.SH</stp>
        <stp>61</stp>
        <stp>6/30/2015</stp>
        <stp>1</stp>
        <tr r="K2330" s="5"/>
      </tp>
      <tp>
        <v>35775858.549999997</v>
        <stp/>
        <stp>EM_S_QSTM07_IS</stp>
        <stp>4</stp>
        <stp>600666.SH</stp>
        <stp>61</stp>
        <stp>6/30/2016</stp>
        <stp>1</stp>
        <tr r="D2331" s="5"/>
      </tp>
      <tp>
        <v>13083681.1</v>
        <stp/>
        <stp>EM_S_QSTM07_IS</stp>
        <stp>4</stp>
        <stp>600673.SH</stp>
        <stp>61</stp>
        <stp>3/31/2016</stp>
        <stp>1</stp>
        <tr r="I2335" s="5"/>
      </tp>
      <tp>
        <v>346631325.24000001</v>
        <stp/>
        <stp>EM_S_QSTM07_IS</stp>
        <stp>4</stp>
        <stp>600663.SH</stp>
        <stp>61</stp>
        <stp>3/31/2016</stp>
        <stp>1</stp>
        <tr r="I2328" s="5"/>
      </tp>
      <tp>
        <v>-549544917.46000004</v>
        <stp/>
        <stp>EM_S_QSTM07_IS</stp>
        <stp>4</stp>
        <stp>600675.SH</stp>
        <stp>61</stp>
        <stp>6/30/2015</stp>
        <stp>1</stp>
        <tr r="K2337" s="5"/>
      </tp>
      <tp>
        <v>73610876.069999993</v>
        <stp/>
        <stp>EM_S_QSTM07_IS</stp>
        <stp>4</stp>
        <stp>600676.SH</stp>
        <stp>61</stp>
        <stp>6/30/2016</stp>
        <stp>1</stp>
        <tr r="D2338" s="5"/>
      </tp>
      <tp>
        <v>127903114.95</v>
        <stp/>
        <stp>EM_S_QSTM07_IS</stp>
        <stp>4</stp>
        <stp>600645.SH</stp>
        <stp>61</stp>
        <stp>6/30/2015</stp>
        <stp>1</stp>
        <tr r="K2313" s="5"/>
      </tp>
      <tp>
        <v>-87546250.790000007</v>
        <stp/>
        <stp>EM_S_QSTM07_IS</stp>
        <stp>4</stp>
        <stp>600653.SH</stp>
        <stp>61</stp>
        <stp>3/31/2016</stp>
        <stp>1</stp>
        <tr r="I2320" s="5"/>
      </tp>
      <tp>
        <v>115273482.17</v>
        <stp/>
        <stp>EM_S_QSTM07_IS</stp>
        <stp>4</stp>
        <stp>600643.SH</stp>
        <stp>61</stp>
        <stp>3/31/2016</stp>
        <stp>1</stp>
        <tr r="I2311" s="5"/>
      </tp>
      <tp>
        <v>168934357.66999999</v>
        <stp/>
        <stp>EM_S_QSTM07_IS</stp>
        <stp>4</stp>
        <stp>600655.SH</stp>
        <stp>61</stp>
        <stp>6/30/2015</stp>
        <stp>1</stp>
        <tr r="K2322" s="5"/>
      </tp>
      <tp>
        <v>-321317447.76999998</v>
        <stp/>
        <stp>EM_S_QSTM07_IS</stp>
        <stp>4</stp>
        <stp>600685.SH</stp>
        <stp>61</stp>
        <stp>6/30/2015</stp>
        <stp>1</stp>
        <tr r="K2347" s="5"/>
      </tp>
      <tp>
        <v>107949108.12</v>
        <stp/>
        <stp>EM_S_QSTM07_IS</stp>
        <stp>4</stp>
        <stp>600686.SH</stp>
        <stp>61</stp>
        <stp>6/30/2016</stp>
        <stp>1</stp>
        <tr r="D2348" s="5"/>
      </tp>
      <tp>
        <v>22678279.18</v>
        <stp/>
        <stp>EM_S_QSTM07_IS</stp>
        <stp>4</stp>
        <stp>600693.SH</stp>
        <stp>61</stp>
        <stp>3/31/2016</stp>
        <stp>1</stp>
        <tr r="I2355" s="5"/>
      </tp>
      <tp>
        <v>36035845.920000002</v>
        <stp/>
        <stp>EM_S_QSTM07_IS</stp>
        <stp>4</stp>
        <stp>600683.SH</stp>
        <stp>61</stp>
        <stp>3/31/2016</stp>
        <stp>1</stp>
        <tr r="I2345" s="5"/>
      </tp>
      <tp>
        <v>-6894478.2199999997</v>
        <stp/>
        <stp>EM_S_QSTM07_IS</stp>
        <stp>4</stp>
        <stp>600695.SH</stp>
        <stp>61</stp>
        <stp>6/30/2015</stp>
        <stp>1</stp>
        <tr r="K2357" s="5"/>
      </tp>
      <tp>
        <v>-20278598.66</v>
        <stp/>
        <stp>EM_S_QSTM07_IS</stp>
        <stp>4</stp>
        <stp>600696.SH</stp>
        <stp>61</stp>
        <stp>6/30/2016</stp>
        <stp>1</stp>
        <tr r="D2358" s="5"/>
      </tp>
      <tp>
        <v>41070514.310000002</v>
        <stp/>
        <stp>EM_S_QSTM07_IS</stp>
        <stp>4</stp>
        <stp>000766.SZ</stp>
        <stp>61</stp>
        <stp>6/30/2016</stp>
        <stp>1</stp>
        <tr r="D303" s="5"/>
      </tp>
      <tp>
        <v>2224904638.2800002</v>
        <stp/>
        <stp>EM_S_QSTM07_IS</stp>
        <stp>4</stp>
        <stp>000776.SZ</stp>
        <stp>61</stp>
        <stp>6/30/2016</stp>
        <stp>1</stp>
        <tr r="D306" s="5"/>
      </tp>
      <tp>
        <v>7767969.5999999996</v>
        <stp/>
        <stp>EM_S_QSTM07_IS</stp>
        <stp>4</stp>
        <stp>000753.SZ</stp>
        <stp>61</stp>
        <stp>3/31/2016</stp>
        <stp>1</stp>
        <tr r="I294" s="5"/>
      </tp>
      <tp>
        <v>-143252407.22</v>
        <stp/>
        <stp>EM_S_QSTM07_IS</stp>
        <stp>4</stp>
        <stp>000755.SZ</stp>
        <stp>61</stp>
        <stp>6/30/2015</stp>
        <stp>1</stp>
        <tr r="K295" s="5"/>
      </tp>
      <tp>
        <v>25570389.379999999</v>
        <stp/>
        <stp>EM_S_QSTM07_IS</stp>
        <stp>4</stp>
        <stp>000756.SZ</stp>
        <stp>61</stp>
        <stp>6/30/2016</stp>
        <stp>1</stp>
        <tr r="D296" s="5"/>
      </tp>
      <tp>
        <v>973029881</v>
        <stp/>
        <stp>EM_S_QSTM07_IS</stp>
        <stp>4</stp>
        <stp>000725.SZ</stp>
        <stp>61</stp>
        <stp>6/30/2015</stp>
        <stp>1</stp>
        <tr r="K277" s="5"/>
      </tp>
      <tp>
        <v>194372662.52000001</v>
        <stp/>
        <stp>EM_S_QSTM07_IS</stp>
        <stp>4</stp>
        <stp>000726.SZ</stp>
        <stp>61</stp>
        <stp>6/30/2016</stp>
        <stp>1</stp>
        <tr r="D278" s="5"/>
      </tp>
      <tp>
        <v>67574753.260000005</v>
        <stp/>
        <stp>EM_S_QSTM07_IS</stp>
        <stp>4</stp>
        <stp>000733.SZ</stp>
        <stp>61</stp>
        <stp>3/31/2016</stp>
        <stp>1</stp>
        <tr r="I284" s="5"/>
      </tp>
      <tp>
        <v>-52629952.899999999</v>
        <stp/>
        <stp>EM_S_QSTM07_IS</stp>
        <stp>4</stp>
        <stp>000723.SZ</stp>
        <stp>61</stp>
        <stp>3/31/2016</stp>
        <stp>1</stp>
        <tr r="I276" s="5"/>
      </tp>
      <tp>
        <v>-12848329.57</v>
        <stp/>
        <stp>EM_S_QSTM07_IS</stp>
        <stp>4</stp>
        <stp>000735.SZ</stp>
        <stp>61</stp>
        <stp>6/30/2015</stp>
        <stp>1</stp>
        <tr r="K285" s="5"/>
      </tp>
      <tp>
        <v>6035531.4699999997</v>
        <stp/>
        <stp>EM_S_QSTM07_IS</stp>
        <stp>4</stp>
        <stp>000736.SZ</stp>
        <stp>61</stp>
        <stp>6/30/2016</stp>
        <stp>1</stp>
        <tr r="D286" s="5"/>
      </tp>
      <tp>
        <v>541728.93000000005</v>
        <stp/>
        <stp>EM_S_QSTM07_IS</stp>
        <stp>4</stp>
        <stp>000705.SZ</stp>
        <stp>61</stp>
        <stp>6/30/2015</stp>
        <stp>1</stp>
        <tr r="K260" s="5"/>
      </tp>
      <tp>
        <v>14190882.970000001</v>
        <stp/>
        <stp>EM_S_QSTM07_IS</stp>
        <stp>4</stp>
        <stp>000713.SZ</stp>
        <stp>61</stp>
        <stp>3/31/2016</stp>
        <stp>1</stp>
        <tr r="I267" s="5"/>
      </tp>
      <tp>
        <v>151610265.37</v>
        <stp/>
        <stp>EM_S_QSTM07_IS</stp>
        <stp>4</stp>
        <stp>000703.SZ</stp>
        <stp>61</stp>
        <stp>3/31/2016</stp>
        <stp>1</stp>
        <tr r="I259" s="5"/>
      </tp>
      <tp>
        <v>14062777.1</v>
        <stp/>
        <stp>EM_S_QSTM07_IS</stp>
        <stp>4</stp>
        <stp>000715.SZ</stp>
        <stp>61</stp>
        <stp>6/30/2015</stp>
        <stp>1</stp>
        <tr r="K268" s="5"/>
      </tp>
      <tp>
        <v>-1030724.79</v>
        <stp/>
        <stp>EM_S_QSTM07_IS</stp>
        <stp>4</stp>
        <stp>000716.SZ</stp>
        <stp>61</stp>
        <stp>6/30/2016</stp>
        <stp>1</stp>
        <tr r="D269" s="5"/>
      </tp>
      <tp>
        <v>11750395.07</v>
        <stp/>
        <stp>EM_S_QSTM07_IS</stp>
        <stp>4</stp>
        <stp>000785.SZ</stp>
        <stp>61</stp>
        <stp>6/30/2015</stp>
        <stp>1</stp>
        <tr r="K313" s="5"/>
      </tp>
      <tp>
        <v>358675688.56</v>
        <stp/>
        <stp>EM_S_QSTM07_IS</stp>
        <stp>4</stp>
        <stp>000786.SZ</stp>
        <stp>61</stp>
        <stp>6/30/2016</stp>
        <stp>1</stp>
        <tr r="D314" s="5"/>
      </tp>
      <tp>
        <v>175082341.71000001</v>
        <stp/>
        <stp>EM_S_QSTM07_IS</stp>
        <stp>4</stp>
        <stp>000793.SZ</stp>
        <stp>61</stp>
        <stp>3/31/2016</stp>
        <stp>1</stp>
        <tr r="I320" s="5"/>
      </tp>
      <tp>
        <v>502349637.89999998</v>
        <stp/>
        <stp>EM_S_QSTM07_IS</stp>
        <stp>4</stp>
        <stp>000783.SZ</stp>
        <stp>61</stp>
        <stp>3/31/2016</stp>
        <stp>1</stp>
        <tr r="I312" s="5"/>
      </tp>
      <tp>
        <v>-23237332.300000001</v>
        <stp/>
        <stp>EM_S_QSTM07_IS</stp>
        <stp>4</stp>
        <stp>000795.SZ</stp>
        <stp>61</stp>
        <stp>6/30/2015</stp>
        <stp>1</stp>
        <tr r="K321" s="5"/>
      </tp>
      <tp>
        <v>40749288.520000003</v>
        <stp/>
        <stp>EM_S_QSTM07_IS</stp>
        <stp>4</stp>
        <stp>000796.SZ</stp>
        <stp>61</stp>
        <stp>6/30/2016</stp>
        <stp>1</stp>
        <tr r="D322" s="5"/>
      </tp>
      <tp>
        <v>-207848777.09999999</v>
        <stp/>
        <stp>EM_S_QSTM07_IS</stp>
        <stp>4</stp>
        <stp>600725.SH</stp>
        <stp>61</stp>
        <stp>6/30/2015</stp>
        <stp>1</stp>
        <tr r="K2385" s="5"/>
      </tp>
      <tp>
        <v>-103908473.45999999</v>
        <stp/>
        <stp>EM_S_QSTM07_IS</stp>
        <stp>4</stp>
        <stp>600726.SH</stp>
        <stp>61</stp>
        <stp>6/30/2016</stp>
        <stp>1</stp>
        <tr r="D2386" s="5"/>
      </tp>
      <tp>
        <v>-2167797.09</v>
        <stp/>
        <stp>EM_S_QSTM07_IS</stp>
        <stp>4</stp>
        <stp>600733.SH</stp>
        <stp>61</stp>
        <stp>3/31/2016</stp>
        <stp>1</stp>
        <tr r="I2393" s="5"/>
      </tp>
      <tp>
        <v>70142110.569999993</v>
        <stp/>
        <stp>EM_S_QSTM07_IS</stp>
        <stp>4</stp>
        <stp>600723.SH</stp>
        <stp>61</stp>
        <stp>3/31/2016</stp>
        <stp>1</stp>
        <tr r="I2383" s="5"/>
      </tp>
      <tp>
        <v>11874824.4</v>
        <stp/>
        <stp>EM_S_QSTM07_IS</stp>
        <stp>4</stp>
        <stp>600735.SH</stp>
        <stp>61</stp>
        <stp>6/30/2015</stp>
        <stp>1</stp>
        <tr r="K2395" s="5"/>
      </tp>
      <tp>
        <v>183836119.22999999</v>
        <stp/>
        <stp>EM_S_QSTM07_IS</stp>
        <stp>4</stp>
        <stp>600736.SH</stp>
        <stp>61</stp>
        <stp>6/30/2016</stp>
        <stp>1</stp>
        <tr r="D2396" s="5"/>
      </tp>
      <tp>
        <v>1014989633.16</v>
        <stp/>
        <stp>EM_S_QSTM07_IS</stp>
        <stp>4</stp>
        <stp>600705.SH</stp>
        <stp>61</stp>
        <stp>6/30/2015</stp>
        <stp>1</stp>
        <tr r="K2366" s="5"/>
      </tp>
      <tp>
        <v>28903632.440000001</v>
        <stp/>
        <stp>EM_S_QSTM07_IS</stp>
        <stp>4</stp>
        <stp>600706.SH</stp>
        <stp>61</stp>
        <stp>6/30/2016</stp>
        <stp>1</stp>
        <tr r="D2367" s="5"/>
      </tp>
      <tp>
        <v>49551623.409999996</v>
        <stp/>
        <stp>EM_S_QSTM07_IS</stp>
        <stp>4</stp>
        <stp>600713.SH</stp>
        <stp>61</stp>
        <stp>3/31/2016</stp>
        <stp>1</stp>
        <tr r="I2373" s="5"/>
      </tp>
      <tp>
        <v>457172563.11000001</v>
        <stp/>
        <stp>EM_S_QSTM07_IS</stp>
        <stp>4</stp>
        <stp>600703.SH</stp>
        <stp>61</stp>
        <stp>3/31/2016</stp>
        <stp>1</stp>
        <tr r="I2364" s="5"/>
      </tp>
      <tp>
        <v>-2877722.77</v>
        <stp/>
        <stp>EM_S_QSTM07_IS</stp>
        <stp>4</stp>
        <stp>600715.SH</stp>
        <stp>61</stp>
        <stp>6/30/2015</stp>
        <stp>1</stp>
        <tr r="K2375" s="5"/>
      </tp>
      <tp>
        <v>4816356.62</v>
        <stp/>
        <stp>EM_S_QSTM07_IS</stp>
        <stp>4</stp>
        <stp>600716.SH</stp>
        <stp>61</stp>
        <stp>6/30/2016</stp>
        <stp>1</stp>
        <tr r="D2376" s="5"/>
      </tp>
      <tp>
        <v>-21238995.93</v>
        <stp/>
        <stp>EM_S_QSTM07_IS</stp>
        <stp>4</stp>
        <stp>600765.SH</stp>
        <stp>61</stp>
        <stp>6/30/2015</stp>
        <stp>1</stp>
        <tr r="K2423" s="5"/>
      </tp>
      <tp>
        <v>1299753.57</v>
        <stp/>
        <stp>EM_S_QSTM07_IS</stp>
        <stp>4</stp>
        <stp>600766.SH</stp>
        <stp>61</stp>
        <stp>6/30/2016</stp>
        <stp>1</stp>
        <tr r="D2424" s="5"/>
      </tp>
      <tp>
        <v>11351570.4</v>
        <stp/>
        <stp>EM_S_QSTM07_IS</stp>
        <stp>4</stp>
        <stp>600773.SH</stp>
        <stp>61</stp>
        <stp>3/31/2016</stp>
        <stp>1</stp>
        <tr r="I2430" s="5"/>
      </tp>
      <tp>
        <v>37144966.659999996</v>
        <stp/>
        <stp>EM_S_QSTM07_IS</stp>
        <stp>4</stp>
        <stp>600763.SH</stp>
        <stp>61</stp>
        <stp>3/31/2016</stp>
        <stp>1</stp>
        <tr r="I2421" s="5"/>
      </tp>
      <tp>
        <v>55911517.460000001</v>
        <stp/>
        <stp>EM_S_QSTM07_IS</stp>
        <stp>4</stp>
        <stp>600775.SH</stp>
        <stp>61</stp>
        <stp>6/30/2015</stp>
        <stp>1</stp>
        <tr r="K2432" s="5"/>
      </tp>
      <tp>
        <v>33152061.449999999</v>
        <stp/>
        <stp>EM_S_QSTM07_IS</stp>
        <stp>4</stp>
        <stp>600776.SH</stp>
        <stp>61</stp>
        <stp>6/30/2016</stp>
        <stp>1</stp>
        <tr r="D2433" s="5"/>
      </tp>
      <tp>
        <v>36158857.140000001</v>
        <stp/>
        <stp>EM_S_QSTM07_IS</stp>
        <stp>4</stp>
        <stp>600745.SH</stp>
        <stp>61</stp>
        <stp>6/30/2015</stp>
        <stp>1</stp>
        <tr r="K2405" s="5"/>
      </tp>
      <tp>
        <v>12358214.529999999</v>
        <stp/>
        <stp>EM_S_QSTM07_IS</stp>
        <stp>4</stp>
        <stp>600746.SH</stp>
        <stp>61</stp>
        <stp>6/30/2016</stp>
        <stp>1</stp>
        <tr r="D2406" s="5"/>
      </tp>
      <tp>
        <v>23401.21</v>
        <stp/>
        <stp>EM_S_QSTM07_IS</stp>
        <stp>4</stp>
        <stp>600753.SH</stp>
        <stp>61</stp>
        <stp>3/31/2016</stp>
        <stp>1</stp>
        <tr r="I2412" s="5"/>
      </tp>
      <tp>
        <v>38013805.18</v>
        <stp/>
        <stp>EM_S_QSTM07_IS</stp>
        <stp>4</stp>
        <stp>600743.SH</stp>
        <stp>61</stp>
        <stp>3/31/2016</stp>
        <stp>1</stp>
        <tr r="I2403" s="5"/>
      </tp>
      <tp>
        <v>273440705.44</v>
        <stp/>
        <stp>EM_S_QSTM07_IS</stp>
        <stp>4</stp>
        <stp>600755.SH</stp>
        <stp>61</stp>
        <stp>6/30/2015</stp>
        <stp>1</stp>
        <tr r="K2414" s="5"/>
      </tp>
      <tp>
        <v>4911224.54</v>
        <stp/>
        <stp>EM_S_QSTM07_IS</stp>
        <stp>4</stp>
        <stp>600756.SH</stp>
        <stp>61</stp>
        <stp>6/30/2016</stp>
        <stp>1</stp>
        <tr r="D2415" s="5"/>
      </tp>
      <tp>
        <v>43499559.979999997</v>
        <stp/>
        <stp>EM_S_QSTM07_IS</stp>
        <stp>4</stp>
        <stp>600785.SH</stp>
        <stp>61</stp>
        <stp>6/30/2015</stp>
        <stp>1</stp>
        <tr r="K2442" s="5"/>
      </tp>
      <tp>
        <v>-12207850.98</v>
        <stp/>
        <stp>EM_S_QSTM07_IS</stp>
        <stp>4</stp>
        <stp>600793.SH</stp>
        <stp>61</stp>
        <stp>3/31/2016</stp>
        <stp>1</stp>
        <tr r="I2448" s="5"/>
      </tp>
      <tp>
        <v>40568195.969999999</v>
        <stp/>
        <stp>EM_S_QSTM07_IS</stp>
        <stp>4</stp>
        <stp>600783.SH</stp>
        <stp>61</stp>
        <stp>3/31/2016</stp>
        <stp>1</stp>
        <tr r="I2440" s="5"/>
      </tp>
      <tp>
        <v>1734673706.8499999</v>
        <stp/>
        <stp>EM_S_QSTM07_IS</stp>
        <stp>4</stp>
        <stp>600795.SH</stp>
        <stp>61</stp>
        <stp>6/30/2015</stp>
        <stp>1</stp>
        <tr r="K2450" s="5"/>
      </tp>
      <tp>
        <v>10130791.039999999</v>
        <stp/>
        <stp>EM_S_QSTM07_IS</stp>
        <stp>4</stp>
        <stp>600796.SH</stp>
        <stp>61</stp>
        <stp>6/30/2016</stp>
        <stp>1</stp>
        <tr r="D2451" s="5"/>
      </tp>
      <tp>
        <v>51858668.380000003</v>
        <stp/>
        <stp>EM_S_QSTM07_IS</stp>
        <stp>4</stp>
        <stp>300443.SZ</stp>
        <stp>61</stp>
        <stp>3/31/2016</stp>
        <stp>1</stp>
        <tr r="I1703" s="5"/>
      </tp>
      <tp>
        <v>7783234.71</v>
        <stp/>
        <stp>EM_S_QSTM07_IS</stp>
        <stp>4</stp>
        <stp>300455.SZ</stp>
        <stp>61</stp>
        <stp>6/30/2015</stp>
        <stp>1</stp>
        <tr r="K1714" s="5"/>
      </tp>
      <tp>
        <v>12679738.539999999</v>
        <stp/>
        <stp>EM_S_QSTM07_IS</stp>
        <stp>4</stp>
        <stp>300456.SZ</stp>
        <stp>61</stp>
        <stp>6/30/2016</stp>
        <stp>1</stp>
        <tr r="D1715" s="5"/>
      </tp>
      <tp>
        <v>8089874.3499999996</v>
        <stp/>
        <stp>EM_S_QSTM07_IS</stp>
        <stp>4</stp>
        <stp>300445.SZ</stp>
        <stp>61</stp>
        <stp>6/30/2015</stp>
        <stp>1</stp>
        <tr r="K1705" s="5"/>
      </tp>
      <tp>
        <v>22660142.760000002</v>
        <stp/>
        <stp>EM_S_QSTM07_IS</stp>
        <stp>4</stp>
        <stp>300446.SZ</stp>
        <stp>61</stp>
        <stp>6/30/2016</stp>
        <stp>1</stp>
        <tr r="D1706" s="5"/>
      </tp>
      <tp>
        <v>9286917.6699999999</v>
        <stp/>
        <stp>EM_S_QSTM07_IS</stp>
        <stp>4</stp>
        <stp>300453.SZ</stp>
        <stp>61</stp>
        <stp>3/31/2016</stp>
        <stp>1</stp>
        <tr r="I1713" s="5"/>
      </tp>
      <tp>
        <v>68670785.829999998</v>
        <stp/>
        <stp>EM_S_QSTM07_IS</stp>
        <stp>4</stp>
        <stp>300463.SZ</stp>
        <stp>61</stp>
        <stp>3/31/2016</stp>
        <stp>1</stp>
        <tr r="I1722" s="5"/>
      </tp>
      <tp>
        <v>22303695.280000001</v>
        <stp/>
        <stp>EM_S_QSTM07_IS</stp>
        <stp>4</stp>
        <stp>300475.SZ</stp>
        <stp>61</stp>
        <stp>6/30/2015</stp>
        <stp>1</stp>
        <tr r="K1734" s="5"/>
      </tp>
      <tp>
        <v>55236935.240000002</v>
        <stp/>
        <stp>EM_S_QSTM07_IS</stp>
        <stp>4</stp>
        <stp>300476.SZ</stp>
        <stp>61</stp>
        <stp>6/30/2016</stp>
        <stp>1</stp>
        <tr r="D1735" s="5"/>
      </tp>
      <tp>
        <v>9794979.7200000007</v>
        <stp/>
        <stp>EM_S_QSTM07_IS</stp>
        <stp>4</stp>
        <stp>300465.SZ</stp>
        <stp>61</stp>
        <stp>6/30/2015</stp>
        <stp>1</stp>
        <tr r="K1724" s="5"/>
      </tp>
      <tp>
        <v>3144650.58</v>
        <stp/>
        <stp>EM_S_QSTM07_IS</stp>
        <stp>4</stp>
        <stp>300466.SZ</stp>
        <stp>61</stp>
        <stp>6/30/2016</stp>
        <stp>1</stp>
        <tr r="D1725" s="5"/>
      </tp>
      <tp>
        <v>26081057.719999999</v>
        <stp/>
        <stp>EM_S_QSTM07_IS</stp>
        <stp>4</stp>
        <stp>300473.SZ</stp>
        <stp>61</stp>
        <stp>3/31/2016</stp>
        <stp>1</stp>
        <tr r="I1732" s="5"/>
      </tp>
      <tp>
        <v>401649336.73000002</v>
        <stp/>
        <stp>EM_S_QSTM07_IS</stp>
        <stp>4</stp>
        <stp>000425.SZ</stp>
        <stp>61</stp>
        <stp>6/30/2015</stp>
        <stp>1</stp>
        <tr r="K99" s="5"/>
      </tp>
      <tp>
        <v>27146914.84</v>
        <stp/>
        <stp>EM_S_QSTM07_IS</stp>
        <stp>4</stp>
        <stp>000426.SZ</stp>
        <stp>61</stp>
        <stp>6/30/2016</stp>
        <stp>1</stp>
        <tr r="D100" s="5"/>
      </tp>
      <tp>
        <v>50904228.149999999</v>
        <stp/>
        <stp>EM_S_QSTM07_IS</stp>
        <stp>4</stp>
        <stp>300403.SZ</stp>
        <stp>61</stp>
        <stp>3/31/2016</stp>
        <stp>1</stp>
        <tr r="I1663" s="5"/>
      </tp>
      <tp>
        <v>33235488.289999999</v>
        <stp/>
        <stp>EM_S_QSTM07_IS</stp>
        <stp>4</stp>
        <stp>300415.SZ</stp>
        <stp>61</stp>
        <stp>6/30/2015</stp>
        <stp>1</stp>
        <tr r="K1675" s="5"/>
      </tp>
      <tp>
        <v>19975141.579999998</v>
        <stp/>
        <stp>EM_S_QSTM07_IS</stp>
        <stp>4</stp>
        <stp>300416.SZ</stp>
        <stp>61</stp>
        <stp>6/30/2016</stp>
        <stp>1</stp>
        <tr r="D1676" s="5"/>
      </tp>
      <tp>
        <v>544384570.71000004</v>
        <stp/>
        <stp>EM_S_QSTM07_IS</stp>
        <stp>4</stp>
        <stp>000423.SZ</stp>
        <stp>61</stp>
        <stp>3/31/2016</stp>
        <stp>1</stp>
        <tr r="I98" s="5"/>
      </tp>
      <tp>
        <v>5164501.58</v>
        <stp/>
        <stp>EM_S_QSTM07_IS</stp>
        <stp>4</stp>
        <stp>300405.SZ</stp>
        <stp>61</stp>
        <stp>6/30/2015</stp>
        <stp>1</stp>
        <tr r="K1665" s="5"/>
      </tp>
      <tp>
        <v>57043977.630000003</v>
        <stp/>
        <stp>EM_S_QSTM07_IS</stp>
        <stp>4</stp>
        <stp>300406.SZ</stp>
        <stp>61</stp>
        <stp>6/30/2016</stp>
        <stp>1</stp>
        <tr r="D1666" s="5"/>
      </tp>
      <tp>
        <v>12599285.23</v>
        <stp/>
        <stp>EM_S_QSTM07_IS</stp>
        <stp>4</stp>
        <stp>300413.SZ</stp>
        <stp>61</stp>
        <stp>3/31/2016</stp>
        <stp>1</stp>
        <tr r="I1673" s="5"/>
      </tp>
      <tp>
        <v>347750532.74000001</v>
        <stp/>
        <stp>EM_S_QSTM07_IS</stp>
        <stp>4</stp>
        <stp>000413.SZ</stp>
        <stp>61</stp>
        <stp>3/31/2016</stp>
        <stp>1</stp>
        <tr r="I89" s="5"/>
      </tp>
      <tp>
        <v>2626696.63</v>
        <stp/>
        <stp>EM_S_QSTM07_IS</stp>
        <stp>4</stp>
        <stp>300423.SZ</stp>
        <stp>61</stp>
        <stp>3/31/2016</stp>
        <stp>1</stp>
        <tr r="I1683" s="5"/>
      </tp>
      <tp>
        <v>18049259.5</v>
        <stp/>
        <stp>EM_S_QSTM07_IS</stp>
        <stp>4</stp>
        <stp>300435.SZ</stp>
        <stp>61</stp>
        <stp>6/30/2015</stp>
        <stp>1</stp>
        <tr r="K1695" s="5"/>
      </tp>
      <tp>
        <v>12552322.16</v>
        <stp/>
        <stp>EM_S_QSTM07_IS</stp>
        <stp>4</stp>
        <stp>300436.SZ</stp>
        <stp>61</stp>
        <stp>6/30/2016</stp>
        <stp>1</stp>
        <tr r="D1696" s="5"/>
      </tp>
      <tp>
        <v>17672978.609999999</v>
        <stp/>
        <stp>EM_S_QSTM07_IS</stp>
        <stp>4</stp>
        <stp>000403.SZ</stp>
        <stp>61</stp>
        <stp>3/31/2016</stp>
        <stp>1</stp>
        <tr r="I82" s="5"/>
      </tp>
      <tp>
        <v>383473000</v>
        <stp/>
        <stp>EM_S_QSTM07_IS</stp>
        <stp>4</stp>
        <stp>000415.SZ</stp>
        <stp>61</stp>
        <stp>6/30/2015</stp>
        <stp>1</stp>
        <tr r="K90" s="5"/>
      </tp>
      <tp>
        <v>7761023.4199999999</v>
        <stp/>
        <stp>EM_S_QSTM07_IS</stp>
        <stp>4</stp>
        <stp>000416.SZ</stp>
        <stp>61</stp>
        <stp>6/30/2016</stp>
        <stp>1</stp>
        <tr r="D91" s="5"/>
      </tp>
      <tp>
        <v>30871754.449999999</v>
        <stp/>
        <stp>EM_S_QSTM07_IS</stp>
        <stp>4</stp>
        <stp>300425.SZ</stp>
        <stp>61</stp>
        <stp>6/30/2015</stp>
        <stp>1</stp>
        <tr r="K1685" s="5"/>
      </tp>
      <tp>
        <v>48162801.060000002</v>
        <stp/>
        <stp>EM_S_QSTM07_IS</stp>
        <stp>4</stp>
        <stp>300426.SZ</stp>
        <stp>61</stp>
        <stp>6/30/2016</stp>
        <stp>1</stp>
        <tr r="D1686" s="5"/>
      </tp>
      <tp>
        <v>165032398.55000001</v>
        <stp/>
        <stp>EM_S_QSTM07_IS</stp>
        <stp>4</stp>
        <stp>300433.SZ</stp>
        <stp>61</stp>
        <stp>3/31/2016</stp>
        <stp>1</stp>
        <tr r="I1693" s="5"/>
      </tp>
      <tp>
        <v>10891749.26</v>
        <stp/>
        <stp>EM_S_QSTM07_IS</stp>
        <stp>4</stp>
        <stp>300483.SZ</stp>
        <stp>61</stp>
        <stp>3/31/2016</stp>
        <stp>1</stp>
        <tr r="I1742" s="5"/>
      </tp>
      <tp>
        <v>60026960.350000001</v>
        <stp/>
        <stp>EM_S_QSTM07_IS</stp>
        <stp>4</stp>
        <stp>300495.SZ</stp>
        <stp>61</stp>
        <stp>6/30/2015</stp>
        <stp>1</stp>
        <tr r="K1754" s="5"/>
      </tp>
      <tp>
        <v>40864799.880000003</v>
        <stp/>
        <stp>EM_S_QSTM07_IS</stp>
        <stp>4</stp>
        <stp>300496.SZ</stp>
        <stp>61</stp>
        <stp>6/30/2016</stp>
        <stp>1</stp>
        <tr r="D1755" s="5"/>
      </tp>
      <tp>
        <v>59452898.640000001</v>
        <stp/>
        <stp>EM_S_QSTM07_IS</stp>
        <stp>4</stp>
        <stp>300485.SZ</stp>
        <stp>61</stp>
        <stp>6/30/2015</stp>
        <stp>1</stp>
        <tr r="K1744" s="5"/>
      </tp>
      <tp>
        <v>-11559847.880000001</v>
        <stp/>
        <stp>EM_S_QSTM07_IS</stp>
        <stp>4</stp>
        <stp>300486.SZ</stp>
        <stp>61</stp>
        <stp>6/30/2016</stp>
        <stp>1</stp>
        <tr r="D1745" s="5"/>
      </tp>
      <tp>
        <v>9118412.7799999993</v>
        <stp/>
        <stp>EM_S_QSTM07_IS</stp>
        <stp>4</stp>
        <stp>300493.SZ</stp>
        <stp>61</stp>
        <stp>3/31/2016</stp>
        <stp>1</stp>
        <tr r="I1752" s="5"/>
      </tp>
      <tp>
        <v>-82873741.730000004</v>
        <stp/>
        <stp>EM_S_QSTM07_IS</stp>
        <stp>4</stp>
        <stp>600425.SH</stp>
        <stp>61</stp>
        <stp>6/30/2015</stp>
        <stp>1</stp>
        <tr r="K2135" s="5"/>
      </tp>
      <tp>
        <v>268386383.62</v>
        <stp/>
        <stp>EM_S_QSTM07_IS</stp>
        <stp>4</stp>
        <stp>600426.SH</stp>
        <stp>61</stp>
        <stp>6/30/2016</stp>
        <stp>1</stp>
        <tr r="D2136" s="5"/>
      </tp>
      <tp>
        <v>11034326.380000001</v>
        <stp/>
        <stp>EM_S_QSTM07_IS</stp>
        <stp>4</stp>
        <stp>600433.SH</stp>
        <stp>61</stp>
        <stp>3/31/2016</stp>
        <stp>1</stp>
        <tr r="I2140" s="5"/>
      </tp>
      <tp>
        <v>-88402323.959999993</v>
        <stp/>
        <stp>EM_S_QSTM07_IS</stp>
        <stp>4</stp>
        <stp>600423.SH</stp>
        <stp>61</stp>
        <stp>3/31/2016</stp>
        <stp>1</stp>
        <tr r="I2134" s="5"/>
      </tp>
      <tp>
        <v>-5392404.3600000003</v>
        <stp/>
        <stp>EM_S_QSTM07_IS</stp>
        <stp>4</stp>
        <stp>600435.SH</stp>
        <stp>61</stp>
        <stp>6/30/2015</stp>
        <stp>1</stp>
        <tr r="K2141" s="5"/>
      </tp>
      <tp>
        <v>158793419.13</v>
        <stp/>
        <stp>EM_S_QSTM07_IS</stp>
        <stp>4</stp>
        <stp>600436.SH</stp>
        <stp>61</stp>
        <stp>6/30/2016</stp>
        <stp>1</stp>
        <tr r="D2142" s="5"/>
      </tp>
      <tp>
        <v>4420086.08</v>
        <stp/>
        <stp>EM_S_QSTM07_IS</stp>
        <stp>4</stp>
        <stp>600405.SH</stp>
        <stp>61</stp>
        <stp>6/30/2015</stp>
        <stp>1</stp>
        <tr r="K2122" s="5"/>
      </tp>
      <tp>
        <v>266471292.56999999</v>
        <stp/>
        <stp>EM_S_QSTM07_IS</stp>
        <stp>4</stp>
        <stp>600406.SH</stp>
        <stp>61</stp>
        <stp>6/30/2016</stp>
        <stp>1</stp>
        <tr r="D2123" s="5"/>
      </tp>
      <tp>
        <v>-472361611.67000002</v>
        <stp/>
        <stp>EM_S_QSTM07_IS</stp>
        <stp>4</stp>
        <stp>600403.SH</stp>
        <stp>61</stp>
        <stp>3/31/2016</stp>
        <stp>1</stp>
        <tr r="I2121" s="5"/>
      </tp>
      <tp>
        <v>98905858.180000007</v>
        <stp/>
        <stp>EM_S_QSTM07_IS</stp>
        <stp>4</stp>
        <stp>600415.SH</stp>
        <stp>61</stp>
        <stp>6/30/2015</stp>
        <stp>1</stp>
        <tr r="K2127" s="5"/>
      </tp>
      <tp>
        <v>67697755.890000001</v>
        <stp/>
        <stp>EM_S_QSTM07_IS</stp>
        <stp>4</stp>
        <stp>600416.SH</stp>
        <stp>61</stp>
        <stp>6/30/2016</stp>
        <stp>1</stp>
        <tr r="D2128" s="5"/>
      </tp>
      <tp>
        <v>116782152.69</v>
        <stp/>
        <stp>EM_S_QSTM07_IS</stp>
        <stp>4</stp>
        <stp>600466.SH</stp>
        <stp>61</stp>
        <stp>6/30/2016</stp>
        <stp>1</stp>
        <tr r="D2158" s="5"/>
      </tp>
      <tp>
        <v>1616126.33</v>
        <stp/>
        <stp>EM_S_QSTM07_IS</stp>
        <stp>4</stp>
        <stp>600463.SH</stp>
        <stp>61</stp>
        <stp>3/31/2016</stp>
        <stp>1</stp>
        <tr r="I2157" s="5"/>
      </tp>
      <tp>
        <v>25652904.600000001</v>
        <stp/>
        <stp>EM_S_QSTM07_IS</stp>
        <stp>4</stp>
        <stp>600475.SH</stp>
        <stp>61</stp>
        <stp>6/30/2015</stp>
        <stp>1</stp>
        <tr r="K2163" s="5"/>
      </tp>
      <tp>
        <v>1037464.75</v>
        <stp/>
        <stp>EM_S_QSTM07_IS</stp>
        <stp>4</stp>
        <stp>600476.SH</stp>
        <stp>61</stp>
        <stp>6/30/2016</stp>
        <stp>1</stp>
        <tr r="D2164" s="5"/>
      </tp>
      <tp>
        <v>8811032.5</v>
        <stp/>
        <stp>EM_S_QSTM07_IS</stp>
        <stp>4</stp>
        <stp>600446.SH</stp>
        <stp>61</stp>
        <stp>6/30/2016</stp>
        <stp>1</stp>
        <tr r="D2146" s="5"/>
      </tp>
      <tp>
        <v>-3343429.85</v>
        <stp/>
        <stp>EM_S_QSTM07_IS</stp>
        <stp>4</stp>
        <stp>600455.SH</stp>
        <stp>61</stp>
        <stp>6/30/2015</stp>
        <stp>1</stp>
        <tr r="K2150" s="5"/>
      </tp>
      <tp>
        <v>-40674188.359999999</v>
        <stp/>
        <stp>EM_S_QSTM07_IS</stp>
        <stp>4</stp>
        <stp>600456.SH</stp>
        <stp>61</stp>
        <stp>6/30/2016</stp>
        <stp>1</stp>
        <tr r="D2151" s="5"/>
      </tp>
      <tp>
        <v>36699698.68</v>
        <stp/>
        <stp>EM_S_QSTM07_IS</stp>
        <stp>4</stp>
        <stp>600485.SH</stp>
        <stp>61</stp>
        <stp>6/30/2015</stp>
        <stp>1</stp>
        <tr r="K2172" s="5"/>
      </tp>
      <tp>
        <v>117452491.73</v>
        <stp/>
        <stp>EM_S_QSTM07_IS</stp>
        <stp>4</stp>
        <stp>600486.SH</stp>
        <stp>61</stp>
        <stp>6/30/2016</stp>
        <stp>1</stp>
        <tr r="D2173" s="5"/>
      </tp>
      <tp>
        <v>2871452.4</v>
        <stp/>
        <stp>EM_S_QSTM07_IS</stp>
        <stp>4</stp>
        <stp>600493.SH</stp>
        <stp>61</stp>
        <stp>3/31/2016</stp>
        <stp>1</stp>
        <tr r="I2179" s="5"/>
      </tp>
      <tp>
        <v>146774860.31999999</v>
        <stp/>
        <stp>EM_S_QSTM07_IS</stp>
        <stp>4</stp>
        <stp>600483.SH</stp>
        <stp>61</stp>
        <stp>3/31/2016</stp>
        <stp>1</stp>
        <tr r="I2171" s="5"/>
      </tp>
      <tp>
        <v>27479279.460000001</v>
        <stp/>
        <stp>EM_S_QSTM07_IS</stp>
        <stp>4</stp>
        <stp>600495.SH</stp>
        <stp>61</stp>
        <stp>6/30/2015</stp>
        <stp>1</stp>
        <tr r="K2180" s="5"/>
      </tp>
      <tp>
        <v>61038401.549999997</v>
        <stp/>
        <stp>EM_S_QSTM07_IS</stp>
        <stp>4</stp>
        <stp>600496.SH</stp>
        <stp>61</stp>
        <stp>6/30/2016</stp>
        <stp>1</stp>
        <tr r="D2181" s="5"/>
      </tp>
      <tp>
        <v>143198539.97999999</v>
        <stp/>
        <stp>EM_S_QSTM07_IS</stp>
        <stp>4</stp>
        <stp>000565.SZ</stp>
        <stp>61</stp>
        <stp>6/30/2015</stp>
        <stp>1</stp>
        <tr r="K160" s="5"/>
      </tp>
      <tp>
        <v>55596087.640000001</v>
        <stp/>
        <stp>EM_S_QSTM07_IS</stp>
        <stp>4</stp>
        <stp>000566.SZ</stp>
        <stp>61</stp>
        <stp>6/30/2016</stp>
        <stp>1</stp>
        <tr r="D161" s="5"/>
      </tp>
      <tp>
        <v>7566086.2300000004</v>
        <stp/>
        <stp>EM_S_QSTM07_IS</stp>
        <stp>4</stp>
        <stp>000573.SZ</stp>
        <stp>61</stp>
        <stp>3/31/2016</stp>
        <stp>1</stp>
        <tr r="I167" s="5"/>
      </tp>
      <tp>
        <v>144758481.19999999</v>
        <stp/>
        <stp>EM_S_QSTM07_IS</stp>
        <stp>4</stp>
        <stp>000563.SZ</stp>
        <stp>61</stp>
        <stp>3/31/2016</stp>
        <stp>1</stp>
        <tr r="I158" s="5"/>
      </tp>
      <tp>
        <v>-19999646.899999999</v>
        <stp/>
        <stp>EM_S_QSTM07_IS</stp>
        <stp>4</stp>
        <stp>000576.SZ</stp>
        <stp>61</stp>
        <stp>6/30/2016</stp>
        <stp>1</stp>
        <tr r="D168" s="5"/>
      </tp>
      <tp>
        <v>53728201.780000001</v>
        <stp/>
        <stp>EM_S_QSTM07_IS</stp>
        <stp>4</stp>
        <stp>000545.SZ</stp>
        <stp>61</stp>
        <stp>6/30/2015</stp>
        <stp>1</stp>
        <tr r="K143" s="5"/>
      </tp>
      <tp>
        <v>99512084.780000001</v>
        <stp/>
        <stp>EM_S_QSTM07_IS</stp>
        <stp>4</stp>
        <stp>000546.SZ</stp>
        <stp>61</stp>
        <stp>6/30/2016</stp>
        <stp>1</stp>
        <tr r="D144" s="5"/>
      </tp>
      <tp>
        <v>8016805.8099999996</v>
        <stp/>
        <stp>EM_S_QSTM07_IS</stp>
        <stp>4</stp>
        <stp>000553.SZ</stp>
        <stp>61</stp>
        <stp>3/31/2016</stp>
        <stp>1</stp>
        <tr r="I150" s="5"/>
      </tp>
      <tp>
        <v>346697404.25</v>
        <stp/>
        <stp>EM_S_QSTM07_IS</stp>
        <stp>4</stp>
        <stp>000543.SZ</stp>
        <stp>61</stp>
        <stp>3/31/2016</stp>
        <stp>1</stp>
        <tr r="I141" s="5"/>
      </tp>
      <tp>
        <v>87397529.340000004</v>
        <stp/>
        <stp>EM_S_QSTM07_IS</stp>
        <stp>4</stp>
        <stp>000555.SZ</stp>
        <stp>61</stp>
        <stp>6/30/2015</stp>
        <stp>1</stp>
        <tr r="K152" s="5"/>
      </tp>
      <tp>
        <v>95067219.459999993</v>
        <stp/>
        <stp>EM_S_QSTM07_IS</stp>
        <stp>4</stp>
        <stp>000525.SZ</stp>
        <stp>61</stp>
        <stp>6/30/2015</stp>
        <stp>1</stp>
        <tr r="K126" s="5"/>
      </tp>
      <tp>
        <v>-10896678.23</v>
        <stp/>
        <stp>EM_S_QSTM07_IS</stp>
        <stp>4</stp>
        <stp>000526.SZ</stp>
        <stp>61</stp>
        <stp>6/30/2016</stp>
        <stp>1</stp>
        <tr r="D127" s="5"/>
      </tp>
      <tp>
        <v>29928771.07</v>
        <stp/>
        <stp>EM_S_QSTM07_IS</stp>
        <stp>4</stp>
        <stp>000533.SZ</stp>
        <stp>61</stp>
        <stp>3/31/2016</stp>
        <stp>1</stp>
        <tr r="I133" s="5"/>
      </tp>
      <tp>
        <v>6512133.75</v>
        <stp/>
        <stp>EM_S_QSTM07_IS</stp>
        <stp>4</stp>
        <stp>300503.SZ</stp>
        <stp>61</stp>
        <stp>3/31/2016</stp>
        <stp>1</stp>
        <tr r="I1762" s="5"/>
      </tp>
      <tp>
        <v>19095448.399999999</v>
        <stp/>
        <stp>EM_S_QSTM07_IS</stp>
        <stp>4</stp>
        <stp>300515.SZ</stp>
        <stp>61</stp>
        <stp>6/30/2015</stp>
        <stp>1</stp>
        <tr r="K1772" s="5"/>
      </tp>
      <tp>
        <v>30370176.079999998</v>
        <stp/>
        <stp>EM_S_QSTM07_IS</stp>
        <stp>4</stp>
        <stp>300516.SZ</stp>
        <stp>61</stp>
        <stp>6/30/2016</stp>
        <stp>1</stp>
        <tr r="D1773" s="5"/>
      </tp>
      <tp>
        <v>5130673.1500000004</v>
        <stp/>
        <stp>EM_S_QSTM07_IS</stp>
        <stp>4</stp>
        <stp>000523.SZ</stp>
        <stp>61</stp>
        <stp>3/31/2016</stp>
        <stp>1</stp>
        <tr r="I124" s="5"/>
      </tp>
      <tp>
        <v>336807982.79000002</v>
        <stp/>
        <stp>EM_S_QSTM07_IS</stp>
        <stp>4</stp>
        <stp>000536.SZ</stp>
        <stp>61</stp>
        <stp>6/30/2016</stp>
        <stp>1</stp>
        <tr r="D135" s="5"/>
      </tp>
      <tp>
        <v>9760246.8900000006</v>
        <stp/>
        <stp>EM_S_QSTM07_IS</stp>
        <stp>4</stp>
        <stp>300505.SZ</stp>
        <stp>61</stp>
        <stp>6/30/2015</stp>
        <stp>1</stp>
        <tr r="K1763" s="5"/>
      </tp>
      <tp>
        <v>14058461</v>
        <stp/>
        <stp>EM_S_QSTM07_IS</stp>
        <stp>4</stp>
        <stp>300506.SZ</stp>
        <stp>61</stp>
        <stp>6/30/2016</stp>
        <stp>1</stp>
        <tr r="D1764" s="5"/>
      </tp>
      <tp>
        <v>-2156435.75</v>
        <stp/>
        <stp>EM_S_QSTM07_IS</stp>
        <stp>4</stp>
        <stp>300513.SZ</stp>
        <stp>61</stp>
        <stp>3/31/2016</stp>
        <stp>1</stp>
        <tr r="I1771" s="5"/>
      </tp>
      <tp>
        <v>-48448110</v>
        <stp/>
        <stp>EM_S_QSTM07_IS</stp>
        <stp>4</stp>
        <stp>000505.SZ</stp>
        <stp>61</stp>
        <stp>6/30/2015</stp>
        <stp>1</stp>
        <tr r="K110" s="5"/>
      </tp>
      <tp>
        <v>-12521636.5</v>
        <stp/>
        <stp>EM_S_QSTM07_IS</stp>
        <stp>4</stp>
        <stp>000506.SZ</stp>
        <stp>61</stp>
        <stp>6/30/2016</stp>
        <stp>1</stp>
        <tr r="D111" s="5"/>
      </tp>
      <tp>
        <v>230111893.81999999</v>
        <stp/>
        <stp>EM_S_QSTM07_IS</stp>
        <stp>4</stp>
        <stp>000513.SZ</stp>
        <stp>61</stp>
        <stp>3/31/2016</stp>
        <stp>1</stp>
        <tr r="I116" s="5"/>
      </tp>
      <tp>
        <v>-26431065.449999999</v>
        <stp/>
        <stp>EM_S_QSTM07_IS</stp>
        <stp>4</stp>
        <stp>000503.SZ</stp>
        <stp>61</stp>
        <stp>3/31/2016</stp>
        <stp>1</stp>
        <tr r="I108" s="5"/>
      </tp>
      <tp>
        <v>79058407.260000005</v>
        <stp/>
        <stp>EM_S_QSTM07_IS</stp>
        <stp>4</stp>
        <stp>000516.SZ</stp>
        <stp>61</stp>
        <stp>6/30/2016</stp>
        <stp>1</stp>
        <tr r="D118" s="5"/>
      </tp>
      <tp>
        <v>1096503.6200000001</v>
        <stp/>
        <stp>EM_S_QSTM07_IS</stp>
        <stp>4</stp>
        <stp>000585.SZ</stp>
        <stp>61</stp>
        <stp>6/30/2015</stp>
        <stp>1</stp>
        <tr r="K172" s="5"/>
      </tp>
      <tp>
        <v>2294057.73</v>
        <stp/>
        <stp>EM_S_QSTM07_IS</stp>
        <stp>4</stp>
        <stp>000586.SZ</stp>
        <stp>61</stp>
        <stp>6/30/2016</stp>
        <stp>1</stp>
        <tr r="D173" s="5"/>
      </tp>
      <tp>
        <v>2032160.01</v>
        <stp/>
        <stp>EM_S_QSTM07_IS</stp>
        <stp>4</stp>
        <stp>000593.SZ</stp>
        <stp>61</stp>
        <stp>3/31/2016</stp>
        <stp>1</stp>
        <tr r="I179" s="5"/>
      </tp>
      <tp>
        <v>-20974155.579999998</v>
        <stp/>
        <stp>EM_S_QSTM07_IS</stp>
        <stp>4</stp>
        <stp>000595.SZ</stp>
        <stp>61</stp>
        <stp>6/30/2015</stp>
        <stp>1</stp>
        <tr r="K180" s="5"/>
      </tp>
      <tp>
        <v>87047536.640000001</v>
        <stp/>
        <stp>EM_S_QSTM07_IS</stp>
        <stp>4</stp>
        <stp>000596.SZ</stp>
        <stp>61</stp>
        <stp>6/30/2016</stp>
        <stp>1</stp>
        <tr r="D181" s="5"/>
      </tp>
      <tp>
        <v>107694621.33</v>
        <stp/>
        <stp>EM_S_QSTM07_IS</stp>
        <stp>4</stp>
        <stp>600525.SH</stp>
        <stp>61</stp>
        <stp>6/30/2015</stp>
        <stp>1</stp>
        <tr r="K2207" s="5"/>
      </tp>
      <tp>
        <v>4364774.53</v>
        <stp/>
        <stp>EM_S_QSTM07_IS</stp>
        <stp>4</stp>
        <stp>600526.SH</stp>
        <stp>61</stp>
        <stp>6/30/2016</stp>
        <stp>1</stp>
        <tr r="D2208" s="5"/>
      </tp>
      <tp>
        <v>9652220.7100000009</v>
        <stp/>
        <stp>EM_S_QSTM07_IS</stp>
        <stp>4</stp>
        <stp>600533.SH</stp>
        <stp>61</stp>
        <stp>3/31/2016</stp>
        <stp>1</stp>
        <tr r="I2215" s="5"/>
      </tp>
      <tp>
        <v>17668757.129999999</v>
        <stp/>
        <stp>EM_S_QSTM07_IS</stp>
        <stp>4</stp>
        <stp>600523.SH</stp>
        <stp>61</stp>
        <stp>3/31/2016</stp>
        <stp>1</stp>
        <tr r="I2206" s="5"/>
      </tp>
      <tp>
        <v>484561046.02999997</v>
        <stp/>
        <stp>EM_S_QSTM07_IS</stp>
        <stp>4</stp>
        <stp>600535.SH</stp>
        <stp>61</stp>
        <stp>6/30/2015</stp>
        <stp>1</stp>
        <tr r="K2216" s="5"/>
      </tp>
      <tp>
        <v>-10185524.84</v>
        <stp/>
        <stp>EM_S_QSTM07_IS</stp>
        <stp>4</stp>
        <stp>600536.SH</stp>
        <stp>61</stp>
        <stp>6/30/2016</stp>
        <stp>1</stp>
        <tr r="D2217" s="5"/>
      </tp>
      <tp>
        <v>6821668.9199999999</v>
        <stp/>
        <stp>EM_S_QSTM07_IS</stp>
        <stp>4</stp>
        <stp>600505.SH</stp>
        <stp>61</stp>
        <stp>6/30/2015</stp>
        <stp>1</stp>
        <tr r="K2189" s="5"/>
      </tp>
      <tp>
        <v>-2390755.85</v>
        <stp/>
        <stp>EM_S_QSTM07_IS</stp>
        <stp>4</stp>
        <stp>600506.SH</stp>
        <stp>61</stp>
        <stp>6/30/2016</stp>
        <stp>1</stp>
        <tr r="D2190" s="5"/>
      </tp>
      <tp>
        <v>12487396.01</v>
        <stp/>
        <stp>EM_S_QSTM07_IS</stp>
        <stp>4</stp>
        <stp>600513.SH</stp>
        <stp>61</stp>
        <stp>3/31/2016</stp>
        <stp>1</stp>
        <tr r="I2197" s="5"/>
      </tp>
      <tp>
        <v>12062205.02</v>
        <stp/>
        <stp>EM_S_QSTM07_IS</stp>
        <stp>4</stp>
        <stp>600503.SH</stp>
        <stp>61</stp>
        <stp>3/31/2016</stp>
        <stp>1</stp>
        <tr r="I2188" s="5"/>
      </tp>
      <tp>
        <v>17589015.469999999</v>
        <stp/>
        <stp>EM_S_QSTM07_IS</stp>
        <stp>4</stp>
        <stp>600515.SH</stp>
        <stp>61</stp>
        <stp>6/30/2015</stp>
        <stp>1</stp>
        <tr r="K2198" s="5"/>
      </tp>
      <tp>
        <v>3955619.35</v>
        <stp/>
        <stp>EM_S_QSTM07_IS</stp>
        <stp>4</stp>
        <stp>600516.SH</stp>
        <stp>61</stp>
        <stp>6/30/2016</stp>
        <stp>1</stp>
        <tr r="D2199" s="5"/>
      </tp>
      <tp>
        <v>149134188.13999999</v>
        <stp/>
        <stp>EM_S_QSTM07_IS</stp>
        <stp>4</stp>
        <stp>600565.SH</stp>
        <stp>61</stp>
        <stp>6/30/2015</stp>
        <stp>1</stp>
        <tr r="K2240" s="5"/>
      </tp>
      <tp>
        <v>231306980.53999999</v>
        <stp/>
        <stp>EM_S_QSTM07_IS</stp>
        <stp>4</stp>
        <stp>600566.SH</stp>
        <stp>61</stp>
        <stp>6/30/2016</stp>
        <stp>1</stp>
        <tr r="D2241" s="5"/>
      </tp>
      <tp>
        <v>-18082096.059999999</v>
        <stp/>
        <stp>EM_S_QSTM07_IS</stp>
        <stp>4</stp>
        <stp>600573.SH</stp>
        <stp>61</stp>
        <stp>3/31/2016</stp>
        <stp>1</stp>
        <tr r="I2248" s="5"/>
      </tp>
      <tp>
        <v>84892252.75</v>
        <stp/>
        <stp>EM_S_QSTM07_IS</stp>
        <stp>4</stp>
        <stp>600563.SH</stp>
        <stp>61</stp>
        <stp>3/31/2016</stp>
        <stp>1</stp>
        <tr r="I2239" s="5"/>
      </tp>
      <tp>
        <v>67659948.450000003</v>
        <stp/>
        <stp>EM_S_QSTM07_IS</stp>
        <stp>4</stp>
        <stp>600575.SH</stp>
        <stp>61</stp>
        <stp>6/30/2015</stp>
        <stp>1</stp>
        <tr r="K2249" s="5"/>
      </tp>
      <tp>
        <v>24334095.969999999</v>
        <stp/>
        <stp>EM_S_QSTM07_IS</stp>
        <stp>4</stp>
        <stp>600576.SH</stp>
        <stp>61</stp>
        <stp>6/30/2016</stp>
        <stp>1</stp>
        <tr r="D2250" s="5"/>
      </tp>
      <tp>
        <v>55791111.259999998</v>
        <stp/>
        <stp>EM_S_QSTM07_IS</stp>
        <stp>4</stp>
        <stp>600545.SH</stp>
        <stp>61</stp>
        <stp>6/30/2015</stp>
        <stp>1</stp>
        <tr r="K2223" s="5"/>
      </tp>
      <tp>
        <v>-392352223.14999998</v>
        <stp/>
        <stp>EM_S_QSTM07_IS</stp>
        <stp>4</stp>
        <stp>600546.SH</stp>
        <stp>61</stp>
        <stp>6/30/2016</stp>
        <stp>1</stp>
        <tr r="D2224" s="5"/>
      </tp>
      <tp>
        <v>16238945.99</v>
        <stp/>
        <stp>EM_S_QSTM07_IS</stp>
        <stp>4</stp>
        <stp>600543.SH</stp>
        <stp>61</stp>
        <stp>3/31/2016</stp>
        <stp>1</stp>
        <tr r="I2222" s="5"/>
      </tp>
      <tp>
        <v>-18479942.800000001</v>
        <stp/>
        <stp>EM_S_QSTM07_IS</stp>
        <stp>4</stp>
        <stp>600555.SH</stp>
        <stp>61</stp>
        <stp>6/30/2015</stp>
        <stp>1</stp>
        <tr r="K2231" s="5"/>
      </tp>
      <tp>
        <v>-9946288.2699999996</v>
        <stp/>
        <stp>EM_S_QSTM07_IS</stp>
        <stp>4</stp>
        <stp>600556.SH</stp>
        <stp>61</stp>
        <stp>6/30/2016</stp>
        <stp>1</stp>
        <tr r="D2232" s="5"/>
      </tp>
      <tp>
        <v>2991821118</v>
        <stp/>
        <stp>EM_S_QSTM07_IS</stp>
        <stp>4</stp>
        <stp>600585.SH</stp>
        <stp>61</stp>
        <stp>6/30/2015</stp>
        <stp>1</stp>
        <tr r="K2259" s="5"/>
      </tp>
      <tp>
        <v>13196601.23</v>
        <stp/>
        <stp>EM_S_QSTM07_IS</stp>
        <stp>4</stp>
        <stp>600586.SH</stp>
        <stp>61</stp>
        <stp>6/30/2016</stp>
        <stp>1</stp>
        <tr r="D2260" s="5"/>
      </tp>
      <tp>
        <v>-9641285.5399999991</v>
        <stp/>
        <stp>EM_S_QSTM07_IS</stp>
        <stp>4</stp>
        <stp>600593.SH</stp>
        <stp>61</stp>
        <stp>3/31/2016</stp>
        <stp>1</stp>
        <tr r="I2266" s="5"/>
      </tp>
      <tp>
        <v>498017842.45999998</v>
        <stp/>
        <stp>EM_S_QSTM07_IS</stp>
        <stp>4</stp>
        <stp>600583.SH</stp>
        <stp>61</stp>
        <stp>3/31/2016</stp>
        <stp>1</stp>
        <tr r="I2257" s="5"/>
      </tp>
      <tp>
        <v>-31254485.77</v>
        <stp/>
        <stp>EM_S_QSTM07_IS</stp>
        <stp>4</stp>
        <stp>600595.SH</stp>
        <stp>61</stp>
        <stp>6/30/2015</stp>
        <stp>1</stp>
        <tr r="K2268" s="5"/>
      </tp>
      <tp>
        <v>29916438.5</v>
        <stp/>
        <stp>EM_S_QSTM07_IS</stp>
        <stp>4</stp>
        <stp>600596.SH</stp>
        <stp>61</stp>
        <stp>6/30/2016</stp>
        <stp>1</stp>
        <tr r="D2269" s="5"/>
      </tp>
      <tp>
        <v>7902266</v>
        <stp/>
        <stp>EM_S_QSTM07_IS</stp>
        <stp>4</stp>
        <stp>300243.SZ</stp>
        <stp>61</stp>
        <stp>3/31/2016</stp>
        <stp>1</stp>
        <tr r="I1504" s="5"/>
      </tp>
      <tp>
        <v>35743421.979999997</v>
        <stp/>
        <stp>EM_S_QSTM07_IS</stp>
        <stp>4</stp>
        <stp>300255.SZ</stp>
        <stp>61</stp>
        <stp>6/30/2015</stp>
        <stp>1</stp>
        <tr r="K1516" s="5"/>
      </tp>
      <tp>
        <v>19803721.300000001</v>
        <stp/>
        <stp>EM_S_QSTM07_IS</stp>
        <stp>4</stp>
        <stp>300256.SZ</stp>
        <stp>61</stp>
        <stp>6/30/2016</stp>
        <stp>1</stp>
        <tr r="D1517" s="5"/>
      </tp>
      <tp>
        <v>18211065.719999999</v>
        <stp/>
        <stp>EM_S_QSTM07_IS</stp>
        <stp>4</stp>
        <stp>300245.SZ</stp>
        <stp>61</stp>
        <stp>6/30/2015</stp>
        <stp>1</stp>
        <tr r="K1506" s="5"/>
      </tp>
      <tp>
        <v>15322536.67</v>
        <stp/>
        <stp>EM_S_QSTM07_IS</stp>
        <stp>4</stp>
        <stp>300246.SZ</stp>
        <stp>61</stp>
        <stp>6/30/2016</stp>
        <stp>1</stp>
        <tr r="D1507" s="5"/>
      </tp>
      <tp>
        <v>22153166.59</v>
        <stp/>
        <stp>EM_S_QSTM07_IS</stp>
        <stp>4</stp>
        <stp>300253.SZ</stp>
        <stp>61</stp>
        <stp>3/31/2016</stp>
        <stp>1</stp>
        <tr r="I1514" s="5"/>
      </tp>
      <tp>
        <v>2686490.79</v>
        <stp/>
        <stp>EM_S_QSTM07_IS</stp>
        <stp>4</stp>
        <stp>300263.SZ</stp>
        <stp>61</stp>
        <stp>3/31/2016</stp>
        <stp>1</stp>
        <tr r="I1524" s="5"/>
      </tp>
      <tp>
        <v>-18555200</v>
        <stp/>
        <stp>EM_S_QSTM07_IS</stp>
        <stp>4</stp>
        <stp>300275.SZ</stp>
        <stp>61</stp>
        <stp>6/30/2015</stp>
        <stp>1</stp>
        <tr r="K1536" s="5"/>
      </tp>
      <tp>
        <v>5941189.6900000004</v>
        <stp/>
        <stp>EM_S_QSTM07_IS</stp>
        <stp>4</stp>
        <stp>300276.SZ</stp>
        <stp>61</stp>
        <stp>6/30/2016</stp>
        <stp>1</stp>
        <tr r="D1537" s="5"/>
      </tp>
      <tp>
        <v>9322981.1799999997</v>
        <stp/>
        <stp>EM_S_QSTM07_IS</stp>
        <stp>4</stp>
        <stp>300265.SZ</stp>
        <stp>61</stp>
        <stp>6/30/2015</stp>
        <stp>1</stp>
        <tr r="K1526" s="5"/>
      </tp>
      <tp>
        <v>80155626.329999998</v>
        <stp/>
        <stp>EM_S_QSTM07_IS</stp>
        <stp>4</stp>
        <stp>300266.SZ</stp>
        <stp>61</stp>
        <stp>6/30/2016</stp>
        <stp>1</stp>
        <tr r="D1527" s="5"/>
      </tp>
      <tp>
        <v>53301682.189999998</v>
        <stp/>
        <stp>EM_S_QSTM07_IS</stp>
        <stp>4</stp>
        <stp>300273.SZ</stp>
        <stp>61</stp>
        <stp>3/31/2016</stp>
        <stp>1</stp>
        <tr r="I1534" s="5"/>
      </tp>
      <tp>
        <v>10072765.67</v>
        <stp/>
        <stp>EM_S_QSTM07_IS</stp>
        <stp>4</stp>
        <stp>300203.SZ</stp>
        <stp>61</stp>
        <stp>3/31/2016</stp>
        <stp>1</stp>
        <tr r="I1464" s="5"/>
      </tp>
      <tp>
        <v>-12478243.42</v>
        <stp/>
        <stp>EM_S_QSTM07_IS</stp>
        <stp>4</stp>
        <stp>300215.SZ</stp>
        <stp>61</stp>
        <stp>6/30/2015</stp>
        <stp>1</stp>
        <tr r="K1476" s="5"/>
      </tp>
      <tp>
        <v>-7819389.0700000003</v>
        <stp/>
        <stp>EM_S_QSTM07_IS</stp>
        <stp>4</stp>
        <stp>300216.SZ</stp>
        <stp>61</stp>
        <stp>6/30/2016</stp>
        <stp>1</stp>
        <tr r="D1477" s="5"/>
      </tp>
      <tp>
        <v>11108171.49</v>
        <stp/>
        <stp>EM_S_QSTM07_IS</stp>
        <stp>4</stp>
        <stp>300205.SZ</stp>
        <stp>61</stp>
        <stp>6/30/2015</stp>
        <stp>1</stp>
        <tr r="K1466" s="5"/>
      </tp>
      <tp>
        <v>16542182.18</v>
        <stp/>
        <stp>EM_S_QSTM07_IS</stp>
        <stp>4</stp>
        <stp>300206.SZ</stp>
        <stp>61</stp>
        <stp>6/30/2016</stp>
        <stp>1</stp>
        <tr r="D1467" s="5"/>
      </tp>
      <tp>
        <v>5220264.75</v>
        <stp/>
        <stp>EM_S_QSTM07_IS</stp>
        <stp>4</stp>
        <stp>300213.SZ</stp>
        <stp>61</stp>
        <stp>3/31/2016</stp>
        <stp>1</stp>
        <tr r="I1474" s="5"/>
      </tp>
      <tp>
        <v>-3346243.32</v>
        <stp/>
        <stp>EM_S_QSTM07_IS</stp>
        <stp>4</stp>
        <stp>300223.SZ</stp>
        <stp>61</stp>
        <stp>3/31/2016</stp>
        <stp>1</stp>
        <tr r="I1484" s="5"/>
      </tp>
      <tp>
        <v>-1458580.82</v>
        <stp/>
        <stp>EM_S_QSTM07_IS</stp>
        <stp>4</stp>
        <stp>300235.SZ</stp>
        <stp>61</stp>
        <stp>6/30/2015</stp>
        <stp>1</stp>
        <tr r="K1496" s="5"/>
      </tp>
      <tp>
        <v>12684565.41</v>
        <stp/>
        <stp>EM_S_QSTM07_IS</stp>
        <stp>4</stp>
        <stp>300236.SZ</stp>
        <stp>61</stp>
        <stp>6/30/2016</stp>
        <stp>1</stp>
        <tr r="D1497" s="5"/>
      </tp>
      <tp>
        <v>17790639.059999999</v>
        <stp/>
        <stp>EM_S_QSTM07_IS</stp>
        <stp>4</stp>
        <stp>300225.SZ</stp>
        <stp>61</stp>
        <stp>6/30/2015</stp>
        <stp>1</stp>
        <tr r="K1486" s="5"/>
      </tp>
      <tp>
        <v>9556234.6699999999</v>
        <stp/>
        <stp>EM_S_QSTM07_IS</stp>
        <stp>4</stp>
        <stp>300226.SZ</stp>
        <stp>61</stp>
        <stp>6/30/2016</stp>
        <stp>1</stp>
        <tr r="D1487" s="5"/>
      </tp>
      <tp>
        <v>41094356.799999997</v>
        <stp/>
        <stp>EM_S_QSTM07_IS</stp>
        <stp>4</stp>
        <stp>300233.SZ</stp>
        <stp>61</stp>
        <stp>3/31/2016</stp>
        <stp>1</stp>
        <tr r="I1494" s="5"/>
      </tp>
      <tp>
        <v>4100316.13</v>
        <stp/>
        <stp>EM_S_QSTM07_IS</stp>
        <stp>4</stp>
        <stp>300283.SZ</stp>
        <stp>61</stp>
        <stp>3/31/2016</stp>
        <stp>1</stp>
        <tr r="I1544" s="5"/>
      </tp>
      <tp>
        <v>32344774.530000001</v>
        <stp/>
        <stp>EM_S_QSTM07_IS</stp>
        <stp>4</stp>
        <stp>300295.SZ</stp>
        <stp>61</stp>
        <stp>6/30/2015</stp>
        <stp>1</stp>
        <tr r="K1556" s="5"/>
      </tp>
      <tp>
        <v>101681086.19</v>
        <stp/>
        <stp>EM_S_QSTM07_IS</stp>
        <stp>4</stp>
        <stp>300296.SZ</stp>
        <stp>61</stp>
        <stp>6/30/2016</stp>
        <stp>1</stp>
        <tr r="D1557" s="5"/>
      </tp>
      <tp>
        <v>30929548.390000001</v>
        <stp/>
        <stp>EM_S_QSTM07_IS</stp>
        <stp>4</stp>
        <stp>300285.SZ</stp>
        <stp>61</stp>
        <stp>6/30/2015</stp>
        <stp>1</stp>
        <tr r="K1546" s="5"/>
      </tp>
      <tp>
        <v>24139165.77</v>
        <stp/>
        <stp>EM_S_QSTM07_IS</stp>
        <stp>4</stp>
        <stp>300286.SZ</stp>
        <stp>61</stp>
        <stp>6/30/2016</stp>
        <stp>1</stp>
        <tr r="D1547" s="5"/>
      </tp>
      <tp>
        <v>6175274.9900000002</v>
        <stp/>
        <stp>EM_S_QSTM07_IS</stp>
        <stp>4</stp>
        <stp>300293.SZ</stp>
        <stp>61</stp>
        <stp>3/31/2016</stp>
        <stp>1</stp>
        <tr r="I1554" s="5"/>
      </tp>
      <tp>
        <v>-159314955.86000001</v>
        <stp/>
        <stp>EM_S_QSTM07_IS</stp>
        <stp>4</stp>
        <stp>600225.SH</stp>
        <stp>61</stp>
        <stp>6/30/2015</stp>
        <stp>1</stp>
        <tr r="K1968" s="5"/>
      </tp>
      <tp>
        <v>74931861.290000007</v>
        <stp/>
        <stp>EM_S_QSTM07_IS</stp>
        <stp>4</stp>
        <stp>600226.SH</stp>
        <stp>61</stp>
        <stp>6/30/2016</stp>
        <stp>1</stp>
        <tr r="D1969" s="5"/>
      </tp>
      <tp>
        <v>12751958.18</v>
        <stp/>
        <stp>EM_S_QSTM07_IS</stp>
        <stp>4</stp>
        <stp>600233.SH</stp>
        <stp>61</stp>
        <stp>3/31/2016</stp>
        <stp>1</stp>
        <tr r="I1976" s="5"/>
      </tp>
      <tp>
        <v>18164476.93</v>
        <stp/>
        <stp>EM_S_QSTM07_IS</stp>
        <stp>4</stp>
        <stp>600223.SH</stp>
        <stp>61</stp>
        <stp>3/31/2016</stp>
        <stp>1</stp>
        <tr r="I1967" s="5"/>
      </tp>
      <tp>
        <v>-2513787.58</v>
        <stp/>
        <stp>EM_S_QSTM07_IS</stp>
        <stp>4</stp>
        <stp>600235.SH</stp>
        <stp>61</stp>
        <stp>6/30/2015</stp>
        <stp>1</stp>
        <tr r="K1978" s="5"/>
      </tp>
      <tp>
        <v>1094284852.9000001</v>
        <stp/>
        <stp>EM_S_QSTM07_IS</stp>
        <stp>4</stp>
        <stp>600236.SH</stp>
        <stp>61</stp>
        <stp>6/30/2016</stp>
        <stp>1</stp>
        <tr r="D1979" s="5"/>
      </tp>
      <tp>
        <v>14322245.27</v>
        <stp/>
        <stp>EM_S_QSTM07_IS</stp>
        <stp>4</stp>
        <stp>600206.SH</stp>
        <stp>61</stp>
        <stp>6/30/2016</stp>
        <stp>1</stp>
        <tr r="D1951" s="5"/>
      </tp>
      <tp>
        <v>-13133152.810000001</v>
        <stp/>
        <stp>EM_S_QSTM07_IS</stp>
        <stp>4</stp>
        <stp>600213.SH</stp>
        <stp>61</stp>
        <stp>3/31/2016</stp>
        <stp>1</stp>
        <tr r="I1958" s="5"/>
      </tp>
      <tp>
        <v>18008573.199999999</v>
        <stp/>
        <stp>EM_S_QSTM07_IS</stp>
        <stp>4</stp>
        <stp>600203.SH</stp>
        <stp>61</stp>
        <stp>3/31/2016</stp>
        <stp>1</stp>
        <tr r="I1950" s="5"/>
      </tp>
      <tp>
        <v>-14855282.48</v>
        <stp/>
        <stp>EM_S_QSTM07_IS</stp>
        <stp>4</stp>
        <stp>600215.SH</stp>
        <stp>61</stp>
        <stp>6/30/2015</stp>
        <stp>1</stp>
        <tr r="K1959" s="5"/>
      </tp>
      <tp>
        <v>127385037.06999999</v>
        <stp/>
        <stp>EM_S_QSTM07_IS</stp>
        <stp>4</stp>
        <stp>600216.SH</stp>
        <stp>61</stp>
        <stp>6/30/2016</stp>
        <stp>1</stp>
        <tr r="D1960" s="5"/>
      </tp>
      <tp>
        <v>-16066826.48</v>
        <stp/>
        <stp>EM_S_QSTM07_IS</stp>
        <stp>4</stp>
        <stp>600265.SH</stp>
        <stp>61</stp>
        <stp>6/30/2015</stp>
        <stp>1</stp>
        <tr r="K2002" s="5"/>
      </tp>
      <tp>
        <v>261360970.53999999</v>
        <stp/>
        <stp>EM_S_QSTM07_IS</stp>
        <stp>4</stp>
        <stp>600266.SH</stp>
        <stp>61</stp>
        <stp>6/30/2016</stp>
        <stp>1</stp>
        <tr r="D2003" s="5"/>
      </tp>
      <tp>
        <v>188101219.22</v>
        <stp/>
        <stp>EM_S_QSTM07_IS</stp>
        <stp>4</stp>
        <stp>600273.SH</stp>
        <stp>61</stp>
        <stp>3/31/2016</stp>
        <stp>1</stp>
        <tr r="I2010" s="5"/>
      </tp>
      <tp>
        <v>-16965328.850000001</v>
        <stp/>
        <stp>EM_S_QSTM07_IS</stp>
        <stp>4</stp>
        <stp>600275.SH</stp>
        <stp>61</stp>
        <stp>6/30/2015</stp>
        <stp>1</stp>
        <tr r="K2011" s="5"/>
      </tp>
      <tp>
        <v>629983360.14999998</v>
        <stp/>
        <stp>EM_S_QSTM07_IS</stp>
        <stp>4</stp>
        <stp>600276.SH</stp>
        <stp>61</stp>
        <stp>6/30/2016</stp>
        <stp>1</stp>
        <tr r="D2012" s="5"/>
      </tp>
      <tp>
        <v>260187486</v>
        <stp/>
        <stp>EM_S_QSTM07_IS</stp>
        <stp>4</stp>
        <stp>600246.SH</stp>
        <stp>61</stp>
        <stp>6/30/2016</stp>
        <stp>1</stp>
        <tr r="D1987" s="5"/>
      </tp>
      <tp>
        <v>-22067019.27</v>
        <stp/>
        <stp>EM_S_QSTM07_IS</stp>
        <stp>4</stp>
        <stp>600243.SH</stp>
        <stp>61</stp>
        <stp>3/31/2016</stp>
        <stp>1</stp>
        <tr r="I1986" s="5"/>
      </tp>
      <tp>
        <v>-10164514.09</v>
        <stp/>
        <stp>EM_S_QSTM07_IS</stp>
        <stp>4</stp>
        <stp>600255.SH</stp>
        <stp>61</stp>
        <stp>6/30/2015</stp>
        <stp>1</stp>
        <tr r="K1994" s="5"/>
      </tp>
      <tp>
        <v>40917081.640000001</v>
        <stp/>
        <stp>EM_S_QSTM07_IS</stp>
        <stp>4</stp>
        <stp>600256.SH</stp>
        <stp>61</stp>
        <stp>6/30/2016</stp>
        <stp>1</stp>
        <tr r="D1995" s="5"/>
      </tp>
      <tp>
        <v>40190559.609999999</v>
        <stp/>
        <stp>EM_S_QSTM07_IS</stp>
        <stp>4</stp>
        <stp>600285.SH</stp>
        <stp>61</stp>
        <stp>6/30/2015</stp>
        <stp>1</stp>
        <tr r="K2021" s="5"/>
      </tp>
      <tp>
        <v>1033498.33</v>
        <stp/>
        <stp>EM_S_QSTM07_IS</stp>
        <stp>4</stp>
        <stp>600293.SH</stp>
        <stp>61</stp>
        <stp>3/31/2016</stp>
        <stp>1</stp>
        <tr r="I2028" s="5"/>
      </tp>
      <tp>
        <v>3430433.6</v>
        <stp/>
        <stp>EM_S_QSTM07_IS</stp>
        <stp>4</stp>
        <stp>600283.SH</stp>
        <stp>61</stp>
        <stp>3/31/2016</stp>
        <stp>1</stp>
        <tr r="I2019" s="5"/>
      </tp>
      <tp>
        <v>4624999.3899999997</v>
        <stp/>
        <stp>EM_S_QSTM07_IS</stp>
        <stp>4</stp>
        <stp>600295.SH</stp>
        <stp>61</stp>
        <stp>6/30/2015</stp>
        <stp>1</stp>
        <tr r="K2029" s="5"/>
      </tp>
      <tp>
        <v>13350124.210000001</v>
        <stp/>
        <stp>EM_S_QSTM07_IS</stp>
        <stp>4</stp>
        <stp>300343.SZ</stp>
        <stp>61</stp>
        <stp>3/31/2016</stp>
        <stp>1</stp>
        <tr r="I1604" s="5"/>
      </tp>
      <tp>
        <v>86123498.010000005</v>
        <stp/>
        <stp>EM_S_QSTM07_IS</stp>
        <stp>4</stp>
        <stp>300355.SZ</stp>
        <stp>61</stp>
        <stp>6/30/2015</stp>
        <stp>1</stp>
        <tr r="K1616" s="5"/>
      </tp>
      <tp>
        <v>3707536.85</v>
        <stp/>
        <stp>EM_S_QSTM07_IS</stp>
        <stp>4</stp>
        <stp>300356.SZ</stp>
        <stp>61</stp>
        <stp>6/30/2016</stp>
        <stp>1</stp>
        <tr r="D1617" s="5"/>
      </tp>
      <tp>
        <v>15173949.65</v>
        <stp/>
        <stp>EM_S_QSTM07_IS</stp>
        <stp>4</stp>
        <stp>300345.SZ</stp>
        <stp>61</stp>
        <stp>6/30/2015</stp>
        <stp>1</stp>
        <tr r="K1606" s="5"/>
      </tp>
      <tp>
        <v>2974606.99</v>
        <stp/>
        <stp>EM_S_QSTM07_IS</stp>
        <stp>4</stp>
        <stp>300346.SZ</stp>
        <stp>61</stp>
        <stp>6/30/2016</stp>
        <stp>1</stp>
        <tr r="D1607" s="5"/>
      </tp>
      <tp>
        <v>5820670.5300000003</v>
        <stp/>
        <stp>EM_S_QSTM07_IS</stp>
        <stp>4</stp>
        <stp>300353.SZ</stp>
        <stp>61</stp>
        <stp>3/31/2016</stp>
        <stp>1</stp>
        <tr r="I1614" s="5"/>
      </tp>
      <tp>
        <v>45598771.719999999</v>
        <stp/>
        <stp>EM_S_QSTM07_IS</stp>
        <stp>4</stp>
        <stp>300363.SZ</stp>
        <stp>61</stp>
        <stp>3/31/2016</stp>
        <stp>1</stp>
        <tr r="I1623" s="5"/>
      </tp>
      <tp>
        <v>30773903.960000001</v>
        <stp/>
        <stp>EM_S_QSTM07_IS</stp>
        <stp>4</stp>
        <stp>300375.SZ</stp>
        <stp>61</stp>
        <stp>6/30/2015</stp>
        <stp>1</stp>
        <tr r="K1635" s="5"/>
      </tp>
      <tp>
        <v>118511842.83</v>
        <stp/>
        <stp>EM_S_QSTM07_IS</stp>
        <stp>4</stp>
        <stp>300376.SZ</stp>
        <stp>61</stp>
        <stp>6/30/2016</stp>
        <stp>1</stp>
        <tr r="D1636" s="5"/>
      </tp>
      <tp>
        <v>17594627.41</v>
        <stp/>
        <stp>EM_S_QSTM07_IS</stp>
        <stp>4</stp>
        <stp>300365.SZ</stp>
        <stp>61</stp>
        <stp>6/30/2015</stp>
        <stp>1</stp>
        <tr r="K1625" s="5"/>
      </tp>
      <tp>
        <v>22006806.350000001</v>
        <stp/>
        <stp>EM_S_QSTM07_IS</stp>
        <stp>4</stp>
        <stp>300366.SZ</stp>
        <stp>61</stp>
        <stp>6/30/2016</stp>
        <stp>1</stp>
        <tr r="D1626" s="5"/>
      </tp>
      <tp>
        <v>39594428.149999999</v>
        <stp/>
        <stp>EM_S_QSTM07_IS</stp>
        <stp>4</stp>
        <stp>300373.SZ</stp>
        <stp>61</stp>
        <stp>3/31/2016</stp>
        <stp>1</stp>
        <tr r="I1633" s="5"/>
      </tp>
      <tp>
        <v>3907252000</v>
        <stp/>
        <stp>EM_S_QSTM07_IS</stp>
        <stp>4</stp>
        <stp>000333.SZ</stp>
        <stp>61</stp>
        <stp>3/31/2016</stp>
        <stp>1</stp>
        <tr r="I77" s="5"/>
      </tp>
      <tp>
        <v>28755233.190000001</v>
        <stp/>
        <stp>EM_S_QSTM07_IS</stp>
        <stp>4</stp>
        <stp>300303.SZ</stp>
        <stp>61</stp>
        <stp>3/31/2016</stp>
        <stp>1</stp>
        <tr r="I1564" s="5"/>
      </tp>
      <tp>
        <v>90284131.079999998</v>
        <stp/>
        <stp>EM_S_QSTM07_IS</stp>
        <stp>4</stp>
        <stp>300315.SZ</stp>
        <stp>61</stp>
        <stp>6/30/2015</stp>
        <stp>1</stp>
        <tr r="K1576" s="5"/>
      </tp>
      <tp>
        <v>49617743.310000002</v>
        <stp/>
        <stp>EM_S_QSTM07_IS</stp>
        <stp>4</stp>
        <stp>300316.SZ</stp>
        <stp>61</stp>
        <stp>6/30/2016</stp>
        <stp>1</stp>
        <tr r="D1577" s="5"/>
      </tp>
      <tp>
        <v>26967955.59</v>
        <stp/>
        <stp>EM_S_QSTM07_IS</stp>
        <stp>4</stp>
        <stp>300305.SZ</stp>
        <stp>61</stp>
        <stp>6/30/2015</stp>
        <stp>1</stp>
        <tr r="K1566" s="5"/>
      </tp>
      <tp>
        <v>25859168.59</v>
        <stp/>
        <stp>EM_S_QSTM07_IS</stp>
        <stp>4</stp>
        <stp>300306.SZ</stp>
        <stp>61</stp>
        <stp>6/30/2016</stp>
        <stp>1</stp>
        <tr r="D1567" s="5"/>
      </tp>
      <tp>
        <v>-16346221.880000001</v>
        <stp/>
        <stp>EM_S_QSTM07_IS</stp>
        <stp>4</stp>
        <stp>300313.SZ</stp>
        <stp>61</stp>
        <stp>3/31/2016</stp>
        <stp>1</stp>
        <tr r="I1574" s="5"/>
      </tp>
      <tp>
        <v>-13900589.77</v>
        <stp/>
        <stp>EM_S_QSTM07_IS</stp>
        <stp>4</stp>
        <stp>300323.SZ</stp>
        <stp>61</stp>
        <stp>3/31/2016</stp>
        <stp>1</stp>
        <tr r="I1584" s="5"/>
      </tp>
      <tp>
        <v>14555683.310000001</v>
        <stp/>
        <stp>EM_S_QSTM07_IS</stp>
        <stp>4</stp>
        <stp>300335.SZ</stp>
        <stp>61</stp>
        <stp>6/30/2015</stp>
        <stp>1</stp>
        <tr r="K1596" s="5"/>
      </tp>
      <tp>
        <v>60992820.530000001</v>
        <stp/>
        <stp>EM_S_QSTM07_IS</stp>
        <stp>4</stp>
        <stp>300336.SZ</stp>
        <stp>61</stp>
        <stp>6/30/2016</stp>
        <stp>1</stp>
        <tr r="D1597" s="5"/>
      </tp>
      <tp>
        <v>20543185.190000001</v>
        <stp/>
        <stp>EM_S_QSTM07_IS</stp>
        <stp>4</stp>
        <stp>300325.SZ</stp>
        <stp>61</stp>
        <stp>6/30/2015</stp>
        <stp>1</stp>
        <tr r="K1586" s="5"/>
      </tp>
      <tp>
        <v>41049894.270000003</v>
        <stp/>
        <stp>EM_S_QSTM07_IS</stp>
        <stp>4</stp>
        <stp>300326.SZ</stp>
        <stp>61</stp>
        <stp>6/30/2016</stp>
        <stp>1</stp>
        <tr r="D1587" s="5"/>
      </tp>
      <tp>
        <v>7707607.5999999996</v>
        <stp/>
        <stp>EM_S_QSTM07_IS</stp>
        <stp>4</stp>
        <stp>300333.SZ</stp>
        <stp>61</stp>
        <stp>3/31/2016</stp>
        <stp>1</stp>
        <tr r="I1594" s="5"/>
      </tp>
      <tp>
        <v>60086159.170000002</v>
        <stp/>
        <stp>EM_S_QSTM07_IS</stp>
        <stp>4</stp>
        <stp>300383.SZ</stp>
        <stp>61</stp>
        <stp>3/31/2016</stp>
        <stp>1</stp>
        <tr r="I1643" s="5"/>
      </tp>
      <tp>
        <v>25165456.379999999</v>
        <stp/>
        <stp>EM_S_QSTM07_IS</stp>
        <stp>4</stp>
        <stp>300395.SZ</stp>
        <stp>61</stp>
        <stp>6/30/2015</stp>
        <stp>1</stp>
        <tr r="K1655" s="5"/>
      </tp>
      <tp>
        <v>40155656.899999999</v>
        <stp/>
        <stp>EM_S_QSTM07_IS</stp>
        <stp>4</stp>
        <stp>300396.SZ</stp>
        <stp>61</stp>
        <stp>6/30/2016</stp>
        <stp>1</stp>
        <tr r="D1656" s="5"/>
      </tp>
      <tp>
        <v>19332952.379999999</v>
        <stp/>
        <stp>EM_S_QSTM07_IS</stp>
        <stp>4</stp>
        <stp>300385.SZ</stp>
        <stp>61</stp>
        <stp>6/30/2015</stp>
        <stp>1</stp>
        <tr r="K1645" s="5"/>
      </tp>
      <tp>
        <v>20443862.879999999</v>
        <stp/>
        <stp>EM_S_QSTM07_IS</stp>
        <stp>4</stp>
        <stp>300386.SZ</stp>
        <stp>61</stp>
        <stp>6/30/2016</stp>
        <stp>1</stp>
        <tr r="D1646" s="5"/>
      </tp>
      <tp>
        <v>36395017.729999997</v>
        <stp/>
        <stp>EM_S_QSTM07_IS</stp>
        <stp>4</stp>
        <stp>300393.SZ</stp>
        <stp>61</stp>
        <stp>3/31/2016</stp>
        <stp>1</stp>
        <tr r="I1653" s="5"/>
      </tp>
      <tp>
        <v>150726683.72999999</v>
        <stp/>
        <stp>EM_S_QSTM07_IS</stp>
        <stp>4</stp>
        <stp>600325.SH</stp>
        <stp>61</stp>
        <stp>6/30/2015</stp>
        <stp>1</stp>
        <tr r="K2055" s="5"/>
      </tp>
      <tp>
        <v>75838072.939999998</v>
        <stp/>
        <stp>EM_S_QSTM07_IS</stp>
        <stp>4</stp>
        <stp>600326.SH</stp>
        <stp>61</stp>
        <stp>6/30/2016</stp>
        <stp>1</stp>
        <tr r="D2056" s="5"/>
      </tp>
      <tp>
        <v>22137669.440000001</v>
        <stp/>
        <stp>EM_S_QSTM07_IS</stp>
        <stp>4</stp>
        <stp>600333.SH</stp>
        <stp>61</stp>
        <stp>3/31/2016</stp>
        <stp>1</stp>
        <tr r="I2063" s="5"/>
      </tp>
      <tp>
        <v>106271444.81</v>
        <stp/>
        <stp>EM_S_QSTM07_IS</stp>
        <stp>4</stp>
        <stp>600323.SH</stp>
        <stp>61</stp>
        <stp>3/31/2016</stp>
        <stp>1</stp>
        <tr r="I2054" s="5"/>
      </tp>
      <tp>
        <v>290913583.74000001</v>
        <stp/>
        <stp>EM_S_QSTM07_IS</stp>
        <stp>4</stp>
        <stp>600335.SH</stp>
        <stp>61</stp>
        <stp>6/30/2015</stp>
        <stp>1</stp>
        <tr r="K2064" s="5"/>
      </tp>
      <tp>
        <v>34554547.460000001</v>
        <stp/>
        <stp>EM_S_QSTM07_IS</stp>
        <stp>4</stp>
        <stp>600336.SH</stp>
        <stp>61</stp>
        <stp>6/30/2016</stp>
        <stp>1</stp>
        <tr r="D2065" s="5"/>
      </tp>
      <tp>
        <v>35255814.020000003</v>
        <stp/>
        <stp>EM_S_QSTM07_IS</stp>
        <stp>4</stp>
        <stp>600305.SH</stp>
        <stp>61</stp>
        <stp>6/30/2015</stp>
        <stp>1</stp>
        <tr r="K2037" s="5"/>
      </tp>
      <tp>
        <v>-44219954.140000001</v>
        <stp/>
        <stp>EM_S_QSTM07_IS</stp>
        <stp>4</stp>
        <stp>600306.SH</stp>
        <stp>61</stp>
        <stp>6/30/2016</stp>
        <stp>1</stp>
        <tr r="D2038" s="5"/>
      </tp>
      <tp>
        <v>3292238.5</v>
        <stp/>
        <stp>EM_S_QSTM07_IS</stp>
        <stp>4</stp>
        <stp>600313.SH</stp>
        <stp>61</stp>
        <stp>3/31/2016</stp>
        <stp>1</stp>
        <tr r="I2045" s="5"/>
      </tp>
      <tp>
        <v>95851582</v>
        <stp/>
        <stp>EM_S_QSTM07_IS</stp>
        <stp>4</stp>
        <stp>600303.SH</stp>
        <stp>61</stp>
        <stp>3/31/2016</stp>
        <stp>1</stp>
        <tr r="I2036" s="5"/>
      </tp>
      <tp>
        <v>450981158.36000001</v>
        <stp/>
        <stp>EM_S_QSTM07_IS</stp>
        <stp>4</stp>
        <stp>600315.SH</stp>
        <stp>61</stp>
        <stp>6/30/2015</stp>
        <stp>1</stp>
        <tr r="K2046" s="5"/>
      </tp>
      <tp>
        <v>27429242.84</v>
        <stp/>
        <stp>EM_S_QSTM07_IS</stp>
        <stp>4</stp>
        <stp>600316.SH</stp>
        <stp>61</stp>
        <stp>6/30/2016</stp>
        <stp>1</stp>
        <tr r="D2047" s="5"/>
      </tp>
      <tp>
        <v>1764756.49</v>
        <stp/>
        <stp>EM_S_QSTM07_IS</stp>
        <stp>4</stp>
        <stp>600365.SH</stp>
        <stp>61</stp>
        <stp>6/30/2015</stp>
        <stp>1</stp>
        <tr r="K2087" s="5"/>
      </tp>
      <tp>
        <v>110670052.39</v>
        <stp/>
        <stp>EM_S_QSTM07_IS</stp>
        <stp>4</stp>
        <stp>600366.SH</stp>
        <stp>61</stp>
        <stp>6/30/2016</stp>
        <stp>1</stp>
        <tr r="D2088" s="5"/>
      </tp>
      <tp>
        <v>381253835.30000001</v>
        <stp/>
        <stp>EM_S_QSTM07_IS</stp>
        <stp>4</stp>
        <stp>600373.SH</stp>
        <stp>61</stp>
        <stp>3/31/2016</stp>
        <stp>1</stp>
        <tr r="I2095" s="5"/>
      </tp>
      <tp>
        <v>31514284.09</v>
        <stp/>
        <stp>EM_S_QSTM07_IS</stp>
        <stp>4</stp>
        <stp>600363.SH</stp>
        <stp>61</stp>
        <stp>3/31/2016</stp>
        <stp>1</stp>
        <tr r="I2086" s="5"/>
      </tp>
      <tp>
        <v>-124320586.93000001</v>
        <stp/>
        <stp>EM_S_QSTM07_IS</stp>
        <stp>4</stp>
        <stp>600375.SH</stp>
        <stp>61</stp>
        <stp>6/30/2015</stp>
        <stp>1</stp>
        <tr r="K2096" s="5"/>
      </tp>
      <tp>
        <v>374785337.43000001</v>
        <stp/>
        <stp>EM_S_QSTM07_IS</stp>
        <stp>4</stp>
        <stp>600376.SH</stp>
        <stp>61</stp>
        <stp>6/30/2016</stp>
        <stp>1</stp>
        <tr r="D2097" s="5"/>
      </tp>
      <tp>
        <v>12361515.67</v>
        <stp/>
        <stp>EM_S_QSTM07_IS</stp>
        <stp>4</stp>
        <stp>600345.SH</stp>
        <stp>61</stp>
        <stp>6/30/2015</stp>
        <stp>1</stp>
        <tr r="K2071" s="5"/>
      </tp>
      <tp>
        <v>303307396.49000001</v>
        <stp/>
        <stp>EM_S_QSTM07_IS</stp>
        <stp>4</stp>
        <stp>600346.SH</stp>
        <stp>61</stp>
        <stp>6/30/2016</stp>
        <stp>1</stp>
        <tr r="D2072" s="5"/>
      </tp>
      <tp>
        <v>8955908</v>
        <stp/>
        <stp>EM_S_QSTM07_IS</stp>
        <stp>4</stp>
        <stp>600353.SH</stp>
        <stp>61</stp>
        <stp>3/31/2016</stp>
        <stp>1</stp>
        <tr r="I2077" s="5"/>
      </tp>
      <tp>
        <v>5295655.42</v>
        <stp/>
        <stp>EM_S_QSTM07_IS</stp>
        <stp>4</stp>
        <stp>600343.SH</stp>
        <stp>61</stp>
        <stp>3/31/2016</stp>
        <stp>1</stp>
        <tr r="I2070" s="5"/>
      </tp>
      <tp>
        <v>-55149254.799999997</v>
        <stp/>
        <stp>EM_S_QSTM07_IS</stp>
        <stp>4</stp>
        <stp>600355.SH</stp>
        <stp>61</stp>
        <stp>6/30/2015</stp>
        <stp>1</stp>
        <tr r="K2079" s="5"/>
      </tp>
      <tp>
        <v>14192420.52</v>
        <stp/>
        <stp>EM_S_QSTM07_IS</stp>
        <stp>4</stp>
        <stp>600356.SH</stp>
        <stp>61</stp>
        <stp>6/30/2016</stp>
        <stp>1</stp>
        <tr r="D2080" s="5"/>
      </tp>
      <tp>
        <v>-2733884.7</v>
        <stp/>
        <stp>EM_S_QSTM07_IS</stp>
        <stp>4</stp>
        <stp>600385.SH</stp>
        <stp>61</stp>
        <stp>6/30/2015</stp>
        <stp>1</stp>
        <tr r="K2105" s="5"/>
      </tp>
      <tp>
        <v>25817822.010000002</v>
        <stp/>
        <stp>EM_S_QSTM07_IS</stp>
        <stp>4</stp>
        <stp>600386.SH</stp>
        <stp>61</stp>
        <stp>6/30/2016</stp>
        <stp>1</stp>
        <tr r="D2106" s="5"/>
      </tp>
      <tp>
        <v>-11936019.939999999</v>
        <stp/>
        <stp>EM_S_QSTM07_IS</stp>
        <stp>4</stp>
        <stp>600393.SH</stp>
        <stp>61</stp>
        <stp>3/31/2016</stp>
        <stp>1</stp>
        <tr r="I2113" s="5"/>
      </tp>
      <tp>
        <v>334653834.83999997</v>
        <stp/>
        <stp>EM_S_QSTM07_IS</stp>
        <stp>4</stp>
        <stp>600383.SH</stp>
        <stp>61</stp>
        <stp>3/31/2016</stp>
        <stp>1</stp>
        <tr r="I2104" s="5"/>
      </tp>
      <tp>
        <v>4474256.12</v>
        <stp/>
        <stp>EM_S_QSTM07_IS</stp>
        <stp>4</stp>
        <stp>600395.SH</stp>
        <stp>61</stp>
        <stp>6/30/2015</stp>
        <stp>1</stp>
        <tr r="K2114" s="5"/>
      </tp>
      <tp>
        <v>33345119.52</v>
        <stp/>
        <stp>EM_S_QSTM07_IS</stp>
        <stp>4</stp>
        <stp>600396.SH</stp>
        <stp>61</stp>
        <stp>6/30/2016</stp>
        <stp>1</stp>
        <tr r="D2115" s="5"/>
      </tp>
      <tp>
        <v>37904422.270000003</v>
        <stp/>
        <stp>EM_S_QSTM07_IS</stp>
        <stp>4</stp>
        <stp>000065.SZ</stp>
        <stp>61</stp>
        <stp>6/30/2015</stp>
        <stp>1</stp>
        <tr r="K55" s="5"/>
      </tp>
      <tp>
        <v>12190256.35</v>
        <stp/>
        <stp>EM_S_QSTM07_IS</stp>
        <stp>4</stp>
        <stp>000066.SZ</stp>
        <stp>61</stp>
        <stp>6/30/2016</stp>
        <stp>1</stp>
        <tr r="D56" s="5"/>
      </tp>
      <tp>
        <v>220967094.28</v>
        <stp/>
        <stp>EM_S_QSTM07_IS</stp>
        <stp>4</stp>
        <stp>300043.SZ</stp>
        <stp>61</stp>
        <stp>3/31/2016</stp>
        <stp>1</stp>
        <tr r="I1306" s="5"/>
      </tp>
      <tp>
        <v>71875958.659999996</v>
        <stp/>
        <stp>EM_S_QSTM07_IS</stp>
        <stp>4</stp>
        <stp>300055.SZ</stp>
        <stp>61</stp>
        <stp>6/30/2015</stp>
        <stp>1</stp>
        <tr r="K1318" s="5"/>
      </tp>
      <tp>
        <v>61598995.030000001</v>
        <stp/>
        <stp>EM_S_QSTM07_IS</stp>
        <stp>4</stp>
        <stp>300056.SZ</stp>
        <stp>61</stp>
        <stp>6/30/2016</stp>
        <stp>1</stp>
        <tr r="D1319" s="5"/>
      </tp>
      <tp>
        <v>949510000</v>
        <stp/>
        <stp>EM_S_QSTM07_IS</stp>
        <stp>4</stp>
        <stp>000063.SZ</stp>
        <stp>61</stp>
        <stp>3/31/2016</stp>
        <stp>1</stp>
        <tr r="I54" s="5"/>
      </tp>
      <tp>
        <v>5590244.4299999997</v>
        <stp/>
        <stp>EM_S_QSTM07_IS</stp>
        <stp>4</stp>
        <stp>300045.SZ</stp>
        <stp>61</stp>
        <stp>6/30/2015</stp>
        <stp>1</stp>
        <tr r="K1308" s="5"/>
      </tp>
      <tp>
        <v>4531634.88</v>
        <stp/>
        <stp>EM_S_QSTM07_IS</stp>
        <stp>4</stp>
        <stp>300046.SZ</stp>
        <stp>61</stp>
        <stp>6/30/2016</stp>
        <stp>1</stp>
        <tr r="D1309" s="5"/>
      </tp>
      <tp>
        <v>10146269.189999999</v>
        <stp/>
        <stp>EM_S_QSTM07_IS</stp>
        <stp>4</stp>
        <stp>300053.SZ</stp>
        <stp>61</stp>
        <stp>3/31/2016</stp>
        <stp>1</stp>
        <tr r="I1316" s="5"/>
      </tp>
      <tp>
        <v>3328316.32</v>
        <stp/>
        <stp>EM_S_QSTM07_IS</stp>
        <stp>4</stp>
        <stp>000045.SZ</stp>
        <stp>61</stp>
        <stp>6/30/2015</stp>
        <stp>1</stp>
        <tr r="K42" s="5"/>
      </tp>
      <tp>
        <v>727161922.08000004</v>
        <stp/>
        <stp>EM_S_QSTM07_IS</stp>
        <stp>4</stp>
        <stp>000046.SZ</stp>
        <stp>61</stp>
        <stp>6/30/2016</stp>
        <stp>1</stp>
        <tr r="D43" s="5"/>
      </tp>
      <tp>
        <v>28236961.66</v>
        <stp/>
        <stp>EM_S_QSTM07_IS</stp>
        <stp>4</stp>
        <stp>300063.SZ</stp>
        <stp>61</stp>
        <stp>3/31/2016</stp>
        <stp>1</stp>
        <tr r="I1325" s="5"/>
      </tp>
      <tp>
        <v>29162625.579999998</v>
        <stp/>
        <stp>EM_S_QSTM07_IS</stp>
        <stp>4</stp>
        <stp>300075.SZ</stp>
        <stp>61</stp>
        <stp>6/30/2015</stp>
        <stp>1</stp>
        <tr r="K1337" s="5"/>
      </tp>
      <tp>
        <v>1523382.86</v>
        <stp/>
        <stp>EM_S_QSTM07_IS</stp>
        <stp>4</stp>
        <stp>300076.SZ</stp>
        <stp>61</stp>
        <stp>6/30/2016</stp>
        <stp>1</stp>
        <tr r="D1338" s="5"/>
      </tp>
      <tp>
        <v>-156679986.19</v>
        <stp/>
        <stp>EM_S_QSTM07_IS</stp>
        <stp>4</stp>
        <stp>000043.SZ</stp>
        <stp>61</stp>
        <stp>3/31/2016</stp>
        <stp>1</stp>
        <tr r="I41" s="5"/>
      </tp>
      <tp>
        <v>35813304.170000002</v>
        <stp/>
        <stp>EM_S_QSTM07_IS</stp>
        <stp>4</stp>
        <stp>000055.SZ</stp>
        <stp>61</stp>
        <stp>6/30/2015</stp>
        <stp>1</stp>
        <tr r="K47" s="5"/>
      </tp>
      <tp>
        <v>30365529.629999999</v>
        <stp/>
        <stp>EM_S_QSTM07_IS</stp>
        <stp>4</stp>
        <stp>000056.SZ</stp>
        <stp>61</stp>
        <stp>6/30/2016</stp>
        <stp>1</stp>
        <tr r="D48" s="5"/>
      </tp>
      <tp>
        <v>10092203.5</v>
        <stp/>
        <stp>EM_S_QSTM07_IS</stp>
        <stp>4</stp>
        <stp>300065.SZ</stp>
        <stp>61</stp>
        <stp>6/30/2015</stp>
        <stp>1</stp>
        <tr r="K1327" s="5"/>
      </tp>
      <tp>
        <v>46073651.729999997</v>
        <stp/>
        <stp>EM_S_QSTM07_IS</stp>
        <stp>4</stp>
        <stp>300066.SZ</stp>
        <stp>61</stp>
        <stp>6/30/2016</stp>
        <stp>1</stp>
        <tr r="D1328" s="5"/>
      </tp>
      <tp>
        <v>15751777.619999999</v>
        <stp/>
        <stp>EM_S_QSTM07_IS</stp>
        <stp>4</stp>
        <stp>300073.SZ</stp>
        <stp>61</stp>
        <stp>3/31/2016</stp>
        <stp>1</stp>
        <tr r="I1335" s="5"/>
      </tp>
      <tp>
        <v>6862337.8499999996</v>
        <stp/>
        <stp>EM_S_QSTM07_IS</stp>
        <stp>4</stp>
        <stp>000025.SZ</stp>
        <stp>61</stp>
        <stp>6/30/2015</stp>
        <stp>1</stp>
        <tr r="K24" s="5"/>
      </tp>
      <tp>
        <v>33261671.75</v>
        <stp/>
        <stp>EM_S_QSTM07_IS</stp>
        <stp>4</stp>
        <stp>000026.SZ</stp>
        <stp>61</stp>
        <stp>6/30/2016</stp>
        <stp>1</stp>
        <tr r="D25" s="5"/>
      </tp>
      <tp>
        <v>1701187.97</v>
        <stp/>
        <stp>EM_S_QSTM07_IS</stp>
        <stp>4</stp>
        <stp>000033.SZ</stp>
        <stp>61</stp>
        <stp>3/31/2016</stp>
        <stp>1</stp>
        <tr r="I32" s="5"/>
      </tp>
      <tp>
        <v>176861680.41999999</v>
        <stp/>
        <stp>EM_S_QSTM07_IS</stp>
        <stp>4</stp>
        <stp>300003.SZ</stp>
        <stp>61</stp>
        <stp>3/31/2016</stp>
        <stp>1</stp>
        <tr r="I1266" s="5"/>
      </tp>
      <tp>
        <v>114309188.73999999</v>
        <stp/>
        <stp>EM_S_QSTM07_IS</stp>
        <stp>4</stp>
        <stp>300015.SZ</stp>
        <stp>61</stp>
        <stp>6/30/2015</stp>
        <stp>1</stp>
        <tr r="K1278" s="5"/>
      </tp>
      <tp>
        <v>36181050.100000001</v>
        <stp/>
        <stp>EM_S_QSTM07_IS</stp>
        <stp>4</stp>
        <stp>300016.SZ</stp>
        <stp>61</stp>
        <stp>6/30/2016</stp>
        <stp>1</stp>
        <tr r="D1279" s="5"/>
      </tp>
      <tp>
        <v>-420889.19</v>
        <stp/>
        <stp>EM_S_QSTM07_IS</stp>
        <stp>4</stp>
        <stp>000023.SZ</stp>
        <stp>61</stp>
        <stp>3/31/2016</stp>
        <stp>1</stp>
        <tr r="I23" s="5"/>
      </tp>
      <tp>
        <v>31022370.920000002</v>
        <stp/>
        <stp>EM_S_QSTM07_IS</stp>
        <stp>4</stp>
        <stp>000035.SZ</stp>
        <stp>61</stp>
        <stp>6/30/2015</stp>
        <stp>1</stp>
        <tr r="K34" s="5"/>
      </tp>
      <tp>
        <v>339072058.37</v>
        <stp/>
        <stp>EM_S_QSTM07_IS</stp>
        <stp>4</stp>
        <stp>000036.SZ</stp>
        <stp>61</stp>
        <stp>6/30/2016</stp>
        <stp>1</stp>
        <tr r="D35" s="5"/>
      </tp>
      <tp>
        <v>29728034.489999998</v>
        <stp/>
        <stp>EM_S_QSTM07_IS</stp>
        <stp>4</stp>
        <stp>300005.SZ</stp>
        <stp>61</stp>
        <stp>6/30/2015</stp>
        <stp>1</stp>
        <tr r="K1268" s="5"/>
      </tp>
      <tp>
        <v>13073793.58</v>
        <stp/>
        <stp>EM_S_QSTM07_IS</stp>
        <stp>4</stp>
        <stp>300006.SZ</stp>
        <stp>61</stp>
        <stp>6/30/2016</stp>
        <stp>1</stp>
        <tr r="D1269" s="5"/>
      </tp>
      <tp>
        <v>5875674.0999999996</v>
        <stp/>
        <stp>EM_S_QSTM07_IS</stp>
        <stp>4</stp>
        <stp>300013.SZ</stp>
        <stp>61</stp>
        <stp>3/31/2016</stp>
        <stp>1</stp>
        <tr r="I1276" s="5"/>
      </tp>
      <tp>
        <v>-15122003.279999999</v>
        <stp/>
        <stp>EM_S_QSTM07_IS</stp>
        <stp>4</stp>
        <stp>000005.SZ</stp>
        <stp>61</stp>
        <stp>6/30/2015</stp>
        <stp>1</stp>
        <tr r="K7" s="5"/>
      </tp>
      <tp>
        <v>53276912.189999998</v>
        <stp/>
        <stp>EM_S_QSTM07_IS</stp>
        <stp>4</stp>
        <stp>000006.SZ</stp>
        <stp>61</stp>
        <stp>6/30/2016</stp>
        <stp>1</stp>
        <tr r="D8" s="5"/>
      </tp>
      <tp>
        <v>11204623.93</v>
        <stp/>
        <stp>EM_S_QSTM07_IS</stp>
        <stp>4</stp>
        <stp>300023.SZ</stp>
        <stp>61</stp>
        <stp>3/31/2016</stp>
        <stp>1</stp>
        <tr r="I1286" s="5"/>
      </tp>
      <tp>
        <v>9058306.8100000005</v>
        <stp/>
        <stp>EM_S_QSTM07_IS</stp>
        <stp>4</stp>
        <stp>300035.SZ</stp>
        <stp>61</stp>
        <stp>6/30/2015</stp>
        <stp>1</stp>
        <tr r="K1298" s="5"/>
      </tp>
      <tp>
        <v>8938087.4700000007</v>
        <stp/>
        <stp>EM_S_QSTM07_IS</stp>
        <stp>4</stp>
        <stp>300036.SZ</stp>
        <stp>61</stp>
        <stp>6/30/2016</stp>
        <stp>1</stp>
        <tr r="D1299" s="5"/>
      </tp>
      <tp>
        <v>4405187.0999999996</v>
        <stp/>
        <stp>EM_S_QSTM07_IS</stp>
        <stp>4</stp>
        <stp>000016.SZ</stp>
        <stp>61</stp>
        <stp>6/30/2016</stp>
        <stp>1</stp>
        <tr r="D16" s="5"/>
      </tp>
      <tp>
        <v>22671379.239999998</v>
        <stp/>
        <stp>EM_S_QSTM07_IS</stp>
        <stp>4</stp>
        <stp>300025.SZ</stp>
        <stp>61</stp>
        <stp>6/30/2015</stp>
        <stp>1</stp>
        <tr r="K1288" s="5"/>
      </tp>
      <tp>
        <v>186271782.63999999</v>
        <stp/>
        <stp>EM_S_QSTM07_IS</stp>
        <stp>4</stp>
        <stp>300026.SZ</stp>
        <stp>61</stp>
        <stp>6/30/2016</stp>
        <stp>1</stp>
        <tr r="D1289" s="5"/>
      </tp>
      <tp>
        <v>143663937.08000001</v>
        <stp/>
        <stp>EM_S_QSTM07_IS</stp>
        <stp>4</stp>
        <stp>300033.SZ</stp>
        <stp>61</stp>
        <stp>3/31/2016</stp>
        <stp>1</stp>
        <tr r="I1296" s="5"/>
      </tp>
      <tp>
        <v>28470908.960000001</v>
        <stp/>
        <stp>EM_S_QSTM07_IS</stp>
        <stp>4</stp>
        <stp>300083.SZ</stp>
        <stp>61</stp>
        <stp>3/31/2016</stp>
        <stp>1</stp>
        <tr r="I1345" s="5"/>
      </tp>
      <tp>
        <v>22044400.949999999</v>
        <stp/>
        <stp>EM_S_QSTM07_IS</stp>
        <stp>4</stp>
        <stp>300095.SZ</stp>
        <stp>61</stp>
        <stp>6/30/2015</stp>
        <stp>1</stp>
        <tr r="K1357" s="5"/>
      </tp>
      <tp>
        <v>5458355.6900000004</v>
        <stp/>
        <stp>EM_S_QSTM07_IS</stp>
        <stp>4</stp>
        <stp>300096.SZ</stp>
        <stp>61</stp>
        <stp>6/30/2016</stp>
        <stp>1</stp>
        <tr r="D1358" s="5"/>
      </tp>
      <tp>
        <v>5353398.2699999996</v>
        <stp/>
        <stp>EM_S_QSTM07_IS</stp>
        <stp>4</stp>
        <stp>300085.SZ</stp>
        <stp>61</stp>
        <stp>6/30/2015</stp>
        <stp>1</stp>
        <tr r="K1347" s="5"/>
      </tp>
      <tp>
        <v>5695259.6399999997</v>
        <stp/>
        <stp>EM_S_QSTM07_IS</stp>
        <stp>4</stp>
        <stp>300086.SZ</stp>
        <stp>61</stp>
        <stp>6/30/2016</stp>
        <stp>1</stp>
        <tr r="D1348" s="5"/>
      </tp>
      <tp>
        <v>400490.85</v>
        <stp/>
        <stp>EM_S_QSTM07_IS</stp>
        <stp>4</stp>
        <stp>300093.SZ</stp>
        <stp>61</stp>
        <stp>3/31/2016</stp>
        <stp>1</stp>
        <tr r="I1355" s="5"/>
      </tp>
      <tp>
        <v>73751249.609999999</v>
        <stp/>
        <stp>EM_S_QSTM07_IS</stp>
        <stp>4</stp>
        <stp>000096.SZ</stp>
        <stp>61</stp>
        <stp>6/30/2016</stp>
        <stp>1</stp>
        <tr r="D64" s="5"/>
      </tp>
      <tp>
        <v>1665670887.1199999</v>
        <stp/>
        <stp>EM_S_QSTM07_IS</stp>
        <stp>4</stp>
        <stp>600026.SH</stp>
        <stp>61</stp>
        <stp>6/30/2016</stp>
        <stp>1</stp>
        <tr r="D1799" s="5"/>
      </tp>
      <tp>
        <v>171423458.05000001</v>
        <stp/>
        <stp>EM_S_QSTM07_IS</stp>
        <stp>4</stp>
        <stp>600033.SH</stp>
        <stp>61</stp>
        <stp>3/31/2016</stp>
        <stp>1</stp>
        <tr r="I1805" s="5"/>
      </tp>
      <tp>
        <v>1472819984.04</v>
        <stp/>
        <stp>EM_S_QSTM07_IS</stp>
        <stp>4</stp>
        <stp>600023.SH</stp>
        <stp>61</stp>
        <stp>3/31/2016</stp>
        <stp>1</stp>
        <tr r="I1798" s="5"/>
      </tp>
      <tp>
        <v>65063722.600000001</v>
        <stp/>
        <stp>EM_S_QSTM07_IS</stp>
        <stp>4</stp>
        <stp>600035.SH</stp>
        <stp>61</stp>
        <stp>6/30/2015</stp>
        <stp>1</stp>
        <tr r="K1806" s="5"/>
      </tp>
      <tp>
        <v>16881000000</v>
        <stp/>
        <stp>EM_S_QSTM07_IS</stp>
        <stp>4</stp>
        <stp>600036.SH</stp>
        <stp>61</stp>
        <stp>6/30/2016</stp>
        <stp>1</stp>
        <tr r="D1807" s="5"/>
      </tp>
      <tp>
        <v>62512505.57</v>
        <stp/>
        <stp>EM_S_QSTM07_IS</stp>
        <stp>4</stp>
        <stp>600005.SH</stp>
        <stp>61</stp>
        <stp>6/30/2015</stp>
        <stp>1</stp>
        <tr r="K1782" s="5"/>
      </tp>
      <tp>
        <v>101103052.56</v>
        <stp/>
        <stp>EM_S_QSTM07_IS</stp>
        <stp>4</stp>
        <stp>600006.SH</stp>
        <stp>61</stp>
        <stp>6/30/2016</stp>
        <stp>1</stp>
        <tr r="D1783" s="5"/>
      </tp>
      <tp>
        <v>5127000000</v>
        <stp/>
        <stp>EM_S_QSTM07_IS</stp>
        <stp>4</stp>
        <stp>600015.SH</stp>
        <stp>61</stp>
        <stp>6/30/2015</stp>
        <stp>1</stp>
        <tr r="K1790" s="5"/>
      </tp>
      <tp>
        <v>13517000000</v>
        <stp/>
        <stp>EM_S_QSTM07_IS</stp>
        <stp>4</stp>
        <stp>600016.SH</stp>
        <stp>61</stp>
        <stp>6/30/2016</stp>
        <stp>1</stp>
        <tr r="D1791" s="5"/>
      </tp>
      <tp>
        <v>856766555.28999996</v>
        <stp/>
        <stp>EM_S_QSTM07_IS</stp>
        <stp>4</stp>
        <stp>600066.SH</stp>
        <stp>61</stp>
        <stp>6/30/2016</stp>
        <stp>1</stp>
        <tr r="D1827" s="5"/>
      </tp>
      <tp>
        <v>128187021.26000001</v>
        <stp/>
        <stp>EM_S_QSTM07_IS</stp>
        <stp>4</stp>
        <stp>600073.SH</stp>
        <stp>61</stp>
        <stp>3/31/2016</stp>
        <stp>1</stp>
        <tr r="I1834" s="5"/>
      </tp>
      <tp>
        <v>26557787.68</v>
        <stp/>
        <stp>EM_S_QSTM07_IS</stp>
        <stp>4</stp>
        <stp>600063.SH</stp>
        <stp>61</stp>
        <stp>3/31/2016</stp>
        <stp>1</stp>
        <tr r="I1825" s="5"/>
      </tp>
      <tp>
        <v>1844885.76</v>
        <stp/>
        <stp>EM_S_QSTM07_IS</stp>
        <stp>4</stp>
        <stp>600075.SH</stp>
        <stp>61</stp>
        <stp>6/30/2015</stp>
        <stp>1</stp>
        <tr r="K1836" s="5"/>
      </tp>
      <tp>
        <v>84047573.290000007</v>
        <stp/>
        <stp>EM_S_QSTM07_IS</stp>
        <stp>4</stp>
        <stp>600076.SH</stp>
        <stp>61</stp>
        <stp>6/30/2016</stp>
        <stp>1</stp>
        <tr r="D1837" s="5"/>
      </tp>
      <tp>
        <v>29941961.050000001</v>
        <stp/>
        <stp>EM_S_QSTM07_IS</stp>
        <stp>4</stp>
        <stp>600053.SH</stp>
        <stp>61</stp>
        <stp>3/31/2016</stp>
        <stp>1</stp>
        <tr r="I1815" s="5"/>
      </tp>
      <tp>
        <v>39936858.130000003</v>
        <stp/>
        <stp>EM_S_QSTM07_IS</stp>
        <stp>4</stp>
        <stp>600055.SH</stp>
        <stp>61</stp>
        <stp>6/30/2015</stp>
        <stp>1</stp>
        <tr r="K1817" s="5"/>
      </tp>
      <tp>
        <v>254200533.96000001</v>
        <stp/>
        <stp>EM_S_QSTM07_IS</stp>
        <stp>4</stp>
        <stp>600056.SH</stp>
        <stp>61</stp>
        <stp>6/30/2016</stp>
        <stp>1</stp>
        <tr r="D1818" s="5"/>
      </tp>
      <tp>
        <v>250102338.81</v>
        <stp/>
        <stp>EM_S_QSTM07_IS</stp>
        <stp>4</stp>
        <stp>600085.SH</stp>
        <stp>61</stp>
        <stp>6/30/2015</stp>
        <stp>1</stp>
        <tr r="K1846" s="5"/>
      </tp>
      <tp>
        <v>80356273.939999998</v>
        <stp/>
        <stp>EM_S_QSTM07_IS</stp>
        <stp>4</stp>
        <stp>600086.SH</stp>
        <stp>61</stp>
        <stp>6/30/2016</stp>
        <stp>1</stp>
        <tr r="D1847" s="5"/>
      </tp>
      <tp>
        <v>93706025.989999995</v>
        <stp/>
        <stp>EM_S_QSTM07_IS</stp>
        <stp>4</stp>
        <stp>600093.SH</stp>
        <stp>61</stp>
        <stp>3/31/2016</stp>
        <stp>1</stp>
        <tr r="I1852" s="5"/>
      </tp>
      <tp>
        <v>1756958.14</v>
        <stp/>
        <stp>EM_S_QSTM07_IS</stp>
        <stp>4</stp>
        <stp>600083.SH</stp>
        <stp>61</stp>
        <stp>3/31/2016</stp>
        <stp>1</stp>
        <tr r="I1844" s="5"/>
      </tp>
      <tp>
        <v>-8309975.6399999997</v>
        <stp/>
        <stp>EM_S_QSTM07_IS</stp>
        <stp>4</stp>
        <stp>600095.SH</stp>
        <stp>61</stp>
        <stp>6/30/2015</stp>
        <stp>1</stp>
        <tr r="K1854" s="5"/>
      </tp>
      <tp>
        <v>-585109975.19000006</v>
        <stp/>
        <stp>EM_S_QSTM07_IS</stp>
        <stp>4</stp>
        <stp>600096.SH</stp>
        <stp>61</stp>
        <stp>6/30/2016</stp>
        <stp>1</stp>
        <tr r="D1855" s="5"/>
      </tp>
      <tp>
        <v>1057412496.41</v>
        <stp/>
        <stp>EM_S_QSTM07_IS</stp>
        <stp>4</stp>
        <stp>000166.SZ</stp>
        <stp>61</stp>
        <stp>6/30/2016</stp>
        <stp>1</stp>
        <tr r="D75" s="5"/>
      </tp>
      <tp>
        <v>8141094.46</v>
        <stp/>
        <stp>EM_S_QSTM07_IS</stp>
        <stp>4</stp>
        <stp>300143.SZ</stp>
        <stp>61</stp>
        <stp>3/31/2016</stp>
        <stp>1</stp>
        <tr r="I1405" s="5"/>
      </tp>
      <tp>
        <v>20763707.800000001</v>
        <stp/>
        <stp>EM_S_QSTM07_IS</stp>
        <stp>4</stp>
        <stp>300155.SZ</stp>
        <stp>61</stp>
        <stp>6/30/2015</stp>
        <stp>1</stp>
        <tr r="K1417" s="5"/>
      </tp>
      <tp>
        <v>156232906.36000001</v>
        <stp/>
        <stp>EM_S_QSTM07_IS</stp>
        <stp>4</stp>
        <stp>300156.SZ</stp>
        <stp>61</stp>
        <stp>6/30/2016</stp>
        <stp>1</stp>
        <tr r="D1418" s="5"/>
      </tp>
      <tp>
        <v>52520861.729999997</v>
        <stp/>
        <stp>EM_S_QSTM07_IS</stp>
        <stp>4</stp>
        <stp>300145.SZ</stp>
        <stp>61</stp>
        <stp>6/30/2015</stp>
        <stp>1</stp>
        <tr r="K1407" s="5"/>
      </tp>
      <tp>
        <v>133935755.03</v>
        <stp/>
        <stp>EM_S_QSTM07_IS</stp>
        <stp>4</stp>
        <stp>300146.SZ</stp>
        <stp>61</stp>
        <stp>6/30/2016</stp>
        <stp>1</stp>
        <tr r="D1408" s="5"/>
      </tp>
      <tp>
        <v>7805985.8399999999</v>
        <stp/>
        <stp>EM_S_QSTM07_IS</stp>
        <stp>4</stp>
        <stp>300153.SZ</stp>
        <stp>61</stp>
        <stp>3/31/2016</stp>
        <stp>1</stp>
        <tr r="I1415" s="5"/>
      </tp>
      <tp>
        <v>6500659.8899999997</v>
        <stp/>
        <stp>EM_S_QSTM07_IS</stp>
        <stp>4</stp>
        <stp>000153.SZ</stp>
        <stp>61</stp>
        <stp>3/31/2016</stp>
        <stp>1</stp>
        <tr r="I69" s="5"/>
      </tp>
      <tp>
        <v>3252298.92</v>
        <stp/>
        <stp>EM_S_QSTM07_IS</stp>
        <stp>4</stp>
        <stp>300163.SZ</stp>
        <stp>61</stp>
        <stp>3/31/2016</stp>
        <stp>1</stp>
        <tr r="I1425" s="5"/>
      </tp>
      <tp>
        <v>18908387.93</v>
        <stp/>
        <stp>EM_S_QSTM07_IS</stp>
        <stp>4</stp>
        <stp>300175.SZ</stp>
        <stp>61</stp>
        <stp>6/30/2015</stp>
        <stp>1</stp>
        <tr r="K1437" s="5"/>
      </tp>
      <tp>
        <v>13013133.18</v>
        <stp/>
        <stp>EM_S_QSTM07_IS</stp>
        <stp>4</stp>
        <stp>300176.SZ</stp>
        <stp>61</stp>
        <stp>6/30/2016</stp>
        <stp>1</stp>
        <tr r="D1438" s="5"/>
      </tp>
      <tp>
        <v>-58768530.880000003</v>
        <stp/>
        <stp>EM_S_QSTM07_IS</stp>
        <stp>4</stp>
        <stp>000155.SZ</stp>
        <stp>61</stp>
        <stp>6/30/2015</stp>
        <stp>1</stp>
        <tr r="K70" s="5"/>
      </tp>
      <tp>
        <v>148435143.40000001</v>
        <stp/>
        <stp>EM_S_QSTM07_IS</stp>
        <stp>4</stp>
        <stp>000156.SZ</stp>
        <stp>61</stp>
        <stp>6/30/2016</stp>
        <stp>1</stp>
        <tr r="D71" s="5"/>
      </tp>
      <tp>
        <v>14266644.289999999</v>
        <stp/>
        <stp>EM_S_QSTM07_IS</stp>
        <stp>4</stp>
        <stp>300165.SZ</stp>
        <stp>61</stp>
        <stp>6/30/2015</stp>
        <stp>1</stp>
        <tr r="K1427" s="5"/>
      </tp>
      <tp>
        <v>35983752.649999999</v>
        <stp/>
        <stp>EM_S_QSTM07_IS</stp>
        <stp>4</stp>
        <stp>300166.SZ</stp>
        <stp>61</stp>
        <stp>6/30/2016</stp>
        <stp>1</stp>
        <tr r="D1428" s="5"/>
      </tp>
      <tp>
        <v>10329242.699999999</v>
        <stp/>
        <stp>EM_S_QSTM07_IS</stp>
        <stp>4</stp>
        <stp>300173.SZ</stp>
        <stp>61</stp>
        <stp>3/31/2016</stp>
        <stp>1</stp>
        <tr r="I1435" s="5"/>
      </tp>
      <tp>
        <v>4806356.3600000003</v>
        <stp/>
        <stp>EM_S_QSTM07_IS</stp>
        <stp>4</stp>
        <stp>300103.SZ</stp>
        <stp>61</stp>
        <stp>3/31/2016</stp>
        <stp>1</stp>
        <tr r="I1365" s="5"/>
      </tp>
      <tp>
        <v>125561722.90000001</v>
        <stp/>
        <stp>EM_S_QSTM07_IS</stp>
        <stp>4</stp>
        <stp>300115.SZ</stp>
        <stp>61</stp>
        <stp>6/30/2015</stp>
        <stp>1</stp>
        <tr r="K1377" s="5"/>
      </tp>
      <tp>
        <v>-1127774.3799999999</v>
        <stp/>
        <stp>EM_S_QSTM07_IS</stp>
        <stp>4</stp>
        <stp>300116.SZ</stp>
        <stp>61</stp>
        <stp>6/30/2016</stp>
        <stp>1</stp>
        <tr r="D1378" s="5"/>
      </tp>
      <tp>
        <v>-9590141.3300000001</v>
        <stp/>
        <stp>EM_S_QSTM07_IS</stp>
        <stp>4</stp>
        <stp>300105.SZ</stp>
        <stp>61</stp>
        <stp>6/30/2015</stp>
        <stp>1</stp>
        <tr r="K1367" s="5"/>
      </tp>
      <tp>
        <v>-13651397.75</v>
        <stp/>
        <stp>EM_S_QSTM07_IS</stp>
        <stp>4</stp>
        <stp>300106.SZ</stp>
        <stp>61</stp>
        <stp>6/30/2016</stp>
        <stp>1</stp>
        <tr r="D1368" s="5"/>
      </tp>
      <tp>
        <v>92603909.489999995</v>
        <stp/>
        <stp>EM_S_QSTM07_IS</stp>
        <stp>4</stp>
        <stp>300113.SZ</stp>
        <stp>61</stp>
        <stp>3/31/2016</stp>
        <stp>1</stp>
        <tr r="I1375" s="5"/>
      </tp>
      <tp>
        <v>-10691710.789999999</v>
        <stp/>
        <stp>EM_S_QSTM07_IS</stp>
        <stp>4</stp>
        <stp>300123.SZ</stp>
        <stp>61</stp>
        <stp>3/31/2016</stp>
        <stp>1</stp>
        <tr r="I1385" s="5"/>
      </tp>
      <tp>
        <v>24886381.25</v>
        <stp/>
        <stp>EM_S_QSTM07_IS</stp>
        <stp>4</stp>
        <stp>300135.SZ</stp>
        <stp>61</stp>
        <stp>6/30/2015</stp>
        <stp>1</stp>
        <tr r="K1397" s="5"/>
      </tp>
      <tp>
        <v>91093362.549999997</v>
        <stp/>
        <stp>EM_S_QSTM07_IS</stp>
        <stp>4</stp>
        <stp>300136.SZ</stp>
        <stp>61</stp>
        <stp>6/30/2016</stp>
        <stp>1</stp>
        <tr r="D1398" s="5"/>
      </tp>
      <tp>
        <v>-889155.71999999904</v>
        <stp/>
        <stp>EM_S_QSTM07_IS</stp>
        <stp>4</stp>
        <stp>300125.SZ</stp>
        <stp>61</stp>
        <stp>6/30/2015</stp>
        <stp>1</stp>
        <tr r="K1387" s="5"/>
      </tp>
      <tp>
        <v>5407730.4900000002</v>
        <stp/>
        <stp>EM_S_QSTM07_IS</stp>
        <stp>4</stp>
        <stp>300126.SZ</stp>
        <stp>61</stp>
        <stp>6/30/2016</stp>
        <stp>1</stp>
        <tr r="D1388" s="5"/>
      </tp>
      <tp>
        <v>116944216.75</v>
        <stp/>
        <stp>EM_S_QSTM07_IS</stp>
        <stp>4</stp>
        <stp>300133.SZ</stp>
        <stp>61</stp>
        <stp>3/31/2016</stp>
        <stp>1</stp>
        <tr r="I1395" s="5"/>
      </tp>
      <tp>
        <v>58201862.380000003</v>
        <stp/>
        <stp>EM_S_QSTM07_IS</stp>
        <stp>4</stp>
        <stp>300183.SZ</stp>
        <stp>61</stp>
        <stp>3/31/2016</stp>
        <stp>1</stp>
        <tr r="I1445" s="5"/>
      </tp>
      <tp>
        <v>45183590.340000004</v>
        <stp/>
        <stp>EM_S_QSTM07_IS</stp>
        <stp>4</stp>
        <stp>300195.SZ</stp>
        <stp>61</stp>
        <stp>6/30/2015</stp>
        <stp>1</stp>
        <tr r="K1456" s="5"/>
      </tp>
      <tp>
        <v>76988713.790000007</v>
        <stp/>
        <stp>EM_S_QSTM07_IS</stp>
        <stp>4</stp>
        <stp>300196.SZ</stp>
        <stp>61</stp>
        <stp>6/30/2016</stp>
        <stp>1</stp>
        <tr r="D1457" s="5"/>
      </tp>
      <tp>
        <v>48852460.960000001</v>
        <stp/>
        <stp>EM_S_QSTM07_IS</stp>
        <stp>4</stp>
        <stp>300185.SZ</stp>
        <stp>61</stp>
        <stp>6/30/2015</stp>
        <stp>1</stp>
        <tr r="K1447" s="5"/>
      </tp>
      <tp>
        <v>13454011.119999999</v>
        <stp/>
        <stp>EM_S_QSTM07_IS</stp>
        <stp>4</stp>
        <stp>300193.SZ</stp>
        <stp>61</stp>
        <stp>3/31/2016</stp>
        <stp>1</stp>
        <tr r="I1454" s="5"/>
      </tp>
      <tp>
        <v>81770387.989999995</v>
        <stp/>
        <stp>EM_S_QSTM07_IS</stp>
        <stp>4</stp>
        <stp>600125.SH</stp>
        <stp>61</stp>
        <stp>6/30/2015</stp>
        <stp>1</stp>
        <tr r="K1882" s="5"/>
      </tp>
      <tp>
        <v>227246630.74000001</v>
        <stp/>
        <stp>EM_S_QSTM07_IS</stp>
        <stp>4</stp>
        <stp>600126.SH</stp>
        <stp>61</stp>
        <stp>6/30/2016</stp>
        <stp>1</stp>
        <tr r="D1883" s="5"/>
      </tp>
      <tp>
        <v>12066827.1</v>
        <stp/>
        <stp>EM_S_QSTM07_IS</stp>
        <stp>4</stp>
        <stp>600133.SH</stp>
        <stp>61</stp>
        <stp>3/31/2016</stp>
        <stp>1</stp>
        <tr r="I1890" s="5"/>
      </tp>
      <tp>
        <v>-151226104.84</v>
        <stp/>
        <stp>EM_S_QSTM07_IS</stp>
        <stp>4</stp>
        <stp>600123.SH</stp>
        <stp>61</stp>
        <stp>3/31/2016</stp>
        <stp>1</stp>
        <tr r="I1881" s="5"/>
      </tp>
      <tp>
        <v>8701555.1500000004</v>
        <stp/>
        <stp>EM_S_QSTM07_IS</stp>
        <stp>4</stp>
        <stp>600135.SH</stp>
        <stp>61</stp>
        <stp>6/30/2015</stp>
        <stp>1</stp>
        <tr r="K1891" s="5"/>
      </tp>
      <tp>
        <v>19736558.190000001</v>
        <stp/>
        <stp>EM_S_QSTM07_IS</stp>
        <stp>4</stp>
        <stp>600136.SH</stp>
        <stp>61</stp>
        <stp>6/30/2016</stp>
        <stp>1</stp>
        <tr r="D1892" s="5"/>
      </tp>
      <tp>
        <v>57592281.75</v>
        <stp/>
        <stp>EM_S_QSTM07_IS</stp>
        <stp>4</stp>
        <stp>600105.SH</stp>
        <stp>61</stp>
        <stp>6/30/2015</stp>
        <stp>1</stp>
        <tr r="K1863" s="5"/>
      </tp>
      <tp>
        <v>119278522.55</v>
        <stp/>
        <stp>EM_S_QSTM07_IS</stp>
        <stp>4</stp>
        <stp>600106.SH</stp>
        <stp>61</stp>
        <stp>6/30/2016</stp>
        <stp>1</stp>
        <tr r="D1864" s="5"/>
      </tp>
      <tp>
        <v>21988464.59</v>
        <stp/>
        <stp>EM_S_QSTM07_IS</stp>
        <stp>4</stp>
        <stp>600113.SH</stp>
        <stp>61</stp>
        <stp>3/31/2016</stp>
        <stp>1</stp>
        <tr r="I1871" s="5"/>
      </tp>
      <tp>
        <v>-22861332.57</v>
        <stp/>
        <stp>EM_S_QSTM07_IS</stp>
        <stp>4</stp>
        <stp>600103.SH</stp>
        <stp>61</stp>
        <stp>3/31/2016</stp>
        <stp>1</stp>
        <tr r="I1861" s="5"/>
      </tp>
      <tp>
        <v>2000000000</v>
        <stp/>
        <stp>EM_S_QSTM07_IS</stp>
        <stp>4</stp>
        <stp>600115.SH</stp>
        <stp>61</stp>
        <stp>6/30/2015</stp>
        <stp>1</stp>
        <tr r="K1873" s="5"/>
      </tp>
      <tp>
        <v>71414674.260000005</v>
        <stp/>
        <stp>EM_S_QSTM07_IS</stp>
        <stp>4</stp>
        <stp>600116.SH</stp>
        <stp>61</stp>
        <stp>6/30/2016</stp>
        <stp>1</stp>
        <tr r="D1874" s="5"/>
      </tp>
      <tp>
        <v>-25910576.530000001</v>
        <stp/>
        <stp>EM_S_QSTM07_IS</stp>
        <stp>4</stp>
        <stp>600165.SH</stp>
        <stp>61</stp>
        <stp>6/30/2015</stp>
        <stp>1</stp>
        <tr r="K1915" s="5"/>
      </tp>
      <tp>
        <v>72546282.810000002</v>
        <stp/>
        <stp>EM_S_QSTM07_IS</stp>
        <stp>4</stp>
        <stp>600166.SH</stp>
        <stp>61</stp>
        <stp>6/30/2016</stp>
        <stp>1</stp>
        <tr r="D1916" s="5"/>
      </tp>
      <tp>
        <v>18218915.440000001</v>
        <stp/>
        <stp>EM_S_QSTM07_IS</stp>
        <stp>4</stp>
        <stp>600173.SH</stp>
        <stp>61</stp>
        <stp>3/31/2016</stp>
        <stp>1</stp>
        <tr r="I1923" s="5"/>
      </tp>
      <tp>
        <v>38716161.780000001</v>
        <stp/>
        <stp>EM_S_QSTM07_IS</stp>
        <stp>4</stp>
        <stp>600163.SH</stp>
        <stp>61</stp>
        <stp>3/31/2016</stp>
        <stp>1</stp>
        <tr r="I1914" s="5"/>
      </tp>
      <tp>
        <v>133963959.73999999</v>
        <stp/>
        <stp>EM_S_QSTM07_IS</stp>
        <stp>4</stp>
        <stp>600175.SH</stp>
        <stp>61</stp>
        <stp>6/30/2015</stp>
        <stp>1</stp>
        <tr r="K1924" s="5"/>
      </tp>
      <tp>
        <v>402239445.33999997</v>
        <stp/>
        <stp>EM_S_QSTM07_IS</stp>
        <stp>4</stp>
        <stp>600176.SH</stp>
        <stp>61</stp>
        <stp>6/30/2016</stp>
        <stp>1</stp>
        <tr r="D1925" s="5"/>
      </tp>
      <tp>
        <v>-205820.03</v>
        <stp/>
        <stp>EM_S_QSTM07_IS</stp>
        <stp>4</stp>
        <stp>600145.SH</stp>
        <stp>61</stp>
        <stp>6/30/2015</stp>
        <stp>1</stp>
        <tr r="K1898" s="5"/>
      </tp>
      <tp>
        <v>-9757967.8000000007</v>
        <stp/>
        <stp>EM_S_QSTM07_IS</stp>
        <stp>4</stp>
        <stp>600146.SH</stp>
        <stp>61</stp>
        <stp>6/30/2016</stp>
        <stp>1</stp>
        <tr r="D1899" s="5"/>
      </tp>
      <tp>
        <v>318051268.52999997</v>
        <stp/>
        <stp>EM_S_QSTM07_IS</stp>
        <stp>4</stp>
        <stp>600153.SH</stp>
        <stp>61</stp>
        <stp>3/31/2016</stp>
        <stp>1</stp>
        <tr r="I1905" s="5"/>
      </tp>
      <tp>
        <v>248858652.53999999</v>
        <stp/>
        <stp>EM_S_QSTM07_IS</stp>
        <stp>4</stp>
        <stp>600143.SH</stp>
        <stp>61</stp>
        <stp>3/31/2016</stp>
        <stp>1</stp>
        <tr r="I1897" s="5"/>
      </tp>
      <tp>
        <v>-28652559.420000002</v>
        <stp/>
        <stp>EM_S_QSTM07_IS</stp>
        <stp>4</stp>
        <stp>600155.SH</stp>
        <stp>61</stp>
        <stp>6/30/2015</stp>
        <stp>1</stp>
        <tr r="K1906" s="5"/>
      </tp>
      <tp>
        <v>-18536122.670000002</v>
        <stp/>
        <stp>EM_S_QSTM07_IS</stp>
        <stp>4</stp>
        <stp>600156.SH</stp>
        <stp>61</stp>
        <stp>6/30/2016</stp>
        <stp>1</stp>
        <tr r="D1907" s="5"/>
      </tp>
      <tp>
        <v>116005418.38</v>
        <stp/>
        <stp>EM_S_QSTM07_IS</stp>
        <stp>4</stp>
        <stp>600185.SH</stp>
        <stp>61</stp>
        <stp>6/30/2015</stp>
        <stp>1</stp>
        <tr r="K1933" s="5"/>
      </tp>
      <tp>
        <v>-16461260.130000001</v>
        <stp/>
        <stp>EM_S_QSTM07_IS</stp>
        <stp>4</stp>
        <stp>600186.SH</stp>
        <stp>61</stp>
        <stp>6/30/2016</stp>
        <stp>1</stp>
        <tr r="D1934" s="5"/>
      </tp>
      <tp>
        <v>1059024.79</v>
        <stp/>
        <stp>EM_S_QSTM07_IS</stp>
        <stp>4</stp>
        <stp>600193.SH</stp>
        <stp>61</stp>
        <stp>3/31/2016</stp>
        <stp>1</stp>
        <tr r="I1941" s="5"/>
      </tp>
      <tp>
        <v>153061499.62</v>
        <stp/>
        <stp>EM_S_QSTM07_IS</stp>
        <stp>4</stp>
        <stp>600183.SH</stp>
        <stp>61</stp>
        <stp>3/31/2016</stp>
        <stp>1</stp>
        <tr r="I1931" s="5"/>
      </tp>
      <tp>
        <v>35197577.57</v>
        <stp/>
        <stp>EM_S_QSTM07_IS</stp>
        <stp>4</stp>
        <stp>600195.SH</stp>
        <stp>61</stp>
        <stp>6/30/2015</stp>
        <stp>1</stp>
        <tr r="K1942" s="5"/>
      </tp>
      <tp>
        <v>866034581.86000001</v>
        <stp/>
        <stp>EM_S_QSTM07_IS</stp>
        <stp>4</stp>
        <stp>600196.SH</stp>
        <stp>61</stp>
        <stp>6/30/2016</stp>
        <stp>1</stp>
        <tr r="D1943" s="5"/>
      </tp>
      <tp>
        <v>414799940.98000002</v>
        <stp/>
        <stp>EM_S_QSTM07_IS</stp>
        <stp>4</stp>
        <stp>000863.SZ</stp>
        <stp>61</stp>
        <stp>3/31/2016</stp>
        <stp>1</stp>
        <tr r="I367" s="5"/>
      </tp>
      <tp>
        <v>-37794710.280000001</v>
        <stp/>
        <stp>EM_S_QSTM07_IS</stp>
        <stp>4</stp>
        <stp>000875.SZ</stp>
        <stp>61</stp>
        <stp>6/30/2015</stp>
        <stp>1</stp>
        <tr r="K370" s="5"/>
      </tp>
      <tp>
        <v>771198313.85000002</v>
        <stp/>
        <stp>EM_S_QSTM07_IS</stp>
        <stp>4</stp>
        <stp>000876.SZ</stp>
        <stp>61</stp>
        <stp>6/30/2016</stp>
        <stp>1</stp>
        <tr r="D371" s="5"/>
      </tp>
      <tp>
        <v>77946958.239999995</v>
        <stp/>
        <stp>EM_S_QSTM07_IS</stp>
        <stp>4</stp>
        <stp>000856.SZ</stp>
        <stp>61</stp>
        <stp>6/30/2016</stp>
        <stp>1</stp>
        <tr r="D361" s="5"/>
      </tp>
      <tp>
        <v>46022365.75</v>
        <stp/>
        <stp>EM_S_QSTM07_IS</stp>
        <stp>4</stp>
        <stp>000825.SZ</stp>
        <stp>61</stp>
        <stp>6/30/2015</stp>
        <stp>1</stp>
        <tr r="K345" s="5"/>
      </tp>
      <tp>
        <v>243867682.34999999</v>
        <stp/>
        <stp>EM_S_QSTM07_IS</stp>
        <stp>4</stp>
        <stp>000826.SZ</stp>
        <stp>61</stp>
        <stp>6/30/2016</stp>
        <stp>1</stp>
        <tr r="D346" s="5"/>
      </tp>
      <tp>
        <v>-5767594.04</v>
        <stp/>
        <stp>EM_S_QSTM07_IS</stp>
        <stp>4</stp>
        <stp>000833.SZ</stp>
        <stp>61</stp>
        <stp>3/31/2016</stp>
        <stp>1</stp>
        <tr r="I351" s="5"/>
      </tp>
      <tp>
        <v>14711033.640000001</v>
        <stp/>
        <stp>EM_S_QSTM07_IS</stp>
        <stp>4</stp>
        <stp>000823.SZ</stp>
        <stp>61</stp>
        <stp>3/31/2016</stp>
        <stp>1</stp>
        <tr r="I344" s="5"/>
      </tp>
      <tp>
        <v>8610663.6500000004</v>
        <stp/>
        <stp>EM_S_QSTM07_IS</stp>
        <stp>4</stp>
        <stp>000835.SZ</stp>
        <stp>61</stp>
        <stp>6/30/2015</stp>
        <stp>1</stp>
        <tr r="K352" s="5"/>
      </tp>
      <tp>
        <v>5650702.4400000004</v>
        <stp/>
        <stp>EM_S_QSTM07_IS</stp>
        <stp>4</stp>
        <stp>000836.SZ</stp>
        <stp>61</stp>
        <stp>6/30/2016</stp>
        <stp>1</stp>
        <tr r="D353" s="5"/>
      </tp>
      <tp>
        <v>19068655.140000001</v>
        <stp/>
        <stp>EM_S_QSTM07_IS</stp>
        <stp>4</stp>
        <stp>000806.SZ</stp>
        <stp>61</stp>
        <stp>6/30/2016</stp>
        <stp>1</stp>
        <tr r="D330" s="5"/>
      </tp>
      <tp>
        <v>-9406394.0199999996</v>
        <stp/>
        <stp>EM_S_QSTM07_IS</stp>
        <stp>4</stp>
        <stp>000813.SZ</stp>
        <stp>61</stp>
        <stp>3/31/2016</stp>
        <stp>1</stp>
        <tr r="I336" s="5"/>
      </tp>
      <tp>
        <v>-7723635.71</v>
        <stp/>
        <stp>EM_S_QSTM07_IS</stp>
        <stp>4</stp>
        <stp>000803.SZ</stp>
        <stp>61</stp>
        <stp>3/31/2016</stp>
        <stp>1</stp>
        <tr r="I329" s="5"/>
      </tp>
      <tp>
        <v>-85833484.920000002</v>
        <stp/>
        <stp>EM_S_QSTM07_IS</stp>
        <stp>4</stp>
        <stp>000815.SZ</stp>
        <stp>61</stp>
        <stp>6/30/2015</stp>
        <stp>1</stp>
        <tr r="K337" s="5"/>
      </tp>
      <tp>
        <v>5442835.4100000001</v>
        <stp/>
        <stp>EM_S_QSTM07_IS</stp>
        <stp>4</stp>
        <stp>000816.SZ</stp>
        <stp>61</stp>
        <stp>6/30/2016</stp>
        <stp>1</stp>
        <tr r="D338" s="5"/>
      </tp>
      <tp>
        <v>62732477.159999996</v>
        <stp/>
        <stp>EM_S_QSTM07_IS</stp>
        <stp>4</stp>
        <stp>000885.SZ</stp>
        <stp>61</stp>
        <stp>6/30/2015</stp>
        <stp>1</stp>
        <tr r="K378" s="5"/>
      </tp>
      <tp>
        <v>16666947.439999999</v>
        <stp/>
        <stp>EM_S_QSTM07_IS</stp>
        <stp>4</stp>
        <stp>000886.SZ</stp>
        <stp>61</stp>
        <stp>6/30/2016</stp>
        <stp>1</stp>
        <tr r="D379" s="5"/>
      </tp>
      <tp>
        <v>2219902.96</v>
        <stp/>
        <stp>EM_S_QSTM07_IS</stp>
        <stp>4</stp>
        <stp>000893.SZ</stp>
        <stp>61</stp>
        <stp>3/31/2016</stp>
        <stp>1</stp>
        <tr r="I385" s="5"/>
      </tp>
      <tp>
        <v>398079424.26999998</v>
        <stp/>
        <stp>EM_S_QSTM07_IS</stp>
        <stp>4</stp>
        <stp>000883.SZ</stp>
        <stp>61</stp>
        <stp>3/31/2016</stp>
        <stp>1</stp>
        <tr r="I377" s="5"/>
      </tp>
      <tp>
        <v>1061993424.47</v>
        <stp/>
        <stp>EM_S_QSTM07_IS</stp>
        <stp>4</stp>
        <stp>000895.SZ</stp>
        <stp>61</stp>
        <stp>6/30/2015</stp>
        <stp>1</stp>
        <tr r="K386" s="5"/>
      </tp>
      <tp>
        <v>12671757.67</v>
        <stp/>
        <stp>EM_S_QSTM07_IS</stp>
        <stp>4</stp>
        <stp>600825.SH</stp>
        <stp>61</stp>
        <stp>6/30/2015</stp>
        <stp>1</stp>
        <tr r="K2478" s="5"/>
      </tp>
      <tp>
        <v>39109338.979999997</v>
        <stp/>
        <stp>EM_S_QSTM07_IS</stp>
        <stp>4</stp>
        <stp>600826.SH</stp>
        <stp>61</stp>
        <stp>6/30/2016</stp>
        <stp>1</stp>
        <tr r="D2479" s="5"/>
      </tp>
      <tp>
        <v>13233492.76</v>
        <stp/>
        <stp>EM_S_QSTM07_IS</stp>
        <stp>4</stp>
        <stp>600833.SH</stp>
        <stp>61</stp>
        <stp>3/31/2016</stp>
        <stp>1</stp>
        <tr r="I2485" s="5"/>
      </tp>
      <tp>
        <v>253050429.11000001</v>
        <stp/>
        <stp>EM_S_QSTM07_IS</stp>
        <stp>4</stp>
        <stp>600823.SH</stp>
        <stp>61</stp>
        <stp>3/31/2016</stp>
        <stp>1</stp>
        <tr r="I2476" s="5"/>
      </tp>
      <tp>
        <v>409459563.38</v>
        <stp/>
        <stp>EM_S_QSTM07_IS</stp>
        <stp>4</stp>
        <stp>600835.SH</stp>
        <stp>61</stp>
        <stp>6/30/2015</stp>
        <stp>1</stp>
        <tr r="K2487" s="5"/>
      </tp>
      <tp>
        <v>1028431.18</v>
        <stp/>
        <stp>EM_S_QSTM07_IS</stp>
        <stp>4</stp>
        <stp>600836.SH</stp>
        <stp>61</stp>
        <stp>6/30/2016</stp>
        <stp>1</stp>
        <tr r="D2488" s="5"/>
      </tp>
      <tp>
        <v>140264135.84999999</v>
        <stp/>
        <stp>EM_S_QSTM07_IS</stp>
        <stp>4</stp>
        <stp>600805.SH</stp>
        <stp>61</stp>
        <stp>6/30/2015</stp>
        <stp>1</stp>
        <tr r="K2459" s="5"/>
      </tp>
      <tp>
        <v>-82201151.159999996</v>
        <stp/>
        <stp>EM_S_QSTM07_IS</stp>
        <stp>4</stp>
        <stp>600806.SH</stp>
        <stp>61</stp>
        <stp>6/30/2016</stp>
        <stp>1</stp>
        <tr r="D2460" s="5"/>
      </tp>
      <tp>
        <v>45504029.780000001</v>
        <stp/>
        <stp>EM_S_QSTM07_IS</stp>
        <stp>4</stp>
        <stp>600803.SH</stp>
        <stp>61</stp>
        <stp>3/31/2016</stp>
        <stp>1</stp>
        <tr r="I2457" s="5"/>
      </tp>
      <tp>
        <v>-89804187.650000006</v>
        <stp/>
        <stp>EM_S_QSTM07_IS</stp>
        <stp>4</stp>
        <stp>600815.SH</stp>
        <stp>61</stp>
        <stp>6/30/2015</stp>
        <stp>1</stp>
        <tr r="K2468" s="5"/>
      </tp>
      <tp>
        <v>784707041.71000004</v>
        <stp/>
        <stp>EM_S_QSTM07_IS</stp>
        <stp>4</stp>
        <stp>600816.SH</stp>
        <stp>61</stp>
        <stp>6/30/2016</stp>
        <stp>1</stp>
        <tr r="D2469" s="5"/>
      </tp>
      <tp>
        <v>31490433.66</v>
        <stp/>
        <stp>EM_S_QSTM07_IS</stp>
        <stp>4</stp>
        <stp>600865.SH</stp>
        <stp>61</stp>
        <stp>6/30/2015</stp>
        <stp>1</stp>
        <tr r="K2513" s="5"/>
      </tp>
      <tp>
        <v>5924199.5</v>
        <stp/>
        <stp>EM_S_QSTM07_IS</stp>
        <stp>4</stp>
        <stp>600866.SH</stp>
        <stp>61</stp>
        <stp>6/30/2016</stp>
        <stp>1</stp>
        <tr r="D2514" s="5"/>
      </tp>
      <tp>
        <v>221744194.40000001</v>
        <stp/>
        <stp>EM_S_QSTM07_IS</stp>
        <stp>4</stp>
        <stp>600873.SH</stp>
        <stp>61</stp>
        <stp>3/31/2016</stp>
        <stp>1</stp>
        <tr r="I2521" s="5"/>
      </tp>
      <tp>
        <v>3737596.82</v>
        <stp/>
        <stp>EM_S_QSTM07_IS</stp>
        <stp>4</stp>
        <stp>600863.SH</stp>
        <stp>61</stp>
        <stp>3/31/2016</stp>
        <stp>1</stp>
        <tr r="I2511" s="5"/>
      </tp>
      <tp>
        <v>60653535.109999999</v>
        <stp/>
        <stp>EM_S_QSTM07_IS</stp>
        <stp>4</stp>
        <stp>600875.SH</stp>
        <stp>61</stp>
        <stp>6/30/2015</stp>
        <stp>1</stp>
        <tr r="K2523" s="5"/>
      </tp>
      <tp>
        <v>-26182645.920000002</v>
        <stp/>
        <stp>EM_S_QSTM07_IS</stp>
        <stp>4</stp>
        <stp>600876.SH</stp>
        <stp>61</stp>
        <stp>6/30/2016</stp>
        <stp>1</stp>
        <tr r="D2524" s="5"/>
      </tp>
      <tp>
        <v>85020430.579999998</v>
        <stp/>
        <stp>EM_S_QSTM07_IS</stp>
        <stp>4</stp>
        <stp>600845.SH</stp>
        <stp>61</stp>
        <stp>6/30/2015</stp>
        <stp>1</stp>
        <tr r="K2495" s="5"/>
      </tp>
      <tp>
        <v>18955682.899999999</v>
        <stp/>
        <stp>EM_S_QSTM07_IS</stp>
        <stp>4</stp>
        <stp>600846.SH</stp>
        <stp>61</stp>
        <stp>6/30/2016</stp>
        <stp>1</stp>
        <tr r="D2496" s="5"/>
      </tp>
      <tp>
        <v>-8526432.2100000009</v>
        <stp/>
        <stp>EM_S_QSTM07_IS</stp>
        <stp>4</stp>
        <stp>600853.SH</stp>
        <stp>61</stp>
        <stp>3/31/2016</stp>
        <stp>1</stp>
        <tr r="I2501" s="5"/>
      </tp>
      <tp>
        <v>42192782.329999998</v>
        <stp/>
        <stp>EM_S_QSTM07_IS</stp>
        <stp>4</stp>
        <stp>600843.SH</stp>
        <stp>61</stp>
        <stp>3/31/2016</stp>
        <stp>1</stp>
        <tr r="I2493" s="5"/>
      </tp>
      <tp>
        <v>16825768.75</v>
        <stp/>
        <stp>EM_S_QSTM07_IS</stp>
        <stp>4</stp>
        <stp>600855.SH</stp>
        <stp>61</stp>
        <stp>6/30/2015</stp>
        <stp>1</stp>
        <tr r="K2503" s="5"/>
      </tp>
      <tp>
        <v>186406560.00999999</v>
        <stp/>
        <stp>EM_S_QSTM07_IS</stp>
        <stp>4</stp>
        <stp>600856.SH</stp>
        <stp>61</stp>
        <stp>6/30/2016</stp>
        <stp>1</stp>
        <tr r="D2504" s="5"/>
      </tp>
      <tp>
        <v>158729911.03999999</v>
        <stp/>
        <stp>EM_S_QSTM07_IS</stp>
        <stp>4</stp>
        <stp>600885.SH</stp>
        <stp>61</stp>
        <stp>6/30/2015</stp>
        <stp>1</stp>
        <tr r="K2532" s="5"/>
      </tp>
      <tp>
        <v>245163313.03</v>
        <stp/>
        <stp>EM_S_QSTM07_IS</stp>
        <stp>4</stp>
        <stp>600886.SH</stp>
        <stp>61</stp>
        <stp>6/30/2016</stp>
        <stp>1</stp>
        <tr r="D2533" s="5"/>
      </tp>
      <tp>
        <v>-101568099.01000001</v>
        <stp/>
        <stp>EM_S_QSTM07_IS</stp>
        <stp>4</stp>
        <stp>600893.SH</stp>
        <stp>61</stp>
        <stp>3/31/2016</stp>
        <stp>1</stp>
        <tr r="I2540" s="5"/>
      </tp>
      <tp>
        <v>-1506874.97</v>
        <stp/>
        <stp>EM_S_QSTM07_IS</stp>
        <stp>4</stp>
        <stp>600883.SH</stp>
        <stp>61</stp>
        <stp>3/31/2016</stp>
        <stp>1</stp>
        <tr r="I2530" s="5"/>
      </tp>
      <tp>
        <v>70678241.069999993</v>
        <stp/>
        <stp>EM_S_QSTM07_IS</stp>
        <stp>4</stp>
        <stp>600895.SH</stp>
        <stp>61</stp>
        <stp>6/30/2015</stp>
        <stp>1</stp>
        <tr r="K2542" s="5"/>
      </tp>
      <tp>
        <v>-663298454.59000003</v>
        <stp/>
        <stp>EM_S_QSTM07_IS</stp>
        <stp>4</stp>
        <stp>600896.SH</stp>
        <stp>61</stp>
        <stp>6/30/2016</stp>
        <stp>1</stp>
        <tr r="D2543" s="5"/>
      </tp>
      <tp>
        <v>41457811.759999998</v>
        <stp/>
        <stp>EM_S_QSTM07_IS</stp>
        <stp>4</stp>
        <stp>000965.SZ</stp>
        <stp>61</stp>
        <stp>6/30/2015</stp>
        <stp>1</stp>
        <tr r="K439" s="5"/>
      </tp>
      <tp>
        <v>12909810.02</v>
        <stp/>
        <stp>EM_S_QSTM07_IS</stp>
        <stp>4</stp>
        <stp>000966.SZ</stp>
        <stp>61</stp>
        <stp>6/30/2016</stp>
        <stp>1</stp>
        <tr r="D440" s="5"/>
      </tp>
      <tp>
        <v>16378743.26</v>
        <stp/>
        <stp>EM_S_QSTM07_IS</stp>
        <stp>4</stp>
        <stp>000973.SZ</stp>
        <stp>61</stp>
        <stp>3/31/2016</stp>
        <stp>1</stp>
        <tr r="I447" s="5"/>
      </tp>
      <tp>
        <v>434837683.12</v>
        <stp/>
        <stp>EM_S_QSTM07_IS</stp>
        <stp>4</stp>
        <stp>000963.SZ</stp>
        <stp>61</stp>
        <stp>3/31/2016</stp>
        <stp>1</stp>
        <tr r="I438" s="5"/>
      </tp>
      <tp>
        <v>54271269.390000001</v>
        <stp/>
        <stp>EM_S_QSTM07_IS</stp>
        <stp>4</stp>
        <stp>000975.SZ</stp>
        <stp>61</stp>
        <stp>6/30/2015</stp>
        <stp>1</stp>
        <tr r="K448" s="5"/>
      </tp>
      <tp>
        <v>65379813.07</v>
        <stp/>
        <stp>EM_S_QSTM07_IS</stp>
        <stp>4</stp>
        <stp>000976.SZ</stp>
        <stp>61</stp>
        <stp>6/30/2016</stp>
        <stp>1</stp>
        <tr r="D449" s="5"/>
      </tp>
      <tp>
        <v>23106446.879999999</v>
        <stp/>
        <stp>EM_S_QSTM07_IS</stp>
        <stp>4</stp>
        <stp>000953.SZ</stp>
        <stp>61</stp>
        <stp>3/31/2016</stp>
        <stp>1</stp>
        <tr r="I430" s="5"/>
      </tp>
      <tp>
        <v>-9006740.7699999996</v>
        <stp/>
        <stp>EM_S_QSTM07_IS</stp>
        <stp>4</stp>
        <stp>000955.SZ</stp>
        <stp>61</stp>
        <stp>6/30/2015</stp>
        <stp>1</stp>
        <tr r="K431" s="5"/>
      </tp>
      <tp>
        <v>10212038.029999999</v>
        <stp/>
        <stp>EM_S_QSTM07_IS</stp>
        <stp>4</stp>
        <stp>000925.SZ</stp>
        <stp>61</stp>
        <stp>6/30/2015</stp>
        <stp>1</stp>
        <tr r="K411" s="5"/>
      </tp>
      <tp>
        <v>75395435.590000004</v>
        <stp/>
        <stp>EM_S_QSTM07_IS</stp>
        <stp>4</stp>
        <stp>000926.SZ</stp>
        <stp>61</stp>
        <stp>6/30/2016</stp>
        <stp>1</stp>
        <tr r="D412" s="5"/>
      </tp>
      <tp>
        <v>420425386.51999998</v>
        <stp/>
        <stp>EM_S_QSTM07_IS</stp>
        <stp>4</stp>
        <stp>000933.SZ</stp>
        <stp>61</stp>
        <stp>3/31/2016</stp>
        <stp>1</stp>
        <tr r="I419" s="5"/>
      </tp>
      <tp>
        <v>1249427.04</v>
        <stp/>
        <stp>EM_S_QSTM07_IS</stp>
        <stp>4</stp>
        <stp>000923.SZ</stp>
        <stp>61</stp>
        <stp>3/31/2016</stp>
        <stp>1</stp>
        <tr r="I410" s="5"/>
      </tp>
      <tp>
        <v>-44420549.859999999</v>
        <stp/>
        <stp>EM_S_QSTM07_IS</stp>
        <stp>4</stp>
        <stp>000935.SZ</stp>
        <stp>61</stp>
        <stp>6/30/2015</stp>
        <stp>1</stp>
        <tr r="K420" s="5"/>
      </tp>
      <tp>
        <v>52209226.359999999</v>
        <stp/>
        <stp>EM_S_QSTM07_IS</stp>
        <stp>4</stp>
        <stp>000936.SZ</stp>
        <stp>61</stp>
        <stp>6/30/2016</stp>
        <stp>1</stp>
        <tr r="D421" s="5"/>
      </tp>
      <tp>
        <v>51372454.840000004</v>
        <stp/>
        <stp>EM_S_QSTM07_IS</stp>
        <stp>4</stp>
        <stp>000905.SZ</stp>
        <stp>61</stp>
        <stp>6/30/2015</stp>
        <stp>1</stp>
        <tr r="K394" s="5"/>
      </tp>
      <tp>
        <v>39268417.93</v>
        <stp/>
        <stp>EM_S_QSTM07_IS</stp>
        <stp>4</stp>
        <stp>000906.SZ</stp>
        <stp>61</stp>
        <stp>6/30/2016</stp>
        <stp>1</stp>
        <tr r="D395" s="5"/>
      </tp>
      <tp>
        <v>43433010.880000003</v>
        <stp/>
        <stp>EM_S_QSTM07_IS</stp>
        <stp>4</stp>
        <stp>000913.SZ</stp>
        <stp>61</stp>
        <stp>3/31/2016</stp>
        <stp>1</stp>
        <tr r="I401" s="5"/>
      </tp>
      <tp>
        <v>78270615.530000001</v>
        <stp/>
        <stp>EM_S_QSTM07_IS</stp>
        <stp>4</stp>
        <stp>000903.SZ</stp>
        <stp>61</stp>
        <stp>3/31/2016</stp>
        <stp>1</stp>
        <tr r="I393" s="5"/>
      </tp>
      <tp>
        <v>21137445.760000002</v>
        <stp/>
        <stp>EM_S_QSTM07_IS</stp>
        <stp>4</stp>
        <stp>000915.SZ</stp>
        <stp>61</stp>
        <stp>6/30/2015</stp>
        <stp>1</stp>
        <tr r="K402" s="5"/>
      </tp>
      <tp>
        <v>116721778.25</v>
        <stp/>
        <stp>EM_S_QSTM07_IS</stp>
        <stp>4</stp>
        <stp>000916.SZ</stp>
        <stp>61</stp>
        <stp>6/30/2016</stp>
        <stp>1</stp>
        <tr r="D403" s="5"/>
      </tp>
      <tp>
        <v>-7565661.3799999999</v>
        <stp/>
        <stp>EM_S_QSTM07_IS</stp>
        <stp>4</stp>
        <stp>000985.SZ</stp>
        <stp>61</stp>
        <stp>6/30/2015</stp>
        <stp>1</stp>
        <tr r="K457" s="5"/>
      </tp>
      <tp>
        <v>14226873.529999999</v>
        <stp/>
        <stp>EM_S_QSTM07_IS</stp>
        <stp>4</stp>
        <stp>000993.SZ</stp>
        <stp>61</stp>
        <stp>3/31/2016</stp>
        <stp>1</stp>
        <tr r="I462" s="5"/>
      </tp>
      <tp>
        <v>48633043.219999999</v>
        <stp/>
        <stp>EM_S_QSTM07_IS</stp>
        <stp>4</stp>
        <stp>000983.SZ</stp>
        <stp>61</stp>
        <stp>3/31/2016</stp>
        <stp>1</stp>
        <tr r="I456" s="5"/>
      </tp>
      <tp>
        <v>-6443610.2400000002</v>
        <stp/>
        <stp>EM_S_QSTM07_IS</stp>
        <stp>4</stp>
        <stp>000995.SZ</stp>
        <stp>61</stp>
        <stp>6/30/2015</stp>
        <stp>1</stp>
        <tr r="K463" s="5"/>
      </tp>
      <tp>
        <v>7974751.3600000003</v>
        <stp/>
        <stp>EM_S_QSTM07_IS</stp>
        <stp>4</stp>
        <stp>000996.SZ</stp>
        <stp>61</stp>
        <stp>6/30/2016</stp>
        <stp>1</stp>
        <tr r="D464" s="5"/>
      </tp>
      <tp>
        <v>20373554.57</v>
        <stp/>
        <stp>EM_S_QSTM07_IS</stp>
        <stp>4</stp>
        <stp>600965.SH</stp>
        <stp>61</stp>
        <stp>6/30/2015</stp>
        <stp>1</stp>
        <tr r="K2554" s="5"/>
      </tp>
      <tp>
        <v>55157834.009999998</v>
        <stp/>
        <stp>EM_S_QSTM07_IS</stp>
        <stp>4</stp>
        <stp>600966.SH</stp>
        <stp>61</stp>
        <stp>6/30/2016</stp>
        <stp>1</stp>
        <tr r="D2555" s="5"/>
      </tp>
      <tp>
        <v>38478333.549999997</v>
        <stp/>
        <stp>EM_S_QSTM07_IS</stp>
        <stp>4</stp>
        <stp>600973.SH</stp>
        <stp>61</stp>
        <stp>3/31/2016</stp>
        <stp>1</stp>
        <tr r="I2560" s="5"/>
      </tp>
      <tp>
        <v>4773497.5199999996</v>
        <stp/>
        <stp>EM_S_QSTM07_IS</stp>
        <stp>4</stp>
        <stp>600963.SH</stp>
        <stp>61</stp>
        <stp>3/31/2016</stp>
        <stp>1</stp>
        <tr r="I2553" s="5"/>
      </tp>
      <tp>
        <v>-3272356.57</v>
        <stp/>
        <stp>EM_S_QSTM07_IS</stp>
        <stp>4</stp>
        <stp>600975.SH</stp>
        <stp>61</stp>
        <stp>6/30/2015</stp>
        <stp>1</stp>
        <tr r="K2561" s="5"/>
      </tp>
      <tp>
        <v>18910363.170000002</v>
        <stp/>
        <stp>EM_S_QSTM07_IS</stp>
        <stp>4</stp>
        <stp>600976.SH</stp>
        <stp>61</stp>
        <stp>6/30/2016</stp>
        <stp>1</stp>
        <tr r="D2562" s="5"/>
      </tp>
      <tp>
        <v>29082374.960000001</v>
        <stp/>
        <stp>EM_S_QSTM07_IS</stp>
        <stp>4</stp>
        <stp>600985.SH</stp>
        <stp>61</stp>
        <stp>6/30/2015</stp>
        <stp>1</stp>
        <tr r="K2570" s="5"/>
      </tp>
      <tp>
        <v>140201863.99000001</v>
        <stp/>
        <stp>EM_S_QSTM07_IS</stp>
        <stp>4</stp>
        <stp>600986.SH</stp>
        <stp>61</stp>
        <stp>6/30/2016</stp>
        <stp>1</stp>
        <tr r="D2571" s="5"/>
      </tp>
      <tp>
        <v>80253028.329999998</v>
        <stp/>
        <stp>EM_S_QSTM07_IS</stp>
        <stp>4</stp>
        <stp>600993.SH</stp>
        <stp>61</stp>
        <stp>3/31/2016</stp>
        <stp>1</stp>
        <tr r="I2576" s="5"/>
      </tp>
      <tp>
        <v>129770671.19</v>
        <stp/>
        <stp>EM_S_QSTM07_IS</stp>
        <stp>4</stp>
        <stp>600983.SH</stp>
        <stp>61</stp>
        <stp>3/31/2016</stp>
        <stp>1</stp>
        <tr r="I2568" s="5"/>
      </tp>
      <tp>
        <v>1457839.19000001</v>
        <stp/>
        <stp>EM_S_QSTM07_IS</stp>
        <stp>4</stp>
        <stp>600995.SH</stp>
        <stp>61</stp>
        <stp>6/30/2015</stp>
        <stp>1</stp>
        <tr r="K2577" s="5"/>
      </tp>
      <tp>
        <v>82362465.469999999</v>
        <stp/>
        <stp>EM_S_QSTM07_IS</stp>
        <stp>4</stp>
        <stp>001696.SZ</stp>
        <stp>61</stp>
        <stp>6/30/2016</stp>
        <stp>1</stp>
        <tr r="D468" s="5"/>
      </tp>
      <tp>
        <v>2396104310.21</v>
        <stp/>
        <stp>EM_S_QSTM07_IS</stp>
        <stp>4</stp>
        <stp>601633.SH</stp>
        <stp>61</stp>
        <stp>3/31/2016</stp>
        <stp>1</stp>
        <tr r="I2672" s="5"/>
      </tp>
      <tp>
        <v>118902700.08</v>
        <stp/>
        <stp>EM_S_QSTM07_IS</stp>
        <stp>4</stp>
        <stp>601636.SH</stp>
        <stp>61</stp>
        <stp>6/30/2016</stp>
        <stp>1</stp>
        <tr r="D2673" s="5"/>
      </tp>
      <tp>
        <v>-57306653.5</v>
        <stp/>
        <stp>EM_S_QSTM07_IS</stp>
        <stp>4</stp>
        <stp>601616.SH</stp>
        <stp>61</stp>
        <stp>6/30/2016</stp>
        <stp>1</stp>
        <tr r="D2669" s="5"/>
      </tp>
      <tp>
        <v>88771215.560000002</v>
        <stp/>
        <stp>EM_S_QSTM07_IS</stp>
        <stp>4</stp>
        <stp>601666.SH</stp>
        <stp>61</stp>
        <stp>6/30/2016</stp>
        <stp>1</stp>
        <tr r="D2674" s="5"/>
      </tp>
      <tp>
        <v>2806996000</v>
        <stp/>
        <stp>EM_S_QSTM07_IS</stp>
        <stp>4</stp>
        <stp>601766.SH</stp>
        <stp>61</stp>
        <stp>6/30/2016</stp>
        <stp>1</stp>
        <tr r="D2686" s="5"/>
      </tp>
      <tp>
        <v>149028085.84999999</v>
        <stp/>
        <stp>EM_S_QSTM07_IS</stp>
        <stp>4</stp>
        <stp>601515.SH</stp>
        <stp>61</stp>
        <stp>6/30/2015</stp>
        <stp>1</stp>
        <tr r="K2654" s="5"/>
      </tp>
      <tp>
        <v>69136251.370000005</v>
        <stp/>
        <stp>EM_S_QSTM07_IS</stp>
        <stp>4</stp>
        <stp>601566.SH</stp>
        <stp>61</stp>
        <stp>6/30/2016</stp>
        <stp>1</stp>
        <tr r="D2659" s="5"/>
      </tp>
      <tp>
        <v>1214600984.03</v>
        <stp/>
        <stp>EM_S_QSTM07_IS</stp>
        <stp>4</stp>
        <stp>601555.SH</stp>
        <stp>61</stp>
        <stp>6/30/2015</stp>
        <stp>1</stp>
        <tr r="K2657" s="5"/>
      </tp>
      <tp>
        <v>-663781355.29999995</v>
        <stp/>
        <stp>EM_S_QSTM07_IS</stp>
        <stp>4</stp>
        <stp>601225.SH</stp>
        <stp>61</stp>
        <stp>6/30/2015</stp>
        <stp>1</stp>
        <tr r="K2634" s="5"/>
      </tp>
      <tp>
        <v>-2855146.6</v>
        <stp/>
        <stp>EM_S_QSTM07_IS</stp>
        <stp>4</stp>
        <stp>601226.SH</stp>
        <stp>61</stp>
        <stp>6/30/2016</stp>
        <stp>1</stp>
        <tr r="D2635" s="5"/>
      </tp>
      <tp>
        <v>156347539.30000001</v>
        <stp/>
        <stp>EM_S_QSTM07_IS</stp>
        <stp>4</stp>
        <stp>601233.SH</stp>
        <stp>61</stp>
        <stp>3/31/2016</stp>
        <stp>1</stp>
        <tr r="I2637" s="5"/>
      </tp>
      <tp>
        <v>341259981.72000003</v>
        <stp/>
        <stp>EM_S_QSTM07_IS</stp>
        <stp>4</stp>
        <stp>601216.SH</stp>
        <stp>61</stp>
        <stp>6/30/2016</stp>
        <stp>1</stp>
        <tr r="D2631" s="5"/>
      </tp>
      <tp>
        <v>326589658</v>
        <stp/>
        <stp>EM_S_QSTM07_IS</stp>
        <stp>4</stp>
        <stp>601333.SH</stp>
        <stp>61</stp>
        <stp>3/31/2016</stp>
        <stp>1</stp>
        <tr r="I2645" s="5"/>
      </tp>
      <tp>
        <v>1339000000</v>
        <stp/>
        <stp>EM_S_QSTM07_IS</stp>
        <stp>4</stp>
        <stp>601336.SH</stp>
        <stp>61</stp>
        <stp>6/30/2016</stp>
        <stp>1</stp>
        <tr r="D2646" s="5"/>
      </tp>
      <tp>
        <v>37572723.960000001</v>
        <stp/>
        <stp>EM_S_QSTM07_IS</stp>
        <stp>4</stp>
        <stp>601313.SH</stp>
        <stp>61</stp>
        <stp>3/31/2016</stp>
        <stp>1</stp>
        <tr r="I2642" s="5"/>
      </tp>
      <tp>
        <v>-1398462000</v>
        <stp/>
        <stp>EM_S_QSTM07_IS</stp>
        <stp>4</stp>
        <stp>601005.SH</stp>
        <stp>61</stp>
        <stp>6/30/2015</stp>
        <stp>1</stp>
        <tr r="K2585" s="5"/>
      </tp>
      <tp>
        <v>1625802677</v>
        <stp/>
        <stp>EM_S_QSTM07_IS</stp>
        <stp>4</stp>
        <stp>601006.SH</stp>
        <stp>61</stp>
        <stp>6/30/2016</stp>
        <stp>1</stp>
        <tr r="D2586" s="5"/>
      </tp>
      <tp>
        <v>15416353.800000001</v>
        <stp/>
        <stp>EM_S_QSTM07_IS</stp>
        <stp>4</stp>
        <stp>601003.SH</stp>
        <stp>61</stp>
        <stp>3/31/2016</stp>
        <stp>1</stp>
        <tr r="I2584" s="5"/>
      </tp>
      <tp>
        <v>-6221422.4400000004</v>
        <stp/>
        <stp>EM_S_QSTM07_IS</stp>
        <stp>4</stp>
        <stp>601015.SH</stp>
        <stp>61</stp>
        <stp>6/30/2015</stp>
        <stp>1</stp>
        <tr r="K2593" s="5"/>
      </tp>
      <tp>
        <v>78772058.900000006</v>
        <stp/>
        <stp>EM_S_QSTM07_IS</stp>
        <stp>4</stp>
        <stp>601016.SH</stp>
        <stp>61</stp>
        <stp>6/30/2016</stp>
        <stp>1</stp>
        <tr r="D2594" s="5"/>
      </tp>
      <tp>
        <v>66825511</v>
        <stp/>
        <stp>EM_S_QSTM07_IS</stp>
        <stp>4</stp>
        <stp>601126.SH</stp>
        <stp>61</stp>
        <stp>6/30/2016</stp>
        <stp>1</stp>
        <tr r="D2614" s="5"/>
      </tp>
      <tp>
        <v>-359320920.45999998</v>
        <stp/>
        <stp>EM_S_QSTM07_IS</stp>
        <stp>4</stp>
        <stp>601106.SH</stp>
        <stp>61</stp>
        <stp>6/30/2016</stp>
        <stp>1</stp>
        <tr r="D2607" s="5"/>
      </tp>
      <tp>
        <v>-21076968.09</v>
        <stp/>
        <stp>EM_S_QSTM07_IS</stp>
        <stp>4</stp>
        <stp>601113.SH</stp>
        <stp>61</stp>
        <stp>3/31/2016</stp>
        <stp>1</stp>
        <tr r="I2610" s="5"/>
      </tp>
      <tp>
        <v>18417105.789999999</v>
        <stp/>
        <stp>EM_S_QSTM07_IS</stp>
        <stp>4</stp>
        <stp>601116.SH</stp>
        <stp>61</stp>
        <stp>6/30/2016</stp>
        <stp>1</stp>
        <tr r="D2611" s="5"/>
      </tp>
      <tp>
        <v>13741000000</v>
        <stp/>
        <stp>EM_S_QSTM07_IS</stp>
        <stp>4</stp>
        <stp>601166.SH</stp>
        <stp>61</stp>
        <stp>6/30/2016</stp>
        <stp>1</stp>
        <tr r="D2620" s="5"/>
      </tp>
      <tp>
        <v>426427504.88</v>
        <stp/>
        <stp>EM_S_QSTM07_IS</stp>
        <stp>4</stp>
        <stp>601155.SH</stp>
        <stp>61</stp>
        <stp>6/30/2015</stp>
        <stp>1</stp>
        <tr r="K2618" s="5"/>
      </tp>
      <tp>
        <v>3250396000</v>
        <stp/>
        <stp>EM_S_QSTM07_IS</stp>
        <stp>4</stp>
        <stp>601186.SH</stp>
        <stp>61</stp>
        <stp>6/30/2016</stp>
        <stp>1</stp>
        <tr r="D2625" s="5"/>
      </tp>
      <tp>
        <v>236918200.40000001</v>
        <stp/>
        <stp>EM_S_QSTM07_IS</stp>
        <stp>4</stp>
        <stp>001896.SZ</stp>
        <stp>61</stp>
        <stp>6/30/2016</stp>
        <stp>1</stp>
        <tr r="D469" s="5"/>
      </tp>
      <tp>
        <v>18628119.699999999</v>
        <stp/>
        <stp>EM_S_QSTM07_IS</stp>
        <stp>4</stp>
        <stp>601866.SH</stp>
        <stp>61</stp>
        <stp>6/30/2016</stp>
        <stp>1</stp>
        <tr r="D2697" s="5"/>
      </tp>
      <tp>
        <v>150646892.65000001</v>
        <stp/>
        <stp>EM_S_QSTM07_IS</stp>
        <stp>4</stp>
        <stp>601886.SH</stp>
        <stp>61</stp>
        <stp>6/30/2016</stp>
        <stp>1</stp>
        <tr r="D2701" s="5"/>
      </tp>
      <tp>
        <v>472078199.12</v>
        <stp/>
        <stp>EM_S_QSTM07_IS</stp>
        <stp>4</stp>
        <stp>601933.SH</stp>
        <stp>61</stp>
        <stp>3/31/2016</stp>
        <stp>1</stp>
        <tr r="I2713" s="5"/>
      </tp>
      <tp>
        <v>37393143.100000001</v>
        <stp/>
        <stp>EM_S_QSTM07_IS</stp>
        <stp>4</stp>
        <stp>601965.SH</stp>
        <stp>61</stp>
        <stp>6/30/2015</stp>
        <stp>1</stp>
        <tr r="K2716" s="5"/>
      </tp>
      <tp t="s">
        <v/>
        <stp/>
        <stp>EM_S_QSTM07_IS</stp>
        <stp>4</stp>
        <stp>601966.SH</stp>
        <stp>61</stp>
        <stp>6/30/2016</stp>
        <stp>1</stp>
        <tr r="D2717" s="5"/>
      </tp>
      <tp>
        <v>1396506038.7</v>
        <stp/>
        <stp>EM_S_QSTM07_IS</stp>
        <stp>4</stp>
        <stp>601985.SH</stp>
        <stp>61</stp>
        <stp>6/30/2015</stp>
        <stp>1</stp>
        <tr r="K2720" s="5"/>
      </tp>
      <tp>
        <v>27357701.629999999</v>
        <stp/>
        <stp>EM_S_QSTM07_IS</stp>
        <stp>4</stp>
        <stp>601996.SH</stp>
        <stp>61</stp>
        <stp>6/30/2016</stp>
        <stp>1</stp>
        <tr r="D2725" s="5"/>
      </tp>
      <tp>
        <v>-110000000</v>
        <stp/>
        <stp>EM_S_PROFITNOTICE_FORECASTL</stp>
        <stp>2</stp>
        <stp>600259.SH</stp>
        <stp>6/30/2016</stp>
        <tr r="G1998" s="5"/>
      </tp>
      <tp t="s">
        <v/>
        <stp/>
        <stp>EM_S_PROFITNOTICE_FORECASTL</stp>
        <stp>2</stp>
        <stp>600359.SH</stp>
        <stp>6/30/2016</stp>
        <tr r="G2082" s="5"/>
      </tp>
      <tp t="s">
        <v/>
        <stp/>
        <stp>EM_S_PROFITNOTICE_FORECASTL</stp>
        <stp>2</stp>
        <stp>600059.SH</stp>
        <stp>6/30/2016</stp>
        <tr r="G1821" s="5"/>
      </tp>
      <tp t="s">
        <v/>
        <stp/>
        <stp>EM_S_PROFITNOTICE_FORECASTT</stp>
        <stp>2</stp>
        <stp>000099.SZ</stp>
        <stp>6/30/2016</stp>
        <tr r="F65" s="5"/>
      </tp>
      <tp t="s">
        <v/>
        <stp/>
        <stp>EM_S_PROFITNOTICE_FORECASTL</stp>
        <stp>2</stp>
        <stp>600159.SH</stp>
        <stp>6/30/2016</stp>
        <tr r="G1910" s="5"/>
      </tp>
      <tp t="s">
        <v/>
        <stp/>
        <stp>EM_S_PROFITNOTICE_FORECASTL</stp>
        <stp>2</stp>
        <stp>600759.SH</stp>
        <stp>6/30/2016</stp>
        <tr r="G2418" s="5"/>
      </tp>
      <tp t="s">
        <v/>
        <stp/>
        <stp>EM_S_PROFITNOTICE_FORECASTT</stp>
        <stp>2</stp>
        <stp>000799.SZ</stp>
        <stp>6/30/2016</stp>
        <tr r="F325" s="5"/>
      </tp>
      <tp t="s">
        <v/>
        <stp/>
        <stp>EM_S_PROFITNOTICE_FORECASTL</stp>
        <stp>2</stp>
        <stp>600459.SH</stp>
        <stp>6/30/2016</stp>
        <tr r="G2153" s="5"/>
      </tp>
      <tp t="s">
        <v/>
        <stp/>
        <stp>EM_S_PROFITNOTICE_FORECASTL</stp>
        <stp>2</stp>
        <stp>600559.SH</stp>
        <stp>6/30/2016</stp>
        <tr r="G2235" s="5"/>
      </tp>
      <tp>
        <v>57737900</v>
        <stp/>
        <stp>EM_S_PROFITNOTICE_FORECASTT</stp>
        <stp>2</stp>
        <stp>000599.SZ</stp>
        <stp>6/30/2016</stp>
        <tr r="F184" s="5"/>
      </tp>
      <tp t="s">
        <v/>
        <stp/>
        <stp>EM_S_PROFITNOTICE_FORECASTL</stp>
        <stp>2</stp>
        <stp>600859.SH</stp>
        <stp>6/30/2016</stp>
        <tr r="G2507" s="5"/>
      </tp>
      <tp t="s">
        <v/>
        <stp/>
        <stp>EM_S_PROFITNOTICE_FORECASTT</stp>
        <stp>2</stp>
        <stp>000899.SZ</stp>
        <stp>6/30/2016</stp>
        <tr r="F389" s="5"/>
      </tp>
      <tp t="s">
        <v/>
        <stp/>
        <stp>EM_S_PROFITNOTICE_FORECASTL</stp>
        <stp>2</stp>
        <stp>600959.SH</stp>
        <stp>6/30/2016</stp>
        <tr r="G2549" s="5"/>
      </tp>
      <tp t="s">
        <v/>
        <stp/>
        <stp>EM_S_PROFITNOTICE_FORECASTT</stp>
        <stp>2</stp>
        <stp>000999.SZ</stp>
        <stp>6/30/2016</stp>
        <tr r="F467" s="5"/>
      </tp>
      <tp t="s">
        <v/>
        <stp/>
        <stp>EM_S_PROFITNOTICE_FORECASTL</stp>
        <stp>2</stp>
        <stp>603959.SH</stp>
        <stp>6/30/2016</stp>
        <tr r="G2870" s="5"/>
      </tp>
      <tp>
        <v>260000000</v>
        <stp/>
        <stp>EM_S_PROFITNOTICE_FORECASTT</stp>
        <stp>2</stp>
        <stp>002299.SZ</stp>
        <stp>6/30/2016</stp>
        <tr r="F768" s="5"/>
      </tp>
      <tp>
        <v>330094300</v>
        <stp/>
        <stp>EM_S_PROFITNOTICE_FORECASTT</stp>
        <stp>2</stp>
        <stp>002399.SZ</stp>
        <stp>6/30/2016</stp>
        <tr r="F868" s="5"/>
      </tp>
      <tp>
        <v>330000000</v>
        <stp/>
        <stp>EM_S_PROFITNOTICE_FORECASTT</stp>
        <stp>2</stp>
        <stp>002099.SZ</stp>
        <stp>6/30/2016</stp>
        <tr r="F569" s="5"/>
      </tp>
      <tp>
        <v>-45000000</v>
        <stp/>
        <stp>EM_S_PROFITNOTICE_FORECASTT</stp>
        <stp>2</stp>
        <stp>002199.SZ</stp>
        <stp>6/30/2016</stp>
        <tr r="F669" s="5"/>
      </tp>
      <tp>
        <v>52867400</v>
        <stp/>
        <stp>EM_S_PROFITNOTICE_FORECASTT</stp>
        <stp>2</stp>
        <stp>002699.SZ</stp>
        <stp>6/30/2016</stp>
        <tr r="F1167" s="5"/>
      </tp>
      <tp>
        <v>23858500</v>
        <stp/>
        <stp>EM_S_PROFITNOTICE_FORECASTT</stp>
        <stp>2</stp>
        <stp>002799.SZ</stp>
        <stp>6/30/2016</stp>
        <tr r="F1258" s="5"/>
      </tp>
      <tp>
        <v>15921200</v>
        <stp/>
        <stp>EM_S_PROFITNOTICE_FORECASTT</stp>
        <stp>2</stp>
        <stp>002499.SZ</stp>
        <stp>6/30/2016</stp>
        <tr r="F968" s="5"/>
      </tp>
      <tp>
        <v>14894200</v>
        <stp/>
        <stp>EM_S_PROFITNOTICE_FORECASTT</stp>
        <stp>2</stp>
        <stp>002599.SZ</stp>
        <stp>6/30/2016</stp>
        <tr r="F1067" s="5"/>
      </tp>
      <tp t="s">
        <v/>
        <stp/>
        <stp>EM_S_PROFITNOTICE_FORECASTL</stp>
        <stp>2</stp>
        <stp>601258.SH</stp>
        <stp>6/30/2016</stp>
        <tr r="G2639" s="5"/>
      </tp>
      <tp>
        <v>199400000</v>
        <stp/>
        <stp>EM_S_PROFITNOTICE_FORECASTL</stp>
        <stp>2</stp>
        <stp>601058.SH</stp>
        <stp>6/30/2016</stp>
        <tr r="G2600" s="5"/>
      </tp>
      <tp t="s">
        <v/>
        <stp/>
        <stp>EM_S_PROFITNOTICE_FORECASTL</stp>
        <stp>2</stp>
        <stp>601158.SH</stp>
        <stp>6/30/2016</stp>
        <tr r="G2619" s="5"/>
      </tp>
      <tp t="s">
        <v/>
        <stp/>
        <stp>EM_S_PROFITNOTICE_FORECASTL</stp>
        <stp>2</stp>
        <stp>601558.SH</stp>
        <stp>6/30/2016</stp>
        <tr r="G2658" s="5"/>
      </tp>
      <tp t="s">
        <v/>
        <stp/>
        <stp>EM_S_PROFITNOTICE_FORECASTL</stp>
        <stp>2</stp>
        <stp>601958.SH</stp>
        <stp>6/30/2016</stp>
        <tr r="G2715" s="5"/>
      </tp>
      <tp t="s">
        <v/>
        <stp/>
        <stp>EM_S_PROFITNOTICE_FORECASTL</stp>
        <stp>2</stp>
        <stp>600258.SH</stp>
        <stp>6/30/2016</stp>
        <tr r="G1997" s="5"/>
      </tp>
      <tp t="s">
        <v/>
        <stp/>
        <stp>EM_S_PROFITNOTICE_FORECASTL</stp>
        <stp>2</stp>
        <stp>600358.SH</stp>
        <stp>6/30/2016</stp>
        <tr r="G2081" s="5"/>
      </tp>
      <tp t="s">
        <v/>
        <stp/>
        <stp>EM_S_PROFITNOTICE_FORECASTL</stp>
        <stp>2</stp>
        <stp>600058.SH</stp>
        <stp>6/30/2016</stp>
        <tr r="G1820" s="5"/>
      </tp>
      <tp t="s">
        <v/>
        <stp/>
        <stp>EM_S_PROFITNOTICE_FORECASTL</stp>
        <stp>2</stp>
        <stp>600158.SH</stp>
        <stp>6/30/2016</stp>
        <tr r="G1909" s="5"/>
      </tp>
      <tp t="s">
        <v/>
        <stp/>
        <stp>EM_S_PROFITNOTICE_FORECASTL</stp>
        <stp>2</stp>
        <stp>600658.SH</stp>
        <stp>6/30/2016</stp>
        <tr r="G2324" s="5"/>
      </tp>
      <tp>
        <v>179000000</v>
        <stp/>
        <stp>EM_S_PROFITNOTICE_FORECASTT</stp>
        <stp>2</stp>
        <stp>000698.SZ</stp>
        <stp>6/30/2016</stp>
        <tr r="F255" s="5"/>
      </tp>
      <tp t="s">
        <v/>
        <stp/>
        <stp>EM_S_PROFITNOTICE_FORECASTL</stp>
        <stp>2</stp>
        <stp>600758.SH</stp>
        <stp>6/30/2016</stp>
        <tr r="G2417" s="5"/>
      </tp>
      <tp>
        <v>-24000000</v>
        <stp/>
        <stp>EM_S_PROFITNOTICE_FORECASTT</stp>
        <stp>2</stp>
        <stp>000798.SZ</stp>
        <stp>6/30/2016</stp>
        <tr r="F324" s="5"/>
      </tp>
      <tp t="s">
        <v/>
        <stp/>
        <stp>EM_S_PROFITNOTICE_FORECASTL</stp>
        <stp>2</stp>
        <stp>600458.SH</stp>
        <stp>6/30/2016</stp>
        <tr r="G2152" s="5"/>
      </tp>
      <tp t="s">
        <v/>
        <stp/>
        <stp>EM_S_PROFITNOTICE_FORECASTT</stp>
        <stp>2</stp>
        <stp>000498.SZ</stp>
        <stp>6/30/2016</stp>
        <tr r="F105" s="5"/>
      </tp>
      <tp t="s">
        <v/>
        <stp/>
        <stp>EM_S_PROFITNOTICE_FORECASTL</stp>
        <stp>2</stp>
        <stp>600558.SH</stp>
        <stp>6/30/2016</stp>
        <tr r="G2234" s="5"/>
      </tp>
      <tp t="s">
        <v/>
        <stp/>
        <stp>EM_S_PROFITNOTICE_FORECASTT</stp>
        <stp>2</stp>
        <stp>000598.SZ</stp>
        <stp>6/30/2016</stp>
        <tr r="F183" s="5"/>
      </tp>
      <tp t="s">
        <v/>
        <stp/>
        <stp>EM_S_PROFITNOTICE_FORECASTL</stp>
        <stp>2</stp>
        <stp>600858.SH</stp>
        <stp>6/30/2016</stp>
        <tr r="G2506" s="5"/>
      </tp>
      <tp>
        <v>300000000</v>
        <stp/>
        <stp>EM_S_PROFITNOTICE_FORECASTT</stp>
        <stp>2</stp>
        <stp>000898.SZ</stp>
        <stp>6/30/2016</stp>
        <tr r="F388" s="5"/>
      </tp>
      <tp t="s">
        <v/>
        <stp/>
        <stp>EM_S_PROFITNOTICE_FORECASTL</stp>
        <stp>2</stp>
        <stp>600958.SH</stp>
        <stp>6/30/2016</stp>
        <tr r="G2548" s="5"/>
      </tp>
      <tp t="s">
        <v/>
        <stp/>
        <stp>EM_S_PROFITNOTICE_FORECASTT</stp>
        <stp>2</stp>
        <stp>000998.SZ</stp>
        <stp>6/30/2016</stp>
        <tr r="F466" s="5"/>
      </tp>
      <tp t="s">
        <v/>
        <stp/>
        <stp>EM_S_PROFITNOTICE_FORECASTL</stp>
        <stp>2</stp>
        <stp>603158.SH</stp>
        <stp>6/30/2016</stp>
        <tr r="G2771" s="5"/>
      </tp>
      <tp t="s">
        <v/>
        <stp/>
        <stp>EM_S_PROFITNOTICE_FORECASTL</stp>
        <stp>2</stp>
        <stp>603558.SH</stp>
        <stp>6/30/2016</stp>
        <tr r="G2810" s="5"/>
      </tp>
      <tp t="s">
        <v/>
        <stp/>
        <stp>EM_S_PROFITNOTICE_FORECASTL</stp>
        <stp>2</stp>
        <stp>603958.SH</stp>
        <stp>6/30/2016</stp>
        <tr r="G2869" s="5"/>
      </tp>
      <tp>
        <v>75447800</v>
        <stp/>
        <stp>EM_S_PROFITNOTICE_FORECASTT</stp>
        <stp>2</stp>
        <stp>002298.SZ</stp>
        <stp>6/30/2016</stp>
        <tr r="F767" s="5"/>
      </tp>
      <tp>
        <v>114841300</v>
        <stp/>
        <stp>EM_S_PROFITNOTICE_FORECASTT</stp>
        <stp>2</stp>
        <stp>002398.SZ</stp>
        <stp>6/30/2016</stp>
        <tr r="F867" s="5"/>
      </tp>
      <tp>
        <v>63399400</v>
        <stp/>
        <stp>EM_S_PROFITNOTICE_FORECASTT</stp>
        <stp>2</stp>
        <stp>002098.SZ</stp>
        <stp>6/30/2016</stp>
        <tr r="F568" s="5"/>
      </tp>
      <tp>
        <v>23000000</v>
        <stp/>
        <stp>EM_S_PROFITNOTICE_FORECASTT</stp>
        <stp>2</stp>
        <stp>002198.SZ</stp>
        <stp>6/30/2016</stp>
        <tr r="F668" s="5"/>
      </tp>
      <tp>
        <v>53303900</v>
        <stp/>
        <stp>EM_S_PROFITNOTICE_FORECASTT</stp>
        <stp>2</stp>
        <stp>002698.SZ</stp>
        <stp>6/30/2016</stp>
        <tr r="F1166" s="5"/>
      </tp>
      <tp t="s">
        <v/>
        <stp/>
        <stp>EM_S_PROFITNOTICE_FORECASTT</stp>
        <stp>2</stp>
        <stp>002798.SZ</stp>
        <stp>6/30/2016</stp>
        <tr r="F1257" s="5"/>
      </tp>
      <tp>
        <v>240000000</v>
        <stp/>
        <stp>EM_S_PROFITNOTICE_FORECASTT</stp>
        <stp>2</stp>
        <stp>002498.SZ</stp>
        <stp>6/30/2016</stp>
        <tr r="F967" s="5"/>
      </tp>
      <tp>
        <v>27330600</v>
        <stp/>
        <stp>EM_S_PROFITNOTICE_FORECASTT</stp>
        <stp>2</stp>
        <stp>002598.SZ</stp>
        <stp>6/30/2016</stp>
        <tr r="F1066" s="5"/>
      </tp>
      <tp t="s">
        <v/>
        <stp/>
        <stp>EM_S_PROFITNOTICE_FORECASTL</stp>
        <stp>2</stp>
        <stp>600251.SH</stp>
        <stp>6/30/2016</stp>
        <tr r="G1992" s="5"/>
      </tp>
      <tp t="s">
        <v/>
        <stp/>
        <stp>EM_S_PROFITNOTICE_FORECASTL</stp>
        <stp>2</stp>
        <stp>600351.SH</stp>
        <stp>6/30/2016</stp>
        <tr r="G2075" s="5"/>
      </tp>
      <tp t="s">
        <v/>
        <stp/>
        <stp>EM_S_PROFITNOTICE_FORECASTL</stp>
        <stp>2</stp>
        <stp>600051.SH</stp>
        <stp>6/30/2016</stp>
        <tr r="G1813" s="5"/>
      </tp>
      <tp>
        <v>96000000</v>
        <stp/>
        <stp>EM_S_PROFITNOTICE_FORECASTL</stp>
        <stp>2</stp>
        <stp>600151.SH</stp>
        <stp>6/30/2016</stp>
        <tr r="G1903" s="5"/>
      </tp>
      <tp t="s">
        <v/>
        <stp/>
        <stp>EM_S_PROFITNOTICE_FORECASTL</stp>
        <stp>2</stp>
        <stp>600651.SH</stp>
        <stp>6/30/2016</stp>
        <tr r="G2318" s="5"/>
      </tp>
      <tp>
        <v>-1200000</v>
        <stp/>
        <stp>EM_S_PROFITNOTICE_FORECASTT</stp>
        <stp>2</stp>
        <stp>000691.SZ</stp>
        <stp>6/30/2016</stp>
        <tr r="F250" s="5"/>
      </tp>
      <tp t="s">
        <v/>
        <stp/>
        <stp>EM_S_PROFITNOTICE_FORECASTL</stp>
        <stp>2</stp>
        <stp>600751.SH</stp>
        <stp>6/30/2016</stp>
        <tr r="G2411" s="5"/>
      </tp>
      <tp>
        <v>-160000000</v>
        <stp/>
        <stp>EM_S_PROFITNOTICE_FORECASTT</stp>
        <stp>2</stp>
        <stp>000791.SZ</stp>
        <stp>6/30/2016</stp>
        <tr r="F318" s="5"/>
      </tp>
      <tp t="s">
        <v/>
        <stp/>
        <stp>EM_S_PROFITNOTICE_FORECASTL</stp>
        <stp>2</stp>
        <stp>600551.SH</stp>
        <stp>6/30/2016</stp>
        <tr r="G2229" s="5"/>
      </tp>
      <tp>
        <v>230000000</v>
        <stp/>
        <stp>EM_S_PROFITNOTICE_FORECASTT</stp>
        <stp>2</stp>
        <stp>000591.SZ</stp>
        <stp>6/30/2016</stp>
        <tr r="F177" s="5"/>
      </tp>
      <tp t="s">
        <v/>
        <stp/>
        <stp>EM_S_PROFITNOTICE_FORECASTL</stp>
        <stp>2</stp>
        <stp>600851.SH</stp>
        <stp>6/30/2016</stp>
        <tr r="G2500" s="5"/>
      </tp>
      <tp>
        <v>27024000</v>
        <stp/>
        <stp>EM_S_PROFITNOTICE_FORECASTT</stp>
        <stp>2</stp>
        <stp>002291.SZ</stp>
        <stp>6/30/2016</stp>
        <tr r="F760" s="5"/>
      </tp>
      <tp>
        <v>144651500</v>
        <stp/>
        <stp>EM_S_PROFITNOTICE_FORECASTT</stp>
        <stp>2</stp>
        <stp>002391.SZ</stp>
        <stp>6/30/2016</stp>
        <tr r="F860" s="5"/>
      </tp>
      <tp>
        <v>168818600</v>
        <stp/>
        <stp>EM_S_PROFITNOTICE_FORECASTT</stp>
        <stp>2</stp>
        <stp>002091.SZ</stp>
        <stp>6/30/2016</stp>
        <tr r="F561" s="5"/>
      </tp>
      <tp>
        <v>471802200</v>
        <stp/>
        <stp>EM_S_PROFITNOTICE_FORECASTT</stp>
        <stp>2</stp>
        <stp>002191.SZ</stp>
        <stp>6/30/2016</stp>
        <tr r="F661" s="5"/>
      </tp>
      <tp>
        <v>13847100</v>
        <stp/>
        <stp>EM_S_PROFITNOTICE_FORECASTT</stp>
        <stp>2</stp>
        <stp>002691.SZ</stp>
        <stp>6/30/2016</stp>
        <tr r="F1159" s="5"/>
      </tp>
      <tp>
        <v>95707700</v>
        <stp/>
        <stp>EM_S_PROFITNOTICE_FORECASTT</stp>
        <stp>2</stp>
        <stp>002791.SZ</stp>
        <stp>6/30/2016</stp>
        <tr r="F1251" s="5"/>
      </tp>
      <tp>
        <v>274316700</v>
        <stp/>
        <stp>EM_S_PROFITNOTICE_FORECASTT</stp>
        <stp>2</stp>
        <stp>002491.SZ</stp>
        <stp>6/30/2016</stp>
        <tr r="F960" s="5"/>
      </tp>
      <tp>
        <v>3000000</v>
        <stp/>
        <stp>EM_S_PROFITNOTICE_FORECASTT</stp>
        <stp>2</stp>
        <stp>002591.SZ</stp>
        <stp>6/30/2016</stp>
        <tr r="F1059" s="5"/>
      </tp>
      <tp t="s">
        <v/>
        <stp/>
        <stp>EM_S_PROFITNOTICE_FORECASTL</stp>
        <stp>2</stp>
        <stp>600250.SH</stp>
        <stp>6/30/2016</stp>
        <tr r="G1991" s="5"/>
      </tp>
      <tp t="s">
        <v/>
        <stp/>
        <stp>EM_S_PROFITNOTICE_FORECASTL</stp>
        <stp>2</stp>
        <stp>600350.SH</stp>
        <stp>6/30/2016</stp>
        <tr r="G2074" s="5"/>
      </tp>
      <tp t="s">
        <v/>
        <stp/>
        <stp>EM_S_PROFITNOTICE_FORECASTL</stp>
        <stp>2</stp>
        <stp>600050.SH</stp>
        <stp>6/30/2016</stp>
        <tr r="G1812" s="5"/>
      </tp>
      <tp t="s">
        <v/>
        <stp/>
        <stp>EM_S_PROFITNOTICE_FORECASTT</stp>
        <stp>2</stp>
        <stp>000090.SZ</stp>
        <stp>6/30/2016</stp>
        <tr r="F63" s="5"/>
      </tp>
      <tp t="s">
        <v/>
        <stp/>
        <stp>EM_S_PROFITNOTICE_FORECASTL</stp>
        <stp>2</stp>
        <stp>600150.SH</stp>
        <stp>6/30/2016</stp>
        <tr r="G1902" s="5"/>
      </tp>
      <tp t="s">
        <v/>
        <stp/>
        <stp>EM_S_PROFITNOTICE_FORECASTL</stp>
        <stp>2</stp>
        <stp>600650.SH</stp>
        <stp>6/30/2016</stp>
        <tr r="G2317" s="5"/>
      </tp>
      <tp t="s">
        <v/>
        <stp/>
        <stp>EM_S_PROFITNOTICE_FORECASTT</stp>
        <stp>2</stp>
        <stp>000690.SZ</stp>
        <stp>6/30/2016</stp>
        <tr r="F249" s="5"/>
      </tp>
      <tp t="s">
        <v/>
        <stp/>
        <stp>EM_S_PROFITNOTICE_FORECASTL</stp>
        <stp>2</stp>
        <stp>600750.SH</stp>
        <stp>6/30/2016</stp>
        <tr r="G2410" s="5"/>
      </tp>
      <tp>
        <v>18000000</v>
        <stp/>
        <stp>EM_S_PROFITNOTICE_FORECASTT</stp>
        <stp>2</stp>
        <stp>000790.SZ</stp>
        <stp>6/30/2016</stp>
        <tr r="F317" s="5"/>
      </tp>
      <tp t="s">
        <v/>
        <stp/>
        <stp>EM_S_PROFITNOTICE_FORECASTL</stp>
        <stp>2</stp>
        <stp>600550.SH</stp>
        <stp>6/30/2016</stp>
        <tr r="G2228" s="5"/>
      </tp>
      <tp t="s">
        <v/>
        <stp/>
        <stp>EM_S_PROFITNOTICE_FORECASTT</stp>
        <stp>2</stp>
        <stp>000590.SZ</stp>
        <stp>6/30/2016</stp>
        <tr r="F176" s="5"/>
      </tp>
      <tp t="s">
        <v/>
        <stp/>
        <stp>EM_S_PROFITNOTICE_FORECASTL</stp>
        <stp>2</stp>
        <stp>600850.SH</stp>
        <stp>6/30/2016</stp>
        <tr r="G2499" s="5"/>
      </tp>
      <tp>
        <v>40000000</v>
        <stp/>
        <stp>EM_S_PROFITNOTICE_FORECASTT</stp>
        <stp>2</stp>
        <stp>000890.SZ</stp>
        <stp>6/30/2016</stp>
        <tr r="F383" s="5"/>
      </tp>
      <tp>
        <v>-24000000</v>
        <stp/>
        <stp>EM_S_PROFITNOTICE_FORECASTT</stp>
        <stp>2</stp>
        <stp>000990.SZ</stp>
        <stp>6/30/2016</stp>
        <tr r="F461" s="5"/>
      </tp>
      <tp>
        <v>20049300</v>
        <stp/>
        <stp>EM_S_PROFITNOTICE_FORECASTT</stp>
        <stp>2</stp>
        <stp>002290.SZ</stp>
        <stp>6/30/2016</stp>
        <tr r="F759" s="5"/>
      </tp>
      <tp>
        <v>130265400</v>
        <stp/>
        <stp>EM_S_PROFITNOTICE_FORECASTT</stp>
        <stp>2</stp>
        <stp>002390.SZ</stp>
        <stp>6/30/2016</stp>
        <tr r="F859" s="5"/>
      </tp>
      <tp>
        <v>56500000</v>
        <stp/>
        <stp>EM_S_PROFITNOTICE_FORECASTT</stp>
        <stp>2</stp>
        <stp>002090.SZ</stp>
        <stp>6/30/2016</stp>
        <tr r="F560" s="5"/>
      </tp>
      <tp>
        <v>57641000</v>
        <stp/>
        <stp>EM_S_PROFITNOTICE_FORECASTT</stp>
        <stp>2</stp>
        <stp>002190.SZ</stp>
        <stp>6/30/2016</stp>
        <tr r="F660" s="5"/>
      </tp>
      <tp>
        <v>146746700</v>
        <stp/>
        <stp>EM_S_PROFITNOTICE_FORECASTT</stp>
        <stp>2</stp>
        <stp>002690.SZ</stp>
        <stp>6/30/2016</stp>
        <tr r="F1158" s="5"/>
      </tp>
      <tp>
        <v>82456800</v>
        <stp/>
        <stp>EM_S_PROFITNOTICE_FORECASTT</stp>
        <stp>2</stp>
        <stp>002790.SZ</stp>
        <stp>6/30/2016</stp>
        <tr r="F1250" s="5"/>
      </tp>
      <tp>
        <v>10313300</v>
        <stp/>
        <stp>EM_S_PROFITNOTICE_FORECASTT</stp>
        <stp>2</stp>
        <stp>002490.SZ</stp>
        <stp>6/30/2016</stp>
        <tr r="F959" s="5"/>
      </tp>
      <tp>
        <v>67111500</v>
        <stp/>
        <stp>EM_S_PROFITNOTICE_FORECASTT</stp>
        <stp>2</stp>
        <stp>002590.SZ</stp>
        <stp>6/30/2016</stp>
        <tr r="F1058" s="5"/>
      </tp>
      <tp t="s">
        <v/>
        <stp/>
        <stp>EM_S_PROFITNOTICE_FORECASTL</stp>
        <stp>2</stp>
        <stp>600353.SH</stp>
        <stp>6/30/2016</stp>
        <tr r="G2077" s="5"/>
      </tp>
      <tp>
        <v>166000000</v>
        <stp/>
        <stp>EM_S_PROFITNOTICE_FORECASTL</stp>
        <stp>2</stp>
        <stp>600053.SH</stp>
        <stp>6/30/2016</stp>
        <tr r="G1815" s="5"/>
      </tp>
      <tp t="s">
        <v/>
        <stp/>
        <stp>EM_S_PROFITNOTICE_FORECASTL</stp>
        <stp>2</stp>
        <stp>600153.SH</stp>
        <stp>6/30/2016</stp>
        <tr r="G1905" s="5"/>
      </tp>
      <tp t="s">
        <v/>
        <stp/>
        <stp>EM_S_PROFITNOTICE_FORECASTL</stp>
        <stp>2</stp>
        <stp>600653.SH</stp>
        <stp>6/30/2016</stp>
        <tr r="G2320" s="5"/>
      </tp>
      <tp>
        <v>-45000000</v>
        <stp/>
        <stp>EM_S_PROFITNOTICE_FORECASTT</stp>
        <stp>2</stp>
        <stp>000693.SZ</stp>
        <stp>6/30/2016</stp>
        <tr r="F252" s="5"/>
      </tp>
      <tp t="s">
        <v/>
        <stp/>
        <stp>EM_S_PROFITNOTICE_FORECASTL</stp>
        <stp>2</stp>
        <stp>600753.SH</stp>
        <stp>6/30/2016</stp>
        <tr r="G2412" s="5"/>
      </tp>
      <tp t="s">
        <v/>
        <stp/>
        <stp>EM_S_PROFITNOTICE_FORECASTT</stp>
        <stp>2</stp>
        <stp>000793.SZ</stp>
        <stp>6/30/2016</stp>
        <tr r="F320" s="5"/>
      </tp>
      <tp t="s">
        <v/>
        <stp/>
        <stp>EM_S_PROFITNOTICE_FORECASTT</stp>
        <stp>2</stp>
        <stp>000593.SZ</stp>
        <stp>6/30/2016</stp>
        <tr r="F179" s="5"/>
      </tp>
      <tp t="s">
        <v/>
        <stp/>
        <stp>EM_S_PROFITNOTICE_FORECASTL</stp>
        <stp>2</stp>
        <stp>600853.SH</stp>
        <stp>6/30/2016</stp>
        <tr r="G2501" s="5"/>
      </tp>
      <tp>
        <v>13000000</v>
        <stp/>
        <stp>EM_S_PROFITNOTICE_FORECASTT</stp>
        <stp>2</stp>
        <stp>000893.SZ</stp>
        <stp>6/30/2016</stp>
        <tr r="F385" s="5"/>
      </tp>
      <tp>
        <v>84090000</v>
        <stp/>
        <stp>EM_S_PROFITNOTICE_FORECASTT</stp>
        <stp>2</stp>
        <stp>000993.SZ</stp>
        <stp>6/30/2016</stp>
        <tr r="F462" s="5"/>
      </tp>
      <tp>
        <v>165393000</v>
        <stp/>
        <stp>EM_S_PROFITNOTICE_FORECASTT</stp>
        <stp>2</stp>
        <stp>002293.SZ</stp>
        <stp>6/30/2016</stp>
        <tr r="F762" s="5"/>
      </tp>
      <tp>
        <v>106475000</v>
        <stp/>
        <stp>EM_S_PROFITNOTICE_FORECASTT</stp>
        <stp>2</stp>
        <stp>002393.SZ</stp>
        <stp>6/30/2016</stp>
        <tr r="F862" s="5"/>
      </tp>
      <tp>
        <v>48427300</v>
        <stp/>
        <stp>EM_S_PROFITNOTICE_FORECASTT</stp>
        <stp>2</stp>
        <stp>002093.SZ</stp>
        <stp>6/30/2016</stp>
        <tr r="F563" s="5"/>
      </tp>
      <tp>
        <v>13500000</v>
        <stp/>
        <stp>EM_S_PROFITNOTICE_FORECASTT</stp>
        <stp>2</stp>
        <stp>002193.SZ</stp>
        <stp>6/30/2016</stp>
        <tr r="F663" s="5"/>
      </tp>
      <tp>
        <v>-17000000</v>
        <stp/>
        <stp>EM_S_PROFITNOTICE_FORECASTT</stp>
        <stp>2</stp>
        <stp>002693.SZ</stp>
        <stp>6/30/2016</stp>
        <tr r="F1161" s="5"/>
      </tp>
      <tp t="s">
        <v/>
        <stp/>
        <stp>EM_S_PROFITNOTICE_FORECASTT</stp>
        <stp>2</stp>
        <stp>002793.SZ</stp>
        <stp>6/30/2016</stp>
        <tr r="F1253" s="5"/>
      </tp>
      <tp>
        <v>780000000</v>
        <stp/>
        <stp>EM_S_PROFITNOTICE_FORECASTT</stp>
        <stp>2</stp>
        <stp>002493.SZ</stp>
        <stp>6/30/2016</stp>
        <tr r="F962" s="5"/>
      </tp>
      <tp>
        <v>26046100</v>
        <stp/>
        <stp>EM_S_PROFITNOTICE_FORECASTT</stp>
        <stp>2</stp>
        <stp>002593.SZ</stp>
        <stp>6/30/2016</stp>
        <tr r="F1061" s="5"/>
      </tp>
      <tp t="s">
        <v/>
        <stp/>
        <stp>EM_S_PROFITNOTICE_FORECASTL</stp>
        <stp>2</stp>
        <stp>600252.SH</stp>
        <stp>6/30/2016</stp>
        <tr r="G1993" s="5"/>
      </tp>
      <tp t="s">
        <v/>
        <stp/>
        <stp>EM_S_PROFITNOTICE_FORECASTL</stp>
        <stp>2</stp>
        <stp>600352.SH</stp>
        <stp>6/30/2016</stp>
        <tr r="G2076" s="5"/>
      </tp>
      <tp t="s">
        <v/>
        <stp/>
        <stp>EM_S_PROFITNOTICE_FORECASTL</stp>
        <stp>2</stp>
        <stp>600052.SH</stp>
        <stp>6/30/2016</stp>
        <tr r="G1814" s="5"/>
      </tp>
      <tp>
        <v>-45000000</v>
        <stp/>
        <stp>EM_S_PROFITNOTICE_FORECASTL</stp>
        <stp>2</stp>
        <stp>600152.SH</stp>
        <stp>6/30/2016</stp>
        <tr r="G1904" s="5"/>
      </tp>
      <tp t="s">
        <v/>
        <stp/>
        <stp>EM_S_PROFITNOTICE_FORECASTL</stp>
        <stp>2</stp>
        <stp>600652.SH</stp>
        <stp>6/30/2016</stp>
        <tr r="G2319" s="5"/>
      </tp>
      <tp t="s">
        <v/>
        <stp/>
        <stp>EM_S_PROFITNOTICE_FORECASTT</stp>
        <stp>2</stp>
        <stp>000692.SZ</stp>
        <stp>6/30/2016</stp>
        <tr r="F251" s="5"/>
      </tp>
      <tp t="s">
        <v/>
        <stp/>
        <stp>EM_S_PROFITNOTICE_FORECASTT</stp>
        <stp>2</stp>
        <stp>000792.SZ</stp>
        <stp>6/30/2016</stp>
        <tr r="F319" s="5"/>
      </tp>
      <tp t="s">
        <v/>
        <stp/>
        <stp>EM_S_PROFITNOTICE_FORECASTL</stp>
        <stp>2</stp>
        <stp>600452.SH</stp>
        <stp>6/30/2016</stp>
        <tr r="G2149" s="5"/>
      </tp>
      <tp t="s">
        <v/>
        <stp/>
        <stp>EM_S_PROFITNOTICE_FORECASTL</stp>
        <stp>2</stp>
        <stp>600552.SH</stp>
        <stp>6/30/2016</stp>
        <tr r="G2230" s="5"/>
      </tp>
      <tp t="s">
        <v/>
        <stp/>
        <stp>EM_S_PROFITNOTICE_FORECASTT</stp>
        <stp>2</stp>
        <stp>000592.SZ</stp>
        <stp>6/30/2016</stp>
        <tr r="F178" s="5"/>
      </tp>
      <tp>
        <v>-160000</v>
        <stp/>
        <stp>EM_S_PROFITNOTICE_FORECASTT</stp>
        <stp>2</stp>
        <stp>000892.SZ</stp>
        <stp>6/30/2016</stp>
        <tr r="F384" s="5"/>
      </tp>
      <tp>
        <v>293466100</v>
        <stp/>
        <stp>EM_S_PROFITNOTICE_FORECASTT</stp>
        <stp>2</stp>
        <stp>002292.SZ</stp>
        <stp>6/30/2016</stp>
        <tr r="F761" s="5"/>
      </tp>
      <tp>
        <v>97006700</v>
        <stp/>
        <stp>EM_S_PROFITNOTICE_FORECASTT</stp>
        <stp>2</stp>
        <stp>002392.SZ</stp>
        <stp>6/30/2016</stp>
        <tr r="F861" s="5"/>
      </tp>
      <tp>
        <v>290000000</v>
        <stp/>
        <stp>EM_S_PROFITNOTICE_FORECASTT</stp>
        <stp>2</stp>
        <stp>002092.SZ</stp>
        <stp>6/30/2016</stp>
        <tr r="F562" s="5"/>
      </tp>
      <tp>
        <v>5000000</v>
        <stp/>
        <stp>EM_S_PROFITNOTICE_FORECASTT</stp>
        <stp>2</stp>
        <stp>002192.SZ</stp>
        <stp>6/30/2016</stp>
        <tr r="F662" s="5"/>
      </tp>
      <tp>
        <v>86761400</v>
        <stp/>
        <stp>EM_S_PROFITNOTICE_FORECASTT</stp>
        <stp>2</stp>
        <stp>002692.SZ</stp>
        <stp>6/30/2016</stp>
        <tr r="F1160" s="5"/>
      </tp>
      <tp>
        <v>140000000</v>
        <stp/>
        <stp>EM_S_PROFITNOTICE_FORECASTT</stp>
        <stp>2</stp>
        <stp>002792.SZ</stp>
        <stp>6/30/2016</stp>
        <tr r="F1252" s="5"/>
      </tp>
      <tp>
        <v>31529300</v>
        <stp/>
        <stp>EM_S_PROFITNOTICE_FORECASTT</stp>
        <stp>2</stp>
        <stp>002492.SZ</stp>
        <stp>6/30/2016</stp>
        <tr r="F961" s="5"/>
      </tp>
      <tp>
        <v>77226300</v>
        <stp/>
        <stp>EM_S_PROFITNOTICE_FORECASTT</stp>
        <stp>2</stp>
        <stp>002592.SZ</stp>
        <stp>6/30/2016</stp>
        <tr r="F1060" s="5"/>
      </tp>
      <tp t="s">
        <v/>
        <stp/>
        <stp>EM_S_PROFITNOTICE_FORECASTL</stp>
        <stp>2</stp>
        <stp>601155.SH</stp>
        <stp>6/30/2016</stp>
        <tr r="G2618" s="5"/>
      </tp>
      <tp t="s">
        <v/>
        <stp/>
        <stp>EM_S_PROFITNOTICE_FORECASTL</stp>
        <stp>2</stp>
        <stp>601555.SH</stp>
        <stp>6/30/2016</stp>
        <tr r="G2657" s="5"/>
      </tp>
      <tp t="s">
        <v/>
        <stp/>
        <stp>EM_S_PROFITNOTICE_FORECASTL</stp>
        <stp>2</stp>
        <stp>600255.SH</stp>
        <stp>6/30/2016</stp>
        <tr r="G1994" s="5"/>
      </tp>
      <tp t="s">
        <v/>
        <stp/>
        <stp>EM_S_PROFITNOTICE_FORECASTL</stp>
        <stp>2</stp>
        <stp>600355.SH</stp>
        <stp>6/30/2016</stp>
        <tr r="G2079" s="5"/>
      </tp>
      <tp t="s">
        <v/>
        <stp/>
        <stp>EM_S_PROFITNOTICE_FORECASTL</stp>
        <stp>2</stp>
        <stp>600055.SH</stp>
        <stp>6/30/2016</stp>
        <tr r="G1817" s="5"/>
      </tp>
      <tp t="s">
        <v/>
        <stp/>
        <stp>EM_S_PROFITNOTICE_FORECASTL</stp>
        <stp>2</stp>
        <stp>600155.SH</stp>
        <stp>6/30/2016</stp>
        <tr r="G1906" s="5"/>
      </tp>
      <tp t="s">
        <v/>
        <stp/>
        <stp>EM_S_PROFITNOTICE_FORECASTL</stp>
        <stp>2</stp>
        <stp>600655.SH</stp>
        <stp>6/30/2016</stp>
        <tr r="G2322" s="5"/>
      </tp>
      <tp>
        <v>-4000000</v>
        <stp/>
        <stp>EM_S_PROFITNOTICE_FORECASTT</stp>
        <stp>2</stp>
        <stp>000695.SZ</stp>
        <stp>6/30/2016</stp>
        <tr r="F253" s="5"/>
      </tp>
      <tp t="s">
        <v/>
        <stp/>
        <stp>EM_S_PROFITNOTICE_FORECASTL</stp>
        <stp>2</stp>
        <stp>600755.SH</stp>
        <stp>6/30/2016</stp>
        <tr r="G2414" s="5"/>
      </tp>
      <tp>
        <v>25000000</v>
        <stp/>
        <stp>EM_S_PROFITNOTICE_FORECASTT</stp>
        <stp>2</stp>
        <stp>000795.SZ</stp>
        <stp>6/30/2016</stp>
        <tr r="F321" s="5"/>
      </tp>
      <tp t="s">
        <v/>
        <stp/>
        <stp>EM_S_PROFITNOTICE_FORECASTL</stp>
        <stp>2</stp>
        <stp>600455.SH</stp>
        <stp>6/30/2016</stp>
        <tr r="G2150" s="5"/>
      </tp>
      <tp t="s">
        <v/>
        <stp/>
        <stp>EM_S_PROFITNOTICE_FORECASTL</stp>
        <stp>2</stp>
        <stp>600555.SH</stp>
        <stp>6/30/2016</stp>
        <tr r="G2231" s="5"/>
      </tp>
      <tp>
        <v>-19000000</v>
        <stp/>
        <stp>EM_S_PROFITNOTICE_FORECASTT</stp>
        <stp>2</stp>
        <stp>000595.SZ</stp>
        <stp>6/30/2016</stp>
        <tr r="F180" s="5"/>
      </tp>
      <tp t="s">
        <v/>
        <stp/>
        <stp>EM_S_PROFITNOTICE_FORECASTL</stp>
        <stp>2</stp>
        <stp>600855.SH</stp>
        <stp>6/30/2016</stp>
        <tr r="G2503" s="5"/>
      </tp>
      <tp t="s">
        <v/>
        <stp/>
        <stp>EM_S_PROFITNOTICE_FORECASTT</stp>
        <stp>2</stp>
        <stp>000895.SZ</stp>
        <stp>6/30/2016</stp>
        <tr r="F386" s="5"/>
      </tp>
      <tp>
        <v>-17000000</v>
        <stp/>
        <stp>EM_S_PROFITNOTICE_FORECASTT</stp>
        <stp>2</stp>
        <stp>000995.SZ</stp>
        <stp>6/30/2016</stp>
        <tr r="F463" s="5"/>
      </tp>
      <tp t="s">
        <v/>
        <stp/>
        <stp>EM_S_PROFITNOTICE_FORECASTL</stp>
        <stp>2</stp>
        <stp>603355.SH</stp>
        <stp>6/30/2016</stp>
        <tr r="G2796" s="5"/>
      </tp>
      <tp t="s">
        <v/>
        <stp/>
        <stp>EM_S_PROFITNOTICE_FORECASTL</stp>
        <stp>2</stp>
        <stp>603555.SH</stp>
        <stp>6/30/2016</stp>
        <tr r="G2809" s="5"/>
      </tp>
      <tp>
        <v>4500000</v>
        <stp/>
        <stp>EM_S_PROFITNOTICE_FORECASTT</stp>
        <stp>2</stp>
        <stp>002295.SZ</stp>
        <stp>6/30/2016</stp>
        <tr r="F764" s="5"/>
      </tp>
      <tp>
        <v>20027100</v>
        <stp/>
        <stp>EM_S_PROFITNOTICE_FORECASTT</stp>
        <stp>2</stp>
        <stp>002395.SZ</stp>
        <stp>6/30/2016</stp>
        <tr r="F864" s="5"/>
      </tp>
      <tp>
        <v>18938700</v>
        <stp/>
        <stp>EM_S_PROFITNOTICE_FORECASTT</stp>
        <stp>2</stp>
        <stp>002095.SZ</stp>
        <stp>6/30/2016</stp>
        <tr r="F565" s="5"/>
      </tp>
      <tp>
        <v>256197900</v>
        <stp/>
        <stp>EM_S_PROFITNOTICE_FORECASTT</stp>
        <stp>2</stp>
        <stp>002195.SZ</stp>
        <stp>6/30/2016</stp>
        <tr r="F665" s="5"/>
      </tp>
      <tp>
        <v>48399700</v>
        <stp/>
        <stp>EM_S_PROFITNOTICE_FORECASTT</stp>
        <stp>2</stp>
        <stp>002695.SZ</stp>
        <stp>6/30/2016</stp>
        <tr r="F1163" s="5"/>
      </tp>
      <tp>
        <v>35119600</v>
        <stp/>
        <stp>EM_S_PROFITNOTICE_FORECASTT</stp>
        <stp>2</stp>
        <stp>002795.SZ</stp>
        <stp>6/30/2016</stp>
        <tr r="F1254" s="5"/>
      </tp>
      <tp>
        <v>26368900</v>
        <stp/>
        <stp>EM_S_PROFITNOTICE_FORECASTT</stp>
        <stp>2</stp>
        <stp>002495.SZ</stp>
        <stp>6/30/2016</stp>
        <tr r="F964" s="5"/>
      </tp>
      <tp>
        <v>409707200</v>
        <stp/>
        <stp>EM_S_PROFITNOTICE_FORECASTT</stp>
        <stp>2</stp>
        <stp>002595.SZ</stp>
        <stp>6/30/2016</stp>
        <tr r="F1063" s="5"/>
      </tp>
      <tp t="s">
        <v/>
        <stp/>
        <stp>EM_S_PROFITNOTICE_FORECASTL</stp>
        <stp>2</stp>
        <stp>600354.SH</stp>
        <stp>6/30/2016</stp>
        <tr r="G2078" s="5"/>
      </tp>
      <tp t="s">
        <v/>
        <stp/>
        <stp>EM_S_PROFITNOTICE_FORECASTL</stp>
        <stp>2</stp>
        <stp>600054.SH</stp>
        <stp>6/30/2016</stp>
        <tr r="G1816" s="5"/>
      </tp>
      <tp t="s">
        <v/>
        <stp/>
        <stp>EM_S_PROFITNOTICE_FORECASTL</stp>
        <stp>2</stp>
        <stp>600654.SH</stp>
        <stp>6/30/2016</stp>
        <tr r="G2321" s="5"/>
      </tp>
      <tp t="s">
        <v/>
        <stp/>
        <stp>EM_S_PROFITNOTICE_FORECASTL</stp>
        <stp>2</stp>
        <stp>600754.SH</stp>
        <stp>6/30/2016</stp>
        <tr r="G2413" s="5"/>
      </tp>
      <tp t="s">
        <v/>
        <stp/>
        <stp>EM_S_PROFITNOTICE_FORECASTL</stp>
        <stp>2</stp>
        <stp>600854.SH</stp>
        <stp>6/30/2016</stp>
        <tr r="G2502" s="5"/>
      </tp>
      <tp>
        <v>742894000</v>
        <stp/>
        <stp>EM_S_PROFITNOTICE_FORECASTT</stp>
        <stp>2</stp>
        <stp>002294.SZ</stp>
        <stp>6/30/2016</stp>
        <tr r="F763" s="5"/>
      </tp>
      <tp>
        <v>140590000</v>
        <stp/>
        <stp>EM_S_PROFITNOTICE_FORECASTT</stp>
        <stp>2</stp>
        <stp>002394.SZ</stp>
        <stp>6/30/2016</stp>
        <tr r="F863" s="5"/>
      </tp>
      <tp>
        <v>57442700</v>
        <stp/>
        <stp>EM_S_PROFITNOTICE_FORECASTT</stp>
        <stp>2</stp>
        <stp>002094.SZ</stp>
        <stp>6/30/2016</stp>
        <tr r="F564" s="5"/>
      </tp>
      <tp>
        <v>30951000</v>
        <stp/>
        <stp>EM_S_PROFITNOTICE_FORECASTT</stp>
        <stp>2</stp>
        <stp>002194.SZ</stp>
        <stp>6/30/2016</stp>
        <tr r="F664" s="5"/>
      </tp>
      <tp>
        <v>8446300</v>
        <stp/>
        <stp>EM_S_PROFITNOTICE_FORECASTT</stp>
        <stp>2</stp>
        <stp>002694.SZ</stp>
        <stp>6/30/2016</stp>
        <tr r="F1162" s="5"/>
      </tp>
      <tp>
        <v>10097400</v>
        <stp/>
        <stp>EM_S_PROFITNOTICE_FORECASTT</stp>
        <stp>2</stp>
        <stp>002494.SZ</stp>
        <stp>6/30/2016</stp>
        <tr r="F963" s="5"/>
      </tp>
      <tp>
        <v>2450000000</v>
        <stp/>
        <stp>EM_S_PROFITNOTICE_FORECASTT</stp>
        <stp>2</stp>
        <stp>002594.SZ</stp>
        <stp>6/30/2016</stp>
        <tr r="F1062" s="5"/>
      </tp>
      <tp t="s">
        <v/>
        <stp/>
        <stp>EM_S_PROFITNOTICE_FORECASTL</stp>
        <stp>2</stp>
        <stp>601857.SH</stp>
        <stp>6/30/2016</stp>
        <tr r="G2696" s="5"/>
      </tp>
      <tp t="s">
        <v/>
        <stp/>
        <stp>EM_S_PROFITNOTICE_FORECASTL</stp>
        <stp>2</stp>
        <stp>600257.SH</stp>
        <stp>6/30/2016</stp>
        <tr r="G1996" s="5"/>
      </tp>
      <tp t="s">
        <v/>
        <stp/>
        <stp>EM_S_PROFITNOTICE_FORECASTL</stp>
        <stp>2</stp>
        <stp>600057.SH</stp>
        <stp>6/30/2016</stp>
        <tr r="G1819" s="5"/>
      </tp>
      <tp t="s">
        <v/>
        <stp/>
        <stp>EM_S_PROFITNOTICE_FORECASTL</stp>
        <stp>2</stp>
        <stp>600157.SH</stp>
        <stp>6/30/2016</stp>
        <tr r="G1908" s="5"/>
      </tp>
      <tp t="s">
        <v/>
        <stp/>
        <stp>EM_S_PROFITNOTICE_FORECASTL</stp>
        <stp>2</stp>
        <stp>600657.SH</stp>
        <stp>6/30/2016</stp>
        <tr r="G2323" s="5"/>
      </tp>
      <tp>
        <v>-12000000</v>
        <stp/>
        <stp>EM_S_PROFITNOTICE_FORECASTT</stp>
        <stp>2</stp>
        <stp>000697.SZ</stp>
        <stp>6/30/2016</stp>
        <tr r="F254" s="5"/>
      </tp>
      <tp t="s">
        <v/>
        <stp/>
        <stp>EM_S_PROFITNOTICE_FORECASTL</stp>
        <stp>2</stp>
        <stp>600757.SH</stp>
        <stp>6/30/2016</stp>
        <tr r="G2416" s="5"/>
      </tp>
      <tp t="s">
        <v/>
        <stp/>
        <stp>EM_S_PROFITNOTICE_FORECASTT</stp>
        <stp>2</stp>
        <stp>000797.SZ</stp>
        <stp>6/30/2016</stp>
        <tr r="F323" s="5"/>
      </tp>
      <tp t="s">
        <v/>
        <stp/>
        <stp>EM_S_PROFITNOTICE_FORECASTL</stp>
        <stp>2</stp>
        <stp>600557.SH</stp>
        <stp>6/30/2016</stp>
        <tr r="G2233" s="5"/>
      </tp>
      <tp>
        <v>5000000</v>
        <stp/>
        <stp>EM_S_PROFITNOTICE_FORECASTT</stp>
        <stp>2</stp>
        <stp>000597.SZ</stp>
        <stp>6/30/2016</stp>
        <tr r="F182" s="5"/>
      </tp>
      <tp t="s">
        <v/>
        <stp/>
        <stp>EM_S_PROFITNOTICE_FORECASTL</stp>
        <stp>2</stp>
        <stp>600857.SH</stp>
        <stp>6/30/2016</stp>
        <tr r="G2505" s="5"/>
      </tp>
      <tp>
        <v>50000000</v>
        <stp/>
        <stp>EM_S_PROFITNOTICE_FORECASTT</stp>
        <stp>2</stp>
        <stp>000897.SZ</stp>
        <stp>6/30/2016</stp>
        <tr r="F387" s="5"/>
      </tp>
      <tp t="s">
        <v/>
        <stp/>
        <stp>EM_S_PROFITNOTICE_FORECASTT</stp>
        <stp>2</stp>
        <stp>000997.SZ</stp>
        <stp>6/30/2016</stp>
        <tr r="F465" s="5"/>
      </tp>
      <tp>
        <v>-22000000</v>
        <stp/>
        <stp>EM_S_PROFITNOTICE_FORECASTT</stp>
        <stp>2</stp>
        <stp>002297.SZ</stp>
        <stp>6/30/2016</stp>
        <tr r="F766" s="5"/>
      </tp>
      <tp>
        <v>67618000</v>
        <stp/>
        <stp>EM_S_PROFITNOTICE_FORECASTT</stp>
        <stp>2</stp>
        <stp>002397.SZ</stp>
        <stp>6/30/2016</stp>
        <tr r="F866" s="5"/>
      </tp>
      <tp>
        <v>18322800</v>
        <stp/>
        <stp>EM_S_PROFITNOTICE_FORECASTT</stp>
        <stp>2</stp>
        <stp>002097.SZ</stp>
        <stp>6/30/2016</stp>
        <tr r="F567" s="5"/>
      </tp>
      <tp>
        <v>11959800</v>
        <stp/>
        <stp>EM_S_PROFITNOTICE_FORECASTT</stp>
        <stp>2</stp>
        <stp>002197.SZ</stp>
        <stp>6/30/2016</stp>
        <tr r="F667" s="5"/>
      </tp>
      <tp>
        <v>121102800</v>
        <stp/>
        <stp>EM_S_PROFITNOTICE_FORECASTT</stp>
        <stp>2</stp>
        <stp>002697.SZ</stp>
        <stp>6/30/2016</stp>
        <tr r="F1165" s="5"/>
      </tp>
      <tp t="s">
        <v/>
        <stp/>
        <stp>EM_S_PROFITNOTICE_FORECASTT</stp>
        <stp>2</stp>
        <stp>002797.SZ</stp>
        <stp>6/30/2016</stp>
        <tr r="F1256" s="5"/>
      </tp>
      <tp>
        <v>94499600</v>
        <stp/>
        <stp>EM_S_PROFITNOTICE_FORECASTT</stp>
        <stp>2</stp>
        <stp>002497.SZ</stp>
        <stp>6/30/2016</stp>
        <tr r="F966" s="5"/>
      </tp>
      <tp>
        <v>230014200</v>
        <stp/>
        <stp>EM_S_PROFITNOTICE_FORECASTT</stp>
        <stp>2</stp>
        <stp>002597.SZ</stp>
        <stp>6/30/2016</stp>
        <tr r="F1065" s="5"/>
      </tp>
      <tp t="s">
        <v/>
        <stp/>
        <stp>EM_S_PROFITNOTICE_FORECASTT</stp>
        <stp>2</stp>
        <stp>001696.SZ</stp>
        <stp>6/30/2016</stp>
        <tr r="F468" s="5"/>
      </tp>
      <tp>
        <v>334000000</v>
        <stp/>
        <stp>EM_S_PROFITNOTICE_FORECASTT</stp>
        <stp>2</stp>
        <stp>001896.SZ</stp>
        <stp>6/30/2016</stp>
        <tr r="F469" s="5"/>
      </tp>
      <tp t="s">
        <v/>
        <stp/>
        <stp>EM_S_PROFITNOTICE_FORECASTL</stp>
        <stp>2</stp>
        <stp>600256.SH</stp>
        <stp>6/30/2016</stp>
        <tr r="G1995" s="5"/>
      </tp>
      <tp t="s">
        <v/>
        <stp/>
        <stp>EM_S_PROFITNOTICE_FORECASTL</stp>
        <stp>2</stp>
        <stp>600356.SH</stp>
        <stp>6/30/2016</stp>
        <tr r="G2080" s="5"/>
      </tp>
      <tp t="s">
        <v/>
        <stp/>
        <stp>EM_S_PROFITNOTICE_FORECASTL</stp>
        <stp>2</stp>
        <stp>600056.SH</stp>
        <stp>6/30/2016</stp>
        <tr r="G1818" s="5"/>
      </tp>
      <tp>
        <v>80000000</v>
        <stp/>
        <stp>EM_S_PROFITNOTICE_FORECASTT</stp>
        <stp>2</stp>
        <stp>000096.SZ</stp>
        <stp>6/30/2016</stp>
        <tr r="F64" s="5"/>
      </tp>
      <tp t="s">
        <v/>
        <stp/>
        <stp>EM_S_PROFITNOTICE_FORECASTL</stp>
        <stp>2</stp>
        <stp>600156.SH</stp>
        <stp>6/30/2016</stp>
        <tr r="G1907" s="5"/>
      </tp>
      <tp t="s">
        <v/>
        <stp/>
        <stp>EM_S_PROFITNOTICE_FORECASTL</stp>
        <stp>2</stp>
        <stp>600756.SH</stp>
        <stp>6/30/2016</stp>
        <tr r="G2415" s="5"/>
      </tp>
      <tp>
        <v>58000000</v>
        <stp/>
        <stp>EM_S_PROFITNOTICE_FORECASTT</stp>
        <stp>2</stp>
        <stp>000796.SZ</stp>
        <stp>6/30/2016</stp>
        <tr r="F322" s="5"/>
      </tp>
      <tp>
        <v>-90000000</v>
        <stp/>
        <stp>EM_S_PROFITNOTICE_FORECASTL</stp>
        <stp>2</stp>
        <stp>600456.SH</stp>
        <stp>6/30/2016</stp>
        <tr r="G2151" s="5"/>
      </tp>
      <tp t="s">
        <v/>
        <stp/>
        <stp>EM_S_PROFITNOTICE_FORECASTL</stp>
        <stp>2</stp>
        <stp>600556.SH</stp>
        <stp>6/30/2016</stp>
        <tr r="G2232" s="5"/>
      </tp>
      <tp t="s">
        <v/>
        <stp/>
        <stp>EM_S_PROFITNOTICE_FORECASTT</stp>
        <stp>2</stp>
        <stp>000596.SZ</stp>
        <stp>6/30/2016</stp>
        <tr r="F181" s="5"/>
      </tp>
      <tp t="s">
        <v/>
        <stp/>
        <stp>EM_S_PROFITNOTICE_FORECASTL</stp>
        <stp>2</stp>
        <stp>600856.SH</stp>
        <stp>6/30/2016</stp>
        <tr r="G2504" s="5"/>
      </tp>
      <tp t="s">
        <v/>
        <stp/>
        <stp>EM_S_PROFITNOTICE_FORECASTT</stp>
        <stp>2</stp>
        <stp>000996.SZ</stp>
        <stp>6/30/2016</stp>
        <tr r="F464" s="5"/>
      </tp>
      <tp t="s">
        <v/>
        <stp/>
        <stp>EM_S_PROFITNOTICE_FORECASTL</stp>
        <stp>2</stp>
        <stp>603456.SH</stp>
        <stp>6/30/2016</stp>
        <tr r="G2803" s="5"/>
      </tp>
      <tp>
        <v>40326400</v>
        <stp/>
        <stp>EM_S_PROFITNOTICE_FORECASTT</stp>
        <stp>2</stp>
        <stp>002296.SZ</stp>
        <stp>6/30/2016</stp>
        <tr r="F765" s="5"/>
      </tp>
      <tp>
        <v>38924700</v>
        <stp/>
        <stp>EM_S_PROFITNOTICE_FORECASTT</stp>
        <stp>2</stp>
        <stp>002396.SZ</stp>
        <stp>6/30/2016</stp>
        <tr r="F865" s="5"/>
      </tp>
      <tp>
        <v>27254500</v>
        <stp/>
        <stp>EM_S_PROFITNOTICE_FORECASTT</stp>
        <stp>2</stp>
        <stp>002096.SZ</stp>
        <stp>6/30/2016</stp>
        <tr r="F566" s="5"/>
      </tp>
      <tp>
        <v>53290000</v>
        <stp/>
        <stp>EM_S_PROFITNOTICE_FORECASTT</stp>
        <stp>2</stp>
        <stp>002196.SZ</stp>
        <stp>6/30/2016</stp>
        <tr r="F666" s="5"/>
      </tp>
      <tp>
        <v>14467400</v>
        <stp/>
        <stp>EM_S_PROFITNOTICE_FORECASTT</stp>
        <stp>2</stp>
        <stp>002696.SZ</stp>
        <stp>6/30/2016</stp>
        <tr r="F1164" s="5"/>
      </tp>
      <tp>
        <v>23529300</v>
        <stp/>
        <stp>EM_S_PROFITNOTICE_FORECASTT</stp>
        <stp>2</stp>
        <stp>002796.SZ</stp>
        <stp>6/30/2016</stp>
        <tr r="F1255" s="5"/>
      </tp>
      <tp>
        <v>112108000</v>
        <stp/>
        <stp>EM_S_PROFITNOTICE_FORECASTT</stp>
        <stp>2</stp>
        <stp>002496.SZ</stp>
        <stp>6/30/2016</stp>
        <tr r="F965" s="5"/>
      </tp>
      <tp>
        <v>-5000000</v>
        <stp/>
        <stp>EM_S_PROFITNOTICE_FORECASTT</stp>
        <stp>2</stp>
        <stp>002596.SZ</stp>
        <stp>6/30/2016</stp>
        <tr r="F1064" s="5"/>
      </tp>
      <tp>
        <v>0.153</v>
        <stp/>
        <stp>EM_S_DIV_CASHBEFORETAX</stp>
        <stp>4</stp>
        <stp>000001.SZ</stp>
        <stp>12/31/2015</stp>
        <stp>1</stp>
        <stp>1</stp>
        <tr r="H3" s="11"/>
        <tr r="H6" s="9"/>
      </tp>
      <tp>
        <v>0.5</v>
        <stp/>
        <stp>EM_S_DIV_CASHBEFORETAX</stp>
        <stp>4</stp>
        <stp>000002.SZ</stp>
        <stp>12/31/2014</stp>
        <stp>1</stp>
        <stp>1</stp>
        <tr r="X5" s="10"/>
        <tr r="JE4" s="13"/>
      </tp>
      <tp>
        <v>0.72</v>
        <stp/>
        <stp>EM_S_DIV_CASHBEFORETAX</stp>
        <stp>4</stp>
        <stp>000002.SZ</stp>
        <stp>12/31/2015</stp>
        <stp>1</stp>
        <stp>1</stp>
        <tr r="T5" s="10"/>
        <tr r="JA4" s="13"/>
      </tp>
      <tp>
        <v>0.1</v>
        <stp/>
        <stp>EM_S_DIV_CASHBEFORETAX</stp>
        <stp>4</stp>
        <stp>000002.SZ</stp>
        <stp>12/31/2010</stp>
        <stp>1</stp>
        <stp>1</stp>
        <tr r="JU4" s="13"/>
      </tp>
      <tp>
        <v>0.13</v>
        <stp/>
        <stp>EM_S_DIV_CASHBEFORETAX</stp>
        <stp>4</stp>
        <stp>000002.SZ</stp>
        <stp>12/31/2011</stp>
        <stp>1</stp>
        <stp>1</stp>
        <tr r="JQ4" s="13"/>
      </tp>
      <tp>
        <v>0.18</v>
        <stp/>
        <stp>EM_S_DIV_CASHBEFORETAX</stp>
        <stp>4</stp>
        <stp>000002.SZ</stp>
        <stp>12/31/2012</stp>
        <stp>1</stp>
        <stp>1</stp>
        <tr r="JM4" s="13"/>
      </tp>
      <tp>
        <v>0.41</v>
        <stp/>
        <stp>EM_S_DIV_CASHBEFORETAX</stp>
        <stp>4</stp>
        <stp>000002.SZ</stp>
        <stp>12/31/2013</stp>
        <stp>1</stp>
        <stp>1</stp>
        <tr r="JI4" s="13"/>
      </tp>
      <tp>
        <v>0.15</v>
        <stp/>
        <stp>EM_S_DIV_CASHBEFORETAX</stp>
        <stp>4</stp>
        <stp>000002.SZ</stp>
        <stp>12/31/2006</stp>
        <stp>1</stp>
        <stp>1</stp>
        <tr r="KK4" s="13"/>
      </tp>
      <tp>
        <v>0.1</v>
        <stp/>
        <stp>EM_S_DIV_CASHBEFORETAX</stp>
        <stp>4</stp>
        <stp>000002.SZ</stp>
        <stp>12/31/2007</stp>
        <stp>1</stp>
        <stp>1</stp>
        <tr r="KG4" s="13"/>
      </tp>
      <tp>
        <v>0.05</v>
        <stp/>
        <stp>EM_S_DIV_CASHBEFORETAX</stp>
        <stp>4</stp>
        <stp>000002.SZ</stp>
        <stp>12/31/2008</stp>
        <stp>1</stp>
        <stp>1</stp>
        <tr r="KC4" s="13"/>
      </tp>
      <tp>
        <v>7.0000000000000007E-2</v>
        <stp/>
        <stp>EM_S_DIV_CASHBEFORETAX</stp>
        <stp>4</stp>
        <stp>000002.SZ</stp>
        <stp>12/31/2009</stp>
        <stp>1</stp>
        <stp>1</stp>
        <tr r="JY4" s="13"/>
      </tp>
      <tp t="s">
        <v/>
        <stp/>
        <stp>EM_S_PERFORMANCEEXPRESS_PERFEXNETPROFITTOSHAREHOLDER</stp>
        <stp>2</stp>
        <stp>600893.SH</stp>
        <stp>6/30/2016</stp>
        <tr r="E2540" s="5"/>
      </tp>
      <tp t="s">
        <v/>
        <stp/>
        <stp>EM_S_PERFORMANCEEXPRESS_PERFEXNETPROFITTOSHAREHOLDER</stp>
        <stp>2</stp>
        <stp>600993.SH</stp>
        <stp>6/30/2016</stp>
        <tr r="E2576" s="5"/>
      </tp>
      <tp t="s">
        <v/>
        <stp/>
        <stp>EM_S_PERFORMANCEEXPRESS_PERFEXNETPROFITTOSHAREHOLDER</stp>
        <stp>2</stp>
        <stp>600693.SH</stp>
        <stp>6/30/2016</stp>
        <tr r="E2355" s="5"/>
      </tp>
      <tp t="s">
        <v/>
        <stp/>
        <stp>EM_S_PERFORMANCEEXPRESS_PERFEXNETPROFITTOSHAREHOLDER</stp>
        <stp>2</stp>
        <stp>600793.SH</stp>
        <stp>6/30/2016</stp>
        <tr r="E2448" s="5"/>
      </tp>
      <tp t="s">
        <v/>
        <stp/>
        <stp>EM_S_PERFORMANCEEXPRESS_PERFEXNETPROFITTOSHAREHOLDER</stp>
        <stp>2</stp>
        <stp>600493.SH</stp>
        <stp>6/30/2016</stp>
        <tr r="E2179" s="5"/>
      </tp>
      <tp t="s">
        <v/>
        <stp/>
        <stp>EM_S_PERFORMANCEEXPRESS_PERFEXNETPROFITTOSHAREHOLDER</stp>
        <stp>2</stp>
        <stp>600593.SH</stp>
        <stp>6/30/2016</stp>
        <tr r="E2266" s="5"/>
      </tp>
      <tp t="s">
        <v/>
        <stp/>
        <stp>EM_S_PERFORMANCEEXPRESS_PERFEXNETPROFITTOSHAREHOLDER</stp>
        <stp>2</stp>
        <stp>600293.SH</stp>
        <stp>6/30/2016</stp>
        <tr r="E2028" s="5"/>
      </tp>
      <tp t="s">
        <v/>
        <stp/>
        <stp>EM_S_PERFORMANCEEXPRESS_PERFEXNETPROFITTOSHAREHOLDER</stp>
        <stp>2</stp>
        <stp>600393.SH</stp>
        <stp>6/30/2016</stp>
        <tr r="E2113" s="5"/>
      </tp>
      <tp t="s">
        <v/>
        <stp/>
        <stp>EM_S_PERFORMANCEEXPRESS_PERFEXNETPROFITTOSHAREHOLDER</stp>
        <stp>2</stp>
        <stp>600093.SH</stp>
        <stp>6/30/2016</stp>
        <tr r="E1852" s="5"/>
      </tp>
      <tp t="s">
        <v/>
        <stp/>
        <stp>EM_S_PERFORMANCEEXPRESS_PERFEXNETPROFITTOSHAREHOLDER</stp>
        <stp>2</stp>
        <stp>600193.SH</stp>
        <stp>6/30/2016</stp>
        <tr r="E1941" s="5"/>
      </tp>
      <tp t="s">
        <v/>
        <stp/>
        <stp>EM_S_PERFORMANCEEXPRESS_PERFEXNETPROFITTOSHAREHOLDER</stp>
        <stp>2</stp>
        <stp>603993.SH</stp>
        <stp>6/30/2016</stp>
        <tr r="E2876" s="5"/>
      </tp>
      <tp t="s">
        <v/>
        <stp/>
        <stp>EM_S_PERFORMANCEEXPRESS_PERFEXNETPROFITTOSHAREHOLDER</stp>
        <stp>2</stp>
        <stp>601992.SH</stp>
        <stp>6/30/2016</stp>
        <tr r="E2724" s="5"/>
      </tp>
      <tp t="s">
        <v/>
        <stp/>
        <stp>EM_S_PERFORMANCEEXPRESS_PERFEXNETPROFITTOSHAREHOLDER</stp>
        <stp>2</stp>
        <stp>600892.SH</stp>
        <stp>6/30/2016</stp>
        <tr r="E2539" s="5"/>
      </tp>
      <tp t="s">
        <v/>
        <stp/>
        <stp>EM_S_PERFORMANCEEXPRESS_PERFEXNETPROFITTOSHAREHOLDER</stp>
        <stp>2</stp>
        <stp>600992.SH</stp>
        <stp>6/30/2016</stp>
        <tr r="E2575" s="5"/>
      </tp>
      <tp t="s">
        <v/>
        <stp/>
        <stp>EM_S_PERFORMANCEEXPRESS_PERFEXNETPROFITTOSHAREHOLDER</stp>
        <stp>2</stp>
        <stp>600692.SH</stp>
        <stp>6/30/2016</stp>
        <tr r="E2354" s="5"/>
      </tp>
      <tp t="s">
        <v/>
        <stp/>
        <stp>EM_S_PERFORMANCEEXPRESS_PERFEXNETPROFITTOSHAREHOLDER</stp>
        <stp>2</stp>
        <stp>600792.SH</stp>
        <stp>6/30/2016</stp>
        <tr r="E2447" s="5"/>
      </tp>
      <tp t="s">
        <v/>
        <stp/>
        <stp>EM_S_PERFORMANCEEXPRESS_PERFEXNETPROFITTOSHAREHOLDER</stp>
        <stp>2</stp>
        <stp>600592.SH</stp>
        <stp>6/30/2016</stp>
        <tr r="E2265" s="5"/>
      </tp>
      <tp t="s">
        <v/>
        <stp/>
        <stp>EM_S_PERFORMANCEEXPRESS_PERFEXNETPROFITTOSHAREHOLDER</stp>
        <stp>2</stp>
        <stp>600292.SH</stp>
        <stp>6/30/2016</stp>
        <tr r="E2027" s="5"/>
      </tp>
      <tp t="s">
        <v/>
        <stp/>
        <stp>EM_S_PERFORMANCEEXPRESS_PERFEXNETPROFITTOSHAREHOLDER</stp>
        <stp>2</stp>
        <stp>600392.SH</stp>
        <stp>6/30/2016</stp>
        <tr r="E2112" s="5"/>
      </tp>
      <tp t="s">
        <v/>
        <stp/>
        <stp>EM_S_PERFORMANCEEXPRESS_PERFEXNETPROFITTOSHAREHOLDER</stp>
        <stp>2</stp>
        <stp>600192.SH</stp>
        <stp>6/30/2016</stp>
        <tr r="E1940" s="5"/>
      </tp>
      <tp t="s">
        <v/>
        <stp/>
        <stp>EM_S_PERFORMANCEEXPRESS_PERFEXNETPROFITTOSHAREHOLDER</stp>
        <stp>2</stp>
        <stp>601991.SH</stp>
        <stp>6/30/2016</stp>
        <tr r="E2723" s="5"/>
      </tp>
      <tp t="s">
        <v/>
        <stp/>
        <stp>EM_S_PERFORMANCEEXPRESS_PERFEXNETPROFITTOSHAREHOLDER</stp>
        <stp>2</stp>
        <stp>600891.SH</stp>
        <stp>6/30/2016</stp>
        <tr r="E2538" s="5"/>
      </tp>
      <tp t="s">
        <v/>
        <stp/>
        <stp>EM_S_PERFORMANCEEXPRESS_PERFEXNETPROFITTOSHAREHOLDER</stp>
        <stp>2</stp>
        <stp>600691.SH</stp>
        <stp>6/30/2016</stp>
        <tr r="E2353" s="5"/>
      </tp>
      <tp t="s">
        <v/>
        <stp/>
        <stp>EM_S_PERFORMANCEEXPRESS_PERFEXNETPROFITTOSHAREHOLDER</stp>
        <stp>2</stp>
        <stp>600791.SH</stp>
        <stp>6/30/2016</stp>
        <tr r="E2446" s="5"/>
      </tp>
      <tp t="s">
        <v/>
        <stp/>
        <stp>EM_S_PERFORMANCEEXPRESS_PERFEXNETPROFITTOSHAREHOLDER</stp>
        <stp>2</stp>
        <stp>600491.SH</stp>
        <stp>6/30/2016</stp>
        <tr r="E2178" s="5"/>
      </tp>
      <tp>
        <v>6101600</v>
        <stp/>
        <stp>EM_S_PERFORMANCEEXPRESS_PERFEXNETPROFITTOSHAREHOLDER</stp>
        <stp>2</stp>
        <stp>600291.SH</stp>
        <stp>6/30/2016</stp>
        <tr r="E2026" s="5"/>
      </tp>
      <tp t="s">
        <v/>
        <stp/>
        <stp>EM_S_PERFORMANCEEXPRESS_PERFEXNETPROFITTOSHAREHOLDER</stp>
        <stp>2</stp>
        <stp>600391.SH</stp>
        <stp>6/30/2016</stp>
        <tr r="E2111" s="5"/>
      </tp>
      <tp t="s">
        <v/>
        <stp/>
        <stp>EM_S_PERFORMANCEEXPRESS_PERFEXNETPROFITTOSHAREHOLDER</stp>
        <stp>2</stp>
        <stp>600091.SH</stp>
        <stp>6/30/2016</stp>
        <tr r="E1851" s="5"/>
      </tp>
      <tp t="s">
        <v/>
        <stp/>
        <stp>EM_S_PERFORMANCEEXPRESS_PERFEXNETPROFITTOSHAREHOLDER</stp>
        <stp>2</stp>
        <stp>600191.SH</stp>
        <stp>6/30/2016</stp>
        <tr r="E1939" s="5"/>
      </tp>
      <tp t="s">
        <v/>
        <stp/>
        <stp>EM_S_PERFORMANCEEXPRESS_PERFEXNETPROFITTOSHAREHOLDER</stp>
        <stp>2</stp>
        <stp>601890.SH</stp>
        <stp>6/30/2016</stp>
        <tr r="E2703" s="5"/>
      </tp>
      <tp t="s">
        <v/>
        <stp/>
        <stp>EM_S_PERFORMANCEEXPRESS_PERFEXNETPROFITTOSHAREHOLDER</stp>
        <stp>2</stp>
        <stp>601390.SH</stp>
        <stp>6/30/2016</stp>
        <tr r="E2652" s="5"/>
      </tp>
      <tp t="s">
        <v/>
        <stp/>
        <stp>EM_S_PERFORMANCEEXPRESS_PERFEXNETPROFITTOSHAREHOLDER</stp>
        <stp>2</stp>
        <stp>600890.SH</stp>
        <stp>6/30/2016</stp>
        <tr r="E2537" s="5"/>
      </tp>
      <tp t="s">
        <v/>
        <stp/>
        <stp>EM_S_PERFORMANCEEXPRESS_PERFEXNETPROFITTOSHAREHOLDER</stp>
        <stp>2</stp>
        <stp>600990.SH</stp>
        <stp>6/30/2016</stp>
        <tr r="E2574" s="5"/>
      </tp>
      <tp t="s">
        <v/>
        <stp/>
        <stp>EM_S_PERFORMANCEEXPRESS_PERFEXNETPROFITTOSHAREHOLDER</stp>
        <stp>2</stp>
        <stp>600690.SH</stp>
        <stp>6/30/2016</stp>
        <tr r="E2352" s="5"/>
      </tp>
      <tp t="s">
        <v/>
        <stp/>
        <stp>EM_S_PERFORMANCEEXPRESS_PERFEXNETPROFITTOSHAREHOLDER</stp>
        <stp>2</stp>
        <stp>600790.SH</stp>
        <stp>6/30/2016</stp>
        <tr r="E2445" s="5"/>
      </tp>
      <tp t="s">
        <v/>
        <stp/>
        <stp>EM_S_PERFORMANCEEXPRESS_PERFEXNETPROFITTOSHAREHOLDER</stp>
        <stp>2</stp>
        <stp>600490.SH</stp>
        <stp>6/30/2016</stp>
        <tr r="E2177" s="5"/>
      </tp>
      <tp t="s">
        <v/>
        <stp/>
        <stp>EM_S_PERFORMANCEEXPRESS_PERFEXNETPROFITTOSHAREHOLDER</stp>
        <stp>2</stp>
        <stp>600590.SH</stp>
        <stp>6/30/2016</stp>
        <tr r="E2264" s="5"/>
      </tp>
      <tp t="s">
        <v/>
        <stp/>
        <stp>EM_S_PERFORMANCEEXPRESS_PERFEXNETPROFITTOSHAREHOLDER</stp>
        <stp>2</stp>
        <stp>600290.SH</stp>
        <stp>6/30/2016</stp>
        <tr r="E2025" s="5"/>
      </tp>
      <tp t="s">
        <v/>
        <stp/>
        <stp>EM_S_PERFORMANCEEXPRESS_PERFEXNETPROFITTOSHAREHOLDER</stp>
        <stp>2</stp>
        <stp>600390.SH</stp>
        <stp>6/30/2016</stp>
        <tr r="E2110" s="5"/>
      </tp>
      <tp t="s">
        <v/>
        <stp/>
        <stp>EM_S_PERFORMANCEEXPRESS_PERFEXNETPROFITTOSHAREHOLDER</stp>
        <stp>2</stp>
        <stp>600090.SH</stp>
        <stp>6/30/2016</stp>
        <tr r="E1850" s="5"/>
      </tp>
      <tp t="s">
        <v/>
        <stp/>
        <stp>EM_S_PERFORMANCEEXPRESS_PERFEXNETPROFITTOSHAREHOLDER</stp>
        <stp>2</stp>
        <stp>600190.SH</stp>
        <stp>6/30/2016</stp>
        <tr r="E1938" s="5"/>
      </tp>
      <tp t="s">
        <v/>
        <stp/>
        <stp>EM_S_PERFORMANCEEXPRESS_PERFEXNETPROFITTOSHAREHOLDER</stp>
        <stp>2</stp>
        <stp>600897.SH</stp>
        <stp>6/30/2016</stp>
        <tr r="E2544" s="5"/>
      </tp>
      <tp t="s">
        <v/>
        <stp/>
        <stp>EM_S_PERFORMANCEEXPRESS_PERFEXNETPROFITTOSHAREHOLDER</stp>
        <stp>2</stp>
        <stp>600997.SH</stp>
        <stp>6/30/2016</stp>
        <tr r="E2578" s="5"/>
      </tp>
      <tp t="s">
        <v/>
        <stp/>
        <stp>EM_S_PERFORMANCEEXPRESS_PERFEXNETPROFITTOSHAREHOLDER</stp>
        <stp>2</stp>
        <stp>600697.SH</stp>
        <stp>6/30/2016</stp>
        <tr r="E2359" s="5"/>
      </tp>
      <tp t="s">
        <v/>
        <stp/>
        <stp>EM_S_PERFORMANCEEXPRESS_PERFEXNETPROFITTOSHAREHOLDER</stp>
        <stp>2</stp>
        <stp>600797.SH</stp>
        <stp>6/30/2016</stp>
        <tr r="E2452" s="5"/>
      </tp>
      <tp t="s">
        <v/>
        <stp/>
        <stp>EM_S_PERFORMANCEEXPRESS_PERFEXNETPROFITTOSHAREHOLDER</stp>
        <stp>2</stp>
        <stp>600497.SH</stp>
        <stp>6/30/2016</stp>
        <tr r="E2182" s="5"/>
      </tp>
      <tp t="s">
        <v/>
        <stp/>
        <stp>EM_S_PERFORMANCEEXPRESS_PERFEXNETPROFITTOSHAREHOLDER</stp>
        <stp>2</stp>
        <stp>600597.SH</stp>
        <stp>6/30/2016</stp>
        <tr r="E2270" s="5"/>
      </tp>
      <tp t="s">
        <v/>
        <stp/>
        <stp>EM_S_PERFORMANCEEXPRESS_PERFEXNETPROFITTOSHAREHOLDER</stp>
        <stp>2</stp>
        <stp>600297.SH</stp>
        <stp>6/30/2016</stp>
        <tr r="E2030" s="5"/>
      </tp>
      <tp t="s">
        <v/>
        <stp/>
        <stp>EM_S_PERFORMANCEEXPRESS_PERFEXNETPROFITTOSHAREHOLDER</stp>
        <stp>2</stp>
        <stp>600397.SH</stp>
        <stp>6/30/2016</stp>
        <tr r="E2116" s="5"/>
      </tp>
      <tp t="s">
        <v/>
        <stp/>
        <stp>EM_S_PERFORMANCEEXPRESS_PERFEXNETPROFITTOSHAREHOLDER</stp>
        <stp>2</stp>
        <stp>600097.SH</stp>
        <stp>6/30/2016</stp>
        <tr r="E1856" s="5"/>
      </tp>
      <tp t="s">
        <v/>
        <stp/>
        <stp>EM_S_PERFORMANCEEXPRESS_PERFEXNETPROFITTOSHAREHOLDER</stp>
        <stp>2</stp>
        <stp>600197.SH</stp>
        <stp>6/30/2016</stp>
        <tr r="E1944" s="5"/>
      </tp>
      <tp t="s">
        <v/>
        <stp/>
        <stp>EM_S_PERFORMANCEEXPRESS_PERFEXNETPROFITTOSHAREHOLDER</stp>
        <stp>2</stp>
        <stp>603997.SH</stp>
        <stp>6/30/2016</stp>
        <tr r="E2878" s="5"/>
      </tp>
      <tp t="s">
        <v/>
        <stp/>
        <stp>EM_S_PERFORMANCEEXPRESS_PERFEXNETPROFITTOSHAREHOLDER</stp>
        <stp>2</stp>
        <stp>601996.SH</stp>
        <stp>6/30/2016</stp>
        <tr r="E2725" s="5"/>
      </tp>
      <tp t="s">
        <v/>
        <stp/>
        <stp>EM_S_PERFORMANCEEXPRESS_PERFEXNETPROFITTOSHAREHOLDER</stp>
        <stp>2</stp>
        <stp>600896.SH</stp>
        <stp>6/30/2016</stp>
        <tr r="E2543" s="5"/>
      </tp>
      <tp t="s">
        <v/>
        <stp/>
        <stp>EM_S_PERFORMANCEEXPRESS_PERFEXNETPROFITTOSHAREHOLDER</stp>
        <stp>2</stp>
        <stp>600696.SH</stp>
        <stp>6/30/2016</stp>
        <tr r="E2358" s="5"/>
      </tp>
      <tp t="s">
        <v/>
        <stp/>
        <stp>EM_S_PERFORMANCEEXPRESS_PERFEXNETPROFITTOSHAREHOLDER</stp>
        <stp>2</stp>
        <stp>600796.SH</stp>
        <stp>6/30/2016</stp>
        <tr r="E2451" s="5"/>
      </tp>
      <tp t="s">
        <v/>
        <stp/>
        <stp>EM_S_PERFORMANCEEXPRESS_PERFEXNETPROFITTOSHAREHOLDER</stp>
        <stp>2</stp>
        <stp>600496.SH</stp>
        <stp>6/30/2016</stp>
        <tr r="E2181" s="5"/>
      </tp>
      <tp t="s">
        <v/>
        <stp/>
        <stp>EM_S_PERFORMANCEEXPRESS_PERFEXNETPROFITTOSHAREHOLDER</stp>
        <stp>2</stp>
        <stp>600596.SH</stp>
        <stp>6/30/2016</stp>
        <tr r="E2269" s="5"/>
      </tp>
      <tp t="s">
        <v/>
        <stp/>
        <stp>EM_S_PERFORMANCEEXPRESS_PERFEXNETPROFITTOSHAREHOLDER</stp>
        <stp>2</stp>
        <stp>600396.SH</stp>
        <stp>6/30/2016</stp>
        <tr r="E2115" s="5"/>
      </tp>
      <tp t="s">
        <v/>
        <stp/>
        <stp>EM_S_PERFORMANCEEXPRESS_PERFEXNETPROFITTOSHAREHOLDER</stp>
        <stp>2</stp>
        <stp>600096.SH</stp>
        <stp>6/30/2016</stp>
        <tr r="E1855" s="5"/>
      </tp>
      <tp t="s">
        <v/>
        <stp/>
        <stp>EM_S_PERFORMANCEEXPRESS_PERFEXNETPROFITTOSHAREHOLDER</stp>
        <stp>2</stp>
        <stp>600196.SH</stp>
        <stp>6/30/2016</stp>
        <tr r="E1943" s="5"/>
      </tp>
      <tp t="s">
        <v/>
        <stp/>
        <stp>EM_S_PERFORMANCEEXPRESS_PERFEXNETPROFITTOSHAREHOLDER</stp>
        <stp>2</stp>
        <stp>603996.SH</stp>
        <stp>6/30/2016</stp>
        <tr r="E2877" s="5"/>
      </tp>
      <tp t="s">
        <v/>
        <stp/>
        <stp>EM_S_PERFORMANCEEXPRESS_PERFEXNETPROFITTOSHAREHOLDER</stp>
        <stp>2</stp>
        <stp>603696.SH</stp>
        <stp>6/30/2016</stp>
        <tr r="E2831" s="5"/>
      </tp>
      <tp t="s">
        <v/>
        <stp/>
        <stp>EM_S_PERFORMANCEEXPRESS_PERFEXNETPROFITTOSHAREHOLDER</stp>
        <stp>2</stp>
        <stp>600895.SH</stp>
        <stp>6/30/2016</stp>
        <tr r="E2542" s="5"/>
      </tp>
      <tp t="s">
        <v/>
        <stp/>
        <stp>EM_S_PERFORMANCEEXPRESS_PERFEXNETPROFITTOSHAREHOLDER</stp>
        <stp>2</stp>
        <stp>600995.SH</stp>
        <stp>6/30/2016</stp>
        <tr r="E2577" s="5"/>
      </tp>
      <tp t="s">
        <v/>
        <stp/>
        <stp>EM_S_PERFORMANCEEXPRESS_PERFEXNETPROFITTOSHAREHOLDER</stp>
        <stp>2</stp>
        <stp>600695.SH</stp>
        <stp>6/30/2016</stp>
        <tr r="E2357" s="5"/>
      </tp>
      <tp t="s">
        <v/>
        <stp/>
        <stp>EM_S_PERFORMANCEEXPRESS_PERFEXNETPROFITTOSHAREHOLDER</stp>
        <stp>2</stp>
        <stp>600795.SH</stp>
        <stp>6/30/2016</stp>
        <tr r="E2450" s="5"/>
      </tp>
      <tp t="s">
        <v/>
        <stp/>
        <stp>EM_S_PERFORMANCEEXPRESS_PERFEXNETPROFITTOSHAREHOLDER</stp>
        <stp>2</stp>
        <stp>600495.SH</stp>
        <stp>6/30/2016</stp>
        <tr r="E2180" s="5"/>
      </tp>
      <tp t="s">
        <v/>
        <stp/>
        <stp>EM_S_PERFORMANCEEXPRESS_PERFEXNETPROFITTOSHAREHOLDER</stp>
        <stp>2</stp>
        <stp>600595.SH</stp>
        <stp>6/30/2016</stp>
        <tr r="E2268" s="5"/>
      </tp>
      <tp t="s">
        <v/>
        <stp/>
        <stp>EM_S_PERFORMANCEEXPRESS_PERFEXNETPROFITTOSHAREHOLDER</stp>
        <stp>2</stp>
        <stp>600295.SH</stp>
        <stp>6/30/2016</stp>
        <tr r="E2029" s="5"/>
      </tp>
      <tp t="s">
        <v/>
        <stp/>
        <stp>EM_S_PERFORMANCEEXPRESS_PERFEXNETPROFITTOSHAREHOLDER</stp>
        <stp>2</stp>
        <stp>600395.SH</stp>
        <stp>6/30/2016</stp>
        <tr r="E2114" s="5"/>
      </tp>
      <tp t="s">
        <v/>
        <stp/>
        <stp>EM_S_PERFORMANCEEXPRESS_PERFEXNETPROFITTOSHAREHOLDER</stp>
        <stp>2</stp>
        <stp>600095.SH</stp>
        <stp>6/30/2016</stp>
        <tr r="E1854" s="5"/>
      </tp>
      <tp t="s">
        <v/>
        <stp/>
        <stp>EM_S_PERFORMANCEEXPRESS_PERFEXNETPROFITTOSHAREHOLDER</stp>
        <stp>2</stp>
        <stp>600195.SH</stp>
        <stp>6/30/2016</stp>
        <tr r="E1942" s="5"/>
      </tp>
      <tp t="s">
        <v/>
        <stp/>
        <stp>EM_S_PERFORMANCEEXPRESS_PERFEXNETPROFITTOSHAREHOLDER</stp>
        <stp>2</stp>
        <stp>600894.SH</stp>
        <stp>6/30/2016</stp>
        <tr r="E2541" s="5"/>
      </tp>
      <tp t="s">
        <v/>
        <stp/>
        <stp>EM_S_PERFORMANCEEXPRESS_PERFEXNETPROFITTOSHAREHOLDER</stp>
        <stp>2</stp>
        <stp>600694.SH</stp>
        <stp>6/30/2016</stp>
        <tr r="E2356" s="5"/>
      </tp>
      <tp t="s">
        <v/>
        <stp/>
        <stp>EM_S_PERFORMANCEEXPRESS_PERFEXNETPROFITTOSHAREHOLDER</stp>
        <stp>2</stp>
        <stp>600794.SH</stp>
        <stp>6/30/2016</stp>
        <tr r="E2449" s="5"/>
      </tp>
      <tp t="s">
        <v/>
        <stp/>
        <stp>EM_S_PERFORMANCEEXPRESS_PERFEXNETPROFITTOSHAREHOLDER</stp>
        <stp>2</stp>
        <stp>600594.SH</stp>
        <stp>6/30/2016</stp>
        <tr r="E2267" s="5"/>
      </tp>
      <tp t="s">
        <v/>
        <stp/>
        <stp>EM_S_PERFORMANCEEXPRESS_PERFEXNETPROFITTOSHAREHOLDER</stp>
        <stp>2</stp>
        <stp>600094.SH</stp>
        <stp>6/30/2016</stp>
        <tr r="E1853" s="5"/>
      </tp>
      <tp>
        <v>530000000</v>
        <stp/>
        <stp>EM_S_PERFORMANCEEXPRESS_PERFEXNETPROFITTOSHAREHOLDER</stp>
        <stp>2</stp>
        <stp>601899.SH</stp>
        <stp>6/30/2016</stp>
        <tr r="E2705" s="5"/>
      </tp>
      <tp>
        <v>50498578.140000001</v>
        <stp/>
        <stp>EM_S_PERFORMANCEEXPRESS_PERFEXNETPROFITTOSHAREHOLDER</stp>
        <stp>2</stp>
        <stp>601999.SH</stp>
        <stp>6/30/2016</stp>
        <tr r="E2727" s="5"/>
      </tp>
      <tp t="s">
        <v/>
        <stp/>
        <stp>EM_S_PERFORMANCEEXPRESS_PERFEXNETPROFITTOSHAREHOLDER</stp>
        <stp>2</stp>
        <stp>601699.SH</stp>
        <stp>6/30/2016</stp>
        <tr r="E2681" s="5"/>
      </tp>
      <tp t="s">
        <v/>
        <stp/>
        <stp>EM_S_PERFORMANCEEXPRESS_PERFEXNETPROFITTOSHAREHOLDER</stp>
        <stp>2</stp>
        <stp>601799.SH</stp>
        <stp>6/30/2016</stp>
        <tr r="E2691" s="5"/>
      </tp>
      <tp t="s">
        <v/>
        <stp/>
        <stp>EM_S_PERFORMANCEEXPRESS_PERFEXNETPROFITTOSHAREHOLDER</stp>
        <stp>2</stp>
        <stp>601599.SH</stp>
        <stp>6/30/2016</stp>
        <tr r="E2663" s="5"/>
      </tp>
      <tp>
        <v>147005100</v>
        <stp/>
        <stp>EM_S_PERFORMANCEEXPRESS_PERFEXNETPROFITTOSHAREHOLDER</stp>
        <stp>2</stp>
        <stp>601099.SH</stp>
        <stp>6/30/2016</stp>
        <tr r="E2604" s="5"/>
      </tp>
      <tp t="s">
        <v/>
        <stp/>
        <stp>EM_S_PERFORMANCEEXPRESS_PERFEXNETPROFITTOSHAREHOLDER</stp>
        <stp>2</stp>
        <stp>601199.SH</stp>
        <stp>6/30/2016</stp>
        <tr r="E2628" s="5"/>
      </tp>
      <tp t="s">
        <v/>
        <stp/>
        <stp>EM_S_PERFORMANCEEXPRESS_PERFEXNETPROFITTOSHAREHOLDER</stp>
        <stp>2</stp>
        <stp>600999.SH</stp>
        <stp>6/30/2016</stp>
        <tr r="E2580" s="5"/>
      </tp>
      <tp t="s">
        <v/>
        <stp/>
        <stp>EM_S_PERFORMANCEEXPRESS_PERFEXNETPROFITTOSHAREHOLDER</stp>
        <stp>2</stp>
        <stp>600699.SH</stp>
        <stp>6/30/2016</stp>
        <tr r="E2361" s="5"/>
      </tp>
      <tp t="s">
        <v/>
        <stp/>
        <stp>EM_S_PERFORMANCEEXPRESS_PERFEXNETPROFITTOSHAREHOLDER</stp>
        <stp>2</stp>
        <stp>600499.SH</stp>
        <stp>6/30/2016</stp>
        <tr r="E2184" s="5"/>
      </tp>
      <tp t="s">
        <v/>
        <stp/>
        <stp>EM_S_PERFORMANCEEXPRESS_PERFEXNETPROFITTOSHAREHOLDER</stp>
        <stp>2</stp>
        <stp>600599.SH</stp>
        <stp>6/30/2016</stp>
        <tr r="E2272" s="5"/>
      </tp>
      <tp t="s">
        <v/>
        <stp/>
        <stp>EM_S_PERFORMANCEEXPRESS_PERFEXNETPROFITTOSHAREHOLDER</stp>
        <stp>2</stp>
        <stp>600299.SH</stp>
        <stp>6/30/2016</stp>
        <tr r="E2032" s="5"/>
      </tp>
      <tp t="s">
        <v/>
        <stp/>
        <stp>EM_S_PERFORMANCEEXPRESS_PERFEXNETPROFITTOSHAREHOLDER</stp>
        <stp>2</stp>
        <stp>600399.SH</stp>
        <stp>6/30/2016</stp>
        <tr r="E2118" s="5"/>
      </tp>
      <tp t="s">
        <v/>
        <stp/>
        <stp>EM_S_PERFORMANCEEXPRESS_PERFEXNETPROFITTOSHAREHOLDER</stp>
        <stp>2</stp>
        <stp>600099.SH</stp>
        <stp>6/30/2016</stp>
        <tr r="E1858" s="5"/>
      </tp>
      <tp t="s">
        <v/>
        <stp/>
        <stp>EM_S_PERFORMANCEEXPRESS_PERFEXNETPROFITTOSHAREHOLDER</stp>
        <stp>2</stp>
        <stp>600199.SH</stp>
        <stp>6/30/2016</stp>
        <tr r="E1946" s="5"/>
      </tp>
      <tp t="s">
        <v/>
        <stp/>
        <stp>EM_S_PERFORMANCEEXPRESS_PERFEXNETPROFITTOSHAREHOLDER</stp>
        <stp>2</stp>
        <stp>603899.SH</stp>
        <stp>6/30/2016</stp>
        <tr r="E2862" s="5"/>
      </tp>
      <tp t="s">
        <v/>
        <stp/>
        <stp>EM_S_PERFORMANCEEXPRESS_PERFEXNETPROFITTOSHAREHOLDER</stp>
        <stp>2</stp>
        <stp>603999.SH</stp>
        <stp>6/30/2016</stp>
        <tr r="E2880" s="5"/>
      </tp>
      <tp t="s">
        <v/>
        <stp/>
        <stp>EM_S_PERFORMANCEEXPRESS_PERFEXNETPROFITTOSHAREHOLDER</stp>
        <stp>2</stp>
        <stp>603699.SH</stp>
        <stp>6/30/2016</stp>
        <tr r="E2833" s="5"/>
      </tp>
      <tp t="s">
        <v/>
        <stp/>
        <stp>EM_S_PERFORMANCEEXPRESS_PERFEXNETPROFITTOSHAREHOLDER</stp>
        <stp>2</stp>
        <stp>603799.SH</stp>
        <stp>6/30/2016</stp>
        <tr r="E2846" s="5"/>
      </tp>
      <tp t="s">
        <v/>
        <stp/>
        <stp>EM_S_PERFORMANCEEXPRESS_PERFEXNETPROFITTOSHAREHOLDER</stp>
        <stp>2</stp>
        <stp>603599.SH</stp>
        <stp>6/30/2016</stp>
        <tr r="E2817" s="5"/>
      </tp>
      <tp t="s">
        <v/>
        <stp/>
        <stp>EM_S_PERFORMANCEEXPRESS_PERFEXNETPROFITTOSHAREHOLDER</stp>
        <stp>2</stp>
        <stp>603299.SH</stp>
        <stp>6/30/2016</stp>
        <tr r="E2784" s="5"/>
      </tp>
      <tp t="s">
        <v/>
        <stp/>
        <stp>EM_S_PERFORMANCEEXPRESS_PERFEXNETPROFITTOSHAREHOLDER</stp>
        <stp>2</stp>
        <stp>603399.SH</stp>
        <stp>6/30/2016</stp>
        <tr r="E2802" s="5"/>
      </tp>
      <tp t="s">
        <v/>
        <stp/>
        <stp>EM_S_PERFORMANCEEXPRESS_PERFEXNETPROFITTOSHAREHOLDER</stp>
        <stp>2</stp>
        <stp>603099.SH</stp>
        <stp>6/30/2016</stp>
        <tr r="E2759" s="5"/>
      </tp>
      <tp t="s">
        <v/>
        <stp/>
        <stp>EM_S_PERFORMANCEEXPRESS_PERFEXNETPROFITTOSHAREHOLDER</stp>
        <stp>2</stp>
        <stp>603199.SH</stp>
        <stp>6/30/2016</stp>
        <tr r="E2778" s="5"/>
      </tp>
      <tp t="s">
        <v/>
        <stp/>
        <stp>EM_S_PERFORMANCEEXPRESS_PERFEXNETPROFITTOSHAREHOLDER</stp>
        <stp>2</stp>
        <stp>601898.SH</stp>
        <stp>6/30/2016</stp>
        <tr r="E2704" s="5"/>
      </tp>
      <tp t="s">
        <v/>
        <stp/>
        <stp>EM_S_PERFORMANCEEXPRESS_PERFEXNETPROFITTOSHAREHOLDER</stp>
        <stp>2</stp>
        <stp>601998.SH</stp>
        <stp>6/30/2016</stp>
        <tr r="E2726" s="5"/>
      </tp>
      <tp t="s">
        <v/>
        <stp/>
        <stp>EM_S_PERFORMANCEEXPRESS_PERFEXNETPROFITTOSHAREHOLDER</stp>
        <stp>2</stp>
        <stp>601798.SH</stp>
        <stp>6/30/2016</stp>
        <tr r="E2690" s="5"/>
      </tp>
      <tp t="s">
        <v/>
        <stp/>
        <stp>EM_S_PERFORMANCEEXPRESS_PERFEXNETPROFITTOSHAREHOLDER</stp>
        <stp>2</stp>
        <stp>601398.SH</stp>
        <stp>6/30/2016</stp>
        <tr r="E2653" s="5"/>
      </tp>
      <tp t="s">
        <v/>
        <stp/>
        <stp>EM_S_PERFORMANCEEXPRESS_PERFEXNETPROFITTOSHAREHOLDER</stp>
        <stp>2</stp>
        <stp>601098.SH</stp>
        <stp>6/30/2016</stp>
        <tr r="E2603" s="5"/>
      </tp>
      <tp t="s">
        <v/>
        <stp/>
        <stp>EM_S_PERFORMANCEEXPRESS_PERFEXNETPROFITTOSHAREHOLDER</stp>
        <stp>2</stp>
        <stp>601198.SH</stp>
        <stp>6/30/2016</stp>
        <tr r="E2627" s="5"/>
      </tp>
      <tp t="s">
        <v/>
        <stp/>
        <stp>EM_S_PERFORMANCEEXPRESS_PERFEXNETPROFITTOSHAREHOLDER</stp>
        <stp>2</stp>
        <stp>600898.SH</stp>
        <stp>6/30/2016</stp>
        <tr r="E2545" s="5"/>
      </tp>
      <tp t="s">
        <v/>
        <stp/>
        <stp>EM_S_PERFORMANCEEXPRESS_PERFEXNETPROFITTOSHAREHOLDER</stp>
        <stp>2</stp>
        <stp>600998.SH</stp>
        <stp>6/30/2016</stp>
        <tr r="E2579" s="5"/>
      </tp>
      <tp t="s">
        <v/>
        <stp/>
        <stp>EM_S_PERFORMANCEEXPRESS_PERFEXNETPROFITTOSHAREHOLDER</stp>
        <stp>2</stp>
        <stp>600698.SH</stp>
        <stp>6/30/2016</stp>
        <tr r="E2360" s="5"/>
      </tp>
      <tp t="s">
        <v/>
        <stp/>
        <stp>EM_S_PERFORMANCEEXPRESS_PERFEXNETPROFITTOSHAREHOLDER</stp>
        <stp>2</stp>
        <stp>600798.SH</stp>
        <stp>6/30/2016</stp>
        <tr r="E2453" s="5"/>
      </tp>
      <tp t="s">
        <v/>
        <stp/>
        <stp>EM_S_PERFORMANCEEXPRESS_PERFEXNETPROFITTOSHAREHOLDER</stp>
        <stp>2</stp>
        <stp>600498.SH</stp>
        <stp>6/30/2016</stp>
        <tr r="E2183" s="5"/>
      </tp>
      <tp t="s">
        <v/>
        <stp/>
        <stp>EM_S_PERFORMANCEEXPRESS_PERFEXNETPROFITTOSHAREHOLDER</stp>
        <stp>2</stp>
        <stp>600598.SH</stp>
        <stp>6/30/2016</stp>
        <tr r="E2271" s="5"/>
      </tp>
      <tp t="s">
        <v/>
        <stp/>
        <stp>EM_S_PERFORMANCEEXPRESS_PERFEXNETPROFITTOSHAREHOLDER</stp>
        <stp>2</stp>
        <stp>600298.SH</stp>
        <stp>6/30/2016</stp>
        <tr r="E2031" s="5"/>
      </tp>
      <tp t="s">
        <v/>
        <stp/>
        <stp>EM_S_PERFORMANCEEXPRESS_PERFEXNETPROFITTOSHAREHOLDER</stp>
        <stp>2</stp>
        <stp>600398.SH</stp>
        <stp>6/30/2016</stp>
        <tr r="E2117" s="5"/>
      </tp>
      <tp>
        <v>497420000</v>
        <stp/>
        <stp>EM_S_PERFORMANCEEXPRESS_PERFEXNETPROFITTOSHAREHOLDER</stp>
        <stp>2</stp>
        <stp>600098.SH</stp>
        <stp>6/30/2016</stp>
        <tr r="E1857" s="5"/>
      </tp>
      <tp t="s">
        <v/>
        <stp/>
        <stp>EM_S_PERFORMANCEEXPRESS_PERFEXNETPROFITTOSHAREHOLDER</stp>
        <stp>2</stp>
        <stp>600198.SH</stp>
        <stp>6/30/2016</stp>
        <tr r="E1945" s="5"/>
      </tp>
      <tp t="s">
        <v/>
        <stp/>
        <stp>EM_S_PERFORMANCEEXPRESS_PERFEXNETPROFITTOSHAREHOLDER</stp>
        <stp>2</stp>
        <stp>603898.SH</stp>
        <stp>6/30/2016</stp>
        <tr r="E2861" s="5"/>
      </tp>
      <tp t="s">
        <v/>
        <stp/>
        <stp>EM_S_PERFORMANCEEXPRESS_PERFEXNETPROFITTOSHAREHOLDER</stp>
        <stp>2</stp>
        <stp>603998.SH</stp>
        <stp>6/30/2016</stp>
        <tr r="E2879" s="5"/>
      </tp>
      <tp t="s">
        <v/>
        <stp/>
        <stp>EM_S_PERFORMANCEEXPRESS_PERFEXNETPROFITTOSHAREHOLDER</stp>
        <stp>2</stp>
        <stp>603698.SH</stp>
        <stp>6/30/2016</stp>
        <tr r="E2832" s="5"/>
      </tp>
      <tp t="s">
        <v/>
        <stp/>
        <stp>EM_S_PERFORMANCEEXPRESS_PERFEXNETPROFITTOSHAREHOLDER</stp>
        <stp>2</stp>
        <stp>603798.SH</stp>
        <stp>6/30/2016</stp>
        <tr r="E2845" s="5"/>
      </tp>
      <tp t="s">
        <v/>
        <stp/>
        <stp>EM_S_PERFORMANCEEXPRESS_PERFEXNETPROFITTOSHAREHOLDER</stp>
        <stp>2</stp>
        <stp>603598.SH</stp>
        <stp>6/30/2016</stp>
        <tr r="E2816" s="5"/>
      </tp>
      <tp t="s">
        <v/>
        <stp/>
        <stp>EM_S_PERFORMANCEEXPRESS_PERFEXNETPROFITTOSHAREHOLDER</stp>
        <stp>2</stp>
        <stp>603398.SH</stp>
        <stp>6/30/2016</stp>
        <tr r="E2801" s="5"/>
      </tp>
      <tp t="s">
        <v/>
        <stp/>
        <stp>EM_S_PERFORMANCEEXPRESS_PERFEXNETPROFITTOSHAREHOLDER</stp>
        <stp>2</stp>
        <stp>603198.SH</stp>
        <stp>6/30/2016</stp>
        <tr r="E2777" s="5"/>
      </tp>
      <tp t="s">
        <v/>
        <stp/>
        <stp>EM_S_PERFORMANCEEXPRESS_PERFEXNETPROFITTOSHAREHOLDER</stp>
        <stp>2</stp>
        <stp>600883.SH</stp>
        <stp>6/30/2016</stp>
        <tr r="E2530" s="5"/>
      </tp>
      <tp t="s">
        <v/>
        <stp/>
        <stp>EM_S_PERFORMANCEEXPRESS_PERFEXNETPROFITTOSHAREHOLDER</stp>
        <stp>2</stp>
        <stp>600983.SH</stp>
        <stp>6/30/2016</stp>
        <tr r="E2568" s="5"/>
      </tp>
      <tp t="s">
        <v/>
        <stp/>
        <stp>EM_S_PERFORMANCEEXPRESS_PERFEXNETPROFITTOSHAREHOLDER</stp>
        <stp>2</stp>
        <stp>600683.SH</stp>
        <stp>6/30/2016</stp>
        <tr r="E2345" s="5"/>
      </tp>
      <tp t="s">
        <v/>
        <stp/>
        <stp>EM_S_PERFORMANCEEXPRESS_PERFEXNETPROFITTOSHAREHOLDER</stp>
        <stp>2</stp>
        <stp>600783.SH</stp>
        <stp>6/30/2016</stp>
        <tr r="E2440" s="5"/>
      </tp>
      <tp t="s">
        <v/>
        <stp/>
        <stp>EM_S_PERFORMANCEEXPRESS_PERFEXNETPROFITTOSHAREHOLDER</stp>
        <stp>2</stp>
        <stp>600483.SH</stp>
        <stp>6/30/2016</stp>
        <tr r="E2171" s="5"/>
      </tp>
      <tp t="s">
        <v/>
        <stp/>
        <stp>EM_S_PERFORMANCEEXPRESS_PERFEXNETPROFITTOSHAREHOLDER</stp>
        <stp>2</stp>
        <stp>600583.SH</stp>
        <stp>6/30/2016</stp>
        <tr r="E2257" s="5"/>
      </tp>
      <tp t="s">
        <v/>
        <stp/>
        <stp>EM_S_PERFORMANCEEXPRESS_PERFEXNETPROFITTOSHAREHOLDER</stp>
        <stp>2</stp>
        <stp>600283.SH</stp>
        <stp>6/30/2016</stp>
        <tr r="E2019" s="5"/>
      </tp>
      <tp t="s">
        <v/>
        <stp/>
        <stp>EM_S_PERFORMANCEEXPRESS_PERFEXNETPROFITTOSHAREHOLDER</stp>
        <stp>2</stp>
        <stp>600383.SH</stp>
        <stp>6/30/2016</stp>
        <tr r="E2104" s="5"/>
      </tp>
      <tp t="s">
        <v/>
        <stp/>
        <stp>EM_S_PERFORMANCEEXPRESS_PERFEXNETPROFITTOSHAREHOLDER</stp>
        <stp>2</stp>
        <stp>600083.SH</stp>
        <stp>6/30/2016</stp>
        <tr r="E1844" s="5"/>
      </tp>
      <tp>
        <v>316233600</v>
        <stp/>
        <stp>EM_S_PERFORMANCEEXPRESS_PERFEXNETPROFITTOSHAREHOLDER</stp>
        <stp>2</stp>
        <stp>600183.SH</stp>
        <stp>6/30/2016</stp>
        <tr r="E1931" s="5"/>
      </tp>
      <tp t="s">
        <v/>
        <stp/>
        <stp>EM_S_PERFORMANCEEXPRESS_PERFEXNETPROFITTOSHAREHOLDER</stp>
        <stp>2</stp>
        <stp>603883.SH</stp>
        <stp>6/30/2016</stp>
        <tr r="E2858" s="5"/>
      </tp>
      <tp t="s">
        <v/>
        <stp/>
        <stp>EM_S_PERFORMANCEEXPRESS_PERFEXNETPROFITTOSHAREHOLDER</stp>
        <stp>2</stp>
        <stp>600882.SH</stp>
        <stp>6/30/2016</stp>
        <tr r="E2529" s="5"/>
      </tp>
      <tp>
        <v>37875690.509999998</v>
        <stp/>
        <stp>EM_S_PERFORMANCEEXPRESS_PERFEXNETPROFITTOSHAREHOLDER</stp>
        <stp>2</stp>
        <stp>600982.SH</stp>
        <stp>6/30/2016</stp>
        <tr r="E2567" s="5"/>
      </tp>
      <tp t="s">
        <v/>
        <stp/>
        <stp>EM_S_PERFORMANCEEXPRESS_PERFEXNETPROFITTOSHAREHOLDER</stp>
        <stp>2</stp>
        <stp>600682.SH</stp>
        <stp>6/30/2016</stp>
        <tr r="E2344" s="5"/>
      </tp>
      <tp t="s">
        <v/>
        <stp/>
        <stp>EM_S_PERFORMANCEEXPRESS_PERFEXNETPROFITTOSHAREHOLDER</stp>
        <stp>2</stp>
        <stp>600782.SH</stp>
        <stp>6/30/2016</stp>
        <tr r="E2439" s="5"/>
      </tp>
      <tp t="s">
        <v/>
        <stp/>
        <stp>EM_S_PERFORMANCEEXPRESS_PERFEXNETPROFITTOSHAREHOLDER</stp>
        <stp>2</stp>
        <stp>600482.SH</stp>
        <stp>6/30/2016</stp>
        <tr r="E2170" s="5"/>
      </tp>
      <tp t="s">
        <v/>
        <stp/>
        <stp>EM_S_PERFORMANCEEXPRESS_PERFEXNETPROFITTOSHAREHOLDER</stp>
        <stp>2</stp>
        <stp>600582.SH</stp>
        <stp>6/30/2016</stp>
        <tr r="E2256" s="5"/>
      </tp>
      <tp t="s">
        <v/>
        <stp/>
        <stp>EM_S_PERFORMANCEEXPRESS_PERFEXNETPROFITTOSHAREHOLDER</stp>
        <stp>2</stp>
        <stp>600282.SH</stp>
        <stp>6/30/2016</stp>
        <tr r="E2018" s="5"/>
      </tp>
      <tp t="s">
        <v/>
        <stp/>
        <stp>EM_S_PERFORMANCEEXPRESS_PERFEXNETPROFITTOSHAREHOLDER</stp>
        <stp>2</stp>
        <stp>600382.SH</stp>
        <stp>6/30/2016</stp>
        <tr r="E2103" s="5"/>
      </tp>
      <tp t="s">
        <v/>
        <stp/>
        <stp>EM_S_PERFORMANCEEXPRESS_PERFEXNETPROFITTOSHAREHOLDER</stp>
        <stp>2</stp>
        <stp>600082.SH</stp>
        <stp>6/30/2016</stp>
        <tr r="E1843" s="5"/>
      </tp>
      <tp t="s">
        <v/>
        <stp/>
        <stp>EM_S_PERFORMANCEEXPRESS_PERFEXNETPROFITTOSHAREHOLDER</stp>
        <stp>2</stp>
        <stp>600182.SH</stp>
        <stp>6/30/2016</stp>
        <tr r="E1930" s="5"/>
      </tp>
      <tp t="s">
        <v/>
        <stp/>
        <stp>EM_S_PERFORMANCEEXPRESS_PERFEXNETPROFITTOSHAREHOLDER</stp>
        <stp>2</stp>
        <stp>600881.SH</stp>
        <stp>6/30/2016</stp>
        <tr r="E2528" s="5"/>
      </tp>
      <tp t="s">
        <v/>
        <stp/>
        <stp>EM_S_PERFORMANCEEXPRESS_PERFEXNETPROFITTOSHAREHOLDER</stp>
        <stp>2</stp>
        <stp>600981.SH</stp>
        <stp>6/30/2016</stp>
        <tr r="E2566" s="5"/>
      </tp>
      <tp t="s">
        <v/>
        <stp/>
        <stp>EM_S_PERFORMANCEEXPRESS_PERFEXNETPROFITTOSHAREHOLDER</stp>
        <stp>2</stp>
        <stp>600681.SH</stp>
        <stp>6/30/2016</stp>
        <tr r="E2343" s="5"/>
      </tp>
      <tp t="s">
        <v/>
        <stp/>
        <stp>EM_S_PERFORMANCEEXPRESS_PERFEXNETPROFITTOSHAREHOLDER</stp>
        <stp>2</stp>
        <stp>600781.SH</stp>
        <stp>6/30/2016</stp>
        <tr r="E2438" s="5"/>
      </tp>
      <tp t="s">
        <v/>
        <stp/>
        <stp>EM_S_PERFORMANCEEXPRESS_PERFEXNETPROFITTOSHAREHOLDER</stp>
        <stp>2</stp>
        <stp>600481.SH</stp>
        <stp>6/30/2016</stp>
        <tr r="E2169" s="5"/>
      </tp>
      <tp t="s">
        <v/>
        <stp/>
        <stp>EM_S_PERFORMANCEEXPRESS_PERFEXNETPROFITTOSHAREHOLDER</stp>
        <stp>2</stp>
        <stp>600581.SH</stp>
        <stp>6/30/2016</stp>
        <tr r="E2255" s="5"/>
      </tp>
      <tp t="s">
        <v/>
        <stp/>
        <stp>EM_S_PERFORMANCEEXPRESS_PERFEXNETPROFITTOSHAREHOLDER</stp>
        <stp>2</stp>
        <stp>600281.SH</stp>
        <stp>6/30/2016</stp>
        <tr r="E2017" s="5"/>
      </tp>
      <tp t="s">
        <v/>
        <stp/>
        <stp>EM_S_PERFORMANCEEXPRESS_PERFEXNETPROFITTOSHAREHOLDER</stp>
        <stp>2</stp>
        <stp>600381.SH</stp>
        <stp>6/30/2016</stp>
        <tr r="E2102" s="5"/>
      </tp>
      <tp>
        <v>60858057.93</v>
        <stp/>
        <stp>EM_S_PERFORMANCEEXPRESS_PERFEXNETPROFITTOSHAREHOLDER</stp>
        <stp>2</stp>
        <stp>600081.SH</stp>
        <stp>6/30/2016</stp>
        <tr r="E1842" s="5"/>
      </tp>
      <tp t="s">
        <v/>
        <stp/>
        <stp>EM_S_PERFORMANCEEXPRESS_PERFEXNETPROFITTOSHAREHOLDER</stp>
        <stp>2</stp>
        <stp>601880.SH</stp>
        <stp>6/30/2016</stp>
        <tr r="E2700" s="5"/>
      </tp>
      <tp t="s">
        <v/>
        <stp/>
        <stp>EM_S_PERFORMANCEEXPRESS_PERFEXNETPROFITTOSHAREHOLDER</stp>
        <stp>2</stp>
        <stp>600880.SH</stp>
        <stp>6/30/2016</stp>
        <tr r="E2527" s="5"/>
      </tp>
      <tp t="s">
        <v/>
        <stp/>
        <stp>EM_S_PERFORMANCEEXPRESS_PERFEXNETPROFITTOSHAREHOLDER</stp>
        <stp>2</stp>
        <stp>600980.SH</stp>
        <stp>6/30/2016</stp>
        <tr r="E2565" s="5"/>
      </tp>
      <tp t="s">
        <v/>
        <stp/>
        <stp>EM_S_PERFORMANCEEXPRESS_PERFEXNETPROFITTOSHAREHOLDER</stp>
        <stp>2</stp>
        <stp>600680.SH</stp>
        <stp>6/30/2016</stp>
        <tr r="E2342" s="5"/>
      </tp>
      <tp t="s">
        <v/>
        <stp/>
        <stp>EM_S_PERFORMANCEEXPRESS_PERFEXNETPROFITTOSHAREHOLDER</stp>
        <stp>2</stp>
        <stp>600780.SH</stp>
        <stp>6/30/2016</stp>
        <tr r="E2437" s="5"/>
      </tp>
      <tp t="s">
        <v/>
        <stp/>
        <stp>EM_S_PERFORMANCEEXPRESS_PERFEXNETPROFITTOSHAREHOLDER</stp>
        <stp>2</stp>
        <stp>600480.SH</stp>
        <stp>6/30/2016</stp>
        <tr r="E2168" s="5"/>
      </tp>
      <tp t="s">
        <v/>
        <stp/>
        <stp>EM_S_PERFORMANCEEXPRESS_PERFEXNETPROFITTOSHAREHOLDER</stp>
        <stp>2</stp>
        <stp>600580.SH</stp>
        <stp>6/30/2016</stp>
        <tr r="E2254" s="5"/>
      </tp>
      <tp t="s">
        <v/>
        <stp/>
        <stp>EM_S_PERFORMANCEEXPRESS_PERFEXNETPROFITTOSHAREHOLDER</stp>
        <stp>2</stp>
        <stp>600280.SH</stp>
        <stp>6/30/2016</stp>
        <tr r="E2016" s="5"/>
      </tp>
      <tp t="s">
        <v/>
        <stp/>
        <stp>EM_S_PERFORMANCEEXPRESS_PERFEXNETPROFITTOSHAREHOLDER</stp>
        <stp>2</stp>
        <stp>600380.SH</stp>
        <stp>6/30/2016</stp>
        <tr r="E2101" s="5"/>
      </tp>
      <tp t="s">
        <v/>
        <stp/>
        <stp>EM_S_PERFORMANCEEXPRESS_PERFEXNETPROFITTOSHAREHOLDER</stp>
        <stp>2</stp>
        <stp>600080.SH</stp>
        <stp>6/30/2016</stp>
        <tr r="E1841" s="5"/>
      </tp>
      <tp t="s">
        <v/>
        <stp/>
        <stp>EM_S_PERFORMANCEEXPRESS_PERFEXNETPROFITTOSHAREHOLDER</stp>
        <stp>2</stp>
        <stp>600180.SH</stp>
        <stp>6/30/2016</stp>
        <tr r="E1929" s="5"/>
      </tp>
      <tp t="s">
        <v/>
        <stp/>
        <stp>EM_S_PERFORMANCEEXPRESS_PERFEXNETPROFITTOSHAREHOLDER</stp>
        <stp>2</stp>
        <stp>600887.SH</stp>
        <stp>6/30/2016</stp>
        <tr r="E2534" s="5"/>
      </tp>
      <tp t="s">
        <v/>
        <stp/>
        <stp>EM_S_PERFORMANCEEXPRESS_PERFEXNETPROFITTOSHAREHOLDER</stp>
        <stp>2</stp>
        <stp>600987.SH</stp>
        <stp>6/30/2016</stp>
        <tr r="E2572" s="5"/>
      </tp>
      <tp t="s">
        <v/>
        <stp/>
        <stp>EM_S_PERFORMANCEEXPRESS_PERFEXNETPROFITTOSHAREHOLDER</stp>
        <stp>2</stp>
        <stp>600687.SH</stp>
        <stp>6/30/2016</stp>
        <tr r="E2349" s="5"/>
      </tp>
      <tp t="s">
        <v/>
        <stp/>
        <stp>EM_S_PERFORMANCEEXPRESS_PERFEXNETPROFITTOSHAREHOLDER</stp>
        <stp>2</stp>
        <stp>600787.SH</stp>
        <stp>6/30/2016</stp>
        <tr r="E2443" s="5"/>
      </tp>
      <tp t="s">
        <v/>
        <stp/>
        <stp>EM_S_PERFORMANCEEXPRESS_PERFEXNETPROFITTOSHAREHOLDER</stp>
        <stp>2</stp>
        <stp>600487.SH</stp>
        <stp>6/30/2016</stp>
        <tr r="E2174" s="5"/>
      </tp>
      <tp t="s">
        <v/>
        <stp/>
        <stp>EM_S_PERFORMANCEEXPRESS_PERFEXNETPROFITTOSHAREHOLDER</stp>
        <stp>2</stp>
        <stp>600587.SH</stp>
        <stp>6/30/2016</stp>
        <tr r="E2261" s="5"/>
      </tp>
      <tp t="s">
        <v/>
        <stp/>
        <stp>EM_S_PERFORMANCEEXPRESS_PERFEXNETPROFITTOSHAREHOLDER</stp>
        <stp>2</stp>
        <stp>600287.SH</stp>
        <stp>6/30/2016</stp>
        <tr r="E2022" s="5"/>
      </tp>
      <tp t="s">
        <v/>
        <stp/>
        <stp>EM_S_PERFORMANCEEXPRESS_PERFEXNETPROFITTOSHAREHOLDER</stp>
        <stp>2</stp>
        <stp>600387.SH</stp>
        <stp>6/30/2016</stp>
        <tr r="E2107" s="5"/>
      </tp>
      <tp t="s">
        <v/>
        <stp/>
        <stp>EM_S_PERFORMANCEEXPRESS_PERFEXNETPROFITTOSHAREHOLDER</stp>
        <stp>2</stp>
        <stp>600187.SH</stp>
        <stp>6/30/2016</stp>
        <tr r="E1935" s="5"/>
      </tp>
      <tp t="s">
        <v/>
        <stp/>
        <stp>EM_S_PERFORMANCEEXPRESS_PERFEXNETPROFITTOSHAREHOLDER</stp>
        <stp>2</stp>
        <stp>601886.SH</stp>
        <stp>6/30/2016</stp>
        <tr r="E2701" s="5"/>
      </tp>
      <tp t="s">
        <v/>
        <stp/>
        <stp>EM_S_PERFORMANCEEXPRESS_PERFEXNETPROFITTOSHAREHOLDER</stp>
        <stp>2</stp>
        <stp>601186.SH</stp>
        <stp>6/30/2016</stp>
        <tr r="E2625" s="5"/>
      </tp>
      <tp t="s">
        <v/>
        <stp/>
        <stp>EM_S_PERFORMANCEEXPRESS_PERFEXNETPROFITTOSHAREHOLDER</stp>
        <stp>2</stp>
        <stp>600886.SH</stp>
        <stp>6/30/2016</stp>
        <tr r="E2533" s="5"/>
      </tp>
      <tp t="s">
        <v/>
        <stp/>
        <stp>EM_S_PERFORMANCEEXPRESS_PERFEXNETPROFITTOSHAREHOLDER</stp>
        <stp>2</stp>
        <stp>600986.SH</stp>
        <stp>6/30/2016</stp>
        <tr r="E2571" s="5"/>
      </tp>
      <tp t="s">
        <v/>
        <stp/>
        <stp>EM_S_PERFORMANCEEXPRESS_PERFEXNETPROFITTOSHAREHOLDER</stp>
        <stp>2</stp>
        <stp>600686.SH</stp>
        <stp>6/30/2016</stp>
        <tr r="E2348" s="5"/>
      </tp>
      <tp t="s">
        <v/>
        <stp/>
        <stp>EM_S_PERFORMANCEEXPRESS_PERFEXNETPROFITTOSHAREHOLDER</stp>
        <stp>2</stp>
        <stp>600486.SH</stp>
        <stp>6/30/2016</stp>
        <tr r="E2173" s="5"/>
      </tp>
      <tp t="s">
        <v/>
        <stp/>
        <stp>EM_S_PERFORMANCEEXPRESS_PERFEXNETPROFITTOSHAREHOLDER</stp>
        <stp>2</stp>
        <stp>600586.SH</stp>
        <stp>6/30/2016</stp>
        <tr r="E2260" s="5"/>
      </tp>
      <tp t="s">
        <v/>
        <stp/>
        <stp>EM_S_PERFORMANCEEXPRESS_PERFEXNETPROFITTOSHAREHOLDER</stp>
        <stp>2</stp>
        <stp>600386.SH</stp>
        <stp>6/30/2016</stp>
        <tr r="E2106" s="5"/>
      </tp>
      <tp t="s">
        <v/>
        <stp/>
        <stp>EM_S_PERFORMANCEEXPRESS_PERFEXNETPROFITTOSHAREHOLDER</stp>
        <stp>2</stp>
        <stp>600086.SH</stp>
        <stp>6/30/2016</stp>
        <tr r="E1847" s="5"/>
      </tp>
      <tp t="s">
        <v/>
        <stp/>
        <stp>EM_S_PERFORMANCEEXPRESS_PERFEXNETPROFITTOSHAREHOLDER</stp>
        <stp>2</stp>
        <stp>600186.SH</stp>
        <stp>6/30/2016</stp>
        <tr r="E1934" s="5"/>
      </tp>
      <tp t="s">
        <v/>
        <stp/>
        <stp>EM_S_PERFORMANCEEXPRESS_PERFEXNETPROFITTOSHAREHOLDER</stp>
        <stp>2</stp>
        <stp>603686.SH</stp>
        <stp>6/30/2016</stp>
        <tr r="E2829" s="5"/>
      </tp>
      <tp t="s">
        <v/>
        <stp/>
        <stp>EM_S_PERFORMANCEEXPRESS_PERFEXNETPROFITTOSHAREHOLDER</stp>
        <stp>2</stp>
        <stp>601985.SH</stp>
        <stp>6/30/2016</stp>
        <tr r="E2720" s="5"/>
      </tp>
      <tp t="s">
        <v/>
        <stp/>
        <stp>EM_S_PERFORMANCEEXPRESS_PERFEXNETPROFITTOSHAREHOLDER</stp>
        <stp>2</stp>
        <stp>600885.SH</stp>
        <stp>6/30/2016</stp>
        <tr r="E2532" s="5"/>
      </tp>
      <tp t="s">
        <v/>
        <stp/>
        <stp>EM_S_PERFORMANCEEXPRESS_PERFEXNETPROFITTOSHAREHOLDER</stp>
        <stp>2</stp>
        <stp>600985.SH</stp>
        <stp>6/30/2016</stp>
        <tr r="E2570" s="5"/>
      </tp>
      <tp t="s">
        <v/>
        <stp/>
        <stp>EM_S_PERFORMANCEEXPRESS_PERFEXNETPROFITTOSHAREHOLDER</stp>
        <stp>2</stp>
        <stp>600685.SH</stp>
        <stp>6/30/2016</stp>
        <tr r="E2347" s="5"/>
      </tp>
      <tp t="s">
        <v/>
        <stp/>
        <stp>EM_S_PERFORMANCEEXPRESS_PERFEXNETPROFITTOSHAREHOLDER</stp>
        <stp>2</stp>
        <stp>600785.SH</stp>
        <stp>6/30/2016</stp>
        <tr r="E2442" s="5"/>
      </tp>
      <tp t="s">
        <v/>
        <stp/>
        <stp>EM_S_PERFORMANCEEXPRESS_PERFEXNETPROFITTOSHAREHOLDER</stp>
        <stp>2</stp>
        <stp>600485.SH</stp>
        <stp>6/30/2016</stp>
        <tr r="E2172" s="5"/>
      </tp>
      <tp t="s">
        <v/>
        <stp/>
        <stp>EM_S_PERFORMANCEEXPRESS_PERFEXNETPROFITTOSHAREHOLDER</stp>
        <stp>2</stp>
        <stp>600585.SH</stp>
        <stp>6/30/2016</stp>
        <tr r="E2259" s="5"/>
      </tp>
      <tp t="s">
        <v/>
        <stp/>
        <stp>EM_S_PERFORMANCEEXPRESS_PERFEXNETPROFITTOSHAREHOLDER</stp>
        <stp>2</stp>
        <stp>600285.SH</stp>
        <stp>6/30/2016</stp>
        <tr r="E2021" s="5"/>
      </tp>
      <tp t="s">
        <v/>
        <stp/>
        <stp>EM_S_PERFORMANCEEXPRESS_PERFEXNETPROFITTOSHAREHOLDER</stp>
        <stp>2</stp>
        <stp>600385.SH</stp>
        <stp>6/30/2016</stp>
        <tr r="E2105" s="5"/>
      </tp>
      <tp t="s">
        <v/>
        <stp/>
        <stp>EM_S_PERFORMANCEEXPRESS_PERFEXNETPROFITTOSHAREHOLDER</stp>
        <stp>2</stp>
        <stp>600085.SH</stp>
        <stp>6/30/2016</stp>
        <tr r="E1846" s="5"/>
      </tp>
      <tp t="s">
        <v/>
        <stp/>
        <stp>EM_S_PERFORMANCEEXPRESS_PERFEXNETPROFITTOSHAREHOLDER</stp>
        <stp>2</stp>
        <stp>600185.SH</stp>
        <stp>6/30/2016</stp>
        <tr r="E1933" s="5"/>
      </tp>
      <tp t="s">
        <v/>
        <stp/>
        <stp>EM_S_PERFORMANCEEXPRESS_PERFEXNETPROFITTOSHAREHOLDER</stp>
        <stp>2</stp>
        <stp>603885.SH</stp>
        <stp>6/30/2016</stp>
        <tr r="E2859" s="5"/>
      </tp>
      <tp t="s">
        <v/>
        <stp/>
        <stp>EM_S_PERFORMANCEEXPRESS_PERFEXNETPROFITTOSHAREHOLDER</stp>
        <stp>2</stp>
        <stp>603085.SH</stp>
        <stp>6/30/2016</stp>
        <tr r="E2757" s="5"/>
      </tp>
      <tp t="s">
        <v/>
        <stp/>
        <stp>EM_S_PERFORMANCEEXPRESS_PERFEXNETPROFITTOSHAREHOLDER</stp>
        <stp>2</stp>
        <stp>600884.SH</stp>
        <stp>6/30/2016</stp>
        <tr r="E2531" s="5"/>
      </tp>
      <tp t="s">
        <v/>
        <stp/>
        <stp>EM_S_PERFORMANCEEXPRESS_PERFEXNETPROFITTOSHAREHOLDER</stp>
        <stp>2</stp>
        <stp>600984.SH</stp>
        <stp>6/30/2016</stp>
        <tr r="E2569" s="5"/>
      </tp>
      <tp>
        <v>158502968.40000001</v>
        <stp/>
        <stp>EM_S_PERFORMANCEEXPRESS_PERFEXNETPROFITTOSHAREHOLDER</stp>
        <stp>2</stp>
        <stp>600684.SH</stp>
        <stp>6/30/2016</stp>
        <tr r="E2346" s="5"/>
      </tp>
      <tp t="s">
        <v/>
        <stp/>
        <stp>EM_S_PERFORMANCEEXPRESS_PERFEXNETPROFITTOSHAREHOLDER</stp>
        <stp>2</stp>
        <stp>600784.SH</stp>
        <stp>6/30/2016</stp>
        <tr r="E2441" s="5"/>
      </tp>
      <tp t="s">
        <v/>
        <stp/>
        <stp>EM_S_PERFORMANCEEXPRESS_PERFEXNETPROFITTOSHAREHOLDER</stp>
        <stp>2</stp>
        <stp>600584.SH</stp>
        <stp>6/30/2016</stp>
        <tr r="E2258" s="5"/>
      </tp>
      <tp t="s">
        <v/>
        <stp/>
        <stp>EM_S_PERFORMANCEEXPRESS_PERFEXNETPROFITTOSHAREHOLDER</stp>
        <stp>2</stp>
        <stp>600284.SH</stp>
        <stp>6/30/2016</stp>
        <tr r="E2020" s="5"/>
      </tp>
      <tp t="s">
        <v/>
        <stp/>
        <stp>EM_S_PERFORMANCEEXPRESS_PERFEXNETPROFITTOSHAREHOLDER</stp>
        <stp>2</stp>
        <stp>600084.SH</stp>
        <stp>6/30/2016</stp>
        <tr r="E1845" s="5"/>
      </tp>
      <tp t="s">
        <v/>
        <stp/>
        <stp>EM_S_PERFORMANCEEXPRESS_PERFEXNETPROFITTOSHAREHOLDER</stp>
        <stp>2</stp>
        <stp>600184.SH</stp>
        <stp>6/30/2016</stp>
        <tr r="E1932" s="5"/>
      </tp>
      <tp t="s">
        <v/>
        <stp/>
        <stp>EM_S_PERFORMANCEEXPRESS_PERFEXNETPROFITTOSHAREHOLDER</stp>
        <stp>2</stp>
        <stp>601989.SH</stp>
        <stp>6/30/2016</stp>
        <tr r="E2722" s="5"/>
      </tp>
      <tp t="s">
        <v/>
        <stp/>
        <stp>EM_S_PERFORMANCEEXPRESS_PERFEXNETPROFITTOSHAREHOLDER</stp>
        <stp>2</stp>
        <stp>601689.SH</stp>
        <stp>6/30/2016</stp>
        <tr r="E2680" s="5"/>
      </tp>
      <tp t="s">
        <v/>
        <stp/>
        <stp>EM_S_PERFORMANCEEXPRESS_PERFEXNETPROFITTOSHAREHOLDER</stp>
        <stp>2</stp>
        <stp>601789.SH</stp>
        <stp>6/30/2016</stp>
        <tr r="E2689" s="5"/>
      </tp>
      <tp t="s">
        <v/>
        <stp/>
        <stp>EM_S_PERFORMANCEEXPRESS_PERFEXNETPROFITTOSHAREHOLDER</stp>
        <stp>2</stp>
        <stp>600889.SH</stp>
        <stp>6/30/2016</stp>
        <tr r="E2536" s="5"/>
      </tp>
      <tp t="s">
        <v/>
        <stp/>
        <stp>EM_S_PERFORMANCEEXPRESS_PERFEXNETPROFITTOSHAREHOLDER</stp>
        <stp>2</stp>
        <stp>600689.SH</stp>
        <stp>6/30/2016</stp>
        <tr r="E2351" s="5"/>
      </tp>
      <tp t="s">
        <v/>
        <stp/>
        <stp>EM_S_PERFORMANCEEXPRESS_PERFEXNETPROFITTOSHAREHOLDER</stp>
        <stp>2</stp>
        <stp>600789.SH</stp>
        <stp>6/30/2016</stp>
        <tr r="E2444" s="5"/>
      </tp>
      <tp t="s">
        <v/>
        <stp/>
        <stp>EM_S_PERFORMANCEEXPRESS_PERFEXNETPROFITTOSHAREHOLDER</stp>
        <stp>2</stp>
        <stp>600489.SH</stp>
        <stp>6/30/2016</stp>
        <tr r="E2176" s="5"/>
      </tp>
      <tp t="s">
        <v/>
        <stp/>
        <stp>EM_S_PERFORMANCEEXPRESS_PERFEXNETPROFITTOSHAREHOLDER</stp>
        <stp>2</stp>
        <stp>600589.SH</stp>
        <stp>6/30/2016</stp>
        <tr r="E2263" s="5"/>
      </tp>
      <tp t="s">
        <v/>
        <stp/>
        <stp>EM_S_PERFORMANCEEXPRESS_PERFEXNETPROFITTOSHAREHOLDER</stp>
        <stp>2</stp>
        <stp>600289.SH</stp>
        <stp>6/30/2016</stp>
        <tr r="E2024" s="5"/>
      </tp>
      <tp t="s">
        <v/>
        <stp/>
        <stp>EM_S_PERFORMANCEEXPRESS_PERFEXNETPROFITTOSHAREHOLDER</stp>
        <stp>2</stp>
        <stp>600389.SH</stp>
        <stp>6/30/2016</stp>
        <tr r="E2109" s="5"/>
      </tp>
      <tp t="s">
        <v/>
        <stp/>
        <stp>EM_S_PERFORMANCEEXPRESS_PERFEXNETPROFITTOSHAREHOLDER</stp>
        <stp>2</stp>
        <stp>600089.SH</stp>
        <stp>6/30/2016</stp>
        <tr r="E1849" s="5"/>
      </tp>
      <tp t="s">
        <v/>
        <stp/>
        <stp>EM_S_PERFORMANCEEXPRESS_PERFEXNETPROFITTOSHAREHOLDER</stp>
        <stp>2</stp>
        <stp>600189.SH</stp>
        <stp>6/30/2016</stp>
        <tr r="E1937" s="5"/>
      </tp>
      <tp t="s">
        <v/>
        <stp/>
        <stp>EM_S_PERFORMANCEEXPRESS_PERFEXNETPROFITTOSHAREHOLDER</stp>
        <stp>2</stp>
        <stp>603889.SH</stp>
        <stp>6/30/2016</stp>
        <tr r="E2860" s="5"/>
      </tp>
      <tp t="s">
        <v/>
        <stp/>
        <stp>EM_S_PERFORMANCEEXPRESS_PERFEXNETPROFITTOSHAREHOLDER</stp>
        <stp>2</stp>
        <stp>603989.SH</stp>
        <stp>6/30/2016</stp>
        <tr r="E2875" s="5"/>
      </tp>
      <tp t="s">
        <v/>
        <stp/>
        <stp>EM_S_PERFORMANCEEXPRESS_PERFEXNETPROFITTOSHAREHOLDER</stp>
        <stp>2</stp>
        <stp>603789.SH</stp>
        <stp>6/30/2016</stp>
        <tr r="E2844" s="5"/>
      </tp>
      <tp t="s">
        <v/>
        <stp/>
        <stp>EM_S_PERFORMANCEEXPRESS_PERFEXNETPROFITTOSHAREHOLDER</stp>
        <stp>2</stp>
        <stp>603589.SH</stp>
        <stp>6/30/2016</stp>
        <tr r="E2815" s="5"/>
      </tp>
      <tp t="s">
        <v/>
        <stp/>
        <stp>EM_S_PERFORMANCEEXPRESS_PERFEXNETPROFITTOSHAREHOLDER</stp>
        <stp>2</stp>
        <stp>601888.SH</stp>
        <stp>6/30/2016</stp>
        <tr r="E2702" s="5"/>
      </tp>
      <tp t="s">
        <v/>
        <stp/>
        <stp>EM_S_PERFORMANCEEXPRESS_PERFEXNETPROFITTOSHAREHOLDER</stp>
        <stp>2</stp>
        <stp>601988.SH</stp>
        <stp>6/30/2016</stp>
        <tr r="E2721" s="5"/>
      </tp>
      <tp t="s">
        <v/>
        <stp/>
        <stp>EM_S_PERFORMANCEEXPRESS_PERFEXNETPROFITTOSHAREHOLDER</stp>
        <stp>2</stp>
        <stp>601688.SH</stp>
        <stp>6/30/2016</stp>
        <tr r="E2679" s="5"/>
      </tp>
      <tp t="s">
        <v/>
        <stp/>
        <stp>EM_S_PERFORMANCEEXPRESS_PERFEXNETPROFITTOSHAREHOLDER</stp>
        <stp>2</stp>
        <stp>601788.SH</stp>
        <stp>6/30/2016</stp>
        <tr r="E2688" s="5"/>
      </tp>
      <tp t="s">
        <v/>
        <stp/>
        <stp>EM_S_PERFORMANCEEXPRESS_PERFEXNETPROFITTOSHAREHOLDER</stp>
        <stp>2</stp>
        <stp>601588.SH</stp>
        <stp>6/30/2016</stp>
        <tr r="E2662" s="5"/>
      </tp>
      <tp t="s">
        <v/>
        <stp/>
        <stp>EM_S_PERFORMANCEEXPRESS_PERFEXNETPROFITTOSHAREHOLDER</stp>
        <stp>2</stp>
        <stp>601288.SH</stp>
        <stp>6/30/2016</stp>
        <tr r="E2640" s="5"/>
      </tp>
      <tp t="s">
        <v/>
        <stp/>
        <stp>EM_S_PERFORMANCEEXPRESS_PERFEXNETPROFITTOSHAREHOLDER</stp>
        <stp>2</stp>
        <stp>601388.SH</stp>
        <stp>6/30/2016</stp>
        <tr r="E2651" s="5"/>
      </tp>
      <tp>
        <v>9828000000</v>
        <stp/>
        <stp>EM_S_PERFORMANCEEXPRESS_PERFEXNETPROFITTOSHAREHOLDER</stp>
        <stp>2</stp>
        <stp>601088.SH</stp>
        <stp>6/30/2016</stp>
        <tr r="E2602" s="5"/>
      </tp>
      <tp t="s">
        <v/>
        <stp/>
        <stp>EM_S_PERFORMANCEEXPRESS_PERFEXNETPROFITTOSHAREHOLDER</stp>
        <stp>2</stp>
        <stp>601188.SH</stp>
        <stp>6/30/2016</stp>
        <tr r="E2626" s="5"/>
      </tp>
      <tp t="s">
        <v/>
        <stp/>
        <stp>EM_S_PERFORMANCEEXPRESS_PERFEXNETPROFITTOSHAREHOLDER</stp>
        <stp>2</stp>
        <stp>600888.SH</stp>
        <stp>6/30/2016</stp>
        <tr r="E2535" s="5"/>
      </tp>
      <tp t="s">
        <v/>
        <stp/>
        <stp>EM_S_PERFORMANCEEXPRESS_PERFEXNETPROFITTOSHAREHOLDER</stp>
        <stp>2</stp>
        <stp>600988.SH</stp>
        <stp>6/30/2016</stp>
        <tr r="E2573" s="5"/>
      </tp>
      <tp t="s">
        <v/>
        <stp/>
        <stp>EM_S_PERFORMANCEEXPRESS_PERFEXNETPROFITTOSHAREHOLDER</stp>
        <stp>2</stp>
        <stp>600688.SH</stp>
        <stp>6/30/2016</stp>
        <tr r="E2350" s="5"/>
      </tp>
      <tp t="s">
        <v/>
        <stp/>
        <stp>EM_S_PERFORMANCEEXPRESS_PERFEXNETPROFITTOSHAREHOLDER</stp>
        <stp>2</stp>
        <stp>600488.SH</stp>
        <stp>6/30/2016</stp>
        <tr r="E2175" s="5"/>
      </tp>
      <tp t="s">
        <v/>
        <stp/>
        <stp>EM_S_PERFORMANCEEXPRESS_PERFEXNETPROFITTOSHAREHOLDER</stp>
        <stp>2</stp>
        <stp>600588.SH</stp>
        <stp>6/30/2016</stp>
        <tr r="E2262" s="5"/>
      </tp>
      <tp t="s">
        <v/>
        <stp/>
        <stp>EM_S_PERFORMANCEEXPRESS_PERFEXNETPROFITTOSHAREHOLDER</stp>
        <stp>2</stp>
        <stp>600288.SH</stp>
        <stp>6/30/2016</stp>
        <tr r="E2023" s="5"/>
      </tp>
      <tp t="s">
        <v/>
        <stp/>
        <stp>EM_S_PERFORMANCEEXPRESS_PERFEXNETPROFITTOSHAREHOLDER</stp>
        <stp>2</stp>
        <stp>600388.SH</stp>
        <stp>6/30/2016</stp>
        <tr r="E2108" s="5"/>
      </tp>
      <tp t="s">
        <v/>
        <stp/>
        <stp>EM_S_PERFORMANCEEXPRESS_PERFEXNETPROFITTOSHAREHOLDER</stp>
        <stp>2</stp>
        <stp>600088.SH</stp>
        <stp>6/30/2016</stp>
        <tr r="E1848" s="5"/>
      </tp>
      <tp t="s">
        <v/>
        <stp/>
        <stp>EM_S_PERFORMANCEEXPRESS_PERFEXNETPROFITTOSHAREHOLDER</stp>
        <stp>2</stp>
        <stp>600188.SH</stp>
        <stp>6/30/2016</stp>
        <tr r="E1936" s="5"/>
      </tp>
      <tp t="s">
        <v/>
        <stp/>
        <stp>EM_S_PERFORMANCEEXPRESS_PERFEXNETPROFITTOSHAREHOLDER</stp>
        <stp>2</stp>
        <stp>603988.SH</stp>
        <stp>6/30/2016</stp>
        <tr r="E2874" s="5"/>
      </tp>
      <tp t="s">
        <v/>
        <stp/>
        <stp>EM_S_PERFORMANCEEXPRESS_PERFEXNETPROFITTOSHAREHOLDER</stp>
        <stp>2</stp>
        <stp>603688.SH</stp>
        <stp>6/30/2016</stp>
        <tr r="E2830" s="5"/>
      </tp>
      <tp t="s">
        <v/>
        <stp/>
        <stp>EM_S_PERFORMANCEEXPRESS_PERFEXNETPROFITTOSHAREHOLDER</stp>
        <stp>2</stp>
        <stp>603788.SH</stp>
        <stp>6/30/2016</stp>
        <tr r="E2843" s="5"/>
      </tp>
      <tp t="s">
        <v/>
        <stp/>
        <stp>EM_S_PERFORMANCEEXPRESS_PERFEXNETPROFITTOSHAREHOLDER</stp>
        <stp>2</stp>
        <stp>603588.SH</stp>
        <stp>6/30/2016</stp>
        <tr r="E2814" s="5"/>
      </tp>
      <tp t="s">
        <v/>
        <stp/>
        <stp>EM_S_PERFORMANCEEXPRESS_PERFEXNETPROFITTOSHAREHOLDER</stp>
        <stp>2</stp>
        <stp>603288.SH</stp>
        <stp>6/30/2016</stp>
        <tr r="E2783" s="5"/>
      </tp>
      <tp t="s">
        <v/>
        <stp/>
        <stp>EM_S_PERFORMANCEEXPRESS_PERFEXNETPROFITTOSHAREHOLDER</stp>
        <stp>2</stp>
        <stp>603088.SH</stp>
        <stp>6/30/2016</stp>
        <tr r="E2758" s="5"/>
      </tp>
      <tp t="s">
        <v/>
        <stp/>
        <stp>EM_S_PERFORMANCEEXPRESS_PERFEXNETPROFITTOSHAREHOLDER</stp>
        <stp>2</stp>
        <stp>603188.SH</stp>
        <stp>6/30/2016</stp>
        <tr r="E2776" s="5"/>
      </tp>
      <tp t="s">
        <v>2016-05-20</v>
        <stp/>
        <stp>EM_S_DIV_SMTGANNCEDATE</stp>
        <stp>3</stp>
        <stp>300083.SZ</stp>
        <stp>12/31/2015</stp>
        <stp>1</stp>
        <tr r="G5" s="7"/>
      </tp>
      <tp t="s">
        <v/>
        <stp/>
        <stp>EM_S_PERFORMANCEEXPRESS_PERFEXNETPROFITTOSHAREHOLDER</stp>
        <stp>2</stp>
        <stp>600853.SH</stp>
        <stp>6/30/2016</stp>
        <tr r="E2501" s="5"/>
      </tp>
      <tp t="s">
        <v/>
        <stp/>
        <stp>EM_S_PERFORMANCEEXPRESS_PERFEXNETPROFITTOSHAREHOLDER</stp>
        <stp>2</stp>
        <stp>600653.SH</stp>
        <stp>6/30/2016</stp>
        <tr r="E2320" s="5"/>
      </tp>
      <tp t="s">
        <v/>
        <stp/>
        <stp>EM_S_PERFORMANCEEXPRESS_PERFEXNETPROFITTOSHAREHOLDER</stp>
        <stp>2</stp>
        <stp>600753.SH</stp>
        <stp>6/30/2016</stp>
        <tr r="E2412" s="5"/>
      </tp>
      <tp t="s">
        <v/>
        <stp/>
        <stp>EM_S_PERFORMANCEEXPRESS_PERFEXNETPROFITTOSHAREHOLDER</stp>
        <stp>2</stp>
        <stp>600353.SH</stp>
        <stp>6/30/2016</stp>
        <tr r="E2077" s="5"/>
      </tp>
      <tp t="s">
        <v/>
        <stp/>
        <stp>EM_S_PERFORMANCEEXPRESS_PERFEXNETPROFITTOSHAREHOLDER</stp>
        <stp>2</stp>
        <stp>600053.SH</stp>
        <stp>6/30/2016</stp>
        <tr r="E1815" s="5"/>
      </tp>
      <tp t="s">
        <v/>
        <stp/>
        <stp>EM_S_PERFORMANCEEXPRESS_PERFEXNETPROFITTOSHAREHOLDER</stp>
        <stp>2</stp>
        <stp>600153.SH</stp>
        <stp>6/30/2016</stp>
        <tr r="E1905" s="5"/>
      </tp>
      <tp t="s">
        <v/>
        <stp/>
        <stp>EM_S_PERFORMANCEEXPRESS_PERFEXNETPROFITTOSHAREHOLDER</stp>
        <stp>2</stp>
        <stp>600652.SH</stp>
        <stp>6/30/2016</stp>
        <tr r="E2319" s="5"/>
      </tp>
      <tp t="s">
        <v/>
        <stp/>
        <stp>EM_S_PERFORMANCEEXPRESS_PERFEXNETPROFITTOSHAREHOLDER</stp>
        <stp>2</stp>
        <stp>600452.SH</stp>
        <stp>6/30/2016</stp>
        <tr r="E2149" s="5"/>
      </tp>
      <tp t="s">
        <v/>
        <stp/>
        <stp>EM_S_PERFORMANCEEXPRESS_PERFEXNETPROFITTOSHAREHOLDER</stp>
        <stp>2</stp>
        <stp>600552.SH</stp>
        <stp>6/30/2016</stp>
        <tr r="E2230" s="5"/>
      </tp>
      <tp t="s">
        <v/>
        <stp/>
        <stp>EM_S_PERFORMANCEEXPRESS_PERFEXNETPROFITTOSHAREHOLDER</stp>
        <stp>2</stp>
        <stp>600252.SH</stp>
        <stp>6/30/2016</stp>
        <tr r="E1993" s="5"/>
      </tp>
      <tp t="s">
        <v/>
        <stp/>
        <stp>EM_S_PERFORMANCEEXPRESS_PERFEXNETPROFITTOSHAREHOLDER</stp>
        <stp>2</stp>
        <stp>600352.SH</stp>
        <stp>6/30/2016</stp>
        <tr r="E2076" s="5"/>
      </tp>
      <tp t="s">
        <v/>
        <stp/>
        <stp>EM_S_PERFORMANCEEXPRESS_PERFEXNETPROFITTOSHAREHOLDER</stp>
        <stp>2</stp>
        <stp>600052.SH</stp>
        <stp>6/30/2016</stp>
        <tr r="E1814" s="5"/>
      </tp>
      <tp t="s">
        <v/>
        <stp/>
        <stp>EM_S_PERFORMANCEEXPRESS_PERFEXNETPROFITTOSHAREHOLDER</stp>
        <stp>2</stp>
        <stp>600152.SH</stp>
        <stp>6/30/2016</stp>
        <tr r="E1904" s="5"/>
      </tp>
      <tp t="s">
        <v/>
        <stp/>
        <stp>EM_S_PERFORMANCEEXPRESS_PERFEXNETPROFITTOSHAREHOLDER</stp>
        <stp>2</stp>
        <stp>600851.SH</stp>
        <stp>6/30/2016</stp>
        <tr r="E2500" s="5"/>
      </tp>
      <tp t="s">
        <v/>
        <stp/>
        <stp>EM_S_PERFORMANCEEXPRESS_PERFEXNETPROFITTOSHAREHOLDER</stp>
        <stp>2</stp>
        <stp>600651.SH</stp>
        <stp>6/30/2016</stp>
        <tr r="E2318" s="5"/>
      </tp>
      <tp t="s">
        <v/>
        <stp/>
        <stp>EM_S_PERFORMANCEEXPRESS_PERFEXNETPROFITTOSHAREHOLDER</stp>
        <stp>2</stp>
        <stp>600751.SH</stp>
        <stp>6/30/2016</stp>
        <tr r="E2411" s="5"/>
      </tp>
      <tp t="s">
        <v/>
        <stp/>
        <stp>EM_S_PERFORMANCEEXPRESS_PERFEXNETPROFITTOSHAREHOLDER</stp>
        <stp>2</stp>
        <stp>600551.SH</stp>
        <stp>6/30/2016</stp>
        <tr r="E2229" s="5"/>
      </tp>
      <tp t="s">
        <v/>
        <stp/>
        <stp>EM_S_PERFORMANCEEXPRESS_PERFEXNETPROFITTOSHAREHOLDER</stp>
        <stp>2</stp>
        <stp>600251.SH</stp>
        <stp>6/30/2016</stp>
        <tr r="E1992" s="5"/>
      </tp>
      <tp t="s">
        <v/>
        <stp/>
        <stp>EM_S_PERFORMANCEEXPRESS_PERFEXNETPROFITTOSHAREHOLDER</stp>
        <stp>2</stp>
        <stp>600351.SH</stp>
        <stp>6/30/2016</stp>
        <tr r="E2075" s="5"/>
      </tp>
      <tp t="s">
        <v/>
        <stp/>
        <stp>EM_S_PERFORMANCEEXPRESS_PERFEXNETPROFITTOSHAREHOLDER</stp>
        <stp>2</stp>
        <stp>600051.SH</stp>
        <stp>6/30/2016</stp>
        <tr r="E1813" s="5"/>
      </tp>
      <tp t="s">
        <v/>
        <stp/>
        <stp>EM_S_PERFORMANCEEXPRESS_PERFEXNETPROFITTOSHAREHOLDER</stp>
        <stp>2</stp>
        <stp>600151.SH</stp>
        <stp>6/30/2016</stp>
        <tr r="E1903" s="5"/>
      </tp>
      <tp t="s">
        <v/>
        <stp/>
        <stp>EM_S_PERFORMANCEEXPRESS_PERFEXNETPROFITTOSHAREHOLDER</stp>
        <stp>2</stp>
        <stp>600850.SH</stp>
        <stp>6/30/2016</stp>
        <tr r="E2499" s="5"/>
      </tp>
      <tp t="s">
        <v/>
        <stp/>
        <stp>EM_S_PERFORMANCEEXPRESS_PERFEXNETPROFITTOSHAREHOLDER</stp>
        <stp>2</stp>
        <stp>600650.SH</stp>
        <stp>6/30/2016</stp>
        <tr r="E2317" s="5"/>
      </tp>
      <tp t="s">
        <v/>
        <stp/>
        <stp>EM_S_PERFORMANCEEXPRESS_PERFEXNETPROFITTOSHAREHOLDER</stp>
        <stp>2</stp>
        <stp>600750.SH</stp>
        <stp>6/30/2016</stp>
        <tr r="E2410" s="5"/>
      </tp>
      <tp t="s">
        <v/>
        <stp/>
        <stp>EM_S_PERFORMANCEEXPRESS_PERFEXNETPROFITTOSHAREHOLDER</stp>
        <stp>2</stp>
        <stp>600550.SH</stp>
        <stp>6/30/2016</stp>
        <tr r="E2228" s="5"/>
      </tp>
      <tp t="s">
        <v/>
        <stp/>
        <stp>EM_S_PERFORMANCEEXPRESS_PERFEXNETPROFITTOSHAREHOLDER</stp>
        <stp>2</stp>
        <stp>600250.SH</stp>
        <stp>6/30/2016</stp>
        <tr r="E1991" s="5"/>
      </tp>
      <tp t="s">
        <v/>
        <stp/>
        <stp>EM_S_PERFORMANCEEXPRESS_PERFEXNETPROFITTOSHAREHOLDER</stp>
        <stp>2</stp>
        <stp>600350.SH</stp>
        <stp>6/30/2016</stp>
        <tr r="E2074" s="5"/>
      </tp>
      <tp t="s">
        <v/>
        <stp/>
        <stp>EM_S_PERFORMANCEEXPRESS_PERFEXNETPROFITTOSHAREHOLDER</stp>
        <stp>2</stp>
        <stp>600050.SH</stp>
        <stp>6/30/2016</stp>
        <tr r="E1812" s="5"/>
      </tp>
      <tp t="s">
        <v/>
        <stp/>
        <stp>EM_S_PERFORMANCEEXPRESS_PERFEXNETPROFITTOSHAREHOLDER</stp>
        <stp>2</stp>
        <stp>600150.SH</stp>
        <stp>6/30/2016</stp>
        <tr r="E1902" s="5"/>
      </tp>
      <tp t="s">
        <v/>
        <stp/>
        <stp>EM_S_PERFORMANCEEXPRESS_PERFEXNETPROFITTOSHAREHOLDER</stp>
        <stp>2</stp>
        <stp>601857.SH</stp>
        <stp>6/30/2016</stp>
        <tr r="E2696" s="5"/>
      </tp>
      <tp t="s">
        <v/>
        <stp/>
        <stp>EM_S_PERFORMANCEEXPRESS_PERFEXNETPROFITTOSHAREHOLDER</stp>
        <stp>2</stp>
        <stp>600857.SH</stp>
        <stp>6/30/2016</stp>
        <tr r="E2505" s="5"/>
      </tp>
      <tp t="s">
        <v/>
        <stp/>
        <stp>EM_S_PERFORMANCEEXPRESS_PERFEXNETPROFITTOSHAREHOLDER</stp>
        <stp>2</stp>
        <stp>600657.SH</stp>
        <stp>6/30/2016</stp>
        <tr r="E2323" s="5"/>
      </tp>
      <tp t="s">
        <v/>
        <stp/>
        <stp>EM_S_PERFORMANCEEXPRESS_PERFEXNETPROFITTOSHAREHOLDER</stp>
        <stp>2</stp>
        <stp>600757.SH</stp>
        <stp>6/30/2016</stp>
        <tr r="E2416" s="5"/>
      </tp>
      <tp t="s">
        <v/>
        <stp/>
        <stp>EM_S_PERFORMANCEEXPRESS_PERFEXNETPROFITTOSHAREHOLDER</stp>
        <stp>2</stp>
        <stp>600557.SH</stp>
        <stp>6/30/2016</stp>
        <tr r="E2233" s="5"/>
      </tp>
      <tp t="s">
        <v/>
        <stp/>
        <stp>EM_S_PERFORMANCEEXPRESS_PERFEXNETPROFITTOSHAREHOLDER</stp>
        <stp>2</stp>
        <stp>600257.SH</stp>
        <stp>6/30/2016</stp>
        <tr r="E1996" s="5"/>
      </tp>
      <tp t="s">
        <v/>
        <stp/>
        <stp>EM_S_PERFORMANCEEXPRESS_PERFEXNETPROFITTOSHAREHOLDER</stp>
        <stp>2</stp>
        <stp>600057.SH</stp>
        <stp>6/30/2016</stp>
        <tr r="E1819" s="5"/>
      </tp>
      <tp t="s">
        <v/>
        <stp/>
        <stp>EM_S_PERFORMANCEEXPRESS_PERFEXNETPROFITTOSHAREHOLDER</stp>
        <stp>2</stp>
        <stp>600157.SH</stp>
        <stp>6/30/2016</stp>
        <tr r="E1908" s="5"/>
      </tp>
      <tp t="s">
        <v/>
        <stp/>
        <stp>EM_S_PERFORMANCEEXPRESS_PERFEXNETPROFITTOSHAREHOLDER</stp>
        <stp>2</stp>
        <stp>600856.SH</stp>
        <stp>6/30/2016</stp>
        <tr r="E2504" s="5"/>
      </tp>
      <tp t="s">
        <v/>
        <stp/>
        <stp>EM_S_PERFORMANCEEXPRESS_PERFEXNETPROFITTOSHAREHOLDER</stp>
        <stp>2</stp>
        <stp>600756.SH</stp>
        <stp>6/30/2016</stp>
        <tr r="E2415" s="5"/>
      </tp>
      <tp t="s">
        <v/>
        <stp/>
        <stp>EM_S_PERFORMANCEEXPRESS_PERFEXNETPROFITTOSHAREHOLDER</stp>
        <stp>2</stp>
        <stp>600456.SH</stp>
        <stp>6/30/2016</stp>
        <tr r="E2151" s="5"/>
      </tp>
      <tp t="s">
        <v/>
        <stp/>
        <stp>EM_S_PERFORMANCEEXPRESS_PERFEXNETPROFITTOSHAREHOLDER</stp>
        <stp>2</stp>
        <stp>600556.SH</stp>
        <stp>6/30/2016</stp>
        <tr r="E2232" s="5"/>
      </tp>
      <tp t="s">
        <v/>
        <stp/>
        <stp>EM_S_PERFORMANCEEXPRESS_PERFEXNETPROFITTOSHAREHOLDER</stp>
        <stp>2</stp>
        <stp>600256.SH</stp>
        <stp>6/30/2016</stp>
        <tr r="E1995" s="5"/>
      </tp>
      <tp t="s">
        <v/>
        <stp/>
        <stp>EM_S_PERFORMANCEEXPRESS_PERFEXNETPROFITTOSHAREHOLDER</stp>
        <stp>2</stp>
        <stp>600356.SH</stp>
        <stp>6/30/2016</stp>
        <tr r="E2080" s="5"/>
      </tp>
      <tp t="s">
        <v/>
        <stp/>
        <stp>EM_S_PERFORMANCEEXPRESS_PERFEXNETPROFITTOSHAREHOLDER</stp>
        <stp>2</stp>
        <stp>600056.SH</stp>
        <stp>6/30/2016</stp>
        <tr r="E1818" s="5"/>
      </tp>
      <tp t="s">
        <v/>
        <stp/>
        <stp>EM_S_PERFORMANCEEXPRESS_PERFEXNETPROFITTOSHAREHOLDER</stp>
        <stp>2</stp>
        <stp>600156.SH</stp>
        <stp>6/30/2016</stp>
        <tr r="E1907" s="5"/>
      </tp>
      <tp t="s">
        <v/>
        <stp/>
        <stp>EM_S_PERFORMANCEEXPRESS_PERFEXNETPROFITTOSHAREHOLDER</stp>
        <stp>2</stp>
        <stp>603456.SH</stp>
        <stp>6/30/2016</stp>
        <tr r="E2803" s="5"/>
      </tp>
      <tp t="s">
        <v/>
        <stp/>
        <stp>EM_S_PERFORMANCEEXPRESS_PERFEXNETPROFITTOSHAREHOLDER</stp>
        <stp>2</stp>
        <stp>601555.SH</stp>
        <stp>6/30/2016</stp>
        <tr r="E2657" s="5"/>
      </tp>
      <tp t="s">
        <v/>
        <stp/>
        <stp>EM_S_PERFORMANCEEXPRESS_PERFEXNETPROFITTOSHAREHOLDER</stp>
        <stp>2</stp>
        <stp>601155.SH</stp>
        <stp>6/30/2016</stp>
        <tr r="E2618" s="5"/>
      </tp>
      <tp t="s">
        <v/>
        <stp/>
        <stp>EM_S_PERFORMANCEEXPRESS_PERFEXNETPROFITTOSHAREHOLDER</stp>
        <stp>2</stp>
        <stp>600855.SH</stp>
        <stp>6/30/2016</stp>
        <tr r="E2503" s="5"/>
      </tp>
      <tp t="s">
        <v/>
        <stp/>
        <stp>EM_S_PERFORMANCEEXPRESS_PERFEXNETPROFITTOSHAREHOLDER</stp>
        <stp>2</stp>
        <stp>600655.SH</stp>
        <stp>6/30/2016</stp>
        <tr r="E2322" s="5"/>
      </tp>
      <tp t="s">
        <v/>
        <stp/>
        <stp>EM_S_PERFORMANCEEXPRESS_PERFEXNETPROFITTOSHAREHOLDER</stp>
        <stp>2</stp>
        <stp>600755.SH</stp>
        <stp>6/30/2016</stp>
        <tr r="E2414" s="5"/>
      </tp>
      <tp t="s">
        <v/>
        <stp/>
        <stp>EM_S_PERFORMANCEEXPRESS_PERFEXNETPROFITTOSHAREHOLDER</stp>
        <stp>2</stp>
        <stp>600455.SH</stp>
        <stp>6/30/2016</stp>
        <tr r="E2150" s="5"/>
      </tp>
      <tp t="s">
        <v/>
        <stp/>
        <stp>EM_S_PERFORMANCEEXPRESS_PERFEXNETPROFITTOSHAREHOLDER</stp>
        <stp>2</stp>
        <stp>600555.SH</stp>
        <stp>6/30/2016</stp>
        <tr r="E2231" s="5"/>
      </tp>
      <tp t="s">
        <v/>
        <stp/>
        <stp>EM_S_PERFORMANCEEXPRESS_PERFEXNETPROFITTOSHAREHOLDER</stp>
        <stp>2</stp>
        <stp>600255.SH</stp>
        <stp>6/30/2016</stp>
        <tr r="E1994" s="5"/>
      </tp>
      <tp t="s">
        <v/>
        <stp/>
        <stp>EM_S_PERFORMANCEEXPRESS_PERFEXNETPROFITTOSHAREHOLDER</stp>
        <stp>2</stp>
        <stp>600355.SH</stp>
        <stp>6/30/2016</stp>
        <tr r="E2079" s="5"/>
      </tp>
      <tp t="s">
        <v/>
        <stp/>
        <stp>EM_S_PERFORMANCEEXPRESS_PERFEXNETPROFITTOSHAREHOLDER</stp>
        <stp>2</stp>
        <stp>600055.SH</stp>
        <stp>6/30/2016</stp>
        <tr r="E1817" s="5"/>
      </tp>
      <tp t="s">
        <v/>
        <stp/>
        <stp>EM_S_PERFORMANCEEXPRESS_PERFEXNETPROFITTOSHAREHOLDER</stp>
        <stp>2</stp>
        <stp>600155.SH</stp>
        <stp>6/30/2016</stp>
        <tr r="E1906" s="5"/>
      </tp>
      <tp t="s">
        <v/>
        <stp/>
        <stp>EM_S_PERFORMANCEEXPRESS_PERFEXNETPROFITTOSHAREHOLDER</stp>
        <stp>2</stp>
        <stp>603555.SH</stp>
        <stp>6/30/2016</stp>
        <tr r="E2809" s="5"/>
      </tp>
      <tp t="s">
        <v/>
        <stp/>
        <stp>EM_S_PERFORMANCEEXPRESS_PERFEXNETPROFITTOSHAREHOLDER</stp>
        <stp>2</stp>
        <stp>603355.SH</stp>
        <stp>6/30/2016</stp>
        <tr r="E2796" s="5"/>
      </tp>
      <tp t="s">
        <v/>
        <stp/>
        <stp>EM_S_PERFORMANCEEXPRESS_PERFEXNETPROFITTOSHAREHOLDER</stp>
        <stp>2</stp>
        <stp>600854.SH</stp>
        <stp>6/30/2016</stp>
        <tr r="E2502" s="5"/>
      </tp>
      <tp t="s">
        <v/>
        <stp/>
        <stp>EM_S_PERFORMANCEEXPRESS_PERFEXNETPROFITTOSHAREHOLDER</stp>
        <stp>2</stp>
        <stp>600654.SH</stp>
        <stp>6/30/2016</stp>
        <tr r="E2321" s="5"/>
      </tp>
      <tp t="s">
        <v/>
        <stp/>
        <stp>EM_S_PERFORMANCEEXPRESS_PERFEXNETPROFITTOSHAREHOLDER</stp>
        <stp>2</stp>
        <stp>600754.SH</stp>
        <stp>6/30/2016</stp>
        <tr r="E2413" s="5"/>
      </tp>
      <tp t="s">
        <v/>
        <stp/>
        <stp>EM_S_PERFORMANCEEXPRESS_PERFEXNETPROFITTOSHAREHOLDER</stp>
        <stp>2</stp>
        <stp>600354.SH</stp>
        <stp>6/30/2016</stp>
        <tr r="E2078" s="5"/>
      </tp>
      <tp t="s">
        <v/>
        <stp/>
        <stp>EM_S_PERFORMANCEEXPRESS_PERFEXNETPROFITTOSHAREHOLDER</stp>
        <stp>2</stp>
        <stp>600054.SH</stp>
        <stp>6/30/2016</stp>
        <tr r="E1816" s="5"/>
      </tp>
      <tp t="s">
        <v/>
        <stp/>
        <stp>EM_S_PERFORMANCEEXPRESS_PERFEXNETPROFITTOSHAREHOLDER</stp>
        <stp>2</stp>
        <stp>600859.SH</stp>
        <stp>6/30/2016</stp>
        <tr r="E2507" s="5"/>
      </tp>
      <tp>
        <v>419501100</v>
        <stp/>
        <stp>EM_S_PERFORMANCEEXPRESS_PERFEXNETPROFITTOSHAREHOLDER</stp>
        <stp>2</stp>
        <stp>600959.SH</stp>
        <stp>6/30/2016</stp>
        <tr r="E2549" s="5"/>
      </tp>
      <tp t="s">
        <v/>
        <stp/>
        <stp>EM_S_PERFORMANCEEXPRESS_PERFEXNETPROFITTOSHAREHOLDER</stp>
        <stp>2</stp>
        <stp>600759.SH</stp>
        <stp>6/30/2016</stp>
        <tr r="E2418" s="5"/>
      </tp>
      <tp t="s">
        <v/>
        <stp/>
        <stp>EM_S_PERFORMANCEEXPRESS_PERFEXNETPROFITTOSHAREHOLDER</stp>
        <stp>2</stp>
        <stp>600459.SH</stp>
        <stp>6/30/2016</stp>
        <tr r="E2153" s="5"/>
      </tp>
      <tp t="s">
        <v/>
        <stp/>
        <stp>EM_S_PERFORMANCEEXPRESS_PERFEXNETPROFITTOSHAREHOLDER</stp>
        <stp>2</stp>
        <stp>600559.SH</stp>
        <stp>6/30/2016</stp>
        <tr r="E2235" s="5"/>
      </tp>
      <tp t="s">
        <v/>
        <stp/>
        <stp>EM_S_PERFORMANCEEXPRESS_PERFEXNETPROFITTOSHAREHOLDER</stp>
        <stp>2</stp>
        <stp>600259.SH</stp>
        <stp>6/30/2016</stp>
        <tr r="E1998" s="5"/>
      </tp>
      <tp t="s">
        <v/>
        <stp/>
        <stp>EM_S_PERFORMANCEEXPRESS_PERFEXNETPROFITTOSHAREHOLDER</stp>
        <stp>2</stp>
        <stp>600359.SH</stp>
        <stp>6/30/2016</stp>
        <tr r="E2082" s="5"/>
      </tp>
      <tp t="s">
        <v/>
        <stp/>
        <stp>EM_S_PERFORMANCEEXPRESS_PERFEXNETPROFITTOSHAREHOLDER</stp>
        <stp>2</stp>
        <stp>600059.SH</stp>
        <stp>6/30/2016</stp>
        <tr r="E1821" s="5"/>
      </tp>
      <tp t="s">
        <v/>
        <stp/>
        <stp>EM_S_PERFORMANCEEXPRESS_PERFEXNETPROFITTOSHAREHOLDER</stp>
        <stp>2</stp>
        <stp>600159.SH</stp>
        <stp>6/30/2016</stp>
        <tr r="E1910" s="5"/>
      </tp>
      <tp t="s">
        <v/>
        <stp/>
        <stp>EM_S_PERFORMANCEEXPRESS_PERFEXNETPROFITTOSHAREHOLDER</stp>
        <stp>2</stp>
        <stp>603959.SH</stp>
        <stp>6/30/2016</stp>
        <tr r="E2870" s="5"/>
      </tp>
      <tp t="s">
        <v/>
        <stp/>
        <stp>EM_S_PERFORMANCEEXPRESS_PERFEXNETPROFITTOSHAREHOLDER</stp>
        <stp>2</stp>
        <stp>601958.SH</stp>
        <stp>6/30/2016</stp>
        <tr r="E2715" s="5"/>
      </tp>
      <tp t="s">
        <v/>
        <stp/>
        <stp>EM_S_PERFORMANCEEXPRESS_PERFEXNETPROFITTOSHAREHOLDER</stp>
        <stp>2</stp>
        <stp>601558.SH</stp>
        <stp>6/30/2016</stp>
        <tr r="E2658" s="5"/>
      </tp>
      <tp t="s">
        <v/>
        <stp/>
        <stp>EM_S_PERFORMANCEEXPRESS_PERFEXNETPROFITTOSHAREHOLDER</stp>
        <stp>2</stp>
        <stp>601258.SH</stp>
        <stp>6/30/2016</stp>
        <tr r="E2639" s="5"/>
      </tp>
      <tp t="s">
        <v/>
        <stp/>
        <stp>EM_S_PERFORMANCEEXPRESS_PERFEXNETPROFITTOSHAREHOLDER</stp>
        <stp>2</stp>
        <stp>601058.SH</stp>
        <stp>6/30/2016</stp>
        <tr r="E2600" s="5"/>
      </tp>
      <tp t="s">
        <v/>
        <stp/>
        <stp>EM_S_PERFORMANCEEXPRESS_PERFEXNETPROFITTOSHAREHOLDER</stp>
        <stp>2</stp>
        <stp>601158.SH</stp>
        <stp>6/30/2016</stp>
        <tr r="E2619" s="5"/>
      </tp>
      <tp t="s">
        <v/>
        <stp/>
        <stp>EM_S_PERFORMANCEEXPRESS_PERFEXNETPROFITTOSHAREHOLDER</stp>
        <stp>2</stp>
        <stp>600858.SH</stp>
        <stp>6/30/2016</stp>
        <tr r="E2506" s="5"/>
      </tp>
      <tp>
        <v>1283431500</v>
        <stp/>
        <stp>EM_S_PERFORMANCEEXPRESS_PERFEXNETPROFITTOSHAREHOLDER</stp>
        <stp>2</stp>
        <stp>600958.SH</stp>
        <stp>6/30/2016</stp>
        <tr r="E2548" s="5"/>
      </tp>
      <tp>
        <v>101209000</v>
        <stp/>
        <stp>EM_S_PERFORMANCEEXPRESS_PERFEXNETPROFITTOSHAREHOLDER</stp>
        <stp>2</stp>
        <stp>600658.SH</stp>
        <stp>6/30/2016</stp>
        <tr r="E2324" s="5"/>
      </tp>
      <tp t="s">
        <v/>
        <stp/>
        <stp>EM_S_PERFORMANCEEXPRESS_PERFEXNETPROFITTOSHAREHOLDER</stp>
        <stp>2</stp>
        <stp>600758.SH</stp>
        <stp>6/30/2016</stp>
        <tr r="E2417" s="5"/>
      </tp>
      <tp t="s">
        <v/>
        <stp/>
        <stp>EM_S_PERFORMANCEEXPRESS_PERFEXNETPROFITTOSHAREHOLDER</stp>
        <stp>2</stp>
        <stp>600458.SH</stp>
        <stp>6/30/2016</stp>
        <tr r="E2152" s="5"/>
      </tp>
      <tp t="s">
        <v/>
        <stp/>
        <stp>EM_S_PERFORMANCEEXPRESS_PERFEXNETPROFITTOSHAREHOLDER</stp>
        <stp>2</stp>
        <stp>600558.SH</stp>
        <stp>6/30/2016</stp>
        <tr r="E2234" s="5"/>
      </tp>
      <tp t="s">
        <v/>
        <stp/>
        <stp>EM_S_PERFORMANCEEXPRESS_PERFEXNETPROFITTOSHAREHOLDER</stp>
        <stp>2</stp>
        <stp>600258.SH</stp>
        <stp>6/30/2016</stp>
        <tr r="E1997" s="5"/>
      </tp>
      <tp t="s">
        <v/>
        <stp/>
        <stp>EM_S_PERFORMANCEEXPRESS_PERFEXNETPROFITTOSHAREHOLDER</stp>
        <stp>2</stp>
        <stp>600358.SH</stp>
        <stp>6/30/2016</stp>
        <tr r="E2081" s="5"/>
      </tp>
      <tp t="s">
        <v/>
        <stp/>
        <stp>EM_S_PERFORMANCEEXPRESS_PERFEXNETPROFITTOSHAREHOLDER</stp>
        <stp>2</stp>
        <stp>600058.SH</stp>
        <stp>6/30/2016</stp>
        <tr r="E1820" s="5"/>
      </tp>
      <tp t="s">
        <v/>
        <stp/>
        <stp>EM_S_PERFORMANCEEXPRESS_PERFEXNETPROFITTOSHAREHOLDER</stp>
        <stp>2</stp>
        <stp>600158.SH</stp>
        <stp>6/30/2016</stp>
        <tr r="E1909" s="5"/>
      </tp>
      <tp t="s">
        <v/>
        <stp/>
        <stp>EM_S_PERFORMANCEEXPRESS_PERFEXNETPROFITTOSHAREHOLDER</stp>
        <stp>2</stp>
        <stp>603958.SH</stp>
        <stp>6/30/2016</stp>
        <tr r="E2869" s="5"/>
      </tp>
      <tp t="s">
        <v/>
        <stp/>
        <stp>EM_S_PERFORMANCEEXPRESS_PERFEXNETPROFITTOSHAREHOLDER</stp>
        <stp>2</stp>
        <stp>603558.SH</stp>
        <stp>6/30/2016</stp>
        <tr r="E2810" s="5"/>
      </tp>
      <tp t="s">
        <v/>
        <stp/>
        <stp>EM_S_PERFORMANCEEXPRESS_PERFEXNETPROFITTOSHAREHOLDER</stp>
        <stp>2</stp>
        <stp>603158.SH</stp>
        <stp>6/30/2016</stp>
        <tr r="E2771" s="5"/>
      </tp>
      <tp t="s">
        <v/>
        <stp/>
        <stp>EM_S_PERFORMANCEEXPRESS_PERFEXNETPROFITTOSHAREHOLDER</stp>
        <stp>2</stp>
        <stp>600843.SH</stp>
        <stp>6/30/2016</stp>
        <tr r="E2493" s="5"/>
      </tp>
      <tp t="s">
        <v/>
        <stp/>
        <stp>EM_S_PERFORMANCEEXPRESS_PERFEXNETPROFITTOSHAREHOLDER</stp>
        <stp>2</stp>
        <stp>600643.SH</stp>
        <stp>6/30/2016</stp>
        <tr r="E2311" s="5"/>
      </tp>
      <tp t="s">
        <v/>
        <stp/>
        <stp>EM_S_PERFORMANCEEXPRESS_PERFEXNETPROFITTOSHAREHOLDER</stp>
        <stp>2</stp>
        <stp>600743.SH</stp>
        <stp>6/30/2016</stp>
        <tr r="E2403" s="5"/>
      </tp>
      <tp t="s">
        <v/>
        <stp/>
        <stp>EM_S_PERFORMANCEEXPRESS_PERFEXNETPROFITTOSHAREHOLDER</stp>
        <stp>2</stp>
        <stp>600543.SH</stp>
        <stp>6/30/2016</stp>
        <tr r="E2222" s="5"/>
      </tp>
      <tp t="s">
        <v/>
        <stp/>
        <stp>EM_S_PERFORMANCEEXPRESS_PERFEXNETPROFITTOSHAREHOLDER</stp>
        <stp>2</stp>
        <stp>600243.SH</stp>
        <stp>6/30/2016</stp>
        <tr r="E1986" s="5"/>
      </tp>
      <tp t="s">
        <v/>
        <stp/>
        <stp>EM_S_PERFORMANCEEXPRESS_PERFEXNETPROFITTOSHAREHOLDER</stp>
        <stp>2</stp>
        <stp>600343.SH</stp>
        <stp>6/30/2016</stp>
        <tr r="E2070" s="5"/>
      </tp>
      <tp t="s">
        <v/>
        <stp/>
        <stp>EM_S_PERFORMANCEEXPRESS_PERFEXNETPROFITTOSHAREHOLDER</stp>
        <stp>2</stp>
        <stp>600143.SH</stp>
        <stp>6/30/2016</stp>
        <tr r="E1897" s="5"/>
      </tp>
      <tp t="s">
        <v/>
        <stp/>
        <stp>EM_S_PERFORMANCEEXPRESS_PERFEXNETPROFITTOSHAREHOLDER</stp>
        <stp>2</stp>
        <stp>600642.SH</stp>
        <stp>6/30/2016</stp>
        <tr r="E2310" s="5"/>
      </tp>
      <tp t="s">
        <v/>
        <stp/>
        <stp>EM_S_PERFORMANCEEXPRESS_PERFEXNETPROFITTOSHAREHOLDER</stp>
        <stp>2</stp>
        <stp>600742.SH</stp>
        <stp>6/30/2016</stp>
        <tr r="E2402" s="5"/>
      </tp>
      <tp t="s">
        <v/>
        <stp/>
        <stp>EM_S_PERFORMANCEEXPRESS_PERFEXNETPROFITTOSHAREHOLDER</stp>
        <stp>2</stp>
        <stp>600242.SH</stp>
        <stp>6/30/2016</stp>
        <tr r="E1985" s="5"/>
      </tp>
      <tp t="s">
        <v/>
        <stp/>
        <stp>EM_S_PERFORMANCEEXPRESS_PERFEXNETPROFITTOSHAREHOLDER</stp>
        <stp>2</stp>
        <stp>600841.SH</stp>
        <stp>6/30/2016</stp>
        <tr r="E2492" s="5"/>
      </tp>
      <tp t="s">
        <v/>
        <stp/>
        <stp>EM_S_PERFORMANCEEXPRESS_PERFEXNETPROFITTOSHAREHOLDER</stp>
        <stp>2</stp>
        <stp>600641.SH</stp>
        <stp>6/30/2016</stp>
        <tr r="E2309" s="5"/>
      </tp>
      <tp t="s">
        <v/>
        <stp/>
        <stp>EM_S_PERFORMANCEEXPRESS_PERFEXNETPROFITTOSHAREHOLDER</stp>
        <stp>2</stp>
        <stp>600741.SH</stp>
        <stp>6/30/2016</stp>
        <tr r="E2401" s="5"/>
      </tp>
      <tp t="s">
        <v/>
        <stp/>
        <stp>EM_S_PERFORMANCEEXPRESS_PERFEXNETPROFITTOSHAREHOLDER</stp>
        <stp>2</stp>
        <stp>600241.SH</stp>
        <stp>6/30/2016</stp>
        <tr r="E1984" s="5"/>
      </tp>
      <tp t="s">
        <v/>
        <stp/>
        <stp>EM_S_PERFORMANCEEXPRESS_PERFEXNETPROFITTOSHAREHOLDER</stp>
        <stp>2</stp>
        <stp>600141.SH</stp>
        <stp>6/30/2016</stp>
        <tr r="E1896" s="5"/>
      </tp>
      <tp t="s">
        <v/>
        <stp/>
        <stp>EM_S_PERFORMANCEEXPRESS_PERFEXNETPROFITTOSHAREHOLDER</stp>
        <stp>2</stp>
        <stp>600640.SH</stp>
        <stp>6/30/2016</stp>
        <tr r="E2308" s="5"/>
      </tp>
      <tp t="s">
        <v/>
        <stp/>
        <stp>EM_S_PERFORMANCEEXPRESS_PERFEXNETPROFITTOSHAREHOLDER</stp>
        <stp>2</stp>
        <stp>600740.SH</stp>
        <stp>6/30/2016</stp>
        <tr r="E2400" s="5"/>
      </tp>
      <tp t="s">
        <v/>
        <stp/>
        <stp>EM_S_PERFORMANCEEXPRESS_PERFEXNETPROFITTOSHAREHOLDER</stp>
        <stp>2</stp>
        <stp>600540.SH</stp>
        <stp>6/30/2016</stp>
        <tr r="E2221" s="5"/>
      </tp>
      <tp t="s">
        <v/>
        <stp/>
        <stp>EM_S_PERFORMANCEEXPRESS_PERFEXNETPROFITTOSHAREHOLDER</stp>
        <stp>2</stp>
        <stp>600240.SH</stp>
        <stp>6/30/2016</stp>
        <tr r="E1983" s="5"/>
      </tp>
      <tp t="s">
        <v/>
        <stp/>
        <stp>EM_S_PERFORMANCEEXPRESS_PERFEXNETPROFITTOSHAREHOLDER</stp>
        <stp>2</stp>
        <stp>600340.SH</stp>
        <stp>6/30/2016</stp>
        <tr r="E2069" s="5"/>
      </tp>
      <tp t="s">
        <v/>
        <stp/>
        <stp>EM_S_PERFORMANCEEXPRESS_PERFEXNETPROFITTOSHAREHOLDER</stp>
        <stp>2</stp>
        <stp>600847.SH</stp>
        <stp>6/30/2016</stp>
        <tr r="E2497" s="5"/>
      </tp>
      <tp t="s">
        <v/>
        <stp/>
        <stp>EM_S_PERFORMANCEEXPRESS_PERFEXNETPROFITTOSHAREHOLDER</stp>
        <stp>2</stp>
        <stp>600647.SH</stp>
        <stp>6/30/2016</stp>
        <tr r="E2314" s="5"/>
      </tp>
      <tp t="s">
        <v/>
        <stp/>
        <stp>EM_S_PERFORMANCEEXPRESS_PERFEXNETPROFITTOSHAREHOLDER</stp>
        <stp>2</stp>
        <stp>600747.SH</stp>
        <stp>6/30/2016</stp>
        <tr r="E2407" s="5"/>
      </tp>
      <tp t="s">
        <v/>
        <stp/>
        <stp>EM_S_PERFORMANCEEXPRESS_PERFEXNETPROFITTOSHAREHOLDER</stp>
        <stp>2</stp>
        <stp>600547.SH</stp>
        <stp>6/30/2016</stp>
        <tr r="E2225" s="5"/>
      </tp>
      <tp t="s">
        <v/>
        <stp/>
        <stp>EM_S_PERFORMANCEEXPRESS_PERFEXNETPROFITTOSHAREHOLDER</stp>
        <stp>2</stp>
        <stp>600247.SH</stp>
        <stp>6/30/2016</stp>
        <tr r="E1988" s="5"/>
      </tp>
      <tp t="s">
        <v/>
        <stp/>
        <stp>EM_S_PERFORMANCEEXPRESS_PERFEXNETPROFITTOSHAREHOLDER</stp>
        <stp>2</stp>
        <stp>600846.SH</stp>
        <stp>6/30/2016</stp>
        <tr r="E2496" s="5"/>
      </tp>
      <tp t="s">
        <v/>
        <stp/>
        <stp>EM_S_PERFORMANCEEXPRESS_PERFEXNETPROFITTOSHAREHOLDER</stp>
        <stp>2</stp>
        <stp>600746.SH</stp>
        <stp>6/30/2016</stp>
        <tr r="E2406" s="5"/>
      </tp>
      <tp t="s">
        <v/>
        <stp/>
        <stp>EM_S_PERFORMANCEEXPRESS_PERFEXNETPROFITTOSHAREHOLDER</stp>
        <stp>2</stp>
        <stp>600446.SH</stp>
        <stp>6/30/2016</stp>
        <tr r="E2146" s="5"/>
      </tp>
      <tp t="s">
        <v/>
        <stp/>
        <stp>EM_S_PERFORMANCEEXPRESS_PERFEXNETPROFITTOSHAREHOLDER</stp>
        <stp>2</stp>
        <stp>600546.SH</stp>
        <stp>6/30/2016</stp>
        <tr r="E2224" s="5"/>
      </tp>
      <tp t="s">
        <v/>
        <stp/>
        <stp>EM_S_PERFORMANCEEXPRESS_PERFEXNETPROFITTOSHAREHOLDER</stp>
        <stp>2</stp>
        <stp>600246.SH</stp>
        <stp>6/30/2016</stp>
        <tr r="E1987" s="5"/>
      </tp>
      <tp>
        <v>448810000</v>
        <stp/>
        <stp>EM_S_PERFORMANCEEXPRESS_PERFEXNETPROFITTOSHAREHOLDER</stp>
        <stp>2</stp>
        <stp>600346.SH</stp>
        <stp>6/30/2016</stp>
        <tr r="E2072" s="5"/>
      </tp>
      <tp t="s">
        <v/>
        <stp/>
        <stp>EM_S_PERFORMANCEEXPRESS_PERFEXNETPROFITTOSHAREHOLDER</stp>
        <stp>2</stp>
        <stp>600146.SH</stp>
        <stp>6/30/2016</stp>
        <tr r="E1899" s="5"/>
      </tp>
      <tp t="s">
        <v/>
        <stp/>
        <stp>EM_S_PERFORMANCEEXPRESS_PERFEXNETPROFITTOSHAREHOLDER</stp>
        <stp>2</stp>
        <stp>600845.SH</stp>
        <stp>6/30/2016</stp>
        <tr r="E2495" s="5"/>
      </tp>
      <tp t="s">
        <v/>
        <stp/>
        <stp>EM_S_PERFORMANCEEXPRESS_PERFEXNETPROFITTOSHAREHOLDER</stp>
        <stp>2</stp>
        <stp>600645.SH</stp>
        <stp>6/30/2016</stp>
        <tr r="E2313" s="5"/>
      </tp>
      <tp t="s">
        <v/>
        <stp/>
        <stp>EM_S_PERFORMANCEEXPRESS_PERFEXNETPROFITTOSHAREHOLDER</stp>
        <stp>2</stp>
        <stp>600745.SH</stp>
        <stp>6/30/2016</stp>
        <tr r="E2405" s="5"/>
      </tp>
      <tp t="s">
        <v/>
        <stp/>
        <stp>EM_S_PERFORMANCEEXPRESS_PERFEXNETPROFITTOSHAREHOLDER</stp>
        <stp>2</stp>
        <stp>600545.SH</stp>
        <stp>6/30/2016</stp>
        <tr r="E2223" s="5"/>
      </tp>
      <tp t="s">
        <v/>
        <stp/>
        <stp>EM_S_PERFORMANCEEXPRESS_PERFEXNETPROFITTOSHAREHOLDER</stp>
        <stp>2</stp>
        <stp>600345.SH</stp>
        <stp>6/30/2016</stp>
        <tr r="E2071" s="5"/>
      </tp>
      <tp t="s">
        <v/>
        <stp/>
        <stp>EM_S_PERFORMANCEEXPRESS_PERFEXNETPROFITTOSHAREHOLDER</stp>
        <stp>2</stp>
        <stp>600145.SH</stp>
        <stp>6/30/2016</stp>
        <tr r="E1898" s="5"/>
      </tp>
      <tp t="s">
        <v/>
        <stp/>
        <stp>EM_S_PERFORMANCEEXPRESS_PERFEXNETPROFITTOSHAREHOLDER</stp>
        <stp>2</stp>
        <stp>600844.SH</stp>
        <stp>6/30/2016</stp>
        <tr r="E2494" s="5"/>
      </tp>
      <tp t="s">
        <v/>
        <stp/>
        <stp>EM_S_PERFORMANCEEXPRESS_PERFEXNETPROFITTOSHAREHOLDER</stp>
        <stp>2</stp>
        <stp>600644.SH</stp>
        <stp>6/30/2016</stp>
        <tr r="E2312" s="5"/>
      </tp>
      <tp t="s">
        <v/>
        <stp/>
        <stp>EM_S_PERFORMANCEEXPRESS_PERFEXNETPROFITTOSHAREHOLDER</stp>
        <stp>2</stp>
        <stp>600744.SH</stp>
        <stp>6/30/2016</stp>
        <tr r="E2404" s="5"/>
      </tp>
      <tp t="s">
        <v/>
        <stp/>
        <stp>EM_S_PERFORMANCEEXPRESS_PERFEXNETPROFITTOSHAREHOLDER</stp>
        <stp>2</stp>
        <stp>600444.SH</stp>
        <stp>6/30/2016</stp>
        <tr r="E2145" s="5"/>
      </tp>
      <tp t="s">
        <v/>
        <stp/>
        <stp>EM_S_PERFORMANCEEXPRESS_PERFEXNETPROFITTOSHAREHOLDER</stp>
        <stp>2</stp>
        <stp>600649.SH</stp>
        <stp>6/30/2016</stp>
        <tr r="E2316" s="5"/>
      </tp>
      <tp t="s">
        <v/>
        <stp/>
        <stp>EM_S_PERFORMANCEEXPRESS_PERFEXNETPROFITTOSHAREHOLDER</stp>
        <stp>2</stp>
        <stp>600749.SH</stp>
        <stp>6/30/2016</stp>
        <tr r="E2409" s="5"/>
      </tp>
      <tp>
        <v>-41554379.920000002</v>
        <stp/>
        <stp>EM_S_PERFORMANCEEXPRESS_PERFEXNETPROFITTOSHAREHOLDER</stp>
        <stp>2</stp>
        <stp>600449.SH</stp>
        <stp>6/30/2016</stp>
        <tr r="E2148" s="5"/>
      </tp>
      <tp>
        <v>68423500</v>
        <stp/>
        <stp>EM_S_PERFORMANCEEXPRESS_PERFEXNETPROFITTOSHAREHOLDER</stp>
        <stp>2</stp>
        <stp>600549.SH</stp>
        <stp>6/30/2016</stp>
        <tr r="E2227" s="5"/>
      </tp>
      <tp t="s">
        <v/>
        <stp/>
        <stp>EM_S_PERFORMANCEEXPRESS_PERFEXNETPROFITTOSHAREHOLDER</stp>
        <stp>2</stp>
        <stp>600249.SH</stp>
        <stp>6/30/2016</stp>
        <tr r="E1990" s="5"/>
      </tp>
      <tp t="s">
        <v/>
        <stp/>
        <stp>EM_S_PERFORMANCEEXPRESS_PERFEXNETPROFITTOSHAREHOLDER</stp>
        <stp>2</stp>
        <stp>600149.SH</stp>
        <stp>6/30/2016</stp>
        <tr r="E1901" s="5"/>
      </tp>
      <tp>
        <v>64025800</v>
        <stp/>
        <stp>EM_S_PERFORMANCEEXPRESS_PERFEXNETPROFITTOSHAREHOLDER</stp>
        <stp>2</stp>
        <stp>600848.SH</stp>
        <stp>6/30/2016</stp>
        <tr r="E2498" s="5"/>
      </tp>
      <tp>
        <v>366932926.06999999</v>
        <stp/>
        <stp>EM_S_PERFORMANCEEXPRESS_PERFEXNETPROFITTOSHAREHOLDER</stp>
        <stp>2</stp>
        <stp>600648.SH</stp>
        <stp>6/30/2016</stp>
        <tr r="E2315" s="5"/>
      </tp>
      <tp t="s">
        <v/>
        <stp/>
        <stp>EM_S_PERFORMANCEEXPRESS_PERFEXNETPROFITTOSHAREHOLDER</stp>
        <stp>2</stp>
        <stp>600748.SH</stp>
        <stp>6/30/2016</stp>
        <tr r="E2408" s="5"/>
      </tp>
      <tp t="s">
        <v/>
        <stp/>
        <stp>EM_S_PERFORMANCEEXPRESS_PERFEXNETPROFITTOSHAREHOLDER</stp>
        <stp>2</stp>
        <stp>600448.SH</stp>
        <stp>6/30/2016</stp>
        <tr r="E2147" s="5"/>
      </tp>
      <tp t="s">
        <v/>
        <stp/>
        <stp>EM_S_PERFORMANCEEXPRESS_PERFEXNETPROFITTOSHAREHOLDER</stp>
        <stp>2</stp>
        <stp>600548.SH</stp>
        <stp>6/30/2016</stp>
        <tr r="E2226" s="5"/>
      </tp>
      <tp t="s">
        <v/>
        <stp/>
        <stp>EM_S_PERFORMANCEEXPRESS_PERFEXNETPROFITTOSHAREHOLDER</stp>
        <stp>2</stp>
        <stp>600248.SH</stp>
        <stp>6/30/2016</stp>
        <tr r="E1989" s="5"/>
      </tp>
      <tp t="s">
        <v/>
        <stp/>
        <stp>EM_S_PERFORMANCEEXPRESS_PERFEXNETPROFITTOSHAREHOLDER</stp>
        <stp>2</stp>
        <stp>600348.SH</stp>
        <stp>6/30/2016</stp>
        <tr r="E2073" s="5"/>
      </tp>
      <tp>
        <v>4955431800</v>
        <stp/>
        <stp>EM_S_PERFORMANCEEXPRESS_PERFEXNETPROFITTOSHAREHOLDER</stp>
        <stp>2</stp>
        <stp>600048.SH</stp>
        <stp>6/30/2016</stp>
        <tr r="E1811" s="5"/>
      </tp>
      <tp t="s">
        <v/>
        <stp/>
        <stp>EM_S_PERFORMANCEEXPRESS_PERFEXNETPROFITTOSHAREHOLDER</stp>
        <stp>2</stp>
        <stp>600148.SH</stp>
        <stp>6/30/2016</stp>
        <tr r="E1900" s="5"/>
      </tp>
      <tp t="s">
        <v/>
        <stp/>
        <stp>EM_S_PERFORMANCEEXPRESS_PERFEXNETPROFITTOSHAREHOLDER</stp>
        <stp>2</stp>
        <stp>600873.SH</stp>
        <stp>6/30/2016</stp>
        <tr r="E2521" s="5"/>
      </tp>
      <tp t="s">
        <v/>
        <stp/>
        <stp>EM_S_PERFORMANCEEXPRESS_PERFEXNETPROFITTOSHAREHOLDER</stp>
        <stp>2</stp>
        <stp>600973.SH</stp>
        <stp>6/30/2016</stp>
        <tr r="E2560" s="5"/>
      </tp>
      <tp t="s">
        <v/>
        <stp/>
        <stp>EM_S_PERFORMANCEEXPRESS_PERFEXNETPROFITTOSHAREHOLDER</stp>
        <stp>2</stp>
        <stp>600673.SH</stp>
        <stp>6/30/2016</stp>
        <tr r="E2335" s="5"/>
      </tp>
      <tp t="s">
        <v/>
        <stp/>
        <stp>EM_S_PERFORMANCEEXPRESS_PERFEXNETPROFITTOSHAREHOLDER</stp>
        <stp>2</stp>
        <stp>600773.SH</stp>
        <stp>6/30/2016</stp>
        <tr r="E2430" s="5"/>
      </tp>
      <tp t="s">
        <v/>
        <stp/>
        <stp>EM_S_PERFORMANCEEXPRESS_PERFEXNETPROFITTOSHAREHOLDER</stp>
        <stp>2</stp>
        <stp>600573.SH</stp>
        <stp>6/30/2016</stp>
        <tr r="E2248" s="5"/>
      </tp>
      <tp t="s">
        <v/>
        <stp/>
        <stp>EM_S_PERFORMANCEEXPRESS_PERFEXNETPROFITTOSHAREHOLDER</stp>
        <stp>2</stp>
        <stp>600273.SH</stp>
        <stp>6/30/2016</stp>
        <tr r="E2010" s="5"/>
      </tp>
      <tp t="s">
        <v/>
        <stp/>
        <stp>EM_S_PERFORMANCEEXPRESS_PERFEXNETPROFITTOSHAREHOLDER</stp>
        <stp>2</stp>
        <stp>600373.SH</stp>
        <stp>6/30/2016</stp>
        <tr r="E2095" s="5"/>
      </tp>
      <tp t="s">
        <v/>
        <stp/>
        <stp>EM_S_PERFORMANCEEXPRESS_PERFEXNETPROFITTOSHAREHOLDER</stp>
        <stp>2</stp>
        <stp>600073.SH</stp>
        <stp>6/30/2016</stp>
        <tr r="E1834" s="5"/>
      </tp>
      <tp t="s">
        <v/>
        <stp/>
        <stp>EM_S_PERFORMANCEEXPRESS_PERFEXNETPROFITTOSHAREHOLDER</stp>
        <stp>2</stp>
        <stp>600173.SH</stp>
        <stp>6/30/2016</stp>
        <tr r="E1923" s="5"/>
      </tp>
      <tp t="s">
        <v/>
        <stp/>
        <stp>EM_S_PERFORMANCEEXPRESS_PERFEXNETPROFITTOSHAREHOLDER</stp>
        <stp>2</stp>
        <stp>601872.SH</stp>
        <stp>6/30/2016</stp>
        <tr r="E2698" s="5"/>
      </tp>
      <tp t="s">
        <v/>
        <stp/>
        <stp>EM_S_PERFORMANCEEXPRESS_PERFEXNETPROFITTOSHAREHOLDER</stp>
        <stp>2</stp>
        <stp>600872.SH</stp>
        <stp>6/30/2016</stp>
        <tr r="E2520" s="5"/>
      </tp>
      <tp t="s">
        <v/>
        <stp/>
        <stp>EM_S_PERFORMANCEEXPRESS_PERFEXNETPROFITTOSHAREHOLDER</stp>
        <stp>2</stp>
        <stp>600572.SH</stp>
        <stp>6/30/2016</stp>
        <tr r="E2247" s="5"/>
      </tp>
      <tp t="s">
        <v/>
        <stp/>
        <stp>EM_S_PERFORMANCEEXPRESS_PERFEXNETPROFITTOSHAREHOLDER</stp>
        <stp>2</stp>
        <stp>600272.SH</stp>
        <stp>6/30/2016</stp>
        <tr r="E2009" s="5"/>
      </tp>
      <tp t="s">
        <v/>
        <stp/>
        <stp>EM_S_PERFORMANCEEXPRESS_PERFEXNETPROFITTOSHAREHOLDER</stp>
        <stp>2</stp>
        <stp>600372.SH</stp>
        <stp>6/30/2016</stp>
        <tr r="E2094" s="5"/>
      </tp>
      <tp t="s">
        <v/>
        <stp/>
        <stp>EM_S_PERFORMANCEEXPRESS_PERFEXNETPROFITTOSHAREHOLDER</stp>
        <stp>2</stp>
        <stp>600072.SH</stp>
        <stp>6/30/2016</stp>
        <tr r="E1833" s="5"/>
      </tp>
      <tp t="s">
        <v/>
        <stp/>
        <stp>EM_S_PERFORMANCEEXPRESS_PERFEXNETPROFITTOSHAREHOLDER</stp>
        <stp>2</stp>
        <stp>600172.SH</stp>
        <stp>6/30/2016</stp>
        <tr r="E1922" s="5"/>
      </tp>
      <tp t="s">
        <v/>
        <stp/>
        <stp>EM_S_PERFORMANCEEXPRESS_PERFEXNETPROFITTOSHAREHOLDER</stp>
        <stp>2</stp>
        <stp>600871.SH</stp>
        <stp>6/30/2016</stp>
        <tr r="E2519" s="5"/>
      </tp>
      <tp t="s">
        <v/>
        <stp/>
        <stp>EM_S_PERFORMANCEEXPRESS_PERFEXNETPROFITTOSHAREHOLDER</stp>
        <stp>2</stp>
        <stp>600971.SH</stp>
        <stp>6/30/2016</stp>
        <tr r="E2559" s="5"/>
      </tp>
      <tp t="s">
        <v/>
        <stp/>
        <stp>EM_S_PERFORMANCEEXPRESS_PERFEXNETPROFITTOSHAREHOLDER</stp>
        <stp>2</stp>
        <stp>600671.SH</stp>
        <stp>6/30/2016</stp>
        <tr r="E2334" s="5"/>
      </tp>
      <tp t="s">
        <v/>
        <stp/>
        <stp>EM_S_PERFORMANCEEXPRESS_PERFEXNETPROFITTOSHAREHOLDER</stp>
        <stp>2</stp>
        <stp>600771.SH</stp>
        <stp>6/30/2016</stp>
        <tr r="E2429" s="5"/>
      </tp>
      <tp t="s">
        <v/>
        <stp/>
        <stp>EM_S_PERFORMANCEEXPRESS_PERFEXNETPROFITTOSHAREHOLDER</stp>
        <stp>2</stp>
        <stp>600571.SH</stp>
        <stp>6/30/2016</stp>
        <tr r="E2246" s="5"/>
      </tp>
      <tp t="s">
        <v/>
        <stp/>
        <stp>EM_S_PERFORMANCEEXPRESS_PERFEXNETPROFITTOSHAREHOLDER</stp>
        <stp>2</stp>
        <stp>600271.SH</stp>
        <stp>6/30/2016</stp>
        <tr r="E2008" s="5"/>
      </tp>
      <tp t="s">
        <v/>
        <stp/>
        <stp>EM_S_PERFORMANCEEXPRESS_PERFEXNETPROFITTOSHAREHOLDER</stp>
        <stp>2</stp>
        <stp>600371.SH</stp>
        <stp>6/30/2016</stp>
        <tr r="E2093" s="5"/>
      </tp>
      <tp t="s">
        <v/>
        <stp/>
        <stp>EM_S_PERFORMANCEEXPRESS_PERFEXNETPROFITTOSHAREHOLDER</stp>
        <stp>2</stp>
        <stp>600071.SH</stp>
        <stp>6/30/2016</stp>
        <tr r="E1832" s="5"/>
      </tp>
      <tp t="s">
        <v/>
        <stp/>
        <stp>EM_S_PERFORMANCEEXPRESS_PERFEXNETPROFITTOSHAREHOLDER</stp>
        <stp>2</stp>
        <stp>600171.SH</stp>
        <stp>6/30/2016</stp>
        <tr r="E1921" s="5"/>
      </tp>
      <tp t="s">
        <v/>
        <stp/>
        <stp>EM_S_PERFORMANCEEXPRESS_PERFEXNETPROFITTOSHAREHOLDER</stp>
        <stp>2</stp>
        <stp>600870.SH</stp>
        <stp>6/30/2016</stp>
        <tr r="E2518" s="5"/>
      </tp>
      <tp t="s">
        <v/>
        <stp/>
        <stp>EM_S_PERFORMANCEEXPRESS_PERFEXNETPROFITTOSHAREHOLDER</stp>
        <stp>2</stp>
        <stp>600970.SH</stp>
        <stp>6/30/2016</stp>
        <tr r="E2558" s="5"/>
      </tp>
      <tp t="s">
        <v/>
        <stp/>
        <stp>EM_S_PERFORMANCEEXPRESS_PERFEXNETPROFITTOSHAREHOLDER</stp>
        <stp>2</stp>
        <stp>600770.SH</stp>
        <stp>6/30/2016</stp>
        <tr r="E2428" s="5"/>
      </tp>
      <tp t="s">
        <v/>
        <stp/>
        <stp>EM_S_PERFORMANCEEXPRESS_PERFEXNETPROFITTOSHAREHOLDER</stp>
        <stp>2</stp>
        <stp>600470.SH</stp>
        <stp>6/30/2016</stp>
        <tr r="E2162" s="5"/>
      </tp>
      <tp>
        <v>166239700</v>
        <stp/>
        <stp>EM_S_PERFORMANCEEXPRESS_PERFEXNETPROFITTOSHAREHOLDER</stp>
        <stp>2</stp>
        <stp>600570.SH</stp>
        <stp>6/30/2016</stp>
        <tr r="E2245" s="5"/>
      </tp>
      <tp t="s">
        <v/>
        <stp/>
        <stp>EM_S_PERFORMANCEEXPRESS_PERFEXNETPROFITTOSHAREHOLDER</stp>
        <stp>2</stp>
        <stp>600270.SH</stp>
        <stp>6/30/2016</stp>
        <tr r="E2007" s="5"/>
      </tp>
      <tp t="s">
        <v/>
        <stp/>
        <stp>EM_S_PERFORMANCEEXPRESS_PERFEXNETPROFITTOSHAREHOLDER</stp>
        <stp>2</stp>
        <stp>600370.SH</stp>
        <stp>6/30/2016</stp>
        <tr r="E2092" s="5"/>
      </tp>
      <tp t="s">
        <v/>
        <stp/>
        <stp>EM_S_PERFORMANCEEXPRESS_PERFEXNETPROFITTOSHAREHOLDER</stp>
        <stp>2</stp>
        <stp>600070.SH</stp>
        <stp>6/30/2016</stp>
        <tr r="E1831" s="5"/>
      </tp>
      <tp t="s">
        <v/>
        <stp/>
        <stp>EM_S_PERFORMANCEEXPRESS_PERFEXNETPROFITTOSHAREHOLDER</stp>
        <stp>2</stp>
        <stp>600170.SH</stp>
        <stp>6/30/2016</stp>
        <tr r="E1920" s="5"/>
      </tp>
      <tp t="s">
        <v/>
        <stp/>
        <stp>EM_S_PERFORMANCEEXPRESS_PERFEXNETPROFITTOSHAREHOLDER</stp>
        <stp>2</stp>
        <stp>601877.SH</stp>
        <stp>6/30/2016</stp>
        <tr r="E2699" s="5"/>
      </tp>
      <tp t="s">
        <v/>
        <stp/>
        <stp>EM_S_PERFORMANCEEXPRESS_PERFEXNETPROFITTOSHAREHOLDER</stp>
        <stp>2</stp>
        <stp>601677.SH</stp>
        <stp>6/30/2016</stp>
        <tr r="E2677" s="5"/>
      </tp>
      <tp t="s">
        <v/>
        <stp/>
        <stp>EM_S_PERFORMANCEEXPRESS_PERFEXNETPROFITTOSHAREHOLDER</stp>
        <stp>2</stp>
        <stp>601777.SH</stp>
        <stp>6/30/2016</stp>
        <tr r="E2687" s="5"/>
      </tp>
      <tp t="s">
        <v/>
        <stp/>
        <stp>EM_S_PERFORMANCEEXPRESS_PERFEXNETPROFITTOSHAREHOLDER</stp>
        <stp>2</stp>
        <stp>601377.SH</stp>
        <stp>6/30/2016</stp>
        <tr r="E2650" s="5"/>
      </tp>
      <tp t="s">
        <v/>
        <stp/>
        <stp>EM_S_PERFORMANCEEXPRESS_PERFEXNETPROFITTOSHAREHOLDER</stp>
        <stp>2</stp>
        <stp>601177.SH</stp>
        <stp>6/30/2016</stp>
        <tr r="E2623" s="5"/>
      </tp>
      <tp t="s">
        <v/>
        <stp/>
        <stp>EM_S_PERFORMANCEEXPRESS_PERFEXNETPROFITTOSHAREHOLDER</stp>
        <stp>2</stp>
        <stp>600877.SH</stp>
        <stp>6/30/2016</stp>
        <tr r="E2525" s="5"/>
      </tp>
      <tp t="s">
        <v/>
        <stp/>
        <stp>EM_S_PERFORMANCEEXPRESS_PERFEXNETPROFITTOSHAREHOLDER</stp>
        <stp>2</stp>
        <stp>600677.SH</stp>
        <stp>6/30/2016</stp>
        <tr r="E2339" s="5"/>
      </tp>
      <tp t="s">
        <v/>
        <stp/>
        <stp>EM_S_PERFORMANCEEXPRESS_PERFEXNETPROFITTOSHAREHOLDER</stp>
        <stp>2</stp>
        <stp>600777.SH</stp>
        <stp>6/30/2016</stp>
        <tr r="E2434" s="5"/>
      </tp>
      <tp t="s">
        <v/>
        <stp/>
        <stp>EM_S_PERFORMANCEEXPRESS_PERFEXNETPROFITTOSHAREHOLDER</stp>
        <stp>2</stp>
        <stp>600477.SH</stp>
        <stp>6/30/2016</stp>
        <tr r="E2165" s="5"/>
      </tp>
      <tp t="s">
        <v/>
        <stp/>
        <stp>EM_S_PERFORMANCEEXPRESS_PERFEXNETPROFITTOSHAREHOLDER</stp>
        <stp>2</stp>
        <stp>600577.SH</stp>
        <stp>6/30/2016</stp>
        <tr r="E2251" s="5"/>
      </tp>
      <tp t="s">
        <v/>
        <stp/>
        <stp>EM_S_PERFORMANCEEXPRESS_PERFEXNETPROFITTOSHAREHOLDER</stp>
        <stp>2</stp>
        <stp>600277.SH</stp>
        <stp>6/30/2016</stp>
        <tr r="E2013" s="5"/>
      </tp>
      <tp t="s">
        <v/>
        <stp/>
        <stp>EM_S_PERFORMANCEEXPRESS_PERFEXNETPROFITTOSHAREHOLDER</stp>
        <stp>2</stp>
        <stp>600377.SH</stp>
        <stp>6/30/2016</stp>
        <tr r="E2098" s="5"/>
      </tp>
      <tp t="s">
        <v/>
        <stp/>
        <stp>EM_S_PERFORMANCEEXPRESS_PERFEXNETPROFITTOSHAREHOLDER</stp>
        <stp>2</stp>
        <stp>600077.SH</stp>
        <stp>6/30/2016</stp>
        <tr r="E1838" s="5"/>
      </tp>
      <tp t="s">
        <v/>
        <stp/>
        <stp>EM_S_PERFORMANCEEXPRESS_PERFEXNETPROFITTOSHAREHOLDER</stp>
        <stp>2</stp>
        <stp>600177.SH</stp>
        <stp>6/30/2016</stp>
        <tr r="E1926" s="5"/>
      </tp>
      <tp>
        <v>115020700</v>
        <stp/>
        <stp>EM_S_PERFORMANCEEXPRESS_PERFEXNETPROFITTOSHAREHOLDER</stp>
        <stp>2</stp>
        <stp>603377.SH</stp>
        <stp>6/30/2016</stp>
        <tr r="E2800" s="5"/>
      </tp>
      <tp t="s">
        <v/>
        <stp/>
        <stp>EM_S_PERFORMANCEEXPRESS_PERFEXNETPROFITTOSHAREHOLDER</stp>
        <stp>2</stp>
        <stp>603077.SH</stp>
        <stp>6/30/2016</stp>
        <tr r="E2756" s="5"/>
      </tp>
      <tp t="s">
        <v/>
        <stp/>
        <stp>EM_S_PERFORMANCEEXPRESS_PERFEXNETPROFITTOSHAREHOLDER</stp>
        <stp>2</stp>
        <stp>600876.SH</stp>
        <stp>6/30/2016</stp>
        <tr r="E2524" s="5"/>
      </tp>
      <tp>
        <v>41986691.189999998</v>
        <stp/>
        <stp>EM_S_PERFORMANCEEXPRESS_PERFEXNETPROFITTOSHAREHOLDER</stp>
        <stp>2</stp>
        <stp>600976.SH</stp>
        <stp>6/30/2016</stp>
        <tr r="E2562" s="5"/>
      </tp>
      <tp t="s">
        <v/>
        <stp/>
        <stp>EM_S_PERFORMANCEEXPRESS_PERFEXNETPROFITTOSHAREHOLDER</stp>
        <stp>2</stp>
        <stp>600676.SH</stp>
        <stp>6/30/2016</stp>
        <tr r="E2338" s="5"/>
      </tp>
      <tp t="s">
        <v/>
        <stp/>
        <stp>EM_S_PERFORMANCEEXPRESS_PERFEXNETPROFITTOSHAREHOLDER</stp>
        <stp>2</stp>
        <stp>600776.SH</stp>
        <stp>6/30/2016</stp>
        <tr r="E2433" s="5"/>
      </tp>
      <tp t="s">
        <v/>
        <stp/>
        <stp>EM_S_PERFORMANCEEXPRESS_PERFEXNETPROFITTOSHAREHOLDER</stp>
        <stp>2</stp>
        <stp>600476.SH</stp>
        <stp>6/30/2016</stp>
        <tr r="E2164" s="5"/>
      </tp>
      <tp t="s">
        <v/>
        <stp/>
        <stp>EM_S_PERFORMANCEEXPRESS_PERFEXNETPROFITTOSHAREHOLDER</stp>
        <stp>2</stp>
        <stp>600576.SH</stp>
        <stp>6/30/2016</stp>
        <tr r="E2250" s="5"/>
      </tp>
      <tp t="s">
        <v/>
        <stp/>
        <stp>EM_S_PERFORMANCEEXPRESS_PERFEXNETPROFITTOSHAREHOLDER</stp>
        <stp>2</stp>
        <stp>600276.SH</stp>
        <stp>6/30/2016</stp>
        <tr r="E2012" s="5"/>
      </tp>
      <tp t="s">
        <v/>
        <stp/>
        <stp>EM_S_PERFORMANCEEXPRESS_PERFEXNETPROFITTOSHAREHOLDER</stp>
        <stp>2</stp>
        <stp>600376.SH</stp>
        <stp>6/30/2016</stp>
        <tr r="E2097" s="5"/>
      </tp>
      <tp t="s">
        <v/>
        <stp/>
        <stp>EM_S_PERFORMANCEEXPRESS_PERFEXNETPROFITTOSHAREHOLDER</stp>
        <stp>2</stp>
        <stp>600076.SH</stp>
        <stp>6/30/2016</stp>
        <tr r="E1837" s="5"/>
      </tp>
      <tp t="s">
        <v/>
        <stp/>
        <stp>EM_S_PERFORMANCEEXPRESS_PERFEXNETPROFITTOSHAREHOLDER</stp>
        <stp>2</stp>
        <stp>600176.SH</stp>
        <stp>6/30/2016</stp>
        <tr r="E1925" s="5"/>
      </tp>
      <tp t="s">
        <v/>
        <stp/>
        <stp>EM_S_PERFORMANCEEXPRESS_PERFEXNETPROFITTOSHAREHOLDER</stp>
        <stp>2</stp>
        <stp>600875.SH</stp>
        <stp>6/30/2016</stp>
        <tr r="E2523" s="5"/>
      </tp>
      <tp t="s">
        <v/>
        <stp/>
        <stp>EM_S_PERFORMANCEEXPRESS_PERFEXNETPROFITTOSHAREHOLDER</stp>
        <stp>2</stp>
        <stp>600975.SH</stp>
        <stp>6/30/2016</stp>
        <tr r="E2561" s="5"/>
      </tp>
      <tp t="s">
        <v/>
        <stp/>
        <stp>EM_S_PERFORMANCEEXPRESS_PERFEXNETPROFITTOSHAREHOLDER</stp>
        <stp>2</stp>
        <stp>600675.SH</stp>
        <stp>6/30/2016</stp>
        <tr r="E2337" s="5"/>
      </tp>
      <tp t="s">
        <v/>
        <stp/>
        <stp>EM_S_PERFORMANCEEXPRESS_PERFEXNETPROFITTOSHAREHOLDER</stp>
        <stp>2</stp>
        <stp>600775.SH</stp>
        <stp>6/30/2016</stp>
        <tr r="E2432" s="5"/>
      </tp>
      <tp t="s">
        <v/>
        <stp/>
        <stp>EM_S_PERFORMANCEEXPRESS_PERFEXNETPROFITTOSHAREHOLDER</stp>
        <stp>2</stp>
        <stp>600475.SH</stp>
        <stp>6/30/2016</stp>
        <tr r="E2163" s="5"/>
      </tp>
      <tp t="s">
        <v/>
        <stp/>
        <stp>EM_S_PERFORMANCEEXPRESS_PERFEXNETPROFITTOSHAREHOLDER</stp>
        <stp>2</stp>
        <stp>600575.SH</stp>
        <stp>6/30/2016</stp>
        <tr r="E2249" s="5"/>
      </tp>
      <tp t="s">
        <v/>
        <stp/>
        <stp>EM_S_PERFORMANCEEXPRESS_PERFEXNETPROFITTOSHAREHOLDER</stp>
        <stp>2</stp>
        <stp>600275.SH</stp>
        <stp>6/30/2016</stp>
        <tr r="E2011" s="5"/>
      </tp>
      <tp t="s">
        <v/>
        <stp/>
        <stp>EM_S_PERFORMANCEEXPRESS_PERFEXNETPROFITTOSHAREHOLDER</stp>
        <stp>2</stp>
        <stp>600375.SH</stp>
        <stp>6/30/2016</stp>
        <tr r="E2096" s="5"/>
      </tp>
      <tp t="s">
        <v/>
        <stp/>
        <stp>EM_S_PERFORMANCEEXPRESS_PERFEXNETPROFITTOSHAREHOLDER</stp>
        <stp>2</stp>
        <stp>600075.SH</stp>
        <stp>6/30/2016</stp>
        <tr r="E1836" s="5"/>
      </tp>
      <tp t="s">
        <v/>
        <stp/>
        <stp>EM_S_PERFORMANCEEXPRESS_PERFEXNETPROFITTOSHAREHOLDER</stp>
        <stp>2</stp>
        <stp>600175.SH</stp>
        <stp>6/30/2016</stp>
        <tr r="E1924" s="5"/>
      </tp>
      <tp t="s">
        <v/>
        <stp/>
        <stp>EM_S_PERFORMANCEEXPRESS_PERFEXNETPROFITTOSHAREHOLDER</stp>
        <stp>2</stp>
        <stp>600874.SH</stp>
        <stp>6/30/2016</stp>
        <tr r="E2522" s="5"/>
      </tp>
      <tp>
        <v>1397138989.46</v>
        <stp/>
        <stp>EM_S_PERFORMANCEEXPRESS_PERFEXNETPROFITTOSHAREHOLDER</stp>
        <stp>2</stp>
        <stp>600674.SH</stp>
        <stp>6/30/2016</stp>
        <tr r="E2336" s="5"/>
      </tp>
      <tp t="s">
        <v/>
        <stp/>
        <stp>EM_S_PERFORMANCEEXPRESS_PERFEXNETPROFITTOSHAREHOLDER</stp>
        <stp>2</stp>
        <stp>600774.SH</stp>
        <stp>6/30/2016</stp>
        <tr r="E2431" s="5"/>
      </tp>
      <tp t="s">
        <v/>
        <stp/>
        <stp>EM_S_PERFORMANCEEXPRESS_PERFEXNETPROFITTOSHAREHOLDER</stp>
        <stp>2</stp>
        <stp>600074.SH</stp>
        <stp>6/30/2016</stp>
        <tr r="E1835" s="5"/>
      </tp>
      <tp t="s">
        <v/>
        <stp/>
        <stp>EM_S_PERFORMANCEEXPRESS_PERFEXNETPROFITTOSHAREHOLDER</stp>
        <stp>2</stp>
        <stp>601579.SH</stp>
        <stp>6/30/2016</stp>
        <tr r="E2661" s="5"/>
      </tp>
      <tp t="s">
        <v/>
        <stp/>
        <stp>EM_S_PERFORMANCEEXPRESS_PERFEXNETPROFITTOSHAREHOLDER</stp>
        <stp>2</stp>
        <stp>601179.SH</stp>
        <stp>6/30/2016</stp>
        <tr r="E2624" s="5"/>
      </tp>
      <tp t="s">
        <v/>
        <stp/>
        <stp>EM_S_PERFORMANCEEXPRESS_PERFEXNETPROFITTOSHAREHOLDER</stp>
        <stp>2</stp>
        <stp>600879.SH</stp>
        <stp>6/30/2016</stp>
        <tr r="E2526" s="5"/>
      </tp>
      <tp t="s">
        <v/>
        <stp/>
        <stp>EM_S_PERFORMANCEEXPRESS_PERFEXNETPROFITTOSHAREHOLDER</stp>
        <stp>2</stp>
        <stp>600979.SH</stp>
        <stp>6/30/2016</stp>
        <tr r="E2564" s="5"/>
      </tp>
      <tp t="s">
        <v/>
        <stp/>
        <stp>EM_S_PERFORMANCEEXPRESS_PERFEXNETPROFITTOSHAREHOLDER</stp>
        <stp>2</stp>
        <stp>600679.SH</stp>
        <stp>6/30/2016</stp>
        <tr r="E2341" s="5"/>
      </tp>
      <tp t="s">
        <v/>
        <stp/>
        <stp>EM_S_PERFORMANCEEXPRESS_PERFEXNETPROFITTOSHAREHOLDER</stp>
        <stp>2</stp>
        <stp>600779.SH</stp>
        <stp>6/30/2016</stp>
        <tr r="E2436" s="5"/>
      </tp>
      <tp t="s">
        <v/>
        <stp/>
        <stp>EM_S_PERFORMANCEEXPRESS_PERFEXNETPROFITTOSHAREHOLDER</stp>
        <stp>2</stp>
        <stp>600479.SH</stp>
        <stp>6/30/2016</stp>
        <tr r="E2167" s="5"/>
      </tp>
      <tp t="s">
        <v/>
        <stp/>
        <stp>EM_S_PERFORMANCEEXPRESS_PERFEXNETPROFITTOSHAREHOLDER</stp>
        <stp>2</stp>
        <stp>600579.SH</stp>
        <stp>6/30/2016</stp>
        <tr r="E2253" s="5"/>
      </tp>
      <tp t="s">
        <v/>
        <stp/>
        <stp>EM_S_PERFORMANCEEXPRESS_PERFEXNETPROFITTOSHAREHOLDER</stp>
        <stp>2</stp>
        <stp>600279.SH</stp>
        <stp>6/30/2016</stp>
        <tr r="E2015" s="5"/>
      </tp>
      <tp t="s">
        <v/>
        <stp/>
        <stp>EM_S_PERFORMANCEEXPRESS_PERFEXNETPROFITTOSHAREHOLDER</stp>
        <stp>2</stp>
        <stp>600379.SH</stp>
        <stp>6/30/2016</stp>
        <tr r="E2100" s="5"/>
      </tp>
      <tp t="s">
        <v/>
        <stp/>
        <stp>EM_S_PERFORMANCEEXPRESS_PERFEXNETPROFITTOSHAREHOLDER</stp>
        <stp>2</stp>
        <stp>600079.SH</stp>
        <stp>6/30/2016</stp>
        <tr r="E1840" s="5"/>
      </tp>
      <tp t="s">
        <v/>
        <stp/>
        <stp>EM_S_PERFORMANCEEXPRESS_PERFEXNETPROFITTOSHAREHOLDER</stp>
        <stp>2</stp>
        <stp>600179.SH</stp>
        <stp>6/30/2016</stp>
        <tr r="E1928" s="5"/>
      </tp>
      <tp t="s">
        <v/>
        <stp/>
        <stp>EM_S_PERFORMANCEEXPRESS_PERFEXNETPROFITTOSHAREHOLDER</stp>
        <stp>2</stp>
        <stp>603979.SH</stp>
        <stp>6/30/2016</stp>
        <tr r="E2873" s="5"/>
      </tp>
      <tp t="s">
        <v/>
        <stp/>
        <stp>EM_S_PERFORMANCEEXPRESS_PERFEXNETPROFITTOSHAREHOLDER</stp>
        <stp>2</stp>
        <stp>603779.SH</stp>
        <stp>6/30/2016</stp>
        <tr r="E2842" s="5"/>
      </tp>
      <tp t="s">
        <v/>
        <stp/>
        <stp>EM_S_PERFORMANCEEXPRESS_PERFEXNETPROFITTOSHAREHOLDER</stp>
        <stp>2</stp>
        <stp>601678.SH</stp>
        <stp>6/30/2016</stp>
        <tr r="E2678" s="5"/>
      </tp>
      <tp t="s">
        <v/>
        <stp/>
        <stp>EM_S_PERFORMANCEEXPRESS_PERFEXNETPROFITTOSHAREHOLDER</stp>
        <stp>2</stp>
        <stp>600978.SH</stp>
        <stp>6/30/2016</stp>
        <tr r="E2563" s="5"/>
      </tp>
      <tp t="s">
        <v/>
        <stp/>
        <stp>EM_S_PERFORMANCEEXPRESS_PERFEXNETPROFITTOSHAREHOLDER</stp>
        <stp>2</stp>
        <stp>600678.SH</stp>
        <stp>6/30/2016</stp>
        <tr r="E2340" s="5"/>
      </tp>
      <tp t="s">
        <v/>
        <stp/>
        <stp>EM_S_PERFORMANCEEXPRESS_PERFEXNETPROFITTOSHAREHOLDER</stp>
        <stp>2</stp>
        <stp>600778.SH</stp>
        <stp>6/30/2016</stp>
        <tr r="E2435" s="5"/>
      </tp>
      <tp t="s">
        <v/>
        <stp/>
        <stp>EM_S_PERFORMANCEEXPRESS_PERFEXNETPROFITTOSHAREHOLDER</stp>
        <stp>2</stp>
        <stp>600478.SH</stp>
        <stp>6/30/2016</stp>
        <tr r="E2166" s="5"/>
      </tp>
      <tp>
        <v>678746550.91999996</v>
        <stp/>
        <stp>EM_S_PERFORMANCEEXPRESS_PERFEXNETPROFITTOSHAREHOLDER</stp>
        <stp>2</stp>
        <stp>600578.SH</stp>
        <stp>6/30/2016</stp>
        <tr r="E2252" s="5"/>
      </tp>
      <tp t="s">
        <v/>
        <stp/>
        <stp>EM_S_PERFORMANCEEXPRESS_PERFEXNETPROFITTOSHAREHOLDER</stp>
        <stp>2</stp>
        <stp>600278.SH</stp>
        <stp>6/30/2016</stp>
        <tr r="E2014" s="5"/>
      </tp>
      <tp t="s">
        <v/>
        <stp/>
        <stp>EM_S_PERFORMANCEEXPRESS_PERFEXNETPROFITTOSHAREHOLDER</stp>
        <stp>2</stp>
        <stp>600378.SH</stp>
        <stp>6/30/2016</stp>
        <tr r="E2099" s="5"/>
      </tp>
      <tp t="s">
        <v/>
        <stp/>
        <stp>EM_S_PERFORMANCEEXPRESS_PERFEXNETPROFITTOSHAREHOLDER</stp>
        <stp>2</stp>
        <stp>600078.SH</stp>
        <stp>6/30/2016</stp>
        <tr r="E1839" s="5"/>
      </tp>
      <tp t="s">
        <v/>
        <stp/>
        <stp>EM_S_PERFORMANCEEXPRESS_PERFEXNETPROFITTOSHAREHOLDER</stp>
        <stp>2</stp>
        <stp>600178.SH</stp>
        <stp>6/30/2016</stp>
        <tr r="E1927" s="5"/>
      </tp>
      <tp t="s">
        <v/>
        <stp/>
        <stp>EM_S_PERFORMANCEEXPRESS_PERFEXNETPROFITTOSHAREHOLDER</stp>
        <stp>2</stp>
        <stp>603678.SH</stp>
        <stp>6/30/2016</stp>
        <tr r="E2828" s="5"/>
      </tp>
      <tp t="s">
        <v/>
        <stp/>
        <stp>EM_S_PERFORMANCEEXPRESS_PERFEXNETPROFITTOSHAREHOLDER</stp>
        <stp>2</stp>
        <stp>603778.SH</stp>
        <stp>6/30/2016</stp>
        <tr r="E2841" s="5"/>
      </tp>
      <tp t="s">
        <v/>
        <stp/>
        <stp>EM_S_PERFORMANCEEXPRESS_PERFEXNETPROFITTOSHAREHOLDER</stp>
        <stp>2</stp>
        <stp>600863.SH</stp>
        <stp>6/30/2016</stp>
        <tr r="E2511" s="5"/>
      </tp>
      <tp t="s">
        <v/>
        <stp/>
        <stp>EM_S_PERFORMANCEEXPRESS_PERFEXNETPROFITTOSHAREHOLDER</stp>
        <stp>2</stp>
        <stp>600963.SH</stp>
        <stp>6/30/2016</stp>
        <tr r="E2553" s="5"/>
      </tp>
      <tp t="s">
        <v/>
        <stp/>
        <stp>EM_S_PERFORMANCEEXPRESS_PERFEXNETPROFITTOSHAREHOLDER</stp>
        <stp>2</stp>
        <stp>600663.SH</stp>
        <stp>6/30/2016</stp>
        <tr r="E2328" s="5"/>
      </tp>
      <tp t="s">
        <v/>
        <stp/>
        <stp>EM_S_PERFORMANCEEXPRESS_PERFEXNETPROFITTOSHAREHOLDER</stp>
        <stp>2</stp>
        <stp>600763.SH</stp>
        <stp>6/30/2016</stp>
        <tr r="E2421" s="5"/>
      </tp>
      <tp t="s">
        <v/>
        <stp/>
        <stp>EM_S_PERFORMANCEEXPRESS_PERFEXNETPROFITTOSHAREHOLDER</stp>
        <stp>2</stp>
        <stp>600463.SH</stp>
        <stp>6/30/2016</stp>
        <tr r="E2157" s="5"/>
      </tp>
      <tp t="s">
        <v/>
        <stp/>
        <stp>EM_S_PERFORMANCEEXPRESS_PERFEXNETPROFITTOSHAREHOLDER</stp>
        <stp>2</stp>
        <stp>600563.SH</stp>
        <stp>6/30/2016</stp>
        <tr r="E2239" s="5"/>
      </tp>
      <tp t="s">
        <v/>
        <stp/>
        <stp>EM_S_PERFORMANCEEXPRESS_PERFEXNETPROFITTOSHAREHOLDER</stp>
        <stp>2</stp>
        <stp>600363.SH</stp>
        <stp>6/30/2016</stp>
        <tr r="E2086" s="5"/>
      </tp>
      <tp t="s">
        <v/>
        <stp/>
        <stp>EM_S_PERFORMANCEEXPRESS_PERFEXNETPROFITTOSHAREHOLDER</stp>
        <stp>2</stp>
        <stp>600063.SH</stp>
        <stp>6/30/2016</stp>
        <tr r="E1825" s="5"/>
      </tp>
      <tp t="s">
        <v/>
        <stp/>
        <stp>EM_S_PERFORMANCEEXPRESS_PERFEXNETPROFITTOSHAREHOLDER</stp>
        <stp>2</stp>
        <stp>600163.SH</stp>
        <stp>6/30/2016</stp>
        <tr r="E1914" s="5"/>
      </tp>
      <tp t="s">
        <v/>
        <stp/>
        <stp>EM_S_PERFORMANCEEXPRESS_PERFEXNETPROFITTOSHAREHOLDER</stp>
        <stp>2</stp>
        <stp>600862.SH</stp>
        <stp>6/30/2016</stp>
        <tr r="E2510" s="5"/>
      </tp>
      <tp t="s">
        <v/>
        <stp/>
        <stp>EM_S_PERFORMANCEEXPRESS_PERFEXNETPROFITTOSHAREHOLDER</stp>
        <stp>2</stp>
        <stp>600962.SH</stp>
        <stp>6/30/2016</stp>
        <tr r="E2552" s="5"/>
      </tp>
      <tp t="s">
        <v/>
        <stp/>
        <stp>EM_S_PERFORMANCEEXPRESS_PERFEXNETPROFITTOSHAREHOLDER</stp>
        <stp>2</stp>
        <stp>600662.SH</stp>
        <stp>6/30/2016</stp>
        <tr r="E2327" s="5"/>
      </tp>
      <tp t="s">
        <v/>
        <stp/>
        <stp>EM_S_PERFORMANCEEXPRESS_PERFEXNETPROFITTOSHAREHOLDER</stp>
        <stp>2</stp>
        <stp>600462.SH</stp>
        <stp>6/30/2016</stp>
        <tr r="E2156" s="5"/>
      </tp>
      <tp t="s">
        <v/>
        <stp/>
        <stp>EM_S_PERFORMANCEEXPRESS_PERFEXNETPROFITTOSHAREHOLDER</stp>
        <stp>2</stp>
        <stp>600562.SH</stp>
        <stp>6/30/2016</stp>
        <tr r="E2238" s="5"/>
      </tp>
      <tp t="s">
        <v/>
        <stp/>
        <stp>EM_S_PERFORMANCEEXPRESS_PERFEXNETPROFITTOSHAREHOLDER</stp>
        <stp>2</stp>
        <stp>600262.SH</stp>
        <stp>6/30/2016</stp>
        <tr r="E2001" s="5"/>
      </tp>
      <tp t="s">
        <v/>
        <stp/>
        <stp>EM_S_PERFORMANCEEXPRESS_PERFEXNETPROFITTOSHAREHOLDER</stp>
        <stp>2</stp>
        <stp>600362.SH</stp>
        <stp>6/30/2016</stp>
        <tr r="E2085" s="5"/>
      </tp>
      <tp t="s">
        <v/>
        <stp/>
        <stp>EM_S_PERFORMANCEEXPRESS_PERFEXNETPROFITTOSHAREHOLDER</stp>
        <stp>2</stp>
        <stp>600062.SH</stp>
        <stp>6/30/2016</stp>
        <tr r="E1824" s="5"/>
      </tp>
      <tp t="s">
        <v/>
        <stp/>
        <stp>EM_S_PERFORMANCEEXPRESS_PERFEXNETPROFITTOSHAREHOLDER</stp>
        <stp>2</stp>
        <stp>600162.SH</stp>
        <stp>6/30/2016</stp>
        <tr r="E1913" s="5"/>
      </tp>
      <tp t="s">
        <v/>
        <stp/>
        <stp>EM_S_PERFORMANCEEXPRESS_PERFEXNETPROFITTOSHAREHOLDER</stp>
        <stp>2</stp>
        <stp>600861.SH</stp>
        <stp>6/30/2016</stp>
        <tr r="E2509" s="5"/>
      </tp>
      <tp t="s">
        <v/>
        <stp/>
        <stp>EM_S_PERFORMANCEEXPRESS_PERFEXNETPROFITTOSHAREHOLDER</stp>
        <stp>2</stp>
        <stp>600961.SH</stp>
        <stp>6/30/2016</stp>
        <tr r="E2551" s="5"/>
      </tp>
      <tp t="s">
        <v/>
        <stp/>
        <stp>EM_S_PERFORMANCEEXPRESS_PERFEXNETPROFITTOSHAREHOLDER</stp>
        <stp>2</stp>
        <stp>600661.SH</stp>
        <stp>6/30/2016</stp>
        <tr r="E2326" s="5"/>
      </tp>
      <tp t="s">
        <v/>
        <stp/>
        <stp>EM_S_PERFORMANCEEXPRESS_PERFEXNETPROFITTOSHAREHOLDER</stp>
        <stp>2</stp>
        <stp>600761.SH</stp>
        <stp>6/30/2016</stp>
        <tr r="E2420" s="5"/>
      </tp>
      <tp t="s">
        <v/>
        <stp/>
        <stp>EM_S_PERFORMANCEEXPRESS_PERFEXNETPROFITTOSHAREHOLDER</stp>
        <stp>2</stp>
        <stp>600461.SH</stp>
        <stp>6/30/2016</stp>
        <tr r="E2155" s="5"/>
      </tp>
      <tp t="s">
        <v/>
        <stp/>
        <stp>EM_S_PERFORMANCEEXPRESS_PERFEXNETPROFITTOSHAREHOLDER</stp>
        <stp>2</stp>
        <stp>600561.SH</stp>
        <stp>6/30/2016</stp>
        <tr r="E2237" s="5"/>
      </tp>
      <tp t="s">
        <v/>
        <stp/>
        <stp>EM_S_PERFORMANCEEXPRESS_PERFEXNETPROFITTOSHAREHOLDER</stp>
        <stp>2</stp>
        <stp>600261.SH</stp>
        <stp>6/30/2016</stp>
        <tr r="E2000" s="5"/>
      </tp>
      <tp t="s">
        <v/>
        <stp/>
        <stp>EM_S_PERFORMANCEEXPRESS_PERFEXNETPROFITTOSHAREHOLDER</stp>
        <stp>2</stp>
        <stp>600361.SH</stp>
        <stp>6/30/2016</stp>
        <tr r="E2084" s="5"/>
      </tp>
      <tp t="s">
        <v/>
        <stp/>
        <stp>EM_S_PERFORMANCEEXPRESS_PERFEXNETPROFITTOSHAREHOLDER</stp>
        <stp>2</stp>
        <stp>600061.SH</stp>
        <stp>6/30/2016</stp>
        <tr r="E1823" s="5"/>
      </tp>
      <tp t="s">
        <v/>
        <stp/>
        <stp>EM_S_PERFORMANCEEXPRESS_PERFEXNETPROFITTOSHAREHOLDER</stp>
        <stp>2</stp>
        <stp>600161.SH</stp>
        <stp>6/30/2016</stp>
        <tr r="E1912" s="5"/>
      </tp>
      <tp t="s">
        <v/>
        <stp/>
        <stp>EM_S_PERFORMANCEEXPRESS_PERFEXNETPROFITTOSHAREHOLDER</stp>
        <stp>2</stp>
        <stp>603861.SH</stp>
        <stp>6/30/2016</stp>
        <tr r="E2854" s="5"/>
      </tp>
      <tp t="s">
        <v/>
        <stp/>
        <stp>EM_S_PERFORMANCEEXPRESS_PERFEXNETPROFITTOSHAREHOLDER</stp>
        <stp>2</stp>
        <stp>600860.SH</stp>
        <stp>6/30/2016</stp>
        <tr r="E2508" s="5"/>
      </tp>
      <tp t="s">
        <v/>
        <stp/>
        <stp>EM_S_PERFORMANCEEXPRESS_PERFEXNETPROFITTOSHAREHOLDER</stp>
        <stp>2</stp>
        <stp>600960.SH</stp>
        <stp>6/30/2016</stp>
        <tr r="E2550" s="5"/>
      </tp>
      <tp t="s">
        <v/>
        <stp/>
        <stp>EM_S_PERFORMANCEEXPRESS_PERFEXNETPROFITTOSHAREHOLDER</stp>
        <stp>2</stp>
        <stp>600660.SH</stp>
        <stp>6/30/2016</stp>
        <tr r="E2325" s="5"/>
      </tp>
      <tp t="s">
        <v/>
        <stp/>
        <stp>EM_S_PERFORMANCEEXPRESS_PERFEXNETPROFITTOSHAREHOLDER</stp>
        <stp>2</stp>
        <stp>600760.SH</stp>
        <stp>6/30/2016</stp>
        <tr r="E2419" s="5"/>
      </tp>
      <tp t="s">
        <v/>
        <stp/>
        <stp>EM_S_PERFORMANCEEXPRESS_PERFEXNETPROFITTOSHAREHOLDER</stp>
        <stp>2</stp>
        <stp>600460.SH</stp>
        <stp>6/30/2016</stp>
        <tr r="E2154" s="5"/>
      </tp>
      <tp t="s">
        <v/>
        <stp/>
        <stp>EM_S_PERFORMANCEEXPRESS_PERFEXNETPROFITTOSHAREHOLDER</stp>
        <stp>2</stp>
        <stp>600560.SH</stp>
        <stp>6/30/2016</stp>
        <tr r="E2236" s="5"/>
      </tp>
      <tp t="s">
        <v/>
        <stp/>
        <stp>EM_S_PERFORMANCEEXPRESS_PERFEXNETPROFITTOSHAREHOLDER</stp>
        <stp>2</stp>
        <stp>600260.SH</stp>
        <stp>6/30/2016</stp>
        <tr r="E1999" s="5"/>
      </tp>
      <tp t="s">
        <v/>
        <stp/>
        <stp>EM_S_PERFORMANCEEXPRESS_PERFEXNETPROFITTOSHAREHOLDER</stp>
        <stp>2</stp>
        <stp>600360.SH</stp>
        <stp>6/30/2016</stp>
        <tr r="E2083" s="5"/>
      </tp>
      <tp t="s">
        <v/>
        <stp/>
        <stp>EM_S_PERFORMANCEEXPRESS_PERFEXNETPROFITTOSHAREHOLDER</stp>
        <stp>2</stp>
        <stp>600060.SH</stp>
        <stp>6/30/2016</stp>
        <tr r="E1822" s="5"/>
      </tp>
      <tp>
        <v>48772406.43</v>
        <stp/>
        <stp>EM_S_PERFORMANCEEXPRESS_PERFEXNETPROFITTOSHAREHOLDER</stp>
        <stp>2</stp>
        <stp>600160.SH</stp>
        <stp>6/30/2016</stp>
        <tr r="E1911" s="5"/>
      </tp>
      <tp t="s">
        <v/>
        <stp/>
        <stp>EM_S_PERFORMANCEEXPRESS_PERFEXNETPROFITTOSHAREHOLDER</stp>
        <stp>2</stp>
        <stp>601567.SH</stp>
        <stp>6/30/2016</stp>
        <tr r="E2660" s="5"/>
      </tp>
      <tp t="s">
        <v/>
        <stp/>
        <stp>EM_S_PERFORMANCEEXPRESS_PERFEXNETPROFITTOSHAREHOLDER</stp>
        <stp>2</stp>
        <stp>600867.SH</stp>
        <stp>6/30/2016</stp>
        <tr r="E2515" s="5"/>
      </tp>
      <tp t="s">
        <v/>
        <stp/>
        <stp>EM_S_PERFORMANCEEXPRESS_PERFEXNETPROFITTOSHAREHOLDER</stp>
        <stp>2</stp>
        <stp>600967.SH</stp>
        <stp>6/30/2016</stp>
        <tr r="E2556" s="5"/>
      </tp>
      <tp t="s">
        <v/>
        <stp/>
        <stp>EM_S_PERFORMANCEEXPRESS_PERFEXNETPROFITTOSHAREHOLDER</stp>
        <stp>2</stp>
        <stp>600667.SH</stp>
        <stp>6/30/2016</stp>
        <tr r="E2332" s="5"/>
      </tp>
      <tp t="s">
        <v/>
        <stp/>
        <stp>EM_S_PERFORMANCEEXPRESS_PERFEXNETPROFITTOSHAREHOLDER</stp>
        <stp>2</stp>
        <stp>600767.SH</stp>
        <stp>6/30/2016</stp>
        <tr r="E2425" s="5"/>
      </tp>
      <tp t="s">
        <v/>
        <stp/>
        <stp>EM_S_PERFORMANCEEXPRESS_PERFEXNETPROFITTOSHAREHOLDER</stp>
        <stp>2</stp>
        <stp>600467.SH</stp>
        <stp>6/30/2016</stp>
        <tr r="E2159" s="5"/>
      </tp>
      <tp t="s">
        <v/>
        <stp/>
        <stp>EM_S_PERFORMANCEEXPRESS_PERFEXNETPROFITTOSHAREHOLDER</stp>
        <stp>2</stp>
        <stp>600567.SH</stp>
        <stp>6/30/2016</stp>
        <tr r="E2242" s="5"/>
      </tp>
      <tp t="s">
        <v/>
        <stp/>
        <stp>EM_S_PERFORMANCEEXPRESS_PERFEXNETPROFITTOSHAREHOLDER</stp>
        <stp>2</stp>
        <stp>600267.SH</stp>
        <stp>6/30/2016</stp>
        <tr r="E2004" s="5"/>
      </tp>
      <tp t="s">
        <v/>
        <stp/>
        <stp>EM_S_PERFORMANCEEXPRESS_PERFEXNETPROFITTOSHAREHOLDER</stp>
        <stp>2</stp>
        <stp>600367.SH</stp>
        <stp>6/30/2016</stp>
        <tr r="E2089" s="5"/>
      </tp>
      <tp t="s">
        <v/>
        <stp/>
        <stp>EM_S_PERFORMANCEEXPRESS_PERFEXNETPROFITTOSHAREHOLDER</stp>
        <stp>2</stp>
        <stp>600067.SH</stp>
        <stp>6/30/2016</stp>
        <tr r="E1828" s="5"/>
      </tp>
      <tp t="s">
        <v/>
        <stp/>
        <stp>EM_S_PERFORMANCEEXPRESS_PERFEXNETPROFITTOSHAREHOLDER</stp>
        <stp>2</stp>
        <stp>600167.SH</stp>
        <stp>6/30/2016</stp>
        <tr r="E1917" s="5"/>
      </tp>
      <tp t="s">
        <v/>
        <stp/>
        <stp>EM_S_PERFORMANCEEXPRESS_PERFEXNETPROFITTOSHAREHOLDER</stp>
        <stp>2</stp>
        <stp>603567.SH</stp>
        <stp>6/30/2016</stp>
        <tr r="E2812" s="5"/>
      </tp>
      <tp t="s">
        <v/>
        <stp/>
        <stp>EM_S_PERFORMANCEEXPRESS_PERFEXNETPROFITTOSHAREHOLDER</stp>
        <stp>2</stp>
        <stp>603167.SH</stp>
        <stp>6/30/2016</stp>
        <tr r="E2773" s="5"/>
      </tp>
      <tp t="s">
        <v/>
        <stp/>
        <stp>EM_S_PERFORMANCEEXPRESS_PERFEXNETPROFITTOSHAREHOLDER</stp>
        <stp>2</stp>
        <stp>601866.SH</stp>
        <stp>6/30/2016</stp>
        <tr r="E2697" s="5"/>
      </tp>
      <tp t="s">
        <v/>
        <stp/>
        <stp>EM_S_PERFORMANCEEXPRESS_PERFEXNETPROFITTOSHAREHOLDER</stp>
        <stp>2</stp>
        <stp>601966.SH</stp>
        <stp>6/30/2016</stp>
        <tr r="E2717" s="5"/>
      </tp>
      <tp t="s">
        <v/>
        <stp/>
        <stp>EM_S_PERFORMANCEEXPRESS_PERFEXNETPROFITTOSHAREHOLDER</stp>
        <stp>2</stp>
        <stp>601666.SH</stp>
        <stp>6/30/2016</stp>
        <tr r="E2674" s="5"/>
      </tp>
      <tp t="s">
        <v/>
        <stp/>
        <stp>EM_S_PERFORMANCEEXPRESS_PERFEXNETPROFITTOSHAREHOLDER</stp>
        <stp>2</stp>
        <stp>601766.SH</stp>
        <stp>6/30/2016</stp>
        <tr r="E2686" s="5"/>
      </tp>
      <tp t="s">
        <v/>
        <stp/>
        <stp>EM_S_PERFORMANCEEXPRESS_PERFEXNETPROFITTOSHAREHOLDER</stp>
        <stp>2</stp>
        <stp>601566.SH</stp>
        <stp>6/30/2016</stp>
        <tr r="E2659" s="5"/>
      </tp>
      <tp t="s">
        <v/>
        <stp/>
        <stp>EM_S_PERFORMANCEEXPRESS_PERFEXNETPROFITTOSHAREHOLDER</stp>
        <stp>2</stp>
        <stp>601166.SH</stp>
        <stp>6/30/2016</stp>
        <tr r="E2620" s="5"/>
      </tp>
      <tp t="s">
        <v/>
        <stp/>
        <stp>EM_S_PERFORMANCEEXPRESS_PERFEXNETPROFITTOSHAREHOLDER</stp>
        <stp>2</stp>
        <stp>600866.SH</stp>
        <stp>6/30/2016</stp>
        <tr r="E2514" s="5"/>
      </tp>
      <tp t="s">
        <v/>
        <stp/>
        <stp>EM_S_PERFORMANCEEXPRESS_PERFEXNETPROFITTOSHAREHOLDER</stp>
        <stp>2</stp>
        <stp>600966.SH</stp>
        <stp>6/30/2016</stp>
        <tr r="E2555" s="5"/>
      </tp>
      <tp t="s">
        <v/>
        <stp/>
        <stp>EM_S_PERFORMANCEEXPRESS_PERFEXNETPROFITTOSHAREHOLDER</stp>
        <stp>2</stp>
        <stp>600666.SH</stp>
        <stp>6/30/2016</stp>
        <tr r="E2331" s="5"/>
      </tp>
      <tp t="s">
        <v/>
        <stp/>
        <stp>EM_S_PERFORMANCEEXPRESS_PERFEXNETPROFITTOSHAREHOLDER</stp>
        <stp>2</stp>
        <stp>600766.SH</stp>
        <stp>6/30/2016</stp>
        <tr r="E2424" s="5"/>
      </tp>
      <tp t="s">
        <v/>
        <stp/>
        <stp>EM_S_PERFORMANCEEXPRESS_PERFEXNETPROFITTOSHAREHOLDER</stp>
        <stp>2</stp>
        <stp>600466.SH</stp>
        <stp>6/30/2016</stp>
        <tr r="E2158" s="5"/>
      </tp>
      <tp t="s">
        <v/>
        <stp/>
        <stp>EM_S_PERFORMANCEEXPRESS_PERFEXNETPROFITTOSHAREHOLDER</stp>
        <stp>2</stp>
        <stp>600566.SH</stp>
        <stp>6/30/2016</stp>
        <tr r="E2241" s="5"/>
      </tp>
      <tp t="s">
        <v/>
        <stp/>
        <stp>EM_S_PERFORMANCEEXPRESS_PERFEXNETPROFITTOSHAREHOLDER</stp>
        <stp>2</stp>
        <stp>600266.SH</stp>
        <stp>6/30/2016</stp>
        <tr r="E2003" s="5"/>
      </tp>
      <tp t="s">
        <v/>
        <stp/>
        <stp>EM_S_PERFORMANCEEXPRESS_PERFEXNETPROFITTOSHAREHOLDER</stp>
        <stp>2</stp>
        <stp>600366.SH</stp>
        <stp>6/30/2016</stp>
        <tr r="E2088" s="5"/>
      </tp>
      <tp t="s">
        <v/>
        <stp/>
        <stp>EM_S_PERFORMANCEEXPRESS_PERFEXNETPROFITTOSHAREHOLDER</stp>
        <stp>2</stp>
        <stp>600066.SH</stp>
        <stp>6/30/2016</stp>
        <tr r="E1827" s="5"/>
      </tp>
      <tp t="s">
        <v/>
        <stp/>
        <stp>EM_S_PERFORMANCEEXPRESS_PERFEXNETPROFITTOSHAREHOLDER</stp>
        <stp>2</stp>
        <stp>600166.SH</stp>
        <stp>6/30/2016</stp>
        <tr r="E1916" s="5"/>
      </tp>
      <tp>
        <v>189262600</v>
        <stp/>
        <stp>EM_S_PERFORMANCEEXPRESS_PERFEXNETPROFITTOSHAREHOLDER</stp>
        <stp>2</stp>
        <stp>603866.SH</stp>
        <stp>6/30/2016</stp>
        <tr r="E2855" s="5"/>
      </tp>
      <tp>
        <v>427056600</v>
        <stp/>
        <stp>EM_S_PERFORMANCEEXPRESS_PERFEXNETPROFITTOSHAREHOLDER</stp>
        <stp>2</stp>
        <stp>603766.SH</stp>
        <stp>6/30/2016</stp>
        <tr r="E2840" s="5"/>
      </tp>
      <tp t="s">
        <v/>
        <stp/>
        <stp>EM_S_PERFORMANCEEXPRESS_PERFEXNETPROFITTOSHAREHOLDER</stp>
        <stp>2</stp>
        <stp>603566.SH</stp>
        <stp>6/30/2016</stp>
        <tr r="E2811" s="5"/>
      </tp>
      <tp t="s">
        <v/>
        <stp/>
        <stp>EM_S_PERFORMANCEEXPRESS_PERFEXNETPROFITTOSHAREHOLDER</stp>
        <stp>2</stp>
        <stp>603366.SH</stp>
        <stp>6/30/2016</stp>
        <tr r="E2797" s="5"/>
      </tp>
      <tp t="s">
        <v/>
        <stp/>
        <stp>EM_S_PERFORMANCEEXPRESS_PERFEXNETPROFITTOSHAREHOLDER</stp>
        <stp>2</stp>
        <stp>603066.SH</stp>
        <stp>6/30/2016</stp>
        <tr r="E2754" s="5"/>
      </tp>
      <tp t="s">
        <v/>
        <stp/>
        <stp>EM_S_PERFORMANCEEXPRESS_PERFEXNETPROFITTOSHAREHOLDER</stp>
        <stp>2</stp>
        <stp>603166.SH</stp>
        <stp>6/30/2016</stp>
        <tr r="E2772" s="5"/>
      </tp>
      <tp>
        <v>110650477.79000001</v>
        <stp/>
        <stp>EM_S_PERFORMANCEEXPRESS_PERFEXNETPROFITTOSHAREHOLDER</stp>
        <stp>2</stp>
        <stp>601965.SH</stp>
        <stp>6/30/2016</stp>
        <tr r="E2716" s="5"/>
      </tp>
      <tp t="s">
        <v/>
        <stp/>
        <stp>EM_S_PERFORMANCEEXPRESS_PERFEXNETPROFITTOSHAREHOLDER</stp>
        <stp>2</stp>
        <stp>600865.SH</stp>
        <stp>6/30/2016</stp>
        <tr r="E2513" s="5"/>
      </tp>
      <tp>
        <v>85164700</v>
        <stp/>
        <stp>EM_S_PERFORMANCEEXPRESS_PERFEXNETPROFITTOSHAREHOLDER</stp>
        <stp>2</stp>
        <stp>600965.SH</stp>
        <stp>6/30/2016</stp>
        <tr r="E2554" s="5"/>
      </tp>
      <tp t="s">
        <v/>
        <stp/>
        <stp>EM_S_PERFORMANCEEXPRESS_PERFEXNETPROFITTOSHAREHOLDER</stp>
        <stp>2</stp>
        <stp>600665.SH</stp>
        <stp>6/30/2016</stp>
        <tr r="E2330" s="5"/>
      </tp>
      <tp t="s">
        <v/>
        <stp/>
        <stp>EM_S_PERFORMANCEEXPRESS_PERFEXNETPROFITTOSHAREHOLDER</stp>
        <stp>2</stp>
        <stp>600765.SH</stp>
        <stp>6/30/2016</stp>
        <tr r="E2423" s="5"/>
      </tp>
      <tp t="s">
        <v/>
        <stp/>
        <stp>EM_S_PERFORMANCEEXPRESS_PERFEXNETPROFITTOSHAREHOLDER</stp>
        <stp>2</stp>
        <stp>600565.SH</stp>
        <stp>6/30/2016</stp>
        <tr r="E2240" s="5"/>
      </tp>
      <tp t="s">
        <v/>
        <stp/>
        <stp>EM_S_PERFORMANCEEXPRESS_PERFEXNETPROFITTOSHAREHOLDER</stp>
        <stp>2</stp>
        <stp>600265.SH</stp>
        <stp>6/30/2016</stp>
        <tr r="E2002" s="5"/>
      </tp>
      <tp t="s">
        <v/>
        <stp/>
        <stp>EM_S_PERFORMANCEEXPRESS_PERFEXNETPROFITTOSHAREHOLDER</stp>
        <stp>2</stp>
        <stp>600365.SH</stp>
        <stp>6/30/2016</stp>
        <tr r="E2087" s="5"/>
      </tp>
      <tp t="s">
        <v/>
        <stp/>
        <stp>EM_S_PERFORMANCEEXPRESS_PERFEXNETPROFITTOSHAREHOLDER</stp>
        <stp>2</stp>
        <stp>600165.SH</stp>
        <stp>6/30/2016</stp>
        <tr r="E1915" s="5"/>
      </tp>
      <tp t="s">
        <v/>
        <stp/>
        <stp>EM_S_PERFORMANCEEXPRESS_PERFEXNETPROFITTOSHAREHOLDER</stp>
        <stp>2</stp>
        <stp>600864.SH</stp>
        <stp>6/30/2016</stp>
        <tr r="E2512" s="5"/>
      </tp>
      <tp t="s">
        <v/>
        <stp/>
        <stp>EM_S_PERFORMANCEEXPRESS_PERFEXNETPROFITTOSHAREHOLDER</stp>
        <stp>2</stp>
        <stp>600664.SH</stp>
        <stp>6/30/2016</stp>
        <tr r="E2329" s="5"/>
      </tp>
      <tp t="s">
        <v/>
        <stp/>
        <stp>EM_S_PERFORMANCEEXPRESS_PERFEXNETPROFITTOSHAREHOLDER</stp>
        <stp>2</stp>
        <stp>600764.SH</stp>
        <stp>6/30/2016</stp>
        <tr r="E2422" s="5"/>
      </tp>
      <tp t="s">
        <v/>
        <stp/>
        <stp>EM_S_PERFORMANCEEXPRESS_PERFEXNETPROFITTOSHAREHOLDER</stp>
        <stp>2</stp>
        <stp>600064.SH</stp>
        <stp>6/30/2016</stp>
        <tr r="E1826" s="5"/>
      </tp>
      <tp t="s">
        <v/>
        <stp/>
        <stp>EM_S_PERFORMANCEEXPRESS_PERFEXNETPROFITTOSHAREHOLDER</stp>
        <stp>2</stp>
        <stp>601969.SH</stp>
        <stp>6/30/2016</stp>
        <tr r="E2719" s="5"/>
      </tp>
      <tp t="s">
        <v/>
        <stp/>
        <stp>EM_S_PERFORMANCEEXPRESS_PERFEXNETPROFITTOSHAREHOLDER</stp>
        <stp>2</stp>
        <stp>601669.SH</stp>
        <stp>6/30/2016</stp>
        <tr r="E2676" s="5"/>
      </tp>
      <tp t="s">
        <v/>
        <stp/>
        <stp>EM_S_PERFORMANCEEXPRESS_PERFEXNETPROFITTOSHAREHOLDER</stp>
        <stp>2</stp>
        <stp>601369.SH</stp>
        <stp>6/30/2016</stp>
        <tr r="E2649" s="5"/>
      </tp>
      <tp t="s">
        <v/>
        <stp/>
        <stp>EM_S_PERFORMANCEEXPRESS_PERFEXNETPROFITTOSHAREHOLDER</stp>
        <stp>2</stp>
        <stp>601069.SH</stp>
        <stp>6/30/2016</stp>
        <tr r="E2601" s="5"/>
      </tp>
      <tp t="s">
        <v/>
        <stp/>
        <stp>EM_S_PERFORMANCEEXPRESS_PERFEXNETPROFITTOSHAREHOLDER</stp>
        <stp>2</stp>
        <stp>601169.SH</stp>
        <stp>6/30/2016</stp>
        <tr r="E2622" s="5"/>
      </tp>
      <tp t="s">
        <v/>
        <stp/>
        <stp>EM_S_PERFORMANCEEXPRESS_PERFEXNETPROFITTOSHAREHOLDER</stp>
        <stp>2</stp>
        <stp>600869.SH</stp>
        <stp>6/30/2016</stp>
        <tr r="E2517" s="5"/>
      </tp>
      <tp t="s">
        <v/>
        <stp/>
        <stp>EM_S_PERFORMANCEEXPRESS_PERFEXNETPROFITTOSHAREHOLDER</stp>
        <stp>2</stp>
        <stp>600969.SH</stp>
        <stp>6/30/2016</stp>
        <tr r="E2557" s="5"/>
      </tp>
      <tp t="s">
        <v/>
        <stp/>
        <stp>EM_S_PERFORMANCEEXPRESS_PERFEXNETPROFITTOSHAREHOLDER</stp>
        <stp>2</stp>
        <stp>600769.SH</stp>
        <stp>6/30/2016</stp>
        <tr r="E2427" s="5"/>
      </tp>
      <tp t="s">
        <v/>
        <stp/>
        <stp>EM_S_PERFORMANCEEXPRESS_PERFEXNETPROFITTOSHAREHOLDER</stp>
        <stp>2</stp>
        <stp>600469.SH</stp>
        <stp>6/30/2016</stp>
        <tr r="E2161" s="5"/>
      </tp>
      <tp t="s">
        <v/>
        <stp/>
        <stp>EM_S_PERFORMANCEEXPRESS_PERFEXNETPROFITTOSHAREHOLDER</stp>
        <stp>2</stp>
        <stp>600569.SH</stp>
        <stp>6/30/2016</stp>
        <tr r="E2244" s="5"/>
      </tp>
      <tp t="s">
        <v/>
        <stp/>
        <stp>EM_S_PERFORMANCEEXPRESS_PERFEXNETPROFITTOSHAREHOLDER</stp>
        <stp>2</stp>
        <stp>600269.SH</stp>
        <stp>6/30/2016</stp>
        <tr r="E2006" s="5"/>
      </tp>
      <tp t="s">
        <v/>
        <stp/>
        <stp>EM_S_PERFORMANCEEXPRESS_PERFEXNETPROFITTOSHAREHOLDER</stp>
        <stp>2</stp>
        <stp>600369.SH</stp>
        <stp>6/30/2016</stp>
        <tr r="E2091" s="5"/>
      </tp>
      <tp t="s">
        <v/>
        <stp/>
        <stp>EM_S_PERFORMANCEEXPRESS_PERFEXNETPROFITTOSHAREHOLDER</stp>
        <stp>2</stp>
        <stp>600069.SH</stp>
        <stp>6/30/2016</stp>
        <tr r="E1830" s="5"/>
      </tp>
      <tp t="s">
        <v/>
        <stp/>
        <stp>EM_S_PERFORMANCEEXPRESS_PERFEXNETPROFITTOSHAREHOLDER</stp>
        <stp>2</stp>
        <stp>600169.SH</stp>
        <stp>6/30/2016</stp>
        <tr r="E1919" s="5"/>
      </tp>
      <tp t="s">
        <v/>
        <stp/>
        <stp>EM_S_PERFORMANCEEXPRESS_PERFEXNETPROFITTOSHAREHOLDER</stp>
        <stp>2</stp>
        <stp>603869.SH</stp>
        <stp>6/30/2016</stp>
        <tr r="E2857" s="5"/>
      </tp>
      <tp t="s">
        <v/>
        <stp/>
        <stp>EM_S_PERFORMANCEEXPRESS_PERFEXNETPROFITTOSHAREHOLDER</stp>
        <stp>2</stp>
        <stp>603969.SH</stp>
        <stp>6/30/2016</stp>
        <tr r="E2872" s="5"/>
      </tp>
      <tp t="s">
        <v/>
        <stp/>
        <stp>EM_S_PERFORMANCEEXPRESS_PERFEXNETPROFITTOSHAREHOLDER</stp>
        <stp>2</stp>
        <stp>603669.SH</stp>
        <stp>6/30/2016</stp>
        <tr r="E2827" s="5"/>
      </tp>
      <tp t="s">
        <v/>
        <stp/>
        <stp>EM_S_PERFORMANCEEXPRESS_PERFEXNETPROFITTOSHAREHOLDER</stp>
        <stp>2</stp>
        <stp>603369.SH</stp>
        <stp>6/30/2016</stp>
        <tr r="E2799" s="5"/>
      </tp>
      <tp>
        <v>39055300</v>
        <stp/>
        <stp>EM_S_PERFORMANCEEXPRESS_PERFEXNETPROFITTOSHAREHOLDER</stp>
        <stp>2</stp>
        <stp>603069.SH</stp>
        <stp>6/30/2016</stp>
        <tr r="E2755" s="5"/>
      </tp>
      <tp t="s">
        <v/>
        <stp/>
        <stp>EM_S_PERFORMANCEEXPRESS_PERFEXNETPROFITTOSHAREHOLDER</stp>
        <stp>2</stp>
        <stp>603169.SH</stp>
        <stp>6/30/2016</stp>
        <tr r="E2775" s="5"/>
      </tp>
      <tp t="s">
        <v/>
        <stp/>
        <stp>EM_S_PERFORMANCEEXPRESS_PERFEXNETPROFITTOSHAREHOLDER</stp>
        <stp>2</stp>
        <stp>601968.SH</stp>
        <stp>6/30/2016</stp>
        <tr r="E2718" s="5"/>
      </tp>
      <tp t="s">
        <v/>
        <stp/>
        <stp>EM_S_PERFORMANCEEXPRESS_PERFEXNETPROFITTOSHAREHOLDER</stp>
        <stp>2</stp>
        <stp>601668.SH</stp>
        <stp>6/30/2016</stp>
        <tr r="E2675" s="5"/>
      </tp>
      <tp t="s">
        <v/>
        <stp/>
        <stp>EM_S_PERFORMANCEEXPRESS_PERFEXNETPROFITTOSHAREHOLDER</stp>
        <stp>2</stp>
        <stp>601368.SH</stp>
        <stp>6/30/2016</stp>
        <tr r="E2648" s="5"/>
      </tp>
      <tp t="s">
        <v/>
        <stp/>
        <stp>EM_S_PERFORMANCEEXPRESS_PERFEXNETPROFITTOSHAREHOLDER</stp>
        <stp>2</stp>
        <stp>601168.SH</stp>
        <stp>6/30/2016</stp>
        <tr r="E2621" s="5"/>
      </tp>
      <tp t="s">
        <v/>
        <stp/>
        <stp>EM_S_PERFORMANCEEXPRESS_PERFEXNETPROFITTOSHAREHOLDER</stp>
        <stp>2</stp>
        <stp>600868.SH</stp>
        <stp>6/30/2016</stp>
        <tr r="E2516" s="5"/>
      </tp>
      <tp t="s">
        <v/>
        <stp/>
        <stp>EM_S_PERFORMANCEEXPRESS_PERFEXNETPROFITTOSHAREHOLDER</stp>
        <stp>2</stp>
        <stp>600668.SH</stp>
        <stp>6/30/2016</stp>
        <tr r="E2333" s="5"/>
      </tp>
      <tp t="s">
        <v/>
        <stp/>
        <stp>EM_S_PERFORMANCEEXPRESS_PERFEXNETPROFITTOSHAREHOLDER</stp>
        <stp>2</stp>
        <stp>600768.SH</stp>
        <stp>6/30/2016</stp>
        <tr r="E2426" s="5"/>
      </tp>
      <tp t="s">
        <v/>
        <stp/>
        <stp>EM_S_PERFORMANCEEXPRESS_PERFEXNETPROFITTOSHAREHOLDER</stp>
        <stp>2</stp>
        <stp>600468.SH</stp>
        <stp>6/30/2016</stp>
        <tr r="E2160" s="5"/>
      </tp>
      <tp t="s">
        <v/>
        <stp/>
        <stp>EM_S_PERFORMANCEEXPRESS_PERFEXNETPROFITTOSHAREHOLDER</stp>
        <stp>2</stp>
        <stp>600568.SH</stp>
        <stp>6/30/2016</stp>
        <tr r="E2243" s="5"/>
      </tp>
      <tp t="s">
        <v/>
        <stp/>
        <stp>EM_S_PERFORMANCEEXPRESS_PERFEXNETPROFITTOSHAREHOLDER</stp>
        <stp>2</stp>
        <stp>600268.SH</stp>
        <stp>6/30/2016</stp>
        <tr r="E2005" s="5"/>
      </tp>
      <tp t="s">
        <v/>
        <stp/>
        <stp>EM_S_PERFORMANCEEXPRESS_PERFEXNETPROFITTOSHAREHOLDER</stp>
        <stp>2</stp>
        <stp>600368.SH</stp>
        <stp>6/30/2016</stp>
        <tr r="E2090" s="5"/>
      </tp>
      <tp t="s">
        <v/>
        <stp/>
        <stp>EM_S_PERFORMANCEEXPRESS_PERFEXNETPROFITTOSHAREHOLDER</stp>
        <stp>2</stp>
        <stp>600068.SH</stp>
        <stp>6/30/2016</stp>
        <tr r="E1829" s="5"/>
      </tp>
      <tp t="s">
        <v/>
        <stp/>
        <stp>EM_S_PERFORMANCEEXPRESS_PERFEXNETPROFITTOSHAREHOLDER</stp>
        <stp>2</stp>
        <stp>600168.SH</stp>
        <stp>6/30/2016</stp>
        <tr r="E1918" s="5"/>
      </tp>
      <tp t="s">
        <v/>
        <stp/>
        <stp>EM_S_PERFORMANCEEXPRESS_PERFEXNETPROFITTOSHAREHOLDER</stp>
        <stp>2</stp>
        <stp>603868.SH</stp>
        <stp>6/30/2016</stp>
        <tr r="E2856" s="5"/>
      </tp>
      <tp t="s">
        <v/>
        <stp/>
        <stp>EM_S_PERFORMANCEEXPRESS_PERFEXNETPROFITTOSHAREHOLDER</stp>
        <stp>2</stp>
        <stp>603968.SH</stp>
        <stp>6/30/2016</stp>
        <tr r="E2871" s="5"/>
      </tp>
      <tp t="s">
        <v/>
        <stp/>
        <stp>EM_S_PERFORMANCEEXPRESS_PERFEXNETPROFITTOSHAREHOLDER</stp>
        <stp>2</stp>
        <stp>603568.SH</stp>
        <stp>6/30/2016</stp>
        <tr r="E2813" s="5"/>
      </tp>
      <tp t="s">
        <v/>
        <stp/>
        <stp>EM_S_PERFORMANCEEXPRESS_PERFEXNETPROFITTOSHAREHOLDER</stp>
        <stp>2</stp>
        <stp>603268.SH</stp>
        <stp>6/30/2016</stp>
        <tr r="E2782" s="5"/>
      </tp>
      <tp t="s">
        <v/>
        <stp/>
        <stp>EM_S_PERFORMANCEEXPRESS_PERFEXNETPROFITTOSHAREHOLDER</stp>
        <stp>2</stp>
        <stp>603368.SH</stp>
        <stp>6/30/2016</stp>
        <tr r="E2798" s="5"/>
      </tp>
      <tp t="s">
        <v/>
        <stp/>
        <stp>EM_S_PERFORMANCEEXPRESS_PERFEXNETPROFITTOSHAREHOLDER</stp>
        <stp>2</stp>
        <stp>603168.SH</stp>
        <stp>6/30/2016</stp>
        <tr r="E2774" s="5"/>
      </tp>
      <tp t="s">
        <v/>
        <stp/>
        <stp>EM_S_PERFORMANCEEXPRESS_PERFEXNETPROFITTOSHAREHOLDER</stp>
        <stp>2</stp>
        <stp>601313.SH</stp>
        <stp>6/30/2016</stp>
        <tr r="E2642" s="5"/>
      </tp>
      <tp t="s">
        <v/>
        <stp/>
        <stp>EM_S_PERFORMANCEEXPRESS_PERFEXNETPROFITTOSHAREHOLDER</stp>
        <stp>2</stp>
        <stp>601113.SH</stp>
        <stp>6/30/2016</stp>
        <tr r="E2610" s="5"/>
      </tp>
      <tp t="s">
        <v/>
        <stp/>
        <stp>EM_S_PERFORMANCEEXPRESS_PERFEXNETPROFITTOSHAREHOLDER</stp>
        <stp>2</stp>
        <stp>600613.SH</stp>
        <stp>6/30/2016</stp>
        <tr r="E2285" s="5"/>
      </tp>
      <tp t="s">
        <v/>
        <stp/>
        <stp>EM_S_PERFORMANCEEXPRESS_PERFEXNETPROFITTOSHAREHOLDER</stp>
        <stp>2</stp>
        <stp>600713.SH</stp>
        <stp>6/30/2016</stp>
        <tr r="E2373" s="5"/>
      </tp>
      <tp t="s">
        <v/>
        <stp/>
        <stp>EM_S_PERFORMANCEEXPRESS_PERFEXNETPROFITTOSHAREHOLDER</stp>
        <stp>2</stp>
        <stp>600513.SH</stp>
        <stp>6/30/2016</stp>
        <tr r="E2197" s="5"/>
      </tp>
      <tp>
        <v>14219198</v>
        <stp/>
        <stp>EM_S_PERFORMANCEEXPRESS_PERFEXNETPROFITTOSHAREHOLDER</stp>
        <stp>2</stp>
        <stp>600213.SH</stp>
        <stp>6/30/2016</stp>
        <tr r="E1958" s="5"/>
      </tp>
      <tp t="s">
        <v/>
        <stp/>
        <stp>EM_S_PERFORMANCEEXPRESS_PERFEXNETPROFITTOSHAREHOLDER</stp>
        <stp>2</stp>
        <stp>600313.SH</stp>
        <stp>6/30/2016</stp>
        <tr r="E2045" s="5"/>
      </tp>
      <tp t="s">
        <v/>
        <stp/>
        <stp>EM_S_PERFORMANCEEXPRESS_PERFEXNETPROFITTOSHAREHOLDER</stp>
        <stp>2</stp>
        <stp>600113.SH</stp>
        <stp>6/30/2016</stp>
        <tr r="E1871" s="5"/>
      </tp>
      <tp t="s">
        <v/>
        <stp/>
        <stp>EM_S_PERFORMANCEEXPRESS_PERFEXNETPROFITTOSHAREHOLDER</stp>
        <stp>2</stp>
        <stp>601012.SH</stp>
        <stp>6/30/2016</stp>
        <tr r="E2592" s="5"/>
      </tp>
      <tp t="s">
        <v/>
        <stp/>
        <stp>EM_S_PERFORMANCEEXPRESS_PERFEXNETPROFITTOSHAREHOLDER</stp>
        <stp>2</stp>
        <stp>600812.SH</stp>
        <stp>6/30/2016</stp>
        <tr r="E2466" s="5"/>
      </tp>
      <tp t="s">
        <v/>
        <stp/>
        <stp>EM_S_PERFORMANCEEXPRESS_PERFEXNETPROFITTOSHAREHOLDER</stp>
        <stp>2</stp>
        <stp>600612.SH</stp>
        <stp>6/30/2016</stp>
        <tr r="E2284" s="5"/>
      </tp>
      <tp t="s">
        <v/>
        <stp/>
        <stp>EM_S_PERFORMANCEEXPRESS_PERFEXNETPROFITTOSHAREHOLDER</stp>
        <stp>2</stp>
        <stp>600712.SH</stp>
        <stp>6/30/2016</stp>
        <tr r="E2372" s="5"/>
      </tp>
      <tp t="s">
        <v/>
        <stp/>
        <stp>EM_S_PERFORMANCEEXPRESS_PERFEXNETPROFITTOSHAREHOLDER</stp>
        <stp>2</stp>
        <stp>600512.SH</stp>
        <stp>6/30/2016</stp>
        <tr r="E2196" s="5"/>
      </tp>
      <tp t="s">
        <v/>
        <stp/>
        <stp>EM_S_PERFORMANCEEXPRESS_PERFEXNETPROFITTOSHAREHOLDER</stp>
        <stp>2</stp>
        <stp>600212.SH</stp>
        <stp>6/30/2016</stp>
        <tr r="E1957" s="5"/>
      </tp>
      <tp>
        <v>524931500</v>
        <stp/>
        <stp>EM_S_PERFORMANCEEXPRESS_PERFEXNETPROFITTOSHAREHOLDER</stp>
        <stp>2</stp>
        <stp>600312.SH</stp>
        <stp>6/30/2016</stp>
        <tr r="E2044" s="5"/>
      </tp>
      <tp t="s">
        <v/>
        <stp/>
        <stp>EM_S_PERFORMANCEEXPRESS_PERFEXNETPROFITTOSHAREHOLDER</stp>
        <stp>2</stp>
        <stp>600012.SH</stp>
        <stp>6/30/2016</stp>
        <tr r="E1789" s="5"/>
      </tp>
      <tp t="s">
        <v/>
        <stp/>
        <stp>EM_S_PERFORMANCEEXPRESS_PERFEXNETPROFITTOSHAREHOLDER</stp>
        <stp>2</stp>
        <stp>600112.SH</stp>
        <stp>6/30/2016</stp>
        <tr r="E1870" s="5"/>
      </tp>
      <tp t="s">
        <v/>
        <stp/>
        <stp>EM_S_PERFORMANCEEXPRESS_PERFEXNETPROFITTOSHAREHOLDER</stp>
        <stp>2</stp>
        <stp>603012.SH</stp>
        <stp>6/30/2016</stp>
        <tr r="E2738" s="5"/>
      </tp>
      <tp t="s">
        <v/>
        <stp/>
        <stp>EM_S_PERFORMANCEEXPRESS_PERFEXNETPROFITTOSHAREHOLDER</stp>
        <stp>2</stp>
        <stp>601611.SH</stp>
        <stp>6/30/2016</stp>
        <tr r="E2668" s="5"/>
      </tp>
      <tp>
        <v>5020160000</v>
        <stp/>
        <stp>EM_S_PERFORMANCEEXPRESS_PERFEXNETPROFITTOSHAREHOLDER</stp>
        <stp>2</stp>
        <stp>601211.SH</stp>
        <stp>6/30/2016</stp>
        <tr r="E2630" s="5"/>
      </tp>
      <tp t="s">
        <v/>
        <stp/>
        <stp>EM_S_PERFORMANCEEXPRESS_PERFEXNETPROFITTOSHAREHOLDER</stp>
        <stp>2</stp>
        <stp>601311.SH</stp>
        <stp>6/30/2016</stp>
        <tr r="E2641" s="5"/>
      </tp>
      <tp t="s">
        <v/>
        <stp/>
        <stp>EM_S_PERFORMANCEEXPRESS_PERFEXNETPROFITTOSHAREHOLDER</stp>
        <stp>2</stp>
        <stp>601011.SH</stp>
        <stp>6/30/2016</stp>
        <tr r="E2591" s="5"/>
      </tp>
      <tp t="s">
        <v/>
        <stp/>
        <stp>EM_S_PERFORMANCEEXPRESS_PERFEXNETPROFITTOSHAREHOLDER</stp>
        <stp>2</stp>
        <stp>601111.SH</stp>
        <stp>6/30/2016</stp>
        <tr r="E2609" s="5"/>
      </tp>
      <tp t="s">
        <v/>
        <stp/>
        <stp>EM_S_PERFORMANCEEXPRESS_PERFEXNETPROFITTOSHAREHOLDER</stp>
        <stp>2</stp>
        <stp>600811.SH</stp>
        <stp>6/30/2016</stp>
        <tr r="E2465" s="5"/>
      </tp>
      <tp t="s">
        <v/>
        <stp/>
        <stp>EM_S_PERFORMANCEEXPRESS_PERFEXNETPROFITTOSHAREHOLDER</stp>
        <stp>2</stp>
        <stp>600611.SH</stp>
        <stp>6/30/2016</stp>
        <tr r="E2283" s="5"/>
      </tp>
      <tp t="s">
        <v/>
        <stp/>
        <stp>EM_S_PERFORMANCEEXPRESS_PERFEXNETPROFITTOSHAREHOLDER</stp>
        <stp>2</stp>
        <stp>600711.SH</stp>
        <stp>6/30/2016</stp>
        <tr r="E2371" s="5"/>
      </tp>
      <tp t="s">
        <v/>
        <stp/>
        <stp>EM_S_PERFORMANCEEXPRESS_PERFEXNETPROFITTOSHAREHOLDER</stp>
        <stp>2</stp>
        <stp>600511.SH</stp>
        <stp>6/30/2016</stp>
        <tr r="E2195" s="5"/>
      </tp>
      <tp t="s">
        <v/>
        <stp/>
        <stp>EM_S_PERFORMANCEEXPRESS_PERFEXNETPROFITTOSHAREHOLDER</stp>
        <stp>2</stp>
        <stp>600211.SH</stp>
        <stp>6/30/2016</stp>
        <tr r="E1956" s="5"/>
      </tp>
      <tp t="s">
        <v/>
        <stp/>
        <stp>EM_S_PERFORMANCEEXPRESS_PERFEXNETPROFITTOSHAREHOLDER</stp>
        <stp>2</stp>
        <stp>600311.SH</stp>
        <stp>6/30/2016</stp>
        <tr r="E2043" s="5"/>
      </tp>
      <tp t="s">
        <v/>
        <stp/>
        <stp>EM_S_PERFORMANCEEXPRESS_PERFEXNETPROFITTOSHAREHOLDER</stp>
        <stp>2</stp>
        <stp>600011.SH</stp>
        <stp>6/30/2016</stp>
        <tr r="E1788" s="5"/>
      </tp>
      <tp t="s">
        <v/>
        <stp/>
        <stp>EM_S_PERFORMANCEEXPRESS_PERFEXNETPROFITTOSHAREHOLDER</stp>
        <stp>2</stp>
        <stp>600111.SH</stp>
        <stp>6/30/2016</stp>
        <tr r="E1869" s="5"/>
      </tp>
      <tp t="s">
        <v/>
        <stp/>
        <stp>EM_S_PERFORMANCEEXPRESS_PERFEXNETPROFITTOSHAREHOLDER</stp>
        <stp>2</stp>
        <stp>603611.SH</stp>
        <stp>6/30/2016</stp>
        <tr r="E2823" s="5"/>
      </tp>
      <tp t="s">
        <v/>
        <stp/>
        <stp>EM_S_PERFORMANCEEXPRESS_PERFEXNETPROFITTOSHAREHOLDER</stp>
        <stp>2</stp>
        <stp>603311.SH</stp>
        <stp>6/30/2016</stp>
        <tr r="E2789" s="5"/>
      </tp>
      <tp t="s">
        <v/>
        <stp/>
        <stp>EM_S_PERFORMANCEEXPRESS_PERFEXNETPROFITTOSHAREHOLDER</stp>
        <stp>2</stp>
        <stp>603011.SH</stp>
        <stp>6/30/2016</stp>
        <tr r="E2737" s="5"/>
      </tp>
      <tp t="s">
        <v/>
        <stp/>
        <stp>EM_S_PERFORMANCEEXPRESS_PERFEXNETPROFITTOSHAREHOLDER</stp>
        <stp>2</stp>
        <stp>603111.SH</stp>
        <stp>6/30/2016</stp>
        <tr r="E2763" s="5"/>
      </tp>
      <tp t="s">
        <v/>
        <stp/>
        <stp>EM_S_PERFORMANCEEXPRESS_PERFEXNETPROFITTOSHAREHOLDER</stp>
        <stp>2</stp>
        <stp>601010.SH</stp>
        <stp>6/30/2016</stp>
        <tr r="E2590" s="5"/>
      </tp>
      <tp t="s">
        <v/>
        <stp/>
        <stp>EM_S_PERFORMANCEEXPRESS_PERFEXNETPROFITTOSHAREHOLDER</stp>
        <stp>2</stp>
        <stp>600810.SH</stp>
        <stp>6/30/2016</stp>
        <tr r="E2464" s="5"/>
      </tp>
      <tp t="s">
        <v/>
        <stp/>
        <stp>EM_S_PERFORMANCEEXPRESS_PERFEXNETPROFITTOSHAREHOLDER</stp>
        <stp>2</stp>
        <stp>600610.SH</stp>
        <stp>6/30/2016</stp>
        <tr r="E2282" s="5"/>
      </tp>
      <tp t="s">
        <v/>
        <stp/>
        <stp>EM_S_PERFORMANCEEXPRESS_PERFEXNETPROFITTOSHAREHOLDER</stp>
        <stp>2</stp>
        <stp>600710.SH</stp>
        <stp>6/30/2016</stp>
        <tr r="E2370" s="5"/>
      </tp>
      <tp t="s">
        <v/>
        <stp/>
        <stp>EM_S_PERFORMANCEEXPRESS_PERFEXNETPROFITTOSHAREHOLDER</stp>
        <stp>2</stp>
        <stp>600410.SH</stp>
        <stp>6/30/2016</stp>
        <tr r="E2126" s="5"/>
      </tp>
      <tp t="s">
        <v/>
        <stp/>
        <stp>EM_S_PERFORMANCEEXPRESS_PERFEXNETPROFITTOSHAREHOLDER</stp>
        <stp>2</stp>
        <stp>600510.SH</stp>
        <stp>6/30/2016</stp>
        <tr r="E2194" s="5"/>
      </tp>
      <tp t="s">
        <v/>
        <stp/>
        <stp>EM_S_PERFORMANCEEXPRESS_PERFEXNETPROFITTOSHAREHOLDER</stp>
        <stp>2</stp>
        <stp>600210.SH</stp>
        <stp>6/30/2016</stp>
        <tr r="E1955" s="5"/>
      </tp>
      <tp t="s">
        <v/>
        <stp/>
        <stp>EM_S_PERFORMANCEEXPRESS_PERFEXNETPROFITTOSHAREHOLDER</stp>
        <stp>2</stp>
        <stp>600310.SH</stp>
        <stp>6/30/2016</stp>
        <tr r="E2042" s="5"/>
      </tp>
      <tp t="s">
        <v/>
        <stp/>
        <stp>EM_S_PERFORMANCEEXPRESS_PERFEXNETPROFITTOSHAREHOLDER</stp>
        <stp>2</stp>
        <stp>600010.SH</stp>
        <stp>6/30/2016</stp>
        <tr r="E1787" s="5"/>
      </tp>
      <tp t="s">
        <v/>
        <stp/>
        <stp>EM_S_PERFORMANCEEXPRESS_PERFEXNETPROFITTOSHAREHOLDER</stp>
        <stp>2</stp>
        <stp>600110.SH</stp>
        <stp>6/30/2016</stp>
        <tr r="E1868" s="5"/>
      </tp>
      <tp t="s">
        <v/>
        <stp/>
        <stp>EM_S_PERFORMANCEEXPRESS_PERFEXNETPROFITTOSHAREHOLDER</stp>
        <stp>2</stp>
        <stp>603010.SH</stp>
        <stp>6/30/2016</stp>
        <tr r="E2736" s="5"/>
      </tp>
      <tp t="s">
        <v/>
        <stp/>
        <stp>EM_S_PERFORMANCEEXPRESS_PERFEXNETPROFITTOSHAREHOLDER</stp>
        <stp>2</stp>
        <stp>601717.SH</stp>
        <stp>6/30/2016</stp>
        <tr r="E2683" s="5"/>
      </tp>
      <tp t="s">
        <v/>
        <stp/>
        <stp>EM_S_PERFORMANCEEXPRESS_PERFEXNETPROFITTOSHAREHOLDER</stp>
        <stp>2</stp>
        <stp>601117.SH</stp>
        <stp>6/30/2016</stp>
        <tr r="E2612" s="5"/>
      </tp>
      <tp t="s">
        <v/>
        <stp/>
        <stp>EM_S_PERFORMANCEEXPRESS_PERFEXNETPROFITTOSHAREHOLDER</stp>
        <stp>2</stp>
        <stp>600817.SH</stp>
        <stp>6/30/2016</stp>
        <tr r="E2470" s="5"/>
      </tp>
      <tp>
        <v>206357500</v>
        <stp/>
        <stp>EM_S_PERFORMANCEEXPRESS_PERFEXNETPROFITTOSHAREHOLDER</stp>
        <stp>2</stp>
        <stp>600917.SH</stp>
        <stp>6/30/2016</stp>
        <tr r="E2547" s="5"/>
      </tp>
      <tp t="s">
        <v/>
        <stp/>
        <stp>EM_S_PERFORMANCEEXPRESS_PERFEXNETPROFITTOSHAREHOLDER</stp>
        <stp>2</stp>
        <stp>600617.SH</stp>
        <stp>6/30/2016</stp>
        <tr r="E2289" s="5"/>
      </tp>
      <tp t="s">
        <v/>
        <stp/>
        <stp>EM_S_PERFORMANCEEXPRESS_PERFEXNETPROFITTOSHAREHOLDER</stp>
        <stp>2</stp>
        <stp>600717.SH</stp>
        <stp>6/30/2016</stp>
        <tr r="E2377" s="5"/>
      </tp>
      <tp t="s">
        <v/>
        <stp/>
        <stp>EM_S_PERFORMANCEEXPRESS_PERFEXNETPROFITTOSHAREHOLDER</stp>
        <stp>2</stp>
        <stp>600517.SH</stp>
        <stp>6/30/2016</stp>
        <tr r="E2200" s="5"/>
      </tp>
      <tp t="s">
        <v/>
        <stp/>
        <stp>EM_S_PERFORMANCEEXPRESS_PERFEXNETPROFITTOSHAREHOLDER</stp>
        <stp>2</stp>
        <stp>600217.SH</stp>
        <stp>6/30/2016</stp>
        <tr r="E1961" s="5"/>
      </tp>
      <tp t="s">
        <v/>
        <stp/>
        <stp>EM_S_PERFORMANCEEXPRESS_PERFEXNETPROFITTOSHAREHOLDER</stp>
        <stp>2</stp>
        <stp>600317.SH</stp>
        <stp>6/30/2016</stp>
        <tr r="E2048" s="5"/>
      </tp>
      <tp t="s">
        <v/>
        <stp/>
        <stp>EM_S_PERFORMANCEEXPRESS_PERFEXNETPROFITTOSHAREHOLDER</stp>
        <stp>2</stp>
        <stp>600017.SH</stp>
        <stp>6/30/2016</stp>
        <tr r="E1792" s="5"/>
      </tp>
      <tp t="s">
        <v/>
        <stp/>
        <stp>EM_S_PERFORMANCEEXPRESS_PERFEXNETPROFITTOSHAREHOLDER</stp>
        <stp>2</stp>
        <stp>600117.SH</stp>
        <stp>6/30/2016</stp>
        <tr r="E1875" s="5"/>
      </tp>
      <tp t="s">
        <v/>
        <stp/>
        <stp>EM_S_PERFORMANCEEXPRESS_PERFEXNETPROFITTOSHAREHOLDER</stp>
        <stp>2</stp>
        <stp>603017.SH</stp>
        <stp>6/30/2016</stp>
        <tr r="E2741" s="5"/>
      </tp>
      <tp t="s">
        <v/>
        <stp/>
        <stp>EM_S_PERFORMANCEEXPRESS_PERFEXNETPROFITTOSHAREHOLDER</stp>
        <stp>2</stp>
        <stp>603117.SH</stp>
        <stp>6/30/2016</stp>
        <tr r="E2765" s="5"/>
      </tp>
      <tp t="s">
        <v/>
        <stp/>
        <stp>EM_S_PERFORMANCEEXPRESS_PERFEXNETPROFITTOSHAREHOLDER</stp>
        <stp>2</stp>
        <stp>601616.SH</stp>
        <stp>6/30/2016</stp>
        <tr r="E2669" s="5"/>
      </tp>
      <tp t="s">
        <v/>
        <stp/>
        <stp>EM_S_PERFORMANCEEXPRESS_PERFEXNETPROFITTOSHAREHOLDER</stp>
        <stp>2</stp>
        <stp>601216.SH</stp>
        <stp>6/30/2016</stp>
        <tr r="E2631" s="5"/>
      </tp>
      <tp>
        <v>149880679.22999999</v>
        <stp/>
        <stp>EM_S_PERFORMANCEEXPRESS_PERFEXNETPROFITTOSHAREHOLDER</stp>
        <stp>2</stp>
        <stp>601016.SH</stp>
        <stp>6/30/2016</stp>
        <tr r="E2594" s="5"/>
      </tp>
      <tp>
        <v>50300915.520000003</v>
        <stp/>
        <stp>EM_S_PERFORMANCEEXPRESS_PERFEXNETPROFITTOSHAREHOLDER</stp>
        <stp>2</stp>
        <stp>601116.SH</stp>
        <stp>6/30/2016</stp>
        <tr r="E2611" s="5"/>
      </tp>
      <tp t="s">
        <v/>
        <stp/>
        <stp>EM_S_PERFORMANCEEXPRESS_PERFEXNETPROFITTOSHAREHOLDER</stp>
        <stp>2</stp>
        <stp>600816.SH</stp>
        <stp>6/30/2016</stp>
        <tr r="E2469" s="5"/>
      </tp>
      <tp t="s">
        <v/>
        <stp/>
        <stp>EM_S_PERFORMANCEEXPRESS_PERFEXNETPROFITTOSHAREHOLDER</stp>
        <stp>2</stp>
        <stp>600616.SH</stp>
        <stp>6/30/2016</stp>
        <tr r="E2288" s="5"/>
      </tp>
      <tp t="s">
        <v/>
        <stp/>
        <stp>EM_S_PERFORMANCEEXPRESS_PERFEXNETPROFITTOSHAREHOLDER</stp>
        <stp>2</stp>
        <stp>600716.SH</stp>
        <stp>6/30/2016</stp>
        <tr r="E2376" s="5"/>
      </tp>
      <tp t="s">
        <v/>
        <stp/>
        <stp>EM_S_PERFORMANCEEXPRESS_PERFEXNETPROFITTOSHAREHOLDER</stp>
        <stp>2</stp>
        <stp>600416.SH</stp>
        <stp>6/30/2016</stp>
        <tr r="E2128" s="5"/>
      </tp>
      <tp t="s">
        <v/>
        <stp/>
        <stp>EM_S_PERFORMANCEEXPRESS_PERFEXNETPROFITTOSHAREHOLDER</stp>
        <stp>2</stp>
        <stp>600516.SH</stp>
        <stp>6/30/2016</stp>
        <tr r="E2199" s="5"/>
      </tp>
      <tp t="s">
        <v/>
        <stp/>
        <stp>EM_S_PERFORMANCEEXPRESS_PERFEXNETPROFITTOSHAREHOLDER</stp>
        <stp>2</stp>
        <stp>600216.SH</stp>
        <stp>6/30/2016</stp>
        <tr r="E1960" s="5"/>
      </tp>
      <tp t="s">
        <v/>
        <stp/>
        <stp>EM_S_PERFORMANCEEXPRESS_PERFEXNETPROFITTOSHAREHOLDER</stp>
        <stp>2</stp>
        <stp>600316.SH</stp>
        <stp>6/30/2016</stp>
        <tr r="E2047" s="5"/>
      </tp>
      <tp t="s">
        <v/>
        <stp/>
        <stp>EM_S_PERFORMANCEEXPRESS_PERFEXNETPROFITTOSHAREHOLDER</stp>
        <stp>2</stp>
        <stp>600016.SH</stp>
        <stp>6/30/2016</stp>
        <tr r="E1791" s="5"/>
      </tp>
      <tp t="s">
        <v/>
        <stp/>
        <stp>EM_S_PERFORMANCEEXPRESS_PERFEXNETPROFITTOSHAREHOLDER</stp>
        <stp>2</stp>
        <stp>600116.SH</stp>
        <stp>6/30/2016</stp>
        <tr r="E1874" s="5"/>
      </tp>
      <tp t="s">
        <v/>
        <stp/>
        <stp>EM_S_PERFORMANCEEXPRESS_PERFEXNETPROFITTOSHAREHOLDER</stp>
        <stp>2</stp>
        <stp>603616.SH</stp>
        <stp>6/30/2016</stp>
        <tr r="E2824" s="5"/>
      </tp>
      <tp t="s">
        <v/>
        <stp/>
        <stp>EM_S_PERFORMANCEEXPRESS_PERFEXNETPROFITTOSHAREHOLDER</stp>
        <stp>2</stp>
        <stp>603016.SH</stp>
        <stp>6/30/2016</stp>
        <tr r="E2740" s="5"/>
      </tp>
      <tp t="s">
        <v/>
        <stp/>
        <stp>EM_S_PERFORMANCEEXPRESS_PERFEXNETPROFITTOSHAREHOLDER</stp>
        <stp>2</stp>
        <stp>603116.SH</stp>
        <stp>6/30/2016</stp>
        <tr r="E2764" s="5"/>
      </tp>
      <tp t="s">
        <v/>
        <stp/>
        <stp>EM_S_PERFORMANCEEXPRESS_PERFEXNETPROFITTOSHAREHOLDER</stp>
        <stp>2</stp>
        <stp>601515.SH</stp>
        <stp>6/30/2016</stp>
        <tr r="E2654" s="5"/>
      </tp>
      <tp t="s">
        <v/>
        <stp/>
        <stp>EM_S_PERFORMANCEEXPRESS_PERFEXNETPROFITTOSHAREHOLDER</stp>
        <stp>2</stp>
        <stp>601015.SH</stp>
        <stp>6/30/2016</stp>
        <tr r="E2593" s="5"/>
      </tp>
      <tp t="s">
        <v/>
        <stp/>
        <stp>EM_S_PERFORMANCEEXPRESS_PERFEXNETPROFITTOSHAREHOLDER</stp>
        <stp>2</stp>
        <stp>600815.SH</stp>
        <stp>6/30/2016</stp>
        <tr r="E2468" s="5"/>
      </tp>
      <tp t="s">
        <v/>
        <stp/>
        <stp>EM_S_PERFORMANCEEXPRESS_PERFEXNETPROFITTOSHAREHOLDER</stp>
        <stp>2</stp>
        <stp>600615.SH</stp>
        <stp>6/30/2016</stp>
        <tr r="E2287" s="5"/>
      </tp>
      <tp t="s">
        <v/>
        <stp/>
        <stp>EM_S_PERFORMANCEEXPRESS_PERFEXNETPROFITTOSHAREHOLDER</stp>
        <stp>2</stp>
        <stp>600715.SH</stp>
        <stp>6/30/2016</stp>
        <tr r="E2375" s="5"/>
      </tp>
      <tp t="s">
        <v/>
        <stp/>
        <stp>EM_S_PERFORMANCEEXPRESS_PERFEXNETPROFITTOSHAREHOLDER</stp>
        <stp>2</stp>
        <stp>600415.SH</stp>
        <stp>6/30/2016</stp>
        <tr r="E2127" s="5"/>
      </tp>
      <tp t="s">
        <v/>
        <stp/>
        <stp>EM_S_PERFORMANCEEXPRESS_PERFEXNETPROFITTOSHAREHOLDER</stp>
        <stp>2</stp>
        <stp>600515.SH</stp>
        <stp>6/30/2016</stp>
        <tr r="E2198" s="5"/>
      </tp>
      <tp t="s">
        <v/>
        <stp/>
        <stp>EM_S_PERFORMANCEEXPRESS_PERFEXNETPROFITTOSHAREHOLDER</stp>
        <stp>2</stp>
        <stp>600215.SH</stp>
        <stp>6/30/2016</stp>
        <tr r="E1959" s="5"/>
      </tp>
      <tp t="s">
        <v/>
        <stp/>
        <stp>EM_S_PERFORMANCEEXPRESS_PERFEXNETPROFITTOSHAREHOLDER</stp>
        <stp>2</stp>
        <stp>600315.SH</stp>
        <stp>6/30/2016</stp>
        <tr r="E2046" s="5"/>
      </tp>
      <tp t="s">
        <v/>
        <stp/>
        <stp>EM_S_PERFORMANCEEXPRESS_PERFEXNETPROFITTOSHAREHOLDER</stp>
        <stp>2</stp>
        <stp>600015.SH</stp>
        <stp>6/30/2016</stp>
        <tr r="E1790" s="5"/>
      </tp>
      <tp t="s">
        <v/>
        <stp/>
        <stp>EM_S_PERFORMANCEEXPRESS_PERFEXNETPROFITTOSHAREHOLDER</stp>
        <stp>2</stp>
        <stp>600115.SH</stp>
        <stp>6/30/2016</stp>
        <tr r="E1873" s="5"/>
      </tp>
      <tp t="s">
        <v/>
        <stp/>
        <stp>EM_S_PERFORMANCEEXPRESS_PERFEXNETPROFITTOSHAREHOLDER</stp>
        <stp>2</stp>
        <stp>603315.SH</stp>
        <stp>6/30/2016</stp>
        <tr r="E2790" s="5"/>
      </tp>
      <tp t="s">
        <v/>
        <stp/>
        <stp>EM_S_PERFORMANCEEXPRESS_PERFEXNETPROFITTOSHAREHOLDER</stp>
        <stp>2</stp>
        <stp>603015.SH</stp>
        <stp>6/30/2016</stp>
        <tr r="E2739" s="5"/>
      </tp>
      <tp t="s">
        <v/>
        <stp/>
        <stp>EM_S_PERFORMANCEEXPRESS_PERFEXNETPROFITTOSHAREHOLDER</stp>
        <stp>2</stp>
        <stp>600814.SH</stp>
        <stp>6/30/2016</stp>
        <tr r="E2467" s="5"/>
      </tp>
      <tp t="s">
        <v/>
        <stp/>
        <stp>EM_S_PERFORMANCEEXPRESS_PERFEXNETPROFITTOSHAREHOLDER</stp>
        <stp>2</stp>
        <stp>600614.SH</stp>
        <stp>6/30/2016</stp>
        <tr r="E2286" s="5"/>
      </tp>
      <tp t="s">
        <v/>
        <stp/>
        <stp>EM_S_PERFORMANCEEXPRESS_PERFEXNETPROFITTOSHAREHOLDER</stp>
        <stp>2</stp>
        <stp>600714.SH</stp>
        <stp>6/30/2016</stp>
        <tr r="E2374" s="5"/>
      </tp>
      <tp t="s">
        <v/>
        <stp/>
        <stp>EM_S_PERFORMANCEEXPRESS_PERFEXNETPROFITTOSHAREHOLDER</stp>
        <stp>2</stp>
        <stp>600114.SH</stp>
        <stp>6/30/2016</stp>
        <tr r="E1872" s="5"/>
      </tp>
      <tp t="s">
        <v/>
        <stp/>
        <stp>EM_S_PERFORMANCEEXPRESS_PERFEXNETPROFITTOSHAREHOLDER</stp>
        <stp>2</stp>
        <stp>601919.SH</stp>
        <stp>6/30/2016</stp>
        <tr r="E2710" s="5"/>
      </tp>
      <tp t="s">
        <v/>
        <stp/>
        <stp>EM_S_PERFORMANCEEXPRESS_PERFEXNETPROFITTOSHAREHOLDER</stp>
        <stp>2</stp>
        <stp>601519.SH</stp>
        <stp>6/30/2016</stp>
        <tr r="E2656" s="5"/>
      </tp>
      <tp t="s">
        <v/>
        <stp/>
        <stp>EM_S_PERFORMANCEEXPRESS_PERFEXNETPROFITTOSHAREHOLDER</stp>
        <stp>2</stp>
        <stp>600819.SH</stp>
        <stp>6/30/2016</stp>
        <tr r="E2472" s="5"/>
      </tp>
      <tp t="s">
        <v/>
        <stp/>
        <stp>EM_S_PERFORMANCEEXPRESS_PERFEXNETPROFITTOSHAREHOLDER</stp>
        <stp>2</stp>
        <stp>600619.SH</stp>
        <stp>6/30/2016</stp>
        <tr r="E2291" s="5"/>
      </tp>
      <tp t="s">
        <v/>
        <stp/>
        <stp>EM_S_PERFORMANCEEXPRESS_PERFEXNETPROFITTOSHAREHOLDER</stp>
        <stp>2</stp>
        <stp>600719.SH</stp>
        <stp>6/30/2016</stp>
        <tr r="E2379" s="5"/>
      </tp>
      <tp t="s">
        <v/>
        <stp/>
        <stp>EM_S_PERFORMANCEEXPRESS_PERFEXNETPROFITTOSHAREHOLDER</stp>
        <stp>2</stp>
        <stp>600419.SH</stp>
        <stp>6/30/2016</stp>
        <tr r="E2130" s="5"/>
      </tp>
      <tp t="s">
        <v/>
        <stp/>
        <stp>EM_S_PERFORMANCEEXPRESS_PERFEXNETPROFITTOSHAREHOLDER</stp>
        <stp>2</stp>
        <stp>600519.SH</stp>
        <stp>6/30/2016</stp>
        <tr r="E2202" s="5"/>
      </tp>
      <tp t="s">
        <v/>
        <stp/>
        <stp>EM_S_PERFORMANCEEXPRESS_PERFEXNETPROFITTOSHAREHOLDER</stp>
        <stp>2</stp>
        <stp>600219.SH</stp>
        <stp>6/30/2016</stp>
        <tr r="E1963" s="5"/>
      </tp>
      <tp t="s">
        <v/>
        <stp/>
        <stp>EM_S_PERFORMANCEEXPRESS_PERFEXNETPROFITTOSHAREHOLDER</stp>
        <stp>2</stp>
        <stp>600319.SH</stp>
        <stp>6/30/2016</stp>
        <tr r="E2050" s="5"/>
      </tp>
      <tp t="s">
        <v/>
        <stp/>
        <stp>EM_S_PERFORMANCEEXPRESS_PERFEXNETPROFITTOSHAREHOLDER</stp>
        <stp>2</stp>
        <stp>600019.SH</stp>
        <stp>6/30/2016</stp>
        <tr r="E1794" s="5"/>
      </tp>
      <tp t="s">
        <v/>
        <stp/>
        <stp>EM_S_PERFORMANCEEXPRESS_PERFEXNETPROFITTOSHAREHOLDER</stp>
        <stp>2</stp>
        <stp>600119.SH</stp>
        <stp>6/30/2016</stp>
        <tr r="E1877" s="5"/>
      </tp>
      <tp t="s">
        <v/>
        <stp/>
        <stp>EM_S_PERFORMANCEEXPRESS_PERFEXNETPROFITTOSHAREHOLDER</stp>
        <stp>2</stp>
        <stp>603919.SH</stp>
        <stp>6/30/2016</stp>
        <tr r="E2866" s="5"/>
      </tp>
      <tp t="s">
        <v/>
        <stp/>
        <stp>EM_S_PERFORMANCEEXPRESS_PERFEXNETPROFITTOSHAREHOLDER</stp>
        <stp>2</stp>
        <stp>603519.SH</stp>
        <stp>6/30/2016</stp>
        <tr r="E2806" s="5"/>
      </tp>
      <tp t="s">
        <v/>
        <stp/>
        <stp>EM_S_PERFORMANCEEXPRESS_PERFEXNETPROFITTOSHAREHOLDER</stp>
        <stp>2</stp>
        <stp>603019.SH</stp>
        <stp>6/30/2016</stp>
        <tr r="E2743" s="5"/>
      </tp>
      <tp t="s">
        <v/>
        <stp/>
        <stp>EM_S_PERFORMANCEEXPRESS_PERFEXNETPROFITTOSHAREHOLDER</stp>
        <stp>2</stp>
        <stp>601818.SH</stp>
        <stp>6/30/2016</stp>
        <tr r="E2695" s="5"/>
      </tp>
      <tp>
        <v>38161300</v>
        <stp/>
        <stp>EM_S_PERFORMANCEEXPRESS_PERFEXNETPROFITTOSHAREHOLDER</stp>
        <stp>2</stp>
        <stp>601918.SH</stp>
        <stp>6/30/2016</stp>
        <tr r="E2709" s="5"/>
      </tp>
      <tp t="s">
        <v/>
        <stp/>
        <stp>EM_S_PERFORMANCEEXPRESS_PERFEXNETPROFITTOSHAREHOLDER</stp>
        <stp>2</stp>
        <stp>601618.SH</stp>
        <stp>6/30/2016</stp>
        <tr r="E2670" s="5"/>
      </tp>
      <tp t="s">
        <v/>
        <stp/>
        <stp>EM_S_PERFORMANCEEXPRESS_PERFEXNETPROFITTOSHAREHOLDER</stp>
        <stp>2</stp>
        <stp>601718.SH</stp>
        <stp>6/30/2016</stp>
        <tr r="E2684" s="5"/>
      </tp>
      <tp t="s">
        <v/>
        <stp/>
        <stp>EM_S_PERFORMANCEEXPRESS_PERFEXNETPROFITTOSHAREHOLDER</stp>
        <stp>2</stp>
        <stp>601518.SH</stp>
        <stp>6/30/2016</stp>
        <tr r="E2655" s="5"/>
      </tp>
      <tp t="s">
        <v/>
        <stp/>
        <stp>EM_S_PERFORMANCEEXPRESS_PERFEXNETPROFITTOSHAREHOLDER</stp>
        <stp>2</stp>
        <stp>601218.SH</stp>
        <stp>6/30/2016</stp>
        <tr r="E2632" s="5"/>
      </tp>
      <tp t="s">
        <v/>
        <stp/>
        <stp>EM_S_PERFORMANCEEXPRESS_PERFEXNETPROFITTOSHAREHOLDER</stp>
        <stp>2</stp>
        <stp>601318.SH</stp>
        <stp>6/30/2016</stp>
        <tr r="E2643" s="5"/>
      </tp>
      <tp t="s">
        <v/>
        <stp/>
        <stp>EM_S_PERFORMANCEEXPRESS_PERFEXNETPROFITTOSHAREHOLDER</stp>
        <stp>2</stp>
        <stp>601018.SH</stp>
        <stp>6/30/2016</stp>
        <tr r="E2595" s="5"/>
      </tp>
      <tp t="s">
        <v/>
        <stp/>
        <stp>EM_S_PERFORMANCEEXPRESS_PERFEXNETPROFITTOSHAREHOLDER</stp>
        <stp>2</stp>
        <stp>601118.SH</stp>
        <stp>6/30/2016</stp>
        <tr r="E2613" s="5"/>
      </tp>
      <tp t="s">
        <v/>
        <stp/>
        <stp>EM_S_PERFORMANCEEXPRESS_PERFEXNETPROFITTOSHAREHOLDER</stp>
        <stp>2</stp>
        <stp>600818.SH</stp>
        <stp>6/30/2016</stp>
        <tr r="E2471" s="5"/>
      </tp>
      <tp>
        <v>12330000</v>
        <stp/>
        <stp>EM_S_PERFORMANCEEXPRESS_PERFEXNETPROFITTOSHAREHOLDER</stp>
        <stp>2</stp>
        <stp>600618.SH</stp>
        <stp>6/30/2016</stp>
        <tr r="E2290" s="5"/>
      </tp>
      <tp t="s">
        <v/>
        <stp/>
        <stp>EM_S_PERFORMANCEEXPRESS_PERFEXNETPROFITTOSHAREHOLDER</stp>
        <stp>2</stp>
        <stp>600718.SH</stp>
        <stp>6/30/2016</stp>
        <tr r="E2378" s="5"/>
      </tp>
      <tp t="s">
        <v/>
        <stp/>
        <stp>EM_S_PERFORMANCEEXPRESS_PERFEXNETPROFITTOSHAREHOLDER</stp>
        <stp>2</stp>
        <stp>600418.SH</stp>
        <stp>6/30/2016</stp>
        <tr r="E2129" s="5"/>
      </tp>
      <tp t="s">
        <v/>
        <stp/>
        <stp>EM_S_PERFORMANCEEXPRESS_PERFEXNETPROFITTOSHAREHOLDER</stp>
        <stp>2</stp>
        <stp>600518.SH</stp>
        <stp>6/30/2016</stp>
        <tr r="E2201" s="5"/>
      </tp>
      <tp t="s">
        <v/>
        <stp/>
        <stp>EM_S_PERFORMANCEEXPRESS_PERFEXNETPROFITTOSHAREHOLDER</stp>
        <stp>2</stp>
        <stp>600218.SH</stp>
        <stp>6/30/2016</stp>
        <tr r="E1962" s="5"/>
      </tp>
      <tp t="s">
        <v/>
        <stp/>
        <stp>EM_S_PERFORMANCEEXPRESS_PERFEXNETPROFITTOSHAREHOLDER</stp>
        <stp>2</stp>
        <stp>600318.SH</stp>
        <stp>6/30/2016</stp>
        <tr r="E2049" s="5"/>
      </tp>
      <tp t="s">
        <v/>
        <stp/>
        <stp>EM_S_PERFORMANCEEXPRESS_PERFEXNETPROFITTOSHAREHOLDER</stp>
        <stp>2</stp>
        <stp>600018.SH</stp>
        <stp>6/30/2016</stp>
        <tr r="E1793" s="5"/>
      </tp>
      <tp t="s">
        <v/>
        <stp/>
        <stp>EM_S_PERFORMANCEEXPRESS_PERFEXNETPROFITTOSHAREHOLDER</stp>
        <stp>2</stp>
        <stp>600118.SH</stp>
        <stp>6/30/2016</stp>
        <tr r="E1876" s="5"/>
      </tp>
      <tp t="s">
        <v/>
        <stp/>
        <stp>EM_S_PERFORMANCEEXPRESS_PERFEXNETPROFITTOSHAREHOLDER</stp>
        <stp>2</stp>
        <stp>603818.SH</stp>
        <stp>6/30/2016</stp>
        <tr r="E2850" s="5"/>
      </tp>
      <tp t="s">
        <v/>
        <stp/>
        <stp>EM_S_PERFORMANCEEXPRESS_PERFEXNETPROFITTOSHAREHOLDER</stp>
        <stp>2</stp>
        <stp>603918.SH</stp>
        <stp>6/30/2016</stp>
        <tr r="E2865" s="5"/>
      </tp>
      <tp t="s">
        <v/>
        <stp/>
        <stp>EM_S_PERFORMANCEEXPRESS_PERFEXNETPROFITTOSHAREHOLDER</stp>
        <stp>2</stp>
        <stp>603618.SH</stp>
        <stp>6/30/2016</stp>
        <tr r="E2825" s="5"/>
      </tp>
      <tp t="s">
        <v/>
        <stp/>
        <stp>EM_S_PERFORMANCEEXPRESS_PERFEXNETPROFITTOSHAREHOLDER</stp>
        <stp>2</stp>
        <stp>603718.SH</stp>
        <stp>6/30/2016</stp>
        <tr r="E2836" s="5"/>
      </tp>
      <tp t="s">
        <v/>
        <stp/>
        <stp>EM_S_PERFORMANCEEXPRESS_PERFEXNETPROFITTOSHAREHOLDER</stp>
        <stp>2</stp>
        <stp>603518.SH</stp>
        <stp>6/30/2016</stp>
        <tr r="E2805" s="5"/>
      </tp>
      <tp t="s">
        <v/>
        <stp/>
        <stp>EM_S_PERFORMANCEEXPRESS_PERFEXNETPROFITTOSHAREHOLDER</stp>
        <stp>2</stp>
        <stp>603318.SH</stp>
        <stp>6/30/2016</stp>
        <tr r="E2791" s="5"/>
      </tp>
      <tp t="s">
        <v/>
        <stp/>
        <stp>EM_S_PERFORMANCEEXPRESS_PERFEXNETPROFITTOSHAREHOLDER</stp>
        <stp>2</stp>
        <stp>603018.SH</stp>
        <stp>6/30/2016</stp>
        <tr r="E2742" s="5"/>
      </tp>
      <tp t="s">
        <v/>
        <stp/>
        <stp>EM_S_PERFORMANCEEXPRESS_PERFEXNETPROFITTOSHAREHOLDER</stp>
        <stp>2</stp>
        <stp>603118.SH</stp>
        <stp>6/30/2016</stp>
        <tr r="E2766" s="5"/>
      </tp>
      <tp t="s">
        <v/>
        <stp/>
        <stp>EM_S_PERFORMANCEEXPRESS_PERFEXNETPROFITTOSHAREHOLDER</stp>
        <stp>2</stp>
        <stp>601003.SH</stp>
        <stp>6/30/2016</stp>
        <tr r="E2584" s="5"/>
      </tp>
      <tp t="s">
        <v/>
        <stp/>
        <stp>EM_S_PERFORMANCEEXPRESS_PERFEXNETPROFITTOSHAREHOLDER</stp>
        <stp>2</stp>
        <stp>600803.SH</stp>
        <stp>6/30/2016</stp>
        <tr r="E2457" s="5"/>
      </tp>
      <tp t="s">
        <v/>
        <stp/>
        <stp>EM_S_PERFORMANCEEXPRESS_PERFEXNETPROFITTOSHAREHOLDER</stp>
        <stp>2</stp>
        <stp>600603.SH</stp>
        <stp>6/30/2016</stp>
        <tr r="E2276" s="5"/>
      </tp>
      <tp t="s">
        <v/>
        <stp/>
        <stp>EM_S_PERFORMANCEEXPRESS_PERFEXNETPROFITTOSHAREHOLDER</stp>
        <stp>2</stp>
        <stp>600703.SH</stp>
        <stp>6/30/2016</stp>
        <tr r="E2364" s="5"/>
      </tp>
      <tp t="s">
        <v/>
        <stp/>
        <stp>EM_S_PERFORMANCEEXPRESS_PERFEXNETPROFITTOSHAREHOLDER</stp>
        <stp>2</stp>
        <stp>600403.SH</stp>
        <stp>6/30/2016</stp>
        <tr r="E2121" s="5"/>
      </tp>
      <tp t="s">
        <v/>
        <stp/>
        <stp>EM_S_PERFORMANCEEXPRESS_PERFEXNETPROFITTOSHAREHOLDER</stp>
        <stp>2</stp>
        <stp>600503.SH</stp>
        <stp>6/30/2016</stp>
        <tr r="E2188" s="5"/>
      </tp>
      <tp t="s">
        <v/>
        <stp/>
        <stp>EM_S_PERFORMANCEEXPRESS_PERFEXNETPROFITTOSHAREHOLDER</stp>
        <stp>2</stp>
        <stp>600203.SH</stp>
        <stp>6/30/2016</stp>
        <tr r="E1950" s="5"/>
      </tp>
      <tp t="s">
        <v/>
        <stp/>
        <stp>EM_S_PERFORMANCEEXPRESS_PERFEXNETPROFITTOSHAREHOLDER</stp>
        <stp>2</stp>
        <stp>600303.SH</stp>
        <stp>6/30/2016</stp>
        <tr r="E2036" s="5"/>
      </tp>
      <tp t="s">
        <v/>
        <stp/>
        <stp>EM_S_PERFORMANCEEXPRESS_PERFEXNETPROFITTOSHAREHOLDER</stp>
        <stp>2</stp>
        <stp>600103.SH</stp>
        <stp>6/30/2016</stp>
        <tr r="E1861" s="5"/>
      </tp>
      <tp t="s">
        <v/>
        <stp/>
        <stp>EM_S_PERFORMANCEEXPRESS_PERFEXNETPROFITTOSHAREHOLDER</stp>
        <stp>2</stp>
        <stp>603703.SH</stp>
        <stp>6/30/2016</stp>
        <tr r="E2835" s="5"/>
      </tp>
      <tp t="s">
        <v/>
        <stp/>
        <stp>EM_S_PERFORMANCEEXPRESS_PERFEXNETPROFITTOSHAREHOLDER</stp>
        <stp>2</stp>
        <stp>603003.SH</stp>
        <stp>6/30/2016</stp>
        <tr r="E2731" s="5"/>
      </tp>
      <tp t="s">
        <v/>
        <stp/>
        <stp>EM_S_PERFORMANCEEXPRESS_PERFEXNETPROFITTOSHAREHOLDER</stp>
        <stp>2</stp>
        <stp>601002.SH</stp>
        <stp>6/30/2016</stp>
        <tr r="E2583" s="5"/>
      </tp>
      <tp t="s">
        <v/>
        <stp/>
        <stp>EM_S_PERFORMANCEEXPRESS_PERFEXNETPROFITTOSHAREHOLDER</stp>
        <stp>2</stp>
        <stp>600802.SH</stp>
        <stp>6/30/2016</stp>
        <tr r="E2456" s="5"/>
      </tp>
      <tp t="s">
        <v/>
        <stp/>
        <stp>EM_S_PERFORMANCEEXPRESS_PERFEXNETPROFITTOSHAREHOLDER</stp>
        <stp>2</stp>
        <stp>600602.SH</stp>
        <stp>6/30/2016</stp>
        <tr r="E2275" s="5"/>
      </tp>
      <tp>
        <v>23173800</v>
        <stp/>
        <stp>EM_S_PERFORMANCEEXPRESS_PERFEXNETPROFITTOSHAREHOLDER</stp>
        <stp>2</stp>
        <stp>600702.SH</stp>
        <stp>6/30/2016</stp>
        <tr r="E2363" s="5"/>
      </tp>
      <tp t="s">
        <v/>
        <stp/>
        <stp>EM_S_PERFORMANCEEXPRESS_PERFEXNETPROFITTOSHAREHOLDER</stp>
        <stp>2</stp>
        <stp>600502.SH</stp>
        <stp>6/30/2016</stp>
        <tr r="E2187" s="5"/>
      </tp>
      <tp t="s">
        <v/>
        <stp/>
        <stp>EM_S_PERFORMANCEEXPRESS_PERFEXNETPROFITTOSHAREHOLDER</stp>
        <stp>2</stp>
        <stp>600202.SH</stp>
        <stp>6/30/2016</stp>
        <tr r="E1949" s="5"/>
      </tp>
      <tp t="s">
        <v/>
        <stp/>
        <stp>EM_S_PERFORMANCEEXPRESS_PERFEXNETPROFITTOSHAREHOLDER</stp>
        <stp>2</stp>
        <stp>600302.SH</stp>
        <stp>6/30/2016</stp>
        <tr r="E2035" s="5"/>
      </tp>
      <tp>
        <v>16742393.66</v>
        <stp/>
        <stp>EM_S_PERFORMANCEEXPRESS_PERFEXNETPROFITTOSHAREHOLDER</stp>
        <stp>2</stp>
        <stp>603002.SH</stp>
        <stp>6/30/2016</stp>
        <tr r="E2730" s="5"/>
      </tp>
      <tp t="s">
        <v/>
        <stp/>
        <stp>EM_S_PERFORMANCEEXPRESS_PERFEXNETPROFITTOSHAREHOLDER</stp>
        <stp>2</stp>
        <stp>601801.SH</stp>
        <stp>6/30/2016</stp>
        <tr r="E2693" s="5"/>
      </tp>
      <tp>
        <v>2152250100</v>
        <stp/>
        <stp>EM_S_PERFORMANCEEXPRESS_PERFEXNETPROFITTOSHAREHOLDER</stp>
        <stp>2</stp>
        <stp>601901.SH</stp>
        <stp>6/30/2016</stp>
        <tr r="E2707" s="5"/>
      </tp>
      <tp t="s">
        <v/>
        <stp/>
        <stp>EM_S_PERFORMANCEEXPRESS_PERFEXNETPROFITTOSHAREHOLDER</stp>
        <stp>2</stp>
        <stp>601601.SH</stp>
        <stp>6/30/2016</stp>
        <tr r="E2665" s="5"/>
      </tp>
      <tp t="s">
        <v/>
        <stp/>
        <stp>EM_S_PERFORMANCEEXPRESS_PERFEXNETPROFITTOSHAREHOLDER</stp>
        <stp>2</stp>
        <stp>601001.SH</stp>
        <stp>6/30/2016</stp>
        <tr r="E2582" s="5"/>
      </tp>
      <tp t="s">
        <v/>
        <stp/>
        <stp>EM_S_PERFORMANCEEXPRESS_PERFEXNETPROFITTOSHAREHOLDER</stp>
        <stp>2</stp>
        <stp>601101.SH</stp>
        <stp>6/30/2016</stp>
        <tr r="E2606" s="5"/>
      </tp>
      <tp t="s">
        <v/>
        <stp/>
        <stp>EM_S_PERFORMANCEEXPRESS_PERFEXNETPROFITTOSHAREHOLDER</stp>
        <stp>2</stp>
        <stp>600801.SH</stp>
        <stp>6/30/2016</stp>
        <tr r="E2455" s="5"/>
      </tp>
      <tp t="s">
        <v/>
        <stp/>
        <stp>EM_S_PERFORMANCEEXPRESS_PERFEXNETPROFITTOSHAREHOLDER</stp>
        <stp>2</stp>
        <stp>600601.SH</stp>
        <stp>6/30/2016</stp>
        <tr r="E2274" s="5"/>
      </tp>
      <tp t="s">
        <v/>
        <stp/>
        <stp>EM_S_PERFORMANCEEXPRESS_PERFEXNETPROFITTOSHAREHOLDER</stp>
        <stp>2</stp>
        <stp>600701.SH</stp>
        <stp>6/30/2016</stp>
        <tr r="E2362" s="5"/>
      </tp>
      <tp t="s">
        <v/>
        <stp/>
        <stp>EM_S_PERFORMANCEEXPRESS_PERFEXNETPROFITTOSHAREHOLDER</stp>
        <stp>2</stp>
        <stp>600401.SH</stp>
        <stp>6/30/2016</stp>
        <tr r="E2120" s="5"/>
      </tp>
      <tp t="s">
        <v/>
        <stp/>
        <stp>EM_S_PERFORMANCEEXPRESS_PERFEXNETPROFITTOSHAREHOLDER</stp>
        <stp>2</stp>
        <stp>600501.SH</stp>
        <stp>6/30/2016</stp>
        <tr r="E2186" s="5"/>
      </tp>
      <tp t="s">
        <v/>
        <stp/>
        <stp>EM_S_PERFORMANCEEXPRESS_PERFEXNETPROFITTOSHAREHOLDER</stp>
        <stp>2</stp>
        <stp>600201.SH</stp>
        <stp>6/30/2016</stp>
        <tr r="E1948" s="5"/>
      </tp>
      <tp t="s">
        <v/>
        <stp/>
        <stp>EM_S_PERFORMANCEEXPRESS_PERFEXNETPROFITTOSHAREHOLDER</stp>
        <stp>2</stp>
        <stp>600301.SH</stp>
        <stp>6/30/2016</stp>
        <tr r="E2034" s="5"/>
      </tp>
      <tp>
        <v>47096700</v>
        <stp/>
        <stp>EM_S_PERFORMANCEEXPRESS_PERFEXNETPROFITTOSHAREHOLDER</stp>
        <stp>2</stp>
        <stp>600101.SH</stp>
        <stp>6/30/2016</stp>
        <tr r="E1860" s="5"/>
      </tp>
      <tp t="s">
        <v/>
        <stp/>
        <stp>EM_S_PERFORMANCEEXPRESS_PERFEXNETPROFITTOSHAREHOLDER</stp>
        <stp>2</stp>
        <stp>603901.SH</stp>
        <stp>6/30/2016</stp>
        <tr r="E2863" s="5"/>
      </tp>
      <tp t="s">
        <v/>
        <stp/>
        <stp>EM_S_PERFORMANCEEXPRESS_PERFEXNETPROFITTOSHAREHOLDER</stp>
        <stp>2</stp>
        <stp>603601.SH</stp>
        <stp>6/30/2016</stp>
        <tr r="E2819" s="5"/>
      </tp>
      <tp t="s">
        <v/>
        <stp/>
        <stp>EM_S_PERFORMANCEEXPRESS_PERFEXNETPROFITTOSHAREHOLDER</stp>
        <stp>2</stp>
        <stp>603701.SH</stp>
        <stp>6/30/2016</stp>
        <tr r="E2834" s="5"/>
      </tp>
      <tp t="s">
        <v/>
        <stp/>
        <stp>EM_S_PERFORMANCEEXPRESS_PERFEXNETPROFITTOSHAREHOLDER</stp>
        <stp>2</stp>
        <stp>603001.SH</stp>
        <stp>6/30/2016</stp>
        <tr r="E2729" s="5"/>
      </tp>
      <tp t="s">
        <v/>
        <stp/>
        <stp>EM_S_PERFORMANCEEXPRESS_PERFEXNETPROFITTOSHAREHOLDER</stp>
        <stp>2</stp>
        <stp>603101.SH</stp>
        <stp>6/30/2016</stp>
        <tr r="E2761" s="5"/>
      </tp>
      <tp t="s">
        <v/>
        <stp/>
        <stp>EM_S_PERFORMANCEEXPRESS_PERFEXNETPROFITTOSHAREHOLDER</stp>
        <stp>2</stp>
        <stp>601800.SH</stp>
        <stp>6/30/2016</stp>
        <tr r="E2692" s="5"/>
      </tp>
      <tp t="s">
        <v/>
        <stp/>
        <stp>EM_S_PERFORMANCEEXPRESS_PERFEXNETPROFITTOSHAREHOLDER</stp>
        <stp>2</stp>
        <stp>601900.SH</stp>
        <stp>6/30/2016</stp>
        <tr r="E2706" s="5"/>
      </tp>
      <tp t="s">
        <v/>
        <stp/>
        <stp>EM_S_PERFORMANCEEXPRESS_PERFEXNETPROFITTOSHAREHOLDER</stp>
        <stp>2</stp>
        <stp>601600.SH</stp>
        <stp>6/30/2016</stp>
        <tr r="E2664" s="5"/>
      </tp>
      <tp t="s">
        <v/>
        <stp/>
        <stp>EM_S_PERFORMANCEEXPRESS_PERFEXNETPROFITTOSHAREHOLDER</stp>
        <stp>2</stp>
        <stp>601700.SH</stp>
        <stp>6/30/2016</stp>
        <tr r="E2682" s="5"/>
      </tp>
      <tp t="s">
        <v/>
        <stp/>
        <stp>EM_S_PERFORMANCEEXPRESS_PERFEXNETPROFITTOSHAREHOLDER</stp>
        <stp>2</stp>
        <stp>601000.SH</stp>
        <stp>6/30/2016</stp>
        <tr r="E2581" s="5"/>
      </tp>
      <tp>
        <v>28310500</v>
        <stp/>
        <stp>EM_S_PERFORMANCEEXPRESS_PERFEXNETPROFITTOSHAREHOLDER</stp>
        <stp>2</stp>
        <stp>601100.SH</stp>
        <stp>6/30/2016</stp>
        <tr r="E2605" s="5"/>
      </tp>
      <tp t="s">
        <v/>
        <stp/>
        <stp>EM_S_PERFORMANCEEXPRESS_PERFEXNETPROFITTOSHAREHOLDER</stp>
        <stp>2</stp>
        <stp>600800.SH</stp>
        <stp>6/30/2016</stp>
        <tr r="E2454" s="5"/>
      </tp>
      <tp t="s">
        <v/>
        <stp/>
        <stp>EM_S_PERFORMANCEEXPRESS_PERFEXNETPROFITTOSHAREHOLDER</stp>
        <stp>2</stp>
        <stp>600900.SH</stp>
        <stp>6/30/2016</stp>
        <tr r="E2546" s="5"/>
      </tp>
      <tp t="s">
        <v/>
        <stp/>
        <stp>EM_S_PERFORMANCEEXPRESS_PERFEXNETPROFITTOSHAREHOLDER</stp>
        <stp>2</stp>
        <stp>600600.SH</stp>
        <stp>6/30/2016</stp>
        <tr r="E2273" s="5"/>
      </tp>
      <tp t="s">
        <v/>
        <stp/>
        <stp>EM_S_PERFORMANCEEXPRESS_PERFEXNETPROFITTOSHAREHOLDER</stp>
        <stp>2</stp>
        <stp>600400.SH</stp>
        <stp>6/30/2016</stp>
        <tr r="E2119" s="5"/>
      </tp>
      <tp t="s">
        <v/>
        <stp/>
        <stp>EM_S_PERFORMANCEEXPRESS_PERFEXNETPROFITTOSHAREHOLDER</stp>
        <stp>2</stp>
        <stp>600500.SH</stp>
        <stp>6/30/2016</stp>
        <tr r="E2185" s="5"/>
      </tp>
      <tp t="s">
        <v/>
        <stp/>
        <stp>EM_S_PERFORMANCEEXPRESS_PERFEXNETPROFITTOSHAREHOLDER</stp>
        <stp>2</stp>
        <stp>600200.SH</stp>
        <stp>6/30/2016</stp>
        <tr r="E1947" s="5"/>
      </tp>
      <tp t="s">
        <v/>
        <stp/>
        <stp>EM_S_PERFORMANCEEXPRESS_PERFEXNETPROFITTOSHAREHOLDER</stp>
        <stp>2</stp>
        <stp>600300.SH</stp>
        <stp>6/30/2016</stp>
        <tr r="E2033" s="5"/>
      </tp>
      <tp t="s">
        <v/>
        <stp/>
        <stp>EM_S_PERFORMANCEEXPRESS_PERFEXNETPROFITTOSHAREHOLDER</stp>
        <stp>2</stp>
        <stp>600000.SH</stp>
        <stp>6/30/2016</stp>
        <tr r="E1780" s="5"/>
      </tp>
      <tp t="s">
        <v/>
        <stp/>
        <stp>EM_S_PERFORMANCEEXPRESS_PERFEXNETPROFITTOSHAREHOLDER</stp>
        <stp>2</stp>
        <stp>600100.SH</stp>
        <stp>6/30/2016</stp>
        <tr r="E1859" s="5"/>
      </tp>
      <tp t="s">
        <v/>
        <stp/>
        <stp>EM_S_PERFORMANCEEXPRESS_PERFEXNETPROFITTOSHAREHOLDER</stp>
        <stp>2</stp>
        <stp>603800.SH</stp>
        <stp>6/30/2016</stp>
        <tr r="E2847" s="5"/>
      </tp>
      <tp t="s">
        <v/>
        <stp/>
        <stp>EM_S_PERFORMANCEEXPRESS_PERFEXNETPROFITTOSHAREHOLDER</stp>
        <stp>2</stp>
        <stp>603600.SH</stp>
        <stp>6/30/2016</stp>
        <tr r="E2818" s="5"/>
      </tp>
      <tp t="s">
        <v/>
        <stp/>
        <stp>EM_S_PERFORMANCEEXPRESS_PERFEXNETPROFITTOSHAREHOLDER</stp>
        <stp>2</stp>
        <stp>603300.SH</stp>
        <stp>6/30/2016</stp>
        <tr r="E2785" s="5"/>
      </tp>
      <tp t="s">
        <v/>
        <stp/>
        <stp>EM_S_PERFORMANCEEXPRESS_PERFEXNETPROFITTOSHAREHOLDER</stp>
        <stp>2</stp>
        <stp>603000.SH</stp>
        <stp>6/30/2016</stp>
        <tr r="E2728" s="5"/>
      </tp>
      <tp>
        <v>63800000</v>
        <stp/>
        <stp>EM_S_PERFORMANCEEXPRESS_PERFEXNETPROFITTOSHAREHOLDER</stp>
        <stp>2</stp>
        <stp>603100.SH</stp>
        <stp>6/30/2016</stp>
        <tr r="E2760" s="5"/>
      </tp>
      <tp t="s">
        <v/>
        <stp/>
        <stp>EM_S_PERFORMANCEEXPRESS_PERFEXNETPROFITTOSHAREHOLDER</stp>
        <stp>2</stp>
        <stp>601607.SH</stp>
        <stp>6/30/2016</stp>
        <tr r="E2666" s="5"/>
      </tp>
      <tp t="s">
        <v/>
        <stp/>
        <stp>EM_S_PERFORMANCEEXPRESS_PERFEXNETPROFITTOSHAREHOLDER</stp>
        <stp>2</stp>
        <stp>601007.SH</stp>
        <stp>6/30/2016</stp>
        <tr r="E2587" s="5"/>
      </tp>
      <tp t="s">
        <v/>
        <stp/>
        <stp>EM_S_PERFORMANCEEXPRESS_PERFEXNETPROFITTOSHAREHOLDER</stp>
        <stp>2</stp>
        <stp>601107.SH</stp>
        <stp>6/30/2016</stp>
        <tr r="E2608" s="5"/>
      </tp>
      <tp t="s">
        <v/>
        <stp/>
        <stp>EM_S_PERFORMANCEEXPRESS_PERFEXNETPROFITTOSHAREHOLDER</stp>
        <stp>2</stp>
        <stp>600807.SH</stp>
        <stp>6/30/2016</stp>
        <tr r="E2461" s="5"/>
      </tp>
      <tp t="s">
        <v/>
        <stp/>
        <stp>EM_S_PERFORMANCEEXPRESS_PERFEXNETPROFITTOSHAREHOLDER</stp>
        <stp>2</stp>
        <stp>600707.SH</stp>
        <stp>6/30/2016</stp>
        <tr r="E2368" s="5"/>
      </tp>
      <tp t="s">
        <v/>
        <stp/>
        <stp>EM_S_PERFORMANCEEXPRESS_PERFEXNETPROFITTOSHAREHOLDER</stp>
        <stp>2</stp>
        <stp>600507.SH</stp>
        <stp>6/30/2016</stp>
        <tr r="E2191" s="5"/>
      </tp>
      <tp t="s">
        <v/>
        <stp/>
        <stp>EM_S_PERFORMANCEEXPRESS_PERFEXNETPROFITTOSHAREHOLDER</stp>
        <stp>2</stp>
        <stp>600207.SH</stp>
        <stp>6/30/2016</stp>
        <tr r="E1952" s="5"/>
      </tp>
      <tp t="s">
        <v/>
        <stp/>
        <stp>EM_S_PERFORMANCEEXPRESS_PERFEXNETPROFITTOSHAREHOLDER</stp>
        <stp>2</stp>
        <stp>600307.SH</stp>
        <stp>6/30/2016</stp>
        <tr r="E2039" s="5"/>
      </tp>
      <tp>
        <v>377470000</v>
        <stp/>
        <stp>EM_S_PERFORMANCEEXPRESS_PERFEXNETPROFITTOSHAREHOLDER</stp>
        <stp>2</stp>
        <stp>600007.SH</stp>
        <stp>6/30/2016</stp>
        <tr r="E1784" s="5"/>
      </tp>
      <tp t="s">
        <v/>
        <stp/>
        <stp>EM_S_PERFORMANCEEXPRESS_PERFEXNETPROFITTOSHAREHOLDER</stp>
        <stp>2</stp>
        <stp>600107.SH</stp>
        <stp>6/30/2016</stp>
        <tr r="E1865" s="5"/>
      </tp>
      <tp t="s">
        <v/>
        <stp/>
        <stp>EM_S_PERFORMANCEEXPRESS_PERFEXNETPROFITTOSHAREHOLDER</stp>
        <stp>2</stp>
        <stp>601006.SH</stp>
        <stp>6/30/2016</stp>
        <tr r="E2586" s="5"/>
      </tp>
      <tp t="s">
        <v/>
        <stp/>
        <stp>EM_S_PERFORMANCEEXPRESS_PERFEXNETPROFITTOSHAREHOLDER</stp>
        <stp>2</stp>
        <stp>601106.SH</stp>
        <stp>6/30/2016</stp>
        <tr r="E2607" s="5"/>
      </tp>
      <tp t="s">
        <v/>
        <stp/>
        <stp>EM_S_PERFORMANCEEXPRESS_PERFEXNETPROFITTOSHAREHOLDER</stp>
        <stp>2</stp>
        <stp>600806.SH</stp>
        <stp>6/30/2016</stp>
        <tr r="E2460" s="5"/>
      </tp>
      <tp>
        <v>4588993800</v>
        <stp/>
        <stp>EM_S_PERFORMANCEEXPRESS_PERFEXNETPROFITTOSHAREHOLDER</stp>
        <stp>2</stp>
        <stp>600606.SH</stp>
        <stp>6/30/2016</stp>
        <tr r="E2279" s="5"/>
      </tp>
      <tp t="s">
        <v/>
        <stp/>
        <stp>EM_S_PERFORMANCEEXPRESS_PERFEXNETPROFITTOSHAREHOLDER</stp>
        <stp>2</stp>
        <stp>600706.SH</stp>
        <stp>6/30/2016</stp>
        <tr r="E2367" s="5"/>
      </tp>
      <tp t="s">
        <v/>
        <stp/>
        <stp>EM_S_PERFORMANCEEXPRESS_PERFEXNETPROFITTOSHAREHOLDER</stp>
        <stp>2</stp>
        <stp>600406.SH</stp>
        <stp>6/30/2016</stp>
        <tr r="E2123" s="5"/>
      </tp>
      <tp t="s">
        <v/>
        <stp/>
        <stp>EM_S_PERFORMANCEEXPRESS_PERFEXNETPROFITTOSHAREHOLDER</stp>
        <stp>2</stp>
        <stp>600506.SH</stp>
        <stp>6/30/2016</stp>
        <tr r="E2190" s="5"/>
      </tp>
      <tp t="s">
        <v/>
        <stp/>
        <stp>EM_S_PERFORMANCEEXPRESS_PERFEXNETPROFITTOSHAREHOLDER</stp>
        <stp>2</stp>
        <stp>600206.SH</stp>
        <stp>6/30/2016</stp>
        <tr r="E1951" s="5"/>
      </tp>
      <tp t="s">
        <v/>
        <stp/>
        <stp>EM_S_PERFORMANCEEXPRESS_PERFEXNETPROFITTOSHAREHOLDER</stp>
        <stp>2</stp>
        <stp>600306.SH</stp>
        <stp>6/30/2016</stp>
        <tr r="E2038" s="5"/>
      </tp>
      <tp t="s">
        <v/>
        <stp/>
        <stp>EM_S_PERFORMANCEEXPRESS_PERFEXNETPROFITTOSHAREHOLDER</stp>
        <stp>2</stp>
        <stp>600006.SH</stp>
        <stp>6/30/2016</stp>
        <tr r="E1783" s="5"/>
      </tp>
      <tp t="s">
        <v/>
        <stp/>
        <stp>EM_S_PERFORMANCEEXPRESS_PERFEXNETPROFITTOSHAREHOLDER</stp>
        <stp>2</stp>
        <stp>600106.SH</stp>
        <stp>6/30/2016</stp>
        <tr r="E1864" s="5"/>
      </tp>
      <tp t="s">
        <v/>
        <stp/>
        <stp>EM_S_PERFORMANCEEXPRESS_PERFEXNETPROFITTOSHAREHOLDER</stp>
        <stp>2</stp>
        <stp>603806.SH</stp>
        <stp>6/30/2016</stp>
        <tr r="E2848" s="5"/>
      </tp>
      <tp t="s">
        <v/>
        <stp/>
        <stp>EM_S_PERFORMANCEEXPRESS_PERFEXNETPROFITTOSHAREHOLDER</stp>
        <stp>2</stp>
        <stp>603606.SH</stp>
        <stp>6/30/2016</stp>
        <tr r="E2820" s="5"/>
      </tp>
      <tp t="s">
        <v/>
        <stp/>
        <stp>EM_S_PERFORMANCEEXPRESS_PERFEXNETPROFITTOSHAREHOLDER</stp>
        <stp>2</stp>
        <stp>603306.SH</stp>
        <stp>6/30/2016</stp>
        <tr r="E2786" s="5"/>
      </tp>
      <tp t="s">
        <v/>
        <stp/>
        <stp>EM_S_PERFORMANCEEXPRESS_PERFEXNETPROFITTOSHAREHOLDER</stp>
        <stp>2</stp>
        <stp>603006.SH</stp>
        <stp>6/30/2016</stp>
        <tr r="E2733" s="5"/>
      </tp>
      <tp t="s">
        <v/>
        <stp/>
        <stp>EM_S_PERFORMANCEEXPRESS_PERFEXNETPROFITTOSHAREHOLDER</stp>
        <stp>2</stp>
        <stp>601005.SH</stp>
        <stp>6/30/2016</stp>
        <tr r="E2585" s="5"/>
      </tp>
      <tp t="s">
        <v/>
        <stp/>
        <stp>EM_S_PERFORMANCEEXPRESS_PERFEXNETPROFITTOSHAREHOLDER</stp>
        <stp>2</stp>
        <stp>600805.SH</stp>
        <stp>6/30/2016</stp>
        <tr r="E2459" s="5"/>
      </tp>
      <tp t="s">
        <v/>
        <stp/>
        <stp>EM_S_PERFORMANCEEXPRESS_PERFEXNETPROFITTOSHAREHOLDER</stp>
        <stp>2</stp>
        <stp>600605.SH</stp>
        <stp>6/30/2016</stp>
        <tr r="E2278" s="5"/>
      </tp>
      <tp t="s">
        <v/>
        <stp/>
        <stp>EM_S_PERFORMANCEEXPRESS_PERFEXNETPROFITTOSHAREHOLDER</stp>
        <stp>2</stp>
        <stp>600705.SH</stp>
        <stp>6/30/2016</stp>
        <tr r="E2366" s="5"/>
      </tp>
      <tp t="s">
        <v/>
        <stp/>
        <stp>EM_S_PERFORMANCEEXPRESS_PERFEXNETPROFITTOSHAREHOLDER</stp>
        <stp>2</stp>
        <stp>600405.SH</stp>
        <stp>6/30/2016</stp>
        <tr r="E2122" s="5"/>
      </tp>
      <tp t="s">
        <v/>
        <stp/>
        <stp>EM_S_PERFORMANCEEXPRESS_PERFEXNETPROFITTOSHAREHOLDER</stp>
        <stp>2</stp>
        <stp>600505.SH</stp>
        <stp>6/30/2016</stp>
        <tr r="E2189" s="5"/>
      </tp>
      <tp t="s">
        <v/>
        <stp/>
        <stp>EM_S_PERFORMANCEEXPRESS_PERFEXNETPROFITTOSHAREHOLDER</stp>
        <stp>2</stp>
        <stp>600305.SH</stp>
        <stp>6/30/2016</stp>
        <tr r="E2037" s="5"/>
      </tp>
      <tp t="s">
        <v/>
        <stp/>
        <stp>EM_S_PERFORMANCEEXPRESS_PERFEXNETPROFITTOSHAREHOLDER</stp>
        <stp>2</stp>
        <stp>600005.SH</stp>
        <stp>6/30/2016</stp>
        <tr r="E1782" s="5"/>
      </tp>
      <tp t="s">
        <v/>
        <stp/>
        <stp>EM_S_PERFORMANCEEXPRESS_PERFEXNETPROFITTOSHAREHOLDER</stp>
        <stp>2</stp>
        <stp>600105.SH</stp>
        <stp>6/30/2016</stp>
        <tr r="E1863" s="5"/>
      </tp>
      <tp t="s">
        <v/>
        <stp/>
        <stp>EM_S_PERFORMANCEEXPRESS_PERFEXNETPROFITTOSHAREHOLDER</stp>
        <stp>2</stp>
        <stp>603005.SH</stp>
        <stp>6/30/2016</stp>
        <tr r="E2732" s="5"/>
      </tp>
      <tp t="s">
        <v/>
        <stp/>
        <stp>EM_S_PERFORMANCEEXPRESS_PERFEXNETPROFITTOSHAREHOLDER</stp>
        <stp>2</stp>
        <stp>600804.SH</stp>
        <stp>6/30/2016</stp>
        <tr r="E2458" s="5"/>
      </tp>
      <tp t="s">
        <v/>
        <stp/>
        <stp>EM_S_PERFORMANCEEXPRESS_PERFEXNETPROFITTOSHAREHOLDER</stp>
        <stp>2</stp>
        <stp>600604.SH</stp>
        <stp>6/30/2016</stp>
        <tr r="E2277" s="5"/>
      </tp>
      <tp t="s">
        <v/>
        <stp/>
        <stp>EM_S_PERFORMANCEEXPRESS_PERFEXNETPROFITTOSHAREHOLDER</stp>
        <stp>2</stp>
        <stp>600704.SH</stp>
        <stp>6/30/2016</stp>
        <tr r="E2365" s="5"/>
      </tp>
      <tp t="s">
        <v/>
        <stp/>
        <stp>EM_S_PERFORMANCEEXPRESS_PERFEXNETPROFITTOSHAREHOLDER</stp>
        <stp>2</stp>
        <stp>600004.SH</stp>
        <stp>6/30/2016</stp>
        <tr r="E1781" s="5"/>
      </tp>
      <tp t="s">
        <v/>
        <stp/>
        <stp>EM_S_PERFORMANCEEXPRESS_PERFEXNETPROFITTOSHAREHOLDER</stp>
        <stp>2</stp>
        <stp>600104.SH</stp>
        <stp>6/30/2016</stp>
        <tr r="E1862" s="5"/>
      </tp>
      <tp>
        <v>4362000000</v>
        <stp/>
        <stp>EM_S_PERFORMANCEEXPRESS_PERFEXNETPROFITTOSHAREHOLDER</stp>
        <stp>2</stp>
        <stp>601009.SH</stp>
        <stp>6/30/2016</stp>
        <tr r="E2589" s="5"/>
      </tp>
      <tp t="s">
        <v/>
        <stp/>
        <stp>EM_S_PERFORMANCEEXPRESS_PERFEXNETPROFITTOSHAREHOLDER</stp>
        <stp>2</stp>
        <stp>600809.SH</stp>
        <stp>6/30/2016</stp>
        <tr r="E2463" s="5"/>
      </tp>
      <tp t="s">
        <v/>
        <stp/>
        <stp>EM_S_PERFORMANCEEXPRESS_PERFEXNETPROFITTOSHAREHOLDER</stp>
        <stp>2</stp>
        <stp>600609.SH</stp>
        <stp>6/30/2016</stp>
        <tr r="E2281" s="5"/>
      </tp>
      <tp t="s">
        <v/>
        <stp/>
        <stp>EM_S_PERFORMANCEEXPRESS_PERFEXNETPROFITTOSHAREHOLDER</stp>
        <stp>2</stp>
        <stp>600409.SH</stp>
        <stp>6/30/2016</stp>
        <tr r="E2125" s="5"/>
      </tp>
      <tp t="s">
        <v/>
        <stp/>
        <stp>EM_S_PERFORMANCEEXPRESS_PERFEXNETPROFITTOSHAREHOLDER</stp>
        <stp>2</stp>
        <stp>600509.SH</stp>
        <stp>6/30/2016</stp>
        <tr r="E2193" s="5"/>
      </tp>
      <tp t="s">
        <v/>
        <stp/>
        <stp>EM_S_PERFORMANCEEXPRESS_PERFEXNETPROFITTOSHAREHOLDER</stp>
        <stp>2</stp>
        <stp>600209.SH</stp>
        <stp>6/30/2016</stp>
        <tr r="E1954" s="5"/>
      </tp>
      <tp t="s">
        <v/>
        <stp/>
        <stp>EM_S_PERFORMANCEEXPRESS_PERFEXNETPROFITTOSHAREHOLDER</stp>
        <stp>2</stp>
        <stp>600309.SH</stp>
        <stp>6/30/2016</stp>
        <tr r="E2041" s="5"/>
      </tp>
      <tp t="s">
        <v/>
        <stp/>
        <stp>EM_S_PERFORMANCEEXPRESS_PERFEXNETPROFITTOSHAREHOLDER</stp>
        <stp>2</stp>
        <stp>600009.SH</stp>
        <stp>6/30/2016</stp>
        <tr r="E1786" s="5"/>
      </tp>
      <tp t="s">
        <v/>
        <stp/>
        <stp>EM_S_PERFORMANCEEXPRESS_PERFEXNETPROFITTOSHAREHOLDER</stp>
        <stp>2</stp>
        <stp>600109.SH</stp>
        <stp>6/30/2016</stp>
        <tr r="E1867" s="5"/>
      </tp>
      <tp t="s">
        <v/>
        <stp/>
        <stp>EM_S_PERFORMANCEEXPRESS_PERFEXNETPROFITTOSHAREHOLDER</stp>
        <stp>2</stp>
        <stp>603909.SH</stp>
        <stp>6/30/2016</stp>
        <tr r="E2864" s="5"/>
      </tp>
      <tp>
        <v>185084000</v>
        <stp/>
        <stp>EM_S_PERFORMANCEEXPRESS_PERFEXNETPROFITTOSHAREHOLDER</stp>
        <stp>2</stp>
        <stp>603609.SH</stp>
        <stp>6/30/2016</stp>
        <tr r="E2822" s="5"/>
      </tp>
      <tp t="s">
        <v/>
        <stp/>
        <stp>EM_S_PERFORMANCEEXPRESS_PERFEXNETPROFITTOSHAREHOLDER</stp>
        <stp>2</stp>
        <stp>603309.SH</stp>
        <stp>6/30/2016</stp>
        <tr r="E2788" s="5"/>
      </tp>
      <tp t="s">
        <v/>
        <stp/>
        <stp>EM_S_PERFORMANCEEXPRESS_PERFEXNETPROFITTOSHAREHOLDER</stp>
        <stp>2</stp>
        <stp>603009.SH</stp>
        <stp>6/30/2016</stp>
        <tr r="E2735" s="5"/>
      </tp>
      <tp t="s">
        <v/>
        <stp/>
        <stp>EM_S_PERFORMANCEEXPRESS_PERFEXNETPROFITTOSHAREHOLDER</stp>
        <stp>2</stp>
        <stp>601808.SH</stp>
        <stp>6/30/2016</stp>
        <tr r="E2694" s="5"/>
      </tp>
      <tp t="s">
        <v/>
        <stp/>
        <stp>EM_S_PERFORMANCEEXPRESS_PERFEXNETPROFITTOSHAREHOLDER</stp>
        <stp>2</stp>
        <stp>601908.SH</stp>
        <stp>6/30/2016</stp>
        <tr r="E2708" s="5"/>
      </tp>
      <tp t="s">
        <v/>
        <stp/>
        <stp>EM_S_PERFORMANCEEXPRESS_PERFEXNETPROFITTOSHAREHOLDER</stp>
        <stp>2</stp>
        <stp>601608.SH</stp>
        <stp>6/30/2016</stp>
        <tr r="E2667" s="5"/>
      </tp>
      <tp t="s">
        <v/>
        <stp/>
        <stp>EM_S_PERFORMANCEEXPRESS_PERFEXNETPROFITTOSHAREHOLDER</stp>
        <stp>2</stp>
        <stp>601208.SH</stp>
        <stp>6/30/2016</stp>
        <tr r="E2629" s="5"/>
      </tp>
      <tp t="s">
        <v/>
        <stp/>
        <stp>EM_S_PERFORMANCEEXPRESS_PERFEXNETPROFITTOSHAREHOLDER</stp>
        <stp>2</stp>
        <stp>601008.SH</stp>
        <stp>6/30/2016</stp>
        <tr r="E2588" s="5"/>
      </tp>
      <tp t="s">
        <v/>
        <stp/>
        <stp>EM_S_PERFORMANCEEXPRESS_PERFEXNETPROFITTOSHAREHOLDER</stp>
        <stp>2</stp>
        <stp>600808.SH</stp>
        <stp>6/30/2016</stp>
        <tr r="E2462" s="5"/>
      </tp>
      <tp t="s">
        <v/>
        <stp/>
        <stp>EM_S_PERFORMANCEEXPRESS_PERFEXNETPROFITTOSHAREHOLDER</stp>
        <stp>2</stp>
        <stp>600608.SH</stp>
        <stp>6/30/2016</stp>
        <tr r="E2280" s="5"/>
      </tp>
      <tp t="s">
        <v/>
        <stp/>
        <stp>EM_S_PERFORMANCEEXPRESS_PERFEXNETPROFITTOSHAREHOLDER</stp>
        <stp>2</stp>
        <stp>600708.SH</stp>
        <stp>6/30/2016</stp>
        <tr r="E2369" s="5"/>
      </tp>
      <tp>
        <v>-346931000</v>
        <stp/>
        <stp>EM_S_PERFORMANCEEXPRESS_PERFEXNETPROFITTOSHAREHOLDER</stp>
        <stp>2</stp>
        <stp>600408.SH</stp>
        <stp>6/30/2016</stp>
        <tr r="E2124" s="5"/>
      </tp>
      <tp t="s">
        <v/>
        <stp/>
        <stp>EM_S_PERFORMANCEEXPRESS_PERFEXNETPROFITTOSHAREHOLDER</stp>
        <stp>2</stp>
        <stp>600508.SH</stp>
        <stp>6/30/2016</stp>
        <tr r="E2192" s="5"/>
      </tp>
      <tp t="s">
        <v/>
        <stp/>
        <stp>EM_S_PERFORMANCEEXPRESS_PERFEXNETPROFITTOSHAREHOLDER</stp>
        <stp>2</stp>
        <stp>600208.SH</stp>
        <stp>6/30/2016</stp>
        <tr r="E1953" s="5"/>
      </tp>
      <tp t="s">
        <v/>
        <stp/>
        <stp>EM_S_PERFORMANCEEXPRESS_PERFEXNETPROFITTOSHAREHOLDER</stp>
        <stp>2</stp>
        <stp>600308.SH</stp>
        <stp>6/30/2016</stp>
        <tr r="E2040" s="5"/>
      </tp>
      <tp t="s">
        <v/>
        <stp/>
        <stp>EM_S_PERFORMANCEEXPRESS_PERFEXNETPROFITTOSHAREHOLDER</stp>
        <stp>2</stp>
        <stp>600008.SH</stp>
        <stp>6/30/2016</stp>
        <tr r="E1785" s="5"/>
      </tp>
      <tp t="s">
        <v/>
        <stp/>
        <stp>EM_S_PERFORMANCEEXPRESS_PERFEXNETPROFITTOSHAREHOLDER</stp>
        <stp>2</stp>
        <stp>600108.SH</stp>
        <stp>6/30/2016</stp>
        <tr r="E1866" s="5"/>
      </tp>
      <tp t="s">
        <v/>
        <stp/>
        <stp>EM_S_PERFORMANCEEXPRESS_PERFEXNETPROFITTOSHAREHOLDER</stp>
        <stp>2</stp>
        <stp>603808.SH</stp>
        <stp>6/30/2016</stp>
        <tr r="E2849" s="5"/>
      </tp>
      <tp t="s">
        <v/>
        <stp/>
        <stp>EM_S_PERFORMANCEEXPRESS_PERFEXNETPROFITTOSHAREHOLDER</stp>
        <stp>2</stp>
        <stp>603608.SH</stp>
        <stp>6/30/2016</stp>
        <tr r="E2821" s="5"/>
      </tp>
      <tp t="s">
        <v/>
        <stp/>
        <stp>EM_S_PERFORMANCEEXPRESS_PERFEXNETPROFITTOSHAREHOLDER</stp>
        <stp>2</stp>
        <stp>603508.SH</stp>
        <stp>6/30/2016</stp>
        <tr r="E2804" s="5"/>
      </tp>
      <tp t="s">
        <v/>
        <stp/>
        <stp>EM_S_PERFORMANCEEXPRESS_PERFEXNETPROFITTOSHAREHOLDER</stp>
        <stp>2</stp>
        <stp>603308.SH</stp>
        <stp>6/30/2016</stp>
        <tr r="E2787" s="5"/>
      </tp>
      <tp t="s">
        <v/>
        <stp/>
        <stp>EM_S_PERFORMANCEEXPRESS_PERFEXNETPROFITTOSHAREHOLDER</stp>
        <stp>2</stp>
        <stp>603008.SH</stp>
        <stp>6/30/2016</stp>
        <tr r="E2734" s="5"/>
      </tp>
      <tp t="s">
        <v/>
        <stp/>
        <stp>EM_S_PERFORMANCEEXPRESS_PERFEXNETPROFITTOSHAREHOLDER</stp>
        <stp>2</stp>
        <stp>603108.SH</stp>
        <stp>6/30/2016</stp>
        <tr r="E2762" s="5"/>
      </tp>
      <tp t="s">
        <v/>
        <stp/>
        <stp>EM_S_PERFORMANCEEXPRESS_PERFEXNETPROFITTOSHAREHOLDER</stp>
        <stp>2</stp>
        <stp>601933.SH</stp>
        <stp>6/30/2016</stp>
        <tr r="E2713" s="5"/>
      </tp>
      <tp>
        <v>4928000000</v>
        <stp/>
        <stp>EM_S_PERFORMANCEEXPRESS_PERFEXNETPROFITTOSHAREHOLDER</stp>
        <stp>2</stp>
        <stp>601633.SH</stp>
        <stp>6/30/2016</stp>
        <tr r="E2672" s="5"/>
      </tp>
      <tp t="s">
        <v/>
        <stp/>
        <stp>EM_S_PERFORMANCEEXPRESS_PERFEXNETPROFITTOSHAREHOLDER</stp>
        <stp>2</stp>
        <stp>601233.SH</stp>
        <stp>6/30/2016</stp>
        <tr r="E2637" s="5"/>
      </tp>
      <tp t="s">
        <v/>
        <stp/>
        <stp>EM_S_PERFORMANCEEXPRESS_PERFEXNETPROFITTOSHAREHOLDER</stp>
        <stp>2</stp>
        <stp>601333.SH</stp>
        <stp>6/30/2016</stp>
        <tr r="E2645" s="5"/>
      </tp>
      <tp t="s">
        <v/>
        <stp/>
        <stp>EM_S_PERFORMANCEEXPRESS_PERFEXNETPROFITTOSHAREHOLDER</stp>
        <stp>2</stp>
        <stp>600833.SH</stp>
        <stp>6/30/2016</stp>
        <tr r="E2485" s="5"/>
      </tp>
      <tp t="s">
        <v/>
        <stp/>
        <stp>EM_S_PERFORMANCEEXPRESS_PERFEXNETPROFITTOSHAREHOLDER</stp>
        <stp>2</stp>
        <stp>600633.SH</stp>
        <stp>6/30/2016</stp>
        <tr r="E2301" s="5"/>
      </tp>
      <tp t="s">
        <v/>
        <stp/>
        <stp>EM_S_PERFORMANCEEXPRESS_PERFEXNETPROFITTOSHAREHOLDER</stp>
        <stp>2</stp>
        <stp>600733.SH</stp>
        <stp>6/30/2016</stp>
        <tr r="E2393" s="5"/>
      </tp>
      <tp t="s">
        <v/>
        <stp/>
        <stp>EM_S_PERFORMANCEEXPRESS_PERFEXNETPROFITTOSHAREHOLDER</stp>
        <stp>2</stp>
        <stp>600433.SH</stp>
        <stp>6/30/2016</stp>
        <tr r="E2140" s="5"/>
      </tp>
      <tp t="s">
        <v/>
        <stp/>
        <stp>EM_S_PERFORMANCEEXPRESS_PERFEXNETPROFITTOSHAREHOLDER</stp>
        <stp>2</stp>
        <stp>600533.SH</stp>
        <stp>6/30/2016</stp>
        <tr r="E2215" s="5"/>
      </tp>
      <tp t="s">
        <v/>
        <stp/>
        <stp>EM_S_PERFORMANCEEXPRESS_PERFEXNETPROFITTOSHAREHOLDER</stp>
        <stp>2</stp>
        <stp>600233.SH</stp>
        <stp>6/30/2016</stp>
        <tr r="E1976" s="5"/>
      </tp>
      <tp t="s">
        <v/>
        <stp/>
        <stp>EM_S_PERFORMANCEEXPRESS_PERFEXNETPROFITTOSHAREHOLDER</stp>
        <stp>2</stp>
        <stp>600333.SH</stp>
        <stp>6/30/2016</stp>
        <tr r="E2063" s="5"/>
      </tp>
      <tp t="s">
        <v/>
        <stp/>
        <stp>EM_S_PERFORMANCEEXPRESS_PERFEXNETPROFITTOSHAREHOLDER</stp>
        <stp>2</stp>
        <stp>600033.SH</stp>
        <stp>6/30/2016</stp>
        <tr r="E1805" s="5"/>
      </tp>
      <tp t="s">
        <v/>
        <stp/>
        <stp>EM_S_PERFORMANCEEXPRESS_PERFEXNETPROFITTOSHAREHOLDER</stp>
        <stp>2</stp>
        <stp>600133.SH</stp>
        <stp>6/30/2016</stp>
        <tr r="E1890" s="5"/>
      </tp>
      <tp t="s">
        <v/>
        <stp/>
        <stp>EM_S_PERFORMANCEEXPRESS_PERFEXNETPROFITTOSHAREHOLDER</stp>
        <stp>2</stp>
        <stp>603333.SH</stp>
        <stp>6/30/2016</stp>
        <tr r="E2793" s="5"/>
      </tp>
      <tp t="s">
        <v/>
        <stp/>
        <stp>EM_S_PERFORMANCEEXPRESS_PERFEXNETPROFITTOSHAREHOLDER</stp>
        <stp>2</stp>
        <stp>600732.SH</stp>
        <stp>6/30/2016</stp>
        <tr r="E2392" s="5"/>
      </tp>
      <tp t="s">
        <v/>
        <stp/>
        <stp>EM_S_PERFORMANCEEXPRESS_PERFEXNETPROFITTOSHAREHOLDER</stp>
        <stp>2</stp>
        <stp>600432.SH</stp>
        <stp>6/30/2016</stp>
        <tr r="E2139" s="5"/>
      </tp>
      <tp t="s">
        <v/>
        <stp/>
        <stp>EM_S_PERFORMANCEEXPRESS_PERFEXNETPROFITTOSHAREHOLDER</stp>
        <stp>2</stp>
        <stp>600532.SH</stp>
        <stp>6/30/2016</stp>
        <tr r="E2214" s="5"/>
      </tp>
      <tp t="s">
        <v/>
        <stp/>
        <stp>EM_S_PERFORMANCEEXPRESS_PERFEXNETPROFITTOSHAREHOLDER</stp>
        <stp>2</stp>
        <stp>600232.SH</stp>
        <stp>6/30/2016</stp>
        <tr r="E1975" s="5"/>
      </tp>
      <tp t="s">
        <v/>
        <stp/>
        <stp>EM_S_PERFORMANCEEXPRESS_PERFEXNETPROFITTOSHAREHOLDER</stp>
        <stp>2</stp>
        <stp>600332.SH</stp>
        <stp>6/30/2016</stp>
        <tr r="E2062" s="5"/>
      </tp>
      <tp t="s">
        <v/>
        <stp/>
        <stp>EM_S_PERFORMANCEEXPRESS_PERFEXNETPROFITTOSHAREHOLDER</stp>
        <stp>2</stp>
        <stp>600132.SH</stp>
        <stp>6/30/2016</stp>
        <tr r="E1889" s="5"/>
      </tp>
      <tp>
        <v>264756294.63999999</v>
        <stp/>
        <stp>EM_S_PERFORMANCEEXPRESS_PERFEXNETPROFITTOSHAREHOLDER</stp>
        <stp>2</stp>
        <stp>601231.SH</stp>
        <stp>6/30/2016</stp>
        <tr r="E2636" s="5"/>
      </tp>
      <tp t="s">
        <v/>
        <stp/>
        <stp>EM_S_PERFORMANCEEXPRESS_PERFEXNETPROFITTOSHAREHOLDER</stp>
        <stp>2</stp>
        <stp>600831.SH</stp>
        <stp>6/30/2016</stp>
        <tr r="E2484" s="5"/>
      </tp>
      <tp t="s">
        <v/>
        <stp/>
        <stp>EM_S_PERFORMANCEEXPRESS_PERFEXNETPROFITTOSHAREHOLDER</stp>
        <stp>2</stp>
        <stp>600731.SH</stp>
        <stp>6/30/2016</stp>
        <tr r="E2391" s="5"/>
      </tp>
      <tp t="s">
        <v/>
        <stp/>
        <stp>EM_S_PERFORMANCEEXPRESS_PERFEXNETPROFITTOSHAREHOLDER</stp>
        <stp>2</stp>
        <stp>600531.SH</stp>
        <stp>6/30/2016</stp>
        <tr r="E2213" s="5"/>
      </tp>
      <tp t="s">
        <v/>
        <stp/>
        <stp>EM_S_PERFORMANCEEXPRESS_PERFEXNETPROFITTOSHAREHOLDER</stp>
        <stp>2</stp>
        <stp>600231.SH</stp>
        <stp>6/30/2016</stp>
        <tr r="E1974" s="5"/>
      </tp>
      <tp t="s">
        <v/>
        <stp/>
        <stp>EM_S_PERFORMANCEEXPRESS_PERFEXNETPROFITTOSHAREHOLDER</stp>
        <stp>2</stp>
        <stp>600331.SH</stp>
        <stp>6/30/2016</stp>
        <tr r="E2061" s="5"/>
      </tp>
      <tp t="s">
        <v/>
        <stp/>
        <stp>EM_S_PERFORMANCEEXPRESS_PERFEXNETPROFITTOSHAREHOLDER</stp>
        <stp>2</stp>
        <stp>600031.SH</stp>
        <stp>6/30/2016</stp>
        <tr r="E1804" s="5"/>
      </tp>
      <tp>
        <v>123656900</v>
        <stp/>
        <stp>EM_S_PERFORMANCEEXPRESS_PERFEXNETPROFITTOSHAREHOLDER</stp>
        <stp>2</stp>
        <stp>600131.SH</stp>
        <stp>6/30/2016</stp>
        <tr r="E1888" s="5"/>
      </tp>
      <tp t="s">
        <v/>
        <stp/>
        <stp>EM_S_PERFORMANCEEXPRESS_PERFEXNETPROFITTOSHAREHOLDER</stp>
        <stp>2</stp>
        <stp>603131.SH</stp>
        <stp>6/30/2016</stp>
        <tr r="E2770" s="5"/>
      </tp>
      <tp t="s">
        <v/>
        <stp/>
        <stp>EM_S_PERFORMANCEEXPRESS_PERFEXNETPROFITTOSHAREHOLDER</stp>
        <stp>2</stp>
        <stp>600830.SH</stp>
        <stp>6/30/2016</stp>
        <tr r="E2483" s="5"/>
      </tp>
      <tp t="s">
        <v/>
        <stp/>
        <stp>EM_S_PERFORMANCEEXPRESS_PERFEXNETPROFITTOSHAREHOLDER</stp>
        <stp>2</stp>
        <stp>600630.SH</stp>
        <stp>6/30/2016</stp>
        <tr r="E2300" s="5"/>
      </tp>
      <tp t="s">
        <v/>
        <stp/>
        <stp>EM_S_PERFORMANCEEXPRESS_PERFEXNETPROFITTOSHAREHOLDER</stp>
        <stp>2</stp>
        <stp>600730.SH</stp>
        <stp>6/30/2016</stp>
        <tr r="E2390" s="5"/>
      </tp>
      <tp t="s">
        <v/>
        <stp/>
        <stp>EM_S_PERFORMANCEEXPRESS_PERFEXNETPROFITTOSHAREHOLDER</stp>
        <stp>2</stp>
        <stp>600530.SH</stp>
        <stp>6/30/2016</stp>
        <tr r="E2212" s="5"/>
      </tp>
      <tp t="s">
        <v/>
        <stp/>
        <stp>EM_S_PERFORMANCEEXPRESS_PERFEXNETPROFITTOSHAREHOLDER</stp>
        <stp>2</stp>
        <stp>600230.SH</stp>
        <stp>6/30/2016</stp>
        <tr r="E1973" s="5"/>
      </tp>
      <tp t="s">
        <v/>
        <stp/>
        <stp>EM_S_PERFORMANCEEXPRESS_PERFEXNETPROFITTOSHAREHOLDER</stp>
        <stp>2</stp>
        <stp>600330.SH</stp>
        <stp>6/30/2016</stp>
        <tr r="E2060" s="5"/>
      </tp>
      <tp>
        <v>5319000000</v>
        <stp/>
        <stp>EM_S_PERFORMANCEEXPRESS_PERFEXNETPROFITTOSHAREHOLDER</stp>
        <stp>2</stp>
        <stp>600030.SH</stp>
        <stp>6/30/2016</stp>
        <tr r="E1803" s="5"/>
      </tp>
      <tp t="s">
        <v/>
        <stp/>
        <stp>EM_S_PERFORMANCEEXPRESS_PERFEXNETPROFITTOSHAREHOLDER</stp>
        <stp>2</stp>
        <stp>600130.SH</stp>
        <stp>6/30/2016</stp>
        <tr r="E1887" s="5"/>
      </tp>
      <tp t="s">
        <v/>
        <stp/>
        <stp>EM_S_PERFORMANCEEXPRESS_PERFEXNETPROFITTOSHAREHOLDER</stp>
        <stp>2</stp>
        <stp>603030.SH</stp>
        <stp>6/30/2016</stp>
        <tr r="E2753" s="5"/>
      </tp>
      <tp t="s">
        <v/>
        <stp/>
        <stp>EM_S_PERFORMANCEEXPRESS_PERFEXNETPROFITTOSHAREHOLDER</stp>
        <stp>2</stp>
        <stp>601137.SH</stp>
        <stp>6/30/2016</stp>
        <tr r="E2616" s="5"/>
      </tp>
      <tp>
        <v>4263753800</v>
        <stp/>
        <stp>EM_S_PERFORMANCEEXPRESS_PERFEXNETPROFITTOSHAREHOLDER</stp>
        <stp>2</stp>
        <stp>600837.SH</stp>
        <stp>6/30/2016</stp>
        <tr r="E2489" s="5"/>
      </tp>
      <tp t="s">
        <v/>
        <stp/>
        <stp>EM_S_PERFORMANCEEXPRESS_PERFEXNETPROFITTOSHAREHOLDER</stp>
        <stp>2</stp>
        <stp>600637.SH</stp>
        <stp>6/30/2016</stp>
        <tr r="E2305" s="5"/>
      </tp>
      <tp t="s">
        <v/>
        <stp/>
        <stp>EM_S_PERFORMANCEEXPRESS_PERFEXNETPROFITTOSHAREHOLDER</stp>
        <stp>2</stp>
        <stp>600737.SH</stp>
        <stp>6/30/2016</stp>
        <tr r="E2397" s="5"/>
      </tp>
      <tp t="s">
        <v/>
        <stp/>
        <stp>EM_S_PERFORMANCEEXPRESS_PERFEXNETPROFITTOSHAREHOLDER</stp>
        <stp>2</stp>
        <stp>600537.SH</stp>
        <stp>6/30/2016</stp>
        <tr r="E2218" s="5"/>
      </tp>
      <tp t="s">
        <v/>
        <stp/>
        <stp>EM_S_PERFORMANCEEXPRESS_PERFEXNETPROFITTOSHAREHOLDER</stp>
        <stp>2</stp>
        <stp>600237.SH</stp>
        <stp>6/30/2016</stp>
        <tr r="E1980" s="5"/>
      </tp>
      <tp t="s">
        <v/>
        <stp/>
        <stp>EM_S_PERFORMANCEEXPRESS_PERFEXNETPROFITTOSHAREHOLDER</stp>
        <stp>2</stp>
        <stp>600337.SH</stp>
        <stp>6/30/2016</stp>
        <tr r="E2066" s="5"/>
      </tp>
      <tp t="s">
        <v/>
        <stp/>
        <stp>EM_S_PERFORMANCEEXPRESS_PERFEXNETPROFITTOSHAREHOLDER</stp>
        <stp>2</stp>
        <stp>600037.SH</stp>
        <stp>6/30/2016</stp>
        <tr r="E1808" s="5"/>
      </tp>
      <tp>
        <v>3053878.71</v>
        <stp/>
        <stp>EM_S_PERFORMANCEEXPRESS_PERFEXNETPROFITTOSHAREHOLDER</stp>
        <stp>2</stp>
        <stp>600137.SH</stp>
        <stp>6/30/2016</stp>
        <tr r="E1893" s="5"/>
      </tp>
      <tp t="s">
        <v/>
        <stp/>
        <stp>EM_S_PERFORMANCEEXPRESS_PERFEXNETPROFITTOSHAREHOLDER</stp>
        <stp>2</stp>
        <stp>603737.SH</stp>
        <stp>6/30/2016</stp>
        <tr r="E2839" s="5"/>
      </tp>
      <tp t="s">
        <v/>
        <stp/>
        <stp>EM_S_PERFORMANCEEXPRESS_PERFEXNETPROFITTOSHAREHOLDER</stp>
        <stp>2</stp>
        <stp>601636.SH</stp>
        <stp>6/30/2016</stp>
        <tr r="E2673" s="5"/>
      </tp>
      <tp t="s">
        <v/>
        <stp/>
        <stp>EM_S_PERFORMANCEEXPRESS_PERFEXNETPROFITTOSHAREHOLDER</stp>
        <stp>2</stp>
        <stp>601336.SH</stp>
        <stp>6/30/2016</stp>
        <tr r="E2646" s="5"/>
      </tp>
      <tp t="s">
        <v/>
        <stp/>
        <stp>EM_S_PERFORMANCEEXPRESS_PERFEXNETPROFITTOSHAREHOLDER</stp>
        <stp>2</stp>
        <stp>600836.SH</stp>
        <stp>6/30/2016</stp>
        <tr r="E2488" s="5"/>
      </tp>
      <tp t="s">
        <v/>
        <stp/>
        <stp>EM_S_PERFORMANCEEXPRESS_PERFEXNETPROFITTOSHAREHOLDER</stp>
        <stp>2</stp>
        <stp>600636.SH</stp>
        <stp>6/30/2016</stp>
        <tr r="E2304" s="5"/>
      </tp>
      <tp t="s">
        <v/>
        <stp/>
        <stp>EM_S_PERFORMANCEEXPRESS_PERFEXNETPROFITTOSHAREHOLDER</stp>
        <stp>2</stp>
        <stp>600736.SH</stp>
        <stp>6/30/2016</stp>
        <tr r="E2396" s="5"/>
      </tp>
      <tp t="s">
        <v/>
        <stp/>
        <stp>EM_S_PERFORMANCEEXPRESS_PERFEXNETPROFITTOSHAREHOLDER</stp>
        <stp>2</stp>
        <stp>600436.SH</stp>
        <stp>6/30/2016</stp>
        <tr r="E2142" s="5"/>
      </tp>
      <tp t="s">
        <v/>
        <stp/>
        <stp>EM_S_PERFORMANCEEXPRESS_PERFEXNETPROFITTOSHAREHOLDER</stp>
        <stp>2</stp>
        <stp>600536.SH</stp>
        <stp>6/30/2016</stp>
        <tr r="E2217" s="5"/>
      </tp>
      <tp t="s">
        <v/>
        <stp/>
        <stp>EM_S_PERFORMANCEEXPRESS_PERFEXNETPROFITTOSHAREHOLDER</stp>
        <stp>2</stp>
        <stp>600236.SH</stp>
        <stp>6/30/2016</stp>
        <tr r="E1979" s="5"/>
      </tp>
      <tp t="s">
        <v/>
        <stp/>
        <stp>EM_S_PERFORMANCEEXPRESS_PERFEXNETPROFITTOSHAREHOLDER</stp>
        <stp>2</stp>
        <stp>600336.SH</stp>
        <stp>6/30/2016</stp>
        <tr r="E2065" s="5"/>
      </tp>
      <tp>
        <v>35231000000</v>
        <stp/>
        <stp>EM_S_PERFORMANCEEXPRESS_PERFEXNETPROFITTOSHAREHOLDER</stp>
        <stp>2</stp>
        <stp>600036.SH</stp>
        <stp>6/30/2016</stp>
        <tr r="E1807" s="5"/>
      </tp>
      <tp t="s">
        <v/>
        <stp/>
        <stp>EM_S_PERFORMANCEEXPRESS_PERFEXNETPROFITTOSHAREHOLDER</stp>
        <stp>2</stp>
        <stp>600136.SH</stp>
        <stp>6/30/2016</stp>
        <tr r="E1892" s="5"/>
      </tp>
      <tp t="s">
        <v/>
        <stp/>
        <stp>EM_S_PERFORMANCEEXPRESS_PERFEXNETPROFITTOSHAREHOLDER</stp>
        <stp>2</stp>
        <stp>603936.SH</stp>
        <stp>6/30/2016</stp>
        <tr r="E2867" s="5"/>
      </tp>
      <tp t="s">
        <v/>
        <stp/>
        <stp>EM_S_PERFORMANCEEXPRESS_PERFEXNETPROFITTOSHAREHOLDER</stp>
        <stp>2</stp>
        <stp>603636.SH</stp>
        <stp>6/30/2016</stp>
        <tr r="E2826" s="5"/>
      </tp>
      <tp t="s">
        <v/>
        <stp/>
        <stp>EM_S_PERFORMANCEEXPRESS_PERFEXNETPROFITTOSHAREHOLDER</stp>
        <stp>2</stp>
        <stp>600835.SH</stp>
        <stp>6/30/2016</stp>
        <tr r="E2487" s="5"/>
      </tp>
      <tp t="s">
        <v/>
        <stp/>
        <stp>EM_S_PERFORMANCEEXPRESS_PERFEXNETPROFITTOSHAREHOLDER</stp>
        <stp>2</stp>
        <stp>600635.SH</stp>
        <stp>6/30/2016</stp>
        <tr r="E2303" s="5"/>
      </tp>
      <tp t="s">
        <v/>
        <stp/>
        <stp>EM_S_PERFORMANCEEXPRESS_PERFEXNETPROFITTOSHAREHOLDER</stp>
        <stp>2</stp>
        <stp>600735.SH</stp>
        <stp>6/30/2016</stp>
        <tr r="E2395" s="5"/>
      </tp>
      <tp t="s">
        <v/>
        <stp/>
        <stp>EM_S_PERFORMANCEEXPRESS_PERFEXNETPROFITTOSHAREHOLDER</stp>
        <stp>2</stp>
        <stp>600435.SH</stp>
        <stp>6/30/2016</stp>
        <tr r="E2141" s="5"/>
      </tp>
      <tp t="s">
        <v/>
        <stp/>
        <stp>EM_S_PERFORMANCEEXPRESS_PERFEXNETPROFITTOSHAREHOLDER</stp>
        <stp>2</stp>
        <stp>600535.SH</stp>
        <stp>6/30/2016</stp>
        <tr r="E2216" s="5"/>
      </tp>
      <tp t="s">
        <v/>
        <stp/>
        <stp>EM_S_PERFORMANCEEXPRESS_PERFEXNETPROFITTOSHAREHOLDER</stp>
        <stp>2</stp>
        <stp>600235.SH</stp>
        <stp>6/30/2016</stp>
        <tr r="E1978" s="5"/>
      </tp>
      <tp t="s">
        <v/>
        <stp/>
        <stp>EM_S_PERFORMANCEEXPRESS_PERFEXNETPROFITTOSHAREHOLDER</stp>
        <stp>2</stp>
        <stp>600335.SH</stp>
        <stp>6/30/2016</stp>
        <tr r="E2064" s="5"/>
      </tp>
      <tp t="s">
        <v/>
        <stp/>
        <stp>EM_S_PERFORMANCEEXPRESS_PERFEXNETPROFITTOSHAREHOLDER</stp>
        <stp>2</stp>
        <stp>600035.SH</stp>
        <stp>6/30/2016</stp>
        <tr r="E1806" s="5"/>
      </tp>
      <tp t="s">
        <v/>
        <stp/>
        <stp>EM_S_PERFORMANCEEXPRESS_PERFEXNETPROFITTOSHAREHOLDER</stp>
        <stp>2</stp>
        <stp>600135.SH</stp>
        <stp>6/30/2016</stp>
        <tr r="E1891" s="5"/>
      </tp>
      <tp t="s">
        <v/>
        <stp/>
        <stp>EM_S_PERFORMANCEEXPRESS_PERFEXNETPROFITTOSHAREHOLDER</stp>
        <stp>2</stp>
        <stp>600834.SH</stp>
        <stp>6/30/2016</stp>
        <tr r="E2486" s="5"/>
      </tp>
      <tp t="s">
        <v/>
        <stp/>
        <stp>EM_S_PERFORMANCEEXPRESS_PERFEXNETPROFITTOSHAREHOLDER</stp>
        <stp>2</stp>
        <stp>600634.SH</stp>
        <stp>6/30/2016</stp>
        <tr r="E2302" s="5"/>
      </tp>
      <tp t="s">
        <v/>
        <stp/>
        <stp>EM_S_PERFORMANCEEXPRESS_PERFEXNETPROFITTOSHAREHOLDER</stp>
        <stp>2</stp>
        <stp>600734.SH</stp>
        <stp>6/30/2016</stp>
        <tr r="E2394" s="5"/>
      </tp>
      <tp t="s">
        <v/>
        <stp/>
        <stp>EM_S_PERFORMANCEEXPRESS_PERFEXNETPROFITTOSHAREHOLDER</stp>
        <stp>2</stp>
        <stp>600234.SH</stp>
        <stp>6/30/2016</stp>
        <tr r="E1977" s="5"/>
      </tp>
      <tp t="s">
        <v/>
        <stp/>
        <stp>EM_S_PERFORMANCEEXPRESS_PERFEXNETPROFITTOSHAREHOLDER</stp>
        <stp>2</stp>
        <stp>601939.SH</stp>
        <stp>6/30/2016</stp>
        <tr r="E2714" s="5"/>
      </tp>
      <tp t="s">
        <v/>
        <stp/>
        <stp>EM_S_PERFORMANCEEXPRESS_PERFEXNETPROFITTOSHAREHOLDER</stp>
        <stp>2</stp>
        <stp>601339.SH</stp>
        <stp>6/30/2016</stp>
        <tr r="E2647" s="5"/>
      </tp>
      <tp>
        <v>540450000</v>
        <stp/>
        <stp>EM_S_PERFORMANCEEXPRESS_PERFEXNETPROFITTOSHAREHOLDER</stp>
        <stp>2</stp>
        <stp>601139.SH</stp>
        <stp>6/30/2016</stp>
        <tr r="E2617" s="5"/>
      </tp>
      <tp t="s">
        <v/>
        <stp/>
        <stp>EM_S_PERFORMANCEEXPRESS_PERFEXNETPROFITTOSHAREHOLDER</stp>
        <stp>2</stp>
        <stp>600839.SH</stp>
        <stp>6/30/2016</stp>
        <tr r="E2491" s="5"/>
      </tp>
      <tp t="s">
        <v/>
        <stp/>
        <stp>EM_S_PERFORMANCEEXPRESS_PERFEXNETPROFITTOSHAREHOLDER</stp>
        <stp>2</stp>
        <stp>600639.SH</stp>
        <stp>6/30/2016</stp>
        <tr r="E2307" s="5"/>
      </tp>
      <tp t="s">
        <v/>
        <stp/>
        <stp>EM_S_PERFORMANCEEXPRESS_PERFEXNETPROFITTOSHAREHOLDER</stp>
        <stp>2</stp>
        <stp>600739.SH</stp>
        <stp>6/30/2016</stp>
        <tr r="E2399" s="5"/>
      </tp>
      <tp t="s">
        <v/>
        <stp/>
        <stp>EM_S_PERFORMANCEEXPRESS_PERFEXNETPROFITTOSHAREHOLDER</stp>
        <stp>2</stp>
        <stp>600439.SH</stp>
        <stp>6/30/2016</stp>
        <tr r="E2144" s="5"/>
      </tp>
      <tp t="s">
        <v/>
        <stp/>
        <stp>EM_S_PERFORMANCEEXPRESS_PERFEXNETPROFITTOSHAREHOLDER</stp>
        <stp>2</stp>
        <stp>600539.SH</stp>
        <stp>6/30/2016</stp>
        <tr r="E2220" s="5"/>
      </tp>
      <tp t="s">
        <v/>
        <stp/>
        <stp>EM_S_PERFORMANCEEXPRESS_PERFEXNETPROFITTOSHAREHOLDER</stp>
        <stp>2</stp>
        <stp>600239.SH</stp>
        <stp>6/30/2016</stp>
        <tr r="E1982" s="5"/>
      </tp>
      <tp t="s">
        <v/>
        <stp/>
        <stp>EM_S_PERFORMANCEEXPRESS_PERFEXNETPROFITTOSHAREHOLDER</stp>
        <stp>2</stp>
        <stp>600339.SH</stp>
        <stp>6/30/2016</stp>
        <tr r="E2068" s="5"/>
      </tp>
      <tp t="s">
        <v/>
        <stp/>
        <stp>EM_S_PERFORMANCEEXPRESS_PERFEXNETPROFITTOSHAREHOLDER</stp>
        <stp>2</stp>
        <stp>600039.SH</stp>
        <stp>6/30/2016</stp>
        <tr r="E1810" s="5"/>
      </tp>
      <tp t="s">
        <v/>
        <stp/>
        <stp>EM_S_PERFORMANCEEXPRESS_PERFEXNETPROFITTOSHAREHOLDER</stp>
        <stp>2</stp>
        <stp>600139.SH</stp>
        <stp>6/30/2016</stp>
        <tr r="E1895" s="5"/>
      </tp>
      <tp t="s">
        <v/>
        <stp/>
        <stp>EM_S_PERFORMANCEEXPRESS_PERFEXNETPROFITTOSHAREHOLDER</stp>
        <stp>2</stp>
        <stp>603939.SH</stp>
        <stp>6/30/2016</stp>
        <tr r="E2868" s="5"/>
      </tp>
      <tp t="s">
        <v/>
        <stp/>
        <stp>EM_S_PERFORMANCEEXPRESS_PERFEXNETPROFITTOSHAREHOLDER</stp>
        <stp>2</stp>
        <stp>603339.SH</stp>
        <stp>6/30/2016</stp>
        <tr r="E2795" s="5"/>
      </tp>
      <tp t="s">
        <v/>
        <stp/>
        <stp>EM_S_PERFORMANCEEXPRESS_PERFEXNETPROFITTOSHAREHOLDER</stp>
        <stp>2</stp>
        <stp>601238.SH</stp>
        <stp>6/30/2016</stp>
        <tr r="E2638" s="5"/>
      </tp>
      <tp t="s">
        <v/>
        <stp/>
        <stp>EM_S_PERFORMANCEEXPRESS_PERFEXNETPROFITTOSHAREHOLDER</stp>
        <stp>2</stp>
        <stp>601038.SH</stp>
        <stp>6/30/2016</stp>
        <tr r="E2599" s="5"/>
      </tp>
      <tp t="s">
        <v/>
        <stp/>
        <stp>EM_S_PERFORMANCEEXPRESS_PERFEXNETPROFITTOSHAREHOLDER</stp>
        <stp>2</stp>
        <stp>600838.SH</stp>
        <stp>6/30/2016</stp>
        <tr r="E2490" s="5"/>
      </tp>
      <tp t="s">
        <v/>
        <stp/>
        <stp>EM_S_PERFORMANCEEXPRESS_PERFEXNETPROFITTOSHAREHOLDER</stp>
        <stp>2</stp>
        <stp>600638.SH</stp>
        <stp>6/30/2016</stp>
        <tr r="E2306" s="5"/>
      </tp>
      <tp t="s">
        <v/>
        <stp/>
        <stp>EM_S_PERFORMANCEEXPRESS_PERFEXNETPROFITTOSHAREHOLDER</stp>
        <stp>2</stp>
        <stp>600738.SH</stp>
        <stp>6/30/2016</stp>
        <tr r="E2398" s="5"/>
      </tp>
      <tp t="s">
        <v/>
        <stp/>
        <stp>EM_S_PERFORMANCEEXPRESS_PERFEXNETPROFITTOSHAREHOLDER</stp>
        <stp>2</stp>
        <stp>600438.SH</stp>
        <stp>6/30/2016</stp>
        <tr r="E2143" s="5"/>
      </tp>
      <tp t="s">
        <v/>
        <stp/>
        <stp>EM_S_PERFORMANCEEXPRESS_PERFEXNETPROFITTOSHAREHOLDER</stp>
        <stp>2</stp>
        <stp>600538.SH</stp>
        <stp>6/30/2016</stp>
        <tr r="E2219" s="5"/>
      </tp>
      <tp t="s">
        <v/>
        <stp/>
        <stp>EM_S_PERFORMANCEEXPRESS_PERFEXNETPROFITTOSHAREHOLDER</stp>
        <stp>2</stp>
        <stp>600238.SH</stp>
        <stp>6/30/2016</stp>
        <tr r="E1981" s="5"/>
      </tp>
      <tp t="s">
        <v/>
        <stp/>
        <stp>EM_S_PERFORMANCEEXPRESS_PERFEXNETPROFITTOSHAREHOLDER</stp>
        <stp>2</stp>
        <stp>600338.SH</stp>
        <stp>6/30/2016</stp>
        <tr r="E2067" s="5"/>
      </tp>
      <tp t="s">
        <v/>
        <stp/>
        <stp>EM_S_PERFORMANCEEXPRESS_PERFEXNETPROFITTOSHAREHOLDER</stp>
        <stp>2</stp>
        <stp>600038.SH</stp>
        <stp>6/30/2016</stp>
        <tr r="E1809" s="5"/>
      </tp>
      <tp t="s">
        <v/>
        <stp/>
        <stp>EM_S_PERFORMANCEEXPRESS_PERFEXNETPROFITTOSHAREHOLDER</stp>
        <stp>2</stp>
        <stp>600138.SH</stp>
        <stp>6/30/2016</stp>
        <tr r="E1894" s="5"/>
      </tp>
      <tp t="s">
        <v/>
        <stp/>
        <stp>EM_S_PERFORMANCEEXPRESS_PERFEXNETPROFITTOSHAREHOLDER</stp>
        <stp>2</stp>
        <stp>603838.SH</stp>
        <stp>6/30/2016</stp>
        <tr r="E2853" s="5"/>
      </tp>
      <tp t="s">
        <v/>
        <stp/>
        <stp>EM_S_PERFORMANCEEXPRESS_PERFEXNETPROFITTOSHAREHOLDER</stp>
        <stp>2</stp>
        <stp>603338.SH</stp>
        <stp>6/30/2016</stp>
        <tr r="E2794" s="5"/>
      </tp>
      <tp t="s">
        <v>2016-01-25</v>
        <stp/>
        <stp>EM_S_DIV_PRENOTICEDATE</stp>
        <stp>3</stp>
        <stp>300083.SZ</stp>
        <stp>12/31/2015</stp>
        <stp>1</stp>
        <tr r="E1" s="7"/>
        <tr r="F5" s="7"/>
        <tr r="F5" s="7"/>
      </tp>
      <tp t="s">
        <v/>
        <stp/>
        <stp>EM_S_PERFORMANCEEXPRESS_PERFEXNETPROFITTOSHAREHOLDER</stp>
        <stp>2</stp>
        <stp>600823.SH</stp>
        <stp>6/30/2016</stp>
        <tr r="E2476" s="5"/>
      </tp>
      <tp t="s">
        <v/>
        <stp/>
        <stp>EM_S_PERFORMANCEEXPRESS_PERFEXNETPROFITTOSHAREHOLDER</stp>
        <stp>2</stp>
        <stp>600623.SH</stp>
        <stp>6/30/2016</stp>
        <tr r="E2295" s="5"/>
      </tp>
      <tp t="s">
        <v/>
        <stp/>
        <stp>EM_S_PERFORMANCEEXPRESS_PERFEXNETPROFITTOSHAREHOLDER</stp>
        <stp>2</stp>
        <stp>600723.SH</stp>
        <stp>6/30/2016</stp>
        <tr r="E2383" s="5"/>
      </tp>
      <tp t="s">
        <v/>
        <stp/>
        <stp>EM_S_PERFORMANCEEXPRESS_PERFEXNETPROFITTOSHAREHOLDER</stp>
        <stp>2</stp>
        <stp>600423.SH</stp>
        <stp>6/30/2016</stp>
        <tr r="E2134" s="5"/>
      </tp>
      <tp t="s">
        <v/>
        <stp/>
        <stp>EM_S_PERFORMANCEEXPRESS_PERFEXNETPROFITTOSHAREHOLDER</stp>
        <stp>2</stp>
        <stp>600523.SH</stp>
        <stp>6/30/2016</stp>
        <tr r="E2206" s="5"/>
      </tp>
      <tp t="s">
        <v/>
        <stp/>
        <stp>EM_S_PERFORMANCEEXPRESS_PERFEXNETPROFITTOSHAREHOLDER</stp>
        <stp>2</stp>
        <stp>600223.SH</stp>
        <stp>6/30/2016</stp>
        <tr r="E1967" s="5"/>
      </tp>
      <tp t="s">
        <v/>
        <stp/>
        <stp>EM_S_PERFORMANCEEXPRESS_PERFEXNETPROFITTOSHAREHOLDER</stp>
        <stp>2</stp>
        <stp>600323.SH</stp>
        <stp>6/30/2016</stp>
        <tr r="E2054" s="5"/>
      </tp>
      <tp t="s">
        <v/>
        <stp/>
        <stp>EM_S_PERFORMANCEEXPRESS_PERFEXNETPROFITTOSHAREHOLDER</stp>
        <stp>2</stp>
        <stp>600023.SH</stp>
        <stp>6/30/2016</stp>
        <tr r="E1798" s="5"/>
      </tp>
      <tp t="s">
        <v/>
        <stp/>
        <stp>EM_S_PERFORMANCEEXPRESS_PERFEXNETPROFITTOSHAREHOLDER</stp>
        <stp>2</stp>
        <stp>600123.SH</stp>
        <stp>6/30/2016</stp>
        <tr r="E1881" s="5"/>
      </tp>
      <tp t="s">
        <v/>
        <stp/>
        <stp>EM_S_PERFORMANCEEXPRESS_PERFEXNETPROFITTOSHAREHOLDER</stp>
        <stp>2</stp>
        <stp>603223.SH</stp>
        <stp>6/30/2016</stp>
        <tr r="E2780" s="5"/>
      </tp>
      <tp t="s">
        <v/>
        <stp/>
        <stp>EM_S_PERFORMANCEEXPRESS_PERFEXNETPROFITTOSHAREHOLDER</stp>
        <stp>2</stp>
        <stp>603023.SH</stp>
        <stp>6/30/2016</stp>
        <tr r="E2747" s="5"/>
      </tp>
      <tp t="s">
        <v/>
        <stp/>
        <stp>EM_S_PERFORMANCEEXPRESS_PERFEXNETPROFITTOSHAREHOLDER</stp>
        <stp>2</stp>
        <stp>603123.SH</stp>
        <stp>6/30/2016</stp>
        <tr r="E2767" s="5"/>
      </tp>
      <tp t="s">
        <v/>
        <stp/>
        <stp>EM_S_PERFORMANCEEXPRESS_PERFEXNETPROFITTOSHAREHOLDER</stp>
        <stp>2</stp>
        <stp>601222.SH</stp>
        <stp>6/30/2016</stp>
        <tr r="E2633" s="5"/>
      </tp>
      <tp t="s">
        <v/>
        <stp/>
        <stp>EM_S_PERFORMANCEEXPRESS_PERFEXNETPROFITTOSHAREHOLDER</stp>
        <stp>2</stp>
        <stp>600822.SH</stp>
        <stp>6/30/2016</stp>
        <tr r="E2475" s="5"/>
      </tp>
      <tp t="s">
        <v/>
        <stp/>
        <stp>EM_S_PERFORMANCEEXPRESS_PERFEXNETPROFITTOSHAREHOLDER</stp>
        <stp>2</stp>
        <stp>600622.SH</stp>
        <stp>6/30/2016</stp>
        <tr r="E2294" s="5"/>
      </tp>
      <tp t="s">
        <v/>
        <stp/>
        <stp>EM_S_PERFORMANCEEXPRESS_PERFEXNETPROFITTOSHAREHOLDER</stp>
        <stp>2</stp>
        <stp>600722.SH</stp>
        <stp>6/30/2016</stp>
        <tr r="E2382" s="5"/>
      </tp>
      <tp>
        <v>248367400</v>
        <stp/>
        <stp>EM_S_PERFORMANCEEXPRESS_PERFEXNETPROFITTOSHAREHOLDER</stp>
        <stp>2</stp>
        <stp>600422.SH</stp>
        <stp>6/30/2016</stp>
        <tr r="E2133" s="5"/>
      </tp>
      <tp t="s">
        <v/>
        <stp/>
        <stp>EM_S_PERFORMANCEEXPRESS_PERFEXNETPROFITTOSHAREHOLDER</stp>
        <stp>2</stp>
        <stp>600522.SH</stp>
        <stp>6/30/2016</stp>
        <tr r="E2205" s="5"/>
      </tp>
      <tp t="s">
        <v/>
        <stp/>
        <stp>EM_S_PERFORMANCEEXPRESS_PERFEXNETPROFITTOSHAREHOLDER</stp>
        <stp>2</stp>
        <stp>600222.SH</stp>
        <stp>6/30/2016</stp>
        <tr r="E1966" s="5"/>
      </tp>
      <tp t="s">
        <v/>
        <stp/>
        <stp>EM_S_PERFORMANCEEXPRESS_PERFEXNETPROFITTOSHAREHOLDER</stp>
        <stp>2</stp>
        <stp>600322.SH</stp>
        <stp>6/30/2016</stp>
        <tr r="E2053" s="5"/>
      </tp>
      <tp t="s">
        <v/>
        <stp/>
        <stp>EM_S_PERFORMANCEEXPRESS_PERFEXNETPROFITTOSHAREHOLDER</stp>
        <stp>2</stp>
        <stp>600022.SH</stp>
        <stp>6/30/2016</stp>
        <tr r="E1797" s="5"/>
      </tp>
      <tp t="s">
        <v/>
        <stp/>
        <stp>EM_S_PERFORMANCEEXPRESS_PERFEXNETPROFITTOSHAREHOLDER</stp>
        <stp>2</stp>
        <stp>600122.SH</stp>
        <stp>6/30/2016</stp>
        <tr r="E1880" s="5"/>
      </tp>
      <tp t="s">
        <v/>
        <stp/>
        <stp>EM_S_PERFORMANCEEXPRESS_PERFEXNETPROFITTOSHAREHOLDER</stp>
        <stp>2</stp>
        <stp>603822.SH</stp>
        <stp>6/30/2016</stp>
        <tr r="E2851" s="5"/>
      </tp>
      <tp t="s">
        <v/>
        <stp/>
        <stp>EM_S_PERFORMANCEEXPRESS_PERFEXNETPROFITTOSHAREHOLDER</stp>
        <stp>2</stp>
        <stp>603222.SH</stp>
        <stp>6/30/2016</stp>
        <tr r="E2779" s="5"/>
      </tp>
      <tp t="s">
        <v/>
        <stp/>
        <stp>EM_S_PERFORMANCEEXPRESS_PERFEXNETPROFITTOSHAREHOLDER</stp>
        <stp>2</stp>
        <stp>603022.SH</stp>
        <stp>6/30/2016</stp>
        <tr r="E2746" s="5"/>
      </tp>
      <tp t="s">
        <v/>
        <stp/>
        <stp>EM_S_PERFORMANCEEXPRESS_PERFEXNETPROFITTOSHAREHOLDER</stp>
        <stp>2</stp>
        <stp>601021.SH</stp>
        <stp>6/30/2016</stp>
        <tr r="E2597" s="5"/>
      </tp>
      <tp t="s">
        <v/>
        <stp/>
        <stp>EM_S_PERFORMANCEEXPRESS_PERFEXNETPROFITTOSHAREHOLDER</stp>
        <stp>2</stp>
        <stp>600821.SH</stp>
        <stp>6/30/2016</stp>
        <tr r="E2474" s="5"/>
      </tp>
      <tp t="s">
        <v/>
        <stp/>
        <stp>EM_S_PERFORMANCEEXPRESS_PERFEXNETPROFITTOSHAREHOLDER</stp>
        <stp>2</stp>
        <stp>600621.SH</stp>
        <stp>6/30/2016</stp>
        <tr r="E2293" s="5"/>
      </tp>
      <tp t="s">
        <v/>
        <stp/>
        <stp>EM_S_PERFORMANCEEXPRESS_PERFEXNETPROFITTOSHAREHOLDER</stp>
        <stp>2</stp>
        <stp>600721.SH</stp>
        <stp>6/30/2016</stp>
        <tr r="E2381" s="5"/>
      </tp>
      <tp t="s">
        <v/>
        <stp/>
        <stp>EM_S_PERFORMANCEEXPRESS_PERFEXNETPROFITTOSHAREHOLDER</stp>
        <stp>2</stp>
        <stp>600421.SH</stp>
        <stp>6/30/2016</stp>
        <tr r="E2132" s="5"/>
      </tp>
      <tp t="s">
        <v/>
        <stp/>
        <stp>EM_S_PERFORMANCEEXPRESS_PERFEXNETPROFITTOSHAREHOLDER</stp>
        <stp>2</stp>
        <stp>600521.SH</stp>
        <stp>6/30/2016</stp>
        <tr r="E2204" s="5"/>
      </tp>
      <tp t="s">
        <v/>
        <stp/>
        <stp>EM_S_PERFORMANCEEXPRESS_PERFEXNETPROFITTOSHAREHOLDER</stp>
        <stp>2</stp>
        <stp>600221.SH</stp>
        <stp>6/30/2016</stp>
        <tr r="E1965" s="5"/>
      </tp>
      <tp t="s">
        <v/>
        <stp/>
        <stp>EM_S_PERFORMANCEEXPRESS_PERFEXNETPROFITTOSHAREHOLDER</stp>
        <stp>2</stp>
        <stp>600321.SH</stp>
        <stp>6/30/2016</stp>
        <tr r="E2052" s="5"/>
      </tp>
      <tp t="s">
        <v/>
        <stp/>
        <stp>EM_S_PERFORMANCEEXPRESS_PERFEXNETPROFITTOSHAREHOLDER</stp>
        <stp>2</stp>
        <stp>600021.SH</stp>
        <stp>6/30/2016</stp>
        <tr r="E1796" s="5"/>
      </tp>
      <tp t="s">
        <v/>
        <stp/>
        <stp>EM_S_PERFORMANCEEXPRESS_PERFEXNETPROFITTOSHAREHOLDER</stp>
        <stp>2</stp>
        <stp>600121.SH</stp>
        <stp>6/30/2016</stp>
        <tr r="E1879" s="5"/>
      </tp>
      <tp t="s">
        <v/>
        <stp/>
        <stp>EM_S_PERFORMANCEEXPRESS_PERFEXNETPROFITTOSHAREHOLDER</stp>
        <stp>2</stp>
        <stp>603021.SH</stp>
        <stp>6/30/2016</stp>
        <tr r="E2745" s="5"/>
      </tp>
      <tp t="s">
        <v/>
        <stp/>
        <stp>EM_S_PERFORMANCEEXPRESS_PERFEXNETPROFITTOSHAREHOLDER</stp>
        <stp>2</stp>
        <stp>601020.SH</stp>
        <stp>6/30/2016</stp>
        <tr r="E2596" s="5"/>
      </tp>
      <tp t="s">
        <v/>
        <stp/>
        <stp>EM_S_PERFORMANCEEXPRESS_PERFEXNETPROFITTOSHAREHOLDER</stp>
        <stp>2</stp>
        <stp>600820.SH</stp>
        <stp>6/30/2016</stp>
        <tr r="E2473" s="5"/>
      </tp>
      <tp t="s">
        <v/>
        <stp/>
        <stp>EM_S_PERFORMANCEEXPRESS_PERFEXNETPROFITTOSHAREHOLDER</stp>
        <stp>2</stp>
        <stp>600620.SH</stp>
        <stp>6/30/2016</stp>
        <tr r="E2292" s="5"/>
      </tp>
      <tp t="s">
        <v/>
        <stp/>
        <stp>EM_S_PERFORMANCEEXPRESS_PERFEXNETPROFITTOSHAREHOLDER</stp>
        <stp>2</stp>
        <stp>600720.SH</stp>
        <stp>6/30/2016</stp>
        <tr r="E2380" s="5"/>
      </tp>
      <tp>
        <v>88776061.390000001</v>
        <stp/>
        <stp>EM_S_PERFORMANCEEXPRESS_PERFEXNETPROFITTOSHAREHOLDER</stp>
        <stp>2</stp>
        <stp>600420.SH</stp>
        <stp>6/30/2016</stp>
        <tr r="E2131" s="5"/>
      </tp>
      <tp t="s">
        <v/>
        <stp/>
        <stp>EM_S_PERFORMANCEEXPRESS_PERFEXNETPROFITTOSHAREHOLDER</stp>
        <stp>2</stp>
        <stp>600520.SH</stp>
        <stp>6/30/2016</stp>
        <tr r="E2203" s="5"/>
      </tp>
      <tp t="s">
        <v/>
        <stp/>
        <stp>EM_S_PERFORMANCEEXPRESS_PERFEXNETPROFITTOSHAREHOLDER</stp>
        <stp>2</stp>
        <stp>600220.SH</stp>
        <stp>6/30/2016</stp>
        <tr r="E1964" s="5"/>
      </tp>
      <tp t="s">
        <v/>
        <stp/>
        <stp>EM_S_PERFORMANCEEXPRESS_PERFEXNETPROFITTOSHAREHOLDER</stp>
        <stp>2</stp>
        <stp>600320.SH</stp>
        <stp>6/30/2016</stp>
        <tr r="E2051" s="5"/>
      </tp>
      <tp t="s">
        <v/>
        <stp/>
        <stp>EM_S_PERFORMANCEEXPRESS_PERFEXNETPROFITTOSHAREHOLDER</stp>
        <stp>2</stp>
        <stp>600020.SH</stp>
        <stp>6/30/2016</stp>
        <tr r="E1795" s="5"/>
      </tp>
      <tp t="s">
        <v/>
        <stp/>
        <stp>EM_S_PERFORMANCEEXPRESS_PERFEXNETPROFITTOSHAREHOLDER</stp>
        <stp>2</stp>
        <stp>600120.SH</stp>
        <stp>6/30/2016</stp>
        <tr r="E1878" s="5"/>
      </tp>
      <tp>
        <v>46974400</v>
        <stp/>
        <stp>EM_S_PERFORMANCEEXPRESS_PERFEXNETPROFITTOSHAREHOLDER</stp>
        <stp>2</stp>
        <stp>603520.SH</stp>
        <stp>6/30/2016</stp>
        <tr r="E2807" s="5"/>
      </tp>
      <tp t="s">
        <v/>
        <stp/>
        <stp>EM_S_PERFORMANCEEXPRESS_PERFEXNETPROFITTOSHAREHOLDER</stp>
        <stp>2</stp>
        <stp>603020.SH</stp>
        <stp>6/30/2016</stp>
        <tr r="E2744" s="5"/>
      </tp>
      <tp t="s">
        <v/>
        <stp/>
        <stp>EM_S_PERFORMANCEEXPRESS_PERFEXNETPROFITTOSHAREHOLDER</stp>
        <stp>2</stp>
        <stp>601727.SH</stp>
        <stp>6/30/2016</stp>
        <tr r="E2685" s="5"/>
      </tp>
      <tp t="s">
        <v/>
        <stp/>
        <stp>EM_S_PERFORMANCEEXPRESS_PERFEXNETPROFITTOSHAREHOLDER</stp>
        <stp>2</stp>
        <stp>601127.SH</stp>
        <stp>6/30/2016</stp>
        <tr r="E2615" s="5"/>
      </tp>
      <tp t="s">
        <v/>
        <stp/>
        <stp>EM_S_PERFORMANCEEXPRESS_PERFEXNETPROFITTOSHAREHOLDER</stp>
        <stp>2</stp>
        <stp>600827.SH</stp>
        <stp>6/30/2016</stp>
        <tr r="E2480" s="5"/>
      </tp>
      <tp t="s">
        <v/>
        <stp/>
        <stp>EM_S_PERFORMANCEEXPRESS_PERFEXNETPROFITTOSHAREHOLDER</stp>
        <stp>2</stp>
        <stp>600727.SH</stp>
        <stp>6/30/2016</stp>
        <tr r="E2387" s="5"/>
      </tp>
      <tp t="s">
        <v/>
        <stp/>
        <stp>EM_S_PERFORMANCEEXPRESS_PERFEXNETPROFITTOSHAREHOLDER</stp>
        <stp>2</stp>
        <stp>600527.SH</stp>
        <stp>6/30/2016</stp>
        <tr r="E2209" s="5"/>
      </tp>
      <tp t="s">
        <v/>
        <stp/>
        <stp>EM_S_PERFORMANCEEXPRESS_PERFEXNETPROFITTOSHAREHOLDER</stp>
        <stp>2</stp>
        <stp>600227.SH</stp>
        <stp>6/30/2016</stp>
        <tr r="E1970" s="5"/>
      </tp>
      <tp t="s">
        <v/>
        <stp/>
        <stp>EM_S_PERFORMANCEEXPRESS_PERFEXNETPROFITTOSHAREHOLDER</stp>
        <stp>2</stp>
        <stp>600327.SH</stp>
        <stp>6/30/2016</stp>
        <tr r="E2057" s="5"/>
      </tp>
      <tp t="s">
        <v/>
        <stp/>
        <stp>EM_S_PERFORMANCEEXPRESS_PERFEXNETPROFITTOSHAREHOLDER</stp>
        <stp>2</stp>
        <stp>600027.SH</stp>
        <stp>6/30/2016</stp>
        <tr r="E1800" s="5"/>
      </tp>
      <tp t="s">
        <v/>
        <stp/>
        <stp>EM_S_PERFORMANCEEXPRESS_PERFEXNETPROFITTOSHAREHOLDER</stp>
        <stp>2</stp>
        <stp>600127.SH</stp>
        <stp>6/30/2016</stp>
        <tr r="E1884" s="5"/>
      </tp>
      <tp t="s">
        <v/>
        <stp/>
        <stp>EM_S_PERFORMANCEEXPRESS_PERFEXNETPROFITTOSHAREHOLDER</stp>
        <stp>2</stp>
        <stp>603227.SH</stp>
        <stp>6/30/2016</stp>
        <tr r="E2781" s="5"/>
      </tp>
      <tp t="s">
        <v/>
        <stp/>
        <stp>EM_S_PERFORMANCEEXPRESS_PERFEXNETPROFITTOSHAREHOLDER</stp>
        <stp>2</stp>
        <stp>603027.SH</stp>
        <stp>6/30/2016</stp>
        <tr r="E2750" s="5"/>
      </tp>
      <tp t="s">
        <v/>
        <stp/>
        <stp>EM_S_PERFORMANCEEXPRESS_PERFEXNETPROFITTOSHAREHOLDER</stp>
        <stp>2</stp>
        <stp>601226.SH</stp>
        <stp>6/30/2016</stp>
        <tr r="E2635" s="5"/>
      </tp>
      <tp t="s">
        <v/>
        <stp/>
        <stp>EM_S_PERFORMANCEEXPRESS_PERFEXNETPROFITTOSHAREHOLDER</stp>
        <stp>2</stp>
        <stp>601126.SH</stp>
        <stp>6/30/2016</stp>
        <tr r="E2614" s="5"/>
      </tp>
      <tp t="s">
        <v/>
        <stp/>
        <stp>EM_S_PERFORMANCEEXPRESS_PERFEXNETPROFITTOSHAREHOLDER</stp>
        <stp>2</stp>
        <stp>600826.SH</stp>
        <stp>6/30/2016</stp>
        <tr r="E2479" s="5"/>
      </tp>
      <tp t="s">
        <v/>
        <stp/>
        <stp>EM_S_PERFORMANCEEXPRESS_PERFEXNETPROFITTOSHAREHOLDER</stp>
        <stp>2</stp>
        <stp>600626.SH</stp>
        <stp>6/30/2016</stp>
        <tr r="E2297" s="5"/>
      </tp>
      <tp t="s">
        <v/>
        <stp/>
        <stp>EM_S_PERFORMANCEEXPRESS_PERFEXNETPROFITTOSHAREHOLDER</stp>
        <stp>2</stp>
        <stp>600726.SH</stp>
        <stp>6/30/2016</stp>
        <tr r="E2386" s="5"/>
      </tp>
      <tp t="s">
        <v/>
        <stp/>
        <stp>EM_S_PERFORMANCEEXPRESS_PERFEXNETPROFITTOSHAREHOLDER</stp>
        <stp>2</stp>
        <stp>600426.SH</stp>
        <stp>6/30/2016</stp>
        <tr r="E2136" s="5"/>
      </tp>
      <tp t="s">
        <v/>
        <stp/>
        <stp>EM_S_PERFORMANCEEXPRESS_PERFEXNETPROFITTOSHAREHOLDER</stp>
        <stp>2</stp>
        <stp>600526.SH</stp>
        <stp>6/30/2016</stp>
        <tr r="E2208" s="5"/>
      </tp>
      <tp t="s">
        <v/>
        <stp/>
        <stp>EM_S_PERFORMANCEEXPRESS_PERFEXNETPROFITTOSHAREHOLDER</stp>
        <stp>2</stp>
        <stp>600226.SH</stp>
        <stp>6/30/2016</stp>
        <tr r="E1969" s="5"/>
      </tp>
      <tp t="s">
        <v/>
        <stp/>
        <stp>EM_S_PERFORMANCEEXPRESS_PERFEXNETPROFITTOSHAREHOLDER</stp>
        <stp>2</stp>
        <stp>600326.SH</stp>
        <stp>6/30/2016</stp>
        <tr r="E2056" s="5"/>
      </tp>
      <tp t="s">
        <v/>
        <stp/>
        <stp>EM_S_PERFORMANCEEXPRESS_PERFEXNETPROFITTOSHAREHOLDER</stp>
        <stp>2</stp>
        <stp>600026.SH</stp>
        <stp>6/30/2016</stp>
        <tr r="E1799" s="5"/>
      </tp>
      <tp t="s">
        <v/>
        <stp/>
        <stp>EM_S_PERFORMANCEEXPRESS_PERFEXNETPROFITTOSHAREHOLDER</stp>
        <stp>2</stp>
        <stp>600126.SH</stp>
        <stp>6/30/2016</stp>
        <tr r="E1883" s="5"/>
      </tp>
      <tp t="s">
        <v/>
        <stp/>
        <stp>EM_S_PERFORMANCEEXPRESS_PERFEXNETPROFITTOSHAREHOLDER</stp>
        <stp>2</stp>
        <stp>603726.SH</stp>
        <stp>6/30/2016</stp>
        <tr r="E2837" s="5"/>
      </tp>
      <tp t="s">
        <v/>
        <stp/>
        <stp>EM_S_PERFORMANCEEXPRESS_PERFEXNETPROFITTOSHAREHOLDER</stp>
        <stp>2</stp>
        <stp>603026.SH</stp>
        <stp>6/30/2016</stp>
        <tr r="E2749" s="5"/>
      </tp>
      <tp t="s">
        <v/>
        <stp/>
        <stp>EM_S_PERFORMANCEEXPRESS_PERFEXNETPROFITTOSHAREHOLDER</stp>
        <stp>2</stp>
        <stp>603126.SH</stp>
        <stp>6/30/2016</stp>
        <tr r="E2768" s="5"/>
      </tp>
      <tp t="s">
        <v/>
        <stp/>
        <stp>EM_S_PERFORMANCEEXPRESS_PERFEXNETPROFITTOSHAREHOLDER</stp>
        <stp>2</stp>
        <stp>601225.SH</stp>
        <stp>6/30/2016</stp>
        <tr r="E2634" s="5"/>
      </tp>
      <tp t="s">
        <v/>
        <stp/>
        <stp>EM_S_PERFORMANCEEXPRESS_PERFEXNETPROFITTOSHAREHOLDER</stp>
        <stp>2</stp>
        <stp>600825.SH</stp>
        <stp>6/30/2016</stp>
        <tr r="E2478" s="5"/>
      </tp>
      <tp t="s">
        <v/>
        <stp/>
        <stp>EM_S_PERFORMANCEEXPRESS_PERFEXNETPROFITTOSHAREHOLDER</stp>
        <stp>2</stp>
        <stp>600725.SH</stp>
        <stp>6/30/2016</stp>
        <tr r="E2385" s="5"/>
      </tp>
      <tp>
        <v>-171221200</v>
        <stp/>
        <stp>EM_S_PERFORMANCEEXPRESS_PERFEXNETPROFITTOSHAREHOLDER</stp>
        <stp>2</stp>
        <stp>600425.SH</stp>
        <stp>6/30/2016</stp>
        <tr r="E2135" s="5"/>
      </tp>
      <tp t="s">
        <v/>
        <stp/>
        <stp>EM_S_PERFORMANCEEXPRESS_PERFEXNETPROFITTOSHAREHOLDER</stp>
        <stp>2</stp>
        <stp>600525.SH</stp>
        <stp>6/30/2016</stp>
        <tr r="E2207" s="5"/>
      </tp>
      <tp t="s">
        <v/>
        <stp/>
        <stp>EM_S_PERFORMANCEEXPRESS_PERFEXNETPROFITTOSHAREHOLDER</stp>
        <stp>2</stp>
        <stp>600225.SH</stp>
        <stp>6/30/2016</stp>
        <tr r="E1968" s="5"/>
      </tp>
      <tp t="s">
        <v/>
        <stp/>
        <stp>EM_S_PERFORMANCEEXPRESS_PERFEXNETPROFITTOSHAREHOLDER</stp>
        <stp>2</stp>
        <stp>600325.SH</stp>
        <stp>6/30/2016</stp>
        <tr r="E2055" s="5"/>
      </tp>
      <tp t="s">
        <v/>
        <stp/>
        <stp>EM_S_PERFORMANCEEXPRESS_PERFEXNETPROFITTOSHAREHOLDER</stp>
        <stp>2</stp>
        <stp>600125.SH</stp>
        <stp>6/30/2016</stp>
        <tr r="E1882" s="5"/>
      </tp>
      <tp t="s">
        <v/>
        <stp/>
        <stp>EM_S_PERFORMANCEEXPRESS_PERFEXNETPROFITTOSHAREHOLDER</stp>
        <stp>2</stp>
        <stp>603025.SH</stp>
        <stp>6/30/2016</stp>
        <tr r="E2748" s="5"/>
      </tp>
      <tp t="s">
        <v/>
        <stp/>
        <stp>EM_S_PERFORMANCEEXPRESS_PERFEXNETPROFITTOSHAREHOLDER</stp>
        <stp>2</stp>
        <stp>600824.SH</stp>
        <stp>6/30/2016</stp>
        <tr r="E2477" s="5"/>
      </tp>
      <tp t="s">
        <v/>
        <stp/>
        <stp>EM_S_PERFORMANCEEXPRESS_PERFEXNETPROFITTOSHAREHOLDER</stp>
        <stp>2</stp>
        <stp>600624.SH</stp>
        <stp>6/30/2016</stp>
        <tr r="E2296" s="5"/>
      </tp>
      <tp t="s">
        <v/>
        <stp/>
        <stp>EM_S_PERFORMANCEEXPRESS_PERFEXNETPROFITTOSHAREHOLDER</stp>
        <stp>2</stp>
        <stp>600724.SH</stp>
        <stp>6/30/2016</stp>
        <tr r="E2384" s="5"/>
      </tp>
      <tp t="s">
        <v/>
        <stp/>
        <stp>EM_S_PERFORMANCEEXPRESS_PERFEXNETPROFITTOSHAREHOLDER</stp>
        <stp>2</stp>
        <stp>601929.SH</stp>
        <stp>6/30/2016</stp>
        <tr r="E2712" s="5"/>
      </tp>
      <tp t="s">
        <v/>
        <stp/>
        <stp>EM_S_PERFORMANCEEXPRESS_PERFEXNETPROFITTOSHAREHOLDER</stp>
        <stp>2</stp>
        <stp>600829.SH</stp>
        <stp>6/30/2016</stp>
        <tr r="E2482" s="5"/>
      </tp>
      <tp t="s">
        <v/>
        <stp/>
        <stp>EM_S_PERFORMANCEEXPRESS_PERFEXNETPROFITTOSHAREHOLDER</stp>
        <stp>2</stp>
        <stp>600629.SH</stp>
        <stp>6/30/2016</stp>
        <tr r="E2299" s="5"/>
      </tp>
      <tp t="s">
        <v/>
        <stp/>
        <stp>EM_S_PERFORMANCEEXPRESS_PERFEXNETPROFITTOSHAREHOLDER</stp>
        <stp>2</stp>
        <stp>600729.SH</stp>
        <stp>6/30/2016</stp>
        <tr r="E2389" s="5"/>
      </tp>
      <tp t="s">
        <v/>
        <stp/>
        <stp>EM_S_PERFORMANCEEXPRESS_PERFEXNETPROFITTOSHAREHOLDER</stp>
        <stp>2</stp>
        <stp>600429.SH</stp>
        <stp>6/30/2016</stp>
        <tr r="E2138" s="5"/>
      </tp>
      <tp t="s">
        <v/>
        <stp/>
        <stp>EM_S_PERFORMANCEEXPRESS_PERFEXNETPROFITTOSHAREHOLDER</stp>
        <stp>2</stp>
        <stp>600529.SH</stp>
        <stp>6/30/2016</stp>
        <tr r="E2211" s="5"/>
      </tp>
      <tp t="s">
        <v/>
        <stp/>
        <stp>EM_S_PERFORMANCEEXPRESS_PERFEXNETPROFITTOSHAREHOLDER</stp>
        <stp>2</stp>
        <stp>600229.SH</stp>
        <stp>6/30/2016</stp>
        <tr r="E1972" s="5"/>
      </tp>
      <tp t="s">
        <v/>
        <stp/>
        <stp>EM_S_PERFORMANCEEXPRESS_PERFEXNETPROFITTOSHAREHOLDER</stp>
        <stp>2</stp>
        <stp>600329.SH</stp>
        <stp>6/30/2016</stp>
        <tr r="E2059" s="5"/>
      </tp>
      <tp t="s">
        <v/>
        <stp/>
        <stp>EM_S_PERFORMANCEEXPRESS_PERFEXNETPROFITTOSHAREHOLDER</stp>
        <stp>2</stp>
        <stp>600029.SH</stp>
        <stp>6/30/2016</stp>
        <tr r="E1802" s="5"/>
      </tp>
      <tp t="s">
        <v/>
        <stp/>
        <stp>EM_S_PERFORMANCEEXPRESS_PERFEXNETPROFITTOSHAREHOLDER</stp>
        <stp>2</stp>
        <stp>600129.SH</stp>
        <stp>6/30/2016</stp>
        <tr r="E1886" s="5"/>
      </tp>
      <tp t="s">
        <v/>
        <stp/>
        <stp>EM_S_PERFORMANCEEXPRESS_PERFEXNETPROFITTOSHAREHOLDER</stp>
        <stp>2</stp>
        <stp>603729.SH</stp>
        <stp>6/30/2016</stp>
        <tr r="E2838" s="5"/>
      </tp>
      <tp t="s">
        <v/>
        <stp/>
        <stp>EM_S_PERFORMANCEEXPRESS_PERFEXNETPROFITTOSHAREHOLDER</stp>
        <stp>2</stp>
        <stp>603029.SH</stp>
        <stp>6/30/2016</stp>
        <tr r="E2752" s="5"/>
      </tp>
      <tp t="s">
        <v/>
        <stp/>
        <stp>EM_S_DIV_PRENOTICEDATE</stp>
        <stp>3</stp>
        <stp>000001.SZ</stp>
        <stp>12/31/2015</stp>
        <stp>1</stp>
        <tr r="I6" s="9"/>
      </tp>
      <tp t="s">
        <v/>
        <stp/>
        <stp>EM_S_PERFORMANCEEXPRESS_PERFEXNETPROFITTOSHAREHOLDER</stp>
        <stp>2</stp>
        <stp>601928.SH</stp>
        <stp>6/30/2016</stp>
        <tr r="E2711" s="5"/>
      </tp>
      <tp t="s">
        <v/>
        <stp/>
        <stp>EM_S_PERFORMANCEEXPRESS_PERFEXNETPROFITTOSHAREHOLDER</stp>
        <stp>2</stp>
        <stp>601628.SH</stp>
        <stp>6/30/2016</stp>
        <tr r="E2671" s="5"/>
      </tp>
      <tp t="s">
        <v/>
        <stp/>
        <stp>EM_S_PERFORMANCEEXPRESS_PERFEXNETPROFITTOSHAREHOLDER</stp>
        <stp>2</stp>
        <stp>601328.SH</stp>
        <stp>6/30/2016</stp>
        <tr r="E2644" s="5"/>
      </tp>
      <tp t="s">
        <v/>
        <stp/>
        <stp>EM_S_PERFORMANCEEXPRESS_PERFEXNETPROFITTOSHAREHOLDER</stp>
        <stp>2</stp>
        <stp>601028.SH</stp>
        <stp>6/30/2016</stp>
        <tr r="E2598" s="5"/>
      </tp>
      <tp t="s">
        <v/>
        <stp/>
        <stp>EM_S_PERFORMANCEEXPRESS_PERFEXNETPROFITTOSHAREHOLDER</stp>
        <stp>2</stp>
        <stp>600828.SH</stp>
        <stp>6/30/2016</stp>
        <tr r="E2481" s="5"/>
      </tp>
      <tp t="s">
        <v/>
        <stp/>
        <stp>EM_S_PERFORMANCEEXPRESS_PERFEXNETPROFITTOSHAREHOLDER</stp>
        <stp>2</stp>
        <stp>600628.SH</stp>
        <stp>6/30/2016</stp>
        <tr r="E2298" s="5"/>
      </tp>
      <tp t="s">
        <v/>
        <stp/>
        <stp>EM_S_PERFORMANCEEXPRESS_PERFEXNETPROFITTOSHAREHOLDER</stp>
        <stp>2</stp>
        <stp>600728.SH</stp>
        <stp>6/30/2016</stp>
        <tr r="E2388" s="5"/>
      </tp>
      <tp>
        <v>4410400</v>
        <stp/>
        <stp>EM_S_PERFORMANCEEXPRESS_PERFEXNETPROFITTOSHAREHOLDER</stp>
        <stp>2</stp>
        <stp>600428.SH</stp>
        <stp>6/30/2016</stp>
        <tr r="E2137" s="5"/>
      </tp>
      <tp t="s">
        <v/>
        <stp/>
        <stp>EM_S_PERFORMANCEEXPRESS_PERFEXNETPROFITTOSHAREHOLDER</stp>
        <stp>2</stp>
        <stp>600528.SH</stp>
        <stp>6/30/2016</stp>
        <tr r="E2210" s="5"/>
      </tp>
      <tp t="s">
        <v/>
        <stp/>
        <stp>EM_S_PERFORMANCEEXPRESS_PERFEXNETPROFITTOSHAREHOLDER</stp>
        <stp>2</stp>
        <stp>600228.SH</stp>
        <stp>6/30/2016</stp>
        <tr r="E1971" s="5"/>
      </tp>
      <tp t="s">
        <v/>
        <stp/>
        <stp>EM_S_PERFORMANCEEXPRESS_PERFEXNETPROFITTOSHAREHOLDER</stp>
        <stp>2</stp>
        <stp>600328.SH</stp>
        <stp>6/30/2016</stp>
        <tr r="E2058" s="5"/>
      </tp>
      <tp t="s">
        <v/>
        <stp/>
        <stp>EM_S_PERFORMANCEEXPRESS_PERFEXNETPROFITTOSHAREHOLDER</stp>
        <stp>2</stp>
        <stp>600028.SH</stp>
        <stp>6/30/2016</stp>
        <tr r="E1801" s="5"/>
      </tp>
      <tp t="s">
        <v/>
        <stp/>
        <stp>EM_S_PERFORMANCEEXPRESS_PERFEXNETPROFITTOSHAREHOLDER</stp>
        <stp>2</stp>
        <stp>600128.SH</stp>
        <stp>6/30/2016</stp>
        <tr r="E1885" s="5"/>
      </tp>
      <tp t="s">
        <v/>
        <stp/>
        <stp>EM_S_PERFORMANCEEXPRESS_PERFEXNETPROFITTOSHAREHOLDER</stp>
        <stp>2</stp>
        <stp>603828.SH</stp>
        <stp>6/30/2016</stp>
        <tr r="E2852" s="5"/>
      </tp>
      <tp t="s">
        <v/>
        <stp/>
        <stp>EM_S_PERFORMANCEEXPRESS_PERFEXNETPROFITTOSHAREHOLDER</stp>
        <stp>2</stp>
        <stp>603528.SH</stp>
        <stp>6/30/2016</stp>
        <tr r="E2808" s="5"/>
      </tp>
      <tp t="s">
        <v/>
        <stp/>
        <stp>EM_S_PERFORMANCEEXPRESS_PERFEXNETPROFITTOSHAREHOLDER</stp>
        <stp>2</stp>
        <stp>603328.SH</stp>
        <stp>6/30/2016</stp>
        <tr r="E2792" s="5"/>
      </tp>
      <tp t="s">
        <v/>
        <stp/>
        <stp>EM_S_PERFORMANCEEXPRESS_PERFEXNETPROFITTOSHAREHOLDER</stp>
        <stp>2</stp>
        <stp>603028.SH</stp>
        <stp>6/30/2016</stp>
        <tr r="E2751" s="5"/>
      </tp>
      <tp t="s">
        <v/>
        <stp/>
        <stp>EM_S_PERFORMANCEEXPRESS_PERFEXNETPROFITTOSHAREHOLDER</stp>
        <stp>2</stp>
        <stp>603128.SH</stp>
        <stp>6/30/2016</stp>
        <tr r="E2769" s="5"/>
      </tp>
      <tp t="s">
        <v/>
        <stp/>
        <stp>EM_S_DIV_PRELANDATE</stp>
        <stp>3</stp>
        <stp>000002.SZ</stp>
        <stp>3/31/2008</stp>
        <stp>1</stp>
        <tr r="HD4" s="13"/>
      </tp>
      <tp t="s">
        <v/>
        <stp/>
        <stp>EM_S_DIV_PRELANDATE</stp>
        <stp>3</stp>
        <stp>000002.SZ</stp>
        <stp>9/30/2012</stp>
        <stp>1</stp>
        <tr r="GL4" s="13"/>
      </tp>
      <tp t="s">
        <v/>
        <stp/>
        <stp>EM_S_PERFORMANCEEXPRESS_PERFEXNETPROFITTOSHAREHOLDER</stp>
        <stp>2</stp>
        <stp>000893.SZ</stp>
        <stp>6/30/2016</stp>
        <tr r="E385" s="5"/>
      </tp>
      <tp t="s">
        <v/>
        <stp/>
        <stp>EM_S_PERFORMANCEEXPRESS_PERFEXNETPROFITTOSHAREHOLDER</stp>
        <stp>2</stp>
        <stp>000993.SZ</stp>
        <stp>6/30/2016</stp>
        <tr r="E462" s="5"/>
      </tp>
      <tp t="s">
        <v/>
        <stp/>
        <stp>EM_S_PERFORMANCEEXPRESS_PERFEXNETPROFITTOSHAREHOLDER</stp>
        <stp>2</stp>
        <stp>000693.SZ</stp>
        <stp>6/30/2016</stp>
        <tr r="E252" s="5"/>
      </tp>
      <tp t="s">
        <v/>
        <stp/>
        <stp>EM_S_PERFORMANCEEXPRESS_PERFEXNETPROFITTOSHAREHOLDER</stp>
        <stp>2</stp>
        <stp>000793.SZ</stp>
        <stp>6/30/2016</stp>
        <tr r="E320" s="5"/>
      </tp>
      <tp t="s">
        <v/>
        <stp/>
        <stp>EM_S_PERFORMANCEEXPRESS_PERFEXNETPROFITTOSHAREHOLDER</stp>
        <stp>2</stp>
        <stp>000593.SZ</stp>
        <stp>6/30/2016</stp>
        <tr r="E179" s="5"/>
      </tp>
      <tp>
        <v>-19148498.969999999</v>
        <stp/>
        <stp>EM_S_PERFORMANCEEXPRESS_PERFEXNETPROFITTOSHAREHOLDER</stp>
        <stp>2</stp>
        <stp>002693.SZ</stp>
        <stp>6/30/2016</stp>
        <tr r="E1161" s="5"/>
      </tp>
      <tp>
        <v>52566385.590000004</v>
        <stp/>
        <stp>EM_S_PERFORMANCEEXPRESS_PERFEXNETPROFITTOSHAREHOLDER</stp>
        <stp>2</stp>
        <stp>002793.SZ</stp>
        <stp>6/30/2016</stp>
        <tr r="E1253" s="5"/>
      </tp>
      <tp t="s">
        <v/>
        <stp/>
        <stp>EM_S_PERFORMANCEEXPRESS_PERFEXNETPROFITTOSHAREHOLDER</stp>
        <stp>2</stp>
        <stp>002493.SZ</stp>
        <stp>6/30/2016</stp>
        <tr r="E962" s="5"/>
      </tp>
      <tp t="s">
        <v/>
        <stp/>
        <stp>EM_S_PERFORMANCEEXPRESS_PERFEXNETPROFITTOSHAREHOLDER</stp>
        <stp>2</stp>
        <stp>002593.SZ</stp>
        <stp>6/30/2016</stp>
        <tr r="E1061" s="5"/>
      </tp>
      <tp t="s">
        <v/>
        <stp/>
        <stp>EM_S_PERFORMANCEEXPRESS_PERFEXNETPROFITTOSHAREHOLDER</stp>
        <stp>2</stp>
        <stp>002293.SZ</stp>
        <stp>6/30/2016</stp>
        <tr r="E762" s="5"/>
      </tp>
      <tp t="s">
        <v/>
        <stp/>
        <stp>EM_S_PERFORMANCEEXPRESS_PERFEXNETPROFITTOSHAREHOLDER</stp>
        <stp>2</stp>
        <stp>002393.SZ</stp>
        <stp>6/30/2016</stp>
        <tr r="E862" s="5"/>
      </tp>
      <tp t="s">
        <v/>
        <stp/>
        <stp>EM_S_PERFORMANCEEXPRESS_PERFEXNETPROFITTOSHAREHOLDER</stp>
        <stp>2</stp>
        <stp>002093.SZ</stp>
        <stp>6/30/2016</stp>
        <tr r="E563" s="5"/>
      </tp>
      <tp t="s">
        <v/>
        <stp/>
        <stp>EM_S_PERFORMANCEEXPRESS_PERFEXNETPROFITTOSHAREHOLDER</stp>
        <stp>2</stp>
        <stp>002193.SZ</stp>
        <stp>6/30/2016</stp>
        <tr r="E663" s="5"/>
      </tp>
      <tp t="s">
        <v/>
        <stp/>
        <stp>EM_S_PERFORMANCEEXPRESS_PERFEXNETPROFITTOSHAREHOLDER</stp>
        <stp>2</stp>
        <stp>000892.SZ</stp>
        <stp>6/30/2016</stp>
        <tr r="E384" s="5"/>
      </tp>
      <tp t="s">
        <v/>
        <stp/>
        <stp>EM_S_PERFORMANCEEXPRESS_PERFEXNETPROFITTOSHAREHOLDER</stp>
        <stp>2</stp>
        <stp>000692.SZ</stp>
        <stp>6/30/2016</stp>
        <tr r="E251" s="5"/>
      </tp>
      <tp t="s">
        <v/>
        <stp/>
        <stp>EM_S_PERFORMANCEEXPRESS_PERFEXNETPROFITTOSHAREHOLDER</stp>
        <stp>2</stp>
        <stp>000792.SZ</stp>
        <stp>6/30/2016</stp>
        <tr r="E319" s="5"/>
      </tp>
      <tp t="s">
        <v/>
        <stp/>
        <stp>EM_S_PERFORMANCEEXPRESS_PERFEXNETPROFITTOSHAREHOLDER</stp>
        <stp>2</stp>
        <stp>000592.SZ</stp>
        <stp>6/30/2016</stp>
        <tr r="E178" s="5"/>
      </tp>
      <tp t="s">
        <v/>
        <stp/>
        <stp>EM_S_PERFORMANCEEXPRESS_PERFEXNETPROFITTOSHAREHOLDER</stp>
        <stp>2</stp>
        <stp>002692.SZ</stp>
        <stp>6/30/2016</stp>
        <tr r="E1160" s="5"/>
      </tp>
      <tp>
        <v>116214989.90000001</v>
        <stp/>
        <stp>EM_S_PERFORMANCEEXPRESS_PERFEXNETPROFITTOSHAREHOLDER</stp>
        <stp>2</stp>
        <stp>002792.SZ</stp>
        <stp>6/30/2016</stp>
        <tr r="E1252" s="5"/>
      </tp>
      <tp t="s">
        <v/>
        <stp/>
        <stp>EM_S_PERFORMANCEEXPRESS_PERFEXNETPROFITTOSHAREHOLDER</stp>
        <stp>2</stp>
        <stp>002492.SZ</stp>
        <stp>6/30/2016</stp>
        <tr r="E961" s="5"/>
      </tp>
      <tp t="s">
        <v/>
        <stp/>
        <stp>EM_S_PERFORMANCEEXPRESS_PERFEXNETPROFITTOSHAREHOLDER</stp>
        <stp>2</stp>
        <stp>002592.SZ</stp>
        <stp>6/30/2016</stp>
        <tr r="E1060" s="5"/>
      </tp>
      <tp>
        <v>293030105.33999997</v>
        <stp/>
        <stp>EM_S_PERFORMANCEEXPRESS_PERFEXNETPROFITTOSHAREHOLDER</stp>
        <stp>2</stp>
        <stp>002292.SZ</stp>
        <stp>6/30/2016</stp>
        <tr r="E761" s="5"/>
      </tp>
      <tp t="s">
        <v/>
        <stp/>
        <stp>EM_S_PERFORMANCEEXPRESS_PERFEXNETPROFITTOSHAREHOLDER</stp>
        <stp>2</stp>
        <stp>002392.SZ</stp>
        <stp>6/30/2016</stp>
        <tr r="E861" s="5"/>
      </tp>
      <tp t="s">
        <v/>
        <stp/>
        <stp>EM_S_PERFORMANCEEXPRESS_PERFEXNETPROFITTOSHAREHOLDER</stp>
        <stp>2</stp>
        <stp>002092.SZ</stp>
        <stp>6/30/2016</stp>
        <tr r="E562" s="5"/>
      </tp>
      <tp>
        <v>1120745.54</v>
        <stp/>
        <stp>EM_S_PERFORMANCEEXPRESS_PERFEXNETPROFITTOSHAREHOLDER</stp>
        <stp>2</stp>
        <stp>002192.SZ</stp>
        <stp>6/30/2016</stp>
        <tr r="E662" s="5"/>
      </tp>
      <tp t="s">
        <v/>
        <stp/>
        <stp>EM_S_PERFORMANCEEXPRESS_PERFEXNETPROFITTOSHAREHOLDER</stp>
        <stp>2</stp>
        <stp>000691.SZ</stp>
        <stp>6/30/2016</stp>
        <tr r="E250" s="5"/>
      </tp>
      <tp t="s">
        <v/>
        <stp/>
        <stp>EM_S_PERFORMANCEEXPRESS_PERFEXNETPROFITTOSHAREHOLDER</stp>
        <stp>2</stp>
        <stp>000791.SZ</stp>
        <stp>6/30/2016</stp>
        <tr r="E318" s="5"/>
      </tp>
      <tp t="s">
        <v/>
        <stp/>
        <stp>EM_S_PERFORMANCEEXPRESS_PERFEXNETPROFITTOSHAREHOLDER</stp>
        <stp>2</stp>
        <stp>000591.SZ</stp>
        <stp>6/30/2016</stp>
        <tr r="E177" s="5"/>
      </tp>
      <tp t="s">
        <v/>
        <stp/>
        <stp>EM_S_PERFORMANCEEXPRESS_PERFEXNETPROFITTOSHAREHOLDER</stp>
        <stp>2</stp>
        <stp>002691.SZ</stp>
        <stp>6/30/2016</stp>
        <tr r="E1159" s="5"/>
      </tp>
      <tp>
        <v>95912250.540000007</v>
        <stp/>
        <stp>EM_S_PERFORMANCEEXPRESS_PERFEXNETPROFITTOSHAREHOLDER</stp>
        <stp>2</stp>
        <stp>002791.SZ</stp>
        <stp>6/30/2016</stp>
        <tr r="E1251" s="5"/>
      </tp>
      <tp t="s">
        <v/>
        <stp/>
        <stp>EM_S_PERFORMANCEEXPRESS_PERFEXNETPROFITTOSHAREHOLDER</stp>
        <stp>2</stp>
        <stp>002491.SZ</stp>
        <stp>6/30/2016</stp>
        <tr r="E960" s="5"/>
      </tp>
      <tp t="s">
        <v/>
        <stp/>
        <stp>EM_S_PERFORMANCEEXPRESS_PERFEXNETPROFITTOSHAREHOLDER</stp>
        <stp>2</stp>
        <stp>002591.SZ</stp>
        <stp>6/30/2016</stp>
        <tr r="E1059" s="5"/>
      </tp>
      <tp t="s">
        <v/>
        <stp/>
        <stp>EM_S_PERFORMANCEEXPRESS_PERFEXNETPROFITTOSHAREHOLDER</stp>
        <stp>2</stp>
        <stp>002291.SZ</stp>
        <stp>6/30/2016</stp>
        <tr r="E760" s="5"/>
      </tp>
      <tp t="s">
        <v/>
        <stp/>
        <stp>EM_S_PERFORMANCEEXPRESS_PERFEXNETPROFITTOSHAREHOLDER</stp>
        <stp>2</stp>
        <stp>002391.SZ</stp>
        <stp>6/30/2016</stp>
        <tr r="E860" s="5"/>
      </tp>
      <tp t="s">
        <v/>
        <stp/>
        <stp>EM_S_PERFORMANCEEXPRESS_PERFEXNETPROFITTOSHAREHOLDER</stp>
        <stp>2</stp>
        <stp>002091.SZ</stp>
        <stp>6/30/2016</stp>
        <tr r="E561" s="5"/>
      </tp>
      <tp>
        <v>349524900</v>
        <stp/>
        <stp>EM_S_PERFORMANCEEXPRESS_PERFEXNETPROFITTOSHAREHOLDER</stp>
        <stp>2</stp>
        <stp>002191.SZ</stp>
        <stp>6/30/2016</stp>
        <tr r="E661" s="5"/>
      </tp>
      <tp t="s">
        <v/>
        <stp/>
        <stp>EM_S_PERFORMANCEEXPRESS_PERFEXNETPROFITTOSHAREHOLDER</stp>
        <stp>2</stp>
        <stp>000890.SZ</stp>
        <stp>6/30/2016</stp>
        <tr r="E383" s="5"/>
      </tp>
      <tp t="s">
        <v/>
        <stp/>
        <stp>EM_S_PERFORMANCEEXPRESS_PERFEXNETPROFITTOSHAREHOLDER</stp>
        <stp>2</stp>
        <stp>000990.SZ</stp>
        <stp>6/30/2016</stp>
        <tr r="E461" s="5"/>
      </tp>
      <tp t="s">
        <v/>
        <stp/>
        <stp>EM_S_PERFORMANCEEXPRESS_PERFEXNETPROFITTOSHAREHOLDER</stp>
        <stp>2</stp>
        <stp>000690.SZ</stp>
        <stp>6/30/2016</stp>
        <tr r="E249" s="5"/>
      </tp>
      <tp t="s">
        <v/>
        <stp/>
        <stp>EM_S_PERFORMANCEEXPRESS_PERFEXNETPROFITTOSHAREHOLDER</stp>
        <stp>2</stp>
        <stp>000790.SZ</stp>
        <stp>6/30/2016</stp>
        <tr r="E317" s="5"/>
      </tp>
      <tp t="s">
        <v/>
        <stp/>
        <stp>EM_S_PERFORMANCEEXPRESS_PERFEXNETPROFITTOSHAREHOLDER</stp>
        <stp>2</stp>
        <stp>000590.SZ</stp>
        <stp>6/30/2016</stp>
        <tr r="E176" s="5"/>
      </tp>
      <tp t="s">
        <v/>
        <stp/>
        <stp>EM_S_PERFORMANCEEXPRESS_PERFEXNETPROFITTOSHAREHOLDER</stp>
        <stp>2</stp>
        <stp>000090.SZ</stp>
        <stp>6/30/2016</stp>
        <tr r="E63" s="5"/>
      </tp>
      <tp t="s">
        <v/>
        <stp/>
        <stp>EM_S_PERFORMANCEEXPRESS_PERFEXNETPROFITTOSHAREHOLDER</stp>
        <stp>2</stp>
        <stp>002690.SZ</stp>
        <stp>6/30/2016</stp>
        <tr r="E1158" s="5"/>
      </tp>
      <tp t="s">
        <v/>
        <stp/>
        <stp>EM_S_PERFORMANCEEXPRESS_PERFEXNETPROFITTOSHAREHOLDER</stp>
        <stp>2</stp>
        <stp>002790.SZ</stp>
        <stp>6/30/2016</stp>
        <tr r="E1250" s="5"/>
      </tp>
      <tp t="s">
        <v/>
        <stp/>
        <stp>EM_S_PERFORMANCEEXPRESS_PERFEXNETPROFITTOSHAREHOLDER</stp>
        <stp>2</stp>
        <stp>002490.SZ</stp>
        <stp>6/30/2016</stp>
        <tr r="E959" s="5"/>
      </tp>
      <tp t="s">
        <v/>
        <stp/>
        <stp>EM_S_PERFORMANCEEXPRESS_PERFEXNETPROFITTOSHAREHOLDER</stp>
        <stp>2</stp>
        <stp>002590.SZ</stp>
        <stp>6/30/2016</stp>
        <tr r="E1058" s="5"/>
      </tp>
      <tp t="s">
        <v/>
        <stp/>
        <stp>EM_S_PERFORMANCEEXPRESS_PERFEXNETPROFITTOSHAREHOLDER</stp>
        <stp>2</stp>
        <stp>002290.SZ</stp>
        <stp>6/30/2016</stp>
        <tr r="E759" s="5"/>
      </tp>
      <tp t="s">
        <v/>
        <stp/>
        <stp>EM_S_PERFORMANCEEXPRESS_PERFEXNETPROFITTOSHAREHOLDER</stp>
        <stp>2</stp>
        <stp>002390.SZ</stp>
        <stp>6/30/2016</stp>
        <tr r="E859" s="5"/>
      </tp>
      <tp t="s">
        <v/>
        <stp/>
        <stp>EM_S_PERFORMANCEEXPRESS_PERFEXNETPROFITTOSHAREHOLDER</stp>
        <stp>2</stp>
        <stp>002090.SZ</stp>
        <stp>6/30/2016</stp>
        <tr r="E560" s="5"/>
      </tp>
      <tp t="s">
        <v/>
        <stp/>
        <stp>EM_S_PERFORMANCEEXPRESS_PERFEXNETPROFITTOSHAREHOLDER</stp>
        <stp>2</stp>
        <stp>002190.SZ</stp>
        <stp>6/30/2016</stp>
        <tr r="E660" s="5"/>
      </tp>
      <tp t="s">
        <v/>
        <stp/>
        <stp>EM_S_PERFORMANCEEXPRESS_PERFEXNETPROFITTOSHAREHOLDER</stp>
        <stp>2</stp>
        <stp>000897.SZ</stp>
        <stp>6/30/2016</stp>
        <tr r="E387" s="5"/>
      </tp>
      <tp t="s">
        <v/>
        <stp/>
        <stp>EM_S_PERFORMANCEEXPRESS_PERFEXNETPROFITTOSHAREHOLDER</stp>
        <stp>2</stp>
        <stp>000997.SZ</stp>
        <stp>6/30/2016</stp>
        <tr r="E465" s="5"/>
      </tp>
      <tp t="s">
        <v/>
        <stp/>
        <stp>EM_S_PERFORMANCEEXPRESS_PERFEXNETPROFITTOSHAREHOLDER</stp>
        <stp>2</stp>
        <stp>000697.SZ</stp>
        <stp>6/30/2016</stp>
        <tr r="E254" s="5"/>
      </tp>
      <tp t="s">
        <v/>
        <stp/>
        <stp>EM_S_PERFORMANCEEXPRESS_PERFEXNETPROFITTOSHAREHOLDER</stp>
        <stp>2</stp>
        <stp>000797.SZ</stp>
        <stp>6/30/2016</stp>
        <tr r="E323" s="5"/>
      </tp>
      <tp t="s">
        <v/>
        <stp/>
        <stp>EM_S_PERFORMANCEEXPRESS_PERFEXNETPROFITTOSHAREHOLDER</stp>
        <stp>2</stp>
        <stp>000597.SZ</stp>
        <stp>6/30/2016</stp>
        <tr r="E182" s="5"/>
      </tp>
      <tp t="s">
        <v/>
        <stp/>
        <stp>EM_S_PERFORMANCEEXPRESS_PERFEXNETPROFITTOSHAREHOLDER</stp>
        <stp>2</stp>
        <stp>002697.SZ</stp>
        <stp>6/30/2016</stp>
        <tr r="E1165" s="5"/>
      </tp>
      <tp>
        <v>221992800</v>
        <stp/>
        <stp>EM_S_PERFORMANCEEXPRESS_PERFEXNETPROFITTOSHAREHOLDER</stp>
        <stp>2</stp>
        <stp>002797.SZ</stp>
        <stp>6/30/2016</stp>
        <tr r="E1256" s="5"/>
      </tp>
      <tp t="s">
        <v/>
        <stp/>
        <stp>EM_S_PERFORMANCEEXPRESS_PERFEXNETPROFITTOSHAREHOLDER</stp>
        <stp>2</stp>
        <stp>002497.SZ</stp>
        <stp>6/30/2016</stp>
        <tr r="E966" s="5"/>
      </tp>
      <tp t="s">
        <v/>
        <stp/>
        <stp>EM_S_PERFORMANCEEXPRESS_PERFEXNETPROFITTOSHAREHOLDER</stp>
        <stp>2</stp>
        <stp>002597.SZ</stp>
        <stp>6/30/2016</stp>
        <tr r="E1065" s="5"/>
      </tp>
      <tp t="s">
        <v/>
        <stp/>
        <stp>EM_S_PERFORMANCEEXPRESS_PERFEXNETPROFITTOSHAREHOLDER</stp>
        <stp>2</stp>
        <stp>002297.SZ</stp>
        <stp>6/30/2016</stp>
        <tr r="E766" s="5"/>
      </tp>
      <tp t="s">
        <v/>
        <stp/>
        <stp>EM_S_PERFORMANCEEXPRESS_PERFEXNETPROFITTOSHAREHOLDER</stp>
        <stp>2</stp>
        <stp>002397.SZ</stp>
        <stp>6/30/2016</stp>
        <tr r="E866" s="5"/>
      </tp>
      <tp t="s">
        <v/>
        <stp/>
        <stp>EM_S_PERFORMANCEEXPRESS_PERFEXNETPROFITTOSHAREHOLDER</stp>
        <stp>2</stp>
        <stp>002097.SZ</stp>
        <stp>6/30/2016</stp>
        <tr r="E567" s="5"/>
      </tp>
      <tp t="s">
        <v/>
        <stp/>
        <stp>EM_S_PERFORMANCEEXPRESS_PERFEXNETPROFITTOSHAREHOLDER</stp>
        <stp>2</stp>
        <stp>002197.SZ</stp>
        <stp>6/30/2016</stp>
        <tr r="E667" s="5"/>
      </tp>
      <tp t="s">
        <v/>
        <stp/>
        <stp>EM_S_PERFORMANCEEXPRESS_PERFEXNETPROFITTOSHAREHOLDER</stp>
        <stp>2</stp>
        <stp>001896.SZ</stp>
        <stp>6/30/2016</stp>
        <tr r="E469" s="5"/>
      </tp>
      <tp t="s">
        <v/>
        <stp/>
        <stp>EM_S_PERFORMANCEEXPRESS_PERFEXNETPROFITTOSHAREHOLDER</stp>
        <stp>2</stp>
        <stp>001696.SZ</stp>
        <stp>6/30/2016</stp>
        <tr r="E468" s="5"/>
      </tp>
      <tp t="s">
        <v/>
        <stp/>
        <stp>EM_S_PERFORMANCEEXPRESS_PERFEXNETPROFITTOSHAREHOLDER</stp>
        <stp>2</stp>
        <stp>000996.SZ</stp>
        <stp>6/30/2016</stp>
        <tr r="E464" s="5"/>
      </tp>
      <tp t="s">
        <v/>
        <stp/>
        <stp>EM_S_PERFORMANCEEXPRESS_PERFEXNETPROFITTOSHAREHOLDER</stp>
        <stp>2</stp>
        <stp>000796.SZ</stp>
        <stp>6/30/2016</stp>
        <tr r="E322" s="5"/>
      </tp>
      <tp t="s">
        <v/>
        <stp/>
        <stp>EM_S_PERFORMANCEEXPRESS_PERFEXNETPROFITTOSHAREHOLDER</stp>
        <stp>2</stp>
        <stp>000596.SZ</stp>
        <stp>6/30/2016</stp>
        <tr r="E181" s="5"/>
      </tp>
      <tp t="s">
        <v/>
        <stp/>
        <stp>EM_S_PERFORMANCEEXPRESS_PERFEXNETPROFITTOSHAREHOLDER</stp>
        <stp>2</stp>
        <stp>000096.SZ</stp>
        <stp>6/30/2016</stp>
        <tr r="E64" s="5"/>
      </tp>
      <tp>
        <v>13808077.18</v>
        <stp/>
        <stp>EM_S_PERFORMANCEEXPRESS_PERFEXNETPROFITTOSHAREHOLDER</stp>
        <stp>2</stp>
        <stp>002696.SZ</stp>
        <stp>6/30/2016</stp>
        <tr r="E1164" s="5"/>
      </tp>
      <tp t="s">
        <v/>
        <stp/>
        <stp>EM_S_PERFORMANCEEXPRESS_PERFEXNETPROFITTOSHAREHOLDER</stp>
        <stp>2</stp>
        <stp>002796.SZ</stp>
        <stp>6/30/2016</stp>
        <tr r="E1255" s="5"/>
      </tp>
      <tp t="s">
        <v/>
        <stp/>
        <stp>EM_S_PERFORMANCEEXPRESS_PERFEXNETPROFITTOSHAREHOLDER</stp>
        <stp>2</stp>
        <stp>002496.SZ</stp>
        <stp>6/30/2016</stp>
        <tr r="E965" s="5"/>
      </tp>
      <tp t="s">
        <v/>
        <stp/>
        <stp>EM_S_PERFORMANCEEXPRESS_PERFEXNETPROFITTOSHAREHOLDER</stp>
        <stp>2</stp>
        <stp>002596.SZ</stp>
        <stp>6/30/2016</stp>
        <tr r="E1064" s="5"/>
      </tp>
      <tp>
        <v>38811946</v>
        <stp/>
        <stp>EM_S_PERFORMANCEEXPRESS_PERFEXNETPROFITTOSHAREHOLDER</stp>
        <stp>2</stp>
        <stp>002296.SZ</stp>
        <stp>6/30/2016</stp>
        <tr r="E765" s="5"/>
      </tp>
      <tp t="s">
        <v/>
        <stp/>
        <stp>EM_S_PERFORMANCEEXPRESS_PERFEXNETPROFITTOSHAREHOLDER</stp>
        <stp>2</stp>
        <stp>002396.SZ</stp>
        <stp>6/30/2016</stp>
        <tr r="E865" s="5"/>
      </tp>
      <tp t="s">
        <v/>
        <stp/>
        <stp>EM_S_PERFORMANCEEXPRESS_PERFEXNETPROFITTOSHAREHOLDER</stp>
        <stp>2</stp>
        <stp>002096.SZ</stp>
        <stp>6/30/2016</stp>
        <tr r="E566" s="5"/>
      </tp>
      <tp t="s">
        <v/>
        <stp/>
        <stp>EM_S_PERFORMANCEEXPRESS_PERFEXNETPROFITTOSHAREHOLDER</stp>
        <stp>2</stp>
        <stp>002196.SZ</stp>
        <stp>6/30/2016</stp>
        <tr r="E666" s="5"/>
      </tp>
      <tp t="s">
        <v/>
        <stp/>
        <stp>EM_S_PERFORMANCEEXPRESS_PERFEXNETPROFITTOSHAREHOLDER</stp>
        <stp>2</stp>
        <stp>000895.SZ</stp>
        <stp>6/30/2016</stp>
        <tr r="E386" s="5"/>
      </tp>
      <tp t="s">
        <v/>
        <stp/>
        <stp>EM_S_PERFORMANCEEXPRESS_PERFEXNETPROFITTOSHAREHOLDER</stp>
        <stp>2</stp>
        <stp>000995.SZ</stp>
        <stp>6/30/2016</stp>
        <tr r="E463" s="5"/>
      </tp>
      <tp t="s">
        <v/>
        <stp/>
        <stp>EM_S_PERFORMANCEEXPRESS_PERFEXNETPROFITTOSHAREHOLDER</stp>
        <stp>2</stp>
        <stp>000695.SZ</stp>
        <stp>6/30/2016</stp>
        <tr r="E253" s="5"/>
      </tp>
      <tp t="s">
        <v/>
        <stp/>
        <stp>EM_S_PERFORMANCEEXPRESS_PERFEXNETPROFITTOSHAREHOLDER</stp>
        <stp>2</stp>
        <stp>000795.SZ</stp>
        <stp>6/30/2016</stp>
        <tr r="E321" s="5"/>
      </tp>
      <tp t="s">
        <v/>
        <stp/>
        <stp>EM_S_PERFORMANCEEXPRESS_PERFEXNETPROFITTOSHAREHOLDER</stp>
        <stp>2</stp>
        <stp>000595.SZ</stp>
        <stp>6/30/2016</stp>
        <tr r="E180" s="5"/>
      </tp>
      <tp t="s">
        <v/>
        <stp/>
        <stp>EM_S_PERFORMANCEEXPRESS_PERFEXNETPROFITTOSHAREHOLDER</stp>
        <stp>2</stp>
        <stp>002695.SZ</stp>
        <stp>6/30/2016</stp>
        <tr r="E1163" s="5"/>
      </tp>
      <tp>
        <v>35014070.420000002</v>
        <stp/>
        <stp>EM_S_PERFORMANCEEXPRESS_PERFEXNETPROFITTOSHAREHOLDER</stp>
        <stp>2</stp>
        <stp>002795.SZ</stp>
        <stp>6/30/2016</stp>
        <tr r="E1254" s="5"/>
      </tp>
      <tp t="s">
        <v/>
        <stp/>
        <stp>EM_S_PERFORMANCEEXPRESS_PERFEXNETPROFITTOSHAREHOLDER</stp>
        <stp>2</stp>
        <stp>002495.SZ</stp>
        <stp>6/30/2016</stp>
        <tr r="E964" s="5"/>
      </tp>
      <tp t="s">
        <v/>
        <stp/>
        <stp>EM_S_PERFORMANCEEXPRESS_PERFEXNETPROFITTOSHAREHOLDER</stp>
        <stp>2</stp>
        <stp>002595.SZ</stp>
        <stp>6/30/2016</stp>
        <tr r="E1063" s="5"/>
      </tp>
      <tp t="s">
        <v/>
        <stp/>
        <stp>EM_S_PERFORMANCEEXPRESS_PERFEXNETPROFITTOSHAREHOLDER</stp>
        <stp>2</stp>
        <stp>002295.SZ</stp>
        <stp>6/30/2016</stp>
        <tr r="E764" s="5"/>
      </tp>
      <tp t="s">
        <v/>
        <stp/>
        <stp>EM_S_PERFORMANCEEXPRESS_PERFEXNETPROFITTOSHAREHOLDER</stp>
        <stp>2</stp>
        <stp>002395.SZ</stp>
        <stp>6/30/2016</stp>
        <tr r="E864" s="5"/>
      </tp>
      <tp t="s">
        <v/>
        <stp/>
        <stp>EM_S_PERFORMANCEEXPRESS_PERFEXNETPROFITTOSHAREHOLDER</stp>
        <stp>2</stp>
        <stp>002095.SZ</stp>
        <stp>6/30/2016</stp>
        <tr r="E565" s="5"/>
      </tp>
      <tp>
        <v>227560961.46000001</v>
        <stp/>
        <stp>EM_S_PERFORMANCEEXPRESS_PERFEXNETPROFITTOSHAREHOLDER</stp>
        <stp>2</stp>
        <stp>002195.SZ</stp>
        <stp>6/30/2016</stp>
        <tr r="E665" s="5"/>
      </tp>
      <tp t="s">
        <v/>
        <stp/>
        <stp>EM_S_PERFORMANCEEXPRESS_PERFEXNETPROFITTOSHAREHOLDER</stp>
        <stp>2</stp>
        <stp>002694.SZ</stp>
        <stp>6/30/2016</stp>
        <tr r="E1162" s="5"/>
      </tp>
      <tp t="s">
        <v/>
        <stp/>
        <stp>EM_S_PERFORMANCEEXPRESS_PERFEXNETPROFITTOSHAREHOLDER</stp>
        <stp>2</stp>
        <stp>002494.SZ</stp>
        <stp>6/30/2016</stp>
        <tr r="E963" s="5"/>
      </tp>
      <tp t="s">
        <v/>
        <stp/>
        <stp>EM_S_PERFORMANCEEXPRESS_PERFEXNETPROFITTOSHAREHOLDER</stp>
        <stp>2</stp>
        <stp>002594.SZ</stp>
        <stp>6/30/2016</stp>
        <tr r="E1062" s="5"/>
      </tp>
      <tp t="s">
        <v/>
        <stp/>
        <stp>EM_S_PERFORMANCEEXPRESS_PERFEXNETPROFITTOSHAREHOLDER</stp>
        <stp>2</stp>
        <stp>002294.SZ</stp>
        <stp>6/30/2016</stp>
        <tr r="E763" s="5"/>
      </tp>
      <tp t="s">
        <v/>
        <stp/>
        <stp>EM_S_PERFORMANCEEXPRESS_PERFEXNETPROFITTOSHAREHOLDER</stp>
        <stp>2</stp>
        <stp>002394.SZ</stp>
        <stp>6/30/2016</stp>
        <tr r="E863" s="5"/>
      </tp>
      <tp>
        <v>52523139.899999999</v>
        <stp/>
        <stp>EM_S_PERFORMANCEEXPRESS_PERFEXNETPROFITTOSHAREHOLDER</stp>
        <stp>2</stp>
        <stp>002094.SZ</stp>
        <stp>6/30/2016</stp>
        <tr r="E564" s="5"/>
      </tp>
      <tp>
        <v>20515363.789999999</v>
        <stp/>
        <stp>EM_S_PERFORMANCEEXPRESS_PERFEXNETPROFITTOSHAREHOLDER</stp>
        <stp>2</stp>
        <stp>002194.SZ</stp>
        <stp>6/30/2016</stp>
        <tr r="E664" s="5"/>
      </tp>
      <tp>
        <v>255965700</v>
        <stp/>
        <stp>EM_S_PERFORMANCEEXPRESS_PERFEXNETPROFITTOSHAREHOLDER</stp>
        <stp>2</stp>
        <stp>000899.SZ</stp>
        <stp>6/30/2016</stp>
        <tr r="E389" s="5"/>
      </tp>
      <tp t="s">
        <v/>
        <stp/>
        <stp>EM_S_PERFORMANCEEXPRESS_PERFEXNETPROFITTOSHAREHOLDER</stp>
        <stp>2</stp>
        <stp>000999.SZ</stp>
        <stp>6/30/2016</stp>
        <tr r="E467" s="5"/>
      </tp>
      <tp t="s">
        <v/>
        <stp/>
        <stp>EM_S_PERFORMANCEEXPRESS_PERFEXNETPROFITTOSHAREHOLDER</stp>
        <stp>2</stp>
        <stp>000799.SZ</stp>
        <stp>6/30/2016</stp>
        <tr r="E325" s="5"/>
      </tp>
      <tp t="s">
        <v/>
        <stp/>
        <stp>EM_S_PERFORMANCEEXPRESS_PERFEXNETPROFITTOSHAREHOLDER</stp>
        <stp>2</stp>
        <stp>000599.SZ</stp>
        <stp>6/30/2016</stp>
        <tr r="E184" s="5"/>
      </tp>
      <tp t="s">
        <v/>
        <stp/>
        <stp>EM_S_PERFORMANCEEXPRESS_PERFEXNETPROFITTOSHAREHOLDER</stp>
        <stp>2</stp>
        <stp>000099.SZ</stp>
        <stp>6/30/2016</stp>
        <tr r="E65" s="5"/>
      </tp>
      <tp t="s">
        <v/>
        <stp/>
        <stp>EM_S_PERFORMANCEEXPRESS_PERFEXNETPROFITTOSHAREHOLDER</stp>
        <stp>2</stp>
        <stp>002699.SZ</stp>
        <stp>6/30/2016</stp>
        <tr r="E1167" s="5"/>
      </tp>
      <tp>
        <v>16067385.34</v>
        <stp/>
        <stp>EM_S_PERFORMANCEEXPRESS_PERFEXNETPROFITTOSHAREHOLDER</stp>
        <stp>2</stp>
        <stp>002799.SZ</stp>
        <stp>6/30/2016</stp>
        <tr r="E1258" s="5"/>
      </tp>
      <tp t="s">
        <v/>
        <stp/>
        <stp>EM_S_PERFORMANCEEXPRESS_PERFEXNETPROFITTOSHAREHOLDER</stp>
        <stp>2</stp>
        <stp>002499.SZ</stp>
        <stp>6/30/2016</stp>
        <tr r="E968" s="5"/>
      </tp>
      <tp t="s">
        <v/>
        <stp/>
        <stp>EM_S_PERFORMANCEEXPRESS_PERFEXNETPROFITTOSHAREHOLDER</stp>
        <stp>2</stp>
        <stp>002599.SZ</stp>
        <stp>6/30/2016</stp>
        <tr r="E1067" s="5"/>
      </tp>
      <tp t="s">
        <v/>
        <stp/>
        <stp>EM_S_PERFORMANCEEXPRESS_PERFEXNETPROFITTOSHAREHOLDER</stp>
        <stp>2</stp>
        <stp>002299.SZ</stp>
        <stp>6/30/2016</stp>
        <tr r="E768" s="5"/>
      </tp>
      <tp>
        <v>260992610.63999999</v>
        <stp/>
        <stp>EM_S_PERFORMANCEEXPRESS_PERFEXNETPROFITTOSHAREHOLDER</stp>
        <stp>2</stp>
        <stp>002399.SZ</stp>
        <stp>6/30/2016</stp>
        <tr r="E868" s="5"/>
      </tp>
      <tp t="s">
        <v/>
        <stp/>
        <stp>EM_S_PERFORMANCEEXPRESS_PERFEXNETPROFITTOSHAREHOLDER</stp>
        <stp>2</stp>
        <stp>002099.SZ</stp>
        <stp>6/30/2016</stp>
        <tr r="E569" s="5"/>
      </tp>
      <tp t="s">
        <v/>
        <stp/>
        <stp>EM_S_PERFORMANCEEXPRESS_PERFEXNETPROFITTOSHAREHOLDER</stp>
        <stp>2</stp>
        <stp>002199.SZ</stp>
        <stp>6/30/2016</stp>
        <tr r="E669" s="5"/>
      </tp>
      <tp t="s">
        <v/>
        <stp/>
        <stp>EM_S_PERFORMANCEEXPRESS_PERFEXNETPROFITTOSHAREHOLDER</stp>
        <stp>2</stp>
        <stp>000898.SZ</stp>
        <stp>6/30/2016</stp>
        <tr r="E388" s="5"/>
      </tp>
      <tp t="s">
        <v/>
        <stp/>
        <stp>EM_S_PERFORMANCEEXPRESS_PERFEXNETPROFITTOSHAREHOLDER</stp>
        <stp>2</stp>
        <stp>000998.SZ</stp>
        <stp>6/30/2016</stp>
        <tr r="E466" s="5"/>
      </tp>
      <tp t="s">
        <v/>
        <stp/>
        <stp>EM_S_PERFORMANCEEXPRESS_PERFEXNETPROFITTOSHAREHOLDER</stp>
        <stp>2</stp>
        <stp>000698.SZ</stp>
        <stp>6/30/2016</stp>
        <tr r="E255" s="5"/>
      </tp>
      <tp t="s">
        <v/>
        <stp/>
        <stp>EM_S_PERFORMANCEEXPRESS_PERFEXNETPROFITTOSHAREHOLDER</stp>
        <stp>2</stp>
        <stp>000798.SZ</stp>
        <stp>6/30/2016</stp>
        <tr r="E324" s="5"/>
      </tp>
      <tp>
        <v>131453300</v>
        <stp/>
        <stp>EM_S_PERFORMANCEEXPRESS_PERFEXNETPROFITTOSHAREHOLDER</stp>
        <stp>2</stp>
        <stp>000498.SZ</stp>
        <stp>6/30/2016</stp>
        <tr r="E105" s="5"/>
      </tp>
      <tp t="s">
        <v/>
        <stp/>
        <stp>EM_S_PERFORMANCEEXPRESS_PERFEXNETPROFITTOSHAREHOLDER</stp>
        <stp>2</stp>
        <stp>000598.SZ</stp>
        <stp>6/30/2016</stp>
        <tr r="E183" s="5"/>
      </tp>
      <tp t="s">
        <v/>
        <stp/>
        <stp>EM_S_PERFORMANCEEXPRESS_PERFEXNETPROFITTOSHAREHOLDER</stp>
        <stp>2</stp>
        <stp>002698.SZ</stp>
        <stp>6/30/2016</stp>
        <tr r="E1166" s="5"/>
      </tp>
      <tp t="s">
        <v/>
        <stp/>
        <stp>EM_S_PERFORMANCEEXPRESS_PERFEXNETPROFITTOSHAREHOLDER</stp>
        <stp>2</stp>
        <stp>002798.SZ</stp>
        <stp>6/30/2016</stp>
        <tr r="E1257" s="5"/>
      </tp>
      <tp t="s">
        <v/>
        <stp/>
        <stp>EM_S_PERFORMANCEEXPRESS_PERFEXNETPROFITTOSHAREHOLDER</stp>
        <stp>2</stp>
        <stp>002498.SZ</stp>
        <stp>6/30/2016</stp>
        <tr r="E967" s="5"/>
      </tp>
      <tp t="s">
        <v/>
        <stp/>
        <stp>EM_S_PERFORMANCEEXPRESS_PERFEXNETPROFITTOSHAREHOLDER</stp>
        <stp>2</stp>
        <stp>002598.SZ</stp>
        <stp>6/30/2016</stp>
        <tr r="E1066" s="5"/>
      </tp>
      <tp t="s">
        <v/>
        <stp/>
        <stp>EM_S_PERFORMANCEEXPRESS_PERFEXNETPROFITTOSHAREHOLDER</stp>
        <stp>2</stp>
        <stp>002298.SZ</stp>
        <stp>6/30/2016</stp>
        <tr r="E767" s="5"/>
      </tp>
      <tp>
        <v>86746068.799999997</v>
        <stp/>
        <stp>EM_S_PERFORMANCEEXPRESS_PERFEXNETPROFITTOSHAREHOLDER</stp>
        <stp>2</stp>
        <stp>002398.SZ</stp>
        <stp>6/30/2016</stp>
        <tr r="E867" s="5"/>
      </tp>
      <tp>
        <v>62919295.960000001</v>
        <stp/>
        <stp>EM_S_PERFORMANCEEXPRESS_PERFEXNETPROFITTOSHAREHOLDER</stp>
        <stp>2</stp>
        <stp>002098.SZ</stp>
        <stp>6/30/2016</stp>
        <tr r="E568" s="5"/>
      </tp>
      <tp t="s">
        <v/>
        <stp/>
        <stp>EM_S_PERFORMANCEEXPRESS_PERFEXNETPROFITTOSHAREHOLDER</stp>
        <stp>2</stp>
        <stp>002198.SZ</stp>
        <stp>6/30/2016</stp>
        <tr r="E668" s="5"/>
      </tp>
      <tp t="s">
        <v/>
        <stp/>
        <stp>EM_S_DIV_PRELANDATE</stp>
        <stp>3</stp>
        <stp>000002.SZ</stp>
        <stp>3/31/2009</stp>
        <stp>1</stp>
        <tr r="GZ4" s="13"/>
      </tp>
      <tp t="s">
        <v/>
        <stp/>
        <stp>EM_S_DIV_PRELANDATE</stp>
        <stp>3</stp>
        <stp>000002.SZ</stp>
        <stp>9/30/2013</stp>
        <stp>1</stp>
        <tr r="GH4" s="13"/>
      </tp>
      <tp t="s">
        <v/>
        <stp/>
        <stp>EM_S_PERFORMANCEEXPRESS_PERFEXNETPROFITTOSHAREHOLDER</stp>
        <stp>2</stp>
        <stp>000883.SZ</stp>
        <stp>6/30/2016</stp>
        <tr r="E377" s="5"/>
      </tp>
      <tp t="s">
        <v/>
        <stp/>
        <stp>EM_S_PERFORMANCEEXPRESS_PERFEXNETPROFITTOSHAREHOLDER</stp>
        <stp>2</stp>
        <stp>000983.SZ</stp>
        <stp>6/30/2016</stp>
        <tr r="E456" s="5"/>
      </tp>
      <tp t="s">
        <v/>
        <stp/>
        <stp>EM_S_PERFORMANCEEXPRESS_PERFEXNETPROFITTOSHAREHOLDER</stp>
        <stp>2</stp>
        <stp>000683.SZ</stp>
        <stp>6/30/2016</stp>
        <tr r="E244" s="5"/>
      </tp>
      <tp>
        <v>1113518000</v>
        <stp/>
        <stp>EM_S_PERFORMANCEEXPRESS_PERFEXNETPROFITTOSHAREHOLDER</stp>
        <stp>2</stp>
        <stp>000783.SZ</stp>
        <stp>6/30/2016</stp>
        <tr r="E312" s="5"/>
      </tp>
      <tp t="s">
        <v/>
        <stp/>
        <stp>EM_S_PERFORMANCEEXPRESS_PERFEXNETPROFITTOSHAREHOLDER</stp>
        <stp>2</stp>
        <stp>002683.SZ</stp>
        <stp>6/30/2016</stp>
        <tr r="E1151" s="5"/>
      </tp>
      <tp t="s">
        <v/>
        <stp/>
        <stp>EM_S_PERFORMANCEEXPRESS_PERFEXNETPROFITTOSHAREHOLDER</stp>
        <stp>2</stp>
        <stp>002783.SZ</stp>
        <stp>6/30/2016</stp>
        <tr r="E1244" s="5"/>
      </tp>
      <tp t="s">
        <v/>
        <stp/>
        <stp>EM_S_PERFORMANCEEXPRESS_PERFEXNETPROFITTOSHAREHOLDER</stp>
        <stp>2</stp>
        <stp>002483.SZ</stp>
        <stp>6/30/2016</stp>
        <tr r="E952" s="5"/>
      </tp>
      <tp>
        <v>34815361.409999996</v>
        <stp/>
        <stp>EM_S_PERFORMANCEEXPRESS_PERFEXNETPROFITTOSHAREHOLDER</stp>
        <stp>2</stp>
        <stp>002583.SZ</stp>
        <stp>6/30/2016</stp>
        <tr r="E1051" s="5"/>
      </tp>
      <tp t="s">
        <v/>
        <stp/>
        <stp>EM_S_PERFORMANCEEXPRESS_PERFEXNETPROFITTOSHAREHOLDER</stp>
        <stp>2</stp>
        <stp>002283.SZ</stp>
        <stp>6/30/2016</stp>
        <tr r="E752" s="5"/>
      </tp>
      <tp t="s">
        <v/>
        <stp/>
        <stp>EM_S_PERFORMANCEEXPRESS_PERFEXNETPROFITTOSHAREHOLDER</stp>
        <stp>2</stp>
        <stp>002383.SZ</stp>
        <stp>6/30/2016</stp>
        <tr r="E852" s="5"/>
      </tp>
      <tp t="s">
        <v/>
        <stp/>
        <stp>EM_S_PERFORMANCEEXPRESS_PERFEXNETPROFITTOSHAREHOLDER</stp>
        <stp>2</stp>
        <stp>002083.SZ</stp>
        <stp>6/30/2016</stp>
        <tr r="E553" s="5"/>
      </tp>
      <tp t="s">
        <v/>
        <stp/>
        <stp>EM_S_PERFORMANCEEXPRESS_PERFEXNETPROFITTOSHAREHOLDER</stp>
        <stp>2</stp>
        <stp>002183.SZ</stp>
        <stp>6/30/2016</stp>
        <tr r="E653" s="5"/>
      </tp>
      <tp t="s">
        <v/>
        <stp/>
        <stp>EM_S_PERFORMANCEEXPRESS_PERFEXNETPROFITTOSHAREHOLDER</stp>
        <stp>2</stp>
        <stp>000882.SZ</stp>
        <stp>6/30/2016</stp>
        <tr r="E376" s="5"/>
      </tp>
      <tp t="s">
        <v/>
        <stp/>
        <stp>EM_S_PERFORMANCEEXPRESS_PERFEXNETPROFITTOSHAREHOLDER</stp>
        <stp>2</stp>
        <stp>000982.SZ</stp>
        <stp>6/30/2016</stp>
        <tr r="E455" s="5"/>
      </tp>
      <tp t="s">
        <v/>
        <stp/>
        <stp>EM_S_PERFORMANCEEXPRESS_PERFEXNETPROFITTOSHAREHOLDER</stp>
        <stp>2</stp>
        <stp>000682.SZ</stp>
        <stp>6/30/2016</stp>
        <tr r="E243" s="5"/>
      </tp>
      <tp t="s">
        <v/>
        <stp/>
        <stp>EM_S_PERFORMANCEEXPRESS_PERFEXNETPROFITTOSHAREHOLDER</stp>
        <stp>2</stp>
        <stp>000782.SZ</stp>
        <stp>6/30/2016</stp>
        <tr r="E311" s="5"/>
      </tp>
      <tp t="s">
        <v/>
        <stp/>
        <stp>EM_S_PERFORMANCEEXPRESS_PERFEXNETPROFITTOSHAREHOLDER</stp>
        <stp>2</stp>
        <stp>000582.SZ</stp>
        <stp>6/30/2016</stp>
        <tr r="E170" s="5"/>
      </tp>
      <tp t="s">
        <v/>
        <stp/>
        <stp>EM_S_PERFORMANCEEXPRESS_PERFEXNETPROFITTOSHAREHOLDER</stp>
        <stp>2</stp>
        <stp>002682.SZ</stp>
        <stp>6/30/2016</stp>
        <tr r="E1150" s="5"/>
      </tp>
      <tp>
        <v>37488206.659999996</v>
        <stp/>
        <stp>EM_S_PERFORMANCEEXPRESS_PERFEXNETPROFITTOSHAREHOLDER</stp>
        <stp>2</stp>
        <stp>002782.SZ</stp>
        <stp>6/30/2016</stp>
        <tr r="E1243" s="5"/>
      </tp>
      <tp t="s">
        <v/>
        <stp/>
        <stp>EM_S_PERFORMANCEEXPRESS_PERFEXNETPROFITTOSHAREHOLDER</stp>
        <stp>2</stp>
        <stp>002482.SZ</stp>
        <stp>6/30/2016</stp>
        <tr r="E951" s="5"/>
      </tp>
      <tp t="s">
        <v/>
        <stp/>
        <stp>EM_S_PERFORMANCEEXPRESS_PERFEXNETPROFITTOSHAREHOLDER</stp>
        <stp>2</stp>
        <stp>002582.SZ</stp>
        <stp>6/30/2016</stp>
        <tr r="E1050" s="5"/>
      </tp>
      <tp t="s">
        <v/>
        <stp/>
        <stp>EM_S_PERFORMANCEEXPRESS_PERFEXNETPROFITTOSHAREHOLDER</stp>
        <stp>2</stp>
        <stp>002282.SZ</stp>
        <stp>6/30/2016</stp>
        <tr r="E751" s="5"/>
      </tp>
      <tp t="s">
        <v/>
        <stp/>
        <stp>EM_S_PERFORMANCEEXPRESS_PERFEXNETPROFITTOSHAREHOLDER</stp>
        <stp>2</stp>
        <stp>002382.SZ</stp>
        <stp>6/30/2016</stp>
        <tr r="E851" s="5"/>
      </tp>
      <tp t="s">
        <v/>
        <stp/>
        <stp>EM_S_PERFORMANCEEXPRESS_PERFEXNETPROFITTOSHAREHOLDER</stp>
        <stp>2</stp>
        <stp>002082.SZ</stp>
        <stp>6/30/2016</stp>
        <tr r="E552" s="5"/>
      </tp>
      <tp t="s">
        <v/>
        <stp/>
        <stp>EM_S_PERFORMANCEEXPRESS_PERFEXNETPROFITTOSHAREHOLDER</stp>
        <stp>2</stp>
        <stp>002182.SZ</stp>
        <stp>6/30/2016</stp>
        <tr r="E652" s="5"/>
      </tp>
      <tp t="s">
        <v/>
        <stp/>
        <stp>EM_S_PERFORMANCEEXPRESS_PERFEXNETPROFITTOSHAREHOLDER</stp>
        <stp>2</stp>
        <stp>000881.SZ</stp>
        <stp>6/30/2016</stp>
        <tr r="E375" s="5"/>
      </tp>
      <tp t="s">
        <v/>
        <stp/>
        <stp>EM_S_PERFORMANCEEXPRESS_PERFEXNETPROFITTOSHAREHOLDER</stp>
        <stp>2</stp>
        <stp>000981.SZ</stp>
        <stp>6/30/2016</stp>
        <tr r="E454" s="5"/>
      </tp>
      <tp t="s">
        <v/>
        <stp/>
        <stp>EM_S_PERFORMANCEEXPRESS_PERFEXNETPROFITTOSHAREHOLDER</stp>
        <stp>2</stp>
        <stp>000681.SZ</stp>
        <stp>6/30/2016</stp>
        <tr r="E242" s="5"/>
      </tp>
      <tp t="s">
        <v/>
        <stp/>
        <stp>EM_S_PERFORMANCEEXPRESS_PERFEXNETPROFITTOSHAREHOLDER</stp>
        <stp>2</stp>
        <stp>000581.SZ</stp>
        <stp>6/30/2016</stp>
        <tr r="E169" s="5"/>
      </tp>
      <tp t="s">
        <v/>
        <stp/>
        <stp>EM_S_PERFORMANCEEXPRESS_PERFEXNETPROFITTOSHAREHOLDER</stp>
        <stp>2</stp>
        <stp>002681.SZ</stp>
        <stp>6/30/2016</stp>
        <tr r="E1149" s="5"/>
      </tp>
      <tp t="s">
        <v/>
        <stp/>
        <stp>EM_S_PERFORMANCEEXPRESS_PERFEXNETPROFITTOSHAREHOLDER</stp>
        <stp>2</stp>
        <stp>002781.SZ</stp>
        <stp>6/30/2016</stp>
        <tr r="E1242" s="5"/>
      </tp>
      <tp t="s">
        <v/>
        <stp/>
        <stp>EM_S_PERFORMANCEEXPRESS_PERFEXNETPROFITTOSHAREHOLDER</stp>
        <stp>2</stp>
        <stp>002481.SZ</stp>
        <stp>6/30/2016</stp>
        <tr r="E950" s="5"/>
      </tp>
      <tp t="s">
        <v/>
        <stp/>
        <stp>EM_S_PERFORMANCEEXPRESS_PERFEXNETPROFITTOSHAREHOLDER</stp>
        <stp>2</stp>
        <stp>002581.SZ</stp>
        <stp>6/30/2016</stp>
        <tr r="E1049" s="5"/>
      </tp>
      <tp t="s">
        <v/>
        <stp/>
        <stp>EM_S_PERFORMANCEEXPRESS_PERFEXNETPROFITTOSHAREHOLDER</stp>
        <stp>2</stp>
        <stp>002281.SZ</stp>
        <stp>6/30/2016</stp>
        <tr r="E750" s="5"/>
      </tp>
      <tp t="s">
        <v/>
        <stp/>
        <stp>EM_S_PERFORMANCEEXPRESS_PERFEXNETPROFITTOSHAREHOLDER</stp>
        <stp>2</stp>
        <stp>002381.SZ</stp>
        <stp>6/30/2016</stp>
        <tr r="E850" s="5"/>
      </tp>
      <tp t="s">
        <v/>
        <stp/>
        <stp>EM_S_PERFORMANCEEXPRESS_PERFEXNETPROFITTOSHAREHOLDER</stp>
        <stp>2</stp>
        <stp>002081.SZ</stp>
        <stp>6/30/2016</stp>
        <tr r="E551" s="5"/>
      </tp>
      <tp t="s">
        <v/>
        <stp/>
        <stp>EM_S_PERFORMANCEEXPRESS_PERFEXNETPROFITTOSHAREHOLDER</stp>
        <stp>2</stp>
        <stp>002181.SZ</stp>
        <stp>6/30/2016</stp>
        <tr r="E651" s="5"/>
      </tp>
      <tp t="s">
        <v/>
        <stp/>
        <stp>EM_S_PERFORMANCEEXPRESS_PERFEXNETPROFITTOSHAREHOLDER</stp>
        <stp>2</stp>
        <stp>000880.SZ</stp>
        <stp>6/30/2016</stp>
        <tr r="E374" s="5"/>
      </tp>
      <tp t="s">
        <v/>
        <stp/>
        <stp>EM_S_PERFORMANCEEXPRESS_PERFEXNETPROFITTOSHAREHOLDER</stp>
        <stp>2</stp>
        <stp>000980.SZ</stp>
        <stp>6/30/2016</stp>
        <tr r="E453" s="5"/>
      </tp>
      <tp t="s">
        <v/>
        <stp/>
        <stp>EM_S_PERFORMANCEEXPRESS_PERFEXNETPROFITTOSHAREHOLDER</stp>
        <stp>2</stp>
        <stp>000680.SZ</stp>
        <stp>6/30/2016</stp>
        <tr r="E241" s="5"/>
      </tp>
      <tp t="s">
        <v/>
        <stp/>
        <stp>EM_S_PERFORMANCEEXPRESS_PERFEXNETPROFITTOSHAREHOLDER</stp>
        <stp>2</stp>
        <stp>000780.SZ</stp>
        <stp>6/30/2016</stp>
        <tr r="E310" s="5"/>
      </tp>
      <tp t="s">
        <v/>
        <stp/>
        <stp>EM_S_PERFORMANCEEXPRESS_PERFEXNETPROFITTOSHAREHOLDER</stp>
        <stp>2</stp>
        <stp>002680.SZ</stp>
        <stp>6/30/2016</stp>
        <tr r="E1148" s="5"/>
      </tp>
      <tp t="s">
        <v/>
        <stp/>
        <stp>EM_S_PERFORMANCEEXPRESS_PERFEXNETPROFITTOSHAREHOLDER</stp>
        <stp>2</stp>
        <stp>002780.SZ</stp>
        <stp>6/30/2016</stp>
        <tr r="E1241" s="5"/>
      </tp>
      <tp t="s">
        <v/>
        <stp/>
        <stp>EM_S_PERFORMANCEEXPRESS_PERFEXNETPROFITTOSHAREHOLDER</stp>
        <stp>2</stp>
        <stp>002480.SZ</stp>
        <stp>6/30/2016</stp>
        <tr r="E949" s="5"/>
      </tp>
      <tp t="s">
        <v/>
        <stp/>
        <stp>EM_S_PERFORMANCEEXPRESS_PERFEXNETPROFITTOSHAREHOLDER</stp>
        <stp>2</stp>
        <stp>002580.SZ</stp>
        <stp>6/30/2016</stp>
        <tr r="E1048" s="5"/>
      </tp>
      <tp t="s">
        <v/>
        <stp/>
        <stp>EM_S_PERFORMANCEEXPRESS_PERFEXNETPROFITTOSHAREHOLDER</stp>
        <stp>2</stp>
        <stp>002280.SZ</stp>
        <stp>6/30/2016</stp>
        <tr r="E749" s="5"/>
      </tp>
      <tp t="s">
        <v/>
        <stp/>
        <stp>EM_S_PERFORMANCEEXPRESS_PERFEXNETPROFITTOSHAREHOLDER</stp>
        <stp>2</stp>
        <stp>002380.SZ</stp>
        <stp>6/30/2016</stp>
        <tr r="E849" s="5"/>
      </tp>
      <tp>
        <v>272548986.51999998</v>
        <stp/>
        <stp>EM_S_PERFORMANCEEXPRESS_PERFEXNETPROFITTOSHAREHOLDER</stp>
        <stp>2</stp>
        <stp>002080.SZ</stp>
        <stp>6/30/2016</stp>
        <tr r="E550" s="5"/>
      </tp>
      <tp t="s">
        <v/>
        <stp/>
        <stp>EM_S_PERFORMANCEEXPRESS_PERFEXNETPROFITTOSHAREHOLDER</stp>
        <stp>2</stp>
        <stp>002180.SZ</stp>
        <stp>6/30/2016</stp>
        <tr r="E650" s="5"/>
      </tp>
      <tp t="s">
        <v/>
        <stp/>
        <stp>EM_S_PERFORMANCEEXPRESS_PERFEXNETPROFITTOSHAREHOLDER</stp>
        <stp>2</stp>
        <stp>000887.SZ</stp>
        <stp>6/30/2016</stp>
        <tr r="E380" s="5"/>
      </tp>
      <tp t="s">
        <v/>
        <stp/>
        <stp>EM_S_PERFORMANCEEXPRESS_PERFEXNETPROFITTOSHAREHOLDER</stp>
        <stp>2</stp>
        <stp>000987.SZ</stp>
        <stp>6/30/2016</stp>
        <tr r="E458" s="5"/>
      </tp>
      <tp t="s">
        <v/>
        <stp/>
        <stp>EM_S_PERFORMANCEEXPRESS_PERFEXNETPROFITTOSHAREHOLDER</stp>
        <stp>2</stp>
        <stp>000687.SZ</stp>
        <stp>6/30/2016</stp>
        <tr r="E247" s="5"/>
      </tp>
      <tp t="s">
        <v/>
        <stp/>
        <stp>EM_S_PERFORMANCEEXPRESS_PERFEXNETPROFITTOSHAREHOLDER</stp>
        <stp>2</stp>
        <stp>000587.SZ</stp>
        <stp>6/30/2016</stp>
        <tr r="E174" s="5"/>
      </tp>
      <tp t="s">
        <v/>
        <stp/>
        <stp>EM_S_PERFORMANCEEXPRESS_PERFEXNETPROFITTOSHAREHOLDER</stp>
        <stp>2</stp>
        <stp>002687.SZ</stp>
        <stp>6/30/2016</stp>
        <tr r="E1155" s="5"/>
      </tp>
      <tp t="s">
        <v/>
        <stp/>
        <stp>EM_S_PERFORMANCEEXPRESS_PERFEXNETPROFITTOSHAREHOLDER</stp>
        <stp>2</stp>
        <stp>002787.SZ</stp>
        <stp>6/30/2016</stp>
        <tr r="E1247" s="5"/>
      </tp>
      <tp t="s">
        <v/>
        <stp/>
        <stp>EM_S_PERFORMANCEEXPRESS_PERFEXNETPROFITTOSHAREHOLDER</stp>
        <stp>2</stp>
        <stp>002487.SZ</stp>
        <stp>6/30/2016</stp>
        <tr r="E956" s="5"/>
      </tp>
      <tp t="s">
        <v/>
        <stp/>
        <stp>EM_S_PERFORMANCEEXPRESS_PERFEXNETPROFITTOSHAREHOLDER</stp>
        <stp>2</stp>
        <stp>002587.SZ</stp>
        <stp>6/30/2016</stp>
        <tr r="E1055" s="5"/>
      </tp>
      <tp>
        <v>161282643.19</v>
        <stp/>
        <stp>EM_S_PERFORMANCEEXPRESS_PERFEXNETPROFITTOSHAREHOLDER</stp>
        <stp>2</stp>
        <stp>002287.SZ</stp>
        <stp>6/30/2016</stp>
        <tr r="E756" s="5"/>
      </tp>
      <tp t="s">
        <v/>
        <stp/>
        <stp>EM_S_PERFORMANCEEXPRESS_PERFEXNETPROFITTOSHAREHOLDER</stp>
        <stp>2</stp>
        <stp>002387.SZ</stp>
        <stp>6/30/2016</stp>
        <tr r="E856" s="5"/>
      </tp>
      <tp t="s">
        <v/>
        <stp/>
        <stp>EM_S_PERFORMANCEEXPRESS_PERFEXNETPROFITTOSHAREHOLDER</stp>
        <stp>2</stp>
        <stp>002087.SZ</stp>
        <stp>6/30/2016</stp>
        <tr r="E557" s="5"/>
      </tp>
      <tp t="s">
        <v/>
        <stp/>
        <stp>EM_S_PERFORMANCEEXPRESS_PERFEXNETPROFITTOSHAREHOLDER</stp>
        <stp>2</stp>
        <stp>002187.SZ</stp>
        <stp>6/30/2016</stp>
        <tr r="E657" s="5"/>
      </tp>
      <tp t="s">
        <v/>
        <stp/>
        <stp>EM_S_PERFORMANCEEXPRESS_PERFEXNETPROFITTOSHAREHOLDER</stp>
        <stp>2</stp>
        <stp>000886.SZ</stp>
        <stp>6/30/2016</stp>
        <tr r="E379" s="5"/>
      </tp>
      <tp>
        <v>588320000</v>
        <stp/>
        <stp>EM_S_PERFORMANCEEXPRESS_PERFEXNETPROFITTOSHAREHOLDER</stp>
        <stp>2</stp>
        <stp>000686.SZ</stp>
        <stp>6/30/2016</stp>
        <tr r="E246" s="5"/>
      </tp>
      <tp t="s">
        <v/>
        <stp/>
        <stp>EM_S_PERFORMANCEEXPRESS_PERFEXNETPROFITTOSHAREHOLDER</stp>
        <stp>2</stp>
        <stp>000786.SZ</stp>
        <stp>6/30/2016</stp>
        <tr r="E314" s="5"/>
      </tp>
      <tp t="s">
        <v/>
        <stp/>
        <stp>EM_S_PERFORMANCEEXPRESS_PERFEXNETPROFITTOSHAREHOLDER</stp>
        <stp>2</stp>
        <stp>000586.SZ</stp>
        <stp>6/30/2016</stp>
        <tr r="E173" s="5"/>
      </tp>
      <tp t="s">
        <v/>
        <stp/>
        <stp>EM_S_PERFORMANCEEXPRESS_PERFEXNETPROFITTOSHAREHOLDER</stp>
        <stp>2</stp>
        <stp>002686.SZ</stp>
        <stp>6/30/2016</stp>
        <tr r="E1154" s="5"/>
      </tp>
      <tp t="s">
        <v/>
        <stp/>
        <stp>EM_S_PERFORMANCEEXPRESS_PERFEXNETPROFITTOSHAREHOLDER</stp>
        <stp>2</stp>
        <stp>002786.SZ</stp>
        <stp>6/30/2016</stp>
        <tr r="E1246" s="5"/>
      </tp>
      <tp t="s">
        <v/>
        <stp/>
        <stp>EM_S_PERFORMANCEEXPRESS_PERFEXNETPROFITTOSHAREHOLDER</stp>
        <stp>2</stp>
        <stp>002486.SZ</stp>
        <stp>6/30/2016</stp>
        <tr r="E955" s="5"/>
      </tp>
      <tp t="s">
        <v/>
        <stp/>
        <stp>EM_S_PERFORMANCEEXPRESS_PERFEXNETPROFITTOSHAREHOLDER</stp>
        <stp>2</stp>
        <stp>002586.SZ</stp>
        <stp>6/30/2016</stp>
        <tr r="E1054" s="5"/>
      </tp>
      <tp t="s">
        <v/>
        <stp/>
        <stp>EM_S_PERFORMANCEEXPRESS_PERFEXNETPROFITTOSHAREHOLDER</stp>
        <stp>2</stp>
        <stp>002286.SZ</stp>
        <stp>6/30/2016</stp>
        <tr r="E755" s="5"/>
      </tp>
      <tp t="s">
        <v/>
        <stp/>
        <stp>EM_S_PERFORMANCEEXPRESS_PERFEXNETPROFITTOSHAREHOLDER</stp>
        <stp>2</stp>
        <stp>002386.SZ</stp>
        <stp>6/30/2016</stp>
        <tr r="E855" s="5"/>
      </tp>
      <tp t="s">
        <v/>
        <stp/>
        <stp>EM_S_PERFORMANCEEXPRESS_PERFEXNETPROFITTOSHAREHOLDER</stp>
        <stp>2</stp>
        <stp>002086.SZ</stp>
        <stp>6/30/2016</stp>
        <tr r="E556" s="5"/>
      </tp>
      <tp>
        <v>70666887.469999999</v>
        <stp/>
        <stp>EM_S_PERFORMANCEEXPRESS_PERFEXNETPROFITTOSHAREHOLDER</stp>
        <stp>2</stp>
        <stp>002186.SZ</stp>
        <stp>6/30/2016</stp>
        <tr r="E656" s="5"/>
      </tp>
      <tp t="s">
        <v/>
        <stp/>
        <stp>EM_S_PERFORMANCEEXPRESS_PERFEXNETPROFITTOSHAREHOLDER</stp>
        <stp>2</stp>
        <stp>000885.SZ</stp>
        <stp>6/30/2016</stp>
        <tr r="E378" s="5"/>
      </tp>
      <tp t="s">
        <v/>
        <stp/>
        <stp>EM_S_PERFORMANCEEXPRESS_PERFEXNETPROFITTOSHAREHOLDER</stp>
        <stp>2</stp>
        <stp>000985.SZ</stp>
        <stp>6/30/2016</stp>
        <tr r="E457" s="5"/>
      </tp>
      <tp t="s">
        <v/>
        <stp/>
        <stp>EM_S_PERFORMANCEEXPRESS_PERFEXNETPROFITTOSHAREHOLDER</stp>
        <stp>2</stp>
        <stp>000685.SZ</stp>
        <stp>6/30/2016</stp>
        <tr r="E245" s="5"/>
      </tp>
      <tp t="s">
        <v/>
        <stp/>
        <stp>EM_S_PERFORMANCEEXPRESS_PERFEXNETPROFITTOSHAREHOLDER</stp>
        <stp>2</stp>
        <stp>000785.SZ</stp>
        <stp>6/30/2016</stp>
        <tr r="E313" s="5"/>
      </tp>
      <tp t="s">
        <v/>
        <stp/>
        <stp>EM_S_PERFORMANCEEXPRESS_PERFEXNETPROFITTOSHAREHOLDER</stp>
        <stp>2</stp>
        <stp>000585.SZ</stp>
        <stp>6/30/2016</stp>
        <tr r="E172" s="5"/>
      </tp>
      <tp t="s">
        <v/>
        <stp/>
        <stp>EM_S_PERFORMANCEEXPRESS_PERFEXNETPROFITTOSHAREHOLDER</stp>
        <stp>2</stp>
        <stp>002685.SZ</stp>
        <stp>6/30/2016</stp>
        <tr r="E1153" s="5"/>
      </tp>
      <tp t="s">
        <v/>
        <stp/>
        <stp>EM_S_PERFORMANCEEXPRESS_PERFEXNETPROFITTOSHAREHOLDER</stp>
        <stp>2</stp>
        <stp>002785.SZ</stp>
        <stp>6/30/2016</stp>
        <tr r="E1245" s="5"/>
      </tp>
      <tp t="s">
        <v/>
        <stp/>
        <stp>EM_S_PERFORMANCEEXPRESS_PERFEXNETPROFITTOSHAREHOLDER</stp>
        <stp>2</stp>
        <stp>002485.SZ</stp>
        <stp>6/30/2016</stp>
        <tr r="E954" s="5"/>
      </tp>
      <tp t="s">
        <v/>
        <stp/>
        <stp>EM_S_PERFORMANCEEXPRESS_PERFEXNETPROFITTOSHAREHOLDER</stp>
        <stp>2</stp>
        <stp>002585.SZ</stp>
        <stp>6/30/2016</stp>
        <tr r="E1053" s="5"/>
      </tp>
      <tp t="s">
        <v/>
        <stp/>
        <stp>EM_S_PERFORMANCEEXPRESS_PERFEXNETPROFITTOSHAREHOLDER</stp>
        <stp>2</stp>
        <stp>002285.SZ</stp>
        <stp>6/30/2016</stp>
        <tr r="E754" s="5"/>
      </tp>
      <tp t="s">
        <v/>
        <stp/>
        <stp>EM_S_PERFORMANCEEXPRESS_PERFEXNETPROFITTOSHAREHOLDER</stp>
        <stp>2</stp>
        <stp>002385.SZ</stp>
        <stp>6/30/2016</stp>
        <tr r="E854" s="5"/>
      </tp>
      <tp>
        <v>479852783.01999998</v>
        <stp/>
        <stp>EM_S_PERFORMANCEEXPRESS_PERFEXNETPROFITTOSHAREHOLDER</stp>
        <stp>2</stp>
        <stp>002085.SZ</stp>
        <stp>6/30/2016</stp>
        <tr r="E555" s="5"/>
      </tp>
      <tp t="s">
        <v/>
        <stp/>
        <stp>EM_S_PERFORMANCEEXPRESS_PERFEXNETPROFITTOSHAREHOLDER</stp>
        <stp>2</stp>
        <stp>002185.SZ</stp>
        <stp>6/30/2016</stp>
        <tr r="E655" s="5"/>
      </tp>
      <tp t="s">
        <v/>
        <stp/>
        <stp>EM_S_PERFORMANCEEXPRESS_PERFEXNETPROFITTOSHAREHOLDER</stp>
        <stp>2</stp>
        <stp>000584.SZ</stp>
        <stp>6/30/2016</stp>
        <tr r="E171" s="5"/>
      </tp>
      <tp t="s">
        <v/>
        <stp/>
        <stp>EM_S_PERFORMANCEEXPRESS_PERFEXNETPROFITTOSHAREHOLDER</stp>
        <stp>2</stp>
        <stp>002684.SZ</stp>
        <stp>6/30/2016</stp>
        <tr r="E1152" s="5"/>
      </tp>
      <tp t="s">
        <v/>
        <stp/>
        <stp>EM_S_PERFORMANCEEXPRESS_PERFEXNETPROFITTOSHAREHOLDER</stp>
        <stp>2</stp>
        <stp>002484.SZ</stp>
        <stp>6/30/2016</stp>
        <tr r="E953" s="5"/>
      </tp>
      <tp>
        <v>55226537.920000002</v>
        <stp/>
        <stp>EM_S_PERFORMANCEEXPRESS_PERFEXNETPROFITTOSHAREHOLDER</stp>
        <stp>2</stp>
        <stp>002584.SZ</stp>
        <stp>6/30/2016</stp>
        <tr r="E1052" s="5"/>
      </tp>
      <tp t="s">
        <v/>
        <stp/>
        <stp>EM_S_PERFORMANCEEXPRESS_PERFEXNETPROFITTOSHAREHOLDER</stp>
        <stp>2</stp>
        <stp>002284.SZ</stp>
        <stp>6/30/2016</stp>
        <tr r="E753" s="5"/>
      </tp>
      <tp t="s">
        <v/>
        <stp/>
        <stp>EM_S_PERFORMANCEEXPRESS_PERFEXNETPROFITTOSHAREHOLDER</stp>
        <stp>2</stp>
        <stp>002384.SZ</stp>
        <stp>6/30/2016</stp>
        <tr r="E853" s="5"/>
      </tp>
      <tp t="s">
        <v/>
        <stp/>
        <stp>EM_S_PERFORMANCEEXPRESS_PERFEXNETPROFITTOSHAREHOLDER</stp>
        <stp>2</stp>
        <stp>002084.SZ</stp>
        <stp>6/30/2016</stp>
        <tr r="E554" s="5"/>
      </tp>
      <tp t="s">
        <v/>
        <stp/>
        <stp>EM_S_PERFORMANCEEXPRESS_PERFEXNETPROFITTOSHAREHOLDER</stp>
        <stp>2</stp>
        <stp>002184.SZ</stp>
        <stp>6/30/2016</stp>
        <tr r="E654" s="5"/>
      </tp>
      <tp t="s">
        <v/>
        <stp/>
        <stp>EM_S_PERFORMANCEEXPRESS_PERFEXNETPROFITTOSHAREHOLDER</stp>
        <stp>2</stp>
        <stp>000889.SZ</stp>
        <stp>6/30/2016</stp>
        <tr r="E382" s="5"/>
      </tp>
      <tp t="s">
        <v/>
        <stp/>
        <stp>EM_S_PERFORMANCEEXPRESS_PERFEXNETPROFITTOSHAREHOLDER</stp>
        <stp>2</stp>
        <stp>000989.SZ</stp>
        <stp>6/30/2016</stp>
        <tr r="E460" s="5"/>
      </tp>
      <tp t="s">
        <v/>
        <stp/>
        <stp>EM_S_PERFORMANCEEXPRESS_PERFEXNETPROFITTOSHAREHOLDER</stp>
        <stp>2</stp>
        <stp>000789.SZ</stp>
        <stp>6/30/2016</stp>
        <tr r="E316" s="5"/>
      </tp>
      <tp t="s">
        <v/>
        <stp/>
        <stp>EM_S_PERFORMANCEEXPRESS_PERFEXNETPROFITTOSHAREHOLDER</stp>
        <stp>2</stp>
        <stp>000589.SZ</stp>
        <stp>6/30/2016</stp>
        <tr r="E175" s="5"/>
      </tp>
      <tp t="s">
        <v/>
        <stp/>
        <stp>EM_S_PERFORMANCEEXPRESS_PERFEXNETPROFITTOSHAREHOLDER</stp>
        <stp>2</stp>
        <stp>000089.SZ</stp>
        <stp>6/30/2016</stp>
        <tr r="E62" s="5"/>
      </tp>
      <tp>
        <v>34490000</v>
        <stp/>
        <stp>EM_S_PERFORMANCEEXPRESS_PERFEXNETPROFITTOSHAREHOLDER</stp>
        <stp>2</stp>
        <stp>002689.SZ</stp>
        <stp>6/30/2016</stp>
        <tr r="E1157" s="5"/>
      </tp>
      <tp t="s">
        <v/>
        <stp/>
        <stp>EM_S_PERFORMANCEEXPRESS_PERFEXNETPROFITTOSHAREHOLDER</stp>
        <stp>2</stp>
        <stp>002789.SZ</stp>
        <stp>6/30/2016</stp>
        <tr r="E1249" s="5"/>
      </tp>
      <tp t="s">
        <v/>
        <stp/>
        <stp>EM_S_PERFORMANCEEXPRESS_PERFEXNETPROFITTOSHAREHOLDER</stp>
        <stp>2</stp>
        <stp>002489.SZ</stp>
        <stp>6/30/2016</stp>
        <tr r="E958" s="5"/>
      </tp>
      <tp t="s">
        <v/>
        <stp/>
        <stp>EM_S_PERFORMANCEEXPRESS_PERFEXNETPROFITTOSHAREHOLDER</stp>
        <stp>2</stp>
        <stp>002589.SZ</stp>
        <stp>6/30/2016</stp>
        <tr r="E1057" s="5"/>
      </tp>
      <tp t="s">
        <v/>
        <stp/>
        <stp>EM_S_PERFORMANCEEXPRESS_PERFEXNETPROFITTOSHAREHOLDER</stp>
        <stp>2</stp>
        <stp>002289.SZ</stp>
        <stp>6/30/2016</stp>
        <tr r="E758" s="5"/>
      </tp>
      <tp t="s">
        <v/>
        <stp/>
        <stp>EM_S_PERFORMANCEEXPRESS_PERFEXNETPROFITTOSHAREHOLDER</stp>
        <stp>2</stp>
        <stp>002389.SZ</stp>
        <stp>6/30/2016</stp>
        <tr r="E858" s="5"/>
      </tp>
      <tp t="s">
        <v/>
        <stp/>
        <stp>EM_S_PERFORMANCEEXPRESS_PERFEXNETPROFITTOSHAREHOLDER</stp>
        <stp>2</stp>
        <stp>002089.SZ</stp>
        <stp>6/30/2016</stp>
        <tr r="E559" s="5"/>
      </tp>
      <tp t="s">
        <v/>
        <stp/>
        <stp>EM_S_PERFORMANCEEXPRESS_PERFEXNETPROFITTOSHAREHOLDER</stp>
        <stp>2</stp>
        <stp>002189.SZ</stp>
        <stp>6/30/2016</stp>
        <tr r="E659" s="5"/>
      </tp>
      <tp t="s">
        <v/>
        <stp/>
        <stp>EM_S_PERFORMANCEEXPRESS_PERFEXNETPROFITTOSHAREHOLDER</stp>
        <stp>2</stp>
        <stp>000888.SZ</stp>
        <stp>6/30/2016</stp>
        <tr r="E381" s="5"/>
      </tp>
      <tp t="s">
        <v/>
        <stp/>
        <stp>EM_S_PERFORMANCEEXPRESS_PERFEXNETPROFITTOSHAREHOLDER</stp>
        <stp>2</stp>
        <stp>000988.SZ</stp>
        <stp>6/30/2016</stp>
        <tr r="E459" s="5"/>
      </tp>
      <tp t="s">
        <v/>
        <stp/>
        <stp>EM_S_PERFORMANCEEXPRESS_PERFEXNETPROFITTOSHAREHOLDER</stp>
        <stp>2</stp>
        <stp>000688.SZ</stp>
        <stp>6/30/2016</stp>
        <tr r="E248" s="5"/>
      </tp>
      <tp t="s">
        <v/>
        <stp/>
        <stp>EM_S_PERFORMANCEEXPRESS_PERFEXNETPROFITTOSHAREHOLDER</stp>
        <stp>2</stp>
        <stp>000788.SZ</stp>
        <stp>6/30/2016</stp>
        <tr r="E315" s="5"/>
      </tp>
      <tp t="s">
        <v/>
        <stp/>
        <stp>EM_S_PERFORMANCEEXPRESS_PERFEXNETPROFITTOSHAREHOLDER</stp>
        <stp>2</stp>
        <stp>000488.SZ</stp>
        <stp>6/30/2016</stp>
        <tr r="E104" s="5"/>
      </tp>
      <tp t="s">
        <v/>
        <stp/>
        <stp>EM_S_PERFORMANCEEXPRESS_PERFEXNETPROFITTOSHAREHOLDER</stp>
        <stp>2</stp>
        <stp>000088.SZ</stp>
        <stp>6/30/2016</stp>
        <tr r="E61" s="5"/>
      </tp>
      <tp t="s">
        <v/>
        <stp/>
        <stp>EM_S_PERFORMANCEEXPRESS_PERFEXNETPROFITTOSHAREHOLDER</stp>
        <stp>2</stp>
        <stp>002688.SZ</stp>
        <stp>6/30/2016</stp>
        <tr r="E1156" s="5"/>
      </tp>
      <tp t="s">
        <v/>
        <stp/>
        <stp>EM_S_PERFORMANCEEXPRESS_PERFEXNETPROFITTOSHAREHOLDER</stp>
        <stp>2</stp>
        <stp>002788.SZ</stp>
        <stp>6/30/2016</stp>
        <tr r="E1248" s="5"/>
      </tp>
      <tp t="s">
        <v/>
        <stp/>
        <stp>EM_S_PERFORMANCEEXPRESS_PERFEXNETPROFITTOSHAREHOLDER</stp>
        <stp>2</stp>
        <stp>002488.SZ</stp>
        <stp>6/30/2016</stp>
        <tr r="E957" s="5"/>
      </tp>
      <tp t="s">
        <v/>
        <stp/>
        <stp>EM_S_PERFORMANCEEXPRESS_PERFEXNETPROFITTOSHAREHOLDER</stp>
        <stp>2</stp>
        <stp>002588.SZ</stp>
        <stp>6/30/2016</stp>
        <tr r="E1056" s="5"/>
      </tp>
      <tp t="s">
        <v/>
        <stp/>
        <stp>EM_S_PERFORMANCEEXPRESS_PERFEXNETPROFITTOSHAREHOLDER</stp>
        <stp>2</stp>
        <stp>002288.SZ</stp>
        <stp>6/30/2016</stp>
        <tr r="E757" s="5"/>
      </tp>
      <tp t="s">
        <v/>
        <stp/>
        <stp>EM_S_PERFORMANCEEXPRESS_PERFEXNETPROFITTOSHAREHOLDER</stp>
        <stp>2</stp>
        <stp>002388.SZ</stp>
        <stp>6/30/2016</stp>
        <tr r="E857" s="5"/>
      </tp>
      <tp t="s">
        <v/>
        <stp/>
        <stp>EM_S_PERFORMANCEEXPRESS_PERFEXNETPROFITTOSHAREHOLDER</stp>
        <stp>2</stp>
        <stp>002088.SZ</stp>
        <stp>6/30/2016</stp>
        <tr r="E558" s="5"/>
      </tp>
      <tp>
        <v>12156430.960000001</v>
        <stp/>
        <stp>EM_S_PERFORMANCEEXPRESS_PERFEXNETPROFITTOSHAREHOLDER</stp>
        <stp>2</stp>
        <stp>002188.SZ</stp>
        <stp>6/30/2016</stp>
        <tr r="E658" s="5"/>
      </tp>
      <tp>
        <v>2116.8380000000002</v>
        <stp/>
        <stp>EM_I_DQ_CLOSE</stp>
        <stp>2</stp>
        <stp>399006.SZ</stp>
        <stp>2016-02-15</stp>
        <tr r="W5" s="8"/>
      </tp>
      <tp>
        <v>2129.194</v>
        <stp/>
        <stp>EM_I_DQ_CLOSE</stp>
        <stp>2</stp>
        <stp>399006.SZ</stp>
        <stp>2016-05-07</stp>
        <tr r="AA5" s="8"/>
      </tp>
      <tp>
        <v>2196.7269999999999</v>
        <stp/>
        <stp>EM_I_DQ_CLOSE</stp>
        <stp>2</stp>
        <stp>399006.SZ</stp>
        <stp>2016-06-07</stp>
        <tr r="AE5" s="8"/>
      </tp>
      <tp t="s">
        <v>2016-05-30</v>
        <stp/>
        <stp>EM_S_DIV_EXDATE</stp>
        <stp>3</stp>
        <stp>300083.SZ</stp>
        <stp>12/31/2015</stp>
        <stp>1</stp>
        <tr r="H5" s="7"/>
      </tp>
      <tp t="s">
        <v/>
        <stp/>
        <stp>EM_S_DIV_PRELANDATE</stp>
        <stp>3</stp>
        <stp>000002.SZ</stp>
        <stp>9/30/2010</stp>
        <stp>1</stp>
        <tr r="GT4" s="13"/>
      </tp>
      <tp t="s">
        <v/>
        <stp/>
        <stp>EM_S_PERFORMANCEEXPRESS_PERFEXNETPROFITTOSHAREHOLDER</stp>
        <stp>2</stp>
        <stp>300483.SZ</stp>
        <stp>6/30/2016</stp>
        <tr r="E1742" s="5"/>
      </tp>
      <tp t="s">
        <v/>
        <stp/>
        <stp>EM_S_PERFORMANCEEXPRESS_PERFEXNETPROFITTOSHAREHOLDER</stp>
        <stp>2</stp>
        <stp>300283.SZ</stp>
        <stp>6/30/2016</stp>
        <tr r="E1544" s="5"/>
      </tp>
      <tp t="s">
        <v/>
        <stp/>
        <stp>EM_S_PERFORMANCEEXPRESS_PERFEXNETPROFITTOSHAREHOLDER</stp>
        <stp>2</stp>
        <stp>300383.SZ</stp>
        <stp>6/30/2016</stp>
        <tr r="E1643" s="5"/>
      </tp>
      <tp t="s">
        <v/>
        <stp/>
        <stp>EM_S_PERFORMANCEEXPRESS_PERFEXNETPROFITTOSHAREHOLDER</stp>
        <stp>2</stp>
        <stp>300083.SZ</stp>
        <stp>6/30/2016</stp>
        <tr r="E1345" s="5"/>
      </tp>
      <tp t="s">
        <v/>
        <stp/>
        <stp>EM_S_PERFORMANCEEXPRESS_PERFEXNETPROFITTOSHAREHOLDER</stp>
        <stp>2</stp>
        <stp>300183.SZ</stp>
        <stp>6/30/2016</stp>
        <tr r="E1445" s="5"/>
      </tp>
      <tp t="s">
        <v/>
        <stp/>
        <stp>EM_S_PERFORMANCEEXPRESS_PERFEXNETPROFITTOSHAREHOLDER</stp>
        <stp>2</stp>
        <stp>300482.SZ</stp>
        <stp>6/30/2016</stp>
        <tr r="E1741" s="5"/>
      </tp>
      <tp t="s">
        <v/>
        <stp/>
        <stp>EM_S_PERFORMANCEEXPRESS_PERFEXNETPROFITTOSHAREHOLDER</stp>
        <stp>2</stp>
        <stp>300282.SZ</stp>
        <stp>6/30/2016</stp>
        <tr r="E1543" s="5"/>
      </tp>
      <tp t="s">
        <v/>
        <stp/>
        <stp>EM_S_PERFORMANCEEXPRESS_PERFEXNETPROFITTOSHAREHOLDER</stp>
        <stp>2</stp>
        <stp>300382.SZ</stp>
        <stp>6/30/2016</stp>
        <tr r="E1642" s="5"/>
      </tp>
      <tp t="s">
        <v/>
        <stp/>
        <stp>EM_S_PERFORMANCEEXPRESS_PERFEXNETPROFITTOSHAREHOLDER</stp>
        <stp>2</stp>
        <stp>300082.SZ</stp>
        <stp>6/30/2016</stp>
        <tr r="E1344" s="5"/>
      </tp>
      <tp t="s">
        <v/>
        <stp/>
        <stp>EM_S_PERFORMANCEEXPRESS_PERFEXNETPROFITTOSHAREHOLDER</stp>
        <stp>2</stp>
        <stp>300182.SZ</stp>
        <stp>6/30/2016</stp>
        <tr r="E1444" s="5"/>
      </tp>
      <tp t="s">
        <v/>
        <stp/>
        <stp>EM_S_PERFORMANCEEXPRESS_PERFEXNETPROFITTOSHAREHOLDER</stp>
        <stp>2</stp>
        <stp>300481.SZ</stp>
        <stp>6/30/2016</stp>
        <tr r="E1740" s="5"/>
      </tp>
      <tp t="s">
        <v/>
        <stp/>
        <stp>EM_S_PERFORMANCEEXPRESS_PERFEXNETPROFITTOSHAREHOLDER</stp>
        <stp>2</stp>
        <stp>300281.SZ</stp>
        <stp>6/30/2016</stp>
        <tr r="E1542" s="5"/>
      </tp>
      <tp t="s">
        <v/>
        <stp/>
        <stp>EM_S_PERFORMANCEEXPRESS_PERFEXNETPROFITTOSHAREHOLDER</stp>
        <stp>2</stp>
        <stp>300381.SZ</stp>
        <stp>6/30/2016</stp>
        <tr r="E1641" s="5"/>
      </tp>
      <tp t="s">
        <v/>
        <stp/>
        <stp>EM_S_PERFORMANCEEXPRESS_PERFEXNETPROFITTOSHAREHOLDER</stp>
        <stp>2</stp>
        <stp>300081.SZ</stp>
        <stp>6/30/2016</stp>
        <tr r="E1343" s="5"/>
      </tp>
      <tp t="s">
        <v/>
        <stp/>
        <stp>EM_S_PERFORMANCEEXPRESS_PERFEXNETPROFITTOSHAREHOLDER</stp>
        <stp>2</stp>
        <stp>300181.SZ</stp>
        <stp>6/30/2016</stp>
        <tr r="E1443" s="5"/>
      </tp>
      <tp t="s">
        <v/>
        <stp/>
        <stp>EM_S_PERFORMANCEEXPRESS_PERFEXNETPROFITTOSHAREHOLDER</stp>
        <stp>2</stp>
        <stp>300480.SZ</stp>
        <stp>6/30/2016</stp>
        <tr r="E1739" s="5"/>
      </tp>
      <tp t="s">
        <v/>
        <stp/>
        <stp>EM_S_PERFORMANCEEXPRESS_PERFEXNETPROFITTOSHAREHOLDER</stp>
        <stp>2</stp>
        <stp>300280.SZ</stp>
        <stp>6/30/2016</stp>
        <tr r="E1541" s="5"/>
      </tp>
      <tp t="s">
        <v/>
        <stp/>
        <stp>EM_S_PERFORMANCEEXPRESS_PERFEXNETPROFITTOSHAREHOLDER</stp>
        <stp>2</stp>
        <stp>300380.SZ</stp>
        <stp>6/30/2016</stp>
        <tr r="E1640" s="5"/>
      </tp>
      <tp t="s">
        <v/>
        <stp/>
        <stp>EM_S_PERFORMANCEEXPRESS_PERFEXNETPROFITTOSHAREHOLDER</stp>
        <stp>2</stp>
        <stp>300080.SZ</stp>
        <stp>6/30/2016</stp>
        <tr r="E1342" s="5"/>
      </tp>
      <tp t="s">
        <v/>
        <stp/>
        <stp>EM_S_PERFORMANCEEXPRESS_PERFEXNETPROFITTOSHAREHOLDER</stp>
        <stp>2</stp>
        <stp>300180.SZ</stp>
        <stp>6/30/2016</stp>
        <tr r="E1442" s="5"/>
      </tp>
      <tp t="s">
        <v/>
        <stp/>
        <stp>EM_S_PERFORMANCEEXPRESS_PERFEXNETPROFITTOSHAREHOLDER</stp>
        <stp>2</stp>
        <stp>300487.SZ</stp>
        <stp>6/30/2016</stp>
        <tr r="E1746" s="5"/>
      </tp>
      <tp t="s">
        <v/>
        <stp/>
        <stp>EM_S_PERFORMANCEEXPRESS_PERFEXNETPROFITTOSHAREHOLDER</stp>
        <stp>2</stp>
        <stp>300287.SZ</stp>
        <stp>6/30/2016</stp>
        <tr r="E1548" s="5"/>
      </tp>
      <tp t="s">
        <v/>
        <stp/>
        <stp>EM_S_PERFORMANCEEXPRESS_PERFEXNETPROFITTOSHAREHOLDER</stp>
        <stp>2</stp>
        <stp>300387.SZ</stp>
        <stp>6/30/2016</stp>
        <tr r="E1647" s="5"/>
      </tp>
      <tp t="s">
        <v/>
        <stp/>
        <stp>EM_S_PERFORMANCEEXPRESS_PERFEXNETPROFITTOSHAREHOLDER</stp>
        <stp>2</stp>
        <stp>300087.SZ</stp>
        <stp>6/30/2016</stp>
        <tr r="E1349" s="5"/>
      </tp>
      <tp t="s">
        <v/>
        <stp/>
        <stp>EM_S_PERFORMANCEEXPRESS_PERFEXNETPROFITTOSHAREHOLDER</stp>
        <stp>2</stp>
        <stp>300187.SZ</stp>
        <stp>6/30/2016</stp>
        <tr r="E1448" s="5"/>
      </tp>
      <tp t="s">
        <v/>
        <stp/>
        <stp>EM_S_PERFORMANCEEXPRESS_PERFEXNETPROFITTOSHAREHOLDER</stp>
        <stp>2</stp>
        <stp>300486.SZ</stp>
        <stp>6/30/2016</stp>
        <tr r="E1745" s="5"/>
      </tp>
      <tp t="s">
        <v/>
        <stp/>
        <stp>EM_S_PERFORMANCEEXPRESS_PERFEXNETPROFITTOSHAREHOLDER</stp>
        <stp>2</stp>
        <stp>300286.SZ</stp>
        <stp>6/30/2016</stp>
        <tr r="E1547" s="5"/>
      </tp>
      <tp t="s">
        <v/>
        <stp/>
        <stp>EM_S_PERFORMANCEEXPRESS_PERFEXNETPROFITTOSHAREHOLDER</stp>
        <stp>2</stp>
        <stp>300386.SZ</stp>
        <stp>6/30/2016</stp>
        <tr r="E1646" s="5"/>
      </tp>
      <tp t="s">
        <v/>
        <stp/>
        <stp>EM_S_PERFORMANCEEXPRESS_PERFEXNETPROFITTOSHAREHOLDER</stp>
        <stp>2</stp>
        <stp>300086.SZ</stp>
        <stp>6/30/2016</stp>
        <tr r="E1348" s="5"/>
      </tp>
      <tp t="s">
        <v/>
        <stp/>
        <stp>EM_S_PERFORMANCEEXPRESS_PERFEXNETPROFITTOSHAREHOLDER</stp>
        <stp>2</stp>
        <stp>300485.SZ</stp>
        <stp>6/30/2016</stp>
        <tr r="E1744" s="5"/>
      </tp>
      <tp t="s">
        <v/>
        <stp/>
        <stp>EM_S_PERFORMANCEEXPRESS_PERFEXNETPROFITTOSHAREHOLDER</stp>
        <stp>2</stp>
        <stp>300285.SZ</stp>
        <stp>6/30/2016</stp>
        <tr r="E1546" s="5"/>
      </tp>
      <tp t="s">
        <v/>
        <stp/>
        <stp>EM_S_PERFORMANCEEXPRESS_PERFEXNETPROFITTOSHAREHOLDER</stp>
        <stp>2</stp>
        <stp>300385.SZ</stp>
        <stp>6/30/2016</stp>
        <tr r="E1645" s="5"/>
      </tp>
      <tp t="s">
        <v/>
        <stp/>
        <stp>EM_S_PERFORMANCEEXPRESS_PERFEXNETPROFITTOSHAREHOLDER</stp>
        <stp>2</stp>
        <stp>300085.SZ</stp>
        <stp>6/30/2016</stp>
        <tr r="E1347" s="5"/>
      </tp>
      <tp t="s">
        <v/>
        <stp/>
        <stp>EM_S_PERFORMANCEEXPRESS_PERFEXNETPROFITTOSHAREHOLDER</stp>
        <stp>2</stp>
        <stp>300185.SZ</stp>
        <stp>6/30/2016</stp>
        <tr r="E1447" s="5"/>
      </tp>
      <tp t="s">
        <v/>
        <stp/>
        <stp>EM_S_PERFORMANCEEXPRESS_PERFEXNETPROFITTOSHAREHOLDER</stp>
        <stp>2</stp>
        <stp>300484.SZ</stp>
        <stp>6/30/2016</stp>
        <tr r="E1743" s="5"/>
      </tp>
      <tp t="s">
        <v/>
        <stp/>
        <stp>EM_S_PERFORMANCEEXPRESS_PERFEXNETPROFITTOSHAREHOLDER</stp>
        <stp>2</stp>
        <stp>300284.SZ</stp>
        <stp>6/30/2016</stp>
        <tr r="E1545" s="5"/>
      </tp>
      <tp t="s">
        <v/>
        <stp/>
        <stp>EM_S_PERFORMANCEEXPRESS_PERFEXNETPROFITTOSHAREHOLDER</stp>
        <stp>2</stp>
        <stp>300384.SZ</stp>
        <stp>6/30/2016</stp>
        <tr r="E1644" s="5"/>
      </tp>
      <tp t="s">
        <v/>
        <stp/>
        <stp>EM_S_PERFORMANCEEXPRESS_PERFEXNETPROFITTOSHAREHOLDER</stp>
        <stp>2</stp>
        <stp>300084.SZ</stp>
        <stp>6/30/2016</stp>
        <tr r="E1346" s="5"/>
      </tp>
      <tp t="s">
        <v/>
        <stp/>
        <stp>EM_S_PERFORMANCEEXPRESS_PERFEXNETPROFITTOSHAREHOLDER</stp>
        <stp>2</stp>
        <stp>300184.SZ</stp>
        <stp>6/30/2016</stp>
        <tr r="E1446" s="5"/>
      </tp>
      <tp t="s">
        <v/>
        <stp/>
        <stp>EM_S_PERFORMANCEEXPRESS_PERFEXNETPROFITTOSHAREHOLDER</stp>
        <stp>2</stp>
        <stp>300489.SZ</stp>
        <stp>6/30/2016</stp>
        <tr r="E1748" s="5"/>
      </tp>
      <tp t="s">
        <v/>
        <stp/>
        <stp>EM_S_PERFORMANCEEXPRESS_PERFEXNETPROFITTOSHAREHOLDER</stp>
        <stp>2</stp>
        <stp>300289.SZ</stp>
        <stp>6/30/2016</stp>
        <tr r="E1550" s="5"/>
      </tp>
      <tp t="s">
        <v/>
        <stp/>
        <stp>EM_S_PERFORMANCEEXPRESS_PERFEXNETPROFITTOSHAREHOLDER</stp>
        <stp>2</stp>
        <stp>300389.SZ</stp>
        <stp>6/30/2016</stp>
        <tr r="E1649" s="5"/>
      </tp>
      <tp t="s">
        <v/>
        <stp/>
        <stp>EM_S_PERFORMANCEEXPRESS_PERFEXNETPROFITTOSHAREHOLDER</stp>
        <stp>2</stp>
        <stp>300089.SZ</stp>
        <stp>6/30/2016</stp>
        <tr r="E1351" s="5"/>
      </tp>
      <tp t="s">
        <v/>
        <stp/>
        <stp>EM_S_PERFORMANCEEXPRESS_PERFEXNETPROFITTOSHAREHOLDER</stp>
        <stp>2</stp>
        <stp>300189.SZ</stp>
        <stp>6/30/2016</stp>
        <tr r="E1450" s="5"/>
      </tp>
      <tp t="s">
        <v/>
        <stp/>
        <stp>EM_S_PERFORMANCEEXPRESS_PERFEXNETPROFITTOSHAREHOLDER</stp>
        <stp>2</stp>
        <stp>300488.SZ</stp>
        <stp>6/30/2016</stp>
        <tr r="E1747" s="5"/>
      </tp>
      <tp t="s">
        <v/>
        <stp/>
        <stp>EM_S_PERFORMANCEEXPRESS_PERFEXNETPROFITTOSHAREHOLDER</stp>
        <stp>2</stp>
        <stp>300288.SZ</stp>
        <stp>6/30/2016</stp>
        <tr r="E1549" s="5"/>
      </tp>
      <tp t="s">
        <v/>
        <stp/>
        <stp>EM_S_PERFORMANCEEXPRESS_PERFEXNETPROFITTOSHAREHOLDER</stp>
        <stp>2</stp>
        <stp>300388.SZ</stp>
        <stp>6/30/2016</stp>
        <tr r="E1648" s="5"/>
      </tp>
      <tp t="s">
        <v/>
        <stp/>
        <stp>EM_S_PERFORMANCEEXPRESS_PERFEXNETPROFITTOSHAREHOLDER</stp>
        <stp>2</stp>
        <stp>300088.SZ</stp>
        <stp>6/30/2016</stp>
        <tr r="E1350" s="5"/>
      </tp>
      <tp t="s">
        <v/>
        <stp/>
        <stp>EM_S_PERFORMANCEEXPRESS_PERFEXNETPROFITTOSHAREHOLDER</stp>
        <stp>2</stp>
        <stp>300188.SZ</stp>
        <stp>6/30/2016</stp>
        <tr r="E1449" s="5"/>
      </tp>
      <tp>
        <v>6400.88</v>
        <stp/>
        <stp>EM_I_DQ_CLOSE</stp>
        <stp>2</stp>
        <stp>399005.SZ</stp>
        <stp>2016-02-15</stp>
        <tr r="X5" s="8"/>
      </tp>
      <tp>
        <v>6563.6170000000002</v>
        <stp/>
        <stp>EM_I_DQ_CLOSE</stp>
        <stp>2</stp>
        <stp>399005.SZ</stp>
        <stp>2016-05-07</stp>
        <tr r="AB5" s="8"/>
      </tp>
      <tp>
        <v>6820.2650000000003</v>
        <stp/>
        <stp>EM_I_DQ_CLOSE</stp>
        <stp>2</stp>
        <stp>399005.SZ</stp>
        <stp>2016-06-07</stp>
        <tr r="AF5" s="8"/>
      </tp>
      <tp t="s">
        <v/>
        <stp/>
        <stp>EM_S_DIV_PRELANDATE</stp>
        <stp>3</stp>
        <stp>000002.SZ</stp>
        <stp>9/30/2011</stp>
        <stp>1</stp>
        <tr r="GP4" s="13"/>
      </tp>
      <tp t="s">
        <v/>
        <stp/>
        <stp>EM_S_PERFORMANCEEXPRESS_PERFEXNETPROFITTOSHAREHOLDER</stp>
        <stp>2</stp>
        <stp>300493.SZ</stp>
        <stp>6/30/2016</stp>
        <tr r="E1752" s="5"/>
      </tp>
      <tp t="s">
        <v/>
        <stp/>
        <stp>EM_S_PERFORMANCEEXPRESS_PERFEXNETPROFITTOSHAREHOLDER</stp>
        <stp>2</stp>
        <stp>300293.SZ</stp>
        <stp>6/30/2016</stp>
        <tr r="E1554" s="5"/>
      </tp>
      <tp t="s">
        <v/>
        <stp/>
        <stp>EM_S_PERFORMANCEEXPRESS_PERFEXNETPROFITTOSHAREHOLDER</stp>
        <stp>2</stp>
        <stp>300393.SZ</stp>
        <stp>6/30/2016</stp>
        <tr r="E1653" s="5"/>
      </tp>
      <tp t="s">
        <v/>
        <stp/>
        <stp>EM_S_PERFORMANCEEXPRESS_PERFEXNETPROFITTOSHAREHOLDER</stp>
        <stp>2</stp>
        <stp>300093.SZ</stp>
        <stp>6/30/2016</stp>
        <tr r="E1355" s="5"/>
      </tp>
      <tp t="s">
        <v/>
        <stp/>
        <stp>EM_S_PERFORMANCEEXPRESS_PERFEXNETPROFITTOSHAREHOLDER</stp>
        <stp>2</stp>
        <stp>300193.SZ</stp>
        <stp>6/30/2016</stp>
        <tr r="E1454" s="5"/>
      </tp>
      <tp t="s">
        <v/>
        <stp/>
        <stp>EM_S_PERFORMANCEEXPRESS_PERFEXNETPROFITTOSHAREHOLDER</stp>
        <stp>2</stp>
        <stp>300492.SZ</stp>
        <stp>6/30/2016</stp>
        <tr r="E1751" s="5"/>
      </tp>
      <tp t="s">
        <v/>
        <stp/>
        <stp>EM_S_PERFORMANCEEXPRESS_PERFEXNETPROFITTOSHAREHOLDER</stp>
        <stp>2</stp>
        <stp>300292.SZ</stp>
        <stp>6/30/2016</stp>
        <tr r="E1553" s="5"/>
      </tp>
      <tp t="s">
        <v/>
        <stp/>
        <stp>EM_S_PERFORMANCEEXPRESS_PERFEXNETPROFITTOSHAREHOLDER</stp>
        <stp>2</stp>
        <stp>300392.SZ</stp>
        <stp>6/30/2016</stp>
        <tr r="E1652" s="5"/>
      </tp>
      <tp t="s">
        <v/>
        <stp/>
        <stp>EM_S_PERFORMANCEEXPRESS_PERFEXNETPROFITTOSHAREHOLDER</stp>
        <stp>2</stp>
        <stp>300092.SZ</stp>
        <stp>6/30/2016</stp>
        <tr r="E1354" s="5"/>
      </tp>
      <tp t="s">
        <v/>
        <stp/>
        <stp>EM_S_PERFORMANCEEXPRESS_PERFEXNETPROFITTOSHAREHOLDER</stp>
        <stp>2</stp>
        <stp>300192.SZ</stp>
        <stp>6/30/2016</stp>
        <tr r="E1453" s="5"/>
      </tp>
      <tp t="s">
        <v/>
        <stp/>
        <stp>EM_S_PERFORMANCEEXPRESS_PERFEXNETPROFITTOSHAREHOLDER</stp>
        <stp>2</stp>
        <stp>300491.SZ</stp>
        <stp>6/30/2016</stp>
        <tr r="E1750" s="5"/>
      </tp>
      <tp t="s">
        <v/>
        <stp/>
        <stp>EM_S_PERFORMANCEEXPRESS_PERFEXNETPROFITTOSHAREHOLDER</stp>
        <stp>2</stp>
        <stp>300291.SZ</stp>
        <stp>6/30/2016</stp>
        <tr r="E1552" s="5"/>
      </tp>
      <tp t="s">
        <v/>
        <stp/>
        <stp>EM_S_PERFORMANCEEXPRESS_PERFEXNETPROFITTOSHAREHOLDER</stp>
        <stp>2</stp>
        <stp>300391.SZ</stp>
        <stp>6/30/2016</stp>
        <tr r="E1651" s="5"/>
      </tp>
      <tp t="s">
        <v/>
        <stp/>
        <stp>EM_S_PERFORMANCEEXPRESS_PERFEXNETPROFITTOSHAREHOLDER</stp>
        <stp>2</stp>
        <stp>300091.SZ</stp>
        <stp>6/30/2016</stp>
        <tr r="E1353" s="5"/>
      </tp>
      <tp t="s">
        <v/>
        <stp/>
        <stp>EM_S_PERFORMANCEEXPRESS_PERFEXNETPROFITTOSHAREHOLDER</stp>
        <stp>2</stp>
        <stp>300191.SZ</stp>
        <stp>6/30/2016</stp>
        <tr r="E1452" s="5"/>
      </tp>
      <tp t="s">
        <v/>
        <stp/>
        <stp>EM_S_PERFORMANCEEXPRESS_PERFEXNETPROFITTOSHAREHOLDER</stp>
        <stp>2</stp>
        <stp>300490.SZ</stp>
        <stp>6/30/2016</stp>
        <tr r="E1749" s="5"/>
      </tp>
      <tp t="s">
        <v/>
        <stp/>
        <stp>EM_S_PERFORMANCEEXPRESS_PERFEXNETPROFITTOSHAREHOLDER</stp>
        <stp>2</stp>
        <stp>300290.SZ</stp>
        <stp>6/30/2016</stp>
        <tr r="E1551" s="5"/>
      </tp>
      <tp t="s">
        <v/>
        <stp/>
        <stp>EM_S_PERFORMANCEEXPRESS_PERFEXNETPROFITTOSHAREHOLDER</stp>
        <stp>2</stp>
        <stp>300390.SZ</stp>
        <stp>6/30/2016</stp>
        <tr r="E1650" s="5"/>
      </tp>
      <tp t="s">
        <v/>
        <stp/>
        <stp>EM_S_PERFORMANCEEXPRESS_PERFEXNETPROFITTOSHAREHOLDER</stp>
        <stp>2</stp>
        <stp>300090.SZ</stp>
        <stp>6/30/2016</stp>
        <tr r="E1352" s="5"/>
      </tp>
      <tp t="s">
        <v/>
        <stp/>
        <stp>EM_S_PERFORMANCEEXPRESS_PERFEXNETPROFITTOSHAREHOLDER</stp>
        <stp>2</stp>
        <stp>300190.SZ</stp>
        <stp>6/30/2016</stp>
        <tr r="E1451" s="5"/>
      </tp>
      <tp t="s">
        <v/>
        <stp/>
        <stp>EM_S_PERFORMANCEEXPRESS_PERFEXNETPROFITTOSHAREHOLDER</stp>
        <stp>2</stp>
        <stp>300497.SZ</stp>
        <stp>6/30/2016</stp>
        <tr r="E1756" s="5"/>
      </tp>
      <tp t="s">
        <v/>
        <stp/>
        <stp>EM_S_PERFORMANCEEXPRESS_PERFEXNETPROFITTOSHAREHOLDER</stp>
        <stp>2</stp>
        <stp>300297.SZ</stp>
        <stp>6/30/2016</stp>
        <tr r="E1558" s="5"/>
      </tp>
      <tp t="s">
        <v/>
        <stp/>
        <stp>EM_S_PERFORMANCEEXPRESS_PERFEXNETPROFITTOSHAREHOLDER</stp>
        <stp>2</stp>
        <stp>300397.SZ</stp>
        <stp>6/30/2016</stp>
        <tr r="E1657" s="5"/>
      </tp>
      <tp t="s">
        <v/>
        <stp/>
        <stp>EM_S_PERFORMANCEEXPRESS_PERFEXNETPROFITTOSHAREHOLDER</stp>
        <stp>2</stp>
        <stp>300097.SZ</stp>
        <stp>6/30/2016</stp>
        <tr r="E1359" s="5"/>
      </tp>
      <tp t="s">
        <v/>
        <stp/>
        <stp>EM_S_PERFORMANCEEXPRESS_PERFEXNETPROFITTOSHAREHOLDER</stp>
        <stp>2</stp>
        <stp>300197.SZ</stp>
        <stp>6/30/2016</stp>
        <tr r="E1458" s="5"/>
      </tp>
      <tp t="s">
        <v/>
        <stp/>
        <stp>EM_S_PERFORMANCEEXPRESS_PERFEXNETPROFITTOSHAREHOLDER</stp>
        <stp>2</stp>
        <stp>300496.SZ</stp>
        <stp>6/30/2016</stp>
        <tr r="E1755" s="5"/>
      </tp>
      <tp t="s">
        <v/>
        <stp/>
        <stp>EM_S_PERFORMANCEEXPRESS_PERFEXNETPROFITTOSHAREHOLDER</stp>
        <stp>2</stp>
        <stp>300296.SZ</stp>
        <stp>6/30/2016</stp>
        <tr r="E1557" s="5"/>
      </tp>
      <tp t="s">
        <v/>
        <stp/>
        <stp>EM_S_PERFORMANCEEXPRESS_PERFEXNETPROFITTOSHAREHOLDER</stp>
        <stp>2</stp>
        <stp>300396.SZ</stp>
        <stp>6/30/2016</stp>
        <tr r="E1656" s="5"/>
      </tp>
      <tp t="s">
        <v/>
        <stp/>
        <stp>EM_S_PERFORMANCEEXPRESS_PERFEXNETPROFITTOSHAREHOLDER</stp>
        <stp>2</stp>
        <stp>300096.SZ</stp>
        <stp>6/30/2016</stp>
        <tr r="E1358" s="5"/>
      </tp>
      <tp t="s">
        <v/>
        <stp/>
        <stp>EM_S_PERFORMANCEEXPRESS_PERFEXNETPROFITTOSHAREHOLDER</stp>
        <stp>2</stp>
        <stp>300196.SZ</stp>
        <stp>6/30/2016</stp>
        <tr r="E1457" s="5"/>
      </tp>
      <tp t="s">
        <v/>
        <stp/>
        <stp>EM_S_PERFORMANCEEXPRESS_PERFEXNETPROFITTOSHAREHOLDER</stp>
        <stp>2</stp>
        <stp>300495.SZ</stp>
        <stp>6/30/2016</stp>
        <tr r="E1754" s="5"/>
      </tp>
      <tp t="s">
        <v/>
        <stp/>
        <stp>EM_S_PERFORMANCEEXPRESS_PERFEXNETPROFITTOSHAREHOLDER</stp>
        <stp>2</stp>
        <stp>300295.SZ</stp>
        <stp>6/30/2016</stp>
        <tr r="E1556" s="5"/>
      </tp>
      <tp t="s">
        <v/>
        <stp/>
        <stp>EM_S_PERFORMANCEEXPRESS_PERFEXNETPROFITTOSHAREHOLDER</stp>
        <stp>2</stp>
        <stp>300395.SZ</stp>
        <stp>6/30/2016</stp>
        <tr r="E1655" s="5"/>
      </tp>
      <tp t="s">
        <v/>
        <stp/>
        <stp>EM_S_PERFORMANCEEXPRESS_PERFEXNETPROFITTOSHAREHOLDER</stp>
        <stp>2</stp>
        <stp>300095.SZ</stp>
        <stp>6/30/2016</stp>
        <tr r="E1357" s="5"/>
      </tp>
      <tp t="s">
        <v/>
        <stp/>
        <stp>EM_S_PERFORMANCEEXPRESS_PERFEXNETPROFITTOSHAREHOLDER</stp>
        <stp>2</stp>
        <stp>300195.SZ</stp>
        <stp>6/30/2016</stp>
        <tr r="E1456" s="5"/>
      </tp>
      <tp t="s">
        <v/>
        <stp/>
        <stp>EM_S_PERFORMANCEEXPRESS_PERFEXNETPROFITTOSHAREHOLDER</stp>
        <stp>2</stp>
        <stp>300494.SZ</stp>
        <stp>6/30/2016</stp>
        <tr r="E1753" s="5"/>
      </tp>
      <tp t="s">
        <v/>
        <stp/>
        <stp>EM_S_PERFORMANCEEXPRESS_PERFEXNETPROFITTOSHAREHOLDER</stp>
        <stp>2</stp>
        <stp>300294.SZ</stp>
        <stp>6/30/2016</stp>
        <tr r="E1555" s="5"/>
      </tp>
      <tp t="s">
        <v/>
        <stp/>
        <stp>EM_S_PERFORMANCEEXPRESS_PERFEXNETPROFITTOSHAREHOLDER</stp>
        <stp>2</stp>
        <stp>300394.SZ</stp>
        <stp>6/30/2016</stp>
        <tr r="E1654" s="5"/>
      </tp>
      <tp t="s">
        <v/>
        <stp/>
        <stp>EM_S_PERFORMANCEEXPRESS_PERFEXNETPROFITTOSHAREHOLDER</stp>
        <stp>2</stp>
        <stp>300094.SZ</stp>
        <stp>6/30/2016</stp>
        <tr r="E1356" s="5"/>
      </tp>
      <tp t="s">
        <v/>
        <stp/>
        <stp>EM_S_PERFORMANCEEXPRESS_PERFEXNETPROFITTOSHAREHOLDER</stp>
        <stp>2</stp>
        <stp>300194.SZ</stp>
        <stp>6/30/2016</stp>
        <tr r="E1455" s="5"/>
      </tp>
      <tp t="s">
        <v/>
        <stp/>
        <stp>EM_S_PERFORMANCEEXPRESS_PERFEXNETPROFITTOSHAREHOLDER</stp>
        <stp>2</stp>
        <stp>300499.SZ</stp>
        <stp>6/30/2016</stp>
        <tr r="E1758" s="5"/>
      </tp>
      <tp t="s">
        <v/>
        <stp/>
        <stp>EM_S_PERFORMANCEEXPRESS_PERFEXNETPROFITTOSHAREHOLDER</stp>
        <stp>2</stp>
        <stp>300299.SZ</stp>
        <stp>6/30/2016</stp>
        <tr r="E1560" s="5"/>
      </tp>
      <tp t="s">
        <v/>
        <stp/>
        <stp>EM_S_PERFORMANCEEXPRESS_PERFEXNETPROFITTOSHAREHOLDER</stp>
        <stp>2</stp>
        <stp>300399.SZ</stp>
        <stp>6/30/2016</stp>
        <tr r="E1659" s="5"/>
      </tp>
      <tp t="s">
        <v/>
        <stp/>
        <stp>EM_S_PERFORMANCEEXPRESS_PERFEXNETPROFITTOSHAREHOLDER</stp>
        <stp>2</stp>
        <stp>300099.SZ</stp>
        <stp>6/30/2016</stp>
        <tr r="E1361" s="5"/>
      </tp>
      <tp t="s">
        <v/>
        <stp/>
        <stp>EM_S_PERFORMANCEEXPRESS_PERFEXNETPROFITTOSHAREHOLDER</stp>
        <stp>2</stp>
        <stp>300199.SZ</stp>
        <stp>6/30/2016</stp>
        <tr r="E1460" s="5"/>
      </tp>
      <tp t="s">
        <v/>
        <stp/>
        <stp>EM_S_PERFORMANCEEXPRESS_PERFEXNETPROFITTOSHAREHOLDER</stp>
        <stp>2</stp>
        <stp>300498.SZ</stp>
        <stp>6/30/2016</stp>
        <tr r="E1757" s="5"/>
      </tp>
      <tp t="s">
        <v/>
        <stp/>
        <stp>EM_S_PERFORMANCEEXPRESS_PERFEXNETPROFITTOSHAREHOLDER</stp>
        <stp>2</stp>
        <stp>300298.SZ</stp>
        <stp>6/30/2016</stp>
        <tr r="E1559" s="5"/>
      </tp>
      <tp t="s">
        <v/>
        <stp/>
        <stp>EM_S_PERFORMANCEEXPRESS_PERFEXNETPROFITTOSHAREHOLDER</stp>
        <stp>2</stp>
        <stp>300398.SZ</stp>
        <stp>6/30/2016</stp>
        <tr r="E1658" s="5"/>
      </tp>
      <tp t="s">
        <v/>
        <stp/>
        <stp>EM_S_PERFORMANCEEXPRESS_PERFEXNETPROFITTOSHAREHOLDER</stp>
        <stp>2</stp>
        <stp>300098.SZ</stp>
        <stp>6/30/2016</stp>
        <tr r="E1360" s="5"/>
      </tp>
      <tp t="s">
        <v/>
        <stp/>
        <stp>EM_S_PERFORMANCEEXPRESS_PERFEXNETPROFITTOSHAREHOLDER</stp>
        <stp>2</stp>
        <stp>300198.SZ</stp>
        <stp>6/30/2016</stp>
        <tr r="E1459" s="5"/>
      </tp>
      <tp t="s">
        <v/>
        <stp/>
        <stp>EM_S_DIV_STOCK</stp>
        <stp>4</stp>
        <stp>000001.SZ</stp>
        <stp>12/31/2015</stp>
        <stp>1</stp>
        <stp>1</stp>
        <tr r="H5" s="6"/>
        <tr r="H5" s="6"/>
      </tp>
      <tp t="s">
        <v>2009-08-04</v>
        <stp/>
        <stp>EM_S_DIV_PRELANDATE</stp>
        <stp>3</stp>
        <stp>000002.SZ</stp>
        <stp>6/30/2009</stp>
        <stp>1</stp>
        <tr r="GY4" s="13"/>
      </tp>
      <tp t="s">
        <v/>
        <stp/>
        <stp>EM_S_DIV_PRELANDATE</stp>
        <stp>3</stp>
        <stp>000002.SZ</stp>
        <stp>9/30/2006</stp>
        <stp>1</stp>
        <tr r="HJ4" s="13"/>
      </tp>
      <tp t="s">
        <v>2008-08-05</v>
        <stp/>
        <stp>EM_S_DIV_PRELANDATE</stp>
        <stp>3</stp>
        <stp>000002.SZ</stp>
        <stp>6/30/2008</stp>
        <stp>1</stp>
        <tr r="HC4" s="13"/>
      </tp>
      <tp t="s">
        <v/>
        <stp/>
        <stp>EM_S_DIV_PRELANDATE</stp>
        <stp>3</stp>
        <stp>000002.SZ</stp>
        <stp>9/30/2007</stp>
        <stp>1</stp>
        <tr r="HF4" s="13"/>
      </tp>
      <tp t="s">
        <v/>
        <stp/>
        <stp>EM_S_DIV_PRELANDATE</stp>
        <stp>3</stp>
        <stp>000002.SZ</stp>
        <stp>9/30/2014</stp>
        <stp>1</stp>
        <tr r="GD4" s="13"/>
      </tp>
      <tp>
        <v>12.17</v>
        <stp/>
        <stp>EM_S_DQ_CLOSE</stp>
        <stp>3</stp>
        <stp>000018.SZ</stp>
        <stp>7/7/2016</stp>
        <stp>1</stp>
        <tr r="J3" s="12"/>
      </tp>
      <tp>
        <v>46.98</v>
        <stp/>
        <stp>EM_S_DQ_CLOSE</stp>
        <stp>3</stp>
        <stp>000018.SZ</stp>
        <stp>6/6/2016</stp>
        <stp>1</stp>
        <tr r="I3" s="12"/>
      </tp>
      <tp>
        <v>9668.8449999999993</v>
        <stp/>
        <stp>EM_I_DQ_CLOSE</stp>
        <stp>2</stp>
        <stp>399001.SZ</stp>
        <stp>2016-02-15</stp>
        <tr r="V5" s="8"/>
      </tp>
      <tp>
        <v>10100.540000000001</v>
        <stp/>
        <stp>EM_I_DQ_CLOSE</stp>
        <stp>2</stp>
        <stp>399001.SZ</stp>
        <stp>2016-05-07</stp>
        <tr r="Z5" s="8"/>
      </tp>
      <tp>
        <v>10347.84</v>
        <stp/>
        <stp>EM_I_DQ_CLOSE</stp>
        <stp>2</stp>
        <stp>399001.SZ</stp>
        <stp>2016-06-07</stp>
        <tr r="AD5" s="8"/>
      </tp>
      <tp>
        <v>0</v>
        <stp/>
        <stp>EM_S_DIV_STOCK</stp>
        <stp>4</stp>
        <stp>000002.SZ</stp>
        <stp>12/31/2011</stp>
        <stp>1</stp>
        <stp>1</stp>
        <tr r="DC4" s="13"/>
        <tr r="DC4" s="13"/>
      </tp>
      <tp>
        <v>0</v>
        <stp/>
        <stp>EM_S_DIV_STOCK</stp>
        <stp>4</stp>
        <stp>000002.SZ</stp>
        <stp>12/31/2010</stp>
        <stp>1</stp>
        <stp>1</stp>
        <tr r="DG4" s="13"/>
        <tr r="DG4" s="13"/>
      </tp>
      <tp t="s">
        <v/>
        <stp/>
        <stp>EM_S_DIV_STOCK</stp>
        <stp>4</stp>
        <stp>000002.SZ</stp>
        <stp>12/31/2013</stp>
        <stp>1</stp>
        <stp>1</stp>
        <tr r="CU4" s="13"/>
      </tp>
      <tp t="s">
        <v/>
        <stp/>
        <stp>EM_S_DIV_STOCK</stp>
        <stp>4</stp>
        <stp>000002.SZ</stp>
        <stp>12/31/2012</stp>
        <stp>1</stp>
        <stp>1</stp>
        <tr r="CY4" s="13"/>
      </tp>
      <tp t="s">
        <v/>
        <stp/>
        <stp>EM_S_DIV_STOCK</stp>
        <stp>4</stp>
        <stp>000002.SZ</stp>
        <stp>12/31/2015</stp>
        <stp>1</stp>
        <stp>1</stp>
        <tr r="AH5" s="10"/>
        <tr r="CM4" s="13"/>
      </tp>
      <tp t="s">
        <v/>
        <stp/>
        <stp>EM_S_DIV_STOCK</stp>
        <stp>4</stp>
        <stp>000002.SZ</stp>
        <stp>12/31/2014</stp>
        <stp>1</stp>
        <stp>1</stp>
        <tr r="AL5" s="10"/>
        <tr r="CQ4" s="13"/>
      </tp>
      <tp>
        <v>0</v>
        <stp/>
        <stp>EM_S_DIV_STOCK</stp>
        <stp>4</stp>
        <stp>000002.SZ</stp>
        <stp>12/31/2007</stp>
        <stp>1</stp>
        <stp>1</stp>
        <tr r="DS4" s="13"/>
        <tr r="DS4" s="13"/>
        <tr r="DS4" s="13"/>
        <tr r="DS4" s="13"/>
      </tp>
      <tp>
        <v>0</v>
        <stp/>
        <stp>EM_S_DIV_STOCK</stp>
        <stp>4</stp>
        <stp>000002.SZ</stp>
        <stp>12/31/2006</stp>
        <stp>1</stp>
        <stp>1</stp>
        <tr r="DW4" s="13"/>
        <tr r="DW4" s="13"/>
        <tr r="DW4" s="13"/>
        <tr r="DW4" s="13"/>
      </tp>
      <tp>
        <v>0</v>
        <stp/>
        <stp>EM_S_DIV_STOCK</stp>
        <stp>4</stp>
        <stp>000002.SZ</stp>
        <stp>12/31/2009</stp>
        <stp>1</stp>
        <stp>1</stp>
        <tr r="DK4" s="13"/>
        <tr r="DK4" s="13"/>
      </tp>
      <tp>
        <v>0</v>
        <stp/>
        <stp>EM_S_DIV_STOCK</stp>
        <stp>4</stp>
        <stp>000002.SZ</stp>
        <stp>12/31/2008</stp>
        <stp>1</stp>
        <stp>1</stp>
        <tr r="DO4" s="13"/>
        <tr r="DO4" s="13"/>
      </tp>
      <tp t="s">
        <v/>
        <stp/>
        <stp>EM_S_DIV_PRELANDATE</stp>
        <stp>3</stp>
        <stp>000002.SZ</stp>
        <stp>9/30/2015</stp>
        <stp>1</stp>
        <tr r="FZ4" s="13"/>
      </tp>
      <tp t="s">
        <v>2015-08-17</v>
        <stp/>
        <stp>EM_S_DIV_PRELANDATE</stp>
        <stp>3</stp>
        <stp>000002.SZ</stp>
        <stp>6/30/2015</stp>
        <stp>1</stp>
        <tr r="GA4" s="13"/>
      </tp>
      <tp t="s">
        <v/>
        <stp/>
        <stp>EM_S_DIV_PRELANDATE</stp>
        <stp>3</stp>
        <stp>000002.SZ</stp>
        <stp>3/31/2010</stp>
        <stp>1</stp>
        <tr r="GV4" s="13"/>
      </tp>
      <tp t="s">
        <v/>
        <stp/>
        <stp>EM_S_PERFORMANCEEXPRESS_PERFEXNETPROFITTOSHAREHOLDER</stp>
        <stp>2</stp>
        <stp>000813.SZ</stp>
        <stp>6/30/2016</stp>
        <tr r="E336" s="5"/>
      </tp>
      <tp t="s">
        <v/>
        <stp/>
        <stp>EM_S_PERFORMANCEEXPRESS_PERFEXNETPROFITTOSHAREHOLDER</stp>
        <stp>2</stp>
        <stp>000913.SZ</stp>
        <stp>6/30/2016</stp>
        <tr r="E401" s="5"/>
      </tp>
      <tp t="s">
        <v/>
        <stp/>
        <stp>EM_S_PERFORMANCEEXPRESS_PERFEXNETPROFITTOSHAREHOLDER</stp>
        <stp>2</stp>
        <stp>000613.SZ</stp>
        <stp>6/30/2016</stp>
        <tr r="E196" s="5"/>
      </tp>
      <tp t="s">
        <v/>
        <stp/>
        <stp>EM_S_PERFORMANCEEXPRESS_PERFEXNETPROFITTOSHAREHOLDER</stp>
        <stp>2</stp>
        <stp>000713.SZ</stp>
        <stp>6/30/2016</stp>
        <tr r="E267" s="5"/>
      </tp>
      <tp t="s">
        <v/>
        <stp/>
        <stp>EM_S_PERFORMANCEEXPRESS_PERFEXNETPROFITTOSHAREHOLDER</stp>
        <stp>2</stp>
        <stp>000413.SZ</stp>
        <stp>6/30/2016</stp>
        <tr r="E89" s="5"/>
      </tp>
      <tp t="s">
        <v/>
        <stp/>
        <stp>EM_S_PERFORMANCEEXPRESS_PERFEXNETPROFITTOSHAREHOLDER</stp>
        <stp>2</stp>
        <stp>300423.SZ</stp>
        <stp>6/30/2016</stp>
        <tr r="E1683" s="5"/>
      </tp>
      <tp t="s">
        <v/>
        <stp/>
        <stp>EM_S_PERFORMANCEEXPRESS_PERFEXNETPROFITTOSHAREHOLDER</stp>
        <stp>2</stp>
        <stp>000513.SZ</stp>
        <stp>6/30/2016</stp>
        <tr r="E116" s="5"/>
      </tp>
      <tp t="s">
        <v/>
        <stp/>
        <stp>EM_S_PERFORMANCEEXPRESS_PERFEXNETPROFITTOSHAREHOLDER</stp>
        <stp>2</stp>
        <stp>300223.SZ</stp>
        <stp>6/30/2016</stp>
        <tr r="E1484" s="5"/>
      </tp>
      <tp t="s">
        <v/>
        <stp/>
        <stp>EM_S_PERFORMANCEEXPRESS_PERFEXNETPROFITTOSHAREHOLDER</stp>
        <stp>2</stp>
        <stp>300323.SZ</stp>
        <stp>6/30/2016</stp>
        <tr r="E1584" s="5"/>
      </tp>
      <tp t="s">
        <v/>
        <stp/>
        <stp>EM_S_PERFORMANCEEXPRESS_PERFEXNETPROFITTOSHAREHOLDER</stp>
        <stp>2</stp>
        <stp>300023.SZ</stp>
        <stp>6/30/2016</stp>
        <tr r="E1286" s="5"/>
      </tp>
      <tp t="s">
        <v/>
        <stp/>
        <stp>EM_S_PERFORMANCEEXPRESS_PERFEXNETPROFITTOSHAREHOLDER</stp>
        <stp>2</stp>
        <stp>300123.SZ</stp>
        <stp>6/30/2016</stp>
        <tr r="E1385" s="5"/>
      </tp>
      <tp t="s">
        <v/>
        <stp/>
        <stp>EM_S_PERFORMANCEEXPRESS_PERFEXNETPROFITTOSHAREHOLDER</stp>
        <stp>2</stp>
        <stp>002613.SZ</stp>
        <stp>6/30/2016</stp>
        <tr r="E1081" s="5"/>
      </tp>
      <tp t="s">
        <v/>
        <stp/>
        <stp>EM_S_PERFORMANCEEXPRESS_PERFEXNETPROFITTOSHAREHOLDER</stp>
        <stp>2</stp>
        <stp>002713.SZ</stp>
        <stp>6/30/2016</stp>
        <tr r="E1179" s="5"/>
      </tp>
      <tp t="s">
        <v/>
        <stp/>
        <stp>EM_S_PERFORMANCEEXPRESS_PERFEXNETPROFITTOSHAREHOLDER</stp>
        <stp>2</stp>
        <stp>002413.SZ</stp>
        <stp>6/30/2016</stp>
        <tr r="E882" s="5"/>
      </tp>
      <tp t="s">
        <v/>
        <stp/>
        <stp>EM_S_PERFORMANCEEXPRESS_PERFEXNETPROFITTOSHAREHOLDER</stp>
        <stp>2</stp>
        <stp>002513.SZ</stp>
        <stp>6/30/2016</stp>
        <tr r="E982" s="5"/>
      </tp>
      <tp t="s">
        <v/>
        <stp/>
        <stp>EM_S_PERFORMANCEEXPRESS_PERFEXNETPROFITTOSHAREHOLDER</stp>
        <stp>2</stp>
        <stp>002213.SZ</stp>
        <stp>6/30/2016</stp>
        <tr r="E683" s="5"/>
      </tp>
      <tp t="s">
        <v/>
        <stp/>
        <stp>EM_S_PERFORMANCEEXPRESS_PERFEXNETPROFITTOSHAREHOLDER</stp>
        <stp>2</stp>
        <stp>002313.SZ</stp>
        <stp>6/30/2016</stp>
        <tr r="E782" s="5"/>
      </tp>
      <tp t="s">
        <v/>
        <stp/>
        <stp>EM_S_PERFORMANCEEXPRESS_PERFEXNETPROFITTOSHAREHOLDER</stp>
        <stp>2</stp>
        <stp>002013.SZ</stp>
        <stp>6/30/2016</stp>
        <tr r="E483" s="5"/>
      </tp>
      <tp t="s">
        <v/>
        <stp/>
        <stp>EM_S_PERFORMANCEEXPRESS_PERFEXNETPROFITTOSHAREHOLDER</stp>
        <stp>2</stp>
        <stp>002113.SZ</stp>
        <stp>6/30/2016</stp>
        <tr r="E583" s="5"/>
      </tp>
      <tp t="s">
        <v/>
        <stp/>
        <stp>EM_S_PERFORMANCEEXPRESS_PERFEXNETPROFITTOSHAREHOLDER</stp>
        <stp>2</stp>
        <stp>000812.SZ</stp>
        <stp>6/30/2016</stp>
        <tr r="E335" s="5"/>
      </tp>
      <tp t="s">
        <v/>
        <stp/>
        <stp>EM_S_PERFORMANCEEXPRESS_PERFEXNETPROFITTOSHAREHOLDER</stp>
        <stp>2</stp>
        <stp>000912.SZ</stp>
        <stp>6/30/2016</stp>
        <tr r="E400" s="5"/>
      </tp>
      <tp>
        <v>95290062.969999999</v>
        <stp/>
        <stp>EM_S_PERFORMANCEEXPRESS_PERFEXNETPROFITTOSHAREHOLDER</stp>
        <stp>2</stp>
        <stp>000612.SZ</stp>
        <stp>6/30/2016</stp>
        <tr r="E195" s="5"/>
      </tp>
      <tp t="s">
        <v/>
        <stp/>
        <stp>EM_S_PERFORMANCEEXPRESS_PERFEXNETPROFITTOSHAREHOLDER</stp>
        <stp>2</stp>
        <stp>000712.SZ</stp>
        <stp>6/30/2016</stp>
        <tr r="E266" s="5"/>
      </tp>
      <tp t="s">
        <v/>
        <stp/>
        <stp>EM_S_PERFORMANCEEXPRESS_PERFEXNETPROFITTOSHAREHOLDER</stp>
        <stp>2</stp>
        <stp>300422.SZ</stp>
        <stp>6/30/2016</stp>
        <tr r="E1682" s="5"/>
      </tp>
      <tp t="s">
        <v/>
        <stp/>
        <stp>EM_S_PERFORMANCEEXPRESS_PERFEXNETPROFITTOSHAREHOLDER</stp>
        <stp>2</stp>
        <stp>300522.SZ</stp>
        <stp>6/30/2016</stp>
        <tr r="E1779" s="5"/>
      </tp>
      <tp t="s">
        <v/>
        <stp/>
        <stp>EM_S_PERFORMANCEEXPRESS_PERFEXNETPROFITTOSHAREHOLDER</stp>
        <stp>2</stp>
        <stp>300222.SZ</stp>
        <stp>6/30/2016</stp>
        <tr r="E1483" s="5"/>
      </tp>
      <tp t="s">
        <v/>
        <stp/>
        <stp>EM_S_PERFORMANCEEXPRESS_PERFEXNETPROFITTOSHAREHOLDER</stp>
        <stp>2</stp>
        <stp>300322.SZ</stp>
        <stp>6/30/2016</stp>
        <tr r="E1583" s="5"/>
      </tp>
      <tp t="s">
        <v/>
        <stp/>
        <stp>EM_S_PERFORMANCEEXPRESS_PERFEXNETPROFITTOSHAREHOLDER</stp>
        <stp>2</stp>
        <stp>000012.SZ</stp>
        <stp>6/30/2016</stp>
        <tr r="E14" s="5"/>
      </tp>
      <tp t="s">
        <v/>
        <stp/>
        <stp>EM_S_PERFORMANCEEXPRESS_PERFEXNETPROFITTOSHAREHOLDER</stp>
        <stp>2</stp>
        <stp>300022.SZ</stp>
        <stp>6/30/2016</stp>
        <tr r="E1285" s="5"/>
      </tp>
      <tp t="s">
        <v/>
        <stp/>
        <stp>EM_S_PERFORMANCEEXPRESS_PERFEXNETPROFITTOSHAREHOLDER</stp>
        <stp>2</stp>
        <stp>300122.SZ</stp>
        <stp>6/30/2016</stp>
        <tr r="E1384" s="5"/>
      </tp>
      <tp t="s">
        <v/>
        <stp/>
        <stp>EM_S_PERFORMANCEEXPRESS_PERFEXNETPROFITTOSHAREHOLDER</stp>
        <stp>2</stp>
        <stp>002612.SZ</stp>
        <stp>6/30/2016</stp>
        <tr r="E1080" s="5"/>
      </tp>
      <tp t="s">
        <v/>
        <stp/>
        <stp>EM_S_PERFORMANCEEXPRESS_PERFEXNETPROFITTOSHAREHOLDER</stp>
        <stp>2</stp>
        <stp>002712.SZ</stp>
        <stp>6/30/2016</stp>
        <tr r="E1178" s="5"/>
      </tp>
      <tp t="s">
        <v/>
        <stp/>
        <stp>EM_S_PERFORMANCEEXPRESS_PERFEXNETPROFITTOSHAREHOLDER</stp>
        <stp>2</stp>
        <stp>002412.SZ</stp>
        <stp>6/30/2016</stp>
        <tr r="E881" s="5"/>
      </tp>
      <tp>
        <v>29836195.870000001</v>
        <stp/>
        <stp>EM_S_PERFORMANCEEXPRESS_PERFEXNETPROFITTOSHAREHOLDER</stp>
        <stp>2</stp>
        <stp>002512.SZ</stp>
        <stp>6/30/2016</stp>
        <tr r="E981" s="5"/>
      </tp>
      <tp>
        <v>44243483.130000003</v>
        <stp/>
        <stp>EM_S_PERFORMANCEEXPRESS_PERFEXNETPROFITTOSHAREHOLDER</stp>
        <stp>2</stp>
        <stp>002212.SZ</stp>
        <stp>6/30/2016</stp>
        <tr r="E682" s="5"/>
      </tp>
      <tp t="s">
        <v/>
        <stp/>
        <stp>EM_S_PERFORMANCEEXPRESS_PERFEXNETPROFITTOSHAREHOLDER</stp>
        <stp>2</stp>
        <stp>002312.SZ</stp>
        <stp>6/30/2016</stp>
        <tr r="E781" s="5"/>
      </tp>
      <tp>
        <v>-2824646.69</v>
        <stp/>
        <stp>EM_S_PERFORMANCEEXPRESS_PERFEXNETPROFITTOSHAREHOLDER</stp>
        <stp>2</stp>
        <stp>002012.SZ</stp>
        <stp>6/30/2016</stp>
        <tr r="E482" s="5"/>
      </tp>
      <tp>
        <v>41244036.840000004</v>
        <stp/>
        <stp>EM_S_PERFORMANCEEXPRESS_PERFEXNETPROFITTOSHAREHOLDER</stp>
        <stp>2</stp>
        <stp>002112.SZ</stp>
        <stp>6/30/2016</stp>
        <tr r="E582" s="5"/>
      </tp>
      <tp t="s">
        <v/>
        <stp/>
        <stp>EM_S_PERFORMANCEEXPRESS_PERFEXNETPROFITTOSHAREHOLDER</stp>
        <stp>2</stp>
        <stp>000811.SZ</stp>
        <stp>6/30/2016</stp>
        <tr r="E334" s="5"/>
      </tp>
      <tp t="s">
        <v/>
        <stp/>
        <stp>EM_S_PERFORMANCEEXPRESS_PERFEXNETPROFITTOSHAREHOLDER</stp>
        <stp>2</stp>
        <stp>000911.SZ</stp>
        <stp>6/30/2016</stp>
        <tr r="E399" s="5"/>
      </tp>
      <tp t="s">
        <v/>
        <stp/>
        <stp>EM_S_PERFORMANCEEXPRESS_PERFEXNETPROFITTOSHAREHOLDER</stp>
        <stp>2</stp>
        <stp>000611.SZ</stp>
        <stp>6/30/2016</stp>
        <tr r="E194" s="5"/>
      </tp>
      <tp t="s">
        <v/>
        <stp/>
        <stp>EM_S_PERFORMANCEEXPRESS_PERFEXNETPROFITTOSHAREHOLDER</stp>
        <stp>2</stp>
        <stp>000711.SZ</stp>
        <stp>6/30/2016</stp>
        <tr r="E265" s="5"/>
      </tp>
      <tp t="s">
        <v/>
        <stp/>
        <stp>EM_S_PERFORMANCEEXPRESS_PERFEXNETPROFITTOSHAREHOLDER</stp>
        <stp>2</stp>
        <stp>000411.SZ</stp>
        <stp>6/30/2016</stp>
        <tr r="E88" s="5"/>
      </tp>
      <tp t="s">
        <v/>
        <stp/>
        <stp>EM_S_PERFORMANCEEXPRESS_PERFEXNETPROFITTOSHAREHOLDER</stp>
        <stp>2</stp>
        <stp>300421.SZ</stp>
        <stp>6/30/2016</stp>
        <tr r="E1681" s="5"/>
      </tp>
      <tp t="s">
        <v/>
        <stp/>
        <stp>EM_S_PERFORMANCEEXPRESS_PERFEXNETPROFITTOSHAREHOLDER</stp>
        <stp>2</stp>
        <stp>000511.SZ</stp>
        <stp>6/30/2016</stp>
        <tr r="E115" s="5"/>
      </tp>
      <tp t="s">
        <v/>
        <stp/>
        <stp>EM_S_PERFORMANCEEXPRESS_PERFEXNETPROFITTOSHAREHOLDER</stp>
        <stp>2</stp>
        <stp>300521.SZ</stp>
        <stp>6/30/2016</stp>
        <tr r="E1778" s="5"/>
      </tp>
      <tp t="s">
        <v/>
        <stp/>
        <stp>EM_S_PERFORMANCEEXPRESS_PERFEXNETPROFITTOSHAREHOLDER</stp>
        <stp>2</stp>
        <stp>300221.SZ</stp>
        <stp>6/30/2016</stp>
        <tr r="E1482" s="5"/>
      </tp>
      <tp t="s">
        <v/>
        <stp/>
        <stp>EM_S_PERFORMANCEEXPRESS_PERFEXNETPROFITTOSHAREHOLDER</stp>
        <stp>2</stp>
        <stp>300321.SZ</stp>
        <stp>6/30/2016</stp>
        <tr r="E1582" s="5"/>
      </tp>
      <tp t="s">
        <v/>
        <stp/>
        <stp>EM_S_PERFORMANCEEXPRESS_PERFEXNETPROFITTOSHAREHOLDER</stp>
        <stp>2</stp>
        <stp>000011.SZ</stp>
        <stp>6/30/2016</stp>
        <tr r="E13" s="5"/>
      </tp>
      <tp t="s">
        <v/>
        <stp/>
        <stp>EM_S_PERFORMANCEEXPRESS_PERFEXNETPROFITTOSHAREHOLDER</stp>
        <stp>2</stp>
        <stp>300021.SZ</stp>
        <stp>6/30/2016</stp>
        <tr r="E1284" s="5"/>
      </tp>
      <tp t="s">
        <v/>
        <stp/>
        <stp>EM_S_PERFORMANCEEXPRESS_PERFEXNETPROFITTOSHAREHOLDER</stp>
        <stp>2</stp>
        <stp>300121.SZ</stp>
        <stp>6/30/2016</stp>
        <tr r="E1383" s="5"/>
      </tp>
      <tp t="s">
        <v/>
        <stp/>
        <stp>EM_S_PERFORMANCEEXPRESS_PERFEXNETPROFITTOSHAREHOLDER</stp>
        <stp>2</stp>
        <stp>002611.SZ</stp>
        <stp>6/30/2016</stp>
        <tr r="E1079" s="5"/>
      </tp>
      <tp t="s">
        <v/>
        <stp/>
        <stp>EM_S_PERFORMANCEEXPRESS_PERFEXNETPROFITTOSHAREHOLDER</stp>
        <stp>2</stp>
        <stp>002711.SZ</stp>
        <stp>6/30/2016</stp>
        <tr r="E1177" s="5"/>
      </tp>
      <tp>
        <v>486969528.76999998</v>
        <stp/>
        <stp>EM_S_PERFORMANCEEXPRESS_PERFEXNETPROFITTOSHAREHOLDER</stp>
        <stp>2</stp>
        <stp>002411.SZ</stp>
        <stp>6/30/2016</stp>
        <tr r="E880" s="5"/>
      </tp>
      <tp t="s">
        <v/>
        <stp/>
        <stp>EM_S_PERFORMANCEEXPRESS_PERFEXNETPROFITTOSHAREHOLDER</stp>
        <stp>2</stp>
        <stp>002511.SZ</stp>
        <stp>6/30/2016</stp>
        <tr r="E980" s="5"/>
      </tp>
      <tp t="s">
        <v/>
        <stp/>
        <stp>EM_S_PERFORMANCEEXPRESS_PERFEXNETPROFITTOSHAREHOLDER</stp>
        <stp>2</stp>
        <stp>002211.SZ</stp>
        <stp>6/30/2016</stp>
        <tr r="E681" s="5"/>
      </tp>
      <tp t="s">
        <v/>
        <stp/>
        <stp>EM_S_PERFORMANCEEXPRESS_PERFEXNETPROFITTOSHAREHOLDER</stp>
        <stp>2</stp>
        <stp>002311.SZ</stp>
        <stp>6/30/2016</stp>
        <tr r="E780" s="5"/>
      </tp>
      <tp t="s">
        <v/>
        <stp/>
        <stp>EM_S_PERFORMANCEEXPRESS_PERFEXNETPROFITTOSHAREHOLDER</stp>
        <stp>2</stp>
        <stp>002011.SZ</stp>
        <stp>6/30/2016</stp>
        <tr r="E481" s="5"/>
      </tp>
      <tp>
        <v>89990604.799999997</v>
        <stp/>
        <stp>EM_S_PERFORMANCEEXPRESS_PERFEXNETPROFITTOSHAREHOLDER</stp>
        <stp>2</stp>
        <stp>002111.SZ</stp>
        <stp>6/30/2016</stp>
        <tr r="E581" s="5"/>
      </tp>
      <tp t="s">
        <v/>
        <stp/>
        <stp>EM_S_PERFORMANCEEXPRESS_PERFEXNETPROFITTOSHAREHOLDER</stp>
        <stp>2</stp>
        <stp>000810.SZ</stp>
        <stp>6/30/2016</stp>
        <tr r="E333" s="5"/>
      </tp>
      <tp t="s">
        <v/>
        <stp/>
        <stp>EM_S_PERFORMANCEEXPRESS_PERFEXNETPROFITTOSHAREHOLDER</stp>
        <stp>2</stp>
        <stp>000910.SZ</stp>
        <stp>6/30/2016</stp>
        <tr r="E398" s="5"/>
      </tp>
      <tp t="s">
        <v/>
        <stp/>
        <stp>EM_S_PERFORMANCEEXPRESS_PERFEXNETPROFITTOSHAREHOLDER</stp>
        <stp>2</stp>
        <stp>000610.SZ</stp>
        <stp>6/30/2016</stp>
        <tr r="E193" s="5"/>
      </tp>
      <tp t="s">
        <v/>
        <stp/>
        <stp>EM_S_PERFORMANCEEXPRESS_PERFEXNETPROFITTOSHAREHOLDER</stp>
        <stp>2</stp>
        <stp>000710.SZ</stp>
        <stp>6/30/2016</stp>
        <tr r="E264" s="5"/>
      </tp>
      <tp t="s">
        <v/>
        <stp/>
        <stp>EM_S_PERFORMANCEEXPRESS_PERFEXNETPROFITTOSHAREHOLDER</stp>
        <stp>2</stp>
        <stp>000410.SZ</stp>
        <stp>6/30/2016</stp>
        <tr r="E87" s="5"/>
      </tp>
      <tp t="s">
        <v/>
        <stp/>
        <stp>EM_S_PERFORMANCEEXPRESS_PERFEXNETPROFITTOSHAREHOLDER</stp>
        <stp>2</stp>
        <stp>300420.SZ</stp>
        <stp>6/30/2016</stp>
        <tr r="E1680" s="5"/>
      </tp>
      <tp t="s">
        <v/>
        <stp/>
        <stp>EM_S_PERFORMANCEEXPRESS_PERFEXNETPROFITTOSHAREHOLDER</stp>
        <stp>2</stp>
        <stp>000510.SZ</stp>
        <stp>6/30/2016</stp>
        <tr r="E114" s="5"/>
      </tp>
      <tp t="s">
        <v/>
        <stp/>
        <stp>EM_S_PERFORMANCEEXPRESS_PERFEXNETPROFITTOSHAREHOLDER</stp>
        <stp>2</stp>
        <stp>300520.SZ</stp>
        <stp>6/30/2016</stp>
        <tr r="E1777" s="5"/>
      </tp>
      <tp t="s">
        <v/>
        <stp/>
        <stp>EM_S_PERFORMANCEEXPRESS_PERFEXNETPROFITTOSHAREHOLDER</stp>
        <stp>2</stp>
        <stp>300220.SZ</stp>
        <stp>6/30/2016</stp>
        <tr r="E1481" s="5"/>
      </tp>
      <tp t="s">
        <v/>
        <stp/>
        <stp>EM_S_PERFORMANCEEXPRESS_PERFEXNETPROFITTOSHAREHOLDER</stp>
        <stp>2</stp>
        <stp>300320.SZ</stp>
        <stp>6/30/2016</stp>
        <tr r="E1581" s="5"/>
      </tp>
      <tp t="s">
        <v/>
        <stp/>
        <stp>EM_S_PERFORMANCEEXPRESS_PERFEXNETPROFITTOSHAREHOLDER</stp>
        <stp>2</stp>
        <stp>000010.SZ</stp>
        <stp>6/30/2016</stp>
        <tr r="E12" s="5"/>
      </tp>
      <tp t="s">
        <v/>
        <stp/>
        <stp>EM_S_PERFORMANCEEXPRESS_PERFEXNETPROFITTOSHAREHOLDER</stp>
        <stp>2</stp>
        <stp>300020.SZ</stp>
        <stp>6/30/2016</stp>
        <tr r="E1283" s="5"/>
      </tp>
      <tp t="s">
        <v/>
        <stp/>
        <stp>EM_S_PERFORMANCEEXPRESS_PERFEXNETPROFITTOSHAREHOLDER</stp>
        <stp>2</stp>
        <stp>300120.SZ</stp>
        <stp>6/30/2016</stp>
        <tr r="E1382" s="5"/>
      </tp>
      <tp t="s">
        <v/>
        <stp/>
        <stp>EM_S_PERFORMANCEEXPRESS_PERFEXNETPROFITTOSHAREHOLDER</stp>
        <stp>2</stp>
        <stp>002610.SZ</stp>
        <stp>6/30/2016</stp>
        <tr r="E1078" s="5"/>
      </tp>
      <tp>
        <v>106501186.05</v>
        <stp/>
        <stp>EM_S_PERFORMANCEEXPRESS_PERFEXNETPROFITTOSHAREHOLDER</stp>
        <stp>2</stp>
        <stp>002410.SZ</stp>
        <stp>6/30/2016</stp>
        <tr r="E879" s="5"/>
      </tp>
      <tp t="s">
        <v/>
        <stp/>
        <stp>EM_S_PERFORMANCEEXPRESS_PERFEXNETPROFITTOSHAREHOLDER</stp>
        <stp>2</stp>
        <stp>002510.SZ</stp>
        <stp>6/30/2016</stp>
        <tr r="E979" s="5"/>
      </tp>
      <tp>
        <v>110552569.47</v>
        <stp/>
        <stp>EM_S_PERFORMANCEEXPRESS_PERFEXNETPROFITTOSHAREHOLDER</stp>
        <stp>2</stp>
        <stp>002210.SZ</stp>
        <stp>6/30/2016</stp>
        <tr r="E680" s="5"/>
      </tp>
      <tp t="s">
        <v/>
        <stp/>
        <stp>EM_S_PERFORMANCEEXPRESS_PERFEXNETPROFITTOSHAREHOLDER</stp>
        <stp>2</stp>
        <stp>002310.SZ</stp>
        <stp>6/30/2016</stp>
        <tr r="E779" s="5"/>
      </tp>
      <tp>
        <v>424906697.26999998</v>
        <stp/>
        <stp>EM_S_PERFORMANCEEXPRESS_PERFEXNETPROFITTOSHAREHOLDER</stp>
        <stp>2</stp>
        <stp>002010.SZ</stp>
        <stp>6/30/2016</stp>
        <tr r="E480" s="5"/>
      </tp>
      <tp t="s">
        <v/>
        <stp/>
        <stp>EM_S_PERFORMANCEEXPRESS_PERFEXNETPROFITTOSHAREHOLDER</stp>
        <stp>2</stp>
        <stp>002110.SZ</stp>
        <stp>6/30/2016</stp>
        <tr r="E580" s="5"/>
      </tp>
      <tp t="s">
        <v/>
        <stp/>
        <stp>EM_S_PERFORMANCEEXPRESS_PERFEXNETPROFITTOSHAREHOLDER</stp>
        <stp>2</stp>
        <stp>000917.SZ</stp>
        <stp>6/30/2016</stp>
        <tr r="E404" s="5"/>
      </tp>
      <tp t="s">
        <v/>
        <stp/>
        <stp>EM_S_PERFORMANCEEXPRESS_PERFEXNETPROFITTOSHAREHOLDER</stp>
        <stp>2</stp>
        <stp>000617.SZ</stp>
        <stp>6/30/2016</stp>
        <tr r="E199" s="5"/>
      </tp>
      <tp t="s">
        <v/>
        <stp/>
        <stp>EM_S_PERFORMANCEEXPRESS_PERFEXNETPROFITTOSHAREHOLDER</stp>
        <stp>2</stp>
        <stp>000717.SZ</stp>
        <stp>6/30/2016</stp>
        <tr r="E270" s="5"/>
      </tp>
      <tp t="s">
        <v/>
        <stp/>
        <stp>EM_S_PERFORMANCEEXPRESS_PERFEXNETPROFITTOSHAREHOLDER</stp>
        <stp>2</stp>
        <stp>000417.SZ</stp>
        <stp>6/30/2016</stp>
        <tr r="E92" s="5"/>
      </tp>
      <tp t="s">
        <v/>
        <stp/>
        <stp>EM_S_PERFORMANCEEXPRESS_PERFEXNETPROFITTOSHAREHOLDER</stp>
        <stp>2</stp>
        <stp>300427.SZ</stp>
        <stp>6/30/2016</stp>
        <tr r="E1687" s="5"/>
      </tp>
      <tp t="s">
        <v/>
        <stp/>
        <stp>EM_S_PERFORMANCEEXPRESS_PERFEXNETPROFITTOSHAREHOLDER</stp>
        <stp>2</stp>
        <stp>000517.SZ</stp>
        <stp>6/30/2016</stp>
        <tr r="E119" s="5"/>
      </tp>
      <tp t="s">
        <v/>
        <stp/>
        <stp>EM_S_PERFORMANCEEXPRESS_PERFEXNETPROFITTOSHAREHOLDER</stp>
        <stp>2</stp>
        <stp>300227.SZ</stp>
        <stp>6/30/2016</stp>
        <tr r="E1488" s="5"/>
      </tp>
      <tp t="s">
        <v/>
        <stp/>
        <stp>EM_S_PERFORMANCEEXPRESS_PERFEXNETPROFITTOSHAREHOLDER</stp>
        <stp>2</stp>
        <stp>300327.SZ</stp>
        <stp>6/30/2016</stp>
        <tr r="E1588" s="5"/>
      </tp>
      <tp t="s">
        <v/>
        <stp/>
        <stp>EM_S_PERFORMANCEEXPRESS_PERFEXNETPROFITTOSHAREHOLDER</stp>
        <stp>2</stp>
        <stp>000017.SZ</stp>
        <stp>6/30/2016</stp>
        <tr r="E17" s="5"/>
      </tp>
      <tp t="s">
        <v/>
        <stp/>
        <stp>EM_S_PERFORMANCEEXPRESS_PERFEXNETPROFITTOSHAREHOLDER</stp>
        <stp>2</stp>
        <stp>300027.SZ</stp>
        <stp>6/30/2016</stp>
        <tr r="E1290" s="5"/>
      </tp>
      <tp t="s">
        <v/>
        <stp/>
        <stp>EM_S_PERFORMANCEEXPRESS_PERFEXNETPROFITTOSHAREHOLDER</stp>
        <stp>2</stp>
        <stp>300127.SZ</stp>
        <stp>6/30/2016</stp>
        <tr r="E1389" s="5"/>
      </tp>
      <tp t="s">
        <v/>
        <stp/>
        <stp>EM_S_PERFORMANCEEXPRESS_PERFEXNETPROFITTOSHAREHOLDER</stp>
        <stp>2</stp>
        <stp>002617.SZ</stp>
        <stp>6/30/2016</stp>
        <tr r="E1085" s="5"/>
      </tp>
      <tp t="s">
        <v/>
        <stp/>
        <stp>EM_S_PERFORMANCEEXPRESS_PERFEXNETPROFITTOSHAREHOLDER</stp>
        <stp>2</stp>
        <stp>002717.SZ</stp>
        <stp>6/30/2016</stp>
        <tr r="E1183" s="5"/>
      </tp>
      <tp t="s">
        <v/>
        <stp/>
        <stp>EM_S_PERFORMANCEEXPRESS_PERFEXNETPROFITTOSHAREHOLDER</stp>
        <stp>2</stp>
        <stp>002417.SZ</stp>
        <stp>6/30/2016</stp>
        <tr r="E886" s="5"/>
      </tp>
      <tp t="s">
        <v/>
        <stp/>
        <stp>EM_S_PERFORMANCEEXPRESS_PERFEXNETPROFITTOSHAREHOLDER</stp>
        <stp>2</stp>
        <stp>002517.SZ</stp>
        <stp>6/30/2016</stp>
        <tr r="E986" s="5"/>
      </tp>
      <tp t="s">
        <v/>
        <stp/>
        <stp>EM_S_PERFORMANCEEXPRESS_PERFEXNETPROFITTOSHAREHOLDER</stp>
        <stp>2</stp>
        <stp>002217.SZ</stp>
        <stp>6/30/2016</stp>
        <tr r="E687" s="5"/>
      </tp>
      <tp t="s">
        <v/>
        <stp/>
        <stp>EM_S_PERFORMANCEEXPRESS_PERFEXNETPROFITTOSHAREHOLDER</stp>
        <stp>2</stp>
        <stp>002317.SZ</stp>
        <stp>6/30/2016</stp>
        <tr r="E786" s="5"/>
      </tp>
      <tp t="s">
        <v/>
        <stp/>
        <stp>EM_S_PERFORMANCEEXPRESS_PERFEXNETPROFITTOSHAREHOLDER</stp>
        <stp>2</stp>
        <stp>002017.SZ</stp>
        <stp>6/30/2016</stp>
        <tr r="E487" s="5"/>
      </tp>
      <tp t="s">
        <v/>
        <stp/>
        <stp>EM_S_PERFORMANCEEXPRESS_PERFEXNETPROFITTOSHAREHOLDER</stp>
        <stp>2</stp>
        <stp>002117.SZ</stp>
        <stp>6/30/2016</stp>
        <tr r="E587" s="5"/>
      </tp>
      <tp t="s">
        <v/>
        <stp/>
        <stp>EM_S_PERFORMANCEEXPRESS_PERFEXNETPROFITTOSHAREHOLDER</stp>
        <stp>2</stp>
        <stp>000816.SZ</stp>
        <stp>6/30/2016</stp>
        <tr r="E338" s="5"/>
      </tp>
      <tp t="s">
        <v/>
        <stp/>
        <stp>EM_S_PERFORMANCEEXPRESS_PERFEXNETPROFITTOSHAREHOLDER</stp>
        <stp>2</stp>
        <stp>000916.SZ</stp>
        <stp>6/30/2016</stp>
        <tr r="E403" s="5"/>
      </tp>
      <tp t="s">
        <v/>
        <stp/>
        <stp>EM_S_PERFORMANCEEXPRESS_PERFEXNETPROFITTOSHAREHOLDER</stp>
        <stp>2</stp>
        <stp>000616.SZ</stp>
        <stp>6/30/2016</stp>
        <tr r="E198" s="5"/>
      </tp>
      <tp t="s">
        <v/>
        <stp/>
        <stp>EM_S_PERFORMANCEEXPRESS_PERFEXNETPROFITTOSHAREHOLDER</stp>
        <stp>2</stp>
        <stp>000716.SZ</stp>
        <stp>6/30/2016</stp>
        <tr r="E269" s="5"/>
      </tp>
      <tp t="s">
        <v/>
        <stp/>
        <stp>EM_S_PERFORMANCEEXPRESS_PERFEXNETPROFITTOSHAREHOLDER</stp>
        <stp>2</stp>
        <stp>000416.SZ</stp>
        <stp>6/30/2016</stp>
        <tr r="E91" s="5"/>
      </tp>
      <tp t="s">
        <v/>
        <stp/>
        <stp>EM_S_PERFORMANCEEXPRESS_PERFEXNETPROFITTOSHAREHOLDER</stp>
        <stp>2</stp>
        <stp>300426.SZ</stp>
        <stp>6/30/2016</stp>
        <tr r="E1686" s="5"/>
      </tp>
      <tp t="s">
        <v/>
        <stp/>
        <stp>EM_S_PERFORMANCEEXPRESS_PERFEXNETPROFITTOSHAREHOLDER</stp>
        <stp>2</stp>
        <stp>000516.SZ</stp>
        <stp>6/30/2016</stp>
        <tr r="E118" s="5"/>
      </tp>
      <tp t="s">
        <v/>
        <stp/>
        <stp>EM_S_PERFORMANCEEXPRESS_PERFEXNETPROFITTOSHAREHOLDER</stp>
        <stp>2</stp>
        <stp>300226.SZ</stp>
        <stp>6/30/2016</stp>
        <tr r="E1487" s="5"/>
      </tp>
      <tp t="s">
        <v/>
        <stp/>
        <stp>EM_S_PERFORMANCEEXPRESS_PERFEXNETPROFITTOSHAREHOLDER</stp>
        <stp>2</stp>
        <stp>300326.SZ</stp>
        <stp>6/30/2016</stp>
        <tr r="E1587" s="5"/>
      </tp>
      <tp t="s">
        <v/>
        <stp/>
        <stp>EM_S_PERFORMANCEEXPRESS_PERFEXNETPROFITTOSHAREHOLDER</stp>
        <stp>2</stp>
        <stp>000016.SZ</stp>
        <stp>6/30/2016</stp>
        <tr r="E16" s="5"/>
      </tp>
      <tp t="s">
        <v/>
        <stp/>
        <stp>EM_S_PERFORMANCEEXPRESS_PERFEXNETPROFITTOSHAREHOLDER</stp>
        <stp>2</stp>
        <stp>300026.SZ</stp>
        <stp>6/30/2016</stp>
        <tr r="E1289" s="5"/>
      </tp>
      <tp t="s">
        <v/>
        <stp/>
        <stp>EM_S_PERFORMANCEEXPRESS_PERFEXNETPROFITTOSHAREHOLDER</stp>
        <stp>2</stp>
        <stp>300126.SZ</stp>
        <stp>6/30/2016</stp>
        <tr r="E1388" s="5"/>
      </tp>
      <tp t="s">
        <v/>
        <stp/>
        <stp>EM_S_PERFORMANCEEXPRESS_PERFEXNETPROFITTOSHAREHOLDER</stp>
        <stp>2</stp>
        <stp>002616.SZ</stp>
        <stp>6/30/2016</stp>
        <tr r="E1084" s="5"/>
      </tp>
      <tp t="s">
        <v/>
        <stp/>
        <stp>EM_S_PERFORMANCEEXPRESS_PERFEXNETPROFITTOSHAREHOLDER</stp>
        <stp>2</stp>
        <stp>002716.SZ</stp>
        <stp>6/30/2016</stp>
        <tr r="E1182" s="5"/>
      </tp>
      <tp t="s">
        <v/>
        <stp/>
        <stp>EM_S_PERFORMANCEEXPRESS_PERFEXNETPROFITTOSHAREHOLDER</stp>
        <stp>2</stp>
        <stp>002416.SZ</stp>
        <stp>6/30/2016</stp>
        <tr r="E885" s="5"/>
      </tp>
      <tp t="s">
        <v/>
        <stp/>
        <stp>EM_S_PERFORMANCEEXPRESS_PERFEXNETPROFITTOSHAREHOLDER</stp>
        <stp>2</stp>
        <stp>002516.SZ</stp>
        <stp>6/30/2016</stp>
        <tr r="E985" s="5"/>
      </tp>
      <tp t="s">
        <v/>
        <stp/>
        <stp>EM_S_PERFORMANCEEXPRESS_PERFEXNETPROFITTOSHAREHOLDER</stp>
        <stp>2</stp>
        <stp>002216.SZ</stp>
        <stp>6/30/2016</stp>
        <tr r="E686" s="5"/>
      </tp>
      <tp t="s">
        <v/>
        <stp/>
        <stp>EM_S_PERFORMANCEEXPRESS_PERFEXNETPROFITTOSHAREHOLDER</stp>
        <stp>2</stp>
        <stp>002316.SZ</stp>
        <stp>6/30/2016</stp>
        <tr r="E785" s="5"/>
      </tp>
      <tp t="s">
        <v/>
        <stp/>
        <stp>EM_S_PERFORMANCEEXPRESS_PERFEXNETPROFITTOSHAREHOLDER</stp>
        <stp>2</stp>
        <stp>002016.SZ</stp>
        <stp>6/30/2016</stp>
        <tr r="E486" s="5"/>
      </tp>
      <tp>
        <v>93110471.25</v>
        <stp/>
        <stp>EM_S_PERFORMANCEEXPRESS_PERFEXNETPROFITTOSHAREHOLDER</stp>
        <stp>2</stp>
        <stp>002116.SZ</stp>
        <stp>6/30/2016</stp>
        <tr r="E586" s="5"/>
      </tp>
      <tp t="s">
        <v/>
        <stp/>
        <stp>EM_S_PERFORMANCEEXPRESS_PERFEXNETPROFITTOSHAREHOLDER</stp>
        <stp>2</stp>
        <stp>000815.SZ</stp>
        <stp>6/30/2016</stp>
        <tr r="E337" s="5"/>
      </tp>
      <tp t="s">
        <v/>
        <stp/>
        <stp>EM_S_PERFORMANCEEXPRESS_PERFEXNETPROFITTOSHAREHOLDER</stp>
        <stp>2</stp>
        <stp>000915.SZ</stp>
        <stp>6/30/2016</stp>
        <tr r="E402" s="5"/>
      </tp>
      <tp t="s">
        <v/>
        <stp/>
        <stp>EM_S_PERFORMANCEEXPRESS_PERFEXNETPROFITTOSHAREHOLDER</stp>
        <stp>2</stp>
        <stp>000615.SZ</stp>
        <stp>6/30/2016</stp>
        <tr r="E197" s="5"/>
      </tp>
      <tp t="s">
        <v/>
        <stp/>
        <stp>EM_S_PERFORMANCEEXPRESS_PERFEXNETPROFITTOSHAREHOLDER</stp>
        <stp>2</stp>
        <stp>000715.SZ</stp>
        <stp>6/30/2016</stp>
        <tr r="E268" s="5"/>
      </tp>
      <tp t="s">
        <v/>
        <stp/>
        <stp>EM_S_PERFORMANCEEXPRESS_PERFEXNETPROFITTOSHAREHOLDER</stp>
        <stp>2</stp>
        <stp>000415.SZ</stp>
        <stp>6/30/2016</stp>
        <tr r="E90" s="5"/>
      </tp>
      <tp t="s">
        <v/>
        <stp/>
        <stp>EM_S_PERFORMANCEEXPRESS_PERFEXNETPROFITTOSHAREHOLDER</stp>
        <stp>2</stp>
        <stp>300425.SZ</stp>
        <stp>6/30/2016</stp>
        <tr r="E1685" s="5"/>
      </tp>
      <tp t="s">
        <v/>
        <stp/>
        <stp>EM_S_PERFORMANCEEXPRESS_PERFEXNETPROFITTOSHAREHOLDER</stp>
        <stp>2</stp>
        <stp>300225.SZ</stp>
        <stp>6/30/2016</stp>
        <tr r="E1486" s="5"/>
      </tp>
      <tp t="s">
        <v/>
        <stp/>
        <stp>EM_S_PERFORMANCEEXPRESS_PERFEXNETPROFITTOSHAREHOLDER</stp>
        <stp>2</stp>
        <stp>300325.SZ</stp>
        <stp>6/30/2016</stp>
        <tr r="E1586" s="5"/>
      </tp>
      <tp t="s">
        <v/>
        <stp/>
        <stp>EM_S_PERFORMANCEEXPRESS_PERFEXNETPROFITTOSHAREHOLDER</stp>
        <stp>2</stp>
        <stp>300025.SZ</stp>
        <stp>6/30/2016</stp>
        <tr r="E1288" s="5"/>
      </tp>
      <tp t="s">
        <v/>
        <stp/>
        <stp>EM_S_PERFORMANCEEXPRESS_PERFEXNETPROFITTOSHAREHOLDER</stp>
        <stp>2</stp>
        <stp>300125.SZ</stp>
        <stp>6/30/2016</stp>
        <tr r="E1387" s="5"/>
      </tp>
      <tp t="s">
        <v/>
        <stp/>
        <stp>EM_S_PERFORMANCEEXPRESS_PERFEXNETPROFITTOSHAREHOLDER</stp>
        <stp>2</stp>
        <stp>002615.SZ</stp>
        <stp>6/30/2016</stp>
        <tr r="E1083" s="5"/>
      </tp>
      <tp t="s">
        <v/>
        <stp/>
        <stp>EM_S_PERFORMANCEEXPRESS_PERFEXNETPROFITTOSHAREHOLDER</stp>
        <stp>2</stp>
        <stp>002715.SZ</stp>
        <stp>6/30/2016</stp>
        <tr r="E1181" s="5"/>
      </tp>
      <tp t="s">
        <v/>
        <stp/>
        <stp>EM_S_PERFORMANCEEXPRESS_PERFEXNETPROFITTOSHAREHOLDER</stp>
        <stp>2</stp>
        <stp>002415.SZ</stp>
        <stp>6/30/2016</stp>
        <tr r="E884" s="5"/>
      </tp>
      <tp t="s">
        <v/>
        <stp/>
        <stp>EM_S_PERFORMANCEEXPRESS_PERFEXNETPROFITTOSHAREHOLDER</stp>
        <stp>2</stp>
        <stp>002515.SZ</stp>
        <stp>6/30/2016</stp>
        <tr r="E984" s="5"/>
      </tp>
      <tp t="s">
        <v/>
        <stp/>
        <stp>EM_S_PERFORMANCEEXPRESS_PERFEXNETPROFITTOSHAREHOLDER</stp>
        <stp>2</stp>
        <stp>002215.SZ</stp>
        <stp>6/30/2016</stp>
        <tr r="E685" s="5"/>
      </tp>
      <tp t="s">
        <v/>
        <stp/>
        <stp>EM_S_PERFORMANCEEXPRESS_PERFEXNETPROFITTOSHAREHOLDER</stp>
        <stp>2</stp>
        <stp>002315.SZ</stp>
        <stp>6/30/2016</stp>
        <tr r="E784" s="5"/>
      </tp>
      <tp t="s">
        <v/>
        <stp/>
        <stp>EM_S_PERFORMANCEEXPRESS_PERFEXNETPROFITTOSHAREHOLDER</stp>
        <stp>2</stp>
        <stp>002015.SZ</stp>
        <stp>6/30/2016</stp>
        <tr r="E485" s="5"/>
      </tp>
      <tp t="s">
        <v/>
        <stp/>
        <stp>EM_S_PERFORMANCEEXPRESS_PERFEXNETPROFITTOSHAREHOLDER</stp>
        <stp>2</stp>
        <stp>002115.SZ</stp>
        <stp>6/30/2016</stp>
        <tr r="E585" s="5"/>
      </tp>
      <tp t="s">
        <v/>
        <stp/>
        <stp>EM_S_PERFORMANCEEXPRESS_PERFEXNETPROFITTOSHAREHOLDER</stp>
        <stp>2</stp>
        <stp>300424.SZ</stp>
        <stp>6/30/2016</stp>
        <tr r="E1684" s="5"/>
      </tp>
      <tp t="s">
        <v/>
        <stp/>
        <stp>EM_S_PERFORMANCEEXPRESS_PERFEXNETPROFITTOSHAREHOLDER</stp>
        <stp>2</stp>
        <stp>000514.SZ</stp>
        <stp>6/30/2016</stp>
        <tr r="E117" s="5"/>
      </tp>
      <tp t="s">
        <v/>
        <stp/>
        <stp>EM_S_PERFORMANCEEXPRESS_PERFEXNETPROFITTOSHAREHOLDER</stp>
        <stp>2</stp>
        <stp>300224.SZ</stp>
        <stp>6/30/2016</stp>
        <tr r="E1485" s="5"/>
      </tp>
      <tp t="s">
        <v/>
        <stp/>
        <stp>EM_S_PERFORMANCEEXPRESS_PERFEXNETPROFITTOSHAREHOLDER</stp>
        <stp>2</stp>
        <stp>300324.SZ</stp>
        <stp>6/30/2016</stp>
        <tr r="E1585" s="5"/>
      </tp>
      <tp t="s">
        <v/>
        <stp/>
        <stp>EM_S_PERFORMANCEEXPRESS_PERFEXNETPROFITTOSHAREHOLDER</stp>
        <stp>2</stp>
        <stp>000014.SZ</stp>
        <stp>6/30/2016</stp>
        <tr r="E15" s="5"/>
      </tp>
      <tp t="s">
        <v/>
        <stp/>
        <stp>EM_S_PERFORMANCEEXPRESS_PERFEXNETPROFITTOSHAREHOLDER</stp>
        <stp>2</stp>
        <stp>300024.SZ</stp>
        <stp>6/30/2016</stp>
        <tr r="E1287" s="5"/>
      </tp>
      <tp t="s">
        <v/>
        <stp/>
        <stp>EM_S_PERFORMANCEEXPRESS_PERFEXNETPROFITTOSHAREHOLDER</stp>
        <stp>2</stp>
        <stp>300124.SZ</stp>
        <stp>6/30/2016</stp>
        <tr r="E1386" s="5"/>
      </tp>
      <tp>
        <v>50315100</v>
        <stp/>
        <stp>EM_S_PERFORMANCEEXPRESS_PERFEXNETPROFITTOSHAREHOLDER</stp>
        <stp>2</stp>
        <stp>002614.SZ</stp>
        <stp>6/30/2016</stp>
        <tr r="E1082" s="5"/>
      </tp>
      <tp t="s">
        <v/>
        <stp/>
        <stp>EM_S_PERFORMANCEEXPRESS_PERFEXNETPROFITTOSHAREHOLDER</stp>
        <stp>2</stp>
        <stp>002714.SZ</stp>
        <stp>6/30/2016</stp>
        <tr r="E1180" s="5"/>
      </tp>
      <tp t="s">
        <v/>
        <stp/>
        <stp>EM_S_PERFORMANCEEXPRESS_PERFEXNETPROFITTOSHAREHOLDER</stp>
        <stp>2</stp>
        <stp>002414.SZ</stp>
        <stp>6/30/2016</stp>
        <tr r="E883" s="5"/>
      </tp>
      <tp t="s">
        <v/>
        <stp/>
        <stp>EM_S_PERFORMANCEEXPRESS_PERFEXNETPROFITTOSHAREHOLDER</stp>
        <stp>2</stp>
        <stp>002514.SZ</stp>
        <stp>6/30/2016</stp>
        <tr r="E983" s="5"/>
      </tp>
      <tp t="s">
        <v/>
        <stp/>
        <stp>EM_S_PERFORMANCEEXPRESS_PERFEXNETPROFITTOSHAREHOLDER</stp>
        <stp>2</stp>
        <stp>002214.SZ</stp>
        <stp>6/30/2016</stp>
        <tr r="E684" s="5"/>
      </tp>
      <tp t="s">
        <v/>
        <stp/>
        <stp>EM_S_PERFORMANCEEXPRESS_PERFEXNETPROFITTOSHAREHOLDER</stp>
        <stp>2</stp>
        <stp>002314.SZ</stp>
        <stp>6/30/2016</stp>
        <tr r="E783" s="5"/>
      </tp>
      <tp t="s">
        <v/>
        <stp/>
        <stp>EM_S_PERFORMANCEEXPRESS_PERFEXNETPROFITTOSHAREHOLDER</stp>
        <stp>2</stp>
        <stp>002014.SZ</stp>
        <stp>6/30/2016</stp>
        <tr r="E484" s="5"/>
      </tp>
      <tp t="s">
        <v/>
        <stp/>
        <stp>EM_S_PERFORMANCEEXPRESS_PERFEXNETPROFITTOSHAREHOLDER</stp>
        <stp>2</stp>
        <stp>002114.SZ</stp>
        <stp>6/30/2016</stp>
        <tr r="E584" s="5"/>
      </tp>
      <tp t="s">
        <v/>
        <stp/>
        <stp>EM_S_PERFORMANCEEXPRESS_PERFEXNETPROFITTOSHAREHOLDER</stp>
        <stp>2</stp>
        <stp>000819.SZ</stp>
        <stp>6/30/2016</stp>
        <tr r="E340" s="5"/>
      </tp>
      <tp t="s">
        <v/>
        <stp/>
        <stp>EM_S_PERFORMANCEEXPRESS_PERFEXNETPROFITTOSHAREHOLDER</stp>
        <stp>2</stp>
        <stp>000919.SZ</stp>
        <stp>6/30/2016</stp>
        <tr r="E406" s="5"/>
      </tp>
      <tp t="s">
        <v/>
        <stp/>
        <stp>EM_S_PERFORMANCEEXPRESS_PERFEXNETPROFITTOSHAREHOLDER</stp>
        <stp>2</stp>
        <stp>000619.SZ</stp>
        <stp>6/30/2016</stp>
        <tr r="E200" s="5"/>
      </tp>
      <tp>
        <v>316851400</v>
        <stp/>
        <stp>EM_S_PERFORMANCEEXPRESS_PERFEXNETPROFITTOSHAREHOLDER</stp>
        <stp>2</stp>
        <stp>000719.SZ</stp>
        <stp>6/30/2016</stp>
        <tr r="E272" s="5"/>
      </tp>
      <tp t="s">
        <v/>
        <stp/>
        <stp>EM_S_PERFORMANCEEXPRESS_PERFEXNETPROFITTOSHAREHOLDER</stp>
        <stp>2</stp>
        <stp>000419.SZ</stp>
        <stp>6/30/2016</stp>
        <tr r="E94" s="5"/>
      </tp>
      <tp t="s">
        <v/>
        <stp/>
        <stp>EM_S_PERFORMANCEEXPRESS_PERFEXNETPROFITTOSHAREHOLDER</stp>
        <stp>2</stp>
        <stp>300429.SZ</stp>
        <stp>6/30/2016</stp>
        <tr r="E1689" s="5"/>
      </tp>
      <tp t="s">
        <v/>
        <stp/>
        <stp>EM_S_PERFORMANCEEXPRESS_PERFEXNETPROFITTOSHAREHOLDER</stp>
        <stp>2</stp>
        <stp>000519.SZ</stp>
        <stp>6/30/2016</stp>
        <tr r="E121" s="5"/>
      </tp>
      <tp t="s">
        <v/>
        <stp/>
        <stp>EM_S_PERFORMANCEEXPRESS_PERFEXNETPROFITTOSHAREHOLDER</stp>
        <stp>2</stp>
        <stp>300229.SZ</stp>
        <stp>6/30/2016</stp>
        <tr r="E1490" s="5"/>
      </tp>
      <tp t="s">
        <v/>
        <stp/>
        <stp>EM_S_PERFORMANCEEXPRESS_PERFEXNETPROFITTOSHAREHOLDER</stp>
        <stp>2</stp>
        <stp>300329.SZ</stp>
        <stp>6/30/2016</stp>
        <tr r="E1590" s="5"/>
      </tp>
      <tp t="s">
        <v/>
        <stp/>
        <stp>EM_S_PERFORMANCEEXPRESS_PERFEXNETPROFITTOSHAREHOLDER</stp>
        <stp>2</stp>
        <stp>000019.SZ</stp>
        <stp>6/30/2016</stp>
        <tr r="E19" s="5"/>
      </tp>
      <tp t="s">
        <v/>
        <stp/>
        <stp>EM_S_PERFORMANCEEXPRESS_PERFEXNETPROFITTOSHAREHOLDER</stp>
        <stp>2</stp>
        <stp>300029.SZ</stp>
        <stp>6/30/2016</stp>
        <tr r="E1292" s="5"/>
      </tp>
      <tp t="s">
        <v/>
        <stp/>
        <stp>EM_S_PERFORMANCEEXPRESS_PERFEXNETPROFITTOSHAREHOLDER</stp>
        <stp>2</stp>
        <stp>300129.SZ</stp>
        <stp>6/30/2016</stp>
        <tr r="E1391" s="5"/>
      </tp>
      <tp t="s">
        <v/>
        <stp/>
        <stp>EM_S_PERFORMANCEEXPRESS_PERFEXNETPROFITTOSHAREHOLDER</stp>
        <stp>2</stp>
        <stp>002619.SZ</stp>
        <stp>6/30/2016</stp>
        <tr r="E1087" s="5"/>
      </tp>
      <tp t="s">
        <v/>
        <stp/>
        <stp>EM_S_PERFORMANCEEXPRESS_PERFEXNETPROFITTOSHAREHOLDER</stp>
        <stp>2</stp>
        <stp>002719.SZ</stp>
        <stp>6/30/2016</stp>
        <tr r="E1185" s="5"/>
      </tp>
      <tp t="s">
        <v/>
        <stp/>
        <stp>EM_S_PERFORMANCEEXPRESS_PERFEXNETPROFITTOSHAREHOLDER</stp>
        <stp>2</stp>
        <stp>002419.SZ</stp>
        <stp>6/30/2016</stp>
        <tr r="E888" s="5"/>
      </tp>
      <tp t="s">
        <v/>
        <stp/>
        <stp>EM_S_PERFORMANCEEXPRESS_PERFEXNETPROFITTOSHAREHOLDER</stp>
        <stp>2</stp>
        <stp>002519.SZ</stp>
        <stp>6/30/2016</stp>
        <tr r="E988" s="5"/>
      </tp>
      <tp t="s">
        <v/>
        <stp/>
        <stp>EM_S_PERFORMANCEEXPRESS_PERFEXNETPROFITTOSHAREHOLDER</stp>
        <stp>2</stp>
        <stp>002219.SZ</stp>
        <stp>6/30/2016</stp>
        <tr r="E689" s="5"/>
      </tp>
      <tp t="s">
        <v/>
        <stp/>
        <stp>EM_S_PERFORMANCEEXPRESS_PERFEXNETPROFITTOSHAREHOLDER</stp>
        <stp>2</stp>
        <stp>002319.SZ</stp>
        <stp>6/30/2016</stp>
        <tr r="E788" s="5"/>
      </tp>
      <tp t="s">
        <v/>
        <stp/>
        <stp>EM_S_PERFORMANCEEXPRESS_PERFEXNETPROFITTOSHAREHOLDER</stp>
        <stp>2</stp>
        <stp>002019.SZ</stp>
        <stp>6/30/2016</stp>
        <tr r="E489" s="5"/>
      </tp>
      <tp>
        <v>17109692.969999999</v>
        <stp/>
        <stp>EM_S_PERFORMANCEEXPRESS_PERFEXNETPROFITTOSHAREHOLDER</stp>
        <stp>2</stp>
        <stp>002119.SZ</stp>
        <stp>6/30/2016</stp>
        <tr r="E589" s="5"/>
      </tp>
      <tp t="s">
        <v/>
        <stp/>
        <stp>EM_S_PERFORMANCEEXPRESS_PERFEXNETPROFITTOSHAREHOLDER</stp>
        <stp>2</stp>
        <stp>000818.SZ</stp>
        <stp>6/30/2016</stp>
        <tr r="E339" s="5"/>
      </tp>
      <tp t="s">
        <v/>
        <stp/>
        <stp>EM_S_PERFORMANCEEXPRESS_PERFEXNETPROFITTOSHAREHOLDER</stp>
        <stp>2</stp>
        <stp>000918.SZ</stp>
        <stp>6/30/2016</stp>
        <tr r="E405" s="5"/>
      </tp>
      <tp t="s">
        <v/>
        <stp/>
        <stp>EM_S_PERFORMANCEEXPRESS_PERFEXNETPROFITTOSHAREHOLDER</stp>
        <stp>2</stp>
        <stp>000718.SZ</stp>
        <stp>6/30/2016</stp>
        <tr r="E271" s="5"/>
      </tp>
      <tp t="s">
        <v/>
        <stp/>
        <stp>EM_S_PERFORMANCEEXPRESS_PERFEXNETPROFITTOSHAREHOLDER</stp>
        <stp>2</stp>
        <stp>000418.SZ</stp>
        <stp>6/30/2016</stp>
        <tr r="E93" s="5"/>
      </tp>
      <tp t="s">
        <v/>
        <stp/>
        <stp>EM_S_PERFORMANCEEXPRESS_PERFEXNETPROFITTOSHAREHOLDER</stp>
        <stp>2</stp>
        <stp>300428.SZ</stp>
        <stp>6/30/2016</stp>
        <tr r="E1688" s="5"/>
      </tp>
      <tp t="s">
        <v/>
        <stp/>
        <stp>EM_S_PERFORMANCEEXPRESS_PERFEXNETPROFITTOSHAREHOLDER</stp>
        <stp>2</stp>
        <stp>000518.SZ</stp>
        <stp>6/30/2016</stp>
        <tr r="E120" s="5"/>
      </tp>
      <tp t="s">
        <v/>
        <stp/>
        <stp>EM_S_PERFORMANCEEXPRESS_PERFEXNETPROFITTOSHAREHOLDER</stp>
        <stp>2</stp>
        <stp>300228.SZ</stp>
        <stp>6/30/2016</stp>
        <tr r="E1489" s="5"/>
      </tp>
      <tp t="s">
        <v/>
        <stp/>
        <stp>EM_S_PERFORMANCEEXPRESS_PERFEXNETPROFITTOSHAREHOLDER</stp>
        <stp>2</stp>
        <stp>300328.SZ</stp>
        <stp>6/30/2016</stp>
        <tr r="E1589" s="5"/>
      </tp>
      <tp t="s">
        <v/>
        <stp/>
        <stp>EM_S_PERFORMANCEEXPRESS_PERFEXNETPROFITTOSHAREHOLDER</stp>
        <stp>2</stp>
        <stp>000018.SZ</stp>
        <stp>6/30/2016</stp>
        <tr r="E18" s="5"/>
      </tp>
      <tp t="s">
        <v/>
        <stp/>
        <stp>EM_S_PERFORMANCEEXPRESS_PERFEXNETPROFITTOSHAREHOLDER</stp>
        <stp>2</stp>
        <stp>300028.SZ</stp>
        <stp>6/30/2016</stp>
        <tr r="E1291" s="5"/>
      </tp>
      <tp t="s">
        <v/>
        <stp/>
        <stp>EM_S_PERFORMANCEEXPRESS_PERFEXNETPROFITTOSHAREHOLDER</stp>
        <stp>2</stp>
        <stp>300128.SZ</stp>
        <stp>6/30/2016</stp>
        <tr r="E1390" s="5"/>
      </tp>
      <tp t="s">
        <v/>
        <stp/>
        <stp>EM_S_PERFORMANCEEXPRESS_PERFEXNETPROFITTOSHAREHOLDER</stp>
        <stp>2</stp>
        <stp>002618.SZ</stp>
        <stp>6/30/2016</stp>
        <tr r="E1086" s="5"/>
      </tp>
      <tp t="s">
        <v/>
        <stp/>
        <stp>EM_S_PERFORMANCEEXPRESS_PERFEXNETPROFITTOSHAREHOLDER</stp>
        <stp>2</stp>
        <stp>002718.SZ</stp>
        <stp>6/30/2016</stp>
        <tr r="E1184" s="5"/>
      </tp>
      <tp t="s">
        <v/>
        <stp/>
        <stp>EM_S_PERFORMANCEEXPRESS_PERFEXNETPROFITTOSHAREHOLDER</stp>
        <stp>2</stp>
        <stp>002418.SZ</stp>
        <stp>6/30/2016</stp>
        <tr r="E887" s="5"/>
      </tp>
      <tp t="s">
        <v/>
        <stp/>
        <stp>EM_S_PERFORMANCEEXPRESS_PERFEXNETPROFITTOSHAREHOLDER</stp>
        <stp>2</stp>
        <stp>002518.SZ</stp>
        <stp>6/30/2016</stp>
        <tr r="E987" s="5"/>
      </tp>
      <tp t="s">
        <v/>
        <stp/>
        <stp>EM_S_PERFORMANCEEXPRESS_PERFEXNETPROFITTOSHAREHOLDER</stp>
        <stp>2</stp>
        <stp>002218.SZ</stp>
        <stp>6/30/2016</stp>
        <tr r="E688" s="5"/>
      </tp>
      <tp t="s">
        <v/>
        <stp/>
        <stp>EM_S_PERFORMANCEEXPRESS_PERFEXNETPROFITTOSHAREHOLDER</stp>
        <stp>2</stp>
        <stp>002318.SZ</stp>
        <stp>6/30/2016</stp>
        <tr r="E787" s="5"/>
      </tp>
      <tp t="s">
        <v/>
        <stp/>
        <stp>EM_S_PERFORMANCEEXPRESS_PERFEXNETPROFITTOSHAREHOLDER</stp>
        <stp>2</stp>
        <stp>002018.SZ</stp>
        <stp>6/30/2016</stp>
        <tr r="E488" s="5"/>
      </tp>
      <tp t="s">
        <v/>
        <stp/>
        <stp>EM_S_PERFORMANCEEXPRESS_PERFEXNETPROFITTOSHAREHOLDER</stp>
        <stp>2</stp>
        <stp>002118.SZ</stp>
        <stp>6/30/2016</stp>
        <tr r="E588" s="5"/>
      </tp>
      <tp t="s">
        <v>2014-08-18</v>
        <stp/>
        <stp>EM_S_DIV_PRELANDATE</stp>
        <stp>3</stp>
        <stp>000002.SZ</stp>
        <stp>6/30/2014</stp>
        <stp>1</stp>
        <tr r="GE4" s="13"/>
      </tp>
      <tp t="s">
        <v/>
        <stp/>
        <stp>EM_S_DIV_PRELANDATE</stp>
        <stp>3</stp>
        <stp>000002.SZ</stp>
        <stp>3/31/2011</stp>
        <stp>1</stp>
        <tr r="GR4" s="13"/>
      </tp>
      <tp t="s">
        <v/>
        <stp/>
        <stp>EM_S_PERFORMANCEEXPRESS_PERFEXNETPROFITTOSHAREHOLDER</stp>
        <stp>2</stp>
        <stp>000803.SZ</stp>
        <stp>6/30/2016</stp>
        <tr r="E329" s="5"/>
      </tp>
      <tp t="s">
        <v/>
        <stp/>
        <stp>EM_S_PERFORMANCEEXPRESS_PERFEXNETPROFITTOSHAREHOLDER</stp>
        <stp>2</stp>
        <stp>000903.SZ</stp>
        <stp>6/30/2016</stp>
        <tr r="E393" s="5"/>
      </tp>
      <tp t="s">
        <v/>
        <stp/>
        <stp>EM_S_PERFORMANCEEXPRESS_PERFEXNETPROFITTOSHAREHOLDER</stp>
        <stp>2</stp>
        <stp>000603.SZ</stp>
        <stp>6/30/2016</stp>
        <tr r="E187" s="5"/>
      </tp>
      <tp t="s">
        <v/>
        <stp/>
        <stp>EM_S_PERFORMANCEEXPRESS_PERFEXNETPROFITTOSHAREHOLDER</stp>
        <stp>2</stp>
        <stp>000703.SZ</stp>
        <stp>6/30/2016</stp>
        <tr r="E259" s="5"/>
      </tp>
      <tp t="s">
        <v/>
        <stp/>
        <stp>EM_S_PERFORMANCEEXPRESS_PERFEXNETPROFITTOSHAREHOLDER</stp>
        <stp>2</stp>
        <stp>000403.SZ</stp>
        <stp>6/30/2016</stp>
        <tr r="E82" s="5"/>
      </tp>
      <tp t="s">
        <v/>
        <stp/>
        <stp>EM_S_PERFORMANCEEXPRESS_PERFEXNETPROFITTOSHAREHOLDER</stp>
        <stp>2</stp>
        <stp>300433.SZ</stp>
        <stp>6/30/2016</stp>
        <tr r="E1693" s="5"/>
      </tp>
      <tp t="s">
        <v/>
        <stp/>
        <stp>EM_S_PERFORMANCEEXPRESS_PERFEXNETPROFITTOSHAREHOLDER</stp>
        <stp>2</stp>
        <stp>000503.SZ</stp>
        <stp>6/30/2016</stp>
        <tr r="E108" s="5"/>
      </tp>
      <tp t="s">
        <v/>
        <stp/>
        <stp>EM_S_PERFORMANCEEXPRESS_PERFEXNETPROFITTOSHAREHOLDER</stp>
        <stp>2</stp>
        <stp>300233.SZ</stp>
        <stp>6/30/2016</stp>
        <tr r="E1494" s="5"/>
      </tp>
      <tp t="s">
        <v/>
        <stp/>
        <stp>EM_S_PERFORMANCEEXPRESS_PERFEXNETPROFITTOSHAREHOLDER</stp>
        <stp>2</stp>
        <stp>300333.SZ</stp>
        <stp>6/30/2016</stp>
        <tr r="E1594" s="5"/>
      </tp>
      <tp t="s">
        <v/>
        <stp/>
        <stp>EM_S_PERFORMANCEEXPRESS_PERFEXNETPROFITTOSHAREHOLDER</stp>
        <stp>2</stp>
        <stp>300033.SZ</stp>
        <stp>6/30/2016</stp>
        <tr r="E1296" s="5"/>
      </tp>
      <tp t="s">
        <v/>
        <stp/>
        <stp>EM_S_PERFORMANCEEXPRESS_PERFEXNETPROFITTOSHAREHOLDER</stp>
        <stp>2</stp>
        <stp>300133.SZ</stp>
        <stp>6/30/2016</stp>
        <tr r="E1395" s="5"/>
      </tp>
      <tp t="s">
        <v/>
        <stp/>
        <stp>EM_S_PERFORMANCEEXPRESS_PERFEXNETPROFITTOSHAREHOLDER</stp>
        <stp>2</stp>
        <stp>002803.SZ</stp>
        <stp>6/30/2016</stp>
        <tr r="E1262" s="5"/>
      </tp>
      <tp t="s">
        <v/>
        <stp/>
        <stp>EM_S_PERFORMANCEEXPRESS_PERFEXNETPROFITTOSHAREHOLDER</stp>
        <stp>2</stp>
        <stp>002603.SZ</stp>
        <stp>6/30/2016</stp>
        <tr r="E1071" s="5"/>
      </tp>
      <tp t="s">
        <v/>
        <stp/>
        <stp>EM_S_PERFORMANCEEXPRESS_PERFEXNETPROFITTOSHAREHOLDER</stp>
        <stp>2</stp>
        <stp>002703.SZ</stp>
        <stp>6/30/2016</stp>
        <tr r="E1171" s="5"/>
      </tp>
      <tp t="s">
        <v/>
        <stp/>
        <stp>EM_S_PERFORMANCEEXPRESS_PERFEXNETPROFITTOSHAREHOLDER</stp>
        <stp>2</stp>
        <stp>002403.SZ</stp>
        <stp>6/30/2016</stp>
        <tr r="E872" s="5"/>
      </tp>
      <tp t="s">
        <v/>
        <stp/>
        <stp>EM_S_PERFORMANCEEXPRESS_PERFEXNETPROFITTOSHAREHOLDER</stp>
        <stp>2</stp>
        <stp>002503.SZ</stp>
        <stp>6/30/2016</stp>
        <tr r="E972" s="5"/>
      </tp>
      <tp t="s">
        <v/>
        <stp/>
        <stp>EM_S_PERFORMANCEEXPRESS_PERFEXNETPROFITTOSHAREHOLDER</stp>
        <stp>2</stp>
        <stp>002203.SZ</stp>
        <stp>6/30/2016</stp>
        <tr r="E673" s="5"/>
      </tp>
      <tp t="s">
        <v/>
        <stp/>
        <stp>EM_S_PERFORMANCEEXPRESS_PERFEXNETPROFITTOSHAREHOLDER</stp>
        <stp>2</stp>
        <stp>002303.SZ</stp>
        <stp>6/30/2016</stp>
        <tr r="E772" s="5"/>
      </tp>
      <tp>
        <v>133883599.52</v>
        <stp/>
        <stp>EM_S_PERFORMANCEEXPRESS_PERFEXNETPROFITTOSHAREHOLDER</stp>
        <stp>2</stp>
        <stp>002003.SZ</stp>
        <stp>6/30/2016</stp>
        <tr r="E473" s="5"/>
      </tp>
      <tp t="s">
        <v/>
        <stp/>
        <stp>EM_S_PERFORMANCEEXPRESS_PERFEXNETPROFITTOSHAREHOLDER</stp>
        <stp>2</stp>
        <stp>002103.SZ</stp>
        <stp>6/30/2016</stp>
        <tr r="E573" s="5"/>
      </tp>
      <tp t="s">
        <v/>
        <stp/>
        <stp>EM_S_PERFORMANCEEXPRESS_PERFEXNETPROFITTOSHAREHOLDER</stp>
        <stp>2</stp>
        <stp>000802.SZ</stp>
        <stp>6/30/2016</stp>
        <tr r="E328" s="5"/>
      </tp>
      <tp t="s">
        <v/>
        <stp/>
        <stp>EM_S_PERFORMANCEEXPRESS_PERFEXNETPROFITTOSHAREHOLDER</stp>
        <stp>2</stp>
        <stp>000902.SZ</stp>
        <stp>6/30/2016</stp>
        <tr r="E392" s="5"/>
      </tp>
      <tp t="s">
        <v/>
        <stp/>
        <stp>EM_S_PERFORMANCEEXPRESS_PERFEXNETPROFITTOSHAREHOLDER</stp>
        <stp>2</stp>
        <stp>000702.SZ</stp>
        <stp>6/30/2016</stp>
        <tr r="E258" s="5"/>
      </tp>
      <tp t="s">
        <v/>
        <stp/>
        <stp>EM_S_PERFORMANCEEXPRESS_PERFEXNETPROFITTOSHAREHOLDER</stp>
        <stp>2</stp>
        <stp>000402.SZ</stp>
        <stp>6/30/2016</stp>
        <tr r="E81" s="5"/>
      </tp>
      <tp t="s">
        <v/>
        <stp/>
        <stp>EM_S_PERFORMANCEEXPRESS_PERFEXNETPROFITTOSHAREHOLDER</stp>
        <stp>2</stp>
        <stp>300432.SZ</stp>
        <stp>6/30/2016</stp>
        <tr r="E1692" s="5"/>
      </tp>
      <tp t="s">
        <v/>
        <stp/>
        <stp>EM_S_PERFORMANCEEXPRESS_PERFEXNETPROFITTOSHAREHOLDER</stp>
        <stp>2</stp>
        <stp>000502.SZ</stp>
        <stp>6/30/2016</stp>
        <tr r="E107" s="5"/>
      </tp>
      <tp t="s">
        <v/>
        <stp/>
        <stp>EM_S_PERFORMANCEEXPRESS_PERFEXNETPROFITTOSHAREHOLDER</stp>
        <stp>2</stp>
        <stp>300232.SZ</stp>
        <stp>6/30/2016</stp>
        <tr r="E1493" s="5"/>
      </tp>
      <tp t="s">
        <v/>
        <stp/>
        <stp>EM_S_PERFORMANCEEXPRESS_PERFEXNETPROFITTOSHAREHOLDER</stp>
        <stp>2</stp>
        <stp>300332.SZ</stp>
        <stp>6/30/2016</stp>
        <tr r="E1593" s="5"/>
      </tp>
      <tp t="s">
        <v/>
        <stp/>
        <stp>EM_S_PERFORMANCEEXPRESS_PERFEXNETPROFITTOSHAREHOLDER</stp>
        <stp>2</stp>
        <stp>000002.SZ</stp>
        <stp>6/30/2016</stp>
        <tr r="E5" s="5"/>
      </tp>
      <tp t="s">
        <v/>
        <stp/>
        <stp>EM_S_PERFORMANCEEXPRESS_PERFEXNETPROFITTOSHAREHOLDER</stp>
        <stp>2</stp>
        <stp>300032.SZ</stp>
        <stp>6/30/2016</stp>
        <tr r="E1295" s="5"/>
      </tp>
      <tp t="s">
        <v/>
        <stp/>
        <stp>EM_S_PERFORMANCEEXPRESS_PERFEXNETPROFITTOSHAREHOLDER</stp>
        <stp>2</stp>
        <stp>300132.SZ</stp>
        <stp>6/30/2016</stp>
        <tr r="E1394" s="5"/>
      </tp>
      <tp>
        <v>24896867.300000001</v>
        <stp/>
        <stp>EM_S_PERFORMANCEEXPRESS_PERFEXNETPROFITTOSHAREHOLDER</stp>
        <stp>2</stp>
        <stp>002802.SZ</stp>
        <stp>6/30/2016</stp>
        <tr r="E1261" s="5"/>
      </tp>
      <tp t="s">
        <v/>
        <stp/>
        <stp>EM_S_PERFORMANCEEXPRESS_PERFEXNETPROFITTOSHAREHOLDER</stp>
        <stp>2</stp>
        <stp>002602.SZ</stp>
        <stp>6/30/2016</stp>
        <tr r="E1070" s="5"/>
      </tp>
      <tp t="s">
        <v/>
        <stp/>
        <stp>EM_S_PERFORMANCEEXPRESS_PERFEXNETPROFITTOSHAREHOLDER</stp>
        <stp>2</stp>
        <stp>002702.SZ</stp>
        <stp>6/30/2016</stp>
        <tr r="E1170" s="5"/>
      </tp>
      <tp t="s">
        <v/>
        <stp/>
        <stp>EM_S_PERFORMANCEEXPRESS_PERFEXNETPROFITTOSHAREHOLDER</stp>
        <stp>2</stp>
        <stp>002402.SZ</stp>
        <stp>6/30/2016</stp>
        <tr r="E871" s="5"/>
      </tp>
      <tp>
        <v>88757651.200000003</v>
        <stp/>
        <stp>EM_S_PERFORMANCEEXPRESS_PERFEXNETPROFITTOSHAREHOLDER</stp>
        <stp>2</stp>
        <stp>002502.SZ</stp>
        <stp>6/30/2016</stp>
        <tr r="E971" s="5"/>
      </tp>
      <tp t="s">
        <v/>
        <stp/>
        <stp>EM_S_PERFORMANCEEXPRESS_PERFEXNETPROFITTOSHAREHOLDER</stp>
        <stp>2</stp>
        <stp>002202.SZ</stp>
        <stp>6/30/2016</stp>
        <tr r="E672" s="5"/>
      </tp>
      <tp>
        <v>77145310.030000001</v>
        <stp/>
        <stp>EM_S_PERFORMANCEEXPRESS_PERFEXNETPROFITTOSHAREHOLDER</stp>
        <stp>2</stp>
        <stp>002302.SZ</stp>
        <stp>6/30/2016</stp>
        <tr r="E771" s="5"/>
      </tp>
      <tp t="s">
        <v/>
        <stp/>
        <stp>EM_S_PERFORMANCEEXPRESS_PERFEXNETPROFITTOSHAREHOLDER</stp>
        <stp>2</stp>
        <stp>002002.SZ</stp>
        <stp>6/30/2016</stp>
        <tr r="E472" s="5"/>
      </tp>
      <tp>
        <v>83770472.430000007</v>
        <stp/>
        <stp>EM_S_PERFORMANCEEXPRESS_PERFEXNETPROFITTOSHAREHOLDER</stp>
        <stp>2</stp>
        <stp>002102.SZ</stp>
        <stp>6/30/2016</stp>
        <tr r="E572" s="5"/>
      </tp>
      <tp t="s">
        <v/>
        <stp/>
        <stp>EM_S_PERFORMANCEEXPRESS_PERFEXNETPROFITTOSHAREHOLDER</stp>
        <stp>2</stp>
        <stp>000801.SZ</stp>
        <stp>6/30/2016</stp>
        <tr r="E327" s="5"/>
      </tp>
      <tp t="s">
        <v/>
        <stp/>
        <stp>EM_S_PERFORMANCEEXPRESS_PERFEXNETPROFITTOSHAREHOLDER</stp>
        <stp>2</stp>
        <stp>000901.SZ</stp>
        <stp>6/30/2016</stp>
        <tr r="E391" s="5"/>
      </tp>
      <tp t="s">
        <v/>
        <stp/>
        <stp>EM_S_PERFORMANCEEXPRESS_PERFEXNETPROFITTOSHAREHOLDER</stp>
        <stp>2</stp>
        <stp>000601.SZ</stp>
        <stp>6/30/2016</stp>
        <tr r="E186" s="5"/>
      </tp>
      <tp t="s">
        <v/>
        <stp/>
        <stp>EM_S_PERFORMANCEEXPRESS_PERFEXNETPROFITTOSHAREHOLDER</stp>
        <stp>2</stp>
        <stp>000701.SZ</stp>
        <stp>6/30/2016</stp>
        <tr r="E257" s="5"/>
      </tp>
      <tp t="s">
        <v/>
        <stp/>
        <stp>EM_S_PERFORMANCEEXPRESS_PERFEXNETPROFITTOSHAREHOLDER</stp>
        <stp>2</stp>
        <stp>000401.SZ</stp>
        <stp>6/30/2016</stp>
        <tr r="E80" s="5"/>
      </tp>
      <tp t="s">
        <v/>
        <stp/>
        <stp>EM_S_PERFORMANCEEXPRESS_PERFEXNETPROFITTOSHAREHOLDER</stp>
        <stp>2</stp>
        <stp>300431.SZ</stp>
        <stp>6/30/2016</stp>
        <tr r="E1691" s="5"/>
      </tp>
      <tp t="s">
        <v/>
        <stp/>
        <stp>EM_S_PERFORMANCEEXPRESS_PERFEXNETPROFITTOSHAREHOLDER</stp>
        <stp>2</stp>
        <stp>000501.SZ</stp>
        <stp>6/30/2016</stp>
        <tr r="E106" s="5"/>
      </tp>
      <tp t="s">
        <v/>
        <stp/>
        <stp>EM_S_PERFORMANCEEXPRESS_PERFEXNETPROFITTOSHAREHOLDER</stp>
        <stp>2</stp>
        <stp>300231.SZ</stp>
        <stp>6/30/2016</stp>
        <tr r="E1492" s="5"/>
      </tp>
      <tp t="s">
        <v/>
        <stp/>
        <stp>EM_S_PERFORMANCEEXPRESS_PERFEXNETPROFITTOSHAREHOLDER</stp>
        <stp>2</stp>
        <stp>000301.SZ</stp>
        <stp>6/30/2016</stp>
        <tr r="E76" s="5"/>
      </tp>
      <tp t="s">
        <v/>
        <stp/>
        <stp>EM_S_PERFORMANCEEXPRESS_PERFEXNETPROFITTOSHAREHOLDER</stp>
        <stp>2</stp>
        <stp>300331.SZ</stp>
        <stp>6/30/2016</stp>
        <tr r="E1592" s="5"/>
      </tp>
      <tp t="s">
        <v/>
        <stp/>
        <stp>EM_S_PERFORMANCEEXPRESS_PERFEXNETPROFITTOSHAREHOLDER</stp>
        <stp>2</stp>
        <stp>000001.SZ</stp>
        <stp>6/30/2016</stp>
        <tr r="E4" s="5"/>
      </tp>
      <tp t="s">
        <v/>
        <stp/>
        <stp>EM_S_PERFORMANCEEXPRESS_PERFEXNETPROFITTOSHAREHOLDER</stp>
        <stp>2</stp>
        <stp>300031.SZ</stp>
        <stp>6/30/2016</stp>
        <tr r="E1294" s="5"/>
      </tp>
      <tp t="s">
        <v/>
        <stp/>
        <stp>EM_S_PERFORMANCEEXPRESS_PERFEXNETPROFITTOSHAREHOLDER</stp>
        <stp>2</stp>
        <stp>300131.SZ</stp>
        <stp>6/30/2016</stp>
        <tr r="E1393" s="5"/>
      </tp>
      <tp t="s">
        <v/>
        <stp/>
        <stp>EM_S_PERFORMANCEEXPRESS_PERFEXNETPROFITTOSHAREHOLDER</stp>
        <stp>2</stp>
        <stp>002801.SZ</stp>
        <stp>6/30/2016</stp>
        <tr r="E1260" s="5"/>
      </tp>
      <tp t="s">
        <v/>
        <stp/>
        <stp>EM_S_PERFORMANCEEXPRESS_PERFEXNETPROFITTOSHAREHOLDER</stp>
        <stp>2</stp>
        <stp>002601.SZ</stp>
        <stp>6/30/2016</stp>
        <tr r="E1069" s="5"/>
      </tp>
      <tp t="s">
        <v/>
        <stp/>
        <stp>EM_S_PERFORMANCEEXPRESS_PERFEXNETPROFITTOSHAREHOLDER</stp>
        <stp>2</stp>
        <stp>002701.SZ</stp>
        <stp>6/30/2016</stp>
        <tr r="E1169" s="5"/>
      </tp>
      <tp t="s">
        <v/>
        <stp/>
        <stp>EM_S_PERFORMANCEEXPRESS_PERFEXNETPROFITTOSHAREHOLDER</stp>
        <stp>2</stp>
        <stp>002401.SZ</stp>
        <stp>6/30/2016</stp>
        <tr r="E870" s="5"/>
      </tp>
      <tp>
        <v>275629889.63</v>
        <stp/>
        <stp>EM_S_PERFORMANCEEXPRESS_PERFEXNETPROFITTOSHAREHOLDER</stp>
        <stp>2</stp>
        <stp>002501.SZ</stp>
        <stp>6/30/2016</stp>
        <tr r="E970" s="5"/>
      </tp>
      <tp t="s">
        <v/>
        <stp/>
        <stp>EM_S_PERFORMANCEEXPRESS_PERFEXNETPROFITTOSHAREHOLDER</stp>
        <stp>2</stp>
        <stp>002201.SZ</stp>
        <stp>6/30/2016</stp>
        <tr r="E671" s="5"/>
      </tp>
      <tp t="s">
        <v/>
        <stp/>
        <stp>EM_S_PERFORMANCEEXPRESS_PERFEXNETPROFITTOSHAREHOLDER</stp>
        <stp>2</stp>
        <stp>002301.SZ</stp>
        <stp>6/30/2016</stp>
        <tr r="E770" s="5"/>
      </tp>
      <tp t="s">
        <v/>
        <stp/>
        <stp>EM_S_PERFORMANCEEXPRESS_PERFEXNETPROFITTOSHAREHOLDER</stp>
        <stp>2</stp>
        <stp>002001.SZ</stp>
        <stp>6/30/2016</stp>
        <tr r="E471" s="5"/>
      </tp>
      <tp t="s">
        <v/>
        <stp/>
        <stp>EM_S_PERFORMANCEEXPRESS_PERFEXNETPROFITTOSHAREHOLDER</stp>
        <stp>2</stp>
        <stp>002101.SZ</stp>
        <stp>6/30/2016</stp>
        <tr r="E571" s="5"/>
      </tp>
      <tp t="s">
        <v/>
        <stp/>
        <stp>EM_S_PERFORMANCEEXPRESS_PERFEXNETPROFITTOSHAREHOLDER</stp>
        <stp>2</stp>
        <stp>000800.SZ</stp>
        <stp>6/30/2016</stp>
        <tr r="E326" s="5"/>
      </tp>
      <tp t="s">
        <v/>
        <stp/>
        <stp>EM_S_PERFORMANCEEXPRESS_PERFEXNETPROFITTOSHAREHOLDER</stp>
        <stp>2</stp>
        <stp>000900.SZ</stp>
        <stp>6/30/2016</stp>
        <tr r="E390" s="5"/>
      </tp>
      <tp t="s">
        <v/>
        <stp/>
        <stp>EM_S_PERFORMANCEEXPRESS_PERFEXNETPROFITTOSHAREHOLDER</stp>
        <stp>2</stp>
        <stp>000600.SZ</stp>
        <stp>6/30/2016</stp>
        <tr r="E185" s="5"/>
      </tp>
      <tp t="s">
        <v/>
        <stp/>
        <stp>EM_S_PERFORMANCEEXPRESS_PERFEXNETPROFITTOSHAREHOLDER</stp>
        <stp>2</stp>
        <stp>000700.SZ</stp>
        <stp>6/30/2016</stp>
        <tr r="E256" s="5"/>
      </tp>
      <tp t="s">
        <v/>
        <stp/>
        <stp>EM_S_PERFORMANCEEXPRESS_PERFEXNETPROFITTOSHAREHOLDER</stp>
        <stp>2</stp>
        <stp>000400.SZ</stp>
        <stp>6/30/2016</stp>
        <tr r="E79" s="5"/>
      </tp>
      <tp t="s">
        <v/>
        <stp/>
        <stp>EM_S_PERFORMANCEEXPRESS_PERFEXNETPROFITTOSHAREHOLDER</stp>
        <stp>2</stp>
        <stp>300430.SZ</stp>
        <stp>6/30/2016</stp>
        <tr r="E1690" s="5"/>
      </tp>
      <tp t="s">
        <v/>
        <stp/>
        <stp>EM_S_PERFORMANCEEXPRESS_PERFEXNETPROFITTOSHAREHOLDER</stp>
        <stp>2</stp>
        <stp>300230.SZ</stp>
        <stp>6/30/2016</stp>
        <tr r="E1491" s="5"/>
      </tp>
      <tp t="s">
        <v/>
        <stp/>
        <stp>EM_S_PERFORMANCEEXPRESS_PERFEXNETPROFITTOSHAREHOLDER</stp>
        <stp>2</stp>
        <stp>300330.SZ</stp>
        <stp>6/30/2016</stp>
        <tr r="E1591" s="5"/>
      </tp>
      <tp t="s">
        <v/>
        <stp/>
        <stp>EM_S_PERFORMANCEEXPRESS_PERFEXNETPROFITTOSHAREHOLDER</stp>
        <stp>2</stp>
        <stp>300030.SZ</stp>
        <stp>6/30/2016</stp>
        <tr r="E1293" s="5"/>
      </tp>
      <tp t="s">
        <v/>
        <stp/>
        <stp>EM_S_PERFORMANCEEXPRESS_PERFEXNETPROFITTOSHAREHOLDER</stp>
        <stp>2</stp>
        <stp>000100.SZ</stp>
        <stp>6/30/2016</stp>
        <tr r="E66" s="5"/>
      </tp>
      <tp t="s">
        <v/>
        <stp/>
        <stp>EM_S_PERFORMANCEEXPRESS_PERFEXNETPROFITTOSHAREHOLDER</stp>
        <stp>2</stp>
        <stp>300130.SZ</stp>
        <stp>6/30/2016</stp>
        <tr r="E1392" s="5"/>
      </tp>
      <tp t="s">
        <v/>
        <stp/>
        <stp>EM_S_PERFORMANCEEXPRESS_PERFEXNETPROFITTOSHAREHOLDER</stp>
        <stp>2</stp>
        <stp>002800.SZ</stp>
        <stp>6/30/2016</stp>
        <tr r="E1259" s="5"/>
      </tp>
      <tp t="s">
        <v/>
        <stp/>
        <stp>EM_S_PERFORMANCEEXPRESS_PERFEXNETPROFITTOSHAREHOLDER</stp>
        <stp>2</stp>
        <stp>002600.SZ</stp>
        <stp>6/30/2016</stp>
        <tr r="E1068" s="5"/>
      </tp>
      <tp t="s">
        <v/>
        <stp/>
        <stp>EM_S_PERFORMANCEEXPRESS_PERFEXNETPROFITTOSHAREHOLDER</stp>
        <stp>2</stp>
        <stp>002700.SZ</stp>
        <stp>6/30/2016</stp>
        <tr r="E1168" s="5"/>
      </tp>
      <tp t="s">
        <v/>
        <stp/>
        <stp>EM_S_PERFORMANCEEXPRESS_PERFEXNETPROFITTOSHAREHOLDER</stp>
        <stp>2</stp>
        <stp>002400.SZ</stp>
        <stp>6/30/2016</stp>
        <tr r="E869" s="5"/>
      </tp>
      <tp>
        <v>181353900</v>
        <stp/>
        <stp>EM_S_PERFORMANCEEXPRESS_PERFEXNETPROFITTOSHAREHOLDER</stp>
        <stp>2</stp>
        <stp>002500.SZ</stp>
        <stp>6/30/2016</stp>
        <tr r="E969" s="5"/>
      </tp>
      <tp t="s">
        <v/>
        <stp/>
        <stp>EM_S_PERFORMANCEEXPRESS_PERFEXNETPROFITTOSHAREHOLDER</stp>
        <stp>2</stp>
        <stp>002200.SZ</stp>
        <stp>6/30/2016</stp>
        <tr r="E670" s="5"/>
      </tp>
      <tp t="s">
        <v/>
        <stp/>
        <stp>EM_S_PERFORMANCEEXPRESS_PERFEXNETPROFITTOSHAREHOLDER</stp>
        <stp>2</stp>
        <stp>002300.SZ</stp>
        <stp>6/30/2016</stp>
        <tr r="E769" s="5"/>
      </tp>
      <tp t="s">
        <v/>
        <stp/>
        <stp>EM_S_PERFORMANCEEXPRESS_PERFEXNETPROFITTOSHAREHOLDER</stp>
        <stp>2</stp>
        <stp>002100.SZ</stp>
        <stp>6/30/2016</stp>
        <tr r="E570" s="5"/>
      </tp>
      <tp t="s">
        <v/>
        <stp/>
        <stp>EM_S_PERFORMANCEEXPRESS_PERFEXNETPROFITTOSHAREHOLDER</stp>
        <stp>2</stp>
        <stp>000807.SZ</stp>
        <stp>6/30/2016</stp>
        <tr r="E331" s="5"/>
      </tp>
      <tp t="s">
        <v/>
        <stp/>
        <stp>EM_S_PERFORMANCEEXPRESS_PERFEXNETPROFITTOSHAREHOLDER</stp>
        <stp>2</stp>
        <stp>000607.SZ</stp>
        <stp>6/30/2016</stp>
        <tr r="E190" s="5"/>
      </tp>
      <tp t="s">
        <v/>
        <stp/>
        <stp>EM_S_PERFORMANCEEXPRESS_PERFEXNETPROFITTOSHAREHOLDER</stp>
        <stp>2</stp>
        <stp>000707.SZ</stp>
        <stp>6/30/2016</stp>
        <tr r="E261" s="5"/>
      </tp>
      <tp t="s">
        <v/>
        <stp/>
        <stp>EM_S_PERFORMANCEEXPRESS_PERFEXNETPROFITTOSHAREHOLDER</stp>
        <stp>2</stp>
        <stp>000407.SZ</stp>
        <stp>6/30/2016</stp>
        <tr r="E84" s="5"/>
      </tp>
      <tp t="s">
        <v/>
        <stp/>
        <stp>EM_S_PERFORMANCEEXPRESS_PERFEXNETPROFITTOSHAREHOLDER</stp>
        <stp>2</stp>
        <stp>300437.SZ</stp>
        <stp>6/30/2016</stp>
        <tr r="E1697" s="5"/>
      </tp>
      <tp t="s">
        <v/>
        <stp/>
        <stp>EM_S_PERFORMANCEEXPRESS_PERFEXNETPROFITTOSHAREHOLDER</stp>
        <stp>2</stp>
        <stp>000507.SZ</stp>
        <stp>6/30/2016</stp>
        <tr r="E112" s="5"/>
      </tp>
      <tp t="s">
        <v/>
        <stp/>
        <stp>EM_S_PERFORMANCEEXPRESS_PERFEXNETPROFITTOSHAREHOLDER</stp>
        <stp>2</stp>
        <stp>300237.SZ</stp>
        <stp>6/30/2016</stp>
        <tr r="E1498" s="5"/>
      </tp>
      <tp t="s">
        <v/>
        <stp/>
        <stp>EM_S_PERFORMANCEEXPRESS_PERFEXNETPROFITTOSHAREHOLDER</stp>
        <stp>2</stp>
        <stp>300337.SZ</stp>
        <stp>6/30/2016</stp>
        <tr r="E1598" s="5"/>
      </tp>
      <tp t="s">
        <v/>
        <stp/>
        <stp>EM_S_PERFORMANCEEXPRESS_PERFEXNETPROFITTOSHAREHOLDER</stp>
        <stp>2</stp>
        <stp>000007.SZ</stp>
        <stp>6/30/2016</stp>
        <tr r="E9" s="5"/>
      </tp>
      <tp t="s">
        <v/>
        <stp/>
        <stp>EM_S_PERFORMANCEEXPRESS_PERFEXNETPROFITTOSHAREHOLDER</stp>
        <stp>2</stp>
        <stp>300037.SZ</stp>
        <stp>6/30/2016</stp>
        <tr r="E1300" s="5"/>
      </tp>
      <tp t="s">
        <v/>
        <stp/>
        <stp>EM_S_PERFORMANCEEXPRESS_PERFEXNETPROFITTOSHAREHOLDER</stp>
        <stp>2</stp>
        <stp>300137.SZ</stp>
        <stp>6/30/2016</stp>
        <tr r="E1399" s="5"/>
      </tp>
      <tp>
        <v>32293671.34</v>
        <stp/>
        <stp>EM_S_PERFORMANCEEXPRESS_PERFEXNETPROFITTOSHAREHOLDER</stp>
        <stp>2</stp>
        <stp>002607.SZ</stp>
        <stp>6/30/2016</stp>
        <tr r="E1075" s="5"/>
      </tp>
      <tp t="s">
        <v/>
        <stp/>
        <stp>EM_S_PERFORMANCEEXPRESS_PERFEXNETPROFITTOSHAREHOLDER</stp>
        <stp>2</stp>
        <stp>002707.SZ</stp>
        <stp>6/30/2016</stp>
        <tr r="E1174" s="5"/>
      </tp>
      <tp>
        <v>250391438.22</v>
        <stp/>
        <stp>EM_S_PERFORMANCEEXPRESS_PERFEXNETPROFITTOSHAREHOLDER</stp>
        <stp>2</stp>
        <stp>002407.SZ</stp>
        <stp>6/30/2016</stp>
        <tr r="E876" s="5"/>
      </tp>
      <tp t="s">
        <v/>
        <stp/>
        <stp>EM_S_PERFORMANCEEXPRESS_PERFEXNETPROFITTOSHAREHOLDER</stp>
        <stp>2</stp>
        <stp>002507.SZ</stp>
        <stp>6/30/2016</stp>
        <tr r="E976" s="5"/>
      </tp>
      <tp t="s">
        <v/>
        <stp/>
        <stp>EM_S_PERFORMANCEEXPRESS_PERFEXNETPROFITTOSHAREHOLDER</stp>
        <stp>2</stp>
        <stp>002207.SZ</stp>
        <stp>6/30/2016</stp>
        <tr r="E677" s="5"/>
      </tp>
      <tp t="s">
        <v/>
        <stp/>
        <stp>EM_S_PERFORMANCEEXPRESS_PERFEXNETPROFITTOSHAREHOLDER</stp>
        <stp>2</stp>
        <stp>002307.SZ</stp>
        <stp>6/30/2016</stp>
        <tr r="E776" s="5"/>
      </tp>
      <tp t="s">
        <v/>
        <stp/>
        <stp>EM_S_PERFORMANCEEXPRESS_PERFEXNETPROFITTOSHAREHOLDER</stp>
        <stp>2</stp>
        <stp>002007.SZ</stp>
        <stp>6/30/2016</stp>
        <tr r="E477" s="5"/>
      </tp>
      <tp t="s">
        <v/>
        <stp/>
        <stp>EM_S_PERFORMANCEEXPRESS_PERFEXNETPROFITTOSHAREHOLDER</stp>
        <stp>2</stp>
        <stp>002107.SZ</stp>
        <stp>6/30/2016</stp>
        <tr r="E577" s="5"/>
      </tp>
      <tp t="s">
        <v/>
        <stp/>
        <stp>EM_S_PERFORMANCEEXPRESS_PERFEXNETPROFITTOSHAREHOLDER</stp>
        <stp>2</stp>
        <stp>000806.SZ</stp>
        <stp>6/30/2016</stp>
        <tr r="E330" s="5"/>
      </tp>
      <tp t="s">
        <v/>
        <stp/>
        <stp>EM_S_PERFORMANCEEXPRESS_PERFEXNETPROFITTOSHAREHOLDER</stp>
        <stp>2</stp>
        <stp>000906.SZ</stp>
        <stp>6/30/2016</stp>
        <tr r="E395" s="5"/>
      </tp>
      <tp t="s">
        <v/>
        <stp/>
        <stp>EM_S_PERFORMANCEEXPRESS_PERFEXNETPROFITTOSHAREHOLDER</stp>
        <stp>2</stp>
        <stp>000606.SZ</stp>
        <stp>6/30/2016</stp>
        <tr r="E189" s="5"/>
      </tp>
      <tp>
        <v>40751767.210000001</v>
        <stp/>
        <stp>EM_S_PERFORMANCEEXPRESS_PERFEXNETPROFITTOSHAREHOLDER</stp>
        <stp>2</stp>
        <stp>300436.SZ</stp>
        <stp>6/30/2016</stp>
        <tr r="E1696" s="5"/>
      </tp>
      <tp t="s">
        <v/>
        <stp/>
        <stp>EM_S_PERFORMANCEEXPRESS_PERFEXNETPROFITTOSHAREHOLDER</stp>
        <stp>2</stp>
        <stp>000506.SZ</stp>
        <stp>6/30/2016</stp>
        <tr r="E111" s="5"/>
      </tp>
      <tp t="s">
        <v/>
        <stp/>
        <stp>EM_S_PERFORMANCEEXPRESS_PERFEXNETPROFITTOSHAREHOLDER</stp>
        <stp>2</stp>
        <stp>300236.SZ</stp>
        <stp>6/30/2016</stp>
        <tr r="E1497" s="5"/>
      </tp>
      <tp t="s">
        <v/>
        <stp/>
        <stp>EM_S_PERFORMANCEEXPRESS_PERFEXNETPROFITTOSHAREHOLDER</stp>
        <stp>2</stp>
        <stp>300336.SZ</stp>
        <stp>6/30/2016</stp>
        <tr r="E1597" s="5"/>
      </tp>
      <tp t="s">
        <v/>
        <stp/>
        <stp>EM_S_PERFORMANCEEXPRESS_PERFEXNETPROFITTOSHAREHOLDER</stp>
        <stp>2</stp>
        <stp>000006.SZ</stp>
        <stp>6/30/2016</stp>
        <tr r="E8" s="5"/>
      </tp>
      <tp t="s">
        <v/>
        <stp/>
        <stp>EM_S_PERFORMANCEEXPRESS_PERFEXNETPROFITTOSHAREHOLDER</stp>
        <stp>2</stp>
        <stp>300036.SZ</stp>
        <stp>6/30/2016</stp>
        <tr r="E1299" s="5"/>
      </tp>
      <tp t="s">
        <v/>
        <stp/>
        <stp>EM_S_PERFORMANCEEXPRESS_PERFEXNETPROFITTOSHAREHOLDER</stp>
        <stp>2</stp>
        <stp>300136.SZ</stp>
        <stp>6/30/2016</stp>
        <tr r="E1398" s="5"/>
      </tp>
      <tp t="s">
        <v/>
        <stp/>
        <stp>EM_S_PERFORMANCEEXPRESS_PERFEXNETPROFITTOSHAREHOLDER</stp>
        <stp>2</stp>
        <stp>002606.SZ</stp>
        <stp>6/30/2016</stp>
        <tr r="E1074" s="5"/>
      </tp>
      <tp>
        <v>75104543.689999998</v>
        <stp/>
        <stp>EM_S_PERFORMANCEEXPRESS_PERFEXNETPROFITTOSHAREHOLDER</stp>
        <stp>2</stp>
        <stp>002706.SZ</stp>
        <stp>6/30/2016</stp>
        <tr r="E1173" s="5"/>
      </tp>
      <tp t="s">
        <v/>
        <stp/>
        <stp>EM_S_PERFORMANCEEXPRESS_PERFEXNETPROFITTOSHAREHOLDER</stp>
        <stp>2</stp>
        <stp>002406.SZ</stp>
        <stp>6/30/2016</stp>
        <tr r="E875" s="5"/>
      </tp>
      <tp t="s">
        <v/>
        <stp/>
        <stp>EM_S_PERFORMANCEEXPRESS_PERFEXNETPROFITTOSHAREHOLDER</stp>
        <stp>2</stp>
        <stp>002506.SZ</stp>
        <stp>6/30/2016</stp>
        <tr r="E975" s="5"/>
      </tp>
      <tp t="s">
        <v/>
        <stp/>
        <stp>EM_S_PERFORMANCEEXPRESS_PERFEXNETPROFITTOSHAREHOLDER</stp>
        <stp>2</stp>
        <stp>002206.SZ</stp>
        <stp>6/30/2016</stp>
        <tr r="E676" s="5"/>
      </tp>
      <tp t="s">
        <v/>
        <stp/>
        <stp>EM_S_PERFORMANCEEXPRESS_PERFEXNETPROFITTOSHAREHOLDER</stp>
        <stp>2</stp>
        <stp>002306.SZ</stp>
        <stp>6/30/2016</stp>
        <tr r="E775" s="5"/>
      </tp>
      <tp t="s">
        <v/>
        <stp/>
        <stp>EM_S_PERFORMANCEEXPRESS_PERFEXNETPROFITTOSHAREHOLDER</stp>
        <stp>2</stp>
        <stp>002006.SZ</stp>
        <stp>6/30/2016</stp>
        <tr r="E476" s="5"/>
      </tp>
      <tp t="s">
        <v/>
        <stp/>
        <stp>EM_S_PERFORMANCEEXPRESS_PERFEXNETPROFITTOSHAREHOLDER</stp>
        <stp>2</stp>
        <stp>002106.SZ</stp>
        <stp>6/30/2016</stp>
        <tr r="E576" s="5"/>
      </tp>
      <tp t="s">
        <v/>
        <stp/>
        <stp>EM_S_PERFORMANCEEXPRESS_PERFEXNETPROFITTOSHAREHOLDER</stp>
        <stp>2</stp>
        <stp>000905.SZ</stp>
        <stp>6/30/2016</stp>
        <tr r="E394" s="5"/>
      </tp>
      <tp t="s">
        <v/>
        <stp/>
        <stp>EM_S_PERFORMANCEEXPRESS_PERFEXNETPROFITTOSHAREHOLDER</stp>
        <stp>2</stp>
        <stp>000605.SZ</stp>
        <stp>6/30/2016</stp>
        <tr r="E188" s="5"/>
      </tp>
      <tp t="s">
        <v/>
        <stp/>
        <stp>EM_S_PERFORMANCEEXPRESS_PERFEXNETPROFITTOSHAREHOLDER</stp>
        <stp>2</stp>
        <stp>000705.SZ</stp>
        <stp>6/30/2016</stp>
        <tr r="E260" s="5"/>
      </tp>
      <tp t="s">
        <v/>
        <stp/>
        <stp>EM_S_PERFORMANCEEXPRESS_PERFEXNETPROFITTOSHAREHOLDER</stp>
        <stp>2</stp>
        <stp>300435.SZ</stp>
        <stp>6/30/2016</stp>
        <tr r="E1695" s="5"/>
      </tp>
      <tp t="s">
        <v/>
        <stp/>
        <stp>EM_S_PERFORMANCEEXPRESS_PERFEXNETPROFITTOSHAREHOLDER</stp>
        <stp>2</stp>
        <stp>000505.SZ</stp>
        <stp>6/30/2016</stp>
        <tr r="E110" s="5"/>
      </tp>
      <tp t="s">
        <v/>
        <stp/>
        <stp>EM_S_PERFORMANCEEXPRESS_PERFEXNETPROFITTOSHAREHOLDER</stp>
        <stp>2</stp>
        <stp>300235.SZ</stp>
        <stp>6/30/2016</stp>
        <tr r="E1496" s="5"/>
      </tp>
      <tp t="s">
        <v/>
        <stp/>
        <stp>EM_S_PERFORMANCEEXPRESS_PERFEXNETPROFITTOSHAREHOLDER</stp>
        <stp>2</stp>
        <stp>300335.SZ</stp>
        <stp>6/30/2016</stp>
        <tr r="E1596" s="5"/>
      </tp>
      <tp t="s">
        <v/>
        <stp/>
        <stp>EM_S_PERFORMANCEEXPRESS_PERFEXNETPROFITTOSHAREHOLDER</stp>
        <stp>2</stp>
        <stp>000005.SZ</stp>
        <stp>6/30/2016</stp>
        <tr r="E7" s="5"/>
      </tp>
      <tp t="s">
        <v/>
        <stp/>
        <stp>EM_S_PERFORMANCEEXPRESS_PERFEXNETPROFITTOSHAREHOLDER</stp>
        <stp>2</stp>
        <stp>300035.SZ</stp>
        <stp>6/30/2016</stp>
        <tr r="E1298" s="5"/>
      </tp>
      <tp t="s">
        <v/>
        <stp/>
        <stp>EM_S_PERFORMANCEEXPRESS_PERFEXNETPROFITTOSHAREHOLDER</stp>
        <stp>2</stp>
        <stp>300135.SZ</stp>
        <stp>6/30/2016</stp>
        <tr r="E1397" s="5"/>
      </tp>
      <tp t="s">
        <v/>
        <stp/>
        <stp>EM_S_PERFORMANCEEXPRESS_PERFEXNETPROFITTOSHAREHOLDER</stp>
        <stp>2</stp>
        <stp>002805.SZ</stp>
        <stp>6/30/2016</stp>
        <tr r="E1263" s="5"/>
      </tp>
      <tp t="s">
        <v/>
        <stp/>
        <stp>EM_S_PERFORMANCEEXPRESS_PERFEXNETPROFITTOSHAREHOLDER</stp>
        <stp>2</stp>
        <stp>002605.SZ</stp>
        <stp>6/30/2016</stp>
        <tr r="E1073" s="5"/>
      </tp>
      <tp t="s">
        <v/>
        <stp/>
        <stp>EM_S_PERFORMANCEEXPRESS_PERFEXNETPROFITTOSHAREHOLDER</stp>
        <stp>2</stp>
        <stp>002705.SZ</stp>
        <stp>6/30/2016</stp>
        <tr r="E1172" s="5"/>
      </tp>
      <tp t="s">
        <v/>
        <stp/>
        <stp>EM_S_PERFORMANCEEXPRESS_PERFEXNETPROFITTOSHAREHOLDER</stp>
        <stp>2</stp>
        <stp>002405.SZ</stp>
        <stp>6/30/2016</stp>
        <tr r="E874" s="5"/>
      </tp>
      <tp>
        <v>10003308.1</v>
        <stp/>
        <stp>EM_S_PERFORMANCEEXPRESS_PERFEXNETPROFITTOSHAREHOLDER</stp>
        <stp>2</stp>
        <stp>002505.SZ</stp>
        <stp>6/30/2016</stp>
        <tr r="E974" s="5"/>
      </tp>
      <tp t="s">
        <v/>
        <stp/>
        <stp>EM_S_PERFORMANCEEXPRESS_PERFEXNETPROFITTOSHAREHOLDER</stp>
        <stp>2</stp>
        <stp>002205.SZ</stp>
        <stp>6/30/2016</stp>
        <tr r="E675" s="5"/>
      </tp>
      <tp t="s">
        <v/>
        <stp/>
        <stp>EM_S_PERFORMANCEEXPRESS_PERFEXNETPROFITTOSHAREHOLDER</stp>
        <stp>2</stp>
        <stp>002305.SZ</stp>
        <stp>6/30/2016</stp>
        <tr r="E774" s="5"/>
      </tp>
      <tp t="s">
        <v/>
        <stp/>
        <stp>EM_S_PERFORMANCEEXPRESS_PERFEXNETPROFITTOSHAREHOLDER</stp>
        <stp>2</stp>
        <stp>002005.SZ</stp>
        <stp>6/30/2016</stp>
        <tr r="E475" s="5"/>
      </tp>
      <tp t="s">
        <v/>
        <stp/>
        <stp>EM_S_PERFORMANCEEXPRESS_PERFEXNETPROFITTOSHAREHOLDER</stp>
        <stp>2</stp>
        <stp>002105.SZ</stp>
        <stp>6/30/2016</stp>
        <tr r="E575" s="5"/>
      </tp>
      <tp t="s">
        <v/>
        <stp/>
        <stp>EM_S_PERFORMANCEEXPRESS_PERFEXNETPROFITTOSHAREHOLDER</stp>
        <stp>2</stp>
        <stp>000404.SZ</stp>
        <stp>6/30/2016</stp>
        <tr r="E83" s="5"/>
      </tp>
      <tp t="s">
        <v/>
        <stp/>
        <stp>EM_S_PERFORMANCEEXPRESS_PERFEXNETPROFITTOSHAREHOLDER</stp>
        <stp>2</stp>
        <stp>300434.SZ</stp>
        <stp>6/30/2016</stp>
        <tr r="E1694" s="5"/>
      </tp>
      <tp t="s">
        <v/>
        <stp/>
        <stp>EM_S_PERFORMANCEEXPRESS_PERFEXNETPROFITTOSHAREHOLDER</stp>
        <stp>2</stp>
        <stp>000504.SZ</stp>
        <stp>6/30/2016</stp>
        <tr r="E109" s="5"/>
      </tp>
      <tp t="s">
        <v/>
        <stp/>
        <stp>EM_S_PERFORMANCEEXPRESS_PERFEXNETPROFITTOSHAREHOLDER</stp>
        <stp>2</stp>
        <stp>300234.SZ</stp>
        <stp>6/30/2016</stp>
        <tr r="E1495" s="5"/>
      </tp>
      <tp t="s">
        <v/>
        <stp/>
        <stp>EM_S_PERFORMANCEEXPRESS_PERFEXNETPROFITTOSHAREHOLDER</stp>
        <stp>2</stp>
        <stp>300334.SZ</stp>
        <stp>6/30/2016</stp>
        <tr r="E1595" s="5"/>
      </tp>
      <tp t="s">
        <v/>
        <stp/>
        <stp>EM_S_PERFORMANCEEXPRESS_PERFEXNETPROFITTOSHAREHOLDER</stp>
        <stp>2</stp>
        <stp>000004.SZ</stp>
        <stp>6/30/2016</stp>
        <tr r="E6" s="5"/>
      </tp>
      <tp>
        <v>46472493.039999999</v>
        <stp/>
        <stp>EM_S_PERFORMANCEEXPRESS_PERFEXNETPROFITTOSHAREHOLDER</stp>
        <stp>2</stp>
        <stp>300034.SZ</stp>
        <stp>6/30/2016</stp>
        <tr r="E1297" s="5"/>
      </tp>
      <tp t="s">
        <v/>
        <stp/>
        <stp>EM_S_PERFORMANCEEXPRESS_PERFEXNETPROFITTOSHAREHOLDER</stp>
        <stp>2</stp>
        <stp>300134.SZ</stp>
        <stp>6/30/2016</stp>
        <tr r="E1396" s="5"/>
      </tp>
      <tp t="s">
        <v/>
        <stp/>
        <stp>EM_S_PERFORMANCEEXPRESS_PERFEXNETPROFITTOSHAREHOLDER</stp>
        <stp>2</stp>
        <stp>002604.SZ</stp>
        <stp>6/30/2016</stp>
        <tr r="E1072" s="5"/>
      </tp>
      <tp t="s">
        <v/>
        <stp/>
        <stp>EM_S_PERFORMANCEEXPRESS_PERFEXNETPROFITTOSHAREHOLDER</stp>
        <stp>2</stp>
        <stp>002404.SZ</stp>
        <stp>6/30/2016</stp>
        <tr r="E873" s="5"/>
      </tp>
      <tp t="s">
        <v/>
        <stp/>
        <stp>EM_S_PERFORMANCEEXPRESS_PERFEXNETPROFITTOSHAREHOLDER</stp>
        <stp>2</stp>
        <stp>002504.SZ</stp>
        <stp>6/30/2016</stp>
        <tr r="E973" s="5"/>
      </tp>
      <tp t="s">
        <v/>
        <stp/>
        <stp>EM_S_PERFORMANCEEXPRESS_PERFEXNETPROFITTOSHAREHOLDER</stp>
        <stp>2</stp>
        <stp>002204.SZ</stp>
        <stp>6/30/2016</stp>
        <tr r="E674" s="5"/>
      </tp>
      <tp t="s">
        <v/>
        <stp/>
        <stp>EM_S_PERFORMANCEEXPRESS_PERFEXNETPROFITTOSHAREHOLDER</stp>
        <stp>2</stp>
        <stp>002304.SZ</stp>
        <stp>6/30/2016</stp>
        <tr r="E773" s="5"/>
      </tp>
      <tp t="s">
        <v/>
        <stp/>
        <stp>EM_S_PERFORMANCEEXPRESS_PERFEXNETPROFITTOSHAREHOLDER</stp>
        <stp>2</stp>
        <stp>002004.SZ</stp>
        <stp>6/30/2016</stp>
        <tr r="E474" s="5"/>
      </tp>
      <tp t="s">
        <v/>
        <stp/>
        <stp>EM_S_PERFORMANCEEXPRESS_PERFEXNETPROFITTOSHAREHOLDER</stp>
        <stp>2</stp>
        <stp>002104.SZ</stp>
        <stp>6/30/2016</stp>
        <tr r="E574" s="5"/>
      </tp>
      <tp t="s">
        <v/>
        <stp/>
        <stp>EM_S_PERFORMANCEEXPRESS_PERFEXNETPROFITTOSHAREHOLDER</stp>
        <stp>2</stp>
        <stp>000809.SZ</stp>
        <stp>6/30/2016</stp>
        <tr r="E332" s="5"/>
      </tp>
      <tp t="s">
        <v/>
        <stp/>
        <stp>EM_S_PERFORMANCEEXPRESS_PERFEXNETPROFITTOSHAREHOLDER</stp>
        <stp>2</stp>
        <stp>000909.SZ</stp>
        <stp>6/30/2016</stp>
        <tr r="E397" s="5"/>
      </tp>
      <tp t="s">
        <v/>
        <stp/>
        <stp>EM_S_PERFORMANCEEXPRESS_PERFEXNETPROFITTOSHAREHOLDER</stp>
        <stp>2</stp>
        <stp>000609.SZ</stp>
        <stp>6/30/2016</stp>
        <tr r="E192" s="5"/>
      </tp>
      <tp t="s">
        <v/>
        <stp/>
        <stp>EM_S_PERFORMANCEEXPRESS_PERFEXNETPROFITTOSHAREHOLDER</stp>
        <stp>2</stp>
        <stp>000709.SZ</stp>
        <stp>6/30/2016</stp>
        <tr r="E263" s="5"/>
      </tp>
      <tp t="s">
        <v/>
        <stp/>
        <stp>EM_S_PERFORMANCEEXPRESS_PERFEXNETPROFITTOSHAREHOLDER</stp>
        <stp>2</stp>
        <stp>000409.SZ</stp>
        <stp>6/30/2016</stp>
        <tr r="E86" s="5"/>
      </tp>
      <tp t="s">
        <v/>
        <stp/>
        <stp>EM_S_PERFORMANCEEXPRESS_PERFEXNETPROFITTOSHAREHOLDER</stp>
        <stp>2</stp>
        <stp>300439.SZ</stp>
        <stp>6/30/2016</stp>
        <tr r="E1699" s="5"/>
      </tp>
      <tp t="s">
        <v/>
        <stp/>
        <stp>EM_S_PERFORMANCEEXPRESS_PERFEXNETPROFITTOSHAREHOLDER</stp>
        <stp>2</stp>
        <stp>000509.SZ</stp>
        <stp>6/30/2016</stp>
        <tr r="E113" s="5"/>
      </tp>
      <tp t="s">
        <v/>
        <stp/>
        <stp>EM_S_PERFORMANCEEXPRESS_PERFEXNETPROFITTOSHAREHOLDER</stp>
        <stp>2</stp>
        <stp>300239.SZ</stp>
        <stp>6/30/2016</stp>
        <tr r="E1500" s="5"/>
      </tp>
      <tp t="s">
        <v/>
        <stp/>
        <stp>EM_S_PERFORMANCEEXPRESS_PERFEXNETPROFITTOSHAREHOLDER</stp>
        <stp>2</stp>
        <stp>300339.SZ</stp>
        <stp>6/30/2016</stp>
        <tr r="E1600" s="5"/>
      </tp>
      <tp t="s">
        <v/>
        <stp/>
        <stp>EM_S_PERFORMANCEEXPRESS_PERFEXNETPROFITTOSHAREHOLDER</stp>
        <stp>2</stp>
        <stp>000009.SZ</stp>
        <stp>6/30/2016</stp>
        <tr r="E11" s="5"/>
      </tp>
      <tp t="s">
        <v/>
        <stp/>
        <stp>EM_S_PERFORMANCEEXPRESS_PERFEXNETPROFITTOSHAREHOLDER</stp>
        <stp>2</stp>
        <stp>300039.SZ</stp>
        <stp>6/30/2016</stp>
        <tr r="E1302" s="5"/>
      </tp>
      <tp t="s">
        <v/>
        <stp/>
        <stp>EM_S_PERFORMANCEEXPRESS_PERFEXNETPROFITTOSHAREHOLDER</stp>
        <stp>2</stp>
        <stp>300139.SZ</stp>
        <stp>6/30/2016</stp>
        <tr r="E1401" s="5"/>
      </tp>
      <tp>
        <v>46768312.479999997</v>
        <stp/>
        <stp>EM_S_PERFORMANCEEXPRESS_PERFEXNETPROFITTOSHAREHOLDER</stp>
        <stp>2</stp>
        <stp>002609.SZ</stp>
        <stp>6/30/2016</stp>
        <tr r="E1077" s="5"/>
      </tp>
      <tp t="s">
        <v/>
        <stp/>
        <stp>EM_S_PERFORMANCEEXPRESS_PERFEXNETPROFITTOSHAREHOLDER</stp>
        <stp>2</stp>
        <stp>002709.SZ</stp>
        <stp>6/30/2016</stp>
        <tr r="E1176" s="5"/>
      </tp>
      <tp t="s">
        <v/>
        <stp/>
        <stp>EM_S_PERFORMANCEEXPRESS_PERFEXNETPROFITTOSHAREHOLDER</stp>
        <stp>2</stp>
        <stp>002409.SZ</stp>
        <stp>6/30/2016</stp>
        <tr r="E878" s="5"/>
      </tp>
      <tp t="s">
        <v/>
        <stp/>
        <stp>EM_S_PERFORMANCEEXPRESS_PERFEXNETPROFITTOSHAREHOLDER</stp>
        <stp>2</stp>
        <stp>002509.SZ</stp>
        <stp>6/30/2016</stp>
        <tr r="E978" s="5"/>
      </tp>
      <tp t="s">
        <v/>
        <stp/>
        <stp>EM_S_PERFORMANCEEXPRESS_PERFEXNETPROFITTOSHAREHOLDER</stp>
        <stp>2</stp>
        <stp>002209.SZ</stp>
        <stp>6/30/2016</stp>
        <tr r="E679" s="5"/>
      </tp>
      <tp t="s">
        <v/>
        <stp/>
        <stp>EM_S_PERFORMANCEEXPRESS_PERFEXNETPROFITTOSHAREHOLDER</stp>
        <stp>2</stp>
        <stp>002309.SZ</stp>
        <stp>6/30/2016</stp>
        <tr r="E778" s="5"/>
      </tp>
      <tp t="s">
        <v/>
        <stp/>
        <stp>EM_S_PERFORMANCEEXPRESS_PERFEXNETPROFITTOSHAREHOLDER</stp>
        <stp>2</stp>
        <stp>002009.SZ</stp>
        <stp>6/30/2016</stp>
        <tr r="E479" s="5"/>
      </tp>
      <tp t="s">
        <v/>
        <stp/>
        <stp>EM_S_PERFORMANCEEXPRESS_PERFEXNETPROFITTOSHAREHOLDER</stp>
        <stp>2</stp>
        <stp>002109.SZ</stp>
        <stp>6/30/2016</stp>
        <tr r="E579" s="5"/>
      </tp>
      <tp t="s">
        <v/>
        <stp/>
        <stp>EM_S_PERFORMANCEEXPRESS_PERFEXNETPROFITTOSHAREHOLDER</stp>
        <stp>2</stp>
        <stp>000908.SZ</stp>
        <stp>6/30/2016</stp>
        <tr r="E396" s="5"/>
      </tp>
      <tp t="s">
        <v/>
        <stp/>
        <stp>EM_S_PERFORMANCEEXPRESS_PERFEXNETPROFITTOSHAREHOLDER</stp>
        <stp>2</stp>
        <stp>000608.SZ</stp>
        <stp>6/30/2016</stp>
        <tr r="E191" s="5"/>
      </tp>
      <tp t="s">
        <v/>
        <stp/>
        <stp>EM_S_PERFORMANCEEXPRESS_PERFEXNETPROFITTOSHAREHOLDER</stp>
        <stp>2</stp>
        <stp>000708.SZ</stp>
        <stp>6/30/2016</stp>
        <tr r="E262" s="5"/>
      </tp>
      <tp t="s">
        <v/>
        <stp/>
        <stp>EM_S_PERFORMANCEEXPRESS_PERFEXNETPROFITTOSHAREHOLDER</stp>
        <stp>2</stp>
        <stp>000408.SZ</stp>
        <stp>6/30/2016</stp>
        <tr r="E85" s="5"/>
      </tp>
      <tp t="s">
        <v/>
        <stp/>
        <stp>EM_S_PERFORMANCEEXPRESS_PERFEXNETPROFITTOSHAREHOLDER</stp>
        <stp>2</stp>
        <stp>300438.SZ</stp>
        <stp>6/30/2016</stp>
        <tr r="E1698" s="5"/>
      </tp>
      <tp t="s">
        <v/>
        <stp/>
        <stp>EM_S_PERFORMANCEEXPRESS_PERFEXNETPROFITTOSHAREHOLDER</stp>
        <stp>2</stp>
        <stp>300238.SZ</stp>
        <stp>6/30/2016</stp>
        <tr r="E1499" s="5"/>
      </tp>
      <tp t="s">
        <v/>
        <stp/>
        <stp>EM_S_PERFORMANCEEXPRESS_PERFEXNETPROFITTOSHAREHOLDER</stp>
        <stp>2</stp>
        <stp>300338.SZ</stp>
        <stp>6/30/2016</stp>
        <tr r="E1599" s="5"/>
      </tp>
      <tp t="s">
        <v/>
        <stp/>
        <stp>EM_S_PERFORMANCEEXPRESS_PERFEXNETPROFITTOSHAREHOLDER</stp>
        <stp>2</stp>
        <stp>000008.SZ</stp>
        <stp>6/30/2016</stp>
        <tr r="E10" s="5"/>
      </tp>
      <tp t="s">
        <v/>
        <stp/>
        <stp>EM_S_PERFORMANCEEXPRESS_PERFEXNETPROFITTOSHAREHOLDER</stp>
        <stp>2</stp>
        <stp>300038.SZ</stp>
        <stp>6/30/2016</stp>
        <tr r="E1301" s="5"/>
      </tp>
      <tp t="s">
        <v/>
        <stp/>
        <stp>EM_S_PERFORMANCEEXPRESS_PERFEXNETPROFITTOSHAREHOLDER</stp>
        <stp>2</stp>
        <stp>300138.SZ</stp>
        <stp>6/30/2016</stp>
        <tr r="E1400" s="5"/>
      </tp>
      <tp t="s">
        <v/>
        <stp/>
        <stp>EM_S_PERFORMANCEEXPRESS_PERFEXNETPROFITTOSHAREHOLDER</stp>
        <stp>2</stp>
        <stp>002608.SZ</stp>
        <stp>6/30/2016</stp>
        <tr r="E1076" s="5"/>
      </tp>
      <tp t="s">
        <v/>
        <stp/>
        <stp>EM_S_PERFORMANCEEXPRESS_PERFEXNETPROFITTOSHAREHOLDER</stp>
        <stp>2</stp>
        <stp>002708.SZ</stp>
        <stp>6/30/2016</stp>
        <tr r="E1175" s="5"/>
      </tp>
      <tp>
        <v>133617275.25</v>
        <stp/>
        <stp>EM_S_PERFORMANCEEXPRESS_PERFEXNETPROFITTOSHAREHOLDER</stp>
        <stp>2</stp>
        <stp>002408.SZ</stp>
        <stp>6/30/2016</stp>
        <tr r="E877" s="5"/>
      </tp>
      <tp t="s">
        <v/>
        <stp/>
        <stp>EM_S_PERFORMANCEEXPRESS_PERFEXNETPROFITTOSHAREHOLDER</stp>
        <stp>2</stp>
        <stp>002508.SZ</stp>
        <stp>6/30/2016</stp>
        <tr r="E977" s="5"/>
      </tp>
      <tp t="s">
        <v/>
        <stp/>
        <stp>EM_S_PERFORMANCEEXPRESS_PERFEXNETPROFITTOSHAREHOLDER</stp>
        <stp>2</stp>
        <stp>002208.SZ</stp>
        <stp>6/30/2016</stp>
        <tr r="E678" s="5"/>
      </tp>
      <tp>
        <v>71341300.870000005</v>
        <stp/>
        <stp>EM_S_PERFORMANCEEXPRESS_PERFEXNETPROFITTOSHAREHOLDER</stp>
        <stp>2</stp>
        <stp>002308.SZ</stp>
        <stp>6/30/2016</stp>
        <tr r="E777" s="5"/>
      </tp>
      <tp>
        <v>399607233.88999999</v>
        <stp/>
        <stp>EM_S_PERFORMANCEEXPRESS_PERFEXNETPROFITTOSHAREHOLDER</stp>
        <stp>2</stp>
        <stp>002008.SZ</stp>
        <stp>6/30/2016</stp>
        <tr r="E478" s="5"/>
      </tp>
      <tp>
        <v>256748800</v>
        <stp/>
        <stp>EM_S_PERFORMANCEEXPRESS_PERFEXNETPROFITTOSHAREHOLDER</stp>
        <stp>2</stp>
        <stp>002108.SZ</stp>
        <stp>6/30/2016</stp>
        <tr r="E578" s="5"/>
      </tp>
      <tp t="s">
        <v/>
        <stp/>
        <stp>EM_S_DIV_PRELANDATE</stp>
        <stp>3</stp>
        <stp>000002.SZ</stp>
        <stp>3/31/2012</stp>
        <stp>1</stp>
        <tr r="GN4" s="13"/>
      </tp>
      <tp t="s">
        <v>2007-08-28</v>
        <stp/>
        <stp>EM_S_DIV_PRELANDATE</stp>
        <stp>3</stp>
        <stp>000002.SZ</stp>
        <stp>6/30/2007</stp>
        <stp>1</stp>
        <tr r="HG4" s="13"/>
      </tp>
      <tp t="s">
        <v/>
        <stp/>
        <stp>EM_S_DIV_PRELANDATE</stp>
        <stp>3</stp>
        <stp>000002.SZ</stp>
        <stp>9/30/2008</stp>
        <stp>1</stp>
        <tr r="HB4" s="13"/>
      </tp>
      <tp t="s">
        <v/>
        <stp/>
        <stp>EM_S_PERFORMANCEEXPRESS_PERFEXNETPROFITTOSHAREHOLDER</stp>
        <stp>2</stp>
        <stp>000833.SZ</stp>
        <stp>6/30/2016</stp>
        <tr r="E351" s="5"/>
      </tp>
      <tp t="s">
        <v/>
        <stp/>
        <stp>EM_S_PERFORMANCEEXPRESS_PERFEXNETPROFITTOSHAREHOLDER</stp>
        <stp>2</stp>
        <stp>000933.SZ</stp>
        <stp>6/30/2016</stp>
        <tr r="E419" s="5"/>
      </tp>
      <tp t="s">
        <v/>
        <stp/>
        <stp>EM_S_PERFORMANCEEXPRESS_PERFEXNETPROFITTOSHAREHOLDER</stp>
        <stp>2</stp>
        <stp>000633.SZ</stp>
        <stp>6/30/2016</stp>
        <tr r="E212" s="5"/>
      </tp>
      <tp t="s">
        <v/>
        <stp/>
        <stp>EM_S_PERFORMANCEEXPRESS_PERFEXNETPROFITTOSHAREHOLDER</stp>
        <stp>2</stp>
        <stp>000733.SZ</stp>
        <stp>6/30/2016</stp>
        <tr r="E284" s="5"/>
      </tp>
      <tp t="s">
        <v/>
        <stp/>
        <stp>EM_S_PERFORMANCEEXPRESS_PERFEXNETPROFITTOSHAREHOLDER</stp>
        <stp>2</stp>
        <stp>300403.SZ</stp>
        <stp>6/30/2016</stp>
        <tr r="E1663" s="5"/>
      </tp>
      <tp t="s">
        <v/>
        <stp/>
        <stp>EM_S_PERFORMANCEEXPRESS_PERFEXNETPROFITTOSHAREHOLDER</stp>
        <stp>2</stp>
        <stp>000533.SZ</stp>
        <stp>6/30/2016</stp>
        <tr r="E133" s="5"/>
      </tp>
      <tp t="s">
        <v/>
        <stp/>
        <stp>EM_S_PERFORMANCEEXPRESS_PERFEXNETPROFITTOSHAREHOLDER</stp>
        <stp>2</stp>
        <stp>300503.SZ</stp>
        <stp>6/30/2016</stp>
        <tr r="E1762" s="5"/>
      </tp>
      <tp t="s">
        <v/>
        <stp/>
        <stp>EM_S_PERFORMANCEEXPRESS_PERFEXNETPROFITTOSHAREHOLDER</stp>
        <stp>2</stp>
        <stp>300203.SZ</stp>
        <stp>6/30/2016</stp>
        <tr r="E1464" s="5"/>
      </tp>
      <tp t="s">
        <v/>
        <stp/>
        <stp>EM_S_PERFORMANCEEXPRESS_PERFEXNETPROFITTOSHAREHOLDER</stp>
        <stp>2</stp>
        <stp>000333.SZ</stp>
        <stp>6/30/2016</stp>
        <tr r="E77" s="5"/>
      </tp>
      <tp t="s">
        <v/>
        <stp/>
        <stp>EM_S_PERFORMANCEEXPRESS_PERFEXNETPROFITTOSHAREHOLDER</stp>
        <stp>2</stp>
        <stp>300303.SZ</stp>
        <stp>6/30/2016</stp>
        <tr r="E1564" s="5"/>
      </tp>
      <tp t="s">
        <v/>
        <stp/>
        <stp>EM_S_PERFORMANCEEXPRESS_PERFEXNETPROFITTOSHAREHOLDER</stp>
        <stp>2</stp>
        <stp>000033.SZ</stp>
        <stp>6/30/2016</stp>
        <tr r="E32" s="5"/>
      </tp>
      <tp t="s">
        <v/>
        <stp/>
        <stp>EM_S_PERFORMANCEEXPRESS_PERFEXNETPROFITTOSHAREHOLDER</stp>
        <stp>2</stp>
        <stp>300003.SZ</stp>
        <stp>6/30/2016</stp>
        <tr r="E1266" s="5"/>
      </tp>
      <tp t="s">
        <v/>
        <stp/>
        <stp>EM_S_PERFORMANCEEXPRESS_PERFEXNETPROFITTOSHAREHOLDER</stp>
        <stp>2</stp>
        <stp>300103.SZ</stp>
        <stp>6/30/2016</stp>
        <tr r="E1365" s="5"/>
      </tp>
      <tp t="s">
        <v/>
        <stp/>
        <stp>EM_S_PERFORMANCEEXPRESS_PERFEXNETPROFITTOSHAREHOLDER</stp>
        <stp>2</stp>
        <stp>002633.SZ</stp>
        <stp>6/30/2016</stp>
        <tr r="E1101" s="5"/>
      </tp>
      <tp t="s">
        <v/>
        <stp/>
        <stp>EM_S_PERFORMANCEEXPRESS_PERFEXNETPROFITTOSHAREHOLDER</stp>
        <stp>2</stp>
        <stp>002733.SZ</stp>
        <stp>6/30/2016</stp>
        <tr r="E1198" s="5"/>
      </tp>
      <tp t="s">
        <v/>
        <stp/>
        <stp>EM_S_PERFORMANCEEXPRESS_PERFEXNETPROFITTOSHAREHOLDER</stp>
        <stp>2</stp>
        <stp>002433.SZ</stp>
        <stp>6/30/2016</stp>
        <tr r="E902" s="5"/>
      </tp>
      <tp t="s">
        <v/>
        <stp/>
        <stp>EM_S_PERFORMANCEEXPRESS_PERFEXNETPROFITTOSHAREHOLDER</stp>
        <stp>2</stp>
        <stp>002533.SZ</stp>
        <stp>6/30/2016</stp>
        <tr r="E1001" s="5"/>
      </tp>
      <tp>
        <v>110118011.52</v>
        <stp/>
        <stp>EM_S_PERFORMANCEEXPRESS_PERFEXNETPROFITTOSHAREHOLDER</stp>
        <stp>2</stp>
        <stp>002233.SZ</stp>
        <stp>6/30/2016</stp>
        <tr r="E703" s="5"/>
      </tp>
      <tp t="s">
        <v/>
        <stp/>
        <stp>EM_S_PERFORMANCEEXPRESS_PERFEXNETPROFITTOSHAREHOLDER</stp>
        <stp>2</stp>
        <stp>002333.SZ</stp>
        <stp>6/30/2016</stp>
        <tr r="E802" s="5"/>
      </tp>
      <tp>
        <v>115653706.51000001</v>
        <stp/>
        <stp>EM_S_PERFORMANCEEXPRESS_PERFEXNETPROFITTOSHAREHOLDER</stp>
        <stp>2</stp>
        <stp>002033.SZ</stp>
        <stp>6/30/2016</stp>
        <tr r="E503" s="5"/>
      </tp>
      <tp t="s">
        <v/>
        <stp/>
        <stp>EM_S_PERFORMANCEEXPRESS_PERFEXNETPROFITTOSHAREHOLDER</stp>
        <stp>2</stp>
        <stp>002133.SZ</stp>
        <stp>6/30/2016</stp>
        <tr r="E603" s="5"/>
      </tp>
      <tp t="s">
        <v/>
        <stp/>
        <stp>EM_S_PERFORMANCEEXPRESS_PERFEXNETPROFITTOSHAREHOLDER</stp>
        <stp>2</stp>
        <stp>000932.SZ</stp>
        <stp>6/30/2016</stp>
        <tr r="E418" s="5"/>
      </tp>
      <tp t="s">
        <v/>
        <stp/>
        <stp>EM_S_PERFORMANCEEXPRESS_PERFEXNETPROFITTOSHAREHOLDER</stp>
        <stp>2</stp>
        <stp>000632.SZ</stp>
        <stp>6/30/2016</stp>
        <tr r="E211" s="5"/>
      </tp>
      <tp t="s">
        <v/>
        <stp/>
        <stp>EM_S_PERFORMANCEEXPRESS_PERFEXNETPROFITTOSHAREHOLDER</stp>
        <stp>2</stp>
        <stp>000732.SZ</stp>
        <stp>6/30/2016</stp>
        <tr r="E283" s="5"/>
      </tp>
      <tp t="s">
        <v/>
        <stp/>
        <stp>EM_S_PERFORMANCEEXPRESS_PERFEXNETPROFITTOSHAREHOLDER</stp>
        <stp>2</stp>
        <stp>300402.SZ</stp>
        <stp>6/30/2016</stp>
        <tr r="E1662" s="5"/>
      </tp>
      <tp t="s">
        <v/>
        <stp/>
        <stp>EM_S_PERFORMANCEEXPRESS_PERFEXNETPROFITTOSHAREHOLDER</stp>
        <stp>2</stp>
        <stp>000532.SZ</stp>
        <stp>6/30/2016</stp>
        <tr r="E132" s="5"/>
      </tp>
      <tp t="s">
        <v/>
        <stp/>
        <stp>EM_S_PERFORMANCEEXPRESS_PERFEXNETPROFITTOSHAREHOLDER</stp>
        <stp>2</stp>
        <stp>300502.SZ</stp>
        <stp>6/30/2016</stp>
        <tr r="E1761" s="5"/>
      </tp>
      <tp t="s">
        <v/>
        <stp/>
        <stp>EM_S_PERFORMANCEEXPRESS_PERFEXNETPROFITTOSHAREHOLDER</stp>
        <stp>2</stp>
        <stp>300202.SZ</stp>
        <stp>6/30/2016</stp>
        <tr r="E1463" s="5"/>
      </tp>
      <tp t="s">
        <v/>
        <stp/>
        <stp>EM_S_PERFORMANCEEXPRESS_PERFEXNETPROFITTOSHAREHOLDER</stp>
        <stp>2</stp>
        <stp>300302.SZ</stp>
        <stp>6/30/2016</stp>
        <tr r="E1563" s="5"/>
      </tp>
      <tp t="s">
        <v/>
        <stp/>
        <stp>EM_S_PERFORMANCEEXPRESS_PERFEXNETPROFITTOSHAREHOLDER</stp>
        <stp>2</stp>
        <stp>000032.SZ</stp>
        <stp>6/30/2016</stp>
        <tr r="E31" s="5"/>
      </tp>
      <tp t="s">
        <v/>
        <stp/>
        <stp>EM_S_PERFORMANCEEXPRESS_PERFEXNETPROFITTOSHAREHOLDER</stp>
        <stp>2</stp>
        <stp>300002.SZ</stp>
        <stp>6/30/2016</stp>
        <tr r="E1265" s="5"/>
      </tp>
      <tp t="s">
        <v/>
        <stp/>
        <stp>EM_S_PERFORMANCEEXPRESS_PERFEXNETPROFITTOSHAREHOLDER</stp>
        <stp>2</stp>
        <stp>300102.SZ</stp>
        <stp>6/30/2016</stp>
        <tr r="E1364" s="5"/>
      </tp>
      <tp t="s">
        <v/>
        <stp/>
        <stp>EM_S_PERFORMANCEEXPRESS_PERFEXNETPROFITTOSHAREHOLDER</stp>
        <stp>2</stp>
        <stp>002632.SZ</stp>
        <stp>6/30/2016</stp>
        <tr r="E1100" s="5"/>
      </tp>
      <tp t="s">
        <v/>
        <stp/>
        <stp>EM_S_PERFORMANCEEXPRESS_PERFEXNETPROFITTOSHAREHOLDER</stp>
        <stp>2</stp>
        <stp>002732.SZ</stp>
        <stp>6/30/2016</stp>
        <tr r="E1197" s="5"/>
      </tp>
      <tp t="s">
        <v/>
        <stp/>
        <stp>EM_S_PERFORMANCEEXPRESS_PERFEXNETPROFITTOSHAREHOLDER</stp>
        <stp>2</stp>
        <stp>002432.SZ</stp>
        <stp>6/30/2016</stp>
        <tr r="E901" s="5"/>
      </tp>
      <tp t="s">
        <v/>
        <stp/>
        <stp>EM_S_PERFORMANCEEXPRESS_PERFEXNETPROFITTOSHAREHOLDER</stp>
        <stp>2</stp>
        <stp>002532.SZ</stp>
        <stp>6/30/2016</stp>
        <tr r="E1000" s="5"/>
      </tp>
      <tp t="s">
        <v/>
        <stp/>
        <stp>EM_S_PERFORMANCEEXPRESS_PERFEXNETPROFITTOSHAREHOLDER</stp>
        <stp>2</stp>
        <stp>002232.SZ</stp>
        <stp>6/30/2016</stp>
        <tr r="E702" s="5"/>
      </tp>
      <tp t="s">
        <v/>
        <stp/>
        <stp>EM_S_PERFORMANCEEXPRESS_PERFEXNETPROFITTOSHAREHOLDER</stp>
        <stp>2</stp>
        <stp>002332.SZ</stp>
        <stp>6/30/2016</stp>
        <tr r="E801" s="5"/>
      </tp>
      <tp>
        <v>470356792.5</v>
        <stp/>
        <stp>EM_S_PERFORMANCEEXPRESS_PERFEXNETPROFITTOSHAREHOLDER</stp>
        <stp>2</stp>
        <stp>002032.SZ</stp>
        <stp>6/30/2016</stp>
        <tr r="E502" s="5"/>
      </tp>
      <tp t="s">
        <v/>
        <stp/>
        <stp>EM_S_PERFORMANCEEXPRESS_PERFEXNETPROFITTOSHAREHOLDER</stp>
        <stp>2</stp>
        <stp>002132.SZ</stp>
        <stp>6/30/2016</stp>
        <tr r="E602" s="5"/>
      </tp>
      <tp t="s">
        <v/>
        <stp/>
        <stp>EM_S_PERFORMANCEEXPRESS_PERFEXNETPROFITTOSHAREHOLDER</stp>
        <stp>2</stp>
        <stp>000831.SZ</stp>
        <stp>6/30/2016</stp>
        <tr r="E350" s="5"/>
      </tp>
      <tp t="s">
        <v/>
        <stp/>
        <stp>EM_S_PERFORMANCEEXPRESS_PERFEXNETPROFITTOSHAREHOLDER</stp>
        <stp>2</stp>
        <stp>000931.SZ</stp>
        <stp>6/30/2016</stp>
        <tr r="E417" s="5"/>
      </tp>
      <tp t="s">
        <v/>
        <stp/>
        <stp>EM_S_PERFORMANCEEXPRESS_PERFEXNETPROFITTOSHAREHOLDER</stp>
        <stp>2</stp>
        <stp>000631.SZ</stp>
        <stp>6/30/2016</stp>
        <tr r="E210" s="5"/>
      </tp>
      <tp t="s">
        <v/>
        <stp/>
        <stp>EM_S_PERFORMANCEEXPRESS_PERFEXNETPROFITTOSHAREHOLDER</stp>
        <stp>2</stp>
        <stp>000731.SZ</stp>
        <stp>6/30/2016</stp>
        <tr r="E282" s="5"/>
      </tp>
      <tp t="s">
        <v/>
        <stp/>
        <stp>EM_S_PERFORMANCEEXPRESS_PERFEXNETPROFITTOSHAREHOLDER</stp>
        <stp>2</stp>
        <stp>300401.SZ</stp>
        <stp>6/30/2016</stp>
        <tr r="E1661" s="5"/>
      </tp>
      <tp t="s">
        <v/>
        <stp/>
        <stp>EM_S_PERFORMANCEEXPRESS_PERFEXNETPROFITTOSHAREHOLDER</stp>
        <stp>2</stp>
        <stp>000531.SZ</stp>
        <stp>6/30/2016</stp>
        <tr r="E131" s="5"/>
      </tp>
      <tp t="s">
        <v/>
        <stp/>
        <stp>EM_S_PERFORMANCEEXPRESS_PERFEXNETPROFITTOSHAREHOLDER</stp>
        <stp>2</stp>
        <stp>300501.SZ</stp>
        <stp>6/30/2016</stp>
        <tr r="E1760" s="5"/>
      </tp>
      <tp t="s">
        <v/>
        <stp/>
        <stp>EM_S_PERFORMANCEEXPRESS_PERFEXNETPROFITTOSHAREHOLDER</stp>
        <stp>2</stp>
        <stp>300201.SZ</stp>
        <stp>6/30/2016</stp>
        <tr r="E1462" s="5"/>
      </tp>
      <tp t="s">
        <v/>
        <stp/>
        <stp>EM_S_PERFORMANCEEXPRESS_PERFEXNETPROFITTOSHAREHOLDER</stp>
        <stp>2</stp>
        <stp>300301.SZ</stp>
        <stp>6/30/2016</stp>
        <tr r="E1562" s="5"/>
      </tp>
      <tp t="s">
        <v/>
        <stp/>
        <stp>EM_S_PERFORMANCEEXPRESS_PERFEXNETPROFITTOSHAREHOLDER</stp>
        <stp>2</stp>
        <stp>000031.SZ</stp>
        <stp>6/30/2016</stp>
        <tr r="E30" s="5"/>
      </tp>
      <tp t="s">
        <v/>
        <stp/>
        <stp>EM_S_PERFORMANCEEXPRESS_PERFEXNETPROFITTOSHAREHOLDER</stp>
        <stp>2</stp>
        <stp>300001.SZ</stp>
        <stp>6/30/2016</stp>
        <tr r="E1264" s="5"/>
      </tp>
      <tp t="s">
        <v/>
        <stp/>
        <stp>EM_S_PERFORMANCEEXPRESS_PERFEXNETPROFITTOSHAREHOLDER</stp>
        <stp>2</stp>
        <stp>300101.SZ</stp>
        <stp>6/30/2016</stp>
        <tr r="E1363" s="5"/>
      </tp>
      <tp t="s">
        <v/>
        <stp/>
        <stp>EM_S_PERFORMANCEEXPRESS_PERFEXNETPROFITTOSHAREHOLDER</stp>
        <stp>2</stp>
        <stp>002631.SZ</stp>
        <stp>6/30/2016</stp>
        <tr r="E1099" s="5"/>
      </tp>
      <tp t="s">
        <v/>
        <stp/>
        <stp>EM_S_PERFORMANCEEXPRESS_PERFEXNETPROFITTOSHAREHOLDER</stp>
        <stp>2</stp>
        <stp>002731.SZ</stp>
        <stp>6/30/2016</stp>
        <tr r="E1196" s="5"/>
      </tp>
      <tp>
        <v>55214605.799999997</v>
        <stp/>
        <stp>EM_S_PERFORMANCEEXPRESS_PERFEXNETPROFITTOSHAREHOLDER</stp>
        <stp>2</stp>
        <stp>002431.SZ</stp>
        <stp>6/30/2016</stp>
        <tr r="E900" s="5"/>
      </tp>
      <tp t="s">
        <v/>
        <stp/>
        <stp>EM_S_PERFORMANCEEXPRESS_PERFEXNETPROFITTOSHAREHOLDER</stp>
        <stp>2</stp>
        <stp>002531.SZ</stp>
        <stp>6/30/2016</stp>
        <tr r="E999" s="5"/>
      </tp>
      <tp t="s">
        <v/>
        <stp/>
        <stp>EM_S_PERFORMANCEEXPRESS_PERFEXNETPROFITTOSHAREHOLDER</stp>
        <stp>2</stp>
        <stp>002231.SZ</stp>
        <stp>6/30/2016</stp>
        <tr r="E701" s="5"/>
      </tp>
      <tp t="s">
        <v/>
        <stp/>
        <stp>EM_S_PERFORMANCEEXPRESS_PERFEXNETPROFITTOSHAREHOLDER</stp>
        <stp>2</stp>
        <stp>002331.SZ</stp>
        <stp>6/30/2016</stp>
        <tr r="E800" s="5"/>
      </tp>
      <tp t="s">
        <v/>
        <stp/>
        <stp>EM_S_PERFORMANCEEXPRESS_PERFEXNETPROFITTOSHAREHOLDER</stp>
        <stp>2</stp>
        <stp>002031.SZ</stp>
        <stp>6/30/2016</stp>
        <tr r="E501" s="5"/>
      </tp>
      <tp t="s">
        <v/>
        <stp/>
        <stp>EM_S_PERFORMANCEEXPRESS_PERFEXNETPROFITTOSHAREHOLDER</stp>
        <stp>2</stp>
        <stp>002131.SZ</stp>
        <stp>6/30/2016</stp>
        <tr r="E601" s="5"/>
      </tp>
      <tp t="s">
        <v/>
        <stp/>
        <stp>EM_S_PERFORMANCEEXPRESS_PERFEXNETPROFITTOSHAREHOLDER</stp>
        <stp>2</stp>
        <stp>000830.SZ</stp>
        <stp>6/30/2016</stp>
        <tr r="E349" s="5"/>
      </tp>
      <tp t="s">
        <v/>
        <stp/>
        <stp>EM_S_PERFORMANCEEXPRESS_PERFEXNETPROFITTOSHAREHOLDER</stp>
        <stp>2</stp>
        <stp>000930.SZ</stp>
        <stp>6/30/2016</stp>
        <tr r="E416" s="5"/>
      </tp>
      <tp t="s">
        <v/>
        <stp/>
        <stp>EM_S_PERFORMANCEEXPRESS_PERFEXNETPROFITTOSHAREHOLDER</stp>
        <stp>2</stp>
        <stp>000630.SZ</stp>
        <stp>6/30/2016</stp>
        <tr r="E209" s="5"/>
      </tp>
      <tp t="s">
        <v/>
        <stp/>
        <stp>EM_S_PERFORMANCEEXPRESS_PERFEXNETPROFITTOSHAREHOLDER</stp>
        <stp>2</stp>
        <stp>000430.SZ</stp>
        <stp>6/30/2016</stp>
        <tr r="E103" s="5"/>
      </tp>
      <tp t="s">
        <v/>
        <stp/>
        <stp>EM_S_PERFORMANCEEXPRESS_PERFEXNETPROFITTOSHAREHOLDER</stp>
        <stp>2</stp>
        <stp>300400.SZ</stp>
        <stp>6/30/2016</stp>
        <tr r="E1660" s="5"/>
      </tp>
      <tp t="s">
        <v/>
        <stp/>
        <stp>EM_S_PERFORMANCEEXPRESS_PERFEXNETPROFITTOSHAREHOLDER</stp>
        <stp>2</stp>
        <stp>000530.SZ</stp>
        <stp>6/30/2016</stp>
        <tr r="E130" s="5"/>
      </tp>
      <tp t="s">
        <v/>
        <stp/>
        <stp>EM_S_PERFORMANCEEXPRESS_PERFEXNETPROFITTOSHAREHOLDER</stp>
        <stp>2</stp>
        <stp>300500.SZ</stp>
        <stp>6/30/2016</stp>
        <tr r="E1759" s="5"/>
      </tp>
      <tp t="s">
        <v/>
        <stp/>
        <stp>EM_S_PERFORMANCEEXPRESS_PERFEXNETPROFITTOSHAREHOLDER</stp>
        <stp>2</stp>
        <stp>300200.SZ</stp>
        <stp>6/30/2016</stp>
        <tr r="E1461" s="5"/>
      </tp>
      <tp t="s">
        <v/>
        <stp/>
        <stp>EM_S_PERFORMANCEEXPRESS_PERFEXNETPROFITTOSHAREHOLDER</stp>
        <stp>2</stp>
        <stp>300300.SZ</stp>
        <stp>6/30/2016</stp>
        <tr r="E1561" s="5"/>
      </tp>
      <tp t="s">
        <v/>
        <stp/>
        <stp>EM_S_PERFORMANCEEXPRESS_PERFEXNETPROFITTOSHAREHOLDER</stp>
        <stp>2</stp>
        <stp>000030.SZ</stp>
        <stp>6/30/2016</stp>
        <tr r="E29" s="5"/>
      </tp>
      <tp t="s">
        <v/>
        <stp/>
        <stp>EM_S_PERFORMANCEEXPRESS_PERFEXNETPROFITTOSHAREHOLDER</stp>
        <stp>2</stp>
        <stp>300100.SZ</stp>
        <stp>6/30/2016</stp>
        <tr r="E1362" s="5"/>
      </tp>
      <tp t="s">
        <v/>
        <stp/>
        <stp>EM_S_PERFORMANCEEXPRESS_PERFEXNETPROFITTOSHAREHOLDER</stp>
        <stp>2</stp>
        <stp>002630.SZ</stp>
        <stp>6/30/2016</stp>
        <tr r="E1098" s="5"/>
      </tp>
      <tp t="s">
        <v/>
        <stp/>
        <stp>EM_S_PERFORMANCEEXPRESS_PERFEXNETPROFITTOSHAREHOLDER</stp>
        <stp>2</stp>
        <stp>002730.SZ</stp>
        <stp>6/30/2016</stp>
        <tr r="E1195" s="5"/>
      </tp>
      <tp t="s">
        <v/>
        <stp/>
        <stp>EM_S_PERFORMANCEEXPRESS_PERFEXNETPROFITTOSHAREHOLDER</stp>
        <stp>2</stp>
        <stp>002430.SZ</stp>
        <stp>6/30/2016</stp>
        <tr r="E899" s="5"/>
      </tp>
      <tp t="s">
        <v/>
        <stp/>
        <stp>EM_S_PERFORMANCEEXPRESS_PERFEXNETPROFITTOSHAREHOLDER</stp>
        <stp>2</stp>
        <stp>002530.SZ</stp>
        <stp>6/30/2016</stp>
        <tr r="E998" s="5"/>
      </tp>
      <tp t="s">
        <v/>
        <stp/>
        <stp>EM_S_PERFORMANCEEXPRESS_PERFEXNETPROFITTOSHAREHOLDER</stp>
        <stp>2</stp>
        <stp>002230.SZ</stp>
        <stp>6/30/2016</stp>
        <tr r="E700" s="5"/>
      </tp>
      <tp t="s">
        <v/>
        <stp/>
        <stp>EM_S_PERFORMANCEEXPRESS_PERFEXNETPROFITTOSHAREHOLDER</stp>
        <stp>2</stp>
        <stp>002330.SZ</stp>
        <stp>6/30/2016</stp>
        <tr r="E799" s="5"/>
      </tp>
      <tp>
        <v>64271454.25</v>
        <stp/>
        <stp>EM_S_PERFORMANCEEXPRESS_PERFEXNETPROFITTOSHAREHOLDER</stp>
        <stp>2</stp>
        <stp>002030.SZ</stp>
        <stp>6/30/2016</stp>
        <tr r="E500" s="5"/>
      </tp>
      <tp t="s">
        <v/>
        <stp/>
        <stp>EM_S_PERFORMANCEEXPRESS_PERFEXNETPROFITTOSHAREHOLDER</stp>
        <stp>2</stp>
        <stp>002130.SZ</stp>
        <stp>6/30/2016</stp>
        <tr r="E600" s="5"/>
      </tp>
      <tp t="s">
        <v/>
        <stp/>
        <stp>EM_S_PERFORMANCEEXPRESS_PERFEXNETPROFITTOSHAREHOLDER</stp>
        <stp>2</stp>
        <stp>000837.SZ</stp>
        <stp>6/30/2016</stp>
        <tr r="E354" s="5"/>
      </tp>
      <tp t="s">
        <v/>
        <stp/>
        <stp>EM_S_PERFORMANCEEXPRESS_PERFEXNETPROFITTOSHAREHOLDER</stp>
        <stp>2</stp>
        <stp>000937.SZ</stp>
        <stp>6/30/2016</stp>
        <tr r="E422" s="5"/>
      </tp>
      <tp t="s">
        <v/>
        <stp/>
        <stp>EM_S_PERFORMANCEEXPRESS_PERFEXNETPROFITTOSHAREHOLDER</stp>
        <stp>2</stp>
        <stp>000637.SZ</stp>
        <stp>6/30/2016</stp>
        <tr r="E215" s="5"/>
      </tp>
      <tp t="s">
        <v/>
        <stp/>
        <stp>EM_S_PERFORMANCEEXPRESS_PERFEXNETPROFITTOSHAREHOLDER</stp>
        <stp>2</stp>
        <stp>000737.SZ</stp>
        <stp>6/30/2016</stp>
        <tr r="E287" s="5"/>
      </tp>
      <tp t="s">
        <v/>
        <stp/>
        <stp>EM_S_PERFORMANCEEXPRESS_PERFEXNETPROFITTOSHAREHOLDER</stp>
        <stp>2</stp>
        <stp>300407.SZ</stp>
        <stp>6/30/2016</stp>
        <tr r="E1667" s="5"/>
      </tp>
      <tp t="s">
        <v/>
        <stp/>
        <stp>EM_S_PERFORMANCEEXPRESS_PERFEXNETPROFITTOSHAREHOLDER</stp>
        <stp>2</stp>
        <stp>000537.SZ</stp>
        <stp>6/30/2016</stp>
        <tr r="E136" s="5"/>
      </tp>
      <tp t="s">
        <v/>
        <stp/>
        <stp>EM_S_PERFORMANCEEXPRESS_PERFEXNETPROFITTOSHAREHOLDER</stp>
        <stp>2</stp>
        <stp>300507.SZ</stp>
        <stp>6/30/2016</stp>
        <tr r="E1765" s="5"/>
      </tp>
      <tp t="s">
        <v/>
        <stp/>
        <stp>EM_S_PERFORMANCEEXPRESS_PERFEXNETPROFITTOSHAREHOLDER</stp>
        <stp>2</stp>
        <stp>300207.SZ</stp>
        <stp>6/30/2016</stp>
        <tr r="E1468" s="5"/>
      </tp>
      <tp t="s">
        <v/>
        <stp/>
        <stp>EM_S_PERFORMANCEEXPRESS_PERFEXNETPROFITTOSHAREHOLDER</stp>
        <stp>2</stp>
        <stp>300307.SZ</stp>
        <stp>6/30/2016</stp>
        <tr r="E1568" s="5"/>
      </tp>
      <tp t="s">
        <v/>
        <stp/>
        <stp>EM_S_PERFORMANCEEXPRESS_PERFEXNETPROFITTOSHAREHOLDER</stp>
        <stp>2</stp>
        <stp>000037.SZ</stp>
        <stp>6/30/2016</stp>
        <tr r="E36" s="5"/>
      </tp>
      <tp t="s">
        <v/>
        <stp/>
        <stp>EM_S_PERFORMANCEEXPRESS_PERFEXNETPROFITTOSHAREHOLDER</stp>
        <stp>2</stp>
        <stp>300007.SZ</stp>
        <stp>6/30/2016</stp>
        <tr r="E1270" s="5"/>
      </tp>
      <tp t="s">
        <v/>
        <stp/>
        <stp>EM_S_PERFORMANCEEXPRESS_PERFEXNETPROFITTOSHAREHOLDER</stp>
        <stp>2</stp>
        <stp>300107.SZ</stp>
        <stp>6/30/2016</stp>
        <tr r="E1369" s="5"/>
      </tp>
      <tp>
        <v>37844273.579999998</v>
        <stp/>
        <stp>EM_S_PERFORMANCEEXPRESS_PERFEXNETPROFITTOSHAREHOLDER</stp>
        <stp>2</stp>
        <stp>002637.SZ</stp>
        <stp>6/30/2016</stp>
        <tr r="E1105" s="5"/>
      </tp>
      <tp t="s">
        <v/>
        <stp/>
        <stp>EM_S_PERFORMANCEEXPRESS_PERFEXNETPROFITTOSHAREHOLDER</stp>
        <stp>2</stp>
        <stp>002737.SZ</stp>
        <stp>6/30/2016</stp>
        <tr r="E1202" s="5"/>
      </tp>
      <tp t="s">
        <v/>
        <stp/>
        <stp>EM_S_PERFORMANCEEXPRESS_PERFEXNETPROFITTOSHAREHOLDER</stp>
        <stp>2</stp>
        <stp>002437.SZ</stp>
        <stp>6/30/2016</stp>
        <tr r="E906" s="5"/>
      </tp>
      <tp>
        <v>56178431.100000001</v>
        <stp/>
        <stp>EM_S_PERFORMANCEEXPRESS_PERFEXNETPROFITTOSHAREHOLDER</stp>
        <stp>2</stp>
        <stp>002537.SZ</stp>
        <stp>6/30/2016</stp>
        <tr r="E1005" s="5"/>
      </tp>
      <tp>
        <v>111184787.78</v>
        <stp/>
        <stp>EM_S_PERFORMANCEEXPRESS_PERFEXNETPROFITTOSHAREHOLDER</stp>
        <stp>2</stp>
        <stp>002237.SZ</stp>
        <stp>6/30/2016</stp>
        <tr r="E707" s="5"/>
      </tp>
      <tp t="s">
        <v/>
        <stp/>
        <stp>EM_S_PERFORMANCEEXPRESS_PERFEXNETPROFITTOSHAREHOLDER</stp>
        <stp>2</stp>
        <stp>002337.SZ</stp>
        <stp>6/30/2016</stp>
        <tr r="E806" s="5"/>
      </tp>
      <tp t="s">
        <v/>
        <stp/>
        <stp>EM_S_PERFORMANCEEXPRESS_PERFEXNETPROFITTOSHAREHOLDER</stp>
        <stp>2</stp>
        <stp>002037.SZ</stp>
        <stp>6/30/2016</stp>
        <tr r="E507" s="5"/>
      </tp>
      <tp t="s">
        <v/>
        <stp/>
        <stp>EM_S_PERFORMANCEEXPRESS_PERFEXNETPROFITTOSHAREHOLDER</stp>
        <stp>2</stp>
        <stp>002137.SZ</stp>
        <stp>6/30/2016</stp>
        <tr r="E607" s="5"/>
      </tp>
      <tp t="s">
        <v/>
        <stp/>
        <stp>EM_S_PERFORMANCEEXPRESS_PERFEXNETPROFITTOSHAREHOLDER</stp>
        <stp>2</stp>
        <stp>000836.SZ</stp>
        <stp>6/30/2016</stp>
        <tr r="E353" s="5"/>
      </tp>
      <tp t="s">
        <v/>
        <stp/>
        <stp>EM_S_PERFORMANCEEXPRESS_PERFEXNETPROFITTOSHAREHOLDER</stp>
        <stp>2</stp>
        <stp>000936.SZ</stp>
        <stp>6/30/2016</stp>
        <tr r="E421" s="5"/>
      </tp>
      <tp t="s">
        <v/>
        <stp/>
        <stp>EM_S_PERFORMANCEEXPRESS_PERFEXNETPROFITTOSHAREHOLDER</stp>
        <stp>2</stp>
        <stp>000636.SZ</stp>
        <stp>6/30/2016</stp>
        <tr r="E214" s="5"/>
      </tp>
      <tp t="s">
        <v/>
        <stp/>
        <stp>EM_S_PERFORMANCEEXPRESS_PERFEXNETPROFITTOSHAREHOLDER</stp>
        <stp>2</stp>
        <stp>000736.SZ</stp>
        <stp>6/30/2016</stp>
        <tr r="E286" s="5"/>
      </tp>
      <tp t="s">
        <v/>
        <stp/>
        <stp>EM_S_PERFORMANCEEXPRESS_PERFEXNETPROFITTOSHAREHOLDER</stp>
        <stp>2</stp>
        <stp>300406.SZ</stp>
        <stp>6/30/2016</stp>
        <tr r="E1666" s="5"/>
      </tp>
      <tp t="s">
        <v/>
        <stp/>
        <stp>EM_S_PERFORMANCEEXPRESS_PERFEXNETPROFITTOSHAREHOLDER</stp>
        <stp>2</stp>
        <stp>000536.SZ</stp>
        <stp>6/30/2016</stp>
        <tr r="E135" s="5"/>
      </tp>
      <tp t="s">
        <v/>
        <stp/>
        <stp>EM_S_PERFORMANCEEXPRESS_PERFEXNETPROFITTOSHAREHOLDER</stp>
        <stp>2</stp>
        <stp>300506.SZ</stp>
        <stp>6/30/2016</stp>
        <tr r="E1764" s="5"/>
      </tp>
      <tp t="s">
        <v/>
        <stp/>
        <stp>EM_S_PERFORMANCEEXPRESS_PERFEXNETPROFITTOSHAREHOLDER</stp>
        <stp>2</stp>
        <stp>300206.SZ</stp>
        <stp>6/30/2016</stp>
        <tr r="E1467" s="5"/>
      </tp>
      <tp t="s">
        <v/>
        <stp/>
        <stp>EM_S_PERFORMANCEEXPRESS_PERFEXNETPROFITTOSHAREHOLDER</stp>
        <stp>2</stp>
        <stp>300306.SZ</stp>
        <stp>6/30/2016</stp>
        <tr r="E1567" s="5"/>
      </tp>
      <tp t="s">
        <v/>
        <stp/>
        <stp>EM_S_PERFORMANCEEXPRESS_PERFEXNETPROFITTOSHAREHOLDER</stp>
        <stp>2</stp>
        <stp>000036.SZ</stp>
        <stp>6/30/2016</stp>
        <tr r="E35" s="5"/>
      </tp>
      <tp t="s">
        <v/>
        <stp/>
        <stp>EM_S_PERFORMANCEEXPRESS_PERFEXNETPROFITTOSHAREHOLDER</stp>
        <stp>2</stp>
        <stp>300006.SZ</stp>
        <stp>6/30/2016</stp>
        <tr r="E1269" s="5"/>
      </tp>
      <tp t="s">
        <v/>
        <stp/>
        <stp>EM_S_PERFORMANCEEXPRESS_PERFEXNETPROFITTOSHAREHOLDER</stp>
        <stp>2</stp>
        <stp>300106.SZ</stp>
        <stp>6/30/2016</stp>
        <tr r="E1368" s="5"/>
      </tp>
      <tp t="s">
        <v/>
        <stp/>
        <stp>EM_S_PERFORMANCEEXPRESS_PERFEXNETPROFITTOSHAREHOLDER</stp>
        <stp>2</stp>
        <stp>002636.SZ</stp>
        <stp>6/30/2016</stp>
        <tr r="E1104" s="5"/>
      </tp>
      <tp>
        <v>2196373700</v>
        <stp/>
        <stp>EM_S_PERFORMANCEEXPRESS_PERFEXNETPROFITTOSHAREHOLDER</stp>
        <stp>2</stp>
        <stp>002736.SZ</stp>
        <stp>6/30/2016</stp>
        <tr r="E1201" s="5"/>
      </tp>
      <tp t="s">
        <v/>
        <stp/>
        <stp>EM_S_PERFORMANCEEXPRESS_PERFEXNETPROFITTOSHAREHOLDER</stp>
        <stp>2</stp>
        <stp>002436.SZ</stp>
        <stp>6/30/2016</stp>
        <tr r="E905" s="5"/>
      </tp>
      <tp t="s">
        <v/>
        <stp/>
        <stp>EM_S_PERFORMANCEEXPRESS_PERFEXNETPROFITTOSHAREHOLDER</stp>
        <stp>2</stp>
        <stp>002536.SZ</stp>
        <stp>6/30/2016</stp>
        <tr r="E1004" s="5"/>
      </tp>
      <tp>
        <v>709741024.33000004</v>
        <stp/>
        <stp>EM_S_PERFORMANCEEXPRESS_PERFEXNETPROFITTOSHAREHOLDER</stp>
        <stp>2</stp>
        <stp>002236.SZ</stp>
        <stp>6/30/2016</stp>
        <tr r="E706" s="5"/>
      </tp>
      <tp t="s">
        <v/>
        <stp/>
        <stp>EM_S_PERFORMANCEEXPRESS_PERFEXNETPROFITTOSHAREHOLDER</stp>
        <stp>2</stp>
        <stp>002336.SZ</stp>
        <stp>6/30/2016</stp>
        <tr r="E805" s="5"/>
      </tp>
      <tp t="s">
        <v/>
        <stp/>
        <stp>EM_S_PERFORMANCEEXPRESS_PERFEXNETPROFITTOSHAREHOLDER</stp>
        <stp>2</stp>
        <stp>002036.SZ</stp>
        <stp>6/30/2016</stp>
        <tr r="E506" s="5"/>
      </tp>
      <tp t="s">
        <v/>
        <stp/>
        <stp>EM_S_PERFORMANCEEXPRESS_PERFEXNETPROFITTOSHAREHOLDER</stp>
        <stp>2</stp>
        <stp>002136.SZ</stp>
        <stp>6/30/2016</stp>
        <tr r="E606" s="5"/>
      </tp>
      <tp t="s">
        <v/>
        <stp/>
        <stp>EM_S_PERFORMANCEEXPRESS_PERFEXNETPROFITTOSHAREHOLDER</stp>
        <stp>2</stp>
        <stp>000835.SZ</stp>
        <stp>6/30/2016</stp>
        <tr r="E352" s="5"/>
      </tp>
      <tp t="s">
        <v/>
        <stp/>
        <stp>EM_S_PERFORMANCEEXPRESS_PERFEXNETPROFITTOSHAREHOLDER</stp>
        <stp>2</stp>
        <stp>000935.SZ</stp>
        <stp>6/30/2016</stp>
        <tr r="E420" s="5"/>
      </tp>
      <tp t="s">
        <v/>
        <stp/>
        <stp>EM_S_PERFORMANCEEXPRESS_PERFEXNETPROFITTOSHAREHOLDER</stp>
        <stp>2</stp>
        <stp>000635.SZ</stp>
        <stp>6/30/2016</stp>
        <tr r="E213" s="5"/>
      </tp>
      <tp t="s">
        <v/>
        <stp/>
        <stp>EM_S_PERFORMANCEEXPRESS_PERFEXNETPROFITTOSHAREHOLDER</stp>
        <stp>2</stp>
        <stp>000735.SZ</stp>
        <stp>6/30/2016</stp>
        <tr r="E285" s="5"/>
      </tp>
      <tp t="s">
        <v/>
        <stp/>
        <stp>EM_S_PERFORMANCEEXPRESS_PERFEXNETPROFITTOSHAREHOLDER</stp>
        <stp>2</stp>
        <stp>300405.SZ</stp>
        <stp>6/30/2016</stp>
        <tr r="E1665" s="5"/>
      </tp>
      <tp t="s">
        <v/>
        <stp/>
        <stp>EM_S_PERFORMANCEEXPRESS_PERFEXNETPROFITTOSHAREHOLDER</stp>
        <stp>2</stp>
        <stp>300505.SZ</stp>
        <stp>6/30/2016</stp>
        <tr r="E1763" s="5"/>
      </tp>
      <tp t="s">
        <v/>
        <stp/>
        <stp>EM_S_PERFORMANCEEXPRESS_PERFEXNETPROFITTOSHAREHOLDER</stp>
        <stp>2</stp>
        <stp>300205.SZ</stp>
        <stp>6/30/2016</stp>
        <tr r="E1466" s="5"/>
      </tp>
      <tp t="s">
        <v/>
        <stp/>
        <stp>EM_S_PERFORMANCEEXPRESS_PERFEXNETPROFITTOSHAREHOLDER</stp>
        <stp>2</stp>
        <stp>300305.SZ</stp>
        <stp>6/30/2016</stp>
        <tr r="E1566" s="5"/>
      </tp>
      <tp t="s">
        <v/>
        <stp/>
        <stp>EM_S_PERFORMANCEEXPRESS_PERFEXNETPROFITTOSHAREHOLDER</stp>
        <stp>2</stp>
        <stp>000035.SZ</stp>
        <stp>6/30/2016</stp>
        <tr r="E34" s="5"/>
      </tp>
      <tp t="s">
        <v/>
        <stp/>
        <stp>EM_S_PERFORMANCEEXPRESS_PERFEXNETPROFITTOSHAREHOLDER</stp>
        <stp>2</stp>
        <stp>300005.SZ</stp>
        <stp>6/30/2016</stp>
        <tr r="E1268" s="5"/>
      </tp>
      <tp t="s">
        <v/>
        <stp/>
        <stp>EM_S_PERFORMANCEEXPRESS_PERFEXNETPROFITTOSHAREHOLDER</stp>
        <stp>2</stp>
        <stp>300105.SZ</stp>
        <stp>6/30/2016</stp>
        <tr r="E1367" s="5"/>
      </tp>
      <tp t="s">
        <v/>
        <stp/>
        <stp>EM_S_PERFORMANCEEXPRESS_PERFEXNETPROFITTOSHAREHOLDER</stp>
        <stp>2</stp>
        <stp>002635.SZ</stp>
        <stp>6/30/2016</stp>
        <tr r="E1103" s="5"/>
      </tp>
      <tp t="s">
        <v/>
        <stp/>
        <stp>EM_S_PERFORMANCEEXPRESS_PERFEXNETPROFITTOSHAREHOLDER</stp>
        <stp>2</stp>
        <stp>002735.SZ</stp>
        <stp>6/30/2016</stp>
        <tr r="E1200" s="5"/>
      </tp>
      <tp t="s">
        <v/>
        <stp/>
        <stp>EM_S_PERFORMANCEEXPRESS_PERFEXNETPROFITTOSHAREHOLDER</stp>
        <stp>2</stp>
        <stp>002435.SZ</stp>
        <stp>6/30/2016</stp>
        <tr r="E904" s="5"/>
      </tp>
      <tp t="s">
        <v/>
        <stp/>
        <stp>EM_S_PERFORMANCEEXPRESS_PERFEXNETPROFITTOSHAREHOLDER</stp>
        <stp>2</stp>
        <stp>002535.SZ</stp>
        <stp>6/30/2016</stp>
        <tr r="E1003" s="5"/>
      </tp>
      <tp>
        <v>5336220.08</v>
        <stp/>
        <stp>EM_S_PERFORMANCEEXPRESS_PERFEXNETPROFITTOSHAREHOLDER</stp>
        <stp>2</stp>
        <stp>002235.SZ</stp>
        <stp>6/30/2016</stp>
        <tr r="E705" s="5"/>
      </tp>
      <tp t="s">
        <v/>
        <stp/>
        <stp>EM_S_PERFORMANCEEXPRESS_PERFEXNETPROFITTOSHAREHOLDER</stp>
        <stp>2</stp>
        <stp>002335.SZ</stp>
        <stp>6/30/2016</stp>
        <tr r="E804" s="5"/>
      </tp>
      <tp t="s">
        <v/>
        <stp/>
        <stp>EM_S_PERFORMANCEEXPRESS_PERFEXNETPROFITTOSHAREHOLDER</stp>
        <stp>2</stp>
        <stp>002035.SZ</stp>
        <stp>6/30/2016</stp>
        <tr r="E505" s="5"/>
      </tp>
      <tp t="s">
        <v/>
        <stp/>
        <stp>EM_S_PERFORMANCEEXPRESS_PERFEXNETPROFITTOSHAREHOLDER</stp>
        <stp>2</stp>
        <stp>002135.SZ</stp>
        <stp>6/30/2016</stp>
        <tr r="E605" s="5"/>
      </tp>
      <tp t="s">
        <v/>
        <stp/>
        <stp>EM_S_PERFORMANCEEXPRESS_PERFEXNETPROFITTOSHAREHOLDER</stp>
        <stp>2</stp>
        <stp>300404.SZ</stp>
        <stp>6/30/2016</stp>
        <tr r="E1664" s="5"/>
      </tp>
      <tp t="s">
        <v/>
        <stp/>
        <stp>EM_S_PERFORMANCEEXPRESS_PERFEXNETPROFITTOSHAREHOLDER</stp>
        <stp>2</stp>
        <stp>000534.SZ</stp>
        <stp>6/30/2016</stp>
        <tr r="E134" s="5"/>
      </tp>
      <tp t="s">
        <v/>
        <stp/>
        <stp>EM_S_PERFORMANCEEXPRESS_PERFEXNETPROFITTOSHAREHOLDER</stp>
        <stp>2</stp>
        <stp>300204.SZ</stp>
        <stp>6/30/2016</stp>
        <tr r="E1465" s="5"/>
      </tp>
      <tp t="s">
        <v/>
        <stp/>
        <stp>EM_S_PERFORMANCEEXPRESS_PERFEXNETPROFITTOSHAREHOLDER</stp>
        <stp>2</stp>
        <stp>300304.SZ</stp>
        <stp>6/30/2016</stp>
        <tr r="E1565" s="5"/>
      </tp>
      <tp t="s">
        <v/>
        <stp/>
        <stp>EM_S_PERFORMANCEEXPRESS_PERFEXNETPROFITTOSHAREHOLDER</stp>
        <stp>2</stp>
        <stp>000034.SZ</stp>
        <stp>6/30/2016</stp>
        <tr r="E33" s="5"/>
      </tp>
      <tp t="s">
        <v/>
        <stp/>
        <stp>EM_S_PERFORMANCEEXPRESS_PERFEXNETPROFITTOSHAREHOLDER</stp>
        <stp>2</stp>
        <stp>300004.SZ</stp>
        <stp>6/30/2016</stp>
        <tr r="E1267" s="5"/>
      </tp>
      <tp t="s">
        <v/>
        <stp/>
        <stp>EM_S_PERFORMANCEEXPRESS_PERFEXNETPROFITTOSHAREHOLDER</stp>
        <stp>2</stp>
        <stp>300104.SZ</stp>
        <stp>6/30/2016</stp>
        <tr r="E1366" s="5"/>
      </tp>
      <tp t="s">
        <v/>
        <stp/>
        <stp>EM_S_PERFORMANCEEXPRESS_PERFEXNETPROFITTOSHAREHOLDER</stp>
        <stp>2</stp>
        <stp>002634.SZ</stp>
        <stp>6/30/2016</stp>
        <tr r="E1102" s="5"/>
      </tp>
      <tp t="s">
        <v/>
        <stp/>
        <stp>EM_S_PERFORMANCEEXPRESS_PERFEXNETPROFITTOSHAREHOLDER</stp>
        <stp>2</stp>
        <stp>002734.SZ</stp>
        <stp>6/30/2016</stp>
        <tr r="E1199" s="5"/>
      </tp>
      <tp t="s">
        <v/>
        <stp/>
        <stp>EM_S_PERFORMANCEEXPRESS_PERFEXNETPROFITTOSHAREHOLDER</stp>
        <stp>2</stp>
        <stp>002434.SZ</stp>
        <stp>6/30/2016</stp>
        <tr r="E903" s="5"/>
      </tp>
      <tp t="s">
        <v/>
        <stp/>
        <stp>EM_S_PERFORMANCEEXPRESS_PERFEXNETPROFITTOSHAREHOLDER</stp>
        <stp>2</stp>
        <stp>002534.SZ</stp>
        <stp>6/30/2016</stp>
        <tr r="E1002" s="5"/>
      </tp>
      <tp t="s">
        <v/>
        <stp/>
        <stp>EM_S_PERFORMANCEEXPRESS_PERFEXNETPROFITTOSHAREHOLDER</stp>
        <stp>2</stp>
        <stp>002234.SZ</stp>
        <stp>6/30/2016</stp>
        <tr r="E704" s="5"/>
      </tp>
      <tp t="s">
        <v/>
        <stp/>
        <stp>EM_S_PERFORMANCEEXPRESS_PERFEXNETPROFITTOSHAREHOLDER</stp>
        <stp>2</stp>
        <stp>002334.SZ</stp>
        <stp>6/30/2016</stp>
        <tr r="E803" s="5"/>
      </tp>
      <tp t="s">
        <v/>
        <stp/>
        <stp>EM_S_PERFORMANCEEXPRESS_PERFEXNETPROFITTOSHAREHOLDER</stp>
        <stp>2</stp>
        <stp>002034.SZ</stp>
        <stp>6/30/2016</stp>
        <tr r="E504" s="5"/>
      </tp>
      <tp t="s">
        <v/>
        <stp/>
        <stp>EM_S_PERFORMANCEEXPRESS_PERFEXNETPROFITTOSHAREHOLDER</stp>
        <stp>2</stp>
        <stp>002134.SZ</stp>
        <stp>6/30/2016</stp>
        <tr r="E604" s="5"/>
      </tp>
      <tp t="s">
        <v/>
        <stp/>
        <stp>EM_S_PERFORMANCEEXPRESS_PERFEXNETPROFITTOSHAREHOLDER</stp>
        <stp>2</stp>
        <stp>000839.SZ</stp>
        <stp>6/30/2016</stp>
        <tr r="E356" s="5"/>
      </tp>
      <tp t="s">
        <v/>
        <stp/>
        <stp>EM_S_PERFORMANCEEXPRESS_PERFEXNETPROFITTOSHAREHOLDER</stp>
        <stp>2</stp>
        <stp>000939.SZ</stp>
        <stp>6/30/2016</stp>
        <tr r="E424" s="5"/>
      </tp>
      <tp t="s">
        <v/>
        <stp/>
        <stp>EM_S_PERFORMANCEEXPRESS_PERFEXNETPROFITTOSHAREHOLDER</stp>
        <stp>2</stp>
        <stp>000639.SZ</stp>
        <stp>6/30/2016</stp>
        <tr r="E217" s="5"/>
      </tp>
      <tp t="s">
        <v/>
        <stp/>
        <stp>EM_S_PERFORMANCEEXPRESS_PERFEXNETPROFITTOSHAREHOLDER</stp>
        <stp>2</stp>
        <stp>000739.SZ</stp>
        <stp>6/30/2016</stp>
        <tr r="E289" s="5"/>
      </tp>
      <tp t="s">
        <v/>
        <stp/>
        <stp>EM_S_PERFORMANCEEXPRESS_PERFEXNETPROFITTOSHAREHOLDER</stp>
        <stp>2</stp>
        <stp>300409.SZ</stp>
        <stp>6/30/2016</stp>
        <tr r="E1669" s="5"/>
      </tp>
      <tp t="s">
        <v/>
        <stp/>
        <stp>EM_S_PERFORMANCEEXPRESS_PERFEXNETPROFITTOSHAREHOLDER</stp>
        <stp>2</stp>
        <stp>000539.SZ</stp>
        <stp>6/30/2016</stp>
        <tr r="E138" s="5"/>
      </tp>
      <tp t="s">
        <v/>
        <stp/>
        <stp>EM_S_PERFORMANCEEXPRESS_PERFEXNETPROFITTOSHAREHOLDER</stp>
        <stp>2</stp>
        <stp>300509.SZ</stp>
        <stp>6/30/2016</stp>
        <tr r="E1767" s="5"/>
      </tp>
      <tp t="s">
        <v/>
        <stp/>
        <stp>EM_S_PERFORMANCEEXPRESS_PERFEXNETPROFITTOSHAREHOLDER</stp>
        <stp>2</stp>
        <stp>300209.SZ</stp>
        <stp>6/30/2016</stp>
        <tr r="E1470" s="5"/>
      </tp>
      <tp t="s">
        <v/>
        <stp/>
        <stp>EM_S_PERFORMANCEEXPRESS_PERFEXNETPROFITTOSHAREHOLDER</stp>
        <stp>2</stp>
        <stp>300309.SZ</stp>
        <stp>6/30/2016</stp>
        <tr r="E1570" s="5"/>
      </tp>
      <tp t="s">
        <v/>
        <stp/>
        <stp>EM_S_PERFORMANCEEXPRESS_PERFEXNETPROFITTOSHAREHOLDER</stp>
        <stp>2</stp>
        <stp>000039.SZ</stp>
        <stp>6/30/2016</stp>
        <tr r="E38" s="5"/>
      </tp>
      <tp t="s">
        <v/>
        <stp/>
        <stp>EM_S_PERFORMANCEEXPRESS_PERFEXNETPROFITTOSHAREHOLDER</stp>
        <stp>2</stp>
        <stp>300009.SZ</stp>
        <stp>6/30/2016</stp>
        <tr r="E1272" s="5"/>
      </tp>
      <tp t="s">
        <v/>
        <stp/>
        <stp>EM_S_PERFORMANCEEXPRESS_PERFEXNETPROFITTOSHAREHOLDER</stp>
        <stp>2</stp>
        <stp>300109.SZ</stp>
        <stp>6/30/2016</stp>
        <tr r="E1371" s="5"/>
      </tp>
      <tp t="s">
        <v/>
        <stp/>
        <stp>EM_S_PERFORMANCEEXPRESS_PERFEXNETPROFITTOSHAREHOLDER</stp>
        <stp>2</stp>
        <stp>002639.SZ</stp>
        <stp>6/30/2016</stp>
        <tr r="E1107" s="5"/>
      </tp>
      <tp t="s">
        <v/>
        <stp/>
        <stp>EM_S_PERFORMANCEEXPRESS_PERFEXNETPROFITTOSHAREHOLDER</stp>
        <stp>2</stp>
        <stp>002739.SZ</stp>
        <stp>6/30/2016</stp>
        <tr r="E1204" s="5"/>
      </tp>
      <tp t="s">
        <v/>
        <stp/>
        <stp>EM_S_PERFORMANCEEXPRESS_PERFEXNETPROFITTOSHAREHOLDER</stp>
        <stp>2</stp>
        <stp>002439.SZ</stp>
        <stp>6/30/2016</stp>
        <tr r="E908" s="5"/>
      </tp>
      <tp t="s">
        <v/>
        <stp/>
        <stp>EM_S_PERFORMANCEEXPRESS_PERFEXNETPROFITTOSHAREHOLDER</stp>
        <stp>2</stp>
        <stp>002539.SZ</stp>
        <stp>6/30/2016</stp>
        <tr r="E1007" s="5"/>
      </tp>
      <tp t="s">
        <v/>
        <stp/>
        <stp>EM_S_PERFORMANCEEXPRESS_PERFEXNETPROFITTOSHAREHOLDER</stp>
        <stp>2</stp>
        <stp>002239.SZ</stp>
        <stp>6/30/2016</stp>
        <tr r="E709" s="5"/>
      </tp>
      <tp t="s">
        <v/>
        <stp/>
        <stp>EM_S_PERFORMANCEEXPRESS_PERFEXNETPROFITTOSHAREHOLDER</stp>
        <stp>2</stp>
        <stp>002339.SZ</stp>
        <stp>6/30/2016</stp>
        <tr r="E808" s="5"/>
      </tp>
      <tp>
        <v>102491390.79000001</v>
        <stp/>
        <stp>EM_S_PERFORMANCEEXPRESS_PERFEXNETPROFITTOSHAREHOLDER</stp>
        <stp>2</stp>
        <stp>002039.SZ</stp>
        <stp>6/30/2016</stp>
        <tr r="E509" s="5"/>
      </tp>
      <tp t="s">
        <v/>
        <stp/>
        <stp>EM_S_PERFORMANCEEXPRESS_PERFEXNETPROFITTOSHAREHOLDER</stp>
        <stp>2</stp>
        <stp>002139.SZ</stp>
        <stp>6/30/2016</stp>
        <tr r="E609" s="5"/>
      </tp>
      <tp t="s">
        <v/>
        <stp/>
        <stp>EM_S_PERFORMANCEEXPRESS_PERFEXNETPROFITTOSHAREHOLDER</stp>
        <stp>2</stp>
        <stp>000838.SZ</stp>
        <stp>6/30/2016</stp>
        <tr r="E355" s="5"/>
      </tp>
      <tp t="s">
        <v/>
        <stp/>
        <stp>EM_S_PERFORMANCEEXPRESS_PERFEXNETPROFITTOSHAREHOLDER</stp>
        <stp>2</stp>
        <stp>000938.SZ</stp>
        <stp>6/30/2016</stp>
        <tr r="E423" s="5"/>
      </tp>
      <tp t="s">
        <v/>
        <stp/>
        <stp>EM_S_PERFORMANCEEXPRESS_PERFEXNETPROFITTOSHAREHOLDER</stp>
        <stp>2</stp>
        <stp>000638.SZ</stp>
        <stp>6/30/2016</stp>
        <tr r="E216" s="5"/>
      </tp>
      <tp t="s">
        <v/>
        <stp/>
        <stp>EM_S_PERFORMANCEEXPRESS_PERFEXNETPROFITTOSHAREHOLDER</stp>
        <stp>2</stp>
        <stp>000738.SZ</stp>
        <stp>6/30/2016</stp>
        <tr r="E288" s="5"/>
      </tp>
      <tp t="s">
        <v/>
        <stp/>
        <stp>EM_S_PERFORMANCEEXPRESS_PERFEXNETPROFITTOSHAREHOLDER</stp>
        <stp>2</stp>
        <stp>300408.SZ</stp>
        <stp>6/30/2016</stp>
        <tr r="E1668" s="5"/>
      </tp>
      <tp t="s">
        <v/>
        <stp/>
        <stp>EM_S_PERFORMANCEEXPRESS_PERFEXNETPROFITTOSHAREHOLDER</stp>
        <stp>2</stp>
        <stp>000538.SZ</stp>
        <stp>6/30/2016</stp>
        <tr r="E137" s="5"/>
      </tp>
      <tp t="s">
        <v/>
        <stp/>
        <stp>EM_S_PERFORMANCEEXPRESS_PERFEXNETPROFITTOSHAREHOLDER</stp>
        <stp>2</stp>
        <stp>300508.SZ</stp>
        <stp>6/30/2016</stp>
        <tr r="E1766" s="5"/>
      </tp>
      <tp t="s">
        <v/>
        <stp/>
        <stp>EM_S_PERFORMANCEEXPRESS_PERFEXNETPROFITTOSHAREHOLDER</stp>
        <stp>2</stp>
        <stp>300208.SZ</stp>
        <stp>6/30/2016</stp>
        <tr r="E1469" s="5"/>
      </tp>
      <tp t="s">
        <v/>
        <stp/>
        <stp>EM_S_PERFORMANCEEXPRESS_PERFEXNETPROFITTOSHAREHOLDER</stp>
        <stp>2</stp>
        <stp>000338.SZ</stp>
        <stp>6/30/2016</stp>
        <tr r="E78" s="5"/>
      </tp>
      <tp t="s">
        <v/>
        <stp/>
        <stp>EM_S_PERFORMANCEEXPRESS_PERFEXNETPROFITTOSHAREHOLDER</stp>
        <stp>2</stp>
        <stp>300308.SZ</stp>
        <stp>6/30/2016</stp>
        <tr r="E1569" s="5"/>
      </tp>
      <tp t="s">
        <v/>
        <stp/>
        <stp>EM_S_PERFORMANCEEXPRESS_PERFEXNETPROFITTOSHAREHOLDER</stp>
        <stp>2</stp>
        <stp>000038.SZ</stp>
        <stp>6/30/2016</stp>
        <tr r="E37" s="5"/>
      </tp>
      <tp t="s">
        <v/>
        <stp/>
        <stp>EM_S_PERFORMANCEEXPRESS_PERFEXNETPROFITTOSHAREHOLDER</stp>
        <stp>2</stp>
        <stp>300008.SZ</stp>
        <stp>6/30/2016</stp>
        <tr r="E1271" s="5"/>
      </tp>
      <tp t="s">
        <v/>
        <stp/>
        <stp>EM_S_PERFORMANCEEXPRESS_PERFEXNETPROFITTOSHAREHOLDER</stp>
        <stp>2</stp>
        <stp>300108.SZ</stp>
        <stp>6/30/2016</stp>
        <tr r="E1370" s="5"/>
      </tp>
      <tp t="s">
        <v/>
        <stp/>
        <stp>EM_S_PERFORMANCEEXPRESS_PERFEXNETPROFITTOSHAREHOLDER</stp>
        <stp>2</stp>
        <stp>002638.SZ</stp>
        <stp>6/30/2016</stp>
        <tr r="E1106" s="5"/>
      </tp>
      <tp t="s">
        <v/>
        <stp/>
        <stp>EM_S_PERFORMANCEEXPRESS_PERFEXNETPROFITTOSHAREHOLDER</stp>
        <stp>2</stp>
        <stp>002738.SZ</stp>
        <stp>6/30/2016</stp>
        <tr r="E1203" s="5"/>
      </tp>
      <tp t="s">
        <v/>
        <stp/>
        <stp>EM_S_PERFORMANCEEXPRESS_PERFEXNETPROFITTOSHAREHOLDER</stp>
        <stp>2</stp>
        <stp>002438.SZ</stp>
        <stp>6/30/2016</stp>
        <tr r="E907" s="5"/>
      </tp>
      <tp t="s">
        <v/>
        <stp/>
        <stp>EM_S_PERFORMANCEEXPRESS_PERFEXNETPROFITTOSHAREHOLDER</stp>
        <stp>2</stp>
        <stp>002538.SZ</stp>
        <stp>6/30/2016</stp>
        <tr r="E1006" s="5"/>
      </tp>
      <tp t="s">
        <v/>
        <stp/>
        <stp>EM_S_PERFORMANCEEXPRESS_PERFEXNETPROFITTOSHAREHOLDER</stp>
        <stp>2</stp>
        <stp>002238.SZ</stp>
        <stp>6/30/2016</stp>
        <tr r="E708" s="5"/>
      </tp>
      <tp>
        <v>25765964.109999999</v>
        <stp/>
        <stp>EM_S_PERFORMANCEEXPRESS_PERFEXNETPROFITTOSHAREHOLDER</stp>
        <stp>2</stp>
        <stp>002338.SZ</stp>
        <stp>6/30/2016</stp>
        <tr r="E807" s="5"/>
      </tp>
      <tp t="s">
        <v/>
        <stp/>
        <stp>EM_S_PERFORMANCEEXPRESS_PERFEXNETPROFITTOSHAREHOLDER</stp>
        <stp>2</stp>
        <stp>002038.SZ</stp>
        <stp>6/30/2016</stp>
        <tr r="E508" s="5"/>
      </tp>
      <tp t="s">
        <v/>
        <stp/>
        <stp>EM_S_PERFORMANCEEXPRESS_PERFEXNETPROFITTOSHAREHOLDER</stp>
        <stp>2</stp>
        <stp>002138.SZ</stp>
        <stp>6/30/2016</stp>
        <tr r="E608" s="5"/>
      </tp>
      <tp t="s">
        <v/>
        <stp/>
        <stp>EM_S_DIV_PRELANDATE</stp>
        <stp>3</stp>
        <stp>000002.SZ</stp>
        <stp>3/31/2013</stp>
        <stp>1</stp>
        <tr r="GJ4" s="13"/>
      </tp>
      <tp t="s">
        <v>2006-08-01</v>
        <stp/>
        <stp>EM_S_DIV_PRELANDATE</stp>
        <stp>3</stp>
        <stp>000002.SZ</stp>
        <stp>6/30/2006</stp>
        <stp>1</stp>
        <tr r="HK4" s="13"/>
      </tp>
      <tp t="s">
        <v/>
        <stp/>
        <stp>EM_S_DIV_PRELANDATE</stp>
        <stp>3</stp>
        <stp>000002.SZ</stp>
        <stp>9/30/2009</stp>
        <stp>1</stp>
        <tr r="GX4" s="13"/>
      </tp>
      <tp t="s">
        <v/>
        <stp/>
        <stp>EM_S_PERFORMANCEEXPRESS_PERFEXNETPROFITTOSHAREHOLDER</stp>
        <stp>2</stp>
        <stp>000823.SZ</stp>
        <stp>6/30/2016</stp>
        <tr r="E344" s="5"/>
      </tp>
      <tp t="s">
        <v/>
        <stp/>
        <stp>EM_S_PERFORMANCEEXPRESS_PERFEXNETPROFITTOSHAREHOLDER</stp>
        <stp>2</stp>
        <stp>000923.SZ</stp>
        <stp>6/30/2016</stp>
        <tr r="E410" s="5"/>
      </tp>
      <tp t="s">
        <v/>
        <stp/>
        <stp>EM_S_PERFORMANCEEXPRESS_PERFEXNETPROFITTOSHAREHOLDER</stp>
        <stp>2</stp>
        <stp>000623.SZ</stp>
        <stp>6/30/2016</stp>
        <tr r="E203" s="5"/>
      </tp>
      <tp t="s">
        <v/>
        <stp/>
        <stp>EM_S_PERFORMANCEEXPRESS_PERFEXNETPROFITTOSHAREHOLDER</stp>
        <stp>2</stp>
        <stp>000723.SZ</stp>
        <stp>6/30/2016</stp>
        <tr r="E276" s="5"/>
      </tp>
      <tp t="s">
        <v/>
        <stp/>
        <stp>EM_S_PERFORMANCEEXPRESS_PERFEXNETPROFITTOSHAREHOLDER</stp>
        <stp>2</stp>
        <stp>000423.SZ</stp>
        <stp>6/30/2016</stp>
        <tr r="E98" s="5"/>
      </tp>
      <tp t="s">
        <v/>
        <stp/>
        <stp>EM_S_PERFORMANCEEXPRESS_PERFEXNETPROFITTOSHAREHOLDER</stp>
        <stp>2</stp>
        <stp>300413.SZ</stp>
        <stp>6/30/2016</stp>
        <tr r="E1673" s="5"/>
      </tp>
      <tp t="s">
        <v/>
        <stp/>
        <stp>EM_S_PERFORMANCEEXPRESS_PERFEXNETPROFITTOSHAREHOLDER</stp>
        <stp>2</stp>
        <stp>000523.SZ</stp>
        <stp>6/30/2016</stp>
        <tr r="E124" s="5"/>
      </tp>
      <tp t="s">
        <v/>
        <stp/>
        <stp>EM_S_PERFORMANCEEXPRESS_PERFEXNETPROFITTOSHAREHOLDER</stp>
        <stp>2</stp>
        <stp>300513.SZ</stp>
        <stp>6/30/2016</stp>
        <tr r="E1771" s="5"/>
      </tp>
      <tp t="s">
        <v/>
        <stp/>
        <stp>EM_S_PERFORMANCEEXPRESS_PERFEXNETPROFITTOSHAREHOLDER</stp>
        <stp>2</stp>
        <stp>300213.SZ</stp>
        <stp>6/30/2016</stp>
        <tr r="E1474" s="5"/>
      </tp>
      <tp t="s">
        <v/>
        <stp/>
        <stp>EM_S_PERFORMANCEEXPRESS_PERFEXNETPROFITTOSHAREHOLDER</stp>
        <stp>2</stp>
        <stp>300313.SZ</stp>
        <stp>6/30/2016</stp>
        <tr r="E1574" s="5"/>
      </tp>
      <tp t="s">
        <v/>
        <stp/>
        <stp>EM_S_PERFORMANCEEXPRESS_PERFEXNETPROFITTOSHAREHOLDER</stp>
        <stp>2</stp>
        <stp>000023.SZ</stp>
        <stp>6/30/2016</stp>
        <tr r="E23" s="5"/>
      </tp>
      <tp t="s">
        <v/>
        <stp/>
        <stp>EM_S_PERFORMANCEEXPRESS_PERFEXNETPROFITTOSHAREHOLDER</stp>
        <stp>2</stp>
        <stp>300013.SZ</stp>
        <stp>6/30/2016</stp>
        <tr r="E1276" s="5"/>
      </tp>
      <tp t="s">
        <v/>
        <stp/>
        <stp>EM_S_PERFORMANCEEXPRESS_PERFEXNETPROFITTOSHAREHOLDER</stp>
        <stp>2</stp>
        <stp>300113.SZ</stp>
        <stp>6/30/2016</stp>
        <tr r="E1375" s="5"/>
      </tp>
      <tp>
        <v>30148815.010000002</v>
        <stp/>
        <stp>EM_S_PERFORMANCEEXPRESS_PERFEXNETPROFITTOSHAREHOLDER</stp>
        <stp>2</stp>
        <stp>002623.SZ</stp>
        <stp>6/30/2016</stp>
        <tr r="E1091" s="5"/>
      </tp>
      <tp t="s">
        <v/>
        <stp/>
        <stp>EM_S_PERFORMANCEEXPRESS_PERFEXNETPROFITTOSHAREHOLDER</stp>
        <stp>2</stp>
        <stp>002723.SZ</stp>
        <stp>6/30/2016</stp>
        <tr r="E1188" s="5"/>
      </tp>
      <tp t="s">
        <v/>
        <stp/>
        <stp>EM_S_PERFORMANCEEXPRESS_PERFEXNETPROFITTOSHAREHOLDER</stp>
        <stp>2</stp>
        <stp>002423.SZ</stp>
        <stp>6/30/2016</stp>
        <tr r="E892" s="5"/>
      </tp>
      <tp t="s">
        <v/>
        <stp/>
        <stp>EM_S_PERFORMANCEEXPRESS_PERFEXNETPROFITTOSHAREHOLDER</stp>
        <stp>2</stp>
        <stp>002523.SZ</stp>
        <stp>6/30/2016</stp>
        <tr r="E992" s="5"/>
      </tp>
      <tp t="s">
        <v/>
        <stp/>
        <stp>EM_S_PERFORMANCEEXPRESS_PERFEXNETPROFITTOSHAREHOLDER</stp>
        <stp>2</stp>
        <stp>002223.SZ</stp>
        <stp>6/30/2016</stp>
        <tr r="E693" s="5"/>
      </tp>
      <tp t="s">
        <v/>
        <stp/>
        <stp>EM_S_PERFORMANCEEXPRESS_PERFEXNETPROFITTOSHAREHOLDER</stp>
        <stp>2</stp>
        <stp>002323.SZ</stp>
        <stp>6/30/2016</stp>
        <tr r="E792" s="5"/>
      </tp>
      <tp>
        <v>50203356.829999998</v>
        <stp/>
        <stp>EM_S_PERFORMANCEEXPRESS_PERFEXNETPROFITTOSHAREHOLDER</stp>
        <stp>2</stp>
        <stp>002023.SZ</stp>
        <stp>6/30/2016</stp>
        <tr r="E493" s="5"/>
      </tp>
      <tp t="s">
        <v/>
        <stp/>
        <stp>EM_S_PERFORMANCEEXPRESS_PERFEXNETPROFITTOSHAREHOLDER</stp>
        <stp>2</stp>
        <stp>002123.SZ</stp>
        <stp>6/30/2016</stp>
        <tr r="E593" s="5"/>
      </tp>
      <tp t="s">
        <v/>
        <stp/>
        <stp>EM_S_PERFORMANCEEXPRESS_PERFEXNETPROFITTOSHAREHOLDER</stp>
        <stp>2</stp>
        <stp>000822.SZ</stp>
        <stp>6/30/2016</stp>
        <tr r="E343" s="5"/>
      </tp>
      <tp t="s">
        <v/>
        <stp/>
        <stp>EM_S_PERFORMANCEEXPRESS_PERFEXNETPROFITTOSHAREHOLDER</stp>
        <stp>2</stp>
        <stp>000922.SZ</stp>
        <stp>6/30/2016</stp>
        <tr r="E409" s="5"/>
      </tp>
      <tp t="s">
        <v/>
        <stp/>
        <stp>EM_S_PERFORMANCEEXPRESS_PERFEXNETPROFITTOSHAREHOLDER</stp>
        <stp>2</stp>
        <stp>000622.SZ</stp>
        <stp>6/30/2016</stp>
        <tr r="E202" s="5"/>
      </tp>
      <tp t="s">
        <v/>
        <stp/>
        <stp>EM_S_PERFORMANCEEXPRESS_PERFEXNETPROFITTOSHAREHOLDER</stp>
        <stp>2</stp>
        <stp>000722.SZ</stp>
        <stp>6/30/2016</stp>
        <tr r="E275" s="5"/>
      </tp>
      <tp t="s">
        <v/>
        <stp/>
        <stp>EM_S_PERFORMANCEEXPRESS_PERFEXNETPROFITTOSHAREHOLDER</stp>
        <stp>2</stp>
        <stp>000422.SZ</stp>
        <stp>6/30/2016</stp>
        <tr r="E97" s="5"/>
      </tp>
      <tp t="s">
        <v/>
        <stp/>
        <stp>EM_S_PERFORMANCEEXPRESS_PERFEXNETPROFITTOSHAREHOLDER</stp>
        <stp>2</stp>
        <stp>300412.SZ</stp>
        <stp>6/30/2016</stp>
        <tr r="E1672" s="5"/>
      </tp>
      <tp t="s">
        <v/>
        <stp/>
        <stp>EM_S_PERFORMANCEEXPRESS_PERFEXNETPROFITTOSHAREHOLDER</stp>
        <stp>2</stp>
        <stp>300512.SZ</stp>
        <stp>6/30/2016</stp>
        <tr r="E1770" s="5"/>
      </tp>
      <tp t="s">
        <v/>
        <stp/>
        <stp>EM_S_PERFORMANCEEXPRESS_PERFEXNETPROFITTOSHAREHOLDER</stp>
        <stp>2</stp>
        <stp>300212.SZ</stp>
        <stp>6/30/2016</stp>
        <tr r="E1473" s="5"/>
      </tp>
      <tp t="s">
        <v/>
        <stp/>
        <stp>EM_S_PERFORMANCEEXPRESS_PERFEXNETPROFITTOSHAREHOLDER</stp>
        <stp>2</stp>
        <stp>300312.SZ</stp>
        <stp>6/30/2016</stp>
        <tr r="E1573" s="5"/>
      </tp>
      <tp t="s">
        <v/>
        <stp/>
        <stp>EM_S_PERFORMANCEEXPRESS_PERFEXNETPROFITTOSHAREHOLDER</stp>
        <stp>2</stp>
        <stp>000022.SZ</stp>
        <stp>6/30/2016</stp>
        <tr r="E22" s="5"/>
      </tp>
      <tp t="s">
        <v/>
        <stp/>
        <stp>EM_S_PERFORMANCEEXPRESS_PERFEXNETPROFITTOSHAREHOLDER</stp>
        <stp>2</stp>
        <stp>300012.SZ</stp>
        <stp>6/30/2016</stp>
        <tr r="E1275" s="5"/>
      </tp>
      <tp t="s">
        <v/>
        <stp/>
        <stp>EM_S_PERFORMANCEEXPRESS_PERFEXNETPROFITTOSHAREHOLDER</stp>
        <stp>2</stp>
        <stp>300112.SZ</stp>
        <stp>6/30/2016</stp>
        <tr r="E1374" s="5"/>
      </tp>
      <tp t="s">
        <v/>
        <stp/>
        <stp>EM_S_PERFORMANCEEXPRESS_PERFEXNETPROFITTOSHAREHOLDER</stp>
        <stp>2</stp>
        <stp>002622.SZ</stp>
        <stp>6/30/2016</stp>
        <tr r="E1090" s="5"/>
      </tp>
      <tp t="s">
        <v/>
        <stp/>
        <stp>EM_S_PERFORMANCEEXPRESS_PERFEXNETPROFITTOSHAREHOLDER</stp>
        <stp>2</stp>
        <stp>002722.SZ</stp>
        <stp>6/30/2016</stp>
        <tr r="E1187" s="5"/>
      </tp>
      <tp t="s">
        <v/>
        <stp/>
        <stp>EM_S_PERFORMANCEEXPRESS_PERFEXNETPROFITTOSHAREHOLDER</stp>
        <stp>2</stp>
        <stp>002422.SZ</stp>
        <stp>6/30/2016</stp>
        <tr r="E891" s="5"/>
      </tp>
      <tp t="s">
        <v/>
        <stp/>
        <stp>EM_S_PERFORMANCEEXPRESS_PERFEXNETPROFITTOSHAREHOLDER</stp>
        <stp>2</stp>
        <stp>002522.SZ</stp>
        <stp>6/30/2016</stp>
        <tr r="E991" s="5"/>
      </tp>
      <tp t="s">
        <v/>
        <stp/>
        <stp>EM_S_PERFORMANCEEXPRESS_PERFEXNETPROFITTOSHAREHOLDER</stp>
        <stp>2</stp>
        <stp>002222.SZ</stp>
        <stp>6/30/2016</stp>
        <tr r="E692" s="5"/>
      </tp>
      <tp>
        <v>26356750.559999999</v>
        <stp/>
        <stp>EM_S_PERFORMANCEEXPRESS_PERFEXNETPROFITTOSHAREHOLDER</stp>
        <stp>2</stp>
        <stp>002322.SZ</stp>
        <stp>6/30/2016</stp>
        <tr r="E791" s="5"/>
      </tp>
      <tp t="s">
        <v/>
        <stp/>
        <stp>EM_S_PERFORMANCEEXPRESS_PERFEXNETPROFITTOSHAREHOLDER</stp>
        <stp>2</stp>
        <stp>002022.SZ</stp>
        <stp>6/30/2016</stp>
        <tr r="E492" s="5"/>
      </tp>
      <tp t="s">
        <v/>
        <stp/>
        <stp>EM_S_PERFORMANCEEXPRESS_PERFEXNETPROFITTOSHAREHOLDER</stp>
        <stp>2</stp>
        <stp>002122.SZ</stp>
        <stp>6/30/2016</stp>
        <tr r="E592" s="5"/>
      </tp>
      <tp t="s">
        <v/>
        <stp/>
        <stp>EM_S_PERFORMANCEEXPRESS_PERFEXNETPROFITTOSHAREHOLDER</stp>
        <stp>2</stp>
        <stp>000821.SZ</stp>
        <stp>6/30/2016</stp>
        <tr r="E342" s="5"/>
      </tp>
      <tp t="s">
        <v/>
        <stp/>
        <stp>EM_S_PERFORMANCEEXPRESS_PERFEXNETPROFITTOSHAREHOLDER</stp>
        <stp>2</stp>
        <stp>000921.SZ</stp>
        <stp>6/30/2016</stp>
        <tr r="E408" s="5"/>
      </tp>
      <tp t="s">
        <v/>
        <stp/>
        <stp>EM_S_PERFORMANCEEXPRESS_PERFEXNETPROFITTOSHAREHOLDER</stp>
        <stp>2</stp>
        <stp>000721.SZ</stp>
        <stp>6/30/2016</stp>
        <tr r="E274" s="5"/>
      </tp>
      <tp t="s">
        <v/>
        <stp/>
        <stp>EM_S_PERFORMANCEEXPRESS_PERFEXNETPROFITTOSHAREHOLDER</stp>
        <stp>2</stp>
        <stp>000421.SZ</stp>
        <stp>6/30/2016</stp>
        <tr r="E96" s="5"/>
      </tp>
      <tp t="s">
        <v/>
        <stp/>
        <stp>EM_S_PERFORMANCEEXPRESS_PERFEXNETPROFITTOSHAREHOLDER</stp>
        <stp>2</stp>
        <stp>300411.SZ</stp>
        <stp>6/30/2016</stp>
        <tr r="E1671" s="5"/>
      </tp>
      <tp t="s">
        <v/>
        <stp/>
        <stp>EM_S_PERFORMANCEEXPRESS_PERFEXNETPROFITTOSHAREHOLDER</stp>
        <stp>2</stp>
        <stp>000521.SZ</stp>
        <stp>6/30/2016</stp>
        <tr r="E123" s="5"/>
      </tp>
      <tp t="s">
        <v/>
        <stp/>
        <stp>EM_S_PERFORMANCEEXPRESS_PERFEXNETPROFITTOSHAREHOLDER</stp>
        <stp>2</stp>
        <stp>300511.SZ</stp>
        <stp>6/30/2016</stp>
        <tr r="E1769" s="5"/>
      </tp>
      <tp t="s">
        <v/>
        <stp/>
        <stp>EM_S_PERFORMANCEEXPRESS_PERFEXNETPROFITTOSHAREHOLDER</stp>
        <stp>2</stp>
        <stp>300211.SZ</stp>
        <stp>6/30/2016</stp>
        <tr r="E1472" s="5"/>
      </tp>
      <tp t="s">
        <v/>
        <stp/>
        <stp>EM_S_PERFORMANCEEXPRESS_PERFEXNETPROFITTOSHAREHOLDER</stp>
        <stp>2</stp>
        <stp>300311.SZ</stp>
        <stp>6/30/2016</stp>
        <tr r="E1572" s="5"/>
      </tp>
      <tp t="s">
        <v/>
        <stp/>
        <stp>EM_S_PERFORMANCEEXPRESS_PERFEXNETPROFITTOSHAREHOLDER</stp>
        <stp>2</stp>
        <stp>000021.SZ</stp>
        <stp>6/30/2016</stp>
        <tr r="E21" s="5"/>
      </tp>
      <tp t="s">
        <v/>
        <stp/>
        <stp>EM_S_PERFORMANCEEXPRESS_PERFEXNETPROFITTOSHAREHOLDER</stp>
        <stp>2</stp>
        <stp>300011.SZ</stp>
        <stp>6/30/2016</stp>
        <tr r="E1274" s="5"/>
      </tp>
      <tp t="s">
        <v/>
        <stp/>
        <stp>EM_S_PERFORMANCEEXPRESS_PERFEXNETPROFITTOSHAREHOLDER</stp>
        <stp>2</stp>
        <stp>300111.SZ</stp>
        <stp>6/30/2016</stp>
        <tr r="E1373" s="5"/>
      </tp>
      <tp t="s">
        <v/>
        <stp/>
        <stp>EM_S_PERFORMANCEEXPRESS_PERFEXNETPROFITTOSHAREHOLDER</stp>
        <stp>2</stp>
        <stp>002621.SZ</stp>
        <stp>6/30/2016</stp>
        <tr r="E1089" s="5"/>
      </tp>
      <tp t="s">
        <v/>
        <stp/>
        <stp>EM_S_PERFORMANCEEXPRESS_PERFEXNETPROFITTOSHAREHOLDER</stp>
        <stp>2</stp>
        <stp>002721.SZ</stp>
        <stp>6/30/2016</stp>
        <tr r="E1186" s="5"/>
      </tp>
      <tp>
        <v>75513547.599999994</v>
        <stp/>
        <stp>EM_S_PERFORMANCEEXPRESS_PERFEXNETPROFITTOSHAREHOLDER</stp>
        <stp>2</stp>
        <stp>002421.SZ</stp>
        <stp>6/30/2016</stp>
        <tr r="E890" s="5"/>
      </tp>
      <tp t="s">
        <v/>
        <stp/>
        <stp>EM_S_PERFORMANCEEXPRESS_PERFEXNETPROFITTOSHAREHOLDER</stp>
        <stp>2</stp>
        <stp>002521.SZ</stp>
        <stp>6/30/2016</stp>
        <tr r="E990" s="5"/>
      </tp>
      <tp t="s">
        <v/>
        <stp/>
        <stp>EM_S_PERFORMANCEEXPRESS_PERFEXNETPROFITTOSHAREHOLDER</stp>
        <stp>2</stp>
        <stp>002221.SZ</stp>
        <stp>6/30/2016</stp>
        <tr r="E691" s="5"/>
      </tp>
      <tp>
        <v>68050600</v>
        <stp/>
        <stp>EM_S_PERFORMANCEEXPRESS_PERFEXNETPROFITTOSHAREHOLDER</stp>
        <stp>2</stp>
        <stp>002321.SZ</stp>
        <stp>6/30/2016</stp>
        <tr r="E790" s="5"/>
      </tp>
      <tp t="s">
        <v/>
        <stp/>
        <stp>EM_S_PERFORMANCEEXPRESS_PERFEXNETPROFITTOSHAREHOLDER</stp>
        <stp>2</stp>
        <stp>002021.SZ</stp>
        <stp>6/30/2016</stp>
        <tr r="E491" s="5"/>
      </tp>
      <tp t="s">
        <v/>
        <stp/>
        <stp>EM_S_PERFORMANCEEXPRESS_PERFEXNETPROFITTOSHAREHOLDER</stp>
        <stp>2</stp>
        <stp>002121.SZ</stp>
        <stp>6/30/2016</stp>
        <tr r="E591" s="5"/>
      </tp>
      <tp t="s">
        <v/>
        <stp/>
        <stp>EM_S_PERFORMANCEEXPRESS_PERFEXNETPROFITTOSHAREHOLDER</stp>
        <stp>2</stp>
        <stp>000820.SZ</stp>
        <stp>6/30/2016</stp>
        <tr r="E341" s="5"/>
      </tp>
      <tp t="s">
        <v/>
        <stp/>
        <stp>EM_S_PERFORMANCEEXPRESS_PERFEXNETPROFITTOSHAREHOLDER</stp>
        <stp>2</stp>
        <stp>000920.SZ</stp>
        <stp>6/30/2016</stp>
        <tr r="E407" s="5"/>
      </tp>
      <tp t="s">
        <v/>
        <stp/>
        <stp>EM_S_PERFORMANCEEXPRESS_PERFEXNETPROFITTOSHAREHOLDER</stp>
        <stp>2</stp>
        <stp>000620.SZ</stp>
        <stp>6/30/2016</stp>
        <tr r="E201" s="5"/>
      </tp>
      <tp t="s">
        <v/>
        <stp/>
        <stp>EM_S_PERFORMANCEEXPRESS_PERFEXNETPROFITTOSHAREHOLDER</stp>
        <stp>2</stp>
        <stp>000720.SZ</stp>
        <stp>6/30/2016</stp>
        <tr r="E273" s="5"/>
      </tp>
      <tp t="s">
        <v/>
        <stp/>
        <stp>EM_S_PERFORMANCEEXPRESS_PERFEXNETPROFITTOSHAREHOLDER</stp>
        <stp>2</stp>
        <stp>000420.SZ</stp>
        <stp>6/30/2016</stp>
        <tr r="E95" s="5"/>
      </tp>
      <tp t="s">
        <v/>
        <stp/>
        <stp>EM_S_PERFORMANCEEXPRESS_PERFEXNETPROFITTOSHAREHOLDER</stp>
        <stp>2</stp>
        <stp>300410.SZ</stp>
        <stp>6/30/2016</stp>
        <tr r="E1670" s="5"/>
      </tp>
      <tp t="s">
        <v/>
        <stp/>
        <stp>EM_S_PERFORMANCEEXPRESS_PERFEXNETPROFITTOSHAREHOLDER</stp>
        <stp>2</stp>
        <stp>000520.SZ</stp>
        <stp>6/30/2016</stp>
        <tr r="E122" s="5"/>
      </tp>
      <tp t="s">
        <v/>
        <stp/>
        <stp>EM_S_PERFORMANCEEXPRESS_PERFEXNETPROFITTOSHAREHOLDER</stp>
        <stp>2</stp>
        <stp>300510.SZ</stp>
        <stp>6/30/2016</stp>
        <tr r="E1768" s="5"/>
      </tp>
      <tp t="s">
        <v/>
        <stp/>
        <stp>EM_S_PERFORMANCEEXPRESS_PERFEXNETPROFITTOSHAREHOLDER</stp>
        <stp>2</stp>
        <stp>300210.SZ</stp>
        <stp>6/30/2016</stp>
        <tr r="E1471" s="5"/>
      </tp>
      <tp t="s">
        <v/>
        <stp/>
        <stp>EM_S_PERFORMANCEEXPRESS_PERFEXNETPROFITTOSHAREHOLDER</stp>
        <stp>2</stp>
        <stp>300310.SZ</stp>
        <stp>6/30/2016</stp>
        <tr r="E1571" s="5"/>
      </tp>
      <tp t="s">
        <v/>
        <stp/>
        <stp>EM_S_PERFORMANCEEXPRESS_PERFEXNETPROFITTOSHAREHOLDER</stp>
        <stp>2</stp>
        <stp>000020.SZ</stp>
        <stp>6/30/2016</stp>
        <tr r="E20" s="5"/>
      </tp>
      <tp t="s">
        <v/>
        <stp/>
        <stp>EM_S_PERFORMANCEEXPRESS_PERFEXNETPROFITTOSHAREHOLDER</stp>
        <stp>2</stp>
        <stp>300010.SZ</stp>
        <stp>6/30/2016</stp>
        <tr r="E1273" s="5"/>
      </tp>
      <tp t="s">
        <v/>
        <stp/>
        <stp>EM_S_PERFORMANCEEXPRESS_PERFEXNETPROFITTOSHAREHOLDER</stp>
        <stp>2</stp>
        <stp>300110.SZ</stp>
        <stp>6/30/2016</stp>
        <tr r="E1372" s="5"/>
      </tp>
      <tp t="s">
        <v/>
        <stp/>
        <stp>EM_S_PERFORMANCEEXPRESS_PERFEXNETPROFITTOSHAREHOLDER</stp>
        <stp>2</stp>
        <stp>002620.SZ</stp>
        <stp>6/30/2016</stp>
        <tr r="E1088" s="5"/>
      </tp>
      <tp>
        <v>-75343380.049999997</v>
        <stp/>
        <stp>EM_S_PERFORMANCEEXPRESS_PERFEXNETPROFITTOSHAREHOLDER</stp>
        <stp>2</stp>
        <stp>002420.SZ</stp>
        <stp>6/30/2016</stp>
        <tr r="E889" s="5"/>
      </tp>
      <tp t="s">
        <v/>
        <stp/>
        <stp>EM_S_PERFORMANCEEXPRESS_PERFEXNETPROFITTOSHAREHOLDER</stp>
        <stp>2</stp>
        <stp>002520.SZ</stp>
        <stp>6/30/2016</stp>
        <tr r="E989" s="5"/>
      </tp>
      <tp t="s">
        <v/>
        <stp/>
        <stp>EM_S_PERFORMANCEEXPRESS_PERFEXNETPROFITTOSHAREHOLDER</stp>
        <stp>2</stp>
        <stp>002220.SZ</stp>
        <stp>6/30/2016</stp>
        <tr r="E690" s="5"/>
      </tp>
      <tp t="s">
        <v/>
        <stp/>
        <stp>EM_S_PERFORMANCEEXPRESS_PERFEXNETPROFITTOSHAREHOLDER</stp>
        <stp>2</stp>
        <stp>002320.SZ</stp>
        <stp>6/30/2016</stp>
        <tr r="E789" s="5"/>
      </tp>
      <tp t="s">
        <v/>
        <stp/>
        <stp>EM_S_PERFORMANCEEXPRESS_PERFEXNETPROFITTOSHAREHOLDER</stp>
        <stp>2</stp>
        <stp>002020.SZ</stp>
        <stp>6/30/2016</stp>
        <tr r="E490" s="5"/>
      </tp>
      <tp t="s">
        <v/>
        <stp/>
        <stp>EM_S_PERFORMANCEEXPRESS_PERFEXNETPROFITTOSHAREHOLDER</stp>
        <stp>2</stp>
        <stp>002120.SZ</stp>
        <stp>6/30/2016</stp>
        <tr r="E590" s="5"/>
      </tp>
      <tp t="s">
        <v/>
        <stp/>
        <stp>EM_S_PERFORMANCEEXPRESS_PERFEXNETPROFITTOSHAREHOLDER</stp>
        <stp>2</stp>
        <stp>000927.SZ</stp>
        <stp>6/30/2016</stp>
        <tr r="E413" s="5"/>
      </tp>
      <tp t="s">
        <v/>
        <stp/>
        <stp>EM_S_PERFORMANCEEXPRESS_PERFEXNETPROFITTOSHAREHOLDER</stp>
        <stp>2</stp>
        <stp>000627.SZ</stp>
        <stp>6/30/2016</stp>
        <tr r="E206" s="5"/>
      </tp>
      <tp t="s">
        <v/>
        <stp/>
        <stp>EM_S_PERFORMANCEEXPRESS_PERFEXNETPROFITTOSHAREHOLDER</stp>
        <stp>2</stp>
        <stp>000727.SZ</stp>
        <stp>6/30/2016</stp>
        <tr r="E279" s="5"/>
      </tp>
      <tp t="s">
        <v/>
        <stp/>
        <stp>EM_S_PERFORMANCEEXPRESS_PERFEXNETPROFITTOSHAREHOLDER</stp>
        <stp>2</stp>
        <stp>300417.SZ</stp>
        <stp>6/30/2016</stp>
        <tr r="E1677" s="5"/>
      </tp>
      <tp t="s">
        <v/>
        <stp/>
        <stp>EM_S_PERFORMANCEEXPRESS_PERFEXNETPROFITTOSHAREHOLDER</stp>
        <stp>2</stp>
        <stp>300517.SZ</stp>
        <stp>6/30/2016</stp>
        <tr r="E1774" s="5"/>
      </tp>
      <tp t="s">
        <v/>
        <stp/>
        <stp>EM_S_PERFORMANCEEXPRESS_PERFEXNETPROFITTOSHAREHOLDER</stp>
        <stp>2</stp>
        <stp>300217.SZ</stp>
        <stp>6/30/2016</stp>
        <tr r="E1478" s="5"/>
      </tp>
      <tp t="s">
        <v/>
        <stp/>
        <stp>EM_S_PERFORMANCEEXPRESS_PERFEXNETPROFITTOSHAREHOLDER</stp>
        <stp>2</stp>
        <stp>300317.SZ</stp>
        <stp>6/30/2016</stp>
        <tr r="E1578" s="5"/>
      </tp>
      <tp>
        <v>879890000</v>
        <stp/>
        <stp>EM_S_PERFORMANCEEXPRESS_PERFEXNETPROFITTOSHAREHOLDER</stp>
        <stp>2</stp>
        <stp>000027.SZ</stp>
        <stp>6/30/2016</stp>
        <tr r="E26" s="5"/>
      </tp>
      <tp t="s">
        <v/>
        <stp/>
        <stp>EM_S_PERFORMANCEEXPRESS_PERFEXNETPROFITTOSHAREHOLDER</stp>
        <stp>2</stp>
        <stp>300017.SZ</stp>
        <stp>6/30/2016</stp>
        <tr r="E1280" s="5"/>
      </tp>
      <tp t="s">
        <v/>
        <stp/>
        <stp>EM_S_PERFORMANCEEXPRESS_PERFEXNETPROFITTOSHAREHOLDER</stp>
        <stp>2</stp>
        <stp>300117.SZ</stp>
        <stp>6/30/2016</stp>
        <tr r="E1379" s="5"/>
      </tp>
      <tp t="s">
        <v/>
        <stp/>
        <stp>EM_S_PERFORMANCEEXPRESS_PERFEXNETPROFITTOSHAREHOLDER</stp>
        <stp>2</stp>
        <stp>002627.SZ</stp>
        <stp>6/30/2016</stp>
        <tr r="E1095" s="5"/>
      </tp>
      <tp t="s">
        <v/>
        <stp/>
        <stp>EM_S_PERFORMANCEEXPRESS_PERFEXNETPROFITTOSHAREHOLDER</stp>
        <stp>2</stp>
        <stp>002727.SZ</stp>
        <stp>6/30/2016</stp>
        <tr r="E1192" s="5"/>
      </tp>
      <tp t="s">
        <v/>
        <stp/>
        <stp>EM_S_PERFORMANCEEXPRESS_PERFEXNETPROFITTOSHAREHOLDER</stp>
        <stp>2</stp>
        <stp>002427.SZ</stp>
        <stp>6/30/2016</stp>
        <tr r="E896" s="5"/>
      </tp>
      <tp t="s">
        <v/>
        <stp/>
        <stp>EM_S_PERFORMANCEEXPRESS_PERFEXNETPROFITTOSHAREHOLDER</stp>
        <stp>2</stp>
        <stp>002527.SZ</stp>
        <stp>6/30/2016</stp>
        <tr r="E995" s="5"/>
      </tp>
      <tp t="s">
        <v/>
        <stp/>
        <stp>EM_S_PERFORMANCEEXPRESS_PERFEXNETPROFITTOSHAREHOLDER</stp>
        <stp>2</stp>
        <stp>002227.SZ</stp>
        <stp>6/30/2016</stp>
        <tr r="E697" s="5"/>
      </tp>
      <tp t="s">
        <v/>
        <stp/>
        <stp>EM_S_PERFORMANCEEXPRESS_PERFEXNETPROFITTOSHAREHOLDER</stp>
        <stp>2</stp>
        <stp>002327.SZ</stp>
        <stp>6/30/2016</stp>
        <tr r="E796" s="5"/>
      </tp>
      <tp>
        <v>1901000000</v>
        <stp/>
        <stp>EM_S_PERFORMANCEEXPRESS_PERFEXNETPROFITTOSHAREHOLDER</stp>
        <stp>2</stp>
        <stp>002027.SZ</stp>
        <stp>6/30/2016</stp>
        <tr r="E497" s="5"/>
      </tp>
      <tp>
        <v>85078812.079999998</v>
        <stp/>
        <stp>EM_S_PERFORMANCEEXPRESS_PERFEXNETPROFITTOSHAREHOLDER</stp>
        <stp>2</stp>
        <stp>002127.SZ</stp>
        <stp>6/30/2016</stp>
        <tr r="E597" s="5"/>
      </tp>
      <tp t="s">
        <v/>
        <stp/>
        <stp>EM_S_PERFORMANCEEXPRESS_PERFEXNETPROFITTOSHAREHOLDER</stp>
        <stp>2</stp>
        <stp>000826.SZ</stp>
        <stp>6/30/2016</stp>
        <tr r="E346" s="5"/>
      </tp>
      <tp t="s">
        <v/>
        <stp/>
        <stp>EM_S_PERFORMANCEEXPRESS_PERFEXNETPROFITTOSHAREHOLDER</stp>
        <stp>2</stp>
        <stp>000926.SZ</stp>
        <stp>6/30/2016</stp>
        <tr r="E412" s="5"/>
      </tp>
      <tp t="s">
        <v/>
        <stp/>
        <stp>EM_S_PERFORMANCEEXPRESS_PERFEXNETPROFITTOSHAREHOLDER</stp>
        <stp>2</stp>
        <stp>000626.SZ</stp>
        <stp>6/30/2016</stp>
        <tr r="E205" s="5"/>
      </tp>
      <tp t="s">
        <v/>
        <stp/>
        <stp>EM_S_PERFORMANCEEXPRESS_PERFEXNETPROFITTOSHAREHOLDER</stp>
        <stp>2</stp>
        <stp>000726.SZ</stp>
        <stp>6/30/2016</stp>
        <tr r="E278" s="5"/>
      </tp>
      <tp t="s">
        <v/>
        <stp/>
        <stp>EM_S_PERFORMANCEEXPRESS_PERFEXNETPROFITTOSHAREHOLDER</stp>
        <stp>2</stp>
        <stp>000426.SZ</stp>
        <stp>6/30/2016</stp>
        <tr r="E100" s="5"/>
      </tp>
      <tp t="s">
        <v/>
        <stp/>
        <stp>EM_S_PERFORMANCEEXPRESS_PERFEXNETPROFITTOSHAREHOLDER</stp>
        <stp>2</stp>
        <stp>300416.SZ</stp>
        <stp>6/30/2016</stp>
        <tr r="E1676" s="5"/>
      </tp>
      <tp t="s">
        <v/>
        <stp/>
        <stp>EM_S_PERFORMANCEEXPRESS_PERFEXNETPROFITTOSHAREHOLDER</stp>
        <stp>2</stp>
        <stp>000526.SZ</stp>
        <stp>6/30/2016</stp>
        <tr r="E127" s="5"/>
      </tp>
      <tp t="s">
        <v/>
        <stp/>
        <stp>EM_S_PERFORMANCEEXPRESS_PERFEXNETPROFITTOSHAREHOLDER</stp>
        <stp>2</stp>
        <stp>300516.SZ</stp>
        <stp>6/30/2016</stp>
        <tr r="E1773" s="5"/>
      </tp>
      <tp t="s">
        <v/>
        <stp/>
        <stp>EM_S_PERFORMANCEEXPRESS_PERFEXNETPROFITTOSHAREHOLDER</stp>
        <stp>2</stp>
        <stp>300216.SZ</stp>
        <stp>6/30/2016</stp>
        <tr r="E1477" s="5"/>
      </tp>
      <tp t="s">
        <v/>
        <stp/>
        <stp>EM_S_PERFORMANCEEXPRESS_PERFEXNETPROFITTOSHAREHOLDER</stp>
        <stp>2</stp>
        <stp>300316.SZ</stp>
        <stp>6/30/2016</stp>
        <tr r="E1577" s="5"/>
      </tp>
      <tp t="s">
        <v/>
        <stp/>
        <stp>EM_S_PERFORMANCEEXPRESS_PERFEXNETPROFITTOSHAREHOLDER</stp>
        <stp>2</stp>
        <stp>000026.SZ</stp>
        <stp>6/30/2016</stp>
        <tr r="E25" s="5"/>
      </tp>
      <tp t="s">
        <v/>
        <stp/>
        <stp>EM_S_PERFORMANCEEXPRESS_PERFEXNETPROFITTOSHAREHOLDER</stp>
        <stp>2</stp>
        <stp>300016.SZ</stp>
        <stp>6/30/2016</stp>
        <tr r="E1279" s="5"/>
      </tp>
      <tp t="s">
        <v/>
        <stp/>
        <stp>EM_S_PERFORMANCEEXPRESS_PERFEXNETPROFITTOSHAREHOLDER</stp>
        <stp>2</stp>
        <stp>300116.SZ</stp>
        <stp>6/30/2016</stp>
        <tr r="E1378" s="5"/>
      </tp>
      <tp t="s">
        <v/>
        <stp/>
        <stp>EM_S_PERFORMANCEEXPRESS_PERFEXNETPROFITTOSHAREHOLDER</stp>
        <stp>2</stp>
        <stp>002626.SZ</stp>
        <stp>6/30/2016</stp>
        <tr r="E1094" s="5"/>
      </tp>
      <tp t="s">
        <v/>
        <stp/>
        <stp>EM_S_PERFORMANCEEXPRESS_PERFEXNETPROFITTOSHAREHOLDER</stp>
        <stp>2</stp>
        <stp>002726.SZ</stp>
        <stp>6/30/2016</stp>
        <tr r="E1191" s="5"/>
      </tp>
      <tp>
        <v>411198410.77999997</v>
        <stp/>
        <stp>EM_S_PERFORMANCEEXPRESS_PERFEXNETPROFITTOSHAREHOLDER</stp>
        <stp>2</stp>
        <stp>002426.SZ</stp>
        <stp>6/30/2016</stp>
        <tr r="E895" s="5"/>
      </tp>
      <tp t="s">
        <v/>
        <stp/>
        <stp>EM_S_PERFORMANCEEXPRESS_PERFEXNETPROFITTOSHAREHOLDER</stp>
        <stp>2</stp>
        <stp>002526.SZ</stp>
        <stp>6/30/2016</stp>
        <tr r="E994" s="5"/>
      </tp>
      <tp t="s">
        <v/>
        <stp/>
        <stp>EM_S_PERFORMANCEEXPRESS_PERFEXNETPROFITTOSHAREHOLDER</stp>
        <stp>2</stp>
        <stp>002226.SZ</stp>
        <stp>6/30/2016</stp>
        <tr r="E696" s="5"/>
      </tp>
      <tp t="s">
        <v/>
        <stp/>
        <stp>EM_S_PERFORMANCEEXPRESS_PERFEXNETPROFITTOSHAREHOLDER</stp>
        <stp>2</stp>
        <stp>002326.SZ</stp>
        <stp>6/30/2016</stp>
        <tr r="E795" s="5"/>
      </tp>
      <tp t="s">
        <v/>
        <stp/>
        <stp>EM_S_PERFORMANCEEXPRESS_PERFEXNETPROFITTOSHAREHOLDER</stp>
        <stp>2</stp>
        <stp>002026.SZ</stp>
        <stp>6/30/2016</stp>
        <tr r="E496" s="5"/>
      </tp>
      <tp>
        <v>118053552.78</v>
        <stp/>
        <stp>EM_S_PERFORMANCEEXPRESS_PERFEXNETPROFITTOSHAREHOLDER</stp>
        <stp>2</stp>
        <stp>002126.SZ</stp>
        <stp>6/30/2016</stp>
        <tr r="E596" s="5"/>
      </tp>
      <tp t="s">
        <v/>
        <stp/>
        <stp>EM_S_PERFORMANCEEXPRESS_PERFEXNETPROFITTOSHAREHOLDER</stp>
        <stp>2</stp>
        <stp>000825.SZ</stp>
        <stp>6/30/2016</stp>
        <tr r="E345" s="5"/>
      </tp>
      <tp t="s">
        <v/>
        <stp/>
        <stp>EM_S_PERFORMANCEEXPRESS_PERFEXNETPROFITTOSHAREHOLDER</stp>
        <stp>2</stp>
        <stp>000925.SZ</stp>
        <stp>6/30/2016</stp>
        <tr r="E411" s="5"/>
      </tp>
      <tp t="s">
        <v/>
        <stp/>
        <stp>EM_S_PERFORMANCEEXPRESS_PERFEXNETPROFITTOSHAREHOLDER</stp>
        <stp>2</stp>
        <stp>000625.SZ</stp>
        <stp>6/30/2016</stp>
        <tr r="E204" s="5"/>
      </tp>
      <tp t="s">
        <v/>
        <stp/>
        <stp>EM_S_PERFORMANCEEXPRESS_PERFEXNETPROFITTOSHAREHOLDER</stp>
        <stp>2</stp>
        <stp>000725.SZ</stp>
        <stp>6/30/2016</stp>
        <tr r="E277" s="5"/>
      </tp>
      <tp t="s">
        <v/>
        <stp/>
        <stp>EM_S_PERFORMANCEEXPRESS_PERFEXNETPROFITTOSHAREHOLDER</stp>
        <stp>2</stp>
        <stp>000425.SZ</stp>
        <stp>6/30/2016</stp>
        <tr r="E99" s="5"/>
      </tp>
      <tp t="s">
        <v/>
        <stp/>
        <stp>EM_S_PERFORMANCEEXPRESS_PERFEXNETPROFITTOSHAREHOLDER</stp>
        <stp>2</stp>
        <stp>300415.SZ</stp>
        <stp>6/30/2016</stp>
        <tr r="E1675" s="5"/>
      </tp>
      <tp>
        <v>57257882.920000002</v>
        <stp/>
        <stp>EM_S_PERFORMANCEEXPRESS_PERFEXNETPROFITTOSHAREHOLDER</stp>
        <stp>2</stp>
        <stp>000525.SZ</stp>
        <stp>6/30/2016</stp>
        <tr r="E126" s="5"/>
      </tp>
      <tp t="s">
        <v/>
        <stp/>
        <stp>EM_S_PERFORMANCEEXPRESS_PERFEXNETPROFITTOSHAREHOLDER</stp>
        <stp>2</stp>
        <stp>300515.SZ</stp>
        <stp>6/30/2016</stp>
        <tr r="E1772" s="5"/>
      </tp>
      <tp t="s">
        <v/>
        <stp/>
        <stp>EM_S_PERFORMANCEEXPRESS_PERFEXNETPROFITTOSHAREHOLDER</stp>
        <stp>2</stp>
        <stp>300215.SZ</stp>
        <stp>6/30/2016</stp>
        <tr r="E1476" s="5"/>
      </tp>
      <tp t="s">
        <v/>
        <stp/>
        <stp>EM_S_PERFORMANCEEXPRESS_PERFEXNETPROFITTOSHAREHOLDER</stp>
        <stp>2</stp>
        <stp>300315.SZ</stp>
        <stp>6/30/2016</stp>
        <tr r="E1576" s="5"/>
      </tp>
      <tp t="s">
        <v/>
        <stp/>
        <stp>EM_S_PERFORMANCEEXPRESS_PERFEXNETPROFITTOSHAREHOLDER</stp>
        <stp>2</stp>
        <stp>000025.SZ</stp>
        <stp>6/30/2016</stp>
        <tr r="E24" s="5"/>
      </tp>
      <tp t="s">
        <v/>
        <stp/>
        <stp>EM_S_PERFORMANCEEXPRESS_PERFEXNETPROFITTOSHAREHOLDER</stp>
        <stp>2</stp>
        <stp>300015.SZ</stp>
        <stp>6/30/2016</stp>
        <tr r="E1278" s="5"/>
      </tp>
      <tp t="s">
        <v/>
        <stp/>
        <stp>EM_S_PERFORMANCEEXPRESS_PERFEXNETPROFITTOSHAREHOLDER</stp>
        <stp>2</stp>
        <stp>300115.SZ</stp>
        <stp>6/30/2016</stp>
        <tr r="E1377" s="5"/>
      </tp>
      <tp t="s">
        <v/>
        <stp/>
        <stp>EM_S_PERFORMANCEEXPRESS_PERFEXNETPROFITTOSHAREHOLDER</stp>
        <stp>2</stp>
        <stp>002625.SZ</stp>
        <stp>6/30/2016</stp>
        <tr r="E1093" s="5"/>
      </tp>
      <tp>
        <v>28337058.879999999</v>
        <stp/>
        <stp>EM_S_PERFORMANCEEXPRESS_PERFEXNETPROFITTOSHAREHOLDER</stp>
        <stp>2</stp>
        <stp>002725.SZ</stp>
        <stp>6/30/2016</stp>
        <tr r="E1190" s="5"/>
      </tp>
      <tp>
        <v>45879578.5</v>
        <stp/>
        <stp>EM_S_PERFORMANCEEXPRESS_PERFEXNETPROFITTOSHAREHOLDER</stp>
        <stp>2</stp>
        <stp>002425.SZ</stp>
        <stp>6/30/2016</stp>
        <tr r="E894" s="5"/>
      </tp>
      <tp t="s">
        <v/>
        <stp/>
        <stp>EM_S_PERFORMANCEEXPRESS_PERFEXNETPROFITTOSHAREHOLDER</stp>
        <stp>2</stp>
        <stp>002225.SZ</stp>
        <stp>6/30/2016</stp>
        <tr r="E695" s="5"/>
      </tp>
      <tp t="s">
        <v/>
        <stp/>
        <stp>EM_S_PERFORMANCEEXPRESS_PERFEXNETPROFITTOSHAREHOLDER</stp>
        <stp>2</stp>
        <stp>002325.SZ</stp>
        <stp>6/30/2016</stp>
        <tr r="E794" s="5"/>
      </tp>
      <tp>
        <v>126069754.61</v>
        <stp/>
        <stp>EM_S_PERFORMANCEEXPRESS_PERFEXNETPROFITTOSHAREHOLDER</stp>
        <stp>2</stp>
        <stp>002025.SZ</stp>
        <stp>6/30/2016</stp>
        <tr r="E495" s="5"/>
      </tp>
      <tp t="s">
        <v/>
        <stp/>
        <stp>EM_S_PERFORMANCEEXPRESS_PERFEXNETPROFITTOSHAREHOLDER</stp>
        <stp>2</stp>
        <stp>002125.SZ</stp>
        <stp>6/30/2016</stp>
        <tr r="E595" s="5"/>
      </tp>
      <tp t="s">
        <v/>
        <stp/>
        <stp>EM_S_PERFORMANCEEXPRESS_PERFEXNETPROFITTOSHAREHOLDER</stp>
        <stp>2</stp>
        <stp>300414.SZ</stp>
        <stp>6/30/2016</stp>
        <tr r="E1674" s="5"/>
      </tp>
      <tp t="s">
        <v/>
        <stp/>
        <stp>EM_S_PERFORMANCEEXPRESS_PERFEXNETPROFITTOSHAREHOLDER</stp>
        <stp>2</stp>
        <stp>000524.SZ</stp>
        <stp>6/30/2016</stp>
        <tr r="E125" s="5"/>
      </tp>
      <tp t="s">
        <v/>
        <stp/>
        <stp>EM_S_PERFORMANCEEXPRESS_PERFEXNETPROFITTOSHAREHOLDER</stp>
        <stp>2</stp>
        <stp>300214.SZ</stp>
        <stp>6/30/2016</stp>
        <tr r="E1475" s="5"/>
      </tp>
      <tp t="s">
        <v/>
        <stp/>
        <stp>EM_S_PERFORMANCEEXPRESS_PERFEXNETPROFITTOSHAREHOLDER</stp>
        <stp>2</stp>
        <stp>300314.SZ</stp>
        <stp>6/30/2016</stp>
        <tr r="E1575" s="5"/>
      </tp>
      <tp t="s">
        <v/>
        <stp/>
        <stp>EM_S_PERFORMANCEEXPRESS_PERFEXNETPROFITTOSHAREHOLDER</stp>
        <stp>2</stp>
        <stp>300014.SZ</stp>
        <stp>6/30/2016</stp>
        <tr r="E1277" s="5"/>
      </tp>
      <tp t="s">
        <v/>
        <stp/>
        <stp>EM_S_PERFORMANCEEXPRESS_PERFEXNETPROFITTOSHAREHOLDER</stp>
        <stp>2</stp>
        <stp>300114.SZ</stp>
        <stp>6/30/2016</stp>
        <tr r="E1376" s="5"/>
      </tp>
      <tp t="s">
        <v/>
        <stp/>
        <stp>EM_S_PERFORMANCEEXPRESS_PERFEXNETPROFITTOSHAREHOLDER</stp>
        <stp>2</stp>
        <stp>002624.SZ</stp>
        <stp>6/30/2016</stp>
        <tr r="E1092" s="5"/>
      </tp>
      <tp t="s">
        <v/>
        <stp/>
        <stp>EM_S_PERFORMANCEEXPRESS_PERFEXNETPROFITTOSHAREHOLDER</stp>
        <stp>2</stp>
        <stp>002724.SZ</stp>
        <stp>6/30/2016</stp>
        <tr r="E1189" s="5"/>
      </tp>
      <tp t="s">
        <v/>
        <stp/>
        <stp>EM_S_PERFORMANCEEXPRESS_PERFEXNETPROFITTOSHAREHOLDER</stp>
        <stp>2</stp>
        <stp>002424.SZ</stp>
        <stp>6/30/2016</stp>
        <tr r="E893" s="5"/>
      </tp>
      <tp t="s">
        <v/>
        <stp/>
        <stp>EM_S_PERFORMANCEEXPRESS_PERFEXNETPROFITTOSHAREHOLDER</stp>
        <stp>2</stp>
        <stp>002524.SZ</stp>
        <stp>6/30/2016</stp>
        <tr r="E993" s="5"/>
      </tp>
      <tp t="s">
        <v/>
        <stp/>
        <stp>EM_S_PERFORMANCEEXPRESS_PERFEXNETPROFITTOSHAREHOLDER</stp>
        <stp>2</stp>
        <stp>002224.SZ</stp>
        <stp>6/30/2016</stp>
        <tr r="E694" s="5"/>
      </tp>
      <tp t="s">
        <v/>
        <stp/>
        <stp>EM_S_PERFORMANCEEXPRESS_PERFEXNETPROFITTOSHAREHOLDER</stp>
        <stp>2</stp>
        <stp>002324.SZ</stp>
        <stp>6/30/2016</stp>
        <tr r="E793" s="5"/>
      </tp>
      <tp>
        <v>-124365000</v>
        <stp/>
        <stp>EM_S_PERFORMANCEEXPRESS_PERFEXNETPROFITTOSHAREHOLDER</stp>
        <stp>2</stp>
        <stp>002024.SZ</stp>
        <stp>6/30/2016</stp>
        <tr r="E494" s="5"/>
      </tp>
      <tp t="s">
        <v/>
        <stp/>
        <stp>EM_S_PERFORMANCEEXPRESS_PERFEXNETPROFITTOSHAREHOLDER</stp>
        <stp>2</stp>
        <stp>002124.SZ</stp>
        <stp>6/30/2016</stp>
        <tr r="E594" s="5"/>
      </tp>
      <tp t="s">
        <v/>
        <stp/>
        <stp>EM_S_PERFORMANCEEXPRESS_PERFEXNETPROFITTOSHAREHOLDER</stp>
        <stp>2</stp>
        <stp>000829.SZ</stp>
        <stp>6/30/2016</stp>
        <tr r="E348" s="5"/>
      </tp>
      <tp t="s">
        <v/>
        <stp/>
        <stp>EM_S_PERFORMANCEEXPRESS_PERFEXNETPROFITTOSHAREHOLDER</stp>
        <stp>2</stp>
        <stp>000929.SZ</stp>
        <stp>6/30/2016</stp>
        <tr r="E415" s="5"/>
      </tp>
      <tp t="s">
        <v/>
        <stp/>
        <stp>EM_S_PERFORMANCEEXPRESS_PERFEXNETPROFITTOSHAREHOLDER</stp>
        <stp>2</stp>
        <stp>000629.SZ</stp>
        <stp>6/30/2016</stp>
        <tr r="E208" s="5"/>
      </tp>
      <tp t="s">
        <v/>
        <stp/>
        <stp>EM_S_PERFORMANCEEXPRESS_PERFEXNETPROFITTOSHAREHOLDER</stp>
        <stp>2</stp>
        <stp>000729.SZ</stp>
        <stp>6/30/2016</stp>
        <tr r="E281" s="5"/>
      </tp>
      <tp t="s">
        <v/>
        <stp/>
        <stp>EM_S_PERFORMANCEEXPRESS_PERFEXNETPROFITTOSHAREHOLDER</stp>
        <stp>2</stp>
        <stp>000429.SZ</stp>
        <stp>6/30/2016</stp>
        <tr r="E102" s="5"/>
      </tp>
      <tp t="s">
        <v/>
        <stp/>
        <stp>EM_S_PERFORMANCEEXPRESS_PERFEXNETPROFITTOSHAREHOLDER</stp>
        <stp>2</stp>
        <stp>300419.SZ</stp>
        <stp>6/30/2016</stp>
        <tr r="E1679" s="5"/>
      </tp>
      <tp t="s">
        <v/>
        <stp/>
        <stp>EM_S_PERFORMANCEEXPRESS_PERFEXNETPROFITTOSHAREHOLDER</stp>
        <stp>2</stp>
        <stp>000529.SZ</stp>
        <stp>6/30/2016</stp>
        <tr r="E129" s="5"/>
      </tp>
      <tp t="s">
        <v/>
        <stp/>
        <stp>EM_S_PERFORMANCEEXPRESS_PERFEXNETPROFITTOSHAREHOLDER</stp>
        <stp>2</stp>
        <stp>300519.SZ</stp>
        <stp>6/30/2016</stp>
        <tr r="E1776" s="5"/>
      </tp>
      <tp t="s">
        <v/>
        <stp/>
        <stp>EM_S_PERFORMANCEEXPRESS_PERFEXNETPROFITTOSHAREHOLDER</stp>
        <stp>2</stp>
        <stp>300219.SZ</stp>
        <stp>6/30/2016</stp>
        <tr r="E1480" s="5"/>
      </tp>
      <tp t="s">
        <v/>
        <stp/>
        <stp>EM_S_PERFORMANCEEXPRESS_PERFEXNETPROFITTOSHAREHOLDER</stp>
        <stp>2</stp>
        <stp>300319.SZ</stp>
        <stp>6/30/2016</stp>
        <tr r="E1580" s="5"/>
      </tp>
      <tp t="s">
        <v/>
        <stp/>
        <stp>EM_S_PERFORMANCEEXPRESS_PERFEXNETPROFITTOSHAREHOLDER</stp>
        <stp>2</stp>
        <stp>000029.SZ</stp>
        <stp>6/30/2016</stp>
        <tr r="E28" s="5"/>
      </tp>
      <tp t="s">
        <v/>
        <stp/>
        <stp>EM_S_PERFORMANCEEXPRESS_PERFEXNETPROFITTOSHAREHOLDER</stp>
        <stp>2</stp>
        <stp>300019.SZ</stp>
        <stp>6/30/2016</stp>
        <tr r="E1282" s="5"/>
      </tp>
      <tp t="s">
        <v/>
        <stp/>
        <stp>EM_S_PERFORMANCEEXPRESS_PERFEXNETPROFITTOSHAREHOLDER</stp>
        <stp>2</stp>
        <stp>300119.SZ</stp>
        <stp>6/30/2016</stp>
        <tr r="E1381" s="5"/>
      </tp>
      <tp t="s">
        <v/>
        <stp/>
        <stp>EM_S_PERFORMANCEEXPRESS_PERFEXNETPROFITTOSHAREHOLDER</stp>
        <stp>2</stp>
        <stp>002629.SZ</stp>
        <stp>6/30/2016</stp>
        <tr r="E1097" s="5"/>
      </tp>
      <tp t="s">
        <v/>
        <stp/>
        <stp>EM_S_PERFORMANCEEXPRESS_PERFEXNETPROFITTOSHAREHOLDER</stp>
        <stp>2</stp>
        <stp>002729.SZ</stp>
        <stp>6/30/2016</stp>
        <tr r="E1194" s="5"/>
      </tp>
      <tp t="s">
        <v/>
        <stp/>
        <stp>EM_S_PERFORMANCEEXPRESS_PERFEXNETPROFITTOSHAREHOLDER</stp>
        <stp>2</stp>
        <stp>002429.SZ</stp>
        <stp>6/30/2016</stp>
        <tr r="E898" s="5"/>
      </tp>
      <tp t="s">
        <v/>
        <stp/>
        <stp>EM_S_PERFORMANCEEXPRESS_PERFEXNETPROFITTOSHAREHOLDER</stp>
        <stp>2</stp>
        <stp>002529.SZ</stp>
        <stp>6/30/2016</stp>
        <tr r="E997" s="5"/>
      </tp>
      <tp t="s">
        <v/>
        <stp/>
        <stp>EM_S_PERFORMANCEEXPRESS_PERFEXNETPROFITTOSHAREHOLDER</stp>
        <stp>2</stp>
        <stp>002229.SZ</stp>
        <stp>6/30/2016</stp>
        <tr r="E699" s="5"/>
      </tp>
      <tp t="s">
        <v/>
        <stp/>
        <stp>EM_S_PERFORMANCEEXPRESS_PERFEXNETPROFITTOSHAREHOLDER</stp>
        <stp>2</stp>
        <stp>002329.SZ</stp>
        <stp>6/30/2016</stp>
        <tr r="E798" s="5"/>
      </tp>
      <tp t="s">
        <v/>
        <stp/>
        <stp>EM_S_PERFORMANCEEXPRESS_PERFEXNETPROFITTOSHAREHOLDER</stp>
        <stp>2</stp>
        <stp>002029.SZ</stp>
        <stp>6/30/2016</stp>
        <tr r="E499" s="5"/>
      </tp>
      <tp t="s">
        <v/>
        <stp/>
        <stp>EM_S_PERFORMANCEEXPRESS_PERFEXNETPROFITTOSHAREHOLDER</stp>
        <stp>2</stp>
        <stp>002129.SZ</stp>
        <stp>6/30/2016</stp>
        <tr r="E599" s="5"/>
      </tp>
      <tp t="s">
        <v/>
        <stp/>
        <stp>EM_S_PERFORMANCEEXPRESS_PERFEXNETPROFITTOSHAREHOLDER</stp>
        <stp>2</stp>
        <stp>000828.SZ</stp>
        <stp>6/30/2016</stp>
        <tr r="E347" s="5"/>
      </tp>
      <tp t="s">
        <v/>
        <stp/>
        <stp>EM_S_PERFORMANCEEXPRESS_PERFEXNETPROFITTOSHAREHOLDER</stp>
        <stp>2</stp>
        <stp>000928.SZ</stp>
        <stp>6/30/2016</stp>
        <tr r="E414" s="5"/>
      </tp>
      <tp t="s">
        <v/>
        <stp/>
        <stp>EM_S_PERFORMANCEEXPRESS_PERFEXNETPROFITTOSHAREHOLDER</stp>
        <stp>2</stp>
        <stp>000628.SZ</stp>
        <stp>6/30/2016</stp>
        <tr r="E207" s="5"/>
      </tp>
      <tp>
        <v>510562100</v>
        <stp/>
        <stp>EM_S_PERFORMANCEEXPRESS_PERFEXNETPROFITTOSHAREHOLDER</stp>
        <stp>2</stp>
        <stp>000728.SZ</stp>
        <stp>6/30/2016</stp>
        <tr r="E280" s="5"/>
      </tp>
      <tp t="s">
        <v/>
        <stp/>
        <stp>EM_S_PERFORMANCEEXPRESS_PERFEXNETPROFITTOSHAREHOLDER</stp>
        <stp>2</stp>
        <stp>000428.SZ</stp>
        <stp>6/30/2016</stp>
        <tr r="E101" s="5"/>
      </tp>
      <tp t="s">
        <v/>
        <stp/>
        <stp>EM_S_PERFORMANCEEXPRESS_PERFEXNETPROFITTOSHAREHOLDER</stp>
        <stp>2</stp>
        <stp>300418.SZ</stp>
        <stp>6/30/2016</stp>
        <tr r="E1678" s="5"/>
      </tp>
      <tp t="s">
        <v/>
        <stp/>
        <stp>EM_S_PERFORMANCEEXPRESS_PERFEXNETPROFITTOSHAREHOLDER</stp>
        <stp>2</stp>
        <stp>000528.SZ</stp>
        <stp>6/30/2016</stp>
        <tr r="E128" s="5"/>
      </tp>
      <tp t="s">
        <v/>
        <stp/>
        <stp>EM_S_PERFORMANCEEXPRESS_PERFEXNETPROFITTOSHAREHOLDER</stp>
        <stp>2</stp>
        <stp>300518.SZ</stp>
        <stp>6/30/2016</stp>
        <tr r="E1775" s="5"/>
      </tp>
      <tp t="s">
        <v/>
        <stp/>
        <stp>EM_S_PERFORMANCEEXPRESS_PERFEXNETPROFITTOSHAREHOLDER</stp>
        <stp>2</stp>
        <stp>300218.SZ</stp>
        <stp>6/30/2016</stp>
        <tr r="E1479" s="5"/>
      </tp>
      <tp t="s">
        <v/>
        <stp/>
        <stp>EM_S_PERFORMANCEEXPRESS_PERFEXNETPROFITTOSHAREHOLDER</stp>
        <stp>2</stp>
        <stp>300318.SZ</stp>
        <stp>6/30/2016</stp>
        <tr r="E1579" s="5"/>
      </tp>
      <tp t="s">
        <v/>
        <stp/>
        <stp>EM_S_PERFORMANCEEXPRESS_PERFEXNETPROFITTOSHAREHOLDER</stp>
        <stp>2</stp>
        <stp>000028.SZ</stp>
        <stp>6/30/2016</stp>
        <tr r="E27" s="5"/>
      </tp>
      <tp t="s">
        <v/>
        <stp/>
        <stp>EM_S_PERFORMANCEEXPRESS_PERFEXNETPROFITTOSHAREHOLDER</stp>
        <stp>2</stp>
        <stp>300018.SZ</stp>
        <stp>6/30/2016</stp>
        <tr r="E1281" s="5"/>
      </tp>
      <tp t="s">
        <v/>
        <stp/>
        <stp>EM_S_PERFORMANCEEXPRESS_PERFEXNETPROFITTOSHAREHOLDER</stp>
        <stp>2</stp>
        <stp>300118.SZ</stp>
        <stp>6/30/2016</stp>
        <tr r="E1380" s="5"/>
      </tp>
      <tp t="s">
        <v/>
        <stp/>
        <stp>EM_S_PERFORMANCEEXPRESS_PERFEXNETPROFITTOSHAREHOLDER</stp>
        <stp>2</stp>
        <stp>002628.SZ</stp>
        <stp>6/30/2016</stp>
        <tr r="E1096" s="5"/>
      </tp>
      <tp t="s">
        <v/>
        <stp/>
        <stp>EM_S_PERFORMANCEEXPRESS_PERFEXNETPROFITTOSHAREHOLDER</stp>
        <stp>2</stp>
        <stp>002728.SZ</stp>
        <stp>6/30/2016</stp>
        <tr r="E1193" s="5"/>
      </tp>
      <tp>
        <v>-36498955.840000004</v>
        <stp/>
        <stp>EM_S_PERFORMANCEEXPRESS_PERFEXNETPROFITTOSHAREHOLDER</stp>
        <stp>2</stp>
        <stp>002428.SZ</stp>
        <stp>6/30/2016</stp>
        <tr r="E897" s="5"/>
      </tp>
      <tp t="s">
        <v/>
        <stp/>
        <stp>EM_S_PERFORMANCEEXPRESS_PERFEXNETPROFITTOSHAREHOLDER</stp>
        <stp>2</stp>
        <stp>002528.SZ</stp>
        <stp>6/30/2016</stp>
        <tr r="E996" s="5"/>
      </tp>
      <tp t="s">
        <v/>
        <stp/>
        <stp>EM_S_PERFORMANCEEXPRESS_PERFEXNETPROFITTOSHAREHOLDER</stp>
        <stp>2</stp>
        <stp>002228.SZ</stp>
        <stp>6/30/2016</stp>
        <tr r="E698" s="5"/>
      </tp>
      <tp t="s">
        <v/>
        <stp/>
        <stp>EM_S_PERFORMANCEEXPRESS_PERFEXNETPROFITTOSHAREHOLDER</stp>
        <stp>2</stp>
        <stp>002328.SZ</stp>
        <stp>6/30/2016</stp>
        <tr r="E797" s="5"/>
      </tp>
      <tp>
        <v>144484925.43000001</v>
        <stp/>
        <stp>EM_S_PERFORMANCEEXPRESS_PERFEXNETPROFITTOSHAREHOLDER</stp>
        <stp>2</stp>
        <stp>002028.SZ</stp>
        <stp>6/30/2016</stp>
        <tr r="E498" s="5"/>
      </tp>
      <tp t="s">
        <v/>
        <stp/>
        <stp>EM_S_PERFORMANCEEXPRESS_PERFEXNETPROFITTOSHAREHOLDER</stp>
        <stp>2</stp>
        <stp>002128.SZ</stp>
        <stp>6/30/2016</stp>
        <tr r="E598" s="5"/>
      </tp>
      <tp t="s">
        <v>2011-08-09</v>
        <stp/>
        <stp>EM_S_DIV_PRELANDATE</stp>
        <stp>3</stp>
        <stp>000002.SZ</stp>
        <stp>6/30/2011</stp>
        <stp>1</stp>
        <tr r="GQ4" s="13"/>
      </tp>
      <tp t="s">
        <v/>
        <stp/>
        <stp>EM_S_DIV_PRELANDATE</stp>
        <stp>3</stp>
        <stp>000002.SZ</stp>
        <stp>3/31/2014</stp>
        <stp>1</stp>
        <tr r="GF4" s="13"/>
      </tp>
      <tp t="s">
        <v/>
        <stp/>
        <stp>EM_S_PERFORMANCEEXPRESS_PERFEXNETPROFITTOSHAREHOLDER</stp>
        <stp>2</stp>
        <stp>000953.SZ</stp>
        <stp>6/30/2016</stp>
        <tr r="E430" s="5"/>
      </tp>
      <tp t="s">
        <v/>
        <stp/>
        <stp>EM_S_PERFORMANCEEXPRESS_PERFEXNETPROFITTOSHAREHOLDER</stp>
        <stp>2</stp>
        <stp>000753.SZ</stp>
        <stp>6/30/2016</stp>
        <tr r="E294" s="5"/>
      </tp>
      <tp t="s">
        <v/>
        <stp/>
        <stp>EM_S_PERFORMANCEEXPRESS_PERFEXNETPROFITTOSHAREHOLDER</stp>
        <stp>2</stp>
        <stp>300463.SZ</stp>
        <stp>6/30/2016</stp>
        <tr r="E1722" s="5"/>
      </tp>
      <tp t="s">
        <v/>
        <stp/>
        <stp>EM_S_PERFORMANCEEXPRESS_PERFEXNETPROFITTOSHAREHOLDER</stp>
        <stp>2</stp>
        <stp>000553.SZ</stp>
        <stp>6/30/2016</stp>
        <tr r="E150" s="5"/>
      </tp>
      <tp t="s">
        <v/>
        <stp/>
        <stp>EM_S_PERFORMANCEEXPRESS_PERFEXNETPROFITTOSHAREHOLDER</stp>
        <stp>2</stp>
        <stp>300263.SZ</stp>
        <stp>6/30/2016</stp>
        <tr r="E1524" s="5"/>
      </tp>
      <tp t="s">
        <v/>
        <stp/>
        <stp>EM_S_PERFORMANCEEXPRESS_PERFEXNETPROFITTOSHAREHOLDER</stp>
        <stp>2</stp>
        <stp>300363.SZ</stp>
        <stp>6/30/2016</stp>
        <tr r="E1623" s="5"/>
      </tp>
      <tp t="s">
        <v/>
        <stp/>
        <stp>EM_S_PERFORMANCEEXPRESS_PERFEXNETPROFITTOSHAREHOLDER</stp>
        <stp>2</stp>
        <stp>300063.SZ</stp>
        <stp>6/30/2016</stp>
        <tr r="E1325" s="5"/>
      </tp>
      <tp t="s">
        <v/>
        <stp/>
        <stp>EM_S_PERFORMANCEEXPRESS_PERFEXNETPROFITTOSHAREHOLDER</stp>
        <stp>2</stp>
        <stp>000153.SZ</stp>
        <stp>6/30/2016</stp>
        <tr r="E69" s="5"/>
      </tp>
      <tp t="s">
        <v/>
        <stp/>
        <stp>EM_S_PERFORMANCEEXPRESS_PERFEXNETPROFITTOSHAREHOLDER</stp>
        <stp>2</stp>
        <stp>300163.SZ</stp>
        <stp>6/30/2016</stp>
        <tr r="E1425" s="5"/>
      </tp>
      <tp t="s">
        <v/>
        <stp/>
        <stp>EM_S_PERFORMANCEEXPRESS_PERFEXNETPROFITTOSHAREHOLDER</stp>
        <stp>2</stp>
        <stp>002653.SZ</stp>
        <stp>6/30/2016</stp>
        <tr r="E1121" s="5"/>
      </tp>
      <tp t="s">
        <v/>
        <stp/>
        <stp>EM_S_PERFORMANCEEXPRESS_PERFEXNETPROFITTOSHAREHOLDER</stp>
        <stp>2</stp>
        <stp>002753.SZ</stp>
        <stp>6/30/2016</stp>
        <tr r="E1217" s="5"/>
      </tp>
      <tp t="s">
        <v/>
        <stp/>
        <stp>EM_S_PERFORMANCEEXPRESS_PERFEXNETPROFITTOSHAREHOLDER</stp>
        <stp>2</stp>
        <stp>002453.SZ</stp>
        <stp>6/30/2016</stp>
        <tr r="E922" s="5"/>
      </tp>
      <tp t="s">
        <v/>
        <stp/>
        <stp>EM_S_PERFORMANCEEXPRESS_PERFEXNETPROFITTOSHAREHOLDER</stp>
        <stp>2</stp>
        <stp>002553.SZ</stp>
        <stp>6/30/2016</stp>
        <tr r="E1021" s="5"/>
      </tp>
      <tp t="s">
        <v/>
        <stp/>
        <stp>EM_S_PERFORMANCEEXPRESS_PERFEXNETPROFITTOSHAREHOLDER</stp>
        <stp>2</stp>
        <stp>002253.SZ</stp>
        <stp>6/30/2016</stp>
        <tr r="E723" s="5"/>
      </tp>
      <tp t="s">
        <v/>
        <stp/>
        <stp>EM_S_PERFORMANCEEXPRESS_PERFEXNETPROFITTOSHAREHOLDER</stp>
        <stp>2</stp>
        <stp>002353.SZ</stp>
        <stp>6/30/2016</stp>
        <tr r="E822" s="5"/>
      </tp>
      <tp t="s">
        <v/>
        <stp/>
        <stp>EM_S_PERFORMANCEEXPRESS_PERFEXNETPROFITTOSHAREHOLDER</stp>
        <stp>2</stp>
        <stp>002053.SZ</stp>
        <stp>6/30/2016</stp>
        <tr r="E523" s="5"/>
      </tp>
      <tp t="s">
        <v/>
        <stp/>
        <stp>EM_S_PERFORMANCEEXPRESS_PERFEXNETPROFITTOSHAREHOLDER</stp>
        <stp>2</stp>
        <stp>002153.SZ</stp>
        <stp>6/30/2016</stp>
        <tr r="E623" s="5"/>
      </tp>
      <tp t="s">
        <v/>
        <stp/>
        <stp>EM_S_PERFORMANCEEXPRESS_PERFEXNETPROFITTOSHAREHOLDER</stp>
        <stp>2</stp>
        <stp>000852.SZ</stp>
        <stp>6/30/2016</stp>
        <tr r="E360" s="5"/>
      </tp>
      <tp t="s">
        <v/>
        <stp/>
        <stp>EM_S_PERFORMANCEEXPRESS_PERFEXNETPROFITTOSHAREHOLDER</stp>
        <stp>2</stp>
        <stp>000952.SZ</stp>
        <stp>6/30/2016</stp>
        <tr r="E429" s="5"/>
      </tp>
      <tp t="s">
        <v/>
        <stp/>
        <stp>EM_S_PERFORMANCEEXPRESS_PERFEXNETPROFITTOSHAREHOLDER</stp>
        <stp>2</stp>
        <stp>000652.SZ</stp>
        <stp>6/30/2016</stp>
        <tr r="E220" s="5"/>
      </tp>
      <tp t="s">
        <v/>
        <stp/>
        <stp>EM_S_PERFORMANCEEXPRESS_PERFEXNETPROFITTOSHAREHOLDER</stp>
        <stp>2</stp>
        <stp>000752.SZ</stp>
        <stp>6/30/2016</stp>
        <tr r="E293" s="5"/>
      </tp>
      <tp t="s">
        <v/>
        <stp/>
        <stp>EM_S_PERFORMANCEEXPRESS_PERFEXNETPROFITTOSHAREHOLDER</stp>
        <stp>2</stp>
        <stp>300462.SZ</stp>
        <stp>6/30/2016</stp>
        <tr r="E1721" s="5"/>
      </tp>
      <tp t="s">
        <v/>
        <stp/>
        <stp>EM_S_PERFORMANCEEXPRESS_PERFEXNETPROFITTOSHAREHOLDER</stp>
        <stp>2</stp>
        <stp>000552.SZ</stp>
        <stp>6/30/2016</stp>
        <tr r="E149" s="5"/>
      </tp>
      <tp t="s">
        <v/>
        <stp/>
        <stp>EM_S_PERFORMANCEEXPRESS_PERFEXNETPROFITTOSHAREHOLDER</stp>
        <stp>2</stp>
        <stp>300262.SZ</stp>
        <stp>6/30/2016</stp>
        <tr r="E1523" s="5"/>
      </tp>
      <tp t="s">
        <v/>
        <stp/>
        <stp>EM_S_PERFORMANCEEXPRESS_PERFEXNETPROFITTOSHAREHOLDER</stp>
        <stp>2</stp>
        <stp>300362.SZ</stp>
        <stp>6/30/2016</stp>
        <tr r="E1622" s="5"/>
      </tp>
      <tp t="s">
        <v/>
        <stp/>
        <stp>EM_S_PERFORMANCEEXPRESS_PERFEXNETPROFITTOSHAREHOLDER</stp>
        <stp>2</stp>
        <stp>300062.SZ</stp>
        <stp>6/30/2016</stp>
        <tr r="E1324" s="5"/>
      </tp>
      <tp t="s">
        <v/>
        <stp/>
        <stp>EM_S_PERFORMANCEEXPRESS_PERFEXNETPROFITTOSHAREHOLDER</stp>
        <stp>2</stp>
        <stp>300162.SZ</stp>
        <stp>6/30/2016</stp>
        <tr r="E1424" s="5"/>
      </tp>
      <tp t="s">
        <v/>
        <stp/>
        <stp>EM_S_PERFORMANCEEXPRESS_PERFEXNETPROFITTOSHAREHOLDER</stp>
        <stp>2</stp>
        <stp>002652.SZ</stp>
        <stp>6/30/2016</stp>
        <tr r="E1120" s="5"/>
      </tp>
      <tp t="s">
        <v/>
        <stp/>
        <stp>EM_S_PERFORMANCEEXPRESS_PERFEXNETPROFITTOSHAREHOLDER</stp>
        <stp>2</stp>
        <stp>002752.SZ</stp>
        <stp>6/30/2016</stp>
        <tr r="E1216" s="5"/>
      </tp>
      <tp t="s">
        <v/>
        <stp/>
        <stp>EM_S_PERFORMANCEEXPRESS_PERFEXNETPROFITTOSHAREHOLDER</stp>
        <stp>2</stp>
        <stp>002452.SZ</stp>
        <stp>6/30/2016</stp>
        <tr r="E921" s="5"/>
      </tp>
      <tp t="s">
        <v/>
        <stp/>
        <stp>EM_S_PERFORMANCEEXPRESS_PERFEXNETPROFITTOSHAREHOLDER</stp>
        <stp>2</stp>
        <stp>002552.SZ</stp>
        <stp>6/30/2016</stp>
        <tr r="E1020" s="5"/>
      </tp>
      <tp>
        <v>654796333.10000002</v>
        <stp/>
        <stp>EM_S_PERFORMANCEEXPRESS_PERFEXNETPROFITTOSHAREHOLDER</stp>
        <stp>2</stp>
        <stp>002252.SZ</stp>
        <stp>6/30/2016</stp>
        <tr r="E722" s="5"/>
      </tp>
      <tp t="s">
        <v/>
        <stp/>
        <stp>EM_S_PERFORMANCEEXPRESS_PERFEXNETPROFITTOSHAREHOLDER</stp>
        <stp>2</stp>
        <stp>002352.SZ</stp>
        <stp>6/30/2016</stp>
        <tr r="E821" s="5"/>
      </tp>
      <tp t="s">
        <v/>
        <stp/>
        <stp>EM_S_PERFORMANCEEXPRESS_PERFEXNETPROFITTOSHAREHOLDER</stp>
        <stp>2</stp>
        <stp>002052.SZ</stp>
        <stp>6/30/2016</stp>
        <tr r="E522" s="5"/>
      </tp>
      <tp t="s">
        <v/>
        <stp/>
        <stp>EM_S_PERFORMANCEEXPRESS_PERFEXNETPROFITTOSHAREHOLDER</stp>
        <stp>2</stp>
        <stp>002152.SZ</stp>
        <stp>6/30/2016</stp>
        <tr r="E622" s="5"/>
      </tp>
      <tp t="s">
        <v/>
        <stp/>
        <stp>EM_S_PERFORMANCEEXPRESS_PERFEXNETPROFITTOSHAREHOLDER</stp>
        <stp>2</stp>
        <stp>000851.SZ</stp>
        <stp>6/30/2016</stp>
        <tr r="E359" s="5"/>
      </tp>
      <tp t="s">
        <v/>
        <stp/>
        <stp>EM_S_PERFORMANCEEXPRESS_PERFEXNETPROFITTOSHAREHOLDER</stp>
        <stp>2</stp>
        <stp>000951.SZ</stp>
        <stp>6/30/2016</stp>
        <tr r="E428" s="5"/>
      </tp>
      <tp t="s">
        <v/>
        <stp/>
        <stp>EM_S_PERFORMANCEEXPRESS_PERFEXNETPROFITTOSHAREHOLDER</stp>
        <stp>2</stp>
        <stp>000651.SZ</stp>
        <stp>6/30/2016</stp>
        <tr r="E219" s="5"/>
      </tp>
      <tp t="s">
        <v/>
        <stp/>
        <stp>EM_S_PERFORMANCEEXPRESS_PERFEXNETPROFITTOSHAREHOLDER</stp>
        <stp>2</stp>
        <stp>000751.SZ</stp>
        <stp>6/30/2016</stp>
        <tr r="E292" s="5"/>
      </tp>
      <tp t="s">
        <v/>
        <stp/>
        <stp>EM_S_PERFORMANCEEXPRESS_PERFEXNETPROFITTOSHAREHOLDER</stp>
        <stp>2</stp>
        <stp>300461.SZ</stp>
        <stp>6/30/2016</stp>
        <tr r="E1720" s="5"/>
      </tp>
      <tp t="s">
        <v/>
        <stp/>
        <stp>EM_S_PERFORMANCEEXPRESS_PERFEXNETPROFITTOSHAREHOLDER</stp>
        <stp>2</stp>
        <stp>000551.SZ</stp>
        <stp>6/30/2016</stp>
        <tr r="E148" s="5"/>
      </tp>
      <tp t="s">
        <v/>
        <stp/>
        <stp>EM_S_PERFORMANCEEXPRESS_PERFEXNETPROFITTOSHAREHOLDER</stp>
        <stp>2</stp>
        <stp>300261.SZ</stp>
        <stp>6/30/2016</stp>
        <tr r="E1522" s="5"/>
      </tp>
      <tp t="s">
        <v/>
        <stp/>
        <stp>EM_S_PERFORMANCEEXPRESS_PERFEXNETPROFITTOSHAREHOLDER</stp>
        <stp>2</stp>
        <stp>300061.SZ</stp>
        <stp>6/30/2016</stp>
        <tr r="E1323" s="5"/>
      </tp>
      <tp t="s">
        <v/>
        <stp/>
        <stp>EM_S_PERFORMANCEEXPRESS_PERFEXNETPROFITTOSHAREHOLDER</stp>
        <stp>2</stp>
        <stp>000151.SZ</stp>
        <stp>6/30/2016</stp>
        <tr r="E68" s="5"/>
      </tp>
      <tp t="s">
        <v/>
        <stp/>
        <stp>EM_S_PERFORMANCEEXPRESS_PERFEXNETPROFITTOSHAREHOLDER</stp>
        <stp>2</stp>
        <stp>300161.SZ</stp>
        <stp>6/30/2016</stp>
        <tr r="E1423" s="5"/>
      </tp>
      <tp t="s">
        <v/>
        <stp/>
        <stp>EM_S_PERFORMANCEEXPRESS_PERFEXNETPROFITTOSHAREHOLDER</stp>
        <stp>2</stp>
        <stp>002651.SZ</stp>
        <stp>6/30/2016</stp>
        <tr r="E1119" s="5"/>
      </tp>
      <tp t="s">
        <v/>
        <stp/>
        <stp>EM_S_PERFORMANCEEXPRESS_PERFEXNETPROFITTOSHAREHOLDER</stp>
        <stp>2</stp>
        <stp>002751.SZ</stp>
        <stp>6/30/2016</stp>
        <tr r="E1215" s="5"/>
      </tp>
      <tp t="s">
        <v/>
        <stp/>
        <stp>EM_S_PERFORMANCEEXPRESS_PERFEXNETPROFITTOSHAREHOLDER</stp>
        <stp>2</stp>
        <stp>002451.SZ</stp>
        <stp>6/30/2016</stp>
        <tr r="E920" s="5"/>
      </tp>
      <tp t="s">
        <v/>
        <stp/>
        <stp>EM_S_PERFORMANCEEXPRESS_PERFEXNETPROFITTOSHAREHOLDER</stp>
        <stp>2</stp>
        <stp>002551.SZ</stp>
        <stp>6/30/2016</stp>
        <tr r="E1019" s="5"/>
      </tp>
      <tp t="s">
        <v/>
        <stp/>
        <stp>EM_S_PERFORMANCEEXPRESS_PERFEXNETPROFITTOSHAREHOLDER</stp>
        <stp>2</stp>
        <stp>002251.SZ</stp>
        <stp>6/30/2016</stp>
        <tr r="E721" s="5"/>
      </tp>
      <tp t="s">
        <v/>
        <stp/>
        <stp>EM_S_PERFORMANCEEXPRESS_PERFEXNETPROFITTOSHAREHOLDER</stp>
        <stp>2</stp>
        <stp>002351.SZ</stp>
        <stp>6/30/2016</stp>
        <tr r="E820" s="5"/>
      </tp>
      <tp t="s">
        <v/>
        <stp/>
        <stp>EM_S_PERFORMANCEEXPRESS_PERFEXNETPROFITTOSHAREHOLDER</stp>
        <stp>2</stp>
        <stp>002051.SZ</stp>
        <stp>6/30/2016</stp>
        <tr r="E521" s="5"/>
      </tp>
      <tp t="s">
        <v/>
        <stp/>
        <stp>EM_S_PERFORMANCEEXPRESS_PERFEXNETPROFITTOSHAREHOLDER</stp>
        <stp>2</stp>
        <stp>002151.SZ</stp>
        <stp>6/30/2016</stp>
        <tr r="E621" s="5"/>
      </tp>
      <tp t="s">
        <v/>
        <stp/>
        <stp>EM_S_PERFORMANCEEXPRESS_PERFEXNETPROFITTOSHAREHOLDER</stp>
        <stp>2</stp>
        <stp>000850.SZ</stp>
        <stp>6/30/2016</stp>
        <tr r="E358" s="5"/>
      </tp>
      <tp t="s">
        <v/>
        <stp/>
        <stp>EM_S_PERFORMANCEEXPRESS_PERFEXNETPROFITTOSHAREHOLDER</stp>
        <stp>2</stp>
        <stp>000950.SZ</stp>
        <stp>6/30/2016</stp>
        <tr r="E427" s="5"/>
      </tp>
      <tp t="s">
        <v/>
        <stp/>
        <stp>EM_S_PERFORMANCEEXPRESS_PERFEXNETPROFITTOSHAREHOLDER</stp>
        <stp>2</stp>
        <stp>000650.SZ</stp>
        <stp>6/30/2016</stp>
        <tr r="E218" s="5"/>
      </tp>
      <tp t="s">
        <v/>
        <stp/>
        <stp>EM_S_PERFORMANCEEXPRESS_PERFEXNETPROFITTOSHAREHOLDER</stp>
        <stp>2</stp>
        <stp>000750.SZ</stp>
        <stp>6/30/2016</stp>
        <tr r="E291" s="5"/>
      </tp>
      <tp t="s">
        <v/>
        <stp/>
        <stp>EM_S_PERFORMANCEEXPRESS_PERFEXNETPROFITTOSHAREHOLDER</stp>
        <stp>2</stp>
        <stp>300460.SZ</stp>
        <stp>6/30/2016</stp>
        <tr r="E1719" s="5"/>
      </tp>
      <tp>
        <v>704520000</v>
        <stp/>
        <stp>EM_S_PERFORMANCEEXPRESS_PERFEXNETPROFITTOSHAREHOLDER</stp>
        <stp>2</stp>
        <stp>000550.SZ</stp>
        <stp>6/30/2016</stp>
        <tr r="E147" s="5"/>
      </tp>
      <tp t="s">
        <v/>
        <stp/>
        <stp>EM_S_PERFORMANCEEXPRESS_PERFEXNETPROFITTOSHAREHOLDER</stp>
        <stp>2</stp>
        <stp>300260.SZ</stp>
        <stp>6/30/2016</stp>
        <tr r="E1521" s="5"/>
      </tp>
      <tp t="s">
        <v/>
        <stp/>
        <stp>EM_S_PERFORMANCEEXPRESS_PERFEXNETPROFITTOSHAREHOLDER</stp>
        <stp>2</stp>
        <stp>300360.SZ</stp>
        <stp>6/30/2016</stp>
        <tr r="E1621" s="5"/>
      </tp>
      <tp t="s">
        <v/>
        <stp/>
        <stp>EM_S_PERFORMANCEEXPRESS_PERFEXNETPROFITTOSHAREHOLDER</stp>
        <stp>2</stp>
        <stp>000050.SZ</stp>
        <stp>6/30/2016</stp>
        <tr r="E46" s="5"/>
      </tp>
      <tp t="s">
        <v/>
        <stp/>
        <stp>EM_S_PERFORMANCEEXPRESS_PERFEXNETPROFITTOSHAREHOLDER</stp>
        <stp>2</stp>
        <stp>000150.SZ</stp>
        <stp>6/30/2016</stp>
        <tr r="E67" s="5"/>
      </tp>
      <tp t="s">
        <v/>
        <stp/>
        <stp>EM_S_PERFORMANCEEXPRESS_PERFEXNETPROFITTOSHAREHOLDER</stp>
        <stp>2</stp>
        <stp>300160.SZ</stp>
        <stp>6/30/2016</stp>
        <tr r="E1422" s="5"/>
      </tp>
      <tp>
        <v>97911552.010000005</v>
        <stp/>
        <stp>EM_S_PERFORMANCEEXPRESS_PERFEXNETPROFITTOSHAREHOLDER</stp>
        <stp>2</stp>
        <stp>002650.SZ</stp>
        <stp>6/30/2016</stp>
        <tr r="E1118" s="5"/>
      </tp>
      <tp t="s">
        <v/>
        <stp/>
        <stp>EM_S_PERFORMANCEEXPRESS_PERFEXNETPROFITTOSHAREHOLDER</stp>
        <stp>2</stp>
        <stp>002750.SZ</stp>
        <stp>6/30/2016</stp>
        <tr r="E1214" s="5"/>
      </tp>
      <tp t="s">
        <v/>
        <stp/>
        <stp>EM_S_PERFORMANCEEXPRESS_PERFEXNETPROFITTOSHAREHOLDER</stp>
        <stp>2</stp>
        <stp>002450.SZ</stp>
        <stp>6/30/2016</stp>
        <tr r="E919" s="5"/>
      </tp>
      <tp t="s">
        <v/>
        <stp/>
        <stp>EM_S_PERFORMANCEEXPRESS_PERFEXNETPROFITTOSHAREHOLDER</stp>
        <stp>2</stp>
        <stp>002550.SZ</stp>
        <stp>6/30/2016</stp>
        <tr r="E1018" s="5"/>
      </tp>
      <tp t="s">
        <v/>
        <stp/>
        <stp>EM_S_PERFORMANCEEXPRESS_PERFEXNETPROFITTOSHAREHOLDER</stp>
        <stp>2</stp>
        <stp>002250.SZ</stp>
        <stp>6/30/2016</stp>
        <tr r="E720" s="5"/>
      </tp>
      <tp>
        <v>18047900</v>
        <stp/>
        <stp>EM_S_PERFORMANCEEXPRESS_PERFEXNETPROFITTOSHAREHOLDER</stp>
        <stp>2</stp>
        <stp>002350.SZ</stp>
        <stp>6/30/2016</stp>
        <tr r="E819" s="5"/>
      </tp>
      <tp t="s">
        <v/>
        <stp/>
        <stp>EM_S_PERFORMANCEEXPRESS_PERFEXNETPROFITTOSHAREHOLDER</stp>
        <stp>2</stp>
        <stp>002050.SZ</stp>
        <stp>6/30/2016</stp>
        <tr r="E520" s="5"/>
      </tp>
      <tp>
        <v>38041354.729999997</v>
        <stp/>
        <stp>EM_S_PERFORMANCEEXPRESS_PERFEXNETPROFITTOSHAREHOLDER</stp>
        <stp>2</stp>
        <stp>002150.SZ</stp>
        <stp>6/30/2016</stp>
        <tr r="E620" s="5"/>
      </tp>
      <tp t="s">
        <v/>
        <stp/>
        <stp>EM_S_PERFORMANCEEXPRESS_PERFEXNETPROFITTOSHAREHOLDER</stp>
        <stp>2</stp>
        <stp>000957.SZ</stp>
        <stp>6/30/2016</stp>
        <tr r="E432" s="5"/>
      </tp>
      <tp t="s">
        <v/>
        <stp/>
        <stp>EM_S_PERFORMANCEEXPRESS_PERFEXNETPROFITTOSHAREHOLDER</stp>
        <stp>2</stp>
        <stp>000657.SZ</stp>
        <stp>6/30/2016</stp>
        <tr r="E223" s="5"/>
      </tp>
      <tp t="s">
        <v/>
        <stp/>
        <stp>EM_S_PERFORMANCEEXPRESS_PERFEXNETPROFITTOSHAREHOLDER</stp>
        <stp>2</stp>
        <stp>000757.SZ</stp>
        <stp>6/30/2016</stp>
        <tr r="E297" s="5"/>
      </tp>
      <tp t="s">
        <v/>
        <stp/>
        <stp>EM_S_PERFORMANCEEXPRESS_PERFEXNETPROFITTOSHAREHOLDER</stp>
        <stp>2</stp>
        <stp>300467.SZ</stp>
        <stp>6/30/2016</stp>
        <tr r="E1726" s="5"/>
      </tp>
      <tp t="s">
        <v/>
        <stp/>
        <stp>EM_S_PERFORMANCEEXPRESS_PERFEXNETPROFITTOSHAREHOLDER</stp>
        <stp>2</stp>
        <stp>000557.SZ</stp>
        <stp>6/30/2016</stp>
        <tr r="E153" s="5"/>
      </tp>
      <tp t="s">
        <v/>
        <stp/>
        <stp>EM_S_PERFORMANCEEXPRESS_PERFEXNETPROFITTOSHAREHOLDER</stp>
        <stp>2</stp>
        <stp>300267.SZ</stp>
        <stp>6/30/2016</stp>
        <tr r="E1528" s="5"/>
      </tp>
      <tp t="s">
        <v/>
        <stp/>
        <stp>EM_S_PERFORMANCEEXPRESS_PERFEXNETPROFITTOSHAREHOLDER</stp>
        <stp>2</stp>
        <stp>300367.SZ</stp>
        <stp>6/30/2016</stp>
        <tr r="E1627" s="5"/>
      </tp>
      <tp t="s">
        <v/>
        <stp/>
        <stp>EM_S_PERFORMANCEEXPRESS_PERFEXNETPROFITTOSHAREHOLDER</stp>
        <stp>2</stp>
        <stp>300067.SZ</stp>
        <stp>6/30/2016</stp>
        <tr r="E1329" s="5"/>
      </tp>
      <tp t="s">
        <v/>
        <stp/>
        <stp>EM_S_PERFORMANCEEXPRESS_PERFEXNETPROFITTOSHAREHOLDER</stp>
        <stp>2</stp>
        <stp>000157.SZ</stp>
        <stp>6/30/2016</stp>
        <tr r="E72" s="5"/>
      </tp>
      <tp t="s">
        <v/>
        <stp/>
        <stp>EM_S_PERFORMANCEEXPRESS_PERFEXNETPROFITTOSHAREHOLDER</stp>
        <stp>2</stp>
        <stp>300167.SZ</stp>
        <stp>6/30/2016</stp>
        <tr r="E1429" s="5"/>
      </tp>
      <tp t="s">
        <v/>
        <stp/>
        <stp>EM_S_PERFORMANCEEXPRESS_PERFEXNETPROFITTOSHAREHOLDER</stp>
        <stp>2</stp>
        <stp>002657.SZ</stp>
        <stp>6/30/2016</stp>
        <tr r="E1125" s="5"/>
      </tp>
      <tp t="s">
        <v/>
        <stp/>
        <stp>EM_S_PERFORMANCEEXPRESS_PERFEXNETPROFITTOSHAREHOLDER</stp>
        <stp>2</stp>
        <stp>002757.SZ</stp>
        <stp>6/30/2016</stp>
        <tr r="E1220" s="5"/>
      </tp>
      <tp t="s">
        <v/>
        <stp/>
        <stp>EM_S_PERFORMANCEEXPRESS_PERFEXNETPROFITTOSHAREHOLDER</stp>
        <stp>2</stp>
        <stp>002457.SZ</stp>
        <stp>6/30/2016</stp>
        <tr r="E926" s="5"/>
      </tp>
      <tp t="s">
        <v/>
        <stp/>
        <stp>EM_S_PERFORMANCEEXPRESS_PERFEXNETPROFITTOSHAREHOLDER</stp>
        <stp>2</stp>
        <stp>002557.SZ</stp>
        <stp>6/30/2016</stp>
        <tr r="E1025" s="5"/>
      </tp>
      <tp t="s">
        <v/>
        <stp/>
        <stp>EM_S_PERFORMANCEEXPRESS_PERFEXNETPROFITTOSHAREHOLDER</stp>
        <stp>2</stp>
        <stp>002357.SZ</stp>
        <stp>6/30/2016</stp>
        <tr r="E826" s="5"/>
      </tp>
      <tp t="s">
        <v/>
        <stp/>
        <stp>EM_S_PERFORMANCEEXPRESS_PERFEXNETPROFITTOSHAREHOLDER</stp>
        <stp>2</stp>
        <stp>002057.SZ</stp>
        <stp>6/30/2016</stp>
        <tr r="E527" s="5"/>
      </tp>
      <tp t="s">
        <v/>
        <stp/>
        <stp>EM_S_PERFORMANCEEXPRESS_PERFEXNETPROFITTOSHAREHOLDER</stp>
        <stp>2</stp>
        <stp>002157.SZ</stp>
        <stp>6/30/2016</stp>
        <tr r="E627" s="5"/>
      </tp>
      <tp t="s">
        <v/>
        <stp/>
        <stp>EM_S_PERFORMANCEEXPRESS_PERFEXNETPROFITTOSHAREHOLDER</stp>
        <stp>2</stp>
        <stp>000856.SZ</stp>
        <stp>6/30/2016</stp>
        <tr r="E361" s="5"/>
      </tp>
      <tp t="s">
        <v/>
        <stp/>
        <stp>EM_S_PERFORMANCEEXPRESS_PERFEXNETPROFITTOSHAREHOLDER</stp>
        <stp>2</stp>
        <stp>000656.SZ</stp>
        <stp>6/30/2016</stp>
        <tr r="E222" s="5"/>
      </tp>
      <tp t="s">
        <v/>
        <stp/>
        <stp>EM_S_PERFORMANCEEXPRESS_PERFEXNETPROFITTOSHAREHOLDER</stp>
        <stp>2</stp>
        <stp>000756.SZ</stp>
        <stp>6/30/2016</stp>
        <tr r="E296" s="5"/>
      </tp>
      <tp t="s">
        <v/>
        <stp/>
        <stp>EM_S_PERFORMANCEEXPRESS_PERFEXNETPROFITTOSHAREHOLDER</stp>
        <stp>2</stp>
        <stp>300466.SZ</stp>
        <stp>6/30/2016</stp>
        <tr r="E1725" s="5"/>
      </tp>
      <tp t="s">
        <v/>
        <stp/>
        <stp>EM_S_PERFORMANCEEXPRESS_PERFEXNETPROFITTOSHAREHOLDER</stp>
        <stp>2</stp>
        <stp>300266.SZ</stp>
        <stp>6/30/2016</stp>
        <tr r="E1527" s="5"/>
      </tp>
      <tp t="s">
        <v/>
        <stp/>
        <stp>EM_S_PERFORMANCEEXPRESS_PERFEXNETPROFITTOSHAREHOLDER</stp>
        <stp>2</stp>
        <stp>300366.SZ</stp>
        <stp>6/30/2016</stp>
        <tr r="E1626" s="5"/>
      </tp>
      <tp t="s">
        <v/>
        <stp/>
        <stp>EM_S_PERFORMANCEEXPRESS_PERFEXNETPROFITTOSHAREHOLDER</stp>
        <stp>2</stp>
        <stp>000056.SZ</stp>
        <stp>6/30/2016</stp>
        <tr r="E48" s="5"/>
      </tp>
      <tp t="s">
        <v/>
        <stp/>
        <stp>EM_S_PERFORMANCEEXPRESS_PERFEXNETPROFITTOSHAREHOLDER</stp>
        <stp>2</stp>
        <stp>300066.SZ</stp>
        <stp>6/30/2016</stp>
        <tr r="E1328" s="5"/>
      </tp>
      <tp t="s">
        <v/>
        <stp/>
        <stp>EM_S_PERFORMANCEEXPRESS_PERFEXNETPROFITTOSHAREHOLDER</stp>
        <stp>2</stp>
        <stp>000156.SZ</stp>
        <stp>6/30/2016</stp>
        <tr r="E71" s="5"/>
      </tp>
      <tp t="s">
        <v/>
        <stp/>
        <stp>EM_S_PERFORMANCEEXPRESS_PERFEXNETPROFITTOSHAREHOLDER</stp>
        <stp>2</stp>
        <stp>300166.SZ</stp>
        <stp>6/30/2016</stp>
        <tr r="E1428" s="5"/>
      </tp>
      <tp t="s">
        <v/>
        <stp/>
        <stp>EM_S_PERFORMANCEEXPRESS_PERFEXNETPROFITTOSHAREHOLDER</stp>
        <stp>2</stp>
        <stp>002656.SZ</stp>
        <stp>6/30/2016</stp>
        <tr r="E1124" s="5"/>
      </tp>
      <tp t="s">
        <v/>
        <stp/>
        <stp>EM_S_PERFORMANCEEXPRESS_PERFEXNETPROFITTOSHAREHOLDER</stp>
        <stp>2</stp>
        <stp>002756.SZ</stp>
        <stp>6/30/2016</stp>
        <tr r="E1219" s="5"/>
      </tp>
      <tp t="s">
        <v/>
        <stp/>
        <stp>EM_S_PERFORMANCEEXPRESS_PERFEXNETPROFITTOSHAREHOLDER</stp>
        <stp>2</stp>
        <stp>002456.SZ</stp>
        <stp>6/30/2016</stp>
        <tr r="E925" s="5"/>
      </tp>
      <tp t="s">
        <v/>
        <stp/>
        <stp>EM_S_PERFORMANCEEXPRESS_PERFEXNETPROFITTOSHAREHOLDER</stp>
        <stp>2</stp>
        <stp>002556.SZ</stp>
        <stp>6/30/2016</stp>
        <tr r="E1024" s="5"/>
      </tp>
      <tp>
        <v>69102862.420000002</v>
        <stp/>
        <stp>EM_S_PERFORMANCEEXPRESS_PERFEXNETPROFITTOSHAREHOLDER</stp>
        <stp>2</stp>
        <stp>002256.SZ</stp>
        <stp>6/30/2016</stp>
        <tr r="E726" s="5"/>
      </tp>
      <tp t="s">
        <v/>
        <stp/>
        <stp>EM_S_PERFORMANCEEXPRESS_PERFEXNETPROFITTOSHAREHOLDER</stp>
        <stp>2</stp>
        <stp>002356.SZ</stp>
        <stp>6/30/2016</stp>
        <tr r="E825" s="5"/>
      </tp>
      <tp>
        <v>206828252.87</v>
        <stp/>
        <stp>EM_S_PERFORMANCEEXPRESS_PERFEXNETPROFITTOSHAREHOLDER</stp>
        <stp>2</stp>
        <stp>002056.SZ</stp>
        <stp>6/30/2016</stp>
        <tr r="E526" s="5"/>
      </tp>
      <tp t="s">
        <v/>
        <stp/>
        <stp>EM_S_PERFORMANCEEXPRESS_PERFEXNETPROFITTOSHAREHOLDER</stp>
        <stp>2</stp>
        <stp>002156.SZ</stp>
        <stp>6/30/2016</stp>
        <tr r="E626" s="5"/>
      </tp>
      <tp t="s">
        <v/>
        <stp/>
        <stp>EM_S_PERFORMANCEEXPRESS_PERFEXNETPROFITTOSHAREHOLDER</stp>
        <stp>2</stp>
        <stp>000955.SZ</stp>
        <stp>6/30/2016</stp>
        <tr r="E431" s="5"/>
      </tp>
      <tp t="s">
        <v/>
        <stp/>
        <stp>EM_S_PERFORMANCEEXPRESS_PERFEXNETPROFITTOSHAREHOLDER</stp>
        <stp>2</stp>
        <stp>000655.SZ</stp>
        <stp>6/30/2016</stp>
        <tr r="E221" s="5"/>
      </tp>
      <tp t="s">
        <v/>
        <stp/>
        <stp>EM_S_PERFORMANCEEXPRESS_PERFEXNETPROFITTOSHAREHOLDER</stp>
        <stp>2</stp>
        <stp>000755.SZ</stp>
        <stp>6/30/2016</stp>
        <tr r="E295" s="5"/>
      </tp>
      <tp t="s">
        <v/>
        <stp/>
        <stp>EM_S_PERFORMANCEEXPRESS_PERFEXNETPROFITTOSHAREHOLDER</stp>
        <stp>2</stp>
        <stp>300465.SZ</stp>
        <stp>6/30/2016</stp>
        <tr r="E1724" s="5"/>
      </tp>
      <tp t="s">
        <v/>
        <stp/>
        <stp>EM_S_PERFORMANCEEXPRESS_PERFEXNETPROFITTOSHAREHOLDER</stp>
        <stp>2</stp>
        <stp>000555.SZ</stp>
        <stp>6/30/2016</stp>
        <tr r="E152" s="5"/>
      </tp>
      <tp t="s">
        <v/>
        <stp/>
        <stp>EM_S_PERFORMANCEEXPRESS_PERFEXNETPROFITTOSHAREHOLDER</stp>
        <stp>2</stp>
        <stp>300265.SZ</stp>
        <stp>6/30/2016</stp>
        <tr r="E1526" s="5"/>
      </tp>
      <tp t="s">
        <v/>
        <stp/>
        <stp>EM_S_PERFORMANCEEXPRESS_PERFEXNETPROFITTOSHAREHOLDER</stp>
        <stp>2</stp>
        <stp>300365.SZ</stp>
        <stp>6/30/2016</stp>
        <tr r="E1625" s="5"/>
      </tp>
      <tp t="s">
        <v/>
        <stp/>
        <stp>EM_S_PERFORMANCEEXPRESS_PERFEXNETPROFITTOSHAREHOLDER</stp>
        <stp>2</stp>
        <stp>000055.SZ</stp>
        <stp>6/30/2016</stp>
        <tr r="E47" s="5"/>
      </tp>
      <tp t="s">
        <v/>
        <stp/>
        <stp>EM_S_PERFORMANCEEXPRESS_PERFEXNETPROFITTOSHAREHOLDER</stp>
        <stp>2</stp>
        <stp>300065.SZ</stp>
        <stp>6/30/2016</stp>
        <tr r="E1327" s="5"/>
      </tp>
      <tp t="s">
        <v/>
        <stp/>
        <stp>EM_S_PERFORMANCEEXPRESS_PERFEXNETPROFITTOSHAREHOLDER</stp>
        <stp>2</stp>
        <stp>000155.SZ</stp>
        <stp>6/30/2016</stp>
        <tr r="E70" s="5"/>
      </tp>
      <tp t="s">
        <v/>
        <stp/>
        <stp>EM_S_PERFORMANCEEXPRESS_PERFEXNETPROFITTOSHAREHOLDER</stp>
        <stp>2</stp>
        <stp>300165.SZ</stp>
        <stp>6/30/2016</stp>
        <tr r="E1427" s="5"/>
      </tp>
      <tp t="s">
        <v/>
        <stp/>
        <stp>EM_S_PERFORMANCEEXPRESS_PERFEXNETPROFITTOSHAREHOLDER</stp>
        <stp>2</stp>
        <stp>002655.SZ</stp>
        <stp>6/30/2016</stp>
        <tr r="E1123" s="5"/>
      </tp>
      <tp t="s">
        <v/>
        <stp/>
        <stp>EM_S_PERFORMANCEEXPRESS_PERFEXNETPROFITTOSHAREHOLDER</stp>
        <stp>2</stp>
        <stp>002755.SZ</stp>
        <stp>6/30/2016</stp>
        <tr r="E1218" s="5"/>
      </tp>
      <tp t="s">
        <v/>
        <stp/>
        <stp>EM_S_PERFORMANCEEXPRESS_PERFEXNETPROFITTOSHAREHOLDER</stp>
        <stp>2</stp>
        <stp>002455.SZ</stp>
        <stp>6/30/2016</stp>
        <tr r="E924" s="5"/>
      </tp>
      <tp t="s">
        <v/>
        <stp/>
        <stp>EM_S_PERFORMANCEEXPRESS_PERFEXNETPROFITTOSHAREHOLDER</stp>
        <stp>2</stp>
        <stp>002555.SZ</stp>
        <stp>6/30/2016</stp>
        <tr r="E1023" s="5"/>
      </tp>
      <tp t="s">
        <v/>
        <stp/>
        <stp>EM_S_PERFORMANCEEXPRESS_PERFEXNETPROFITTOSHAREHOLDER</stp>
        <stp>2</stp>
        <stp>002255.SZ</stp>
        <stp>6/30/2016</stp>
        <tr r="E725" s="5"/>
      </tp>
      <tp t="s">
        <v/>
        <stp/>
        <stp>EM_S_PERFORMANCEEXPRESS_PERFEXNETPROFITTOSHAREHOLDER</stp>
        <stp>2</stp>
        <stp>002355.SZ</stp>
        <stp>6/30/2016</stp>
        <tr r="E824" s="5"/>
      </tp>
      <tp>
        <v>53292698.259999998</v>
        <stp/>
        <stp>EM_S_PERFORMANCEEXPRESS_PERFEXNETPROFITTOSHAREHOLDER</stp>
        <stp>2</stp>
        <stp>002055.SZ</stp>
        <stp>6/30/2016</stp>
        <tr r="E525" s="5"/>
      </tp>
      <tp t="s">
        <v/>
        <stp/>
        <stp>EM_S_PERFORMANCEEXPRESS_PERFEXNETPROFITTOSHAREHOLDER</stp>
        <stp>2</stp>
        <stp>002155.SZ</stp>
        <stp>6/30/2016</stp>
        <tr r="E625" s="5"/>
      </tp>
      <tp t="s">
        <v/>
        <stp/>
        <stp>EM_S_PERFORMANCEEXPRESS_PERFEXNETPROFITTOSHAREHOLDER</stp>
        <stp>2</stp>
        <stp>300464.SZ</stp>
        <stp>6/30/2016</stp>
        <tr r="E1723" s="5"/>
      </tp>
      <tp t="s">
        <v/>
        <stp/>
        <stp>EM_S_PERFORMANCEEXPRESS_PERFEXNETPROFITTOSHAREHOLDER</stp>
        <stp>2</stp>
        <stp>000554.SZ</stp>
        <stp>6/30/2016</stp>
        <tr r="E151" s="5"/>
      </tp>
      <tp t="s">
        <v/>
        <stp/>
        <stp>EM_S_PERFORMANCEEXPRESS_PERFEXNETPROFITTOSHAREHOLDER</stp>
        <stp>2</stp>
        <stp>300264.SZ</stp>
        <stp>6/30/2016</stp>
        <tr r="E1525" s="5"/>
      </tp>
      <tp t="s">
        <v/>
        <stp/>
        <stp>EM_S_PERFORMANCEEXPRESS_PERFEXNETPROFITTOSHAREHOLDER</stp>
        <stp>2</stp>
        <stp>300364.SZ</stp>
        <stp>6/30/2016</stp>
        <tr r="E1624" s="5"/>
      </tp>
      <tp t="s">
        <v/>
        <stp/>
        <stp>EM_S_PERFORMANCEEXPRESS_PERFEXNETPROFITTOSHAREHOLDER</stp>
        <stp>2</stp>
        <stp>300064.SZ</stp>
        <stp>6/30/2016</stp>
        <tr r="E1326" s="5"/>
      </tp>
      <tp t="s">
        <v/>
        <stp/>
        <stp>EM_S_PERFORMANCEEXPRESS_PERFEXNETPROFITTOSHAREHOLDER</stp>
        <stp>2</stp>
        <stp>300164.SZ</stp>
        <stp>6/30/2016</stp>
        <tr r="E1426" s="5"/>
      </tp>
      <tp t="s">
        <v/>
        <stp/>
        <stp>EM_S_PERFORMANCEEXPRESS_PERFEXNETPROFITTOSHAREHOLDER</stp>
        <stp>2</stp>
        <stp>002654.SZ</stp>
        <stp>6/30/2016</stp>
        <tr r="E1122" s="5"/>
      </tp>
      <tp t="s">
        <v/>
        <stp/>
        <stp>EM_S_PERFORMANCEEXPRESS_PERFEXNETPROFITTOSHAREHOLDER</stp>
        <stp>2</stp>
        <stp>002454.SZ</stp>
        <stp>6/30/2016</stp>
        <tr r="E923" s="5"/>
      </tp>
      <tp t="s">
        <v/>
        <stp/>
        <stp>EM_S_PERFORMANCEEXPRESS_PERFEXNETPROFITTOSHAREHOLDER</stp>
        <stp>2</stp>
        <stp>002554.SZ</stp>
        <stp>6/30/2016</stp>
        <tr r="E1022" s="5"/>
      </tp>
      <tp>
        <v>34244872.369999997</v>
        <stp/>
        <stp>EM_S_PERFORMANCEEXPRESS_PERFEXNETPROFITTOSHAREHOLDER</stp>
        <stp>2</stp>
        <stp>002254.SZ</stp>
        <stp>6/30/2016</stp>
        <tr r="E724" s="5"/>
      </tp>
      <tp t="s">
        <v/>
        <stp/>
        <stp>EM_S_PERFORMANCEEXPRESS_PERFEXNETPROFITTOSHAREHOLDER</stp>
        <stp>2</stp>
        <stp>002354.SZ</stp>
        <stp>6/30/2016</stp>
        <tr r="E823" s="5"/>
      </tp>
      <tp>
        <v>99744356.359999999</v>
        <stp/>
        <stp>EM_S_PERFORMANCEEXPRESS_PERFEXNETPROFITTOSHAREHOLDER</stp>
        <stp>2</stp>
        <stp>002054.SZ</stp>
        <stp>6/30/2016</stp>
        <tr r="E524" s="5"/>
      </tp>
      <tp t="s">
        <v/>
        <stp/>
        <stp>EM_S_PERFORMANCEEXPRESS_PERFEXNETPROFITTOSHAREHOLDER</stp>
        <stp>2</stp>
        <stp>002154.SZ</stp>
        <stp>6/30/2016</stp>
        <tr r="E624" s="5"/>
      </tp>
      <tp t="s">
        <v/>
        <stp/>
        <stp>EM_S_PERFORMANCEEXPRESS_PERFEXNETPROFITTOSHAREHOLDER</stp>
        <stp>2</stp>
        <stp>000859.SZ</stp>
        <stp>6/30/2016</stp>
        <tr r="E363" s="5"/>
      </tp>
      <tp t="s">
        <v/>
        <stp/>
        <stp>EM_S_PERFORMANCEEXPRESS_PERFEXNETPROFITTOSHAREHOLDER</stp>
        <stp>2</stp>
        <stp>000959.SZ</stp>
        <stp>6/30/2016</stp>
        <tr r="E434" s="5"/>
      </tp>
      <tp t="s">
        <v/>
        <stp/>
        <stp>EM_S_PERFORMANCEEXPRESS_PERFEXNETPROFITTOSHAREHOLDER</stp>
        <stp>2</stp>
        <stp>000659.SZ</stp>
        <stp>6/30/2016</stp>
        <tr r="E224" s="5"/>
      </tp>
      <tp t="s">
        <v/>
        <stp/>
        <stp>EM_S_PERFORMANCEEXPRESS_PERFEXNETPROFITTOSHAREHOLDER</stp>
        <stp>2</stp>
        <stp>000759.SZ</stp>
        <stp>6/30/2016</stp>
        <tr r="E299" s="5"/>
      </tp>
      <tp t="s">
        <v/>
        <stp/>
        <stp>EM_S_PERFORMANCEEXPRESS_PERFEXNETPROFITTOSHAREHOLDER</stp>
        <stp>2</stp>
        <stp>300469.SZ</stp>
        <stp>6/30/2016</stp>
        <tr r="E1728" s="5"/>
      </tp>
      <tp t="s">
        <v/>
        <stp/>
        <stp>EM_S_PERFORMANCEEXPRESS_PERFEXNETPROFITTOSHAREHOLDER</stp>
        <stp>2</stp>
        <stp>000559.SZ</stp>
        <stp>6/30/2016</stp>
        <tr r="E155" s="5"/>
      </tp>
      <tp t="s">
        <v/>
        <stp/>
        <stp>EM_S_PERFORMANCEEXPRESS_PERFEXNETPROFITTOSHAREHOLDER</stp>
        <stp>2</stp>
        <stp>300269.SZ</stp>
        <stp>6/30/2016</stp>
        <tr r="E1530" s="5"/>
      </tp>
      <tp t="s">
        <v/>
        <stp/>
        <stp>EM_S_PERFORMANCEEXPRESS_PERFEXNETPROFITTOSHAREHOLDER</stp>
        <stp>2</stp>
        <stp>300369.SZ</stp>
        <stp>6/30/2016</stp>
        <tr r="E1629" s="5"/>
      </tp>
      <tp t="s">
        <v/>
        <stp/>
        <stp>EM_S_PERFORMANCEEXPRESS_PERFEXNETPROFITTOSHAREHOLDER</stp>
        <stp>2</stp>
        <stp>000059.SZ</stp>
        <stp>6/30/2016</stp>
        <tr r="E50" s="5"/>
      </tp>
      <tp t="s">
        <v/>
        <stp/>
        <stp>EM_S_PERFORMANCEEXPRESS_PERFEXNETPROFITTOSHAREHOLDER</stp>
        <stp>2</stp>
        <stp>300069.SZ</stp>
        <stp>6/30/2016</stp>
        <tr r="E1331" s="5"/>
      </tp>
      <tp t="s">
        <v/>
        <stp/>
        <stp>EM_S_PERFORMANCEEXPRESS_PERFEXNETPROFITTOSHAREHOLDER</stp>
        <stp>2</stp>
        <stp>000159.SZ</stp>
        <stp>6/30/2016</stp>
        <tr r="E74" s="5"/>
      </tp>
      <tp t="s">
        <v/>
        <stp/>
        <stp>EM_S_PERFORMANCEEXPRESS_PERFEXNETPROFITTOSHAREHOLDER</stp>
        <stp>2</stp>
        <stp>300169.SZ</stp>
        <stp>6/30/2016</stp>
        <tr r="E1431" s="5"/>
      </tp>
      <tp t="s">
        <v/>
        <stp/>
        <stp>EM_S_PERFORMANCEEXPRESS_PERFEXNETPROFITTOSHAREHOLDER</stp>
        <stp>2</stp>
        <stp>002659.SZ</stp>
        <stp>6/30/2016</stp>
        <tr r="E1127" s="5"/>
      </tp>
      <tp t="s">
        <v/>
        <stp/>
        <stp>EM_S_PERFORMANCEEXPRESS_PERFEXNETPROFITTOSHAREHOLDER</stp>
        <stp>2</stp>
        <stp>002759.SZ</stp>
        <stp>6/30/2016</stp>
        <tr r="E1222" s="5"/>
      </tp>
      <tp t="s">
        <v/>
        <stp/>
        <stp>EM_S_PERFORMANCEEXPRESS_PERFEXNETPROFITTOSHAREHOLDER</stp>
        <stp>2</stp>
        <stp>002459.SZ</stp>
        <stp>6/30/2016</stp>
        <tr r="E928" s="5"/>
      </tp>
      <tp t="s">
        <v/>
        <stp/>
        <stp>EM_S_PERFORMANCEEXPRESS_PERFEXNETPROFITTOSHAREHOLDER</stp>
        <stp>2</stp>
        <stp>002559.SZ</stp>
        <stp>6/30/2016</stp>
        <tr r="E1027" s="5"/>
      </tp>
      <tp t="s">
        <v/>
        <stp/>
        <stp>EM_S_PERFORMANCEEXPRESS_PERFEXNETPROFITTOSHAREHOLDER</stp>
        <stp>2</stp>
        <stp>002259.SZ</stp>
        <stp>6/30/2016</stp>
        <tr r="E728" s="5"/>
      </tp>
      <tp t="s">
        <v/>
        <stp/>
        <stp>EM_S_PERFORMANCEEXPRESS_PERFEXNETPROFITTOSHAREHOLDER</stp>
        <stp>2</stp>
        <stp>002359.SZ</stp>
        <stp>6/30/2016</stp>
        <tr r="E828" s="5"/>
      </tp>
      <tp t="s">
        <v/>
        <stp/>
        <stp>EM_S_PERFORMANCEEXPRESS_PERFEXNETPROFITTOSHAREHOLDER</stp>
        <stp>2</stp>
        <stp>002059.SZ</stp>
        <stp>6/30/2016</stp>
        <tr r="E529" s="5"/>
      </tp>
      <tp>
        <v>-25857900</v>
        <stp/>
        <stp>EM_S_PERFORMANCEEXPRESS_PERFEXNETPROFITTOSHAREHOLDER</stp>
        <stp>2</stp>
        <stp>002159.SZ</stp>
        <stp>6/30/2016</stp>
        <tr r="E629" s="5"/>
      </tp>
      <tp t="s">
        <v/>
        <stp/>
        <stp>EM_S_PERFORMANCEEXPRESS_PERFEXNETPROFITTOSHAREHOLDER</stp>
        <stp>2</stp>
        <stp>000858.SZ</stp>
        <stp>6/30/2016</stp>
        <tr r="E362" s="5"/>
      </tp>
      <tp t="s">
        <v/>
        <stp/>
        <stp>EM_S_PERFORMANCEEXPRESS_PERFEXNETPROFITTOSHAREHOLDER</stp>
        <stp>2</stp>
        <stp>000958.SZ</stp>
        <stp>6/30/2016</stp>
        <tr r="E433" s="5"/>
      </tp>
      <tp t="s">
        <v/>
        <stp/>
        <stp>EM_S_PERFORMANCEEXPRESS_PERFEXNETPROFITTOSHAREHOLDER</stp>
        <stp>2</stp>
        <stp>000758.SZ</stp>
        <stp>6/30/2016</stp>
        <tr r="E298" s="5"/>
      </tp>
      <tp t="s">
        <v/>
        <stp/>
        <stp>EM_S_PERFORMANCEEXPRESS_PERFEXNETPROFITTOSHAREHOLDER</stp>
        <stp>2</stp>
        <stp>300468.SZ</stp>
        <stp>6/30/2016</stp>
        <tr r="E1727" s="5"/>
      </tp>
      <tp t="s">
        <v/>
        <stp/>
        <stp>EM_S_PERFORMANCEEXPRESS_PERFEXNETPROFITTOSHAREHOLDER</stp>
        <stp>2</stp>
        <stp>000558.SZ</stp>
        <stp>6/30/2016</stp>
        <tr r="E154" s="5"/>
      </tp>
      <tp t="s">
        <v/>
        <stp/>
        <stp>EM_S_PERFORMANCEEXPRESS_PERFEXNETPROFITTOSHAREHOLDER</stp>
        <stp>2</stp>
        <stp>300268.SZ</stp>
        <stp>6/30/2016</stp>
        <tr r="E1529" s="5"/>
      </tp>
      <tp t="s">
        <v/>
        <stp/>
        <stp>EM_S_PERFORMANCEEXPRESS_PERFEXNETPROFITTOSHAREHOLDER</stp>
        <stp>2</stp>
        <stp>300368.SZ</stp>
        <stp>6/30/2016</stp>
        <tr r="E1628" s="5"/>
      </tp>
      <tp t="s">
        <v/>
        <stp/>
        <stp>EM_S_PERFORMANCEEXPRESS_PERFEXNETPROFITTOSHAREHOLDER</stp>
        <stp>2</stp>
        <stp>000058.SZ</stp>
        <stp>6/30/2016</stp>
        <tr r="E49" s="5"/>
      </tp>
      <tp t="s">
        <v/>
        <stp/>
        <stp>EM_S_PERFORMANCEEXPRESS_PERFEXNETPROFITTOSHAREHOLDER</stp>
        <stp>2</stp>
        <stp>300068.SZ</stp>
        <stp>6/30/2016</stp>
        <tr r="E1330" s="5"/>
      </tp>
      <tp t="s">
        <v/>
        <stp/>
        <stp>EM_S_PERFORMANCEEXPRESS_PERFEXNETPROFITTOSHAREHOLDER</stp>
        <stp>2</stp>
        <stp>000158.SZ</stp>
        <stp>6/30/2016</stp>
        <tr r="E73" s="5"/>
      </tp>
      <tp t="s">
        <v/>
        <stp/>
        <stp>EM_S_PERFORMANCEEXPRESS_PERFEXNETPROFITTOSHAREHOLDER</stp>
        <stp>2</stp>
        <stp>300168.SZ</stp>
        <stp>6/30/2016</stp>
        <tr r="E1430" s="5"/>
      </tp>
      <tp t="s">
        <v/>
        <stp/>
        <stp>EM_S_PERFORMANCEEXPRESS_PERFEXNETPROFITTOSHAREHOLDER</stp>
        <stp>2</stp>
        <stp>002658.SZ</stp>
        <stp>6/30/2016</stp>
        <tr r="E1126" s="5"/>
      </tp>
      <tp>
        <v>20376069.75</v>
        <stp/>
        <stp>EM_S_PERFORMANCEEXPRESS_PERFEXNETPROFITTOSHAREHOLDER</stp>
        <stp>2</stp>
        <stp>002758.SZ</stp>
        <stp>6/30/2016</stp>
        <tr r="E1221" s="5"/>
      </tp>
      <tp t="s">
        <v/>
        <stp/>
        <stp>EM_S_PERFORMANCEEXPRESS_PERFEXNETPROFITTOSHAREHOLDER</stp>
        <stp>2</stp>
        <stp>002458.SZ</stp>
        <stp>6/30/2016</stp>
        <tr r="E927" s="5"/>
      </tp>
      <tp t="s">
        <v/>
        <stp/>
        <stp>EM_S_PERFORMANCEEXPRESS_PERFEXNETPROFITTOSHAREHOLDER</stp>
        <stp>2</stp>
        <stp>002558.SZ</stp>
        <stp>6/30/2016</stp>
        <tr r="E1026" s="5"/>
      </tp>
      <tp t="s">
        <v/>
        <stp/>
        <stp>EM_S_PERFORMANCEEXPRESS_PERFEXNETPROFITTOSHAREHOLDER</stp>
        <stp>2</stp>
        <stp>002258.SZ</stp>
        <stp>6/30/2016</stp>
        <tr r="E727" s="5"/>
      </tp>
      <tp t="s">
        <v/>
        <stp/>
        <stp>EM_S_PERFORMANCEEXPRESS_PERFEXNETPROFITTOSHAREHOLDER</stp>
        <stp>2</stp>
        <stp>002358.SZ</stp>
        <stp>6/30/2016</stp>
        <tr r="E827" s="5"/>
      </tp>
      <tp>
        <v>-2132331.52</v>
        <stp/>
        <stp>EM_S_PERFORMANCEEXPRESS_PERFEXNETPROFITTOSHAREHOLDER</stp>
        <stp>2</stp>
        <stp>002058.SZ</stp>
        <stp>6/30/2016</stp>
        <tr r="E528" s="5"/>
      </tp>
      <tp>
        <v>80820742.069999993</v>
        <stp/>
        <stp>EM_S_PERFORMANCEEXPRESS_PERFEXNETPROFITTOSHAREHOLDER</stp>
        <stp>2</stp>
        <stp>002158.SZ</stp>
        <stp>6/30/2016</stp>
        <tr r="E628" s="5"/>
      </tp>
      <tp t="s">
        <v>2010-08-10</v>
        <stp/>
        <stp>EM_S_DIV_PRELANDATE</stp>
        <stp>3</stp>
        <stp>000002.SZ</stp>
        <stp>6/30/2010</stp>
        <stp>1</stp>
        <tr r="GU4" s="13"/>
      </tp>
      <tp t="s">
        <v/>
        <stp/>
        <stp>EM_S_DIV_PRELANDATE</stp>
        <stp>3</stp>
        <stp>000002.SZ</stp>
        <stp>3/31/2015</stp>
        <stp>1</stp>
        <tr r="GB4" s="13"/>
      </tp>
      <tp t="s">
        <v/>
        <stp/>
        <stp>EM_S_PERFORMANCEEXPRESS_PERFEXNETPROFITTOSHAREHOLDER</stp>
        <stp>2</stp>
        <stp>300473.SZ</stp>
        <stp>6/30/2016</stp>
        <tr r="E1732" s="5"/>
      </tp>
      <tp t="s">
        <v/>
        <stp/>
        <stp>EM_S_PERFORMANCEEXPRESS_PERFEXNETPROFITTOSHAREHOLDER</stp>
        <stp>2</stp>
        <stp>000543.SZ</stp>
        <stp>6/30/2016</stp>
        <tr r="E141" s="5"/>
      </tp>
      <tp t="s">
        <v/>
        <stp/>
        <stp>EM_S_PERFORMANCEEXPRESS_PERFEXNETPROFITTOSHAREHOLDER</stp>
        <stp>2</stp>
        <stp>300273.SZ</stp>
        <stp>6/30/2016</stp>
        <tr r="E1534" s="5"/>
      </tp>
      <tp t="s">
        <v/>
        <stp/>
        <stp>EM_S_PERFORMANCEEXPRESS_PERFEXNETPROFITTOSHAREHOLDER</stp>
        <stp>2</stp>
        <stp>300373.SZ</stp>
        <stp>6/30/2016</stp>
        <tr r="E1633" s="5"/>
      </tp>
      <tp t="s">
        <v/>
        <stp/>
        <stp>EM_S_PERFORMANCEEXPRESS_PERFEXNETPROFITTOSHAREHOLDER</stp>
        <stp>2</stp>
        <stp>000043.SZ</stp>
        <stp>6/30/2016</stp>
        <tr r="E41" s="5"/>
      </tp>
      <tp t="s">
        <v/>
        <stp/>
        <stp>EM_S_PERFORMANCEEXPRESS_PERFEXNETPROFITTOSHAREHOLDER</stp>
        <stp>2</stp>
        <stp>300073.SZ</stp>
        <stp>6/30/2016</stp>
        <tr r="E1335" s="5"/>
      </tp>
      <tp t="s">
        <v/>
        <stp/>
        <stp>EM_S_PERFORMANCEEXPRESS_PERFEXNETPROFITTOSHAREHOLDER</stp>
        <stp>2</stp>
        <stp>300173.SZ</stp>
        <stp>6/30/2016</stp>
        <tr r="E1435" s="5"/>
      </tp>
      <tp t="s">
        <v/>
        <stp/>
        <stp>EM_S_PERFORMANCEEXPRESS_PERFEXNETPROFITTOSHAREHOLDER</stp>
        <stp>2</stp>
        <stp>002643.SZ</stp>
        <stp>6/30/2016</stp>
        <tr r="E1111" s="5"/>
      </tp>
      <tp t="s">
        <v/>
        <stp/>
        <stp>EM_S_PERFORMANCEEXPRESS_PERFEXNETPROFITTOSHAREHOLDER</stp>
        <stp>2</stp>
        <stp>002743.SZ</stp>
        <stp>6/30/2016</stp>
        <tr r="E1208" s="5"/>
      </tp>
      <tp t="s">
        <v/>
        <stp/>
        <stp>EM_S_PERFORMANCEEXPRESS_PERFEXNETPROFITTOSHAREHOLDER</stp>
        <stp>2</stp>
        <stp>002443.SZ</stp>
        <stp>6/30/2016</stp>
        <tr r="E912" s="5"/>
      </tp>
      <tp t="s">
        <v/>
        <stp/>
        <stp>EM_S_PERFORMANCEEXPRESS_PERFEXNETPROFITTOSHAREHOLDER</stp>
        <stp>2</stp>
        <stp>002543.SZ</stp>
        <stp>6/30/2016</stp>
        <tr r="E1011" s="5"/>
      </tp>
      <tp>
        <v>9959808.1899999995</v>
        <stp/>
        <stp>EM_S_PERFORMANCEEXPRESS_PERFEXNETPROFITTOSHAREHOLDER</stp>
        <stp>2</stp>
        <stp>002243.SZ</stp>
        <stp>6/30/2016</stp>
        <tr r="E713" s="5"/>
      </tp>
      <tp t="s">
        <v/>
        <stp/>
        <stp>EM_S_PERFORMANCEEXPRESS_PERFEXNETPROFITTOSHAREHOLDER</stp>
        <stp>2</stp>
        <stp>002343.SZ</stp>
        <stp>6/30/2016</stp>
        <tr r="E812" s="5"/>
      </tp>
      <tp t="s">
        <v/>
        <stp/>
        <stp>EM_S_PERFORMANCEEXPRESS_PERFEXNETPROFITTOSHAREHOLDER</stp>
        <stp>2</stp>
        <stp>002043.SZ</stp>
        <stp>6/30/2016</stp>
        <tr r="E513" s="5"/>
      </tp>
      <tp t="s">
        <v/>
        <stp/>
        <stp>EM_S_PERFORMANCEEXPRESS_PERFEXNETPROFITTOSHAREHOLDER</stp>
        <stp>2</stp>
        <stp>002143.SZ</stp>
        <stp>6/30/2016</stp>
        <tr r="E613" s="5"/>
      </tp>
      <tp t="s">
        <v/>
        <stp/>
        <stp>EM_S_PERFORMANCEEXPRESS_PERFEXNETPROFITTOSHAREHOLDER</stp>
        <stp>2</stp>
        <stp>300472.SZ</stp>
        <stp>6/30/2016</stp>
        <tr r="E1731" s="5"/>
      </tp>
      <tp t="s">
        <v/>
        <stp/>
        <stp>EM_S_PERFORMANCEEXPRESS_PERFEXNETPROFITTOSHAREHOLDER</stp>
        <stp>2</stp>
        <stp>300272.SZ</stp>
        <stp>6/30/2016</stp>
        <tr r="E1533" s="5"/>
      </tp>
      <tp t="s">
        <v/>
        <stp/>
        <stp>EM_S_PERFORMANCEEXPRESS_PERFEXNETPROFITTOSHAREHOLDER</stp>
        <stp>2</stp>
        <stp>300372.SZ</stp>
        <stp>6/30/2016</stp>
        <tr r="E1632" s="5"/>
      </tp>
      <tp>
        <v>30644300</v>
        <stp/>
        <stp>EM_S_PERFORMANCEEXPRESS_PERFEXNETPROFITTOSHAREHOLDER</stp>
        <stp>2</stp>
        <stp>000042.SZ</stp>
        <stp>6/30/2016</stp>
        <tr r="E40" s="5"/>
      </tp>
      <tp t="s">
        <v/>
        <stp/>
        <stp>EM_S_PERFORMANCEEXPRESS_PERFEXNETPROFITTOSHAREHOLDER</stp>
        <stp>2</stp>
        <stp>300072.SZ</stp>
        <stp>6/30/2016</stp>
        <tr r="E1334" s="5"/>
      </tp>
      <tp t="s">
        <v/>
        <stp/>
        <stp>EM_S_PERFORMANCEEXPRESS_PERFEXNETPROFITTOSHAREHOLDER</stp>
        <stp>2</stp>
        <stp>300172.SZ</stp>
        <stp>6/30/2016</stp>
        <tr r="E1434" s="5"/>
      </tp>
      <tp t="s">
        <v/>
        <stp/>
        <stp>EM_S_PERFORMANCEEXPRESS_PERFEXNETPROFITTOSHAREHOLDER</stp>
        <stp>2</stp>
        <stp>002642.SZ</stp>
        <stp>6/30/2016</stp>
        <tr r="E1110" s="5"/>
      </tp>
      <tp t="s">
        <v/>
        <stp/>
        <stp>EM_S_PERFORMANCEEXPRESS_PERFEXNETPROFITTOSHAREHOLDER</stp>
        <stp>2</stp>
        <stp>002742.SZ</stp>
        <stp>6/30/2016</stp>
        <tr r="E1207" s="5"/>
      </tp>
      <tp t="s">
        <v/>
        <stp/>
        <stp>EM_S_PERFORMANCEEXPRESS_PERFEXNETPROFITTOSHAREHOLDER</stp>
        <stp>2</stp>
        <stp>002442.SZ</stp>
        <stp>6/30/2016</stp>
        <tr r="E911" s="5"/>
      </tp>
      <tp t="s">
        <v/>
        <stp/>
        <stp>EM_S_PERFORMANCEEXPRESS_PERFEXNETPROFITTOSHAREHOLDER</stp>
        <stp>2</stp>
        <stp>002542.SZ</stp>
        <stp>6/30/2016</stp>
        <tr r="E1010" s="5"/>
      </tp>
      <tp t="s">
        <v/>
        <stp/>
        <stp>EM_S_PERFORMANCEEXPRESS_PERFEXNETPROFITTOSHAREHOLDER</stp>
        <stp>2</stp>
        <stp>002242.SZ</stp>
        <stp>6/30/2016</stp>
        <tr r="E712" s="5"/>
      </tp>
      <tp t="s">
        <v/>
        <stp/>
        <stp>EM_S_PERFORMANCEEXPRESS_PERFEXNETPROFITTOSHAREHOLDER</stp>
        <stp>2</stp>
        <stp>002342.SZ</stp>
        <stp>6/30/2016</stp>
        <tr r="E811" s="5"/>
      </tp>
      <tp t="s">
        <v/>
        <stp/>
        <stp>EM_S_PERFORMANCEEXPRESS_PERFEXNETPROFITTOSHAREHOLDER</stp>
        <stp>2</stp>
        <stp>002042.SZ</stp>
        <stp>6/30/2016</stp>
        <tr r="E512" s="5"/>
      </tp>
      <tp t="s">
        <v/>
        <stp/>
        <stp>EM_S_PERFORMANCEEXPRESS_PERFEXNETPROFITTOSHAREHOLDER</stp>
        <stp>2</stp>
        <stp>002142.SZ</stp>
        <stp>6/30/2016</stp>
        <tr r="E612" s="5"/>
      </tp>
      <tp t="s">
        <v/>
        <stp/>
        <stp>EM_S_PERFORMANCEEXPRESS_PERFEXNETPROFITTOSHAREHOLDER</stp>
        <stp>2</stp>
        <stp>300471.SZ</stp>
        <stp>6/30/2016</stp>
        <tr r="E1730" s="5"/>
      </tp>
      <tp>
        <v>207739777.86000001</v>
        <stp/>
        <stp>EM_S_PERFORMANCEEXPRESS_PERFEXNETPROFITTOSHAREHOLDER</stp>
        <stp>2</stp>
        <stp>000541.SZ</stp>
        <stp>6/30/2016</stp>
        <tr r="E140" s="5"/>
      </tp>
      <tp t="s">
        <v/>
        <stp/>
        <stp>EM_S_PERFORMANCEEXPRESS_PERFEXNETPROFITTOSHAREHOLDER</stp>
        <stp>2</stp>
        <stp>300271.SZ</stp>
        <stp>6/30/2016</stp>
        <tr r="E1532" s="5"/>
      </tp>
      <tp t="s">
        <v/>
        <stp/>
        <stp>EM_S_PERFORMANCEEXPRESS_PERFEXNETPROFITTOSHAREHOLDER</stp>
        <stp>2</stp>
        <stp>300371.SZ</stp>
        <stp>6/30/2016</stp>
        <tr r="E1631" s="5"/>
      </tp>
      <tp t="s">
        <v/>
        <stp/>
        <stp>EM_S_PERFORMANCEEXPRESS_PERFEXNETPROFITTOSHAREHOLDER</stp>
        <stp>2</stp>
        <stp>300071.SZ</stp>
        <stp>6/30/2016</stp>
        <tr r="E1333" s="5"/>
      </tp>
      <tp t="s">
        <v/>
        <stp/>
        <stp>EM_S_PERFORMANCEEXPRESS_PERFEXNETPROFITTOSHAREHOLDER</stp>
        <stp>2</stp>
        <stp>300171.SZ</stp>
        <stp>6/30/2016</stp>
        <tr r="E1433" s="5"/>
      </tp>
      <tp>
        <v>122125426.59</v>
        <stp/>
        <stp>EM_S_PERFORMANCEEXPRESS_PERFEXNETPROFITTOSHAREHOLDER</stp>
        <stp>2</stp>
        <stp>002641.SZ</stp>
        <stp>6/30/2016</stp>
        <tr r="E1109" s="5"/>
      </tp>
      <tp t="s">
        <v/>
        <stp/>
        <stp>EM_S_PERFORMANCEEXPRESS_PERFEXNETPROFITTOSHAREHOLDER</stp>
        <stp>2</stp>
        <stp>002741.SZ</stp>
        <stp>6/30/2016</stp>
        <tr r="E1206" s="5"/>
      </tp>
      <tp t="s">
        <v/>
        <stp/>
        <stp>EM_S_PERFORMANCEEXPRESS_PERFEXNETPROFITTOSHAREHOLDER</stp>
        <stp>2</stp>
        <stp>002441.SZ</stp>
        <stp>6/30/2016</stp>
        <tr r="E910" s="5"/>
      </tp>
      <tp t="s">
        <v/>
        <stp/>
        <stp>EM_S_PERFORMANCEEXPRESS_PERFEXNETPROFITTOSHAREHOLDER</stp>
        <stp>2</stp>
        <stp>002541.SZ</stp>
        <stp>6/30/2016</stp>
        <tr r="E1009" s="5"/>
      </tp>
      <tp t="s">
        <v/>
        <stp/>
        <stp>EM_S_PERFORMANCEEXPRESS_PERFEXNETPROFITTOSHAREHOLDER</stp>
        <stp>2</stp>
        <stp>002241.SZ</stp>
        <stp>6/30/2016</stp>
        <tr r="E711" s="5"/>
      </tp>
      <tp t="s">
        <v/>
        <stp/>
        <stp>EM_S_PERFORMANCEEXPRESS_PERFEXNETPROFITTOSHAREHOLDER</stp>
        <stp>2</stp>
        <stp>002341.SZ</stp>
        <stp>6/30/2016</stp>
        <tr r="E810" s="5"/>
      </tp>
      <tp t="s">
        <v/>
        <stp/>
        <stp>EM_S_PERFORMANCEEXPRESS_PERFEXNETPROFITTOSHAREHOLDER</stp>
        <stp>2</stp>
        <stp>002041.SZ</stp>
        <stp>6/30/2016</stp>
        <tr r="E511" s="5"/>
      </tp>
      <tp t="s">
        <v/>
        <stp/>
        <stp>EM_S_PERFORMANCEEXPRESS_PERFEXNETPROFITTOSHAREHOLDER</stp>
        <stp>2</stp>
        <stp>002141.SZ</stp>
        <stp>6/30/2016</stp>
        <tr r="E611" s="5"/>
      </tp>
      <tp t="s">
        <v/>
        <stp/>
        <stp>EM_S_PERFORMANCEEXPRESS_PERFEXNETPROFITTOSHAREHOLDER</stp>
        <stp>2</stp>
        <stp>300470.SZ</stp>
        <stp>6/30/2016</stp>
        <tr r="E1729" s="5"/>
      </tp>
      <tp t="s">
        <v/>
        <stp/>
        <stp>EM_S_PERFORMANCEEXPRESS_PERFEXNETPROFITTOSHAREHOLDER</stp>
        <stp>2</stp>
        <stp>000540.SZ</stp>
        <stp>6/30/2016</stp>
        <tr r="E139" s="5"/>
      </tp>
      <tp t="s">
        <v/>
        <stp/>
        <stp>EM_S_PERFORMANCEEXPRESS_PERFEXNETPROFITTOSHAREHOLDER</stp>
        <stp>2</stp>
        <stp>300270.SZ</stp>
        <stp>6/30/2016</stp>
        <tr r="E1531" s="5"/>
      </tp>
      <tp t="s">
        <v/>
        <stp/>
        <stp>EM_S_PERFORMANCEEXPRESS_PERFEXNETPROFITTOSHAREHOLDER</stp>
        <stp>2</stp>
        <stp>300370.SZ</stp>
        <stp>6/30/2016</stp>
        <tr r="E1630" s="5"/>
      </tp>
      <tp t="s">
        <v/>
        <stp/>
        <stp>EM_S_PERFORMANCEEXPRESS_PERFEXNETPROFITTOSHAREHOLDER</stp>
        <stp>2</stp>
        <stp>000040.SZ</stp>
        <stp>6/30/2016</stp>
        <tr r="E39" s="5"/>
      </tp>
      <tp t="s">
        <v/>
        <stp/>
        <stp>EM_S_PERFORMANCEEXPRESS_PERFEXNETPROFITTOSHAREHOLDER</stp>
        <stp>2</stp>
        <stp>300070.SZ</stp>
        <stp>6/30/2016</stp>
        <tr r="E1332" s="5"/>
      </tp>
      <tp t="s">
        <v/>
        <stp/>
        <stp>EM_S_PERFORMANCEEXPRESS_PERFEXNETPROFITTOSHAREHOLDER</stp>
        <stp>2</stp>
        <stp>300170.SZ</stp>
        <stp>6/30/2016</stp>
        <tr r="E1432" s="5"/>
      </tp>
      <tp t="s">
        <v/>
        <stp/>
        <stp>EM_S_PERFORMANCEEXPRESS_PERFEXNETPROFITTOSHAREHOLDER</stp>
        <stp>2</stp>
        <stp>002640.SZ</stp>
        <stp>6/30/2016</stp>
        <tr r="E1108" s="5"/>
      </tp>
      <tp t="s">
        <v/>
        <stp/>
        <stp>EM_S_PERFORMANCEEXPRESS_PERFEXNETPROFITTOSHAREHOLDER</stp>
        <stp>2</stp>
        <stp>002740.SZ</stp>
        <stp>6/30/2016</stp>
        <tr r="E1205" s="5"/>
      </tp>
      <tp t="s">
        <v/>
        <stp/>
        <stp>EM_S_PERFORMANCEEXPRESS_PERFEXNETPROFITTOSHAREHOLDER</stp>
        <stp>2</stp>
        <stp>002440.SZ</stp>
        <stp>6/30/2016</stp>
        <tr r="E909" s="5"/>
      </tp>
      <tp>
        <v>142540641.33000001</v>
        <stp/>
        <stp>EM_S_PERFORMANCEEXPRESS_PERFEXNETPROFITTOSHAREHOLDER</stp>
        <stp>2</stp>
        <stp>002540.SZ</stp>
        <stp>6/30/2016</stp>
        <tr r="E1008" s="5"/>
      </tp>
      <tp t="s">
        <v/>
        <stp/>
        <stp>EM_S_PERFORMANCEEXPRESS_PERFEXNETPROFITTOSHAREHOLDER</stp>
        <stp>2</stp>
        <stp>002240.SZ</stp>
        <stp>6/30/2016</stp>
        <tr r="E710" s="5"/>
      </tp>
      <tp t="s">
        <v/>
        <stp/>
        <stp>EM_S_PERFORMANCEEXPRESS_PERFEXNETPROFITTOSHAREHOLDER</stp>
        <stp>2</stp>
        <stp>002340.SZ</stp>
        <stp>6/30/2016</stp>
        <tr r="E809" s="5"/>
      </tp>
      <tp t="s">
        <v/>
        <stp/>
        <stp>EM_S_PERFORMANCEEXPRESS_PERFEXNETPROFITTOSHAREHOLDER</stp>
        <stp>2</stp>
        <stp>002040.SZ</stp>
        <stp>6/30/2016</stp>
        <tr r="E510" s="5"/>
      </tp>
      <tp>
        <v>58772825.530000001</v>
        <stp/>
        <stp>EM_S_PERFORMANCEEXPRESS_PERFEXNETPROFITTOSHAREHOLDER</stp>
        <stp>2</stp>
        <stp>002140.SZ</stp>
        <stp>6/30/2016</stp>
        <tr r="E610" s="5"/>
      </tp>
      <tp t="s">
        <v/>
        <stp/>
        <stp>EM_S_PERFORMANCEEXPRESS_PERFEXNETPROFITTOSHAREHOLDER</stp>
        <stp>2</stp>
        <stp>300477.SZ</stp>
        <stp>6/30/2016</stp>
        <tr r="E1736" s="5"/>
      </tp>
      <tp t="s">
        <v/>
        <stp/>
        <stp>EM_S_PERFORMANCEEXPRESS_PERFEXNETPROFITTOSHAREHOLDER</stp>
        <stp>2</stp>
        <stp>000547.SZ</stp>
        <stp>6/30/2016</stp>
        <tr r="E145" s="5"/>
      </tp>
      <tp t="s">
        <v/>
        <stp/>
        <stp>EM_S_PERFORMANCEEXPRESS_PERFEXNETPROFITTOSHAREHOLDER</stp>
        <stp>2</stp>
        <stp>300277.SZ</stp>
        <stp>6/30/2016</stp>
        <tr r="E1538" s="5"/>
      </tp>
      <tp t="s">
        <v/>
        <stp/>
        <stp>EM_S_PERFORMANCEEXPRESS_PERFEXNETPROFITTOSHAREHOLDER</stp>
        <stp>2</stp>
        <stp>300377.SZ</stp>
        <stp>6/30/2016</stp>
        <tr r="E1637" s="5"/>
      </tp>
      <tp t="s">
        <v/>
        <stp/>
        <stp>EM_S_PERFORMANCEEXPRESS_PERFEXNETPROFITTOSHAREHOLDER</stp>
        <stp>2</stp>
        <stp>300077.SZ</stp>
        <stp>6/30/2016</stp>
        <tr r="E1339" s="5"/>
      </tp>
      <tp t="s">
        <v/>
        <stp/>
        <stp>EM_S_PERFORMANCEEXPRESS_PERFEXNETPROFITTOSHAREHOLDER</stp>
        <stp>2</stp>
        <stp>300177.SZ</stp>
        <stp>6/30/2016</stp>
        <tr r="E1439" s="5"/>
      </tp>
      <tp t="s">
        <v/>
        <stp/>
        <stp>EM_S_PERFORMANCEEXPRESS_PERFEXNETPROFITTOSHAREHOLDER</stp>
        <stp>2</stp>
        <stp>002647.SZ</stp>
        <stp>6/30/2016</stp>
        <tr r="E1115" s="5"/>
      </tp>
      <tp t="s">
        <v/>
        <stp/>
        <stp>EM_S_PERFORMANCEEXPRESS_PERFEXNETPROFITTOSHAREHOLDER</stp>
        <stp>2</stp>
        <stp>002747.SZ</stp>
        <stp>6/30/2016</stp>
        <tr r="E1211" s="5"/>
      </tp>
      <tp>
        <v>13252489.359999999</v>
        <stp/>
        <stp>EM_S_PERFORMANCEEXPRESS_PERFEXNETPROFITTOSHAREHOLDER</stp>
        <stp>2</stp>
        <stp>002447.SZ</stp>
        <stp>6/30/2016</stp>
        <tr r="E916" s="5"/>
      </tp>
      <tp t="s">
        <v/>
        <stp/>
        <stp>EM_S_PERFORMANCEEXPRESS_PERFEXNETPROFITTOSHAREHOLDER</stp>
        <stp>2</stp>
        <stp>002547.SZ</stp>
        <stp>6/30/2016</stp>
        <tr r="E1015" s="5"/>
      </tp>
      <tp>
        <v>108351444.29000001</v>
        <stp/>
        <stp>EM_S_PERFORMANCEEXPRESS_PERFEXNETPROFITTOSHAREHOLDER</stp>
        <stp>2</stp>
        <stp>002247.SZ</stp>
        <stp>6/30/2016</stp>
        <tr r="E717" s="5"/>
      </tp>
      <tp>
        <v>10320700</v>
        <stp/>
        <stp>EM_S_PERFORMANCEEXPRESS_PERFEXNETPROFITTOSHAREHOLDER</stp>
        <stp>2</stp>
        <stp>002347.SZ</stp>
        <stp>6/30/2016</stp>
        <tr r="E816" s="5"/>
      </tp>
      <tp t="s">
        <v/>
        <stp/>
        <stp>EM_S_PERFORMANCEEXPRESS_PERFEXNETPROFITTOSHAREHOLDER</stp>
        <stp>2</stp>
        <stp>002047.SZ</stp>
        <stp>6/30/2016</stp>
        <tr r="E517" s="5"/>
      </tp>
      <tp>
        <v>-35956059.689999998</v>
        <stp/>
        <stp>EM_S_PERFORMANCEEXPRESS_PERFEXNETPROFITTOSHAREHOLDER</stp>
        <stp>2</stp>
        <stp>002147.SZ</stp>
        <stp>6/30/2016</stp>
        <tr r="E617" s="5"/>
      </tp>
      <tp t="s">
        <v/>
        <stp/>
        <stp>EM_S_PERFORMANCEEXPRESS_PERFEXNETPROFITTOSHAREHOLDER</stp>
        <stp>2</stp>
        <stp>300476.SZ</stp>
        <stp>6/30/2016</stp>
        <tr r="E1735" s="5"/>
      </tp>
      <tp t="s">
        <v/>
        <stp/>
        <stp>EM_S_PERFORMANCEEXPRESS_PERFEXNETPROFITTOSHAREHOLDER</stp>
        <stp>2</stp>
        <stp>000546.SZ</stp>
        <stp>6/30/2016</stp>
        <tr r="E144" s="5"/>
      </tp>
      <tp t="s">
        <v/>
        <stp/>
        <stp>EM_S_PERFORMANCEEXPRESS_PERFEXNETPROFITTOSHAREHOLDER</stp>
        <stp>2</stp>
        <stp>300276.SZ</stp>
        <stp>6/30/2016</stp>
        <tr r="E1537" s="5"/>
      </tp>
      <tp t="s">
        <v/>
        <stp/>
        <stp>EM_S_PERFORMANCEEXPRESS_PERFEXNETPROFITTOSHAREHOLDER</stp>
        <stp>2</stp>
        <stp>300376.SZ</stp>
        <stp>6/30/2016</stp>
        <tr r="E1636" s="5"/>
      </tp>
      <tp t="s">
        <v/>
        <stp/>
        <stp>EM_S_PERFORMANCEEXPRESS_PERFEXNETPROFITTOSHAREHOLDER</stp>
        <stp>2</stp>
        <stp>000046.SZ</stp>
        <stp>6/30/2016</stp>
        <tr r="E43" s="5"/>
      </tp>
      <tp t="s">
        <v/>
        <stp/>
        <stp>EM_S_PERFORMANCEEXPRESS_PERFEXNETPROFITTOSHAREHOLDER</stp>
        <stp>2</stp>
        <stp>300076.SZ</stp>
        <stp>6/30/2016</stp>
        <tr r="E1338" s="5"/>
      </tp>
      <tp t="s">
        <v/>
        <stp/>
        <stp>EM_S_PERFORMANCEEXPRESS_PERFEXNETPROFITTOSHAREHOLDER</stp>
        <stp>2</stp>
        <stp>300176.SZ</stp>
        <stp>6/30/2016</stp>
        <tr r="E1438" s="5"/>
      </tp>
      <tp t="s">
        <v/>
        <stp/>
        <stp>EM_S_PERFORMANCEEXPRESS_PERFEXNETPROFITTOSHAREHOLDER</stp>
        <stp>2</stp>
        <stp>002646.SZ</stp>
        <stp>6/30/2016</stp>
        <tr r="E1114" s="5"/>
      </tp>
      <tp t="s">
        <v/>
        <stp/>
        <stp>EM_S_PERFORMANCEEXPRESS_PERFEXNETPROFITTOSHAREHOLDER</stp>
        <stp>2</stp>
        <stp>002746.SZ</stp>
        <stp>6/30/2016</stp>
        <tr r="E1210" s="5"/>
      </tp>
      <tp t="s">
        <v/>
        <stp/>
        <stp>EM_S_PERFORMANCEEXPRESS_PERFEXNETPROFITTOSHAREHOLDER</stp>
        <stp>2</stp>
        <stp>002446.SZ</stp>
        <stp>6/30/2016</stp>
        <tr r="E915" s="5"/>
      </tp>
      <tp t="s">
        <v/>
        <stp/>
        <stp>EM_S_PERFORMANCEEXPRESS_PERFEXNETPROFITTOSHAREHOLDER</stp>
        <stp>2</stp>
        <stp>002546.SZ</stp>
        <stp>6/30/2016</stp>
        <tr r="E1014" s="5"/>
      </tp>
      <tp t="s">
        <v/>
        <stp/>
        <stp>EM_S_PERFORMANCEEXPRESS_PERFEXNETPROFITTOSHAREHOLDER</stp>
        <stp>2</stp>
        <stp>002246.SZ</stp>
        <stp>6/30/2016</stp>
        <tr r="E716" s="5"/>
      </tp>
      <tp t="s">
        <v/>
        <stp/>
        <stp>EM_S_PERFORMANCEEXPRESS_PERFEXNETPROFITTOSHAREHOLDER</stp>
        <stp>2</stp>
        <stp>002346.SZ</stp>
        <stp>6/30/2016</stp>
        <tr r="E815" s="5"/>
      </tp>
      <tp t="s">
        <v/>
        <stp/>
        <stp>EM_S_PERFORMANCEEXPRESS_PERFEXNETPROFITTOSHAREHOLDER</stp>
        <stp>2</stp>
        <stp>002046.SZ</stp>
        <stp>6/30/2016</stp>
        <tr r="E516" s="5"/>
      </tp>
      <tp t="s">
        <v/>
        <stp/>
        <stp>EM_S_PERFORMANCEEXPRESS_PERFEXNETPROFITTOSHAREHOLDER</stp>
        <stp>2</stp>
        <stp>002146.SZ</stp>
        <stp>6/30/2016</stp>
        <tr r="E616" s="5"/>
      </tp>
      <tp t="s">
        <v/>
        <stp/>
        <stp>EM_S_PERFORMANCEEXPRESS_PERFEXNETPROFITTOSHAREHOLDER</stp>
        <stp>2</stp>
        <stp>300475.SZ</stp>
        <stp>6/30/2016</stp>
        <tr r="E1734" s="5"/>
      </tp>
      <tp t="s">
        <v/>
        <stp/>
        <stp>EM_S_PERFORMANCEEXPRESS_PERFEXNETPROFITTOSHAREHOLDER</stp>
        <stp>2</stp>
        <stp>000545.SZ</stp>
        <stp>6/30/2016</stp>
        <tr r="E143" s="5"/>
      </tp>
      <tp t="s">
        <v/>
        <stp/>
        <stp>EM_S_PERFORMANCEEXPRESS_PERFEXNETPROFITTOSHAREHOLDER</stp>
        <stp>2</stp>
        <stp>300275.SZ</stp>
        <stp>6/30/2016</stp>
        <tr r="E1536" s="5"/>
      </tp>
      <tp t="s">
        <v/>
        <stp/>
        <stp>EM_S_PERFORMANCEEXPRESS_PERFEXNETPROFITTOSHAREHOLDER</stp>
        <stp>2</stp>
        <stp>300375.SZ</stp>
        <stp>6/30/2016</stp>
        <tr r="E1635" s="5"/>
      </tp>
      <tp t="s">
        <v/>
        <stp/>
        <stp>EM_S_PERFORMANCEEXPRESS_PERFEXNETPROFITTOSHAREHOLDER</stp>
        <stp>2</stp>
        <stp>000045.SZ</stp>
        <stp>6/30/2016</stp>
        <tr r="E42" s="5"/>
      </tp>
      <tp t="s">
        <v/>
        <stp/>
        <stp>EM_S_PERFORMANCEEXPRESS_PERFEXNETPROFITTOSHAREHOLDER</stp>
        <stp>2</stp>
        <stp>300075.SZ</stp>
        <stp>6/30/2016</stp>
        <tr r="E1337" s="5"/>
      </tp>
      <tp t="s">
        <v/>
        <stp/>
        <stp>EM_S_PERFORMANCEEXPRESS_PERFEXNETPROFITTOSHAREHOLDER</stp>
        <stp>2</stp>
        <stp>300175.SZ</stp>
        <stp>6/30/2016</stp>
        <tr r="E1437" s="5"/>
      </tp>
      <tp t="s">
        <v/>
        <stp/>
        <stp>EM_S_PERFORMANCEEXPRESS_PERFEXNETPROFITTOSHAREHOLDER</stp>
        <stp>2</stp>
        <stp>002645.SZ</stp>
        <stp>6/30/2016</stp>
        <tr r="E1113" s="5"/>
      </tp>
      <tp t="s">
        <v/>
        <stp/>
        <stp>EM_S_PERFORMANCEEXPRESS_PERFEXNETPROFITTOSHAREHOLDER</stp>
        <stp>2</stp>
        <stp>002745.SZ</stp>
        <stp>6/30/2016</stp>
        <tr r="E1209" s="5"/>
      </tp>
      <tp t="s">
        <v/>
        <stp/>
        <stp>EM_S_PERFORMANCEEXPRESS_PERFEXNETPROFITTOSHAREHOLDER</stp>
        <stp>2</stp>
        <stp>002445.SZ</stp>
        <stp>6/30/2016</stp>
        <tr r="E914" s="5"/>
      </tp>
      <tp t="s">
        <v/>
        <stp/>
        <stp>EM_S_PERFORMANCEEXPRESS_PERFEXNETPROFITTOSHAREHOLDER</stp>
        <stp>2</stp>
        <stp>002545.SZ</stp>
        <stp>6/30/2016</stp>
        <tr r="E1013" s="5"/>
      </tp>
      <tp t="s">
        <v/>
        <stp/>
        <stp>EM_S_PERFORMANCEEXPRESS_PERFEXNETPROFITTOSHAREHOLDER</stp>
        <stp>2</stp>
        <stp>002245.SZ</stp>
        <stp>6/30/2016</stp>
        <tr r="E715" s="5"/>
      </tp>
      <tp t="s">
        <v/>
        <stp/>
        <stp>EM_S_PERFORMANCEEXPRESS_PERFEXNETPROFITTOSHAREHOLDER</stp>
        <stp>2</stp>
        <stp>002345.SZ</stp>
        <stp>6/30/2016</stp>
        <tr r="E814" s="5"/>
      </tp>
      <tp>
        <v>3692243</v>
        <stp/>
        <stp>EM_S_PERFORMANCEEXPRESS_PERFEXNETPROFITTOSHAREHOLDER</stp>
        <stp>2</stp>
        <stp>002045.SZ</stp>
        <stp>6/30/2016</stp>
        <tr r="E515" s="5"/>
      </tp>
      <tp t="s">
        <v/>
        <stp/>
        <stp>EM_S_PERFORMANCEEXPRESS_PERFEXNETPROFITTOSHAREHOLDER</stp>
        <stp>2</stp>
        <stp>002145.SZ</stp>
        <stp>6/30/2016</stp>
        <tr r="E615" s="5"/>
      </tp>
      <tp t="s">
        <v/>
        <stp/>
        <stp>EM_S_PERFORMANCEEXPRESS_PERFEXNETPROFITTOSHAREHOLDER</stp>
        <stp>2</stp>
        <stp>300474.SZ</stp>
        <stp>6/30/2016</stp>
        <tr r="E1733" s="5"/>
      </tp>
      <tp t="s">
        <v/>
        <stp/>
        <stp>EM_S_PERFORMANCEEXPRESS_PERFEXNETPROFITTOSHAREHOLDER</stp>
        <stp>2</stp>
        <stp>000544.SZ</stp>
        <stp>6/30/2016</stp>
        <tr r="E142" s="5"/>
      </tp>
      <tp t="s">
        <v/>
        <stp/>
        <stp>EM_S_PERFORMANCEEXPRESS_PERFEXNETPROFITTOSHAREHOLDER</stp>
        <stp>2</stp>
        <stp>300274.SZ</stp>
        <stp>6/30/2016</stp>
        <tr r="E1535" s="5"/>
      </tp>
      <tp t="s">
        <v/>
        <stp/>
        <stp>EM_S_PERFORMANCEEXPRESS_PERFEXNETPROFITTOSHAREHOLDER</stp>
        <stp>2</stp>
        <stp>300374.SZ</stp>
        <stp>6/30/2016</stp>
        <tr r="E1634" s="5"/>
      </tp>
      <tp t="s">
        <v/>
        <stp/>
        <stp>EM_S_PERFORMANCEEXPRESS_PERFEXNETPROFITTOSHAREHOLDER</stp>
        <stp>2</stp>
        <stp>300074.SZ</stp>
        <stp>6/30/2016</stp>
        <tr r="E1336" s="5"/>
      </tp>
      <tp t="s">
        <v/>
        <stp/>
        <stp>EM_S_PERFORMANCEEXPRESS_PERFEXNETPROFITTOSHAREHOLDER</stp>
        <stp>2</stp>
        <stp>300174.SZ</stp>
        <stp>6/30/2016</stp>
        <tr r="E1436" s="5"/>
      </tp>
      <tp t="s">
        <v/>
        <stp/>
        <stp>EM_S_PERFORMANCEEXPRESS_PERFEXNETPROFITTOSHAREHOLDER</stp>
        <stp>2</stp>
        <stp>002644.SZ</stp>
        <stp>6/30/2016</stp>
        <tr r="E1112" s="5"/>
      </tp>
      <tp t="s">
        <v/>
        <stp/>
        <stp>EM_S_PERFORMANCEEXPRESS_PERFEXNETPROFITTOSHAREHOLDER</stp>
        <stp>2</stp>
        <stp>002444.SZ</stp>
        <stp>6/30/2016</stp>
        <tr r="E913" s="5"/>
      </tp>
      <tp t="s">
        <v/>
        <stp/>
        <stp>EM_S_PERFORMANCEEXPRESS_PERFEXNETPROFITTOSHAREHOLDER</stp>
        <stp>2</stp>
        <stp>002544.SZ</stp>
        <stp>6/30/2016</stp>
        <tr r="E1012" s="5"/>
      </tp>
      <tp t="s">
        <v/>
        <stp/>
        <stp>EM_S_PERFORMANCEEXPRESS_PERFEXNETPROFITTOSHAREHOLDER</stp>
        <stp>2</stp>
        <stp>002244.SZ</stp>
        <stp>6/30/2016</stp>
        <tr r="E714" s="5"/>
      </tp>
      <tp t="s">
        <v/>
        <stp/>
        <stp>EM_S_PERFORMANCEEXPRESS_PERFEXNETPROFITTOSHAREHOLDER</stp>
        <stp>2</stp>
        <stp>002344.SZ</stp>
        <stp>6/30/2016</stp>
        <tr r="E813" s="5"/>
      </tp>
      <tp>
        <v>-22672000</v>
        <stp/>
        <stp>EM_S_PERFORMANCEEXPRESS_PERFEXNETPROFITTOSHAREHOLDER</stp>
        <stp>2</stp>
        <stp>002044.SZ</stp>
        <stp>6/30/2016</stp>
        <tr r="E514" s="5"/>
      </tp>
      <tp t="s">
        <v/>
        <stp/>
        <stp>EM_S_PERFORMANCEEXPRESS_PERFEXNETPROFITTOSHAREHOLDER</stp>
        <stp>2</stp>
        <stp>002144.SZ</stp>
        <stp>6/30/2016</stp>
        <tr r="E614" s="5"/>
      </tp>
      <tp t="s">
        <v/>
        <stp/>
        <stp>EM_S_PERFORMANCEEXPRESS_PERFEXNETPROFITTOSHAREHOLDER</stp>
        <stp>2</stp>
        <stp>000949.SZ</stp>
        <stp>6/30/2016</stp>
        <tr r="E426" s="5"/>
      </tp>
      <tp t="s">
        <v/>
        <stp/>
        <stp>EM_S_PERFORMANCEEXPRESS_PERFEXNETPROFITTOSHAREHOLDER</stp>
        <stp>2</stp>
        <stp>300479.SZ</stp>
        <stp>6/30/2016</stp>
        <tr r="E1738" s="5"/>
      </tp>
      <tp t="s">
        <v/>
        <stp/>
        <stp>EM_S_PERFORMANCEEXPRESS_PERFEXNETPROFITTOSHAREHOLDER</stp>
        <stp>2</stp>
        <stp>300279.SZ</stp>
        <stp>6/30/2016</stp>
        <tr r="E1540" s="5"/>
      </tp>
      <tp t="s">
        <v/>
        <stp/>
        <stp>EM_S_PERFORMANCEEXPRESS_PERFEXNETPROFITTOSHAREHOLDER</stp>
        <stp>2</stp>
        <stp>300379.SZ</stp>
        <stp>6/30/2016</stp>
        <tr r="E1639" s="5"/>
      </tp>
      <tp t="s">
        <v/>
        <stp/>
        <stp>EM_S_PERFORMANCEEXPRESS_PERFEXNETPROFITTOSHAREHOLDER</stp>
        <stp>2</stp>
        <stp>000049.SZ</stp>
        <stp>6/30/2016</stp>
        <tr r="E45" s="5"/>
      </tp>
      <tp t="s">
        <v/>
        <stp/>
        <stp>EM_S_PERFORMANCEEXPRESS_PERFEXNETPROFITTOSHAREHOLDER</stp>
        <stp>2</stp>
        <stp>300079.SZ</stp>
        <stp>6/30/2016</stp>
        <tr r="E1341" s="5"/>
      </tp>
      <tp t="s">
        <v/>
        <stp/>
        <stp>EM_S_PERFORMANCEEXPRESS_PERFEXNETPROFITTOSHAREHOLDER</stp>
        <stp>2</stp>
        <stp>300179.SZ</stp>
        <stp>6/30/2016</stp>
        <tr r="E1441" s="5"/>
      </tp>
      <tp t="s">
        <v/>
        <stp/>
        <stp>EM_S_PERFORMANCEEXPRESS_PERFEXNETPROFITTOSHAREHOLDER</stp>
        <stp>2</stp>
        <stp>002649.SZ</stp>
        <stp>6/30/2016</stp>
        <tr r="E1117" s="5"/>
      </tp>
      <tp t="s">
        <v/>
        <stp/>
        <stp>EM_S_PERFORMANCEEXPRESS_PERFEXNETPROFITTOSHAREHOLDER</stp>
        <stp>2</stp>
        <stp>002749.SZ</stp>
        <stp>6/30/2016</stp>
        <tr r="E1213" s="5"/>
      </tp>
      <tp t="s">
        <v/>
        <stp/>
        <stp>EM_S_PERFORMANCEEXPRESS_PERFEXNETPROFITTOSHAREHOLDER</stp>
        <stp>2</stp>
        <stp>002449.SZ</stp>
        <stp>6/30/2016</stp>
        <tr r="E918" s="5"/>
      </tp>
      <tp t="s">
        <v/>
        <stp/>
        <stp>EM_S_PERFORMANCEEXPRESS_PERFEXNETPROFITTOSHAREHOLDER</stp>
        <stp>2</stp>
        <stp>002549.SZ</stp>
        <stp>6/30/2016</stp>
        <tr r="E1017" s="5"/>
      </tp>
      <tp t="s">
        <v/>
        <stp/>
        <stp>EM_S_PERFORMANCEEXPRESS_PERFEXNETPROFITTOSHAREHOLDER</stp>
        <stp>2</stp>
        <stp>002249.SZ</stp>
        <stp>6/30/2016</stp>
        <tr r="E719" s="5"/>
      </tp>
      <tp t="s">
        <v/>
        <stp/>
        <stp>EM_S_PERFORMANCEEXPRESS_PERFEXNETPROFITTOSHAREHOLDER</stp>
        <stp>2</stp>
        <stp>002349.SZ</stp>
        <stp>6/30/2016</stp>
        <tr r="E818" s="5"/>
      </tp>
      <tp t="s">
        <v/>
        <stp/>
        <stp>EM_S_PERFORMANCEEXPRESS_PERFEXNETPROFITTOSHAREHOLDER</stp>
        <stp>2</stp>
        <stp>002049.SZ</stp>
        <stp>6/30/2016</stp>
        <tr r="E519" s="5"/>
      </tp>
      <tp t="s">
        <v/>
        <stp/>
        <stp>EM_S_PERFORMANCEEXPRESS_PERFEXNETPROFITTOSHAREHOLDER</stp>
        <stp>2</stp>
        <stp>002149.SZ</stp>
        <stp>6/30/2016</stp>
        <tr r="E619" s="5"/>
      </tp>
      <tp t="s">
        <v/>
        <stp/>
        <stp>EM_S_PERFORMANCEEXPRESS_PERFEXNETPROFITTOSHAREHOLDER</stp>
        <stp>2</stp>
        <stp>000848.SZ</stp>
        <stp>6/30/2016</stp>
        <tr r="E357" s="5"/>
      </tp>
      <tp t="s">
        <v/>
        <stp/>
        <stp>EM_S_PERFORMANCEEXPRESS_PERFEXNETPROFITTOSHAREHOLDER</stp>
        <stp>2</stp>
        <stp>000948.SZ</stp>
        <stp>6/30/2016</stp>
        <tr r="E425" s="5"/>
      </tp>
      <tp t="s">
        <v/>
        <stp/>
        <stp>EM_S_PERFORMANCEEXPRESS_PERFEXNETPROFITTOSHAREHOLDER</stp>
        <stp>2</stp>
        <stp>000748.SZ</stp>
        <stp>6/30/2016</stp>
        <tr r="E290" s="5"/>
      </tp>
      <tp t="s">
        <v/>
        <stp/>
        <stp>EM_S_PERFORMANCEEXPRESS_PERFEXNETPROFITTOSHAREHOLDER</stp>
        <stp>2</stp>
        <stp>300478.SZ</stp>
        <stp>6/30/2016</stp>
        <tr r="E1737" s="5"/>
      </tp>
      <tp t="s">
        <v/>
        <stp/>
        <stp>EM_S_PERFORMANCEEXPRESS_PERFEXNETPROFITTOSHAREHOLDER</stp>
        <stp>2</stp>
        <stp>000548.SZ</stp>
        <stp>6/30/2016</stp>
        <tr r="E146" s="5"/>
      </tp>
      <tp t="s">
        <v/>
        <stp/>
        <stp>EM_S_PERFORMANCEEXPRESS_PERFEXNETPROFITTOSHAREHOLDER</stp>
        <stp>2</stp>
        <stp>300278.SZ</stp>
        <stp>6/30/2016</stp>
        <tr r="E1539" s="5"/>
      </tp>
      <tp t="s">
        <v/>
        <stp/>
        <stp>EM_S_PERFORMANCEEXPRESS_PERFEXNETPROFITTOSHAREHOLDER</stp>
        <stp>2</stp>
        <stp>300378.SZ</stp>
        <stp>6/30/2016</stp>
        <tr r="E1638" s="5"/>
      </tp>
      <tp t="s">
        <v/>
        <stp/>
        <stp>EM_S_PERFORMANCEEXPRESS_PERFEXNETPROFITTOSHAREHOLDER</stp>
        <stp>2</stp>
        <stp>000048.SZ</stp>
        <stp>6/30/2016</stp>
        <tr r="E44" s="5"/>
      </tp>
      <tp t="s">
        <v/>
        <stp/>
        <stp>EM_S_PERFORMANCEEXPRESS_PERFEXNETPROFITTOSHAREHOLDER</stp>
        <stp>2</stp>
        <stp>300078.SZ</stp>
        <stp>6/30/2016</stp>
        <tr r="E1340" s="5"/>
      </tp>
      <tp t="s">
        <v/>
        <stp/>
        <stp>EM_S_PERFORMANCEEXPRESS_PERFEXNETPROFITTOSHAREHOLDER</stp>
        <stp>2</stp>
        <stp>300178.SZ</stp>
        <stp>6/30/2016</stp>
        <tr r="E1440" s="5"/>
      </tp>
      <tp t="s">
        <v/>
        <stp/>
        <stp>EM_S_PERFORMANCEEXPRESS_PERFEXNETPROFITTOSHAREHOLDER</stp>
        <stp>2</stp>
        <stp>002648.SZ</stp>
        <stp>6/30/2016</stp>
        <tr r="E1116" s="5"/>
      </tp>
      <tp t="s">
        <v/>
        <stp/>
        <stp>EM_S_PERFORMANCEEXPRESS_PERFEXNETPROFITTOSHAREHOLDER</stp>
        <stp>2</stp>
        <stp>002748.SZ</stp>
        <stp>6/30/2016</stp>
        <tr r="E1212" s="5"/>
      </tp>
      <tp t="s">
        <v/>
        <stp/>
        <stp>EM_S_PERFORMANCEEXPRESS_PERFEXNETPROFITTOSHAREHOLDER</stp>
        <stp>2</stp>
        <stp>002448.SZ</stp>
        <stp>6/30/2016</stp>
        <tr r="E917" s="5"/>
      </tp>
      <tp t="s">
        <v/>
        <stp/>
        <stp>EM_S_PERFORMANCEEXPRESS_PERFEXNETPROFITTOSHAREHOLDER</stp>
        <stp>2</stp>
        <stp>002548.SZ</stp>
        <stp>6/30/2016</stp>
        <tr r="E1016" s="5"/>
      </tp>
      <tp t="s">
        <v/>
        <stp/>
        <stp>EM_S_PERFORMANCEEXPRESS_PERFEXNETPROFITTOSHAREHOLDER</stp>
        <stp>2</stp>
        <stp>002248.SZ</stp>
        <stp>6/30/2016</stp>
        <tr r="E718" s="5"/>
      </tp>
      <tp t="s">
        <v/>
        <stp/>
        <stp>EM_S_PERFORMANCEEXPRESS_PERFEXNETPROFITTOSHAREHOLDER</stp>
        <stp>2</stp>
        <stp>002348.SZ</stp>
        <stp>6/30/2016</stp>
        <tr r="E817" s="5"/>
      </tp>
      <tp t="s">
        <v/>
        <stp/>
        <stp>EM_S_PERFORMANCEEXPRESS_PERFEXNETPROFITTOSHAREHOLDER</stp>
        <stp>2</stp>
        <stp>002048.SZ</stp>
        <stp>6/30/2016</stp>
        <tr r="E518" s="5"/>
      </tp>
      <tp>
        <v>22591871.079999998</v>
        <stp/>
        <stp>EM_S_PERFORMANCEEXPRESS_PERFEXNETPROFITTOSHAREHOLDER</stp>
        <stp>2</stp>
        <stp>002148.SZ</stp>
        <stp>6/30/2016</stp>
        <tr r="E618" s="5"/>
      </tp>
      <tp t="s">
        <v/>
        <stp/>
        <stp>EM_S_DIV_PRELANDATE</stp>
        <stp>3</stp>
        <stp>000002.SZ</stp>
        <stp>3/31/2006</stp>
        <stp>1</stp>
        <tr r="HL4" s="13"/>
      </tp>
      <tp t="s">
        <v>2013-08-07</v>
        <stp/>
        <stp>EM_S_DIV_PRELANDATE</stp>
        <stp>3</stp>
        <stp>000002.SZ</stp>
        <stp>6/30/2013</stp>
        <stp>1</stp>
        <tr r="GI4" s="13"/>
      </tp>
      <tp t="s">
        <v/>
        <stp/>
        <stp>EM_S_PERFORMANCEEXPRESS_PERFEXNETPROFITTOSHAREHOLDER</stp>
        <stp>2</stp>
        <stp>000973.SZ</stp>
        <stp>6/30/2016</stp>
        <tr r="E447" s="5"/>
      </tp>
      <tp t="s">
        <v/>
        <stp/>
        <stp>EM_S_PERFORMANCEEXPRESS_PERFEXNETPROFITTOSHAREHOLDER</stp>
        <stp>2</stp>
        <stp>000673.SZ</stp>
        <stp>6/30/2016</stp>
        <tr r="E236" s="5"/>
      </tp>
      <tp t="s">
        <v/>
        <stp/>
        <stp>EM_S_PERFORMANCEEXPRESS_PERFEXNETPROFITTOSHAREHOLDER</stp>
        <stp>2</stp>
        <stp>300443.SZ</stp>
        <stp>6/30/2016</stp>
        <tr r="E1703" s="5"/>
      </tp>
      <tp t="s">
        <v/>
        <stp/>
        <stp>EM_S_PERFORMANCEEXPRESS_PERFEXNETPROFITTOSHAREHOLDER</stp>
        <stp>2</stp>
        <stp>000573.SZ</stp>
        <stp>6/30/2016</stp>
        <tr r="E167" s="5"/>
      </tp>
      <tp t="s">
        <v/>
        <stp/>
        <stp>EM_S_PERFORMANCEEXPRESS_PERFEXNETPROFITTOSHAREHOLDER</stp>
        <stp>2</stp>
        <stp>300243.SZ</stp>
        <stp>6/30/2016</stp>
        <tr r="E1504" s="5"/>
      </tp>
      <tp t="s">
        <v/>
        <stp/>
        <stp>EM_S_PERFORMANCEEXPRESS_PERFEXNETPROFITTOSHAREHOLDER</stp>
        <stp>2</stp>
        <stp>300343.SZ</stp>
        <stp>6/30/2016</stp>
        <tr r="E1604" s="5"/>
      </tp>
      <tp t="s">
        <v/>
        <stp/>
        <stp>EM_S_PERFORMANCEEXPRESS_PERFEXNETPROFITTOSHAREHOLDER</stp>
        <stp>2</stp>
        <stp>300043.SZ</stp>
        <stp>6/30/2016</stp>
        <tr r="E1306" s="5"/>
      </tp>
      <tp t="s">
        <v/>
        <stp/>
        <stp>EM_S_PERFORMANCEEXPRESS_PERFEXNETPROFITTOSHAREHOLDER</stp>
        <stp>2</stp>
        <stp>300143.SZ</stp>
        <stp>6/30/2016</stp>
        <tr r="E1405" s="5"/>
      </tp>
      <tp t="s">
        <v/>
        <stp/>
        <stp>EM_S_PERFORMANCEEXPRESS_PERFEXNETPROFITTOSHAREHOLDER</stp>
        <stp>2</stp>
        <stp>002673.SZ</stp>
        <stp>6/30/2016</stp>
        <tr r="E1141" s="5"/>
      </tp>
      <tp t="s">
        <v/>
        <stp/>
        <stp>EM_S_PERFORMANCEEXPRESS_PERFEXNETPROFITTOSHAREHOLDER</stp>
        <stp>2</stp>
        <stp>002773.SZ</stp>
        <stp>6/30/2016</stp>
        <tr r="E1235" s="5"/>
      </tp>
      <tp t="s">
        <v/>
        <stp/>
        <stp>EM_S_PERFORMANCEEXPRESS_PERFEXNETPROFITTOSHAREHOLDER</stp>
        <stp>2</stp>
        <stp>002473.SZ</stp>
        <stp>6/30/2016</stp>
        <tr r="E942" s="5"/>
      </tp>
      <tp t="s">
        <v/>
        <stp/>
        <stp>EM_S_PERFORMANCEEXPRESS_PERFEXNETPROFITTOSHAREHOLDER</stp>
        <stp>2</stp>
        <stp>002573.SZ</stp>
        <stp>6/30/2016</stp>
        <tr r="E1041" s="5"/>
      </tp>
      <tp t="s">
        <v/>
        <stp/>
        <stp>EM_S_PERFORMANCEEXPRESS_PERFEXNETPROFITTOSHAREHOLDER</stp>
        <stp>2</stp>
        <stp>002273.SZ</stp>
        <stp>6/30/2016</stp>
        <tr r="E742" s="5"/>
      </tp>
      <tp>
        <v>130896100</v>
        <stp/>
        <stp>EM_S_PERFORMANCEEXPRESS_PERFEXNETPROFITTOSHAREHOLDER</stp>
        <stp>2</stp>
        <stp>002373.SZ</stp>
        <stp>6/30/2016</stp>
        <tr r="E842" s="5"/>
      </tp>
      <tp>
        <v>18200539.829999998</v>
        <stp/>
        <stp>EM_S_PERFORMANCEEXPRESS_PERFEXNETPROFITTOSHAREHOLDER</stp>
        <stp>2</stp>
        <stp>002073.SZ</stp>
        <stp>6/30/2016</stp>
        <tr r="E543" s="5"/>
      </tp>
      <tp t="s">
        <v/>
        <stp/>
        <stp>EM_S_PERFORMANCEEXPRESS_PERFEXNETPROFITTOSHAREHOLDER</stp>
        <stp>2</stp>
        <stp>002173.SZ</stp>
        <stp>6/30/2016</stp>
        <tr r="E643" s="5"/>
      </tp>
      <tp t="s">
        <v/>
        <stp/>
        <stp>EM_S_PERFORMANCEEXPRESS_PERFEXNETPROFITTOSHAREHOLDER</stp>
        <stp>2</stp>
        <stp>000972.SZ</stp>
        <stp>6/30/2016</stp>
        <tr r="E446" s="5"/>
      </tp>
      <tp t="s">
        <v/>
        <stp/>
        <stp>EM_S_PERFORMANCEEXPRESS_PERFEXNETPROFITTOSHAREHOLDER</stp>
        <stp>2</stp>
        <stp>000672.SZ</stp>
        <stp>6/30/2016</stp>
        <tr r="E235" s="5"/>
      </tp>
      <tp t="s">
        <v/>
        <stp/>
        <stp>EM_S_PERFORMANCEEXPRESS_PERFEXNETPROFITTOSHAREHOLDER</stp>
        <stp>2</stp>
        <stp>300442.SZ</stp>
        <stp>6/30/2016</stp>
        <tr r="E1702" s="5"/>
      </tp>
      <tp t="s">
        <v/>
        <stp/>
        <stp>EM_S_PERFORMANCEEXPRESS_PERFEXNETPROFITTOSHAREHOLDER</stp>
        <stp>2</stp>
        <stp>000572.SZ</stp>
        <stp>6/30/2016</stp>
        <tr r="E166" s="5"/>
      </tp>
      <tp t="s">
        <v/>
        <stp/>
        <stp>EM_S_PERFORMANCEEXPRESS_PERFEXNETPROFITTOSHAREHOLDER</stp>
        <stp>2</stp>
        <stp>300242.SZ</stp>
        <stp>6/30/2016</stp>
        <tr r="E1503" s="5"/>
      </tp>
      <tp t="s">
        <v/>
        <stp/>
        <stp>EM_S_PERFORMANCEEXPRESS_PERFEXNETPROFITTOSHAREHOLDER</stp>
        <stp>2</stp>
        <stp>300342.SZ</stp>
        <stp>6/30/2016</stp>
        <tr r="E1603" s="5"/>
      </tp>
      <tp t="s">
        <v/>
        <stp/>
        <stp>EM_S_PERFORMANCEEXPRESS_PERFEXNETPROFITTOSHAREHOLDER</stp>
        <stp>2</stp>
        <stp>300042.SZ</stp>
        <stp>6/30/2016</stp>
        <tr r="E1305" s="5"/>
      </tp>
      <tp t="s">
        <v/>
        <stp/>
        <stp>EM_S_PERFORMANCEEXPRESS_PERFEXNETPROFITTOSHAREHOLDER</stp>
        <stp>2</stp>
        <stp>300142.SZ</stp>
        <stp>6/30/2016</stp>
        <tr r="E1404" s="5"/>
      </tp>
      <tp t="s">
        <v/>
        <stp/>
        <stp>EM_S_PERFORMANCEEXPRESS_PERFEXNETPROFITTOSHAREHOLDER</stp>
        <stp>2</stp>
        <stp>002672.SZ</stp>
        <stp>6/30/2016</stp>
        <tr r="E1140" s="5"/>
      </tp>
      <tp t="s">
        <v/>
        <stp/>
        <stp>EM_S_PERFORMANCEEXPRESS_PERFEXNETPROFITTOSHAREHOLDER</stp>
        <stp>2</stp>
        <stp>002772.SZ</stp>
        <stp>6/30/2016</stp>
        <tr r="E1234" s="5"/>
      </tp>
      <tp>
        <v>82022000.060000002</v>
        <stp/>
        <stp>EM_S_PERFORMANCEEXPRESS_PERFEXNETPROFITTOSHAREHOLDER</stp>
        <stp>2</stp>
        <stp>002472.SZ</stp>
        <stp>6/30/2016</stp>
        <tr r="E941" s="5"/>
      </tp>
      <tp>
        <v>199852145.27000001</v>
        <stp/>
        <stp>EM_S_PERFORMANCEEXPRESS_PERFEXNETPROFITTOSHAREHOLDER</stp>
        <stp>2</stp>
        <stp>002572.SZ</stp>
        <stp>6/30/2016</stp>
        <tr r="E1040" s="5"/>
      </tp>
      <tp t="s">
        <v/>
        <stp/>
        <stp>EM_S_PERFORMANCEEXPRESS_PERFEXNETPROFITTOSHAREHOLDER</stp>
        <stp>2</stp>
        <stp>002272.SZ</stp>
        <stp>6/30/2016</stp>
        <tr r="E741" s="5"/>
      </tp>
      <tp>
        <v>247078457.46000001</v>
        <stp/>
        <stp>EM_S_PERFORMANCEEXPRESS_PERFEXNETPROFITTOSHAREHOLDER</stp>
        <stp>2</stp>
        <stp>002372.SZ</stp>
        <stp>6/30/2016</stp>
        <tr r="E841" s="5"/>
      </tp>
      <tp t="s">
        <v/>
        <stp/>
        <stp>EM_S_PERFORMANCEEXPRESS_PERFEXNETPROFITTOSHAREHOLDER</stp>
        <stp>2</stp>
        <stp>002072.SZ</stp>
        <stp>6/30/2016</stp>
        <tr r="E542" s="5"/>
      </tp>
      <tp t="s">
        <v/>
        <stp/>
        <stp>EM_S_PERFORMANCEEXPRESS_PERFEXNETPROFITTOSHAREHOLDER</stp>
        <stp>2</stp>
        <stp>002172.SZ</stp>
        <stp>6/30/2016</stp>
        <tr r="E642" s="5"/>
      </tp>
      <tp t="s">
        <v/>
        <stp/>
        <stp>EM_S_PERFORMANCEEXPRESS_PERFEXNETPROFITTOSHAREHOLDER</stp>
        <stp>2</stp>
        <stp>000971.SZ</stp>
        <stp>6/30/2016</stp>
        <tr r="E445" s="5"/>
      </tp>
      <tp t="s">
        <v/>
        <stp/>
        <stp>EM_S_PERFORMANCEEXPRESS_PERFEXNETPROFITTOSHAREHOLDER</stp>
        <stp>2</stp>
        <stp>000671.SZ</stp>
        <stp>6/30/2016</stp>
        <tr r="E234" s="5"/>
      </tp>
      <tp t="s">
        <v/>
        <stp/>
        <stp>EM_S_PERFORMANCEEXPRESS_PERFEXNETPROFITTOSHAREHOLDER</stp>
        <stp>2</stp>
        <stp>300441.SZ</stp>
        <stp>6/30/2016</stp>
        <tr r="E1701" s="5"/>
      </tp>
      <tp t="s">
        <v/>
        <stp/>
        <stp>EM_S_PERFORMANCEEXPRESS_PERFEXNETPROFITTOSHAREHOLDER</stp>
        <stp>2</stp>
        <stp>000571.SZ</stp>
        <stp>6/30/2016</stp>
        <tr r="E165" s="5"/>
      </tp>
      <tp t="s">
        <v/>
        <stp/>
        <stp>EM_S_PERFORMANCEEXPRESS_PERFEXNETPROFITTOSHAREHOLDER</stp>
        <stp>2</stp>
        <stp>300241.SZ</stp>
        <stp>6/30/2016</stp>
        <tr r="E1502" s="5"/>
      </tp>
      <tp t="s">
        <v/>
        <stp/>
        <stp>EM_S_PERFORMANCEEXPRESS_PERFEXNETPROFITTOSHAREHOLDER</stp>
        <stp>2</stp>
        <stp>300341.SZ</stp>
        <stp>6/30/2016</stp>
        <tr r="E1602" s="5"/>
      </tp>
      <tp t="s">
        <v/>
        <stp/>
        <stp>EM_S_PERFORMANCEEXPRESS_PERFEXNETPROFITTOSHAREHOLDER</stp>
        <stp>2</stp>
        <stp>300041.SZ</stp>
        <stp>6/30/2016</stp>
        <tr r="E1304" s="5"/>
      </tp>
      <tp t="s">
        <v/>
        <stp/>
        <stp>EM_S_PERFORMANCEEXPRESS_PERFEXNETPROFITTOSHAREHOLDER</stp>
        <stp>2</stp>
        <stp>300141.SZ</stp>
        <stp>6/30/2016</stp>
        <tr r="E1403" s="5"/>
      </tp>
      <tp t="s">
        <v/>
        <stp/>
        <stp>EM_S_PERFORMANCEEXPRESS_PERFEXNETPROFITTOSHAREHOLDER</stp>
        <stp>2</stp>
        <stp>002671.SZ</stp>
        <stp>6/30/2016</stp>
        <tr r="E1139" s="5"/>
      </tp>
      <tp t="s">
        <v/>
        <stp/>
        <stp>EM_S_PERFORMANCEEXPRESS_PERFEXNETPROFITTOSHAREHOLDER</stp>
        <stp>2</stp>
        <stp>002771.SZ</stp>
        <stp>6/30/2016</stp>
        <tr r="E1233" s="5"/>
      </tp>
      <tp t="s">
        <v/>
        <stp/>
        <stp>EM_S_PERFORMANCEEXPRESS_PERFEXNETPROFITTOSHAREHOLDER</stp>
        <stp>2</stp>
        <stp>002471.SZ</stp>
        <stp>6/30/2016</stp>
        <tr r="E940" s="5"/>
      </tp>
      <tp t="s">
        <v/>
        <stp/>
        <stp>EM_S_PERFORMANCEEXPRESS_PERFEXNETPROFITTOSHAREHOLDER</stp>
        <stp>2</stp>
        <stp>002571.SZ</stp>
        <stp>6/30/2016</stp>
        <tr r="E1039" s="5"/>
      </tp>
      <tp t="s">
        <v/>
        <stp/>
        <stp>EM_S_PERFORMANCEEXPRESS_PERFEXNETPROFITTOSHAREHOLDER</stp>
        <stp>2</stp>
        <stp>002271.SZ</stp>
        <stp>6/30/2016</stp>
        <tr r="E740" s="5"/>
      </tp>
      <tp>
        <v>20721325.989999998</v>
        <stp/>
        <stp>EM_S_PERFORMANCEEXPRESS_PERFEXNETPROFITTOSHAREHOLDER</stp>
        <stp>2</stp>
        <stp>002371.SZ</stp>
        <stp>6/30/2016</stp>
        <tr r="E840" s="5"/>
      </tp>
      <tp>
        <v>64213849.670000002</v>
        <stp/>
        <stp>EM_S_PERFORMANCEEXPRESS_PERFEXNETPROFITTOSHAREHOLDER</stp>
        <stp>2</stp>
        <stp>002071.SZ</stp>
        <stp>6/30/2016</stp>
        <tr r="E541" s="5"/>
      </tp>
      <tp t="s">
        <v/>
        <stp/>
        <stp>EM_S_PERFORMANCEEXPRESS_PERFEXNETPROFITTOSHAREHOLDER</stp>
        <stp>2</stp>
        <stp>002171.SZ</stp>
        <stp>6/30/2016</stp>
        <tr r="E641" s="5"/>
      </tp>
      <tp t="s">
        <v/>
        <stp/>
        <stp>EM_S_PERFORMANCEEXPRESS_PERFEXNETPROFITTOSHAREHOLDER</stp>
        <stp>2</stp>
        <stp>000970.SZ</stp>
        <stp>6/30/2016</stp>
        <tr r="E444" s="5"/>
      </tp>
      <tp t="s">
        <v/>
        <stp/>
        <stp>EM_S_PERFORMANCEEXPRESS_PERFEXNETPROFITTOSHAREHOLDER</stp>
        <stp>2</stp>
        <stp>000670.SZ</stp>
        <stp>6/30/2016</stp>
        <tr r="E233" s="5"/>
      </tp>
      <tp t="s">
        <v/>
        <stp/>
        <stp>EM_S_PERFORMANCEEXPRESS_PERFEXNETPROFITTOSHAREHOLDER</stp>
        <stp>2</stp>
        <stp>300440.SZ</stp>
        <stp>6/30/2016</stp>
        <tr r="E1700" s="5"/>
      </tp>
      <tp t="s">
        <v/>
        <stp/>
        <stp>EM_S_PERFORMANCEEXPRESS_PERFEXNETPROFITTOSHAREHOLDER</stp>
        <stp>2</stp>
        <stp>000570.SZ</stp>
        <stp>6/30/2016</stp>
        <tr r="E164" s="5"/>
      </tp>
      <tp t="s">
        <v/>
        <stp/>
        <stp>EM_S_PERFORMANCEEXPRESS_PERFEXNETPROFITTOSHAREHOLDER</stp>
        <stp>2</stp>
        <stp>300240.SZ</stp>
        <stp>6/30/2016</stp>
        <tr r="E1501" s="5"/>
      </tp>
      <tp t="s">
        <v/>
        <stp/>
        <stp>EM_S_PERFORMANCEEXPRESS_PERFEXNETPROFITTOSHAREHOLDER</stp>
        <stp>2</stp>
        <stp>300340.SZ</stp>
        <stp>6/30/2016</stp>
        <tr r="E1601" s="5"/>
      </tp>
      <tp t="s">
        <v/>
        <stp/>
        <stp>EM_S_PERFORMANCEEXPRESS_PERFEXNETPROFITTOSHAREHOLDER</stp>
        <stp>2</stp>
        <stp>000070.SZ</stp>
        <stp>6/30/2016</stp>
        <tr r="E59" s="5"/>
      </tp>
      <tp t="s">
        <v/>
        <stp/>
        <stp>EM_S_PERFORMANCEEXPRESS_PERFEXNETPROFITTOSHAREHOLDER</stp>
        <stp>2</stp>
        <stp>300040.SZ</stp>
        <stp>6/30/2016</stp>
        <tr r="E1303" s="5"/>
      </tp>
      <tp t="s">
        <v/>
        <stp/>
        <stp>EM_S_PERFORMANCEEXPRESS_PERFEXNETPROFITTOSHAREHOLDER</stp>
        <stp>2</stp>
        <stp>300140.SZ</stp>
        <stp>6/30/2016</stp>
        <tr r="E1402" s="5"/>
      </tp>
      <tp t="s">
        <v/>
        <stp/>
        <stp>EM_S_PERFORMANCEEXPRESS_PERFEXNETPROFITTOSHAREHOLDER</stp>
        <stp>2</stp>
        <stp>002670.SZ</stp>
        <stp>6/30/2016</stp>
        <tr r="E1138" s="5"/>
      </tp>
      <tp t="s">
        <v/>
        <stp/>
        <stp>EM_S_PERFORMANCEEXPRESS_PERFEXNETPROFITTOSHAREHOLDER</stp>
        <stp>2</stp>
        <stp>002770.SZ</stp>
        <stp>6/30/2016</stp>
        <tr r="E1232" s="5"/>
      </tp>
      <tp t="s">
        <v/>
        <stp/>
        <stp>EM_S_PERFORMANCEEXPRESS_PERFEXNETPROFITTOSHAREHOLDER</stp>
        <stp>2</stp>
        <stp>002470.SZ</stp>
        <stp>6/30/2016</stp>
        <tr r="E939" s="5"/>
      </tp>
      <tp t="s">
        <v/>
        <stp/>
        <stp>EM_S_PERFORMANCEEXPRESS_PERFEXNETPROFITTOSHAREHOLDER</stp>
        <stp>2</stp>
        <stp>002570.SZ</stp>
        <stp>6/30/2016</stp>
        <tr r="E1038" s="5"/>
      </tp>
      <tp t="s">
        <v/>
        <stp/>
        <stp>EM_S_PERFORMANCEEXPRESS_PERFEXNETPROFITTOSHAREHOLDER</stp>
        <stp>2</stp>
        <stp>002270.SZ</stp>
        <stp>6/30/2016</stp>
        <tr r="E739" s="5"/>
      </tp>
      <tp t="s">
        <v/>
        <stp/>
        <stp>EM_S_PERFORMANCEEXPRESS_PERFEXNETPROFITTOSHAREHOLDER</stp>
        <stp>2</stp>
        <stp>002370.SZ</stp>
        <stp>6/30/2016</stp>
        <tr r="E839" s="5"/>
      </tp>
      <tp t="s">
        <v/>
        <stp/>
        <stp>EM_S_PERFORMANCEEXPRESS_PERFEXNETPROFITTOSHAREHOLDER</stp>
        <stp>2</stp>
        <stp>002070.SZ</stp>
        <stp>6/30/2016</stp>
        <tr r="E540" s="5"/>
      </tp>
      <tp t="s">
        <v/>
        <stp/>
        <stp>EM_S_PERFORMANCEEXPRESS_PERFEXNETPROFITTOSHAREHOLDER</stp>
        <stp>2</stp>
        <stp>002170.SZ</stp>
        <stp>6/30/2016</stp>
        <tr r="E640" s="5"/>
      </tp>
      <tp t="s">
        <v/>
        <stp/>
        <stp>EM_S_PERFORMANCEEXPRESS_PERFEXNETPROFITTOSHAREHOLDER</stp>
        <stp>2</stp>
        <stp>000877.SZ</stp>
        <stp>6/30/2016</stp>
        <tr r="E372" s="5"/>
      </tp>
      <tp t="s">
        <v/>
        <stp/>
        <stp>EM_S_PERFORMANCEEXPRESS_PERFEXNETPROFITTOSHAREHOLDER</stp>
        <stp>2</stp>
        <stp>000977.SZ</stp>
        <stp>6/30/2016</stp>
        <tr r="E450" s="5"/>
      </tp>
      <tp t="s">
        <v/>
        <stp/>
        <stp>EM_S_PERFORMANCEEXPRESS_PERFEXNETPROFITTOSHAREHOLDER</stp>
        <stp>2</stp>
        <stp>000677.SZ</stp>
        <stp>6/30/2016</stp>
        <tr r="E238" s="5"/>
      </tp>
      <tp t="s">
        <v/>
        <stp/>
        <stp>EM_S_PERFORMANCEEXPRESS_PERFEXNETPROFITTOSHAREHOLDER</stp>
        <stp>2</stp>
        <stp>000777.SZ</stp>
        <stp>6/30/2016</stp>
        <tr r="E307" s="5"/>
      </tp>
      <tp t="s">
        <v/>
        <stp/>
        <stp>EM_S_PERFORMANCEEXPRESS_PERFEXNETPROFITTOSHAREHOLDER</stp>
        <stp>2</stp>
        <stp>300447.SZ</stp>
        <stp>6/30/2016</stp>
        <tr r="E1707" s="5"/>
      </tp>
      <tp t="s">
        <v/>
        <stp/>
        <stp>EM_S_PERFORMANCEEXPRESS_PERFEXNETPROFITTOSHAREHOLDER</stp>
        <stp>2</stp>
        <stp>300247.SZ</stp>
        <stp>6/30/2016</stp>
        <tr r="E1508" s="5"/>
      </tp>
      <tp t="s">
        <v/>
        <stp/>
        <stp>EM_S_PERFORMANCEEXPRESS_PERFEXNETPROFITTOSHAREHOLDER</stp>
        <stp>2</stp>
        <stp>300347.SZ</stp>
        <stp>6/30/2016</stp>
        <tr r="E1608" s="5"/>
      </tp>
      <tp t="s">
        <v/>
        <stp/>
        <stp>EM_S_PERFORMANCEEXPRESS_PERFEXNETPROFITTOSHAREHOLDER</stp>
        <stp>2</stp>
        <stp>300047.SZ</stp>
        <stp>6/30/2016</stp>
        <tr r="E1310" s="5"/>
      </tp>
      <tp t="s">
        <v/>
        <stp/>
        <stp>EM_S_PERFORMANCEEXPRESS_PERFEXNETPROFITTOSHAREHOLDER</stp>
        <stp>2</stp>
        <stp>300147.SZ</stp>
        <stp>6/30/2016</stp>
        <tr r="E1409" s="5"/>
      </tp>
      <tp>
        <v>65654381.090000004</v>
        <stp/>
        <stp>EM_S_PERFORMANCEEXPRESS_PERFEXNETPROFITTOSHAREHOLDER</stp>
        <stp>2</stp>
        <stp>002677.SZ</stp>
        <stp>6/30/2016</stp>
        <tr r="E1145" s="5"/>
      </tp>
      <tp>
        <v>25520200</v>
        <stp/>
        <stp>EM_S_PERFORMANCEEXPRESS_PERFEXNETPROFITTOSHAREHOLDER</stp>
        <stp>2</stp>
        <stp>002777.SZ</stp>
        <stp>6/30/2016</stp>
        <tr r="E1238" s="5"/>
      </tp>
      <tp t="s">
        <v/>
        <stp/>
        <stp>EM_S_PERFORMANCEEXPRESS_PERFEXNETPROFITTOSHAREHOLDER</stp>
        <stp>2</stp>
        <stp>002477.SZ</stp>
        <stp>6/30/2016</stp>
        <tr r="E946" s="5"/>
      </tp>
      <tp t="s">
        <v/>
        <stp/>
        <stp>EM_S_PERFORMANCEEXPRESS_PERFEXNETPROFITTOSHAREHOLDER</stp>
        <stp>2</stp>
        <stp>002577.SZ</stp>
        <stp>6/30/2016</stp>
        <tr r="E1045" s="5"/>
      </tp>
      <tp t="s">
        <v/>
        <stp/>
        <stp>EM_S_PERFORMANCEEXPRESS_PERFEXNETPROFITTOSHAREHOLDER</stp>
        <stp>2</stp>
        <stp>002277.SZ</stp>
        <stp>6/30/2016</stp>
        <tr r="E746" s="5"/>
      </tp>
      <tp t="s">
        <v/>
        <stp/>
        <stp>EM_S_PERFORMANCEEXPRESS_PERFEXNETPROFITTOSHAREHOLDER</stp>
        <stp>2</stp>
        <stp>002377.SZ</stp>
        <stp>6/30/2016</stp>
        <tr r="E846" s="5"/>
      </tp>
      <tp t="s">
        <v/>
        <stp/>
        <stp>EM_S_PERFORMANCEEXPRESS_PERFEXNETPROFITTOSHAREHOLDER</stp>
        <stp>2</stp>
        <stp>002077.SZ</stp>
        <stp>6/30/2016</stp>
        <tr r="E547" s="5"/>
      </tp>
      <tp t="s">
        <v/>
        <stp/>
        <stp>EM_S_PERFORMANCEEXPRESS_PERFEXNETPROFITTOSHAREHOLDER</stp>
        <stp>2</stp>
        <stp>002177.SZ</stp>
        <stp>6/30/2016</stp>
        <tr r="E647" s="5"/>
      </tp>
      <tp t="s">
        <v/>
        <stp/>
        <stp>EM_S_PERFORMANCEEXPRESS_PERFEXNETPROFITTOSHAREHOLDER</stp>
        <stp>2</stp>
        <stp>000876.SZ</stp>
        <stp>6/30/2016</stp>
        <tr r="E371" s="5"/>
      </tp>
      <tp t="s">
        <v/>
        <stp/>
        <stp>EM_S_PERFORMANCEEXPRESS_PERFEXNETPROFITTOSHAREHOLDER</stp>
        <stp>2</stp>
        <stp>000976.SZ</stp>
        <stp>6/30/2016</stp>
        <tr r="E449" s="5"/>
      </tp>
      <tp t="s">
        <v/>
        <stp/>
        <stp>EM_S_PERFORMANCEEXPRESS_PERFEXNETPROFITTOSHAREHOLDER</stp>
        <stp>2</stp>
        <stp>000676.SZ</stp>
        <stp>6/30/2016</stp>
        <tr r="E237" s="5"/>
      </tp>
      <tp t="s">
        <v/>
        <stp/>
        <stp>EM_S_PERFORMANCEEXPRESS_PERFEXNETPROFITTOSHAREHOLDER</stp>
        <stp>2</stp>
        <stp>000776.SZ</stp>
        <stp>6/30/2016</stp>
        <tr r="E306" s="5"/>
      </tp>
      <tp t="s">
        <v/>
        <stp/>
        <stp>EM_S_PERFORMANCEEXPRESS_PERFEXNETPROFITTOSHAREHOLDER</stp>
        <stp>2</stp>
        <stp>300446.SZ</stp>
        <stp>6/30/2016</stp>
        <tr r="E1706" s="5"/>
      </tp>
      <tp t="s">
        <v/>
        <stp/>
        <stp>EM_S_PERFORMANCEEXPRESS_PERFEXNETPROFITTOSHAREHOLDER</stp>
        <stp>2</stp>
        <stp>000576.SZ</stp>
        <stp>6/30/2016</stp>
        <tr r="E168" s="5"/>
      </tp>
      <tp t="s">
        <v/>
        <stp/>
        <stp>EM_S_PERFORMANCEEXPRESS_PERFEXNETPROFITTOSHAREHOLDER</stp>
        <stp>2</stp>
        <stp>300246.SZ</stp>
        <stp>6/30/2016</stp>
        <tr r="E1507" s="5"/>
      </tp>
      <tp t="s">
        <v/>
        <stp/>
        <stp>EM_S_PERFORMANCEEXPRESS_PERFEXNETPROFITTOSHAREHOLDER</stp>
        <stp>2</stp>
        <stp>300346.SZ</stp>
        <stp>6/30/2016</stp>
        <tr r="E1607" s="5"/>
      </tp>
      <tp t="s">
        <v/>
        <stp/>
        <stp>EM_S_PERFORMANCEEXPRESS_PERFEXNETPROFITTOSHAREHOLDER</stp>
        <stp>2</stp>
        <stp>300046.SZ</stp>
        <stp>6/30/2016</stp>
        <tr r="E1309" s="5"/>
      </tp>
      <tp t="s">
        <v/>
        <stp/>
        <stp>EM_S_PERFORMANCEEXPRESS_PERFEXNETPROFITTOSHAREHOLDER</stp>
        <stp>2</stp>
        <stp>300146.SZ</stp>
        <stp>6/30/2016</stp>
        <tr r="E1408" s="5"/>
      </tp>
      <tp t="s">
        <v/>
        <stp/>
        <stp>EM_S_PERFORMANCEEXPRESS_PERFEXNETPROFITTOSHAREHOLDER</stp>
        <stp>2</stp>
        <stp>002676.SZ</stp>
        <stp>6/30/2016</stp>
        <tr r="E1144" s="5"/>
      </tp>
      <tp t="s">
        <v/>
        <stp/>
        <stp>EM_S_PERFORMANCEEXPRESS_PERFEXNETPROFITTOSHAREHOLDER</stp>
        <stp>2</stp>
        <stp>002776.SZ</stp>
        <stp>6/30/2016</stp>
        <tr r="E1237" s="5"/>
      </tp>
      <tp t="s">
        <v/>
        <stp/>
        <stp>EM_S_PERFORMANCEEXPRESS_PERFEXNETPROFITTOSHAREHOLDER</stp>
        <stp>2</stp>
        <stp>002476.SZ</stp>
        <stp>6/30/2016</stp>
        <tr r="E945" s="5"/>
      </tp>
      <tp t="s">
        <v/>
        <stp/>
        <stp>EM_S_PERFORMANCEEXPRESS_PERFEXNETPROFITTOSHAREHOLDER</stp>
        <stp>2</stp>
        <stp>002576.SZ</stp>
        <stp>6/30/2016</stp>
        <tr r="E1044" s="5"/>
      </tp>
      <tp t="s">
        <v/>
        <stp/>
        <stp>EM_S_PERFORMANCEEXPRESS_PERFEXNETPROFITTOSHAREHOLDER</stp>
        <stp>2</stp>
        <stp>002276.SZ</stp>
        <stp>6/30/2016</stp>
        <tr r="E745" s="5"/>
      </tp>
      <tp t="s">
        <v/>
        <stp/>
        <stp>EM_S_PERFORMANCEEXPRESS_PERFEXNETPROFITTOSHAREHOLDER</stp>
        <stp>2</stp>
        <stp>002376.SZ</stp>
        <stp>6/30/2016</stp>
        <tr r="E845" s="5"/>
      </tp>
      <tp t="s">
        <v/>
        <stp/>
        <stp>EM_S_PERFORMANCEEXPRESS_PERFEXNETPROFITTOSHAREHOLDER</stp>
        <stp>2</stp>
        <stp>002076.SZ</stp>
        <stp>6/30/2016</stp>
        <tr r="E546" s="5"/>
      </tp>
      <tp t="s">
        <v/>
        <stp/>
        <stp>EM_S_PERFORMANCEEXPRESS_PERFEXNETPROFITTOSHAREHOLDER</stp>
        <stp>2</stp>
        <stp>002176.SZ</stp>
        <stp>6/30/2016</stp>
        <tr r="E646" s="5"/>
      </tp>
      <tp t="s">
        <v/>
        <stp/>
        <stp>EM_S_PERFORMANCEEXPRESS_PERFEXNETPROFITTOSHAREHOLDER</stp>
        <stp>2</stp>
        <stp>000875.SZ</stp>
        <stp>6/30/2016</stp>
        <tr r="E370" s="5"/>
      </tp>
      <tp t="s">
        <v/>
        <stp/>
        <stp>EM_S_PERFORMANCEEXPRESS_PERFEXNETPROFITTOSHAREHOLDER</stp>
        <stp>2</stp>
        <stp>000975.SZ</stp>
        <stp>6/30/2016</stp>
        <tr r="E448" s="5"/>
      </tp>
      <tp t="s">
        <v/>
        <stp/>
        <stp>EM_S_PERFORMANCEEXPRESS_PERFEXNETPROFITTOSHAREHOLDER</stp>
        <stp>2</stp>
        <stp>300445.SZ</stp>
        <stp>6/30/2016</stp>
        <tr r="E1705" s="5"/>
      </tp>
      <tp t="s">
        <v/>
        <stp/>
        <stp>EM_S_PERFORMANCEEXPRESS_PERFEXNETPROFITTOSHAREHOLDER</stp>
        <stp>2</stp>
        <stp>300245.SZ</stp>
        <stp>6/30/2016</stp>
        <tr r="E1506" s="5"/>
      </tp>
      <tp t="s">
        <v/>
        <stp/>
        <stp>EM_S_PERFORMANCEEXPRESS_PERFEXNETPROFITTOSHAREHOLDER</stp>
        <stp>2</stp>
        <stp>300345.SZ</stp>
        <stp>6/30/2016</stp>
        <tr r="E1606" s="5"/>
      </tp>
      <tp t="s">
        <v/>
        <stp/>
        <stp>EM_S_PERFORMANCEEXPRESS_PERFEXNETPROFITTOSHAREHOLDER</stp>
        <stp>2</stp>
        <stp>300045.SZ</stp>
        <stp>6/30/2016</stp>
        <tr r="E1308" s="5"/>
      </tp>
      <tp t="s">
        <v/>
        <stp/>
        <stp>EM_S_PERFORMANCEEXPRESS_PERFEXNETPROFITTOSHAREHOLDER</stp>
        <stp>2</stp>
        <stp>300145.SZ</stp>
        <stp>6/30/2016</stp>
        <tr r="E1407" s="5"/>
      </tp>
      <tp t="s">
        <v/>
        <stp/>
        <stp>EM_S_PERFORMANCEEXPRESS_PERFEXNETPROFITTOSHAREHOLDER</stp>
        <stp>2</stp>
        <stp>002675.SZ</stp>
        <stp>6/30/2016</stp>
        <tr r="E1143" s="5"/>
      </tp>
      <tp t="s">
        <v/>
        <stp/>
        <stp>EM_S_PERFORMANCEEXPRESS_PERFEXNETPROFITTOSHAREHOLDER</stp>
        <stp>2</stp>
        <stp>002775.SZ</stp>
        <stp>6/30/2016</stp>
        <tr r="E1236" s="5"/>
      </tp>
      <tp t="s">
        <v/>
        <stp/>
        <stp>EM_S_PERFORMANCEEXPRESS_PERFEXNETPROFITTOSHAREHOLDER</stp>
        <stp>2</stp>
        <stp>002475.SZ</stp>
        <stp>6/30/2016</stp>
        <tr r="E944" s="5"/>
      </tp>
      <tp t="s">
        <v/>
        <stp/>
        <stp>EM_S_PERFORMANCEEXPRESS_PERFEXNETPROFITTOSHAREHOLDER</stp>
        <stp>2</stp>
        <stp>002575.SZ</stp>
        <stp>6/30/2016</stp>
        <tr r="E1043" s="5"/>
      </tp>
      <tp t="s">
        <v/>
        <stp/>
        <stp>EM_S_PERFORMANCEEXPRESS_PERFEXNETPROFITTOSHAREHOLDER</stp>
        <stp>2</stp>
        <stp>002275.SZ</stp>
        <stp>6/30/2016</stp>
        <tr r="E744" s="5"/>
      </tp>
      <tp t="s">
        <v/>
        <stp/>
        <stp>EM_S_PERFORMANCEEXPRESS_PERFEXNETPROFITTOSHAREHOLDER</stp>
        <stp>2</stp>
        <stp>002375.SZ</stp>
        <stp>6/30/2016</stp>
        <tr r="E844" s="5"/>
      </tp>
      <tp t="s">
        <v/>
        <stp/>
        <stp>EM_S_PERFORMANCEEXPRESS_PERFEXNETPROFITTOSHAREHOLDER</stp>
        <stp>2</stp>
        <stp>002075.SZ</stp>
        <stp>6/30/2016</stp>
        <tr r="E545" s="5"/>
      </tp>
      <tp t="s">
        <v/>
        <stp/>
        <stp>EM_S_PERFORMANCEEXPRESS_PERFEXNETPROFITTOSHAREHOLDER</stp>
        <stp>2</stp>
        <stp>002175.SZ</stp>
        <stp>6/30/2016</stp>
        <tr r="E645" s="5"/>
      </tp>
      <tp t="s">
        <v/>
        <stp/>
        <stp>EM_S_PERFORMANCEEXPRESS_PERFEXNETPROFITTOSHAREHOLDER</stp>
        <stp>2</stp>
        <stp>300444.SZ</stp>
        <stp>6/30/2016</stp>
        <tr r="E1704" s="5"/>
      </tp>
      <tp t="s">
        <v/>
        <stp/>
        <stp>EM_S_PERFORMANCEEXPRESS_PERFEXNETPROFITTOSHAREHOLDER</stp>
        <stp>2</stp>
        <stp>300244.SZ</stp>
        <stp>6/30/2016</stp>
        <tr r="E1505" s="5"/>
      </tp>
      <tp t="s">
        <v/>
        <stp/>
        <stp>EM_S_PERFORMANCEEXPRESS_PERFEXNETPROFITTOSHAREHOLDER</stp>
        <stp>2</stp>
        <stp>300344.SZ</stp>
        <stp>6/30/2016</stp>
        <tr r="E1605" s="5"/>
      </tp>
      <tp t="s">
        <v/>
        <stp/>
        <stp>EM_S_PERFORMANCEEXPRESS_PERFEXNETPROFITTOSHAREHOLDER</stp>
        <stp>2</stp>
        <stp>300044.SZ</stp>
        <stp>6/30/2016</stp>
        <tr r="E1307" s="5"/>
      </tp>
      <tp t="s">
        <v/>
        <stp/>
        <stp>EM_S_PERFORMANCEEXPRESS_PERFEXNETPROFITTOSHAREHOLDER</stp>
        <stp>2</stp>
        <stp>300144.SZ</stp>
        <stp>6/30/2016</stp>
        <tr r="E1406" s="5"/>
      </tp>
      <tp t="s">
        <v/>
        <stp/>
        <stp>EM_S_PERFORMANCEEXPRESS_PERFEXNETPROFITTOSHAREHOLDER</stp>
        <stp>2</stp>
        <stp>002674.SZ</stp>
        <stp>6/30/2016</stp>
        <tr r="E1142" s="5"/>
      </tp>
      <tp t="s">
        <v/>
        <stp/>
        <stp>EM_S_PERFORMANCEEXPRESS_PERFEXNETPROFITTOSHAREHOLDER</stp>
        <stp>2</stp>
        <stp>002474.SZ</stp>
        <stp>6/30/2016</stp>
        <tr r="E943" s="5"/>
      </tp>
      <tp t="s">
        <v/>
        <stp/>
        <stp>EM_S_PERFORMANCEEXPRESS_PERFEXNETPROFITTOSHAREHOLDER</stp>
        <stp>2</stp>
        <stp>002574.SZ</stp>
        <stp>6/30/2016</stp>
        <tr r="E1042" s="5"/>
      </tp>
      <tp t="s">
        <v/>
        <stp/>
        <stp>EM_S_PERFORMANCEEXPRESS_PERFEXNETPROFITTOSHAREHOLDER</stp>
        <stp>2</stp>
        <stp>002274.SZ</stp>
        <stp>6/30/2016</stp>
        <tr r="E743" s="5"/>
      </tp>
      <tp t="s">
        <v/>
        <stp/>
        <stp>EM_S_PERFORMANCEEXPRESS_PERFEXNETPROFITTOSHAREHOLDER</stp>
        <stp>2</stp>
        <stp>002374.SZ</stp>
        <stp>6/30/2016</stp>
        <tr r="E843" s="5"/>
      </tp>
      <tp>
        <v>533058420.67000002</v>
        <stp/>
        <stp>EM_S_PERFORMANCEEXPRESS_PERFEXNETPROFITTOSHAREHOLDER</stp>
        <stp>2</stp>
        <stp>002074.SZ</stp>
        <stp>6/30/2016</stp>
        <tr r="E544" s="5"/>
      </tp>
      <tp t="s">
        <v/>
        <stp/>
        <stp>EM_S_PERFORMANCEEXPRESS_PERFEXNETPROFITTOSHAREHOLDER</stp>
        <stp>2</stp>
        <stp>002174.SZ</stp>
        <stp>6/30/2016</stp>
        <tr r="E644" s="5"/>
      </tp>
      <tp t="s">
        <v/>
        <stp/>
        <stp>EM_S_PERFORMANCEEXPRESS_PERFEXNETPROFITTOSHAREHOLDER</stp>
        <stp>2</stp>
        <stp>001979.SZ</stp>
        <stp>6/30/2016</stp>
        <tr r="E470" s="5"/>
      </tp>
      <tp t="s">
        <v/>
        <stp/>
        <stp>EM_S_PERFORMANCEEXPRESS_PERFEXNETPROFITTOSHAREHOLDER</stp>
        <stp>2</stp>
        <stp>000979.SZ</stp>
        <stp>6/30/2016</stp>
        <tr r="E452" s="5"/>
      </tp>
      <tp t="s">
        <v/>
        <stp/>
        <stp>EM_S_PERFORMANCEEXPRESS_PERFEXNETPROFITTOSHAREHOLDER</stp>
        <stp>2</stp>
        <stp>000679.SZ</stp>
        <stp>6/30/2016</stp>
        <tr r="E240" s="5"/>
      </tp>
      <tp t="s">
        <v/>
        <stp/>
        <stp>EM_S_PERFORMANCEEXPRESS_PERFEXNETPROFITTOSHAREHOLDER</stp>
        <stp>2</stp>
        <stp>000779.SZ</stp>
        <stp>6/30/2016</stp>
        <tr r="E309" s="5"/>
      </tp>
      <tp t="s">
        <v/>
        <stp/>
        <stp>EM_S_PERFORMANCEEXPRESS_PERFEXNETPROFITTOSHAREHOLDER</stp>
        <stp>2</stp>
        <stp>300449.SZ</stp>
        <stp>6/30/2016</stp>
        <tr r="E1709" s="5"/>
      </tp>
      <tp t="s">
        <v/>
        <stp/>
        <stp>EM_S_PERFORMANCEEXPRESS_PERFEXNETPROFITTOSHAREHOLDER</stp>
        <stp>2</stp>
        <stp>300249.SZ</stp>
        <stp>6/30/2016</stp>
        <tr r="E1510" s="5"/>
      </tp>
      <tp t="s">
        <v/>
        <stp/>
        <stp>EM_S_PERFORMANCEEXPRESS_PERFEXNETPROFITTOSHAREHOLDER</stp>
        <stp>2</stp>
        <stp>300349.SZ</stp>
        <stp>6/30/2016</stp>
        <tr r="E1610" s="5"/>
      </tp>
      <tp t="s">
        <v/>
        <stp/>
        <stp>EM_S_PERFORMANCEEXPRESS_PERFEXNETPROFITTOSHAREHOLDER</stp>
        <stp>2</stp>
        <stp>300049.SZ</stp>
        <stp>6/30/2016</stp>
        <tr r="E1312" s="5"/>
      </tp>
      <tp t="s">
        <v/>
        <stp/>
        <stp>EM_S_PERFORMANCEEXPRESS_PERFEXNETPROFITTOSHAREHOLDER</stp>
        <stp>2</stp>
        <stp>300149.SZ</stp>
        <stp>6/30/2016</stp>
        <tr r="E1411" s="5"/>
      </tp>
      <tp t="s">
        <v/>
        <stp/>
        <stp>EM_S_PERFORMANCEEXPRESS_PERFEXNETPROFITTOSHAREHOLDER</stp>
        <stp>2</stp>
        <stp>002679.SZ</stp>
        <stp>6/30/2016</stp>
        <tr r="E1147" s="5"/>
      </tp>
      <tp t="s">
        <v/>
        <stp/>
        <stp>EM_S_PERFORMANCEEXPRESS_PERFEXNETPROFITTOSHAREHOLDER</stp>
        <stp>2</stp>
        <stp>002779.SZ</stp>
        <stp>6/30/2016</stp>
        <tr r="E1240" s="5"/>
      </tp>
      <tp t="s">
        <v/>
        <stp/>
        <stp>EM_S_PERFORMANCEEXPRESS_PERFEXNETPROFITTOSHAREHOLDER</stp>
        <stp>2</stp>
        <stp>002479.SZ</stp>
        <stp>6/30/2016</stp>
        <tr r="E948" s="5"/>
      </tp>
      <tp t="s">
        <v/>
        <stp/>
        <stp>EM_S_PERFORMANCEEXPRESS_PERFEXNETPROFITTOSHAREHOLDER</stp>
        <stp>2</stp>
        <stp>002579.SZ</stp>
        <stp>6/30/2016</stp>
        <tr r="E1047" s="5"/>
      </tp>
      <tp t="s">
        <v/>
        <stp/>
        <stp>EM_S_PERFORMANCEEXPRESS_PERFEXNETPROFITTOSHAREHOLDER</stp>
        <stp>2</stp>
        <stp>002279.SZ</stp>
        <stp>6/30/2016</stp>
        <tr r="E748" s="5"/>
      </tp>
      <tp t="s">
        <v/>
        <stp/>
        <stp>EM_S_PERFORMANCEEXPRESS_PERFEXNETPROFITTOSHAREHOLDER</stp>
        <stp>2</stp>
        <stp>002379.SZ</stp>
        <stp>6/30/2016</stp>
        <tr r="E848" s="5"/>
      </tp>
      <tp t="s">
        <v/>
        <stp/>
        <stp>EM_S_PERFORMANCEEXPRESS_PERFEXNETPROFITTOSHAREHOLDER</stp>
        <stp>2</stp>
        <stp>002079.SZ</stp>
        <stp>6/30/2016</stp>
        <tr r="E549" s="5"/>
      </tp>
      <tp>
        <v>396660160.92000002</v>
        <stp/>
        <stp>EM_S_PERFORMANCEEXPRESS_PERFEXNETPROFITTOSHAREHOLDER</stp>
        <stp>2</stp>
        <stp>002179.SZ</stp>
        <stp>6/30/2016</stp>
        <tr r="E649" s="5"/>
      </tp>
      <tp t="s">
        <v/>
        <stp/>
        <stp>EM_S_PERFORMANCEEXPRESS_PERFEXNETPROFITTOSHAREHOLDER</stp>
        <stp>2</stp>
        <stp>000878.SZ</stp>
        <stp>6/30/2016</stp>
        <tr r="E373" s="5"/>
      </tp>
      <tp t="s">
        <v/>
        <stp/>
        <stp>EM_S_PERFORMANCEEXPRESS_PERFEXNETPROFITTOSHAREHOLDER</stp>
        <stp>2</stp>
        <stp>000978.SZ</stp>
        <stp>6/30/2016</stp>
        <tr r="E451" s="5"/>
      </tp>
      <tp t="s">
        <v/>
        <stp/>
        <stp>EM_S_PERFORMANCEEXPRESS_PERFEXNETPROFITTOSHAREHOLDER</stp>
        <stp>2</stp>
        <stp>000678.SZ</stp>
        <stp>6/30/2016</stp>
        <tr r="E239" s="5"/>
      </tp>
      <tp t="s">
        <v/>
        <stp/>
        <stp>EM_S_PERFORMANCEEXPRESS_PERFEXNETPROFITTOSHAREHOLDER</stp>
        <stp>2</stp>
        <stp>000778.SZ</stp>
        <stp>6/30/2016</stp>
        <tr r="E308" s="5"/>
      </tp>
      <tp t="s">
        <v/>
        <stp/>
        <stp>EM_S_PERFORMANCEEXPRESS_PERFEXNETPROFITTOSHAREHOLDER</stp>
        <stp>2</stp>
        <stp>300448.SZ</stp>
        <stp>6/30/2016</stp>
        <tr r="E1708" s="5"/>
      </tp>
      <tp t="s">
        <v/>
        <stp/>
        <stp>EM_S_PERFORMANCEEXPRESS_PERFEXNETPROFITTOSHAREHOLDER</stp>
        <stp>2</stp>
        <stp>300248.SZ</stp>
        <stp>6/30/2016</stp>
        <tr r="E1509" s="5"/>
      </tp>
      <tp t="s">
        <v/>
        <stp/>
        <stp>EM_S_PERFORMANCEEXPRESS_PERFEXNETPROFITTOSHAREHOLDER</stp>
        <stp>2</stp>
        <stp>300348.SZ</stp>
        <stp>6/30/2016</stp>
        <tr r="E1609" s="5"/>
      </tp>
      <tp t="s">
        <v/>
        <stp/>
        <stp>EM_S_PERFORMANCEEXPRESS_PERFEXNETPROFITTOSHAREHOLDER</stp>
        <stp>2</stp>
        <stp>000078.SZ</stp>
        <stp>6/30/2016</stp>
        <tr r="E60" s="5"/>
      </tp>
      <tp t="s">
        <v/>
        <stp/>
        <stp>EM_S_PERFORMANCEEXPRESS_PERFEXNETPROFITTOSHAREHOLDER</stp>
        <stp>2</stp>
        <stp>300048.SZ</stp>
        <stp>6/30/2016</stp>
        <tr r="E1311" s="5"/>
      </tp>
      <tp t="s">
        <v/>
        <stp/>
        <stp>EM_S_PERFORMANCEEXPRESS_PERFEXNETPROFITTOSHAREHOLDER</stp>
        <stp>2</stp>
        <stp>300148.SZ</stp>
        <stp>6/30/2016</stp>
        <tr r="E1410" s="5"/>
      </tp>
      <tp t="s">
        <v/>
        <stp/>
        <stp>EM_S_PERFORMANCEEXPRESS_PERFEXNETPROFITTOSHAREHOLDER</stp>
        <stp>2</stp>
        <stp>002678.SZ</stp>
        <stp>6/30/2016</stp>
        <tr r="E1146" s="5"/>
      </tp>
      <tp t="s">
        <v/>
        <stp/>
        <stp>EM_S_PERFORMANCEEXPRESS_PERFEXNETPROFITTOSHAREHOLDER</stp>
        <stp>2</stp>
        <stp>002778.SZ</stp>
        <stp>6/30/2016</stp>
        <tr r="E1239" s="5"/>
      </tp>
      <tp t="s">
        <v/>
        <stp/>
        <stp>EM_S_PERFORMANCEEXPRESS_PERFEXNETPROFITTOSHAREHOLDER</stp>
        <stp>2</stp>
        <stp>002478.SZ</stp>
        <stp>6/30/2016</stp>
        <tr r="E947" s="5"/>
      </tp>
      <tp t="s">
        <v/>
        <stp/>
        <stp>EM_S_PERFORMANCEEXPRESS_PERFEXNETPROFITTOSHAREHOLDER</stp>
        <stp>2</stp>
        <stp>002578.SZ</stp>
        <stp>6/30/2016</stp>
        <tr r="E1046" s="5"/>
      </tp>
      <tp t="s">
        <v/>
        <stp/>
        <stp>EM_S_PERFORMANCEEXPRESS_PERFEXNETPROFITTOSHAREHOLDER</stp>
        <stp>2</stp>
        <stp>002278.SZ</stp>
        <stp>6/30/2016</stp>
        <tr r="E747" s="5"/>
      </tp>
      <tp t="s">
        <v/>
        <stp/>
        <stp>EM_S_PERFORMANCEEXPRESS_PERFEXNETPROFITTOSHAREHOLDER</stp>
        <stp>2</stp>
        <stp>002378.SZ</stp>
        <stp>6/30/2016</stp>
        <tr r="E847" s="5"/>
      </tp>
      <tp t="s">
        <v/>
        <stp/>
        <stp>EM_S_PERFORMANCEEXPRESS_PERFEXNETPROFITTOSHAREHOLDER</stp>
        <stp>2</stp>
        <stp>002078.SZ</stp>
        <stp>6/30/2016</stp>
        <tr r="E548" s="5"/>
      </tp>
      <tp t="s">
        <v/>
        <stp/>
        <stp>EM_S_PERFORMANCEEXPRESS_PERFEXNETPROFITTOSHAREHOLDER</stp>
        <stp>2</stp>
        <stp>002178.SZ</stp>
        <stp>6/30/2016</stp>
        <tr r="E648" s="5"/>
      </tp>
      <tp t="s">
        <v/>
        <stp/>
        <stp>EM_S_DIV_PRELANDATE</stp>
        <stp>3</stp>
        <stp>000002.SZ</stp>
        <stp>3/31/2007</stp>
        <stp>1</stp>
        <tr r="HH4" s="13"/>
      </tp>
      <tp t="s">
        <v>2012-08-07</v>
        <stp/>
        <stp>EM_S_DIV_PRELANDATE</stp>
        <stp>3</stp>
        <stp>000002.SZ</stp>
        <stp>6/30/2012</stp>
        <stp>1</stp>
        <tr r="GM4" s="13"/>
      </tp>
      <tp t="s">
        <v/>
        <stp/>
        <stp>EM_S_PERFORMANCEEXPRESS_PERFEXNETPROFITTOSHAREHOLDER</stp>
        <stp>2</stp>
        <stp>000863.SZ</stp>
        <stp>6/30/2016</stp>
        <tr r="E367" s="5"/>
      </tp>
      <tp t="s">
        <v/>
        <stp/>
        <stp>EM_S_PERFORMANCEEXPRESS_PERFEXNETPROFITTOSHAREHOLDER</stp>
        <stp>2</stp>
        <stp>000963.SZ</stp>
        <stp>6/30/2016</stp>
        <tr r="E438" s="5"/>
      </tp>
      <tp t="s">
        <v/>
        <stp/>
        <stp>EM_S_PERFORMANCEEXPRESS_PERFEXNETPROFITTOSHAREHOLDER</stp>
        <stp>2</stp>
        <stp>000663.SZ</stp>
        <stp>6/30/2016</stp>
        <tr r="E227" s="5"/>
      </tp>
      <tp t="s">
        <v/>
        <stp/>
        <stp>EM_S_PERFORMANCEEXPRESS_PERFEXNETPROFITTOSHAREHOLDER</stp>
        <stp>2</stp>
        <stp>300453.SZ</stp>
        <stp>6/30/2016</stp>
        <tr r="E1713" s="5"/>
      </tp>
      <tp>
        <v>282976800</v>
        <stp/>
        <stp>EM_S_PERFORMANCEEXPRESS_PERFEXNETPROFITTOSHAREHOLDER</stp>
        <stp>2</stp>
        <stp>000563.SZ</stp>
        <stp>6/30/2016</stp>
        <tr r="E158" s="5"/>
      </tp>
      <tp t="s">
        <v/>
        <stp/>
        <stp>EM_S_PERFORMANCEEXPRESS_PERFEXNETPROFITTOSHAREHOLDER</stp>
        <stp>2</stp>
        <stp>300253.SZ</stp>
        <stp>6/30/2016</stp>
        <tr r="E1514" s="5"/>
      </tp>
      <tp t="s">
        <v/>
        <stp/>
        <stp>EM_S_PERFORMANCEEXPRESS_PERFEXNETPROFITTOSHAREHOLDER</stp>
        <stp>2</stp>
        <stp>300353.SZ</stp>
        <stp>6/30/2016</stp>
        <tr r="E1614" s="5"/>
      </tp>
      <tp t="s">
        <v/>
        <stp/>
        <stp>EM_S_PERFORMANCEEXPRESS_PERFEXNETPROFITTOSHAREHOLDER</stp>
        <stp>2</stp>
        <stp>000063.SZ</stp>
        <stp>6/30/2016</stp>
        <tr r="E54" s="5"/>
      </tp>
      <tp t="s">
        <v/>
        <stp/>
        <stp>EM_S_PERFORMANCEEXPRESS_PERFEXNETPROFITTOSHAREHOLDER</stp>
        <stp>2</stp>
        <stp>300053.SZ</stp>
        <stp>6/30/2016</stp>
        <tr r="E1316" s="5"/>
      </tp>
      <tp t="s">
        <v/>
        <stp/>
        <stp>EM_S_PERFORMANCEEXPRESS_PERFEXNETPROFITTOSHAREHOLDER</stp>
        <stp>2</stp>
        <stp>300153.SZ</stp>
        <stp>6/30/2016</stp>
        <tr r="E1415" s="5"/>
      </tp>
      <tp t="s">
        <v/>
        <stp/>
        <stp>EM_S_PERFORMANCEEXPRESS_PERFEXNETPROFITTOSHAREHOLDER</stp>
        <stp>2</stp>
        <stp>002663.SZ</stp>
        <stp>6/30/2016</stp>
        <tr r="E1131" s="5"/>
      </tp>
      <tp t="s">
        <v/>
        <stp/>
        <stp>EM_S_PERFORMANCEEXPRESS_PERFEXNETPROFITTOSHAREHOLDER</stp>
        <stp>2</stp>
        <stp>002763.SZ</stp>
        <stp>6/30/2016</stp>
        <tr r="E1226" s="5"/>
      </tp>
      <tp t="s">
        <v/>
        <stp/>
        <stp>EM_S_PERFORMANCEEXPRESS_PERFEXNETPROFITTOSHAREHOLDER</stp>
        <stp>2</stp>
        <stp>002463.SZ</stp>
        <stp>6/30/2016</stp>
        <tr r="E932" s="5"/>
      </tp>
      <tp t="s">
        <v/>
        <stp/>
        <stp>EM_S_PERFORMANCEEXPRESS_PERFEXNETPROFITTOSHAREHOLDER</stp>
        <stp>2</stp>
        <stp>002563.SZ</stp>
        <stp>6/30/2016</stp>
        <tr r="E1031" s="5"/>
      </tp>
      <tp t="s">
        <v/>
        <stp/>
        <stp>EM_S_PERFORMANCEEXPRESS_PERFEXNETPROFITTOSHAREHOLDER</stp>
        <stp>2</stp>
        <stp>002263.SZ</stp>
        <stp>6/30/2016</stp>
        <tr r="E732" s="5"/>
      </tp>
      <tp t="s">
        <v/>
        <stp/>
        <stp>EM_S_PERFORMANCEEXPRESS_PERFEXNETPROFITTOSHAREHOLDER</stp>
        <stp>2</stp>
        <stp>002363.SZ</stp>
        <stp>6/30/2016</stp>
        <tr r="E832" s="5"/>
      </tp>
      <tp t="s">
        <v/>
        <stp/>
        <stp>EM_S_PERFORMANCEEXPRESS_PERFEXNETPROFITTOSHAREHOLDER</stp>
        <stp>2</stp>
        <stp>002063.SZ</stp>
        <stp>6/30/2016</stp>
        <tr r="E533" s="5"/>
      </tp>
      <tp t="s">
        <v/>
        <stp/>
        <stp>EM_S_PERFORMANCEEXPRESS_PERFEXNETPROFITTOSHAREHOLDER</stp>
        <stp>2</stp>
        <stp>002163.SZ</stp>
        <stp>6/30/2016</stp>
        <tr r="E633" s="5"/>
      </tp>
      <tp t="s">
        <v/>
        <stp/>
        <stp>EM_S_PERFORMANCEEXPRESS_PERFEXNETPROFITTOSHAREHOLDER</stp>
        <stp>2</stp>
        <stp>000862.SZ</stp>
        <stp>6/30/2016</stp>
        <tr r="E366" s="5"/>
      </tp>
      <tp t="s">
        <v/>
        <stp/>
        <stp>EM_S_PERFORMANCEEXPRESS_PERFEXNETPROFITTOSHAREHOLDER</stp>
        <stp>2</stp>
        <stp>000962.SZ</stp>
        <stp>6/30/2016</stp>
        <tr r="E437" s="5"/>
      </tp>
      <tp t="s">
        <v/>
        <stp/>
        <stp>EM_S_PERFORMANCEEXPRESS_PERFEXNETPROFITTOSHAREHOLDER</stp>
        <stp>2</stp>
        <stp>000662.SZ</stp>
        <stp>6/30/2016</stp>
        <tr r="E226" s="5"/>
      </tp>
      <tp t="s">
        <v/>
        <stp/>
        <stp>EM_S_PERFORMANCEEXPRESS_PERFEXNETPROFITTOSHAREHOLDER</stp>
        <stp>2</stp>
        <stp>000762.SZ</stp>
        <stp>6/30/2016</stp>
        <tr r="E302" s="5"/>
      </tp>
      <tp t="s">
        <v/>
        <stp/>
        <stp>EM_S_PERFORMANCEEXPRESS_PERFEXNETPROFITTOSHAREHOLDER</stp>
        <stp>2</stp>
        <stp>300452.SZ</stp>
        <stp>6/30/2016</stp>
        <tr r="E1712" s="5"/>
      </tp>
      <tp t="s">
        <v/>
        <stp/>
        <stp>EM_S_PERFORMANCEEXPRESS_PERFEXNETPROFITTOSHAREHOLDER</stp>
        <stp>2</stp>
        <stp>300252.SZ</stp>
        <stp>6/30/2016</stp>
        <tr r="E1513" s="5"/>
      </tp>
      <tp t="s">
        <v/>
        <stp/>
        <stp>EM_S_PERFORMANCEEXPRESS_PERFEXNETPROFITTOSHAREHOLDER</stp>
        <stp>2</stp>
        <stp>300352.SZ</stp>
        <stp>6/30/2016</stp>
        <tr r="E1613" s="5"/>
      </tp>
      <tp t="s">
        <v/>
        <stp/>
        <stp>EM_S_PERFORMANCEEXPRESS_PERFEXNETPROFITTOSHAREHOLDER</stp>
        <stp>2</stp>
        <stp>000062.SZ</stp>
        <stp>6/30/2016</stp>
        <tr r="E53" s="5"/>
      </tp>
      <tp t="s">
        <v/>
        <stp/>
        <stp>EM_S_PERFORMANCEEXPRESS_PERFEXNETPROFITTOSHAREHOLDER</stp>
        <stp>2</stp>
        <stp>300052.SZ</stp>
        <stp>6/30/2016</stp>
        <tr r="E1315" s="5"/>
      </tp>
      <tp t="s">
        <v/>
        <stp/>
        <stp>EM_S_PERFORMANCEEXPRESS_PERFEXNETPROFITTOSHAREHOLDER</stp>
        <stp>2</stp>
        <stp>300152.SZ</stp>
        <stp>6/30/2016</stp>
        <tr r="E1414" s="5"/>
      </tp>
      <tp t="s">
        <v/>
        <stp/>
        <stp>EM_S_PERFORMANCEEXPRESS_PERFEXNETPROFITTOSHAREHOLDER</stp>
        <stp>2</stp>
        <stp>002662.SZ</stp>
        <stp>6/30/2016</stp>
        <tr r="E1130" s="5"/>
      </tp>
      <tp>
        <v>29115728.18</v>
        <stp/>
        <stp>EM_S_PERFORMANCEEXPRESS_PERFEXNETPROFITTOSHAREHOLDER</stp>
        <stp>2</stp>
        <stp>002762.SZ</stp>
        <stp>6/30/2016</stp>
        <tr r="E1225" s="5"/>
      </tp>
      <tp t="s">
        <v/>
        <stp/>
        <stp>EM_S_PERFORMANCEEXPRESS_PERFEXNETPROFITTOSHAREHOLDER</stp>
        <stp>2</stp>
        <stp>002462.SZ</stp>
        <stp>6/30/2016</stp>
        <tr r="E931" s="5"/>
      </tp>
      <tp t="s">
        <v/>
        <stp/>
        <stp>EM_S_PERFORMANCEEXPRESS_PERFEXNETPROFITTOSHAREHOLDER</stp>
        <stp>2</stp>
        <stp>002562.SZ</stp>
        <stp>6/30/2016</stp>
        <tr r="E1030" s="5"/>
      </tp>
      <tp t="s">
        <v/>
        <stp/>
        <stp>EM_S_PERFORMANCEEXPRESS_PERFEXNETPROFITTOSHAREHOLDER</stp>
        <stp>2</stp>
        <stp>002262.SZ</stp>
        <stp>6/30/2016</stp>
        <tr r="E731" s="5"/>
      </tp>
      <tp>
        <v>8102389.75</v>
        <stp/>
        <stp>EM_S_PERFORMANCEEXPRESS_PERFEXNETPROFITTOSHAREHOLDER</stp>
        <stp>2</stp>
        <stp>002362.SZ</stp>
        <stp>6/30/2016</stp>
        <tr r="E831" s="5"/>
      </tp>
      <tp>
        <v>100631400.40000001</v>
        <stp/>
        <stp>EM_S_PERFORMANCEEXPRESS_PERFEXNETPROFITTOSHAREHOLDER</stp>
        <stp>2</stp>
        <stp>002062.SZ</stp>
        <stp>6/30/2016</stp>
        <tr r="E532" s="5"/>
      </tp>
      <tp>
        <v>-3707873.27</v>
        <stp/>
        <stp>EM_S_PERFORMANCEEXPRESS_PERFEXNETPROFITTOSHAREHOLDER</stp>
        <stp>2</stp>
        <stp>002162.SZ</stp>
        <stp>6/30/2016</stp>
        <tr r="E632" s="5"/>
      </tp>
      <tp t="s">
        <v/>
        <stp/>
        <stp>EM_S_PERFORMANCEEXPRESS_PERFEXNETPROFITTOSHAREHOLDER</stp>
        <stp>2</stp>
        <stp>000861.SZ</stp>
        <stp>6/30/2016</stp>
        <tr r="E365" s="5"/>
      </tp>
      <tp t="s">
        <v/>
        <stp/>
        <stp>EM_S_PERFORMANCEEXPRESS_PERFEXNETPROFITTOSHAREHOLDER</stp>
        <stp>2</stp>
        <stp>000961.SZ</stp>
        <stp>6/30/2016</stp>
        <tr r="E436" s="5"/>
      </tp>
      <tp t="s">
        <v/>
        <stp/>
        <stp>EM_S_PERFORMANCEEXPRESS_PERFEXNETPROFITTOSHAREHOLDER</stp>
        <stp>2</stp>
        <stp>000661.SZ</stp>
        <stp>6/30/2016</stp>
        <tr r="E225" s="5"/>
      </tp>
      <tp t="s">
        <v/>
        <stp/>
        <stp>EM_S_PERFORMANCEEXPRESS_PERFEXNETPROFITTOSHAREHOLDER</stp>
        <stp>2</stp>
        <stp>000761.SZ</stp>
        <stp>6/30/2016</stp>
        <tr r="E301" s="5"/>
      </tp>
      <tp t="s">
        <v/>
        <stp/>
        <stp>EM_S_PERFORMANCEEXPRESS_PERFEXNETPROFITTOSHAREHOLDER</stp>
        <stp>2</stp>
        <stp>300451.SZ</stp>
        <stp>6/30/2016</stp>
        <tr r="E1711" s="5"/>
      </tp>
      <tp t="s">
        <v/>
        <stp/>
        <stp>EM_S_PERFORMANCEEXPRESS_PERFEXNETPROFITTOSHAREHOLDER</stp>
        <stp>2</stp>
        <stp>000561.SZ</stp>
        <stp>6/30/2016</stp>
        <tr r="E157" s="5"/>
      </tp>
      <tp t="s">
        <v/>
        <stp/>
        <stp>EM_S_PERFORMANCEEXPRESS_PERFEXNETPROFITTOSHAREHOLDER</stp>
        <stp>2</stp>
        <stp>300251.SZ</stp>
        <stp>6/30/2016</stp>
        <tr r="E1512" s="5"/>
      </tp>
      <tp t="s">
        <v/>
        <stp/>
        <stp>EM_S_PERFORMANCEEXPRESS_PERFEXNETPROFITTOSHAREHOLDER</stp>
        <stp>2</stp>
        <stp>300351.SZ</stp>
        <stp>6/30/2016</stp>
        <tr r="E1612" s="5"/>
      </tp>
      <tp t="s">
        <v/>
        <stp/>
        <stp>EM_S_PERFORMANCEEXPRESS_PERFEXNETPROFITTOSHAREHOLDER</stp>
        <stp>2</stp>
        <stp>000061.SZ</stp>
        <stp>6/30/2016</stp>
        <tr r="E52" s="5"/>
      </tp>
      <tp t="s">
        <v/>
        <stp/>
        <stp>EM_S_PERFORMANCEEXPRESS_PERFEXNETPROFITTOSHAREHOLDER</stp>
        <stp>2</stp>
        <stp>300051.SZ</stp>
        <stp>6/30/2016</stp>
        <tr r="E1314" s="5"/>
      </tp>
      <tp t="s">
        <v/>
        <stp/>
        <stp>EM_S_PERFORMANCEEXPRESS_PERFEXNETPROFITTOSHAREHOLDER</stp>
        <stp>2</stp>
        <stp>300151.SZ</stp>
        <stp>6/30/2016</stp>
        <tr r="E1413" s="5"/>
      </tp>
      <tp t="s">
        <v/>
        <stp/>
        <stp>EM_S_PERFORMANCEEXPRESS_PERFEXNETPROFITTOSHAREHOLDER</stp>
        <stp>2</stp>
        <stp>002661.SZ</stp>
        <stp>6/30/2016</stp>
        <tr r="E1129" s="5"/>
      </tp>
      <tp t="s">
        <v/>
        <stp/>
        <stp>EM_S_PERFORMANCEEXPRESS_PERFEXNETPROFITTOSHAREHOLDER</stp>
        <stp>2</stp>
        <stp>002761.SZ</stp>
        <stp>6/30/2016</stp>
        <tr r="E1224" s="5"/>
      </tp>
      <tp t="s">
        <v/>
        <stp/>
        <stp>EM_S_PERFORMANCEEXPRESS_PERFEXNETPROFITTOSHAREHOLDER</stp>
        <stp>2</stp>
        <stp>002461.SZ</stp>
        <stp>6/30/2016</stp>
        <tr r="E930" s="5"/>
      </tp>
      <tp t="s">
        <v/>
        <stp/>
        <stp>EM_S_PERFORMANCEEXPRESS_PERFEXNETPROFITTOSHAREHOLDER</stp>
        <stp>2</stp>
        <stp>002561.SZ</stp>
        <stp>6/30/2016</stp>
        <tr r="E1029" s="5"/>
      </tp>
      <tp t="s">
        <v/>
        <stp/>
        <stp>EM_S_PERFORMANCEEXPRESS_PERFEXNETPROFITTOSHAREHOLDER</stp>
        <stp>2</stp>
        <stp>002261.SZ</stp>
        <stp>6/30/2016</stp>
        <tr r="E730" s="5"/>
      </tp>
      <tp t="s">
        <v/>
        <stp/>
        <stp>EM_S_PERFORMANCEEXPRESS_PERFEXNETPROFITTOSHAREHOLDER</stp>
        <stp>2</stp>
        <stp>002361.SZ</stp>
        <stp>6/30/2016</stp>
        <tr r="E830" s="5"/>
      </tp>
      <tp>
        <v>17130983.73</v>
        <stp/>
        <stp>EM_S_PERFORMANCEEXPRESS_PERFEXNETPROFITTOSHAREHOLDER</stp>
        <stp>2</stp>
        <stp>002061.SZ</stp>
        <stp>6/30/2016</stp>
        <tr r="E531" s="5"/>
      </tp>
      <tp t="s">
        <v/>
        <stp/>
        <stp>EM_S_PERFORMANCEEXPRESS_PERFEXNETPROFITTOSHAREHOLDER</stp>
        <stp>2</stp>
        <stp>002161.SZ</stp>
        <stp>6/30/2016</stp>
        <tr r="E631" s="5"/>
      </tp>
      <tp t="s">
        <v/>
        <stp/>
        <stp>EM_S_PERFORMANCEEXPRESS_PERFEXNETPROFITTOSHAREHOLDER</stp>
        <stp>2</stp>
        <stp>000860.SZ</stp>
        <stp>6/30/2016</stp>
        <tr r="E364" s="5"/>
      </tp>
      <tp t="s">
        <v/>
        <stp/>
        <stp>EM_S_PERFORMANCEEXPRESS_PERFEXNETPROFITTOSHAREHOLDER</stp>
        <stp>2</stp>
        <stp>000960.SZ</stp>
        <stp>6/30/2016</stp>
        <tr r="E435" s="5"/>
      </tp>
      <tp t="s">
        <v/>
        <stp/>
        <stp>EM_S_PERFORMANCEEXPRESS_PERFEXNETPROFITTOSHAREHOLDER</stp>
        <stp>2</stp>
        <stp>000760.SZ</stp>
        <stp>6/30/2016</stp>
        <tr r="E300" s="5"/>
      </tp>
      <tp t="s">
        <v/>
        <stp/>
        <stp>EM_S_PERFORMANCEEXPRESS_PERFEXNETPROFITTOSHAREHOLDER</stp>
        <stp>2</stp>
        <stp>300450.SZ</stp>
        <stp>6/30/2016</stp>
        <tr r="E1710" s="5"/>
      </tp>
      <tp t="s">
        <v/>
        <stp/>
        <stp>EM_S_PERFORMANCEEXPRESS_PERFEXNETPROFITTOSHAREHOLDER</stp>
        <stp>2</stp>
        <stp>000560.SZ</stp>
        <stp>6/30/2016</stp>
        <tr r="E156" s="5"/>
      </tp>
      <tp t="s">
        <v/>
        <stp/>
        <stp>EM_S_PERFORMANCEEXPRESS_PERFEXNETPROFITTOSHAREHOLDER</stp>
        <stp>2</stp>
        <stp>300250.SZ</stp>
        <stp>6/30/2016</stp>
        <tr r="E1511" s="5"/>
      </tp>
      <tp t="s">
        <v/>
        <stp/>
        <stp>EM_S_PERFORMANCEEXPRESS_PERFEXNETPROFITTOSHAREHOLDER</stp>
        <stp>2</stp>
        <stp>300350.SZ</stp>
        <stp>6/30/2016</stp>
        <tr r="E1611" s="5"/>
      </tp>
      <tp t="s">
        <v/>
        <stp/>
        <stp>EM_S_PERFORMANCEEXPRESS_PERFEXNETPROFITTOSHAREHOLDER</stp>
        <stp>2</stp>
        <stp>000060.SZ</stp>
        <stp>6/30/2016</stp>
        <tr r="E51" s="5"/>
      </tp>
      <tp t="s">
        <v/>
        <stp/>
        <stp>EM_S_PERFORMANCEEXPRESS_PERFEXNETPROFITTOSHAREHOLDER</stp>
        <stp>2</stp>
        <stp>300050.SZ</stp>
        <stp>6/30/2016</stp>
        <tr r="E1313" s="5"/>
      </tp>
      <tp t="s">
        <v/>
        <stp/>
        <stp>EM_S_PERFORMANCEEXPRESS_PERFEXNETPROFITTOSHAREHOLDER</stp>
        <stp>2</stp>
        <stp>300150.SZ</stp>
        <stp>6/30/2016</stp>
        <tr r="E1412" s="5"/>
      </tp>
      <tp t="s">
        <v/>
        <stp/>
        <stp>EM_S_PERFORMANCEEXPRESS_PERFEXNETPROFITTOSHAREHOLDER</stp>
        <stp>2</stp>
        <stp>002660.SZ</stp>
        <stp>6/30/2016</stp>
        <tr r="E1128" s="5"/>
      </tp>
      <tp t="s">
        <v/>
        <stp/>
        <stp>EM_S_PERFORMANCEEXPRESS_PERFEXNETPROFITTOSHAREHOLDER</stp>
        <stp>2</stp>
        <stp>002760.SZ</stp>
        <stp>6/30/2016</stp>
        <tr r="E1223" s="5"/>
      </tp>
      <tp t="s">
        <v/>
        <stp/>
        <stp>EM_S_PERFORMANCEEXPRESS_PERFEXNETPROFITTOSHAREHOLDER</stp>
        <stp>2</stp>
        <stp>002460.SZ</stp>
        <stp>6/30/2016</stp>
        <tr r="E929" s="5"/>
      </tp>
      <tp t="s">
        <v/>
        <stp/>
        <stp>EM_S_PERFORMANCEEXPRESS_PERFEXNETPROFITTOSHAREHOLDER</stp>
        <stp>2</stp>
        <stp>002560.SZ</stp>
        <stp>6/30/2016</stp>
        <tr r="E1028" s="5"/>
      </tp>
      <tp t="s">
        <v/>
        <stp/>
        <stp>EM_S_PERFORMANCEEXPRESS_PERFEXNETPROFITTOSHAREHOLDER</stp>
        <stp>2</stp>
        <stp>002260.SZ</stp>
        <stp>6/30/2016</stp>
        <tr r="E729" s="5"/>
      </tp>
      <tp t="s">
        <v/>
        <stp/>
        <stp>EM_S_PERFORMANCEEXPRESS_PERFEXNETPROFITTOSHAREHOLDER</stp>
        <stp>2</stp>
        <stp>002360.SZ</stp>
        <stp>6/30/2016</stp>
        <tr r="E829" s="5"/>
      </tp>
      <tp t="s">
        <v/>
        <stp/>
        <stp>EM_S_PERFORMANCEEXPRESS_PERFEXNETPROFITTOSHAREHOLDER</stp>
        <stp>2</stp>
        <stp>002060.SZ</stp>
        <stp>6/30/2016</stp>
        <tr r="E530" s="5"/>
      </tp>
      <tp t="s">
        <v/>
        <stp/>
        <stp>EM_S_PERFORMANCEEXPRESS_PERFEXNETPROFITTOSHAREHOLDER</stp>
        <stp>2</stp>
        <stp>002160.SZ</stp>
        <stp>6/30/2016</stp>
        <tr r="E630" s="5"/>
      </tp>
      <tp t="s">
        <v/>
        <stp/>
        <stp>EM_S_PERFORMANCEEXPRESS_PERFEXNETPROFITTOSHAREHOLDER</stp>
        <stp>2</stp>
        <stp>000967.SZ</stp>
        <stp>6/30/2016</stp>
        <tr r="E441" s="5"/>
      </tp>
      <tp t="s">
        <v/>
        <stp/>
        <stp>EM_S_PERFORMANCEEXPRESS_PERFEXNETPROFITTOSHAREHOLDER</stp>
        <stp>2</stp>
        <stp>000667.SZ</stp>
        <stp>6/30/2016</stp>
        <tr r="E230" s="5"/>
      </tp>
      <tp t="s">
        <v/>
        <stp/>
        <stp>EM_S_PERFORMANCEEXPRESS_PERFEXNETPROFITTOSHAREHOLDER</stp>
        <stp>2</stp>
        <stp>000767.SZ</stp>
        <stp>6/30/2016</stp>
        <tr r="E304" s="5"/>
      </tp>
      <tp t="s">
        <v/>
        <stp/>
        <stp>EM_S_PERFORMANCEEXPRESS_PERFEXNETPROFITTOSHAREHOLDER</stp>
        <stp>2</stp>
        <stp>300457.SZ</stp>
        <stp>6/30/2016</stp>
        <tr r="E1716" s="5"/>
      </tp>
      <tp t="s">
        <v/>
        <stp/>
        <stp>EM_S_PERFORMANCEEXPRESS_PERFEXNETPROFITTOSHAREHOLDER</stp>
        <stp>2</stp>
        <stp>000567.SZ</stp>
        <stp>6/30/2016</stp>
        <tr r="E162" s="5"/>
      </tp>
      <tp t="s">
        <v/>
        <stp/>
        <stp>EM_S_PERFORMANCEEXPRESS_PERFEXNETPROFITTOSHAREHOLDER</stp>
        <stp>2</stp>
        <stp>300257.SZ</stp>
        <stp>6/30/2016</stp>
        <tr r="E1518" s="5"/>
      </tp>
      <tp t="s">
        <v/>
        <stp/>
        <stp>EM_S_PERFORMANCEEXPRESS_PERFEXNETPROFITTOSHAREHOLDER</stp>
        <stp>2</stp>
        <stp>300357.SZ</stp>
        <stp>6/30/2016</stp>
        <tr r="E1618" s="5"/>
      </tp>
      <tp t="s">
        <v/>
        <stp/>
        <stp>EM_S_PERFORMANCEEXPRESS_PERFEXNETPROFITTOSHAREHOLDER</stp>
        <stp>2</stp>
        <stp>300057.SZ</stp>
        <stp>6/30/2016</stp>
        <tr r="E1320" s="5"/>
      </tp>
      <tp t="s">
        <v/>
        <stp/>
        <stp>EM_S_PERFORMANCEEXPRESS_PERFEXNETPROFITTOSHAREHOLDER</stp>
        <stp>2</stp>
        <stp>300157.SZ</stp>
        <stp>6/30/2016</stp>
        <tr r="E1419" s="5"/>
      </tp>
      <tp t="s">
        <v/>
        <stp/>
        <stp>EM_S_PERFORMANCEEXPRESS_PERFEXNETPROFITTOSHAREHOLDER</stp>
        <stp>2</stp>
        <stp>002667.SZ</stp>
        <stp>6/30/2016</stp>
        <tr r="E1135" s="5"/>
      </tp>
      <tp t="s">
        <v/>
        <stp/>
        <stp>EM_S_PERFORMANCEEXPRESS_PERFEXNETPROFITTOSHAREHOLDER</stp>
        <stp>2</stp>
        <stp>002767.SZ</stp>
        <stp>6/30/2016</stp>
        <tr r="E1229" s="5"/>
      </tp>
      <tp t="s">
        <v/>
        <stp/>
        <stp>EM_S_PERFORMANCEEXPRESS_PERFEXNETPROFITTOSHAREHOLDER</stp>
        <stp>2</stp>
        <stp>002467.SZ</stp>
        <stp>6/30/2016</stp>
        <tr r="E936" s="5"/>
      </tp>
      <tp t="s">
        <v/>
        <stp/>
        <stp>EM_S_PERFORMANCEEXPRESS_PERFEXNETPROFITTOSHAREHOLDER</stp>
        <stp>2</stp>
        <stp>002567.SZ</stp>
        <stp>6/30/2016</stp>
        <tr r="E1035" s="5"/>
      </tp>
      <tp t="s">
        <v/>
        <stp/>
        <stp>EM_S_PERFORMANCEEXPRESS_PERFEXNETPROFITTOSHAREHOLDER</stp>
        <stp>2</stp>
        <stp>002267.SZ</stp>
        <stp>6/30/2016</stp>
        <tr r="E736" s="5"/>
      </tp>
      <tp t="s">
        <v/>
        <stp/>
        <stp>EM_S_PERFORMANCEEXPRESS_PERFEXNETPROFITTOSHAREHOLDER</stp>
        <stp>2</stp>
        <stp>002367.SZ</stp>
        <stp>6/30/2016</stp>
        <tr r="E836" s="5"/>
      </tp>
      <tp t="s">
        <v/>
        <stp/>
        <stp>EM_S_PERFORMANCEEXPRESS_PERFEXNETPROFITTOSHAREHOLDER</stp>
        <stp>2</stp>
        <stp>002067.SZ</stp>
        <stp>6/30/2016</stp>
        <tr r="E537" s="5"/>
      </tp>
      <tp t="s">
        <v/>
        <stp/>
        <stp>EM_S_PERFORMANCEEXPRESS_PERFEXNETPROFITTOSHAREHOLDER</stp>
        <stp>2</stp>
        <stp>002167.SZ</stp>
        <stp>6/30/2016</stp>
        <tr r="E637" s="5"/>
      </tp>
      <tp t="s">
        <v/>
        <stp/>
        <stp>EM_S_PERFORMANCEEXPRESS_PERFEXNETPROFITTOSHAREHOLDER</stp>
        <stp>2</stp>
        <stp>000966.SZ</stp>
        <stp>6/30/2016</stp>
        <tr r="E440" s="5"/>
      </tp>
      <tp t="s">
        <v/>
        <stp/>
        <stp>EM_S_PERFORMANCEEXPRESS_PERFEXNETPROFITTOSHAREHOLDER</stp>
        <stp>2</stp>
        <stp>000666.SZ</stp>
        <stp>6/30/2016</stp>
        <tr r="E229" s="5"/>
      </tp>
      <tp t="s">
        <v/>
        <stp/>
        <stp>EM_S_PERFORMANCEEXPRESS_PERFEXNETPROFITTOSHAREHOLDER</stp>
        <stp>2</stp>
        <stp>000766.SZ</stp>
        <stp>6/30/2016</stp>
        <tr r="E303" s="5"/>
      </tp>
      <tp t="s">
        <v/>
        <stp/>
        <stp>EM_S_PERFORMANCEEXPRESS_PERFEXNETPROFITTOSHAREHOLDER</stp>
        <stp>2</stp>
        <stp>300456.SZ</stp>
        <stp>6/30/2016</stp>
        <tr r="E1715" s="5"/>
      </tp>
      <tp t="s">
        <v/>
        <stp/>
        <stp>EM_S_PERFORMANCEEXPRESS_PERFEXNETPROFITTOSHAREHOLDER</stp>
        <stp>2</stp>
        <stp>000566.SZ</stp>
        <stp>6/30/2016</stp>
        <tr r="E161" s="5"/>
      </tp>
      <tp t="s">
        <v/>
        <stp/>
        <stp>EM_S_PERFORMANCEEXPRESS_PERFEXNETPROFITTOSHAREHOLDER</stp>
        <stp>2</stp>
        <stp>300256.SZ</stp>
        <stp>6/30/2016</stp>
        <tr r="E1517" s="5"/>
      </tp>
      <tp t="s">
        <v/>
        <stp/>
        <stp>EM_S_PERFORMANCEEXPRESS_PERFEXNETPROFITTOSHAREHOLDER</stp>
        <stp>2</stp>
        <stp>300356.SZ</stp>
        <stp>6/30/2016</stp>
        <tr r="E1617" s="5"/>
      </tp>
      <tp t="s">
        <v/>
        <stp/>
        <stp>EM_S_PERFORMANCEEXPRESS_PERFEXNETPROFITTOSHAREHOLDER</stp>
        <stp>2</stp>
        <stp>000066.SZ</stp>
        <stp>6/30/2016</stp>
        <tr r="E56" s="5"/>
      </tp>
      <tp t="s">
        <v/>
        <stp/>
        <stp>EM_S_PERFORMANCEEXPRESS_PERFEXNETPROFITTOSHAREHOLDER</stp>
        <stp>2</stp>
        <stp>300056.SZ</stp>
        <stp>6/30/2016</stp>
        <tr r="E1319" s="5"/>
      </tp>
      <tp>
        <v>2122982000</v>
        <stp/>
        <stp>EM_S_PERFORMANCEEXPRESS_PERFEXNETPROFITTOSHAREHOLDER</stp>
        <stp>2</stp>
        <stp>000166.SZ</stp>
        <stp>6/30/2016</stp>
        <tr r="E75" s="5"/>
      </tp>
      <tp t="s">
        <v/>
        <stp/>
        <stp>EM_S_PERFORMANCEEXPRESS_PERFEXNETPROFITTOSHAREHOLDER</stp>
        <stp>2</stp>
        <stp>300156.SZ</stp>
        <stp>6/30/2016</stp>
        <tr r="E1418" s="5"/>
      </tp>
      <tp t="s">
        <v/>
        <stp/>
        <stp>EM_S_PERFORMANCEEXPRESS_PERFEXNETPROFITTOSHAREHOLDER</stp>
        <stp>2</stp>
        <stp>002666.SZ</stp>
        <stp>6/30/2016</stp>
        <tr r="E1134" s="5"/>
      </tp>
      <tp t="s">
        <v/>
        <stp/>
        <stp>EM_S_PERFORMANCEEXPRESS_PERFEXNETPROFITTOSHAREHOLDER</stp>
        <stp>2</stp>
        <stp>002766.SZ</stp>
        <stp>6/30/2016</stp>
        <tr r="E1228" s="5"/>
      </tp>
      <tp t="s">
        <v/>
        <stp/>
        <stp>EM_S_PERFORMANCEEXPRESS_PERFEXNETPROFITTOSHAREHOLDER</stp>
        <stp>2</stp>
        <stp>002466.SZ</stp>
        <stp>6/30/2016</stp>
        <tr r="E935" s="5"/>
      </tp>
      <tp t="s">
        <v/>
        <stp/>
        <stp>EM_S_PERFORMANCEEXPRESS_PERFEXNETPROFITTOSHAREHOLDER</stp>
        <stp>2</stp>
        <stp>002566.SZ</stp>
        <stp>6/30/2016</stp>
        <tr r="E1034" s="5"/>
      </tp>
      <tp t="s">
        <v/>
        <stp/>
        <stp>EM_S_PERFORMANCEEXPRESS_PERFEXNETPROFITTOSHAREHOLDER</stp>
        <stp>2</stp>
        <stp>002266.SZ</stp>
        <stp>6/30/2016</stp>
        <tr r="E735" s="5"/>
      </tp>
      <tp t="s">
        <v/>
        <stp/>
        <stp>EM_S_PERFORMANCEEXPRESS_PERFEXNETPROFITTOSHAREHOLDER</stp>
        <stp>2</stp>
        <stp>002366.SZ</stp>
        <stp>6/30/2016</stp>
        <tr r="E835" s="5"/>
      </tp>
      <tp>
        <v>5113084.34</v>
        <stp/>
        <stp>EM_S_PERFORMANCEEXPRESS_PERFEXNETPROFITTOSHAREHOLDER</stp>
        <stp>2</stp>
        <stp>002066.SZ</stp>
        <stp>6/30/2016</stp>
        <tr r="E536" s="5"/>
      </tp>
      <tp t="s">
        <v/>
        <stp/>
        <stp>EM_S_PERFORMANCEEXPRESS_PERFEXNETPROFITTOSHAREHOLDER</stp>
        <stp>2</stp>
        <stp>002166.SZ</stp>
        <stp>6/30/2016</stp>
        <tr r="E636" s="5"/>
      </tp>
      <tp t="s">
        <v/>
        <stp/>
        <stp>EM_S_PERFORMANCEEXPRESS_PERFEXNETPROFITTOSHAREHOLDER</stp>
        <stp>2</stp>
        <stp>000965.SZ</stp>
        <stp>6/30/2016</stp>
        <tr r="E439" s="5"/>
      </tp>
      <tp t="s">
        <v/>
        <stp/>
        <stp>EM_S_PERFORMANCEEXPRESS_PERFEXNETPROFITTOSHAREHOLDER</stp>
        <stp>2</stp>
        <stp>000665.SZ</stp>
        <stp>6/30/2016</stp>
        <tr r="E228" s="5"/>
      </tp>
      <tp t="s">
        <v/>
        <stp/>
        <stp>EM_S_PERFORMANCEEXPRESS_PERFEXNETPROFITTOSHAREHOLDER</stp>
        <stp>2</stp>
        <stp>300455.SZ</stp>
        <stp>6/30/2016</stp>
        <tr r="E1714" s="5"/>
      </tp>
      <tp t="s">
        <v/>
        <stp/>
        <stp>EM_S_PERFORMANCEEXPRESS_PERFEXNETPROFITTOSHAREHOLDER</stp>
        <stp>2</stp>
        <stp>000565.SZ</stp>
        <stp>6/30/2016</stp>
        <tr r="E160" s="5"/>
      </tp>
      <tp t="s">
        <v/>
        <stp/>
        <stp>EM_S_PERFORMANCEEXPRESS_PERFEXNETPROFITTOSHAREHOLDER</stp>
        <stp>2</stp>
        <stp>300255.SZ</stp>
        <stp>6/30/2016</stp>
        <tr r="E1516" s="5"/>
      </tp>
      <tp t="s">
        <v/>
        <stp/>
        <stp>EM_S_PERFORMANCEEXPRESS_PERFEXNETPROFITTOSHAREHOLDER</stp>
        <stp>2</stp>
        <stp>300355.SZ</stp>
        <stp>6/30/2016</stp>
        <tr r="E1616" s="5"/>
      </tp>
      <tp t="s">
        <v/>
        <stp/>
        <stp>EM_S_PERFORMANCEEXPRESS_PERFEXNETPROFITTOSHAREHOLDER</stp>
        <stp>2</stp>
        <stp>000065.SZ</stp>
        <stp>6/30/2016</stp>
        <tr r="E55" s="5"/>
      </tp>
      <tp t="s">
        <v/>
        <stp/>
        <stp>EM_S_PERFORMANCEEXPRESS_PERFEXNETPROFITTOSHAREHOLDER</stp>
        <stp>2</stp>
        <stp>300055.SZ</stp>
        <stp>6/30/2016</stp>
        <tr r="E1318" s="5"/>
      </tp>
      <tp t="s">
        <v/>
        <stp/>
        <stp>EM_S_PERFORMANCEEXPRESS_PERFEXNETPROFITTOSHAREHOLDER</stp>
        <stp>2</stp>
        <stp>300155.SZ</stp>
        <stp>6/30/2016</stp>
        <tr r="E1417" s="5"/>
      </tp>
      <tp t="s">
        <v/>
        <stp/>
        <stp>EM_S_PERFORMANCEEXPRESS_PERFEXNETPROFITTOSHAREHOLDER</stp>
        <stp>2</stp>
        <stp>002665.SZ</stp>
        <stp>6/30/2016</stp>
        <tr r="E1133" s="5"/>
      </tp>
      <tp t="s">
        <v/>
        <stp/>
        <stp>EM_S_PERFORMANCEEXPRESS_PERFEXNETPROFITTOSHAREHOLDER</stp>
        <stp>2</stp>
        <stp>002765.SZ</stp>
        <stp>6/30/2016</stp>
        <tr r="E1227" s="5"/>
      </tp>
      <tp t="s">
        <v/>
        <stp/>
        <stp>EM_S_PERFORMANCEEXPRESS_PERFEXNETPROFITTOSHAREHOLDER</stp>
        <stp>2</stp>
        <stp>002465.SZ</stp>
        <stp>6/30/2016</stp>
        <tr r="E934" s="5"/>
      </tp>
      <tp t="s">
        <v/>
        <stp/>
        <stp>EM_S_PERFORMANCEEXPRESS_PERFEXNETPROFITTOSHAREHOLDER</stp>
        <stp>2</stp>
        <stp>002565.SZ</stp>
        <stp>6/30/2016</stp>
        <tr r="E1033" s="5"/>
      </tp>
      <tp t="s">
        <v/>
        <stp/>
        <stp>EM_S_PERFORMANCEEXPRESS_PERFEXNETPROFITTOSHAREHOLDER</stp>
        <stp>2</stp>
        <stp>002265.SZ</stp>
        <stp>6/30/2016</stp>
        <tr r="E734" s="5"/>
      </tp>
      <tp t="s">
        <v/>
        <stp/>
        <stp>EM_S_PERFORMANCEEXPRESS_PERFEXNETPROFITTOSHAREHOLDER</stp>
        <stp>2</stp>
        <stp>002365.SZ</stp>
        <stp>6/30/2016</stp>
        <tr r="E834" s="5"/>
      </tp>
      <tp t="s">
        <v/>
        <stp/>
        <stp>EM_S_PERFORMANCEEXPRESS_PERFEXNETPROFITTOSHAREHOLDER</stp>
        <stp>2</stp>
        <stp>002065.SZ</stp>
        <stp>6/30/2016</stp>
        <tr r="E535" s="5"/>
      </tp>
      <tp t="s">
        <v/>
        <stp/>
        <stp>EM_S_PERFORMANCEEXPRESS_PERFEXNETPROFITTOSHAREHOLDER</stp>
        <stp>2</stp>
        <stp>002165.SZ</stp>
        <stp>6/30/2016</stp>
        <tr r="E635" s="5"/>
      </tp>
      <tp t="s">
        <v/>
        <stp/>
        <stp>EM_S_PERFORMANCEEXPRESS_PERFEXNETPROFITTOSHAREHOLDER</stp>
        <stp>2</stp>
        <stp>000564.SZ</stp>
        <stp>6/30/2016</stp>
        <tr r="E159" s="5"/>
      </tp>
      <tp t="s">
        <v/>
        <stp/>
        <stp>EM_S_PERFORMANCEEXPRESS_PERFEXNETPROFITTOSHAREHOLDER</stp>
        <stp>2</stp>
        <stp>300254.SZ</stp>
        <stp>6/30/2016</stp>
        <tr r="E1515" s="5"/>
      </tp>
      <tp t="s">
        <v/>
        <stp/>
        <stp>EM_S_PERFORMANCEEXPRESS_PERFEXNETPROFITTOSHAREHOLDER</stp>
        <stp>2</stp>
        <stp>300354.SZ</stp>
        <stp>6/30/2016</stp>
        <tr r="E1615" s="5"/>
      </tp>
      <tp t="s">
        <v/>
        <stp/>
        <stp>EM_S_PERFORMANCEEXPRESS_PERFEXNETPROFITTOSHAREHOLDER</stp>
        <stp>2</stp>
        <stp>300054.SZ</stp>
        <stp>6/30/2016</stp>
        <tr r="E1317" s="5"/>
      </tp>
      <tp t="s">
        <v/>
        <stp/>
        <stp>EM_S_PERFORMANCEEXPRESS_PERFEXNETPROFITTOSHAREHOLDER</stp>
        <stp>2</stp>
        <stp>300154.SZ</stp>
        <stp>6/30/2016</stp>
        <tr r="E1416" s="5"/>
      </tp>
      <tp t="s">
        <v/>
        <stp/>
        <stp>EM_S_PERFORMANCEEXPRESS_PERFEXNETPROFITTOSHAREHOLDER</stp>
        <stp>2</stp>
        <stp>002664.SZ</stp>
        <stp>6/30/2016</stp>
        <tr r="E1132" s="5"/>
      </tp>
      <tp t="s">
        <v/>
        <stp/>
        <stp>EM_S_PERFORMANCEEXPRESS_PERFEXNETPROFITTOSHAREHOLDER</stp>
        <stp>2</stp>
        <stp>002464.SZ</stp>
        <stp>6/30/2016</stp>
        <tr r="E933" s="5"/>
      </tp>
      <tp t="s">
        <v/>
        <stp/>
        <stp>EM_S_PERFORMANCEEXPRESS_PERFEXNETPROFITTOSHAREHOLDER</stp>
        <stp>2</stp>
        <stp>002564.SZ</stp>
        <stp>6/30/2016</stp>
        <tr r="E1032" s="5"/>
      </tp>
      <tp t="s">
        <v/>
        <stp/>
        <stp>EM_S_PERFORMANCEEXPRESS_PERFEXNETPROFITTOSHAREHOLDER</stp>
        <stp>2</stp>
        <stp>002264.SZ</stp>
        <stp>6/30/2016</stp>
        <tr r="E733" s="5"/>
      </tp>
      <tp t="s">
        <v/>
        <stp/>
        <stp>EM_S_PERFORMANCEEXPRESS_PERFEXNETPROFITTOSHAREHOLDER</stp>
        <stp>2</stp>
        <stp>002364.SZ</stp>
        <stp>6/30/2016</stp>
        <tr r="E833" s="5"/>
      </tp>
      <tp>
        <v>-413194177.63</v>
        <stp/>
        <stp>EM_S_PERFORMANCEEXPRESS_PERFEXNETPROFITTOSHAREHOLDER</stp>
        <stp>2</stp>
        <stp>002064.SZ</stp>
        <stp>6/30/2016</stp>
        <tr r="E534" s="5"/>
      </tp>
      <tp>
        <v>3182028.49</v>
        <stp/>
        <stp>EM_S_PERFORMANCEEXPRESS_PERFEXNETPROFITTOSHAREHOLDER</stp>
        <stp>2</stp>
        <stp>002164.SZ</stp>
        <stp>6/30/2016</stp>
        <tr r="E634" s="5"/>
      </tp>
      <tp t="s">
        <v/>
        <stp/>
        <stp>EM_S_PERFORMANCEEXPRESS_PERFEXNETPROFITTOSHAREHOLDER</stp>
        <stp>2</stp>
        <stp>000869.SZ</stp>
        <stp>6/30/2016</stp>
        <tr r="E369" s="5"/>
      </tp>
      <tp t="s">
        <v/>
        <stp/>
        <stp>EM_S_PERFORMANCEEXPRESS_PERFEXNETPROFITTOSHAREHOLDER</stp>
        <stp>2</stp>
        <stp>000969.SZ</stp>
        <stp>6/30/2016</stp>
        <tr r="E443" s="5"/>
      </tp>
      <tp t="s">
        <v/>
        <stp/>
        <stp>EM_S_PERFORMANCEEXPRESS_PERFEXNETPROFITTOSHAREHOLDER</stp>
        <stp>2</stp>
        <stp>000669.SZ</stp>
        <stp>6/30/2016</stp>
        <tr r="E232" s="5"/>
      </tp>
      <tp t="s">
        <v/>
        <stp/>
        <stp>EM_S_PERFORMANCEEXPRESS_PERFEXNETPROFITTOSHAREHOLDER</stp>
        <stp>2</stp>
        <stp>300459.SZ</stp>
        <stp>6/30/2016</stp>
        <tr r="E1718" s="5"/>
      </tp>
      <tp t="s">
        <v/>
        <stp/>
        <stp>EM_S_PERFORMANCEEXPRESS_PERFEXNETPROFITTOSHAREHOLDER</stp>
        <stp>2</stp>
        <stp>300259.SZ</stp>
        <stp>6/30/2016</stp>
        <tr r="E1520" s="5"/>
      </tp>
      <tp t="s">
        <v/>
        <stp/>
        <stp>EM_S_PERFORMANCEEXPRESS_PERFEXNETPROFITTOSHAREHOLDER</stp>
        <stp>2</stp>
        <stp>300359.SZ</stp>
        <stp>6/30/2016</stp>
        <tr r="E1620" s="5"/>
      </tp>
      <tp t="s">
        <v/>
        <stp/>
        <stp>EM_S_PERFORMANCEEXPRESS_PERFEXNETPROFITTOSHAREHOLDER</stp>
        <stp>2</stp>
        <stp>000069.SZ</stp>
        <stp>6/30/2016</stp>
        <tr r="E58" s="5"/>
      </tp>
      <tp t="s">
        <v/>
        <stp/>
        <stp>EM_S_PERFORMANCEEXPRESS_PERFEXNETPROFITTOSHAREHOLDER</stp>
        <stp>2</stp>
        <stp>300059.SZ</stp>
        <stp>6/30/2016</stp>
        <tr r="E1322" s="5"/>
      </tp>
      <tp t="s">
        <v/>
        <stp/>
        <stp>EM_S_PERFORMANCEEXPRESS_PERFEXNETPROFITTOSHAREHOLDER</stp>
        <stp>2</stp>
        <stp>300159.SZ</stp>
        <stp>6/30/2016</stp>
        <tr r="E1421" s="5"/>
      </tp>
      <tp>
        <v>48954295.770000003</v>
        <stp/>
        <stp>EM_S_PERFORMANCEEXPRESS_PERFEXNETPROFITTOSHAREHOLDER</stp>
        <stp>2</stp>
        <stp>002669.SZ</stp>
        <stp>6/30/2016</stp>
        <tr r="E1137" s="5"/>
      </tp>
      <tp t="s">
        <v/>
        <stp/>
        <stp>EM_S_PERFORMANCEEXPRESS_PERFEXNETPROFITTOSHAREHOLDER</stp>
        <stp>2</stp>
        <stp>002769.SZ</stp>
        <stp>6/30/2016</stp>
        <tr r="E1231" s="5"/>
      </tp>
      <tp t="s">
        <v/>
        <stp/>
        <stp>EM_S_PERFORMANCEEXPRESS_PERFEXNETPROFITTOSHAREHOLDER</stp>
        <stp>2</stp>
        <stp>002469.SZ</stp>
        <stp>6/30/2016</stp>
        <tr r="E938" s="5"/>
      </tp>
      <tp t="s">
        <v/>
        <stp/>
        <stp>EM_S_PERFORMANCEEXPRESS_PERFEXNETPROFITTOSHAREHOLDER</stp>
        <stp>2</stp>
        <stp>002569.SZ</stp>
        <stp>6/30/2016</stp>
        <tr r="E1037" s="5"/>
      </tp>
      <tp t="s">
        <v/>
        <stp/>
        <stp>EM_S_PERFORMANCEEXPRESS_PERFEXNETPROFITTOSHAREHOLDER</stp>
        <stp>2</stp>
        <stp>002269.SZ</stp>
        <stp>6/30/2016</stp>
        <tr r="E738" s="5"/>
      </tp>
      <tp t="s">
        <v/>
        <stp/>
        <stp>EM_S_PERFORMANCEEXPRESS_PERFEXNETPROFITTOSHAREHOLDER</stp>
        <stp>2</stp>
        <stp>002369.SZ</stp>
        <stp>6/30/2016</stp>
        <tr r="E838" s="5"/>
      </tp>
      <tp t="s">
        <v/>
        <stp/>
        <stp>EM_S_PERFORMANCEEXPRESS_PERFEXNETPROFITTOSHAREHOLDER</stp>
        <stp>2</stp>
        <stp>002069.SZ</stp>
        <stp>6/30/2016</stp>
        <tr r="E539" s="5"/>
      </tp>
      <tp t="s">
        <v/>
        <stp/>
        <stp>EM_S_PERFORMANCEEXPRESS_PERFEXNETPROFITTOSHAREHOLDER</stp>
        <stp>2</stp>
        <stp>002169.SZ</stp>
        <stp>6/30/2016</stp>
        <tr r="E639" s="5"/>
      </tp>
      <tp t="s">
        <v/>
        <stp/>
        <stp>EM_S_PERFORMANCEEXPRESS_PERFEXNETPROFITTOSHAREHOLDER</stp>
        <stp>2</stp>
        <stp>000868.SZ</stp>
        <stp>6/30/2016</stp>
        <tr r="E368" s="5"/>
      </tp>
      <tp t="s">
        <v/>
        <stp/>
        <stp>EM_S_PERFORMANCEEXPRESS_PERFEXNETPROFITTOSHAREHOLDER</stp>
        <stp>2</stp>
        <stp>000968.SZ</stp>
        <stp>6/30/2016</stp>
        <tr r="E442" s="5"/>
      </tp>
      <tp t="s">
        <v/>
        <stp/>
        <stp>EM_S_PERFORMANCEEXPRESS_PERFEXNETPROFITTOSHAREHOLDER</stp>
        <stp>2</stp>
        <stp>000668.SZ</stp>
        <stp>6/30/2016</stp>
        <tr r="E231" s="5"/>
      </tp>
      <tp t="s">
        <v/>
        <stp/>
        <stp>EM_S_PERFORMANCEEXPRESS_PERFEXNETPROFITTOSHAREHOLDER</stp>
        <stp>2</stp>
        <stp>000768.SZ</stp>
        <stp>6/30/2016</stp>
        <tr r="E305" s="5"/>
      </tp>
      <tp t="s">
        <v/>
        <stp/>
        <stp>EM_S_PERFORMANCEEXPRESS_PERFEXNETPROFITTOSHAREHOLDER</stp>
        <stp>2</stp>
        <stp>300458.SZ</stp>
        <stp>6/30/2016</stp>
        <tr r="E1717" s="5"/>
      </tp>
      <tp t="s">
        <v/>
        <stp/>
        <stp>EM_S_PERFORMANCEEXPRESS_PERFEXNETPROFITTOSHAREHOLDER</stp>
        <stp>2</stp>
        <stp>000568.SZ</stp>
        <stp>6/30/2016</stp>
        <tr r="E163" s="5"/>
      </tp>
      <tp>
        <v>92490880.200000003</v>
        <stp/>
        <stp>EM_S_PERFORMANCEEXPRESS_PERFEXNETPROFITTOSHAREHOLDER</stp>
        <stp>2</stp>
        <stp>300258.SZ</stp>
        <stp>6/30/2016</stp>
        <tr r="E1519" s="5"/>
      </tp>
      <tp t="s">
        <v/>
        <stp/>
        <stp>EM_S_PERFORMANCEEXPRESS_PERFEXNETPROFITTOSHAREHOLDER</stp>
        <stp>2</stp>
        <stp>300358.SZ</stp>
        <stp>6/30/2016</stp>
        <tr r="E1619" s="5"/>
      </tp>
      <tp t="s">
        <v/>
        <stp/>
        <stp>EM_S_PERFORMANCEEXPRESS_PERFEXNETPROFITTOSHAREHOLDER</stp>
        <stp>2</stp>
        <stp>000068.SZ</stp>
        <stp>6/30/2016</stp>
        <tr r="E57" s="5"/>
      </tp>
      <tp t="s">
        <v/>
        <stp/>
        <stp>EM_S_PERFORMANCEEXPRESS_PERFEXNETPROFITTOSHAREHOLDER</stp>
        <stp>2</stp>
        <stp>300058.SZ</stp>
        <stp>6/30/2016</stp>
        <tr r="E1321" s="5"/>
      </tp>
      <tp t="s">
        <v/>
        <stp/>
        <stp>EM_S_PERFORMANCEEXPRESS_PERFEXNETPROFITTOSHAREHOLDER</stp>
        <stp>2</stp>
        <stp>300158.SZ</stp>
        <stp>6/30/2016</stp>
        <tr r="E1420" s="5"/>
      </tp>
      <tp t="s">
        <v/>
        <stp/>
        <stp>EM_S_PERFORMANCEEXPRESS_PERFEXNETPROFITTOSHAREHOLDER</stp>
        <stp>2</stp>
        <stp>002668.SZ</stp>
        <stp>6/30/2016</stp>
        <tr r="E1136" s="5"/>
      </tp>
      <tp t="s">
        <v/>
        <stp/>
        <stp>EM_S_PERFORMANCEEXPRESS_PERFEXNETPROFITTOSHAREHOLDER</stp>
        <stp>2</stp>
        <stp>002768.SZ</stp>
        <stp>6/30/2016</stp>
        <tr r="E1230" s="5"/>
      </tp>
      <tp t="s">
        <v/>
        <stp/>
        <stp>EM_S_PERFORMANCEEXPRESS_PERFEXNETPROFITTOSHAREHOLDER</stp>
        <stp>2</stp>
        <stp>002468.SZ</stp>
        <stp>6/30/2016</stp>
        <tr r="E937" s="5"/>
      </tp>
      <tp t="s">
        <v/>
        <stp/>
        <stp>EM_S_PERFORMANCEEXPRESS_PERFEXNETPROFITTOSHAREHOLDER</stp>
        <stp>2</stp>
        <stp>002568.SZ</stp>
        <stp>6/30/2016</stp>
        <tr r="E1036" s="5"/>
      </tp>
      <tp t="s">
        <v/>
        <stp/>
        <stp>EM_S_PERFORMANCEEXPRESS_PERFEXNETPROFITTOSHAREHOLDER</stp>
        <stp>2</stp>
        <stp>002268.SZ</stp>
        <stp>6/30/2016</stp>
        <tr r="E737" s="5"/>
      </tp>
      <tp t="s">
        <v/>
        <stp/>
        <stp>EM_S_PERFORMANCEEXPRESS_PERFEXNETPROFITTOSHAREHOLDER</stp>
        <stp>2</stp>
        <stp>002368.SZ</stp>
        <stp>6/30/2016</stp>
        <tr r="E837" s="5"/>
      </tp>
      <tp t="s">
        <v/>
        <stp/>
        <stp>EM_S_PERFORMANCEEXPRESS_PERFEXNETPROFITTOSHAREHOLDER</stp>
        <stp>2</stp>
        <stp>002068.SZ</stp>
        <stp>6/30/2016</stp>
        <tr r="E538" s="5"/>
      </tp>
      <tp t="s">
        <v/>
        <stp/>
        <stp>EM_S_PERFORMANCEEXPRESS_PERFEXNETPROFITTOSHAREHOLDER</stp>
        <stp>2</stp>
        <stp>002168.SZ</stp>
        <stp>6/30/2016</stp>
        <tr r="E638" s="5"/>
      </tp>
      <tp>
        <v>2913.248</v>
        <stp/>
        <stp>EM_I_DQ_CLOSE</stp>
        <stp>2</stp>
        <stp>000001.SH</stp>
        <stp>2016-05-07</stp>
        <tr r="Y5" s="8"/>
      </tp>
      <tp>
        <v>2936.0450000000001</v>
        <stp/>
        <stp>EM_I_DQ_CLOSE</stp>
        <stp>2</stp>
        <stp>000001.SH</stp>
        <stp>2016-06-07</stp>
        <tr r="AC5" s="8"/>
      </tp>
      <tp>
        <v>2746.1959999999999</v>
        <stp/>
        <stp>EM_I_DQ_CLOSE</stp>
        <stp>2</stp>
        <stp>000001.SH</stp>
        <stp>2016-02-15</stp>
        <tr r="U5" s="8"/>
      </tp>
      <tp>
        <v>7.47</v>
        <stp/>
        <stp>EM_S_DQ_CLOSE</stp>
        <stp>3</stp>
        <stp>000002.SZ</stp>
        <stp>12/31/2011</stp>
        <stp>1</stp>
        <tr r="IC4" s="13"/>
      </tp>
      <tp>
        <v>8.2200000000000006</v>
        <stp/>
        <stp>EM_S_DQ_CLOSE</stp>
        <stp>3</stp>
        <stp>000002.SZ</stp>
        <stp>12/31/2010</stp>
        <stp>1</stp>
        <tr r="IG4" s="13"/>
      </tp>
      <tp t="s">
        <v/>
        <stp/>
        <stp>EM_S_DIV_CASHBEFORETAX</stp>
        <stp>4</stp>
        <stp>000001.SZ</stp>
        <stp>6/30/2015</stp>
        <stp>1</stp>
        <stp>1</stp>
        <tr r="F3" s="11"/>
      </tp>
      <tp t="s">
        <v/>
        <stp/>
        <stp>EM_S_DIV_CASHBEFORETAX</stp>
        <stp>4</stp>
        <stp>000001.SZ</stp>
        <stp>9/30/2015</stp>
        <stp>1</stp>
        <stp>1</stp>
        <tr r="G3" s="11"/>
      </tp>
      <tp t="s">
        <v/>
        <stp/>
        <stp>EM_S_DIV_CASHBEFORETAX</stp>
        <stp>4</stp>
        <stp>000001.SZ</stp>
        <stp>3/31/2016</stp>
        <stp>1</stp>
        <stp>1</stp>
        <tr r="I3" s="11"/>
      </tp>
      <tp t="s">
        <v/>
        <stp/>
        <stp>EM_S_DIV_CASHBEFORETAX</stp>
        <stp>4</stp>
        <stp>000002.SZ</stp>
        <stp>3/31/2011</stp>
        <stp>1</stp>
        <stp>1</stp>
        <tr r="JT4" s="13"/>
      </tp>
      <tp t="s">
        <v/>
        <stp/>
        <stp>EM_S_DIV_CASHBEFORETAX</stp>
        <stp>4</stp>
        <stp>000002.SZ</stp>
        <stp>3/31/2010</stp>
        <stp>1</stp>
        <stp>1</stp>
        <tr r="JX4" s="13"/>
      </tp>
      <tp t="s">
        <v/>
        <stp/>
        <stp>EM_S_DIV_CASHBEFORETAX</stp>
        <stp>4</stp>
        <stp>000002.SZ</stp>
        <stp>3/31/2013</stp>
        <stp>1</stp>
        <stp>1</stp>
        <tr r="JL4" s="13"/>
      </tp>
      <tp t="s">
        <v/>
        <stp/>
        <stp>EM_S_DIV_CASHBEFORETAX</stp>
        <stp>4</stp>
        <stp>000002.SZ</stp>
        <stp>6/30/2006</stp>
        <stp>1</stp>
        <stp>1</stp>
        <tr r="KM4" s="13"/>
      </tp>
      <tp t="s">
        <v/>
        <stp/>
        <stp>EM_S_DIV_CASHBEFORETAX</stp>
        <stp>4</stp>
        <stp>000002.SZ</stp>
        <stp>9/30/2009</stp>
        <stp>1</stp>
        <stp>1</stp>
        <tr r="JZ4" s="13"/>
      </tp>
      <tp t="s">
        <v/>
        <stp/>
        <stp>EM_S_DIV_CASHBEFORETAX</stp>
        <stp>4</stp>
        <stp>000002.SZ</stp>
        <stp>3/31/2012</stp>
        <stp>1</stp>
        <stp>1</stp>
        <tr r="JP4" s="13"/>
      </tp>
      <tp t="s">
        <v/>
        <stp/>
        <stp>EM_S_DIV_CASHBEFORETAX</stp>
        <stp>4</stp>
        <stp>000002.SZ</stp>
        <stp>6/30/2007</stp>
        <stp>1</stp>
        <stp>1</stp>
        <tr r="KI4" s="13"/>
      </tp>
      <tp t="s">
        <v/>
        <stp/>
        <stp>EM_S_DIV_CASHBEFORETAX</stp>
        <stp>4</stp>
        <stp>000002.SZ</stp>
        <stp>9/30/2008</stp>
        <stp>1</stp>
        <stp>1</stp>
        <tr r="KD4" s="13"/>
      </tp>
      <tp t="s">
        <v/>
        <stp/>
        <stp>EM_S_DIV_CASHBEFORETAX</stp>
        <stp>4</stp>
        <stp>000002.SZ</stp>
        <stp>3/31/2015</stp>
        <stp>1</stp>
        <stp>1</stp>
        <tr r="JD4" s="13"/>
        <tr r="W5" s="10"/>
      </tp>
      <tp t="s">
        <v/>
        <stp/>
        <stp>EM_S_DIV_CASHBEFORETAX</stp>
        <stp>4</stp>
        <stp>000002.SZ</stp>
        <stp>3/31/2014</stp>
        <stp>1</stp>
        <stp>1</stp>
        <tr r="JH4" s="13"/>
      </tp>
      <tp t="s">
        <v/>
        <stp/>
        <stp>EM_S_DIV_CASHBEFORETAX</stp>
        <stp>4</stp>
        <stp>000002.SZ</stp>
        <stp>3/31/2016</stp>
        <stp>1</stp>
        <stp>1</stp>
        <tr r="S5" s="10"/>
      </tp>
      <tp t="s">
        <v/>
        <stp/>
        <stp>EM_S_DIV_CASHBEFORETAX</stp>
        <stp>4</stp>
        <stp>000002.SZ</stp>
        <stp>6/30/2008</stp>
        <stp>1</stp>
        <stp>1</stp>
        <tr r="KE4" s="13"/>
      </tp>
      <tp t="s">
        <v/>
        <stp/>
        <stp>EM_S_DIV_CASHBEFORETAX</stp>
        <stp>4</stp>
        <stp>000002.SZ</stp>
        <stp>9/30/2007</stp>
        <stp>1</stp>
        <stp>1</stp>
        <tr r="KH4" s="13"/>
      </tp>
      <tp t="s">
        <v/>
        <stp/>
        <stp>EM_S_DIV_CASHBEFORETAX</stp>
        <stp>4</stp>
        <stp>000002.SZ</stp>
        <stp>6/30/2009</stp>
        <stp>1</stp>
        <stp>1</stp>
        <tr r="KA4" s="13"/>
      </tp>
      <tp t="s">
        <v/>
        <stp/>
        <stp>EM_S_DIV_CASHBEFORETAX</stp>
        <stp>4</stp>
        <stp>000002.SZ</stp>
        <stp>9/30/2006</stp>
        <stp>1</stp>
        <stp>1</stp>
        <tr r="KL4" s="13"/>
      </tp>
      <tp t="s">
        <v/>
        <stp/>
        <stp>EM_S_DIV_CASHBEFORETAX</stp>
        <stp>4</stp>
        <stp>000002.SZ</stp>
        <stp>6/30/2014</stp>
        <stp>1</stp>
        <stp>1</stp>
        <tr r="JG4" s="13"/>
      </tp>
      <tp t="s">
        <v/>
        <stp/>
        <stp>EM_S_DIV_CASHBEFORETAX</stp>
        <stp>4</stp>
        <stp>000002.SZ</stp>
        <stp>6/30/2015</stp>
        <stp>1</stp>
        <stp>1</stp>
        <tr r="JC4" s="13"/>
        <tr r="V5" s="10"/>
      </tp>
      <tp t="s">
        <v/>
        <stp/>
        <stp>EM_S_DIV_CASHBEFORETAX</stp>
        <stp>4</stp>
        <stp>000002.SZ</stp>
        <stp>6/30/2016</stp>
        <stp>1</stp>
        <stp>1</stp>
        <tr r="R5" s="10"/>
      </tp>
      <tp t="s">
        <v/>
        <stp/>
        <stp>EM_S_DIV_CASHBEFORETAX</stp>
        <stp>4</stp>
        <stp>000002.SZ</stp>
        <stp>6/30/2010</stp>
        <stp>1</stp>
        <stp>1</stp>
        <tr r="JW4" s="13"/>
      </tp>
      <tp t="s">
        <v/>
        <stp/>
        <stp>EM_S_DIV_CASHBEFORETAX</stp>
        <stp>4</stp>
        <stp>000002.SZ</stp>
        <stp>6/30/2011</stp>
        <stp>1</stp>
        <stp>1</stp>
        <tr r="JS4" s="13"/>
      </tp>
      <tp t="s">
        <v/>
        <stp/>
        <stp>EM_S_DIV_CASHBEFORETAX</stp>
        <stp>4</stp>
        <stp>000002.SZ</stp>
        <stp>3/31/2007</stp>
        <stp>1</stp>
        <stp>1</stp>
        <tr r="KJ4" s="13"/>
      </tp>
      <tp>
        <v>0</v>
        <stp/>
        <stp>EM_S_DIV_CASHBEFORETAX</stp>
        <stp>4</stp>
        <stp>000002.SZ</stp>
        <stp>6/30/2012</stp>
        <stp>1</stp>
        <stp>1</stp>
        <tr r="JO4" s="13"/>
      </tp>
      <tp t="s">
        <v/>
        <stp/>
        <stp>EM_S_DIV_CASHBEFORETAX</stp>
        <stp>4</stp>
        <stp>000002.SZ</stp>
        <stp>3/31/2006</stp>
        <stp>1</stp>
        <stp>1</stp>
        <tr r="KN4" s="13"/>
      </tp>
      <tp t="s">
        <v/>
        <stp/>
        <stp>EM_S_DIV_CASHBEFORETAX</stp>
        <stp>4</stp>
        <stp>000002.SZ</stp>
        <stp>6/30/2013</stp>
        <stp>1</stp>
        <stp>1</stp>
        <tr r="JK4" s="13"/>
      </tp>
      <tp t="s">
        <v/>
        <stp/>
        <stp>EM_S_DIV_CASHBEFORETAX</stp>
        <stp>4</stp>
        <stp>000002.SZ</stp>
        <stp>3/31/2009</stp>
        <stp>1</stp>
        <stp>1</stp>
        <tr r="KB4" s="13"/>
      </tp>
      <tp t="s">
        <v/>
        <stp/>
        <stp>EM_S_DIV_CASHBEFORETAX</stp>
        <stp>4</stp>
        <stp>000002.SZ</stp>
        <stp>9/30/2013</stp>
        <stp>1</stp>
        <stp>1</stp>
        <tr r="JJ4" s="13"/>
      </tp>
      <tp t="s">
        <v/>
        <stp/>
        <stp>EM_S_DIV_CASHBEFORETAX</stp>
        <stp>4</stp>
        <stp>000002.SZ</stp>
        <stp>3/31/2008</stp>
        <stp>1</stp>
        <stp>1</stp>
        <tr r="KF4" s="13"/>
      </tp>
      <tp t="s">
        <v/>
        <stp/>
        <stp>EM_S_DIV_CASHBEFORETAX</stp>
        <stp>4</stp>
        <stp>000002.SZ</stp>
        <stp>9/30/2012</stp>
        <stp>1</stp>
        <stp>1</stp>
        <tr r="JN4" s="13"/>
      </tp>
      <tp t="s">
        <v/>
        <stp/>
        <stp>EM_S_DIV_CASHBEFORETAX</stp>
        <stp>4</stp>
        <stp>000002.SZ</stp>
        <stp>9/30/2011</stp>
        <stp>1</stp>
        <stp>1</stp>
        <tr r="JR4" s="13"/>
      </tp>
      <tp t="s">
        <v/>
        <stp/>
        <stp>EM_S_DIV_CASHBEFORETAX</stp>
        <stp>4</stp>
        <stp>000002.SZ</stp>
        <stp>9/30/2010</stp>
        <stp>1</stp>
        <stp>1</stp>
        <tr r="JV4" s="13"/>
      </tp>
      <tp t="s">
        <v/>
        <stp/>
        <stp>EM_S_DIV_CASHBEFORETAX</stp>
        <stp>4</stp>
        <stp>000002.SZ</stp>
        <stp>9/30/2015</stp>
        <stp>1</stp>
        <stp>1</stp>
        <tr r="JB4" s="13"/>
        <tr r="U5" s="10"/>
      </tp>
      <tp t="s">
        <v/>
        <stp/>
        <stp>EM_S_DIV_CASHBEFORETAX</stp>
        <stp>4</stp>
        <stp>000002.SZ</stp>
        <stp>9/30/2014</stp>
        <stp>1</stp>
        <stp>1</stp>
        <tr r="JF4" s="13"/>
      </tp>
      <tp>
        <v>8.0299999999999994</v>
        <stp/>
        <stp>EM_S_DQ_CLOSE</stp>
        <stp>3</stp>
        <stp>000002.SZ</stp>
        <stp>12/31/2013</stp>
        <stp>1</stp>
        <tr r="HU4" s="13"/>
      </tp>
      <tp>
        <v>12.75</v>
        <stp/>
        <stp>EM_S_DQ_CLOSE</stp>
        <stp>3</stp>
        <stp>000002.SZ</stp>
        <stp>6/30/2009</stp>
        <stp>1</stp>
        <tr r="IM4" s="13"/>
      </tp>
      <tp>
        <v>10.119999999999999</v>
        <stp/>
        <stp>EM_S_DQ_CLOSE</stp>
        <stp>3</stp>
        <stp>000002.SZ</stp>
        <stp>12/31/2012</stp>
        <stp>1</stp>
        <tr r="HY4" s="13"/>
      </tp>
      <tp>
        <v>9.01</v>
        <stp/>
        <stp>EM_S_DQ_CLOSE</stp>
        <stp>3</stp>
        <stp>000002.SZ</stp>
        <stp>6/30/2008</stp>
        <stp>1</stp>
        <tr r="IQ4" s="13"/>
      </tp>
      <tp>
        <v>9.5</v>
        <stp/>
        <stp>EM_S_DQ_CLOSE</stp>
        <stp>3</stp>
        <stp>000001.SZ</stp>
        <stp>8/12/2016</stp>
        <stp>1</stp>
        <tr r="M6" s="9"/>
      </tp>
      <tp>
        <v>22.78</v>
        <stp/>
        <stp>EM_S_DQ_CLOSE</stp>
        <stp>3</stp>
        <stp>000002.SZ</stp>
        <stp>8/12/2016</stp>
        <stp>1</stp>
        <tr r="G4" s="13"/>
      </tp>
      <tp t="s">
        <v/>
        <stp/>
        <stp>EM_S_MAJASSRES_NUM</stp>
        <stp>3</stp>
        <stp>603030.SH</stp>
        <stp>1/25/2015</stp>
        <stp>1/25/2017</stp>
        <tr r="M2753" s="5"/>
      </tp>
      <tp t="s">
        <v/>
        <stp/>
        <stp>EM_S_MAJASSRES_NUM</stp>
        <stp>3</stp>
        <stp>603029.SH</stp>
        <stp>1/25/2015</stp>
        <stp>1/25/2017</stp>
        <tr r="M2752" s="5"/>
      </tp>
      <tp t="s">
        <v/>
        <stp/>
        <stp>EM_S_MAJASSRES_NUM</stp>
        <stp>3</stp>
        <stp>603028.SH</stp>
        <stp>1/25/2015</stp>
        <stp>1/25/2017</stp>
        <tr r="M2751" s="5"/>
      </tp>
      <tp t="s">
        <v/>
        <stp/>
        <stp>EM_S_MAJASSRES_NUM</stp>
        <stp>3</stp>
        <stp>603025.SH</stp>
        <stp>1/25/2015</stp>
        <stp>1/25/2017</stp>
        <tr r="M2748" s="5"/>
      </tp>
      <tp t="s">
        <v/>
        <stp/>
        <stp>EM_S_MAJASSRES_NUM</stp>
        <stp>3</stp>
        <stp>603027.SH</stp>
        <stp>1/25/2015</stp>
        <stp>1/25/2017</stp>
        <tr r="M2750" s="5"/>
      </tp>
      <tp t="s">
        <v/>
        <stp/>
        <stp>EM_S_MAJASSRES_NUM</stp>
        <stp>3</stp>
        <stp>603026.SH</stp>
        <stp>1/25/2015</stp>
        <stp>1/25/2017</stp>
        <tr r="M2749" s="5"/>
      </tp>
      <tp t="s">
        <v/>
        <stp/>
        <stp>EM_S_MAJASSRES_NUM</stp>
        <stp>3</stp>
        <stp>603021.SH</stp>
        <stp>1/25/2015</stp>
        <stp>1/25/2017</stp>
        <tr r="M2745" s="5"/>
      </tp>
      <tp t="s">
        <v/>
        <stp/>
        <stp>EM_S_MAJASSRES_NUM</stp>
        <stp>3</stp>
        <stp>603020.SH</stp>
        <stp>1/25/2015</stp>
        <stp>1/25/2017</stp>
        <tr r="M2744" s="5"/>
      </tp>
      <tp t="s">
        <v/>
        <stp/>
        <stp>EM_S_MAJASSRES_NUM</stp>
        <stp>3</stp>
        <stp>603023.SH</stp>
        <stp>1/25/2015</stp>
        <stp>1/25/2017</stp>
        <tr r="M2747" s="5"/>
      </tp>
      <tp t="s">
        <v/>
        <stp/>
        <stp>EM_S_MAJASSRES_NUM</stp>
        <stp>3</stp>
        <stp>603022.SH</stp>
        <stp>1/25/2015</stp>
        <stp>1/25/2017</stp>
        <tr r="M2746" s="5"/>
      </tp>
      <tp t="s">
        <v/>
        <stp/>
        <stp>EM_S_MAJASSRES_NUM</stp>
        <stp>3</stp>
        <stp>603019.SH</stp>
        <stp>1/25/2015</stp>
        <stp>1/25/2017</stp>
        <tr r="M2743" s="5"/>
      </tp>
      <tp t="s">
        <v/>
        <stp/>
        <stp>EM_S_MAJASSRES_NUM</stp>
        <stp>3</stp>
        <stp>603018.SH</stp>
        <stp>1/25/2015</stp>
        <stp>1/25/2017</stp>
        <tr r="M2742" s="5"/>
      </tp>
      <tp t="s">
        <v/>
        <stp/>
        <stp>EM_S_MAJASSRES_NUM</stp>
        <stp>3</stp>
        <stp>603015.SH</stp>
        <stp>1/25/2015</stp>
        <stp>1/25/2017</stp>
        <tr r="M2739" s="5"/>
      </tp>
      <tp t="s">
        <v/>
        <stp/>
        <stp>EM_S_MAJASSRES_NUM</stp>
        <stp>3</stp>
        <stp>603017.SH</stp>
        <stp>1/25/2015</stp>
        <stp>1/25/2017</stp>
        <tr r="M2741" s="5"/>
      </tp>
      <tp t="s">
        <v/>
        <stp/>
        <stp>EM_S_MAJASSRES_NUM</stp>
        <stp>3</stp>
        <stp>603016.SH</stp>
        <stp>1/25/2015</stp>
        <stp>1/25/2017</stp>
        <tr r="M2740" s="5"/>
      </tp>
      <tp>
        <v>1</v>
        <stp/>
        <stp>EM_S_MAJASSRES_NUM</stp>
        <stp>3</stp>
        <stp>603011.SH</stp>
        <stp>1/25/2015</stp>
        <stp>1/25/2017</stp>
        <tr r="M2737" s="5"/>
      </tp>
      <tp>
        <v>1</v>
        <stp/>
        <stp>EM_S_MAJASSRES_NUM</stp>
        <stp>3</stp>
        <stp>603010.SH</stp>
        <stp>1/25/2015</stp>
        <stp>1/25/2017</stp>
        <tr r="M2736" s="5"/>
      </tp>
      <tp t="s">
        <v/>
        <stp/>
        <stp>EM_S_MAJASSRES_NUM</stp>
        <stp>3</stp>
        <stp>603012.SH</stp>
        <stp>1/25/2015</stp>
        <stp>1/25/2017</stp>
        <tr r="M2738" s="5"/>
      </tp>
      <tp t="s">
        <v/>
        <stp/>
        <stp>EM_S_MAJASSRES_NUM</stp>
        <stp>3</stp>
        <stp>603009.SH</stp>
        <stp>1/25/2015</stp>
        <stp>1/25/2017</stp>
        <tr r="M2735" s="5"/>
      </tp>
      <tp t="s">
        <v/>
        <stp/>
        <stp>EM_S_MAJASSRES_NUM</stp>
        <stp>3</stp>
        <stp>603008.SH</stp>
        <stp>1/25/2015</stp>
        <stp>1/25/2017</stp>
        <tr r="M2734" s="5"/>
      </tp>
      <tp t="s">
        <v/>
        <stp/>
        <stp>EM_S_MAJASSRES_NUM</stp>
        <stp>3</stp>
        <stp>603005.SH</stp>
        <stp>1/25/2015</stp>
        <stp>1/25/2017</stp>
        <tr r="M2732" s="5"/>
      </tp>
      <tp>
        <v>1</v>
        <stp/>
        <stp>EM_S_MAJASSRES_NUM</stp>
        <stp>3</stp>
        <stp>603006.SH</stp>
        <stp>1/25/2015</stp>
        <stp>1/25/2017</stp>
        <tr r="M2733" s="5"/>
      </tp>
      <tp t="s">
        <v/>
        <stp/>
        <stp>EM_S_MAJASSRES_NUM</stp>
        <stp>3</stp>
        <stp>603001.SH</stp>
        <stp>1/25/2015</stp>
        <stp>1/25/2017</stp>
        <tr r="M2729" s="5"/>
      </tp>
      <tp t="s">
        <v/>
        <stp/>
        <stp>EM_S_MAJASSRES_NUM</stp>
        <stp>3</stp>
        <stp>603000.SH</stp>
        <stp>1/25/2015</stp>
        <stp>1/25/2017</stp>
        <tr r="M2728" s="5"/>
      </tp>
      <tp t="s">
        <v/>
        <stp/>
        <stp>EM_S_MAJASSRES_NUM</stp>
        <stp>3</stp>
        <stp>603003.SH</stp>
        <stp>1/25/2015</stp>
        <stp>1/25/2017</stp>
        <tr r="M2731" s="5"/>
      </tp>
      <tp t="s">
        <v/>
        <stp/>
        <stp>EM_S_MAJASSRES_NUM</stp>
        <stp>3</stp>
        <stp>603002.SH</stp>
        <stp>1/25/2015</stp>
        <stp>1/25/2017</stp>
        <tr r="M2730" s="5"/>
      </tp>
      <tp t="s">
        <v/>
        <stp/>
        <stp>EM_S_MAJASSRES_NUM</stp>
        <stp>3</stp>
        <stp>603077.SH</stp>
        <stp>1/25/2015</stp>
        <stp>1/25/2017</stp>
        <tr r="M2756" s="5"/>
      </tp>
      <tp t="s">
        <v/>
        <stp/>
        <stp>EM_S_MAJASSRES_NUM</stp>
        <stp>3</stp>
        <stp>603069.SH</stp>
        <stp>1/25/2015</stp>
        <stp>1/25/2017</stp>
        <tr r="M2755" s="5"/>
      </tp>
      <tp t="s">
        <v/>
        <stp/>
        <stp>EM_S_MAJASSRES_NUM</stp>
        <stp>3</stp>
        <stp>603066.SH</stp>
        <stp>1/25/2015</stp>
        <stp>1/25/2017</stp>
        <tr r="M2754" s="5"/>
      </tp>
      <tp t="s">
        <v/>
        <stp/>
        <stp>EM_S_MAJASSRES_NUM</stp>
        <stp>3</stp>
        <stp>603099.SH</stp>
        <stp>1/25/2015</stp>
        <stp>1/25/2017</stp>
        <tr r="M2759" s="5"/>
      </tp>
      <tp t="s">
        <v/>
        <stp/>
        <stp>EM_S_MAJASSRES_NUM</stp>
        <stp>3</stp>
        <stp>603088.SH</stp>
        <stp>1/25/2015</stp>
        <stp>1/25/2017</stp>
        <tr r="M2758" s="5"/>
      </tp>
      <tp t="s">
        <v/>
        <stp/>
        <stp>EM_S_MAJASSRES_NUM</stp>
        <stp>3</stp>
        <stp>603085.SH</stp>
        <stp>1/25/2015</stp>
        <stp>1/25/2017</stp>
        <tr r="M2757" s="5"/>
      </tp>
      <tp t="s">
        <v/>
        <stp/>
        <stp>EM_S_MAJASSRES_NUM</stp>
        <stp>3</stp>
        <stp>603131.SH</stp>
        <stp>1/25/2015</stp>
        <stp>1/25/2017</stp>
        <tr r="M2770" s="5"/>
      </tp>
      <tp>
        <v>1</v>
        <stp/>
        <stp>EM_S_MAJASSRES_NUM</stp>
        <stp>3</stp>
        <stp>603128.SH</stp>
        <stp>1/25/2015</stp>
        <stp>1/25/2017</stp>
        <tr r="M2769" s="5"/>
      </tp>
      <tp t="s">
        <v/>
        <stp/>
        <stp>EM_S_MAJASSRES_NUM</stp>
        <stp>3</stp>
        <stp>603126.SH</stp>
        <stp>1/25/2015</stp>
        <stp>1/25/2017</stp>
        <tr r="M2768" s="5"/>
      </tp>
      <tp t="s">
        <v/>
        <stp/>
        <stp>EM_S_MAJASSRES_NUM</stp>
        <stp>3</stp>
        <stp>603123.SH</stp>
        <stp>1/25/2015</stp>
        <stp>1/25/2017</stp>
        <tr r="M2767" s="5"/>
      </tp>
      <tp t="s">
        <v/>
        <stp/>
        <stp>EM_S_MAJASSRES_NUM</stp>
        <stp>3</stp>
        <stp>603118.SH</stp>
        <stp>1/25/2015</stp>
        <stp>1/25/2017</stp>
        <tr r="M2766" s="5"/>
      </tp>
      <tp t="s">
        <v/>
        <stp/>
        <stp>EM_S_MAJASSRES_NUM</stp>
        <stp>3</stp>
        <stp>603117.SH</stp>
        <stp>1/25/2015</stp>
        <stp>1/25/2017</stp>
        <tr r="M2765" s="5"/>
      </tp>
      <tp t="s">
        <v/>
        <stp/>
        <stp>EM_S_MAJASSRES_NUM</stp>
        <stp>3</stp>
        <stp>603116.SH</stp>
        <stp>1/25/2015</stp>
        <stp>1/25/2017</stp>
        <tr r="M2764" s="5"/>
      </tp>
      <tp t="s">
        <v/>
        <stp/>
        <stp>EM_S_MAJASSRES_NUM</stp>
        <stp>3</stp>
        <stp>603111.SH</stp>
        <stp>1/25/2015</stp>
        <stp>1/25/2017</stp>
        <tr r="M2763" s="5"/>
      </tp>
      <tp t="s">
        <v/>
        <stp/>
        <stp>EM_S_MAJASSRES_NUM</stp>
        <stp>3</stp>
        <stp>603108.SH</stp>
        <stp>1/25/2015</stp>
        <stp>1/25/2017</stp>
        <tr r="M2762" s="5"/>
      </tp>
      <tp t="s">
        <v/>
        <stp/>
        <stp>EM_S_MAJASSRES_NUM</stp>
        <stp>3</stp>
        <stp>603101.SH</stp>
        <stp>1/25/2015</stp>
        <stp>1/25/2017</stp>
        <tr r="M2761" s="5"/>
      </tp>
      <tp t="s">
        <v/>
        <stp/>
        <stp>EM_S_MAJASSRES_NUM</stp>
        <stp>3</stp>
        <stp>603100.SH</stp>
        <stp>1/25/2015</stp>
        <stp>1/25/2017</stp>
        <tr r="M2760" s="5"/>
      </tp>
      <tp t="s">
        <v/>
        <stp/>
        <stp>EM_S_MAJASSRES_NUM</stp>
        <stp>3</stp>
        <stp>603169.SH</stp>
        <stp>1/25/2015</stp>
        <stp>1/25/2017</stp>
        <tr r="M2775" s="5"/>
      </tp>
      <tp t="s">
        <v/>
        <stp/>
        <stp>EM_S_MAJASSRES_NUM</stp>
        <stp>3</stp>
        <stp>603168.SH</stp>
        <stp>1/25/2015</stp>
        <stp>1/25/2017</stp>
        <tr r="M2774" s="5"/>
      </tp>
      <tp t="s">
        <v/>
        <stp/>
        <stp>EM_S_MAJASSRES_NUM</stp>
        <stp>3</stp>
        <stp>603167.SH</stp>
        <stp>1/25/2015</stp>
        <stp>1/25/2017</stp>
        <tr r="M2773" s="5"/>
      </tp>
      <tp t="s">
        <v/>
        <stp/>
        <stp>EM_S_MAJASSRES_NUM</stp>
        <stp>3</stp>
        <stp>603166.SH</stp>
        <stp>1/25/2015</stp>
        <stp>1/25/2017</stp>
        <tr r="M2772" s="5"/>
      </tp>
      <tp t="s">
        <v/>
        <stp/>
        <stp>EM_S_MAJASSRES_NUM</stp>
        <stp>3</stp>
        <stp>603158.SH</stp>
        <stp>1/25/2015</stp>
        <stp>1/25/2017</stp>
        <tr r="M2771" s="5"/>
      </tp>
      <tp t="s">
        <v/>
        <stp/>
        <stp>EM_S_MAJASSRES_NUM</stp>
        <stp>3</stp>
        <stp>603199.SH</stp>
        <stp>1/25/2015</stp>
        <stp>1/25/2017</stp>
        <tr r="M2778" s="5"/>
      </tp>
      <tp t="s">
        <v/>
        <stp/>
        <stp>EM_S_MAJASSRES_NUM</stp>
        <stp>3</stp>
        <stp>603198.SH</stp>
        <stp>1/25/2015</stp>
        <stp>1/25/2017</stp>
        <tr r="M2777" s="5"/>
      </tp>
      <tp t="s">
        <v/>
        <stp/>
        <stp>EM_S_MAJASSRES_NUM</stp>
        <stp>3</stp>
        <stp>603188.SH</stp>
        <stp>1/25/2015</stp>
        <stp>1/25/2017</stp>
        <tr r="M2776" s="5"/>
      </tp>
      <tp t="s">
        <v/>
        <stp/>
        <stp>EM_S_MAJASSRES_NUM</stp>
        <stp>3</stp>
        <stp>603227.SH</stp>
        <stp>1/25/2015</stp>
        <stp>1/25/2017</stp>
        <tr r="M2781" s="5"/>
      </tp>
      <tp t="s">
        <v/>
        <stp/>
        <stp>EM_S_MAJASSRES_NUM</stp>
        <stp>3</stp>
        <stp>603223.SH</stp>
        <stp>1/25/2015</stp>
        <stp>1/25/2017</stp>
        <tr r="M2780" s="5"/>
      </tp>
      <tp t="s">
        <v/>
        <stp/>
        <stp>EM_S_MAJASSRES_NUM</stp>
        <stp>3</stp>
        <stp>603222.SH</stp>
        <stp>1/25/2015</stp>
        <stp>1/25/2017</stp>
        <tr r="M2779" s="5"/>
      </tp>
      <tp t="s">
        <v/>
        <stp/>
        <stp>EM_S_MAJASSRES_NUM</stp>
        <stp>3</stp>
        <stp>603268.SH</stp>
        <stp>1/25/2015</stp>
        <stp>1/25/2017</stp>
        <tr r="M2782" s="5"/>
      </tp>
      <tp t="s">
        <v/>
        <stp/>
        <stp>EM_S_MAJASSRES_NUM</stp>
        <stp>3</stp>
        <stp>603299.SH</stp>
        <stp>1/25/2015</stp>
        <stp>1/25/2017</stp>
        <tr r="M2784" s="5"/>
      </tp>
      <tp t="s">
        <v/>
        <stp/>
        <stp>EM_S_MAJASSRES_NUM</stp>
        <stp>3</stp>
        <stp>603288.SH</stp>
        <stp>1/25/2015</stp>
        <stp>1/25/2017</stp>
        <tr r="M2783" s="5"/>
      </tp>
      <tp t="s">
        <v/>
        <stp/>
        <stp>EM_S_MAJASSRES_NUM</stp>
        <stp>3</stp>
        <stp>603339.SH</stp>
        <stp>1/25/2015</stp>
        <stp>1/25/2017</stp>
        <tr r="M2795" s="5"/>
      </tp>
      <tp t="s">
        <v/>
        <stp/>
        <stp>EM_S_MAJASSRES_NUM</stp>
        <stp>3</stp>
        <stp>603338.SH</stp>
        <stp>1/25/2015</stp>
        <stp>1/25/2017</stp>
        <tr r="M2794" s="5"/>
      </tp>
      <tp t="s">
        <v/>
        <stp/>
        <stp>EM_S_MAJASSRES_NUM</stp>
        <stp>3</stp>
        <stp>603333.SH</stp>
        <stp>1/25/2015</stp>
        <stp>1/25/2017</stp>
        <tr r="M2793" s="5"/>
      </tp>
      <tp t="s">
        <v/>
        <stp/>
        <stp>EM_S_MAJASSRES_NUM</stp>
        <stp>3</stp>
        <stp>603328.SH</stp>
        <stp>1/25/2015</stp>
        <stp>1/25/2017</stp>
        <tr r="M2792" s="5"/>
      </tp>
      <tp t="s">
        <v/>
        <stp/>
        <stp>EM_S_MAJASSRES_NUM</stp>
        <stp>3</stp>
        <stp>603318.SH</stp>
        <stp>1/25/2015</stp>
        <stp>1/25/2017</stp>
        <tr r="M2791" s="5"/>
      </tp>
      <tp t="s">
        <v/>
        <stp/>
        <stp>EM_S_MAJASSRES_NUM</stp>
        <stp>3</stp>
        <stp>603315.SH</stp>
        <stp>1/25/2015</stp>
        <stp>1/25/2017</stp>
        <tr r="M2790" s="5"/>
      </tp>
      <tp t="s">
        <v/>
        <stp/>
        <stp>EM_S_MAJASSRES_NUM</stp>
        <stp>3</stp>
        <stp>603311.SH</stp>
        <stp>1/25/2015</stp>
        <stp>1/25/2017</stp>
        <tr r="M2789" s="5"/>
      </tp>
      <tp t="s">
        <v/>
        <stp/>
        <stp>EM_S_MAJASSRES_NUM</stp>
        <stp>3</stp>
        <stp>603309.SH</stp>
        <stp>1/25/2015</stp>
        <stp>1/25/2017</stp>
        <tr r="M2788" s="5"/>
      </tp>
      <tp t="s">
        <v/>
        <stp/>
        <stp>EM_S_MAJASSRES_NUM</stp>
        <stp>3</stp>
        <stp>603308.SH</stp>
        <stp>1/25/2015</stp>
        <stp>1/25/2017</stp>
        <tr r="M2787" s="5"/>
      </tp>
      <tp t="s">
        <v/>
        <stp/>
        <stp>EM_S_MAJASSRES_NUM</stp>
        <stp>3</stp>
        <stp>603306.SH</stp>
        <stp>1/25/2015</stp>
        <stp>1/25/2017</stp>
        <tr r="M2786" s="5"/>
      </tp>
      <tp t="s">
        <v/>
        <stp/>
        <stp>EM_S_MAJASSRES_NUM</stp>
        <stp>3</stp>
        <stp>603300.SH</stp>
        <stp>1/25/2015</stp>
        <stp>1/25/2017</stp>
        <tr r="M2785" s="5"/>
      </tp>
      <tp t="s">
        <v/>
        <stp/>
        <stp>EM_S_MAJASSRES_NUM</stp>
        <stp>3</stp>
        <stp>603377.SH</stp>
        <stp>1/25/2015</stp>
        <stp>1/25/2017</stp>
        <tr r="M2800" s="5"/>
      </tp>
      <tp t="s">
        <v/>
        <stp/>
        <stp>EM_S_MAJASSRES_NUM</stp>
        <stp>3</stp>
        <stp>603369.SH</stp>
        <stp>1/25/2015</stp>
        <stp>1/25/2017</stp>
        <tr r="M2799" s="5"/>
      </tp>
      <tp t="s">
        <v/>
        <stp/>
        <stp>EM_S_MAJASSRES_NUM</stp>
        <stp>3</stp>
        <stp>603368.SH</stp>
        <stp>1/25/2015</stp>
        <stp>1/25/2017</stp>
        <tr r="M2798" s="5"/>
      </tp>
      <tp t="s">
        <v/>
        <stp/>
        <stp>EM_S_MAJASSRES_NUM</stp>
        <stp>3</stp>
        <stp>603366.SH</stp>
        <stp>1/25/2015</stp>
        <stp>1/25/2017</stp>
        <tr r="M2797" s="5"/>
      </tp>
      <tp t="s">
        <v/>
        <stp/>
        <stp>EM_S_MAJASSRES_NUM</stp>
        <stp>3</stp>
        <stp>603355.SH</stp>
        <stp>1/25/2015</stp>
        <stp>1/25/2017</stp>
        <tr r="M2796" s="5"/>
      </tp>
      <tp t="s">
        <v/>
        <stp/>
        <stp>EM_S_MAJASSRES_NUM</stp>
        <stp>3</stp>
        <stp>603399.SH</stp>
        <stp>1/25/2015</stp>
        <stp>1/25/2017</stp>
        <tr r="M2802" s="5"/>
      </tp>
      <tp t="s">
        <v/>
        <stp/>
        <stp>EM_S_MAJASSRES_NUM</stp>
        <stp>3</stp>
        <stp>603398.SH</stp>
        <stp>1/25/2015</stp>
        <stp>1/25/2017</stp>
        <tr r="M2801" s="5"/>
      </tp>
      <tp t="s">
        <v/>
        <stp/>
        <stp>EM_S_MAJASSRES_NUM</stp>
        <stp>3</stp>
        <stp>603456.SH</stp>
        <stp>1/25/2015</stp>
        <stp>1/25/2017</stp>
        <tr r="M2803" s="5"/>
      </tp>
      <tp t="s">
        <v/>
        <stp/>
        <stp>EM_S_MAJASSRES_NUM</stp>
        <stp>3</stp>
        <stp>603528.SH</stp>
        <stp>1/25/2015</stp>
        <stp>1/25/2017</stp>
        <tr r="M2808" s="5"/>
      </tp>
      <tp t="s">
        <v/>
        <stp/>
        <stp>EM_S_MAJASSRES_NUM</stp>
        <stp>3</stp>
        <stp>603520.SH</stp>
        <stp>1/25/2015</stp>
        <stp>1/25/2017</stp>
        <tr r="M2807" s="5"/>
      </tp>
      <tp t="s">
        <v/>
        <stp/>
        <stp>EM_S_MAJASSRES_NUM</stp>
        <stp>3</stp>
        <stp>603519.SH</stp>
        <stp>1/25/2015</stp>
        <stp>1/25/2017</stp>
        <tr r="M2806" s="5"/>
      </tp>
      <tp t="s">
        <v/>
        <stp/>
        <stp>EM_S_MAJASSRES_NUM</stp>
        <stp>3</stp>
        <stp>603518.SH</stp>
        <stp>1/25/2015</stp>
        <stp>1/25/2017</stp>
        <tr r="M2805" s="5"/>
      </tp>
      <tp t="s">
        <v/>
        <stp/>
        <stp>EM_S_MAJASSRES_NUM</stp>
        <stp>3</stp>
        <stp>603508.SH</stp>
        <stp>1/25/2015</stp>
        <stp>1/25/2017</stp>
        <tr r="M2804" s="5"/>
      </tp>
      <tp t="s">
        <v/>
        <stp/>
        <stp>EM_S_MAJASSRES_NUM</stp>
        <stp>3</stp>
        <stp>603568.SH</stp>
        <stp>1/25/2015</stp>
        <stp>1/25/2017</stp>
        <tr r="M2813" s="5"/>
      </tp>
      <tp t="s">
        <v/>
        <stp/>
        <stp>EM_S_MAJASSRES_NUM</stp>
        <stp>3</stp>
        <stp>603567.SH</stp>
        <stp>1/25/2015</stp>
        <stp>1/25/2017</stp>
        <tr r="M2812" s="5"/>
      </tp>
      <tp t="s">
        <v/>
        <stp/>
        <stp>EM_S_MAJASSRES_NUM</stp>
        <stp>3</stp>
        <stp>603566.SH</stp>
        <stp>1/25/2015</stp>
        <stp>1/25/2017</stp>
        <tr r="M2811" s="5"/>
      </tp>
      <tp t="s">
        <v/>
        <stp/>
        <stp>EM_S_MAJASSRES_NUM</stp>
        <stp>3</stp>
        <stp>603558.SH</stp>
        <stp>1/25/2015</stp>
        <stp>1/25/2017</stp>
        <tr r="M2810" s="5"/>
      </tp>
      <tp t="s">
        <v/>
        <stp/>
        <stp>EM_S_MAJASSRES_NUM</stp>
        <stp>3</stp>
        <stp>603555.SH</stp>
        <stp>1/25/2015</stp>
        <stp>1/25/2017</stp>
        <tr r="M2809" s="5"/>
      </tp>
      <tp t="s">
        <v/>
        <stp/>
        <stp>EM_S_MAJASSRES_NUM</stp>
        <stp>3</stp>
        <stp>603599.SH</stp>
        <stp>1/25/2015</stp>
        <stp>1/25/2017</stp>
        <tr r="M2817" s="5"/>
      </tp>
      <tp t="s">
        <v/>
        <stp/>
        <stp>EM_S_MAJASSRES_NUM</stp>
        <stp>3</stp>
        <stp>603598.SH</stp>
        <stp>1/25/2015</stp>
        <stp>1/25/2017</stp>
        <tr r="M2816" s="5"/>
      </tp>
      <tp t="s">
        <v/>
        <stp/>
        <stp>EM_S_MAJASSRES_NUM</stp>
        <stp>3</stp>
        <stp>603589.SH</stp>
        <stp>1/25/2015</stp>
        <stp>1/25/2017</stp>
        <tr r="M2815" s="5"/>
      </tp>
      <tp t="s">
        <v/>
        <stp/>
        <stp>EM_S_MAJASSRES_NUM</stp>
        <stp>3</stp>
        <stp>603588.SH</stp>
        <stp>1/25/2015</stp>
        <stp>1/25/2017</stp>
        <tr r="M2814" s="5"/>
      </tp>
      <tp t="s">
        <v/>
        <stp/>
        <stp>EM_S_MAJASSRES_NUM</stp>
        <stp>3</stp>
        <stp>603636.SH</stp>
        <stp>1/25/2015</stp>
        <stp>1/25/2017</stp>
        <tr r="M2826" s="5"/>
      </tp>
      <tp t="s">
        <v/>
        <stp/>
        <stp>EM_S_MAJASSRES_NUM</stp>
        <stp>3</stp>
        <stp>603618.SH</stp>
        <stp>1/25/2015</stp>
        <stp>1/25/2017</stp>
        <tr r="M2825" s="5"/>
      </tp>
      <tp t="s">
        <v/>
        <stp/>
        <stp>EM_S_MAJASSRES_NUM</stp>
        <stp>3</stp>
        <stp>603616.SH</stp>
        <stp>1/25/2015</stp>
        <stp>1/25/2017</stp>
        <tr r="M2824" s="5"/>
      </tp>
      <tp>
        <v>1</v>
        <stp/>
        <stp>EM_S_MAJASSRES_NUM</stp>
        <stp>3</stp>
        <stp>603611.SH</stp>
        <stp>1/25/2015</stp>
        <stp>1/25/2017</stp>
        <tr r="M2823" s="5"/>
      </tp>
      <tp t="s">
        <v/>
        <stp/>
        <stp>EM_S_MAJASSRES_NUM</stp>
        <stp>3</stp>
        <stp>603609.SH</stp>
        <stp>1/25/2015</stp>
        <stp>1/25/2017</stp>
        <tr r="M2822" s="5"/>
      </tp>
      <tp t="s">
        <v/>
        <stp/>
        <stp>EM_S_MAJASSRES_NUM</stp>
        <stp>3</stp>
        <stp>603608.SH</stp>
        <stp>1/25/2015</stp>
        <stp>1/25/2017</stp>
        <tr r="M2821" s="5"/>
      </tp>
      <tp t="s">
        <v/>
        <stp/>
        <stp>EM_S_MAJASSRES_NUM</stp>
        <stp>3</stp>
        <stp>603606.SH</stp>
        <stp>1/25/2015</stp>
        <stp>1/25/2017</stp>
        <tr r="M2820" s="5"/>
      </tp>
      <tp t="s">
        <v/>
        <stp/>
        <stp>EM_S_MAJASSRES_NUM</stp>
        <stp>3</stp>
        <stp>603601.SH</stp>
        <stp>1/25/2015</stp>
        <stp>1/25/2017</stp>
        <tr r="M2819" s="5"/>
      </tp>
      <tp t="s">
        <v/>
        <stp/>
        <stp>EM_S_MAJASSRES_NUM</stp>
        <stp>3</stp>
        <stp>603600.SH</stp>
        <stp>1/25/2015</stp>
        <stp>1/25/2017</stp>
        <tr r="M2818" s="5"/>
      </tp>
      <tp t="s">
        <v/>
        <stp/>
        <stp>EM_S_MAJASSRES_NUM</stp>
        <stp>3</stp>
        <stp>603678.SH</stp>
        <stp>1/25/2015</stp>
        <stp>1/25/2017</stp>
        <tr r="M2828" s="5"/>
      </tp>
      <tp t="s">
        <v/>
        <stp/>
        <stp>EM_S_MAJASSRES_NUM</stp>
        <stp>3</stp>
        <stp>603669.SH</stp>
        <stp>1/25/2015</stp>
        <stp>1/25/2017</stp>
        <tr r="M2827" s="5"/>
      </tp>
      <tp t="s">
        <v/>
        <stp/>
        <stp>EM_S_MAJASSRES_NUM</stp>
        <stp>3</stp>
        <stp>603699.SH</stp>
        <stp>1/25/2015</stp>
        <stp>1/25/2017</stp>
        <tr r="M2833" s="5"/>
      </tp>
      <tp t="s">
        <v/>
        <stp/>
        <stp>EM_S_MAJASSRES_NUM</stp>
        <stp>3</stp>
        <stp>603698.SH</stp>
        <stp>1/25/2015</stp>
        <stp>1/25/2017</stp>
        <tr r="M2832" s="5"/>
      </tp>
      <tp t="s">
        <v/>
        <stp/>
        <stp>EM_S_MAJASSRES_NUM</stp>
        <stp>3</stp>
        <stp>603696.SH</stp>
        <stp>1/25/2015</stp>
        <stp>1/25/2017</stp>
        <tr r="M2831" s="5"/>
      </tp>
      <tp t="s">
        <v/>
        <stp/>
        <stp>EM_S_MAJASSRES_NUM</stp>
        <stp>3</stp>
        <stp>603688.SH</stp>
        <stp>1/25/2015</stp>
        <stp>1/25/2017</stp>
        <tr r="M2830" s="5"/>
      </tp>
      <tp t="s">
        <v/>
        <stp/>
        <stp>EM_S_MAJASSRES_NUM</stp>
        <stp>3</stp>
        <stp>603686.SH</stp>
        <stp>1/25/2015</stp>
        <stp>1/25/2017</stp>
        <tr r="M2829" s="5"/>
      </tp>
      <tp t="s">
        <v/>
        <stp/>
        <stp>EM_S_MAJASSRES_NUM</stp>
        <stp>3</stp>
        <stp>603737.SH</stp>
        <stp>1/25/2015</stp>
        <stp>1/25/2017</stp>
        <tr r="M2839" s="5"/>
      </tp>
      <tp t="s">
        <v/>
        <stp/>
        <stp>EM_S_MAJASSRES_NUM</stp>
        <stp>3</stp>
        <stp>603729.SH</stp>
        <stp>1/25/2015</stp>
        <stp>1/25/2017</stp>
        <tr r="M2838" s="5"/>
      </tp>
      <tp t="s">
        <v/>
        <stp/>
        <stp>EM_S_MAJASSRES_NUM</stp>
        <stp>3</stp>
        <stp>603726.SH</stp>
        <stp>1/25/2015</stp>
        <stp>1/25/2017</stp>
        <tr r="M2837" s="5"/>
      </tp>
      <tp t="s">
        <v/>
        <stp/>
        <stp>EM_S_MAJASSRES_NUM</stp>
        <stp>3</stp>
        <stp>603718.SH</stp>
        <stp>1/25/2015</stp>
        <stp>1/25/2017</stp>
        <tr r="M2836" s="5"/>
      </tp>
      <tp t="s">
        <v/>
        <stp/>
        <stp>EM_S_MAJASSRES_NUM</stp>
        <stp>3</stp>
        <stp>603701.SH</stp>
        <stp>1/25/2015</stp>
        <stp>1/25/2017</stp>
        <tr r="M2834" s="5"/>
      </tp>
      <tp t="s">
        <v/>
        <stp/>
        <stp>EM_S_MAJASSRES_NUM</stp>
        <stp>3</stp>
        <stp>603703.SH</stp>
        <stp>1/25/2015</stp>
        <stp>1/25/2017</stp>
        <tr r="M2835" s="5"/>
      </tp>
      <tp t="s">
        <v/>
        <stp/>
        <stp>EM_S_MAJASSRES_NUM</stp>
        <stp>3</stp>
        <stp>603779.SH</stp>
        <stp>1/25/2015</stp>
        <stp>1/25/2017</stp>
        <tr r="M2842" s="5"/>
      </tp>
      <tp t="s">
        <v/>
        <stp/>
        <stp>EM_S_MAJASSRES_NUM</stp>
        <stp>3</stp>
        <stp>603778.SH</stp>
        <stp>1/25/2015</stp>
        <stp>1/25/2017</stp>
        <tr r="M2841" s="5"/>
      </tp>
      <tp t="s">
        <v/>
        <stp/>
        <stp>EM_S_MAJASSRES_NUM</stp>
        <stp>3</stp>
        <stp>603766.SH</stp>
        <stp>1/25/2015</stp>
        <stp>1/25/2017</stp>
        <tr r="M2840" s="5"/>
      </tp>
      <tp t="s">
        <v/>
        <stp/>
        <stp>EM_S_MAJASSRES_NUM</stp>
        <stp>3</stp>
        <stp>603799.SH</stp>
        <stp>1/25/2015</stp>
        <stp>1/25/2017</stp>
        <tr r="M2846" s="5"/>
      </tp>
      <tp t="s">
        <v/>
        <stp/>
        <stp>EM_S_MAJASSRES_NUM</stp>
        <stp>3</stp>
        <stp>603798.SH</stp>
        <stp>1/25/2015</stp>
        <stp>1/25/2017</stp>
        <tr r="M2845" s="5"/>
      </tp>
      <tp t="s">
        <v/>
        <stp/>
        <stp>EM_S_MAJASSRES_NUM</stp>
        <stp>3</stp>
        <stp>603789.SH</stp>
        <stp>1/25/2015</stp>
        <stp>1/25/2017</stp>
        <tr r="M2844" s="5"/>
      </tp>
      <tp t="s">
        <v/>
        <stp/>
        <stp>EM_S_MAJASSRES_NUM</stp>
        <stp>3</stp>
        <stp>603788.SH</stp>
        <stp>1/25/2015</stp>
        <stp>1/25/2017</stp>
        <tr r="M2843" s="5"/>
      </tp>
      <tp t="s">
        <v/>
        <stp/>
        <stp>EM_S_MAJASSRES_NUM</stp>
        <stp>3</stp>
        <stp>603838.SH</stp>
        <stp>1/25/2015</stp>
        <stp>1/25/2017</stp>
        <tr r="M2853" s="5"/>
      </tp>
      <tp t="s">
        <v/>
        <stp/>
        <stp>EM_S_MAJASSRES_NUM</stp>
        <stp>3</stp>
        <stp>603828.SH</stp>
        <stp>1/25/2015</stp>
        <stp>1/25/2017</stp>
        <tr r="M2852" s="5"/>
      </tp>
      <tp t="s">
        <v/>
        <stp/>
        <stp>EM_S_MAJASSRES_NUM</stp>
        <stp>3</stp>
        <stp>603822.SH</stp>
        <stp>1/25/2015</stp>
        <stp>1/25/2017</stp>
        <tr r="M2851" s="5"/>
      </tp>
      <tp t="s">
        <v/>
        <stp/>
        <stp>EM_S_MAJASSRES_NUM</stp>
        <stp>3</stp>
        <stp>603818.SH</stp>
        <stp>1/25/2015</stp>
        <stp>1/25/2017</stp>
        <tr r="M2850" s="5"/>
      </tp>
      <tp t="s">
        <v/>
        <stp/>
        <stp>EM_S_MAJASSRES_NUM</stp>
        <stp>3</stp>
        <stp>603808.SH</stp>
        <stp>1/25/2015</stp>
        <stp>1/25/2017</stp>
        <tr r="M2849" s="5"/>
      </tp>
      <tp t="s">
        <v/>
        <stp/>
        <stp>EM_S_MAJASSRES_NUM</stp>
        <stp>3</stp>
        <stp>603806.SH</stp>
        <stp>1/25/2015</stp>
        <stp>1/25/2017</stp>
        <tr r="M2848" s="5"/>
      </tp>
      <tp t="s">
        <v/>
        <stp/>
        <stp>EM_S_MAJASSRES_NUM</stp>
        <stp>3</stp>
        <stp>603800.SH</stp>
        <stp>1/25/2015</stp>
        <stp>1/25/2017</stp>
        <tr r="M2847" s="5"/>
      </tp>
      <tp>
        <v>1</v>
        <stp/>
        <stp>EM_S_MAJASSRES_NUM</stp>
        <stp>3</stp>
        <stp>603869.SH</stp>
        <stp>1/25/2015</stp>
        <stp>1/25/2017</stp>
        <tr r="M2857" s="5"/>
      </tp>
      <tp t="s">
        <v/>
        <stp/>
        <stp>EM_S_MAJASSRES_NUM</stp>
        <stp>3</stp>
        <stp>603868.SH</stp>
        <stp>1/25/2015</stp>
        <stp>1/25/2017</stp>
        <tr r="M2856" s="5"/>
      </tp>
      <tp t="s">
        <v/>
        <stp/>
        <stp>EM_S_MAJASSRES_NUM</stp>
        <stp>3</stp>
        <stp>603866.SH</stp>
        <stp>1/25/2015</stp>
        <stp>1/25/2017</stp>
        <tr r="M2855" s="5"/>
      </tp>
      <tp t="s">
        <v/>
        <stp/>
        <stp>EM_S_MAJASSRES_NUM</stp>
        <stp>3</stp>
        <stp>603861.SH</stp>
        <stp>1/25/2015</stp>
        <stp>1/25/2017</stp>
        <tr r="M2854" s="5"/>
      </tp>
      <tp t="s">
        <v/>
        <stp/>
        <stp>EM_S_MAJASSRES_NUM</stp>
        <stp>3</stp>
        <stp>603899.SH</stp>
        <stp>1/25/2015</stp>
        <stp>1/25/2017</stp>
        <tr r="M2862" s="5"/>
      </tp>
      <tp t="s">
        <v/>
        <stp/>
        <stp>EM_S_MAJASSRES_NUM</stp>
        <stp>3</stp>
        <stp>603898.SH</stp>
        <stp>1/25/2015</stp>
        <stp>1/25/2017</stp>
        <tr r="M2861" s="5"/>
      </tp>
      <tp t="s">
        <v/>
        <stp/>
        <stp>EM_S_MAJASSRES_NUM</stp>
        <stp>3</stp>
        <stp>603889.SH</stp>
        <stp>1/25/2015</stp>
        <stp>1/25/2017</stp>
        <tr r="M2860" s="5"/>
      </tp>
      <tp t="s">
        <v/>
        <stp/>
        <stp>EM_S_MAJASSRES_NUM</stp>
        <stp>3</stp>
        <stp>603885.SH</stp>
        <stp>1/25/2015</stp>
        <stp>1/25/2017</stp>
        <tr r="M2859" s="5"/>
      </tp>
      <tp t="s">
        <v/>
        <stp/>
        <stp>EM_S_MAJASSRES_NUM</stp>
        <stp>3</stp>
        <stp>603883.SH</stp>
        <stp>1/25/2015</stp>
        <stp>1/25/2017</stp>
        <tr r="M2858" s="5"/>
      </tp>
      <tp t="s">
        <v/>
        <stp/>
        <stp>EM_S_MAJASSRES_NUM</stp>
        <stp>3</stp>
        <stp>603939.SH</stp>
        <stp>1/25/2015</stp>
        <stp>1/25/2017</stp>
        <tr r="M2868" s="5"/>
      </tp>
      <tp t="s">
        <v/>
        <stp/>
        <stp>EM_S_MAJASSRES_NUM</stp>
        <stp>3</stp>
        <stp>603936.SH</stp>
        <stp>1/25/2015</stp>
        <stp>1/25/2017</stp>
        <tr r="M2867" s="5"/>
      </tp>
      <tp t="s">
        <v/>
        <stp/>
        <stp>EM_S_MAJASSRES_NUM</stp>
        <stp>3</stp>
        <stp>603919.SH</stp>
        <stp>1/25/2015</stp>
        <stp>1/25/2017</stp>
        <tr r="M2866" s="5"/>
      </tp>
      <tp t="s">
        <v/>
        <stp/>
        <stp>EM_S_MAJASSRES_NUM</stp>
        <stp>3</stp>
        <stp>603918.SH</stp>
        <stp>1/25/2015</stp>
        <stp>1/25/2017</stp>
        <tr r="M2865" s="5"/>
      </tp>
      <tp t="s">
        <v/>
        <stp/>
        <stp>EM_S_MAJASSRES_NUM</stp>
        <stp>3</stp>
        <stp>603909.SH</stp>
        <stp>1/25/2015</stp>
        <stp>1/25/2017</stp>
        <tr r="M2864" s="5"/>
      </tp>
      <tp t="s">
        <v/>
        <stp/>
        <stp>EM_S_MAJASSRES_NUM</stp>
        <stp>3</stp>
        <stp>603901.SH</stp>
        <stp>1/25/2015</stp>
        <stp>1/25/2017</stp>
        <tr r="M2863" s="5"/>
      </tp>
      <tp t="s">
        <v/>
        <stp/>
        <stp>EM_S_MAJASSRES_NUM</stp>
        <stp>3</stp>
        <stp>603979.SH</stp>
        <stp>1/25/2015</stp>
        <stp>1/25/2017</stp>
        <tr r="M2873" s="5"/>
      </tp>
      <tp t="s">
        <v/>
        <stp/>
        <stp>EM_S_MAJASSRES_NUM</stp>
        <stp>3</stp>
        <stp>603969.SH</stp>
        <stp>1/25/2015</stp>
        <stp>1/25/2017</stp>
        <tr r="M2872" s="5"/>
      </tp>
      <tp t="s">
        <v/>
        <stp/>
        <stp>EM_S_MAJASSRES_NUM</stp>
        <stp>3</stp>
        <stp>603968.SH</stp>
        <stp>1/25/2015</stp>
        <stp>1/25/2017</stp>
        <tr r="M2871" s="5"/>
      </tp>
      <tp t="s">
        <v/>
        <stp/>
        <stp>EM_S_MAJASSRES_NUM</stp>
        <stp>3</stp>
        <stp>603959.SH</stp>
        <stp>1/25/2015</stp>
        <stp>1/25/2017</stp>
        <tr r="M2870" s="5"/>
      </tp>
      <tp t="s">
        <v/>
        <stp/>
        <stp>EM_S_MAJASSRES_NUM</stp>
        <stp>3</stp>
        <stp>603958.SH</stp>
        <stp>1/25/2015</stp>
        <stp>1/25/2017</stp>
        <tr r="M2869" s="5"/>
      </tp>
      <tp t="s">
        <v/>
        <stp/>
        <stp>EM_S_MAJASSRES_NUM</stp>
        <stp>3</stp>
        <stp>603999.SH</stp>
        <stp>1/25/2015</stp>
        <stp>1/25/2017</stp>
        <tr r="M2880" s="5"/>
      </tp>
      <tp t="s">
        <v/>
        <stp/>
        <stp>EM_S_MAJASSRES_NUM</stp>
        <stp>3</stp>
        <stp>603998.SH</stp>
        <stp>1/25/2015</stp>
        <stp>1/25/2017</stp>
        <tr r="M2879" s="5"/>
      </tp>
      <tp t="s">
        <v/>
        <stp/>
        <stp>EM_S_MAJASSRES_NUM</stp>
        <stp>3</stp>
        <stp>603997.SH</stp>
        <stp>1/25/2015</stp>
        <stp>1/25/2017</stp>
        <tr r="M2878" s="5"/>
      </tp>
      <tp t="s">
        <v/>
        <stp/>
        <stp>EM_S_MAJASSRES_NUM</stp>
        <stp>3</stp>
        <stp>603996.SH</stp>
        <stp>1/25/2015</stp>
        <stp>1/25/2017</stp>
        <tr r="M2877" s="5"/>
      </tp>
      <tp t="s">
        <v/>
        <stp/>
        <stp>EM_S_MAJASSRES_NUM</stp>
        <stp>3</stp>
        <stp>603993.SH</stp>
        <stp>1/25/2015</stp>
        <stp>1/25/2017</stp>
        <tr r="M2876" s="5"/>
      </tp>
      <tp t="s">
        <v/>
        <stp/>
        <stp>EM_S_MAJASSRES_NUM</stp>
        <stp>3</stp>
        <stp>603989.SH</stp>
        <stp>1/25/2015</stp>
        <stp>1/25/2017</stp>
        <tr r="M2875" s="5"/>
      </tp>
      <tp t="s">
        <v/>
        <stp/>
        <stp>EM_S_MAJASSRES_NUM</stp>
        <stp>3</stp>
        <stp>603988.SH</stp>
        <stp>1/25/2015</stp>
        <stp>1/25/2017</stp>
        <tr r="M2874" s="5"/>
      </tp>
      <tp>
        <v>24.43</v>
        <stp/>
        <stp>EM_S_DQ_CLOSE</stp>
        <stp>3</stp>
        <stp>000002.SZ</stp>
        <stp>12/31/2015</stp>
        <stp>1</stp>
        <tr r="HM4" s="13"/>
      </tp>
      <tp>
        <v>99.097590266707897</v>
        <stp/>
        <stp>EM_S_DQ_CLOSE</stp>
        <stp>3</stp>
        <stp>000002.SZ</stp>
        <stp>12/31/2005</stp>
        <stp>2</stp>
        <tr r="H4" s="14"/>
      </tp>
      <tp>
        <v>1617.9363688231099</v>
        <stp/>
        <stp>EM_S_DQ_CLOSE</stp>
        <stp>3</stp>
        <stp>000002.SZ</stp>
        <stp>12/31/2015</stp>
        <stp>2</stp>
        <tr r="G4" s="14"/>
      </tp>
      <tp t="s">
        <v/>
        <stp/>
        <stp>EM_S_MAJASSRES_NUM</stp>
        <stp>3</stp>
        <stp>002079.SZ</stp>
        <stp>1/25/2015</stp>
        <stp>1/25/2017</stp>
        <tr r="M549" s="5"/>
      </tp>
      <tp t="s">
        <v/>
        <stp/>
        <stp>EM_S_MAJASSRES_NUM</stp>
        <stp>3</stp>
        <stp>002078.SZ</stp>
        <stp>1/25/2015</stp>
        <stp>1/25/2017</stp>
        <tr r="M548" s="5"/>
      </tp>
      <tp t="s">
        <v/>
        <stp/>
        <stp>EM_S_MAJASSRES_NUM</stp>
        <stp>3</stp>
        <stp>002075.SZ</stp>
        <stp>1/25/2015</stp>
        <stp>1/25/2017</stp>
        <tr r="M545" s="5"/>
      </tp>
      <tp>
        <v>1</v>
        <stp/>
        <stp>EM_S_MAJASSRES_NUM</stp>
        <stp>3</stp>
        <stp>002074.SZ</stp>
        <stp>1/25/2015</stp>
        <stp>1/25/2017</stp>
        <tr r="M544" s="5"/>
      </tp>
      <tp>
        <v>1</v>
        <stp/>
        <stp>EM_S_MAJASSRES_NUM</stp>
        <stp>3</stp>
        <stp>002077.SZ</stp>
        <stp>1/25/2015</stp>
        <stp>1/25/2017</stp>
        <tr r="M547" s="5"/>
      </tp>
      <tp>
        <v>1</v>
        <stp/>
        <stp>EM_S_MAJASSRES_NUM</stp>
        <stp>3</stp>
        <stp>002076.SZ</stp>
        <stp>1/25/2015</stp>
        <stp>1/25/2017</stp>
        <tr r="M546" s="5"/>
      </tp>
      <tp t="s">
        <v/>
        <stp/>
        <stp>EM_S_MAJASSRES_NUM</stp>
        <stp>3</stp>
        <stp>002071.SZ</stp>
        <stp>1/25/2015</stp>
        <stp>1/25/2017</stp>
        <tr r="M541" s="5"/>
      </tp>
      <tp t="s">
        <v/>
        <stp/>
        <stp>EM_S_MAJASSRES_NUM</stp>
        <stp>3</stp>
        <stp>002070.SZ</stp>
        <stp>1/25/2015</stp>
        <stp>1/25/2017</stp>
        <tr r="M540" s="5"/>
      </tp>
      <tp t="s">
        <v/>
        <stp/>
        <stp>EM_S_MAJASSRES_NUM</stp>
        <stp>3</stp>
        <stp>002073.SZ</stp>
        <stp>1/25/2015</stp>
        <stp>1/25/2017</stp>
        <tr r="M543" s="5"/>
      </tp>
      <tp t="s">
        <v/>
        <stp/>
        <stp>EM_S_MAJASSRES_NUM</stp>
        <stp>3</stp>
        <stp>002072.SZ</stp>
        <stp>1/25/2015</stp>
        <stp>1/25/2017</stp>
        <tr r="M542" s="5"/>
      </tp>
      <tp t="s">
        <v/>
        <stp/>
        <stp>EM_S_MAJASSRES_NUM</stp>
        <stp>3</stp>
        <stp>002069.SZ</stp>
        <stp>1/25/2015</stp>
        <stp>1/25/2017</stp>
        <tr r="M539" s="5"/>
      </tp>
      <tp t="s">
        <v/>
        <stp/>
        <stp>EM_S_MAJASSRES_NUM</stp>
        <stp>3</stp>
        <stp>002068.SZ</stp>
        <stp>1/25/2015</stp>
        <stp>1/25/2017</stp>
        <tr r="M538" s="5"/>
      </tp>
      <tp t="s">
        <v/>
        <stp/>
        <stp>EM_S_MAJASSRES_NUM</stp>
        <stp>3</stp>
        <stp>002065.SZ</stp>
        <stp>1/25/2015</stp>
        <stp>1/25/2017</stp>
        <tr r="M535" s="5"/>
      </tp>
      <tp t="s">
        <v/>
        <stp/>
        <stp>EM_S_MAJASSRES_NUM</stp>
        <stp>3</stp>
        <stp>002064.SZ</stp>
        <stp>1/25/2015</stp>
        <stp>1/25/2017</stp>
        <tr r="M534" s="5"/>
      </tp>
      <tp t="s">
        <v/>
        <stp/>
        <stp>EM_S_MAJASSRES_NUM</stp>
        <stp>3</stp>
        <stp>002067.SZ</stp>
        <stp>1/25/2015</stp>
        <stp>1/25/2017</stp>
        <tr r="M537" s="5"/>
      </tp>
      <tp t="s">
        <v/>
        <stp/>
        <stp>EM_S_MAJASSRES_NUM</stp>
        <stp>3</stp>
        <stp>002066.SZ</stp>
        <stp>1/25/2015</stp>
        <stp>1/25/2017</stp>
        <tr r="M536" s="5"/>
      </tp>
      <tp>
        <v>1</v>
        <stp/>
        <stp>EM_S_MAJASSRES_NUM</stp>
        <stp>3</stp>
        <stp>002061.SZ</stp>
        <stp>1/25/2015</stp>
        <stp>1/25/2017</stp>
        <tr r="M531" s="5"/>
      </tp>
      <tp t="s">
        <v/>
        <stp/>
        <stp>EM_S_MAJASSRES_NUM</stp>
        <stp>3</stp>
        <stp>002060.SZ</stp>
        <stp>1/25/2015</stp>
        <stp>1/25/2017</stp>
        <tr r="M530" s="5"/>
      </tp>
      <tp t="s">
        <v/>
        <stp/>
        <stp>EM_S_MAJASSRES_NUM</stp>
        <stp>3</stp>
        <stp>002063.SZ</stp>
        <stp>1/25/2015</stp>
        <stp>1/25/2017</stp>
        <tr r="M533" s="5"/>
      </tp>
      <tp t="s">
        <v/>
        <stp/>
        <stp>EM_S_MAJASSRES_NUM</stp>
        <stp>3</stp>
        <stp>002062.SZ</stp>
        <stp>1/25/2015</stp>
        <stp>1/25/2017</stp>
        <tr r="M532" s="5"/>
      </tp>
      <tp t="s">
        <v/>
        <stp/>
        <stp>EM_S_MAJASSRES_NUM</stp>
        <stp>3</stp>
        <stp>002059.SZ</stp>
        <stp>1/25/2015</stp>
        <stp>1/25/2017</stp>
        <tr r="M529" s="5"/>
      </tp>
      <tp t="s">
        <v/>
        <stp/>
        <stp>EM_S_MAJASSRES_NUM</stp>
        <stp>3</stp>
        <stp>002058.SZ</stp>
        <stp>1/25/2015</stp>
        <stp>1/25/2017</stp>
        <tr r="M528" s="5"/>
      </tp>
      <tp t="s">
        <v/>
        <stp/>
        <stp>EM_S_MAJASSRES_NUM</stp>
        <stp>3</stp>
        <stp>002055.SZ</stp>
        <stp>1/25/2015</stp>
        <stp>1/25/2017</stp>
        <tr r="M525" s="5"/>
      </tp>
      <tp t="s">
        <v/>
        <stp/>
        <stp>EM_S_MAJASSRES_NUM</stp>
        <stp>3</stp>
        <stp>002054.SZ</stp>
        <stp>1/25/2015</stp>
        <stp>1/25/2017</stp>
        <tr r="M524" s="5"/>
      </tp>
      <tp t="s">
        <v/>
        <stp/>
        <stp>EM_S_MAJASSRES_NUM</stp>
        <stp>3</stp>
        <stp>002057.SZ</stp>
        <stp>1/25/2015</stp>
        <stp>1/25/2017</stp>
        <tr r="M527" s="5"/>
      </tp>
      <tp t="s">
        <v/>
        <stp/>
        <stp>EM_S_MAJASSRES_NUM</stp>
        <stp>3</stp>
        <stp>002056.SZ</stp>
        <stp>1/25/2015</stp>
        <stp>1/25/2017</stp>
        <tr r="M526" s="5"/>
      </tp>
      <tp t="s">
        <v/>
        <stp/>
        <stp>EM_S_MAJASSRES_NUM</stp>
        <stp>3</stp>
        <stp>002051.SZ</stp>
        <stp>1/25/2015</stp>
        <stp>1/25/2017</stp>
        <tr r="M521" s="5"/>
      </tp>
      <tp t="s">
        <v/>
        <stp/>
        <stp>EM_S_MAJASSRES_NUM</stp>
        <stp>3</stp>
        <stp>002050.SZ</stp>
        <stp>1/25/2015</stp>
        <stp>1/25/2017</stp>
        <tr r="M520" s="5"/>
      </tp>
      <tp t="s">
        <v/>
        <stp/>
        <stp>EM_S_MAJASSRES_NUM</stp>
        <stp>3</stp>
        <stp>002053.SZ</stp>
        <stp>1/25/2015</stp>
        <stp>1/25/2017</stp>
        <tr r="M523" s="5"/>
      </tp>
      <tp t="s">
        <v/>
        <stp/>
        <stp>EM_S_MAJASSRES_NUM</stp>
        <stp>3</stp>
        <stp>002052.SZ</stp>
        <stp>1/25/2015</stp>
        <stp>1/25/2017</stp>
        <tr r="M522" s="5"/>
      </tp>
      <tp t="s">
        <v/>
        <stp/>
        <stp>EM_S_MAJASSRES_NUM</stp>
        <stp>3</stp>
        <stp>002049.SZ</stp>
        <stp>1/25/2015</stp>
        <stp>1/25/2017</stp>
        <tr r="M519" s="5"/>
      </tp>
      <tp t="s">
        <v/>
        <stp/>
        <stp>EM_S_MAJASSRES_NUM</stp>
        <stp>3</stp>
        <stp>002048.SZ</stp>
        <stp>1/25/2015</stp>
        <stp>1/25/2017</stp>
        <tr r="M518" s="5"/>
      </tp>
      <tp t="s">
        <v/>
        <stp/>
        <stp>EM_S_MAJASSRES_NUM</stp>
        <stp>3</stp>
        <stp>002045.SZ</stp>
        <stp>1/25/2015</stp>
        <stp>1/25/2017</stp>
        <tr r="M515" s="5"/>
      </tp>
      <tp>
        <v>1</v>
        <stp/>
        <stp>EM_S_MAJASSRES_NUM</stp>
        <stp>3</stp>
        <stp>002044.SZ</stp>
        <stp>1/25/2015</stp>
        <stp>1/25/2017</stp>
        <tr r="M514" s="5"/>
      </tp>
      <tp t="s">
        <v/>
        <stp/>
        <stp>EM_S_MAJASSRES_NUM</stp>
        <stp>3</stp>
        <stp>002047.SZ</stp>
        <stp>1/25/2015</stp>
        <stp>1/25/2017</stp>
        <tr r="M517" s="5"/>
      </tp>
      <tp t="s">
        <v/>
        <stp/>
        <stp>EM_S_MAJASSRES_NUM</stp>
        <stp>3</stp>
        <stp>002046.SZ</stp>
        <stp>1/25/2015</stp>
        <stp>1/25/2017</stp>
        <tr r="M516" s="5"/>
      </tp>
      <tp t="s">
        <v/>
        <stp/>
        <stp>EM_S_MAJASSRES_NUM</stp>
        <stp>3</stp>
        <stp>002041.SZ</stp>
        <stp>1/25/2015</stp>
        <stp>1/25/2017</stp>
        <tr r="M511" s="5"/>
      </tp>
      <tp>
        <v>1</v>
        <stp/>
        <stp>EM_S_MAJASSRES_NUM</stp>
        <stp>3</stp>
        <stp>002040.SZ</stp>
        <stp>1/25/2015</stp>
        <stp>1/25/2017</stp>
        <tr r="M510" s="5"/>
      </tp>
      <tp>
        <v>1</v>
        <stp/>
        <stp>EM_S_MAJASSRES_NUM</stp>
        <stp>3</stp>
        <stp>002043.SZ</stp>
        <stp>1/25/2015</stp>
        <stp>1/25/2017</stp>
        <tr r="M513" s="5"/>
      </tp>
      <tp t="s">
        <v/>
        <stp/>
        <stp>EM_S_MAJASSRES_NUM</stp>
        <stp>3</stp>
        <stp>002042.SZ</stp>
        <stp>1/25/2015</stp>
        <stp>1/25/2017</stp>
        <tr r="M512" s="5"/>
      </tp>
      <tp t="s">
        <v/>
        <stp/>
        <stp>EM_S_MAJASSRES_NUM</stp>
        <stp>3</stp>
        <stp>002039.SZ</stp>
        <stp>1/25/2015</stp>
        <stp>1/25/2017</stp>
        <tr r="M509" s="5"/>
      </tp>
      <tp t="s">
        <v/>
        <stp/>
        <stp>EM_S_MAJASSRES_NUM</stp>
        <stp>3</stp>
        <stp>002038.SZ</stp>
        <stp>1/25/2015</stp>
        <stp>1/25/2017</stp>
        <tr r="M508" s="5"/>
      </tp>
      <tp t="s">
        <v/>
        <stp/>
        <stp>EM_S_MAJASSRES_NUM</stp>
        <stp>3</stp>
        <stp>002035.SZ</stp>
        <stp>1/25/2015</stp>
        <stp>1/25/2017</stp>
        <tr r="M505" s="5"/>
      </tp>
      <tp t="s">
        <v/>
        <stp/>
        <stp>EM_S_MAJASSRES_NUM</stp>
        <stp>3</stp>
        <stp>002034.SZ</stp>
        <stp>1/25/2015</stp>
        <stp>1/25/2017</stp>
        <tr r="M504" s="5"/>
      </tp>
      <tp t="s">
        <v/>
        <stp/>
        <stp>EM_S_MAJASSRES_NUM</stp>
        <stp>3</stp>
        <stp>002037.SZ</stp>
        <stp>1/25/2015</stp>
        <stp>1/25/2017</stp>
        <tr r="M507" s="5"/>
      </tp>
      <tp>
        <v>1</v>
        <stp/>
        <stp>EM_S_MAJASSRES_NUM</stp>
        <stp>3</stp>
        <stp>002036.SZ</stp>
        <stp>1/25/2015</stp>
        <stp>1/25/2017</stp>
        <tr r="M506" s="5"/>
      </tp>
      <tp t="s">
        <v/>
        <stp/>
        <stp>EM_S_MAJASSRES_NUM</stp>
        <stp>3</stp>
        <stp>002031.SZ</stp>
        <stp>1/25/2015</stp>
        <stp>1/25/2017</stp>
        <tr r="M501" s="5"/>
      </tp>
      <tp t="s">
        <v/>
        <stp/>
        <stp>EM_S_MAJASSRES_NUM</stp>
        <stp>3</stp>
        <stp>002030.SZ</stp>
        <stp>1/25/2015</stp>
        <stp>1/25/2017</stp>
        <tr r="M500" s="5"/>
      </tp>
      <tp t="s">
        <v/>
        <stp/>
        <stp>EM_S_MAJASSRES_NUM</stp>
        <stp>3</stp>
        <stp>002033.SZ</stp>
        <stp>1/25/2015</stp>
        <stp>1/25/2017</stp>
        <tr r="M503" s="5"/>
      </tp>
      <tp t="s">
        <v/>
        <stp/>
        <stp>EM_S_MAJASSRES_NUM</stp>
        <stp>3</stp>
        <stp>002032.SZ</stp>
        <stp>1/25/2015</stp>
        <stp>1/25/2017</stp>
        <tr r="M502" s="5"/>
      </tp>
      <tp t="s">
        <v/>
        <stp/>
        <stp>EM_S_MAJASSRES_NUM</stp>
        <stp>3</stp>
        <stp>002029.SZ</stp>
        <stp>1/25/2015</stp>
        <stp>1/25/2017</stp>
        <tr r="M499" s="5"/>
      </tp>
      <tp t="s">
        <v/>
        <stp/>
        <stp>EM_S_MAJASSRES_NUM</stp>
        <stp>3</stp>
        <stp>002028.SZ</stp>
        <stp>1/25/2015</stp>
        <stp>1/25/2017</stp>
        <tr r="M498" s="5"/>
      </tp>
      <tp t="s">
        <v/>
        <stp/>
        <stp>EM_S_MAJASSRES_NUM</stp>
        <stp>3</stp>
        <stp>002025.SZ</stp>
        <stp>1/25/2015</stp>
        <stp>1/25/2017</stp>
        <tr r="M495" s="5"/>
      </tp>
      <tp t="s">
        <v/>
        <stp/>
        <stp>EM_S_MAJASSRES_NUM</stp>
        <stp>3</stp>
        <stp>002024.SZ</stp>
        <stp>1/25/2015</stp>
        <stp>1/25/2017</stp>
        <tr r="M494" s="5"/>
      </tp>
      <tp>
        <v>1</v>
        <stp/>
        <stp>EM_S_MAJASSRES_NUM</stp>
        <stp>3</stp>
        <stp>002027.SZ</stp>
        <stp>1/25/2015</stp>
        <stp>1/25/2017</stp>
        <tr r="M497" s="5"/>
      </tp>
      <tp t="s">
        <v/>
        <stp/>
        <stp>EM_S_MAJASSRES_NUM</stp>
        <stp>3</stp>
        <stp>002026.SZ</stp>
        <stp>1/25/2015</stp>
        <stp>1/25/2017</stp>
        <tr r="M496" s="5"/>
      </tp>
      <tp t="s">
        <v/>
        <stp/>
        <stp>EM_S_MAJASSRES_NUM</stp>
        <stp>3</stp>
        <stp>002021.SZ</stp>
        <stp>1/25/2015</stp>
        <stp>1/25/2017</stp>
        <tr r="M491" s="5"/>
      </tp>
      <tp t="s">
        <v/>
        <stp/>
        <stp>EM_S_MAJASSRES_NUM</stp>
        <stp>3</stp>
        <stp>002020.SZ</stp>
        <stp>1/25/2015</stp>
        <stp>1/25/2017</stp>
        <tr r="M490" s="5"/>
      </tp>
      <tp t="s">
        <v/>
        <stp/>
        <stp>EM_S_MAJASSRES_NUM</stp>
        <stp>3</stp>
        <stp>002023.SZ</stp>
        <stp>1/25/2015</stp>
        <stp>1/25/2017</stp>
        <tr r="M493" s="5"/>
      </tp>
      <tp t="s">
        <v/>
        <stp/>
        <stp>EM_S_MAJASSRES_NUM</stp>
        <stp>3</stp>
        <stp>002022.SZ</stp>
        <stp>1/25/2015</stp>
        <stp>1/25/2017</stp>
        <tr r="M492" s="5"/>
      </tp>
      <tp t="s">
        <v/>
        <stp/>
        <stp>EM_S_MAJASSRES_NUM</stp>
        <stp>3</stp>
        <stp>002019.SZ</stp>
        <stp>1/25/2015</stp>
        <stp>1/25/2017</stp>
        <tr r="M489" s="5"/>
      </tp>
      <tp t="s">
        <v/>
        <stp/>
        <stp>EM_S_MAJASSRES_NUM</stp>
        <stp>3</stp>
        <stp>002018.SZ</stp>
        <stp>1/25/2015</stp>
        <stp>1/25/2017</stp>
        <tr r="M488" s="5"/>
      </tp>
      <tp t="s">
        <v/>
        <stp/>
        <stp>EM_S_MAJASSRES_NUM</stp>
        <stp>3</stp>
        <stp>002015.SZ</stp>
        <stp>1/25/2015</stp>
        <stp>1/25/2017</stp>
        <tr r="M485" s="5"/>
      </tp>
      <tp t="s">
        <v/>
        <stp/>
        <stp>EM_S_MAJASSRES_NUM</stp>
        <stp>3</stp>
        <stp>002014.SZ</stp>
        <stp>1/25/2015</stp>
        <stp>1/25/2017</stp>
        <tr r="M484" s="5"/>
      </tp>
      <tp t="s">
        <v/>
        <stp/>
        <stp>EM_S_MAJASSRES_NUM</stp>
        <stp>3</stp>
        <stp>002017.SZ</stp>
        <stp>1/25/2015</stp>
        <stp>1/25/2017</stp>
        <tr r="M487" s="5"/>
      </tp>
      <tp>
        <v>1</v>
        <stp/>
        <stp>EM_S_MAJASSRES_NUM</stp>
        <stp>3</stp>
        <stp>002016.SZ</stp>
        <stp>1/25/2015</stp>
        <stp>1/25/2017</stp>
        <tr r="M486" s="5"/>
      </tp>
      <tp t="s">
        <v/>
        <stp/>
        <stp>EM_S_MAJASSRES_NUM</stp>
        <stp>3</stp>
        <stp>002011.SZ</stp>
        <stp>1/25/2015</stp>
        <stp>1/25/2017</stp>
        <tr r="M481" s="5"/>
      </tp>
      <tp>
        <v>1</v>
        <stp/>
        <stp>EM_S_MAJASSRES_NUM</stp>
        <stp>3</stp>
        <stp>002010.SZ</stp>
        <stp>1/25/2015</stp>
        <stp>1/25/2017</stp>
        <tr r="M480" s="5"/>
      </tp>
      <tp t="s">
        <v/>
        <stp/>
        <stp>EM_S_MAJASSRES_NUM</stp>
        <stp>3</stp>
        <stp>002013.SZ</stp>
        <stp>1/25/2015</stp>
        <stp>1/25/2017</stp>
        <tr r="M483" s="5"/>
      </tp>
      <tp t="s">
        <v/>
        <stp/>
        <stp>EM_S_MAJASSRES_NUM</stp>
        <stp>3</stp>
        <stp>002012.SZ</stp>
        <stp>1/25/2015</stp>
        <stp>1/25/2017</stp>
        <tr r="M482" s="5"/>
      </tp>
      <tp t="s">
        <v/>
        <stp/>
        <stp>EM_S_MAJASSRES_NUM</stp>
        <stp>3</stp>
        <stp>002009.SZ</stp>
        <stp>1/25/2015</stp>
        <stp>1/25/2017</stp>
        <tr r="M479" s="5"/>
      </tp>
      <tp t="s">
        <v/>
        <stp/>
        <stp>EM_S_MAJASSRES_NUM</stp>
        <stp>3</stp>
        <stp>002008.SZ</stp>
        <stp>1/25/2015</stp>
        <stp>1/25/2017</stp>
        <tr r="M478" s="5"/>
      </tp>
      <tp t="s">
        <v/>
        <stp/>
        <stp>EM_S_MAJASSRES_NUM</stp>
        <stp>3</stp>
        <stp>002005.SZ</stp>
        <stp>1/25/2015</stp>
        <stp>1/25/2017</stp>
        <tr r="M475" s="5"/>
      </tp>
      <tp t="s">
        <v/>
        <stp/>
        <stp>EM_S_MAJASSRES_NUM</stp>
        <stp>3</stp>
        <stp>002004.SZ</stp>
        <stp>1/25/2015</stp>
        <stp>1/25/2017</stp>
        <tr r="M474" s="5"/>
      </tp>
      <tp t="s">
        <v/>
        <stp/>
        <stp>EM_S_MAJASSRES_NUM</stp>
        <stp>3</stp>
        <stp>002007.SZ</stp>
        <stp>1/25/2015</stp>
        <stp>1/25/2017</stp>
        <tr r="M477" s="5"/>
      </tp>
      <tp t="s">
        <v/>
        <stp/>
        <stp>EM_S_MAJASSRES_NUM</stp>
        <stp>3</stp>
        <stp>002006.SZ</stp>
        <stp>1/25/2015</stp>
        <stp>1/25/2017</stp>
        <tr r="M476" s="5"/>
      </tp>
      <tp t="s">
        <v/>
        <stp/>
        <stp>EM_S_MAJASSRES_NUM</stp>
        <stp>3</stp>
        <stp>002001.SZ</stp>
        <stp>1/25/2015</stp>
        <stp>1/25/2017</stp>
        <tr r="M471" s="5"/>
      </tp>
      <tp t="s">
        <v/>
        <stp/>
        <stp>EM_S_MAJASSRES_NUM</stp>
        <stp>3</stp>
        <stp>002003.SZ</stp>
        <stp>1/25/2015</stp>
        <stp>1/25/2017</stp>
        <tr r="M473" s="5"/>
      </tp>
      <tp t="s">
        <v/>
        <stp/>
        <stp>EM_S_MAJASSRES_NUM</stp>
        <stp>3</stp>
        <stp>002002.SZ</stp>
        <stp>1/25/2015</stp>
        <stp>1/25/2017</stp>
        <tr r="M472" s="5"/>
      </tp>
      <tp t="s">
        <v/>
        <stp/>
        <stp>EM_S_MAJASSRES_NUM</stp>
        <stp>3</stp>
        <stp>002099.SZ</stp>
        <stp>1/25/2015</stp>
        <stp>1/25/2017</stp>
        <tr r="M569" s="5"/>
      </tp>
      <tp t="s">
        <v/>
        <stp/>
        <stp>EM_S_MAJASSRES_NUM</stp>
        <stp>3</stp>
        <stp>002098.SZ</stp>
        <stp>1/25/2015</stp>
        <stp>1/25/2017</stp>
        <tr r="M568" s="5"/>
      </tp>
      <tp t="s">
        <v/>
        <stp/>
        <stp>EM_S_MAJASSRES_NUM</stp>
        <stp>3</stp>
        <stp>002095.SZ</stp>
        <stp>1/25/2015</stp>
        <stp>1/25/2017</stp>
        <tr r="M565" s="5"/>
      </tp>
      <tp>
        <v>1</v>
        <stp/>
        <stp>EM_S_MAJASSRES_NUM</stp>
        <stp>3</stp>
        <stp>002094.SZ</stp>
        <stp>1/25/2015</stp>
        <stp>1/25/2017</stp>
        <tr r="M564" s="5"/>
      </tp>
      <tp t="s">
        <v/>
        <stp/>
        <stp>EM_S_MAJASSRES_NUM</stp>
        <stp>3</stp>
        <stp>002097.SZ</stp>
        <stp>1/25/2015</stp>
        <stp>1/25/2017</stp>
        <tr r="M567" s="5"/>
      </tp>
      <tp t="s">
        <v/>
        <stp/>
        <stp>EM_S_MAJASSRES_NUM</stp>
        <stp>3</stp>
        <stp>002096.SZ</stp>
        <stp>1/25/2015</stp>
        <stp>1/25/2017</stp>
        <tr r="M566" s="5"/>
      </tp>
      <tp>
        <v>1</v>
        <stp/>
        <stp>EM_S_MAJASSRES_NUM</stp>
        <stp>3</stp>
        <stp>002091.SZ</stp>
        <stp>1/25/2015</stp>
        <stp>1/25/2017</stp>
        <tr r="M561" s="5"/>
      </tp>
      <tp t="s">
        <v/>
        <stp/>
        <stp>EM_S_MAJASSRES_NUM</stp>
        <stp>3</stp>
        <stp>002090.SZ</stp>
        <stp>1/25/2015</stp>
        <stp>1/25/2017</stp>
        <tr r="M560" s="5"/>
      </tp>
      <tp t="s">
        <v/>
        <stp/>
        <stp>EM_S_MAJASSRES_NUM</stp>
        <stp>3</stp>
        <stp>002093.SZ</stp>
        <stp>1/25/2015</stp>
        <stp>1/25/2017</stp>
        <tr r="M563" s="5"/>
      </tp>
      <tp t="s">
        <v/>
        <stp/>
        <stp>EM_S_MAJASSRES_NUM</stp>
        <stp>3</stp>
        <stp>002092.SZ</stp>
        <stp>1/25/2015</stp>
        <stp>1/25/2017</stp>
        <tr r="M562" s="5"/>
      </tp>
      <tp t="s">
        <v/>
        <stp/>
        <stp>EM_S_MAJASSRES_NUM</stp>
        <stp>3</stp>
        <stp>002089.SZ</stp>
        <stp>1/25/2015</stp>
        <stp>1/25/2017</stp>
        <tr r="M559" s="5"/>
      </tp>
      <tp t="s">
        <v/>
        <stp/>
        <stp>EM_S_MAJASSRES_NUM</stp>
        <stp>3</stp>
        <stp>002088.SZ</stp>
        <stp>1/25/2015</stp>
        <stp>1/25/2017</stp>
        <tr r="M558" s="5"/>
      </tp>
      <tp t="s">
        <v/>
        <stp/>
        <stp>EM_S_MAJASSRES_NUM</stp>
        <stp>3</stp>
        <stp>002085.SZ</stp>
        <stp>1/25/2015</stp>
        <stp>1/25/2017</stp>
        <tr r="M555" s="5"/>
      </tp>
      <tp t="s">
        <v/>
        <stp/>
        <stp>EM_S_MAJASSRES_NUM</stp>
        <stp>3</stp>
        <stp>002084.SZ</stp>
        <stp>1/25/2015</stp>
        <stp>1/25/2017</stp>
        <tr r="M554" s="5"/>
      </tp>
      <tp t="s">
        <v/>
        <stp/>
        <stp>EM_S_MAJASSRES_NUM</stp>
        <stp>3</stp>
        <stp>002087.SZ</stp>
        <stp>1/25/2015</stp>
        <stp>1/25/2017</stp>
        <tr r="M557" s="5"/>
      </tp>
      <tp t="s">
        <v/>
        <stp/>
        <stp>EM_S_MAJASSRES_NUM</stp>
        <stp>3</stp>
        <stp>002086.SZ</stp>
        <stp>1/25/2015</stp>
        <stp>1/25/2017</stp>
        <tr r="M556" s="5"/>
      </tp>
      <tp t="s">
        <v/>
        <stp/>
        <stp>EM_S_MAJASSRES_NUM</stp>
        <stp>3</stp>
        <stp>002081.SZ</stp>
        <stp>1/25/2015</stp>
        <stp>1/25/2017</stp>
        <tr r="M551" s="5"/>
      </tp>
      <tp t="s">
        <v/>
        <stp/>
        <stp>EM_S_MAJASSRES_NUM</stp>
        <stp>3</stp>
        <stp>002080.SZ</stp>
        <stp>1/25/2015</stp>
        <stp>1/25/2017</stp>
        <tr r="M550" s="5"/>
      </tp>
      <tp t="s">
        <v/>
        <stp/>
        <stp>EM_S_MAJASSRES_NUM</stp>
        <stp>3</stp>
        <stp>002083.SZ</stp>
        <stp>1/25/2015</stp>
        <stp>1/25/2017</stp>
        <tr r="M553" s="5"/>
      </tp>
      <tp t="s">
        <v/>
        <stp/>
        <stp>EM_S_MAJASSRES_NUM</stp>
        <stp>3</stp>
        <stp>002082.SZ</stp>
        <stp>1/25/2015</stp>
        <stp>1/25/2017</stp>
        <tr r="M552" s="5"/>
      </tp>
      <tp t="s">
        <v/>
        <stp/>
        <stp>EM_S_MAJASSRES_NUM</stp>
        <stp>3</stp>
        <stp>002179.SZ</stp>
        <stp>1/25/2015</stp>
        <stp>1/25/2017</stp>
        <tr r="M649" s="5"/>
      </tp>
      <tp>
        <v>1</v>
        <stp/>
        <stp>EM_S_MAJASSRES_NUM</stp>
        <stp>3</stp>
        <stp>002178.SZ</stp>
        <stp>1/25/2015</stp>
        <stp>1/25/2017</stp>
        <tr r="M648" s="5"/>
      </tp>
      <tp t="s">
        <v/>
        <stp/>
        <stp>EM_S_MAJASSRES_NUM</stp>
        <stp>3</stp>
        <stp>002175.SZ</stp>
        <stp>1/25/2015</stp>
        <stp>1/25/2017</stp>
        <tr r="M645" s="5"/>
      </tp>
      <tp>
        <v>1</v>
        <stp/>
        <stp>EM_S_MAJASSRES_NUM</stp>
        <stp>3</stp>
        <stp>002174.SZ</stp>
        <stp>1/25/2015</stp>
        <stp>1/25/2017</stp>
        <tr r="M644" s="5"/>
      </tp>
      <tp t="s">
        <v/>
        <stp/>
        <stp>EM_S_MAJASSRES_NUM</stp>
        <stp>3</stp>
        <stp>002177.SZ</stp>
        <stp>1/25/2015</stp>
        <stp>1/25/2017</stp>
        <tr r="M647" s="5"/>
      </tp>
      <tp>
        <v>1</v>
        <stp/>
        <stp>EM_S_MAJASSRES_NUM</stp>
        <stp>3</stp>
        <stp>002176.SZ</stp>
        <stp>1/25/2015</stp>
        <stp>1/25/2017</stp>
        <tr r="M646" s="5"/>
      </tp>
      <tp t="s">
        <v/>
        <stp/>
        <stp>EM_S_MAJASSRES_NUM</stp>
        <stp>3</stp>
        <stp>002171.SZ</stp>
        <stp>1/25/2015</stp>
        <stp>1/25/2017</stp>
        <tr r="M641" s="5"/>
      </tp>
      <tp t="s">
        <v/>
        <stp/>
        <stp>EM_S_MAJASSRES_NUM</stp>
        <stp>3</stp>
        <stp>002170.SZ</stp>
        <stp>1/25/2015</stp>
        <stp>1/25/2017</stp>
        <tr r="M640" s="5"/>
      </tp>
      <tp>
        <v>1</v>
        <stp/>
        <stp>EM_S_MAJASSRES_NUM</stp>
        <stp>3</stp>
        <stp>002173.SZ</stp>
        <stp>1/25/2015</stp>
        <stp>1/25/2017</stp>
        <tr r="M643" s="5"/>
      </tp>
      <tp>
        <v>1</v>
        <stp/>
        <stp>EM_S_MAJASSRES_NUM</stp>
        <stp>3</stp>
        <stp>002172.SZ</stp>
        <stp>1/25/2015</stp>
        <stp>1/25/2017</stp>
        <tr r="M642" s="5"/>
      </tp>
      <tp>
        <v>1</v>
        <stp/>
        <stp>EM_S_MAJASSRES_NUM</stp>
        <stp>3</stp>
        <stp>002169.SZ</stp>
        <stp>1/25/2015</stp>
        <stp>1/25/2017</stp>
        <tr r="M639" s="5"/>
      </tp>
      <tp t="s">
        <v/>
        <stp/>
        <stp>EM_S_MAJASSRES_NUM</stp>
        <stp>3</stp>
        <stp>002168.SZ</stp>
        <stp>1/25/2015</stp>
        <stp>1/25/2017</stp>
        <tr r="M638" s="5"/>
      </tp>
      <tp t="s">
        <v/>
        <stp/>
        <stp>EM_S_MAJASSRES_NUM</stp>
        <stp>3</stp>
        <stp>002165.SZ</stp>
        <stp>1/25/2015</stp>
        <stp>1/25/2017</stp>
        <tr r="M635" s="5"/>
      </tp>
      <tp t="s">
        <v/>
        <stp/>
        <stp>EM_S_MAJASSRES_NUM</stp>
        <stp>3</stp>
        <stp>002164.SZ</stp>
        <stp>1/25/2015</stp>
        <stp>1/25/2017</stp>
        <tr r="M634" s="5"/>
      </tp>
      <tp t="s">
        <v/>
        <stp/>
        <stp>EM_S_MAJASSRES_NUM</stp>
        <stp>3</stp>
        <stp>002167.SZ</stp>
        <stp>1/25/2015</stp>
        <stp>1/25/2017</stp>
        <tr r="M637" s="5"/>
      </tp>
      <tp t="s">
        <v/>
        <stp/>
        <stp>EM_S_MAJASSRES_NUM</stp>
        <stp>3</stp>
        <stp>002166.SZ</stp>
        <stp>1/25/2015</stp>
        <stp>1/25/2017</stp>
        <tr r="M636" s="5"/>
      </tp>
      <tp t="s">
        <v/>
        <stp/>
        <stp>EM_S_MAJASSRES_NUM</stp>
        <stp>3</stp>
        <stp>002161.SZ</stp>
        <stp>1/25/2015</stp>
        <stp>1/25/2017</stp>
        <tr r="M631" s="5"/>
      </tp>
      <tp>
        <v>1</v>
        <stp/>
        <stp>EM_S_MAJASSRES_NUM</stp>
        <stp>3</stp>
        <stp>002160.SZ</stp>
        <stp>1/25/2015</stp>
        <stp>1/25/2017</stp>
        <tr r="M630" s="5"/>
      </tp>
      <tp t="s">
        <v/>
        <stp/>
        <stp>EM_S_MAJASSRES_NUM</stp>
        <stp>3</stp>
        <stp>002163.SZ</stp>
        <stp>1/25/2015</stp>
        <stp>1/25/2017</stp>
        <tr r="M633" s="5"/>
      </tp>
      <tp t="s">
        <v/>
        <stp/>
        <stp>EM_S_MAJASSRES_NUM</stp>
        <stp>3</stp>
        <stp>002162.SZ</stp>
        <stp>1/25/2015</stp>
        <stp>1/25/2017</stp>
        <tr r="M632" s="5"/>
      </tp>
      <tp t="s">
        <v/>
        <stp/>
        <stp>EM_S_MAJASSRES_NUM</stp>
        <stp>3</stp>
        <stp>002159.SZ</stp>
        <stp>1/25/2015</stp>
        <stp>1/25/2017</stp>
        <tr r="M629" s="5"/>
      </tp>
      <tp t="s">
        <v/>
        <stp/>
        <stp>EM_S_MAJASSRES_NUM</stp>
        <stp>3</stp>
        <stp>002158.SZ</stp>
        <stp>1/25/2015</stp>
        <stp>1/25/2017</stp>
        <tr r="M628" s="5"/>
      </tp>
      <tp t="s">
        <v/>
        <stp/>
        <stp>EM_S_MAJASSRES_NUM</stp>
        <stp>3</stp>
        <stp>002155.SZ</stp>
        <stp>1/25/2015</stp>
        <stp>1/25/2017</stp>
        <tr r="M625" s="5"/>
      </tp>
      <tp t="s">
        <v/>
        <stp/>
        <stp>EM_S_MAJASSRES_NUM</stp>
        <stp>3</stp>
        <stp>002154.SZ</stp>
        <stp>1/25/2015</stp>
        <stp>1/25/2017</stp>
        <tr r="M624" s="5"/>
      </tp>
      <tp t="s">
        <v/>
        <stp/>
        <stp>EM_S_MAJASSRES_NUM</stp>
        <stp>3</stp>
        <stp>002157.SZ</stp>
        <stp>1/25/2015</stp>
        <stp>1/25/2017</stp>
        <tr r="M627" s="5"/>
      </tp>
      <tp t="s">
        <v/>
        <stp/>
        <stp>EM_S_MAJASSRES_NUM</stp>
        <stp>3</stp>
        <stp>002156.SZ</stp>
        <stp>1/25/2015</stp>
        <stp>1/25/2017</stp>
        <tr r="M626" s="5"/>
      </tp>
      <tp t="s">
        <v/>
        <stp/>
        <stp>EM_S_MAJASSRES_NUM</stp>
        <stp>3</stp>
        <stp>002151.SZ</stp>
        <stp>1/25/2015</stp>
        <stp>1/25/2017</stp>
        <tr r="M621" s="5"/>
      </tp>
      <tp t="s">
        <v/>
        <stp/>
        <stp>EM_S_MAJASSRES_NUM</stp>
        <stp>3</stp>
        <stp>002150.SZ</stp>
        <stp>1/25/2015</stp>
        <stp>1/25/2017</stp>
        <tr r="M620" s="5"/>
      </tp>
      <tp t="s">
        <v/>
        <stp/>
        <stp>EM_S_MAJASSRES_NUM</stp>
        <stp>3</stp>
        <stp>002153.SZ</stp>
        <stp>1/25/2015</stp>
        <stp>1/25/2017</stp>
        <tr r="M623" s="5"/>
      </tp>
      <tp t="s">
        <v/>
        <stp/>
        <stp>EM_S_MAJASSRES_NUM</stp>
        <stp>3</stp>
        <stp>002152.SZ</stp>
        <stp>1/25/2015</stp>
        <stp>1/25/2017</stp>
        <tr r="M622" s="5"/>
      </tp>
      <tp t="s">
        <v/>
        <stp/>
        <stp>EM_S_MAJASSRES_NUM</stp>
        <stp>3</stp>
        <stp>002149.SZ</stp>
        <stp>1/25/2015</stp>
        <stp>1/25/2017</stp>
        <tr r="M619" s="5"/>
      </tp>
      <tp t="s">
        <v/>
        <stp/>
        <stp>EM_S_MAJASSRES_NUM</stp>
        <stp>3</stp>
        <stp>002148.SZ</stp>
        <stp>1/25/2015</stp>
        <stp>1/25/2017</stp>
        <tr r="M618" s="5"/>
      </tp>
      <tp t="s">
        <v/>
        <stp/>
        <stp>EM_S_MAJASSRES_NUM</stp>
        <stp>3</stp>
        <stp>002145.SZ</stp>
        <stp>1/25/2015</stp>
        <stp>1/25/2017</stp>
        <tr r="M615" s="5"/>
      </tp>
      <tp t="s">
        <v/>
        <stp/>
        <stp>EM_S_MAJASSRES_NUM</stp>
        <stp>3</stp>
        <stp>002144.SZ</stp>
        <stp>1/25/2015</stp>
        <stp>1/25/2017</stp>
        <tr r="M614" s="5"/>
      </tp>
      <tp>
        <v>1</v>
        <stp/>
        <stp>EM_S_MAJASSRES_NUM</stp>
        <stp>3</stp>
        <stp>002147.SZ</stp>
        <stp>1/25/2015</stp>
        <stp>1/25/2017</stp>
        <tr r="M617" s="5"/>
      </tp>
      <tp t="s">
        <v/>
        <stp/>
        <stp>EM_S_MAJASSRES_NUM</stp>
        <stp>3</stp>
        <stp>002146.SZ</stp>
        <stp>1/25/2015</stp>
        <stp>1/25/2017</stp>
        <tr r="M616" s="5"/>
      </tp>
      <tp t="s">
        <v/>
        <stp/>
        <stp>EM_S_MAJASSRES_NUM</stp>
        <stp>3</stp>
        <stp>002141.SZ</stp>
        <stp>1/25/2015</stp>
        <stp>1/25/2017</stp>
        <tr r="M611" s="5"/>
      </tp>
      <tp t="s">
        <v/>
        <stp/>
        <stp>EM_S_MAJASSRES_NUM</stp>
        <stp>3</stp>
        <stp>002140.SZ</stp>
        <stp>1/25/2015</stp>
        <stp>1/25/2017</stp>
        <tr r="M610" s="5"/>
      </tp>
      <tp>
        <v>1</v>
        <stp/>
        <stp>EM_S_MAJASSRES_NUM</stp>
        <stp>3</stp>
        <stp>002143.SZ</stp>
        <stp>1/25/2015</stp>
        <stp>1/25/2017</stp>
        <tr r="M613" s="5"/>
      </tp>
      <tp t="s">
        <v/>
        <stp/>
        <stp>EM_S_MAJASSRES_NUM</stp>
        <stp>3</stp>
        <stp>002142.SZ</stp>
        <stp>1/25/2015</stp>
        <stp>1/25/2017</stp>
        <tr r="M612" s="5"/>
      </tp>
      <tp t="s">
        <v/>
        <stp/>
        <stp>EM_S_MAJASSRES_NUM</stp>
        <stp>3</stp>
        <stp>002139.SZ</stp>
        <stp>1/25/2015</stp>
        <stp>1/25/2017</stp>
        <tr r="M609" s="5"/>
      </tp>
      <tp t="s">
        <v/>
        <stp/>
        <stp>EM_S_MAJASSRES_NUM</stp>
        <stp>3</stp>
        <stp>002138.SZ</stp>
        <stp>1/25/2015</stp>
        <stp>1/25/2017</stp>
        <tr r="M608" s="5"/>
      </tp>
      <tp t="s">
        <v/>
        <stp/>
        <stp>EM_S_MAJASSRES_NUM</stp>
        <stp>3</stp>
        <stp>002135.SZ</stp>
        <stp>1/25/2015</stp>
        <stp>1/25/2017</stp>
        <tr r="M605" s="5"/>
      </tp>
      <tp t="s">
        <v/>
        <stp/>
        <stp>EM_S_MAJASSRES_NUM</stp>
        <stp>3</stp>
        <stp>002134.SZ</stp>
        <stp>1/25/2015</stp>
        <stp>1/25/2017</stp>
        <tr r="M604" s="5"/>
      </tp>
      <tp>
        <v>1</v>
        <stp/>
        <stp>EM_S_MAJASSRES_NUM</stp>
        <stp>3</stp>
        <stp>002137.SZ</stp>
        <stp>1/25/2015</stp>
        <stp>1/25/2017</stp>
        <tr r="M607" s="5"/>
      </tp>
      <tp t="s">
        <v/>
        <stp/>
        <stp>EM_S_MAJASSRES_NUM</stp>
        <stp>3</stp>
        <stp>002136.SZ</stp>
        <stp>1/25/2015</stp>
        <stp>1/25/2017</stp>
        <tr r="M606" s="5"/>
      </tp>
      <tp>
        <v>1</v>
        <stp/>
        <stp>EM_S_MAJASSRES_NUM</stp>
        <stp>3</stp>
        <stp>002131.SZ</stp>
        <stp>1/25/2015</stp>
        <stp>1/25/2017</stp>
        <tr r="M601" s="5"/>
      </tp>
      <tp t="s">
        <v/>
        <stp/>
        <stp>EM_S_MAJASSRES_NUM</stp>
        <stp>3</stp>
        <stp>002130.SZ</stp>
        <stp>1/25/2015</stp>
        <stp>1/25/2017</stp>
        <tr r="M600" s="5"/>
      </tp>
      <tp t="s">
        <v/>
        <stp/>
        <stp>EM_S_MAJASSRES_NUM</stp>
        <stp>3</stp>
        <stp>002133.SZ</stp>
        <stp>1/25/2015</stp>
        <stp>1/25/2017</stp>
        <tr r="M603" s="5"/>
      </tp>
      <tp t="s">
        <v/>
        <stp/>
        <stp>EM_S_MAJASSRES_NUM</stp>
        <stp>3</stp>
        <stp>002132.SZ</stp>
        <stp>1/25/2015</stp>
        <stp>1/25/2017</stp>
        <tr r="M602" s="5"/>
      </tp>
      <tp t="s">
        <v/>
        <stp/>
        <stp>EM_S_MAJASSRES_NUM</stp>
        <stp>3</stp>
        <stp>002129.SZ</stp>
        <stp>1/25/2015</stp>
        <stp>1/25/2017</stp>
        <tr r="M599" s="5"/>
      </tp>
      <tp t="s">
        <v/>
        <stp/>
        <stp>EM_S_MAJASSRES_NUM</stp>
        <stp>3</stp>
        <stp>002128.SZ</stp>
        <stp>1/25/2015</stp>
        <stp>1/25/2017</stp>
        <tr r="M598" s="5"/>
      </tp>
      <tp t="s">
        <v/>
        <stp/>
        <stp>EM_S_MAJASSRES_NUM</stp>
        <stp>3</stp>
        <stp>002125.SZ</stp>
        <stp>1/25/2015</stp>
        <stp>1/25/2017</stp>
        <tr r="M595" s="5"/>
      </tp>
      <tp t="s">
        <v/>
        <stp/>
        <stp>EM_S_MAJASSRES_NUM</stp>
        <stp>3</stp>
        <stp>002124.SZ</stp>
        <stp>1/25/2015</stp>
        <stp>1/25/2017</stp>
        <tr r="M594" s="5"/>
      </tp>
      <tp>
        <v>1</v>
        <stp/>
        <stp>EM_S_MAJASSRES_NUM</stp>
        <stp>3</stp>
        <stp>002127.SZ</stp>
        <stp>1/25/2015</stp>
        <stp>1/25/2017</stp>
        <tr r="M597" s="5"/>
      </tp>
      <tp t="s">
        <v/>
        <stp/>
        <stp>EM_S_MAJASSRES_NUM</stp>
        <stp>3</stp>
        <stp>002126.SZ</stp>
        <stp>1/25/2015</stp>
        <stp>1/25/2017</stp>
        <tr r="M596" s="5"/>
      </tp>
      <tp t="s">
        <v/>
        <stp/>
        <stp>EM_S_MAJASSRES_NUM</stp>
        <stp>3</stp>
        <stp>002121.SZ</stp>
        <stp>1/25/2015</stp>
        <stp>1/25/2017</stp>
        <tr r="M591" s="5"/>
      </tp>
      <tp>
        <v>1</v>
        <stp/>
        <stp>EM_S_MAJASSRES_NUM</stp>
        <stp>3</stp>
        <stp>002120.SZ</stp>
        <stp>1/25/2015</stp>
        <stp>1/25/2017</stp>
        <tr r="M590" s="5"/>
      </tp>
      <tp>
        <v>1</v>
        <stp/>
        <stp>EM_S_MAJASSRES_NUM</stp>
        <stp>3</stp>
        <stp>002123.SZ</stp>
        <stp>1/25/2015</stp>
        <stp>1/25/2017</stp>
        <tr r="M593" s="5"/>
      </tp>
      <tp t="s">
        <v/>
        <stp/>
        <stp>EM_S_MAJASSRES_NUM</stp>
        <stp>3</stp>
        <stp>002122.SZ</stp>
        <stp>1/25/2015</stp>
        <stp>1/25/2017</stp>
        <tr r="M592" s="5"/>
      </tp>
      <tp t="s">
        <v/>
        <stp/>
        <stp>EM_S_MAJASSRES_NUM</stp>
        <stp>3</stp>
        <stp>002119.SZ</stp>
        <stp>1/25/2015</stp>
        <stp>1/25/2017</stp>
        <tr r="M589" s="5"/>
      </tp>
      <tp t="s">
        <v/>
        <stp/>
        <stp>EM_S_MAJASSRES_NUM</stp>
        <stp>3</stp>
        <stp>002118.SZ</stp>
        <stp>1/25/2015</stp>
        <stp>1/25/2017</stp>
        <tr r="M588" s="5"/>
      </tp>
      <tp t="s">
        <v/>
        <stp/>
        <stp>EM_S_MAJASSRES_NUM</stp>
        <stp>3</stp>
        <stp>002115.SZ</stp>
        <stp>1/25/2015</stp>
        <stp>1/25/2017</stp>
        <tr r="M585" s="5"/>
      </tp>
      <tp t="s">
        <v/>
        <stp/>
        <stp>EM_S_MAJASSRES_NUM</stp>
        <stp>3</stp>
        <stp>002114.SZ</stp>
        <stp>1/25/2015</stp>
        <stp>1/25/2017</stp>
        <tr r="M584" s="5"/>
      </tp>
      <tp t="s">
        <v/>
        <stp/>
        <stp>EM_S_MAJASSRES_NUM</stp>
        <stp>3</stp>
        <stp>002117.SZ</stp>
        <stp>1/25/2015</stp>
        <stp>1/25/2017</stp>
        <tr r="M587" s="5"/>
      </tp>
      <tp t="s">
        <v/>
        <stp/>
        <stp>EM_S_MAJASSRES_NUM</stp>
        <stp>3</stp>
        <stp>002116.SZ</stp>
        <stp>1/25/2015</stp>
        <stp>1/25/2017</stp>
        <tr r="M586" s="5"/>
      </tp>
      <tp t="s">
        <v/>
        <stp/>
        <stp>EM_S_MAJASSRES_NUM</stp>
        <stp>3</stp>
        <stp>002111.SZ</stp>
        <stp>1/25/2015</stp>
        <stp>1/25/2017</stp>
        <tr r="M581" s="5"/>
      </tp>
      <tp>
        <v>1</v>
        <stp/>
        <stp>EM_S_MAJASSRES_NUM</stp>
        <stp>3</stp>
        <stp>002110.SZ</stp>
        <stp>1/25/2015</stp>
        <stp>1/25/2017</stp>
        <tr r="M580" s="5"/>
      </tp>
      <tp>
        <v>1</v>
        <stp/>
        <stp>EM_S_MAJASSRES_NUM</stp>
        <stp>3</stp>
        <stp>002113.SZ</stp>
        <stp>1/25/2015</stp>
        <stp>1/25/2017</stp>
        <tr r="M583" s="5"/>
      </tp>
      <tp t="s">
        <v/>
        <stp/>
        <stp>EM_S_MAJASSRES_NUM</stp>
        <stp>3</stp>
        <stp>002112.SZ</stp>
        <stp>1/25/2015</stp>
        <stp>1/25/2017</stp>
        <tr r="M582" s="5"/>
      </tp>
      <tp>
        <v>1</v>
        <stp/>
        <stp>EM_S_MAJASSRES_NUM</stp>
        <stp>3</stp>
        <stp>002109.SZ</stp>
        <stp>1/25/2015</stp>
        <stp>1/25/2017</stp>
        <tr r="M579" s="5"/>
      </tp>
      <tp t="s">
        <v/>
        <stp/>
        <stp>EM_S_MAJASSRES_NUM</stp>
        <stp>3</stp>
        <stp>002108.SZ</stp>
        <stp>1/25/2015</stp>
        <stp>1/25/2017</stp>
        <tr r="M578" s="5"/>
      </tp>
      <tp t="s">
        <v/>
        <stp/>
        <stp>EM_S_MAJASSRES_NUM</stp>
        <stp>3</stp>
        <stp>002105.SZ</stp>
        <stp>1/25/2015</stp>
        <stp>1/25/2017</stp>
        <tr r="M575" s="5"/>
      </tp>
      <tp t="s">
        <v/>
        <stp/>
        <stp>EM_S_MAJASSRES_NUM</stp>
        <stp>3</stp>
        <stp>002104.SZ</stp>
        <stp>1/25/2015</stp>
        <stp>1/25/2017</stp>
        <tr r="M574" s="5"/>
      </tp>
      <tp t="s">
        <v/>
        <stp/>
        <stp>EM_S_MAJASSRES_NUM</stp>
        <stp>3</stp>
        <stp>002107.SZ</stp>
        <stp>1/25/2015</stp>
        <stp>1/25/2017</stp>
        <tr r="M577" s="5"/>
      </tp>
      <tp t="s">
        <v/>
        <stp/>
        <stp>EM_S_MAJASSRES_NUM</stp>
        <stp>3</stp>
        <stp>002106.SZ</stp>
        <stp>1/25/2015</stp>
        <stp>1/25/2017</stp>
        <tr r="M576" s="5"/>
      </tp>
      <tp t="s">
        <v/>
        <stp/>
        <stp>EM_S_MAJASSRES_NUM</stp>
        <stp>3</stp>
        <stp>002101.SZ</stp>
        <stp>1/25/2015</stp>
        <stp>1/25/2017</stp>
        <tr r="M571" s="5"/>
      </tp>
      <tp>
        <v>1</v>
        <stp/>
        <stp>EM_S_MAJASSRES_NUM</stp>
        <stp>3</stp>
        <stp>002100.SZ</stp>
        <stp>1/25/2015</stp>
        <stp>1/25/2017</stp>
        <tr r="M570" s="5"/>
      </tp>
      <tp>
        <v>1</v>
        <stp/>
        <stp>EM_S_MAJASSRES_NUM</stp>
        <stp>3</stp>
        <stp>002103.SZ</stp>
        <stp>1/25/2015</stp>
        <stp>1/25/2017</stp>
        <tr r="M573" s="5"/>
      </tp>
      <tp>
        <v>1</v>
        <stp/>
        <stp>EM_S_MAJASSRES_NUM</stp>
        <stp>3</stp>
        <stp>002102.SZ</stp>
        <stp>1/25/2015</stp>
        <stp>1/25/2017</stp>
        <tr r="M572" s="5"/>
      </tp>
      <tp t="s">
        <v/>
        <stp/>
        <stp>EM_S_MAJASSRES_NUM</stp>
        <stp>3</stp>
        <stp>002199.SZ</stp>
        <stp>1/25/2015</stp>
        <stp>1/25/2017</stp>
        <tr r="M669" s="5"/>
      </tp>
      <tp t="s">
        <v/>
        <stp/>
        <stp>EM_S_MAJASSRES_NUM</stp>
        <stp>3</stp>
        <stp>002198.SZ</stp>
        <stp>1/25/2015</stp>
        <stp>1/25/2017</stp>
        <tr r="M668" s="5"/>
      </tp>
      <tp t="s">
        <v/>
        <stp/>
        <stp>EM_S_MAJASSRES_NUM</stp>
        <stp>3</stp>
        <stp>002195.SZ</stp>
        <stp>1/25/2015</stp>
        <stp>1/25/2017</stp>
        <tr r="M665" s="5"/>
      </tp>
      <tp t="s">
        <v/>
        <stp/>
        <stp>EM_S_MAJASSRES_NUM</stp>
        <stp>3</stp>
        <stp>002194.SZ</stp>
        <stp>1/25/2015</stp>
        <stp>1/25/2017</stp>
        <tr r="M664" s="5"/>
      </tp>
      <tp t="s">
        <v/>
        <stp/>
        <stp>EM_S_MAJASSRES_NUM</stp>
        <stp>3</stp>
        <stp>002197.SZ</stp>
        <stp>1/25/2015</stp>
        <stp>1/25/2017</stp>
        <tr r="M667" s="5"/>
      </tp>
      <tp>
        <v>1</v>
        <stp/>
        <stp>EM_S_MAJASSRES_NUM</stp>
        <stp>3</stp>
        <stp>002196.SZ</stp>
        <stp>1/25/2015</stp>
        <stp>1/25/2017</stp>
        <tr r="M666" s="5"/>
      </tp>
      <tp t="s">
        <v/>
        <stp/>
        <stp>EM_S_MAJASSRES_NUM</stp>
        <stp>3</stp>
        <stp>002191.SZ</stp>
        <stp>1/25/2015</stp>
        <stp>1/25/2017</stp>
        <tr r="M661" s="5"/>
      </tp>
      <tp t="s">
        <v/>
        <stp/>
        <stp>EM_S_MAJASSRES_NUM</stp>
        <stp>3</stp>
        <stp>002190.SZ</stp>
        <stp>1/25/2015</stp>
        <stp>1/25/2017</stp>
        <tr r="M660" s="5"/>
      </tp>
      <tp t="s">
        <v/>
        <stp/>
        <stp>EM_S_MAJASSRES_NUM</stp>
        <stp>3</stp>
        <stp>002193.SZ</stp>
        <stp>1/25/2015</stp>
        <stp>1/25/2017</stp>
        <tr r="M663" s="5"/>
      </tp>
      <tp t="s">
        <v/>
        <stp/>
        <stp>EM_S_MAJASSRES_NUM</stp>
        <stp>3</stp>
        <stp>002192.SZ</stp>
        <stp>1/25/2015</stp>
        <stp>1/25/2017</stp>
        <tr r="M662" s="5"/>
      </tp>
      <tp t="s">
        <v/>
        <stp/>
        <stp>EM_S_MAJASSRES_NUM</stp>
        <stp>3</stp>
        <stp>002189.SZ</stp>
        <stp>1/25/2015</stp>
        <stp>1/25/2017</stp>
        <tr r="M659" s="5"/>
      </tp>
      <tp>
        <v>1</v>
        <stp/>
        <stp>EM_S_MAJASSRES_NUM</stp>
        <stp>3</stp>
        <stp>002188.SZ</stp>
        <stp>1/25/2015</stp>
        <stp>1/25/2017</stp>
        <tr r="M658" s="5"/>
      </tp>
      <tp t="s">
        <v/>
        <stp/>
        <stp>EM_S_MAJASSRES_NUM</stp>
        <stp>3</stp>
        <stp>002185.SZ</stp>
        <stp>1/25/2015</stp>
        <stp>1/25/2017</stp>
        <tr r="M655" s="5"/>
      </tp>
      <tp t="s">
        <v/>
        <stp/>
        <stp>EM_S_MAJASSRES_NUM</stp>
        <stp>3</stp>
        <stp>002184.SZ</stp>
        <stp>1/25/2015</stp>
        <stp>1/25/2017</stp>
        <tr r="M654" s="5"/>
      </tp>
      <tp t="s">
        <v/>
        <stp/>
        <stp>EM_S_MAJASSRES_NUM</stp>
        <stp>3</stp>
        <stp>002187.SZ</stp>
        <stp>1/25/2015</stp>
        <stp>1/25/2017</stp>
        <tr r="M657" s="5"/>
      </tp>
      <tp t="s">
        <v/>
        <stp/>
        <stp>EM_S_MAJASSRES_NUM</stp>
        <stp>3</stp>
        <stp>002186.SZ</stp>
        <stp>1/25/2015</stp>
        <stp>1/25/2017</stp>
        <tr r="M656" s="5"/>
      </tp>
      <tp t="s">
        <v/>
        <stp/>
        <stp>EM_S_MAJASSRES_NUM</stp>
        <stp>3</stp>
        <stp>002181.SZ</stp>
        <stp>1/25/2015</stp>
        <stp>1/25/2017</stp>
        <tr r="M651" s="5"/>
      </tp>
      <tp>
        <v>1</v>
        <stp/>
        <stp>EM_S_MAJASSRES_NUM</stp>
        <stp>3</stp>
        <stp>002180.SZ</stp>
        <stp>1/25/2015</stp>
        <stp>1/25/2017</stp>
        <tr r="M650" s="5"/>
      </tp>
      <tp t="s">
        <v/>
        <stp/>
        <stp>EM_S_MAJASSRES_NUM</stp>
        <stp>3</stp>
        <stp>002183.SZ</stp>
        <stp>1/25/2015</stp>
        <stp>1/25/2017</stp>
        <tr r="M653" s="5"/>
      </tp>
      <tp t="s">
        <v/>
        <stp/>
        <stp>EM_S_MAJASSRES_NUM</stp>
        <stp>3</stp>
        <stp>002182.SZ</stp>
        <stp>1/25/2015</stp>
        <stp>1/25/2017</stp>
        <tr r="M652" s="5"/>
      </tp>
      <tp>
        <v>1</v>
        <stp/>
        <stp>EM_S_MAJASSRES_NUM</stp>
        <stp>3</stp>
        <stp>002279.SZ</stp>
        <stp>1/25/2015</stp>
        <stp>1/25/2017</stp>
        <tr r="M748" s="5"/>
      </tp>
      <tp t="s">
        <v/>
        <stp/>
        <stp>EM_S_MAJASSRES_NUM</stp>
        <stp>3</stp>
        <stp>002278.SZ</stp>
        <stp>1/25/2015</stp>
        <stp>1/25/2017</stp>
        <tr r="M747" s="5"/>
      </tp>
      <tp t="s">
        <v/>
        <stp/>
        <stp>EM_S_MAJASSRES_NUM</stp>
        <stp>3</stp>
        <stp>002275.SZ</stp>
        <stp>1/25/2015</stp>
        <stp>1/25/2017</stp>
        <tr r="M744" s="5"/>
      </tp>
      <tp t="s">
        <v/>
        <stp/>
        <stp>EM_S_MAJASSRES_NUM</stp>
        <stp>3</stp>
        <stp>002274.SZ</stp>
        <stp>1/25/2015</stp>
        <stp>1/25/2017</stp>
        <tr r="M743" s="5"/>
      </tp>
      <tp t="s">
        <v/>
        <stp/>
        <stp>EM_S_MAJASSRES_NUM</stp>
        <stp>3</stp>
        <stp>002277.SZ</stp>
        <stp>1/25/2015</stp>
        <stp>1/25/2017</stp>
        <tr r="M746" s="5"/>
      </tp>
      <tp t="s">
        <v/>
        <stp/>
        <stp>EM_S_MAJASSRES_NUM</stp>
        <stp>3</stp>
        <stp>002276.SZ</stp>
        <stp>1/25/2015</stp>
        <stp>1/25/2017</stp>
        <tr r="M745" s="5"/>
      </tp>
      <tp t="s">
        <v/>
        <stp/>
        <stp>EM_S_MAJASSRES_NUM</stp>
        <stp>3</stp>
        <stp>002271.SZ</stp>
        <stp>1/25/2015</stp>
        <stp>1/25/2017</stp>
        <tr r="M740" s="5"/>
      </tp>
      <tp>
        <v>1</v>
        <stp/>
        <stp>EM_S_MAJASSRES_NUM</stp>
        <stp>3</stp>
        <stp>002270.SZ</stp>
        <stp>1/25/2015</stp>
        <stp>1/25/2017</stp>
        <tr r="M739" s="5"/>
      </tp>
      <tp t="s">
        <v/>
        <stp/>
        <stp>EM_S_MAJASSRES_NUM</stp>
        <stp>3</stp>
        <stp>002273.SZ</stp>
        <stp>1/25/2015</stp>
        <stp>1/25/2017</stp>
        <tr r="M742" s="5"/>
      </tp>
      <tp t="s">
        <v/>
        <stp/>
        <stp>EM_S_MAJASSRES_NUM</stp>
        <stp>3</stp>
        <stp>002272.SZ</stp>
        <stp>1/25/2015</stp>
        <stp>1/25/2017</stp>
        <tr r="M741" s="5"/>
      </tp>
      <tp t="s">
        <v/>
        <stp/>
        <stp>EM_S_MAJASSRES_NUM</stp>
        <stp>3</stp>
        <stp>002269.SZ</stp>
        <stp>1/25/2015</stp>
        <stp>1/25/2017</stp>
        <tr r="M738" s="5"/>
      </tp>
      <tp t="s">
        <v/>
        <stp/>
        <stp>EM_S_MAJASSRES_NUM</stp>
        <stp>3</stp>
        <stp>002268.SZ</stp>
        <stp>1/25/2015</stp>
        <stp>1/25/2017</stp>
        <tr r="M737" s="5"/>
      </tp>
      <tp>
        <v>1</v>
        <stp/>
        <stp>EM_S_MAJASSRES_NUM</stp>
        <stp>3</stp>
        <stp>002265.SZ</stp>
        <stp>1/25/2015</stp>
        <stp>1/25/2017</stp>
        <tr r="M734" s="5"/>
      </tp>
      <tp>
        <v>1</v>
        <stp/>
        <stp>EM_S_MAJASSRES_NUM</stp>
        <stp>3</stp>
        <stp>002264.SZ</stp>
        <stp>1/25/2015</stp>
        <stp>1/25/2017</stp>
        <tr r="M733" s="5"/>
      </tp>
      <tp t="s">
        <v/>
        <stp/>
        <stp>EM_S_MAJASSRES_NUM</stp>
        <stp>3</stp>
        <stp>002267.SZ</stp>
        <stp>1/25/2015</stp>
        <stp>1/25/2017</stp>
        <tr r="M736" s="5"/>
      </tp>
      <tp t="s">
        <v/>
        <stp/>
        <stp>EM_S_MAJASSRES_NUM</stp>
        <stp>3</stp>
        <stp>002266.SZ</stp>
        <stp>1/25/2015</stp>
        <stp>1/25/2017</stp>
        <tr r="M735" s="5"/>
      </tp>
      <tp>
        <v>1</v>
        <stp/>
        <stp>EM_S_MAJASSRES_NUM</stp>
        <stp>3</stp>
        <stp>002261.SZ</stp>
        <stp>1/25/2015</stp>
        <stp>1/25/2017</stp>
        <tr r="M730" s="5"/>
      </tp>
      <tp t="s">
        <v/>
        <stp/>
        <stp>EM_S_MAJASSRES_NUM</stp>
        <stp>3</stp>
        <stp>002260.SZ</stp>
        <stp>1/25/2015</stp>
        <stp>1/25/2017</stp>
        <tr r="M729" s="5"/>
      </tp>
      <tp t="s">
        <v/>
        <stp/>
        <stp>EM_S_MAJASSRES_NUM</stp>
        <stp>3</stp>
        <stp>002263.SZ</stp>
        <stp>1/25/2015</stp>
        <stp>1/25/2017</stp>
        <tr r="M732" s="5"/>
      </tp>
      <tp t="s">
        <v/>
        <stp/>
        <stp>EM_S_MAJASSRES_NUM</stp>
        <stp>3</stp>
        <stp>002262.SZ</stp>
        <stp>1/25/2015</stp>
        <stp>1/25/2017</stp>
        <tr r="M731" s="5"/>
      </tp>
      <tp t="s">
        <v/>
        <stp/>
        <stp>EM_S_MAJASSRES_NUM</stp>
        <stp>3</stp>
        <stp>002259.SZ</stp>
        <stp>1/25/2015</stp>
        <stp>1/25/2017</stp>
        <tr r="M728" s="5"/>
      </tp>
      <tp t="s">
        <v/>
        <stp/>
        <stp>EM_S_MAJASSRES_NUM</stp>
        <stp>3</stp>
        <stp>002258.SZ</stp>
        <stp>1/25/2015</stp>
        <stp>1/25/2017</stp>
        <tr r="M727" s="5"/>
      </tp>
      <tp t="s">
        <v/>
        <stp/>
        <stp>EM_S_MAJASSRES_NUM</stp>
        <stp>3</stp>
        <stp>002255.SZ</stp>
        <stp>1/25/2015</stp>
        <stp>1/25/2017</stp>
        <tr r="M725" s="5"/>
      </tp>
      <tp t="s">
        <v/>
        <stp/>
        <stp>EM_S_MAJASSRES_NUM</stp>
        <stp>3</stp>
        <stp>002254.SZ</stp>
        <stp>1/25/2015</stp>
        <stp>1/25/2017</stp>
        <tr r="M724" s="5"/>
      </tp>
      <tp t="s">
        <v/>
        <stp/>
        <stp>EM_S_MAJASSRES_NUM</stp>
        <stp>3</stp>
        <stp>002256.SZ</stp>
        <stp>1/25/2015</stp>
        <stp>1/25/2017</stp>
        <tr r="M726" s="5"/>
      </tp>
      <tp t="s">
        <v/>
        <stp/>
        <stp>EM_S_MAJASSRES_NUM</stp>
        <stp>3</stp>
        <stp>002251.SZ</stp>
        <stp>1/25/2015</stp>
        <stp>1/25/2017</stp>
        <tr r="M721" s="5"/>
      </tp>
      <tp t="s">
        <v/>
        <stp/>
        <stp>EM_S_MAJASSRES_NUM</stp>
        <stp>3</stp>
        <stp>002250.SZ</stp>
        <stp>1/25/2015</stp>
        <stp>1/25/2017</stp>
        <tr r="M720" s="5"/>
      </tp>
      <tp t="s">
        <v/>
        <stp/>
        <stp>EM_S_MAJASSRES_NUM</stp>
        <stp>3</stp>
        <stp>002253.SZ</stp>
        <stp>1/25/2015</stp>
        <stp>1/25/2017</stp>
        <tr r="M723" s="5"/>
      </tp>
      <tp t="s">
        <v/>
        <stp/>
        <stp>EM_S_MAJASSRES_NUM</stp>
        <stp>3</stp>
        <stp>002252.SZ</stp>
        <stp>1/25/2015</stp>
        <stp>1/25/2017</stp>
        <tr r="M722" s="5"/>
      </tp>
      <tp>
        <v>1</v>
        <stp/>
        <stp>EM_S_MAJASSRES_NUM</stp>
        <stp>3</stp>
        <stp>002249.SZ</stp>
        <stp>1/25/2015</stp>
        <stp>1/25/2017</stp>
        <tr r="M719" s="5"/>
      </tp>
      <tp t="s">
        <v/>
        <stp/>
        <stp>EM_S_MAJASSRES_NUM</stp>
        <stp>3</stp>
        <stp>002248.SZ</stp>
        <stp>1/25/2015</stp>
        <stp>1/25/2017</stp>
        <tr r="M718" s="5"/>
      </tp>
      <tp t="s">
        <v/>
        <stp/>
        <stp>EM_S_MAJASSRES_NUM</stp>
        <stp>3</stp>
        <stp>002245.SZ</stp>
        <stp>1/25/2015</stp>
        <stp>1/25/2017</stp>
        <tr r="M715" s="5"/>
      </tp>
      <tp t="s">
        <v/>
        <stp/>
        <stp>EM_S_MAJASSRES_NUM</stp>
        <stp>3</stp>
        <stp>002244.SZ</stp>
        <stp>1/25/2015</stp>
        <stp>1/25/2017</stp>
        <tr r="M714" s="5"/>
      </tp>
      <tp>
        <v>1</v>
        <stp/>
        <stp>EM_S_MAJASSRES_NUM</stp>
        <stp>3</stp>
        <stp>002247.SZ</stp>
        <stp>1/25/2015</stp>
        <stp>1/25/2017</stp>
        <tr r="M717" s="5"/>
      </tp>
      <tp t="s">
        <v/>
        <stp/>
        <stp>EM_S_MAJASSRES_NUM</stp>
        <stp>3</stp>
        <stp>002246.SZ</stp>
        <stp>1/25/2015</stp>
        <stp>1/25/2017</stp>
        <tr r="M716" s="5"/>
      </tp>
      <tp t="s">
        <v/>
        <stp/>
        <stp>EM_S_MAJASSRES_NUM</stp>
        <stp>3</stp>
        <stp>002241.SZ</stp>
        <stp>1/25/2015</stp>
        <stp>1/25/2017</stp>
        <tr r="M711" s="5"/>
      </tp>
      <tp t="s">
        <v/>
        <stp/>
        <stp>EM_S_MAJASSRES_NUM</stp>
        <stp>3</stp>
        <stp>002240.SZ</stp>
        <stp>1/25/2015</stp>
        <stp>1/25/2017</stp>
        <tr r="M710" s="5"/>
      </tp>
      <tp t="s">
        <v/>
        <stp/>
        <stp>EM_S_MAJASSRES_NUM</stp>
        <stp>3</stp>
        <stp>002243.SZ</stp>
        <stp>1/25/2015</stp>
        <stp>1/25/2017</stp>
        <tr r="M713" s="5"/>
      </tp>
      <tp t="s">
        <v/>
        <stp/>
        <stp>EM_S_MAJASSRES_NUM</stp>
        <stp>3</stp>
        <stp>002242.SZ</stp>
        <stp>1/25/2015</stp>
        <stp>1/25/2017</stp>
        <tr r="M712" s="5"/>
      </tp>
      <tp>
        <v>2</v>
        <stp/>
        <stp>EM_S_MAJASSRES_NUM</stp>
        <stp>3</stp>
        <stp>002239.SZ</stp>
        <stp>1/25/2015</stp>
        <stp>1/25/2017</stp>
        <tr r="M709" s="5"/>
      </tp>
      <tp t="s">
        <v/>
        <stp/>
        <stp>EM_S_MAJASSRES_NUM</stp>
        <stp>3</stp>
        <stp>002238.SZ</stp>
        <stp>1/25/2015</stp>
        <stp>1/25/2017</stp>
        <tr r="M708" s="5"/>
      </tp>
      <tp>
        <v>1</v>
        <stp/>
        <stp>EM_S_MAJASSRES_NUM</stp>
        <stp>3</stp>
        <stp>002235.SZ</stp>
        <stp>1/25/2015</stp>
        <stp>1/25/2017</stp>
        <tr r="M705" s="5"/>
      </tp>
      <tp t="s">
        <v/>
        <stp/>
        <stp>EM_S_MAJASSRES_NUM</stp>
        <stp>3</stp>
        <stp>002234.SZ</stp>
        <stp>1/25/2015</stp>
        <stp>1/25/2017</stp>
        <tr r="M704" s="5"/>
      </tp>
      <tp t="s">
        <v/>
        <stp/>
        <stp>EM_S_MAJASSRES_NUM</stp>
        <stp>3</stp>
        <stp>002237.SZ</stp>
        <stp>1/25/2015</stp>
        <stp>1/25/2017</stp>
        <tr r="M707" s="5"/>
      </tp>
      <tp t="s">
        <v/>
        <stp/>
        <stp>EM_S_MAJASSRES_NUM</stp>
        <stp>3</stp>
        <stp>002236.SZ</stp>
        <stp>1/25/2015</stp>
        <stp>1/25/2017</stp>
        <tr r="M706" s="5"/>
      </tp>
      <tp t="s">
        <v/>
        <stp/>
        <stp>EM_S_MAJASSRES_NUM</stp>
        <stp>3</stp>
        <stp>002231.SZ</stp>
        <stp>1/25/2015</stp>
        <stp>1/25/2017</stp>
        <tr r="M701" s="5"/>
      </tp>
      <tp t="s">
        <v/>
        <stp/>
        <stp>EM_S_MAJASSRES_NUM</stp>
        <stp>3</stp>
        <stp>002230.SZ</stp>
        <stp>1/25/2015</stp>
        <stp>1/25/2017</stp>
        <tr r="M700" s="5"/>
      </tp>
      <tp t="s">
        <v/>
        <stp/>
        <stp>EM_S_MAJASSRES_NUM</stp>
        <stp>3</stp>
        <stp>002233.SZ</stp>
        <stp>1/25/2015</stp>
        <stp>1/25/2017</stp>
        <tr r="M703" s="5"/>
      </tp>
      <tp t="s">
        <v/>
        <stp/>
        <stp>EM_S_MAJASSRES_NUM</stp>
        <stp>3</stp>
        <stp>002232.SZ</stp>
        <stp>1/25/2015</stp>
        <stp>1/25/2017</stp>
        <tr r="M702" s="5"/>
      </tp>
      <tp t="s">
        <v/>
        <stp/>
        <stp>EM_S_MAJASSRES_NUM</stp>
        <stp>3</stp>
        <stp>002229.SZ</stp>
        <stp>1/25/2015</stp>
        <stp>1/25/2017</stp>
        <tr r="M699" s="5"/>
      </tp>
      <tp t="s">
        <v/>
        <stp/>
        <stp>EM_S_MAJASSRES_NUM</stp>
        <stp>3</stp>
        <stp>002228.SZ</stp>
        <stp>1/25/2015</stp>
        <stp>1/25/2017</stp>
        <tr r="M698" s="5"/>
      </tp>
      <tp t="s">
        <v/>
        <stp/>
        <stp>EM_S_MAJASSRES_NUM</stp>
        <stp>3</stp>
        <stp>002225.SZ</stp>
        <stp>1/25/2015</stp>
        <stp>1/25/2017</stp>
        <tr r="M695" s="5"/>
      </tp>
      <tp t="s">
        <v/>
        <stp/>
        <stp>EM_S_MAJASSRES_NUM</stp>
        <stp>3</stp>
        <stp>002224.SZ</stp>
        <stp>1/25/2015</stp>
        <stp>1/25/2017</stp>
        <tr r="M694" s="5"/>
      </tp>
      <tp t="s">
        <v/>
        <stp/>
        <stp>EM_S_MAJASSRES_NUM</stp>
        <stp>3</stp>
        <stp>002227.SZ</stp>
        <stp>1/25/2015</stp>
        <stp>1/25/2017</stp>
        <tr r="M697" s="5"/>
      </tp>
      <tp t="s">
        <v/>
        <stp/>
        <stp>EM_S_MAJASSRES_NUM</stp>
        <stp>3</stp>
        <stp>002226.SZ</stp>
        <stp>1/25/2015</stp>
        <stp>1/25/2017</stp>
        <tr r="M696" s="5"/>
      </tp>
      <tp t="s">
        <v/>
        <stp/>
        <stp>EM_S_MAJASSRES_NUM</stp>
        <stp>3</stp>
        <stp>002221.SZ</stp>
        <stp>1/25/2015</stp>
        <stp>1/25/2017</stp>
        <tr r="M691" s="5"/>
      </tp>
      <tp t="s">
        <v/>
        <stp/>
        <stp>EM_S_MAJASSRES_NUM</stp>
        <stp>3</stp>
        <stp>002220.SZ</stp>
        <stp>1/25/2015</stp>
        <stp>1/25/2017</stp>
        <tr r="M690" s="5"/>
      </tp>
      <tp t="s">
        <v/>
        <stp/>
        <stp>EM_S_MAJASSRES_NUM</stp>
        <stp>3</stp>
        <stp>002223.SZ</stp>
        <stp>1/25/2015</stp>
        <stp>1/25/2017</stp>
        <tr r="M693" s="5"/>
      </tp>
      <tp t="s">
        <v/>
        <stp/>
        <stp>EM_S_MAJASSRES_NUM</stp>
        <stp>3</stp>
        <stp>002222.SZ</stp>
        <stp>1/25/2015</stp>
        <stp>1/25/2017</stp>
        <tr r="M692" s="5"/>
      </tp>
      <tp t="s">
        <v/>
        <stp/>
        <stp>EM_S_MAJASSRES_NUM</stp>
        <stp>3</stp>
        <stp>002219.SZ</stp>
        <stp>1/25/2015</stp>
        <stp>1/25/2017</stp>
        <tr r="M689" s="5"/>
      </tp>
      <tp t="s">
        <v/>
        <stp/>
        <stp>EM_S_MAJASSRES_NUM</stp>
        <stp>3</stp>
        <stp>002218.SZ</stp>
        <stp>1/25/2015</stp>
        <stp>1/25/2017</stp>
        <tr r="M688" s="5"/>
      </tp>
      <tp t="s">
        <v/>
        <stp/>
        <stp>EM_S_MAJASSRES_NUM</stp>
        <stp>3</stp>
        <stp>002215.SZ</stp>
        <stp>1/25/2015</stp>
        <stp>1/25/2017</stp>
        <tr r="M685" s="5"/>
      </tp>
      <tp t="s">
        <v/>
        <stp/>
        <stp>EM_S_MAJASSRES_NUM</stp>
        <stp>3</stp>
        <stp>002214.SZ</stp>
        <stp>1/25/2015</stp>
        <stp>1/25/2017</stp>
        <tr r="M684" s="5"/>
      </tp>
      <tp>
        <v>1</v>
        <stp/>
        <stp>EM_S_MAJASSRES_NUM</stp>
        <stp>3</stp>
        <stp>002217.SZ</stp>
        <stp>1/25/2015</stp>
        <stp>1/25/2017</stp>
        <tr r="M687" s="5"/>
      </tp>
      <tp t="s">
        <v/>
        <stp/>
        <stp>EM_S_MAJASSRES_NUM</stp>
        <stp>3</stp>
        <stp>002216.SZ</stp>
        <stp>1/25/2015</stp>
        <stp>1/25/2017</stp>
        <tr r="M686" s="5"/>
      </tp>
      <tp t="s">
        <v/>
        <stp/>
        <stp>EM_S_MAJASSRES_NUM</stp>
        <stp>3</stp>
        <stp>002211.SZ</stp>
        <stp>1/25/2015</stp>
        <stp>1/25/2017</stp>
        <tr r="M681" s="5"/>
      </tp>
      <tp t="s">
        <v/>
        <stp/>
        <stp>EM_S_MAJASSRES_NUM</stp>
        <stp>3</stp>
        <stp>002210.SZ</stp>
        <stp>1/25/2015</stp>
        <stp>1/25/2017</stp>
        <tr r="M680" s="5"/>
      </tp>
      <tp t="s">
        <v/>
        <stp/>
        <stp>EM_S_MAJASSRES_NUM</stp>
        <stp>3</stp>
        <stp>002213.SZ</stp>
        <stp>1/25/2015</stp>
        <stp>1/25/2017</stp>
        <tr r="M683" s="5"/>
      </tp>
      <tp>
        <v>1</v>
        <stp/>
        <stp>EM_S_MAJASSRES_NUM</stp>
        <stp>3</stp>
        <stp>002212.SZ</stp>
        <stp>1/25/2015</stp>
        <stp>1/25/2017</stp>
        <tr r="M682" s="5"/>
      </tp>
      <tp t="s">
        <v/>
        <stp/>
        <stp>EM_S_MAJASSRES_NUM</stp>
        <stp>3</stp>
        <stp>002209.SZ</stp>
        <stp>1/25/2015</stp>
        <stp>1/25/2017</stp>
        <tr r="M679" s="5"/>
      </tp>
      <tp t="s">
        <v/>
        <stp/>
        <stp>EM_S_MAJASSRES_NUM</stp>
        <stp>3</stp>
        <stp>002208.SZ</stp>
        <stp>1/25/2015</stp>
        <stp>1/25/2017</stp>
        <tr r="M678" s="5"/>
      </tp>
      <tp t="s">
        <v/>
        <stp/>
        <stp>EM_S_MAJASSRES_NUM</stp>
        <stp>3</stp>
        <stp>002205.SZ</stp>
        <stp>1/25/2015</stp>
        <stp>1/25/2017</stp>
        <tr r="M675" s="5"/>
      </tp>
      <tp t="s">
        <v/>
        <stp/>
        <stp>EM_S_MAJASSRES_NUM</stp>
        <stp>3</stp>
        <stp>002204.SZ</stp>
        <stp>1/25/2015</stp>
        <stp>1/25/2017</stp>
        <tr r="M674" s="5"/>
      </tp>
      <tp t="s">
        <v/>
        <stp/>
        <stp>EM_S_MAJASSRES_NUM</stp>
        <stp>3</stp>
        <stp>002207.SZ</stp>
        <stp>1/25/2015</stp>
        <stp>1/25/2017</stp>
        <tr r="M677" s="5"/>
      </tp>
      <tp t="s">
        <v/>
        <stp/>
        <stp>EM_S_MAJASSRES_NUM</stp>
        <stp>3</stp>
        <stp>002206.SZ</stp>
        <stp>1/25/2015</stp>
        <stp>1/25/2017</stp>
        <tr r="M676" s="5"/>
      </tp>
      <tp t="s">
        <v/>
        <stp/>
        <stp>EM_S_MAJASSRES_NUM</stp>
        <stp>3</stp>
        <stp>002201.SZ</stp>
        <stp>1/25/2015</stp>
        <stp>1/25/2017</stp>
        <tr r="M671" s="5"/>
      </tp>
      <tp t="s">
        <v/>
        <stp/>
        <stp>EM_S_MAJASSRES_NUM</stp>
        <stp>3</stp>
        <stp>002200.SZ</stp>
        <stp>1/25/2015</stp>
        <stp>1/25/2017</stp>
        <tr r="M670" s="5"/>
      </tp>
      <tp t="s">
        <v/>
        <stp/>
        <stp>EM_S_MAJASSRES_NUM</stp>
        <stp>3</stp>
        <stp>002203.SZ</stp>
        <stp>1/25/2015</stp>
        <stp>1/25/2017</stp>
        <tr r="M673" s="5"/>
      </tp>
      <tp t="s">
        <v/>
        <stp/>
        <stp>EM_S_MAJASSRES_NUM</stp>
        <stp>3</stp>
        <stp>002202.SZ</stp>
        <stp>1/25/2015</stp>
        <stp>1/25/2017</stp>
        <tr r="M672" s="5"/>
      </tp>
      <tp t="s">
        <v/>
        <stp/>
        <stp>EM_S_MAJASSRES_NUM</stp>
        <stp>3</stp>
        <stp>002299.SZ</stp>
        <stp>1/25/2015</stp>
        <stp>1/25/2017</stp>
        <tr r="M768" s="5"/>
      </tp>
      <tp t="s">
        <v/>
        <stp/>
        <stp>EM_S_MAJASSRES_NUM</stp>
        <stp>3</stp>
        <stp>002298.SZ</stp>
        <stp>1/25/2015</stp>
        <stp>1/25/2017</stp>
        <tr r="M767" s="5"/>
      </tp>
      <tp t="s">
        <v/>
        <stp/>
        <stp>EM_S_MAJASSRES_NUM</stp>
        <stp>3</stp>
        <stp>002295.SZ</stp>
        <stp>1/25/2015</stp>
        <stp>1/25/2017</stp>
        <tr r="M764" s="5"/>
      </tp>
      <tp t="s">
        <v/>
        <stp/>
        <stp>EM_S_MAJASSRES_NUM</stp>
        <stp>3</stp>
        <stp>002294.SZ</stp>
        <stp>1/25/2015</stp>
        <stp>1/25/2017</stp>
        <tr r="M763" s="5"/>
      </tp>
      <tp t="s">
        <v/>
        <stp/>
        <stp>EM_S_MAJASSRES_NUM</stp>
        <stp>3</stp>
        <stp>002297.SZ</stp>
        <stp>1/25/2015</stp>
        <stp>1/25/2017</stp>
        <tr r="M766" s="5"/>
      </tp>
      <tp t="s">
        <v/>
        <stp/>
        <stp>EM_S_MAJASSRES_NUM</stp>
        <stp>3</stp>
        <stp>002296.SZ</stp>
        <stp>1/25/2015</stp>
        <stp>1/25/2017</stp>
        <tr r="M765" s="5"/>
      </tp>
      <tp t="s">
        <v/>
        <stp/>
        <stp>EM_S_MAJASSRES_NUM</stp>
        <stp>3</stp>
        <stp>002291.SZ</stp>
        <stp>1/25/2015</stp>
        <stp>1/25/2017</stp>
        <tr r="M760" s="5"/>
      </tp>
      <tp t="s">
        <v/>
        <stp/>
        <stp>EM_S_MAJASSRES_NUM</stp>
        <stp>3</stp>
        <stp>002290.SZ</stp>
        <stp>1/25/2015</stp>
        <stp>1/25/2017</stp>
        <tr r="M759" s="5"/>
      </tp>
      <tp t="s">
        <v/>
        <stp/>
        <stp>EM_S_MAJASSRES_NUM</stp>
        <stp>3</stp>
        <stp>002293.SZ</stp>
        <stp>1/25/2015</stp>
        <stp>1/25/2017</stp>
        <tr r="M762" s="5"/>
      </tp>
      <tp t="s">
        <v/>
        <stp/>
        <stp>EM_S_MAJASSRES_NUM</stp>
        <stp>3</stp>
        <stp>002292.SZ</stp>
        <stp>1/25/2015</stp>
        <stp>1/25/2017</stp>
        <tr r="M761" s="5"/>
      </tp>
      <tp t="s">
        <v/>
        <stp/>
        <stp>EM_S_MAJASSRES_NUM</stp>
        <stp>3</stp>
        <stp>002289.SZ</stp>
        <stp>1/25/2015</stp>
        <stp>1/25/2017</stp>
        <tr r="M758" s="5"/>
      </tp>
      <tp t="s">
        <v/>
        <stp/>
        <stp>EM_S_MAJASSRES_NUM</stp>
        <stp>3</stp>
        <stp>002288.SZ</stp>
        <stp>1/25/2015</stp>
        <stp>1/25/2017</stp>
        <tr r="M757" s="5"/>
      </tp>
      <tp t="s">
        <v/>
        <stp/>
        <stp>EM_S_MAJASSRES_NUM</stp>
        <stp>3</stp>
        <stp>002285.SZ</stp>
        <stp>1/25/2015</stp>
        <stp>1/25/2017</stp>
        <tr r="M754" s="5"/>
      </tp>
      <tp t="s">
        <v/>
        <stp/>
        <stp>EM_S_MAJASSRES_NUM</stp>
        <stp>3</stp>
        <stp>002284.SZ</stp>
        <stp>1/25/2015</stp>
        <stp>1/25/2017</stp>
        <tr r="M753" s="5"/>
      </tp>
      <tp t="s">
        <v/>
        <stp/>
        <stp>EM_S_MAJASSRES_NUM</stp>
        <stp>3</stp>
        <stp>002287.SZ</stp>
        <stp>1/25/2015</stp>
        <stp>1/25/2017</stp>
        <tr r="M756" s="5"/>
      </tp>
      <tp t="s">
        <v/>
        <stp/>
        <stp>EM_S_MAJASSRES_NUM</stp>
        <stp>3</stp>
        <stp>002286.SZ</stp>
        <stp>1/25/2015</stp>
        <stp>1/25/2017</stp>
        <tr r="M755" s="5"/>
      </tp>
      <tp t="s">
        <v/>
        <stp/>
        <stp>EM_S_MAJASSRES_NUM</stp>
        <stp>3</stp>
        <stp>002281.SZ</stp>
        <stp>1/25/2015</stp>
        <stp>1/25/2017</stp>
        <tr r="M750" s="5"/>
      </tp>
      <tp t="s">
        <v/>
        <stp/>
        <stp>EM_S_MAJASSRES_NUM</stp>
        <stp>3</stp>
        <stp>002280.SZ</stp>
        <stp>1/25/2015</stp>
        <stp>1/25/2017</stp>
        <tr r="M749" s="5"/>
      </tp>
      <tp t="s">
        <v/>
        <stp/>
        <stp>EM_S_MAJASSRES_NUM</stp>
        <stp>3</stp>
        <stp>002283.SZ</stp>
        <stp>1/25/2015</stp>
        <stp>1/25/2017</stp>
        <tr r="M752" s="5"/>
      </tp>
      <tp t="s">
        <v/>
        <stp/>
        <stp>EM_S_MAJASSRES_NUM</stp>
        <stp>3</stp>
        <stp>002282.SZ</stp>
        <stp>1/25/2015</stp>
        <stp>1/25/2017</stp>
        <tr r="M751" s="5"/>
      </tp>
      <tp t="s">
        <v/>
        <stp/>
        <stp>EM_S_MAJASSRES_NUM</stp>
        <stp>3</stp>
        <stp>002379.SZ</stp>
        <stp>1/25/2015</stp>
        <stp>1/25/2017</stp>
        <tr r="M848" s="5"/>
      </tp>
      <tp t="s">
        <v/>
        <stp/>
        <stp>EM_S_MAJASSRES_NUM</stp>
        <stp>3</stp>
        <stp>002378.SZ</stp>
        <stp>1/25/2015</stp>
        <stp>1/25/2017</stp>
        <tr r="M847" s="5"/>
      </tp>
      <tp t="s">
        <v/>
        <stp/>
        <stp>EM_S_MAJASSRES_NUM</stp>
        <stp>3</stp>
        <stp>002375.SZ</stp>
        <stp>1/25/2015</stp>
        <stp>1/25/2017</stp>
        <tr r="M844" s="5"/>
      </tp>
      <tp t="s">
        <v/>
        <stp/>
        <stp>EM_S_MAJASSRES_NUM</stp>
        <stp>3</stp>
        <stp>002374.SZ</stp>
        <stp>1/25/2015</stp>
        <stp>1/25/2017</stp>
        <tr r="M843" s="5"/>
      </tp>
      <tp t="s">
        <v/>
        <stp/>
        <stp>EM_S_MAJASSRES_NUM</stp>
        <stp>3</stp>
        <stp>002377.SZ</stp>
        <stp>1/25/2015</stp>
        <stp>1/25/2017</stp>
        <tr r="M846" s="5"/>
      </tp>
      <tp t="s">
        <v/>
        <stp/>
        <stp>EM_S_MAJASSRES_NUM</stp>
        <stp>3</stp>
        <stp>002376.SZ</stp>
        <stp>1/25/2015</stp>
        <stp>1/25/2017</stp>
        <tr r="M845" s="5"/>
      </tp>
      <tp>
        <v>1</v>
        <stp/>
        <stp>EM_S_MAJASSRES_NUM</stp>
        <stp>3</stp>
        <stp>002371.SZ</stp>
        <stp>1/25/2015</stp>
        <stp>1/25/2017</stp>
        <tr r="M840" s="5"/>
      </tp>
      <tp t="s">
        <v/>
        <stp/>
        <stp>EM_S_MAJASSRES_NUM</stp>
        <stp>3</stp>
        <stp>002370.SZ</stp>
        <stp>1/25/2015</stp>
        <stp>1/25/2017</stp>
        <tr r="M839" s="5"/>
      </tp>
      <tp t="s">
        <v/>
        <stp/>
        <stp>EM_S_MAJASSRES_NUM</stp>
        <stp>3</stp>
        <stp>002373.SZ</stp>
        <stp>1/25/2015</stp>
        <stp>1/25/2017</stp>
        <tr r="M842" s="5"/>
      </tp>
      <tp t="s">
        <v/>
        <stp/>
        <stp>EM_S_MAJASSRES_NUM</stp>
        <stp>3</stp>
        <stp>002372.SZ</stp>
        <stp>1/25/2015</stp>
        <stp>1/25/2017</stp>
        <tr r="M841" s="5"/>
      </tp>
      <tp t="s">
        <v/>
        <stp/>
        <stp>EM_S_MAJASSRES_NUM</stp>
        <stp>3</stp>
        <stp>002369.SZ</stp>
        <stp>1/25/2015</stp>
        <stp>1/25/2017</stp>
        <tr r="M838" s="5"/>
      </tp>
      <tp t="s">
        <v/>
        <stp/>
        <stp>EM_S_MAJASSRES_NUM</stp>
        <stp>3</stp>
        <stp>002368.SZ</stp>
        <stp>1/25/2015</stp>
        <stp>1/25/2017</stp>
        <tr r="M837" s="5"/>
      </tp>
      <tp t="s">
        <v/>
        <stp/>
        <stp>EM_S_MAJASSRES_NUM</stp>
        <stp>3</stp>
        <stp>002365.SZ</stp>
        <stp>1/25/2015</stp>
        <stp>1/25/2017</stp>
        <tr r="M834" s="5"/>
      </tp>
      <tp t="s">
        <v/>
        <stp/>
        <stp>EM_S_MAJASSRES_NUM</stp>
        <stp>3</stp>
        <stp>002364.SZ</stp>
        <stp>1/25/2015</stp>
        <stp>1/25/2017</stp>
        <tr r="M833" s="5"/>
      </tp>
      <tp t="s">
        <v/>
        <stp/>
        <stp>EM_S_MAJASSRES_NUM</stp>
        <stp>3</stp>
        <stp>002367.SZ</stp>
        <stp>1/25/2015</stp>
        <stp>1/25/2017</stp>
        <tr r="M836" s="5"/>
      </tp>
      <tp>
        <v>1</v>
        <stp/>
        <stp>EM_S_MAJASSRES_NUM</stp>
        <stp>3</stp>
        <stp>002366.SZ</stp>
        <stp>1/25/2015</stp>
        <stp>1/25/2017</stp>
        <tr r="M835" s="5"/>
      </tp>
      <tp t="s">
        <v/>
        <stp/>
        <stp>EM_S_MAJASSRES_NUM</stp>
        <stp>3</stp>
        <stp>002361.SZ</stp>
        <stp>1/25/2015</stp>
        <stp>1/25/2017</stp>
        <tr r="M830" s="5"/>
      </tp>
      <tp t="s">
        <v/>
        <stp/>
        <stp>EM_S_MAJASSRES_NUM</stp>
        <stp>3</stp>
        <stp>002360.SZ</stp>
        <stp>1/25/2015</stp>
        <stp>1/25/2017</stp>
        <tr r="M829" s="5"/>
      </tp>
      <tp t="s">
        <v/>
        <stp/>
        <stp>EM_S_MAJASSRES_NUM</stp>
        <stp>3</stp>
        <stp>002363.SZ</stp>
        <stp>1/25/2015</stp>
        <stp>1/25/2017</stp>
        <tr r="M832" s="5"/>
      </tp>
      <tp t="s">
        <v/>
        <stp/>
        <stp>EM_S_MAJASSRES_NUM</stp>
        <stp>3</stp>
        <stp>002362.SZ</stp>
        <stp>1/25/2015</stp>
        <stp>1/25/2017</stp>
        <tr r="M831" s="5"/>
      </tp>
      <tp t="s">
        <v/>
        <stp/>
        <stp>EM_S_MAJASSRES_NUM</stp>
        <stp>3</stp>
        <stp>002359.SZ</stp>
        <stp>1/25/2015</stp>
        <stp>1/25/2017</stp>
        <tr r="M828" s="5"/>
      </tp>
      <tp t="s">
        <v/>
        <stp/>
        <stp>EM_S_MAJASSRES_NUM</stp>
        <stp>3</stp>
        <stp>002358.SZ</stp>
        <stp>1/25/2015</stp>
        <stp>1/25/2017</stp>
        <tr r="M827" s="5"/>
      </tp>
      <tp t="s">
        <v/>
        <stp/>
        <stp>EM_S_MAJASSRES_NUM</stp>
        <stp>3</stp>
        <stp>002355.SZ</stp>
        <stp>1/25/2015</stp>
        <stp>1/25/2017</stp>
        <tr r="M824" s="5"/>
      </tp>
      <tp t="s">
        <v/>
        <stp/>
        <stp>EM_S_MAJASSRES_NUM</stp>
        <stp>3</stp>
        <stp>002354.SZ</stp>
        <stp>1/25/2015</stp>
        <stp>1/25/2017</stp>
        <tr r="M823" s="5"/>
      </tp>
      <tp t="s">
        <v/>
        <stp/>
        <stp>EM_S_MAJASSRES_NUM</stp>
        <stp>3</stp>
        <stp>002357.SZ</stp>
        <stp>1/25/2015</stp>
        <stp>1/25/2017</stp>
        <tr r="M826" s="5"/>
      </tp>
      <tp t="s">
        <v/>
        <stp/>
        <stp>EM_S_MAJASSRES_NUM</stp>
        <stp>3</stp>
        <stp>002356.SZ</stp>
        <stp>1/25/2015</stp>
        <stp>1/25/2017</stp>
        <tr r="M825" s="5"/>
      </tp>
      <tp t="s">
        <v/>
        <stp/>
        <stp>EM_S_MAJASSRES_NUM</stp>
        <stp>3</stp>
        <stp>002351.SZ</stp>
        <stp>1/25/2015</stp>
        <stp>1/25/2017</stp>
        <tr r="M820" s="5"/>
      </tp>
      <tp t="s">
        <v/>
        <stp/>
        <stp>EM_S_MAJASSRES_NUM</stp>
        <stp>3</stp>
        <stp>002350.SZ</stp>
        <stp>1/25/2015</stp>
        <stp>1/25/2017</stp>
        <tr r="M819" s="5"/>
      </tp>
      <tp t="s">
        <v/>
        <stp/>
        <stp>EM_S_MAJASSRES_NUM</stp>
        <stp>3</stp>
        <stp>002353.SZ</stp>
        <stp>1/25/2015</stp>
        <stp>1/25/2017</stp>
        <tr r="M822" s="5"/>
      </tp>
      <tp>
        <v>1</v>
        <stp/>
        <stp>EM_S_MAJASSRES_NUM</stp>
        <stp>3</stp>
        <stp>002352.SZ</stp>
        <stp>1/25/2015</stp>
        <stp>1/25/2017</stp>
        <tr r="M821" s="5"/>
      </tp>
      <tp>
        <v>1</v>
        <stp/>
        <stp>EM_S_MAJASSRES_NUM</stp>
        <stp>3</stp>
        <stp>002349.SZ</stp>
        <stp>1/25/2015</stp>
        <stp>1/25/2017</stp>
        <tr r="M818" s="5"/>
      </tp>
      <tp t="s">
        <v/>
        <stp/>
        <stp>EM_S_MAJASSRES_NUM</stp>
        <stp>3</stp>
        <stp>002348.SZ</stp>
        <stp>1/25/2015</stp>
        <stp>1/25/2017</stp>
        <tr r="M817" s="5"/>
      </tp>
      <tp t="s">
        <v/>
        <stp/>
        <stp>EM_S_MAJASSRES_NUM</stp>
        <stp>3</stp>
        <stp>002345.SZ</stp>
        <stp>1/25/2015</stp>
        <stp>1/25/2017</stp>
        <tr r="M814" s="5"/>
      </tp>
      <tp t="s">
        <v/>
        <stp/>
        <stp>EM_S_MAJASSRES_NUM</stp>
        <stp>3</stp>
        <stp>002344.SZ</stp>
        <stp>1/25/2015</stp>
        <stp>1/25/2017</stp>
        <tr r="M813" s="5"/>
      </tp>
      <tp t="s">
        <v/>
        <stp/>
        <stp>EM_S_MAJASSRES_NUM</stp>
        <stp>3</stp>
        <stp>002347.SZ</stp>
        <stp>1/25/2015</stp>
        <stp>1/25/2017</stp>
        <tr r="M816" s="5"/>
      </tp>
      <tp t="s">
        <v/>
        <stp/>
        <stp>EM_S_MAJASSRES_NUM</stp>
        <stp>3</stp>
        <stp>002346.SZ</stp>
        <stp>1/25/2015</stp>
        <stp>1/25/2017</stp>
        <tr r="M815" s="5"/>
      </tp>
      <tp t="s">
        <v/>
        <stp/>
        <stp>EM_S_MAJASSRES_NUM</stp>
        <stp>3</stp>
        <stp>002341.SZ</stp>
        <stp>1/25/2015</stp>
        <stp>1/25/2017</stp>
        <tr r="M810" s="5"/>
      </tp>
      <tp t="s">
        <v/>
        <stp/>
        <stp>EM_S_MAJASSRES_NUM</stp>
        <stp>3</stp>
        <stp>002340.SZ</stp>
        <stp>1/25/2015</stp>
        <stp>1/25/2017</stp>
        <tr r="M809" s="5"/>
      </tp>
      <tp>
        <v>1</v>
        <stp/>
        <stp>EM_S_MAJASSRES_NUM</stp>
        <stp>3</stp>
        <stp>002343.SZ</stp>
        <stp>1/25/2015</stp>
        <stp>1/25/2017</stp>
        <tr r="M812" s="5"/>
      </tp>
      <tp t="s">
        <v/>
        <stp/>
        <stp>EM_S_MAJASSRES_NUM</stp>
        <stp>3</stp>
        <stp>002342.SZ</stp>
        <stp>1/25/2015</stp>
        <stp>1/25/2017</stp>
        <tr r="M811" s="5"/>
      </tp>
      <tp t="s">
        <v/>
        <stp/>
        <stp>EM_S_MAJASSRES_NUM</stp>
        <stp>3</stp>
        <stp>002339.SZ</stp>
        <stp>1/25/2015</stp>
        <stp>1/25/2017</stp>
        <tr r="M808" s="5"/>
      </tp>
      <tp t="s">
        <v/>
        <stp/>
        <stp>EM_S_MAJASSRES_NUM</stp>
        <stp>3</stp>
        <stp>002338.SZ</stp>
        <stp>1/25/2015</stp>
        <stp>1/25/2017</stp>
        <tr r="M807" s="5"/>
      </tp>
      <tp t="s">
        <v/>
        <stp/>
        <stp>EM_S_MAJASSRES_NUM</stp>
        <stp>3</stp>
        <stp>002335.SZ</stp>
        <stp>1/25/2015</stp>
        <stp>1/25/2017</stp>
        <tr r="M804" s="5"/>
      </tp>
      <tp t="s">
        <v/>
        <stp/>
        <stp>EM_S_MAJASSRES_NUM</stp>
        <stp>3</stp>
        <stp>002334.SZ</stp>
        <stp>1/25/2015</stp>
        <stp>1/25/2017</stp>
        <tr r="M803" s="5"/>
      </tp>
      <tp t="s">
        <v/>
        <stp/>
        <stp>EM_S_MAJASSRES_NUM</stp>
        <stp>3</stp>
        <stp>002337.SZ</stp>
        <stp>1/25/2015</stp>
        <stp>1/25/2017</stp>
        <tr r="M806" s="5"/>
      </tp>
      <tp t="s">
        <v/>
        <stp/>
        <stp>EM_S_MAJASSRES_NUM</stp>
        <stp>3</stp>
        <stp>002336.SZ</stp>
        <stp>1/25/2015</stp>
        <stp>1/25/2017</stp>
        <tr r="M805" s="5"/>
      </tp>
      <tp t="s">
        <v/>
        <stp/>
        <stp>EM_S_MAJASSRES_NUM</stp>
        <stp>3</stp>
        <stp>002331.SZ</stp>
        <stp>1/25/2015</stp>
        <stp>1/25/2017</stp>
        <tr r="M800" s="5"/>
      </tp>
      <tp t="s">
        <v/>
        <stp/>
        <stp>EM_S_MAJASSRES_NUM</stp>
        <stp>3</stp>
        <stp>002330.SZ</stp>
        <stp>1/25/2015</stp>
        <stp>1/25/2017</stp>
        <tr r="M799" s="5"/>
      </tp>
      <tp t="s">
        <v/>
        <stp/>
        <stp>EM_S_MAJASSRES_NUM</stp>
        <stp>3</stp>
        <stp>002333.SZ</stp>
        <stp>1/25/2015</stp>
        <stp>1/25/2017</stp>
        <tr r="M802" s="5"/>
      </tp>
      <tp t="s">
        <v/>
        <stp/>
        <stp>EM_S_MAJASSRES_NUM</stp>
        <stp>3</stp>
        <stp>002332.SZ</stp>
        <stp>1/25/2015</stp>
        <stp>1/25/2017</stp>
        <tr r="M801" s="5"/>
      </tp>
      <tp>
        <v>1</v>
        <stp/>
        <stp>EM_S_MAJASSRES_NUM</stp>
        <stp>3</stp>
        <stp>002329.SZ</stp>
        <stp>1/25/2015</stp>
        <stp>1/25/2017</stp>
        <tr r="M798" s="5"/>
      </tp>
      <tp t="s">
        <v/>
        <stp/>
        <stp>EM_S_MAJASSRES_NUM</stp>
        <stp>3</stp>
        <stp>002328.SZ</stp>
        <stp>1/25/2015</stp>
        <stp>1/25/2017</stp>
        <tr r="M797" s="5"/>
      </tp>
      <tp t="s">
        <v/>
        <stp/>
        <stp>EM_S_MAJASSRES_NUM</stp>
        <stp>3</stp>
        <stp>002325.SZ</stp>
        <stp>1/25/2015</stp>
        <stp>1/25/2017</stp>
        <tr r="M794" s="5"/>
      </tp>
      <tp t="s">
        <v/>
        <stp/>
        <stp>EM_S_MAJASSRES_NUM</stp>
        <stp>3</stp>
        <stp>002324.SZ</stp>
        <stp>1/25/2015</stp>
        <stp>1/25/2017</stp>
        <tr r="M793" s="5"/>
      </tp>
      <tp t="s">
        <v/>
        <stp/>
        <stp>EM_S_MAJASSRES_NUM</stp>
        <stp>3</stp>
        <stp>002327.SZ</stp>
        <stp>1/25/2015</stp>
        <stp>1/25/2017</stp>
        <tr r="M796" s="5"/>
      </tp>
      <tp t="s">
        <v/>
        <stp/>
        <stp>EM_S_MAJASSRES_NUM</stp>
        <stp>3</stp>
        <stp>002326.SZ</stp>
        <stp>1/25/2015</stp>
        <stp>1/25/2017</stp>
        <tr r="M795" s="5"/>
      </tp>
      <tp t="s">
        <v/>
        <stp/>
        <stp>EM_S_MAJASSRES_NUM</stp>
        <stp>3</stp>
        <stp>002321.SZ</stp>
        <stp>1/25/2015</stp>
        <stp>1/25/2017</stp>
        <tr r="M790" s="5"/>
      </tp>
      <tp t="s">
        <v/>
        <stp/>
        <stp>EM_S_MAJASSRES_NUM</stp>
        <stp>3</stp>
        <stp>002320.SZ</stp>
        <stp>1/25/2015</stp>
        <stp>1/25/2017</stp>
        <tr r="M789" s="5"/>
      </tp>
      <tp>
        <v>1</v>
        <stp/>
        <stp>EM_S_MAJASSRES_NUM</stp>
        <stp>3</stp>
        <stp>002323.SZ</stp>
        <stp>1/25/2015</stp>
        <stp>1/25/2017</stp>
        <tr r="M792" s="5"/>
      </tp>
      <tp>
        <v>1</v>
        <stp/>
        <stp>EM_S_MAJASSRES_NUM</stp>
        <stp>3</stp>
        <stp>002322.SZ</stp>
        <stp>1/25/2015</stp>
        <stp>1/25/2017</stp>
        <tr r="M791" s="5"/>
      </tp>
      <tp t="s">
        <v/>
        <stp/>
        <stp>EM_S_MAJASSRES_NUM</stp>
        <stp>3</stp>
        <stp>002319.SZ</stp>
        <stp>1/25/2015</stp>
        <stp>1/25/2017</stp>
        <tr r="M788" s="5"/>
      </tp>
      <tp t="s">
        <v/>
        <stp/>
        <stp>EM_S_MAJASSRES_NUM</stp>
        <stp>3</stp>
        <stp>002318.SZ</stp>
        <stp>1/25/2015</stp>
        <stp>1/25/2017</stp>
        <tr r="M787" s="5"/>
      </tp>
      <tp t="s">
        <v/>
        <stp/>
        <stp>EM_S_MAJASSRES_NUM</stp>
        <stp>3</stp>
        <stp>002315.SZ</stp>
        <stp>1/25/2015</stp>
        <stp>1/25/2017</stp>
        <tr r="M784" s="5"/>
      </tp>
      <tp>
        <v>1</v>
        <stp/>
        <stp>EM_S_MAJASSRES_NUM</stp>
        <stp>3</stp>
        <stp>002314.SZ</stp>
        <stp>1/25/2015</stp>
        <stp>1/25/2017</stp>
        <tr r="M783" s="5"/>
      </tp>
      <tp t="s">
        <v/>
        <stp/>
        <stp>EM_S_MAJASSRES_NUM</stp>
        <stp>3</stp>
        <stp>002317.SZ</stp>
        <stp>1/25/2015</stp>
        <stp>1/25/2017</stp>
        <tr r="M786" s="5"/>
      </tp>
      <tp t="s">
        <v/>
        <stp/>
        <stp>EM_S_MAJASSRES_NUM</stp>
        <stp>3</stp>
        <stp>002316.SZ</stp>
        <stp>1/25/2015</stp>
        <stp>1/25/2017</stp>
        <tr r="M785" s="5"/>
      </tp>
      <tp t="s">
        <v/>
        <stp/>
        <stp>EM_S_MAJASSRES_NUM</stp>
        <stp>3</stp>
        <stp>002311.SZ</stp>
        <stp>1/25/2015</stp>
        <stp>1/25/2017</stp>
        <tr r="M780" s="5"/>
      </tp>
      <tp t="s">
        <v/>
        <stp/>
        <stp>EM_S_MAJASSRES_NUM</stp>
        <stp>3</stp>
        <stp>002310.SZ</stp>
        <stp>1/25/2015</stp>
        <stp>1/25/2017</stp>
        <tr r="M779" s="5"/>
      </tp>
      <tp t="s">
        <v/>
        <stp/>
        <stp>EM_S_MAJASSRES_NUM</stp>
        <stp>3</stp>
        <stp>002313.SZ</stp>
        <stp>1/25/2015</stp>
        <stp>1/25/2017</stp>
        <tr r="M782" s="5"/>
      </tp>
      <tp t="s">
        <v/>
        <stp/>
        <stp>EM_S_MAJASSRES_NUM</stp>
        <stp>3</stp>
        <stp>002312.SZ</stp>
        <stp>1/25/2015</stp>
        <stp>1/25/2017</stp>
        <tr r="M781" s="5"/>
      </tp>
      <tp t="s">
        <v/>
        <stp/>
        <stp>EM_S_MAJASSRES_NUM</stp>
        <stp>3</stp>
        <stp>002309.SZ</stp>
        <stp>1/25/2015</stp>
        <stp>1/25/2017</stp>
        <tr r="M778" s="5"/>
      </tp>
      <tp t="s">
        <v/>
        <stp/>
        <stp>EM_S_MAJASSRES_NUM</stp>
        <stp>3</stp>
        <stp>002308.SZ</stp>
        <stp>1/25/2015</stp>
        <stp>1/25/2017</stp>
        <tr r="M777" s="5"/>
      </tp>
      <tp t="s">
        <v/>
        <stp/>
        <stp>EM_S_MAJASSRES_NUM</stp>
        <stp>3</stp>
        <stp>002305.SZ</stp>
        <stp>1/25/2015</stp>
        <stp>1/25/2017</stp>
        <tr r="M774" s="5"/>
      </tp>
      <tp t="s">
        <v/>
        <stp/>
        <stp>EM_S_MAJASSRES_NUM</stp>
        <stp>3</stp>
        <stp>002304.SZ</stp>
        <stp>1/25/2015</stp>
        <stp>1/25/2017</stp>
        <tr r="M773" s="5"/>
      </tp>
      <tp t="s">
        <v/>
        <stp/>
        <stp>EM_S_MAJASSRES_NUM</stp>
        <stp>3</stp>
        <stp>002307.SZ</stp>
        <stp>1/25/2015</stp>
        <stp>1/25/2017</stp>
        <tr r="M776" s="5"/>
      </tp>
      <tp t="s">
        <v/>
        <stp/>
        <stp>EM_S_MAJASSRES_NUM</stp>
        <stp>3</stp>
        <stp>002306.SZ</stp>
        <stp>1/25/2015</stp>
        <stp>1/25/2017</stp>
        <tr r="M775" s="5"/>
      </tp>
      <tp t="s">
        <v/>
        <stp/>
        <stp>EM_S_MAJASSRES_NUM</stp>
        <stp>3</stp>
        <stp>002301.SZ</stp>
        <stp>1/25/2015</stp>
        <stp>1/25/2017</stp>
        <tr r="M770" s="5"/>
      </tp>
      <tp t="s">
        <v/>
        <stp/>
        <stp>EM_S_MAJASSRES_NUM</stp>
        <stp>3</stp>
        <stp>002300.SZ</stp>
        <stp>1/25/2015</stp>
        <stp>1/25/2017</stp>
        <tr r="M769" s="5"/>
      </tp>
      <tp t="s">
        <v/>
        <stp/>
        <stp>EM_S_MAJASSRES_NUM</stp>
        <stp>3</stp>
        <stp>002303.SZ</stp>
        <stp>1/25/2015</stp>
        <stp>1/25/2017</stp>
        <tr r="M772" s="5"/>
      </tp>
      <tp t="s">
        <v/>
        <stp/>
        <stp>EM_S_MAJASSRES_NUM</stp>
        <stp>3</stp>
        <stp>002302.SZ</stp>
        <stp>1/25/2015</stp>
        <stp>1/25/2017</stp>
        <tr r="M771" s="5"/>
      </tp>
      <tp t="s">
        <v/>
        <stp/>
        <stp>EM_S_MAJASSRES_NUM</stp>
        <stp>3</stp>
        <stp>002399.SZ</stp>
        <stp>1/25/2015</stp>
        <stp>1/25/2017</stp>
        <tr r="M868" s="5"/>
      </tp>
      <tp t="s">
        <v/>
        <stp/>
        <stp>EM_S_MAJASSRES_NUM</stp>
        <stp>3</stp>
        <stp>002398.SZ</stp>
        <stp>1/25/2015</stp>
        <stp>1/25/2017</stp>
        <tr r="M867" s="5"/>
      </tp>
      <tp t="s">
        <v/>
        <stp/>
        <stp>EM_S_MAJASSRES_NUM</stp>
        <stp>3</stp>
        <stp>002395.SZ</stp>
        <stp>1/25/2015</stp>
        <stp>1/25/2017</stp>
        <tr r="M864" s="5"/>
      </tp>
      <tp t="s">
        <v/>
        <stp/>
        <stp>EM_S_MAJASSRES_NUM</stp>
        <stp>3</stp>
        <stp>002394.SZ</stp>
        <stp>1/25/2015</stp>
        <stp>1/25/2017</stp>
        <tr r="M863" s="5"/>
      </tp>
      <tp t="s">
        <v/>
        <stp/>
        <stp>EM_S_MAJASSRES_NUM</stp>
        <stp>3</stp>
        <stp>002397.SZ</stp>
        <stp>1/25/2015</stp>
        <stp>1/25/2017</stp>
        <tr r="M866" s="5"/>
      </tp>
      <tp t="s">
        <v/>
        <stp/>
        <stp>EM_S_MAJASSRES_NUM</stp>
        <stp>3</stp>
        <stp>002396.SZ</stp>
        <stp>1/25/2015</stp>
        <stp>1/25/2017</stp>
        <tr r="M865" s="5"/>
      </tp>
      <tp t="s">
        <v/>
        <stp/>
        <stp>EM_S_MAJASSRES_NUM</stp>
        <stp>3</stp>
        <stp>002391.SZ</stp>
        <stp>1/25/2015</stp>
        <stp>1/25/2017</stp>
        <tr r="M860" s="5"/>
      </tp>
      <tp>
        <v>1</v>
        <stp/>
        <stp>EM_S_MAJASSRES_NUM</stp>
        <stp>3</stp>
        <stp>002390.SZ</stp>
        <stp>1/25/2015</stp>
        <stp>1/25/2017</stp>
        <tr r="M859" s="5"/>
      </tp>
      <tp t="s">
        <v/>
        <stp/>
        <stp>EM_S_MAJASSRES_NUM</stp>
        <stp>3</stp>
        <stp>002393.SZ</stp>
        <stp>1/25/2015</stp>
        <stp>1/25/2017</stp>
        <tr r="M862" s="5"/>
      </tp>
      <tp t="s">
        <v/>
        <stp/>
        <stp>EM_S_MAJASSRES_NUM</stp>
        <stp>3</stp>
        <stp>002392.SZ</stp>
        <stp>1/25/2015</stp>
        <stp>1/25/2017</stp>
        <tr r="M861" s="5"/>
      </tp>
      <tp t="s">
        <v/>
        <stp/>
        <stp>EM_S_MAJASSRES_NUM</stp>
        <stp>3</stp>
        <stp>002389.SZ</stp>
        <stp>1/25/2015</stp>
        <stp>1/25/2017</stp>
        <tr r="M858" s="5"/>
      </tp>
      <tp t="s">
        <v/>
        <stp/>
        <stp>EM_S_MAJASSRES_NUM</stp>
        <stp>3</stp>
        <stp>002388.SZ</stp>
        <stp>1/25/2015</stp>
        <stp>1/25/2017</stp>
        <tr r="M857" s="5"/>
      </tp>
      <tp t="s">
        <v/>
        <stp/>
        <stp>EM_S_MAJASSRES_NUM</stp>
        <stp>3</stp>
        <stp>002385.SZ</stp>
        <stp>1/25/2015</stp>
        <stp>1/25/2017</stp>
        <tr r="M854" s="5"/>
      </tp>
      <tp>
        <v>1</v>
        <stp/>
        <stp>EM_S_MAJASSRES_NUM</stp>
        <stp>3</stp>
        <stp>002384.SZ</stp>
        <stp>1/25/2015</stp>
        <stp>1/25/2017</stp>
        <tr r="M853" s="5"/>
      </tp>
      <tp t="s">
        <v/>
        <stp/>
        <stp>EM_S_MAJASSRES_NUM</stp>
        <stp>3</stp>
        <stp>002387.SZ</stp>
        <stp>1/25/2015</stp>
        <stp>1/25/2017</stp>
        <tr r="M856" s="5"/>
      </tp>
      <tp t="s">
        <v/>
        <stp/>
        <stp>EM_S_MAJASSRES_NUM</stp>
        <stp>3</stp>
        <stp>002386.SZ</stp>
        <stp>1/25/2015</stp>
        <stp>1/25/2017</stp>
        <tr r="M855" s="5"/>
      </tp>
      <tp t="s">
        <v/>
        <stp/>
        <stp>EM_S_MAJASSRES_NUM</stp>
        <stp>3</stp>
        <stp>002381.SZ</stp>
        <stp>1/25/2015</stp>
        <stp>1/25/2017</stp>
        <tr r="M850" s="5"/>
      </tp>
      <tp t="s">
        <v/>
        <stp/>
        <stp>EM_S_MAJASSRES_NUM</stp>
        <stp>3</stp>
        <stp>002380.SZ</stp>
        <stp>1/25/2015</stp>
        <stp>1/25/2017</stp>
        <tr r="M849" s="5"/>
      </tp>
      <tp>
        <v>1</v>
        <stp/>
        <stp>EM_S_MAJASSRES_NUM</stp>
        <stp>3</stp>
        <stp>002383.SZ</stp>
        <stp>1/25/2015</stp>
        <stp>1/25/2017</stp>
        <tr r="M852" s="5"/>
      </tp>
      <tp t="s">
        <v/>
        <stp/>
        <stp>EM_S_MAJASSRES_NUM</stp>
        <stp>3</stp>
        <stp>002382.SZ</stp>
        <stp>1/25/2015</stp>
        <stp>1/25/2017</stp>
        <tr r="M851" s="5"/>
      </tp>
      <tp t="s">
        <v/>
        <stp/>
        <stp>EM_S_MAJASSRES_NUM</stp>
        <stp>3</stp>
        <stp>002479.SZ</stp>
        <stp>1/25/2015</stp>
        <stp>1/25/2017</stp>
        <tr r="M948" s="5"/>
      </tp>
      <tp t="s">
        <v/>
        <stp/>
        <stp>EM_S_MAJASSRES_NUM</stp>
        <stp>3</stp>
        <stp>002478.SZ</stp>
        <stp>1/25/2015</stp>
        <stp>1/25/2017</stp>
        <tr r="M947" s="5"/>
      </tp>
      <tp t="s">
        <v/>
        <stp/>
        <stp>EM_S_MAJASSRES_NUM</stp>
        <stp>3</stp>
        <stp>002475.SZ</stp>
        <stp>1/25/2015</stp>
        <stp>1/25/2017</stp>
        <tr r="M944" s="5"/>
      </tp>
      <tp t="s">
        <v/>
        <stp/>
        <stp>EM_S_MAJASSRES_NUM</stp>
        <stp>3</stp>
        <stp>002474.SZ</stp>
        <stp>1/25/2015</stp>
        <stp>1/25/2017</stp>
        <tr r="M943" s="5"/>
      </tp>
      <tp t="s">
        <v/>
        <stp/>
        <stp>EM_S_MAJASSRES_NUM</stp>
        <stp>3</stp>
        <stp>002477.SZ</stp>
        <stp>1/25/2015</stp>
        <stp>1/25/2017</stp>
        <tr r="M946" s="5"/>
      </tp>
      <tp t="s">
        <v/>
        <stp/>
        <stp>EM_S_MAJASSRES_NUM</stp>
        <stp>3</stp>
        <stp>002476.SZ</stp>
        <stp>1/25/2015</stp>
        <stp>1/25/2017</stp>
        <tr r="M945" s="5"/>
      </tp>
      <tp t="s">
        <v/>
        <stp/>
        <stp>EM_S_MAJASSRES_NUM</stp>
        <stp>3</stp>
        <stp>002471.SZ</stp>
        <stp>1/25/2015</stp>
        <stp>1/25/2017</stp>
        <tr r="M940" s="5"/>
      </tp>
      <tp t="s">
        <v/>
        <stp/>
        <stp>EM_S_MAJASSRES_NUM</stp>
        <stp>3</stp>
        <stp>002470.SZ</stp>
        <stp>1/25/2015</stp>
        <stp>1/25/2017</stp>
        <tr r="M939" s="5"/>
      </tp>
      <tp t="s">
        <v/>
        <stp/>
        <stp>EM_S_MAJASSRES_NUM</stp>
        <stp>3</stp>
        <stp>002473.SZ</stp>
        <stp>1/25/2015</stp>
        <stp>1/25/2017</stp>
        <tr r="M942" s="5"/>
      </tp>
      <tp t="s">
        <v/>
        <stp/>
        <stp>EM_S_MAJASSRES_NUM</stp>
        <stp>3</stp>
        <stp>002472.SZ</stp>
        <stp>1/25/2015</stp>
        <stp>1/25/2017</stp>
        <tr r="M941" s="5"/>
      </tp>
      <tp t="s">
        <v/>
        <stp/>
        <stp>EM_S_MAJASSRES_NUM</stp>
        <stp>3</stp>
        <stp>002469.SZ</stp>
        <stp>1/25/2015</stp>
        <stp>1/25/2017</stp>
        <tr r="M938" s="5"/>
      </tp>
      <tp>
        <v>1</v>
        <stp/>
        <stp>EM_S_MAJASSRES_NUM</stp>
        <stp>3</stp>
        <stp>002468.SZ</stp>
        <stp>1/25/2015</stp>
        <stp>1/25/2017</stp>
        <tr r="M937" s="5"/>
      </tp>
      <tp t="s">
        <v/>
        <stp/>
        <stp>EM_S_MAJASSRES_NUM</stp>
        <stp>3</stp>
        <stp>002465.SZ</stp>
        <stp>1/25/2015</stp>
        <stp>1/25/2017</stp>
        <tr r="M934" s="5"/>
      </tp>
      <tp t="s">
        <v/>
        <stp/>
        <stp>EM_S_MAJASSRES_NUM</stp>
        <stp>3</stp>
        <stp>002464.SZ</stp>
        <stp>1/25/2015</stp>
        <stp>1/25/2017</stp>
        <tr r="M933" s="5"/>
      </tp>
      <tp t="s">
        <v/>
        <stp/>
        <stp>EM_S_MAJASSRES_NUM</stp>
        <stp>3</stp>
        <stp>002467.SZ</stp>
        <stp>1/25/2015</stp>
        <stp>1/25/2017</stp>
        <tr r="M936" s="5"/>
      </tp>
      <tp t="s">
        <v/>
        <stp/>
        <stp>EM_S_MAJASSRES_NUM</stp>
        <stp>3</stp>
        <stp>002466.SZ</stp>
        <stp>1/25/2015</stp>
        <stp>1/25/2017</stp>
        <tr r="M935" s="5"/>
      </tp>
      <tp t="s">
        <v/>
        <stp/>
        <stp>EM_S_MAJASSRES_NUM</stp>
        <stp>3</stp>
        <stp>002461.SZ</stp>
        <stp>1/25/2015</stp>
        <stp>1/25/2017</stp>
        <tr r="M930" s="5"/>
      </tp>
      <tp t="s">
        <v/>
        <stp/>
        <stp>EM_S_MAJASSRES_NUM</stp>
        <stp>3</stp>
        <stp>002460.SZ</stp>
        <stp>1/25/2015</stp>
        <stp>1/25/2017</stp>
        <tr r="M929" s="5"/>
      </tp>
      <tp t="s">
        <v/>
        <stp/>
        <stp>EM_S_MAJASSRES_NUM</stp>
        <stp>3</stp>
        <stp>002463.SZ</stp>
        <stp>1/25/2015</stp>
        <stp>1/25/2017</stp>
        <tr r="M932" s="5"/>
      </tp>
      <tp t="s">
        <v/>
        <stp/>
        <stp>EM_S_MAJASSRES_NUM</stp>
        <stp>3</stp>
        <stp>002462.SZ</stp>
        <stp>1/25/2015</stp>
        <stp>1/25/2017</stp>
        <tr r="M931" s="5"/>
      </tp>
      <tp t="s">
        <v/>
        <stp/>
        <stp>EM_S_MAJASSRES_NUM</stp>
        <stp>3</stp>
        <stp>002459.SZ</stp>
        <stp>1/25/2015</stp>
        <stp>1/25/2017</stp>
        <tr r="M928" s="5"/>
      </tp>
      <tp t="s">
        <v/>
        <stp/>
        <stp>EM_S_MAJASSRES_NUM</stp>
        <stp>3</stp>
        <stp>002458.SZ</stp>
        <stp>1/25/2015</stp>
        <stp>1/25/2017</stp>
        <tr r="M927" s="5"/>
      </tp>
      <tp t="s">
        <v/>
        <stp/>
        <stp>EM_S_MAJASSRES_NUM</stp>
        <stp>3</stp>
        <stp>002455.SZ</stp>
        <stp>1/25/2015</stp>
        <stp>1/25/2017</stp>
        <tr r="M924" s="5"/>
      </tp>
      <tp t="s">
        <v/>
        <stp/>
        <stp>EM_S_MAJASSRES_NUM</stp>
        <stp>3</stp>
        <stp>002454.SZ</stp>
        <stp>1/25/2015</stp>
        <stp>1/25/2017</stp>
        <tr r="M923" s="5"/>
      </tp>
      <tp t="s">
        <v/>
        <stp/>
        <stp>EM_S_MAJASSRES_NUM</stp>
        <stp>3</stp>
        <stp>002457.SZ</stp>
        <stp>1/25/2015</stp>
        <stp>1/25/2017</stp>
        <tr r="M926" s="5"/>
      </tp>
      <tp t="s">
        <v/>
        <stp/>
        <stp>EM_S_MAJASSRES_NUM</stp>
        <stp>3</stp>
        <stp>002456.SZ</stp>
        <stp>1/25/2015</stp>
        <stp>1/25/2017</stp>
        <tr r="M925" s="5"/>
      </tp>
      <tp t="s">
        <v/>
        <stp/>
        <stp>EM_S_MAJASSRES_NUM</stp>
        <stp>3</stp>
        <stp>002451.SZ</stp>
        <stp>1/25/2015</stp>
        <stp>1/25/2017</stp>
        <tr r="M920" s="5"/>
      </tp>
      <tp t="s">
        <v/>
        <stp/>
        <stp>EM_S_MAJASSRES_NUM</stp>
        <stp>3</stp>
        <stp>002450.SZ</stp>
        <stp>1/25/2015</stp>
        <stp>1/25/2017</stp>
        <tr r="M919" s="5"/>
      </tp>
      <tp t="s">
        <v/>
        <stp/>
        <stp>EM_S_MAJASSRES_NUM</stp>
        <stp>3</stp>
        <stp>002453.SZ</stp>
        <stp>1/25/2015</stp>
        <stp>1/25/2017</stp>
        <tr r="M922" s="5"/>
      </tp>
      <tp t="s">
        <v/>
        <stp/>
        <stp>EM_S_MAJASSRES_NUM</stp>
        <stp>3</stp>
        <stp>002452.SZ</stp>
        <stp>1/25/2015</stp>
        <stp>1/25/2017</stp>
        <tr r="M921" s="5"/>
      </tp>
      <tp t="s">
        <v/>
        <stp/>
        <stp>EM_S_MAJASSRES_NUM</stp>
        <stp>3</stp>
        <stp>002449.SZ</stp>
        <stp>1/25/2015</stp>
        <stp>1/25/2017</stp>
        <tr r="M918" s="5"/>
      </tp>
      <tp t="s">
        <v/>
        <stp/>
        <stp>EM_S_MAJASSRES_NUM</stp>
        <stp>3</stp>
        <stp>002448.SZ</stp>
        <stp>1/25/2015</stp>
        <stp>1/25/2017</stp>
        <tr r="M917" s="5"/>
      </tp>
      <tp>
        <v>1</v>
        <stp/>
        <stp>EM_S_MAJASSRES_NUM</stp>
        <stp>3</stp>
        <stp>002445.SZ</stp>
        <stp>1/25/2015</stp>
        <stp>1/25/2017</stp>
        <tr r="M914" s="5"/>
      </tp>
      <tp t="s">
        <v/>
        <stp/>
        <stp>EM_S_MAJASSRES_NUM</stp>
        <stp>3</stp>
        <stp>002444.SZ</stp>
        <stp>1/25/2015</stp>
        <stp>1/25/2017</stp>
        <tr r="M913" s="5"/>
      </tp>
      <tp t="s">
        <v/>
        <stp/>
        <stp>EM_S_MAJASSRES_NUM</stp>
        <stp>3</stp>
        <stp>002447.SZ</stp>
        <stp>1/25/2015</stp>
        <stp>1/25/2017</stp>
        <tr r="M916" s="5"/>
      </tp>
      <tp>
        <v>1</v>
        <stp/>
        <stp>EM_S_MAJASSRES_NUM</stp>
        <stp>3</stp>
        <stp>002446.SZ</stp>
        <stp>1/25/2015</stp>
        <stp>1/25/2017</stp>
        <tr r="M915" s="5"/>
      </tp>
      <tp t="s">
        <v/>
        <stp/>
        <stp>EM_S_MAJASSRES_NUM</stp>
        <stp>3</stp>
        <stp>002441.SZ</stp>
        <stp>1/25/2015</stp>
        <stp>1/25/2017</stp>
        <tr r="M910" s="5"/>
      </tp>
      <tp t="s">
        <v/>
        <stp/>
        <stp>EM_S_MAJASSRES_NUM</stp>
        <stp>3</stp>
        <stp>002440.SZ</stp>
        <stp>1/25/2015</stp>
        <stp>1/25/2017</stp>
        <tr r="M909" s="5"/>
      </tp>
      <tp t="s">
        <v/>
        <stp/>
        <stp>EM_S_MAJASSRES_NUM</stp>
        <stp>3</stp>
        <stp>002443.SZ</stp>
        <stp>1/25/2015</stp>
        <stp>1/25/2017</stp>
        <tr r="M912" s="5"/>
      </tp>
      <tp t="s">
        <v/>
        <stp/>
        <stp>EM_S_MAJASSRES_NUM</stp>
        <stp>3</stp>
        <stp>002442.SZ</stp>
        <stp>1/25/2015</stp>
        <stp>1/25/2017</stp>
        <tr r="M911" s="5"/>
      </tp>
      <tp t="s">
        <v/>
        <stp/>
        <stp>EM_S_MAJASSRES_NUM</stp>
        <stp>3</stp>
        <stp>002439.SZ</stp>
        <stp>1/25/2015</stp>
        <stp>1/25/2017</stp>
        <tr r="M908" s="5"/>
      </tp>
      <tp>
        <v>1</v>
        <stp/>
        <stp>EM_S_MAJASSRES_NUM</stp>
        <stp>3</stp>
        <stp>002438.SZ</stp>
        <stp>1/25/2015</stp>
        <stp>1/25/2017</stp>
        <tr r="M907" s="5"/>
      </tp>
      <tp>
        <v>1</v>
        <stp/>
        <stp>EM_S_MAJASSRES_NUM</stp>
        <stp>3</stp>
        <stp>002435.SZ</stp>
        <stp>1/25/2015</stp>
        <stp>1/25/2017</stp>
        <tr r="M904" s="5"/>
      </tp>
      <tp>
        <v>1</v>
        <stp/>
        <stp>EM_S_MAJASSRES_NUM</stp>
        <stp>3</stp>
        <stp>002434.SZ</stp>
        <stp>1/25/2015</stp>
        <stp>1/25/2017</stp>
        <tr r="M903" s="5"/>
      </tp>
      <tp t="s">
        <v/>
        <stp/>
        <stp>EM_S_MAJASSRES_NUM</stp>
        <stp>3</stp>
        <stp>002437.SZ</stp>
        <stp>1/25/2015</stp>
        <stp>1/25/2017</stp>
        <tr r="M906" s="5"/>
      </tp>
      <tp t="s">
        <v/>
        <stp/>
        <stp>EM_S_MAJASSRES_NUM</stp>
        <stp>3</stp>
        <stp>002436.SZ</stp>
        <stp>1/25/2015</stp>
        <stp>1/25/2017</stp>
        <tr r="M905" s="5"/>
      </tp>
      <tp t="s">
        <v/>
        <stp/>
        <stp>EM_S_MAJASSRES_NUM</stp>
        <stp>3</stp>
        <stp>002431.SZ</stp>
        <stp>1/25/2015</stp>
        <stp>1/25/2017</stp>
        <tr r="M900" s="5"/>
      </tp>
      <tp t="s">
        <v/>
        <stp/>
        <stp>EM_S_MAJASSRES_NUM</stp>
        <stp>3</stp>
        <stp>002430.SZ</stp>
        <stp>1/25/2015</stp>
        <stp>1/25/2017</stp>
        <tr r="M899" s="5"/>
      </tp>
      <tp t="s">
        <v/>
        <stp/>
        <stp>EM_S_MAJASSRES_NUM</stp>
        <stp>3</stp>
        <stp>002433.SZ</stp>
        <stp>1/25/2015</stp>
        <stp>1/25/2017</stp>
        <tr r="M902" s="5"/>
      </tp>
      <tp t="s">
        <v/>
        <stp/>
        <stp>EM_S_MAJASSRES_NUM</stp>
        <stp>3</stp>
        <stp>002432.SZ</stp>
        <stp>1/25/2015</stp>
        <stp>1/25/2017</stp>
        <tr r="M901" s="5"/>
      </tp>
      <tp t="s">
        <v/>
        <stp/>
        <stp>EM_S_MAJASSRES_NUM</stp>
        <stp>3</stp>
        <stp>002429.SZ</stp>
        <stp>1/25/2015</stp>
        <stp>1/25/2017</stp>
        <tr r="M898" s="5"/>
      </tp>
      <tp t="s">
        <v/>
        <stp/>
        <stp>EM_S_MAJASSRES_NUM</stp>
        <stp>3</stp>
        <stp>002428.SZ</stp>
        <stp>1/25/2015</stp>
        <stp>1/25/2017</stp>
        <tr r="M897" s="5"/>
      </tp>
      <tp>
        <v>2</v>
        <stp/>
        <stp>EM_S_MAJASSRES_NUM</stp>
        <stp>3</stp>
        <stp>002425.SZ</stp>
        <stp>1/25/2015</stp>
        <stp>1/25/2017</stp>
        <tr r="M894" s="5"/>
      </tp>
      <tp t="s">
        <v/>
        <stp/>
        <stp>EM_S_MAJASSRES_NUM</stp>
        <stp>3</stp>
        <stp>002424.SZ</stp>
        <stp>1/25/2015</stp>
        <stp>1/25/2017</stp>
        <tr r="M893" s="5"/>
      </tp>
      <tp t="s">
        <v/>
        <stp/>
        <stp>EM_S_MAJASSRES_NUM</stp>
        <stp>3</stp>
        <stp>002427.SZ</stp>
        <stp>1/25/2015</stp>
        <stp>1/25/2017</stp>
        <tr r="M896" s="5"/>
      </tp>
      <tp t="s">
        <v/>
        <stp/>
        <stp>EM_S_MAJASSRES_NUM</stp>
        <stp>3</stp>
        <stp>002426.SZ</stp>
        <stp>1/25/2015</stp>
        <stp>1/25/2017</stp>
        <tr r="M895" s="5"/>
      </tp>
      <tp>
        <v>1</v>
        <stp/>
        <stp>EM_S_MAJASSRES_NUM</stp>
        <stp>3</stp>
        <stp>002421.SZ</stp>
        <stp>1/25/2015</stp>
        <stp>1/25/2017</stp>
        <tr r="M890" s="5"/>
      </tp>
      <tp t="s">
        <v/>
        <stp/>
        <stp>EM_S_MAJASSRES_NUM</stp>
        <stp>3</stp>
        <stp>002420.SZ</stp>
        <stp>1/25/2015</stp>
        <stp>1/25/2017</stp>
        <tr r="M889" s="5"/>
      </tp>
      <tp t="s">
        <v/>
        <stp/>
        <stp>EM_S_MAJASSRES_NUM</stp>
        <stp>3</stp>
        <stp>002423.SZ</stp>
        <stp>1/25/2015</stp>
        <stp>1/25/2017</stp>
        <tr r="M892" s="5"/>
      </tp>
      <tp t="s">
        <v/>
        <stp/>
        <stp>EM_S_MAJASSRES_NUM</stp>
        <stp>3</stp>
        <stp>002422.SZ</stp>
        <stp>1/25/2015</stp>
        <stp>1/25/2017</stp>
        <tr r="M891" s="5"/>
      </tp>
      <tp t="s">
        <v/>
        <stp/>
        <stp>EM_S_MAJASSRES_NUM</stp>
        <stp>3</stp>
        <stp>002419.SZ</stp>
        <stp>1/25/2015</stp>
        <stp>1/25/2017</stp>
        <tr r="M888" s="5"/>
      </tp>
      <tp t="s">
        <v/>
        <stp/>
        <stp>EM_S_MAJASSRES_NUM</stp>
        <stp>3</stp>
        <stp>002418.SZ</stp>
        <stp>1/25/2015</stp>
        <stp>1/25/2017</stp>
        <tr r="M887" s="5"/>
      </tp>
      <tp t="s">
        <v/>
        <stp/>
        <stp>EM_S_MAJASSRES_NUM</stp>
        <stp>3</stp>
        <stp>002415.SZ</stp>
        <stp>1/25/2015</stp>
        <stp>1/25/2017</stp>
        <tr r="M884" s="5"/>
      </tp>
      <tp t="s">
        <v/>
        <stp/>
        <stp>EM_S_MAJASSRES_NUM</stp>
        <stp>3</stp>
        <stp>002414.SZ</stp>
        <stp>1/25/2015</stp>
        <stp>1/25/2017</stp>
        <tr r="M883" s="5"/>
      </tp>
      <tp t="s">
        <v/>
        <stp/>
        <stp>EM_S_MAJASSRES_NUM</stp>
        <stp>3</stp>
        <stp>002417.SZ</stp>
        <stp>1/25/2015</stp>
        <stp>1/25/2017</stp>
        <tr r="M886" s="5"/>
      </tp>
      <tp t="s">
        <v/>
        <stp/>
        <stp>EM_S_MAJASSRES_NUM</stp>
        <stp>3</stp>
        <stp>002416.SZ</stp>
        <stp>1/25/2015</stp>
        <stp>1/25/2017</stp>
        <tr r="M885" s="5"/>
      </tp>
      <tp>
        <v>1</v>
        <stp/>
        <stp>EM_S_MAJASSRES_NUM</stp>
        <stp>3</stp>
        <stp>002411.SZ</stp>
        <stp>1/25/2015</stp>
        <stp>1/25/2017</stp>
        <tr r="M880" s="5"/>
      </tp>
      <tp t="s">
        <v/>
        <stp/>
        <stp>EM_S_MAJASSRES_NUM</stp>
        <stp>3</stp>
        <stp>002410.SZ</stp>
        <stp>1/25/2015</stp>
        <stp>1/25/2017</stp>
        <tr r="M879" s="5"/>
      </tp>
      <tp>
        <v>2</v>
        <stp/>
        <stp>EM_S_MAJASSRES_NUM</stp>
        <stp>3</stp>
        <stp>002413.SZ</stp>
        <stp>1/25/2015</stp>
        <stp>1/25/2017</stp>
        <tr r="M882" s="5"/>
      </tp>
      <tp t="s">
        <v/>
        <stp/>
        <stp>EM_S_MAJASSRES_NUM</stp>
        <stp>3</stp>
        <stp>002412.SZ</stp>
        <stp>1/25/2015</stp>
        <stp>1/25/2017</stp>
        <tr r="M881" s="5"/>
      </tp>
      <tp t="s">
        <v/>
        <stp/>
        <stp>EM_S_MAJASSRES_NUM</stp>
        <stp>3</stp>
        <stp>002409.SZ</stp>
        <stp>1/25/2015</stp>
        <stp>1/25/2017</stp>
        <tr r="M878" s="5"/>
      </tp>
      <tp t="s">
        <v/>
        <stp/>
        <stp>EM_S_MAJASSRES_NUM</stp>
        <stp>3</stp>
        <stp>002408.SZ</stp>
        <stp>1/25/2015</stp>
        <stp>1/25/2017</stp>
        <tr r="M877" s="5"/>
      </tp>
      <tp t="s">
        <v/>
        <stp/>
        <stp>EM_S_MAJASSRES_NUM</stp>
        <stp>3</stp>
        <stp>002405.SZ</stp>
        <stp>1/25/2015</stp>
        <stp>1/25/2017</stp>
        <tr r="M874" s="5"/>
      </tp>
      <tp t="s">
        <v/>
        <stp/>
        <stp>EM_S_MAJASSRES_NUM</stp>
        <stp>3</stp>
        <stp>002404.SZ</stp>
        <stp>1/25/2015</stp>
        <stp>1/25/2017</stp>
        <tr r="M873" s="5"/>
      </tp>
      <tp t="s">
        <v/>
        <stp/>
        <stp>EM_S_MAJASSRES_NUM</stp>
        <stp>3</stp>
        <stp>002407.SZ</stp>
        <stp>1/25/2015</stp>
        <stp>1/25/2017</stp>
        <tr r="M876" s="5"/>
      </tp>
      <tp t="s">
        <v/>
        <stp/>
        <stp>EM_S_MAJASSRES_NUM</stp>
        <stp>3</stp>
        <stp>002406.SZ</stp>
        <stp>1/25/2015</stp>
        <stp>1/25/2017</stp>
        <tr r="M875" s="5"/>
      </tp>
      <tp t="s">
        <v/>
        <stp/>
        <stp>EM_S_MAJASSRES_NUM</stp>
        <stp>3</stp>
        <stp>002401.SZ</stp>
        <stp>1/25/2015</stp>
        <stp>1/25/2017</stp>
        <tr r="M870" s="5"/>
      </tp>
      <tp t="s">
        <v/>
        <stp/>
        <stp>EM_S_MAJASSRES_NUM</stp>
        <stp>3</stp>
        <stp>002400.SZ</stp>
        <stp>1/25/2015</stp>
        <stp>1/25/2017</stp>
        <tr r="M869" s="5"/>
      </tp>
      <tp t="s">
        <v/>
        <stp/>
        <stp>EM_S_MAJASSRES_NUM</stp>
        <stp>3</stp>
        <stp>002403.SZ</stp>
        <stp>1/25/2015</stp>
        <stp>1/25/2017</stp>
        <tr r="M872" s="5"/>
      </tp>
      <tp t="s">
        <v/>
        <stp/>
        <stp>EM_S_MAJASSRES_NUM</stp>
        <stp>3</stp>
        <stp>002402.SZ</stp>
        <stp>1/25/2015</stp>
        <stp>1/25/2017</stp>
        <tr r="M871" s="5"/>
      </tp>
      <tp t="s">
        <v/>
        <stp/>
        <stp>EM_S_MAJASSRES_NUM</stp>
        <stp>3</stp>
        <stp>002499.SZ</stp>
        <stp>1/25/2015</stp>
        <stp>1/25/2017</stp>
        <tr r="M968" s="5"/>
      </tp>
      <tp t="s">
        <v/>
        <stp/>
        <stp>EM_S_MAJASSRES_NUM</stp>
        <stp>3</stp>
        <stp>002498.SZ</stp>
        <stp>1/25/2015</stp>
        <stp>1/25/2017</stp>
        <tr r="M967" s="5"/>
      </tp>
      <tp t="s">
        <v/>
        <stp/>
        <stp>EM_S_MAJASSRES_NUM</stp>
        <stp>3</stp>
        <stp>002495.SZ</stp>
        <stp>1/25/2015</stp>
        <stp>1/25/2017</stp>
        <tr r="M964" s="5"/>
      </tp>
      <tp t="s">
        <v/>
        <stp/>
        <stp>EM_S_MAJASSRES_NUM</stp>
        <stp>3</stp>
        <stp>002494.SZ</stp>
        <stp>1/25/2015</stp>
        <stp>1/25/2017</stp>
        <tr r="M963" s="5"/>
      </tp>
      <tp t="s">
        <v/>
        <stp/>
        <stp>EM_S_MAJASSRES_NUM</stp>
        <stp>3</stp>
        <stp>002497.SZ</stp>
        <stp>1/25/2015</stp>
        <stp>1/25/2017</stp>
        <tr r="M966" s="5"/>
      </tp>
      <tp t="s">
        <v/>
        <stp/>
        <stp>EM_S_MAJASSRES_NUM</stp>
        <stp>3</stp>
        <stp>002496.SZ</stp>
        <stp>1/25/2015</stp>
        <stp>1/25/2017</stp>
        <tr r="M965" s="5"/>
      </tp>
      <tp t="s">
        <v/>
        <stp/>
        <stp>EM_S_MAJASSRES_NUM</stp>
        <stp>3</stp>
        <stp>002491.SZ</stp>
        <stp>1/25/2015</stp>
        <stp>1/25/2017</stp>
        <tr r="M960" s="5"/>
      </tp>
      <tp t="s">
        <v/>
        <stp/>
        <stp>EM_S_MAJASSRES_NUM</stp>
        <stp>3</stp>
        <stp>002490.SZ</stp>
        <stp>1/25/2015</stp>
        <stp>1/25/2017</stp>
        <tr r="M959" s="5"/>
      </tp>
      <tp t="s">
        <v/>
        <stp/>
        <stp>EM_S_MAJASSRES_NUM</stp>
        <stp>3</stp>
        <stp>002493.SZ</stp>
        <stp>1/25/2015</stp>
        <stp>1/25/2017</stp>
        <tr r="M962" s="5"/>
      </tp>
      <tp t="s">
        <v/>
        <stp/>
        <stp>EM_S_MAJASSRES_NUM</stp>
        <stp>3</stp>
        <stp>002492.SZ</stp>
        <stp>1/25/2015</stp>
        <stp>1/25/2017</stp>
        <tr r="M961" s="5"/>
      </tp>
      <tp t="s">
        <v/>
        <stp/>
        <stp>EM_S_MAJASSRES_NUM</stp>
        <stp>3</stp>
        <stp>002489.SZ</stp>
        <stp>1/25/2015</stp>
        <stp>1/25/2017</stp>
        <tr r="M958" s="5"/>
      </tp>
      <tp t="s">
        <v/>
        <stp/>
        <stp>EM_S_MAJASSRES_NUM</stp>
        <stp>3</stp>
        <stp>002488.SZ</stp>
        <stp>1/25/2015</stp>
        <stp>1/25/2017</stp>
        <tr r="M957" s="5"/>
      </tp>
      <tp t="s">
        <v/>
        <stp/>
        <stp>EM_S_MAJASSRES_NUM</stp>
        <stp>3</stp>
        <stp>002485.SZ</stp>
        <stp>1/25/2015</stp>
        <stp>1/25/2017</stp>
        <tr r="M954" s="5"/>
      </tp>
      <tp t="s">
        <v/>
        <stp/>
        <stp>EM_S_MAJASSRES_NUM</stp>
        <stp>3</stp>
        <stp>002484.SZ</stp>
        <stp>1/25/2015</stp>
        <stp>1/25/2017</stp>
        <tr r="M953" s="5"/>
      </tp>
      <tp t="s">
        <v/>
        <stp/>
        <stp>EM_S_MAJASSRES_NUM</stp>
        <stp>3</stp>
        <stp>002487.SZ</stp>
        <stp>1/25/2015</stp>
        <stp>1/25/2017</stp>
        <tr r="M956" s="5"/>
      </tp>
      <tp t="s">
        <v/>
        <stp/>
        <stp>EM_S_MAJASSRES_NUM</stp>
        <stp>3</stp>
        <stp>002486.SZ</stp>
        <stp>1/25/2015</stp>
        <stp>1/25/2017</stp>
        <tr r="M955" s="5"/>
      </tp>
      <tp t="s">
        <v/>
        <stp/>
        <stp>EM_S_MAJASSRES_NUM</stp>
        <stp>3</stp>
        <stp>002481.SZ</stp>
        <stp>1/25/2015</stp>
        <stp>1/25/2017</stp>
        <tr r="M950" s="5"/>
      </tp>
      <tp t="s">
        <v/>
        <stp/>
        <stp>EM_S_MAJASSRES_NUM</stp>
        <stp>3</stp>
        <stp>002480.SZ</stp>
        <stp>1/25/2015</stp>
        <stp>1/25/2017</stp>
        <tr r="M949" s="5"/>
      </tp>
      <tp t="s">
        <v/>
        <stp/>
        <stp>EM_S_MAJASSRES_NUM</stp>
        <stp>3</stp>
        <stp>002483.SZ</stp>
        <stp>1/25/2015</stp>
        <stp>1/25/2017</stp>
        <tr r="M952" s="5"/>
      </tp>
      <tp t="s">
        <v/>
        <stp/>
        <stp>EM_S_MAJASSRES_NUM</stp>
        <stp>3</stp>
        <stp>002482.SZ</stp>
        <stp>1/25/2015</stp>
        <stp>1/25/2017</stp>
        <tr r="M951" s="5"/>
      </tp>
      <tp t="s">
        <v/>
        <stp/>
        <stp>EM_S_MAJASSRES_NUM</stp>
        <stp>3</stp>
        <stp>002579.SZ</stp>
        <stp>1/25/2015</stp>
        <stp>1/25/2017</stp>
        <tr r="M1047" s="5"/>
      </tp>
      <tp t="s">
        <v/>
        <stp/>
        <stp>EM_S_MAJASSRES_NUM</stp>
        <stp>3</stp>
        <stp>002578.SZ</stp>
        <stp>1/25/2015</stp>
        <stp>1/25/2017</stp>
        <tr r="M1046" s="5"/>
      </tp>
      <tp t="s">
        <v/>
        <stp/>
        <stp>EM_S_MAJASSRES_NUM</stp>
        <stp>3</stp>
        <stp>002575.SZ</stp>
        <stp>1/25/2015</stp>
        <stp>1/25/2017</stp>
        <tr r="M1043" s="5"/>
      </tp>
      <tp t="s">
        <v/>
        <stp/>
        <stp>EM_S_MAJASSRES_NUM</stp>
        <stp>3</stp>
        <stp>002574.SZ</stp>
        <stp>1/25/2015</stp>
        <stp>1/25/2017</stp>
        <tr r="M1042" s="5"/>
      </tp>
      <tp t="s">
        <v/>
        <stp/>
        <stp>EM_S_MAJASSRES_NUM</stp>
        <stp>3</stp>
        <stp>002577.SZ</stp>
        <stp>1/25/2015</stp>
        <stp>1/25/2017</stp>
        <tr r="M1045" s="5"/>
      </tp>
      <tp t="s">
        <v/>
        <stp/>
        <stp>EM_S_MAJASSRES_NUM</stp>
        <stp>3</stp>
        <stp>002576.SZ</stp>
        <stp>1/25/2015</stp>
        <stp>1/25/2017</stp>
        <tr r="M1044" s="5"/>
      </tp>
      <tp t="s">
        <v/>
        <stp/>
        <stp>EM_S_MAJASSRES_NUM</stp>
        <stp>3</stp>
        <stp>002571.SZ</stp>
        <stp>1/25/2015</stp>
        <stp>1/25/2017</stp>
        <tr r="M1039" s="5"/>
      </tp>
      <tp t="s">
        <v/>
        <stp/>
        <stp>EM_S_MAJASSRES_NUM</stp>
        <stp>3</stp>
        <stp>002570.SZ</stp>
        <stp>1/25/2015</stp>
        <stp>1/25/2017</stp>
        <tr r="M1038" s="5"/>
      </tp>
      <tp t="s">
        <v/>
        <stp/>
        <stp>EM_S_MAJASSRES_NUM</stp>
        <stp>3</stp>
        <stp>002573.SZ</stp>
        <stp>1/25/2015</stp>
        <stp>1/25/2017</stp>
        <tr r="M1041" s="5"/>
      </tp>
      <tp t="s">
        <v/>
        <stp/>
        <stp>EM_S_MAJASSRES_NUM</stp>
        <stp>3</stp>
        <stp>002572.SZ</stp>
        <stp>1/25/2015</stp>
        <stp>1/25/2017</stp>
        <tr r="M1040" s="5"/>
      </tp>
      <tp t="s">
        <v/>
        <stp/>
        <stp>EM_S_MAJASSRES_NUM</stp>
        <stp>3</stp>
        <stp>002569.SZ</stp>
        <stp>1/25/2015</stp>
        <stp>1/25/2017</stp>
        <tr r="M1037" s="5"/>
      </tp>
      <tp>
        <v>1</v>
        <stp/>
        <stp>EM_S_MAJASSRES_NUM</stp>
        <stp>3</stp>
        <stp>002568.SZ</stp>
        <stp>1/25/2015</stp>
        <stp>1/25/2017</stp>
        <tr r="M1036" s="5"/>
      </tp>
      <tp t="s">
        <v/>
        <stp/>
        <stp>EM_S_MAJASSRES_NUM</stp>
        <stp>3</stp>
        <stp>002565.SZ</stp>
        <stp>1/25/2015</stp>
        <stp>1/25/2017</stp>
        <tr r="M1033" s="5"/>
      </tp>
      <tp t="s">
        <v/>
        <stp/>
        <stp>EM_S_MAJASSRES_NUM</stp>
        <stp>3</stp>
        <stp>002564.SZ</stp>
        <stp>1/25/2015</stp>
        <stp>1/25/2017</stp>
        <tr r="M1032" s="5"/>
      </tp>
      <tp t="s">
        <v/>
        <stp/>
        <stp>EM_S_MAJASSRES_NUM</stp>
        <stp>3</stp>
        <stp>002567.SZ</stp>
        <stp>1/25/2015</stp>
        <stp>1/25/2017</stp>
        <tr r="M1035" s="5"/>
      </tp>
      <tp t="s">
        <v/>
        <stp/>
        <stp>EM_S_MAJASSRES_NUM</stp>
        <stp>3</stp>
        <stp>002566.SZ</stp>
        <stp>1/25/2015</stp>
        <stp>1/25/2017</stp>
        <tr r="M1034" s="5"/>
      </tp>
      <tp t="s">
        <v/>
        <stp/>
        <stp>EM_S_MAJASSRES_NUM</stp>
        <stp>3</stp>
        <stp>002561.SZ</stp>
        <stp>1/25/2015</stp>
        <stp>1/25/2017</stp>
        <tr r="M1029" s="5"/>
      </tp>
      <tp t="s">
        <v/>
        <stp/>
        <stp>EM_S_MAJASSRES_NUM</stp>
        <stp>3</stp>
        <stp>002560.SZ</stp>
        <stp>1/25/2015</stp>
        <stp>1/25/2017</stp>
        <tr r="M1028" s="5"/>
      </tp>
      <tp t="s">
        <v/>
        <stp/>
        <stp>EM_S_MAJASSRES_NUM</stp>
        <stp>3</stp>
        <stp>002563.SZ</stp>
        <stp>1/25/2015</stp>
        <stp>1/25/2017</stp>
        <tr r="M1031" s="5"/>
      </tp>
      <tp t="s">
        <v/>
        <stp/>
        <stp>EM_S_MAJASSRES_NUM</stp>
        <stp>3</stp>
        <stp>002562.SZ</stp>
        <stp>1/25/2015</stp>
        <stp>1/25/2017</stp>
        <tr r="M1030" s="5"/>
      </tp>
      <tp t="s">
        <v/>
        <stp/>
        <stp>EM_S_MAJASSRES_NUM</stp>
        <stp>3</stp>
        <stp>002559.SZ</stp>
        <stp>1/25/2015</stp>
        <stp>1/25/2017</stp>
        <tr r="M1027" s="5"/>
      </tp>
      <tp>
        <v>1</v>
        <stp/>
        <stp>EM_S_MAJASSRES_NUM</stp>
        <stp>3</stp>
        <stp>002558.SZ</stp>
        <stp>1/25/2015</stp>
        <stp>1/25/2017</stp>
        <tr r="M1026" s="5"/>
      </tp>
      <tp t="s">
        <v/>
        <stp/>
        <stp>EM_S_MAJASSRES_NUM</stp>
        <stp>3</stp>
        <stp>002555.SZ</stp>
        <stp>1/25/2015</stp>
        <stp>1/25/2017</stp>
        <tr r="M1023" s="5"/>
      </tp>
      <tp t="s">
        <v/>
        <stp/>
        <stp>EM_S_MAJASSRES_NUM</stp>
        <stp>3</stp>
        <stp>002554.SZ</stp>
        <stp>1/25/2015</stp>
        <stp>1/25/2017</stp>
        <tr r="M1022" s="5"/>
      </tp>
      <tp t="s">
        <v/>
        <stp/>
        <stp>EM_S_MAJASSRES_NUM</stp>
        <stp>3</stp>
        <stp>002557.SZ</stp>
        <stp>1/25/2015</stp>
        <stp>1/25/2017</stp>
        <tr r="M1025" s="5"/>
      </tp>
      <tp t="s">
        <v/>
        <stp/>
        <stp>EM_S_MAJASSRES_NUM</stp>
        <stp>3</stp>
        <stp>002556.SZ</stp>
        <stp>1/25/2015</stp>
        <stp>1/25/2017</stp>
        <tr r="M1024" s="5"/>
      </tp>
      <tp t="s">
        <v/>
        <stp/>
        <stp>EM_S_MAJASSRES_NUM</stp>
        <stp>3</stp>
        <stp>002551.SZ</stp>
        <stp>1/25/2015</stp>
        <stp>1/25/2017</stp>
        <tr r="M1019" s="5"/>
      </tp>
      <tp t="s">
        <v/>
        <stp/>
        <stp>EM_S_MAJASSRES_NUM</stp>
        <stp>3</stp>
        <stp>002550.SZ</stp>
        <stp>1/25/2015</stp>
        <stp>1/25/2017</stp>
        <tr r="M1018" s="5"/>
      </tp>
      <tp t="s">
        <v/>
        <stp/>
        <stp>EM_S_MAJASSRES_NUM</stp>
        <stp>3</stp>
        <stp>002553.SZ</stp>
        <stp>1/25/2015</stp>
        <stp>1/25/2017</stp>
        <tr r="M1021" s="5"/>
      </tp>
      <tp t="s">
        <v/>
        <stp/>
        <stp>EM_S_MAJASSRES_NUM</stp>
        <stp>3</stp>
        <stp>002552.SZ</stp>
        <stp>1/25/2015</stp>
        <stp>1/25/2017</stp>
        <tr r="M1020" s="5"/>
      </tp>
      <tp t="s">
        <v/>
        <stp/>
        <stp>EM_S_MAJASSRES_NUM</stp>
        <stp>3</stp>
        <stp>002549.SZ</stp>
        <stp>1/25/2015</stp>
        <stp>1/25/2017</stp>
        <tr r="M1017" s="5"/>
      </tp>
      <tp>
        <v>1</v>
        <stp/>
        <stp>EM_S_MAJASSRES_NUM</stp>
        <stp>3</stp>
        <stp>002548.SZ</stp>
        <stp>1/25/2015</stp>
        <stp>1/25/2017</stp>
        <tr r="M1016" s="5"/>
      </tp>
      <tp>
        <v>1</v>
        <stp/>
        <stp>EM_S_MAJASSRES_NUM</stp>
        <stp>3</stp>
        <stp>002545.SZ</stp>
        <stp>1/25/2015</stp>
        <stp>1/25/2017</stp>
        <tr r="M1013" s="5"/>
      </tp>
      <tp t="s">
        <v/>
        <stp/>
        <stp>EM_S_MAJASSRES_NUM</stp>
        <stp>3</stp>
        <stp>002544.SZ</stp>
        <stp>1/25/2015</stp>
        <stp>1/25/2017</stp>
        <tr r="M1012" s="5"/>
      </tp>
      <tp t="s">
        <v/>
        <stp/>
        <stp>EM_S_MAJASSRES_NUM</stp>
        <stp>3</stp>
        <stp>002547.SZ</stp>
        <stp>1/25/2015</stp>
        <stp>1/25/2017</stp>
        <tr r="M1015" s="5"/>
      </tp>
      <tp t="s">
        <v/>
        <stp/>
        <stp>EM_S_MAJASSRES_NUM</stp>
        <stp>3</stp>
        <stp>002546.SZ</stp>
        <stp>1/25/2015</stp>
        <stp>1/25/2017</stp>
        <tr r="M1014" s="5"/>
      </tp>
      <tp t="s">
        <v/>
        <stp/>
        <stp>EM_S_MAJASSRES_NUM</stp>
        <stp>3</stp>
        <stp>002541.SZ</stp>
        <stp>1/25/2015</stp>
        <stp>1/25/2017</stp>
        <tr r="M1009" s="5"/>
      </tp>
      <tp t="s">
        <v/>
        <stp/>
        <stp>EM_S_MAJASSRES_NUM</stp>
        <stp>3</stp>
        <stp>002540.SZ</stp>
        <stp>1/25/2015</stp>
        <stp>1/25/2017</stp>
        <tr r="M1008" s="5"/>
      </tp>
      <tp t="s">
        <v/>
        <stp/>
        <stp>EM_S_MAJASSRES_NUM</stp>
        <stp>3</stp>
        <stp>002543.SZ</stp>
        <stp>1/25/2015</stp>
        <stp>1/25/2017</stp>
        <tr r="M1011" s="5"/>
      </tp>
      <tp t="s">
        <v/>
        <stp/>
        <stp>EM_S_MAJASSRES_NUM</stp>
        <stp>3</stp>
        <stp>002542.SZ</stp>
        <stp>1/25/2015</stp>
        <stp>1/25/2017</stp>
        <tr r="M1010" s="5"/>
      </tp>
      <tp t="s">
        <v/>
        <stp/>
        <stp>EM_S_MAJASSRES_NUM</stp>
        <stp>3</stp>
        <stp>002539.SZ</stp>
        <stp>1/25/2015</stp>
        <stp>1/25/2017</stp>
        <tr r="M1007" s="5"/>
      </tp>
      <tp t="s">
        <v/>
        <stp/>
        <stp>EM_S_MAJASSRES_NUM</stp>
        <stp>3</stp>
        <stp>002538.SZ</stp>
        <stp>1/25/2015</stp>
        <stp>1/25/2017</stp>
        <tr r="M1006" s="5"/>
      </tp>
      <tp t="s">
        <v/>
        <stp/>
        <stp>EM_S_MAJASSRES_NUM</stp>
        <stp>3</stp>
        <stp>002535.SZ</stp>
        <stp>1/25/2015</stp>
        <stp>1/25/2017</stp>
        <tr r="M1003" s="5"/>
      </tp>
      <tp t="s">
        <v/>
        <stp/>
        <stp>EM_S_MAJASSRES_NUM</stp>
        <stp>3</stp>
        <stp>002534.SZ</stp>
        <stp>1/25/2015</stp>
        <stp>1/25/2017</stp>
        <tr r="M1002" s="5"/>
      </tp>
      <tp>
        <v>1</v>
        <stp/>
        <stp>EM_S_MAJASSRES_NUM</stp>
        <stp>3</stp>
        <stp>002537.SZ</stp>
        <stp>1/25/2015</stp>
        <stp>1/25/2017</stp>
        <tr r="M1005" s="5"/>
      </tp>
      <tp t="s">
        <v/>
        <stp/>
        <stp>EM_S_MAJASSRES_NUM</stp>
        <stp>3</stp>
        <stp>002536.SZ</stp>
        <stp>1/25/2015</stp>
        <stp>1/25/2017</stp>
        <tr r="M1004" s="5"/>
      </tp>
      <tp t="s">
        <v/>
        <stp/>
        <stp>EM_S_MAJASSRES_NUM</stp>
        <stp>3</stp>
        <stp>002531.SZ</stp>
        <stp>1/25/2015</stp>
        <stp>1/25/2017</stp>
        <tr r="M999" s="5"/>
      </tp>
      <tp>
        <v>1</v>
        <stp/>
        <stp>EM_S_MAJASSRES_NUM</stp>
        <stp>3</stp>
        <stp>002530.SZ</stp>
        <stp>1/25/2015</stp>
        <stp>1/25/2017</stp>
        <tr r="M998" s="5"/>
      </tp>
      <tp t="s">
        <v/>
        <stp/>
        <stp>EM_S_MAJASSRES_NUM</stp>
        <stp>3</stp>
        <stp>002533.SZ</stp>
        <stp>1/25/2015</stp>
        <stp>1/25/2017</stp>
        <tr r="M1001" s="5"/>
      </tp>
      <tp t="s">
        <v/>
        <stp/>
        <stp>EM_S_MAJASSRES_NUM</stp>
        <stp>3</stp>
        <stp>002532.SZ</stp>
        <stp>1/25/2015</stp>
        <stp>1/25/2017</stp>
        <tr r="M1000" s="5"/>
      </tp>
      <tp t="s">
        <v/>
        <stp/>
        <stp>EM_S_MAJASSRES_NUM</stp>
        <stp>3</stp>
        <stp>002529.SZ</stp>
        <stp>1/25/2015</stp>
        <stp>1/25/2017</stp>
        <tr r="M997" s="5"/>
      </tp>
      <tp>
        <v>1</v>
        <stp/>
        <stp>EM_S_MAJASSRES_NUM</stp>
        <stp>3</stp>
        <stp>002528.SZ</stp>
        <stp>1/25/2015</stp>
        <stp>1/25/2017</stp>
        <tr r="M996" s="5"/>
      </tp>
      <tp t="s">
        <v/>
        <stp/>
        <stp>EM_S_MAJASSRES_NUM</stp>
        <stp>3</stp>
        <stp>002524.SZ</stp>
        <stp>1/25/2015</stp>
        <stp>1/25/2017</stp>
        <tr r="M993" s="5"/>
      </tp>
      <tp>
        <v>1</v>
        <stp/>
        <stp>EM_S_MAJASSRES_NUM</stp>
        <stp>3</stp>
        <stp>002527.SZ</stp>
        <stp>1/25/2015</stp>
        <stp>1/25/2017</stp>
        <tr r="M995" s="5"/>
      </tp>
      <tp t="s">
        <v/>
        <stp/>
        <stp>EM_S_MAJASSRES_NUM</stp>
        <stp>3</stp>
        <stp>002526.SZ</stp>
        <stp>1/25/2015</stp>
        <stp>1/25/2017</stp>
        <tr r="M994" s="5"/>
      </tp>
      <tp t="s">
        <v/>
        <stp/>
        <stp>EM_S_MAJASSRES_NUM</stp>
        <stp>3</stp>
        <stp>002521.SZ</stp>
        <stp>1/25/2015</stp>
        <stp>1/25/2017</stp>
        <tr r="M990" s="5"/>
      </tp>
      <tp t="s">
        <v/>
        <stp/>
        <stp>EM_S_MAJASSRES_NUM</stp>
        <stp>3</stp>
        <stp>002520.SZ</stp>
        <stp>1/25/2015</stp>
        <stp>1/25/2017</stp>
        <tr r="M989" s="5"/>
      </tp>
      <tp>
        <v>1</v>
        <stp/>
        <stp>EM_S_MAJASSRES_NUM</stp>
        <stp>3</stp>
        <stp>002523.SZ</stp>
        <stp>1/25/2015</stp>
        <stp>1/25/2017</stp>
        <tr r="M992" s="5"/>
      </tp>
      <tp t="s">
        <v/>
        <stp/>
        <stp>EM_S_MAJASSRES_NUM</stp>
        <stp>3</stp>
        <stp>002522.SZ</stp>
        <stp>1/25/2015</stp>
        <stp>1/25/2017</stp>
        <tr r="M991" s="5"/>
      </tp>
      <tp t="s">
        <v/>
        <stp/>
        <stp>EM_S_MAJASSRES_NUM</stp>
        <stp>3</stp>
        <stp>002519.SZ</stp>
        <stp>1/25/2015</stp>
        <stp>1/25/2017</stp>
        <tr r="M988" s="5"/>
      </tp>
      <tp t="s">
        <v/>
        <stp/>
        <stp>EM_S_MAJASSRES_NUM</stp>
        <stp>3</stp>
        <stp>002518.SZ</stp>
        <stp>1/25/2015</stp>
        <stp>1/25/2017</stp>
        <tr r="M987" s="5"/>
      </tp>
      <tp t="s">
        <v/>
        <stp/>
        <stp>EM_S_MAJASSRES_NUM</stp>
        <stp>3</stp>
        <stp>002515.SZ</stp>
        <stp>1/25/2015</stp>
        <stp>1/25/2017</stp>
        <tr r="M984" s="5"/>
      </tp>
      <tp t="s">
        <v/>
        <stp/>
        <stp>EM_S_MAJASSRES_NUM</stp>
        <stp>3</stp>
        <stp>002514.SZ</stp>
        <stp>1/25/2015</stp>
        <stp>1/25/2017</stp>
        <tr r="M983" s="5"/>
      </tp>
      <tp>
        <v>1</v>
        <stp/>
        <stp>EM_S_MAJASSRES_NUM</stp>
        <stp>3</stp>
        <stp>002517.SZ</stp>
        <stp>1/25/2015</stp>
        <stp>1/25/2017</stp>
        <tr r="M986" s="5"/>
      </tp>
      <tp t="s">
        <v/>
        <stp/>
        <stp>EM_S_MAJASSRES_NUM</stp>
        <stp>3</stp>
        <stp>002516.SZ</stp>
        <stp>1/25/2015</stp>
        <stp>1/25/2017</stp>
        <tr r="M985" s="5"/>
      </tp>
      <tp t="s">
        <v/>
        <stp/>
        <stp>EM_S_MAJASSRES_NUM</stp>
        <stp>3</stp>
        <stp>002511.SZ</stp>
        <stp>1/25/2015</stp>
        <stp>1/25/2017</stp>
        <tr r="M980" s="5"/>
      </tp>
      <tp t="s">
        <v/>
        <stp/>
        <stp>EM_S_MAJASSRES_NUM</stp>
        <stp>3</stp>
        <stp>002510.SZ</stp>
        <stp>1/25/2015</stp>
        <stp>1/25/2017</stp>
        <tr r="M979" s="5"/>
      </tp>
      <tp>
        <v>1</v>
        <stp/>
        <stp>EM_S_MAJASSRES_NUM</stp>
        <stp>3</stp>
        <stp>002513.SZ</stp>
        <stp>1/25/2015</stp>
        <stp>1/25/2017</stp>
        <tr r="M982" s="5"/>
      </tp>
      <tp>
        <v>1</v>
        <stp/>
        <stp>EM_S_MAJASSRES_NUM</stp>
        <stp>3</stp>
        <stp>002512.SZ</stp>
        <stp>1/25/2015</stp>
        <stp>1/25/2017</stp>
        <tr r="M981" s="5"/>
      </tp>
      <tp>
        <v>1</v>
        <stp/>
        <stp>EM_S_MAJASSRES_NUM</stp>
        <stp>3</stp>
        <stp>002509.SZ</stp>
        <stp>1/25/2015</stp>
        <stp>1/25/2017</stp>
        <tr r="M978" s="5"/>
      </tp>
      <tp t="s">
        <v/>
        <stp/>
        <stp>EM_S_MAJASSRES_NUM</stp>
        <stp>3</stp>
        <stp>002508.SZ</stp>
        <stp>1/25/2015</stp>
        <stp>1/25/2017</stp>
        <tr r="M977" s="5"/>
      </tp>
      <tp t="s">
        <v/>
        <stp/>
        <stp>EM_S_MAJASSRES_NUM</stp>
        <stp>3</stp>
        <stp>002505.SZ</stp>
        <stp>1/25/2015</stp>
        <stp>1/25/2017</stp>
        <tr r="M974" s="5"/>
      </tp>
      <tp t="s">
        <v/>
        <stp/>
        <stp>EM_S_MAJASSRES_NUM</stp>
        <stp>3</stp>
        <stp>002504.SZ</stp>
        <stp>1/25/2015</stp>
        <stp>1/25/2017</stp>
        <tr r="M973" s="5"/>
      </tp>
      <tp t="s">
        <v/>
        <stp/>
        <stp>EM_S_MAJASSRES_NUM</stp>
        <stp>3</stp>
        <stp>002507.SZ</stp>
        <stp>1/25/2015</stp>
        <stp>1/25/2017</stp>
        <tr r="M976" s="5"/>
      </tp>
      <tp>
        <v>1</v>
        <stp/>
        <stp>EM_S_MAJASSRES_NUM</stp>
        <stp>3</stp>
        <stp>002506.SZ</stp>
        <stp>1/25/2015</stp>
        <stp>1/25/2017</stp>
        <tr r="M975" s="5"/>
      </tp>
      <tp t="s">
        <v/>
        <stp/>
        <stp>EM_S_MAJASSRES_NUM</stp>
        <stp>3</stp>
        <stp>002501.SZ</stp>
        <stp>1/25/2015</stp>
        <stp>1/25/2017</stp>
        <tr r="M970" s="5"/>
      </tp>
      <tp t="s">
        <v/>
        <stp/>
        <stp>EM_S_MAJASSRES_NUM</stp>
        <stp>3</stp>
        <stp>002500.SZ</stp>
        <stp>1/25/2015</stp>
        <stp>1/25/2017</stp>
        <tr r="M969" s="5"/>
      </tp>
      <tp t="s">
        <v/>
        <stp/>
        <stp>EM_S_MAJASSRES_NUM</stp>
        <stp>3</stp>
        <stp>002503.SZ</stp>
        <stp>1/25/2015</stp>
        <stp>1/25/2017</stp>
        <tr r="M972" s="5"/>
      </tp>
      <tp>
        <v>1</v>
        <stp/>
        <stp>EM_S_MAJASSRES_NUM</stp>
        <stp>3</stp>
        <stp>002502.SZ</stp>
        <stp>1/25/2015</stp>
        <stp>1/25/2017</stp>
        <tr r="M971" s="5"/>
      </tp>
      <tp>
        <v>1</v>
        <stp/>
        <stp>EM_S_MAJASSRES_NUM</stp>
        <stp>3</stp>
        <stp>002599.SZ</stp>
        <stp>1/25/2015</stp>
        <stp>1/25/2017</stp>
        <tr r="M1067" s="5"/>
      </tp>
      <tp t="s">
        <v/>
        <stp/>
        <stp>EM_S_MAJASSRES_NUM</stp>
        <stp>3</stp>
        <stp>002598.SZ</stp>
        <stp>1/25/2015</stp>
        <stp>1/25/2017</stp>
        <tr r="M1066" s="5"/>
      </tp>
      <tp t="s">
        <v/>
        <stp/>
        <stp>EM_S_MAJASSRES_NUM</stp>
        <stp>3</stp>
        <stp>002595.SZ</stp>
        <stp>1/25/2015</stp>
        <stp>1/25/2017</stp>
        <tr r="M1063" s="5"/>
      </tp>
      <tp t="s">
        <v/>
        <stp/>
        <stp>EM_S_MAJASSRES_NUM</stp>
        <stp>3</stp>
        <stp>002594.SZ</stp>
        <stp>1/25/2015</stp>
        <stp>1/25/2017</stp>
        <tr r="M1062" s="5"/>
      </tp>
      <tp t="s">
        <v/>
        <stp/>
        <stp>EM_S_MAJASSRES_NUM</stp>
        <stp>3</stp>
        <stp>002597.SZ</stp>
        <stp>1/25/2015</stp>
        <stp>1/25/2017</stp>
        <tr r="M1065" s="5"/>
      </tp>
      <tp t="s">
        <v/>
        <stp/>
        <stp>EM_S_MAJASSRES_NUM</stp>
        <stp>3</stp>
        <stp>002596.SZ</stp>
        <stp>1/25/2015</stp>
        <stp>1/25/2017</stp>
        <tr r="M1064" s="5"/>
      </tp>
      <tp t="s">
        <v/>
        <stp/>
        <stp>EM_S_MAJASSRES_NUM</stp>
        <stp>3</stp>
        <stp>002591.SZ</stp>
        <stp>1/25/2015</stp>
        <stp>1/25/2017</stp>
        <tr r="M1059" s="5"/>
      </tp>
      <tp t="s">
        <v/>
        <stp/>
        <stp>EM_S_MAJASSRES_NUM</stp>
        <stp>3</stp>
        <stp>002590.SZ</stp>
        <stp>1/25/2015</stp>
        <stp>1/25/2017</stp>
        <tr r="M1058" s="5"/>
      </tp>
      <tp t="s">
        <v/>
        <stp/>
        <stp>EM_S_MAJASSRES_NUM</stp>
        <stp>3</stp>
        <stp>002593.SZ</stp>
        <stp>1/25/2015</stp>
        <stp>1/25/2017</stp>
        <tr r="M1061" s="5"/>
      </tp>
      <tp t="s">
        <v/>
        <stp/>
        <stp>EM_S_MAJASSRES_NUM</stp>
        <stp>3</stp>
        <stp>002592.SZ</stp>
        <stp>1/25/2015</stp>
        <stp>1/25/2017</stp>
        <tr r="M1060" s="5"/>
      </tp>
      <tp t="s">
        <v/>
        <stp/>
        <stp>EM_S_MAJASSRES_NUM</stp>
        <stp>3</stp>
        <stp>002589.SZ</stp>
        <stp>1/25/2015</stp>
        <stp>1/25/2017</stp>
        <tr r="M1057" s="5"/>
      </tp>
      <tp t="s">
        <v/>
        <stp/>
        <stp>EM_S_MAJASSRES_NUM</stp>
        <stp>3</stp>
        <stp>002588.SZ</stp>
        <stp>1/25/2015</stp>
        <stp>1/25/2017</stp>
        <tr r="M1056" s="5"/>
      </tp>
      <tp t="s">
        <v/>
        <stp/>
        <stp>EM_S_MAJASSRES_NUM</stp>
        <stp>3</stp>
        <stp>002585.SZ</stp>
        <stp>1/25/2015</stp>
        <stp>1/25/2017</stp>
        <tr r="M1053" s="5"/>
      </tp>
      <tp t="s">
        <v/>
        <stp/>
        <stp>EM_S_MAJASSRES_NUM</stp>
        <stp>3</stp>
        <stp>002584.SZ</stp>
        <stp>1/25/2015</stp>
        <stp>1/25/2017</stp>
        <tr r="M1052" s="5"/>
      </tp>
      <tp>
        <v>1</v>
        <stp/>
        <stp>EM_S_MAJASSRES_NUM</stp>
        <stp>3</stp>
        <stp>002587.SZ</stp>
        <stp>1/25/2015</stp>
        <stp>1/25/2017</stp>
        <tr r="M1055" s="5"/>
      </tp>
      <tp t="s">
        <v/>
        <stp/>
        <stp>EM_S_MAJASSRES_NUM</stp>
        <stp>3</stp>
        <stp>002586.SZ</stp>
        <stp>1/25/2015</stp>
        <stp>1/25/2017</stp>
        <tr r="M1054" s="5"/>
      </tp>
      <tp>
        <v>1</v>
        <stp/>
        <stp>EM_S_MAJASSRES_NUM</stp>
        <stp>3</stp>
        <stp>002581.SZ</stp>
        <stp>1/25/2015</stp>
        <stp>1/25/2017</stp>
        <tr r="M1049" s="5"/>
      </tp>
      <tp t="s">
        <v/>
        <stp/>
        <stp>EM_S_MAJASSRES_NUM</stp>
        <stp>3</stp>
        <stp>002580.SZ</stp>
        <stp>1/25/2015</stp>
        <stp>1/25/2017</stp>
        <tr r="M1048" s="5"/>
      </tp>
      <tp t="s">
        <v/>
        <stp/>
        <stp>EM_S_MAJASSRES_NUM</stp>
        <stp>3</stp>
        <stp>002583.SZ</stp>
        <stp>1/25/2015</stp>
        <stp>1/25/2017</stp>
        <tr r="M1051" s="5"/>
      </tp>
      <tp t="s">
        <v/>
        <stp/>
        <stp>EM_S_MAJASSRES_NUM</stp>
        <stp>3</stp>
        <stp>002582.SZ</stp>
        <stp>1/25/2015</stp>
        <stp>1/25/2017</stp>
        <tr r="M1050" s="5"/>
      </tp>
      <tp t="s">
        <v/>
        <stp/>
        <stp>EM_S_MAJASSRES_NUM</stp>
        <stp>3</stp>
        <stp>002679.SZ</stp>
        <stp>1/25/2015</stp>
        <stp>1/25/2017</stp>
        <tr r="M1147" s="5"/>
      </tp>
      <tp t="s">
        <v/>
        <stp/>
        <stp>EM_S_MAJASSRES_NUM</stp>
        <stp>3</stp>
        <stp>002678.SZ</stp>
        <stp>1/25/2015</stp>
        <stp>1/25/2017</stp>
        <tr r="M1146" s="5"/>
      </tp>
      <tp>
        <v>1</v>
        <stp/>
        <stp>EM_S_MAJASSRES_NUM</stp>
        <stp>3</stp>
        <stp>002675.SZ</stp>
        <stp>1/25/2015</stp>
        <stp>1/25/2017</stp>
        <tr r="M1143" s="5"/>
      </tp>
      <tp t="s">
        <v/>
        <stp/>
        <stp>EM_S_MAJASSRES_NUM</stp>
        <stp>3</stp>
        <stp>002674.SZ</stp>
        <stp>1/25/2015</stp>
        <stp>1/25/2017</stp>
        <tr r="M1142" s="5"/>
      </tp>
      <tp t="s">
        <v/>
        <stp/>
        <stp>EM_S_MAJASSRES_NUM</stp>
        <stp>3</stp>
        <stp>002677.SZ</stp>
        <stp>1/25/2015</stp>
        <stp>1/25/2017</stp>
        <tr r="M1145" s="5"/>
      </tp>
      <tp t="s">
        <v/>
        <stp/>
        <stp>EM_S_MAJASSRES_NUM</stp>
        <stp>3</stp>
        <stp>002676.SZ</stp>
        <stp>1/25/2015</stp>
        <stp>1/25/2017</stp>
        <tr r="M1144" s="5"/>
      </tp>
      <tp t="s">
        <v/>
        <stp/>
        <stp>EM_S_MAJASSRES_NUM</stp>
        <stp>3</stp>
        <stp>002671.SZ</stp>
        <stp>1/25/2015</stp>
        <stp>1/25/2017</stp>
        <tr r="M1139" s="5"/>
      </tp>
      <tp>
        <v>1</v>
        <stp/>
        <stp>EM_S_MAJASSRES_NUM</stp>
        <stp>3</stp>
        <stp>002670.SZ</stp>
        <stp>1/25/2015</stp>
        <stp>1/25/2017</stp>
        <tr r="M1138" s="5"/>
      </tp>
      <tp t="s">
        <v/>
        <stp/>
        <stp>EM_S_MAJASSRES_NUM</stp>
        <stp>3</stp>
        <stp>002673.SZ</stp>
        <stp>1/25/2015</stp>
        <stp>1/25/2017</stp>
        <tr r="M1141" s="5"/>
      </tp>
      <tp t="s">
        <v/>
        <stp/>
        <stp>EM_S_MAJASSRES_NUM</stp>
        <stp>3</stp>
        <stp>002672.SZ</stp>
        <stp>1/25/2015</stp>
        <stp>1/25/2017</stp>
        <tr r="M1140" s="5"/>
      </tp>
      <tp t="s">
        <v/>
        <stp/>
        <stp>EM_S_MAJASSRES_NUM</stp>
        <stp>3</stp>
        <stp>002669.SZ</stp>
        <stp>1/25/2015</stp>
        <stp>1/25/2017</stp>
        <tr r="M1137" s="5"/>
      </tp>
      <tp t="s">
        <v/>
        <stp/>
        <stp>EM_S_MAJASSRES_NUM</stp>
        <stp>3</stp>
        <stp>002668.SZ</stp>
        <stp>1/25/2015</stp>
        <stp>1/25/2017</stp>
        <tr r="M1136" s="5"/>
      </tp>
      <tp t="s">
        <v/>
        <stp/>
        <stp>EM_S_MAJASSRES_NUM</stp>
        <stp>3</stp>
        <stp>002665.SZ</stp>
        <stp>1/25/2015</stp>
        <stp>1/25/2017</stp>
        <tr r="M1133" s="5"/>
      </tp>
      <tp t="s">
        <v/>
        <stp/>
        <stp>EM_S_MAJASSRES_NUM</stp>
        <stp>3</stp>
        <stp>002664.SZ</stp>
        <stp>1/25/2015</stp>
        <stp>1/25/2017</stp>
        <tr r="M1132" s="5"/>
      </tp>
      <tp t="s">
        <v/>
        <stp/>
        <stp>EM_S_MAJASSRES_NUM</stp>
        <stp>3</stp>
        <stp>002667.SZ</stp>
        <stp>1/25/2015</stp>
        <stp>1/25/2017</stp>
        <tr r="M1135" s="5"/>
      </tp>
      <tp t="s">
        <v/>
        <stp/>
        <stp>EM_S_MAJASSRES_NUM</stp>
        <stp>3</stp>
        <stp>002666.SZ</stp>
        <stp>1/25/2015</stp>
        <stp>1/25/2017</stp>
        <tr r="M1134" s="5"/>
      </tp>
      <tp t="s">
        <v/>
        <stp/>
        <stp>EM_S_MAJASSRES_NUM</stp>
        <stp>3</stp>
        <stp>002661.SZ</stp>
        <stp>1/25/2015</stp>
        <stp>1/25/2017</stp>
        <tr r="M1129" s="5"/>
      </tp>
      <tp t="s">
        <v/>
        <stp/>
        <stp>EM_S_MAJASSRES_NUM</stp>
        <stp>3</stp>
        <stp>002660.SZ</stp>
        <stp>1/25/2015</stp>
        <stp>1/25/2017</stp>
        <tr r="M1128" s="5"/>
      </tp>
      <tp t="s">
        <v/>
        <stp/>
        <stp>EM_S_MAJASSRES_NUM</stp>
        <stp>3</stp>
        <stp>002663.SZ</stp>
        <stp>1/25/2015</stp>
        <stp>1/25/2017</stp>
        <tr r="M1131" s="5"/>
      </tp>
      <tp t="s">
        <v/>
        <stp/>
        <stp>EM_S_MAJASSRES_NUM</stp>
        <stp>3</stp>
        <stp>002662.SZ</stp>
        <stp>1/25/2015</stp>
        <stp>1/25/2017</stp>
        <tr r="M1130" s="5"/>
      </tp>
      <tp t="s">
        <v/>
        <stp/>
        <stp>EM_S_MAJASSRES_NUM</stp>
        <stp>3</stp>
        <stp>002659.SZ</stp>
        <stp>1/25/2015</stp>
        <stp>1/25/2017</stp>
        <tr r="M1127" s="5"/>
      </tp>
      <tp t="s">
        <v/>
        <stp/>
        <stp>EM_S_MAJASSRES_NUM</stp>
        <stp>3</stp>
        <stp>002658.SZ</stp>
        <stp>1/25/2015</stp>
        <stp>1/25/2017</stp>
        <tr r="M1126" s="5"/>
      </tp>
      <tp t="s">
        <v/>
        <stp/>
        <stp>EM_S_MAJASSRES_NUM</stp>
        <stp>3</stp>
        <stp>002655.SZ</stp>
        <stp>1/25/2015</stp>
        <stp>1/25/2017</stp>
        <tr r="M1123" s="5"/>
      </tp>
      <tp>
        <v>1</v>
        <stp/>
        <stp>EM_S_MAJASSRES_NUM</stp>
        <stp>3</stp>
        <stp>002654.SZ</stp>
        <stp>1/25/2015</stp>
        <stp>1/25/2017</stp>
        <tr r="M1122" s="5"/>
      </tp>
      <tp t="s">
        <v/>
        <stp/>
        <stp>EM_S_MAJASSRES_NUM</stp>
        <stp>3</stp>
        <stp>002657.SZ</stp>
        <stp>1/25/2015</stp>
        <stp>1/25/2017</stp>
        <tr r="M1125" s="5"/>
      </tp>
      <tp t="s">
        <v/>
        <stp/>
        <stp>EM_S_MAJASSRES_NUM</stp>
        <stp>3</stp>
        <stp>002656.SZ</stp>
        <stp>1/25/2015</stp>
        <stp>1/25/2017</stp>
        <tr r="M1124" s="5"/>
      </tp>
      <tp t="s">
        <v/>
        <stp/>
        <stp>EM_S_MAJASSRES_NUM</stp>
        <stp>3</stp>
        <stp>002651.SZ</stp>
        <stp>1/25/2015</stp>
        <stp>1/25/2017</stp>
        <tr r="M1119" s="5"/>
      </tp>
      <tp t="s">
        <v/>
        <stp/>
        <stp>EM_S_MAJASSRES_NUM</stp>
        <stp>3</stp>
        <stp>002650.SZ</stp>
        <stp>1/25/2015</stp>
        <stp>1/25/2017</stp>
        <tr r="M1118" s="5"/>
      </tp>
      <tp t="s">
        <v/>
        <stp/>
        <stp>EM_S_MAJASSRES_NUM</stp>
        <stp>3</stp>
        <stp>002653.SZ</stp>
        <stp>1/25/2015</stp>
        <stp>1/25/2017</stp>
        <tr r="M1121" s="5"/>
      </tp>
      <tp t="s">
        <v/>
        <stp/>
        <stp>EM_S_MAJASSRES_NUM</stp>
        <stp>3</stp>
        <stp>002652.SZ</stp>
        <stp>1/25/2015</stp>
        <stp>1/25/2017</stp>
        <tr r="M1120" s="5"/>
      </tp>
      <tp t="s">
        <v/>
        <stp/>
        <stp>EM_S_MAJASSRES_NUM</stp>
        <stp>3</stp>
        <stp>002649.SZ</stp>
        <stp>1/25/2015</stp>
        <stp>1/25/2017</stp>
        <tr r="M1117" s="5"/>
      </tp>
      <tp t="s">
        <v/>
        <stp/>
        <stp>EM_S_MAJASSRES_NUM</stp>
        <stp>3</stp>
        <stp>002648.SZ</stp>
        <stp>1/25/2015</stp>
        <stp>1/25/2017</stp>
        <tr r="M1116" s="5"/>
      </tp>
      <tp>
        <v>1</v>
        <stp/>
        <stp>EM_S_MAJASSRES_NUM</stp>
        <stp>3</stp>
        <stp>002645.SZ</stp>
        <stp>1/25/2015</stp>
        <stp>1/25/2017</stp>
        <tr r="M1113" s="5"/>
      </tp>
      <tp t="s">
        <v/>
        <stp/>
        <stp>EM_S_MAJASSRES_NUM</stp>
        <stp>3</stp>
        <stp>002644.SZ</stp>
        <stp>1/25/2015</stp>
        <stp>1/25/2017</stp>
        <tr r="M1112" s="5"/>
      </tp>
      <tp t="s">
        <v/>
        <stp/>
        <stp>EM_S_MAJASSRES_NUM</stp>
        <stp>3</stp>
        <stp>002647.SZ</stp>
        <stp>1/25/2015</stp>
        <stp>1/25/2017</stp>
        <tr r="M1115" s="5"/>
      </tp>
      <tp t="s">
        <v/>
        <stp/>
        <stp>EM_S_MAJASSRES_NUM</stp>
        <stp>3</stp>
        <stp>002646.SZ</stp>
        <stp>1/25/2015</stp>
        <stp>1/25/2017</stp>
        <tr r="M1114" s="5"/>
      </tp>
      <tp t="s">
        <v/>
        <stp/>
        <stp>EM_S_MAJASSRES_NUM</stp>
        <stp>3</stp>
        <stp>002641.SZ</stp>
        <stp>1/25/2015</stp>
        <stp>1/25/2017</stp>
        <tr r="M1109" s="5"/>
      </tp>
      <tp t="s">
        <v/>
        <stp/>
        <stp>EM_S_MAJASSRES_NUM</stp>
        <stp>3</stp>
        <stp>002640.SZ</stp>
        <stp>1/25/2015</stp>
        <stp>1/25/2017</stp>
        <tr r="M1108" s="5"/>
      </tp>
      <tp t="s">
        <v/>
        <stp/>
        <stp>EM_S_MAJASSRES_NUM</stp>
        <stp>3</stp>
        <stp>002643.SZ</stp>
        <stp>1/25/2015</stp>
        <stp>1/25/2017</stp>
        <tr r="M1111" s="5"/>
      </tp>
      <tp t="s">
        <v/>
        <stp/>
        <stp>EM_S_MAJASSRES_NUM</stp>
        <stp>3</stp>
        <stp>002642.SZ</stp>
        <stp>1/25/2015</stp>
        <stp>1/25/2017</stp>
        <tr r="M1110" s="5"/>
      </tp>
      <tp t="s">
        <v/>
        <stp/>
        <stp>EM_S_MAJASSRES_NUM</stp>
        <stp>3</stp>
        <stp>002639.SZ</stp>
        <stp>1/25/2015</stp>
        <stp>1/25/2017</stp>
        <tr r="M1107" s="5"/>
      </tp>
      <tp>
        <v>1</v>
        <stp/>
        <stp>EM_S_MAJASSRES_NUM</stp>
        <stp>3</stp>
        <stp>002638.SZ</stp>
        <stp>1/25/2015</stp>
        <stp>1/25/2017</stp>
        <tr r="M1106" s="5"/>
      </tp>
      <tp t="s">
        <v/>
        <stp/>
        <stp>EM_S_MAJASSRES_NUM</stp>
        <stp>3</stp>
        <stp>002635.SZ</stp>
        <stp>1/25/2015</stp>
        <stp>1/25/2017</stp>
        <tr r="M1103" s="5"/>
      </tp>
      <tp t="s">
        <v/>
        <stp/>
        <stp>EM_S_MAJASSRES_NUM</stp>
        <stp>3</stp>
        <stp>002634.SZ</stp>
        <stp>1/25/2015</stp>
        <stp>1/25/2017</stp>
        <tr r="M1102" s="5"/>
      </tp>
      <tp t="s">
        <v/>
        <stp/>
        <stp>EM_S_MAJASSRES_NUM</stp>
        <stp>3</stp>
        <stp>002637.SZ</stp>
        <stp>1/25/2015</stp>
        <stp>1/25/2017</stp>
        <tr r="M1105" s="5"/>
      </tp>
      <tp t="s">
        <v/>
        <stp/>
        <stp>EM_S_MAJASSRES_NUM</stp>
        <stp>3</stp>
        <stp>002636.SZ</stp>
        <stp>1/25/2015</stp>
        <stp>1/25/2017</stp>
        <tr r="M1104" s="5"/>
      </tp>
      <tp t="s">
        <v/>
        <stp/>
        <stp>EM_S_MAJASSRES_NUM</stp>
        <stp>3</stp>
        <stp>002631.SZ</stp>
        <stp>1/25/2015</stp>
        <stp>1/25/2017</stp>
        <tr r="M1099" s="5"/>
      </tp>
      <tp t="s">
        <v/>
        <stp/>
        <stp>EM_S_MAJASSRES_NUM</stp>
        <stp>3</stp>
        <stp>002630.SZ</stp>
        <stp>1/25/2015</stp>
        <stp>1/25/2017</stp>
        <tr r="M1098" s="5"/>
      </tp>
      <tp t="s">
        <v/>
        <stp/>
        <stp>EM_S_MAJASSRES_NUM</stp>
        <stp>3</stp>
        <stp>002633.SZ</stp>
        <stp>1/25/2015</stp>
        <stp>1/25/2017</stp>
        <tr r="M1101" s="5"/>
      </tp>
      <tp t="s">
        <v/>
        <stp/>
        <stp>EM_S_MAJASSRES_NUM</stp>
        <stp>3</stp>
        <stp>002632.SZ</stp>
        <stp>1/25/2015</stp>
        <stp>1/25/2017</stp>
        <tr r="M1100" s="5"/>
      </tp>
      <tp t="s">
        <v/>
        <stp/>
        <stp>EM_S_MAJASSRES_NUM</stp>
        <stp>3</stp>
        <stp>002629.SZ</stp>
        <stp>1/25/2015</stp>
        <stp>1/25/2017</stp>
        <tr r="M1097" s="5"/>
      </tp>
      <tp t="s">
        <v/>
        <stp/>
        <stp>EM_S_MAJASSRES_NUM</stp>
        <stp>3</stp>
        <stp>002628.SZ</stp>
        <stp>1/25/2015</stp>
        <stp>1/25/2017</stp>
        <tr r="M1096" s="5"/>
      </tp>
      <tp t="s">
        <v/>
        <stp/>
        <stp>EM_S_MAJASSRES_NUM</stp>
        <stp>3</stp>
        <stp>002625.SZ</stp>
        <stp>1/25/2015</stp>
        <stp>1/25/2017</stp>
        <tr r="M1093" s="5"/>
      </tp>
      <tp>
        <v>1</v>
        <stp/>
        <stp>EM_S_MAJASSRES_NUM</stp>
        <stp>3</stp>
        <stp>002624.SZ</stp>
        <stp>1/25/2015</stp>
        <stp>1/25/2017</stp>
        <tr r="M1092" s="5"/>
      </tp>
      <tp t="s">
        <v/>
        <stp/>
        <stp>EM_S_MAJASSRES_NUM</stp>
        <stp>3</stp>
        <stp>002627.SZ</stp>
        <stp>1/25/2015</stp>
        <stp>1/25/2017</stp>
        <tr r="M1095" s="5"/>
      </tp>
      <tp t="s">
        <v/>
        <stp/>
        <stp>EM_S_MAJASSRES_NUM</stp>
        <stp>3</stp>
        <stp>002626.SZ</stp>
        <stp>1/25/2015</stp>
        <stp>1/25/2017</stp>
        <tr r="M1094" s="5"/>
      </tp>
      <tp t="s">
        <v/>
        <stp/>
        <stp>EM_S_MAJASSRES_NUM</stp>
        <stp>3</stp>
        <stp>002621.SZ</stp>
        <stp>1/25/2015</stp>
        <stp>1/25/2017</stp>
        <tr r="M1089" s="5"/>
      </tp>
      <tp t="s">
        <v/>
        <stp/>
        <stp>EM_S_MAJASSRES_NUM</stp>
        <stp>3</stp>
        <stp>002620.SZ</stp>
        <stp>1/25/2015</stp>
        <stp>1/25/2017</stp>
        <tr r="M1088" s="5"/>
      </tp>
      <tp t="s">
        <v/>
        <stp/>
        <stp>EM_S_MAJASSRES_NUM</stp>
        <stp>3</stp>
        <stp>002623.SZ</stp>
        <stp>1/25/2015</stp>
        <stp>1/25/2017</stp>
        <tr r="M1091" s="5"/>
      </tp>
      <tp t="s">
        <v/>
        <stp/>
        <stp>EM_S_MAJASSRES_NUM</stp>
        <stp>3</stp>
        <stp>002622.SZ</stp>
        <stp>1/25/2015</stp>
        <stp>1/25/2017</stp>
        <tr r="M1090" s="5"/>
      </tp>
      <tp>
        <v>1</v>
        <stp/>
        <stp>EM_S_MAJASSRES_NUM</stp>
        <stp>3</stp>
        <stp>002619.SZ</stp>
        <stp>1/25/2015</stp>
        <stp>1/25/2017</stp>
        <tr r="M1087" s="5"/>
      </tp>
      <tp t="s">
        <v/>
        <stp/>
        <stp>EM_S_MAJASSRES_NUM</stp>
        <stp>3</stp>
        <stp>002618.SZ</stp>
        <stp>1/25/2015</stp>
        <stp>1/25/2017</stp>
        <tr r="M1086" s="5"/>
      </tp>
      <tp t="s">
        <v/>
        <stp/>
        <stp>EM_S_MAJASSRES_NUM</stp>
        <stp>3</stp>
        <stp>002615.SZ</stp>
        <stp>1/25/2015</stp>
        <stp>1/25/2017</stp>
        <tr r="M1083" s="5"/>
      </tp>
      <tp t="s">
        <v/>
        <stp/>
        <stp>EM_S_MAJASSRES_NUM</stp>
        <stp>3</stp>
        <stp>002614.SZ</stp>
        <stp>1/25/2015</stp>
        <stp>1/25/2017</stp>
        <tr r="M1082" s="5"/>
      </tp>
      <tp t="s">
        <v/>
        <stp/>
        <stp>EM_S_MAJASSRES_NUM</stp>
        <stp>3</stp>
        <stp>002617.SZ</stp>
        <stp>1/25/2015</stp>
        <stp>1/25/2017</stp>
        <tr r="M1085" s="5"/>
      </tp>
      <tp t="s">
        <v/>
        <stp/>
        <stp>EM_S_MAJASSRES_NUM</stp>
        <stp>3</stp>
        <stp>002616.SZ</stp>
        <stp>1/25/2015</stp>
        <stp>1/25/2017</stp>
        <tr r="M1084" s="5"/>
      </tp>
      <tp t="s">
        <v/>
        <stp/>
        <stp>EM_S_MAJASSRES_NUM</stp>
        <stp>3</stp>
        <stp>002611.SZ</stp>
        <stp>1/25/2015</stp>
        <stp>1/25/2017</stp>
        <tr r="M1079" s="5"/>
      </tp>
      <tp t="s">
        <v/>
        <stp/>
        <stp>EM_S_MAJASSRES_NUM</stp>
        <stp>3</stp>
        <stp>002610.SZ</stp>
        <stp>1/25/2015</stp>
        <stp>1/25/2017</stp>
        <tr r="M1078" s="5"/>
      </tp>
      <tp t="s">
        <v/>
        <stp/>
        <stp>EM_S_MAJASSRES_NUM</stp>
        <stp>3</stp>
        <stp>002613.SZ</stp>
        <stp>1/25/2015</stp>
        <stp>1/25/2017</stp>
        <tr r="M1081" s="5"/>
      </tp>
      <tp t="s">
        <v/>
        <stp/>
        <stp>EM_S_MAJASSRES_NUM</stp>
        <stp>3</stp>
        <stp>002612.SZ</stp>
        <stp>1/25/2015</stp>
        <stp>1/25/2017</stp>
        <tr r="M1080" s="5"/>
      </tp>
      <tp t="s">
        <v/>
        <stp/>
        <stp>EM_S_MAJASSRES_NUM</stp>
        <stp>3</stp>
        <stp>002609.SZ</stp>
        <stp>1/25/2015</stp>
        <stp>1/25/2017</stp>
        <tr r="M1077" s="5"/>
      </tp>
      <tp>
        <v>1</v>
        <stp/>
        <stp>EM_S_MAJASSRES_NUM</stp>
        <stp>3</stp>
        <stp>002608.SZ</stp>
        <stp>1/25/2015</stp>
        <stp>1/25/2017</stp>
        <tr r="M1076" s="5"/>
      </tp>
      <tp>
        <v>1</v>
        <stp/>
        <stp>EM_S_MAJASSRES_NUM</stp>
        <stp>3</stp>
        <stp>002605.SZ</stp>
        <stp>1/25/2015</stp>
        <stp>1/25/2017</stp>
        <tr r="M1073" s="5"/>
      </tp>
      <tp>
        <v>1</v>
        <stp/>
        <stp>EM_S_MAJASSRES_NUM</stp>
        <stp>3</stp>
        <stp>002604.SZ</stp>
        <stp>1/25/2015</stp>
        <stp>1/25/2017</stp>
        <tr r="M1072" s="5"/>
      </tp>
      <tp t="s">
        <v/>
        <stp/>
        <stp>EM_S_MAJASSRES_NUM</stp>
        <stp>3</stp>
        <stp>002607.SZ</stp>
        <stp>1/25/2015</stp>
        <stp>1/25/2017</stp>
        <tr r="M1075" s="5"/>
      </tp>
      <tp t="s">
        <v/>
        <stp/>
        <stp>EM_S_MAJASSRES_NUM</stp>
        <stp>3</stp>
        <stp>002606.SZ</stp>
        <stp>1/25/2015</stp>
        <stp>1/25/2017</stp>
        <tr r="M1074" s="5"/>
      </tp>
      <tp t="s">
        <v/>
        <stp/>
        <stp>EM_S_MAJASSRES_NUM</stp>
        <stp>3</stp>
        <stp>002601.SZ</stp>
        <stp>1/25/2015</stp>
        <stp>1/25/2017</stp>
        <tr r="M1069" s="5"/>
      </tp>
      <tp>
        <v>2</v>
        <stp/>
        <stp>EM_S_MAJASSRES_NUM</stp>
        <stp>3</stp>
        <stp>002600.SZ</stp>
        <stp>1/25/2015</stp>
        <stp>1/25/2017</stp>
        <tr r="M1068" s="5"/>
      </tp>
      <tp t="s">
        <v/>
        <stp/>
        <stp>EM_S_MAJASSRES_NUM</stp>
        <stp>3</stp>
        <stp>002603.SZ</stp>
        <stp>1/25/2015</stp>
        <stp>1/25/2017</stp>
        <tr r="M1071" s="5"/>
      </tp>
      <tp t="s">
        <v/>
        <stp/>
        <stp>EM_S_MAJASSRES_NUM</stp>
        <stp>3</stp>
        <stp>002602.SZ</stp>
        <stp>1/25/2015</stp>
        <stp>1/25/2017</stp>
        <tr r="M1070" s="5"/>
      </tp>
      <tp t="s">
        <v/>
        <stp/>
        <stp>EM_S_MAJASSRES_NUM</stp>
        <stp>3</stp>
        <stp>002699.SZ</stp>
        <stp>1/25/2015</stp>
        <stp>1/25/2017</stp>
        <tr r="M1167" s="5"/>
      </tp>
      <tp t="s">
        <v/>
        <stp/>
        <stp>EM_S_MAJASSRES_NUM</stp>
        <stp>3</stp>
        <stp>002698.SZ</stp>
        <stp>1/25/2015</stp>
        <stp>1/25/2017</stp>
        <tr r="M1166" s="5"/>
      </tp>
      <tp t="s">
        <v/>
        <stp/>
        <stp>EM_S_MAJASSRES_NUM</stp>
        <stp>3</stp>
        <stp>002695.SZ</stp>
        <stp>1/25/2015</stp>
        <stp>1/25/2017</stp>
        <tr r="M1163" s="5"/>
      </tp>
      <tp t="s">
        <v/>
        <stp/>
        <stp>EM_S_MAJASSRES_NUM</stp>
        <stp>3</stp>
        <stp>002694.SZ</stp>
        <stp>1/25/2015</stp>
        <stp>1/25/2017</stp>
        <tr r="M1162" s="5"/>
      </tp>
      <tp t="s">
        <v/>
        <stp/>
        <stp>EM_S_MAJASSRES_NUM</stp>
        <stp>3</stp>
        <stp>002697.SZ</stp>
        <stp>1/25/2015</stp>
        <stp>1/25/2017</stp>
        <tr r="M1165" s="5"/>
      </tp>
      <tp t="s">
        <v/>
        <stp/>
        <stp>EM_S_MAJASSRES_NUM</stp>
        <stp>3</stp>
        <stp>002696.SZ</stp>
        <stp>1/25/2015</stp>
        <stp>1/25/2017</stp>
        <tr r="M1164" s="5"/>
      </tp>
      <tp t="s">
        <v/>
        <stp/>
        <stp>EM_S_MAJASSRES_NUM</stp>
        <stp>3</stp>
        <stp>002691.SZ</stp>
        <stp>1/25/2015</stp>
        <stp>1/25/2017</stp>
        <tr r="M1159" s="5"/>
      </tp>
      <tp t="s">
        <v/>
        <stp/>
        <stp>EM_S_MAJASSRES_NUM</stp>
        <stp>3</stp>
        <stp>002690.SZ</stp>
        <stp>1/25/2015</stp>
        <stp>1/25/2017</stp>
        <tr r="M1158" s="5"/>
      </tp>
      <tp t="s">
        <v/>
        <stp/>
        <stp>EM_S_MAJASSRES_NUM</stp>
        <stp>3</stp>
        <stp>002693.SZ</stp>
        <stp>1/25/2015</stp>
        <stp>1/25/2017</stp>
        <tr r="M1161" s="5"/>
      </tp>
      <tp t="s">
        <v/>
        <stp/>
        <stp>EM_S_MAJASSRES_NUM</stp>
        <stp>3</stp>
        <stp>002692.SZ</stp>
        <stp>1/25/2015</stp>
        <stp>1/25/2017</stp>
        <tr r="M1160" s="5"/>
      </tp>
      <tp t="s">
        <v/>
        <stp/>
        <stp>EM_S_MAJASSRES_NUM</stp>
        <stp>3</stp>
        <stp>002689.SZ</stp>
        <stp>1/25/2015</stp>
        <stp>1/25/2017</stp>
        <tr r="M1157" s="5"/>
      </tp>
      <tp t="s">
        <v/>
        <stp/>
        <stp>EM_S_MAJASSRES_NUM</stp>
        <stp>3</stp>
        <stp>002688.SZ</stp>
        <stp>1/25/2015</stp>
        <stp>1/25/2017</stp>
        <tr r="M1156" s="5"/>
      </tp>
      <tp t="s">
        <v/>
        <stp/>
        <stp>EM_S_MAJASSRES_NUM</stp>
        <stp>3</stp>
        <stp>002685.SZ</stp>
        <stp>1/25/2015</stp>
        <stp>1/25/2017</stp>
        <tr r="M1153" s="5"/>
      </tp>
      <tp>
        <v>1</v>
        <stp/>
        <stp>EM_S_MAJASSRES_NUM</stp>
        <stp>3</stp>
        <stp>002684.SZ</stp>
        <stp>1/25/2015</stp>
        <stp>1/25/2017</stp>
        <tr r="M1152" s="5"/>
      </tp>
      <tp t="s">
        <v/>
        <stp/>
        <stp>EM_S_MAJASSRES_NUM</stp>
        <stp>3</stp>
        <stp>002687.SZ</stp>
        <stp>1/25/2015</stp>
        <stp>1/25/2017</stp>
        <tr r="M1155" s="5"/>
      </tp>
      <tp>
        <v>1</v>
        <stp/>
        <stp>EM_S_MAJASSRES_NUM</stp>
        <stp>3</stp>
        <stp>002686.SZ</stp>
        <stp>1/25/2015</stp>
        <stp>1/25/2017</stp>
        <tr r="M1154" s="5"/>
      </tp>
      <tp>
        <v>1</v>
        <stp/>
        <stp>EM_S_MAJASSRES_NUM</stp>
        <stp>3</stp>
        <stp>002681.SZ</stp>
        <stp>1/25/2015</stp>
        <stp>1/25/2017</stp>
        <tr r="M1149" s="5"/>
      </tp>
      <tp>
        <v>1</v>
        <stp/>
        <stp>EM_S_MAJASSRES_NUM</stp>
        <stp>3</stp>
        <stp>002680.SZ</stp>
        <stp>1/25/2015</stp>
        <stp>1/25/2017</stp>
        <tr r="M1148" s="5"/>
      </tp>
      <tp>
        <v>1</v>
        <stp/>
        <stp>EM_S_MAJASSRES_NUM</stp>
        <stp>3</stp>
        <stp>002683.SZ</stp>
        <stp>1/25/2015</stp>
        <stp>1/25/2017</stp>
        <tr r="M1151" s="5"/>
      </tp>
      <tp t="s">
        <v/>
        <stp/>
        <stp>EM_S_MAJASSRES_NUM</stp>
        <stp>3</stp>
        <stp>002682.SZ</stp>
        <stp>1/25/2015</stp>
        <stp>1/25/2017</stp>
        <tr r="M1150" s="5"/>
      </tp>
      <tp t="s">
        <v/>
        <stp/>
        <stp>EM_S_MAJASSRES_NUM</stp>
        <stp>3</stp>
        <stp>002779.SZ</stp>
        <stp>1/25/2015</stp>
        <stp>1/25/2017</stp>
        <tr r="M1240" s="5"/>
      </tp>
      <tp t="s">
        <v/>
        <stp/>
        <stp>EM_S_MAJASSRES_NUM</stp>
        <stp>3</stp>
        <stp>002778.SZ</stp>
        <stp>1/25/2015</stp>
        <stp>1/25/2017</stp>
        <tr r="M1239" s="5"/>
      </tp>
      <tp t="s">
        <v/>
        <stp/>
        <stp>EM_S_MAJASSRES_NUM</stp>
        <stp>3</stp>
        <stp>002775.SZ</stp>
        <stp>1/25/2015</stp>
        <stp>1/25/2017</stp>
        <tr r="M1236" s="5"/>
      </tp>
      <tp t="s">
        <v/>
        <stp/>
        <stp>EM_S_MAJASSRES_NUM</stp>
        <stp>3</stp>
        <stp>002777.SZ</stp>
        <stp>1/25/2015</stp>
        <stp>1/25/2017</stp>
        <tr r="M1238" s="5"/>
      </tp>
      <tp t="s">
        <v/>
        <stp/>
        <stp>EM_S_MAJASSRES_NUM</stp>
        <stp>3</stp>
        <stp>002776.SZ</stp>
        <stp>1/25/2015</stp>
        <stp>1/25/2017</stp>
        <tr r="M1237" s="5"/>
      </tp>
      <tp t="s">
        <v/>
        <stp/>
        <stp>EM_S_MAJASSRES_NUM</stp>
        <stp>3</stp>
        <stp>002771.SZ</stp>
        <stp>1/25/2015</stp>
        <stp>1/25/2017</stp>
        <tr r="M1233" s="5"/>
      </tp>
      <tp t="s">
        <v/>
        <stp/>
        <stp>EM_S_MAJASSRES_NUM</stp>
        <stp>3</stp>
        <stp>002770.SZ</stp>
        <stp>1/25/2015</stp>
        <stp>1/25/2017</stp>
        <tr r="M1232" s="5"/>
      </tp>
      <tp t="s">
        <v/>
        <stp/>
        <stp>EM_S_MAJASSRES_NUM</stp>
        <stp>3</stp>
        <stp>002773.SZ</stp>
        <stp>1/25/2015</stp>
        <stp>1/25/2017</stp>
        <tr r="M1235" s="5"/>
      </tp>
      <tp t="s">
        <v/>
        <stp/>
        <stp>EM_S_MAJASSRES_NUM</stp>
        <stp>3</stp>
        <stp>002772.SZ</stp>
        <stp>1/25/2015</stp>
        <stp>1/25/2017</stp>
        <tr r="M1234" s="5"/>
      </tp>
      <tp t="s">
        <v/>
        <stp/>
        <stp>EM_S_MAJASSRES_NUM</stp>
        <stp>3</stp>
        <stp>002769.SZ</stp>
        <stp>1/25/2015</stp>
        <stp>1/25/2017</stp>
        <tr r="M1231" s="5"/>
      </tp>
      <tp t="s">
        <v/>
        <stp/>
        <stp>EM_S_MAJASSRES_NUM</stp>
        <stp>3</stp>
        <stp>002768.SZ</stp>
        <stp>1/25/2015</stp>
        <stp>1/25/2017</stp>
        <tr r="M1230" s="5"/>
      </tp>
      <tp t="s">
        <v/>
        <stp/>
        <stp>EM_S_MAJASSRES_NUM</stp>
        <stp>3</stp>
        <stp>002765.SZ</stp>
        <stp>1/25/2015</stp>
        <stp>1/25/2017</stp>
        <tr r="M1227" s="5"/>
      </tp>
      <tp t="s">
        <v/>
        <stp/>
        <stp>EM_S_MAJASSRES_NUM</stp>
        <stp>3</stp>
        <stp>002767.SZ</stp>
        <stp>1/25/2015</stp>
        <stp>1/25/2017</stp>
        <tr r="M1229" s="5"/>
      </tp>
      <tp t="s">
        <v/>
        <stp/>
        <stp>EM_S_MAJASSRES_NUM</stp>
        <stp>3</stp>
        <stp>002766.SZ</stp>
        <stp>1/25/2015</stp>
        <stp>1/25/2017</stp>
        <tr r="M1228" s="5"/>
      </tp>
      <tp t="s">
        <v/>
        <stp/>
        <stp>EM_S_MAJASSRES_NUM</stp>
        <stp>3</stp>
        <stp>002761.SZ</stp>
        <stp>1/25/2015</stp>
        <stp>1/25/2017</stp>
        <tr r="M1224" s="5"/>
      </tp>
      <tp t="s">
        <v/>
        <stp/>
        <stp>EM_S_MAJASSRES_NUM</stp>
        <stp>3</stp>
        <stp>002760.SZ</stp>
        <stp>1/25/2015</stp>
        <stp>1/25/2017</stp>
        <tr r="M1223" s="5"/>
      </tp>
      <tp t="s">
        <v/>
        <stp/>
        <stp>EM_S_MAJASSRES_NUM</stp>
        <stp>3</stp>
        <stp>002763.SZ</stp>
        <stp>1/25/2015</stp>
        <stp>1/25/2017</stp>
        <tr r="M1226" s="5"/>
      </tp>
      <tp t="s">
        <v/>
        <stp/>
        <stp>EM_S_MAJASSRES_NUM</stp>
        <stp>3</stp>
        <stp>002762.SZ</stp>
        <stp>1/25/2015</stp>
        <stp>1/25/2017</stp>
        <tr r="M1225" s="5"/>
      </tp>
      <tp>
        <v>1</v>
        <stp/>
        <stp>EM_S_MAJASSRES_NUM</stp>
        <stp>3</stp>
        <stp>002759.SZ</stp>
        <stp>1/25/2015</stp>
        <stp>1/25/2017</stp>
        <tr r="M1222" s="5"/>
      </tp>
      <tp t="s">
        <v/>
        <stp/>
        <stp>EM_S_MAJASSRES_NUM</stp>
        <stp>3</stp>
        <stp>002758.SZ</stp>
        <stp>1/25/2015</stp>
        <stp>1/25/2017</stp>
        <tr r="M1221" s="5"/>
      </tp>
      <tp t="s">
        <v/>
        <stp/>
        <stp>EM_S_MAJASSRES_NUM</stp>
        <stp>3</stp>
        <stp>002755.SZ</stp>
        <stp>1/25/2015</stp>
        <stp>1/25/2017</stp>
        <tr r="M1218" s="5"/>
      </tp>
      <tp t="s">
        <v/>
        <stp/>
        <stp>EM_S_MAJASSRES_NUM</stp>
        <stp>3</stp>
        <stp>002757.SZ</stp>
        <stp>1/25/2015</stp>
        <stp>1/25/2017</stp>
        <tr r="M1220" s="5"/>
      </tp>
      <tp t="s">
        <v/>
        <stp/>
        <stp>EM_S_MAJASSRES_NUM</stp>
        <stp>3</stp>
        <stp>002756.SZ</stp>
        <stp>1/25/2015</stp>
        <stp>1/25/2017</stp>
        <tr r="M1219" s="5"/>
      </tp>
      <tp t="s">
        <v/>
        <stp/>
        <stp>EM_S_MAJASSRES_NUM</stp>
        <stp>3</stp>
        <stp>002751.SZ</stp>
        <stp>1/25/2015</stp>
        <stp>1/25/2017</stp>
        <tr r="M1215" s="5"/>
      </tp>
      <tp t="s">
        <v/>
        <stp/>
        <stp>EM_S_MAJASSRES_NUM</stp>
        <stp>3</stp>
        <stp>002750.SZ</stp>
        <stp>1/25/2015</stp>
        <stp>1/25/2017</stp>
        <tr r="M1214" s="5"/>
      </tp>
      <tp t="s">
        <v/>
        <stp/>
        <stp>EM_S_MAJASSRES_NUM</stp>
        <stp>3</stp>
        <stp>002753.SZ</stp>
        <stp>1/25/2015</stp>
        <stp>1/25/2017</stp>
        <tr r="M1217" s="5"/>
      </tp>
      <tp t="s">
        <v/>
        <stp/>
        <stp>EM_S_MAJASSRES_NUM</stp>
        <stp>3</stp>
        <stp>002752.SZ</stp>
        <stp>1/25/2015</stp>
        <stp>1/25/2017</stp>
        <tr r="M1216" s="5"/>
      </tp>
      <tp t="s">
        <v/>
        <stp/>
        <stp>EM_S_MAJASSRES_NUM</stp>
        <stp>3</stp>
        <stp>002749.SZ</stp>
        <stp>1/25/2015</stp>
        <stp>1/25/2017</stp>
        <tr r="M1213" s="5"/>
      </tp>
      <tp t="s">
        <v/>
        <stp/>
        <stp>EM_S_MAJASSRES_NUM</stp>
        <stp>3</stp>
        <stp>002748.SZ</stp>
        <stp>1/25/2015</stp>
        <stp>1/25/2017</stp>
        <tr r="M1212" s="5"/>
      </tp>
      <tp t="s">
        <v/>
        <stp/>
        <stp>EM_S_MAJASSRES_NUM</stp>
        <stp>3</stp>
        <stp>002745.SZ</stp>
        <stp>1/25/2015</stp>
        <stp>1/25/2017</stp>
        <tr r="M1209" s="5"/>
      </tp>
      <tp t="s">
        <v/>
        <stp/>
        <stp>EM_S_MAJASSRES_NUM</stp>
        <stp>3</stp>
        <stp>002747.SZ</stp>
        <stp>1/25/2015</stp>
        <stp>1/25/2017</stp>
        <tr r="M1211" s="5"/>
      </tp>
      <tp t="s">
        <v/>
        <stp/>
        <stp>EM_S_MAJASSRES_NUM</stp>
        <stp>3</stp>
        <stp>002746.SZ</stp>
        <stp>1/25/2015</stp>
        <stp>1/25/2017</stp>
        <tr r="M1210" s="5"/>
      </tp>
      <tp t="s">
        <v/>
        <stp/>
        <stp>EM_S_MAJASSRES_NUM</stp>
        <stp>3</stp>
        <stp>002741.SZ</stp>
        <stp>1/25/2015</stp>
        <stp>1/25/2017</stp>
        <tr r="M1206" s="5"/>
      </tp>
      <tp t="s">
        <v/>
        <stp/>
        <stp>EM_S_MAJASSRES_NUM</stp>
        <stp>3</stp>
        <stp>002740.SZ</stp>
        <stp>1/25/2015</stp>
        <stp>1/25/2017</stp>
        <tr r="M1205" s="5"/>
      </tp>
      <tp t="s">
        <v/>
        <stp/>
        <stp>EM_S_MAJASSRES_NUM</stp>
        <stp>3</stp>
        <stp>002743.SZ</stp>
        <stp>1/25/2015</stp>
        <stp>1/25/2017</stp>
        <tr r="M1208" s="5"/>
      </tp>
      <tp t="s">
        <v/>
        <stp/>
        <stp>EM_S_MAJASSRES_NUM</stp>
        <stp>3</stp>
        <stp>002742.SZ</stp>
        <stp>1/25/2015</stp>
        <stp>1/25/2017</stp>
        <tr r="M1207" s="5"/>
      </tp>
      <tp>
        <v>1</v>
        <stp/>
        <stp>EM_S_MAJASSRES_NUM</stp>
        <stp>3</stp>
        <stp>002739.SZ</stp>
        <stp>1/25/2015</stp>
        <stp>1/25/2017</stp>
        <tr r="M1204" s="5"/>
      </tp>
      <tp t="s">
        <v/>
        <stp/>
        <stp>EM_S_MAJASSRES_NUM</stp>
        <stp>3</stp>
        <stp>002738.SZ</stp>
        <stp>1/25/2015</stp>
        <stp>1/25/2017</stp>
        <tr r="M1203" s="5"/>
      </tp>
      <tp t="s">
        <v/>
        <stp/>
        <stp>EM_S_MAJASSRES_NUM</stp>
        <stp>3</stp>
        <stp>002735.SZ</stp>
        <stp>1/25/2015</stp>
        <stp>1/25/2017</stp>
        <tr r="M1200" s="5"/>
      </tp>
      <tp t="s">
        <v/>
        <stp/>
        <stp>EM_S_MAJASSRES_NUM</stp>
        <stp>3</stp>
        <stp>002734.SZ</stp>
        <stp>1/25/2015</stp>
        <stp>1/25/2017</stp>
        <tr r="M1199" s="5"/>
      </tp>
      <tp t="s">
        <v/>
        <stp/>
        <stp>EM_S_MAJASSRES_NUM</stp>
        <stp>3</stp>
        <stp>002737.SZ</stp>
        <stp>1/25/2015</stp>
        <stp>1/25/2017</stp>
        <tr r="M1202" s="5"/>
      </tp>
      <tp t="s">
        <v/>
        <stp/>
        <stp>EM_S_MAJASSRES_NUM</stp>
        <stp>3</stp>
        <stp>002736.SZ</stp>
        <stp>1/25/2015</stp>
        <stp>1/25/2017</stp>
        <tr r="M1201" s="5"/>
      </tp>
      <tp t="s">
        <v/>
        <stp/>
        <stp>EM_S_MAJASSRES_NUM</stp>
        <stp>3</stp>
        <stp>002731.SZ</stp>
        <stp>1/25/2015</stp>
        <stp>1/25/2017</stp>
        <tr r="M1196" s="5"/>
      </tp>
      <tp t="s">
        <v/>
        <stp/>
        <stp>EM_S_MAJASSRES_NUM</stp>
        <stp>3</stp>
        <stp>002730.SZ</stp>
        <stp>1/25/2015</stp>
        <stp>1/25/2017</stp>
        <tr r="M1195" s="5"/>
      </tp>
      <tp t="s">
        <v/>
        <stp/>
        <stp>EM_S_MAJASSRES_NUM</stp>
        <stp>3</stp>
        <stp>002733.SZ</stp>
        <stp>1/25/2015</stp>
        <stp>1/25/2017</stp>
        <tr r="M1198" s="5"/>
      </tp>
      <tp t="s">
        <v/>
        <stp/>
        <stp>EM_S_MAJASSRES_NUM</stp>
        <stp>3</stp>
        <stp>002732.SZ</stp>
        <stp>1/25/2015</stp>
        <stp>1/25/2017</stp>
        <tr r="M1197" s="5"/>
      </tp>
      <tp t="s">
        <v/>
        <stp/>
        <stp>EM_S_MAJASSRES_NUM</stp>
        <stp>3</stp>
        <stp>002729.SZ</stp>
        <stp>1/25/2015</stp>
        <stp>1/25/2017</stp>
        <tr r="M1194" s="5"/>
      </tp>
      <tp t="s">
        <v/>
        <stp/>
        <stp>EM_S_MAJASSRES_NUM</stp>
        <stp>3</stp>
        <stp>002728.SZ</stp>
        <stp>1/25/2015</stp>
        <stp>1/25/2017</stp>
        <tr r="M1193" s="5"/>
      </tp>
      <tp t="s">
        <v/>
        <stp/>
        <stp>EM_S_MAJASSRES_NUM</stp>
        <stp>3</stp>
        <stp>002725.SZ</stp>
        <stp>1/25/2015</stp>
        <stp>1/25/2017</stp>
        <tr r="M1190" s="5"/>
      </tp>
      <tp t="s">
        <v/>
        <stp/>
        <stp>EM_S_MAJASSRES_NUM</stp>
        <stp>3</stp>
        <stp>002724.SZ</stp>
        <stp>1/25/2015</stp>
        <stp>1/25/2017</stp>
        <tr r="M1189" s="5"/>
      </tp>
      <tp t="s">
        <v/>
        <stp/>
        <stp>EM_S_MAJASSRES_NUM</stp>
        <stp>3</stp>
        <stp>002727.SZ</stp>
        <stp>1/25/2015</stp>
        <stp>1/25/2017</stp>
        <tr r="M1192" s="5"/>
      </tp>
      <tp t="s">
        <v/>
        <stp/>
        <stp>EM_S_MAJASSRES_NUM</stp>
        <stp>3</stp>
        <stp>002726.SZ</stp>
        <stp>1/25/2015</stp>
        <stp>1/25/2017</stp>
        <tr r="M1191" s="5"/>
      </tp>
      <tp>
        <v>1</v>
        <stp/>
        <stp>EM_S_MAJASSRES_NUM</stp>
        <stp>3</stp>
        <stp>002721.SZ</stp>
        <stp>1/25/2015</stp>
        <stp>1/25/2017</stp>
        <tr r="M1186" s="5"/>
      </tp>
      <tp t="s">
        <v/>
        <stp/>
        <stp>EM_S_MAJASSRES_NUM</stp>
        <stp>3</stp>
        <stp>002723.SZ</stp>
        <stp>1/25/2015</stp>
        <stp>1/25/2017</stp>
        <tr r="M1188" s="5"/>
      </tp>
      <tp>
        <v>1</v>
        <stp/>
        <stp>EM_S_MAJASSRES_NUM</stp>
        <stp>3</stp>
        <stp>002722.SZ</stp>
        <stp>1/25/2015</stp>
        <stp>1/25/2017</stp>
        <tr r="M1187" s="5"/>
      </tp>
      <tp t="s">
        <v/>
        <stp/>
        <stp>EM_S_MAJASSRES_NUM</stp>
        <stp>3</stp>
        <stp>002719.SZ</stp>
        <stp>1/25/2015</stp>
        <stp>1/25/2017</stp>
        <tr r="M1185" s="5"/>
      </tp>
      <tp t="s">
        <v/>
        <stp/>
        <stp>EM_S_MAJASSRES_NUM</stp>
        <stp>3</stp>
        <stp>002718.SZ</stp>
        <stp>1/25/2015</stp>
        <stp>1/25/2017</stp>
        <tr r="M1184" s="5"/>
      </tp>
      <tp t="s">
        <v/>
        <stp/>
        <stp>EM_S_MAJASSRES_NUM</stp>
        <stp>3</stp>
        <stp>002715.SZ</stp>
        <stp>1/25/2015</stp>
        <stp>1/25/2017</stp>
        <tr r="M1181" s="5"/>
      </tp>
      <tp t="s">
        <v/>
        <stp/>
        <stp>EM_S_MAJASSRES_NUM</stp>
        <stp>3</stp>
        <stp>002714.SZ</stp>
        <stp>1/25/2015</stp>
        <stp>1/25/2017</stp>
        <tr r="M1180" s="5"/>
      </tp>
      <tp>
        <v>1</v>
        <stp/>
        <stp>EM_S_MAJASSRES_NUM</stp>
        <stp>3</stp>
        <stp>002717.SZ</stp>
        <stp>1/25/2015</stp>
        <stp>1/25/2017</stp>
        <tr r="M1183" s="5"/>
      </tp>
      <tp t="s">
        <v/>
        <stp/>
        <stp>EM_S_MAJASSRES_NUM</stp>
        <stp>3</stp>
        <stp>002716.SZ</stp>
        <stp>1/25/2015</stp>
        <stp>1/25/2017</stp>
        <tr r="M1182" s="5"/>
      </tp>
      <tp t="s">
        <v/>
        <stp/>
        <stp>EM_S_MAJASSRES_NUM</stp>
        <stp>3</stp>
        <stp>002711.SZ</stp>
        <stp>1/25/2015</stp>
        <stp>1/25/2017</stp>
        <tr r="M1177" s="5"/>
      </tp>
      <tp t="s">
        <v/>
        <stp/>
        <stp>EM_S_MAJASSRES_NUM</stp>
        <stp>3</stp>
        <stp>002713.SZ</stp>
        <stp>1/25/2015</stp>
        <stp>1/25/2017</stp>
        <tr r="M1179" s="5"/>
      </tp>
      <tp t="s">
        <v/>
        <stp/>
        <stp>EM_S_MAJASSRES_NUM</stp>
        <stp>3</stp>
        <stp>002712.SZ</stp>
        <stp>1/25/2015</stp>
        <stp>1/25/2017</stp>
        <tr r="M1178" s="5"/>
      </tp>
      <tp t="s">
        <v/>
        <stp/>
        <stp>EM_S_MAJASSRES_NUM</stp>
        <stp>3</stp>
        <stp>002709.SZ</stp>
        <stp>1/25/2015</stp>
        <stp>1/25/2017</stp>
        <tr r="M1176" s="5"/>
      </tp>
      <tp>
        <v>1</v>
        <stp/>
        <stp>EM_S_MAJASSRES_NUM</stp>
        <stp>3</stp>
        <stp>002708.SZ</stp>
        <stp>1/25/2015</stp>
        <stp>1/25/2017</stp>
        <tr r="M1175" s="5"/>
      </tp>
      <tp t="s">
        <v/>
        <stp/>
        <stp>EM_S_MAJASSRES_NUM</stp>
        <stp>3</stp>
        <stp>002705.SZ</stp>
        <stp>1/25/2015</stp>
        <stp>1/25/2017</stp>
        <tr r="M1172" s="5"/>
      </tp>
      <tp>
        <v>1</v>
        <stp/>
        <stp>EM_S_MAJASSRES_NUM</stp>
        <stp>3</stp>
        <stp>002707.SZ</stp>
        <stp>1/25/2015</stp>
        <stp>1/25/2017</stp>
        <tr r="M1174" s="5"/>
      </tp>
      <tp t="s">
        <v/>
        <stp/>
        <stp>EM_S_MAJASSRES_NUM</stp>
        <stp>3</stp>
        <stp>002706.SZ</stp>
        <stp>1/25/2015</stp>
        <stp>1/25/2017</stp>
        <tr r="M1173" s="5"/>
      </tp>
      <tp t="s">
        <v/>
        <stp/>
        <stp>EM_S_MAJASSRES_NUM</stp>
        <stp>3</stp>
        <stp>002701.SZ</stp>
        <stp>1/25/2015</stp>
        <stp>1/25/2017</stp>
        <tr r="M1169" s="5"/>
      </tp>
      <tp t="s">
        <v/>
        <stp/>
        <stp>EM_S_MAJASSRES_NUM</stp>
        <stp>3</stp>
        <stp>002700.SZ</stp>
        <stp>1/25/2015</stp>
        <stp>1/25/2017</stp>
        <tr r="M1168" s="5"/>
      </tp>
      <tp t="s">
        <v/>
        <stp/>
        <stp>EM_S_MAJASSRES_NUM</stp>
        <stp>3</stp>
        <stp>002703.SZ</stp>
        <stp>1/25/2015</stp>
        <stp>1/25/2017</stp>
        <tr r="M1171" s="5"/>
      </tp>
      <tp t="s">
        <v/>
        <stp/>
        <stp>EM_S_MAJASSRES_NUM</stp>
        <stp>3</stp>
        <stp>002702.SZ</stp>
        <stp>1/25/2015</stp>
        <stp>1/25/2017</stp>
        <tr r="M1170" s="5"/>
      </tp>
      <tp t="s">
        <v/>
        <stp/>
        <stp>EM_S_MAJASSRES_NUM</stp>
        <stp>3</stp>
        <stp>002799.SZ</stp>
        <stp>1/25/2015</stp>
        <stp>1/25/2017</stp>
        <tr r="M1258" s="5"/>
      </tp>
      <tp t="s">
        <v/>
        <stp/>
        <stp>EM_S_MAJASSRES_NUM</stp>
        <stp>3</stp>
        <stp>002798.SZ</stp>
        <stp>1/25/2015</stp>
        <stp>1/25/2017</stp>
        <tr r="M1257" s="5"/>
      </tp>
      <tp t="s">
        <v/>
        <stp/>
        <stp>EM_S_MAJASSRES_NUM</stp>
        <stp>3</stp>
        <stp>002795.SZ</stp>
        <stp>1/25/2015</stp>
        <stp>1/25/2017</stp>
        <tr r="M1254" s="5"/>
      </tp>
      <tp t="s">
        <v/>
        <stp/>
        <stp>EM_S_MAJASSRES_NUM</stp>
        <stp>3</stp>
        <stp>002797.SZ</stp>
        <stp>1/25/2015</stp>
        <stp>1/25/2017</stp>
        <tr r="M1256" s="5"/>
      </tp>
      <tp t="s">
        <v/>
        <stp/>
        <stp>EM_S_MAJASSRES_NUM</stp>
        <stp>3</stp>
        <stp>002796.SZ</stp>
        <stp>1/25/2015</stp>
        <stp>1/25/2017</stp>
        <tr r="M1255" s="5"/>
      </tp>
      <tp t="s">
        <v/>
        <stp/>
        <stp>EM_S_MAJASSRES_NUM</stp>
        <stp>3</stp>
        <stp>002791.SZ</stp>
        <stp>1/25/2015</stp>
        <stp>1/25/2017</stp>
        <tr r="M1251" s="5"/>
      </tp>
      <tp t="s">
        <v/>
        <stp/>
        <stp>EM_S_MAJASSRES_NUM</stp>
        <stp>3</stp>
        <stp>002790.SZ</stp>
        <stp>1/25/2015</stp>
        <stp>1/25/2017</stp>
        <tr r="M1250" s="5"/>
      </tp>
      <tp t="s">
        <v/>
        <stp/>
        <stp>EM_S_MAJASSRES_NUM</stp>
        <stp>3</stp>
        <stp>002793.SZ</stp>
        <stp>1/25/2015</stp>
        <stp>1/25/2017</stp>
        <tr r="M1253" s="5"/>
      </tp>
      <tp t="s">
        <v/>
        <stp/>
        <stp>EM_S_MAJASSRES_NUM</stp>
        <stp>3</stp>
        <stp>002792.SZ</stp>
        <stp>1/25/2015</stp>
        <stp>1/25/2017</stp>
        <tr r="M1252" s="5"/>
      </tp>
      <tp t="s">
        <v/>
        <stp/>
        <stp>EM_S_MAJASSRES_NUM</stp>
        <stp>3</stp>
        <stp>002789.SZ</stp>
        <stp>1/25/2015</stp>
        <stp>1/25/2017</stp>
        <tr r="M1249" s="5"/>
      </tp>
      <tp t="s">
        <v/>
        <stp/>
        <stp>EM_S_MAJASSRES_NUM</stp>
        <stp>3</stp>
        <stp>002788.SZ</stp>
        <stp>1/25/2015</stp>
        <stp>1/25/2017</stp>
        <tr r="M1248" s="5"/>
      </tp>
      <tp t="s">
        <v/>
        <stp/>
        <stp>EM_S_MAJASSRES_NUM</stp>
        <stp>3</stp>
        <stp>002785.SZ</stp>
        <stp>1/25/2015</stp>
        <stp>1/25/2017</stp>
        <tr r="M1245" s="5"/>
      </tp>
      <tp t="s">
        <v/>
        <stp/>
        <stp>EM_S_MAJASSRES_NUM</stp>
        <stp>3</stp>
        <stp>002787.SZ</stp>
        <stp>1/25/2015</stp>
        <stp>1/25/2017</stp>
        <tr r="M1247" s="5"/>
      </tp>
      <tp t="s">
        <v/>
        <stp/>
        <stp>EM_S_MAJASSRES_NUM</stp>
        <stp>3</stp>
        <stp>002786.SZ</stp>
        <stp>1/25/2015</stp>
        <stp>1/25/2017</stp>
        <tr r="M1246" s="5"/>
      </tp>
      <tp t="s">
        <v/>
        <stp/>
        <stp>EM_S_MAJASSRES_NUM</stp>
        <stp>3</stp>
        <stp>002781.SZ</stp>
        <stp>1/25/2015</stp>
        <stp>1/25/2017</stp>
        <tr r="M1242" s="5"/>
      </tp>
      <tp t="s">
        <v/>
        <stp/>
        <stp>EM_S_MAJASSRES_NUM</stp>
        <stp>3</stp>
        <stp>002780.SZ</stp>
        <stp>1/25/2015</stp>
        <stp>1/25/2017</stp>
        <tr r="M1241" s="5"/>
      </tp>
      <tp t="s">
        <v/>
        <stp/>
        <stp>EM_S_MAJASSRES_NUM</stp>
        <stp>3</stp>
        <stp>002783.SZ</stp>
        <stp>1/25/2015</stp>
        <stp>1/25/2017</stp>
        <tr r="M1244" s="5"/>
      </tp>
      <tp t="s">
        <v/>
        <stp/>
        <stp>EM_S_MAJASSRES_NUM</stp>
        <stp>3</stp>
        <stp>002782.SZ</stp>
        <stp>1/25/2015</stp>
        <stp>1/25/2017</stp>
        <tr r="M1243" s="5"/>
      </tp>
      <tp t="s">
        <v/>
        <stp/>
        <stp>EM_S_MAJASSRES_NUM</stp>
        <stp>3</stp>
        <stp>002805.SZ</stp>
        <stp>1/25/2015</stp>
        <stp>1/25/2017</stp>
        <tr r="M1263" s="5"/>
      </tp>
      <tp t="s">
        <v/>
        <stp/>
        <stp>EM_S_MAJASSRES_NUM</stp>
        <stp>3</stp>
        <stp>002801.SZ</stp>
        <stp>1/25/2015</stp>
        <stp>1/25/2017</stp>
        <tr r="M1260" s="5"/>
      </tp>
      <tp t="s">
        <v/>
        <stp/>
        <stp>EM_S_MAJASSRES_NUM</stp>
        <stp>3</stp>
        <stp>002800.SZ</stp>
        <stp>1/25/2015</stp>
        <stp>1/25/2017</stp>
        <tr r="M1259" s="5"/>
      </tp>
      <tp t="s">
        <v/>
        <stp/>
        <stp>EM_S_MAJASSRES_NUM</stp>
        <stp>3</stp>
        <stp>002803.SZ</stp>
        <stp>1/25/2015</stp>
        <stp>1/25/2017</stp>
        <tr r="M1262" s="5"/>
      </tp>
      <tp t="s">
        <v/>
        <stp/>
        <stp>EM_S_MAJASSRES_NUM</stp>
        <stp>3</stp>
        <stp>002802.SZ</stp>
        <stp>1/25/2015</stp>
        <stp>1/25/2017</stp>
        <tr r="M1261" s="5"/>
      </tp>
      <tp>
        <v>13.9</v>
        <stp/>
        <stp>EM_S_DQ_CLOSE</stp>
        <stp>3</stp>
        <stp>000002.SZ</stp>
        <stp>12/31/2014</stp>
        <stp>1</stp>
        <tr r="HQ4" s="13"/>
      </tp>
      <tp t="s">
        <v/>
        <stp/>
        <stp>EM_S_MAJASSRES_NUM</stp>
        <stp>3</stp>
        <stp>601038.SH</stp>
        <stp>1/25/2015</stp>
        <stp>1/25/2017</stp>
        <tr r="M2599" s="5"/>
      </tp>
      <tp t="s">
        <v/>
        <stp/>
        <stp>EM_S_MAJASSRES_NUM</stp>
        <stp>3</stp>
        <stp>601028.SH</stp>
        <stp>1/25/2015</stp>
        <stp>1/25/2017</stp>
        <tr r="M2598" s="5"/>
      </tp>
      <tp t="s">
        <v/>
        <stp/>
        <stp>EM_S_MAJASSRES_NUM</stp>
        <stp>3</stp>
        <stp>601021.SH</stp>
        <stp>1/25/2015</stp>
        <stp>1/25/2017</stp>
        <tr r="M2597" s="5"/>
      </tp>
      <tp t="s">
        <v/>
        <stp/>
        <stp>EM_S_MAJASSRES_NUM</stp>
        <stp>3</stp>
        <stp>601020.SH</stp>
        <stp>1/25/2015</stp>
        <stp>1/25/2017</stp>
        <tr r="M2596" s="5"/>
      </tp>
      <tp t="s">
        <v/>
        <stp/>
        <stp>EM_S_MAJASSRES_NUM</stp>
        <stp>3</stp>
        <stp>601018.SH</stp>
        <stp>1/25/2015</stp>
        <stp>1/25/2017</stp>
        <tr r="M2595" s="5"/>
      </tp>
      <tp t="s">
        <v/>
        <stp/>
        <stp>EM_S_MAJASSRES_NUM</stp>
        <stp>3</stp>
        <stp>601015.SH</stp>
        <stp>1/25/2015</stp>
        <stp>1/25/2017</stp>
        <tr r="M2593" s="5"/>
      </tp>
      <tp t="s">
        <v/>
        <stp/>
        <stp>EM_S_MAJASSRES_NUM</stp>
        <stp>3</stp>
        <stp>601016.SH</stp>
        <stp>1/25/2015</stp>
        <stp>1/25/2017</stp>
        <tr r="M2594" s="5"/>
      </tp>
      <tp t="s">
        <v/>
        <stp/>
        <stp>EM_S_MAJASSRES_NUM</stp>
        <stp>3</stp>
        <stp>601011.SH</stp>
        <stp>1/25/2015</stp>
        <stp>1/25/2017</stp>
        <tr r="M2591" s="5"/>
      </tp>
      <tp t="s">
        <v/>
        <stp/>
        <stp>EM_S_MAJASSRES_NUM</stp>
        <stp>3</stp>
        <stp>601010.SH</stp>
        <stp>1/25/2015</stp>
        <stp>1/25/2017</stp>
        <tr r="M2590" s="5"/>
      </tp>
      <tp t="s">
        <v/>
        <stp/>
        <stp>EM_S_MAJASSRES_NUM</stp>
        <stp>3</stp>
        <stp>601012.SH</stp>
        <stp>1/25/2015</stp>
        <stp>1/25/2017</stp>
        <tr r="M2592" s="5"/>
      </tp>
      <tp t="s">
        <v/>
        <stp/>
        <stp>EM_S_MAJASSRES_NUM</stp>
        <stp>3</stp>
        <stp>601009.SH</stp>
        <stp>1/25/2015</stp>
        <stp>1/25/2017</stp>
        <tr r="M2589" s="5"/>
      </tp>
      <tp t="s">
        <v/>
        <stp/>
        <stp>EM_S_MAJASSRES_NUM</stp>
        <stp>3</stp>
        <stp>601008.SH</stp>
        <stp>1/25/2015</stp>
        <stp>1/25/2017</stp>
        <tr r="M2588" s="5"/>
      </tp>
      <tp t="s">
        <v/>
        <stp/>
        <stp>EM_S_MAJASSRES_NUM</stp>
        <stp>3</stp>
        <stp>601005.SH</stp>
        <stp>1/25/2015</stp>
        <stp>1/25/2017</stp>
        <tr r="M2585" s="5"/>
      </tp>
      <tp t="s">
        <v/>
        <stp/>
        <stp>EM_S_MAJASSRES_NUM</stp>
        <stp>3</stp>
        <stp>601007.SH</stp>
        <stp>1/25/2015</stp>
        <stp>1/25/2017</stp>
        <tr r="M2587" s="5"/>
      </tp>
      <tp t="s">
        <v/>
        <stp/>
        <stp>EM_S_MAJASSRES_NUM</stp>
        <stp>3</stp>
        <stp>601006.SH</stp>
        <stp>1/25/2015</stp>
        <stp>1/25/2017</stp>
        <tr r="M2586" s="5"/>
      </tp>
      <tp t="s">
        <v/>
        <stp/>
        <stp>EM_S_MAJASSRES_NUM</stp>
        <stp>3</stp>
        <stp>601001.SH</stp>
        <stp>1/25/2015</stp>
        <stp>1/25/2017</stp>
        <tr r="M2582" s="5"/>
      </tp>
      <tp t="s">
        <v/>
        <stp/>
        <stp>EM_S_MAJASSRES_NUM</stp>
        <stp>3</stp>
        <stp>601000.SH</stp>
        <stp>1/25/2015</stp>
        <stp>1/25/2017</stp>
        <tr r="M2581" s="5"/>
      </tp>
      <tp t="s">
        <v/>
        <stp/>
        <stp>EM_S_MAJASSRES_NUM</stp>
        <stp>3</stp>
        <stp>601003.SH</stp>
        <stp>1/25/2015</stp>
        <stp>1/25/2017</stp>
        <tr r="M2584" s="5"/>
      </tp>
      <tp t="s">
        <v/>
        <stp/>
        <stp>EM_S_MAJASSRES_NUM</stp>
        <stp>3</stp>
        <stp>601002.SH</stp>
        <stp>1/25/2015</stp>
        <stp>1/25/2017</stp>
        <tr r="M2583" s="5"/>
      </tp>
      <tp t="s">
        <v/>
        <stp/>
        <stp>EM_S_MAJASSRES_NUM</stp>
        <stp>3</stp>
        <stp>601069.SH</stp>
        <stp>1/25/2015</stp>
        <stp>1/25/2017</stp>
        <tr r="M2601" s="5"/>
      </tp>
      <tp t="s">
        <v/>
        <stp/>
        <stp>EM_S_MAJASSRES_NUM</stp>
        <stp>3</stp>
        <stp>601058.SH</stp>
        <stp>1/25/2015</stp>
        <stp>1/25/2017</stp>
        <tr r="M2600" s="5"/>
      </tp>
      <tp t="s">
        <v/>
        <stp/>
        <stp>EM_S_MAJASSRES_NUM</stp>
        <stp>3</stp>
        <stp>601099.SH</stp>
        <stp>1/25/2015</stp>
        <stp>1/25/2017</stp>
        <tr r="M2604" s="5"/>
      </tp>
      <tp t="s">
        <v/>
        <stp/>
        <stp>EM_S_MAJASSRES_NUM</stp>
        <stp>3</stp>
        <stp>601098.SH</stp>
        <stp>1/25/2015</stp>
        <stp>1/25/2017</stp>
        <tr r="M2603" s="5"/>
      </tp>
      <tp t="s">
        <v/>
        <stp/>
        <stp>EM_S_MAJASSRES_NUM</stp>
        <stp>3</stp>
        <stp>601088.SH</stp>
        <stp>1/25/2015</stp>
        <stp>1/25/2017</stp>
        <tr r="M2602" s="5"/>
      </tp>
      <tp t="s">
        <v/>
        <stp/>
        <stp>EM_S_MAJASSRES_NUM</stp>
        <stp>3</stp>
        <stp>601139.SH</stp>
        <stp>1/25/2015</stp>
        <stp>1/25/2017</stp>
        <tr r="M2617" s="5"/>
      </tp>
      <tp>
        <v>1</v>
        <stp/>
        <stp>EM_S_MAJASSRES_NUM</stp>
        <stp>3</stp>
        <stp>601137.SH</stp>
        <stp>1/25/2015</stp>
        <stp>1/25/2017</stp>
        <tr r="M2616" s="5"/>
      </tp>
      <tp t="s">
        <v/>
        <stp/>
        <stp>EM_S_MAJASSRES_NUM</stp>
        <stp>3</stp>
        <stp>601127.SH</stp>
        <stp>1/25/2015</stp>
        <stp>1/25/2017</stp>
        <tr r="M2615" s="5"/>
      </tp>
      <tp t="s">
        <v/>
        <stp/>
        <stp>EM_S_MAJASSRES_NUM</stp>
        <stp>3</stp>
        <stp>601126.SH</stp>
        <stp>1/25/2015</stp>
        <stp>1/25/2017</stp>
        <tr r="M2614" s="5"/>
      </tp>
      <tp t="s">
        <v/>
        <stp/>
        <stp>EM_S_MAJASSRES_NUM</stp>
        <stp>3</stp>
        <stp>601118.SH</stp>
        <stp>1/25/2015</stp>
        <stp>1/25/2017</stp>
        <tr r="M2613" s="5"/>
      </tp>
      <tp t="s">
        <v/>
        <stp/>
        <stp>EM_S_MAJASSRES_NUM</stp>
        <stp>3</stp>
        <stp>601117.SH</stp>
        <stp>1/25/2015</stp>
        <stp>1/25/2017</stp>
        <tr r="M2612" s="5"/>
      </tp>
      <tp t="s">
        <v/>
        <stp/>
        <stp>EM_S_MAJASSRES_NUM</stp>
        <stp>3</stp>
        <stp>601116.SH</stp>
        <stp>1/25/2015</stp>
        <stp>1/25/2017</stp>
        <tr r="M2611" s="5"/>
      </tp>
      <tp t="s">
        <v/>
        <stp/>
        <stp>EM_S_MAJASSRES_NUM</stp>
        <stp>3</stp>
        <stp>601111.SH</stp>
        <stp>1/25/2015</stp>
        <stp>1/25/2017</stp>
        <tr r="M2609" s="5"/>
      </tp>
      <tp t="s">
        <v/>
        <stp/>
        <stp>EM_S_MAJASSRES_NUM</stp>
        <stp>3</stp>
        <stp>601113.SH</stp>
        <stp>1/25/2015</stp>
        <stp>1/25/2017</stp>
        <tr r="M2610" s="5"/>
      </tp>
      <tp t="s">
        <v/>
        <stp/>
        <stp>EM_S_MAJASSRES_NUM</stp>
        <stp>3</stp>
        <stp>601107.SH</stp>
        <stp>1/25/2015</stp>
        <stp>1/25/2017</stp>
        <tr r="M2608" s="5"/>
      </tp>
      <tp t="s">
        <v/>
        <stp/>
        <stp>EM_S_MAJASSRES_NUM</stp>
        <stp>3</stp>
        <stp>601106.SH</stp>
        <stp>1/25/2015</stp>
        <stp>1/25/2017</stp>
        <tr r="M2607" s="5"/>
      </tp>
      <tp t="s">
        <v/>
        <stp/>
        <stp>EM_S_MAJASSRES_NUM</stp>
        <stp>3</stp>
        <stp>601101.SH</stp>
        <stp>1/25/2015</stp>
        <stp>1/25/2017</stp>
        <tr r="M2606" s="5"/>
      </tp>
      <tp t="s">
        <v/>
        <stp/>
        <stp>EM_S_MAJASSRES_NUM</stp>
        <stp>3</stp>
        <stp>601100.SH</stp>
        <stp>1/25/2015</stp>
        <stp>1/25/2017</stp>
        <tr r="M2605" s="5"/>
      </tp>
      <tp t="s">
        <v/>
        <stp/>
        <stp>EM_S_MAJASSRES_NUM</stp>
        <stp>3</stp>
        <stp>601179.SH</stp>
        <stp>1/25/2015</stp>
        <stp>1/25/2017</stp>
        <tr r="M2624" s="5"/>
      </tp>
      <tp t="s">
        <v/>
        <stp/>
        <stp>EM_S_MAJASSRES_NUM</stp>
        <stp>3</stp>
        <stp>601177.SH</stp>
        <stp>1/25/2015</stp>
        <stp>1/25/2017</stp>
        <tr r="M2623" s="5"/>
      </tp>
      <tp t="s">
        <v/>
        <stp/>
        <stp>EM_S_MAJASSRES_NUM</stp>
        <stp>3</stp>
        <stp>601169.SH</stp>
        <stp>1/25/2015</stp>
        <stp>1/25/2017</stp>
        <tr r="M2622" s="5"/>
      </tp>
      <tp t="s">
        <v/>
        <stp/>
        <stp>EM_S_MAJASSRES_NUM</stp>
        <stp>3</stp>
        <stp>601168.SH</stp>
        <stp>1/25/2015</stp>
        <stp>1/25/2017</stp>
        <tr r="M2621" s="5"/>
      </tp>
      <tp t="s">
        <v/>
        <stp/>
        <stp>EM_S_MAJASSRES_NUM</stp>
        <stp>3</stp>
        <stp>601166.SH</stp>
        <stp>1/25/2015</stp>
        <stp>1/25/2017</stp>
        <tr r="M2620" s="5"/>
      </tp>
      <tp t="s">
        <v/>
        <stp/>
        <stp>EM_S_MAJASSRES_NUM</stp>
        <stp>3</stp>
        <stp>601158.SH</stp>
        <stp>1/25/2015</stp>
        <stp>1/25/2017</stp>
        <tr r="M2619" s="5"/>
      </tp>
      <tp t="s">
        <v/>
        <stp/>
        <stp>EM_S_MAJASSRES_NUM</stp>
        <stp>3</stp>
        <stp>601155.SH</stp>
        <stp>1/25/2015</stp>
        <stp>1/25/2017</stp>
        <tr r="M2618" s="5"/>
      </tp>
      <tp t="s">
        <v/>
        <stp/>
        <stp>EM_S_MAJASSRES_NUM</stp>
        <stp>3</stp>
        <stp>601199.SH</stp>
        <stp>1/25/2015</stp>
        <stp>1/25/2017</stp>
        <tr r="M2628" s="5"/>
      </tp>
      <tp t="s">
        <v/>
        <stp/>
        <stp>EM_S_MAJASSRES_NUM</stp>
        <stp>3</stp>
        <stp>601198.SH</stp>
        <stp>1/25/2015</stp>
        <stp>1/25/2017</stp>
        <tr r="M2627" s="5"/>
      </tp>
      <tp t="s">
        <v/>
        <stp/>
        <stp>EM_S_MAJASSRES_NUM</stp>
        <stp>3</stp>
        <stp>601188.SH</stp>
        <stp>1/25/2015</stp>
        <stp>1/25/2017</stp>
        <tr r="M2626" s="5"/>
      </tp>
      <tp t="s">
        <v/>
        <stp/>
        <stp>EM_S_MAJASSRES_NUM</stp>
        <stp>3</stp>
        <stp>601186.SH</stp>
        <stp>1/25/2015</stp>
        <stp>1/25/2017</stp>
        <tr r="M2625" s="5"/>
      </tp>
      <tp t="s">
        <v/>
        <stp/>
        <stp>EM_S_MAJASSRES_NUM</stp>
        <stp>3</stp>
        <stp>601238.SH</stp>
        <stp>1/25/2015</stp>
        <stp>1/25/2017</stp>
        <tr r="M2638" s="5"/>
      </tp>
      <tp t="s">
        <v/>
        <stp/>
        <stp>EM_S_MAJASSRES_NUM</stp>
        <stp>3</stp>
        <stp>601231.SH</stp>
        <stp>1/25/2015</stp>
        <stp>1/25/2017</stp>
        <tr r="M2636" s="5"/>
      </tp>
      <tp t="s">
        <v/>
        <stp/>
        <stp>EM_S_MAJASSRES_NUM</stp>
        <stp>3</stp>
        <stp>601233.SH</stp>
        <stp>1/25/2015</stp>
        <stp>1/25/2017</stp>
        <tr r="M2637" s="5"/>
      </tp>
      <tp t="s">
        <v/>
        <stp/>
        <stp>EM_S_MAJASSRES_NUM</stp>
        <stp>3</stp>
        <stp>601225.SH</stp>
        <stp>1/25/2015</stp>
        <stp>1/25/2017</stp>
        <tr r="M2634" s="5"/>
      </tp>
      <tp t="s">
        <v/>
        <stp/>
        <stp>EM_S_MAJASSRES_NUM</stp>
        <stp>3</stp>
        <stp>601226.SH</stp>
        <stp>1/25/2015</stp>
        <stp>1/25/2017</stp>
        <tr r="M2635" s="5"/>
      </tp>
      <tp t="s">
        <v/>
        <stp/>
        <stp>EM_S_MAJASSRES_NUM</stp>
        <stp>3</stp>
        <stp>601222.SH</stp>
        <stp>1/25/2015</stp>
        <stp>1/25/2017</stp>
        <tr r="M2633" s="5"/>
      </tp>
      <tp t="s">
        <v/>
        <stp/>
        <stp>EM_S_MAJASSRES_NUM</stp>
        <stp>3</stp>
        <stp>601218.SH</stp>
        <stp>1/25/2015</stp>
        <stp>1/25/2017</stp>
        <tr r="M2632" s="5"/>
      </tp>
      <tp t="s">
        <v/>
        <stp/>
        <stp>EM_S_MAJASSRES_NUM</stp>
        <stp>3</stp>
        <stp>601216.SH</stp>
        <stp>1/25/2015</stp>
        <stp>1/25/2017</stp>
        <tr r="M2631" s="5"/>
      </tp>
      <tp t="s">
        <v/>
        <stp/>
        <stp>EM_S_MAJASSRES_NUM</stp>
        <stp>3</stp>
        <stp>601211.SH</stp>
        <stp>1/25/2015</stp>
        <stp>1/25/2017</stp>
        <tr r="M2630" s="5"/>
      </tp>
      <tp t="s">
        <v/>
        <stp/>
        <stp>EM_S_MAJASSRES_NUM</stp>
        <stp>3</stp>
        <stp>601208.SH</stp>
        <stp>1/25/2015</stp>
        <stp>1/25/2017</stp>
        <tr r="M2629" s="5"/>
      </tp>
      <tp t="s">
        <v/>
        <stp/>
        <stp>EM_S_MAJASSRES_NUM</stp>
        <stp>3</stp>
        <stp>601258.SH</stp>
        <stp>1/25/2015</stp>
        <stp>1/25/2017</stp>
        <tr r="M2639" s="5"/>
      </tp>
      <tp t="s">
        <v/>
        <stp/>
        <stp>EM_S_MAJASSRES_NUM</stp>
        <stp>3</stp>
        <stp>601288.SH</stp>
        <stp>1/25/2015</stp>
        <stp>1/25/2017</stp>
        <tr r="M2640" s="5"/>
      </tp>
      <tp t="s">
        <v/>
        <stp/>
        <stp>EM_S_MAJASSRES_NUM</stp>
        <stp>3</stp>
        <stp>601339.SH</stp>
        <stp>1/25/2015</stp>
        <stp>1/25/2017</stp>
        <tr r="M2647" s="5"/>
      </tp>
      <tp t="s">
        <v/>
        <stp/>
        <stp>EM_S_MAJASSRES_NUM</stp>
        <stp>3</stp>
        <stp>601336.SH</stp>
        <stp>1/25/2015</stp>
        <stp>1/25/2017</stp>
        <tr r="M2646" s="5"/>
      </tp>
      <tp t="s">
        <v/>
        <stp/>
        <stp>EM_S_MAJASSRES_NUM</stp>
        <stp>3</stp>
        <stp>601333.SH</stp>
        <stp>1/25/2015</stp>
        <stp>1/25/2017</stp>
        <tr r="M2645" s="5"/>
      </tp>
      <tp t="s">
        <v/>
        <stp/>
        <stp>EM_S_MAJASSRES_NUM</stp>
        <stp>3</stp>
        <stp>601328.SH</stp>
        <stp>1/25/2015</stp>
        <stp>1/25/2017</stp>
        <tr r="M2644" s="5"/>
      </tp>
      <tp t="s">
        <v/>
        <stp/>
        <stp>EM_S_MAJASSRES_NUM</stp>
        <stp>3</stp>
        <stp>601318.SH</stp>
        <stp>1/25/2015</stp>
        <stp>1/25/2017</stp>
        <tr r="M2643" s="5"/>
      </tp>
      <tp t="s">
        <v/>
        <stp/>
        <stp>EM_S_MAJASSRES_NUM</stp>
        <stp>3</stp>
        <stp>601311.SH</stp>
        <stp>1/25/2015</stp>
        <stp>1/25/2017</stp>
        <tr r="M2641" s="5"/>
      </tp>
      <tp t="s">
        <v/>
        <stp/>
        <stp>EM_S_MAJASSRES_NUM</stp>
        <stp>3</stp>
        <stp>601313.SH</stp>
        <stp>1/25/2015</stp>
        <stp>1/25/2017</stp>
        <tr r="M2642" s="5"/>
      </tp>
      <tp t="s">
        <v/>
        <stp/>
        <stp>EM_S_MAJASSRES_NUM</stp>
        <stp>3</stp>
        <stp>601377.SH</stp>
        <stp>1/25/2015</stp>
        <stp>1/25/2017</stp>
        <tr r="M2650" s="5"/>
      </tp>
      <tp t="s">
        <v/>
        <stp/>
        <stp>EM_S_MAJASSRES_NUM</stp>
        <stp>3</stp>
        <stp>601369.SH</stp>
        <stp>1/25/2015</stp>
        <stp>1/25/2017</stp>
        <tr r="M2649" s="5"/>
      </tp>
      <tp t="s">
        <v/>
        <stp/>
        <stp>EM_S_MAJASSRES_NUM</stp>
        <stp>3</stp>
        <stp>601368.SH</stp>
        <stp>1/25/2015</stp>
        <stp>1/25/2017</stp>
        <tr r="M2648" s="5"/>
      </tp>
      <tp t="s">
        <v/>
        <stp/>
        <stp>EM_S_MAJASSRES_NUM</stp>
        <stp>3</stp>
        <stp>601398.SH</stp>
        <stp>1/25/2015</stp>
        <stp>1/25/2017</stp>
        <tr r="M2653" s="5"/>
      </tp>
      <tp t="s">
        <v/>
        <stp/>
        <stp>EM_S_MAJASSRES_NUM</stp>
        <stp>3</stp>
        <stp>601390.SH</stp>
        <stp>1/25/2015</stp>
        <stp>1/25/2017</stp>
        <tr r="M2652" s="5"/>
      </tp>
      <tp t="s">
        <v/>
        <stp/>
        <stp>EM_S_MAJASSRES_NUM</stp>
        <stp>3</stp>
        <stp>601388.SH</stp>
        <stp>1/25/2015</stp>
        <stp>1/25/2017</stp>
        <tr r="M2651" s="5"/>
      </tp>
      <tp t="s">
        <v/>
        <stp/>
        <stp>EM_S_MAJASSRES_NUM</stp>
        <stp>3</stp>
        <stp>601519.SH</stp>
        <stp>1/25/2015</stp>
        <stp>1/25/2017</stp>
        <tr r="M2656" s="5"/>
      </tp>
      <tp t="s">
        <v/>
        <stp/>
        <stp>EM_S_MAJASSRES_NUM</stp>
        <stp>3</stp>
        <stp>601518.SH</stp>
        <stp>1/25/2015</stp>
        <stp>1/25/2017</stp>
        <tr r="M2655" s="5"/>
      </tp>
      <tp t="s">
        <v/>
        <stp/>
        <stp>EM_S_MAJASSRES_NUM</stp>
        <stp>3</stp>
        <stp>601515.SH</stp>
        <stp>1/25/2015</stp>
        <stp>1/25/2017</stp>
        <tr r="M2654" s="5"/>
      </tp>
      <tp t="s">
        <v/>
        <stp/>
        <stp>EM_S_MAJASSRES_NUM</stp>
        <stp>3</stp>
        <stp>601579.SH</stp>
        <stp>1/25/2015</stp>
        <stp>1/25/2017</stp>
        <tr r="M2661" s="5"/>
      </tp>
      <tp t="s">
        <v/>
        <stp/>
        <stp>EM_S_MAJASSRES_NUM</stp>
        <stp>3</stp>
        <stp>601567.SH</stp>
        <stp>1/25/2015</stp>
        <stp>1/25/2017</stp>
        <tr r="M2660" s="5"/>
      </tp>
      <tp t="s">
        <v/>
        <stp/>
        <stp>EM_S_MAJASSRES_NUM</stp>
        <stp>3</stp>
        <stp>601566.SH</stp>
        <stp>1/25/2015</stp>
        <stp>1/25/2017</stp>
        <tr r="M2659" s="5"/>
      </tp>
      <tp t="s">
        <v/>
        <stp/>
        <stp>EM_S_MAJASSRES_NUM</stp>
        <stp>3</stp>
        <stp>601558.SH</stp>
        <stp>1/25/2015</stp>
        <stp>1/25/2017</stp>
        <tr r="M2658" s="5"/>
      </tp>
      <tp t="s">
        <v/>
        <stp/>
        <stp>EM_S_MAJASSRES_NUM</stp>
        <stp>3</stp>
        <stp>601555.SH</stp>
        <stp>1/25/2015</stp>
        <stp>1/25/2017</stp>
        <tr r="M2657" s="5"/>
      </tp>
      <tp t="s">
        <v/>
        <stp/>
        <stp>EM_S_MAJASSRES_NUM</stp>
        <stp>3</stp>
        <stp>601599.SH</stp>
        <stp>1/25/2015</stp>
        <stp>1/25/2017</stp>
        <tr r="M2663" s="5"/>
      </tp>
      <tp t="s">
        <v/>
        <stp/>
        <stp>EM_S_MAJASSRES_NUM</stp>
        <stp>3</stp>
        <stp>601588.SH</stp>
        <stp>1/25/2015</stp>
        <stp>1/25/2017</stp>
        <tr r="M2662" s="5"/>
      </tp>
      <tp t="s">
        <v/>
        <stp/>
        <stp>EM_S_MAJASSRES_NUM</stp>
        <stp>3</stp>
        <stp>601636.SH</stp>
        <stp>1/25/2015</stp>
        <stp>1/25/2017</stp>
        <tr r="M2673" s="5"/>
      </tp>
      <tp t="s">
        <v/>
        <stp/>
        <stp>EM_S_MAJASSRES_NUM</stp>
        <stp>3</stp>
        <stp>601633.SH</stp>
        <stp>1/25/2015</stp>
        <stp>1/25/2017</stp>
        <tr r="M2672" s="5"/>
      </tp>
      <tp t="s">
        <v/>
        <stp/>
        <stp>EM_S_MAJASSRES_NUM</stp>
        <stp>3</stp>
        <stp>601628.SH</stp>
        <stp>1/25/2015</stp>
        <stp>1/25/2017</stp>
        <tr r="M2671" s="5"/>
      </tp>
      <tp t="s">
        <v/>
        <stp/>
        <stp>EM_S_MAJASSRES_NUM</stp>
        <stp>3</stp>
        <stp>601618.SH</stp>
        <stp>1/25/2015</stp>
        <stp>1/25/2017</stp>
        <tr r="M2670" s="5"/>
      </tp>
      <tp t="s">
        <v/>
        <stp/>
        <stp>EM_S_MAJASSRES_NUM</stp>
        <stp>3</stp>
        <stp>601616.SH</stp>
        <stp>1/25/2015</stp>
        <stp>1/25/2017</stp>
        <tr r="M2669" s="5"/>
      </tp>
      <tp t="s">
        <v/>
        <stp/>
        <stp>EM_S_MAJASSRES_NUM</stp>
        <stp>3</stp>
        <stp>601611.SH</stp>
        <stp>1/25/2015</stp>
        <stp>1/25/2017</stp>
        <tr r="M2668" s="5"/>
      </tp>
      <tp>
        <v>1</v>
        <stp/>
        <stp>EM_S_MAJASSRES_NUM</stp>
        <stp>3</stp>
        <stp>601608.SH</stp>
        <stp>1/25/2015</stp>
        <stp>1/25/2017</stp>
        <tr r="M2667" s="5"/>
      </tp>
      <tp t="s">
        <v/>
        <stp/>
        <stp>EM_S_MAJASSRES_NUM</stp>
        <stp>3</stp>
        <stp>601607.SH</stp>
        <stp>1/25/2015</stp>
        <stp>1/25/2017</stp>
        <tr r="M2666" s="5"/>
      </tp>
      <tp t="s">
        <v/>
        <stp/>
        <stp>EM_S_MAJASSRES_NUM</stp>
        <stp>3</stp>
        <stp>601601.SH</stp>
        <stp>1/25/2015</stp>
        <stp>1/25/2017</stp>
        <tr r="M2665" s="5"/>
      </tp>
      <tp t="s">
        <v/>
        <stp/>
        <stp>EM_S_MAJASSRES_NUM</stp>
        <stp>3</stp>
        <stp>601600.SH</stp>
        <stp>1/25/2015</stp>
        <stp>1/25/2017</stp>
        <tr r="M2664" s="5"/>
      </tp>
      <tp t="s">
        <v/>
        <stp/>
        <stp>EM_S_MAJASSRES_NUM</stp>
        <stp>3</stp>
        <stp>601678.SH</stp>
        <stp>1/25/2015</stp>
        <stp>1/25/2017</stp>
        <tr r="M2678" s="5"/>
      </tp>
      <tp t="s">
        <v/>
        <stp/>
        <stp>EM_S_MAJASSRES_NUM</stp>
        <stp>3</stp>
        <stp>601677.SH</stp>
        <stp>1/25/2015</stp>
        <stp>1/25/2017</stp>
        <tr r="M2677" s="5"/>
      </tp>
      <tp>
        <v>1</v>
        <stp/>
        <stp>EM_S_MAJASSRES_NUM</stp>
        <stp>3</stp>
        <stp>601669.SH</stp>
        <stp>1/25/2015</stp>
        <stp>1/25/2017</stp>
        <tr r="M2676" s="5"/>
      </tp>
      <tp t="s">
        <v/>
        <stp/>
        <stp>EM_S_MAJASSRES_NUM</stp>
        <stp>3</stp>
        <stp>601668.SH</stp>
        <stp>1/25/2015</stp>
        <stp>1/25/2017</stp>
        <tr r="M2675" s="5"/>
      </tp>
      <tp t="s">
        <v/>
        <stp/>
        <stp>EM_S_MAJASSRES_NUM</stp>
        <stp>3</stp>
        <stp>601666.SH</stp>
        <stp>1/25/2015</stp>
        <stp>1/25/2017</stp>
        <tr r="M2674" s="5"/>
      </tp>
      <tp t="s">
        <v/>
        <stp/>
        <stp>EM_S_MAJASSRES_NUM</stp>
        <stp>3</stp>
        <stp>601699.SH</stp>
        <stp>1/25/2015</stp>
        <stp>1/25/2017</stp>
        <tr r="M2681" s="5"/>
      </tp>
      <tp t="s">
        <v/>
        <stp/>
        <stp>EM_S_MAJASSRES_NUM</stp>
        <stp>3</stp>
        <stp>601689.SH</stp>
        <stp>1/25/2015</stp>
        <stp>1/25/2017</stp>
        <tr r="M2680" s="5"/>
      </tp>
      <tp t="s">
        <v/>
        <stp/>
        <stp>EM_S_MAJASSRES_NUM</stp>
        <stp>3</stp>
        <stp>601688.SH</stp>
        <stp>1/25/2015</stp>
        <stp>1/25/2017</stp>
        <tr r="M2679" s="5"/>
      </tp>
      <tp t="s">
        <v/>
        <stp/>
        <stp>EM_S_MAJASSRES_NUM</stp>
        <stp>3</stp>
        <stp>001696.SZ</stp>
        <stp>1/25/2015</stp>
        <stp>1/25/2017</stp>
        <tr r="M468" s="5"/>
      </tp>
      <tp t="s">
        <v/>
        <stp/>
        <stp>EM_S_MAJASSRES_NUM</stp>
        <stp>3</stp>
        <stp>601727.SH</stp>
        <stp>1/25/2015</stp>
        <stp>1/25/2017</stp>
        <tr r="M2685" s="5"/>
      </tp>
      <tp t="s">
        <v/>
        <stp/>
        <stp>EM_S_MAJASSRES_NUM</stp>
        <stp>3</stp>
        <stp>601718.SH</stp>
        <stp>1/25/2015</stp>
        <stp>1/25/2017</stp>
        <tr r="M2684" s="5"/>
      </tp>
      <tp t="s">
        <v/>
        <stp/>
        <stp>EM_S_MAJASSRES_NUM</stp>
        <stp>3</stp>
        <stp>601717.SH</stp>
        <stp>1/25/2015</stp>
        <stp>1/25/2017</stp>
        <tr r="M2683" s="5"/>
      </tp>
      <tp t="s">
        <v/>
        <stp/>
        <stp>EM_S_MAJASSRES_NUM</stp>
        <stp>3</stp>
        <stp>601700.SH</stp>
        <stp>1/25/2015</stp>
        <stp>1/25/2017</stp>
        <tr r="M2682" s="5"/>
      </tp>
      <tp t="s">
        <v/>
        <stp/>
        <stp>EM_S_MAJASSRES_NUM</stp>
        <stp>3</stp>
        <stp>601777.SH</stp>
        <stp>1/25/2015</stp>
        <stp>1/25/2017</stp>
        <tr r="M2687" s="5"/>
      </tp>
      <tp t="s">
        <v/>
        <stp/>
        <stp>EM_S_MAJASSRES_NUM</stp>
        <stp>3</stp>
        <stp>601766.SH</stp>
        <stp>1/25/2015</stp>
        <stp>1/25/2017</stp>
        <tr r="M2686" s="5"/>
      </tp>
      <tp t="s">
        <v/>
        <stp/>
        <stp>EM_S_MAJASSRES_NUM</stp>
        <stp>3</stp>
        <stp>601799.SH</stp>
        <stp>1/25/2015</stp>
        <stp>1/25/2017</stp>
        <tr r="M2691" s="5"/>
      </tp>
      <tp t="s">
        <v/>
        <stp/>
        <stp>EM_S_MAJASSRES_NUM</stp>
        <stp>3</stp>
        <stp>601798.SH</stp>
        <stp>1/25/2015</stp>
        <stp>1/25/2017</stp>
        <tr r="M2690" s="5"/>
      </tp>
      <tp t="s">
        <v/>
        <stp/>
        <stp>EM_S_MAJASSRES_NUM</stp>
        <stp>3</stp>
        <stp>601789.SH</stp>
        <stp>1/25/2015</stp>
        <stp>1/25/2017</stp>
        <tr r="M2689" s="5"/>
      </tp>
      <tp t="s">
        <v/>
        <stp/>
        <stp>EM_S_MAJASSRES_NUM</stp>
        <stp>3</stp>
        <stp>601788.SH</stp>
        <stp>1/25/2015</stp>
        <stp>1/25/2017</stp>
        <tr r="M2688" s="5"/>
      </tp>
      <tp t="s">
        <v/>
        <stp/>
        <stp>EM_S_MAJASSRES_NUM</stp>
        <stp>3</stp>
        <stp>601818.SH</stp>
        <stp>1/25/2015</stp>
        <stp>1/25/2017</stp>
        <tr r="M2695" s="5"/>
      </tp>
      <tp t="s">
        <v/>
        <stp/>
        <stp>EM_S_MAJASSRES_NUM</stp>
        <stp>3</stp>
        <stp>601808.SH</stp>
        <stp>1/25/2015</stp>
        <stp>1/25/2017</stp>
        <tr r="M2694" s="5"/>
      </tp>
      <tp t="s">
        <v/>
        <stp/>
        <stp>EM_S_MAJASSRES_NUM</stp>
        <stp>3</stp>
        <stp>601801.SH</stp>
        <stp>1/25/2015</stp>
        <stp>1/25/2017</stp>
        <tr r="M2693" s="5"/>
      </tp>
      <tp t="s">
        <v/>
        <stp/>
        <stp>EM_S_MAJASSRES_NUM</stp>
        <stp>3</stp>
        <stp>601800.SH</stp>
        <stp>1/25/2015</stp>
        <stp>1/25/2017</stp>
        <tr r="M2692" s="5"/>
      </tp>
      <tp>
        <v>1</v>
        <stp/>
        <stp>EM_S_MAJASSRES_NUM</stp>
        <stp>3</stp>
        <stp>601877.SH</stp>
        <stp>1/25/2015</stp>
        <stp>1/25/2017</stp>
        <tr r="M2699" s="5"/>
      </tp>
      <tp t="s">
        <v/>
        <stp/>
        <stp>EM_S_MAJASSRES_NUM</stp>
        <stp>3</stp>
        <stp>601872.SH</stp>
        <stp>1/25/2015</stp>
        <stp>1/25/2017</stp>
        <tr r="M2698" s="5"/>
      </tp>
      <tp t="s">
        <v/>
        <stp/>
        <stp>EM_S_MAJASSRES_NUM</stp>
        <stp>3</stp>
        <stp>601866.SH</stp>
        <stp>1/25/2015</stp>
        <stp>1/25/2017</stp>
        <tr r="M2697" s="5"/>
      </tp>
      <tp t="s">
        <v/>
        <stp/>
        <stp>EM_S_MAJASSRES_NUM</stp>
        <stp>3</stp>
        <stp>601857.SH</stp>
        <stp>1/25/2015</stp>
        <stp>1/25/2017</stp>
        <tr r="M2696" s="5"/>
      </tp>
      <tp t="s">
        <v/>
        <stp/>
        <stp>EM_S_MAJASSRES_NUM</stp>
        <stp>3</stp>
        <stp>601899.SH</stp>
        <stp>1/25/2015</stp>
        <stp>1/25/2017</stp>
        <tr r="M2705" s="5"/>
      </tp>
      <tp t="s">
        <v/>
        <stp/>
        <stp>EM_S_MAJASSRES_NUM</stp>
        <stp>3</stp>
        <stp>601898.SH</stp>
        <stp>1/25/2015</stp>
        <stp>1/25/2017</stp>
        <tr r="M2704" s="5"/>
      </tp>
      <tp t="s">
        <v/>
        <stp/>
        <stp>EM_S_MAJASSRES_NUM</stp>
        <stp>3</stp>
        <stp>601890.SH</stp>
        <stp>1/25/2015</stp>
        <stp>1/25/2017</stp>
        <tr r="M2703" s="5"/>
      </tp>
      <tp t="s">
        <v/>
        <stp/>
        <stp>EM_S_MAJASSRES_NUM</stp>
        <stp>3</stp>
        <stp>601888.SH</stp>
        <stp>1/25/2015</stp>
        <stp>1/25/2017</stp>
        <tr r="M2702" s="5"/>
      </tp>
      <tp t="s">
        <v/>
        <stp/>
        <stp>EM_S_MAJASSRES_NUM</stp>
        <stp>3</stp>
        <stp>601886.SH</stp>
        <stp>1/25/2015</stp>
        <stp>1/25/2017</stp>
        <tr r="M2701" s="5"/>
      </tp>
      <tp t="s">
        <v/>
        <stp/>
        <stp>EM_S_MAJASSRES_NUM</stp>
        <stp>3</stp>
        <stp>601880.SH</stp>
        <stp>1/25/2015</stp>
        <stp>1/25/2017</stp>
        <tr r="M2700" s="5"/>
      </tp>
      <tp>
        <v>1</v>
        <stp/>
        <stp>EM_S_MAJASSRES_NUM</stp>
        <stp>3</stp>
        <stp>001896.SZ</stp>
        <stp>1/25/2015</stp>
        <stp>1/25/2017</stp>
        <tr r="M469" s="5"/>
      </tp>
      <tp t="s">
        <v/>
        <stp/>
        <stp>EM_S_MAJASSRES_NUM</stp>
        <stp>3</stp>
        <stp>601939.SH</stp>
        <stp>1/25/2015</stp>
        <stp>1/25/2017</stp>
        <tr r="M2714" s="5"/>
      </tp>
      <tp t="s">
        <v/>
        <stp/>
        <stp>EM_S_MAJASSRES_NUM</stp>
        <stp>3</stp>
        <stp>601933.SH</stp>
        <stp>1/25/2015</stp>
        <stp>1/25/2017</stp>
        <tr r="M2713" s="5"/>
      </tp>
      <tp t="s">
        <v/>
        <stp/>
        <stp>EM_S_MAJASSRES_NUM</stp>
        <stp>3</stp>
        <stp>601929.SH</stp>
        <stp>1/25/2015</stp>
        <stp>1/25/2017</stp>
        <tr r="M2712" s="5"/>
      </tp>
      <tp t="s">
        <v/>
        <stp/>
        <stp>EM_S_MAJASSRES_NUM</stp>
        <stp>3</stp>
        <stp>601928.SH</stp>
        <stp>1/25/2015</stp>
        <stp>1/25/2017</stp>
        <tr r="M2711" s="5"/>
      </tp>
      <tp t="s">
        <v/>
        <stp/>
        <stp>EM_S_MAJASSRES_NUM</stp>
        <stp>3</stp>
        <stp>601919.SH</stp>
        <stp>1/25/2015</stp>
        <stp>1/25/2017</stp>
        <tr r="M2710" s="5"/>
      </tp>
      <tp t="s">
        <v/>
        <stp/>
        <stp>EM_S_MAJASSRES_NUM</stp>
        <stp>3</stp>
        <stp>601918.SH</stp>
        <stp>1/25/2015</stp>
        <stp>1/25/2017</stp>
        <tr r="M2709" s="5"/>
      </tp>
      <tp t="s">
        <v/>
        <stp/>
        <stp>EM_S_MAJASSRES_NUM</stp>
        <stp>3</stp>
        <stp>601908.SH</stp>
        <stp>1/25/2015</stp>
        <stp>1/25/2017</stp>
        <tr r="M2708" s="5"/>
      </tp>
      <tp t="s">
        <v/>
        <stp/>
        <stp>EM_S_MAJASSRES_NUM</stp>
        <stp>3</stp>
        <stp>601901.SH</stp>
        <stp>1/25/2015</stp>
        <stp>1/25/2017</stp>
        <tr r="M2707" s="5"/>
      </tp>
      <tp t="s">
        <v/>
        <stp/>
        <stp>EM_S_MAJASSRES_NUM</stp>
        <stp>3</stp>
        <stp>601900.SH</stp>
        <stp>1/25/2015</stp>
        <stp>1/25/2017</stp>
        <tr r="M2706" s="5"/>
      </tp>
      <tp t="s">
        <v/>
        <stp/>
        <stp>EM_S_MAJASSRES_NUM</stp>
        <stp>3</stp>
        <stp>601969.SH</stp>
        <stp>1/25/2015</stp>
        <stp>1/25/2017</stp>
        <tr r="M2719" s="5"/>
      </tp>
      <tp t="s">
        <v/>
        <stp/>
        <stp>EM_S_MAJASSRES_NUM</stp>
        <stp>3</stp>
        <stp>601968.SH</stp>
        <stp>1/25/2015</stp>
        <stp>1/25/2017</stp>
        <tr r="M2718" s="5"/>
      </tp>
      <tp t="s">
        <v/>
        <stp/>
        <stp>EM_S_MAJASSRES_NUM</stp>
        <stp>3</stp>
        <stp>601965.SH</stp>
        <stp>1/25/2015</stp>
        <stp>1/25/2017</stp>
        <tr r="M2716" s="5"/>
      </tp>
      <tp t="s">
        <v/>
        <stp/>
        <stp>EM_S_MAJASSRES_NUM</stp>
        <stp>3</stp>
        <stp>601966.SH</stp>
        <stp>1/25/2015</stp>
        <stp>1/25/2017</stp>
        <tr r="M2717" s="5"/>
      </tp>
      <tp t="s">
        <v/>
        <stp/>
        <stp>EM_S_MAJASSRES_NUM</stp>
        <stp>3</stp>
        <stp>601958.SH</stp>
        <stp>1/25/2015</stp>
        <stp>1/25/2017</stp>
        <tr r="M2715" s="5"/>
      </tp>
      <tp t="s">
        <v/>
        <stp/>
        <stp>EM_S_MAJASSRES_NUM</stp>
        <stp>3</stp>
        <stp>601999.SH</stp>
        <stp>1/25/2015</stp>
        <stp>1/25/2017</stp>
        <tr r="M2727" s="5"/>
      </tp>
      <tp t="s">
        <v/>
        <stp/>
        <stp>EM_S_MAJASSRES_NUM</stp>
        <stp>3</stp>
        <stp>601998.SH</stp>
        <stp>1/25/2015</stp>
        <stp>1/25/2017</stp>
        <tr r="M2726" s="5"/>
      </tp>
      <tp t="s">
        <v/>
        <stp/>
        <stp>EM_S_MAJASSRES_NUM</stp>
        <stp>3</stp>
        <stp>601996.SH</stp>
        <stp>1/25/2015</stp>
        <stp>1/25/2017</stp>
        <tr r="M2725" s="5"/>
      </tp>
      <tp t="s">
        <v/>
        <stp/>
        <stp>EM_S_MAJASSRES_NUM</stp>
        <stp>3</stp>
        <stp>601991.SH</stp>
        <stp>1/25/2015</stp>
        <stp>1/25/2017</stp>
        <tr r="M2723" s="5"/>
      </tp>
      <tp t="s">
        <v/>
        <stp/>
        <stp>EM_S_MAJASSRES_NUM</stp>
        <stp>3</stp>
        <stp>601992.SH</stp>
        <stp>1/25/2015</stp>
        <stp>1/25/2017</stp>
        <tr r="M2724" s="5"/>
      </tp>
      <tp t="s">
        <v/>
        <stp/>
        <stp>EM_S_MAJASSRES_NUM</stp>
        <stp>3</stp>
        <stp>601989.SH</stp>
        <stp>1/25/2015</stp>
        <stp>1/25/2017</stp>
        <tr r="M2722" s="5"/>
      </tp>
      <tp t="s">
        <v/>
        <stp/>
        <stp>EM_S_MAJASSRES_NUM</stp>
        <stp>3</stp>
        <stp>601988.SH</stp>
        <stp>1/25/2015</stp>
        <stp>1/25/2017</stp>
        <tr r="M2721" s="5"/>
      </tp>
      <tp t="s">
        <v/>
        <stp/>
        <stp>EM_S_MAJASSRES_NUM</stp>
        <stp>3</stp>
        <stp>601985.SH</stp>
        <stp>1/25/2015</stp>
        <stp>1/25/2017</stp>
        <tr r="M2720" s="5"/>
      </tp>
      <tp t="s">
        <v/>
        <stp/>
        <stp>EM_S_MAJASSRES_NUM</stp>
        <stp>3</stp>
        <stp>001979.SZ</stp>
        <stp>1/25/2015</stp>
        <stp>1/25/2017</stp>
        <tr r="M470" s="5"/>
      </tp>
      <tp>
        <v>28.84</v>
        <stp/>
        <stp>EM_S_DQ_CLOSE</stp>
        <stp>3</stp>
        <stp>000002.SZ</stp>
        <stp>12/31/2007</stp>
        <stp>1</stp>
        <tr r="IS4" s="13"/>
      </tp>
      <tp t="s">
        <v/>
        <stp/>
        <stp>EM_S_MAJASSRES_NUM</stp>
        <stp>3</stp>
        <stp>600039.SH</stp>
        <stp>1/25/2015</stp>
        <stp>1/25/2017</stp>
        <tr r="M1810" s="5"/>
      </tp>
      <tp t="s">
        <v/>
        <stp/>
        <stp>EM_S_MAJASSRES_NUM</stp>
        <stp>3</stp>
        <stp>600038.SH</stp>
        <stp>1/25/2015</stp>
        <stp>1/25/2017</stp>
        <tr r="M1809" s="5"/>
      </tp>
      <tp>
        <v>1</v>
        <stp/>
        <stp>EM_S_MAJASSRES_NUM</stp>
        <stp>3</stp>
        <stp>600035.SH</stp>
        <stp>1/25/2015</stp>
        <stp>1/25/2017</stp>
        <tr r="M1806" s="5"/>
      </tp>
      <tp t="s">
        <v/>
        <stp/>
        <stp>EM_S_MAJASSRES_NUM</stp>
        <stp>3</stp>
        <stp>600037.SH</stp>
        <stp>1/25/2015</stp>
        <stp>1/25/2017</stp>
        <tr r="M1808" s="5"/>
      </tp>
      <tp t="s">
        <v/>
        <stp/>
        <stp>EM_S_MAJASSRES_NUM</stp>
        <stp>3</stp>
        <stp>600036.SH</stp>
        <stp>1/25/2015</stp>
        <stp>1/25/2017</stp>
        <tr r="M1807" s="5"/>
      </tp>
      <tp t="s">
        <v/>
        <stp/>
        <stp>EM_S_MAJASSRES_NUM</stp>
        <stp>3</stp>
        <stp>600031.SH</stp>
        <stp>1/25/2015</stp>
        <stp>1/25/2017</stp>
        <tr r="M1804" s="5"/>
      </tp>
      <tp t="s">
        <v/>
        <stp/>
        <stp>EM_S_MAJASSRES_NUM</stp>
        <stp>3</stp>
        <stp>600030.SH</stp>
        <stp>1/25/2015</stp>
        <stp>1/25/2017</stp>
        <tr r="M1803" s="5"/>
      </tp>
      <tp t="s">
        <v/>
        <stp/>
        <stp>EM_S_MAJASSRES_NUM</stp>
        <stp>3</stp>
        <stp>600033.SH</stp>
        <stp>1/25/2015</stp>
        <stp>1/25/2017</stp>
        <tr r="M1805" s="5"/>
      </tp>
      <tp t="s">
        <v/>
        <stp/>
        <stp>EM_S_MAJASSRES_NUM</stp>
        <stp>3</stp>
        <stp>600029.SH</stp>
        <stp>1/25/2015</stp>
        <stp>1/25/2017</stp>
        <tr r="M1802" s="5"/>
      </tp>
      <tp t="s">
        <v/>
        <stp/>
        <stp>EM_S_MAJASSRES_NUM</stp>
        <stp>3</stp>
        <stp>600028.SH</stp>
        <stp>1/25/2015</stp>
        <stp>1/25/2017</stp>
        <tr r="M1801" s="5"/>
      </tp>
      <tp t="s">
        <v/>
        <stp/>
        <stp>EM_S_MAJASSRES_NUM</stp>
        <stp>3</stp>
        <stp>600027.SH</stp>
        <stp>1/25/2015</stp>
        <stp>1/25/2017</stp>
        <tr r="M1800" s="5"/>
      </tp>
      <tp t="s">
        <v/>
        <stp/>
        <stp>EM_S_MAJASSRES_NUM</stp>
        <stp>3</stp>
        <stp>600026.SH</stp>
        <stp>1/25/2015</stp>
        <stp>1/25/2017</stp>
        <tr r="M1799" s="5"/>
      </tp>
      <tp t="s">
        <v/>
        <stp/>
        <stp>EM_S_MAJASSRES_NUM</stp>
        <stp>3</stp>
        <stp>600021.SH</stp>
        <stp>1/25/2015</stp>
        <stp>1/25/2017</stp>
        <tr r="M1796" s="5"/>
      </tp>
      <tp t="s">
        <v/>
        <stp/>
        <stp>EM_S_MAJASSRES_NUM</stp>
        <stp>3</stp>
        <stp>600020.SH</stp>
        <stp>1/25/2015</stp>
        <stp>1/25/2017</stp>
        <tr r="M1795" s="5"/>
      </tp>
      <tp t="s">
        <v/>
        <stp/>
        <stp>EM_S_MAJASSRES_NUM</stp>
        <stp>3</stp>
        <stp>600023.SH</stp>
        <stp>1/25/2015</stp>
        <stp>1/25/2017</stp>
        <tr r="M1798" s="5"/>
      </tp>
      <tp t="s">
        <v/>
        <stp/>
        <stp>EM_S_MAJASSRES_NUM</stp>
        <stp>3</stp>
        <stp>600022.SH</stp>
        <stp>1/25/2015</stp>
        <stp>1/25/2017</stp>
        <tr r="M1797" s="5"/>
      </tp>
      <tp t="s">
        <v/>
        <stp/>
        <stp>EM_S_MAJASSRES_NUM</stp>
        <stp>3</stp>
        <stp>600019.SH</stp>
        <stp>1/25/2015</stp>
        <stp>1/25/2017</stp>
        <tr r="M1794" s="5"/>
      </tp>
      <tp t="s">
        <v/>
        <stp/>
        <stp>EM_S_MAJASSRES_NUM</stp>
        <stp>3</stp>
        <stp>600018.SH</stp>
        <stp>1/25/2015</stp>
        <stp>1/25/2017</stp>
        <tr r="M1793" s="5"/>
      </tp>
      <tp t="s">
        <v/>
        <stp/>
        <stp>EM_S_MAJASSRES_NUM</stp>
        <stp>3</stp>
        <stp>600015.SH</stp>
        <stp>1/25/2015</stp>
        <stp>1/25/2017</stp>
        <tr r="M1790" s="5"/>
      </tp>
      <tp t="s">
        <v/>
        <stp/>
        <stp>EM_S_MAJASSRES_NUM</stp>
        <stp>3</stp>
        <stp>600017.SH</stp>
        <stp>1/25/2015</stp>
        <stp>1/25/2017</stp>
        <tr r="M1792" s="5"/>
      </tp>
      <tp t="s">
        <v/>
        <stp/>
        <stp>EM_S_MAJASSRES_NUM</stp>
        <stp>3</stp>
        <stp>600016.SH</stp>
        <stp>1/25/2015</stp>
        <stp>1/25/2017</stp>
        <tr r="M1791" s="5"/>
      </tp>
      <tp t="s">
        <v/>
        <stp/>
        <stp>EM_S_MAJASSRES_NUM</stp>
        <stp>3</stp>
        <stp>600011.SH</stp>
        <stp>1/25/2015</stp>
        <stp>1/25/2017</stp>
        <tr r="M1788" s="5"/>
      </tp>
      <tp t="s">
        <v/>
        <stp/>
        <stp>EM_S_MAJASSRES_NUM</stp>
        <stp>3</stp>
        <stp>600010.SH</stp>
        <stp>1/25/2015</stp>
        <stp>1/25/2017</stp>
        <tr r="M1787" s="5"/>
      </tp>
      <tp t="s">
        <v/>
        <stp/>
        <stp>EM_S_MAJASSRES_NUM</stp>
        <stp>3</stp>
        <stp>600012.SH</stp>
        <stp>1/25/2015</stp>
        <stp>1/25/2017</stp>
        <tr r="M1789" s="5"/>
      </tp>
      <tp t="s">
        <v/>
        <stp/>
        <stp>EM_S_MAJASSRES_NUM</stp>
        <stp>3</stp>
        <stp>600009.SH</stp>
        <stp>1/25/2015</stp>
        <stp>1/25/2017</stp>
        <tr r="M1786" s="5"/>
      </tp>
      <tp t="s">
        <v/>
        <stp/>
        <stp>EM_S_MAJASSRES_NUM</stp>
        <stp>3</stp>
        <stp>600008.SH</stp>
        <stp>1/25/2015</stp>
        <stp>1/25/2017</stp>
        <tr r="M1785" s="5"/>
      </tp>
      <tp t="s">
        <v/>
        <stp/>
        <stp>EM_S_MAJASSRES_NUM</stp>
        <stp>3</stp>
        <stp>600005.SH</stp>
        <stp>1/25/2015</stp>
        <stp>1/25/2017</stp>
        <tr r="M1782" s="5"/>
      </tp>
      <tp t="s">
        <v/>
        <stp/>
        <stp>EM_S_MAJASSRES_NUM</stp>
        <stp>3</stp>
        <stp>600004.SH</stp>
        <stp>1/25/2015</stp>
        <stp>1/25/2017</stp>
        <tr r="M1781" s="5"/>
      </tp>
      <tp t="s">
        <v/>
        <stp/>
        <stp>EM_S_MAJASSRES_NUM</stp>
        <stp>3</stp>
        <stp>600007.SH</stp>
        <stp>1/25/2015</stp>
        <stp>1/25/2017</stp>
        <tr r="M1784" s="5"/>
      </tp>
      <tp t="s">
        <v/>
        <stp/>
        <stp>EM_S_MAJASSRES_NUM</stp>
        <stp>3</stp>
        <stp>600006.SH</stp>
        <stp>1/25/2015</stp>
        <stp>1/25/2017</stp>
        <tr r="M1783" s="5"/>
      </tp>
      <tp t="s">
        <v/>
        <stp/>
        <stp>EM_S_MAJASSRES_NUM</stp>
        <stp>3</stp>
        <stp>600000.SH</stp>
        <stp>1/25/2015</stp>
        <stp>1/25/2017</stp>
        <tr r="M1780" s="5"/>
      </tp>
      <tp t="s">
        <v/>
        <stp/>
        <stp>EM_S_MAJASSRES_NUM</stp>
        <stp>3</stp>
        <stp>600079.SH</stp>
        <stp>1/25/2015</stp>
        <stp>1/25/2017</stp>
        <tr r="M1840" s="5"/>
      </tp>
      <tp t="s">
        <v/>
        <stp/>
        <stp>EM_S_MAJASSRES_NUM</stp>
        <stp>3</stp>
        <stp>600078.SH</stp>
        <stp>1/25/2015</stp>
        <stp>1/25/2017</stp>
        <tr r="M1839" s="5"/>
      </tp>
      <tp>
        <v>1</v>
        <stp/>
        <stp>EM_S_MAJASSRES_NUM</stp>
        <stp>3</stp>
        <stp>600075.SH</stp>
        <stp>1/25/2015</stp>
        <stp>1/25/2017</stp>
        <tr r="M1836" s="5"/>
      </tp>
      <tp>
        <v>1</v>
        <stp/>
        <stp>EM_S_MAJASSRES_NUM</stp>
        <stp>3</stp>
        <stp>600074.SH</stp>
        <stp>1/25/2015</stp>
        <stp>1/25/2017</stp>
        <tr r="M1835" s="5"/>
      </tp>
      <tp t="s">
        <v/>
        <stp/>
        <stp>EM_S_MAJASSRES_NUM</stp>
        <stp>3</stp>
        <stp>600077.SH</stp>
        <stp>1/25/2015</stp>
        <stp>1/25/2017</stp>
        <tr r="M1838" s="5"/>
      </tp>
      <tp t="s">
        <v/>
        <stp/>
        <stp>EM_S_MAJASSRES_NUM</stp>
        <stp>3</stp>
        <stp>600076.SH</stp>
        <stp>1/25/2015</stp>
        <stp>1/25/2017</stp>
        <tr r="M1837" s="5"/>
      </tp>
      <tp t="s">
        <v/>
        <stp/>
        <stp>EM_S_MAJASSRES_NUM</stp>
        <stp>3</stp>
        <stp>600071.SH</stp>
        <stp>1/25/2015</stp>
        <stp>1/25/2017</stp>
        <tr r="M1832" s="5"/>
      </tp>
      <tp>
        <v>1</v>
        <stp/>
        <stp>EM_S_MAJASSRES_NUM</stp>
        <stp>3</stp>
        <stp>600070.SH</stp>
        <stp>1/25/2015</stp>
        <stp>1/25/2017</stp>
        <tr r="M1831" s="5"/>
      </tp>
      <tp t="s">
        <v/>
        <stp/>
        <stp>EM_S_MAJASSRES_NUM</stp>
        <stp>3</stp>
        <stp>600073.SH</stp>
        <stp>1/25/2015</stp>
        <stp>1/25/2017</stp>
        <tr r="M1834" s="5"/>
      </tp>
      <tp>
        <v>1</v>
        <stp/>
        <stp>EM_S_MAJASSRES_NUM</stp>
        <stp>3</stp>
        <stp>600072.SH</stp>
        <stp>1/25/2015</stp>
        <stp>1/25/2017</stp>
        <tr r="M1833" s="5"/>
      </tp>
      <tp t="s">
        <v/>
        <stp/>
        <stp>EM_S_MAJASSRES_NUM</stp>
        <stp>3</stp>
        <stp>600069.SH</stp>
        <stp>1/25/2015</stp>
        <stp>1/25/2017</stp>
        <tr r="M1830" s="5"/>
      </tp>
      <tp t="s">
        <v/>
        <stp/>
        <stp>EM_S_MAJASSRES_NUM</stp>
        <stp>3</stp>
        <stp>600068.SH</stp>
        <stp>1/25/2015</stp>
        <stp>1/25/2017</stp>
        <tr r="M1829" s="5"/>
      </tp>
      <tp t="s">
        <v/>
        <stp/>
        <stp>EM_S_MAJASSRES_NUM</stp>
        <stp>3</stp>
        <stp>600064.SH</stp>
        <stp>1/25/2015</stp>
        <stp>1/25/2017</stp>
        <tr r="M1826" s="5"/>
      </tp>
      <tp t="s">
        <v/>
        <stp/>
        <stp>EM_S_MAJASSRES_NUM</stp>
        <stp>3</stp>
        <stp>600067.SH</stp>
        <stp>1/25/2015</stp>
        <stp>1/25/2017</stp>
        <tr r="M1828" s="5"/>
      </tp>
      <tp t="s">
        <v/>
        <stp/>
        <stp>EM_S_MAJASSRES_NUM</stp>
        <stp>3</stp>
        <stp>600066.SH</stp>
        <stp>1/25/2015</stp>
        <stp>1/25/2017</stp>
        <tr r="M1827" s="5"/>
      </tp>
      <tp>
        <v>1</v>
        <stp/>
        <stp>EM_S_MAJASSRES_NUM</stp>
        <stp>3</stp>
        <stp>600061.SH</stp>
        <stp>1/25/2015</stp>
        <stp>1/25/2017</stp>
        <tr r="M1823" s="5"/>
      </tp>
      <tp t="s">
        <v/>
        <stp/>
        <stp>EM_S_MAJASSRES_NUM</stp>
        <stp>3</stp>
        <stp>600060.SH</stp>
        <stp>1/25/2015</stp>
        <stp>1/25/2017</stp>
        <tr r="M1822" s="5"/>
      </tp>
      <tp t="s">
        <v/>
        <stp/>
        <stp>EM_S_MAJASSRES_NUM</stp>
        <stp>3</stp>
        <stp>600063.SH</stp>
        <stp>1/25/2015</stp>
        <stp>1/25/2017</stp>
        <tr r="M1825" s="5"/>
      </tp>
      <tp>
        <v>1</v>
        <stp/>
        <stp>EM_S_MAJASSRES_NUM</stp>
        <stp>3</stp>
        <stp>600062.SH</stp>
        <stp>1/25/2015</stp>
        <stp>1/25/2017</stp>
        <tr r="M1824" s="5"/>
      </tp>
      <tp t="s">
        <v/>
        <stp/>
        <stp>EM_S_MAJASSRES_NUM</stp>
        <stp>3</stp>
        <stp>600059.SH</stp>
        <stp>1/25/2015</stp>
        <stp>1/25/2017</stp>
        <tr r="M1821" s="5"/>
      </tp>
      <tp t="s">
        <v/>
        <stp/>
        <stp>EM_S_MAJASSRES_NUM</stp>
        <stp>3</stp>
        <stp>600058.SH</stp>
        <stp>1/25/2015</stp>
        <stp>1/25/2017</stp>
        <tr r="M1820" s="5"/>
      </tp>
      <tp t="s">
        <v/>
        <stp/>
        <stp>EM_S_MAJASSRES_NUM</stp>
        <stp>3</stp>
        <stp>600055.SH</stp>
        <stp>1/25/2015</stp>
        <stp>1/25/2017</stp>
        <tr r="M1817" s="5"/>
      </tp>
      <tp t="s">
        <v/>
        <stp/>
        <stp>EM_S_MAJASSRES_NUM</stp>
        <stp>3</stp>
        <stp>600054.SH</stp>
        <stp>1/25/2015</stp>
        <stp>1/25/2017</stp>
        <tr r="M1816" s="5"/>
      </tp>
      <tp t="s">
        <v/>
        <stp/>
        <stp>EM_S_MAJASSRES_NUM</stp>
        <stp>3</stp>
        <stp>600057.SH</stp>
        <stp>1/25/2015</stp>
        <stp>1/25/2017</stp>
        <tr r="M1819" s="5"/>
      </tp>
      <tp>
        <v>1</v>
        <stp/>
        <stp>EM_S_MAJASSRES_NUM</stp>
        <stp>3</stp>
        <stp>600056.SH</stp>
        <stp>1/25/2015</stp>
        <stp>1/25/2017</stp>
        <tr r="M1818" s="5"/>
      </tp>
      <tp t="s">
        <v/>
        <stp/>
        <stp>EM_S_MAJASSRES_NUM</stp>
        <stp>3</stp>
        <stp>600051.SH</stp>
        <stp>1/25/2015</stp>
        <stp>1/25/2017</stp>
        <tr r="M1813" s="5"/>
      </tp>
      <tp t="s">
        <v/>
        <stp/>
        <stp>EM_S_MAJASSRES_NUM</stp>
        <stp>3</stp>
        <stp>600050.SH</stp>
        <stp>1/25/2015</stp>
        <stp>1/25/2017</stp>
        <tr r="M1812" s="5"/>
      </tp>
      <tp t="s">
        <v/>
        <stp/>
        <stp>EM_S_MAJASSRES_NUM</stp>
        <stp>3</stp>
        <stp>600053.SH</stp>
        <stp>1/25/2015</stp>
        <stp>1/25/2017</stp>
        <tr r="M1815" s="5"/>
      </tp>
      <tp t="s">
        <v/>
        <stp/>
        <stp>EM_S_MAJASSRES_NUM</stp>
        <stp>3</stp>
        <stp>600052.SH</stp>
        <stp>1/25/2015</stp>
        <stp>1/25/2017</stp>
        <tr r="M1814" s="5"/>
      </tp>
      <tp t="s">
        <v/>
        <stp/>
        <stp>EM_S_MAJASSRES_NUM</stp>
        <stp>3</stp>
        <stp>600048.SH</stp>
        <stp>1/25/2015</stp>
        <stp>1/25/2017</stp>
        <tr r="M1811" s="5"/>
      </tp>
      <tp t="s">
        <v/>
        <stp/>
        <stp>EM_S_MAJASSRES_NUM</stp>
        <stp>3</stp>
        <stp>600099.SH</stp>
        <stp>1/25/2015</stp>
        <stp>1/25/2017</stp>
        <tr r="M1858" s="5"/>
      </tp>
      <tp t="s">
        <v/>
        <stp/>
        <stp>EM_S_MAJASSRES_NUM</stp>
        <stp>3</stp>
        <stp>600098.SH</stp>
        <stp>1/25/2015</stp>
        <stp>1/25/2017</stp>
        <tr r="M1857" s="5"/>
      </tp>
      <tp t="s">
        <v/>
        <stp/>
        <stp>EM_S_MAJASSRES_NUM</stp>
        <stp>3</stp>
        <stp>600095.SH</stp>
        <stp>1/25/2015</stp>
        <stp>1/25/2017</stp>
        <tr r="M1854" s="5"/>
      </tp>
      <tp t="s">
        <v/>
        <stp/>
        <stp>EM_S_MAJASSRES_NUM</stp>
        <stp>3</stp>
        <stp>600094.SH</stp>
        <stp>1/25/2015</stp>
        <stp>1/25/2017</stp>
        <tr r="M1853" s="5"/>
      </tp>
      <tp t="s">
        <v/>
        <stp/>
        <stp>EM_S_MAJASSRES_NUM</stp>
        <stp>3</stp>
        <stp>600097.SH</stp>
        <stp>1/25/2015</stp>
        <stp>1/25/2017</stp>
        <tr r="M1856" s="5"/>
      </tp>
      <tp t="s">
        <v/>
        <stp/>
        <stp>EM_S_MAJASSRES_NUM</stp>
        <stp>3</stp>
        <stp>600096.SH</stp>
        <stp>1/25/2015</stp>
        <stp>1/25/2017</stp>
        <tr r="M1855" s="5"/>
      </tp>
      <tp t="s">
        <v/>
        <stp/>
        <stp>EM_S_MAJASSRES_NUM</stp>
        <stp>3</stp>
        <stp>600091.SH</stp>
        <stp>1/25/2015</stp>
        <stp>1/25/2017</stp>
        <tr r="M1851" s="5"/>
      </tp>
      <tp>
        <v>1</v>
        <stp/>
        <stp>EM_S_MAJASSRES_NUM</stp>
        <stp>3</stp>
        <stp>600090.SH</stp>
        <stp>1/25/2015</stp>
        <stp>1/25/2017</stp>
        <tr r="M1850" s="5"/>
      </tp>
      <tp t="s">
        <v/>
        <stp/>
        <stp>EM_S_MAJASSRES_NUM</stp>
        <stp>3</stp>
        <stp>600093.SH</stp>
        <stp>1/25/2015</stp>
        <stp>1/25/2017</stp>
        <tr r="M1852" s="5"/>
      </tp>
      <tp t="s">
        <v/>
        <stp/>
        <stp>EM_S_MAJASSRES_NUM</stp>
        <stp>3</stp>
        <stp>600089.SH</stp>
        <stp>1/25/2015</stp>
        <stp>1/25/2017</stp>
        <tr r="M1849" s="5"/>
      </tp>
      <tp t="s">
        <v/>
        <stp/>
        <stp>EM_S_MAJASSRES_NUM</stp>
        <stp>3</stp>
        <stp>600088.SH</stp>
        <stp>1/25/2015</stp>
        <stp>1/25/2017</stp>
        <tr r="M1848" s="5"/>
      </tp>
      <tp t="s">
        <v/>
        <stp/>
        <stp>EM_S_MAJASSRES_NUM</stp>
        <stp>3</stp>
        <stp>600085.SH</stp>
        <stp>1/25/2015</stp>
        <stp>1/25/2017</stp>
        <tr r="M1846" s="5"/>
      </tp>
      <tp t="s">
        <v/>
        <stp/>
        <stp>EM_S_MAJASSRES_NUM</stp>
        <stp>3</stp>
        <stp>600084.SH</stp>
        <stp>1/25/2015</stp>
        <stp>1/25/2017</stp>
        <tr r="M1845" s="5"/>
      </tp>
      <tp t="s">
        <v/>
        <stp/>
        <stp>EM_S_MAJASSRES_NUM</stp>
        <stp>3</stp>
        <stp>600086.SH</stp>
        <stp>1/25/2015</stp>
        <stp>1/25/2017</stp>
        <tr r="M1847" s="5"/>
      </tp>
      <tp t="s">
        <v/>
        <stp/>
        <stp>EM_S_MAJASSRES_NUM</stp>
        <stp>3</stp>
        <stp>600081.SH</stp>
        <stp>1/25/2015</stp>
        <stp>1/25/2017</stp>
        <tr r="M1842" s="5"/>
      </tp>
      <tp t="s">
        <v/>
        <stp/>
        <stp>EM_S_MAJASSRES_NUM</stp>
        <stp>3</stp>
        <stp>600080.SH</stp>
        <stp>1/25/2015</stp>
        <stp>1/25/2017</stp>
        <tr r="M1841" s="5"/>
      </tp>
      <tp t="s">
        <v/>
        <stp/>
        <stp>EM_S_MAJASSRES_NUM</stp>
        <stp>3</stp>
        <stp>600083.SH</stp>
        <stp>1/25/2015</stp>
        <stp>1/25/2017</stp>
        <tr r="M1844" s="5"/>
      </tp>
      <tp t="s">
        <v/>
        <stp/>
        <stp>EM_S_MAJASSRES_NUM</stp>
        <stp>3</stp>
        <stp>600082.SH</stp>
        <stp>1/25/2015</stp>
        <stp>1/25/2017</stp>
        <tr r="M1843" s="5"/>
      </tp>
      <tp t="s">
        <v/>
        <stp/>
        <stp>EM_S_MAJASSRES_NUM</stp>
        <stp>3</stp>
        <stp>300049.SZ</stp>
        <stp>1/25/2015</stp>
        <stp>1/25/2017</stp>
        <tr r="M1312" s="5"/>
      </tp>
      <tp t="s">
        <v/>
        <stp/>
        <stp>EM_S_MAJASSRES_NUM</stp>
        <stp>3</stp>
        <stp>000078.SZ</stp>
        <stp>1/25/2015</stp>
        <stp>1/25/2017</stp>
        <tr r="M60" s="5"/>
      </tp>
      <tp t="s">
        <v/>
        <stp/>
        <stp>EM_S_MAJASSRES_NUM</stp>
        <stp>3</stp>
        <stp>300048.SZ</stp>
        <stp>1/25/2015</stp>
        <stp>1/25/2017</stp>
        <tr r="M1311" s="5"/>
      </tp>
      <tp t="s">
        <v/>
        <stp/>
        <stp>EM_S_MAJASSRES_NUM</stp>
        <stp>3</stp>
        <stp>300045.SZ</stp>
        <stp>1/25/2015</stp>
        <stp>1/25/2017</stp>
        <tr r="M1308" s="5"/>
      </tp>
      <tp t="s">
        <v/>
        <stp/>
        <stp>EM_S_MAJASSRES_NUM</stp>
        <stp>3</stp>
        <stp>300044.SZ</stp>
        <stp>1/25/2015</stp>
        <stp>1/25/2017</stp>
        <tr r="M1307" s="5"/>
      </tp>
      <tp t="s">
        <v/>
        <stp/>
        <stp>EM_S_MAJASSRES_NUM</stp>
        <stp>3</stp>
        <stp>300047.SZ</stp>
        <stp>1/25/2015</stp>
        <stp>1/25/2017</stp>
        <tr r="M1310" s="5"/>
      </tp>
      <tp t="s">
        <v/>
        <stp/>
        <stp>EM_S_MAJASSRES_NUM</stp>
        <stp>3</stp>
        <stp>300046.SZ</stp>
        <stp>1/25/2015</stp>
        <stp>1/25/2017</stp>
        <tr r="M1309" s="5"/>
      </tp>
      <tp t="s">
        <v/>
        <stp/>
        <stp>EM_S_MAJASSRES_NUM</stp>
        <stp>3</stp>
        <stp>300041.SZ</stp>
        <stp>1/25/2015</stp>
        <stp>1/25/2017</stp>
        <tr r="M1304" s="5"/>
      </tp>
      <tp t="s">
        <v/>
        <stp/>
        <stp>EM_S_MAJASSRES_NUM</stp>
        <stp>3</stp>
        <stp>000070.SZ</stp>
        <stp>1/25/2015</stp>
        <stp>1/25/2017</stp>
        <tr r="M59" s="5"/>
      </tp>
      <tp>
        <v>1</v>
        <stp/>
        <stp>EM_S_MAJASSRES_NUM</stp>
        <stp>3</stp>
        <stp>300040.SZ</stp>
        <stp>1/25/2015</stp>
        <stp>1/25/2017</stp>
        <tr r="M1303" s="5"/>
      </tp>
      <tp t="s">
        <v/>
        <stp/>
        <stp>EM_S_MAJASSRES_NUM</stp>
        <stp>3</stp>
        <stp>300043.SZ</stp>
        <stp>1/25/2015</stp>
        <stp>1/25/2017</stp>
        <tr r="M1306" s="5"/>
      </tp>
      <tp t="s">
        <v/>
        <stp/>
        <stp>EM_S_MAJASSRES_NUM</stp>
        <stp>3</stp>
        <stp>300042.SZ</stp>
        <stp>1/25/2015</stp>
        <stp>1/25/2017</stp>
        <tr r="M1305" s="5"/>
      </tp>
      <tp t="s">
        <v/>
        <stp/>
        <stp>EM_S_MAJASSRES_NUM</stp>
        <stp>3</stp>
        <stp>000069.SZ</stp>
        <stp>1/25/2015</stp>
        <stp>1/25/2017</stp>
        <tr r="M58" s="5"/>
      </tp>
      <tp>
        <v>1</v>
        <stp/>
        <stp>EM_S_MAJASSRES_NUM</stp>
        <stp>3</stp>
        <stp>300059.SZ</stp>
        <stp>1/25/2015</stp>
        <stp>1/25/2017</stp>
        <tr r="M1322" s="5"/>
      </tp>
      <tp t="s">
        <v/>
        <stp/>
        <stp>EM_S_MAJASSRES_NUM</stp>
        <stp>3</stp>
        <stp>000068.SZ</stp>
        <stp>1/25/2015</stp>
        <stp>1/25/2017</stp>
        <tr r="M57" s="5"/>
      </tp>
      <tp t="s">
        <v/>
        <stp/>
        <stp>EM_S_MAJASSRES_NUM</stp>
        <stp>3</stp>
        <stp>300058.SZ</stp>
        <stp>1/25/2015</stp>
        <stp>1/25/2017</stp>
        <tr r="M1321" s="5"/>
      </tp>
      <tp>
        <v>1</v>
        <stp/>
        <stp>EM_S_MAJASSRES_NUM</stp>
        <stp>3</stp>
        <stp>000065.SZ</stp>
        <stp>1/25/2015</stp>
        <stp>1/25/2017</stp>
        <tr r="M55" s="5"/>
      </tp>
      <tp t="s">
        <v/>
        <stp/>
        <stp>EM_S_MAJASSRES_NUM</stp>
        <stp>3</stp>
        <stp>300055.SZ</stp>
        <stp>1/25/2015</stp>
        <stp>1/25/2017</stp>
        <tr r="M1318" s="5"/>
      </tp>
      <tp>
        <v>1</v>
        <stp/>
        <stp>EM_S_MAJASSRES_NUM</stp>
        <stp>3</stp>
        <stp>300054.SZ</stp>
        <stp>1/25/2015</stp>
        <stp>1/25/2017</stp>
        <tr r="M1317" s="5"/>
      </tp>
      <tp t="s">
        <v/>
        <stp/>
        <stp>EM_S_MAJASSRES_NUM</stp>
        <stp>3</stp>
        <stp>300057.SZ</stp>
        <stp>1/25/2015</stp>
        <stp>1/25/2017</stp>
        <tr r="M1320" s="5"/>
      </tp>
      <tp>
        <v>1</v>
        <stp/>
        <stp>EM_S_MAJASSRES_NUM</stp>
        <stp>3</stp>
        <stp>000066.SZ</stp>
        <stp>1/25/2015</stp>
        <stp>1/25/2017</stp>
        <tr r="M56" s="5"/>
      </tp>
      <tp>
        <v>2</v>
        <stp/>
        <stp>EM_S_MAJASSRES_NUM</stp>
        <stp>3</stp>
        <stp>300056.SZ</stp>
        <stp>1/25/2015</stp>
        <stp>1/25/2017</stp>
        <tr r="M1319" s="5"/>
      </tp>
      <tp t="s">
        <v/>
        <stp/>
        <stp>EM_S_MAJASSRES_NUM</stp>
        <stp>3</stp>
        <stp>000061.SZ</stp>
        <stp>1/25/2015</stp>
        <stp>1/25/2017</stp>
        <tr r="M52" s="5"/>
      </tp>
      <tp>
        <v>1</v>
        <stp/>
        <stp>EM_S_MAJASSRES_NUM</stp>
        <stp>3</stp>
        <stp>300051.SZ</stp>
        <stp>1/25/2015</stp>
        <stp>1/25/2017</stp>
        <tr r="M1314" s="5"/>
      </tp>
      <tp t="s">
        <v/>
        <stp/>
        <stp>EM_S_MAJASSRES_NUM</stp>
        <stp>3</stp>
        <stp>000060.SZ</stp>
        <stp>1/25/2015</stp>
        <stp>1/25/2017</stp>
        <tr r="M51" s="5"/>
      </tp>
      <tp t="s">
        <v/>
        <stp/>
        <stp>EM_S_MAJASSRES_NUM</stp>
        <stp>3</stp>
        <stp>300050.SZ</stp>
        <stp>1/25/2015</stp>
        <stp>1/25/2017</stp>
        <tr r="M1313" s="5"/>
      </tp>
      <tp t="s">
        <v/>
        <stp/>
        <stp>EM_S_MAJASSRES_NUM</stp>
        <stp>3</stp>
        <stp>000063.SZ</stp>
        <stp>1/25/2015</stp>
        <stp>1/25/2017</stp>
        <tr r="M54" s="5"/>
      </tp>
      <tp>
        <v>1</v>
        <stp/>
        <stp>EM_S_MAJASSRES_NUM</stp>
        <stp>3</stp>
        <stp>300053.SZ</stp>
        <stp>1/25/2015</stp>
        <stp>1/25/2017</stp>
        <tr r="M1316" s="5"/>
      </tp>
      <tp t="s">
        <v/>
        <stp/>
        <stp>EM_S_MAJASSRES_NUM</stp>
        <stp>3</stp>
        <stp>000062.SZ</stp>
        <stp>1/25/2015</stp>
        <stp>1/25/2017</stp>
        <tr r="M53" s="5"/>
      </tp>
      <tp t="s">
        <v/>
        <stp/>
        <stp>EM_S_MAJASSRES_NUM</stp>
        <stp>3</stp>
        <stp>300052.SZ</stp>
        <stp>1/25/2015</stp>
        <stp>1/25/2017</stp>
        <tr r="M1315" s="5"/>
      </tp>
      <tp t="s">
        <v/>
        <stp/>
        <stp>EM_S_MAJASSRES_NUM</stp>
        <stp>3</stp>
        <stp>000059.SZ</stp>
        <stp>1/25/2015</stp>
        <stp>1/25/2017</stp>
        <tr r="M50" s="5"/>
      </tp>
      <tp t="s">
        <v/>
        <stp/>
        <stp>EM_S_MAJASSRES_NUM</stp>
        <stp>3</stp>
        <stp>300069.SZ</stp>
        <stp>1/25/2015</stp>
        <stp>1/25/2017</stp>
        <tr r="M1331" s="5"/>
      </tp>
      <tp>
        <v>1</v>
        <stp/>
        <stp>EM_S_MAJASSRES_NUM</stp>
        <stp>3</stp>
        <stp>000058.SZ</stp>
        <stp>1/25/2015</stp>
        <stp>1/25/2017</stp>
        <tr r="M49" s="5"/>
      </tp>
      <tp t="s">
        <v/>
        <stp/>
        <stp>EM_S_MAJASSRES_NUM</stp>
        <stp>3</stp>
        <stp>300068.SZ</stp>
        <stp>1/25/2015</stp>
        <stp>1/25/2017</stp>
        <tr r="M1330" s="5"/>
      </tp>
      <tp t="s">
        <v/>
        <stp/>
        <stp>EM_S_MAJASSRES_NUM</stp>
        <stp>3</stp>
        <stp>000055.SZ</stp>
        <stp>1/25/2015</stp>
        <stp>1/25/2017</stp>
        <tr r="M47" s="5"/>
      </tp>
      <tp>
        <v>1</v>
        <stp/>
        <stp>EM_S_MAJASSRES_NUM</stp>
        <stp>3</stp>
        <stp>300065.SZ</stp>
        <stp>1/25/2015</stp>
        <stp>1/25/2017</stp>
        <tr r="M1327" s="5"/>
      </tp>
      <tp t="s">
        <v/>
        <stp/>
        <stp>EM_S_MAJASSRES_NUM</stp>
        <stp>3</stp>
        <stp>300064.SZ</stp>
        <stp>1/25/2015</stp>
        <stp>1/25/2017</stp>
        <tr r="M1326" s="5"/>
      </tp>
      <tp t="s">
        <v/>
        <stp/>
        <stp>EM_S_MAJASSRES_NUM</stp>
        <stp>3</stp>
        <stp>300067.SZ</stp>
        <stp>1/25/2015</stp>
        <stp>1/25/2017</stp>
        <tr r="M1329" s="5"/>
      </tp>
      <tp t="s">
        <v/>
        <stp/>
        <stp>EM_S_MAJASSRES_NUM</stp>
        <stp>3</stp>
        <stp>000056.SZ</stp>
        <stp>1/25/2015</stp>
        <stp>1/25/2017</stp>
        <tr r="M48" s="5"/>
      </tp>
      <tp t="s">
        <v/>
        <stp/>
        <stp>EM_S_MAJASSRES_NUM</stp>
        <stp>3</stp>
        <stp>300066.SZ</stp>
        <stp>1/25/2015</stp>
        <stp>1/25/2017</stp>
        <tr r="M1328" s="5"/>
      </tp>
      <tp>
        <v>1</v>
        <stp/>
        <stp>EM_S_MAJASSRES_NUM</stp>
        <stp>3</stp>
        <stp>300061.SZ</stp>
        <stp>1/25/2015</stp>
        <stp>1/25/2017</stp>
        <tr r="M1323" s="5"/>
      </tp>
      <tp t="s">
        <v/>
        <stp/>
        <stp>EM_S_MAJASSRES_NUM</stp>
        <stp>3</stp>
        <stp>000050.SZ</stp>
        <stp>1/25/2015</stp>
        <stp>1/25/2017</stp>
        <tr r="M46" s="5"/>
      </tp>
      <tp>
        <v>1</v>
        <stp/>
        <stp>EM_S_MAJASSRES_NUM</stp>
        <stp>3</stp>
        <stp>300063.SZ</stp>
        <stp>1/25/2015</stp>
        <stp>1/25/2017</stp>
        <tr r="M1325" s="5"/>
      </tp>
      <tp t="s">
        <v/>
        <stp/>
        <stp>EM_S_MAJASSRES_NUM</stp>
        <stp>3</stp>
        <stp>300062.SZ</stp>
        <stp>1/25/2015</stp>
        <stp>1/25/2017</stp>
        <tr r="M1324" s="5"/>
      </tp>
      <tp t="s">
        <v/>
        <stp/>
        <stp>EM_S_MAJASSRES_NUM</stp>
        <stp>3</stp>
        <stp>000049.SZ</stp>
        <stp>1/25/2015</stp>
        <stp>1/25/2017</stp>
        <tr r="M45" s="5"/>
      </tp>
      <tp t="s">
        <v/>
        <stp/>
        <stp>EM_S_MAJASSRES_NUM</stp>
        <stp>3</stp>
        <stp>300079.SZ</stp>
        <stp>1/25/2015</stp>
        <stp>1/25/2017</stp>
        <tr r="M1341" s="5"/>
      </tp>
      <tp t="s">
        <v/>
        <stp/>
        <stp>EM_S_MAJASSRES_NUM</stp>
        <stp>3</stp>
        <stp>000048.SZ</stp>
        <stp>1/25/2015</stp>
        <stp>1/25/2017</stp>
        <tr r="M44" s="5"/>
      </tp>
      <tp t="s">
        <v/>
        <stp/>
        <stp>EM_S_MAJASSRES_NUM</stp>
        <stp>3</stp>
        <stp>300078.SZ</stp>
        <stp>1/25/2015</stp>
        <stp>1/25/2017</stp>
        <tr r="M1340" s="5"/>
      </tp>
      <tp t="s">
        <v/>
        <stp/>
        <stp>EM_S_MAJASSRES_NUM</stp>
        <stp>3</stp>
        <stp>000045.SZ</stp>
        <stp>1/25/2015</stp>
        <stp>1/25/2017</stp>
        <tr r="M42" s="5"/>
      </tp>
      <tp t="s">
        <v/>
        <stp/>
        <stp>EM_S_MAJASSRES_NUM</stp>
        <stp>3</stp>
        <stp>300075.SZ</stp>
        <stp>1/25/2015</stp>
        <stp>1/25/2017</stp>
        <tr r="M1337" s="5"/>
      </tp>
      <tp t="s">
        <v/>
        <stp/>
        <stp>EM_S_MAJASSRES_NUM</stp>
        <stp>3</stp>
        <stp>300074.SZ</stp>
        <stp>1/25/2015</stp>
        <stp>1/25/2017</stp>
        <tr r="M1336" s="5"/>
      </tp>
      <tp t="s">
        <v/>
        <stp/>
        <stp>EM_S_MAJASSRES_NUM</stp>
        <stp>3</stp>
        <stp>300077.SZ</stp>
        <stp>1/25/2015</stp>
        <stp>1/25/2017</stp>
        <tr r="M1339" s="5"/>
      </tp>
      <tp t="s">
        <v/>
        <stp/>
        <stp>EM_S_MAJASSRES_NUM</stp>
        <stp>3</stp>
        <stp>000046.SZ</stp>
        <stp>1/25/2015</stp>
        <stp>1/25/2017</stp>
        <tr r="M43" s="5"/>
      </tp>
      <tp t="s">
        <v/>
        <stp/>
        <stp>EM_S_MAJASSRES_NUM</stp>
        <stp>3</stp>
        <stp>300076.SZ</stp>
        <stp>1/25/2015</stp>
        <stp>1/25/2017</stp>
        <tr r="M1338" s="5"/>
      </tp>
      <tp t="s">
        <v/>
        <stp/>
        <stp>EM_S_MAJASSRES_NUM</stp>
        <stp>3</stp>
        <stp>300071.SZ</stp>
        <stp>1/25/2015</stp>
        <stp>1/25/2017</stp>
        <tr r="M1333" s="5"/>
      </tp>
      <tp t="s">
        <v/>
        <stp/>
        <stp>EM_S_MAJASSRES_NUM</stp>
        <stp>3</stp>
        <stp>000040.SZ</stp>
        <stp>1/25/2015</stp>
        <stp>1/25/2017</stp>
        <tr r="M39" s="5"/>
      </tp>
      <tp t="s">
        <v/>
        <stp/>
        <stp>EM_S_MAJASSRES_NUM</stp>
        <stp>3</stp>
        <stp>300070.SZ</stp>
        <stp>1/25/2015</stp>
        <stp>1/25/2017</stp>
        <tr r="M1332" s="5"/>
      </tp>
      <tp t="s">
        <v/>
        <stp/>
        <stp>EM_S_MAJASSRES_NUM</stp>
        <stp>3</stp>
        <stp>000043.SZ</stp>
        <stp>1/25/2015</stp>
        <stp>1/25/2017</stp>
        <tr r="M41" s="5"/>
      </tp>
      <tp>
        <v>1</v>
        <stp/>
        <stp>EM_S_MAJASSRES_NUM</stp>
        <stp>3</stp>
        <stp>300073.SZ</stp>
        <stp>1/25/2015</stp>
        <stp>1/25/2017</stp>
        <tr r="M1335" s="5"/>
      </tp>
      <tp t="s">
        <v/>
        <stp/>
        <stp>EM_S_MAJASSRES_NUM</stp>
        <stp>3</stp>
        <stp>000042.SZ</stp>
        <stp>1/25/2015</stp>
        <stp>1/25/2017</stp>
        <tr r="M40" s="5"/>
      </tp>
      <tp t="s">
        <v/>
        <stp/>
        <stp>EM_S_MAJASSRES_NUM</stp>
        <stp>3</stp>
        <stp>300072.SZ</stp>
        <stp>1/25/2015</stp>
        <stp>1/25/2017</stp>
        <tr r="M1334" s="5"/>
      </tp>
      <tp t="s">
        <v/>
        <stp/>
        <stp>EM_S_MAJASSRES_NUM</stp>
        <stp>3</stp>
        <stp>000039.SZ</stp>
        <stp>1/25/2015</stp>
        <stp>1/25/2017</stp>
        <tr r="M38" s="5"/>
      </tp>
      <tp>
        <v>1</v>
        <stp/>
        <stp>EM_S_MAJASSRES_NUM</stp>
        <stp>3</stp>
        <stp>300009.SZ</stp>
        <stp>1/25/2015</stp>
        <stp>1/25/2017</stp>
        <tr r="M1272" s="5"/>
      </tp>
      <tp>
        <v>1</v>
        <stp/>
        <stp>EM_S_MAJASSRES_NUM</stp>
        <stp>3</stp>
        <stp>000038.SZ</stp>
        <stp>1/25/2015</stp>
        <stp>1/25/2017</stp>
        <tr r="M37" s="5"/>
      </tp>
      <tp>
        <v>1</v>
        <stp/>
        <stp>EM_S_MAJASSRES_NUM</stp>
        <stp>3</stp>
        <stp>300008.SZ</stp>
        <stp>1/25/2015</stp>
        <stp>1/25/2017</stp>
        <tr r="M1271" s="5"/>
      </tp>
      <tp t="s">
        <v/>
        <stp/>
        <stp>EM_S_MAJASSRES_NUM</stp>
        <stp>3</stp>
        <stp>000035.SZ</stp>
        <stp>1/25/2015</stp>
        <stp>1/25/2017</stp>
        <tr r="M34" s="5"/>
      </tp>
      <tp t="s">
        <v/>
        <stp/>
        <stp>EM_S_MAJASSRES_NUM</stp>
        <stp>3</stp>
        <stp>300005.SZ</stp>
        <stp>1/25/2015</stp>
        <stp>1/25/2017</stp>
        <tr r="M1268" s="5"/>
      </tp>
      <tp>
        <v>1</v>
        <stp/>
        <stp>EM_S_MAJASSRES_NUM</stp>
        <stp>3</stp>
        <stp>000034.SZ</stp>
        <stp>1/25/2015</stp>
        <stp>1/25/2017</stp>
        <tr r="M33" s="5"/>
      </tp>
      <tp t="s">
        <v/>
        <stp/>
        <stp>EM_S_MAJASSRES_NUM</stp>
        <stp>3</stp>
        <stp>300004.SZ</stp>
        <stp>1/25/2015</stp>
        <stp>1/25/2017</stp>
        <tr r="M1267" s="5"/>
      </tp>
      <tp t="s">
        <v/>
        <stp/>
        <stp>EM_S_MAJASSRES_NUM</stp>
        <stp>3</stp>
        <stp>000037.SZ</stp>
        <stp>1/25/2015</stp>
        <stp>1/25/2017</stp>
        <tr r="M36" s="5"/>
      </tp>
      <tp t="s">
        <v/>
        <stp/>
        <stp>EM_S_MAJASSRES_NUM</stp>
        <stp>3</stp>
        <stp>300007.SZ</stp>
        <stp>1/25/2015</stp>
        <stp>1/25/2017</stp>
        <tr r="M1270" s="5"/>
      </tp>
      <tp t="s">
        <v/>
        <stp/>
        <stp>EM_S_MAJASSRES_NUM</stp>
        <stp>3</stp>
        <stp>000036.SZ</stp>
        <stp>1/25/2015</stp>
        <stp>1/25/2017</stp>
        <tr r="M35" s="5"/>
      </tp>
      <tp t="s">
        <v/>
        <stp/>
        <stp>EM_S_MAJASSRES_NUM</stp>
        <stp>3</stp>
        <stp>300006.SZ</stp>
        <stp>1/25/2015</stp>
        <stp>1/25/2017</stp>
        <tr r="M1269" s="5"/>
      </tp>
      <tp t="s">
        <v/>
        <stp/>
        <stp>EM_S_MAJASSRES_NUM</stp>
        <stp>3</stp>
        <stp>000031.SZ</stp>
        <stp>1/25/2015</stp>
        <stp>1/25/2017</stp>
        <tr r="M30" s="5"/>
      </tp>
      <tp t="s">
        <v/>
        <stp/>
        <stp>EM_S_MAJASSRES_NUM</stp>
        <stp>3</stp>
        <stp>300001.SZ</stp>
        <stp>1/25/2015</stp>
        <stp>1/25/2017</stp>
        <tr r="M1264" s="5"/>
      </tp>
      <tp t="s">
        <v/>
        <stp/>
        <stp>EM_S_MAJASSRES_NUM</stp>
        <stp>3</stp>
        <stp>000030.SZ</stp>
        <stp>1/25/2015</stp>
        <stp>1/25/2017</stp>
        <tr r="M29" s="5"/>
      </tp>
      <tp t="s">
        <v/>
        <stp/>
        <stp>EM_S_MAJASSRES_NUM</stp>
        <stp>3</stp>
        <stp>000033.SZ</stp>
        <stp>1/25/2015</stp>
        <stp>1/25/2017</stp>
        <tr r="M32" s="5"/>
      </tp>
      <tp t="s">
        <v/>
        <stp/>
        <stp>EM_S_MAJASSRES_NUM</stp>
        <stp>3</stp>
        <stp>300003.SZ</stp>
        <stp>1/25/2015</stp>
        <stp>1/25/2017</stp>
        <tr r="M1266" s="5"/>
      </tp>
      <tp>
        <v>1</v>
        <stp/>
        <stp>EM_S_MAJASSRES_NUM</stp>
        <stp>3</stp>
        <stp>000032.SZ</stp>
        <stp>1/25/2015</stp>
        <stp>1/25/2017</stp>
        <tr r="M31" s="5"/>
      </tp>
      <tp t="s">
        <v/>
        <stp/>
        <stp>EM_S_MAJASSRES_NUM</stp>
        <stp>3</stp>
        <stp>300002.SZ</stp>
        <stp>1/25/2015</stp>
        <stp>1/25/2017</stp>
        <tr r="M1265" s="5"/>
      </tp>
      <tp t="s">
        <v/>
        <stp/>
        <stp>EM_S_MAJASSRES_NUM</stp>
        <stp>3</stp>
        <stp>000029.SZ</stp>
        <stp>1/25/2015</stp>
        <stp>1/25/2017</stp>
        <tr r="M28" s="5"/>
      </tp>
      <tp t="s">
        <v/>
        <stp/>
        <stp>EM_S_MAJASSRES_NUM</stp>
        <stp>3</stp>
        <stp>300019.SZ</stp>
        <stp>1/25/2015</stp>
        <stp>1/25/2017</stp>
        <tr r="M1282" s="5"/>
      </tp>
      <tp>
        <v>1</v>
        <stp/>
        <stp>EM_S_MAJASSRES_NUM</stp>
        <stp>3</stp>
        <stp>000028.SZ</stp>
        <stp>1/25/2015</stp>
        <stp>1/25/2017</stp>
        <tr r="M27" s="5"/>
      </tp>
      <tp>
        <v>1</v>
        <stp/>
        <stp>EM_S_MAJASSRES_NUM</stp>
        <stp>3</stp>
        <stp>300018.SZ</stp>
        <stp>1/25/2015</stp>
        <stp>1/25/2017</stp>
        <tr r="M1281" s="5"/>
      </tp>
      <tp t="s">
        <v/>
        <stp/>
        <stp>EM_S_MAJASSRES_NUM</stp>
        <stp>3</stp>
        <stp>000025.SZ</stp>
        <stp>1/25/2015</stp>
        <stp>1/25/2017</stp>
        <tr r="M24" s="5"/>
      </tp>
      <tp t="s">
        <v/>
        <stp/>
        <stp>EM_S_MAJASSRES_NUM</stp>
        <stp>3</stp>
        <stp>300015.SZ</stp>
        <stp>1/25/2015</stp>
        <stp>1/25/2017</stp>
        <tr r="M1278" s="5"/>
      </tp>
      <tp t="s">
        <v/>
        <stp/>
        <stp>EM_S_MAJASSRES_NUM</stp>
        <stp>3</stp>
        <stp>300014.SZ</stp>
        <stp>1/25/2015</stp>
        <stp>1/25/2017</stp>
        <tr r="M1277" s="5"/>
      </tp>
      <tp t="s">
        <v/>
        <stp/>
        <stp>EM_S_MAJASSRES_NUM</stp>
        <stp>3</stp>
        <stp>000027.SZ</stp>
        <stp>1/25/2015</stp>
        <stp>1/25/2017</stp>
        <tr r="M26" s="5"/>
      </tp>
      <tp t="s">
        <v/>
        <stp/>
        <stp>EM_S_MAJASSRES_NUM</stp>
        <stp>3</stp>
        <stp>300017.SZ</stp>
        <stp>1/25/2015</stp>
        <stp>1/25/2017</stp>
        <tr r="M1280" s="5"/>
      </tp>
      <tp t="s">
        <v/>
        <stp/>
        <stp>EM_S_MAJASSRES_NUM</stp>
        <stp>3</stp>
        <stp>000026.SZ</stp>
        <stp>1/25/2015</stp>
        <stp>1/25/2017</stp>
        <tr r="M25" s="5"/>
      </tp>
      <tp t="s">
        <v/>
        <stp/>
        <stp>EM_S_MAJASSRES_NUM</stp>
        <stp>3</stp>
        <stp>300016.SZ</stp>
        <stp>1/25/2015</stp>
        <stp>1/25/2017</stp>
        <tr r="M1279" s="5"/>
      </tp>
      <tp t="s">
        <v/>
        <stp/>
        <stp>EM_S_MAJASSRES_NUM</stp>
        <stp>3</stp>
        <stp>000021.SZ</stp>
        <stp>1/25/2015</stp>
        <stp>1/25/2017</stp>
        <tr r="M21" s="5"/>
      </tp>
      <tp t="s">
        <v/>
        <stp/>
        <stp>EM_S_MAJASSRES_NUM</stp>
        <stp>3</stp>
        <stp>300011.SZ</stp>
        <stp>1/25/2015</stp>
        <stp>1/25/2017</stp>
        <tr r="M1274" s="5"/>
      </tp>
      <tp t="s">
        <v/>
        <stp/>
        <stp>EM_S_MAJASSRES_NUM</stp>
        <stp>3</stp>
        <stp>000020.SZ</stp>
        <stp>1/25/2015</stp>
        <stp>1/25/2017</stp>
        <tr r="M20" s="5"/>
      </tp>
      <tp>
        <v>1</v>
        <stp/>
        <stp>EM_S_MAJASSRES_NUM</stp>
        <stp>3</stp>
        <stp>300010.SZ</stp>
        <stp>1/25/2015</stp>
        <stp>1/25/2017</stp>
        <tr r="M1273" s="5"/>
      </tp>
      <tp t="s">
        <v/>
        <stp/>
        <stp>EM_S_MAJASSRES_NUM</stp>
        <stp>3</stp>
        <stp>000023.SZ</stp>
        <stp>1/25/2015</stp>
        <stp>1/25/2017</stp>
        <tr r="M23" s="5"/>
      </tp>
      <tp>
        <v>1</v>
        <stp/>
        <stp>EM_S_MAJASSRES_NUM</stp>
        <stp>3</stp>
        <stp>300013.SZ</stp>
        <stp>1/25/2015</stp>
        <stp>1/25/2017</stp>
        <tr r="M1276" s="5"/>
      </tp>
      <tp t="s">
        <v/>
        <stp/>
        <stp>EM_S_MAJASSRES_NUM</stp>
        <stp>3</stp>
        <stp>000022.SZ</stp>
        <stp>1/25/2015</stp>
        <stp>1/25/2017</stp>
        <tr r="M22" s="5"/>
      </tp>
      <tp t="s">
        <v/>
        <stp/>
        <stp>EM_S_MAJASSRES_NUM</stp>
        <stp>3</stp>
        <stp>300012.SZ</stp>
        <stp>1/25/2015</stp>
        <stp>1/25/2017</stp>
        <tr r="M1275" s="5"/>
      </tp>
      <tp t="s">
        <v/>
        <stp/>
        <stp>EM_S_MAJASSRES_NUM</stp>
        <stp>3</stp>
        <stp>000019.SZ</stp>
        <stp>1/25/2015</stp>
        <stp>1/25/2017</stp>
        <tr r="M19" s="5"/>
      </tp>
      <tp t="s">
        <v/>
        <stp/>
        <stp>EM_S_MAJASSRES_NUM</stp>
        <stp>3</stp>
        <stp>300029.SZ</stp>
        <stp>1/25/2015</stp>
        <stp>1/25/2017</stp>
        <tr r="M1292" s="5"/>
      </tp>
      <tp>
        <v>1</v>
        <stp/>
        <stp>EM_S_MAJASSRES_NUM</stp>
        <stp>3</stp>
        <stp>000018.SZ</stp>
        <stp>1/25/2015</stp>
        <stp>1/25/2017</stp>
        <tr r="M18" s="5"/>
      </tp>
      <tp t="s">
        <v/>
        <stp/>
        <stp>EM_S_MAJASSRES_NUM</stp>
        <stp>3</stp>
        <stp>300028.SZ</stp>
        <stp>1/25/2015</stp>
        <stp>1/25/2017</stp>
        <tr r="M1291" s="5"/>
      </tp>
      <tp t="s">
        <v/>
        <stp/>
        <stp>EM_S_MAJASSRES_NUM</stp>
        <stp>3</stp>
        <stp>300025.SZ</stp>
        <stp>1/25/2015</stp>
        <stp>1/25/2017</stp>
        <tr r="M1288" s="5"/>
      </tp>
      <tp t="s">
        <v/>
        <stp/>
        <stp>EM_S_MAJASSRES_NUM</stp>
        <stp>3</stp>
        <stp>000014.SZ</stp>
        <stp>1/25/2015</stp>
        <stp>1/25/2017</stp>
        <tr r="M15" s="5"/>
      </tp>
      <tp t="s">
        <v/>
        <stp/>
        <stp>EM_S_MAJASSRES_NUM</stp>
        <stp>3</stp>
        <stp>300024.SZ</stp>
        <stp>1/25/2015</stp>
        <stp>1/25/2017</stp>
        <tr r="M1287" s="5"/>
      </tp>
      <tp t="s">
        <v/>
        <stp/>
        <stp>EM_S_MAJASSRES_NUM</stp>
        <stp>3</stp>
        <stp>000017.SZ</stp>
        <stp>1/25/2015</stp>
        <stp>1/25/2017</stp>
        <tr r="M17" s="5"/>
      </tp>
      <tp t="s">
        <v/>
        <stp/>
        <stp>EM_S_MAJASSRES_NUM</stp>
        <stp>3</stp>
        <stp>300027.SZ</stp>
        <stp>1/25/2015</stp>
        <stp>1/25/2017</stp>
        <tr r="M1290" s="5"/>
      </tp>
      <tp t="s">
        <v/>
        <stp/>
        <stp>EM_S_MAJASSRES_NUM</stp>
        <stp>3</stp>
        <stp>000016.SZ</stp>
        <stp>1/25/2015</stp>
        <stp>1/25/2017</stp>
        <tr r="M16" s="5"/>
      </tp>
      <tp>
        <v>1</v>
        <stp/>
        <stp>EM_S_MAJASSRES_NUM</stp>
        <stp>3</stp>
        <stp>300026.SZ</stp>
        <stp>1/25/2015</stp>
        <stp>1/25/2017</stp>
        <tr r="M1289" s="5"/>
      </tp>
      <tp t="s">
        <v/>
        <stp/>
        <stp>EM_S_MAJASSRES_NUM</stp>
        <stp>3</stp>
        <stp>000011.SZ</stp>
        <stp>1/25/2015</stp>
        <stp>1/25/2017</stp>
        <tr r="M13" s="5"/>
      </tp>
      <tp t="s">
        <v/>
        <stp/>
        <stp>EM_S_MAJASSRES_NUM</stp>
        <stp>3</stp>
        <stp>300021.SZ</stp>
        <stp>1/25/2015</stp>
        <stp>1/25/2017</stp>
        <tr r="M1284" s="5"/>
      </tp>
      <tp>
        <v>1</v>
        <stp/>
        <stp>EM_S_MAJASSRES_NUM</stp>
        <stp>3</stp>
        <stp>000010.SZ</stp>
        <stp>1/25/2015</stp>
        <stp>1/25/2017</stp>
        <tr r="M12" s="5"/>
      </tp>
      <tp t="s">
        <v/>
        <stp/>
        <stp>EM_S_MAJASSRES_NUM</stp>
        <stp>3</stp>
        <stp>300020.SZ</stp>
        <stp>1/25/2015</stp>
        <stp>1/25/2017</stp>
        <tr r="M1283" s="5"/>
      </tp>
      <tp>
        <v>1</v>
        <stp/>
        <stp>EM_S_MAJASSRES_NUM</stp>
        <stp>3</stp>
        <stp>300023.SZ</stp>
        <stp>1/25/2015</stp>
        <stp>1/25/2017</stp>
        <tr r="M1286" s="5"/>
      </tp>
      <tp t="s">
        <v/>
        <stp/>
        <stp>EM_S_MAJASSRES_NUM</stp>
        <stp>3</stp>
        <stp>000012.SZ</stp>
        <stp>1/25/2015</stp>
        <stp>1/25/2017</stp>
        <tr r="M14" s="5"/>
      </tp>
      <tp>
        <v>1</v>
        <stp/>
        <stp>EM_S_MAJASSRES_NUM</stp>
        <stp>3</stp>
        <stp>300022.SZ</stp>
        <stp>1/25/2015</stp>
        <stp>1/25/2017</stp>
        <tr r="M1285" s="5"/>
      </tp>
      <tp t="s">
        <v/>
        <stp/>
        <stp>EM_S_MAJASSRES_NUM</stp>
        <stp>3</stp>
        <stp>000009.SZ</stp>
        <stp>1/25/2015</stp>
        <stp>1/25/2017</stp>
        <tr r="M11" s="5"/>
      </tp>
      <tp t="s">
        <v/>
        <stp/>
        <stp>EM_S_MAJASSRES_NUM</stp>
        <stp>3</stp>
        <stp>300039.SZ</stp>
        <stp>1/25/2015</stp>
        <stp>1/25/2017</stp>
        <tr r="M1302" s="5"/>
      </tp>
      <tp>
        <v>2</v>
        <stp/>
        <stp>EM_S_MAJASSRES_NUM</stp>
        <stp>3</stp>
        <stp>000008.SZ</stp>
        <stp>1/25/2015</stp>
        <stp>1/25/2017</stp>
        <tr r="M10" s="5"/>
      </tp>
      <tp>
        <v>1</v>
        <stp/>
        <stp>EM_S_MAJASSRES_NUM</stp>
        <stp>3</stp>
        <stp>300038.SZ</stp>
        <stp>1/25/2015</stp>
        <stp>1/25/2017</stp>
        <tr r="M1301" s="5"/>
      </tp>
      <tp>
        <v>1</v>
        <stp/>
        <stp>EM_S_MAJASSRES_NUM</stp>
        <stp>3</stp>
        <stp>000005.SZ</stp>
        <stp>1/25/2015</stp>
        <stp>1/25/2017</stp>
        <tr r="M7" s="5"/>
      </tp>
      <tp t="s">
        <v/>
        <stp/>
        <stp>EM_S_MAJASSRES_NUM</stp>
        <stp>3</stp>
        <stp>300035.SZ</stp>
        <stp>1/25/2015</stp>
        <stp>1/25/2017</stp>
        <tr r="M1298" s="5"/>
      </tp>
      <tp t="s">
        <v/>
        <stp/>
        <stp>EM_S_MAJASSRES_NUM</stp>
        <stp>3</stp>
        <stp>000004.SZ</stp>
        <stp>1/25/2015</stp>
        <stp>1/25/2017</stp>
        <tr r="M6" s="5"/>
      </tp>
      <tp t="s">
        <v/>
        <stp/>
        <stp>EM_S_MAJASSRES_NUM</stp>
        <stp>3</stp>
        <stp>300034.SZ</stp>
        <stp>1/25/2015</stp>
        <stp>1/25/2017</stp>
        <tr r="M1297" s="5"/>
      </tp>
      <tp t="s">
        <v/>
        <stp/>
        <stp>EM_S_MAJASSRES_NUM</stp>
        <stp>3</stp>
        <stp>000007.SZ</stp>
        <stp>1/25/2015</stp>
        <stp>1/25/2017</stp>
        <tr r="M9" s="5"/>
      </tp>
      <tp>
        <v>1</v>
        <stp/>
        <stp>EM_S_MAJASSRES_NUM</stp>
        <stp>3</stp>
        <stp>300037.SZ</stp>
        <stp>1/25/2015</stp>
        <stp>1/25/2017</stp>
        <tr r="M1300" s="5"/>
      </tp>
      <tp t="s">
        <v/>
        <stp/>
        <stp>EM_S_MAJASSRES_NUM</stp>
        <stp>3</stp>
        <stp>000006.SZ</stp>
        <stp>1/25/2015</stp>
        <stp>1/25/2017</stp>
        <tr r="M8" s="5"/>
      </tp>
      <tp>
        <v>1</v>
        <stp/>
        <stp>EM_S_MAJASSRES_NUM</stp>
        <stp>3</stp>
        <stp>300036.SZ</stp>
        <stp>1/25/2015</stp>
        <stp>1/25/2017</stp>
        <tr r="M1299" s="5"/>
      </tp>
      <tp t="s">
        <v/>
        <stp/>
        <stp>EM_S_MAJASSRES_NUM</stp>
        <stp>3</stp>
        <stp>000001.SZ</stp>
        <stp>1/25/2015</stp>
        <stp>1/25/2017</stp>
        <tr r="M4" s="5"/>
      </tp>
      <tp>
        <v>1</v>
        <stp/>
        <stp>EM_S_MAJASSRES_NUM</stp>
        <stp>3</stp>
        <stp>300031.SZ</stp>
        <stp>1/25/2015</stp>
        <stp>1/25/2017</stp>
        <tr r="M1294" s="5"/>
      </tp>
      <tp>
        <v>1</v>
        <stp/>
        <stp>EM_S_MAJASSRES_NUM</stp>
        <stp>3</stp>
        <stp>300030.SZ</stp>
        <stp>1/25/2015</stp>
        <stp>1/25/2017</stp>
        <tr r="M1293" s="5"/>
      </tp>
      <tp t="s">
        <v/>
        <stp/>
        <stp>EM_S_MAJASSRES_NUM</stp>
        <stp>3</stp>
        <stp>300033.SZ</stp>
        <stp>1/25/2015</stp>
        <stp>1/25/2017</stp>
        <tr r="M1296" s="5"/>
      </tp>
      <tp t="s">
        <v/>
        <stp/>
        <stp>EM_S_MAJASSRES_NUM</stp>
        <stp>3</stp>
        <stp>000002.SZ</stp>
        <stp>1/25/2015</stp>
        <stp>1/25/2017</stp>
        <tr r="M5" s="5"/>
      </tp>
      <tp t="s">
        <v/>
        <stp/>
        <stp>EM_S_MAJASSRES_NUM</stp>
        <stp>3</stp>
        <stp>300032.SZ</stp>
        <stp>1/25/2015</stp>
        <stp>1/25/2017</stp>
        <tr r="M1295" s="5"/>
      </tp>
      <tp>
        <v>1</v>
        <stp/>
        <stp>EM_S_MAJASSRES_NUM</stp>
        <stp>3</stp>
        <stp>300089.SZ</stp>
        <stp>1/25/2015</stp>
        <stp>1/25/2017</stp>
        <tr r="M1351" s="5"/>
      </tp>
      <tp t="s">
        <v/>
        <stp/>
        <stp>EM_S_MAJASSRES_NUM</stp>
        <stp>3</stp>
        <stp>300088.SZ</stp>
        <stp>1/25/2015</stp>
        <stp>1/25/2017</stp>
        <tr r="M1350" s="5"/>
      </tp>
      <tp t="s">
        <v/>
        <stp/>
        <stp>EM_S_MAJASSRES_NUM</stp>
        <stp>3</stp>
        <stp>300085.SZ</stp>
        <stp>1/25/2015</stp>
        <stp>1/25/2017</stp>
        <tr r="M1347" s="5"/>
      </tp>
      <tp t="s">
        <v/>
        <stp/>
        <stp>EM_S_MAJASSRES_NUM</stp>
        <stp>3</stp>
        <stp>300084.SZ</stp>
        <stp>1/25/2015</stp>
        <stp>1/25/2017</stp>
        <tr r="M1346" s="5"/>
      </tp>
      <tp t="s">
        <v/>
        <stp/>
        <stp>EM_S_MAJASSRES_NUM</stp>
        <stp>3</stp>
        <stp>300087.SZ</stp>
        <stp>1/25/2015</stp>
        <stp>1/25/2017</stp>
        <tr r="M1349" s="5"/>
      </tp>
      <tp t="s">
        <v/>
        <stp/>
        <stp>EM_S_MAJASSRES_NUM</stp>
        <stp>3</stp>
        <stp>300086.SZ</stp>
        <stp>1/25/2015</stp>
        <stp>1/25/2017</stp>
        <tr r="M1348" s="5"/>
      </tp>
      <tp>
        <v>1</v>
        <stp/>
        <stp>EM_S_MAJASSRES_NUM</stp>
        <stp>3</stp>
        <stp>300081.SZ</stp>
        <stp>1/25/2015</stp>
        <stp>1/25/2017</stp>
        <tr r="M1343" s="5"/>
      </tp>
      <tp t="s">
        <v/>
        <stp/>
        <stp>EM_S_MAJASSRES_NUM</stp>
        <stp>3</stp>
        <stp>300080.SZ</stp>
        <stp>1/25/2015</stp>
        <stp>1/25/2017</stp>
        <tr r="M1342" s="5"/>
      </tp>
      <tp>
        <v>1</v>
        <stp/>
        <stp>EM_S_MAJASSRES_NUM</stp>
        <stp>3</stp>
        <stp>300083.SZ</stp>
        <stp>1/25/2015</stp>
        <stp>1/25/2017</stp>
        <tr r="M1345" s="5"/>
      </tp>
      <tp t="s">
        <v/>
        <stp/>
        <stp>EM_S_MAJASSRES_NUM</stp>
        <stp>3</stp>
        <stp>300082.SZ</stp>
        <stp>1/25/2015</stp>
        <stp>1/25/2017</stp>
        <tr r="M1344" s="5"/>
      </tp>
      <tp>
        <v>1</v>
        <stp/>
        <stp>EM_S_MAJASSRES_NUM</stp>
        <stp>3</stp>
        <stp>300099.SZ</stp>
        <stp>1/25/2015</stp>
        <stp>1/25/2017</stp>
        <tr r="M1361" s="5"/>
      </tp>
      <tp>
        <v>1</v>
        <stp/>
        <stp>EM_S_MAJASSRES_NUM</stp>
        <stp>3</stp>
        <stp>300098.SZ</stp>
        <stp>1/25/2015</stp>
        <stp>1/25/2017</stp>
        <tr r="M1360" s="5"/>
      </tp>
      <tp t="s">
        <v/>
        <stp/>
        <stp>EM_S_MAJASSRES_NUM</stp>
        <stp>3</stp>
        <stp>300095.SZ</stp>
        <stp>1/25/2015</stp>
        <stp>1/25/2017</stp>
        <tr r="M1357" s="5"/>
      </tp>
      <tp t="s">
        <v/>
        <stp/>
        <stp>EM_S_MAJASSRES_NUM</stp>
        <stp>3</stp>
        <stp>300094.SZ</stp>
        <stp>1/25/2015</stp>
        <stp>1/25/2017</stp>
        <tr r="M1356" s="5"/>
      </tp>
      <tp>
        <v>1</v>
        <stp/>
        <stp>EM_S_MAJASSRES_NUM</stp>
        <stp>3</stp>
        <stp>300097.SZ</stp>
        <stp>1/25/2015</stp>
        <stp>1/25/2017</stp>
        <tr r="M1359" s="5"/>
      </tp>
      <tp t="s">
        <v/>
        <stp/>
        <stp>EM_S_MAJASSRES_NUM</stp>
        <stp>3</stp>
        <stp>300096.SZ</stp>
        <stp>1/25/2015</stp>
        <stp>1/25/2017</stp>
        <tr r="M1358" s="5"/>
      </tp>
      <tp t="s">
        <v/>
        <stp/>
        <stp>EM_S_MAJASSRES_NUM</stp>
        <stp>3</stp>
        <stp>300091.SZ</stp>
        <stp>1/25/2015</stp>
        <stp>1/25/2017</stp>
        <tr r="M1353" s="5"/>
      </tp>
      <tp t="s">
        <v/>
        <stp/>
        <stp>EM_S_MAJASSRES_NUM</stp>
        <stp>3</stp>
        <stp>300090.SZ</stp>
        <stp>1/25/2015</stp>
        <stp>1/25/2017</stp>
        <tr r="M1352" s="5"/>
      </tp>
      <tp t="s">
        <v/>
        <stp/>
        <stp>EM_S_MAJASSRES_NUM</stp>
        <stp>3</stp>
        <stp>300093.SZ</stp>
        <stp>1/25/2015</stp>
        <stp>1/25/2017</stp>
        <tr r="M1355" s="5"/>
      </tp>
      <tp t="s">
        <v/>
        <stp/>
        <stp>EM_S_MAJASSRES_NUM</stp>
        <stp>3</stp>
        <stp>300092.SZ</stp>
        <stp>1/25/2015</stp>
        <stp>1/25/2017</stp>
        <tr r="M1354" s="5"/>
      </tp>
      <tp t="s">
        <v/>
        <stp/>
        <stp>EM_S_MAJASSRES_NUM</stp>
        <stp>3</stp>
        <stp>000099.SZ</stp>
        <stp>1/25/2015</stp>
        <stp>1/25/2017</stp>
        <tr r="M65" s="5"/>
      </tp>
      <tp t="s">
        <v/>
        <stp/>
        <stp>EM_S_MAJASSRES_NUM</stp>
        <stp>3</stp>
        <stp>000096.SZ</stp>
        <stp>1/25/2015</stp>
        <stp>1/25/2017</stp>
        <tr r="M64" s="5"/>
      </tp>
      <tp t="s">
        <v/>
        <stp/>
        <stp>EM_S_MAJASSRES_NUM</stp>
        <stp>3</stp>
        <stp>000090.SZ</stp>
        <stp>1/25/2015</stp>
        <stp>1/25/2017</stp>
        <tr r="M63" s="5"/>
      </tp>
      <tp t="s">
        <v/>
        <stp/>
        <stp>EM_S_MAJASSRES_NUM</stp>
        <stp>3</stp>
        <stp>000089.SZ</stp>
        <stp>1/25/2015</stp>
        <stp>1/25/2017</stp>
        <tr r="M62" s="5"/>
      </tp>
      <tp t="s">
        <v/>
        <stp/>
        <stp>EM_S_MAJASSRES_NUM</stp>
        <stp>3</stp>
        <stp>000088.SZ</stp>
        <stp>1/25/2015</stp>
        <stp>1/25/2017</stp>
        <tr r="M61" s="5"/>
      </tp>
      <tp t="s">
        <v/>
        <stp/>
        <stp>EM_S_MAJASSRES_NUM</stp>
        <stp>3</stp>
        <stp>600139.SH</stp>
        <stp>1/25/2015</stp>
        <stp>1/25/2017</stp>
        <tr r="M1895" s="5"/>
      </tp>
      <tp t="s">
        <v/>
        <stp/>
        <stp>EM_S_MAJASSRES_NUM</stp>
        <stp>3</stp>
        <stp>600138.SH</stp>
        <stp>1/25/2015</stp>
        <stp>1/25/2017</stp>
        <tr r="M1894" s="5"/>
      </tp>
      <tp t="s">
        <v/>
        <stp/>
        <stp>EM_S_MAJASSRES_NUM</stp>
        <stp>3</stp>
        <stp>600135.SH</stp>
        <stp>1/25/2015</stp>
        <stp>1/25/2017</stp>
        <tr r="M1891" s="5"/>
      </tp>
      <tp t="s">
        <v/>
        <stp/>
        <stp>EM_S_MAJASSRES_NUM</stp>
        <stp>3</stp>
        <stp>600137.SH</stp>
        <stp>1/25/2015</stp>
        <stp>1/25/2017</stp>
        <tr r="M1893" s="5"/>
      </tp>
      <tp>
        <v>2</v>
        <stp/>
        <stp>EM_S_MAJASSRES_NUM</stp>
        <stp>3</stp>
        <stp>600136.SH</stp>
        <stp>1/25/2015</stp>
        <stp>1/25/2017</stp>
        <tr r="M1892" s="5"/>
      </tp>
      <tp t="s">
        <v/>
        <stp/>
        <stp>EM_S_MAJASSRES_NUM</stp>
        <stp>3</stp>
        <stp>600131.SH</stp>
        <stp>1/25/2015</stp>
        <stp>1/25/2017</stp>
        <tr r="M1888" s="5"/>
      </tp>
      <tp t="s">
        <v/>
        <stp/>
        <stp>EM_S_MAJASSRES_NUM</stp>
        <stp>3</stp>
        <stp>600130.SH</stp>
        <stp>1/25/2015</stp>
        <stp>1/25/2017</stp>
        <tr r="M1887" s="5"/>
      </tp>
      <tp t="s">
        <v/>
        <stp/>
        <stp>EM_S_MAJASSRES_NUM</stp>
        <stp>3</stp>
        <stp>600133.SH</stp>
        <stp>1/25/2015</stp>
        <stp>1/25/2017</stp>
        <tr r="M1890" s="5"/>
      </tp>
      <tp t="s">
        <v/>
        <stp/>
        <stp>EM_S_MAJASSRES_NUM</stp>
        <stp>3</stp>
        <stp>600132.SH</stp>
        <stp>1/25/2015</stp>
        <stp>1/25/2017</stp>
        <tr r="M1889" s="5"/>
      </tp>
      <tp t="s">
        <v/>
        <stp/>
        <stp>EM_S_MAJASSRES_NUM</stp>
        <stp>3</stp>
        <stp>600129.SH</stp>
        <stp>1/25/2015</stp>
        <stp>1/25/2017</stp>
        <tr r="M1886" s="5"/>
      </tp>
      <tp t="s">
        <v/>
        <stp/>
        <stp>EM_S_MAJASSRES_NUM</stp>
        <stp>3</stp>
        <stp>600128.SH</stp>
        <stp>1/25/2015</stp>
        <stp>1/25/2017</stp>
        <tr r="M1885" s="5"/>
      </tp>
      <tp t="s">
        <v/>
        <stp/>
        <stp>EM_S_MAJASSRES_NUM</stp>
        <stp>3</stp>
        <stp>600125.SH</stp>
        <stp>1/25/2015</stp>
        <stp>1/25/2017</stp>
        <tr r="M1882" s="5"/>
      </tp>
      <tp t="s">
        <v/>
        <stp/>
        <stp>EM_S_MAJASSRES_NUM</stp>
        <stp>3</stp>
        <stp>600127.SH</stp>
        <stp>1/25/2015</stp>
        <stp>1/25/2017</stp>
        <tr r="M1884" s="5"/>
      </tp>
      <tp>
        <v>1</v>
        <stp/>
        <stp>EM_S_MAJASSRES_NUM</stp>
        <stp>3</stp>
        <stp>600126.SH</stp>
        <stp>1/25/2015</stp>
        <stp>1/25/2017</stp>
        <tr r="M1883" s="5"/>
      </tp>
      <tp t="s">
        <v/>
        <stp/>
        <stp>EM_S_MAJASSRES_NUM</stp>
        <stp>3</stp>
        <stp>600121.SH</stp>
        <stp>1/25/2015</stp>
        <stp>1/25/2017</stp>
        <tr r="M1879" s="5"/>
      </tp>
      <tp t="s">
        <v/>
        <stp/>
        <stp>EM_S_MAJASSRES_NUM</stp>
        <stp>3</stp>
        <stp>600120.SH</stp>
        <stp>1/25/2015</stp>
        <stp>1/25/2017</stp>
        <tr r="M1878" s="5"/>
      </tp>
      <tp t="s">
        <v/>
        <stp/>
        <stp>EM_S_MAJASSRES_NUM</stp>
        <stp>3</stp>
        <stp>600123.SH</stp>
        <stp>1/25/2015</stp>
        <stp>1/25/2017</stp>
        <tr r="M1881" s="5"/>
      </tp>
      <tp t="s">
        <v/>
        <stp/>
        <stp>EM_S_MAJASSRES_NUM</stp>
        <stp>3</stp>
        <stp>600122.SH</stp>
        <stp>1/25/2015</stp>
        <stp>1/25/2017</stp>
        <tr r="M1880" s="5"/>
      </tp>
      <tp t="s">
        <v/>
        <stp/>
        <stp>EM_S_MAJASSRES_NUM</stp>
        <stp>3</stp>
        <stp>600119.SH</stp>
        <stp>1/25/2015</stp>
        <stp>1/25/2017</stp>
        <tr r="M1877" s="5"/>
      </tp>
      <tp t="s">
        <v/>
        <stp/>
        <stp>EM_S_MAJASSRES_NUM</stp>
        <stp>3</stp>
        <stp>600118.SH</stp>
        <stp>1/25/2015</stp>
        <stp>1/25/2017</stp>
        <tr r="M1876" s="5"/>
      </tp>
      <tp t="s">
        <v/>
        <stp/>
        <stp>EM_S_MAJASSRES_NUM</stp>
        <stp>3</stp>
        <stp>600115.SH</stp>
        <stp>1/25/2015</stp>
        <stp>1/25/2017</stp>
        <tr r="M1873" s="5"/>
      </tp>
      <tp t="s">
        <v/>
        <stp/>
        <stp>EM_S_MAJASSRES_NUM</stp>
        <stp>3</stp>
        <stp>600114.SH</stp>
        <stp>1/25/2015</stp>
        <stp>1/25/2017</stp>
        <tr r="M1872" s="5"/>
      </tp>
      <tp t="s">
        <v/>
        <stp/>
        <stp>EM_S_MAJASSRES_NUM</stp>
        <stp>3</stp>
        <stp>600117.SH</stp>
        <stp>1/25/2015</stp>
        <stp>1/25/2017</stp>
        <tr r="M1875" s="5"/>
      </tp>
      <tp t="s">
        <v/>
        <stp/>
        <stp>EM_S_MAJASSRES_NUM</stp>
        <stp>3</stp>
        <stp>600116.SH</stp>
        <stp>1/25/2015</stp>
        <stp>1/25/2017</stp>
        <tr r="M1874" s="5"/>
      </tp>
      <tp t="s">
        <v/>
        <stp/>
        <stp>EM_S_MAJASSRES_NUM</stp>
        <stp>3</stp>
        <stp>600111.SH</stp>
        <stp>1/25/2015</stp>
        <stp>1/25/2017</stp>
        <tr r="M1869" s="5"/>
      </tp>
      <tp t="s">
        <v/>
        <stp/>
        <stp>EM_S_MAJASSRES_NUM</stp>
        <stp>3</stp>
        <stp>600110.SH</stp>
        <stp>1/25/2015</stp>
        <stp>1/25/2017</stp>
        <tr r="M1868" s="5"/>
      </tp>
      <tp t="s">
        <v/>
        <stp/>
        <stp>EM_S_MAJASSRES_NUM</stp>
        <stp>3</stp>
        <stp>600113.SH</stp>
        <stp>1/25/2015</stp>
        <stp>1/25/2017</stp>
        <tr r="M1871" s="5"/>
      </tp>
      <tp t="s">
        <v/>
        <stp/>
        <stp>EM_S_MAJASSRES_NUM</stp>
        <stp>3</stp>
        <stp>600112.SH</stp>
        <stp>1/25/2015</stp>
        <stp>1/25/2017</stp>
        <tr r="M1870" s="5"/>
      </tp>
      <tp t="s">
        <v/>
        <stp/>
        <stp>EM_S_MAJASSRES_NUM</stp>
        <stp>3</stp>
        <stp>600109.SH</stp>
        <stp>1/25/2015</stp>
        <stp>1/25/2017</stp>
        <tr r="M1867" s="5"/>
      </tp>
      <tp t="s">
        <v/>
        <stp/>
        <stp>EM_S_MAJASSRES_NUM</stp>
        <stp>3</stp>
        <stp>600108.SH</stp>
        <stp>1/25/2015</stp>
        <stp>1/25/2017</stp>
        <tr r="M1866" s="5"/>
      </tp>
      <tp t="s">
        <v/>
        <stp/>
        <stp>EM_S_MAJASSRES_NUM</stp>
        <stp>3</stp>
        <stp>600105.SH</stp>
        <stp>1/25/2015</stp>
        <stp>1/25/2017</stp>
        <tr r="M1863" s="5"/>
      </tp>
      <tp t="s">
        <v/>
        <stp/>
        <stp>EM_S_MAJASSRES_NUM</stp>
        <stp>3</stp>
        <stp>600104.SH</stp>
        <stp>1/25/2015</stp>
        <stp>1/25/2017</stp>
        <tr r="M1862" s="5"/>
      </tp>
      <tp t="s">
        <v/>
        <stp/>
        <stp>EM_S_MAJASSRES_NUM</stp>
        <stp>3</stp>
        <stp>600107.SH</stp>
        <stp>1/25/2015</stp>
        <stp>1/25/2017</stp>
        <tr r="M1865" s="5"/>
      </tp>
      <tp t="s">
        <v/>
        <stp/>
        <stp>EM_S_MAJASSRES_NUM</stp>
        <stp>3</stp>
        <stp>600106.SH</stp>
        <stp>1/25/2015</stp>
        <stp>1/25/2017</stp>
        <tr r="M1864" s="5"/>
      </tp>
      <tp t="s">
        <v/>
        <stp/>
        <stp>EM_S_MAJASSRES_NUM</stp>
        <stp>3</stp>
        <stp>600101.SH</stp>
        <stp>1/25/2015</stp>
        <stp>1/25/2017</stp>
        <tr r="M1860" s="5"/>
      </tp>
      <tp t="s">
        <v/>
        <stp/>
        <stp>EM_S_MAJASSRES_NUM</stp>
        <stp>3</stp>
        <stp>600100.SH</stp>
        <stp>1/25/2015</stp>
        <stp>1/25/2017</stp>
        <tr r="M1859" s="5"/>
      </tp>
      <tp t="s">
        <v/>
        <stp/>
        <stp>EM_S_MAJASSRES_NUM</stp>
        <stp>3</stp>
        <stp>600103.SH</stp>
        <stp>1/25/2015</stp>
        <stp>1/25/2017</stp>
        <tr r="M1861" s="5"/>
      </tp>
      <tp t="s">
        <v/>
        <stp/>
        <stp>EM_S_MAJASSRES_NUM</stp>
        <stp>3</stp>
        <stp>600179.SH</stp>
        <stp>1/25/2015</stp>
        <stp>1/25/2017</stp>
        <tr r="M1928" s="5"/>
      </tp>
      <tp t="s">
        <v/>
        <stp/>
        <stp>EM_S_MAJASSRES_NUM</stp>
        <stp>3</stp>
        <stp>600178.SH</stp>
        <stp>1/25/2015</stp>
        <stp>1/25/2017</stp>
        <tr r="M1927" s="5"/>
      </tp>
      <tp t="s">
        <v/>
        <stp/>
        <stp>EM_S_MAJASSRES_NUM</stp>
        <stp>3</stp>
        <stp>600175.SH</stp>
        <stp>1/25/2015</stp>
        <stp>1/25/2017</stp>
        <tr r="M1924" s="5"/>
      </tp>
      <tp t="s">
        <v/>
        <stp/>
        <stp>EM_S_MAJASSRES_NUM</stp>
        <stp>3</stp>
        <stp>600177.SH</stp>
        <stp>1/25/2015</stp>
        <stp>1/25/2017</stp>
        <tr r="M1926" s="5"/>
      </tp>
      <tp t="s">
        <v/>
        <stp/>
        <stp>EM_S_MAJASSRES_NUM</stp>
        <stp>3</stp>
        <stp>600176.SH</stp>
        <stp>1/25/2015</stp>
        <stp>1/25/2017</stp>
        <tr r="M1925" s="5"/>
      </tp>
      <tp t="s">
        <v/>
        <stp/>
        <stp>EM_S_MAJASSRES_NUM</stp>
        <stp>3</stp>
        <stp>600171.SH</stp>
        <stp>1/25/2015</stp>
        <stp>1/25/2017</stp>
        <tr r="M1921" s="5"/>
      </tp>
      <tp t="s">
        <v/>
        <stp/>
        <stp>EM_S_MAJASSRES_NUM</stp>
        <stp>3</stp>
        <stp>600170.SH</stp>
        <stp>1/25/2015</stp>
        <stp>1/25/2017</stp>
        <tr r="M1920" s="5"/>
      </tp>
      <tp t="s">
        <v/>
        <stp/>
        <stp>EM_S_MAJASSRES_NUM</stp>
        <stp>3</stp>
        <stp>600173.SH</stp>
        <stp>1/25/2015</stp>
        <stp>1/25/2017</stp>
        <tr r="M1923" s="5"/>
      </tp>
      <tp t="s">
        <v/>
        <stp/>
        <stp>EM_S_MAJASSRES_NUM</stp>
        <stp>3</stp>
        <stp>600172.SH</stp>
        <stp>1/25/2015</stp>
        <stp>1/25/2017</stp>
        <tr r="M1922" s="5"/>
      </tp>
      <tp t="s">
        <v/>
        <stp/>
        <stp>EM_S_MAJASSRES_NUM</stp>
        <stp>3</stp>
        <stp>600169.SH</stp>
        <stp>1/25/2015</stp>
        <stp>1/25/2017</stp>
        <tr r="M1919" s="5"/>
      </tp>
      <tp t="s">
        <v/>
        <stp/>
        <stp>EM_S_MAJASSRES_NUM</stp>
        <stp>3</stp>
        <stp>600168.SH</stp>
        <stp>1/25/2015</stp>
        <stp>1/25/2017</stp>
        <tr r="M1918" s="5"/>
      </tp>
      <tp t="s">
        <v/>
        <stp/>
        <stp>EM_S_MAJASSRES_NUM</stp>
        <stp>3</stp>
        <stp>600165.SH</stp>
        <stp>1/25/2015</stp>
        <stp>1/25/2017</stp>
        <tr r="M1915" s="5"/>
      </tp>
      <tp>
        <v>1</v>
        <stp/>
        <stp>EM_S_MAJASSRES_NUM</stp>
        <stp>3</stp>
        <stp>600167.SH</stp>
        <stp>1/25/2015</stp>
        <stp>1/25/2017</stp>
        <tr r="M1917" s="5"/>
      </tp>
      <tp t="s">
        <v/>
        <stp/>
        <stp>EM_S_MAJASSRES_NUM</stp>
        <stp>3</stp>
        <stp>600166.SH</stp>
        <stp>1/25/2015</stp>
        <stp>1/25/2017</stp>
        <tr r="M1916" s="5"/>
      </tp>
      <tp t="s">
        <v/>
        <stp/>
        <stp>EM_S_MAJASSRES_NUM</stp>
        <stp>3</stp>
        <stp>600161.SH</stp>
        <stp>1/25/2015</stp>
        <stp>1/25/2017</stp>
        <tr r="M1912" s="5"/>
      </tp>
      <tp t="s">
        <v/>
        <stp/>
        <stp>EM_S_MAJASSRES_NUM</stp>
        <stp>3</stp>
        <stp>600160.SH</stp>
        <stp>1/25/2015</stp>
        <stp>1/25/2017</stp>
        <tr r="M1911" s="5"/>
      </tp>
      <tp>
        <v>1</v>
        <stp/>
        <stp>EM_S_MAJASSRES_NUM</stp>
        <stp>3</stp>
        <stp>600163.SH</stp>
        <stp>1/25/2015</stp>
        <stp>1/25/2017</stp>
        <tr r="M1914" s="5"/>
      </tp>
      <tp>
        <v>2</v>
        <stp/>
        <stp>EM_S_MAJASSRES_NUM</stp>
        <stp>3</stp>
        <stp>600162.SH</stp>
        <stp>1/25/2015</stp>
        <stp>1/25/2017</stp>
        <tr r="M1913" s="5"/>
      </tp>
      <tp t="s">
        <v/>
        <stp/>
        <stp>EM_S_MAJASSRES_NUM</stp>
        <stp>3</stp>
        <stp>600159.SH</stp>
        <stp>1/25/2015</stp>
        <stp>1/25/2017</stp>
        <tr r="M1910" s="5"/>
      </tp>
      <tp t="s">
        <v/>
        <stp/>
        <stp>EM_S_MAJASSRES_NUM</stp>
        <stp>3</stp>
        <stp>600158.SH</stp>
        <stp>1/25/2015</stp>
        <stp>1/25/2017</stp>
        <tr r="M1909" s="5"/>
      </tp>
      <tp>
        <v>1</v>
        <stp/>
        <stp>EM_S_MAJASSRES_NUM</stp>
        <stp>3</stp>
        <stp>600155.SH</stp>
        <stp>1/25/2015</stp>
        <stp>1/25/2017</stp>
        <tr r="M1906" s="5"/>
      </tp>
      <tp t="s">
        <v/>
        <stp/>
        <stp>EM_S_MAJASSRES_NUM</stp>
        <stp>3</stp>
        <stp>600157.SH</stp>
        <stp>1/25/2015</stp>
        <stp>1/25/2017</stp>
        <tr r="M1908" s="5"/>
      </tp>
      <tp t="s">
        <v/>
        <stp/>
        <stp>EM_S_MAJASSRES_NUM</stp>
        <stp>3</stp>
        <stp>600156.SH</stp>
        <stp>1/25/2015</stp>
        <stp>1/25/2017</stp>
        <tr r="M1907" s="5"/>
      </tp>
      <tp t="s">
        <v/>
        <stp/>
        <stp>EM_S_MAJASSRES_NUM</stp>
        <stp>3</stp>
        <stp>600151.SH</stp>
        <stp>1/25/2015</stp>
        <stp>1/25/2017</stp>
        <tr r="M1903" s="5"/>
      </tp>
      <tp t="s">
        <v/>
        <stp/>
        <stp>EM_S_MAJASSRES_NUM</stp>
        <stp>3</stp>
        <stp>600150.SH</stp>
        <stp>1/25/2015</stp>
        <stp>1/25/2017</stp>
        <tr r="M1902" s="5"/>
      </tp>
      <tp t="s">
        <v/>
        <stp/>
        <stp>EM_S_MAJASSRES_NUM</stp>
        <stp>3</stp>
        <stp>600153.SH</stp>
        <stp>1/25/2015</stp>
        <stp>1/25/2017</stp>
        <tr r="M1905" s="5"/>
      </tp>
      <tp t="s">
        <v/>
        <stp/>
        <stp>EM_S_MAJASSRES_NUM</stp>
        <stp>3</stp>
        <stp>600152.SH</stp>
        <stp>1/25/2015</stp>
        <stp>1/25/2017</stp>
        <tr r="M1904" s="5"/>
      </tp>
      <tp t="s">
        <v/>
        <stp/>
        <stp>EM_S_MAJASSRES_NUM</stp>
        <stp>3</stp>
        <stp>600149.SH</stp>
        <stp>1/25/2015</stp>
        <stp>1/25/2017</stp>
        <tr r="M1901" s="5"/>
      </tp>
      <tp t="s">
        <v/>
        <stp/>
        <stp>EM_S_MAJASSRES_NUM</stp>
        <stp>3</stp>
        <stp>600148.SH</stp>
        <stp>1/25/2015</stp>
        <stp>1/25/2017</stp>
        <tr r="M1900" s="5"/>
      </tp>
      <tp t="s">
        <v/>
        <stp/>
        <stp>EM_S_MAJASSRES_NUM</stp>
        <stp>3</stp>
        <stp>600145.SH</stp>
        <stp>1/25/2015</stp>
        <stp>1/25/2017</stp>
        <tr r="M1898" s="5"/>
      </tp>
      <tp t="s">
        <v/>
        <stp/>
        <stp>EM_S_MAJASSRES_NUM</stp>
        <stp>3</stp>
        <stp>600146.SH</stp>
        <stp>1/25/2015</stp>
        <stp>1/25/2017</stp>
        <tr r="M1899" s="5"/>
      </tp>
      <tp t="s">
        <v/>
        <stp/>
        <stp>EM_S_MAJASSRES_NUM</stp>
        <stp>3</stp>
        <stp>600141.SH</stp>
        <stp>1/25/2015</stp>
        <stp>1/25/2017</stp>
        <tr r="M1896" s="5"/>
      </tp>
      <tp t="s">
        <v/>
        <stp/>
        <stp>EM_S_MAJASSRES_NUM</stp>
        <stp>3</stp>
        <stp>600143.SH</stp>
        <stp>1/25/2015</stp>
        <stp>1/25/2017</stp>
        <tr r="M1897" s="5"/>
      </tp>
      <tp t="s">
        <v/>
        <stp/>
        <stp>EM_S_MAJASSRES_NUM</stp>
        <stp>3</stp>
        <stp>600199.SH</stp>
        <stp>1/25/2015</stp>
        <stp>1/25/2017</stp>
        <tr r="M1946" s="5"/>
      </tp>
      <tp t="s">
        <v/>
        <stp/>
        <stp>EM_S_MAJASSRES_NUM</stp>
        <stp>3</stp>
        <stp>600198.SH</stp>
        <stp>1/25/2015</stp>
        <stp>1/25/2017</stp>
        <tr r="M1945" s="5"/>
      </tp>
      <tp t="s">
        <v/>
        <stp/>
        <stp>EM_S_MAJASSRES_NUM</stp>
        <stp>3</stp>
        <stp>600195.SH</stp>
        <stp>1/25/2015</stp>
        <stp>1/25/2017</stp>
        <tr r="M1942" s="5"/>
      </tp>
      <tp t="s">
        <v/>
        <stp/>
        <stp>EM_S_MAJASSRES_NUM</stp>
        <stp>3</stp>
        <stp>600197.SH</stp>
        <stp>1/25/2015</stp>
        <stp>1/25/2017</stp>
        <tr r="M1944" s="5"/>
      </tp>
      <tp t="s">
        <v/>
        <stp/>
        <stp>EM_S_MAJASSRES_NUM</stp>
        <stp>3</stp>
        <stp>600196.SH</stp>
        <stp>1/25/2015</stp>
        <stp>1/25/2017</stp>
        <tr r="M1943" s="5"/>
      </tp>
      <tp t="s">
        <v/>
        <stp/>
        <stp>EM_S_MAJASSRES_NUM</stp>
        <stp>3</stp>
        <stp>600191.SH</stp>
        <stp>1/25/2015</stp>
        <stp>1/25/2017</stp>
        <tr r="M1939" s="5"/>
      </tp>
      <tp t="s">
        <v/>
        <stp/>
        <stp>EM_S_MAJASSRES_NUM</stp>
        <stp>3</stp>
        <stp>600190.SH</stp>
        <stp>1/25/2015</stp>
        <stp>1/25/2017</stp>
        <tr r="M1938" s="5"/>
      </tp>
      <tp t="s">
        <v/>
        <stp/>
        <stp>EM_S_MAJASSRES_NUM</stp>
        <stp>3</stp>
        <stp>600193.SH</stp>
        <stp>1/25/2015</stp>
        <stp>1/25/2017</stp>
        <tr r="M1941" s="5"/>
      </tp>
      <tp t="s">
        <v/>
        <stp/>
        <stp>EM_S_MAJASSRES_NUM</stp>
        <stp>3</stp>
        <stp>600192.SH</stp>
        <stp>1/25/2015</stp>
        <stp>1/25/2017</stp>
        <tr r="M1940" s="5"/>
      </tp>
      <tp t="s">
        <v/>
        <stp/>
        <stp>EM_S_MAJASSRES_NUM</stp>
        <stp>3</stp>
        <stp>600189.SH</stp>
        <stp>1/25/2015</stp>
        <stp>1/25/2017</stp>
        <tr r="M1937" s="5"/>
      </tp>
      <tp t="s">
        <v/>
        <stp/>
        <stp>EM_S_MAJASSRES_NUM</stp>
        <stp>3</stp>
        <stp>600188.SH</stp>
        <stp>1/25/2015</stp>
        <stp>1/25/2017</stp>
        <tr r="M1936" s="5"/>
      </tp>
      <tp t="s">
        <v/>
        <stp/>
        <stp>EM_S_MAJASSRES_NUM</stp>
        <stp>3</stp>
        <stp>600185.SH</stp>
        <stp>1/25/2015</stp>
        <stp>1/25/2017</stp>
        <tr r="M1933" s="5"/>
      </tp>
      <tp t="s">
        <v/>
        <stp/>
        <stp>EM_S_MAJASSRES_NUM</stp>
        <stp>3</stp>
        <stp>600184.SH</stp>
        <stp>1/25/2015</stp>
        <stp>1/25/2017</stp>
        <tr r="M1932" s="5"/>
      </tp>
      <tp t="s">
        <v/>
        <stp/>
        <stp>EM_S_MAJASSRES_NUM</stp>
        <stp>3</stp>
        <stp>600187.SH</stp>
        <stp>1/25/2015</stp>
        <stp>1/25/2017</stp>
        <tr r="M1935" s="5"/>
      </tp>
      <tp t="s">
        <v/>
        <stp/>
        <stp>EM_S_MAJASSRES_NUM</stp>
        <stp>3</stp>
        <stp>600186.SH</stp>
        <stp>1/25/2015</stp>
        <stp>1/25/2017</stp>
        <tr r="M1934" s="5"/>
      </tp>
      <tp t="s">
        <v/>
        <stp/>
        <stp>EM_S_MAJASSRES_NUM</stp>
        <stp>3</stp>
        <stp>600180.SH</stp>
        <stp>1/25/2015</stp>
        <stp>1/25/2017</stp>
        <tr r="M1929" s="5"/>
      </tp>
      <tp t="s">
        <v/>
        <stp/>
        <stp>EM_S_MAJASSRES_NUM</stp>
        <stp>3</stp>
        <stp>600183.SH</stp>
        <stp>1/25/2015</stp>
        <stp>1/25/2017</stp>
        <tr r="M1931" s="5"/>
      </tp>
      <tp t="s">
        <v/>
        <stp/>
        <stp>EM_S_MAJASSRES_NUM</stp>
        <stp>3</stp>
        <stp>600182.SH</stp>
        <stp>1/25/2015</stp>
        <stp>1/25/2017</stp>
        <tr r="M1930" s="5"/>
      </tp>
      <tp t="s">
        <v/>
        <stp/>
        <stp>EM_S_MAJASSRES_NUM</stp>
        <stp>3</stp>
        <stp>300149.SZ</stp>
        <stp>1/25/2015</stp>
        <stp>1/25/2017</stp>
        <tr r="M1411" s="5"/>
      </tp>
      <tp>
        <v>1</v>
        <stp/>
        <stp>EM_S_MAJASSRES_NUM</stp>
        <stp>3</stp>
        <stp>300148.SZ</stp>
        <stp>1/25/2015</stp>
        <stp>1/25/2017</stp>
        <tr r="M1410" s="5"/>
      </tp>
      <tp t="s">
        <v/>
        <stp/>
        <stp>EM_S_MAJASSRES_NUM</stp>
        <stp>3</stp>
        <stp>300145.SZ</stp>
        <stp>1/25/2015</stp>
        <stp>1/25/2017</stp>
        <tr r="M1407" s="5"/>
      </tp>
      <tp>
        <v>1</v>
        <stp/>
        <stp>EM_S_MAJASSRES_NUM</stp>
        <stp>3</stp>
        <stp>300144.SZ</stp>
        <stp>1/25/2015</stp>
        <stp>1/25/2017</stp>
        <tr r="M1406" s="5"/>
      </tp>
      <tp t="s">
        <v/>
        <stp/>
        <stp>EM_S_MAJASSRES_NUM</stp>
        <stp>3</stp>
        <stp>300147.SZ</stp>
        <stp>1/25/2015</stp>
        <stp>1/25/2017</stp>
        <tr r="M1409" s="5"/>
      </tp>
      <tp t="s">
        <v/>
        <stp/>
        <stp>EM_S_MAJASSRES_NUM</stp>
        <stp>3</stp>
        <stp>300146.SZ</stp>
        <stp>1/25/2015</stp>
        <stp>1/25/2017</stp>
        <tr r="M1408" s="5"/>
      </tp>
      <tp t="s">
        <v/>
        <stp/>
        <stp>EM_S_MAJASSRES_NUM</stp>
        <stp>3</stp>
        <stp>300141.SZ</stp>
        <stp>1/25/2015</stp>
        <stp>1/25/2017</stp>
        <tr r="M1403" s="5"/>
      </tp>
      <tp>
        <v>1</v>
        <stp/>
        <stp>EM_S_MAJASSRES_NUM</stp>
        <stp>3</stp>
        <stp>300140.SZ</stp>
        <stp>1/25/2015</stp>
        <stp>1/25/2017</stp>
        <tr r="M1402" s="5"/>
      </tp>
      <tp>
        <v>1</v>
        <stp/>
        <stp>EM_S_MAJASSRES_NUM</stp>
        <stp>3</stp>
        <stp>300143.SZ</stp>
        <stp>1/25/2015</stp>
        <stp>1/25/2017</stp>
        <tr r="M1405" s="5"/>
      </tp>
      <tp t="s">
        <v/>
        <stp/>
        <stp>EM_S_MAJASSRES_NUM</stp>
        <stp>3</stp>
        <stp>300142.SZ</stp>
        <stp>1/25/2015</stp>
        <stp>1/25/2017</stp>
        <tr r="M1404" s="5"/>
      </tp>
      <tp>
        <v>1</v>
        <stp/>
        <stp>EM_S_MAJASSRES_NUM</stp>
        <stp>3</stp>
        <stp>300159.SZ</stp>
        <stp>1/25/2015</stp>
        <stp>1/25/2017</stp>
        <tr r="M1421" s="5"/>
      </tp>
      <tp>
        <v>1</v>
        <stp/>
        <stp>EM_S_MAJASSRES_NUM</stp>
        <stp>3</stp>
        <stp>300158.SZ</stp>
        <stp>1/25/2015</stp>
        <stp>1/25/2017</stp>
        <tr r="M1420" s="5"/>
      </tp>
      <tp t="s">
        <v/>
        <stp/>
        <stp>EM_S_MAJASSRES_NUM</stp>
        <stp>3</stp>
        <stp>300155.SZ</stp>
        <stp>1/25/2015</stp>
        <stp>1/25/2017</stp>
        <tr r="M1417" s="5"/>
      </tp>
      <tp t="s">
        <v/>
        <stp/>
        <stp>EM_S_MAJASSRES_NUM</stp>
        <stp>3</stp>
        <stp>300154.SZ</stp>
        <stp>1/25/2015</stp>
        <stp>1/25/2017</stp>
        <tr r="M1416" s="5"/>
      </tp>
      <tp t="s">
        <v/>
        <stp/>
        <stp>EM_S_MAJASSRES_NUM</stp>
        <stp>3</stp>
        <stp>300157.SZ</stp>
        <stp>1/25/2015</stp>
        <stp>1/25/2017</stp>
        <tr r="M1419" s="5"/>
      </tp>
      <tp t="s">
        <v/>
        <stp/>
        <stp>EM_S_MAJASSRES_NUM</stp>
        <stp>3</stp>
        <stp>000166.SZ</stp>
        <stp>1/25/2015</stp>
        <stp>1/25/2017</stp>
        <tr r="M75" s="5"/>
      </tp>
      <tp>
        <v>1</v>
        <stp/>
        <stp>EM_S_MAJASSRES_NUM</stp>
        <stp>3</stp>
        <stp>300156.SZ</stp>
        <stp>1/25/2015</stp>
        <stp>1/25/2017</stp>
        <tr r="M1418" s="5"/>
      </tp>
      <tp t="s">
        <v/>
        <stp/>
        <stp>EM_S_MAJASSRES_NUM</stp>
        <stp>3</stp>
        <stp>300151.SZ</stp>
        <stp>1/25/2015</stp>
        <stp>1/25/2017</stp>
        <tr r="M1413" s="5"/>
      </tp>
      <tp t="s">
        <v/>
        <stp/>
        <stp>EM_S_MAJASSRES_NUM</stp>
        <stp>3</stp>
        <stp>300150.SZ</stp>
        <stp>1/25/2015</stp>
        <stp>1/25/2017</stp>
        <tr r="M1412" s="5"/>
      </tp>
      <tp t="s">
        <v/>
        <stp/>
        <stp>EM_S_MAJASSRES_NUM</stp>
        <stp>3</stp>
        <stp>300153.SZ</stp>
        <stp>1/25/2015</stp>
        <stp>1/25/2017</stp>
        <tr r="M1415" s="5"/>
      </tp>
      <tp t="s">
        <v/>
        <stp/>
        <stp>EM_S_MAJASSRES_NUM</stp>
        <stp>3</stp>
        <stp>300152.SZ</stp>
        <stp>1/25/2015</stp>
        <stp>1/25/2017</stp>
        <tr r="M1414" s="5"/>
      </tp>
      <tp t="s">
        <v/>
        <stp/>
        <stp>EM_S_MAJASSRES_NUM</stp>
        <stp>3</stp>
        <stp>000159.SZ</stp>
        <stp>1/25/2015</stp>
        <stp>1/25/2017</stp>
        <tr r="M74" s="5"/>
      </tp>
      <tp t="s">
        <v/>
        <stp/>
        <stp>EM_S_MAJASSRES_NUM</stp>
        <stp>3</stp>
        <stp>300169.SZ</stp>
        <stp>1/25/2015</stp>
        <stp>1/25/2017</stp>
        <tr r="M1431" s="5"/>
      </tp>
      <tp>
        <v>1</v>
        <stp/>
        <stp>EM_S_MAJASSRES_NUM</stp>
        <stp>3</stp>
        <stp>000158.SZ</stp>
        <stp>1/25/2015</stp>
        <stp>1/25/2017</stp>
        <tr r="M73" s="5"/>
      </tp>
      <tp t="s">
        <v/>
        <stp/>
        <stp>EM_S_MAJASSRES_NUM</stp>
        <stp>3</stp>
        <stp>300168.SZ</stp>
        <stp>1/25/2015</stp>
        <stp>1/25/2017</stp>
        <tr r="M1430" s="5"/>
      </tp>
      <tp t="s">
        <v/>
        <stp/>
        <stp>EM_S_MAJASSRES_NUM</stp>
        <stp>3</stp>
        <stp>000155.SZ</stp>
        <stp>1/25/2015</stp>
        <stp>1/25/2017</stp>
        <tr r="M70" s="5"/>
      </tp>
      <tp t="s">
        <v/>
        <stp/>
        <stp>EM_S_MAJASSRES_NUM</stp>
        <stp>3</stp>
        <stp>300165.SZ</stp>
        <stp>1/25/2015</stp>
        <stp>1/25/2017</stp>
        <tr r="M1427" s="5"/>
      </tp>
      <tp>
        <v>2</v>
        <stp/>
        <stp>EM_S_MAJASSRES_NUM</stp>
        <stp>3</stp>
        <stp>300164.SZ</stp>
        <stp>1/25/2015</stp>
        <stp>1/25/2017</stp>
        <tr r="M1426" s="5"/>
      </tp>
      <tp t="s">
        <v/>
        <stp/>
        <stp>EM_S_MAJASSRES_NUM</stp>
        <stp>3</stp>
        <stp>000157.SZ</stp>
        <stp>1/25/2015</stp>
        <stp>1/25/2017</stp>
        <tr r="M72" s="5"/>
      </tp>
      <tp t="s">
        <v/>
        <stp/>
        <stp>EM_S_MAJASSRES_NUM</stp>
        <stp>3</stp>
        <stp>300167.SZ</stp>
        <stp>1/25/2015</stp>
        <stp>1/25/2017</stp>
        <tr r="M1429" s="5"/>
      </tp>
      <tp t="s">
        <v/>
        <stp/>
        <stp>EM_S_MAJASSRES_NUM</stp>
        <stp>3</stp>
        <stp>000156.SZ</stp>
        <stp>1/25/2015</stp>
        <stp>1/25/2017</stp>
        <tr r="M71" s="5"/>
      </tp>
      <tp t="s">
        <v/>
        <stp/>
        <stp>EM_S_MAJASSRES_NUM</stp>
        <stp>3</stp>
        <stp>300166.SZ</stp>
        <stp>1/25/2015</stp>
        <stp>1/25/2017</stp>
        <tr r="M1428" s="5"/>
      </tp>
      <tp t="s">
        <v/>
        <stp/>
        <stp>EM_S_MAJASSRES_NUM</stp>
        <stp>3</stp>
        <stp>000151.SZ</stp>
        <stp>1/25/2015</stp>
        <stp>1/25/2017</stp>
        <tr r="M68" s="5"/>
      </tp>
      <tp t="s">
        <v/>
        <stp/>
        <stp>EM_S_MAJASSRES_NUM</stp>
        <stp>3</stp>
        <stp>300161.SZ</stp>
        <stp>1/25/2015</stp>
        <stp>1/25/2017</stp>
        <tr r="M1423" s="5"/>
      </tp>
      <tp t="s">
        <v/>
        <stp/>
        <stp>EM_S_MAJASSRES_NUM</stp>
        <stp>3</stp>
        <stp>000150.SZ</stp>
        <stp>1/25/2015</stp>
        <stp>1/25/2017</stp>
        <tr r="M67" s="5"/>
      </tp>
      <tp t="s">
        <v/>
        <stp/>
        <stp>EM_S_MAJASSRES_NUM</stp>
        <stp>3</stp>
        <stp>300160.SZ</stp>
        <stp>1/25/2015</stp>
        <stp>1/25/2017</stp>
        <tr r="M1422" s="5"/>
      </tp>
      <tp t="s">
        <v/>
        <stp/>
        <stp>EM_S_MAJASSRES_NUM</stp>
        <stp>3</stp>
        <stp>000153.SZ</stp>
        <stp>1/25/2015</stp>
        <stp>1/25/2017</stp>
        <tr r="M69" s="5"/>
      </tp>
      <tp t="s">
        <v/>
        <stp/>
        <stp>EM_S_MAJASSRES_NUM</stp>
        <stp>3</stp>
        <stp>300163.SZ</stp>
        <stp>1/25/2015</stp>
        <stp>1/25/2017</stp>
        <tr r="M1425" s="5"/>
      </tp>
      <tp t="s">
        <v/>
        <stp/>
        <stp>EM_S_MAJASSRES_NUM</stp>
        <stp>3</stp>
        <stp>300162.SZ</stp>
        <stp>1/25/2015</stp>
        <stp>1/25/2017</stp>
        <tr r="M1424" s="5"/>
      </tp>
      <tp t="s">
        <v/>
        <stp/>
        <stp>EM_S_MAJASSRES_NUM</stp>
        <stp>3</stp>
        <stp>300179.SZ</stp>
        <stp>1/25/2015</stp>
        <stp>1/25/2017</stp>
        <tr r="M1441" s="5"/>
      </tp>
      <tp t="s">
        <v/>
        <stp/>
        <stp>EM_S_MAJASSRES_NUM</stp>
        <stp>3</stp>
        <stp>300178.SZ</stp>
        <stp>1/25/2015</stp>
        <stp>1/25/2017</stp>
        <tr r="M1440" s="5"/>
      </tp>
      <tp t="s">
        <v/>
        <stp/>
        <stp>EM_S_MAJASSRES_NUM</stp>
        <stp>3</stp>
        <stp>300175.SZ</stp>
        <stp>1/25/2015</stp>
        <stp>1/25/2017</stp>
        <tr r="M1437" s="5"/>
      </tp>
      <tp t="s">
        <v/>
        <stp/>
        <stp>EM_S_MAJASSRES_NUM</stp>
        <stp>3</stp>
        <stp>300174.SZ</stp>
        <stp>1/25/2015</stp>
        <stp>1/25/2017</stp>
        <tr r="M1436" s="5"/>
      </tp>
      <tp t="s">
        <v/>
        <stp/>
        <stp>EM_S_MAJASSRES_NUM</stp>
        <stp>3</stp>
        <stp>300177.SZ</stp>
        <stp>1/25/2015</stp>
        <stp>1/25/2017</stp>
        <tr r="M1439" s="5"/>
      </tp>
      <tp t="s">
        <v/>
        <stp/>
        <stp>EM_S_MAJASSRES_NUM</stp>
        <stp>3</stp>
        <stp>300176.SZ</stp>
        <stp>1/25/2015</stp>
        <stp>1/25/2017</stp>
        <tr r="M1438" s="5"/>
      </tp>
      <tp t="s">
        <v/>
        <stp/>
        <stp>EM_S_MAJASSRES_NUM</stp>
        <stp>3</stp>
        <stp>300171.SZ</stp>
        <stp>1/25/2015</stp>
        <stp>1/25/2017</stp>
        <tr r="M1433" s="5"/>
      </tp>
      <tp t="s">
        <v/>
        <stp/>
        <stp>EM_S_MAJASSRES_NUM</stp>
        <stp>3</stp>
        <stp>300170.SZ</stp>
        <stp>1/25/2015</stp>
        <stp>1/25/2017</stp>
        <tr r="M1432" s="5"/>
      </tp>
      <tp t="s">
        <v/>
        <stp/>
        <stp>EM_S_MAJASSRES_NUM</stp>
        <stp>3</stp>
        <stp>300173.SZ</stp>
        <stp>1/25/2015</stp>
        <stp>1/25/2017</stp>
        <tr r="M1435" s="5"/>
      </tp>
      <tp t="s">
        <v/>
        <stp/>
        <stp>EM_S_MAJASSRES_NUM</stp>
        <stp>3</stp>
        <stp>300172.SZ</stp>
        <stp>1/25/2015</stp>
        <stp>1/25/2017</stp>
        <tr r="M1434" s="5"/>
      </tp>
      <tp>
        <v>1</v>
        <stp/>
        <stp>EM_S_MAJASSRES_NUM</stp>
        <stp>3</stp>
        <stp>300109.SZ</stp>
        <stp>1/25/2015</stp>
        <stp>1/25/2017</stp>
        <tr r="M1371" s="5"/>
      </tp>
      <tp t="s">
        <v/>
        <stp/>
        <stp>EM_S_MAJASSRES_NUM</stp>
        <stp>3</stp>
        <stp>300108.SZ</stp>
        <stp>1/25/2015</stp>
        <stp>1/25/2017</stp>
        <tr r="M1370" s="5"/>
      </tp>
      <tp t="s">
        <v/>
        <stp/>
        <stp>EM_S_MAJASSRES_NUM</stp>
        <stp>3</stp>
        <stp>300105.SZ</stp>
        <stp>1/25/2015</stp>
        <stp>1/25/2017</stp>
        <tr r="M1367" s="5"/>
      </tp>
      <tp t="s">
        <v/>
        <stp/>
        <stp>EM_S_MAJASSRES_NUM</stp>
        <stp>3</stp>
        <stp>300104.SZ</stp>
        <stp>1/25/2015</stp>
        <stp>1/25/2017</stp>
        <tr r="M1366" s="5"/>
      </tp>
      <tp t="s">
        <v/>
        <stp/>
        <stp>EM_S_MAJASSRES_NUM</stp>
        <stp>3</stp>
        <stp>300107.SZ</stp>
        <stp>1/25/2015</stp>
        <stp>1/25/2017</stp>
        <tr r="M1369" s="5"/>
      </tp>
      <tp t="s">
        <v/>
        <stp/>
        <stp>EM_S_MAJASSRES_NUM</stp>
        <stp>3</stp>
        <stp>300106.SZ</stp>
        <stp>1/25/2015</stp>
        <stp>1/25/2017</stp>
        <tr r="M1368" s="5"/>
      </tp>
      <tp t="s">
        <v/>
        <stp/>
        <stp>EM_S_MAJASSRES_NUM</stp>
        <stp>3</stp>
        <stp>300101.SZ</stp>
        <stp>1/25/2015</stp>
        <stp>1/25/2017</stp>
        <tr r="M1363" s="5"/>
      </tp>
      <tp t="s">
        <v/>
        <stp/>
        <stp>EM_S_MAJASSRES_NUM</stp>
        <stp>3</stp>
        <stp>300100.SZ</stp>
        <stp>1/25/2015</stp>
        <stp>1/25/2017</stp>
        <tr r="M1362" s="5"/>
      </tp>
      <tp t="s">
        <v/>
        <stp/>
        <stp>EM_S_MAJASSRES_NUM</stp>
        <stp>3</stp>
        <stp>300103.SZ</stp>
        <stp>1/25/2015</stp>
        <stp>1/25/2017</stp>
        <tr r="M1365" s="5"/>
      </tp>
      <tp t="s">
        <v/>
        <stp/>
        <stp>EM_S_MAJASSRES_NUM</stp>
        <stp>3</stp>
        <stp>300102.SZ</stp>
        <stp>1/25/2015</stp>
        <stp>1/25/2017</stp>
        <tr r="M1364" s="5"/>
      </tp>
      <tp t="s">
        <v/>
        <stp/>
        <stp>EM_S_MAJASSRES_NUM</stp>
        <stp>3</stp>
        <stp>300119.SZ</stp>
        <stp>1/25/2015</stp>
        <stp>1/25/2017</stp>
        <tr r="M1381" s="5"/>
      </tp>
      <tp t="s">
        <v/>
        <stp/>
        <stp>EM_S_MAJASSRES_NUM</stp>
        <stp>3</stp>
        <stp>300118.SZ</stp>
        <stp>1/25/2015</stp>
        <stp>1/25/2017</stp>
        <tr r="M1380" s="5"/>
      </tp>
      <tp t="s">
        <v/>
        <stp/>
        <stp>EM_S_MAJASSRES_NUM</stp>
        <stp>3</stp>
        <stp>300115.SZ</stp>
        <stp>1/25/2015</stp>
        <stp>1/25/2017</stp>
        <tr r="M1377" s="5"/>
      </tp>
      <tp t="s">
        <v/>
        <stp/>
        <stp>EM_S_MAJASSRES_NUM</stp>
        <stp>3</stp>
        <stp>300114.SZ</stp>
        <stp>1/25/2015</stp>
        <stp>1/25/2017</stp>
        <tr r="M1376" s="5"/>
      </tp>
      <tp t="s">
        <v/>
        <stp/>
        <stp>EM_S_MAJASSRES_NUM</stp>
        <stp>3</stp>
        <stp>300117.SZ</stp>
        <stp>1/25/2015</stp>
        <stp>1/25/2017</stp>
        <tr r="M1379" s="5"/>
      </tp>
      <tp>
        <v>1</v>
        <stp/>
        <stp>EM_S_MAJASSRES_NUM</stp>
        <stp>3</stp>
        <stp>300116.SZ</stp>
        <stp>1/25/2015</stp>
        <stp>1/25/2017</stp>
        <tr r="M1378" s="5"/>
      </tp>
      <tp t="s">
        <v/>
        <stp/>
        <stp>EM_S_MAJASSRES_NUM</stp>
        <stp>3</stp>
        <stp>300111.SZ</stp>
        <stp>1/25/2015</stp>
        <stp>1/25/2017</stp>
        <tr r="M1373" s="5"/>
      </tp>
      <tp t="s">
        <v/>
        <stp/>
        <stp>EM_S_MAJASSRES_NUM</stp>
        <stp>3</stp>
        <stp>300110.SZ</stp>
        <stp>1/25/2015</stp>
        <stp>1/25/2017</stp>
        <tr r="M1372" s="5"/>
      </tp>
      <tp t="s">
        <v/>
        <stp/>
        <stp>EM_S_MAJASSRES_NUM</stp>
        <stp>3</stp>
        <stp>300113.SZ</stp>
        <stp>1/25/2015</stp>
        <stp>1/25/2017</stp>
        <tr r="M1375" s="5"/>
      </tp>
      <tp t="s">
        <v/>
        <stp/>
        <stp>EM_S_MAJASSRES_NUM</stp>
        <stp>3</stp>
        <stp>300112.SZ</stp>
        <stp>1/25/2015</stp>
        <stp>1/25/2017</stp>
        <tr r="M1374" s="5"/>
      </tp>
      <tp t="s">
        <v/>
        <stp/>
        <stp>EM_S_MAJASSRES_NUM</stp>
        <stp>3</stp>
        <stp>300129.SZ</stp>
        <stp>1/25/2015</stp>
        <stp>1/25/2017</stp>
        <tr r="M1391" s="5"/>
      </tp>
      <tp t="s">
        <v/>
        <stp/>
        <stp>EM_S_MAJASSRES_NUM</stp>
        <stp>3</stp>
        <stp>300128.SZ</stp>
        <stp>1/25/2015</stp>
        <stp>1/25/2017</stp>
        <tr r="M1390" s="5"/>
      </tp>
      <tp t="s">
        <v/>
        <stp/>
        <stp>EM_S_MAJASSRES_NUM</stp>
        <stp>3</stp>
        <stp>300125.SZ</stp>
        <stp>1/25/2015</stp>
        <stp>1/25/2017</stp>
        <tr r="M1387" s="5"/>
      </tp>
      <tp t="s">
        <v/>
        <stp/>
        <stp>EM_S_MAJASSRES_NUM</stp>
        <stp>3</stp>
        <stp>300124.SZ</stp>
        <stp>1/25/2015</stp>
        <stp>1/25/2017</stp>
        <tr r="M1386" s="5"/>
      </tp>
      <tp t="s">
        <v/>
        <stp/>
        <stp>EM_S_MAJASSRES_NUM</stp>
        <stp>3</stp>
        <stp>300127.SZ</stp>
        <stp>1/25/2015</stp>
        <stp>1/25/2017</stp>
        <tr r="M1389" s="5"/>
      </tp>
      <tp t="s">
        <v/>
        <stp/>
        <stp>EM_S_MAJASSRES_NUM</stp>
        <stp>3</stp>
        <stp>300126.SZ</stp>
        <stp>1/25/2015</stp>
        <stp>1/25/2017</stp>
        <tr r="M1388" s="5"/>
      </tp>
      <tp t="s">
        <v/>
        <stp/>
        <stp>EM_S_MAJASSRES_NUM</stp>
        <stp>3</stp>
        <stp>300121.SZ</stp>
        <stp>1/25/2015</stp>
        <stp>1/25/2017</stp>
        <tr r="M1383" s="5"/>
      </tp>
      <tp t="s">
        <v/>
        <stp/>
        <stp>EM_S_MAJASSRES_NUM</stp>
        <stp>3</stp>
        <stp>300120.SZ</stp>
        <stp>1/25/2015</stp>
        <stp>1/25/2017</stp>
        <tr r="M1382" s="5"/>
      </tp>
      <tp t="s">
        <v/>
        <stp/>
        <stp>EM_S_MAJASSRES_NUM</stp>
        <stp>3</stp>
        <stp>300123.SZ</stp>
        <stp>1/25/2015</stp>
        <stp>1/25/2017</stp>
        <tr r="M1385" s="5"/>
      </tp>
      <tp t="s">
        <v/>
        <stp/>
        <stp>EM_S_MAJASSRES_NUM</stp>
        <stp>3</stp>
        <stp>300122.SZ</stp>
        <stp>1/25/2015</stp>
        <stp>1/25/2017</stp>
        <tr r="M1384" s="5"/>
      </tp>
      <tp t="s">
        <v/>
        <stp/>
        <stp>EM_S_MAJASSRES_NUM</stp>
        <stp>3</stp>
        <stp>300139.SZ</stp>
        <stp>1/25/2015</stp>
        <stp>1/25/2017</stp>
        <tr r="M1401" s="5"/>
      </tp>
      <tp t="s">
        <v/>
        <stp/>
        <stp>EM_S_MAJASSRES_NUM</stp>
        <stp>3</stp>
        <stp>300138.SZ</stp>
        <stp>1/25/2015</stp>
        <stp>1/25/2017</stp>
        <tr r="M1400" s="5"/>
      </tp>
      <tp t="s">
        <v/>
        <stp/>
        <stp>EM_S_MAJASSRES_NUM</stp>
        <stp>3</stp>
        <stp>300135.SZ</stp>
        <stp>1/25/2015</stp>
        <stp>1/25/2017</stp>
        <tr r="M1397" s="5"/>
      </tp>
      <tp t="s">
        <v/>
        <stp/>
        <stp>EM_S_MAJASSRES_NUM</stp>
        <stp>3</stp>
        <stp>300134.SZ</stp>
        <stp>1/25/2015</stp>
        <stp>1/25/2017</stp>
        <tr r="M1396" s="5"/>
      </tp>
      <tp t="s">
        <v/>
        <stp/>
        <stp>EM_S_MAJASSRES_NUM</stp>
        <stp>3</stp>
        <stp>300137.SZ</stp>
        <stp>1/25/2015</stp>
        <stp>1/25/2017</stp>
        <tr r="M1399" s="5"/>
      </tp>
      <tp>
        <v>1</v>
        <stp/>
        <stp>EM_S_MAJASSRES_NUM</stp>
        <stp>3</stp>
        <stp>300136.SZ</stp>
        <stp>1/25/2015</stp>
        <stp>1/25/2017</stp>
        <tr r="M1398" s="5"/>
      </tp>
      <tp>
        <v>1</v>
        <stp/>
        <stp>EM_S_MAJASSRES_NUM</stp>
        <stp>3</stp>
        <stp>300131.SZ</stp>
        <stp>1/25/2015</stp>
        <stp>1/25/2017</stp>
        <tr r="M1393" s="5"/>
      </tp>
      <tp t="s">
        <v/>
        <stp/>
        <stp>EM_S_MAJASSRES_NUM</stp>
        <stp>3</stp>
        <stp>000100.SZ</stp>
        <stp>1/25/2015</stp>
        <stp>1/25/2017</stp>
        <tr r="M66" s="5"/>
      </tp>
      <tp t="s">
        <v/>
        <stp/>
        <stp>EM_S_MAJASSRES_NUM</stp>
        <stp>3</stp>
        <stp>300130.SZ</stp>
        <stp>1/25/2015</stp>
        <stp>1/25/2017</stp>
        <tr r="M1392" s="5"/>
      </tp>
      <tp t="s">
        <v/>
        <stp/>
        <stp>EM_S_MAJASSRES_NUM</stp>
        <stp>3</stp>
        <stp>300133.SZ</stp>
        <stp>1/25/2015</stp>
        <stp>1/25/2017</stp>
        <tr r="M1395" s="5"/>
      </tp>
      <tp t="s">
        <v/>
        <stp/>
        <stp>EM_S_MAJASSRES_NUM</stp>
        <stp>3</stp>
        <stp>300132.SZ</stp>
        <stp>1/25/2015</stp>
        <stp>1/25/2017</stp>
        <tr r="M1394" s="5"/>
      </tp>
      <tp t="s">
        <v/>
        <stp/>
        <stp>EM_S_MAJASSRES_NUM</stp>
        <stp>3</stp>
        <stp>300189.SZ</stp>
        <stp>1/25/2015</stp>
        <stp>1/25/2017</stp>
        <tr r="M1450" s="5"/>
      </tp>
      <tp>
        <v>1</v>
        <stp/>
        <stp>EM_S_MAJASSRES_NUM</stp>
        <stp>3</stp>
        <stp>300188.SZ</stp>
        <stp>1/25/2015</stp>
        <stp>1/25/2017</stp>
        <tr r="M1449" s="5"/>
      </tp>
      <tp t="s">
        <v/>
        <stp/>
        <stp>EM_S_MAJASSRES_NUM</stp>
        <stp>3</stp>
        <stp>300185.SZ</stp>
        <stp>1/25/2015</stp>
        <stp>1/25/2017</stp>
        <tr r="M1447" s="5"/>
      </tp>
      <tp>
        <v>1</v>
        <stp/>
        <stp>EM_S_MAJASSRES_NUM</stp>
        <stp>3</stp>
        <stp>300184.SZ</stp>
        <stp>1/25/2015</stp>
        <stp>1/25/2017</stp>
        <tr r="M1446" s="5"/>
      </tp>
      <tp t="s">
        <v/>
        <stp/>
        <stp>EM_S_MAJASSRES_NUM</stp>
        <stp>3</stp>
        <stp>300187.SZ</stp>
        <stp>1/25/2015</stp>
        <stp>1/25/2017</stp>
        <tr r="M1448" s="5"/>
      </tp>
      <tp t="s">
        <v/>
        <stp/>
        <stp>EM_S_MAJASSRES_NUM</stp>
        <stp>3</stp>
        <stp>300181.SZ</stp>
        <stp>1/25/2015</stp>
        <stp>1/25/2017</stp>
        <tr r="M1443" s="5"/>
      </tp>
      <tp t="s">
        <v/>
        <stp/>
        <stp>EM_S_MAJASSRES_NUM</stp>
        <stp>3</stp>
        <stp>300180.SZ</stp>
        <stp>1/25/2015</stp>
        <stp>1/25/2017</stp>
        <tr r="M1442" s="5"/>
      </tp>
      <tp t="s">
        <v/>
        <stp/>
        <stp>EM_S_MAJASSRES_NUM</stp>
        <stp>3</stp>
        <stp>300183.SZ</stp>
        <stp>1/25/2015</stp>
        <stp>1/25/2017</stp>
        <tr r="M1445" s="5"/>
      </tp>
      <tp>
        <v>2</v>
        <stp/>
        <stp>EM_S_MAJASSRES_NUM</stp>
        <stp>3</stp>
        <stp>300182.SZ</stp>
        <stp>1/25/2015</stp>
        <stp>1/25/2017</stp>
        <tr r="M1444" s="5"/>
      </tp>
      <tp t="s">
        <v/>
        <stp/>
        <stp>EM_S_MAJASSRES_NUM</stp>
        <stp>3</stp>
        <stp>300199.SZ</stp>
        <stp>1/25/2015</stp>
        <stp>1/25/2017</stp>
        <tr r="M1460" s="5"/>
      </tp>
      <tp t="s">
        <v/>
        <stp/>
        <stp>EM_S_MAJASSRES_NUM</stp>
        <stp>3</stp>
        <stp>300198.SZ</stp>
        <stp>1/25/2015</stp>
        <stp>1/25/2017</stp>
        <tr r="M1459" s="5"/>
      </tp>
      <tp t="s">
        <v/>
        <stp/>
        <stp>EM_S_MAJASSRES_NUM</stp>
        <stp>3</stp>
        <stp>300195.SZ</stp>
        <stp>1/25/2015</stp>
        <stp>1/25/2017</stp>
        <tr r="M1456" s="5"/>
      </tp>
      <tp>
        <v>2</v>
        <stp/>
        <stp>EM_S_MAJASSRES_NUM</stp>
        <stp>3</stp>
        <stp>300194.SZ</stp>
        <stp>1/25/2015</stp>
        <stp>1/25/2017</stp>
        <tr r="M1455" s="5"/>
      </tp>
      <tp t="s">
        <v/>
        <stp/>
        <stp>EM_S_MAJASSRES_NUM</stp>
        <stp>3</stp>
        <stp>300197.SZ</stp>
        <stp>1/25/2015</stp>
        <stp>1/25/2017</stp>
        <tr r="M1458" s="5"/>
      </tp>
      <tp t="s">
        <v/>
        <stp/>
        <stp>EM_S_MAJASSRES_NUM</stp>
        <stp>3</stp>
        <stp>300196.SZ</stp>
        <stp>1/25/2015</stp>
        <stp>1/25/2017</stp>
        <tr r="M1457" s="5"/>
      </tp>
      <tp t="s">
        <v/>
        <stp/>
        <stp>EM_S_MAJASSRES_NUM</stp>
        <stp>3</stp>
        <stp>300191.SZ</stp>
        <stp>1/25/2015</stp>
        <stp>1/25/2017</stp>
        <tr r="M1452" s="5"/>
      </tp>
      <tp t="s">
        <v/>
        <stp/>
        <stp>EM_S_MAJASSRES_NUM</stp>
        <stp>3</stp>
        <stp>300190.SZ</stp>
        <stp>1/25/2015</stp>
        <stp>1/25/2017</stp>
        <tr r="M1451" s="5"/>
      </tp>
      <tp t="s">
        <v/>
        <stp/>
        <stp>EM_S_MAJASSRES_NUM</stp>
        <stp>3</stp>
        <stp>300193.SZ</stp>
        <stp>1/25/2015</stp>
        <stp>1/25/2017</stp>
        <tr r="M1454" s="5"/>
      </tp>
      <tp t="s">
        <v/>
        <stp/>
        <stp>EM_S_MAJASSRES_NUM</stp>
        <stp>3</stp>
        <stp>300192.SZ</stp>
        <stp>1/25/2015</stp>
        <stp>1/25/2017</stp>
        <tr r="M1453" s="5"/>
      </tp>
      <tp t="s">
        <v/>
        <stp/>
        <stp>EM_S_MAJASSRES_NUM</stp>
        <stp>3</stp>
        <stp>600239.SH</stp>
        <stp>1/25/2015</stp>
        <stp>1/25/2017</stp>
        <tr r="M1982" s="5"/>
      </tp>
      <tp t="s">
        <v/>
        <stp/>
        <stp>EM_S_MAJASSRES_NUM</stp>
        <stp>3</stp>
        <stp>600238.SH</stp>
        <stp>1/25/2015</stp>
        <stp>1/25/2017</stp>
        <tr r="M1981" s="5"/>
      </tp>
      <tp t="s">
        <v/>
        <stp/>
        <stp>EM_S_MAJASSRES_NUM</stp>
        <stp>3</stp>
        <stp>600235.SH</stp>
        <stp>1/25/2015</stp>
        <stp>1/25/2017</stp>
        <tr r="M1978" s="5"/>
      </tp>
      <tp t="s">
        <v/>
        <stp/>
        <stp>EM_S_MAJASSRES_NUM</stp>
        <stp>3</stp>
        <stp>600234.SH</stp>
        <stp>1/25/2015</stp>
        <stp>1/25/2017</stp>
        <tr r="M1977" s="5"/>
      </tp>
      <tp t="s">
        <v/>
        <stp/>
        <stp>EM_S_MAJASSRES_NUM</stp>
        <stp>3</stp>
        <stp>600237.SH</stp>
        <stp>1/25/2015</stp>
        <stp>1/25/2017</stp>
        <tr r="M1980" s="5"/>
      </tp>
      <tp>
        <v>1</v>
        <stp/>
        <stp>EM_S_MAJASSRES_NUM</stp>
        <stp>3</stp>
        <stp>600236.SH</stp>
        <stp>1/25/2015</stp>
        <stp>1/25/2017</stp>
        <tr r="M1979" s="5"/>
      </tp>
      <tp t="s">
        <v/>
        <stp/>
        <stp>EM_S_MAJASSRES_NUM</stp>
        <stp>3</stp>
        <stp>600231.SH</stp>
        <stp>1/25/2015</stp>
        <stp>1/25/2017</stp>
        <tr r="M1974" s="5"/>
      </tp>
      <tp t="s">
        <v/>
        <stp/>
        <stp>EM_S_MAJASSRES_NUM</stp>
        <stp>3</stp>
        <stp>600230.SH</stp>
        <stp>1/25/2015</stp>
        <stp>1/25/2017</stp>
        <tr r="M1973" s="5"/>
      </tp>
      <tp t="s">
        <v/>
        <stp/>
        <stp>EM_S_MAJASSRES_NUM</stp>
        <stp>3</stp>
        <stp>600233.SH</stp>
        <stp>1/25/2015</stp>
        <stp>1/25/2017</stp>
        <tr r="M1976" s="5"/>
      </tp>
      <tp t="s">
        <v/>
        <stp/>
        <stp>EM_S_MAJASSRES_NUM</stp>
        <stp>3</stp>
        <stp>600232.SH</stp>
        <stp>1/25/2015</stp>
        <stp>1/25/2017</stp>
        <tr r="M1975" s="5"/>
      </tp>
      <tp>
        <v>1</v>
        <stp/>
        <stp>EM_S_MAJASSRES_NUM</stp>
        <stp>3</stp>
        <stp>600229.SH</stp>
        <stp>1/25/2015</stp>
        <stp>1/25/2017</stp>
        <tr r="M1972" s="5"/>
      </tp>
      <tp t="s">
        <v/>
        <stp/>
        <stp>EM_S_MAJASSRES_NUM</stp>
        <stp>3</stp>
        <stp>600228.SH</stp>
        <stp>1/25/2015</stp>
        <stp>1/25/2017</stp>
        <tr r="M1971" s="5"/>
      </tp>
      <tp t="s">
        <v/>
        <stp/>
        <stp>EM_S_MAJASSRES_NUM</stp>
        <stp>3</stp>
        <stp>600225.SH</stp>
        <stp>1/25/2015</stp>
        <stp>1/25/2017</stp>
        <tr r="M1968" s="5"/>
      </tp>
      <tp>
        <v>1</v>
        <stp/>
        <stp>EM_S_MAJASSRES_NUM</stp>
        <stp>3</stp>
        <stp>600227.SH</stp>
        <stp>1/25/2015</stp>
        <stp>1/25/2017</stp>
        <tr r="M1970" s="5"/>
      </tp>
      <tp t="s">
        <v/>
        <stp/>
        <stp>EM_S_MAJASSRES_NUM</stp>
        <stp>3</stp>
        <stp>600226.SH</stp>
        <stp>1/25/2015</stp>
        <stp>1/25/2017</stp>
        <tr r="M1969" s="5"/>
      </tp>
      <tp t="s">
        <v/>
        <stp/>
        <stp>EM_S_MAJASSRES_NUM</stp>
        <stp>3</stp>
        <stp>600221.SH</stp>
        <stp>1/25/2015</stp>
        <stp>1/25/2017</stp>
        <tr r="M1965" s="5"/>
      </tp>
      <tp t="s">
        <v/>
        <stp/>
        <stp>EM_S_MAJASSRES_NUM</stp>
        <stp>3</stp>
        <stp>600220.SH</stp>
        <stp>1/25/2015</stp>
        <stp>1/25/2017</stp>
        <tr r="M1964" s="5"/>
      </tp>
      <tp t="s">
        <v/>
        <stp/>
        <stp>EM_S_MAJASSRES_NUM</stp>
        <stp>3</stp>
        <stp>600223.SH</stp>
        <stp>1/25/2015</stp>
        <stp>1/25/2017</stp>
        <tr r="M1967" s="5"/>
      </tp>
      <tp t="s">
        <v/>
        <stp/>
        <stp>EM_S_MAJASSRES_NUM</stp>
        <stp>3</stp>
        <stp>600222.SH</stp>
        <stp>1/25/2015</stp>
        <stp>1/25/2017</stp>
        <tr r="M1966" s="5"/>
      </tp>
      <tp t="s">
        <v/>
        <stp/>
        <stp>EM_S_MAJASSRES_NUM</stp>
        <stp>3</stp>
        <stp>600219.SH</stp>
        <stp>1/25/2015</stp>
        <stp>1/25/2017</stp>
        <tr r="M1963" s="5"/>
      </tp>
      <tp t="s">
        <v/>
        <stp/>
        <stp>EM_S_MAJASSRES_NUM</stp>
        <stp>3</stp>
        <stp>600218.SH</stp>
        <stp>1/25/2015</stp>
        <stp>1/25/2017</stp>
        <tr r="M1962" s="5"/>
      </tp>
      <tp t="s">
        <v/>
        <stp/>
        <stp>EM_S_MAJASSRES_NUM</stp>
        <stp>3</stp>
        <stp>600215.SH</stp>
        <stp>1/25/2015</stp>
        <stp>1/25/2017</stp>
        <tr r="M1959" s="5"/>
      </tp>
      <tp>
        <v>1</v>
        <stp/>
        <stp>EM_S_MAJASSRES_NUM</stp>
        <stp>3</stp>
        <stp>600217.SH</stp>
        <stp>1/25/2015</stp>
        <stp>1/25/2017</stp>
        <tr r="M1961" s="5"/>
      </tp>
      <tp t="s">
        <v/>
        <stp/>
        <stp>EM_S_MAJASSRES_NUM</stp>
        <stp>3</stp>
        <stp>600216.SH</stp>
        <stp>1/25/2015</stp>
        <stp>1/25/2017</stp>
        <tr r="M1960" s="5"/>
      </tp>
      <tp t="s">
        <v/>
        <stp/>
        <stp>EM_S_MAJASSRES_NUM</stp>
        <stp>3</stp>
        <stp>600211.SH</stp>
        <stp>1/25/2015</stp>
        <stp>1/25/2017</stp>
        <tr r="M1956" s="5"/>
      </tp>
      <tp t="s">
        <v/>
        <stp/>
        <stp>EM_S_MAJASSRES_NUM</stp>
        <stp>3</stp>
        <stp>600210.SH</stp>
        <stp>1/25/2015</stp>
        <stp>1/25/2017</stp>
        <tr r="M1955" s="5"/>
      </tp>
      <tp t="s">
        <v/>
        <stp/>
        <stp>EM_S_MAJASSRES_NUM</stp>
        <stp>3</stp>
        <stp>600213.SH</stp>
        <stp>1/25/2015</stp>
        <stp>1/25/2017</stp>
        <tr r="M1958" s="5"/>
      </tp>
      <tp t="s">
        <v/>
        <stp/>
        <stp>EM_S_MAJASSRES_NUM</stp>
        <stp>3</stp>
        <stp>600212.SH</stp>
        <stp>1/25/2015</stp>
        <stp>1/25/2017</stp>
        <tr r="M1957" s="5"/>
      </tp>
      <tp t="s">
        <v/>
        <stp/>
        <stp>EM_S_MAJASSRES_NUM</stp>
        <stp>3</stp>
        <stp>600209.SH</stp>
        <stp>1/25/2015</stp>
        <stp>1/25/2017</stp>
        <tr r="M1954" s="5"/>
      </tp>
      <tp t="s">
        <v/>
        <stp/>
        <stp>EM_S_MAJASSRES_NUM</stp>
        <stp>3</stp>
        <stp>600208.SH</stp>
        <stp>1/25/2015</stp>
        <stp>1/25/2017</stp>
        <tr r="M1953" s="5"/>
      </tp>
      <tp t="s">
        <v/>
        <stp/>
        <stp>EM_S_MAJASSRES_NUM</stp>
        <stp>3</stp>
        <stp>600207.SH</stp>
        <stp>1/25/2015</stp>
        <stp>1/25/2017</stp>
        <tr r="M1952" s="5"/>
      </tp>
      <tp t="s">
        <v/>
        <stp/>
        <stp>EM_S_MAJASSRES_NUM</stp>
        <stp>3</stp>
        <stp>600206.SH</stp>
        <stp>1/25/2015</stp>
        <stp>1/25/2017</stp>
        <tr r="M1951" s="5"/>
      </tp>
      <tp t="s">
        <v/>
        <stp/>
        <stp>EM_S_MAJASSRES_NUM</stp>
        <stp>3</stp>
        <stp>600201.SH</stp>
        <stp>1/25/2015</stp>
        <stp>1/25/2017</stp>
        <tr r="M1948" s="5"/>
      </tp>
      <tp>
        <v>1</v>
        <stp/>
        <stp>EM_S_MAJASSRES_NUM</stp>
        <stp>3</stp>
        <stp>600200.SH</stp>
        <stp>1/25/2015</stp>
        <stp>1/25/2017</stp>
        <tr r="M1947" s="5"/>
      </tp>
      <tp t="s">
        <v/>
        <stp/>
        <stp>EM_S_MAJASSRES_NUM</stp>
        <stp>3</stp>
        <stp>600203.SH</stp>
        <stp>1/25/2015</stp>
        <stp>1/25/2017</stp>
        <tr r="M1950" s="5"/>
      </tp>
      <tp t="s">
        <v/>
        <stp/>
        <stp>EM_S_MAJASSRES_NUM</stp>
        <stp>3</stp>
        <stp>600202.SH</stp>
        <stp>1/25/2015</stp>
        <stp>1/25/2017</stp>
        <tr r="M1949" s="5"/>
      </tp>
      <tp t="s">
        <v/>
        <stp/>
        <stp>EM_S_MAJASSRES_NUM</stp>
        <stp>3</stp>
        <stp>600279.SH</stp>
        <stp>1/25/2015</stp>
        <stp>1/25/2017</stp>
        <tr r="M2015" s="5"/>
      </tp>
      <tp t="s">
        <v/>
        <stp/>
        <stp>EM_S_MAJASSRES_NUM</stp>
        <stp>3</stp>
        <stp>600278.SH</stp>
        <stp>1/25/2015</stp>
        <stp>1/25/2017</stp>
        <tr r="M2014" s="5"/>
      </tp>
      <tp t="s">
        <v/>
        <stp/>
        <stp>EM_S_MAJASSRES_NUM</stp>
        <stp>3</stp>
        <stp>600275.SH</stp>
        <stp>1/25/2015</stp>
        <stp>1/25/2017</stp>
        <tr r="M2011" s="5"/>
      </tp>
      <tp t="s">
        <v/>
        <stp/>
        <stp>EM_S_MAJASSRES_NUM</stp>
        <stp>3</stp>
        <stp>600277.SH</stp>
        <stp>1/25/2015</stp>
        <stp>1/25/2017</stp>
        <tr r="M2013" s="5"/>
      </tp>
      <tp t="s">
        <v/>
        <stp/>
        <stp>EM_S_MAJASSRES_NUM</stp>
        <stp>3</stp>
        <stp>600276.SH</stp>
        <stp>1/25/2015</stp>
        <stp>1/25/2017</stp>
        <tr r="M2012" s="5"/>
      </tp>
      <tp t="s">
        <v/>
        <stp/>
        <stp>EM_S_MAJASSRES_NUM</stp>
        <stp>3</stp>
        <stp>600271.SH</stp>
        <stp>1/25/2015</stp>
        <stp>1/25/2017</stp>
        <tr r="M2008" s="5"/>
      </tp>
      <tp t="s">
        <v/>
        <stp/>
        <stp>EM_S_MAJASSRES_NUM</stp>
        <stp>3</stp>
        <stp>600270.SH</stp>
        <stp>1/25/2015</stp>
        <stp>1/25/2017</stp>
        <tr r="M2007" s="5"/>
      </tp>
      <tp t="s">
        <v/>
        <stp/>
        <stp>EM_S_MAJASSRES_NUM</stp>
        <stp>3</stp>
        <stp>600273.SH</stp>
        <stp>1/25/2015</stp>
        <stp>1/25/2017</stp>
        <tr r="M2010" s="5"/>
      </tp>
      <tp t="s">
        <v/>
        <stp/>
        <stp>EM_S_MAJASSRES_NUM</stp>
        <stp>3</stp>
        <stp>600272.SH</stp>
        <stp>1/25/2015</stp>
        <stp>1/25/2017</stp>
        <tr r="M2009" s="5"/>
      </tp>
      <tp t="s">
        <v/>
        <stp/>
        <stp>EM_S_MAJASSRES_NUM</stp>
        <stp>3</stp>
        <stp>600269.SH</stp>
        <stp>1/25/2015</stp>
        <stp>1/25/2017</stp>
        <tr r="M2006" s="5"/>
      </tp>
      <tp t="s">
        <v/>
        <stp/>
        <stp>EM_S_MAJASSRES_NUM</stp>
        <stp>3</stp>
        <stp>600268.SH</stp>
        <stp>1/25/2015</stp>
        <stp>1/25/2017</stp>
        <tr r="M2005" s="5"/>
      </tp>
      <tp t="s">
        <v/>
        <stp/>
        <stp>EM_S_MAJASSRES_NUM</stp>
        <stp>3</stp>
        <stp>600265.SH</stp>
        <stp>1/25/2015</stp>
        <stp>1/25/2017</stp>
        <tr r="M2002" s="5"/>
      </tp>
      <tp t="s">
        <v/>
        <stp/>
        <stp>EM_S_MAJASSRES_NUM</stp>
        <stp>3</stp>
        <stp>600267.SH</stp>
        <stp>1/25/2015</stp>
        <stp>1/25/2017</stp>
        <tr r="M2004" s="5"/>
      </tp>
      <tp t="s">
        <v/>
        <stp/>
        <stp>EM_S_MAJASSRES_NUM</stp>
        <stp>3</stp>
        <stp>600266.SH</stp>
        <stp>1/25/2015</stp>
        <stp>1/25/2017</stp>
        <tr r="M2003" s="5"/>
      </tp>
      <tp t="s">
        <v/>
        <stp/>
        <stp>EM_S_MAJASSRES_NUM</stp>
        <stp>3</stp>
        <stp>600261.SH</stp>
        <stp>1/25/2015</stp>
        <stp>1/25/2017</stp>
        <tr r="M2000" s="5"/>
      </tp>
      <tp t="s">
        <v/>
        <stp/>
        <stp>EM_S_MAJASSRES_NUM</stp>
        <stp>3</stp>
        <stp>600260.SH</stp>
        <stp>1/25/2015</stp>
        <stp>1/25/2017</stp>
        <tr r="M1999" s="5"/>
      </tp>
      <tp t="s">
        <v/>
        <stp/>
        <stp>EM_S_MAJASSRES_NUM</stp>
        <stp>3</stp>
        <stp>600262.SH</stp>
        <stp>1/25/2015</stp>
        <stp>1/25/2017</stp>
        <tr r="M2001" s="5"/>
      </tp>
      <tp t="s">
        <v/>
        <stp/>
        <stp>EM_S_MAJASSRES_NUM</stp>
        <stp>3</stp>
        <stp>600259.SH</stp>
        <stp>1/25/2015</stp>
        <stp>1/25/2017</stp>
        <tr r="M1998" s="5"/>
      </tp>
      <tp>
        <v>1</v>
        <stp/>
        <stp>EM_S_MAJASSRES_NUM</stp>
        <stp>3</stp>
        <stp>600258.SH</stp>
        <stp>1/25/2015</stp>
        <stp>1/25/2017</stp>
        <tr r="M1997" s="5"/>
      </tp>
      <tp t="s">
        <v/>
        <stp/>
        <stp>EM_S_MAJASSRES_NUM</stp>
        <stp>3</stp>
        <stp>600255.SH</stp>
        <stp>1/25/2015</stp>
        <stp>1/25/2017</stp>
        <tr r="M1994" s="5"/>
      </tp>
      <tp t="s">
        <v/>
        <stp/>
        <stp>EM_S_MAJASSRES_NUM</stp>
        <stp>3</stp>
        <stp>600257.SH</stp>
        <stp>1/25/2015</stp>
        <stp>1/25/2017</stp>
        <tr r="M1996" s="5"/>
      </tp>
      <tp t="s">
        <v/>
        <stp/>
        <stp>EM_S_MAJASSRES_NUM</stp>
        <stp>3</stp>
        <stp>600256.SH</stp>
        <stp>1/25/2015</stp>
        <stp>1/25/2017</stp>
        <tr r="M1995" s="5"/>
      </tp>
      <tp t="s">
        <v/>
        <stp/>
        <stp>EM_S_MAJASSRES_NUM</stp>
        <stp>3</stp>
        <stp>600251.SH</stp>
        <stp>1/25/2015</stp>
        <stp>1/25/2017</stp>
        <tr r="M1992" s="5"/>
      </tp>
      <tp t="s">
        <v/>
        <stp/>
        <stp>EM_S_MAJASSRES_NUM</stp>
        <stp>3</stp>
        <stp>600250.SH</stp>
        <stp>1/25/2015</stp>
        <stp>1/25/2017</stp>
        <tr r="M1991" s="5"/>
      </tp>
      <tp t="s">
        <v/>
        <stp/>
        <stp>EM_S_MAJASSRES_NUM</stp>
        <stp>3</stp>
        <stp>600252.SH</stp>
        <stp>1/25/2015</stp>
        <stp>1/25/2017</stp>
        <tr r="M1993" s="5"/>
      </tp>
      <tp t="s">
        <v/>
        <stp/>
        <stp>EM_S_MAJASSRES_NUM</stp>
        <stp>3</stp>
        <stp>600249.SH</stp>
        <stp>1/25/2015</stp>
        <stp>1/25/2017</stp>
        <tr r="M1990" s="5"/>
      </tp>
      <tp t="s">
        <v/>
        <stp/>
        <stp>EM_S_MAJASSRES_NUM</stp>
        <stp>3</stp>
        <stp>600248.SH</stp>
        <stp>1/25/2015</stp>
        <stp>1/25/2017</stp>
        <tr r="M1989" s="5"/>
      </tp>
      <tp t="s">
        <v/>
        <stp/>
        <stp>EM_S_MAJASSRES_NUM</stp>
        <stp>3</stp>
        <stp>600247.SH</stp>
        <stp>1/25/2015</stp>
        <stp>1/25/2017</stp>
        <tr r="M1988" s="5"/>
      </tp>
      <tp t="s">
        <v/>
        <stp/>
        <stp>EM_S_MAJASSRES_NUM</stp>
        <stp>3</stp>
        <stp>600246.SH</stp>
        <stp>1/25/2015</stp>
        <stp>1/25/2017</stp>
        <tr r="M1987" s="5"/>
      </tp>
      <tp>
        <v>1</v>
        <stp/>
        <stp>EM_S_MAJASSRES_NUM</stp>
        <stp>3</stp>
        <stp>600241.SH</stp>
        <stp>1/25/2015</stp>
        <stp>1/25/2017</stp>
        <tr r="M1984" s="5"/>
      </tp>
      <tp t="s">
        <v/>
        <stp/>
        <stp>EM_S_MAJASSRES_NUM</stp>
        <stp>3</stp>
        <stp>600240.SH</stp>
        <stp>1/25/2015</stp>
        <stp>1/25/2017</stp>
        <tr r="M1983" s="5"/>
      </tp>
      <tp t="s">
        <v/>
        <stp/>
        <stp>EM_S_MAJASSRES_NUM</stp>
        <stp>3</stp>
        <stp>600243.SH</stp>
        <stp>1/25/2015</stp>
        <stp>1/25/2017</stp>
        <tr r="M1986" s="5"/>
      </tp>
      <tp>
        <v>1</v>
        <stp/>
        <stp>EM_S_MAJASSRES_NUM</stp>
        <stp>3</stp>
        <stp>600242.SH</stp>
        <stp>1/25/2015</stp>
        <stp>1/25/2017</stp>
        <tr r="M1985" s="5"/>
      </tp>
      <tp>
        <v>1</v>
        <stp/>
        <stp>EM_S_MAJASSRES_NUM</stp>
        <stp>3</stp>
        <stp>600299.SH</stp>
        <stp>1/25/2015</stp>
        <stp>1/25/2017</stp>
        <tr r="M2032" s="5"/>
      </tp>
      <tp t="s">
        <v/>
        <stp/>
        <stp>EM_S_MAJASSRES_NUM</stp>
        <stp>3</stp>
        <stp>600298.SH</stp>
        <stp>1/25/2015</stp>
        <stp>1/25/2017</stp>
        <tr r="M2031" s="5"/>
      </tp>
      <tp t="s">
        <v/>
        <stp/>
        <stp>EM_S_MAJASSRES_NUM</stp>
        <stp>3</stp>
        <stp>600295.SH</stp>
        <stp>1/25/2015</stp>
        <stp>1/25/2017</stp>
        <tr r="M2029" s="5"/>
      </tp>
      <tp>
        <v>1</v>
        <stp/>
        <stp>EM_S_MAJASSRES_NUM</stp>
        <stp>3</stp>
        <stp>600297.SH</stp>
        <stp>1/25/2015</stp>
        <stp>1/25/2017</stp>
        <tr r="M2030" s="5"/>
      </tp>
      <tp>
        <v>1</v>
        <stp/>
        <stp>EM_S_MAJASSRES_NUM</stp>
        <stp>3</stp>
        <stp>600291.SH</stp>
        <stp>1/25/2015</stp>
        <stp>1/25/2017</stp>
        <tr r="M2026" s="5"/>
      </tp>
      <tp t="s">
        <v/>
        <stp/>
        <stp>EM_S_MAJASSRES_NUM</stp>
        <stp>3</stp>
        <stp>600290.SH</stp>
        <stp>1/25/2015</stp>
        <stp>1/25/2017</stp>
        <tr r="M2025" s="5"/>
      </tp>
      <tp t="s">
        <v/>
        <stp/>
        <stp>EM_S_MAJASSRES_NUM</stp>
        <stp>3</stp>
        <stp>600293.SH</stp>
        <stp>1/25/2015</stp>
        <stp>1/25/2017</stp>
        <tr r="M2028" s="5"/>
      </tp>
      <tp t="s">
        <v/>
        <stp/>
        <stp>EM_S_MAJASSRES_NUM</stp>
        <stp>3</stp>
        <stp>600292.SH</stp>
        <stp>1/25/2015</stp>
        <stp>1/25/2017</stp>
        <tr r="M2027" s="5"/>
      </tp>
      <tp t="s">
        <v/>
        <stp/>
        <stp>EM_S_MAJASSRES_NUM</stp>
        <stp>3</stp>
        <stp>600289.SH</stp>
        <stp>1/25/2015</stp>
        <stp>1/25/2017</stp>
        <tr r="M2024" s="5"/>
      </tp>
      <tp t="s">
        <v/>
        <stp/>
        <stp>EM_S_MAJASSRES_NUM</stp>
        <stp>3</stp>
        <stp>600288.SH</stp>
        <stp>1/25/2015</stp>
        <stp>1/25/2017</stp>
        <tr r="M2023" s="5"/>
      </tp>
      <tp t="s">
        <v/>
        <stp/>
        <stp>EM_S_MAJASSRES_NUM</stp>
        <stp>3</stp>
        <stp>600285.SH</stp>
        <stp>1/25/2015</stp>
        <stp>1/25/2017</stp>
        <tr r="M2021" s="5"/>
      </tp>
      <tp t="s">
        <v/>
        <stp/>
        <stp>EM_S_MAJASSRES_NUM</stp>
        <stp>3</stp>
        <stp>600284.SH</stp>
        <stp>1/25/2015</stp>
        <stp>1/25/2017</stp>
        <tr r="M2020" s="5"/>
      </tp>
      <tp t="s">
        <v/>
        <stp/>
        <stp>EM_S_MAJASSRES_NUM</stp>
        <stp>3</stp>
        <stp>600287.SH</stp>
        <stp>1/25/2015</stp>
        <stp>1/25/2017</stp>
        <tr r="M2022" s="5"/>
      </tp>
      <tp t="s">
        <v/>
        <stp/>
        <stp>EM_S_MAJASSRES_NUM</stp>
        <stp>3</stp>
        <stp>600281.SH</stp>
        <stp>1/25/2015</stp>
        <stp>1/25/2017</stp>
        <tr r="M2017" s="5"/>
      </tp>
      <tp t="s">
        <v/>
        <stp/>
        <stp>EM_S_MAJASSRES_NUM</stp>
        <stp>3</stp>
        <stp>600280.SH</stp>
        <stp>1/25/2015</stp>
        <stp>1/25/2017</stp>
        <tr r="M2016" s="5"/>
      </tp>
      <tp t="s">
        <v/>
        <stp/>
        <stp>EM_S_MAJASSRES_NUM</stp>
        <stp>3</stp>
        <stp>600283.SH</stp>
        <stp>1/25/2015</stp>
        <stp>1/25/2017</stp>
        <tr r="M2019" s="5"/>
      </tp>
      <tp t="s">
        <v/>
        <stp/>
        <stp>EM_S_MAJASSRES_NUM</stp>
        <stp>3</stp>
        <stp>600282.SH</stp>
        <stp>1/25/2015</stp>
        <stp>1/25/2017</stp>
        <tr r="M2018" s="5"/>
      </tp>
      <tp t="s">
        <v/>
        <stp/>
        <stp>EM_S_MAJASSRES_NUM</stp>
        <stp>3</stp>
        <stp>300249.SZ</stp>
        <stp>1/25/2015</stp>
        <stp>1/25/2017</stp>
        <tr r="M1510" s="5"/>
      </tp>
      <tp>
        <v>1</v>
        <stp/>
        <stp>EM_S_MAJASSRES_NUM</stp>
        <stp>3</stp>
        <stp>300248.SZ</stp>
        <stp>1/25/2015</stp>
        <stp>1/25/2017</stp>
        <tr r="M1509" s="5"/>
      </tp>
      <tp t="s">
        <v/>
        <stp/>
        <stp>EM_S_MAJASSRES_NUM</stp>
        <stp>3</stp>
        <stp>300245.SZ</stp>
        <stp>1/25/2015</stp>
        <stp>1/25/2017</stp>
        <tr r="M1506" s="5"/>
      </tp>
      <tp t="s">
        <v/>
        <stp/>
        <stp>EM_S_MAJASSRES_NUM</stp>
        <stp>3</stp>
        <stp>300244.SZ</stp>
        <stp>1/25/2015</stp>
        <stp>1/25/2017</stp>
        <tr r="M1505" s="5"/>
      </tp>
      <tp>
        <v>2</v>
        <stp/>
        <stp>EM_S_MAJASSRES_NUM</stp>
        <stp>3</stp>
        <stp>300247.SZ</stp>
        <stp>1/25/2015</stp>
        <stp>1/25/2017</stp>
        <tr r="M1508" s="5"/>
      </tp>
      <tp t="s">
        <v/>
        <stp/>
        <stp>EM_S_MAJASSRES_NUM</stp>
        <stp>3</stp>
        <stp>300246.SZ</stp>
        <stp>1/25/2015</stp>
        <stp>1/25/2017</stp>
        <tr r="M1507" s="5"/>
      </tp>
      <tp t="s">
        <v/>
        <stp/>
        <stp>EM_S_MAJASSRES_NUM</stp>
        <stp>3</stp>
        <stp>300241.SZ</stp>
        <stp>1/25/2015</stp>
        <stp>1/25/2017</stp>
        <tr r="M1502" s="5"/>
      </tp>
      <tp t="s">
        <v/>
        <stp/>
        <stp>EM_S_MAJASSRES_NUM</stp>
        <stp>3</stp>
        <stp>300240.SZ</stp>
        <stp>1/25/2015</stp>
        <stp>1/25/2017</stp>
        <tr r="M1501" s="5"/>
      </tp>
      <tp t="s">
        <v/>
        <stp/>
        <stp>EM_S_MAJASSRES_NUM</stp>
        <stp>3</stp>
        <stp>300243.SZ</stp>
        <stp>1/25/2015</stp>
        <stp>1/25/2017</stp>
        <tr r="M1504" s="5"/>
      </tp>
      <tp>
        <v>1</v>
        <stp/>
        <stp>EM_S_MAJASSRES_NUM</stp>
        <stp>3</stp>
        <stp>300242.SZ</stp>
        <stp>1/25/2015</stp>
        <stp>1/25/2017</stp>
        <tr r="M1503" s="5"/>
      </tp>
      <tp t="s">
        <v/>
        <stp/>
        <stp>EM_S_MAJASSRES_NUM</stp>
        <stp>3</stp>
        <stp>300259.SZ</stp>
        <stp>1/25/2015</stp>
        <stp>1/25/2017</stp>
        <tr r="M1520" s="5"/>
      </tp>
      <tp t="s">
        <v/>
        <stp/>
        <stp>EM_S_MAJASSRES_NUM</stp>
        <stp>3</stp>
        <stp>300258.SZ</stp>
        <stp>1/25/2015</stp>
        <stp>1/25/2017</stp>
        <tr r="M1519" s="5"/>
      </tp>
      <tp t="s">
        <v/>
        <stp/>
        <stp>EM_S_MAJASSRES_NUM</stp>
        <stp>3</stp>
        <stp>300255.SZ</stp>
        <stp>1/25/2015</stp>
        <stp>1/25/2017</stp>
        <tr r="M1516" s="5"/>
      </tp>
      <tp t="s">
        <v/>
        <stp/>
        <stp>EM_S_MAJASSRES_NUM</stp>
        <stp>3</stp>
        <stp>300254.SZ</stp>
        <stp>1/25/2015</stp>
        <stp>1/25/2017</stp>
        <tr r="M1515" s="5"/>
      </tp>
      <tp t="s">
        <v/>
        <stp/>
        <stp>EM_S_MAJASSRES_NUM</stp>
        <stp>3</stp>
        <stp>300257.SZ</stp>
        <stp>1/25/2015</stp>
        <stp>1/25/2017</stp>
        <tr r="M1518" s="5"/>
      </tp>
      <tp t="s">
        <v/>
        <stp/>
        <stp>EM_S_MAJASSRES_NUM</stp>
        <stp>3</stp>
        <stp>300256.SZ</stp>
        <stp>1/25/2015</stp>
        <stp>1/25/2017</stp>
        <tr r="M1517" s="5"/>
      </tp>
      <tp t="s">
        <v/>
        <stp/>
        <stp>EM_S_MAJASSRES_NUM</stp>
        <stp>3</stp>
        <stp>300251.SZ</stp>
        <stp>1/25/2015</stp>
        <stp>1/25/2017</stp>
        <tr r="M1512" s="5"/>
      </tp>
      <tp>
        <v>1</v>
        <stp/>
        <stp>EM_S_MAJASSRES_NUM</stp>
        <stp>3</stp>
        <stp>300250.SZ</stp>
        <stp>1/25/2015</stp>
        <stp>1/25/2017</stp>
        <tr r="M1511" s="5"/>
      </tp>
      <tp t="s">
        <v/>
        <stp/>
        <stp>EM_S_MAJASSRES_NUM</stp>
        <stp>3</stp>
        <stp>300253.SZ</stp>
        <stp>1/25/2015</stp>
        <stp>1/25/2017</stp>
        <tr r="M1514" s="5"/>
      </tp>
      <tp t="s">
        <v/>
        <stp/>
        <stp>EM_S_MAJASSRES_NUM</stp>
        <stp>3</stp>
        <stp>300252.SZ</stp>
        <stp>1/25/2015</stp>
        <stp>1/25/2017</stp>
        <tr r="M1513" s="5"/>
      </tp>
      <tp>
        <v>2</v>
        <stp/>
        <stp>EM_S_MAJASSRES_NUM</stp>
        <stp>3</stp>
        <stp>300269.SZ</stp>
        <stp>1/25/2015</stp>
        <stp>1/25/2017</stp>
        <tr r="M1530" s="5"/>
      </tp>
      <tp t="s">
        <v/>
        <stp/>
        <stp>EM_S_MAJASSRES_NUM</stp>
        <stp>3</stp>
        <stp>300268.SZ</stp>
        <stp>1/25/2015</stp>
        <stp>1/25/2017</stp>
        <tr r="M1529" s="5"/>
      </tp>
      <tp t="s">
        <v/>
        <stp/>
        <stp>EM_S_MAJASSRES_NUM</stp>
        <stp>3</stp>
        <stp>300265.SZ</stp>
        <stp>1/25/2015</stp>
        <stp>1/25/2017</stp>
        <tr r="M1526" s="5"/>
      </tp>
      <tp t="s">
        <v/>
        <stp/>
        <stp>EM_S_MAJASSRES_NUM</stp>
        <stp>3</stp>
        <stp>300264.SZ</stp>
        <stp>1/25/2015</stp>
        <stp>1/25/2017</stp>
        <tr r="M1525" s="5"/>
      </tp>
      <tp t="s">
        <v/>
        <stp/>
        <stp>EM_S_MAJASSRES_NUM</stp>
        <stp>3</stp>
        <stp>300267.SZ</stp>
        <stp>1/25/2015</stp>
        <stp>1/25/2017</stp>
        <tr r="M1528" s="5"/>
      </tp>
      <tp>
        <v>1</v>
        <stp/>
        <stp>EM_S_MAJASSRES_NUM</stp>
        <stp>3</stp>
        <stp>300266.SZ</stp>
        <stp>1/25/2015</stp>
        <stp>1/25/2017</stp>
        <tr r="M1527" s="5"/>
      </tp>
      <tp t="s">
        <v/>
        <stp/>
        <stp>EM_S_MAJASSRES_NUM</stp>
        <stp>3</stp>
        <stp>300261.SZ</stp>
        <stp>1/25/2015</stp>
        <stp>1/25/2017</stp>
        <tr r="M1522" s="5"/>
      </tp>
      <tp t="s">
        <v/>
        <stp/>
        <stp>EM_S_MAJASSRES_NUM</stp>
        <stp>3</stp>
        <stp>300260.SZ</stp>
        <stp>1/25/2015</stp>
        <stp>1/25/2017</stp>
        <tr r="M1521" s="5"/>
      </tp>
      <tp t="s">
        <v/>
        <stp/>
        <stp>EM_S_MAJASSRES_NUM</stp>
        <stp>3</stp>
        <stp>300263.SZ</stp>
        <stp>1/25/2015</stp>
        <stp>1/25/2017</stp>
        <tr r="M1524" s="5"/>
      </tp>
      <tp t="s">
        <v/>
        <stp/>
        <stp>EM_S_MAJASSRES_NUM</stp>
        <stp>3</stp>
        <stp>300262.SZ</stp>
        <stp>1/25/2015</stp>
        <stp>1/25/2017</stp>
        <tr r="M1523" s="5"/>
      </tp>
      <tp>
        <v>1</v>
        <stp/>
        <stp>EM_S_MAJASSRES_NUM</stp>
        <stp>3</stp>
        <stp>300279.SZ</stp>
        <stp>1/25/2015</stp>
        <stp>1/25/2017</stp>
        <tr r="M1540" s="5"/>
      </tp>
      <tp t="s">
        <v/>
        <stp/>
        <stp>EM_S_MAJASSRES_NUM</stp>
        <stp>3</stp>
        <stp>300278.SZ</stp>
        <stp>1/25/2015</stp>
        <stp>1/25/2017</stp>
        <tr r="M1539" s="5"/>
      </tp>
      <tp t="s">
        <v/>
        <stp/>
        <stp>EM_S_MAJASSRES_NUM</stp>
        <stp>3</stp>
        <stp>300275.SZ</stp>
        <stp>1/25/2015</stp>
        <stp>1/25/2017</stp>
        <tr r="M1536" s="5"/>
      </tp>
      <tp t="s">
        <v/>
        <stp/>
        <stp>EM_S_MAJASSRES_NUM</stp>
        <stp>3</stp>
        <stp>300274.SZ</stp>
        <stp>1/25/2015</stp>
        <stp>1/25/2017</stp>
        <tr r="M1535" s="5"/>
      </tp>
      <tp t="s">
        <v/>
        <stp/>
        <stp>EM_S_MAJASSRES_NUM</stp>
        <stp>3</stp>
        <stp>300277.SZ</stp>
        <stp>1/25/2015</stp>
        <stp>1/25/2017</stp>
        <tr r="M1538" s="5"/>
      </tp>
      <tp t="s">
        <v/>
        <stp/>
        <stp>EM_S_MAJASSRES_NUM</stp>
        <stp>3</stp>
        <stp>300276.SZ</stp>
        <stp>1/25/2015</stp>
        <stp>1/25/2017</stp>
        <tr r="M1537" s="5"/>
      </tp>
      <tp t="s">
        <v/>
        <stp/>
        <stp>EM_S_MAJASSRES_NUM</stp>
        <stp>3</stp>
        <stp>300271.SZ</stp>
        <stp>1/25/2015</stp>
        <stp>1/25/2017</stp>
        <tr r="M1532" s="5"/>
      </tp>
      <tp t="s">
        <v/>
        <stp/>
        <stp>EM_S_MAJASSRES_NUM</stp>
        <stp>3</stp>
        <stp>300270.SZ</stp>
        <stp>1/25/2015</stp>
        <stp>1/25/2017</stp>
        <tr r="M1531" s="5"/>
      </tp>
      <tp t="s">
        <v/>
        <stp/>
        <stp>EM_S_MAJASSRES_NUM</stp>
        <stp>3</stp>
        <stp>300273.SZ</stp>
        <stp>1/25/2015</stp>
        <stp>1/25/2017</stp>
        <tr r="M1534" s="5"/>
      </tp>
      <tp t="s">
        <v/>
        <stp/>
        <stp>EM_S_MAJASSRES_NUM</stp>
        <stp>3</stp>
        <stp>300272.SZ</stp>
        <stp>1/25/2015</stp>
        <stp>1/25/2017</stp>
        <tr r="M1533" s="5"/>
      </tp>
      <tp>
        <v>2</v>
        <stp/>
        <stp>EM_S_MAJASSRES_NUM</stp>
        <stp>3</stp>
        <stp>300209.SZ</stp>
        <stp>1/25/2015</stp>
        <stp>1/25/2017</stp>
        <tr r="M1470" s="5"/>
      </tp>
      <tp t="s">
        <v/>
        <stp/>
        <stp>EM_S_MAJASSRES_NUM</stp>
        <stp>3</stp>
        <stp>300208.SZ</stp>
        <stp>1/25/2015</stp>
        <stp>1/25/2017</stp>
        <tr r="M1469" s="5"/>
      </tp>
      <tp t="s">
        <v/>
        <stp/>
        <stp>EM_S_MAJASSRES_NUM</stp>
        <stp>3</stp>
        <stp>300205.SZ</stp>
        <stp>1/25/2015</stp>
        <stp>1/25/2017</stp>
        <tr r="M1466" s="5"/>
      </tp>
      <tp t="s">
        <v/>
        <stp/>
        <stp>EM_S_MAJASSRES_NUM</stp>
        <stp>3</stp>
        <stp>300204.SZ</stp>
        <stp>1/25/2015</stp>
        <stp>1/25/2017</stp>
        <tr r="M1465" s="5"/>
      </tp>
      <tp t="s">
        <v/>
        <stp/>
        <stp>EM_S_MAJASSRES_NUM</stp>
        <stp>3</stp>
        <stp>300207.SZ</stp>
        <stp>1/25/2015</stp>
        <stp>1/25/2017</stp>
        <tr r="M1468" s="5"/>
      </tp>
      <tp t="s">
        <v/>
        <stp/>
        <stp>EM_S_MAJASSRES_NUM</stp>
        <stp>3</stp>
        <stp>300206.SZ</stp>
        <stp>1/25/2015</stp>
        <stp>1/25/2017</stp>
        <tr r="M1467" s="5"/>
      </tp>
      <tp t="s">
        <v/>
        <stp/>
        <stp>EM_S_MAJASSRES_NUM</stp>
        <stp>3</stp>
        <stp>300201.SZ</stp>
        <stp>1/25/2015</stp>
        <stp>1/25/2017</stp>
        <tr r="M1462" s="5"/>
      </tp>
      <tp t="s">
        <v/>
        <stp/>
        <stp>EM_S_MAJASSRES_NUM</stp>
        <stp>3</stp>
        <stp>300200.SZ</stp>
        <stp>1/25/2015</stp>
        <stp>1/25/2017</stp>
        <tr r="M1461" s="5"/>
      </tp>
      <tp t="s">
        <v/>
        <stp/>
        <stp>EM_S_MAJASSRES_NUM</stp>
        <stp>3</stp>
        <stp>300203.SZ</stp>
        <stp>1/25/2015</stp>
        <stp>1/25/2017</stp>
        <tr r="M1464" s="5"/>
      </tp>
      <tp t="s">
        <v/>
        <stp/>
        <stp>EM_S_MAJASSRES_NUM</stp>
        <stp>3</stp>
        <stp>300202.SZ</stp>
        <stp>1/25/2015</stp>
        <stp>1/25/2017</stp>
        <tr r="M1463" s="5"/>
      </tp>
      <tp t="s">
        <v/>
        <stp/>
        <stp>EM_S_MAJASSRES_NUM</stp>
        <stp>3</stp>
        <stp>300219.SZ</stp>
        <stp>1/25/2015</stp>
        <stp>1/25/2017</stp>
        <tr r="M1480" s="5"/>
      </tp>
      <tp t="s">
        <v/>
        <stp/>
        <stp>EM_S_MAJASSRES_NUM</stp>
        <stp>3</stp>
        <stp>300218.SZ</stp>
        <stp>1/25/2015</stp>
        <stp>1/25/2017</stp>
        <tr r="M1479" s="5"/>
      </tp>
      <tp t="s">
        <v/>
        <stp/>
        <stp>EM_S_MAJASSRES_NUM</stp>
        <stp>3</stp>
        <stp>300215.SZ</stp>
        <stp>1/25/2015</stp>
        <stp>1/25/2017</stp>
        <tr r="M1476" s="5"/>
      </tp>
      <tp t="s">
        <v/>
        <stp/>
        <stp>EM_S_MAJASSRES_NUM</stp>
        <stp>3</stp>
        <stp>300214.SZ</stp>
        <stp>1/25/2015</stp>
        <stp>1/25/2017</stp>
        <tr r="M1475" s="5"/>
      </tp>
      <tp t="s">
        <v/>
        <stp/>
        <stp>EM_S_MAJASSRES_NUM</stp>
        <stp>3</stp>
        <stp>300217.SZ</stp>
        <stp>1/25/2015</stp>
        <stp>1/25/2017</stp>
        <tr r="M1478" s="5"/>
      </tp>
      <tp t="s">
        <v/>
        <stp/>
        <stp>EM_S_MAJASSRES_NUM</stp>
        <stp>3</stp>
        <stp>300216.SZ</stp>
        <stp>1/25/2015</stp>
        <stp>1/25/2017</stp>
        <tr r="M1477" s="5"/>
      </tp>
      <tp t="s">
        <v/>
        <stp/>
        <stp>EM_S_MAJASSRES_NUM</stp>
        <stp>3</stp>
        <stp>300211.SZ</stp>
        <stp>1/25/2015</stp>
        <stp>1/25/2017</stp>
        <tr r="M1472" s="5"/>
      </tp>
      <tp t="s">
        <v/>
        <stp/>
        <stp>EM_S_MAJASSRES_NUM</stp>
        <stp>3</stp>
        <stp>300210.SZ</stp>
        <stp>1/25/2015</stp>
        <stp>1/25/2017</stp>
        <tr r="M1471" s="5"/>
      </tp>
      <tp t="s">
        <v/>
        <stp/>
        <stp>EM_S_MAJASSRES_NUM</stp>
        <stp>3</stp>
        <stp>300213.SZ</stp>
        <stp>1/25/2015</stp>
        <stp>1/25/2017</stp>
        <tr r="M1474" s="5"/>
      </tp>
      <tp t="s">
        <v/>
        <stp/>
        <stp>EM_S_MAJASSRES_NUM</stp>
        <stp>3</stp>
        <stp>300212.SZ</stp>
        <stp>1/25/2015</stp>
        <stp>1/25/2017</stp>
        <tr r="M1473" s="5"/>
      </tp>
      <tp t="s">
        <v/>
        <stp/>
        <stp>EM_S_MAJASSRES_NUM</stp>
        <stp>3</stp>
        <stp>300229.SZ</stp>
        <stp>1/25/2015</stp>
        <stp>1/25/2017</stp>
        <tr r="M1490" s="5"/>
      </tp>
      <tp t="s">
        <v/>
        <stp/>
        <stp>EM_S_MAJASSRES_NUM</stp>
        <stp>3</stp>
        <stp>300228.SZ</stp>
        <stp>1/25/2015</stp>
        <stp>1/25/2017</stp>
        <tr r="M1489" s="5"/>
      </tp>
      <tp t="s">
        <v/>
        <stp/>
        <stp>EM_S_MAJASSRES_NUM</stp>
        <stp>3</stp>
        <stp>300225.SZ</stp>
        <stp>1/25/2015</stp>
        <stp>1/25/2017</stp>
        <tr r="M1486" s="5"/>
      </tp>
      <tp>
        <v>1</v>
        <stp/>
        <stp>EM_S_MAJASSRES_NUM</stp>
        <stp>3</stp>
        <stp>300224.SZ</stp>
        <stp>1/25/2015</stp>
        <stp>1/25/2017</stp>
        <tr r="M1485" s="5"/>
      </tp>
      <tp t="s">
        <v/>
        <stp/>
        <stp>EM_S_MAJASSRES_NUM</stp>
        <stp>3</stp>
        <stp>300227.SZ</stp>
        <stp>1/25/2015</stp>
        <stp>1/25/2017</stp>
        <tr r="M1488" s="5"/>
      </tp>
      <tp t="s">
        <v/>
        <stp/>
        <stp>EM_S_MAJASSRES_NUM</stp>
        <stp>3</stp>
        <stp>300226.SZ</stp>
        <stp>1/25/2015</stp>
        <stp>1/25/2017</stp>
        <tr r="M1487" s="5"/>
      </tp>
      <tp>
        <v>1</v>
        <stp/>
        <stp>EM_S_MAJASSRES_NUM</stp>
        <stp>3</stp>
        <stp>300221.SZ</stp>
        <stp>1/25/2015</stp>
        <stp>1/25/2017</stp>
        <tr r="M1482" s="5"/>
      </tp>
      <tp t="s">
        <v/>
        <stp/>
        <stp>EM_S_MAJASSRES_NUM</stp>
        <stp>3</stp>
        <stp>300220.SZ</stp>
        <stp>1/25/2015</stp>
        <stp>1/25/2017</stp>
        <tr r="M1481" s="5"/>
      </tp>
      <tp t="s">
        <v/>
        <stp/>
        <stp>EM_S_MAJASSRES_NUM</stp>
        <stp>3</stp>
        <stp>300223.SZ</stp>
        <stp>1/25/2015</stp>
        <stp>1/25/2017</stp>
        <tr r="M1484" s="5"/>
      </tp>
      <tp>
        <v>1</v>
        <stp/>
        <stp>EM_S_MAJASSRES_NUM</stp>
        <stp>3</stp>
        <stp>300222.SZ</stp>
        <stp>1/25/2015</stp>
        <stp>1/25/2017</stp>
        <tr r="M1483" s="5"/>
      </tp>
      <tp t="s">
        <v/>
        <stp/>
        <stp>EM_S_MAJASSRES_NUM</stp>
        <stp>3</stp>
        <stp>300239.SZ</stp>
        <stp>1/25/2015</stp>
        <stp>1/25/2017</stp>
        <tr r="M1500" s="5"/>
      </tp>
      <tp>
        <v>1</v>
        <stp/>
        <stp>EM_S_MAJASSRES_NUM</stp>
        <stp>3</stp>
        <stp>300238.SZ</stp>
        <stp>1/25/2015</stp>
        <stp>1/25/2017</stp>
        <tr r="M1499" s="5"/>
      </tp>
      <tp t="s">
        <v/>
        <stp/>
        <stp>EM_S_MAJASSRES_NUM</stp>
        <stp>3</stp>
        <stp>300235.SZ</stp>
        <stp>1/25/2015</stp>
        <stp>1/25/2017</stp>
        <tr r="M1496" s="5"/>
      </tp>
      <tp t="s">
        <v/>
        <stp/>
        <stp>EM_S_MAJASSRES_NUM</stp>
        <stp>3</stp>
        <stp>300234.SZ</stp>
        <stp>1/25/2015</stp>
        <stp>1/25/2017</stp>
        <tr r="M1495" s="5"/>
      </tp>
      <tp t="s">
        <v/>
        <stp/>
        <stp>EM_S_MAJASSRES_NUM</stp>
        <stp>3</stp>
        <stp>300237.SZ</stp>
        <stp>1/25/2015</stp>
        <stp>1/25/2017</stp>
        <tr r="M1498" s="5"/>
      </tp>
      <tp t="s">
        <v/>
        <stp/>
        <stp>EM_S_MAJASSRES_NUM</stp>
        <stp>3</stp>
        <stp>300236.SZ</stp>
        <stp>1/25/2015</stp>
        <stp>1/25/2017</stp>
        <tr r="M1497" s="5"/>
      </tp>
      <tp t="s">
        <v/>
        <stp/>
        <stp>EM_S_MAJASSRES_NUM</stp>
        <stp>3</stp>
        <stp>300231.SZ</stp>
        <stp>1/25/2015</stp>
        <stp>1/25/2017</stp>
        <tr r="M1492" s="5"/>
      </tp>
      <tp>
        <v>1</v>
        <stp/>
        <stp>EM_S_MAJASSRES_NUM</stp>
        <stp>3</stp>
        <stp>300230.SZ</stp>
        <stp>1/25/2015</stp>
        <stp>1/25/2017</stp>
        <tr r="M1491" s="5"/>
      </tp>
      <tp t="s">
        <v/>
        <stp/>
        <stp>EM_S_MAJASSRES_NUM</stp>
        <stp>3</stp>
        <stp>300233.SZ</stp>
        <stp>1/25/2015</stp>
        <stp>1/25/2017</stp>
        <tr r="M1494" s="5"/>
      </tp>
      <tp t="s">
        <v/>
        <stp/>
        <stp>EM_S_MAJASSRES_NUM</stp>
        <stp>3</stp>
        <stp>300232.SZ</stp>
        <stp>1/25/2015</stp>
        <stp>1/25/2017</stp>
        <tr r="M1493" s="5"/>
      </tp>
      <tp t="s">
        <v/>
        <stp/>
        <stp>EM_S_MAJASSRES_NUM</stp>
        <stp>3</stp>
        <stp>300289.SZ</stp>
        <stp>1/25/2015</stp>
        <stp>1/25/2017</stp>
        <tr r="M1550" s="5"/>
      </tp>
      <tp t="s">
        <v/>
        <stp/>
        <stp>EM_S_MAJASSRES_NUM</stp>
        <stp>3</stp>
        <stp>300288.SZ</stp>
        <stp>1/25/2015</stp>
        <stp>1/25/2017</stp>
        <tr r="M1549" s="5"/>
      </tp>
      <tp t="s">
        <v/>
        <stp/>
        <stp>EM_S_MAJASSRES_NUM</stp>
        <stp>3</stp>
        <stp>300285.SZ</stp>
        <stp>1/25/2015</stp>
        <stp>1/25/2017</stp>
        <tr r="M1546" s="5"/>
      </tp>
      <tp t="s">
        <v/>
        <stp/>
        <stp>EM_S_MAJASSRES_NUM</stp>
        <stp>3</stp>
        <stp>300284.SZ</stp>
        <stp>1/25/2015</stp>
        <stp>1/25/2017</stp>
        <tr r="M1545" s="5"/>
      </tp>
      <tp>
        <v>1</v>
        <stp/>
        <stp>EM_S_MAJASSRES_NUM</stp>
        <stp>3</stp>
        <stp>300287.SZ</stp>
        <stp>1/25/2015</stp>
        <stp>1/25/2017</stp>
        <tr r="M1548" s="5"/>
      </tp>
      <tp t="s">
        <v/>
        <stp/>
        <stp>EM_S_MAJASSRES_NUM</stp>
        <stp>3</stp>
        <stp>300286.SZ</stp>
        <stp>1/25/2015</stp>
        <stp>1/25/2017</stp>
        <tr r="M1547" s="5"/>
      </tp>
      <tp t="s">
        <v/>
        <stp/>
        <stp>EM_S_MAJASSRES_NUM</stp>
        <stp>3</stp>
        <stp>300281.SZ</stp>
        <stp>1/25/2015</stp>
        <stp>1/25/2017</stp>
        <tr r="M1542" s="5"/>
      </tp>
      <tp t="s">
        <v/>
        <stp/>
        <stp>EM_S_MAJASSRES_NUM</stp>
        <stp>3</stp>
        <stp>300280.SZ</stp>
        <stp>1/25/2015</stp>
        <stp>1/25/2017</stp>
        <tr r="M1541" s="5"/>
      </tp>
      <tp t="s">
        <v/>
        <stp/>
        <stp>EM_S_MAJASSRES_NUM</stp>
        <stp>3</stp>
        <stp>300283.SZ</stp>
        <stp>1/25/2015</stp>
        <stp>1/25/2017</stp>
        <tr r="M1544" s="5"/>
      </tp>
      <tp>
        <v>1</v>
        <stp/>
        <stp>EM_S_MAJASSRES_NUM</stp>
        <stp>3</stp>
        <stp>300282.SZ</stp>
        <stp>1/25/2015</stp>
        <stp>1/25/2017</stp>
        <tr r="M1543" s="5"/>
      </tp>
      <tp>
        <v>1</v>
        <stp/>
        <stp>EM_S_MAJASSRES_NUM</stp>
        <stp>3</stp>
        <stp>300299.SZ</stp>
        <stp>1/25/2015</stp>
        <stp>1/25/2017</stp>
        <tr r="M1560" s="5"/>
      </tp>
      <tp t="s">
        <v/>
        <stp/>
        <stp>EM_S_MAJASSRES_NUM</stp>
        <stp>3</stp>
        <stp>300298.SZ</stp>
        <stp>1/25/2015</stp>
        <stp>1/25/2017</stp>
        <tr r="M1559" s="5"/>
      </tp>
      <tp t="s">
        <v/>
        <stp/>
        <stp>EM_S_MAJASSRES_NUM</stp>
        <stp>3</stp>
        <stp>300295.SZ</stp>
        <stp>1/25/2015</stp>
        <stp>1/25/2017</stp>
        <tr r="M1556" s="5"/>
      </tp>
      <tp>
        <v>1</v>
        <stp/>
        <stp>EM_S_MAJASSRES_NUM</stp>
        <stp>3</stp>
        <stp>300294.SZ</stp>
        <stp>1/25/2015</stp>
        <stp>1/25/2017</stp>
        <tr r="M1555" s="5"/>
      </tp>
      <tp>
        <v>2</v>
        <stp/>
        <stp>EM_S_MAJASSRES_NUM</stp>
        <stp>3</stp>
        <stp>300297.SZ</stp>
        <stp>1/25/2015</stp>
        <stp>1/25/2017</stp>
        <tr r="M1558" s="5"/>
      </tp>
      <tp>
        <v>1</v>
        <stp/>
        <stp>EM_S_MAJASSRES_NUM</stp>
        <stp>3</stp>
        <stp>300296.SZ</stp>
        <stp>1/25/2015</stp>
        <stp>1/25/2017</stp>
        <tr r="M1557" s="5"/>
      </tp>
      <tp t="s">
        <v/>
        <stp/>
        <stp>EM_S_MAJASSRES_NUM</stp>
        <stp>3</stp>
        <stp>300291.SZ</stp>
        <stp>1/25/2015</stp>
        <stp>1/25/2017</stp>
        <tr r="M1552" s="5"/>
      </tp>
      <tp t="s">
        <v/>
        <stp/>
        <stp>EM_S_MAJASSRES_NUM</stp>
        <stp>3</stp>
        <stp>300290.SZ</stp>
        <stp>1/25/2015</stp>
        <stp>1/25/2017</stp>
        <tr r="M1551" s="5"/>
      </tp>
      <tp t="s">
        <v/>
        <stp/>
        <stp>EM_S_MAJASSRES_NUM</stp>
        <stp>3</stp>
        <stp>300293.SZ</stp>
        <stp>1/25/2015</stp>
        <stp>1/25/2017</stp>
        <tr r="M1554" s="5"/>
      </tp>
      <tp>
        <v>1</v>
        <stp/>
        <stp>EM_S_MAJASSRES_NUM</stp>
        <stp>3</stp>
        <stp>300292.SZ</stp>
        <stp>1/25/2015</stp>
        <stp>1/25/2017</stp>
        <tr r="M1553" s="5"/>
      </tp>
      <tp>
        <v>1</v>
        <stp/>
        <stp>EM_S_MAJASSRES_NUM</stp>
        <stp>3</stp>
        <stp>600339.SH</stp>
        <stp>1/25/2015</stp>
        <stp>1/25/2017</stp>
        <tr r="M2068" s="5"/>
      </tp>
      <tp t="s">
        <v/>
        <stp/>
        <stp>EM_S_MAJASSRES_NUM</stp>
        <stp>3</stp>
        <stp>600338.SH</stp>
        <stp>1/25/2015</stp>
        <stp>1/25/2017</stp>
        <tr r="M2067" s="5"/>
      </tp>
      <tp t="s">
        <v/>
        <stp/>
        <stp>EM_S_MAJASSRES_NUM</stp>
        <stp>3</stp>
        <stp>600335.SH</stp>
        <stp>1/25/2015</stp>
        <stp>1/25/2017</stp>
        <tr r="M2064" s="5"/>
      </tp>
      <tp t="s">
        <v/>
        <stp/>
        <stp>EM_S_MAJASSRES_NUM</stp>
        <stp>3</stp>
        <stp>600337.SH</stp>
        <stp>1/25/2015</stp>
        <stp>1/25/2017</stp>
        <tr r="M2066" s="5"/>
      </tp>
      <tp t="s">
        <v/>
        <stp/>
        <stp>EM_S_MAJASSRES_NUM</stp>
        <stp>3</stp>
        <stp>600336.SH</stp>
        <stp>1/25/2015</stp>
        <stp>1/25/2017</stp>
        <tr r="M2065" s="5"/>
      </tp>
      <tp t="s">
        <v/>
        <stp/>
        <stp>EM_S_MAJASSRES_NUM</stp>
        <stp>3</stp>
        <stp>600331.SH</stp>
        <stp>1/25/2015</stp>
        <stp>1/25/2017</stp>
        <tr r="M2061" s="5"/>
      </tp>
      <tp t="s">
        <v/>
        <stp/>
        <stp>EM_S_MAJASSRES_NUM</stp>
        <stp>3</stp>
        <stp>600330.SH</stp>
        <stp>1/25/2015</stp>
        <stp>1/25/2017</stp>
        <tr r="M2060" s="5"/>
      </tp>
      <tp t="s">
        <v/>
        <stp/>
        <stp>EM_S_MAJASSRES_NUM</stp>
        <stp>3</stp>
        <stp>600333.SH</stp>
        <stp>1/25/2015</stp>
        <stp>1/25/2017</stp>
        <tr r="M2063" s="5"/>
      </tp>
      <tp t="s">
        <v/>
        <stp/>
        <stp>EM_S_MAJASSRES_NUM</stp>
        <stp>3</stp>
        <stp>600332.SH</stp>
        <stp>1/25/2015</stp>
        <stp>1/25/2017</stp>
        <tr r="M2062" s="5"/>
      </tp>
      <tp t="s">
        <v/>
        <stp/>
        <stp>EM_S_MAJASSRES_NUM</stp>
        <stp>3</stp>
        <stp>600329.SH</stp>
        <stp>1/25/2015</stp>
        <stp>1/25/2017</stp>
        <tr r="M2059" s="5"/>
      </tp>
      <tp t="s">
        <v/>
        <stp/>
        <stp>EM_S_MAJASSRES_NUM</stp>
        <stp>3</stp>
        <stp>600328.SH</stp>
        <stp>1/25/2015</stp>
        <stp>1/25/2017</stp>
        <tr r="M2058" s="5"/>
      </tp>
      <tp t="s">
        <v/>
        <stp/>
        <stp>EM_S_MAJASSRES_NUM</stp>
        <stp>3</stp>
        <stp>600325.SH</stp>
        <stp>1/25/2015</stp>
        <stp>1/25/2017</stp>
        <tr r="M2055" s="5"/>
      </tp>
      <tp t="s">
        <v/>
        <stp/>
        <stp>EM_S_MAJASSRES_NUM</stp>
        <stp>3</stp>
        <stp>600327.SH</stp>
        <stp>1/25/2015</stp>
        <stp>1/25/2017</stp>
        <tr r="M2057" s="5"/>
      </tp>
      <tp t="s">
        <v/>
        <stp/>
        <stp>EM_S_MAJASSRES_NUM</stp>
        <stp>3</stp>
        <stp>600326.SH</stp>
        <stp>1/25/2015</stp>
        <stp>1/25/2017</stp>
        <tr r="M2056" s="5"/>
      </tp>
      <tp t="s">
        <v/>
        <stp/>
        <stp>EM_S_MAJASSRES_NUM</stp>
        <stp>3</stp>
        <stp>600321.SH</stp>
        <stp>1/25/2015</stp>
        <stp>1/25/2017</stp>
        <tr r="M2052" s="5"/>
      </tp>
      <tp t="s">
        <v/>
        <stp/>
        <stp>EM_S_MAJASSRES_NUM</stp>
        <stp>3</stp>
        <stp>600320.SH</stp>
        <stp>1/25/2015</stp>
        <stp>1/25/2017</stp>
        <tr r="M2051" s="5"/>
      </tp>
      <tp t="s">
        <v/>
        <stp/>
        <stp>EM_S_MAJASSRES_NUM</stp>
        <stp>3</stp>
        <stp>600323.SH</stp>
        <stp>1/25/2015</stp>
        <stp>1/25/2017</stp>
        <tr r="M2054" s="5"/>
      </tp>
      <tp t="s">
        <v/>
        <stp/>
        <stp>EM_S_MAJASSRES_NUM</stp>
        <stp>3</stp>
        <stp>600322.SH</stp>
        <stp>1/25/2015</stp>
        <stp>1/25/2017</stp>
        <tr r="M2053" s="5"/>
      </tp>
      <tp t="s">
        <v/>
        <stp/>
        <stp>EM_S_MAJASSRES_NUM</stp>
        <stp>3</stp>
        <stp>600319.SH</stp>
        <stp>1/25/2015</stp>
        <stp>1/25/2017</stp>
        <tr r="M2050" s="5"/>
      </tp>
      <tp t="s">
        <v/>
        <stp/>
        <stp>EM_S_MAJASSRES_NUM</stp>
        <stp>3</stp>
        <stp>600318.SH</stp>
        <stp>1/25/2015</stp>
        <stp>1/25/2017</stp>
        <tr r="M2049" s="5"/>
      </tp>
      <tp t="s">
        <v/>
        <stp/>
        <stp>EM_S_MAJASSRES_NUM</stp>
        <stp>3</stp>
        <stp>600315.SH</stp>
        <stp>1/25/2015</stp>
        <stp>1/25/2017</stp>
        <tr r="M2046" s="5"/>
      </tp>
      <tp t="s">
        <v/>
        <stp/>
        <stp>EM_S_MAJASSRES_NUM</stp>
        <stp>3</stp>
        <stp>600317.SH</stp>
        <stp>1/25/2015</stp>
        <stp>1/25/2017</stp>
        <tr r="M2048" s="5"/>
      </tp>
      <tp t="s">
        <v/>
        <stp/>
        <stp>EM_S_MAJASSRES_NUM</stp>
        <stp>3</stp>
        <stp>600316.SH</stp>
        <stp>1/25/2015</stp>
        <stp>1/25/2017</stp>
        <tr r="M2047" s="5"/>
      </tp>
      <tp t="s">
        <v/>
        <stp/>
        <stp>EM_S_MAJASSRES_NUM</stp>
        <stp>3</stp>
        <stp>600311.SH</stp>
        <stp>1/25/2015</stp>
        <stp>1/25/2017</stp>
        <tr r="M2043" s="5"/>
      </tp>
      <tp t="s">
        <v/>
        <stp/>
        <stp>EM_S_MAJASSRES_NUM</stp>
        <stp>3</stp>
        <stp>600310.SH</stp>
        <stp>1/25/2015</stp>
        <stp>1/25/2017</stp>
        <tr r="M2042" s="5"/>
      </tp>
      <tp t="s">
        <v/>
        <stp/>
        <stp>EM_S_MAJASSRES_NUM</stp>
        <stp>3</stp>
        <stp>600313.SH</stp>
        <stp>1/25/2015</stp>
        <stp>1/25/2017</stp>
        <tr r="M2045" s="5"/>
      </tp>
      <tp t="s">
        <v/>
        <stp/>
        <stp>EM_S_MAJASSRES_NUM</stp>
        <stp>3</stp>
        <stp>600312.SH</stp>
        <stp>1/25/2015</stp>
        <stp>1/25/2017</stp>
        <tr r="M2044" s="5"/>
      </tp>
      <tp t="s">
        <v/>
        <stp/>
        <stp>EM_S_MAJASSRES_NUM</stp>
        <stp>3</stp>
        <stp>600309.SH</stp>
        <stp>1/25/2015</stp>
        <stp>1/25/2017</stp>
        <tr r="M2041" s="5"/>
      </tp>
      <tp t="s">
        <v/>
        <stp/>
        <stp>EM_S_MAJASSRES_NUM</stp>
        <stp>3</stp>
        <stp>600308.SH</stp>
        <stp>1/25/2015</stp>
        <stp>1/25/2017</stp>
        <tr r="M2040" s="5"/>
      </tp>
      <tp t="s">
        <v/>
        <stp/>
        <stp>EM_S_MAJASSRES_NUM</stp>
        <stp>3</stp>
        <stp>600305.SH</stp>
        <stp>1/25/2015</stp>
        <stp>1/25/2017</stp>
        <tr r="M2037" s="5"/>
      </tp>
      <tp t="s">
        <v/>
        <stp/>
        <stp>EM_S_MAJASSRES_NUM</stp>
        <stp>3</stp>
        <stp>600307.SH</stp>
        <stp>1/25/2015</stp>
        <stp>1/25/2017</stp>
        <tr r="M2039" s="5"/>
      </tp>
      <tp t="s">
        <v/>
        <stp/>
        <stp>EM_S_MAJASSRES_NUM</stp>
        <stp>3</stp>
        <stp>600306.SH</stp>
        <stp>1/25/2015</stp>
        <stp>1/25/2017</stp>
        <tr r="M2038" s="5"/>
      </tp>
      <tp t="s">
        <v/>
        <stp/>
        <stp>EM_S_MAJASSRES_NUM</stp>
        <stp>3</stp>
        <stp>600301.SH</stp>
        <stp>1/25/2015</stp>
        <stp>1/25/2017</stp>
        <tr r="M2034" s="5"/>
      </tp>
      <tp t="s">
        <v/>
        <stp/>
        <stp>EM_S_MAJASSRES_NUM</stp>
        <stp>3</stp>
        <stp>600300.SH</stp>
        <stp>1/25/2015</stp>
        <stp>1/25/2017</stp>
        <tr r="M2033" s="5"/>
      </tp>
      <tp t="s">
        <v/>
        <stp/>
        <stp>EM_S_MAJASSRES_NUM</stp>
        <stp>3</stp>
        <stp>600303.SH</stp>
        <stp>1/25/2015</stp>
        <stp>1/25/2017</stp>
        <tr r="M2036" s="5"/>
      </tp>
      <tp t="s">
        <v/>
        <stp/>
        <stp>EM_S_MAJASSRES_NUM</stp>
        <stp>3</stp>
        <stp>600302.SH</stp>
        <stp>1/25/2015</stp>
        <stp>1/25/2017</stp>
        <tr r="M2035" s="5"/>
      </tp>
      <tp t="s">
        <v/>
        <stp/>
        <stp>EM_S_MAJASSRES_NUM</stp>
        <stp>3</stp>
        <stp>600379.SH</stp>
        <stp>1/25/2015</stp>
        <stp>1/25/2017</stp>
        <tr r="M2100" s="5"/>
      </tp>
      <tp t="s">
        <v/>
        <stp/>
        <stp>EM_S_MAJASSRES_NUM</stp>
        <stp>3</stp>
        <stp>600378.SH</stp>
        <stp>1/25/2015</stp>
        <stp>1/25/2017</stp>
        <tr r="M2099" s="5"/>
      </tp>
      <tp t="s">
        <v/>
        <stp/>
        <stp>EM_S_MAJASSRES_NUM</stp>
        <stp>3</stp>
        <stp>600375.SH</stp>
        <stp>1/25/2015</stp>
        <stp>1/25/2017</stp>
        <tr r="M2096" s="5"/>
      </tp>
      <tp t="s">
        <v/>
        <stp/>
        <stp>EM_S_MAJASSRES_NUM</stp>
        <stp>3</stp>
        <stp>600377.SH</stp>
        <stp>1/25/2015</stp>
        <stp>1/25/2017</stp>
        <tr r="M2098" s="5"/>
      </tp>
      <tp t="s">
        <v/>
        <stp/>
        <stp>EM_S_MAJASSRES_NUM</stp>
        <stp>3</stp>
        <stp>600376.SH</stp>
        <stp>1/25/2015</stp>
        <stp>1/25/2017</stp>
        <tr r="M2097" s="5"/>
      </tp>
      <tp t="s">
        <v/>
        <stp/>
        <stp>EM_S_MAJASSRES_NUM</stp>
        <stp>3</stp>
        <stp>600371.SH</stp>
        <stp>1/25/2015</stp>
        <stp>1/25/2017</stp>
        <tr r="M2093" s="5"/>
      </tp>
      <tp t="s">
        <v/>
        <stp/>
        <stp>EM_S_MAJASSRES_NUM</stp>
        <stp>3</stp>
        <stp>600370.SH</stp>
        <stp>1/25/2015</stp>
        <stp>1/25/2017</stp>
        <tr r="M2092" s="5"/>
      </tp>
      <tp t="s">
        <v/>
        <stp/>
        <stp>EM_S_MAJASSRES_NUM</stp>
        <stp>3</stp>
        <stp>600373.SH</stp>
        <stp>1/25/2015</stp>
        <stp>1/25/2017</stp>
        <tr r="M2095" s="5"/>
      </tp>
      <tp t="s">
        <v/>
        <stp/>
        <stp>EM_S_MAJASSRES_NUM</stp>
        <stp>3</stp>
        <stp>600372.SH</stp>
        <stp>1/25/2015</stp>
        <stp>1/25/2017</stp>
        <tr r="M2094" s="5"/>
      </tp>
      <tp t="s">
        <v/>
        <stp/>
        <stp>EM_S_MAJASSRES_NUM</stp>
        <stp>3</stp>
        <stp>600369.SH</stp>
        <stp>1/25/2015</stp>
        <stp>1/25/2017</stp>
        <tr r="M2091" s="5"/>
      </tp>
      <tp t="s">
        <v/>
        <stp/>
        <stp>EM_S_MAJASSRES_NUM</stp>
        <stp>3</stp>
        <stp>600368.SH</stp>
        <stp>1/25/2015</stp>
        <stp>1/25/2017</stp>
        <tr r="M2090" s="5"/>
      </tp>
      <tp t="s">
        <v/>
        <stp/>
        <stp>EM_S_MAJASSRES_NUM</stp>
        <stp>3</stp>
        <stp>600365.SH</stp>
        <stp>1/25/2015</stp>
        <stp>1/25/2017</stp>
        <tr r="M2087" s="5"/>
      </tp>
      <tp t="s">
        <v/>
        <stp/>
        <stp>EM_S_MAJASSRES_NUM</stp>
        <stp>3</stp>
        <stp>600367.SH</stp>
        <stp>1/25/2015</stp>
        <stp>1/25/2017</stp>
        <tr r="M2089" s="5"/>
      </tp>
      <tp t="s">
        <v/>
        <stp/>
        <stp>EM_S_MAJASSRES_NUM</stp>
        <stp>3</stp>
        <stp>600366.SH</stp>
        <stp>1/25/2015</stp>
        <stp>1/25/2017</stp>
        <tr r="M2088" s="5"/>
      </tp>
      <tp t="s">
        <v/>
        <stp/>
        <stp>EM_S_MAJASSRES_NUM</stp>
        <stp>3</stp>
        <stp>600361.SH</stp>
        <stp>1/25/2015</stp>
        <stp>1/25/2017</stp>
        <tr r="M2084" s="5"/>
      </tp>
      <tp t="s">
        <v/>
        <stp/>
        <stp>EM_S_MAJASSRES_NUM</stp>
        <stp>3</stp>
        <stp>600360.SH</stp>
        <stp>1/25/2015</stp>
        <stp>1/25/2017</stp>
        <tr r="M2083" s="5"/>
      </tp>
      <tp t="s">
        <v/>
        <stp/>
        <stp>EM_S_MAJASSRES_NUM</stp>
        <stp>3</stp>
        <stp>600363.SH</stp>
        <stp>1/25/2015</stp>
        <stp>1/25/2017</stp>
        <tr r="M2086" s="5"/>
      </tp>
      <tp t="s">
        <v/>
        <stp/>
        <stp>EM_S_MAJASSRES_NUM</stp>
        <stp>3</stp>
        <stp>600362.SH</stp>
        <stp>1/25/2015</stp>
        <stp>1/25/2017</stp>
        <tr r="M2085" s="5"/>
      </tp>
      <tp t="s">
        <v/>
        <stp/>
        <stp>EM_S_MAJASSRES_NUM</stp>
        <stp>3</stp>
        <stp>600359.SH</stp>
        <stp>1/25/2015</stp>
        <stp>1/25/2017</stp>
        <tr r="M2082" s="5"/>
      </tp>
      <tp t="s">
        <v/>
        <stp/>
        <stp>EM_S_MAJASSRES_NUM</stp>
        <stp>3</stp>
        <stp>600358.SH</stp>
        <stp>1/25/2015</stp>
        <stp>1/25/2017</stp>
        <tr r="M2081" s="5"/>
      </tp>
      <tp t="s">
        <v/>
        <stp/>
        <stp>EM_S_MAJASSRES_NUM</stp>
        <stp>3</stp>
        <stp>600355.SH</stp>
        <stp>1/25/2015</stp>
        <stp>1/25/2017</stp>
        <tr r="M2079" s="5"/>
      </tp>
      <tp t="s">
        <v/>
        <stp/>
        <stp>EM_S_MAJASSRES_NUM</stp>
        <stp>3</stp>
        <stp>600354.SH</stp>
        <stp>1/25/2015</stp>
        <stp>1/25/2017</stp>
        <tr r="M2078" s="5"/>
      </tp>
      <tp t="s">
        <v/>
        <stp/>
        <stp>EM_S_MAJASSRES_NUM</stp>
        <stp>3</stp>
        <stp>600356.SH</stp>
        <stp>1/25/2015</stp>
        <stp>1/25/2017</stp>
        <tr r="M2080" s="5"/>
      </tp>
      <tp t="s">
        <v/>
        <stp/>
        <stp>EM_S_MAJASSRES_NUM</stp>
        <stp>3</stp>
        <stp>600351.SH</stp>
        <stp>1/25/2015</stp>
        <stp>1/25/2017</stp>
        <tr r="M2075" s="5"/>
      </tp>
      <tp t="s">
        <v/>
        <stp/>
        <stp>EM_S_MAJASSRES_NUM</stp>
        <stp>3</stp>
        <stp>600350.SH</stp>
        <stp>1/25/2015</stp>
        <stp>1/25/2017</stp>
        <tr r="M2074" s="5"/>
      </tp>
      <tp t="s">
        <v/>
        <stp/>
        <stp>EM_S_MAJASSRES_NUM</stp>
        <stp>3</stp>
        <stp>600353.SH</stp>
        <stp>1/25/2015</stp>
        <stp>1/25/2017</stp>
        <tr r="M2077" s="5"/>
      </tp>
      <tp t="s">
        <v/>
        <stp/>
        <stp>EM_S_MAJASSRES_NUM</stp>
        <stp>3</stp>
        <stp>600352.SH</stp>
        <stp>1/25/2015</stp>
        <stp>1/25/2017</stp>
        <tr r="M2076" s="5"/>
      </tp>
      <tp t="s">
        <v/>
        <stp/>
        <stp>EM_S_MAJASSRES_NUM</stp>
        <stp>3</stp>
        <stp>600348.SH</stp>
        <stp>1/25/2015</stp>
        <stp>1/25/2017</stp>
        <tr r="M2073" s="5"/>
      </tp>
      <tp t="s">
        <v/>
        <stp/>
        <stp>EM_S_MAJASSRES_NUM</stp>
        <stp>3</stp>
        <stp>600345.SH</stp>
        <stp>1/25/2015</stp>
        <stp>1/25/2017</stp>
        <tr r="M2071" s="5"/>
      </tp>
      <tp>
        <v>1</v>
        <stp/>
        <stp>EM_S_MAJASSRES_NUM</stp>
        <stp>3</stp>
        <stp>600346.SH</stp>
        <stp>1/25/2015</stp>
        <stp>1/25/2017</stp>
        <tr r="M2072" s="5"/>
      </tp>
      <tp t="s">
        <v/>
        <stp/>
        <stp>EM_S_MAJASSRES_NUM</stp>
        <stp>3</stp>
        <stp>600340.SH</stp>
        <stp>1/25/2015</stp>
        <stp>1/25/2017</stp>
        <tr r="M2069" s="5"/>
      </tp>
      <tp t="s">
        <v/>
        <stp/>
        <stp>EM_S_MAJASSRES_NUM</stp>
        <stp>3</stp>
        <stp>600343.SH</stp>
        <stp>1/25/2015</stp>
        <stp>1/25/2017</stp>
        <tr r="M2070" s="5"/>
      </tp>
      <tp t="s">
        <v/>
        <stp/>
        <stp>EM_S_MAJASSRES_NUM</stp>
        <stp>3</stp>
        <stp>600399.SH</stp>
        <stp>1/25/2015</stp>
        <stp>1/25/2017</stp>
        <tr r="M2118" s="5"/>
      </tp>
      <tp t="s">
        <v/>
        <stp/>
        <stp>EM_S_MAJASSRES_NUM</stp>
        <stp>3</stp>
        <stp>600398.SH</stp>
        <stp>1/25/2015</stp>
        <stp>1/25/2017</stp>
        <tr r="M2117" s="5"/>
      </tp>
      <tp t="s">
        <v/>
        <stp/>
        <stp>EM_S_MAJASSRES_NUM</stp>
        <stp>3</stp>
        <stp>600395.SH</stp>
        <stp>1/25/2015</stp>
        <stp>1/25/2017</stp>
        <tr r="M2114" s="5"/>
      </tp>
      <tp t="s">
        <v/>
        <stp/>
        <stp>EM_S_MAJASSRES_NUM</stp>
        <stp>3</stp>
        <stp>600397.SH</stp>
        <stp>1/25/2015</stp>
        <stp>1/25/2017</stp>
        <tr r="M2116" s="5"/>
      </tp>
      <tp>
        <v>1</v>
        <stp/>
        <stp>EM_S_MAJASSRES_NUM</stp>
        <stp>3</stp>
        <stp>600396.SH</stp>
        <stp>1/25/2015</stp>
        <stp>1/25/2017</stp>
        <tr r="M2115" s="5"/>
      </tp>
      <tp t="s">
        <v/>
        <stp/>
        <stp>EM_S_MAJASSRES_NUM</stp>
        <stp>3</stp>
        <stp>600391.SH</stp>
        <stp>1/25/2015</stp>
        <stp>1/25/2017</stp>
        <tr r="M2111" s="5"/>
      </tp>
      <tp>
        <v>1</v>
        <stp/>
        <stp>EM_S_MAJASSRES_NUM</stp>
        <stp>3</stp>
        <stp>600390.SH</stp>
        <stp>1/25/2015</stp>
        <stp>1/25/2017</stp>
        <tr r="M2110" s="5"/>
      </tp>
      <tp>
        <v>1</v>
        <stp/>
        <stp>EM_S_MAJASSRES_NUM</stp>
        <stp>3</stp>
        <stp>600393.SH</stp>
        <stp>1/25/2015</stp>
        <stp>1/25/2017</stp>
        <tr r="M2113" s="5"/>
      </tp>
      <tp t="s">
        <v/>
        <stp/>
        <stp>EM_S_MAJASSRES_NUM</stp>
        <stp>3</stp>
        <stp>600392.SH</stp>
        <stp>1/25/2015</stp>
        <stp>1/25/2017</stp>
        <tr r="M2112" s="5"/>
      </tp>
      <tp t="s">
        <v/>
        <stp/>
        <stp>EM_S_MAJASSRES_NUM</stp>
        <stp>3</stp>
        <stp>600389.SH</stp>
        <stp>1/25/2015</stp>
        <stp>1/25/2017</stp>
        <tr r="M2109" s="5"/>
      </tp>
      <tp t="s">
        <v/>
        <stp/>
        <stp>EM_S_MAJASSRES_NUM</stp>
        <stp>3</stp>
        <stp>600388.SH</stp>
        <stp>1/25/2015</stp>
        <stp>1/25/2017</stp>
        <tr r="M2108" s="5"/>
      </tp>
      <tp t="s">
        <v/>
        <stp/>
        <stp>EM_S_MAJASSRES_NUM</stp>
        <stp>3</stp>
        <stp>600385.SH</stp>
        <stp>1/25/2015</stp>
        <stp>1/25/2017</stp>
        <tr r="M2105" s="5"/>
      </tp>
      <tp t="s">
        <v/>
        <stp/>
        <stp>EM_S_MAJASSRES_NUM</stp>
        <stp>3</stp>
        <stp>600387.SH</stp>
        <stp>1/25/2015</stp>
        <stp>1/25/2017</stp>
        <tr r="M2107" s="5"/>
      </tp>
      <tp t="s">
        <v/>
        <stp/>
        <stp>EM_S_MAJASSRES_NUM</stp>
        <stp>3</stp>
        <stp>600386.SH</stp>
        <stp>1/25/2015</stp>
        <stp>1/25/2017</stp>
        <tr r="M2106" s="5"/>
      </tp>
      <tp>
        <v>1</v>
        <stp/>
        <stp>EM_S_MAJASSRES_NUM</stp>
        <stp>3</stp>
        <stp>600381.SH</stp>
        <stp>1/25/2015</stp>
        <stp>1/25/2017</stp>
        <tr r="M2102" s="5"/>
      </tp>
      <tp t="s">
        <v/>
        <stp/>
        <stp>EM_S_MAJASSRES_NUM</stp>
        <stp>3</stp>
        <stp>600380.SH</stp>
        <stp>1/25/2015</stp>
        <stp>1/25/2017</stp>
        <tr r="M2101" s="5"/>
      </tp>
      <tp t="s">
        <v/>
        <stp/>
        <stp>EM_S_MAJASSRES_NUM</stp>
        <stp>3</stp>
        <stp>600383.SH</stp>
        <stp>1/25/2015</stp>
        <stp>1/25/2017</stp>
        <tr r="M2104" s="5"/>
      </tp>
      <tp t="s">
        <v/>
        <stp/>
        <stp>EM_S_MAJASSRES_NUM</stp>
        <stp>3</stp>
        <stp>600382.SH</stp>
        <stp>1/25/2015</stp>
        <stp>1/25/2017</stp>
        <tr r="M2103" s="5"/>
      </tp>
      <tp>
        <v>1</v>
        <stp/>
        <stp>EM_S_MAJASSRES_NUM</stp>
        <stp>3</stp>
        <stp>300349.SZ</stp>
        <stp>1/25/2015</stp>
        <stp>1/25/2017</stp>
        <tr r="M1610" s="5"/>
      </tp>
      <tp t="s">
        <v/>
        <stp/>
        <stp>EM_S_MAJASSRES_NUM</stp>
        <stp>3</stp>
        <stp>300348.SZ</stp>
        <stp>1/25/2015</stp>
        <stp>1/25/2017</stp>
        <tr r="M1609" s="5"/>
      </tp>
      <tp t="s">
        <v/>
        <stp/>
        <stp>EM_S_MAJASSRES_NUM</stp>
        <stp>3</stp>
        <stp>300345.SZ</stp>
        <stp>1/25/2015</stp>
        <stp>1/25/2017</stp>
        <tr r="M1606" s="5"/>
      </tp>
      <tp t="s">
        <v/>
        <stp/>
        <stp>EM_S_MAJASSRES_NUM</stp>
        <stp>3</stp>
        <stp>300344.SZ</stp>
        <stp>1/25/2015</stp>
        <stp>1/25/2017</stp>
        <tr r="M1605" s="5"/>
      </tp>
      <tp t="s">
        <v/>
        <stp/>
        <stp>EM_S_MAJASSRES_NUM</stp>
        <stp>3</stp>
        <stp>300347.SZ</stp>
        <stp>1/25/2015</stp>
        <stp>1/25/2017</stp>
        <tr r="M1608" s="5"/>
      </tp>
      <tp t="s">
        <v/>
        <stp/>
        <stp>EM_S_MAJASSRES_NUM</stp>
        <stp>3</stp>
        <stp>300346.SZ</stp>
        <stp>1/25/2015</stp>
        <stp>1/25/2017</stp>
        <tr r="M1607" s="5"/>
      </tp>
      <tp t="s">
        <v/>
        <stp/>
        <stp>EM_S_MAJASSRES_NUM</stp>
        <stp>3</stp>
        <stp>300341.SZ</stp>
        <stp>1/25/2015</stp>
        <stp>1/25/2017</stp>
        <tr r="M1602" s="5"/>
      </tp>
      <tp>
        <v>1</v>
        <stp/>
        <stp>EM_S_MAJASSRES_NUM</stp>
        <stp>3</stp>
        <stp>300340.SZ</stp>
        <stp>1/25/2015</stp>
        <stp>1/25/2017</stp>
        <tr r="M1601" s="5"/>
      </tp>
      <tp>
        <v>1</v>
        <stp/>
        <stp>EM_S_MAJASSRES_NUM</stp>
        <stp>3</stp>
        <stp>300343.SZ</stp>
        <stp>1/25/2015</stp>
        <stp>1/25/2017</stp>
        <tr r="M1604" s="5"/>
      </tp>
      <tp>
        <v>1</v>
        <stp/>
        <stp>EM_S_MAJASSRES_NUM</stp>
        <stp>3</stp>
        <stp>300342.SZ</stp>
        <stp>1/25/2015</stp>
        <stp>1/25/2017</stp>
        <tr r="M1603" s="5"/>
      </tp>
      <tp t="s">
        <v/>
        <stp/>
        <stp>EM_S_MAJASSRES_NUM</stp>
        <stp>3</stp>
        <stp>300359.SZ</stp>
        <stp>1/25/2015</stp>
        <stp>1/25/2017</stp>
        <tr r="M1620" s="5"/>
      </tp>
      <tp>
        <v>1</v>
        <stp/>
        <stp>EM_S_MAJASSRES_NUM</stp>
        <stp>3</stp>
        <stp>300358.SZ</stp>
        <stp>1/25/2015</stp>
        <stp>1/25/2017</stp>
        <tr r="M1619" s="5"/>
      </tp>
      <tp t="s">
        <v/>
        <stp/>
        <stp>EM_S_MAJASSRES_NUM</stp>
        <stp>3</stp>
        <stp>300355.SZ</stp>
        <stp>1/25/2015</stp>
        <stp>1/25/2017</stp>
        <tr r="M1616" s="5"/>
      </tp>
      <tp t="s">
        <v/>
        <stp/>
        <stp>EM_S_MAJASSRES_NUM</stp>
        <stp>3</stp>
        <stp>300354.SZ</stp>
        <stp>1/25/2015</stp>
        <stp>1/25/2017</stp>
        <tr r="M1615" s="5"/>
      </tp>
      <tp t="s">
        <v/>
        <stp/>
        <stp>EM_S_MAJASSRES_NUM</stp>
        <stp>3</stp>
        <stp>300357.SZ</stp>
        <stp>1/25/2015</stp>
        <stp>1/25/2017</stp>
        <tr r="M1618" s="5"/>
      </tp>
      <tp t="s">
        <v/>
        <stp/>
        <stp>EM_S_MAJASSRES_NUM</stp>
        <stp>3</stp>
        <stp>300356.SZ</stp>
        <stp>1/25/2015</stp>
        <stp>1/25/2017</stp>
        <tr r="M1617" s="5"/>
      </tp>
      <tp>
        <v>1</v>
        <stp/>
        <stp>EM_S_MAJASSRES_NUM</stp>
        <stp>3</stp>
        <stp>300351.SZ</stp>
        <stp>1/25/2015</stp>
        <stp>1/25/2017</stp>
        <tr r="M1612" s="5"/>
      </tp>
      <tp t="s">
        <v/>
        <stp/>
        <stp>EM_S_MAJASSRES_NUM</stp>
        <stp>3</stp>
        <stp>300350.SZ</stp>
        <stp>1/25/2015</stp>
        <stp>1/25/2017</stp>
        <tr r="M1611" s="5"/>
      </tp>
      <tp>
        <v>2</v>
        <stp/>
        <stp>EM_S_MAJASSRES_NUM</stp>
        <stp>3</stp>
        <stp>300353.SZ</stp>
        <stp>1/25/2015</stp>
        <stp>1/25/2017</stp>
        <tr r="M1614" s="5"/>
      </tp>
      <tp t="s">
        <v/>
        <stp/>
        <stp>EM_S_MAJASSRES_NUM</stp>
        <stp>3</stp>
        <stp>300352.SZ</stp>
        <stp>1/25/2015</stp>
        <stp>1/25/2017</stp>
        <tr r="M1613" s="5"/>
      </tp>
      <tp>
        <v>1</v>
        <stp/>
        <stp>EM_S_MAJASSRES_NUM</stp>
        <stp>3</stp>
        <stp>300369.SZ</stp>
        <stp>1/25/2015</stp>
        <stp>1/25/2017</stp>
        <tr r="M1629" s="5"/>
      </tp>
      <tp>
        <v>1</v>
        <stp/>
        <stp>EM_S_MAJASSRES_NUM</stp>
        <stp>3</stp>
        <stp>300368.SZ</stp>
        <stp>1/25/2015</stp>
        <stp>1/25/2017</stp>
        <tr r="M1628" s="5"/>
      </tp>
      <tp t="s">
        <v/>
        <stp/>
        <stp>EM_S_MAJASSRES_NUM</stp>
        <stp>3</stp>
        <stp>300365.SZ</stp>
        <stp>1/25/2015</stp>
        <stp>1/25/2017</stp>
        <tr r="M1625" s="5"/>
      </tp>
      <tp t="s">
        <v/>
        <stp/>
        <stp>EM_S_MAJASSRES_NUM</stp>
        <stp>3</stp>
        <stp>300364.SZ</stp>
        <stp>1/25/2015</stp>
        <stp>1/25/2017</stp>
        <tr r="M1624" s="5"/>
      </tp>
      <tp>
        <v>1</v>
        <stp/>
        <stp>EM_S_MAJASSRES_NUM</stp>
        <stp>3</stp>
        <stp>300367.SZ</stp>
        <stp>1/25/2015</stp>
        <stp>1/25/2017</stp>
        <tr r="M1627" s="5"/>
      </tp>
      <tp>
        <v>2</v>
        <stp/>
        <stp>EM_S_MAJASSRES_NUM</stp>
        <stp>3</stp>
        <stp>300366.SZ</stp>
        <stp>1/25/2015</stp>
        <stp>1/25/2017</stp>
        <tr r="M1626" s="5"/>
      </tp>
      <tp t="s">
        <v/>
        <stp/>
        <stp>EM_S_MAJASSRES_NUM</stp>
        <stp>3</stp>
        <stp>300360.SZ</stp>
        <stp>1/25/2015</stp>
        <stp>1/25/2017</stp>
        <tr r="M1621" s="5"/>
      </tp>
      <tp t="s">
        <v/>
        <stp/>
        <stp>EM_S_MAJASSRES_NUM</stp>
        <stp>3</stp>
        <stp>300363.SZ</stp>
        <stp>1/25/2015</stp>
        <stp>1/25/2017</stp>
        <tr r="M1623" s="5"/>
      </tp>
      <tp t="s">
        <v/>
        <stp/>
        <stp>EM_S_MAJASSRES_NUM</stp>
        <stp>3</stp>
        <stp>300362.SZ</stp>
        <stp>1/25/2015</stp>
        <stp>1/25/2017</stp>
        <tr r="M1622" s="5"/>
      </tp>
      <tp t="s">
        <v/>
        <stp/>
        <stp>EM_S_MAJASSRES_NUM</stp>
        <stp>3</stp>
        <stp>300379.SZ</stp>
        <stp>1/25/2015</stp>
        <stp>1/25/2017</stp>
        <tr r="M1639" s="5"/>
      </tp>
      <tp t="s">
        <v/>
        <stp/>
        <stp>EM_S_MAJASSRES_NUM</stp>
        <stp>3</stp>
        <stp>300378.SZ</stp>
        <stp>1/25/2015</stp>
        <stp>1/25/2017</stp>
        <tr r="M1638" s="5"/>
      </tp>
      <tp t="s">
        <v/>
        <stp/>
        <stp>EM_S_MAJASSRES_NUM</stp>
        <stp>3</stp>
        <stp>300375.SZ</stp>
        <stp>1/25/2015</stp>
        <stp>1/25/2017</stp>
        <tr r="M1635" s="5"/>
      </tp>
      <tp t="s">
        <v/>
        <stp/>
        <stp>EM_S_MAJASSRES_NUM</stp>
        <stp>3</stp>
        <stp>300374.SZ</stp>
        <stp>1/25/2015</stp>
        <stp>1/25/2017</stp>
        <tr r="M1634" s="5"/>
      </tp>
      <tp t="s">
        <v/>
        <stp/>
        <stp>EM_S_MAJASSRES_NUM</stp>
        <stp>3</stp>
        <stp>300377.SZ</stp>
        <stp>1/25/2015</stp>
        <stp>1/25/2017</stp>
        <tr r="M1637" s="5"/>
      </tp>
      <tp t="s">
        <v/>
        <stp/>
        <stp>EM_S_MAJASSRES_NUM</stp>
        <stp>3</stp>
        <stp>300376.SZ</stp>
        <stp>1/25/2015</stp>
        <stp>1/25/2017</stp>
        <tr r="M1636" s="5"/>
      </tp>
      <tp t="s">
        <v/>
        <stp/>
        <stp>EM_S_MAJASSRES_NUM</stp>
        <stp>3</stp>
        <stp>300371.SZ</stp>
        <stp>1/25/2015</stp>
        <stp>1/25/2017</stp>
        <tr r="M1631" s="5"/>
      </tp>
      <tp>
        <v>1</v>
        <stp/>
        <stp>EM_S_MAJASSRES_NUM</stp>
        <stp>3</stp>
        <stp>300370.SZ</stp>
        <stp>1/25/2015</stp>
        <stp>1/25/2017</stp>
        <tr r="M1630" s="5"/>
      </tp>
      <tp t="s">
        <v/>
        <stp/>
        <stp>EM_S_MAJASSRES_NUM</stp>
        <stp>3</stp>
        <stp>300373.SZ</stp>
        <stp>1/25/2015</stp>
        <stp>1/25/2017</stp>
        <tr r="M1633" s="5"/>
      </tp>
      <tp t="s">
        <v/>
        <stp/>
        <stp>EM_S_MAJASSRES_NUM</stp>
        <stp>3</stp>
        <stp>300372.SZ</stp>
        <stp>1/25/2015</stp>
        <stp>1/25/2017</stp>
        <tr r="M1632" s="5"/>
      </tp>
      <tp t="s">
        <v/>
        <stp/>
        <stp>EM_S_MAJASSRES_NUM</stp>
        <stp>3</stp>
        <stp>300309.SZ</stp>
        <stp>1/25/2015</stp>
        <stp>1/25/2017</stp>
        <tr r="M1570" s="5"/>
      </tp>
      <tp t="s">
        <v/>
        <stp/>
        <stp>EM_S_MAJASSRES_NUM</stp>
        <stp>3</stp>
        <stp>000338.SZ</stp>
        <stp>1/25/2015</stp>
        <stp>1/25/2017</stp>
        <tr r="M78" s="5"/>
      </tp>
      <tp t="s">
        <v/>
        <stp/>
        <stp>EM_S_MAJASSRES_NUM</stp>
        <stp>3</stp>
        <stp>300308.SZ</stp>
        <stp>1/25/2015</stp>
        <stp>1/25/2017</stp>
        <tr r="M1569" s="5"/>
      </tp>
      <tp t="s">
        <v/>
        <stp/>
        <stp>EM_S_MAJASSRES_NUM</stp>
        <stp>3</stp>
        <stp>300305.SZ</stp>
        <stp>1/25/2015</stp>
        <stp>1/25/2017</stp>
        <tr r="M1566" s="5"/>
      </tp>
      <tp t="s">
        <v/>
        <stp/>
        <stp>EM_S_MAJASSRES_NUM</stp>
        <stp>3</stp>
        <stp>300304.SZ</stp>
        <stp>1/25/2015</stp>
        <stp>1/25/2017</stp>
        <tr r="M1565" s="5"/>
      </tp>
      <tp t="s">
        <v/>
        <stp/>
        <stp>EM_S_MAJASSRES_NUM</stp>
        <stp>3</stp>
        <stp>300307.SZ</stp>
        <stp>1/25/2015</stp>
        <stp>1/25/2017</stp>
        <tr r="M1568" s="5"/>
      </tp>
      <tp>
        <v>1</v>
        <stp/>
        <stp>EM_S_MAJASSRES_NUM</stp>
        <stp>3</stp>
        <stp>300306.SZ</stp>
        <stp>1/25/2015</stp>
        <stp>1/25/2017</stp>
        <tr r="M1567" s="5"/>
      </tp>
      <tp>
        <v>1</v>
        <stp/>
        <stp>EM_S_MAJASSRES_NUM</stp>
        <stp>3</stp>
        <stp>300301.SZ</stp>
        <stp>1/25/2015</stp>
        <stp>1/25/2017</stp>
        <tr r="M1562" s="5"/>
      </tp>
      <tp t="s">
        <v/>
        <stp/>
        <stp>EM_S_MAJASSRES_NUM</stp>
        <stp>3</stp>
        <stp>300300.SZ</stp>
        <stp>1/25/2015</stp>
        <stp>1/25/2017</stp>
        <tr r="M1561" s="5"/>
      </tp>
      <tp t="s">
        <v/>
        <stp/>
        <stp>EM_S_MAJASSRES_NUM</stp>
        <stp>3</stp>
        <stp>000333.SZ</stp>
        <stp>1/25/2015</stp>
        <stp>1/25/2017</stp>
        <tr r="M77" s="5"/>
      </tp>
      <tp t="s">
        <v/>
        <stp/>
        <stp>EM_S_MAJASSRES_NUM</stp>
        <stp>3</stp>
        <stp>300303.SZ</stp>
        <stp>1/25/2015</stp>
        <stp>1/25/2017</stp>
        <tr r="M1564" s="5"/>
      </tp>
      <tp t="s">
        <v/>
        <stp/>
        <stp>EM_S_MAJASSRES_NUM</stp>
        <stp>3</stp>
        <stp>300302.SZ</stp>
        <stp>1/25/2015</stp>
        <stp>1/25/2017</stp>
        <tr r="M1563" s="5"/>
      </tp>
      <tp>
        <v>1</v>
        <stp/>
        <stp>EM_S_MAJASSRES_NUM</stp>
        <stp>3</stp>
        <stp>300319.SZ</stp>
        <stp>1/25/2015</stp>
        <stp>1/25/2017</stp>
        <tr r="M1580" s="5"/>
      </tp>
      <tp>
        <v>1</v>
        <stp/>
        <stp>EM_S_MAJASSRES_NUM</stp>
        <stp>3</stp>
        <stp>300318.SZ</stp>
        <stp>1/25/2015</stp>
        <stp>1/25/2017</stp>
        <tr r="M1579" s="5"/>
      </tp>
      <tp>
        <v>1</v>
        <stp/>
        <stp>EM_S_MAJASSRES_NUM</stp>
        <stp>3</stp>
        <stp>300315.SZ</stp>
        <stp>1/25/2015</stp>
        <stp>1/25/2017</stp>
        <tr r="M1576" s="5"/>
      </tp>
      <tp t="s">
        <v/>
        <stp/>
        <stp>EM_S_MAJASSRES_NUM</stp>
        <stp>3</stp>
        <stp>300314.SZ</stp>
        <stp>1/25/2015</stp>
        <stp>1/25/2017</stp>
        <tr r="M1575" s="5"/>
      </tp>
      <tp>
        <v>1</v>
        <stp/>
        <stp>EM_S_MAJASSRES_NUM</stp>
        <stp>3</stp>
        <stp>300317.SZ</stp>
        <stp>1/25/2015</stp>
        <stp>1/25/2017</stp>
        <tr r="M1578" s="5"/>
      </tp>
      <tp t="s">
        <v/>
        <stp/>
        <stp>EM_S_MAJASSRES_NUM</stp>
        <stp>3</stp>
        <stp>300316.SZ</stp>
        <stp>1/25/2015</stp>
        <stp>1/25/2017</stp>
        <tr r="M1577" s="5"/>
      </tp>
      <tp t="s">
        <v/>
        <stp/>
        <stp>EM_S_MAJASSRES_NUM</stp>
        <stp>3</stp>
        <stp>300311.SZ</stp>
        <stp>1/25/2015</stp>
        <stp>1/25/2017</stp>
        <tr r="M1572" s="5"/>
      </tp>
      <tp>
        <v>1</v>
        <stp/>
        <stp>EM_S_MAJASSRES_NUM</stp>
        <stp>3</stp>
        <stp>300310.SZ</stp>
        <stp>1/25/2015</stp>
        <stp>1/25/2017</stp>
        <tr r="M1571" s="5"/>
      </tp>
      <tp t="s">
        <v/>
        <stp/>
        <stp>EM_S_MAJASSRES_NUM</stp>
        <stp>3</stp>
        <stp>300313.SZ</stp>
        <stp>1/25/2015</stp>
        <stp>1/25/2017</stp>
        <tr r="M1574" s="5"/>
      </tp>
      <tp t="s">
        <v/>
        <stp/>
        <stp>EM_S_MAJASSRES_NUM</stp>
        <stp>3</stp>
        <stp>300312.SZ</stp>
        <stp>1/25/2015</stp>
        <stp>1/25/2017</stp>
        <tr r="M1573" s="5"/>
      </tp>
      <tp t="s">
        <v/>
        <stp/>
        <stp>EM_S_MAJASSRES_NUM</stp>
        <stp>3</stp>
        <stp>300329.SZ</stp>
        <stp>1/25/2015</stp>
        <stp>1/25/2017</stp>
        <tr r="M1590" s="5"/>
      </tp>
      <tp t="s">
        <v/>
        <stp/>
        <stp>EM_S_MAJASSRES_NUM</stp>
        <stp>3</stp>
        <stp>300328.SZ</stp>
        <stp>1/25/2015</stp>
        <stp>1/25/2017</stp>
        <tr r="M1589" s="5"/>
      </tp>
      <tp t="s">
        <v/>
        <stp/>
        <stp>EM_S_MAJASSRES_NUM</stp>
        <stp>3</stp>
        <stp>300325.SZ</stp>
        <stp>1/25/2015</stp>
        <stp>1/25/2017</stp>
        <tr r="M1586" s="5"/>
      </tp>
      <tp>
        <v>2</v>
        <stp/>
        <stp>EM_S_MAJASSRES_NUM</stp>
        <stp>3</stp>
        <stp>300324.SZ</stp>
        <stp>1/25/2015</stp>
        <stp>1/25/2017</stp>
        <tr r="M1585" s="5"/>
      </tp>
      <tp t="s">
        <v/>
        <stp/>
        <stp>EM_S_MAJASSRES_NUM</stp>
        <stp>3</stp>
        <stp>300327.SZ</stp>
        <stp>1/25/2015</stp>
        <stp>1/25/2017</stp>
        <tr r="M1588" s="5"/>
      </tp>
      <tp t="s">
        <v/>
        <stp/>
        <stp>EM_S_MAJASSRES_NUM</stp>
        <stp>3</stp>
        <stp>300326.SZ</stp>
        <stp>1/25/2015</stp>
        <stp>1/25/2017</stp>
        <tr r="M1587" s="5"/>
      </tp>
      <tp t="s">
        <v/>
        <stp/>
        <stp>EM_S_MAJASSRES_NUM</stp>
        <stp>3</stp>
        <stp>300321.SZ</stp>
        <stp>1/25/2015</stp>
        <stp>1/25/2017</stp>
        <tr r="M1582" s="5"/>
      </tp>
      <tp t="s">
        <v/>
        <stp/>
        <stp>EM_S_MAJASSRES_NUM</stp>
        <stp>3</stp>
        <stp>300320.SZ</stp>
        <stp>1/25/2015</stp>
        <stp>1/25/2017</stp>
        <tr r="M1581" s="5"/>
      </tp>
      <tp>
        <v>1</v>
        <stp/>
        <stp>EM_S_MAJASSRES_NUM</stp>
        <stp>3</stp>
        <stp>300323.SZ</stp>
        <stp>1/25/2015</stp>
        <stp>1/25/2017</stp>
        <tr r="M1584" s="5"/>
      </tp>
      <tp t="s">
        <v/>
        <stp/>
        <stp>EM_S_MAJASSRES_NUM</stp>
        <stp>3</stp>
        <stp>300322.SZ</stp>
        <stp>1/25/2015</stp>
        <stp>1/25/2017</stp>
        <tr r="M1583" s="5"/>
      </tp>
      <tp>
        <v>1</v>
        <stp/>
        <stp>EM_S_MAJASSRES_NUM</stp>
        <stp>3</stp>
        <stp>300339.SZ</stp>
        <stp>1/25/2015</stp>
        <stp>1/25/2017</stp>
        <tr r="M1600" s="5"/>
      </tp>
      <tp t="s">
        <v/>
        <stp/>
        <stp>EM_S_MAJASSRES_NUM</stp>
        <stp>3</stp>
        <stp>300338.SZ</stp>
        <stp>1/25/2015</stp>
        <stp>1/25/2017</stp>
        <tr r="M1599" s="5"/>
      </tp>
      <tp t="s">
        <v/>
        <stp/>
        <stp>EM_S_MAJASSRES_NUM</stp>
        <stp>3</stp>
        <stp>300335.SZ</stp>
        <stp>1/25/2015</stp>
        <stp>1/25/2017</stp>
        <tr r="M1596" s="5"/>
      </tp>
      <tp t="s">
        <v/>
        <stp/>
        <stp>EM_S_MAJASSRES_NUM</stp>
        <stp>3</stp>
        <stp>300334.SZ</stp>
        <stp>1/25/2015</stp>
        <stp>1/25/2017</stp>
        <tr r="M1595" s="5"/>
      </tp>
      <tp t="s">
        <v/>
        <stp/>
        <stp>EM_S_MAJASSRES_NUM</stp>
        <stp>3</stp>
        <stp>300337.SZ</stp>
        <stp>1/25/2015</stp>
        <stp>1/25/2017</stp>
        <tr r="M1598" s="5"/>
      </tp>
      <tp t="s">
        <v/>
        <stp/>
        <stp>EM_S_MAJASSRES_NUM</stp>
        <stp>3</stp>
        <stp>300336.SZ</stp>
        <stp>1/25/2015</stp>
        <stp>1/25/2017</stp>
        <tr r="M1597" s="5"/>
      </tp>
      <tp t="s">
        <v/>
        <stp/>
        <stp>EM_S_MAJASSRES_NUM</stp>
        <stp>3</stp>
        <stp>000301.SZ</stp>
        <stp>1/25/2015</stp>
        <stp>1/25/2017</stp>
        <tr r="M76" s="5"/>
      </tp>
      <tp>
        <v>1</v>
        <stp/>
        <stp>EM_S_MAJASSRES_NUM</stp>
        <stp>3</stp>
        <stp>300331.SZ</stp>
        <stp>1/25/2015</stp>
        <stp>1/25/2017</stp>
        <tr r="M1592" s="5"/>
      </tp>
      <tp t="s">
        <v/>
        <stp/>
        <stp>EM_S_MAJASSRES_NUM</stp>
        <stp>3</stp>
        <stp>300330.SZ</stp>
        <stp>1/25/2015</stp>
        <stp>1/25/2017</stp>
        <tr r="M1591" s="5"/>
      </tp>
      <tp t="s">
        <v/>
        <stp/>
        <stp>EM_S_MAJASSRES_NUM</stp>
        <stp>3</stp>
        <stp>300333.SZ</stp>
        <stp>1/25/2015</stp>
        <stp>1/25/2017</stp>
        <tr r="M1594" s="5"/>
      </tp>
      <tp t="s">
        <v/>
        <stp/>
        <stp>EM_S_MAJASSRES_NUM</stp>
        <stp>3</stp>
        <stp>300332.SZ</stp>
        <stp>1/25/2015</stp>
        <stp>1/25/2017</stp>
        <tr r="M1593" s="5"/>
      </tp>
      <tp t="s">
        <v/>
        <stp/>
        <stp>EM_S_MAJASSRES_NUM</stp>
        <stp>3</stp>
        <stp>300389.SZ</stp>
        <stp>1/25/2015</stp>
        <stp>1/25/2017</stp>
        <tr r="M1649" s="5"/>
      </tp>
      <tp t="s">
        <v/>
        <stp/>
        <stp>EM_S_MAJASSRES_NUM</stp>
        <stp>3</stp>
        <stp>300388.SZ</stp>
        <stp>1/25/2015</stp>
        <stp>1/25/2017</stp>
        <tr r="M1648" s="5"/>
      </tp>
      <tp t="s">
        <v/>
        <stp/>
        <stp>EM_S_MAJASSRES_NUM</stp>
        <stp>3</stp>
        <stp>300385.SZ</stp>
        <stp>1/25/2015</stp>
        <stp>1/25/2017</stp>
        <tr r="M1645" s="5"/>
      </tp>
      <tp t="s">
        <v/>
        <stp/>
        <stp>EM_S_MAJASSRES_NUM</stp>
        <stp>3</stp>
        <stp>300384.SZ</stp>
        <stp>1/25/2015</stp>
        <stp>1/25/2017</stp>
        <tr r="M1644" s="5"/>
      </tp>
      <tp t="s">
        <v/>
        <stp/>
        <stp>EM_S_MAJASSRES_NUM</stp>
        <stp>3</stp>
        <stp>300387.SZ</stp>
        <stp>1/25/2015</stp>
        <stp>1/25/2017</stp>
        <tr r="M1647" s="5"/>
      </tp>
      <tp t="s">
        <v/>
        <stp/>
        <stp>EM_S_MAJASSRES_NUM</stp>
        <stp>3</stp>
        <stp>300386.SZ</stp>
        <stp>1/25/2015</stp>
        <stp>1/25/2017</stp>
        <tr r="M1646" s="5"/>
      </tp>
      <tp>
        <v>1</v>
        <stp/>
        <stp>EM_S_MAJASSRES_NUM</stp>
        <stp>3</stp>
        <stp>300381.SZ</stp>
        <stp>1/25/2015</stp>
        <stp>1/25/2017</stp>
        <tr r="M1641" s="5"/>
      </tp>
      <tp t="s">
        <v/>
        <stp/>
        <stp>EM_S_MAJASSRES_NUM</stp>
        <stp>3</stp>
        <stp>300380.SZ</stp>
        <stp>1/25/2015</stp>
        <stp>1/25/2017</stp>
        <tr r="M1640" s="5"/>
      </tp>
      <tp>
        <v>1</v>
        <stp/>
        <stp>EM_S_MAJASSRES_NUM</stp>
        <stp>3</stp>
        <stp>300383.SZ</stp>
        <stp>1/25/2015</stp>
        <stp>1/25/2017</stp>
        <tr r="M1643" s="5"/>
      </tp>
      <tp t="s">
        <v/>
        <stp/>
        <stp>EM_S_MAJASSRES_NUM</stp>
        <stp>3</stp>
        <stp>300382.SZ</stp>
        <stp>1/25/2015</stp>
        <stp>1/25/2017</stp>
        <tr r="M1642" s="5"/>
      </tp>
      <tp t="s">
        <v/>
        <stp/>
        <stp>EM_S_MAJASSRES_NUM</stp>
        <stp>3</stp>
        <stp>300399.SZ</stp>
        <stp>1/25/2015</stp>
        <stp>1/25/2017</stp>
        <tr r="M1659" s="5"/>
      </tp>
      <tp t="s">
        <v/>
        <stp/>
        <stp>EM_S_MAJASSRES_NUM</stp>
        <stp>3</stp>
        <stp>300398.SZ</stp>
        <stp>1/25/2015</stp>
        <stp>1/25/2017</stp>
        <tr r="M1658" s="5"/>
      </tp>
      <tp t="s">
        <v/>
        <stp/>
        <stp>EM_S_MAJASSRES_NUM</stp>
        <stp>3</stp>
        <stp>300395.SZ</stp>
        <stp>1/25/2015</stp>
        <stp>1/25/2017</stp>
        <tr r="M1655" s="5"/>
      </tp>
      <tp t="s">
        <v/>
        <stp/>
        <stp>EM_S_MAJASSRES_NUM</stp>
        <stp>3</stp>
        <stp>300394.SZ</stp>
        <stp>1/25/2015</stp>
        <stp>1/25/2017</stp>
        <tr r="M1654" s="5"/>
      </tp>
      <tp t="s">
        <v/>
        <stp/>
        <stp>EM_S_MAJASSRES_NUM</stp>
        <stp>3</stp>
        <stp>300397.SZ</stp>
        <stp>1/25/2015</stp>
        <stp>1/25/2017</stp>
        <tr r="M1657" s="5"/>
      </tp>
      <tp t="s">
        <v/>
        <stp/>
        <stp>EM_S_MAJASSRES_NUM</stp>
        <stp>3</stp>
        <stp>300396.SZ</stp>
        <stp>1/25/2015</stp>
        <stp>1/25/2017</stp>
        <tr r="M1656" s="5"/>
      </tp>
      <tp t="s">
        <v/>
        <stp/>
        <stp>EM_S_MAJASSRES_NUM</stp>
        <stp>3</stp>
        <stp>300391.SZ</stp>
        <stp>1/25/2015</stp>
        <stp>1/25/2017</stp>
        <tr r="M1651" s="5"/>
      </tp>
      <tp>
        <v>1</v>
        <stp/>
        <stp>EM_S_MAJASSRES_NUM</stp>
        <stp>3</stp>
        <stp>300390.SZ</stp>
        <stp>1/25/2015</stp>
        <stp>1/25/2017</stp>
        <tr r="M1650" s="5"/>
      </tp>
      <tp t="s">
        <v/>
        <stp/>
        <stp>EM_S_MAJASSRES_NUM</stp>
        <stp>3</stp>
        <stp>300393.SZ</stp>
        <stp>1/25/2015</stp>
        <stp>1/25/2017</stp>
        <tr r="M1653" s="5"/>
      </tp>
      <tp t="s">
        <v/>
        <stp/>
        <stp>EM_S_MAJASSRES_NUM</stp>
        <stp>3</stp>
        <stp>300392.SZ</stp>
        <stp>1/25/2015</stp>
        <stp>1/25/2017</stp>
        <tr r="M1652" s="5"/>
      </tp>
      <tp t="s">
        <v/>
        <stp/>
        <stp>EM_S_MAJASSRES_NUM</stp>
        <stp>3</stp>
        <stp>600439.SH</stp>
        <stp>1/25/2015</stp>
        <stp>1/25/2017</stp>
        <tr r="M2144" s="5"/>
      </tp>
      <tp>
        <v>2</v>
        <stp/>
        <stp>EM_S_MAJASSRES_NUM</stp>
        <stp>3</stp>
        <stp>600438.SH</stp>
        <stp>1/25/2015</stp>
        <stp>1/25/2017</stp>
        <tr r="M2143" s="5"/>
      </tp>
      <tp t="s">
        <v/>
        <stp/>
        <stp>EM_S_MAJASSRES_NUM</stp>
        <stp>3</stp>
        <stp>600435.SH</stp>
        <stp>1/25/2015</stp>
        <stp>1/25/2017</stp>
        <tr r="M2141" s="5"/>
      </tp>
      <tp t="s">
        <v/>
        <stp/>
        <stp>EM_S_MAJASSRES_NUM</stp>
        <stp>3</stp>
        <stp>600436.SH</stp>
        <stp>1/25/2015</stp>
        <stp>1/25/2017</stp>
        <tr r="M2142" s="5"/>
      </tp>
      <tp t="s">
        <v/>
        <stp/>
        <stp>EM_S_MAJASSRES_NUM</stp>
        <stp>3</stp>
        <stp>600433.SH</stp>
        <stp>1/25/2015</stp>
        <stp>1/25/2017</stp>
        <tr r="M2140" s="5"/>
      </tp>
      <tp t="s">
        <v/>
        <stp/>
        <stp>EM_S_MAJASSRES_NUM</stp>
        <stp>3</stp>
        <stp>600432.SH</stp>
        <stp>1/25/2015</stp>
        <stp>1/25/2017</stp>
        <tr r="M2139" s="5"/>
      </tp>
      <tp t="s">
        <v/>
        <stp/>
        <stp>EM_S_MAJASSRES_NUM</stp>
        <stp>3</stp>
        <stp>600429.SH</stp>
        <stp>1/25/2015</stp>
        <stp>1/25/2017</stp>
        <tr r="M2138" s="5"/>
      </tp>
      <tp t="s">
        <v/>
        <stp/>
        <stp>EM_S_MAJASSRES_NUM</stp>
        <stp>3</stp>
        <stp>600428.SH</stp>
        <stp>1/25/2015</stp>
        <stp>1/25/2017</stp>
        <tr r="M2137" s="5"/>
      </tp>
      <tp t="s">
        <v/>
        <stp/>
        <stp>EM_S_MAJASSRES_NUM</stp>
        <stp>3</stp>
        <stp>600425.SH</stp>
        <stp>1/25/2015</stp>
        <stp>1/25/2017</stp>
        <tr r="M2135" s="5"/>
      </tp>
      <tp t="s">
        <v/>
        <stp/>
        <stp>EM_S_MAJASSRES_NUM</stp>
        <stp>3</stp>
        <stp>600426.SH</stp>
        <stp>1/25/2015</stp>
        <stp>1/25/2017</stp>
        <tr r="M2136" s="5"/>
      </tp>
      <tp t="s">
        <v/>
        <stp/>
        <stp>EM_S_MAJASSRES_NUM</stp>
        <stp>3</stp>
        <stp>600421.SH</stp>
        <stp>1/25/2015</stp>
        <stp>1/25/2017</stp>
        <tr r="M2132" s="5"/>
      </tp>
      <tp>
        <v>1</v>
        <stp/>
        <stp>EM_S_MAJASSRES_NUM</stp>
        <stp>3</stp>
        <stp>600420.SH</stp>
        <stp>1/25/2015</stp>
        <stp>1/25/2017</stp>
        <tr r="M2131" s="5"/>
      </tp>
      <tp t="s">
        <v/>
        <stp/>
        <stp>EM_S_MAJASSRES_NUM</stp>
        <stp>3</stp>
        <stp>600423.SH</stp>
        <stp>1/25/2015</stp>
        <stp>1/25/2017</stp>
        <tr r="M2134" s="5"/>
      </tp>
      <tp t="s">
        <v/>
        <stp/>
        <stp>EM_S_MAJASSRES_NUM</stp>
        <stp>3</stp>
        <stp>600422.SH</stp>
        <stp>1/25/2015</stp>
        <stp>1/25/2017</stp>
        <tr r="M2133" s="5"/>
      </tp>
      <tp>
        <v>1</v>
        <stp/>
        <stp>EM_S_MAJASSRES_NUM</stp>
        <stp>3</stp>
        <stp>600419.SH</stp>
        <stp>1/25/2015</stp>
        <stp>1/25/2017</stp>
        <tr r="M2130" s="5"/>
      </tp>
      <tp>
        <v>1</v>
        <stp/>
        <stp>EM_S_MAJASSRES_NUM</stp>
        <stp>3</stp>
        <stp>600418.SH</stp>
        <stp>1/25/2015</stp>
        <stp>1/25/2017</stp>
        <tr r="M2129" s="5"/>
      </tp>
      <tp t="s">
        <v/>
        <stp/>
        <stp>EM_S_MAJASSRES_NUM</stp>
        <stp>3</stp>
        <stp>600415.SH</stp>
        <stp>1/25/2015</stp>
        <stp>1/25/2017</stp>
        <tr r="M2127" s="5"/>
      </tp>
      <tp t="s">
        <v/>
        <stp/>
        <stp>EM_S_MAJASSRES_NUM</stp>
        <stp>3</stp>
        <stp>600416.SH</stp>
        <stp>1/25/2015</stp>
        <stp>1/25/2017</stp>
        <tr r="M2128" s="5"/>
      </tp>
      <tp t="s">
        <v/>
        <stp/>
        <stp>EM_S_MAJASSRES_NUM</stp>
        <stp>3</stp>
        <stp>600410.SH</stp>
        <stp>1/25/2015</stp>
        <stp>1/25/2017</stp>
        <tr r="M2126" s="5"/>
      </tp>
      <tp t="s">
        <v/>
        <stp/>
        <stp>EM_S_MAJASSRES_NUM</stp>
        <stp>3</stp>
        <stp>600409.SH</stp>
        <stp>1/25/2015</stp>
        <stp>1/25/2017</stp>
        <tr r="M2125" s="5"/>
      </tp>
      <tp t="s">
        <v/>
        <stp/>
        <stp>EM_S_MAJASSRES_NUM</stp>
        <stp>3</stp>
        <stp>600408.SH</stp>
        <stp>1/25/2015</stp>
        <stp>1/25/2017</stp>
        <tr r="M2124" s="5"/>
      </tp>
      <tp t="s">
        <v/>
        <stp/>
        <stp>EM_S_MAJASSRES_NUM</stp>
        <stp>3</stp>
        <stp>600405.SH</stp>
        <stp>1/25/2015</stp>
        <stp>1/25/2017</stp>
        <tr r="M2122" s="5"/>
      </tp>
      <tp t="s">
        <v/>
        <stp/>
        <stp>EM_S_MAJASSRES_NUM</stp>
        <stp>3</stp>
        <stp>600406.SH</stp>
        <stp>1/25/2015</stp>
        <stp>1/25/2017</stp>
        <tr r="M2123" s="5"/>
      </tp>
      <tp t="s">
        <v/>
        <stp/>
        <stp>EM_S_MAJASSRES_NUM</stp>
        <stp>3</stp>
        <stp>600401.SH</stp>
        <stp>1/25/2015</stp>
        <stp>1/25/2017</stp>
        <tr r="M2120" s="5"/>
      </tp>
      <tp t="s">
        <v/>
        <stp/>
        <stp>EM_S_MAJASSRES_NUM</stp>
        <stp>3</stp>
        <stp>600400.SH</stp>
        <stp>1/25/2015</stp>
        <stp>1/25/2017</stp>
        <tr r="M2119" s="5"/>
      </tp>
      <tp t="s">
        <v/>
        <stp/>
        <stp>EM_S_MAJASSRES_NUM</stp>
        <stp>3</stp>
        <stp>600403.SH</stp>
        <stp>1/25/2015</stp>
        <stp>1/25/2017</stp>
        <tr r="M2121" s="5"/>
      </tp>
      <tp t="s">
        <v/>
        <stp/>
        <stp>EM_S_MAJASSRES_NUM</stp>
        <stp>3</stp>
        <stp>600479.SH</stp>
        <stp>1/25/2015</stp>
        <stp>1/25/2017</stp>
        <tr r="M2167" s="5"/>
      </tp>
      <tp t="s">
        <v/>
        <stp/>
        <stp>EM_S_MAJASSRES_NUM</stp>
        <stp>3</stp>
        <stp>600478.SH</stp>
        <stp>1/25/2015</stp>
        <stp>1/25/2017</stp>
        <tr r="M2166" s="5"/>
      </tp>
      <tp t="s">
        <v/>
        <stp/>
        <stp>EM_S_MAJASSRES_NUM</stp>
        <stp>3</stp>
        <stp>600475.SH</stp>
        <stp>1/25/2015</stp>
        <stp>1/25/2017</stp>
        <tr r="M2163" s="5"/>
      </tp>
      <tp t="s">
        <v/>
        <stp/>
        <stp>EM_S_MAJASSRES_NUM</stp>
        <stp>3</stp>
        <stp>600477.SH</stp>
        <stp>1/25/2015</stp>
        <stp>1/25/2017</stp>
        <tr r="M2165" s="5"/>
      </tp>
      <tp t="s">
        <v/>
        <stp/>
        <stp>EM_S_MAJASSRES_NUM</stp>
        <stp>3</stp>
        <stp>600476.SH</stp>
        <stp>1/25/2015</stp>
        <stp>1/25/2017</stp>
        <tr r="M2164" s="5"/>
      </tp>
      <tp t="s">
        <v/>
        <stp/>
        <stp>EM_S_MAJASSRES_NUM</stp>
        <stp>3</stp>
        <stp>600470.SH</stp>
        <stp>1/25/2015</stp>
        <stp>1/25/2017</stp>
        <tr r="M2162" s="5"/>
      </tp>
      <tp t="s">
        <v/>
        <stp/>
        <stp>EM_S_MAJASSRES_NUM</stp>
        <stp>3</stp>
        <stp>600469.SH</stp>
        <stp>1/25/2015</stp>
        <stp>1/25/2017</stp>
        <tr r="M2161" s="5"/>
      </tp>
      <tp t="s">
        <v/>
        <stp/>
        <stp>EM_S_MAJASSRES_NUM</stp>
        <stp>3</stp>
        <stp>600468.SH</stp>
        <stp>1/25/2015</stp>
        <stp>1/25/2017</stp>
        <tr r="M2160" s="5"/>
      </tp>
      <tp t="s">
        <v/>
        <stp/>
        <stp>EM_S_MAJASSRES_NUM</stp>
        <stp>3</stp>
        <stp>600467.SH</stp>
        <stp>1/25/2015</stp>
        <stp>1/25/2017</stp>
        <tr r="M2159" s="5"/>
      </tp>
      <tp>
        <v>1</v>
        <stp/>
        <stp>EM_S_MAJASSRES_NUM</stp>
        <stp>3</stp>
        <stp>600466.SH</stp>
        <stp>1/25/2015</stp>
        <stp>1/25/2017</stp>
        <tr r="M2158" s="5"/>
      </tp>
      <tp>
        <v>1</v>
        <stp/>
        <stp>EM_S_MAJASSRES_NUM</stp>
        <stp>3</stp>
        <stp>600461.SH</stp>
        <stp>1/25/2015</stp>
        <stp>1/25/2017</stp>
        <tr r="M2155" s="5"/>
      </tp>
      <tp t="s">
        <v/>
        <stp/>
        <stp>EM_S_MAJASSRES_NUM</stp>
        <stp>3</stp>
        <stp>600460.SH</stp>
        <stp>1/25/2015</stp>
        <stp>1/25/2017</stp>
        <tr r="M2154" s="5"/>
      </tp>
      <tp t="s">
        <v/>
        <stp/>
        <stp>EM_S_MAJASSRES_NUM</stp>
        <stp>3</stp>
        <stp>600463.SH</stp>
        <stp>1/25/2015</stp>
        <stp>1/25/2017</stp>
        <tr r="M2157" s="5"/>
      </tp>
      <tp t="s">
        <v/>
        <stp/>
        <stp>EM_S_MAJASSRES_NUM</stp>
        <stp>3</stp>
        <stp>600462.SH</stp>
        <stp>1/25/2015</stp>
        <stp>1/25/2017</stp>
        <tr r="M2156" s="5"/>
      </tp>
      <tp t="s">
        <v/>
        <stp/>
        <stp>EM_S_MAJASSRES_NUM</stp>
        <stp>3</stp>
        <stp>600459.SH</stp>
        <stp>1/25/2015</stp>
        <stp>1/25/2017</stp>
        <tr r="M2153" s="5"/>
      </tp>
      <tp t="s">
        <v/>
        <stp/>
        <stp>EM_S_MAJASSRES_NUM</stp>
        <stp>3</stp>
        <stp>600458.SH</stp>
        <stp>1/25/2015</stp>
        <stp>1/25/2017</stp>
        <tr r="M2152" s="5"/>
      </tp>
      <tp t="s">
        <v/>
        <stp/>
        <stp>EM_S_MAJASSRES_NUM</stp>
        <stp>3</stp>
        <stp>600455.SH</stp>
        <stp>1/25/2015</stp>
        <stp>1/25/2017</stp>
        <tr r="M2150" s="5"/>
      </tp>
      <tp t="s">
        <v/>
        <stp/>
        <stp>EM_S_MAJASSRES_NUM</stp>
        <stp>3</stp>
        <stp>600456.SH</stp>
        <stp>1/25/2015</stp>
        <stp>1/25/2017</stp>
        <tr r="M2151" s="5"/>
      </tp>
      <tp t="s">
        <v/>
        <stp/>
        <stp>EM_S_MAJASSRES_NUM</stp>
        <stp>3</stp>
        <stp>600452.SH</stp>
        <stp>1/25/2015</stp>
        <stp>1/25/2017</stp>
        <tr r="M2149" s="5"/>
      </tp>
      <tp t="s">
        <v/>
        <stp/>
        <stp>EM_S_MAJASSRES_NUM</stp>
        <stp>3</stp>
        <stp>600449.SH</stp>
        <stp>1/25/2015</stp>
        <stp>1/25/2017</stp>
        <tr r="M2148" s="5"/>
      </tp>
      <tp t="s">
        <v/>
        <stp/>
        <stp>EM_S_MAJASSRES_NUM</stp>
        <stp>3</stp>
        <stp>600448.SH</stp>
        <stp>1/25/2015</stp>
        <stp>1/25/2017</stp>
        <tr r="M2147" s="5"/>
      </tp>
      <tp>
        <v>1</v>
        <stp/>
        <stp>EM_S_MAJASSRES_NUM</stp>
        <stp>3</stp>
        <stp>600444.SH</stp>
        <stp>1/25/2015</stp>
        <stp>1/25/2017</stp>
        <tr r="M2145" s="5"/>
      </tp>
      <tp t="s">
        <v/>
        <stp/>
        <stp>EM_S_MAJASSRES_NUM</stp>
        <stp>3</stp>
        <stp>600446.SH</stp>
        <stp>1/25/2015</stp>
        <stp>1/25/2017</stp>
        <tr r="M2146" s="5"/>
      </tp>
      <tp t="s">
        <v/>
        <stp/>
        <stp>EM_S_MAJASSRES_NUM</stp>
        <stp>3</stp>
        <stp>600499.SH</stp>
        <stp>1/25/2015</stp>
        <stp>1/25/2017</stp>
        <tr r="M2184" s="5"/>
      </tp>
      <tp t="s">
        <v/>
        <stp/>
        <stp>EM_S_MAJASSRES_NUM</stp>
        <stp>3</stp>
        <stp>600498.SH</stp>
        <stp>1/25/2015</stp>
        <stp>1/25/2017</stp>
        <tr r="M2183" s="5"/>
      </tp>
      <tp t="s">
        <v/>
        <stp/>
        <stp>EM_S_MAJASSRES_NUM</stp>
        <stp>3</stp>
        <stp>600495.SH</stp>
        <stp>1/25/2015</stp>
        <stp>1/25/2017</stp>
        <tr r="M2180" s="5"/>
      </tp>
      <tp t="s">
        <v/>
        <stp/>
        <stp>EM_S_MAJASSRES_NUM</stp>
        <stp>3</stp>
        <stp>600497.SH</stp>
        <stp>1/25/2015</stp>
        <stp>1/25/2017</stp>
        <tr r="M2182" s="5"/>
      </tp>
      <tp t="s">
        <v/>
        <stp/>
        <stp>EM_S_MAJASSRES_NUM</stp>
        <stp>3</stp>
        <stp>600496.SH</stp>
        <stp>1/25/2015</stp>
        <stp>1/25/2017</stp>
        <tr r="M2181" s="5"/>
      </tp>
      <tp t="s">
        <v/>
        <stp/>
        <stp>EM_S_MAJASSRES_NUM</stp>
        <stp>3</stp>
        <stp>600491.SH</stp>
        <stp>1/25/2015</stp>
        <stp>1/25/2017</stp>
        <tr r="M2178" s="5"/>
      </tp>
      <tp>
        <v>1</v>
        <stp/>
        <stp>EM_S_MAJASSRES_NUM</stp>
        <stp>3</stp>
        <stp>600490.SH</stp>
        <stp>1/25/2015</stp>
        <stp>1/25/2017</stp>
        <tr r="M2177" s="5"/>
      </tp>
      <tp t="s">
        <v/>
        <stp/>
        <stp>EM_S_MAJASSRES_NUM</stp>
        <stp>3</stp>
        <stp>600493.SH</stp>
        <stp>1/25/2015</stp>
        <stp>1/25/2017</stp>
        <tr r="M2179" s="5"/>
      </tp>
      <tp t="s">
        <v/>
        <stp/>
        <stp>EM_S_MAJASSRES_NUM</stp>
        <stp>3</stp>
        <stp>600489.SH</stp>
        <stp>1/25/2015</stp>
        <stp>1/25/2017</stp>
        <tr r="M2176" s="5"/>
      </tp>
      <tp t="s">
        <v/>
        <stp/>
        <stp>EM_S_MAJASSRES_NUM</stp>
        <stp>3</stp>
        <stp>600488.SH</stp>
        <stp>1/25/2015</stp>
        <stp>1/25/2017</stp>
        <tr r="M2175" s="5"/>
      </tp>
      <tp t="s">
        <v/>
        <stp/>
        <stp>EM_S_MAJASSRES_NUM</stp>
        <stp>3</stp>
        <stp>600485.SH</stp>
        <stp>1/25/2015</stp>
        <stp>1/25/2017</stp>
        <tr r="M2172" s="5"/>
      </tp>
      <tp t="s">
        <v/>
        <stp/>
        <stp>EM_S_MAJASSRES_NUM</stp>
        <stp>3</stp>
        <stp>600487.SH</stp>
        <stp>1/25/2015</stp>
        <stp>1/25/2017</stp>
        <tr r="M2174" s="5"/>
      </tp>
      <tp t="s">
        <v/>
        <stp/>
        <stp>EM_S_MAJASSRES_NUM</stp>
        <stp>3</stp>
        <stp>600486.SH</stp>
        <stp>1/25/2015</stp>
        <stp>1/25/2017</stp>
        <tr r="M2173" s="5"/>
      </tp>
      <tp t="s">
        <v/>
        <stp/>
        <stp>EM_S_MAJASSRES_NUM</stp>
        <stp>3</stp>
        <stp>600481.SH</stp>
        <stp>1/25/2015</stp>
        <stp>1/25/2017</stp>
        <tr r="M2169" s="5"/>
      </tp>
      <tp t="s">
        <v/>
        <stp/>
        <stp>EM_S_MAJASSRES_NUM</stp>
        <stp>3</stp>
        <stp>600480.SH</stp>
        <stp>1/25/2015</stp>
        <stp>1/25/2017</stp>
        <tr r="M2168" s="5"/>
      </tp>
      <tp t="s">
        <v/>
        <stp/>
        <stp>EM_S_MAJASSRES_NUM</stp>
        <stp>3</stp>
        <stp>600483.SH</stp>
        <stp>1/25/2015</stp>
        <stp>1/25/2017</stp>
        <tr r="M2171" s="5"/>
      </tp>
      <tp>
        <v>1</v>
        <stp/>
        <stp>EM_S_MAJASSRES_NUM</stp>
        <stp>3</stp>
        <stp>600482.SH</stp>
        <stp>1/25/2015</stp>
        <stp>1/25/2017</stp>
        <tr r="M2170" s="5"/>
      </tp>
      <tp t="s">
        <v/>
        <stp/>
        <stp>EM_S_MAJASSRES_NUM</stp>
        <stp>3</stp>
        <stp>300449.SZ</stp>
        <stp>1/25/2015</stp>
        <stp>1/25/2017</stp>
        <tr r="M1709" s="5"/>
      </tp>
      <tp t="s">
        <v/>
        <stp/>
        <stp>EM_S_MAJASSRES_NUM</stp>
        <stp>3</stp>
        <stp>300448.SZ</stp>
        <stp>1/25/2015</stp>
        <stp>1/25/2017</stp>
        <tr r="M1708" s="5"/>
      </tp>
      <tp t="s">
        <v/>
        <stp/>
        <stp>EM_S_MAJASSRES_NUM</stp>
        <stp>3</stp>
        <stp>300445.SZ</stp>
        <stp>1/25/2015</stp>
        <stp>1/25/2017</stp>
        <tr r="M1705" s="5"/>
      </tp>
      <tp t="s">
        <v/>
        <stp/>
        <stp>EM_S_MAJASSRES_NUM</stp>
        <stp>3</stp>
        <stp>300444.SZ</stp>
        <stp>1/25/2015</stp>
        <stp>1/25/2017</stp>
        <tr r="M1704" s="5"/>
      </tp>
      <tp t="s">
        <v/>
        <stp/>
        <stp>EM_S_MAJASSRES_NUM</stp>
        <stp>3</stp>
        <stp>300447.SZ</stp>
        <stp>1/25/2015</stp>
        <stp>1/25/2017</stp>
        <tr r="M1707" s="5"/>
      </tp>
      <tp t="s">
        <v/>
        <stp/>
        <stp>EM_S_MAJASSRES_NUM</stp>
        <stp>3</stp>
        <stp>300446.SZ</stp>
        <stp>1/25/2015</stp>
        <stp>1/25/2017</stp>
        <tr r="M1706" s="5"/>
      </tp>
      <tp>
        <v>1</v>
        <stp/>
        <stp>EM_S_MAJASSRES_NUM</stp>
        <stp>3</stp>
        <stp>300441.SZ</stp>
        <stp>1/25/2015</stp>
        <stp>1/25/2017</stp>
        <tr r="M1701" s="5"/>
      </tp>
      <tp t="s">
        <v/>
        <stp/>
        <stp>EM_S_MAJASSRES_NUM</stp>
        <stp>3</stp>
        <stp>300440.SZ</stp>
        <stp>1/25/2015</stp>
        <stp>1/25/2017</stp>
        <tr r="M1700" s="5"/>
      </tp>
      <tp t="s">
        <v/>
        <stp/>
        <stp>EM_S_MAJASSRES_NUM</stp>
        <stp>3</stp>
        <stp>300443.SZ</stp>
        <stp>1/25/2015</stp>
        <stp>1/25/2017</stp>
        <tr r="M1703" s="5"/>
      </tp>
      <tp t="s">
        <v/>
        <stp/>
        <stp>EM_S_MAJASSRES_NUM</stp>
        <stp>3</stp>
        <stp>300442.SZ</stp>
        <stp>1/25/2015</stp>
        <stp>1/25/2017</stp>
        <tr r="M1702" s="5"/>
      </tp>
      <tp>
        <v>1</v>
        <stp/>
        <stp>EM_S_MAJASSRES_NUM</stp>
        <stp>3</stp>
        <stp>300459.SZ</stp>
        <stp>1/25/2015</stp>
        <stp>1/25/2017</stp>
        <tr r="M1718" s="5"/>
      </tp>
      <tp t="s">
        <v/>
        <stp/>
        <stp>EM_S_MAJASSRES_NUM</stp>
        <stp>3</stp>
        <stp>300458.SZ</stp>
        <stp>1/25/2015</stp>
        <stp>1/25/2017</stp>
        <tr r="M1717" s="5"/>
      </tp>
      <tp t="s">
        <v/>
        <stp/>
        <stp>EM_S_MAJASSRES_NUM</stp>
        <stp>3</stp>
        <stp>300455.SZ</stp>
        <stp>1/25/2015</stp>
        <stp>1/25/2017</stp>
        <tr r="M1714" s="5"/>
      </tp>
      <tp t="s">
        <v/>
        <stp/>
        <stp>EM_S_MAJASSRES_NUM</stp>
        <stp>3</stp>
        <stp>300457.SZ</stp>
        <stp>1/25/2015</stp>
        <stp>1/25/2017</stp>
        <tr r="M1716" s="5"/>
      </tp>
      <tp>
        <v>1</v>
        <stp/>
        <stp>EM_S_MAJASSRES_NUM</stp>
        <stp>3</stp>
        <stp>300456.SZ</stp>
        <stp>1/25/2015</stp>
        <stp>1/25/2017</stp>
        <tr r="M1715" s="5"/>
      </tp>
      <tp>
        <v>1</v>
        <stp/>
        <stp>EM_S_MAJASSRES_NUM</stp>
        <stp>3</stp>
        <stp>300451.SZ</stp>
        <stp>1/25/2015</stp>
        <stp>1/25/2017</stp>
        <tr r="M1711" s="5"/>
      </tp>
      <tp t="s">
        <v/>
        <stp/>
        <stp>EM_S_MAJASSRES_NUM</stp>
        <stp>3</stp>
        <stp>300450.SZ</stp>
        <stp>1/25/2015</stp>
        <stp>1/25/2017</stp>
        <tr r="M1710" s="5"/>
      </tp>
      <tp t="s">
        <v/>
        <stp/>
        <stp>EM_S_MAJASSRES_NUM</stp>
        <stp>3</stp>
        <stp>300453.SZ</stp>
        <stp>1/25/2015</stp>
        <stp>1/25/2017</stp>
        <tr r="M1713" s="5"/>
      </tp>
      <tp t="s">
        <v/>
        <stp/>
        <stp>EM_S_MAJASSRES_NUM</stp>
        <stp>3</stp>
        <stp>300452.SZ</stp>
        <stp>1/25/2015</stp>
        <stp>1/25/2017</stp>
        <tr r="M1712" s="5"/>
      </tp>
      <tp t="s">
        <v/>
        <stp/>
        <stp>EM_S_MAJASSRES_NUM</stp>
        <stp>3</stp>
        <stp>300469.SZ</stp>
        <stp>1/25/2015</stp>
        <stp>1/25/2017</stp>
        <tr r="M1728" s="5"/>
      </tp>
      <tp t="s">
        <v/>
        <stp/>
        <stp>EM_S_MAJASSRES_NUM</stp>
        <stp>3</stp>
        <stp>300468.SZ</stp>
        <stp>1/25/2015</stp>
        <stp>1/25/2017</stp>
        <tr r="M1727" s="5"/>
      </tp>
      <tp t="s">
        <v/>
        <stp/>
        <stp>EM_S_MAJASSRES_NUM</stp>
        <stp>3</stp>
        <stp>300465.SZ</stp>
        <stp>1/25/2015</stp>
        <stp>1/25/2017</stp>
        <tr r="M1724" s="5"/>
      </tp>
      <tp t="s">
        <v/>
        <stp/>
        <stp>EM_S_MAJASSRES_NUM</stp>
        <stp>3</stp>
        <stp>300464.SZ</stp>
        <stp>1/25/2015</stp>
        <stp>1/25/2017</stp>
        <tr r="M1723" s="5"/>
      </tp>
      <tp t="s">
        <v/>
        <stp/>
        <stp>EM_S_MAJASSRES_NUM</stp>
        <stp>3</stp>
        <stp>300467.SZ</stp>
        <stp>1/25/2015</stp>
        <stp>1/25/2017</stp>
        <tr r="M1726" s="5"/>
      </tp>
      <tp>
        <v>1</v>
        <stp/>
        <stp>EM_S_MAJASSRES_NUM</stp>
        <stp>3</stp>
        <stp>300466.SZ</stp>
        <stp>1/25/2015</stp>
        <stp>1/25/2017</stp>
        <tr r="M1725" s="5"/>
      </tp>
      <tp t="s">
        <v/>
        <stp/>
        <stp>EM_S_MAJASSRES_NUM</stp>
        <stp>3</stp>
        <stp>300461.SZ</stp>
        <stp>1/25/2015</stp>
        <stp>1/25/2017</stp>
        <tr r="M1720" s="5"/>
      </tp>
      <tp t="s">
        <v/>
        <stp/>
        <stp>EM_S_MAJASSRES_NUM</stp>
        <stp>3</stp>
        <stp>300460.SZ</stp>
        <stp>1/25/2015</stp>
        <stp>1/25/2017</stp>
        <tr r="M1719" s="5"/>
      </tp>
      <tp t="s">
        <v/>
        <stp/>
        <stp>EM_S_MAJASSRES_NUM</stp>
        <stp>3</stp>
        <stp>300463.SZ</stp>
        <stp>1/25/2015</stp>
        <stp>1/25/2017</stp>
        <tr r="M1722" s="5"/>
      </tp>
      <tp t="s">
        <v/>
        <stp/>
        <stp>EM_S_MAJASSRES_NUM</stp>
        <stp>3</stp>
        <stp>300462.SZ</stp>
        <stp>1/25/2015</stp>
        <stp>1/25/2017</stp>
        <tr r="M1721" s="5"/>
      </tp>
      <tp t="s">
        <v/>
        <stp/>
        <stp>EM_S_MAJASSRES_NUM</stp>
        <stp>3</stp>
        <stp>300479.SZ</stp>
        <stp>1/25/2015</stp>
        <stp>1/25/2017</stp>
        <tr r="M1738" s="5"/>
      </tp>
      <tp t="s">
        <v/>
        <stp/>
        <stp>EM_S_MAJASSRES_NUM</stp>
        <stp>3</stp>
        <stp>300478.SZ</stp>
        <stp>1/25/2015</stp>
        <stp>1/25/2017</stp>
        <tr r="M1737" s="5"/>
      </tp>
      <tp t="s">
        <v/>
        <stp/>
        <stp>EM_S_MAJASSRES_NUM</stp>
        <stp>3</stp>
        <stp>300475.SZ</stp>
        <stp>1/25/2015</stp>
        <stp>1/25/2017</stp>
        <tr r="M1734" s="5"/>
      </tp>
      <tp t="s">
        <v/>
        <stp/>
        <stp>EM_S_MAJASSRES_NUM</stp>
        <stp>3</stp>
        <stp>300474.SZ</stp>
        <stp>1/25/2015</stp>
        <stp>1/25/2017</stp>
        <tr r="M1733" s="5"/>
      </tp>
      <tp t="s">
        <v/>
        <stp/>
        <stp>EM_S_MAJASSRES_NUM</stp>
        <stp>3</stp>
        <stp>300477.SZ</stp>
        <stp>1/25/2015</stp>
        <stp>1/25/2017</stp>
        <tr r="M1736" s="5"/>
      </tp>
      <tp t="s">
        <v/>
        <stp/>
        <stp>EM_S_MAJASSRES_NUM</stp>
        <stp>3</stp>
        <stp>300476.SZ</stp>
        <stp>1/25/2015</stp>
        <stp>1/25/2017</stp>
        <tr r="M1735" s="5"/>
      </tp>
      <tp t="s">
        <v/>
        <stp/>
        <stp>EM_S_MAJASSRES_NUM</stp>
        <stp>3</stp>
        <stp>300471.SZ</stp>
        <stp>1/25/2015</stp>
        <stp>1/25/2017</stp>
        <tr r="M1730" s="5"/>
      </tp>
      <tp t="s">
        <v/>
        <stp/>
        <stp>EM_S_MAJASSRES_NUM</stp>
        <stp>3</stp>
        <stp>300470.SZ</stp>
        <stp>1/25/2015</stp>
        <stp>1/25/2017</stp>
        <tr r="M1729" s="5"/>
      </tp>
      <tp t="s">
        <v/>
        <stp/>
        <stp>EM_S_MAJASSRES_NUM</stp>
        <stp>3</stp>
        <stp>300473.SZ</stp>
        <stp>1/25/2015</stp>
        <stp>1/25/2017</stp>
        <tr r="M1732" s="5"/>
      </tp>
      <tp t="s">
        <v/>
        <stp/>
        <stp>EM_S_MAJASSRES_NUM</stp>
        <stp>3</stp>
        <stp>300472.SZ</stp>
        <stp>1/25/2015</stp>
        <stp>1/25/2017</stp>
        <tr r="M1731" s="5"/>
      </tp>
      <tp t="s">
        <v/>
        <stp/>
        <stp>EM_S_MAJASSRES_NUM</stp>
        <stp>3</stp>
        <stp>300409.SZ</stp>
        <stp>1/25/2015</stp>
        <stp>1/25/2017</stp>
        <tr r="M1669" s="5"/>
      </tp>
      <tp t="s">
        <v/>
        <stp/>
        <stp>EM_S_MAJASSRES_NUM</stp>
        <stp>3</stp>
        <stp>300408.SZ</stp>
        <stp>1/25/2015</stp>
        <stp>1/25/2017</stp>
        <tr r="M1668" s="5"/>
      </tp>
      <tp t="s">
        <v/>
        <stp/>
        <stp>EM_S_MAJASSRES_NUM</stp>
        <stp>3</stp>
        <stp>300405.SZ</stp>
        <stp>1/25/2015</stp>
        <stp>1/25/2017</stp>
        <tr r="M1665" s="5"/>
      </tp>
      <tp t="s">
        <v/>
        <stp/>
        <stp>EM_S_MAJASSRES_NUM</stp>
        <stp>3</stp>
        <stp>300404.SZ</stp>
        <stp>1/25/2015</stp>
        <stp>1/25/2017</stp>
        <tr r="M1664" s="5"/>
      </tp>
      <tp t="s">
        <v/>
        <stp/>
        <stp>EM_S_MAJASSRES_NUM</stp>
        <stp>3</stp>
        <stp>300407.SZ</stp>
        <stp>1/25/2015</stp>
        <stp>1/25/2017</stp>
        <tr r="M1667" s="5"/>
      </tp>
      <tp t="s">
        <v/>
        <stp/>
        <stp>EM_S_MAJASSRES_NUM</stp>
        <stp>3</stp>
        <stp>300406.SZ</stp>
        <stp>1/25/2015</stp>
        <stp>1/25/2017</stp>
        <tr r="M1666" s="5"/>
      </tp>
      <tp t="s">
        <v/>
        <stp/>
        <stp>EM_S_MAJASSRES_NUM</stp>
        <stp>3</stp>
        <stp>300401.SZ</stp>
        <stp>1/25/2015</stp>
        <stp>1/25/2017</stp>
        <tr r="M1661" s="5"/>
      </tp>
      <tp t="s">
        <v/>
        <stp/>
        <stp>EM_S_MAJASSRES_NUM</stp>
        <stp>3</stp>
        <stp>000430.SZ</stp>
        <stp>1/25/2015</stp>
        <stp>1/25/2017</stp>
        <tr r="M103" s="5"/>
      </tp>
      <tp t="s">
        <v/>
        <stp/>
        <stp>EM_S_MAJASSRES_NUM</stp>
        <stp>3</stp>
        <stp>300400.SZ</stp>
        <stp>1/25/2015</stp>
        <stp>1/25/2017</stp>
        <tr r="M1660" s="5"/>
      </tp>
      <tp t="s">
        <v/>
        <stp/>
        <stp>EM_S_MAJASSRES_NUM</stp>
        <stp>3</stp>
        <stp>300403.SZ</stp>
        <stp>1/25/2015</stp>
        <stp>1/25/2017</stp>
        <tr r="M1663" s="5"/>
      </tp>
      <tp t="s">
        <v/>
        <stp/>
        <stp>EM_S_MAJASSRES_NUM</stp>
        <stp>3</stp>
        <stp>300402.SZ</stp>
        <stp>1/25/2015</stp>
        <stp>1/25/2017</stp>
        <tr r="M1662" s="5"/>
      </tp>
      <tp>
        <v>1</v>
        <stp/>
        <stp>EM_S_MAJASSRES_NUM</stp>
        <stp>3</stp>
        <stp>000429.SZ</stp>
        <stp>1/25/2015</stp>
        <stp>1/25/2017</stp>
        <tr r="M102" s="5"/>
      </tp>
      <tp>
        <v>1</v>
        <stp/>
        <stp>EM_S_MAJASSRES_NUM</stp>
        <stp>3</stp>
        <stp>300419.SZ</stp>
        <stp>1/25/2015</stp>
        <stp>1/25/2017</stp>
        <tr r="M1679" s="5"/>
      </tp>
      <tp t="s">
        <v/>
        <stp/>
        <stp>EM_S_MAJASSRES_NUM</stp>
        <stp>3</stp>
        <stp>000428.SZ</stp>
        <stp>1/25/2015</stp>
        <stp>1/25/2017</stp>
        <tr r="M101" s="5"/>
      </tp>
      <tp t="s">
        <v/>
        <stp/>
        <stp>EM_S_MAJASSRES_NUM</stp>
        <stp>3</stp>
        <stp>300418.SZ</stp>
        <stp>1/25/2015</stp>
        <stp>1/25/2017</stp>
        <tr r="M1678" s="5"/>
      </tp>
      <tp t="s">
        <v/>
        <stp/>
        <stp>EM_S_MAJASSRES_NUM</stp>
        <stp>3</stp>
        <stp>000425.SZ</stp>
        <stp>1/25/2015</stp>
        <stp>1/25/2017</stp>
        <tr r="M99" s="5"/>
      </tp>
      <tp t="s">
        <v/>
        <stp/>
        <stp>EM_S_MAJASSRES_NUM</stp>
        <stp>3</stp>
        <stp>300415.SZ</stp>
        <stp>1/25/2015</stp>
        <stp>1/25/2017</stp>
        <tr r="M1675" s="5"/>
      </tp>
      <tp t="s">
        <v/>
        <stp/>
        <stp>EM_S_MAJASSRES_NUM</stp>
        <stp>3</stp>
        <stp>300414.SZ</stp>
        <stp>1/25/2015</stp>
        <stp>1/25/2017</stp>
        <tr r="M1674" s="5"/>
      </tp>
      <tp t="s">
        <v/>
        <stp/>
        <stp>EM_S_MAJASSRES_NUM</stp>
        <stp>3</stp>
        <stp>300417.SZ</stp>
        <stp>1/25/2015</stp>
        <stp>1/25/2017</stp>
        <tr r="M1677" s="5"/>
      </tp>
      <tp>
        <v>1</v>
        <stp/>
        <stp>EM_S_MAJASSRES_NUM</stp>
        <stp>3</stp>
        <stp>000426.SZ</stp>
        <stp>1/25/2015</stp>
        <stp>1/25/2017</stp>
        <tr r="M100" s="5"/>
      </tp>
      <tp t="s">
        <v/>
        <stp/>
        <stp>EM_S_MAJASSRES_NUM</stp>
        <stp>3</stp>
        <stp>300416.SZ</stp>
        <stp>1/25/2015</stp>
        <stp>1/25/2017</stp>
        <tr r="M1676" s="5"/>
      </tp>
      <tp t="s">
        <v/>
        <stp/>
        <stp>EM_S_MAJASSRES_NUM</stp>
        <stp>3</stp>
        <stp>000421.SZ</stp>
        <stp>1/25/2015</stp>
        <stp>1/25/2017</stp>
        <tr r="M96" s="5"/>
      </tp>
      <tp t="s">
        <v/>
        <stp/>
        <stp>EM_S_MAJASSRES_NUM</stp>
        <stp>3</stp>
        <stp>300411.SZ</stp>
        <stp>1/25/2015</stp>
        <stp>1/25/2017</stp>
        <tr r="M1671" s="5"/>
      </tp>
      <tp t="s">
        <v/>
        <stp/>
        <stp>EM_S_MAJASSRES_NUM</stp>
        <stp>3</stp>
        <stp>000420.SZ</stp>
        <stp>1/25/2015</stp>
        <stp>1/25/2017</stp>
        <tr r="M95" s="5"/>
      </tp>
      <tp>
        <v>2</v>
        <stp/>
        <stp>EM_S_MAJASSRES_NUM</stp>
        <stp>3</stp>
        <stp>300410.SZ</stp>
        <stp>1/25/2015</stp>
        <stp>1/25/2017</stp>
        <tr r="M1670" s="5"/>
      </tp>
      <tp t="s">
        <v/>
        <stp/>
        <stp>EM_S_MAJASSRES_NUM</stp>
        <stp>3</stp>
        <stp>000423.SZ</stp>
        <stp>1/25/2015</stp>
        <stp>1/25/2017</stp>
        <tr r="M98" s="5"/>
      </tp>
      <tp t="s">
        <v/>
        <stp/>
        <stp>EM_S_MAJASSRES_NUM</stp>
        <stp>3</stp>
        <stp>300413.SZ</stp>
        <stp>1/25/2015</stp>
        <stp>1/25/2017</stp>
        <tr r="M1673" s="5"/>
      </tp>
      <tp t="s">
        <v/>
        <stp/>
        <stp>EM_S_MAJASSRES_NUM</stp>
        <stp>3</stp>
        <stp>000422.SZ</stp>
        <stp>1/25/2015</stp>
        <stp>1/25/2017</stp>
        <tr r="M97" s="5"/>
      </tp>
      <tp t="s">
        <v/>
        <stp/>
        <stp>EM_S_MAJASSRES_NUM</stp>
        <stp>3</stp>
        <stp>300412.SZ</stp>
        <stp>1/25/2015</stp>
        <stp>1/25/2017</stp>
        <tr r="M1672" s="5"/>
      </tp>
      <tp t="s">
        <v/>
        <stp/>
        <stp>EM_S_MAJASSRES_NUM</stp>
        <stp>3</stp>
        <stp>000419.SZ</stp>
        <stp>1/25/2015</stp>
        <stp>1/25/2017</stp>
        <tr r="M94" s="5"/>
      </tp>
      <tp>
        <v>1</v>
        <stp/>
        <stp>EM_S_MAJASSRES_NUM</stp>
        <stp>3</stp>
        <stp>300429.SZ</stp>
        <stp>1/25/2015</stp>
        <stp>1/25/2017</stp>
        <tr r="M1689" s="5"/>
      </tp>
      <tp t="s">
        <v/>
        <stp/>
        <stp>EM_S_MAJASSRES_NUM</stp>
        <stp>3</stp>
        <stp>000418.SZ</stp>
        <stp>1/25/2015</stp>
        <stp>1/25/2017</stp>
        <tr r="M93" s="5"/>
      </tp>
      <tp t="s">
        <v/>
        <stp/>
        <stp>EM_S_MAJASSRES_NUM</stp>
        <stp>3</stp>
        <stp>300428.SZ</stp>
        <stp>1/25/2015</stp>
        <stp>1/25/2017</stp>
        <tr r="M1688" s="5"/>
      </tp>
      <tp>
        <v>1</v>
        <stp/>
        <stp>EM_S_MAJASSRES_NUM</stp>
        <stp>3</stp>
        <stp>000415.SZ</stp>
        <stp>1/25/2015</stp>
        <stp>1/25/2017</stp>
        <tr r="M90" s="5"/>
      </tp>
      <tp>
        <v>1</v>
        <stp/>
        <stp>EM_S_MAJASSRES_NUM</stp>
        <stp>3</stp>
        <stp>300425.SZ</stp>
        <stp>1/25/2015</stp>
        <stp>1/25/2017</stp>
        <tr r="M1685" s="5"/>
      </tp>
      <tp t="s">
        <v/>
        <stp/>
        <stp>EM_S_MAJASSRES_NUM</stp>
        <stp>3</stp>
        <stp>300424.SZ</stp>
        <stp>1/25/2015</stp>
        <stp>1/25/2017</stp>
        <tr r="M1684" s="5"/>
      </tp>
      <tp t="s">
        <v/>
        <stp/>
        <stp>EM_S_MAJASSRES_NUM</stp>
        <stp>3</stp>
        <stp>000417.SZ</stp>
        <stp>1/25/2015</stp>
        <stp>1/25/2017</stp>
        <tr r="M92" s="5"/>
      </tp>
      <tp t="s">
        <v/>
        <stp/>
        <stp>EM_S_MAJASSRES_NUM</stp>
        <stp>3</stp>
        <stp>300427.SZ</stp>
        <stp>1/25/2015</stp>
        <stp>1/25/2017</stp>
        <tr r="M1687" s="5"/>
      </tp>
      <tp t="s">
        <v/>
        <stp/>
        <stp>EM_S_MAJASSRES_NUM</stp>
        <stp>3</stp>
        <stp>000416.SZ</stp>
        <stp>1/25/2015</stp>
        <stp>1/25/2017</stp>
        <tr r="M91" s="5"/>
      </tp>
      <tp t="s">
        <v/>
        <stp/>
        <stp>EM_S_MAJASSRES_NUM</stp>
        <stp>3</stp>
        <stp>300426.SZ</stp>
        <stp>1/25/2015</stp>
        <stp>1/25/2017</stp>
        <tr r="M1686" s="5"/>
      </tp>
      <tp t="s">
        <v/>
        <stp/>
        <stp>EM_S_MAJASSRES_NUM</stp>
        <stp>3</stp>
        <stp>000411.SZ</stp>
        <stp>1/25/2015</stp>
        <stp>1/25/2017</stp>
        <tr r="M88" s="5"/>
      </tp>
      <tp t="s">
        <v/>
        <stp/>
        <stp>EM_S_MAJASSRES_NUM</stp>
        <stp>3</stp>
        <stp>300421.SZ</stp>
        <stp>1/25/2015</stp>
        <stp>1/25/2017</stp>
        <tr r="M1681" s="5"/>
      </tp>
      <tp t="s">
        <v/>
        <stp/>
        <stp>EM_S_MAJASSRES_NUM</stp>
        <stp>3</stp>
        <stp>000410.SZ</stp>
        <stp>1/25/2015</stp>
        <stp>1/25/2017</stp>
        <tr r="M87" s="5"/>
      </tp>
      <tp>
        <v>1</v>
        <stp/>
        <stp>EM_S_MAJASSRES_NUM</stp>
        <stp>3</stp>
        <stp>300420.SZ</stp>
        <stp>1/25/2015</stp>
        <stp>1/25/2017</stp>
        <tr r="M1680" s="5"/>
      </tp>
      <tp t="s">
        <v/>
        <stp/>
        <stp>EM_S_MAJASSRES_NUM</stp>
        <stp>3</stp>
        <stp>000413.SZ</stp>
        <stp>1/25/2015</stp>
        <stp>1/25/2017</stp>
        <tr r="M89" s="5"/>
      </tp>
      <tp t="s">
        <v/>
        <stp/>
        <stp>EM_S_MAJASSRES_NUM</stp>
        <stp>3</stp>
        <stp>300423.SZ</stp>
        <stp>1/25/2015</stp>
        <stp>1/25/2017</stp>
        <tr r="M1683" s="5"/>
      </tp>
      <tp t="s">
        <v/>
        <stp/>
        <stp>EM_S_MAJASSRES_NUM</stp>
        <stp>3</stp>
        <stp>300422.SZ</stp>
        <stp>1/25/2015</stp>
        <stp>1/25/2017</stp>
        <tr r="M1682" s="5"/>
      </tp>
      <tp t="s">
        <v/>
        <stp/>
        <stp>EM_S_MAJASSRES_NUM</stp>
        <stp>3</stp>
        <stp>000409.SZ</stp>
        <stp>1/25/2015</stp>
        <stp>1/25/2017</stp>
        <tr r="M86" s="5"/>
      </tp>
      <tp t="s">
        <v/>
        <stp/>
        <stp>EM_S_MAJASSRES_NUM</stp>
        <stp>3</stp>
        <stp>300439.SZ</stp>
        <stp>1/25/2015</stp>
        <stp>1/25/2017</stp>
        <tr r="M1699" s="5"/>
      </tp>
      <tp>
        <v>1</v>
        <stp/>
        <stp>EM_S_MAJASSRES_NUM</stp>
        <stp>3</stp>
        <stp>000408.SZ</stp>
        <stp>1/25/2015</stp>
        <stp>1/25/2017</stp>
        <tr r="M85" s="5"/>
      </tp>
      <tp t="s">
        <v/>
        <stp/>
        <stp>EM_S_MAJASSRES_NUM</stp>
        <stp>3</stp>
        <stp>300438.SZ</stp>
        <stp>1/25/2015</stp>
        <stp>1/25/2017</stp>
        <tr r="M1698" s="5"/>
      </tp>
      <tp t="s">
        <v/>
        <stp/>
        <stp>EM_S_MAJASSRES_NUM</stp>
        <stp>3</stp>
        <stp>300435.SZ</stp>
        <stp>1/25/2015</stp>
        <stp>1/25/2017</stp>
        <tr r="M1695" s="5"/>
      </tp>
      <tp t="s">
        <v/>
        <stp/>
        <stp>EM_S_MAJASSRES_NUM</stp>
        <stp>3</stp>
        <stp>000404.SZ</stp>
        <stp>1/25/2015</stp>
        <stp>1/25/2017</stp>
        <tr r="M83" s="5"/>
      </tp>
      <tp t="s">
        <v/>
        <stp/>
        <stp>EM_S_MAJASSRES_NUM</stp>
        <stp>3</stp>
        <stp>300434.SZ</stp>
        <stp>1/25/2015</stp>
        <stp>1/25/2017</stp>
        <tr r="M1694" s="5"/>
      </tp>
      <tp t="s">
        <v/>
        <stp/>
        <stp>EM_S_MAJASSRES_NUM</stp>
        <stp>3</stp>
        <stp>000407.SZ</stp>
        <stp>1/25/2015</stp>
        <stp>1/25/2017</stp>
        <tr r="M84" s="5"/>
      </tp>
      <tp>
        <v>1</v>
        <stp/>
        <stp>EM_S_MAJASSRES_NUM</stp>
        <stp>3</stp>
        <stp>300437.SZ</stp>
        <stp>1/25/2015</stp>
        <stp>1/25/2017</stp>
        <tr r="M1697" s="5"/>
      </tp>
      <tp t="s">
        <v/>
        <stp/>
        <stp>EM_S_MAJASSRES_NUM</stp>
        <stp>3</stp>
        <stp>300436.SZ</stp>
        <stp>1/25/2015</stp>
        <stp>1/25/2017</stp>
        <tr r="M1696" s="5"/>
      </tp>
      <tp t="s">
        <v/>
        <stp/>
        <stp>EM_S_MAJASSRES_NUM</stp>
        <stp>3</stp>
        <stp>000401.SZ</stp>
        <stp>1/25/2015</stp>
        <stp>1/25/2017</stp>
        <tr r="M80" s="5"/>
      </tp>
      <tp t="s">
        <v/>
        <stp/>
        <stp>EM_S_MAJASSRES_NUM</stp>
        <stp>3</stp>
        <stp>300431.SZ</stp>
        <stp>1/25/2015</stp>
        <stp>1/25/2017</stp>
        <tr r="M1691" s="5"/>
      </tp>
      <tp t="s">
        <v/>
        <stp/>
        <stp>EM_S_MAJASSRES_NUM</stp>
        <stp>3</stp>
        <stp>000400.SZ</stp>
        <stp>1/25/2015</stp>
        <stp>1/25/2017</stp>
        <tr r="M79" s="5"/>
      </tp>
      <tp t="s">
        <v/>
        <stp/>
        <stp>EM_S_MAJASSRES_NUM</stp>
        <stp>3</stp>
        <stp>300430.SZ</stp>
        <stp>1/25/2015</stp>
        <stp>1/25/2017</stp>
        <tr r="M1690" s="5"/>
      </tp>
      <tp t="s">
        <v/>
        <stp/>
        <stp>EM_S_MAJASSRES_NUM</stp>
        <stp>3</stp>
        <stp>000403.SZ</stp>
        <stp>1/25/2015</stp>
        <stp>1/25/2017</stp>
        <tr r="M82" s="5"/>
      </tp>
      <tp t="s">
        <v/>
        <stp/>
        <stp>EM_S_MAJASSRES_NUM</stp>
        <stp>3</stp>
        <stp>300433.SZ</stp>
        <stp>1/25/2015</stp>
        <stp>1/25/2017</stp>
        <tr r="M1693" s="5"/>
      </tp>
      <tp t="s">
        <v/>
        <stp/>
        <stp>EM_S_MAJASSRES_NUM</stp>
        <stp>3</stp>
        <stp>000402.SZ</stp>
        <stp>1/25/2015</stp>
        <stp>1/25/2017</stp>
        <tr r="M81" s="5"/>
      </tp>
      <tp>
        <v>1</v>
        <stp/>
        <stp>EM_S_MAJASSRES_NUM</stp>
        <stp>3</stp>
        <stp>300432.SZ</stp>
        <stp>1/25/2015</stp>
        <stp>1/25/2017</stp>
        <tr r="M1692" s="5"/>
      </tp>
      <tp t="s">
        <v/>
        <stp/>
        <stp>EM_S_MAJASSRES_NUM</stp>
        <stp>3</stp>
        <stp>300489.SZ</stp>
        <stp>1/25/2015</stp>
        <stp>1/25/2017</stp>
        <tr r="M1748" s="5"/>
      </tp>
      <tp t="s">
        <v/>
        <stp/>
        <stp>EM_S_MAJASSRES_NUM</stp>
        <stp>3</stp>
        <stp>300488.SZ</stp>
        <stp>1/25/2015</stp>
        <stp>1/25/2017</stp>
        <tr r="M1747" s="5"/>
      </tp>
      <tp t="s">
        <v/>
        <stp/>
        <stp>EM_S_MAJASSRES_NUM</stp>
        <stp>3</stp>
        <stp>300485.SZ</stp>
        <stp>1/25/2015</stp>
        <stp>1/25/2017</stp>
        <tr r="M1744" s="5"/>
      </tp>
      <tp t="s">
        <v/>
        <stp/>
        <stp>EM_S_MAJASSRES_NUM</stp>
        <stp>3</stp>
        <stp>300484.SZ</stp>
        <stp>1/25/2015</stp>
        <stp>1/25/2017</stp>
        <tr r="M1743" s="5"/>
      </tp>
      <tp t="s">
        <v/>
        <stp/>
        <stp>EM_S_MAJASSRES_NUM</stp>
        <stp>3</stp>
        <stp>300487.SZ</stp>
        <stp>1/25/2015</stp>
        <stp>1/25/2017</stp>
        <tr r="M1746" s="5"/>
      </tp>
      <tp t="s">
        <v/>
        <stp/>
        <stp>EM_S_MAJASSRES_NUM</stp>
        <stp>3</stp>
        <stp>300486.SZ</stp>
        <stp>1/25/2015</stp>
        <stp>1/25/2017</stp>
        <tr r="M1745" s="5"/>
      </tp>
      <tp t="s">
        <v/>
        <stp/>
        <stp>EM_S_MAJASSRES_NUM</stp>
        <stp>3</stp>
        <stp>300481.SZ</stp>
        <stp>1/25/2015</stp>
        <stp>1/25/2017</stp>
        <tr r="M1740" s="5"/>
      </tp>
      <tp t="s">
        <v/>
        <stp/>
        <stp>EM_S_MAJASSRES_NUM</stp>
        <stp>3</stp>
        <stp>300480.SZ</stp>
        <stp>1/25/2015</stp>
        <stp>1/25/2017</stp>
        <tr r="M1739" s="5"/>
      </tp>
      <tp t="s">
        <v/>
        <stp/>
        <stp>EM_S_MAJASSRES_NUM</stp>
        <stp>3</stp>
        <stp>300483.SZ</stp>
        <stp>1/25/2015</stp>
        <stp>1/25/2017</stp>
        <tr r="M1742" s="5"/>
      </tp>
      <tp t="s">
        <v/>
        <stp/>
        <stp>EM_S_MAJASSRES_NUM</stp>
        <stp>3</stp>
        <stp>300482.SZ</stp>
        <stp>1/25/2015</stp>
        <stp>1/25/2017</stp>
        <tr r="M1741" s="5"/>
      </tp>
      <tp t="s">
        <v/>
        <stp/>
        <stp>EM_S_MAJASSRES_NUM</stp>
        <stp>3</stp>
        <stp>300499.SZ</stp>
        <stp>1/25/2015</stp>
        <stp>1/25/2017</stp>
        <tr r="M1758" s="5"/>
      </tp>
      <tp t="s">
        <v/>
        <stp/>
        <stp>EM_S_MAJASSRES_NUM</stp>
        <stp>3</stp>
        <stp>300498.SZ</stp>
        <stp>1/25/2015</stp>
        <stp>1/25/2017</stp>
        <tr r="M1757" s="5"/>
      </tp>
      <tp>
        <v>1</v>
        <stp/>
        <stp>EM_S_MAJASSRES_NUM</stp>
        <stp>3</stp>
        <stp>300495.SZ</stp>
        <stp>1/25/2015</stp>
        <stp>1/25/2017</stp>
        <tr r="M1754" s="5"/>
      </tp>
      <tp t="s">
        <v/>
        <stp/>
        <stp>EM_S_MAJASSRES_NUM</stp>
        <stp>3</stp>
        <stp>300494.SZ</stp>
        <stp>1/25/2015</stp>
        <stp>1/25/2017</stp>
        <tr r="M1753" s="5"/>
      </tp>
      <tp t="s">
        <v/>
        <stp/>
        <stp>EM_S_MAJASSRES_NUM</stp>
        <stp>3</stp>
        <stp>300497.SZ</stp>
        <stp>1/25/2015</stp>
        <stp>1/25/2017</stp>
        <tr r="M1756" s="5"/>
      </tp>
      <tp t="s">
        <v/>
        <stp/>
        <stp>EM_S_MAJASSRES_NUM</stp>
        <stp>3</stp>
        <stp>300496.SZ</stp>
        <stp>1/25/2015</stp>
        <stp>1/25/2017</stp>
        <tr r="M1755" s="5"/>
      </tp>
      <tp t="s">
        <v/>
        <stp/>
        <stp>EM_S_MAJASSRES_NUM</stp>
        <stp>3</stp>
        <stp>300491.SZ</stp>
        <stp>1/25/2015</stp>
        <stp>1/25/2017</stp>
        <tr r="M1750" s="5"/>
      </tp>
      <tp t="s">
        <v/>
        <stp/>
        <stp>EM_S_MAJASSRES_NUM</stp>
        <stp>3</stp>
        <stp>300490.SZ</stp>
        <stp>1/25/2015</stp>
        <stp>1/25/2017</stp>
        <tr r="M1749" s="5"/>
      </tp>
      <tp t="s">
        <v/>
        <stp/>
        <stp>EM_S_MAJASSRES_NUM</stp>
        <stp>3</stp>
        <stp>300493.SZ</stp>
        <stp>1/25/2015</stp>
        <stp>1/25/2017</stp>
        <tr r="M1752" s="5"/>
      </tp>
      <tp t="s">
        <v/>
        <stp/>
        <stp>EM_S_MAJASSRES_NUM</stp>
        <stp>3</stp>
        <stp>300492.SZ</stp>
        <stp>1/25/2015</stp>
        <stp>1/25/2017</stp>
        <tr r="M1751" s="5"/>
      </tp>
      <tp t="s">
        <v/>
        <stp/>
        <stp>EM_S_MAJASSRES_NUM</stp>
        <stp>3</stp>
        <stp>000498.SZ</stp>
        <stp>1/25/2015</stp>
        <stp>1/25/2017</stp>
        <tr r="M105" s="5"/>
      </tp>
      <tp t="s">
        <v/>
        <stp/>
        <stp>EM_S_MAJASSRES_NUM</stp>
        <stp>3</stp>
        <stp>000488.SZ</stp>
        <stp>1/25/2015</stp>
        <stp>1/25/2017</stp>
        <tr r="M104" s="5"/>
      </tp>
      <tp t="s">
        <v/>
        <stp/>
        <stp>EM_S_MAJASSRES_NUM</stp>
        <stp>3</stp>
        <stp>600539.SH</stp>
        <stp>1/25/2015</stp>
        <stp>1/25/2017</stp>
        <tr r="M2220" s="5"/>
      </tp>
      <tp t="s">
        <v/>
        <stp/>
        <stp>EM_S_MAJASSRES_NUM</stp>
        <stp>3</stp>
        <stp>600538.SH</stp>
        <stp>1/25/2015</stp>
        <stp>1/25/2017</stp>
        <tr r="M2219" s="5"/>
      </tp>
      <tp t="s">
        <v/>
        <stp/>
        <stp>EM_S_MAJASSRES_NUM</stp>
        <stp>3</stp>
        <stp>600535.SH</stp>
        <stp>1/25/2015</stp>
        <stp>1/25/2017</stp>
        <tr r="M2216" s="5"/>
      </tp>
      <tp t="s">
        <v/>
        <stp/>
        <stp>EM_S_MAJASSRES_NUM</stp>
        <stp>3</stp>
        <stp>600537.SH</stp>
        <stp>1/25/2015</stp>
        <stp>1/25/2017</stp>
        <tr r="M2218" s="5"/>
      </tp>
      <tp t="s">
        <v/>
        <stp/>
        <stp>EM_S_MAJASSRES_NUM</stp>
        <stp>3</stp>
        <stp>600536.SH</stp>
        <stp>1/25/2015</stp>
        <stp>1/25/2017</stp>
        <tr r="M2217" s="5"/>
      </tp>
      <tp t="s">
        <v/>
        <stp/>
        <stp>EM_S_MAJASSRES_NUM</stp>
        <stp>3</stp>
        <stp>600531.SH</stp>
        <stp>1/25/2015</stp>
        <stp>1/25/2017</stp>
        <tr r="M2213" s="5"/>
      </tp>
      <tp t="s">
        <v/>
        <stp/>
        <stp>EM_S_MAJASSRES_NUM</stp>
        <stp>3</stp>
        <stp>600530.SH</stp>
        <stp>1/25/2015</stp>
        <stp>1/25/2017</stp>
        <tr r="M2212" s="5"/>
      </tp>
      <tp t="s">
        <v/>
        <stp/>
        <stp>EM_S_MAJASSRES_NUM</stp>
        <stp>3</stp>
        <stp>600533.SH</stp>
        <stp>1/25/2015</stp>
        <stp>1/25/2017</stp>
        <tr r="M2215" s="5"/>
      </tp>
      <tp t="s">
        <v/>
        <stp/>
        <stp>EM_S_MAJASSRES_NUM</stp>
        <stp>3</stp>
        <stp>600532.SH</stp>
        <stp>1/25/2015</stp>
        <stp>1/25/2017</stp>
        <tr r="M2214" s="5"/>
      </tp>
      <tp t="s">
        <v/>
        <stp/>
        <stp>EM_S_MAJASSRES_NUM</stp>
        <stp>3</stp>
        <stp>600529.SH</stp>
        <stp>1/25/2015</stp>
        <stp>1/25/2017</stp>
        <tr r="M2211" s="5"/>
      </tp>
      <tp>
        <v>1</v>
        <stp/>
        <stp>EM_S_MAJASSRES_NUM</stp>
        <stp>3</stp>
        <stp>600528.SH</stp>
        <stp>1/25/2015</stp>
        <stp>1/25/2017</stp>
        <tr r="M2210" s="5"/>
      </tp>
      <tp>
        <v>1</v>
        <stp/>
        <stp>EM_S_MAJASSRES_NUM</stp>
        <stp>3</stp>
        <stp>600525.SH</stp>
        <stp>1/25/2015</stp>
        <stp>1/25/2017</stp>
        <tr r="M2207" s="5"/>
      </tp>
      <tp t="s">
        <v/>
        <stp/>
        <stp>EM_S_MAJASSRES_NUM</stp>
        <stp>3</stp>
        <stp>600527.SH</stp>
        <stp>1/25/2015</stp>
        <stp>1/25/2017</stp>
        <tr r="M2209" s="5"/>
      </tp>
      <tp t="s">
        <v/>
        <stp/>
        <stp>EM_S_MAJASSRES_NUM</stp>
        <stp>3</stp>
        <stp>600526.SH</stp>
        <stp>1/25/2015</stp>
        <stp>1/25/2017</stp>
        <tr r="M2208" s="5"/>
      </tp>
      <tp t="s">
        <v/>
        <stp/>
        <stp>EM_S_MAJASSRES_NUM</stp>
        <stp>3</stp>
        <stp>600521.SH</stp>
        <stp>1/25/2015</stp>
        <stp>1/25/2017</stp>
        <tr r="M2204" s="5"/>
      </tp>
      <tp t="s">
        <v/>
        <stp/>
        <stp>EM_S_MAJASSRES_NUM</stp>
        <stp>3</stp>
        <stp>600520.SH</stp>
        <stp>1/25/2015</stp>
        <stp>1/25/2017</stp>
        <tr r="M2203" s="5"/>
      </tp>
      <tp t="s">
        <v/>
        <stp/>
        <stp>EM_S_MAJASSRES_NUM</stp>
        <stp>3</stp>
        <stp>600523.SH</stp>
        <stp>1/25/2015</stp>
        <stp>1/25/2017</stp>
        <tr r="M2206" s="5"/>
      </tp>
      <tp t="s">
        <v/>
        <stp/>
        <stp>EM_S_MAJASSRES_NUM</stp>
        <stp>3</stp>
        <stp>600522.SH</stp>
        <stp>1/25/2015</stp>
        <stp>1/25/2017</stp>
        <tr r="M2205" s="5"/>
      </tp>
      <tp t="s">
        <v/>
        <stp/>
        <stp>EM_S_MAJASSRES_NUM</stp>
        <stp>3</stp>
        <stp>600519.SH</stp>
        <stp>1/25/2015</stp>
        <stp>1/25/2017</stp>
        <tr r="M2202" s="5"/>
      </tp>
      <tp t="s">
        <v/>
        <stp/>
        <stp>EM_S_MAJASSRES_NUM</stp>
        <stp>3</stp>
        <stp>600518.SH</stp>
        <stp>1/25/2015</stp>
        <stp>1/25/2017</stp>
        <tr r="M2201" s="5"/>
      </tp>
      <tp t="s">
        <v/>
        <stp/>
        <stp>EM_S_MAJASSRES_NUM</stp>
        <stp>3</stp>
        <stp>600515.SH</stp>
        <stp>1/25/2015</stp>
        <stp>1/25/2017</stp>
        <tr r="M2198" s="5"/>
      </tp>
      <tp>
        <v>1</v>
        <stp/>
        <stp>EM_S_MAJASSRES_NUM</stp>
        <stp>3</stp>
        <stp>600517.SH</stp>
        <stp>1/25/2015</stp>
        <stp>1/25/2017</stp>
        <tr r="M2200" s="5"/>
      </tp>
      <tp t="s">
        <v/>
        <stp/>
        <stp>EM_S_MAJASSRES_NUM</stp>
        <stp>3</stp>
        <stp>600516.SH</stp>
        <stp>1/25/2015</stp>
        <stp>1/25/2017</stp>
        <tr r="M2199" s="5"/>
      </tp>
      <tp t="s">
        <v/>
        <stp/>
        <stp>EM_S_MAJASSRES_NUM</stp>
        <stp>3</stp>
        <stp>600511.SH</stp>
        <stp>1/25/2015</stp>
        <stp>1/25/2017</stp>
        <tr r="M2195" s="5"/>
      </tp>
      <tp t="s">
        <v/>
        <stp/>
        <stp>EM_S_MAJASSRES_NUM</stp>
        <stp>3</stp>
        <stp>600510.SH</stp>
        <stp>1/25/2015</stp>
        <stp>1/25/2017</stp>
        <tr r="M2194" s="5"/>
      </tp>
      <tp t="s">
        <v/>
        <stp/>
        <stp>EM_S_MAJASSRES_NUM</stp>
        <stp>3</stp>
        <stp>600513.SH</stp>
        <stp>1/25/2015</stp>
        <stp>1/25/2017</stp>
        <tr r="M2197" s="5"/>
      </tp>
      <tp t="s">
        <v/>
        <stp/>
        <stp>EM_S_MAJASSRES_NUM</stp>
        <stp>3</stp>
        <stp>600512.SH</stp>
        <stp>1/25/2015</stp>
        <stp>1/25/2017</stp>
        <tr r="M2196" s="5"/>
      </tp>
      <tp t="s">
        <v/>
        <stp/>
        <stp>EM_S_MAJASSRES_NUM</stp>
        <stp>3</stp>
        <stp>600509.SH</stp>
        <stp>1/25/2015</stp>
        <stp>1/25/2017</stp>
        <tr r="M2193" s="5"/>
      </tp>
      <tp t="s">
        <v/>
        <stp/>
        <stp>EM_S_MAJASSRES_NUM</stp>
        <stp>3</stp>
        <stp>600508.SH</stp>
        <stp>1/25/2015</stp>
        <stp>1/25/2017</stp>
        <tr r="M2192" s="5"/>
      </tp>
      <tp t="s">
        <v/>
        <stp/>
        <stp>EM_S_MAJASSRES_NUM</stp>
        <stp>3</stp>
        <stp>600505.SH</stp>
        <stp>1/25/2015</stp>
        <stp>1/25/2017</stp>
        <tr r="M2189" s="5"/>
      </tp>
      <tp t="s">
        <v/>
        <stp/>
        <stp>EM_S_MAJASSRES_NUM</stp>
        <stp>3</stp>
        <stp>600507.SH</stp>
        <stp>1/25/2015</stp>
        <stp>1/25/2017</stp>
        <tr r="M2191" s="5"/>
      </tp>
      <tp t="s">
        <v/>
        <stp/>
        <stp>EM_S_MAJASSRES_NUM</stp>
        <stp>3</stp>
        <stp>600506.SH</stp>
        <stp>1/25/2015</stp>
        <stp>1/25/2017</stp>
        <tr r="M2190" s="5"/>
      </tp>
      <tp t="s">
        <v/>
        <stp/>
        <stp>EM_S_MAJASSRES_NUM</stp>
        <stp>3</stp>
        <stp>600501.SH</stp>
        <stp>1/25/2015</stp>
        <stp>1/25/2017</stp>
        <tr r="M2186" s="5"/>
      </tp>
      <tp t="s">
        <v/>
        <stp/>
        <stp>EM_S_MAJASSRES_NUM</stp>
        <stp>3</stp>
        <stp>600500.SH</stp>
        <stp>1/25/2015</stp>
        <stp>1/25/2017</stp>
        <tr r="M2185" s="5"/>
      </tp>
      <tp t="s">
        <v/>
        <stp/>
        <stp>EM_S_MAJASSRES_NUM</stp>
        <stp>3</stp>
        <stp>600503.SH</stp>
        <stp>1/25/2015</stp>
        <stp>1/25/2017</stp>
        <tr r="M2188" s="5"/>
      </tp>
      <tp t="s">
        <v/>
        <stp/>
        <stp>EM_S_MAJASSRES_NUM</stp>
        <stp>3</stp>
        <stp>600502.SH</stp>
        <stp>1/25/2015</stp>
        <stp>1/25/2017</stp>
        <tr r="M2187" s="5"/>
      </tp>
      <tp t="s">
        <v/>
        <stp/>
        <stp>EM_S_MAJASSRES_NUM</stp>
        <stp>3</stp>
        <stp>600579.SH</stp>
        <stp>1/25/2015</stp>
        <stp>1/25/2017</stp>
        <tr r="M2253" s="5"/>
      </tp>
      <tp t="s">
        <v/>
        <stp/>
        <stp>EM_S_MAJASSRES_NUM</stp>
        <stp>3</stp>
        <stp>600578.SH</stp>
        <stp>1/25/2015</stp>
        <stp>1/25/2017</stp>
        <tr r="M2252" s="5"/>
      </tp>
      <tp t="s">
        <v/>
        <stp/>
        <stp>EM_S_MAJASSRES_NUM</stp>
        <stp>3</stp>
        <stp>600575.SH</stp>
        <stp>1/25/2015</stp>
        <stp>1/25/2017</stp>
        <tr r="M2249" s="5"/>
      </tp>
      <tp t="s">
        <v/>
        <stp/>
        <stp>EM_S_MAJASSRES_NUM</stp>
        <stp>3</stp>
        <stp>600577.SH</stp>
        <stp>1/25/2015</stp>
        <stp>1/25/2017</stp>
        <tr r="M2251" s="5"/>
      </tp>
      <tp>
        <v>1</v>
        <stp/>
        <stp>EM_S_MAJASSRES_NUM</stp>
        <stp>3</stp>
        <stp>600576.SH</stp>
        <stp>1/25/2015</stp>
        <stp>1/25/2017</stp>
        <tr r="M2250" s="5"/>
      </tp>
      <tp>
        <v>1</v>
        <stp/>
        <stp>EM_S_MAJASSRES_NUM</stp>
        <stp>3</stp>
        <stp>600571.SH</stp>
        <stp>1/25/2015</stp>
        <stp>1/25/2017</stp>
        <tr r="M2246" s="5"/>
      </tp>
      <tp t="s">
        <v/>
        <stp/>
        <stp>EM_S_MAJASSRES_NUM</stp>
        <stp>3</stp>
        <stp>600570.SH</stp>
        <stp>1/25/2015</stp>
        <stp>1/25/2017</stp>
        <tr r="M2245" s="5"/>
      </tp>
      <tp t="s">
        <v/>
        <stp/>
        <stp>EM_S_MAJASSRES_NUM</stp>
        <stp>3</stp>
        <stp>600573.SH</stp>
        <stp>1/25/2015</stp>
        <stp>1/25/2017</stp>
        <tr r="M2248" s="5"/>
      </tp>
      <tp t="s">
        <v/>
        <stp/>
        <stp>EM_S_MAJASSRES_NUM</stp>
        <stp>3</stp>
        <stp>600572.SH</stp>
        <stp>1/25/2015</stp>
        <stp>1/25/2017</stp>
        <tr r="M2247" s="5"/>
      </tp>
      <tp t="s">
        <v/>
        <stp/>
        <stp>EM_S_MAJASSRES_NUM</stp>
        <stp>3</stp>
        <stp>600569.SH</stp>
        <stp>1/25/2015</stp>
        <stp>1/25/2017</stp>
        <tr r="M2244" s="5"/>
      </tp>
      <tp>
        <v>1</v>
        <stp/>
        <stp>EM_S_MAJASSRES_NUM</stp>
        <stp>3</stp>
        <stp>600568.SH</stp>
        <stp>1/25/2015</stp>
        <stp>1/25/2017</stp>
        <tr r="M2243" s="5"/>
      </tp>
      <tp t="s">
        <v/>
        <stp/>
        <stp>EM_S_MAJASSRES_NUM</stp>
        <stp>3</stp>
        <stp>600565.SH</stp>
        <stp>1/25/2015</stp>
        <stp>1/25/2017</stp>
        <tr r="M2240" s="5"/>
      </tp>
      <tp t="s">
        <v/>
        <stp/>
        <stp>EM_S_MAJASSRES_NUM</stp>
        <stp>3</stp>
        <stp>600567.SH</stp>
        <stp>1/25/2015</stp>
        <stp>1/25/2017</stp>
        <tr r="M2242" s="5"/>
      </tp>
      <tp t="s">
        <v/>
        <stp/>
        <stp>EM_S_MAJASSRES_NUM</stp>
        <stp>3</stp>
        <stp>600566.SH</stp>
        <stp>1/25/2015</stp>
        <stp>1/25/2017</stp>
        <tr r="M2241" s="5"/>
      </tp>
      <tp t="s">
        <v/>
        <stp/>
        <stp>EM_S_MAJASSRES_NUM</stp>
        <stp>3</stp>
        <stp>600561.SH</stp>
        <stp>1/25/2015</stp>
        <stp>1/25/2017</stp>
        <tr r="M2237" s="5"/>
      </tp>
      <tp t="s">
        <v/>
        <stp/>
        <stp>EM_S_MAJASSRES_NUM</stp>
        <stp>3</stp>
        <stp>600560.SH</stp>
        <stp>1/25/2015</stp>
        <stp>1/25/2017</stp>
        <tr r="M2236" s="5"/>
      </tp>
      <tp t="s">
        <v/>
        <stp/>
        <stp>EM_S_MAJASSRES_NUM</stp>
        <stp>3</stp>
        <stp>600563.SH</stp>
        <stp>1/25/2015</stp>
        <stp>1/25/2017</stp>
        <tr r="M2239" s="5"/>
      </tp>
      <tp t="s">
        <v/>
        <stp/>
        <stp>EM_S_MAJASSRES_NUM</stp>
        <stp>3</stp>
        <stp>600562.SH</stp>
        <stp>1/25/2015</stp>
        <stp>1/25/2017</stp>
        <tr r="M2238" s="5"/>
      </tp>
      <tp t="s">
        <v/>
        <stp/>
        <stp>EM_S_MAJASSRES_NUM</stp>
        <stp>3</stp>
        <stp>600559.SH</stp>
        <stp>1/25/2015</stp>
        <stp>1/25/2017</stp>
        <tr r="M2235" s="5"/>
      </tp>
      <tp t="s">
        <v/>
        <stp/>
        <stp>EM_S_MAJASSRES_NUM</stp>
        <stp>3</stp>
        <stp>600558.SH</stp>
        <stp>1/25/2015</stp>
        <stp>1/25/2017</stp>
        <tr r="M2234" s="5"/>
      </tp>
      <tp t="s">
        <v/>
        <stp/>
        <stp>EM_S_MAJASSRES_NUM</stp>
        <stp>3</stp>
        <stp>600555.SH</stp>
        <stp>1/25/2015</stp>
        <stp>1/25/2017</stp>
        <tr r="M2231" s="5"/>
      </tp>
      <tp t="s">
        <v/>
        <stp/>
        <stp>EM_S_MAJASSRES_NUM</stp>
        <stp>3</stp>
        <stp>600557.SH</stp>
        <stp>1/25/2015</stp>
        <stp>1/25/2017</stp>
        <tr r="M2233" s="5"/>
      </tp>
      <tp t="s">
        <v/>
        <stp/>
        <stp>EM_S_MAJASSRES_NUM</stp>
        <stp>3</stp>
        <stp>600556.SH</stp>
        <stp>1/25/2015</stp>
        <stp>1/25/2017</stp>
        <tr r="M2232" s="5"/>
      </tp>
      <tp t="s">
        <v/>
        <stp/>
        <stp>EM_S_MAJASSRES_NUM</stp>
        <stp>3</stp>
        <stp>600551.SH</stp>
        <stp>1/25/2015</stp>
        <stp>1/25/2017</stp>
        <tr r="M2229" s="5"/>
      </tp>
      <tp t="s">
        <v/>
        <stp/>
        <stp>EM_S_MAJASSRES_NUM</stp>
        <stp>3</stp>
        <stp>600550.SH</stp>
        <stp>1/25/2015</stp>
        <stp>1/25/2017</stp>
        <tr r="M2228" s="5"/>
      </tp>
      <tp>
        <v>1</v>
        <stp/>
        <stp>EM_S_MAJASSRES_NUM</stp>
        <stp>3</stp>
        <stp>600552.SH</stp>
        <stp>1/25/2015</stp>
        <stp>1/25/2017</stp>
        <tr r="M2230" s="5"/>
      </tp>
      <tp t="s">
        <v/>
        <stp/>
        <stp>EM_S_MAJASSRES_NUM</stp>
        <stp>3</stp>
        <stp>600549.SH</stp>
        <stp>1/25/2015</stp>
        <stp>1/25/2017</stp>
        <tr r="M2227" s="5"/>
      </tp>
      <tp t="s">
        <v/>
        <stp/>
        <stp>EM_S_MAJASSRES_NUM</stp>
        <stp>3</stp>
        <stp>600548.SH</stp>
        <stp>1/25/2015</stp>
        <stp>1/25/2017</stp>
        <tr r="M2226" s="5"/>
      </tp>
      <tp t="s">
        <v/>
        <stp/>
        <stp>EM_S_MAJASSRES_NUM</stp>
        <stp>3</stp>
        <stp>600545.SH</stp>
        <stp>1/25/2015</stp>
        <stp>1/25/2017</stp>
        <tr r="M2223" s="5"/>
      </tp>
      <tp>
        <v>1</v>
        <stp/>
        <stp>EM_S_MAJASSRES_NUM</stp>
        <stp>3</stp>
        <stp>600547.SH</stp>
        <stp>1/25/2015</stp>
        <stp>1/25/2017</stp>
        <tr r="M2225" s="5"/>
      </tp>
      <tp t="s">
        <v/>
        <stp/>
        <stp>EM_S_MAJASSRES_NUM</stp>
        <stp>3</stp>
        <stp>600546.SH</stp>
        <stp>1/25/2015</stp>
        <stp>1/25/2017</stp>
        <tr r="M2224" s="5"/>
      </tp>
      <tp t="s">
        <v/>
        <stp/>
        <stp>EM_S_MAJASSRES_NUM</stp>
        <stp>3</stp>
        <stp>600540.SH</stp>
        <stp>1/25/2015</stp>
        <stp>1/25/2017</stp>
        <tr r="M2221" s="5"/>
      </tp>
      <tp t="s">
        <v/>
        <stp/>
        <stp>EM_S_MAJASSRES_NUM</stp>
        <stp>3</stp>
        <stp>600543.SH</stp>
        <stp>1/25/2015</stp>
        <stp>1/25/2017</stp>
        <tr r="M2222" s="5"/>
      </tp>
      <tp t="s">
        <v/>
        <stp/>
        <stp>EM_S_MAJASSRES_NUM</stp>
        <stp>3</stp>
        <stp>600599.SH</stp>
        <stp>1/25/2015</stp>
        <stp>1/25/2017</stp>
        <tr r="M2272" s="5"/>
      </tp>
      <tp t="s">
        <v/>
        <stp/>
        <stp>EM_S_MAJASSRES_NUM</stp>
        <stp>3</stp>
        <stp>600598.SH</stp>
        <stp>1/25/2015</stp>
        <stp>1/25/2017</stp>
        <tr r="M2271" s="5"/>
      </tp>
      <tp t="s">
        <v/>
        <stp/>
        <stp>EM_S_MAJASSRES_NUM</stp>
        <stp>3</stp>
        <stp>600595.SH</stp>
        <stp>1/25/2015</stp>
        <stp>1/25/2017</stp>
        <tr r="M2268" s="5"/>
      </tp>
      <tp t="s">
        <v/>
        <stp/>
        <stp>EM_S_MAJASSRES_NUM</stp>
        <stp>3</stp>
        <stp>600594.SH</stp>
        <stp>1/25/2015</stp>
        <stp>1/25/2017</stp>
        <tr r="M2267" s="5"/>
      </tp>
      <tp t="s">
        <v/>
        <stp/>
        <stp>EM_S_MAJASSRES_NUM</stp>
        <stp>3</stp>
        <stp>600597.SH</stp>
        <stp>1/25/2015</stp>
        <stp>1/25/2017</stp>
        <tr r="M2270" s="5"/>
      </tp>
      <tp t="s">
        <v/>
        <stp/>
        <stp>EM_S_MAJASSRES_NUM</stp>
        <stp>3</stp>
        <stp>600596.SH</stp>
        <stp>1/25/2015</stp>
        <stp>1/25/2017</stp>
        <tr r="M2269" s="5"/>
      </tp>
      <tp t="s">
        <v/>
        <stp/>
        <stp>EM_S_MAJASSRES_NUM</stp>
        <stp>3</stp>
        <stp>600590.SH</stp>
        <stp>1/25/2015</stp>
        <stp>1/25/2017</stp>
        <tr r="M2264" s="5"/>
      </tp>
      <tp t="s">
        <v/>
        <stp/>
        <stp>EM_S_MAJASSRES_NUM</stp>
        <stp>3</stp>
        <stp>600593.SH</stp>
        <stp>1/25/2015</stp>
        <stp>1/25/2017</stp>
        <tr r="M2266" s="5"/>
      </tp>
      <tp t="s">
        <v/>
        <stp/>
        <stp>EM_S_MAJASSRES_NUM</stp>
        <stp>3</stp>
        <stp>600592.SH</stp>
        <stp>1/25/2015</stp>
        <stp>1/25/2017</stp>
        <tr r="M2265" s="5"/>
      </tp>
      <tp>
        <v>1</v>
        <stp/>
        <stp>EM_S_MAJASSRES_NUM</stp>
        <stp>3</stp>
        <stp>600589.SH</stp>
        <stp>1/25/2015</stp>
        <stp>1/25/2017</stp>
        <tr r="M2263" s="5"/>
      </tp>
      <tp t="s">
        <v/>
        <stp/>
        <stp>EM_S_MAJASSRES_NUM</stp>
        <stp>3</stp>
        <stp>600588.SH</stp>
        <stp>1/25/2015</stp>
        <stp>1/25/2017</stp>
        <tr r="M2262" s="5"/>
      </tp>
      <tp t="s">
        <v/>
        <stp/>
        <stp>EM_S_MAJASSRES_NUM</stp>
        <stp>3</stp>
        <stp>600585.SH</stp>
        <stp>1/25/2015</stp>
        <stp>1/25/2017</stp>
        <tr r="M2259" s="5"/>
      </tp>
      <tp t="s">
        <v/>
        <stp/>
        <stp>EM_S_MAJASSRES_NUM</stp>
        <stp>3</stp>
        <stp>600584.SH</stp>
        <stp>1/25/2015</stp>
        <stp>1/25/2017</stp>
        <tr r="M2258" s="5"/>
      </tp>
      <tp t="s">
        <v/>
        <stp/>
        <stp>EM_S_MAJASSRES_NUM</stp>
        <stp>3</stp>
        <stp>600587.SH</stp>
        <stp>1/25/2015</stp>
        <stp>1/25/2017</stp>
        <tr r="M2261" s="5"/>
      </tp>
      <tp t="s">
        <v/>
        <stp/>
        <stp>EM_S_MAJASSRES_NUM</stp>
        <stp>3</stp>
        <stp>600586.SH</stp>
        <stp>1/25/2015</stp>
        <stp>1/25/2017</stp>
        <tr r="M2260" s="5"/>
      </tp>
      <tp t="s">
        <v/>
        <stp/>
        <stp>EM_S_MAJASSRES_NUM</stp>
        <stp>3</stp>
        <stp>600581.SH</stp>
        <stp>1/25/2015</stp>
        <stp>1/25/2017</stp>
        <tr r="M2255" s="5"/>
      </tp>
      <tp t="s">
        <v/>
        <stp/>
        <stp>EM_S_MAJASSRES_NUM</stp>
        <stp>3</stp>
        <stp>600580.SH</stp>
        <stp>1/25/2015</stp>
        <stp>1/25/2017</stp>
        <tr r="M2254" s="5"/>
      </tp>
      <tp t="s">
        <v/>
        <stp/>
        <stp>EM_S_MAJASSRES_NUM</stp>
        <stp>3</stp>
        <stp>600583.SH</stp>
        <stp>1/25/2015</stp>
        <stp>1/25/2017</stp>
        <tr r="M2257" s="5"/>
      </tp>
      <tp t="s">
        <v/>
        <stp/>
        <stp>EM_S_MAJASSRES_NUM</stp>
        <stp>3</stp>
        <stp>600582.SH</stp>
        <stp>1/25/2015</stp>
        <stp>1/25/2017</stp>
        <tr r="M2256" s="5"/>
      </tp>
      <tp t="s">
        <v/>
        <stp/>
        <stp>EM_S_MAJASSRES_NUM</stp>
        <stp>3</stp>
        <stp>000576.SZ</stp>
        <stp>1/25/2015</stp>
        <stp>1/25/2017</stp>
        <tr r="M168" s="5"/>
      </tp>
      <tp t="s">
        <v/>
        <stp/>
        <stp>EM_S_MAJASSRES_NUM</stp>
        <stp>3</stp>
        <stp>000571.SZ</stp>
        <stp>1/25/2015</stp>
        <stp>1/25/2017</stp>
        <tr r="M165" s="5"/>
      </tp>
      <tp t="s">
        <v/>
        <stp/>
        <stp>EM_S_MAJASSRES_NUM</stp>
        <stp>3</stp>
        <stp>000570.SZ</stp>
        <stp>1/25/2015</stp>
        <stp>1/25/2017</stp>
        <tr r="M164" s="5"/>
      </tp>
      <tp t="s">
        <v/>
        <stp/>
        <stp>EM_S_MAJASSRES_NUM</stp>
        <stp>3</stp>
        <stp>000573.SZ</stp>
        <stp>1/25/2015</stp>
        <stp>1/25/2017</stp>
        <tr r="M167" s="5"/>
      </tp>
      <tp t="s">
        <v/>
        <stp/>
        <stp>EM_S_MAJASSRES_NUM</stp>
        <stp>3</stp>
        <stp>000572.SZ</stp>
        <stp>1/25/2015</stp>
        <stp>1/25/2017</stp>
        <tr r="M166" s="5"/>
      </tp>
      <tp t="s">
        <v/>
        <stp/>
        <stp>EM_S_MAJASSRES_NUM</stp>
        <stp>3</stp>
        <stp>000568.SZ</stp>
        <stp>1/25/2015</stp>
        <stp>1/25/2017</stp>
        <tr r="M163" s="5"/>
      </tp>
      <tp t="s">
        <v/>
        <stp/>
        <stp>EM_S_MAJASSRES_NUM</stp>
        <stp>3</stp>
        <stp>000565.SZ</stp>
        <stp>1/25/2015</stp>
        <stp>1/25/2017</stp>
        <tr r="M160" s="5"/>
      </tp>
      <tp>
        <v>1</v>
        <stp/>
        <stp>EM_S_MAJASSRES_NUM</stp>
        <stp>3</stp>
        <stp>000564.SZ</stp>
        <stp>1/25/2015</stp>
        <stp>1/25/2017</stp>
        <tr r="M159" s="5"/>
      </tp>
      <tp t="s">
        <v/>
        <stp/>
        <stp>EM_S_MAJASSRES_NUM</stp>
        <stp>3</stp>
        <stp>000567.SZ</stp>
        <stp>1/25/2015</stp>
        <stp>1/25/2017</stp>
        <tr r="M162" s="5"/>
      </tp>
      <tp t="s">
        <v/>
        <stp/>
        <stp>EM_S_MAJASSRES_NUM</stp>
        <stp>3</stp>
        <stp>000566.SZ</stp>
        <stp>1/25/2015</stp>
        <stp>1/25/2017</stp>
        <tr r="M161" s="5"/>
      </tp>
      <tp t="s">
        <v/>
        <stp/>
        <stp>EM_S_MAJASSRES_NUM</stp>
        <stp>3</stp>
        <stp>000561.SZ</stp>
        <stp>1/25/2015</stp>
        <stp>1/25/2017</stp>
        <tr r="M157" s="5"/>
      </tp>
      <tp t="s">
        <v/>
        <stp/>
        <stp>EM_S_MAJASSRES_NUM</stp>
        <stp>3</stp>
        <stp>000560.SZ</stp>
        <stp>1/25/2015</stp>
        <stp>1/25/2017</stp>
        <tr r="M156" s="5"/>
      </tp>
      <tp t="s">
        <v/>
        <stp/>
        <stp>EM_S_MAJASSRES_NUM</stp>
        <stp>3</stp>
        <stp>000563.SZ</stp>
        <stp>1/25/2015</stp>
        <stp>1/25/2017</stp>
        <tr r="M158" s="5"/>
      </tp>
      <tp t="s">
        <v/>
        <stp/>
        <stp>EM_S_MAJASSRES_NUM</stp>
        <stp>3</stp>
        <stp>000559.SZ</stp>
        <stp>1/25/2015</stp>
        <stp>1/25/2017</stp>
        <tr r="M155" s="5"/>
      </tp>
      <tp t="s">
        <v/>
        <stp/>
        <stp>EM_S_MAJASSRES_NUM</stp>
        <stp>3</stp>
        <stp>000558.SZ</stp>
        <stp>1/25/2015</stp>
        <stp>1/25/2017</stp>
        <tr r="M154" s="5"/>
      </tp>
      <tp>
        <v>1</v>
        <stp/>
        <stp>EM_S_MAJASSRES_NUM</stp>
        <stp>3</stp>
        <stp>000555.SZ</stp>
        <stp>1/25/2015</stp>
        <stp>1/25/2017</stp>
        <tr r="M152" s="5"/>
      </tp>
      <tp t="s">
        <v/>
        <stp/>
        <stp>EM_S_MAJASSRES_NUM</stp>
        <stp>3</stp>
        <stp>000554.SZ</stp>
        <stp>1/25/2015</stp>
        <stp>1/25/2017</stp>
        <tr r="M151" s="5"/>
      </tp>
      <tp>
        <v>1</v>
        <stp/>
        <stp>EM_S_MAJASSRES_NUM</stp>
        <stp>3</stp>
        <stp>000557.SZ</stp>
        <stp>1/25/2015</stp>
        <stp>1/25/2017</stp>
        <tr r="M153" s="5"/>
      </tp>
      <tp t="s">
        <v/>
        <stp/>
        <stp>EM_S_MAJASSRES_NUM</stp>
        <stp>3</stp>
        <stp>000551.SZ</stp>
        <stp>1/25/2015</stp>
        <stp>1/25/2017</stp>
        <tr r="M148" s="5"/>
      </tp>
      <tp t="s">
        <v/>
        <stp/>
        <stp>EM_S_MAJASSRES_NUM</stp>
        <stp>3</stp>
        <stp>000550.SZ</stp>
        <stp>1/25/2015</stp>
        <stp>1/25/2017</stp>
        <tr r="M147" s="5"/>
      </tp>
      <tp t="s">
        <v/>
        <stp/>
        <stp>EM_S_MAJASSRES_NUM</stp>
        <stp>3</stp>
        <stp>000553.SZ</stp>
        <stp>1/25/2015</stp>
        <stp>1/25/2017</stp>
        <tr r="M150" s="5"/>
      </tp>
      <tp t="s">
        <v/>
        <stp/>
        <stp>EM_S_MAJASSRES_NUM</stp>
        <stp>3</stp>
        <stp>000552.SZ</stp>
        <stp>1/25/2015</stp>
        <stp>1/25/2017</stp>
        <tr r="M149" s="5"/>
      </tp>
      <tp t="s">
        <v/>
        <stp/>
        <stp>EM_S_MAJASSRES_NUM</stp>
        <stp>3</stp>
        <stp>000548.SZ</stp>
        <stp>1/25/2015</stp>
        <stp>1/25/2017</stp>
        <tr r="M146" s="5"/>
      </tp>
      <tp t="s">
        <v/>
        <stp/>
        <stp>EM_S_MAJASSRES_NUM</stp>
        <stp>3</stp>
        <stp>000545.SZ</stp>
        <stp>1/25/2015</stp>
        <stp>1/25/2017</stp>
        <tr r="M143" s="5"/>
      </tp>
      <tp>
        <v>1</v>
        <stp/>
        <stp>EM_S_MAJASSRES_NUM</stp>
        <stp>3</stp>
        <stp>000544.SZ</stp>
        <stp>1/25/2015</stp>
        <stp>1/25/2017</stp>
        <tr r="M142" s="5"/>
      </tp>
      <tp>
        <v>1</v>
        <stp/>
        <stp>EM_S_MAJASSRES_NUM</stp>
        <stp>3</stp>
        <stp>000547.SZ</stp>
        <stp>1/25/2015</stp>
        <stp>1/25/2017</stp>
        <tr r="M145" s="5"/>
      </tp>
      <tp t="s">
        <v/>
        <stp/>
        <stp>EM_S_MAJASSRES_NUM</stp>
        <stp>3</stp>
        <stp>000546.SZ</stp>
        <stp>1/25/2015</stp>
        <stp>1/25/2017</stp>
        <tr r="M144" s="5"/>
      </tp>
      <tp t="s">
        <v/>
        <stp/>
        <stp>EM_S_MAJASSRES_NUM</stp>
        <stp>3</stp>
        <stp>000541.SZ</stp>
        <stp>1/25/2015</stp>
        <stp>1/25/2017</stp>
        <tr r="M140" s="5"/>
      </tp>
      <tp t="s">
        <v/>
        <stp/>
        <stp>EM_S_MAJASSRES_NUM</stp>
        <stp>3</stp>
        <stp>000540.SZ</stp>
        <stp>1/25/2015</stp>
        <stp>1/25/2017</stp>
        <tr r="M139" s="5"/>
      </tp>
      <tp t="s">
        <v/>
        <stp/>
        <stp>EM_S_MAJASSRES_NUM</stp>
        <stp>3</stp>
        <stp>000543.SZ</stp>
        <stp>1/25/2015</stp>
        <stp>1/25/2017</stp>
        <tr r="M141" s="5"/>
      </tp>
      <tp t="s">
        <v/>
        <stp/>
        <stp>EM_S_MAJASSRES_NUM</stp>
        <stp>3</stp>
        <stp>000539.SZ</stp>
        <stp>1/25/2015</stp>
        <stp>1/25/2017</stp>
        <tr r="M138" s="5"/>
      </tp>
      <tp t="s">
        <v/>
        <stp/>
        <stp>EM_S_MAJASSRES_NUM</stp>
        <stp>3</stp>
        <stp>300509.SZ</stp>
        <stp>1/25/2015</stp>
        <stp>1/25/2017</stp>
        <tr r="M1767" s="5"/>
      </tp>
      <tp t="s">
        <v/>
        <stp/>
        <stp>EM_S_MAJASSRES_NUM</stp>
        <stp>3</stp>
        <stp>000538.SZ</stp>
        <stp>1/25/2015</stp>
        <stp>1/25/2017</stp>
        <tr r="M137" s="5"/>
      </tp>
      <tp t="s">
        <v/>
        <stp/>
        <stp>EM_S_MAJASSRES_NUM</stp>
        <stp>3</stp>
        <stp>300508.SZ</stp>
        <stp>1/25/2015</stp>
        <stp>1/25/2017</stp>
        <tr r="M1766" s="5"/>
      </tp>
      <tp t="s">
        <v/>
        <stp/>
        <stp>EM_S_MAJASSRES_NUM</stp>
        <stp>3</stp>
        <stp>300505.SZ</stp>
        <stp>1/25/2015</stp>
        <stp>1/25/2017</stp>
        <tr r="M1763" s="5"/>
      </tp>
      <tp t="s">
        <v/>
        <stp/>
        <stp>EM_S_MAJASSRES_NUM</stp>
        <stp>3</stp>
        <stp>000534.SZ</stp>
        <stp>1/25/2015</stp>
        <stp>1/25/2017</stp>
        <tr r="M134" s="5"/>
      </tp>
      <tp t="s">
        <v/>
        <stp/>
        <stp>EM_S_MAJASSRES_NUM</stp>
        <stp>3</stp>
        <stp>000537.SZ</stp>
        <stp>1/25/2015</stp>
        <stp>1/25/2017</stp>
        <tr r="M136" s="5"/>
      </tp>
      <tp t="s">
        <v/>
        <stp/>
        <stp>EM_S_MAJASSRES_NUM</stp>
        <stp>3</stp>
        <stp>300507.SZ</stp>
        <stp>1/25/2015</stp>
        <stp>1/25/2017</stp>
        <tr r="M1765" s="5"/>
      </tp>
      <tp t="s">
        <v/>
        <stp/>
        <stp>EM_S_MAJASSRES_NUM</stp>
        <stp>3</stp>
        <stp>000536.SZ</stp>
        <stp>1/25/2015</stp>
        <stp>1/25/2017</stp>
        <tr r="M135" s="5"/>
      </tp>
      <tp t="s">
        <v/>
        <stp/>
        <stp>EM_S_MAJASSRES_NUM</stp>
        <stp>3</stp>
        <stp>300506.SZ</stp>
        <stp>1/25/2015</stp>
        <stp>1/25/2017</stp>
        <tr r="M1764" s="5"/>
      </tp>
      <tp t="s">
        <v/>
        <stp/>
        <stp>EM_S_MAJASSRES_NUM</stp>
        <stp>3</stp>
        <stp>000531.SZ</stp>
        <stp>1/25/2015</stp>
        <stp>1/25/2017</stp>
        <tr r="M131" s="5"/>
      </tp>
      <tp t="s">
        <v/>
        <stp/>
        <stp>EM_S_MAJASSRES_NUM</stp>
        <stp>3</stp>
        <stp>300501.SZ</stp>
        <stp>1/25/2015</stp>
        <stp>1/25/2017</stp>
        <tr r="M1760" s="5"/>
      </tp>
      <tp t="s">
        <v/>
        <stp/>
        <stp>EM_S_MAJASSRES_NUM</stp>
        <stp>3</stp>
        <stp>000530.SZ</stp>
        <stp>1/25/2015</stp>
        <stp>1/25/2017</stp>
        <tr r="M130" s="5"/>
      </tp>
      <tp t="s">
        <v/>
        <stp/>
        <stp>EM_S_MAJASSRES_NUM</stp>
        <stp>3</stp>
        <stp>300500.SZ</stp>
        <stp>1/25/2015</stp>
        <stp>1/25/2017</stp>
        <tr r="M1759" s="5"/>
      </tp>
      <tp t="s">
        <v/>
        <stp/>
        <stp>EM_S_MAJASSRES_NUM</stp>
        <stp>3</stp>
        <stp>000533.SZ</stp>
        <stp>1/25/2015</stp>
        <stp>1/25/2017</stp>
        <tr r="M133" s="5"/>
      </tp>
      <tp t="s">
        <v/>
        <stp/>
        <stp>EM_S_MAJASSRES_NUM</stp>
        <stp>3</stp>
        <stp>300503.SZ</stp>
        <stp>1/25/2015</stp>
        <stp>1/25/2017</stp>
        <tr r="M1762" s="5"/>
      </tp>
      <tp t="s">
        <v/>
        <stp/>
        <stp>EM_S_MAJASSRES_NUM</stp>
        <stp>3</stp>
        <stp>000532.SZ</stp>
        <stp>1/25/2015</stp>
        <stp>1/25/2017</stp>
        <tr r="M132" s="5"/>
      </tp>
      <tp t="s">
        <v/>
        <stp/>
        <stp>EM_S_MAJASSRES_NUM</stp>
        <stp>3</stp>
        <stp>300502.SZ</stp>
        <stp>1/25/2015</stp>
        <stp>1/25/2017</stp>
        <tr r="M1761" s="5"/>
      </tp>
      <tp t="s">
        <v/>
        <stp/>
        <stp>EM_S_MAJASSRES_NUM</stp>
        <stp>3</stp>
        <stp>000529.SZ</stp>
        <stp>1/25/2015</stp>
        <stp>1/25/2017</stp>
        <tr r="M129" s="5"/>
      </tp>
      <tp t="s">
        <v/>
        <stp/>
        <stp>EM_S_MAJASSRES_NUM</stp>
        <stp>3</stp>
        <stp>300519.SZ</stp>
        <stp>1/25/2015</stp>
        <stp>1/25/2017</stp>
        <tr r="M1776" s="5"/>
      </tp>
      <tp t="s">
        <v/>
        <stp/>
        <stp>EM_S_MAJASSRES_NUM</stp>
        <stp>3</stp>
        <stp>000528.SZ</stp>
        <stp>1/25/2015</stp>
        <stp>1/25/2017</stp>
        <tr r="M128" s="5"/>
      </tp>
      <tp t="s">
        <v/>
        <stp/>
        <stp>EM_S_MAJASSRES_NUM</stp>
        <stp>3</stp>
        <stp>300518.SZ</stp>
        <stp>1/25/2015</stp>
        <stp>1/25/2017</stp>
        <tr r="M1775" s="5"/>
      </tp>
      <tp t="s">
        <v/>
        <stp/>
        <stp>EM_S_MAJASSRES_NUM</stp>
        <stp>3</stp>
        <stp>000525.SZ</stp>
        <stp>1/25/2015</stp>
        <stp>1/25/2017</stp>
        <tr r="M126" s="5"/>
      </tp>
      <tp t="s">
        <v/>
        <stp/>
        <stp>EM_S_MAJASSRES_NUM</stp>
        <stp>3</stp>
        <stp>300515.SZ</stp>
        <stp>1/25/2015</stp>
        <stp>1/25/2017</stp>
        <tr r="M1772" s="5"/>
      </tp>
      <tp t="s">
        <v/>
        <stp/>
        <stp>EM_S_MAJASSRES_NUM</stp>
        <stp>3</stp>
        <stp>000524.SZ</stp>
        <stp>1/25/2015</stp>
        <stp>1/25/2017</stp>
        <tr r="M125" s="5"/>
      </tp>
      <tp t="s">
        <v/>
        <stp/>
        <stp>EM_S_MAJASSRES_NUM</stp>
        <stp>3</stp>
        <stp>300517.SZ</stp>
        <stp>1/25/2015</stp>
        <stp>1/25/2017</stp>
        <tr r="M1774" s="5"/>
      </tp>
      <tp t="s">
        <v/>
        <stp/>
        <stp>EM_S_MAJASSRES_NUM</stp>
        <stp>3</stp>
        <stp>000526.SZ</stp>
        <stp>1/25/2015</stp>
        <stp>1/25/2017</stp>
        <tr r="M127" s="5"/>
      </tp>
      <tp t="s">
        <v/>
        <stp/>
        <stp>EM_S_MAJASSRES_NUM</stp>
        <stp>3</stp>
        <stp>300516.SZ</stp>
        <stp>1/25/2015</stp>
        <stp>1/25/2017</stp>
        <tr r="M1773" s="5"/>
      </tp>
      <tp t="s">
        <v/>
        <stp/>
        <stp>EM_S_MAJASSRES_NUM</stp>
        <stp>3</stp>
        <stp>000521.SZ</stp>
        <stp>1/25/2015</stp>
        <stp>1/25/2017</stp>
        <tr r="M123" s="5"/>
      </tp>
      <tp t="s">
        <v/>
        <stp/>
        <stp>EM_S_MAJASSRES_NUM</stp>
        <stp>3</stp>
        <stp>300511.SZ</stp>
        <stp>1/25/2015</stp>
        <stp>1/25/2017</stp>
        <tr r="M1769" s="5"/>
      </tp>
      <tp t="s">
        <v/>
        <stp/>
        <stp>EM_S_MAJASSRES_NUM</stp>
        <stp>3</stp>
        <stp>000520.SZ</stp>
        <stp>1/25/2015</stp>
        <stp>1/25/2017</stp>
        <tr r="M122" s="5"/>
      </tp>
      <tp t="s">
        <v/>
        <stp/>
        <stp>EM_S_MAJASSRES_NUM</stp>
        <stp>3</stp>
        <stp>300510.SZ</stp>
        <stp>1/25/2015</stp>
        <stp>1/25/2017</stp>
        <tr r="M1768" s="5"/>
      </tp>
      <tp t="s">
        <v/>
        <stp/>
        <stp>EM_S_MAJASSRES_NUM</stp>
        <stp>3</stp>
        <stp>000523.SZ</stp>
        <stp>1/25/2015</stp>
        <stp>1/25/2017</stp>
        <tr r="M124" s="5"/>
      </tp>
      <tp t="s">
        <v/>
        <stp/>
        <stp>EM_S_MAJASSRES_NUM</stp>
        <stp>3</stp>
        <stp>300513.SZ</stp>
        <stp>1/25/2015</stp>
        <stp>1/25/2017</stp>
        <tr r="M1771" s="5"/>
      </tp>
      <tp t="s">
        <v/>
        <stp/>
        <stp>EM_S_MAJASSRES_NUM</stp>
        <stp>3</stp>
        <stp>300512.SZ</stp>
        <stp>1/25/2015</stp>
        <stp>1/25/2017</stp>
        <tr r="M1770" s="5"/>
      </tp>
      <tp>
        <v>1</v>
        <stp/>
        <stp>EM_S_MAJASSRES_NUM</stp>
        <stp>3</stp>
        <stp>000519.SZ</stp>
        <stp>1/25/2015</stp>
        <stp>1/25/2017</stp>
        <tr r="M121" s="5"/>
      </tp>
      <tp t="s">
        <v/>
        <stp/>
        <stp>EM_S_MAJASSRES_NUM</stp>
        <stp>3</stp>
        <stp>000518.SZ</stp>
        <stp>1/25/2015</stp>
        <stp>1/25/2017</stp>
        <tr r="M120" s="5"/>
      </tp>
      <tp t="s">
        <v/>
        <stp/>
        <stp>EM_S_MAJASSRES_NUM</stp>
        <stp>3</stp>
        <stp>000514.SZ</stp>
        <stp>1/25/2015</stp>
        <stp>1/25/2017</stp>
        <tr r="M117" s="5"/>
      </tp>
      <tp t="s">
        <v/>
        <stp/>
        <stp>EM_S_MAJASSRES_NUM</stp>
        <stp>3</stp>
        <stp>000517.SZ</stp>
        <stp>1/25/2015</stp>
        <stp>1/25/2017</stp>
        <tr r="M119" s="5"/>
      </tp>
      <tp t="s">
        <v/>
        <stp/>
        <stp>EM_S_MAJASSRES_NUM</stp>
        <stp>3</stp>
        <stp>000516.SZ</stp>
        <stp>1/25/2015</stp>
        <stp>1/25/2017</stp>
        <tr r="M118" s="5"/>
      </tp>
      <tp t="s">
        <v/>
        <stp/>
        <stp>EM_S_MAJASSRES_NUM</stp>
        <stp>3</stp>
        <stp>000511.SZ</stp>
        <stp>1/25/2015</stp>
        <stp>1/25/2017</stp>
        <tr r="M115" s="5"/>
      </tp>
      <tp t="s">
        <v/>
        <stp/>
        <stp>EM_S_MAJASSRES_NUM</stp>
        <stp>3</stp>
        <stp>300521.SZ</stp>
        <stp>1/25/2015</stp>
        <stp>1/25/2017</stp>
        <tr r="M1778" s="5"/>
      </tp>
      <tp t="s">
        <v/>
        <stp/>
        <stp>EM_S_MAJASSRES_NUM</stp>
        <stp>3</stp>
        <stp>000510.SZ</stp>
        <stp>1/25/2015</stp>
        <stp>1/25/2017</stp>
        <tr r="M114" s="5"/>
      </tp>
      <tp t="s">
        <v/>
        <stp/>
        <stp>EM_S_MAJASSRES_NUM</stp>
        <stp>3</stp>
        <stp>300520.SZ</stp>
        <stp>1/25/2015</stp>
        <stp>1/25/2017</stp>
        <tr r="M1777" s="5"/>
      </tp>
      <tp t="s">
        <v/>
        <stp/>
        <stp>EM_S_MAJASSRES_NUM</stp>
        <stp>3</stp>
        <stp>000513.SZ</stp>
        <stp>1/25/2015</stp>
        <stp>1/25/2017</stp>
        <tr r="M116" s="5"/>
      </tp>
      <tp t="s">
        <v/>
        <stp/>
        <stp>EM_S_MAJASSRES_NUM</stp>
        <stp>3</stp>
        <stp>300522.SZ</stp>
        <stp>1/25/2015</stp>
        <stp>1/25/2017</stp>
        <tr r="M1779" s="5"/>
      </tp>
      <tp t="s">
        <v/>
        <stp/>
        <stp>EM_S_MAJASSRES_NUM</stp>
        <stp>3</stp>
        <stp>000509.SZ</stp>
        <stp>1/25/2015</stp>
        <stp>1/25/2017</stp>
        <tr r="M113" s="5"/>
      </tp>
      <tp t="s">
        <v/>
        <stp/>
        <stp>EM_S_MAJASSRES_NUM</stp>
        <stp>3</stp>
        <stp>000505.SZ</stp>
        <stp>1/25/2015</stp>
        <stp>1/25/2017</stp>
        <tr r="M110" s="5"/>
      </tp>
      <tp t="s">
        <v/>
        <stp/>
        <stp>EM_S_MAJASSRES_NUM</stp>
        <stp>3</stp>
        <stp>000504.SZ</stp>
        <stp>1/25/2015</stp>
        <stp>1/25/2017</stp>
        <tr r="M109" s="5"/>
      </tp>
      <tp t="s">
        <v/>
        <stp/>
        <stp>EM_S_MAJASSRES_NUM</stp>
        <stp>3</stp>
        <stp>000507.SZ</stp>
        <stp>1/25/2015</stp>
        <stp>1/25/2017</stp>
        <tr r="M112" s="5"/>
      </tp>
      <tp t="s">
        <v/>
        <stp/>
        <stp>EM_S_MAJASSRES_NUM</stp>
        <stp>3</stp>
        <stp>000506.SZ</stp>
        <stp>1/25/2015</stp>
        <stp>1/25/2017</stp>
        <tr r="M111" s="5"/>
      </tp>
      <tp t="s">
        <v/>
        <stp/>
        <stp>EM_S_MAJASSRES_NUM</stp>
        <stp>3</stp>
        <stp>000501.SZ</stp>
        <stp>1/25/2015</stp>
        <stp>1/25/2017</stp>
        <tr r="M106" s="5"/>
      </tp>
      <tp t="s">
        <v/>
        <stp/>
        <stp>EM_S_MAJASSRES_NUM</stp>
        <stp>3</stp>
        <stp>000503.SZ</stp>
        <stp>1/25/2015</stp>
        <stp>1/25/2017</stp>
        <tr r="M108" s="5"/>
      </tp>
      <tp t="s">
        <v/>
        <stp/>
        <stp>EM_S_MAJASSRES_NUM</stp>
        <stp>3</stp>
        <stp>000502.SZ</stp>
        <stp>1/25/2015</stp>
        <stp>1/25/2017</stp>
        <tr r="M107" s="5"/>
      </tp>
      <tp t="s">
        <v/>
        <stp/>
        <stp>EM_S_MAJASSRES_NUM</stp>
        <stp>3</stp>
        <stp>000599.SZ</stp>
        <stp>1/25/2015</stp>
        <stp>1/25/2017</stp>
        <tr r="M184" s="5"/>
      </tp>
      <tp t="s">
        <v/>
        <stp/>
        <stp>EM_S_MAJASSRES_NUM</stp>
        <stp>3</stp>
        <stp>000598.SZ</stp>
        <stp>1/25/2015</stp>
        <stp>1/25/2017</stp>
        <tr r="M183" s="5"/>
      </tp>
      <tp t="s">
        <v/>
        <stp/>
        <stp>EM_S_MAJASSRES_NUM</stp>
        <stp>3</stp>
        <stp>000595.SZ</stp>
        <stp>1/25/2015</stp>
        <stp>1/25/2017</stp>
        <tr r="M180" s="5"/>
      </tp>
      <tp t="s">
        <v/>
        <stp/>
        <stp>EM_S_MAJASSRES_NUM</stp>
        <stp>3</stp>
        <stp>000597.SZ</stp>
        <stp>1/25/2015</stp>
        <stp>1/25/2017</stp>
        <tr r="M182" s="5"/>
      </tp>
      <tp t="s">
        <v/>
        <stp/>
        <stp>EM_S_MAJASSRES_NUM</stp>
        <stp>3</stp>
        <stp>000596.SZ</stp>
        <stp>1/25/2015</stp>
        <stp>1/25/2017</stp>
        <tr r="M181" s="5"/>
      </tp>
      <tp>
        <v>1</v>
        <stp/>
        <stp>EM_S_MAJASSRES_NUM</stp>
        <stp>3</stp>
        <stp>000591.SZ</stp>
        <stp>1/25/2015</stp>
        <stp>1/25/2017</stp>
        <tr r="M177" s="5"/>
      </tp>
      <tp t="s">
        <v/>
        <stp/>
        <stp>EM_S_MAJASSRES_NUM</stp>
        <stp>3</stp>
        <stp>000590.SZ</stp>
        <stp>1/25/2015</stp>
        <stp>1/25/2017</stp>
        <tr r="M176" s="5"/>
      </tp>
      <tp t="s">
        <v/>
        <stp/>
        <stp>EM_S_MAJASSRES_NUM</stp>
        <stp>3</stp>
        <stp>000593.SZ</stp>
        <stp>1/25/2015</stp>
        <stp>1/25/2017</stp>
        <tr r="M179" s="5"/>
      </tp>
      <tp t="s">
        <v/>
        <stp/>
        <stp>EM_S_MAJASSRES_NUM</stp>
        <stp>3</stp>
        <stp>000592.SZ</stp>
        <stp>1/25/2015</stp>
        <stp>1/25/2017</stp>
        <tr r="M178" s="5"/>
      </tp>
      <tp t="s">
        <v/>
        <stp/>
        <stp>EM_S_MAJASSRES_NUM</stp>
        <stp>3</stp>
        <stp>000589.SZ</stp>
        <stp>1/25/2015</stp>
        <stp>1/25/2017</stp>
        <tr r="M175" s="5"/>
      </tp>
      <tp t="s">
        <v/>
        <stp/>
        <stp>EM_S_MAJASSRES_NUM</stp>
        <stp>3</stp>
        <stp>000585.SZ</stp>
        <stp>1/25/2015</stp>
        <stp>1/25/2017</stp>
        <tr r="M172" s="5"/>
      </tp>
      <tp t="s">
        <v/>
        <stp/>
        <stp>EM_S_MAJASSRES_NUM</stp>
        <stp>3</stp>
        <stp>000584.SZ</stp>
        <stp>1/25/2015</stp>
        <stp>1/25/2017</stp>
        <tr r="M171" s="5"/>
      </tp>
      <tp>
        <v>1</v>
        <stp/>
        <stp>EM_S_MAJASSRES_NUM</stp>
        <stp>3</stp>
        <stp>000587.SZ</stp>
        <stp>1/25/2015</stp>
        <stp>1/25/2017</stp>
        <tr r="M174" s="5"/>
      </tp>
      <tp t="s">
        <v/>
        <stp/>
        <stp>EM_S_MAJASSRES_NUM</stp>
        <stp>3</stp>
        <stp>000586.SZ</stp>
        <stp>1/25/2015</stp>
        <stp>1/25/2017</stp>
        <tr r="M173" s="5"/>
      </tp>
      <tp t="s">
        <v/>
        <stp/>
        <stp>EM_S_MAJASSRES_NUM</stp>
        <stp>3</stp>
        <stp>000581.SZ</stp>
        <stp>1/25/2015</stp>
        <stp>1/25/2017</stp>
        <tr r="M169" s="5"/>
      </tp>
      <tp t="s">
        <v/>
        <stp/>
        <stp>EM_S_MAJASSRES_NUM</stp>
        <stp>3</stp>
        <stp>000582.SZ</stp>
        <stp>1/25/2015</stp>
        <stp>1/25/2017</stp>
        <tr r="M170" s="5"/>
      </tp>
      <tp t="s">
        <v/>
        <stp/>
        <stp>EM_S_MAJASSRES_NUM</stp>
        <stp>3</stp>
        <stp>600639.SH</stp>
        <stp>1/25/2015</stp>
        <stp>1/25/2017</stp>
        <tr r="M2307" s="5"/>
      </tp>
      <tp t="s">
        <v/>
        <stp/>
        <stp>EM_S_MAJASSRES_NUM</stp>
        <stp>3</stp>
        <stp>600638.SH</stp>
        <stp>1/25/2015</stp>
        <stp>1/25/2017</stp>
        <tr r="M2306" s="5"/>
      </tp>
      <tp t="s">
        <v/>
        <stp/>
        <stp>EM_S_MAJASSRES_NUM</stp>
        <stp>3</stp>
        <stp>600635.SH</stp>
        <stp>1/25/2015</stp>
        <stp>1/25/2017</stp>
        <tr r="M2303" s="5"/>
      </tp>
      <tp t="s">
        <v/>
        <stp/>
        <stp>EM_S_MAJASSRES_NUM</stp>
        <stp>3</stp>
        <stp>600634.SH</stp>
        <stp>1/25/2015</stp>
        <stp>1/25/2017</stp>
        <tr r="M2302" s="5"/>
      </tp>
      <tp t="s">
        <v/>
        <stp/>
        <stp>EM_S_MAJASSRES_NUM</stp>
        <stp>3</stp>
        <stp>600637.SH</stp>
        <stp>1/25/2015</stp>
        <stp>1/25/2017</stp>
        <tr r="M2305" s="5"/>
      </tp>
      <tp t="s">
        <v/>
        <stp/>
        <stp>EM_S_MAJASSRES_NUM</stp>
        <stp>3</stp>
        <stp>600636.SH</stp>
        <stp>1/25/2015</stp>
        <stp>1/25/2017</stp>
        <tr r="M2304" s="5"/>
      </tp>
      <tp t="s">
        <v/>
        <stp/>
        <stp>EM_S_MAJASSRES_NUM</stp>
        <stp>3</stp>
        <stp>600630.SH</stp>
        <stp>1/25/2015</stp>
        <stp>1/25/2017</stp>
        <tr r="M2300" s="5"/>
      </tp>
      <tp t="s">
        <v/>
        <stp/>
        <stp>EM_S_MAJASSRES_NUM</stp>
        <stp>3</stp>
        <stp>600633.SH</stp>
        <stp>1/25/2015</stp>
        <stp>1/25/2017</stp>
        <tr r="M2301" s="5"/>
      </tp>
      <tp t="s">
        <v/>
        <stp/>
        <stp>EM_S_MAJASSRES_NUM</stp>
        <stp>3</stp>
        <stp>600629.SH</stp>
        <stp>1/25/2015</stp>
        <stp>1/25/2017</stp>
        <tr r="M2299" s="5"/>
      </tp>
      <tp t="s">
        <v/>
        <stp/>
        <stp>EM_S_MAJASSRES_NUM</stp>
        <stp>3</stp>
        <stp>600628.SH</stp>
        <stp>1/25/2015</stp>
        <stp>1/25/2017</stp>
        <tr r="M2298" s="5"/>
      </tp>
      <tp t="s">
        <v/>
        <stp/>
        <stp>EM_S_MAJASSRES_NUM</stp>
        <stp>3</stp>
        <stp>600624.SH</stp>
        <stp>1/25/2015</stp>
        <stp>1/25/2017</stp>
        <tr r="M2296" s="5"/>
      </tp>
      <tp t="s">
        <v/>
        <stp/>
        <stp>EM_S_MAJASSRES_NUM</stp>
        <stp>3</stp>
        <stp>600626.SH</stp>
        <stp>1/25/2015</stp>
        <stp>1/25/2017</stp>
        <tr r="M2297" s="5"/>
      </tp>
      <tp t="s">
        <v/>
        <stp/>
        <stp>EM_S_MAJASSRES_NUM</stp>
        <stp>3</stp>
        <stp>600621.SH</stp>
        <stp>1/25/2015</stp>
        <stp>1/25/2017</stp>
        <tr r="M2293" s="5"/>
      </tp>
      <tp t="s">
        <v/>
        <stp/>
        <stp>EM_S_MAJASSRES_NUM</stp>
        <stp>3</stp>
        <stp>600620.SH</stp>
        <stp>1/25/2015</stp>
        <stp>1/25/2017</stp>
        <tr r="M2292" s="5"/>
      </tp>
      <tp>
        <v>1</v>
        <stp/>
        <stp>EM_S_MAJASSRES_NUM</stp>
        <stp>3</stp>
        <stp>600623.SH</stp>
        <stp>1/25/2015</stp>
        <stp>1/25/2017</stp>
        <tr r="M2295" s="5"/>
      </tp>
      <tp t="s">
        <v/>
        <stp/>
        <stp>EM_S_MAJASSRES_NUM</stp>
        <stp>3</stp>
        <stp>600622.SH</stp>
        <stp>1/25/2015</stp>
        <stp>1/25/2017</stp>
        <tr r="M2294" s="5"/>
      </tp>
      <tp t="s">
        <v/>
        <stp/>
        <stp>EM_S_MAJASSRES_NUM</stp>
        <stp>3</stp>
        <stp>600619.SH</stp>
        <stp>1/25/2015</stp>
        <stp>1/25/2017</stp>
        <tr r="M2291" s="5"/>
      </tp>
      <tp t="s">
        <v/>
        <stp/>
        <stp>EM_S_MAJASSRES_NUM</stp>
        <stp>3</stp>
        <stp>600618.SH</stp>
        <stp>1/25/2015</stp>
        <stp>1/25/2017</stp>
        <tr r="M2290" s="5"/>
      </tp>
      <tp t="s">
        <v/>
        <stp/>
        <stp>EM_S_MAJASSRES_NUM</stp>
        <stp>3</stp>
        <stp>600615.SH</stp>
        <stp>1/25/2015</stp>
        <stp>1/25/2017</stp>
        <tr r="M2287" s="5"/>
      </tp>
      <tp>
        <v>1</v>
        <stp/>
        <stp>EM_S_MAJASSRES_NUM</stp>
        <stp>3</stp>
        <stp>600614.SH</stp>
        <stp>1/25/2015</stp>
        <stp>1/25/2017</stp>
        <tr r="M2286" s="5"/>
      </tp>
      <tp t="s">
        <v/>
        <stp/>
        <stp>EM_S_MAJASSRES_NUM</stp>
        <stp>3</stp>
        <stp>600617.SH</stp>
        <stp>1/25/2015</stp>
        <stp>1/25/2017</stp>
        <tr r="M2289" s="5"/>
      </tp>
      <tp t="s">
        <v/>
        <stp/>
        <stp>EM_S_MAJASSRES_NUM</stp>
        <stp>3</stp>
        <stp>600616.SH</stp>
        <stp>1/25/2015</stp>
        <stp>1/25/2017</stp>
        <tr r="M2288" s="5"/>
      </tp>
      <tp t="s">
        <v/>
        <stp/>
        <stp>EM_S_MAJASSRES_NUM</stp>
        <stp>3</stp>
        <stp>600611.SH</stp>
        <stp>1/25/2015</stp>
        <stp>1/25/2017</stp>
        <tr r="M2283" s="5"/>
      </tp>
      <tp t="s">
        <v/>
        <stp/>
        <stp>EM_S_MAJASSRES_NUM</stp>
        <stp>3</stp>
        <stp>600610.SH</stp>
        <stp>1/25/2015</stp>
        <stp>1/25/2017</stp>
        <tr r="M2282" s="5"/>
      </tp>
      <tp t="s">
        <v/>
        <stp/>
        <stp>EM_S_MAJASSRES_NUM</stp>
        <stp>3</stp>
        <stp>600613.SH</stp>
        <stp>1/25/2015</stp>
        <stp>1/25/2017</stp>
        <tr r="M2285" s="5"/>
      </tp>
      <tp t="s">
        <v/>
        <stp/>
        <stp>EM_S_MAJASSRES_NUM</stp>
        <stp>3</stp>
        <stp>600612.SH</stp>
        <stp>1/25/2015</stp>
        <stp>1/25/2017</stp>
        <tr r="M2284" s="5"/>
      </tp>
      <tp t="s">
        <v/>
        <stp/>
        <stp>EM_S_MAJASSRES_NUM</stp>
        <stp>3</stp>
        <stp>600609.SH</stp>
        <stp>1/25/2015</stp>
        <stp>1/25/2017</stp>
        <tr r="M2281" s="5"/>
      </tp>
      <tp t="s">
        <v/>
        <stp/>
        <stp>EM_S_MAJASSRES_NUM</stp>
        <stp>3</stp>
        <stp>600608.SH</stp>
        <stp>1/25/2015</stp>
        <stp>1/25/2017</stp>
        <tr r="M2280" s="5"/>
      </tp>
      <tp t="s">
        <v/>
        <stp/>
        <stp>EM_S_MAJASSRES_NUM</stp>
        <stp>3</stp>
        <stp>600605.SH</stp>
        <stp>1/25/2015</stp>
        <stp>1/25/2017</stp>
        <tr r="M2278" s="5"/>
      </tp>
      <tp>
        <v>1</v>
        <stp/>
        <stp>EM_S_MAJASSRES_NUM</stp>
        <stp>3</stp>
        <stp>600604.SH</stp>
        <stp>1/25/2015</stp>
        <stp>1/25/2017</stp>
        <tr r="M2277" s="5"/>
      </tp>
      <tp>
        <v>1</v>
        <stp/>
        <stp>EM_S_MAJASSRES_NUM</stp>
        <stp>3</stp>
        <stp>600606.SH</stp>
        <stp>1/25/2015</stp>
        <stp>1/25/2017</stp>
        <tr r="M2279" s="5"/>
      </tp>
      <tp t="s">
        <v/>
        <stp/>
        <stp>EM_S_MAJASSRES_NUM</stp>
        <stp>3</stp>
        <stp>600601.SH</stp>
        <stp>1/25/2015</stp>
        <stp>1/25/2017</stp>
        <tr r="M2274" s="5"/>
      </tp>
      <tp t="s">
        <v/>
        <stp/>
        <stp>EM_S_MAJASSRES_NUM</stp>
        <stp>3</stp>
        <stp>600600.SH</stp>
        <stp>1/25/2015</stp>
        <stp>1/25/2017</stp>
        <tr r="M2273" s="5"/>
      </tp>
      <tp>
        <v>1</v>
        <stp/>
        <stp>EM_S_MAJASSRES_NUM</stp>
        <stp>3</stp>
        <stp>600603.SH</stp>
        <stp>1/25/2015</stp>
        <stp>1/25/2017</stp>
        <tr r="M2276" s="5"/>
      </tp>
      <tp>
        <v>1</v>
        <stp/>
        <stp>EM_S_MAJASSRES_NUM</stp>
        <stp>3</stp>
        <stp>600602.SH</stp>
        <stp>1/25/2015</stp>
        <stp>1/25/2017</stp>
        <tr r="M2275" s="5"/>
      </tp>
      <tp>
        <v>1</v>
        <stp/>
        <stp>EM_S_MAJASSRES_NUM</stp>
        <stp>3</stp>
        <stp>600679.SH</stp>
        <stp>1/25/2015</stp>
        <stp>1/25/2017</stp>
        <tr r="M2341" s="5"/>
      </tp>
      <tp t="s">
        <v/>
        <stp/>
        <stp>EM_S_MAJASSRES_NUM</stp>
        <stp>3</stp>
        <stp>600678.SH</stp>
        <stp>1/25/2015</stp>
        <stp>1/25/2017</stp>
        <tr r="M2340" s="5"/>
      </tp>
      <tp t="s">
        <v/>
        <stp/>
        <stp>EM_S_MAJASSRES_NUM</stp>
        <stp>3</stp>
        <stp>600675.SH</stp>
        <stp>1/25/2015</stp>
        <stp>1/25/2017</stp>
        <tr r="M2337" s="5"/>
      </tp>
      <tp t="s">
        <v/>
        <stp/>
        <stp>EM_S_MAJASSRES_NUM</stp>
        <stp>3</stp>
        <stp>600674.SH</stp>
        <stp>1/25/2015</stp>
        <stp>1/25/2017</stp>
        <tr r="M2336" s="5"/>
      </tp>
      <tp>
        <v>1</v>
        <stp/>
        <stp>EM_S_MAJASSRES_NUM</stp>
        <stp>3</stp>
        <stp>600677.SH</stp>
        <stp>1/25/2015</stp>
        <stp>1/25/2017</stp>
        <tr r="M2339" s="5"/>
      </tp>
      <tp t="s">
        <v/>
        <stp/>
        <stp>EM_S_MAJASSRES_NUM</stp>
        <stp>3</stp>
        <stp>600676.SH</stp>
        <stp>1/25/2015</stp>
        <stp>1/25/2017</stp>
        <tr r="M2338" s="5"/>
      </tp>
      <tp t="s">
        <v/>
        <stp/>
        <stp>EM_S_MAJASSRES_NUM</stp>
        <stp>3</stp>
        <stp>600671.SH</stp>
        <stp>1/25/2015</stp>
        <stp>1/25/2017</stp>
        <tr r="M2334" s="5"/>
      </tp>
      <tp t="s">
        <v/>
        <stp/>
        <stp>EM_S_MAJASSRES_NUM</stp>
        <stp>3</stp>
        <stp>600673.SH</stp>
        <stp>1/25/2015</stp>
        <stp>1/25/2017</stp>
        <tr r="M2335" s="5"/>
      </tp>
      <tp t="s">
        <v/>
        <stp/>
        <stp>EM_S_MAJASSRES_NUM</stp>
        <stp>3</stp>
        <stp>600668.SH</stp>
        <stp>1/25/2015</stp>
        <stp>1/25/2017</stp>
        <tr r="M2333" s="5"/>
      </tp>
      <tp t="s">
        <v/>
        <stp/>
        <stp>EM_S_MAJASSRES_NUM</stp>
        <stp>3</stp>
        <stp>600665.SH</stp>
        <stp>1/25/2015</stp>
        <stp>1/25/2017</stp>
        <tr r="M2330" s="5"/>
      </tp>
      <tp t="s">
        <v/>
        <stp/>
        <stp>EM_S_MAJASSRES_NUM</stp>
        <stp>3</stp>
        <stp>600664.SH</stp>
        <stp>1/25/2015</stp>
        <stp>1/25/2017</stp>
        <tr r="M2329" s="5"/>
      </tp>
      <tp>
        <v>1</v>
        <stp/>
        <stp>EM_S_MAJASSRES_NUM</stp>
        <stp>3</stp>
        <stp>600667.SH</stp>
        <stp>1/25/2015</stp>
        <stp>1/25/2017</stp>
        <tr r="M2332" s="5"/>
      </tp>
      <tp>
        <v>1</v>
        <stp/>
        <stp>EM_S_MAJASSRES_NUM</stp>
        <stp>3</stp>
        <stp>600666.SH</stp>
        <stp>1/25/2015</stp>
        <stp>1/25/2017</stp>
        <tr r="M2331" s="5"/>
      </tp>
      <tp t="s">
        <v/>
        <stp/>
        <stp>EM_S_MAJASSRES_NUM</stp>
        <stp>3</stp>
        <stp>600661.SH</stp>
        <stp>1/25/2015</stp>
        <stp>1/25/2017</stp>
        <tr r="M2326" s="5"/>
      </tp>
      <tp t="s">
        <v/>
        <stp/>
        <stp>EM_S_MAJASSRES_NUM</stp>
        <stp>3</stp>
        <stp>600660.SH</stp>
        <stp>1/25/2015</stp>
        <stp>1/25/2017</stp>
        <tr r="M2325" s="5"/>
      </tp>
      <tp t="s">
        <v/>
        <stp/>
        <stp>EM_S_MAJASSRES_NUM</stp>
        <stp>3</stp>
        <stp>600663.SH</stp>
        <stp>1/25/2015</stp>
        <stp>1/25/2017</stp>
        <tr r="M2328" s="5"/>
      </tp>
      <tp t="s">
        <v/>
        <stp/>
        <stp>EM_S_MAJASSRES_NUM</stp>
        <stp>3</stp>
        <stp>600662.SH</stp>
        <stp>1/25/2015</stp>
        <stp>1/25/2017</stp>
        <tr r="M2327" s="5"/>
      </tp>
      <tp t="s">
        <v/>
        <stp/>
        <stp>EM_S_MAJASSRES_NUM</stp>
        <stp>3</stp>
        <stp>600658.SH</stp>
        <stp>1/25/2015</stp>
        <stp>1/25/2017</stp>
        <tr r="M2324" s="5"/>
      </tp>
      <tp t="s">
        <v/>
        <stp/>
        <stp>EM_S_MAJASSRES_NUM</stp>
        <stp>3</stp>
        <stp>600655.SH</stp>
        <stp>1/25/2015</stp>
        <stp>1/25/2017</stp>
        <tr r="M2322" s="5"/>
      </tp>
      <tp>
        <v>1</v>
        <stp/>
        <stp>EM_S_MAJASSRES_NUM</stp>
        <stp>3</stp>
        <stp>600654.SH</stp>
        <stp>1/25/2015</stp>
        <stp>1/25/2017</stp>
        <tr r="M2321" s="5"/>
      </tp>
      <tp t="s">
        <v/>
        <stp/>
        <stp>EM_S_MAJASSRES_NUM</stp>
        <stp>3</stp>
        <stp>600657.SH</stp>
        <stp>1/25/2015</stp>
        <stp>1/25/2017</stp>
        <tr r="M2323" s="5"/>
      </tp>
      <tp t="s">
        <v/>
        <stp/>
        <stp>EM_S_MAJASSRES_NUM</stp>
        <stp>3</stp>
        <stp>600651.SH</stp>
        <stp>1/25/2015</stp>
        <stp>1/25/2017</stp>
        <tr r="M2318" s="5"/>
      </tp>
      <tp t="s">
        <v/>
        <stp/>
        <stp>EM_S_MAJASSRES_NUM</stp>
        <stp>3</stp>
        <stp>600650.SH</stp>
        <stp>1/25/2015</stp>
        <stp>1/25/2017</stp>
        <tr r="M2317" s="5"/>
      </tp>
      <tp>
        <v>1</v>
        <stp/>
        <stp>EM_S_MAJASSRES_NUM</stp>
        <stp>3</stp>
        <stp>600653.SH</stp>
        <stp>1/25/2015</stp>
        <stp>1/25/2017</stp>
        <tr r="M2320" s="5"/>
      </tp>
      <tp t="s">
        <v/>
        <stp/>
        <stp>EM_S_MAJASSRES_NUM</stp>
        <stp>3</stp>
        <stp>600652.SH</stp>
        <stp>1/25/2015</stp>
        <stp>1/25/2017</stp>
        <tr r="M2319" s="5"/>
      </tp>
      <tp>
        <v>1</v>
        <stp/>
        <stp>EM_S_MAJASSRES_NUM</stp>
        <stp>3</stp>
        <stp>600649.SH</stp>
        <stp>1/25/2015</stp>
        <stp>1/25/2017</stp>
        <tr r="M2316" s="5"/>
      </tp>
      <tp t="s">
        <v/>
        <stp/>
        <stp>EM_S_MAJASSRES_NUM</stp>
        <stp>3</stp>
        <stp>600648.SH</stp>
        <stp>1/25/2015</stp>
        <stp>1/25/2017</stp>
        <tr r="M2315" s="5"/>
      </tp>
      <tp t="s">
        <v/>
        <stp/>
        <stp>EM_S_MAJASSRES_NUM</stp>
        <stp>3</stp>
        <stp>600645.SH</stp>
        <stp>1/25/2015</stp>
        <stp>1/25/2017</stp>
        <tr r="M2313" s="5"/>
      </tp>
      <tp t="s">
        <v/>
        <stp/>
        <stp>EM_S_MAJASSRES_NUM</stp>
        <stp>3</stp>
        <stp>600644.SH</stp>
        <stp>1/25/2015</stp>
        <stp>1/25/2017</stp>
        <tr r="M2312" s="5"/>
      </tp>
      <tp t="s">
        <v/>
        <stp/>
        <stp>EM_S_MAJASSRES_NUM</stp>
        <stp>3</stp>
        <stp>600647.SH</stp>
        <stp>1/25/2015</stp>
        <stp>1/25/2017</stp>
        <tr r="M2314" s="5"/>
      </tp>
      <tp t="s">
        <v/>
        <stp/>
        <stp>EM_S_MAJASSRES_NUM</stp>
        <stp>3</stp>
        <stp>600641.SH</stp>
        <stp>1/25/2015</stp>
        <stp>1/25/2017</stp>
        <tr r="M2309" s="5"/>
      </tp>
      <tp t="s">
        <v/>
        <stp/>
        <stp>EM_S_MAJASSRES_NUM</stp>
        <stp>3</stp>
        <stp>600640.SH</stp>
        <stp>1/25/2015</stp>
        <stp>1/25/2017</stp>
        <tr r="M2308" s="5"/>
      </tp>
      <tp t="s">
        <v/>
        <stp/>
        <stp>EM_S_MAJASSRES_NUM</stp>
        <stp>3</stp>
        <stp>600643.SH</stp>
        <stp>1/25/2015</stp>
        <stp>1/25/2017</stp>
        <tr r="M2311" s="5"/>
      </tp>
      <tp t="s">
        <v/>
        <stp/>
        <stp>EM_S_MAJASSRES_NUM</stp>
        <stp>3</stp>
        <stp>600642.SH</stp>
        <stp>1/25/2015</stp>
        <stp>1/25/2017</stp>
        <tr r="M2310" s="5"/>
      </tp>
      <tp t="s">
        <v/>
        <stp/>
        <stp>EM_S_MAJASSRES_NUM</stp>
        <stp>3</stp>
        <stp>600699.SH</stp>
        <stp>1/25/2015</stp>
        <stp>1/25/2017</stp>
        <tr r="M2361" s="5"/>
      </tp>
      <tp t="s">
        <v/>
        <stp/>
        <stp>EM_S_MAJASSRES_NUM</stp>
        <stp>3</stp>
        <stp>600698.SH</stp>
        <stp>1/25/2015</stp>
        <stp>1/25/2017</stp>
        <tr r="M2360" s="5"/>
      </tp>
      <tp t="s">
        <v/>
        <stp/>
        <stp>EM_S_MAJASSRES_NUM</stp>
        <stp>3</stp>
        <stp>600695.SH</stp>
        <stp>1/25/2015</stp>
        <stp>1/25/2017</stp>
        <tr r="M2357" s="5"/>
      </tp>
      <tp t="s">
        <v/>
        <stp/>
        <stp>EM_S_MAJASSRES_NUM</stp>
        <stp>3</stp>
        <stp>600694.SH</stp>
        <stp>1/25/2015</stp>
        <stp>1/25/2017</stp>
        <tr r="M2356" s="5"/>
      </tp>
      <tp t="s">
        <v/>
        <stp/>
        <stp>EM_S_MAJASSRES_NUM</stp>
        <stp>3</stp>
        <stp>600697.SH</stp>
        <stp>1/25/2015</stp>
        <stp>1/25/2017</stp>
        <tr r="M2359" s="5"/>
      </tp>
      <tp t="s">
        <v/>
        <stp/>
        <stp>EM_S_MAJASSRES_NUM</stp>
        <stp>3</stp>
        <stp>600696.SH</stp>
        <stp>1/25/2015</stp>
        <stp>1/25/2017</stp>
        <tr r="M2358" s="5"/>
      </tp>
      <tp t="s">
        <v/>
        <stp/>
        <stp>EM_S_MAJASSRES_NUM</stp>
        <stp>3</stp>
        <stp>600691.SH</stp>
        <stp>1/25/2015</stp>
        <stp>1/25/2017</stp>
        <tr r="M2353" s="5"/>
      </tp>
      <tp t="s">
        <v/>
        <stp/>
        <stp>EM_S_MAJASSRES_NUM</stp>
        <stp>3</stp>
        <stp>600690.SH</stp>
        <stp>1/25/2015</stp>
        <stp>1/25/2017</stp>
        <tr r="M2352" s="5"/>
      </tp>
      <tp t="s">
        <v/>
        <stp/>
        <stp>EM_S_MAJASSRES_NUM</stp>
        <stp>3</stp>
        <stp>600693.SH</stp>
        <stp>1/25/2015</stp>
        <stp>1/25/2017</stp>
        <tr r="M2355" s="5"/>
      </tp>
      <tp t="s">
        <v/>
        <stp/>
        <stp>EM_S_MAJASSRES_NUM</stp>
        <stp>3</stp>
        <stp>600692.SH</stp>
        <stp>1/25/2015</stp>
        <stp>1/25/2017</stp>
        <tr r="M2354" s="5"/>
      </tp>
      <tp t="s">
        <v/>
        <stp/>
        <stp>EM_S_MAJASSRES_NUM</stp>
        <stp>3</stp>
        <stp>600689.SH</stp>
        <stp>1/25/2015</stp>
        <stp>1/25/2017</stp>
        <tr r="M2351" s="5"/>
      </tp>
      <tp t="s">
        <v/>
        <stp/>
        <stp>EM_S_MAJASSRES_NUM</stp>
        <stp>3</stp>
        <stp>600688.SH</stp>
        <stp>1/25/2015</stp>
        <stp>1/25/2017</stp>
        <tr r="M2350" s="5"/>
      </tp>
      <tp>
        <v>1</v>
        <stp/>
        <stp>EM_S_MAJASSRES_NUM</stp>
        <stp>3</stp>
        <stp>600685.SH</stp>
        <stp>1/25/2015</stp>
        <stp>1/25/2017</stp>
        <tr r="M2347" s="5"/>
      </tp>
      <tp t="s">
        <v/>
        <stp/>
        <stp>EM_S_MAJASSRES_NUM</stp>
        <stp>3</stp>
        <stp>600684.SH</stp>
        <stp>1/25/2015</stp>
        <stp>1/25/2017</stp>
        <tr r="M2346" s="5"/>
      </tp>
      <tp t="s">
        <v/>
        <stp/>
        <stp>EM_S_MAJASSRES_NUM</stp>
        <stp>3</stp>
        <stp>600687.SH</stp>
        <stp>1/25/2015</stp>
        <stp>1/25/2017</stp>
        <tr r="M2349" s="5"/>
      </tp>
      <tp t="s">
        <v/>
        <stp/>
        <stp>EM_S_MAJASSRES_NUM</stp>
        <stp>3</stp>
        <stp>600686.SH</stp>
        <stp>1/25/2015</stp>
        <stp>1/25/2017</stp>
        <tr r="M2348" s="5"/>
      </tp>
      <tp>
        <v>1</v>
        <stp/>
        <stp>EM_S_MAJASSRES_NUM</stp>
        <stp>3</stp>
        <stp>600681.SH</stp>
        <stp>1/25/2015</stp>
        <stp>1/25/2017</stp>
        <tr r="M2343" s="5"/>
      </tp>
      <tp t="s">
        <v/>
        <stp/>
        <stp>EM_S_MAJASSRES_NUM</stp>
        <stp>3</stp>
        <stp>600680.SH</stp>
        <stp>1/25/2015</stp>
        <stp>1/25/2017</stp>
        <tr r="M2342" s="5"/>
      </tp>
      <tp t="s">
        <v/>
        <stp/>
        <stp>EM_S_MAJASSRES_NUM</stp>
        <stp>3</stp>
        <stp>600683.SH</stp>
        <stp>1/25/2015</stp>
        <stp>1/25/2017</stp>
        <tr r="M2345" s="5"/>
      </tp>
      <tp t="s">
        <v/>
        <stp/>
        <stp>EM_S_MAJASSRES_NUM</stp>
        <stp>3</stp>
        <stp>600682.SH</stp>
        <stp>1/25/2015</stp>
        <stp>1/25/2017</stp>
        <tr r="M2344" s="5"/>
      </tp>
      <tp t="s">
        <v/>
        <stp/>
        <stp>EM_S_MAJASSRES_NUM</stp>
        <stp>3</stp>
        <stp>000679.SZ</stp>
        <stp>1/25/2015</stp>
        <stp>1/25/2017</stp>
        <tr r="M240" s="5"/>
      </tp>
      <tp t="s">
        <v/>
        <stp/>
        <stp>EM_S_MAJASSRES_NUM</stp>
        <stp>3</stp>
        <stp>000678.SZ</stp>
        <stp>1/25/2015</stp>
        <stp>1/25/2017</stp>
        <tr r="M239" s="5"/>
      </tp>
      <tp t="s">
        <v/>
        <stp/>
        <stp>EM_S_MAJASSRES_NUM</stp>
        <stp>3</stp>
        <stp>000677.SZ</stp>
        <stp>1/25/2015</stp>
        <stp>1/25/2017</stp>
        <tr r="M238" s="5"/>
      </tp>
      <tp>
        <v>1</v>
        <stp/>
        <stp>EM_S_MAJASSRES_NUM</stp>
        <stp>3</stp>
        <stp>000676.SZ</stp>
        <stp>1/25/2015</stp>
        <stp>1/25/2017</stp>
        <tr r="M237" s="5"/>
      </tp>
      <tp t="s">
        <v/>
        <stp/>
        <stp>EM_S_MAJASSRES_NUM</stp>
        <stp>3</stp>
        <stp>000671.SZ</stp>
        <stp>1/25/2015</stp>
        <stp>1/25/2017</stp>
        <tr r="M234" s="5"/>
      </tp>
      <tp t="s">
        <v/>
        <stp/>
        <stp>EM_S_MAJASSRES_NUM</stp>
        <stp>3</stp>
        <stp>000670.SZ</stp>
        <stp>1/25/2015</stp>
        <stp>1/25/2017</stp>
        <tr r="M233" s="5"/>
      </tp>
      <tp t="s">
        <v/>
        <stp/>
        <stp>EM_S_MAJASSRES_NUM</stp>
        <stp>3</stp>
        <stp>000673.SZ</stp>
        <stp>1/25/2015</stp>
        <stp>1/25/2017</stp>
        <tr r="M236" s="5"/>
      </tp>
      <tp t="s">
        <v/>
        <stp/>
        <stp>EM_S_MAJASSRES_NUM</stp>
        <stp>3</stp>
        <stp>000672.SZ</stp>
        <stp>1/25/2015</stp>
        <stp>1/25/2017</stp>
        <tr r="M235" s="5"/>
      </tp>
      <tp t="s">
        <v/>
        <stp/>
        <stp>EM_S_MAJASSRES_NUM</stp>
        <stp>3</stp>
        <stp>000669.SZ</stp>
        <stp>1/25/2015</stp>
        <stp>1/25/2017</stp>
        <tr r="M232" s="5"/>
      </tp>
      <tp t="s">
        <v/>
        <stp/>
        <stp>EM_S_MAJASSRES_NUM</stp>
        <stp>3</stp>
        <stp>000668.SZ</stp>
        <stp>1/25/2015</stp>
        <stp>1/25/2017</stp>
        <tr r="M231" s="5"/>
      </tp>
      <tp t="s">
        <v/>
        <stp/>
        <stp>EM_S_MAJASSRES_NUM</stp>
        <stp>3</stp>
        <stp>000665.SZ</stp>
        <stp>1/25/2015</stp>
        <stp>1/25/2017</stp>
        <tr r="M228" s="5"/>
      </tp>
      <tp t="s">
        <v/>
        <stp/>
        <stp>EM_S_MAJASSRES_NUM</stp>
        <stp>3</stp>
        <stp>000667.SZ</stp>
        <stp>1/25/2015</stp>
        <stp>1/25/2017</stp>
        <tr r="M230" s="5"/>
      </tp>
      <tp t="s">
        <v/>
        <stp/>
        <stp>EM_S_MAJASSRES_NUM</stp>
        <stp>3</stp>
        <stp>000666.SZ</stp>
        <stp>1/25/2015</stp>
        <stp>1/25/2017</stp>
        <tr r="M229" s="5"/>
      </tp>
      <tp t="s">
        <v/>
        <stp/>
        <stp>EM_S_MAJASSRES_NUM</stp>
        <stp>3</stp>
        <stp>000661.SZ</stp>
        <stp>1/25/2015</stp>
        <stp>1/25/2017</stp>
        <tr r="M225" s="5"/>
      </tp>
      <tp>
        <v>1</v>
        <stp/>
        <stp>EM_S_MAJASSRES_NUM</stp>
        <stp>3</stp>
        <stp>000663.SZ</stp>
        <stp>1/25/2015</stp>
        <stp>1/25/2017</stp>
        <tr r="M227" s="5"/>
      </tp>
      <tp t="s">
        <v/>
        <stp/>
        <stp>EM_S_MAJASSRES_NUM</stp>
        <stp>3</stp>
        <stp>000662.SZ</stp>
        <stp>1/25/2015</stp>
        <stp>1/25/2017</stp>
        <tr r="M226" s="5"/>
      </tp>
      <tp t="s">
        <v/>
        <stp/>
        <stp>EM_S_MAJASSRES_NUM</stp>
        <stp>3</stp>
        <stp>000659.SZ</stp>
        <stp>1/25/2015</stp>
        <stp>1/25/2017</stp>
        <tr r="M224" s="5"/>
      </tp>
      <tp t="s">
        <v/>
        <stp/>
        <stp>EM_S_MAJASSRES_NUM</stp>
        <stp>3</stp>
        <stp>000655.SZ</stp>
        <stp>1/25/2015</stp>
        <stp>1/25/2017</stp>
        <tr r="M221" s="5"/>
      </tp>
      <tp t="s">
        <v/>
        <stp/>
        <stp>EM_S_MAJASSRES_NUM</stp>
        <stp>3</stp>
        <stp>000657.SZ</stp>
        <stp>1/25/2015</stp>
        <stp>1/25/2017</stp>
        <tr r="M223" s="5"/>
      </tp>
      <tp t="s">
        <v/>
        <stp/>
        <stp>EM_S_MAJASSRES_NUM</stp>
        <stp>3</stp>
        <stp>000656.SZ</stp>
        <stp>1/25/2015</stp>
        <stp>1/25/2017</stp>
        <tr r="M222" s="5"/>
      </tp>
      <tp t="s">
        <v/>
        <stp/>
        <stp>EM_S_MAJASSRES_NUM</stp>
        <stp>3</stp>
        <stp>000651.SZ</stp>
        <stp>1/25/2015</stp>
        <stp>1/25/2017</stp>
        <tr r="M219" s="5"/>
      </tp>
      <tp t="s">
        <v/>
        <stp/>
        <stp>EM_S_MAJASSRES_NUM</stp>
        <stp>3</stp>
        <stp>000650.SZ</stp>
        <stp>1/25/2015</stp>
        <stp>1/25/2017</stp>
        <tr r="M218" s="5"/>
      </tp>
      <tp t="s">
        <v/>
        <stp/>
        <stp>EM_S_MAJASSRES_NUM</stp>
        <stp>3</stp>
        <stp>000652.SZ</stp>
        <stp>1/25/2015</stp>
        <stp>1/25/2017</stp>
        <tr r="M220" s="5"/>
      </tp>
      <tp t="s">
        <v/>
        <stp/>
        <stp>EM_S_MAJASSRES_NUM</stp>
        <stp>3</stp>
        <stp>000639.SZ</stp>
        <stp>1/25/2015</stp>
        <stp>1/25/2017</stp>
        <tr r="M217" s="5"/>
      </tp>
      <tp t="s">
        <v/>
        <stp/>
        <stp>EM_S_MAJASSRES_NUM</stp>
        <stp>3</stp>
        <stp>000638.SZ</stp>
        <stp>1/25/2015</stp>
        <stp>1/25/2017</stp>
        <tr r="M216" s="5"/>
      </tp>
      <tp t="s">
        <v/>
        <stp/>
        <stp>EM_S_MAJASSRES_NUM</stp>
        <stp>3</stp>
        <stp>000635.SZ</stp>
        <stp>1/25/2015</stp>
        <stp>1/25/2017</stp>
        <tr r="M213" s="5"/>
      </tp>
      <tp t="s">
        <v/>
        <stp/>
        <stp>EM_S_MAJASSRES_NUM</stp>
        <stp>3</stp>
        <stp>000637.SZ</stp>
        <stp>1/25/2015</stp>
        <stp>1/25/2017</stp>
        <tr r="M215" s="5"/>
      </tp>
      <tp t="s">
        <v/>
        <stp/>
        <stp>EM_S_MAJASSRES_NUM</stp>
        <stp>3</stp>
        <stp>000636.SZ</stp>
        <stp>1/25/2015</stp>
        <stp>1/25/2017</stp>
        <tr r="M214" s="5"/>
      </tp>
      <tp t="s">
        <v/>
        <stp/>
        <stp>EM_S_MAJASSRES_NUM</stp>
        <stp>3</stp>
        <stp>000631.SZ</stp>
        <stp>1/25/2015</stp>
        <stp>1/25/2017</stp>
        <tr r="M210" s="5"/>
      </tp>
      <tp t="s">
        <v/>
        <stp/>
        <stp>EM_S_MAJASSRES_NUM</stp>
        <stp>3</stp>
        <stp>000630.SZ</stp>
        <stp>1/25/2015</stp>
        <stp>1/25/2017</stp>
        <tr r="M209" s="5"/>
      </tp>
      <tp t="s">
        <v/>
        <stp/>
        <stp>EM_S_MAJASSRES_NUM</stp>
        <stp>3</stp>
        <stp>000633.SZ</stp>
        <stp>1/25/2015</stp>
        <stp>1/25/2017</stp>
        <tr r="M212" s="5"/>
      </tp>
      <tp t="s">
        <v/>
        <stp/>
        <stp>EM_S_MAJASSRES_NUM</stp>
        <stp>3</stp>
        <stp>000632.SZ</stp>
        <stp>1/25/2015</stp>
        <stp>1/25/2017</stp>
        <tr r="M211" s="5"/>
      </tp>
      <tp t="s">
        <v/>
        <stp/>
        <stp>EM_S_MAJASSRES_NUM</stp>
        <stp>3</stp>
        <stp>000629.SZ</stp>
        <stp>1/25/2015</stp>
        <stp>1/25/2017</stp>
        <tr r="M208" s="5"/>
      </tp>
      <tp t="s">
        <v/>
        <stp/>
        <stp>EM_S_MAJASSRES_NUM</stp>
        <stp>3</stp>
        <stp>000628.SZ</stp>
        <stp>1/25/2015</stp>
        <stp>1/25/2017</stp>
        <tr r="M207" s="5"/>
      </tp>
      <tp t="s">
        <v/>
        <stp/>
        <stp>EM_S_MAJASSRES_NUM</stp>
        <stp>3</stp>
        <stp>000625.SZ</stp>
        <stp>1/25/2015</stp>
        <stp>1/25/2017</stp>
        <tr r="M204" s="5"/>
      </tp>
      <tp t="s">
        <v/>
        <stp/>
        <stp>EM_S_MAJASSRES_NUM</stp>
        <stp>3</stp>
        <stp>000627.SZ</stp>
        <stp>1/25/2015</stp>
        <stp>1/25/2017</stp>
        <tr r="M206" s="5"/>
      </tp>
      <tp>
        <v>1</v>
        <stp/>
        <stp>EM_S_MAJASSRES_NUM</stp>
        <stp>3</stp>
        <stp>000626.SZ</stp>
        <stp>1/25/2015</stp>
        <stp>1/25/2017</stp>
        <tr r="M205" s="5"/>
      </tp>
      <tp t="s">
        <v/>
        <stp/>
        <stp>EM_S_MAJASSRES_NUM</stp>
        <stp>3</stp>
        <stp>000620.SZ</stp>
        <stp>1/25/2015</stp>
        <stp>1/25/2017</stp>
        <tr r="M201" s="5"/>
      </tp>
      <tp t="s">
        <v/>
        <stp/>
        <stp>EM_S_MAJASSRES_NUM</stp>
        <stp>3</stp>
        <stp>000623.SZ</stp>
        <stp>1/25/2015</stp>
        <stp>1/25/2017</stp>
        <tr r="M203" s="5"/>
      </tp>
      <tp t="s">
        <v/>
        <stp/>
        <stp>EM_S_MAJASSRES_NUM</stp>
        <stp>3</stp>
        <stp>000622.SZ</stp>
        <stp>1/25/2015</stp>
        <stp>1/25/2017</stp>
        <tr r="M202" s="5"/>
      </tp>
      <tp t="s">
        <v/>
        <stp/>
        <stp>EM_S_MAJASSRES_NUM</stp>
        <stp>3</stp>
        <stp>000619.SZ</stp>
        <stp>1/25/2015</stp>
        <stp>1/25/2017</stp>
        <tr r="M200" s="5"/>
      </tp>
      <tp>
        <v>1</v>
        <stp/>
        <stp>EM_S_MAJASSRES_NUM</stp>
        <stp>3</stp>
        <stp>000615.SZ</stp>
        <stp>1/25/2015</stp>
        <stp>1/25/2017</stp>
        <tr r="M197" s="5"/>
      </tp>
      <tp>
        <v>1</v>
        <stp/>
        <stp>EM_S_MAJASSRES_NUM</stp>
        <stp>3</stp>
        <stp>000617.SZ</stp>
        <stp>1/25/2015</stp>
        <stp>1/25/2017</stp>
        <tr r="M199" s="5"/>
      </tp>
      <tp t="s">
        <v/>
        <stp/>
        <stp>EM_S_MAJASSRES_NUM</stp>
        <stp>3</stp>
        <stp>000616.SZ</stp>
        <stp>1/25/2015</stp>
        <stp>1/25/2017</stp>
        <tr r="M198" s="5"/>
      </tp>
      <tp t="s">
        <v/>
        <stp/>
        <stp>EM_S_MAJASSRES_NUM</stp>
        <stp>3</stp>
        <stp>000611.SZ</stp>
        <stp>1/25/2015</stp>
        <stp>1/25/2017</stp>
        <tr r="M194" s="5"/>
      </tp>
      <tp t="s">
        <v/>
        <stp/>
        <stp>EM_S_MAJASSRES_NUM</stp>
        <stp>3</stp>
        <stp>000610.SZ</stp>
        <stp>1/25/2015</stp>
        <stp>1/25/2017</stp>
        <tr r="M193" s="5"/>
      </tp>
      <tp t="s">
        <v/>
        <stp/>
        <stp>EM_S_MAJASSRES_NUM</stp>
        <stp>3</stp>
        <stp>000613.SZ</stp>
        <stp>1/25/2015</stp>
        <stp>1/25/2017</stp>
        <tr r="M196" s="5"/>
      </tp>
      <tp t="s">
        <v/>
        <stp/>
        <stp>EM_S_MAJASSRES_NUM</stp>
        <stp>3</stp>
        <stp>000612.SZ</stp>
        <stp>1/25/2015</stp>
        <stp>1/25/2017</stp>
        <tr r="M195" s="5"/>
      </tp>
      <tp t="s">
        <v/>
        <stp/>
        <stp>EM_S_MAJASSRES_NUM</stp>
        <stp>3</stp>
        <stp>000609.SZ</stp>
        <stp>1/25/2015</stp>
        <stp>1/25/2017</stp>
        <tr r="M192" s="5"/>
      </tp>
      <tp t="s">
        <v/>
        <stp/>
        <stp>EM_S_MAJASSRES_NUM</stp>
        <stp>3</stp>
        <stp>000608.SZ</stp>
        <stp>1/25/2015</stp>
        <stp>1/25/2017</stp>
        <tr r="M191" s="5"/>
      </tp>
      <tp t="s">
        <v/>
        <stp/>
        <stp>EM_S_MAJASSRES_NUM</stp>
        <stp>3</stp>
        <stp>000605.SZ</stp>
        <stp>1/25/2015</stp>
        <stp>1/25/2017</stp>
        <tr r="M188" s="5"/>
      </tp>
      <tp t="s">
        <v/>
        <stp/>
        <stp>EM_S_MAJASSRES_NUM</stp>
        <stp>3</stp>
        <stp>000607.SZ</stp>
        <stp>1/25/2015</stp>
        <stp>1/25/2017</stp>
        <tr r="M190" s="5"/>
      </tp>
      <tp>
        <v>1</v>
        <stp/>
        <stp>EM_S_MAJASSRES_NUM</stp>
        <stp>3</stp>
        <stp>000606.SZ</stp>
        <stp>1/25/2015</stp>
        <stp>1/25/2017</stp>
        <tr r="M189" s="5"/>
      </tp>
      <tp t="s">
        <v/>
        <stp/>
        <stp>EM_S_MAJASSRES_NUM</stp>
        <stp>3</stp>
        <stp>000601.SZ</stp>
        <stp>1/25/2015</stp>
        <stp>1/25/2017</stp>
        <tr r="M186" s="5"/>
      </tp>
      <tp t="s">
        <v/>
        <stp/>
        <stp>EM_S_MAJASSRES_NUM</stp>
        <stp>3</stp>
        <stp>000600.SZ</stp>
        <stp>1/25/2015</stp>
        <stp>1/25/2017</stp>
        <tr r="M185" s="5"/>
      </tp>
      <tp>
        <v>1</v>
        <stp/>
        <stp>EM_S_MAJASSRES_NUM</stp>
        <stp>3</stp>
        <stp>000603.SZ</stp>
        <stp>1/25/2015</stp>
        <stp>1/25/2017</stp>
        <tr r="M187" s="5"/>
      </tp>
      <tp t="s">
        <v/>
        <stp/>
        <stp>EM_S_MAJASSRES_NUM</stp>
        <stp>3</stp>
        <stp>000698.SZ</stp>
        <stp>1/25/2015</stp>
        <stp>1/25/2017</stp>
        <tr r="M255" s="5"/>
      </tp>
      <tp t="s">
        <v/>
        <stp/>
        <stp>EM_S_MAJASSRES_NUM</stp>
        <stp>3</stp>
        <stp>000695.SZ</stp>
        <stp>1/25/2015</stp>
        <stp>1/25/2017</stp>
        <tr r="M253" s="5"/>
      </tp>
      <tp t="s">
        <v/>
        <stp/>
        <stp>EM_S_MAJASSRES_NUM</stp>
        <stp>3</stp>
        <stp>000697.SZ</stp>
        <stp>1/25/2015</stp>
        <stp>1/25/2017</stp>
        <tr r="M254" s="5"/>
      </tp>
      <tp t="s">
        <v/>
        <stp/>
        <stp>EM_S_MAJASSRES_NUM</stp>
        <stp>3</stp>
        <stp>000691.SZ</stp>
        <stp>1/25/2015</stp>
        <stp>1/25/2017</stp>
        <tr r="M250" s="5"/>
      </tp>
      <tp t="s">
        <v/>
        <stp/>
        <stp>EM_S_MAJASSRES_NUM</stp>
        <stp>3</stp>
        <stp>000690.SZ</stp>
        <stp>1/25/2015</stp>
        <stp>1/25/2017</stp>
        <tr r="M249" s="5"/>
      </tp>
      <tp t="s">
        <v/>
        <stp/>
        <stp>EM_S_MAJASSRES_NUM</stp>
        <stp>3</stp>
        <stp>000693.SZ</stp>
        <stp>1/25/2015</stp>
        <stp>1/25/2017</stp>
        <tr r="M252" s="5"/>
      </tp>
      <tp t="s">
        <v/>
        <stp/>
        <stp>EM_S_MAJASSRES_NUM</stp>
        <stp>3</stp>
        <stp>000692.SZ</stp>
        <stp>1/25/2015</stp>
        <stp>1/25/2017</stp>
        <tr r="M251" s="5"/>
      </tp>
      <tp t="s">
        <v/>
        <stp/>
        <stp>EM_S_MAJASSRES_NUM</stp>
        <stp>3</stp>
        <stp>000688.SZ</stp>
        <stp>1/25/2015</stp>
        <stp>1/25/2017</stp>
        <tr r="M248" s="5"/>
      </tp>
      <tp t="s">
        <v/>
        <stp/>
        <stp>EM_S_MAJASSRES_NUM</stp>
        <stp>3</stp>
        <stp>000685.SZ</stp>
        <stp>1/25/2015</stp>
        <stp>1/25/2017</stp>
        <tr r="M245" s="5"/>
      </tp>
      <tp t="s">
        <v/>
        <stp/>
        <stp>EM_S_MAJASSRES_NUM</stp>
        <stp>3</stp>
        <stp>000687.SZ</stp>
        <stp>1/25/2015</stp>
        <stp>1/25/2017</stp>
        <tr r="M247" s="5"/>
      </tp>
      <tp t="s">
        <v/>
        <stp/>
        <stp>EM_S_MAJASSRES_NUM</stp>
        <stp>3</stp>
        <stp>000686.SZ</stp>
        <stp>1/25/2015</stp>
        <stp>1/25/2017</stp>
        <tr r="M246" s="5"/>
      </tp>
      <tp t="s">
        <v/>
        <stp/>
        <stp>EM_S_MAJASSRES_NUM</stp>
        <stp>3</stp>
        <stp>000681.SZ</stp>
        <stp>1/25/2015</stp>
        <stp>1/25/2017</stp>
        <tr r="M242" s="5"/>
      </tp>
      <tp t="s">
        <v/>
        <stp/>
        <stp>EM_S_MAJASSRES_NUM</stp>
        <stp>3</stp>
        <stp>000680.SZ</stp>
        <stp>1/25/2015</stp>
        <stp>1/25/2017</stp>
        <tr r="M241" s="5"/>
      </tp>
      <tp t="s">
        <v/>
        <stp/>
        <stp>EM_S_MAJASSRES_NUM</stp>
        <stp>3</stp>
        <stp>000683.SZ</stp>
        <stp>1/25/2015</stp>
        <stp>1/25/2017</stp>
        <tr r="M244" s="5"/>
      </tp>
      <tp t="s">
        <v/>
        <stp/>
        <stp>EM_S_MAJASSRES_NUM</stp>
        <stp>3</stp>
        <stp>000682.SZ</stp>
        <stp>1/25/2015</stp>
        <stp>1/25/2017</stp>
        <tr r="M243" s="5"/>
      </tp>
      <tp t="s">
        <v/>
        <stp/>
        <stp>EM_S_MAJASSRES_NUM</stp>
        <stp>3</stp>
        <stp>600739.SH</stp>
        <stp>1/25/2015</stp>
        <stp>1/25/2017</stp>
        <tr r="M2399" s="5"/>
      </tp>
      <tp t="s">
        <v/>
        <stp/>
        <stp>EM_S_MAJASSRES_NUM</stp>
        <stp>3</stp>
        <stp>600738.SH</stp>
        <stp>1/25/2015</stp>
        <stp>1/25/2017</stp>
        <tr r="M2398" s="5"/>
      </tp>
      <tp t="s">
        <v/>
        <stp/>
        <stp>EM_S_MAJASSRES_NUM</stp>
        <stp>3</stp>
        <stp>600735.SH</stp>
        <stp>1/25/2015</stp>
        <stp>1/25/2017</stp>
        <tr r="M2395" s="5"/>
      </tp>
      <tp>
        <v>2</v>
        <stp/>
        <stp>EM_S_MAJASSRES_NUM</stp>
        <stp>3</stp>
        <stp>600734.SH</stp>
        <stp>1/25/2015</stp>
        <stp>1/25/2017</stp>
        <tr r="M2394" s="5"/>
      </tp>
      <tp t="s">
        <v/>
        <stp/>
        <stp>EM_S_MAJASSRES_NUM</stp>
        <stp>3</stp>
        <stp>600737.SH</stp>
        <stp>1/25/2015</stp>
        <stp>1/25/2017</stp>
        <tr r="M2397" s="5"/>
      </tp>
      <tp t="s">
        <v/>
        <stp/>
        <stp>EM_S_MAJASSRES_NUM</stp>
        <stp>3</stp>
        <stp>600736.SH</stp>
        <stp>1/25/2015</stp>
        <stp>1/25/2017</stp>
        <tr r="M2396" s="5"/>
      </tp>
      <tp t="s">
        <v/>
        <stp/>
        <stp>EM_S_MAJASSRES_NUM</stp>
        <stp>3</stp>
        <stp>600731.SH</stp>
        <stp>1/25/2015</stp>
        <stp>1/25/2017</stp>
        <tr r="M2391" s="5"/>
      </tp>
      <tp t="s">
        <v/>
        <stp/>
        <stp>EM_S_MAJASSRES_NUM</stp>
        <stp>3</stp>
        <stp>600730.SH</stp>
        <stp>1/25/2015</stp>
        <stp>1/25/2017</stp>
        <tr r="M2390" s="5"/>
      </tp>
      <tp t="s">
        <v/>
        <stp/>
        <stp>EM_S_MAJASSRES_NUM</stp>
        <stp>3</stp>
        <stp>600733.SH</stp>
        <stp>1/25/2015</stp>
        <stp>1/25/2017</stp>
        <tr r="M2393" s="5"/>
      </tp>
      <tp t="s">
        <v/>
        <stp/>
        <stp>EM_S_MAJASSRES_NUM</stp>
        <stp>3</stp>
        <stp>600732.SH</stp>
        <stp>1/25/2015</stp>
        <stp>1/25/2017</stp>
        <tr r="M2392" s="5"/>
      </tp>
      <tp t="s">
        <v/>
        <stp/>
        <stp>EM_S_MAJASSRES_NUM</stp>
        <stp>3</stp>
        <stp>600729.SH</stp>
        <stp>1/25/2015</stp>
        <stp>1/25/2017</stp>
        <tr r="M2389" s="5"/>
      </tp>
      <tp t="s">
        <v/>
        <stp/>
        <stp>EM_S_MAJASSRES_NUM</stp>
        <stp>3</stp>
        <stp>600728.SH</stp>
        <stp>1/25/2015</stp>
        <stp>1/25/2017</stp>
        <tr r="M2388" s="5"/>
      </tp>
      <tp t="s">
        <v/>
        <stp/>
        <stp>EM_S_MAJASSRES_NUM</stp>
        <stp>3</stp>
        <stp>600725.SH</stp>
        <stp>1/25/2015</stp>
        <stp>1/25/2017</stp>
        <tr r="M2385" s="5"/>
      </tp>
      <tp t="s">
        <v/>
        <stp/>
        <stp>EM_S_MAJASSRES_NUM</stp>
        <stp>3</stp>
        <stp>600724.SH</stp>
        <stp>1/25/2015</stp>
        <stp>1/25/2017</stp>
        <tr r="M2384" s="5"/>
      </tp>
      <tp t="s">
        <v/>
        <stp/>
        <stp>EM_S_MAJASSRES_NUM</stp>
        <stp>3</stp>
        <stp>600727.SH</stp>
        <stp>1/25/2015</stp>
        <stp>1/25/2017</stp>
        <tr r="M2387" s="5"/>
      </tp>
      <tp t="s">
        <v/>
        <stp/>
        <stp>EM_S_MAJASSRES_NUM</stp>
        <stp>3</stp>
        <stp>600726.SH</stp>
        <stp>1/25/2015</stp>
        <stp>1/25/2017</stp>
        <tr r="M2386" s="5"/>
      </tp>
      <tp>
        <v>1</v>
        <stp/>
        <stp>EM_S_MAJASSRES_NUM</stp>
        <stp>3</stp>
        <stp>600721.SH</stp>
        <stp>1/25/2015</stp>
        <stp>1/25/2017</stp>
        <tr r="M2381" s="5"/>
      </tp>
      <tp t="s">
        <v/>
        <stp/>
        <stp>EM_S_MAJASSRES_NUM</stp>
        <stp>3</stp>
        <stp>600720.SH</stp>
        <stp>1/25/2015</stp>
        <stp>1/25/2017</stp>
        <tr r="M2380" s="5"/>
      </tp>
      <tp t="s">
        <v/>
        <stp/>
        <stp>EM_S_MAJASSRES_NUM</stp>
        <stp>3</stp>
        <stp>600723.SH</stp>
        <stp>1/25/2015</stp>
        <stp>1/25/2017</stp>
        <tr r="M2383" s="5"/>
      </tp>
      <tp t="s">
        <v/>
        <stp/>
        <stp>EM_S_MAJASSRES_NUM</stp>
        <stp>3</stp>
        <stp>600722.SH</stp>
        <stp>1/25/2015</stp>
        <stp>1/25/2017</stp>
        <tr r="M2382" s="5"/>
      </tp>
      <tp t="s">
        <v/>
        <stp/>
        <stp>EM_S_MAJASSRES_NUM</stp>
        <stp>3</stp>
        <stp>600719.SH</stp>
        <stp>1/25/2015</stp>
        <stp>1/25/2017</stp>
        <tr r="M2379" s="5"/>
      </tp>
      <tp t="s">
        <v/>
        <stp/>
        <stp>EM_S_MAJASSRES_NUM</stp>
        <stp>3</stp>
        <stp>600718.SH</stp>
        <stp>1/25/2015</stp>
        <stp>1/25/2017</stp>
        <tr r="M2378" s="5"/>
      </tp>
      <tp t="s">
        <v/>
        <stp/>
        <stp>EM_S_MAJASSRES_NUM</stp>
        <stp>3</stp>
        <stp>600715.SH</stp>
        <stp>1/25/2015</stp>
        <stp>1/25/2017</stp>
        <tr r="M2375" s="5"/>
      </tp>
      <tp t="s">
        <v/>
        <stp/>
        <stp>EM_S_MAJASSRES_NUM</stp>
        <stp>3</stp>
        <stp>600714.SH</stp>
        <stp>1/25/2015</stp>
        <stp>1/25/2017</stp>
        <tr r="M2374" s="5"/>
      </tp>
      <tp t="s">
        <v/>
        <stp/>
        <stp>EM_S_MAJASSRES_NUM</stp>
        <stp>3</stp>
        <stp>600717.SH</stp>
        <stp>1/25/2015</stp>
        <stp>1/25/2017</stp>
        <tr r="M2377" s="5"/>
      </tp>
      <tp t="s">
        <v/>
        <stp/>
        <stp>EM_S_MAJASSRES_NUM</stp>
        <stp>3</stp>
        <stp>600716.SH</stp>
        <stp>1/25/2015</stp>
        <stp>1/25/2017</stp>
        <tr r="M2376" s="5"/>
      </tp>
      <tp t="s">
        <v/>
        <stp/>
        <stp>EM_S_MAJASSRES_NUM</stp>
        <stp>3</stp>
        <stp>600711.SH</stp>
        <stp>1/25/2015</stp>
        <stp>1/25/2017</stp>
        <tr r="M2371" s="5"/>
      </tp>
      <tp>
        <v>1</v>
        <stp/>
        <stp>EM_S_MAJASSRES_NUM</stp>
        <stp>3</stp>
        <stp>600710.SH</stp>
        <stp>1/25/2015</stp>
        <stp>1/25/2017</stp>
        <tr r="M2370" s="5"/>
      </tp>
      <tp t="s">
        <v/>
        <stp/>
        <stp>EM_S_MAJASSRES_NUM</stp>
        <stp>3</stp>
        <stp>600713.SH</stp>
        <stp>1/25/2015</stp>
        <stp>1/25/2017</stp>
        <tr r="M2373" s="5"/>
      </tp>
      <tp t="s">
        <v/>
        <stp/>
        <stp>EM_S_MAJASSRES_NUM</stp>
        <stp>3</stp>
        <stp>600712.SH</stp>
        <stp>1/25/2015</stp>
        <stp>1/25/2017</stp>
        <tr r="M2372" s="5"/>
      </tp>
      <tp t="s">
        <v/>
        <stp/>
        <stp>EM_S_MAJASSRES_NUM</stp>
        <stp>3</stp>
        <stp>600708.SH</stp>
        <stp>1/25/2015</stp>
        <stp>1/25/2017</stp>
        <tr r="M2369" s="5"/>
      </tp>
      <tp>
        <v>1</v>
        <stp/>
        <stp>EM_S_MAJASSRES_NUM</stp>
        <stp>3</stp>
        <stp>600705.SH</stp>
        <stp>1/25/2015</stp>
        <stp>1/25/2017</stp>
        <tr r="M2366" s="5"/>
      </tp>
      <tp>
        <v>1</v>
        <stp/>
        <stp>EM_S_MAJASSRES_NUM</stp>
        <stp>3</stp>
        <stp>600704.SH</stp>
        <stp>1/25/2015</stp>
        <stp>1/25/2017</stp>
        <tr r="M2365" s="5"/>
      </tp>
      <tp t="s">
        <v/>
        <stp/>
        <stp>EM_S_MAJASSRES_NUM</stp>
        <stp>3</stp>
        <stp>600707.SH</stp>
        <stp>1/25/2015</stp>
        <stp>1/25/2017</stp>
        <tr r="M2368" s="5"/>
      </tp>
      <tp t="s">
        <v/>
        <stp/>
        <stp>EM_S_MAJASSRES_NUM</stp>
        <stp>3</stp>
        <stp>600706.SH</stp>
        <stp>1/25/2015</stp>
        <stp>1/25/2017</stp>
        <tr r="M2367" s="5"/>
      </tp>
      <tp>
        <v>1</v>
        <stp/>
        <stp>EM_S_MAJASSRES_NUM</stp>
        <stp>3</stp>
        <stp>600701.SH</stp>
        <stp>1/25/2015</stp>
        <stp>1/25/2017</stp>
        <tr r="M2362" s="5"/>
      </tp>
      <tp t="s">
        <v/>
        <stp/>
        <stp>EM_S_MAJASSRES_NUM</stp>
        <stp>3</stp>
        <stp>600703.SH</stp>
        <stp>1/25/2015</stp>
        <stp>1/25/2017</stp>
        <tr r="M2364" s="5"/>
      </tp>
      <tp t="s">
        <v/>
        <stp/>
        <stp>EM_S_MAJASSRES_NUM</stp>
        <stp>3</stp>
        <stp>600702.SH</stp>
        <stp>1/25/2015</stp>
        <stp>1/25/2017</stp>
        <tr r="M2363" s="5"/>
      </tp>
      <tp t="s">
        <v/>
        <stp/>
        <stp>EM_S_MAJASSRES_NUM</stp>
        <stp>3</stp>
        <stp>600779.SH</stp>
        <stp>1/25/2015</stp>
        <stp>1/25/2017</stp>
        <tr r="M2436" s="5"/>
      </tp>
      <tp t="s">
        <v/>
        <stp/>
        <stp>EM_S_MAJASSRES_NUM</stp>
        <stp>3</stp>
        <stp>600778.SH</stp>
        <stp>1/25/2015</stp>
        <stp>1/25/2017</stp>
        <tr r="M2435" s="5"/>
      </tp>
      <tp t="s">
        <v/>
        <stp/>
        <stp>EM_S_MAJASSRES_NUM</stp>
        <stp>3</stp>
        <stp>600775.SH</stp>
        <stp>1/25/2015</stp>
        <stp>1/25/2017</stp>
        <tr r="M2432" s="5"/>
      </tp>
      <tp t="s">
        <v/>
        <stp/>
        <stp>EM_S_MAJASSRES_NUM</stp>
        <stp>3</stp>
        <stp>600774.SH</stp>
        <stp>1/25/2015</stp>
        <stp>1/25/2017</stp>
        <tr r="M2431" s="5"/>
      </tp>
      <tp>
        <v>1</v>
        <stp/>
        <stp>EM_S_MAJASSRES_NUM</stp>
        <stp>3</stp>
        <stp>600777.SH</stp>
        <stp>1/25/2015</stp>
        <stp>1/25/2017</stp>
        <tr r="M2434" s="5"/>
      </tp>
      <tp t="s">
        <v/>
        <stp/>
        <stp>EM_S_MAJASSRES_NUM</stp>
        <stp>3</stp>
        <stp>600776.SH</stp>
        <stp>1/25/2015</stp>
        <stp>1/25/2017</stp>
        <tr r="M2433" s="5"/>
      </tp>
      <tp>
        <v>1</v>
        <stp/>
        <stp>EM_S_MAJASSRES_NUM</stp>
        <stp>3</stp>
        <stp>600771.SH</stp>
        <stp>1/25/2015</stp>
        <stp>1/25/2017</stp>
        <tr r="M2429" s="5"/>
      </tp>
      <tp t="s">
        <v/>
        <stp/>
        <stp>EM_S_MAJASSRES_NUM</stp>
        <stp>3</stp>
        <stp>600770.SH</stp>
        <stp>1/25/2015</stp>
        <stp>1/25/2017</stp>
        <tr r="M2428" s="5"/>
      </tp>
      <tp t="s">
        <v/>
        <stp/>
        <stp>EM_S_MAJASSRES_NUM</stp>
        <stp>3</stp>
        <stp>600773.SH</stp>
        <stp>1/25/2015</stp>
        <stp>1/25/2017</stp>
        <tr r="M2430" s="5"/>
      </tp>
      <tp t="s">
        <v/>
        <stp/>
        <stp>EM_S_MAJASSRES_NUM</stp>
        <stp>3</stp>
        <stp>600769.SH</stp>
        <stp>1/25/2015</stp>
        <stp>1/25/2017</stp>
        <tr r="M2427" s="5"/>
      </tp>
      <tp t="s">
        <v/>
        <stp/>
        <stp>EM_S_MAJASSRES_NUM</stp>
        <stp>3</stp>
        <stp>600768.SH</stp>
        <stp>1/25/2015</stp>
        <stp>1/25/2017</stp>
        <tr r="M2426" s="5"/>
      </tp>
      <tp t="s">
        <v/>
        <stp/>
        <stp>EM_S_MAJASSRES_NUM</stp>
        <stp>3</stp>
        <stp>600765.SH</stp>
        <stp>1/25/2015</stp>
        <stp>1/25/2017</stp>
        <tr r="M2423" s="5"/>
      </tp>
      <tp t="s">
        <v/>
        <stp/>
        <stp>EM_S_MAJASSRES_NUM</stp>
        <stp>3</stp>
        <stp>600764.SH</stp>
        <stp>1/25/2015</stp>
        <stp>1/25/2017</stp>
        <tr r="M2422" s="5"/>
      </tp>
      <tp t="s">
        <v/>
        <stp/>
        <stp>EM_S_MAJASSRES_NUM</stp>
        <stp>3</stp>
        <stp>600767.SH</stp>
        <stp>1/25/2015</stp>
        <stp>1/25/2017</stp>
        <tr r="M2425" s="5"/>
      </tp>
      <tp t="s">
        <v/>
        <stp/>
        <stp>EM_S_MAJASSRES_NUM</stp>
        <stp>3</stp>
        <stp>600766.SH</stp>
        <stp>1/25/2015</stp>
        <stp>1/25/2017</stp>
        <tr r="M2424" s="5"/>
      </tp>
      <tp t="s">
        <v/>
        <stp/>
        <stp>EM_S_MAJASSRES_NUM</stp>
        <stp>3</stp>
        <stp>600761.SH</stp>
        <stp>1/25/2015</stp>
        <stp>1/25/2017</stp>
        <tr r="M2420" s="5"/>
      </tp>
      <tp t="s">
        <v/>
        <stp/>
        <stp>EM_S_MAJASSRES_NUM</stp>
        <stp>3</stp>
        <stp>600760.SH</stp>
        <stp>1/25/2015</stp>
        <stp>1/25/2017</stp>
        <tr r="M2419" s="5"/>
      </tp>
      <tp t="s">
        <v/>
        <stp/>
        <stp>EM_S_MAJASSRES_NUM</stp>
        <stp>3</stp>
        <stp>600763.SH</stp>
        <stp>1/25/2015</stp>
        <stp>1/25/2017</stp>
        <tr r="M2421" s="5"/>
      </tp>
      <tp t="s">
        <v/>
        <stp/>
        <stp>EM_S_MAJASSRES_NUM</stp>
        <stp>3</stp>
        <stp>600759.SH</stp>
        <stp>1/25/2015</stp>
        <stp>1/25/2017</stp>
        <tr r="M2418" s="5"/>
      </tp>
      <tp>
        <v>1</v>
        <stp/>
        <stp>EM_S_MAJASSRES_NUM</stp>
        <stp>3</stp>
        <stp>600758.SH</stp>
        <stp>1/25/2015</stp>
        <stp>1/25/2017</stp>
        <tr r="M2417" s="5"/>
      </tp>
      <tp t="s">
        <v/>
        <stp/>
        <stp>EM_S_MAJASSRES_NUM</stp>
        <stp>3</stp>
        <stp>600755.SH</stp>
        <stp>1/25/2015</stp>
        <stp>1/25/2017</stp>
        <tr r="M2414" s="5"/>
      </tp>
      <tp t="s">
        <v/>
        <stp/>
        <stp>EM_S_MAJASSRES_NUM</stp>
        <stp>3</stp>
        <stp>600754.SH</stp>
        <stp>1/25/2015</stp>
        <stp>1/25/2017</stp>
        <tr r="M2413" s="5"/>
      </tp>
      <tp t="s">
        <v/>
        <stp/>
        <stp>EM_S_MAJASSRES_NUM</stp>
        <stp>3</stp>
        <stp>600757.SH</stp>
        <stp>1/25/2015</stp>
        <stp>1/25/2017</stp>
        <tr r="M2416" s="5"/>
      </tp>
      <tp t="s">
        <v/>
        <stp/>
        <stp>EM_S_MAJASSRES_NUM</stp>
        <stp>3</stp>
        <stp>600756.SH</stp>
        <stp>1/25/2015</stp>
        <stp>1/25/2017</stp>
        <tr r="M2415" s="5"/>
      </tp>
      <tp t="s">
        <v/>
        <stp/>
        <stp>EM_S_MAJASSRES_NUM</stp>
        <stp>3</stp>
        <stp>600751.SH</stp>
        <stp>1/25/2015</stp>
        <stp>1/25/2017</stp>
        <tr r="M2411" s="5"/>
      </tp>
      <tp t="s">
        <v/>
        <stp/>
        <stp>EM_S_MAJASSRES_NUM</stp>
        <stp>3</stp>
        <stp>600750.SH</stp>
        <stp>1/25/2015</stp>
        <stp>1/25/2017</stp>
        <tr r="M2410" s="5"/>
      </tp>
      <tp t="s">
        <v/>
        <stp/>
        <stp>EM_S_MAJASSRES_NUM</stp>
        <stp>3</stp>
        <stp>600753.SH</stp>
        <stp>1/25/2015</stp>
        <stp>1/25/2017</stp>
        <tr r="M2412" s="5"/>
      </tp>
      <tp t="s">
        <v/>
        <stp/>
        <stp>EM_S_MAJASSRES_NUM</stp>
        <stp>3</stp>
        <stp>600749.SH</stp>
        <stp>1/25/2015</stp>
        <stp>1/25/2017</stp>
        <tr r="M2409" s="5"/>
      </tp>
      <tp t="s">
        <v/>
        <stp/>
        <stp>EM_S_MAJASSRES_NUM</stp>
        <stp>3</stp>
        <stp>600748.SH</stp>
        <stp>1/25/2015</stp>
        <stp>1/25/2017</stp>
        <tr r="M2408" s="5"/>
      </tp>
      <tp>
        <v>1</v>
        <stp/>
        <stp>EM_S_MAJASSRES_NUM</stp>
        <stp>3</stp>
        <stp>600745.SH</stp>
        <stp>1/25/2015</stp>
        <stp>1/25/2017</stp>
        <tr r="M2405" s="5"/>
      </tp>
      <tp>
        <v>1</v>
        <stp/>
        <stp>EM_S_MAJASSRES_NUM</stp>
        <stp>3</stp>
        <stp>600744.SH</stp>
        <stp>1/25/2015</stp>
        <stp>1/25/2017</stp>
        <tr r="M2404" s="5"/>
      </tp>
      <tp t="s">
        <v/>
        <stp/>
        <stp>EM_S_MAJASSRES_NUM</stp>
        <stp>3</stp>
        <stp>600747.SH</stp>
        <stp>1/25/2015</stp>
        <stp>1/25/2017</stp>
        <tr r="M2407" s="5"/>
      </tp>
      <tp t="s">
        <v/>
        <stp/>
        <stp>EM_S_MAJASSRES_NUM</stp>
        <stp>3</stp>
        <stp>600746.SH</stp>
        <stp>1/25/2015</stp>
        <stp>1/25/2017</stp>
        <tr r="M2406" s="5"/>
      </tp>
      <tp t="s">
        <v/>
        <stp/>
        <stp>EM_S_MAJASSRES_NUM</stp>
        <stp>3</stp>
        <stp>600741.SH</stp>
        <stp>1/25/2015</stp>
        <stp>1/25/2017</stp>
        <tr r="M2401" s="5"/>
      </tp>
      <tp t="s">
        <v/>
        <stp/>
        <stp>EM_S_MAJASSRES_NUM</stp>
        <stp>3</stp>
        <stp>600740.SH</stp>
        <stp>1/25/2015</stp>
        <stp>1/25/2017</stp>
        <tr r="M2400" s="5"/>
      </tp>
      <tp t="s">
        <v/>
        <stp/>
        <stp>EM_S_MAJASSRES_NUM</stp>
        <stp>3</stp>
        <stp>600743.SH</stp>
        <stp>1/25/2015</stp>
        <stp>1/25/2017</stp>
        <tr r="M2403" s="5"/>
      </tp>
      <tp t="s">
        <v/>
        <stp/>
        <stp>EM_S_MAJASSRES_NUM</stp>
        <stp>3</stp>
        <stp>600742.SH</stp>
        <stp>1/25/2015</stp>
        <stp>1/25/2017</stp>
        <tr r="M2402" s="5"/>
      </tp>
      <tp t="s">
        <v/>
        <stp/>
        <stp>EM_S_MAJASSRES_NUM</stp>
        <stp>3</stp>
        <stp>600798.SH</stp>
        <stp>1/25/2015</stp>
        <stp>1/25/2017</stp>
        <tr r="M2453" s="5"/>
      </tp>
      <tp t="s">
        <v/>
        <stp/>
        <stp>EM_S_MAJASSRES_NUM</stp>
        <stp>3</stp>
        <stp>600795.SH</stp>
        <stp>1/25/2015</stp>
        <stp>1/25/2017</stp>
        <tr r="M2450" s="5"/>
      </tp>
      <tp t="s">
        <v/>
        <stp/>
        <stp>EM_S_MAJASSRES_NUM</stp>
        <stp>3</stp>
        <stp>600794.SH</stp>
        <stp>1/25/2015</stp>
        <stp>1/25/2017</stp>
        <tr r="M2449" s="5"/>
      </tp>
      <tp t="s">
        <v/>
        <stp/>
        <stp>EM_S_MAJASSRES_NUM</stp>
        <stp>3</stp>
        <stp>600797.SH</stp>
        <stp>1/25/2015</stp>
        <stp>1/25/2017</stp>
        <tr r="M2452" s="5"/>
      </tp>
      <tp t="s">
        <v/>
        <stp/>
        <stp>EM_S_MAJASSRES_NUM</stp>
        <stp>3</stp>
        <stp>600796.SH</stp>
        <stp>1/25/2015</stp>
        <stp>1/25/2017</stp>
        <tr r="M2451" s="5"/>
      </tp>
      <tp t="s">
        <v/>
        <stp/>
        <stp>EM_S_MAJASSRES_NUM</stp>
        <stp>3</stp>
        <stp>600791.SH</stp>
        <stp>1/25/2015</stp>
        <stp>1/25/2017</stp>
        <tr r="M2446" s="5"/>
      </tp>
      <tp t="s">
        <v/>
        <stp/>
        <stp>EM_S_MAJASSRES_NUM</stp>
        <stp>3</stp>
        <stp>600790.SH</stp>
        <stp>1/25/2015</stp>
        <stp>1/25/2017</stp>
        <tr r="M2445" s="5"/>
      </tp>
      <tp t="s">
        <v/>
        <stp/>
        <stp>EM_S_MAJASSRES_NUM</stp>
        <stp>3</stp>
        <stp>600793.SH</stp>
        <stp>1/25/2015</stp>
        <stp>1/25/2017</stp>
        <tr r="M2448" s="5"/>
      </tp>
      <tp t="s">
        <v/>
        <stp/>
        <stp>EM_S_MAJASSRES_NUM</stp>
        <stp>3</stp>
        <stp>600792.SH</stp>
        <stp>1/25/2015</stp>
        <stp>1/25/2017</stp>
        <tr r="M2447" s="5"/>
      </tp>
      <tp t="s">
        <v/>
        <stp/>
        <stp>EM_S_MAJASSRES_NUM</stp>
        <stp>3</stp>
        <stp>600789.SH</stp>
        <stp>1/25/2015</stp>
        <stp>1/25/2017</stp>
        <tr r="M2444" s="5"/>
      </tp>
      <tp t="s">
        <v/>
        <stp/>
        <stp>EM_S_MAJASSRES_NUM</stp>
        <stp>3</stp>
        <stp>600785.SH</stp>
        <stp>1/25/2015</stp>
        <stp>1/25/2017</stp>
        <tr r="M2442" s="5"/>
      </tp>
      <tp t="s">
        <v/>
        <stp/>
        <stp>EM_S_MAJASSRES_NUM</stp>
        <stp>3</stp>
        <stp>600784.SH</stp>
        <stp>1/25/2015</stp>
        <stp>1/25/2017</stp>
        <tr r="M2441" s="5"/>
      </tp>
      <tp t="s">
        <v/>
        <stp/>
        <stp>EM_S_MAJASSRES_NUM</stp>
        <stp>3</stp>
        <stp>600787.SH</stp>
        <stp>1/25/2015</stp>
        <stp>1/25/2017</stp>
        <tr r="M2443" s="5"/>
      </tp>
      <tp t="s">
        <v/>
        <stp/>
        <stp>EM_S_MAJASSRES_NUM</stp>
        <stp>3</stp>
        <stp>600781.SH</stp>
        <stp>1/25/2015</stp>
        <stp>1/25/2017</stp>
        <tr r="M2438" s="5"/>
      </tp>
      <tp t="s">
        <v/>
        <stp/>
        <stp>EM_S_MAJASSRES_NUM</stp>
        <stp>3</stp>
        <stp>600780.SH</stp>
        <stp>1/25/2015</stp>
        <stp>1/25/2017</stp>
        <tr r="M2437" s="5"/>
      </tp>
      <tp t="s">
        <v/>
        <stp/>
        <stp>EM_S_MAJASSRES_NUM</stp>
        <stp>3</stp>
        <stp>600783.SH</stp>
        <stp>1/25/2015</stp>
        <stp>1/25/2017</stp>
        <tr r="M2440" s="5"/>
      </tp>
      <tp t="s">
        <v/>
        <stp/>
        <stp>EM_S_MAJASSRES_NUM</stp>
        <stp>3</stp>
        <stp>600782.SH</stp>
        <stp>1/25/2015</stp>
        <stp>1/25/2017</stp>
        <tr r="M2439" s="5"/>
      </tp>
      <tp t="s">
        <v/>
        <stp/>
        <stp>EM_S_MAJASSRES_NUM</stp>
        <stp>3</stp>
        <stp>000779.SZ</stp>
        <stp>1/25/2015</stp>
        <stp>1/25/2017</stp>
        <tr r="M309" s="5"/>
      </tp>
      <tp t="s">
        <v/>
        <stp/>
        <stp>EM_S_MAJASSRES_NUM</stp>
        <stp>3</stp>
        <stp>000778.SZ</stp>
        <stp>1/25/2015</stp>
        <stp>1/25/2017</stp>
        <tr r="M308" s="5"/>
      </tp>
      <tp t="s">
        <v/>
        <stp/>
        <stp>EM_S_MAJASSRES_NUM</stp>
        <stp>3</stp>
        <stp>000777.SZ</stp>
        <stp>1/25/2015</stp>
        <stp>1/25/2017</stp>
        <tr r="M307" s="5"/>
      </tp>
      <tp t="s">
        <v/>
        <stp/>
        <stp>EM_S_MAJASSRES_NUM</stp>
        <stp>3</stp>
        <stp>000776.SZ</stp>
        <stp>1/25/2015</stp>
        <stp>1/25/2017</stp>
        <tr r="M306" s="5"/>
      </tp>
      <tp t="s">
        <v/>
        <stp/>
        <stp>EM_S_MAJASSRES_NUM</stp>
        <stp>3</stp>
        <stp>000768.SZ</stp>
        <stp>1/25/2015</stp>
        <stp>1/25/2017</stp>
        <tr r="M305" s="5"/>
      </tp>
      <tp t="s">
        <v/>
        <stp/>
        <stp>EM_S_MAJASSRES_NUM</stp>
        <stp>3</stp>
        <stp>000767.SZ</stp>
        <stp>1/25/2015</stp>
        <stp>1/25/2017</stp>
        <tr r="M304" s="5"/>
      </tp>
      <tp>
        <v>1</v>
        <stp/>
        <stp>EM_S_MAJASSRES_NUM</stp>
        <stp>3</stp>
        <stp>000766.SZ</stp>
        <stp>1/25/2015</stp>
        <stp>1/25/2017</stp>
        <tr r="M303" s="5"/>
      </tp>
      <tp t="s">
        <v/>
        <stp/>
        <stp>EM_S_MAJASSRES_NUM</stp>
        <stp>3</stp>
        <stp>000761.SZ</stp>
        <stp>1/25/2015</stp>
        <stp>1/25/2017</stp>
        <tr r="M301" s="5"/>
      </tp>
      <tp t="s">
        <v/>
        <stp/>
        <stp>EM_S_MAJASSRES_NUM</stp>
        <stp>3</stp>
        <stp>000760.SZ</stp>
        <stp>1/25/2015</stp>
        <stp>1/25/2017</stp>
        <tr r="M300" s="5"/>
      </tp>
      <tp t="s">
        <v/>
        <stp/>
        <stp>EM_S_MAJASSRES_NUM</stp>
        <stp>3</stp>
        <stp>000762.SZ</stp>
        <stp>1/25/2015</stp>
        <stp>1/25/2017</stp>
        <tr r="M302" s="5"/>
      </tp>
      <tp t="s">
        <v/>
        <stp/>
        <stp>EM_S_MAJASSRES_NUM</stp>
        <stp>3</stp>
        <stp>000759.SZ</stp>
        <stp>1/25/2015</stp>
        <stp>1/25/2017</stp>
        <tr r="M299" s="5"/>
      </tp>
      <tp t="s">
        <v/>
        <stp/>
        <stp>EM_S_MAJASSRES_NUM</stp>
        <stp>3</stp>
        <stp>000758.SZ</stp>
        <stp>1/25/2015</stp>
        <stp>1/25/2017</stp>
        <tr r="M298" s="5"/>
      </tp>
      <tp t="s">
        <v/>
        <stp/>
        <stp>EM_S_MAJASSRES_NUM</stp>
        <stp>3</stp>
        <stp>000755.SZ</stp>
        <stp>1/25/2015</stp>
        <stp>1/25/2017</stp>
        <tr r="M295" s="5"/>
      </tp>
      <tp t="s">
        <v/>
        <stp/>
        <stp>EM_S_MAJASSRES_NUM</stp>
        <stp>3</stp>
        <stp>000757.SZ</stp>
        <stp>1/25/2015</stp>
        <stp>1/25/2017</stp>
        <tr r="M297" s="5"/>
      </tp>
      <tp t="s">
        <v/>
        <stp/>
        <stp>EM_S_MAJASSRES_NUM</stp>
        <stp>3</stp>
        <stp>000756.SZ</stp>
        <stp>1/25/2015</stp>
        <stp>1/25/2017</stp>
        <tr r="M296" s="5"/>
      </tp>
      <tp t="s">
        <v/>
        <stp/>
        <stp>EM_S_MAJASSRES_NUM</stp>
        <stp>3</stp>
        <stp>000751.SZ</stp>
        <stp>1/25/2015</stp>
        <stp>1/25/2017</stp>
        <tr r="M292" s="5"/>
      </tp>
      <tp t="s">
        <v/>
        <stp/>
        <stp>EM_S_MAJASSRES_NUM</stp>
        <stp>3</stp>
        <stp>000750.SZ</stp>
        <stp>1/25/2015</stp>
        <stp>1/25/2017</stp>
        <tr r="M291" s="5"/>
      </tp>
      <tp t="s">
        <v/>
        <stp/>
        <stp>EM_S_MAJASSRES_NUM</stp>
        <stp>3</stp>
        <stp>000753.SZ</stp>
        <stp>1/25/2015</stp>
        <stp>1/25/2017</stp>
        <tr r="M294" s="5"/>
      </tp>
      <tp t="s">
        <v/>
        <stp/>
        <stp>EM_S_MAJASSRES_NUM</stp>
        <stp>3</stp>
        <stp>000752.SZ</stp>
        <stp>1/25/2015</stp>
        <stp>1/25/2017</stp>
        <tr r="M293" s="5"/>
      </tp>
      <tp t="s">
        <v/>
        <stp/>
        <stp>EM_S_MAJASSRES_NUM</stp>
        <stp>3</stp>
        <stp>000748.SZ</stp>
        <stp>1/25/2015</stp>
        <stp>1/25/2017</stp>
        <tr r="M290" s="5"/>
      </tp>
      <tp t="s">
        <v/>
        <stp/>
        <stp>EM_S_MAJASSRES_NUM</stp>
        <stp>3</stp>
        <stp>000739.SZ</stp>
        <stp>1/25/2015</stp>
        <stp>1/25/2017</stp>
        <tr r="M289" s="5"/>
      </tp>
      <tp t="s">
        <v/>
        <stp/>
        <stp>EM_S_MAJASSRES_NUM</stp>
        <stp>3</stp>
        <stp>000738.SZ</stp>
        <stp>1/25/2015</stp>
        <stp>1/25/2017</stp>
        <tr r="M288" s="5"/>
      </tp>
      <tp t="s">
        <v/>
        <stp/>
        <stp>EM_S_MAJASSRES_NUM</stp>
        <stp>3</stp>
        <stp>000735.SZ</stp>
        <stp>1/25/2015</stp>
        <stp>1/25/2017</stp>
        <tr r="M285" s="5"/>
      </tp>
      <tp t="s">
        <v/>
        <stp/>
        <stp>EM_S_MAJASSRES_NUM</stp>
        <stp>3</stp>
        <stp>000737.SZ</stp>
        <stp>1/25/2015</stp>
        <stp>1/25/2017</stp>
        <tr r="M287" s="5"/>
      </tp>
      <tp t="s">
        <v/>
        <stp/>
        <stp>EM_S_MAJASSRES_NUM</stp>
        <stp>3</stp>
        <stp>000736.SZ</stp>
        <stp>1/25/2015</stp>
        <stp>1/25/2017</stp>
        <tr r="M286" s="5"/>
      </tp>
      <tp t="s">
        <v/>
        <stp/>
        <stp>EM_S_MAJASSRES_NUM</stp>
        <stp>3</stp>
        <stp>000731.SZ</stp>
        <stp>1/25/2015</stp>
        <stp>1/25/2017</stp>
        <tr r="M282" s="5"/>
      </tp>
      <tp t="s">
        <v/>
        <stp/>
        <stp>EM_S_MAJASSRES_NUM</stp>
        <stp>3</stp>
        <stp>000733.SZ</stp>
        <stp>1/25/2015</stp>
        <stp>1/25/2017</stp>
        <tr r="M284" s="5"/>
      </tp>
      <tp t="s">
        <v/>
        <stp/>
        <stp>EM_S_MAJASSRES_NUM</stp>
        <stp>3</stp>
        <stp>000732.SZ</stp>
        <stp>1/25/2015</stp>
        <stp>1/25/2017</stp>
        <tr r="M283" s="5"/>
      </tp>
      <tp t="s">
        <v/>
        <stp/>
        <stp>EM_S_MAJASSRES_NUM</stp>
        <stp>3</stp>
        <stp>000729.SZ</stp>
        <stp>1/25/2015</stp>
        <stp>1/25/2017</stp>
        <tr r="M281" s="5"/>
      </tp>
      <tp t="s">
        <v/>
        <stp/>
        <stp>EM_S_MAJASSRES_NUM</stp>
        <stp>3</stp>
        <stp>000728.SZ</stp>
        <stp>1/25/2015</stp>
        <stp>1/25/2017</stp>
        <tr r="M280" s="5"/>
      </tp>
      <tp t="s">
        <v/>
        <stp/>
        <stp>EM_S_MAJASSRES_NUM</stp>
        <stp>3</stp>
        <stp>000725.SZ</stp>
        <stp>1/25/2015</stp>
        <stp>1/25/2017</stp>
        <tr r="M277" s="5"/>
      </tp>
      <tp t="s">
        <v/>
        <stp/>
        <stp>EM_S_MAJASSRES_NUM</stp>
        <stp>3</stp>
        <stp>000727.SZ</stp>
        <stp>1/25/2015</stp>
        <stp>1/25/2017</stp>
        <tr r="M279" s="5"/>
      </tp>
      <tp t="s">
        <v/>
        <stp/>
        <stp>EM_S_MAJASSRES_NUM</stp>
        <stp>3</stp>
        <stp>000726.SZ</stp>
        <stp>1/25/2015</stp>
        <stp>1/25/2017</stp>
        <tr r="M278" s="5"/>
      </tp>
      <tp t="s">
        <v/>
        <stp/>
        <stp>EM_S_MAJASSRES_NUM</stp>
        <stp>3</stp>
        <stp>000721.SZ</stp>
        <stp>1/25/2015</stp>
        <stp>1/25/2017</stp>
        <tr r="M274" s="5"/>
      </tp>
      <tp t="s">
        <v/>
        <stp/>
        <stp>EM_S_MAJASSRES_NUM</stp>
        <stp>3</stp>
        <stp>000720.SZ</stp>
        <stp>1/25/2015</stp>
        <stp>1/25/2017</stp>
        <tr r="M273" s="5"/>
      </tp>
      <tp>
        <v>1</v>
        <stp/>
        <stp>EM_S_MAJASSRES_NUM</stp>
        <stp>3</stp>
        <stp>000723.SZ</stp>
        <stp>1/25/2015</stp>
        <stp>1/25/2017</stp>
        <tr r="M276" s="5"/>
      </tp>
      <tp t="s">
        <v/>
        <stp/>
        <stp>EM_S_MAJASSRES_NUM</stp>
        <stp>3</stp>
        <stp>000722.SZ</stp>
        <stp>1/25/2015</stp>
        <stp>1/25/2017</stp>
        <tr r="M275" s="5"/>
      </tp>
      <tp t="s">
        <v/>
        <stp/>
        <stp>EM_S_MAJASSRES_NUM</stp>
        <stp>3</stp>
        <stp>000719.SZ</stp>
        <stp>1/25/2015</stp>
        <stp>1/25/2017</stp>
        <tr r="M272" s="5"/>
      </tp>
      <tp t="s">
        <v/>
        <stp/>
        <stp>EM_S_MAJASSRES_NUM</stp>
        <stp>3</stp>
        <stp>000718.SZ</stp>
        <stp>1/25/2015</stp>
        <stp>1/25/2017</stp>
        <tr r="M271" s="5"/>
      </tp>
      <tp t="s">
        <v/>
        <stp/>
        <stp>EM_S_MAJASSRES_NUM</stp>
        <stp>3</stp>
        <stp>000715.SZ</stp>
        <stp>1/25/2015</stp>
        <stp>1/25/2017</stp>
        <tr r="M268" s="5"/>
      </tp>
      <tp t="s">
        <v/>
        <stp/>
        <stp>EM_S_MAJASSRES_NUM</stp>
        <stp>3</stp>
        <stp>000717.SZ</stp>
        <stp>1/25/2015</stp>
        <stp>1/25/2017</stp>
        <tr r="M270" s="5"/>
      </tp>
      <tp t="s">
        <v/>
        <stp/>
        <stp>EM_S_MAJASSRES_NUM</stp>
        <stp>3</stp>
        <stp>000716.SZ</stp>
        <stp>1/25/2015</stp>
        <stp>1/25/2017</stp>
        <tr r="M269" s="5"/>
      </tp>
      <tp>
        <v>1</v>
        <stp/>
        <stp>EM_S_MAJASSRES_NUM</stp>
        <stp>3</stp>
        <stp>000711.SZ</stp>
        <stp>1/25/2015</stp>
        <stp>1/25/2017</stp>
        <tr r="M265" s="5"/>
      </tp>
      <tp t="s">
        <v/>
        <stp/>
        <stp>EM_S_MAJASSRES_NUM</stp>
        <stp>3</stp>
        <stp>000710.SZ</stp>
        <stp>1/25/2015</stp>
        <stp>1/25/2017</stp>
        <tr r="M264" s="5"/>
      </tp>
      <tp t="s">
        <v/>
        <stp/>
        <stp>EM_S_MAJASSRES_NUM</stp>
        <stp>3</stp>
        <stp>000713.SZ</stp>
        <stp>1/25/2015</stp>
        <stp>1/25/2017</stp>
        <tr r="M267" s="5"/>
      </tp>
      <tp t="s">
        <v/>
        <stp/>
        <stp>EM_S_MAJASSRES_NUM</stp>
        <stp>3</stp>
        <stp>000712.SZ</stp>
        <stp>1/25/2015</stp>
        <stp>1/25/2017</stp>
        <tr r="M266" s="5"/>
      </tp>
      <tp t="s">
        <v/>
        <stp/>
        <stp>EM_S_MAJASSRES_NUM</stp>
        <stp>3</stp>
        <stp>000709.SZ</stp>
        <stp>1/25/2015</stp>
        <stp>1/25/2017</stp>
        <tr r="M263" s="5"/>
      </tp>
      <tp t="s">
        <v/>
        <stp/>
        <stp>EM_S_MAJASSRES_NUM</stp>
        <stp>3</stp>
        <stp>000708.SZ</stp>
        <stp>1/25/2015</stp>
        <stp>1/25/2017</stp>
        <tr r="M262" s="5"/>
      </tp>
      <tp t="s">
        <v/>
        <stp/>
        <stp>EM_S_MAJASSRES_NUM</stp>
        <stp>3</stp>
        <stp>000705.SZ</stp>
        <stp>1/25/2015</stp>
        <stp>1/25/2017</stp>
        <tr r="M260" s="5"/>
      </tp>
      <tp t="s">
        <v/>
        <stp/>
        <stp>EM_S_MAJASSRES_NUM</stp>
        <stp>3</stp>
        <stp>000707.SZ</stp>
        <stp>1/25/2015</stp>
        <stp>1/25/2017</stp>
        <tr r="M261" s="5"/>
      </tp>
      <tp t="s">
        <v/>
        <stp/>
        <stp>EM_S_MAJASSRES_NUM</stp>
        <stp>3</stp>
        <stp>000701.SZ</stp>
        <stp>1/25/2015</stp>
        <stp>1/25/2017</stp>
        <tr r="M257" s="5"/>
      </tp>
      <tp t="s">
        <v/>
        <stp/>
        <stp>EM_S_MAJASSRES_NUM</stp>
        <stp>3</stp>
        <stp>000700.SZ</stp>
        <stp>1/25/2015</stp>
        <stp>1/25/2017</stp>
        <tr r="M256" s="5"/>
      </tp>
      <tp t="s">
        <v/>
        <stp/>
        <stp>EM_S_MAJASSRES_NUM</stp>
        <stp>3</stp>
        <stp>000703.SZ</stp>
        <stp>1/25/2015</stp>
        <stp>1/25/2017</stp>
        <tr r="M259" s="5"/>
      </tp>
      <tp t="s">
        <v/>
        <stp/>
        <stp>EM_S_MAJASSRES_NUM</stp>
        <stp>3</stp>
        <stp>000702.SZ</stp>
        <stp>1/25/2015</stp>
        <stp>1/25/2017</stp>
        <tr r="M258" s="5"/>
      </tp>
      <tp t="s">
        <v/>
        <stp/>
        <stp>EM_S_MAJASSRES_NUM</stp>
        <stp>3</stp>
        <stp>000799.SZ</stp>
        <stp>1/25/2015</stp>
        <stp>1/25/2017</stp>
        <tr r="M325" s="5"/>
      </tp>
      <tp t="s">
        <v/>
        <stp/>
        <stp>EM_S_MAJASSRES_NUM</stp>
        <stp>3</stp>
        <stp>000798.SZ</stp>
        <stp>1/25/2015</stp>
        <stp>1/25/2017</stp>
        <tr r="M324" s="5"/>
      </tp>
      <tp>
        <v>1</v>
        <stp/>
        <stp>EM_S_MAJASSRES_NUM</stp>
        <stp>3</stp>
        <stp>000795.SZ</stp>
        <stp>1/25/2015</stp>
        <stp>1/25/2017</stp>
        <tr r="M321" s="5"/>
      </tp>
      <tp t="s">
        <v/>
        <stp/>
        <stp>EM_S_MAJASSRES_NUM</stp>
        <stp>3</stp>
        <stp>000797.SZ</stp>
        <stp>1/25/2015</stp>
        <stp>1/25/2017</stp>
        <tr r="M323" s="5"/>
      </tp>
      <tp>
        <v>1</v>
        <stp/>
        <stp>EM_S_MAJASSRES_NUM</stp>
        <stp>3</stp>
        <stp>000796.SZ</stp>
        <stp>1/25/2015</stp>
        <stp>1/25/2017</stp>
        <tr r="M322" s="5"/>
      </tp>
      <tp t="s">
        <v/>
        <stp/>
        <stp>EM_S_MAJASSRES_NUM</stp>
        <stp>3</stp>
        <stp>000791.SZ</stp>
        <stp>1/25/2015</stp>
        <stp>1/25/2017</stp>
        <tr r="M318" s="5"/>
      </tp>
      <tp t="s">
        <v/>
        <stp/>
        <stp>EM_S_MAJASSRES_NUM</stp>
        <stp>3</stp>
        <stp>000790.SZ</stp>
        <stp>1/25/2015</stp>
        <stp>1/25/2017</stp>
        <tr r="M317" s="5"/>
      </tp>
      <tp t="s">
        <v/>
        <stp/>
        <stp>EM_S_MAJASSRES_NUM</stp>
        <stp>3</stp>
        <stp>000793.SZ</stp>
        <stp>1/25/2015</stp>
        <stp>1/25/2017</stp>
        <tr r="M320" s="5"/>
      </tp>
      <tp t="s">
        <v/>
        <stp/>
        <stp>EM_S_MAJASSRES_NUM</stp>
        <stp>3</stp>
        <stp>000792.SZ</stp>
        <stp>1/25/2015</stp>
        <stp>1/25/2017</stp>
        <tr r="M319" s="5"/>
      </tp>
      <tp t="s">
        <v/>
        <stp/>
        <stp>EM_S_MAJASSRES_NUM</stp>
        <stp>3</stp>
        <stp>000789.SZ</stp>
        <stp>1/25/2015</stp>
        <stp>1/25/2017</stp>
        <tr r="M316" s="5"/>
      </tp>
      <tp t="s">
        <v/>
        <stp/>
        <stp>EM_S_MAJASSRES_NUM</stp>
        <stp>3</stp>
        <stp>000788.SZ</stp>
        <stp>1/25/2015</stp>
        <stp>1/25/2017</stp>
        <tr r="M315" s="5"/>
      </tp>
      <tp t="s">
        <v/>
        <stp/>
        <stp>EM_S_MAJASSRES_NUM</stp>
        <stp>3</stp>
        <stp>000785.SZ</stp>
        <stp>1/25/2015</stp>
        <stp>1/25/2017</stp>
        <tr r="M313" s="5"/>
      </tp>
      <tp>
        <v>1</v>
        <stp/>
        <stp>EM_S_MAJASSRES_NUM</stp>
        <stp>3</stp>
        <stp>000786.SZ</stp>
        <stp>1/25/2015</stp>
        <stp>1/25/2017</stp>
        <tr r="M314" s="5"/>
      </tp>
      <tp t="s">
        <v/>
        <stp/>
        <stp>EM_S_MAJASSRES_NUM</stp>
        <stp>3</stp>
        <stp>000780.SZ</stp>
        <stp>1/25/2015</stp>
        <stp>1/25/2017</stp>
        <tr r="M310" s="5"/>
      </tp>
      <tp t="s">
        <v/>
        <stp/>
        <stp>EM_S_MAJASSRES_NUM</stp>
        <stp>3</stp>
        <stp>000783.SZ</stp>
        <stp>1/25/2015</stp>
        <stp>1/25/2017</stp>
        <tr r="M312" s="5"/>
      </tp>
      <tp t="s">
        <v/>
        <stp/>
        <stp>EM_S_MAJASSRES_NUM</stp>
        <stp>3</stp>
        <stp>000782.SZ</stp>
        <stp>1/25/2015</stp>
        <stp>1/25/2017</stp>
        <tr r="M311" s="5"/>
      </tp>
      <tp t="s">
        <v/>
        <stp/>
        <stp>EM_S_MAJASSRES_NUM</stp>
        <stp>3</stp>
        <stp>600839.SH</stp>
        <stp>1/25/2015</stp>
        <stp>1/25/2017</stp>
        <tr r="M2491" s="5"/>
      </tp>
      <tp t="s">
        <v/>
        <stp/>
        <stp>EM_S_MAJASSRES_NUM</stp>
        <stp>3</stp>
        <stp>600838.SH</stp>
        <stp>1/25/2015</stp>
        <stp>1/25/2017</stp>
        <tr r="M2490" s="5"/>
      </tp>
      <tp t="s">
        <v/>
        <stp/>
        <stp>EM_S_MAJASSRES_NUM</stp>
        <stp>3</stp>
        <stp>600835.SH</stp>
        <stp>1/25/2015</stp>
        <stp>1/25/2017</stp>
        <tr r="M2487" s="5"/>
      </tp>
      <tp t="s">
        <v/>
        <stp/>
        <stp>EM_S_MAJASSRES_NUM</stp>
        <stp>3</stp>
        <stp>600834.SH</stp>
        <stp>1/25/2015</stp>
        <stp>1/25/2017</stp>
        <tr r="M2486" s="5"/>
      </tp>
      <tp t="s">
        <v/>
        <stp/>
        <stp>EM_S_MAJASSRES_NUM</stp>
        <stp>3</stp>
        <stp>600837.SH</stp>
        <stp>1/25/2015</stp>
        <stp>1/25/2017</stp>
        <tr r="M2489" s="5"/>
      </tp>
      <tp t="s">
        <v/>
        <stp/>
        <stp>EM_S_MAJASSRES_NUM</stp>
        <stp>3</stp>
        <stp>600836.SH</stp>
        <stp>1/25/2015</stp>
        <stp>1/25/2017</stp>
        <tr r="M2488" s="5"/>
      </tp>
      <tp t="s">
        <v/>
        <stp/>
        <stp>EM_S_MAJASSRES_NUM</stp>
        <stp>3</stp>
        <stp>600831.SH</stp>
        <stp>1/25/2015</stp>
        <stp>1/25/2017</stp>
        <tr r="M2484" s="5"/>
      </tp>
      <tp t="s">
        <v/>
        <stp/>
        <stp>EM_S_MAJASSRES_NUM</stp>
        <stp>3</stp>
        <stp>600830.SH</stp>
        <stp>1/25/2015</stp>
        <stp>1/25/2017</stp>
        <tr r="M2483" s="5"/>
      </tp>
      <tp t="s">
        <v/>
        <stp/>
        <stp>EM_S_MAJASSRES_NUM</stp>
        <stp>3</stp>
        <stp>600833.SH</stp>
        <stp>1/25/2015</stp>
        <stp>1/25/2017</stp>
        <tr r="M2485" s="5"/>
      </tp>
      <tp t="s">
        <v/>
        <stp/>
        <stp>EM_S_MAJASSRES_NUM</stp>
        <stp>3</stp>
        <stp>600829.SH</stp>
        <stp>1/25/2015</stp>
        <stp>1/25/2017</stp>
        <tr r="M2482" s="5"/>
      </tp>
      <tp>
        <v>1</v>
        <stp/>
        <stp>EM_S_MAJASSRES_NUM</stp>
        <stp>3</stp>
        <stp>600828.SH</stp>
        <stp>1/25/2015</stp>
        <stp>1/25/2017</stp>
        <tr r="M2481" s="5"/>
      </tp>
      <tp t="s">
        <v/>
        <stp/>
        <stp>EM_S_MAJASSRES_NUM</stp>
        <stp>3</stp>
        <stp>600825.SH</stp>
        <stp>1/25/2015</stp>
        <stp>1/25/2017</stp>
        <tr r="M2478" s="5"/>
      </tp>
      <tp t="s">
        <v/>
        <stp/>
        <stp>EM_S_MAJASSRES_NUM</stp>
        <stp>3</stp>
        <stp>600824.SH</stp>
        <stp>1/25/2015</stp>
        <stp>1/25/2017</stp>
        <tr r="M2477" s="5"/>
      </tp>
      <tp t="s">
        <v/>
        <stp/>
        <stp>EM_S_MAJASSRES_NUM</stp>
        <stp>3</stp>
        <stp>600827.SH</stp>
        <stp>1/25/2015</stp>
        <stp>1/25/2017</stp>
        <tr r="M2480" s="5"/>
      </tp>
      <tp t="s">
        <v/>
        <stp/>
        <stp>EM_S_MAJASSRES_NUM</stp>
        <stp>3</stp>
        <stp>600826.SH</stp>
        <stp>1/25/2015</stp>
        <stp>1/25/2017</stp>
        <tr r="M2479" s="5"/>
      </tp>
      <tp t="s">
        <v/>
        <stp/>
        <stp>EM_S_MAJASSRES_NUM</stp>
        <stp>3</stp>
        <stp>600821.SH</stp>
        <stp>1/25/2015</stp>
        <stp>1/25/2017</stp>
        <tr r="M2474" s="5"/>
      </tp>
      <tp t="s">
        <v/>
        <stp/>
        <stp>EM_S_MAJASSRES_NUM</stp>
        <stp>3</stp>
        <stp>600820.SH</stp>
        <stp>1/25/2015</stp>
        <stp>1/25/2017</stp>
        <tr r="M2473" s="5"/>
      </tp>
      <tp t="s">
        <v/>
        <stp/>
        <stp>EM_S_MAJASSRES_NUM</stp>
        <stp>3</stp>
        <stp>600823.SH</stp>
        <stp>1/25/2015</stp>
        <stp>1/25/2017</stp>
        <tr r="M2476" s="5"/>
      </tp>
      <tp t="s">
        <v/>
        <stp/>
        <stp>EM_S_MAJASSRES_NUM</stp>
        <stp>3</stp>
        <stp>600822.SH</stp>
        <stp>1/25/2015</stp>
        <stp>1/25/2017</stp>
        <tr r="M2475" s="5"/>
      </tp>
      <tp t="s">
        <v/>
        <stp/>
        <stp>EM_S_MAJASSRES_NUM</stp>
        <stp>3</stp>
        <stp>600819.SH</stp>
        <stp>1/25/2015</stp>
        <stp>1/25/2017</stp>
        <tr r="M2472" s="5"/>
      </tp>
      <tp t="s">
        <v/>
        <stp/>
        <stp>EM_S_MAJASSRES_NUM</stp>
        <stp>3</stp>
        <stp>600818.SH</stp>
        <stp>1/25/2015</stp>
        <stp>1/25/2017</stp>
        <tr r="M2471" s="5"/>
      </tp>
      <tp t="s">
        <v/>
        <stp/>
        <stp>EM_S_MAJASSRES_NUM</stp>
        <stp>3</stp>
        <stp>600815.SH</stp>
        <stp>1/25/2015</stp>
        <stp>1/25/2017</stp>
        <tr r="M2468" s="5"/>
      </tp>
      <tp t="s">
        <v/>
        <stp/>
        <stp>EM_S_MAJASSRES_NUM</stp>
        <stp>3</stp>
        <stp>600814.SH</stp>
        <stp>1/25/2015</stp>
        <stp>1/25/2017</stp>
        <tr r="M2467" s="5"/>
      </tp>
      <tp t="s">
        <v/>
        <stp/>
        <stp>EM_S_MAJASSRES_NUM</stp>
        <stp>3</stp>
        <stp>600817.SH</stp>
        <stp>1/25/2015</stp>
        <stp>1/25/2017</stp>
        <tr r="M2470" s="5"/>
      </tp>
      <tp t="s">
        <v/>
        <stp/>
        <stp>EM_S_MAJASSRES_NUM</stp>
        <stp>3</stp>
        <stp>600816.SH</stp>
        <stp>1/25/2015</stp>
        <stp>1/25/2017</stp>
        <tr r="M2469" s="5"/>
      </tp>
      <tp t="s">
        <v/>
        <stp/>
        <stp>EM_S_MAJASSRES_NUM</stp>
        <stp>3</stp>
        <stp>600811.SH</stp>
        <stp>1/25/2015</stp>
        <stp>1/25/2017</stp>
        <tr r="M2465" s="5"/>
      </tp>
      <tp t="s">
        <v/>
        <stp/>
        <stp>EM_S_MAJASSRES_NUM</stp>
        <stp>3</stp>
        <stp>600810.SH</stp>
        <stp>1/25/2015</stp>
        <stp>1/25/2017</stp>
        <tr r="M2464" s="5"/>
      </tp>
      <tp t="s">
        <v/>
        <stp/>
        <stp>EM_S_MAJASSRES_NUM</stp>
        <stp>3</stp>
        <stp>600812.SH</stp>
        <stp>1/25/2015</stp>
        <stp>1/25/2017</stp>
        <tr r="M2466" s="5"/>
      </tp>
      <tp t="s">
        <v/>
        <stp/>
        <stp>EM_S_MAJASSRES_NUM</stp>
        <stp>3</stp>
        <stp>600809.SH</stp>
        <stp>1/25/2015</stp>
        <stp>1/25/2017</stp>
        <tr r="M2463" s="5"/>
      </tp>
      <tp t="s">
        <v/>
        <stp/>
        <stp>EM_S_MAJASSRES_NUM</stp>
        <stp>3</stp>
        <stp>600808.SH</stp>
        <stp>1/25/2015</stp>
        <stp>1/25/2017</stp>
        <tr r="M2462" s="5"/>
      </tp>
      <tp t="s">
        <v/>
        <stp/>
        <stp>EM_S_MAJASSRES_NUM</stp>
        <stp>3</stp>
        <stp>600805.SH</stp>
        <stp>1/25/2015</stp>
        <stp>1/25/2017</stp>
        <tr r="M2459" s="5"/>
      </tp>
      <tp t="s">
        <v/>
        <stp/>
        <stp>EM_S_MAJASSRES_NUM</stp>
        <stp>3</stp>
        <stp>600804.SH</stp>
        <stp>1/25/2015</stp>
        <stp>1/25/2017</stp>
        <tr r="M2458" s="5"/>
      </tp>
      <tp t="s">
        <v/>
        <stp/>
        <stp>EM_S_MAJASSRES_NUM</stp>
        <stp>3</stp>
        <stp>600807.SH</stp>
        <stp>1/25/2015</stp>
        <stp>1/25/2017</stp>
        <tr r="M2461" s="5"/>
      </tp>
      <tp t="s">
        <v/>
        <stp/>
        <stp>EM_S_MAJASSRES_NUM</stp>
        <stp>3</stp>
        <stp>600806.SH</stp>
        <stp>1/25/2015</stp>
        <stp>1/25/2017</stp>
        <tr r="M2460" s="5"/>
      </tp>
      <tp t="s">
        <v/>
        <stp/>
        <stp>EM_S_MAJASSRES_NUM</stp>
        <stp>3</stp>
        <stp>600801.SH</stp>
        <stp>1/25/2015</stp>
        <stp>1/25/2017</stp>
        <tr r="M2455" s="5"/>
      </tp>
      <tp t="s">
        <v/>
        <stp/>
        <stp>EM_S_MAJASSRES_NUM</stp>
        <stp>3</stp>
        <stp>600800.SH</stp>
        <stp>1/25/2015</stp>
        <stp>1/25/2017</stp>
        <tr r="M2454" s="5"/>
      </tp>
      <tp t="s">
        <v/>
        <stp/>
        <stp>EM_S_MAJASSRES_NUM</stp>
        <stp>3</stp>
        <stp>600803.SH</stp>
        <stp>1/25/2015</stp>
        <stp>1/25/2017</stp>
        <tr r="M2457" s="5"/>
      </tp>
      <tp t="s">
        <v/>
        <stp/>
        <stp>EM_S_MAJASSRES_NUM</stp>
        <stp>3</stp>
        <stp>600802.SH</stp>
        <stp>1/25/2015</stp>
        <stp>1/25/2017</stp>
        <tr r="M2456" s="5"/>
      </tp>
      <tp>
        <v>1</v>
        <stp/>
        <stp>EM_S_MAJASSRES_NUM</stp>
        <stp>3</stp>
        <stp>600879.SH</stp>
        <stp>1/25/2015</stp>
        <stp>1/25/2017</stp>
        <tr r="M2526" s="5"/>
      </tp>
      <tp t="s">
        <v/>
        <stp/>
        <stp>EM_S_MAJASSRES_NUM</stp>
        <stp>3</stp>
        <stp>600875.SH</stp>
        <stp>1/25/2015</stp>
        <stp>1/25/2017</stp>
        <tr r="M2523" s="5"/>
      </tp>
      <tp t="s">
        <v/>
        <stp/>
        <stp>EM_S_MAJASSRES_NUM</stp>
        <stp>3</stp>
        <stp>600874.SH</stp>
        <stp>1/25/2015</stp>
        <stp>1/25/2017</stp>
        <tr r="M2522" s="5"/>
      </tp>
      <tp t="s">
        <v/>
        <stp/>
        <stp>EM_S_MAJASSRES_NUM</stp>
        <stp>3</stp>
        <stp>600877.SH</stp>
        <stp>1/25/2015</stp>
        <stp>1/25/2017</stp>
        <tr r="M2525" s="5"/>
      </tp>
      <tp>
        <v>1</v>
        <stp/>
        <stp>EM_S_MAJASSRES_NUM</stp>
        <stp>3</stp>
        <stp>600876.SH</stp>
        <stp>1/25/2015</stp>
        <stp>1/25/2017</stp>
        <tr r="M2524" s="5"/>
      </tp>
      <tp t="s">
        <v/>
        <stp/>
        <stp>EM_S_MAJASSRES_NUM</stp>
        <stp>3</stp>
        <stp>600871.SH</stp>
        <stp>1/25/2015</stp>
        <stp>1/25/2017</stp>
        <tr r="M2519" s="5"/>
      </tp>
      <tp t="s">
        <v/>
        <stp/>
        <stp>EM_S_MAJASSRES_NUM</stp>
        <stp>3</stp>
        <stp>600870.SH</stp>
        <stp>1/25/2015</stp>
        <stp>1/25/2017</stp>
        <tr r="M2518" s="5"/>
      </tp>
      <tp t="s">
        <v/>
        <stp/>
        <stp>EM_S_MAJASSRES_NUM</stp>
        <stp>3</stp>
        <stp>600873.SH</stp>
        <stp>1/25/2015</stp>
        <stp>1/25/2017</stp>
        <tr r="M2521" s="5"/>
      </tp>
      <tp t="s">
        <v/>
        <stp/>
        <stp>EM_S_MAJASSRES_NUM</stp>
        <stp>3</stp>
        <stp>600872.SH</stp>
        <stp>1/25/2015</stp>
        <stp>1/25/2017</stp>
        <tr r="M2520" s="5"/>
      </tp>
      <tp t="s">
        <v/>
        <stp/>
        <stp>EM_S_MAJASSRES_NUM</stp>
        <stp>3</stp>
        <stp>600869.SH</stp>
        <stp>1/25/2015</stp>
        <stp>1/25/2017</stp>
        <tr r="M2517" s="5"/>
      </tp>
      <tp t="s">
        <v/>
        <stp/>
        <stp>EM_S_MAJASSRES_NUM</stp>
        <stp>3</stp>
        <stp>600868.SH</stp>
        <stp>1/25/2015</stp>
        <stp>1/25/2017</stp>
        <tr r="M2516" s="5"/>
      </tp>
      <tp t="s">
        <v/>
        <stp/>
        <stp>EM_S_MAJASSRES_NUM</stp>
        <stp>3</stp>
        <stp>600865.SH</stp>
        <stp>1/25/2015</stp>
        <stp>1/25/2017</stp>
        <tr r="M2513" s="5"/>
      </tp>
      <tp>
        <v>1</v>
        <stp/>
        <stp>EM_S_MAJASSRES_NUM</stp>
        <stp>3</stp>
        <stp>600864.SH</stp>
        <stp>1/25/2015</stp>
        <stp>1/25/2017</stp>
        <tr r="M2512" s="5"/>
      </tp>
      <tp t="s">
        <v/>
        <stp/>
        <stp>EM_S_MAJASSRES_NUM</stp>
        <stp>3</stp>
        <stp>600867.SH</stp>
        <stp>1/25/2015</stp>
        <stp>1/25/2017</stp>
        <tr r="M2515" s="5"/>
      </tp>
      <tp t="s">
        <v/>
        <stp/>
        <stp>EM_S_MAJASSRES_NUM</stp>
        <stp>3</stp>
        <stp>600866.SH</stp>
        <stp>1/25/2015</stp>
        <stp>1/25/2017</stp>
        <tr r="M2514" s="5"/>
      </tp>
      <tp t="s">
        <v/>
        <stp/>
        <stp>EM_S_MAJASSRES_NUM</stp>
        <stp>3</stp>
        <stp>600861.SH</stp>
        <stp>1/25/2015</stp>
        <stp>1/25/2017</stp>
        <tr r="M2509" s="5"/>
      </tp>
      <tp t="s">
        <v/>
        <stp/>
        <stp>EM_S_MAJASSRES_NUM</stp>
        <stp>3</stp>
        <stp>600860.SH</stp>
        <stp>1/25/2015</stp>
        <stp>1/25/2017</stp>
        <tr r="M2508" s="5"/>
      </tp>
      <tp t="s">
        <v/>
        <stp/>
        <stp>EM_S_MAJASSRES_NUM</stp>
        <stp>3</stp>
        <stp>600863.SH</stp>
        <stp>1/25/2015</stp>
        <stp>1/25/2017</stp>
        <tr r="M2511" s="5"/>
      </tp>
      <tp>
        <v>1</v>
        <stp/>
        <stp>EM_S_MAJASSRES_NUM</stp>
        <stp>3</stp>
        <stp>600862.SH</stp>
        <stp>1/25/2015</stp>
        <stp>1/25/2017</stp>
        <tr r="M2510" s="5"/>
      </tp>
      <tp t="s">
        <v/>
        <stp/>
        <stp>EM_S_MAJASSRES_NUM</stp>
        <stp>3</stp>
        <stp>600859.SH</stp>
        <stp>1/25/2015</stp>
        <stp>1/25/2017</stp>
        <tr r="M2507" s="5"/>
      </tp>
      <tp t="s">
        <v/>
        <stp/>
        <stp>EM_S_MAJASSRES_NUM</stp>
        <stp>3</stp>
        <stp>600858.SH</stp>
        <stp>1/25/2015</stp>
        <stp>1/25/2017</stp>
        <tr r="M2506" s="5"/>
      </tp>
      <tp t="s">
        <v/>
        <stp/>
        <stp>EM_S_MAJASSRES_NUM</stp>
        <stp>3</stp>
        <stp>600855.SH</stp>
        <stp>1/25/2015</stp>
        <stp>1/25/2017</stp>
        <tr r="M2503" s="5"/>
      </tp>
      <tp t="s">
        <v/>
        <stp/>
        <stp>EM_S_MAJASSRES_NUM</stp>
        <stp>3</stp>
        <stp>600854.SH</stp>
        <stp>1/25/2015</stp>
        <stp>1/25/2017</stp>
        <tr r="M2502" s="5"/>
      </tp>
      <tp t="s">
        <v/>
        <stp/>
        <stp>EM_S_MAJASSRES_NUM</stp>
        <stp>3</stp>
        <stp>600857.SH</stp>
        <stp>1/25/2015</stp>
        <stp>1/25/2017</stp>
        <tr r="M2505" s="5"/>
      </tp>
      <tp>
        <v>1</v>
        <stp/>
        <stp>EM_S_MAJASSRES_NUM</stp>
        <stp>3</stp>
        <stp>600856.SH</stp>
        <stp>1/25/2015</stp>
        <stp>1/25/2017</stp>
        <tr r="M2504" s="5"/>
      </tp>
      <tp t="s">
        <v/>
        <stp/>
        <stp>EM_S_MAJASSRES_NUM</stp>
        <stp>3</stp>
        <stp>600851.SH</stp>
        <stp>1/25/2015</stp>
        <stp>1/25/2017</stp>
        <tr r="M2500" s="5"/>
      </tp>
      <tp t="s">
        <v/>
        <stp/>
        <stp>EM_S_MAJASSRES_NUM</stp>
        <stp>3</stp>
        <stp>600850.SH</stp>
        <stp>1/25/2015</stp>
        <stp>1/25/2017</stp>
        <tr r="M2499" s="5"/>
      </tp>
      <tp t="s">
        <v/>
        <stp/>
        <stp>EM_S_MAJASSRES_NUM</stp>
        <stp>3</stp>
        <stp>600853.SH</stp>
        <stp>1/25/2015</stp>
        <stp>1/25/2017</stp>
        <tr r="M2501" s="5"/>
      </tp>
      <tp>
        <v>2</v>
        <stp/>
        <stp>EM_S_MAJASSRES_NUM</stp>
        <stp>3</stp>
        <stp>600848.SH</stp>
        <stp>1/25/2015</stp>
        <stp>1/25/2017</stp>
        <tr r="M2498" s="5"/>
      </tp>
      <tp t="s">
        <v/>
        <stp/>
        <stp>EM_S_MAJASSRES_NUM</stp>
        <stp>3</stp>
        <stp>600845.SH</stp>
        <stp>1/25/2015</stp>
        <stp>1/25/2017</stp>
        <tr r="M2495" s="5"/>
      </tp>
      <tp t="s">
        <v/>
        <stp/>
        <stp>EM_S_MAJASSRES_NUM</stp>
        <stp>3</stp>
        <stp>600844.SH</stp>
        <stp>1/25/2015</stp>
        <stp>1/25/2017</stp>
        <tr r="M2494" s="5"/>
      </tp>
      <tp t="s">
        <v/>
        <stp/>
        <stp>EM_S_MAJASSRES_NUM</stp>
        <stp>3</stp>
        <stp>600847.SH</stp>
        <stp>1/25/2015</stp>
        <stp>1/25/2017</stp>
        <tr r="M2497" s="5"/>
      </tp>
      <tp t="s">
        <v/>
        <stp/>
        <stp>EM_S_MAJASSRES_NUM</stp>
        <stp>3</stp>
        <stp>600846.SH</stp>
        <stp>1/25/2015</stp>
        <stp>1/25/2017</stp>
        <tr r="M2496" s="5"/>
      </tp>
      <tp t="s">
        <v/>
        <stp/>
        <stp>EM_S_MAJASSRES_NUM</stp>
        <stp>3</stp>
        <stp>600841.SH</stp>
        <stp>1/25/2015</stp>
        <stp>1/25/2017</stp>
        <tr r="M2492" s="5"/>
      </tp>
      <tp t="s">
        <v/>
        <stp/>
        <stp>EM_S_MAJASSRES_NUM</stp>
        <stp>3</stp>
        <stp>600843.SH</stp>
        <stp>1/25/2015</stp>
        <stp>1/25/2017</stp>
        <tr r="M2493" s="5"/>
      </tp>
      <tp t="s">
        <v/>
        <stp/>
        <stp>EM_S_MAJASSRES_NUM</stp>
        <stp>3</stp>
        <stp>600898.SH</stp>
        <stp>1/25/2015</stp>
        <stp>1/25/2017</stp>
        <tr r="M2545" s="5"/>
      </tp>
      <tp t="s">
        <v/>
        <stp/>
        <stp>EM_S_MAJASSRES_NUM</stp>
        <stp>3</stp>
        <stp>600895.SH</stp>
        <stp>1/25/2015</stp>
        <stp>1/25/2017</stp>
        <tr r="M2542" s="5"/>
      </tp>
      <tp t="s">
        <v/>
        <stp/>
        <stp>EM_S_MAJASSRES_NUM</stp>
        <stp>3</stp>
        <stp>600894.SH</stp>
        <stp>1/25/2015</stp>
        <stp>1/25/2017</stp>
        <tr r="M2541" s="5"/>
      </tp>
      <tp t="s">
        <v/>
        <stp/>
        <stp>EM_S_MAJASSRES_NUM</stp>
        <stp>3</stp>
        <stp>600897.SH</stp>
        <stp>1/25/2015</stp>
        <stp>1/25/2017</stp>
        <tr r="M2544" s="5"/>
      </tp>
      <tp t="s">
        <v/>
        <stp/>
        <stp>EM_S_MAJASSRES_NUM</stp>
        <stp>3</stp>
        <stp>600896.SH</stp>
        <stp>1/25/2015</stp>
        <stp>1/25/2017</stp>
        <tr r="M2543" s="5"/>
      </tp>
      <tp>
        <v>1</v>
        <stp/>
        <stp>EM_S_MAJASSRES_NUM</stp>
        <stp>3</stp>
        <stp>600891.SH</stp>
        <stp>1/25/2015</stp>
        <stp>1/25/2017</stp>
        <tr r="M2538" s="5"/>
      </tp>
      <tp t="s">
        <v/>
        <stp/>
        <stp>EM_S_MAJASSRES_NUM</stp>
        <stp>3</stp>
        <stp>600890.SH</stp>
        <stp>1/25/2015</stp>
        <stp>1/25/2017</stp>
        <tr r="M2537" s="5"/>
      </tp>
      <tp t="s">
        <v/>
        <stp/>
        <stp>EM_S_MAJASSRES_NUM</stp>
        <stp>3</stp>
        <stp>600893.SH</stp>
        <stp>1/25/2015</stp>
        <stp>1/25/2017</stp>
        <tr r="M2540" s="5"/>
      </tp>
      <tp>
        <v>1</v>
        <stp/>
        <stp>EM_S_MAJASSRES_NUM</stp>
        <stp>3</stp>
        <stp>600892.SH</stp>
        <stp>1/25/2015</stp>
        <stp>1/25/2017</stp>
        <tr r="M2539" s="5"/>
      </tp>
      <tp t="s">
        <v/>
        <stp/>
        <stp>EM_S_MAJASSRES_NUM</stp>
        <stp>3</stp>
        <stp>600889.SH</stp>
        <stp>1/25/2015</stp>
        <stp>1/25/2017</stp>
        <tr r="M2536" s="5"/>
      </tp>
      <tp t="s">
        <v/>
        <stp/>
        <stp>EM_S_MAJASSRES_NUM</stp>
        <stp>3</stp>
        <stp>600888.SH</stp>
        <stp>1/25/2015</stp>
        <stp>1/25/2017</stp>
        <tr r="M2535" s="5"/>
      </tp>
      <tp t="s">
        <v/>
        <stp/>
        <stp>EM_S_MAJASSRES_NUM</stp>
        <stp>3</stp>
        <stp>600885.SH</stp>
        <stp>1/25/2015</stp>
        <stp>1/25/2017</stp>
        <tr r="M2532" s="5"/>
      </tp>
      <tp t="s">
        <v/>
        <stp/>
        <stp>EM_S_MAJASSRES_NUM</stp>
        <stp>3</stp>
        <stp>600884.SH</stp>
        <stp>1/25/2015</stp>
        <stp>1/25/2017</stp>
        <tr r="M2531" s="5"/>
      </tp>
      <tp t="s">
        <v/>
        <stp/>
        <stp>EM_S_MAJASSRES_NUM</stp>
        <stp>3</stp>
        <stp>600887.SH</stp>
        <stp>1/25/2015</stp>
        <stp>1/25/2017</stp>
        <tr r="M2534" s="5"/>
      </tp>
      <tp t="s">
        <v/>
        <stp/>
        <stp>EM_S_MAJASSRES_NUM</stp>
        <stp>3</stp>
        <stp>600886.SH</stp>
        <stp>1/25/2015</stp>
        <stp>1/25/2017</stp>
        <tr r="M2533" s="5"/>
      </tp>
      <tp t="s">
        <v/>
        <stp/>
        <stp>EM_S_MAJASSRES_NUM</stp>
        <stp>3</stp>
        <stp>600881.SH</stp>
        <stp>1/25/2015</stp>
        <stp>1/25/2017</stp>
        <tr r="M2528" s="5"/>
      </tp>
      <tp t="s">
        <v/>
        <stp/>
        <stp>EM_S_MAJASSRES_NUM</stp>
        <stp>3</stp>
        <stp>600880.SH</stp>
        <stp>1/25/2015</stp>
        <stp>1/25/2017</stp>
        <tr r="M2527" s="5"/>
      </tp>
      <tp t="s">
        <v/>
        <stp/>
        <stp>EM_S_MAJASSRES_NUM</stp>
        <stp>3</stp>
        <stp>600883.SH</stp>
        <stp>1/25/2015</stp>
        <stp>1/25/2017</stp>
        <tr r="M2530" s="5"/>
      </tp>
      <tp t="s">
        <v/>
        <stp/>
        <stp>EM_S_MAJASSRES_NUM</stp>
        <stp>3</stp>
        <stp>600882.SH</stp>
        <stp>1/25/2015</stp>
        <stp>1/25/2017</stp>
        <tr r="M2529" s="5"/>
      </tp>
      <tp t="s">
        <v/>
        <stp/>
        <stp>EM_S_MAJASSRES_NUM</stp>
        <stp>3</stp>
        <stp>000878.SZ</stp>
        <stp>1/25/2015</stp>
        <stp>1/25/2017</stp>
        <tr r="M373" s="5"/>
      </tp>
      <tp t="s">
        <v/>
        <stp/>
        <stp>EM_S_MAJASSRES_NUM</stp>
        <stp>3</stp>
        <stp>000875.SZ</stp>
        <stp>1/25/2015</stp>
        <stp>1/25/2017</stp>
        <tr r="M370" s="5"/>
      </tp>
      <tp t="s">
        <v/>
        <stp/>
        <stp>EM_S_MAJASSRES_NUM</stp>
        <stp>3</stp>
        <stp>000877.SZ</stp>
        <stp>1/25/2015</stp>
        <stp>1/25/2017</stp>
        <tr r="M372" s="5"/>
      </tp>
      <tp>
        <v>1</v>
        <stp/>
        <stp>EM_S_MAJASSRES_NUM</stp>
        <stp>3</stp>
        <stp>000876.SZ</stp>
        <stp>1/25/2015</stp>
        <stp>1/25/2017</stp>
        <tr r="M371" s="5"/>
      </tp>
      <tp t="s">
        <v/>
        <stp/>
        <stp>EM_S_MAJASSRES_NUM</stp>
        <stp>3</stp>
        <stp>000869.SZ</stp>
        <stp>1/25/2015</stp>
        <stp>1/25/2017</stp>
        <tr r="M369" s="5"/>
      </tp>
      <tp t="s">
        <v/>
        <stp/>
        <stp>EM_S_MAJASSRES_NUM</stp>
        <stp>3</stp>
        <stp>000868.SZ</stp>
        <stp>1/25/2015</stp>
        <stp>1/25/2017</stp>
        <tr r="M368" s="5"/>
      </tp>
      <tp t="s">
        <v/>
        <stp/>
        <stp>EM_S_MAJASSRES_NUM</stp>
        <stp>3</stp>
        <stp>000861.SZ</stp>
        <stp>1/25/2015</stp>
        <stp>1/25/2017</stp>
        <tr r="M365" s="5"/>
      </tp>
      <tp t="s">
        <v/>
        <stp/>
        <stp>EM_S_MAJASSRES_NUM</stp>
        <stp>3</stp>
        <stp>000860.SZ</stp>
        <stp>1/25/2015</stp>
        <stp>1/25/2017</stp>
        <tr r="M364" s="5"/>
      </tp>
      <tp>
        <v>1</v>
        <stp/>
        <stp>EM_S_MAJASSRES_NUM</stp>
        <stp>3</stp>
        <stp>000863.SZ</stp>
        <stp>1/25/2015</stp>
        <stp>1/25/2017</stp>
        <tr r="M367" s="5"/>
      </tp>
      <tp t="s">
        <v/>
        <stp/>
        <stp>EM_S_MAJASSRES_NUM</stp>
        <stp>3</stp>
        <stp>000862.SZ</stp>
        <stp>1/25/2015</stp>
        <stp>1/25/2017</stp>
        <tr r="M366" s="5"/>
      </tp>
      <tp t="s">
        <v/>
        <stp/>
        <stp>EM_S_MAJASSRES_NUM</stp>
        <stp>3</stp>
        <stp>000859.SZ</stp>
        <stp>1/25/2015</stp>
        <stp>1/25/2017</stp>
        <tr r="M363" s="5"/>
      </tp>
      <tp t="s">
        <v/>
        <stp/>
        <stp>EM_S_MAJASSRES_NUM</stp>
        <stp>3</stp>
        <stp>000858.SZ</stp>
        <stp>1/25/2015</stp>
        <stp>1/25/2017</stp>
        <tr r="M362" s="5"/>
      </tp>
      <tp t="s">
        <v/>
        <stp/>
        <stp>EM_S_MAJASSRES_NUM</stp>
        <stp>3</stp>
        <stp>000856.SZ</stp>
        <stp>1/25/2015</stp>
        <stp>1/25/2017</stp>
        <tr r="M361" s="5"/>
      </tp>
      <tp t="s">
        <v/>
        <stp/>
        <stp>EM_S_MAJASSRES_NUM</stp>
        <stp>3</stp>
        <stp>000851.SZ</stp>
        <stp>1/25/2015</stp>
        <stp>1/25/2017</stp>
        <tr r="M359" s="5"/>
      </tp>
      <tp t="s">
        <v/>
        <stp/>
        <stp>EM_S_MAJASSRES_NUM</stp>
        <stp>3</stp>
        <stp>000850.SZ</stp>
        <stp>1/25/2015</stp>
        <stp>1/25/2017</stp>
        <tr r="M358" s="5"/>
      </tp>
      <tp t="s">
        <v/>
        <stp/>
        <stp>EM_S_MAJASSRES_NUM</stp>
        <stp>3</stp>
        <stp>000852.SZ</stp>
        <stp>1/25/2015</stp>
        <stp>1/25/2017</stp>
        <tr r="M360" s="5"/>
      </tp>
      <tp t="s">
        <v/>
        <stp/>
        <stp>EM_S_MAJASSRES_NUM</stp>
        <stp>3</stp>
        <stp>000848.SZ</stp>
        <stp>1/25/2015</stp>
        <stp>1/25/2017</stp>
        <tr r="M357" s="5"/>
      </tp>
      <tp t="s">
        <v/>
        <stp/>
        <stp>EM_S_MAJASSRES_NUM</stp>
        <stp>3</stp>
        <stp>000839.SZ</stp>
        <stp>1/25/2015</stp>
        <stp>1/25/2017</stp>
        <tr r="M356" s="5"/>
      </tp>
      <tp t="s">
        <v/>
        <stp/>
        <stp>EM_S_MAJASSRES_NUM</stp>
        <stp>3</stp>
        <stp>000838.SZ</stp>
        <stp>1/25/2015</stp>
        <stp>1/25/2017</stp>
        <tr r="M355" s="5"/>
      </tp>
      <tp>
        <v>1</v>
        <stp/>
        <stp>EM_S_MAJASSRES_NUM</stp>
        <stp>3</stp>
        <stp>000835.SZ</stp>
        <stp>1/25/2015</stp>
        <stp>1/25/2017</stp>
        <tr r="M352" s="5"/>
      </tp>
      <tp t="s">
        <v/>
        <stp/>
        <stp>EM_S_MAJASSRES_NUM</stp>
        <stp>3</stp>
        <stp>000837.SZ</stp>
        <stp>1/25/2015</stp>
        <stp>1/25/2017</stp>
        <tr r="M354" s="5"/>
      </tp>
      <tp t="s">
        <v/>
        <stp/>
        <stp>EM_S_MAJASSRES_NUM</stp>
        <stp>3</stp>
        <stp>000836.SZ</stp>
        <stp>1/25/2015</stp>
        <stp>1/25/2017</stp>
        <tr r="M353" s="5"/>
      </tp>
      <tp t="s">
        <v/>
        <stp/>
        <stp>EM_S_MAJASSRES_NUM</stp>
        <stp>3</stp>
        <stp>000831.SZ</stp>
        <stp>1/25/2015</stp>
        <stp>1/25/2017</stp>
        <tr r="M350" s="5"/>
      </tp>
      <tp t="s">
        <v/>
        <stp/>
        <stp>EM_S_MAJASSRES_NUM</stp>
        <stp>3</stp>
        <stp>000830.SZ</stp>
        <stp>1/25/2015</stp>
        <stp>1/25/2017</stp>
        <tr r="M349" s="5"/>
      </tp>
      <tp t="s">
        <v/>
        <stp/>
        <stp>EM_S_MAJASSRES_NUM</stp>
        <stp>3</stp>
        <stp>000833.SZ</stp>
        <stp>1/25/2015</stp>
        <stp>1/25/2017</stp>
        <tr r="M351" s="5"/>
      </tp>
      <tp t="s">
        <v/>
        <stp/>
        <stp>EM_S_MAJASSRES_NUM</stp>
        <stp>3</stp>
        <stp>000829.SZ</stp>
        <stp>1/25/2015</stp>
        <stp>1/25/2017</stp>
        <tr r="M348" s="5"/>
      </tp>
      <tp t="s">
        <v/>
        <stp/>
        <stp>EM_S_MAJASSRES_NUM</stp>
        <stp>3</stp>
        <stp>000828.SZ</stp>
        <stp>1/25/2015</stp>
        <stp>1/25/2017</stp>
        <tr r="M347" s="5"/>
      </tp>
      <tp t="s">
        <v/>
        <stp/>
        <stp>EM_S_MAJASSRES_NUM</stp>
        <stp>3</stp>
        <stp>000825.SZ</stp>
        <stp>1/25/2015</stp>
        <stp>1/25/2017</stp>
        <tr r="M345" s="5"/>
      </tp>
      <tp t="s">
        <v/>
        <stp/>
        <stp>EM_S_MAJASSRES_NUM</stp>
        <stp>3</stp>
        <stp>000826.SZ</stp>
        <stp>1/25/2015</stp>
        <stp>1/25/2017</stp>
        <tr r="M346" s="5"/>
      </tp>
      <tp t="s">
        <v/>
        <stp/>
        <stp>EM_S_MAJASSRES_NUM</stp>
        <stp>3</stp>
        <stp>000821.SZ</stp>
        <stp>1/25/2015</stp>
        <stp>1/25/2017</stp>
        <tr r="M342" s="5"/>
      </tp>
      <tp t="s">
        <v/>
        <stp/>
        <stp>EM_S_MAJASSRES_NUM</stp>
        <stp>3</stp>
        <stp>000820.SZ</stp>
        <stp>1/25/2015</stp>
        <stp>1/25/2017</stp>
        <tr r="M341" s="5"/>
      </tp>
      <tp t="s">
        <v/>
        <stp/>
        <stp>EM_S_MAJASSRES_NUM</stp>
        <stp>3</stp>
        <stp>000823.SZ</stp>
        <stp>1/25/2015</stp>
        <stp>1/25/2017</stp>
        <tr r="M344" s="5"/>
      </tp>
      <tp t="s">
        <v/>
        <stp/>
        <stp>EM_S_MAJASSRES_NUM</stp>
        <stp>3</stp>
        <stp>000822.SZ</stp>
        <stp>1/25/2015</stp>
        <stp>1/25/2017</stp>
        <tr r="M343" s="5"/>
      </tp>
      <tp t="s">
        <v/>
        <stp/>
        <stp>EM_S_MAJASSRES_NUM</stp>
        <stp>3</stp>
        <stp>000819.SZ</stp>
        <stp>1/25/2015</stp>
        <stp>1/25/2017</stp>
        <tr r="M340" s="5"/>
      </tp>
      <tp t="s">
        <v/>
        <stp/>
        <stp>EM_S_MAJASSRES_NUM</stp>
        <stp>3</stp>
        <stp>000818.SZ</stp>
        <stp>1/25/2015</stp>
        <stp>1/25/2017</stp>
        <tr r="M339" s="5"/>
      </tp>
      <tp t="s">
        <v/>
        <stp/>
        <stp>EM_S_MAJASSRES_NUM</stp>
        <stp>3</stp>
        <stp>000815.SZ</stp>
        <stp>1/25/2015</stp>
        <stp>1/25/2017</stp>
        <tr r="M337" s="5"/>
      </tp>
      <tp t="s">
        <v/>
        <stp/>
        <stp>EM_S_MAJASSRES_NUM</stp>
        <stp>3</stp>
        <stp>000816.SZ</stp>
        <stp>1/25/2015</stp>
        <stp>1/25/2017</stp>
        <tr r="M338" s="5"/>
      </tp>
      <tp>
        <v>1</v>
        <stp/>
        <stp>EM_S_MAJASSRES_NUM</stp>
        <stp>3</stp>
        <stp>000811.SZ</stp>
        <stp>1/25/2015</stp>
        <stp>1/25/2017</stp>
        <tr r="M334" s="5"/>
      </tp>
      <tp t="s">
        <v/>
        <stp/>
        <stp>EM_S_MAJASSRES_NUM</stp>
        <stp>3</stp>
        <stp>000810.SZ</stp>
        <stp>1/25/2015</stp>
        <stp>1/25/2017</stp>
        <tr r="M333" s="5"/>
      </tp>
      <tp>
        <v>1</v>
        <stp/>
        <stp>EM_S_MAJASSRES_NUM</stp>
        <stp>3</stp>
        <stp>000813.SZ</stp>
        <stp>1/25/2015</stp>
        <stp>1/25/2017</stp>
        <tr r="M336" s="5"/>
      </tp>
      <tp t="s">
        <v/>
        <stp/>
        <stp>EM_S_MAJASSRES_NUM</stp>
        <stp>3</stp>
        <stp>000812.SZ</stp>
        <stp>1/25/2015</stp>
        <stp>1/25/2017</stp>
        <tr r="M335" s="5"/>
      </tp>
      <tp t="s">
        <v/>
        <stp/>
        <stp>EM_S_MAJASSRES_NUM</stp>
        <stp>3</stp>
        <stp>000809.SZ</stp>
        <stp>1/25/2015</stp>
        <stp>1/25/2017</stp>
        <tr r="M332" s="5"/>
      </tp>
      <tp t="s">
        <v/>
        <stp/>
        <stp>EM_S_MAJASSRES_NUM</stp>
        <stp>3</stp>
        <stp>000807.SZ</stp>
        <stp>1/25/2015</stp>
        <stp>1/25/2017</stp>
        <tr r="M331" s="5"/>
      </tp>
      <tp t="s">
        <v/>
        <stp/>
        <stp>EM_S_MAJASSRES_NUM</stp>
        <stp>3</stp>
        <stp>000806.SZ</stp>
        <stp>1/25/2015</stp>
        <stp>1/25/2017</stp>
        <tr r="M330" s="5"/>
      </tp>
      <tp t="s">
        <v/>
        <stp/>
        <stp>EM_S_MAJASSRES_NUM</stp>
        <stp>3</stp>
        <stp>000801.SZ</stp>
        <stp>1/25/2015</stp>
        <stp>1/25/2017</stp>
        <tr r="M327" s="5"/>
      </tp>
      <tp t="s">
        <v/>
        <stp/>
        <stp>EM_S_MAJASSRES_NUM</stp>
        <stp>3</stp>
        <stp>000800.SZ</stp>
        <stp>1/25/2015</stp>
        <stp>1/25/2017</stp>
        <tr r="M326" s="5"/>
      </tp>
      <tp t="s">
        <v/>
        <stp/>
        <stp>EM_S_MAJASSRES_NUM</stp>
        <stp>3</stp>
        <stp>000803.SZ</stp>
        <stp>1/25/2015</stp>
        <stp>1/25/2017</stp>
        <tr r="M329" s="5"/>
      </tp>
      <tp t="s">
        <v/>
        <stp/>
        <stp>EM_S_MAJASSRES_NUM</stp>
        <stp>3</stp>
        <stp>000802.SZ</stp>
        <stp>1/25/2015</stp>
        <stp>1/25/2017</stp>
        <tr r="M328" s="5"/>
      </tp>
      <tp t="s">
        <v/>
        <stp/>
        <stp>EM_S_MAJASSRES_NUM</stp>
        <stp>3</stp>
        <stp>000899.SZ</stp>
        <stp>1/25/2015</stp>
        <stp>1/25/2017</stp>
        <tr r="M389" s="5"/>
      </tp>
      <tp t="s">
        <v/>
        <stp/>
        <stp>EM_S_MAJASSRES_NUM</stp>
        <stp>3</stp>
        <stp>000898.SZ</stp>
        <stp>1/25/2015</stp>
        <stp>1/25/2017</stp>
        <tr r="M388" s="5"/>
      </tp>
      <tp t="s">
        <v/>
        <stp/>
        <stp>EM_S_MAJASSRES_NUM</stp>
        <stp>3</stp>
        <stp>000895.SZ</stp>
        <stp>1/25/2015</stp>
        <stp>1/25/2017</stp>
        <tr r="M386" s="5"/>
      </tp>
      <tp t="s">
        <v/>
        <stp/>
        <stp>EM_S_MAJASSRES_NUM</stp>
        <stp>3</stp>
        <stp>000897.SZ</stp>
        <stp>1/25/2015</stp>
        <stp>1/25/2017</stp>
        <tr r="M387" s="5"/>
      </tp>
      <tp t="s">
        <v/>
        <stp/>
        <stp>EM_S_MAJASSRES_NUM</stp>
        <stp>3</stp>
        <stp>000890.SZ</stp>
        <stp>1/25/2015</stp>
        <stp>1/25/2017</stp>
        <tr r="M383" s="5"/>
      </tp>
      <tp>
        <v>1</v>
        <stp/>
        <stp>EM_S_MAJASSRES_NUM</stp>
        <stp>3</stp>
        <stp>000893.SZ</stp>
        <stp>1/25/2015</stp>
        <stp>1/25/2017</stp>
        <tr r="M385" s="5"/>
      </tp>
      <tp>
        <v>1</v>
        <stp/>
        <stp>EM_S_MAJASSRES_NUM</stp>
        <stp>3</stp>
        <stp>000892.SZ</stp>
        <stp>1/25/2015</stp>
        <stp>1/25/2017</stp>
        <tr r="M384" s="5"/>
      </tp>
      <tp t="s">
        <v/>
        <stp/>
        <stp>EM_S_MAJASSRES_NUM</stp>
        <stp>3</stp>
        <stp>000889.SZ</stp>
        <stp>1/25/2015</stp>
        <stp>1/25/2017</stp>
        <tr r="M382" s="5"/>
      </tp>
      <tp t="s">
        <v/>
        <stp/>
        <stp>EM_S_MAJASSRES_NUM</stp>
        <stp>3</stp>
        <stp>000888.SZ</stp>
        <stp>1/25/2015</stp>
        <stp>1/25/2017</stp>
        <tr r="M381" s="5"/>
      </tp>
      <tp t="s">
        <v/>
        <stp/>
        <stp>EM_S_MAJASSRES_NUM</stp>
        <stp>3</stp>
        <stp>000885.SZ</stp>
        <stp>1/25/2015</stp>
        <stp>1/25/2017</stp>
        <tr r="M378" s="5"/>
      </tp>
      <tp t="s">
        <v/>
        <stp/>
        <stp>EM_S_MAJASSRES_NUM</stp>
        <stp>3</stp>
        <stp>000887.SZ</stp>
        <stp>1/25/2015</stp>
        <stp>1/25/2017</stp>
        <tr r="M380" s="5"/>
      </tp>
      <tp t="s">
        <v/>
        <stp/>
        <stp>EM_S_MAJASSRES_NUM</stp>
        <stp>3</stp>
        <stp>000886.SZ</stp>
        <stp>1/25/2015</stp>
        <stp>1/25/2017</stp>
        <tr r="M379" s="5"/>
      </tp>
      <tp>
        <v>1</v>
        <stp/>
        <stp>EM_S_MAJASSRES_NUM</stp>
        <stp>3</stp>
        <stp>000881.SZ</stp>
        <stp>1/25/2015</stp>
        <stp>1/25/2017</stp>
        <tr r="M375" s="5"/>
      </tp>
      <tp t="s">
        <v/>
        <stp/>
        <stp>EM_S_MAJASSRES_NUM</stp>
        <stp>3</stp>
        <stp>000880.SZ</stp>
        <stp>1/25/2015</stp>
        <stp>1/25/2017</stp>
        <tr r="M374" s="5"/>
      </tp>
      <tp t="s">
        <v/>
        <stp/>
        <stp>EM_S_MAJASSRES_NUM</stp>
        <stp>3</stp>
        <stp>000883.SZ</stp>
        <stp>1/25/2015</stp>
        <stp>1/25/2017</stp>
        <tr r="M377" s="5"/>
      </tp>
      <tp t="s">
        <v/>
        <stp/>
        <stp>EM_S_MAJASSRES_NUM</stp>
        <stp>3</stp>
        <stp>000882.SZ</stp>
        <stp>1/25/2015</stp>
        <stp>1/25/2017</stp>
        <tr r="M376" s="5"/>
      </tp>
      <tp t="s">
        <v/>
        <stp/>
        <stp>EM_S_MAJASSRES_NUM</stp>
        <stp>3</stp>
        <stp>600917.SH</stp>
        <stp>1/25/2015</stp>
        <stp>1/25/2017</stp>
        <tr r="M2547" s="5"/>
      </tp>
      <tp>
        <v>1</v>
        <stp/>
        <stp>EM_S_MAJASSRES_NUM</stp>
        <stp>3</stp>
        <stp>600900.SH</stp>
        <stp>1/25/2015</stp>
        <stp>1/25/2017</stp>
        <tr r="M2546" s="5"/>
      </tp>
      <tp t="s">
        <v/>
        <stp/>
        <stp>EM_S_MAJASSRES_NUM</stp>
        <stp>3</stp>
        <stp>600979.SH</stp>
        <stp>1/25/2015</stp>
        <stp>1/25/2017</stp>
        <tr r="M2564" s="5"/>
      </tp>
      <tp t="s">
        <v/>
        <stp/>
        <stp>EM_S_MAJASSRES_NUM</stp>
        <stp>3</stp>
        <stp>600978.SH</stp>
        <stp>1/25/2015</stp>
        <stp>1/25/2017</stp>
        <tr r="M2563" s="5"/>
      </tp>
      <tp t="s">
        <v/>
        <stp/>
        <stp>EM_S_MAJASSRES_NUM</stp>
        <stp>3</stp>
        <stp>600975.SH</stp>
        <stp>1/25/2015</stp>
        <stp>1/25/2017</stp>
        <tr r="M2561" s="5"/>
      </tp>
      <tp t="s">
        <v/>
        <stp/>
        <stp>EM_S_MAJASSRES_NUM</stp>
        <stp>3</stp>
        <stp>600976.SH</stp>
        <stp>1/25/2015</stp>
        <stp>1/25/2017</stp>
        <tr r="M2562" s="5"/>
      </tp>
      <tp t="s">
        <v/>
        <stp/>
        <stp>EM_S_MAJASSRES_NUM</stp>
        <stp>3</stp>
        <stp>600971.SH</stp>
        <stp>1/25/2015</stp>
        <stp>1/25/2017</stp>
        <tr r="M2559" s="5"/>
      </tp>
      <tp t="s">
        <v/>
        <stp/>
        <stp>EM_S_MAJASSRES_NUM</stp>
        <stp>3</stp>
        <stp>600970.SH</stp>
        <stp>1/25/2015</stp>
        <stp>1/25/2017</stp>
        <tr r="M2558" s="5"/>
      </tp>
      <tp t="s">
        <v/>
        <stp/>
        <stp>EM_S_MAJASSRES_NUM</stp>
        <stp>3</stp>
        <stp>600973.SH</stp>
        <stp>1/25/2015</stp>
        <stp>1/25/2017</stp>
        <tr r="M2560" s="5"/>
      </tp>
      <tp t="s">
        <v/>
        <stp/>
        <stp>EM_S_MAJASSRES_NUM</stp>
        <stp>3</stp>
        <stp>600969.SH</stp>
        <stp>1/25/2015</stp>
        <stp>1/25/2017</stp>
        <tr r="M2557" s="5"/>
      </tp>
      <tp>
        <v>1</v>
        <stp/>
        <stp>EM_S_MAJASSRES_NUM</stp>
        <stp>3</stp>
        <stp>600965.SH</stp>
        <stp>1/25/2015</stp>
        <stp>1/25/2017</stp>
        <tr r="M2554" s="5"/>
      </tp>
      <tp>
        <v>1</v>
        <stp/>
        <stp>EM_S_MAJASSRES_NUM</stp>
        <stp>3</stp>
        <stp>600967.SH</stp>
        <stp>1/25/2015</stp>
        <stp>1/25/2017</stp>
        <tr r="M2556" s="5"/>
      </tp>
      <tp t="s">
        <v/>
        <stp/>
        <stp>EM_S_MAJASSRES_NUM</stp>
        <stp>3</stp>
        <stp>600966.SH</stp>
        <stp>1/25/2015</stp>
        <stp>1/25/2017</stp>
        <tr r="M2555" s="5"/>
      </tp>
      <tp t="s">
        <v/>
        <stp/>
        <stp>EM_S_MAJASSRES_NUM</stp>
        <stp>3</stp>
        <stp>600961.SH</stp>
        <stp>1/25/2015</stp>
        <stp>1/25/2017</stp>
        <tr r="M2551" s="5"/>
      </tp>
      <tp>
        <v>1</v>
        <stp/>
        <stp>EM_S_MAJASSRES_NUM</stp>
        <stp>3</stp>
        <stp>600960.SH</stp>
        <stp>1/25/2015</stp>
        <stp>1/25/2017</stp>
        <tr r="M2550" s="5"/>
      </tp>
      <tp t="s">
        <v/>
        <stp/>
        <stp>EM_S_MAJASSRES_NUM</stp>
        <stp>3</stp>
        <stp>600963.SH</stp>
        <stp>1/25/2015</stp>
        <stp>1/25/2017</stp>
        <tr r="M2553" s="5"/>
      </tp>
      <tp t="s">
        <v/>
        <stp/>
        <stp>EM_S_MAJASSRES_NUM</stp>
        <stp>3</stp>
        <stp>600962.SH</stp>
        <stp>1/25/2015</stp>
        <stp>1/25/2017</stp>
        <tr r="M2552" s="5"/>
      </tp>
      <tp t="s">
        <v/>
        <stp/>
        <stp>EM_S_MAJASSRES_NUM</stp>
        <stp>3</stp>
        <stp>600959.SH</stp>
        <stp>1/25/2015</stp>
        <stp>1/25/2017</stp>
        <tr r="M2549" s="5"/>
      </tp>
      <tp t="s">
        <v/>
        <stp/>
        <stp>EM_S_MAJASSRES_NUM</stp>
        <stp>3</stp>
        <stp>600958.SH</stp>
        <stp>1/25/2015</stp>
        <stp>1/25/2017</stp>
        <tr r="M2548" s="5"/>
      </tp>
      <tp t="s">
        <v/>
        <stp/>
        <stp>EM_S_MAJASSRES_NUM</stp>
        <stp>3</stp>
        <stp>600999.SH</stp>
        <stp>1/25/2015</stp>
        <stp>1/25/2017</stp>
        <tr r="M2580" s="5"/>
      </tp>
      <tp t="s">
        <v/>
        <stp/>
        <stp>EM_S_MAJASSRES_NUM</stp>
        <stp>3</stp>
        <stp>600998.SH</stp>
        <stp>1/25/2015</stp>
        <stp>1/25/2017</stp>
        <tr r="M2579" s="5"/>
      </tp>
      <tp t="s">
        <v/>
        <stp/>
        <stp>EM_S_MAJASSRES_NUM</stp>
        <stp>3</stp>
        <stp>600995.SH</stp>
        <stp>1/25/2015</stp>
        <stp>1/25/2017</stp>
        <tr r="M2577" s="5"/>
      </tp>
      <tp t="s">
        <v/>
        <stp/>
        <stp>EM_S_MAJASSRES_NUM</stp>
        <stp>3</stp>
        <stp>600997.SH</stp>
        <stp>1/25/2015</stp>
        <stp>1/25/2017</stp>
        <tr r="M2578" s="5"/>
      </tp>
      <tp t="s">
        <v/>
        <stp/>
        <stp>EM_S_MAJASSRES_NUM</stp>
        <stp>3</stp>
        <stp>600990.SH</stp>
        <stp>1/25/2015</stp>
        <stp>1/25/2017</stp>
        <tr r="M2574" s="5"/>
      </tp>
      <tp t="s">
        <v/>
        <stp/>
        <stp>EM_S_MAJASSRES_NUM</stp>
        <stp>3</stp>
        <stp>600993.SH</stp>
        <stp>1/25/2015</stp>
        <stp>1/25/2017</stp>
        <tr r="M2576" s="5"/>
      </tp>
      <tp t="s">
        <v/>
        <stp/>
        <stp>EM_S_MAJASSRES_NUM</stp>
        <stp>3</stp>
        <stp>600992.SH</stp>
        <stp>1/25/2015</stp>
        <stp>1/25/2017</stp>
        <tr r="M2575" s="5"/>
      </tp>
      <tp>
        <v>1</v>
        <stp/>
        <stp>EM_S_MAJASSRES_NUM</stp>
        <stp>3</stp>
        <stp>600988.SH</stp>
        <stp>1/25/2015</stp>
        <stp>1/25/2017</stp>
        <tr r="M2573" s="5"/>
      </tp>
      <tp t="s">
        <v/>
        <stp/>
        <stp>EM_S_MAJASSRES_NUM</stp>
        <stp>3</stp>
        <stp>600985.SH</stp>
        <stp>1/25/2015</stp>
        <stp>1/25/2017</stp>
        <tr r="M2570" s="5"/>
      </tp>
      <tp>
        <v>1</v>
        <stp/>
        <stp>EM_S_MAJASSRES_NUM</stp>
        <stp>3</stp>
        <stp>600984.SH</stp>
        <stp>1/25/2015</stp>
        <stp>1/25/2017</stp>
        <tr r="M2569" s="5"/>
      </tp>
      <tp t="s">
        <v/>
        <stp/>
        <stp>EM_S_MAJASSRES_NUM</stp>
        <stp>3</stp>
        <stp>600987.SH</stp>
        <stp>1/25/2015</stp>
        <stp>1/25/2017</stp>
        <tr r="M2572" s="5"/>
      </tp>
      <tp>
        <v>1</v>
        <stp/>
        <stp>EM_S_MAJASSRES_NUM</stp>
        <stp>3</stp>
        <stp>600986.SH</stp>
        <stp>1/25/2015</stp>
        <stp>1/25/2017</stp>
        <tr r="M2571" s="5"/>
      </tp>
      <tp>
        <v>1</v>
        <stp/>
        <stp>EM_S_MAJASSRES_NUM</stp>
        <stp>3</stp>
        <stp>600981.SH</stp>
        <stp>1/25/2015</stp>
        <stp>1/25/2017</stp>
        <tr r="M2566" s="5"/>
      </tp>
      <tp t="s">
        <v/>
        <stp/>
        <stp>EM_S_MAJASSRES_NUM</stp>
        <stp>3</stp>
        <stp>600980.SH</stp>
        <stp>1/25/2015</stp>
        <stp>1/25/2017</stp>
        <tr r="M2565" s="5"/>
      </tp>
      <tp t="s">
        <v/>
        <stp/>
        <stp>EM_S_MAJASSRES_NUM</stp>
        <stp>3</stp>
        <stp>600983.SH</stp>
        <stp>1/25/2015</stp>
        <stp>1/25/2017</stp>
        <tr r="M2568" s="5"/>
      </tp>
      <tp t="s">
        <v/>
        <stp/>
        <stp>EM_S_MAJASSRES_NUM</stp>
        <stp>3</stp>
        <stp>600982.SH</stp>
        <stp>1/25/2015</stp>
        <stp>1/25/2017</stp>
        <tr r="M2567" s="5"/>
      </tp>
      <tp t="s">
        <v/>
        <stp/>
        <stp>EM_S_MAJASSRES_NUM</stp>
        <stp>3</stp>
        <stp>000979.SZ</stp>
        <stp>1/25/2015</stp>
        <stp>1/25/2017</stp>
        <tr r="M452" s="5"/>
      </tp>
      <tp t="s">
        <v/>
        <stp/>
        <stp>EM_S_MAJASSRES_NUM</stp>
        <stp>3</stp>
        <stp>000978.SZ</stp>
        <stp>1/25/2015</stp>
        <stp>1/25/2017</stp>
        <tr r="M451" s="5"/>
      </tp>
      <tp t="s">
        <v/>
        <stp/>
        <stp>EM_S_MAJASSRES_NUM</stp>
        <stp>3</stp>
        <stp>000975.SZ</stp>
        <stp>1/25/2015</stp>
        <stp>1/25/2017</stp>
        <tr r="M448" s="5"/>
      </tp>
      <tp t="s">
        <v/>
        <stp/>
        <stp>EM_S_MAJASSRES_NUM</stp>
        <stp>3</stp>
        <stp>000977.SZ</stp>
        <stp>1/25/2015</stp>
        <stp>1/25/2017</stp>
        <tr r="M450" s="5"/>
      </tp>
      <tp t="s">
        <v/>
        <stp/>
        <stp>EM_S_MAJASSRES_NUM</stp>
        <stp>3</stp>
        <stp>000976.SZ</stp>
        <stp>1/25/2015</stp>
        <stp>1/25/2017</stp>
        <tr r="M449" s="5"/>
      </tp>
      <tp>
        <v>2</v>
        <stp/>
        <stp>EM_S_MAJASSRES_NUM</stp>
        <stp>3</stp>
        <stp>000971.SZ</stp>
        <stp>1/25/2015</stp>
        <stp>1/25/2017</stp>
        <tr r="M445" s="5"/>
      </tp>
      <tp t="s">
        <v/>
        <stp/>
        <stp>EM_S_MAJASSRES_NUM</stp>
        <stp>3</stp>
        <stp>000970.SZ</stp>
        <stp>1/25/2015</stp>
        <stp>1/25/2017</stp>
        <tr r="M444" s="5"/>
      </tp>
      <tp t="s">
        <v/>
        <stp/>
        <stp>EM_S_MAJASSRES_NUM</stp>
        <stp>3</stp>
        <stp>000973.SZ</stp>
        <stp>1/25/2015</stp>
        <stp>1/25/2017</stp>
        <tr r="M447" s="5"/>
      </tp>
      <tp t="s">
        <v/>
        <stp/>
        <stp>EM_S_MAJASSRES_NUM</stp>
        <stp>3</stp>
        <stp>000972.SZ</stp>
        <stp>1/25/2015</stp>
        <stp>1/25/2017</stp>
        <tr r="M446" s="5"/>
      </tp>
      <tp t="s">
        <v/>
        <stp/>
        <stp>EM_S_MAJASSRES_NUM</stp>
        <stp>3</stp>
        <stp>000969.SZ</stp>
        <stp>1/25/2015</stp>
        <stp>1/25/2017</stp>
        <tr r="M443" s="5"/>
      </tp>
      <tp>
        <v>1</v>
        <stp/>
        <stp>EM_S_MAJASSRES_NUM</stp>
        <stp>3</stp>
        <stp>000968.SZ</stp>
        <stp>1/25/2015</stp>
        <stp>1/25/2017</stp>
        <tr r="M442" s="5"/>
      </tp>
      <tp t="s">
        <v/>
        <stp/>
        <stp>EM_S_MAJASSRES_NUM</stp>
        <stp>3</stp>
        <stp>000965.SZ</stp>
        <stp>1/25/2015</stp>
        <stp>1/25/2017</stp>
        <tr r="M439" s="5"/>
      </tp>
      <tp>
        <v>1</v>
        <stp/>
        <stp>EM_S_MAJASSRES_NUM</stp>
        <stp>3</stp>
        <stp>000967.SZ</stp>
        <stp>1/25/2015</stp>
        <stp>1/25/2017</stp>
        <tr r="M441" s="5"/>
      </tp>
      <tp t="s">
        <v/>
        <stp/>
        <stp>EM_S_MAJASSRES_NUM</stp>
        <stp>3</stp>
        <stp>000966.SZ</stp>
        <stp>1/25/2015</stp>
        <stp>1/25/2017</stp>
        <tr r="M440" s="5"/>
      </tp>
      <tp t="s">
        <v/>
        <stp/>
        <stp>EM_S_MAJASSRES_NUM</stp>
        <stp>3</stp>
        <stp>000961.SZ</stp>
        <stp>1/25/2015</stp>
        <stp>1/25/2017</stp>
        <tr r="M436" s="5"/>
      </tp>
      <tp>
        <v>1</v>
        <stp/>
        <stp>EM_S_MAJASSRES_NUM</stp>
        <stp>3</stp>
        <stp>000960.SZ</stp>
        <stp>1/25/2015</stp>
        <stp>1/25/2017</stp>
        <tr r="M435" s="5"/>
      </tp>
      <tp t="s">
        <v/>
        <stp/>
        <stp>EM_S_MAJASSRES_NUM</stp>
        <stp>3</stp>
        <stp>000963.SZ</stp>
        <stp>1/25/2015</stp>
        <stp>1/25/2017</stp>
        <tr r="M438" s="5"/>
      </tp>
      <tp t="s">
        <v/>
        <stp/>
        <stp>EM_S_MAJASSRES_NUM</stp>
        <stp>3</stp>
        <stp>000962.SZ</stp>
        <stp>1/25/2015</stp>
        <stp>1/25/2017</stp>
        <tr r="M437" s="5"/>
      </tp>
      <tp t="s">
        <v/>
        <stp/>
        <stp>EM_S_MAJASSRES_NUM</stp>
        <stp>3</stp>
        <stp>000959.SZ</stp>
        <stp>1/25/2015</stp>
        <stp>1/25/2017</stp>
        <tr r="M434" s="5"/>
      </tp>
      <tp>
        <v>1</v>
        <stp/>
        <stp>EM_S_MAJASSRES_NUM</stp>
        <stp>3</stp>
        <stp>000958.SZ</stp>
        <stp>1/25/2015</stp>
        <stp>1/25/2017</stp>
        <tr r="M433" s="5"/>
      </tp>
      <tp t="s">
        <v/>
        <stp/>
        <stp>EM_S_MAJASSRES_NUM</stp>
        <stp>3</stp>
        <stp>000955.SZ</stp>
        <stp>1/25/2015</stp>
        <stp>1/25/2017</stp>
        <tr r="M431" s="5"/>
      </tp>
      <tp t="s">
        <v/>
        <stp/>
        <stp>EM_S_MAJASSRES_NUM</stp>
        <stp>3</stp>
        <stp>000957.SZ</stp>
        <stp>1/25/2015</stp>
        <stp>1/25/2017</stp>
        <tr r="M432" s="5"/>
      </tp>
      <tp t="s">
        <v/>
        <stp/>
        <stp>EM_S_MAJASSRES_NUM</stp>
        <stp>3</stp>
        <stp>000951.SZ</stp>
        <stp>1/25/2015</stp>
        <stp>1/25/2017</stp>
        <tr r="M428" s="5"/>
      </tp>
      <tp t="s">
        <v/>
        <stp/>
        <stp>EM_S_MAJASSRES_NUM</stp>
        <stp>3</stp>
        <stp>000950.SZ</stp>
        <stp>1/25/2015</stp>
        <stp>1/25/2017</stp>
        <tr r="M427" s="5"/>
      </tp>
      <tp t="s">
        <v/>
        <stp/>
        <stp>EM_S_MAJASSRES_NUM</stp>
        <stp>3</stp>
        <stp>000953.SZ</stp>
        <stp>1/25/2015</stp>
        <stp>1/25/2017</stp>
        <tr r="M430" s="5"/>
      </tp>
      <tp t="s">
        <v/>
        <stp/>
        <stp>EM_S_MAJASSRES_NUM</stp>
        <stp>3</stp>
        <stp>000952.SZ</stp>
        <stp>1/25/2015</stp>
        <stp>1/25/2017</stp>
        <tr r="M429" s="5"/>
      </tp>
      <tp t="s">
        <v/>
        <stp/>
        <stp>EM_S_MAJASSRES_NUM</stp>
        <stp>3</stp>
        <stp>000949.SZ</stp>
        <stp>1/25/2015</stp>
        <stp>1/25/2017</stp>
        <tr r="M426" s="5"/>
      </tp>
      <tp t="s">
        <v/>
        <stp/>
        <stp>EM_S_MAJASSRES_NUM</stp>
        <stp>3</stp>
        <stp>000948.SZ</stp>
        <stp>1/25/2015</stp>
        <stp>1/25/2017</stp>
        <tr r="M425" s="5"/>
      </tp>
      <tp>
        <v>1</v>
        <stp/>
        <stp>EM_S_MAJASSRES_NUM</stp>
        <stp>3</stp>
        <stp>000939.SZ</stp>
        <stp>1/25/2015</stp>
        <stp>1/25/2017</stp>
        <tr r="M424" s="5"/>
      </tp>
      <tp t="s">
        <v/>
        <stp/>
        <stp>EM_S_MAJASSRES_NUM</stp>
        <stp>3</stp>
        <stp>000938.SZ</stp>
        <stp>1/25/2015</stp>
        <stp>1/25/2017</stp>
        <tr r="M423" s="5"/>
      </tp>
      <tp t="s">
        <v/>
        <stp/>
        <stp>EM_S_MAJASSRES_NUM</stp>
        <stp>3</stp>
        <stp>000935.SZ</stp>
        <stp>1/25/2015</stp>
        <stp>1/25/2017</stp>
        <tr r="M420" s="5"/>
      </tp>
      <tp t="s">
        <v/>
        <stp/>
        <stp>EM_S_MAJASSRES_NUM</stp>
        <stp>3</stp>
        <stp>000937.SZ</stp>
        <stp>1/25/2015</stp>
        <stp>1/25/2017</stp>
        <tr r="M422" s="5"/>
      </tp>
      <tp t="s">
        <v/>
        <stp/>
        <stp>EM_S_MAJASSRES_NUM</stp>
        <stp>3</stp>
        <stp>000936.SZ</stp>
        <stp>1/25/2015</stp>
        <stp>1/25/2017</stp>
        <tr r="M421" s="5"/>
      </tp>
      <tp t="s">
        <v/>
        <stp/>
        <stp>EM_S_MAJASSRES_NUM</stp>
        <stp>3</stp>
        <stp>000931.SZ</stp>
        <stp>1/25/2015</stp>
        <stp>1/25/2017</stp>
        <tr r="M417" s="5"/>
      </tp>
      <tp t="s">
        <v/>
        <stp/>
        <stp>EM_S_MAJASSRES_NUM</stp>
        <stp>3</stp>
        <stp>000930.SZ</stp>
        <stp>1/25/2015</stp>
        <stp>1/25/2017</stp>
        <tr r="M416" s="5"/>
      </tp>
      <tp t="s">
        <v/>
        <stp/>
        <stp>EM_S_MAJASSRES_NUM</stp>
        <stp>3</stp>
        <stp>000933.SZ</stp>
        <stp>1/25/2015</stp>
        <stp>1/25/2017</stp>
        <tr r="M419" s="5"/>
      </tp>
      <tp t="s">
        <v/>
        <stp/>
        <stp>EM_S_MAJASSRES_NUM</stp>
        <stp>3</stp>
        <stp>000932.SZ</stp>
        <stp>1/25/2015</stp>
        <stp>1/25/2017</stp>
        <tr r="M418" s="5"/>
      </tp>
      <tp t="s">
        <v/>
        <stp/>
        <stp>EM_S_MAJASSRES_NUM</stp>
        <stp>3</stp>
        <stp>000929.SZ</stp>
        <stp>1/25/2015</stp>
        <stp>1/25/2017</stp>
        <tr r="M415" s="5"/>
      </tp>
      <tp t="s">
        <v/>
        <stp/>
        <stp>EM_S_MAJASSRES_NUM</stp>
        <stp>3</stp>
        <stp>000928.SZ</stp>
        <stp>1/25/2015</stp>
        <stp>1/25/2017</stp>
        <tr r="M414" s="5"/>
      </tp>
      <tp t="s">
        <v/>
        <stp/>
        <stp>EM_S_MAJASSRES_NUM</stp>
        <stp>3</stp>
        <stp>000925.SZ</stp>
        <stp>1/25/2015</stp>
        <stp>1/25/2017</stp>
        <tr r="M411" s="5"/>
      </tp>
      <tp t="s">
        <v/>
        <stp/>
        <stp>EM_S_MAJASSRES_NUM</stp>
        <stp>3</stp>
        <stp>000927.SZ</stp>
        <stp>1/25/2015</stp>
        <stp>1/25/2017</stp>
        <tr r="M413" s="5"/>
      </tp>
      <tp t="s">
        <v/>
        <stp/>
        <stp>EM_S_MAJASSRES_NUM</stp>
        <stp>3</stp>
        <stp>000926.SZ</stp>
        <stp>1/25/2015</stp>
        <stp>1/25/2017</stp>
        <tr r="M412" s="5"/>
      </tp>
      <tp t="s">
        <v/>
        <stp/>
        <stp>EM_S_MAJASSRES_NUM</stp>
        <stp>3</stp>
        <stp>000921.SZ</stp>
        <stp>1/25/2015</stp>
        <stp>1/25/2017</stp>
        <tr r="M408" s="5"/>
      </tp>
      <tp t="s">
        <v/>
        <stp/>
        <stp>EM_S_MAJASSRES_NUM</stp>
        <stp>3</stp>
        <stp>000920.SZ</stp>
        <stp>1/25/2015</stp>
        <stp>1/25/2017</stp>
        <tr r="M407" s="5"/>
      </tp>
      <tp t="s">
        <v/>
        <stp/>
        <stp>EM_S_MAJASSRES_NUM</stp>
        <stp>3</stp>
        <stp>000923.SZ</stp>
        <stp>1/25/2015</stp>
        <stp>1/25/2017</stp>
        <tr r="M410" s="5"/>
      </tp>
      <tp t="s">
        <v/>
        <stp/>
        <stp>EM_S_MAJASSRES_NUM</stp>
        <stp>3</stp>
        <stp>000922.SZ</stp>
        <stp>1/25/2015</stp>
        <stp>1/25/2017</stp>
        <tr r="M409" s="5"/>
      </tp>
      <tp t="s">
        <v/>
        <stp/>
        <stp>EM_S_MAJASSRES_NUM</stp>
        <stp>3</stp>
        <stp>000919.SZ</stp>
        <stp>1/25/2015</stp>
        <stp>1/25/2017</stp>
        <tr r="M406" s="5"/>
      </tp>
      <tp t="s">
        <v/>
        <stp/>
        <stp>EM_S_MAJASSRES_NUM</stp>
        <stp>3</stp>
        <stp>000918.SZ</stp>
        <stp>1/25/2015</stp>
        <stp>1/25/2017</stp>
        <tr r="M405" s="5"/>
      </tp>
      <tp t="s">
        <v/>
        <stp/>
        <stp>EM_S_MAJASSRES_NUM</stp>
        <stp>3</stp>
        <stp>000915.SZ</stp>
        <stp>1/25/2015</stp>
        <stp>1/25/2017</stp>
        <tr r="M402" s="5"/>
      </tp>
      <tp t="s">
        <v/>
        <stp/>
        <stp>EM_S_MAJASSRES_NUM</stp>
        <stp>3</stp>
        <stp>000917.SZ</stp>
        <stp>1/25/2015</stp>
        <stp>1/25/2017</stp>
        <tr r="M404" s="5"/>
      </tp>
      <tp t="s">
        <v/>
        <stp/>
        <stp>EM_S_MAJASSRES_NUM</stp>
        <stp>3</stp>
        <stp>000916.SZ</stp>
        <stp>1/25/2015</stp>
        <stp>1/25/2017</stp>
        <tr r="M403" s="5"/>
      </tp>
      <tp t="s">
        <v/>
        <stp/>
        <stp>EM_S_MAJASSRES_NUM</stp>
        <stp>3</stp>
        <stp>000911.SZ</stp>
        <stp>1/25/2015</stp>
        <stp>1/25/2017</stp>
        <tr r="M399" s="5"/>
      </tp>
      <tp t="s">
        <v/>
        <stp/>
        <stp>EM_S_MAJASSRES_NUM</stp>
        <stp>3</stp>
        <stp>000910.SZ</stp>
        <stp>1/25/2015</stp>
        <stp>1/25/2017</stp>
        <tr r="M398" s="5"/>
      </tp>
      <tp t="s">
        <v/>
        <stp/>
        <stp>EM_S_MAJASSRES_NUM</stp>
        <stp>3</stp>
        <stp>000913.SZ</stp>
        <stp>1/25/2015</stp>
        <stp>1/25/2017</stp>
        <tr r="M401" s="5"/>
      </tp>
      <tp t="s">
        <v/>
        <stp/>
        <stp>EM_S_MAJASSRES_NUM</stp>
        <stp>3</stp>
        <stp>000912.SZ</stp>
        <stp>1/25/2015</stp>
        <stp>1/25/2017</stp>
        <tr r="M400" s="5"/>
      </tp>
      <tp t="s">
        <v/>
        <stp/>
        <stp>EM_S_MAJASSRES_NUM</stp>
        <stp>3</stp>
        <stp>000909.SZ</stp>
        <stp>1/25/2015</stp>
        <stp>1/25/2017</stp>
        <tr r="M397" s="5"/>
      </tp>
      <tp t="s">
        <v/>
        <stp/>
        <stp>EM_S_MAJASSRES_NUM</stp>
        <stp>3</stp>
        <stp>000908.SZ</stp>
        <stp>1/25/2015</stp>
        <stp>1/25/2017</stp>
        <tr r="M396" s="5"/>
      </tp>
      <tp t="s">
        <v/>
        <stp/>
        <stp>EM_S_MAJASSRES_NUM</stp>
        <stp>3</stp>
        <stp>000905.SZ</stp>
        <stp>1/25/2015</stp>
        <stp>1/25/2017</stp>
        <tr r="M394" s="5"/>
      </tp>
      <tp t="s">
        <v/>
        <stp/>
        <stp>EM_S_MAJASSRES_NUM</stp>
        <stp>3</stp>
        <stp>000906.SZ</stp>
        <stp>1/25/2015</stp>
        <stp>1/25/2017</stp>
        <tr r="M395" s="5"/>
      </tp>
      <tp>
        <v>1</v>
        <stp/>
        <stp>EM_S_MAJASSRES_NUM</stp>
        <stp>3</stp>
        <stp>000901.SZ</stp>
        <stp>1/25/2015</stp>
        <stp>1/25/2017</stp>
        <tr r="M391" s="5"/>
      </tp>
      <tp t="s">
        <v/>
        <stp/>
        <stp>EM_S_MAJASSRES_NUM</stp>
        <stp>3</stp>
        <stp>000900.SZ</stp>
        <stp>1/25/2015</stp>
        <stp>1/25/2017</stp>
        <tr r="M390" s="5"/>
      </tp>
      <tp t="s">
        <v/>
        <stp/>
        <stp>EM_S_MAJASSRES_NUM</stp>
        <stp>3</stp>
        <stp>000903.SZ</stp>
        <stp>1/25/2015</stp>
        <stp>1/25/2017</stp>
        <tr r="M393" s="5"/>
      </tp>
      <tp t="s">
        <v/>
        <stp/>
        <stp>EM_S_MAJASSRES_NUM</stp>
        <stp>3</stp>
        <stp>000902.SZ</stp>
        <stp>1/25/2015</stp>
        <stp>1/25/2017</stp>
        <tr r="M392" s="5"/>
      </tp>
      <tp t="s">
        <v/>
        <stp/>
        <stp>EM_S_MAJASSRES_NUM</stp>
        <stp>3</stp>
        <stp>000999.SZ</stp>
        <stp>1/25/2015</stp>
        <stp>1/25/2017</stp>
        <tr r="M467" s="5"/>
      </tp>
      <tp t="s">
        <v/>
        <stp/>
        <stp>EM_S_MAJASSRES_NUM</stp>
        <stp>3</stp>
        <stp>000998.SZ</stp>
        <stp>1/25/2015</stp>
        <stp>1/25/2017</stp>
        <tr r="M466" s="5"/>
      </tp>
      <tp t="s">
        <v/>
        <stp/>
        <stp>EM_S_MAJASSRES_NUM</stp>
        <stp>3</stp>
        <stp>000995.SZ</stp>
        <stp>1/25/2015</stp>
        <stp>1/25/2017</stp>
        <tr r="M463" s="5"/>
      </tp>
      <tp t="s">
        <v/>
        <stp/>
        <stp>EM_S_MAJASSRES_NUM</stp>
        <stp>3</stp>
        <stp>000997.SZ</stp>
        <stp>1/25/2015</stp>
        <stp>1/25/2017</stp>
        <tr r="M465" s="5"/>
      </tp>
      <tp t="s">
        <v/>
        <stp/>
        <stp>EM_S_MAJASSRES_NUM</stp>
        <stp>3</stp>
        <stp>000996.SZ</stp>
        <stp>1/25/2015</stp>
        <stp>1/25/2017</stp>
        <tr r="M464" s="5"/>
      </tp>
      <tp>
        <v>1</v>
        <stp/>
        <stp>EM_S_MAJASSRES_NUM</stp>
        <stp>3</stp>
        <stp>000990.SZ</stp>
        <stp>1/25/2015</stp>
        <stp>1/25/2017</stp>
        <tr r="M461" s="5"/>
      </tp>
      <tp t="s">
        <v/>
        <stp/>
        <stp>EM_S_MAJASSRES_NUM</stp>
        <stp>3</stp>
        <stp>000993.SZ</stp>
        <stp>1/25/2015</stp>
        <stp>1/25/2017</stp>
        <tr r="M462" s="5"/>
      </tp>
      <tp>
        <v>1</v>
        <stp/>
        <stp>EM_S_MAJASSRES_NUM</stp>
        <stp>3</stp>
        <stp>000989.SZ</stp>
        <stp>1/25/2015</stp>
        <stp>1/25/2017</stp>
        <tr r="M460" s="5"/>
      </tp>
      <tp t="s">
        <v/>
        <stp/>
        <stp>EM_S_MAJASSRES_NUM</stp>
        <stp>3</stp>
        <stp>000988.SZ</stp>
        <stp>1/25/2015</stp>
        <stp>1/25/2017</stp>
        <tr r="M459" s="5"/>
      </tp>
      <tp t="s">
        <v/>
        <stp/>
        <stp>EM_S_MAJASSRES_NUM</stp>
        <stp>3</stp>
        <stp>000985.SZ</stp>
        <stp>1/25/2015</stp>
        <stp>1/25/2017</stp>
        <tr r="M457" s="5"/>
      </tp>
      <tp t="s">
        <v/>
        <stp/>
        <stp>EM_S_MAJASSRES_NUM</stp>
        <stp>3</stp>
        <stp>000987.SZ</stp>
        <stp>1/25/2015</stp>
        <stp>1/25/2017</stp>
        <tr r="M458" s="5"/>
      </tp>
      <tp>
        <v>1</v>
        <stp/>
        <stp>EM_S_MAJASSRES_NUM</stp>
        <stp>3</stp>
        <stp>000981.SZ</stp>
        <stp>1/25/2015</stp>
        <stp>1/25/2017</stp>
        <tr r="M454" s="5"/>
      </tp>
      <tp t="s">
        <v/>
        <stp/>
        <stp>EM_S_MAJASSRES_NUM</stp>
        <stp>3</stp>
        <stp>000980.SZ</stp>
        <stp>1/25/2015</stp>
        <stp>1/25/2017</stp>
        <tr r="M453" s="5"/>
      </tp>
      <tp t="s">
        <v/>
        <stp/>
        <stp>EM_S_MAJASSRES_NUM</stp>
        <stp>3</stp>
        <stp>000983.SZ</stp>
        <stp>1/25/2015</stp>
        <stp>1/25/2017</stp>
        <tr r="M456" s="5"/>
      </tp>
      <tp t="s">
        <v/>
        <stp/>
        <stp>EM_S_MAJASSRES_NUM</stp>
        <stp>3</stp>
        <stp>000982.SZ</stp>
        <stp>1/25/2015</stp>
        <stp>1/25/2017</stp>
        <tr r="M455" s="5"/>
      </tp>
      <tp>
        <v>15.44</v>
        <stp/>
        <stp>EM_S_DQ_CLOSE</stp>
        <stp>3</stp>
        <stp>000002.SZ</stp>
        <stp>12/31/2006</stp>
        <stp>1</stp>
        <tr r="IW4" s="13"/>
        <tr r="F4" s="13"/>
      </tp>
      <tp>
        <v>10.81</v>
        <stp/>
        <stp>EM_S_DQ_CLOSE</stp>
        <stp>3</stp>
        <stp>000002.SZ</stp>
        <stp>12/31/2009</stp>
        <stp>1</stp>
        <tr r="IK4" s="13"/>
      </tp>
      <tp>
        <v>9.85</v>
        <stp/>
        <stp>EM_S_DQ_CLOSE</stp>
        <stp>3</stp>
        <stp>000002.SZ</stp>
        <stp>6/30/2013</stp>
        <stp>1</stp>
        <tr r="HW4" s="13"/>
      </tp>
      <tp>
        <v>6.45</v>
        <stp/>
        <stp>EM_S_DQ_CLOSE</stp>
        <stp>3</stp>
        <stp>000002.SZ</stp>
        <stp>12/31/2008</stp>
        <stp>1</stp>
        <tr r="IO4" s="13"/>
      </tp>
      <tp>
        <v>8.91</v>
        <stp/>
        <stp>EM_S_DQ_CLOSE</stp>
        <stp>3</stp>
        <stp>000002.SZ</stp>
        <stp>6/30/2012</stp>
        <stp>1</stp>
        <tr r="IA4" s="13"/>
      </tp>
      <tp>
        <v>8.4499999999999993</v>
        <stp/>
        <stp>EM_S_DQ_CLOSE</stp>
        <stp>3</stp>
        <stp>000002.SZ</stp>
        <stp>6/30/2011</stp>
        <stp>1</stp>
        <tr r="IE4" s="13"/>
      </tp>
      <tp>
        <v>6.78</v>
        <stp/>
        <stp>EM_S_DQ_CLOSE</stp>
        <stp>3</stp>
        <stp>000002.SZ</stp>
        <stp>6/30/2010</stp>
        <stp>1</stp>
        <tr r="II4" s="13"/>
      </tp>
      <tp t="s">
        <v>2005-03-03</v>
        <stp/>
        <stp>EM_S_IPO_LISTEDDATE</stp>
        <stp>1</stp>
        <stp>002039.SZ</stp>
        <tr r="D34" s="13"/>
      </tp>
      <tp t="s">
        <v>2004-06-25</v>
        <stp/>
        <stp>EM_S_IPO_LISTEDDATE</stp>
        <stp>1</stp>
        <stp>002003.SZ</stp>
        <tr r="D33" s="13"/>
      </tp>
      <tp t="s">
        <v>2006-12-08</v>
        <stp/>
        <stp>EM_S_IPO_LISTEDDATE</stp>
        <stp>1</stp>
        <stp>002091.SZ</stp>
        <tr r="D36" s="13"/>
      </tp>
      <tp t="s">
        <v>2006-11-24</v>
        <stp/>
        <stp>EM_S_IPO_LISTEDDATE</stp>
        <stp>1</stp>
        <stp>002083.SZ</stp>
        <tr r="D35" s="13"/>
      </tp>
      <tp t="s">
        <v>2007-08-08</v>
        <stp/>
        <stp>EM_S_IPO_LISTEDDATE</stp>
        <stp>1</stp>
        <stp>002146.SZ</stp>
        <tr r="D38" s="13"/>
      </tp>
      <tp t="s">
        <v>2007-07-19</v>
        <stp/>
        <stp>EM_S_IPO_LISTEDDATE</stp>
        <stp>1</stp>
        <stp>002142.SZ</stp>
        <tr r="D37" s="13"/>
      </tp>
      <tp t="s">
        <v>2008-01-23</v>
        <stp/>
        <stp>EM_S_IPO_LISTEDDATE</stp>
        <stp>1</stp>
        <stp>002206.SZ</stp>
        <tr r="D40" s="13"/>
      </tp>
      <tp t="s">
        <v>2007-12-26</v>
        <stp/>
        <stp>EM_S_IPO_LISTEDDATE</stp>
        <stp>1</stp>
        <stp>002202.SZ</stp>
        <tr r="D39" s="13"/>
      </tp>
      <tp t="s">
        <v>2008-05-28</v>
        <stp/>
        <stp>EM_S_IPO_LISTEDDATE</stp>
        <stp>1</stp>
        <stp>002242.SZ</stp>
        <tr r="D41" s="13"/>
      </tp>
      <tp t="s">
        <v>2009-12-03</v>
        <stp/>
        <stp>EM_S_IPO_LISTEDDATE</stp>
        <stp>1</stp>
        <stp>002314.SZ</stp>
        <tr r="D43" s="13"/>
      </tp>
      <tp t="s">
        <v>2009-11-06</v>
        <stp/>
        <stp>EM_S_IPO_LISTEDDATE</stp>
        <stp>1</stp>
        <stp>002304.SZ</stp>
        <tr r="D42" s="13"/>
      </tp>
      <tp t="s">
        <v>2010-03-18</v>
        <stp/>
        <stp>EM_S_IPO_LISTEDDATE</stp>
        <stp>1</stp>
        <stp>002372.SZ</stp>
        <tr r="D44" s="13"/>
      </tp>
      <tp t="s">
        <v>2010-06-01</v>
        <stp/>
        <stp>EM_S_IPO_LISTEDDATE</stp>
        <stp>1</stp>
        <stp>002419.SZ</stp>
        <tr r="D45" s="13"/>
      </tp>
      <tp t="s">
        <v>2011-03-03</v>
        <stp/>
        <stp>EM_S_IPO_LISTEDDATE</stp>
        <stp>1</stp>
        <stp>002561.SZ</stp>
        <tr r="D47" s="13"/>
      </tp>
      <tp t="s">
        <v>2011-03-02</v>
        <stp/>
        <stp>EM_S_IPO_LISTEDDATE</stp>
        <stp>1</stp>
        <stp>002557.SZ</stp>
        <tr r="D46" s="13"/>
      </tp>
      <tp t="s">
        <v>2014-12-29</v>
        <stp/>
        <stp>EM_S_IPO_LISTEDDATE</stp>
        <stp>1</stp>
        <stp>002736.SZ</stp>
        <tr r="D48" s="13"/>
      </tp>
      <tp>
        <v>19.12</v>
        <stp/>
        <stp>EM_S_DQ_CLOSE</stp>
        <stp>3</stp>
        <stp>000002.SZ</stp>
        <stp>6/30/2007</stp>
        <stp>1</stp>
        <tr r="IU4" s="13"/>
      </tp>
      <tp t="s">
        <v>2012-04-26</v>
        <stp/>
        <stp>EM_S_IPO_LISTEDDATE</stp>
        <stp>1</stp>
        <stp>603001.SH</stp>
        <tr r="D122" s="13"/>
      </tp>
      <tp t="s">
        <v>2014-09-09</v>
        <stp/>
        <stp>EM_S_IPO_LISTEDDATE</stp>
        <stp>1</stp>
        <stp>603188.SH</stp>
        <tr r="D123" s="13"/>
      </tp>
      <tp>
        <v>5.65</v>
        <stp/>
        <stp>EM_S_DQ_CLOSE</stp>
        <stp>3</stp>
        <stp>000002.SZ</stp>
        <stp>6/30/2006</stp>
        <stp>1</stp>
        <tr r="IY4" s="13"/>
      </tp>
      <tp>
        <v>0</v>
        <stp/>
        <stp>EM_S_IPO_LISTEDDATE</stp>
        <stp>1</stp>
        <stp/>
        <tr r="D124" s="13"/>
      </tp>
      <tp t="s">
        <v>1994-05-06</v>
        <stp/>
        <stp>EM_S_IPO_LISTEDDATE</stp>
        <stp>1</stp>
        <stp>600859.SH</stp>
        <tr r="D97" s="13"/>
      </tp>
      <tp t="s">
        <v>1994-02-24</v>
        <stp/>
        <stp>EM_S_IPO_LISTEDDATE</stp>
        <stp>1</stp>
        <stp>600837.SH</stp>
        <tr r="D96" s="13"/>
      </tp>
      <tp t="s">
        <v>1996-03-28</v>
        <stp/>
        <stp>EM_S_IPO_LISTEDDATE</stp>
        <stp>1</stp>
        <stp>600894.SH</stp>
        <tr r="D100" s="13"/>
      </tp>
      <tp t="s">
        <v>1996-03-12</v>
        <stp/>
        <stp>EM_S_IPO_LISTEDDATE</stp>
        <stp>1</stp>
        <stp>600887.SH</stp>
        <tr r="D99" s="13"/>
      </tp>
      <tp t="s">
        <v>1996-01-18</v>
        <stp/>
        <stp>EM_S_IPO_LISTEDDATE</stp>
        <stp>1</stp>
        <stp>600886.SH</stp>
        <tr r="D98" s="13"/>
      </tp>
      <tp t="s">
        <v>1997-06-17</v>
        <stp/>
        <stp>EM_S_IPO_LISTEDDATE</stp>
        <stp>1</stp>
        <stp>000828.SZ</stp>
        <tr r="D27" s="13"/>
      </tp>
      <tp t="s">
        <v>1998-03-11</v>
        <stp/>
        <stp>EM_S_IPO_LISTEDDATE</stp>
        <stp>1</stp>
        <stp>000876.SZ</stp>
        <tr r="D29" s="13"/>
      </tp>
      <tp t="s">
        <v>1998-04-27</v>
        <stp/>
        <stp>EM_S_IPO_LISTEDDATE</stp>
        <stp>1</stp>
        <stp>000858.SZ</stp>
        <tr r="D28" s="13"/>
      </tp>
      <tp t="s">
        <v>1997-11-26</v>
        <stp/>
        <stp>EM_S_IPO_LISTEDDATE</stp>
        <stp>1</stp>
        <stp>000899.SZ</stp>
        <tr r="D31" s="13"/>
      </tp>
      <tp t="s">
        <v>1998-12-10</v>
        <stp/>
        <stp>EM_S_IPO_LISTEDDATE</stp>
        <stp>1</stp>
        <stp>000895.SZ</stp>
        <tr r="D30" s="13"/>
      </tp>
      <tp t="s">
        <v>2003-11-18</v>
        <stp/>
        <stp>EM_S_IPO_LISTEDDATE</stp>
        <stp>1</stp>
        <stp>600900.SH</stp>
        <tr r="D101" s="13"/>
      </tp>
      <tp t="s">
        <v>1997-05-26</v>
        <stp/>
        <stp>EM_S_IPO_LISTEDDATE</stp>
        <stp>1</stp>
        <stp>600068.SH</stp>
        <tr r="D63" s="13"/>
      </tp>
      <tp t="s">
        <v>1997-05-08</v>
        <stp/>
        <stp>EM_S_IPO_LISTEDDATE</stp>
        <stp>1</stp>
        <stp>600066.SH</stp>
        <tr r="D62" s="13"/>
      </tp>
      <tp t="s">
        <v>2006-07-31</v>
        <stp/>
        <stp>EM_S_IPO_LISTEDDATE</stp>
        <stp>1</stp>
        <stp>600048.SH</stp>
        <tr r="D61" s="13"/>
      </tp>
      <tp t="s">
        <v>2002-04-09</v>
        <stp/>
        <stp>EM_S_IPO_LISTEDDATE</stp>
        <stp>1</stp>
        <stp>600036.SH</stp>
        <tr r="D60" s="13"/>
      </tp>
      <tp t="s">
        <v>2003-01-06</v>
        <stp/>
        <stp>EM_S_IPO_LISTEDDATE</stp>
        <stp>1</stp>
        <stp>600030.SH</stp>
        <tr r="D58" s="13"/>
      </tp>
      <tp t="s">
        <v>2001-02-09</v>
        <stp/>
        <stp>EM_S_IPO_LISTEDDATE</stp>
        <stp>1</stp>
        <stp>600033.SH</stp>
        <tr r="D59" s="13"/>
      </tp>
      <tp t="s">
        <v>2005-02-03</v>
        <stp/>
        <stp>EM_S_IPO_LISTEDDATE</stp>
        <stp>1</stp>
        <stp>600027.SH</stp>
        <tr r="D57" s="13"/>
      </tp>
      <tp t="s">
        <v>2003-08-08</v>
        <stp/>
        <stp>EM_S_IPO_LISTEDDATE</stp>
        <stp>1</stp>
        <stp>600020.SH</stp>
        <tr r="D55" s="13"/>
      </tp>
      <tp t="s">
        <v>2013-12-19</v>
        <stp/>
        <stp>EM_S_IPO_LISTEDDATE</stp>
        <stp>1</stp>
        <stp>600023.SH</stp>
        <tr r="D56" s="13"/>
      </tp>
      <tp t="s">
        <v>2006-10-26</v>
        <stp/>
        <stp>EM_S_IPO_LISTEDDATE</stp>
        <stp>1</stp>
        <stp>600018.SH</stp>
        <tr r="D54" s="13"/>
      </tp>
      <tp t="s">
        <v>2003-09-12</v>
        <stp/>
        <stp>EM_S_IPO_LISTEDDATE</stp>
        <stp>1</stp>
        <stp>600015.SH</stp>
        <tr r="D53" s="13"/>
      </tp>
      <tp t="s">
        <v>2001-12-06</v>
        <stp/>
        <stp>EM_S_IPO_LISTEDDATE</stp>
        <stp>1</stp>
        <stp>600011.SH</stp>
        <tr r="D52" s="13"/>
      </tp>
      <tp t="s">
        <v>2003-04-28</v>
        <stp/>
        <stp>EM_S_IPO_LISTEDDATE</stp>
        <stp>1</stp>
        <stp>600004.SH</stp>
        <tr r="D51" s="13"/>
      </tp>
      <tp t="s">
        <v>1999-11-10</v>
        <stp/>
        <stp>EM_S_IPO_LISTEDDATE</stp>
        <stp>1</stp>
        <stp>600000.SH</stp>
        <tr r="D50" s="13"/>
      </tp>
      <tp t="s">
        <v>1993-09-03</v>
        <stp/>
        <stp>EM_S_IPO_LISTEDDATE</stp>
        <stp>1</stp>
        <stp>000027.SZ</stp>
        <tr r="D6" s="13"/>
      </tp>
      <tp t="s">
        <v>1992-02-28</v>
        <stp/>
        <stp>EM_S_IPO_LISTEDDATE</stp>
        <stp>1</stp>
        <stp>000012.SZ</stp>
        <tr r="D5" s="13"/>
      </tp>
      <tp t="s">
        <v>1991-01-29</v>
        <stp/>
        <stp>EM_S_IPO_LISTEDDATE</stp>
        <stp>1</stp>
        <stp>000002.SZ</stp>
        <tr r="D4" s="13"/>
      </tp>
      <tp t="s">
        <v>1998-11-19</v>
        <stp/>
        <stp>EM_S_IPO_LISTEDDATE</stp>
        <stp>1</stp>
        <stp>600177.SH</stp>
        <tr r="D66" s="13"/>
      </tp>
      <tp t="s">
        <v>1998-06-23</v>
        <stp/>
        <stp>EM_S_IPO_LISTEDDATE</stp>
        <stp>1</stp>
        <stp>600170.SH</stp>
        <tr r="D65" s="13"/>
      </tp>
      <tp t="s">
        <v>1997-11-25</v>
        <stp/>
        <stp>EM_S_IPO_LISTEDDATE</stp>
        <stp>1</stp>
        <stp>600104.SH</stp>
        <tr r="D64" s="13"/>
      </tp>
      <tp t="s">
        <v>1999-09-16</v>
        <stp/>
        <stp>EM_S_IPO_LISTEDDATE</stp>
        <stp>1</stp>
        <stp>600197.SH</stp>
        <tr r="D69" s="13"/>
      </tp>
      <tp t="s">
        <v>1998-10-28</v>
        <stp/>
        <stp>EM_S_IPO_LISTEDDATE</stp>
        <stp>1</stp>
        <stp>600183.SH</stp>
        <tr r="D68" s="13"/>
      </tp>
      <tp t="s">
        <v>1999-05-07</v>
        <stp/>
        <stp>EM_S_IPO_LISTEDDATE</stp>
        <stp>1</stp>
        <stp>600182.SH</stp>
        <tr r="D67" s="13"/>
      </tp>
      <tp t="s">
        <v>2011-01-07</v>
        <stp/>
        <stp>EM_S_IPO_LISTEDDATE</stp>
        <stp>1</stp>
        <stp>300158.SZ</stp>
        <tr r="D49" s="13"/>
      </tp>
      <tp t="s">
        <v>2000-10-12</v>
        <stp/>
        <stp>EM_S_IPO_LISTEDDATE</stp>
        <stp>1</stp>
        <stp>000157.SZ</stp>
        <tr r="D7" s="13"/>
      </tp>
      <tp t="s">
        <v>2000-05-18</v>
        <stp/>
        <stp>EM_S_IPO_LISTEDDATE</stp>
        <stp>1</stp>
        <stp>600269.SH</stp>
        <tr r="D71" s="13"/>
      </tp>
      <tp t="s">
        <v>2000-03-23</v>
        <stp/>
        <stp>EM_S_IPO_LISTEDDATE</stp>
        <stp>1</stp>
        <stp>600236.SH</stp>
        <tr r="D70" s="13"/>
      </tp>
      <tp t="s">
        <v>2001-01-16</v>
        <stp/>
        <stp>EM_S_IPO_LISTEDDATE</stp>
        <stp>1</stp>
        <stp>600377.SH</stp>
        <tr r="D77" s="13"/>
      </tp>
      <tp t="s">
        <v>2001-11-29</v>
        <stp/>
        <stp>EM_S_IPO_LISTEDDATE</stp>
        <stp>1</stp>
        <stp>600361.SH</stp>
        <tr r="D76" s="13"/>
      </tp>
      <tp t="s">
        <v>2002-03-18</v>
        <stp/>
        <stp>EM_S_IPO_LISTEDDATE</stp>
        <stp>1</stp>
        <stp>600350.SH</stp>
        <tr r="D75" s="13"/>
      </tp>
      <tp t="s">
        <v>2000-11-27</v>
        <stp/>
        <stp>EM_S_IPO_LISTEDDATE</stp>
        <stp>1</stp>
        <stp>600337.SH</stp>
        <tr r="D74" s="13"/>
      </tp>
      <tp t="s">
        <v>2001-03-15</v>
        <stp/>
        <stp>EM_S_IPO_LISTEDDATE</stp>
        <stp>1</stp>
        <stp>600315.SH</stp>
        <tr r="D73" s="13"/>
      </tp>
      <tp t="s">
        <v>2001-02-21</v>
        <stp/>
        <stp>EM_S_IPO_LISTEDDATE</stp>
        <stp>1</stp>
        <stp>600312.SH</stp>
        <tr r="D72" s="13"/>
      </tp>
      <tp t="s">
        <v>2000-12-28</v>
        <stp/>
        <stp>EM_S_IPO_LISTEDDATE</stp>
        <stp>1</stp>
        <stp>600398.SH</stp>
        <tr r="D79" s="13"/>
      </tp>
      <tp t="s">
        <v>2001-04-12</v>
        <stp/>
        <stp>EM_S_IPO_LISTEDDATE</stp>
        <stp>1</stp>
        <stp>600383.SH</stp>
        <tr r="D78" s="13"/>
      </tp>
      <tp t="s">
        <v>2013-09-18</v>
        <stp/>
        <stp>EM_S_IPO_LISTEDDATE</stp>
        <stp>1</stp>
        <stp>000333.SZ</stp>
        <tr r="D8" s="13"/>
      </tp>
      <tp t="s">
        <v>2003-10-21</v>
        <stp/>
        <stp>EM_S_IPO_LISTEDDATE</stp>
        <stp>1</stp>
        <stp>600469.SH</stp>
        <tr r="D80" s="13"/>
      </tp>
      <tp t="s">
        <v>1998-02-20</v>
        <stp/>
        <stp>EM_S_IPO_LISTEDDATE</stp>
        <stp>1</stp>
        <stp>000429.SZ</stp>
        <tr r="D10" s="13"/>
      </tp>
      <tp t="s">
        <v>1996-06-26</v>
        <stp/>
        <stp>EM_S_IPO_LISTEDDATE</stp>
        <stp>1</stp>
        <stp>000402.SZ</stp>
        <tr r="D9" s="13"/>
      </tp>
      <tp t="s">
        <v>2000-11-20</v>
        <stp/>
        <stp>EM_S_IPO_LISTEDDATE</stp>
        <stp>1</stp>
        <stp>000488.SZ</stp>
        <tr r="D11" s="13"/>
      </tp>
      <tp t="s">
        <v>2002-05-10</v>
        <stp/>
        <stp>EM_S_IPO_LISTEDDATE</stp>
        <stp>1</stp>
        <stp>600578.SH</stp>
        <tr r="D86" s="13"/>
      </tp>
      <tp t="s">
        <v>2001-08-22</v>
        <stp/>
        <stp>EM_S_IPO_LISTEDDATE</stp>
        <stp>1</stp>
        <stp>600566.SH</stp>
        <tr r="D85" s="13"/>
      </tp>
      <tp t="s">
        <v>2002-12-10</v>
        <stp/>
        <stp>EM_S_IPO_LISTEDDATE</stp>
        <stp>1</stp>
        <stp>600563.SH</stp>
        <tr r="D84" s="13"/>
      </tp>
      <tp t="s">
        <v>2001-12-25</v>
        <stp/>
        <stp>EM_S_IPO_LISTEDDATE</stp>
        <stp>1</stp>
        <stp>600548.SH</stp>
        <tr r="D83" s="13"/>
      </tp>
      <tp t="s">
        <v>2001-08-27</v>
        <stp/>
        <stp>EM_S_IPO_LISTEDDATE</stp>
        <stp>1</stp>
        <stp>600519.SH</stp>
        <tr r="D82" s="13"/>
      </tp>
      <tp t="s">
        <v>2002-02-28</v>
        <stp/>
        <stp>EM_S_IPO_LISTEDDATE</stp>
        <stp>1</stp>
        <stp>600509.SH</stp>
        <tr r="D81" s="13"/>
      </tp>
      <tp t="s">
        <v>2002-03-29</v>
        <stp/>
        <stp>EM_S_IPO_LISTEDDATE</stp>
        <stp>1</stp>
        <stp>600598.SH</stp>
        <tr r="D89" s="13"/>
      </tp>
      <tp t="s">
        <v>2002-02-07</v>
        <stp/>
        <stp>EM_S_IPO_LISTEDDATE</stp>
        <stp>1</stp>
        <stp>600585.SH</stp>
        <tr r="D88" s="13"/>
      </tp>
      <tp t="s">
        <v>2002-02-05</v>
        <stp/>
        <stp>EM_S_IPO_LISTEDDATE</stp>
        <stp>1</stp>
        <stp>600583.SH</stp>
        <tr r="D87" s="13"/>
      </tp>
      <tp t="s">
        <v>1993-11-26</v>
        <stp/>
        <stp>EM_S_IPO_LISTEDDATE</stp>
        <stp>1</stp>
        <stp>000539.SZ</stp>
        <tr r="D13" s="13"/>
      </tp>
      <tp t="s">
        <v>1993-10-28</v>
        <stp/>
        <stp>EM_S_IPO_LISTEDDATE</stp>
        <stp>1</stp>
        <stp>000525.SZ</stp>
        <tr r="D12" s="13"/>
      </tp>
      <tp t="s">
        <v>1994-05-09</v>
        <stp/>
        <stp>EM_S_IPO_LISTEDDATE</stp>
        <stp>1</stp>
        <stp>000568.SZ</stp>
        <tr r="D17" s="13"/>
      </tp>
      <tp t="s">
        <v>1993-12-01</v>
        <stp/>
        <stp>EM_S_IPO_LISTEDDATE</stp>
        <stp>1</stp>
        <stp>000550.SZ</stp>
        <tr r="D16" s="13"/>
      </tp>
      <tp t="s">
        <v>1994-02-02</v>
        <stp/>
        <stp>EM_S_IPO_LISTEDDATE</stp>
        <stp>1</stp>
        <stp>000540.SZ</stp>
        <tr r="D14" s="13"/>
      </tp>
      <tp t="s">
        <v>1993-12-20</v>
        <stp/>
        <stp>EM_S_IPO_LISTEDDATE</stp>
        <stp>1</stp>
        <stp>000543.SZ</stp>
        <tr r="D15" s="13"/>
      </tp>
      <tp t="s">
        <v>1998-09-24</v>
        <stp/>
        <stp>EM_S_IPO_LISTEDDATE</stp>
        <stp>1</stp>
        <stp>000581.SZ</stp>
        <tr r="D18" s="13"/>
      </tp>
      <tp t="s">
        <v>1993-09-24</v>
        <stp/>
        <stp>EM_S_IPO_LISTEDDATE</stp>
        <stp>1</stp>
        <stp>600674.SH</stp>
        <tr r="D92" s="13"/>
      </tp>
      <tp t="s">
        <v>1993-06-10</v>
        <stp/>
        <stp>EM_S_IPO_LISTEDDATE</stp>
        <stp>1</stp>
        <stp>600660.SH</stp>
        <tr r="D91" s="13"/>
      </tp>
      <tp t="s">
        <v>1993-04-16</v>
        <stp/>
        <stp>EM_S_IPO_LISTEDDATE</stp>
        <stp>1</stp>
        <stp>600642.SH</stp>
        <tr r="D90" s="13"/>
      </tp>
      <tp t="s">
        <v>1993-11-19</v>
        <stp/>
        <stp>EM_S_IPO_LISTEDDATE</stp>
        <stp>1</stp>
        <stp>600690.SH</stp>
        <tr r="D93" s="13"/>
      </tp>
      <tp t="s">
        <v>1997-06-10</v>
        <stp/>
        <stp>EM_S_IPO_LISTEDDATE</stp>
        <stp>1</stp>
        <stp>000625.SZ</stp>
        <tr r="D20" s="13"/>
      </tp>
      <tp t="s">
        <v>1996-06-06</v>
        <stp/>
        <stp>EM_S_IPO_LISTEDDATE</stp>
        <stp>1</stp>
        <stp>000600.SZ</stp>
        <tr r="D19" s="13"/>
      </tp>
      <tp t="s">
        <v>1996-11-18</v>
        <stp/>
        <stp>EM_S_IPO_LISTEDDATE</stp>
        <stp>1</stp>
        <stp>000651.SZ</stp>
        <tr r="D21" s="13"/>
      </tp>
      <tp t="s">
        <v>1997-01-28</v>
        <stp/>
        <stp>EM_S_IPO_LISTEDDATE</stp>
        <stp>1</stp>
        <stp>000690.SZ</stp>
        <tr r="D23" s="13"/>
      </tp>
      <tp t="s">
        <v>1997-01-23</v>
        <stp/>
        <stp>EM_S_IPO_LISTEDDATE</stp>
        <stp>1</stp>
        <stp>000685.SZ</stp>
        <tr r="D22" s="13"/>
      </tp>
      <tp t="s">
        <v>1996-08-26</v>
        <stp/>
        <stp>EM_S_IPO_LISTEDDATE</stp>
        <stp>1</stp>
        <stp>600741.SH</stp>
        <tr r="D94" s="13"/>
      </tp>
      <tp t="s">
        <v>1997-03-18</v>
        <stp/>
        <stp>EM_S_IPO_LISTEDDATE</stp>
        <stp>1</stp>
        <stp>600795.SH</stp>
        <tr r="D95" s="13"/>
      </tp>
      <tp t="s">
        <v>2000-12-25</v>
        <stp/>
        <stp>EM_S_IPO_LISTEDDATE</stp>
        <stp>1</stp>
        <stp>000726.SZ</stp>
        <tr r="D24" s="13"/>
      </tp>
      <tp t="s">
        <v>1997-06-11</v>
        <stp/>
        <stp>EM_S_IPO_LISTEDDATE</stp>
        <stp>1</stp>
        <stp>000776.SZ</stp>
        <tr r="D25" s="13"/>
      </tp>
      <tp t="s">
        <v>1997-07-31</v>
        <stp/>
        <stp>EM_S_IPO_LISTEDDATE</stp>
        <stp>1</stp>
        <stp>000783.SZ</stp>
        <tr r="D26" s="13"/>
      </tp>
      <tp>
        <v>14.52</v>
        <stp/>
        <stp>EM_S_DQ_CLOSE</stp>
        <stp>3</stp>
        <stp>000002.SZ</stp>
        <stp>6/30/2015</stp>
        <stp>1</stp>
        <tr r="HO4" s="13"/>
      </tp>
      <tp t="s">
        <v>2010-08-18</v>
        <stp/>
        <stp>EM_S_IPO_LISTEDDATE</stp>
        <stp>1</stp>
        <stp>601818.SH</stp>
        <tr r="D117" s="13"/>
      </tp>
      <tp t="s">
        <v>2007-09-25</v>
        <stp/>
        <stp>EM_S_IPO_LISTEDDATE</stp>
        <stp>1</stp>
        <stp>601939.SH</stp>
        <tr r="D118" s="13"/>
      </tp>
      <tp t="s">
        <v>2007-04-27</v>
        <stp/>
        <stp>EM_S_IPO_LISTEDDATE</stp>
        <stp>1</stp>
        <stp>601998.SH</stp>
        <tr r="D121" s="13"/>
      </tp>
      <tp t="s">
        <v>2006-12-20</v>
        <stp/>
        <stp>EM_S_IPO_LISTEDDATE</stp>
        <stp>1</stp>
        <stp>601991.SH</stp>
        <tr r="D120" s="13"/>
      </tp>
      <tp t="s">
        <v>2006-07-05</v>
        <stp/>
        <stp>EM_S_IPO_LISTEDDATE</stp>
        <stp>1</stp>
        <stp>601988.SH</stp>
        <tr r="D119" s="13"/>
      </tp>
      <tp t="s">
        <v>2006-08-01</v>
        <stp/>
        <stp>EM_S_IPO_LISTEDDATE</stp>
        <stp>1</stp>
        <stp>601006.SH</stp>
        <tr r="D102" s="13"/>
      </tp>
      <tp t="s">
        <v>2007-02-05</v>
        <stp/>
        <stp>EM_S_IPO_LISTEDDATE</stp>
        <stp>1</stp>
        <stp>601166.SH</stp>
        <tr r="D104" s="13"/>
      </tp>
      <tp t="s">
        <v>2010-03-29</v>
        <stp/>
        <stp>EM_S_IPO_LISTEDDATE</stp>
        <stp>1</stp>
        <stp>601158.SH</stp>
        <tr r="D103" s="13"/>
      </tp>
      <tp t="s">
        <v>2015-06-26</v>
        <stp/>
        <stp>EM_S_IPO_LISTEDDATE</stp>
        <stp>1</stp>
        <stp>601211.SH</stp>
        <tr r="D105" s="13"/>
      </tp>
      <tp t="s">
        <v>2010-07-15</v>
        <stp/>
        <stp>EM_S_IPO_LISTEDDATE</stp>
        <stp>1</stp>
        <stp>601288.SH</stp>
        <tr r="D106" s="13"/>
      </tp>
      <tp t="s">
        <v>2010-04-28</v>
        <stp/>
        <stp>EM_S_IPO_LISTEDDATE</stp>
        <stp>1</stp>
        <stp>601369.SH</stp>
        <tr r="D108" s="13"/>
      </tp>
      <tp t="s">
        <v>2007-05-15</v>
        <stp/>
        <stp>EM_S_IPO_LISTEDDATE</stp>
        <stp>1</stp>
        <stp>601328.SH</stp>
        <tr r="D107" s="13"/>
      </tp>
      <tp t="s">
        <v>2006-10-27</v>
        <stp/>
        <stp>EM_S_IPO_LISTEDDATE</stp>
        <stp>1</stp>
        <stp>601398.SH</stp>
        <tr r="D109" s="13"/>
      </tp>
      <tp t="s">
        <v>2011-05-30</v>
        <stp/>
        <stp>EM_S_IPO_LISTEDDATE</stp>
        <stp>1</stp>
        <stp>601566.SH</stp>
        <tr r="D111" s="13"/>
      </tp>
      <tp t="s">
        <v>2012-02-16</v>
        <stp/>
        <stp>EM_S_IPO_LISTEDDATE</stp>
        <stp>1</stp>
        <stp>601515.SH</stp>
        <tr r="D110" s="13"/>
      </tp>
      <tp t="s">
        <v>2009-07-29</v>
        <stp/>
        <stp>EM_S_IPO_LISTEDDATE</stp>
        <stp>1</stp>
        <stp>601668.SH</stp>
        <tr r="D113" s="13"/>
      </tp>
      <tp t="s">
        <v>2007-12-25</v>
        <stp/>
        <stp>EM_S_IPO_LISTEDDATE</stp>
        <stp>1</stp>
        <stp>601601.SH</stp>
        <tr r="D112" s="13"/>
      </tp>
      <tp t="s">
        <v>2010-02-26</v>
        <stp/>
        <stp>EM_S_IPO_LISTEDDATE</stp>
        <stp>1</stp>
        <stp>601688.SH</stp>
        <tr r="D114" s="13"/>
      </tp>
      <tp t="s">
        <v>1997-03-06</v>
        <stp/>
        <stp>EM_S_IPO_LISTEDDATE</stp>
        <stp>1</stp>
        <stp>001696.SZ</stp>
        <tr r="D32" s="13"/>
      </tp>
      <tp t="s">
        <v>2011-02-01</v>
        <stp/>
        <stp>EM_S_IPO_LISTEDDATE</stp>
        <stp>1</stp>
        <stp>601799.SH</stp>
        <tr r="D116" s="13"/>
      </tp>
      <tp t="s">
        <v>2009-08-18</v>
        <stp/>
        <stp>EM_S_IPO_LISTEDDATE</stp>
        <stp>1</stp>
        <stp>601788.SH</stp>
        <tr r="D115" s="13"/>
      </tp>
      <tp>
        <v>8.27</v>
        <stp/>
        <stp>EM_S_DQ_CLOSE</stp>
        <stp>3</stp>
        <stp>000002.SZ</stp>
        <stp>6/30/2014</stp>
        <stp>1</stp>
        <tr r="HS4" s="13"/>
      </tp>
      <tp t="s">
        <v/>
        <stp/>
        <stp>EM_S_DIV_STOCK</stp>
        <stp>4</stp>
        <stp>000001.SZ</stp>
        <stp>6/30/2016</stp>
        <stp>1</stp>
        <stp>1</stp>
        <tr r="I5" s="6"/>
      </tp>
      <tp t="s">
        <v/>
        <stp/>
        <stp>EM_S_DIV_STOCK</stp>
        <stp>4</stp>
        <stp>000002.SZ</stp>
        <stp>3/31/2007</stp>
        <stp>1</stp>
        <stp>1</stp>
        <tr r="DV4" s="13"/>
      </tp>
      <tp>
        <v>0</v>
        <stp/>
        <stp>EM_S_DIV_STOCK</stp>
        <stp>4</stp>
        <stp>000002.SZ</stp>
        <stp>6/30/2012</stp>
        <stp>1</stp>
        <stp>1</stp>
        <tr r="DA4" s="13"/>
        <tr r="DA4" s="13"/>
      </tp>
      <tp t="s">
        <v/>
        <stp/>
        <stp>EM_S_DIV_STOCK</stp>
        <stp>4</stp>
        <stp>000002.SZ</stp>
        <stp>3/31/2006</stp>
        <stp>1</stp>
        <stp>1</stp>
        <tr r="DZ4" s="13"/>
      </tp>
      <tp t="s">
        <v/>
        <stp/>
        <stp>EM_S_DIV_STOCK</stp>
        <stp>4</stp>
        <stp>000002.SZ</stp>
        <stp>6/30/2013</stp>
        <stp>1</stp>
        <stp>1</stp>
        <tr r="CW4" s="13"/>
      </tp>
      <tp t="s">
        <v/>
        <stp/>
        <stp>EM_S_DIV_STOCK</stp>
        <stp>4</stp>
        <stp>000002.SZ</stp>
        <stp>6/30/2010</stp>
        <stp>1</stp>
        <stp>1</stp>
        <tr r="DI4" s="13"/>
      </tp>
      <tp t="s">
        <v/>
        <stp/>
        <stp>EM_S_DIV_STOCK</stp>
        <stp>4</stp>
        <stp>000002.SZ</stp>
        <stp>6/30/2011</stp>
        <stp>1</stp>
        <stp>1</stp>
        <tr r="DE4" s="13"/>
      </tp>
      <tp t="s">
        <v/>
        <stp/>
        <stp>EM_S_DIV_STOCK</stp>
        <stp>4</stp>
        <stp>000002.SZ</stp>
        <stp>6/30/2016</stp>
        <stp>1</stp>
        <stp>1</stp>
        <tr r="AF5" s="10"/>
      </tp>
      <tp t="s">
        <v/>
        <stp/>
        <stp>EM_S_DIV_STOCK</stp>
        <stp>4</stp>
        <stp>000002.SZ</stp>
        <stp>6/30/2014</stp>
        <stp>1</stp>
        <stp>1</stp>
        <tr r="CS4" s="13"/>
      </tp>
      <tp t="s">
        <v/>
        <stp/>
        <stp>EM_S_DIV_STOCK</stp>
        <stp>4</stp>
        <stp>000002.SZ</stp>
        <stp>6/30/2015</stp>
        <stp>1</stp>
        <stp>1</stp>
        <tr r="CO4" s="13"/>
        <tr r="AJ5" s="10"/>
      </tp>
      <tp t="s">
        <v/>
        <stp/>
        <stp>EM_S_DIV_STOCK</stp>
        <stp>4</stp>
        <stp>000002.SZ</stp>
        <stp>9/30/2015</stp>
        <stp>1</stp>
        <stp>1</stp>
        <tr r="AI5" s="10"/>
        <tr r="CN4" s="13"/>
      </tp>
      <tp t="s">
        <v/>
        <stp/>
        <stp>EM_S_DIV_STOCK</stp>
        <stp>4</stp>
        <stp>000002.SZ</stp>
        <stp>9/30/2014</stp>
        <stp>1</stp>
        <stp>1</stp>
        <tr r="CR4" s="13"/>
      </tp>
      <tp t="s">
        <v/>
        <stp/>
        <stp>EM_S_DIV_STOCK</stp>
        <stp>4</stp>
        <stp>000002.SZ</stp>
        <stp>9/30/2011</stp>
        <stp>1</stp>
        <stp>1</stp>
        <tr r="DD4" s="13"/>
      </tp>
      <tp t="s">
        <v/>
        <stp/>
        <stp>EM_S_DIV_STOCK</stp>
        <stp>4</stp>
        <stp>000002.SZ</stp>
        <stp>9/30/2010</stp>
        <stp>1</stp>
        <stp>1</stp>
        <tr r="DH4" s="13"/>
      </tp>
      <tp t="s">
        <v/>
        <stp/>
        <stp>EM_S_DIV_STOCK</stp>
        <stp>4</stp>
        <stp>000002.SZ</stp>
        <stp>3/31/2009</stp>
        <stp>1</stp>
        <stp>1</stp>
        <tr r="DN4" s="13"/>
      </tp>
      <tp t="s">
        <v/>
        <stp/>
        <stp>EM_S_DIV_STOCK</stp>
        <stp>4</stp>
        <stp>000002.SZ</stp>
        <stp>9/30/2013</stp>
        <stp>1</stp>
        <stp>1</stp>
        <tr r="CV4" s="13"/>
      </tp>
      <tp t="s">
        <v/>
        <stp/>
        <stp>EM_S_DIV_STOCK</stp>
        <stp>4</stp>
        <stp>000002.SZ</stp>
        <stp>3/31/2008</stp>
        <stp>1</stp>
        <stp>1</stp>
        <tr r="DR4" s="13"/>
      </tp>
      <tp t="s">
        <v/>
        <stp/>
        <stp>EM_S_DIV_STOCK</stp>
        <stp>4</stp>
        <stp>000002.SZ</stp>
        <stp>9/30/2012</stp>
        <stp>1</stp>
        <stp>1</stp>
        <tr r="CZ4" s="13"/>
      </tp>
      <tp t="s">
        <v/>
        <stp/>
        <stp>EM_S_DIV_STOCK</stp>
        <stp>4</stp>
        <stp>000002.SZ</stp>
        <stp>3/31/2016</stp>
        <stp>1</stp>
        <stp>1</stp>
        <tr r="AG5" s="10"/>
      </tp>
      <tp t="s">
        <v/>
        <stp/>
        <stp>EM_S_DIV_STOCK</stp>
        <stp>4</stp>
        <stp>000002.SZ</stp>
        <stp>3/31/2015</stp>
        <stp>1</stp>
        <stp>1</stp>
        <tr r="CP4" s="13"/>
        <tr r="AK5" s="10"/>
      </tp>
      <tp t="s">
        <v/>
        <stp/>
        <stp>EM_S_DIV_STOCK</stp>
        <stp>4</stp>
        <stp>000002.SZ</stp>
        <stp>3/31/2014</stp>
        <stp>1</stp>
        <stp>1</stp>
        <tr r="CT4" s="13"/>
      </tp>
      <tp t="s">
        <v/>
        <stp/>
        <stp>EM_S_DIV_STOCK</stp>
        <stp>4</stp>
        <stp>000002.SZ</stp>
        <stp>3/31/2013</stp>
        <stp>1</stp>
        <stp>1</stp>
        <tr r="CX4" s="13"/>
      </tp>
      <tp t="s">
        <v/>
        <stp/>
        <stp>EM_S_DIV_STOCK</stp>
        <stp>4</stp>
        <stp>000002.SZ</stp>
        <stp>6/30/2006</stp>
        <stp>1</stp>
        <stp>1</stp>
        <tr r="DY4" s="13"/>
      </tp>
      <tp t="s">
        <v/>
        <stp/>
        <stp>EM_S_DIV_STOCK</stp>
        <stp>4</stp>
        <stp>000002.SZ</stp>
        <stp>9/30/2009</stp>
        <stp>1</stp>
        <stp>1</stp>
        <tr r="DL4" s="13"/>
      </tp>
      <tp t="s">
        <v/>
        <stp/>
        <stp>EM_S_DIV_STOCK</stp>
        <stp>4</stp>
        <stp>000002.SZ</stp>
        <stp>3/31/2012</stp>
        <stp>1</stp>
        <stp>1</stp>
        <tr r="DB4" s="13"/>
      </tp>
      <tp t="s">
        <v/>
        <stp/>
        <stp>EM_S_DIV_STOCK</stp>
        <stp>4</stp>
        <stp>000002.SZ</stp>
        <stp>6/30/2007</stp>
        <stp>1</stp>
        <stp>1</stp>
        <tr r="DU4" s="13"/>
      </tp>
      <tp t="s">
        <v/>
        <stp/>
        <stp>EM_S_DIV_STOCK</stp>
        <stp>4</stp>
        <stp>000002.SZ</stp>
        <stp>9/30/2008</stp>
        <stp>1</stp>
        <stp>1</stp>
        <tr r="DP4" s="13"/>
      </tp>
      <tp t="s">
        <v/>
        <stp/>
        <stp>EM_S_DIV_STOCK</stp>
        <stp>4</stp>
        <stp>000002.SZ</stp>
        <stp>3/31/2011</stp>
        <stp>1</stp>
        <stp>1</stp>
        <tr r="DF4" s="13"/>
      </tp>
      <tp t="s">
        <v/>
        <stp/>
        <stp>EM_S_DIV_STOCK</stp>
        <stp>4</stp>
        <stp>000002.SZ</stp>
        <stp>3/31/2010</stp>
        <stp>1</stp>
        <stp>1</stp>
        <tr r="DJ4" s="13"/>
      </tp>
      <tp t="s">
        <v/>
        <stp/>
        <stp>EM_S_DIV_STOCK</stp>
        <stp>4</stp>
        <stp>000002.SZ</stp>
        <stp>6/30/2008</stp>
        <stp>1</stp>
        <stp>1</stp>
        <tr r="DQ4" s="13"/>
      </tp>
      <tp t="s">
        <v/>
        <stp/>
        <stp>EM_S_DIV_STOCK</stp>
        <stp>4</stp>
        <stp>000002.SZ</stp>
        <stp>9/30/2007</stp>
        <stp>1</stp>
        <stp>1</stp>
        <tr r="DT4" s="13"/>
      </tp>
      <tp t="s">
        <v/>
        <stp/>
        <stp>EM_S_DIV_STOCK</stp>
        <stp>4</stp>
        <stp>000002.SZ</stp>
        <stp>6/30/2009</stp>
        <stp>1</stp>
        <stp>1</stp>
        <tr r="DM4" s="13"/>
      </tp>
      <tp t="s">
        <v/>
        <stp/>
        <stp>EM_S_DIV_STOCK</stp>
        <stp>4</stp>
        <stp>000002.SZ</stp>
        <stp>9/30/2006</stp>
        <stp>1</stp>
        <stp>1</stp>
        <tr r="DX4" s="13"/>
      </tp>
      <tp t="s">
        <v/>
        <stp/>
        <stp>EM_S_DIV_CAPITALIZATION1</stp>
        <stp>4</stp>
        <stp>000001.SZ</stp>
        <stp>6/30/2016</stp>
        <stp>1</stp>
        <stp>1</stp>
        <tr r="I5" s="6"/>
      </tp>
      <tp t="s">
        <v/>
        <stp/>
        <stp>EM_S_DIV_CAPITALIZATION1</stp>
        <stp>4</stp>
        <stp>000002.SZ</stp>
        <stp>3/31/2016</stp>
        <stp>1</stp>
        <stp>1</stp>
        <tr r="AG5" s="10"/>
      </tp>
      <tp t="s">
        <v/>
        <stp/>
        <stp>EM_S_DIV_CAPITALIZATION1</stp>
        <stp>4</stp>
        <stp>000002.SZ</stp>
        <stp>3/31/2015</stp>
        <stp>1</stp>
        <stp>1</stp>
        <tr r="CP4" s="13"/>
        <tr r="AK5" s="10"/>
      </tp>
      <tp t="s">
        <v/>
        <stp/>
        <stp>EM_S_DIV_CAPITALIZATION1</stp>
        <stp>4</stp>
        <stp>000002.SZ</stp>
        <stp>3/31/2014</stp>
        <stp>1</stp>
        <stp>1</stp>
        <tr r="CT4" s="13"/>
      </tp>
      <tp t="s">
        <v/>
        <stp/>
        <stp>EM_S_DIV_CAPITALIZATION1</stp>
        <stp>4</stp>
        <stp>000002.SZ</stp>
        <stp>3/31/2013</stp>
        <stp>1</stp>
        <stp>1</stp>
        <tr r="CX4" s="13"/>
      </tp>
      <tp t="s">
        <v/>
        <stp/>
        <stp>EM_S_DIV_CAPITALIZATION1</stp>
        <stp>4</stp>
        <stp>000002.SZ</stp>
        <stp>6/30/2006</stp>
        <stp>1</stp>
        <stp>1</stp>
        <tr r="DY4" s="13"/>
      </tp>
      <tp t="s">
        <v/>
        <stp/>
        <stp>EM_S_DIV_CAPITALIZATION1</stp>
        <stp>4</stp>
        <stp>000002.SZ</stp>
        <stp>9/30/2009</stp>
        <stp>1</stp>
        <stp>1</stp>
        <tr r="DL4" s="13"/>
      </tp>
      <tp t="s">
        <v/>
        <stp/>
        <stp>EM_S_DIV_CAPITALIZATION1</stp>
        <stp>4</stp>
        <stp>000002.SZ</stp>
        <stp>3/31/2012</stp>
        <stp>1</stp>
        <stp>1</stp>
        <tr r="DB4" s="13"/>
      </tp>
      <tp t="s">
        <v/>
        <stp/>
        <stp>EM_S_DIV_CAPITALIZATION1</stp>
        <stp>4</stp>
        <stp>000002.SZ</stp>
        <stp>6/30/2007</stp>
        <stp>1</stp>
        <stp>1</stp>
        <tr r="DU4" s="13"/>
      </tp>
      <tp t="s">
        <v/>
        <stp/>
        <stp>EM_S_DIV_CAPITALIZATION1</stp>
        <stp>4</stp>
        <stp>000002.SZ</stp>
        <stp>9/30/2008</stp>
        <stp>1</stp>
        <stp>1</stp>
        <tr r="DP4" s="13"/>
      </tp>
      <tp t="s">
        <v/>
        <stp/>
        <stp>EM_S_DIV_CAPITALIZATION1</stp>
        <stp>4</stp>
        <stp>000002.SZ</stp>
        <stp>3/31/2011</stp>
        <stp>1</stp>
        <stp>1</stp>
        <tr r="DF4" s="13"/>
      </tp>
      <tp t="s">
        <v/>
        <stp/>
        <stp>EM_S_DIV_CAPITALIZATION1</stp>
        <stp>4</stp>
        <stp>000002.SZ</stp>
        <stp>3/31/2010</stp>
        <stp>1</stp>
        <stp>1</stp>
        <tr r="DJ4" s="13"/>
      </tp>
      <tp t="s">
        <v/>
        <stp/>
        <stp>EM_S_DIV_CAPITALIZATION1</stp>
        <stp>4</stp>
        <stp>000002.SZ</stp>
        <stp>6/30/2008</stp>
        <stp>1</stp>
        <stp>1</stp>
        <tr r="DQ4" s="13"/>
      </tp>
      <tp t="s">
        <v/>
        <stp/>
        <stp>EM_S_DIV_CAPITALIZATION1</stp>
        <stp>4</stp>
        <stp>000002.SZ</stp>
        <stp>9/30/2007</stp>
        <stp>1</stp>
        <stp>1</stp>
        <tr r="DT4" s="13"/>
      </tp>
      <tp t="s">
        <v/>
        <stp/>
        <stp>EM_S_DIV_CAPITALIZATION1</stp>
        <stp>4</stp>
        <stp>000002.SZ</stp>
        <stp>6/30/2009</stp>
        <stp>1</stp>
        <stp>1</stp>
        <tr r="DM4" s="13"/>
      </tp>
      <tp t="s">
        <v/>
        <stp/>
        <stp>EM_S_DIV_CAPITALIZATION1</stp>
        <stp>4</stp>
        <stp>000002.SZ</stp>
        <stp>9/30/2006</stp>
        <stp>1</stp>
        <stp>1</stp>
        <tr r="DX4" s="13"/>
      </tp>
      <tp t="s">
        <v/>
        <stp/>
        <stp>EM_S_DIV_CAPITALIZATION1</stp>
        <stp>4</stp>
        <stp>000002.SZ</stp>
        <stp>3/31/2007</stp>
        <stp>1</stp>
        <stp>1</stp>
        <tr r="DV4" s="13"/>
      </tp>
      <tp>
        <v>0</v>
        <stp/>
        <stp>EM_S_DIV_CAPITALIZATION1</stp>
        <stp>4</stp>
        <stp>000002.SZ</stp>
        <stp>6/30/2012</stp>
        <stp>1</stp>
        <stp>1</stp>
        <tr r="DA4" s="13"/>
        <tr r="DA4" s="13"/>
      </tp>
      <tp t="s">
        <v/>
        <stp/>
        <stp>EM_S_DIV_CAPITALIZATION1</stp>
        <stp>4</stp>
        <stp>000002.SZ</stp>
        <stp>3/31/2006</stp>
        <stp>1</stp>
        <stp>1</stp>
        <tr r="DZ4" s="13"/>
      </tp>
      <tp t="s">
        <v/>
        <stp/>
        <stp>EM_S_DIV_CAPITALIZATION1</stp>
        <stp>4</stp>
        <stp>000002.SZ</stp>
        <stp>6/30/2013</stp>
        <stp>1</stp>
        <stp>1</stp>
        <tr r="CW4" s="13"/>
      </tp>
      <tp t="s">
        <v/>
        <stp/>
        <stp>EM_S_DIV_CAPITALIZATION1</stp>
        <stp>4</stp>
        <stp>000002.SZ</stp>
        <stp>6/30/2010</stp>
        <stp>1</stp>
        <stp>1</stp>
        <tr r="DI4" s="13"/>
      </tp>
      <tp t="s">
        <v/>
        <stp/>
        <stp>EM_S_DIV_CAPITALIZATION1</stp>
        <stp>4</stp>
        <stp>000002.SZ</stp>
        <stp>6/30/2011</stp>
        <stp>1</stp>
        <stp>1</stp>
        <tr r="DE4" s="13"/>
      </tp>
      <tp t="s">
        <v/>
        <stp/>
        <stp>EM_S_DIV_CAPITALIZATION1</stp>
        <stp>4</stp>
        <stp>000002.SZ</stp>
        <stp>6/30/2016</stp>
        <stp>1</stp>
        <stp>1</stp>
        <tr r="AF5" s="10"/>
      </tp>
      <tp t="s">
        <v/>
        <stp/>
        <stp>EM_S_DIV_CAPITALIZATION1</stp>
        <stp>4</stp>
        <stp>000002.SZ</stp>
        <stp>6/30/2014</stp>
        <stp>1</stp>
        <stp>1</stp>
        <tr r="CS4" s="13"/>
      </tp>
      <tp t="s">
        <v/>
        <stp/>
        <stp>EM_S_DIV_CAPITALIZATION1</stp>
        <stp>4</stp>
        <stp>000002.SZ</stp>
        <stp>6/30/2015</stp>
        <stp>1</stp>
        <stp>1</stp>
        <tr r="CO4" s="13"/>
        <tr r="AJ5" s="10"/>
      </tp>
      <tp t="s">
        <v/>
        <stp/>
        <stp>EM_S_DIV_CAPITALIZATION1</stp>
        <stp>4</stp>
        <stp>000002.SZ</stp>
        <stp>9/30/2015</stp>
        <stp>1</stp>
        <stp>1</stp>
        <tr r="AI5" s="10"/>
        <tr r="CN4" s="13"/>
      </tp>
      <tp t="s">
        <v/>
        <stp/>
        <stp>EM_S_DIV_CAPITALIZATION1</stp>
        <stp>4</stp>
        <stp>000002.SZ</stp>
        <stp>9/30/2014</stp>
        <stp>1</stp>
        <stp>1</stp>
        <tr r="CR4" s="13"/>
      </tp>
      <tp t="s">
        <v/>
        <stp/>
        <stp>EM_S_DIV_CAPITALIZATION1</stp>
        <stp>4</stp>
        <stp>000002.SZ</stp>
        <stp>9/30/2011</stp>
        <stp>1</stp>
        <stp>1</stp>
        <tr r="DD4" s="13"/>
      </tp>
      <tp t="s">
        <v/>
        <stp/>
        <stp>EM_S_DIV_CAPITALIZATION1</stp>
        <stp>4</stp>
        <stp>000002.SZ</stp>
        <stp>9/30/2010</stp>
        <stp>1</stp>
        <stp>1</stp>
        <tr r="DH4" s="13"/>
      </tp>
      <tp t="s">
        <v/>
        <stp/>
        <stp>EM_S_DIV_CAPITALIZATION1</stp>
        <stp>4</stp>
        <stp>000002.SZ</stp>
        <stp>3/31/2009</stp>
        <stp>1</stp>
        <stp>1</stp>
        <tr r="DN4" s="13"/>
      </tp>
      <tp t="s">
        <v/>
        <stp/>
        <stp>EM_S_DIV_CAPITALIZATION1</stp>
        <stp>4</stp>
        <stp>000002.SZ</stp>
        <stp>9/30/2013</stp>
        <stp>1</stp>
        <stp>1</stp>
        <tr r="CV4" s="13"/>
      </tp>
      <tp t="s">
        <v/>
        <stp/>
        <stp>EM_S_DIV_CAPITALIZATION1</stp>
        <stp>4</stp>
        <stp>000002.SZ</stp>
        <stp>3/31/2008</stp>
        <stp>1</stp>
        <stp>1</stp>
        <tr r="DR4" s="13"/>
      </tp>
      <tp t="s">
        <v/>
        <stp/>
        <stp>EM_S_DIV_CAPITALIZATION1</stp>
        <stp>4</stp>
        <stp>000002.SZ</stp>
        <stp>9/30/2012</stp>
        <stp>1</stp>
        <stp>1</stp>
        <tr r="CZ4" s="13"/>
      </tp>
      <tp>
        <v>59.592572029958603</v>
        <stp/>
        <stp>EM_S_DQ_CLOSE</stp>
        <stp>3</stp>
        <stp>000018.SZ</stp>
        <stp>2016-02-15</stp>
        <stp>2</stp>
        <tr r="H5" s="8"/>
      </tp>
      <tp>
        <v>59.565503740077801</v>
        <stp/>
        <stp>EM_S_DQ_CLOSE</stp>
        <stp>3</stp>
        <stp>000018.SZ</stp>
        <stp>2016-06-07</stp>
        <stp>2</stp>
        <tr r="J5" s="8"/>
      </tp>
      <tp>
        <v>62.565593916153802</v>
        <stp/>
        <stp>EM_S_DQ_CLOSE</stp>
        <stp>3</stp>
        <stp>000018.SZ</stp>
        <stp>2016-05-07</stp>
        <stp>2</stp>
        <tr r="I5" s="8"/>
      </tp>
      <tp>
        <v>8.3319444444444493</v>
        <stp/>
        <stp>EM_S_DQ_CLOSE</stp>
        <stp>3</stp>
        <stp>000001.SZ</stp>
        <stp>2016-03-10</stp>
        <stp>3</stp>
        <tr r="L6" s="9"/>
      </tp>
      <tp>
        <v>10.15</v>
        <stp/>
        <stp>EM_S_DQ_CLOSE</stp>
        <stp>3</stp>
        <stp>000001.SZ</stp>
        <stp>2016-03-10</stp>
        <stp>1</stp>
        <tr r="J6" s="9"/>
      </tp>
    </main>
  </volType>
</volType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volatileDependencies" Target="volatileDependencie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Eastmoney/Choice/Office/Excel/EMFunc.xl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definedNames>
      <definedName name="em_i_dq_close"/>
      <definedName name="EM_S_DIV_CAPITALIZATION1"/>
      <definedName name="EM_S_DIV_CASHBEFORETAX"/>
      <definedName name="EM_S_DIV_EXDATE"/>
      <definedName name="EM_S_DIV_PRELANDATE"/>
      <definedName name="EM_S_DIV_PRENOTICEDATE"/>
      <definedName name="EM_S_DIV_SMTGANNCEDATE"/>
      <definedName name="EM_S_DIV_STOCK"/>
      <definedName name="EM_S_DQ_CLOSE"/>
      <definedName name="EM_S_IPO_LISTEDDATE"/>
      <definedName name="EM_S_MAJASSRES_NUM"/>
      <definedName name="EM_S_PERFORMANCEEXPRESS_PERFEXNETPROFITTOSHAREHOLDER"/>
      <definedName name="EM_S_PROFITNOTICE_FORECASTL"/>
      <definedName name="EM_S_PROFITNOTICE_FORECASTT"/>
      <definedName name="EM_S_QSTM07_IS"/>
    </definedNames>
    <sheetDataSet>
      <sheetData sheetId="0"/>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82"/>
  <sheetViews>
    <sheetView showGridLines="0" tabSelected="1" zoomScaleNormal="100" workbookViewId="0">
      <pane xSplit="1" ySplit="2" topLeftCell="B3" activePane="bottomRight" state="frozen"/>
      <selection pane="topRight" activeCell="B1" sqref="B1"/>
      <selection pane="bottomLeft" activeCell="A3" sqref="A3"/>
      <selection pane="bottomRight" activeCell="B2" sqref="B2"/>
    </sheetView>
  </sheetViews>
  <sheetFormatPr defaultColWidth="9.125" defaultRowHeight="12.75" x14ac:dyDescent="0.15"/>
  <cols>
    <col min="1" max="1" width="9.125" style="40"/>
    <col min="2" max="2" width="9.125" style="99"/>
    <col min="3" max="4" width="12" style="99" customWidth="1"/>
    <col min="5" max="5" width="14.75" style="40" customWidth="1"/>
    <col min="6" max="7" width="9.125" style="40"/>
    <col min="8" max="8" width="7.25" style="40" customWidth="1"/>
    <col min="9" max="9" width="8.625" style="40" customWidth="1"/>
    <col min="10" max="10" width="9.75" style="40" customWidth="1"/>
    <col min="11" max="12" width="7.25" style="40" customWidth="1"/>
    <col min="13" max="16384" width="9.125" style="40"/>
  </cols>
  <sheetData>
    <row r="2" spans="2:12" ht="22.5" x14ac:dyDescent="0.15">
      <c r="B2" s="170" t="s">
        <v>13768</v>
      </c>
    </row>
    <row r="3" spans="2:12" ht="13.5" thickBot="1" x14ac:dyDescent="0.2"/>
    <row r="4" spans="2:12" ht="12.75" customHeight="1" x14ac:dyDescent="0.15">
      <c r="B4" s="181" t="s">
        <v>5775</v>
      </c>
      <c r="C4" s="182"/>
      <c r="D4" s="182"/>
      <c r="E4" s="182"/>
      <c r="F4" s="182"/>
      <c r="G4" s="182"/>
      <c r="H4" s="182"/>
      <c r="I4" s="182"/>
      <c r="J4" s="182"/>
      <c r="K4" s="182"/>
      <c r="L4" s="183"/>
    </row>
    <row r="5" spans="2:12" ht="12.75" customHeight="1" x14ac:dyDescent="0.15">
      <c r="B5" s="37" t="s">
        <v>5779</v>
      </c>
      <c r="C5" s="35"/>
      <c r="D5" s="35"/>
      <c r="E5" s="35"/>
      <c r="F5" s="35"/>
      <c r="G5" s="35"/>
      <c r="H5" s="35"/>
      <c r="I5" s="35"/>
      <c r="J5" s="35"/>
      <c r="K5" s="35"/>
      <c r="L5" s="36"/>
    </row>
    <row r="6" spans="2:12" x14ac:dyDescent="0.15">
      <c r="B6" s="4" t="s">
        <v>5780</v>
      </c>
      <c r="C6" s="100"/>
      <c r="D6" s="100"/>
      <c r="E6" s="88"/>
      <c r="F6" s="88"/>
      <c r="G6" s="88"/>
      <c r="H6" s="88"/>
      <c r="I6" s="88"/>
      <c r="J6" s="88"/>
      <c r="K6" s="88"/>
      <c r="L6" s="104"/>
    </row>
    <row r="7" spans="2:12" x14ac:dyDescent="0.15">
      <c r="B7" s="178" t="s">
        <v>6664</v>
      </c>
      <c r="C7" s="179"/>
      <c r="D7" s="179"/>
      <c r="E7" s="179"/>
      <c r="F7" s="179"/>
      <c r="G7" s="179"/>
      <c r="H7" s="179"/>
      <c r="I7" s="179"/>
      <c r="J7" s="179"/>
      <c r="K7" s="179"/>
      <c r="L7" s="180"/>
    </row>
    <row r="8" spans="2:12" x14ac:dyDescent="0.15">
      <c r="B8" s="178"/>
      <c r="C8" s="179"/>
      <c r="D8" s="179"/>
      <c r="E8" s="179"/>
      <c r="F8" s="179"/>
      <c r="G8" s="179"/>
      <c r="H8" s="179"/>
      <c r="I8" s="179"/>
      <c r="J8" s="179"/>
      <c r="K8" s="179"/>
      <c r="L8" s="180"/>
    </row>
    <row r="9" spans="2:12" x14ac:dyDescent="0.15">
      <c r="B9" s="178"/>
      <c r="C9" s="179"/>
      <c r="D9" s="179"/>
      <c r="E9" s="179"/>
      <c r="F9" s="179"/>
      <c r="G9" s="179"/>
      <c r="H9" s="179"/>
      <c r="I9" s="179"/>
      <c r="J9" s="179"/>
      <c r="K9" s="179"/>
      <c r="L9" s="180"/>
    </row>
    <row r="10" spans="2:12" x14ac:dyDescent="0.15">
      <c r="B10" s="4" t="s">
        <v>6663</v>
      </c>
      <c r="C10" s="100"/>
      <c r="D10" s="100"/>
      <c r="E10" s="88"/>
      <c r="F10" s="88"/>
      <c r="G10" s="88"/>
      <c r="H10" s="88"/>
      <c r="I10" s="88"/>
      <c r="J10" s="88"/>
      <c r="K10" s="88"/>
      <c r="L10" s="104"/>
    </row>
    <row r="11" spans="2:12" x14ac:dyDescent="0.15">
      <c r="B11" s="101"/>
      <c r="C11" s="100"/>
      <c r="D11" s="100"/>
      <c r="E11" s="88"/>
      <c r="F11" s="88"/>
      <c r="G11" s="88"/>
      <c r="H11" s="88"/>
      <c r="I11" s="88"/>
      <c r="J11" s="88"/>
      <c r="K11" s="88"/>
      <c r="L11" s="104"/>
    </row>
    <row r="12" spans="2:12" x14ac:dyDescent="0.15">
      <c r="B12" s="101"/>
      <c r="C12" s="100"/>
      <c r="D12" s="100"/>
      <c r="E12" s="88"/>
      <c r="F12" s="88"/>
      <c r="G12" s="88"/>
      <c r="H12" s="88"/>
      <c r="I12" s="88"/>
      <c r="J12" s="88"/>
      <c r="K12" s="88"/>
      <c r="L12" s="104"/>
    </row>
    <row r="13" spans="2:12" s="88" customFormat="1" x14ac:dyDescent="0.15">
      <c r="B13" s="173" t="s">
        <v>6710</v>
      </c>
      <c r="C13" s="173"/>
      <c r="D13" s="173"/>
      <c r="E13" s="173"/>
      <c r="F13" s="173"/>
      <c r="G13" s="173"/>
      <c r="H13" s="173"/>
      <c r="I13" s="173"/>
      <c r="J13" s="173"/>
      <c r="K13" s="173"/>
      <c r="L13" s="173"/>
    </row>
    <row r="14" spans="2:12" x14ac:dyDescent="0.15">
      <c r="B14" s="4" t="s">
        <v>6708</v>
      </c>
      <c r="C14" s="5"/>
      <c r="D14" s="5"/>
      <c r="E14" s="5"/>
      <c r="F14" s="5"/>
      <c r="G14" s="5"/>
      <c r="H14" s="5"/>
      <c r="I14" s="5"/>
      <c r="J14" s="5"/>
      <c r="K14" s="5"/>
      <c r="L14" s="6"/>
    </row>
    <row r="15" spans="2:12" x14ac:dyDescent="0.15">
      <c r="B15" s="101"/>
      <c r="C15" s="100"/>
      <c r="D15" s="100"/>
      <c r="E15" s="88"/>
      <c r="F15" s="88"/>
      <c r="G15" s="88"/>
      <c r="H15" s="88"/>
      <c r="I15" s="88"/>
      <c r="J15" s="88"/>
      <c r="K15" s="88"/>
      <c r="L15" s="104"/>
    </row>
    <row r="16" spans="2:12" x14ac:dyDescent="0.15">
      <c r="B16" s="169"/>
      <c r="C16" s="168"/>
      <c r="D16" s="168"/>
      <c r="E16" s="88"/>
      <c r="F16" s="88"/>
      <c r="G16" s="88"/>
      <c r="H16" s="88"/>
      <c r="I16" s="88"/>
      <c r="J16" s="88"/>
      <c r="K16" s="88"/>
      <c r="L16" s="104"/>
    </row>
    <row r="17" spans="2:12" x14ac:dyDescent="0.15">
      <c r="B17" s="172" t="s">
        <v>6711</v>
      </c>
      <c r="C17" s="173"/>
      <c r="D17" s="173"/>
      <c r="E17" s="173"/>
      <c r="F17" s="173"/>
      <c r="G17" s="173"/>
      <c r="H17" s="173"/>
      <c r="I17" s="173"/>
      <c r="J17" s="173"/>
      <c r="K17" s="173"/>
      <c r="L17" s="174"/>
    </row>
    <row r="18" spans="2:12" x14ac:dyDescent="0.15">
      <c r="B18" s="50" t="s">
        <v>6374</v>
      </c>
      <c r="C18" s="5"/>
      <c r="D18" s="5"/>
      <c r="E18" s="5"/>
      <c r="F18" s="5"/>
      <c r="G18" s="5"/>
      <c r="H18" s="5"/>
      <c r="I18" s="5"/>
      <c r="J18" s="5"/>
      <c r="K18" s="5"/>
      <c r="L18" s="6"/>
    </row>
    <row r="19" spans="2:12" x14ac:dyDescent="0.15">
      <c r="B19" s="50" t="s">
        <v>5849</v>
      </c>
      <c r="C19" s="100"/>
      <c r="D19" s="100"/>
      <c r="E19" s="88"/>
      <c r="F19" s="88"/>
      <c r="G19" s="88"/>
      <c r="H19" s="88"/>
      <c r="I19" s="88"/>
      <c r="J19" s="88"/>
      <c r="K19" s="88"/>
      <c r="L19" s="104"/>
    </row>
    <row r="20" spans="2:12" x14ac:dyDescent="0.15">
      <c r="B20" s="50" t="s">
        <v>6372</v>
      </c>
      <c r="C20" s="100"/>
      <c r="D20" s="100"/>
      <c r="E20" s="88"/>
      <c r="F20" s="88"/>
      <c r="G20" s="88"/>
      <c r="H20" s="88"/>
      <c r="I20" s="88"/>
      <c r="J20" s="88"/>
      <c r="K20" s="88"/>
      <c r="L20" s="104"/>
    </row>
    <row r="21" spans="2:12" x14ac:dyDescent="0.15">
      <c r="B21" s="4" t="s">
        <v>6373</v>
      </c>
      <c r="C21" s="100"/>
      <c r="D21" s="100"/>
      <c r="E21" s="88"/>
      <c r="F21" s="88"/>
      <c r="G21" s="88"/>
      <c r="H21" s="88"/>
      <c r="I21" s="88"/>
      <c r="J21" s="88"/>
      <c r="K21" s="88"/>
      <c r="L21" s="104"/>
    </row>
    <row r="22" spans="2:12" x14ac:dyDescent="0.15">
      <c r="B22" s="101"/>
      <c r="C22" s="100"/>
      <c r="D22" s="100"/>
      <c r="E22" s="88"/>
      <c r="F22" s="88"/>
      <c r="G22" s="88"/>
      <c r="H22" s="88"/>
      <c r="I22" s="88"/>
      <c r="J22" s="88"/>
      <c r="K22" s="88"/>
      <c r="L22" s="104"/>
    </row>
    <row r="23" spans="2:12" x14ac:dyDescent="0.15">
      <c r="B23" s="101"/>
      <c r="C23" s="100"/>
      <c r="D23" s="100"/>
      <c r="E23" s="88"/>
      <c r="F23" s="88"/>
      <c r="G23" s="88"/>
      <c r="H23" s="88"/>
      <c r="I23" s="88"/>
      <c r="J23" s="88"/>
      <c r="K23" s="88"/>
      <c r="L23" s="104"/>
    </row>
    <row r="24" spans="2:12" ht="12.75" customHeight="1" x14ac:dyDescent="0.15">
      <c r="B24" s="172" t="s">
        <v>6712</v>
      </c>
      <c r="C24" s="173"/>
      <c r="D24" s="173"/>
      <c r="E24" s="173"/>
      <c r="F24" s="173"/>
      <c r="G24" s="173"/>
      <c r="H24" s="173"/>
      <c r="I24" s="173"/>
      <c r="J24" s="173"/>
      <c r="K24" s="173"/>
      <c r="L24" s="174"/>
    </row>
    <row r="25" spans="2:12" x14ac:dyDescent="0.15">
      <c r="B25" s="50" t="s">
        <v>6674</v>
      </c>
      <c r="C25" s="5"/>
      <c r="D25" s="5"/>
      <c r="E25" s="5"/>
      <c r="F25" s="5"/>
      <c r="G25" s="5"/>
      <c r="H25" s="5"/>
      <c r="I25" s="5"/>
      <c r="J25" s="5"/>
      <c r="K25" s="5"/>
      <c r="L25" s="6"/>
    </row>
    <row r="26" spans="2:12" x14ac:dyDescent="0.15">
      <c r="B26" s="3"/>
      <c r="C26" s="100"/>
      <c r="D26" s="100"/>
      <c r="E26" s="88"/>
      <c r="F26" s="88"/>
      <c r="G26" s="88"/>
      <c r="H26" s="88"/>
      <c r="I26" s="88"/>
      <c r="J26" s="88"/>
      <c r="K26" s="88"/>
      <c r="L26" s="104"/>
    </row>
    <row r="27" spans="2:12" x14ac:dyDescent="0.15">
      <c r="B27" s="3"/>
      <c r="C27" s="100"/>
      <c r="D27" s="100"/>
      <c r="E27" s="88"/>
      <c r="F27" s="88"/>
      <c r="G27" s="88"/>
      <c r="H27" s="88"/>
      <c r="I27" s="88"/>
      <c r="J27" s="88"/>
      <c r="K27" s="88"/>
      <c r="L27" s="104"/>
    </row>
    <row r="28" spans="2:12" x14ac:dyDescent="0.15">
      <c r="B28" s="172" t="s">
        <v>6713</v>
      </c>
      <c r="C28" s="173"/>
      <c r="D28" s="173"/>
      <c r="E28" s="173"/>
      <c r="F28" s="173"/>
      <c r="G28" s="173"/>
      <c r="H28" s="173"/>
      <c r="I28" s="173"/>
      <c r="J28" s="173"/>
      <c r="K28" s="173"/>
      <c r="L28" s="174"/>
    </row>
    <row r="29" spans="2:12" x14ac:dyDescent="0.15">
      <c r="B29" s="172"/>
      <c r="C29" s="173"/>
      <c r="D29" s="173"/>
      <c r="E29" s="173"/>
      <c r="F29" s="173"/>
      <c r="G29" s="173"/>
      <c r="H29" s="173"/>
      <c r="I29" s="173"/>
      <c r="J29" s="173"/>
      <c r="K29" s="173"/>
      <c r="L29" s="174"/>
    </row>
    <row r="30" spans="2:12" x14ac:dyDescent="0.15">
      <c r="B30" s="4" t="s">
        <v>6675</v>
      </c>
      <c r="C30" s="100"/>
      <c r="D30" s="100"/>
      <c r="E30" s="116"/>
      <c r="F30" s="116"/>
      <c r="G30" s="117"/>
      <c r="H30" s="88"/>
      <c r="I30" s="88"/>
      <c r="J30" s="88"/>
      <c r="K30" s="88"/>
      <c r="L30" s="104"/>
    </row>
    <row r="31" spans="2:12" x14ac:dyDescent="0.15">
      <c r="B31" s="4" t="s">
        <v>6676</v>
      </c>
      <c r="C31" s="100"/>
      <c r="D31" s="100"/>
      <c r="E31" s="88"/>
      <c r="F31" s="88"/>
      <c r="G31" s="88"/>
      <c r="H31" s="88"/>
      <c r="I31" s="88"/>
      <c r="J31" s="88"/>
      <c r="K31" s="88"/>
      <c r="L31" s="104"/>
    </row>
    <row r="32" spans="2:12" x14ac:dyDescent="0.15">
      <c r="B32" s="4" t="s">
        <v>6677</v>
      </c>
      <c r="C32" s="100"/>
      <c r="D32" s="100"/>
      <c r="E32" s="88"/>
      <c r="F32" s="88"/>
      <c r="G32" s="88"/>
      <c r="H32" s="88"/>
      <c r="I32" s="88"/>
      <c r="J32" s="88"/>
      <c r="K32" s="88"/>
      <c r="L32" s="104"/>
    </row>
    <row r="33" spans="2:12" x14ac:dyDescent="0.15">
      <c r="B33" s="4" t="s">
        <v>6678</v>
      </c>
      <c r="C33" s="100"/>
      <c r="D33" s="100"/>
      <c r="E33" s="88"/>
      <c r="F33" s="88"/>
      <c r="G33" s="88"/>
      <c r="H33" s="88"/>
      <c r="I33" s="88"/>
      <c r="J33" s="88"/>
      <c r="K33" s="88"/>
      <c r="L33" s="104"/>
    </row>
    <row r="34" spans="2:12" x14ac:dyDescent="0.15">
      <c r="B34" s="4" t="s">
        <v>6679</v>
      </c>
      <c r="C34" s="100"/>
      <c r="D34" s="100"/>
      <c r="E34" s="88"/>
      <c r="F34" s="88"/>
      <c r="G34" s="88"/>
      <c r="H34" s="88"/>
      <c r="I34" s="88"/>
      <c r="J34" s="88"/>
      <c r="K34" s="88"/>
      <c r="L34" s="104"/>
    </row>
    <row r="35" spans="2:12" x14ac:dyDescent="0.15">
      <c r="B35" s="109" t="s">
        <v>12875</v>
      </c>
      <c r="C35" s="100"/>
      <c r="D35" s="100"/>
      <c r="E35" s="88"/>
      <c r="F35" s="88"/>
      <c r="G35" s="88"/>
      <c r="H35" s="88"/>
      <c r="I35" s="88"/>
      <c r="J35" s="88"/>
      <c r="K35" s="88"/>
      <c r="L35" s="104"/>
    </row>
    <row r="36" spans="2:12" x14ac:dyDescent="0.15">
      <c r="B36" s="4"/>
      <c r="C36" s="100"/>
      <c r="D36" s="100"/>
      <c r="E36" s="88"/>
      <c r="F36" s="88"/>
      <c r="G36" s="88"/>
      <c r="H36" s="88"/>
      <c r="I36" s="88"/>
      <c r="J36" s="88"/>
      <c r="K36" s="88"/>
      <c r="L36" s="104"/>
    </row>
    <row r="37" spans="2:12" x14ac:dyDescent="0.15">
      <c r="B37" s="4"/>
      <c r="C37" s="100"/>
      <c r="D37" s="100"/>
      <c r="E37" s="88"/>
      <c r="F37" s="88"/>
      <c r="G37" s="88"/>
      <c r="H37" s="88"/>
      <c r="I37" s="88"/>
      <c r="J37" s="88"/>
      <c r="K37" s="88"/>
      <c r="L37" s="104"/>
    </row>
    <row r="38" spans="2:12" x14ac:dyDescent="0.15">
      <c r="B38" s="172" t="s">
        <v>6714</v>
      </c>
      <c r="C38" s="173"/>
      <c r="D38" s="173"/>
      <c r="E38" s="173"/>
      <c r="F38" s="173"/>
      <c r="G38" s="173"/>
      <c r="H38" s="173"/>
      <c r="I38" s="173"/>
      <c r="J38" s="173"/>
      <c r="K38" s="173"/>
      <c r="L38" s="174"/>
    </row>
    <row r="39" spans="2:12" x14ac:dyDescent="0.15">
      <c r="B39" s="172"/>
      <c r="C39" s="173"/>
      <c r="D39" s="173"/>
      <c r="E39" s="173"/>
      <c r="F39" s="173"/>
      <c r="G39" s="173"/>
      <c r="H39" s="173"/>
      <c r="I39" s="173"/>
      <c r="J39" s="173"/>
      <c r="K39" s="173"/>
      <c r="L39" s="174"/>
    </row>
    <row r="40" spans="2:12" x14ac:dyDescent="0.15">
      <c r="B40" s="4" t="s">
        <v>6680</v>
      </c>
      <c r="C40" s="118"/>
      <c r="D40" s="118"/>
      <c r="E40" s="5"/>
      <c r="F40" s="5"/>
      <c r="G40" s="5"/>
      <c r="H40" s="5"/>
      <c r="I40" s="5"/>
      <c r="J40" s="5"/>
      <c r="K40" s="5"/>
      <c r="L40" s="6"/>
    </row>
    <row r="41" spans="2:12" x14ac:dyDescent="0.15">
      <c r="B41" s="175" t="s">
        <v>6681</v>
      </c>
      <c r="C41" s="176"/>
      <c r="D41" s="176"/>
      <c r="E41" s="176"/>
      <c r="F41" s="176"/>
      <c r="G41" s="176"/>
      <c r="H41" s="176"/>
      <c r="I41" s="176"/>
      <c r="J41" s="176"/>
      <c r="K41" s="176"/>
      <c r="L41" s="177"/>
    </row>
    <row r="42" spans="2:12" x14ac:dyDescent="0.15">
      <c r="B42" s="175"/>
      <c r="C42" s="176"/>
      <c r="D42" s="176"/>
      <c r="E42" s="176"/>
      <c r="F42" s="176"/>
      <c r="G42" s="176"/>
      <c r="H42" s="176"/>
      <c r="I42" s="176"/>
      <c r="J42" s="176"/>
      <c r="K42" s="176"/>
      <c r="L42" s="177"/>
    </row>
    <row r="43" spans="2:12" x14ac:dyDescent="0.15">
      <c r="B43" s="4"/>
      <c r="C43" s="100"/>
      <c r="D43" s="100"/>
      <c r="E43" s="88"/>
      <c r="F43" s="88"/>
      <c r="G43" s="88"/>
      <c r="H43" s="88"/>
      <c r="I43" s="88"/>
      <c r="J43" s="88"/>
      <c r="K43" s="88"/>
      <c r="L43" s="104"/>
    </row>
    <row r="44" spans="2:12" x14ac:dyDescent="0.15">
      <c r="B44" s="4"/>
      <c r="C44" s="100"/>
      <c r="D44" s="100"/>
      <c r="E44" s="88"/>
      <c r="F44" s="88"/>
      <c r="G44" s="88"/>
      <c r="H44" s="88"/>
      <c r="I44" s="88"/>
      <c r="J44" s="88"/>
      <c r="K44" s="88"/>
      <c r="L44" s="104"/>
    </row>
    <row r="45" spans="2:12" x14ac:dyDescent="0.15">
      <c r="B45" s="172" t="s">
        <v>6715</v>
      </c>
      <c r="C45" s="173"/>
      <c r="D45" s="173"/>
      <c r="E45" s="173"/>
      <c r="F45" s="173"/>
      <c r="G45" s="173"/>
      <c r="H45" s="173"/>
      <c r="I45" s="173"/>
      <c r="J45" s="173"/>
      <c r="K45" s="173"/>
      <c r="L45" s="174"/>
    </row>
    <row r="46" spans="2:12" x14ac:dyDescent="0.15">
      <c r="B46" s="4" t="s">
        <v>6683</v>
      </c>
      <c r="C46" s="100"/>
      <c r="D46" s="100"/>
      <c r="E46" s="88"/>
      <c r="F46" s="88"/>
      <c r="G46" s="88"/>
      <c r="H46" s="88"/>
      <c r="I46" s="88"/>
      <c r="J46" s="88"/>
      <c r="K46" s="88"/>
      <c r="L46" s="104"/>
    </row>
    <row r="47" spans="2:12" x14ac:dyDescent="0.15">
      <c r="B47" s="4" t="s">
        <v>6682</v>
      </c>
      <c r="C47" s="100"/>
      <c r="D47" s="100"/>
      <c r="E47" s="88"/>
      <c r="F47" s="88"/>
      <c r="G47" s="88"/>
      <c r="H47" s="88"/>
      <c r="I47" s="88"/>
      <c r="J47" s="88"/>
      <c r="K47" s="88"/>
      <c r="L47" s="104"/>
    </row>
    <row r="48" spans="2:12" x14ac:dyDescent="0.15">
      <c r="B48" s="4" t="s">
        <v>6684</v>
      </c>
      <c r="C48" s="100"/>
      <c r="D48" s="100"/>
      <c r="E48" s="88"/>
      <c r="F48" s="88"/>
      <c r="G48" s="88"/>
      <c r="H48" s="88"/>
      <c r="I48" s="88"/>
      <c r="J48" s="88"/>
      <c r="K48" s="88"/>
      <c r="L48" s="104"/>
    </row>
    <row r="49" spans="2:12" x14ac:dyDescent="0.15">
      <c r="B49" s="178" t="s">
        <v>6685</v>
      </c>
      <c r="C49" s="179"/>
      <c r="D49" s="179"/>
      <c r="E49" s="179"/>
      <c r="F49" s="179"/>
      <c r="G49" s="179"/>
      <c r="H49" s="179"/>
      <c r="I49" s="179"/>
      <c r="J49" s="179"/>
      <c r="K49" s="179"/>
      <c r="L49" s="180"/>
    </row>
    <row r="50" spans="2:12" x14ac:dyDescent="0.15">
      <c r="B50" s="178"/>
      <c r="C50" s="179"/>
      <c r="D50" s="179"/>
      <c r="E50" s="179"/>
      <c r="F50" s="179"/>
      <c r="G50" s="179"/>
      <c r="H50" s="179"/>
      <c r="I50" s="179"/>
      <c r="J50" s="179"/>
      <c r="K50" s="179"/>
      <c r="L50" s="180"/>
    </row>
    <row r="51" spans="2:12" x14ac:dyDescent="0.15">
      <c r="B51" s="4" t="s">
        <v>6686</v>
      </c>
      <c r="C51" s="100"/>
      <c r="D51" s="100"/>
      <c r="E51" s="88"/>
      <c r="F51" s="88"/>
      <c r="G51" s="88"/>
      <c r="H51" s="88"/>
      <c r="I51" s="88"/>
      <c r="J51" s="88"/>
      <c r="K51" s="88"/>
      <c r="L51" s="104"/>
    </row>
    <row r="52" spans="2:12" x14ac:dyDescent="0.15">
      <c r="B52" s="4"/>
      <c r="C52" s="100"/>
      <c r="D52" s="100"/>
      <c r="E52" s="88"/>
      <c r="F52" s="88"/>
      <c r="G52" s="88"/>
      <c r="H52" s="88"/>
      <c r="I52" s="88"/>
      <c r="J52" s="88"/>
      <c r="K52" s="88"/>
      <c r="L52" s="104"/>
    </row>
    <row r="53" spans="2:12" x14ac:dyDescent="0.15">
      <c r="B53" s="4"/>
      <c r="C53" s="100"/>
      <c r="D53" s="100"/>
      <c r="E53" s="88"/>
      <c r="F53" s="88"/>
      <c r="G53" s="88"/>
      <c r="H53" s="88"/>
      <c r="I53" s="88"/>
      <c r="J53" s="88"/>
      <c r="K53" s="88"/>
      <c r="L53" s="104"/>
    </row>
    <row r="54" spans="2:12" ht="12.75" customHeight="1" x14ac:dyDescent="0.15">
      <c r="B54" s="172" t="s">
        <v>6716</v>
      </c>
      <c r="C54" s="173"/>
      <c r="D54" s="173"/>
      <c r="E54" s="173"/>
      <c r="F54" s="173"/>
      <c r="G54" s="173"/>
      <c r="H54" s="173"/>
      <c r="I54" s="173"/>
      <c r="J54" s="173"/>
      <c r="K54" s="173"/>
      <c r="L54" s="174"/>
    </row>
    <row r="55" spans="2:12" x14ac:dyDescent="0.15">
      <c r="B55" s="172"/>
      <c r="C55" s="173"/>
      <c r="D55" s="173"/>
      <c r="E55" s="173"/>
      <c r="F55" s="173"/>
      <c r="G55" s="173"/>
      <c r="H55" s="173"/>
      <c r="I55" s="173"/>
      <c r="J55" s="173"/>
      <c r="K55" s="173"/>
      <c r="L55" s="174"/>
    </row>
    <row r="56" spans="2:12" x14ac:dyDescent="0.15">
      <c r="B56" s="4" t="s">
        <v>6687</v>
      </c>
      <c r="C56" s="5"/>
      <c r="D56" s="5"/>
      <c r="E56" s="5"/>
      <c r="F56" s="5"/>
      <c r="G56" s="5"/>
      <c r="H56" s="5"/>
      <c r="I56" s="5"/>
      <c r="J56" s="5"/>
      <c r="K56" s="5"/>
      <c r="L56" s="6"/>
    </row>
    <row r="57" spans="2:12" x14ac:dyDescent="0.15">
      <c r="B57" s="7"/>
      <c r="C57" s="5"/>
      <c r="D57" s="5"/>
      <c r="E57" s="5"/>
      <c r="F57" s="5"/>
      <c r="G57" s="5"/>
      <c r="H57" s="5"/>
      <c r="I57" s="5"/>
      <c r="J57" s="5"/>
      <c r="K57" s="5"/>
      <c r="L57" s="6"/>
    </row>
    <row r="58" spans="2:12" x14ac:dyDescent="0.15">
      <c r="B58" s="7"/>
      <c r="C58" s="5"/>
      <c r="D58" s="5"/>
      <c r="E58" s="5"/>
      <c r="F58" s="5"/>
      <c r="G58" s="5"/>
      <c r="H58" s="5"/>
      <c r="I58" s="5"/>
      <c r="J58" s="5"/>
      <c r="K58" s="5"/>
      <c r="L58" s="6"/>
    </row>
    <row r="59" spans="2:12" ht="12.75" customHeight="1" x14ac:dyDescent="0.15">
      <c r="B59" s="172" t="s">
        <v>5776</v>
      </c>
      <c r="C59" s="173"/>
      <c r="D59" s="173"/>
      <c r="E59" s="173"/>
      <c r="F59" s="173"/>
      <c r="G59" s="173"/>
      <c r="H59" s="173"/>
      <c r="I59" s="173"/>
      <c r="J59" s="173"/>
      <c r="K59" s="173"/>
      <c r="L59" s="174"/>
    </row>
    <row r="60" spans="2:12" x14ac:dyDescent="0.15">
      <c r="B60" s="172"/>
      <c r="C60" s="173"/>
      <c r="D60" s="173"/>
      <c r="E60" s="173"/>
      <c r="F60" s="173"/>
      <c r="G60" s="173"/>
      <c r="H60" s="173"/>
      <c r="I60" s="173"/>
      <c r="J60" s="173"/>
      <c r="K60" s="173"/>
      <c r="L60" s="174"/>
    </row>
    <row r="61" spans="2:12" ht="12.75" customHeight="1" x14ac:dyDescent="0.15">
      <c r="B61" s="178" t="s">
        <v>6709</v>
      </c>
      <c r="C61" s="179"/>
      <c r="D61" s="179"/>
      <c r="E61" s="179"/>
      <c r="F61" s="179"/>
      <c r="G61" s="179"/>
      <c r="H61" s="179"/>
      <c r="I61" s="179"/>
      <c r="J61" s="179"/>
      <c r="K61" s="179"/>
      <c r="L61" s="180"/>
    </row>
    <row r="62" spans="2:12" x14ac:dyDescent="0.15">
      <c r="B62" s="178"/>
      <c r="C62" s="179"/>
      <c r="D62" s="179"/>
      <c r="E62" s="179"/>
      <c r="F62" s="179"/>
      <c r="G62" s="179"/>
      <c r="H62" s="179"/>
      <c r="I62" s="179"/>
      <c r="J62" s="179"/>
      <c r="K62" s="179"/>
      <c r="L62" s="180"/>
    </row>
    <row r="63" spans="2:12" x14ac:dyDescent="0.15">
      <c r="B63" s="50"/>
      <c r="C63" s="5"/>
      <c r="D63" s="5"/>
      <c r="E63" s="5"/>
      <c r="F63" s="5"/>
      <c r="G63" s="5"/>
      <c r="H63" s="5"/>
      <c r="I63" s="5"/>
      <c r="J63" s="5"/>
      <c r="K63" s="5"/>
      <c r="L63" s="6"/>
    </row>
    <row r="64" spans="2:12" x14ac:dyDescent="0.15">
      <c r="B64" s="50"/>
      <c r="C64" s="5"/>
      <c r="D64" s="5"/>
      <c r="E64" s="5"/>
      <c r="F64" s="5"/>
      <c r="G64" s="5"/>
      <c r="H64" s="5"/>
      <c r="I64" s="5"/>
      <c r="J64" s="5"/>
      <c r="K64" s="5"/>
      <c r="L64" s="6"/>
    </row>
    <row r="65" spans="2:12" x14ac:dyDescent="0.15">
      <c r="B65" s="172" t="s">
        <v>5777</v>
      </c>
      <c r="C65" s="173"/>
      <c r="D65" s="173"/>
      <c r="E65" s="173"/>
      <c r="F65" s="173"/>
      <c r="G65" s="173"/>
      <c r="H65" s="173"/>
      <c r="I65" s="173"/>
      <c r="J65" s="173"/>
      <c r="K65" s="173"/>
      <c r="L65" s="174"/>
    </row>
    <row r="66" spans="2:12" x14ac:dyDescent="0.15">
      <c r="B66" s="172"/>
      <c r="C66" s="173"/>
      <c r="D66" s="173"/>
      <c r="E66" s="173"/>
      <c r="F66" s="173"/>
      <c r="G66" s="173"/>
      <c r="H66" s="173"/>
      <c r="I66" s="173"/>
      <c r="J66" s="173"/>
      <c r="K66" s="173"/>
      <c r="L66" s="174"/>
    </row>
    <row r="67" spans="2:12" x14ac:dyDescent="0.15">
      <c r="B67" s="172"/>
      <c r="C67" s="173"/>
      <c r="D67" s="173"/>
      <c r="E67" s="173"/>
      <c r="F67" s="173"/>
      <c r="G67" s="173"/>
      <c r="H67" s="173"/>
      <c r="I67" s="173"/>
      <c r="J67" s="173"/>
      <c r="K67" s="173"/>
      <c r="L67" s="174"/>
    </row>
    <row r="68" spans="2:12" x14ac:dyDescent="0.15">
      <c r="B68" s="164" t="s">
        <v>6699</v>
      </c>
      <c r="C68" s="162"/>
      <c r="D68" s="162"/>
      <c r="E68" s="162"/>
      <c r="F68" s="162"/>
      <c r="G68" s="162"/>
      <c r="H68" s="162"/>
      <c r="I68" s="162"/>
      <c r="J68" s="162"/>
      <c r="K68" s="162"/>
      <c r="L68" s="163"/>
    </row>
    <row r="69" spans="2:12" x14ac:dyDescent="0.15">
      <c r="B69" s="184" t="s">
        <v>6701</v>
      </c>
      <c r="C69" s="185"/>
      <c r="D69" s="185"/>
      <c r="E69" s="185"/>
      <c r="F69" s="185"/>
      <c r="G69" s="185"/>
      <c r="H69" s="185"/>
      <c r="I69" s="185"/>
      <c r="J69" s="185"/>
      <c r="K69" s="185"/>
      <c r="L69" s="186"/>
    </row>
    <row r="70" spans="2:12" x14ac:dyDescent="0.15">
      <c r="B70" s="184"/>
      <c r="C70" s="185"/>
      <c r="D70" s="185"/>
      <c r="E70" s="185"/>
      <c r="F70" s="185"/>
      <c r="G70" s="185"/>
      <c r="H70" s="185"/>
      <c r="I70" s="185"/>
      <c r="J70" s="185"/>
      <c r="K70" s="185"/>
      <c r="L70" s="186"/>
    </row>
    <row r="71" spans="2:12" x14ac:dyDescent="0.15">
      <c r="B71" s="164" t="s">
        <v>6700</v>
      </c>
      <c r="C71" s="162"/>
      <c r="D71" s="162"/>
      <c r="E71" s="162"/>
      <c r="F71" s="162"/>
      <c r="G71" s="162"/>
      <c r="H71" s="162"/>
      <c r="I71" s="162"/>
      <c r="J71" s="162"/>
      <c r="K71" s="162"/>
      <c r="L71" s="163"/>
    </row>
    <row r="72" spans="2:12" ht="12.75" customHeight="1" x14ac:dyDescent="0.15">
      <c r="B72" s="184" t="s">
        <v>6702</v>
      </c>
      <c r="C72" s="185"/>
      <c r="D72" s="185"/>
      <c r="E72" s="185"/>
      <c r="F72" s="185"/>
      <c r="G72" s="185"/>
      <c r="H72" s="185"/>
      <c r="I72" s="185"/>
      <c r="J72" s="185"/>
      <c r="K72" s="185"/>
      <c r="L72" s="186"/>
    </row>
    <row r="73" spans="2:12" x14ac:dyDescent="0.15">
      <c r="B73" s="184"/>
      <c r="C73" s="185"/>
      <c r="D73" s="185"/>
      <c r="E73" s="185"/>
      <c r="F73" s="185"/>
      <c r="G73" s="185"/>
      <c r="H73" s="185"/>
      <c r="I73" s="185"/>
      <c r="J73" s="185"/>
      <c r="K73" s="185"/>
      <c r="L73" s="186"/>
    </row>
    <row r="74" spans="2:12" x14ac:dyDescent="0.15">
      <c r="B74" s="184"/>
      <c r="C74" s="185"/>
      <c r="D74" s="185"/>
      <c r="E74" s="185"/>
      <c r="F74" s="185"/>
      <c r="G74" s="185"/>
      <c r="H74" s="185"/>
      <c r="I74" s="185"/>
      <c r="J74" s="185"/>
      <c r="K74" s="185"/>
      <c r="L74" s="186"/>
    </row>
    <row r="75" spans="2:12" x14ac:dyDescent="0.15">
      <c r="B75" s="161"/>
      <c r="C75" s="162"/>
      <c r="D75" s="162"/>
      <c r="E75" s="162"/>
      <c r="F75" s="162"/>
      <c r="G75" s="162"/>
      <c r="H75" s="162"/>
      <c r="I75" s="162"/>
      <c r="J75" s="162"/>
      <c r="K75" s="162"/>
      <c r="L75" s="163"/>
    </row>
    <row r="76" spans="2:12" x14ac:dyDescent="0.15">
      <c r="B76" s="161"/>
      <c r="C76" s="162"/>
      <c r="D76" s="162"/>
      <c r="E76" s="162"/>
      <c r="F76" s="162"/>
      <c r="G76" s="162"/>
      <c r="H76" s="162"/>
      <c r="I76" s="162"/>
      <c r="J76" s="162"/>
      <c r="K76" s="162"/>
      <c r="L76" s="163"/>
    </row>
    <row r="77" spans="2:12" x14ac:dyDescent="0.15">
      <c r="B77" s="50"/>
      <c r="C77" s="5"/>
      <c r="D77" s="5"/>
      <c r="E77" s="5"/>
      <c r="F77" s="5"/>
      <c r="G77" s="5"/>
      <c r="H77" s="5"/>
      <c r="I77" s="5"/>
      <c r="J77" s="5"/>
      <c r="K77" s="5"/>
      <c r="L77" s="6"/>
    </row>
    <row r="78" spans="2:12" x14ac:dyDescent="0.15">
      <c r="B78" s="172" t="s">
        <v>5778</v>
      </c>
      <c r="C78" s="173"/>
      <c r="D78" s="173"/>
      <c r="E78" s="173"/>
      <c r="F78" s="173"/>
      <c r="G78" s="173"/>
      <c r="H78" s="173"/>
      <c r="I78" s="173"/>
      <c r="J78" s="173"/>
      <c r="K78" s="173"/>
      <c r="L78" s="174"/>
    </row>
    <row r="79" spans="2:12" x14ac:dyDescent="0.15">
      <c r="B79" s="172"/>
      <c r="C79" s="173"/>
      <c r="D79" s="173"/>
      <c r="E79" s="173"/>
      <c r="F79" s="173"/>
      <c r="G79" s="173"/>
      <c r="H79" s="173"/>
      <c r="I79" s="173"/>
      <c r="J79" s="173"/>
      <c r="K79" s="173"/>
      <c r="L79" s="174"/>
    </row>
    <row r="80" spans="2:12" x14ac:dyDescent="0.15">
      <c r="B80" s="178" t="s">
        <v>6707</v>
      </c>
      <c r="C80" s="179"/>
      <c r="D80" s="179"/>
      <c r="E80" s="179"/>
      <c r="F80" s="179"/>
      <c r="G80" s="179"/>
      <c r="H80" s="179"/>
      <c r="I80" s="179"/>
      <c r="J80" s="179"/>
      <c r="K80" s="179"/>
      <c r="L80" s="180"/>
    </row>
    <row r="81" spans="2:12" x14ac:dyDescent="0.15">
      <c r="B81" s="178"/>
      <c r="C81" s="179"/>
      <c r="D81" s="179"/>
      <c r="E81" s="179"/>
      <c r="F81" s="179"/>
      <c r="G81" s="179"/>
      <c r="H81" s="179"/>
      <c r="I81" s="179"/>
      <c r="J81" s="179"/>
      <c r="K81" s="179"/>
      <c r="L81" s="180"/>
    </row>
    <row r="82" spans="2:12" ht="13.5" thickBot="1" x14ac:dyDescent="0.2">
      <c r="B82" s="119"/>
      <c r="C82" s="120"/>
      <c r="D82" s="120"/>
      <c r="E82" s="121"/>
      <c r="F82" s="121"/>
      <c r="G82" s="121"/>
      <c r="H82" s="121"/>
      <c r="I82" s="121"/>
      <c r="J82" s="121"/>
      <c r="K82" s="121"/>
      <c r="L82" s="122"/>
    </row>
  </sheetData>
  <mergeCells count="18">
    <mergeCell ref="B61:L62"/>
    <mergeCell ref="B69:L70"/>
    <mergeCell ref="B72:L74"/>
    <mergeCell ref="B80:L81"/>
    <mergeCell ref="B59:L60"/>
    <mergeCell ref="B65:L67"/>
    <mergeCell ref="B78:L79"/>
    <mergeCell ref="B4:L4"/>
    <mergeCell ref="B13:L13"/>
    <mergeCell ref="B17:L17"/>
    <mergeCell ref="B24:L24"/>
    <mergeCell ref="B28:L29"/>
    <mergeCell ref="B7:L9"/>
    <mergeCell ref="B45:L45"/>
    <mergeCell ref="B38:L39"/>
    <mergeCell ref="B54:L55"/>
    <mergeCell ref="B41:L42"/>
    <mergeCell ref="B49:L50"/>
  </mergeCells>
  <phoneticPr fontId="10" type="noConversion"/>
  <conditionalFormatting sqref="G30">
    <cfRule type="cellIs" dxfId="10" priority="7" operator="lessThan">
      <formula>0</formula>
    </cfRule>
    <cfRule type="cellIs" dxfId="9" priority="8" operator="greaterThan">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AI3083"/>
  <sheetViews>
    <sheetView showGridLines="0" workbookViewId="0">
      <pane xSplit="7" ySplit="4" topLeftCell="H5" activePane="bottomRight" state="frozen"/>
      <selection pane="topRight" activeCell="D1" sqref="D1"/>
      <selection pane="bottomLeft" activeCell="A5" sqref="A5"/>
      <selection pane="bottomRight" activeCell="H32" sqref="H32"/>
    </sheetView>
  </sheetViews>
  <sheetFormatPr defaultColWidth="9.125" defaultRowHeight="12.75" x14ac:dyDescent="0.15"/>
  <cols>
    <col min="1" max="2" width="9.125" style="40"/>
    <col min="3" max="3" width="13.125" style="40" customWidth="1"/>
    <col min="4" max="4" width="17.25" style="40" bestFit="1" customWidth="1"/>
    <col min="5" max="5" width="9.125" style="41"/>
    <col min="6" max="6" width="8.375" style="40" customWidth="1"/>
    <col min="7" max="7" width="8.75" style="40" customWidth="1"/>
    <col min="8" max="8" width="12.625" style="41" customWidth="1"/>
    <col min="9" max="9" width="12.625" style="40" customWidth="1"/>
    <col min="10" max="13" width="9.125" style="40"/>
    <col min="14" max="17" width="9.125" style="41"/>
    <col min="18" max="19" width="9.125" style="40"/>
    <col min="20" max="23" width="9.125" style="41"/>
    <col min="24" max="16384" width="9.125" style="40"/>
  </cols>
  <sheetData>
    <row r="1" spans="3:35" x14ac:dyDescent="0.15">
      <c r="D1" s="40" t="s">
        <v>5844</v>
      </c>
      <c r="E1" s="43">
        <v>15</v>
      </c>
      <c r="H1" s="42">
        <f>DATE(G2,12,31)</f>
        <v>42369</v>
      </c>
      <c r="I1" s="42">
        <f>DATE(G2+1,6,30)</f>
        <v>42551</v>
      </c>
    </row>
    <row r="2" spans="3:35" x14ac:dyDescent="0.15">
      <c r="D2" s="40" t="s">
        <v>6377</v>
      </c>
      <c r="E2" s="45">
        <f>E1/10</f>
        <v>1.5</v>
      </c>
      <c r="F2" s="40" t="s">
        <v>5781</v>
      </c>
      <c r="G2" s="44">
        <v>2015</v>
      </c>
      <c r="N2" s="47" t="s">
        <v>6672</v>
      </c>
      <c r="T2" s="47" t="s">
        <v>6672</v>
      </c>
      <c r="Z2" s="47" t="s">
        <v>6673</v>
      </c>
      <c r="AA2" s="99"/>
      <c r="AB2" s="99"/>
      <c r="AC2" s="99"/>
      <c r="AF2" s="47" t="s">
        <v>6673</v>
      </c>
      <c r="AG2" s="99"/>
    </row>
    <row r="3" spans="3:35" x14ac:dyDescent="0.15">
      <c r="C3" s="40" t="s">
        <v>5845</v>
      </c>
      <c r="H3" s="41" t="s">
        <v>5850</v>
      </c>
      <c r="I3" s="99" t="s">
        <v>5851</v>
      </c>
      <c r="N3" s="47" t="s">
        <v>5847</v>
      </c>
      <c r="T3" s="47" t="s">
        <v>5848</v>
      </c>
      <c r="Z3" s="47" t="s">
        <v>5847</v>
      </c>
      <c r="AA3" s="99"/>
      <c r="AB3" s="99"/>
      <c r="AC3" s="99"/>
      <c r="AF3" s="47" t="s">
        <v>5848</v>
      </c>
      <c r="AG3" s="99"/>
    </row>
    <row r="4" spans="3:35" x14ac:dyDescent="0.15">
      <c r="C4" s="40" t="s">
        <v>5851</v>
      </c>
      <c r="D4" s="40" t="s">
        <v>5850</v>
      </c>
      <c r="E4" s="93"/>
      <c r="F4" s="54" t="s">
        <v>68</v>
      </c>
      <c r="G4" s="54" t="s">
        <v>69</v>
      </c>
      <c r="H4" s="93" t="s">
        <v>6377</v>
      </c>
      <c r="I4" s="102" t="s">
        <v>6377</v>
      </c>
      <c r="N4" s="49" t="s">
        <v>5846</v>
      </c>
      <c r="O4" s="49" t="s">
        <v>68</v>
      </c>
      <c r="P4" s="49" t="s">
        <v>69</v>
      </c>
      <c r="Q4" s="49" t="s">
        <v>5843</v>
      </c>
      <c r="T4" s="49" t="s">
        <v>5846</v>
      </c>
      <c r="U4" s="49" t="s">
        <v>68</v>
      </c>
      <c r="V4" s="49" t="s">
        <v>69</v>
      </c>
      <c r="W4" s="49" t="s">
        <v>5843</v>
      </c>
      <c r="Z4" s="49" t="s">
        <v>5846</v>
      </c>
      <c r="AA4" s="49" t="s">
        <v>68</v>
      </c>
      <c r="AB4" s="49" t="s">
        <v>69</v>
      </c>
      <c r="AC4" s="49" t="s">
        <v>5843</v>
      </c>
      <c r="AF4" s="49" t="s">
        <v>5846</v>
      </c>
      <c r="AG4" s="49" t="s">
        <v>68</v>
      </c>
      <c r="AH4" s="49" t="s">
        <v>69</v>
      </c>
      <c r="AI4" s="49" t="s">
        <v>5843</v>
      </c>
    </row>
    <row r="5" spans="3:35" x14ac:dyDescent="0.15">
      <c r="C5" s="40" t="str">
        <f>IFERROR(IF(AND(I5&lt;&gt;"",I5&gt;=$E$2),MAX($C$4:C4)+1,""),"")</f>
        <v/>
      </c>
      <c r="D5" s="41" t="str">
        <f>IFERROR(IF(AND(H5&lt;&gt;"",H5&gt;=$E$2),MAX($D$4:D4)+1,""),"")</f>
        <v/>
      </c>
      <c r="F5" s="40" t="s">
        <v>6717</v>
      </c>
      <c r="G5" s="40" t="s">
        <v>6718</v>
      </c>
      <c r="H5" s="41">
        <f>IFERROR(IF(IF([1]!EM_S_DIV_STOCK(F5,$H$1,"1","1")="",0,[1]!EM_S_DIV_STOCK(F5,$H$1,"1","1"))+IF([1]!EM_S_DIV_CAPITALIZATION1(F5,$H$1,"1","1")="",0,[1]!EM_S_DIV_CAPITALIZATION1(F5,$H$1,"1","1"))=0,"",IF([1]!EM_S_DIV_STOCK(F5,$H$1,"1","1")="",0,[1]!EM_S_DIV_STOCK(F5,$H$1,"1","1"))+IF([1]!EM_S_DIV_CAPITALIZATION1(F5,$H$1,"1","1")="",0,[1]!EM_S_DIV_CAPITALIZATION1(F5,$H$1,"1","1"))),"")</f>
        <v>0.2</v>
      </c>
      <c r="I5" s="40" t="str">
        <f>IFERROR(IF(IF([1]!EM_S_DIV_STOCK(F5,$I$1,"1","1")="",0,[1]!EM_S_DIV_STOCK(F5,$I$1,"1","1"))+IF([1]!EM_S_DIV_CAPITALIZATION1(F5,$I$1,"1","1")="",0,[1]!EM_S_DIV_CAPITALIZATION1(F5,$I$1,"1","1"))=0,"",IF([1]!EM_S_DIV_STOCK(F5,$I$1,"1","1")="",0,[1]!EM_S_DIV_STOCK(F5,$I$1,"1","1"))+IF([1]!EM_S_DIV_CAPITALIZATION1(F5,$I$1,"1","1")="",0,[1]!EM_S_DIV_CAPITALIZATION1(F5,$I$1,"1","1"))),"")</f>
        <v/>
      </c>
      <c r="N5" s="41">
        <v>1</v>
      </c>
      <c r="O5" s="41" t="str">
        <f>IFERROR(VLOOKUP(N5,D:H,3,),"")</f>
        <v>000018.SZ</v>
      </c>
      <c r="P5" s="41" t="str">
        <f>IFERROR(VLOOKUP(N5,D:H,4,),"")</f>
        <v>神州长城</v>
      </c>
      <c r="Q5" s="46">
        <f>IFERROR(VLOOKUP(N5,D:H,5,),"")</f>
        <v>2.8</v>
      </c>
      <c r="T5" s="41">
        <v>1</v>
      </c>
      <c r="U5" s="41" t="s">
        <v>2740</v>
      </c>
      <c r="V5" s="41" t="s">
        <v>2741</v>
      </c>
      <c r="W5" s="46">
        <v>3</v>
      </c>
      <c r="Z5" s="99">
        <v>1</v>
      </c>
      <c r="AA5" s="40" t="str">
        <f>IFERROR(VLOOKUP(Z5,C:I,4,),"")</f>
        <v>002102.SZ</v>
      </c>
      <c r="AB5" s="40" t="str">
        <f>IFERROR(VLOOKUP(Z5,C:I,5,),"")</f>
        <v>冠福股份</v>
      </c>
      <c r="AC5" s="115">
        <f>IFERROR(VLOOKUP(Z5,C:I,7,),"")</f>
        <v>2</v>
      </c>
      <c r="AF5" s="99">
        <v>1</v>
      </c>
      <c r="AG5" s="40" t="s">
        <v>1224</v>
      </c>
      <c r="AH5" s="40" t="s">
        <v>1225</v>
      </c>
      <c r="AI5" s="115">
        <v>3</v>
      </c>
    </row>
    <row r="6" spans="3:35" x14ac:dyDescent="0.15">
      <c r="C6" s="40" t="str">
        <f>IFERROR(IF(AND(I6&lt;&gt;"",I6&gt;=$E$2),MAX($C$4:C5)+1,""),"")</f>
        <v/>
      </c>
      <c r="D6" s="99" t="str">
        <f>IFERROR(IF(AND(H6&lt;&gt;"",H6&gt;=$E$2),MAX($D$4:D5)+1,""),"")</f>
        <v/>
      </c>
      <c r="F6" s="40" t="s">
        <v>6719</v>
      </c>
      <c r="G6" s="40" t="s">
        <v>6720</v>
      </c>
      <c r="H6" s="167" t="s">
        <v>5898</v>
      </c>
      <c r="I6" s="40" t="s">
        <v>5898</v>
      </c>
      <c r="N6" s="41">
        <v>2</v>
      </c>
      <c r="O6" s="41" t="str">
        <f t="shared" ref="O6:O69" si="0">IFERROR(VLOOKUP(N6,D:H,3,),"")</f>
        <v>000078.SZ</v>
      </c>
      <c r="P6" s="41" t="str">
        <f t="shared" ref="P6:P69" si="1">IFERROR(VLOOKUP(N6,D:H,4,),"")</f>
        <v>海王生物</v>
      </c>
      <c r="Q6" s="46">
        <f t="shared" ref="Q6:Q69" si="2">IFERROR(VLOOKUP(N6,D:H,5,),"")</f>
        <v>1.5</v>
      </c>
      <c r="T6" s="41">
        <v>2</v>
      </c>
      <c r="U6" s="41" t="s">
        <v>3560</v>
      </c>
      <c r="V6" s="41" t="s">
        <v>3561</v>
      </c>
      <c r="W6" s="46">
        <v>2.908728</v>
      </c>
      <c r="Z6" s="99">
        <v>2</v>
      </c>
      <c r="AA6" s="40" t="str">
        <f t="shared" ref="AA6:AA24" si="3">IFERROR(VLOOKUP(Z6,C:I,4,),"")</f>
        <v>002113.SZ</v>
      </c>
      <c r="AB6" s="40" t="str">
        <f t="shared" ref="AB6:AB24" si="4">IFERROR(VLOOKUP(Z6,C:I,5,),"")</f>
        <v>天润数娱</v>
      </c>
      <c r="AC6" s="115">
        <f t="shared" ref="AC6:AC24" si="5">IFERROR(VLOOKUP(Z6,C:I,7,),"")</f>
        <v>3</v>
      </c>
      <c r="AF6" s="99">
        <v>2</v>
      </c>
      <c r="AG6" s="40" t="s">
        <v>1510</v>
      </c>
      <c r="AH6" s="40" t="s">
        <v>1511</v>
      </c>
      <c r="AI6" s="115">
        <v>3</v>
      </c>
    </row>
    <row r="7" spans="3:35" x14ac:dyDescent="0.15">
      <c r="C7" s="40" t="str">
        <f>IFERROR(IF(AND(I7&lt;&gt;"",I7&gt;=$E$2),MAX($C$4:C6)+1,""),"")</f>
        <v/>
      </c>
      <c r="D7" s="99" t="str">
        <f>IFERROR(IF(AND(H7&lt;&gt;"",H7&gt;=$E$2),MAX($D$4:D6)+1,""),"")</f>
        <v/>
      </c>
      <c r="F7" s="40" t="s">
        <v>6721</v>
      </c>
      <c r="G7" s="40" t="s">
        <v>6722</v>
      </c>
      <c r="H7" s="167" t="s">
        <v>5898</v>
      </c>
      <c r="I7" s="40" t="s">
        <v>5898</v>
      </c>
      <c r="N7" s="41">
        <v>3</v>
      </c>
      <c r="O7" s="41" t="str">
        <f t="shared" si="0"/>
        <v>000516.SZ</v>
      </c>
      <c r="P7" s="41" t="str">
        <f t="shared" si="1"/>
        <v>国际医学</v>
      </c>
      <c r="Q7" s="46">
        <f t="shared" si="2"/>
        <v>1.5</v>
      </c>
      <c r="T7" s="41">
        <v>3</v>
      </c>
      <c r="U7" s="41" t="s">
        <v>118</v>
      </c>
      <c r="V7" s="41" t="s">
        <v>119</v>
      </c>
      <c r="W7" s="46">
        <v>2.8</v>
      </c>
      <c r="Z7" s="99">
        <v>3</v>
      </c>
      <c r="AA7" s="40" t="str">
        <f t="shared" si="3"/>
        <v>002141.SZ</v>
      </c>
      <c r="AB7" s="40" t="str">
        <f t="shared" si="4"/>
        <v>贤丰控股</v>
      </c>
      <c r="AC7" s="115">
        <f t="shared" si="5"/>
        <v>2.5</v>
      </c>
      <c r="AF7" s="99">
        <v>3</v>
      </c>
      <c r="AG7" s="40" t="s">
        <v>2208</v>
      </c>
      <c r="AH7" s="40" t="s">
        <v>2209</v>
      </c>
      <c r="AI7" s="115">
        <v>3</v>
      </c>
    </row>
    <row r="8" spans="3:35" x14ac:dyDescent="0.15">
      <c r="C8" s="40" t="str">
        <f>IFERROR(IF(AND(I8&lt;&gt;"",I8&gt;=$E$2),MAX($C$4:C7)+1,""),"")</f>
        <v/>
      </c>
      <c r="D8" s="99" t="str">
        <f>IFERROR(IF(AND(H8&lt;&gt;"",H8&gt;=$E$2),MAX($D$4:D7)+1,""),"")</f>
        <v/>
      </c>
      <c r="F8" s="40" t="s">
        <v>6723</v>
      </c>
      <c r="G8" s="40" t="s">
        <v>6724</v>
      </c>
      <c r="H8" s="167" t="s">
        <v>5898</v>
      </c>
      <c r="I8" s="40" t="s">
        <v>5898</v>
      </c>
      <c r="N8" s="41">
        <v>4</v>
      </c>
      <c r="O8" s="41" t="str">
        <f t="shared" si="0"/>
        <v>000836.SZ</v>
      </c>
      <c r="P8" s="41" t="str">
        <f t="shared" si="1"/>
        <v>鑫茂科技</v>
      </c>
      <c r="Q8" s="46">
        <f t="shared" si="2"/>
        <v>2</v>
      </c>
      <c r="T8" s="41">
        <v>4</v>
      </c>
      <c r="U8" s="41" t="s">
        <v>1924</v>
      </c>
      <c r="V8" s="41" t="s">
        <v>1925</v>
      </c>
      <c r="W8" s="46">
        <v>2.8</v>
      </c>
      <c r="Z8" s="99">
        <v>4</v>
      </c>
      <c r="AA8" s="40" t="str">
        <f t="shared" si="3"/>
        <v>002157.SZ</v>
      </c>
      <c r="AB8" s="40" t="str">
        <f t="shared" si="4"/>
        <v>正邦科技</v>
      </c>
      <c r="AC8" s="115">
        <f t="shared" si="5"/>
        <v>2</v>
      </c>
      <c r="AF8" s="99">
        <v>4</v>
      </c>
      <c r="AG8" s="40" t="s">
        <v>2378</v>
      </c>
      <c r="AH8" s="40" t="s">
        <v>2379</v>
      </c>
      <c r="AI8" s="115">
        <v>3</v>
      </c>
    </row>
    <row r="9" spans="3:35" x14ac:dyDescent="0.15">
      <c r="C9" s="40" t="str">
        <f>IFERROR(IF(AND(I9&lt;&gt;"",I9&gt;=$E$2),MAX($C$4:C8)+1,""),"")</f>
        <v/>
      </c>
      <c r="D9" s="99" t="str">
        <f>IFERROR(IF(AND(H9&lt;&gt;"",H9&gt;=$E$2),MAX($D$4:D8)+1,""),"")</f>
        <v/>
      </c>
      <c r="F9" s="40" t="s">
        <v>6725</v>
      </c>
      <c r="G9" s="40" t="s">
        <v>6726</v>
      </c>
      <c r="H9" s="167" t="s">
        <v>5898</v>
      </c>
      <c r="I9" s="40" t="s">
        <v>5898</v>
      </c>
      <c r="N9" s="41">
        <v>5</v>
      </c>
      <c r="O9" s="41" t="str">
        <f t="shared" si="0"/>
        <v>000838.SZ</v>
      </c>
      <c r="P9" s="41" t="str">
        <f t="shared" si="1"/>
        <v>财信发展</v>
      </c>
      <c r="Q9" s="46">
        <f t="shared" si="2"/>
        <v>2.5</v>
      </c>
      <c r="T9" s="41">
        <v>5</v>
      </c>
      <c r="U9" s="41" t="s">
        <v>1982</v>
      </c>
      <c r="V9" s="41" t="s">
        <v>1983</v>
      </c>
      <c r="W9" s="46">
        <v>2.8</v>
      </c>
      <c r="Z9" s="99">
        <v>5</v>
      </c>
      <c r="AA9" s="40" t="str">
        <f t="shared" si="3"/>
        <v>002256.SZ</v>
      </c>
      <c r="AB9" s="40" t="str">
        <f t="shared" si="4"/>
        <v>兆新股份</v>
      </c>
      <c r="AC9" s="115">
        <f t="shared" si="5"/>
        <v>3</v>
      </c>
      <c r="AF9" s="99">
        <v>5</v>
      </c>
      <c r="AG9" s="40" t="s">
        <v>3156</v>
      </c>
      <c r="AH9" s="40" t="s">
        <v>3157</v>
      </c>
      <c r="AI9" s="115">
        <v>3</v>
      </c>
    </row>
    <row r="10" spans="3:35" x14ac:dyDescent="0.15">
      <c r="C10" s="40" t="str">
        <f>IFERROR(IF(AND(I10&lt;&gt;"",I10&gt;=$E$2),MAX($C$4:C9)+1,""),"")</f>
        <v/>
      </c>
      <c r="D10" s="99" t="str">
        <f>IFERROR(IF(AND(H10&lt;&gt;"",H10&gt;=$E$2),MAX($D$4:D9)+1,""),"")</f>
        <v/>
      </c>
      <c r="F10" s="40" t="s">
        <v>6727</v>
      </c>
      <c r="G10" s="40" t="s">
        <v>6728</v>
      </c>
      <c r="H10" s="167" t="s">
        <v>5898</v>
      </c>
      <c r="I10" s="40" t="s">
        <v>5898</v>
      </c>
      <c r="N10" s="41">
        <v>6</v>
      </c>
      <c r="O10" s="41" t="str">
        <f t="shared" si="0"/>
        <v>000839.SZ</v>
      </c>
      <c r="P10" s="41" t="str">
        <f t="shared" si="1"/>
        <v>中信国安</v>
      </c>
      <c r="Q10" s="46">
        <f t="shared" si="2"/>
        <v>1.5</v>
      </c>
      <c r="T10" s="41">
        <v>6</v>
      </c>
      <c r="U10" s="41" t="s">
        <v>3408</v>
      </c>
      <c r="V10" s="41" t="s">
        <v>3409</v>
      </c>
      <c r="W10" s="46">
        <v>2.8</v>
      </c>
      <c r="Z10" s="99">
        <v>6</v>
      </c>
      <c r="AA10" s="40" t="str">
        <f t="shared" si="3"/>
        <v>002402.SZ</v>
      </c>
      <c r="AB10" s="40" t="str">
        <f t="shared" si="4"/>
        <v>和而泰</v>
      </c>
      <c r="AC10" s="115">
        <f t="shared" si="5"/>
        <v>1.5</v>
      </c>
      <c r="AF10" s="99">
        <v>6</v>
      </c>
      <c r="AG10" s="40" t="s">
        <v>4876</v>
      </c>
      <c r="AH10" s="40" t="s">
        <v>4877</v>
      </c>
      <c r="AI10" s="115">
        <v>2.8</v>
      </c>
    </row>
    <row r="11" spans="3:35" x14ac:dyDescent="0.15">
      <c r="C11" s="40" t="str">
        <f>IFERROR(IF(AND(I11&lt;&gt;"",I11&gt;=$E$2),MAX($C$4:C10)+1,""),"")</f>
        <v/>
      </c>
      <c r="D11" s="99" t="str">
        <f>IFERROR(IF(AND(H11&lt;&gt;"",H11&gt;=$E$2),MAX($D$4:D10)+1,""),"")</f>
        <v/>
      </c>
      <c r="F11" s="40" t="s">
        <v>6729</v>
      </c>
      <c r="G11" s="40" t="s">
        <v>6730</v>
      </c>
      <c r="H11" s="167" t="s">
        <v>5898</v>
      </c>
      <c r="I11" s="40" t="s">
        <v>5898</v>
      </c>
      <c r="N11" s="41">
        <v>7</v>
      </c>
      <c r="O11" s="41" t="str">
        <f t="shared" si="0"/>
        <v>000961.SZ</v>
      </c>
      <c r="P11" s="41" t="str">
        <f t="shared" si="1"/>
        <v>中南建设</v>
      </c>
      <c r="Q11" s="46">
        <f t="shared" si="2"/>
        <v>1.5</v>
      </c>
      <c r="T11" s="41">
        <v>7</v>
      </c>
      <c r="U11" s="41" t="s">
        <v>5296</v>
      </c>
      <c r="V11" s="41" t="s">
        <v>5297</v>
      </c>
      <c r="W11" s="46">
        <v>2.8</v>
      </c>
      <c r="Z11" s="99">
        <v>7</v>
      </c>
      <c r="AA11" s="40" t="str">
        <f t="shared" si="3"/>
        <v>002421.SZ</v>
      </c>
      <c r="AB11" s="40" t="str">
        <f t="shared" si="4"/>
        <v>达实智能</v>
      </c>
      <c r="AC11" s="115">
        <f t="shared" si="5"/>
        <v>2</v>
      </c>
      <c r="AF11" s="99">
        <v>7</v>
      </c>
      <c r="AG11" s="40" t="s">
        <v>1280</v>
      </c>
      <c r="AH11" s="40" t="s">
        <v>1281</v>
      </c>
      <c r="AI11" s="115">
        <v>2.5</v>
      </c>
    </row>
    <row r="12" spans="3:35" x14ac:dyDescent="0.15">
      <c r="C12" s="40" t="str">
        <f>IFERROR(IF(AND(I12&lt;&gt;"",I12&gt;=$E$2),MAX($C$4:C11)+1,""),"")</f>
        <v/>
      </c>
      <c r="D12" s="99" t="str">
        <f>IFERROR(IF(AND(H12&lt;&gt;"",H12&gt;=$E$2),MAX($D$4:D11)+1,""),"")</f>
        <v/>
      </c>
      <c r="F12" s="40" t="s">
        <v>6731</v>
      </c>
      <c r="G12" s="40" t="s">
        <v>6732</v>
      </c>
      <c r="H12" s="167">
        <v>0.35</v>
      </c>
      <c r="I12" s="40" t="s">
        <v>5898</v>
      </c>
      <c r="N12" s="41">
        <v>8</v>
      </c>
      <c r="O12" s="41" t="str">
        <f t="shared" si="0"/>
        <v>002002.SZ</v>
      </c>
      <c r="P12" s="41" t="str">
        <f t="shared" si="1"/>
        <v>鸿达兴业</v>
      </c>
      <c r="Q12" s="46">
        <f t="shared" si="2"/>
        <v>1.5206164</v>
      </c>
      <c r="T12" s="41">
        <v>8</v>
      </c>
      <c r="U12" s="41" t="s">
        <v>3258</v>
      </c>
      <c r="V12" s="41" t="s">
        <v>3259</v>
      </c>
      <c r="W12" s="46">
        <v>2.7</v>
      </c>
      <c r="Z12" s="99">
        <v>8</v>
      </c>
      <c r="AA12" s="40" t="str">
        <f t="shared" si="3"/>
        <v>002436.SZ</v>
      </c>
      <c r="AB12" s="40" t="str">
        <f t="shared" si="4"/>
        <v>兴森科技</v>
      </c>
      <c r="AC12" s="115">
        <f t="shared" si="5"/>
        <v>2</v>
      </c>
      <c r="AF12" s="99">
        <v>8</v>
      </c>
      <c r="AG12" s="40" t="s">
        <v>5260</v>
      </c>
      <c r="AH12" s="40" t="s">
        <v>5261</v>
      </c>
      <c r="AI12" s="115">
        <v>2.5</v>
      </c>
    </row>
    <row r="13" spans="3:35" x14ac:dyDescent="0.15">
      <c r="C13" s="40" t="str">
        <f>IFERROR(IF(AND(I13&lt;&gt;"",I13&gt;=$E$2),MAX($C$4:C12)+1,""),"")</f>
        <v/>
      </c>
      <c r="D13" s="99" t="str">
        <f>IFERROR(IF(AND(H13&lt;&gt;"",H13&gt;=$E$2),MAX($D$4:D12)+1,""),"")</f>
        <v/>
      </c>
      <c r="F13" s="40" t="s">
        <v>6733</v>
      </c>
      <c r="G13" s="40" t="s">
        <v>6734</v>
      </c>
      <c r="H13" s="167" t="s">
        <v>5898</v>
      </c>
      <c r="I13" s="40" t="s">
        <v>5898</v>
      </c>
      <c r="N13" s="41">
        <v>9</v>
      </c>
      <c r="O13" s="41" t="str">
        <f t="shared" si="0"/>
        <v>002019.SZ</v>
      </c>
      <c r="P13" s="41" t="str">
        <f t="shared" si="1"/>
        <v>亿帆医药</v>
      </c>
      <c r="Q13" s="46">
        <f t="shared" si="2"/>
        <v>1.5</v>
      </c>
      <c r="T13" s="41">
        <v>9</v>
      </c>
      <c r="U13" s="41" t="s">
        <v>2256</v>
      </c>
      <c r="V13" s="41" t="s">
        <v>2257</v>
      </c>
      <c r="W13" s="46">
        <v>2.6</v>
      </c>
      <c r="Z13" s="99">
        <v>9</v>
      </c>
      <c r="AA13" s="40" t="str">
        <f t="shared" si="3"/>
        <v>002558.SZ</v>
      </c>
      <c r="AB13" s="40" t="str">
        <f t="shared" si="4"/>
        <v>世纪游轮</v>
      </c>
      <c r="AC13" s="115">
        <f t="shared" si="5"/>
        <v>2</v>
      </c>
      <c r="AF13" s="99">
        <v>9</v>
      </c>
      <c r="AG13" s="40" t="s">
        <v>3498</v>
      </c>
      <c r="AH13" s="40" t="s">
        <v>3499</v>
      </c>
      <c r="AI13" s="115">
        <v>2.2000000000000002</v>
      </c>
    </row>
    <row r="14" spans="3:35" x14ac:dyDescent="0.15">
      <c r="C14" s="40" t="str">
        <f>IFERROR(IF(AND(I14&lt;&gt;"",I14&gt;=$E$2),MAX($C$4:C13)+1,""),"")</f>
        <v/>
      </c>
      <c r="D14" s="99" t="str">
        <f>IFERROR(IF(AND(H14&lt;&gt;"",H14&gt;=$E$2),MAX($D$4:D13)+1,""),"")</f>
        <v/>
      </c>
      <c r="F14" s="40" t="s">
        <v>6735</v>
      </c>
      <c r="G14" s="40" t="s">
        <v>6736</v>
      </c>
      <c r="H14" s="167" t="s">
        <v>5898</v>
      </c>
      <c r="I14" s="40" t="s">
        <v>5898</v>
      </c>
      <c r="N14" s="41">
        <v>10</v>
      </c>
      <c r="O14" s="41" t="str">
        <f t="shared" si="0"/>
        <v>002031.SZ</v>
      </c>
      <c r="P14" s="41" t="str">
        <f t="shared" si="1"/>
        <v>巨轮智能</v>
      </c>
      <c r="Q14" s="46">
        <f t="shared" si="2"/>
        <v>2</v>
      </c>
      <c r="T14" s="41">
        <v>10</v>
      </c>
      <c r="U14" s="41" t="s">
        <v>2588</v>
      </c>
      <c r="V14" s="41" t="s">
        <v>2589</v>
      </c>
      <c r="W14" s="46">
        <v>2.6</v>
      </c>
      <c r="Z14" s="99">
        <v>10</v>
      </c>
      <c r="AA14" s="40" t="str">
        <f t="shared" si="3"/>
        <v>002610.SZ</v>
      </c>
      <c r="AB14" s="40" t="str">
        <f t="shared" si="4"/>
        <v>爱康科技</v>
      </c>
      <c r="AC14" s="115">
        <f t="shared" si="5"/>
        <v>3</v>
      </c>
      <c r="AF14" s="99">
        <v>10</v>
      </c>
      <c r="AG14" s="40" t="s">
        <v>3428</v>
      </c>
      <c r="AH14" s="40" t="s">
        <v>3429</v>
      </c>
      <c r="AI14" s="115">
        <v>2.1</v>
      </c>
    </row>
    <row r="15" spans="3:35" x14ac:dyDescent="0.15">
      <c r="C15" s="40" t="str">
        <f>IFERROR(IF(AND(I15&lt;&gt;"",I15&gt;=$E$2),MAX($C$4:C14)+1,""),"")</f>
        <v/>
      </c>
      <c r="D15" s="99" t="str">
        <f>IFERROR(IF(AND(H15&lt;&gt;"",H15&gt;=$E$2),MAX($D$4:D14)+1,""),"")</f>
        <v/>
      </c>
      <c r="F15" s="40" t="s">
        <v>6737</v>
      </c>
      <c r="G15" s="40" t="s">
        <v>6738</v>
      </c>
      <c r="H15" s="167" t="s">
        <v>5898</v>
      </c>
      <c r="I15" s="40" t="s">
        <v>5898</v>
      </c>
      <c r="N15" s="41">
        <v>11</v>
      </c>
      <c r="O15" s="41" t="str">
        <f t="shared" si="0"/>
        <v>002121.SZ</v>
      </c>
      <c r="P15" s="41" t="str">
        <f t="shared" si="1"/>
        <v>科陆电子</v>
      </c>
      <c r="Q15" s="46">
        <f t="shared" si="2"/>
        <v>1.5</v>
      </c>
      <c r="T15" s="41">
        <v>11</v>
      </c>
      <c r="U15" s="41" t="s">
        <v>780</v>
      </c>
      <c r="V15" s="41" t="s">
        <v>781</v>
      </c>
      <c r="W15" s="46">
        <v>2.5</v>
      </c>
      <c r="Z15" s="99">
        <v>11</v>
      </c>
      <c r="AA15" s="40" t="str">
        <f t="shared" si="3"/>
        <v>002675.SZ</v>
      </c>
      <c r="AB15" s="40" t="str">
        <f t="shared" si="4"/>
        <v>东诚药业</v>
      </c>
      <c r="AC15" s="115">
        <f t="shared" si="5"/>
        <v>2</v>
      </c>
      <c r="AF15" s="99">
        <v>11</v>
      </c>
      <c r="AG15" s="40" t="s">
        <v>1312</v>
      </c>
      <c r="AH15" s="40" t="s">
        <v>1313</v>
      </c>
      <c r="AI15" s="115">
        <v>2</v>
      </c>
    </row>
    <row r="16" spans="3:35" x14ac:dyDescent="0.15">
      <c r="C16" s="40" t="str">
        <f>IFERROR(IF(AND(I16&lt;&gt;"",I16&gt;=$E$2),MAX($C$4:C15)+1,""),"")</f>
        <v/>
      </c>
      <c r="D16" s="99" t="str">
        <f>IFERROR(IF(AND(H16&lt;&gt;"",H16&gt;=$E$2),MAX($D$4:D15)+1,""),"")</f>
        <v/>
      </c>
      <c r="F16" s="40" t="s">
        <v>6739</v>
      </c>
      <c r="G16" s="40" t="s">
        <v>6740</v>
      </c>
      <c r="H16" s="167" t="s">
        <v>5898</v>
      </c>
      <c r="I16" s="40" t="s">
        <v>5898</v>
      </c>
      <c r="N16" s="41">
        <v>12</v>
      </c>
      <c r="O16" s="41" t="str">
        <f t="shared" si="0"/>
        <v>002145.SZ</v>
      </c>
      <c r="P16" s="41" t="str">
        <f t="shared" si="1"/>
        <v>中核钛白</v>
      </c>
      <c r="Q16" s="46">
        <f t="shared" si="2"/>
        <v>2</v>
      </c>
      <c r="T16" s="41">
        <v>12</v>
      </c>
      <c r="U16" s="41" t="s">
        <v>2190</v>
      </c>
      <c r="V16" s="41" t="s">
        <v>2191</v>
      </c>
      <c r="W16" s="46">
        <v>2.5</v>
      </c>
      <c r="Z16" s="99">
        <v>12</v>
      </c>
      <c r="AA16" s="40" t="str">
        <f t="shared" si="3"/>
        <v>002695.SZ</v>
      </c>
      <c r="AB16" s="40" t="str">
        <f t="shared" si="4"/>
        <v>煌上煌</v>
      </c>
      <c r="AC16" s="115">
        <f t="shared" si="5"/>
        <v>3</v>
      </c>
      <c r="AF16" s="99">
        <v>12</v>
      </c>
      <c r="AG16" s="40" t="s">
        <v>2338</v>
      </c>
      <c r="AH16" s="40" t="s">
        <v>2339</v>
      </c>
      <c r="AI16" s="115">
        <v>2</v>
      </c>
    </row>
    <row r="17" spans="3:35" x14ac:dyDescent="0.15">
      <c r="C17" s="40" t="str">
        <f>IFERROR(IF(AND(I17&lt;&gt;"",I17&gt;=$E$2),MAX($C$4:C16)+1,""),"")</f>
        <v/>
      </c>
      <c r="D17" s="99" t="str">
        <f>IFERROR(IF(AND(H17&lt;&gt;"",H17&gt;=$E$2),MAX($D$4:D16)+1,""),"")</f>
        <v/>
      </c>
      <c r="F17" s="40" t="s">
        <v>6741</v>
      </c>
      <c r="G17" s="40" t="s">
        <v>6742</v>
      </c>
      <c r="H17" s="167" t="s">
        <v>5898</v>
      </c>
      <c r="I17" s="40" t="s">
        <v>5898</v>
      </c>
      <c r="N17" s="41">
        <v>13</v>
      </c>
      <c r="O17" s="41" t="str">
        <f t="shared" si="0"/>
        <v>002153.SZ</v>
      </c>
      <c r="P17" s="41" t="str">
        <f t="shared" si="1"/>
        <v>石基信息</v>
      </c>
      <c r="Q17" s="46">
        <f t="shared" si="2"/>
        <v>2</v>
      </c>
      <c r="T17" s="41">
        <v>13</v>
      </c>
      <c r="U17" s="41" t="s">
        <v>2894</v>
      </c>
      <c r="V17" s="41" t="s">
        <v>2895</v>
      </c>
      <c r="W17" s="46">
        <v>2.2000000000000002</v>
      </c>
      <c r="Z17" s="99">
        <v>13</v>
      </c>
      <c r="AA17" s="40" t="str">
        <f t="shared" si="3"/>
        <v>300026.SZ</v>
      </c>
      <c r="AB17" s="40" t="str">
        <f t="shared" si="4"/>
        <v>红日药业</v>
      </c>
      <c r="AC17" s="115">
        <f t="shared" si="5"/>
        <v>2</v>
      </c>
      <c r="AF17" s="99">
        <v>13</v>
      </c>
      <c r="AG17" s="40" t="s">
        <v>2628</v>
      </c>
      <c r="AH17" s="40" t="s">
        <v>2629</v>
      </c>
      <c r="AI17" s="115">
        <v>2</v>
      </c>
    </row>
    <row r="18" spans="3:35" x14ac:dyDescent="0.15">
      <c r="C18" s="40" t="str">
        <f>IFERROR(IF(AND(I18&lt;&gt;"",I18&gt;=$E$2),MAX($C$4:C17)+1,""),"")</f>
        <v/>
      </c>
      <c r="D18" s="99" t="str">
        <f>IFERROR(IF(AND(H18&lt;&gt;"",H18&gt;=$E$2),MAX($D$4:D17)+1,""),"")</f>
        <v/>
      </c>
      <c r="F18" s="40" t="s">
        <v>6743</v>
      </c>
      <c r="G18" s="40" t="s">
        <v>6744</v>
      </c>
      <c r="H18" s="167" t="s">
        <v>5898</v>
      </c>
      <c r="I18" s="40" t="s">
        <v>5898</v>
      </c>
      <c r="N18" s="41">
        <v>14</v>
      </c>
      <c r="O18" s="41" t="str">
        <f t="shared" si="0"/>
        <v>002174.SZ</v>
      </c>
      <c r="P18" s="41" t="str">
        <f t="shared" si="1"/>
        <v>游族网络</v>
      </c>
      <c r="Q18" s="46">
        <f t="shared" si="2"/>
        <v>2</v>
      </c>
      <c r="T18" s="41">
        <v>14</v>
      </c>
      <c r="U18" s="41" t="s">
        <v>3424</v>
      </c>
      <c r="V18" s="41" t="s">
        <v>3425</v>
      </c>
      <c r="W18" s="46">
        <v>2.2000000000000002</v>
      </c>
      <c r="Z18" s="99">
        <v>14</v>
      </c>
      <c r="AA18" s="40" t="str">
        <f t="shared" si="3"/>
        <v>300185.SZ</v>
      </c>
      <c r="AB18" s="40" t="str">
        <f t="shared" si="4"/>
        <v>通裕重工</v>
      </c>
      <c r="AC18" s="115">
        <f t="shared" si="5"/>
        <v>2</v>
      </c>
      <c r="AF18" s="99">
        <v>14</v>
      </c>
      <c r="AG18" s="40" t="s">
        <v>2944</v>
      </c>
      <c r="AH18" s="40" t="s">
        <v>2945</v>
      </c>
      <c r="AI18" s="115">
        <v>2</v>
      </c>
    </row>
    <row r="19" spans="3:35" x14ac:dyDescent="0.15">
      <c r="C19" s="40" t="str">
        <f>IFERROR(IF(AND(I19&lt;&gt;"",I19&gt;=$E$2),MAX($C$4:C18)+1,""),"")</f>
        <v/>
      </c>
      <c r="D19" s="99">
        <f>IFERROR(IF(AND(H19&lt;&gt;"",H19&gt;=$E$2),MAX($D$4:D18)+1,""),"")</f>
        <v>1</v>
      </c>
      <c r="F19" s="40" t="s">
        <v>6745</v>
      </c>
      <c r="G19" s="40" t="s">
        <v>6746</v>
      </c>
      <c r="H19" s="167">
        <v>2.8</v>
      </c>
      <c r="I19" s="40" t="s">
        <v>5898</v>
      </c>
      <c r="N19" s="41">
        <v>15</v>
      </c>
      <c r="O19" s="41" t="str">
        <f t="shared" si="0"/>
        <v>002175.SZ</v>
      </c>
      <c r="P19" s="41" t="str">
        <f t="shared" si="1"/>
        <v>东方网络</v>
      </c>
      <c r="Q19" s="46">
        <f t="shared" si="2"/>
        <v>1.6</v>
      </c>
      <c r="T19" s="41">
        <v>15</v>
      </c>
      <c r="U19" s="41" t="s">
        <v>1820</v>
      </c>
      <c r="V19" s="41" t="s">
        <v>1821</v>
      </c>
      <c r="W19" s="46">
        <v>2.1</v>
      </c>
      <c r="Z19" s="99">
        <v>15</v>
      </c>
      <c r="AA19" s="40" t="str">
        <f t="shared" si="3"/>
        <v>300292.SZ</v>
      </c>
      <c r="AB19" s="40" t="str">
        <f t="shared" si="4"/>
        <v>吴通控股</v>
      </c>
      <c r="AC19" s="115">
        <f t="shared" si="5"/>
        <v>3</v>
      </c>
      <c r="AF19" s="99">
        <v>15</v>
      </c>
      <c r="AG19" s="40" t="s">
        <v>3426</v>
      </c>
      <c r="AH19" s="40" t="s">
        <v>3427</v>
      </c>
      <c r="AI19" s="115">
        <v>2</v>
      </c>
    </row>
    <row r="20" spans="3:35" x14ac:dyDescent="0.15">
      <c r="C20" s="40" t="str">
        <f>IFERROR(IF(AND(I20&lt;&gt;"",I20&gt;=$E$2),MAX($C$4:C19)+1,""),"")</f>
        <v/>
      </c>
      <c r="D20" s="99" t="str">
        <f>IFERROR(IF(AND(H20&lt;&gt;"",H20&gt;=$E$2),MAX($D$4:D19)+1,""),"")</f>
        <v/>
      </c>
      <c r="F20" s="40" t="s">
        <v>6747</v>
      </c>
      <c r="G20" s="40" t="s">
        <v>6748</v>
      </c>
      <c r="H20" s="167">
        <v>0.5</v>
      </c>
      <c r="I20" s="40" t="s">
        <v>5898</v>
      </c>
      <c r="N20" s="41">
        <v>16</v>
      </c>
      <c r="O20" s="41" t="str">
        <f t="shared" si="0"/>
        <v>002228.SZ</v>
      </c>
      <c r="P20" s="41" t="str">
        <f t="shared" si="1"/>
        <v>合兴包装</v>
      </c>
      <c r="Q20" s="46">
        <f t="shared" si="2"/>
        <v>1.8</v>
      </c>
      <c r="T20" s="41">
        <v>16</v>
      </c>
      <c r="U20" s="41" t="s">
        <v>776</v>
      </c>
      <c r="V20" s="41" t="s">
        <v>777</v>
      </c>
      <c r="W20" s="46">
        <v>2</v>
      </c>
      <c r="Z20" s="99">
        <v>16</v>
      </c>
      <c r="AA20" s="40" t="str">
        <f t="shared" si="3"/>
        <v>300325.SZ</v>
      </c>
      <c r="AB20" s="40" t="str">
        <f t="shared" si="4"/>
        <v>德威新材</v>
      </c>
      <c r="AC20" s="115">
        <f t="shared" si="5"/>
        <v>1.5</v>
      </c>
      <c r="AF20" s="99">
        <v>16</v>
      </c>
      <c r="AG20" s="40" t="s">
        <v>3486</v>
      </c>
      <c r="AH20" s="40" t="s">
        <v>5792</v>
      </c>
      <c r="AI20" s="115">
        <v>2</v>
      </c>
    </row>
    <row r="21" spans="3:35" x14ac:dyDescent="0.15">
      <c r="C21" s="40" t="str">
        <f>IFERROR(IF(AND(I21&lt;&gt;"",I21&gt;=$E$2),MAX($C$4:C20)+1,""),"")</f>
        <v/>
      </c>
      <c r="D21" s="99" t="str">
        <f>IFERROR(IF(AND(H21&lt;&gt;"",H21&gt;=$E$2),MAX($D$4:D20)+1,""),"")</f>
        <v/>
      </c>
      <c r="F21" s="40" t="s">
        <v>6749</v>
      </c>
      <c r="G21" s="40" t="s">
        <v>6750</v>
      </c>
      <c r="H21" s="167" t="s">
        <v>5898</v>
      </c>
      <c r="I21" s="40" t="s">
        <v>5898</v>
      </c>
      <c r="N21" s="41">
        <v>17</v>
      </c>
      <c r="O21" s="41" t="str">
        <f t="shared" si="0"/>
        <v>002236.SZ</v>
      </c>
      <c r="P21" s="41" t="str">
        <f t="shared" si="1"/>
        <v>大华股份</v>
      </c>
      <c r="Q21" s="46">
        <f t="shared" si="2"/>
        <v>1.5</v>
      </c>
      <c r="T21" s="41">
        <v>17</v>
      </c>
      <c r="U21" s="41" t="s">
        <v>1064</v>
      </c>
      <c r="V21" s="41" t="s">
        <v>1065</v>
      </c>
      <c r="W21" s="46">
        <v>2</v>
      </c>
      <c r="Z21" s="99">
        <v>17</v>
      </c>
      <c r="AA21" s="40" t="str">
        <f t="shared" si="3"/>
        <v>300381.SZ</v>
      </c>
      <c r="AB21" s="40" t="str">
        <f t="shared" si="4"/>
        <v>溢多利</v>
      </c>
      <c r="AC21" s="115">
        <f t="shared" si="5"/>
        <v>2</v>
      </c>
      <c r="AF21" s="99">
        <v>17</v>
      </c>
      <c r="AG21" s="40" t="s">
        <v>1798</v>
      </c>
      <c r="AH21" s="40" t="s">
        <v>1799</v>
      </c>
      <c r="AI21" s="115">
        <v>1.5</v>
      </c>
    </row>
    <row r="22" spans="3:35" x14ac:dyDescent="0.15">
      <c r="C22" s="40" t="str">
        <f>IFERROR(IF(AND(I22&lt;&gt;"",I22&gt;=$E$2),MAX($C$4:C21)+1,""),"")</f>
        <v/>
      </c>
      <c r="D22" s="99" t="str">
        <f>IFERROR(IF(AND(H22&lt;&gt;"",H22&gt;=$E$2),MAX($D$4:D21)+1,""),"")</f>
        <v/>
      </c>
      <c r="F22" s="40" t="s">
        <v>6751</v>
      </c>
      <c r="G22" s="40" t="s">
        <v>6752</v>
      </c>
      <c r="H22" s="167" t="s">
        <v>5898</v>
      </c>
      <c r="I22" s="40" t="s">
        <v>5898</v>
      </c>
      <c r="N22" s="41">
        <v>18</v>
      </c>
      <c r="O22" s="41" t="str">
        <f t="shared" si="0"/>
        <v>002279.SZ</v>
      </c>
      <c r="P22" s="41" t="str">
        <f t="shared" si="1"/>
        <v>久其软件</v>
      </c>
      <c r="Q22" s="46">
        <f t="shared" si="2"/>
        <v>1.5</v>
      </c>
      <c r="T22" s="41">
        <v>18</v>
      </c>
      <c r="U22" s="41" t="s">
        <v>1288</v>
      </c>
      <c r="V22" s="41" t="s">
        <v>1289</v>
      </c>
      <c r="W22" s="46">
        <v>2</v>
      </c>
      <c r="Z22" s="99">
        <v>18</v>
      </c>
      <c r="AA22" s="40" t="str">
        <f t="shared" si="3"/>
        <v>300426.SZ</v>
      </c>
      <c r="AB22" s="40" t="str">
        <f t="shared" si="4"/>
        <v>唐德影视</v>
      </c>
      <c r="AC22" s="115">
        <f t="shared" si="5"/>
        <v>1.5</v>
      </c>
      <c r="AF22" s="99">
        <v>18</v>
      </c>
      <c r="AG22" s="40" t="s">
        <v>3422</v>
      </c>
      <c r="AH22" s="40" t="s">
        <v>3423</v>
      </c>
      <c r="AI22" s="115">
        <v>1.5</v>
      </c>
    </row>
    <row r="23" spans="3:35" x14ac:dyDescent="0.15">
      <c r="C23" s="40" t="str">
        <f>IFERROR(IF(AND(I23&lt;&gt;"",I23&gt;=$E$2),MAX($C$4:C22)+1,""),"")</f>
        <v/>
      </c>
      <c r="D23" s="99" t="str">
        <f>IFERROR(IF(AND(H23&lt;&gt;"",H23&gt;=$E$2),MAX($D$4:D22)+1,""),"")</f>
        <v/>
      </c>
      <c r="F23" s="40" t="s">
        <v>6753</v>
      </c>
      <c r="G23" s="40" t="s">
        <v>6754</v>
      </c>
      <c r="H23" s="167" t="s">
        <v>5898</v>
      </c>
      <c r="I23" s="40" t="s">
        <v>5898</v>
      </c>
      <c r="N23" s="41">
        <v>19</v>
      </c>
      <c r="O23" s="41" t="str">
        <f t="shared" si="0"/>
        <v>002280.SZ</v>
      </c>
      <c r="P23" s="41" t="str">
        <f t="shared" si="1"/>
        <v>联络互动</v>
      </c>
      <c r="Q23" s="46">
        <f t="shared" si="2"/>
        <v>1.5</v>
      </c>
      <c r="T23" s="41">
        <v>19</v>
      </c>
      <c r="U23" s="41" t="s">
        <v>1304</v>
      </c>
      <c r="V23" s="41" t="s">
        <v>1305</v>
      </c>
      <c r="W23" s="46">
        <v>2</v>
      </c>
      <c r="Z23" s="99">
        <v>19</v>
      </c>
      <c r="AA23" s="40" t="str">
        <f t="shared" si="3"/>
        <v>300428.SZ</v>
      </c>
      <c r="AB23" s="40" t="str">
        <f t="shared" si="4"/>
        <v>四通新材</v>
      </c>
      <c r="AC23" s="115">
        <f t="shared" si="5"/>
        <v>2</v>
      </c>
      <c r="AF23" s="99">
        <v>19</v>
      </c>
      <c r="AG23" s="40" t="s">
        <v>3578</v>
      </c>
      <c r="AH23" s="40" t="s">
        <v>3579</v>
      </c>
      <c r="AI23" s="115">
        <v>1.5</v>
      </c>
    </row>
    <row r="24" spans="3:35" x14ac:dyDescent="0.15">
      <c r="C24" s="40" t="str">
        <f>IFERROR(IF(AND(I24&lt;&gt;"",I24&gt;=$E$2),MAX($C$4:C23)+1,""),"")</f>
        <v/>
      </c>
      <c r="D24" s="99" t="str">
        <f>IFERROR(IF(AND(H24&lt;&gt;"",H24&gt;=$E$2),MAX($D$4:D23)+1,""),"")</f>
        <v/>
      </c>
      <c r="F24" s="40" t="s">
        <v>6755</v>
      </c>
      <c r="G24" s="40" t="s">
        <v>6756</v>
      </c>
      <c r="H24" s="167" t="s">
        <v>5898</v>
      </c>
      <c r="I24" s="40" t="s">
        <v>5898</v>
      </c>
      <c r="N24" s="41">
        <v>20</v>
      </c>
      <c r="O24" s="41" t="str">
        <f t="shared" si="0"/>
        <v>002310.SZ</v>
      </c>
      <c r="P24" s="41" t="str">
        <f t="shared" si="1"/>
        <v>东方园林</v>
      </c>
      <c r="Q24" s="46">
        <f t="shared" si="2"/>
        <v>1.5</v>
      </c>
      <c r="T24" s="41">
        <v>20</v>
      </c>
      <c r="U24" s="41" t="s">
        <v>1346</v>
      </c>
      <c r="V24" s="41" t="s">
        <v>1347</v>
      </c>
      <c r="W24" s="46">
        <v>2</v>
      </c>
      <c r="Z24" s="99"/>
      <c r="AA24" s="40" t="str">
        <f t="shared" si="3"/>
        <v/>
      </c>
      <c r="AB24" s="40" t="str">
        <f t="shared" si="4"/>
        <v/>
      </c>
      <c r="AC24" s="115" t="str">
        <f t="shared" si="5"/>
        <v/>
      </c>
      <c r="AH24" s="99"/>
      <c r="AI24" s="99"/>
    </row>
    <row r="25" spans="3:35" x14ac:dyDescent="0.15">
      <c r="C25" s="40" t="str">
        <f>IFERROR(IF(AND(I25&lt;&gt;"",I25&gt;=$E$2),MAX($C$4:C24)+1,""),"")</f>
        <v/>
      </c>
      <c r="D25" s="99" t="str">
        <f>IFERROR(IF(AND(H25&lt;&gt;"",H25&gt;=$E$2),MAX($D$4:D24)+1,""),"")</f>
        <v/>
      </c>
      <c r="F25" s="40" t="s">
        <v>6757</v>
      </c>
      <c r="G25" s="40" t="s">
        <v>6758</v>
      </c>
      <c r="H25" s="167" t="s">
        <v>5898</v>
      </c>
      <c r="I25" s="40" t="s">
        <v>5898</v>
      </c>
      <c r="N25" s="41">
        <v>21</v>
      </c>
      <c r="O25" s="41" t="str">
        <f t="shared" si="0"/>
        <v>002323.SZ</v>
      </c>
      <c r="P25" s="41" t="str">
        <f t="shared" si="1"/>
        <v>雅百特</v>
      </c>
      <c r="Q25" s="46">
        <f t="shared" si="2"/>
        <v>2</v>
      </c>
      <c r="T25" s="41">
        <v>21</v>
      </c>
      <c r="U25" s="41" t="s">
        <v>1640</v>
      </c>
      <c r="V25" s="41" t="s">
        <v>1641</v>
      </c>
      <c r="W25" s="46">
        <v>2</v>
      </c>
      <c r="AH25" s="99"/>
      <c r="AI25" s="99"/>
    </row>
    <row r="26" spans="3:35" x14ac:dyDescent="0.15">
      <c r="C26" s="40" t="str">
        <f>IFERROR(IF(AND(I26&lt;&gt;"",I26&gt;=$E$2),MAX($C$4:C25)+1,""),"")</f>
        <v/>
      </c>
      <c r="D26" s="99" t="str">
        <f>IFERROR(IF(AND(H26&lt;&gt;"",H26&gt;=$E$2),MAX($D$4:D25)+1,""),"")</f>
        <v/>
      </c>
      <c r="F26" s="40" t="s">
        <v>6759</v>
      </c>
      <c r="G26" s="40" t="s">
        <v>6760</v>
      </c>
      <c r="H26" s="167" t="s">
        <v>5898</v>
      </c>
      <c r="I26" s="40" t="s">
        <v>5898</v>
      </c>
      <c r="N26" s="41">
        <v>22</v>
      </c>
      <c r="O26" s="41" t="str">
        <f t="shared" si="0"/>
        <v>002407.SZ</v>
      </c>
      <c r="P26" s="41" t="str">
        <f t="shared" si="1"/>
        <v>多氟多</v>
      </c>
      <c r="Q26" s="46">
        <f t="shared" si="2"/>
        <v>1.5</v>
      </c>
      <c r="T26" s="41">
        <v>22</v>
      </c>
      <c r="U26" s="41" t="s">
        <v>1830</v>
      </c>
      <c r="V26" s="41" t="s">
        <v>1831</v>
      </c>
      <c r="W26" s="46">
        <v>2</v>
      </c>
    </row>
    <row r="27" spans="3:35" x14ac:dyDescent="0.15">
      <c r="C27" s="40" t="str">
        <f>IFERROR(IF(AND(I27&lt;&gt;"",I27&gt;=$E$2),MAX($C$4:C26)+1,""),"")</f>
        <v/>
      </c>
      <c r="D27" s="99" t="str">
        <f>IFERROR(IF(AND(H27&lt;&gt;"",H27&gt;=$E$2),MAX($D$4:D26)+1,""),"")</f>
        <v/>
      </c>
      <c r="F27" s="40" t="s">
        <v>6761</v>
      </c>
      <c r="G27" s="40" t="s">
        <v>6762</v>
      </c>
      <c r="H27" s="167" t="s">
        <v>5898</v>
      </c>
      <c r="I27" s="40" t="s">
        <v>5898</v>
      </c>
      <c r="N27" s="41">
        <v>23</v>
      </c>
      <c r="O27" s="41" t="str">
        <f t="shared" si="0"/>
        <v>002413.SZ</v>
      </c>
      <c r="P27" s="41" t="str">
        <f t="shared" si="1"/>
        <v>雷科防务</v>
      </c>
      <c r="Q27" s="46">
        <f t="shared" si="2"/>
        <v>2.1</v>
      </c>
      <c r="T27" s="41">
        <v>23</v>
      </c>
      <c r="U27" s="41" t="s">
        <v>1868</v>
      </c>
      <c r="V27" s="41" t="s">
        <v>1869</v>
      </c>
      <c r="W27" s="46">
        <v>2</v>
      </c>
    </row>
    <row r="28" spans="3:35" x14ac:dyDescent="0.15">
      <c r="C28" s="40" t="str">
        <f>IFERROR(IF(AND(I28&lt;&gt;"",I28&gt;=$E$2),MAX($C$4:C27)+1,""),"")</f>
        <v/>
      </c>
      <c r="D28" s="99" t="str">
        <f>IFERROR(IF(AND(H28&lt;&gt;"",H28&gt;=$E$2),MAX($D$4:D27)+1,""),"")</f>
        <v/>
      </c>
      <c r="F28" s="40" t="s">
        <v>6763</v>
      </c>
      <c r="G28" s="40" t="s">
        <v>6764</v>
      </c>
      <c r="H28" s="167" t="s">
        <v>5898</v>
      </c>
      <c r="I28" s="40" t="s">
        <v>5898</v>
      </c>
      <c r="N28" s="41">
        <v>24</v>
      </c>
      <c r="O28" s="41" t="str">
        <f t="shared" si="0"/>
        <v>002418.SZ</v>
      </c>
      <c r="P28" s="41" t="str">
        <f t="shared" si="1"/>
        <v>康盛股份</v>
      </c>
      <c r="Q28" s="46">
        <f t="shared" si="2"/>
        <v>2</v>
      </c>
      <c r="T28" s="41">
        <v>24</v>
      </c>
      <c r="U28" s="41" t="s">
        <v>1946</v>
      </c>
      <c r="V28" s="41" t="s">
        <v>1947</v>
      </c>
      <c r="W28" s="46">
        <v>2</v>
      </c>
    </row>
    <row r="29" spans="3:35" x14ac:dyDescent="0.15">
      <c r="C29" s="40" t="str">
        <f>IFERROR(IF(AND(I29&lt;&gt;"",I29&gt;=$E$2),MAX($C$4:C28)+1,""),"")</f>
        <v/>
      </c>
      <c r="D29" s="99" t="str">
        <f>IFERROR(IF(AND(H29&lt;&gt;"",H29&gt;=$E$2),MAX($D$4:D28)+1,""),"")</f>
        <v/>
      </c>
      <c r="F29" s="40" t="s">
        <v>6765</v>
      </c>
      <c r="G29" s="40" t="s">
        <v>6766</v>
      </c>
      <c r="H29" s="167" t="s">
        <v>5898</v>
      </c>
      <c r="I29" s="40" t="s">
        <v>5898</v>
      </c>
      <c r="N29" s="41">
        <v>25</v>
      </c>
      <c r="O29" s="41" t="str">
        <f t="shared" si="0"/>
        <v>002426.SZ</v>
      </c>
      <c r="P29" s="41" t="str">
        <f t="shared" si="1"/>
        <v>胜利精密</v>
      </c>
      <c r="Q29" s="46">
        <f t="shared" si="2"/>
        <v>1.5</v>
      </c>
      <c r="T29" s="41">
        <v>25</v>
      </c>
      <c r="U29" s="41" t="s">
        <v>2060</v>
      </c>
      <c r="V29" s="41" t="s">
        <v>2061</v>
      </c>
      <c r="W29" s="46">
        <v>2</v>
      </c>
    </row>
    <row r="30" spans="3:35" x14ac:dyDescent="0.15">
      <c r="C30" s="40" t="str">
        <f>IFERROR(IF(AND(I30&lt;&gt;"",I30&gt;=$E$2),MAX($C$4:C29)+1,""),"")</f>
        <v/>
      </c>
      <c r="D30" s="99" t="str">
        <f>IFERROR(IF(AND(H30&lt;&gt;"",H30&gt;=$E$2),MAX($D$4:D29)+1,""),"")</f>
        <v/>
      </c>
      <c r="F30" s="40" t="s">
        <v>6767</v>
      </c>
      <c r="G30" s="40" t="s">
        <v>6768</v>
      </c>
      <c r="H30" s="167" t="s">
        <v>5898</v>
      </c>
      <c r="I30" s="40" t="s">
        <v>5898</v>
      </c>
      <c r="N30" s="41">
        <v>26</v>
      </c>
      <c r="O30" s="41" t="str">
        <f t="shared" si="0"/>
        <v>002431.SZ</v>
      </c>
      <c r="P30" s="41" t="str">
        <f t="shared" si="1"/>
        <v>棕榈股份</v>
      </c>
      <c r="Q30" s="46">
        <f t="shared" si="2"/>
        <v>1.5</v>
      </c>
      <c r="T30" s="41">
        <v>26</v>
      </c>
      <c r="U30" s="41" t="s">
        <v>2108</v>
      </c>
      <c r="V30" s="41" t="s">
        <v>2109</v>
      </c>
      <c r="W30" s="46">
        <v>2</v>
      </c>
    </row>
    <row r="31" spans="3:35" x14ac:dyDescent="0.15">
      <c r="C31" s="40" t="str">
        <f>IFERROR(IF(AND(I31&lt;&gt;"",I31&gt;=$E$2),MAX($C$4:C30)+1,""),"")</f>
        <v/>
      </c>
      <c r="D31" s="99" t="str">
        <f>IFERROR(IF(AND(H31&lt;&gt;"",H31&gt;=$E$2),MAX($D$4:D30)+1,""),"")</f>
        <v/>
      </c>
      <c r="F31" s="40" t="s">
        <v>6769</v>
      </c>
      <c r="G31" s="40" t="s">
        <v>6770</v>
      </c>
      <c r="H31" s="167" t="s">
        <v>5898</v>
      </c>
      <c r="I31" s="40" t="s">
        <v>5898</v>
      </c>
      <c r="N31" s="41">
        <v>27</v>
      </c>
      <c r="O31" s="41" t="str">
        <f t="shared" si="0"/>
        <v>002437.SZ</v>
      </c>
      <c r="P31" s="41" t="str">
        <f t="shared" si="1"/>
        <v>誉衡药业</v>
      </c>
      <c r="Q31" s="46">
        <f t="shared" si="2"/>
        <v>2</v>
      </c>
      <c r="T31" s="41">
        <v>27</v>
      </c>
      <c r="U31" s="41" t="s">
        <v>2174</v>
      </c>
      <c r="V31" s="41" t="s">
        <v>2175</v>
      </c>
      <c r="W31" s="46">
        <v>2</v>
      </c>
    </row>
    <row r="32" spans="3:35" x14ac:dyDescent="0.15">
      <c r="C32" s="40" t="str">
        <f>IFERROR(IF(AND(I32&lt;&gt;"",I32&gt;=$E$2),MAX($C$4:C31)+1,""),"")</f>
        <v/>
      </c>
      <c r="D32" s="99" t="str">
        <f>IFERROR(IF(AND(H32&lt;&gt;"",H32&gt;=$E$2),MAX($D$4:D31)+1,""),"")</f>
        <v/>
      </c>
      <c r="F32" s="40" t="s">
        <v>6771</v>
      </c>
      <c r="G32" s="40" t="s">
        <v>6772</v>
      </c>
      <c r="H32" s="167">
        <v>0.2</v>
      </c>
      <c r="I32" s="40" t="s">
        <v>5898</v>
      </c>
      <c r="N32" s="41">
        <v>28</v>
      </c>
      <c r="O32" s="41" t="str">
        <f t="shared" si="0"/>
        <v>002466.SZ</v>
      </c>
      <c r="P32" s="41" t="str">
        <f t="shared" si="1"/>
        <v>天齐锂业</v>
      </c>
      <c r="Q32" s="46">
        <f t="shared" si="2"/>
        <v>2.8</v>
      </c>
      <c r="T32" s="41">
        <v>28</v>
      </c>
      <c r="U32" s="41" t="s">
        <v>2296</v>
      </c>
      <c r="V32" s="41" t="s">
        <v>2297</v>
      </c>
      <c r="W32" s="46">
        <v>2</v>
      </c>
    </row>
    <row r="33" spans="3:23" x14ac:dyDescent="0.15">
      <c r="C33" s="40" t="str">
        <f>IFERROR(IF(AND(I33&lt;&gt;"",I33&gt;=$E$2),MAX($C$4:C32)+1,""),"")</f>
        <v/>
      </c>
      <c r="D33" s="99" t="str">
        <f>IFERROR(IF(AND(H33&lt;&gt;"",H33&gt;=$E$2),MAX($D$4:D32)+1,""),"")</f>
        <v/>
      </c>
      <c r="F33" s="40" t="s">
        <v>6773</v>
      </c>
      <c r="G33" s="40" t="s">
        <v>6774</v>
      </c>
      <c r="H33" s="167" t="s">
        <v>5898</v>
      </c>
      <c r="I33" s="40" t="s">
        <v>5898</v>
      </c>
      <c r="N33" s="41">
        <v>29</v>
      </c>
      <c r="O33" s="41" t="str">
        <f t="shared" si="0"/>
        <v>002477.SZ</v>
      </c>
      <c r="P33" s="41" t="str">
        <f t="shared" si="1"/>
        <v>雏鹰农牧</v>
      </c>
      <c r="Q33" s="46">
        <f t="shared" si="2"/>
        <v>2</v>
      </c>
      <c r="T33" s="41">
        <v>29</v>
      </c>
      <c r="U33" s="41" t="s">
        <v>2310</v>
      </c>
      <c r="V33" s="41" t="s">
        <v>2311</v>
      </c>
      <c r="W33" s="46">
        <v>2</v>
      </c>
    </row>
    <row r="34" spans="3:23" x14ac:dyDescent="0.15">
      <c r="C34" s="40" t="str">
        <f>IFERROR(IF(AND(I34&lt;&gt;"",I34&gt;=$E$2),MAX($C$4:C33)+1,""),"")</f>
        <v/>
      </c>
      <c r="D34" s="99" t="str">
        <f>IFERROR(IF(AND(H34&lt;&gt;"",H34&gt;=$E$2),MAX($D$4:D33)+1,""),"")</f>
        <v/>
      </c>
      <c r="F34" s="40" t="s">
        <v>6775</v>
      </c>
      <c r="G34" s="40" t="s">
        <v>6776</v>
      </c>
      <c r="H34" s="167" t="s">
        <v>5898</v>
      </c>
      <c r="I34" s="40" t="s">
        <v>5898</v>
      </c>
      <c r="N34" s="41">
        <v>30</v>
      </c>
      <c r="O34" s="41" t="str">
        <f t="shared" si="0"/>
        <v>002482.SZ</v>
      </c>
      <c r="P34" s="41" t="str">
        <f t="shared" si="1"/>
        <v>广田集团</v>
      </c>
      <c r="Q34" s="46">
        <f t="shared" si="2"/>
        <v>1.5</v>
      </c>
      <c r="T34" s="41">
        <v>30</v>
      </c>
      <c r="U34" s="41" t="s">
        <v>2408</v>
      </c>
      <c r="V34" s="41" t="s">
        <v>2409</v>
      </c>
      <c r="W34" s="46">
        <v>2</v>
      </c>
    </row>
    <row r="35" spans="3:23" x14ac:dyDescent="0.15">
      <c r="C35" s="40" t="str">
        <f>IFERROR(IF(AND(I35&lt;&gt;"",I35&gt;=$E$2),MAX($C$4:C34)+1,""),"")</f>
        <v/>
      </c>
      <c r="D35" s="99" t="str">
        <f>IFERROR(IF(AND(H35&lt;&gt;"",H35&gt;=$E$2),MAX($D$4:D34)+1,""),"")</f>
        <v/>
      </c>
      <c r="F35" s="40" t="s">
        <v>6777</v>
      </c>
      <c r="G35" s="40" t="s">
        <v>6778</v>
      </c>
      <c r="H35" s="167">
        <v>1</v>
      </c>
      <c r="I35" s="40" t="s">
        <v>5898</v>
      </c>
      <c r="N35" s="41">
        <v>31</v>
      </c>
      <c r="O35" s="41" t="str">
        <f t="shared" si="0"/>
        <v>002496.SZ</v>
      </c>
      <c r="P35" s="41" t="str">
        <f t="shared" si="1"/>
        <v>辉丰股份</v>
      </c>
      <c r="Q35" s="46">
        <f t="shared" si="2"/>
        <v>2.8</v>
      </c>
      <c r="T35" s="41">
        <v>31</v>
      </c>
      <c r="U35" s="41" t="s">
        <v>2462</v>
      </c>
      <c r="V35" s="41" t="s">
        <v>2463</v>
      </c>
      <c r="W35" s="46">
        <v>2</v>
      </c>
    </row>
    <row r="36" spans="3:23" x14ac:dyDescent="0.15">
      <c r="C36" s="40" t="str">
        <f>IFERROR(IF(AND(I36&lt;&gt;"",I36&gt;=$E$2),MAX($C$4:C35)+1,""),"")</f>
        <v/>
      </c>
      <c r="D36" s="99" t="str">
        <f>IFERROR(IF(AND(H36&lt;&gt;"",H36&gt;=$E$2),MAX($D$4:D35)+1,""),"")</f>
        <v/>
      </c>
      <c r="F36" s="40" t="s">
        <v>6779</v>
      </c>
      <c r="G36" s="40" t="s">
        <v>6780</v>
      </c>
      <c r="H36" s="167" t="s">
        <v>5898</v>
      </c>
      <c r="I36" s="40" t="s">
        <v>5898</v>
      </c>
      <c r="N36" s="41">
        <v>32</v>
      </c>
      <c r="O36" s="41" t="str">
        <f t="shared" si="0"/>
        <v>002504.SZ</v>
      </c>
      <c r="P36" s="41" t="str">
        <f t="shared" si="1"/>
        <v>弘高创意</v>
      </c>
      <c r="Q36" s="46">
        <f t="shared" si="2"/>
        <v>1.5222560000000001</v>
      </c>
      <c r="T36" s="41">
        <v>32</v>
      </c>
      <c r="U36" s="41" t="s">
        <v>2510</v>
      </c>
      <c r="V36" s="41" t="s">
        <v>2511</v>
      </c>
      <c r="W36" s="46">
        <v>2</v>
      </c>
    </row>
    <row r="37" spans="3:23" x14ac:dyDescent="0.15">
      <c r="C37" s="40" t="str">
        <f>IFERROR(IF(AND(I37&lt;&gt;"",I37&gt;=$E$2),MAX($C$4:C36)+1,""),"")</f>
        <v/>
      </c>
      <c r="D37" s="99" t="str">
        <f>IFERROR(IF(AND(H37&lt;&gt;"",H37&gt;=$E$2),MAX($D$4:D36)+1,""),"")</f>
        <v/>
      </c>
      <c r="F37" s="40" t="s">
        <v>6781</v>
      </c>
      <c r="G37" s="40" t="s">
        <v>6782</v>
      </c>
      <c r="H37" s="167" t="s">
        <v>5898</v>
      </c>
      <c r="I37" s="40" t="s">
        <v>5898</v>
      </c>
      <c r="N37" s="41">
        <v>33</v>
      </c>
      <c r="O37" s="41" t="str">
        <f t="shared" si="0"/>
        <v>002536.SZ</v>
      </c>
      <c r="P37" s="41" t="str">
        <f t="shared" si="1"/>
        <v>西泵股份</v>
      </c>
      <c r="Q37" s="46">
        <f t="shared" si="2"/>
        <v>2</v>
      </c>
      <c r="T37" s="41">
        <v>33</v>
      </c>
      <c r="U37" s="41" t="s">
        <v>2542</v>
      </c>
      <c r="V37" s="41" t="s">
        <v>2543</v>
      </c>
      <c r="W37" s="46">
        <v>2</v>
      </c>
    </row>
    <row r="38" spans="3:23" x14ac:dyDescent="0.15">
      <c r="C38" s="40" t="str">
        <f>IFERROR(IF(AND(I38&lt;&gt;"",I38&gt;=$E$2),MAX($C$4:C37)+1,""),"")</f>
        <v/>
      </c>
      <c r="D38" s="99" t="str">
        <f>IFERROR(IF(AND(H38&lt;&gt;"",H38&gt;=$E$2),MAX($D$4:D37)+1,""),"")</f>
        <v/>
      </c>
      <c r="F38" s="40" t="s">
        <v>6783</v>
      </c>
      <c r="G38" s="40" t="s">
        <v>6784</v>
      </c>
      <c r="H38" s="167" t="s">
        <v>5898</v>
      </c>
      <c r="I38" s="40" t="s">
        <v>5898</v>
      </c>
      <c r="N38" s="41">
        <v>34</v>
      </c>
      <c r="O38" s="41" t="str">
        <f t="shared" si="0"/>
        <v>002546.SZ</v>
      </c>
      <c r="P38" s="41" t="str">
        <f t="shared" si="1"/>
        <v>新联电子</v>
      </c>
      <c r="Q38" s="46">
        <f t="shared" si="2"/>
        <v>1.8</v>
      </c>
      <c r="T38" s="41">
        <v>34</v>
      </c>
      <c r="U38" s="41" t="s">
        <v>2946</v>
      </c>
      <c r="V38" s="41" t="s">
        <v>2947</v>
      </c>
      <c r="W38" s="46">
        <v>2</v>
      </c>
    </row>
    <row r="39" spans="3:23" x14ac:dyDescent="0.15">
      <c r="C39" s="40" t="str">
        <f>IFERROR(IF(AND(I39&lt;&gt;"",I39&gt;=$E$2),MAX($C$4:C38)+1,""),"")</f>
        <v/>
      </c>
      <c r="D39" s="99" t="str">
        <f>IFERROR(IF(AND(H39&lt;&gt;"",H39&gt;=$E$2),MAX($D$4:D38)+1,""),"")</f>
        <v/>
      </c>
      <c r="F39" s="40" t="s">
        <v>6785</v>
      </c>
      <c r="G39" s="40" t="s">
        <v>6786</v>
      </c>
      <c r="H39" s="167" t="s">
        <v>5898</v>
      </c>
      <c r="I39" s="40" t="s">
        <v>5898</v>
      </c>
      <c r="N39" s="41">
        <v>35</v>
      </c>
      <c r="O39" s="41" t="str">
        <f t="shared" si="0"/>
        <v>002560.SZ</v>
      </c>
      <c r="P39" s="41" t="str">
        <f t="shared" si="1"/>
        <v>通达股份</v>
      </c>
      <c r="Q39" s="46">
        <f t="shared" si="2"/>
        <v>2</v>
      </c>
      <c r="T39" s="41">
        <v>35</v>
      </c>
      <c r="U39" s="41" t="s">
        <v>3436</v>
      </c>
      <c r="V39" s="41" t="s">
        <v>3437</v>
      </c>
      <c r="W39" s="46">
        <v>2</v>
      </c>
    </row>
    <row r="40" spans="3:23" x14ac:dyDescent="0.15">
      <c r="C40" s="40" t="str">
        <f>IFERROR(IF(AND(I40&lt;&gt;"",I40&gt;=$E$2),MAX($C$4:C39)+1,""),"")</f>
        <v/>
      </c>
      <c r="D40" s="99" t="str">
        <f>IFERROR(IF(AND(H40&lt;&gt;"",H40&gt;=$E$2),MAX($D$4:D39)+1,""),"")</f>
        <v/>
      </c>
      <c r="F40" s="40" t="s">
        <v>6787</v>
      </c>
      <c r="G40" s="40" t="s">
        <v>6788</v>
      </c>
      <c r="H40" s="167" t="s">
        <v>5898</v>
      </c>
      <c r="I40" s="40" t="s">
        <v>5898</v>
      </c>
      <c r="N40" s="41">
        <v>36</v>
      </c>
      <c r="O40" s="41" t="str">
        <f t="shared" si="0"/>
        <v>002584.SZ</v>
      </c>
      <c r="P40" s="41" t="str">
        <f t="shared" si="1"/>
        <v>西陇科学</v>
      </c>
      <c r="Q40" s="46">
        <f t="shared" si="2"/>
        <v>1.5</v>
      </c>
      <c r="T40" s="41">
        <v>36</v>
      </c>
      <c r="U40" s="41" t="s">
        <v>3440</v>
      </c>
      <c r="V40" s="41" t="s">
        <v>3441</v>
      </c>
      <c r="W40" s="46">
        <v>2</v>
      </c>
    </row>
    <row r="41" spans="3:23" x14ac:dyDescent="0.15">
      <c r="C41" s="40" t="str">
        <f>IFERROR(IF(AND(I41&lt;&gt;"",I41&gt;=$E$2),MAX($C$4:C40)+1,""),"")</f>
        <v/>
      </c>
      <c r="D41" s="99" t="str">
        <f>IFERROR(IF(AND(H41&lt;&gt;"",H41&gt;=$E$2),MAX($D$4:D40)+1,""),"")</f>
        <v/>
      </c>
      <c r="F41" s="40" t="s">
        <v>6789</v>
      </c>
      <c r="G41" s="40" t="s">
        <v>6790</v>
      </c>
      <c r="H41" s="167" t="s">
        <v>5898</v>
      </c>
      <c r="I41" s="40" t="s">
        <v>5898</v>
      </c>
      <c r="N41" s="41">
        <v>37</v>
      </c>
      <c r="O41" s="41" t="str">
        <f t="shared" si="0"/>
        <v>002593.SZ</v>
      </c>
      <c r="P41" s="41" t="str">
        <f t="shared" si="1"/>
        <v>日上集团</v>
      </c>
      <c r="Q41" s="46">
        <f t="shared" si="2"/>
        <v>2</v>
      </c>
      <c r="T41" s="41">
        <v>37</v>
      </c>
      <c r="U41" s="41" t="s">
        <v>3446</v>
      </c>
      <c r="V41" s="41" t="s">
        <v>3447</v>
      </c>
      <c r="W41" s="46">
        <v>2</v>
      </c>
    </row>
    <row r="42" spans="3:23" x14ac:dyDescent="0.15">
      <c r="C42" s="40" t="str">
        <f>IFERROR(IF(AND(I42&lt;&gt;"",I42&gt;=$E$2),MAX($C$4:C41)+1,""),"")</f>
        <v/>
      </c>
      <c r="D42" s="99" t="str">
        <f>IFERROR(IF(AND(H42&lt;&gt;"",H42&gt;=$E$2),MAX($D$4:D41)+1,""),"")</f>
        <v/>
      </c>
      <c r="F42" s="40" t="s">
        <v>6791</v>
      </c>
      <c r="G42" s="40" t="s">
        <v>6792</v>
      </c>
      <c r="H42" s="167" t="s">
        <v>5898</v>
      </c>
      <c r="I42" s="40" t="s">
        <v>5898</v>
      </c>
      <c r="N42" s="41">
        <v>38</v>
      </c>
      <c r="O42" s="41" t="str">
        <f t="shared" si="0"/>
        <v>002601.SZ</v>
      </c>
      <c r="P42" s="41" t="str">
        <f t="shared" si="1"/>
        <v>佰利联</v>
      </c>
      <c r="Q42" s="46">
        <f t="shared" si="2"/>
        <v>2.5</v>
      </c>
      <c r="T42" s="41">
        <v>38</v>
      </c>
      <c r="U42" s="41" t="s">
        <v>3470</v>
      </c>
      <c r="V42" s="41" t="s">
        <v>3471</v>
      </c>
      <c r="W42" s="46">
        <v>2</v>
      </c>
    </row>
    <row r="43" spans="3:23" x14ac:dyDescent="0.15">
      <c r="C43" s="40" t="str">
        <f>IFERROR(IF(AND(I43&lt;&gt;"",I43&gt;=$E$2),MAX($C$4:C42)+1,""),"")</f>
        <v/>
      </c>
      <c r="D43" s="99" t="str">
        <f>IFERROR(IF(AND(H43&lt;&gt;"",H43&gt;=$E$2),MAX($D$4:D42)+1,""),"")</f>
        <v/>
      </c>
      <c r="F43" s="40" t="s">
        <v>6793</v>
      </c>
      <c r="G43" s="40" t="s">
        <v>6794</v>
      </c>
      <c r="H43" s="167" t="s">
        <v>5898</v>
      </c>
      <c r="I43" s="40" t="s">
        <v>5898</v>
      </c>
      <c r="N43" s="41">
        <v>39</v>
      </c>
      <c r="O43" s="41" t="str">
        <f t="shared" si="0"/>
        <v>002619.SZ</v>
      </c>
      <c r="P43" s="41" t="str">
        <f t="shared" si="1"/>
        <v>巨龙管业</v>
      </c>
      <c r="Q43" s="46">
        <f t="shared" si="2"/>
        <v>1.5</v>
      </c>
      <c r="T43" s="41">
        <v>39</v>
      </c>
      <c r="U43" s="41" t="s">
        <v>3472</v>
      </c>
      <c r="V43" s="41" t="s">
        <v>3473</v>
      </c>
      <c r="W43" s="46">
        <v>2</v>
      </c>
    </row>
    <row r="44" spans="3:23" x14ac:dyDescent="0.15">
      <c r="C44" s="40" t="str">
        <f>IFERROR(IF(AND(I44&lt;&gt;"",I44&gt;=$E$2),MAX($C$4:C43)+1,""),"")</f>
        <v/>
      </c>
      <c r="D44" s="99" t="str">
        <f>IFERROR(IF(AND(H44&lt;&gt;"",H44&gt;=$E$2),MAX($D$4:D43)+1,""),"")</f>
        <v/>
      </c>
      <c r="F44" s="40" t="s">
        <v>6795</v>
      </c>
      <c r="G44" s="40" t="s">
        <v>6796</v>
      </c>
      <c r="H44" s="167" t="s">
        <v>5898</v>
      </c>
      <c r="I44" s="40" t="s">
        <v>5898</v>
      </c>
      <c r="N44" s="41">
        <v>40</v>
      </c>
      <c r="O44" s="41" t="str">
        <f t="shared" si="0"/>
        <v>002634.SZ</v>
      </c>
      <c r="P44" s="41" t="str">
        <f t="shared" si="1"/>
        <v>棒杰股份</v>
      </c>
      <c r="Q44" s="46">
        <f t="shared" si="2"/>
        <v>2.6</v>
      </c>
      <c r="T44" s="41">
        <v>40</v>
      </c>
      <c r="U44" s="41" t="s">
        <v>3494</v>
      </c>
      <c r="V44" s="41" t="s">
        <v>3495</v>
      </c>
      <c r="W44" s="46">
        <v>2</v>
      </c>
    </row>
    <row r="45" spans="3:23" x14ac:dyDescent="0.15">
      <c r="C45" s="40" t="str">
        <f>IFERROR(IF(AND(I45&lt;&gt;"",I45&gt;=$E$2),MAX($C$4:C44)+1,""),"")</f>
        <v/>
      </c>
      <c r="D45" s="99" t="str">
        <f>IFERROR(IF(AND(H45&lt;&gt;"",H45&gt;=$E$2),MAX($D$4:D44)+1,""),"")</f>
        <v/>
      </c>
      <c r="F45" s="40" t="s">
        <v>6797</v>
      </c>
      <c r="G45" s="40" t="s">
        <v>6798</v>
      </c>
      <c r="H45" s="167" t="s">
        <v>5898</v>
      </c>
      <c r="I45" s="40" t="s">
        <v>5898</v>
      </c>
      <c r="N45" s="41">
        <v>41</v>
      </c>
      <c r="O45" s="41" t="str">
        <f t="shared" si="0"/>
        <v>002638.SZ</v>
      </c>
      <c r="P45" s="41" t="str">
        <f t="shared" si="1"/>
        <v>勤上光电</v>
      </c>
      <c r="Q45" s="46">
        <f t="shared" si="2"/>
        <v>1.5</v>
      </c>
      <c r="T45" s="41">
        <v>41</v>
      </c>
      <c r="U45" s="41" t="s">
        <v>3500</v>
      </c>
      <c r="V45" s="41" t="s">
        <v>3501</v>
      </c>
      <c r="W45" s="46">
        <v>2</v>
      </c>
    </row>
    <row r="46" spans="3:23" x14ac:dyDescent="0.15">
      <c r="C46" s="40" t="str">
        <f>IFERROR(IF(AND(I46&lt;&gt;"",I46&gt;=$E$2),MAX($C$4:C45)+1,""),"")</f>
        <v/>
      </c>
      <c r="D46" s="99" t="str">
        <f>IFERROR(IF(AND(H46&lt;&gt;"",H46&gt;=$E$2),MAX($D$4:D45)+1,""),"")</f>
        <v/>
      </c>
      <c r="F46" s="40" t="s">
        <v>6799</v>
      </c>
      <c r="G46" s="40" t="s">
        <v>6800</v>
      </c>
      <c r="H46" s="167" t="s">
        <v>5898</v>
      </c>
      <c r="I46" s="40" t="s">
        <v>5898</v>
      </c>
      <c r="N46" s="41">
        <v>42</v>
      </c>
      <c r="O46" s="41" t="str">
        <f t="shared" si="0"/>
        <v>002654.SZ</v>
      </c>
      <c r="P46" s="41" t="str">
        <f t="shared" si="1"/>
        <v>万润科技</v>
      </c>
      <c r="Q46" s="46">
        <f t="shared" si="2"/>
        <v>2</v>
      </c>
      <c r="T46" s="41">
        <v>42</v>
      </c>
      <c r="U46" s="41" t="s">
        <v>3558</v>
      </c>
      <c r="V46" s="41" t="s">
        <v>3559</v>
      </c>
      <c r="W46" s="46">
        <v>2</v>
      </c>
    </row>
    <row r="47" spans="3:23" x14ac:dyDescent="0.15">
      <c r="C47" s="40" t="str">
        <f>IFERROR(IF(AND(I47&lt;&gt;"",I47&gt;=$E$2),MAX($C$4:C46)+1,""),"")</f>
        <v/>
      </c>
      <c r="D47" s="99" t="str">
        <f>IFERROR(IF(AND(H47&lt;&gt;"",H47&gt;=$E$2),MAX($D$4:D46)+1,""),"")</f>
        <v/>
      </c>
      <c r="F47" s="40" t="s">
        <v>6801</v>
      </c>
      <c r="G47" s="40" t="s">
        <v>6802</v>
      </c>
      <c r="H47" s="167" t="s">
        <v>5898</v>
      </c>
      <c r="I47" s="40" t="s">
        <v>5898</v>
      </c>
      <c r="N47" s="41">
        <v>43</v>
      </c>
      <c r="O47" s="41" t="str">
        <f t="shared" si="0"/>
        <v>002661.SZ</v>
      </c>
      <c r="P47" s="41" t="str">
        <f t="shared" si="1"/>
        <v>克明面业</v>
      </c>
      <c r="Q47" s="46">
        <f t="shared" si="2"/>
        <v>2</v>
      </c>
      <c r="T47" s="41">
        <v>43</v>
      </c>
      <c r="U47" s="41" t="s">
        <v>3788</v>
      </c>
      <c r="V47" s="41" t="s">
        <v>3789</v>
      </c>
      <c r="W47" s="46">
        <v>2</v>
      </c>
    </row>
    <row r="48" spans="3:23" x14ac:dyDescent="0.15">
      <c r="C48" s="40" t="str">
        <f>IFERROR(IF(AND(I48&lt;&gt;"",I48&gt;=$E$2),MAX($C$4:C47)+1,""),"")</f>
        <v/>
      </c>
      <c r="D48" s="99" t="str">
        <f>IFERROR(IF(AND(H48&lt;&gt;"",H48&gt;=$E$2),MAX($D$4:D47)+1,""),"")</f>
        <v/>
      </c>
      <c r="F48" s="40" t="s">
        <v>6803</v>
      </c>
      <c r="G48" s="40" t="s">
        <v>6804</v>
      </c>
      <c r="H48" s="167" t="s">
        <v>5898</v>
      </c>
      <c r="I48" s="40" t="s">
        <v>5898</v>
      </c>
      <c r="N48" s="41">
        <v>44</v>
      </c>
      <c r="O48" s="41" t="str">
        <f t="shared" si="0"/>
        <v>002665.SZ</v>
      </c>
      <c r="P48" s="41" t="str">
        <f t="shared" si="1"/>
        <v>首航节能</v>
      </c>
      <c r="Q48" s="46">
        <f t="shared" si="2"/>
        <v>1.7</v>
      </c>
      <c r="T48" s="41">
        <v>44</v>
      </c>
      <c r="U48" s="41" t="s">
        <v>4442</v>
      </c>
      <c r="V48" s="41" t="s">
        <v>4443</v>
      </c>
      <c r="W48" s="46">
        <v>2</v>
      </c>
    </row>
    <row r="49" spans="3:23" x14ac:dyDescent="0.15">
      <c r="C49" s="40" t="str">
        <f>IFERROR(IF(AND(I49&lt;&gt;"",I49&gt;=$E$2),MAX($C$4:C48)+1,""),"")</f>
        <v/>
      </c>
      <c r="D49" s="99" t="str">
        <f>IFERROR(IF(AND(H49&lt;&gt;"",H49&gt;=$E$2),MAX($D$4:D48)+1,""),"")</f>
        <v/>
      </c>
      <c r="F49" s="40" t="s">
        <v>6805</v>
      </c>
      <c r="G49" s="40" t="s">
        <v>6806</v>
      </c>
      <c r="H49" s="167">
        <v>1</v>
      </c>
      <c r="I49" s="40" t="s">
        <v>5898</v>
      </c>
      <c r="N49" s="41">
        <v>45</v>
      </c>
      <c r="O49" s="41" t="str">
        <f t="shared" si="0"/>
        <v>002676.SZ</v>
      </c>
      <c r="P49" s="41" t="str">
        <f t="shared" si="1"/>
        <v>顺威股份</v>
      </c>
      <c r="Q49" s="46">
        <f t="shared" si="2"/>
        <v>1.5</v>
      </c>
      <c r="T49" s="41">
        <v>45</v>
      </c>
      <c r="U49" s="41" t="s">
        <v>5488</v>
      </c>
      <c r="V49" s="41" t="s">
        <v>5489</v>
      </c>
      <c r="W49" s="46">
        <v>2</v>
      </c>
    </row>
    <row r="50" spans="3:23" x14ac:dyDescent="0.15">
      <c r="C50" s="40" t="str">
        <f>IFERROR(IF(AND(I50&lt;&gt;"",I50&gt;=$E$2),MAX($C$4:C49)+1,""),"")</f>
        <v/>
      </c>
      <c r="D50" s="99" t="str">
        <f>IFERROR(IF(AND(H50&lt;&gt;"",H50&gt;=$E$2),MAX($D$4:D49)+1,""),"")</f>
        <v/>
      </c>
      <c r="F50" s="40" t="s">
        <v>6807</v>
      </c>
      <c r="G50" s="40" t="s">
        <v>6808</v>
      </c>
      <c r="H50" s="167" t="s">
        <v>5898</v>
      </c>
      <c r="I50" s="40" t="s">
        <v>5898</v>
      </c>
      <c r="N50" s="41">
        <v>46</v>
      </c>
      <c r="O50" s="41" t="str">
        <f t="shared" si="0"/>
        <v>002688.SZ</v>
      </c>
      <c r="P50" s="41" t="str">
        <f t="shared" si="1"/>
        <v>金河生物</v>
      </c>
      <c r="Q50" s="46">
        <f t="shared" si="2"/>
        <v>1.5</v>
      </c>
      <c r="T50" s="41">
        <v>46</v>
      </c>
      <c r="U50" s="41" t="s">
        <v>5518</v>
      </c>
      <c r="V50" s="41" t="s">
        <v>5519</v>
      </c>
      <c r="W50" s="46">
        <v>2</v>
      </c>
    </row>
    <row r="51" spans="3:23" x14ac:dyDescent="0.15">
      <c r="C51" s="40" t="str">
        <f>IFERROR(IF(AND(I51&lt;&gt;"",I51&gt;=$E$2),MAX($C$4:C50)+1,""),"")</f>
        <v/>
      </c>
      <c r="D51" s="99" t="str">
        <f>IFERROR(IF(AND(H51&lt;&gt;"",H51&gt;=$E$2),MAX($D$4:D50)+1,""),"")</f>
        <v/>
      </c>
      <c r="F51" s="40" t="s">
        <v>6809</v>
      </c>
      <c r="G51" s="40" t="s">
        <v>6810</v>
      </c>
      <c r="H51" s="167" t="s">
        <v>5898</v>
      </c>
      <c r="I51" s="40" t="s">
        <v>5898</v>
      </c>
      <c r="N51" s="41">
        <v>47</v>
      </c>
      <c r="O51" s="41" t="str">
        <f t="shared" si="0"/>
        <v>002709.SZ</v>
      </c>
      <c r="P51" s="41" t="str">
        <f t="shared" si="1"/>
        <v>天赐材料</v>
      </c>
      <c r="Q51" s="46">
        <f t="shared" si="2"/>
        <v>1.5</v>
      </c>
      <c r="T51" s="41">
        <v>47</v>
      </c>
      <c r="U51" s="41" t="s">
        <v>5576</v>
      </c>
      <c r="V51" s="41" t="s">
        <v>5577</v>
      </c>
      <c r="W51" s="46">
        <v>2</v>
      </c>
    </row>
    <row r="52" spans="3:23" x14ac:dyDescent="0.15">
      <c r="C52" s="40" t="str">
        <f>IFERROR(IF(AND(I52&lt;&gt;"",I52&gt;=$E$2),MAX($C$4:C51)+1,""),"")</f>
        <v/>
      </c>
      <c r="D52" s="99" t="str">
        <f>IFERROR(IF(AND(H52&lt;&gt;"",H52&gt;=$E$2),MAX($D$4:D51)+1,""),"")</f>
        <v/>
      </c>
      <c r="F52" s="40" t="s">
        <v>6811</v>
      </c>
      <c r="G52" s="40" t="s">
        <v>6812</v>
      </c>
      <c r="H52" s="167" t="s">
        <v>5898</v>
      </c>
      <c r="I52" s="40" t="s">
        <v>5898</v>
      </c>
      <c r="N52" s="41">
        <v>48</v>
      </c>
      <c r="O52" s="41" t="str">
        <f t="shared" si="0"/>
        <v>002712.SZ</v>
      </c>
      <c r="P52" s="41" t="str">
        <f t="shared" si="1"/>
        <v>思美传媒</v>
      </c>
      <c r="Q52" s="46">
        <f t="shared" si="2"/>
        <v>2</v>
      </c>
      <c r="T52" s="41">
        <v>48</v>
      </c>
      <c r="U52" s="41" t="s">
        <v>5644</v>
      </c>
      <c r="V52" s="41" t="s">
        <v>5645</v>
      </c>
      <c r="W52" s="46">
        <v>2</v>
      </c>
    </row>
    <row r="53" spans="3:23" x14ac:dyDescent="0.15">
      <c r="C53" s="40" t="str">
        <f>IFERROR(IF(AND(I53&lt;&gt;"",I53&gt;=$E$2),MAX($C$4:C52)+1,""),"")</f>
        <v/>
      </c>
      <c r="D53" s="99" t="str">
        <f>IFERROR(IF(AND(H53&lt;&gt;"",H53&gt;=$E$2),MAX($D$4:D52)+1,""),"")</f>
        <v/>
      </c>
      <c r="F53" s="40" t="s">
        <v>6813</v>
      </c>
      <c r="G53" s="40" t="s">
        <v>6814</v>
      </c>
      <c r="H53" s="167" t="s">
        <v>5898</v>
      </c>
      <c r="I53" s="40" t="s">
        <v>5898</v>
      </c>
      <c r="N53" s="41">
        <v>49</v>
      </c>
      <c r="O53" s="41" t="str">
        <f t="shared" si="0"/>
        <v>002740.SZ</v>
      </c>
      <c r="P53" s="41" t="str">
        <f t="shared" si="1"/>
        <v>爱迪尔</v>
      </c>
      <c r="Q53" s="46">
        <f t="shared" si="2"/>
        <v>2</v>
      </c>
      <c r="T53" s="41">
        <v>49</v>
      </c>
      <c r="U53" s="41" t="s">
        <v>5752</v>
      </c>
      <c r="V53" s="41" t="s">
        <v>5753</v>
      </c>
      <c r="W53" s="46">
        <v>2</v>
      </c>
    </row>
    <row r="54" spans="3:23" x14ac:dyDescent="0.15">
      <c r="C54" s="40" t="str">
        <f>IFERROR(IF(AND(I54&lt;&gt;"",I54&gt;=$E$2),MAX($C$4:C53)+1,""),"")</f>
        <v/>
      </c>
      <c r="D54" s="99" t="str">
        <f>IFERROR(IF(AND(H54&lt;&gt;"",H54&gt;=$E$2),MAX($D$4:D53)+1,""),"")</f>
        <v/>
      </c>
      <c r="F54" s="40" t="s">
        <v>6815</v>
      </c>
      <c r="G54" s="40" t="s">
        <v>6816</v>
      </c>
      <c r="H54" s="167" t="s">
        <v>5898</v>
      </c>
      <c r="I54" s="40" t="s">
        <v>5898</v>
      </c>
      <c r="N54" s="41">
        <v>50</v>
      </c>
      <c r="O54" s="41" t="str">
        <f t="shared" si="0"/>
        <v>002758.SZ</v>
      </c>
      <c r="P54" s="41" t="str">
        <f t="shared" si="1"/>
        <v>华通医药</v>
      </c>
      <c r="Q54" s="46">
        <f t="shared" si="2"/>
        <v>1.5</v>
      </c>
      <c r="T54" s="41">
        <v>50</v>
      </c>
      <c r="U54" s="41" t="s">
        <v>3294</v>
      </c>
      <c r="V54" s="41" t="s">
        <v>3295</v>
      </c>
      <c r="W54" s="46">
        <v>1.9405825999999999</v>
      </c>
    </row>
    <row r="55" spans="3:23" x14ac:dyDescent="0.15">
      <c r="C55" s="40" t="str">
        <f>IFERROR(IF(AND(I55&lt;&gt;"",I55&gt;=$E$2),MAX($C$4:C54)+1,""),"")</f>
        <v/>
      </c>
      <c r="D55" s="99" t="str">
        <f>IFERROR(IF(AND(H55&lt;&gt;"",H55&gt;=$E$2),MAX($D$4:D54)+1,""),"")</f>
        <v/>
      </c>
      <c r="F55" s="40" t="s">
        <v>6817</v>
      </c>
      <c r="G55" s="40" t="s">
        <v>6818</v>
      </c>
      <c r="H55" s="167" t="s">
        <v>5898</v>
      </c>
      <c r="I55" s="40" t="s">
        <v>5898</v>
      </c>
      <c r="N55" s="41">
        <v>51</v>
      </c>
      <c r="O55" s="41" t="str">
        <f t="shared" si="0"/>
        <v>002759.SZ</v>
      </c>
      <c r="P55" s="41" t="str">
        <f t="shared" si="1"/>
        <v>天际股份</v>
      </c>
      <c r="Q55" s="46">
        <f t="shared" si="2"/>
        <v>1.5</v>
      </c>
      <c r="T55" s="41">
        <v>51</v>
      </c>
      <c r="U55" s="41" t="s">
        <v>1454</v>
      </c>
      <c r="V55" s="41" t="s">
        <v>1455</v>
      </c>
      <c r="W55" s="46">
        <v>1.8</v>
      </c>
    </row>
    <row r="56" spans="3:23" x14ac:dyDescent="0.15">
      <c r="C56" s="40" t="str">
        <f>IFERROR(IF(AND(I56&lt;&gt;"",I56&gt;=$E$2),MAX($C$4:C55)+1,""),"")</f>
        <v/>
      </c>
      <c r="D56" s="99" t="str">
        <f>IFERROR(IF(AND(H56&lt;&gt;"",H56&gt;=$E$2),MAX($D$4:D55)+1,""),"")</f>
        <v/>
      </c>
      <c r="F56" s="40" t="s">
        <v>6819</v>
      </c>
      <c r="G56" s="40" t="s">
        <v>6820</v>
      </c>
      <c r="H56" s="167" t="s">
        <v>5898</v>
      </c>
      <c r="I56" s="40">
        <v>0.5</v>
      </c>
      <c r="N56" s="41">
        <v>52</v>
      </c>
      <c r="O56" s="41" t="str">
        <f t="shared" si="0"/>
        <v>002768.SZ</v>
      </c>
      <c r="P56" s="41" t="str">
        <f t="shared" si="1"/>
        <v>国恩股份</v>
      </c>
      <c r="Q56" s="46">
        <f t="shared" si="2"/>
        <v>2</v>
      </c>
      <c r="T56" s="41">
        <v>52</v>
      </c>
      <c r="U56" s="41" t="s">
        <v>2080</v>
      </c>
      <c r="V56" s="41" t="s">
        <v>2081</v>
      </c>
      <c r="W56" s="46">
        <v>1.8</v>
      </c>
    </row>
    <row r="57" spans="3:23" x14ac:dyDescent="0.15">
      <c r="C57" s="40" t="str">
        <f>IFERROR(IF(AND(I57&lt;&gt;"",I57&gt;=$E$2),MAX($C$4:C56)+1,""),"")</f>
        <v/>
      </c>
      <c r="D57" s="99" t="str">
        <f>IFERROR(IF(AND(H57&lt;&gt;"",H57&gt;=$E$2),MAX($D$4:D56)+1,""),"")</f>
        <v/>
      </c>
      <c r="F57" s="40" t="s">
        <v>6821</v>
      </c>
      <c r="G57" s="40" t="s">
        <v>6822</v>
      </c>
      <c r="H57" s="167" t="s">
        <v>5898</v>
      </c>
      <c r="I57" s="40" t="s">
        <v>5898</v>
      </c>
      <c r="N57" s="41">
        <v>53</v>
      </c>
      <c r="O57" s="41" t="str">
        <f t="shared" si="0"/>
        <v>002782.SZ</v>
      </c>
      <c r="P57" s="41" t="str">
        <f t="shared" si="1"/>
        <v>可立克</v>
      </c>
      <c r="Q57" s="46">
        <f t="shared" si="2"/>
        <v>1.5</v>
      </c>
      <c r="T57" s="41">
        <v>53</v>
      </c>
      <c r="U57" s="41" t="s">
        <v>3006</v>
      </c>
      <c r="V57" s="41" t="s">
        <v>3007</v>
      </c>
      <c r="W57" s="46">
        <v>1.8</v>
      </c>
    </row>
    <row r="58" spans="3:23" x14ac:dyDescent="0.15">
      <c r="C58" s="40" t="str">
        <f>IFERROR(IF(AND(I58&lt;&gt;"",I58&gt;=$E$2),MAX($C$4:C57)+1,""),"")</f>
        <v/>
      </c>
      <c r="D58" s="99" t="str">
        <f>IFERROR(IF(AND(H58&lt;&gt;"",H58&gt;=$E$2),MAX($D$4:D57)+1,""),"")</f>
        <v/>
      </c>
      <c r="F58" s="40" t="s">
        <v>6823</v>
      </c>
      <c r="G58" s="40" t="s">
        <v>6824</v>
      </c>
      <c r="H58" s="167" t="s">
        <v>5898</v>
      </c>
      <c r="I58" s="40" t="s">
        <v>5898</v>
      </c>
      <c r="N58" s="41">
        <v>54</v>
      </c>
      <c r="O58" s="41" t="str">
        <f t="shared" si="0"/>
        <v>002786.SZ</v>
      </c>
      <c r="P58" s="41" t="str">
        <f t="shared" si="1"/>
        <v>银宝山新</v>
      </c>
      <c r="Q58" s="46">
        <f t="shared" si="2"/>
        <v>2</v>
      </c>
      <c r="T58" s="41">
        <v>54</v>
      </c>
      <c r="U58" s="41" t="s">
        <v>3444</v>
      </c>
      <c r="V58" s="41" t="s">
        <v>3445</v>
      </c>
      <c r="W58" s="46">
        <v>1.8</v>
      </c>
    </row>
    <row r="59" spans="3:23" x14ac:dyDescent="0.15">
      <c r="C59" s="40" t="str">
        <f>IFERROR(IF(AND(I59&lt;&gt;"",I59&gt;=$E$2),MAX($C$4:C58)+1,""),"")</f>
        <v/>
      </c>
      <c r="D59" s="99" t="str">
        <f>IFERROR(IF(AND(H59&lt;&gt;"",H59&gt;=$E$2),MAX($D$4:D58)+1,""),"")</f>
        <v/>
      </c>
      <c r="F59" s="40" t="s">
        <v>6825</v>
      </c>
      <c r="G59" s="40" t="s">
        <v>6826</v>
      </c>
      <c r="H59" s="167" t="s">
        <v>5898</v>
      </c>
      <c r="I59" s="40" t="s">
        <v>5898</v>
      </c>
      <c r="N59" s="41">
        <v>55</v>
      </c>
      <c r="O59" s="41" t="str">
        <f t="shared" si="0"/>
        <v>300006.SZ</v>
      </c>
      <c r="P59" s="41" t="str">
        <f t="shared" si="1"/>
        <v>莱美药业</v>
      </c>
      <c r="Q59" s="46">
        <f t="shared" si="2"/>
        <v>2.6</v>
      </c>
      <c r="T59" s="41">
        <v>55</v>
      </c>
      <c r="U59" s="41" t="s">
        <v>3900</v>
      </c>
      <c r="V59" s="41" t="s">
        <v>3901</v>
      </c>
      <c r="W59" s="46">
        <v>1.8</v>
      </c>
    </row>
    <row r="60" spans="3:23" x14ac:dyDescent="0.15">
      <c r="C60" s="40" t="str">
        <f>IFERROR(IF(AND(I60&lt;&gt;"",I60&gt;=$E$2),MAX($C$4:C59)+1,""),"")</f>
        <v/>
      </c>
      <c r="D60" s="99" t="str">
        <f>IFERROR(IF(AND(H60&lt;&gt;"",H60&gt;=$E$2),MAX($D$4:D59)+1,""),"")</f>
        <v/>
      </c>
      <c r="F60" s="40" t="s">
        <v>6827</v>
      </c>
      <c r="G60" s="40" t="s">
        <v>6828</v>
      </c>
      <c r="H60" s="167" t="s">
        <v>5898</v>
      </c>
      <c r="I60" s="40" t="s">
        <v>5898</v>
      </c>
      <c r="N60" s="41">
        <v>56</v>
      </c>
      <c r="O60" s="41" t="str">
        <f t="shared" si="0"/>
        <v>300023.SZ</v>
      </c>
      <c r="P60" s="41" t="str">
        <f t="shared" si="1"/>
        <v>宝德股份</v>
      </c>
      <c r="Q60" s="46">
        <f t="shared" si="2"/>
        <v>1.5</v>
      </c>
      <c r="T60" s="41">
        <v>56</v>
      </c>
      <c r="U60" s="41" t="s">
        <v>2318</v>
      </c>
      <c r="V60" s="41" t="s">
        <v>2319</v>
      </c>
      <c r="W60" s="46">
        <v>1.7</v>
      </c>
    </row>
    <row r="61" spans="3:23" x14ac:dyDescent="0.15">
      <c r="C61" s="40" t="str">
        <f>IFERROR(IF(AND(I61&lt;&gt;"",I61&gt;=$E$2),MAX($C$4:C60)+1,""),"")</f>
        <v/>
      </c>
      <c r="D61" s="99">
        <f>IFERROR(IF(AND(H61&lt;&gt;"",H61&gt;=$E$2),MAX($D$4:D60)+1,""),"")</f>
        <v>2</v>
      </c>
      <c r="F61" s="40" t="s">
        <v>6829</v>
      </c>
      <c r="G61" s="40" t="s">
        <v>6830</v>
      </c>
      <c r="H61" s="167">
        <v>1.5</v>
      </c>
      <c r="I61" s="40" t="s">
        <v>5898</v>
      </c>
      <c r="N61" s="41">
        <v>57</v>
      </c>
      <c r="O61" s="41" t="str">
        <f t="shared" si="0"/>
        <v>300053.SZ</v>
      </c>
      <c r="P61" s="41" t="str">
        <f t="shared" si="1"/>
        <v>欧比特</v>
      </c>
      <c r="Q61" s="46">
        <f t="shared" si="2"/>
        <v>1.5</v>
      </c>
      <c r="T61" s="41">
        <v>57</v>
      </c>
      <c r="U61" s="41" t="s">
        <v>1348</v>
      </c>
      <c r="V61" s="41" t="s">
        <v>1349</v>
      </c>
      <c r="W61" s="46">
        <v>1.6</v>
      </c>
    </row>
    <row r="62" spans="3:23" x14ac:dyDescent="0.15">
      <c r="C62" s="40" t="str">
        <f>IFERROR(IF(AND(I62&lt;&gt;"",I62&gt;=$E$2),MAX($C$4:C61)+1,""),"")</f>
        <v/>
      </c>
      <c r="D62" s="99" t="str">
        <f>IFERROR(IF(AND(H62&lt;&gt;"",H62&gt;=$E$2),MAX($D$4:D61)+1,""),"")</f>
        <v/>
      </c>
      <c r="F62" s="40" t="s">
        <v>6831</v>
      </c>
      <c r="G62" s="40" t="s">
        <v>6832</v>
      </c>
      <c r="H62" s="167" t="s">
        <v>5898</v>
      </c>
      <c r="I62" s="40" t="s">
        <v>5898</v>
      </c>
      <c r="N62" s="41">
        <v>58</v>
      </c>
      <c r="O62" s="41" t="str">
        <f t="shared" si="0"/>
        <v>300066.SZ</v>
      </c>
      <c r="P62" s="41" t="str">
        <f t="shared" si="1"/>
        <v>三川智慧</v>
      </c>
      <c r="Q62" s="46">
        <f t="shared" si="2"/>
        <v>1.5</v>
      </c>
      <c r="T62" s="41">
        <v>58</v>
      </c>
      <c r="U62" s="41" t="s">
        <v>4784</v>
      </c>
      <c r="V62" s="41" t="s">
        <v>4785</v>
      </c>
      <c r="W62" s="46">
        <v>1.6</v>
      </c>
    </row>
    <row r="63" spans="3:23" x14ac:dyDescent="0.15">
      <c r="C63" s="40" t="str">
        <f>IFERROR(IF(AND(I63&lt;&gt;"",I63&gt;=$E$2),MAX($C$4:C62)+1,""),"")</f>
        <v/>
      </c>
      <c r="D63" s="99" t="str">
        <f>IFERROR(IF(AND(H63&lt;&gt;"",H63&gt;=$E$2),MAX($D$4:D62)+1,""),"")</f>
        <v/>
      </c>
      <c r="F63" s="40" t="s">
        <v>6833</v>
      </c>
      <c r="G63" s="40" t="s">
        <v>6834</v>
      </c>
      <c r="H63" s="167" t="s">
        <v>5898</v>
      </c>
      <c r="I63" s="40" t="s">
        <v>5898</v>
      </c>
      <c r="N63" s="41">
        <v>59</v>
      </c>
      <c r="O63" s="41" t="str">
        <f t="shared" si="0"/>
        <v>300081.SZ</v>
      </c>
      <c r="P63" s="41" t="str">
        <f t="shared" si="1"/>
        <v>恒信移动</v>
      </c>
      <c r="Q63" s="46">
        <f t="shared" si="2"/>
        <v>1.5</v>
      </c>
      <c r="T63" s="41">
        <v>59</v>
      </c>
      <c r="U63" s="41" t="s">
        <v>1998</v>
      </c>
      <c r="V63" s="41" t="s">
        <v>1999</v>
      </c>
      <c r="W63" s="46">
        <v>1.5222560000000001</v>
      </c>
    </row>
    <row r="64" spans="3:23" x14ac:dyDescent="0.15">
      <c r="C64" s="40" t="str">
        <f>IFERROR(IF(AND(I64&lt;&gt;"",I64&gt;=$E$2),MAX($C$4:C63)+1,""),"")</f>
        <v/>
      </c>
      <c r="D64" s="99" t="str">
        <f>IFERROR(IF(AND(H64&lt;&gt;"",H64&gt;=$E$2),MAX($D$4:D63)+1,""),"")</f>
        <v/>
      </c>
      <c r="F64" s="40" t="s">
        <v>6835</v>
      </c>
      <c r="G64" s="40" t="s">
        <v>6836</v>
      </c>
      <c r="H64" s="167">
        <v>0.4</v>
      </c>
      <c r="I64" s="40" t="s">
        <v>5898</v>
      </c>
      <c r="N64" s="41">
        <v>60</v>
      </c>
      <c r="O64" s="41" t="str">
        <f t="shared" si="0"/>
        <v>300083.SZ</v>
      </c>
      <c r="P64" s="41" t="str">
        <f t="shared" si="1"/>
        <v>劲胜精密</v>
      </c>
      <c r="Q64" s="46">
        <f t="shared" si="2"/>
        <v>3</v>
      </c>
      <c r="T64" s="41">
        <v>60</v>
      </c>
      <c r="U64" s="41" t="s">
        <v>1006</v>
      </c>
      <c r="V64" s="41" t="s">
        <v>1007</v>
      </c>
      <c r="W64" s="46">
        <v>1.5206164</v>
      </c>
    </row>
    <row r="65" spans="3:23" x14ac:dyDescent="0.15">
      <c r="C65" s="40" t="str">
        <f>IFERROR(IF(AND(I65&lt;&gt;"",I65&gt;=$E$2),MAX($C$4:C64)+1,""),"")</f>
        <v/>
      </c>
      <c r="D65" s="99" t="str">
        <f>IFERROR(IF(AND(H65&lt;&gt;"",H65&gt;=$E$2),MAX($D$4:D64)+1,""),"")</f>
        <v/>
      </c>
      <c r="F65" s="40" t="s">
        <v>6837</v>
      </c>
      <c r="G65" s="40" t="s">
        <v>6838</v>
      </c>
      <c r="H65" s="167" t="s">
        <v>5898</v>
      </c>
      <c r="I65" s="40" t="s">
        <v>5898</v>
      </c>
      <c r="N65" s="41">
        <v>61</v>
      </c>
      <c r="O65" s="41" t="str">
        <f t="shared" si="0"/>
        <v>300089.SZ</v>
      </c>
      <c r="P65" s="41" t="str">
        <f t="shared" si="1"/>
        <v>文化长城</v>
      </c>
      <c r="Q65" s="46">
        <f t="shared" si="2"/>
        <v>1.5</v>
      </c>
      <c r="T65" s="41">
        <v>61</v>
      </c>
      <c r="U65" s="41" t="s">
        <v>202</v>
      </c>
      <c r="V65" s="41" t="s">
        <v>203</v>
      </c>
      <c r="W65" s="46">
        <v>1.5</v>
      </c>
    </row>
    <row r="66" spans="3:23" x14ac:dyDescent="0.15">
      <c r="C66" s="40" t="str">
        <f>IFERROR(IF(AND(I66&lt;&gt;"",I66&gt;=$E$2),MAX($C$4:C65)+1,""),"")</f>
        <v/>
      </c>
      <c r="D66" s="99" t="str">
        <f>IFERROR(IF(AND(H66&lt;&gt;"",H66&gt;=$E$2),MAX($D$4:D65)+1,""),"")</f>
        <v/>
      </c>
      <c r="F66" s="40" t="s">
        <v>6839</v>
      </c>
      <c r="G66" s="40" t="s">
        <v>6840</v>
      </c>
      <c r="H66" s="167" t="s">
        <v>5898</v>
      </c>
      <c r="I66" s="40" t="s">
        <v>5898</v>
      </c>
      <c r="N66" s="41">
        <v>62</v>
      </c>
      <c r="O66" s="41" t="str">
        <f t="shared" si="0"/>
        <v>300091.SZ</v>
      </c>
      <c r="P66" s="41" t="str">
        <f t="shared" si="1"/>
        <v>金通灵</v>
      </c>
      <c r="Q66" s="46">
        <f t="shared" si="2"/>
        <v>1.5</v>
      </c>
      <c r="T66" s="41">
        <v>62</v>
      </c>
      <c r="U66" s="41" t="s">
        <v>318</v>
      </c>
      <c r="V66" s="41" t="s">
        <v>319</v>
      </c>
      <c r="W66" s="46">
        <v>1.5</v>
      </c>
    </row>
    <row r="67" spans="3:23" x14ac:dyDescent="0.15">
      <c r="C67" s="40" t="str">
        <f>IFERROR(IF(AND(I67&lt;&gt;"",I67&gt;=$E$2),MAX($C$4:C66)+1,""),"")</f>
        <v/>
      </c>
      <c r="D67" s="99" t="str">
        <f>IFERROR(IF(AND(H67&lt;&gt;"",H67&gt;=$E$2),MAX($D$4:D66)+1,""),"")</f>
        <v/>
      </c>
      <c r="F67" s="40" t="s">
        <v>6841</v>
      </c>
      <c r="G67" s="40" t="s">
        <v>6842</v>
      </c>
      <c r="H67" s="167" t="s">
        <v>5898</v>
      </c>
      <c r="I67" s="40" t="s">
        <v>5898</v>
      </c>
      <c r="N67" s="41">
        <v>63</v>
      </c>
      <c r="O67" s="41" t="str">
        <f t="shared" si="0"/>
        <v>300099.SZ</v>
      </c>
      <c r="P67" s="41" t="str">
        <f t="shared" si="1"/>
        <v>尤洛卡</v>
      </c>
      <c r="Q67" s="46">
        <f t="shared" si="2"/>
        <v>1.5</v>
      </c>
      <c r="T67" s="41">
        <v>63</v>
      </c>
      <c r="U67" s="41" t="s">
        <v>782</v>
      </c>
      <c r="V67" s="41" t="s">
        <v>783</v>
      </c>
      <c r="W67" s="46">
        <v>1.5</v>
      </c>
    </row>
    <row r="68" spans="3:23" x14ac:dyDescent="0.15">
      <c r="C68" s="40" t="str">
        <f>IFERROR(IF(AND(I68&lt;&gt;"",I68&gt;=$E$2),MAX($C$4:C67)+1,""),"")</f>
        <v/>
      </c>
      <c r="D68" s="99" t="str">
        <f>IFERROR(IF(AND(H68&lt;&gt;"",H68&gt;=$E$2),MAX($D$4:D67)+1,""),"")</f>
        <v/>
      </c>
      <c r="F68" s="40" t="s">
        <v>6843</v>
      </c>
      <c r="G68" s="40" t="s">
        <v>6844</v>
      </c>
      <c r="H68" s="167" t="s">
        <v>5898</v>
      </c>
      <c r="I68" s="40" t="s">
        <v>5898</v>
      </c>
      <c r="N68" s="41">
        <v>64</v>
      </c>
      <c r="O68" s="41" t="str">
        <f t="shared" si="0"/>
        <v>300156.SZ</v>
      </c>
      <c r="P68" s="41" t="str">
        <f t="shared" si="1"/>
        <v>神雾环保</v>
      </c>
      <c r="Q68" s="46">
        <f t="shared" si="2"/>
        <v>1.5</v>
      </c>
      <c r="T68" s="41">
        <v>64</v>
      </c>
      <c r="U68" s="41" t="s">
        <v>934</v>
      </c>
      <c r="V68" s="41" t="s">
        <v>935</v>
      </c>
      <c r="W68" s="46">
        <v>1.5</v>
      </c>
    </row>
    <row r="69" spans="3:23" x14ac:dyDescent="0.15">
      <c r="C69" s="40" t="str">
        <f>IFERROR(IF(AND(I69&lt;&gt;"",I69&gt;=$E$2),MAX($C$4:C68)+1,""),"")</f>
        <v/>
      </c>
      <c r="D69" s="99" t="str">
        <f>IFERROR(IF(AND(H69&lt;&gt;"",H69&gt;=$E$2),MAX($D$4:D68)+1,""),"")</f>
        <v/>
      </c>
      <c r="F69" s="40" t="s">
        <v>6845</v>
      </c>
      <c r="G69" s="40" t="s">
        <v>6846</v>
      </c>
      <c r="H69" s="167" t="s">
        <v>5898</v>
      </c>
      <c r="I69" s="40" t="s">
        <v>5898</v>
      </c>
      <c r="N69" s="41">
        <v>65</v>
      </c>
      <c r="O69" s="41" t="str">
        <f t="shared" si="0"/>
        <v>300160.SZ</v>
      </c>
      <c r="P69" s="41" t="str">
        <f t="shared" si="1"/>
        <v>秀强股份</v>
      </c>
      <c r="Q69" s="46">
        <f t="shared" si="2"/>
        <v>2.2000000000000002</v>
      </c>
      <c r="T69" s="41">
        <v>65</v>
      </c>
      <c r="U69" s="41" t="s">
        <v>1040</v>
      </c>
      <c r="V69" s="41" t="s">
        <v>1041</v>
      </c>
      <c r="W69" s="46">
        <v>1.5</v>
      </c>
    </row>
    <row r="70" spans="3:23" x14ac:dyDescent="0.15">
      <c r="C70" s="40" t="str">
        <f>IFERROR(IF(AND(I70&lt;&gt;"",I70&gt;=$E$2),MAX($C$4:C69)+1,""),"")</f>
        <v/>
      </c>
      <c r="D70" s="99" t="str">
        <f>IFERROR(IF(AND(H70&lt;&gt;"",H70&gt;=$E$2),MAX($D$4:D69)+1,""),"")</f>
        <v/>
      </c>
      <c r="F70" s="40" t="s">
        <v>6847</v>
      </c>
      <c r="G70" s="40" t="s">
        <v>6848</v>
      </c>
      <c r="H70" s="167" t="s">
        <v>5898</v>
      </c>
      <c r="I70" s="40" t="s">
        <v>5898</v>
      </c>
      <c r="N70" s="41">
        <v>66</v>
      </c>
      <c r="O70" s="41" t="str">
        <f t="shared" ref="O70:O133" si="6">IFERROR(VLOOKUP(N70,D:H,3,),"")</f>
        <v>300187.SZ</v>
      </c>
      <c r="P70" s="41" t="str">
        <f t="shared" ref="P70:P133" si="7">IFERROR(VLOOKUP(N70,D:H,4,),"")</f>
        <v>永清环保</v>
      </c>
      <c r="Q70" s="46">
        <f t="shared" ref="Q70:Q133" si="8">IFERROR(VLOOKUP(N70,D:H,5,),"")</f>
        <v>2</v>
      </c>
      <c r="T70" s="41">
        <v>66</v>
      </c>
      <c r="U70" s="41" t="s">
        <v>1240</v>
      </c>
      <c r="V70" s="41" t="s">
        <v>1241</v>
      </c>
      <c r="W70" s="46">
        <v>1.5</v>
      </c>
    </row>
    <row r="71" spans="3:23" x14ac:dyDescent="0.15">
      <c r="C71" s="40" t="str">
        <f>IFERROR(IF(AND(I71&lt;&gt;"",I71&gt;=$E$2),MAX($C$4:C70)+1,""),"")</f>
        <v/>
      </c>
      <c r="D71" s="99" t="str">
        <f>IFERROR(IF(AND(H71&lt;&gt;"",H71&gt;=$E$2),MAX($D$4:D70)+1,""),"")</f>
        <v/>
      </c>
      <c r="F71" s="40" t="s">
        <v>6849</v>
      </c>
      <c r="G71" s="40" t="s">
        <v>6850</v>
      </c>
      <c r="H71" s="167" t="s">
        <v>5898</v>
      </c>
      <c r="I71" s="40" t="s">
        <v>5898</v>
      </c>
      <c r="N71" s="41">
        <v>67</v>
      </c>
      <c r="O71" s="41" t="str">
        <f t="shared" si="6"/>
        <v>300206.SZ</v>
      </c>
      <c r="P71" s="41" t="str">
        <f t="shared" si="7"/>
        <v>理邦仪器</v>
      </c>
      <c r="Q71" s="46">
        <f t="shared" si="8"/>
        <v>1.5</v>
      </c>
      <c r="T71" s="41">
        <v>67</v>
      </c>
      <c r="U71" s="41" t="s">
        <v>1470</v>
      </c>
      <c r="V71" s="41" t="s">
        <v>1471</v>
      </c>
      <c r="W71" s="46">
        <v>1.5</v>
      </c>
    </row>
    <row r="72" spans="3:23" x14ac:dyDescent="0.15">
      <c r="C72" s="40" t="str">
        <f>IFERROR(IF(AND(I72&lt;&gt;"",I72&gt;=$E$2),MAX($C$4:C71)+1,""),"")</f>
        <v/>
      </c>
      <c r="D72" s="99" t="str">
        <f>IFERROR(IF(AND(H72&lt;&gt;"",H72&gt;=$E$2),MAX($D$4:D71)+1,""),"")</f>
        <v/>
      </c>
      <c r="F72" s="40" t="s">
        <v>6851</v>
      </c>
      <c r="G72" s="40" t="s">
        <v>6852</v>
      </c>
      <c r="H72" s="167" t="s">
        <v>5898</v>
      </c>
      <c r="I72" s="40" t="s">
        <v>5898</v>
      </c>
      <c r="N72" s="41">
        <v>68</v>
      </c>
      <c r="O72" s="41" t="str">
        <f t="shared" si="6"/>
        <v>300217.SZ</v>
      </c>
      <c r="P72" s="41" t="str">
        <f t="shared" si="7"/>
        <v>东方电热</v>
      </c>
      <c r="Q72" s="46">
        <f t="shared" si="8"/>
        <v>1.8</v>
      </c>
      <c r="T72" s="41">
        <v>68</v>
      </c>
      <c r="U72" s="41" t="s">
        <v>1554</v>
      </c>
      <c r="V72" s="41" t="s">
        <v>1555</v>
      </c>
      <c r="W72" s="46">
        <v>1.5</v>
      </c>
    </row>
    <row r="73" spans="3:23" x14ac:dyDescent="0.15">
      <c r="C73" s="40" t="str">
        <f>IFERROR(IF(AND(I73&lt;&gt;"",I73&gt;=$E$2),MAX($C$4:C72)+1,""),"")</f>
        <v/>
      </c>
      <c r="D73" s="99" t="str">
        <f>IFERROR(IF(AND(H73&lt;&gt;"",H73&gt;=$E$2),MAX($D$4:D72)+1,""),"")</f>
        <v/>
      </c>
      <c r="F73" s="40" t="s">
        <v>6853</v>
      </c>
      <c r="G73" s="40" t="s">
        <v>6854</v>
      </c>
      <c r="H73" s="167" t="s">
        <v>5898</v>
      </c>
      <c r="I73" s="40" t="s">
        <v>5898</v>
      </c>
      <c r="N73" s="41">
        <v>69</v>
      </c>
      <c r="O73" s="41" t="str">
        <f t="shared" si="6"/>
        <v>300232.SZ</v>
      </c>
      <c r="P73" s="41" t="str">
        <f t="shared" si="7"/>
        <v>洲明科技</v>
      </c>
      <c r="Q73" s="46">
        <f t="shared" si="8"/>
        <v>1.5</v>
      </c>
      <c r="T73" s="41">
        <v>69</v>
      </c>
      <c r="U73" s="41" t="s">
        <v>1556</v>
      </c>
      <c r="V73" s="41" t="s">
        <v>1557</v>
      </c>
      <c r="W73" s="46">
        <v>1.5</v>
      </c>
    </row>
    <row r="74" spans="3:23" x14ac:dyDescent="0.15">
      <c r="C74" s="40" t="str">
        <f>IFERROR(IF(AND(I74&lt;&gt;"",I74&gt;=$E$2),MAX($C$4:C73)+1,""),"")</f>
        <v/>
      </c>
      <c r="D74" s="99" t="str">
        <f>IFERROR(IF(AND(H74&lt;&gt;"",H74&gt;=$E$2),MAX($D$4:D73)+1,""),"")</f>
        <v/>
      </c>
      <c r="F74" s="40" t="s">
        <v>6855</v>
      </c>
      <c r="G74" s="40" t="s">
        <v>6856</v>
      </c>
      <c r="H74" s="167" t="s">
        <v>5898</v>
      </c>
      <c r="I74" s="40" t="s">
        <v>5898</v>
      </c>
      <c r="N74" s="41">
        <v>70</v>
      </c>
      <c r="O74" s="41" t="str">
        <f t="shared" si="6"/>
        <v>300249.SZ</v>
      </c>
      <c r="P74" s="41" t="str">
        <f t="shared" si="7"/>
        <v>依米康</v>
      </c>
      <c r="Q74" s="46">
        <f t="shared" si="8"/>
        <v>1.5</v>
      </c>
      <c r="T74" s="41">
        <v>70</v>
      </c>
      <c r="U74" s="41" t="s">
        <v>1616</v>
      </c>
      <c r="V74" s="41" t="s">
        <v>1617</v>
      </c>
      <c r="W74" s="46">
        <v>1.5</v>
      </c>
    </row>
    <row r="75" spans="3:23" x14ac:dyDescent="0.15">
      <c r="C75" s="40" t="str">
        <f>IFERROR(IF(AND(I75&lt;&gt;"",I75&gt;=$E$2),MAX($C$4:C74)+1,""),"")</f>
        <v/>
      </c>
      <c r="D75" s="99" t="str">
        <f>IFERROR(IF(AND(H75&lt;&gt;"",H75&gt;=$E$2),MAX($D$4:D74)+1,""),"")</f>
        <v/>
      </c>
      <c r="F75" s="40" t="s">
        <v>6857</v>
      </c>
      <c r="G75" s="40" t="s">
        <v>6858</v>
      </c>
      <c r="H75" s="167" t="s">
        <v>5898</v>
      </c>
      <c r="I75" s="40" t="s">
        <v>5898</v>
      </c>
      <c r="N75" s="41">
        <v>71</v>
      </c>
      <c r="O75" s="41" t="str">
        <f t="shared" si="6"/>
        <v>300277.SZ</v>
      </c>
      <c r="P75" s="41" t="str">
        <f t="shared" si="7"/>
        <v>海联讯</v>
      </c>
      <c r="Q75" s="46">
        <f t="shared" si="8"/>
        <v>1.5</v>
      </c>
      <c r="T75" s="41">
        <v>71</v>
      </c>
      <c r="U75" s="41" t="s">
        <v>1808</v>
      </c>
      <c r="V75" s="41" t="s">
        <v>1809</v>
      </c>
      <c r="W75" s="46">
        <v>1.5</v>
      </c>
    </row>
    <row r="76" spans="3:23" x14ac:dyDescent="0.15">
      <c r="C76" s="40" t="str">
        <f>IFERROR(IF(AND(I76&lt;&gt;"",I76&gt;=$E$2),MAX($C$4:C75)+1,""),"")</f>
        <v/>
      </c>
      <c r="D76" s="99" t="str">
        <f>IFERROR(IF(AND(H76&lt;&gt;"",H76&gt;=$E$2),MAX($D$4:D75)+1,""),"")</f>
        <v/>
      </c>
      <c r="F76" s="40" t="s">
        <v>6859</v>
      </c>
      <c r="G76" s="40" t="s">
        <v>6860</v>
      </c>
      <c r="H76" s="167">
        <v>0.35</v>
      </c>
      <c r="I76" s="40" t="s">
        <v>5898</v>
      </c>
      <c r="N76" s="41">
        <v>72</v>
      </c>
      <c r="O76" s="41" t="str">
        <f t="shared" si="6"/>
        <v>300343.SZ</v>
      </c>
      <c r="P76" s="41" t="str">
        <f t="shared" si="7"/>
        <v>联创互联</v>
      </c>
      <c r="Q76" s="46">
        <f t="shared" si="8"/>
        <v>2.7</v>
      </c>
      <c r="T76" s="41">
        <v>72</v>
      </c>
      <c r="U76" s="41" t="s">
        <v>1846</v>
      </c>
      <c r="V76" s="41" t="s">
        <v>1847</v>
      </c>
      <c r="W76" s="46">
        <v>1.5</v>
      </c>
    </row>
    <row r="77" spans="3:23" x14ac:dyDescent="0.15">
      <c r="C77" s="40" t="str">
        <f>IFERROR(IF(AND(I77&lt;&gt;"",I77&gt;=$E$2),MAX($C$4:C76)+1,""),"")</f>
        <v/>
      </c>
      <c r="D77" s="99" t="str">
        <f>IFERROR(IF(AND(H77&lt;&gt;"",H77&gt;=$E$2),MAX($D$4:D76)+1,""),"")</f>
        <v/>
      </c>
      <c r="F77" s="40" t="s">
        <v>6861</v>
      </c>
      <c r="G77" s="40" t="s">
        <v>6862</v>
      </c>
      <c r="H77" s="167" t="s">
        <v>5898</v>
      </c>
      <c r="I77" s="40" t="s">
        <v>5898</v>
      </c>
      <c r="N77" s="41">
        <v>73</v>
      </c>
      <c r="O77" s="41" t="str">
        <f t="shared" si="6"/>
        <v>300359.SZ</v>
      </c>
      <c r="P77" s="41" t="str">
        <f t="shared" si="7"/>
        <v>全通教育</v>
      </c>
      <c r="Q77" s="46">
        <f t="shared" si="8"/>
        <v>1.5</v>
      </c>
      <c r="T77" s="41">
        <v>73</v>
      </c>
      <c r="U77" s="41" t="s">
        <v>1856</v>
      </c>
      <c r="V77" s="41" t="s">
        <v>1857</v>
      </c>
      <c r="W77" s="46">
        <v>1.5</v>
      </c>
    </row>
    <row r="78" spans="3:23" x14ac:dyDescent="0.15">
      <c r="C78" s="40" t="str">
        <f>IFERROR(IF(AND(I78&lt;&gt;"",I78&gt;=$E$2),MAX($C$4:C77)+1,""),"")</f>
        <v/>
      </c>
      <c r="D78" s="99" t="str">
        <f>IFERROR(IF(AND(H78&lt;&gt;"",H78&gt;=$E$2),MAX($D$4:D77)+1,""),"")</f>
        <v/>
      </c>
      <c r="F78" s="40" t="s">
        <v>6863</v>
      </c>
      <c r="G78" s="40" t="s">
        <v>6864</v>
      </c>
      <c r="H78" s="167">
        <v>0.5</v>
      </c>
      <c r="I78" s="40" t="s">
        <v>5898</v>
      </c>
      <c r="N78" s="41">
        <v>74</v>
      </c>
      <c r="O78" s="41" t="str">
        <f t="shared" si="6"/>
        <v>300362.SZ</v>
      </c>
      <c r="P78" s="41" t="str">
        <f t="shared" si="7"/>
        <v>天翔环境</v>
      </c>
      <c r="Q78" s="46">
        <f t="shared" si="8"/>
        <v>1.9405825999999999</v>
      </c>
      <c r="T78" s="41">
        <v>74</v>
      </c>
      <c r="U78" s="41" t="s">
        <v>1954</v>
      </c>
      <c r="V78" s="41" t="s">
        <v>1955</v>
      </c>
      <c r="W78" s="46">
        <v>1.5</v>
      </c>
    </row>
    <row r="79" spans="3:23" x14ac:dyDescent="0.15">
      <c r="C79" s="40" t="str">
        <f>IFERROR(IF(AND(I79&lt;&gt;"",I79&gt;=$E$2),MAX($C$4:C78)+1,""),"")</f>
        <v/>
      </c>
      <c r="D79" s="99" t="str">
        <f>IFERROR(IF(AND(H79&lt;&gt;"",H79&gt;=$E$2),MAX($D$4:D78)+1,""),"")</f>
        <v/>
      </c>
      <c r="F79" s="40" t="s">
        <v>6865</v>
      </c>
      <c r="G79" s="40" t="s">
        <v>6866</v>
      </c>
      <c r="H79" s="167" t="s">
        <v>5898</v>
      </c>
      <c r="I79" s="40" t="s">
        <v>5898</v>
      </c>
      <c r="N79" s="41">
        <v>75</v>
      </c>
      <c r="O79" s="41" t="str">
        <f t="shared" si="6"/>
        <v>300367.SZ</v>
      </c>
      <c r="P79" s="41" t="str">
        <f t="shared" si="7"/>
        <v>东方网力</v>
      </c>
      <c r="Q79" s="46">
        <f t="shared" si="8"/>
        <v>1.5</v>
      </c>
      <c r="T79" s="41">
        <v>75</v>
      </c>
      <c r="U79" s="41" t="s">
        <v>2156</v>
      </c>
      <c r="V79" s="41" t="s">
        <v>2157</v>
      </c>
      <c r="W79" s="46">
        <v>1.5</v>
      </c>
    </row>
    <row r="80" spans="3:23" x14ac:dyDescent="0.15">
      <c r="C80" s="40" t="str">
        <f>IFERROR(IF(AND(I80&lt;&gt;"",I80&gt;=$E$2),MAX($C$4:C79)+1,""),"")</f>
        <v/>
      </c>
      <c r="D80" s="99" t="str">
        <f>IFERROR(IF(AND(H80&lt;&gt;"",H80&gt;=$E$2),MAX($D$4:D79)+1,""),"")</f>
        <v/>
      </c>
      <c r="F80" s="40" t="s">
        <v>6867</v>
      </c>
      <c r="G80" s="40" t="s">
        <v>6868</v>
      </c>
      <c r="H80" s="167" t="s">
        <v>5898</v>
      </c>
      <c r="I80" s="40" t="s">
        <v>5898</v>
      </c>
      <c r="N80" s="41">
        <v>76</v>
      </c>
      <c r="O80" s="41" t="str">
        <f t="shared" si="6"/>
        <v>300390.SZ</v>
      </c>
      <c r="P80" s="41" t="str">
        <f t="shared" si="7"/>
        <v>天华超净</v>
      </c>
      <c r="Q80" s="46">
        <f t="shared" si="8"/>
        <v>1.5</v>
      </c>
      <c r="T80" s="41">
        <v>76</v>
      </c>
      <c r="U80" s="41" t="s">
        <v>2226</v>
      </c>
      <c r="V80" s="41" t="s">
        <v>2227</v>
      </c>
      <c r="W80" s="46">
        <v>1.5</v>
      </c>
    </row>
    <row r="81" spans="3:23" x14ac:dyDescent="0.15">
      <c r="C81" s="40" t="str">
        <f>IFERROR(IF(AND(I81&lt;&gt;"",I81&gt;=$E$2),MAX($C$4:C80)+1,""),"")</f>
        <v/>
      </c>
      <c r="D81" s="99" t="str">
        <f>IFERROR(IF(AND(H81&lt;&gt;"",H81&gt;=$E$2),MAX($D$4:D80)+1,""),"")</f>
        <v/>
      </c>
      <c r="F81" s="40" t="s">
        <v>6869</v>
      </c>
      <c r="G81" s="40" t="s">
        <v>6870</v>
      </c>
      <c r="H81" s="167" t="s">
        <v>5898</v>
      </c>
      <c r="I81" s="40" t="s">
        <v>5898</v>
      </c>
      <c r="N81" s="41">
        <v>77</v>
      </c>
      <c r="O81" s="41" t="str">
        <f t="shared" si="6"/>
        <v>300394.SZ</v>
      </c>
      <c r="P81" s="41" t="str">
        <f t="shared" si="7"/>
        <v>天孚通信</v>
      </c>
      <c r="Q81" s="46">
        <f t="shared" si="8"/>
        <v>1.5</v>
      </c>
      <c r="T81" s="41">
        <v>77</v>
      </c>
      <c r="U81" s="41" t="s">
        <v>2264</v>
      </c>
      <c r="V81" s="41" t="s">
        <v>2265</v>
      </c>
      <c r="W81" s="46">
        <v>1.5</v>
      </c>
    </row>
    <row r="82" spans="3:23" x14ac:dyDescent="0.15">
      <c r="C82" s="40" t="str">
        <f>IFERROR(IF(AND(I82&lt;&gt;"",I82&gt;=$E$2),MAX($C$4:C81)+1,""),"")</f>
        <v/>
      </c>
      <c r="D82" s="99" t="str">
        <f>IFERROR(IF(AND(H82&lt;&gt;"",H82&gt;=$E$2),MAX($D$4:D81)+1,""),"")</f>
        <v/>
      </c>
      <c r="F82" s="40" t="s">
        <v>6871</v>
      </c>
      <c r="G82" s="40" t="s">
        <v>6872</v>
      </c>
      <c r="H82" s="167" t="s">
        <v>5898</v>
      </c>
      <c r="I82" s="40" t="s">
        <v>5898</v>
      </c>
      <c r="N82" s="41">
        <v>78</v>
      </c>
      <c r="O82" s="41" t="str">
        <f t="shared" si="6"/>
        <v>300419.SZ</v>
      </c>
      <c r="P82" s="41" t="str">
        <f t="shared" si="7"/>
        <v>浩丰科技</v>
      </c>
      <c r="Q82" s="46">
        <f t="shared" si="8"/>
        <v>2.8</v>
      </c>
      <c r="T82" s="41">
        <v>78</v>
      </c>
      <c r="U82" s="41" t="s">
        <v>2340</v>
      </c>
      <c r="V82" s="41" t="s">
        <v>2341</v>
      </c>
      <c r="W82" s="46">
        <v>1.5</v>
      </c>
    </row>
    <row r="83" spans="3:23" x14ac:dyDescent="0.15">
      <c r="C83" s="40" t="str">
        <f>IFERROR(IF(AND(I83&lt;&gt;"",I83&gt;=$E$2),MAX($C$4:C82)+1,""),"")</f>
        <v/>
      </c>
      <c r="D83" s="99" t="str">
        <f>IFERROR(IF(AND(H83&lt;&gt;"",H83&gt;=$E$2),MAX($D$4:D82)+1,""),"")</f>
        <v/>
      </c>
      <c r="F83" s="40" t="s">
        <v>6873</v>
      </c>
      <c r="G83" s="40" t="s">
        <v>6874</v>
      </c>
      <c r="H83" s="167" t="s">
        <v>5898</v>
      </c>
      <c r="I83" s="40" t="s">
        <v>5898</v>
      </c>
      <c r="N83" s="41">
        <v>79</v>
      </c>
      <c r="O83" s="41" t="str">
        <f t="shared" si="6"/>
        <v>300420.SZ</v>
      </c>
      <c r="P83" s="41" t="str">
        <f t="shared" si="7"/>
        <v>五洋科技</v>
      </c>
      <c r="Q83" s="46">
        <f t="shared" si="8"/>
        <v>1.5</v>
      </c>
      <c r="T83" s="41">
        <v>79</v>
      </c>
      <c r="U83" s="41" t="s">
        <v>2364</v>
      </c>
      <c r="V83" s="41" t="s">
        <v>2365</v>
      </c>
      <c r="W83" s="46">
        <v>1.5</v>
      </c>
    </row>
    <row r="84" spans="3:23" x14ac:dyDescent="0.15">
      <c r="C84" s="40" t="str">
        <f>IFERROR(IF(AND(I84&lt;&gt;"",I84&gt;=$E$2),MAX($C$4:C83)+1,""),"")</f>
        <v/>
      </c>
      <c r="D84" s="99" t="str">
        <f>IFERROR(IF(AND(H84&lt;&gt;"",H84&gt;=$E$2),MAX($D$4:D83)+1,""),"")</f>
        <v/>
      </c>
      <c r="F84" s="40" t="s">
        <v>6875</v>
      </c>
      <c r="G84" s="40" t="s">
        <v>6876</v>
      </c>
      <c r="H84" s="167" t="s">
        <v>5898</v>
      </c>
      <c r="I84" s="40" t="s">
        <v>5898</v>
      </c>
      <c r="N84" s="41">
        <v>80</v>
      </c>
      <c r="O84" s="41" t="str">
        <f t="shared" si="6"/>
        <v>300427.SZ</v>
      </c>
      <c r="P84" s="41" t="str">
        <f t="shared" si="7"/>
        <v>红相电力</v>
      </c>
      <c r="Q84" s="46">
        <f t="shared" si="8"/>
        <v>2.2000000000000002</v>
      </c>
      <c r="T84" s="41">
        <v>80</v>
      </c>
      <c r="U84" s="41" t="s">
        <v>2404</v>
      </c>
      <c r="V84" s="41" t="s">
        <v>2405</v>
      </c>
      <c r="W84" s="46">
        <v>1.5</v>
      </c>
    </row>
    <row r="85" spans="3:23" x14ac:dyDescent="0.15">
      <c r="C85" s="40" t="str">
        <f>IFERROR(IF(AND(I85&lt;&gt;"",I85&gt;=$E$2),MAX($C$4:C84)+1,""),"")</f>
        <v/>
      </c>
      <c r="D85" s="99" t="str">
        <f>IFERROR(IF(AND(H85&lt;&gt;"",H85&gt;=$E$2),MAX($D$4:D84)+1,""),"")</f>
        <v/>
      </c>
      <c r="F85" s="40" t="s">
        <v>6877</v>
      </c>
      <c r="G85" s="40" t="s">
        <v>6878</v>
      </c>
      <c r="H85" s="167" t="s">
        <v>5898</v>
      </c>
      <c r="I85" s="40" t="s">
        <v>5898</v>
      </c>
      <c r="N85" s="41">
        <v>81</v>
      </c>
      <c r="O85" s="41" t="str">
        <f t="shared" si="6"/>
        <v>300433.SZ</v>
      </c>
      <c r="P85" s="41" t="str">
        <f t="shared" si="7"/>
        <v>蓝思科技</v>
      </c>
      <c r="Q85" s="46">
        <f t="shared" si="8"/>
        <v>2</v>
      </c>
      <c r="T85" s="41">
        <v>81</v>
      </c>
      <c r="U85" s="41" t="s">
        <v>2492</v>
      </c>
      <c r="V85" s="41" t="s">
        <v>2493</v>
      </c>
      <c r="W85" s="46">
        <v>1.5</v>
      </c>
    </row>
    <row r="86" spans="3:23" x14ac:dyDescent="0.15">
      <c r="C86" s="40" t="str">
        <f>IFERROR(IF(AND(I86&lt;&gt;"",I86&gt;=$E$2),MAX($C$4:C85)+1,""),"")</f>
        <v/>
      </c>
      <c r="D86" s="99" t="str">
        <f>IFERROR(IF(AND(H86&lt;&gt;"",H86&gt;=$E$2),MAX($D$4:D85)+1,""),"")</f>
        <v/>
      </c>
      <c r="F86" s="40" t="s">
        <v>6879</v>
      </c>
      <c r="G86" s="40" t="s">
        <v>6880</v>
      </c>
      <c r="H86" s="167" t="s">
        <v>5898</v>
      </c>
      <c r="I86" s="40" t="s">
        <v>5898</v>
      </c>
      <c r="N86" s="41">
        <v>82</v>
      </c>
      <c r="O86" s="41" t="str">
        <f t="shared" si="6"/>
        <v>300435.SZ</v>
      </c>
      <c r="P86" s="41" t="str">
        <f t="shared" si="7"/>
        <v>中泰股份</v>
      </c>
      <c r="Q86" s="46">
        <f t="shared" si="8"/>
        <v>2</v>
      </c>
      <c r="T86" s="41">
        <v>82</v>
      </c>
      <c r="U86" s="41" t="s">
        <v>2494</v>
      </c>
      <c r="V86" s="41" t="s">
        <v>2495</v>
      </c>
      <c r="W86" s="46">
        <v>1.5</v>
      </c>
    </row>
    <row r="87" spans="3:23" x14ac:dyDescent="0.15">
      <c r="C87" s="40" t="str">
        <f>IFERROR(IF(AND(I87&lt;&gt;"",I87&gt;=$E$2),MAX($C$4:C86)+1,""),"")</f>
        <v/>
      </c>
      <c r="D87" s="99" t="str">
        <f>IFERROR(IF(AND(H87&lt;&gt;"",H87&gt;=$E$2),MAX($D$4:D86)+1,""),"")</f>
        <v/>
      </c>
      <c r="F87" s="40" t="s">
        <v>6881</v>
      </c>
      <c r="G87" s="40" t="s">
        <v>6882</v>
      </c>
      <c r="H87" s="167" t="s">
        <v>5898</v>
      </c>
      <c r="I87" s="40" t="s">
        <v>5898</v>
      </c>
      <c r="N87" s="41">
        <v>83</v>
      </c>
      <c r="O87" s="41" t="str">
        <f t="shared" si="6"/>
        <v>300437.SZ</v>
      </c>
      <c r="P87" s="41" t="str">
        <f t="shared" si="7"/>
        <v>清水源</v>
      </c>
      <c r="Q87" s="46">
        <f t="shared" si="8"/>
        <v>1.8</v>
      </c>
      <c r="T87" s="41">
        <v>83</v>
      </c>
      <c r="U87" s="41" t="s">
        <v>2536</v>
      </c>
      <c r="V87" s="41" t="s">
        <v>2537</v>
      </c>
      <c r="W87" s="46">
        <v>1.5</v>
      </c>
    </row>
    <row r="88" spans="3:23" x14ac:dyDescent="0.15">
      <c r="C88" s="40" t="str">
        <f>IFERROR(IF(AND(I88&lt;&gt;"",I88&gt;=$E$2),MAX($C$4:C87)+1,""),"")</f>
        <v/>
      </c>
      <c r="D88" s="99" t="str">
        <f>IFERROR(IF(AND(H88&lt;&gt;"",H88&gt;=$E$2),MAX($D$4:D87)+1,""),"")</f>
        <v/>
      </c>
      <c r="F88" s="40" t="s">
        <v>6883</v>
      </c>
      <c r="G88" s="40" t="s">
        <v>6884</v>
      </c>
      <c r="H88" s="167" t="s">
        <v>5898</v>
      </c>
      <c r="I88" s="40" t="s">
        <v>5898</v>
      </c>
      <c r="N88" s="41">
        <v>84</v>
      </c>
      <c r="O88" s="41" t="str">
        <f t="shared" si="6"/>
        <v>300438.SZ</v>
      </c>
      <c r="P88" s="41" t="str">
        <f t="shared" si="7"/>
        <v>鹏辉能源</v>
      </c>
      <c r="Q88" s="46">
        <f t="shared" si="8"/>
        <v>2</v>
      </c>
      <c r="T88" s="41">
        <v>84</v>
      </c>
      <c r="U88" s="41" t="s">
        <v>2622</v>
      </c>
      <c r="V88" s="41" t="s">
        <v>2623</v>
      </c>
      <c r="W88" s="46">
        <v>1.5</v>
      </c>
    </row>
    <row r="89" spans="3:23" x14ac:dyDescent="0.15">
      <c r="C89" s="40" t="str">
        <f>IFERROR(IF(AND(I89&lt;&gt;"",I89&gt;=$E$2),MAX($C$4:C88)+1,""),"")</f>
        <v/>
      </c>
      <c r="D89" s="99" t="str">
        <f>IFERROR(IF(AND(H89&lt;&gt;"",H89&gt;=$E$2),MAX($D$4:D88)+1,""),"")</f>
        <v/>
      </c>
      <c r="F89" s="40" t="s">
        <v>6885</v>
      </c>
      <c r="G89" s="40" t="s">
        <v>6886</v>
      </c>
      <c r="H89" s="167" t="s">
        <v>5898</v>
      </c>
      <c r="I89" s="40" t="s">
        <v>5898</v>
      </c>
      <c r="N89" s="41">
        <v>85</v>
      </c>
      <c r="O89" s="41" t="str">
        <f t="shared" si="6"/>
        <v>300450.SZ</v>
      </c>
      <c r="P89" s="41" t="str">
        <f t="shared" si="7"/>
        <v>先导智能</v>
      </c>
      <c r="Q89" s="46">
        <f t="shared" si="8"/>
        <v>2</v>
      </c>
      <c r="T89" s="41">
        <v>85</v>
      </c>
      <c r="U89" s="41" t="s">
        <v>2682</v>
      </c>
      <c r="V89" s="41" t="s">
        <v>2683</v>
      </c>
      <c r="W89" s="46">
        <v>1.5</v>
      </c>
    </row>
    <row r="90" spans="3:23" x14ac:dyDescent="0.15">
      <c r="C90" s="40" t="str">
        <f>IFERROR(IF(AND(I90&lt;&gt;"",I90&gt;=$E$2),MAX($C$4:C89)+1,""),"")</f>
        <v/>
      </c>
      <c r="D90" s="99" t="str">
        <f>IFERROR(IF(AND(H90&lt;&gt;"",H90&gt;=$E$2),MAX($D$4:D89)+1,""),"")</f>
        <v/>
      </c>
      <c r="F90" s="40" t="s">
        <v>6887</v>
      </c>
      <c r="G90" s="40" t="s">
        <v>6888</v>
      </c>
      <c r="H90" s="167" t="s">
        <v>5898</v>
      </c>
      <c r="I90" s="40" t="s">
        <v>5898</v>
      </c>
      <c r="N90" s="41">
        <v>86</v>
      </c>
      <c r="O90" s="41" t="str">
        <f t="shared" si="6"/>
        <v>300451.SZ</v>
      </c>
      <c r="P90" s="41" t="str">
        <f t="shared" si="7"/>
        <v>创业软件</v>
      </c>
      <c r="Q90" s="46">
        <f t="shared" si="8"/>
        <v>2</v>
      </c>
      <c r="T90" s="41">
        <v>86</v>
      </c>
      <c r="U90" s="41" t="s">
        <v>2706</v>
      </c>
      <c r="V90" s="41" t="s">
        <v>2707</v>
      </c>
      <c r="W90" s="46">
        <v>1.5</v>
      </c>
    </row>
    <row r="91" spans="3:23" x14ac:dyDescent="0.15">
      <c r="C91" s="40" t="str">
        <f>IFERROR(IF(AND(I91&lt;&gt;"",I91&gt;=$E$2),MAX($C$4:C90)+1,""),"")</f>
        <v/>
      </c>
      <c r="D91" s="99" t="str">
        <f>IFERROR(IF(AND(H91&lt;&gt;"",H91&gt;=$E$2),MAX($D$4:D90)+1,""),"")</f>
        <v/>
      </c>
      <c r="F91" s="40" t="s">
        <v>6889</v>
      </c>
      <c r="G91" s="40" t="s">
        <v>6890</v>
      </c>
      <c r="H91" s="167" t="s">
        <v>5898</v>
      </c>
      <c r="I91" s="40" t="s">
        <v>5898</v>
      </c>
      <c r="N91" s="41">
        <v>87</v>
      </c>
      <c r="O91" s="41" t="str">
        <f t="shared" si="6"/>
        <v>300463.SZ</v>
      </c>
      <c r="P91" s="41" t="str">
        <f t="shared" si="7"/>
        <v>迈克生物</v>
      </c>
      <c r="Q91" s="46">
        <f t="shared" si="8"/>
        <v>2</v>
      </c>
      <c r="T91" s="41">
        <v>87</v>
      </c>
      <c r="U91" s="41" t="s">
        <v>2736</v>
      </c>
      <c r="V91" s="41" t="s">
        <v>2737</v>
      </c>
      <c r="W91" s="46">
        <v>1.5</v>
      </c>
    </row>
    <row r="92" spans="3:23" x14ac:dyDescent="0.15">
      <c r="C92" s="40" t="str">
        <f>IFERROR(IF(AND(I92&lt;&gt;"",I92&gt;=$E$2),MAX($C$4:C91)+1,""),"")</f>
        <v/>
      </c>
      <c r="D92" s="99" t="str">
        <f>IFERROR(IF(AND(H92&lt;&gt;"",H92&gt;=$E$2),MAX($D$4:D91)+1,""),"")</f>
        <v/>
      </c>
      <c r="F92" s="40" t="s">
        <v>6891</v>
      </c>
      <c r="G92" s="40" t="s">
        <v>6892</v>
      </c>
      <c r="H92" s="167" t="s">
        <v>5898</v>
      </c>
      <c r="I92" s="40" t="s">
        <v>5898</v>
      </c>
      <c r="N92" s="41">
        <v>88</v>
      </c>
      <c r="O92" s="41" t="str">
        <f t="shared" si="6"/>
        <v>300464.SZ</v>
      </c>
      <c r="P92" s="41" t="str">
        <f t="shared" si="7"/>
        <v>星徽精密</v>
      </c>
      <c r="Q92" s="46">
        <f t="shared" si="8"/>
        <v>1.5</v>
      </c>
      <c r="T92" s="41">
        <v>88</v>
      </c>
      <c r="U92" s="41" t="s">
        <v>2752</v>
      </c>
      <c r="V92" s="41" t="s">
        <v>2753</v>
      </c>
      <c r="W92" s="46">
        <v>1.5</v>
      </c>
    </row>
    <row r="93" spans="3:23" x14ac:dyDescent="0.15">
      <c r="C93" s="40" t="str">
        <f>IFERROR(IF(AND(I93&lt;&gt;"",I93&gt;=$E$2),MAX($C$4:C92)+1,""),"")</f>
        <v/>
      </c>
      <c r="D93" s="99" t="str">
        <f>IFERROR(IF(AND(H93&lt;&gt;"",H93&gt;=$E$2),MAX($D$4:D92)+1,""),"")</f>
        <v/>
      </c>
      <c r="F93" s="40" t="s">
        <v>6893</v>
      </c>
      <c r="G93" s="40" t="s">
        <v>6894</v>
      </c>
      <c r="H93" s="167" t="s">
        <v>5898</v>
      </c>
      <c r="I93" s="40" t="s">
        <v>5898</v>
      </c>
      <c r="N93" s="41">
        <v>89</v>
      </c>
      <c r="O93" s="41" t="str">
        <f t="shared" si="6"/>
        <v>300466.SZ</v>
      </c>
      <c r="P93" s="41" t="str">
        <f t="shared" si="7"/>
        <v>赛摩电气</v>
      </c>
      <c r="Q93" s="46">
        <f t="shared" si="8"/>
        <v>2</v>
      </c>
      <c r="T93" s="41">
        <v>89</v>
      </c>
      <c r="U93" s="41" t="s">
        <v>2756</v>
      </c>
      <c r="V93" s="41" t="s">
        <v>2757</v>
      </c>
      <c r="W93" s="46">
        <v>1.5</v>
      </c>
    </row>
    <row r="94" spans="3:23" x14ac:dyDescent="0.15">
      <c r="C94" s="40" t="str">
        <f>IFERROR(IF(AND(I94&lt;&gt;"",I94&gt;=$E$2),MAX($C$4:C93)+1,""),"")</f>
        <v/>
      </c>
      <c r="D94" s="99" t="str">
        <f>IFERROR(IF(AND(H94&lt;&gt;"",H94&gt;=$E$2),MAX($D$4:D93)+1,""),"")</f>
        <v/>
      </c>
      <c r="F94" s="40" t="s">
        <v>6895</v>
      </c>
      <c r="G94" s="40" t="s">
        <v>6896</v>
      </c>
      <c r="H94" s="167" t="s">
        <v>5898</v>
      </c>
      <c r="I94" s="40" t="s">
        <v>5898</v>
      </c>
      <c r="N94" s="41">
        <v>90</v>
      </c>
      <c r="O94" s="41" t="str">
        <f t="shared" si="6"/>
        <v>300476.SZ</v>
      </c>
      <c r="P94" s="41" t="str">
        <f t="shared" si="7"/>
        <v>胜宏科技</v>
      </c>
      <c r="Q94" s="46">
        <f t="shared" si="8"/>
        <v>1.5</v>
      </c>
      <c r="T94" s="41">
        <v>90</v>
      </c>
      <c r="U94" s="41" t="s">
        <v>2772</v>
      </c>
      <c r="V94" s="41" t="s">
        <v>2773</v>
      </c>
      <c r="W94" s="46">
        <v>1.5</v>
      </c>
    </row>
    <row r="95" spans="3:23" x14ac:dyDescent="0.15">
      <c r="C95" s="40" t="str">
        <f>IFERROR(IF(AND(I95&lt;&gt;"",I95&gt;=$E$2),MAX($C$4:C94)+1,""),"")</f>
        <v/>
      </c>
      <c r="D95" s="99" t="str">
        <f>IFERROR(IF(AND(H95&lt;&gt;"",H95&gt;=$E$2),MAX($D$4:D94)+1,""),"")</f>
        <v/>
      </c>
      <c r="F95" s="40" t="s">
        <v>6897</v>
      </c>
      <c r="G95" s="40" t="s">
        <v>6898</v>
      </c>
      <c r="H95" s="167" t="s">
        <v>5898</v>
      </c>
      <c r="I95" s="40" t="s">
        <v>5898</v>
      </c>
      <c r="N95" s="41">
        <v>91</v>
      </c>
      <c r="O95" s="41" t="str">
        <f t="shared" si="6"/>
        <v>300477.SZ</v>
      </c>
      <c r="P95" s="41" t="str">
        <f t="shared" si="7"/>
        <v>合纵科技</v>
      </c>
      <c r="Q95" s="46">
        <f t="shared" si="8"/>
        <v>1.5</v>
      </c>
      <c r="T95" s="41">
        <v>91</v>
      </c>
      <c r="U95" s="41" t="s">
        <v>2886</v>
      </c>
      <c r="V95" s="41" t="s">
        <v>2887</v>
      </c>
      <c r="W95" s="46">
        <v>1.5</v>
      </c>
    </row>
    <row r="96" spans="3:23" x14ac:dyDescent="0.15">
      <c r="C96" s="40" t="str">
        <f>IFERROR(IF(AND(I96&lt;&gt;"",I96&gt;=$E$2),MAX($C$4:C95)+1,""),"")</f>
        <v/>
      </c>
      <c r="D96" s="99" t="str">
        <f>IFERROR(IF(AND(H96&lt;&gt;"",H96&gt;=$E$2),MAX($D$4:D95)+1,""),"")</f>
        <v/>
      </c>
      <c r="F96" s="40" t="s">
        <v>6899</v>
      </c>
      <c r="G96" s="40" t="s">
        <v>6900</v>
      </c>
      <c r="H96" s="167" t="s">
        <v>5898</v>
      </c>
      <c r="I96" s="40">
        <v>1</v>
      </c>
      <c r="N96" s="41">
        <v>92</v>
      </c>
      <c r="O96" s="41" t="str">
        <f t="shared" si="6"/>
        <v>300495.SZ</v>
      </c>
      <c r="P96" s="41" t="str">
        <f t="shared" si="7"/>
        <v>美尚生态</v>
      </c>
      <c r="Q96" s="46">
        <f t="shared" si="8"/>
        <v>2</v>
      </c>
      <c r="T96" s="41">
        <v>92</v>
      </c>
      <c r="U96" s="41" t="s">
        <v>2984</v>
      </c>
      <c r="V96" s="41" t="s">
        <v>2985</v>
      </c>
      <c r="W96" s="46">
        <v>1.5</v>
      </c>
    </row>
    <row r="97" spans="3:23" x14ac:dyDescent="0.15">
      <c r="C97" s="40" t="str">
        <f>IFERROR(IF(AND(I97&lt;&gt;"",I97&gt;=$E$2),MAX($C$4:C96)+1,""),"")</f>
        <v/>
      </c>
      <c r="D97" s="99" t="str">
        <f>IFERROR(IF(AND(H97&lt;&gt;"",H97&gt;=$E$2),MAX($D$4:D96)+1,""),"")</f>
        <v/>
      </c>
      <c r="F97" s="40" t="s">
        <v>6901</v>
      </c>
      <c r="G97" s="40" t="s">
        <v>6902</v>
      </c>
      <c r="H97" s="167" t="s">
        <v>5898</v>
      </c>
      <c r="I97" s="40" t="s">
        <v>5898</v>
      </c>
      <c r="N97" s="41">
        <v>93</v>
      </c>
      <c r="O97" s="41" t="str">
        <f t="shared" si="6"/>
        <v>300496.SZ</v>
      </c>
      <c r="P97" s="41" t="str">
        <f t="shared" si="7"/>
        <v>中科创达</v>
      </c>
      <c r="Q97" s="46">
        <f t="shared" si="8"/>
        <v>2.908728</v>
      </c>
      <c r="T97" s="41">
        <v>93</v>
      </c>
      <c r="U97" s="41" t="s">
        <v>3036</v>
      </c>
      <c r="V97" s="41" t="s">
        <v>3037</v>
      </c>
      <c r="W97" s="46">
        <v>1.5</v>
      </c>
    </row>
    <row r="98" spans="3:23" x14ac:dyDescent="0.15">
      <c r="C98" s="40" t="str">
        <f>IFERROR(IF(AND(I98&lt;&gt;"",I98&gt;=$E$2),MAX($C$4:C97)+1,""),"")</f>
        <v/>
      </c>
      <c r="D98" s="99" t="str">
        <f>IFERROR(IF(AND(H98&lt;&gt;"",H98&gt;=$E$2),MAX($D$4:D97)+1,""),"")</f>
        <v/>
      </c>
      <c r="F98" s="40" t="s">
        <v>6903</v>
      </c>
      <c r="G98" s="40" t="s">
        <v>6904</v>
      </c>
      <c r="H98" s="167" t="s">
        <v>5898</v>
      </c>
      <c r="I98" s="40" t="s">
        <v>5898</v>
      </c>
      <c r="N98" s="41">
        <v>94</v>
      </c>
      <c r="O98" s="41" t="str">
        <f t="shared" si="6"/>
        <v>600116.SH</v>
      </c>
      <c r="P98" s="41" t="str">
        <f t="shared" si="7"/>
        <v>三峡水利</v>
      </c>
      <c r="Q98" s="46">
        <f t="shared" si="8"/>
        <v>2</v>
      </c>
      <c r="T98" s="41">
        <v>94</v>
      </c>
      <c r="U98" s="41" t="s">
        <v>3070</v>
      </c>
      <c r="V98" s="41" t="s">
        <v>3071</v>
      </c>
      <c r="W98" s="46">
        <v>1.5</v>
      </c>
    </row>
    <row r="99" spans="3:23" x14ac:dyDescent="0.15">
      <c r="C99" s="40" t="str">
        <f>IFERROR(IF(AND(I99&lt;&gt;"",I99&gt;=$E$2),MAX($C$4:C98)+1,""),"")</f>
        <v/>
      </c>
      <c r="D99" s="99" t="str">
        <f>IFERROR(IF(AND(H99&lt;&gt;"",H99&gt;=$E$2),MAX($D$4:D98)+1,""),"")</f>
        <v/>
      </c>
      <c r="F99" s="40" t="s">
        <v>6905</v>
      </c>
      <c r="G99" s="40" t="s">
        <v>6906</v>
      </c>
      <c r="H99" s="167" t="s">
        <v>5898</v>
      </c>
      <c r="I99" s="40" t="s">
        <v>5898</v>
      </c>
      <c r="N99" s="41">
        <v>95</v>
      </c>
      <c r="O99" s="41" t="str">
        <f t="shared" si="6"/>
        <v>600185.SH</v>
      </c>
      <c r="P99" s="41" t="str">
        <f t="shared" si="7"/>
        <v>格力地产</v>
      </c>
      <c r="Q99" s="46">
        <f t="shared" si="8"/>
        <v>1.8</v>
      </c>
      <c r="T99" s="41">
        <v>95</v>
      </c>
      <c r="U99" s="41" t="s">
        <v>3126</v>
      </c>
      <c r="V99" s="41" t="s">
        <v>3127</v>
      </c>
      <c r="W99" s="46">
        <v>1.5</v>
      </c>
    </row>
    <row r="100" spans="3:23" x14ac:dyDescent="0.15">
      <c r="C100" s="40" t="str">
        <f>IFERROR(IF(AND(I100&lt;&gt;"",I100&gt;=$E$2),MAX($C$4:C99)+1,""),"")</f>
        <v/>
      </c>
      <c r="D100" s="99" t="str">
        <f>IFERROR(IF(AND(H100&lt;&gt;"",H100&gt;=$E$2),MAX($D$4:D99)+1,""),"")</f>
        <v/>
      </c>
      <c r="F100" s="40" t="s">
        <v>6907</v>
      </c>
      <c r="G100" s="40" t="s">
        <v>6908</v>
      </c>
      <c r="H100" s="167" t="s">
        <v>5898</v>
      </c>
      <c r="I100" s="40" t="s">
        <v>5898</v>
      </c>
      <c r="N100" s="41">
        <v>96</v>
      </c>
      <c r="O100" s="41" t="str">
        <f t="shared" si="6"/>
        <v>600219.SH</v>
      </c>
      <c r="P100" s="41" t="str">
        <f t="shared" si="7"/>
        <v>南山铝业</v>
      </c>
      <c r="Q100" s="46">
        <f t="shared" si="8"/>
        <v>1.5</v>
      </c>
      <c r="T100" s="41">
        <v>96</v>
      </c>
      <c r="U100" s="41" t="s">
        <v>3290</v>
      </c>
      <c r="V100" s="41" t="s">
        <v>3291</v>
      </c>
      <c r="W100" s="46">
        <v>1.5</v>
      </c>
    </row>
    <row r="101" spans="3:23" x14ac:dyDescent="0.15">
      <c r="C101" s="40" t="str">
        <f>IFERROR(IF(AND(I101&lt;&gt;"",I101&gt;=$E$2),MAX($C$4:C100)+1,""),"")</f>
        <v/>
      </c>
      <c r="D101" s="99" t="str">
        <f>IFERROR(IF(AND(H101&lt;&gt;"",H101&gt;=$E$2),MAX($D$4:D100)+1,""),"")</f>
        <v/>
      </c>
      <c r="F101" s="40" t="s">
        <v>6909</v>
      </c>
      <c r="G101" s="40" t="s">
        <v>6910</v>
      </c>
      <c r="H101" s="167" t="s">
        <v>5898</v>
      </c>
      <c r="I101" s="40" t="s">
        <v>5898</v>
      </c>
      <c r="N101" s="41">
        <v>97</v>
      </c>
      <c r="O101" s="41" t="str">
        <f t="shared" si="6"/>
        <v>600298.SH</v>
      </c>
      <c r="P101" s="41" t="str">
        <f t="shared" si="7"/>
        <v>安琪酵母</v>
      </c>
      <c r="Q101" s="46">
        <f t="shared" si="8"/>
        <v>1.5</v>
      </c>
      <c r="T101" s="41">
        <v>97</v>
      </c>
      <c r="U101" s="41" t="s">
        <v>3304</v>
      </c>
      <c r="V101" s="41" t="s">
        <v>3305</v>
      </c>
      <c r="W101" s="46">
        <v>1.5</v>
      </c>
    </row>
    <row r="102" spans="3:23" x14ac:dyDescent="0.15">
      <c r="C102" s="40" t="str">
        <f>IFERROR(IF(AND(I102&lt;&gt;"",I102&gt;=$E$2),MAX($C$4:C101)+1,""),"")</f>
        <v/>
      </c>
      <c r="D102" s="99" t="str">
        <f>IFERROR(IF(AND(H102&lt;&gt;"",H102&gt;=$E$2),MAX($D$4:D101)+1,""),"")</f>
        <v/>
      </c>
      <c r="F102" s="40" t="s">
        <v>6911</v>
      </c>
      <c r="G102" s="40" t="s">
        <v>6912</v>
      </c>
      <c r="H102" s="167" t="s">
        <v>5898</v>
      </c>
      <c r="I102" s="40" t="s">
        <v>5898</v>
      </c>
      <c r="N102" s="41">
        <v>98</v>
      </c>
      <c r="O102" s="41" t="str">
        <f t="shared" si="6"/>
        <v>600313.SH</v>
      </c>
      <c r="P102" s="41" t="str">
        <f t="shared" si="7"/>
        <v>农发种业</v>
      </c>
      <c r="Q102" s="46">
        <f t="shared" si="8"/>
        <v>1.5</v>
      </c>
      <c r="T102" s="41">
        <v>98</v>
      </c>
      <c r="U102" s="41" t="s">
        <v>3350</v>
      </c>
      <c r="V102" s="41" t="s">
        <v>3351</v>
      </c>
      <c r="W102" s="46">
        <v>1.5</v>
      </c>
    </row>
    <row r="103" spans="3:23" x14ac:dyDescent="0.15">
      <c r="C103" s="40" t="str">
        <f>IFERROR(IF(AND(I103&lt;&gt;"",I103&gt;=$E$2),MAX($C$4:C102)+1,""),"")</f>
        <v/>
      </c>
      <c r="D103" s="99" t="str">
        <f>IFERROR(IF(AND(H103&lt;&gt;"",H103&gt;=$E$2),MAX($D$4:D102)+1,""),"")</f>
        <v/>
      </c>
      <c r="F103" s="40" t="s">
        <v>6913</v>
      </c>
      <c r="G103" s="40" t="s">
        <v>6914</v>
      </c>
      <c r="H103" s="167" t="s">
        <v>5898</v>
      </c>
      <c r="I103" s="40" t="s">
        <v>5898</v>
      </c>
      <c r="N103" s="41">
        <v>99</v>
      </c>
      <c r="O103" s="41" t="str">
        <f t="shared" si="6"/>
        <v>600370.SH</v>
      </c>
      <c r="P103" s="41" t="str">
        <f t="shared" si="7"/>
        <v>三房巷</v>
      </c>
      <c r="Q103" s="46">
        <f t="shared" si="8"/>
        <v>1.5</v>
      </c>
      <c r="T103" s="41">
        <v>99</v>
      </c>
      <c r="U103" s="41" t="s">
        <v>3358</v>
      </c>
      <c r="V103" s="41" t="s">
        <v>3359</v>
      </c>
      <c r="W103" s="46">
        <v>1.5</v>
      </c>
    </row>
    <row r="104" spans="3:23" x14ac:dyDescent="0.15">
      <c r="C104" s="40" t="str">
        <f>IFERROR(IF(AND(I104&lt;&gt;"",I104&gt;=$E$2),MAX($C$4:C103)+1,""),"")</f>
        <v/>
      </c>
      <c r="D104" s="99" t="str">
        <f>IFERROR(IF(AND(H104&lt;&gt;"",H104&gt;=$E$2),MAX($D$4:D103)+1,""),"")</f>
        <v/>
      </c>
      <c r="F104" s="40" t="s">
        <v>6915</v>
      </c>
      <c r="G104" s="40" t="s">
        <v>6916</v>
      </c>
      <c r="H104" s="167" t="s">
        <v>5898</v>
      </c>
      <c r="I104" s="40" t="s">
        <v>5898</v>
      </c>
      <c r="N104" s="41">
        <v>100</v>
      </c>
      <c r="O104" s="41" t="str">
        <f t="shared" si="6"/>
        <v>600522.SH</v>
      </c>
      <c r="P104" s="41" t="str">
        <f t="shared" si="7"/>
        <v>中天科技</v>
      </c>
      <c r="Q104" s="46">
        <f t="shared" si="8"/>
        <v>1.5</v>
      </c>
      <c r="T104" s="41">
        <v>100</v>
      </c>
      <c r="U104" s="41" t="s">
        <v>3410</v>
      </c>
      <c r="V104" s="41" t="s">
        <v>3411</v>
      </c>
      <c r="W104" s="46">
        <v>1.5</v>
      </c>
    </row>
    <row r="105" spans="3:23" x14ac:dyDescent="0.15">
      <c r="C105" s="40" t="str">
        <f>IFERROR(IF(AND(I105&lt;&gt;"",I105&gt;=$E$2),MAX($C$4:C104)+1,""),"")</f>
        <v/>
      </c>
      <c r="D105" s="99" t="str">
        <f>IFERROR(IF(AND(H105&lt;&gt;"",H105&gt;=$E$2),MAX($D$4:D104)+1,""),"")</f>
        <v/>
      </c>
      <c r="F105" s="40" t="s">
        <v>6917</v>
      </c>
      <c r="G105" s="40" t="s">
        <v>6918</v>
      </c>
      <c r="H105" s="167" t="s">
        <v>5898</v>
      </c>
      <c r="I105" s="40" t="s">
        <v>5898</v>
      </c>
      <c r="N105" s="41">
        <v>101</v>
      </c>
      <c r="O105" s="41" t="str">
        <f t="shared" si="6"/>
        <v>600530.SH</v>
      </c>
      <c r="P105" s="41" t="str">
        <f t="shared" si="7"/>
        <v>交大昂立</v>
      </c>
      <c r="Q105" s="46">
        <f t="shared" si="8"/>
        <v>1.5</v>
      </c>
      <c r="T105" s="41">
        <v>101</v>
      </c>
      <c r="U105" s="41" t="s">
        <v>3496</v>
      </c>
      <c r="V105" s="41" t="s">
        <v>3497</v>
      </c>
      <c r="W105" s="46">
        <v>1.5</v>
      </c>
    </row>
    <row r="106" spans="3:23" x14ac:dyDescent="0.15">
      <c r="C106" s="40" t="str">
        <f>IFERROR(IF(AND(I106&lt;&gt;"",I106&gt;=$E$2),MAX($C$4:C105)+1,""),"")</f>
        <v/>
      </c>
      <c r="D106" s="99" t="str">
        <f>IFERROR(IF(AND(H106&lt;&gt;"",H106&gt;=$E$2),MAX($D$4:D105)+1,""),"")</f>
        <v/>
      </c>
      <c r="F106" s="40" t="s">
        <v>6919</v>
      </c>
      <c r="G106" s="40" t="s">
        <v>6920</v>
      </c>
      <c r="H106" s="167" t="s">
        <v>5898</v>
      </c>
      <c r="I106" s="40" t="s">
        <v>5898</v>
      </c>
      <c r="N106" s="41">
        <v>102</v>
      </c>
      <c r="O106" s="41" t="str">
        <f t="shared" si="6"/>
        <v>600531.SH</v>
      </c>
      <c r="P106" s="41" t="str">
        <f t="shared" si="7"/>
        <v>豫光金铅</v>
      </c>
      <c r="Q106" s="46">
        <f t="shared" si="8"/>
        <v>2</v>
      </c>
      <c r="T106" s="41">
        <v>102</v>
      </c>
      <c r="U106" s="41" t="s">
        <v>3520</v>
      </c>
      <c r="V106" s="41" t="s">
        <v>3521</v>
      </c>
      <c r="W106" s="46">
        <v>1.5</v>
      </c>
    </row>
    <row r="107" spans="3:23" x14ac:dyDescent="0.15">
      <c r="C107" s="40" t="str">
        <f>IFERROR(IF(AND(I107&lt;&gt;"",I107&gt;=$E$2),MAX($C$4:C106)+1,""),"")</f>
        <v/>
      </c>
      <c r="D107" s="99" t="str">
        <f>IFERROR(IF(AND(H107&lt;&gt;"",H107&gt;=$E$2),MAX($D$4:D106)+1,""),"")</f>
        <v/>
      </c>
      <c r="F107" s="40" t="s">
        <v>6921</v>
      </c>
      <c r="G107" s="40" t="s">
        <v>6922</v>
      </c>
      <c r="H107" s="167" t="s">
        <v>5898</v>
      </c>
      <c r="I107" s="40" t="s">
        <v>5898</v>
      </c>
      <c r="N107" s="41">
        <v>103</v>
      </c>
      <c r="O107" s="41" t="str">
        <f t="shared" si="6"/>
        <v>600559.SH</v>
      </c>
      <c r="P107" s="41" t="str">
        <f t="shared" si="7"/>
        <v>老白干酒</v>
      </c>
      <c r="Q107" s="46">
        <f t="shared" si="8"/>
        <v>1.5</v>
      </c>
      <c r="T107" s="41">
        <v>103</v>
      </c>
      <c r="U107" s="41" t="s">
        <v>3522</v>
      </c>
      <c r="V107" s="41" t="s">
        <v>3523</v>
      </c>
      <c r="W107" s="46">
        <v>1.5</v>
      </c>
    </row>
    <row r="108" spans="3:23" x14ac:dyDescent="0.15">
      <c r="C108" s="40" t="str">
        <f>IFERROR(IF(AND(I108&lt;&gt;"",I108&gt;=$E$2),MAX($C$4:C107)+1,""),"")</f>
        <v/>
      </c>
      <c r="D108" s="99" t="str">
        <f>IFERROR(IF(AND(H108&lt;&gt;"",H108&gt;=$E$2),MAX($D$4:D107)+1,""),"")</f>
        <v/>
      </c>
      <c r="F108" s="40" t="s">
        <v>6923</v>
      </c>
      <c r="G108" s="40" t="s">
        <v>6924</v>
      </c>
      <c r="H108" s="167" t="s">
        <v>5898</v>
      </c>
      <c r="I108" s="40" t="s">
        <v>5898</v>
      </c>
      <c r="N108" s="41">
        <v>104</v>
      </c>
      <c r="O108" s="41" t="str">
        <f t="shared" si="6"/>
        <v>600728.SH</v>
      </c>
      <c r="P108" s="41" t="str">
        <f t="shared" si="7"/>
        <v>佳都科技</v>
      </c>
      <c r="Q108" s="46">
        <f t="shared" si="8"/>
        <v>1.6</v>
      </c>
      <c r="T108" s="41">
        <v>104</v>
      </c>
      <c r="U108" s="41" t="s">
        <v>3960</v>
      </c>
      <c r="V108" s="41" t="s">
        <v>3961</v>
      </c>
      <c r="W108" s="46">
        <v>1.5</v>
      </c>
    </row>
    <row r="109" spans="3:23" x14ac:dyDescent="0.15">
      <c r="C109" s="40" t="str">
        <f>IFERROR(IF(AND(I109&lt;&gt;"",I109&gt;=$E$2),MAX($C$4:C108)+1,""),"")</f>
        <v/>
      </c>
      <c r="D109" s="99" t="str">
        <f>IFERROR(IF(AND(H109&lt;&gt;"",H109&gt;=$E$2),MAX($D$4:D108)+1,""),"")</f>
        <v/>
      </c>
      <c r="F109" s="40" t="s">
        <v>6925</v>
      </c>
      <c r="G109" s="40" t="s">
        <v>6926</v>
      </c>
      <c r="H109" s="167" t="s">
        <v>5898</v>
      </c>
      <c r="I109" s="40" t="s">
        <v>5898</v>
      </c>
      <c r="N109" s="41">
        <v>105</v>
      </c>
      <c r="O109" s="41" t="str">
        <f t="shared" si="6"/>
        <v>601388.SH</v>
      </c>
      <c r="P109" s="41" t="str">
        <f t="shared" si="7"/>
        <v>怡球资源</v>
      </c>
      <c r="Q109" s="46">
        <f t="shared" si="8"/>
        <v>2.8</v>
      </c>
      <c r="T109" s="41">
        <v>105</v>
      </c>
      <c r="U109" s="41" t="s">
        <v>4088</v>
      </c>
      <c r="V109" s="41" t="s">
        <v>4089</v>
      </c>
      <c r="W109" s="46">
        <v>1.5</v>
      </c>
    </row>
    <row r="110" spans="3:23" x14ac:dyDescent="0.15">
      <c r="C110" s="40" t="str">
        <f>IFERROR(IF(AND(I110&lt;&gt;"",I110&gt;=$E$2),MAX($C$4:C109)+1,""),"")</f>
        <v/>
      </c>
      <c r="D110" s="99" t="str">
        <f>IFERROR(IF(AND(H110&lt;&gt;"",H110&gt;=$E$2),MAX($D$4:D109)+1,""),"")</f>
        <v/>
      </c>
      <c r="F110" s="40" t="s">
        <v>6927</v>
      </c>
      <c r="G110" s="40" t="s">
        <v>6928</v>
      </c>
      <c r="H110" s="167" t="s">
        <v>5898</v>
      </c>
      <c r="I110" s="40" t="s">
        <v>5898</v>
      </c>
      <c r="N110" s="41">
        <v>106</v>
      </c>
      <c r="O110" s="41" t="str">
        <f t="shared" si="6"/>
        <v>603022.SH</v>
      </c>
      <c r="P110" s="41" t="str">
        <f t="shared" si="7"/>
        <v>新通联</v>
      </c>
      <c r="Q110" s="46">
        <f t="shared" si="8"/>
        <v>1.5</v>
      </c>
      <c r="T110" s="41">
        <v>106</v>
      </c>
      <c r="U110" s="41" t="s">
        <v>4112</v>
      </c>
      <c r="V110" s="41" t="s">
        <v>4113</v>
      </c>
      <c r="W110" s="46">
        <v>1.5</v>
      </c>
    </row>
    <row r="111" spans="3:23" x14ac:dyDescent="0.15">
      <c r="C111" s="40" t="str">
        <f>IFERROR(IF(AND(I111&lt;&gt;"",I111&gt;=$E$2),MAX($C$4:C110)+1,""),"")</f>
        <v/>
      </c>
      <c r="D111" s="99" t="str">
        <f>IFERROR(IF(AND(H111&lt;&gt;"",H111&gt;=$E$2),MAX($D$4:D110)+1,""),"")</f>
        <v/>
      </c>
      <c r="F111" s="40" t="s">
        <v>6929</v>
      </c>
      <c r="G111" s="40" t="s">
        <v>6930</v>
      </c>
      <c r="H111" s="167" t="s">
        <v>5898</v>
      </c>
      <c r="I111" s="40" t="s">
        <v>5898</v>
      </c>
      <c r="N111" s="41">
        <v>107</v>
      </c>
      <c r="O111" s="41" t="str">
        <f t="shared" si="6"/>
        <v>603023.SH</v>
      </c>
      <c r="P111" s="41" t="str">
        <f t="shared" si="7"/>
        <v>威帝股份</v>
      </c>
      <c r="Q111" s="46">
        <f t="shared" si="8"/>
        <v>2</v>
      </c>
      <c r="T111" s="41">
        <v>107</v>
      </c>
      <c r="U111" s="41" t="s">
        <v>4206</v>
      </c>
      <c r="V111" s="41" t="s">
        <v>4207</v>
      </c>
      <c r="W111" s="46">
        <v>1.5</v>
      </c>
    </row>
    <row r="112" spans="3:23" x14ac:dyDescent="0.15">
      <c r="C112" s="40" t="str">
        <f>IFERROR(IF(AND(I112&lt;&gt;"",I112&gt;=$E$2),MAX($C$4:C111)+1,""),"")</f>
        <v/>
      </c>
      <c r="D112" s="99" t="str">
        <f>IFERROR(IF(AND(H112&lt;&gt;"",H112&gt;=$E$2),MAX($D$4:D111)+1,""),"")</f>
        <v/>
      </c>
      <c r="F112" s="40" t="s">
        <v>6931</v>
      </c>
      <c r="G112" s="40" t="s">
        <v>6932</v>
      </c>
      <c r="H112" s="167" t="s">
        <v>5898</v>
      </c>
      <c r="I112" s="40" t="s">
        <v>5898</v>
      </c>
      <c r="N112" s="41">
        <v>108</v>
      </c>
      <c r="O112" s="41" t="str">
        <f t="shared" si="6"/>
        <v>603108.SH</v>
      </c>
      <c r="P112" s="41" t="str">
        <f t="shared" si="7"/>
        <v>润达医疗</v>
      </c>
      <c r="Q112" s="46">
        <f t="shared" si="8"/>
        <v>2</v>
      </c>
      <c r="T112" s="41">
        <v>108</v>
      </c>
      <c r="U112" s="41" t="s">
        <v>4426</v>
      </c>
      <c r="V112" s="41" t="s">
        <v>4427</v>
      </c>
      <c r="W112" s="46">
        <v>1.5</v>
      </c>
    </row>
    <row r="113" spans="3:23" x14ac:dyDescent="0.15">
      <c r="C113" s="40" t="str">
        <f>IFERROR(IF(AND(I113&lt;&gt;"",I113&gt;=$E$2),MAX($C$4:C112)+1,""),"")</f>
        <v/>
      </c>
      <c r="D113" s="99" t="str">
        <f>IFERROR(IF(AND(H113&lt;&gt;"",H113&gt;=$E$2),MAX($D$4:D112)+1,""),"")</f>
        <v/>
      </c>
      <c r="F113" s="40" t="s">
        <v>6933</v>
      </c>
      <c r="G113" s="40" t="s">
        <v>6934</v>
      </c>
      <c r="H113" s="167" t="s">
        <v>5898</v>
      </c>
      <c r="I113" s="40" t="s">
        <v>5898</v>
      </c>
      <c r="N113" s="41">
        <v>109</v>
      </c>
      <c r="O113" s="41" t="str">
        <f t="shared" si="6"/>
        <v>603111.SH</v>
      </c>
      <c r="P113" s="41" t="str">
        <f t="shared" si="7"/>
        <v>康尼机电</v>
      </c>
      <c r="Q113" s="46">
        <f t="shared" si="8"/>
        <v>1.5</v>
      </c>
      <c r="T113" s="41">
        <v>109</v>
      </c>
      <c r="U113" s="41" t="s">
        <v>4440</v>
      </c>
      <c r="V113" s="41" t="s">
        <v>4441</v>
      </c>
      <c r="W113" s="46">
        <v>1.5</v>
      </c>
    </row>
    <row r="114" spans="3:23" x14ac:dyDescent="0.15">
      <c r="C114" s="40" t="str">
        <f>IFERROR(IF(AND(I114&lt;&gt;"",I114&gt;=$E$2),MAX($C$4:C113)+1,""),"")</f>
        <v/>
      </c>
      <c r="D114" s="99" t="str">
        <f>IFERROR(IF(AND(H114&lt;&gt;"",H114&gt;=$E$2),MAX($D$4:D113)+1,""),"")</f>
        <v/>
      </c>
      <c r="F114" s="40" t="s">
        <v>6935</v>
      </c>
      <c r="G114" s="40" t="s">
        <v>6936</v>
      </c>
      <c r="H114" s="167" t="s">
        <v>5898</v>
      </c>
      <c r="I114" s="40" t="s">
        <v>5898</v>
      </c>
      <c r="N114" s="41">
        <v>110</v>
      </c>
      <c r="O114" s="41" t="str">
        <f t="shared" si="6"/>
        <v>603318.SH</v>
      </c>
      <c r="P114" s="41" t="str">
        <f t="shared" si="7"/>
        <v>派思股份</v>
      </c>
      <c r="Q114" s="46">
        <f t="shared" si="8"/>
        <v>2</v>
      </c>
      <c r="T114" s="41">
        <v>110</v>
      </c>
      <c r="U114" s="41" t="s">
        <v>4484</v>
      </c>
      <c r="V114" s="41" t="s">
        <v>4485</v>
      </c>
      <c r="W114" s="46">
        <v>1.5</v>
      </c>
    </row>
    <row r="115" spans="3:23" x14ac:dyDescent="0.15">
      <c r="C115" s="40" t="str">
        <f>IFERROR(IF(AND(I115&lt;&gt;"",I115&gt;=$E$2),MAX($C$4:C114)+1,""),"")</f>
        <v/>
      </c>
      <c r="D115" s="99" t="str">
        <f>IFERROR(IF(AND(H115&lt;&gt;"",H115&gt;=$E$2),MAX($D$4:D114)+1,""),"")</f>
        <v/>
      </c>
      <c r="F115" s="40" t="s">
        <v>6937</v>
      </c>
      <c r="G115" s="40" t="s">
        <v>6938</v>
      </c>
      <c r="H115" s="167" t="s">
        <v>5898</v>
      </c>
      <c r="I115" s="40" t="s">
        <v>5898</v>
      </c>
      <c r="N115" s="41">
        <v>111</v>
      </c>
      <c r="O115" s="41" t="str">
        <f t="shared" si="6"/>
        <v>603369.SH</v>
      </c>
      <c r="P115" s="41" t="str">
        <f t="shared" si="7"/>
        <v>今世缘</v>
      </c>
      <c r="Q115" s="46">
        <f t="shared" si="8"/>
        <v>1.5</v>
      </c>
      <c r="T115" s="41">
        <v>111</v>
      </c>
      <c r="U115" s="41" t="s">
        <v>5486</v>
      </c>
      <c r="V115" s="41" t="s">
        <v>5487</v>
      </c>
      <c r="W115" s="46">
        <v>1.5</v>
      </c>
    </row>
    <row r="116" spans="3:23" x14ac:dyDescent="0.15">
      <c r="C116" s="40" t="str">
        <f>IFERROR(IF(AND(I116&lt;&gt;"",I116&gt;=$E$2),MAX($C$4:C115)+1,""),"")</f>
        <v/>
      </c>
      <c r="D116" s="99" t="str">
        <f>IFERROR(IF(AND(H116&lt;&gt;"",H116&gt;=$E$2),MAX($D$4:D115)+1,""),"")</f>
        <v/>
      </c>
      <c r="F116" s="40" t="s">
        <v>6939</v>
      </c>
      <c r="G116" s="40" t="s">
        <v>6940</v>
      </c>
      <c r="H116" s="167" t="s">
        <v>5898</v>
      </c>
      <c r="I116" s="40" t="s">
        <v>5898</v>
      </c>
      <c r="N116" s="41">
        <v>112</v>
      </c>
      <c r="O116" s="41" t="str">
        <f t="shared" si="6"/>
        <v>603618.SH</v>
      </c>
      <c r="P116" s="41" t="str">
        <f t="shared" si="7"/>
        <v>杭电股份</v>
      </c>
      <c r="Q116" s="46">
        <f t="shared" si="8"/>
        <v>2</v>
      </c>
      <c r="T116" s="41">
        <v>112</v>
      </c>
      <c r="U116" s="41" t="s">
        <v>5520</v>
      </c>
      <c r="V116" s="41" t="s">
        <v>5521</v>
      </c>
      <c r="W116" s="46">
        <v>1.5</v>
      </c>
    </row>
    <row r="117" spans="3:23" x14ac:dyDescent="0.15">
      <c r="C117" s="40" t="str">
        <f>IFERROR(IF(AND(I117&lt;&gt;"",I117&gt;=$E$2),MAX($C$4:C116)+1,""),"")</f>
        <v/>
      </c>
      <c r="D117" s="99" t="str">
        <f>IFERROR(IF(AND(H117&lt;&gt;"",H117&gt;=$E$2),MAX($D$4:D116)+1,""),"")</f>
        <v/>
      </c>
      <c r="F117" s="40" t="s">
        <v>6941</v>
      </c>
      <c r="G117" s="40" t="s">
        <v>6942</v>
      </c>
      <c r="H117" s="167" t="s">
        <v>5898</v>
      </c>
      <c r="I117" s="40" t="s">
        <v>5898</v>
      </c>
      <c r="N117" s="41">
        <v>113</v>
      </c>
      <c r="O117" s="41" t="str">
        <f t="shared" si="6"/>
        <v>603703.SH</v>
      </c>
      <c r="P117" s="41" t="str">
        <f t="shared" si="7"/>
        <v>盛洋科技</v>
      </c>
      <c r="Q117" s="46">
        <f t="shared" si="8"/>
        <v>1.5</v>
      </c>
      <c r="T117" s="41">
        <v>113</v>
      </c>
      <c r="U117" s="41" t="s">
        <v>5592</v>
      </c>
      <c r="V117" s="41" t="s">
        <v>5593</v>
      </c>
      <c r="W117" s="46">
        <v>1.5</v>
      </c>
    </row>
    <row r="118" spans="3:23" x14ac:dyDescent="0.15">
      <c r="C118" s="40" t="str">
        <f>IFERROR(IF(AND(I118&lt;&gt;"",I118&gt;=$E$2),MAX($C$4:C117)+1,""),"")</f>
        <v/>
      </c>
      <c r="D118" s="99" t="str">
        <f>IFERROR(IF(AND(H118&lt;&gt;"",H118&gt;=$E$2),MAX($D$4:D117)+1,""),"")</f>
        <v/>
      </c>
      <c r="F118" s="40" t="s">
        <v>6943</v>
      </c>
      <c r="G118" s="40" t="s">
        <v>6944</v>
      </c>
      <c r="H118" s="167" t="s">
        <v>5898</v>
      </c>
      <c r="I118" s="40" t="s">
        <v>5898</v>
      </c>
      <c r="N118" s="41">
        <v>114</v>
      </c>
      <c r="O118" s="41" t="str">
        <f t="shared" si="6"/>
        <v>603778.SH</v>
      </c>
      <c r="P118" s="41" t="str">
        <f t="shared" si="7"/>
        <v>乾景园林</v>
      </c>
      <c r="Q118" s="46">
        <f t="shared" si="8"/>
        <v>1.5</v>
      </c>
      <c r="T118" s="41">
        <v>114</v>
      </c>
      <c r="U118" s="41" t="s">
        <v>5664</v>
      </c>
      <c r="V118" s="41" t="s">
        <v>5665</v>
      </c>
      <c r="W118" s="46">
        <v>1.5</v>
      </c>
    </row>
    <row r="119" spans="3:23" x14ac:dyDescent="0.15">
      <c r="C119" s="40" t="str">
        <f>IFERROR(IF(AND(I119&lt;&gt;"",I119&gt;=$E$2),MAX($C$4:C118)+1,""),"")</f>
        <v/>
      </c>
      <c r="D119" s="99">
        <f>IFERROR(IF(AND(H119&lt;&gt;"",H119&gt;=$E$2),MAX($D$4:D118)+1,""),"")</f>
        <v>3</v>
      </c>
      <c r="F119" s="40" t="s">
        <v>6945</v>
      </c>
      <c r="G119" s="40" t="s">
        <v>6946</v>
      </c>
      <c r="H119" s="167">
        <v>1.5</v>
      </c>
      <c r="I119" s="40" t="s">
        <v>5898</v>
      </c>
      <c r="N119" s="41">
        <v>115</v>
      </c>
      <c r="O119" s="41" t="str">
        <f t="shared" si="6"/>
        <v>603998.SH</v>
      </c>
      <c r="P119" s="41" t="str">
        <f t="shared" si="7"/>
        <v>方盛制药</v>
      </c>
      <c r="Q119" s="46">
        <f t="shared" si="8"/>
        <v>2</v>
      </c>
      <c r="T119" s="41">
        <v>115</v>
      </c>
      <c r="U119" s="41" t="s">
        <v>5676</v>
      </c>
      <c r="V119" s="41" t="s">
        <v>5677</v>
      </c>
      <c r="W119" s="46">
        <v>1.5</v>
      </c>
    </row>
    <row r="120" spans="3:23" x14ac:dyDescent="0.15">
      <c r="C120" s="40" t="str">
        <f>IFERROR(IF(AND(I120&lt;&gt;"",I120&gt;=$E$2),MAX($C$4:C119)+1,""),"")</f>
        <v/>
      </c>
      <c r="D120" s="99" t="str">
        <f>IFERROR(IF(AND(H120&lt;&gt;"",H120&gt;=$E$2),MAX($D$4:D119)+1,""),"")</f>
        <v/>
      </c>
      <c r="F120" s="40" t="s">
        <v>6947</v>
      </c>
      <c r="G120" s="40" t="s">
        <v>6948</v>
      </c>
      <c r="H120" s="167" t="s">
        <v>5898</v>
      </c>
      <c r="I120" s="40" t="s">
        <v>5898</v>
      </c>
      <c r="N120" s="41">
        <v>116</v>
      </c>
      <c r="O120" s="41" t="str">
        <f t="shared" si="6"/>
        <v/>
      </c>
      <c r="P120" s="41" t="str">
        <f t="shared" si="7"/>
        <v/>
      </c>
      <c r="Q120" s="46" t="str">
        <f t="shared" si="8"/>
        <v/>
      </c>
      <c r="W120" s="46"/>
    </row>
    <row r="121" spans="3:23" x14ac:dyDescent="0.15">
      <c r="C121" s="40" t="str">
        <f>IFERROR(IF(AND(I121&lt;&gt;"",I121&gt;=$E$2),MAX($C$4:C120)+1,""),"")</f>
        <v/>
      </c>
      <c r="D121" s="99" t="str">
        <f>IFERROR(IF(AND(H121&lt;&gt;"",H121&gt;=$E$2),MAX($D$4:D120)+1,""),"")</f>
        <v/>
      </c>
      <c r="F121" s="40" t="s">
        <v>6949</v>
      </c>
      <c r="G121" s="40" t="s">
        <v>6950</v>
      </c>
      <c r="H121" s="167" t="s">
        <v>5898</v>
      </c>
      <c r="I121" s="40" t="s">
        <v>5898</v>
      </c>
      <c r="N121" s="41">
        <v>117</v>
      </c>
      <c r="O121" s="41" t="str">
        <f t="shared" si="6"/>
        <v/>
      </c>
      <c r="P121" s="41" t="str">
        <f t="shared" si="7"/>
        <v/>
      </c>
      <c r="Q121" s="46" t="str">
        <f t="shared" si="8"/>
        <v/>
      </c>
    </row>
    <row r="122" spans="3:23" x14ac:dyDescent="0.15">
      <c r="C122" s="40" t="str">
        <f>IFERROR(IF(AND(I122&lt;&gt;"",I122&gt;=$E$2),MAX($C$4:C121)+1,""),"")</f>
        <v/>
      </c>
      <c r="D122" s="99" t="str">
        <f>IFERROR(IF(AND(H122&lt;&gt;"",H122&gt;=$E$2),MAX($D$4:D121)+1,""),"")</f>
        <v/>
      </c>
      <c r="F122" s="40" t="s">
        <v>6951</v>
      </c>
      <c r="G122" s="40" t="s">
        <v>6952</v>
      </c>
      <c r="H122" s="167" t="s">
        <v>5898</v>
      </c>
      <c r="I122" s="40" t="s">
        <v>5898</v>
      </c>
      <c r="N122" s="41">
        <v>118</v>
      </c>
      <c r="O122" s="41" t="str">
        <f t="shared" si="6"/>
        <v/>
      </c>
      <c r="P122" s="41" t="str">
        <f t="shared" si="7"/>
        <v/>
      </c>
      <c r="Q122" s="46" t="str">
        <f t="shared" si="8"/>
        <v/>
      </c>
    </row>
    <row r="123" spans="3:23" x14ac:dyDescent="0.15">
      <c r="C123" s="40" t="str">
        <f>IFERROR(IF(AND(I123&lt;&gt;"",I123&gt;=$E$2),MAX($C$4:C122)+1,""),"")</f>
        <v/>
      </c>
      <c r="D123" s="99" t="str">
        <f>IFERROR(IF(AND(H123&lt;&gt;"",H123&gt;=$E$2),MAX($D$4:D122)+1,""),"")</f>
        <v/>
      </c>
      <c r="F123" s="40" t="s">
        <v>6953</v>
      </c>
      <c r="G123" s="40" t="s">
        <v>6954</v>
      </c>
      <c r="H123" s="167" t="s">
        <v>5898</v>
      </c>
      <c r="I123" s="40" t="s">
        <v>5898</v>
      </c>
      <c r="N123" s="41">
        <v>119</v>
      </c>
      <c r="O123" s="41" t="str">
        <f t="shared" si="6"/>
        <v/>
      </c>
      <c r="P123" s="41" t="str">
        <f t="shared" si="7"/>
        <v/>
      </c>
      <c r="Q123" s="46" t="str">
        <f t="shared" si="8"/>
        <v/>
      </c>
    </row>
    <row r="124" spans="3:23" x14ac:dyDescent="0.15">
      <c r="C124" s="40" t="str">
        <f>IFERROR(IF(AND(I124&lt;&gt;"",I124&gt;=$E$2),MAX($C$4:C123)+1,""),"")</f>
        <v/>
      </c>
      <c r="D124" s="99" t="str">
        <f>IFERROR(IF(AND(H124&lt;&gt;"",H124&gt;=$E$2),MAX($D$4:D123)+1,""),"")</f>
        <v/>
      </c>
      <c r="F124" s="40" t="s">
        <v>6955</v>
      </c>
      <c r="G124" s="40" t="s">
        <v>6956</v>
      </c>
      <c r="H124" s="167" t="s">
        <v>5898</v>
      </c>
      <c r="I124" s="40" t="s">
        <v>5898</v>
      </c>
      <c r="N124" s="41">
        <v>120</v>
      </c>
      <c r="O124" s="41" t="str">
        <f t="shared" si="6"/>
        <v/>
      </c>
      <c r="P124" s="41" t="str">
        <f t="shared" si="7"/>
        <v/>
      </c>
      <c r="Q124" s="46" t="str">
        <f t="shared" si="8"/>
        <v/>
      </c>
    </row>
    <row r="125" spans="3:23" x14ac:dyDescent="0.15">
      <c r="C125" s="40" t="str">
        <f>IFERROR(IF(AND(I125&lt;&gt;"",I125&gt;=$E$2),MAX($C$4:C124)+1,""),"")</f>
        <v/>
      </c>
      <c r="D125" s="99" t="str">
        <f>IFERROR(IF(AND(H125&lt;&gt;"",H125&gt;=$E$2),MAX($D$4:D124)+1,""),"")</f>
        <v/>
      </c>
      <c r="F125" s="40" t="s">
        <v>6957</v>
      </c>
      <c r="G125" s="40" t="s">
        <v>6958</v>
      </c>
      <c r="H125" s="167" t="s">
        <v>5898</v>
      </c>
      <c r="I125" s="40" t="s">
        <v>5898</v>
      </c>
      <c r="N125" s="41">
        <v>121</v>
      </c>
      <c r="O125" s="41" t="str">
        <f t="shared" si="6"/>
        <v/>
      </c>
      <c r="P125" s="41" t="str">
        <f t="shared" si="7"/>
        <v/>
      </c>
      <c r="Q125" s="46" t="str">
        <f t="shared" si="8"/>
        <v/>
      </c>
    </row>
    <row r="126" spans="3:23" x14ac:dyDescent="0.15">
      <c r="C126" s="40" t="str">
        <f>IFERROR(IF(AND(I126&lt;&gt;"",I126&gt;=$E$2),MAX($C$4:C125)+1,""),"")</f>
        <v/>
      </c>
      <c r="D126" s="99" t="str">
        <f>IFERROR(IF(AND(H126&lt;&gt;"",H126&gt;=$E$2),MAX($D$4:D125)+1,""),"")</f>
        <v/>
      </c>
      <c r="F126" s="40" t="s">
        <v>6959</v>
      </c>
      <c r="G126" s="40" t="s">
        <v>6960</v>
      </c>
      <c r="H126" s="167" t="s">
        <v>5898</v>
      </c>
      <c r="I126" s="40" t="s">
        <v>5898</v>
      </c>
      <c r="N126" s="41">
        <v>122</v>
      </c>
      <c r="O126" s="41" t="str">
        <f t="shared" si="6"/>
        <v/>
      </c>
      <c r="P126" s="41" t="str">
        <f t="shared" si="7"/>
        <v/>
      </c>
      <c r="Q126" s="46" t="str">
        <f t="shared" si="8"/>
        <v/>
      </c>
    </row>
    <row r="127" spans="3:23" x14ac:dyDescent="0.15">
      <c r="C127" s="40" t="str">
        <f>IFERROR(IF(AND(I127&lt;&gt;"",I127&gt;=$E$2),MAX($C$4:C126)+1,""),"")</f>
        <v/>
      </c>
      <c r="D127" s="99" t="str">
        <f>IFERROR(IF(AND(H127&lt;&gt;"",H127&gt;=$E$2),MAX($D$4:D126)+1,""),"")</f>
        <v/>
      </c>
      <c r="F127" s="40" t="s">
        <v>6961</v>
      </c>
      <c r="G127" s="40" t="s">
        <v>6962</v>
      </c>
      <c r="H127" s="167" t="s">
        <v>5898</v>
      </c>
      <c r="I127" s="40" t="s">
        <v>5898</v>
      </c>
      <c r="N127" s="41">
        <v>123</v>
      </c>
      <c r="O127" s="41" t="str">
        <f t="shared" si="6"/>
        <v/>
      </c>
      <c r="P127" s="41" t="str">
        <f t="shared" si="7"/>
        <v/>
      </c>
      <c r="Q127" s="46" t="str">
        <f t="shared" si="8"/>
        <v/>
      </c>
    </row>
    <row r="128" spans="3:23" x14ac:dyDescent="0.15">
      <c r="C128" s="40" t="str">
        <f>IFERROR(IF(AND(I128&lt;&gt;"",I128&gt;=$E$2),MAX($C$4:C127)+1,""),"")</f>
        <v/>
      </c>
      <c r="D128" s="99" t="str">
        <f>IFERROR(IF(AND(H128&lt;&gt;"",H128&gt;=$E$2),MAX($D$4:D127)+1,""),"")</f>
        <v/>
      </c>
      <c r="F128" s="40" t="s">
        <v>6963</v>
      </c>
      <c r="G128" s="40" t="s">
        <v>6964</v>
      </c>
      <c r="H128" s="167" t="s">
        <v>5898</v>
      </c>
      <c r="I128" s="40" t="s">
        <v>5898</v>
      </c>
      <c r="N128" s="41">
        <v>124</v>
      </c>
      <c r="O128" s="41" t="str">
        <f t="shared" si="6"/>
        <v/>
      </c>
      <c r="P128" s="41" t="str">
        <f t="shared" si="7"/>
        <v/>
      </c>
      <c r="Q128" s="46" t="str">
        <f t="shared" si="8"/>
        <v/>
      </c>
    </row>
    <row r="129" spans="3:17" x14ac:dyDescent="0.15">
      <c r="C129" s="40" t="str">
        <f>IFERROR(IF(AND(I129&lt;&gt;"",I129&gt;=$E$2),MAX($C$4:C128)+1,""),"")</f>
        <v/>
      </c>
      <c r="D129" s="99" t="str">
        <f>IFERROR(IF(AND(H129&lt;&gt;"",H129&gt;=$E$2),MAX($D$4:D128)+1,""),"")</f>
        <v/>
      </c>
      <c r="F129" s="40" t="s">
        <v>6965</v>
      </c>
      <c r="G129" s="40" t="s">
        <v>6966</v>
      </c>
      <c r="H129" s="167" t="s">
        <v>5898</v>
      </c>
      <c r="I129" s="40" t="s">
        <v>5898</v>
      </c>
      <c r="N129" s="41">
        <v>125</v>
      </c>
      <c r="O129" s="41" t="str">
        <f t="shared" si="6"/>
        <v/>
      </c>
      <c r="P129" s="41" t="str">
        <f t="shared" si="7"/>
        <v/>
      </c>
      <c r="Q129" s="46" t="str">
        <f t="shared" si="8"/>
        <v/>
      </c>
    </row>
    <row r="130" spans="3:17" x14ac:dyDescent="0.15">
      <c r="C130" s="40" t="str">
        <f>IFERROR(IF(AND(I130&lt;&gt;"",I130&gt;=$E$2),MAX($C$4:C129)+1,""),"")</f>
        <v/>
      </c>
      <c r="D130" s="99" t="str">
        <f>IFERROR(IF(AND(H130&lt;&gt;"",H130&gt;=$E$2),MAX($D$4:D129)+1,""),"")</f>
        <v/>
      </c>
      <c r="F130" s="40" t="s">
        <v>6967</v>
      </c>
      <c r="G130" s="40" t="s">
        <v>6968</v>
      </c>
      <c r="H130" s="167" t="s">
        <v>5898</v>
      </c>
      <c r="I130" s="40" t="s">
        <v>5898</v>
      </c>
      <c r="N130" s="41">
        <v>126</v>
      </c>
      <c r="O130" s="41" t="str">
        <f t="shared" si="6"/>
        <v/>
      </c>
      <c r="P130" s="41" t="str">
        <f t="shared" si="7"/>
        <v/>
      </c>
      <c r="Q130" s="46" t="str">
        <f t="shared" si="8"/>
        <v/>
      </c>
    </row>
    <row r="131" spans="3:17" x14ac:dyDescent="0.15">
      <c r="C131" s="40" t="str">
        <f>IFERROR(IF(AND(I131&lt;&gt;"",I131&gt;=$E$2),MAX($C$4:C130)+1,""),"")</f>
        <v/>
      </c>
      <c r="D131" s="99" t="str">
        <f>IFERROR(IF(AND(H131&lt;&gt;"",H131&gt;=$E$2),MAX($D$4:D130)+1,""),"")</f>
        <v/>
      </c>
      <c r="F131" s="40" t="s">
        <v>6969</v>
      </c>
      <c r="G131" s="40" t="s">
        <v>6970</v>
      </c>
      <c r="H131" s="167">
        <v>0.5</v>
      </c>
      <c r="I131" s="40" t="s">
        <v>5898</v>
      </c>
      <c r="N131" s="41">
        <v>127</v>
      </c>
      <c r="O131" s="41" t="str">
        <f t="shared" si="6"/>
        <v/>
      </c>
      <c r="P131" s="41" t="str">
        <f t="shared" si="7"/>
        <v/>
      </c>
      <c r="Q131" s="46" t="str">
        <f t="shared" si="8"/>
        <v/>
      </c>
    </row>
    <row r="132" spans="3:17" x14ac:dyDescent="0.15">
      <c r="C132" s="40" t="str">
        <f>IFERROR(IF(AND(I132&lt;&gt;"",I132&gt;=$E$2),MAX($C$4:C131)+1,""),"")</f>
        <v/>
      </c>
      <c r="D132" s="99" t="str">
        <f>IFERROR(IF(AND(H132&lt;&gt;"",H132&gt;=$E$2),MAX($D$4:D131)+1,""),"")</f>
        <v/>
      </c>
      <c r="F132" s="40" t="s">
        <v>6971</v>
      </c>
      <c r="G132" s="40" t="s">
        <v>6972</v>
      </c>
      <c r="H132" s="167" t="s">
        <v>5898</v>
      </c>
      <c r="I132" s="40" t="s">
        <v>5898</v>
      </c>
      <c r="N132" s="41">
        <v>128</v>
      </c>
      <c r="O132" s="41" t="str">
        <f t="shared" si="6"/>
        <v/>
      </c>
      <c r="P132" s="41" t="str">
        <f t="shared" si="7"/>
        <v/>
      </c>
      <c r="Q132" s="46" t="str">
        <f t="shared" si="8"/>
        <v/>
      </c>
    </row>
    <row r="133" spans="3:17" x14ac:dyDescent="0.15">
      <c r="C133" s="40" t="str">
        <f>IFERROR(IF(AND(I133&lt;&gt;"",I133&gt;=$E$2),MAX($C$4:C132)+1,""),"")</f>
        <v/>
      </c>
      <c r="D133" s="99" t="str">
        <f>IFERROR(IF(AND(H133&lt;&gt;"",H133&gt;=$E$2),MAX($D$4:D132)+1,""),"")</f>
        <v/>
      </c>
      <c r="F133" s="40" t="s">
        <v>6973</v>
      </c>
      <c r="G133" s="40" t="s">
        <v>6974</v>
      </c>
      <c r="H133" s="167" t="s">
        <v>5898</v>
      </c>
      <c r="I133" s="40" t="s">
        <v>5898</v>
      </c>
      <c r="N133" s="41">
        <v>129</v>
      </c>
      <c r="O133" s="41" t="str">
        <f t="shared" si="6"/>
        <v/>
      </c>
      <c r="P133" s="41" t="str">
        <f t="shared" si="7"/>
        <v/>
      </c>
      <c r="Q133" s="46" t="str">
        <f t="shared" si="8"/>
        <v/>
      </c>
    </row>
    <row r="134" spans="3:17" x14ac:dyDescent="0.15">
      <c r="C134" s="40" t="str">
        <f>IFERROR(IF(AND(I134&lt;&gt;"",I134&gt;=$E$2),MAX($C$4:C133)+1,""),"")</f>
        <v/>
      </c>
      <c r="D134" s="99" t="str">
        <f>IFERROR(IF(AND(H134&lt;&gt;"",H134&gt;=$E$2),MAX($D$4:D133)+1,""),"")</f>
        <v/>
      </c>
      <c r="F134" s="40" t="s">
        <v>6975</v>
      </c>
      <c r="G134" s="40" t="s">
        <v>6976</v>
      </c>
      <c r="H134" s="167" t="s">
        <v>5898</v>
      </c>
      <c r="I134" s="40" t="s">
        <v>5898</v>
      </c>
      <c r="N134" s="41">
        <v>130</v>
      </c>
      <c r="O134" s="41" t="str">
        <f t="shared" ref="O134:O197" si="9">IFERROR(VLOOKUP(N134,D:H,3,),"")</f>
        <v/>
      </c>
      <c r="P134" s="41" t="str">
        <f t="shared" ref="P134:P197" si="10">IFERROR(VLOOKUP(N134,D:H,4,),"")</f>
        <v/>
      </c>
      <c r="Q134" s="46" t="str">
        <f t="shared" ref="Q134:Q197" si="11">IFERROR(VLOOKUP(N134,D:H,5,),"")</f>
        <v/>
      </c>
    </row>
    <row r="135" spans="3:17" x14ac:dyDescent="0.15">
      <c r="C135" s="40" t="str">
        <f>IFERROR(IF(AND(I135&lt;&gt;"",I135&gt;=$E$2),MAX($C$4:C134)+1,""),"")</f>
        <v/>
      </c>
      <c r="D135" s="99" t="str">
        <f>IFERROR(IF(AND(H135&lt;&gt;"",H135&gt;=$E$2),MAX($D$4:D134)+1,""),"")</f>
        <v/>
      </c>
      <c r="F135" s="40" t="s">
        <v>6977</v>
      </c>
      <c r="G135" s="40" t="s">
        <v>6978</v>
      </c>
      <c r="H135" s="167" t="s">
        <v>5898</v>
      </c>
      <c r="I135" s="40" t="s">
        <v>5898</v>
      </c>
      <c r="N135" s="41">
        <v>131</v>
      </c>
      <c r="O135" s="41" t="str">
        <f t="shared" si="9"/>
        <v/>
      </c>
      <c r="P135" s="41" t="str">
        <f t="shared" si="10"/>
        <v/>
      </c>
      <c r="Q135" s="46" t="str">
        <f t="shared" si="11"/>
        <v/>
      </c>
    </row>
    <row r="136" spans="3:17" x14ac:dyDescent="0.15">
      <c r="C136" s="40" t="str">
        <f>IFERROR(IF(AND(I136&lt;&gt;"",I136&gt;=$E$2),MAX($C$4:C135)+1,""),"")</f>
        <v/>
      </c>
      <c r="D136" s="99" t="str">
        <f>IFERROR(IF(AND(H136&lt;&gt;"",H136&gt;=$E$2),MAX($D$4:D135)+1,""),"")</f>
        <v/>
      </c>
      <c r="F136" s="40" t="s">
        <v>6979</v>
      </c>
      <c r="G136" s="40" t="s">
        <v>6980</v>
      </c>
      <c r="H136" s="167" t="s">
        <v>5898</v>
      </c>
      <c r="I136" s="40" t="s">
        <v>5898</v>
      </c>
      <c r="N136" s="41">
        <v>132</v>
      </c>
      <c r="O136" s="41" t="str">
        <f t="shared" si="9"/>
        <v/>
      </c>
      <c r="P136" s="41" t="str">
        <f t="shared" si="10"/>
        <v/>
      </c>
      <c r="Q136" s="46" t="str">
        <f t="shared" si="11"/>
        <v/>
      </c>
    </row>
    <row r="137" spans="3:17" x14ac:dyDescent="0.15">
      <c r="C137" s="40" t="str">
        <f>IFERROR(IF(AND(I137&lt;&gt;"",I137&gt;=$E$2),MAX($C$4:C136)+1,""),"")</f>
        <v/>
      </c>
      <c r="D137" s="99" t="str">
        <f>IFERROR(IF(AND(H137&lt;&gt;"",H137&gt;=$E$2),MAX($D$4:D136)+1,""),"")</f>
        <v/>
      </c>
      <c r="F137" s="40" t="s">
        <v>6981</v>
      </c>
      <c r="G137" s="40" t="s">
        <v>6982</v>
      </c>
      <c r="H137" s="167" t="s">
        <v>5898</v>
      </c>
      <c r="I137" s="40" t="s">
        <v>5898</v>
      </c>
      <c r="N137" s="41">
        <v>133</v>
      </c>
      <c r="O137" s="41" t="str">
        <f t="shared" si="9"/>
        <v/>
      </c>
      <c r="P137" s="41" t="str">
        <f t="shared" si="10"/>
        <v/>
      </c>
      <c r="Q137" s="46" t="str">
        <f t="shared" si="11"/>
        <v/>
      </c>
    </row>
    <row r="138" spans="3:17" x14ac:dyDescent="0.15">
      <c r="C138" s="40" t="str">
        <f>IFERROR(IF(AND(I138&lt;&gt;"",I138&gt;=$E$2),MAX($C$4:C137)+1,""),"")</f>
        <v/>
      </c>
      <c r="D138" s="99" t="str">
        <f>IFERROR(IF(AND(H138&lt;&gt;"",H138&gt;=$E$2),MAX($D$4:D137)+1,""),"")</f>
        <v/>
      </c>
      <c r="F138" s="40" t="s">
        <v>6983</v>
      </c>
      <c r="G138" s="40" t="s">
        <v>6984</v>
      </c>
      <c r="H138" s="167" t="s">
        <v>5898</v>
      </c>
      <c r="I138" s="40" t="s">
        <v>5898</v>
      </c>
      <c r="N138" s="41">
        <v>134</v>
      </c>
      <c r="O138" s="41" t="str">
        <f t="shared" si="9"/>
        <v/>
      </c>
      <c r="P138" s="41" t="str">
        <f t="shared" si="10"/>
        <v/>
      </c>
      <c r="Q138" s="46" t="str">
        <f t="shared" si="11"/>
        <v/>
      </c>
    </row>
    <row r="139" spans="3:17" x14ac:dyDescent="0.15">
      <c r="C139" s="40" t="str">
        <f>IFERROR(IF(AND(I139&lt;&gt;"",I139&gt;=$E$2),MAX($C$4:C138)+1,""),"")</f>
        <v/>
      </c>
      <c r="D139" s="99" t="str">
        <f>IFERROR(IF(AND(H139&lt;&gt;"",H139&gt;=$E$2),MAX($D$4:D138)+1,""),"")</f>
        <v/>
      </c>
      <c r="F139" s="40" t="s">
        <v>6985</v>
      </c>
      <c r="G139" s="40" t="s">
        <v>6986</v>
      </c>
      <c r="H139" s="167" t="s">
        <v>5898</v>
      </c>
      <c r="I139" s="40" t="s">
        <v>5898</v>
      </c>
      <c r="N139" s="41">
        <v>135</v>
      </c>
      <c r="O139" s="41" t="str">
        <f t="shared" si="9"/>
        <v/>
      </c>
      <c r="P139" s="41" t="str">
        <f t="shared" si="10"/>
        <v/>
      </c>
      <c r="Q139" s="46" t="str">
        <f t="shared" si="11"/>
        <v/>
      </c>
    </row>
    <row r="140" spans="3:17" x14ac:dyDescent="0.15">
      <c r="C140" s="40" t="str">
        <f>IFERROR(IF(AND(I140&lt;&gt;"",I140&gt;=$E$2),MAX($C$4:C139)+1,""),"")</f>
        <v/>
      </c>
      <c r="D140" s="99" t="str">
        <f>IFERROR(IF(AND(H140&lt;&gt;"",H140&gt;=$E$2),MAX($D$4:D139)+1,""),"")</f>
        <v/>
      </c>
      <c r="F140" s="40" t="s">
        <v>6987</v>
      </c>
      <c r="G140" s="40" t="s">
        <v>6988</v>
      </c>
      <c r="H140" s="167" t="s">
        <v>5898</v>
      </c>
      <c r="I140" s="40" t="s">
        <v>5898</v>
      </c>
      <c r="N140" s="41">
        <v>136</v>
      </c>
      <c r="O140" s="41" t="str">
        <f t="shared" si="9"/>
        <v/>
      </c>
      <c r="P140" s="41" t="str">
        <f t="shared" si="10"/>
        <v/>
      </c>
      <c r="Q140" s="46" t="str">
        <f t="shared" si="11"/>
        <v/>
      </c>
    </row>
    <row r="141" spans="3:17" x14ac:dyDescent="0.15">
      <c r="C141" s="40" t="str">
        <f>IFERROR(IF(AND(I141&lt;&gt;"",I141&gt;=$E$2),MAX($C$4:C140)+1,""),"")</f>
        <v/>
      </c>
      <c r="D141" s="99" t="str">
        <f>IFERROR(IF(AND(H141&lt;&gt;"",H141&gt;=$E$2),MAX($D$4:D140)+1,""),"")</f>
        <v/>
      </c>
      <c r="F141" s="40" t="s">
        <v>6989</v>
      </c>
      <c r="G141" s="40" t="s">
        <v>6990</v>
      </c>
      <c r="H141" s="167" t="s">
        <v>5898</v>
      </c>
      <c r="I141" s="40" t="s">
        <v>5898</v>
      </c>
      <c r="N141" s="41">
        <v>137</v>
      </c>
      <c r="O141" s="41" t="str">
        <f t="shared" si="9"/>
        <v/>
      </c>
      <c r="P141" s="41" t="str">
        <f t="shared" si="10"/>
        <v/>
      </c>
      <c r="Q141" s="46" t="str">
        <f t="shared" si="11"/>
        <v/>
      </c>
    </row>
    <row r="142" spans="3:17" x14ac:dyDescent="0.15">
      <c r="C142" s="40" t="str">
        <f>IFERROR(IF(AND(I142&lt;&gt;"",I142&gt;=$E$2),MAX($C$4:C141)+1,""),"")</f>
        <v/>
      </c>
      <c r="D142" s="99" t="str">
        <f>IFERROR(IF(AND(H142&lt;&gt;"",H142&gt;=$E$2),MAX($D$4:D141)+1,""),"")</f>
        <v/>
      </c>
      <c r="F142" s="40" t="s">
        <v>6991</v>
      </c>
      <c r="G142" s="40" t="s">
        <v>6992</v>
      </c>
      <c r="H142" s="167" t="s">
        <v>5898</v>
      </c>
      <c r="I142" s="40" t="s">
        <v>5898</v>
      </c>
      <c r="N142" s="41">
        <v>138</v>
      </c>
      <c r="O142" s="41" t="str">
        <f t="shared" si="9"/>
        <v/>
      </c>
      <c r="P142" s="41" t="str">
        <f t="shared" si="10"/>
        <v/>
      </c>
      <c r="Q142" s="46" t="str">
        <f t="shared" si="11"/>
        <v/>
      </c>
    </row>
    <row r="143" spans="3:17" x14ac:dyDescent="0.15">
      <c r="C143" s="40" t="str">
        <f>IFERROR(IF(AND(I143&lt;&gt;"",I143&gt;=$E$2),MAX($C$4:C142)+1,""),"")</f>
        <v/>
      </c>
      <c r="D143" s="99" t="str">
        <f>IFERROR(IF(AND(H143&lt;&gt;"",H143&gt;=$E$2),MAX($D$4:D142)+1,""),"")</f>
        <v/>
      </c>
      <c r="F143" s="40" t="s">
        <v>6993</v>
      </c>
      <c r="G143" s="40" t="s">
        <v>6994</v>
      </c>
      <c r="H143" s="167" t="s">
        <v>5898</v>
      </c>
      <c r="I143" s="40" t="s">
        <v>5898</v>
      </c>
      <c r="N143" s="41">
        <v>139</v>
      </c>
      <c r="O143" s="41" t="str">
        <f t="shared" si="9"/>
        <v/>
      </c>
      <c r="P143" s="41" t="str">
        <f t="shared" si="10"/>
        <v/>
      </c>
      <c r="Q143" s="46" t="str">
        <f t="shared" si="11"/>
        <v/>
      </c>
    </row>
    <row r="144" spans="3:17" x14ac:dyDescent="0.15">
      <c r="C144" s="40" t="str">
        <f>IFERROR(IF(AND(I144&lt;&gt;"",I144&gt;=$E$2),MAX($C$4:C143)+1,""),"")</f>
        <v/>
      </c>
      <c r="D144" s="99" t="str">
        <f>IFERROR(IF(AND(H144&lt;&gt;"",H144&gt;=$E$2),MAX($D$4:D143)+1,""),"")</f>
        <v/>
      </c>
      <c r="F144" s="40" t="s">
        <v>6995</v>
      </c>
      <c r="G144" s="40" t="s">
        <v>6996</v>
      </c>
      <c r="H144" s="167" t="s">
        <v>5898</v>
      </c>
      <c r="I144" s="40" t="s">
        <v>5898</v>
      </c>
      <c r="N144" s="41">
        <v>140</v>
      </c>
      <c r="O144" s="41" t="str">
        <f t="shared" si="9"/>
        <v/>
      </c>
      <c r="P144" s="41" t="str">
        <f t="shared" si="10"/>
        <v/>
      </c>
      <c r="Q144" s="46" t="str">
        <f t="shared" si="11"/>
        <v/>
      </c>
    </row>
    <row r="145" spans="3:17" x14ac:dyDescent="0.15">
      <c r="C145" s="40" t="str">
        <f>IFERROR(IF(AND(I145&lt;&gt;"",I145&gt;=$E$2),MAX($C$4:C144)+1,""),"")</f>
        <v/>
      </c>
      <c r="D145" s="99" t="str">
        <f>IFERROR(IF(AND(H145&lt;&gt;"",H145&gt;=$E$2),MAX($D$4:D144)+1,""),"")</f>
        <v/>
      </c>
      <c r="F145" s="40" t="s">
        <v>6997</v>
      </c>
      <c r="G145" s="40" t="s">
        <v>6998</v>
      </c>
      <c r="H145" s="167" t="s">
        <v>5898</v>
      </c>
      <c r="I145" s="40" t="s">
        <v>5898</v>
      </c>
      <c r="N145" s="41">
        <v>141</v>
      </c>
      <c r="O145" s="41" t="str">
        <f t="shared" si="9"/>
        <v/>
      </c>
      <c r="P145" s="41" t="str">
        <f t="shared" si="10"/>
        <v/>
      </c>
      <c r="Q145" s="46" t="str">
        <f t="shared" si="11"/>
        <v/>
      </c>
    </row>
    <row r="146" spans="3:17" x14ac:dyDescent="0.15">
      <c r="C146" s="40" t="str">
        <f>IFERROR(IF(AND(I146&lt;&gt;"",I146&gt;=$E$2),MAX($C$4:C145)+1,""),"")</f>
        <v/>
      </c>
      <c r="D146" s="99" t="str">
        <f>IFERROR(IF(AND(H146&lt;&gt;"",H146&gt;=$E$2),MAX($D$4:D145)+1,""),"")</f>
        <v/>
      </c>
      <c r="F146" s="40" t="s">
        <v>6999</v>
      </c>
      <c r="G146" s="40" t="s">
        <v>7000</v>
      </c>
      <c r="H146" s="167" t="s">
        <v>5898</v>
      </c>
      <c r="I146" s="40" t="s">
        <v>5898</v>
      </c>
      <c r="N146" s="41">
        <v>142</v>
      </c>
      <c r="O146" s="41" t="str">
        <f t="shared" si="9"/>
        <v/>
      </c>
      <c r="P146" s="41" t="str">
        <f t="shared" si="10"/>
        <v/>
      </c>
      <c r="Q146" s="46" t="str">
        <f t="shared" si="11"/>
        <v/>
      </c>
    </row>
    <row r="147" spans="3:17" x14ac:dyDescent="0.15">
      <c r="C147" s="40" t="str">
        <f>IFERROR(IF(AND(I147&lt;&gt;"",I147&gt;=$E$2),MAX($C$4:C146)+1,""),"")</f>
        <v/>
      </c>
      <c r="D147" s="99" t="str">
        <f>IFERROR(IF(AND(H147&lt;&gt;"",H147&gt;=$E$2),MAX($D$4:D146)+1,""),"")</f>
        <v/>
      </c>
      <c r="F147" s="40" t="s">
        <v>7001</v>
      </c>
      <c r="G147" s="40" t="s">
        <v>7002</v>
      </c>
      <c r="H147" s="167" t="s">
        <v>5898</v>
      </c>
      <c r="I147" s="40" t="s">
        <v>5898</v>
      </c>
      <c r="N147" s="41">
        <v>143</v>
      </c>
      <c r="O147" s="41" t="str">
        <f t="shared" si="9"/>
        <v/>
      </c>
      <c r="P147" s="41" t="str">
        <f t="shared" si="10"/>
        <v/>
      </c>
      <c r="Q147" s="46" t="str">
        <f t="shared" si="11"/>
        <v/>
      </c>
    </row>
    <row r="148" spans="3:17" x14ac:dyDescent="0.15">
      <c r="C148" s="40" t="str">
        <f>IFERROR(IF(AND(I148&lt;&gt;"",I148&gt;=$E$2),MAX($C$4:C147)+1,""),"")</f>
        <v/>
      </c>
      <c r="D148" s="99" t="str">
        <f>IFERROR(IF(AND(H148&lt;&gt;"",H148&gt;=$E$2),MAX($D$4:D147)+1,""),"")</f>
        <v/>
      </c>
      <c r="F148" s="40" t="s">
        <v>7003</v>
      </c>
      <c r="G148" s="40" t="s">
        <v>7004</v>
      </c>
      <c r="H148" s="167" t="s">
        <v>5898</v>
      </c>
      <c r="I148" s="40" t="s">
        <v>5898</v>
      </c>
      <c r="N148" s="41">
        <v>144</v>
      </c>
      <c r="O148" s="41" t="str">
        <f t="shared" si="9"/>
        <v/>
      </c>
      <c r="P148" s="41" t="str">
        <f t="shared" si="10"/>
        <v/>
      </c>
      <c r="Q148" s="46" t="str">
        <f t="shared" si="11"/>
        <v/>
      </c>
    </row>
    <row r="149" spans="3:17" x14ac:dyDescent="0.15">
      <c r="C149" s="40" t="str">
        <f>IFERROR(IF(AND(I149&lt;&gt;"",I149&gt;=$E$2),MAX($C$4:C148)+1,""),"")</f>
        <v/>
      </c>
      <c r="D149" s="99" t="str">
        <f>IFERROR(IF(AND(H149&lt;&gt;"",H149&gt;=$E$2),MAX($D$4:D148)+1,""),"")</f>
        <v/>
      </c>
      <c r="F149" s="40" t="s">
        <v>7005</v>
      </c>
      <c r="G149" s="40" t="s">
        <v>7006</v>
      </c>
      <c r="H149" s="167" t="s">
        <v>5898</v>
      </c>
      <c r="I149" s="40" t="s">
        <v>5898</v>
      </c>
      <c r="N149" s="41">
        <v>145</v>
      </c>
      <c r="O149" s="41" t="str">
        <f t="shared" si="9"/>
        <v/>
      </c>
      <c r="P149" s="41" t="str">
        <f t="shared" si="10"/>
        <v/>
      </c>
      <c r="Q149" s="46" t="str">
        <f t="shared" si="11"/>
        <v/>
      </c>
    </row>
    <row r="150" spans="3:17" x14ac:dyDescent="0.15">
      <c r="C150" s="40" t="str">
        <f>IFERROR(IF(AND(I150&lt;&gt;"",I150&gt;=$E$2),MAX($C$4:C149)+1,""),"")</f>
        <v/>
      </c>
      <c r="D150" s="99" t="str">
        <f>IFERROR(IF(AND(H150&lt;&gt;"",H150&gt;=$E$2),MAX($D$4:D149)+1,""),"")</f>
        <v/>
      </c>
      <c r="F150" s="40" t="s">
        <v>7007</v>
      </c>
      <c r="G150" s="40" t="s">
        <v>7008</v>
      </c>
      <c r="H150" s="167">
        <v>1</v>
      </c>
      <c r="I150" s="40" t="s">
        <v>5898</v>
      </c>
      <c r="N150" s="41">
        <v>146</v>
      </c>
      <c r="O150" s="41" t="str">
        <f t="shared" si="9"/>
        <v/>
      </c>
      <c r="P150" s="41" t="str">
        <f t="shared" si="10"/>
        <v/>
      </c>
      <c r="Q150" s="46" t="str">
        <f t="shared" si="11"/>
        <v/>
      </c>
    </row>
    <row r="151" spans="3:17" x14ac:dyDescent="0.15">
      <c r="C151" s="40" t="str">
        <f>IFERROR(IF(AND(I151&lt;&gt;"",I151&gt;=$E$2),MAX($C$4:C150)+1,""),"")</f>
        <v/>
      </c>
      <c r="D151" s="99" t="str">
        <f>IFERROR(IF(AND(H151&lt;&gt;"",H151&gt;=$E$2),MAX($D$4:D150)+1,""),"")</f>
        <v/>
      </c>
      <c r="F151" s="40" t="s">
        <v>7009</v>
      </c>
      <c r="G151" s="40" t="s">
        <v>7010</v>
      </c>
      <c r="H151" s="167" t="s">
        <v>5898</v>
      </c>
      <c r="I151" s="40" t="s">
        <v>5898</v>
      </c>
      <c r="N151" s="41">
        <v>147</v>
      </c>
      <c r="O151" s="41" t="str">
        <f t="shared" si="9"/>
        <v/>
      </c>
      <c r="P151" s="41" t="str">
        <f t="shared" si="10"/>
        <v/>
      </c>
      <c r="Q151" s="46" t="str">
        <f t="shared" si="11"/>
        <v/>
      </c>
    </row>
    <row r="152" spans="3:17" x14ac:dyDescent="0.15">
      <c r="C152" s="40" t="str">
        <f>IFERROR(IF(AND(I152&lt;&gt;"",I152&gt;=$E$2),MAX($C$4:C151)+1,""),"")</f>
        <v/>
      </c>
      <c r="D152" s="99" t="str">
        <f>IFERROR(IF(AND(H152&lt;&gt;"",H152&gt;=$E$2),MAX($D$4:D151)+1,""),"")</f>
        <v/>
      </c>
      <c r="F152" s="40" t="s">
        <v>7011</v>
      </c>
      <c r="G152" s="40" t="s">
        <v>7012</v>
      </c>
      <c r="H152" s="167" t="s">
        <v>5898</v>
      </c>
      <c r="I152" s="40" t="s">
        <v>5898</v>
      </c>
      <c r="N152" s="41">
        <v>148</v>
      </c>
      <c r="O152" s="41" t="str">
        <f t="shared" si="9"/>
        <v/>
      </c>
      <c r="P152" s="41" t="str">
        <f t="shared" si="10"/>
        <v/>
      </c>
      <c r="Q152" s="46" t="str">
        <f t="shared" si="11"/>
        <v/>
      </c>
    </row>
    <row r="153" spans="3:17" x14ac:dyDescent="0.15">
      <c r="C153" s="40" t="str">
        <f>IFERROR(IF(AND(I153&lt;&gt;"",I153&gt;=$E$2),MAX($C$4:C152)+1,""),"")</f>
        <v/>
      </c>
      <c r="D153" s="99" t="str">
        <f>IFERROR(IF(AND(H153&lt;&gt;"",H153&gt;=$E$2),MAX($D$4:D152)+1,""),"")</f>
        <v/>
      </c>
      <c r="F153" s="40" t="s">
        <v>7013</v>
      </c>
      <c r="G153" s="40" t="s">
        <v>7014</v>
      </c>
      <c r="H153" s="167" t="s">
        <v>5898</v>
      </c>
      <c r="I153" s="40" t="s">
        <v>5898</v>
      </c>
      <c r="N153" s="41">
        <v>149</v>
      </c>
      <c r="O153" s="41" t="str">
        <f t="shared" si="9"/>
        <v/>
      </c>
      <c r="P153" s="41" t="str">
        <f t="shared" si="10"/>
        <v/>
      </c>
      <c r="Q153" s="46" t="str">
        <f t="shared" si="11"/>
        <v/>
      </c>
    </row>
    <row r="154" spans="3:17" x14ac:dyDescent="0.15">
      <c r="C154" s="40" t="str">
        <f>IFERROR(IF(AND(I154&lt;&gt;"",I154&gt;=$E$2),MAX($C$4:C153)+1,""),"")</f>
        <v/>
      </c>
      <c r="D154" s="99" t="str">
        <f>IFERROR(IF(AND(H154&lt;&gt;"",H154&gt;=$E$2),MAX($D$4:D153)+1,""),"")</f>
        <v/>
      </c>
      <c r="F154" s="40" t="s">
        <v>7015</v>
      </c>
      <c r="G154" s="40" t="s">
        <v>7016</v>
      </c>
      <c r="H154" s="167" t="s">
        <v>5898</v>
      </c>
      <c r="I154" s="40" t="s">
        <v>5898</v>
      </c>
      <c r="N154" s="41">
        <v>150</v>
      </c>
      <c r="O154" s="41" t="str">
        <f t="shared" si="9"/>
        <v/>
      </c>
      <c r="P154" s="41" t="str">
        <f t="shared" si="10"/>
        <v/>
      </c>
      <c r="Q154" s="46" t="str">
        <f t="shared" si="11"/>
        <v/>
      </c>
    </row>
    <row r="155" spans="3:17" x14ac:dyDescent="0.15">
      <c r="C155" s="40" t="str">
        <f>IFERROR(IF(AND(I155&lt;&gt;"",I155&gt;=$E$2),MAX($C$4:C154)+1,""),"")</f>
        <v/>
      </c>
      <c r="D155" s="99" t="str">
        <f>IFERROR(IF(AND(H155&lt;&gt;"",H155&gt;=$E$2),MAX($D$4:D154)+1,""),"")</f>
        <v/>
      </c>
      <c r="F155" s="40" t="s">
        <v>7017</v>
      </c>
      <c r="G155" s="40" t="s">
        <v>7018</v>
      </c>
      <c r="H155" s="167" t="s">
        <v>5898</v>
      </c>
      <c r="I155" s="40" t="s">
        <v>5898</v>
      </c>
      <c r="O155" s="41" t="str">
        <f t="shared" si="9"/>
        <v/>
      </c>
      <c r="P155" s="41" t="str">
        <f t="shared" si="10"/>
        <v/>
      </c>
      <c r="Q155" s="46" t="str">
        <f t="shared" si="11"/>
        <v/>
      </c>
    </row>
    <row r="156" spans="3:17" x14ac:dyDescent="0.15">
      <c r="C156" s="40" t="str">
        <f>IFERROR(IF(AND(I156&lt;&gt;"",I156&gt;=$E$2),MAX($C$4:C155)+1,""),"")</f>
        <v/>
      </c>
      <c r="D156" s="99" t="str">
        <f>IFERROR(IF(AND(H156&lt;&gt;"",H156&gt;=$E$2),MAX($D$4:D155)+1,""),"")</f>
        <v/>
      </c>
      <c r="F156" s="40" t="s">
        <v>7019</v>
      </c>
      <c r="G156" s="40" t="s">
        <v>7020</v>
      </c>
      <c r="H156" s="167" t="s">
        <v>5898</v>
      </c>
      <c r="I156" s="40" t="s">
        <v>5898</v>
      </c>
      <c r="O156" s="41" t="str">
        <f t="shared" si="9"/>
        <v/>
      </c>
      <c r="P156" s="41" t="str">
        <f t="shared" si="10"/>
        <v/>
      </c>
      <c r="Q156" s="46" t="str">
        <f t="shared" si="11"/>
        <v/>
      </c>
    </row>
    <row r="157" spans="3:17" x14ac:dyDescent="0.15">
      <c r="C157" s="40" t="str">
        <f>IFERROR(IF(AND(I157&lt;&gt;"",I157&gt;=$E$2),MAX($C$4:C156)+1,""),"")</f>
        <v/>
      </c>
      <c r="D157" s="99" t="str">
        <f>IFERROR(IF(AND(H157&lt;&gt;"",H157&gt;=$E$2),MAX($D$4:D156)+1,""),"")</f>
        <v/>
      </c>
      <c r="F157" s="40" t="s">
        <v>7021</v>
      </c>
      <c r="G157" s="40" t="s">
        <v>7022</v>
      </c>
      <c r="H157" s="167" t="s">
        <v>5898</v>
      </c>
      <c r="I157" s="40" t="s">
        <v>5898</v>
      </c>
      <c r="O157" s="41" t="str">
        <f t="shared" si="9"/>
        <v/>
      </c>
      <c r="P157" s="41" t="str">
        <f t="shared" si="10"/>
        <v/>
      </c>
      <c r="Q157" s="46" t="str">
        <f t="shared" si="11"/>
        <v/>
      </c>
    </row>
    <row r="158" spans="3:17" x14ac:dyDescent="0.15">
      <c r="C158" s="40" t="str">
        <f>IFERROR(IF(AND(I158&lt;&gt;"",I158&gt;=$E$2),MAX($C$4:C157)+1,""),"")</f>
        <v/>
      </c>
      <c r="D158" s="99" t="str">
        <f>IFERROR(IF(AND(H158&lt;&gt;"",H158&gt;=$E$2),MAX($D$4:D157)+1,""),"")</f>
        <v/>
      </c>
      <c r="F158" s="40" t="s">
        <v>7023</v>
      </c>
      <c r="G158" s="40" t="s">
        <v>7024</v>
      </c>
      <c r="H158" s="167" t="s">
        <v>5898</v>
      </c>
      <c r="I158" s="40" t="s">
        <v>5898</v>
      </c>
      <c r="O158" s="41" t="str">
        <f t="shared" si="9"/>
        <v/>
      </c>
      <c r="P158" s="41" t="str">
        <f t="shared" si="10"/>
        <v/>
      </c>
      <c r="Q158" s="46" t="str">
        <f t="shared" si="11"/>
        <v/>
      </c>
    </row>
    <row r="159" spans="3:17" x14ac:dyDescent="0.15">
      <c r="C159" s="40" t="str">
        <f>IFERROR(IF(AND(I159&lt;&gt;"",I159&gt;=$E$2),MAX($C$4:C158)+1,""),"")</f>
        <v/>
      </c>
      <c r="D159" s="99" t="str">
        <f>IFERROR(IF(AND(H159&lt;&gt;"",H159&gt;=$E$2),MAX($D$4:D158)+1,""),"")</f>
        <v/>
      </c>
      <c r="F159" s="40" t="s">
        <v>7025</v>
      </c>
      <c r="G159" s="40" t="s">
        <v>7026</v>
      </c>
      <c r="H159" s="167">
        <v>1</v>
      </c>
      <c r="I159" s="40" t="s">
        <v>5898</v>
      </c>
      <c r="O159" s="41" t="str">
        <f t="shared" si="9"/>
        <v/>
      </c>
      <c r="P159" s="41" t="str">
        <f t="shared" si="10"/>
        <v/>
      </c>
      <c r="Q159" s="46" t="str">
        <f t="shared" si="11"/>
        <v/>
      </c>
    </row>
    <row r="160" spans="3:17" x14ac:dyDescent="0.15">
      <c r="C160" s="40" t="str">
        <f>IFERROR(IF(AND(I160&lt;&gt;"",I160&gt;=$E$2),MAX($C$4:C159)+1,""),"")</f>
        <v/>
      </c>
      <c r="D160" s="99" t="str">
        <f>IFERROR(IF(AND(H160&lt;&gt;"",H160&gt;=$E$2),MAX($D$4:D159)+1,""),"")</f>
        <v/>
      </c>
      <c r="F160" s="40" t="s">
        <v>7027</v>
      </c>
      <c r="G160" s="40" t="s">
        <v>7028</v>
      </c>
      <c r="H160" s="167" t="s">
        <v>5898</v>
      </c>
      <c r="I160" s="40" t="s">
        <v>5898</v>
      </c>
      <c r="O160" s="41" t="str">
        <f t="shared" si="9"/>
        <v/>
      </c>
      <c r="P160" s="41" t="str">
        <f t="shared" si="10"/>
        <v/>
      </c>
      <c r="Q160" s="46" t="str">
        <f t="shared" si="11"/>
        <v/>
      </c>
    </row>
    <row r="161" spans="3:17" x14ac:dyDescent="0.15">
      <c r="C161" s="40" t="str">
        <f>IFERROR(IF(AND(I161&lt;&gt;"",I161&gt;=$E$2),MAX($C$4:C160)+1,""),"")</f>
        <v/>
      </c>
      <c r="D161" s="99" t="str">
        <f>IFERROR(IF(AND(H161&lt;&gt;"",H161&gt;=$E$2),MAX($D$4:D160)+1,""),"")</f>
        <v/>
      </c>
      <c r="F161" s="40" t="s">
        <v>7029</v>
      </c>
      <c r="G161" s="40" t="s">
        <v>7030</v>
      </c>
      <c r="H161" s="167" t="s">
        <v>5898</v>
      </c>
      <c r="I161" s="40" t="s">
        <v>5898</v>
      </c>
      <c r="O161" s="41" t="str">
        <f t="shared" si="9"/>
        <v/>
      </c>
      <c r="P161" s="41" t="str">
        <f t="shared" si="10"/>
        <v/>
      </c>
      <c r="Q161" s="46" t="str">
        <f t="shared" si="11"/>
        <v/>
      </c>
    </row>
    <row r="162" spans="3:17" x14ac:dyDescent="0.15">
      <c r="C162" s="40" t="str">
        <f>IFERROR(IF(AND(I162&lt;&gt;"",I162&gt;=$E$2),MAX($C$4:C161)+1,""),"")</f>
        <v/>
      </c>
      <c r="D162" s="99" t="str">
        <f>IFERROR(IF(AND(H162&lt;&gt;"",H162&gt;=$E$2),MAX($D$4:D161)+1,""),"")</f>
        <v/>
      </c>
      <c r="F162" s="40" t="s">
        <v>7031</v>
      </c>
      <c r="G162" s="40" t="s">
        <v>7032</v>
      </c>
      <c r="H162" s="167">
        <v>1</v>
      </c>
      <c r="I162" s="40" t="s">
        <v>5898</v>
      </c>
      <c r="O162" s="41" t="str">
        <f t="shared" si="9"/>
        <v/>
      </c>
      <c r="P162" s="41" t="str">
        <f t="shared" si="10"/>
        <v/>
      </c>
      <c r="Q162" s="46" t="str">
        <f t="shared" si="11"/>
        <v/>
      </c>
    </row>
    <row r="163" spans="3:17" x14ac:dyDescent="0.15">
      <c r="C163" s="40" t="str">
        <f>IFERROR(IF(AND(I163&lt;&gt;"",I163&gt;=$E$2),MAX($C$4:C162)+1,""),"")</f>
        <v/>
      </c>
      <c r="D163" s="99" t="str">
        <f>IFERROR(IF(AND(H163&lt;&gt;"",H163&gt;=$E$2),MAX($D$4:D162)+1,""),"")</f>
        <v/>
      </c>
      <c r="F163" s="40" t="s">
        <v>7033</v>
      </c>
      <c r="G163" s="40" t="s">
        <v>7034</v>
      </c>
      <c r="H163" s="167" t="s">
        <v>5898</v>
      </c>
      <c r="I163" s="40" t="s">
        <v>5898</v>
      </c>
      <c r="O163" s="41" t="str">
        <f t="shared" si="9"/>
        <v/>
      </c>
      <c r="P163" s="41" t="str">
        <f t="shared" si="10"/>
        <v/>
      </c>
      <c r="Q163" s="46" t="str">
        <f t="shared" si="11"/>
        <v/>
      </c>
    </row>
    <row r="164" spans="3:17" x14ac:dyDescent="0.15">
      <c r="C164" s="40" t="str">
        <f>IFERROR(IF(AND(I164&lt;&gt;"",I164&gt;=$E$2),MAX($C$4:C163)+1,""),"")</f>
        <v/>
      </c>
      <c r="D164" s="99" t="str">
        <f>IFERROR(IF(AND(H164&lt;&gt;"",H164&gt;=$E$2),MAX($D$4:D163)+1,""),"")</f>
        <v/>
      </c>
      <c r="F164" s="40" t="s">
        <v>7035</v>
      </c>
      <c r="G164" s="40" t="s">
        <v>7036</v>
      </c>
      <c r="H164" s="167" t="s">
        <v>5898</v>
      </c>
      <c r="I164" s="40" t="s">
        <v>5898</v>
      </c>
      <c r="O164" s="41" t="str">
        <f t="shared" si="9"/>
        <v/>
      </c>
      <c r="P164" s="41" t="str">
        <f t="shared" si="10"/>
        <v/>
      </c>
      <c r="Q164" s="46" t="str">
        <f t="shared" si="11"/>
        <v/>
      </c>
    </row>
    <row r="165" spans="3:17" x14ac:dyDescent="0.15">
      <c r="C165" s="40" t="str">
        <f>IFERROR(IF(AND(I165&lt;&gt;"",I165&gt;=$E$2),MAX($C$4:C164)+1,""),"")</f>
        <v/>
      </c>
      <c r="D165" s="99" t="str">
        <f>IFERROR(IF(AND(H165&lt;&gt;"",H165&gt;=$E$2),MAX($D$4:D164)+1,""),"")</f>
        <v/>
      </c>
      <c r="F165" s="40" t="s">
        <v>7037</v>
      </c>
      <c r="G165" s="40" t="s">
        <v>7038</v>
      </c>
      <c r="H165" s="167" t="s">
        <v>5898</v>
      </c>
      <c r="I165" s="40" t="s">
        <v>5898</v>
      </c>
      <c r="O165" s="41" t="str">
        <f t="shared" si="9"/>
        <v/>
      </c>
      <c r="P165" s="41" t="str">
        <f t="shared" si="10"/>
        <v/>
      </c>
      <c r="Q165" s="46" t="str">
        <f t="shared" si="11"/>
        <v/>
      </c>
    </row>
    <row r="166" spans="3:17" x14ac:dyDescent="0.15">
      <c r="C166" s="40" t="str">
        <f>IFERROR(IF(AND(I166&lt;&gt;"",I166&gt;=$E$2),MAX($C$4:C165)+1,""),"")</f>
        <v/>
      </c>
      <c r="D166" s="99" t="str">
        <f>IFERROR(IF(AND(H166&lt;&gt;"",H166&gt;=$E$2),MAX($D$4:D165)+1,""),"")</f>
        <v/>
      </c>
      <c r="F166" s="40" t="s">
        <v>7039</v>
      </c>
      <c r="G166" s="40" t="s">
        <v>7040</v>
      </c>
      <c r="H166" s="167" t="s">
        <v>5898</v>
      </c>
      <c r="I166" s="40" t="s">
        <v>5898</v>
      </c>
      <c r="O166" s="41" t="str">
        <f t="shared" si="9"/>
        <v/>
      </c>
      <c r="P166" s="41" t="str">
        <f t="shared" si="10"/>
        <v/>
      </c>
      <c r="Q166" s="46" t="str">
        <f t="shared" si="11"/>
        <v/>
      </c>
    </row>
    <row r="167" spans="3:17" x14ac:dyDescent="0.15">
      <c r="C167" s="40" t="str">
        <f>IFERROR(IF(AND(I167&lt;&gt;"",I167&gt;=$E$2),MAX($C$4:C166)+1,""),"")</f>
        <v/>
      </c>
      <c r="D167" s="99" t="str">
        <f>IFERROR(IF(AND(H167&lt;&gt;"",H167&gt;=$E$2),MAX($D$4:D166)+1,""),"")</f>
        <v/>
      </c>
      <c r="F167" s="40" t="s">
        <v>7041</v>
      </c>
      <c r="G167" s="40" t="s">
        <v>7042</v>
      </c>
      <c r="H167" s="167" t="s">
        <v>5898</v>
      </c>
      <c r="I167" s="40" t="s">
        <v>5898</v>
      </c>
      <c r="O167" s="41" t="str">
        <f t="shared" si="9"/>
        <v/>
      </c>
      <c r="P167" s="41" t="str">
        <f t="shared" si="10"/>
        <v/>
      </c>
      <c r="Q167" s="46" t="str">
        <f t="shared" si="11"/>
        <v/>
      </c>
    </row>
    <row r="168" spans="3:17" x14ac:dyDescent="0.15">
      <c r="C168" s="40" t="str">
        <f>IFERROR(IF(AND(I168&lt;&gt;"",I168&gt;=$E$2),MAX($C$4:C167)+1,""),"")</f>
        <v/>
      </c>
      <c r="D168" s="99" t="str">
        <f>IFERROR(IF(AND(H168&lt;&gt;"",H168&gt;=$E$2),MAX($D$4:D167)+1,""),"")</f>
        <v/>
      </c>
      <c r="F168" s="40" t="s">
        <v>7043</v>
      </c>
      <c r="G168" s="40" t="s">
        <v>7044</v>
      </c>
      <c r="H168" s="167" t="s">
        <v>5898</v>
      </c>
      <c r="I168" s="40" t="s">
        <v>5898</v>
      </c>
      <c r="O168" s="41" t="str">
        <f t="shared" si="9"/>
        <v/>
      </c>
      <c r="P168" s="41" t="str">
        <f t="shared" si="10"/>
        <v/>
      </c>
      <c r="Q168" s="46" t="str">
        <f t="shared" si="11"/>
        <v/>
      </c>
    </row>
    <row r="169" spans="3:17" x14ac:dyDescent="0.15">
      <c r="C169" s="40" t="str">
        <f>IFERROR(IF(AND(I169&lt;&gt;"",I169&gt;=$E$2),MAX($C$4:C168)+1,""),"")</f>
        <v/>
      </c>
      <c r="D169" s="99" t="str">
        <f>IFERROR(IF(AND(H169&lt;&gt;"",H169&gt;=$E$2),MAX($D$4:D168)+1,""),"")</f>
        <v/>
      </c>
      <c r="F169" s="40" t="s">
        <v>7045</v>
      </c>
      <c r="G169" s="40" t="s">
        <v>7046</v>
      </c>
      <c r="H169" s="167" t="s">
        <v>5898</v>
      </c>
      <c r="I169" s="40" t="s">
        <v>5898</v>
      </c>
      <c r="O169" s="41" t="str">
        <f t="shared" si="9"/>
        <v/>
      </c>
      <c r="P169" s="41" t="str">
        <f t="shared" si="10"/>
        <v/>
      </c>
      <c r="Q169" s="46" t="str">
        <f t="shared" si="11"/>
        <v/>
      </c>
    </row>
    <row r="170" spans="3:17" x14ac:dyDescent="0.15">
      <c r="C170" s="40" t="str">
        <f>IFERROR(IF(AND(I170&lt;&gt;"",I170&gt;=$E$2),MAX($C$4:C169)+1,""),"")</f>
        <v/>
      </c>
      <c r="D170" s="99" t="str">
        <f>IFERROR(IF(AND(H170&lt;&gt;"",H170&gt;=$E$2),MAX($D$4:D169)+1,""),"")</f>
        <v/>
      </c>
      <c r="F170" s="40" t="s">
        <v>7047</v>
      </c>
      <c r="G170" s="40" t="s">
        <v>7048</v>
      </c>
      <c r="H170" s="167" t="s">
        <v>5898</v>
      </c>
      <c r="I170" s="40" t="s">
        <v>5898</v>
      </c>
      <c r="O170" s="41" t="str">
        <f t="shared" si="9"/>
        <v/>
      </c>
      <c r="P170" s="41" t="str">
        <f t="shared" si="10"/>
        <v/>
      </c>
      <c r="Q170" s="46" t="str">
        <f t="shared" si="11"/>
        <v/>
      </c>
    </row>
    <row r="171" spans="3:17" x14ac:dyDescent="0.15">
      <c r="C171" s="40" t="str">
        <f>IFERROR(IF(AND(I171&lt;&gt;"",I171&gt;=$E$2),MAX($C$4:C170)+1,""),"")</f>
        <v/>
      </c>
      <c r="D171" s="99" t="str">
        <f>IFERROR(IF(AND(H171&lt;&gt;"",H171&gt;=$E$2),MAX($D$4:D170)+1,""),"")</f>
        <v/>
      </c>
      <c r="F171" s="40" t="s">
        <v>7049</v>
      </c>
      <c r="G171" s="40" t="s">
        <v>7050</v>
      </c>
      <c r="H171" s="167" t="s">
        <v>5898</v>
      </c>
      <c r="I171" s="40" t="s">
        <v>5898</v>
      </c>
      <c r="O171" s="41" t="str">
        <f t="shared" si="9"/>
        <v/>
      </c>
      <c r="P171" s="41" t="str">
        <f t="shared" si="10"/>
        <v/>
      </c>
      <c r="Q171" s="46" t="str">
        <f t="shared" si="11"/>
        <v/>
      </c>
    </row>
    <row r="172" spans="3:17" x14ac:dyDescent="0.15">
      <c r="C172" s="40" t="str">
        <f>IFERROR(IF(AND(I172&lt;&gt;"",I172&gt;=$E$2),MAX($C$4:C171)+1,""),"")</f>
        <v/>
      </c>
      <c r="D172" s="99" t="str">
        <f>IFERROR(IF(AND(H172&lt;&gt;"",H172&gt;=$E$2),MAX($D$4:D171)+1,""),"")</f>
        <v/>
      </c>
      <c r="F172" s="40" t="s">
        <v>7051</v>
      </c>
      <c r="G172" s="40" t="s">
        <v>7052</v>
      </c>
      <c r="H172" s="167" t="s">
        <v>5898</v>
      </c>
      <c r="I172" s="40" t="s">
        <v>5898</v>
      </c>
      <c r="O172" s="41" t="str">
        <f t="shared" si="9"/>
        <v/>
      </c>
      <c r="P172" s="41" t="str">
        <f t="shared" si="10"/>
        <v/>
      </c>
      <c r="Q172" s="46" t="str">
        <f t="shared" si="11"/>
        <v/>
      </c>
    </row>
    <row r="173" spans="3:17" x14ac:dyDescent="0.15">
      <c r="C173" s="40" t="str">
        <f>IFERROR(IF(AND(I173&lt;&gt;"",I173&gt;=$E$2),MAX($C$4:C172)+1,""),"")</f>
        <v/>
      </c>
      <c r="D173" s="99" t="str">
        <f>IFERROR(IF(AND(H173&lt;&gt;"",H173&gt;=$E$2),MAX($D$4:D172)+1,""),"")</f>
        <v/>
      </c>
      <c r="F173" s="40" t="s">
        <v>7053</v>
      </c>
      <c r="G173" s="40" t="s">
        <v>7054</v>
      </c>
      <c r="H173" s="167" t="s">
        <v>5898</v>
      </c>
      <c r="I173" s="40" t="s">
        <v>5898</v>
      </c>
      <c r="O173" s="41" t="str">
        <f t="shared" si="9"/>
        <v/>
      </c>
      <c r="P173" s="41" t="str">
        <f t="shared" si="10"/>
        <v/>
      </c>
      <c r="Q173" s="46" t="str">
        <f t="shared" si="11"/>
        <v/>
      </c>
    </row>
    <row r="174" spans="3:17" x14ac:dyDescent="0.15">
      <c r="C174" s="40" t="str">
        <f>IFERROR(IF(AND(I174&lt;&gt;"",I174&gt;=$E$2),MAX($C$4:C173)+1,""),"")</f>
        <v/>
      </c>
      <c r="D174" s="99" t="str">
        <f>IFERROR(IF(AND(H174&lt;&gt;"",H174&gt;=$E$2),MAX($D$4:D173)+1,""),"")</f>
        <v/>
      </c>
      <c r="F174" s="40" t="s">
        <v>7055</v>
      </c>
      <c r="G174" s="40" t="s">
        <v>7056</v>
      </c>
      <c r="H174" s="167" t="s">
        <v>5898</v>
      </c>
      <c r="I174" s="40" t="s">
        <v>5898</v>
      </c>
      <c r="O174" s="41" t="str">
        <f t="shared" si="9"/>
        <v/>
      </c>
      <c r="P174" s="41" t="str">
        <f t="shared" si="10"/>
        <v/>
      </c>
      <c r="Q174" s="46" t="str">
        <f t="shared" si="11"/>
        <v/>
      </c>
    </row>
    <row r="175" spans="3:17" x14ac:dyDescent="0.15">
      <c r="C175" s="40" t="str">
        <f>IFERROR(IF(AND(I175&lt;&gt;"",I175&gt;=$E$2),MAX($C$4:C174)+1,""),"")</f>
        <v/>
      </c>
      <c r="D175" s="99" t="str">
        <f>IFERROR(IF(AND(H175&lt;&gt;"",H175&gt;=$E$2),MAX($D$4:D174)+1,""),"")</f>
        <v/>
      </c>
      <c r="F175" s="40" t="s">
        <v>7057</v>
      </c>
      <c r="G175" s="40" t="s">
        <v>7058</v>
      </c>
      <c r="H175" s="167" t="s">
        <v>5898</v>
      </c>
      <c r="I175" s="40" t="s">
        <v>5898</v>
      </c>
      <c r="O175" s="41" t="str">
        <f t="shared" si="9"/>
        <v/>
      </c>
      <c r="P175" s="41" t="str">
        <f t="shared" si="10"/>
        <v/>
      </c>
      <c r="Q175" s="46" t="str">
        <f t="shared" si="11"/>
        <v/>
      </c>
    </row>
    <row r="176" spans="3:17" x14ac:dyDescent="0.15">
      <c r="C176" s="40" t="str">
        <f>IFERROR(IF(AND(I176&lt;&gt;"",I176&gt;=$E$2),MAX($C$4:C175)+1,""),"")</f>
        <v/>
      </c>
      <c r="D176" s="99" t="str">
        <f>IFERROR(IF(AND(H176&lt;&gt;"",H176&gt;=$E$2),MAX($D$4:D175)+1,""),"")</f>
        <v/>
      </c>
      <c r="F176" s="40" t="s">
        <v>7059</v>
      </c>
      <c r="G176" s="40" t="s">
        <v>7060</v>
      </c>
      <c r="H176" s="167" t="s">
        <v>5898</v>
      </c>
      <c r="I176" s="40" t="s">
        <v>5898</v>
      </c>
      <c r="O176" s="41" t="str">
        <f t="shared" si="9"/>
        <v/>
      </c>
      <c r="P176" s="41" t="str">
        <f t="shared" si="10"/>
        <v/>
      </c>
      <c r="Q176" s="46" t="str">
        <f t="shared" si="11"/>
        <v/>
      </c>
    </row>
    <row r="177" spans="3:17" x14ac:dyDescent="0.15">
      <c r="C177" s="40" t="str">
        <f>IFERROR(IF(AND(I177&lt;&gt;"",I177&gt;=$E$2),MAX($C$4:C176)+1,""),"")</f>
        <v/>
      </c>
      <c r="D177" s="99" t="str">
        <f>IFERROR(IF(AND(H177&lt;&gt;"",H177&gt;=$E$2),MAX($D$4:D176)+1,""),"")</f>
        <v/>
      </c>
      <c r="F177" s="40" t="s">
        <v>7061</v>
      </c>
      <c r="G177" s="40" t="s">
        <v>7062</v>
      </c>
      <c r="H177" s="167" t="s">
        <v>5898</v>
      </c>
      <c r="I177" s="40" t="s">
        <v>5898</v>
      </c>
      <c r="O177" s="41" t="str">
        <f t="shared" si="9"/>
        <v/>
      </c>
      <c r="P177" s="41" t="str">
        <f t="shared" si="10"/>
        <v/>
      </c>
      <c r="Q177" s="46" t="str">
        <f t="shared" si="11"/>
        <v/>
      </c>
    </row>
    <row r="178" spans="3:17" x14ac:dyDescent="0.15">
      <c r="C178" s="40" t="str">
        <f>IFERROR(IF(AND(I178&lt;&gt;"",I178&gt;=$E$2),MAX($C$4:C177)+1,""),"")</f>
        <v/>
      </c>
      <c r="D178" s="99" t="str">
        <f>IFERROR(IF(AND(H178&lt;&gt;"",H178&gt;=$E$2),MAX($D$4:D177)+1,""),"")</f>
        <v/>
      </c>
      <c r="F178" s="40" t="s">
        <v>7063</v>
      </c>
      <c r="G178" s="40" t="s">
        <v>7064</v>
      </c>
      <c r="H178" s="167" t="s">
        <v>5898</v>
      </c>
      <c r="I178" s="40" t="s">
        <v>5898</v>
      </c>
      <c r="O178" s="41" t="str">
        <f t="shared" si="9"/>
        <v/>
      </c>
      <c r="P178" s="41" t="str">
        <f t="shared" si="10"/>
        <v/>
      </c>
      <c r="Q178" s="46" t="str">
        <f t="shared" si="11"/>
        <v/>
      </c>
    </row>
    <row r="179" spans="3:17" x14ac:dyDescent="0.15">
      <c r="C179" s="40" t="str">
        <f>IFERROR(IF(AND(I179&lt;&gt;"",I179&gt;=$E$2),MAX($C$4:C178)+1,""),"")</f>
        <v/>
      </c>
      <c r="D179" s="99" t="str">
        <f>IFERROR(IF(AND(H179&lt;&gt;"",H179&gt;=$E$2),MAX($D$4:D178)+1,""),"")</f>
        <v/>
      </c>
      <c r="F179" s="40" t="s">
        <v>7065</v>
      </c>
      <c r="G179" s="40" t="s">
        <v>7066</v>
      </c>
      <c r="H179" s="167">
        <v>1</v>
      </c>
      <c r="I179" s="40" t="s">
        <v>5898</v>
      </c>
      <c r="O179" s="41" t="str">
        <f t="shared" si="9"/>
        <v/>
      </c>
      <c r="P179" s="41" t="str">
        <f t="shared" si="10"/>
        <v/>
      </c>
      <c r="Q179" s="46" t="str">
        <f t="shared" si="11"/>
        <v/>
      </c>
    </row>
    <row r="180" spans="3:17" x14ac:dyDescent="0.15">
      <c r="C180" s="40" t="str">
        <f>IFERROR(IF(AND(I180&lt;&gt;"",I180&gt;=$E$2),MAX($C$4:C179)+1,""),"")</f>
        <v/>
      </c>
      <c r="D180" s="99" t="str">
        <f>IFERROR(IF(AND(H180&lt;&gt;"",H180&gt;=$E$2),MAX($D$4:D179)+1,""),"")</f>
        <v/>
      </c>
      <c r="F180" s="40" t="s">
        <v>7067</v>
      </c>
      <c r="G180" s="40" t="s">
        <v>7068</v>
      </c>
      <c r="H180" s="167" t="s">
        <v>5898</v>
      </c>
      <c r="I180" s="40" t="s">
        <v>5898</v>
      </c>
      <c r="O180" s="41" t="str">
        <f t="shared" si="9"/>
        <v/>
      </c>
      <c r="P180" s="41" t="str">
        <f t="shared" si="10"/>
        <v/>
      </c>
      <c r="Q180" s="46" t="str">
        <f t="shared" si="11"/>
        <v/>
      </c>
    </row>
    <row r="181" spans="3:17" x14ac:dyDescent="0.15">
      <c r="C181" s="40" t="str">
        <f>IFERROR(IF(AND(I181&lt;&gt;"",I181&gt;=$E$2),MAX($C$4:C180)+1,""),"")</f>
        <v/>
      </c>
      <c r="D181" s="99" t="str">
        <f>IFERROR(IF(AND(H181&lt;&gt;"",H181&gt;=$E$2),MAX($D$4:D180)+1,""),"")</f>
        <v/>
      </c>
      <c r="F181" s="40" t="s">
        <v>7069</v>
      </c>
      <c r="G181" s="40" t="s">
        <v>7070</v>
      </c>
      <c r="H181" s="167" t="s">
        <v>5898</v>
      </c>
      <c r="I181" s="40">
        <v>1</v>
      </c>
      <c r="O181" s="41" t="str">
        <f t="shared" si="9"/>
        <v/>
      </c>
      <c r="P181" s="41" t="str">
        <f t="shared" si="10"/>
        <v/>
      </c>
      <c r="Q181" s="46" t="str">
        <f t="shared" si="11"/>
        <v/>
      </c>
    </row>
    <row r="182" spans="3:17" x14ac:dyDescent="0.15">
      <c r="C182" s="40" t="str">
        <f>IFERROR(IF(AND(I182&lt;&gt;"",I182&gt;=$E$2),MAX($C$4:C181)+1,""),"")</f>
        <v/>
      </c>
      <c r="D182" s="99" t="str">
        <f>IFERROR(IF(AND(H182&lt;&gt;"",H182&gt;=$E$2),MAX($D$4:D181)+1,""),"")</f>
        <v/>
      </c>
      <c r="F182" s="40" t="s">
        <v>7071</v>
      </c>
      <c r="G182" s="40" t="s">
        <v>7072</v>
      </c>
      <c r="H182" s="167" t="s">
        <v>5898</v>
      </c>
      <c r="I182" s="40" t="s">
        <v>5898</v>
      </c>
      <c r="O182" s="41" t="str">
        <f t="shared" si="9"/>
        <v/>
      </c>
      <c r="P182" s="41" t="str">
        <f t="shared" si="10"/>
        <v/>
      </c>
      <c r="Q182" s="46" t="str">
        <f t="shared" si="11"/>
        <v/>
      </c>
    </row>
    <row r="183" spans="3:17" x14ac:dyDescent="0.15">
      <c r="C183" s="40" t="str">
        <f>IFERROR(IF(AND(I183&lt;&gt;"",I183&gt;=$E$2),MAX($C$4:C182)+1,""),"")</f>
        <v/>
      </c>
      <c r="D183" s="99" t="str">
        <f>IFERROR(IF(AND(H183&lt;&gt;"",H183&gt;=$E$2),MAX($D$4:D182)+1,""),"")</f>
        <v/>
      </c>
      <c r="F183" s="40" t="s">
        <v>7073</v>
      </c>
      <c r="G183" s="40" t="s">
        <v>7074</v>
      </c>
      <c r="H183" s="167" t="s">
        <v>5898</v>
      </c>
      <c r="I183" s="40" t="s">
        <v>5898</v>
      </c>
      <c r="O183" s="41" t="str">
        <f t="shared" si="9"/>
        <v/>
      </c>
      <c r="P183" s="41" t="str">
        <f t="shared" si="10"/>
        <v/>
      </c>
      <c r="Q183" s="46" t="str">
        <f t="shared" si="11"/>
        <v/>
      </c>
    </row>
    <row r="184" spans="3:17" x14ac:dyDescent="0.15">
      <c r="C184" s="40" t="str">
        <f>IFERROR(IF(AND(I184&lt;&gt;"",I184&gt;=$E$2),MAX($C$4:C183)+1,""),"")</f>
        <v/>
      </c>
      <c r="D184" s="99" t="str">
        <f>IFERROR(IF(AND(H184&lt;&gt;"",H184&gt;=$E$2),MAX($D$4:D183)+1,""),"")</f>
        <v/>
      </c>
      <c r="F184" s="40" t="s">
        <v>7075</v>
      </c>
      <c r="G184" s="40" t="s">
        <v>7076</v>
      </c>
      <c r="H184" s="167" t="s">
        <v>5898</v>
      </c>
      <c r="I184" s="40" t="s">
        <v>5898</v>
      </c>
      <c r="O184" s="41" t="str">
        <f t="shared" si="9"/>
        <v/>
      </c>
      <c r="P184" s="41" t="str">
        <f t="shared" si="10"/>
        <v/>
      </c>
      <c r="Q184" s="46" t="str">
        <f t="shared" si="11"/>
        <v/>
      </c>
    </row>
    <row r="185" spans="3:17" x14ac:dyDescent="0.15">
      <c r="C185" s="40" t="str">
        <f>IFERROR(IF(AND(I185&lt;&gt;"",I185&gt;=$E$2),MAX($C$4:C184)+1,""),"")</f>
        <v/>
      </c>
      <c r="D185" s="99" t="str">
        <f>IFERROR(IF(AND(H185&lt;&gt;"",H185&gt;=$E$2),MAX($D$4:D184)+1,""),"")</f>
        <v/>
      </c>
      <c r="F185" s="40" t="s">
        <v>7077</v>
      </c>
      <c r="G185" s="40" t="s">
        <v>7078</v>
      </c>
      <c r="H185" s="167" t="s">
        <v>5898</v>
      </c>
      <c r="I185" s="40" t="s">
        <v>5898</v>
      </c>
      <c r="O185" s="41" t="str">
        <f t="shared" si="9"/>
        <v/>
      </c>
      <c r="P185" s="41" t="str">
        <f t="shared" si="10"/>
        <v/>
      </c>
      <c r="Q185" s="46" t="str">
        <f t="shared" si="11"/>
        <v/>
      </c>
    </row>
    <row r="186" spans="3:17" x14ac:dyDescent="0.15">
      <c r="C186" s="40" t="str">
        <f>IFERROR(IF(AND(I186&lt;&gt;"",I186&gt;=$E$2),MAX($C$4:C185)+1,""),"")</f>
        <v/>
      </c>
      <c r="D186" s="99" t="str">
        <f>IFERROR(IF(AND(H186&lt;&gt;"",H186&gt;=$E$2),MAX($D$4:D185)+1,""),"")</f>
        <v/>
      </c>
      <c r="F186" s="40" t="s">
        <v>7079</v>
      </c>
      <c r="G186" s="40" t="s">
        <v>7080</v>
      </c>
      <c r="H186" s="167" t="s">
        <v>5898</v>
      </c>
      <c r="I186" s="40" t="s">
        <v>5898</v>
      </c>
      <c r="O186" s="41" t="str">
        <f t="shared" si="9"/>
        <v/>
      </c>
      <c r="P186" s="41" t="str">
        <f t="shared" si="10"/>
        <v/>
      </c>
      <c r="Q186" s="46" t="str">
        <f t="shared" si="11"/>
        <v/>
      </c>
    </row>
    <row r="187" spans="3:17" x14ac:dyDescent="0.15">
      <c r="C187" s="40" t="str">
        <f>IFERROR(IF(AND(I187&lt;&gt;"",I187&gt;=$E$2),MAX($C$4:C186)+1,""),"")</f>
        <v/>
      </c>
      <c r="D187" s="99" t="str">
        <f>IFERROR(IF(AND(H187&lt;&gt;"",H187&gt;=$E$2),MAX($D$4:D186)+1,""),"")</f>
        <v/>
      </c>
      <c r="F187" s="40" t="s">
        <v>7081</v>
      </c>
      <c r="G187" s="40" t="s">
        <v>7082</v>
      </c>
      <c r="H187" s="167" t="s">
        <v>5898</v>
      </c>
      <c r="I187" s="40" t="s">
        <v>5898</v>
      </c>
      <c r="O187" s="41" t="str">
        <f t="shared" si="9"/>
        <v/>
      </c>
      <c r="P187" s="41" t="str">
        <f t="shared" si="10"/>
        <v/>
      </c>
      <c r="Q187" s="46" t="str">
        <f t="shared" si="11"/>
        <v/>
      </c>
    </row>
    <row r="188" spans="3:17" x14ac:dyDescent="0.15">
      <c r="C188" s="40" t="str">
        <f>IFERROR(IF(AND(I188&lt;&gt;"",I188&gt;=$E$2),MAX($C$4:C187)+1,""),"")</f>
        <v/>
      </c>
      <c r="D188" s="99" t="str">
        <f>IFERROR(IF(AND(H188&lt;&gt;"",H188&gt;=$E$2),MAX($D$4:D187)+1,""),"")</f>
        <v/>
      </c>
      <c r="F188" s="40" t="s">
        <v>7083</v>
      </c>
      <c r="G188" s="40" t="s">
        <v>7084</v>
      </c>
      <c r="H188" s="167" t="s">
        <v>5898</v>
      </c>
      <c r="I188" s="40" t="s">
        <v>5898</v>
      </c>
      <c r="O188" s="41" t="str">
        <f t="shared" si="9"/>
        <v/>
      </c>
      <c r="P188" s="41" t="str">
        <f t="shared" si="10"/>
        <v/>
      </c>
      <c r="Q188" s="46" t="str">
        <f t="shared" si="11"/>
        <v/>
      </c>
    </row>
    <row r="189" spans="3:17" x14ac:dyDescent="0.15">
      <c r="C189" s="40" t="str">
        <f>IFERROR(IF(AND(I189&lt;&gt;"",I189&gt;=$E$2),MAX($C$4:C188)+1,""),"")</f>
        <v/>
      </c>
      <c r="D189" s="99" t="str">
        <f>IFERROR(IF(AND(H189&lt;&gt;"",H189&gt;=$E$2),MAX($D$4:D188)+1,""),"")</f>
        <v/>
      </c>
      <c r="F189" s="40" t="s">
        <v>7085</v>
      </c>
      <c r="G189" s="40" t="s">
        <v>7086</v>
      </c>
      <c r="H189" s="167" t="s">
        <v>5898</v>
      </c>
      <c r="I189" s="40" t="s">
        <v>5898</v>
      </c>
      <c r="O189" s="41" t="str">
        <f t="shared" si="9"/>
        <v/>
      </c>
      <c r="P189" s="41" t="str">
        <f t="shared" si="10"/>
        <v/>
      </c>
      <c r="Q189" s="46" t="str">
        <f t="shared" si="11"/>
        <v/>
      </c>
    </row>
    <row r="190" spans="3:17" x14ac:dyDescent="0.15">
      <c r="C190" s="40" t="str">
        <f>IFERROR(IF(AND(I190&lt;&gt;"",I190&gt;=$E$2),MAX($C$4:C189)+1,""),"")</f>
        <v/>
      </c>
      <c r="D190" s="99" t="str">
        <f>IFERROR(IF(AND(H190&lt;&gt;"",H190&gt;=$E$2),MAX($D$4:D189)+1,""),"")</f>
        <v/>
      </c>
      <c r="F190" s="40" t="s">
        <v>7087</v>
      </c>
      <c r="G190" s="40" t="s">
        <v>7088</v>
      </c>
      <c r="H190" s="167" t="s">
        <v>5898</v>
      </c>
      <c r="I190" s="40" t="s">
        <v>5898</v>
      </c>
      <c r="O190" s="41" t="str">
        <f t="shared" si="9"/>
        <v/>
      </c>
      <c r="P190" s="41" t="str">
        <f t="shared" si="10"/>
        <v/>
      </c>
      <c r="Q190" s="46" t="str">
        <f t="shared" si="11"/>
        <v/>
      </c>
    </row>
    <row r="191" spans="3:17" x14ac:dyDescent="0.15">
      <c r="C191" s="40" t="str">
        <f>IFERROR(IF(AND(I191&lt;&gt;"",I191&gt;=$E$2),MAX($C$4:C190)+1,""),"")</f>
        <v/>
      </c>
      <c r="D191" s="99" t="str">
        <f>IFERROR(IF(AND(H191&lt;&gt;"",H191&gt;=$E$2),MAX($D$4:D190)+1,""),"")</f>
        <v/>
      </c>
      <c r="F191" s="40" t="s">
        <v>7089</v>
      </c>
      <c r="G191" s="40" t="s">
        <v>7090</v>
      </c>
      <c r="H191" s="167" t="s">
        <v>5898</v>
      </c>
      <c r="I191" s="40" t="s">
        <v>5898</v>
      </c>
      <c r="O191" s="41" t="str">
        <f t="shared" si="9"/>
        <v/>
      </c>
      <c r="P191" s="41" t="str">
        <f t="shared" si="10"/>
        <v/>
      </c>
      <c r="Q191" s="46" t="str">
        <f t="shared" si="11"/>
        <v/>
      </c>
    </row>
    <row r="192" spans="3:17" x14ac:dyDescent="0.15">
      <c r="C192" s="40" t="str">
        <f>IFERROR(IF(AND(I192&lt;&gt;"",I192&gt;=$E$2),MAX($C$4:C191)+1,""),"")</f>
        <v/>
      </c>
      <c r="D192" s="99" t="str">
        <f>IFERROR(IF(AND(H192&lt;&gt;"",H192&gt;=$E$2),MAX($D$4:D191)+1,""),"")</f>
        <v/>
      </c>
      <c r="F192" s="40" t="s">
        <v>7091</v>
      </c>
      <c r="G192" s="40" t="s">
        <v>7092</v>
      </c>
      <c r="H192" s="167" t="s">
        <v>5898</v>
      </c>
      <c r="I192" s="40" t="s">
        <v>5898</v>
      </c>
      <c r="O192" s="41" t="str">
        <f t="shared" si="9"/>
        <v/>
      </c>
      <c r="P192" s="41" t="str">
        <f t="shared" si="10"/>
        <v/>
      </c>
      <c r="Q192" s="46" t="str">
        <f t="shared" si="11"/>
        <v/>
      </c>
    </row>
    <row r="193" spans="3:17" x14ac:dyDescent="0.15">
      <c r="C193" s="40" t="str">
        <f>IFERROR(IF(AND(I193&lt;&gt;"",I193&gt;=$E$2),MAX($C$4:C192)+1,""),"")</f>
        <v/>
      </c>
      <c r="D193" s="99" t="str">
        <f>IFERROR(IF(AND(H193&lt;&gt;"",H193&gt;=$E$2),MAX($D$4:D192)+1,""),"")</f>
        <v/>
      </c>
      <c r="F193" s="40" t="s">
        <v>7093</v>
      </c>
      <c r="G193" s="40" t="s">
        <v>7094</v>
      </c>
      <c r="H193" s="167" t="s">
        <v>5898</v>
      </c>
      <c r="I193" s="40" t="s">
        <v>5898</v>
      </c>
      <c r="O193" s="41" t="str">
        <f t="shared" si="9"/>
        <v/>
      </c>
      <c r="P193" s="41" t="str">
        <f t="shared" si="10"/>
        <v/>
      </c>
      <c r="Q193" s="46" t="str">
        <f t="shared" si="11"/>
        <v/>
      </c>
    </row>
    <row r="194" spans="3:17" x14ac:dyDescent="0.15">
      <c r="C194" s="40" t="str">
        <f>IFERROR(IF(AND(I194&lt;&gt;"",I194&gt;=$E$2),MAX($C$4:C193)+1,""),"")</f>
        <v/>
      </c>
      <c r="D194" s="99" t="str">
        <f>IFERROR(IF(AND(H194&lt;&gt;"",H194&gt;=$E$2),MAX($D$4:D193)+1,""),"")</f>
        <v/>
      </c>
      <c r="F194" s="40" t="s">
        <v>7095</v>
      </c>
      <c r="G194" s="40" t="s">
        <v>7096</v>
      </c>
      <c r="H194" s="167" t="s">
        <v>5898</v>
      </c>
      <c r="I194" s="40" t="s">
        <v>5898</v>
      </c>
      <c r="O194" s="41" t="str">
        <f t="shared" si="9"/>
        <v/>
      </c>
      <c r="P194" s="41" t="str">
        <f t="shared" si="10"/>
        <v/>
      </c>
      <c r="Q194" s="46" t="str">
        <f t="shared" si="11"/>
        <v/>
      </c>
    </row>
    <row r="195" spans="3:17" x14ac:dyDescent="0.15">
      <c r="C195" s="40" t="str">
        <f>IFERROR(IF(AND(I195&lt;&gt;"",I195&gt;=$E$2),MAX($C$4:C194)+1,""),"")</f>
        <v/>
      </c>
      <c r="D195" s="99" t="str">
        <f>IFERROR(IF(AND(H195&lt;&gt;"",H195&gt;=$E$2),MAX($D$4:D194)+1,""),"")</f>
        <v/>
      </c>
      <c r="F195" s="40" t="s">
        <v>7097</v>
      </c>
      <c r="G195" s="40" t="s">
        <v>7098</v>
      </c>
      <c r="H195" s="167" t="s">
        <v>5898</v>
      </c>
      <c r="I195" s="40" t="s">
        <v>5898</v>
      </c>
      <c r="O195" s="41" t="str">
        <f t="shared" si="9"/>
        <v/>
      </c>
      <c r="P195" s="41" t="str">
        <f t="shared" si="10"/>
        <v/>
      </c>
      <c r="Q195" s="46" t="str">
        <f t="shared" si="11"/>
        <v/>
      </c>
    </row>
    <row r="196" spans="3:17" x14ac:dyDescent="0.15">
      <c r="C196" s="40" t="str">
        <f>IFERROR(IF(AND(I196&lt;&gt;"",I196&gt;=$E$2),MAX($C$4:C195)+1,""),"")</f>
        <v/>
      </c>
      <c r="D196" s="99" t="str">
        <f>IFERROR(IF(AND(H196&lt;&gt;"",H196&gt;=$E$2),MAX($D$4:D195)+1,""),"")</f>
        <v/>
      </c>
      <c r="F196" s="40" t="s">
        <v>7099</v>
      </c>
      <c r="G196" s="40" t="s">
        <v>7100</v>
      </c>
      <c r="H196" s="167" t="s">
        <v>5898</v>
      </c>
      <c r="I196" s="40" t="s">
        <v>5898</v>
      </c>
      <c r="O196" s="41" t="str">
        <f t="shared" si="9"/>
        <v/>
      </c>
      <c r="P196" s="41" t="str">
        <f t="shared" si="10"/>
        <v/>
      </c>
      <c r="Q196" s="46" t="str">
        <f t="shared" si="11"/>
        <v/>
      </c>
    </row>
    <row r="197" spans="3:17" x14ac:dyDescent="0.15">
      <c r="C197" s="40" t="str">
        <f>IFERROR(IF(AND(I197&lt;&gt;"",I197&gt;=$E$2),MAX($C$4:C196)+1,""),"")</f>
        <v/>
      </c>
      <c r="D197" s="99" t="str">
        <f>IFERROR(IF(AND(H197&lt;&gt;"",H197&gt;=$E$2),MAX($D$4:D196)+1,""),"")</f>
        <v/>
      </c>
      <c r="F197" s="40" t="s">
        <v>7101</v>
      </c>
      <c r="G197" s="40" t="s">
        <v>7102</v>
      </c>
      <c r="H197" s="167" t="s">
        <v>5898</v>
      </c>
      <c r="I197" s="40" t="s">
        <v>5898</v>
      </c>
      <c r="O197" s="41" t="str">
        <f t="shared" si="9"/>
        <v/>
      </c>
      <c r="P197" s="41" t="str">
        <f t="shared" si="10"/>
        <v/>
      </c>
      <c r="Q197" s="46" t="str">
        <f t="shared" si="11"/>
        <v/>
      </c>
    </row>
    <row r="198" spans="3:17" x14ac:dyDescent="0.15">
      <c r="C198" s="40" t="str">
        <f>IFERROR(IF(AND(I198&lt;&gt;"",I198&gt;=$E$2),MAX($C$4:C197)+1,""),"")</f>
        <v/>
      </c>
      <c r="D198" s="99" t="str">
        <f>IFERROR(IF(AND(H198&lt;&gt;"",H198&gt;=$E$2),MAX($D$4:D197)+1,""),"")</f>
        <v/>
      </c>
      <c r="F198" s="40" t="s">
        <v>7103</v>
      </c>
      <c r="G198" s="40" t="s">
        <v>7104</v>
      </c>
      <c r="H198" s="167">
        <v>1</v>
      </c>
      <c r="I198" s="40" t="s">
        <v>5898</v>
      </c>
      <c r="O198" s="41" t="str">
        <f t="shared" ref="O198:O261" si="12">IFERROR(VLOOKUP(N198,D:H,3,),"")</f>
        <v/>
      </c>
      <c r="P198" s="41" t="str">
        <f t="shared" ref="P198:P261" si="13">IFERROR(VLOOKUP(N198,D:H,4,),"")</f>
        <v/>
      </c>
      <c r="Q198" s="46" t="str">
        <f t="shared" ref="Q198:Q261" si="14">IFERROR(VLOOKUP(N198,D:H,5,),"")</f>
        <v/>
      </c>
    </row>
    <row r="199" spans="3:17" x14ac:dyDescent="0.15">
      <c r="C199" s="40" t="str">
        <f>IFERROR(IF(AND(I199&lt;&gt;"",I199&gt;=$E$2),MAX($C$4:C198)+1,""),"")</f>
        <v/>
      </c>
      <c r="D199" s="99" t="str">
        <f>IFERROR(IF(AND(H199&lt;&gt;"",H199&gt;=$E$2),MAX($D$4:D198)+1,""),"")</f>
        <v/>
      </c>
      <c r="F199" s="40" t="s">
        <v>7105</v>
      </c>
      <c r="G199" s="40" t="s">
        <v>7106</v>
      </c>
      <c r="H199" s="167" t="s">
        <v>5898</v>
      </c>
      <c r="I199" s="40" t="s">
        <v>5898</v>
      </c>
      <c r="O199" s="41" t="str">
        <f t="shared" si="12"/>
        <v/>
      </c>
      <c r="P199" s="41" t="str">
        <f t="shared" si="13"/>
        <v/>
      </c>
      <c r="Q199" s="46" t="str">
        <f t="shared" si="14"/>
        <v/>
      </c>
    </row>
    <row r="200" spans="3:17" x14ac:dyDescent="0.15">
      <c r="C200" s="40" t="str">
        <f>IFERROR(IF(AND(I200&lt;&gt;"",I200&gt;=$E$2),MAX($C$4:C199)+1,""),"")</f>
        <v/>
      </c>
      <c r="D200" s="99" t="str">
        <f>IFERROR(IF(AND(H200&lt;&gt;"",H200&gt;=$E$2),MAX($D$4:D199)+1,""),"")</f>
        <v/>
      </c>
      <c r="F200" s="40" t="s">
        <v>7107</v>
      </c>
      <c r="G200" s="40" t="s">
        <v>7108</v>
      </c>
      <c r="H200" s="167" t="s">
        <v>5898</v>
      </c>
      <c r="I200" s="40" t="s">
        <v>5898</v>
      </c>
      <c r="O200" s="41" t="str">
        <f t="shared" si="12"/>
        <v/>
      </c>
      <c r="P200" s="41" t="str">
        <f t="shared" si="13"/>
        <v/>
      </c>
      <c r="Q200" s="46" t="str">
        <f t="shared" si="14"/>
        <v/>
      </c>
    </row>
    <row r="201" spans="3:17" x14ac:dyDescent="0.15">
      <c r="C201" s="40" t="str">
        <f>IFERROR(IF(AND(I201&lt;&gt;"",I201&gt;=$E$2),MAX($C$4:C200)+1,""),"")</f>
        <v/>
      </c>
      <c r="D201" s="99" t="str">
        <f>IFERROR(IF(AND(H201&lt;&gt;"",H201&gt;=$E$2),MAX($D$4:D200)+1,""),"")</f>
        <v/>
      </c>
      <c r="F201" s="40" t="s">
        <v>7109</v>
      </c>
      <c r="G201" s="40" t="s">
        <v>7110</v>
      </c>
      <c r="H201" s="167" t="s">
        <v>5898</v>
      </c>
      <c r="I201" s="40" t="s">
        <v>5898</v>
      </c>
      <c r="O201" s="41" t="str">
        <f t="shared" si="12"/>
        <v/>
      </c>
      <c r="P201" s="41" t="str">
        <f t="shared" si="13"/>
        <v/>
      </c>
      <c r="Q201" s="46" t="str">
        <f t="shared" si="14"/>
        <v/>
      </c>
    </row>
    <row r="202" spans="3:17" x14ac:dyDescent="0.15">
      <c r="C202" s="40" t="str">
        <f>IFERROR(IF(AND(I202&lt;&gt;"",I202&gt;=$E$2),MAX($C$4:C201)+1,""),"")</f>
        <v/>
      </c>
      <c r="D202" s="99" t="str">
        <f>IFERROR(IF(AND(H202&lt;&gt;"",H202&gt;=$E$2),MAX($D$4:D201)+1,""),"")</f>
        <v/>
      </c>
      <c r="F202" s="40" t="s">
        <v>7111</v>
      </c>
      <c r="G202" s="40" t="s">
        <v>7112</v>
      </c>
      <c r="H202" s="167" t="s">
        <v>5898</v>
      </c>
      <c r="I202" s="40" t="s">
        <v>5898</v>
      </c>
      <c r="O202" s="41" t="str">
        <f t="shared" si="12"/>
        <v/>
      </c>
      <c r="P202" s="41" t="str">
        <f t="shared" si="13"/>
        <v/>
      </c>
      <c r="Q202" s="46" t="str">
        <f t="shared" si="14"/>
        <v/>
      </c>
    </row>
    <row r="203" spans="3:17" x14ac:dyDescent="0.15">
      <c r="C203" s="40" t="str">
        <f>IFERROR(IF(AND(I203&lt;&gt;"",I203&gt;=$E$2),MAX($C$4:C202)+1,""),"")</f>
        <v/>
      </c>
      <c r="D203" s="99" t="str">
        <f>IFERROR(IF(AND(H203&lt;&gt;"",H203&gt;=$E$2),MAX($D$4:D202)+1,""),"")</f>
        <v/>
      </c>
      <c r="F203" s="40" t="s">
        <v>7113</v>
      </c>
      <c r="G203" s="40" t="s">
        <v>7114</v>
      </c>
      <c r="H203" s="167" t="s">
        <v>5898</v>
      </c>
      <c r="I203" s="40" t="s">
        <v>5898</v>
      </c>
      <c r="O203" s="41" t="str">
        <f t="shared" si="12"/>
        <v/>
      </c>
      <c r="P203" s="41" t="str">
        <f t="shared" si="13"/>
        <v/>
      </c>
      <c r="Q203" s="46" t="str">
        <f t="shared" si="14"/>
        <v/>
      </c>
    </row>
    <row r="204" spans="3:17" x14ac:dyDescent="0.15">
      <c r="C204" s="40" t="str">
        <f>IFERROR(IF(AND(I204&lt;&gt;"",I204&gt;=$E$2),MAX($C$4:C203)+1,""),"")</f>
        <v/>
      </c>
      <c r="D204" s="99" t="str">
        <f>IFERROR(IF(AND(H204&lt;&gt;"",H204&gt;=$E$2),MAX($D$4:D203)+1,""),"")</f>
        <v/>
      </c>
      <c r="F204" s="40" t="s">
        <v>7115</v>
      </c>
      <c r="G204" s="40" t="s">
        <v>7116</v>
      </c>
      <c r="H204" s="167" t="s">
        <v>5898</v>
      </c>
      <c r="I204" s="40" t="s">
        <v>5898</v>
      </c>
      <c r="O204" s="41" t="str">
        <f t="shared" si="12"/>
        <v/>
      </c>
      <c r="P204" s="41" t="str">
        <f t="shared" si="13"/>
        <v/>
      </c>
      <c r="Q204" s="46" t="str">
        <f t="shared" si="14"/>
        <v/>
      </c>
    </row>
    <row r="205" spans="3:17" x14ac:dyDescent="0.15">
      <c r="C205" s="40" t="str">
        <f>IFERROR(IF(AND(I205&lt;&gt;"",I205&gt;=$E$2),MAX($C$4:C204)+1,""),"")</f>
        <v/>
      </c>
      <c r="D205" s="99" t="str">
        <f>IFERROR(IF(AND(H205&lt;&gt;"",H205&gt;=$E$2),MAX($D$4:D204)+1,""),"")</f>
        <v/>
      </c>
      <c r="F205" s="40" t="s">
        <v>7117</v>
      </c>
      <c r="G205" s="40" t="s">
        <v>7118</v>
      </c>
      <c r="H205" s="167" t="s">
        <v>5898</v>
      </c>
      <c r="I205" s="40" t="s">
        <v>5898</v>
      </c>
      <c r="O205" s="41" t="str">
        <f t="shared" si="12"/>
        <v/>
      </c>
      <c r="P205" s="41" t="str">
        <f t="shared" si="13"/>
        <v/>
      </c>
      <c r="Q205" s="46" t="str">
        <f t="shared" si="14"/>
        <v/>
      </c>
    </row>
    <row r="206" spans="3:17" x14ac:dyDescent="0.15">
      <c r="C206" s="40" t="str">
        <f>IFERROR(IF(AND(I206&lt;&gt;"",I206&gt;=$E$2),MAX($C$4:C205)+1,""),"")</f>
        <v/>
      </c>
      <c r="D206" s="99" t="str">
        <f>IFERROR(IF(AND(H206&lt;&gt;"",H206&gt;=$E$2),MAX($D$4:D205)+1,""),"")</f>
        <v/>
      </c>
      <c r="F206" s="40" t="s">
        <v>7119</v>
      </c>
      <c r="G206" s="40" t="s">
        <v>7120</v>
      </c>
      <c r="H206" s="167" t="s">
        <v>5898</v>
      </c>
      <c r="I206" s="40">
        <v>1</v>
      </c>
      <c r="O206" s="41" t="str">
        <f t="shared" si="12"/>
        <v/>
      </c>
      <c r="P206" s="41" t="str">
        <f t="shared" si="13"/>
        <v/>
      </c>
      <c r="Q206" s="46" t="str">
        <f t="shared" si="14"/>
        <v/>
      </c>
    </row>
    <row r="207" spans="3:17" x14ac:dyDescent="0.15">
      <c r="C207" s="40" t="str">
        <f>IFERROR(IF(AND(I207&lt;&gt;"",I207&gt;=$E$2),MAX($C$4:C206)+1,""),"")</f>
        <v/>
      </c>
      <c r="D207" s="99" t="str">
        <f>IFERROR(IF(AND(H207&lt;&gt;"",H207&gt;=$E$2),MAX($D$4:D206)+1,""),"")</f>
        <v/>
      </c>
      <c r="F207" s="40" t="s">
        <v>7121</v>
      </c>
      <c r="G207" s="40" t="s">
        <v>7122</v>
      </c>
      <c r="H207" s="167" t="s">
        <v>5898</v>
      </c>
      <c r="I207" s="40" t="s">
        <v>5898</v>
      </c>
      <c r="O207" s="41" t="str">
        <f t="shared" si="12"/>
        <v/>
      </c>
      <c r="P207" s="41" t="str">
        <f t="shared" si="13"/>
        <v/>
      </c>
      <c r="Q207" s="46" t="str">
        <f t="shared" si="14"/>
        <v/>
      </c>
    </row>
    <row r="208" spans="3:17" x14ac:dyDescent="0.15">
      <c r="C208" s="40" t="str">
        <f>IFERROR(IF(AND(I208&lt;&gt;"",I208&gt;=$E$2),MAX($C$4:C207)+1,""),"")</f>
        <v/>
      </c>
      <c r="D208" s="99" t="str">
        <f>IFERROR(IF(AND(H208&lt;&gt;"",H208&gt;=$E$2),MAX($D$4:D207)+1,""),"")</f>
        <v/>
      </c>
      <c r="F208" s="40" t="s">
        <v>7123</v>
      </c>
      <c r="G208" s="40" t="s">
        <v>7124</v>
      </c>
      <c r="H208" s="167" t="s">
        <v>5898</v>
      </c>
      <c r="I208" s="40" t="s">
        <v>5898</v>
      </c>
      <c r="O208" s="41" t="str">
        <f t="shared" si="12"/>
        <v/>
      </c>
      <c r="P208" s="41" t="str">
        <f t="shared" si="13"/>
        <v/>
      </c>
      <c r="Q208" s="46" t="str">
        <f t="shared" si="14"/>
        <v/>
      </c>
    </row>
    <row r="209" spans="3:17" x14ac:dyDescent="0.15">
      <c r="C209" s="40" t="str">
        <f>IFERROR(IF(AND(I209&lt;&gt;"",I209&gt;=$E$2),MAX($C$4:C208)+1,""),"")</f>
        <v/>
      </c>
      <c r="D209" s="99" t="str">
        <f>IFERROR(IF(AND(H209&lt;&gt;"",H209&gt;=$E$2),MAX($D$4:D208)+1,""),"")</f>
        <v/>
      </c>
      <c r="F209" s="40" t="s">
        <v>7125</v>
      </c>
      <c r="G209" s="40" t="s">
        <v>7126</v>
      </c>
      <c r="H209" s="167" t="s">
        <v>5898</v>
      </c>
      <c r="I209" s="40" t="s">
        <v>5898</v>
      </c>
      <c r="O209" s="41" t="str">
        <f t="shared" si="12"/>
        <v/>
      </c>
      <c r="P209" s="41" t="str">
        <f t="shared" si="13"/>
        <v/>
      </c>
      <c r="Q209" s="46" t="str">
        <f t="shared" si="14"/>
        <v/>
      </c>
    </row>
    <row r="210" spans="3:17" x14ac:dyDescent="0.15">
      <c r="C210" s="40" t="str">
        <f>IFERROR(IF(AND(I210&lt;&gt;"",I210&gt;=$E$2),MAX($C$4:C209)+1,""),"")</f>
        <v/>
      </c>
      <c r="D210" s="99" t="str">
        <f>IFERROR(IF(AND(H210&lt;&gt;"",H210&gt;=$E$2),MAX($D$4:D209)+1,""),"")</f>
        <v/>
      </c>
      <c r="F210" s="40" t="s">
        <v>7127</v>
      </c>
      <c r="G210" s="40" t="s">
        <v>7128</v>
      </c>
      <c r="H210" s="167" t="s">
        <v>5898</v>
      </c>
      <c r="I210" s="40" t="s">
        <v>5898</v>
      </c>
      <c r="O210" s="41" t="str">
        <f t="shared" si="12"/>
        <v/>
      </c>
      <c r="P210" s="41" t="str">
        <f t="shared" si="13"/>
        <v/>
      </c>
      <c r="Q210" s="46" t="str">
        <f t="shared" si="14"/>
        <v/>
      </c>
    </row>
    <row r="211" spans="3:17" x14ac:dyDescent="0.15">
      <c r="C211" s="40" t="str">
        <f>IFERROR(IF(AND(I211&lt;&gt;"",I211&gt;=$E$2),MAX($C$4:C210)+1,""),"")</f>
        <v/>
      </c>
      <c r="D211" s="99" t="str">
        <f>IFERROR(IF(AND(H211&lt;&gt;"",H211&gt;=$E$2),MAX($D$4:D210)+1,""),"")</f>
        <v/>
      </c>
      <c r="F211" s="40" t="s">
        <v>7129</v>
      </c>
      <c r="G211" s="40" t="s">
        <v>7130</v>
      </c>
      <c r="H211" s="167">
        <v>0.48</v>
      </c>
      <c r="I211" s="40" t="s">
        <v>5898</v>
      </c>
      <c r="O211" s="41" t="str">
        <f t="shared" si="12"/>
        <v/>
      </c>
      <c r="P211" s="41" t="str">
        <f t="shared" si="13"/>
        <v/>
      </c>
      <c r="Q211" s="46" t="str">
        <f t="shared" si="14"/>
        <v/>
      </c>
    </row>
    <row r="212" spans="3:17" x14ac:dyDescent="0.15">
      <c r="C212" s="40" t="str">
        <f>IFERROR(IF(AND(I212&lt;&gt;"",I212&gt;=$E$2),MAX($C$4:C211)+1,""),"")</f>
        <v/>
      </c>
      <c r="D212" s="99" t="str">
        <f>IFERROR(IF(AND(H212&lt;&gt;"",H212&gt;=$E$2),MAX($D$4:D211)+1,""),"")</f>
        <v/>
      </c>
      <c r="F212" s="40" t="s">
        <v>7131</v>
      </c>
      <c r="G212" s="40" t="s">
        <v>7132</v>
      </c>
      <c r="H212" s="167" t="s">
        <v>5898</v>
      </c>
      <c r="I212" s="40" t="s">
        <v>5898</v>
      </c>
      <c r="O212" s="41" t="str">
        <f t="shared" si="12"/>
        <v/>
      </c>
      <c r="P212" s="41" t="str">
        <f t="shared" si="13"/>
        <v/>
      </c>
      <c r="Q212" s="46" t="str">
        <f t="shared" si="14"/>
        <v/>
      </c>
    </row>
    <row r="213" spans="3:17" x14ac:dyDescent="0.15">
      <c r="C213" s="40" t="str">
        <f>IFERROR(IF(AND(I213&lt;&gt;"",I213&gt;=$E$2),MAX($C$4:C212)+1,""),"")</f>
        <v/>
      </c>
      <c r="D213" s="99" t="str">
        <f>IFERROR(IF(AND(H213&lt;&gt;"",H213&gt;=$E$2),MAX($D$4:D212)+1,""),"")</f>
        <v/>
      </c>
      <c r="F213" s="40" t="s">
        <v>7133</v>
      </c>
      <c r="G213" s="40" t="s">
        <v>7134</v>
      </c>
      <c r="H213" s="167" t="s">
        <v>5898</v>
      </c>
      <c r="I213" s="40" t="s">
        <v>5898</v>
      </c>
      <c r="O213" s="41" t="str">
        <f t="shared" si="12"/>
        <v/>
      </c>
      <c r="P213" s="41" t="str">
        <f t="shared" si="13"/>
        <v/>
      </c>
      <c r="Q213" s="46" t="str">
        <f t="shared" si="14"/>
        <v/>
      </c>
    </row>
    <row r="214" spans="3:17" x14ac:dyDescent="0.15">
      <c r="C214" s="40" t="str">
        <f>IFERROR(IF(AND(I214&lt;&gt;"",I214&gt;=$E$2),MAX($C$4:C213)+1,""),"")</f>
        <v/>
      </c>
      <c r="D214" s="99" t="str">
        <f>IFERROR(IF(AND(H214&lt;&gt;"",H214&gt;=$E$2),MAX($D$4:D213)+1,""),"")</f>
        <v/>
      </c>
      <c r="F214" s="40" t="s">
        <v>7135</v>
      </c>
      <c r="G214" s="40" t="s">
        <v>7136</v>
      </c>
      <c r="H214" s="167" t="s">
        <v>5898</v>
      </c>
      <c r="I214" s="40" t="s">
        <v>5898</v>
      </c>
      <c r="O214" s="41" t="str">
        <f t="shared" si="12"/>
        <v/>
      </c>
      <c r="P214" s="41" t="str">
        <f t="shared" si="13"/>
        <v/>
      </c>
      <c r="Q214" s="46" t="str">
        <f t="shared" si="14"/>
        <v/>
      </c>
    </row>
    <row r="215" spans="3:17" x14ac:dyDescent="0.15">
      <c r="C215" s="40" t="str">
        <f>IFERROR(IF(AND(I215&lt;&gt;"",I215&gt;=$E$2),MAX($C$4:C214)+1,""),"")</f>
        <v/>
      </c>
      <c r="D215" s="99" t="str">
        <f>IFERROR(IF(AND(H215&lt;&gt;"",H215&gt;=$E$2),MAX($D$4:D214)+1,""),"")</f>
        <v/>
      </c>
      <c r="F215" s="40" t="s">
        <v>7137</v>
      </c>
      <c r="G215" s="40" t="s">
        <v>7138</v>
      </c>
      <c r="H215" s="167" t="s">
        <v>5898</v>
      </c>
      <c r="I215" s="40" t="s">
        <v>5898</v>
      </c>
      <c r="O215" s="41" t="str">
        <f t="shared" si="12"/>
        <v/>
      </c>
      <c r="P215" s="41" t="str">
        <f t="shared" si="13"/>
        <v/>
      </c>
      <c r="Q215" s="46" t="str">
        <f t="shared" si="14"/>
        <v/>
      </c>
    </row>
    <row r="216" spans="3:17" x14ac:dyDescent="0.15">
      <c r="C216" s="40" t="str">
        <f>IFERROR(IF(AND(I216&lt;&gt;"",I216&gt;=$E$2),MAX($C$4:C215)+1,""),"")</f>
        <v/>
      </c>
      <c r="D216" s="99" t="str">
        <f>IFERROR(IF(AND(H216&lt;&gt;"",H216&gt;=$E$2),MAX($D$4:D215)+1,""),"")</f>
        <v/>
      </c>
      <c r="F216" s="40" t="s">
        <v>7139</v>
      </c>
      <c r="G216" s="40" t="s">
        <v>7140</v>
      </c>
      <c r="H216" s="167" t="s">
        <v>5898</v>
      </c>
      <c r="I216" s="40" t="s">
        <v>5898</v>
      </c>
      <c r="O216" s="41" t="str">
        <f t="shared" si="12"/>
        <v/>
      </c>
      <c r="P216" s="41" t="str">
        <f t="shared" si="13"/>
        <v/>
      </c>
      <c r="Q216" s="46" t="str">
        <f t="shared" si="14"/>
        <v/>
      </c>
    </row>
    <row r="217" spans="3:17" x14ac:dyDescent="0.15">
      <c r="C217" s="40" t="str">
        <f>IFERROR(IF(AND(I217&lt;&gt;"",I217&gt;=$E$2),MAX($C$4:C216)+1,""),"")</f>
        <v/>
      </c>
      <c r="D217" s="99" t="str">
        <f>IFERROR(IF(AND(H217&lt;&gt;"",H217&gt;=$E$2),MAX($D$4:D216)+1,""),"")</f>
        <v/>
      </c>
      <c r="F217" s="40" t="s">
        <v>7141</v>
      </c>
      <c r="G217" s="40" t="s">
        <v>7142</v>
      </c>
      <c r="H217" s="167" t="s">
        <v>5898</v>
      </c>
      <c r="I217" s="40" t="s">
        <v>5898</v>
      </c>
      <c r="O217" s="41" t="str">
        <f t="shared" si="12"/>
        <v/>
      </c>
      <c r="P217" s="41" t="str">
        <f t="shared" si="13"/>
        <v/>
      </c>
      <c r="Q217" s="46" t="str">
        <f t="shared" si="14"/>
        <v/>
      </c>
    </row>
    <row r="218" spans="3:17" x14ac:dyDescent="0.15">
      <c r="C218" s="40" t="str">
        <f>IFERROR(IF(AND(I218&lt;&gt;"",I218&gt;=$E$2),MAX($C$4:C217)+1,""),"")</f>
        <v/>
      </c>
      <c r="D218" s="99" t="str">
        <f>IFERROR(IF(AND(H218&lt;&gt;"",H218&gt;=$E$2),MAX($D$4:D217)+1,""),"")</f>
        <v/>
      </c>
      <c r="F218" s="40" t="s">
        <v>7143</v>
      </c>
      <c r="G218" s="40" t="s">
        <v>7144</v>
      </c>
      <c r="H218" s="167" t="s">
        <v>5898</v>
      </c>
      <c r="I218" s="40" t="s">
        <v>5898</v>
      </c>
      <c r="O218" s="41" t="str">
        <f t="shared" si="12"/>
        <v/>
      </c>
      <c r="P218" s="41" t="str">
        <f t="shared" si="13"/>
        <v/>
      </c>
      <c r="Q218" s="46" t="str">
        <f t="shared" si="14"/>
        <v/>
      </c>
    </row>
    <row r="219" spans="3:17" x14ac:dyDescent="0.15">
      <c r="C219" s="40" t="str">
        <f>IFERROR(IF(AND(I219&lt;&gt;"",I219&gt;=$E$2),MAX($C$4:C218)+1,""),"")</f>
        <v/>
      </c>
      <c r="D219" s="99" t="str">
        <f>IFERROR(IF(AND(H219&lt;&gt;"",H219&gt;=$E$2),MAX($D$4:D218)+1,""),"")</f>
        <v/>
      </c>
      <c r="F219" s="40" t="s">
        <v>7145</v>
      </c>
      <c r="G219" s="40" t="s">
        <v>7146</v>
      </c>
      <c r="H219" s="167" t="s">
        <v>5898</v>
      </c>
      <c r="I219" s="40" t="s">
        <v>5898</v>
      </c>
      <c r="O219" s="41" t="str">
        <f t="shared" si="12"/>
        <v/>
      </c>
      <c r="P219" s="41" t="str">
        <f t="shared" si="13"/>
        <v/>
      </c>
      <c r="Q219" s="46" t="str">
        <f t="shared" si="14"/>
        <v/>
      </c>
    </row>
    <row r="220" spans="3:17" x14ac:dyDescent="0.15">
      <c r="C220" s="40" t="str">
        <f>IFERROR(IF(AND(I220&lt;&gt;"",I220&gt;=$E$2),MAX($C$4:C219)+1,""),"")</f>
        <v/>
      </c>
      <c r="D220" s="99" t="str">
        <f>IFERROR(IF(AND(H220&lt;&gt;"",H220&gt;=$E$2),MAX($D$4:D219)+1,""),"")</f>
        <v/>
      </c>
      <c r="F220" s="40" t="s">
        <v>7147</v>
      </c>
      <c r="G220" s="40" t="s">
        <v>7148</v>
      </c>
      <c r="H220" s="167" t="s">
        <v>5898</v>
      </c>
      <c r="I220" s="40" t="s">
        <v>5898</v>
      </c>
      <c r="O220" s="41" t="str">
        <f t="shared" si="12"/>
        <v/>
      </c>
      <c r="P220" s="41" t="str">
        <f t="shared" si="13"/>
        <v/>
      </c>
      <c r="Q220" s="46" t="str">
        <f t="shared" si="14"/>
        <v/>
      </c>
    </row>
    <row r="221" spans="3:17" x14ac:dyDescent="0.15">
      <c r="C221" s="40" t="str">
        <f>IFERROR(IF(AND(I221&lt;&gt;"",I221&gt;=$E$2),MAX($C$4:C220)+1,""),"")</f>
        <v/>
      </c>
      <c r="D221" s="99" t="str">
        <f>IFERROR(IF(AND(H221&lt;&gt;"",H221&gt;=$E$2),MAX($D$4:D220)+1,""),"")</f>
        <v/>
      </c>
      <c r="F221" s="40" t="s">
        <v>7149</v>
      </c>
      <c r="G221" s="40" t="s">
        <v>7150</v>
      </c>
      <c r="H221" s="167" t="s">
        <v>5898</v>
      </c>
      <c r="I221" s="40" t="s">
        <v>5898</v>
      </c>
      <c r="O221" s="41" t="str">
        <f t="shared" si="12"/>
        <v/>
      </c>
      <c r="P221" s="41" t="str">
        <f t="shared" si="13"/>
        <v/>
      </c>
      <c r="Q221" s="46" t="str">
        <f t="shared" si="14"/>
        <v/>
      </c>
    </row>
    <row r="222" spans="3:17" x14ac:dyDescent="0.15">
      <c r="C222" s="40" t="str">
        <f>IFERROR(IF(AND(I222&lt;&gt;"",I222&gt;=$E$2),MAX($C$4:C221)+1,""),"")</f>
        <v/>
      </c>
      <c r="D222" s="99" t="str">
        <f>IFERROR(IF(AND(H222&lt;&gt;"",H222&gt;=$E$2),MAX($D$4:D221)+1,""),"")</f>
        <v/>
      </c>
      <c r="F222" s="40" t="s">
        <v>7151</v>
      </c>
      <c r="G222" s="40" t="s">
        <v>7152</v>
      </c>
      <c r="H222" s="167" t="s">
        <v>5898</v>
      </c>
      <c r="I222" s="40" t="s">
        <v>5898</v>
      </c>
      <c r="O222" s="41" t="str">
        <f t="shared" si="12"/>
        <v/>
      </c>
      <c r="P222" s="41" t="str">
        <f t="shared" si="13"/>
        <v/>
      </c>
      <c r="Q222" s="46" t="str">
        <f t="shared" si="14"/>
        <v/>
      </c>
    </row>
    <row r="223" spans="3:17" x14ac:dyDescent="0.15">
      <c r="C223" s="40" t="str">
        <f>IFERROR(IF(AND(I223&lt;&gt;"",I223&gt;=$E$2),MAX($C$4:C222)+1,""),"")</f>
        <v/>
      </c>
      <c r="D223" s="99" t="str">
        <f>IFERROR(IF(AND(H223&lt;&gt;"",H223&gt;=$E$2),MAX($D$4:D222)+1,""),"")</f>
        <v/>
      </c>
      <c r="F223" s="40" t="s">
        <v>7153</v>
      </c>
      <c r="G223" s="40" t="s">
        <v>7154</v>
      </c>
      <c r="H223" s="167" t="s">
        <v>5898</v>
      </c>
      <c r="I223" s="40" t="s">
        <v>5898</v>
      </c>
      <c r="O223" s="41" t="str">
        <f t="shared" si="12"/>
        <v/>
      </c>
      <c r="P223" s="41" t="str">
        <f t="shared" si="13"/>
        <v/>
      </c>
      <c r="Q223" s="46" t="str">
        <f t="shared" si="14"/>
        <v/>
      </c>
    </row>
    <row r="224" spans="3:17" x14ac:dyDescent="0.15">
      <c r="C224" s="40" t="str">
        <f>IFERROR(IF(AND(I224&lt;&gt;"",I224&gt;=$E$2),MAX($C$4:C223)+1,""),"")</f>
        <v/>
      </c>
      <c r="D224" s="99" t="str">
        <f>IFERROR(IF(AND(H224&lt;&gt;"",H224&gt;=$E$2),MAX($D$4:D223)+1,""),"")</f>
        <v/>
      </c>
      <c r="F224" s="40" t="s">
        <v>7155</v>
      </c>
      <c r="G224" s="40" t="s">
        <v>7156</v>
      </c>
      <c r="H224" s="167" t="s">
        <v>5898</v>
      </c>
      <c r="I224" s="40" t="s">
        <v>5898</v>
      </c>
      <c r="O224" s="41" t="str">
        <f t="shared" si="12"/>
        <v/>
      </c>
      <c r="P224" s="41" t="str">
        <f t="shared" si="13"/>
        <v/>
      </c>
      <c r="Q224" s="46" t="str">
        <f t="shared" si="14"/>
        <v/>
      </c>
    </row>
    <row r="225" spans="3:17" x14ac:dyDescent="0.15">
      <c r="C225" s="40" t="str">
        <f>IFERROR(IF(AND(I225&lt;&gt;"",I225&gt;=$E$2),MAX($C$4:C224)+1,""),"")</f>
        <v/>
      </c>
      <c r="D225" s="99" t="str">
        <f>IFERROR(IF(AND(H225&lt;&gt;"",H225&gt;=$E$2),MAX($D$4:D224)+1,""),"")</f>
        <v/>
      </c>
      <c r="F225" s="40" t="s">
        <v>7157</v>
      </c>
      <c r="G225" s="40" t="s">
        <v>7158</v>
      </c>
      <c r="H225" s="167" t="s">
        <v>5898</v>
      </c>
      <c r="I225" s="40" t="s">
        <v>5898</v>
      </c>
      <c r="O225" s="41" t="str">
        <f t="shared" si="12"/>
        <v/>
      </c>
      <c r="P225" s="41" t="str">
        <f t="shared" si="13"/>
        <v/>
      </c>
      <c r="Q225" s="46" t="str">
        <f t="shared" si="14"/>
        <v/>
      </c>
    </row>
    <row r="226" spans="3:17" x14ac:dyDescent="0.15">
      <c r="C226" s="40" t="str">
        <f>IFERROR(IF(AND(I226&lt;&gt;"",I226&gt;=$E$2),MAX($C$4:C225)+1,""),"")</f>
        <v/>
      </c>
      <c r="D226" s="99" t="str">
        <f>IFERROR(IF(AND(H226&lt;&gt;"",H226&gt;=$E$2),MAX($D$4:D225)+1,""),"")</f>
        <v/>
      </c>
      <c r="F226" s="40" t="s">
        <v>7159</v>
      </c>
      <c r="G226" s="40" t="s">
        <v>7160</v>
      </c>
      <c r="H226" s="167" t="s">
        <v>5898</v>
      </c>
      <c r="I226" s="40" t="s">
        <v>5898</v>
      </c>
      <c r="O226" s="41" t="str">
        <f t="shared" si="12"/>
        <v/>
      </c>
      <c r="P226" s="41" t="str">
        <f t="shared" si="13"/>
        <v/>
      </c>
      <c r="Q226" s="46" t="str">
        <f t="shared" si="14"/>
        <v/>
      </c>
    </row>
    <row r="227" spans="3:17" x14ac:dyDescent="0.15">
      <c r="C227" s="40" t="str">
        <f>IFERROR(IF(AND(I227&lt;&gt;"",I227&gt;=$E$2),MAX($C$4:C226)+1,""),"")</f>
        <v/>
      </c>
      <c r="D227" s="99" t="str">
        <f>IFERROR(IF(AND(H227&lt;&gt;"",H227&gt;=$E$2),MAX($D$4:D226)+1,""),"")</f>
        <v/>
      </c>
      <c r="F227" s="40" t="s">
        <v>7161</v>
      </c>
      <c r="G227" s="40" t="s">
        <v>7162</v>
      </c>
      <c r="H227" s="167" t="s">
        <v>5898</v>
      </c>
      <c r="I227" s="40" t="s">
        <v>5898</v>
      </c>
      <c r="O227" s="41" t="str">
        <f t="shared" si="12"/>
        <v/>
      </c>
      <c r="P227" s="41" t="str">
        <f t="shared" si="13"/>
        <v/>
      </c>
      <c r="Q227" s="46" t="str">
        <f t="shared" si="14"/>
        <v/>
      </c>
    </row>
    <row r="228" spans="3:17" x14ac:dyDescent="0.15">
      <c r="C228" s="40" t="str">
        <f>IFERROR(IF(AND(I228&lt;&gt;"",I228&gt;=$E$2),MAX($C$4:C227)+1,""),"")</f>
        <v/>
      </c>
      <c r="D228" s="99" t="str">
        <f>IFERROR(IF(AND(H228&lt;&gt;"",H228&gt;=$E$2),MAX($D$4:D227)+1,""),"")</f>
        <v/>
      </c>
      <c r="F228" s="40" t="s">
        <v>7163</v>
      </c>
      <c r="G228" s="40" t="s">
        <v>7164</v>
      </c>
      <c r="H228" s="167" t="s">
        <v>5898</v>
      </c>
      <c r="I228" s="40" t="s">
        <v>5898</v>
      </c>
      <c r="O228" s="41" t="str">
        <f t="shared" si="12"/>
        <v/>
      </c>
      <c r="P228" s="41" t="str">
        <f t="shared" si="13"/>
        <v/>
      </c>
      <c r="Q228" s="46" t="str">
        <f t="shared" si="14"/>
        <v/>
      </c>
    </row>
    <row r="229" spans="3:17" x14ac:dyDescent="0.15">
      <c r="C229" s="40" t="str">
        <f>IFERROR(IF(AND(I229&lt;&gt;"",I229&gt;=$E$2),MAX($C$4:C228)+1,""),"")</f>
        <v/>
      </c>
      <c r="D229" s="99" t="str">
        <f>IFERROR(IF(AND(H229&lt;&gt;"",H229&gt;=$E$2),MAX($D$4:D228)+1,""),"")</f>
        <v/>
      </c>
      <c r="F229" s="40" t="s">
        <v>7165</v>
      </c>
      <c r="G229" s="40" t="s">
        <v>7166</v>
      </c>
      <c r="H229" s="167" t="s">
        <v>5898</v>
      </c>
      <c r="I229" s="40" t="s">
        <v>5898</v>
      </c>
      <c r="O229" s="41" t="str">
        <f t="shared" si="12"/>
        <v/>
      </c>
      <c r="P229" s="41" t="str">
        <f t="shared" si="13"/>
        <v/>
      </c>
      <c r="Q229" s="46" t="str">
        <f t="shared" si="14"/>
        <v/>
      </c>
    </row>
    <row r="230" spans="3:17" x14ac:dyDescent="0.15">
      <c r="C230" s="40" t="str">
        <f>IFERROR(IF(AND(I230&lt;&gt;"",I230&gt;=$E$2),MAX($C$4:C229)+1,""),"")</f>
        <v/>
      </c>
      <c r="D230" s="99" t="str">
        <f>IFERROR(IF(AND(H230&lt;&gt;"",H230&gt;=$E$2),MAX($D$4:D229)+1,""),"")</f>
        <v/>
      </c>
      <c r="F230" s="40" t="s">
        <v>7167</v>
      </c>
      <c r="G230" s="40" t="s">
        <v>7168</v>
      </c>
      <c r="H230" s="167" t="s">
        <v>5898</v>
      </c>
      <c r="I230" s="40" t="s">
        <v>5898</v>
      </c>
      <c r="O230" s="41" t="str">
        <f t="shared" si="12"/>
        <v/>
      </c>
      <c r="P230" s="41" t="str">
        <f t="shared" si="13"/>
        <v/>
      </c>
      <c r="Q230" s="46" t="str">
        <f t="shared" si="14"/>
        <v/>
      </c>
    </row>
    <row r="231" spans="3:17" x14ac:dyDescent="0.15">
      <c r="C231" s="40" t="str">
        <f>IFERROR(IF(AND(I231&lt;&gt;"",I231&gt;=$E$2),MAX($C$4:C230)+1,""),"")</f>
        <v/>
      </c>
      <c r="D231" s="99" t="str">
        <f>IFERROR(IF(AND(H231&lt;&gt;"",H231&gt;=$E$2),MAX($D$4:D230)+1,""),"")</f>
        <v/>
      </c>
      <c r="F231" s="40" t="s">
        <v>7169</v>
      </c>
      <c r="G231" s="40" t="s">
        <v>7170</v>
      </c>
      <c r="H231" s="167" t="s">
        <v>5898</v>
      </c>
      <c r="I231" s="40" t="s">
        <v>5898</v>
      </c>
      <c r="O231" s="41" t="str">
        <f t="shared" si="12"/>
        <v/>
      </c>
      <c r="P231" s="41" t="str">
        <f t="shared" si="13"/>
        <v/>
      </c>
      <c r="Q231" s="46" t="str">
        <f t="shared" si="14"/>
        <v/>
      </c>
    </row>
    <row r="232" spans="3:17" x14ac:dyDescent="0.15">
      <c r="C232" s="40" t="str">
        <f>IFERROR(IF(AND(I232&lt;&gt;"",I232&gt;=$E$2),MAX($C$4:C231)+1,""),"")</f>
        <v/>
      </c>
      <c r="D232" s="99" t="str">
        <f>IFERROR(IF(AND(H232&lt;&gt;"",H232&gt;=$E$2),MAX($D$4:D231)+1,""),"")</f>
        <v/>
      </c>
      <c r="F232" s="40" t="s">
        <v>7171</v>
      </c>
      <c r="G232" s="40" t="s">
        <v>7172</v>
      </c>
      <c r="H232" s="167" t="s">
        <v>5898</v>
      </c>
      <c r="I232" s="40" t="s">
        <v>5898</v>
      </c>
      <c r="O232" s="41" t="str">
        <f t="shared" si="12"/>
        <v/>
      </c>
      <c r="P232" s="41" t="str">
        <f t="shared" si="13"/>
        <v/>
      </c>
      <c r="Q232" s="46" t="str">
        <f t="shared" si="14"/>
        <v/>
      </c>
    </row>
    <row r="233" spans="3:17" x14ac:dyDescent="0.15">
      <c r="C233" s="40" t="str">
        <f>IFERROR(IF(AND(I233&lt;&gt;"",I233&gt;=$E$2),MAX($C$4:C232)+1,""),"")</f>
        <v/>
      </c>
      <c r="D233" s="99" t="str">
        <f>IFERROR(IF(AND(H233&lt;&gt;"",H233&gt;=$E$2),MAX($D$4:D232)+1,""),"")</f>
        <v/>
      </c>
      <c r="F233" s="40" t="s">
        <v>7173</v>
      </c>
      <c r="G233" s="40" t="s">
        <v>7174</v>
      </c>
      <c r="H233" s="167" t="s">
        <v>5898</v>
      </c>
      <c r="I233" s="40" t="s">
        <v>5898</v>
      </c>
      <c r="O233" s="41" t="str">
        <f t="shared" si="12"/>
        <v/>
      </c>
      <c r="P233" s="41" t="str">
        <f t="shared" si="13"/>
        <v/>
      </c>
      <c r="Q233" s="46" t="str">
        <f t="shared" si="14"/>
        <v/>
      </c>
    </row>
    <row r="234" spans="3:17" x14ac:dyDescent="0.15">
      <c r="C234" s="40" t="str">
        <f>IFERROR(IF(AND(I234&lt;&gt;"",I234&gt;=$E$2),MAX($C$4:C233)+1,""),"")</f>
        <v/>
      </c>
      <c r="D234" s="99" t="str">
        <f>IFERROR(IF(AND(H234&lt;&gt;"",H234&gt;=$E$2),MAX($D$4:D233)+1,""),"")</f>
        <v/>
      </c>
      <c r="F234" s="40" t="s">
        <v>7175</v>
      </c>
      <c r="G234" s="40" t="s">
        <v>7176</v>
      </c>
      <c r="H234" s="167" t="s">
        <v>5898</v>
      </c>
      <c r="I234" s="40" t="s">
        <v>5898</v>
      </c>
      <c r="O234" s="41" t="str">
        <f t="shared" si="12"/>
        <v/>
      </c>
      <c r="P234" s="41" t="str">
        <f t="shared" si="13"/>
        <v/>
      </c>
      <c r="Q234" s="46" t="str">
        <f t="shared" si="14"/>
        <v/>
      </c>
    </row>
    <row r="235" spans="3:17" x14ac:dyDescent="0.15">
      <c r="C235" s="40" t="str">
        <f>IFERROR(IF(AND(I235&lt;&gt;"",I235&gt;=$E$2),MAX($C$4:C234)+1,""),"")</f>
        <v/>
      </c>
      <c r="D235" s="99" t="str">
        <f>IFERROR(IF(AND(H235&lt;&gt;"",H235&gt;=$E$2),MAX($D$4:D234)+1,""),"")</f>
        <v/>
      </c>
      <c r="F235" s="40" t="s">
        <v>7177</v>
      </c>
      <c r="G235" s="40" t="s">
        <v>7178</v>
      </c>
      <c r="H235" s="167" t="s">
        <v>5898</v>
      </c>
      <c r="I235" s="40" t="s">
        <v>5898</v>
      </c>
      <c r="O235" s="41" t="str">
        <f t="shared" si="12"/>
        <v/>
      </c>
      <c r="P235" s="41" t="str">
        <f t="shared" si="13"/>
        <v/>
      </c>
      <c r="Q235" s="46" t="str">
        <f t="shared" si="14"/>
        <v/>
      </c>
    </row>
    <row r="236" spans="3:17" x14ac:dyDescent="0.15">
      <c r="C236" s="40" t="str">
        <f>IFERROR(IF(AND(I236&lt;&gt;"",I236&gt;=$E$2),MAX($C$4:C235)+1,""),"")</f>
        <v/>
      </c>
      <c r="D236" s="99" t="str">
        <f>IFERROR(IF(AND(H236&lt;&gt;"",H236&gt;=$E$2),MAX($D$4:D235)+1,""),"")</f>
        <v/>
      </c>
      <c r="F236" s="40" t="s">
        <v>7179</v>
      </c>
      <c r="G236" s="40" t="s">
        <v>7180</v>
      </c>
      <c r="H236" s="167" t="s">
        <v>5898</v>
      </c>
      <c r="I236" s="40" t="s">
        <v>5898</v>
      </c>
      <c r="O236" s="41" t="str">
        <f t="shared" si="12"/>
        <v/>
      </c>
      <c r="P236" s="41" t="str">
        <f t="shared" si="13"/>
        <v/>
      </c>
      <c r="Q236" s="46" t="str">
        <f t="shared" si="14"/>
        <v/>
      </c>
    </row>
    <row r="237" spans="3:17" x14ac:dyDescent="0.15">
      <c r="C237" s="40" t="str">
        <f>IFERROR(IF(AND(I237&lt;&gt;"",I237&gt;=$E$2),MAX($C$4:C236)+1,""),"")</f>
        <v/>
      </c>
      <c r="D237" s="99" t="str">
        <f>IFERROR(IF(AND(H237&lt;&gt;"",H237&gt;=$E$2),MAX($D$4:D236)+1,""),"")</f>
        <v/>
      </c>
      <c r="F237" s="40" t="s">
        <v>7181</v>
      </c>
      <c r="G237" s="40" t="s">
        <v>7182</v>
      </c>
      <c r="H237" s="167">
        <v>1</v>
      </c>
      <c r="I237" s="40" t="s">
        <v>5898</v>
      </c>
      <c r="O237" s="41" t="str">
        <f t="shared" si="12"/>
        <v/>
      </c>
      <c r="P237" s="41" t="str">
        <f t="shared" si="13"/>
        <v/>
      </c>
      <c r="Q237" s="46" t="str">
        <f t="shared" si="14"/>
        <v/>
      </c>
    </row>
    <row r="238" spans="3:17" x14ac:dyDescent="0.15">
      <c r="C238" s="40" t="str">
        <f>IFERROR(IF(AND(I238&lt;&gt;"",I238&gt;=$E$2),MAX($C$4:C237)+1,""),"")</f>
        <v/>
      </c>
      <c r="D238" s="99" t="str">
        <f>IFERROR(IF(AND(H238&lt;&gt;"",H238&gt;=$E$2),MAX($D$4:D237)+1,""),"")</f>
        <v/>
      </c>
      <c r="F238" s="40" t="s">
        <v>7183</v>
      </c>
      <c r="G238" s="40" t="s">
        <v>7184</v>
      </c>
      <c r="H238" s="167" t="s">
        <v>5898</v>
      </c>
      <c r="I238" s="40" t="s">
        <v>5898</v>
      </c>
      <c r="O238" s="41" t="str">
        <f t="shared" si="12"/>
        <v/>
      </c>
      <c r="P238" s="41" t="str">
        <f t="shared" si="13"/>
        <v/>
      </c>
      <c r="Q238" s="46" t="str">
        <f t="shared" si="14"/>
        <v/>
      </c>
    </row>
    <row r="239" spans="3:17" x14ac:dyDescent="0.15">
      <c r="C239" s="40" t="str">
        <f>IFERROR(IF(AND(I239&lt;&gt;"",I239&gt;=$E$2),MAX($C$4:C238)+1,""),"")</f>
        <v/>
      </c>
      <c r="D239" s="99" t="str">
        <f>IFERROR(IF(AND(H239&lt;&gt;"",H239&gt;=$E$2),MAX($D$4:D238)+1,""),"")</f>
        <v/>
      </c>
      <c r="F239" s="40" t="s">
        <v>7185</v>
      </c>
      <c r="G239" s="40" t="s">
        <v>7186</v>
      </c>
      <c r="H239" s="167" t="s">
        <v>5898</v>
      </c>
      <c r="I239" s="40" t="s">
        <v>5898</v>
      </c>
      <c r="O239" s="41" t="str">
        <f t="shared" si="12"/>
        <v/>
      </c>
      <c r="P239" s="41" t="str">
        <f t="shared" si="13"/>
        <v/>
      </c>
      <c r="Q239" s="46" t="str">
        <f t="shared" si="14"/>
        <v/>
      </c>
    </row>
    <row r="240" spans="3:17" x14ac:dyDescent="0.15">
      <c r="C240" s="40" t="str">
        <f>IFERROR(IF(AND(I240&lt;&gt;"",I240&gt;=$E$2),MAX($C$4:C239)+1,""),"")</f>
        <v/>
      </c>
      <c r="D240" s="99" t="str">
        <f>IFERROR(IF(AND(H240&lt;&gt;"",H240&gt;=$E$2),MAX($D$4:D239)+1,""),"")</f>
        <v/>
      </c>
      <c r="F240" s="40" t="s">
        <v>7187</v>
      </c>
      <c r="G240" s="40" t="s">
        <v>7188</v>
      </c>
      <c r="H240" s="167" t="s">
        <v>5898</v>
      </c>
      <c r="I240" s="40" t="s">
        <v>5898</v>
      </c>
      <c r="O240" s="41" t="str">
        <f t="shared" si="12"/>
        <v/>
      </c>
      <c r="P240" s="41" t="str">
        <f t="shared" si="13"/>
        <v/>
      </c>
      <c r="Q240" s="46" t="str">
        <f t="shared" si="14"/>
        <v/>
      </c>
    </row>
    <row r="241" spans="3:17" x14ac:dyDescent="0.15">
      <c r="C241" s="40" t="str">
        <f>IFERROR(IF(AND(I241&lt;&gt;"",I241&gt;=$E$2),MAX($C$4:C240)+1,""),"")</f>
        <v/>
      </c>
      <c r="D241" s="99" t="str">
        <f>IFERROR(IF(AND(H241&lt;&gt;"",H241&gt;=$E$2),MAX($D$4:D240)+1,""),"")</f>
        <v/>
      </c>
      <c r="F241" s="40" t="s">
        <v>7189</v>
      </c>
      <c r="G241" s="40" t="s">
        <v>7190</v>
      </c>
      <c r="H241" s="167" t="s">
        <v>5898</v>
      </c>
      <c r="I241" s="40" t="s">
        <v>5898</v>
      </c>
      <c r="O241" s="41" t="str">
        <f t="shared" si="12"/>
        <v/>
      </c>
      <c r="P241" s="41" t="str">
        <f t="shared" si="13"/>
        <v/>
      </c>
      <c r="Q241" s="46" t="str">
        <f t="shared" si="14"/>
        <v/>
      </c>
    </row>
    <row r="242" spans="3:17" x14ac:dyDescent="0.15">
      <c r="C242" s="40" t="str">
        <f>IFERROR(IF(AND(I242&lt;&gt;"",I242&gt;=$E$2),MAX($C$4:C241)+1,""),"")</f>
        <v/>
      </c>
      <c r="D242" s="99" t="str">
        <f>IFERROR(IF(AND(H242&lt;&gt;"",H242&gt;=$E$2),MAX($D$4:D241)+1,""),"")</f>
        <v/>
      </c>
      <c r="F242" s="40" t="s">
        <v>7191</v>
      </c>
      <c r="G242" s="40" t="s">
        <v>7192</v>
      </c>
      <c r="H242" s="167" t="s">
        <v>5898</v>
      </c>
      <c r="I242" s="40" t="s">
        <v>5898</v>
      </c>
      <c r="O242" s="41" t="str">
        <f t="shared" si="12"/>
        <v/>
      </c>
      <c r="P242" s="41" t="str">
        <f t="shared" si="13"/>
        <v/>
      </c>
      <c r="Q242" s="46" t="str">
        <f t="shared" si="14"/>
        <v/>
      </c>
    </row>
    <row r="243" spans="3:17" x14ac:dyDescent="0.15">
      <c r="C243" s="40" t="str">
        <f>IFERROR(IF(AND(I243&lt;&gt;"",I243&gt;=$E$2),MAX($C$4:C242)+1,""),"")</f>
        <v/>
      </c>
      <c r="D243" s="99" t="str">
        <f>IFERROR(IF(AND(H243&lt;&gt;"",H243&gt;=$E$2),MAX($D$4:D242)+1,""),"")</f>
        <v/>
      </c>
      <c r="F243" s="40" t="s">
        <v>7193</v>
      </c>
      <c r="G243" s="40" t="s">
        <v>7194</v>
      </c>
      <c r="H243" s="167" t="s">
        <v>5898</v>
      </c>
      <c r="I243" s="40" t="s">
        <v>5898</v>
      </c>
      <c r="O243" s="41" t="str">
        <f t="shared" si="12"/>
        <v/>
      </c>
      <c r="P243" s="41" t="str">
        <f t="shared" si="13"/>
        <v/>
      </c>
      <c r="Q243" s="46" t="str">
        <f t="shared" si="14"/>
        <v/>
      </c>
    </row>
    <row r="244" spans="3:17" x14ac:dyDescent="0.15">
      <c r="C244" s="40" t="str">
        <f>IFERROR(IF(AND(I244&lt;&gt;"",I244&gt;=$E$2),MAX($C$4:C243)+1,""),"")</f>
        <v/>
      </c>
      <c r="D244" s="99" t="str">
        <f>IFERROR(IF(AND(H244&lt;&gt;"",H244&gt;=$E$2),MAX($D$4:D243)+1,""),"")</f>
        <v/>
      </c>
      <c r="F244" s="40" t="s">
        <v>7195</v>
      </c>
      <c r="G244" s="40" t="s">
        <v>7196</v>
      </c>
      <c r="H244" s="167" t="s">
        <v>5898</v>
      </c>
      <c r="I244" s="40" t="s">
        <v>5898</v>
      </c>
      <c r="O244" s="41" t="str">
        <f t="shared" si="12"/>
        <v/>
      </c>
      <c r="P244" s="41" t="str">
        <f t="shared" si="13"/>
        <v/>
      </c>
      <c r="Q244" s="46" t="str">
        <f t="shared" si="14"/>
        <v/>
      </c>
    </row>
    <row r="245" spans="3:17" x14ac:dyDescent="0.15">
      <c r="C245" s="40" t="str">
        <f>IFERROR(IF(AND(I245&lt;&gt;"",I245&gt;=$E$2),MAX($C$4:C244)+1,""),"")</f>
        <v/>
      </c>
      <c r="D245" s="99" t="str">
        <f>IFERROR(IF(AND(H245&lt;&gt;"",H245&gt;=$E$2),MAX($D$4:D244)+1,""),"")</f>
        <v/>
      </c>
      <c r="F245" s="40" t="s">
        <v>7197</v>
      </c>
      <c r="G245" s="40" t="s">
        <v>7198</v>
      </c>
      <c r="H245" s="167">
        <v>0.8</v>
      </c>
      <c r="I245" s="40" t="s">
        <v>5898</v>
      </c>
      <c r="O245" s="41" t="str">
        <f t="shared" si="12"/>
        <v/>
      </c>
      <c r="P245" s="41" t="str">
        <f t="shared" si="13"/>
        <v/>
      </c>
      <c r="Q245" s="46" t="str">
        <f t="shared" si="14"/>
        <v/>
      </c>
    </row>
    <row r="246" spans="3:17" x14ac:dyDescent="0.15">
      <c r="C246" s="40" t="str">
        <f>IFERROR(IF(AND(I246&lt;&gt;"",I246&gt;=$E$2),MAX($C$4:C245)+1,""),"")</f>
        <v/>
      </c>
      <c r="D246" s="99" t="str">
        <f>IFERROR(IF(AND(H246&lt;&gt;"",H246&gt;=$E$2),MAX($D$4:D245)+1,""),"")</f>
        <v/>
      </c>
      <c r="F246" s="40" t="s">
        <v>7199</v>
      </c>
      <c r="G246" s="40" t="s">
        <v>7200</v>
      </c>
      <c r="H246" s="167" t="s">
        <v>5898</v>
      </c>
      <c r="I246" s="40" t="s">
        <v>5898</v>
      </c>
      <c r="O246" s="41" t="str">
        <f t="shared" si="12"/>
        <v/>
      </c>
      <c r="P246" s="41" t="str">
        <f t="shared" si="13"/>
        <v/>
      </c>
      <c r="Q246" s="46" t="str">
        <f t="shared" si="14"/>
        <v/>
      </c>
    </row>
    <row r="247" spans="3:17" x14ac:dyDescent="0.15">
      <c r="C247" s="40" t="str">
        <f>IFERROR(IF(AND(I247&lt;&gt;"",I247&gt;=$E$2),MAX($C$4:C246)+1,""),"")</f>
        <v/>
      </c>
      <c r="D247" s="99" t="str">
        <f>IFERROR(IF(AND(H247&lt;&gt;"",H247&gt;=$E$2),MAX($D$4:D246)+1,""),"")</f>
        <v/>
      </c>
      <c r="F247" s="40" t="s">
        <v>7201</v>
      </c>
      <c r="G247" s="40" t="s">
        <v>7202</v>
      </c>
      <c r="H247" s="167" t="s">
        <v>5898</v>
      </c>
      <c r="I247" s="40" t="s">
        <v>5898</v>
      </c>
      <c r="O247" s="41" t="str">
        <f t="shared" si="12"/>
        <v/>
      </c>
      <c r="P247" s="41" t="str">
        <f t="shared" si="13"/>
        <v/>
      </c>
      <c r="Q247" s="46" t="str">
        <f t="shared" si="14"/>
        <v/>
      </c>
    </row>
    <row r="248" spans="3:17" x14ac:dyDescent="0.15">
      <c r="C248" s="40" t="str">
        <f>IFERROR(IF(AND(I248&lt;&gt;"",I248&gt;=$E$2),MAX($C$4:C247)+1,""),"")</f>
        <v/>
      </c>
      <c r="D248" s="99" t="str">
        <f>IFERROR(IF(AND(H248&lt;&gt;"",H248&gt;=$E$2),MAX($D$4:D247)+1,""),"")</f>
        <v/>
      </c>
      <c r="F248" s="40" t="s">
        <v>7203</v>
      </c>
      <c r="G248" s="40" t="s">
        <v>7204</v>
      </c>
      <c r="H248" s="167" t="s">
        <v>5898</v>
      </c>
      <c r="I248" s="40" t="s">
        <v>5898</v>
      </c>
      <c r="O248" s="41" t="str">
        <f t="shared" si="12"/>
        <v/>
      </c>
      <c r="P248" s="41" t="str">
        <f t="shared" si="13"/>
        <v/>
      </c>
      <c r="Q248" s="46" t="str">
        <f t="shared" si="14"/>
        <v/>
      </c>
    </row>
    <row r="249" spans="3:17" x14ac:dyDescent="0.15">
      <c r="C249" s="40" t="str">
        <f>IFERROR(IF(AND(I249&lt;&gt;"",I249&gt;=$E$2),MAX($C$4:C248)+1,""),"")</f>
        <v/>
      </c>
      <c r="D249" s="99" t="str">
        <f>IFERROR(IF(AND(H249&lt;&gt;"",H249&gt;=$E$2),MAX($D$4:D248)+1,""),"")</f>
        <v/>
      </c>
      <c r="F249" s="40" t="s">
        <v>7205</v>
      </c>
      <c r="G249" s="40" t="s">
        <v>7206</v>
      </c>
      <c r="H249" s="167" t="s">
        <v>5898</v>
      </c>
      <c r="I249" s="40" t="s">
        <v>5898</v>
      </c>
      <c r="O249" s="41" t="str">
        <f t="shared" si="12"/>
        <v/>
      </c>
      <c r="P249" s="41" t="str">
        <f t="shared" si="13"/>
        <v/>
      </c>
      <c r="Q249" s="46" t="str">
        <f t="shared" si="14"/>
        <v/>
      </c>
    </row>
    <row r="250" spans="3:17" x14ac:dyDescent="0.15">
      <c r="C250" s="40" t="str">
        <f>IFERROR(IF(AND(I250&lt;&gt;"",I250&gt;=$E$2),MAX($C$4:C249)+1,""),"")</f>
        <v/>
      </c>
      <c r="D250" s="99" t="str">
        <f>IFERROR(IF(AND(H250&lt;&gt;"",H250&gt;=$E$2),MAX($D$4:D249)+1,""),"")</f>
        <v/>
      </c>
      <c r="F250" s="40" t="s">
        <v>7207</v>
      </c>
      <c r="G250" s="40" t="s">
        <v>7208</v>
      </c>
      <c r="H250" s="167" t="s">
        <v>5898</v>
      </c>
      <c r="I250" s="40" t="s">
        <v>5898</v>
      </c>
      <c r="O250" s="41" t="str">
        <f t="shared" si="12"/>
        <v/>
      </c>
      <c r="P250" s="41" t="str">
        <f t="shared" si="13"/>
        <v/>
      </c>
      <c r="Q250" s="46" t="str">
        <f t="shared" si="14"/>
        <v/>
      </c>
    </row>
    <row r="251" spans="3:17" x14ac:dyDescent="0.15">
      <c r="C251" s="40" t="str">
        <f>IFERROR(IF(AND(I251&lt;&gt;"",I251&gt;=$E$2),MAX($C$4:C250)+1,""),"")</f>
        <v/>
      </c>
      <c r="D251" s="99" t="str">
        <f>IFERROR(IF(AND(H251&lt;&gt;"",H251&gt;=$E$2),MAX($D$4:D250)+1,""),"")</f>
        <v/>
      </c>
      <c r="F251" s="40" t="s">
        <v>7209</v>
      </c>
      <c r="G251" s="40" t="s">
        <v>7210</v>
      </c>
      <c r="H251" s="167" t="s">
        <v>5898</v>
      </c>
      <c r="I251" s="40" t="s">
        <v>5898</v>
      </c>
      <c r="O251" s="41" t="str">
        <f t="shared" si="12"/>
        <v/>
      </c>
      <c r="P251" s="41" t="str">
        <f t="shared" si="13"/>
        <v/>
      </c>
      <c r="Q251" s="46" t="str">
        <f t="shared" si="14"/>
        <v/>
      </c>
    </row>
    <row r="252" spans="3:17" x14ac:dyDescent="0.15">
      <c r="C252" s="40" t="str">
        <f>IFERROR(IF(AND(I252&lt;&gt;"",I252&gt;=$E$2),MAX($C$4:C251)+1,""),"")</f>
        <v/>
      </c>
      <c r="D252" s="99" t="str">
        <f>IFERROR(IF(AND(H252&lt;&gt;"",H252&gt;=$E$2),MAX($D$4:D251)+1,""),"")</f>
        <v/>
      </c>
      <c r="F252" s="40" t="s">
        <v>7211</v>
      </c>
      <c r="G252" s="40" t="s">
        <v>7212</v>
      </c>
      <c r="H252" s="167" t="s">
        <v>5898</v>
      </c>
      <c r="I252" s="40" t="s">
        <v>5898</v>
      </c>
      <c r="O252" s="41" t="str">
        <f t="shared" si="12"/>
        <v/>
      </c>
      <c r="P252" s="41" t="str">
        <f t="shared" si="13"/>
        <v/>
      </c>
      <c r="Q252" s="46" t="str">
        <f t="shared" si="14"/>
        <v/>
      </c>
    </row>
    <row r="253" spans="3:17" x14ac:dyDescent="0.15">
      <c r="C253" s="40" t="str">
        <f>IFERROR(IF(AND(I253&lt;&gt;"",I253&gt;=$E$2),MAX($C$4:C252)+1,""),"")</f>
        <v/>
      </c>
      <c r="D253" s="99" t="str">
        <f>IFERROR(IF(AND(H253&lt;&gt;"",H253&gt;=$E$2),MAX($D$4:D252)+1,""),"")</f>
        <v/>
      </c>
      <c r="F253" s="40" t="s">
        <v>7213</v>
      </c>
      <c r="G253" s="40" t="s">
        <v>7214</v>
      </c>
      <c r="H253" s="167" t="s">
        <v>5898</v>
      </c>
      <c r="I253" s="40" t="s">
        <v>5898</v>
      </c>
      <c r="O253" s="41" t="str">
        <f t="shared" si="12"/>
        <v/>
      </c>
      <c r="P253" s="41" t="str">
        <f t="shared" si="13"/>
        <v/>
      </c>
      <c r="Q253" s="46" t="str">
        <f t="shared" si="14"/>
        <v/>
      </c>
    </row>
    <row r="254" spans="3:17" x14ac:dyDescent="0.15">
      <c r="C254" s="40" t="str">
        <f>IFERROR(IF(AND(I254&lt;&gt;"",I254&gt;=$E$2),MAX($C$4:C253)+1,""),"")</f>
        <v/>
      </c>
      <c r="D254" s="99" t="str">
        <f>IFERROR(IF(AND(H254&lt;&gt;"",H254&gt;=$E$2),MAX($D$4:D253)+1,""),"")</f>
        <v/>
      </c>
      <c r="F254" s="40" t="s">
        <v>7215</v>
      </c>
      <c r="G254" s="40" t="s">
        <v>7216</v>
      </c>
      <c r="H254" s="167" t="s">
        <v>5898</v>
      </c>
      <c r="I254" s="40" t="s">
        <v>5898</v>
      </c>
      <c r="O254" s="41" t="str">
        <f t="shared" si="12"/>
        <v/>
      </c>
      <c r="P254" s="41" t="str">
        <f t="shared" si="13"/>
        <v/>
      </c>
      <c r="Q254" s="46" t="str">
        <f t="shared" si="14"/>
        <v/>
      </c>
    </row>
    <row r="255" spans="3:17" x14ac:dyDescent="0.15">
      <c r="C255" s="40" t="str">
        <f>IFERROR(IF(AND(I255&lt;&gt;"",I255&gt;=$E$2),MAX($C$4:C254)+1,""),"")</f>
        <v/>
      </c>
      <c r="D255" s="99" t="str">
        <f>IFERROR(IF(AND(H255&lt;&gt;"",H255&gt;=$E$2),MAX($D$4:D254)+1,""),"")</f>
        <v/>
      </c>
      <c r="F255" s="40" t="s">
        <v>7217</v>
      </c>
      <c r="G255" s="40" t="s">
        <v>7218</v>
      </c>
      <c r="H255" s="167" t="s">
        <v>5898</v>
      </c>
      <c r="I255" s="40" t="s">
        <v>5898</v>
      </c>
      <c r="O255" s="41" t="str">
        <f t="shared" si="12"/>
        <v/>
      </c>
      <c r="P255" s="41" t="str">
        <f t="shared" si="13"/>
        <v/>
      </c>
      <c r="Q255" s="46" t="str">
        <f t="shared" si="14"/>
        <v/>
      </c>
    </row>
    <row r="256" spans="3:17" x14ac:dyDescent="0.15">
      <c r="C256" s="40" t="str">
        <f>IFERROR(IF(AND(I256&lt;&gt;"",I256&gt;=$E$2),MAX($C$4:C255)+1,""),"")</f>
        <v/>
      </c>
      <c r="D256" s="99" t="str">
        <f>IFERROR(IF(AND(H256&lt;&gt;"",H256&gt;=$E$2),MAX($D$4:D255)+1,""),"")</f>
        <v/>
      </c>
      <c r="F256" s="40" t="s">
        <v>7219</v>
      </c>
      <c r="G256" s="40" t="s">
        <v>7220</v>
      </c>
      <c r="H256" s="167" t="s">
        <v>5898</v>
      </c>
      <c r="I256" s="40" t="s">
        <v>5898</v>
      </c>
      <c r="O256" s="41" t="str">
        <f t="shared" si="12"/>
        <v/>
      </c>
      <c r="P256" s="41" t="str">
        <f t="shared" si="13"/>
        <v/>
      </c>
      <c r="Q256" s="46" t="str">
        <f t="shared" si="14"/>
        <v/>
      </c>
    </row>
    <row r="257" spans="3:17" x14ac:dyDescent="0.15">
      <c r="C257" s="40" t="str">
        <f>IFERROR(IF(AND(I257&lt;&gt;"",I257&gt;=$E$2),MAX($C$4:C256)+1,""),"")</f>
        <v/>
      </c>
      <c r="D257" s="99" t="str">
        <f>IFERROR(IF(AND(H257&lt;&gt;"",H257&gt;=$E$2),MAX($D$4:D256)+1,""),"")</f>
        <v/>
      </c>
      <c r="F257" s="40" t="s">
        <v>7221</v>
      </c>
      <c r="G257" s="40" t="s">
        <v>7222</v>
      </c>
      <c r="H257" s="167">
        <v>1</v>
      </c>
      <c r="I257" s="40" t="s">
        <v>5898</v>
      </c>
      <c r="O257" s="41" t="str">
        <f t="shared" si="12"/>
        <v/>
      </c>
      <c r="P257" s="41" t="str">
        <f t="shared" si="13"/>
        <v/>
      </c>
      <c r="Q257" s="46" t="str">
        <f t="shared" si="14"/>
        <v/>
      </c>
    </row>
    <row r="258" spans="3:17" x14ac:dyDescent="0.15">
      <c r="C258" s="40" t="str">
        <f>IFERROR(IF(AND(I258&lt;&gt;"",I258&gt;=$E$2),MAX($C$4:C257)+1,""),"")</f>
        <v/>
      </c>
      <c r="D258" s="99" t="str">
        <f>IFERROR(IF(AND(H258&lt;&gt;"",H258&gt;=$E$2),MAX($D$4:D257)+1,""),"")</f>
        <v/>
      </c>
      <c r="F258" s="40" t="s">
        <v>7223</v>
      </c>
      <c r="G258" s="40" t="s">
        <v>7224</v>
      </c>
      <c r="H258" s="167" t="s">
        <v>5898</v>
      </c>
      <c r="I258" s="40" t="s">
        <v>5898</v>
      </c>
      <c r="O258" s="41" t="str">
        <f t="shared" si="12"/>
        <v/>
      </c>
      <c r="P258" s="41" t="str">
        <f t="shared" si="13"/>
        <v/>
      </c>
      <c r="Q258" s="46" t="str">
        <f t="shared" si="14"/>
        <v/>
      </c>
    </row>
    <row r="259" spans="3:17" x14ac:dyDescent="0.15">
      <c r="C259" s="40" t="str">
        <f>IFERROR(IF(AND(I259&lt;&gt;"",I259&gt;=$E$2),MAX($C$4:C258)+1,""),"")</f>
        <v/>
      </c>
      <c r="D259" s="99" t="str">
        <f>IFERROR(IF(AND(H259&lt;&gt;"",H259&gt;=$E$2),MAX($D$4:D258)+1,""),"")</f>
        <v/>
      </c>
      <c r="F259" s="40" t="s">
        <v>7225</v>
      </c>
      <c r="G259" s="40" t="s">
        <v>7226</v>
      </c>
      <c r="H259" s="167" t="s">
        <v>5898</v>
      </c>
      <c r="I259" s="40" t="s">
        <v>5898</v>
      </c>
      <c r="O259" s="41" t="str">
        <f t="shared" si="12"/>
        <v/>
      </c>
      <c r="P259" s="41" t="str">
        <f t="shared" si="13"/>
        <v/>
      </c>
      <c r="Q259" s="46" t="str">
        <f t="shared" si="14"/>
        <v/>
      </c>
    </row>
    <row r="260" spans="3:17" x14ac:dyDescent="0.15">
      <c r="C260" s="40" t="str">
        <f>IFERROR(IF(AND(I260&lt;&gt;"",I260&gt;=$E$2),MAX($C$4:C259)+1,""),"")</f>
        <v/>
      </c>
      <c r="D260" s="99" t="str">
        <f>IFERROR(IF(AND(H260&lt;&gt;"",H260&gt;=$E$2),MAX($D$4:D259)+1,""),"")</f>
        <v/>
      </c>
      <c r="F260" s="40" t="s">
        <v>7227</v>
      </c>
      <c r="G260" s="40" t="s">
        <v>7228</v>
      </c>
      <c r="H260" s="167" t="s">
        <v>5898</v>
      </c>
      <c r="I260" s="40" t="s">
        <v>5898</v>
      </c>
      <c r="O260" s="41" t="str">
        <f t="shared" si="12"/>
        <v/>
      </c>
      <c r="P260" s="41" t="str">
        <f t="shared" si="13"/>
        <v/>
      </c>
      <c r="Q260" s="46" t="str">
        <f t="shared" si="14"/>
        <v/>
      </c>
    </row>
    <row r="261" spans="3:17" x14ac:dyDescent="0.15">
      <c r="C261" s="40" t="str">
        <f>IFERROR(IF(AND(I261&lt;&gt;"",I261&gt;=$E$2),MAX($C$4:C260)+1,""),"")</f>
        <v/>
      </c>
      <c r="D261" s="99" t="str">
        <f>IFERROR(IF(AND(H261&lt;&gt;"",H261&gt;=$E$2),MAX($D$4:D260)+1,""),"")</f>
        <v/>
      </c>
      <c r="F261" s="40" t="s">
        <v>7229</v>
      </c>
      <c r="G261" s="40" t="s">
        <v>7230</v>
      </c>
      <c r="H261" s="167" t="s">
        <v>5898</v>
      </c>
      <c r="I261" s="40" t="s">
        <v>5898</v>
      </c>
      <c r="O261" s="41" t="str">
        <f t="shared" si="12"/>
        <v/>
      </c>
      <c r="P261" s="41" t="str">
        <f t="shared" si="13"/>
        <v/>
      </c>
      <c r="Q261" s="46" t="str">
        <f t="shared" si="14"/>
        <v/>
      </c>
    </row>
    <row r="262" spans="3:17" x14ac:dyDescent="0.15">
      <c r="C262" s="40" t="str">
        <f>IFERROR(IF(AND(I262&lt;&gt;"",I262&gt;=$E$2),MAX($C$4:C261)+1,""),"")</f>
        <v/>
      </c>
      <c r="D262" s="99" t="str">
        <f>IFERROR(IF(AND(H262&lt;&gt;"",H262&gt;=$E$2),MAX($D$4:D261)+1,""),"")</f>
        <v/>
      </c>
      <c r="F262" s="40" t="s">
        <v>7231</v>
      </c>
      <c r="G262" s="40" t="s">
        <v>7232</v>
      </c>
      <c r="H262" s="167" t="s">
        <v>5898</v>
      </c>
      <c r="I262" s="40" t="s">
        <v>5898</v>
      </c>
      <c r="O262" s="41" t="str">
        <f t="shared" ref="O262:O325" si="15">IFERROR(VLOOKUP(N262,D:H,3,),"")</f>
        <v/>
      </c>
      <c r="P262" s="41" t="str">
        <f t="shared" ref="P262:P325" si="16">IFERROR(VLOOKUP(N262,D:H,4,),"")</f>
        <v/>
      </c>
      <c r="Q262" s="46" t="str">
        <f t="shared" ref="Q262:Q325" si="17">IFERROR(VLOOKUP(N262,D:H,5,),"")</f>
        <v/>
      </c>
    </row>
    <row r="263" spans="3:17" x14ac:dyDescent="0.15">
      <c r="C263" s="40" t="str">
        <f>IFERROR(IF(AND(I263&lt;&gt;"",I263&gt;=$E$2),MAX($C$4:C262)+1,""),"")</f>
        <v/>
      </c>
      <c r="D263" s="99" t="str">
        <f>IFERROR(IF(AND(H263&lt;&gt;"",H263&gt;=$E$2),MAX($D$4:D262)+1,""),"")</f>
        <v/>
      </c>
      <c r="F263" s="40" t="s">
        <v>7233</v>
      </c>
      <c r="G263" s="40" t="s">
        <v>7234</v>
      </c>
      <c r="H263" s="167" t="s">
        <v>5898</v>
      </c>
      <c r="I263" s="40" t="s">
        <v>5898</v>
      </c>
      <c r="O263" s="41" t="str">
        <f t="shared" si="15"/>
        <v/>
      </c>
      <c r="P263" s="41" t="str">
        <f t="shared" si="16"/>
        <v/>
      </c>
      <c r="Q263" s="46" t="str">
        <f t="shared" si="17"/>
        <v/>
      </c>
    </row>
    <row r="264" spans="3:17" x14ac:dyDescent="0.15">
      <c r="C264" s="40" t="str">
        <f>IFERROR(IF(AND(I264&lt;&gt;"",I264&gt;=$E$2),MAX($C$4:C263)+1,""),"")</f>
        <v/>
      </c>
      <c r="D264" s="99" t="str">
        <f>IFERROR(IF(AND(H264&lt;&gt;"",H264&gt;=$E$2),MAX($D$4:D263)+1,""),"")</f>
        <v/>
      </c>
      <c r="F264" s="40" t="s">
        <v>7235</v>
      </c>
      <c r="G264" s="40" t="s">
        <v>7236</v>
      </c>
      <c r="H264" s="167" t="s">
        <v>5898</v>
      </c>
      <c r="I264" s="40" t="s">
        <v>5898</v>
      </c>
      <c r="O264" s="41" t="str">
        <f t="shared" si="15"/>
        <v/>
      </c>
      <c r="P264" s="41" t="str">
        <f t="shared" si="16"/>
        <v/>
      </c>
      <c r="Q264" s="46" t="str">
        <f t="shared" si="17"/>
        <v/>
      </c>
    </row>
    <row r="265" spans="3:17" x14ac:dyDescent="0.15">
      <c r="C265" s="40" t="str">
        <f>IFERROR(IF(AND(I265&lt;&gt;"",I265&gt;=$E$2),MAX($C$4:C264)+1,""),"")</f>
        <v/>
      </c>
      <c r="D265" s="99" t="str">
        <f>IFERROR(IF(AND(H265&lt;&gt;"",H265&gt;=$E$2),MAX($D$4:D264)+1,""),"")</f>
        <v/>
      </c>
      <c r="F265" s="40" t="s">
        <v>7237</v>
      </c>
      <c r="G265" s="40" t="s">
        <v>7238</v>
      </c>
      <c r="H265" s="167" t="s">
        <v>5898</v>
      </c>
      <c r="I265" s="40" t="s">
        <v>5898</v>
      </c>
      <c r="O265" s="41" t="str">
        <f t="shared" si="15"/>
        <v/>
      </c>
      <c r="P265" s="41" t="str">
        <f t="shared" si="16"/>
        <v/>
      </c>
      <c r="Q265" s="46" t="str">
        <f t="shared" si="17"/>
        <v/>
      </c>
    </row>
    <row r="266" spans="3:17" x14ac:dyDescent="0.15">
      <c r="C266" s="40" t="str">
        <f>IFERROR(IF(AND(I266&lt;&gt;"",I266&gt;=$E$2),MAX($C$4:C265)+1,""),"")</f>
        <v/>
      </c>
      <c r="D266" s="99" t="str">
        <f>IFERROR(IF(AND(H266&lt;&gt;"",H266&gt;=$E$2),MAX($D$4:D265)+1,""),"")</f>
        <v/>
      </c>
      <c r="F266" s="40" t="s">
        <v>7239</v>
      </c>
      <c r="G266" s="40" t="s">
        <v>7240</v>
      </c>
      <c r="H266" s="167" t="s">
        <v>5898</v>
      </c>
      <c r="I266" s="40" t="s">
        <v>5898</v>
      </c>
      <c r="O266" s="41" t="str">
        <f t="shared" si="15"/>
        <v/>
      </c>
      <c r="P266" s="41" t="str">
        <f t="shared" si="16"/>
        <v/>
      </c>
      <c r="Q266" s="46" t="str">
        <f t="shared" si="17"/>
        <v/>
      </c>
    </row>
    <row r="267" spans="3:17" x14ac:dyDescent="0.15">
      <c r="C267" s="40" t="str">
        <f>IFERROR(IF(AND(I267&lt;&gt;"",I267&gt;=$E$2),MAX($C$4:C266)+1,""),"")</f>
        <v/>
      </c>
      <c r="D267" s="99" t="str">
        <f>IFERROR(IF(AND(H267&lt;&gt;"",H267&gt;=$E$2),MAX($D$4:D266)+1,""),"")</f>
        <v/>
      </c>
      <c r="F267" s="40" t="s">
        <v>7241</v>
      </c>
      <c r="G267" s="40" t="s">
        <v>7242</v>
      </c>
      <c r="H267" s="167" t="s">
        <v>5898</v>
      </c>
      <c r="I267" s="40" t="s">
        <v>5898</v>
      </c>
      <c r="O267" s="41" t="str">
        <f t="shared" si="15"/>
        <v/>
      </c>
      <c r="P267" s="41" t="str">
        <f t="shared" si="16"/>
        <v/>
      </c>
      <c r="Q267" s="46" t="str">
        <f t="shared" si="17"/>
        <v/>
      </c>
    </row>
    <row r="268" spans="3:17" x14ac:dyDescent="0.15">
      <c r="C268" s="40" t="str">
        <f>IFERROR(IF(AND(I268&lt;&gt;"",I268&gt;=$E$2),MAX($C$4:C267)+1,""),"")</f>
        <v/>
      </c>
      <c r="D268" s="99" t="str">
        <f>IFERROR(IF(AND(H268&lt;&gt;"",H268&gt;=$E$2),MAX($D$4:D267)+1,""),"")</f>
        <v/>
      </c>
      <c r="F268" s="40" t="s">
        <v>7243</v>
      </c>
      <c r="G268" s="40" t="s">
        <v>7244</v>
      </c>
      <c r="H268" s="167" t="s">
        <v>5898</v>
      </c>
      <c r="I268" s="40" t="s">
        <v>5898</v>
      </c>
      <c r="O268" s="41" t="str">
        <f t="shared" si="15"/>
        <v/>
      </c>
      <c r="P268" s="41" t="str">
        <f t="shared" si="16"/>
        <v/>
      </c>
      <c r="Q268" s="46" t="str">
        <f t="shared" si="17"/>
        <v/>
      </c>
    </row>
    <row r="269" spans="3:17" x14ac:dyDescent="0.15">
      <c r="C269" s="40" t="str">
        <f>IFERROR(IF(AND(I269&lt;&gt;"",I269&gt;=$E$2),MAX($C$4:C268)+1,""),"")</f>
        <v/>
      </c>
      <c r="D269" s="99" t="str">
        <f>IFERROR(IF(AND(H269&lt;&gt;"",H269&gt;=$E$2),MAX($D$4:D268)+1,""),"")</f>
        <v/>
      </c>
      <c r="F269" s="40" t="s">
        <v>7245</v>
      </c>
      <c r="G269" s="40" t="s">
        <v>7246</v>
      </c>
      <c r="H269" s="167" t="s">
        <v>5898</v>
      </c>
      <c r="I269" s="40" t="s">
        <v>5898</v>
      </c>
      <c r="O269" s="41" t="str">
        <f t="shared" si="15"/>
        <v/>
      </c>
      <c r="P269" s="41" t="str">
        <f t="shared" si="16"/>
        <v/>
      </c>
      <c r="Q269" s="46" t="str">
        <f t="shared" si="17"/>
        <v/>
      </c>
    </row>
    <row r="270" spans="3:17" x14ac:dyDescent="0.15">
      <c r="C270" s="40" t="str">
        <f>IFERROR(IF(AND(I270&lt;&gt;"",I270&gt;=$E$2),MAX($C$4:C269)+1,""),"")</f>
        <v/>
      </c>
      <c r="D270" s="99" t="str">
        <f>IFERROR(IF(AND(H270&lt;&gt;"",H270&gt;=$E$2),MAX($D$4:D269)+1,""),"")</f>
        <v/>
      </c>
      <c r="F270" s="40" t="s">
        <v>7247</v>
      </c>
      <c r="G270" s="40" t="s">
        <v>7248</v>
      </c>
      <c r="H270" s="167">
        <v>1</v>
      </c>
      <c r="I270" s="40" t="s">
        <v>5898</v>
      </c>
      <c r="O270" s="41" t="str">
        <f t="shared" si="15"/>
        <v/>
      </c>
      <c r="P270" s="41" t="str">
        <f t="shared" si="16"/>
        <v/>
      </c>
      <c r="Q270" s="46" t="str">
        <f t="shared" si="17"/>
        <v/>
      </c>
    </row>
    <row r="271" spans="3:17" x14ac:dyDescent="0.15">
      <c r="C271" s="40" t="str">
        <f>IFERROR(IF(AND(I271&lt;&gt;"",I271&gt;=$E$2),MAX($C$4:C270)+1,""),"")</f>
        <v/>
      </c>
      <c r="D271" s="99" t="str">
        <f>IFERROR(IF(AND(H271&lt;&gt;"",H271&gt;=$E$2),MAX($D$4:D270)+1,""),"")</f>
        <v/>
      </c>
      <c r="F271" s="40" t="s">
        <v>7249</v>
      </c>
      <c r="G271" s="40" t="s">
        <v>7250</v>
      </c>
      <c r="H271" s="167" t="s">
        <v>5898</v>
      </c>
      <c r="I271" s="40" t="s">
        <v>5898</v>
      </c>
      <c r="O271" s="41" t="str">
        <f t="shared" si="15"/>
        <v/>
      </c>
      <c r="P271" s="41" t="str">
        <f t="shared" si="16"/>
        <v/>
      </c>
      <c r="Q271" s="46" t="str">
        <f t="shared" si="17"/>
        <v/>
      </c>
    </row>
    <row r="272" spans="3:17" x14ac:dyDescent="0.15">
      <c r="C272" s="40" t="str">
        <f>IFERROR(IF(AND(I272&lt;&gt;"",I272&gt;=$E$2),MAX($C$4:C271)+1,""),"")</f>
        <v/>
      </c>
      <c r="D272" s="99" t="str">
        <f>IFERROR(IF(AND(H272&lt;&gt;"",H272&gt;=$E$2),MAX($D$4:D271)+1,""),"")</f>
        <v/>
      </c>
      <c r="F272" s="40" t="s">
        <v>7251</v>
      </c>
      <c r="G272" s="40" t="s">
        <v>7252</v>
      </c>
      <c r="H272" s="167" t="s">
        <v>5898</v>
      </c>
      <c r="I272" s="40" t="s">
        <v>5898</v>
      </c>
      <c r="O272" s="41" t="str">
        <f t="shared" si="15"/>
        <v/>
      </c>
      <c r="P272" s="41" t="str">
        <f t="shared" si="16"/>
        <v/>
      </c>
      <c r="Q272" s="46" t="str">
        <f t="shared" si="17"/>
        <v/>
      </c>
    </row>
    <row r="273" spans="3:17" x14ac:dyDescent="0.15">
      <c r="C273" s="40" t="str">
        <f>IFERROR(IF(AND(I273&lt;&gt;"",I273&gt;=$E$2),MAX($C$4:C272)+1,""),"")</f>
        <v/>
      </c>
      <c r="D273" s="99" t="str">
        <f>IFERROR(IF(AND(H273&lt;&gt;"",H273&gt;=$E$2),MAX($D$4:D272)+1,""),"")</f>
        <v/>
      </c>
      <c r="F273" s="40" t="s">
        <v>7253</v>
      </c>
      <c r="G273" s="40" t="s">
        <v>7254</v>
      </c>
      <c r="H273" s="167">
        <v>0.3</v>
      </c>
      <c r="I273" s="40" t="s">
        <v>5898</v>
      </c>
      <c r="O273" s="41" t="str">
        <f t="shared" si="15"/>
        <v/>
      </c>
      <c r="P273" s="41" t="str">
        <f t="shared" si="16"/>
        <v/>
      </c>
      <c r="Q273" s="46" t="str">
        <f t="shared" si="17"/>
        <v/>
      </c>
    </row>
    <row r="274" spans="3:17" x14ac:dyDescent="0.15">
      <c r="C274" s="40" t="str">
        <f>IFERROR(IF(AND(I274&lt;&gt;"",I274&gt;=$E$2),MAX($C$4:C273)+1,""),"")</f>
        <v/>
      </c>
      <c r="D274" s="99" t="str">
        <f>IFERROR(IF(AND(H274&lt;&gt;"",H274&gt;=$E$2),MAX($D$4:D273)+1,""),"")</f>
        <v/>
      </c>
      <c r="F274" s="40" t="s">
        <v>7255</v>
      </c>
      <c r="G274" s="40" t="s">
        <v>7256</v>
      </c>
      <c r="H274" s="167" t="s">
        <v>5898</v>
      </c>
      <c r="I274" s="40" t="s">
        <v>5898</v>
      </c>
      <c r="O274" s="41" t="str">
        <f t="shared" si="15"/>
        <v/>
      </c>
      <c r="P274" s="41" t="str">
        <f t="shared" si="16"/>
        <v/>
      </c>
      <c r="Q274" s="46" t="str">
        <f t="shared" si="17"/>
        <v/>
      </c>
    </row>
    <row r="275" spans="3:17" x14ac:dyDescent="0.15">
      <c r="C275" s="40" t="str">
        <f>IFERROR(IF(AND(I275&lt;&gt;"",I275&gt;=$E$2),MAX($C$4:C274)+1,""),"")</f>
        <v/>
      </c>
      <c r="D275" s="99" t="str">
        <f>IFERROR(IF(AND(H275&lt;&gt;"",H275&gt;=$E$2),MAX($D$4:D274)+1,""),"")</f>
        <v/>
      </c>
      <c r="F275" s="40" t="s">
        <v>7257</v>
      </c>
      <c r="G275" s="40" t="s">
        <v>7258</v>
      </c>
      <c r="H275" s="167" t="s">
        <v>5898</v>
      </c>
      <c r="I275" s="40" t="s">
        <v>5898</v>
      </c>
      <c r="O275" s="41" t="str">
        <f t="shared" si="15"/>
        <v/>
      </c>
      <c r="P275" s="41" t="str">
        <f t="shared" si="16"/>
        <v/>
      </c>
      <c r="Q275" s="46" t="str">
        <f t="shared" si="17"/>
        <v/>
      </c>
    </row>
    <row r="276" spans="3:17" x14ac:dyDescent="0.15">
      <c r="C276" s="40" t="str">
        <f>IFERROR(IF(AND(I276&lt;&gt;"",I276&gt;=$E$2),MAX($C$4:C275)+1,""),"")</f>
        <v/>
      </c>
      <c r="D276" s="99" t="str">
        <f>IFERROR(IF(AND(H276&lt;&gt;"",H276&gt;=$E$2),MAX($D$4:D275)+1,""),"")</f>
        <v/>
      </c>
      <c r="F276" s="40" t="s">
        <v>7259</v>
      </c>
      <c r="G276" s="40" t="s">
        <v>7260</v>
      </c>
      <c r="H276" s="167" t="s">
        <v>5898</v>
      </c>
      <c r="I276" s="40" t="s">
        <v>5898</v>
      </c>
      <c r="O276" s="41" t="str">
        <f t="shared" si="15"/>
        <v/>
      </c>
      <c r="P276" s="41" t="str">
        <f t="shared" si="16"/>
        <v/>
      </c>
      <c r="Q276" s="46" t="str">
        <f t="shared" si="17"/>
        <v/>
      </c>
    </row>
    <row r="277" spans="3:17" x14ac:dyDescent="0.15">
      <c r="C277" s="40" t="str">
        <f>IFERROR(IF(AND(I277&lt;&gt;"",I277&gt;=$E$2),MAX($C$4:C276)+1,""),"")</f>
        <v/>
      </c>
      <c r="D277" s="99" t="str">
        <f>IFERROR(IF(AND(H277&lt;&gt;"",H277&gt;=$E$2),MAX($D$4:D276)+1,""),"")</f>
        <v/>
      </c>
      <c r="F277" s="40" t="s">
        <v>7261</v>
      </c>
      <c r="G277" s="40" t="s">
        <v>7262</v>
      </c>
      <c r="H277" s="167" t="s">
        <v>5898</v>
      </c>
      <c r="I277" s="40" t="s">
        <v>5898</v>
      </c>
      <c r="O277" s="41" t="str">
        <f t="shared" si="15"/>
        <v/>
      </c>
      <c r="P277" s="41" t="str">
        <f t="shared" si="16"/>
        <v/>
      </c>
      <c r="Q277" s="46" t="str">
        <f t="shared" si="17"/>
        <v/>
      </c>
    </row>
    <row r="278" spans="3:17" x14ac:dyDescent="0.15">
      <c r="C278" s="40" t="str">
        <f>IFERROR(IF(AND(I278&lt;&gt;"",I278&gt;=$E$2),MAX($C$4:C277)+1,""),"")</f>
        <v/>
      </c>
      <c r="D278" s="99" t="str">
        <f>IFERROR(IF(AND(H278&lt;&gt;"",H278&gt;=$E$2),MAX($D$4:D277)+1,""),"")</f>
        <v/>
      </c>
      <c r="F278" s="40" t="s">
        <v>7263</v>
      </c>
      <c r="G278" s="40" t="s">
        <v>7264</v>
      </c>
      <c r="H278" s="167" t="s">
        <v>5898</v>
      </c>
      <c r="I278" s="40" t="s">
        <v>5898</v>
      </c>
      <c r="O278" s="41" t="str">
        <f t="shared" si="15"/>
        <v/>
      </c>
      <c r="P278" s="41" t="str">
        <f t="shared" si="16"/>
        <v/>
      </c>
      <c r="Q278" s="46" t="str">
        <f t="shared" si="17"/>
        <v/>
      </c>
    </row>
    <row r="279" spans="3:17" x14ac:dyDescent="0.15">
      <c r="C279" s="40" t="str">
        <f>IFERROR(IF(AND(I279&lt;&gt;"",I279&gt;=$E$2),MAX($C$4:C278)+1,""),"")</f>
        <v/>
      </c>
      <c r="D279" s="99" t="str">
        <f>IFERROR(IF(AND(H279&lt;&gt;"",H279&gt;=$E$2),MAX($D$4:D278)+1,""),"")</f>
        <v/>
      </c>
      <c r="F279" s="40" t="s">
        <v>7265</v>
      </c>
      <c r="G279" s="40" t="s">
        <v>7266</v>
      </c>
      <c r="H279" s="167" t="s">
        <v>5898</v>
      </c>
      <c r="I279" s="40" t="s">
        <v>5898</v>
      </c>
      <c r="O279" s="41" t="str">
        <f t="shared" si="15"/>
        <v/>
      </c>
      <c r="P279" s="41" t="str">
        <f t="shared" si="16"/>
        <v/>
      </c>
      <c r="Q279" s="46" t="str">
        <f t="shared" si="17"/>
        <v/>
      </c>
    </row>
    <row r="280" spans="3:17" x14ac:dyDescent="0.15">
      <c r="C280" s="40" t="str">
        <f>IFERROR(IF(AND(I280&lt;&gt;"",I280&gt;=$E$2),MAX($C$4:C279)+1,""),"")</f>
        <v/>
      </c>
      <c r="D280" s="99" t="str">
        <f>IFERROR(IF(AND(H280&lt;&gt;"",H280&gt;=$E$2),MAX($D$4:D279)+1,""),"")</f>
        <v/>
      </c>
      <c r="F280" s="40" t="s">
        <v>7267</v>
      </c>
      <c r="G280" s="40" t="s">
        <v>7268</v>
      </c>
      <c r="H280" s="167">
        <v>1</v>
      </c>
      <c r="I280" s="40" t="s">
        <v>5898</v>
      </c>
      <c r="O280" s="41" t="str">
        <f t="shared" si="15"/>
        <v/>
      </c>
      <c r="P280" s="41" t="str">
        <f t="shared" si="16"/>
        <v/>
      </c>
      <c r="Q280" s="46" t="str">
        <f t="shared" si="17"/>
        <v/>
      </c>
    </row>
    <row r="281" spans="3:17" x14ac:dyDescent="0.15">
      <c r="C281" s="40" t="str">
        <f>IFERROR(IF(AND(I281&lt;&gt;"",I281&gt;=$E$2),MAX($C$4:C280)+1,""),"")</f>
        <v/>
      </c>
      <c r="D281" s="99" t="str">
        <f>IFERROR(IF(AND(H281&lt;&gt;"",H281&gt;=$E$2),MAX($D$4:D280)+1,""),"")</f>
        <v/>
      </c>
      <c r="F281" s="40" t="s">
        <v>7269</v>
      </c>
      <c r="G281" s="40" t="s">
        <v>7270</v>
      </c>
      <c r="H281" s="167" t="s">
        <v>5898</v>
      </c>
      <c r="I281" s="40" t="s">
        <v>5898</v>
      </c>
      <c r="O281" s="41" t="str">
        <f t="shared" si="15"/>
        <v/>
      </c>
      <c r="P281" s="41" t="str">
        <f t="shared" si="16"/>
        <v/>
      </c>
      <c r="Q281" s="46" t="str">
        <f t="shared" si="17"/>
        <v/>
      </c>
    </row>
    <row r="282" spans="3:17" x14ac:dyDescent="0.15">
      <c r="C282" s="40" t="str">
        <f>IFERROR(IF(AND(I282&lt;&gt;"",I282&gt;=$E$2),MAX($C$4:C281)+1,""),"")</f>
        <v/>
      </c>
      <c r="D282" s="99" t="str">
        <f>IFERROR(IF(AND(H282&lt;&gt;"",H282&gt;=$E$2),MAX($D$4:D281)+1,""),"")</f>
        <v/>
      </c>
      <c r="F282" s="40" t="s">
        <v>7271</v>
      </c>
      <c r="G282" s="40" t="s">
        <v>7272</v>
      </c>
      <c r="H282" s="167" t="s">
        <v>5898</v>
      </c>
      <c r="I282" s="40" t="s">
        <v>5898</v>
      </c>
      <c r="O282" s="41" t="str">
        <f t="shared" si="15"/>
        <v/>
      </c>
      <c r="P282" s="41" t="str">
        <f t="shared" si="16"/>
        <v/>
      </c>
      <c r="Q282" s="46" t="str">
        <f t="shared" si="17"/>
        <v/>
      </c>
    </row>
    <row r="283" spans="3:17" x14ac:dyDescent="0.15">
      <c r="C283" s="40" t="str">
        <f>IFERROR(IF(AND(I283&lt;&gt;"",I283&gt;=$E$2),MAX($C$4:C282)+1,""),"")</f>
        <v/>
      </c>
      <c r="D283" s="99" t="str">
        <f>IFERROR(IF(AND(H283&lt;&gt;"",H283&gt;=$E$2),MAX($D$4:D282)+1,""),"")</f>
        <v/>
      </c>
      <c r="F283" s="40" t="s">
        <v>7273</v>
      </c>
      <c r="G283" s="40" t="s">
        <v>7274</v>
      </c>
      <c r="H283" s="167" t="s">
        <v>5898</v>
      </c>
      <c r="I283" s="40" t="s">
        <v>5898</v>
      </c>
      <c r="O283" s="41" t="str">
        <f t="shared" si="15"/>
        <v/>
      </c>
      <c r="P283" s="41" t="str">
        <f t="shared" si="16"/>
        <v/>
      </c>
      <c r="Q283" s="46" t="str">
        <f t="shared" si="17"/>
        <v/>
      </c>
    </row>
    <row r="284" spans="3:17" x14ac:dyDescent="0.15">
      <c r="C284" s="40" t="str">
        <f>IFERROR(IF(AND(I284&lt;&gt;"",I284&gt;=$E$2),MAX($C$4:C283)+1,""),"")</f>
        <v/>
      </c>
      <c r="D284" s="99" t="str">
        <f>IFERROR(IF(AND(H284&lt;&gt;"",H284&gt;=$E$2),MAX($D$4:D283)+1,""),"")</f>
        <v/>
      </c>
      <c r="F284" s="40" t="s">
        <v>7275</v>
      </c>
      <c r="G284" s="40" t="s">
        <v>7276</v>
      </c>
      <c r="H284" s="167" t="s">
        <v>5898</v>
      </c>
      <c r="I284" s="40" t="s">
        <v>5898</v>
      </c>
      <c r="O284" s="41" t="str">
        <f t="shared" si="15"/>
        <v/>
      </c>
      <c r="P284" s="41" t="str">
        <f t="shared" si="16"/>
        <v/>
      </c>
      <c r="Q284" s="46" t="str">
        <f t="shared" si="17"/>
        <v/>
      </c>
    </row>
    <row r="285" spans="3:17" x14ac:dyDescent="0.15">
      <c r="C285" s="40" t="str">
        <f>IFERROR(IF(AND(I285&lt;&gt;"",I285&gt;=$E$2),MAX($C$4:C284)+1,""),"")</f>
        <v/>
      </c>
      <c r="D285" s="99" t="str">
        <f>IFERROR(IF(AND(H285&lt;&gt;"",H285&gt;=$E$2),MAX($D$4:D284)+1,""),"")</f>
        <v/>
      </c>
      <c r="F285" s="40" t="s">
        <v>7277</v>
      </c>
      <c r="G285" s="40" t="s">
        <v>7278</v>
      </c>
      <c r="H285" s="167" t="s">
        <v>5898</v>
      </c>
      <c r="I285" s="40" t="s">
        <v>5898</v>
      </c>
      <c r="O285" s="41" t="str">
        <f t="shared" si="15"/>
        <v/>
      </c>
      <c r="P285" s="41" t="str">
        <f t="shared" si="16"/>
        <v/>
      </c>
      <c r="Q285" s="46" t="str">
        <f t="shared" si="17"/>
        <v/>
      </c>
    </row>
    <row r="286" spans="3:17" x14ac:dyDescent="0.15">
      <c r="C286" s="40" t="str">
        <f>IFERROR(IF(AND(I286&lt;&gt;"",I286&gt;=$E$2),MAX($C$4:C285)+1,""),"")</f>
        <v/>
      </c>
      <c r="D286" s="99" t="str">
        <f>IFERROR(IF(AND(H286&lt;&gt;"",H286&gt;=$E$2),MAX($D$4:D285)+1,""),"")</f>
        <v/>
      </c>
      <c r="F286" s="40" t="s">
        <v>7279</v>
      </c>
      <c r="G286" s="40" t="s">
        <v>7280</v>
      </c>
      <c r="H286" s="167" t="s">
        <v>5898</v>
      </c>
      <c r="I286" s="40" t="s">
        <v>5898</v>
      </c>
      <c r="O286" s="41" t="str">
        <f t="shared" si="15"/>
        <v/>
      </c>
      <c r="P286" s="41" t="str">
        <f t="shared" si="16"/>
        <v/>
      </c>
      <c r="Q286" s="46" t="str">
        <f t="shared" si="17"/>
        <v/>
      </c>
    </row>
    <row r="287" spans="3:17" x14ac:dyDescent="0.15">
      <c r="C287" s="40" t="str">
        <f>IFERROR(IF(AND(I287&lt;&gt;"",I287&gt;=$E$2),MAX($C$4:C286)+1,""),"")</f>
        <v/>
      </c>
      <c r="D287" s="99" t="str">
        <f>IFERROR(IF(AND(H287&lt;&gt;"",H287&gt;=$E$2),MAX($D$4:D286)+1,""),"")</f>
        <v/>
      </c>
      <c r="F287" s="40" t="s">
        <v>7281</v>
      </c>
      <c r="G287" s="40" t="s">
        <v>7282</v>
      </c>
      <c r="H287" s="167" t="s">
        <v>5898</v>
      </c>
      <c r="I287" s="40" t="s">
        <v>5898</v>
      </c>
      <c r="O287" s="41" t="str">
        <f t="shared" si="15"/>
        <v/>
      </c>
      <c r="P287" s="41" t="str">
        <f t="shared" si="16"/>
        <v/>
      </c>
      <c r="Q287" s="46" t="str">
        <f t="shared" si="17"/>
        <v/>
      </c>
    </row>
    <row r="288" spans="3:17" x14ac:dyDescent="0.15">
      <c r="C288" s="40" t="str">
        <f>IFERROR(IF(AND(I288&lt;&gt;"",I288&gt;=$E$2),MAX($C$4:C287)+1,""),"")</f>
        <v/>
      </c>
      <c r="D288" s="99" t="str">
        <f>IFERROR(IF(AND(H288&lt;&gt;"",H288&gt;=$E$2),MAX($D$4:D287)+1,""),"")</f>
        <v/>
      </c>
      <c r="F288" s="40" t="s">
        <v>7283</v>
      </c>
      <c r="G288" s="40" t="s">
        <v>7284</v>
      </c>
      <c r="H288" s="167" t="s">
        <v>5898</v>
      </c>
      <c r="I288" s="40" t="s">
        <v>5898</v>
      </c>
      <c r="O288" s="41" t="str">
        <f t="shared" si="15"/>
        <v/>
      </c>
      <c r="P288" s="41" t="str">
        <f t="shared" si="16"/>
        <v/>
      </c>
      <c r="Q288" s="46" t="str">
        <f t="shared" si="17"/>
        <v/>
      </c>
    </row>
    <row r="289" spans="3:17" x14ac:dyDescent="0.15">
      <c r="C289" s="40" t="str">
        <f>IFERROR(IF(AND(I289&lt;&gt;"",I289&gt;=$E$2),MAX($C$4:C288)+1,""),"")</f>
        <v/>
      </c>
      <c r="D289" s="99" t="str">
        <f>IFERROR(IF(AND(H289&lt;&gt;"",H289&gt;=$E$2),MAX($D$4:D288)+1,""),"")</f>
        <v/>
      </c>
      <c r="F289" s="40" t="s">
        <v>7285</v>
      </c>
      <c r="G289" s="40" t="s">
        <v>7286</v>
      </c>
      <c r="H289" s="167" t="s">
        <v>5898</v>
      </c>
      <c r="I289" s="40" t="s">
        <v>5898</v>
      </c>
      <c r="O289" s="41" t="str">
        <f t="shared" si="15"/>
        <v/>
      </c>
      <c r="P289" s="41" t="str">
        <f t="shared" si="16"/>
        <v/>
      </c>
      <c r="Q289" s="46" t="str">
        <f t="shared" si="17"/>
        <v/>
      </c>
    </row>
    <row r="290" spans="3:17" x14ac:dyDescent="0.15">
      <c r="C290" s="40" t="str">
        <f>IFERROR(IF(AND(I290&lt;&gt;"",I290&gt;=$E$2),MAX($C$4:C289)+1,""),"")</f>
        <v/>
      </c>
      <c r="D290" s="99" t="str">
        <f>IFERROR(IF(AND(H290&lt;&gt;"",H290&gt;=$E$2),MAX($D$4:D289)+1,""),"")</f>
        <v/>
      </c>
      <c r="F290" s="40" t="s">
        <v>7287</v>
      </c>
      <c r="G290" s="40" t="s">
        <v>7288</v>
      </c>
      <c r="H290" s="167" t="s">
        <v>5898</v>
      </c>
      <c r="I290" s="40" t="s">
        <v>5898</v>
      </c>
      <c r="O290" s="41" t="str">
        <f t="shared" si="15"/>
        <v/>
      </c>
      <c r="P290" s="41" t="str">
        <f t="shared" si="16"/>
        <v/>
      </c>
      <c r="Q290" s="46" t="str">
        <f t="shared" si="17"/>
        <v/>
      </c>
    </row>
    <row r="291" spans="3:17" x14ac:dyDescent="0.15">
      <c r="C291" s="40" t="str">
        <f>IFERROR(IF(AND(I291&lt;&gt;"",I291&gt;=$E$2),MAX($C$4:C290)+1,""),"")</f>
        <v/>
      </c>
      <c r="D291" s="99" t="str">
        <f>IFERROR(IF(AND(H291&lt;&gt;"",H291&gt;=$E$2),MAX($D$4:D290)+1,""),"")</f>
        <v/>
      </c>
      <c r="F291" s="40" t="s">
        <v>7289</v>
      </c>
      <c r="G291" s="40" t="s">
        <v>7290</v>
      </c>
      <c r="H291" s="167">
        <v>0.5</v>
      </c>
      <c r="I291" s="40" t="s">
        <v>5898</v>
      </c>
      <c r="O291" s="41" t="str">
        <f t="shared" si="15"/>
        <v/>
      </c>
      <c r="P291" s="41" t="str">
        <f t="shared" si="16"/>
        <v/>
      </c>
      <c r="Q291" s="46" t="str">
        <f t="shared" si="17"/>
        <v/>
      </c>
    </row>
    <row r="292" spans="3:17" x14ac:dyDescent="0.15">
      <c r="C292" s="40" t="str">
        <f>IFERROR(IF(AND(I292&lt;&gt;"",I292&gt;=$E$2),MAX($C$4:C291)+1,""),"")</f>
        <v/>
      </c>
      <c r="D292" s="99" t="str">
        <f>IFERROR(IF(AND(H292&lt;&gt;"",H292&gt;=$E$2),MAX($D$4:D291)+1,""),"")</f>
        <v/>
      </c>
      <c r="F292" s="40" t="s">
        <v>7291</v>
      </c>
      <c r="G292" s="40" t="s">
        <v>7292</v>
      </c>
      <c r="H292" s="167" t="s">
        <v>5898</v>
      </c>
      <c r="I292" s="40" t="s">
        <v>5898</v>
      </c>
      <c r="O292" s="41" t="str">
        <f t="shared" si="15"/>
        <v/>
      </c>
      <c r="P292" s="41" t="str">
        <f t="shared" si="16"/>
        <v/>
      </c>
      <c r="Q292" s="46" t="str">
        <f t="shared" si="17"/>
        <v/>
      </c>
    </row>
    <row r="293" spans="3:17" x14ac:dyDescent="0.15">
      <c r="C293" s="40" t="str">
        <f>IFERROR(IF(AND(I293&lt;&gt;"",I293&gt;=$E$2),MAX($C$4:C292)+1,""),"")</f>
        <v/>
      </c>
      <c r="D293" s="99" t="str">
        <f>IFERROR(IF(AND(H293&lt;&gt;"",H293&gt;=$E$2),MAX($D$4:D292)+1,""),"")</f>
        <v/>
      </c>
      <c r="F293" s="40" t="s">
        <v>7293</v>
      </c>
      <c r="G293" s="40" t="s">
        <v>7294</v>
      </c>
      <c r="H293" s="167" t="s">
        <v>5898</v>
      </c>
      <c r="I293" s="40" t="s">
        <v>5898</v>
      </c>
      <c r="O293" s="41" t="str">
        <f t="shared" si="15"/>
        <v/>
      </c>
      <c r="P293" s="41" t="str">
        <f t="shared" si="16"/>
        <v/>
      </c>
      <c r="Q293" s="46" t="str">
        <f t="shared" si="17"/>
        <v/>
      </c>
    </row>
    <row r="294" spans="3:17" x14ac:dyDescent="0.15">
      <c r="C294" s="40" t="str">
        <f>IFERROR(IF(AND(I294&lt;&gt;"",I294&gt;=$E$2),MAX($C$4:C293)+1,""),"")</f>
        <v/>
      </c>
      <c r="D294" s="99" t="str">
        <f>IFERROR(IF(AND(H294&lt;&gt;"",H294&gt;=$E$2),MAX($D$4:D293)+1,""),"")</f>
        <v/>
      </c>
      <c r="F294" s="40" t="s">
        <v>7295</v>
      </c>
      <c r="G294" s="40" t="s">
        <v>7296</v>
      </c>
      <c r="H294" s="167" t="s">
        <v>5898</v>
      </c>
      <c r="I294" s="40" t="s">
        <v>5898</v>
      </c>
      <c r="O294" s="41" t="str">
        <f t="shared" si="15"/>
        <v/>
      </c>
      <c r="P294" s="41" t="str">
        <f t="shared" si="16"/>
        <v/>
      </c>
      <c r="Q294" s="46" t="str">
        <f t="shared" si="17"/>
        <v/>
      </c>
    </row>
    <row r="295" spans="3:17" x14ac:dyDescent="0.15">
      <c r="C295" s="40" t="str">
        <f>IFERROR(IF(AND(I295&lt;&gt;"",I295&gt;=$E$2),MAX($C$4:C294)+1,""),"")</f>
        <v/>
      </c>
      <c r="D295" s="99" t="str">
        <f>IFERROR(IF(AND(H295&lt;&gt;"",H295&gt;=$E$2),MAX($D$4:D294)+1,""),"")</f>
        <v/>
      </c>
      <c r="F295" s="40" t="s">
        <v>7297</v>
      </c>
      <c r="G295" s="40" t="s">
        <v>7298</v>
      </c>
      <c r="H295" s="167" t="s">
        <v>5898</v>
      </c>
      <c r="I295" s="40" t="s">
        <v>5898</v>
      </c>
      <c r="O295" s="41" t="str">
        <f t="shared" si="15"/>
        <v/>
      </c>
      <c r="P295" s="41" t="str">
        <f t="shared" si="16"/>
        <v/>
      </c>
      <c r="Q295" s="46" t="str">
        <f t="shared" si="17"/>
        <v/>
      </c>
    </row>
    <row r="296" spans="3:17" x14ac:dyDescent="0.15">
      <c r="C296" s="40" t="str">
        <f>IFERROR(IF(AND(I296&lt;&gt;"",I296&gt;=$E$2),MAX($C$4:C295)+1,""),"")</f>
        <v/>
      </c>
      <c r="D296" s="99" t="str">
        <f>IFERROR(IF(AND(H296&lt;&gt;"",H296&gt;=$E$2),MAX($D$4:D295)+1,""),"")</f>
        <v/>
      </c>
      <c r="F296" s="40" t="s">
        <v>7299</v>
      </c>
      <c r="G296" s="40" t="s">
        <v>7300</v>
      </c>
      <c r="H296" s="167" t="s">
        <v>5898</v>
      </c>
      <c r="I296" s="40" t="s">
        <v>5898</v>
      </c>
      <c r="O296" s="41" t="str">
        <f t="shared" si="15"/>
        <v/>
      </c>
      <c r="P296" s="41" t="str">
        <f t="shared" si="16"/>
        <v/>
      </c>
      <c r="Q296" s="46" t="str">
        <f t="shared" si="17"/>
        <v/>
      </c>
    </row>
    <row r="297" spans="3:17" x14ac:dyDescent="0.15">
      <c r="C297" s="40" t="str">
        <f>IFERROR(IF(AND(I297&lt;&gt;"",I297&gt;=$E$2),MAX($C$4:C296)+1,""),"")</f>
        <v/>
      </c>
      <c r="D297" s="99" t="str">
        <f>IFERROR(IF(AND(H297&lt;&gt;"",H297&gt;=$E$2),MAX($D$4:D296)+1,""),"")</f>
        <v/>
      </c>
      <c r="F297" s="40" t="s">
        <v>7301</v>
      </c>
      <c r="G297" s="40" t="s">
        <v>7302</v>
      </c>
      <c r="H297" s="167" t="s">
        <v>5898</v>
      </c>
      <c r="I297" s="40" t="s">
        <v>5898</v>
      </c>
      <c r="O297" s="41" t="str">
        <f t="shared" si="15"/>
        <v/>
      </c>
      <c r="P297" s="41" t="str">
        <f t="shared" si="16"/>
        <v/>
      </c>
      <c r="Q297" s="46" t="str">
        <f t="shared" si="17"/>
        <v/>
      </c>
    </row>
    <row r="298" spans="3:17" x14ac:dyDescent="0.15">
      <c r="C298" s="40" t="str">
        <f>IFERROR(IF(AND(I298&lt;&gt;"",I298&gt;=$E$2),MAX($C$4:C297)+1,""),"")</f>
        <v/>
      </c>
      <c r="D298" s="99" t="str">
        <f>IFERROR(IF(AND(H298&lt;&gt;"",H298&gt;=$E$2),MAX($D$4:D297)+1,""),"")</f>
        <v/>
      </c>
      <c r="F298" s="40" t="s">
        <v>7303</v>
      </c>
      <c r="G298" s="40" t="s">
        <v>7304</v>
      </c>
      <c r="H298" s="167">
        <v>1</v>
      </c>
      <c r="I298" s="40" t="s">
        <v>5898</v>
      </c>
      <c r="O298" s="41" t="str">
        <f t="shared" si="15"/>
        <v/>
      </c>
      <c r="P298" s="41" t="str">
        <f t="shared" si="16"/>
        <v/>
      </c>
      <c r="Q298" s="46" t="str">
        <f t="shared" si="17"/>
        <v/>
      </c>
    </row>
    <row r="299" spans="3:17" x14ac:dyDescent="0.15">
      <c r="C299" s="40" t="str">
        <f>IFERROR(IF(AND(I299&lt;&gt;"",I299&gt;=$E$2),MAX($C$4:C298)+1,""),"")</f>
        <v/>
      </c>
      <c r="D299" s="99" t="str">
        <f>IFERROR(IF(AND(H299&lt;&gt;"",H299&gt;=$E$2),MAX($D$4:D298)+1,""),"")</f>
        <v/>
      </c>
      <c r="F299" s="40" t="s">
        <v>7305</v>
      </c>
      <c r="G299" s="40" t="s">
        <v>7306</v>
      </c>
      <c r="H299" s="167" t="s">
        <v>5898</v>
      </c>
      <c r="I299" s="40" t="s">
        <v>5898</v>
      </c>
      <c r="O299" s="41" t="str">
        <f t="shared" si="15"/>
        <v/>
      </c>
      <c r="P299" s="41" t="str">
        <f t="shared" si="16"/>
        <v/>
      </c>
      <c r="Q299" s="46" t="str">
        <f t="shared" si="17"/>
        <v/>
      </c>
    </row>
    <row r="300" spans="3:17" x14ac:dyDescent="0.15">
      <c r="C300" s="40" t="str">
        <f>IFERROR(IF(AND(I300&lt;&gt;"",I300&gt;=$E$2),MAX($C$4:C299)+1,""),"")</f>
        <v/>
      </c>
      <c r="D300" s="99" t="str">
        <f>IFERROR(IF(AND(H300&lt;&gt;"",H300&gt;=$E$2),MAX($D$4:D299)+1,""),"")</f>
        <v/>
      </c>
      <c r="F300" s="40" t="s">
        <v>7307</v>
      </c>
      <c r="G300" s="40" t="s">
        <v>7308</v>
      </c>
      <c r="H300" s="167" t="s">
        <v>5898</v>
      </c>
      <c r="I300" s="40" t="s">
        <v>5898</v>
      </c>
      <c r="O300" s="41" t="str">
        <f t="shared" si="15"/>
        <v/>
      </c>
      <c r="P300" s="41" t="str">
        <f t="shared" si="16"/>
        <v/>
      </c>
      <c r="Q300" s="46" t="str">
        <f t="shared" si="17"/>
        <v/>
      </c>
    </row>
    <row r="301" spans="3:17" x14ac:dyDescent="0.15">
      <c r="C301" s="40" t="str">
        <f>IFERROR(IF(AND(I301&lt;&gt;"",I301&gt;=$E$2),MAX($C$4:C300)+1,""),"")</f>
        <v/>
      </c>
      <c r="D301" s="99" t="str">
        <f>IFERROR(IF(AND(H301&lt;&gt;"",H301&gt;=$E$2),MAX($D$4:D300)+1,""),"")</f>
        <v/>
      </c>
      <c r="F301" s="40" t="s">
        <v>7309</v>
      </c>
      <c r="G301" s="40" t="s">
        <v>7310</v>
      </c>
      <c r="H301" s="167" t="s">
        <v>5898</v>
      </c>
      <c r="I301" s="40" t="s">
        <v>5898</v>
      </c>
      <c r="O301" s="41" t="str">
        <f t="shared" si="15"/>
        <v/>
      </c>
      <c r="P301" s="41" t="str">
        <f t="shared" si="16"/>
        <v/>
      </c>
      <c r="Q301" s="46" t="str">
        <f t="shared" si="17"/>
        <v/>
      </c>
    </row>
    <row r="302" spans="3:17" x14ac:dyDescent="0.15">
      <c r="C302" s="40" t="str">
        <f>IFERROR(IF(AND(I302&lt;&gt;"",I302&gt;=$E$2),MAX($C$4:C301)+1,""),"")</f>
        <v/>
      </c>
      <c r="D302" s="99" t="str">
        <f>IFERROR(IF(AND(H302&lt;&gt;"",H302&gt;=$E$2),MAX($D$4:D301)+1,""),"")</f>
        <v/>
      </c>
      <c r="F302" s="40" t="s">
        <v>7311</v>
      </c>
      <c r="G302" s="40" t="s">
        <v>7312</v>
      </c>
      <c r="H302" s="167" t="s">
        <v>5898</v>
      </c>
      <c r="I302" s="40" t="s">
        <v>5898</v>
      </c>
      <c r="O302" s="41" t="str">
        <f t="shared" si="15"/>
        <v/>
      </c>
      <c r="P302" s="41" t="str">
        <f t="shared" si="16"/>
        <v/>
      </c>
      <c r="Q302" s="46" t="str">
        <f t="shared" si="17"/>
        <v/>
      </c>
    </row>
    <row r="303" spans="3:17" x14ac:dyDescent="0.15">
      <c r="C303" s="40" t="str">
        <f>IFERROR(IF(AND(I303&lt;&gt;"",I303&gt;=$E$2),MAX($C$4:C302)+1,""),"")</f>
        <v/>
      </c>
      <c r="D303" s="99" t="str">
        <f>IFERROR(IF(AND(H303&lt;&gt;"",H303&gt;=$E$2),MAX($D$4:D302)+1,""),"")</f>
        <v/>
      </c>
      <c r="F303" s="40" t="s">
        <v>7313</v>
      </c>
      <c r="G303" s="40" t="s">
        <v>7314</v>
      </c>
      <c r="H303" s="167" t="s">
        <v>5898</v>
      </c>
      <c r="I303" s="40" t="s">
        <v>5898</v>
      </c>
      <c r="O303" s="41" t="str">
        <f t="shared" si="15"/>
        <v/>
      </c>
      <c r="P303" s="41" t="str">
        <f t="shared" si="16"/>
        <v/>
      </c>
      <c r="Q303" s="46" t="str">
        <f t="shared" si="17"/>
        <v/>
      </c>
    </row>
    <row r="304" spans="3:17" x14ac:dyDescent="0.15">
      <c r="C304" s="40" t="str">
        <f>IFERROR(IF(AND(I304&lt;&gt;"",I304&gt;=$E$2),MAX($C$4:C303)+1,""),"")</f>
        <v/>
      </c>
      <c r="D304" s="99" t="str">
        <f>IFERROR(IF(AND(H304&lt;&gt;"",H304&gt;=$E$2),MAX($D$4:D303)+1,""),"")</f>
        <v/>
      </c>
      <c r="F304" s="40" t="s">
        <v>7315</v>
      </c>
      <c r="G304" s="40" t="s">
        <v>7316</v>
      </c>
      <c r="H304" s="167" t="s">
        <v>5898</v>
      </c>
      <c r="I304" s="40" t="s">
        <v>5898</v>
      </c>
      <c r="O304" s="41" t="str">
        <f t="shared" si="15"/>
        <v/>
      </c>
      <c r="P304" s="41" t="str">
        <f t="shared" si="16"/>
        <v/>
      </c>
      <c r="Q304" s="46" t="str">
        <f t="shared" si="17"/>
        <v/>
      </c>
    </row>
    <row r="305" spans="3:17" x14ac:dyDescent="0.15">
      <c r="C305" s="40" t="str">
        <f>IFERROR(IF(AND(I305&lt;&gt;"",I305&gt;=$E$2),MAX($C$4:C304)+1,""),"")</f>
        <v/>
      </c>
      <c r="D305" s="99" t="str">
        <f>IFERROR(IF(AND(H305&lt;&gt;"",H305&gt;=$E$2),MAX($D$4:D304)+1,""),"")</f>
        <v/>
      </c>
      <c r="F305" s="40" t="s">
        <v>7317</v>
      </c>
      <c r="G305" s="40" t="s">
        <v>7318</v>
      </c>
      <c r="H305" s="167" t="s">
        <v>5898</v>
      </c>
      <c r="I305" s="40" t="s">
        <v>5898</v>
      </c>
      <c r="O305" s="41" t="str">
        <f t="shared" si="15"/>
        <v/>
      </c>
      <c r="P305" s="41" t="str">
        <f t="shared" si="16"/>
        <v/>
      </c>
      <c r="Q305" s="46" t="str">
        <f t="shared" si="17"/>
        <v/>
      </c>
    </row>
    <row r="306" spans="3:17" x14ac:dyDescent="0.15">
      <c r="C306" s="40" t="str">
        <f>IFERROR(IF(AND(I306&lt;&gt;"",I306&gt;=$E$2),MAX($C$4:C305)+1,""),"")</f>
        <v/>
      </c>
      <c r="D306" s="99" t="str">
        <f>IFERROR(IF(AND(H306&lt;&gt;"",H306&gt;=$E$2),MAX($D$4:D305)+1,""),"")</f>
        <v/>
      </c>
      <c r="F306" s="40" t="s">
        <v>7319</v>
      </c>
      <c r="G306" s="40" t="s">
        <v>7320</v>
      </c>
      <c r="H306" s="167" t="s">
        <v>5898</v>
      </c>
      <c r="I306" s="40" t="s">
        <v>5898</v>
      </c>
      <c r="O306" s="41" t="str">
        <f t="shared" si="15"/>
        <v/>
      </c>
      <c r="P306" s="41" t="str">
        <f t="shared" si="16"/>
        <v/>
      </c>
      <c r="Q306" s="46" t="str">
        <f t="shared" si="17"/>
        <v/>
      </c>
    </row>
    <row r="307" spans="3:17" x14ac:dyDescent="0.15">
      <c r="C307" s="40" t="str">
        <f>IFERROR(IF(AND(I307&lt;&gt;"",I307&gt;=$E$2),MAX($C$4:C306)+1,""),"")</f>
        <v/>
      </c>
      <c r="D307" s="99" t="str">
        <f>IFERROR(IF(AND(H307&lt;&gt;"",H307&gt;=$E$2),MAX($D$4:D306)+1,""),"")</f>
        <v/>
      </c>
      <c r="F307" s="40" t="s">
        <v>7321</v>
      </c>
      <c r="G307" s="40" t="s">
        <v>7322</v>
      </c>
      <c r="H307" s="167" t="s">
        <v>5898</v>
      </c>
      <c r="I307" s="40" t="s">
        <v>5898</v>
      </c>
      <c r="O307" s="41" t="str">
        <f t="shared" si="15"/>
        <v/>
      </c>
      <c r="P307" s="41" t="str">
        <f t="shared" si="16"/>
        <v/>
      </c>
      <c r="Q307" s="46" t="str">
        <f t="shared" si="17"/>
        <v/>
      </c>
    </row>
    <row r="308" spans="3:17" x14ac:dyDescent="0.15">
      <c r="C308" s="40" t="str">
        <f>IFERROR(IF(AND(I308&lt;&gt;"",I308&gt;=$E$2),MAX($C$4:C307)+1,""),"")</f>
        <v/>
      </c>
      <c r="D308" s="99" t="str">
        <f>IFERROR(IF(AND(H308&lt;&gt;"",H308&gt;=$E$2),MAX($D$4:D307)+1,""),"")</f>
        <v/>
      </c>
      <c r="F308" s="40" t="s">
        <v>7323</v>
      </c>
      <c r="G308" s="40" t="s">
        <v>7324</v>
      </c>
      <c r="H308" s="167" t="s">
        <v>5898</v>
      </c>
      <c r="I308" s="40" t="s">
        <v>5898</v>
      </c>
      <c r="O308" s="41" t="str">
        <f t="shared" si="15"/>
        <v/>
      </c>
      <c r="P308" s="41" t="str">
        <f t="shared" si="16"/>
        <v/>
      </c>
      <c r="Q308" s="46" t="str">
        <f t="shared" si="17"/>
        <v/>
      </c>
    </row>
    <row r="309" spans="3:17" x14ac:dyDescent="0.15">
      <c r="C309" s="40" t="str">
        <f>IFERROR(IF(AND(I309&lt;&gt;"",I309&gt;=$E$2),MAX($C$4:C308)+1,""),"")</f>
        <v/>
      </c>
      <c r="D309" s="99" t="str">
        <f>IFERROR(IF(AND(H309&lt;&gt;"",H309&gt;=$E$2),MAX($D$4:D308)+1,""),"")</f>
        <v/>
      </c>
      <c r="F309" s="40" t="s">
        <v>7325</v>
      </c>
      <c r="G309" s="40" t="s">
        <v>7326</v>
      </c>
      <c r="H309" s="167" t="s">
        <v>5898</v>
      </c>
      <c r="I309" s="40" t="s">
        <v>5898</v>
      </c>
      <c r="O309" s="41" t="str">
        <f t="shared" si="15"/>
        <v/>
      </c>
      <c r="P309" s="41" t="str">
        <f t="shared" si="16"/>
        <v/>
      </c>
      <c r="Q309" s="46" t="str">
        <f t="shared" si="17"/>
        <v/>
      </c>
    </row>
    <row r="310" spans="3:17" x14ac:dyDescent="0.15">
      <c r="C310" s="40" t="str">
        <f>IFERROR(IF(AND(I310&lt;&gt;"",I310&gt;=$E$2),MAX($C$4:C309)+1,""),"")</f>
        <v/>
      </c>
      <c r="D310" s="99" t="str">
        <f>IFERROR(IF(AND(H310&lt;&gt;"",H310&gt;=$E$2),MAX($D$4:D309)+1,""),"")</f>
        <v/>
      </c>
      <c r="F310" s="40" t="s">
        <v>7327</v>
      </c>
      <c r="G310" s="40" t="s">
        <v>7328</v>
      </c>
      <c r="H310" s="167" t="s">
        <v>5898</v>
      </c>
      <c r="I310" s="40" t="s">
        <v>5898</v>
      </c>
      <c r="O310" s="41" t="str">
        <f t="shared" si="15"/>
        <v/>
      </c>
      <c r="P310" s="41" t="str">
        <f t="shared" si="16"/>
        <v/>
      </c>
      <c r="Q310" s="46" t="str">
        <f t="shared" si="17"/>
        <v/>
      </c>
    </row>
    <row r="311" spans="3:17" x14ac:dyDescent="0.15">
      <c r="C311" s="40" t="str">
        <f>IFERROR(IF(AND(I311&lt;&gt;"",I311&gt;=$E$2),MAX($C$4:C310)+1,""),"")</f>
        <v/>
      </c>
      <c r="D311" s="99" t="str">
        <f>IFERROR(IF(AND(H311&lt;&gt;"",H311&gt;=$E$2),MAX($D$4:D310)+1,""),"")</f>
        <v/>
      </c>
      <c r="F311" s="40" t="s">
        <v>7329</v>
      </c>
      <c r="G311" s="40" t="s">
        <v>7330</v>
      </c>
      <c r="H311" s="167" t="s">
        <v>5898</v>
      </c>
      <c r="I311" s="40" t="s">
        <v>5898</v>
      </c>
      <c r="O311" s="41" t="str">
        <f t="shared" si="15"/>
        <v/>
      </c>
      <c r="P311" s="41" t="str">
        <f t="shared" si="16"/>
        <v/>
      </c>
      <c r="Q311" s="46" t="str">
        <f t="shared" si="17"/>
        <v/>
      </c>
    </row>
    <row r="312" spans="3:17" x14ac:dyDescent="0.15">
      <c r="C312" s="40" t="str">
        <f>IFERROR(IF(AND(I312&lt;&gt;"",I312&gt;=$E$2),MAX($C$4:C311)+1,""),"")</f>
        <v/>
      </c>
      <c r="D312" s="99" t="str">
        <f>IFERROR(IF(AND(H312&lt;&gt;"",H312&gt;=$E$2),MAX($D$4:D311)+1,""),"")</f>
        <v/>
      </c>
      <c r="F312" s="40" t="s">
        <v>7331</v>
      </c>
      <c r="G312" s="40" t="s">
        <v>7332</v>
      </c>
      <c r="H312" s="167" t="s">
        <v>5898</v>
      </c>
      <c r="I312" s="40" t="s">
        <v>5898</v>
      </c>
      <c r="O312" s="41" t="str">
        <f t="shared" si="15"/>
        <v/>
      </c>
      <c r="P312" s="41" t="str">
        <f t="shared" si="16"/>
        <v/>
      </c>
      <c r="Q312" s="46" t="str">
        <f t="shared" si="17"/>
        <v/>
      </c>
    </row>
    <row r="313" spans="3:17" x14ac:dyDescent="0.15">
      <c r="C313" s="40" t="str">
        <f>IFERROR(IF(AND(I313&lt;&gt;"",I313&gt;=$E$2),MAX($C$4:C312)+1,""),"")</f>
        <v/>
      </c>
      <c r="D313" s="99" t="str">
        <f>IFERROR(IF(AND(H313&lt;&gt;"",H313&gt;=$E$2),MAX($D$4:D312)+1,""),"")</f>
        <v/>
      </c>
      <c r="F313" s="40" t="s">
        <v>7333</v>
      </c>
      <c r="G313" s="40" t="s">
        <v>7334</v>
      </c>
      <c r="H313" s="167" t="s">
        <v>5898</v>
      </c>
      <c r="I313" s="40" t="s">
        <v>5898</v>
      </c>
      <c r="O313" s="41" t="str">
        <f t="shared" si="15"/>
        <v/>
      </c>
      <c r="P313" s="41" t="str">
        <f t="shared" si="16"/>
        <v/>
      </c>
      <c r="Q313" s="46" t="str">
        <f t="shared" si="17"/>
        <v/>
      </c>
    </row>
    <row r="314" spans="3:17" x14ac:dyDescent="0.15">
      <c r="C314" s="40" t="str">
        <f>IFERROR(IF(AND(I314&lt;&gt;"",I314&gt;=$E$2),MAX($C$4:C313)+1,""),"")</f>
        <v/>
      </c>
      <c r="D314" s="99" t="str">
        <f>IFERROR(IF(AND(H314&lt;&gt;"",H314&gt;=$E$2),MAX($D$4:D313)+1,""),"")</f>
        <v/>
      </c>
      <c r="F314" s="40" t="s">
        <v>7335</v>
      </c>
      <c r="G314" s="40" t="s">
        <v>7336</v>
      </c>
      <c r="H314" s="167" t="s">
        <v>5898</v>
      </c>
      <c r="I314" s="40" t="s">
        <v>5898</v>
      </c>
      <c r="O314" s="41" t="str">
        <f t="shared" si="15"/>
        <v/>
      </c>
      <c r="P314" s="41" t="str">
        <f t="shared" si="16"/>
        <v/>
      </c>
      <c r="Q314" s="46" t="str">
        <f t="shared" si="17"/>
        <v/>
      </c>
    </row>
    <row r="315" spans="3:17" x14ac:dyDescent="0.15">
      <c r="C315" s="40" t="str">
        <f>IFERROR(IF(AND(I315&lt;&gt;"",I315&gt;=$E$2),MAX($C$4:C314)+1,""),"")</f>
        <v/>
      </c>
      <c r="D315" s="99" t="str">
        <f>IFERROR(IF(AND(H315&lt;&gt;"",H315&gt;=$E$2),MAX($D$4:D314)+1,""),"")</f>
        <v/>
      </c>
      <c r="F315" s="40" t="s">
        <v>7337</v>
      </c>
      <c r="G315" s="40" t="s">
        <v>7338</v>
      </c>
      <c r="H315" s="167" t="s">
        <v>5898</v>
      </c>
      <c r="I315" s="40" t="s">
        <v>5898</v>
      </c>
      <c r="O315" s="41" t="str">
        <f t="shared" si="15"/>
        <v/>
      </c>
      <c r="P315" s="41" t="str">
        <f t="shared" si="16"/>
        <v/>
      </c>
      <c r="Q315" s="46" t="str">
        <f t="shared" si="17"/>
        <v/>
      </c>
    </row>
    <row r="316" spans="3:17" x14ac:dyDescent="0.15">
      <c r="C316" s="40" t="str">
        <f>IFERROR(IF(AND(I316&lt;&gt;"",I316&gt;=$E$2),MAX($C$4:C315)+1,""),"")</f>
        <v/>
      </c>
      <c r="D316" s="99" t="str">
        <f>IFERROR(IF(AND(H316&lt;&gt;"",H316&gt;=$E$2),MAX($D$4:D315)+1,""),"")</f>
        <v/>
      </c>
      <c r="F316" s="40" t="s">
        <v>7339</v>
      </c>
      <c r="G316" s="40" t="s">
        <v>7340</v>
      </c>
      <c r="H316" s="167" t="s">
        <v>5898</v>
      </c>
      <c r="I316" s="40" t="s">
        <v>5898</v>
      </c>
      <c r="O316" s="41" t="str">
        <f t="shared" si="15"/>
        <v/>
      </c>
      <c r="P316" s="41" t="str">
        <f t="shared" si="16"/>
        <v/>
      </c>
      <c r="Q316" s="46" t="str">
        <f t="shared" si="17"/>
        <v/>
      </c>
    </row>
    <row r="317" spans="3:17" x14ac:dyDescent="0.15">
      <c r="C317" s="40" t="str">
        <f>IFERROR(IF(AND(I317&lt;&gt;"",I317&gt;=$E$2),MAX($C$4:C316)+1,""),"")</f>
        <v/>
      </c>
      <c r="D317" s="99" t="str">
        <f>IFERROR(IF(AND(H317&lt;&gt;"",H317&gt;=$E$2),MAX($D$4:D316)+1,""),"")</f>
        <v/>
      </c>
      <c r="F317" s="40" t="s">
        <v>7341</v>
      </c>
      <c r="G317" s="40" t="s">
        <v>7342</v>
      </c>
      <c r="H317" s="167" t="s">
        <v>5898</v>
      </c>
      <c r="I317" s="40" t="s">
        <v>5898</v>
      </c>
      <c r="O317" s="41" t="str">
        <f t="shared" si="15"/>
        <v/>
      </c>
      <c r="P317" s="41" t="str">
        <f t="shared" si="16"/>
        <v/>
      </c>
      <c r="Q317" s="46" t="str">
        <f t="shared" si="17"/>
        <v/>
      </c>
    </row>
    <row r="318" spans="3:17" x14ac:dyDescent="0.15">
      <c r="C318" s="40" t="str">
        <f>IFERROR(IF(AND(I318&lt;&gt;"",I318&gt;=$E$2),MAX($C$4:C317)+1,""),"")</f>
        <v/>
      </c>
      <c r="D318" s="99" t="str">
        <f>IFERROR(IF(AND(H318&lt;&gt;"",H318&gt;=$E$2),MAX($D$4:D317)+1,""),"")</f>
        <v/>
      </c>
      <c r="F318" s="40" t="s">
        <v>7343</v>
      </c>
      <c r="G318" s="40" t="s">
        <v>7344</v>
      </c>
      <c r="H318" s="167" t="s">
        <v>5898</v>
      </c>
      <c r="I318" s="40" t="s">
        <v>5898</v>
      </c>
      <c r="O318" s="41" t="str">
        <f t="shared" si="15"/>
        <v/>
      </c>
      <c r="P318" s="41" t="str">
        <f t="shared" si="16"/>
        <v/>
      </c>
      <c r="Q318" s="46" t="str">
        <f t="shared" si="17"/>
        <v/>
      </c>
    </row>
    <row r="319" spans="3:17" x14ac:dyDescent="0.15">
      <c r="C319" s="40" t="str">
        <f>IFERROR(IF(AND(I319&lt;&gt;"",I319&gt;=$E$2),MAX($C$4:C318)+1,""),"")</f>
        <v/>
      </c>
      <c r="D319" s="99" t="str">
        <f>IFERROR(IF(AND(H319&lt;&gt;"",H319&gt;=$E$2),MAX($D$4:D318)+1,""),"")</f>
        <v/>
      </c>
      <c r="F319" s="40" t="s">
        <v>7345</v>
      </c>
      <c r="G319" s="40" t="s">
        <v>7346</v>
      </c>
      <c r="H319" s="167" t="s">
        <v>5898</v>
      </c>
      <c r="I319" s="40" t="s">
        <v>5898</v>
      </c>
      <c r="O319" s="41" t="str">
        <f t="shared" si="15"/>
        <v/>
      </c>
      <c r="P319" s="41" t="str">
        <f t="shared" si="16"/>
        <v/>
      </c>
      <c r="Q319" s="46" t="str">
        <f t="shared" si="17"/>
        <v/>
      </c>
    </row>
    <row r="320" spans="3:17" x14ac:dyDescent="0.15">
      <c r="C320" s="40" t="str">
        <f>IFERROR(IF(AND(I320&lt;&gt;"",I320&gt;=$E$2),MAX($C$4:C319)+1,""),"")</f>
        <v/>
      </c>
      <c r="D320" s="99" t="str">
        <f>IFERROR(IF(AND(H320&lt;&gt;"",H320&gt;=$E$2),MAX($D$4:D319)+1,""),"")</f>
        <v/>
      </c>
      <c r="F320" s="40" t="s">
        <v>7347</v>
      </c>
      <c r="G320" s="40" t="s">
        <v>7348</v>
      </c>
      <c r="H320" s="167" t="s">
        <v>5898</v>
      </c>
      <c r="I320" s="40" t="s">
        <v>5898</v>
      </c>
      <c r="O320" s="41" t="str">
        <f t="shared" si="15"/>
        <v/>
      </c>
      <c r="P320" s="41" t="str">
        <f t="shared" si="16"/>
        <v/>
      </c>
      <c r="Q320" s="46" t="str">
        <f t="shared" si="17"/>
        <v/>
      </c>
    </row>
    <row r="321" spans="3:17" x14ac:dyDescent="0.15">
      <c r="C321" s="40" t="str">
        <f>IFERROR(IF(AND(I321&lt;&gt;"",I321&gt;=$E$2),MAX($C$4:C320)+1,""),"")</f>
        <v/>
      </c>
      <c r="D321" s="99" t="str">
        <f>IFERROR(IF(AND(H321&lt;&gt;"",H321&gt;=$E$2),MAX($D$4:D320)+1,""),"")</f>
        <v/>
      </c>
      <c r="F321" s="40" t="s">
        <v>7349</v>
      </c>
      <c r="G321" s="40" t="s">
        <v>7350</v>
      </c>
      <c r="H321" s="167">
        <v>1</v>
      </c>
      <c r="I321" s="40" t="s">
        <v>5898</v>
      </c>
      <c r="O321" s="41" t="str">
        <f t="shared" si="15"/>
        <v/>
      </c>
      <c r="P321" s="41" t="str">
        <f t="shared" si="16"/>
        <v/>
      </c>
      <c r="Q321" s="46" t="str">
        <f t="shared" si="17"/>
        <v/>
      </c>
    </row>
    <row r="322" spans="3:17" x14ac:dyDescent="0.15">
      <c r="C322" s="40" t="str">
        <f>IFERROR(IF(AND(I322&lt;&gt;"",I322&gt;=$E$2),MAX($C$4:C321)+1,""),"")</f>
        <v/>
      </c>
      <c r="D322" s="99" t="str">
        <f>IFERROR(IF(AND(H322&lt;&gt;"",H322&gt;=$E$2),MAX($D$4:D321)+1,""),"")</f>
        <v/>
      </c>
      <c r="F322" s="40" t="s">
        <v>7351</v>
      </c>
      <c r="G322" s="40" t="s">
        <v>7352</v>
      </c>
      <c r="H322" s="167" t="s">
        <v>5898</v>
      </c>
      <c r="I322" s="40" t="s">
        <v>5898</v>
      </c>
      <c r="O322" s="41" t="str">
        <f t="shared" si="15"/>
        <v/>
      </c>
      <c r="P322" s="41" t="str">
        <f t="shared" si="16"/>
        <v/>
      </c>
      <c r="Q322" s="46" t="str">
        <f t="shared" si="17"/>
        <v/>
      </c>
    </row>
    <row r="323" spans="3:17" x14ac:dyDescent="0.15">
      <c r="C323" s="40" t="str">
        <f>IFERROR(IF(AND(I323&lt;&gt;"",I323&gt;=$E$2),MAX($C$4:C322)+1,""),"")</f>
        <v/>
      </c>
      <c r="D323" s="99" t="str">
        <f>IFERROR(IF(AND(H323&lt;&gt;"",H323&gt;=$E$2),MAX($D$4:D322)+1,""),"")</f>
        <v/>
      </c>
      <c r="F323" s="40" t="s">
        <v>7353</v>
      </c>
      <c r="G323" s="40" t="s">
        <v>7354</v>
      </c>
      <c r="H323" s="167" t="s">
        <v>5898</v>
      </c>
      <c r="I323" s="40" t="s">
        <v>5898</v>
      </c>
      <c r="O323" s="41" t="str">
        <f t="shared" si="15"/>
        <v/>
      </c>
      <c r="P323" s="41" t="str">
        <f t="shared" si="16"/>
        <v/>
      </c>
      <c r="Q323" s="46" t="str">
        <f t="shared" si="17"/>
        <v/>
      </c>
    </row>
    <row r="324" spans="3:17" x14ac:dyDescent="0.15">
      <c r="C324" s="40" t="str">
        <f>IFERROR(IF(AND(I324&lt;&gt;"",I324&gt;=$E$2),MAX($C$4:C323)+1,""),"")</f>
        <v/>
      </c>
      <c r="D324" s="99" t="str">
        <f>IFERROR(IF(AND(H324&lt;&gt;"",H324&gt;=$E$2),MAX($D$4:D323)+1,""),"")</f>
        <v/>
      </c>
      <c r="F324" s="40" t="s">
        <v>7355</v>
      </c>
      <c r="G324" s="40" t="s">
        <v>7356</v>
      </c>
      <c r="H324" s="167" t="s">
        <v>5898</v>
      </c>
      <c r="I324" s="40" t="s">
        <v>5898</v>
      </c>
      <c r="O324" s="41" t="str">
        <f t="shared" si="15"/>
        <v/>
      </c>
      <c r="P324" s="41" t="str">
        <f t="shared" si="16"/>
        <v/>
      </c>
      <c r="Q324" s="46" t="str">
        <f t="shared" si="17"/>
        <v/>
      </c>
    </row>
    <row r="325" spans="3:17" x14ac:dyDescent="0.15">
      <c r="C325" s="40" t="str">
        <f>IFERROR(IF(AND(I325&lt;&gt;"",I325&gt;=$E$2),MAX($C$4:C324)+1,""),"")</f>
        <v/>
      </c>
      <c r="D325" s="99" t="str">
        <f>IFERROR(IF(AND(H325&lt;&gt;"",H325&gt;=$E$2),MAX($D$4:D324)+1,""),"")</f>
        <v/>
      </c>
      <c r="F325" s="40" t="s">
        <v>7357</v>
      </c>
      <c r="G325" s="40" t="s">
        <v>7358</v>
      </c>
      <c r="H325" s="167" t="s">
        <v>5898</v>
      </c>
      <c r="I325" s="40" t="s">
        <v>5898</v>
      </c>
      <c r="O325" s="41" t="str">
        <f t="shared" si="15"/>
        <v/>
      </c>
      <c r="P325" s="41" t="str">
        <f t="shared" si="16"/>
        <v/>
      </c>
      <c r="Q325" s="46" t="str">
        <f t="shared" si="17"/>
        <v/>
      </c>
    </row>
    <row r="326" spans="3:17" x14ac:dyDescent="0.15">
      <c r="C326" s="40" t="str">
        <f>IFERROR(IF(AND(I326&lt;&gt;"",I326&gt;=$E$2),MAX($C$4:C325)+1,""),"")</f>
        <v/>
      </c>
      <c r="D326" s="99" t="str">
        <f>IFERROR(IF(AND(H326&lt;&gt;"",H326&gt;=$E$2),MAX($D$4:D325)+1,""),"")</f>
        <v/>
      </c>
      <c r="F326" s="40" t="s">
        <v>7359</v>
      </c>
      <c r="G326" s="40" t="s">
        <v>7360</v>
      </c>
      <c r="H326" s="167" t="s">
        <v>5898</v>
      </c>
      <c r="I326" s="40" t="s">
        <v>5898</v>
      </c>
      <c r="O326" s="41" t="str">
        <f t="shared" ref="O326:O389" si="18">IFERROR(VLOOKUP(N326,D:H,3,),"")</f>
        <v/>
      </c>
      <c r="P326" s="41" t="str">
        <f t="shared" ref="P326:P389" si="19">IFERROR(VLOOKUP(N326,D:H,4,),"")</f>
        <v/>
      </c>
      <c r="Q326" s="46" t="str">
        <f t="shared" ref="Q326:Q389" si="20">IFERROR(VLOOKUP(N326,D:H,5,),"")</f>
        <v/>
      </c>
    </row>
    <row r="327" spans="3:17" x14ac:dyDescent="0.15">
      <c r="C327" s="40" t="str">
        <f>IFERROR(IF(AND(I327&lt;&gt;"",I327&gt;=$E$2),MAX($C$4:C326)+1,""),"")</f>
        <v/>
      </c>
      <c r="D327" s="99" t="str">
        <f>IFERROR(IF(AND(H327&lt;&gt;"",H327&gt;=$E$2),MAX($D$4:D326)+1,""),"")</f>
        <v/>
      </c>
      <c r="F327" s="40" t="s">
        <v>7361</v>
      </c>
      <c r="G327" s="40" t="s">
        <v>7362</v>
      </c>
      <c r="H327" s="167">
        <v>1</v>
      </c>
      <c r="I327" s="40" t="s">
        <v>5898</v>
      </c>
      <c r="O327" s="41" t="str">
        <f t="shared" si="18"/>
        <v/>
      </c>
      <c r="P327" s="41" t="str">
        <f t="shared" si="19"/>
        <v/>
      </c>
      <c r="Q327" s="46" t="str">
        <f t="shared" si="20"/>
        <v/>
      </c>
    </row>
    <row r="328" spans="3:17" x14ac:dyDescent="0.15">
      <c r="C328" s="40" t="str">
        <f>IFERROR(IF(AND(I328&lt;&gt;"",I328&gt;=$E$2),MAX($C$4:C327)+1,""),"")</f>
        <v/>
      </c>
      <c r="D328" s="99" t="str">
        <f>IFERROR(IF(AND(H328&lt;&gt;"",H328&gt;=$E$2),MAX($D$4:D327)+1,""),"")</f>
        <v/>
      </c>
      <c r="F328" s="40" t="s">
        <v>7363</v>
      </c>
      <c r="G328" s="40" t="s">
        <v>7364</v>
      </c>
      <c r="H328" s="167" t="s">
        <v>5898</v>
      </c>
      <c r="I328" s="40" t="s">
        <v>5898</v>
      </c>
      <c r="O328" s="41" t="str">
        <f t="shared" si="18"/>
        <v/>
      </c>
      <c r="P328" s="41" t="str">
        <f t="shared" si="19"/>
        <v/>
      </c>
      <c r="Q328" s="46" t="str">
        <f t="shared" si="20"/>
        <v/>
      </c>
    </row>
    <row r="329" spans="3:17" x14ac:dyDescent="0.15">
      <c r="C329" s="40" t="str">
        <f>IFERROR(IF(AND(I329&lt;&gt;"",I329&gt;=$E$2),MAX($C$4:C328)+1,""),"")</f>
        <v/>
      </c>
      <c r="D329" s="99" t="str">
        <f>IFERROR(IF(AND(H329&lt;&gt;"",H329&gt;=$E$2),MAX($D$4:D328)+1,""),"")</f>
        <v/>
      </c>
      <c r="F329" s="40" t="s">
        <v>7365</v>
      </c>
      <c r="G329" s="40" t="s">
        <v>7366</v>
      </c>
      <c r="H329" s="167" t="s">
        <v>5898</v>
      </c>
      <c r="I329" s="40" t="s">
        <v>5898</v>
      </c>
      <c r="O329" s="41" t="str">
        <f t="shared" si="18"/>
        <v/>
      </c>
      <c r="P329" s="41" t="str">
        <f t="shared" si="19"/>
        <v/>
      </c>
      <c r="Q329" s="46" t="str">
        <f t="shared" si="20"/>
        <v/>
      </c>
    </row>
    <row r="330" spans="3:17" x14ac:dyDescent="0.15">
      <c r="C330" s="40" t="str">
        <f>IFERROR(IF(AND(I330&lt;&gt;"",I330&gt;=$E$2),MAX($C$4:C329)+1,""),"")</f>
        <v/>
      </c>
      <c r="D330" s="99" t="str">
        <f>IFERROR(IF(AND(H330&lt;&gt;"",H330&gt;=$E$2),MAX($D$4:D329)+1,""),"")</f>
        <v/>
      </c>
      <c r="F330" s="40" t="s">
        <v>7367</v>
      </c>
      <c r="G330" s="40" t="s">
        <v>7368</v>
      </c>
      <c r="H330" s="167" t="s">
        <v>5898</v>
      </c>
      <c r="I330" s="40" t="s">
        <v>5898</v>
      </c>
      <c r="O330" s="41" t="str">
        <f t="shared" si="18"/>
        <v/>
      </c>
      <c r="P330" s="41" t="str">
        <f t="shared" si="19"/>
        <v/>
      </c>
      <c r="Q330" s="46" t="str">
        <f t="shared" si="20"/>
        <v/>
      </c>
    </row>
    <row r="331" spans="3:17" x14ac:dyDescent="0.15">
      <c r="C331" s="40" t="str">
        <f>IFERROR(IF(AND(I331&lt;&gt;"",I331&gt;=$E$2),MAX($C$4:C330)+1,""),"")</f>
        <v/>
      </c>
      <c r="D331" s="99" t="str">
        <f>IFERROR(IF(AND(H331&lt;&gt;"",H331&gt;=$E$2),MAX($D$4:D330)+1,""),"")</f>
        <v/>
      </c>
      <c r="F331" s="40" t="s">
        <v>7369</v>
      </c>
      <c r="G331" s="40" t="s">
        <v>7370</v>
      </c>
      <c r="H331" s="167" t="s">
        <v>5898</v>
      </c>
      <c r="I331" s="40" t="s">
        <v>5898</v>
      </c>
      <c r="O331" s="41" t="str">
        <f t="shared" si="18"/>
        <v/>
      </c>
      <c r="P331" s="41" t="str">
        <f t="shared" si="19"/>
        <v/>
      </c>
      <c r="Q331" s="46" t="str">
        <f t="shared" si="20"/>
        <v/>
      </c>
    </row>
    <row r="332" spans="3:17" x14ac:dyDescent="0.15">
      <c r="C332" s="40" t="str">
        <f>IFERROR(IF(AND(I332&lt;&gt;"",I332&gt;=$E$2),MAX($C$4:C331)+1,""),"")</f>
        <v/>
      </c>
      <c r="D332" s="99" t="str">
        <f>IFERROR(IF(AND(H332&lt;&gt;"",H332&gt;=$E$2),MAX($D$4:D331)+1,""),"")</f>
        <v/>
      </c>
      <c r="F332" s="40" t="s">
        <v>7371</v>
      </c>
      <c r="G332" s="40" t="s">
        <v>7372</v>
      </c>
      <c r="H332" s="167" t="s">
        <v>5898</v>
      </c>
      <c r="I332" s="40" t="s">
        <v>5898</v>
      </c>
      <c r="O332" s="41" t="str">
        <f t="shared" si="18"/>
        <v/>
      </c>
      <c r="P332" s="41" t="str">
        <f t="shared" si="19"/>
        <v/>
      </c>
      <c r="Q332" s="46" t="str">
        <f t="shared" si="20"/>
        <v/>
      </c>
    </row>
    <row r="333" spans="3:17" x14ac:dyDescent="0.15">
      <c r="C333" s="40" t="str">
        <f>IFERROR(IF(AND(I333&lt;&gt;"",I333&gt;=$E$2),MAX($C$4:C332)+1,""),"")</f>
        <v/>
      </c>
      <c r="D333" s="99" t="str">
        <f>IFERROR(IF(AND(H333&lt;&gt;"",H333&gt;=$E$2),MAX($D$4:D332)+1,""),"")</f>
        <v/>
      </c>
      <c r="F333" s="40" t="s">
        <v>7373</v>
      </c>
      <c r="G333" s="40" t="s">
        <v>7374</v>
      </c>
      <c r="H333" s="167" t="s">
        <v>5898</v>
      </c>
      <c r="I333" s="40" t="s">
        <v>5898</v>
      </c>
      <c r="O333" s="41" t="str">
        <f t="shared" si="18"/>
        <v/>
      </c>
      <c r="P333" s="41" t="str">
        <f t="shared" si="19"/>
        <v/>
      </c>
      <c r="Q333" s="46" t="str">
        <f t="shared" si="20"/>
        <v/>
      </c>
    </row>
    <row r="334" spans="3:17" x14ac:dyDescent="0.15">
      <c r="C334" s="40" t="str">
        <f>IFERROR(IF(AND(I334&lt;&gt;"",I334&gt;=$E$2),MAX($C$4:C333)+1,""),"")</f>
        <v/>
      </c>
      <c r="D334" s="99" t="str">
        <f>IFERROR(IF(AND(H334&lt;&gt;"",H334&gt;=$E$2),MAX($D$4:D333)+1,""),"")</f>
        <v/>
      </c>
      <c r="F334" s="40" t="s">
        <v>7375</v>
      </c>
      <c r="G334" s="40" t="s">
        <v>7376</v>
      </c>
      <c r="H334" s="167" t="s">
        <v>5898</v>
      </c>
      <c r="I334" s="40" t="s">
        <v>5898</v>
      </c>
      <c r="O334" s="41" t="str">
        <f t="shared" si="18"/>
        <v/>
      </c>
      <c r="P334" s="41" t="str">
        <f t="shared" si="19"/>
        <v/>
      </c>
      <c r="Q334" s="46" t="str">
        <f t="shared" si="20"/>
        <v/>
      </c>
    </row>
    <row r="335" spans="3:17" x14ac:dyDescent="0.15">
      <c r="C335" s="40" t="str">
        <f>IFERROR(IF(AND(I335&lt;&gt;"",I335&gt;=$E$2),MAX($C$4:C334)+1,""),"")</f>
        <v/>
      </c>
      <c r="D335" s="99" t="str">
        <f>IFERROR(IF(AND(H335&lt;&gt;"",H335&gt;=$E$2),MAX($D$4:D334)+1,""),"")</f>
        <v/>
      </c>
      <c r="F335" s="40" t="s">
        <v>7377</v>
      </c>
      <c r="G335" s="40" t="s">
        <v>7378</v>
      </c>
      <c r="H335" s="167" t="s">
        <v>5898</v>
      </c>
      <c r="I335" s="40" t="s">
        <v>5898</v>
      </c>
      <c r="O335" s="41" t="str">
        <f t="shared" si="18"/>
        <v/>
      </c>
      <c r="P335" s="41" t="str">
        <f t="shared" si="19"/>
        <v/>
      </c>
      <c r="Q335" s="46" t="str">
        <f t="shared" si="20"/>
        <v/>
      </c>
    </row>
    <row r="336" spans="3:17" x14ac:dyDescent="0.15">
      <c r="C336" s="40" t="str">
        <f>IFERROR(IF(AND(I336&lt;&gt;"",I336&gt;=$E$2),MAX($C$4:C335)+1,""),"")</f>
        <v/>
      </c>
      <c r="D336" s="99" t="str">
        <f>IFERROR(IF(AND(H336&lt;&gt;"",H336&gt;=$E$2),MAX($D$4:D335)+1,""),"")</f>
        <v/>
      </c>
      <c r="F336" s="40" t="s">
        <v>7379</v>
      </c>
      <c r="G336" s="40" t="s">
        <v>7380</v>
      </c>
      <c r="H336" s="167" t="s">
        <v>5898</v>
      </c>
      <c r="I336" s="40" t="s">
        <v>5898</v>
      </c>
      <c r="O336" s="41" t="str">
        <f t="shared" si="18"/>
        <v/>
      </c>
      <c r="P336" s="41" t="str">
        <f t="shared" si="19"/>
        <v/>
      </c>
      <c r="Q336" s="46" t="str">
        <f t="shared" si="20"/>
        <v/>
      </c>
    </row>
    <row r="337" spans="3:17" x14ac:dyDescent="0.15">
      <c r="C337" s="40" t="str">
        <f>IFERROR(IF(AND(I337&lt;&gt;"",I337&gt;=$E$2),MAX($C$4:C336)+1,""),"")</f>
        <v/>
      </c>
      <c r="D337" s="99" t="str">
        <f>IFERROR(IF(AND(H337&lt;&gt;"",H337&gt;=$E$2),MAX($D$4:D336)+1,""),"")</f>
        <v/>
      </c>
      <c r="F337" s="40" t="s">
        <v>7381</v>
      </c>
      <c r="G337" s="40" t="s">
        <v>7382</v>
      </c>
      <c r="H337" s="167" t="s">
        <v>5898</v>
      </c>
      <c r="I337" s="40" t="s">
        <v>5898</v>
      </c>
      <c r="O337" s="41" t="str">
        <f t="shared" si="18"/>
        <v/>
      </c>
      <c r="P337" s="41" t="str">
        <f t="shared" si="19"/>
        <v/>
      </c>
      <c r="Q337" s="46" t="str">
        <f t="shared" si="20"/>
        <v/>
      </c>
    </row>
    <row r="338" spans="3:17" x14ac:dyDescent="0.15">
      <c r="C338" s="40" t="str">
        <f>IFERROR(IF(AND(I338&lt;&gt;"",I338&gt;=$E$2),MAX($C$4:C337)+1,""),"")</f>
        <v/>
      </c>
      <c r="D338" s="99" t="str">
        <f>IFERROR(IF(AND(H338&lt;&gt;"",H338&gt;=$E$2),MAX($D$4:D337)+1,""),"")</f>
        <v/>
      </c>
      <c r="F338" s="40" t="s">
        <v>7383</v>
      </c>
      <c r="G338" s="40" t="s">
        <v>7384</v>
      </c>
      <c r="H338" s="167" t="s">
        <v>5898</v>
      </c>
      <c r="I338" s="40" t="s">
        <v>5898</v>
      </c>
      <c r="O338" s="41" t="str">
        <f t="shared" si="18"/>
        <v/>
      </c>
      <c r="P338" s="41" t="str">
        <f t="shared" si="19"/>
        <v/>
      </c>
      <c r="Q338" s="46" t="str">
        <f t="shared" si="20"/>
        <v/>
      </c>
    </row>
    <row r="339" spans="3:17" x14ac:dyDescent="0.15">
      <c r="C339" s="40" t="str">
        <f>IFERROR(IF(AND(I339&lt;&gt;"",I339&gt;=$E$2),MAX($C$4:C338)+1,""),"")</f>
        <v/>
      </c>
      <c r="D339" s="99" t="str">
        <f>IFERROR(IF(AND(H339&lt;&gt;"",H339&gt;=$E$2),MAX($D$4:D338)+1,""),"")</f>
        <v/>
      </c>
      <c r="F339" s="40" t="s">
        <v>7385</v>
      </c>
      <c r="G339" s="40" t="s">
        <v>7386</v>
      </c>
      <c r="H339" s="167" t="s">
        <v>5898</v>
      </c>
      <c r="I339" s="40" t="s">
        <v>5898</v>
      </c>
      <c r="O339" s="41" t="str">
        <f t="shared" si="18"/>
        <v/>
      </c>
      <c r="P339" s="41" t="str">
        <f t="shared" si="19"/>
        <v/>
      </c>
      <c r="Q339" s="46" t="str">
        <f t="shared" si="20"/>
        <v/>
      </c>
    </row>
    <row r="340" spans="3:17" x14ac:dyDescent="0.15">
      <c r="C340" s="40" t="str">
        <f>IFERROR(IF(AND(I340&lt;&gt;"",I340&gt;=$E$2),MAX($C$4:C339)+1,""),"")</f>
        <v/>
      </c>
      <c r="D340" s="99" t="str">
        <f>IFERROR(IF(AND(H340&lt;&gt;"",H340&gt;=$E$2),MAX($D$4:D339)+1,""),"")</f>
        <v/>
      </c>
      <c r="F340" s="40" t="s">
        <v>7387</v>
      </c>
      <c r="G340" s="40" t="s">
        <v>7388</v>
      </c>
      <c r="H340" s="167">
        <v>0.05</v>
      </c>
      <c r="I340" s="40" t="s">
        <v>5898</v>
      </c>
      <c r="O340" s="41" t="str">
        <f t="shared" si="18"/>
        <v/>
      </c>
      <c r="P340" s="41" t="str">
        <f t="shared" si="19"/>
        <v/>
      </c>
      <c r="Q340" s="46" t="str">
        <f t="shared" si="20"/>
        <v/>
      </c>
    </row>
    <row r="341" spans="3:17" x14ac:dyDescent="0.15">
      <c r="C341" s="40" t="str">
        <f>IFERROR(IF(AND(I341&lt;&gt;"",I341&gt;=$E$2),MAX($C$4:C340)+1,""),"")</f>
        <v/>
      </c>
      <c r="D341" s="99" t="str">
        <f>IFERROR(IF(AND(H341&lt;&gt;"",H341&gt;=$E$2),MAX($D$4:D340)+1,""),"")</f>
        <v/>
      </c>
      <c r="F341" s="40" t="s">
        <v>7389</v>
      </c>
      <c r="G341" s="40" t="s">
        <v>7390</v>
      </c>
      <c r="H341" s="167" t="s">
        <v>5898</v>
      </c>
      <c r="I341" s="40" t="s">
        <v>5898</v>
      </c>
      <c r="O341" s="41" t="str">
        <f t="shared" si="18"/>
        <v/>
      </c>
      <c r="P341" s="41" t="str">
        <f t="shared" si="19"/>
        <v/>
      </c>
      <c r="Q341" s="46" t="str">
        <f t="shared" si="20"/>
        <v/>
      </c>
    </row>
    <row r="342" spans="3:17" x14ac:dyDescent="0.15">
      <c r="C342" s="40" t="str">
        <f>IFERROR(IF(AND(I342&lt;&gt;"",I342&gt;=$E$2),MAX($C$4:C341)+1,""),"")</f>
        <v/>
      </c>
      <c r="D342" s="99" t="str">
        <f>IFERROR(IF(AND(H342&lt;&gt;"",H342&gt;=$E$2),MAX($D$4:D341)+1,""),"")</f>
        <v/>
      </c>
      <c r="F342" s="40" t="s">
        <v>7391</v>
      </c>
      <c r="G342" s="40" t="s">
        <v>7392</v>
      </c>
      <c r="H342" s="167" t="s">
        <v>5898</v>
      </c>
      <c r="I342" s="40" t="s">
        <v>5898</v>
      </c>
      <c r="O342" s="41" t="str">
        <f t="shared" si="18"/>
        <v/>
      </c>
      <c r="P342" s="41" t="str">
        <f t="shared" si="19"/>
        <v/>
      </c>
      <c r="Q342" s="46" t="str">
        <f t="shared" si="20"/>
        <v/>
      </c>
    </row>
    <row r="343" spans="3:17" x14ac:dyDescent="0.15">
      <c r="C343" s="40" t="str">
        <f>IFERROR(IF(AND(I343&lt;&gt;"",I343&gt;=$E$2),MAX($C$4:C342)+1,""),"")</f>
        <v/>
      </c>
      <c r="D343" s="99" t="str">
        <f>IFERROR(IF(AND(H343&lt;&gt;"",H343&gt;=$E$2),MAX($D$4:D342)+1,""),"")</f>
        <v/>
      </c>
      <c r="F343" s="40" t="s">
        <v>7393</v>
      </c>
      <c r="G343" s="40" t="s">
        <v>7394</v>
      </c>
      <c r="H343" s="167" t="s">
        <v>5898</v>
      </c>
      <c r="I343" s="40" t="s">
        <v>5898</v>
      </c>
      <c r="O343" s="41" t="str">
        <f t="shared" si="18"/>
        <v/>
      </c>
      <c r="P343" s="41" t="str">
        <f t="shared" si="19"/>
        <v/>
      </c>
      <c r="Q343" s="46" t="str">
        <f t="shared" si="20"/>
        <v/>
      </c>
    </row>
    <row r="344" spans="3:17" x14ac:dyDescent="0.15">
      <c r="C344" s="40" t="str">
        <f>IFERROR(IF(AND(I344&lt;&gt;"",I344&gt;=$E$2),MAX($C$4:C343)+1,""),"")</f>
        <v/>
      </c>
      <c r="D344" s="99" t="str">
        <f>IFERROR(IF(AND(H344&lt;&gt;"",H344&gt;=$E$2),MAX($D$4:D343)+1,""),"")</f>
        <v/>
      </c>
      <c r="F344" s="40" t="s">
        <v>7395</v>
      </c>
      <c r="G344" s="40" t="s">
        <v>7396</v>
      </c>
      <c r="H344" s="167" t="s">
        <v>5898</v>
      </c>
      <c r="I344" s="40" t="s">
        <v>5898</v>
      </c>
      <c r="O344" s="41" t="str">
        <f t="shared" si="18"/>
        <v/>
      </c>
      <c r="P344" s="41" t="str">
        <f t="shared" si="19"/>
        <v/>
      </c>
      <c r="Q344" s="46" t="str">
        <f t="shared" si="20"/>
        <v/>
      </c>
    </row>
    <row r="345" spans="3:17" x14ac:dyDescent="0.15">
      <c r="C345" s="40" t="str">
        <f>IFERROR(IF(AND(I345&lt;&gt;"",I345&gt;=$E$2),MAX($C$4:C344)+1,""),"")</f>
        <v/>
      </c>
      <c r="D345" s="99" t="str">
        <f>IFERROR(IF(AND(H345&lt;&gt;"",H345&gt;=$E$2),MAX($D$4:D344)+1,""),"")</f>
        <v/>
      </c>
      <c r="F345" s="40" t="s">
        <v>7397</v>
      </c>
      <c r="G345" s="40" t="s">
        <v>7398</v>
      </c>
      <c r="H345" s="167" t="s">
        <v>5898</v>
      </c>
      <c r="I345" s="40" t="s">
        <v>5898</v>
      </c>
      <c r="O345" s="41" t="str">
        <f t="shared" si="18"/>
        <v/>
      </c>
      <c r="P345" s="41" t="str">
        <f t="shared" si="19"/>
        <v/>
      </c>
      <c r="Q345" s="46" t="str">
        <f t="shared" si="20"/>
        <v/>
      </c>
    </row>
    <row r="346" spans="3:17" x14ac:dyDescent="0.15">
      <c r="C346" s="40" t="str">
        <f>IFERROR(IF(AND(I346&lt;&gt;"",I346&gt;=$E$2),MAX($C$4:C345)+1,""),"")</f>
        <v/>
      </c>
      <c r="D346" s="99" t="str">
        <f>IFERROR(IF(AND(H346&lt;&gt;"",H346&gt;=$E$2),MAX($D$4:D345)+1,""),"")</f>
        <v/>
      </c>
      <c r="F346" s="40" t="s">
        <v>7399</v>
      </c>
      <c r="G346" s="40" t="s">
        <v>7400</v>
      </c>
      <c r="H346" s="167" t="s">
        <v>5898</v>
      </c>
      <c r="I346" s="40" t="s">
        <v>5898</v>
      </c>
      <c r="O346" s="41" t="str">
        <f t="shared" si="18"/>
        <v/>
      </c>
      <c r="P346" s="41" t="str">
        <f t="shared" si="19"/>
        <v/>
      </c>
      <c r="Q346" s="46" t="str">
        <f t="shared" si="20"/>
        <v/>
      </c>
    </row>
    <row r="347" spans="3:17" x14ac:dyDescent="0.15">
      <c r="C347" s="40" t="str">
        <f>IFERROR(IF(AND(I347&lt;&gt;"",I347&gt;=$E$2),MAX($C$4:C346)+1,""),"")</f>
        <v/>
      </c>
      <c r="D347" s="99" t="str">
        <f>IFERROR(IF(AND(H347&lt;&gt;"",H347&gt;=$E$2),MAX($D$4:D346)+1,""),"")</f>
        <v/>
      </c>
      <c r="F347" s="40" t="s">
        <v>7401</v>
      </c>
      <c r="G347" s="40" t="s">
        <v>7402</v>
      </c>
      <c r="H347" s="167" t="s">
        <v>5898</v>
      </c>
      <c r="I347" s="40" t="s">
        <v>5898</v>
      </c>
      <c r="O347" s="41" t="str">
        <f t="shared" si="18"/>
        <v/>
      </c>
      <c r="P347" s="41" t="str">
        <f t="shared" si="19"/>
        <v/>
      </c>
      <c r="Q347" s="46" t="str">
        <f t="shared" si="20"/>
        <v/>
      </c>
    </row>
    <row r="348" spans="3:17" x14ac:dyDescent="0.15">
      <c r="C348" s="40" t="str">
        <f>IFERROR(IF(AND(I348&lt;&gt;"",I348&gt;=$E$2),MAX($C$4:C347)+1,""),"")</f>
        <v/>
      </c>
      <c r="D348" s="99" t="str">
        <f>IFERROR(IF(AND(H348&lt;&gt;"",H348&gt;=$E$2),MAX($D$4:D347)+1,""),"")</f>
        <v/>
      </c>
      <c r="F348" s="40" t="s">
        <v>7403</v>
      </c>
      <c r="G348" s="40" t="s">
        <v>7404</v>
      </c>
      <c r="H348" s="167" t="s">
        <v>5898</v>
      </c>
      <c r="I348" s="40" t="s">
        <v>5898</v>
      </c>
      <c r="O348" s="41" t="str">
        <f t="shared" si="18"/>
        <v/>
      </c>
      <c r="P348" s="41" t="str">
        <f t="shared" si="19"/>
        <v/>
      </c>
      <c r="Q348" s="46" t="str">
        <f t="shared" si="20"/>
        <v/>
      </c>
    </row>
    <row r="349" spans="3:17" x14ac:dyDescent="0.15">
      <c r="C349" s="40" t="str">
        <f>IFERROR(IF(AND(I349&lt;&gt;"",I349&gt;=$E$2),MAX($C$4:C348)+1,""),"")</f>
        <v/>
      </c>
      <c r="D349" s="99" t="str">
        <f>IFERROR(IF(AND(H349&lt;&gt;"",H349&gt;=$E$2),MAX($D$4:D348)+1,""),"")</f>
        <v/>
      </c>
      <c r="F349" s="40" t="s">
        <v>7405</v>
      </c>
      <c r="G349" s="40" t="s">
        <v>7406</v>
      </c>
      <c r="H349" s="167" t="s">
        <v>5898</v>
      </c>
      <c r="I349" s="40" t="s">
        <v>5898</v>
      </c>
      <c r="O349" s="41" t="str">
        <f t="shared" si="18"/>
        <v/>
      </c>
      <c r="P349" s="41" t="str">
        <f t="shared" si="19"/>
        <v/>
      </c>
      <c r="Q349" s="46" t="str">
        <f t="shared" si="20"/>
        <v/>
      </c>
    </row>
    <row r="350" spans="3:17" x14ac:dyDescent="0.15">
      <c r="C350" s="40" t="str">
        <f>IFERROR(IF(AND(I350&lt;&gt;"",I350&gt;=$E$2),MAX($C$4:C349)+1,""),"")</f>
        <v/>
      </c>
      <c r="D350" s="99" t="str">
        <f>IFERROR(IF(AND(H350&lt;&gt;"",H350&gt;=$E$2),MAX($D$4:D349)+1,""),"")</f>
        <v/>
      </c>
      <c r="F350" s="40" t="s">
        <v>7407</v>
      </c>
      <c r="G350" s="40" t="s">
        <v>7408</v>
      </c>
      <c r="H350" s="167" t="s">
        <v>5898</v>
      </c>
      <c r="I350" s="40" t="s">
        <v>5898</v>
      </c>
      <c r="O350" s="41" t="str">
        <f t="shared" si="18"/>
        <v/>
      </c>
      <c r="P350" s="41" t="str">
        <f t="shared" si="19"/>
        <v/>
      </c>
      <c r="Q350" s="46" t="str">
        <f t="shared" si="20"/>
        <v/>
      </c>
    </row>
    <row r="351" spans="3:17" x14ac:dyDescent="0.15">
      <c r="C351" s="40" t="str">
        <f>IFERROR(IF(AND(I351&lt;&gt;"",I351&gt;=$E$2),MAX($C$4:C350)+1,""),"")</f>
        <v/>
      </c>
      <c r="D351" s="99" t="str">
        <f>IFERROR(IF(AND(H351&lt;&gt;"",H351&gt;=$E$2),MAX($D$4:D350)+1,""),"")</f>
        <v/>
      </c>
      <c r="F351" s="40" t="s">
        <v>7409</v>
      </c>
      <c r="G351" s="40" t="s">
        <v>7410</v>
      </c>
      <c r="H351" s="167" t="s">
        <v>5898</v>
      </c>
      <c r="I351" s="40" t="s">
        <v>5898</v>
      </c>
      <c r="O351" s="41" t="str">
        <f t="shared" si="18"/>
        <v/>
      </c>
      <c r="P351" s="41" t="str">
        <f t="shared" si="19"/>
        <v/>
      </c>
      <c r="Q351" s="46" t="str">
        <f t="shared" si="20"/>
        <v/>
      </c>
    </row>
    <row r="352" spans="3:17" x14ac:dyDescent="0.15">
      <c r="C352" s="40" t="str">
        <f>IFERROR(IF(AND(I352&lt;&gt;"",I352&gt;=$E$2),MAX($C$4:C351)+1,""),"")</f>
        <v/>
      </c>
      <c r="D352" s="99" t="str">
        <f>IFERROR(IF(AND(H352&lt;&gt;"",H352&gt;=$E$2),MAX($D$4:D351)+1,""),"")</f>
        <v/>
      </c>
      <c r="F352" s="40" t="s">
        <v>7411</v>
      </c>
      <c r="G352" s="40" t="s">
        <v>7412</v>
      </c>
      <c r="H352" s="167" t="s">
        <v>5898</v>
      </c>
      <c r="I352" s="40" t="s">
        <v>5898</v>
      </c>
      <c r="O352" s="41" t="str">
        <f t="shared" si="18"/>
        <v/>
      </c>
      <c r="P352" s="41" t="str">
        <f t="shared" si="19"/>
        <v/>
      </c>
      <c r="Q352" s="46" t="str">
        <f t="shared" si="20"/>
        <v/>
      </c>
    </row>
    <row r="353" spans="3:17" x14ac:dyDescent="0.15">
      <c r="C353" s="40" t="str">
        <f>IFERROR(IF(AND(I353&lt;&gt;"",I353&gt;=$E$2),MAX($C$4:C352)+1,""),"")</f>
        <v/>
      </c>
      <c r="D353" s="99">
        <f>IFERROR(IF(AND(H353&lt;&gt;"",H353&gt;=$E$2),MAX($D$4:D352)+1,""),"")</f>
        <v>4</v>
      </c>
      <c r="F353" s="40" t="s">
        <v>7413</v>
      </c>
      <c r="G353" s="40" t="s">
        <v>7414</v>
      </c>
      <c r="H353" s="167">
        <v>2</v>
      </c>
      <c r="I353" s="40" t="s">
        <v>5898</v>
      </c>
      <c r="O353" s="41" t="str">
        <f t="shared" si="18"/>
        <v/>
      </c>
      <c r="P353" s="41" t="str">
        <f t="shared" si="19"/>
        <v/>
      </c>
      <c r="Q353" s="46" t="str">
        <f t="shared" si="20"/>
        <v/>
      </c>
    </row>
    <row r="354" spans="3:17" x14ac:dyDescent="0.15">
      <c r="C354" s="40" t="str">
        <f>IFERROR(IF(AND(I354&lt;&gt;"",I354&gt;=$E$2),MAX($C$4:C353)+1,""),"")</f>
        <v/>
      </c>
      <c r="D354" s="99" t="str">
        <f>IFERROR(IF(AND(H354&lt;&gt;"",H354&gt;=$E$2),MAX($D$4:D353)+1,""),"")</f>
        <v/>
      </c>
      <c r="F354" s="40" t="s">
        <v>7415</v>
      </c>
      <c r="G354" s="40" t="s">
        <v>7416</v>
      </c>
      <c r="H354" s="167" t="s">
        <v>5898</v>
      </c>
      <c r="I354" s="40" t="s">
        <v>5898</v>
      </c>
      <c r="O354" s="41" t="str">
        <f t="shared" si="18"/>
        <v/>
      </c>
      <c r="P354" s="41" t="str">
        <f t="shared" si="19"/>
        <v/>
      </c>
      <c r="Q354" s="46" t="str">
        <f t="shared" si="20"/>
        <v/>
      </c>
    </row>
    <row r="355" spans="3:17" x14ac:dyDescent="0.15">
      <c r="C355" s="40" t="str">
        <f>IFERROR(IF(AND(I355&lt;&gt;"",I355&gt;=$E$2),MAX($C$4:C354)+1,""),"")</f>
        <v/>
      </c>
      <c r="D355" s="99">
        <f>IFERROR(IF(AND(H355&lt;&gt;"",H355&gt;=$E$2),MAX($D$4:D354)+1,""),"")</f>
        <v>5</v>
      </c>
      <c r="F355" s="40" t="s">
        <v>7417</v>
      </c>
      <c r="G355" s="40" t="s">
        <v>7418</v>
      </c>
      <c r="H355" s="167">
        <v>2.5</v>
      </c>
      <c r="I355" s="40" t="s">
        <v>5898</v>
      </c>
      <c r="O355" s="41" t="str">
        <f t="shared" si="18"/>
        <v/>
      </c>
      <c r="P355" s="41" t="str">
        <f t="shared" si="19"/>
        <v/>
      </c>
      <c r="Q355" s="46" t="str">
        <f t="shared" si="20"/>
        <v/>
      </c>
    </row>
    <row r="356" spans="3:17" x14ac:dyDescent="0.15">
      <c r="C356" s="40" t="str">
        <f>IFERROR(IF(AND(I356&lt;&gt;"",I356&gt;=$E$2),MAX($C$4:C355)+1,""),"")</f>
        <v/>
      </c>
      <c r="D356" s="99">
        <f>IFERROR(IF(AND(H356&lt;&gt;"",H356&gt;=$E$2),MAX($D$4:D355)+1,""),"")</f>
        <v>6</v>
      </c>
      <c r="F356" s="40" t="s">
        <v>7419</v>
      </c>
      <c r="G356" s="40" t="s">
        <v>7420</v>
      </c>
      <c r="H356" s="167">
        <v>1.5</v>
      </c>
      <c r="I356" s="40" t="s">
        <v>5898</v>
      </c>
      <c r="O356" s="41" t="str">
        <f t="shared" si="18"/>
        <v/>
      </c>
      <c r="P356" s="41" t="str">
        <f t="shared" si="19"/>
        <v/>
      </c>
      <c r="Q356" s="46" t="str">
        <f t="shared" si="20"/>
        <v/>
      </c>
    </row>
    <row r="357" spans="3:17" x14ac:dyDescent="0.15">
      <c r="C357" s="40" t="str">
        <f>IFERROR(IF(AND(I357&lt;&gt;"",I357&gt;=$E$2),MAX($C$4:C356)+1,""),"")</f>
        <v/>
      </c>
      <c r="D357" s="99" t="str">
        <f>IFERROR(IF(AND(H357&lt;&gt;"",H357&gt;=$E$2),MAX($D$4:D356)+1,""),"")</f>
        <v/>
      </c>
      <c r="F357" s="40" t="s">
        <v>7421</v>
      </c>
      <c r="G357" s="40" t="s">
        <v>7422</v>
      </c>
      <c r="H357" s="167">
        <v>0.3</v>
      </c>
      <c r="I357" s="40" t="s">
        <v>5898</v>
      </c>
      <c r="O357" s="41" t="str">
        <f t="shared" si="18"/>
        <v/>
      </c>
      <c r="P357" s="41" t="str">
        <f t="shared" si="19"/>
        <v/>
      </c>
      <c r="Q357" s="46" t="str">
        <f t="shared" si="20"/>
        <v/>
      </c>
    </row>
    <row r="358" spans="3:17" x14ac:dyDescent="0.15">
      <c r="C358" s="40" t="str">
        <f>IFERROR(IF(AND(I358&lt;&gt;"",I358&gt;=$E$2),MAX($C$4:C357)+1,""),"")</f>
        <v/>
      </c>
      <c r="D358" s="99" t="str">
        <f>IFERROR(IF(AND(H358&lt;&gt;"",H358&gt;=$E$2),MAX($D$4:D357)+1,""),"")</f>
        <v/>
      </c>
      <c r="F358" s="40" t="s">
        <v>7423</v>
      </c>
      <c r="G358" s="40" t="s">
        <v>7424</v>
      </c>
      <c r="H358" s="167" t="s">
        <v>5898</v>
      </c>
      <c r="I358" s="40" t="s">
        <v>5898</v>
      </c>
      <c r="O358" s="41" t="str">
        <f t="shared" si="18"/>
        <v/>
      </c>
      <c r="P358" s="41" t="str">
        <f t="shared" si="19"/>
        <v/>
      </c>
      <c r="Q358" s="46" t="str">
        <f t="shared" si="20"/>
        <v/>
      </c>
    </row>
    <row r="359" spans="3:17" x14ac:dyDescent="0.15">
      <c r="C359" s="40" t="str">
        <f>IFERROR(IF(AND(I359&lt;&gt;"",I359&gt;=$E$2),MAX($C$4:C358)+1,""),"")</f>
        <v/>
      </c>
      <c r="D359" s="99" t="str">
        <f>IFERROR(IF(AND(H359&lt;&gt;"",H359&gt;=$E$2),MAX($D$4:D358)+1,""),"")</f>
        <v/>
      </c>
      <c r="F359" s="40" t="s">
        <v>7425</v>
      </c>
      <c r="G359" s="40" t="s">
        <v>7426</v>
      </c>
      <c r="H359" s="167" t="s">
        <v>5898</v>
      </c>
      <c r="I359" s="40" t="s">
        <v>5898</v>
      </c>
      <c r="O359" s="41" t="str">
        <f t="shared" si="18"/>
        <v/>
      </c>
      <c r="P359" s="41" t="str">
        <f t="shared" si="19"/>
        <v/>
      </c>
      <c r="Q359" s="46" t="str">
        <f t="shared" si="20"/>
        <v/>
      </c>
    </row>
    <row r="360" spans="3:17" x14ac:dyDescent="0.15">
      <c r="C360" s="40" t="str">
        <f>IFERROR(IF(AND(I360&lt;&gt;"",I360&gt;=$E$2),MAX($C$4:C359)+1,""),"")</f>
        <v/>
      </c>
      <c r="D360" s="99" t="str">
        <f>IFERROR(IF(AND(H360&lt;&gt;"",H360&gt;=$E$2),MAX($D$4:D359)+1,""),"")</f>
        <v/>
      </c>
      <c r="F360" s="40" t="s">
        <v>7427</v>
      </c>
      <c r="G360" s="40" t="s">
        <v>7428</v>
      </c>
      <c r="H360" s="167">
        <v>0.3</v>
      </c>
      <c r="I360" s="40" t="s">
        <v>5898</v>
      </c>
      <c r="O360" s="41" t="str">
        <f t="shared" si="18"/>
        <v/>
      </c>
      <c r="P360" s="41" t="str">
        <f t="shared" si="19"/>
        <v/>
      </c>
      <c r="Q360" s="46" t="str">
        <f t="shared" si="20"/>
        <v/>
      </c>
    </row>
    <row r="361" spans="3:17" x14ac:dyDescent="0.15">
      <c r="C361" s="40" t="str">
        <f>IFERROR(IF(AND(I361&lt;&gt;"",I361&gt;=$E$2),MAX($C$4:C360)+1,""),"")</f>
        <v/>
      </c>
      <c r="D361" s="99" t="str">
        <f>IFERROR(IF(AND(H361&lt;&gt;"",H361&gt;=$E$2),MAX($D$4:D360)+1,""),"")</f>
        <v/>
      </c>
      <c r="F361" s="40" t="s">
        <v>7429</v>
      </c>
      <c r="G361" s="40" t="s">
        <v>7430</v>
      </c>
      <c r="H361" s="167" t="s">
        <v>5898</v>
      </c>
      <c r="I361" s="40" t="s">
        <v>5898</v>
      </c>
      <c r="O361" s="41" t="str">
        <f t="shared" si="18"/>
        <v/>
      </c>
      <c r="P361" s="41" t="str">
        <f t="shared" si="19"/>
        <v/>
      </c>
      <c r="Q361" s="46" t="str">
        <f t="shared" si="20"/>
        <v/>
      </c>
    </row>
    <row r="362" spans="3:17" x14ac:dyDescent="0.15">
      <c r="C362" s="40" t="str">
        <f>IFERROR(IF(AND(I362&lt;&gt;"",I362&gt;=$E$2),MAX($C$4:C361)+1,""),"")</f>
        <v/>
      </c>
      <c r="D362" s="99" t="str">
        <f>IFERROR(IF(AND(H362&lt;&gt;"",H362&gt;=$E$2),MAX($D$4:D361)+1,""),"")</f>
        <v/>
      </c>
      <c r="F362" s="40" t="s">
        <v>7431</v>
      </c>
      <c r="G362" s="40" t="s">
        <v>7432</v>
      </c>
      <c r="H362" s="167" t="s">
        <v>5898</v>
      </c>
      <c r="I362" s="40" t="s">
        <v>5898</v>
      </c>
      <c r="O362" s="41" t="str">
        <f t="shared" si="18"/>
        <v/>
      </c>
      <c r="P362" s="41" t="str">
        <f t="shared" si="19"/>
        <v/>
      </c>
      <c r="Q362" s="46" t="str">
        <f t="shared" si="20"/>
        <v/>
      </c>
    </row>
    <row r="363" spans="3:17" x14ac:dyDescent="0.15">
      <c r="C363" s="40" t="str">
        <f>IFERROR(IF(AND(I363&lt;&gt;"",I363&gt;=$E$2),MAX($C$4:C362)+1,""),"")</f>
        <v/>
      </c>
      <c r="D363" s="99" t="str">
        <f>IFERROR(IF(AND(H363&lt;&gt;"",H363&gt;=$E$2),MAX($D$4:D362)+1,""),"")</f>
        <v/>
      </c>
      <c r="F363" s="40" t="s">
        <v>7433</v>
      </c>
      <c r="G363" s="40" t="s">
        <v>7434</v>
      </c>
      <c r="H363" s="167" t="s">
        <v>5898</v>
      </c>
      <c r="I363" s="40" t="s">
        <v>5898</v>
      </c>
      <c r="O363" s="41" t="str">
        <f t="shared" si="18"/>
        <v/>
      </c>
      <c r="P363" s="41" t="str">
        <f t="shared" si="19"/>
        <v/>
      </c>
      <c r="Q363" s="46" t="str">
        <f t="shared" si="20"/>
        <v/>
      </c>
    </row>
    <row r="364" spans="3:17" x14ac:dyDescent="0.15">
      <c r="C364" s="40" t="str">
        <f>IFERROR(IF(AND(I364&lt;&gt;"",I364&gt;=$E$2),MAX($C$4:C363)+1,""),"")</f>
        <v/>
      </c>
      <c r="D364" s="99" t="str">
        <f>IFERROR(IF(AND(H364&lt;&gt;"",H364&gt;=$E$2),MAX($D$4:D363)+1,""),"")</f>
        <v/>
      </c>
      <c r="F364" s="40" t="s">
        <v>7435</v>
      </c>
      <c r="G364" s="40" t="s">
        <v>7436</v>
      </c>
      <c r="H364" s="167" t="s">
        <v>5898</v>
      </c>
      <c r="I364" s="40" t="s">
        <v>5898</v>
      </c>
      <c r="O364" s="41" t="str">
        <f t="shared" si="18"/>
        <v/>
      </c>
      <c r="P364" s="41" t="str">
        <f t="shared" si="19"/>
        <v/>
      </c>
      <c r="Q364" s="46" t="str">
        <f t="shared" si="20"/>
        <v/>
      </c>
    </row>
    <row r="365" spans="3:17" x14ac:dyDescent="0.15">
      <c r="C365" s="40" t="str">
        <f>IFERROR(IF(AND(I365&lt;&gt;"",I365&gt;=$E$2),MAX($C$4:C364)+1,""),"")</f>
        <v/>
      </c>
      <c r="D365" s="99" t="str">
        <f>IFERROR(IF(AND(H365&lt;&gt;"",H365&gt;=$E$2),MAX($D$4:D364)+1,""),"")</f>
        <v/>
      </c>
      <c r="F365" s="40" t="s">
        <v>7437</v>
      </c>
      <c r="G365" s="40" t="s">
        <v>7438</v>
      </c>
      <c r="H365" s="167" t="s">
        <v>5898</v>
      </c>
      <c r="I365" s="40" t="s">
        <v>5898</v>
      </c>
      <c r="O365" s="41" t="str">
        <f t="shared" si="18"/>
        <v/>
      </c>
      <c r="P365" s="41" t="str">
        <f t="shared" si="19"/>
        <v/>
      </c>
      <c r="Q365" s="46" t="str">
        <f t="shared" si="20"/>
        <v/>
      </c>
    </row>
    <row r="366" spans="3:17" x14ac:dyDescent="0.15">
      <c r="C366" s="40" t="str">
        <f>IFERROR(IF(AND(I366&lt;&gt;"",I366&gt;=$E$2),MAX($C$4:C365)+1,""),"")</f>
        <v/>
      </c>
      <c r="D366" s="99" t="str">
        <f>IFERROR(IF(AND(H366&lt;&gt;"",H366&gt;=$E$2),MAX($D$4:D365)+1,""),"")</f>
        <v/>
      </c>
      <c r="F366" s="40" t="s">
        <v>7439</v>
      </c>
      <c r="G366" s="40" t="s">
        <v>7440</v>
      </c>
      <c r="H366" s="167" t="s">
        <v>5898</v>
      </c>
      <c r="I366" s="40" t="s">
        <v>5898</v>
      </c>
      <c r="O366" s="41" t="str">
        <f t="shared" si="18"/>
        <v/>
      </c>
      <c r="P366" s="41" t="str">
        <f t="shared" si="19"/>
        <v/>
      </c>
      <c r="Q366" s="46" t="str">
        <f t="shared" si="20"/>
        <v/>
      </c>
    </row>
    <row r="367" spans="3:17" x14ac:dyDescent="0.15">
      <c r="C367" s="40" t="str">
        <f>IFERROR(IF(AND(I367&lt;&gt;"",I367&gt;=$E$2),MAX($C$4:C366)+1,""),"")</f>
        <v/>
      </c>
      <c r="D367" s="99" t="str">
        <f>IFERROR(IF(AND(H367&lt;&gt;"",H367&gt;=$E$2),MAX($D$4:D366)+1,""),"")</f>
        <v/>
      </c>
      <c r="F367" s="40" t="s">
        <v>7441</v>
      </c>
      <c r="G367" s="40" t="s">
        <v>7442</v>
      </c>
      <c r="H367" s="167" t="s">
        <v>5898</v>
      </c>
      <c r="I367" s="40" t="s">
        <v>5898</v>
      </c>
      <c r="O367" s="41" t="str">
        <f t="shared" si="18"/>
        <v/>
      </c>
      <c r="P367" s="41" t="str">
        <f t="shared" si="19"/>
        <v/>
      </c>
      <c r="Q367" s="46" t="str">
        <f t="shared" si="20"/>
        <v/>
      </c>
    </row>
    <row r="368" spans="3:17" x14ac:dyDescent="0.15">
      <c r="C368" s="40" t="str">
        <f>IFERROR(IF(AND(I368&lt;&gt;"",I368&gt;=$E$2),MAX($C$4:C367)+1,""),"")</f>
        <v/>
      </c>
      <c r="D368" s="99" t="str">
        <f>IFERROR(IF(AND(H368&lt;&gt;"",H368&gt;=$E$2),MAX($D$4:D367)+1,""),"")</f>
        <v/>
      </c>
      <c r="F368" s="40" t="s">
        <v>7443</v>
      </c>
      <c r="G368" s="40" t="s">
        <v>7444</v>
      </c>
      <c r="H368" s="167" t="s">
        <v>5898</v>
      </c>
      <c r="I368" s="40" t="s">
        <v>5898</v>
      </c>
      <c r="O368" s="41" t="str">
        <f t="shared" si="18"/>
        <v/>
      </c>
      <c r="P368" s="41" t="str">
        <f t="shared" si="19"/>
        <v/>
      </c>
      <c r="Q368" s="46" t="str">
        <f t="shared" si="20"/>
        <v/>
      </c>
    </row>
    <row r="369" spans="3:17" x14ac:dyDescent="0.15">
      <c r="C369" s="40" t="str">
        <f>IFERROR(IF(AND(I369&lt;&gt;"",I369&gt;=$E$2),MAX($C$4:C368)+1,""),"")</f>
        <v/>
      </c>
      <c r="D369" s="99" t="str">
        <f>IFERROR(IF(AND(H369&lt;&gt;"",H369&gt;=$E$2),MAX($D$4:D368)+1,""),"")</f>
        <v/>
      </c>
      <c r="F369" s="40" t="s">
        <v>7445</v>
      </c>
      <c r="G369" s="40" t="s">
        <v>7446</v>
      </c>
      <c r="H369" s="167" t="s">
        <v>5898</v>
      </c>
      <c r="I369" s="40" t="s">
        <v>5898</v>
      </c>
      <c r="O369" s="41" t="str">
        <f t="shared" si="18"/>
        <v/>
      </c>
      <c r="P369" s="41" t="str">
        <f t="shared" si="19"/>
        <v/>
      </c>
      <c r="Q369" s="46" t="str">
        <f t="shared" si="20"/>
        <v/>
      </c>
    </row>
    <row r="370" spans="3:17" x14ac:dyDescent="0.15">
      <c r="C370" s="40" t="str">
        <f>IFERROR(IF(AND(I370&lt;&gt;"",I370&gt;=$E$2),MAX($C$4:C369)+1,""),"")</f>
        <v/>
      </c>
      <c r="D370" s="99" t="str">
        <f>IFERROR(IF(AND(H370&lt;&gt;"",H370&gt;=$E$2),MAX($D$4:D369)+1,""),"")</f>
        <v/>
      </c>
      <c r="F370" s="40" t="s">
        <v>7447</v>
      </c>
      <c r="G370" s="40" t="s">
        <v>7448</v>
      </c>
      <c r="H370" s="167" t="s">
        <v>5898</v>
      </c>
      <c r="I370" s="40" t="s">
        <v>5898</v>
      </c>
      <c r="O370" s="41" t="str">
        <f t="shared" si="18"/>
        <v/>
      </c>
      <c r="P370" s="41" t="str">
        <f t="shared" si="19"/>
        <v/>
      </c>
      <c r="Q370" s="46" t="str">
        <f t="shared" si="20"/>
        <v/>
      </c>
    </row>
    <row r="371" spans="3:17" x14ac:dyDescent="0.15">
      <c r="C371" s="40" t="str">
        <f>IFERROR(IF(AND(I371&lt;&gt;"",I371&gt;=$E$2),MAX($C$4:C370)+1,""),"")</f>
        <v/>
      </c>
      <c r="D371" s="99" t="str">
        <f>IFERROR(IF(AND(H371&lt;&gt;"",H371&gt;=$E$2),MAX($D$4:D370)+1,""),"")</f>
        <v/>
      </c>
      <c r="F371" s="40" t="s">
        <v>7449</v>
      </c>
      <c r="G371" s="40" t="s">
        <v>7450</v>
      </c>
      <c r="H371" s="167">
        <v>1</v>
      </c>
      <c r="I371" s="40" t="s">
        <v>5898</v>
      </c>
      <c r="O371" s="41" t="str">
        <f t="shared" si="18"/>
        <v/>
      </c>
      <c r="P371" s="41" t="str">
        <f t="shared" si="19"/>
        <v/>
      </c>
      <c r="Q371" s="46" t="str">
        <f t="shared" si="20"/>
        <v/>
      </c>
    </row>
    <row r="372" spans="3:17" x14ac:dyDescent="0.15">
      <c r="C372" s="40" t="str">
        <f>IFERROR(IF(AND(I372&lt;&gt;"",I372&gt;=$E$2),MAX($C$4:C371)+1,""),"")</f>
        <v/>
      </c>
      <c r="D372" s="99" t="str">
        <f>IFERROR(IF(AND(H372&lt;&gt;"",H372&gt;=$E$2),MAX($D$4:D371)+1,""),"")</f>
        <v/>
      </c>
      <c r="F372" s="40" t="s">
        <v>7451</v>
      </c>
      <c r="G372" s="40" t="s">
        <v>7452</v>
      </c>
      <c r="H372" s="167" t="s">
        <v>5898</v>
      </c>
      <c r="I372" s="40" t="s">
        <v>5898</v>
      </c>
      <c r="O372" s="41" t="str">
        <f t="shared" si="18"/>
        <v/>
      </c>
      <c r="P372" s="41" t="str">
        <f t="shared" si="19"/>
        <v/>
      </c>
      <c r="Q372" s="46" t="str">
        <f t="shared" si="20"/>
        <v/>
      </c>
    </row>
    <row r="373" spans="3:17" x14ac:dyDescent="0.15">
      <c r="C373" s="40" t="str">
        <f>IFERROR(IF(AND(I373&lt;&gt;"",I373&gt;=$E$2),MAX($C$4:C372)+1,""),"")</f>
        <v/>
      </c>
      <c r="D373" s="99" t="str">
        <f>IFERROR(IF(AND(H373&lt;&gt;"",H373&gt;=$E$2),MAX($D$4:D372)+1,""),"")</f>
        <v/>
      </c>
      <c r="F373" s="40" t="s">
        <v>7453</v>
      </c>
      <c r="G373" s="40" t="s">
        <v>7454</v>
      </c>
      <c r="H373" s="167" t="s">
        <v>5898</v>
      </c>
      <c r="I373" s="40" t="s">
        <v>5898</v>
      </c>
      <c r="O373" s="41" t="str">
        <f t="shared" si="18"/>
        <v/>
      </c>
      <c r="P373" s="41" t="str">
        <f t="shared" si="19"/>
        <v/>
      </c>
      <c r="Q373" s="46" t="str">
        <f t="shared" si="20"/>
        <v/>
      </c>
    </row>
    <row r="374" spans="3:17" x14ac:dyDescent="0.15">
      <c r="C374" s="40" t="str">
        <f>IFERROR(IF(AND(I374&lt;&gt;"",I374&gt;=$E$2),MAX($C$4:C373)+1,""),"")</f>
        <v/>
      </c>
      <c r="D374" s="99" t="str">
        <f>IFERROR(IF(AND(H374&lt;&gt;"",H374&gt;=$E$2),MAX($D$4:D373)+1,""),"")</f>
        <v/>
      </c>
      <c r="F374" s="40" t="s">
        <v>7455</v>
      </c>
      <c r="G374" s="40" t="s">
        <v>7456</v>
      </c>
      <c r="H374" s="167" t="s">
        <v>5898</v>
      </c>
      <c r="I374" s="40" t="s">
        <v>5898</v>
      </c>
      <c r="O374" s="41" t="str">
        <f t="shared" si="18"/>
        <v/>
      </c>
      <c r="P374" s="41" t="str">
        <f t="shared" si="19"/>
        <v/>
      </c>
      <c r="Q374" s="46" t="str">
        <f t="shared" si="20"/>
        <v/>
      </c>
    </row>
    <row r="375" spans="3:17" x14ac:dyDescent="0.15">
      <c r="C375" s="40" t="str">
        <f>IFERROR(IF(AND(I375&lt;&gt;"",I375&gt;=$E$2),MAX($C$4:C374)+1,""),"")</f>
        <v/>
      </c>
      <c r="D375" s="99" t="str">
        <f>IFERROR(IF(AND(H375&lt;&gt;"",H375&gt;=$E$2),MAX($D$4:D374)+1,""),"")</f>
        <v/>
      </c>
      <c r="F375" s="40" t="s">
        <v>7457</v>
      </c>
      <c r="G375" s="40" t="s">
        <v>7458</v>
      </c>
      <c r="H375" s="167" t="s">
        <v>5898</v>
      </c>
      <c r="I375" s="40" t="s">
        <v>5898</v>
      </c>
      <c r="O375" s="41" t="str">
        <f t="shared" si="18"/>
        <v/>
      </c>
      <c r="P375" s="41" t="str">
        <f t="shared" si="19"/>
        <v/>
      </c>
      <c r="Q375" s="46" t="str">
        <f t="shared" si="20"/>
        <v/>
      </c>
    </row>
    <row r="376" spans="3:17" x14ac:dyDescent="0.15">
      <c r="C376" s="40" t="str">
        <f>IFERROR(IF(AND(I376&lt;&gt;"",I376&gt;=$E$2),MAX($C$4:C375)+1,""),"")</f>
        <v/>
      </c>
      <c r="D376" s="99" t="str">
        <f>IFERROR(IF(AND(H376&lt;&gt;"",H376&gt;=$E$2),MAX($D$4:D375)+1,""),"")</f>
        <v/>
      </c>
      <c r="F376" s="40" t="s">
        <v>7459</v>
      </c>
      <c r="G376" s="40" t="s">
        <v>7460</v>
      </c>
      <c r="H376" s="167" t="s">
        <v>5898</v>
      </c>
      <c r="I376" s="40" t="s">
        <v>5898</v>
      </c>
      <c r="O376" s="41" t="str">
        <f t="shared" si="18"/>
        <v/>
      </c>
      <c r="P376" s="41" t="str">
        <f t="shared" si="19"/>
        <v/>
      </c>
      <c r="Q376" s="46" t="str">
        <f t="shared" si="20"/>
        <v/>
      </c>
    </row>
    <row r="377" spans="3:17" x14ac:dyDescent="0.15">
      <c r="C377" s="40" t="str">
        <f>IFERROR(IF(AND(I377&lt;&gt;"",I377&gt;=$E$2),MAX($C$4:C376)+1,""),"")</f>
        <v/>
      </c>
      <c r="D377" s="99" t="str">
        <f>IFERROR(IF(AND(H377&lt;&gt;"",H377&gt;=$E$2),MAX($D$4:D376)+1,""),"")</f>
        <v/>
      </c>
      <c r="F377" s="40" t="s">
        <v>7461</v>
      </c>
      <c r="G377" s="40" t="s">
        <v>7462</v>
      </c>
      <c r="H377" s="167" t="s">
        <v>5898</v>
      </c>
      <c r="I377" s="40" t="s">
        <v>5898</v>
      </c>
      <c r="O377" s="41" t="str">
        <f t="shared" si="18"/>
        <v/>
      </c>
      <c r="P377" s="41" t="str">
        <f t="shared" si="19"/>
        <v/>
      </c>
      <c r="Q377" s="46" t="str">
        <f t="shared" si="20"/>
        <v/>
      </c>
    </row>
    <row r="378" spans="3:17" x14ac:dyDescent="0.15">
      <c r="C378" s="40" t="str">
        <f>IFERROR(IF(AND(I378&lt;&gt;"",I378&gt;=$E$2),MAX($C$4:C377)+1,""),"")</f>
        <v/>
      </c>
      <c r="D378" s="99" t="str">
        <f>IFERROR(IF(AND(H378&lt;&gt;"",H378&gt;=$E$2),MAX($D$4:D377)+1,""),"")</f>
        <v/>
      </c>
      <c r="F378" s="40" t="s">
        <v>7463</v>
      </c>
      <c r="G378" s="40" t="s">
        <v>7464</v>
      </c>
      <c r="H378" s="167" t="s">
        <v>5898</v>
      </c>
      <c r="I378" s="40" t="s">
        <v>5898</v>
      </c>
      <c r="O378" s="41" t="str">
        <f t="shared" si="18"/>
        <v/>
      </c>
      <c r="P378" s="41" t="str">
        <f t="shared" si="19"/>
        <v/>
      </c>
      <c r="Q378" s="46" t="str">
        <f t="shared" si="20"/>
        <v/>
      </c>
    </row>
    <row r="379" spans="3:17" x14ac:dyDescent="0.15">
      <c r="C379" s="40" t="str">
        <f>IFERROR(IF(AND(I379&lt;&gt;"",I379&gt;=$E$2),MAX($C$4:C378)+1,""),"")</f>
        <v/>
      </c>
      <c r="D379" s="99" t="str">
        <f>IFERROR(IF(AND(H379&lt;&gt;"",H379&gt;=$E$2),MAX($D$4:D378)+1,""),"")</f>
        <v/>
      </c>
      <c r="F379" s="40" t="s">
        <v>7465</v>
      </c>
      <c r="G379" s="40" t="s">
        <v>7466</v>
      </c>
      <c r="H379" s="167" t="s">
        <v>5898</v>
      </c>
      <c r="I379" s="40" t="s">
        <v>5898</v>
      </c>
      <c r="O379" s="41" t="str">
        <f t="shared" si="18"/>
        <v/>
      </c>
      <c r="P379" s="41" t="str">
        <f t="shared" si="19"/>
        <v/>
      </c>
      <c r="Q379" s="46" t="str">
        <f t="shared" si="20"/>
        <v/>
      </c>
    </row>
    <row r="380" spans="3:17" x14ac:dyDescent="0.15">
      <c r="C380" s="40" t="str">
        <f>IFERROR(IF(AND(I380&lt;&gt;"",I380&gt;=$E$2),MAX($C$4:C379)+1,""),"")</f>
        <v/>
      </c>
      <c r="D380" s="99" t="str">
        <f>IFERROR(IF(AND(H380&lt;&gt;"",H380&gt;=$E$2),MAX($D$4:D379)+1,""),"")</f>
        <v/>
      </c>
      <c r="F380" s="40" t="s">
        <v>7467</v>
      </c>
      <c r="G380" s="40" t="s">
        <v>7468</v>
      </c>
      <c r="H380" s="167" t="s">
        <v>5898</v>
      </c>
      <c r="I380" s="40" t="s">
        <v>5898</v>
      </c>
      <c r="O380" s="41" t="str">
        <f t="shared" si="18"/>
        <v/>
      </c>
      <c r="P380" s="41" t="str">
        <f t="shared" si="19"/>
        <v/>
      </c>
      <c r="Q380" s="46" t="str">
        <f t="shared" si="20"/>
        <v/>
      </c>
    </row>
    <row r="381" spans="3:17" x14ac:dyDescent="0.15">
      <c r="C381" s="40" t="str">
        <f>IFERROR(IF(AND(I381&lt;&gt;"",I381&gt;=$E$2),MAX($C$4:C380)+1,""),"")</f>
        <v/>
      </c>
      <c r="D381" s="99" t="str">
        <f>IFERROR(IF(AND(H381&lt;&gt;"",H381&gt;=$E$2),MAX($D$4:D380)+1,""),"")</f>
        <v/>
      </c>
      <c r="F381" s="40" t="s">
        <v>7469</v>
      </c>
      <c r="G381" s="40" t="s">
        <v>7470</v>
      </c>
      <c r="H381" s="167" t="s">
        <v>5898</v>
      </c>
      <c r="I381" s="40" t="s">
        <v>5898</v>
      </c>
      <c r="O381" s="41" t="str">
        <f t="shared" si="18"/>
        <v/>
      </c>
      <c r="P381" s="41" t="str">
        <f t="shared" si="19"/>
        <v/>
      </c>
      <c r="Q381" s="46" t="str">
        <f t="shared" si="20"/>
        <v/>
      </c>
    </row>
    <row r="382" spans="3:17" x14ac:dyDescent="0.15">
      <c r="C382" s="40" t="str">
        <f>IFERROR(IF(AND(I382&lt;&gt;"",I382&gt;=$E$2),MAX($C$4:C381)+1,""),"")</f>
        <v/>
      </c>
      <c r="D382" s="99" t="str">
        <f>IFERROR(IF(AND(H382&lt;&gt;"",H382&gt;=$E$2),MAX($D$4:D381)+1,""),"")</f>
        <v/>
      </c>
      <c r="F382" s="40" t="s">
        <v>7471</v>
      </c>
      <c r="G382" s="40" t="s">
        <v>7472</v>
      </c>
      <c r="H382" s="167" t="s">
        <v>5898</v>
      </c>
      <c r="I382" s="40" t="s">
        <v>5898</v>
      </c>
      <c r="O382" s="41" t="str">
        <f t="shared" si="18"/>
        <v/>
      </c>
      <c r="P382" s="41" t="str">
        <f t="shared" si="19"/>
        <v/>
      </c>
      <c r="Q382" s="46" t="str">
        <f t="shared" si="20"/>
        <v/>
      </c>
    </row>
    <row r="383" spans="3:17" x14ac:dyDescent="0.15">
      <c r="C383" s="40" t="str">
        <f>IFERROR(IF(AND(I383&lt;&gt;"",I383&gt;=$E$2),MAX($C$4:C382)+1,""),"")</f>
        <v/>
      </c>
      <c r="D383" s="99" t="str">
        <f>IFERROR(IF(AND(H383&lt;&gt;"",H383&gt;=$E$2),MAX($D$4:D382)+1,""),"")</f>
        <v/>
      </c>
      <c r="F383" s="40" t="s">
        <v>7473</v>
      </c>
      <c r="G383" s="40" t="s">
        <v>7474</v>
      </c>
      <c r="H383" s="167" t="s">
        <v>5898</v>
      </c>
      <c r="I383" s="40" t="s">
        <v>5898</v>
      </c>
      <c r="O383" s="41" t="str">
        <f t="shared" si="18"/>
        <v/>
      </c>
      <c r="P383" s="41" t="str">
        <f t="shared" si="19"/>
        <v/>
      </c>
      <c r="Q383" s="46" t="str">
        <f t="shared" si="20"/>
        <v/>
      </c>
    </row>
    <row r="384" spans="3:17" x14ac:dyDescent="0.15">
      <c r="C384" s="40" t="str">
        <f>IFERROR(IF(AND(I384&lt;&gt;"",I384&gt;=$E$2),MAX($C$4:C383)+1,""),"")</f>
        <v/>
      </c>
      <c r="D384" s="99" t="str">
        <f>IFERROR(IF(AND(H384&lt;&gt;"",H384&gt;=$E$2),MAX($D$4:D383)+1,""),"")</f>
        <v/>
      </c>
      <c r="F384" s="40" t="s">
        <v>7475</v>
      </c>
      <c r="G384" s="40" t="s">
        <v>7476</v>
      </c>
      <c r="H384" s="167" t="s">
        <v>5898</v>
      </c>
      <c r="I384" s="40" t="s">
        <v>5898</v>
      </c>
      <c r="O384" s="41" t="str">
        <f t="shared" si="18"/>
        <v/>
      </c>
      <c r="P384" s="41" t="str">
        <f t="shared" si="19"/>
        <v/>
      </c>
      <c r="Q384" s="46" t="str">
        <f t="shared" si="20"/>
        <v/>
      </c>
    </row>
    <row r="385" spans="3:17" x14ac:dyDescent="0.15">
      <c r="C385" s="40" t="str">
        <f>IFERROR(IF(AND(I385&lt;&gt;"",I385&gt;=$E$2),MAX($C$4:C384)+1,""),"")</f>
        <v/>
      </c>
      <c r="D385" s="99" t="str">
        <f>IFERROR(IF(AND(H385&lt;&gt;"",H385&gt;=$E$2),MAX($D$4:D384)+1,""),"")</f>
        <v/>
      </c>
      <c r="F385" s="40" t="s">
        <v>7477</v>
      </c>
      <c r="G385" s="40" t="s">
        <v>7478</v>
      </c>
      <c r="H385" s="167" t="s">
        <v>5898</v>
      </c>
      <c r="I385" s="40" t="s">
        <v>5898</v>
      </c>
      <c r="O385" s="41" t="str">
        <f t="shared" si="18"/>
        <v/>
      </c>
      <c r="P385" s="41" t="str">
        <f t="shared" si="19"/>
        <v/>
      </c>
      <c r="Q385" s="46" t="str">
        <f t="shared" si="20"/>
        <v/>
      </c>
    </row>
    <row r="386" spans="3:17" x14ac:dyDescent="0.15">
      <c r="C386" s="40" t="str">
        <f>IFERROR(IF(AND(I386&lt;&gt;"",I386&gt;=$E$2),MAX($C$4:C385)+1,""),"")</f>
        <v/>
      </c>
      <c r="D386" s="99" t="str">
        <f>IFERROR(IF(AND(H386&lt;&gt;"",H386&gt;=$E$2),MAX($D$4:D385)+1,""),"")</f>
        <v/>
      </c>
      <c r="F386" s="40" t="s">
        <v>7479</v>
      </c>
      <c r="G386" s="40" t="s">
        <v>7480</v>
      </c>
      <c r="H386" s="167" t="s">
        <v>5898</v>
      </c>
      <c r="I386" s="40" t="s">
        <v>5898</v>
      </c>
      <c r="O386" s="41" t="str">
        <f t="shared" si="18"/>
        <v/>
      </c>
      <c r="P386" s="41" t="str">
        <f t="shared" si="19"/>
        <v/>
      </c>
      <c r="Q386" s="46" t="str">
        <f t="shared" si="20"/>
        <v/>
      </c>
    </row>
    <row r="387" spans="3:17" x14ac:dyDescent="0.15">
      <c r="C387" s="40" t="str">
        <f>IFERROR(IF(AND(I387&lt;&gt;"",I387&gt;=$E$2),MAX($C$4:C386)+1,""),"")</f>
        <v/>
      </c>
      <c r="D387" s="99" t="str">
        <f>IFERROR(IF(AND(H387&lt;&gt;"",H387&gt;=$E$2),MAX($D$4:D386)+1,""),"")</f>
        <v/>
      </c>
      <c r="F387" s="40" t="s">
        <v>7481</v>
      </c>
      <c r="G387" s="40" t="s">
        <v>7482</v>
      </c>
      <c r="H387" s="167" t="s">
        <v>5898</v>
      </c>
      <c r="I387" s="40" t="s">
        <v>5898</v>
      </c>
      <c r="O387" s="41" t="str">
        <f t="shared" si="18"/>
        <v/>
      </c>
      <c r="P387" s="41" t="str">
        <f t="shared" si="19"/>
        <v/>
      </c>
      <c r="Q387" s="46" t="str">
        <f t="shared" si="20"/>
        <v/>
      </c>
    </row>
    <row r="388" spans="3:17" x14ac:dyDescent="0.15">
      <c r="C388" s="40" t="str">
        <f>IFERROR(IF(AND(I388&lt;&gt;"",I388&gt;=$E$2),MAX($C$4:C387)+1,""),"")</f>
        <v/>
      </c>
      <c r="D388" s="99" t="str">
        <f>IFERROR(IF(AND(H388&lt;&gt;"",H388&gt;=$E$2),MAX($D$4:D387)+1,""),"")</f>
        <v/>
      </c>
      <c r="F388" s="40" t="s">
        <v>7483</v>
      </c>
      <c r="G388" s="40" t="s">
        <v>7484</v>
      </c>
      <c r="H388" s="167" t="s">
        <v>5898</v>
      </c>
      <c r="I388" s="40" t="s">
        <v>5898</v>
      </c>
      <c r="O388" s="41" t="str">
        <f t="shared" si="18"/>
        <v/>
      </c>
      <c r="P388" s="41" t="str">
        <f t="shared" si="19"/>
        <v/>
      </c>
      <c r="Q388" s="46" t="str">
        <f t="shared" si="20"/>
        <v/>
      </c>
    </row>
    <row r="389" spans="3:17" x14ac:dyDescent="0.15">
      <c r="C389" s="40" t="str">
        <f>IFERROR(IF(AND(I389&lt;&gt;"",I389&gt;=$E$2),MAX($C$4:C388)+1,""),"")</f>
        <v/>
      </c>
      <c r="D389" s="99" t="str">
        <f>IFERROR(IF(AND(H389&lt;&gt;"",H389&gt;=$E$2),MAX($D$4:D388)+1,""),"")</f>
        <v/>
      </c>
      <c r="F389" s="40" t="s">
        <v>7485</v>
      </c>
      <c r="G389" s="40" t="s">
        <v>7486</v>
      </c>
      <c r="H389" s="167" t="s">
        <v>5898</v>
      </c>
      <c r="I389" s="40" t="s">
        <v>5898</v>
      </c>
      <c r="O389" s="41" t="str">
        <f t="shared" si="18"/>
        <v/>
      </c>
      <c r="P389" s="41" t="str">
        <f t="shared" si="19"/>
        <v/>
      </c>
      <c r="Q389" s="46" t="str">
        <f t="shared" si="20"/>
        <v/>
      </c>
    </row>
    <row r="390" spans="3:17" x14ac:dyDescent="0.15">
      <c r="C390" s="40" t="str">
        <f>IFERROR(IF(AND(I390&lt;&gt;"",I390&gt;=$E$2),MAX($C$4:C389)+1,""),"")</f>
        <v/>
      </c>
      <c r="D390" s="99" t="str">
        <f>IFERROR(IF(AND(H390&lt;&gt;"",H390&gt;=$E$2),MAX($D$4:D389)+1,""),"")</f>
        <v/>
      </c>
      <c r="F390" s="40" t="s">
        <v>7487</v>
      </c>
      <c r="G390" s="40" t="s">
        <v>7488</v>
      </c>
      <c r="H390" s="167" t="s">
        <v>5898</v>
      </c>
      <c r="I390" s="40" t="s">
        <v>5898</v>
      </c>
      <c r="O390" s="41" t="str">
        <f t="shared" ref="O390:O453" si="21">IFERROR(VLOOKUP(N390,D:H,3,),"")</f>
        <v/>
      </c>
      <c r="P390" s="41" t="str">
        <f t="shared" ref="P390:P453" si="22">IFERROR(VLOOKUP(N390,D:H,4,),"")</f>
        <v/>
      </c>
      <c r="Q390" s="46" t="str">
        <f t="shared" ref="Q390:Q453" si="23">IFERROR(VLOOKUP(N390,D:H,5,),"")</f>
        <v/>
      </c>
    </row>
    <row r="391" spans="3:17" x14ac:dyDescent="0.15">
      <c r="C391" s="40" t="str">
        <f>IFERROR(IF(AND(I391&lt;&gt;"",I391&gt;=$E$2),MAX($C$4:C390)+1,""),"")</f>
        <v/>
      </c>
      <c r="D391" s="99" t="str">
        <f>IFERROR(IF(AND(H391&lt;&gt;"",H391&gt;=$E$2),MAX($D$4:D390)+1,""),"")</f>
        <v/>
      </c>
      <c r="F391" s="40" t="s">
        <v>7489</v>
      </c>
      <c r="G391" s="40" t="s">
        <v>7490</v>
      </c>
      <c r="H391" s="167" t="s">
        <v>5898</v>
      </c>
      <c r="I391" s="40" t="s">
        <v>5898</v>
      </c>
      <c r="O391" s="41" t="str">
        <f t="shared" si="21"/>
        <v/>
      </c>
      <c r="P391" s="41" t="str">
        <f t="shared" si="22"/>
        <v/>
      </c>
      <c r="Q391" s="46" t="str">
        <f t="shared" si="23"/>
        <v/>
      </c>
    </row>
    <row r="392" spans="3:17" x14ac:dyDescent="0.15">
      <c r="C392" s="40" t="str">
        <f>IFERROR(IF(AND(I392&lt;&gt;"",I392&gt;=$E$2),MAX($C$4:C391)+1,""),"")</f>
        <v/>
      </c>
      <c r="D392" s="99" t="str">
        <f>IFERROR(IF(AND(H392&lt;&gt;"",H392&gt;=$E$2),MAX($D$4:D391)+1,""),"")</f>
        <v/>
      </c>
      <c r="F392" s="40" t="s">
        <v>7491</v>
      </c>
      <c r="G392" s="40" t="s">
        <v>7492</v>
      </c>
      <c r="H392" s="167">
        <v>1</v>
      </c>
      <c r="I392" s="40" t="s">
        <v>5898</v>
      </c>
      <c r="O392" s="41" t="str">
        <f t="shared" si="21"/>
        <v/>
      </c>
      <c r="P392" s="41" t="str">
        <f t="shared" si="22"/>
        <v/>
      </c>
      <c r="Q392" s="46" t="str">
        <f t="shared" si="23"/>
        <v/>
      </c>
    </row>
    <row r="393" spans="3:17" x14ac:dyDescent="0.15">
      <c r="C393" s="40" t="str">
        <f>IFERROR(IF(AND(I393&lt;&gt;"",I393&gt;=$E$2),MAX($C$4:C392)+1,""),"")</f>
        <v/>
      </c>
      <c r="D393" s="99" t="str">
        <f>IFERROR(IF(AND(H393&lt;&gt;"",H393&gt;=$E$2),MAX($D$4:D392)+1,""),"")</f>
        <v/>
      </c>
      <c r="F393" s="40" t="s">
        <v>7493</v>
      </c>
      <c r="G393" s="40" t="s">
        <v>7494</v>
      </c>
      <c r="H393" s="167" t="s">
        <v>5898</v>
      </c>
      <c r="I393" s="40" t="s">
        <v>5898</v>
      </c>
      <c r="O393" s="41" t="str">
        <f t="shared" si="21"/>
        <v/>
      </c>
      <c r="P393" s="41" t="str">
        <f t="shared" si="22"/>
        <v/>
      </c>
      <c r="Q393" s="46" t="str">
        <f t="shared" si="23"/>
        <v/>
      </c>
    </row>
    <row r="394" spans="3:17" x14ac:dyDescent="0.15">
      <c r="C394" s="40" t="str">
        <f>IFERROR(IF(AND(I394&lt;&gt;"",I394&gt;=$E$2),MAX($C$4:C393)+1,""),"")</f>
        <v/>
      </c>
      <c r="D394" s="99" t="str">
        <f>IFERROR(IF(AND(H394&lt;&gt;"",H394&gt;=$E$2),MAX($D$4:D393)+1,""),"")</f>
        <v/>
      </c>
      <c r="F394" s="40" t="s">
        <v>7495</v>
      </c>
      <c r="G394" s="40" t="s">
        <v>7496</v>
      </c>
      <c r="H394" s="167" t="s">
        <v>5898</v>
      </c>
      <c r="I394" s="40" t="s">
        <v>5898</v>
      </c>
      <c r="O394" s="41" t="str">
        <f t="shared" si="21"/>
        <v/>
      </c>
      <c r="P394" s="41" t="str">
        <f t="shared" si="22"/>
        <v/>
      </c>
      <c r="Q394" s="46" t="str">
        <f t="shared" si="23"/>
        <v/>
      </c>
    </row>
    <row r="395" spans="3:17" x14ac:dyDescent="0.15">
      <c r="C395" s="40" t="str">
        <f>IFERROR(IF(AND(I395&lt;&gt;"",I395&gt;=$E$2),MAX($C$4:C394)+1,""),"")</f>
        <v/>
      </c>
      <c r="D395" s="99" t="str">
        <f>IFERROR(IF(AND(H395&lt;&gt;"",H395&gt;=$E$2),MAX($D$4:D394)+1,""),"")</f>
        <v/>
      </c>
      <c r="F395" s="40" t="s">
        <v>7497</v>
      </c>
      <c r="G395" s="40" t="s">
        <v>7498</v>
      </c>
      <c r="H395" s="167" t="s">
        <v>5898</v>
      </c>
      <c r="I395" s="40" t="s">
        <v>5898</v>
      </c>
      <c r="O395" s="41" t="str">
        <f t="shared" si="21"/>
        <v/>
      </c>
      <c r="P395" s="41" t="str">
        <f t="shared" si="22"/>
        <v/>
      </c>
      <c r="Q395" s="46" t="str">
        <f t="shared" si="23"/>
        <v/>
      </c>
    </row>
    <row r="396" spans="3:17" x14ac:dyDescent="0.15">
      <c r="C396" s="40" t="str">
        <f>IFERROR(IF(AND(I396&lt;&gt;"",I396&gt;=$E$2),MAX($C$4:C395)+1,""),"")</f>
        <v/>
      </c>
      <c r="D396" s="99" t="str">
        <f>IFERROR(IF(AND(H396&lt;&gt;"",H396&gt;=$E$2),MAX($D$4:D395)+1,""),"")</f>
        <v/>
      </c>
      <c r="F396" s="40" t="s">
        <v>7499</v>
      </c>
      <c r="G396" s="40" t="s">
        <v>7500</v>
      </c>
      <c r="H396" s="167">
        <v>0.1</v>
      </c>
      <c r="I396" s="40" t="s">
        <v>5898</v>
      </c>
      <c r="O396" s="41" t="str">
        <f t="shared" si="21"/>
        <v/>
      </c>
      <c r="P396" s="41" t="str">
        <f t="shared" si="22"/>
        <v/>
      </c>
      <c r="Q396" s="46" t="str">
        <f t="shared" si="23"/>
        <v/>
      </c>
    </row>
    <row r="397" spans="3:17" x14ac:dyDescent="0.15">
      <c r="C397" s="40" t="str">
        <f>IFERROR(IF(AND(I397&lt;&gt;"",I397&gt;=$E$2),MAX($C$4:C396)+1,""),"")</f>
        <v/>
      </c>
      <c r="D397" s="99" t="str">
        <f>IFERROR(IF(AND(H397&lt;&gt;"",H397&gt;=$E$2),MAX($D$4:D396)+1,""),"")</f>
        <v/>
      </c>
      <c r="F397" s="40" t="s">
        <v>7501</v>
      </c>
      <c r="G397" s="40" t="s">
        <v>7502</v>
      </c>
      <c r="H397" s="167" t="s">
        <v>5898</v>
      </c>
      <c r="I397" s="40" t="s">
        <v>5898</v>
      </c>
      <c r="O397" s="41" t="str">
        <f t="shared" si="21"/>
        <v/>
      </c>
      <c r="P397" s="41" t="str">
        <f t="shared" si="22"/>
        <v/>
      </c>
      <c r="Q397" s="46" t="str">
        <f t="shared" si="23"/>
        <v/>
      </c>
    </row>
    <row r="398" spans="3:17" x14ac:dyDescent="0.15">
      <c r="C398" s="40" t="str">
        <f>IFERROR(IF(AND(I398&lt;&gt;"",I398&gt;=$E$2),MAX($C$4:C397)+1,""),"")</f>
        <v/>
      </c>
      <c r="D398" s="99" t="str">
        <f>IFERROR(IF(AND(H398&lt;&gt;"",H398&gt;=$E$2),MAX($D$4:D397)+1,""),"")</f>
        <v/>
      </c>
      <c r="F398" s="40" t="s">
        <v>7503</v>
      </c>
      <c r="G398" s="40" t="s">
        <v>7504</v>
      </c>
      <c r="H398" s="167" t="s">
        <v>5898</v>
      </c>
      <c r="I398" s="40" t="s">
        <v>5898</v>
      </c>
      <c r="O398" s="41" t="str">
        <f t="shared" si="21"/>
        <v/>
      </c>
      <c r="P398" s="41" t="str">
        <f t="shared" si="22"/>
        <v/>
      </c>
      <c r="Q398" s="46" t="str">
        <f t="shared" si="23"/>
        <v/>
      </c>
    </row>
    <row r="399" spans="3:17" x14ac:dyDescent="0.15">
      <c r="C399" s="40" t="str">
        <f>IFERROR(IF(AND(I399&lt;&gt;"",I399&gt;=$E$2),MAX($C$4:C398)+1,""),"")</f>
        <v/>
      </c>
      <c r="D399" s="99" t="str">
        <f>IFERROR(IF(AND(H399&lt;&gt;"",H399&gt;=$E$2),MAX($D$4:D398)+1,""),"")</f>
        <v/>
      </c>
      <c r="F399" s="40" t="s">
        <v>7505</v>
      </c>
      <c r="G399" s="40" t="s">
        <v>7506</v>
      </c>
      <c r="H399" s="167" t="s">
        <v>5898</v>
      </c>
      <c r="I399" s="40" t="s">
        <v>5898</v>
      </c>
      <c r="O399" s="41" t="str">
        <f t="shared" si="21"/>
        <v/>
      </c>
      <c r="P399" s="41" t="str">
        <f t="shared" si="22"/>
        <v/>
      </c>
      <c r="Q399" s="46" t="str">
        <f t="shared" si="23"/>
        <v/>
      </c>
    </row>
    <row r="400" spans="3:17" x14ac:dyDescent="0.15">
      <c r="C400" s="40" t="str">
        <f>IFERROR(IF(AND(I400&lt;&gt;"",I400&gt;=$E$2),MAX($C$4:C399)+1,""),"")</f>
        <v/>
      </c>
      <c r="D400" s="99" t="str">
        <f>IFERROR(IF(AND(H400&lt;&gt;"",H400&gt;=$E$2),MAX($D$4:D399)+1,""),"")</f>
        <v/>
      </c>
      <c r="F400" s="40" t="s">
        <v>7507</v>
      </c>
      <c r="G400" s="40" t="s">
        <v>7508</v>
      </c>
      <c r="H400" s="167" t="s">
        <v>5898</v>
      </c>
      <c r="I400" s="40" t="s">
        <v>5898</v>
      </c>
      <c r="O400" s="41" t="str">
        <f t="shared" si="21"/>
        <v/>
      </c>
      <c r="P400" s="41" t="str">
        <f t="shared" si="22"/>
        <v/>
      </c>
      <c r="Q400" s="46" t="str">
        <f t="shared" si="23"/>
        <v/>
      </c>
    </row>
    <row r="401" spans="3:17" x14ac:dyDescent="0.15">
      <c r="C401" s="40" t="str">
        <f>IFERROR(IF(AND(I401&lt;&gt;"",I401&gt;=$E$2),MAX($C$4:C400)+1,""),"")</f>
        <v/>
      </c>
      <c r="D401" s="99" t="str">
        <f>IFERROR(IF(AND(H401&lt;&gt;"",H401&gt;=$E$2),MAX($D$4:D400)+1,""),"")</f>
        <v/>
      </c>
      <c r="F401" s="40" t="s">
        <v>7509</v>
      </c>
      <c r="G401" s="40" t="s">
        <v>7510</v>
      </c>
      <c r="H401" s="167" t="s">
        <v>5898</v>
      </c>
      <c r="I401" s="40" t="s">
        <v>5898</v>
      </c>
      <c r="O401" s="41" t="str">
        <f t="shared" si="21"/>
        <v/>
      </c>
      <c r="P401" s="41" t="str">
        <f t="shared" si="22"/>
        <v/>
      </c>
      <c r="Q401" s="46" t="str">
        <f t="shared" si="23"/>
        <v/>
      </c>
    </row>
    <row r="402" spans="3:17" x14ac:dyDescent="0.15">
      <c r="C402" s="40" t="str">
        <f>IFERROR(IF(AND(I402&lt;&gt;"",I402&gt;=$E$2),MAX($C$4:C401)+1,""),"")</f>
        <v/>
      </c>
      <c r="D402" s="99" t="str">
        <f>IFERROR(IF(AND(H402&lt;&gt;"",H402&gt;=$E$2),MAX($D$4:D401)+1,""),"")</f>
        <v/>
      </c>
      <c r="F402" s="40" t="s">
        <v>7511</v>
      </c>
      <c r="G402" s="40" t="s">
        <v>7512</v>
      </c>
      <c r="H402" s="167" t="s">
        <v>5898</v>
      </c>
      <c r="I402" s="40" t="s">
        <v>5898</v>
      </c>
      <c r="O402" s="41" t="str">
        <f t="shared" si="21"/>
        <v/>
      </c>
      <c r="P402" s="41" t="str">
        <f t="shared" si="22"/>
        <v/>
      </c>
      <c r="Q402" s="46" t="str">
        <f t="shared" si="23"/>
        <v/>
      </c>
    </row>
    <row r="403" spans="3:17" x14ac:dyDescent="0.15">
      <c r="C403" s="40" t="str">
        <f>IFERROR(IF(AND(I403&lt;&gt;"",I403&gt;=$E$2),MAX($C$4:C402)+1,""),"")</f>
        <v/>
      </c>
      <c r="D403" s="99" t="str">
        <f>IFERROR(IF(AND(H403&lt;&gt;"",H403&gt;=$E$2),MAX($D$4:D402)+1,""),"")</f>
        <v/>
      </c>
      <c r="F403" s="40" t="s">
        <v>7513</v>
      </c>
      <c r="G403" s="40" t="s">
        <v>7514</v>
      </c>
      <c r="H403" s="167" t="s">
        <v>5898</v>
      </c>
      <c r="I403" s="40" t="s">
        <v>5898</v>
      </c>
      <c r="O403" s="41" t="str">
        <f t="shared" si="21"/>
        <v/>
      </c>
      <c r="P403" s="41" t="str">
        <f t="shared" si="22"/>
        <v/>
      </c>
      <c r="Q403" s="46" t="str">
        <f t="shared" si="23"/>
        <v/>
      </c>
    </row>
    <row r="404" spans="3:17" x14ac:dyDescent="0.15">
      <c r="C404" s="40" t="str">
        <f>IFERROR(IF(AND(I404&lt;&gt;"",I404&gt;=$E$2),MAX($C$4:C403)+1,""),"")</f>
        <v/>
      </c>
      <c r="D404" s="99" t="str">
        <f>IFERROR(IF(AND(H404&lt;&gt;"",H404&gt;=$E$2),MAX($D$4:D403)+1,""),"")</f>
        <v/>
      </c>
      <c r="F404" s="40" t="s">
        <v>7515</v>
      </c>
      <c r="G404" s="40" t="s">
        <v>7516</v>
      </c>
      <c r="H404" s="167" t="s">
        <v>5898</v>
      </c>
      <c r="I404" s="40" t="s">
        <v>5898</v>
      </c>
      <c r="O404" s="41" t="str">
        <f t="shared" si="21"/>
        <v/>
      </c>
      <c r="P404" s="41" t="str">
        <f t="shared" si="22"/>
        <v/>
      </c>
      <c r="Q404" s="46" t="str">
        <f t="shared" si="23"/>
        <v/>
      </c>
    </row>
    <row r="405" spans="3:17" x14ac:dyDescent="0.15">
      <c r="C405" s="40" t="str">
        <f>IFERROR(IF(AND(I405&lt;&gt;"",I405&gt;=$E$2),MAX($C$4:C404)+1,""),"")</f>
        <v/>
      </c>
      <c r="D405" s="99" t="str">
        <f>IFERROR(IF(AND(H405&lt;&gt;"",H405&gt;=$E$2),MAX($D$4:D404)+1,""),"")</f>
        <v/>
      </c>
      <c r="F405" s="40" t="s">
        <v>7517</v>
      </c>
      <c r="G405" s="40" t="s">
        <v>7518</v>
      </c>
      <c r="H405" s="167" t="s">
        <v>5898</v>
      </c>
      <c r="I405" s="40" t="s">
        <v>5898</v>
      </c>
      <c r="O405" s="41" t="str">
        <f t="shared" si="21"/>
        <v/>
      </c>
      <c r="P405" s="41" t="str">
        <f t="shared" si="22"/>
        <v/>
      </c>
      <c r="Q405" s="46" t="str">
        <f t="shared" si="23"/>
        <v/>
      </c>
    </row>
    <row r="406" spans="3:17" x14ac:dyDescent="0.15">
      <c r="C406" s="40" t="str">
        <f>IFERROR(IF(AND(I406&lt;&gt;"",I406&gt;=$E$2),MAX($C$4:C405)+1,""),"")</f>
        <v/>
      </c>
      <c r="D406" s="99" t="str">
        <f>IFERROR(IF(AND(H406&lt;&gt;"",H406&gt;=$E$2),MAX($D$4:D405)+1,""),"")</f>
        <v/>
      </c>
      <c r="F406" s="40" t="s">
        <v>7519</v>
      </c>
      <c r="G406" s="40" t="s">
        <v>7520</v>
      </c>
      <c r="H406" s="167" t="s">
        <v>5898</v>
      </c>
      <c r="I406" s="40" t="s">
        <v>5898</v>
      </c>
      <c r="O406" s="41" t="str">
        <f t="shared" si="21"/>
        <v/>
      </c>
      <c r="P406" s="41" t="str">
        <f t="shared" si="22"/>
        <v/>
      </c>
      <c r="Q406" s="46" t="str">
        <f t="shared" si="23"/>
        <v/>
      </c>
    </row>
    <row r="407" spans="3:17" x14ac:dyDescent="0.15">
      <c r="C407" s="40" t="str">
        <f>IFERROR(IF(AND(I407&lt;&gt;"",I407&gt;=$E$2),MAX($C$4:C406)+1,""),"")</f>
        <v/>
      </c>
      <c r="D407" s="99" t="str">
        <f>IFERROR(IF(AND(H407&lt;&gt;"",H407&gt;=$E$2),MAX($D$4:D406)+1,""),"")</f>
        <v/>
      </c>
      <c r="F407" s="40" t="s">
        <v>7521</v>
      </c>
      <c r="G407" s="40" t="s">
        <v>7522</v>
      </c>
      <c r="H407" s="167" t="s">
        <v>5898</v>
      </c>
      <c r="I407" s="40" t="s">
        <v>5898</v>
      </c>
      <c r="O407" s="41" t="str">
        <f t="shared" si="21"/>
        <v/>
      </c>
      <c r="P407" s="41" t="str">
        <f t="shared" si="22"/>
        <v/>
      </c>
      <c r="Q407" s="46" t="str">
        <f t="shared" si="23"/>
        <v/>
      </c>
    </row>
    <row r="408" spans="3:17" x14ac:dyDescent="0.15">
      <c r="C408" s="40" t="str">
        <f>IFERROR(IF(AND(I408&lt;&gt;"",I408&gt;=$E$2),MAX($C$4:C407)+1,""),"")</f>
        <v/>
      </c>
      <c r="D408" s="99" t="str">
        <f>IFERROR(IF(AND(H408&lt;&gt;"",H408&gt;=$E$2),MAX($D$4:D407)+1,""),"")</f>
        <v/>
      </c>
      <c r="F408" s="40" t="s">
        <v>7523</v>
      </c>
      <c r="G408" s="40" t="s">
        <v>7524</v>
      </c>
      <c r="H408" s="167" t="s">
        <v>5898</v>
      </c>
      <c r="I408" s="40" t="s">
        <v>5898</v>
      </c>
      <c r="O408" s="41" t="str">
        <f t="shared" si="21"/>
        <v/>
      </c>
      <c r="P408" s="41" t="str">
        <f t="shared" si="22"/>
        <v/>
      </c>
      <c r="Q408" s="46" t="str">
        <f t="shared" si="23"/>
        <v/>
      </c>
    </row>
    <row r="409" spans="3:17" x14ac:dyDescent="0.15">
      <c r="C409" s="40" t="str">
        <f>IFERROR(IF(AND(I409&lt;&gt;"",I409&gt;=$E$2),MAX($C$4:C408)+1,""),"")</f>
        <v/>
      </c>
      <c r="D409" s="99" t="str">
        <f>IFERROR(IF(AND(H409&lt;&gt;"",H409&gt;=$E$2),MAX($D$4:D408)+1,""),"")</f>
        <v/>
      </c>
      <c r="F409" s="40" t="s">
        <v>7525</v>
      </c>
      <c r="G409" s="40" t="s">
        <v>7526</v>
      </c>
      <c r="H409" s="167" t="s">
        <v>5898</v>
      </c>
      <c r="I409" s="40" t="s">
        <v>5898</v>
      </c>
      <c r="O409" s="41" t="str">
        <f t="shared" si="21"/>
        <v/>
      </c>
      <c r="P409" s="41" t="str">
        <f t="shared" si="22"/>
        <v/>
      </c>
      <c r="Q409" s="46" t="str">
        <f t="shared" si="23"/>
        <v/>
      </c>
    </row>
    <row r="410" spans="3:17" x14ac:dyDescent="0.15">
      <c r="C410" s="40" t="str">
        <f>IFERROR(IF(AND(I410&lt;&gt;"",I410&gt;=$E$2),MAX($C$4:C409)+1,""),"")</f>
        <v/>
      </c>
      <c r="D410" s="99" t="str">
        <f>IFERROR(IF(AND(H410&lt;&gt;"",H410&gt;=$E$2),MAX($D$4:D409)+1,""),"")</f>
        <v/>
      </c>
      <c r="F410" s="40" t="s">
        <v>7527</v>
      </c>
      <c r="G410" s="40" t="s">
        <v>7528</v>
      </c>
      <c r="H410" s="167" t="s">
        <v>5898</v>
      </c>
      <c r="I410" s="40" t="s">
        <v>5898</v>
      </c>
      <c r="O410" s="41" t="str">
        <f t="shared" si="21"/>
        <v/>
      </c>
      <c r="P410" s="41" t="str">
        <f t="shared" si="22"/>
        <v/>
      </c>
      <c r="Q410" s="46" t="str">
        <f t="shared" si="23"/>
        <v/>
      </c>
    </row>
    <row r="411" spans="3:17" x14ac:dyDescent="0.15">
      <c r="C411" s="40" t="str">
        <f>IFERROR(IF(AND(I411&lt;&gt;"",I411&gt;=$E$2),MAX($C$4:C410)+1,""),"")</f>
        <v/>
      </c>
      <c r="D411" s="99" t="str">
        <f>IFERROR(IF(AND(H411&lt;&gt;"",H411&gt;=$E$2),MAX($D$4:D410)+1,""),"")</f>
        <v/>
      </c>
      <c r="F411" s="40" t="s">
        <v>7529</v>
      </c>
      <c r="G411" s="40" t="s">
        <v>7530</v>
      </c>
      <c r="H411" s="167" t="s">
        <v>5898</v>
      </c>
      <c r="I411" s="40" t="s">
        <v>5898</v>
      </c>
      <c r="O411" s="41" t="str">
        <f t="shared" si="21"/>
        <v/>
      </c>
      <c r="P411" s="41" t="str">
        <f t="shared" si="22"/>
        <v/>
      </c>
      <c r="Q411" s="46" t="str">
        <f t="shared" si="23"/>
        <v/>
      </c>
    </row>
    <row r="412" spans="3:17" x14ac:dyDescent="0.15">
      <c r="C412" s="40" t="str">
        <f>IFERROR(IF(AND(I412&lt;&gt;"",I412&gt;=$E$2),MAX($C$4:C411)+1,""),"")</f>
        <v/>
      </c>
      <c r="D412" s="99" t="str">
        <f>IFERROR(IF(AND(H412&lt;&gt;"",H412&gt;=$E$2),MAX($D$4:D411)+1,""),"")</f>
        <v/>
      </c>
      <c r="F412" s="40" t="s">
        <v>7531</v>
      </c>
      <c r="G412" s="40" t="s">
        <v>7532</v>
      </c>
      <c r="H412" s="167" t="s">
        <v>5898</v>
      </c>
      <c r="I412" s="40" t="s">
        <v>5898</v>
      </c>
      <c r="O412" s="41" t="str">
        <f t="shared" si="21"/>
        <v/>
      </c>
      <c r="P412" s="41" t="str">
        <f t="shared" si="22"/>
        <v/>
      </c>
      <c r="Q412" s="46" t="str">
        <f t="shared" si="23"/>
        <v/>
      </c>
    </row>
    <row r="413" spans="3:17" x14ac:dyDescent="0.15">
      <c r="C413" s="40" t="str">
        <f>IFERROR(IF(AND(I413&lt;&gt;"",I413&gt;=$E$2),MAX($C$4:C412)+1,""),"")</f>
        <v/>
      </c>
      <c r="D413" s="99" t="str">
        <f>IFERROR(IF(AND(H413&lt;&gt;"",H413&gt;=$E$2),MAX($D$4:D412)+1,""),"")</f>
        <v/>
      </c>
      <c r="F413" s="40" t="s">
        <v>7533</v>
      </c>
      <c r="G413" s="40" t="s">
        <v>7534</v>
      </c>
      <c r="H413" s="167" t="s">
        <v>5898</v>
      </c>
      <c r="I413" s="40" t="s">
        <v>5898</v>
      </c>
      <c r="O413" s="41" t="str">
        <f t="shared" si="21"/>
        <v/>
      </c>
      <c r="P413" s="41" t="str">
        <f t="shared" si="22"/>
        <v/>
      </c>
      <c r="Q413" s="46" t="str">
        <f t="shared" si="23"/>
        <v/>
      </c>
    </row>
    <row r="414" spans="3:17" x14ac:dyDescent="0.15">
      <c r="C414" s="40" t="str">
        <f>IFERROR(IF(AND(I414&lt;&gt;"",I414&gt;=$E$2),MAX($C$4:C413)+1,""),"")</f>
        <v/>
      </c>
      <c r="D414" s="99" t="str">
        <f>IFERROR(IF(AND(H414&lt;&gt;"",H414&gt;=$E$2),MAX($D$4:D413)+1,""),"")</f>
        <v/>
      </c>
      <c r="F414" s="40" t="s">
        <v>7535</v>
      </c>
      <c r="G414" s="40" t="s">
        <v>7536</v>
      </c>
      <c r="H414" s="167" t="s">
        <v>5898</v>
      </c>
      <c r="I414" s="40" t="s">
        <v>5898</v>
      </c>
      <c r="O414" s="41" t="str">
        <f t="shared" si="21"/>
        <v/>
      </c>
      <c r="P414" s="41" t="str">
        <f t="shared" si="22"/>
        <v/>
      </c>
      <c r="Q414" s="46" t="str">
        <f t="shared" si="23"/>
        <v/>
      </c>
    </row>
    <row r="415" spans="3:17" x14ac:dyDescent="0.15">
      <c r="C415" s="40" t="str">
        <f>IFERROR(IF(AND(I415&lt;&gt;"",I415&gt;=$E$2),MAX($C$4:C414)+1,""),"")</f>
        <v/>
      </c>
      <c r="D415" s="99" t="str">
        <f>IFERROR(IF(AND(H415&lt;&gt;"",H415&gt;=$E$2),MAX($D$4:D414)+1,""),"")</f>
        <v/>
      </c>
      <c r="F415" s="40" t="s">
        <v>7537</v>
      </c>
      <c r="G415" s="40" t="s">
        <v>7538</v>
      </c>
      <c r="H415" s="167" t="s">
        <v>5898</v>
      </c>
      <c r="I415" s="40" t="s">
        <v>5898</v>
      </c>
      <c r="O415" s="41" t="str">
        <f t="shared" si="21"/>
        <v/>
      </c>
      <c r="P415" s="41" t="str">
        <f t="shared" si="22"/>
        <v/>
      </c>
      <c r="Q415" s="46" t="str">
        <f t="shared" si="23"/>
        <v/>
      </c>
    </row>
    <row r="416" spans="3:17" x14ac:dyDescent="0.15">
      <c r="C416" s="40" t="str">
        <f>IFERROR(IF(AND(I416&lt;&gt;"",I416&gt;=$E$2),MAX($C$4:C415)+1,""),"")</f>
        <v/>
      </c>
      <c r="D416" s="99" t="str">
        <f>IFERROR(IF(AND(H416&lt;&gt;"",H416&gt;=$E$2),MAX($D$4:D415)+1,""),"")</f>
        <v/>
      </c>
      <c r="F416" s="40" t="s">
        <v>7539</v>
      </c>
      <c r="G416" s="40" t="s">
        <v>7540</v>
      </c>
      <c r="H416" s="167" t="s">
        <v>5898</v>
      </c>
      <c r="I416" s="40" t="s">
        <v>5898</v>
      </c>
      <c r="O416" s="41" t="str">
        <f t="shared" si="21"/>
        <v/>
      </c>
      <c r="P416" s="41" t="str">
        <f t="shared" si="22"/>
        <v/>
      </c>
      <c r="Q416" s="46" t="str">
        <f t="shared" si="23"/>
        <v/>
      </c>
    </row>
    <row r="417" spans="3:17" x14ac:dyDescent="0.15">
      <c r="C417" s="40" t="str">
        <f>IFERROR(IF(AND(I417&lt;&gt;"",I417&gt;=$E$2),MAX($C$4:C416)+1,""),"")</f>
        <v/>
      </c>
      <c r="D417" s="99" t="str">
        <f>IFERROR(IF(AND(H417&lt;&gt;"",H417&gt;=$E$2),MAX($D$4:D416)+1,""),"")</f>
        <v/>
      </c>
      <c r="F417" s="40" t="s">
        <v>7541</v>
      </c>
      <c r="G417" s="40" t="s">
        <v>7542</v>
      </c>
      <c r="H417" s="167" t="s">
        <v>5898</v>
      </c>
      <c r="I417" s="40" t="s">
        <v>5898</v>
      </c>
      <c r="O417" s="41" t="str">
        <f t="shared" si="21"/>
        <v/>
      </c>
      <c r="P417" s="41" t="str">
        <f t="shared" si="22"/>
        <v/>
      </c>
      <c r="Q417" s="46" t="str">
        <f t="shared" si="23"/>
        <v/>
      </c>
    </row>
    <row r="418" spans="3:17" x14ac:dyDescent="0.15">
      <c r="C418" s="40" t="str">
        <f>IFERROR(IF(AND(I418&lt;&gt;"",I418&gt;=$E$2),MAX($C$4:C417)+1,""),"")</f>
        <v/>
      </c>
      <c r="D418" s="99" t="str">
        <f>IFERROR(IF(AND(H418&lt;&gt;"",H418&gt;=$E$2),MAX($D$4:D417)+1,""),"")</f>
        <v/>
      </c>
      <c r="F418" s="40" t="s">
        <v>7543</v>
      </c>
      <c r="G418" s="40" t="s">
        <v>7544</v>
      </c>
      <c r="H418" s="167" t="s">
        <v>5898</v>
      </c>
      <c r="I418" s="40" t="s">
        <v>5898</v>
      </c>
      <c r="O418" s="41" t="str">
        <f t="shared" si="21"/>
        <v/>
      </c>
      <c r="P418" s="41" t="str">
        <f t="shared" si="22"/>
        <v/>
      </c>
      <c r="Q418" s="46" t="str">
        <f t="shared" si="23"/>
        <v/>
      </c>
    </row>
    <row r="419" spans="3:17" x14ac:dyDescent="0.15">
      <c r="C419" s="40" t="str">
        <f>IFERROR(IF(AND(I419&lt;&gt;"",I419&gt;=$E$2),MAX($C$4:C418)+1,""),"")</f>
        <v/>
      </c>
      <c r="D419" s="99" t="str">
        <f>IFERROR(IF(AND(H419&lt;&gt;"",H419&gt;=$E$2),MAX($D$4:D418)+1,""),"")</f>
        <v/>
      </c>
      <c r="F419" s="40" t="s">
        <v>7545</v>
      </c>
      <c r="G419" s="40" t="s">
        <v>7546</v>
      </c>
      <c r="H419" s="167" t="s">
        <v>5898</v>
      </c>
      <c r="I419" s="40" t="s">
        <v>5898</v>
      </c>
      <c r="O419" s="41" t="str">
        <f t="shared" si="21"/>
        <v/>
      </c>
      <c r="P419" s="41" t="str">
        <f t="shared" si="22"/>
        <v/>
      </c>
      <c r="Q419" s="46" t="str">
        <f t="shared" si="23"/>
        <v/>
      </c>
    </row>
    <row r="420" spans="3:17" x14ac:dyDescent="0.15">
      <c r="C420" s="40" t="str">
        <f>IFERROR(IF(AND(I420&lt;&gt;"",I420&gt;=$E$2),MAX($C$4:C419)+1,""),"")</f>
        <v/>
      </c>
      <c r="D420" s="99" t="str">
        <f>IFERROR(IF(AND(H420&lt;&gt;"",H420&gt;=$E$2),MAX($D$4:D419)+1,""),"")</f>
        <v/>
      </c>
      <c r="F420" s="40" t="s">
        <v>7547</v>
      </c>
      <c r="G420" s="40" t="s">
        <v>7548</v>
      </c>
      <c r="H420" s="167" t="s">
        <v>5898</v>
      </c>
      <c r="I420" s="40" t="s">
        <v>5898</v>
      </c>
      <c r="O420" s="41" t="str">
        <f t="shared" si="21"/>
        <v/>
      </c>
      <c r="P420" s="41" t="str">
        <f t="shared" si="22"/>
        <v/>
      </c>
      <c r="Q420" s="46" t="str">
        <f t="shared" si="23"/>
        <v/>
      </c>
    </row>
    <row r="421" spans="3:17" x14ac:dyDescent="0.15">
      <c r="C421" s="40" t="str">
        <f>IFERROR(IF(AND(I421&lt;&gt;"",I421&gt;=$E$2),MAX($C$4:C420)+1,""),"")</f>
        <v/>
      </c>
      <c r="D421" s="99" t="str">
        <f>IFERROR(IF(AND(H421&lt;&gt;"",H421&gt;=$E$2),MAX($D$4:D420)+1,""),"")</f>
        <v/>
      </c>
      <c r="F421" s="40" t="s">
        <v>7549</v>
      </c>
      <c r="G421" s="40" t="s">
        <v>7550</v>
      </c>
      <c r="H421" s="167" t="s">
        <v>5898</v>
      </c>
      <c r="I421" s="40" t="s">
        <v>5898</v>
      </c>
      <c r="O421" s="41" t="str">
        <f t="shared" si="21"/>
        <v/>
      </c>
      <c r="P421" s="41" t="str">
        <f t="shared" si="22"/>
        <v/>
      </c>
      <c r="Q421" s="46" t="str">
        <f t="shared" si="23"/>
        <v/>
      </c>
    </row>
    <row r="422" spans="3:17" x14ac:dyDescent="0.15">
      <c r="C422" s="40" t="str">
        <f>IFERROR(IF(AND(I422&lt;&gt;"",I422&gt;=$E$2),MAX($C$4:C421)+1,""),"")</f>
        <v/>
      </c>
      <c r="D422" s="99" t="str">
        <f>IFERROR(IF(AND(H422&lt;&gt;"",H422&gt;=$E$2),MAX($D$4:D421)+1,""),"")</f>
        <v/>
      </c>
      <c r="F422" s="40" t="s">
        <v>7551</v>
      </c>
      <c r="G422" s="40" t="s">
        <v>7552</v>
      </c>
      <c r="H422" s="167" t="s">
        <v>5898</v>
      </c>
      <c r="I422" s="40" t="s">
        <v>5898</v>
      </c>
      <c r="O422" s="41" t="str">
        <f t="shared" si="21"/>
        <v/>
      </c>
      <c r="P422" s="41" t="str">
        <f t="shared" si="22"/>
        <v/>
      </c>
      <c r="Q422" s="46" t="str">
        <f t="shared" si="23"/>
        <v/>
      </c>
    </row>
    <row r="423" spans="3:17" x14ac:dyDescent="0.15">
      <c r="C423" s="40" t="str">
        <f>IFERROR(IF(AND(I423&lt;&gt;"",I423&gt;=$E$2),MAX($C$4:C422)+1,""),"")</f>
        <v/>
      </c>
      <c r="D423" s="99" t="str">
        <f>IFERROR(IF(AND(H423&lt;&gt;"",H423&gt;=$E$2),MAX($D$4:D422)+1,""),"")</f>
        <v/>
      </c>
      <c r="F423" s="40" t="s">
        <v>7553</v>
      </c>
      <c r="G423" s="40" t="s">
        <v>7554</v>
      </c>
      <c r="H423" s="167" t="s">
        <v>5898</v>
      </c>
      <c r="I423" s="40" t="s">
        <v>5898</v>
      </c>
      <c r="O423" s="41" t="str">
        <f t="shared" si="21"/>
        <v/>
      </c>
      <c r="P423" s="41" t="str">
        <f t="shared" si="22"/>
        <v/>
      </c>
      <c r="Q423" s="46" t="str">
        <f t="shared" si="23"/>
        <v/>
      </c>
    </row>
    <row r="424" spans="3:17" x14ac:dyDescent="0.15">
      <c r="C424" s="40" t="str">
        <f>IFERROR(IF(AND(I424&lt;&gt;"",I424&gt;=$E$2),MAX($C$4:C423)+1,""),"")</f>
        <v/>
      </c>
      <c r="D424" s="99" t="str">
        <f>IFERROR(IF(AND(H424&lt;&gt;"",H424&gt;=$E$2),MAX($D$4:D423)+1,""),"")</f>
        <v/>
      </c>
      <c r="F424" s="40" t="s">
        <v>7555</v>
      </c>
      <c r="G424" s="40" t="s">
        <v>7556</v>
      </c>
      <c r="H424" s="167" t="s">
        <v>5898</v>
      </c>
      <c r="I424" s="40" t="s">
        <v>5898</v>
      </c>
      <c r="O424" s="41" t="str">
        <f t="shared" si="21"/>
        <v/>
      </c>
      <c r="P424" s="41" t="str">
        <f t="shared" si="22"/>
        <v/>
      </c>
      <c r="Q424" s="46" t="str">
        <f t="shared" si="23"/>
        <v/>
      </c>
    </row>
    <row r="425" spans="3:17" x14ac:dyDescent="0.15">
      <c r="C425" s="40" t="str">
        <f>IFERROR(IF(AND(I425&lt;&gt;"",I425&gt;=$E$2),MAX($C$4:C424)+1,""),"")</f>
        <v/>
      </c>
      <c r="D425" s="99" t="str">
        <f>IFERROR(IF(AND(H425&lt;&gt;"",H425&gt;=$E$2),MAX($D$4:D424)+1,""),"")</f>
        <v/>
      </c>
      <c r="F425" s="40" t="s">
        <v>7557</v>
      </c>
      <c r="G425" s="40" t="s">
        <v>7558</v>
      </c>
      <c r="H425" s="167" t="s">
        <v>5898</v>
      </c>
      <c r="I425" s="40" t="s">
        <v>5898</v>
      </c>
      <c r="O425" s="41" t="str">
        <f t="shared" si="21"/>
        <v/>
      </c>
      <c r="P425" s="41" t="str">
        <f t="shared" si="22"/>
        <v/>
      </c>
      <c r="Q425" s="46" t="str">
        <f t="shared" si="23"/>
        <v/>
      </c>
    </row>
    <row r="426" spans="3:17" x14ac:dyDescent="0.15">
      <c r="C426" s="40" t="str">
        <f>IFERROR(IF(AND(I426&lt;&gt;"",I426&gt;=$E$2),MAX($C$4:C425)+1,""),"")</f>
        <v/>
      </c>
      <c r="D426" s="99" t="str">
        <f>IFERROR(IF(AND(H426&lt;&gt;"",H426&gt;=$E$2),MAX($D$4:D425)+1,""),"")</f>
        <v/>
      </c>
      <c r="F426" s="40" t="s">
        <v>7559</v>
      </c>
      <c r="G426" s="40" t="s">
        <v>7560</v>
      </c>
      <c r="H426" s="167" t="s">
        <v>5898</v>
      </c>
      <c r="I426" s="40" t="s">
        <v>5898</v>
      </c>
      <c r="O426" s="41" t="str">
        <f t="shared" si="21"/>
        <v/>
      </c>
      <c r="P426" s="41" t="str">
        <f t="shared" si="22"/>
        <v/>
      </c>
      <c r="Q426" s="46" t="str">
        <f t="shared" si="23"/>
        <v/>
      </c>
    </row>
    <row r="427" spans="3:17" x14ac:dyDescent="0.15">
      <c r="C427" s="40" t="str">
        <f>IFERROR(IF(AND(I427&lt;&gt;"",I427&gt;=$E$2),MAX($C$4:C426)+1,""),"")</f>
        <v/>
      </c>
      <c r="D427" s="99" t="str">
        <f>IFERROR(IF(AND(H427&lt;&gt;"",H427&gt;=$E$2),MAX($D$4:D426)+1,""),"")</f>
        <v/>
      </c>
      <c r="F427" s="40" t="s">
        <v>7561</v>
      </c>
      <c r="G427" s="40" t="s">
        <v>7562</v>
      </c>
      <c r="H427" s="167" t="s">
        <v>5898</v>
      </c>
      <c r="I427" s="40" t="s">
        <v>5898</v>
      </c>
      <c r="O427" s="41" t="str">
        <f t="shared" si="21"/>
        <v/>
      </c>
      <c r="P427" s="41" t="str">
        <f t="shared" si="22"/>
        <v/>
      </c>
      <c r="Q427" s="46" t="str">
        <f t="shared" si="23"/>
        <v/>
      </c>
    </row>
    <row r="428" spans="3:17" x14ac:dyDescent="0.15">
      <c r="C428" s="40" t="str">
        <f>IFERROR(IF(AND(I428&lt;&gt;"",I428&gt;=$E$2),MAX($C$4:C427)+1,""),"")</f>
        <v/>
      </c>
      <c r="D428" s="99" t="str">
        <f>IFERROR(IF(AND(H428&lt;&gt;"",H428&gt;=$E$2),MAX($D$4:D427)+1,""),"")</f>
        <v/>
      </c>
      <c r="F428" s="40" t="s">
        <v>7563</v>
      </c>
      <c r="G428" s="40" t="s">
        <v>7564</v>
      </c>
      <c r="H428" s="167">
        <v>0.6</v>
      </c>
      <c r="I428" s="40" t="s">
        <v>5898</v>
      </c>
      <c r="O428" s="41" t="str">
        <f t="shared" si="21"/>
        <v/>
      </c>
      <c r="P428" s="41" t="str">
        <f t="shared" si="22"/>
        <v/>
      </c>
      <c r="Q428" s="46" t="str">
        <f t="shared" si="23"/>
        <v/>
      </c>
    </row>
    <row r="429" spans="3:17" x14ac:dyDescent="0.15">
      <c r="C429" s="40" t="str">
        <f>IFERROR(IF(AND(I429&lt;&gt;"",I429&gt;=$E$2),MAX($C$4:C428)+1,""),"")</f>
        <v/>
      </c>
      <c r="D429" s="99" t="str">
        <f>IFERROR(IF(AND(H429&lt;&gt;"",H429&gt;=$E$2),MAX($D$4:D428)+1,""),"")</f>
        <v/>
      </c>
      <c r="F429" s="40" t="s">
        <v>7565</v>
      </c>
      <c r="G429" s="40" t="s">
        <v>7566</v>
      </c>
      <c r="H429" s="167" t="s">
        <v>5898</v>
      </c>
      <c r="I429" s="40" t="s">
        <v>5898</v>
      </c>
      <c r="O429" s="41" t="str">
        <f t="shared" si="21"/>
        <v/>
      </c>
      <c r="P429" s="41" t="str">
        <f t="shared" si="22"/>
        <v/>
      </c>
      <c r="Q429" s="46" t="str">
        <f t="shared" si="23"/>
        <v/>
      </c>
    </row>
    <row r="430" spans="3:17" x14ac:dyDescent="0.15">
      <c r="C430" s="40" t="str">
        <f>IFERROR(IF(AND(I430&lt;&gt;"",I430&gt;=$E$2),MAX($C$4:C429)+1,""),"")</f>
        <v/>
      </c>
      <c r="D430" s="99" t="str">
        <f>IFERROR(IF(AND(H430&lt;&gt;"",H430&gt;=$E$2),MAX($D$4:D429)+1,""),"")</f>
        <v/>
      </c>
      <c r="F430" s="40" t="s">
        <v>7567</v>
      </c>
      <c r="G430" s="40" t="s">
        <v>7568</v>
      </c>
      <c r="H430" s="167" t="s">
        <v>5898</v>
      </c>
      <c r="I430" s="40" t="s">
        <v>5898</v>
      </c>
      <c r="O430" s="41" t="str">
        <f t="shared" si="21"/>
        <v/>
      </c>
      <c r="P430" s="41" t="str">
        <f t="shared" si="22"/>
        <v/>
      </c>
      <c r="Q430" s="46" t="str">
        <f t="shared" si="23"/>
        <v/>
      </c>
    </row>
    <row r="431" spans="3:17" x14ac:dyDescent="0.15">
      <c r="C431" s="40" t="str">
        <f>IFERROR(IF(AND(I431&lt;&gt;"",I431&gt;=$E$2),MAX($C$4:C430)+1,""),"")</f>
        <v/>
      </c>
      <c r="D431" s="99" t="str">
        <f>IFERROR(IF(AND(H431&lt;&gt;"",H431&gt;=$E$2),MAX($D$4:D430)+1,""),"")</f>
        <v/>
      </c>
      <c r="F431" s="40" t="s">
        <v>7569</v>
      </c>
      <c r="G431" s="40" t="s">
        <v>7570</v>
      </c>
      <c r="H431" s="167" t="s">
        <v>5898</v>
      </c>
      <c r="I431" s="40" t="s">
        <v>5898</v>
      </c>
      <c r="O431" s="41" t="str">
        <f t="shared" si="21"/>
        <v/>
      </c>
      <c r="P431" s="41" t="str">
        <f t="shared" si="22"/>
        <v/>
      </c>
      <c r="Q431" s="46" t="str">
        <f t="shared" si="23"/>
        <v/>
      </c>
    </row>
    <row r="432" spans="3:17" x14ac:dyDescent="0.15">
      <c r="C432" s="40" t="str">
        <f>IFERROR(IF(AND(I432&lt;&gt;"",I432&gt;=$E$2),MAX($C$4:C431)+1,""),"")</f>
        <v/>
      </c>
      <c r="D432" s="99" t="str">
        <f>IFERROR(IF(AND(H432&lt;&gt;"",H432&gt;=$E$2),MAX($D$4:D431)+1,""),"")</f>
        <v/>
      </c>
      <c r="F432" s="40" t="s">
        <v>7571</v>
      </c>
      <c r="G432" s="40" t="s">
        <v>7572</v>
      </c>
      <c r="H432" s="167">
        <v>1</v>
      </c>
      <c r="I432" s="40" t="s">
        <v>5898</v>
      </c>
      <c r="O432" s="41" t="str">
        <f t="shared" si="21"/>
        <v/>
      </c>
      <c r="P432" s="41" t="str">
        <f t="shared" si="22"/>
        <v/>
      </c>
      <c r="Q432" s="46" t="str">
        <f t="shared" si="23"/>
        <v/>
      </c>
    </row>
    <row r="433" spans="3:17" x14ac:dyDescent="0.15">
      <c r="C433" s="40" t="str">
        <f>IFERROR(IF(AND(I433&lt;&gt;"",I433&gt;=$E$2),MAX($C$4:C432)+1,""),"")</f>
        <v/>
      </c>
      <c r="D433" s="99" t="str">
        <f>IFERROR(IF(AND(H433&lt;&gt;"",H433&gt;=$E$2),MAX($D$4:D432)+1,""),"")</f>
        <v/>
      </c>
      <c r="F433" s="40" t="s">
        <v>7573</v>
      </c>
      <c r="G433" s="40" t="s">
        <v>7574</v>
      </c>
      <c r="H433" s="167" t="s">
        <v>5898</v>
      </c>
      <c r="I433" s="40" t="s">
        <v>5898</v>
      </c>
      <c r="O433" s="41" t="str">
        <f t="shared" si="21"/>
        <v/>
      </c>
      <c r="P433" s="41" t="str">
        <f t="shared" si="22"/>
        <v/>
      </c>
      <c r="Q433" s="46" t="str">
        <f t="shared" si="23"/>
        <v/>
      </c>
    </row>
    <row r="434" spans="3:17" x14ac:dyDescent="0.15">
      <c r="C434" s="40" t="str">
        <f>IFERROR(IF(AND(I434&lt;&gt;"",I434&gt;=$E$2),MAX($C$4:C433)+1,""),"")</f>
        <v/>
      </c>
      <c r="D434" s="99" t="str">
        <f>IFERROR(IF(AND(H434&lt;&gt;"",H434&gt;=$E$2),MAX($D$4:D433)+1,""),"")</f>
        <v/>
      </c>
      <c r="F434" s="40" t="s">
        <v>7575</v>
      </c>
      <c r="G434" s="40" t="s">
        <v>7576</v>
      </c>
      <c r="H434" s="167" t="s">
        <v>5898</v>
      </c>
      <c r="I434" s="40" t="s">
        <v>5898</v>
      </c>
      <c r="O434" s="41" t="str">
        <f t="shared" si="21"/>
        <v/>
      </c>
      <c r="P434" s="41" t="str">
        <f t="shared" si="22"/>
        <v/>
      </c>
      <c r="Q434" s="46" t="str">
        <f t="shared" si="23"/>
        <v/>
      </c>
    </row>
    <row r="435" spans="3:17" x14ac:dyDescent="0.15">
      <c r="C435" s="40" t="str">
        <f>IFERROR(IF(AND(I435&lt;&gt;"",I435&gt;=$E$2),MAX($C$4:C434)+1,""),"")</f>
        <v/>
      </c>
      <c r="D435" s="99" t="str">
        <f>IFERROR(IF(AND(H435&lt;&gt;"",H435&gt;=$E$2),MAX($D$4:D434)+1,""),"")</f>
        <v/>
      </c>
      <c r="F435" s="40" t="s">
        <v>7577</v>
      </c>
      <c r="G435" s="40" t="s">
        <v>7578</v>
      </c>
      <c r="H435" s="167" t="s">
        <v>5898</v>
      </c>
      <c r="I435" s="40" t="s">
        <v>5898</v>
      </c>
      <c r="O435" s="41" t="str">
        <f t="shared" si="21"/>
        <v/>
      </c>
      <c r="P435" s="41" t="str">
        <f t="shared" si="22"/>
        <v/>
      </c>
      <c r="Q435" s="46" t="str">
        <f t="shared" si="23"/>
        <v/>
      </c>
    </row>
    <row r="436" spans="3:17" x14ac:dyDescent="0.15">
      <c r="C436" s="40" t="str">
        <f>IFERROR(IF(AND(I436&lt;&gt;"",I436&gt;=$E$2),MAX($C$4:C435)+1,""),"")</f>
        <v/>
      </c>
      <c r="D436" s="99">
        <f>IFERROR(IF(AND(H436&lt;&gt;"",H436&gt;=$E$2),MAX($D$4:D435)+1,""),"")</f>
        <v>7</v>
      </c>
      <c r="F436" s="40" t="s">
        <v>7579</v>
      </c>
      <c r="G436" s="40" t="s">
        <v>7580</v>
      </c>
      <c r="H436" s="167">
        <v>1.5</v>
      </c>
      <c r="I436" s="40" t="s">
        <v>5898</v>
      </c>
      <c r="O436" s="41" t="str">
        <f t="shared" si="21"/>
        <v/>
      </c>
      <c r="P436" s="41" t="str">
        <f t="shared" si="22"/>
        <v/>
      </c>
      <c r="Q436" s="46" t="str">
        <f t="shared" si="23"/>
        <v/>
      </c>
    </row>
    <row r="437" spans="3:17" x14ac:dyDescent="0.15">
      <c r="C437" s="40" t="str">
        <f>IFERROR(IF(AND(I437&lt;&gt;"",I437&gt;=$E$2),MAX($C$4:C436)+1,""),"")</f>
        <v/>
      </c>
      <c r="D437" s="99" t="str">
        <f>IFERROR(IF(AND(H437&lt;&gt;"",H437&gt;=$E$2),MAX($D$4:D436)+1,""),"")</f>
        <v/>
      </c>
      <c r="F437" s="40" t="s">
        <v>7581</v>
      </c>
      <c r="G437" s="40" t="s">
        <v>7582</v>
      </c>
      <c r="H437" s="167" t="s">
        <v>5898</v>
      </c>
      <c r="I437" s="40" t="s">
        <v>5898</v>
      </c>
      <c r="O437" s="41" t="str">
        <f t="shared" si="21"/>
        <v/>
      </c>
      <c r="P437" s="41" t="str">
        <f t="shared" si="22"/>
        <v/>
      </c>
      <c r="Q437" s="46" t="str">
        <f t="shared" si="23"/>
        <v/>
      </c>
    </row>
    <row r="438" spans="3:17" x14ac:dyDescent="0.15">
      <c r="C438" s="40" t="str">
        <f>IFERROR(IF(AND(I438&lt;&gt;"",I438&gt;=$E$2),MAX($C$4:C437)+1,""),"")</f>
        <v/>
      </c>
      <c r="D438" s="99" t="str">
        <f>IFERROR(IF(AND(H438&lt;&gt;"",H438&gt;=$E$2),MAX($D$4:D437)+1,""),"")</f>
        <v/>
      </c>
      <c r="F438" s="40" t="s">
        <v>7583</v>
      </c>
      <c r="G438" s="40" t="s">
        <v>7584</v>
      </c>
      <c r="H438" s="167" t="s">
        <v>5898</v>
      </c>
      <c r="I438" s="40" t="s">
        <v>5898</v>
      </c>
      <c r="O438" s="41" t="str">
        <f t="shared" si="21"/>
        <v/>
      </c>
      <c r="P438" s="41" t="str">
        <f t="shared" si="22"/>
        <v/>
      </c>
      <c r="Q438" s="46" t="str">
        <f t="shared" si="23"/>
        <v/>
      </c>
    </row>
    <row r="439" spans="3:17" x14ac:dyDescent="0.15">
      <c r="C439" s="40" t="str">
        <f>IFERROR(IF(AND(I439&lt;&gt;"",I439&gt;=$E$2),MAX($C$4:C438)+1,""),"")</f>
        <v/>
      </c>
      <c r="D439" s="99" t="str">
        <f>IFERROR(IF(AND(H439&lt;&gt;"",H439&gt;=$E$2),MAX($D$4:D438)+1,""),"")</f>
        <v/>
      </c>
      <c r="F439" s="40" t="s">
        <v>7585</v>
      </c>
      <c r="G439" s="40" t="s">
        <v>7586</v>
      </c>
      <c r="H439" s="167" t="s">
        <v>5898</v>
      </c>
      <c r="I439" s="40" t="s">
        <v>5898</v>
      </c>
      <c r="O439" s="41" t="str">
        <f t="shared" si="21"/>
        <v/>
      </c>
      <c r="P439" s="41" t="str">
        <f t="shared" si="22"/>
        <v/>
      </c>
      <c r="Q439" s="46" t="str">
        <f t="shared" si="23"/>
        <v/>
      </c>
    </row>
    <row r="440" spans="3:17" x14ac:dyDescent="0.15">
      <c r="C440" s="40" t="str">
        <f>IFERROR(IF(AND(I440&lt;&gt;"",I440&gt;=$E$2),MAX($C$4:C439)+1,""),"")</f>
        <v/>
      </c>
      <c r="D440" s="99" t="str">
        <f>IFERROR(IF(AND(H440&lt;&gt;"",H440&gt;=$E$2),MAX($D$4:D439)+1,""),"")</f>
        <v/>
      </c>
      <c r="F440" s="40" t="s">
        <v>7587</v>
      </c>
      <c r="G440" s="40" t="s">
        <v>7588</v>
      </c>
      <c r="H440" s="167">
        <v>1</v>
      </c>
      <c r="I440" s="40" t="s">
        <v>5898</v>
      </c>
      <c r="O440" s="41" t="str">
        <f t="shared" si="21"/>
        <v/>
      </c>
      <c r="P440" s="41" t="str">
        <f t="shared" si="22"/>
        <v/>
      </c>
      <c r="Q440" s="46" t="str">
        <f t="shared" si="23"/>
        <v/>
      </c>
    </row>
    <row r="441" spans="3:17" x14ac:dyDescent="0.15">
      <c r="C441" s="40" t="str">
        <f>IFERROR(IF(AND(I441&lt;&gt;"",I441&gt;=$E$2),MAX($C$4:C440)+1,""),"")</f>
        <v/>
      </c>
      <c r="D441" s="99" t="str">
        <f>IFERROR(IF(AND(H441&lt;&gt;"",H441&gt;=$E$2),MAX($D$4:D440)+1,""),"")</f>
        <v/>
      </c>
      <c r="F441" s="40" t="s">
        <v>7589</v>
      </c>
      <c r="G441" s="40" t="s">
        <v>7590</v>
      </c>
      <c r="H441" s="167">
        <v>0.5</v>
      </c>
      <c r="I441" s="40" t="s">
        <v>5898</v>
      </c>
      <c r="O441" s="41" t="str">
        <f t="shared" si="21"/>
        <v/>
      </c>
      <c r="P441" s="41" t="str">
        <f t="shared" si="22"/>
        <v/>
      </c>
      <c r="Q441" s="46" t="str">
        <f t="shared" si="23"/>
        <v/>
      </c>
    </row>
    <row r="442" spans="3:17" x14ac:dyDescent="0.15">
      <c r="C442" s="40" t="str">
        <f>IFERROR(IF(AND(I442&lt;&gt;"",I442&gt;=$E$2),MAX($C$4:C441)+1,""),"")</f>
        <v/>
      </c>
      <c r="D442" s="99" t="str">
        <f>IFERROR(IF(AND(H442&lt;&gt;"",H442&gt;=$E$2),MAX($D$4:D441)+1,""),"")</f>
        <v/>
      </c>
      <c r="F442" s="40" t="s">
        <v>7591</v>
      </c>
      <c r="G442" s="40" t="s">
        <v>7592</v>
      </c>
      <c r="H442" s="167" t="s">
        <v>5898</v>
      </c>
      <c r="I442" s="40" t="s">
        <v>5898</v>
      </c>
      <c r="O442" s="41" t="str">
        <f t="shared" si="21"/>
        <v/>
      </c>
      <c r="P442" s="41" t="str">
        <f t="shared" si="22"/>
        <v/>
      </c>
      <c r="Q442" s="46" t="str">
        <f t="shared" si="23"/>
        <v/>
      </c>
    </row>
    <row r="443" spans="3:17" x14ac:dyDescent="0.15">
      <c r="C443" s="40" t="str">
        <f>IFERROR(IF(AND(I443&lt;&gt;"",I443&gt;=$E$2),MAX($C$4:C442)+1,""),"")</f>
        <v/>
      </c>
      <c r="D443" s="99" t="str">
        <f>IFERROR(IF(AND(H443&lt;&gt;"",H443&gt;=$E$2),MAX($D$4:D442)+1,""),"")</f>
        <v/>
      </c>
      <c r="F443" s="40" t="s">
        <v>7593</v>
      </c>
      <c r="G443" s="40" t="s">
        <v>7594</v>
      </c>
      <c r="H443" s="167" t="s">
        <v>5898</v>
      </c>
      <c r="I443" s="40" t="s">
        <v>5898</v>
      </c>
      <c r="O443" s="41" t="str">
        <f t="shared" si="21"/>
        <v/>
      </c>
      <c r="P443" s="41" t="str">
        <f t="shared" si="22"/>
        <v/>
      </c>
      <c r="Q443" s="46" t="str">
        <f t="shared" si="23"/>
        <v/>
      </c>
    </row>
    <row r="444" spans="3:17" x14ac:dyDescent="0.15">
      <c r="C444" s="40" t="str">
        <f>IFERROR(IF(AND(I444&lt;&gt;"",I444&gt;=$E$2),MAX($C$4:C443)+1,""),"")</f>
        <v/>
      </c>
      <c r="D444" s="99" t="str">
        <f>IFERROR(IF(AND(H444&lt;&gt;"",H444&gt;=$E$2),MAX($D$4:D443)+1,""),"")</f>
        <v/>
      </c>
      <c r="F444" s="40" t="s">
        <v>7595</v>
      </c>
      <c r="G444" s="40" t="s">
        <v>7596</v>
      </c>
      <c r="H444" s="167" t="s">
        <v>5898</v>
      </c>
      <c r="I444" s="40" t="s">
        <v>5898</v>
      </c>
      <c r="O444" s="41" t="str">
        <f t="shared" si="21"/>
        <v/>
      </c>
      <c r="P444" s="41" t="str">
        <f t="shared" si="22"/>
        <v/>
      </c>
      <c r="Q444" s="46" t="str">
        <f t="shared" si="23"/>
        <v/>
      </c>
    </row>
    <row r="445" spans="3:17" x14ac:dyDescent="0.15">
      <c r="C445" s="40" t="str">
        <f>IFERROR(IF(AND(I445&lt;&gt;"",I445&gt;=$E$2),MAX($C$4:C444)+1,""),"")</f>
        <v/>
      </c>
      <c r="D445" s="99" t="str">
        <f>IFERROR(IF(AND(H445&lt;&gt;"",H445&gt;=$E$2),MAX($D$4:D444)+1,""),"")</f>
        <v/>
      </c>
      <c r="F445" s="40" t="s">
        <v>7597</v>
      </c>
      <c r="G445" s="40" t="s">
        <v>7598</v>
      </c>
      <c r="H445" s="167" t="s">
        <v>5898</v>
      </c>
      <c r="I445" s="40" t="s">
        <v>5898</v>
      </c>
      <c r="O445" s="41" t="str">
        <f t="shared" si="21"/>
        <v/>
      </c>
      <c r="P445" s="41" t="str">
        <f t="shared" si="22"/>
        <v/>
      </c>
      <c r="Q445" s="46" t="str">
        <f t="shared" si="23"/>
        <v/>
      </c>
    </row>
    <row r="446" spans="3:17" x14ac:dyDescent="0.15">
      <c r="C446" s="40" t="str">
        <f>IFERROR(IF(AND(I446&lt;&gt;"",I446&gt;=$E$2),MAX($C$4:C445)+1,""),"")</f>
        <v/>
      </c>
      <c r="D446" s="99" t="str">
        <f>IFERROR(IF(AND(H446&lt;&gt;"",H446&gt;=$E$2),MAX($D$4:D445)+1,""),"")</f>
        <v/>
      </c>
      <c r="F446" s="40" t="s">
        <v>7599</v>
      </c>
      <c r="G446" s="40" t="s">
        <v>7600</v>
      </c>
      <c r="H446" s="167" t="s">
        <v>5898</v>
      </c>
      <c r="I446" s="40" t="s">
        <v>5898</v>
      </c>
      <c r="O446" s="41" t="str">
        <f t="shared" si="21"/>
        <v/>
      </c>
      <c r="P446" s="41" t="str">
        <f t="shared" si="22"/>
        <v/>
      </c>
      <c r="Q446" s="46" t="str">
        <f t="shared" si="23"/>
        <v/>
      </c>
    </row>
    <row r="447" spans="3:17" x14ac:dyDescent="0.15">
      <c r="C447" s="40" t="str">
        <f>IFERROR(IF(AND(I447&lt;&gt;"",I447&gt;=$E$2),MAX($C$4:C446)+1,""),"")</f>
        <v/>
      </c>
      <c r="D447" s="99" t="str">
        <f>IFERROR(IF(AND(H447&lt;&gt;"",H447&gt;=$E$2),MAX($D$4:D446)+1,""),"")</f>
        <v/>
      </c>
      <c r="F447" s="40" t="s">
        <v>7601</v>
      </c>
      <c r="G447" s="40" t="s">
        <v>7602</v>
      </c>
      <c r="H447" s="167" t="s">
        <v>5898</v>
      </c>
      <c r="I447" s="40" t="s">
        <v>5898</v>
      </c>
      <c r="O447" s="41" t="str">
        <f t="shared" si="21"/>
        <v/>
      </c>
      <c r="P447" s="41" t="str">
        <f t="shared" si="22"/>
        <v/>
      </c>
      <c r="Q447" s="46" t="str">
        <f t="shared" si="23"/>
        <v/>
      </c>
    </row>
    <row r="448" spans="3:17" x14ac:dyDescent="0.15">
      <c r="C448" s="40" t="str">
        <f>IFERROR(IF(AND(I448&lt;&gt;"",I448&gt;=$E$2),MAX($C$4:C447)+1,""),"")</f>
        <v/>
      </c>
      <c r="D448" s="99" t="str">
        <f>IFERROR(IF(AND(H448&lt;&gt;"",H448&gt;=$E$2),MAX($D$4:D447)+1,""),"")</f>
        <v/>
      </c>
      <c r="F448" s="40" t="s">
        <v>7603</v>
      </c>
      <c r="G448" s="40" t="s">
        <v>7604</v>
      </c>
      <c r="H448" s="167" t="s">
        <v>5898</v>
      </c>
      <c r="I448" s="40" t="s">
        <v>5898</v>
      </c>
      <c r="O448" s="41" t="str">
        <f t="shared" si="21"/>
        <v/>
      </c>
      <c r="P448" s="41" t="str">
        <f t="shared" si="22"/>
        <v/>
      </c>
      <c r="Q448" s="46" t="str">
        <f t="shared" si="23"/>
        <v/>
      </c>
    </row>
    <row r="449" spans="3:17" x14ac:dyDescent="0.15">
      <c r="C449" s="40" t="str">
        <f>IFERROR(IF(AND(I449&lt;&gt;"",I449&gt;=$E$2),MAX($C$4:C448)+1,""),"")</f>
        <v/>
      </c>
      <c r="D449" s="99" t="str">
        <f>IFERROR(IF(AND(H449&lt;&gt;"",H449&gt;=$E$2),MAX($D$4:D448)+1,""),"")</f>
        <v/>
      </c>
      <c r="F449" s="40" t="s">
        <v>7605</v>
      </c>
      <c r="G449" s="40" t="s">
        <v>7606</v>
      </c>
      <c r="H449" s="167" t="s">
        <v>5898</v>
      </c>
      <c r="I449" s="40" t="s">
        <v>5898</v>
      </c>
      <c r="O449" s="41" t="str">
        <f t="shared" si="21"/>
        <v/>
      </c>
      <c r="P449" s="41" t="str">
        <f t="shared" si="22"/>
        <v/>
      </c>
      <c r="Q449" s="46" t="str">
        <f t="shared" si="23"/>
        <v/>
      </c>
    </row>
    <row r="450" spans="3:17" x14ac:dyDescent="0.15">
      <c r="C450" s="40" t="str">
        <f>IFERROR(IF(AND(I450&lt;&gt;"",I450&gt;=$E$2),MAX($C$4:C449)+1,""),"")</f>
        <v/>
      </c>
      <c r="D450" s="99" t="str">
        <f>IFERROR(IF(AND(H450&lt;&gt;"",H450&gt;=$E$2),MAX($D$4:D449)+1,""),"")</f>
        <v/>
      </c>
      <c r="F450" s="40" t="s">
        <v>7607</v>
      </c>
      <c r="G450" s="40" t="s">
        <v>7608</v>
      </c>
      <c r="H450" s="167" t="s">
        <v>5898</v>
      </c>
      <c r="I450" s="40" t="s">
        <v>5898</v>
      </c>
      <c r="O450" s="41" t="str">
        <f t="shared" si="21"/>
        <v/>
      </c>
      <c r="P450" s="41" t="str">
        <f t="shared" si="22"/>
        <v/>
      </c>
      <c r="Q450" s="46" t="str">
        <f t="shared" si="23"/>
        <v/>
      </c>
    </row>
    <row r="451" spans="3:17" x14ac:dyDescent="0.15">
      <c r="C451" s="40" t="str">
        <f>IFERROR(IF(AND(I451&lt;&gt;"",I451&gt;=$E$2),MAX($C$4:C450)+1,""),"")</f>
        <v/>
      </c>
      <c r="D451" s="99" t="str">
        <f>IFERROR(IF(AND(H451&lt;&gt;"",H451&gt;=$E$2),MAX($D$4:D450)+1,""),"")</f>
        <v/>
      </c>
      <c r="F451" s="40" t="s">
        <v>7609</v>
      </c>
      <c r="G451" s="40" t="s">
        <v>7610</v>
      </c>
      <c r="H451" s="167" t="s">
        <v>5898</v>
      </c>
      <c r="I451" s="40" t="s">
        <v>5898</v>
      </c>
      <c r="O451" s="41" t="str">
        <f t="shared" si="21"/>
        <v/>
      </c>
      <c r="P451" s="41" t="str">
        <f t="shared" si="22"/>
        <v/>
      </c>
      <c r="Q451" s="46" t="str">
        <f t="shared" si="23"/>
        <v/>
      </c>
    </row>
    <row r="452" spans="3:17" x14ac:dyDescent="0.15">
      <c r="C452" s="40" t="str">
        <f>IFERROR(IF(AND(I452&lt;&gt;"",I452&gt;=$E$2),MAX($C$4:C451)+1,""),"")</f>
        <v/>
      </c>
      <c r="D452" s="99" t="str">
        <f>IFERROR(IF(AND(H452&lt;&gt;"",H452&gt;=$E$2),MAX($D$4:D451)+1,""),"")</f>
        <v/>
      </c>
      <c r="F452" s="40" t="s">
        <v>7611</v>
      </c>
      <c r="G452" s="40" t="s">
        <v>7612</v>
      </c>
      <c r="H452" s="167" t="s">
        <v>5898</v>
      </c>
      <c r="I452" s="40" t="s">
        <v>5898</v>
      </c>
      <c r="O452" s="41" t="str">
        <f t="shared" si="21"/>
        <v/>
      </c>
      <c r="P452" s="41" t="str">
        <f t="shared" si="22"/>
        <v/>
      </c>
      <c r="Q452" s="46" t="str">
        <f t="shared" si="23"/>
        <v/>
      </c>
    </row>
    <row r="453" spans="3:17" x14ac:dyDescent="0.15">
      <c r="C453" s="40" t="str">
        <f>IFERROR(IF(AND(I453&lt;&gt;"",I453&gt;=$E$2),MAX($C$4:C452)+1,""),"")</f>
        <v/>
      </c>
      <c r="D453" s="99" t="str">
        <f>IFERROR(IF(AND(H453&lt;&gt;"",H453&gt;=$E$2),MAX($D$4:D452)+1,""),"")</f>
        <v/>
      </c>
      <c r="F453" s="40" t="s">
        <v>7613</v>
      </c>
      <c r="G453" s="40" t="s">
        <v>7614</v>
      </c>
      <c r="H453" s="167" t="s">
        <v>5898</v>
      </c>
      <c r="I453" s="40" t="s">
        <v>5898</v>
      </c>
      <c r="O453" s="41" t="str">
        <f t="shared" si="21"/>
        <v/>
      </c>
      <c r="P453" s="41" t="str">
        <f t="shared" si="22"/>
        <v/>
      </c>
      <c r="Q453" s="46" t="str">
        <f t="shared" si="23"/>
        <v/>
      </c>
    </row>
    <row r="454" spans="3:17" x14ac:dyDescent="0.15">
      <c r="C454" s="40" t="str">
        <f>IFERROR(IF(AND(I454&lt;&gt;"",I454&gt;=$E$2),MAX($C$4:C453)+1,""),"")</f>
        <v/>
      </c>
      <c r="D454" s="99" t="str">
        <f>IFERROR(IF(AND(H454&lt;&gt;"",H454&gt;=$E$2),MAX($D$4:D453)+1,""),"")</f>
        <v/>
      </c>
      <c r="F454" s="40" t="s">
        <v>7615</v>
      </c>
      <c r="G454" s="40" t="s">
        <v>7616</v>
      </c>
      <c r="H454" s="167" t="s">
        <v>5898</v>
      </c>
      <c r="I454" s="40" t="s">
        <v>5898</v>
      </c>
      <c r="O454" s="41" t="str">
        <f t="shared" ref="O454:O504" si="24">IFERROR(VLOOKUP(N454,D:H,3,),"")</f>
        <v/>
      </c>
      <c r="P454" s="41" t="str">
        <f t="shared" ref="P454:P504" si="25">IFERROR(VLOOKUP(N454,D:H,4,),"")</f>
        <v/>
      </c>
      <c r="Q454" s="46" t="str">
        <f t="shared" ref="Q454:Q504" si="26">IFERROR(VLOOKUP(N454,D:H,5,),"")</f>
        <v/>
      </c>
    </row>
    <row r="455" spans="3:17" x14ac:dyDescent="0.15">
      <c r="C455" s="40" t="str">
        <f>IFERROR(IF(AND(I455&lt;&gt;"",I455&gt;=$E$2),MAX($C$4:C454)+1,""),"")</f>
        <v/>
      </c>
      <c r="D455" s="99" t="str">
        <f>IFERROR(IF(AND(H455&lt;&gt;"",H455&gt;=$E$2),MAX($D$4:D454)+1,""),"")</f>
        <v/>
      </c>
      <c r="F455" s="40" t="s">
        <v>7617</v>
      </c>
      <c r="G455" s="40" t="s">
        <v>7618</v>
      </c>
      <c r="H455" s="167" t="s">
        <v>5898</v>
      </c>
      <c r="I455" s="40" t="s">
        <v>5898</v>
      </c>
      <c r="O455" s="41" t="str">
        <f t="shared" si="24"/>
        <v/>
      </c>
      <c r="P455" s="41" t="str">
        <f t="shared" si="25"/>
        <v/>
      </c>
      <c r="Q455" s="46" t="str">
        <f t="shared" si="26"/>
        <v/>
      </c>
    </row>
    <row r="456" spans="3:17" x14ac:dyDescent="0.15">
      <c r="C456" s="40" t="str">
        <f>IFERROR(IF(AND(I456&lt;&gt;"",I456&gt;=$E$2),MAX($C$4:C455)+1,""),"")</f>
        <v/>
      </c>
      <c r="D456" s="99" t="str">
        <f>IFERROR(IF(AND(H456&lt;&gt;"",H456&gt;=$E$2),MAX($D$4:D455)+1,""),"")</f>
        <v/>
      </c>
      <c r="F456" s="40" t="s">
        <v>7619</v>
      </c>
      <c r="G456" s="40" t="s">
        <v>7620</v>
      </c>
      <c r="H456" s="167" t="s">
        <v>5898</v>
      </c>
      <c r="I456" s="40" t="s">
        <v>5898</v>
      </c>
      <c r="O456" s="41" t="str">
        <f t="shared" si="24"/>
        <v/>
      </c>
      <c r="P456" s="41" t="str">
        <f t="shared" si="25"/>
        <v/>
      </c>
      <c r="Q456" s="46" t="str">
        <f t="shared" si="26"/>
        <v/>
      </c>
    </row>
    <row r="457" spans="3:17" x14ac:dyDescent="0.15">
      <c r="C457" s="40" t="str">
        <f>IFERROR(IF(AND(I457&lt;&gt;"",I457&gt;=$E$2),MAX($C$4:C456)+1,""),"")</f>
        <v/>
      </c>
      <c r="D457" s="99" t="str">
        <f>IFERROR(IF(AND(H457&lt;&gt;"",H457&gt;=$E$2),MAX($D$4:D456)+1,""),"")</f>
        <v/>
      </c>
      <c r="F457" s="40" t="s">
        <v>7621</v>
      </c>
      <c r="G457" s="40" t="s">
        <v>7622</v>
      </c>
      <c r="H457" s="167" t="s">
        <v>5898</v>
      </c>
      <c r="I457" s="40" t="s">
        <v>5898</v>
      </c>
      <c r="O457" s="41" t="str">
        <f t="shared" si="24"/>
        <v/>
      </c>
      <c r="P457" s="41" t="str">
        <f t="shared" si="25"/>
        <v/>
      </c>
      <c r="Q457" s="46" t="str">
        <f t="shared" si="26"/>
        <v/>
      </c>
    </row>
    <row r="458" spans="3:17" x14ac:dyDescent="0.15">
      <c r="C458" s="40" t="str">
        <f>IFERROR(IF(AND(I458&lt;&gt;"",I458&gt;=$E$2),MAX($C$4:C457)+1,""),"")</f>
        <v/>
      </c>
      <c r="D458" s="99" t="str">
        <f>IFERROR(IF(AND(H458&lt;&gt;"",H458&gt;=$E$2),MAX($D$4:D457)+1,""),"")</f>
        <v/>
      </c>
      <c r="F458" s="40" t="s">
        <v>7623</v>
      </c>
      <c r="G458" s="40" t="s">
        <v>7624</v>
      </c>
      <c r="H458" s="167">
        <v>0.5</v>
      </c>
      <c r="I458" s="40" t="s">
        <v>5898</v>
      </c>
      <c r="O458" s="41" t="str">
        <f t="shared" si="24"/>
        <v/>
      </c>
      <c r="P458" s="41" t="str">
        <f t="shared" si="25"/>
        <v/>
      </c>
      <c r="Q458" s="46" t="str">
        <f t="shared" si="26"/>
        <v/>
      </c>
    </row>
    <row r="459" spans="3:17" x14ac:dyDescent="0.15">
      <c r="C459" s="40" t="str">
        <f>IFERROR(IF(AND(I459&lt;&gt;"",I459&gt;=$E$2),MAX($C$4:C458)+1,""),"")</f>
        <v/>
      </c>
      <c r="D459" s="99" t="str">
        <f>IFERROR(IF(AND(H459&lt;&gt;"",H459&gt;=$E$2),MAX($D$4:D458)+1,""),"")</f>
        <v/>
      </c>
      <c r="F459" s="40" t="s">
        <v>7625</v>
      </c>
      <c r="G459" s="40" t="s">
        <v>7626</v>
      </c>
      <c r="H459" s="167" t="s">
        <v>5898</v>
      </c>
      <c r="I459" s="40" t="s">
        <v>5898</v>
      </c>
      <c r="O459" s="41" t="str">
        <f t="shared" si="24"/>
        <v/>
      </c>
      <c r="P459" s="41" t="str">
        <f t="shared" si="25"/>
        <v/>
      </c>
      <c r="Q459" s="46" t="str">
        <f t="shared" si="26"/>
        <v/>
      </c>
    </row>
    <row r="460" spans="3:17" x14ac:dyDescent="0.15">
      <c r="C460" s="40" t="str">
        <f>IFERROR(IF(AND(I460&lt;&gt;"",I460&gt;=$E$2),MAX($C$4:C459)+1,""),"")</f>
        <v/>
      </c>
      <c r="D460" s="99" t="str">
        <f>IFERROR(IF(AND(H460&lt;&gt;"",H460&gt;=$E$2),MAX($D$4:D459)+1,""),"")</f>
        <v/>
      </c>
      <c r="F460" s="40" t="s">
        <v>7627</v>
      </c>
      <c r="G460" s="40" t="s">
        <v>7628</v>
      </c>
      <c r="H460" s="167">
        <v>0.15</v>
      </c>
      <c r="I460" s="40" t="s">
        <v>5898</v>
      </c>
      <c r="O460" s="41" t="str">
        <f t="shared" si="24"/>
        <v/>
      </c>
      <c r="P460" s="41" t="str">
        <f t="shared" si="25"/>
        <v/>
      </c>
      <c r="Q460" s="46" t="str">
        <f t="shared" si="26"/>
        <v/>
      </c>
    </row>
    <row r="461" spans="3:17" x14ac:dyDescent="0.15">
      <c r="C461" s="40" t="str">
        <f>IFERROR(IF(AND(I461&lt;&gt;"",I461&gt;=$E$2),MAX($C$4:C460)+1,""),"")</f>
        <v/>
      </c>
      <c r="D461" s="99" t="str">
        <f>IFERROR(IF(AND(H461&lt;&gt;"",H461&gt;=$E$2),MAX($D$4:D460)+1,""),"")</f>
        <v/>
      </c>
      <c r="F461" s="40" t="s">
        <v>7629</v>
      </c>
      <c r="G461" s="40" t="s">
        <v>7630</v>
      </c>
      <c r="H461" s="167" t="s">
        <v>5898</v>
      </c>
      <c r="I461" s="40" t="s">
        <v>5898</v>
      </c>
      <c r="O461" s="41" t="str">
        <f t="shared" si="24"/>
        <v/>
      </c>
      <c r="P461" s="41" t="str">
        <f t="shared" si="25"/>
        <v/>
      </c>
      <c r="Q461" s="46" t="str">
        <f t="shared" si="26"/>
        <v/>
      </c>
    </row>
    <row r="462" spans="3:17" x14ac:dyDescent="0.15">
      <c r="C462" s="40" t="str">
        <f>IFERROR(IF(AND(I462&lt;&gt;"",I462&gt;=$E$2),MAX($C$4:C461)+1,""),"")</f>
        <v/>
      </c>
      <c r="D462" s="99" t="str">
        <f>IFERROR(IF(AND(H462&lt;&gt;"",H462&gt;=$E$2),MAX($D$4:D461)+1,""),"")</f>
        <v/>
      </c>
      <c r="F462" s="40" t="s">
        <v>7631</v>
      </c>
      <c r="G462" s="40" t="s">
        <v>7632</v>
      </c>
      <c r="H462" s="167" t="s">
        <v>5898</v>
      </c>
      <c r="I462" s="40" t="s">
        <v>5898</v>
      </c>
      <c r="O462" s="41" t="str">
        <f t="shared" si="24"/>
        <v/>
      </c>
      <c r="P462" s="41" t="str">
        <f t="shared" si="25"/>
        <v/>
      </c>
      <c r="Q462" s="46" t="str">
        <f t="shared" si="26"/>
        <v/>
      </c>
    </row>
    <row r="463" spans="3:17" x14ac:dyDescent="0.15">
      <c r="C463" s="40" t="str">
        <f>IFERROR(IF(AND(I463&lt;&gt;"",I463&gt;=$E$2),MAX($C$4:C462)+1,""),"")</f>
        <v/>
      </c>
      <c r="D463" s="99" t="str">
        <f>IFERROR(IF(AND(H463&lt;&gt;"",H463&gt;=$E$2),MAX($D$4:D462)+1,""),"")</f>
        <v/>
      </c>
      <c r="F463" s="40" t="s">
        <v>7633</v>
      </c>
      <c r="G463" s="40" t="s">
        <v>7634</v>
      </c>
      <c r="H463" s="167" t="s">
        <v>5898</v>
      </c>
      <c r="I463" s="40" t="s">
        <v>5898</v>
      </c>
      <c r="O463" s="41" t="str">
        <f t="shared" si="24"/>
        <v/>
      </c>
      <c r="P463" s="41" t="str">
        <f t="shared" si="25"/>
        <v/>
      </c>
      <c r="Q463" s="46" t="str">
        <f t="shared" si="26"/>
        <v/>
      </c>
    </row>
    <row r="464" spans="3:17" x14ac:dyDescent="0.15">
      <c r="C464" s="40" t="str">
        <f>IFERROR(IF(AND(I464&lt;&gt;"",I464&gt;=$E$2),MAX($C$4:C463)+1,""),"")</f>
        <v/>
      </c>
      <c r="D464" s="99" t="str">
        <f>IFERROR(IF(AND(H464&lt;&gt;"",H464&gt;=$E$2),MAX($D$4:D463)+1,""),"")</f>
        <v/>
      </c>
      <c r="F464" s="40" t="s">
        <v>7635</v>
      </c>
      <c r="G464" s="40" t="s">
        <v>7636</v>
      </c>
      <c r="H464" s="167" t="s">
        <v>5898</v>
      </c>
      <c r="I464" s="40" t="s">
        <v>5898</v>
      </c>
      <c r="O464" s="41" t="str">
        <f t="shared" si="24"/>
        <v/>
      </c>
      <c r="P464" s="41" t="str">
        <f t="shared" si="25"/>
        <v/>
      </c>
      <c r="Q464" s="46" t="str">
        <f t="shared" si="26"/>
        <v/>
      </c>
    </row>
    <row r="465" spans="3:17" x14ac:dyDescent="0.15">
      <c r="C465" s="40" t="str">
        <f>IFERROR(IF(AND(I465&lt;&gt;"",I465&gt;=$E$2),MAX($C$4:C464)+1,""),"")</f>
        <v/>
      </c>
      <c r="D465" s="99" t="str">
        <f>IFERROR(IF(AND(H465&lt;&gt;"",H465&gt;=$E$2),MAX($D$4:D464)+1,""),"")</f>
        <v/>
      </c>
      <c r="F465" s="40" t="s">
        <v>7637</v>
      </c>
      <c r="G465" s="40" t="s">
        <v>7638</v>
      </c>
      <c r="H465" s="167" t="s">
        <v>5898</v>
      </c>
      <c r="I465" s="40" t="s">
        <v>5898</v>
      </c>
      <c r="O465" s="41" t="str">
        <f t="shared" si="24"/>
        <v/>
      </c>
      <c r="P465" s="41" t="str">
        <f t="shared" si="25"/>
        <v/>
      </c>
      <c r="Q465" s="46" t="str">
        <f t="shared" si="26"/>
        <v/>
      </c>
    </row>
    <row r="466" spans="3:17" x14ac:dyDescent="0.15">
      <c r="C466" s="40" t="str">
        <f>IFERROR(IF(AND(I466&lt;&gt;"",I466&gt;=$E$2),MAX($C$4:C465)+1,""),"")</f>
        <v/>
      </c>
      <c r="D466" s="99" t="str">
        <f>IFERROR(IF(AND(H466&lt;&gt;"",H466&gt;=$E$2),MAX($D$4:D465)+1,""),"")</f>
        <v/>
      </c>
      <c r="F466" s="40" t="s">
        <v>7639</v>
      </c>
      <c r="G466" s="40" t="s">
        <v>7640</v>
      </c>
      <c r="H466" s="167" t="s">
        <v>5898</v>
      </c>
      <c r="I466" s="40" t="s">
        <v>5898</v>
      </c>
      <c r="O466" s="41" t="str">
        <f t="shared" si="24"/>
        <v/>
      </c>
      <c r="P466" s="41" t="str">
        <f t="shared" si="25"/>
        <v/>
      </c>
      <c r="Q466" s="46" t="str">
        <f t="shared" si="26"/>
        <v/>
      </c>
    </row>
    <row r="467" spans="3:17" x14ac:dyDescent="0.15">
      <c r="C467" s="40" t="str">
        <f>IFERROR(IF(AND(I467&lt;&gt;"",I467&gt;=$E$2),MAX($C$4:C466)+1,""),"")</f>
        <v/>
      </c>
      <c r="D467" s="99" t="str">
        <f>IFERROR(IF(AND(H467&lt;&gt;"",H467&gt;=$E$2),MAX($D$4:D466)+1,""),"")</f>
        <v/>
      </c>
      <c r="F467" s="40" t="s">
        <v>7641</v>
      </c>
      <c r="G467" s="40" t="s">
        <v>7642</v>
      </c>
      <c r="H467" s="167" t="s">
        <v>5898</v>
      </c>
      <c r="I467" s="40" t="s">
        <v>5898</v>
      </c>
      <c r="O467" s="41" t="str">
        <f t="shared" si="24"/>
        <v/>
      </c>
      <c r="P467" s="41" t="str">
        <f t="shared" si="25"/>
        <v/>
      </c>
      <c r="Q467" s="46" t="str">
        <f t="shared" si="26"/>
        <v/>
      </c>
    </row>
    <row r="468" spans="3:17" x14ac:dyDescent="0.15">
      <c r="C468" s="40" t="str">
        <f>IFERROR(IF(AND(I468&lt;&gt;"",I468&gt;=$E$2),MAX($C$4:C467)+1,""),"")</f>
        <v/>
      </c>
      <c r="D468" s="99" t="str">
        <f>IFERROR(IF(AND(H468&lt;&gt;"",H468&gt;=$E$2),MAX($D$4:D467)+1,""),"")</f>
        <v/>
      </c>
      <c r="F468" s="40" t="s">
        <v>7643</v>
      </c>
      <c r="G468" s="40" t="s">
        <v>7644</v>
      </c>
      <c r="H468" s="167" t="s">
        <v>5898</v>
      </c>
      <c r="I468" s="40" t="s">
        <v>5898</v>
      </c>
      <c r="O468" s="41" t="str">
        <f t="shared" si="24"/>
        <v/>
      </c>
      <c r="P468" s="41" t="str">
        <f t="shared" si="25"/>
        <v/>
      </c>
      <c r="Q468" s="46" t="str">
        <f t="shared" si="26"/>
        <v/>
      </c>
    </row>
    <row r="469" spans="3:17" x14ac:dyDescent="0.15">
      <c r="C469" s="40" t="str">
        <f>IFERROR(IF(AND(I469&lt;&gt;"",I469&gt;=$E$2),MAX($C$4:C468)+1,""),"")</f>
        <v/>
      </c>
      <c r="D469" s="99" t="str">
        <f>IFERROR(IF(AND(H469&lt;&gt;"",H469&gt;=$E$2),MAX($D$4:D468)+1,""),"")</f>
        <v/>
      </c>
      <c r="F469" s="40" t="s">
        <v>7645</v>
      </c>
      <c r="G469" s="40" t="s">
        <v>7646</v>
      </c>
      <c r="H469" s="167" t="s">
        <v>5898</v>
      </c>
      <c r="I469" s="40" t="s">
        <v>5898</v>
      </c>
      <c r="O469" s="41" t="str">
        <f t="shared" si="24"/>
        <v/>
      </c>
      <c r="P469" s="41" t="str">
        <f t="shared" si="25"/>
        <v/>
      </c>
      <c r="Q469" s="46" t="str">
        <f t="shared" si="26"/>
        <v/>
      </c>
    </row>
    <row r="470" spans="3:17" x14ac:dyDescent="0.15">
      <c r="C470" s="40" t="str">
        <f>IFERROR(IF(AND(I470&lt;&gt;"",I470&gt;=$E$2),MAX($C$4:C469)+1,""),"")</f>
        <v/>
      </c>
      <c r="D470" s="99" t="str">
        <f>IFERROR(IF(AND(H470&lt;&gt;"",H470&gt;=$E$2),MAX($D$4:D469)+1,""),"")</f>
        <v/>
      </c>
      <c r="F470" s="40" t="s">
        <v>7647</v>
      </c>
      <c r="G470" s="40" t="s">
        <v>7648</v>
      </c>
      <c r="H470" s="167" t="s">
        <v>5898</v>
      </c>
      <c r="I470" s="40" t="s">
        <v>5898</v>
      </c>
      <c r="O470" s="41" t="str">
        <f t="shared" si="24"/>
        <v/>
      </c>
      <c r="P470" s="41" t="str">
        <f t="shared" si="25"/>
        <v/>
      </c>
      <c r="Q470" s="46" t="str">
        <f t="shared" si="26"/>
        <v/>
      </c>
    </row>
    <row r="471" spans="3:17" x14ac:dyDescent="0.15">
      <c r="C471" s="40" t="str">
        <f>IFERROR(IF(AND(I471&lt;&gt;"",I471&gt;=$E$2),MAX($C$4:C470)+1,""),"")</f>
        <v/>
      </c>
      <c r="D471" s="99" t="str">
        <f>IFERROR(IF(AND(H471&lt;&gt;"",H471&gt;=$E$2),MAX($D$4:D470)+1,""),"")</f>
        <v/>
      </c>
      <c r="F471" s="40" t="s">
        <v>7649</v>
      </c>
      <c r="G471" s="40" t="s">
        <v>7650</v>
      </c>
      <c r="H471" s="167" t="s">
        <v>5898</v>
      </c>
      <c r="I471" s="40" t="s">
        <v>5898</v>
      </c>
      <c r="O471" s="41" t="str">
        <f t="shared" si="24"/>
        <v/>
      </c>
      <c r="P471" s="41" t="str">
        <f t="shared" si="25"/>
        <v/>
      </c>
      <c r="Q471" s="46" t="str">
        <f t="shared" si="26"/>
        <v/>
      </c>
    </row>
    <row r="472" spans="3:17" x14ac:dyDescent="0.15">
      <c r="C472" s="40" t="str">
        <f>IFERROR(IF(AND(I472&lt;&gt;"",I472&gt;=$E$2),MAX($C$4:C471)+1,""),"")</f>
        <v/>
      </c>
      <c r="D472" s="99">
        <f>IFERROR(IF(AND(H472&lt;&gt;"",H472&gt;=$E$2),MAX($D$4:D471)+1,""),"")</f>
        <v>8</v>
      </c>
      <c r="F472" s="40" t="s">
        <v>7651</v>
      </c>
      <c r="G472" s="40" t="s">
        <v>7652</v>
      </c>
      <c r="H472" s="167">
        <v>1.5206164</v>
      </c>
      <c r="I472" s="40" t="s">
        <v>5898</v>
      </c>
      <c r="O472" s="41" t="str">
        <f t="shared" si="24"/>
        <v/>
      </c>
      <c r="P472" s="41" t="str">
        <f t="shared" si="25"/>
        <v/>
      </c>
      <c r="Q472" s="46" t="str">
        <f t="shared" si="26"/>
        <v/>
      </c>
    </row>
    <row r="473" spans="3:17" x14ac:dyDescent="0.15">
      <c r="C473" s="40" t="str">
        <f>IFERROR(IF(AND(I473&lt;&gt;"",I473&gt;=$E$2),MAX($C$4:C472)+1,""),"")</f>
        <v/>
      </c>
      <c r="D473" s="99" t="str">
        <f>IFERROR(IF(AND(H473&lt;&gt;"",H473&gt;=$E$2),MAX($D$4:D472)+1,""),"")</f>
        <v/>
      </c>
      <c r="F473" s="40" t="s">
        <v>7653</v>
      </c>
      <c r="G473" s="40" t="s">
        <v>7654</v>
      </c>
      <c r="H473" s="167" t="s">
        <v>5898</v>
      </c>
      <c r="I473" s="40" t="s">
        <v>5898</v>
      </c>
      <c r="O473" s="41" t="str">
        <f t="shared" si="24"/>
        <v/>
      </c>
      <c r="P473" s="41" t="str">
        <f t="shared" si="25"/>
        <v/>
      </c>
      <c r="Q473" s="46" t="str">
        <f t="shared" si="26"/>
        <v/>
      </c>
    </row>
    <row r="474" spans="3:17" x14ac:dyDescent="0.15">
      <c r="C474" s="40" t="str">
        <f>IFERROR(IF(AND(I474&lt;&gt;"",I474&gt;=$E$2),MAX($C$4:C473)+1,""),"")</f>
        <v/>
      </c>
      <c r="D474" s="99" t="str">
        <f>IFERROR(IF(AND(H474&lt;&gt;"",H474&gt;=$E$2),MAX($D$4:D473)+1,""),"")</f>
        <v/>
      </c>
      <c r="F474" s="40" t="s">
        <v>7655</v>
      </c>
      <c r="G474" s="40" t="s">
        <v>7656</v>
      </c>
      <c r="H474" s="167" t="s">
        <v>5898</v>
      </c>
      <c r="I474" s="40" t="s">
        <v>5898</v>
      </c>
      <c r="O474" s="41" t="str">
        <f t="shared" si="24"/>
        <v/>
      </c>
      <c r="P474" s="41" t="str">
        <f t="shared" si="25"/>
        <v/>
      </c>
      <c r="Q474" s="46" t="str">
        <f t="shared" si="26"/>
        <v/>
      </c>
    </row>
    <row r="475" spans="3:17" x14ac:dyDescent="0.15">
      <c r="C475" s="40" t="str">
        <f>IFERROR(IF(AND(I475&lt;&gt;"",I475&gt;=$E$2),MAX($C$4:C474)+1,""),"")</f>
        <v/>
      </c>
      <c r="D475" s="99" t="str">
        <f>IFERROR(IF(AND(H475&lt;&gt;"",H475&gt;=$E$2),MAX($D$4:D474)+1,""),"")</f>
        <v/>
      </c>
      <c r="F475" s="40" t="s">
        <v>7657</v>
      </c>
      <c r="G475" s="40" t="s">
        <v>7658</v>
      </c>
      <c r="H475" s="167" t="s">
        <v>5898</v>
      </c>
      <c r="I475" s="40" t="s">
        <v>5898</v>
      </c>
      <c r="O475" s="41" t="str">
        <f t="shared" si="24"/>
        <v/>
      </c>
      <c r="P475" s="41" t="str">
        <f t="shared" si="25"/>
        <v/>
      </c>
      <c r="Q475" s="46" t="str">
        <f t="shared" si="26"/>
        <v/>
      </c>
    </row>
    <row r="476" spans="3:17" x14ac:dyDescent="0.15">
      <c r="C476" s="40" t="str">
        <f>IFERROR(IF(AND(I476&lt;&gt;"",I476&gt;=$E$2),MAX($C$4:C475)+1,""),"")</f>
        <v/>
      </c>
      <c r="D476" s="99" t="str">
        <f>IFERROR(IF(AND(H476&lt;&gt;"",H476&gt;=$E$2),MAX($D$4:D475)+1,""),"")</f>
        <v/>
      </c>
      <c r="F476" s="40" t="s">
        <v>7659</v>
      </c>
      <c r="G476" s="40" t="s">
        <v>7660</v>
      </c>
      <c r="H476" s="167" t="s">
        <v>5898</v>
      </c>
      <c r="I476" s="40" t="s">
        <v>5898</v>
      </c>
      <c r="O476" s="41" t="str">
        <f t="shared" si="24"/>
        <v/>
      </c>
      <c r="P476" s="41" t="str">
        <f t="shared" si="25"/>
        <v/>
      </c>
      <c r="Q476" s="46" t="str">
        <f t="shared" si="26"/>
        <v/>
      </c>
    </row>
    <row r="477" spans="3:17" x14ac:dyDescent="0.15">
      <c r="C477" s="40" t="str">
        <f>IFERROR(IF(AND(I477&lt;&gt;"",I477&gt;=$E$2),MAX($C$4:C476)+1,""),"")</f>
        <v/>
      </c>
      <c r="D477" s="99" t="str">
        <f>IFERROR(IF(AND(H477&lt;&gt;"",H477&gt;=$E$2),MAX($D$4:D476)+1,""),"")</f>
        <v/>
      </c>
      <c r="F477" s="40" t="s">
        <v>7661</v>
      </c>
      <c r="G477" s="40" t="s">
        <v>7662</v>
      </c>
      <c r="H477" s="167">
        <v>0.6</v>
      </c>
      <c r="I477" s="40" t="s">
        <v>5898</v>
      </c>
      <c r="O477" s="41" t="str">
        <f t="shared" si="24"/>
        <v/>
      </c>
      <c r="P477" s="41" t="str">
        <f t="shared" si="25"/>
        <v/>
      </c>
      <c r="Q477" s="46" t="str">
        <f t="shared" si="26"/>
        <v/>
      </c>
    </row>
    <row r="478" spans="3:17" x14ac:dyDescent="0.15">
      <c r="C478" s="40" t="str">
        <f>IFERROR(IF(AND(I478&lt;&gt;"",I478&gt;=$E$2),MAX($C$4:C477)+1,""),"")</f>
        <v/>
      </c>
      <c r="D478" s="99" t="str">
        <f>IFERROR(IF(AND(H478&lt;&gt;"",H478&gt;=$E$2),MAX($D$4:D477)+1,""),"")</f>
        <v/>
      </c>
      <c r="F478" s="40" t="s">
        <v>7663</v>
      </c>
      <c r="G478" s="40" t="s">
        <v>7664</v>
      </c>
      <c r="H478" s="167" t="s">
        <v>5898</v>
      </c>
      <c r="I478" s="40" t="s">
        <v>5898</v>
      </c>
      <c r="O478" s="41" t="str">
        <f t="shared" si="24"/>
        <v/>
      </c>
      <c r="P478" s="41" t="str">
        <f t="shared" si="25"/>
        <v/>
      </c>
      <c r="Q478" s="46" t="str">
        <f t="shared" si="26"/>
        <v/>
      </c>
    </row>
    <row r="479" spans="3:17" x14ac:dyDescent="0.15">
      <c r="C479" s="40" t="str">
        <f>IFERROR(IF(AND(I479&lt;&gt;"",I479&gt;=$E$2),MAX($C$4:C478)+1,""),"")</f>
        <v/>
      </c>
      <c r="D479" s="99" t="str">
        <f>IFERROR(IF(AND(H479&lt;&gt;"",H479&gt;=$E$2),MAX($D$4:D478)+1,""),"")</f>
        <v/>
      </c>
      <c r="F479" s="40" t="s">
        <v>7665</v>
      </c>
      <c r="G479" s="40" t="s">
        <v>7666</v>
      </c>
      <c r="H479" s="167" t="s">
        <v>5898</v>
      </c>
      <c r="I479" s="40" t="s">
        <v>5898</v>
      </c>
      <c r="O479" s="41" t="str">
        <f t="shared" si="24"/>
        <v/>
      </c>
      <c r="P479" s="41" t="str">
        <f t="shared" si="25"/>
        <v/>
      </c>
      <c r="Q479" s="46" t="str">
        <f t="shared" si="26"/>
        <v/>
      </c>
    </row>
    <row r="480" spans="3:17" x14ac:dyDescent="0.15">
      <c r="C480" s="40" t="str">
        <f>IFERROR(IF(AND(I480&lt;&gt;"",I480&gt;=$E$2),MAX($C$4:C479)+1,""),"")</f>
        <v/>
      </c>
      <c r="D480" s="99" t="str">
        <f>IFERROR(IF(AND(H480&lt;&gt;"",H480&gt;=$E$2),MAX($D$4:D479)+1,""),"")</f>
        <v/>
      </c>
      <c r="F480" s="40" t="s">
        <v>7667</v>
      </c>
      <c r="G480" s="40" t="s">
        <v>7668</v>
      </c>
      <c r="H480" s="167" t="s">
        <v>5898</v>
      </c>
      <c r="I480" s="40" t="s">
        <v>5898</v>
      </c>
      <c r="O480" s="41" t="str">
        <f t="shared" si="24"/>
        <v/>
      </c>
      <c r="P480" s="41" t="str">
        <f t="shared" si="25"/>
        <v/>
      </c>
      <c r="Q480" s="46" t="str">
        <f t="shared" si="26"/>
        <v/>
      </c>
    </row>
    <row r="481" spans="3:17" x14ac:dyDescent="0.15">
      <c r="C481" s="40" t="str">
        <f>IFERROR(IF(AND(I481&lt;&gt;"",I481&gt;=$E$2),MAX($C$4:C480)+1,""),"")</f>
        <v/>
      </c>
      <c r="D481" s="99" t="str">
        <f>IFERROR(IF(AND(H481&lt;&gt;"",H481&gt;=$E$2),MAX($D$4:D480)+1,""),"")</f>
        <v/>
      </c>
      <c r="F481" s="40" t="s">
        <v>7669</v>
      </c>
      <c r="G481" s="40" t="s">
        <v>7670</v>
      </c>
      <c r="H481" s="167" t="s">
        <v>5898</v>
      </c>
      <c r="I481" s="40" t="s">
        <v>5898</v>
      </c>
      <c r="O481" s="41" t="str">
        <f t="shared" si="24"/>
        <v/>
      </c>
      <c r="P481" s="41" t="str">
        <f t="shared" si="25"/>
        <v/>
      </c>
      <c r="Q481" s="46" t="str">
        <f t="shared" si="26"/>
        <v/>
      </c>
    </row>
    <row r="482" spans="3:17" x14ac:dyDescent="0.15">
      <c r="C482" s="40" t="str">
        <f>IFERROR(IF(AND(I482&lt;&gt;"",I482&gt;=$E$2),MAX($C$4:C481)+1,""),"")</f>
        <v/>
      </c>
      <c r="D482" s="99" t="str">
        <f>IFERROR(IF(AND(H482&lt;&gt;"",H482&gt;=$E$2),MAX($D$4:D481)+1,""),"")</f>
        <v/>
      </c>
      <c r="F482" s="40" t="s">
        <v>7671</v>
      </c>
      <c r="G482" s="40" t="s">
        <v>7672</v>
      </c>
      <c r="H482" s="167" t="s">
        <v>5898</v>
      </c>
      <c r="I482" s="40" t="s">
        <v>5898</v>
      </c>
      <c r="O482" s="41" t="str">
        <f t="shared" si="24"/>
        <v/>
      </c>
      <c r="P482" s="41" t="str">
        <f t="shared" si="25"/>
        <v/>
      </c>
      <c r="Q482" s="46" t="str">
        <f t="shared" si="26"/>
        <v/>
      </c>
    </row>
    <row r="483" spans="3:17" x14ac:dyDescent="0.15">
      <c r="C483" s="40" t="str">
        <f>IFERROR(IF(AND(I483&lt;&gt;"",I483&gt;=$E$2),MAX($C$4:C482)+1,""),"")</f>
        <v/>
      </c>
      <c r="D483" s="99" t="str">
        <f>IFERROR(IF(AND(H483&lt;&gt;"",H483&gt;=$E$2),MAX($D$4:D482)+1,""),"")</f>
        <v/>
      </c>
      <c r="F483" s="40" t="s">
        <v>7673</v>
      </c>
      <c r="G483" s="40" t="s">
        <v>7674</v>
      </c>
      <c r="H483" s="167">
        <v>0.5</v>
      </c>
      <c r="I483" s="40" t="s">
        <v>5898</v>
      </c>
      <c r="O483" s="41" t="str">
        <f t="shared" si="24"/>
        <v/>
      </c>
      <c r="P483" s="41" t="str">
        <f t="shared" si="25"/>
        <v/>
      </c>
      <c r="Q483" s="46" t="str">
        <f t="shared" si="26"/>
        <v/>
      </c>
    </row>
    <row r="484" spans="3:17" x14ac:dyDescent="0.15">
      <c r="C484" s="40" t="str">
        <f>IFERROR(IF(AND(I484&lt;&gt;"",I484&gt;=$E$2),MAX($C$4:C483)+1,""),"")</f>
        <v/>
      </c>
      <c r="D484" s="99" t="str">
        <f>IFERROR(IF(AND(H484&lt;&gt;"",H484&gt;=$E$2),MAX($D$4:D483)+1,""),"")</f>
        <v/>
      </c>
      <c r="F484" s="40" t="s">
        <v>7675</v>
      </c>
      <c r="G484" s="40" t="s">
        <v>7676</v>
      </c>
      <c r="H484" s="167" t="s">
        <v>5898</v>
      </c>
      <c r="I484" s="40" t="s">
        <v>5898</v>
      </c>
      <c r="O484" s="41" t="str">
        <f t="shared" si="24"/>
        <v/>
      </c>
      <c r="P484" s="41" t="str">
        <f t="shared" si="25"/>
        <v/>
      </c>
      <c r="Q484" s="46" t="str">
        <f t="shared" si="26"/>
        <v/>
      </c>
    </row>
    <row r="485" spans="3:17" x14ac:dyDescent="0.15">
      <c r="C485" s="40" t="str">
        <f>IFERROR(IF(AND(I485&lt;&gt;"",I485&gt;=$E$2),MAX($C$4:C484)+1,""),"")</f>
        <v/>
      </c>
      <c r="D485" s="99" t="str">
        <f>IFERROR(IF(AND(H485&lt;&gt;"",H485&gt;=$E$2),MAX($D$4:D484)+1,""),"")</f>
        <v/>
      </c>
      <c r="F485" s="40" t="s">
        <v>7677</v>
      </c>
      <c r="G485" s="40" t="s">
        <v>7678</v>
      </c>
      <c r="H485" s="167" t="s">
        <v>5898</v>
      </c>
      <c r="I485" s="40" t="s">
        <v>5898</v>
      </c>
      <c r="O485" s="41" t="str">
        <f t="shared" si="24"/>
        <v/>
      </c>
      <c r="P485" s="41" t="str">
        <f t="shared" si="25"/>
        <v/>
      </c>
      <c r="Q485" s="46" t="str">
        <f t="shared" si="26"/>
        <v/>
      </c>
    </row>
    <row r="486" spans="3:17" x14ac:dyDescent="0.15">
      <c r="C486" s="40" t="str">
        <f>IFERROR(IF(AND(I486&lt;&gt;"",I486&gt;=$E$2),MAX($C$4:C485)+1,""),"")</f>
        <v/>
      </c>
      <c r="D486" s="99" t="str">
        <f>IFERROR(IF(AND(H486&lt;&gt;"",H486&gt;=$E$2),MAX($D$4:D485)+1,""),"")</f>
        <v/>
      </c>
      <c r="F486" s="40" t="s">
        <v>7679</v>
      </c>
      <c r="G486" s="40" t="s">
        <v>7680</v>
      </c>
      <c r="H486" s="167" t="s">
        <v>5898</v>
      </c>
      <c r="I486" s="40" t="s">
        <v>5898</v>
      </c>
      <c r="O486" s="41" t="str">
        <f t="shared" si="24"/>
        <v/>
      </c>
      <c r="P486" s="41" t="str">
        <f t="shared" si="25"/>
        <v/>
      </c>
      <c r="Q486" s="46" t="str">
        <f t="shared" si="26"/>
        <v/>
      </c>
    </row>
    <row r="487" spans="3:17" x14ac:dyDescent="0.15">
      <c r="C487" s="40" t="str">
        <f>IFERROR(IF(AND(I487&lt;&gt;"",I487&gt;=$E$2),MAX($C$4:C486)+1,""),"")</f>
        <v/>
      </c>
      <c r="D487" s="99" t="str">
        <f>IFERROR(IF(AND(H487&lt;&gt;"",H487&gt;=$E$2),MAX($D$4:D486)+1,""),"")</f>
        <v/>
      </c>
      <c r="F487" s="40" t="s">
        <v>7681</v>
      </c>
      <c r="G487" s="40" t="s">
        <v>7682</v>
      </c>
      <c r="H487" s="167" t="s">
        <v>5898</v>
      </c>
      <c r="I487" s="40" t="s">
        <v>5898</v>
      </c>
      <c r="O487" s="41" t="str">
        <f t="shared" si="24"/>
        <v/>
      </c>
      <c r="P487" s="41" t="str">
        <f t="shared" si="25"/>
        <v/>
      </c>
      <c r="Q487" s="46" t="str">
        <f t="shared" si="26"/>
        <v/>
      </c>
    </row>
    <row r="488" spans="3:17" x14ac:dyDescent="0.15">
      <c r="C488" s="40" t="str">
        <f>IFERROR(IF(AND(I488&lt;&gt;"",I488&gt;=$E$2),MAX($C$4:C487)+1,""),"")</f>
        <v/>
      </c>
      <c r="D488" s="99" t="str">
        <f>IFERROR(IF(AND(H488&lt;&gt;"",H488&gt;=$E$2),MAX($D$4:D487)+1,""),"")</f>
        <v/>
      </c>
      <c r="F488" s="40" t="s">
        <v>7683</v>
      </c>
      <c r="G488" s="40" t="s">
        <v>7684</v>
      </c>
      <c r="H488" s="167">
        <v>0.9</v>
      </c>
      <c r="I488" s="40" t="s">
        <v>5898</v>
      </c>
      <c r="O488" s="41" t="str">
        <f t="shared" si="24"/>
        <v/>
      </c>
      <c r="P488" s="41" t="str">
        <f t="shared" si="25"/>
        <v/>
      </c>
      <c r="Q488" s="46" t="str">
        <f t="shared" si="26"/>
        <v/>
      </c>
    </row>
    <row r="489" spans="3:17" x14ac:dyDescent="0.15">
      <c r="C489" s="40" t="str">
        <f>IFERROR(IF(AND(I489&lt;&gt;"",I489&gt;=$E$2),MAX($C$4:C488)+1,""),"")</f>
        <v/>
      </c>
      <c r="D489" s="99">
        <f>IFERROR(IF(AND(H489&lt;&gt;"",H489&gt;=$E$2),MAX($D$4:D488)+1,""),"")</f>
        <v>9</v>
      </c>
      <c r="F489" s="40" t="s">
        <v>7685</v>
      </c>
      <c r="G489" s="40" t="s">
        <v>7686</v>
      </c>
      <c r="H489" s="167">
        <v>1.5</v>
      </c>
      <c r="I489" s="40" t="s">
        <v>5898</v>
      </c>
      <c r="O489" s="41" t="str">
        <f t="shared" si="24"/>
        <v/>
      </c>
      <c r="P489" s="41" t="str">
        <f t="shared" si="25"/>
        <v/>
      </c>
      <c r="Q489" s="46" t="str">
        <f t="shared" si="26"/>
        <v/>
      </c>
    </row>
    <row r="490" spans="3:17" x14ac:dyDescent="0.15">
      <c r="C490" s="40" t="str">
        <f>IFERROR(IF(AND(I490&lt;&gt;"",I490&gt;=$E$2),MAX($C$4:C489)+1,""),"")</f>
        <v/>
      </c>
      <c r="D490" s="99" t="str">
        <f>IFERROR(IF(AND(H490&lt;&gt;"",H490&gt;=$E$2),MAX($D$4:D489)+1,""),"")</f>
        <v/>
      </c>
      <c r="F490" s="40" t="s">
        <v>7687</v>
      </c>
      <c r="G490" s="40" t="s">
        <v>7688</v>
      </c>
      <c r="H490" s="167">
        <v>1</v>
      </c>
      <c r="I490" s="40" t="s">
        <v>5898</v>
      </c>
      <c r="O490" s="41" t="str">
        <f t="shared" si="24"/>
        <v/>
      </c>
      <c r="P490" s="41" t="str">
        <f t="shared" si="25"/>
        <v/>
      </c>
      <c r="Q490" s="46" t="str">
        <f t="shared" si="26"/>
        <v/>
      </c>
    </row>
    <row r="491" spans="3:17" x14ac:dyDescent="0.15">
      <c r="C491" s="40" t="str">
        <f>IFERROR(IF(AND(I491&lt;&gt;"",I491&gt;=$E$2),MAX($C$4:C490)+1,""),"")</f>
        <v/>
      </c>
      <c r="D491" s="99" t="str">
        <f>IFERROR(IF(AND(H491&lt;&gt;"",H491&gt;=$E$2),MAX($D$4:D490)+1,""),"")</f>
        <v/>
      </c>
      <c r="F491" s="40" t="s">
        <v>7689</v>
      </c>
      <c r="G491" s="40" t="s">
        <v>7690</v>
      </c>
      <c r="H491" s="167" t="s">
        <v>5898</v>
      </c>
      <c r="I491" s="40" t="s">
        <v>5898</v>
      </c>
      <c r="O491" s="41" t="str">
        <f t="shared" si="24"/>
        <v/>
      </c>
      <c r="P491" s="41" t="str">
        <f t="shared" si="25"/>
        <v/>
      </c>
      <c r="Q491" s="46" t="str">
        <f t="shared" si="26"/>
        <v/>
      </c>
    </row>
    <row r="492" spans="3:17" x14ac:dyDescent="0.15">
      <c r="C492" s="40" t="str">
        <f>IFERROR(IF(AND(I492&lt;&gt;"",I492&gt;=$E$2),MAX($C$4:C491)+1,""),"")</f>
        <v/>
      </c>
      <c r="D492" s="99" t="str">
        <f>IFERROR(IF(AND(H492&lt;&gt;"",H492&gt;=$E$2),MAX($D$4:D491)+1,""),"")</f>
        <v/>
      </c>
      <c r="F492" s="40" t="s">
        <v>7691</v>
      </c>
      <c r="G492" s="40" t="s">
        <v>7692</v>
      </c>
      <c r="H492" s="167" t="s">
        <v>5898</v>
      </c>
      <c r="I492" s="40" t="s">
        <v>5898</v>
      </c>
      <c r="O492" s="41" t="str">
        <f t="shared" si="24"/>
        <v/>
      </c>
      <c r="P492" s="41" t="str">
        <f t="shared" si="25"/>
        <v/>
      </c>
      <c r="Q492" s="46" t="str">
        <f t="shared" si="26"/>
        <v/>
      </c>
    </row>
    <row r="493" spans="3:17" x14ac:dyDescent="0.15">
      <c r="C493" s="40" t="str">
        <f>IFERROR(IF(AND(I493&lt;&gt;"",I493&gt;=$E$2),MAX($C$4:C492)+1,""),"")</f>
        <v/>
      </c>
      <c r="D493" s="99" t="str">
        <f>IFERROR(IF(AND(H493&lt;&gt;"",H493&gt;=$E$2),MAX($D$4:D492)+1,""),"")</f>
        <v/>
      </c>
      <c r="F493" s="40" t="s">
        <v>7693</v>
      </c>
      <c r="G493" s="40" t="s">
        <v>7694</v>
      </c>
      <c r="H493" s="167" t="s">
        <v>5898</v>
      </c>
      <c r="I493" s="40" t="s">
        <v>5898</v>
      </c>
      <c r="O493" s="41" t="str">
        <f t="shared" si="24"/>
        <v/>
      </c>
      <c r="P493" s="41" t="str">
        <f t="shared" si="25"/>
        <v/>
      </c>
      <c r="Q493" s="46" t="str">
        <f t="shared" si="26"/>
        <v/>
      </c>
    </row>
    <row r="494" spans="3:17" x14ac:dyDescent="0.15">
      <c r="C494" s="40" t="str">
        <f>IFERROR(IF(AND(I494&lt;&gt;"",I494&gt;=$E$2),MAX($C$4:C493)+1,""),"")</f>
        <v/>
      </c>
      <c r="D494" s="99" t="str">
        <f>IFERROR(IF(AND(H494&lt;&gt;"",H494&gt;=$E$2),MAX($D$4:D493)+1,""),"")</f>
        <v/>
      </c>
      <c r="F494" s="40" t="s">
        <v>7695</v>
      </c>
      <c r="G494" s="40" t="s">
        <v>7696</v>
      </c>
      <c r="H494" s="167" t="s">
        <v>5898</v>
      </c>
      <c r="I494" s="40" t="s">
        <v>5898</v>
      </c>
      <c r="O494" s="41" t="str">
        <f t="shared" si="24"/>
        <v/>
      </c>
      <c r="P494" s="41" t="str">
        <f t="shared" si="25"/>
        <v/>
      </c>
      <c r="Q494" s="46" t="str">
        <f t="shared" si="26"/>
        <v/>
      </c>
    </row>
    <row r="495" spans="3:17" x14ac:dyDescent="0.15">
      <c r="C495" s="40" t="str">
        <f>IFERROR(IF(AND(I495&lt;&gt;"",I495&gt;=$E$2),MAX($C$4:C494)+1,""),"")</f>
        <v/>
      </c>
      <c r="D495" s="99" t="str">
        <f>IFERROR(IF(AND(H495&lt;&gt;"",H495&gt;=$E$2),MAX($D$4:D494)+1,""),"")</f>
        <v/>
      </c>
      <c r="F495" s="40" t="s">
        <v>7697</v>
      </c>
      <c r="G495" s="40" t="s">
        <v>7698</v>
      </c>
      <c r="H495" s="167" t="s">
        <v>5898</v>
      </c>
      <c r="I495" s="40" t="s">
        <v>5898</v>
      </c>
      <c r="O495" s="41" t="str">
        <f t="shared" si="24"/>
        <v/>
      </c>
      <c r="P495" s="41" t="str">
        <f t="shared" si="25"/>
        <v/>
      </c>
      <c r="Q495" s="46" t="str">
        <f t="shared" si="26"/>
        <v/>
      </c>
    </row>
    <row r="496" spans="3:17" x14ac:dyDescent="0.15">
      <c r="C496" s="40" t="str">
        <f>IFERROR(IF(AND(I496&lt;&gt;"",I496&gt;=$E$2),MAX($C$4:C495)+1,""),"")</f>
        <v/>
      </c>
      <c r="D496" s="99" t="str">
        <f>IFERROR(IF(AND(H496&lt;&gt;"",H496&gt;=$E$2),MAX($D$4:D495)+1,""),"")</f>
        <v/>
      </c>
      <c r="F496" s="40" t="s">
        <v>7699</v>
      </c>
      <c r="G496" s="40" t="s">
        <v>7700</v>
      </c>
      <c r="H496" s="167" t="s">
        <v>5898</v>
      </c>
      <c r="I496" s="40" t="s">
        <v>5898</v>
      </c>
      <c r="O496" s="41" t="str">
        <f t="shared" si="24"/>
        <v/>
      </c>
      <c r="P496" s="41" t="str">
        <f t="shared" si="25"/>
        <v/>
      </c>
      <c r="Q496" s="46" t="str">
        <f t="shared" si="26"/>
        <v/>
      </c>
    </row>
    <row r="497" spans="3:17" x14ac:dyDescent="0.15">
      <c r="C497" s="40" t="str">
        <f>IFERROR(IF(AND(I497&lt;&gt;"",I497&gt;=$E$2),MAX($C$4:C496)+1,""),"")</f>
        <v/>
      </c>
      <c r="D497" s="99" t="str">
        <f>IFERROR(IF(AND(H497&lt;&gt;"",H497&gt;=$E$2),MAX($D$4:D496)+1,""),"")</f>
        <v/>
      </c>
      <c r="F497" s="40" t="s">
        <v>7701</v>
      </c>
      <c r="G497" s="40" t="s">
        <v>7702</v>
      </c>
      <c r="H497" s="167">
        <v>1</v>
      </c>
      <c r="I497" s="40" t="s">
        <v>5898</v>
      </c>
      <c r="O497" s="41" t="str">
        <f t="shared" si="24"/>
        <v/>
      </c>
      <c r="P497" s="41" t="str">
        <f t="shared" si="25"/>
        <v/>
      </c>
      <c r="Q497" s="46" t="str">
        <f t="shared" si="26"/>
        <v/>
      </c>
    </row>
    <row r="498" spans="3:17" x14ac:dyDescent="0.15">
      <c r="C498" s="40" t="str">
        <f>IFERROR(IF(AND(I498&lt;&gt;"",I498&gt;=$E$2),MAX($C$4:C497)+1,""),"")</f>
        <v/>
      </c>
      <c r="D498" s="99" t="str">
        <f>IFERROR(IF(AND(H498&lt;&gt;"",H498&gt;=$E$2),MAX($D$4:D497)+1,""),"")</f>
        <v/>
      </c>
      <c r="F498" s="40" t="s">
        <v>7703</v>
      </c>
      <c r="G498" s="40" t="s">
        <v>7704</v>
      </c>
      <c r="H498" s="167">
        <v>0.2</v>
      </c>
      <c r="I498" s="40" t="s">
        <v>5898</v>
      </c>
      <c r="O498" s="41" t="str">
        <f t="shared" si="24"/>
        <v/>
      </c>
      <c r="P498" s="41" t="str">
        <f t="shared" si="25"/>
        <v/>
      </c>
      <c r="Q498" s="46" t="str">
        <f t="shared" si="26"/>
        <v/>
      </c>
    </row>
    <row r="499" spans="3:17" x14ac:dyDescent="0.15">
      <c r="C499" s="40" t="str">
        <f>IFERROR(IF(AND(I499&lt;&gt;"",I499&gt;=$E$2),MAX($C$4:C498)+1,""),"")</f>
        <v/>
      </c>
      <c r="D499" s="99" t="str">
        <f>IFERROR(IF(AND(H499&lt;&gt;"",H499&gt;=$E$2),MAX($D$4:D498)+1,""),"")</f>
        <v/>
      </c>
      <c r="F499" s="40" t="s">
        <v>7705</v>
      </c>
      <c r="G499" s="40" t="s">
        <v>7706</v>
      </c>
      <c r="H499" s="167" t="s">
        <v>5898</v>
      </c>
      <c r="I499" s="40" t="s">
        <v>5898</v>
      </c>
      <c r="O499" s="41" t="str">
        <f t="shared" si="24"/>
        <v/>
      </c>
      <c r="P499" s="41" t="str">
        <f t="shared" si="25"/>
        <v/>
      </c>
      <c r="Q499" s="46" t="str">
        <f t="shared" si="26"/>
        <v/>
      </c>
    </row>
    <row r="500" spans="3:17" x14ac:dyDescent="0.15">
      <c r="C500" s="40" t="str">
        <f>IFERROR(IF(AND(I500&lt;&gt;"",I500&gt;=$E$2),MAX($C$4:C499)+1,""),"")</f>
        <v/>
      </c>
      <c r="D500" s="99" t="str">
        <f>IFERROR(IF(AND(H500&lt;&gt;"",H500&gt;=$E$2),MAX($D$4:D499)+1,""),"")</f>
        <v/>
      </c>
      <c r="F500" s="40" t="s">
        <v>7707</v>
      </c>
      <c r="G500" s="40" t="s">
        <v>7708</v>
      </c>
      <c r="H500" s="167">
        <v>0.1</v>
      </c>
      <c r="I500" s="40" t="s">
        <v>5898</v>
      </c>
      <c r="O500" s="41" t="str">
        <f t="shared" si="24"/>
        <v/>
      </c>
      <c r="P500" s="41" t="str">
        <f t="shared" si="25"/>
        <v/>
      </c>
      <c r="Q500" s="46" t="str">
        <f t="shared" si="26"/>
        <v/>
      </c>
    </row>
    <row r="501" spans="3:17" x14ac:dyDescent="0.15">
      <c r="C501" s="40" t="str">
        <f>IFERROR(IF(AND(I501&lt;&gt;"",I501&gt;=$E$2),MAX($C$4:C500)+1,""),"")</f>
        <v/>
      </c>
      <c r="D501" s="99">
        <f>IFERROR(IF(AND(H501&lt;&gt;"",H501&gt;=$E$2),MAX($D$4:D500)+1,""),"")</f>
        <v>10</v>
      </c>
      <c r="F501" s="40" t="s">
        <v>7709</v>
      </c>
      <c r="G501" s="40" t="s">
        <v>7710</v>
      </c>
      <c r="H501" s="167">
        <v>2</v>
      </c>
      <c r="I501" s="40" t="s">
        <v>5898</v>
      </c>
      <c r="O501" s="41" t="str">
        <f t="shared" si="24"/>
        <v/>
      </c>
      <c r="P501" s="41" t="str">
        <f t="shared" si="25"/>
        <v/>
      </c>
      <c r="Q501" s="46" t="str">
        <f t="shared" si="26"/>
        <v/>
      </c>
    </row>
    <row r="502" spans="3:17" x14ac:dyDescent="0.15">
      <c r="C502" s="40" t="str">
        <f>IFERROR(IF(AND(I502&lt;&gt;"",I502&gt;=$E$2),MAX($C$4:C501)+1,""),"")</f>
        <v/>
      </c>
      <c r="D502" s="99" t="str">
        <f>IFERROR(IF(AND(H502&lt;&gt;"",H502&gt;=$E$2),MAX($D$4:D501)+1,""),"")</f>
        <v/>
      </c>
      <c r="F502" s="40" t="s">
        <v>7711</v>
      </c>
      <c r="G502" s="40" t="s">
        <v>7712</v>
      </c>
      <c r="H502" s="167" t="s">
        <v>5898</v>
      </c>
      <c r="I502" s="40" t="s">
        <v>5898</v>
      </c>
      <c r="O502" s="41" t="str">
        <f t="shared" si="24"/>
        <v/>
      </c>
      <c r="P502" s="41" t="str">
        <f t="shared" si="25"/>
        <v/>
      </c>
      <c r="Q502" s="46" t="str">
        <f t="shared" si="26"/>
        <v/>
      </c>
    </row>
    <row r="503" spans="3:17" x14ac:dyDescent="0.15">
      <c r="C503" s="40" t="str">
        <f>IFERROR(IF(AND(I503&lt;&gt;"",I503&gt;=$E$2),MAX($C$4:C502)+1,""),"")</f>
        <v/>
      </c>
      <c r="D503" s="99" t="str">
        <f>IFERROR(IF(AND(H503&lt;&gt;"",H503&gt;=$E$2),MAX($D$4:D502)+1,""),"")</f>
        <v/>
      </c>
      <c r="F503" s="40" t="s">
        <v>7713</v>
      </c>
      <c r="G503" s="40" t="s">
        <v>7714</v>
      </c>
      <c r="H503" s="167" t="s">
        <v>5898</v>
      </c>
      <c r="I503" s="40" t="s">
        <v>5898</v>
      </c>
      <c r="O503" s="41" t="str">
        <f t="shared" si="24"/>
        <v/>
      </c>
      <c r="P503" s="41" t="str">
        <f t="shared" si="25"/>
        <v/>
      </c>
      <c r="Q503" s="46" t="str">
        <f t="shared" si="26"/>
        <v/>
      </c>
    </row>
    <row r="504" spans="3:17" x14ac:dyDescent="0.15">
      <c r="C504" s="40" t="str">
        <f>IFERROR(IF(AND(I504&lt;&gt;"",I504&gt;=$E$2),MAX($C$4:C503)+1,""),"")</f>
        <v/>
      </c>
      <c r="D504" s="99" t="str">
        <f>IFERROR(IF(AND(H504&lt;&gt;"",H504&gt;=$E$2),MAX($D$4:D503)+1,""),"")</f>
        <v/>
      </c>
      <c r="F504" s="40" t="s">
        <v>7715</v>
      </c>
      <c r="G504" s="40" t="s">
        <v>7716</v>
      </c>
      <c r="H504" s="167" t="s">
        <v>5898</v>
      </c>
      <c r="I504" s="40" t="s">
        <v>5898</v>
      </c>
      <c r="O504" s="41" t="str">
        <f t="shared" si="24"/>
        <v/>
      </c>
      <c r="P504" s="41" t="str">
        <f t="shared" si="25"/>
        <v/>
      </c>
      <c r="Q504" s="46" t="str">
        <f t="shared" si="26"/>
        <v/>
      </c>
    </row>
    <row r="505" spans="3:17" x14ac:dyDescent="0.15">
      <c r="C505" s="40" t="str">
        <f>IFERROR(IF(AND(I505&lt;&gt;"",I505&gt;=$E$2),MAX($C$4:C504)+1,""),"")</f>
        <v/>
      </c>
      <c r="D505" s="99" t="str">
        <f>IFERROR(IF(AND(H505&lt;&gt;"",H505&gt;=$E$2),MAX($D$4:D504)+1,""),"")</f>
        <v/>
      </c>
      <c r="F505" s="40" t="s">
        <v>7717</v>
      </c>
      <c r="G505" s="40" t="s">
        <v>7718</v>
      </c>
      <c r="H505" s="167" t="s">
        <v>5898</v>
      </c>
      <c r="I505" s="40" t="s">
        <v>5898</v>
      </c>
    </row>
    <row r="506" spans="3:17" x14ac:dyDescent="0.15">
      <c r="C506" s="40" t="str">
        <f>IFERROR(IF(AND(I506&lt;&gt;"",I506&gt;=$E$2),MAX($C$4:C505)+1,""),"")</f>
        <v/>
      </c>
      <c r="D506" s="99" t="str">
        <f>IFERROR(IF(AND(H506&lt;&gt;"",H506&gt;=$E$2),MAX($D$4:D505)+1,""),"")</f>
        <v/>
      </c>
      <c r="F506" s="40" t="s">
        <v>7719</v>
      </c>
      <c r="G506" s="40" t="s">
        <v>7720</v>
      </c>
      <c r="H506" s="167" t="s">
        <v>5898</v>
      </c>
      <c r="I506" s="40" t="s">
        <v>5898</v>
      </c>
    </row>
    <row r="507" spans="3:17" x14ac:dyDescent="0.15">
      <c r="C507" s="40" t="str">
        <f>IFERROR(IF(AND(I507&lt;&gt;"",I507&gt;=$E$2),MAX($C$4:C506)+1,""),"")</f>
        <v/>
      </c>
      <c r="D507" s="99" t="str">
        <f>IFERROR(IF(AND(H507&lt;&gt;"",H507&gt;=$E$2),MAX($D$4:D506)+1,""),"")</f>
        <v/>
      </c>
      <c r="F507" s="40" t="s">
        <v>7721</v>
      </c>
      <c r="G507" s="40" t="s">
        <v>7722</v>
      </c>
      <c r="H507" s="167" t="s">
        <v>5898</v>
      </c>
      <c r="I507" s="40" t="s">
        <v>5898</v>
      </c>
    </row>
    <row r="508" spans="3:17" x14ac:dyDescent="0.15">
      <c r="C508" s="40" t="str">
        <f>IFERROR(IF(AND(I508&lt;&gt;"",I508&gt;=$E$2),MAX($C$4:C507)+1,""),"")</f>
        <v/>
      </c>
      <c r="D508" s="99" t="str">
        <f>IFERROR(IF(AND(H508&lt;&gt;"",H508&gt;=$E$2),MAX($D$4:D507)+1,""),"")</f>
        <v/>
      </c>
      <c r="F508" s="40" t="s">
        <v>7723</v>
      </c>
      <c r="G508" s="40" t="s">
        <v>7724</v>
      </c>
      <c r="H508" s="167" t="s">
        <v>5898</v>
      </c>
      <c r="I508" s="40" t="s">
        <v>5898</v>
      </c>
    </row>
    <row r="509" spans="3:17" x14ac:dyDescent="0.15">
      <c r="C509" s="40" t="str">
        <f>IFERROR(IF(AND(I509&lt;&gt;"",I509&gt;=$E$2),MAX($C$4:C508)+1,""),"")</f>
        <v/>
      </c>
      <c r="D509" s="99" t="str">
        <f>IFERROR(IF(AND(H509&lt;&gt;"",H509&gt;=$E$2),MAX($D$4:D508)+1,""),"")</f>
        <v/>
      </c>
      <c r="F509" s="40" t="s">
        <v>7725</v>
      </c>
      <c r="G509" s="40" t="s">
        <v>7726</v>
      </c>
      <c r="H509" s="167" t="s">
        <v>5898</v>
      </c>
      <c r="I509" s="40" t="s">
        <v>5898</v>
      </c>
    </row>
    <row r="510" spans="3:17" x14ac:dyDescent="0.15">
      <c r="C510" s="40" t="str">
        <f>IFERROR(IF(AND(I510&lt;&gt;"",I510&gt;=$E$2),MAX($C$4:C509)+1,""),"")</f>
        <v/>
      </c>
      <c r="D510" s="99" t="str">
        <f>IFERROR(IF(AND(H510&lt;&gt;"",H510&gt;=$E$2),MAX($D$4:D509)+1,""),"")</f>
        <v/>
      </c>
      <c r="F510" s="40" t="s">
        <v>7727</v>
      </c>
      <c r="G510" s="40" t="s">
        <v>7728</v>
      </c>
      <c r="H510" s="167" t="s">
        <v>5898</v>
      </c>
      <c r="I510" s="40" t="s">
        <v>5898</v>
      </c>
    </row>
    <row r="511" spans="3:17" x14ac:dyDescent="0.15">
      <c r="C511" s="40" t="str">
        <f>IFERROR(IF(AND(I511&lt;&gt;"",I511&gt;=$E$2),MAX($C$4:C510)+1,""),"")</f>
        <v/>
      </c>
      <c r="D511" s="99" t="str">
        <f>IFERROR(IF(AND(H511&lt;&gt;"",H511&gt;=$E$2),MAX($D$4:D510)+1,""),"")</f>
        <v/>
      </c>
      <c r="F511" s="40" t="s">
        <v>7729</v>
      </c>
      <c r="G511" s="40" t="s">
        <v>7730</v>
      </c>
      <c r="H511" s="167" t="s">
        <v>5898</v>
      </c>
      <c r="I511" s="40" t="s">
        <v>5898</v>
      </c>
    </row>
    <row r="512" spans="3:17" x14ac:dyDescent="0.15">
      <c r="C512" s="40" t="str">
        <f>IFERROR(IF(AND(I512&lt;&gt;"",I512&gt;=$E$2),MAX($C$4:C511)+1,""),"")</f>
        <v/>
      </c>
      <c r="D512" s="99" t="str">
        <f>IFERROR(IF(AND(H512&lt;&gt;"",H512&gt;=$E$2),MAX($D$4:D511)+1,""),"")</f>
        <v/>
      </c>
      <c r="F512" s="40" t="s">
        <v>7731</v>
      </c>
      <c r="G512" s="40" t="s">
        <v>7732</v>
      </c>
      <c r="H512" s="167" t="s">
        <v>5898</v>
      </c>
      <c r="I512" s="40" t="s">
        <v>5898</v>
      </c>
    </row>
    <row r="513" spans="3:9" x14ac:dyDescent="0.15">
      <c r="C513" s="40" t="str">
        <f>IFERROR(IF(AND(I513&lt;&gt;"",I513&gt;=$E$2),MAX($C$4:C512)+1,""),"")</f>
        <v/>
      </c>
      <c r="D513" s="99" t="str">
        <f>IFERROR(IF(AND(H513&lt;&gt;"",H513&gt;=$E$2),MAX($D$4:D512)+1,""),"")</f>
        <v/>
      </c>
      <c r="F513" s="40" t="s">
        <v>7733</v>
      </c>
      <c r="G513" s="40" t="s">
        <v>7734</v>
      </c>
      <c r="H513" s="167">
        <v>0.5</v>
      </c>
      <c r="I513" s="40" t="s">
        <v>5898</v>
      </c>
    </row>
    <row r="514" spans="3:9" x14ac:dyDescent="0.15">
      <c r="C514" s="40" t="str">
        <f>IFERROR(IF(AND(I514&lt;&gt;"",I514&gt;=$E$2),MAX($C$4:C513)+1,""),"")</f>
        <v/>
      </c>
      <c r="D514" s="99" t="str">
        <f>IFERROR(IF(AND(H514&lt;&gt;"",H514&gt;=$E$2),MAX($D$4:D513)+1,""),"")</f>
        <v/>
      </c>
      <c r="F514" s="40" t="s">
        <v>7735</v>
      </c>
      <c r="G514" s="40" t="s">
        <v>7736</v>
      </c>
      <c r="H514" s="167">
        <v>1</v>
      </c>
      <c r="I514" s="40" t="s">
        <v>5898</v>
      </c>
    </row>
    <row r="515" spans="3:9" x14ac:dyDescent="0.15">
      <c r="C515" s="40" t="str">
        <f>IFERROR(IF(AND(I515&lt;&gt;"",I515&gt;=$E$2),MAX($C$4:C514)+1,""),"")</f>
        <v/>
      </c>
      <c r="D515" s="99" t="str">
        <f>IFERROR(IF(AND(H515&lt;&gt;"",H515&gt;=$E$2),MAX($D$4:D514)+1,""),"")</f>
        <v/>
      </c>
      <c r="F515" s="40" t="s">
        <v>7737</v>
      </c>
      <c r="G515" s="40" t="s">
        <v>7738</v>
      </c>
      <c r="H515" s="167" t="s">
        <v>5898</v>
      </c>
      <c r="I515" s="40" t="s">
        <v>5898</v>
      </c>
    </row>
    <row r="516" spans="3:9" x14ac:dyDescent="0.15">
      <c r="C516" s="40" t="str">
        <f>IFERROR(IF(AND(I516&lt;&gt;"",I516&gt;=$E$2),MAX($C$4:C515)+1,""),"")</f>
        <v/>
      </c>
      <c r="D516" s="99" t="str">
        <f>IFERROR(IF(AND(H516&lt;&gt;"",H516&gt;=$E$2),MAX($D$4:D515)+1,""),"")</f>
        <v/>
      </c>
      <c r="F516" s="40" t="s">
        <v>7739</v>
      </c>
      <c r="G516" s="40" t="s">
        <v>7740</v>
      </c>
      <c r="H516" s="167" t="s">
        <v>5898</v>
      </c>
      <c r="I516" s="40" t="s">
        <v>5898</v>
      </c>
    </row>
    <row r="517" spans="3:9" x14ac:dyDescent="0.15">
      <c r="C517" s="40" t="str">
        <f>IFERROR(IF(AND(I517&lt;&gt;"",I517&gt;=$E$2),MAX($C$4:C516)+1,""),"")</f>
        <v/>
      </c>
      <c r="D517" s="99" t="str">
        <f>IFERROR(IF(AND(H517&lt;&gt;"",H517&gt;=$E$2),MAX($D$4:D516)+1,""),"")</f>
        <v/>
      </c>
      <c r="F517" s="40" t="s">
        <v>7741</v>
      </c>
      <c r="G517" s="40" t="s">
        <v>7742</v>
      </c>
      <c r="H517" s="167" t="s">
        <v>5898</v>
      </c>
      <c r="I517" s="40" t="s">
        <v>5898</v>
      </c>
    </row>
    <row r="518" spans="3:9" x14ac:dyDescent="0.15">
      <c r="C518" s="40" t="str">
        <f>IFERROR(IF(AND(I518&lt;&gt;"",I518&gt;=$E$2),MAX($C$4:C517)+1,""),"")</f>
        <v/>
      </c>
      <c r="D518" s="99" t="str">
        <f>IFERROR(IF(AND(H518&lt;&gt;"",H518&gt;=$E$2),MAX($D$4:D517)+1,""),"")</f>
        <v/>
      </c>
      <c r="F518" s="40" t="s">
        <v>7743</v>
      </c>
      <c r="G518" s="40" t="s">
        <v>7744</v>
      </c>
      <c r="H518" s="167" t="s">
        <v>5898</v>
      </c>
      <c r="I518" s="40" t="s">
        <v>5898</v>
      </c>
    </row>
    <row r="519" spans="3:9" x14ac:dyDescent="0.15">
      <c r="C519" s="40" t="str">
        <f>IFERROR(IF(AND(I519&lt;&gt;"",I519&gt;=$E$2),MAX($C$4:C518)+1,""),"")</f>
        <v/>
      </c>
      <c r="D519" s="99" t="str">
        <f>IFERROR(IF(AND(H519&lt;&gt;"",H519&gt;=$E$2),MAX($D$4:D518)+1,""),"")</f>
        <v/>
      </c>
      <c r="F519" s="40" t="s">
        <v>7745</v>
      </c>
      <c r="G519" s="40" t="s">
        <v>7746</v>
      </c>
      <c r="H519" s="167" t="s">
        <v>5898</v>
      </c>
      <c r="I519" s="40" t="s">
        <v>5898</v>
      </c>
    </row>
    <row r="520" spans="3:9" x14ac:dyDescent="0.15">
      <c r="C520" s="40" t="str">
        <f>IFERROR(IF(AND(I520&lt;&gt;"",I520&gt;=$E$2),MAX($C$4:C519)+1,""),"")</f>
        <v/>
      </c>
      <c r="D520" s="99" t="str">
        <f>IFERROR(IF(AND(H520&lt;&gt;"",H520&gt;=$E$2),MAX($D$4:D519)+1,""),"")</f>
        <v/>
      </c>
      <c r="F520" s="40" t="s">
        <v>7747</v>
      </c>
      <c r="G520" s="40" t="s">
        <v>7748</v>
      </c>
      <c r="H520" s="167" t="s">
        <v>5898</v>
      </c>
      <c r="I520" s="40" t="s">
        <v>5898</v>
      </c>
    </row>
    <row r="521" spans="3:9" x14ac:dyDescent="0.15">
      <c r="C521" s="40" t="str">
        <f>IFERROR(IF(AND(I521&lt;&gt;"",I521&gt;=$E$2),MAX($C$4:C520)+1,""),"")</f>
        <v/>
      </c>
      <c r="D521" s="99" t="str">
        <f>IFERROR(IF(AND(H521&lt;&gt;"",H521&gt;=$E$2),MAX($D$4:D520)+1,""),"")</f>
        <v/>
      </c>
      <c r="F521" s="40" t="s">
        <v>7749</v>
      </c>
      <c r="G521" s="40" t="s">
        <v>7750</v>
      </c>
      <c r="H521" s="167">
        <v>0.2</v>
      </c>
      <c r="I521" s="40" t="s">
        <v>5898</v>
      </c>
    </row>
    <row r="522" spans="3:9" x14ac:dyDescent="0.15">
      <c r="C522" s="40" t="str">
        <f>IFERROR(IF(AND(I522&lt;&gt;"",I522&gt;=$E$2),MAX($C$4:C521)+1,""),"")</f>
        <v/>
      </c>
      <c r="D522" s="99" t="str">
        <f>IFERROR(IF(AND(H522&lt;&gt;"",H522&gt;=$E$2),MAX($D$4:D521)+1,""),"")</f>
        <v/>
      </c>
      <c r="F522" s="40" t="s">
        <v>7751</v>
      </c>
      <c r="G522" s="40" t="s">
        <v>7752</v>
      </c>
      <c r="H522" s="167" t="s">
        <v>5898</v>
      </c>
      <c r="I522" s="40" t="s">
        <v>5898</v>
      </c>
    </row>
    <row r="523" spans="3:9" x14ac:dyDescent="0.15">
      <c r="C523" s="40" t="str">
        <f>IFERROR(IF(AND(I523&lt;&gt;"",I523&gt;=$E$2),MAX($C$4:C522)+1,""),"")</f>
        <v/>
      </c>
      <c r="D523" s="99" t="str">
        <f>IFERROR(IF(AND(H523&lt;&gt;"",H523&gt;=$E$2),MAX($D$4:D522)+1,""),"")</f>
        <v/>
      </c>
      <c r="F523" s="40" t="s">
        <v>7753</v>
      </c>
      <c r="G523" s="40" t="s">
        <v>7754</v>
      </c>
      <c r="H523" s="167" t="s">
        <v>5898</v>
      </c>
      <c r="I523" s="40">
        <v>1</v>
      </c>
    </row>
    <row r="524" spans="3:9" x14ac:dyDescent="0.15">
      <c r="C524" s="40" t="str">
        <f>IFERROR(IF(AND(I524&lt;&gt;"",I524&gt;=$E$2),MAX($C$4:C523)+1,""),"")</f>
        <v/>
      </c>
      <c r="D524" s="99" t="str">
        <f>IFERROR(IF(AND(H524&lt;&gt;"",H524&gt;=$E$2),MAX($D$4:D523)+1,""),"")</f>
        <v/>
      </c>
      <c r="F524" s="40" t="s">
        <v>7755</v>
      </c>
      <c r="G524" s="40" t="s">
        <v>7756</v>
      </c>
      <c r="H524" s="167" t="s">
        <v>5898</v>
      </c>
      <c r="I524" s="40" t="s">
        <v>5898</v>
      </c>
    </row>
    <row r="525" spans="3:9" x14ac:dyDescent="0.15">
      <c r="C525" s="40" t="str">
        <f>IFERROR(IF(AND(I525&lt;&gt;"",I525&gt;=$E$2),MAX($C$4:C524)+1,""),"")</f>
        <v/>
      </c>
      <c r="D525" s="99" t="str">
        <f>IFERROR(IF(AND(H525&lt;&gt;"",H525&gt;=$E$2),MAX($D$4:D524)+1,""),"")</f>
        <v/>
      </c>
      <c r="F525" s="40" t="s">
        <v>7757</v>
      </c>
      <c r="G525" s="40" t="s">
        <v>7758</v>
      </c>
      <c r="H525" s="167" t="s">
        <v>5898</v>
      </c>
      <c r="I525" s="40" t="s">
        <v>5898</v>
      </c>
    </row>
    <row r="526" spans="3:9" x14ac:dyDescent="0.15">
      <c r="C526" s="40" t="str">
        <f>IFERROR(IF(AND(I526&lt;&gt;"",I526&gt;=$E$2),MAX($C$4:C525)+1,""),"")</f>
        <v/>
      </c>
      <c r="D526" s="99" t="str">
        <f>IFERROR(IF(AND(H526&lt;&gt;"",H526&gt;=$E$2),MAX($D$4:D525)+1,""),"")</f>
        <v/>
      </c>
      <c r="F526" s="40" t="s">
        <v>7759</v>
      </c>
      <c r="G526" s="40" t="s">
        <v>7760</v>
      </c>
      <c r="H526" s="167">
        <v>1</v>
      </c>
      <c r="I526" s="40" t="s">
        <v>5898</v>
      </c>
    </row>
    <row r="527" spans="3:9" x14ac:dyDescent="0.15">
      <c r="C527" s="40" t="str">
        <f>IFERROR(IF(AND(I527&lt;&gt;"",I527&gt;=$E$2),MAX($C$4:C526)+1,""),"")</f>
        <v/>
      </c>
      <c r="D527" s="99" t="str">
        <f>IFERROR(IF(AND(H527&lt;&gt;"",H527&gt;=$E$2),MAX($D$4:D526)+1,""),"")</f>
        <v/>
      </c>
      <c r="F527" s="40" t="s">
        <v>7761</v>
      </c>
      <c r="G527" s="40" t="s">
        <v>7762</v>
      </c>
      <c r="H527" s="167" t="s">
        <v>5898</v>
      </c>
      <c r="I527" s="40" t="s">
        <v>5898</v>
      </c>
    </row>
    <row r="528" spans="3:9" x14ac:dyDescent="0.15">
      <c r="C528" s="40" t="str">
        <f>IFERROR(IF(AND(I528&lt;&gt;"",I528&gt;=$E$2),MAX($C$4:C527)+1,""),"")</f>
        <v/>
      </c>
      <c r="D528" s="99" t="str">
        <f>IFERROR(IF(AND(H528&lt;&gt;"",H528&gt;=$E$2),MAX($D$4:D527)+1,""),"")</f>
        <v/>
      </c>
      <c r="F528" s="40" t="s">
        <v>7763</v>
      </c>
      <c r="G528" s="40" t="s">
        <v>7764</v>
      </c>
      <c r="H528" s="167" t="s">
        <v>5898</v>
      </c>
      <c r="I528" s="40" t="s">
        <v>5898</v>
      </c>
    </row>
    <row r="529" spans="3:9" x14ac:dyDescent="0.15">
      <c r="C529" s="40" t="str">
        <f>IFERROR(IF(AND(I529&lt;&gt;"",I529&gt;=$E$2),MAX($C$4:C528)+1,""),"")</f>
        <v/>
      </c>
      <c r="D529" s="99" t="str">
        <f>IFERROR(IF(AND(H529&lt;&gt;"",H529&gt;=$E$2),MAX($D$4:D528)+1,""),"")</f>
        <v/>
      </c>
      <c r="F529" s="40" t="s">
        <v>7765</v>
      </c>
      <c r="G529" s="40" t="s">
        <v>7766</v>
      </c>
      <c r="H529" s="167" t="s">
        <v>5898</v>
      </c>
      <c r="I529" s="40" t="s">
        <v>5898</v>
      </c>
    </row>
    <row r="530" spans="3:9" x14ac:dyDescent="0.15">
      <c r="C530" s="40" t="str">
        <f>IFERROR(IF(AND(I530&lt;&gt;"",I530&gt;=$E$2),MAX($C$4:C529)+1,""),"")</f>
        <v/>
      </c>
      <c r="D530" s="99" t="str">
        <f>IFERROR(IF(AND(H530&lt;&gt;"",H530&gt;=$E$2),MAX($D$4:D529)+1,""),"")</f>
        <v/>
      </c>
      <c r="F530" s="40" t="s">
        <v>7767</v>
      </c>
      <c r="G530" s="40" t="s">
        <v>7768</v>
      </c>
      <c r="H530" s="167" t="s">
        <v>5898</v>
      </c>
      <c r="I530" s="40" t="s">
        <v>5898</v>
      </c>
    </row>
    <row r="531" spans="3:9" x14ac:dyDescent="0.15">
      <c r="C531" s="40" t="str">
        <f>IFERROR(IF(AND(I531&lt;&gt;"",I531&gt;=$E$2),MAX($C$4:C530)+1,""),"")</f>
        <v/>
      </c>
      <c r="D531" s="99" t="str">
        <f>IFERROR(IF(AND(H531&lt;&gt;"",H531&gt;=$E$2),MAX($D$4:D530)+1,""),"")</f>
        <v/>
      </c>
      <c r="F531" s="40" t="s">
        <v>7769</v>
      </c>
      <c r="G531" s="40" t="s">
        <v>7770</v>
      </c>
      <c r="H531" s="167" t="s">
        <v>5898</v>
      </c>
      <c r="I531" s="40" t="s">
        <v>5898</v>
      </c>
    </row>
    <row r="532" spans="3:9" x14ac:dyDescent="0.15">
      <c r="C532" s="40" t="str">
        <f>IFERROR(IF(AND(I532&lt;&gt;"",I532&gt;=$E$2),MAX($C$4:C531)+1,""),"")</f>
        <v/>
      </c>
      <c r="D532" s="99" t="str">
        <f>IFERROR(IF(AND(H532&lt;&gt;"",H532&gt;=$E$2),MAX($D$4:D531)+1,""),"")</f>
        <v/>
      </c>
      <c r="F532" s="40" t="s">
        <v>7771</v>
      </c>
      <c r="G532" s="40" t="s">
        <v>7772</v>
      </c>
      <c r="H532" s="167">
        <v>0.4</v>
      </c>
      <c r="I532" s="40" t="s">
        <v>5898</v>
      </c>
    </row>
    <row r="533" spans="3:9" x14ac:dyDescent="0.15">
      <c r="C533" s="40" t="str">
        <f>IFERROR(IF(AND(I533&lt;&gt;"",I533&gt;=$E$2),MAX($C$4:C532)+1,""),"")</f>
        <v/>
      </c>
      <c r="D533" s="99" t="str">
        <f>IFERROR(IF(AND(H533&lt;&gt;"",H533&gt;=$E$2),MAX($D$4:D532)+1,""),"")</f>
        <v/>
      </c>
      <c r="F533" s="40" t="s">
        <v>7773</v>
      </c>
      <c r="G533" s="40" t="s">
        <v>7774</v>
      </c>
      <c r="H533" s="167" t="s">
        <v>5898</v>
      </c>
      <c r="I533" s="40" t="s">
        <v>5898</v>
      </c>
    </row>
    <row r="534" spans="3:9" x14ac:dyDescent="0.15">
      <c r="C534" s="40" t="str">
        <f>IFERROR(IF(AND(I534&lt;&gt;"",I534&gt;=$E$2),MAX($C$4:C533)+1,""),"")</f>
        <v/>
      </c>
      <c r="D534" s="99" t="str">
        <f>IFERROR(IF(AND(H534&lt;&gt;"",H534&gt;=$E$2),MAX($D$4:D533)+1,""),"")</f>
        <v/>
      </c>
      <c r="F534" s="40" t="s">
        <v>7775</v>
      </c>
      <c r="G534" s="40" t="s">
        <v>7776</v>
      </c>
      <c r="H534" s="167" t="s">
        <v>5898</v>
      </c>
      <c r="I534" s="40" t="s">
        <v>5898</v>
      </c>
    </row>
    <row r="535" spans="3:9" x14ac:dyDescent="0.15">
      <c r="C535" s="40" t="str">
        <f>IFERROR(IF(AND(I535&lt;&gt;"",I535&gt;=$E$2),MAX($C$4:C534)+1,""),"")</f>
        <v/>
      </c>
      <c r="D535" s="99" t="str">
        <f>IFERROR(IF(AND(H535&lt;&gt;"",H535&gt;=$E$2),MAX($D$4:D534)+1,""),"")</f>
        <v/>
      </c>
      <c r="F535" s="40" t="s">
        <v>7777</v>
      </c>
      <c r="G535" s="40" t="s">
        <v>7778</v>
      </c>
      <c r="H535" s="167" t="s">
        <v>5898</v>
      </c>
      <c r="I535" s="40" t="s">
        <v>5898</v>
      </c>
    </row>
    <row r="536" spans="3:9" x14ac:dyDescent="0.15">
      <c r="C536" s="40" t="str">
        <f>IFERROR(IF(AND(I536&lt;&gt;"",I536&gt;=$E$2),MAX($C$4:C535)+1,""),"")</f>
        <v/>
      </c>
      <c r="D536" s="99" t="str">
        <f>IFERROR(IF(AND(H536&lt;&gt;"",H536&gt;=$E$2),MAX($D$4:D535)+1,""),"")</f>
        <v/>
      </c>
      <c r="F536" s="40" t="s">
        <v>7779</v>
      </c>
      <c r="G536" s="40" t="s">
        <v>7780</v>
      </c>
      <c r="H536" s="167" t="s">
        <v>5898</v>
      </c>
      <c r="I536" s="40" t="s">
        <v>5898</v>
      </c>
    </row>
    <row r="537" spans="3:9" x14ac:dyDescent="0.15">
      <c r="C537" s="40" t="str">
        <f>IFERROR(IF(AND(I537&lt;&gt;"",I537&gt;=$E$2),MAX($C$4:C536)+1,""),"")</f>
        <v/>
      </c>
      <c r="D537" s="99" t="str">
        <f>IFERROR(IF(AND(H537&lt;&gt;"",H537&gt;=$E$2),MAX($D$4:D536)+1,""),"")</f>
        <v/>
      </c>
      <c r="F537" s="40" t="s">
        <v>7781</v>
      </c>
      <c r="G537" s="40" t="s">
        <v>7782</v>
      </c>
      <c r="H537" s="167" t="s">
        <v>5898</v>
      </c>
      <c r="I537" s="40" t="s">
        <v>5898</v>
      </c>
    </row>
    <row r="538" spans="3:9" x14ac:dyDescent="0.15">
      <c r="C538" s="40" t="str">
        <f>IFERROR(IF(AND(I538&lt;&gt;"",I538&gt;=$E$2),MAX($C$4:C537)+1,""),"")</f>
        <v/>
      </c>
      <c r="D538" s="99" t="str">
        <f>IFERROR(IF(AND(H538&lt;&gt;"",H538&gt;=$E$2),MAX($D$4:D537)+1,""),"")</f>
        <v/>
      </c>
      <c r="F538" s="40" t="s">
        <v>7783</v>
      </c>
      <c r="G538" s="40" t="s">
        <v>7784</v>
      </c>
      <c r="H538" s="167" t="s">
        <v>5898</v>
      </c>
      <c r="I538" s="40" t="s">
        <v>5898</v>
      </c>
    </row>
    <row r="539" spans="3:9" x14ac:dyDescent="0.15">
      <c r="C539" s="40" t="str">
        <f>IFERROR(IF(AND(I539&lt;&gt;"",I539&gt;=$E$2),MAX($C$4:C538)+1,""),"")</f>
        <v/>
      </c>
      <c r="D539" s="99" t="str">
        <f>IFERROR(IF(AND(H539&lt;&gt;"",H539&gt;=$E$2),MAX($D$4:D538)+1,""),"")</f>
        <v/>
      </c>
      <c r="F539" s="40" t="s">
        <v>7785</v>
      </c>
      <c r="G539" s="40" t="s">
        <v>7786</v>
      </c>
      <c r="H539" s="167" t="s">
        <v>5898</v>
      </c>
      <c r="I539" s="40" t="s">
        <v>5898</v>
      </c>
    </row>
    <row r="540" spans="3:9" x14ac:dyDescent="0.15">
      <c r="C540" s="40" t="str">
        <f>IFERROR(IF(AND(I540&lt;&gt;"",I540&gt;=$E$2),MAX($C$4:C539)+1,""),"")</f>
        <v/>
      </c>
      <c r="D540" s="99" t="str">
        <f>IFERROR(IF(AND(H540&lt;&gt;"",H540&gt;=$E$2),MAX($D$4:D539)+1,""),"")</f>
        <v/>
      </c>
      <c r="F540" s="40" t="s">
        <v>7787</v>
      </c>
      <c r="G540" s="40" t="s">
        <v>7788</v>
      </c>
      <c r="H540" s="167" t="s">
        <v>5898</v>
      </c>
      <c r="I540" s="40" t="s">
        <v>5898</v>
      </c>
    </row>
    <row r="541" spans="3:9" x14ac:dyDescent="0.15">
      <c r="C541" s="40" t="str">
        <f>IFERROR(IF(AND(I541&lt;&gt;"",I541&gt;=$E$2),MAX($C$4:C540)+1,""),"")</f>
        <v/>
      </c>
      <c r="D541" s="99" t="str">
        <f>IFERROR(IF(AND(H541&lt;&gt;"",H541&gt;=$E$2),MAX($D$4:D540)+1,""),"")</f>
        <v/>
      </c>
      <c r="F541" s="40" t="s">
        <v>7789</v>
      </c>
      <c r="G541" s="40" t="s">
        <v>7790</v>
      </c>
      <c r="H541" s="167" t="s">
        <v>5898</v>
      </c>
      <c r="I541" s="40" t="s">
        <v>5898</v>
      </c>
    </row>
    <row r="542" spans="3:9" x14ac:dyDescent="0.15">
      <c r="C542" s="40" t="str">
        <f>IFERROR(IF(AND(I542&lt;&gt;"",I542&gt;=$E$2),MAX($C$4:C541)+1,""),"")</f>
        <v/>
      </c>
      <c r="D542" s="99" t="str">
        <f>IFERROR(IF(AND(H542&lt;&gt;"",H542&gt;=$E$2),MAX($D$4:D541)+1,""),"")</f>
        <v/>
      </c>
      <c r="F542" s="40" t="s">
        <v>7791</v>
      </c>
      <c r="G542" s="40" t="s">
        <v>7792</v>
      </c>
      <c r="H542" s="167" t="s">
        <v>5898</v>
      </c>
      <c r="I542" s="40" t="s">
        <v>5898</v>
      </c>
    </row>
    <row r="543" spans="3:9" x14ac:dyDescent="0.15">
      <c r="C543" s="40" t="str">
        <f>IFERROR(IF(AND(I543&lt;&gt;"",I543&gt;=$E$2),MAX($C$4:C542)+1,""),"")</f>
        <v/>
      </c>
      <c r="D543" s="99" t="str">
        <f>IFERROR(IF(AND(H543&lt;&gt;"",H543&gt;=$E$2),MAX($D$4:D542)+1,""),"")</f>
        <v/>
      </c>
      <c r="F543" s="40" t="s">
        <v>7793</v>
      </c>
      <c r="G543" s="40" t="s">
        <v>7794</v>
      </c>
      <c r="H543" s="167" t="s">
        <v>5898</v>
      </c>
      <c r="I543" s="40" t="s">
        <v>5898</v>
      </c>
    </row>
    <row r="544" spans="3:9" x14ac:dyDescent="0.15">
      <c r="C544" s="40" t="str">
        <f>IFERROR(IF(AND(I544&lt;&gt;"",I544&gt;=$E$2),MAX($C$4:C543)+1,""),"")</f>
        <v/>
      </c>
      <c r="D544" s="99" t="str">
        <f>IFERROR(IF(AND(H544&lt;&gt;"",H544&gt;=$E$2),MAX($D$4:D543)+1,""),"")</f>
        <v/>
      </c>
      <c r="F544" s="40" t="s">
        <v>7795</v>
      </c>
      <c r="G544" s="40" t="s">
        <v>7796</v>
      </c>
      <c r="H544" s="167" t="s">
        <v>5898</v>
      </c>
      <c r="I544" s="40" t="s">
        <v>5898</v>
      </c>
    </row>
    <row r="545" spans="3:9" x14ac:dyDescent="0.15">
      <c r="C545" s="40" t="str">
        <f>IFERROR(IF(AND(I545&lt;&gt;"",I545&gt;=$E$2),MAX($C$4:C544)+1,""),"")</f>
        <v/>
      </c>
      <c r="D545" s="99" t="str">
        <f>IFERROR(IF(AND(H545&lt;&gt;"",H545&gt;=$E$2),MAX($D$4:D544)+1,""),"")</f>
        <v/>
      </c>
      <c r="F545" s="40" t="s">
        <v>7797</v>
      </c>
      <c r="G545" s="40" t="s">
        <v>7798</v>
      </c>
      <c r="H545" s="167" t="s">
        <v>5898</v>
      </c>
      <c r="I545" s="40" t="s">
        <v>5898</v>
      </c>
    </row>
    <row r="546" spans="3:9" x14ac:dyDescent="0.15">
      <c r="C546" s="40" t="str">
        <f>IFERROR(IF(AND(I546&lt;&gt;"",I546&gt;=$E$2),MAX($C$4:C545)+1,""),"")</f>
        <v/>
      </c>
      <c r="D546" s="99" t="str">
        <f>IFERROR(IF(AND(H546&lt;&gt;"",H546&gt;=$E$2),MAX($D$4:D545)+1,""),"")</f>
        <v/>
      </c>
      <c r="F546" s="40" t="s">
        <v>7799</v>
      </c>
      <c r="G546" s="40" t="s">
        <v>7800</v>
      </c>
      <c r="H546" s="167" t="s">
        <v>5898</v>
      </c>
      <c r="I546" s="40" t="s">
        <v>5898</v>
      </c>
    </row>
    <row r="547" spans="3:9" x14ac:dyDescent="0.15">
      <c r="C547" s="40" t="str">
        <f>IFERROR(IF(AND(I547&lt;&gt;"",I547&gt;=$E$2),MAX($C$4:C546)+1,""),"")</f>
        <v/>
      </c>
      <c r="D547" s="99" t="str">
        <f>IFERROR(IF(AND(H547&lt;&gt;"",H547&gt;=$E$2),MAX($D$4:D546)+1,""),"")</f>
        <v/>
      </c>
      <c r="F547" s="40" t="s">
        <v>7801</v>
      </c>
      <c r="G547" s="40" t="s">
        <v>7802</v>
      </c>
      <c r="H547" s="167" t="s">
        <v>5898</v>
      </c>
      <c r="I547" s="40" t="s">
        <v>5898</v>
      </c>
    </row>
    <row r="548" spans="3:9" x14ac:dyDescent="0.15">
      <c r="C548" s="40" t="str">
        <f>IFERROR(IF(AND(I548&lt;&gt;"",I548&gt;=$E$2),MAX($C$4:C547)+1,""),"")</f>
        <v/>
      </c>
      <c r="D548" s="99" t="str">
        <f>IFERROR(IF(AND(H548&lt;&gt;"",H548&gt;=$E$2),MAX($D$4:D547)+1,""),"")</f>
        <v/>
      </c>
      <c r="F548" s="40" t="s">
        <v>7803</v>
      </c>
      <c r="G548" s="40" t="s">
        <v>7804</v>
      </c>
      <c r="H548" s="167" t="s">
        <v>5898</v>
      </c>
      <c r="I548" s="40" t="s">
        <v>5898</v>
      </c>
    </row>
    <row r="549" spans="3:9" x14ac:dyDescent="0.15">
      <c r="C549" s="40" t="str">
        <f>IFERROR(IF(AND(I549&lt;&gt;"",I549&gt;=$E$2),MAX($C$4:C548)+1,""),"")</f>
        <v/>
      </c>
      <c r="D549" s="99" t="str">
        <f>IFERROR(IF(AND(H549&lt;&gt;"",H549&gt;=$E$2),MAX($D$4:D548)+1,""),"")</f>
        <v/>
      </c>
      <c r="F549" s="40" t="s">
        <v>7805</v>
      </c>
      <c r="G549" s="40" t="s">
        <v>7806</v>
      </c>
      <c r="H549" s="167" t="s">
        <v>5898</v>
      </c>
      <c r="I549" s="40" t="s">
        <v>5898</v>
      </c>
    </row>
    <row r="550" spans="3:9" x14ac:dyDescent="0.15">
      <c r="C550" s="40" t="str">
        <f>IFERROR(IF(AND(I550&lt;&gt;"",I550&gt;=$E$2),MAX($C$4:C549)+1,""),"")</f>
        <v/>
      </c>
      <c r="D550" s="99" t="str">
        <f>IFERROR(IF(AND(H550&lt;&gt;"",H550&gt;=$E$2),MAX($D$4:D549)+1,""),"")</f>
        <v/>
      </c>
      <c r="F550" s="40" t="s">
        <v>7807</v>
      </c>
      <c r="G550" s="40" t="s">
        <v>7808</v>
      </c>
      <c r="H550" s="167" t="s">
        <v>5898</v>
      </c>
      <c r="I550" s="40" t="s">
        <v>5898</v>
      </c>
    </row>
    <row r="551" spans="3:9" x14ac:dyDescent="0.15">
      <c r="C551" s="40" t="str">
        <f>IFERROR(IF(AND(I551&lt;&gt;"",I551&gt;=$E$2),MAX($C$4:C550)+1,""),"")</f>
        <v/>
      </c>
      <c r="D551" s="99" t="str">
        <f>IFERROR(IF(AND(H551&lt;&gt;"",H551&gt;=$E$2),MAX($D$4:D550)+1,""),"")</f>
        <v/>
      </c>
      <c r="F551" s="40" t="s">
        <v>7809</v>
      </c>
      <c r="G551" s="40" t="s">
        <v>7810</v>
      </c>
      <c r="H551" s="167">
        <v>0.5</v>
      </c>
      <c r="I551" s="40" t="s">
        <v>5898</v>
      </c>
    </row>
    <row r="552" spans="3:9" x14ac:dyDescent="0.15">
      <c r="C552" s="40" t="str">
        <f>IFERROR(IF(AND(I552&lt;&gt;"",I552&gt;=$E$2),MAX($C$4:C551)+1,""),"")</f>
        <v/>
      </c>
      <c r="D552" s="99" t="str">
        <f>IFERROR(IF(AND(H552&lt;&gt;"",H552&gt;=$E$2),MAX($D$4:D551)+1,""),"")</f>
        <v/>
      </c>
      <c r="F552" s="40" t="s">
        <v>7811</v>
      </c>
      <c r="G552" s="40" t="s">
        <v>7812</v>
      </c>
      <c r="H552" s="167" t="s">
        <v>5898</v>
      </c>
      <c r="I552" s="40" t="s">
        <v>5898</v>
      </c>
    </row>
    <row r="553" spans="3:9" x14ac:dyDescent="0.15">
      <c r="C553" s="40" t="str">
        <f>IFERROR(IF(AND(I553&lt;&gt;"",I553&gt;=$E$2),MAX($C$4:C552)+1,""),"")</f>
        <v/>
      </c>
      <c r="D553" s="99" t="str">
        <f>IFERROR(IF(AND(H553&lt;&gt;"",H553&gt;=$E$2),MAX($D$4:D552)+1,""),"")</f>
        <v/>
      </c>
      <c r="F553" s="40" t="s">
        <v>7813</v>
      </c>
      <c r="G553" s="40" t="s">
        <v>7814</v>
      </c>
      <c r="H553" s="167" t="s">
        <v>5898</v>
      </c>
      <c r="I553" s="40" t="s">
        <v>5898</v>
      </c>
    </row>
    <row r="554" spans="3:9" x14ac:dyDescent="0.15">
      <c r="C554" s="40" t="str">
        <f>IFERROR(IF(AND(I554&lt;&gt;"",I554&gt;=$E$2),MAX($C$4:C553)+1,""),"")</f>
        <v/>
      </c>
      <c r="D554" s="99" t="str">
        <f>IFERROR(IF(AND(H554&lt;&gt;"",H554&gt;=$E$2),MAX($D$4:D553)+1,""),"")</f>
        <v/>
      </c>
      <c r="F554" s="40" t="s">
        <v>7815</v>
      </c>
      <c r="G554" s="40" t="s">
        <v>7816</v>
      </c>
      <c r="H554" s="167" t="s">
        <v>5898</v>
      </c>
      <c r="I554" s="40" t="s">
        <v>5898</v>
      </c>
    </row>
    <row r="555" spans="3:9" x14ac:dyDescent="0.15">
      <c r="C555" s="40" t="str">
        <f>IFERROR(IF(AND(I555&lt;&gt;"",I555&gt;=$E$2),MAX($C$4:C554)+1,""),"")</f>
        <v/>
      </c>
      <c r="D555" s="99" t="str">
        <f>IFERROR(IF(AND(H555&lt;&gt;"",H555&gt;=$E$2),MAX($D$4:D554)+1,""),"")</f>
        <v/>
      </c>
      <c r="F555" s="40" t="s">
        <v>7817</v>
      </c>
      <c r="G555" s="40" t="s">
        <v>7818</v>
      </c>
      <c r="H555" s="167">
        <v>1</v>
      </c>
      <c r="I555" s="40" t="s">
        <v>5898</v>
      </c>
    </row>
    <row r="556" spans="3:9" x14ac:dyDescent="0.15">
      <c r="C556" s="40" t="str">
        <f>IFERROR(IF(AND(I556&lt;&gt;"",I556&gt;=$E$2),MAX($C$4:C555)+1,""),"")</f>
        <v/>
      </c>
      <c r="D556" s="99" t="str">
        <f>IFERROR(IF(AND(H556&lt;&gt;"",H556&gt;=$E$2),MAX($D$4:D555)+1,""),"")</f>
        <v/>
      </c>
      <c r="F556" s="40" t="s">
        <v>7819</v>
      </c>
      <c r="G556" s="40" t="s">
        <v>7820</v>
      </c>
      <c r="H556" s="167">
        <v>1</v>
      </c>
      <c r="I556" s="40" t="s">
        <v>5898</v>
      </c>
    </row>
    <row r="557" spans="3:9" x14ac:dyDescent="0.15">
      <c r="C557" s="40" t="str">
        <f>IFERROR(IF(AND(I557&lt;&gt;"",I557&gt;=$E$2),MAX($C$4:C556)+1,""),"")</f>
        <v/>
      </c>
      <c r="D557" s="99" t="str">
        <f>IFERROR(IF(AND(H557&lt;&gt;"",H557&gt;=$E$2),MAX($D$4:D556)+1,""),"")</f>
        <v/>
      </c>
      <c r="F557" s="40" t="s">
        <v>7821</v>
      </c>
      <c r="G557" s="40" t="s">
        <v>7822</v>
      </c>
      <c r="H557" s="167" t="s">
        <v>5898</v>
      </c>
      <c r="I557" s="40">
        <v>0.3</v>
      </c>
    </row>
    <row r="558" spans="3:9" x14ac:dyDescent="0.15">
      <c r="C558" s="40" t="str">
        <f>IFERROR(IF(AND(I558&lt;&gt;"",I558&gt;=$E$2),MAX($C$4:C557)+1,""),"")</f>
        <v/>
      </c>
      <c r="D558" s="99" t="str">
        <f>IFERROR(IF(AND(H558&lt;&gt;"",H558&gt;=$E$2),MAX($D$4:D557)+1,""),"")</f>
        <v/>
      </c>
      <c r="F558" s="40" t="s">
        <v>7823</v>
      </c>
      <c r="G558" s="40" t="s">
        <v>7824</v>
      </c>
      <c r="H558" s="167" t="s">
        <v>5898</v>
      </c>
      <c r="I558" s="40" t="s">
        <v>5898</v>
      </c>
    </row>
    <row r="559" spans="3:9" x14ac:dyDescent="0.15">
      <c r="C559" s="40" t="str">
        <f>IFERROR(IF(AND(I559&lt;&gt;"",I559&gt;=$E$2),MAX($C$4:C558)+1,""),"")</f>
        <v/>
      </c>
      <c r="D559" s="99" t="str">
        <f>IFERROR(IF(AND(H559&lt;&gt;"",H559&gt;=$E$2),MAX($D$4:D558)+1,""),"")</f>
        <v/>
      </c>
      <c r="F559" s="40" t="s">
        <v>7825</v>
      </c>
      <c r="G559" s="40" t="s">
        <v>7826</v>
      </c>
      <c r="H559" s="167" t="s">
        <v>5898</v>
      </c>
      <c r="I559" s="40" t="s">
        <v>5898</v>
      </c>
    </row>
    <row r="560" spans="3:9" x14ac:dyDescent="0.15">
      <c r="C560" s="40" t="str">
        <f>IFERROR(IF(AND(I560&lt;&gt;"",I560&gt;=$E$2),MAX($C$4:C559)+1,""),"")</f>
        <v/>
      </c>
      <c r="D560" s="99" t="str">
        <f>IFERROR(IF(AND(H560&lt;&gt;"",H560&gt;=$E$2),MAX($D$4:D559)+1,""),"")</f>
        <v/>
      </c>
      <c r="F560" s="40" t="s">
        <v>7827</v>
      </c>
      <c r="G560" s="40" t="s">
        <v>7828</v>
      </c>
      <c r="H560" s="167" t="s">
        <v>5898</v>
      </c>
      <c r="I560" s="40" t="s">
        <v>5898</v>
      </c>
    </row>
    <row r="561" spans="3:9" x14ac:dyDescent="0.15">
      <c r="C561" s="40" t="str">
        <f>IFERROR(IF(AND(I561&lt;&gt;"",I561&gt;=$E$2),MAX($C$4:C560)+1,""),"")</f>
        <v/>
      </c>
      <c r="D561" s="99" t="str">
        <f>IFERROR(IF(AND(H561&lt;&gt;"",H561&gt;=$E$2),MAX($D$4:D560)+1,""),"")</f>
        <v/>
      </c>
      <c r="F561" s="40" t="s">
        <v>7829</v>
      </c>
      <c r="G561" s="40" t="s">
        <v>7830</v>
      </c>
      <c r="H561" s="167">
        <v>0.5</v>
      </c>
      <c r="I561" s="40" t="s">
        <v>5898</v>
      </c>
    </row>
    <row r="562" spans="3:9" x14ac:dyDescent="0.15">
      <c r="C562" s="40" t="str">
        <f>IFERROR(IF(AND(I562&lt;&gt;"",I562&gt;=$E$2),MAX($C$4:C561)+1,""),"")</f>
        <v/>
      </c>
      <c r="D562" s="99" t="str">
        <f>IFERROR(IF(AND(H562&lt;&gt;"",H562&gt;=$E$2),MAX($D$4:D561)+1,""),"")</f>
        <v/>
      </c>
      <c r="F562" s="40" t="s">
        <v>7831</v>
      </c>
      <c r="G562" s="40" t="s">
        <v>7832</v>
      </c>
      <c r="H562" s="167" t="s">
        <v>5898</v>
      </c>
      <c r="I562" s="40" t="s">
        <v>5898</v>
      </c>
    </row>
    <row r="563" spans="3:9" x14ac:dyDescent="0.15">
      <c r="C563" s="40" t="str">
        <f>IFERROR(IF(AND(I563&lt;&gt;"",I563&gt;=$E$2),MAX($C$4:C562)+1,""),"")</f>
        <v/>
      </c>
      <c r="D563" s="99" t="str">
        <f>IFERROR(IF(AND(H563&lt;&gt;"",H563&gt;=$E$2),MAX($D$4:D562)+1,""),"")</f>
        <v/>
      </c>
      <c r="F563" s="40" t="s">
        <v>7833</v>
      </c>
      <c r="G563" s="40" t="s">
        <v>7834</v>
      </c>
      <c r="H563" s="167" t="s">
        <v>5898</v>
      </c>
      <c r="I563" s="40" t="s">
        <v>5898</v>
      </c>
    </row>
    <row r="564" spans="3:9" x14ac:dyDescent="0.15">
      <c r="C564" s="40" t="str">
        <f>IFERROR(IF(AND(I564&lt;&gt;"",I564&gt;=$E$2),MAX($C$4:C563)+1,""),"")</f>
        <v/>
      </c>
      <c r="D564" s="99" t="str">
        <f>IFERROR(IF(AND(H564&lt;&gt;"",H564&gt;=$E$2),MAX($D$4:D563)+1,""),"")</f>
        <v/>
      </c>
      <c r="F564" s="40" t="s">
        <v>7835</v>
      </c>
      <c r="G564" s="40" t="s">
        <v>7836</v>
      </c>
      <c r="H564" s="167" t="s">
        <v>5898</v>
      </c>
      <c r="I564" s="40" t="s">
        <v>5898</v>
      </c>
    </row>
    <row r="565" spans="3:9" x14ac:dyDescent="0.15">
      <c r="C565" s="40" t="str">
        <f>IFERROR(IF(AND(I565&lt;&gt;"",I565&gt;=$E$2),MAX($C$4:C564)+1,""),"")</f>
        <v/>
      </c>
      <c r="D565" s="99" t="str">
        <f>IFERROR(IF(AND(H565&lt;&gt;"",H565&gt;=$E$2),MAX($D$4:D564)+1,""),"")</f>
        <v/>
      </c>
      <c r="F565" s="40" t="s">
        <v>7837</v>
      </c>
      <c r="G565" s="40" t="s">
        <v>7838</v>
      </c>
      <c r="H565" s="167" t="s">
        <v>5898</v>
      </c>
      <c r="I565" s="40" t="s">
        <v>5898</v>
      </c>
    </row>
    <row r="566" spans="3:9" x14ac:dyDescent="0.15">
      <c r="C566" s="40" t="str">
        <f>IFERROR(IF(AND(I566&lt;&gt;"",I566&gt;=$E$2),MAX($C$4:C565)+1,""),"")</f>
        <v/>
      </c>
      <c r="D566" s="99" t="str">
        <f>IFERROR(IF(AND(H566&lt;&gt;"",H566&gt;=$E$2),MAX($D$4:D565)+1,""),"")</f>
        <v/>
      </c>
      <c r="F566" s="40" t="s">
        <v>7839</v>
      </c>
      <c r="G566" s="40" t="s">
        <v>7840</v>
      </c>
      <c r="H566" s="167" t="s">
        <v>5898</v>
      </c>
      <c r="I566" s="40" t="s">
        <v>5898</v>
      </c>
    </row>
    <row r="567" spans="3:9" x14ac:dyDescent="0.15">
      <c r="C567" s="40" t="str">
        <f>IFERROR(IF(AND(I567&lt;&gt;"",I567&gt;=$E$2),MAX($C$4:C566)+1,""),"")</f>
        <v/>
      </c>
      <c r="D567" s="99" t="str">
        <f>IFERROR(IF(AND(H567&lt;&gt;"",H567&gt;=$E$2),MAX($D$4:D566)+1,""),"")</f>
        <v/>
      </c>
      <c r="F567" s="40" t="s">
        <v>7841</v>
      </c>
      <c r="G567" s="40" t="s">
        <v>7842</v>
      </c>
      <c r="H567" s="167" t="s">
        <v>5898</v>
      </c>
      <c r="I567" s="40" t="s">
        <v>5898</v>
      </c>
    </row>
    <row r="568" spans="3:9" x14ac:dyDescent="0.15">
      <c r="C568" s="40" t="str">
        <f>IFERROR(IF(AND(I568&lt;&gt;"",I568&gt;=$E$2),MAX($C$4:C567)+1,""),"")</f>
        <v/>
      </c>
      <c r="D568" s="99" t="str">
        <f>IFERROR(IF(AND(H568&lt;&gt;"",H568&gt;=$E$2),MAX($D$4:D567)+1,""),"")</f>
        <v/>
      </c>
      <c r="F568" s="40" t="s">
        <v>7843</v>
      </c>
      <c r="G568" s="40" t="s">
        <v>7844</v>
      </c>
      <c r="H568" s="167" t="s">
        <v>5898</v>
      </c>
      <c r="I568" s="40" t="s">
        <v>5898</v>
      </c>
    </row>
    <row r="569" spans="3:9" x14ac:dyDescent="0.15">
      <c r="C569" s="40" t="str">
        <f>IFERROR(IF(AND(I569&lt;&gt;"",I569&gt;=$E$2),MAX($C$4:C568)+1,""),"")</f>
        <v/>
      </c>
      <c r="D569" s="99" t="str">
        <f>IFERROR(IF(AND(H569&lt;&gt;"",H569&gt;=$E$2),MAX($D$4:D568)+1,""),"")</f>
        <v/>
      </c>
      <c r="F569" s="40" t="s">
        <v>7845</v>
      </c>
      <c r="G569" s="40" t="s">
        <v>7846</v>
      </c>
      <c r="H569" s="167">
        <v>1</v>
      </c>
      <c r="I569" s="40" t="s">
        <v>5898</v>
      </c>
    </row>
    <row r="570" spans="3:9" x14ac:dyDescent="0.15">
      <c r="C570" s="40" t="str">
        <f>IFERROR(IF(AND(I570&lt;&gt;"",I570&gt;=$E$2),MAX($C$4:C569)+1,""),"")</f>
        <v/>
      </c>
      <c r="D570" s="99" t="str">
        <f>IFERROR(IF(AND(H570&lt;&gt;"",H570&gt;=$E$2),MAX($D$4:D569)+1,""),"")</f>
        <v/>
      </c>
      <c r="F570" s="40" t="s">
        <v>7847</v>
      </c>
      <c r="G570" s="40" t="s">
        <v>7848</v>
      </c>
      <c r="H570" s="167" t="s">
        <v>5898</v>
      </c>
      <c r="I570" s="40" t="s">
        <v>5898</v>
      </c>
    </row>
    <row r="571" spans="3:9" x14ac:dyDescent="0.15">
      <c r="C571" s="40" t="str">
        <f>IFERROR(IF(AND(I571&lt;&gt;"",I571&gt;=$E$2),MAX($C$4:C570)+1,""),"")</f>
        <v/>
      </c>
      <c r="D571" s="99" t="str">
        <f>IFERROR(IF(AND(H571&lt;&gt;"",H571&gt;=$E$2),MAX($D$4:D570)+1,""),"")</f>
        <v/>
      </c>
      <c r="F571" s="40" t="s">
        <v>7849</v>
      </c>
      <c r="G571" s="40" t="s">
        <v>7850</v>
      </c>
      <c r="H571" s="167" t="s">
        <v>5898</v>
      </c>
      <c r="I571" s="40" t="s">
        <v>5898</v>
      </c>
    </row>
    <row r="572" spans="3:9" x14ac:dyDescent="0.15">
      <c r="C572" s="40">
        <f>IFERROR(IF(AND(I572&lt;&gt;"",I572&gt;=$E$2),MAX($C$4:C571)+1,""),"")</f>
        <v>1</v>
      </c>
      <c r="D572" s="99" t="str">
        <f>IFERROR(IF(AND(H572&lt;&gt;"",H572&gt;=$E$2),MAX($D$4:D571)+1,""),"")</f>
        <v/>
      </c>
      <c r="F572" s="40" t="s">
        <v>7851</v>
      </c>
      <c r="G572" s="40" t="s">
        <v>7852</v>
      </c>
      <c r="H572" s="167" t="s">
        <v>5898</v>
      </c>
      <c r="I572" s="40">
        <v>2</v>
      </c>
    </row>
    <row r="573" spans="3:9" x14ac:dyDescent="0.15">
      <c r="C573" s="40" t="str">
        <f>IFERROR(IF(AND(I573&lt;&gt;"",I573&gt;=$E$2),MAX($C$4:C572)+1,""),"")</f>
        <v/>
      </c>
      <c r="D573" s="99" t="str">
        <f>IFERROR(IF(AND(H573&lt;&gt;"",H573&gt;=$E$2),MAX($D$4:D572)+1,""),"")</f>
        <v/>
      </c>
      <c r="F573" s="40" t="s">
        <v>7853</v>
      </c>
      <c r="G573" s="40" t="s">
        <v>7854</v>
      </c>
      <c r="H573" s="167">
        <v>0.5</v>
      </c>
      <c r="I573" s="40" t="s">
        <v>5898</v>
      </c>
    </row>
    <row r="574" spans="3:9" x14ac:dyDescent="0.15">
      <c r="C574" s="40" t="str">
        <f>IFERROR(IF(AND(I574&lt;&gt;"",I574&gt;=$E$2),MAX($C$4:C573)+1,""),"")</f>
        <v/>
      </c>
      <c r="D574" s="99" t="str">
        <f>IFERROR(IF(AND(H574&lt;&gt;"",H574&gt;=$E$2),MAX($D$4:D573)+1,""),"")</f>
        <v/>
      </c>
      <c r="F574" s="40" t="s">
        <v>7855</v>
      </c>
      <c r="G574" s="40" t="s">
        <v>7856</v>
      </c>
      <c r="H574" s="167" t="s">
        <v>5898</v>
      </c>
      <c r="I574" s="40" t="s">
        <v>5898</v>
      </c>
    </row>
    <row r="575" spans="3:9" x14ac:dyDescent="0.15">
      <c r="C575" s="40" t="str">
        <f>IFERROR(IF(AND(I575&lt;&gt;"",I575&gt;=$E$2),MAX($C$4:C574)+1,""),"")</f>
        <v/>
      </c>
      <c r="D575" s="99" t="str">
        <f>IFERROR(IF(AND(H575&lt;&gt;"",H575&gt;=$E$2),MAX($D$4:D574)+1,""),"")</f>
        <v/>
      </c>
      <c r="F575" s="40" t="s">
        <v>7857</v>
      </c>
      <c r="G575" s="40" t="s">
        <v>7858</v>
      </c>
      <c r="H575" s="167" t="s">
        <v>5898</v>
      </c>
      <c r="I575" s="40" t="s">
        <v>5898</v>
      </c>
    </row>
    <row r="576" spans="3:9" x14ac:dyDescent="0.15">
      <c r="C576" s="40" t="str">
        <f>IFERROR(IF(AND(I576&lt;&gt;"",I576&gt;=$E$2),MAX($C$4:C575)+1,""),"")</f>
        <v/>
      </c>
      <c r="D576" s="99" t="str">
        <f>IFERROR(IF(AND(H576&lt;&gt;"",H576&gt;=$E$2),MAX($D$4:D575)+1,""),"")</f>
        <v/>
      </c>
      <c r="F576" s="40" t="s">
        <v>7859</v>
      </c>
      <c r="G576" s="40" t="s">
        <v>7860</v>
      </c>
      <c r="H576" s="167" t="s">
        <v>5898</v>
      </c>
      <c r="I576" s="40" t="s">
        <v>5898</v>
      </c>
    </row>
    <row r="577" spans="3:9" x14ac:dyDescent="0.15">
      <c r="C577" s="40" t="str">
        <f>IFERROR(IF(AND(I577&lt;&gt;"",I577&gt;=$E$2),MAX($C$4:C576)+1,""),"")</f>
        <v/>
      </c>
      <c r="D577" s="99" t="str">
        <f>IFERROR(IF(AND(H577&lt;&gt;"",H577&gt;=$E$2),MAX($D$4:D576)+1,""),"")</f>
        <v/>
      </c>
      <c r="F577" s="40" t="s">
        <v>7861</v>
      </c>
      <c r="G577" s="40" t="s">
        <v>7862</v>
      </c>
      <c r="H577" s="167" t="s">
        <v>5898</v>
      </c>
      <c r="I577" s="40" t="s">
        <v>5898</v>
      </c>
    </row>
    <row r="578" spans="3:9" x14ac:dyDescent="0.15">
      <c r="C578" s="40" t="str">
        <f>IFERROR(IF(AND(I578&lt;&gt;"",I578&gt;=$E$2),MAX($C$4:C577)+1,""),"")</f>
        <v/>
      </c>
      <c r="D578" s="99" t="str">
        <f>IFERROR(IF(AND(H578&lt;&gt;"",H578&gt;=$E$2),MAX($D$4:D577)+1,""),"")</f>
        <v/>
      </c>
      <c r="F578" s="40" t="s">
        <v>7863</v>
      </c>
      <c r="G578" s="40" t="s">
        <v>7864</v>
      </c>
      <c r="H578" s="167" t="s">
        <v>5898</v>
      </c>
      <c r="I578" s="40" t="s">
        <v>5898</v>
      </c>
    </row>
    <row r="579" spans="3:9" x14ac:dyDescent="0.15">
      <c r="C579" s="40" t="str">
        <f>IFERROR(IF(AND(I579&lt;&gt;"",I579&gt;=$E$2),MAX($C$4:C578)+1,""),"")</f>
        <v/>
      </c>
      <c r="D579" s="99" t="str">
        <f>IFERROR(IF(AND(H579&lt;&gt;"",H579&gt;=$E$2),MAX($D$4:D578)+1,""),"")</f>
        <v/>
      </c>
      <c r="F579" s="40" t="s">
        <v>7865</v>
      </c>
      <c r="G579" s="40" t="s">
        <v>7866</v>
      </c>
      <c r="H579" s="167" t="s">
        <v>5898</v>
      </c>
      <c r="I579" s="40" t="s">
        <v>5898</v>
      </c>
    </row>
    <row r="580" spans="3:9" x14ac:dyDescent="0.15">
      <c r="C580" s="40" t="str">
        <f>IFERROR(IF(AND(I580&lt;&gt;"",I580&gt;=$E$2),MAX($C$4:C579)+1,""),"")</f>
        <v/>
      </c>
      <c r="D580" s="99" t="str">
        <f>IFERROR(IF(AND(H580&lt;&gt;"",H580&gt;=$E$2),MAX($D$4:D579)+1,""),"")</f>
        <v/>
      </c>
      <c r="F580" s="40" t="s">
        <v>7867</v>
      </c>
      <c r="G580" s="40" t="s">
        <v>7868</v>
      </c>
      <c r="H580" s="167" t="s">
        <v>5898</v>
      </c>
      <c r="I580" s="40" t="s">
        <v>5898</v>
      </c>
    </row>
    <row r="581" spans="3:9" x14ac:dyDescent="0.15">
      <c r="C581" s="40" t="str">
        <f>IFERROR(IF(AND(I581&lt;&gt;"",I581&gt;=$E$2),MAX($C$4:C580)+1,""),"")</f>
        <v/>
      </c>
      <c r="D581" s="99" t="str">
        <f>IFERROR(IF(AND(H581&lt;&gt;"",H581&gt;=$E$2),MAX($D$4:D580)+1,""),"")</f>
        <v/>
      </c>
      <c r="F581" s="40" t="s">
        <v>7869</v>
      </c>
      <c r="G581" s="40" t="s">
        <v>7870</v>
      </c>
      <c r="H581" s="167" t="s">
        <v>5898</v>
      </c>
      <c r="I581" s="40" t="s">
        <v>5898</v>
      </c>
    </row>
    <row r="582" spans="3:9" x14ac:dyDescent="0.15">
      <c r="C582" s="40" t="str">
        <f>IFERROR(IF(AND(I582&lt;&gt;"",I582&gt;=$E$2),MAX($C$4:C581)+1,""),"")</f>
        <v/>
      </c>
      <c r="D582" s="99" t="str">
        <f>IFERROR(IF(AND(H582&lt;&gt;"",H582&gt;=$E$2),MAX($D$4:D581)+1,""),"")</f>
        <v/>
      </c>
      <c r="F582" s="40" t="s">
        <v>7871</v>
      </c>
      <c r="G582" s="40" t="s">
        <v>7872</v>
      </c>
      <c r="H582" s="167" t="s">
        <v>5898</v>
      </c>
      <c r="I582" s="40" t="s">
        <v>5898</v>
      </c>
    </row>
    <row r="583" spans="3:9" x14ac:dyDescent="0.15">
      <c r="C583" s="40">
        <f>IFERROR(IF(AND(I583&lt;&gt;"",I583&gt;=$E$2),MAX($C$4:C582)+1,""),"")</f>
        <v>2</v>
      </c>
      <c r="D583" s="99" t="str">
        <f>IFERROR(IF(AND(H583&lt;&gt;"",H583&gt;=$E$2),MAX($D$4:D582)+1,""),"")</f>
        <v/>
      </c>
      <c r="F583" s="40" t="s">
        <v>7873</v>
      </c>
      <c r="G583" s="40" t="s">
        <v>7874</v>
      </c>
      <c r="H583" s="167" t="s">
        <v>5898</v>
      </c>
      <c r="I583" s="40">
        <v>3</v>
      </c>
    </row>
    <row r="584" spans="3:9" x14ac:dyDescent="0.15">
      <c r="C584" s="40" t="str">
        <f>IFERROR(IF(AND(I584&lt;&gt;"",I584&gt;=$E$2),MAX($C$4:C583)+1,""),"")</f>
        <v/>
      </c>
      <c r="D584" s="99" t="str">
        <f>IFERROR(IF(AND(H584&lt;&gt;"",H584&gt;=$E$2),MAX($D$4:D583)+1,""),"")</f>
        <v/>
      </c>
      <c r="F584" s="40" t="s">
        <v>7875</v>
      </c>
      <c r="G584" s="40" t="s">
        <v>7876</v>
      </c>
      <c r="H584" s="167" t="s">
        <v>5898</v>
      </c>
      <c r="I584" s="40" t="s">
        <v>5898</v>
      </c>
    </row>
    <row r="585" spans="3:9" x14ac:dyDescent="0.15">
      <c r="C585" s="40" t="str">
        <f>IFERROR(IF(AND(I585&lt;&gt;"",I585&gt;=$E$2),MAX($C$4:C584)+1,""),"")</f>
        <v/>
      </c>
      <c r="D585" s="99" t="str">
        <f>IFERROR(IF(AND(H585&lt;&gt;"",H585&gt;=$E$2),MAX($D$4:D584)+1,""),"")</f>
        <v/>
      </c>
      <c r="F585" s="40" t="s">
        <v>7877</v>
      </c>
      <c r="G585" s="40" t="s">
        <v>7878</v>
      </c>
      <c r="H585" s="167" t="s">
        <v>5898</v>
      </c>
      <c r="I585" s="40" t="s">
        <v>5898</v>
      </c>
    </row>
    <row r="586" spans="3:9" x14ac:dyDescent="0.15">
      <c r="C586" s="40" t="str">
        <f>IFERROR(IF(AND(I586&lt;&gt;"",I586&gt;=$E$2),MAX($C$4:C585)+1,""),"")</f>
        <v/>
      </c>
      <c r="D586" s="99" t="str">
        <f>IFERROR(IF(AND(H586&lt;&gt;"",H586&gt;=$E$2),MAX($D$4:D585)+1,""),"")</f>
        <v/>
      </c>
      <c r="F586" s="40" t="s">
        <v>7879</v>
      </c>
      <c r="G586" s="40" t="s">
        <v>7880</v>
      </c>
      <c r="H586" s="167" t="s">
        <v>5898</v>
      </c>
      <c r="I586" s="40" t="s">
        <v>5898</v>
      </c>
    </row>
    <row r="587" spans="3:9" x14ac:dyDescent="0.15">
      <c r="C587" s="40" t="str">
        <f>IFERROR(IF(AND(I587&lt;&gt;"",I587&gt;=$E$2),MAX($C$4:C586)+1,""),"")</f>
        <v/>
      </c>
      <c r="D587" s="99" t="str">
        <f>IFERROR(IF(AND(H587&lt;&gt;"",H587&gt;=$E$2),MAX($D$4:D586)+1,""),"")</f>
        <v/>
      </c>
      <c r="F587" s="40" t="s">
        <v>7881</v>
      </c>
      <c r="G587" s="40" t="s">
        <v>7882</v>
      </c>
      <c r="H587" s="167" t="s">
        <v>5898</v>
      </c>
      <c r="I587" s="40" t="s">
        <v>5898</v>
      </c>
    </row>
    <row r="588" spans="3:9" x14ac:dyDescent="0.15">
      <c r="C588" s="40" t="str">
        <f>IFERROR(IF(AND(I588&lt;&gt;"",I588&gt;=$E$2),MAX($C$4:C587)+1,""),"")</f>
        <v/>
      </c>
      <c r="D588" s="99" t="str">
        <f>IFERROR(IF(AND(H588&lt;&gt;"",H588&gt;=$E$2),MAX($D$4:D587)+1,""),"")</f>
        <v/>
      </c>
      <c r="F588" s="40" t="s">
        <v>7883</v>
      </c>
      <c r="G588" s="40" t="s">
        <v>7884</v>
      </c>
      <c r="H588" s="167" t="s">
        <v>5898</v>
      </c>
      <c r="I588" s="40">
        <v>1</v>
      </c>
    </row>
    <row r="589" spans="3:9" x14ac:dyDescent="0.15">
      <c r="C589" s="40" t="str">
        <f>IFERROR(IF(AND(I589&lt;&gt;"",I589&gt;=$E$2),MAX($C$4:C588)+1,""),"")</f>
        <v/>
      </c>
      <c r="D589" s="99" t="str">
        <f>IFERROR(IF(AND(H589&lt;&gt;"",H589&gt;=$E$2),MAX($D$4:D588)+1,""),"")</f>
        <v/>
      </c>
      <c r="F589" s="40" t="s">
        <v>7885</v>
      </c>
      <c r="G589" s="40" t="s">
        <v>7886</v>
      </c>
      <c r="H589" s="167" t="s">
        <v>5898</v>
      </c>
      <c r="I589" s="40" t="s">
        <v>5898</v>
      </c>
    </row>
    <row r="590" spans="3:9" x14ac:dyDescent="0.15">
      <c r="C590" s="40" t="str">
        <f>IFERROR(IF(AND(I590&lt;&gt;"",I590&gt;=$E$2),MAX($C$4:C589)+1,""),"")</f>
        <v/>
      </c>
      <c r="D590" s="99" t="str">
        <f>IFERROR(IF(AND(H590&lt;&gt;"",H590&gt;=$E$2),MAX($D$4:D589)+1,""),"")</f>
        <v/>
      </c>
      <c r="F590" s="40" t="s">
        <v>7887</v>
      </c>
      <c r="G590" s="40" t="s">
        <v>7888</v>
      </c>
      <c r="H590" s="167" t="s">
        <v>5898</v>
      </c>
      <c r="I590" s="40" t="s">
        <v>5898</v>
      </c>
    </row>
    <row r="591" spans="3:9" x14ac:dyDescent="0.15">
      <c r="C591" s="40" t="str">
        <f>IFERROR(IF(AND(I591&lt;&gt;"",I591&gt;=$E$2),MAX($C$4:C590)+1,""),"")</f>
        <v/>
      </c>
      <c r="D591" s="99">
        <f>IFERROR(IF(AND(H591&lt;&gt;"",H591&gt;=$E$2),MAX($D$4:D590)+1,""),"")</f>
        <v>11</v>
      </c>
      <c r="F591" s="40" t="s">
        <v>7889</v>
      </c>
      <c r="G591" s="40" t="s">
        <v>7890</v>
      </c>
      <c r="H591" s="167">
        <v>1.5</v>
      </c>
      <c r="I591" s="40" t="s">
        <v>5898</v>
      </c>
    </row>
    <row r="592" spans="3:9" x14ac:dyDescent="0.15">
      <c r="C592" s="40" t="str">
        <f>IFERROR(IF(AND(I592&lt;&gt;"",I592&gt;=$E$2),MAX($C$4:C591)+1,""),"")</f>
        <v/>
      </c>
      <c r="D592" s="99" t="str">
        <f>IFERROR(IF(AND(H592&lt;&gt;"",H592&gt;=$E$2),MAX($D$4:D591)+1,""),"")</f>
        <v/>
      </c>
      <c r="F592" s="40" t="s">
        <v>7891</v>
      </c>
      <c r="G592" s="40" t="s">
        <v>7892</v>
      </c>
      <c r="H592" s="167" t="s">
        <v>5898</v>
      </c>
      <c r="I592" s="40" t="s">
        <v>5898</v>
      </c>
    </row>
    <row r="593" spans="3:9" x14ac:dyDescent="0.15">
      <c r="C593" s="40" t="str">
        <f>IFERROR(IF(AND(I593&lt;&gt;"",I593&gt;=$E$2),MAX($C$4:C592)+1,""),"")</f>
        <v/>
      </c>
      <c r="D593" s="99" t="str">
        <f>IFERROR(IF(AND(H593&lt;&gt;"",H593&gt;=$E$2),MAX($D$4:D592)+1,""),"")</f>
        <v/>
      </c>
      <c r="F593" s="40" t="s">
        <v>7893</v>
      </c>
      <c r="G593" s="40" t="s">
        <v>7894</v>
      </c>
      <c r="H593" s="167" t="s">
        <v>5898</v>
      </c>
      <c r="I593" s="40" t="s">
        <v>5898</v>
      </c>
    </row>
    <row r="594" spans="3:9" x14ac:dyDescent="0.15">
      <c r="C594" s="40" t="str">
        <f>IFERROR(IF(AND(I594&lt;&gt;"",I594&gt;=$E$2),MAX($C$4:C593)+1,""),"")</f>
        <v/>
      </c>
      <c r="D594" s="99" t="str">
        <f>IFERROR(IF(AND(H594&lt;&gt;"",H594&gt;=$E$2),MAX($D$4:D593)+1,""),"")</f>
        <v/>
      </c>
      <c r="F594" s="40" t="s">
        <v>7895</v>
      </c>
      <c r="G594" s="40" t="s">
        <v>7896</v>
      </c>
      <c r="H594" s="167">
        <v>1.2</v>
      </c>
      <c r="I594" s="40" t="s">
        <v>5898</v>
      </c>
    </row>
    <row r="595" spans="3:9" x14ac:dyDescent="0.15">
      <c r="C595" s="40" t="str">
        <f>IFERROR(IF(AND(I595&lt;&gt;"",I595&gt;=$E$2),MAX($C$4:C594)+1,""),"")</f>
        <v/>
      </c>
      <c r="D595" s="99" t="str">
        <f>IFERROR(IF(AND(H595&lt;&gt;"",H595&gt;=$E$2),MAX($D$4:D594)+1,""),"")</f>
        <v/>
      </c>
      <c r="F595" s="40" t="s">
        <v>7897</v>
      </c>
      <c r="G595" s="40" t="s">
        <v>7898</v>
      </c>
      <c r="H595" s="167" t="s">
        <v>5898</v>
      </c>
      <c r="I595" s="40">
        <v>0.6</v>
      </c>
    </row>
    <row r="596" spans="3:9" x14ac:dyDescent="0.15">
      <c r="C596" s="40" t="str">
        <f>IFERROR(IF(AND(I596&lt;&gt;"",I596&gt;=$E$2),MAX($C$4:C595)+1,""),"")</f>
        <v/>
      </c>
      <c r="D596" s="99" t="str">
        <f>IFERROR(IF(AND(H596&lt;&gt;"",H596&gt;=$E$2),MAX($D$4:D595)+1,""),"")</f>
        <v/>
      </c>
      <c r="F596" s="40" t="s">
        <v>7899</v>
      </c>
      <c r="G596" s="40" t="s">
        <v>7900</v>
      </c>
      <c r="H596" s="167">
        <v>1</v>
      </c>
      <c r="I596" s="40" t="s">
        <v>5898</v>
      </c>
    </row>
    <row r="597" spans="3:9" x14ac:dyDescent="0.15">
      <c r="C597" s="40" t="str">
        <f>IFERROR(IF(AND(I597&lt;&gt;"",I597&gt;=$E$2),MAX($C$4:C596)+1,""),"")</f>
        <v/>
      </c>
      <c r="D597" s="99" t="str">
        <f>IFERROR(IF(AND(H597&lt;&gt;"",H597&gt;=$E$2),MAX($D$4:D596)+1,""),"")</f>
        <v/>
      </c>
      <c r="F597" s="40" t="s">
        <v>7901</v>
      </c>
      <c r="G597" s="40" t="s">
        <v>7902</v>
      </c>
      <c r="H597" s="167">
        <v>1</v>
      </c>
      <c r="I597" s="40" t="s">
        <v>5898</v>
      </c>
    </row>
    <row r="598" spans="3:9" x14ac:dyDescent="0.15">
      <c r="C598" s="40" t="str">
        <f>IFERROR(IF(AND(I598&lt;&gt;"",I598&gt;=$E$2),MAX($C$4:C597)+1,""),"")</f>
        <v/>
      </c>
      <c r="D598" s="99" t="str">
        <f>IFERROR(IF(AND(H598&lt;&gt;"",H598&gt;=$E$2),MAX($D$4:D597)+1,""),"")</f>
        <v/>
      </c>
      <c r="F598" s="40" t="s">
        <v>7903</v>
      </c>
      <c r="G598" s="40" t="s">
        <v>7904</v>
      </c>
      <c r="H598" s="167" t="s">
        <v>5898</v>
      </c>
      <c r="I598" s="40" t="s">
        <v>5898</v>
      </c>
    </row>
    <row r="599" spans="3:9" x14ac:dyDescent="0.15">
      <c r="C599" s="40" t="str">
        <f>IFERROR(IF(AND(I599&lt;&gt;"",I599&gt;=$E$2),MAX($C$4:C598)+1,""),"")</f>
        <v/>
      </c>
      <c r="D599" s="99" t="str">
        <f>IFERROR(IF(AND(H599&lt;&gt;"",H599&gt;=$E$2),MAX($D$4:D598)+1,""),"")</f>
        <v/>
      </c>
      <c r="F599" s="40" t="s">
        <v>7905</v>
      </c>
      <c r="G599" s="40" t="s">
        <v>7906</v>
      </c>
      <c r="H599" s="167" t="s">
        <v>5898</v>
      </c>
      <c r="I599" s="40" t="s">
        <v>5898</v>
      </c>
    </row>
    <row r="600" spans="3:9" x14ac:dyDescent="0.15">
      <c r="C600" s="40" t="str">
        <f>IFERROR(IF(AND(I600&lt;&gt;"",I600&gt;=$E$2),MAX($C$4:C599)+1,""),"")</f>
        <v/>
      </c>
      <c r="D600" s="99" t="str">
        <f>IFERROR(IF(AND(H600&lt;&gt;"",H600&gt;=$E$2),MAX($D$4:D599)+1,""),"")</f>
        <v/>
      </c>
      <c r="F600" s="40" t="s">
        <v>7907</v>
      </c>
      <c r="G600" s="40" t="s">
        <v>7908</v>
      </c>
      <c r="H600" s="167" t="s">
        <v>5898</v>
      </c>
      <c r="I600" s="40" t="s">
        <v>5898</v>
      </c>
    </row>
    <row r="601" spans="3:9" x14ac:dyDescent="0.15">
      <c r="C601" s="40" t="str">
        <f>IFERROR(IF(AND(I601&lt;&gt;"",I601&gt;=$E$2),MAX($C$4:C600)+1,""),"")</f>
        <v/>
      </c>
      <c r="D601" s="99" t="str">
        <f>IFERROR(IF(AND(H601&lt;&gt;"",H601&gt;=$E$2),MAX($D$4:D600)+1,""),"")</f>
        <v/>
      </c>
      <c r="F601" s="40" t="s">
        <v>7909</v>
      </c>
      <c r="G601" s="40" t="s">
        <v>7910</v>
      </c>
      <c r="H601" s="167" t="s">
        <v>5898</v>
      </c>
      <c r="I601" s="40" t="s">
        <v>5898</v>
      </c>
    </row>
    <row r="602" spans="3:9" x14ac:dyDescent="0.15">
      <c r="C602" s="40" t="str">
        <f>IFERROR(IF(AND(I602&lt;&gt;"",I602&gt;=$E$2),MAX($C$4:C601)+1,""),"")</f>
        <v/>
      </c>
      <c r="D602" s="99" t="str">
        <f>IFERROR(IF(AND(H602&lt;&gt;"",H602&gt;=$E$2),MAX($D$4:D601)+1,""),"")</f>
        <v/>
      </c>
      <c r="F602" s="40" t="s">
        <v>7911</v>
      </c>
      <c r="G602" s="40" t="s">
        <v>7912</v>
      </c>
      <c r="H602" s="167">
        <v>0.5</v>
      </c>
      <c r="I602" s="40" t="s">
        <v>5898</v>
      </c>
    </row>
    <row r="603" spans="3:9" x14ac:dyDescent="0.15">
      <c r="C603" s="40" t="str">
        <f>IFERROR(IF(AND(I603&lt;&gt;"",I603&gt;=$E$2),MAX($C$4:C602)+1,""),"")</f>
        <v/>
      </c>
      <c r="D603" s="99" t="str">
        <f>IFERROR(IF(AND(H603&lt;&gt;"",H603&gt;=$E$2),MAX($D$4:D602)+1,""),"")</f>
        <v/>
      </c>
      <c r="F603" s="40" t="s">
        <v>7913</v>
      </c>
      <c r="G603" s="40" t="s">
        <v>7914</v>
      </c>
      <c r="H603" s="167" t="s">
        <v>5898</v>
      </c>
      <c r="I603" s="40" t="s">
        <v>5898</v>
      </c>
    </row>
    <row r="604" spans="3:9" x14ac:dyDescent="0.15">
      <c r="C604" s="40" t="str">
        <f>IFERROR(IF(AND(I604&lt;&gt;"",I604&gt;=$E$2),MAX($C$4:C603)+1,""),"")</f>
        <v/>
      </c>
      <c r="D604" s="99" t="str">
        <f>IFERROR(IF(AND(H604&lt;&gt;"",H604&gt;=$E$2),MAX($D$4:D603)+1,""),"")</f>
        <v/>
      </c>
      <c r="F604" s="40" t="s">
        <v>7915</v>
      </c>
      <c r="G604" s="40" t="s">
        <v>7916</v>
      </c>
      <c r="H604" s="167" t="s">
        <v>5898</v>
      </c>
      <c r="I604" s="40" t="s">
        <v>5898</v>
      </c>
    </row>
    <row r="605" spans="3:9" x14ac:dyDescent="0.15">
      <c r="C605" s="40" t="str">
        <f>IFERROR(IF(AND(I605&lt;&gt;"",I605&gt;=$E$2),MAX($C$4:C604)+1,""),"")</f>
        <v/>
      </c>
      <c r="D605" s="99" t="str">
        <f>IFERROR(IF(AND(H605&lt;&gt;"",H605&gt;=$E$2),MAX($D$4:D604)+1,""),"")</f>
        <v/>
      </c>
      <c r="F605" s="40" t="s">
        <v>7917</v>
      </c>
      <c r="G605" s="40" t="s">
        <v>7918</v>
      </c>
      <c r="H605" s="167" t="s">
        <v>5898</v>
      </c>
      <c r="I605" s="40" t="s">
        <v>5898</v>
      </c>
    </row>
    <row r="606" spans="3:9" x14ac:dyDescent="0.15">
      <c r="C606" s="40" t="str">
        <f>IFERROR(IF(AND(I606&lt;&gt;"",I606&gt;=$E$2),MAX($C$4:C605)+1,""),"")</f>
        <v/>
      </c>
      <c r="D606" s="99" t="str">
        <f>IFERROR(IF(AND(H606&lt;&gt;"",H606&gt;=$E$2),MAX($D$4:D605)+1,""),"")</f>
        <v/>
      </c>
      <c r="F606" s="40" t="s">
        <v>7919</v>
      </c>
      <c r="G606" s="40" t="s">
        <v>7920</v>
      </c>
      <c r="H606" s="167" t="s">
        <v>5898</v>
      </c>
      <c r="I606" s="40" t="s">
        <v>5898</v>
      </c>
    </row>
    <row r="607" spans="3:9" x14ac:dyDescent="0.15">
      <c r="C607" s="40" t="str">
        <f>IFERROR(IF(AND(I607&lt;&gt;"",I607&gt;=$E$2),MAX($C$4:C606)+1,""),"")</f>
        <v/>
      </c>
      <c r="D607" s="99" t="str">
        <f>IFERROR(IF(AND(H607&lt;&gt;"",H607&gt;=$E$2),MAX($D$4:D606)+1,""),"")</f>
        <v/>
      </c>
      <c r="F607" s="40" t="s">
        <v>7921</v>
      </c>
      <c r="G607" s="40" t="s">
        <v>7922</v>
      </c>
      <c r="H607" s="167" t="s">
        <v>5898</v>
      </c>
      <c r="I607" s="40" t="s">
        <v>5898</v>
      </c>
    </row>
    <row r="608" spans="3:9" x14ac:dyDescent="0.15">
      <c r="C608" s="40" t="str">
        <f>IFERROR(IF(AND(I608&lt;&gt;"",I608&gt;=$E$2),MAX($C$4:C607)+1,""),"")</f>
        <v/>
      </c>
      <c r="D608" s="99" t="str">
        <f>IFERROR(IF(AND(H608&lt;&gt;"",H608&gt;=$E$2),MAX($D$4:D607)+1,""),"")</f>
        <v/>
      </c>
      <c r="F608" s="40" t="s">
        <v>7923</v>
      </c>
      <c r="G608" s="40" t="s">
        <v>7924</v>
      </c>
      <c r="H608" s="167" t="s">
        <v>5898</v>
      </c>
      <c r="I608" s="40" t="s">
        <v>5898</v>
      </c>
    </row>
    <row r="609" spans="3:9" x14ac:dyDescent="0.15">
      <c r="C609" s="40" t="str">
        <f>IFERROR(IF(AND(I609&lt;&gt;"",I609&gt;=$E$2),MAX($C$4:C608)+1,""),"")</f>
        <v/>
      </c>
      <c r="D609" s="99" t="str">
        <f>IFERROR(IF(AND(H609&lt;&gt;"",H609&gt;=$E$2),MAX($D$4:D608)+1,""),"")</f>
        <v/>
      </c>
      <c r="F609" s="40" t="s">
        <v>7925</v>
      </c>
      <c r="G609" s="40" t="s">
        <v>7926</v>
      </c>
      <c r="H609" s="167">
        <v>0.5</v>
      </c>
      <c r="I609" s="40" t="s">
        <v>5898</v>
      </c>
    </row>
    <row r="610" spans="3:9" x14ac:dyDescent="0.15">
      <c r="C610" s="40" t="str">
        <f>IFERROR(IF(AND(I610&lt;&gt;"",I610&gt;=$E$2),MAX($C$4:C609)+1,""),"")</f>
        <v/>
      </c>
      <c r="D610" s="99" t="str">
        <f>IFERROR(IF(AND(H610&lt;&gt;"",H610&gt;=$E$2),MAX($D$4:D609)+1,""),"")</f>
        <v/>
      </c>
      <c r="F610" s="40" t="s">
        <v>7927</v>
      </c>
      <c r="G610" s="40" t="s">
        <v>7928</v>
      </c>
      <c r="H610" s="167" t="s">
        <v>5898</v>
      </c>
      <c r="I610" s="40" t="s">
        <v>5898</v>
      </c>
    </row>
    <row r="611" spans="3:9" x14ac:dyDescent="0.15">
      <c r="C611" s="40">
        <f>IFERROR(IF(AND(I611&lt;&gt;"",I611&gt;=$E$2),MAX($C$4:C610)+1,""),"")</f>
        <v>3</v>
      </c>
      <c r="D611" s="99" t="str">
        <f>IFERROR(IF(AND(H611&lt;&gt;"",H611&gt;=$E$2),MAX($D$4:D610)+1,""),"")</f>
        <v/>
      </c>
      <c r="F611" s="40" t="s">
        <v>7929</v>
      </c>
      <c r="G611" s="40" t="s">
        <v>7930</v>
      </c>
      <c r="H611" s="167" t="s">
        <v>5898</v>
      </c>
      <c r="I611" s="40">
        <v>2.5</v>
      </c>
    </row>
    <row r="612" spans="3:9" x14ac:dyDescent="0.15">
      <c r="C612" s="40" t="str">
        <f>IFERROR(IF(AND(I612&lt;&gt;"",I612&gt;=$E$2),MAX($C$4:C611)+1,""),"")</f>
        <v/>
      </c>
      <c r="D612" s="99" t="str">
        <f>IFERROR(IF(AND(H612&lt;&gt;"",H612&gt;=$E$2),MAX($D$4:D611)+1,""),"")</f>
        <v/>
      </c>
      <c r="F612" s="40" t="s">
        <v>7931</v>
      </c>
      <c r="G612" s="40" t="s">
        <v>7932</v>
      </c>
      <c r="H612" s="167" t="s">
        <v>5898</v>
      </c>
      <c r="I612" s="40" t="s">
        <v>5898</v>
      </c>
    </row>
    <row r="613" spans="3:9" x14ac:dyDescent="0.15">
      <c r="C613" s="40" t="str">
        <f>IFERROR(IF(AND(I613&lt;&gt;"",I613&gt;=$E$2),MAX($C$4:C612)+1,""),"")</f>
        <v/>
      </c>
      <c r="D613" s="99" t="str">
        <f>IFERROR(IF(AND(H613&lt;&gt;"",H613&gt;=$E$2),MAX($D$4:D612)+1,""),"")</f>
        <v/>
      </c>
      <c r="F613" s="40" t="s">
        <v>7933</v>
      </c>
      <c r="G613" s="40" t="s">
        <v>7934</v>
      </c>
      <c r="H613" s="167" t="s">
        <v>5898</v>
      </c>
      <c r="I613" s="40" t="s">
        <v>5898</v>
      </c>
    </row>
    <row r="614" spans="3:9" x14ac:dyDescent="0.15">
      <c r="C614" s="40" t="str">
        <f>IFERROR(IF(AND(I614&lt;&gt;"",I614&gt;=$E$2),MAX($C$4:C613)+1,""),"")</f>
        <v/>
      </c>
      <c r="D614" s="99" t="str">
        <f>IFERROR(IF(AND(H614&lt;&gt;"",H614&gt;=$E$2),MAX($D$4:D613)+1,""),"")</f>
        <v/>
      </c>
      <c r="F614" s="40" t="s">
        <v>7935</v>
      </c>
      <c r="G614" s="40" t="s">
        <v>7936</v>
      </c>
      <c r="H614" s="167" t="s">
        <v>5898</v>
      </c>
      <c r="I614" s="40" t="s">
        <v>5898</v>
      </c>
    </row>
    <row r="615" spans="3:9" x14ac:dyDescent="0.15">
      <c r="C615" s="40" t="str">
        <f>IFERROR(IF(AND(I615&lt;&gt;"",I615&gt;=$E$2),MAX($C$4:C614)+1,""),"")</f>
        <v/>
      </c>
      <c r="D615" s="99">
        <f>IFERROR(IF(AND(H615&lt;&gt;"",H615&gt;=$E$2),MAX($D$4:D614)+1,""),"")</f>
        <v>12</v>
      </c>
      <c r="F615" s="40" t="s">
        <v>7937</v>
      </c>
      <c r="G615" s="40" t="s">
        <v>7938</v>
      </c>
      <c r="H615" s="167">
        <v>2</v>
      </c>
      <c r="I615" s="40" t="s">
        <v>5898</v>
      </c>
    </row>
    <row r="616" spans="3:9" x14ac:dyDescent="0.15">
      <c r="C616" s="40" t="str">
        <f>IFERROR(IF(AND(I616&lt;&gt;"",I616&gt;=$E$2),MAX($C$4:C615)+1,""),"")</f>
        <v/>
      </c>
      <c r="D616" s="99" t="str">
        <f>IFERROR(IF(AND(H616&lt;&gt;"",H616&gt;=$E$2),MAX($D$4:D615)+1,""),"")</f>
        <v/>
      </c>
      <c r="F616" s="40" t="s">
        <v>7939</v>
      </c>
      <c r="G616" s="40" t="s">
        <v>7940</v>
      </c>
      <c r="H616" s="167" t="s">
        <v>5898</v>
      </c>
      <c r="I616" s="40" t="s">
        <v>5898</v>
      </c>
    </row>
    <row r="617" spans="3:9" x14ac:dyDescent="0.15">
      <c r="C617" s="40" t="str">
        <f>IFERROR(IF(AND(I617&lt;&gt;"",I617&gt;=$E$2),MAX($C$4:C616)+1,""),"")</f>
        <v/>
      </c>
      <c r="D617" s="99" t="str">
        <f>IFERROR(IF(AND(H617&lt;&gt;"",H617&gt;=$E$2),MAX($D$4:D616)+1,""),"")</f>
        <v/>
      </c>
      <c r="F617" s="40" t="s">
        <v>7941</v>
      </c>
      <c r="G617" s="40" t="s">
        <v>7942</v>
      </c>
      <c r="H617" s="167" t="s">
        <v>5898</v>
      </c>
      <c r="I617" s="40" t="s">
        <v>5898</v>
      </c>
    </row>
    <row r="618" spans="3:9" x14ac:dyDescent="0.15">
      <c r="C618" s="40" t="str">
        <f>IFERROR(IF(AND(I618&lt;&gt;"",I618&gt;=$E$2),MAX($C$4:C617)+1,""),"")</f>
        <v/>
      </c>
      <c r="D618" s="99" t="str">
        <f>IFERROR(IF(AND(H618&lt;&gt;"",H618&gt;=$E$2),MAX($D$4:D617)+1,""),"")</f>
        <v/>
      </c>
      <c r="F618" s="40" t="s">
        <v>7943</v>
      </c>
      <c r="G618" s="40" t="s">
        <v>7944</v>
      </c>
      <c r="H618" s="167" t="s">
        <v>5898</v>
      </c>
      <c r="I618" s="40" t="s">
        <v>5898</v>
      </c>
    </row>
    <row r="619" spans="3:9" x14ac:dyDescent="0.15">
      <c r="C619" s="40" t="str">
        <f>IFERROR(IF(AND(I619&lt;&gt;"",I619&gt;=$E$2),MAX($C$4:C618)+1,""),"")</f>
        <v/>
      </c>
      <c r="D619" s="99" t="str">
        <f>IFERROR(IF(AND(H619&lt;&gt;"",H619&gt;=$E$2),MAX($D$4:D618)+1,""),"")</f>
        <v/>
      </c>
      <c r="F619" s="40" t="s">
        <v>7945</v>
      </c>
      <c r="G619" s="40" t="s">
        <v>7946</v>
      </c>
      <c r="H619" s="167" t="s">
        <v>5898</v>
      </c>
      <c r="I619" s="40" t="s">
        <v>5898</v>
      </c>
    </row>
    <row r="620" spans="3:9" x14ac:dyDescent="0.15">
      <c r="C620" s="40" t="str">
        <f>IFERROR(IF(AND(I620&lt;&gt;"",I620&gt;=$E$2),MAX($C$4:C619)+1,""),"")</f>
        <v/>
      </c>
      <c r="D620" s="99" t="str">
        <f>IFERROR(IF(AND(H620&lt;&gt;"",H620&gt;=$E$2),MAX($D$4:D619)+1,""),"")</f>
        <v/>
      </c>
      <c r="F620" s="40" t="s">
        <v>7947</v>
      </c>
      <c r="G620" s="40" t="s">
        <v>7948</v>
      </c>
      <c r="H620" s="167" t="s">
        <v>5898</v>
      </c>
      <c r="I620" s="40" t="s">
        <v>5898</v>
      </c>
    </row>
    <row r="621" spans="3:9" x14ac:dyDescent="0.15">
      <c r="C621" s="40" t="str">
        <f>IFERROR(IF(AND(I621&lt;&gt;"",I621&gt;=$E$2),MAX($C$4:C620)+1,""),"")</f>
        <v/>
      </c>
      <c r="D621" s="99" t="str">
        <f>IFERROR(IF(AND(H621&lt;&gt;"",H621&gt;=$E$2),MAX($D$4:D620)+1,""),"")</f>
        <v/>
      </c>
      <c r="F621" s="40" t="s">
        <v>7949</v>
      </c>
      <c r="G621" s="40" t="s">
        <v>7950</v>
      </c>
      <c r="H621" s="167">
        <v>0.5</v>
      </c>
      <c r="I621" s="40" t="s">
        <v>5898</v>
      </c>
    </row>
    <row r="622" spans="3:9" x14ac:dyDescent="0.15">
      <c r="C622" s="40" t="str">
        <f>IFERROR(IF(AND(I622&lt;&gt;"",I622&gt;=$E$2),MAX($C$4:C621)+1,""),"")</f>
        <v/>
      </c>
      <c r="D622" s="99" t="str">
        <f>IFERROR(IF(AND(H622&lt;&gt;"",H622&gt;=$E$2),MAX($D$4:D621)+1,""),"")</f>
        <v/>
      </c>
      <c r="F622" s="40" t="s">
        <v>7951</v>
      </c>
      <c r="G622" s="40" t="s">
        <v>7952</v>
      </c>
      <c r="H622" s="167">
        <v>0.5</v>
      </c>
      <c r="I622" s="40" t="s">
        <v>5898</v>
      </c>
    </row>
    <row r="623" spans="3:9" x14ac:dyDescent="0.15">
      <c r="C623" s="40" t="str">
        <f>IFERROR(IF(AND(I623&lt;&gt;"",I623&gt;=$E$2),MAX($C$4:C622)+1,""),"")</f>
        <v/>
      </c>
      <c r="D623" s="99">
        <f>IFERROR(IF(AND(H623&lt;&gt;"",H623&gt;=$E$2),MAX($D$4:D622)+1,""),"")</f>
        <v>13</v>
      </c>
      <c r="F623" s="40" t="s">
        <v>7953</v>
      </c>
      <c r="G623" s="40" t="s">
        <v>7954</v>
      </c>
      <c r="H623" s="167">
        <v>2</v>
      </c>
      <c r="I623" s="40" t="s">
        <v>5898</v>
      </c>
    </row>
    <row r="624" spans="3:9" x14ac:dyDescent="0.15">
      <c r="C624" s="40" t="str">
        <f>IFERROR(IF(AND(I624&lt;&gt;"",I624&gt;=$E$2),MAX($C$4:C623)+1,""),"")</f>
        <v/>
      </c>
      <c r="D624" s="99" t="str">
        <f>IFERROR(IF(AND(H624&lt;&gt;"",H624&gt;=$E$2),MAX($D$4:D623)+1,""),"")</f>
        <v/>
      </c>
      <c r="F624" s="40" t="s">
        <v>7955</v>
      </c>
      <c r="G624" s="40" t="s">
        <v>7956</v>
      </c>
      <c r="H624" s="167" t="s">
        <v>5898</v>
      </c>
      <c r="I624" s="40" t="s">
        <v>5898</v>
      </c>
    </row>
    <row r="625" spans="3:9" x14ac:dyDescent="0.15">
      <c r="C625" s="40" t="str">
        <f>IFERROR(IF(AND(I625&lt;&gt;"",I625&gt;=$E$2),MAX($C$4:C624)+1,""),"")</f>
        <v/>
      </c>
      <c r="D625" s="99" t="str">
        <f>IFERROR(IF(AND(H625&lt;&gt;"",H625&gt;=$E$2),MAX($D$4:D624)+1,""),"")</f>
        <v/>
      </c>
      <c r="F625" s="40" t="s">
        <v>7957</v>
      </c>
      <c r="G625" s="40" t="s">
        <v>7958</v>
      </c>
      <c r="H625" s="167" t="s">
        <v>5898</v>
      </c>
      <c r="I625" s="40" t="s">
        <v>5898</v>
      </c>
    </row>
    <row r="626" spans="3:9" x14ac:dyDescent="0.15">
      <c r="C626" s="40" t="str">
        <f>IFERROR(IF(AND(I626&lt;&gt;"",I626&gt;=$E$2),MAX($C$4:C625)+1,""),"")</f>
        <v/>
      </c>
      <c r="D626" s="99" t="str">
        <f>IFERROR(IF(AND(H626&lt;&gt;"",H626&gt;=$E$2),MAX($D$4:D625)+1,""),"")</f>
        <v/>
      </c>
      <c r="F626" s="40" t="s">
        <v>7959</v>
      </c>
      <c r="G626" s="40" t="s">
        <v>7960</v>
      </c>
      <c r="H626" s="167">
        <v>0.3</v>
      </c>
      <c r="I626" s="40" t="s">
        <v>5898</v>
      </c>
    </row>
    <row r="627" spans="3:9" x14ac:dyDescent="0.15">
      <c r="C627" s="40">
        <f>IFERROR(IF(AND(I627&lt;&gt;"",I627&gt;=$E$2),MAX($C$4:C626)+1,""),"")</f>
        <v>4</v>
      </c>
      <c r="D627" s="99" t="str">
        <f>IFERROR(IF(AND(H627&lt;&gt;"",H627&gt;=$E$2),MAX($D$4:D626)+1,""),"")</f>
        <v/>
      </c>
      <c r="F627" s="40" t="s">
        <v>7961</v>
      </c>
      <c r="G627" s="40" t="s">
        <v>7962</v>
      </c>
      <c r="H627" s="167" t="s">
        <v>5898</v>
      </c>
      <c r="I627" s="40">
        <v>2</v>
      </c>
    </row>
    <row r="628" spans="3:9" x14ac:dyDescent="0.15">
      <c r="C628" s="40" t="str">
        <f>IFERROR(IF(AND(I628&lt;&gt;"",I628&gt;=$E$2),MAX($C$4:C627)+1,""),"")</f>
        <v/>
      </c>
      <c r="D628" s="99" t="str">
        <f>IFERROR(IF(AND(H628&lt;&gt;"",H628&gt;=$E$2),MAX($D$4:D627)+1,""),"")</f>
        <v/>
      </c>
      <c r="F628" s="40" t="s">
        <v>7963</v>
      </c>
      <c r="G628" s="40" t="s">
        <v>7964</v>
      </c>
      <c r="H628" s="167">
        <v>0.8</v>
      </c>
      <c r="I628" s="40" t="s">
        <v>5898</v>
      </c>
    </row>
    <row r="629" spans="3:9" x14ac:dyDescent="0.15">
      <c r="C629" s="40" t="str">
        <f>IFERROR(IF(AND(I629&lt;&gt;"",I629&gt;=$E$2),MAX($C$4:C628)+1,""),"")</f>
        <v/>
      </c>
      <c r="D629" s="99" t="str">
        <f>IFERROR(IF(AND(H629&lt;&gt;"",H629&gt;=$E$2),MAX($D$4:D628)+1,""),"")</f>
        <v/>
      </c>
      <c r="F629" s="40" t="s">
        <v>7965</v>
      </c>
      <c r="G629" s="40" t="s">
        <v>7966</v>
      </c>
      <c r="H629" s="167" t="s">
        <v>5898</v>
      </c>
      <c r="I629" s="40" t="s">
        <v>5898</v>
      </c>
    </row>
    <row r="630" spans="3:9" x14ac:dyDescent="0.15">
      <c r="C630" s="40" t="str">
        <f>IFERROR(IF(AND(I630&lt;&gt;"",I630&gt;=$E$2),MAX($C$4:C629)+1,""),"")</f>
        <v/>
      </c>
      <c r="D630" s="99" t="str">
        <f>IFERROR(IF(AND(H630&lt;&gt;"",H630&gt;=$E$2),MAX($D$4:D629)+1,""),"")</f>
        <v/>
      </c>
      <c r="F630" s="40" t="s">
        <v>7967</v>
      </c>
      <c r="G630" s="40" t="s">
        <v>7968</v>
      </c>
      <c r="H630" s="167" t="s">
        <v>5898</v>
      </c>
      <c r="I630" s="40" t="s">
        <v>5898</v>
      </c>
    </row>
    <row r="631" spans="3:9" x14ac:dyDescent="0.15">
      <c r="C631" s="40" t="str">
        <f>IFERROR(IF(AND(I631&lt;&gt;"",I631&gt;=$E$2),MAX($C$4:C630)+1,""),"")</f>
        <v/>
      </c>
      <c r="D631" s="99" t="str">
        <f>IFERROR(IF(AND(H631&lt;&gt;"",H631&gt;=$E$2),MAX($D$4:D630)+1,""),"")</f>
        <v/>
      </c>
      <c r="F631" s="40" t="s">
        <v>7969</v>
      </c>
      <c r="G631" s="40" t="s">
        <v>7970</v>
      </c>
      <c r="H631" s="167" t="s">
        <v>5898</v>
      </c>
      <c r="I631" s="40" t="s">
        <v>5898</v>
      </c>
    </row>
    <row r="632" spans="3:9" x14ac:dyDescent="0.15">
      <c r="C632" s="40" t="str">
        <f>IFERROR(IF(AND(I632&lt;&gt;"",I632&gt;=$E$2),MAX($C$4:C631)+1,""),"")</f>
        <v/>
      </c>
      <c r="D632" s="99" t="str">
        <f>IFERROR(IF(AND(H632&lt;&gt;"",H632&gt;=$E$2),MAX($D$4:D631)+1,""),"")</f>
        <v/>
      </c>
      <c r="F632" s="40" t="s">
        <v>7971</v>
      </c>
      <c r="G632" s="40" t="s">
        <v>7972</v>
      </c>
      <c r="H632" s="167">
        <v>0.3</v>
      </c>
      <c r="I632" s="40" t="s">
        <v>5898</v>
      </c>
    </row>
    <row r="633" spans="3:9" x14ac:dyDescent="0.15">
      <c r="C633" s="40" t="str">
        <f>IFERROR(IF(AND(I633&lt;&gt;"",I633&gt;=$E$2),MAX($C$4:C632)+1,""),"")</f>
        <v/>
      </c>
      <c r="D633" s="99" t="str">
        <f>IFERROR(IF(AND(H633&lt;&gt;"",H633&gt;=$E$2),MAX($D$4:D632)+1,""),"")</f>
        <v/>
      </c>
      <c r="F633" s="40" t="s">
        <v>7973</v>
      </c>
      <c r="G633" s="40" t="s">
        <v>7974</v>
      </c>
      <c r="H633" s="167" t="s">
        <v>5898</v>
      </c>
      <c r="I633" s="40" t="s">
        <v>5898</v>
      </c>
    </row>
    <row r="634" spans="3:9" x14ac:dyDescent="0.15">
      <c r="C634" s="40" t="str">
        <f>IFERROR(IF(AND(I634&lt;&gt;"",I634&gt;=$E$2),MAX($C$4:C633)+1,""),"")</f>
        <v/>
      </c>
      <c r="D634" s="99" t="str">
        <f>IFERROR(IF(AND(H634&lt;&gt;"",H634&gt;=$E$2),MAX($D$4:D633)+1,""),"")</f>
        <v/>
      </c>
      <c r="F634" s="40" t="s">
        <v>7975</v>
      </c>
      <c r="G634" s="40" t="s">
        <v>7976</v>
      </c>
      <c r="H634" s="167" t="s">
        <v>5898</v>
      </c>
      <c r="I634" s="40" t="s">
        <v>5898</v>
      </c>
    </row>
    <row r="635" spans="3:9" x14ac:dyDescent="0.15">
      <c r="C635" s="40" t="str">
        <f>IFERROR(IF(AND(I635&lt;&gt;"",I635&gt;=$E$2),MAX($C$4:C634)+1,""),"")</f>
        <v/>
      </c>
      <c r="D635" s="99" t="str">
        <f>IFERROR(IF(AND(H635&lt;&gt;"",H635&gt;=$E$2),MAX($D$4:D634)+1,""),"")</f>
        <v/>
      </c>
      <c r="F635" s="40" t="s">
        <v>7977</v>
      </c>
      <c r="G635" s="40" t="s">
        <v>7978</v>
      </c>
      <c r="H635" s="167" t="s">
        <v>5898</v>
      </c>
      <c r="I635" s="40" t="s">
        <v>5898</v>
      </c>
    </row>
    <row r="636" spans="3:9" x14ac:dyDescent="0.15">
      <c r="C636" s="40" t="str">
        <f>IFERROR(IF(AND(I636&lt;&gt;"",I636&gt;=$E$2),MAX($C$4:C635)+1,""),"")</f>
        <v/>
      </c>
      <c r="D636" s="99" t="str">
        <f>IFERROR(IF(AND(H636&lt;&gt;"",H636&gt;=$E$2),MAX($D$4:D635)+1,""),"")</f>
        <v/>
      </c>
      <c r="F636" s="40" t="s">
        <v>7979</v>
      </c>
      <c r="G636" s="40" t="s">
        <v>7980</v>
      </c>
      <c r="H636" s="167" t="s">
        <v>5898</v>
      </c>
      <c r="I636" s="40" t="s">
        <v>5898</v>
      </c>
    </row>
    <row r="637" spans="3:9" x14ac:dyDescent="0.15">
      <c r="C637" s="40" t="str">
        <f>IFERROR(IF(AND(I637&lt;&gt;"",I637&gt;=$E$2),MAX($C$4:C636)+1,""),"")</f>
        <v/>
      </c>
      <c r="D637" s="99" t="str">
        <f>IFERROR(IF(AND(H637&lt;&gt;"",H637&gt;=$E$2),MAX($D$4:D636)+1,""),"")</f>
        <v/>
      </c>
      <c r="F637" s="40" t="s">
        <v>7981</v>
      </c>
      <c r="G637" s="40" t="s">
        <v>7982</v>
      </c>
      <c r="H637" s="167" t="s">
        <v>5898</v>
      </c>
      <c r="I637" s="40" t="s">
        <v>5898</v>
      </c>
    </row>
    <row r="638" spans="3:9" x14ac:dyDescent="0.15">
      <c r="C638" s="40" t="str">
        <f>IFERROR(IF(AND(I638&lt;&gt;"",I638&gt;=$E$2),MAX($C$4:C637)+1,""),"")</f>
        <v/>
      </c>
      <c r="D638" s="99" t="str">
        <f>IFERROR(IF(AND(H638&lt;&gt;"",H638&gt;=$E$2),MAX($D$4:D637)+1,""),"")</f>
        <v/>
      </c>
      <c r="F638" s="40" t="s">
        <v>7983</v>
      </c>
      <c r="G638" s="40" t="s">
        <v>7984</v>
      </c>
      <c r="H638" s="167" t="s">
        <v>5898</v>
      </c>
      <c r="I638" s="40" t="s">
        <v>5898</v>
      </c>
    </row>
    <row r="639" spans="3:9" x14ac:dyDescent="0.15">
      <c r="C639" s="40" t="str">
        <f>IFERROR(IF(AND(I639&lt;&gt;"",I639&gt;=$E$2),MAX($C$4:C638)+1,""),"")</f>
        <v/>
      </c>
      <c r="D639" s="99" t="str">
        <f>IFERROR(IF(AND(H639&lt;&gt;"",H639&gt;=$E$2),MAX($D$4:D638)+1,""),"")</f>
        <v/>
      </c>
      <c r="F639" s="40" t="s">
        <v>7985</v>
      </c>
      <c r="G639" s="40" t="s">
        <v>7986</v>
      </c>
      <c r="H639" s="167" t="s">
        <v>5898</v>
      </c>
      <c r="I639" s="40" t="s">
        <v>5898</v>
      </c>
    </row>
    <row r="640" spans="3:9" x14ac:dyDescent="0.15">
      <c r="C640" s="40" t="str">
        <f>IFERROR(IF(AND(I640&lt;&gt;"",I640&gt;=$E$2),MAX($C$4:C639)+1,""),"")</f>
        <v/>
      </c>
      <c r="D640" s="99" t="str">
        <f>IFERROR(IF(AND(H640&lt;&gt;"",H640&gt;=$E$2),MAX($D$4:D639)+1,""),"")</f>
        <v/>
      </c>
      <c r="F640" s="40" t="s">
        <v>7987</v>
      </c>
      <c r="G640" s="40" t="s">
        <v>7988</v>
      </c>
      <c r="H640" s="167" t="s">
        <v>5898</v>
      </c>
      <c r="I640" s="40" t="s">
        <v>5898</v>
      </c>
    </row>
    <row r="641" spans="3:9" x14ac:dyDescent="0.15">
      <c r="C641" s="40" t="str">
        <f>IFERROR(IF(AND(I641&lt;&gt;"",I641&gt;=$E$2),MAX($C$4:C640)+1,""),"")</f>
        <v/>
      </c>
      <c r="D641" s="99" t="str">
        <f>IFERROR(IF(AND(H641&lt;&gt;"",H641&gt;=$E$2),MAX($D$4:D640)+1,""),"")</f>
        <v/>
      </c>
      <c r="F641" s="40" t="s">
        <v>7989</v>
      </c>
      <c r="G641" s="40" t="s">
        <v>7990</v>
      </c>
      <c r="H641" s="167" t="s">
        <v>5898</v>
      </c>
      <c r="I641" s="40" t="s">
        <v>5898</v>
      </c>
    </row>
    <row r="642" spans="3:9" x14ac:dyDescent="0.15">
      <c r="C642" s="40" t="str">
        <f>IFERROR(IF(AND(I642&lt;&gt;"",I642&gt;=$E$2),MAX($C$4:C641)+1,""),"")</f>
        <v/>
      </c>
      <c r="D642" s="99" t="str">
        <f>IFERROR(IF(AND(H642&lt;&gt;"",H642&gt;=$E$2),MAX($D$4:D641)+1,""),"")</f>
        <v/>
      </c>
      <c r="F642" s="40" t="s">
        <v>7991</v>
      </c>
      <c r="G642" s="40" t="s">
        <v>7992</v>
      </c>
      <c r="H642" s="167" t="s">
        <v>5898</v>
      </c>
      <c r="I642" s="40" t="s">
        <v>5898</v>
      </c>
    </row>
    <row r="643" spans="3:9" x14ac:dyDescent="0.15">
      <c r="C643" s="40" t="str">
        <f>IFERROR(IF(AND(I643&lt;&gt;"",I643&gt;=$E$2),MAX($C$4:C642)+1,""),"")</f>
        <v/>
      </c>
      <c r="D643" s="99" t="str">
        <f>IFERROR(IF(AND(H643&lt;&gt;"",H643&gt;=$E$2),MAX($D$4:D642)+1,""),"")</f>
        <v/>
      </c>
      <c r="F643" s="40" t="s">
        <v>7993</v>
      </c>
      <c r="G643" s="40" t="s">
        <v>7994</v>
      </c>
      <c r="H643" s="167" t="s">
        <v>5898</v>
      </c>
      <c r="I643" s="40" t="s">
        <v>5898</v>
      </c>
    </row>
    <row r="644" spans="3:9" x14ac:dyDescent="0.15">
      <c r="C644" s="40" t="str">
        <f>IFERROR(IF(AND(I644&lt;&gt;"",I644&gt;=$E$2),MAX($C$4:C643)+1,""),"")</f>
        <v/>
      </c>
      <c r="D644" s="99">
        <f>IFERROR(IF(AND(H644&lt;&gt;"",H644&gt;=$E$2),MAX($D$4:D643)+1,""),"")</f>
        <v>14</v>
      </c>
      <c r="F644" s="40" t="s">
        <v>7995</v>
      </c>
      <c r="G644" s="40" t="s">
        <v>7996</v>
      </c>
      <c r="H644" s="167">
        <v>2</v>
      </c>
      <c r="I644" s="40" t="s">
        <v>5898</v>
      </c>
    </row>
    <row r="645" spans="3:9" x14ac:dyDescent="0.15">
      <c r="C645" s="40" t="str">
        <f>IFERROR(IF(AND(I645&lt;&gt;"",I645&gt;=$E$2),MAX($C$4:C644)+1,""),"")</f>
        <v/>
      </c>
      <c r="D645" s="99">
        <f>IFERROR(IF(AND(H645&lt;&gt;"",H645&gt;=$E$2),MAX($D$4:D644)+1,""),"")</f>
        <v>15</v>
      </c>
      <c r="F645" s="40" t="s">
        <v>7997</v>
      </c>
      <c r="G645" s="40" t="s">
        <v>7998</v>
      </c>
      <c r="H645" s="167">
        <v>1.6</v>
      </c>
      <c r="I645" s="40" t="s">
        <v>5898</v>
      </c>
    </row>
    <row r="646" spans="3:9" x14ac:dyDescent="0.15">
      <c r="C646" s="40" t="str">
        <f>IFERROR(IF(AND(I646&lt;&gt;"",I646&gt;=$E$2),MAX($C$4:C645)+1,""),"")</f>
        <v/>
      </c>
      <c r="D646" s="99" t="str">
        <f>IFERROR(IF(AND(H646&lt;&gt;"",H646&gt;=$E$2),MAX($D$4:D645)+1,""),"")</f>
        <v/>
      </c>
      <c r="F646" s="40" t="s">
        <v>7999</v>
      </c>
      <c r="G646" s="40" t="s">
        <v>8000</v>
      </c>
      <c r="H646" s="167" t="s">
        <v>5898</v>
      </c>
      <c r="I646" s="40" t="s">
        <v>5898</v>
      </c>
    </row>
    <row r="647" spans="3:9" x14ac:dyDescent="0.15">
      <c r="C647" s="40" t="str">
        <f>IFERROR(IF(AND(I647&lt;&gt;"",I647&gt;=$E$2),MAX($C$4:C646)+1,""),"")</f>
        <v/>
      </c>
      <c r="D647" s="99" t="str">
        <f>IFERROR(IF(AND(H647&lt;&gt;"",H647&gt;=$E$2),MAX($D$4:D646)+1,""),"")</f>
        <v/>
      </c>
      <c r="F647" s="40" t="s">
        <v>8001</v>
      </c>
      <c r="G647" s="40" t="s">
        <v>8002</v>
      </c>
      <c r="H647" s="167" t="s">
        <v>5898</v>
      </c>
      <c r="I647" s="40" t="s">
        <v>5898</v>
      </c>
    </row>
    <row r="648" spans="3:9" x14ac:dyDescent="0.15">
      <c r="C648" s="40" t="str">
        <f>IFERROR(IF(AND(I648&lt;&gt;"",I648&gt;=$E$2),MAX($C$4:C647)+1,""),"")</f>
        <v/>
      </c>
      <c r="D648" s="99" t="str">
        <f>IFERROR(IF(AND(H648&lt;&gt;"",H648&gt;=$E$2),MAX($D$4:D647)+1,""),"")</f>
        <v/>
      </c>
      <c r="F648" s="40" t="s">
        <v>8003</v>
      </c>
      <c r="G648" s="40" t="s">
        <v>8004</v>
      </c>
      <c r="H648" s="167" t="s">
        <v>5898</v>
      </c>
      <c r="I648" s="40" t="s">
        <v>5898</v>
      </c>
    </row>
    <row r="649" spans="3:9" x14ac:dyDescent="0.15">
      <c r="C649" s="40" t="str">
        <f>IFERROR(IF(AND(I649&lt;&gt;"",I649&gt;=$E$2),MAX($C$4:C648)+1,""),"")</f>
        <v/>
      </c>
      <c r="D649" s="99" t="str">
        <f>IFERROR(IF(AND(H649&lt;&gt;"",H649&gt;=$E$2),MAX($D$4:D648)+1,""),"")</f>
        <v/>
      </c>
      <c r="F649" s="40" t="s">
        <v>8005</v>
      </c>
      <c r="G649" s="40" t="s">
        <v>8006</v>
      </c>
      <c r="H649" s="167" t="s">
        <v>5898</v>
      </c>
      <c r="I649" s="40" t="s">
        <v>5898</v>
      </c>
    </row>
    <row r="650" spans="3:9" x14ac:dyDescent="0.15">
      <c r="C650" s="40" t="str">
        <f>IFERROR(IF(AND(I650&lt;&gt;"",I650&gt;=$E$2),MAX($C$4:C649)+1,""),"")</f>
        <v/>
      </c>
      <c r="D650" s="99" t="str">
        <f>IFERROR(IF(AND(H650&lt;&gt;"",H650&gt;=$E$2),MAX($D$4:D649)+1,""),"")</f>
        <v/>
      </c>
      <c r="F650" s="40" t="s">
        <v>8007</v>
      </c>
      <c r="G650" s="40" t="s">
        <v>8008</v>
      </c>
      <c r="H650" s="167">
        <v>0.75</v>
      </c>
      <c r="I650" s="40" t="s">
        <v>5898</v>
      </c>
    </row>
    <row r="651" spans="3:9" x14ac:dyDescent="0.15">
      <c r="C651" s="40" t="str">
        <f>IFERROR(IF(AND(I651&lt;&gt;"",I651&gt;=$E$2),MAX($C$4:C650)+1,""),"")</f>
        <v/>
      </c>
      <c r="D651" s="99" t="str">
        <f>IFERROR(IF(AND(H651&lt;&gt;"",H651&gt;=$E$2),MAX($D$4:D650)+1,""),"")</f>
        <v/>
      </c>
      <c r="F651" s="40" t="s">
        <v>8009</v>
      </c>
      <c r="G651" s="40" t="s">
        <v>8010</v>
      </c>
      <c r="H651" s="167" t="s">
        <v>5898</v>
      </c>
      <c r="I651" s="40" t="s">
        <v>5898</v>
      </c>
    </row>
    <row r="652" spans="3:9" x14ac:dyDescent="0.15">
      <c r="C652" s="40" t="str">
        <f>IFERROR(IF(AND(I652&lt;&gt;"",I652&gt;=$E$2),MAX($C$4:C651)+1,""),"")</f>
        <v/>
      </c>
      <c r="D652" s="99" t="str">
        <f>IFERROR(IF(AND(H652&lt;&gt;"",H652&gt;=$E$2),MAX($D$4:D651)+1,""),"")</f>
        <v/>
      </c>
      <c r="F652" s="40" t="s">
        <v>8011</v>
      </c>
      <c r="G652" s="40" t="s">
        <v>8012</v>
      </c>
      <c r="H652" s="167" t="s">
        <v>5898</v>
      </c>
      <c r="I652" s="40" t="s">
        <v>5898</v>
      </c>
    </row>
    <row r="653" spans="3:9" x14ac:dyDescent="0.15">
      <c r="C653" s="40" t="str">
        <f>IFERROR(IF(AND(I653&lt;&gt;"",I653&gt;=$E$2),MAX($C$4:C652)+1,""),"")</f>
        <v/>
      </c>
      <c r="D653" s="99" t="str">
        <f>IFERROR(IF(AND(H653&lt;&gt;"",H653&gt;=$E$2),MAX($D$4:D652)+1,""),"")</f>
        <v/>
      </c>
      <c r="F653" s="40" t="s">
        <v>8013</v>
      </c>
      <c r="G653" s="40" t="s">
        <v>8014</v>
      </c>
      <c r="H653" s="167">
        <v>1</v>
      </c>
      <c r="I653" s="40" t="s">
        <v>5898</v>
      </c>
    </row>
    <row r="654" spans="3:9" x14ac:dyDescent="0.15">
      <c r="C654" s="40" t="str">
        <f>IFERROR(IF(AND(I654&lt;&gt;"",I654&gt;=$E$2),MAX($C$4:C653)+1,""),"")</f>
        <v/>
      </c>
      <c r="D654" s="99" t="str">
        <f>IFERROR(IF(AND(H654&lt;&gt;"",H654&gt;=$E$2),MAX($D$4:D653)+1,""),"")</f>
        <v/>
      </c>
      <c r="F654" s="40" t="s">
        <v>8015</v>
      </c>
      <c r="G654" s="40" t="s">
        <v>8016</v>
      </c>
      <c r="H654" s="167" t="s">
        <v>5898</v>
      </c>
      <c r="I654" s="40" t="s">
        <v>5898</v>
      </c>
    </row>
    <row r="655" spans="3:9" x14ac:dyDescent="0.15">
      <c r="C655" s="40" t="str">
        <f>IFERROR(IF(AND(I655&lt;&gt;"",I655&gt;=$E$2),MAX($C$4:C654)+1,""),"")</f>
        <v/>
      </c>
      <c r="D655" s="99" t="str">
        <f>IFERROR(IF(AND(H655&lt;&gt;"",H655&gt;=$E$2),MAX($D$4:D654)+1,""),"")</f>
        <v/>
      </c>
      <c r="F655" s="40" t="s">
        <v>8017</v>
      </c>
      <c r="G655" s="40" t="s">
        <v>8018</v>
      </c>
      <c r="H655" s="167">
        <v>0.3</v>
      </c>
      <c r="I655" s="40" t="s">
        <v>5898</v>
      </c>
    </row>
    <row r="656" spans="3:9" x14ac:dyDescent="0.15">
      <c r="C656" s="40" t="str">
        <f>IFERROR(IF(AND(I656&lt;&gt;"",I656&gt;=$E$2),MAX($C$4:C655)+1,""),"")</f>
        <v/>
      </c>
      <c r="D656" s="99" t="str">
        <f>IFERROR(IF(AND(H656&lt;&gt;"",H656&gt;=$E$2),MAX($D$4:D655)+1,""),"")</f>
        <v/>
      </c>
      <c r="F656" s="40" t="s">
        <v>8019</v>
      </c>
      <c r="G656" s="40" t="s">
        <v>8020</v>
      </c>
      <c r="H656" s="167" t="s">
        <v>5898</v>
      </c>
      <c r="I656" s="40" t="s">
        <v>5898</v>
      </c>
    </row>
    <row r="657" spans="3:9" x14ac:dyDescent="0.15">
      <c r="C657" s="40" t="str">
        <f>IFERROR(IF(AND(I657&lt;&gt;"",I657&gt;=$E$2),MAX($C$4:C656)+1,""),"")</f>
        <v/>
      </c>
      <c r="D657" s="99" t="str">
        <f>IFERROR(IF(AND(H657&lt;&gt;"",H657&gt;=$E$2),MAX($D$4:D656)+1,""),"")</f>
        <v/>
      </c>
      <c r="F657" s="40" t="s">
        <v>8021</v>
      </c>
      <c r="G657" s="40" t="s">
        <v>8022</v>
      </c>
      <c r="H657" s="167" t="s">
        <v>5898</v>
      </c>
      <c r="I657" s="40" t="s">
        <v>5898</v>
      </c>
    </row>
    <row r="658" spans="3:9" x14ac:dyDescent="0.15">
      <c r="C658" s="40" t="str">
        <f>IFERROR(IF(AND(I658&lt;&gt;"",I658&gt;=$E$2),MAX($C$4:C657)+1,""),"")</f>
        <v/>
      </c>
      <c r="D658" s="99" t="str">
        <f>IFERROR(IF(AND(H658&lt;&gt;"",H658&gt;=$E$2),MAX($D$4:D657)+1,""),"")</f>
        <v/>
      </c>
      <c r="F658" s="40" t="s">
        <v>8023</v>
      </c>
      <c r="G658" s="40" t="s">
        <v>8024</v>
      </c>
      <c r="H658" s="167" t="s">
        <v>5898</v>
      </c>
      <c r="I658" s="40" t="s">
        <v>5898</v>
      </c>
    </row>
    <row r="659" spans="3:9" x14ac:dyDescent="0.15">
      <c r="C659" s="40" t="str">
        <f>IFERROR(IF(AND(I659&lt;&gt;"",I659&gt;=$E$2),MAX($C$4:C658)+1,""),"")</f>
        <v/>
      </c>
      <c r="D659" s="99" t="str">
        <f>IFERROR(IF(AND(H659&lt;&gt;"",H659&gt;=$E$2),MAX($D$4:D658)+1,""),"")</f>
        <v/>
      </c>
      <c r="F659" s="40" t="s">
        <v>8025</v>
      </c>
      <c r="G659" s="40" t="s">
        <v>8026</v>
      </c>
      <c r="H659" s="167" t="s">
        <v>5898</v>
      </c>
      <c r="I659" s="40" t="s">
        <v>5898</v>
      </c>
    </row>
    <row r="660" spans="3:9" x14ac:dyDescent="0.15">
      <c r="C660" s="40" t="str">
        <f>IFERROR(IF(AND(I660&lt;&gt;"",I660&gt;=$E$2),MAX($C$4:C659)+1,""),"")</f>
        <v/>
      </c>
      <c r="D660" s="99" t="str">
        <f>IFERROR(IF(AND(H660&lt;&gt;"",H660&gt;=$E$2),MAX($D$4:D659)+1,""),"")</f>
        <v/>
      </c>
      <c r="F660" s="40" t="s">
        <v>8027</v>
      </c>
      <c r="G660" s="40" t="s">
        <v>8028</v>
      </c>
      <c r="H660" s="167" t="s">
        <v>5898</v>
      </c>
      <c r="I660" s="40" t="s">
        <v>5898</v>
      </c>
    </row>
    <row r="661" spans="3:9" x14ac:dyDescent="0.15">
      <c r="C661" s="40" t="str">
        <f>IFERROR(IF(AND(I661&lt;&gt;"",I661&gt;=$E$2),MAX($C$4:C660)+1,""),"")</f>
        <v/>
      </c>
      <c r="D661" s="99" t="str">
        <f>IFERROR(IF(AND(H661&lt;&gt;"",H661&gt;=$E$2),MAX($D$4:D660)+1,""),"")</f>
        <v/>
      </c>
      <c r="F661" s="40" t="s">
        <v>8029</v>
      </c>
      <c r="G661" s="40" t="s">
        <v>8030</v>
      </c>
      <c r="H661" s="167" t="s">
        <v>5898</v>
      </c>
      <c r="I661" s="40" t="s">
        <v>5898</v>
      </c>
    </row>
    <row r="662" spans="3:9" x14ac:dyDescent="0.15">
      <c r="C662" s="40" t="str">
        <f>IFERROR(IF(AND(I662&lt;&gt;"",I662&gt;=$E$2),MAX($C$4:C661)+1,""),"")</f>
        <v/>
      </c>
      <c r="D662" s="99" t="str">
        <f>IFERROR(IF(AND(H662&lt;&gt;"",H662&gt;=$E$2),MAX($D$4:D661)+1,""),"")</f>
        <v/>
      </c>
      <c r="F662" s="40" t="s">
        <v>8031</v>
      </c>
      <c r="G662" s="40" t="s">
        <v>8032</v>
      </c>
      <c r="H662" s="167">
        <v>0.5</v>
      </c>
      <c r="I662" s="40" t="s">
        <v>5898</v>
      </c>
    </row>
    <row r="663" spans="3:9" x14ac:dyDescent="0.15">
      <c r="C663" s="40" t="str">
        <f>IFERROR(IF(AND(I663&lt;&gt;"",I663&gt;=$E$2),MAX($C$4:C662)+1,""),"")</f>
        <v/>
      </c>
      <c r="D663" s="99" t="str">
        <f>IFERROR(IF(AND(H663&lt;&gt;"",H663&gt;=$E$2),MAX($D$4:D662)+1,""),"")</f>
        <v/>
      </c>
      <c r="F663" s="40" t="s">
        <v>8033</v>
      </c>
      <c r="G663" s="40" t="s">
        <v>8034</v>
      </c>
      <c r="H663" s="167" t="s">
        <v>5898</v>
      </c>
      <c r="I663" s="40" t="s">
        <v>5898</v>
      </c>
    </row>
    <row r="664" spans="3:9" x14ac:dyDescent="0.15">
      <c r="C664" s="40" t="str">
        <f>IFERROR(IF(AND(I664&lt;&gt;"",I664&gt;=$E$2),MAX($C$4:C663)+1,""),"")</f>
        <v/>
      </c>
      <c r="D664" s="99" t="str">
        <f>IFERROR(IF(AND(H664&lt;&gt;"",H664&gt;=$E$2),MAX($D$4:D663)+1,""),"")</f>
        <v/>
      </c>
      <c r="F664" s="40" t="s">
        <v>8035</v>
      </c>
      <c r="G664" s="40" t="s">
        <v>8036</v>
      </c>
      <c r="H664" s="167" t="s">
        <v>5898</v>
      </c>
      <c r="I664" s="40" t="s">
        <v>5898</v>
      </c>
    </row>
    <row r="665" spans="3:9" x14ac:dyDescent="0.15">
      <c r="C665" s="40" t="str">
        <f>IFERROR(IF(AND(I665&lt;&gt;"",I665&gt;=$E$2),MAX($C$4:C664)+1,""),"")</f>
        <v/>
      </c>
      <c r="D665" s="99" t="str">
        <f>IFERROR(IF(AND(H665&lt;&gt;"",H665&gt;=$E$2),MAX($D$4:D664)+1,""),"")</f>
        <v/>
      </c>
      <c r="F665" s="40" t="s">
        <v>8037</v>
      </c>
      <c r="G665" s="40" t="s">
        <v>8038</v>
      </c>
      <c r="H665" s="167">
        <v>1</v>
      </c>
      <c r="I665" s="40" t="s">
        <v>5898</v>
      </c>
    </row>
    <row r="666" spans="3:9" x14ac:dyDescent="0.15">
      <c r="C666" s="40" t="str">
        <f>IFERROR(IF(AND(I666&lt;&gt;"",I666&gt;=$E$2),MAX($C$4:C665)+1,""),"")</f>
        <v/>
      </c>
      <c r="D666" s="99" t="str">
        <f>IFERROR(IF(AND(H666&lt;&gt;"",H666&gt;=$E$2),MAX($D$4:D665)+1,""),"")</f>
        <v/>
      </c>
      <c r="F666" s="40" t="s">
        <v>8039</v>
      </c>
      <c r="G666" s="40" t="s">
        <v>8040</v>
      </c>
      <c r="H666" s="167" t="s">
        <v>5898</v>
      </c>
      <c r="I666" s="40" t="s">
        <v>5898</v>
      </c>
    </row>
    <row r="667" spans="3:9" x14ac:dyDescent="0.15">
      <c r="C667" s="40" t="str">
        <f>IFERROR(IF(AND(I667&lt;&gt;"",I667&gt;=$E$2),MAX($C$4:C666)+1,""),"")</f>
        <v/>
      </c>
      <c r="D667" s="99" t="str">
        <f>IFERROR(IF(AND(H667&lt;&gt;"",H667&gt;=$E$2),MAX($D$4:D666)+1,""),"")</f>
        <v/>
      </c>
      <c r="F667" s="40" t="s">
        <v>8041</v>
      </c>
      <c r="G667" s="40" t="s">
        <v>8042</v>
      </c>
      <c r="H667" s="167" t="s">
        <v>5898</v>
      </c>
      <c r="I667" s="40" t="s">
        <v>5898</v>
      </c>
    </row>
    <row r="668" spans="3:9" x14ac:dyDescent="0.15">
      <c r="C668" s="40" t="str">
        <f>IFERROR(IF(AND(I668&lt;&gt;"",I668&gt;=$E$2),MAX($C$4:C667)+1,""),"")</f>
        <v/>
      </c>
      <c r="D668" s="99" t="str">
        <f>IFERROR(IF(AND(H668&lt;&gt;"",H668&gt;=$E$2),MAX($D$4:D667)+1,""),"")</f>
        <v/>
      </c>
      <c r="F668" s="40" t="s">
        <v>8043</v>
      </c>
      <c r="G668" s="40" t="s">
        <v>8044</v>
      </c>
      <c r="H668" s="167" t="s">
        <v>5898</v>
      </c>
      <c r="I668" s="40" t="s">
        <v>5898</v>
      </c>
    </row>
    <row r="669" spans="3:9" x14ac:dyDescent="0.15">
      <c r="C669" s="40" t="str">
        <f>IFERROR(IF(AND(I669&lt;&gt;"",I669&gt;=$E$2),MAX($C$4:C668)+1,""),"")</f>
        <v/>
      </c>
      <c r="D669" s="99" t="str">
        <f>IFERROR(IF(AND(H669&lt;&gt;"",H669&gt;=$E$2),MAX($D$4:D668)+1,""),"")</f>
        <v/>
      </c>
      <c r="F669" s="40" t="s">
        <v>8045</v>
      </c>
      <c r="G669" s="40" t="s">
        <v>8046</v>
      </c>
      <c r="H669" s="167" t="s">
        <v>5898</v>
      </c>
      <c r="I669" s="40" t="s">
        <v>5898</v>
      </c>
    </row>
    <row r="670" spans="3:9" x14ac:dyDescent="0.15">
      <c r="C670" s="40" t="str">
        <f>IFERROR(IF(AND(I670&lt;&gt;"",I670&gt;=$E$2),MAX($C$4:C669)+1,""),"")</f>
        <v/>
      </c>
      <c r="D670" s="99" t="str">
        <f>IFERROR(IF(AND(H670&lt;&gt;"",H670&gt;=$E$2),MAX($D$4:D669)+1,""),"")</f>
        <v/>
      </c>
      <c r="F670" s="40" t="s">
        <v>8047</v>
      </c>
      <c r="G670" s="40" t="s">
        <v>8048</v>
      </c>
      <c r="H670" s="167" t="s">
        <v>5898</v>
      </c>
      <c r="I670" s="40" t="s">
        <v>5898</v>
      </c>
    </row>
    <row r="671" spans="3:9" x14ac:dyDescent="0.15">
      <c r="C671" s="40" t="str">
        <f>IFERROR(IF(AND(I671&lt;&gt;"",I671&gt;=$E$2),MAX($C$4:C670)+1,""),"")</f>
        <v/>
      </c>
      <c r="D671" s="99" t="str">
        <f>IFERROR(IF(AND(H671&lt;&gt;"",H671&gt;=$E$2),MAX($D$4:D670)+1,""),"")</f>
        <v/>
      </c>
      <c r="F671" s="40" t="s">
        <v>8049</v>
      </c>
      <c r="G671" s="40" t="s">
        <v>8050</v>
      </c>
      <c r="H671" s="167" t="s">
        <v>5898</v>
      </c>
      <c r="I671" s="40" t="s">
        <v>5898</v>
      </c>
    </row>
    <row r="672" spans="3:9" x14ac:dyDescent="0.15">
      <c r="C672" s="40" t="str">
        <f>IFERROR(IF(AND(I672&lt;&gt;"",I672&gt;=$E$2),MAX($C$4:C671)+1,""),"")</f>
        <v/>
      </c>
      <c r="D672" s="99" t="str">
        <f>IFERROR(IF(AND(H672&lt;&gt;"",H672&gt;=$E$2),MAX($D$4:D671)+1,""),"")</f>
        <v/>
      </c>
      <c r="F672" s="40" t="s">
        <v>8051</v>
      </c>
      <c r="G672" s="40" t="s">
        <v>8052</v>
      </c>
      <c r="H672" s="167" t="s">
        <v>5898</v>
      </c>
      <c r="I672" s="40" t="s">
        <v>5898</v>
      </c>
    </row>
    <row r="673" spans="3:9" x14ac:dyDescent="0.15">
      <c r="C673" s="40" t="str">
        <f>IFERROR(IF(AND(I673&lt;&gt;"",I673&gt;=$E$2),MAX($C$4:C672)+1,""),"")</f>
        <v/>
      </c>
      <c r="D673" s="99" t="str">
        <f>IFERROR(IF(AND(H673&lt;&gt;"",H673&gt;=$E$2),MAX($D$4:D672)+1,""),"")</f>
        <v/>
      </c>
      <c r="F673" s="40" t="s">
        <v>8053</v>
      </c>
      <c r="G673" s="40" t="s">
        <v>8054</v>
      </c>
      <c r="H673" s="167" t="s">
        <v>5898</v>
      </c>
      <c r="I673" s="40" t="s">
        <v>5898</v>
      </c>
    </row>
    <row r="674" spans="3:9" x14ac:dyDescent="0.15">
      <c r="C674" s="40" t="str">
        <f>IFERROR(IF(AND(I674&lt;&gt;"",I674&gt;=$E$2),MAX($C$4:C673)+1,""),"")</f>
        <v/>
      </c>
      <c r="D674" s="99" t="str">
        <f>IFERROR(IF(AND(H674&lt;&gt;"",H674&gt;=$E$2),MAX($D$4:D673)+1,""),"")</f>
        <v/>
      </c>
      <c r="F674" s="40" t="s">
        <v>8055</v>
      </c>
      <c r="G674" s="40" t="s">
        <v>8056</v>
      </c>
      <c r="H674" s="167">
        <v>1</v>
      </c>
      <c r="I674" s="40" t="s">
        <v>5898</v>
      </c>
    </row>
    <row r="675" spans="3:9" x14ac:dyDescent="0.15">
      <c r="C675" s="40" t="str">
        <f>IFERROR(IF(AND(I675&lt;&gt;"",I675&gt;=$E$2),MAX($C$4:C674)+1,""),"")</f>
        <v/>
      </c>
      <c r="D675" s="99" t="str">
        <f>IFERROR(IF(AND(H675&lt;&gt;"",H675&gt;=$E$2),MAX($D$4:D674)+1,""),"")</f>
        <v/>
      </c>
      <c r="F675" s="40" t="s">
        <v>8057</v>
      </c>
      <c r="G675" s="40" t="s">
        <v>8058</v>
      </c>
      <c r="H675" s="167" t="s">
        <v>5898</v>
      </c>
      <c r="I675" s="40" t="s">
        <v>5898</v>
      </c>
    </row>
    <row r="676" spans="3:9" x14ac:dyDescent="0.15">
      <c r="C676" s="40" t="str">
        <f>IFERROR(IF(AND(I676&lt;&gt;"",I676&gt;=$E$2),MAX($C$4:C675)+1,""),"")</f>
        <v/>
      </c>
      <c r="D676" s="99" t="str">
        <f>IFERROR(IF(AND(H676&lt;&gt;"",H676&gt;=$E$2),MAX($D$4:D675)+1,""),"")</f>
        <v/>
      </c>
      <c r="F676" s="40" t="s">
        <v>8059</v>
      </c>
      <c r="G676" s="40" t="s">
        <v>8060</v>
      </c>
      <c r="H676" s="167" t="s">
        <v>5898</v>
      </c>
      <c r="I676" s="40" t="s">
        <v>5898</v>
      </c>
    </row>
    <row r="677" spans="3:9" x14ac:dyDescent="0.15">
      <c r="C677" s="40" t="str">
        <f>IFERROR(IF(AND(I677&lt;&gt;"",I677&gt;=$E$2),MAX($C$4:C676)+1,""),"")</f>
        <v/>
      </c>
      <c r="D677" s="99" t="str">
        <f>IFERROR(IF(AND(H677&lt;&gt;"",H677&gt;=$E$2),MAX($D$4:D676)+1,""),"")</f>
        <v/>
      </c>
      <c r="F677" s="40" t="s">
        <v>8061</v>
      </c>
      <c r="G677" s="40" t="s">
        <v>8062</v>
      </c>
      <c r="H677" s="167" t="s">
        <v>5898</v>
      </c>
      <c r="I677" s="40" t="s">
        <v>5898</v>
      </c>
    </row>
    <row r="678" spans="3:9" x14ac:dyDescent="0.15">
      <c r="C678" s="40" t="str">
        <f>IFERROR(IF(AND(I678&lt;&gt;"",I678&gt;=$E$2),MAX($C$4:C677)+1,""),"")</f>
        <v/>
      </c>
      <c r="D678" s="99" t="str">
        <f>IFERROR(IF(AND(H678&lt;&gt;"",H678&gt;=$E$2),MAX($D$4:D677)+1,""),"")</f>
        <v/>
      </c>
      <c r="F678" s="40" t="s">
        <v>8063</v>
      </c>
      <c r="G678" s="40" t="s">
        <v>8064</v>
      </c>
      <c r="H678" s="167" t="s">
        <v>5898</v>
      </c>
      <c r="I678" s="40" t="s">
        <v>5898</v>
      </c>
    </row>
    <row r="679" spans="3:9" x14ac:dyDescent="0.15">
      <c r="C679" s="40" t="str">
        <f>IFERROR(IF(AND(I679&lt;&gt;"",I679&gt;=$E$2),MAX($C$4:C678)+1,""),"")</f>
        <v/>
      </c>
      <c r="D679" s="99" t="str">
        <f>IFERROR(IF(AND(H679&lt;&gt;"",H679&gt;=$E$2),MAX($D$4:D678)+1,""),"")</f>
        <v/>
      </c>
      <c r="F679" s="40" t="s">
        <v>8065</v>
      </c>
      <c r="G679" s="40" t="s">
        <v>8066</v>
      </c>
      <c r="H679" s="167" t="s">
        <v>5898</v>
      </c>
      <c r="I679" s="40" t="s">
        <v>5898</v>
      </c>
    </row>
    <row r="680" spans="3:9" x14ac:dyDescent="0.15">
      <c r="C680" s="40" t="str">
        <f>IFERROR(IF(AND(I680&lt;&gt;"",I680&gt;=$E$2),MAX($C$4:C679)+1,""),"")</f>
        <v/>
      </c>
      <c r="D680" s="99" t="str">
        <f>IFERROR(IF(AND(H680&lt;&gt;"",H680&gt;=$E$2),MAX($D$4:D679)+1,""),"")</f>
        <v/>
      </c>
      <c r="F680" s="40" t="s">
        <v>8067</v>
      </c>
      <c r="G680" s="40" t="s">
        <v>8068</v>
      </c>
      <c r="H680" s="167">
        <v>0.3</v>
      </c>
      <c r="I680" s="40" t="s">
        <v>5898</v>
      </c>
    </row>
    <row r="681" spans="3:9" x14ac:dyDescent="0.15">
      <c r="C681" s="40" t="str">
        <f>IFERROR(IF(AND(I681&lt;&gt;"",I681&gt;=$E$2),MAX($C$4:C680)+1,""),"")</f>
        <v/>
      </c>
      <c r="D681" s="99" t="str">
        <f>IFERROR(IF(AND(H681&lt;&gt;"",H681&gt;=$E$2),MAX($D$4:D680)+1,""),"")</f>
        <v/>
      </c>
      <c r="F681" s="40" t="s">
        <v>8069</v>
      </c>
      <c r="G681" s="40" t="s">
        <v>8070</v>
      </c>
      <c r="H681" s="167" t="s">
        <v>5898</v>
      </c>
      <c r="I681" s="40" t="s">
        <v>5898</v>
      </c>
    </row>
    <row r="682" spans="3:9" x14ac:dyDescent="0.15">
      <c r="C682" s="40" t="str">
        <f>IFERROR(IF(AND(I682&lt;&gt;"",I682&gt;=$E$2),MAX($C$4:C681)+1,""),"")</f>
        <v/>
      </c>
      <c r="D682" s="99" t="str">
        <f>IFERROR(IF(AND(H682&lt;&gt;"",H682&gt;=$E$2),MAX($D$4:D681)+1,""),"")</f>
        <v/>
      </c>
      <c r="F682" s="40" t="s">
        <v>8071</v>
      </c>
      <c r="G682" s="40" t="s">
        <v>8072</v>
      </c>
      <c r="H682" s="167" t="s">
        <v>5898</v>
      </c>
      <c r="I682" s="40" t="s">
        <v>5898</v>
      </c>
    </row>
    <row r="683" spans="3:9" x14ac:dyDescent="0.15">
      <c r="C683" s="40" t="str">
        <f>IFERROR(IF(AND(I683&lt;&gt;"",I683&gt;=$E$2),MAX($C$4:C682)+1,""),"")</f>
        <v/>
      </c>
      <c r="D683" s="99" t="str">
        <f>IFERROR(IF(AND(H683&lt;&gt;"",H683&gt;=$E$2),MAX($D$4:D682)+1,""),"")</f>
        <v/>
      </c>
      <c r="F683" s="40" t="s">
        <v>8073</v>
      </c>
      <c r="G683" s="40" t="s">
        <v>8074</v>
      </c>
      <c r="H683" s="167" t="s">
        <v>5898</v>
      </c>
      <c r="I683" s="40" t="s">
        <v>5898</v>
      </c>
    </row>
    <row r="684" spans="3:9" x14ac:dyDescent="0.15">
      <c r="C684" s="40" t="str">
        <f>IFERROR(IF(AND(I684&lt;&gt;"",I684&gt;=$E$2),MAX($C$4:C683)+1,""),"")</f>
        <v/>
      </c>
      <c r="D684" s="99" t="str">
        <f>IFERROR(IF(AND(H684&lt;&gt;"",H684&gt;=$E$2),MAX($D$4:D683)+1,""),"")</f>
        <v/>
      </c>
      <c r="F684" s="40" t="s">
        <v>8075</v>
      </c>
      <c r="G684" s="40" t="s">
        <v>8076</v>
      </c>
      <c r="H684" s="167" t="s">
        <v>5898</v>
      </c>
      <c r="I684" s="40" t="s">
        <v>5898</v>
      </c>
    </row>
    <row r="685" spans="3:9" x14ac:dyDescent="0.15">
      <c r="C685" s="40" t="str">
        <f>IFERROR(IF(AND(I685&lt;&gt;"",I685&gt;=$E$2),MAX($C$4:C684)+1,""),"")</f>
        <v/>
      </c>
      <c r="D685" s="99" t="str">
        <f>IFERROR(IF(AND(H685&lt;&gt;"",H685&gt;=$E$2),MAX($D$4:D684)+1,""),"")</f>
        <v/>
      </c>
      <c r="F685" s="40" t="s">
        <v>8077</v>
      </c>
      <c r="G685" s="40" t="s">
        <v>8078</v>
      </c>
      <c r="H685" s="167" t="s">
        <v>5898</v>
      </c>
      <c r="I685" s="40" t="s">
        <v>5898</v>
      </c>
    </row>
    <row r="686" spans="3:9" x14ac:dyDescent="0.15">
      <c r="C686" s="40" t="str">
        <f>IFERROR(IF(AND(I686&lt;&gt;"",I686&gt;=$E$2),MAX($C$4:C685)+1,""),"")</f>
        <v/>
      </c>
      <c r="D686" s="99" t="str">
        <f>IFERROR(IF(AND(H686&lt;&gt;"",H686&gt;=$E$2),MAX($D$4:D685)+1,""),"")</f>
        <v/>
      </c>
      <c r="F686" s="40" t="s">
        <v>8079</v>
      </c>
      <c r="G686" s="40" t="s">
        <v>8080</v>
      </c>
      <c r="H686" s="167" t="s">
        <v>5898</v>
      </c>
      <c r="I686" s="40" t="s">
        <v>5898</v>
      </c>
    </row>
    <row r="687" spans="3:9" x14ac:dyDescent="0.15">
      <c r="C687" s="40" t="str">
        <f>IFERROR(IF(AND(I687&lt;&gt;"",I687&gt;=$E$2),MAX($C$4:C686)+1,""),"")</f>
        <v/>
      </c>
      <c r="D687" s="99" t="str">
        <f>IFERROR(IF(AND(H687&lt;&gt;"",H687&gt;=$E$2),MAX($D$4:D686)+1,""),"")</f>
        <v/>
      </c>
      <c r="F687" s="40" t="s">
        <v>8081</v>
      </c>
      <c r="G687" s="40" t="s">
        <v>8082</v>
      </c>
      <c r="H687" s="167" t="s">
        <v>5898</v>
      </c>
      <c r="I687" s="40" t="s">
        <v>5898</v>
      </c>
    </row>
    <row r="688" spans="3:9" x14ac:dyDescent="0.15">
      <c r="C688" s="40" t="str">
        <f>IFERROR(IF(AND(I688&lt;&gt;"",I688&gt;=$E$2),MAX($C$4:C687)+1,""),"")</f>
        <v/>
      </c>
      <c r="D688" s="99" t="str">
        <f>IFERROR(IF(AND(H688&lt;&gt;"",H688&gt;=$E$2),MAX($D$4:D687)+1,""),"")</f>
        <v/>
      </c>
      <c r="F688" s="40" t="s">
        <v>8083</v>
      </c>
      <c r="G688" s="40" t="s">
        <v>8084</v>
      </c>
      <c r="H688" s="167" t="s">
        <v>5898</v>
      </c>
      <c r="I688" s="40" t="s">
        <v>5898</v>
      </c>
    </row>
    <row r="689" spans="3:9" x14ac:dyDescent="0.15">
      <c r="C689" s="40" t="str">
        <f>IFERROR(IF(AND(I689&lt;&gt;"",I689&gt;=$E$2),MAX($C$4:C688)+1,""),"")</f>
        <v/>
      </c>
      <c r="D689" s="99" t="str">
        <f>IFERROR(IF(AND(H689&lt;&gt;"",H689&gt;=$E$2),MAX($D$4:D688)+1,""),"")</f>
        <v/>
      </c>
      <c r="F689" s="40" t="s">
        <v>8085</v>
      </c>
      <c r="G689" s="40" t="s">
        <v>8086</v>
      </c>
      <c r="H689" s="167" t="s">
        <v>5898</v>
      </c>
      <c r="I689" s="40" t="s">
        <v>5898</v>
      </c>
    </row>
    <row r="690" spans="3:9" x14ac:dyDescent="0.15">
      <c r="C690" s="40" t="str">
        <f>IFERROR(IF(AND(I690&lt;&gt;"",I690&gt;=$E$2),MAX($C$4:C689)+1,""),"")</f>
        <v/>
      </c>
      <c r="D690" s="99" t="str">
        <f>IFERROR(IF(AND(H690&lt;&gt;"",H690&gt;=$E$2),MAX($D$4:D689)+1,""),"")</f>
        <v/>
      </c>
      <c r="F690" s="40" t="s">
        <v>8087</v>
      </c>
      <c r="G690" s="40" t="s">
        <v>8088</v>
      </c>
      <c r="H690" s="167" t="s">
        <v>5898</v>
      </c>
      <c r="I690" s="40" t="s">
        <v>5898</v>
      </c>
    </row>
    <row r="691" spans="3:9" x14ac:dyDescent="0.15">
      <c r="C691" s="40" t="str">
        <f>IFERROR(IF(AND(I691&lt;&gt;"",I691&gt;=$E$2),MAX($C$4:C690)+1,""),"")</f>
        <v/>
      </c>
      <c r="D691" s="99" t="str">
        <f>IFERROR(IF(AND(H691&lt;&gt;"",H691&gt;=$E$2),MAX($D$4:D690)+1,""),"")</f>
        <v/>
      </c>
      <c r="F691" s="40" t="s">
        <v>8089</v>
      </c>
      <c r="G691" s="40" t="s">
        <v>8090</v>
      </c>
      <c r="H691" s="167">
        <v>1</v>
      </c>
      <c r="I691" s="40" t="s">
        <v>5898</v>
      </c>
    </row>
    <row r="692" spans="3:9" x14ac:dyDescent="0.15">
      <c r="C692" s="40" t="str">
        <f>IFERROR(IF(AND(I692&lt;&gt;"",I692&gt;=$E$2),MAX($C$4:C691)+1,""),"")</f>
        <v/>
      </c>
      <c r="D692" s="99" t="str">
        <f>IFERROR(IF(AND(H692&lt;&gt;"",H692&gt;=$E$2),MAX($D$4:D691)+1,""),"")</f>
        <v/>
      </c>
      <c r="F692" s="40" t="s">
        <v>8091</v>
      </c>
      <c r="G692" s="40" t="s">
        <v>8092</v>
      </c>
      <c r="H692" s="167">
        <v>0.5</v>
      </c>
      <c r="I692" s="40" t="s">
        <v>5898</v>
      </c>
    </row>
    <row r="693" spans="3:9" x14ac:dyDescent="0.15">
      <c r="C693" s="40" t="str">
        <f>IFERROR(IF(AND(I693&lt;&gt;"",I693&gt;=$E$2),MAX($C$4:C692)+1,""),"")</f>
        <v/>
      </c>
      <c r="D693" s="99" t="str">
        <f>IFERROR(IF(AND(H693&lt;&gt;"",H693&gt;=$E$2),MAX($D$4:D692)+1,""),"")</f>
        <v/>
      </c>
      <c r="F693" s="40" t="s">
        <v>8093</v>
      </c>
      <c r="G693" s="40" t="s">
        <v>8094</v>
      </c>
      <c r="H693" s="167" t="s">
        <v>5898</v>
      </c>
      <c r="I693" s="40" t="s">
        <v>5898</v>
      </c>
    </row>
    <row r="694" spans="3:9" x14ac:dyDescent="0.15">
      <c r="C694" s="40" t="str">
        <f>IFERROR(IF(AND(I694&lt;&gt;"",I694&gt;=$E$2),MAX($C$4:C693)+1,""),"")</f>
        <v/>
      </c>
      <c r="D694" s="99" t="str">
        <f>IFERROR(IF(AND(H694&lt;&gt;"",H694&gt;=$E$2),MAX($D$4:D693)+1,""),"")</f>
        <v/>
      </c>
      <c r="F694" s="40" t="s">
        <v>8095</v>
      </c>
      <c r="G694" s="40" t="s">
        <v>8096</v>
      </c>
      <c r="H694" s="167" t="s">
        <v>5898</v>
      </c>
      <c r="I694" s="40" t="s">
        <v>5898</v>
      </c>
    </row>
    <row r="695" spans="3:9" x14ac:dyDescent="0.15">
      <c r="C695" s="40" t="str">
        <f>IFERROR(IF(AND(I695&lt;&gt;"",I695&gt;=$E$2),MAX($C$4:C694)+1,""),"")</f>
        <v/>
      </c>
      <c r="D695" s="99" t="str">
        <f>IFERROR(IF(AND(H695&lt;&gt;"",H695&gt;=$E$2),MAX($D$4:D694)+1,""),"")</f>
        <v/>
      </c>
      <c r="F695" s="40" t="s">
        <v>8097</v>
      </c>
      <c r="G695" s="40" t="s">
        <v>8098</v>
      </c>
      <c r="H695" s="167" t="s">
        <v>5898</v>
      </c>
      <c r="I695" s="40" t="s">
        <v>5898</v>
      </c>
    </row>
    <row r="696" spans="3:9" x14ac:dyDescent="0.15">
      <c r="C696" s="40" t="str">
        <f>IFERROR(IF(AND(I696&lt;&gt;"",I696&gt;=$E$2),MAX($C$4:C695)+1,""),"")</f>
        <v/>
      </c>
      <c r="D696" s="99" t="str">
        <f>IFERROR(IF(AND(H696&lt;&gt;"",H696&gt;=$E$2),MAX($D$4:D695)+1,""),"")</f>
        <v/>
      </c>
      <c r="F696" s="40" t="s">
        <v>8099</v>
      </c>
      <c r="G696" s="40" t="s">
        <v>8100</v>
      </c>
      <c r="H696" s="167" t="s">
        <v>5898</v>
      </c>
      <c r="I696" s="40" t="s">
        <v>5898</v>
      </c>
    </row>
    <row r="697" spans="3:9" x14ac:dyDescent="0.15">
      <c r="C697" s="40" t="str">
        <f>IFERROR(IF(AND(I697&lt;&gt;"",I697&gt;=$E$2),MAX($C$4:C696)+1,""),"")</f>
        <v/>
      </c>
      <c r="D697" s="99" t="str">
        <f>IFERROR(IF(AND(H697&lt;&gt;"",H697&gt;=$E$2),MAX($D$4:D696)+1,""),"")</f>
        <v/>
      </c>
      <c r="F697" s="40" t="s">
        <v>8101</v>
      </c>
      <c r="G697" s="40" t="s">
        <v>8102</v>
      </c>
      <c r="H697" s="167" t="s">
        <v>5898</v>
      </c>
      <c r="I697" s="40" t="s">
        <v>5898</v>
      </c>
    </row>
    <row r="698" spans="3:9" x14ac:dyDescent="0.15">
      <c r="C698" s="40" t="str">
        <f>IFERROR(IF(AND(I698&lt;&gt;"",I698&gt;=$E$2),MAX($C$4:C697)+1,""),"")</f>
        <v/>
      </c>
      <c r="D698" s="99">
        <f>IFERROR(IF(AND(H698&lt;&gt;"",H698&gt;=$E$2),MAX($D$4:D697)+1,""),"")</f>
        <v>16</v>
      </c>
      <c r="F698" s="40" t="s">
        <v>8103</v>
      </c>
      <c r="G698" s="40" t="s">
        <v>8104</v>
      </c>
      <c r="H698" s="167">
        <v>1.8</v>
      </c>
      <c r="I698" s="40" t="s">
        <v>5898</v>
      </c>
    </row>
    <row r="699" spans="3:9" x14ac:dyDescent="0.15">
      <c r="C699" s="40" t="str">
        <f>IFERROR(IF(AND(I699&lt;&gt;"",I699&gt;=$E$2),MAX($C$4:C698)+1,""),"")</f>
        <v/>
      </c>
      <c r="D699" s="99" t="str">
        <f>IFERROR(IF(AND(H699&lt;&gt;"",H699&gt;=$E$2),MAX($D$4:D698)+1,""),"")</f>
        <v/>
      </c>
      <c r="F699" s="40" t="s">
        <v>8105</v>
      </c>
      <c r="G699" s="40" t="s">
        <v>8106</v>
      </c>
      <c r="H699" s="167" t="s">
        <v>5898</v>
      </c>
      <c r="I699" s="40" t="s">
        <v>5898</v>
      </c>
    </row>
    <row r="700" spans="3:9" x14ac:dyDescent="0.15">
      <c r="C700" s="40" t="str">
        <f>IFERROR(IF(AND(I700&lt;&gt;"",I700&gt;=$E$2),MAX($C$4:C699)+1,""),"")</f>
        <v/>
      </c>
      <c r="D700" s="99" t="str">
        <f>IFERROR(IF(AND(H700&lt;&gt;"",H700&gt;=$E$2),MAX($D$4:D699)+1,""),"")</f>
        <v/>
      </c>
      <c r="F700" s="40" t="s">
        <v>8107</v>
      </c>
      <c r="G700" s="40" t="s">
        <v>8108</v>
      </c>
      <c r="H700" s="167" t="s">
        <v>5898</v>
      </c>
      <c r="I700" s="40" t="s">
        <v>5898</v>
      </c>
    </row>
    <row r="701" spans="3:9" x14ac:dyDescent="0.15">
      <c r="C701" s="40" t="str">
        <f>IFERROR(IF(AND(I701&lt;&gt;"",I701&gt;=$E$2),MAX($C$4:C700)+1,""),"")</f>
        <v/>
      </c>
      <c r="D701" s="99" t="str">
        <f>IFERROR(IF(AND(H701&lt;&gt;"",H701&gt;=$E$2),MAX($D$4:D700)+1,""),"")</f>
        <v/>
      </c>
      <c r="F701" s="40" t="s">
        <v>8109</v>
      </c>
      <c r="G701" s="40" t="s">
        <v>8110</v>
      </c>
      <c r="H701" s="167" t="s">
        <v>5898</v>
      </c>
      <c r="I701" s="40" t="s">
        <v>5898</v>
      </c>
    </row>
    <row r="702" spans="3:9" x14ac:dyDescent="0.15">
      <c r="C702" s="40" t="str">
        <f>IFERROR(IF(AND(I702&lt;&gt;"",I702&gt;=$E$2),MAX($C$4:C701)+1,""),"")</f>
        <v/>
      </c>
      <c r="D702" s="99" t="str">
        <f>IFERROR(IF(AND(H702&lt;&gt;"",H702&gt;=$E$2),MAX($D$4:D701)+1,""),"")</f>
        <v/>
      </c>
      <c r="F702" s="40" t="s">
        <v>8111</v>
      </c>
      <c r="G702" s="40" t="s">
        <v>8112</v>
      </c>
      <c r="H702" s="167" t="s">
        <v>5898</v>
      </c>
      <c r="I702" s="40" t="s">
        <v>5898</v>
      </c>
    </row>
    <row r="703" spans="3:9" x14ac:dyDescent="0.15">
      <c r="C703" s="40" t="str">
        <f>IFERROR(IF(AND(I703&lt;&gt;"",I703&gt;=$E$2),MAX($C$4:C702)+1,""),"")</f>
        <v/>
      </c>
      <c r="D703" s="99" t="str">
        <f>IFERROR(IF(AND(H703&lt;&gt;"",H703&gt;=$E$2),MAX($D$4:D702)+1,""),"")</f>
        <v/>
      </c>
      <c r="F703" s="40" t="s">
        <v>8113</v>
      </c>
      <c r="G703" s="40" t="s">
        <v>8114</v>
      </c>
      <c r="H703" s="167" t="s">
        <v>5898</v>
      </c>
      <c r="I703" s="40" t="s">
        <v>5898</v>
      </c>
    </row>
    <row r="704" spans="3:9" x14ac:dyDescent="0.15">
      <c r="C704" s="40" t="str">
        <f>IFERROR(IF(AND(I704&lt;&gt;"",I704&gt;=$E$2),MAX($C$4:C703)+1,""),"")</f>
        <v/>
      </c>
      <c r="D704" s="99" t="str">
        <f>IFERROR(IF(AND(H704&lt;&gt;"",H704&gt;=$E$2),MAX($D$4:D703)+1,""),"")</f>
        <v/>
      </c>
      <c r="F704" s="40" t="s">
        <v>8115</v>
      </c>
      <c r="G704" s="40" t="s">
        <v>8116</v>
      </c>
      <c r="H704" s="167" t="s">
        <v>5898</v>
      </c>
      <c r="I704" s="40" t="s">
        <v>5898</v>
      </c>
    </row>
    <row r="705" spans="3:9" x14ac:dyDescent="0.15">
      <c r="C705" s="40" t="str">
        <f>IFERROR(IF(AND(I705&lt;&gt;"",I705&gt;=$E$2),MAX($C$4:C704)+1,""),"")</f>
        <v/>
      </c>
      <c r="D705" s="99" t="str">
        <f>IFERROR(IF(AND(H705&lt;&gt;"",H705&gt;=$E$2),MAX($D$4:D704)+1,""),"")</f>
        <v/>
      </c>
      <c r="F705" s="40" t="s">
        <v>8117</v>
      </c>
      <c r="G705" s="40" t="s">
        <v>8118</v>
      </c>
      <c r="H705" s="167">
        <v>0.5</v>
      </c>
      <c r="I705" s="40" t="s">
        <v>5898</v>
      </c>
    </row>
    <row r="706" spans="3:9" x14ac:dyDescent="0.15">
      <c r="C706" s="40" t="str">
        <f>IFERROR(IF(AND(I706&lt;&gt;"",I706&gt;=$E$2),MAX($C$4:C705)+1,""),"")</f>
        <v/>
      </c>
      <c r="D706" s="99">
        <f>IFERROR(IF(AND(H706&lt;&gt;"",H706&gt;=$E$2),MAX($D$4:D705)+1,""),"")</f>
        <v>17</v>
      </c>
      <c r="F706" s="40" t="s">
        <v>8119</v>
      </c>
      <c r="G706" s="40" t="s">
        <v>8120</v>
      </c>
      <c r="H706" s="167">
        <v>1.5</v>
      </c>
      <c r="I706" s="40" t="s">
        <v>5898</v>
      </c>
    </row>
    <row r="707" spans="3:9" x14ac:dyDescent="0.15">
      <c r="C707" s="40" t="str">
        <f>IFERROR(IF(AND(I707&lt;&gt;"",I707&gt;=$E$2),MAX($C$4:C706)+1,""),"")</f>
        <v/>
      </c>
      <c r="D707" s="99" t="str">
        <f>IFERROR(IF(AND(H707&lt;&gt;"",H707&gt;=$E$2),MAX($D$4:D706)+1,""),"")</f>
        <v/>
      </c>
      <c r="F707" s="40" t="s">
        <v>8121</v>
      </c>
      <c r="G707" s="40" t="s">
        <v>8122</v>
      </c>
      <c r="H707" s="167" t="s">
        <v>5898</v>
      </c>
      <c r="I707" s="40" t="s">
        <v>5898</v>
      </c>
    </row>
    <row r="708" spans="3:9" x14ac:dyDescent="0.15">
      <c r="C708" s="40" t="str">
        <f>IFERROR(IF(AND(I708&lt;&gt;"",I708&gt;=$E$2),MAX($C$4:C707)+1,""),"")</f>
        <v/>
      </c>
      <c r="D708" s="99" t="str">
        <f>IFERROR(IF(AND(H708&lt;&gt;"",H708&gt;=$E$2),MAX($D$4:D707)+1,""),"")</f>
        <v/>
      </c>
      <c r="F708" s="40" t="s">
        <v>8123</v>
      </c>
      <c r="G708" s="40" t="s">
        <v>8124</v>
      </c>
      <c r="H708" s="167">
        <v>0.2</v>
      </c>
      <c r="I708" s="40" t="s">
        <v>5898</v>
      </c>
    </row>
    <row r="709" spans="3:9" x14ac:dyDescent="0.15">
      <c r="C709" s="40" t="str">
        <f>IFERROR(IF(AND(I709&lt;&gt;"",I709&gt;=$E$2),MAX($C$4:C708)+1,""),"")</f>
        <v/>
      </c>
      <c r="D709" s="99" t="str">
        <f>IFERROR(IF(AND(H709&lt;&gt;"",H709&gt;=$E$2),MAX($D$4:D708)+1,""),"")</f>
        <v/>
      </c>
      <c r="F709" s="40" t="s">
        <v>8125</v>
      </c>
      <c r="G709" s="40" t="s">
        <v>8126</v>
      </c>
      <c r="H709" s="167" t="s">
        <v>5898</v>
      </c>
      <c r="I709" s="40" t="s">
        <v>5898</v>
      </c>
    </row>
    <row r="710" spans="3:9" x14ac:dyDescent="0.15">
      <c r="C710" s="40" t="str">
        <f>IFERROR(IF(AND(I710&lt;&gt;"",I710&gt;=$E$2),MAX($C$4:C709)+1,""),"")</f>
        <v/>
      </c>
      <c r="D710" s="99" t="str">
        <f>IFERROR(IF(AND(H710&lt;&gt;"",H710&gt;=$E$2),MAX($D$4:D709)+1,""),"")</f>
        <v/>
      </c>
      <c r="F710" s="40" t="s">
        <v>8127</v>
      </c>
      <c r="G710" s="40" t="s">
        <v>8128</v>
      </c>
      <c r="H710" s="167" t="s">
        <v>5898</v>
      </c>
      <c r="I710" s="40" t="s">
        <v>5898</v>
      </c>
    </row>
    <row r="711" spans="3:9" x14ac:dyDescent="0.15">
      <c r="C711" s="40" t="str">
        <f>IFERROR(IF(AND(I711&lt;&gt;"",I711&gt;=$E$2),MAX($C$4:C710)+1,""),"")</f>
        <v/>
      </c>
      <c r="D711" s="99" t="str">
        <f>IFERROR(IF(AND(H711&lt;&gt;"",H711&gt;=$E$2),MAX($D$4:D710)+1,""),"")</f>
        <v/>
      </c>
      <c r="F711" s="40" t="s">
        <v>8129</v>
      </c>
      <c r="G711" s="40" t="s">
        <v>8130</v>
      </c>
      <c r="H711" s="167" t="s">
        <v>5898</v>
      </c>
      <c r="I711" s="40" t="s">
        <v>5898</v>
      </c>
    </row>
    <row r="712" spans="3:9" x14ac:dyDescent="0.15">
      <c r="C712" s="40" t="str">
        <f>IFERROR(IF(AND(I712&lt;&gt;"",I712&gt;=$E$2),MAX($C$4:C711)+1,""),"")</f>
        <v/>
      </c>
      <c r="D712" s="99" t="str">
        <f>IFERROR(IF(AND(H712&lt;&gt;"",H712&gt;=$E$2),MAX($D$4:D711)+1,""),"")</f>
        <v/>
      </c>
      <c r="F712" s="40" t="s">
        <v>8131</v>
      </c>
      <c r="G712" s="40" t="s">
        <v>8132</v>
      </c>
      <c r="H712" s="167" t="s">
        <v>5898</v>
      </c>
      <c r="I712" s="40" t="s">
        <v>5898</v>
      </c>
    </row>
    <row r="713" spans="3:9" x14ac:dyDescent="0.15">
      <c r="C713" s="40" t="str">
        <f>IFERROR(IF(AND(I713&lt;&gt;"",I713&gt;=$E$2),MAX($C$4:C712)+1,""),"")</f>
        <v/>
      </c>
      <c r="D713" s="99" t="str">
        <f>IFERROR(IF(AND(H713&lt;&gt;"",H713&gt;=$E$2),MAX($D$4:D712)+1,""),"")</f>
        <v/>
      </c>
      <c r="F713" s="40" t="s">
        <v>8133</v>
      </c>
      <c r="G713" s="40" t="s">
        <v>8134</v>
      </c>
      <c r="H713" s="167" t="s">
        <v>5898</v>
      </c>
      <c r="I713" s="40" t="s">
        <v>5898</v>
      </c>
    </row>
    <row r="714" spans="3:9" x14ac:dyDescent="0.15">
      <c r="C714" s="40" t="str">
        <f>IFERROR(IF(AND(I714&lt;&gt;"",I714&gt;=$E$2),MAX($C$4:C713)+1,""),"")</f>
        <v/>
      </c>
      <c r="D714" s="99" t="str">
        <f>IFERROR(IF(AND(H714&lt;&gt;"",H714&gt;=$E$2),MAX($D$4:D713)+1,""),"")</f>
        <v/>
      </c>
      <c r="F714" s="40" t="s">
        <v>8135</v>
      </c>
      <c r="G714" s="40" t="s">
        <v>8136</v>
      </c>
      <c r="H714" s="167" t="s">
        <v>5898</v>
      </c>
      <c r="I714" s="40" t="s">
        <v>5898</v>
      </c>
    </row>
    <row r="715" spans="3:9" x14ac:dyDescent="0.15">
      <c r="C715" s="40" t="str">
        <f>IFERROR(IF(AND(I715&lt;&gt;"",I715&gt;=$E$2),MAX($C$4:C714)+1,""),"")</f>
        <v/>
      </c>
      <c r="D715" s="99" t="str">
        <f>IFERROR(IF(AND(H715&lt;&gt;"",H715&gt;=$E$2),MAX($D$4:D714)+1,""),"")</f>
        <v/>
      </c>
      <c r="F715" s="40" t="s">
        <v>8137</v>
      </c>
      <c r="G715" s="40" t="s">
        <v>8138</v>
      </c>
      <c r="H715" s="167" t="s">
        <v>5898</v>
      </c>
      <c r="I715" s="40" t="s">
        <v>5898</v>
      </c>
    </row>
    <row r="716" spans="3:9" x14ac:dyDescent="0.15">
      <c r="C716" s="40" t="str">
        <f>IFERROR(IF(AND(I716&lt;&gt;"",I716&gt;=$E$2),MAX($C$4:C715)+1,""),"")</f>
        <v/>
      </c>
      <c r="D716" s="99" t="str">
        <f>IFERROR(IF(AND(H716&lt;&gt;"",H716&gt;=$E$2),MAX($D$4:D715)+1,""),"")</f>
        <v/>
      </c>
      <c r="F716" s="40" t="s">
        <v>8139</v>
      </c>
      <c r="G716" s="40" t="s">
        <v>8140</v>
      </c>
      <c r="H716" s="167" t="s">
        <v>5898</v>
      </c>
      <c r="I716" s="40" t="s">
        <v>5898</v>
      </c>
    </row>
    <row r="717" spans="3:9" x14ac:dyDescent="0.15">
      <c r="C717" s="40" t="str">
        <f>IFERROR(IF(AND(I717&lt;&gt;"",I717&gt;=$E$2),MAX($C$4:C716)+1,""),"")</f>
        <v/>
      </c>
      <c r="D717" s="99" t="str">
        <f>IFERROR(IF(AND(H717&lt;&gt;"",H717&gt;=$E$2),MAX($D$4:D716)+1,""),"")</f>
        <v/>
      </c>
      <c r="F717" s="40" t="s">
        <v>8141</v>
      </c>
      <c r="G717" s="40" t="s">
        <v>8142</v>
      </c>
      <c r="H717" s="167">
        <v>1</v>
      </c>
      <c r="I717" s="40" t="s">
        <v>5898</v>
      </c>
    </row>
    <row r="718" spans="3:9" x14ac:dyDescent="0.15">
      <c r="C718" s="40" t="str">
        <f>IFERROR(IF(AND(I718&lt;&gt;"",I718&gt;=$E$2),MAX($C$4:C717)+1,""),"")</f>
        <v/>
      </c>
      <c r="D718" s="99" t="str">
        <f>IFERROR(IF(AND(H718&lt;&gt;"",H718&gt;=$E$2),MAX($D$4:D717)+1,""),"")</f>
        <v/>
      </c>
      <c r="F718" s="40" t="s">
        <v>8143</v>
      </c>
      <c r="G718" s="40" t="s">
        <v>8144</v>
      </c>
      <c r="H718" s="167" t="s">
        <v>5898</v>
      </c>
      <c r="I718" s="40" t="s">
        <v>5898</v>
      </c>
    </row>
    <row r="719" spans="3:9" x14ac:dyDescent="0.15">
      <c r="C719" s="40" t="str">
        <f>IFERROR(IF(AND(I719&lt;&gt;"",I719&gt;=$E$2),MAX($C$4:C718)+1,""),"")</f>
        <v/>
      </c>
      <c r="D719" s="99" t="str">
        <f>IFERROR(IF(AND(H719&lt;&gt;"",H719&gt;=$E$2),MAX($D$4:D718)+1,""),"")</f>
        <v/>
      </c>
      <c r="F719" s="40" t="s">
        <v>8145</v>
      </c>
      <c r="G719" s="40" t="s">
        <v>8146</v>
      </c>
      <c r="H719" s="167" t="s">
        <v>5898</v>
      </c>
      <c r="I719" s="40" t="s">
        <v>5898</v>
      </c>
    </row>
    <row r="720" spans="3:9" x14ac:dyDescent="0.15">
      <c r="C720" s="40" t="str">
        <f>IFERROR(IF(AND(I720&lt;&gt;"",I720&gt;=$E$2),MAX($C$4:C719)+1,""),"")</f>
        <v/>
      </c>
      <c r="D720" s="99" t="str">
        <f>IFERROR(IF(AND(H720&lt;&gt;"",H720&gt;=$E$2),MAX($D$4:D719)+1,""),"")</f>
        <v/>
      </c>
      <c r="F720" s="40" t="s">
        <v>8147</v>
      </c>
      <c r="G720" s="40" t="s">
        <v>8148</v>
      </c>
      <c r="H720" s="167" t="s">
        <v>5898</v>
      </c>
      <c r="I720" s="40" t="s">
        <v>5898</v>
      </c>
    </row>
    <row r="721" spans="3:9" x14ac:dyDescent="0.15">
      <c r="C721" s="40" t="str">
        <f>IFERROR(IF(AND(I721&lt;&gt;"",I721&gt;=$E$2),MAX($C$4:C720)+1,""),"")</f>
        <v/>
      </c>
      <c r="D721" s="99" t="str">
        <f>IFERROR(IF(AND(H721&lt;&gt;"",H721&gt;=$E$2),MAX($D$4:D720)+1,""),"")</f>
        <v/>
      </c>
      <c r="F721" s="40" t="s">
        <v>8149</v>
      </c>
      <c r="G721" s="40" t="s">
        <v>8150</v>
      </c>
      <c r="H721" s="167" t="s">
        <v>5898</v>
      </c>
      <c r="I721" s="40" t="s">
        <v>5898</v>
      </c>
    </row>
    <row r="722" spans="3:9" x14ac:dyDescent="0.15">
      <c r="C722" s="40" t="str">
        <f>IFERROR(IF(AND(I722&lt;&gt;"",I722&gt;=$E$2),MAX($C$4:C721)+1,""),"")</f>
        <v/>
      </c>
      <c r="D722" s="99" t="str">
        <f>IFERROR(IF(AND(H722&lt;&gt;"",H722&gt;=$E$2),MAX($D$4:D721)+1,""),"")</f>
        <v/>
      </c>
      <c r="F722" s="40" t="s">
        <v>8151</v>
      </c>
      <c r="G722" s="40" t="s">
        <v>8152</v>
      </c>
      <c r="H722" s="167" t="s">
        <v>5898</v>
      </c>
      <c r="I722" s="40">
        <v>0.8</v>
      </c>
    </row>
    <row r="723" spans="3:9" x14ac:dyDescent="0.15">
      <c r="C723" s="40" t="str">
        <f>IFERROR(IF(AND(I723&lt;&gt;"",I723&gt;=$E$2),MAX($C$4:C722)+1,""),"")</f>
        <v/>
      </c>
      <c r="D723" s="99" t="str">
        <f>IFERROR(IF(AND(H723&lt;&gt;"",H723&gt;=$E$2),MAX($D$4:D722)+1,""),"")</f>
        <v/>
      </c>
      <c r="F723" s="40" t="s">
        <v>8153</v>
      </c>
      <c r="G723" s="40" t="s">
        <v>8154</v>
      </c>
      <c r="H723" s="167">
        <v>0.5</v>
      </c>
      <c r="I723" s="40" t="s">
        <v>5898</v>
      </c>
    </row>
    <row r="724" spans="3:9" x14ac:dyDescent="0.15">
      <c r="C724" s="40" t="str">
        <f>IFERROR(IF(AND(I724&lt;&gt;"",I724&gt;=$E$2),MAX($C$4:C723)+1,""),"")</f>
        <v/>
      </c>
      <c r="D724" s="99" t="str">
        <f>IFERROR(IF(AND(H724&lt;&gt;"",H724&gt;=$E$2),MAX($D$4:D723)+1,""),"")</f>
        <v/>
      </c>
      <c r="F724" s="40" t="s">
        <v>8155</v>
      </c>
      <c r="G724" s="40" t="s">
        <v>8156</v>
      </c>
      <c r="H724" s="167" t="s">
        <v>5898</v>
      </c>
      <c r="I724" s="40" t="s">
        <v>5898</v>
      </c>
    </row>
    <row r="725" spans="3:9" x14ac:dyDescent="0.15">
      <c r="C725" s="40" t="str">
        <f>IFERROR(IF(AND(I725&lt;&gt;"",I725&gt;=$E$2),MAX($C$4:C724)+1,""),"")</f>
        <v/>
      </c>
      <c r="D725" s="99" t="str">
        <f>IFERROR(IF(AND(H725&lt;&gt;"",H725&gt;=$E$2),MAX($D$4:D724)+1,""),"")</f>
        <v/>
      </c>
      <c r="F725" s="40" t="s">
        <v>8157</v>
      </c>
      <c r="G725" s="40" t="s">
        <v>8158</v>
      </c>
      <c r="H725" s="167" t="s">
        <v>5898</v>
      </c>
      <c r="I725" s="40" t="s">
        <v>5898</v>
      </c>
    </row>
    <row r="726" spans="3:9" x14ac:dyDescent="0.15">
      <c r="C726" s="40">
        <f>IFERROR(IF(AND(I726&lt;&gt;"",I726&gt;=$E$2),MAX($C$4:C725)+1,""),"")</f>
        <v>5</v>
      </c>
      <c r="D726" s="99" t="str">
        <f>IFERROR(IF(AND(H726&lt;&gt;"",H726&gt;=$E$2),MAX($D$4:D725)+1,""),"")</f>
        <v/>
      </c>
      <c r="F726" s="40" t="s">
        <v>8159</v>
      </c>
      <c r="G726" s="40" t="s">
        <v>8160</v>
      </c>
      <c r="H726" s="167" t="s">
        <v>5898</v>
      </c>
      <c r="I726" s="40">
        <v>3</v>
      </c>
    </row>
    <row r="727" spans="3:9" x14ac:dyDescent="0.15">
      <c r="C727" s="40" t="str">
        <f>IFERROR(IF(AND(I727&lt;&gt;"",I727&gt;=$E$2),MAX($C$4:C726)+1,""),"")</f>
        <v/>
      </c>
      <c r="D727" s="99" t="str">
        <f>IFERROR(IF(AND(H727&lt;&gt;"",H727&gt;=$E$2),MAX($D$4:D726)+1,""),"")</f>
        <v/>
      </c>
      <c r="F727" s="40" t="s">
        <v>8161</v>
      </c>
      <c r="G727" s="40" t="s">
        <v>8162</v>
      </c>
      <c r="H727" s="167">
        <v>1</v>
      </c>
      <c r="I727" s="40" t="s">
        <v>5898</v>
      </c>
    </row>
    <row r="728" spans="3:9" x14ac:dyDescent="0.15">
      <c r="C728" s="40" t="str">
        <f>IFERROR(IF(AND(I728&lt;&gt;"",I728&gt;=$E$2),MAX($C$4:C727)+1,""),"")</f>
        <v/>
      </c>
      <c r="D728" s="99" t="str">
        <f>IFERROR(IF(AND(H728&lt;&gt;"",H728&gt;=$E$2),MAX($D$4:D727)+1,""),"")</f>
        <v/>
      </c>
      <c r="F728" s="40" t="s">
        <v>8163</v>
      </c>
      <c r="G728" s="40" t="s">
        <v>8164</v>
      </c>
      <c r="H728" s="167" t="s">
        <v>5898</v>
      </c>
      <c r="I728" s="40" t="s">
        <v>5898</v>
      </c>
    </row>
    <row r="729" spans="3:9" x14ac:dyDescent="0.15">
      <c r="C729" s="40" t="str">
        <f>IFERROR(IF(AND(I729&lt;&gt;"",I729&gt;=$E$2),MAX($C$4:C728)+1,""),"")</f>
        <v/>
      </c>
      <c r="D729" s="99" t="str">
        <f>IFERROR(IF(AND(H729&lt;&gt;"",H729&gt;=$E$2),MAX($D$4:D728)+1,""),"")</f>
        <v/>
      </c>
      <c r="F729" s="40" t="s">
        <v>8165</v>
      </c>
      <c r="G729" s="40" t="s">
        <v>8166</v>
      </c>
      <c r="H729" s="167" t="s">
        <v>5898</v>
      </c>
      <c r="I729" s="40" t="s">
        <v>5898</v>
      </c>
    </row>
    <row r="730" spans="3:9" x14ac:dyDescent="0.15">
      <c r="C730" s="40" t="str">
        <f>IFERROR(IF(AND(I730&lt;&gt;"",I730&gt;=$E$2),MAX($C$4:C729)+1,""),"")</f>
        <v/>
      </c>
      <c r="D730" s="99" t="str">
        <f>IFERROR(IF(AND(H730&lt;&gt;"",H730&gt;=$E$2),MAX($D$4:D729)+1,""),"")</f>
        <v/>
      </c>
      <c r="F730" s="40" t="s">
        <v>8167</v>
      </c>
      <c r="G730" s="40" t="s">
        <v>8168</v>
      </c>
      <c r="H730" s="167">
        <v>1</v>
      </c>
      <c r="I730" s="40" t="s">
        <v>5898</v>
      </c>
    </row>
    <row r="731" spans="3:9" x14ac:dyDescent="0.15">
      <c r="C731" s="40" t="str">
        <f>IFERROR(IF(AND(I731&lt;&gt;"",I731&gt;=$E$2),MAX($C$4:C730)+1,""),"")</f>
        <v/>
      </c>
      <c r="D731" s="99" t="str">
        <f>IFERROR(IF(AND(H731&lt;&gt;"",H731&gt;=$E$2),MAX($D$4:D730)+1,""),"")</f>
        <v/>
      </c>
      <c r="F731" s="40" t="s">
        <v>8169</v>
      </c>
      <c r="G731" s="40" t="s">
        <v>8170</v>
      </c>
      <c r="H731" s="167">
        <v>0.3</v>
      </c>
      <c r="I731" s="40" t="s">
        <v>5898</v>
      </c>
    </row>
    <row r="732" spans="3:9" x14ac:dyDescent="0.15">
      <c r="C732" s="40" t="str">
        <f>IFERROR(IF(AND(I732&lt;&gt;"",I732&gt;=$E$2),MAX($C$4:C731)+1,""),"")</f>
        <v/>
      </c>
      <c r="D732" s="99" t="str">
        <f>IFERROR(IF(AND(H732&lt;&gt;"",H732&gt;=$E$2),MAX($D$4:D731)+1,""),"")</f>
        <v/>
      </c>
      <c r="F732" s="40" t="s">
        <v>8171</v>
      </c>
      <c r="G732" s="40" t="s">
        <v>8172</v>
      </c>
      <c r="H732" s="167">
        <v>1</v>
      </c>
      <c r="I732" s="40" t="s">
        <v>5898</v>
      </c>
    </row>
    <row r="733" spans="3:9" x14ac:dyDescent="0.15">
      <c r="C733" s="40" t="str">
        <f>IFERROR(IF(AND(I733&lt;&gt;"",I733&gt;=$E$2),MAX($C$4:C732)+1,""),"")</f>
        <v/>
      </c>
      <c r="D733" s="99" t="str">
        <f>IFERROR(IF(AND(H733&lt;&gt;"",H733&gt;=$E$2),MAX($D$4:D732)+1,""),"")</f>
        <v/>
      </c>
      <c r="F733" s="40" t="s">
        <v>8173</v>
      </c>
      <c r="G733" s="40" t="s">
        <v>8174</v>
      </c>
      <c r="H733" s="167" t="s">
        <v>5898</v>
      </c>
      <c r="I733" s="40" t="s">
        <v>5898</v>
      </c>
    </row>
    <row r="734" spans="3:9" x14ac:dyDescent="0.15">
      <c r="C734" s="40" t="str">
        <f>IFERROR(IF(AND(I734&lt;&gt;"",I734&gt;=$E$2),MAX($C$4:C733)+1,""),"")</f>
        <v/>
      </c>
      <c r="D734" s="99" t="str">
        <f>IFERROR(IF(AND(H734&lt;&gt;"",H734&gt;=$E$2),MAX($D$4:D733)+1,""),"")</f>
        <v/>
      </c>
      <c r="F734" s="40" t="s">
        <v>8175</v>
      </c>
      <c r="G734" s="40" t="s">
        <v>8176</v>
      </c>
      <c r="H734" s="167" t="s">
        <v>5898</v>
      </c>
      <c r="I734" s="40" t="s">
        <v>5898</v>
      </c>
    </row>
    <row r="735" spans="3:9" x14ac:dyDescent="0.15">
      <c r="C735" s="40" t="str">
        <f>IFERROR(IF(AND(I735&lt;&gt;"",I735&gt;=$E$2),MAX($C$4:C734)+1,""),"")</f>
        <v/>
      </c>
      <c r="D735" s="99" t="str">
        <f>IFERROR(IF(AND(H735&lt;&gt;"",H735&gt;=$E$2),MAX($D$4:D734)+1,""),"")</f>
        <v/>
      </c>
      <c r="F735" s="40" t="s">
        <v>8177</v>
      </c>
      <c r="G735" s="40" t="s">
        <v>8178</v>
      </c>
      <c r="H735" s="167" t="s">
        <v>5898</v>
      </c>
      <c r="I735" s="40" t="s">
        <v>5898</v>
      </c>
    </row>
    <row r="736" spans="3:9" x14ac:dyDescent="0.15">
      <c r="C736" s="40" t="str">
        <f>IFERROR(IF(AND(I736&lt;&gt;"",I736&gt;=$E$2),MAX($C$4:C735)+1,""),"")</f>
        <v/>
      </c>
      <c r="D736" s="99" t="str">
        <f>IFERROR(IF(AND(H736&lt;&gt;"",H736&gt;=$E$2),MAX($D$4:D735)+1,""),"")</f>
        <v/>
      </c>
      <c r="F736" s="40" t="s">
        <v>8179</v>
      </c>
      <c r="G736" s="40" t="s">
        <v>8180</v>
      </c>
      <c r="H736" s="167" t="s">
        <v>5898</v>
      </c>
      <c r="I736" s="40" t="s">
        <v>5898</v>
      </c>
    </row>
    <row r="737" spans="3:9" x14ac:dyDescent="0.15">
      <c r="C737" s="40" t="str">
        <f>IFERROR(IF(AND(I737&lt;&gt;"",I737&gt;=$E$2),MAX($C$4:C736)+1,""),"")</f>
        <v/>
      </c>
      <c r="D737" s="99" t="str">
        <f>IFERROR(IF(AND(H737&lt;&gt;"",H737&gt;=$E$2),MAX($D$4:D736)+1,""),"")</f>
        <v/>
      </c>
      <c r="F737" s="40" t="s">
        <v>8181</v>
      </c>
      <c r="G737" s="40" t="s">
        <v>8182</v>
      </c>
      <c r="H737" s="167" t="s">
        <v>5898</v>
      </c>
      <c r="I737" s="40" t="s">
        <v>5898</v>
      </c>
    </row>
    <row r="738" spans="3:9" x14ac:dyDescent="0.15">
      <c r="C738" s="40" t="str">
        <f>IFERROR(IF(AND(I738&lt;&gt;"",I738&gt;=$E$2),MAX($C$4:C737)+1,""),"")</f>
        <v/>
      </c>
      <c r="D738" s="99" t="str">
        <f>IFERROR(IF(AND(H738&lt;&gt;"",H738&gt;=$E$2),MAX($D$4:D737)+1,""),"")</f>
        <v/>
      </c>
      <c r="F738" s="40" t="s">
        <v>8183</v>
      </c>
      <c r="G738" s="40" t="s">
        <v>8184</v>
      </c>
      <c r="H738" s="167" t="s">
        <v>5898</v>
      </c>
      <c r="I738" s="40" t="s">
        <v>5898</v>
      </c>
    </row>
    <row r="739" spans="3:9" x14ac:dyDescent="0.15">
      <c r="C739" s="40" t="str">
        <f>IFERROR(IF(AND(I739&lt;&gt;"",I739&gt;=$E$2),MAX($C$4:C738)+1,""),"")</f>
        <v/>
      </c>
      <c r="D739" s="99" t="str">
        <f>IFERROR(IF(AND(H739&lt;&gt;"",H739&gt;=$E$2),MAX($D$4:D738)+1,""),"")</f>
        <v/>
      </c>
      <c r="F739" s="40" t="s">
        <v>8185</v>
      </c>
      <c r="G739" s="40" t="s">
        <v>8186</v>
      </c>
      <c r="H739" s="167" t="s">
        <v>5898</v>
      </c>
      <c r="I739" s="40" t="s">
        <v>5898</v>
      </c>
    </row>
    <row r="740" spans="3:9" x14ac:dyDescent="0.15">
      <c r="C740" s="40" t="str">
        <f>IFERROR(IF(AND(I740&lt;&gt;"",I740&gt;=$E$2),MAX($C$4:C739)+1,""),"")</f>
        <v/>
      </c>
      <c r="D740" s="99" t="str">
        <f>IFERROR(IF(AND(H740&lt;&gt;"",H740&gt;=$E$2),MAX($D$4:D739)+1,""),"")</f>
        <v/>
      </c>
      <c r="F740" s="40" t="s">
        <v>8187</v>
      </c>
      <c r="G740" s="40" t="s">
        <v>8188</v>
      </c>
      <c r="H740" s="167" t="s">
        <v>5898</v>
      </c>
      <c r="I740" s="40" t="s">
        <v>5898</v>
      </c>
    </row>
    <row r="741" spans="3:9" x14ac:dyDescent="0.15">
      <c r="C741" s="40" t="str">
        <f>IFERROR(IF(AND(I741&lt;&gt;"",I741&gt;=$E$2),MAX($C$4:C740)+1,""),"")</f>
        <v/>
      </c>
      <c r="D741" s="99" t="str">
        <f>IFERROR(IF(AND(H741&lt;&gt;"",H741&gt;=$E$2),MAX($D$4:D740)+1,""),"")</f>
        <v/>
      </c>
      <c r="F741" s="40" t="s">
        <v>8189</v>
      </c>
      <c r="G741" s="40" t="s">
        <v>8190</v>
      </c>
      <c r="H741" s="167" t="s">
        <v>5898</v>
      </c>
      <c r="I741" s="40" t="s">
        <v>5898</v>
      </c>
    </row>
    <row r="742" spans="3:9" x14ac:dyDescent="0.15">
      <c r="C742" s="40" t="str">
        <f>IFERROR(IF(AND(I742&lt;&gt;"",I742&gt;=$E$2),MAX($C$4:C741)+1,""),"")</f>
        <v/>
      </c>
      <c r="D742" s="99" t="str">
        <f>IFERROR(IF(AND(H742&lt;&gt;"",H742&gt;=$E$2),MAX($D$4:D741)+1,""),"")</f>
        <v/>
      </c>
      <c r="F742" s="40" t="s">
        <v>8191</v>
      </c>
      <c r="G742" s="40" t="s">
        <v>8192</v>
      </c>
      <c r="H742" s="167">
        <v>0.5</v>
      </c>
      <c r="I742" s="40" t="s">
        <v>5898</v>
      </c>
    </row>
    <row r="743" spans="3:9" x14ac:dyDescent="0.15">
      <c r="C743" s="40" t="str">
        <f>IFERROR(IF(AND(I743&lt;&gt;"",I743&gt;=$E$2),MAX($C$4:C742)+1,""),"")</f>
        <v/>
      </c>
      <c r="D743" s="99" t="str">
        <f>IFERROR(IF(AND(H743&lt;&gt;"",H743&gt;=$E$2),MAX($D$4:D742)+1,""),"")</f>
        <v/>
      </c>
      <c r="F743" s="40" t="s">
        <v>8193</v>
      </c>
      <c r="G743" s="40" t="s">
        <v>8194</v>
      </c>
      <c r="H743" s="167" t="s">
        <v>5898</v>
      </c>
      <c r="I743" s="40" t="s">
        <v>5898</v>
      </c>
    </row>
    <row r="744" spans="3:9" x14ac:dyDescent="0.15">
      <c r="C744" s="40" t="str">
        <f>IFERROR(IF(AND(I744&lt;&gt;"",I744&gt;=$E$2),MAX($C$4:C743)+1,""),"")</f>
        <v/>
      </c>
      <c r="D744" s="99" t="str">
        <f>IFERROR(IF(AND(H744&lt;&gt;"",H744&gt;=$E$2),MAX($D$4:D743)+1,""),"")</f>
        <v/>
      </c>
      <c r="F744" s="40" t="s">
        <v>8195</v>
      </c>
      <c r="G744" s="40" t="s">
        <v>8196</v>
      </c>
      <c r="H744" s="167" t="s">
        <v>5898</v>
      </c>
      <c r="I744" s="40" t="s">
        <v>5898</v>
      </c>
    </row>
    <row r="745" spans="3:9" x14ac:dyDescent="0.15">
      <c r="C745" s="40" t="str">
        <f>IFERROR(IF(AND(I745&lt;&gt;"",I745&gt;=$E$2),MAX($C$4:C744)+1,""),"")</f>
        <v/>
      </c>
      <c r="D745" s="99" t="str">
        <f>IFERROR(IF(AND(H745&lt;&gt;"",H745&gt;=$E$2),MAX($D$4:D744)+1,""),"")</f>
        <v/>
      </c>
      <c r="F745" s="40" t="s">
        <v>8197</v>
      </c>
      <c r="G745" s="40" t="s">
        <v>8198</v>
      </c>
      <c r="H745" s="167" t="s">
        <v>5898</v>
      </c>
      <c r="I745" s="40" t="s">
        <v>5898</v>
      </c>
    </row>
    <row r="746" spans="3:9" x14ac:dyDescent="0.15">
      <c r="C746" s="40" t="str">
        <f>IFERROR(IF(AND(I746&lt;&gt;"",I746&gt;=$E$2),MAX($C$4:C745)+1,""),"")</f>
        <v/>
      </c>
      <c r="D746" s="99" t="str">
        <f>IFERROR(IF(AND(H746&lt;&gt;"",H746&gt;=$E$2),MAX($D$4:D745)+1,""),"")</f>
        <v/>
      </c>
      <c r="F746" s="40" t="s">
        <v>8199</v>
      </c>
      <c r="G746" s="40" t="s">
        <v>8200</v>
      </c>
      <c r="H746" s="167" t="s">
        <v>5898</v>
      </c>
      <c r="I746" s="40" t="s">
        <v>5898</v>
      </c>
    </row>
    <row r="747" spans="3:9" x14ac:dyDescent="0.15">
      <c r="C747" s="40" t="str">
        <f>IFERROR(IF(AND(I747&lt;&gt;"",I747&gt;=$E$2),MAX($C$4:C746)+1,""),"")</f>
        <v/>
      </c>
      <c r="D747" s="99" t="str">
        <f>IFERROR(IF(AND(H747&lt;&gt;"",H747&gt;=$E$2),MAX($D$4:D746)+1,""),"")</f>
        <v/>
      </c>
      <c r="F747" s="40" t="s">
        <v>8201</v>
      </c>
      <c r="G747" s="40" t="s">
        <v>8202</v>
      </c>
      <c r="H747" s="167" t="s">
        <v>5898</v>
      </c>
      <c r="I747" s="40" t="s">
        <v>5898</v>
      </c>
    </row>
    <row r="748" spans="3:9" x14ac:dyDescent="0.15">
      <c r="C748" s="40" t="str">
        <f>IFERROR(IF(AND(I748&lt;&gt;"",I748&gt;=$E$2),MAX($C$4:C747)+1,""),"")</f>
        <v/>
      </c>
      <c r="D748" s="99">
        <f>IFERROR(IF(AND(H748&lt;&gt;"",H748&gt;=$E$2),MAX($D$4:D747)+1,""),"")</f>
        <v>18</v>
      </c>
      <c r="F748" s="40" t="s">
        <v>8203</v>
      </c>
      <c r="G748" s="40" t="s">
        <v>8204</v>
      </c>
      <c r="H748" s="167">
        <v>1.5</v>
      </c>
      <c r="I748" s="40" t="s">
        <v>5898</v>
      </c>
    </row>
    <row r="749" spans="3:9" x14ac:dyDescent="0.15">
      <c r="C749" s="40" t="str">
        <f>IFERROR(IF(AND(I749&lt;&gt;"",I749&gt;=$E$2),MAX($C$4:C748)+1,""),"")</f>
        <v/>
      </c>
      <c r="D749" s="99">
        <f>IFERROR(IF(AND(H749&lt;&gt;"",H749&gt;=$E$2),MAX($D$4:D748)+1,""),"")</f>
        <v>19</v>
      </c>
      <c r="F749" s="40" t="s">
        <v>8205</v>
      </c>
      <c r="G749" s="40" t="s">
        <v>8206</v>
      </c>
      <c r="H749" s="167">
        <v>1.5</v>
      </c>
      <c r="I749" s="40" t="s">
        <v>5898</v>
      </c>
    </row>
    <row r="750" spans="3:9" x14ac:dyDescent="0.15">
      <c r="C750" s="40" t="str">
        <f>IFERROR(IF(AND(I750&lt;&gt;"",I750&gt;=$E$2),MAX($C$4:C749)+1,""),"")</f>
        <v/>
      </c>
      <c r="D750" s="99" t="str">
        <f>IFERROR(IF(AND(H750&lt;&gt;"",H750&gt;=$E$2),MAX($D$4:D749)+1,""),"")</f>
        <v/>
      </c>
      <c r="F750" s="40" t="s">
        <v>8207</v>
      </c>
      <c r="G750" s="40" t="s">
        <v>8208</v>
      </c>
      <c r="H750" s="167" t="s">
        <v>5898</v>
      </c>
      <c r="I750" s="40" t="s">
        <v>5898</v>
      </c>
    </row>
    <row r="751" spans="3:9" x14ac:dyDescent="0.15">
      <c r="C751" s="40" t="str">
        <f>IFERROR(IF(AND(I751&lt;&gt;"",I751&gt;=$E$2),MAX($C$4:C750)+1,""),"")</f>
        <v/>
      </c>
      <c r="D751" s="99" t="str">
        <f>IFERROR(IF(AND(H751&lt;&gt;"",H751&gt;=$E$2),MAX($D$4:D750)+1,""),"")</f>
        <v/>
      </c>
      <c r="F751" s="40" t="s">
        <v>8209</v>
      </c>
      <c r="G751" s="40" t="s">
        <v>8210</v>
      </c>
      <c r="H751" s="167" t="s">
        <v>5898</v>
      </c>
      <c r="I751" s="40" t="s">
        <v>5898</v>
      </c>
    </row>
    <row r="752" spans="3:9" x14ac:dyDescent="0.15">
      <c r="C752" s="40" t="str">
        <f>IFERROR(IF(AND(I752&lt;&gt;"",I752&gt;=$E$2),MAX($C$4:C751)+1,""),"")</f>
        <v/>
      </c>
      <c r="D752" s="99" t="str">
        <f>IFERROR(IF(AND(H752&lt;&gt;"",H752&gt;=$E$2),MAX($D$4:D751)+1,""),"")</f>
        <v/>
      </c>
      <c r="F752" s="40" t="s">
        <v>8211</v>
      </c>
      <c r="G752" s="40" t="s">
        <v>8212</v>
      </c>
      <c r="H752" s="167">
        <v>1</v>
      </c>
      <c r="I752" s="40" t="s">
        <v>5898</v>
      </c>
    </row>
    <row r="753" spans="3:9" x14ac:dyDescent="0.15">
      <c r="C753" s="40" t="str">
        <f>IFERROR(IF(AND(I753&lt;&gt;"",I753&gt;=$E$2),MAX($C$4:C752)+1,""),"")</f>
        <v/>
      </c>
      <c r="D753" s="99" t="str">
        <f>IFERROR(IF(AND(H753&lt;&gt;"",H753&gt;=$E$2),MAX($D$4:D752)+1,""),"")</f>
        <v/>
      </c>
      <c r="F753" s="40" t="s">
        <v>8213</v>
      </c>
      <c r="G753" s="40" t="s">
        <v>8214</v>
      </c>
      <c r="H753" s="167" t="s">
        <v>5898</v>
      </c>
      <c r="I753" s="40" t="s">
        <v>5898</v>
      </c>
    </row>
    <row r="754" spans="3:9" x14ac:dyDescent="0.15">
      <c r="C754" s="40" t="str">
        <f>IFERROR(IF(AND(I754&lt;&gt;"",I754&gt;=$E$2),MAX($C$4:C753)+1,""),"")</f>
        <v/>
      </c>
      <c r="D754" s="99" t="str">
        <f>IFERROR(IF(AND(H754&lt;&gt;"",H754&gt;=$E$2),MAX($D$4:D753)+1,""),"")</f>
        <v/>
      </c>
      <c r="F754" s="40" t="s">
        <v>8215</v>
      </c>
      <c r="G754" s="40" t="s">
        <v>8216</v>
      </c>
      <c r="H754" s="167">
        <v>0.4</v>
      </c>
      <c r="I754" s="40" t="s">
        <v>5898</v>
      </c>
    </row>
    <row r="755" spans="3:9" x14ac:dyDescent="0.15">
      <c r="C755" s="40" t="str">
        <f>IFERROR(IF(AND(I755&lt;&gt;"",I755&gt;=$E$2),MAX($C$4:C754)+1,""),"")</f>
        <v/>
      </c>
      <c r="D755" s="99" t="str">
        <f>IFERROR(IF(AND(H755&lt;&gt;"",H755&gt;=$E$2),MAX($D$4:D754)+1,""),"")</f>
        <v/>
      </c>
      <c r="F755" s="40" t="s">
        <v>8217</v>
      </c>
      <c r="G755" s="40" t="s">
        <v>8218</v>
      </c>
      <c r="H755" s="167" t="s">
        <v>5898</v>
      </c>
      <c r="I755" s="40" t="s">
        <v>5898</v>
      </c>
    </row>
    <row r="756" spans="3:9" x14ac:dyDescent="0.15">
      <c r="C756" s="40" t="str">
        <f>IFERROR(IF(AND(I756&lt;&gt;"",I756&gt;=$E$2),MAX($C$4:C755)+1,""),"")</f>
        <v/>
      </c>
      <c r="D756" s="99" t="str">
        <f>IFERROR(IF(AND(H756&lt;&gt;"",H756&gt;=$E$2),MAX($D$4:D755)+1,""),"")</f>
        <v/>
      </c>
      <c r="F756" s="40" t="s">
        <v>8219</v>
      </c>
      <c r="G756" s="40" t="s">
        <v>8220</v>
      </c>
      <c r="H756" s="167" t="s">
        <v>5898</v>
      </c>
      <c r="I756" s="40" t="s">
        <v>5898</v>
      </c>
    </row>
    <row r="757" spans="3:9" x14ac:dyDescent="0.15">
      <c r="C757" s="40" t="str">
        <f>IFERROR(IF(AND(I757&lt;&gt;"",I757&gt;=$E$2),MAX($C$4:C756)+1,""),"")</f>
        <v/>
      </c>
      <c r="D757" s="99" t="str">
        <f>IFERROR(IF(AND(H757&lt;&gt;"",H757&gt;=$E$2),MAX($D$4:D756)+1,""),"")</f>
        <v/>
      </c>
      <c r="F757" s="40" t="s">
        <v>8221</v>
      </c>
      <c r="G757" s="40" t="s">
        <v>8222</v>
      </c>
      <c r="H757" s="167" t="s">
        <v>5898</v>
      </c>
      <c r="I757" s="40" t="s">
        <v>5898</v>
      </c>
    </row>
    <row r="758" spans="3:9" x14ac:dyDescent="0.15">
      <c r="C758" s="40" t="str">
        <f>IFERROR(IF(AND(I758&lt;&gt;"",I758&gt;=$E$2),MAX($C$4:C757)+1,""),"")</f>
        <v/>
      </c>
      <c r="D758" s="99" t="str">
        <f>IFERROR(IF(AND(H758&lt;&gt;"",H758&gt;=$E$2),MAX($D$4:D757)+1,""),"")</f>
        <v/>
      </c>
      <c r="F758" s="40" t="s">
        <v>8223</v>
      </c>
      <c r="G758" s="40" t="s">
        <v>8224</v>
      </c>
      <c r="H758" s="167" t="s">
        <v>5898</v>
      </c>
      <c r="I758" s="40" t="s">
        <v>5898</v>
      </c>
    </row>
    <row r="759" spans="3:9" x14ac:dyDescent="0.15">
      <c r="C759" s="40" t="str">
        <f>IFERROR(IF(AND(I759&lt;&gt;"",I759&gt;=$E$2),MAX($C$4:C758)+1,""),"")</f>
        <v/>
      </c>
      <c r="D759" s="99" t="str">
        <f>IFERROR(IF(AND(H759&lt;&gt;"",H759&gt;=$E$2),MAX($D$4:D758)+1,""),"")</f>
        <v/>
      </c>
      <c r="F759" s="40" t="s">
        <v>8225</v>
      </c>
      <c r="G759" s="40" t="s">
        <v>8226</v>
      </c>
      <c r="H759" s="167" t="s">
        <v>5898</v>
      </c>
      <c r="I759" s="40" t="s">
        <v>5898</v>
      </c>
    </row>
    <row r="760" spans="3:9" x14ac:dyDescent="0.15">
      <c r="C760" s="40" t="str">
        <f>IFERROR(IF(AND(I760&lt;&gt;"",I760&gt;=$E$2),MAX($C$4:C759)+1,""),"")</f>
        <v/>
      </c>
      <c r="D760" s="99" t="str">
        <f>IFERROR(IF(AND(H760&lt;&gt;"",H760&gt;=$E$2),MAX($D$4:D759)+1,""),"")</f>
        <v/>
      </c>
      <c r="F760" s="40" t="s">
        <v>8227</v>
      </c>
      <c r="G760" s="40" t="s">
        <v>8228</v>
      </c>
      <c r="H760" s="167" t="s">
        <v>5898</v>
      </c>
      <c r="I760" s="40" t="s">
        <v>5898</v>
      </c>
    </row>
    <row r="761" spans="3:9" x14ac:dyDescent="0.15">
      <c r="C761" s="40" t="str">
        <f>IFERROR(IF(AND(I761&lt;&gt;"",I761&gt;=$E$2),MAX($C$4:C760)+1,""),"")</f>
        <v/>
      </c>
      <c r="D761" s="99" t="str">
        <f>IFERROR(IF(AND(H761&lt;&gt;"",H761&gt;=$E$2),MAX($D$4:D760)+1,""),"")</f>
        <v/>
      </c>
      <c r="F761" s="40" t="s">
        <v>8229</v>
      </c>
      <c r="G761" s="40" t="s">
        <v>8230</v>
      </c>
      <c r="H761" s="167" t="s">
        <v>5898</v>
      </c>
      <c r="I761" s="40" t="s">
        <v>5898</v>
      </c>
    </row>
    <row r="762" spans="3:9" x14ac:dyDescent="0.15">
      <c r="C762" s="40" t="str">
        <f>IFERROR(IF(AND(I762&lt;&gt;"",I762&gt;=$E$2),MAX($C$4:C761)+1,""),"")</f>
        <v/>
      </c>
      <c r="D762" s="99" t="str">
        <f>IFERROR(IF(AND(H762&lt;&gt;"",H762&gt;=$E$2),MAX($D$4:D761)+1,""),"")</f>
        <v/>
      </c>
      <c r="F762" s="40" t="s">
        <v>8231</v>
      </c>
      <c r="G762" s="40" t="s">
        <v>8232</v>
      </c>
      <c r="H762" s="167" t="s">
        <v>5898</v>
      </c>
      <c r="I762" s="40" t="s">
        <v>5898</v>
      </c>
    </row>
    <row r="763" spans="3:9" x14ac:dyDescent="0.15">
      <c r="C763" s="40" t="str">
        <f>IFERROR(IF(AND(I763&lt;&gt;"",I763&gt;=$E$2),MAX($C$4:C762)+1,""),"")</f>
        <v/>
      </c>
      <c r="D763" s="99" t="str">
        <f>IFERROR(IF(AND(H763&lt;&gt;"",H763&gt;=$E$2),MAX($D$4:D762)+1,""),"")</f>
        <v/>
      </c>
      <c r="F763" s="40" t="s">
        <v>8233</v>
      </c>
      <c r="G763" s="40" t="s">
        <v>8234</v>
      </c>
      <c r="H763" s="167" t="s">
        <v>5898</v>
      </c>
      <c r="I763" s="40" t="s">
        <v>5898</v>
      </c>
    </row>
    <row r="764" spans="3:9" x14ac:dyDescent="0.15">
      <c r="C764" s="40" t="str">
        <f>IFERROR(IF(AND(I764&lt;&gt;"",I764&gt;=$E$2),MAX($C$4:C763)+1,""),"")</f>
        <v/>
      </c>
      <c r="D764" s="99" t="str">
        <f>IFERROR(IF(AND(H764&lt;&gt;"",H764&gt;=$E$2),MAX($D$4:D763)+1,""),"")</f>
        <v/>
      </c>
      <c r="F764" s="40" t="s">
        <v>8235</v>
      </c>
      <c r="G764" s="40" t="s">
        <v>8236</v>
      </c>
      <c r="H764" s="167" t="s">
        <v>5898</v>
      </c>
      <c r="I764" s="40" t="s">
        <v>5898</v>
      </c>
    </row>
    <row r="765" spans="3:9" x14ac:dyDescent="0.15">
      <c r="C765" s="40" t="str">
        <f>IFERROR(IF(AND(I765&lt;&gt;"",I765&gt;=$E$2),MAX($C$4:C764)+1,""),"")</f>
        <v/>
      </c>
      <c r="D765" s="99" t="str">
        <f>IFERROR(IF(AND(H765&lt;&gt;"",H765&gt;=$E$2),MAX($D$4:D764)+1,""),"")</f>
        <v/>
      </c>
      <c r="F765" s="40" t="s">
        <v>8237</v>
      </c>
      <c r="G765" s="40" t="s">
        <v>8238</v>
      </c>
      <c r="H765" s="167" t="s">
        <v>5898</v>
      </c>
      <c r="I765" s="40" t="s">
        <v>5898</v>
      </c>
    </row>
    <row r="766" spans="3:9" x14ac:dyDescent="0.15">
      <c r="C766" s="40" t="str">
        <f>IFERROR(IF(AND(I766&lt;&gt;"",I766&gt;=$E$2),MAX($C$4:C765)+1,""),"")</f>
        <v/>
      </c>
      <c r="D766" s="99" t="str">
        <f>IFERROR(IF(AND(H766&lt;&gt;"",H766&gt;=$E$2),MAX($D$4:D765)+1,""),"")</f>
        <v/>
      </c>
      <c r="F766" s="40" t="s">
        <v>8239</v>
      </c>
      <c r="G766" s="40" t="s">
        <v>8240</v>
      </c>
      <c r="H766" s="167" t="s">
        <v>5898</v>
      </c>
      <c r="I766" s="40" t="s">
        <v>5898</v>
      </c>
    </row>
    <row r="767" spans="3:9" x14ac:dyDescent="0.15">
      <c r="C767" s="40" t="str">
        <f>IFERROR(IF(AND(I767&lt;&gt;"",I767&gt;=$E$2),MAX($C$4:C766)+1,""),"")</f>
        <v/>
      </c>
      <c r="D767" s="99" t="str">
        <f>IFERROR(IF(AND(H767&lt;&gt;"",H767&gt;=$E$2),MAX($D$4:D766)+1,""),"")</f>
        <v/>
      </c>
      <c r="F767" s="40" t="s">
        <v>8241</v>
      </c>
      <c r="G767" s="40" t="s">
        <v>8242</v>
      </c>
      <c r="H767" s="167" t="s">
        <v>5898</v>
      </c>
      <c r="I767" s="40" t="s">
        <v>5898</v>
      </c>
    </row>
    <row r="768" spans="3:9" x14ac:dyDescent="0.15">
      <c r="C768" s="40" t="str">
        <f>IFERROR(IF(AND(I768&lt;&gt;"",I768&gt;=$E$2),MAX($C$4:C767)+1,""),"")</f>
        <v/>
      </c>
      <c r="D768" s="99" t="str">
        <f>IFERROR(IF(AND(H768&lt;&gt;"",H768&gt;=$E$2),MAX($D$4:D767)+1,""),"")</f>
        <v/>
      </c>
      <c r="F768" s="40" t="s">
        <v>8243</v>
      </c>
      <c r="G768" s="40" t="s">
        <v>8244</v>
      </c>
      <c r="H768" s="167" t="s">
        <v>5898</v>
      </c>
      <c r="I768" s="40" t="s">
        <v>5898</v>
      </c>
    </row>
    <row r="769" spans="3:9" x14ac:dyDescent="0.15">
      <c r="C769" s="40" t="str">
        <f>IFERROR(IF(AND(I769&lt;&gt;"",I769&gt;=$E$2),MAX($C$4:C768)+1,""),"")</f>
        <v/>
      </c>
      <c r="D769" s="99" t="str">
        <f>IFERROR(IF(AND(H769&lt;&gt;"",H769&gt;=$E$2),MAX($D$4:D768)+1,""),"")</f>
        <v/>
      </c>
      <c r="F769" s="40" t="s">
        <v>8245</v>
      </c>
      <c r="G769" s="40" t="s">
        <v>8246</v>
      </c>
      <c r="H769" s="167">
        <v>0.2</v>
      </c>
      <c r="I769" s="40" t="s">
        <v>5898</v>
      </c>
    </row>
    <row r="770" spans="3:9" x14ac:dyDescent="0.15">
      <c r="C770" s="40" t="str">
        <f>IFERROR(IF(AND(I770&lt;&gt;"",I770&gt;=$E$2),MAX($C$4:C769)+1,""),"")</f>
        <v/>
      </c>
      <c r="D770" s="99" t="str">
        <f>IFERROR(IF(AND(H770&lt;&gt;"",H770&gt;=$E$2),MAX($D$4:D769)+1,""),"")</f>
        <v/>
      </c>
      <c r="F770" s="40" t="s">
        <v>8247</v>
      </c>
      <c r="G770" s="40" t="s">
        <v>8248</v>
      </c>
      <c r="H770" s="167" t="s">
        <v>5898</v>
      </c>
      <c r="I770" s="40" t="s">
        <v>5898</v>
      </c>
    </row>
    <row r="771" spans="3:9" x14ac:dyDescent="0.15">
      <c r="C771" s="40" t="str">
        <f>IFERROR(IF(AND(I771&lt;&gt;"",I771&gt;=$E$2),MAX($C$4:C770)+1,""),"")</f>
        <v/>
      </c>
      <c r="D771" s="99" t="str">
        <f>IFERROR(IF(AND(H771&lt;&gt;"",H771&gt;=$E$2),MAX($D$4:D770)+1,""),"")</f>
        <v/>
      </c>
      <c r="F771" s="40" t="s">
        <v>8249</v>
      </c>
      <c r="G771" s="40" t="s">
        <v>8250</v>
      </c>
      <c r="H771" s="167">
        <v>1</v>
      </c>
      <c r="I771" s="40" t="s">
        <v>5898</v>
      </c>
    </row>
    <row r="772" spans="3:9" x14ac:dyDescent="0.15">
      <c r="C772" s="40" t="str">
        <f>IFERROR(IF(AND(I772&lt;&gt;"",I772&gt;=$E$2),MAX($C$4:C771)+1,""),"")</f>
        <v/>
      </c>
      <c r="D772" s="99" t="str">
        <f>IFERROR(IF(AND(H772&lt;&gt;"",H772&gt;=$E$2),MAX($D$4:D771)+1,""),"")</f>
        <v/>
      </c>
      <c r="F772" s="40" t="s">
        <v>8251</v>
      </c>
      <c r="G772" s="40" t="s">
        <v>8252</v>
      </c>
      <c r="H772" s="167" t="s">
        <v>5898</v>
      </c>
      <c r="I772" s="40" t="s">
        <v>5898</v>
      </c>
    </row>
    <row r="773" spans="3:9" x14ac:dyDescent="0.15">
      <c r="C773" s="40" t="str">
        <f>IFERROR(IF(AND(I773&lt;&gt;"",I773&gt;=$E$2),MAX($C$4:C772)+1,""),"")</f>
        <v/>
      </c>
      <c r="D773" s="99" t="str">
        <f>IFERROR(IF(AND(H773&lt;&gt;"",H773&gt;=$E$2),MAX($D$4:D772)+1,""),"")</f>
        <v/>
      </c>
      <c r="F773" s="40" t="s">
        <v>8253</v>
      </c>
      <c r="G773" s="40" t="s">
        <v>8254</v>
      </c>
      <c r="H773" s="167" t="s">
        <v>5898</v>
      </c>
      <c r="I773" s="40" t="s">
        <v>5898</v>
      </c>
    </row>
    <row r="774" spans="3:9" x14ac:dyDescent="0.15">
      <c r="C774" s="40" t="str">
        <f>IFERROR(IF(AND(I774&lt;&gt;"",I774&gt;=$E$2),MAX($C$4:C773)+1,""),"")</f>
        <v/>
      </c>
      <c r="D774" s="99" t="str">
        <f>IFERROR(IF(AND(H774&lt;&gt;"",H774&gt;=$E$2),MAX($D$4:D773)+1,""),"")</f>
        <v/>
      </c>
      <c r="F774" s="40" t="s">
        <v>8255</v>
      </c>
      <c r="G774" s="40" t="s">
        <v>8256</v>
      </c>
      <c r="H774" s="167" t="s">
        <v>5898</v>
      </c>
      <c r="I774" s="40" t="s">
        <v>5898</v>
      </c>
    </row>
    <row r="775" spans="3:9" x14ac:dyDescent="0.15">
      <c r="C775" s="40" t="str">
        <f>IFERROR(IF(AND(I775&lt;&gt;"",I775&gt;=$E$2),MAX($C$4:C774)+1,""),"")</f>
        <v/>
      </c>
      <c r="D775" s="99" t="str">
        <f>IFERROR(IF(AND(H775&lt;&gt;"",H775&gt;=$E$2),MAX($D$4:D774)+1,""),"")</f>
        <v/>
      </c>
      <c r="F775" s="40" t="s">
        <v>8257</v>
      </c>
      <c r="G775" s="40" t="s">
        <v>8258</v>
      </c>
      <c r="H775" s="167" t="s">
        <v>5898</v>
      </c>
      <c r="I775" s="40" t="s">
        <v>5898</v>
      </c>
    </row>
    <row r="776" spans="3:9" x14ac:dyDescent="0.15">
      <c r="C776" s="40" t="str">
        <f>IFERROR(IF(AND(I776&lt;&gt;"",I776&gt;=$E$2),MAX($C$4:C775)+1,""),"")</f>
        <v/>
      </c>
      <c r="D776" s="99" t="str">
        <f>IFERROR(IF(AND(H776&lt;&gt;"",H776&gt;=$E$2),MAX($D$4:D775)+1,""),"")</f>
        <v/>
      </c>
      <c r="F776" s="40" t="s">
        <v>8259</v>
      </c>
      <c r="G776" s="40" t="s">
        <v>8260</v>
      </c>
      <c r="H776" s="167" t="s">
        <v>5898</v>
      </c>
      <c r="I776" s="40" t="s">
        <v>5898</v>
      </c>
    </row>
    <row r="777" spans="3:9" x14ac:dyDescent="0.15">
      <c r="C777" s="40" t="str">
        <f>IFERROR(IF(AND(I777&lt;&gt;"",I777&gt;=$E$2),MAX($C$4:C776)+1,""),"")</f>
        <v/>
      </c>
      <c r="D777" s="99" t="str">
        <f>IFERROR(IF(AND(H777&lt;&gt;"",H777&gt;=$E$2),MAX($D$4:D776)+1,""),"")</f>
        <v/>
      </c>
      <c r="F777" s="40" t="s">
        <v>8261</v>
      </c>
      <c r="G777" s="40" t="s">
        <v>8262</v>
      </c>
      <c r="H777" s="167" t="s">
        <v>5898</v>
      </c>
      <c r="I777" s="40" t="s">
        <v>5898</v>
      </c>
    </row>
    <row r="778" spans="3:9" x14ac:dyDescent="0.15">
      <c r="C778" s="40" t="str">
        <f>IFERROR(IF(AND(I778&lt;&gt;"",I778&gt;=$E$2),MAX($C$4:C777)+1,""),"")</f>
        <v/>
      </c>
      <c r="D778" s="99" t="str">
        <f>IFERROR(IF(AND(H778&lt;&gt;"",H778&gt;=$E$2),MAX($D$4:D777)+1,""),"")</f>
        <v/>
      </c>
      <c r="F778" s="40" t="s">
        <v>8263</v>
      </c>
      <c r="G778" s="40" t="s">
        <v>8264</v>
      </c>
      <c r="H778" s="167" t="s">
        <v>5898</v>
      </c>
      <c r="I778" s="40" t="s">
        <v>5898</v>
      </c>
    </row>
    <row r="779" spans="3:9" x14ac:dyDescent="0.15">
      <c r="C779" s="40" t="str">
        <f>IFERROR(IF(AND(I779&lt;&gt;"",I779&gt;=$E$2),MAX($C$4:C778)+1,""),"")</f>
        <v/>
      </c>
      <c r="D779" s="99">
        <f>IFERROR(IF(AND(H779&lt;&gt;"",H779&gt;=$E$2),MAX($D$4:D778)+1,""),"")</f>
        <v>20</v>
      </c>
      <c r="F779" s="40" t="s">
        <v>8265</v>
      </c>
      <c r="G779" s="40" t="s">
        <v>8266</v>
      </c>
      <c r="H779" s="167">
        <v>1.5</v>
      </c>
      <c r="I779" s="40" t="s">
        <v>5898</v>
      </c>
    </row>
    <row r="780" spans="3:9" x14ac:dyDescent="0.15">
      <c r="C780" s="40" t="str">
        <f>IFERROR(IF(AND(I780&lt;&gt;"",I780&gt;=$E$2),MAX($C$4:C779)+1,""),"")</f>
        <v/>
      </c>
      <c r="D780" s="99" t="str">
        <f>IFERROR(IF(AND(H780&lt;&gt;"",H780&gt;=$E$2),MAX($D$4:D779)+1,""),"")</f>
        <v/>
      </c>
      <c r="F780" s="40" t="s">
        <v>8267</v>
      </c>
      <c r="G780" s="40" t="s">
        <v>8268</v>
      </c>
      <c r="H780" s="167" t="s">
        <v>5898</v>
      </c>
      <c r="I780" s="40" t="s">
        <v>5898</v>
      </c>
    </row>
    <row r="781" spans="3:9" x14ac:dyDescent="0.15">
      <c r="C781" s="40" t="str">
        <f>IFERROR(IF(AND(I781&lt;&gt;"",I781&gt;=$E$2),MAX($C$4:C780)+1,""),"")</f>
        <v/>
      </c>
      <c r="D781" s="99" t="str">
        <f>IFERROR(IF(AND(H781&lt;&gt;"",H781&gt;=$E$2),MAX($D$4:D780)+1,""),"")</f>
        <v/>
      </c>
      <c r="F781" s="40" t="s">
        <v>8269</v>
      </c>
      <c r="G781" s="40" t="s">
        <v>8270</v>
      </c>
      <c r="H781" s="167">
        <v>0.5</v>
      </c>
      <c r="I781" s="40" t="s">
        <v>5898</v>
      </c>
    </row>
    <row r="782" spans="3:9" x14ac:dyDescent="0.15">
      <c r="C782" s="40" t="str">
        <f>IFERROR(IF(AND(I782&lt;&gt;"",I782&gt;=$E$2),MAX($C$4:C781)+1,""),"")</f>
        <v/>
      </c>
      <c r="D782" s="99" t="str">
        <f>IFERROR(IF(AND(H782&lt;&gt;"",H782&gt;=$E$2),MAX($D$4:D781)+1,""),"")</f>
        <v/>
      </c>
      <c r="F782" s="40" t="s">
        <v>8271</v>
      </c>
      <c r="G782" s="40" t="s">
        <v>8272</v>
      </c>
      <c r="H782" s="167" t="s">
        <v>5898</v>
      </c>
      <c r="I782" s="40" t="s">
        <v>5898</v>
      </c>
    </row>
    <row r="783" spans="3:9" x14ac:dyDescent="0.15">
      <c r="C783" s="40" t="str">
        <f>IFERROR(IF(AND(I783&lt;&gt;"",I783&gt;=$E$2),MAX($C$4:C782)+1,""),"")</f>
        <v/>
      </c>
      <c r="D783" s="99" t="str">
        <f>IFERROR(IF(AND(H783&lt;&gt;"",H783&gt;=$E$2),MAX($D$4:D782)+1,""),"")</f>
        <v/>
      </c>
      <c r="F783" s="40" t="s">
        <v>8273</v>
      </c>
      <c r="G783" s="40" t="s">
        <v>8274</v>
      </c>
      <c r="H783" s="167" t="s">
        <v>5898</v>
      </c>
      <c r="I783" s="40" t="s">
        <v>5898</v>
      </c>
    </row>
    <row r="784" spans="3:9" x14ac:dyDescent="0.15">
      <c r="C784" s="40" t="str">
        <f>IFERROR(IF(AND(I784&lt;&gt;"",I784&gt;=$E$2),MAX($C$4:C783)+1,""),"")</f>
        <v/>
      </c>
      <c r="D784" s="99" t="str">
        <f>IFERROR(IF(AND(H784&lt;&gt;"",H784&gt;=$E$2),MAX($D$4:D783)+1,""),"")</f>
        <v/>
      </c>
      <c r="F784" s="40" t="s">
        <v>8275</v>
      </c>
      <c r="G784" s="40" t="s">
        <v>8276</v>
      </c>
      <c r="H784" s="167" t="s">
        <v>5898</v>
      </c>
      <c r="I784" s="40" t="s">
        <v>5898</v>
      </c>
    </row>
    <row r="785" spans="3:9" x14ac:dyDescent="0.15">
      <c r="C785" s="40" t="str">
        <f>IFERROR(IF(AND(I785&lt;&gt;"",I785&gt;=$E$2),MAX($C$4:C784)+1,""),"")</f>
        <v/>
      </c>
      <c r="D785" s="99" t="str">
        <f>IFERROR(IF(AND(H785&lt;&gt;"",H785&gt;=$E$2),MAX($D$4:D784)+1,""),"")</f>
        <v/>
      </c>
      <c r="F785" s="40" t="s">
        <v>8277</v>
      </c>
      <c r="G785" s="40" t="s">
        <v>8278</v>
      </c>
      <c r="H785" s="167" t="s">
        <v>5898</v>
      </c>
      <c r="I785" s="40" t="s">
        <v>5898</v>
      </c>
    </row>
    <row r="786" spans="3:9" x14ac:dyDescent="0.15">
      <c r="C786" s="40" t="str">
        <f>IFERROR(IF(AND(I786&lt;&gt;"",I786&gt;=$E$2),MAX($C$4:C785)+1,""),"")</f>
        <v/>
      </c>
      <c r="D786" s="99" t="str">
        <f>IFERROR(IF(AND(H786&lt;&gt;"",H786&gt;=$E$2),MAX($D$4:D785)+1,""),"")</f>
        <v/>
      </c>
      <c r="F786" s="40" t="s">
        <v>8279</v>
      </c>
      <c r="G786" s="40" t="s">
        <v>8280</v>
      </c>
      <c r="H786" s="167" t="s">
        <v>5898</v>
      </c>
      <c r="I786" s="40" t="s">
        <v>5898</v>
      </c>
    </row>
    <row r="787" spans="3:9" x14ac:dyDescent="0.15">
      <c r="C787" s="40" t="str">
        <f>IFERROR(IF(AND(I787&lt;&gt;"",I787&gt;=$E$2),MAX($C$4:C786)+1,""),"")</f>
        <v/>
      </c>
      <c r="D787" s="99" t="str">
        <f>IFERROR(IF(AND(H787&lt;&gt;"",H787&gt;=$E$2),MAX($D$4:D786)+1,""),"")</f>
        <v/>
      </c>
      <c r="F787" s="40" t="s">
        <v>8281</v>
      </c>
      <c r="G787" s="40" t="s">
        <v>8282</v>
      </c>
      <c r="H787" s="167" t="s">
        <v>5898</v>
      </c>
      <c r="I787" s="40" t="s">
        <v>5898</v>
      </c>
    </row>
    <row r="788" spans="3:9" x14ac:dyDescent="0.15">
      <c r="C788" s="40" t="str">
        <f>IFERROR(IF(AND(I788&lt;&gt;"",I788&gt;=$E$2),MAX($C$4:C787)+1,""),"")</f>
        <v/>
      </c>
      <c r="D788" s="99" t="str">
        <f>IFERROR(IF(AND(H788&lt;&gt;"",H788&gt;=$E$2),MAX($D$4:D787)+1,""),"")</f>
        <v/>
      </c>
      <c r="F788" s="40" t="s">
        <v>8283</v>
      </c>
      <c r="G788" s="40" t="s">
        <v>8284</v>
      </c>
      <c r="H788" s="167" t="s">
        <v>5898</v>
      </c>
      <c r="I788" s="40" t="s">
        <v>5898</v>
      </c>
    </row>
    <row r="789" spans="3:9" x14ac:dyDescent="0.15">
      <c r="C789" s="40" t="str">
        <f>IFERROR(IF(AND(I789&lt;&gt;"",I789&gt;=$E$2),MAX($C$4:C788)+1,""),"")</f>
        <v/>
      </c>
      <c r="D789" s="99" t="str">
        <f>IFERROR(IF(AND(H789&lt;&gt;"",H789&gt;=$E$2),MAX($D$4:D788)+1,""),"")</f>
        <v/>
      </c>
      <c r="F789" s="40" t="s">
        <v>8285</v>
      </c>
      <c r="G789" s="40" t="s">
        <v>8286</v>
      </c>
      <c r="H789" s="167" t="s">
        <v>5898</v>
      </c>
      <c r="I789" s="40" t="s">
        <v>5898</v>
      </c>
    </row>
    <row r="790" spans="3:9" x14ac:dyDescent="0.15">
      <c r="C790" s="40" t="str">
        <f>IFERROR(IF(AND(I790&lt;&gt;"",I790&gt;=$E$2),MAX($C$4:C789)+1,""),"")</f>
        <v/>
      </c>
      <c r="D790" s="99" t="str">
        <f>IFERROR(IF(AND(H790&lt;&gt;"",H790&gt;=$E$2),MAX($D$4:D789)+1,""),"")</f>
        <v/>
      </c>
      <c r="F790" s="40" t="s">
        <v>8287</v>
      </c>
      <c r="G790" s="40" t="s">
        <v>8288</v>
      </c>
      <c r="H790" s="167" t="s">
        <v>5898</v>
      </c>
      <c r="I790" s="40" t="s">
        <v>5898</v>
      </c>
    </row>
    <row r="791" spans="3:9" x14ac:dyDescent="0.15">
      <c r="C791" s="40" t="str">
        <f>IFERROR(IF(AND(I791&lt;&gt;"",I791&gt;=$E$2),MAX($C$4:C790)+1,""),"")</f>
        <v/>
      </c>
      <c r="D791" s="99" t="str">
        <f>IFERROR(IF(AND(H791&lt;&gt;"",H791&gt;=$E$2),MAX($D$4:D790)+1,""),"")</f>
        <v/>
      </c>
      <c r="F791" s="40" t="s">
        <v>8289</v>
      </c>
      <c r="G791" s="40" t="s">
        <v>8290</v>
      </c>
      <c r="H791" s="167" t="s">
        <v>5898</v>
      </c>
      <c r="I791" s="40" t="s">
        <v>5898</v>
      </c>
    </row>
    <row r="792" spans="3:9" x14ac:dyDescent="0.15">
      <c r="C792" s="40" t="str">
        <f>IFERROR(IF(AND(I792&lt;&gt;"",I792&gt;=$E$2),MAX($C$4:C791)+1,""),"")</f>
        <v/>
      </c>
      <c r="D792" s="99">
        <f>IFERROR(IF(AND(H792&lt;&gt;"",H792&gt;=$E$2),MAX($D$4:D791)+1,""),"")</f>
        <v>21</v>
      </c>
      <c r="F792" s="40" t="s">
        <v>8291</v>
      </c>
      <c r="G792" s="40" t="s">
        <v>8292</v>
      </c>
      <c r="H792" s="167">
        <v>2</v>
      </c>
      <c r="I792" s="40" t="s">
        <v>5898</v>
      </c>
    </row>
    <row r="793" spans="3:9" x14ac:dyDescent="0.15">
      <c r="C793" s="40" t="str">
        <f>IFERROR(IF(AND(I793&lt;&gt;"",I793&gt;=$E$2),MAX($C$4:C792)+1,""),"")</f>
        <v/>
      </c>
      <c r="D793" s="99" t="str">
        <f>IFERROR(IF(AND(H793&lt;&gt;"",H793&gt;=$E$2),MAX($D$4:D792)+1,""),"")</f>
        <v/>
      </c>
      <c r="F793" s="40" t="s">
        <v>8293</v>
      </c>
      <c r="G793" s="40" t="s">
        <v>8294</v>
      </c>
      <c r="H793" s="167" t="s">
        <v>5898</v>
      </c>
      <c r="I793" s="40" t="s">
        <v>5898</v>
      </c>
    </row>
    <row r="794" spans="3:9" x14ac:dyDescent="0.15">
      <c r="C794" s="40" t="str">
        <f>IFERROR(IF(AND(I794&lt;&gt;"",I794&gt;=$E$2),MAX($C$4:C793)+1,""),"")</f>
        <v/>
      </c>
      <c r="D794" s="99" t="str">
        <f>IFERROR(IF(AND(H794&lt;&gt;"",H794&gt;=$E$2),MAX($D$4:D793)+1,""),"")</f>
        <v/>
      </c>
      <c r="F794" s="40" t="s">
        <v>8295</v>
      </c>
      <c r="G794" s="40" t="s">
        <v>8296</v>
      </c>
      <c r="H794" s="167">
        <v>0.2</v>
      </c>
      <c r="I794" s="40" t="s">
        <v>5898</v>
      </c>
    </row>
    <row r="795" spans="3:9" x14ac:dyDescent="0.15">
      <c r="C795" s="40" t="str">
        <f>IFERROR(IF(AND(I795&lt;&gt;"",I795&gt;=$E$2),MAX($C$4:C794)+1,""),"")</f>
        <v/>
      </c>
      <c r="D795" s="99" t="str">
        <f>IFERROR(IF(AND(H795&lt;&gt;"",H795&gt;=$E$2),MAX($D$4:D794)+1,""),"")</f>
        <v/>
      </c>
      <c r="F795" s="40" t="s">
        <v>8297</v>
      </c>
      <c r="G795" s="40" t="s">
        <v>8298</v>
      </c>
      <c r="H795" s="167" t="s">
        <v>5898</v>
      </c>
      <c r="I795" s="40" t="s">
        <v>5898</v>
      </c>
    </row>
    <row r="796" spans="3:9" x14ac:dyDescent="0.15">
      <c r="C796" s="40" t="str">
        <f>IFERROR(IF(AND(I796&lt;&gt;"",I796&gt;=$E$2),MAX($C$4:C795)+1,""),"")</f>
        <v/>
      </c>
      <c r="D796" s="99" t="str">
        <f>IFERROR(IF(AND(H796&lt;&gt;"",H796&gt;=$E$2),MAX($D$4:D795)+1,""),"")</f>
        <v/>
      </c>
      <c r="F796" s="40" t="s">
        <v>8299</v>
      </c>
      <c r="G796" s="40" t="s">
        <v>8300</v>
      </c>
      <c r="H796" s="167" t="s">
        <v>5898</v>
      </c>
      <c r="I796" s="40" t="s">
        <v>5898</v>
      </c>
    </row>
    <row r="797" spans="3:9" x14ac:dyDescent="0.15">
      <c r="C797" s="40" t="str">
        <f>IFERROR(IF(AND(I797&lt;&gt;"",I797&gt;=$E$2),MAX($C$4:C796)+1,""),"")</f>
        <v/>
      </c>
      <c r="D797" s="99" t="str">
        <f>IFERROR(IF(AND(H797&lt;&gt;"",H797&gt;=$E$2),MAX($D$4:D796)+1,""),"")</f>
        <v/>
      </c>
      <c r="F797" s="40" t="s">
        <v>8301</v>
      </c>
      <c r="G797" s="40" t="s">
        <v>8302</v>
      </c>
      <c r="H797" s="167" t="s">
        <v>5898</v>
      </c>
      <c r="I797" s="40" t="s">
        <v>5898</v>
      </c>
    </row>
    <row r="798" spans="3:9" x14ac:dyDescent="0.15">
      <c r="C798" s="40" t="str">
        <f>IFERROR(IF(AND(I798&lt;&gt;"",I798&gt;=$E$2),MAX($C$4:C797)+1,""),"")</f>
        <v/>
      </c>
      <c r="D798" s="99" t="str">
        <f>IFERROR(IF(AND(H798&lt;&gt;"",H798&gt;=$E$2),MAX($D$4:D797)+1,""),"")</f>
        <v/>
      </c>
      <c r="F798" s="40" t="s">
        <v>8303</v>
      </c>
      <c r="G798" s="40" t="s">
        <v>8304</v>
      </c>
      <c r="H798" s="167" t="s">
        <v>5898</v>
      </c>
      <c r="I798" s="40" t="s">
        <v>5898</v>
      </c>
    </row>
    <row r="799" spans="3:9" x14ac:dyDescent="0.15">
      <c r="C799" s="40" t="str">
        <f>IFERROR(IF(AND(I799&lt;&gt;"",I799&gt;=$E$2),MAX($C$4:C798)+1,""),"")</f>
        <v/>
      </c>
      <c r="D799" s="99" t="str">
        <f>IFERROR(IF(AND(H799&lt;&gt;"",H799&gt;=$E$2),MAX($D$4:D798)+1,""),"")</f>
        <v/>
      </c>
      <c r="F799" s="40" t="s">
        <v>8305</v>
      </c>
      <c r="G799" s="40" t="s">
        <v>8306</v>
      </c>
      <c r="H799" s="167" t="s">
        <v>5898</v>
      </c>
      <c r="I799" s="40" t="s">
        <v>5898</v>
      </c>
    </row>
    <row r="800" spans="3:9" x14ac:dyDescent="0.15">
      <c r="C800" s="40" t="str">
        <f>IFERROR(IF(AND(I800&lt;&gt;"",I800&gt;=$E$2),MAX($C$4:C799)+1,""),"")</f>
        <v/>
      </c>
      <c r="D800" s="99" t="str">
        <f>IFERROR(IF(AND(H800&lt;&gt;"",H800&gt;=$E$2),MAX($D$4:D799)+1,""),"")</f>
        <v/>
      </c>
      <c r="F800" s="40" t="s">
        <v>8307</v>
      </c>
      <c r="G800" s="40" t="s">
        <v>8308</v>
      </c>
      <c r="H800" s="167">
        <v>0.2</v>
      </c>
      <c r="I800" s="40" t="s">
        <v>5898</v>
      </c>
    </row>
    <row r="801" spans="3:9" x14ac:dyDescent="0.15">
      <c r="C801" s="40" t="str">
        <f>IFERROR(IF(AND(I801&lt;&gt;"",I801&gt;=$E$2),MAX($C$4:C800)+1,""),"")</f>
        <v/>
      </c>
      <c r="D801" s="99" t="str">
        <f>IFERROR(IF(AND(H801&lt;&gt;"",H801&gt;=$E$2),MAX($D$4:D800)+1,""),"")</f>
        <v/>
      </c>
      <c r="F801" s="40" t="s">
        <v>8309</v>
      </c>
      <c r="G801" s="40" t="s">
        <v>8310</v>
      </c>
      <c r="H801" s="167" t="s">
        <v>5898</v>
      </c>
      <c r="I801" s="40" t="s">
        <v>5898</v>
      </c>
    </row>
    <row r="802" spans="3:9" x14ac:dyDescent="0.15">
      <c r="C802" s="40" t="str">
        <f>IFERROR(IF(AND(I802&lt;&gt;"",I802&gt;=$E$2),MAX($C$4:C801)+1,""),"")</f>
        <v/>
      </c>
      <c r="D802" s="99" t="str">
        <f>IFERROR(IF(AND(H802&lt;&gt;"",H802&gt;=$E$2),MAX($D$4:D801)+1,""),"")</f>
        <v/>
      </c>
      <c r="F802" s="40" t="s">
        <v>8311</v>
      </c>
      <c r="G802" s="40" t="s">
        <v>8312</v>
      </c>
      <c r="H802" s="167">
        <v>1</v>
      </c>
      <c r="I802" s="40" t="s">
        <v>5898</v>
      </c>
    </row>
    <row r="803" spans="3:9" x14ac:dyDescent="0.15">
      <c r="C803" s="40" t="str">
        <f>IFERROR(IF(AND(I803&lt;&gt;"",I803&gt;=$E$2),MAX($C$4:C802)+1,""),"")</f>
        <v/>
      </c>
      <c r="D803" s="99" t="str">
        <f>IFERROR(IF(AND(H803&lt;&gt;"",H803&gt;=$E$2),MAX($D$4:D802)+1,""),"")</f>
        <v/>
      </c>
      <c r="F803" s="40" t="s">
        <v>8313</v>
      </c>
      <c r="G803" s="40" t="s">
        <v>8314</v>
      </c>
      <c r="H803" s="167" t="s">
        <v>5898</v>
      </c>
      <c r="I803" s="40" t="s">
        <v>5898</v>
      </c>
    </row>
    <row r="804" spans="3:9" x14ac:dyDescent="0.15">
      <c r="C804" s="40" t="str">
        <f>IFERROR(IF(AND(I804&lt;&gt;"",I804&gt;=$E$2),MAX($C$4:C803)+1,""),"")</f>
        <v/>
      </c>
      <c r="D804" s="99" t="str">
        <f>IFERROR(IF(AND(H804&lt;&gt;"",H804&gt;=$E$2),MAX($D$4:D803)+1,""),"")</f>
        <v/>
      </c>
      <c r="F804" s="40" t="s">
        <v>8315</v>
      </c>
      <c r="G804" s="40" t="s">
        <v>8316</v>
      </c>
      <c r="H804" s="167" t="s">
        <v>5898</v>
      </c>
      <c r="I804" s="40" t="s">
        <v>5898</v>
      </c>
    </row>
    <row r="805" spans="3:9" x14ac:dyDescent="0.15">
      <c r="C805" s="40" t="str">
        <f>IFERROR(IF(AND(I805&lt;&gt;"",I805&gt;=$E$2),MAX($C$4:C804)+1,""),"")</f>
        <v/>
      </c>
      <c r="D805" s="99" t="str">
        <f>IFERROR(IF(AND(H805&lt;&gt;"",H805&gt;=$E$2),MAX($D$4:D804)+1,""),"")</f>
        <v/>
      </c>
      <c r="F805" s="40" t="s">
        <v>8317</v>
      </c>
      <c r="G805" s="40" t="s">
        <v>8318</v>
      </c>
      <c r="H805" s="167" t="s">
        <v>5898</v>
      </c>
      <c r="I805" s="40" t="s">
        <v>5898</v>
      </c>
    </row>
    <row r="806" spans="3:9" x14ac:dyDescent="0.15">
      <c r="C806" s="40" t="str">
        <f>IFERROR(IF(AND(I806&lt;&gt;"",I806&gt;=$E$2),MAX($C$4:C805)+1,""),"")</f>
        <v/>
      </c>
      <c r="D806" s="99" t="str">
        <f>IFERROR(IF(AND(H806&lt;&gt;"",H806&gt;=$E$2),MAX($D$4:D805)+1,""),"")</f>
        <v/>
      </c>
      <c r="F806" s="40" t="s">
        <v>8319</v>
      </c>
      <c r="G806" s="40" t="s">
        <v>8320</v>
      </c>
      <c r="H806" s="167" t="s">
        <v>5898</v>
      </c>
      <c r="I806" s="40" t="s">
        <v>5898</v>
      </c>
    </row>
    <row r="807" spans="3:9" x14ac:dyDescent="0.15">
      <c r="C807" s="40" t="str">
        <f>IFERROR(IF(AND(I807&lt;&gt;"",I807&gt;=$E$2),MAX($C$4:C806)+1,""),"")</f>
        <v/>
      </c>
      <c r="D807" s="99" t="str">
        <f>IFERROR(IF(AND(H807&lt;&gt;"",H807&gt;=$E$2),MAX($D$4:D806)+1,""),"")</f>
        <v/>
      </c>
      <c r="F807" s="40" t="s">
        <v>8321</v>
      </c>
      <c r="G807" s="40" t="s">
        <v>8322</v>
      </c>
      <c r="H807" s="167" t="s">
        <v>5898</v>
      </c>
      <c r="I807" s="40" t="s">
        <v>5898</v>
      </c>
    </row>
    <row r="808" spans="3:9" x14ac:dyDescent="0.15">
      <c r="C808" s="40" t="str">
        <f>IFERROR(IF(AND(I808&lt;&gt;"",I808&gt;=$E$2),MAX($C$4:C807)+1,""),"")</f>
        <v/>
      </c>
      <c r="D808" s="99" t="str">
        <f>IFERROR(IF(AND(H808&lt;&gt;"",H808&gt;=$E$2),MAX($D$4:D807)+1,""),"")</f>
        <v/>
      </c>
      <c r="F808" s="40" t="s">
        <v>8323</v>
      </c>
      <c r="G808" s="40" t="s">
        <v>8324</v>
      </c>
      <c r="H808" s="167" t="s">
        <v>5898</v>
      </c>
      <c r="I808" s="40" t="s">
        <v>5898</v>
      </c>
    </row>
    <row r="809" spans="3:9" x14ac:dyDescent="0.15">
      <c r="C809" s="40" t="str">
        <f>IFERROR(IF(AND(I809&lt;&gt;"",I809&gt;=$E$2),MAX($C$4:C808)+1,""),"")</f>
        <v/>
      </c>
      <c r="D809" s="99" t="str">
        <f>IFERROR(IF(AND(H809&lt;&gt;"",H809&gt;=$E$2),MAX($D$4:D808)+1,""),"")</f>
        <v/>
      </c>
      <c r="F809" s="40" t="s">
        <v>8325</v>
      </c>
      <c r="G809" s="40" t="s">
        <v>8326</v>
      </c>
      <c r="H809" s="167">
        <v>1</v>
      </c>
      <c r="I809" s="40" t="s">
        <v>5898</v>
      </c>
    </row>
    <row r="810" spans="3:9" x14ac:dyDescent="0.15">
      <c r="C810" s="40" t="str">
        <f>IFERROR(IF(AND(I810&lt;&gt;"",I810&gt;=$E$2),MAX($C$4:C809)+1,""),"")</f>
        <v/>
      </c>
      <c r="D810" s="99" t="str">
        <f>IFERROR(IF(AND(H810&lt;&gt;"",H810&gt;=$E$2),MAX($D$4:D809)+1,""),"")</f>
        <v/>
      </c>
      <c r="F810" s="40" t="s">
        <v>8327</v>
      </c>
      <c r="G810" s="40" t="s">
        <v>8328</v>
      </c>
      <c r="H810" s="167" t="s">
        <v>5898</v>
      </c>
      <c r="I810" s="40" t="s">
        <v>5898</v>
      </c>
    </row>
    <row r="811" spans="3:9" x14ac:dyDescent="0.15">
      <c r="C811" s="40" t="str">
        <f>IFERROR(IF(AND(I811&lt;&gt;"",I811&gt;=$E$2),MAX($C$4:C810)+1,""),"")</f>
        <v/>
      </c>
      <c r="D811" s="99" t="str">
        <f>IFERROR(IF(AND(H811&lt;&gt;"",H811&gt;=$E$2),MAX($D$4:D810)+1,""),"")</f>
        <v/>
      </c>
      <c r="F811" s="40" t="s">
        <v>8329</v>
      </c>
      <c r="G811" s="40" t="s">
        <v>8330</v>
      </c>
      <c r="H811" s="167" t="s">
        <v>5898</v>
      </c>
      <c r="I811" s="40" t="s">
        <v>5898</v>
      </c>
    </row>
    <row r="812" spans="3:9" x14ac:dyDescent="0.15">
      <c r="C812" s="40" t="str">
        <f>IFERROR(IF(AND(I812&lt;&gt;"",I812&gt;=$E$2),MAX($C$4:C811)+1,""),"")</f>
        <v/>
      </c>
      <c r="D812" s="99" t="str">
        <f>IFERROR(IF(AND(H812&lt;&gt;"",H812&gt;=$E$2),MAX($D$4:D811)+1,""),"")</f>
        <v/>
      </c>
      <c r="F812" s="40" t="s">
        <v>8331</v>
      </c>
      <c r="G812" s="40" t="s">
        <v>8332</v>
      </c>
      <c r="H812" s="167" t="s">
        <v>5898</v>
      </c>
      <c r="I812" s="40" t="s">
        <v>5898</v>
      </c>
    </row>
    <row r="813" spans="3:9" x14ac:dyDescent="0.15">
      <c r="C813" s="40" t="str">
        <f>IFERROR(IF(AND(I813&lt;&gt;"",I813&gt;=$E$2),MAX($C$4:C812)+1,""),"")</f>
        <v/>
      </c>
      <c r="D813" s="99" t="str">
        <f>IFERROR(IF(AND(H813&lt;&gt;"",H813&gt;=$E$2),MAX($D$4:D812)+1,""),"")</f>
        <v/>
      </c>
      <c r="F813" s="40" t="s">
        <v>8333</v>
      </c>
      <c r="G813" s="40" t="s">
        <v>8334</v>
      </c>
      <c r="H813" s="167" t="s">
        <v>5898</v>
      </c>
      <c r="I813" s="40" t="s">
        <v>5898</v>
      </c>
    </row>
    <row r="814" spans="3:9" x14ac:dyDescent="0.15">
      <c r="C814" s="40" t="str">
        <f>IFERROR(IF(AND(I814&lt;&gt;"",I814&gt;=$E$2),MAX($C$4:C813)+1,""),"")</f>
        <v/>
      </c>
      <c r="D814" s="99" t="str">
        <f>IFERROR(IF(AND(H814&lt;&gt;"",H814&gt;=$E$2),MAX($D$4:D813)+1,""),"")</f>
        <v/>
      </c>
      <c r="F814" s="40" t="s">
        <v>8335</v>
      </c>
      <c r="G814" s="40" t="s">
        <v>8336</v>
      </c>
      <c r="H814" s="167" t="s">
        <v>5898</v>
      </c>
      <c r="I814" s="40" t="s">
        <v>5898</v>
      </c>
    </row>
    <row r="815" spans="3:9" x14ac:dyDescent="0.15">
      <c r="C815" s="40" t="str">
        <f>IFERROR(IF(AND(I815&lt;&gt;"",I815&gt;=$E$2),MAX($C$4:C814)+1,""),"")</f>
        <v/>
      </c>
      <c r="D815" s="99" t="str">
        <f>IFERROR(IF(AND(H815&lt;&gt;"",H815&gt;=$E$2),MAX($D$4:D814)+1,""),"")</f>
        <v/>
      </c>
      <c r="F815" s="40" t="s">
        <v>8337</v>
      </c>
      <c r="G815" s="40" t="s">
        <v>8338</v>
      </c>
      <c r="H815" s="167" t="s">
        <v>5898</v>
      </c>
      <c r="I815" s="40" t="s">
        <v>5898</v>
      </c>
    </row>
    <row r="816" spans="3:9" x14ac:dyDescent="0.15">
      <c r="C816" s="40" t="str">
        <f>IFERROR(IF(AND(I816&lt;&gt;"",I816&gt;=$E$2),MAX($C$4:C815)+1,""),"")</f>
        <v/>
      </c>
      <c r="D816" s="99" t="str">
        <f>IFERROR(IF(AND(H816&lt;&gt;"",H816&gt;=$E$2),MAX($D$4:D815)+1,""),"")</f>
        <v/>
      </c>
      <c r="F816" s="40" t="s">
        <v>8339</v>
      </c>
      <c r="G816" s="40" t="s">
        <v>8340</v>
      </c>
      <c r="H816" s="167" t="s">
        <v>5898</v>
      </c>
      <c r="I816" s="40">
        <v>1</v>
      </c>
    </row>
    <row r="817" spans="3:9" x14ac:dyDescent="0.15">
      <c r="C817" s="40" t="str">
        <f>IFERROR(IF(AND(I817&lt;&gt;"",I817&gt;=$E$2),MAX($C$4:C816)+1,""),"")</f>
        <v/>
      </c>
      <c r="D817" s="99" t="str">
        <f>IFERROR(IF(AND(H817&lt;&gt;"",H817&gt;=$E$2),MAX($D$4:D816)+1,""),"")</f>
        <v/>
      </c>
      <c r="F817" s="40" t="s">
        <v>8341</v>
      </c>
      <c r="G817" s="40" t="s">
        <v>8342</v>
      </c>
      <c r="H817" s="167">
        <v>1</v>
      </c>
      <c r="I817" s="40" t="s">
        <v>5898</v>
      </c>
    </row>
    <row r="818" spans="3:9" x14ac:dyDescent="0.15">
      <c r="C818" s="40" t="str">
        <f>IFERROR(IF(AND(I818&lt;&gt;"",I818&gt;=$E$2),MAX($C$4:C817)+1,""),"")</f>
        <v/>
      </c>
      <c r="D818" s="99" t="str">
        <f>IFERROR(IF(AND(H818&lt;&gt;"",H818&gt;=$E$2),MAX($D$4:D817)+1,""),"")</f>
        <v/>
      </c>
      <c r="F818" s="40" t="s">
        <v>8343</v>
      </c>
      <c r="G818" s="40" t="s">
        <v>8344</v>
      </c>
      <c r="H818" s="167">
        <v>0.5</v>
      </c>
      <c r="I818" s="40" t="s">
        <v>5898</v>
      </c>
    </row>
    <row r="819" spans="3:9" x14ac:dyDescent="0.15">
      <c r="C819" s="40" t="str">
        <f>IFERROR(IF(AND(I819&lt;&gt;"",I819&gt;=$E$2),MAX($C$4:C818)+1,""),"")</f>
        <v/>
      </c>
      <c r="D819" s="99" t="str">
        <f>IFERROR(IF(AND(H819&lt;&gt;"",H819&gt;=$E$2),MAX($D$4:D818)+1,""),"")</f>
        <v/>
      </c>
      <c r="F819" s="40" t="s">
        <v>8345</v>
      </c>
      <c r="G819" s="40" t="s">
        <v>8346</v>
      </c>
      <c r="H819" s="167" t="s">
        <v>5898</v>
      </c>
      <c r="I819" s="40" t="s">
        <v>5898</v>
      </c>
    </row>
    <row r="820" spans="3:9" x14ac:dyDescent="0.15">
      <c r="C820" s="40" t="str">
        <f>IFERROR(IF(AND(I820&lt;&gt;"",I820&gt;=$E$2),MAX($C$4:C819)+1,""),"")</f>
        <v/>
      </c>
      <c r="D820" s="99" t="str">
        <f>IFERROR(IF(AND(H820&lt;&gt;"",H820&gt;=$E$2),MAX($D$4:D819)+1,""),"")</f>
        <v/>
      </c>
      <c r="F820" s="40" t="s">
        <v>8347</v>
      </c>
      <c r="G820" s="40" t="s">
        <v>8348</v>
      </c>
      <c r="H820" s="167">
        <v>1</v>
      </c>
      <c r="I820" s="40" t="s">
        <v>5898</v>
      </c>
    </row>
    <row r="821" spans="3:9" x14ac:dyDescent="0.15">
      <c r="C821" s="40" t="str">
        <f>IFERROR(IF(AND(I821&lt;&gt;"",I821&gt;=$E$2),MAX($C$4:C820)+1,""),"")</f>
        <v/>
      </c>
      <c r="D821" s="99" t="str">
        <f>IFERROR(IF(AND(H821&lt;&gt;"",H821&gt;=$E$2),MAX($D$4:D820)+1,""),"")</f>
        <v/>
      </c>
      <c r="F821" s="40" t="s">
        <v>8349</v>
      </c>
      <c r="G821" s="40" t="s">
        <v>8350</v>
      </c>
      <c r="H821" s="167">
        <v>1</v>
      </c>
      <c r="I821" s="40" t="s">
        <v>5898</v>
      </c>
    </row>
    <row r="822" spans="3:9" x14ac:dyDescent="0.15">
      <c r="C822" s="40" t="str">
        <f>IFERROR(IF(AND(I822&lt;&gt;"",I822&gt;=$E$2),MAX($C$4:C821)+1,""),"")</f>
        <v/>
      </c>
      <c r="D822" s="99" t="str">
        <f>IFERROR(IF(AND(H822&lt;&gt;"",H822&gt;=$E$2),MAX($D$4:D821)+1,""),"")</f>
        <v/>
      </c>
      <c r="F822" s="40" t="s">
        <v>8351</v>
      </c>
      <c r="G822" s="40" t="s">
        <v>8352</v>
      </c>
      <c r="H822" s="167" t="s">
        <v>5898</v>
      </c>
      <c r="I822" s="40" t="s">
        <v>5898</v>
      </c>
    </row>
    <row r="823" spans="3:9" x14ac:dyDescent="0.15">
      <c r="C823" s="40" t="str">
        <f>IFERROR(IF(AND(I823&lt;&gt;"",I823&gt;=$E$2),MAX($C$4:C822)+1,""),"")</f>
        <v/>
      </c>
      <c r="D823" s="99" t="str">
        <f>IFERROR(IF(AND(H823&lt;&gt;"",H823&gt;=$E$2),MAX($D$4:D822)+1,""),"")</f>
        <v/>
      </c>
      <c r="F823" s="40" t="s">
        <v>8353</v>
      </c>
      <c r="G823" s="40" t="s">
        <v>8354</v>
      </c>
      <c r="H823" s="167" t="s">
        <v>5898</v>
      </c>
      <c r="I823" s="40" t="s">
        <v>5898</v>
      </c>
    </row>
    <row r="824" spans="3:9" x14ac:dyDescent="0.15">
      <c r="C824" s="40" t="str">
        <f>IFERROR(IF(AND(I824&lt;&gt;"",I824&gt;=$E$2),MAX($C$4:C823)+1,""),"")</f>
        <v/>
      </c>
      <c r="D824" s="99" t="str">
        <f>IFERROR(IF(AND(H824&lt;&gt;"",H824&gt;=$E$2),MAX($D$4:D823)+1,""),"")</f>
        <v/>
      </c>
      <c r="F824" s="40" t="s">
        <v>8355</v>
      </c>
      <c r="G824" s="40" t="s">
        <v>8356</v>
      </c>
      <c r="H824" s="167" t="s">
        <v>5898</v>
      </c>
      <c r="I824" s="40" t="s">
        <v>5898</v>
      </c>
    </row>
    <row r="825" spans="3:9" x14ac:dyDescent="0.15">
      <c r="C825" s="40" t="str">
        <f>IFERROR(IF(AND(I825&lt;&gt;"",I825&gt;=$E$2),MAX($C$4:C824)+1,""),"")</f>
        <v/>
      </c>
      <c r="D825" s="99" t="str">
        <f>IFERROR(IF(AND(H825&lt;&gt;"",H825&gt;=$E$2),MAX($D$4:D824)+1,""),"")</f>
        <v/>
      </c>
      <c r="F825" s="40" t="s">
        <v>8357</v>
      </c>
      <c r="G825" s="40" t="s">
        <v>8358</v>
      </c>
      <c r="H825" s="167" t="s">
        <v>5898</v>
      </c>
      <c r="I825" s="40" t="s">
        <v>5898</v>
      </c>
    </row>
    <row r="826" spans="3:9" x14ac:dyDescent="0.15">
      <c r="C826" s="40" t="str">
        <f>IFERROR(IF(AND(I826&lt;&gt;"",I826&gt;=$E$2),MAX($C$4:C825)+1,""),"")</f>
        <v/>
      </c>
      <c r="D826" s="99" t="str">
        <f>IFERROR(IF(AND(H826&lt;&gt;"",H826&gt;=$E$2),MAX($D$4:D825)+1,""),"")</f>
        <v/>
      </c>
      <c r="F826" s="40" t="s">
        <v>8359</v>
      </c>
      <c r="G826" s="40" t="s">
        <v>8360</v>
      </c>
      <c r="H826" s="167" t="s">
        <v>5898</v>
      </c>
      <c r="I826" s="40" t="s">
        <v>5898</v>
      </c>
    </row>
    <row r="827" spans="3:9" x14ac:dyDescent="0.15">
      <c r="C827" s="40" t="str">
        <f>IFERROR(IF(AND(I827&lt;&gt;"",I827&gt;=$E$2),MAX($C$4:C826)+1,""),"")</f>
        <v/>
      </c>
      <c r="D827" s="99" t="str">
        <f>IFERROR(IF(AND(H827&lt;&gt;"",H827&gt;=$E$2),MAX($D$4:D826)+1,""),"")</f>
        <v/>
      </c>
      <c r="F827" s="40" t="s">
        <v>8361</v>
      </c>
      <c r="G827" s="40" t="s">
        <v>8362</v>
      </c>
      <c r="H827" s="167" t="s">
        <v>5898</v>
      </c>
      <c r="I827" s="40" t="s">
        <v>5898</v>
      </c>
    </row>
    <row r="828" spans="3:9" x14ac:dyDescent="0.15">
      <c r="C828" s="40" t="str">
        <f>IFERROR(IF(AND(I828&lt;&gt;"",I828&gt;=$E$2),MAX($C$4:C827)+1,""),"")</f>
        <v/>
      </c>
      <c r="D828" s="99" t="str">
        <f>IFERROR(IF(AND(H828&lt;&gt;"",H828&gt;=$E$2),MAX($D$4:D827)+1,""),"")</f>
        <v/>
      </c>
      <c r="F828" s="40" t="s">
        <v>8363</v>
      </c>
      <c r="G828" s="40" t="s">
        <v>8364</v>
      </c>
      <c r="H828" s="167" t="s">
        <v>5898</v>
      </c>
      <c r="I828" s="40" t="s">
        <v>5898</v>
      </c>
    </row>
    <row r="829" spans="3:9" x14ac:dyDescent="0.15">
      <c r="C829" s="40" t="str">
        <f>IFERROR(IF(AND(I829&lt;&gt;"",I829&gt;=$E$2),MAX($C$4:C828)+1,""),"")</f>
        <v/>
      </c>
      <c r="D829" s="99" t="str">
        <f>IFERROR(IF(AND(H829&lt;&gt;"",H829&gt;=$E$2),MAX($D$4:D828)+1,""),"")</f>
        <v/>
      </c>
      <c r="F829" s="40" t="s">
        <v>8365</v>
      </c>
      <c r="G829" s="40" t="s">
        <v>8366</v>
      </c>
      <c r="H829" s="167" t="s">
        <v>5898</v>
      </c>
      <c r="I829" s="40" t="s">
        <v>5898</v>
      </c>
    </row>
    <row r="830" spans="3:9" x14ac:dyDescent="0.15">
      <c r="C830" s="40" t="str">
        <f>IFERROR(IF(AND(I830&lt;&gt;"",I830&gt;=$E$2),MAX($C$4:C829)+1,""),"")</f>
        <v/>
      </c>
      <c r="D830" s="99" t="str">
        <f>IFERROR(IF(AND(H830&lt;&gt;"",H830&gt;=$E$2),MAX($D$4:D829)+1,""),"")</f>
        <v/>
      </c>
      <c r="F830" s="40" t="s">
        <v>8367</v>
      </c>
      <c r="G830" s="40" t="s">
        <v>8368</v>
      </c>
      <c r="H830" s="167">
        <v>1</v>
      </c>
      <c r="I830" s="40" t="s">
        <v>5898</v>
      </c>
    </row>
    <row r="831" spans="3:9" x14ac:dyDescent="0.15">
      <c r="C831" s="40" t="str">
        <f>IFERROR(IF(AND(I831&lt;&gt;"",I831&gt;=$E$2),MAX($C$4:C830)+1,""),"")</f>
        <v/>
      </c>
      <c r="D831" s="99" t="str">
        <f>IFERROR(IF(AND(H831&lt;&gt;"",H831&gt;=$E$2),MAX($D$4:D830)+1,""),"")</f>
        <v/>
      </c>
      <c r="F831" s="40" t="s">
        <v>8369</v>
      </c>
      <c r="G831" s="40" t="s">
        <v>8370</v>
      </c>
      <c r="H831" s="167" t="s">
        <v>5898</v>
      </c>
      <c r="I831" s="40" t="s">
        <v>5898</v>
      </c>
    </row>
    <row r="832" spans="3:9" x14ac:dyDescent="0.15">
      <c r="C832" s="40" t="str">
        <f>IFERROR(IF(AND(I832&lt;&gt;"",I832&gt;=$E$2),MAX($C$4:C831)+1,""),"")</f>
        <v/>
      </c>
      <c r="D832" s="99" t="str">
        <f>IFERROR(IF(AND(H832&lt;&gt;"",H832&gt;=$E$2),MAX($D$4:D831)+1,""),"")</f>
        <v/>
      </c>
      <c r="F832" s="40" t="s">
        <v>8371</v>
      </c>
      <c r="G832" s="40" t="s">
        <v>8372</v>
      </c>
      <c r="H832" s="167" t="s">
        <v>5898</v>
      </c>
      <c r="I832" s="40" t="s">
        <v>5898</v>
      </c>
    </row>
    <row r="833" spans="3:9" x14ac:dyDescent="0.15">
      <c r="C833" s="40" t="str">
        <f>IFERROR(IF(AND(I833&lt;&gt;"",I833&gt;=$E$2),MAX($C$4:C832)+1,""),"")</f>
        <v/>
      </c>
      <c r="D833" s="99" t="str">
        <f>IFERROR(IF(AND(H833&lt;&gt;"",H833&gt;=$E$2),MAX($D$4:D832)+1,""),"")</f>
        <v/>
      </c>
      <c r="F833" s="40" t="s">
        <v>8373</v>
      </c>
      <c r="G833" s="40" t="s">
        <v>8374</v>
      </c>
      <c r="H833" s="167" t="s">
        <v>5898</v>
      </c>
      <c r="I833" s="40" t="s">
        <v>5898</v>
      </c>
    </row>
    <row r="834" spans="3:9" x14ac:dyDescent="0.15">
      <c r="C834" s="40" t="str">
        <f>IFERROR(IF(AND(I834&lt;&gt;"",I834&gt;=$E$2),MAX($C$4:C833)+1,""),"")</f>
        <v/>
      </c>
      <c r="D834" s="99" t="str">
        <f>IFERROR(IF(AND(H834&lt;&gt;"",H834&gt;=$E$2),MAX($D$4:D833)+1,""),"")</f>
        <v/>
      </c>
      <c r="F834" s="40" t="s">
        <v>8375</v>
      </c>
      <c r="G834" s="40" t="s">
        <v>8376</v>
      </c>
      <c r="H834" s="167" t="s">
        <v>5898</v>
      </c>
      <c r="I834" s="40" t="s">
        <v>5898</v>
      </c>
    </row>
    <row r="835" spans="3:9" x14ac:dyDescent="0.15">
      <c r="C835" s="40" t="str">
        <f>IFERROR(IF(AND(I835&lt;&gt;"",I835&gt;=$E$2),MAX($C$4:C834)+1,""),"")</f>
        <v/>
      </c>
      <c r="D835" s="99" t="str">
        <f>IFERROR(IF(AND(H835&lt;&gt;"",H835&gt;=$E$2),MAX($D$4:D834)+1,""),"")</f>
        <v/>
      </c>
      <c r="F835" s="40" t="s">
        <v>8377</v>
      </c>
      <c r="G835" s="40" t="s">
        <v>8378</v>
      </c>
      <c r="H835" s="167" t="s">
        <v>5898</v>
      </c>
      <c r="I835" s="40" t="s">
        <v>5898</v>
      </c>
    </row>
    <row r="836" spans="3:9" x14ac:dyDescent="0.15">
      <c r="C836" s="40" t="str">
        <f>IFERROR(IF(AND(I836&lt;&gt;"",I836&gt;=$E$2),MAX($C$4:C835)+1,""),"")</f>
        <v/>
      </c>
      <c r="D836" s="99" t="str">
        <f>IFERROR(IF(AND(H836&lt;&gt;"",H836&gt;=$E$2),MAX($D$4:D835)+1,""),"")</f>
        <v/>
      </c>
      <c r="F836" s="40" t="s">
        <v>8379</v>
      </c>
      <c r="G836" s="40" t="s">
        <v>8380</v>
      </c>
      <c r="H836" s="167" t="s">
        <v>5898</v>
      </c>
      <c r="I836" s="40" t="s">
        <v>5898</v>
      </c>
    </row>
    <row r="837" spans="3:9" x14ac:dyDescent="0.15">
      <c r="C837" s="40" t="str">
        <f>IFERROR(IF(AND(I837&lt;&gt;"",I837&gt;=$E$2),MAX($C$4:C836)+1,""),"")</f>
        <v/>
      </c>
      <c r="D837" s="99" t="str">
        <f>IFERROR(IF(AND(H837&lt;&gt;"",H837&gt;=$E$2),MAX($D$4:D836)+1,""),"")</f>
        <v/>
      </c>
      <c r="F837" s="40" t="s">
        <v>8381</v>
      </c>
      <c r="G837" s="40" t="s">
        <v>8382</v>
      </c>
      <c r="H837" s="167" t="s">
        <v>5898</v>
      </c>
      <c r="I837" s="40" t="s">
        <v>5898</v>
      </c>
    </row>
    <row r="838" spans="3:9" x14ac:dyDescent="0.15">
      <c r="C838" s="40" t="str">
        <f>IFERROR(IF(AND(I838&lt;&gt;"",I838&gt;=$E$2),MAX($C$4:C837)+1,""),"")</f>
        <v/>
      </c>
      <c r="D838" s="99" t="str">
        <f>IFERROR(IF(AND(H838&lt;&gt;"",H838&gt;=$E$2),MAX($D$4:D837)+1,""),"")</f>
        <v/>
      </c>
      <c r="F838" s="40" t="s">
        <v>8383</v>
      </c>
      <c r="G838" s="40" t="s">
        <v>8384</v>
      </c>
      <c r="H838" s="167" t="s">
        <v>5898</v>
      </c>
      <c r="I838" s="40" t="s">
        <v>5898</v>
      </c>
    </row>
    <row r="839" spans="3:9" x14ac:dyDescent="0.15">
      <c r="C839" s="40" t="str">
        <f>IFERROR(IF(AND(I839&lt;&gt;"",I839&gt;=$E$2),MAX($C$4:C838)+1,""),"")</f>
        <v/>
      </c>
      <c r="D839" s="99" t="str">
        <f>IFERROR(IF(AND(H839&lt;&gt;"",H839&gt;=$E$2),MAX($D$4:D838)+1,""),"")</f>
        <v/>
      </c>
      <c r="F839" s="40" t="s">
        <v>8385</v>
      </c>
      <c r="G839" s="40" t="s">
        <v>8386</v>
      </c>
      <c r="H839" s="167" t="s">
        <v>5898</v>
      </c>
      <c r="I839" s="40" t="s">
        <v>5898</v>
      </c>
    </row>
    <row r="840" spans="3:9" x14ac:dyDescent="0.15">
      <c r="C840" s="40" t="str">
        <f>IFERROR(IF(AND(I840&lt;&gt;"",I840&gt;=$E$2),MAX($C$4:C839)+1,""),"")</f>
        <v/>
      </c>
      <c r="D840" s="99" t="str">
        <f>IFERROR(IF(AND(H840&lt;&gt;"",H840&gt;=$E$2),MAX($D$4:D839)+1,""),"")</f>
        <v/>
      </c>
      <c r="F840" s="40" t="s">
        <v>8387</v>
      </c>
      <c r="G840" s="40" t="s">
        <v>8388</v>
      </c>
      <c r="H840" s="167" t="s">
        <v>5898</v>
      </c>
      <c r="I840" s="40" t="s">
        <v>5898</v>
      </c>
    </row>
    <row r="841" spans="3:9" x14ac:dyDescent="0.15">
      <c r="C841" s="40" t="str">
        <f>IFERROR(IF(AND(I841&lt;&gt;"",I841&gt;=$E$2),MAX($C$4:C840)+1,""),"")</f>
        <v/>
      </c>
      <c r="D841" s="99" t="str">
        <f>IFERROR(IF(AND(H841&lt;&gt;"",H841&gt;=$E$2),MAX($D$4:D840)+1,""),"")</f>
        <v/>
      </c>
      <c r="F841" s="40" t="s">
        <v>8389</v>
      </c>
      <c r="G841" s="40" t="s">
        <v>8390</v>
      </c>
      <c r="H841" s="167">
        <v>0.3</v>
      </c>
      <c r="I841" s="40" t="s">
        <v>5898</v>
      </c>
    </row>
    <row r="842" spans="3:9" x14ac:dyDescent="0.15">
      <c r="C842" s="40" t="str">
        <f>IFERROR(IF(AND(I842&lt;&gt;"",I842&gt;=$E$2),MAX($C$4:C841)+1,""),"")</f>
        <v/>
      </c>
      <c r="D842" s="99" t="str">
        <f>IFERROR(IF(AND(H842&lt;&gt;"",H842&gt;=$E$2),MAX($D$4:D841)+1,""),"")</f>
        <v/>
      </c>
      <c r="F842" s="40" t="s">
        <v>8391</v>
      </c>
      <c r="G842" s="40" t="s">
        <v>8392</v>
      </c>
      <c r="H842" s="167">
        <v>1</v>
      </c>
      <c r="I842" s="40" t="s">
        <v>5898</v>
      </c>
    </row>
    <row r="843" spans="3:9" x14ac:dyDescent="0.15">
      <c r="C843" s="40" t="str">
        <f>IFERROR(IF(AND(I843&lt;&gt;"",I843&gt;=$E$2),MAX($C$4:C842)+1,""),"")</f>
        <v/>
      </c>
      <c r="D843" s="99" t="str">
        <f>IFERROR(IF(AND(H843&lt;&gt;"",H843&gt;=$E$2),MAX($D$4:D842)+1,""),"")</f>
        <v/>
      </c>
      <c r="F843" s="40" t="s">
        <v>8393</v>
      </c>
      <c r="G843" s="40" t="s">
        <v>8394</v>
      </c>
      <c r="H843" s="167">
        <v>1.2</v>
      </c>
      <c r="I843" s="40" t="s">
        <v>5898</v>
      </c>
    </row>
    <row r="844" spans="3:9" x14ac:dyDescent="0.15">
      <c r="C844" s="40" t="str">
        <f>IFERROR(IF(AND(I844&lt;&gt;"",I844&gt;=$E$2),MAX($C$4:C843)+1,""),"")</f>
        <v/>
      </c>
      <c r="D844" s="99" t="str">
        <f>IFERROR(IF(AND(H844&lt;&gt;"",H844&gt;=$E$2),MAX($D$4:D843)+1,""),"")</f>
        <v/>
      </c>
      <c r="F844" s="40" t="s">
        <v>8395</v>
      </c>
      <c r="G844" s="40" t="s">
        <v>8396</v>
      </c>
      <c r="H844" s="167" t="s">
        <v>5898</v>
      </c>
      <c r="I844" s="40" t="s">
        <v>5898</v>
      </c>
    </row>
    <row r="845" spans="3:9" x14ac:dyDescent="0.15">
      <c r="C845" s="40" t="str">
        <f>IFERROR(IF(AND(I845&lt;&gt;"",I845&gt;=$E$2),MAX($C$4:C844)+1,""),"")</f>
        <v/>
      </c>
      <c r="D845" s="99" t="str">
        <f>IFERROR(IF(AND(H845&lt;&gt;"",H845&gt;=$E$2),MAX($D$4:D844)+1,""),"")</f>
        <v/>
      </c>
      <c r="F845" s="40" t="s">
        <v>8397</v>
      </c>
      <c r="G845" s="40" t="s">
        <v>8398</v>
      </c>
      <c r="H845" s="167" t="s">
        <v>5898</v>
      </c>
      <c r="I845" s="40" t="s">
        <v>5898</v>
      </c>
    </row>
    <row r="846" spans="3:9" x14ac:dyDescent="0.15">
      <c r="C846" s="40" t="str">
        <f>IFERROR(IF(AND(I846&lt;&gt;"",I846&gt;=$E$2),MAX($C$4:C845)+1,""),"")</f>
        <v/>
      </c>
      <c r="D846" s="99" t="str">
        <f>IFERROR(IF(AND(H846&lt;&gt;"",H846&gt;=$E$2),MAX($D$4:D845)+1,""),"")</f>
        <v/>
      </c>
      <c r="F846" s="40" t="s">
        <v>8399</v>
      </c>
      <c r="G846" s="40" t="s">
        <v>8400</v>
      </c>
      <c r="H846" s="167" t="s">
        <v>5898</v>
      </c>
      <c r="I846" s="40" t="s">
        <v>5898</v>
      </c>
    </row>
    <row r="847" spans="3:9" x14ac:dyDescent="0.15">
      <c r="C847" s="40" t="str">
        <f>IFERROR(IF(AND(I847&lt;&gt;"",I847&gt;=$E$2),MAX($C$4:C846)+1,""),"")</f>
        <v/>
      </c>
      <c r="D847" s="99" t="str">
        <f>IFERROR(IF(AND(H847&lt;&gt;"",H847&gt;=$E$2),MAX($D$4:D846)+1,""),"")</f>
        <v/>
      </c>
      <c r="F847" s="40" t="s">
        <v>8401</v>
      </c>
      <c r="G847" s="40" t="s">
        <v>8402</v>
      </c>
      <c r="H847" s="167" t="s">
        <v>5898</v>
      </c>
      <c r="I847" s="40" t="s">
        <v>5898</v>
      </c>
    </row>
    <row r="848" spans="3:9" x14ac:dyDescent="0.15">
      <c r="C848" s="40" t="str">
        <f>IFERROR(IF(AND(I848&lt;&gt;"",I848&gt;=$E$2),MAX($C$4:C847)+1,""),"")</f>
        <v/>
      </c>
      <c r="D848" s="99" t="str">
        <f>IFERROR(IF(AND(H848&lt;&gt;"",H848&gt;=$E$2),MAX($D$4:D847)+1,""),"")</f>
        <v/>
      </c>
      <c r="F848" s="40" t="s">
        <v>8403</v>
      </c>
      <c r="G848" s="40" t="s">
        <v>8404</v>
      </c>
      <c r="H848" s="167" t="s">
        <v>5898</v>
      </c>
      <c r="I848" s="40" t="s">
        <v>5898</v>
      </c>
    </row>
    <row r="849" spans="3:9" x14ac:dyDescent="0.15">
      <c r="C849" s="40" t="str">
        <f>IFERROR(IF(AND(I849&lt;&gt;"",I849&gt;=$E$2),MAX($C$4:C848)+1,""),"")</f>
        <v/>
      </c>
      <c r="D849" s="99" t="str">
        <f>IFERROR(IF(AND(H849&lt;&gt;"",H849&gt;=$E$2),MAX($D$4:D848)+1,""),"")</f>
        <v/>
      </c>
      <c r="F849" s="40" t="s">
        <v>8405</v>
      </c>
      <c r="G849" s="40" t="s">
        <v>8406</v>
      </c>
      <c r="H849" s="167" t="s">
        <v>5898</v>
      </c>
      <c r="I849" s="40" t="s">
        <v>5898</v>
      </c>
    </row>
    <row r="850" spans="3:9" x14ac:dyDescent="0.15">
      <c r="C850" s="40" t="str">
        <f>IFERROR(IF(AND(I850&lt;&gt;"",I850&gt;=$E$2),MAX($C$4:C849)+1,""),"")</f>
        <v/>
      </c>
      <c r="D850" s="99" t="str">
        <f>IFERROR(IF(AND(H850&lt;&gt;"",H850&gt;=$E$2),MAX($D$4:D849)+1,""),"")</f>
        <v/>
      </c>
      <c r="F850" s="40" t="s">
        <v>8407</v>
      </c>
      <c r="G850" s="40" t="s">
        <v>8408</v>
      </c>
      <c r="H850" s="167" t="s">
        <v>5898</v>
      </c>
      <c r="I850" s="40" t="s">
        <v>5898</v>
      </c>
    </row>
    <row r="851" spans="3:9" x14ac:dyDescent="0.15">
      <c r="C851" s="40" t="str">
        <f>IFERROR(IF(AND(I851&lt;&gt;"",I851&gt;=$E$2),MAX($C$4:C850)+1,""),"")</f>
        <v/>
      </c>
      <c r="D851" s="99" t="str">
        <f>IFERROR(IF(AND(H851&lt;&gt;"",H851&gt;=$E$2),MAX($D$4:D850)+1,""),"")</f>
        <v/>
      </c>
      <c r="F851" s="40" t="s">
        <v>8409</v>
      </c>
      <c r="G851" s="40" t="s">
        <v>8410</v>
      </c>
      <c r="H851" s="167">
        <v>1</v>
      </c>
      <c r="I851" s="40" t="s">
        <v>5898</v>
      </c>
    </row>
    <row r="852" spans="3:9" x14ac:dyDescent="0.15">
      <c r="C852" s="40" t="str">
        <f>IFERROR(IF(AND(I852&lt;&gt;"",I852&gt;=$E$2),MAX($C$4:C851)+1,""),"")</f>
        <v/>
      </c>
      <c r="D852" s="99" t="str">
        <f>IFERROR(IF(AND(H852&lt;&gt;"",H852&gt;=$E$2),MAX($D$4:D851)+1,""),"")</f>
        <v/>
      </c>
      <c r="F852" s="40" t="s">
        <v>8411</v>
      </c>
      <c r="G852" s="40" t="s">
        <v>8412</v>
      </c>
      <c r="H852" s="167" t="s">
        <v>5898</v>
      </c>
      <c r="I852" s="40" t="s">
        <v>5898</v>
      </c>
    </row>
    <row r="853" spans="3:9" x14ac:dyDescent="0.15">
      <c r="C853" s="40" t="str">
        <f>IFERROR(IF(AND(I853&lt;&gt;"",I853&gt;=$E$2),MAX($C$4:C852)+1,""),"")</f>
        <v/>
      </c>
      <c r="D853" s="99" t="str">
        <f>IFERROR(IF(AND(H853&lt;&gt;"",H853&gt;=$E$2),MAX($D$4:D852)+1,""),"")</f>
        <v/>
      </c>
      <c r="F853" s="40" t="s">
        <v>8413</v>
      </c>
      <c r="G853" s="40" t="s">
        <v>8414</v>
      </c>
      <c r="H853" s="167" t="s">
        <v>5898</v>
      </c>
      <c r="I853" s="40" t="s">
        <v>5898</v>
      </c>
    </row>
    <row r="854" spans="3:9" x14ac:dyDescent="0.15">
      <c r="C854" s="40" t="str">
        <f>IFERROR(IF(AND(I854&lt;&gt;"",I854&gt;=$E$2),MAX($C$4:C853)+1,""),"")</f>
        <v/>
      </c>
      <c r="D854" s="99" t="str">
        <f>IFERROR(IF(AND(H854&lt;&gt;"",H854&gt;=$E$2),MAX($D$4:D853)+1,""),"")</f>
        <v/>
      </c>
      <c r="F854" s="40" t="s">
        <v>8415</v>
      </c>
      <c r="G854" s="40" t="s">
        <v>8416</v>
      </c>
      <c r="H854" s="167">
        <v>0.5</v>
      </c>
      <c r="I854" s="40" t="s">
        <v>5898</v>
      </c>
    </row>
    <row r="855" spans="3:9" x14ac:dyDescent="0.15">
      <c r="C855" s="40" t="str">
        <f>IFERROR(IF(AND(I855&lt;&gt;"",I855&gt;=$E$2),MAX($C$4:C854)+1,""),"")</f>
        <v/>
      </c>
      <c r="D855" s="99" t="str">
        <f>IFERROR(IF(AND(H855&lt;&gt;"",H855&gt;=$E$2),MAX($D$4:D854)+1,""),"")</f>
        <v/>
      </c>
      <c r="F855" s="40" t="s">
        <v>8417</v>
      </c>
      <c r="G855" s="40" t="s">
        <v>8418</v>
      </c>
      <c r="H855" s="167" t="s">
        <v>5898</v>
      </c>
      <c r="I855" s="40" t="s">
        <v>5898</v>
      </c>
    </row>
    <row r="856" spans="3:9" x14ac:dyDescent="0.15">
      <c r="C856" s="40" t="str">
        <f>IFERROR(IF(AND(I856&lt;&gt;"",I856&gt;=$E$2),MAX($C$4:C855)+1,""),"")</f>
        <v/>
      </c>
      <c r="D856" s="99" t="str">
        <f>IFERROR(IF(AND(H856&lt;&gt;"",H856&gt;=$E$2),MAX($D$4:D855)+1,""),"")</f>
        <v/>
      </c>
      <c r="F856" s="40" t="s">
        <v>8419</v>
      </c>
      <c r="G856" s="40" t="s">
        <v>8420</v>
      </c>
      <c r="H856" s="167" t="s">
        <v>5898</v>
      </c>
      <c r="I856" s="40" t="s">
        <v>5898</v>
      </c>
    </row>
    <row r="857" spans="3:9" x14ac:dyDescent="0.15">
      <c r="C857" s="40" t="str">
        <f>IFERROR(IF(AND(I857&lt;&gt;"",I857&gt;=$E$2),MAX($C$4:C856)+1,""),"")</f>
        <v/>
      </c>
      <c r="D857" s="99" t="str">
        <f>IFERROR(IF(AND(H857&lt;&gt;"",H857&gt;=$E$2),MAX($D$4:D856)+1,""),"")</f>
        <v/>
      </c>
      <c r="F857" s="40" t="s">
        <v>8421</v>
      </c>
      <c r="G857" s="40" t="s">
        <v>8422</v>
      </c>
      <c r="H857" s="167" t="s">
        <v>5898</v>
      </c>
      <c r="I857" s="40" t="s">
        <v>5898</v>
      </c>
    </row>
    <row r="858" spans="3:9" x14ac:dyDescent="0.15">
      <c r="C858" s="40" t="str">
        <f>IFERROR(IF(AND(I858&lt;&gt;"",I858&gt;=$E$2),MAX($C$4:C857)+1,""),"")</f>
        <v/>
      </c>
      <c r="D858" s="99" t="str">
        <f>IFERROR(IF(AND(H858&lt;&gt;"",H858&gt;=$E$2),MAX($D$4:D857)+1,""),"")</f>
        <v/>
      </c>
      <c r="F858" s="40" t="s">
        <v>8423</v>
      </c>
      <c r="G858" s="40" t="s">
        <v>8424</v>
      </c>
      <c r="H858" s="167" t="s">
        <v>5898</v>
      </c>
      <c r="I858" s="40" t="s">
        <v>5898</v>
      </c>
    </row>
    <row r="859" spans="3:9" x14ac:dyDescent="0.15">
      <c r="C859" s="40" t="str">
        <f>IFERROR(IF(AND(I859&lt;&gt;"",I859&gt;=$E$2),MAX($C$4:C858)+1,""),"")</f>
        <v/>
      </c>
      <c r="D859" s="99" t="str">
        <f>IFERROR(IF(AND(H859&lt;&gt;"",H859&gt;=$E$2),MAX($D$4:D858)+1,""),"")</f>
        <v/>
      </c>
      <c r="F859" s="40" t="s">
        <v>8425</v>
      </c>
      <c r="G859" s="40" t="s">
        <v>8426</v>
      </c>
      <c r="H859" s="167" t="s">
        <v>5898</v>
      </c>
      <c r="I859" s="40" t="s">
        <v>5898</v>
      </c>
    </row>
    <row r="860" spans="3:9" x14ac:dyDescent="0.15">
      <c r="C860" s="40" t="str">
        <f>IFERROR(IF(AND(I860&lt;&gt;"",I860&gt;=$E$2),MAX($C$4:C859)+1,""),"")</f>
        <v/>
      </c>
      <c r="D860" s="99" t="str">
        <f>IFERROR(IF(AND(H860&lt;&gt;"",H860&gt;=$E$2),MAX($D$4:D859)+1,""),"")</f>
        <v/>
      </c>
      <c r="F860" s="40" t="s">
        <v>8427</v>
      </c>
      <c r="G860" s="40" t="s">
        <v>8428</v>
      </c>
      <c r="H860" s="167" t="s">
        <v>5898</v>
      </c>
      <c r="I860" s="40" t="s">
        <v>5898</v>
      </c>
    </row>
    <row r="861" spans="3:9" x14ac:dyDescent="0.15">
      <c r="C861" s="40" t="str">
        <f>IFERROR(IF(AND(I861&lt;&gt;"",I861&gt;=$E$2),MAX($C$4:C860)+1,""),"")</f>
        <v/>
      </c>
      <c r="D861" s="99" t="str">
        <f>IFERROR(IF(AND(H861&lt;&gt;"",H861&gt;=$E$2),MAX($D$4:D860)+1,""),"")</f>
        <v/>
      </c>
      <c r="F861" s="40" t="s">
        <v>8429</v>
      </c>
      <c r="G861" s="40" t="s">
        <v>8430</v>
      </c>
      <c r="H861" s="167" t="s">
        <v>5898</v>
      </c>
      <c r="I861" s="40" t="s">
        <v>5898</v>
      </c>
    </row>
    <row r="862" spans="3:9" x14ac:dyDescent="0.15">
      <c r="C862" s="40" t="str">
        <f>IFERROR(IF(AND(I862&lt;&gt;"",I862&gt;=$E$2),MAX($C$4:C861)+1,""),"")</f>
        <v/>
      </c>
      <c r="D862" s="99" t="str">
        <f>IFERROR(IF(AND(H862&lt;&gt;"",H862&gt;=$E$2),MAX($D$4:D861)+1,""),"")</f>
        <v/>
      </c>
      <c r="F862" s="40" t="s">
        <v>8431</v>
      </c>
      <c r="G862" s="40" t="s">
        <v>8432</v>
      </c>
      <c r="H862" s="167" t="s">
        <v>5898</v>
      </c>
      <c r="I862" s="40" t="s">
        <v>5898</v>
      </c>
    </row>
    <row r="863" spans="3:9" x14ac:dyDescent="0.15">
      <c r="C863" s="40" t="str">
        <f>IFERROR(IF(AND(I863&lt;&gt;"",I863&gt;=$E$2),MAX($C$4:C862)+1,""),"")</f>
        <v/>
      </c>
      <c r="D863" s="99" t="str">
        <f>IFERROR(IF(AND(H863&lt;&gt;"",H863&gt;=$E$2),MAX($D$4:D862)+1,""),"")</f>
        <v/>
      </c>
      <c r="F863" s="40" t="s">
        <v>8433</v>
      </c>
      <c r="G863" s="40" t="s">
        <v>8434</v>
      </c>
      <c r="H863" s="167" t="s">
        <v>5898</v>
      </c>
      <c r="I863" s="40" t="s">
        <v>5898</v>
      </c>
    </row>
    <row r="864" spans="3:9" x14ac:dyDescent="0.15">
      <c r="C864" s="40" t="str">
        <f>IFERROR(IF(AND(I864&lt;&gt;"",I864&gt;=$E$2),MAX($C$4:C863)+1,""),"")</f>
        <v/>
      </c>
      <c r="D864" s="99" t="str">
        <f>IFERROR(IF(AND(H864&lt;&gt;"",H864&gt;=$E$2),MAX($D$4:D863)+1,""),"")</f>
        <v/>
      </c>
      <c r="F864" s="40" t="s">
        <v>8435</v>
      </c>
      <c r="G864" s="40" t="s">
        <v>8436</v>
      </c>
      <c r="H864" s="167" t="s">
        <v>5898</v>
      </c>
      <c r="I864" s="40" t="s">
        <v>5898</v>
      </c>
    </row>
    <row r="865" spans="3:9" x14ac:dyDescent="0.15">
      <c r="C865" s="40" t="str">
        <f>IFERROR(IF(AND(I865&lt;&gt;"",I865&gt;=$E$2),MAX($C$4:C864)+1,""),"")</f>
        <v/>
      </c>
      <c r="D865" s="99" t="str">
        <f>IFERROR(IF(AND(H865&lt;&gt;"",H865&gt;=$E$2),MAX($D$4:D864)+1,""),"")</f>
        <v/>
      </c>
      <c r="F865" s="40" t="s">
        <v>8437</v>
      </c>
      <c r="G865" s="40" t="s">
        <v>8438</v>
      </c>
      <c r="H865" s="167" t="s">
        <v>5898</v>
      </c>
      <c r="I865" s="40" t="s">
        <v>5898</v>
      </c>
    </row>
    <row r="866" spans="3:9" x14ac:dyDescent="0.15">
      <c r="C866" s="40" t="str">
        <f>IFERROR(IF(AND(I866&lt;&gt;"",I866&gt;=$E$2),MAX($C$4:C865)+1,""),"")</f>
        <v/>
      </c>
      <c r="D866" s="99" t="str">
        <f>IFERROR(IF(AND(H866&lt;&gt;"",H866&gt;=$E$2),MAX($D$4:D865)+1,""),"")</f>
        <v/>
      </c>
      <c r="F866" s="40" t="s">
        <v>8439</v>
      </c>
      <c r="G866" s="40" t="s">
        <v>8440</v>
      </c>
      <c r="H866" s="167" t="s">
        <v>5898</v>
      </c>
      <c r="I866" s="40" t="s">
        <v>5898</v>
      </c>
    </row>
    <row r="867" spans="3:9" x14ac:dyDescent="0.15">
      <c r="C867" s="40" t="str">
        <f>IFERROR(IF(AND(I867&lt;&gt;"",I867&gt;=$E$2),MAX($C$4:C866)+1,""),"")</f>
        <v/>
      </c>
      <c r="D867" s="99" t="str">
        <f>IFERROR(IF(AND(H867&lt;&gt;"",H867&gt;=$E$2),MAX($D$4:D866)+1,""),"")</f>
        <v/>
      </c>
      <c r="F867" s="40" t="s">
        <v>8441</v>
      </c>
      <c r="G867" s="40" t="s">
        <v>8442</v>
      </c>
      <c r="H867" s="167" t="s">
        <v>5898</v>
      </c>
      <c r="I867" s="40" t="s">
        <v>5898</v>
      </c>
    </row>
    <row r="868" spans="3:9" x14ac:dyDescent="0.15">
      <c r="C868" s="40" t="str">
        <f>IFERROR(IF(AND(I868&lt;&gt;"",I868&gt;=$E$2),MAX($C$4:C867)+1,""),"")</f>
        <v/>
      </c>
      <c r="D868" s="99" t="str">
        <f>IFERROR(IF(AND(H868&lt;&gt;"",H868&gt;=$E$2),MAX($D$4:D867)+1,""),"")</f>
        <v/>
      </c>
      <c r="F868" s="40" t="s">
        <v>8443</v>
      </c>
      <c r="G868" s="40" t="s">
        <v>8444</v>
      </c>
      <c r="H868" s="167">
        <v>0.6</v>
      </c>
      <c r="I868" s="40" t="s">
        <v>5898</v>
      </c>
    </row>
    <row r="869" spans="3:9" x14ac:dyDescent="0.15">
      <c r="C869" s="40" t="str">
        <f>IFERROR(IF(AND(I869&lt;&gt;"",I869&gt;=$E$2),MAX($C$4:C868)+1,""),"")</f>
        <v/>
      </c>
      <c r="D869" s="99" t="str">
        <f>IFERROR(IF(AND(H869&lt;&gt;"",H869&gt;=$E$2),MAX($D$4:D868)+1,""),"")</f>
        <v/>
      </c>
      <c r="F869" s="40" t="s">
        <v>8445</v>
      </c>
      <c r="G869" s="40" t="s">
        <v>8446</v>
      </c>
      <c r="H869" s="167">
        <v>0.3</v>
      </c>
      <c r="I869" s="40" t="s">
        <v>5898</v>
      </c>
    </row>
    <row r="870" spans="3:9" x14ac:dyDescent="0.15">
      <c r="C870" s="40" t="str">
        <f>IFERROR(IF(AND(I870&lt;&gt;"",I870&gt;=$E$2),MAX($C$4:C869)+1,""),"")</f>
        <v/>
      </c>
      <c r="D870" s="99" t="str">
        <f>IFERROR(IF(AND(H870&lt;&gt;"",H870&gt;=$E$2),MAX($D$4:D869)+1,""),"")</f>
        <v/>
      </c>
      <c r="F870" s="40" t="s">
        <v>8447</v>
      </c>
      <c r="G870" s="40" t="s">
        <v>8448</v>
      </c>
      <c r="H870" s="167" t="s">
        <v>5898</v>
      </c>
      <c r="I870" s="40" t="s">
        <v>5898</v>
      </c>
    </row>
    <row r="871" spans="3:9" x14ac:dyDescent="0.15">
      <c r="C871" s="40">
        <f>IFERROR(IF(AND(I871&lt;&gt;"",I871&gt;=$E$2),MAX($C$4:C870)+1,""),"")</f>
        <v>6</v>
      </c>
      <c r="D871" s="99" t="str">
        <f>IFERROR(IF(AND(H871&lt;&gt;"",H871&gt;=$E$2),MAX($D$4:D870)+1,""),"")</f>
        <v/>
      </c>
      <c r="F871" s="40" t="s">
        <v>8449</v>
      </c>
      <c r="G871" s="40" t="s">
        <v>8450</v>
      </c>
      <c r="H871" s="167" t="s">
        <v>5898</v>
      </c>
      <c r="I871" s="40">
        <v>1.5</v>
      </c>
    </row>
    <row r="872" spans="3:9" x14ac:dyDescent="0.15">
      <c r="C872" s="40" t="str">
        <f>IFERROR(IF(AND(I872&lt;&gt;"",I872&gt;=$E$2),MAX($C$4:C871)+1,""),"")</f>
        <v/>
      </c>
      <c r="D872" s="99" t="str">
        <f>IFERROR(IF(AND(H872&lt;&gt;"",H872&gt;=$E$2),MAX($D$4:D871)+1,""),"")</f>
        <v/>
      </c>
      <c r="F872" s="40" t="s">
        <v>8451</v>
      </c>
      <c r="G872" s="40" t="s">
        <v>8452</v>
      </c>
      <c r="H872" s="167" t="s">
        <v>5898</v>
      </c>
      <c r="I872" s="40" t="s">
        <v>5898</v>
      </c>
    </row>
    <row r="873" spans="3:9" x14ac:dyDescent="0.15">
      <c r="C873" s="40" t="str">
        <f>IFERROR(IF(AND(I873&lt;&gt;"",I873&gt;=$E$2),MAX($C$4:C872)+1,""),"")</f>
        <v/>
      </c>
      <c r="D873" s="99" t="str">
        <f>IFERROR(IF(AND(H873&lt;&gt;"",H873&gt;=$E$2),MAX($D$4:D872)+1,""),"")</f>
        <v/>
      </c>
      <c r="F873" s="40" t="s">
        <v>8453</v>
      </c>
      <c r="G873" s="40" t="s">
        <v>8454</v>
      </c>
      <c r="H873" s="167" t="s">
        <v>5898</v>
      </c>
      <c r="I873" s="40" t="s">
        <v>5898</v>
      </c>
    </row>
    <row r="874" spans="3:9" x14ac:dyDescent="0.15">
      <c r="C874" s="40" t="str">
        <f>IFERROR(IF(AND(I874&lt;&gt;"",I874&gt;=$E$2),MAX($C$4:C873)+1,""),"")</f>
        <v/>
      </c>
      <c r="D874" s="99" t="str">
        <f>IFERROR(IF(AND(H874&lt;&gt;"",H874&gt;=$E$2),MAX($D$4:D873)+1,""),"")</f>
        <v/>
      </c>
      <c r="F874" s="40" t="s">
        <v>8455</v>
      </c>
      <c r="G874" s="40" t="s">
        <v>8456</v>
      </c>
      <c r="H874" s="167">
        <v>0.5</v>
      </c>
      <c r="I874" s="40" t="s">
        <v>5898</v>
      </c>
    </row>
    <row r="875" spans="3:9" x14ac:dyDescent="0.15">
      <c r="C875" s="40" t="str">
        <f>IFERROR(IF(AND(I875&lt;&gt;"",I875&gt;=$E$2),MAX($C$4:C874)+1,""),"")</f>
        <v/>
      </c>
      <c r="D875" s="99" t="str">
        <f>IFERROR(IF(AND(H875&lt;&gt;"",H875&gt;=$E$2),MAX($D$4:D874)+1,""),"")</f>
        <v/>
      </c>
      <c r="F875" s="40" t="s">
        <v>8457</v>
      </c>
      <c r="G875" s="40" t="s">
        <v>8458</v>
      </c>
      <c r="H875" s="167" t="s">
        <v>5898</v>
      </c>
      <c r="I875" s="40" t="s">
        <v>5898</v>
      </c>
    </row>
    <row r="876" spans="3:9" x14ac:dyDescent="0.15">
      <c r="C876" s="40" t="str">
        <f>IFERROR(IF(AND(I876&lt;&gt;"",I876&gt;=$E$2),MAX($C$4:C875)+1,""),"")</f>
        <v/>
      </c>
      <c r="D876" s="99">
        <f>IFERROR(IF(AND(H876&lt;&gt;"",H876&gt;=$E$2),MAX($D$4:D875)+1,""),"")</f>
        <v>22</v>
      </c>
      <c r="F876" s="40" t="s">
        <v>8459</v>
      </c>
      <c r="G876" s="40" t="s">
        <v>8460</v>
      </c>
      <c r="H876" s="167">
        <v>1.5</v>
      </c>
      <c r="I876" s="40" t="s">
        <v>5898</v>
      </c>
    </row>
    <row r="877" spans="3:9" x14ac:dyDescent="0.15">
      <c r="C877" s="40" t="str">
        <f>IFERROR(IF(AND(I877&lt;&gt;"",I877&gt;=$E$2),MAX($C$4:C876)+1,""),"")</f>
        <v/>
      </c>
      <c r="D877" s="99" t="str">
        <f>IFERROR(IF(AND(H877&lt;&gt;"",H877&gt;=$E$2),MAX($D$4:D876)+1,""),"")</f>
        <v/>
      </c>
      <c r="F877" s="40" t="s">
        <v>8461</v>
      </c>
      <c r="G877" s="40" t="s">
        <v>8462</v>
      </c>
      <c r="H877" s="167">
        <v>1.2</v>
      </c>
      <c r="I877" s="40" t="s">
        <v>5898</v>
      </c>
    </row>
    <row r="878" spans="3:9" x14ac:dyDescent="0.15">
      <c r="C878" s="40" t="str">
        <f>IFERROR(IF(AND(I878&lt;&gt;"",I878&gt;=$E$2),MAX($C$4:C877)+1,""),"")</f>
        <v/>
      </c>
      <c r="D878" s="99" t="str">
        <f>IFERROR(IF(AND(H878&lt;&gt;"",H878&gt;=$E$2),MAX($D$4:D877)+1,""),"")</f>
        <v/>
      </c>
      <c r="F878" s="40" t="s">
        <v>8463</v>
      </c>
      <c r="G878" s="40" t="s">
        <v>8464</v>
      </c>
      <c r="H878" s="167">
        <v>1</v>
      </c>
      <c r="I878" s="40" t="s">
        <v>5898</v>
      </c>
    </row>
    <row r="879" spans="3:9" x14ac:dyDescent="0.15">
      <c r="C879" s="40" t="str">
        <f>IFERROR(IF(AND(I879&lt;&gt;"",I879&gt;=$E$2),MAX($C$4:C878)+1,""),"")</f>
        <v/>
      </c>
      <c r="D879" s="99" t="str">
        <f>IFERROR(IF(AND(H879&lt;&gt;"",H879&gt;=$E$2),MAX($D$4:D878)+1,""),"")</f>
        <v/>
      </c>
      <c r="F879" s="40" t="s">
        <v>8465</v>
      </c>
      <c r="G879" s="40" t="s">
        <v>8466</v>
      </c>
      <c r="H879" s="167" t="s">
        <v>5898</v>
      </c>
      <c r="I879" s="40" t="s">
        <v>5898</v>
      </c>
    </row>
    <row r="880" spans="3:9" x14ac:dyDescent="0.15">
      <c r="C880" s="40" t="str">
        <f>IFERROR(IF(AND(I880&lt;&gt;"",I880&gt;=$E$2),MAX($C$4:C879)+1,""),"")</f>
        <v/>
      </c>
      <c r="D880" s="99" t="str">
        <f>IFERROR(IF(AND(H880&lt;&gt;"",H880&gt;=$E$2),MAX($D$4:D879)+1,""),"")</f>
        <v/>
      </c>
      <c r="F880" s="40" t="s">
        <v>8467</v>
      </c>
      <c r="G880" s="40" t="s">
        <v>8468</v>
      </c>
      <c r="H880" s="167" t="s">
        <v>5898</v>
      </c>
      <c r="I880" s="40" t="s">
        <v>5898</v>
      </c>
    </row>
    <row r="881" spans="3:9" x14ac:dyDescent="0.15">
      <c r="C881" s="40" t="str">
        <f>IFERROR(IF(AND(I881&lt;&gt;"",I881&gt;=$E$2),MAX($C$4:C880)+1,""),"")</f>
        <v/>
      </c>
      <c r="D881" s="99" t="str">
        <f>IFERROR(IF(AND(H881&lt;&gt;"",H881&gt;=$E$2),MAX($D$4:D880)+1,""),"")</f>
        <v/>
      </c>
      <c r="F881" s="40" t="s">
        <v>8469</v>
      </c>
      <c r="G881" s="40" t="s">
        <v>8470</v>
      </c>
      <c r="H881" s="167" t="s">
        <v>5898</v>
      </c>
      <c r="I881" s="40" t="s">
        <v>5898</v>
      </c>
    </row>
    <row r="882" spans="3:9" x14ac:dyDescent="0.15">
      <c r="C882" s="40" t="str">
        <f>IFERROR(IF(AND(I882&lt;&gt;"",I882&gt;=$E$2),MAX($C$4:C881)+1,""),"")</f>
        <v/>
      </c>
      <c r="D882" s="99">
        <f>IFERROR(IF(AND(H882&lt;&gt;"",H882&gt;=$E$2),MAX($D$4:D881)+1,""),"")</f>
        <v>23</v>
      </c>
      <c r="F882" s="40" t="s">
        <v>8471</v>
      </c>
      <c r="G882" s="40" t="s">
        <v>8472</v>
      </c>
      <c r="H882" s="167">
        <v>2.1</v>
      </c>
      <c r="I882" s="40" t="s">
        <v>5898</v>
      </c>
    </row>
    <row r="883" spans="3:9" x14ac:dyDescent="0.15">
      <c r="C883" s="40" t="str">
        <f>IFERROR(IF(AND(I883&lt;&gt;"",I883&gt;=$E$2),MAX($C$4:C882)+1,""),"")</f>
        <v/>
      </c>
      <c r="D883" s="99" t="str">
        <f>IFERROR(IF(AND(H883&lt;&gt;"",H883&gt;=$E$2),MAX($D$4:D882)+1,""),"")</f>
        <v/>
      </c>
      <c r="F883" s="40" t="s">
        <v>8473</v>
      </c>
      <c r="G883" s="40" t="s">
        <v>8474</v>
      </c>
      <c r="H883" s="167" t="s">
        <v>5898</v>
      </c>
      <c r="I883" s="40" t="s">
        <v>5898</v>
      </c>
    </row>
    <row r="884" spans="3:9" x14ac:dyDescent="0.15">
      <c r="C884" s="40" t="str">
        <f>IFERROR(IF(AND(I884&lt;&gt;"",I884&gt;=$E$2),MAX($C$4:C883)+1,""),"")</f>
        <v/>
      </c>
      <c r="D884" s="99" t="str">
        <f>IFERROR(IF(AND(H884&lt;&gt;"",H884&gt;=$E$2),MAX($D$4:D883)+1,""),"")</f>
        <v/>
      </c>
      <c r="F884" s="40" t="s">
        <v>8475</v>
      </c>
      <c r="G884" s="40" t="s">
        <v>8476</v>
      </c>
      <c r="H884" s="167">
        <v>0.5</v>
      </c>
      <c r="I884" s="40" t="s">
        <v>5898</v>
      </c>
    </row>
    <row r="885" spans="3:9" x14ac:dyDescent="0.15">
      <c r="C885" s="40" t="str">
        <f>IFERROR(IF(AND(I885&lt;&gt;"",I885&gt;=$E$2),MAX($C$4:C884)+1,""),"")</f>
        <v/>
      </c>
      <c r="D885" s="99" t="str">
        <f>IFERROR(IF(AND(H885&lt;&gt;"",H885&gt;=$E$2),MAX($D$4:D884)+1,""),"")</f>
        <v/>
      </c>
      <c r="F885" s="40" t="s">
        <v>8477</v>
      </c>
      <c r="G885" s="40" t="s">
        <v>8478</v>
      </c>
      <c r="H885" s="167" t="s">
        <v>5898</v>
      </c>
      <c r="I885" s="40" t="s">
        <v>5898</v>
      </c>
    </row>
    <row r="886" spans="3:9" x14ac:dyDescent="0.15">
      <c r="C886" s="40" t="str">
        <f>IFERROR(IF(AND(I886&lt;&gt;"",I886&gt;=$E$2),MAX($C$4:C885)+1,""),"")</f>
        <v/>
      </c>
      <c r="D886" s="99" t="str">
        <f>IFERROR(IF(AND(H886&lt;&gt;"",H886&gt;=$E$2),MAX($D$4:D885)+1,""),"")</f>
        <v/>
      </c>
      <c r="F886" s="40" t="s">
        <v>8479</v>
      </c>
      <c r="G886" s="40" t="s">
        <v>8480</v>
      </c>
      <c r="H886" s="167" t="s">
        <v>5898</v>
      </c>
      <c r="I886" s="40" t="s">
        <v>5898</v>
      </c>
    </row>
    <row r="887" spans="3:9" x14ac:dyDescent="0.15">
      <c r="C887" s="40" t="str">
        <f>IFERROR(IF(AND(I887&lt;&gt;"",I887&gt;=$E$2),MAX($C$4:C886)+1,""),"")</f>
        <v/>
      </c>
      <c r="D887" s="99">
        <f>IFERROR(IF(AND(H887&lt;&gt;"",H887&gt;=$E$2),MAX($D$4:D886)+1,""),"")</f>
        <v>24</v>
      </c>
      <c r="F887" s="40" t="s">
        <v>8481</v>
      </c>
      <c r="G887" s="40" t="s">
        <v>8482</v>
      </c>
      <c r="H887" s="167">
        <v>2</v>
      </c>
      <c r="I887" s="40" t="s">
        <v>5898</v>
      </c>
    </row>
    <row r="888" spans="3:9" x14ac:dyDescent="0.15">
      <c r="C888" s="40" t="str">
        <f>IFERROR(IF(AND(I888&lt;&gt;"",I888&gt;=$E$2),MAX($C$4:C887)+1,""),"")</f>
        <v/>
      </c>
      <c r="D888" s="99" t="str">
        <f>IFERROR(IF(AND(H888&lt;&gt;"",H888&gt;=$E$2),MAX($D$4:D887)+1,""),"")</f>
        <v/>
      </c>
      <c r="F888" s="40" t="s">
        <v>8483</v>
      </c>
      <c r="G888" s="40" t="s">
        <v>8484</v>
      </c>
      <c r="H888" s="167" t="s">
        <v>5898</v>
      </c>
      <c r="I888" s="40" t="s">
        <v>5898</v>
      </c>
    </row>
    <row r="889" spans="3:9" x14ac:dyDescent="0.15">
      <c r="C889" s="40" t="str">
        <f>IFERROR(IF(AND(I889&lt;&gt;"",I889&gt;=$E$2),MAX($C$4:C888)+1,""),"")</f>
        <v/>
      </c>
      <c r="D889" s="99" t="str">
        <f>IFERROR(IF(AND(H889&lt;&gt;"",H889&gt;=$E$2),MAX($D$4:D888)+1,""),"")</f>
        <v/>
      </c>
      <c r="F889" s="40" t="s">
        <v>8485</v>
      </c>
      <c r="G889" s="40" t="s">
        <v>8486</v>
      </c>
      <c r="H889" s="167" t="s">
        <v>5898</v>
      </c>
      <c r="I889" s="40" t="s">
        <v>5898</v>
      </c>
    </row>
    <row r="890" spans="3:9" x14ac:dyDescent="0.15">
      <c r="C890" s="40">
        <f>IFERROR(IF(AND(I890&lt;&gt;"",I890&gt;=$E$2),MAX($C$4:C889)+1,""),"")</f>
        <v>7</v>
      </c>
      <c r="D890" s="99" t="str">
        <f>IFERROR(IF(AND(H890&lt;&gt;"",H890&gt;=$E$2),MAX($D$4:D889)+1,""),"")</f>
        <v/>
      </c>
      <c r="F890" s="40" t="s">
        <v>8487</v>
      </c>
      <c r="G890" s="40" t="s">
        <v>8488</v>
      </c>
      <c r="H890" s="167" t="s">
        <v>5898</v>
      </c>
      <c r="I890" s="40">
        <v>2</v>
      </c>
    </row>
    <row r="891" spans="3:9" x14ac:dyDescent="0.15">
      <c r="C891" s="40" t="str">
        <f>IFERROR(IF(AND(I891&lt;&gt;"",I891&gt;=$E$2),MAX($C$4:C890)+1,""),"")</f>
        <v/>
      </c>
      <c r="D891" s="99" t="str">
        <f>IFERROR(IF(AND(H891&lt;&gt;"",H891&gt;=$E$2),MAX($D$4:D890)+1,""),"")</f>
        <v/>
      </c>
      <c r="F891" s="40" t="s">
        <v>8489</v>
      </c>
      <c r="G891" s="40" t="s">
        <v>8490</v>
      </c>
      <c r="H891" s="167" t="s">
        <v>5898</v>
      </c>
      <c r="I891" s="40" t="s">
        <v>5898</v>
      </c>
    </row>
    <row r="892" spans="3:9" x14ac:dyDescent="0.15">
      <c r="C892" s="40" t="str">
        <f>IFERROR(IF(AND(I892&lt;&gt;"",I892&gt;=$E$2),MAX($C$4:C891)+1,""),"")</f>
        <v/>
      </c>
      <c r="D892" s="99" t="str">
        <f>IFERROR(IF(AND(H892&lt;&gt;"",H892&gt;=$E$2),MAX($D$4:D891)+1,""),"")</f>
        <v/>
      </c>
      <c r="F892" s="40" t="s">
        <v>8491</v>
      </c>
      <c r="G892" s="40" t="s">
        <v>8492</v>
      </c>
      <c r="H892" s="167" t="s">
        <v>5898</v>
      </c>
      <c r="I892" s="40" t="s">
        <v>5898</v>
      </c>
    </row>
    <row r="893" spans="3:9" x14ac:dyDescent="0.15">
      <c r="C893" s="40" t="str">
        <f>IFERROR(IF(AND(I893&lt;&gt;"",I893&gt;=$E$2),MAX($C$4:C892)+1,""),"")</f>
        <v/>
      </c>
      <c r="D893" s="99" t="str">
        <f>IFERROR(IF(AND(H893&lt;&gt;"",H893&gt;=$E$2),MAX($D$4:D892)+1,""),"")</f>
        <v/>
      </c>
      <c r="F893" s="40" t="s">
        <v>8493</v>
      </c>
      <c r="G893" s="40" t="s">
        <v>8494</v>
      </c>
      <c r="H893" s="167" t="s">
        <v>5898</v>
      </c>
      <c r="I893" s="40" t="s">
        <v>5898</v>
      </c>
    </row>
    <row r="894" spans="3:9" x14ac:dyDescent="0.15">
      <c r="C894" s="40" t="str">
        <f>IFERROR(IF(AND(I894&lt;&gt;"",I894&gt;=$E$2),MAX($C$4:C893)+1,""),"")</f>
        <v/>
      </c>
      <c r="D894" s="99" t="str">
        <f>IFERROR(IF(AND(H894&lt;&gt;"",H894&gt;=$E$2),MAX($D$4:D893)+1,""),"")</f>
        <v/>
      </c>
      <c r="F894" s="40" t="s">
        <v>8495</v>
      </c>
      <c r="G894" s="40" t="s">
        <v>8496</v>
      </c>
      <c r="H894" s="167" t="s">
        <v>5898</v>
      </c>
      <c r="I894" s="40" t="s">
        <v>5898</v>
      </c>
    </row>
    <row r="895" spans="3:9" x14ac:dyDescent="0.15">
      <c r="C895" s="40" t="str">
        <f>IFERROR(IF(AND(I895&lt;&gt;"",I895&gt;=$E$2),MAX($C$4:C894)+1,""),"")</f>
        <v/>
      </c>
      <c r="D895" s="99">
        <f>IFERROR(IF(AND(H895&lt;&gt;"",H895&gt;=$E$2),MAX($D$4:D894)+1,""),"")</f>
        <v>25</v>
      </c>
      <c r="F895" s="40" t="s">
        <v>8497</v>
      </c>
      <c r="G895" s="40" t="s">
        <v>8498</v>
      </c>
      <c r="H895" s="167">
        <v>1.5</v>
      </c>
      <c r="I895" s="40" t="s">
        <v>5898</v>
      </c>
    </row>
    <row r="896" spans="3:9" x14ac:dyDescent="0.15">
      <c r="C896" s="40" t="str">
        <f>IFERROR(IF(AND(I896&lt;&gt;"",I896&gt;=$E$2),MAX($C$4:C895)+1,""),"")</f>
        <v/>
      </c>
      <c r="D896" s="99" t="str">
        <f>IFERROR(IF(AND(H896&lt;&gt;"",H896&gt;=$E$2),MAX($D$4:D895)+1,""),"")</f>
        <v/>
      </c>
      <c r="F896" s="40" t="s">
        <v>8499</v>
      </c>
      <c r="G896" s="40" t="s">
        <v>8500</v>
      </c>
      <c r="H896" s="167" t="s">
        <v>5898</v>
      </c>
      <c r="I896" s="40" t="s">
        <v>5898</v>
      </c>
    </row>
    <row r="897" spans="3:9" x14ac:dyDescent="0.15">
      <c r="C897" s="40" t="str">
        <f>IFERROR(IF(AND(I897&lt;&gt;"",I897&gt;=$E$2),MAX($C$4:C896)+1,""),"")</f>
        <v/>
      </c>
      <c r="D897" s="99" t="str">
        <f>IFERROR(IF(AND(H897&lt;&gt;"",H897&gt;=$E$2),MAX($D$4:D896)+1,""),"")</f>
        <v/>
      </c>
      <c r="F897" s="40" t="s">
        <v>8501</v>
      </c>
      <c r="G897" s="40" t="s">
        <v>8502</v>
      </c>
      <c r="H897" s="167" t="s">
        <v>5898</v>
      </c>
      <c r="I897" s="40" t="s">
        <v>5898</v>
      </c>
    </row>
    <row r="898" spans="3:9" x14ac:dyDescent="0.15">
      <c r="C898" s="40" t="str">
        <f>IFERROR(IF(AND(I898&lt;&gt;"",I898&gt;=$E$2),MAX($C$4:C897)+1,""),"")</f>
        <v/>
      </c>
      <c r="D898" s="99" t="str">
        <f>IFERROR(IF(AND(H898&lt;&gt;"",H898&gt;=$E$2),MAX($D$4:D897)+1,""),"")</f>
        <v/>
      </c>
      <c r="F898" s="40" t="s">
        <v>8503</v>
      </c>
      <c r="G898" s="40" t="s">
        <v>8504</v>
      </c>
      <c r="H898" s="167" t="s">
        <v>5898</v>
      </c>
      <c r="I898" s="40" t="s">
        <v>5898</v>
      </c>
    </row>
    <row r="899" spans="3:9" x14ac:dyDescent="0.15">
      <c r="C899" s="40" t="str">
        <f>IFERROR(IF(AND(I899&lt;&gt;"",I899&gt;=$E$2),MAX($C$4:C898)+1,""),"")</f>
        <v/>
      </c>
      <c r="D899" s="99" t="str">
        <f>IFERROR(IF(AND(H899&lt;&gt;"",H899&gt;=$E$2),MAX($D$4:D898)+1,""),"")</f>
        <v/>
      </c>
      <c r="F899" s="40" t="s">
        <v>8505</v>
      </c>
      <c r="G899" s="40" t="s">
        <v>8506</v>
      </c>
      <c r="H899" s="167" t="s">
        <v>5898</v>
      </c>
      <c r="I899" s="40" t="s">
        <v>5898</v>
      </c>
    </row>
    <row r="900" spans="3:9" x14ac:dyDescent="0.15">
      <c r="C900" s="40" t="str">
        <f>IFERROR(IF(AND(I900&lt;&gt;"",I900&gt;=$E$2),MAX($C$4:C899)+1,""),"")</f>
        <v/>
      </c>
      <c r="D900" s="99">
        <f>IFERROR(IF(AND(H900&lt;&gt;"",H900&gt;=$E$2),MAX($D$4:D899)+1,""),"")</f>
        <v>26</v>
      </c>
      <c r="F900" s="40" t="s">
        <v>8507</v>
      </c>
      <c r="G900" s="40" t="s">
        <v>8508</v>
      </c>
      <c r="H900" s="167">
        <v>1.5</v>
      </c>
      <c r="I900" s="40" t="s">
        <v>5898</v>
      </c>
    </row>
    <row r="901" spans="3:9" x14ac:dyDescent="0.15">
      <c r="C901" s="40" t="str">
        <f>IFERROR(IF(AND(I901&lt;&gt;"",I901&gt;=$E$2),MAX($C$4:C900)+1,""),"")</f>
        <v/>
      </c>
      <c r="D901" s="99" t="str">
        <f>IFERROR(IF(AND(H901&lt;&gt;"",H901&gt;=$E$2),MAX($D$4:D900)+1,""),"")</f>
        <v/>
      </c>
      <c r="F901" s="40" t="s">
        <v>8509</v>
      </c>
      <c r="G901" s="40" t="s">
        <v>8510</v>
      </c>
      <c r="H901" s="167" t="s">
        <v>5898</v>
      </c>
      <c r="I901" s="40" t="s">
        <v>5898</v>
      </c>
    </row>
    <row r="902" spans="3:9" x14ac:dyDescent="0.15">
      <c r="C902" s="40" t="str">
        <f>IFERROR(IF(AND(I902&lt;&gt;"",I902&gt;=$E$2),MAX($C$4:C901)+1,""),"")</f>
        <v/>
      </c>
      <c r="D902" s="99" t="str">
        <f>IFERROR(IF(AND(H902&lt;&gt;"",H902&gt;=$E$2),MAX($D$4:D901)+1,""),"")</f>
        <v/>
      </c>
      <c r="F902" s="40" t="s">
        <v>8511</v>
      </c>
      <c r="G902" s="40" t="s">
        <v>8512</v>
      </c>
      <c r="H902" s="167" t="s">
        <v>5898</v>
      </c>
      <c r="I902" s="40" t="s">
        <v>5898</v>
      </c>
    </row>
    <row r="903" spans="3:9" x14ac:dyDescent="0.15">
      <c r="C903" s="40" t="str">
        <f>IFERROR(IF(AND(I903&lt;&gt;"",I903&gt;=$E$2),MAX($C$4:C902)+1,""),"")</f>
        <v/>
      </c>
      <c r="D903" s="99" t="str">
        <f>IFERROR(IF(AND(H903&lt;&gt;"",H903&gt;=$E$2),MAX($D$4:D902)+1,""),"")</f>
        <v/>
      </c>
      <c r="F903" s="40" t="s">
        <v>8513</v>
      </c>
      <c r="G903" s="40" t="s">
        <v>8514</v>
      </c>
      <c r="H903" s="167">
        <v>1</v>
      </c>
      <c r="I903" s="40" t="s">
        <v>5898</v>
      </c>
    </row>
    <row r="904" spans="3:9" x14ac:dyDescent="0.15">
      <c r="C904" s="40" t="str">
        <f>IFERROR(IF(AND(I904&lt;&gt;"",I904&gt;=$E$2),MAX($C$4:C903)+1,""),"")</f>
        <v/>
      </c>
      <c r="D904" s="99" t="str">
        <f>IFERROR(IF(AND(H904&lt;&gt;"",H904&gt;=$E$2),MAX($D$4:D903)+1,""),"")</f>
        <v/>
      </c>
      <c r="F904" s="40" t="s">
        <v>8515</v>
      </c>
      <c r="G904" s="40" t="s">
        <v>8516</v>
      </c>
      <c r="H904" s="167" t="s">
        <v>5898</v>
      </c>
      <c r="I904" s="40" t="s">
        <v>5898</v>
      </c>
    </row>
    <row r="905" spans="3:9" x14ac:dyDescent="0.15">
      <c r="C905" s="40">
        <f>IFERROR(IF(AND(I905&lt;&gt;"",I905&gt;=$E$2),MAX($C$4:C904)+1,""),"")</f>
        <v>8</v>
      </c>
      <c r="D905" s="99" t="str">
        <f>IFERROR(IF(AND(H905&lt;&gt;"",H905&gt;=$E$2),MAX($D$4:D904)+1,""),"")</f>
        <v/>
      </c>
      <c r="F905" s="40" t="s">
        <v>8517</v>
      </c>
      <c r="G905" s="40" t="s">
        <v>8518</v>
      </c>
      <c r="H905" s="167" t="s">
        <v>5898</v>
      </c>
      <c r="I905" s="40">
        <v>2</v>
      </c>
    </row>
    <row r="906" spans="3:9" x14ac:dyDescent="0.15">
      <c r="C906" s="40" t="str">
        <f>IFERROR(IF(AND(I906&lt;&gt;"",I906&gt;=$E$2),MAX($C$4:C905)+1,""),"")</f>
        <v/>
      </c>
      <c r="D906" s="99">
        <f>IFERROR(IF(AND(H906&lt;&gt;"",H906&gt;=$E$2),MAX($D$4:D905)+1,""),"")</f>
        <v>27</v>
      </c>
      <c r="F906" s="40" t="s">
        <v>8519</v>
      </c>
      <c r="G906" s="40" t="s">
        <v>8520</v>
      </c>
      <c r="H906" s="167">
        <v>2</v>
      </c>
      <c r="I906" s="40" t="s">
        <v>5898</v>
      </c>
    </row>
    <row r="907" spans="3:9" x14ac:dyDescent="0.15">
      <c r="C907" s="40" t="str">
        <f>IFERROR(IF(AND(I907&lt;&gt;"",I907&gt;=$E$2),MAX($C$4:C906)+1,""),"")</f>
        <v/>
      </c>
      <c r="D907" s="99" t="str">
        <f>IFERROR(IF(AND(H907&lt;&gt;"",H907&gt;=$E$2),MAX($D$4:D906)+1,""),"")</f>
        <v/>
      </c>
      <c r="F907" s="40" t="s">
        <v>8521</v>
      </c>
      <c r="G907" s="40" t="s">
        <v>8522</v>
      </c>
      <c r="H907" s="167" t="s">
        <v>5898</v>
      </c>
      <c r="I907" s="40" t="s">
        <v>5898</v>
      </c>
    </row>
    <row r="908" spans="3:9" x14ac:dyDescent="0.15">
      <c r="C908" s="40" t="str">
        <f>IFERROR(IF(AND(I908&lt;&gt;"",I908&gt;=$E$2),MAX($C$4:C907)+1,""),"")</f>
        <v/>
      </c>
      <c r="D908" s="99" t="str">
        <f>IFERROR(IF(AND(H908&lt;&gt;"",H908&gt;=$E$2),MAX($D$4:D907)+1,""),"")</f>
        <v/>
      </c>
      <c r="F908" s="40" t="s">
        <v>8523</v>
      </c>
      <c r="G908" s="40" t="s">
        <v>8524</v>
      </c>
      <c r="H908" s="167" t="s">
        <v>5898</v>
      </c>
      <c r="I908" s="40" t="s">
        <v>5898</v>
      </c>
    </row>
    <row r="909" spans="3:9" x14ac:dyDescent="0.15">
      <c r="C909" s="40" t="str">
        <f>IFERROR(IF(AND(I909&lt;&gt;"",I909&gt;=$E$2),MAX($C$4:C908)+1,""),"")</f>
        <v/>
      </c>
      <c r="D909" s="99" t="str">
        <f>IFERROR(IF(AND(H909&lt;&gt;"",H909&gt;=$E$2),MAX($D$4:D908)+1,""),"")</f>
        <v/>
      </c>
      <c r="F909" s="40" t="s">
        <v>8525</v>
      </c>
      <c r="G909" s="40" t="s">
        <v>8526</v>
      </c>
      <c r="H909" s="167" t="s">
        <v>5898</v>
      </c>
      <c r="I909" s="40" t="s">
        <v>5898</v>
      </c>
    </row>
    <row r="910" spans="3:9" x14ac:dyDescent="0.15">
      <c r="C910" s="40" t="str">
        <f>IFERROR(IF(AND(I910&lt;&gt;"",I910&gt;=$E$2),MAX($C$4:C909)+1,""),"")</f>
        <v/>
      </c>
      <c r="D910" s="99" t="str">
        <f>IFERROR(IF(AND(H910&lt;&gt;"",H910&gt;=$E$2),MAX($D$4:D909)+1,""),"")</f>
        <v/>
      </c>
      <c r="F910" s="40" t="s">
        <v>8527</v>
      </c>
      <c r="G910" s="40" t="s">
        <v>8528</v>
      </c>
      <c r="H910" s="167" t="s">
        <v>5898</v>
      </c>
      <c r="I910" s="40" t="s">
        <v>5898</v>
      </c>
    </row>
    <row r="911" spans="3:9" x14ac:dyDescent="0.15">
      <c r="C911" s="40" t="str">
        <f>IFERROR(IF(AND(I911&lt;&gt;"",I911&gt;=$E$2),MAX($C$4:C910)+1,""),"")</f>
        <v/>
      </c>
      <c r="D911" s="99" t="str">
        <f>IFERROR(IF(AND(H911&lt;&gt;"",H911&gt;=$E$2),MAX($D$4:D910)+1,""),"")</f>
        <v/>
      </c>
      <c r="F911" s="40" t="s">
        <v>8529</v>
      </c>
      <c r="G911" s="40" t="s">
        <v>8530</v>
      </c>
      <c r="H911" s="167" t="s">
        <v>5898</v>
      </c>
      <c r="I911" s="40" t="s">
        <v>5898</v>
      </c>
    </row>
    <row r="912" spans="3:9" x14ac:dyDescent="0.15">
      <c r="C912" s="40" t="str">
        <f>IFERROR(IF(AND(I912&lt;&gt;"",I912&gt;=$E$2),MAX($C$4:C911)+1,""),"")</f>
        <v/>
      </c>
      <c r="D912" s="99" t="str">
        <f>IFERROR(IF(AND(H912&lt;&gt;"",H912&gt;=$E$2),MAX($D$4:D911)+1,""),"")</f>
        <v/>
      </c>
      <c r="F912" s="40" t="s">
        <v>8531</v>
      </c>
      <c r="G912" s="40" t="s">
        <v>8532</v>
      </c>
      <c r="H912" s="167" t="s">
        <v>5898</v>
      </c>
      <c r="I912" s="40" t="s">
        <v>5898</v>
      </c>
    </row>
    <row r="913" spans="3:9" x14ac:dyDescent="0.15">
      <c r="C913" s="40" t="str">
        <f>IFERROR(IF(AND(I913&lt;&gt;"",I913&gt;=$E$2),MAX($C$4:C912)+1,""),"")</f>
        <v/>
      </c>
      <c r="D913" s="99" t="str">
        <f>IFERROR(IF(AND(H913&lt;&gt;"",H913&gt;=$E$2),MAX($D$4:D912)+1,""),"")</f>
        <v/>
      </c>
      <c r="F913" s="40" t="s">
        <v>8533</v>
      </c>
      <c r="G913" s="40" t="s">
        <v>8534</v>
      </c>
      <c r="H913" s="167" t="s">
        <v>5898</v>
      </c>
      <c r="I913" s="40" t="s">
        <v>5898</v>
      </c>
    </row>
    <row r="914" spans="3:9" x14ac:dyDescent="0.15">
      <c r="C914" s="40" t="str">
        <f>IFERROR(IF(AND(I914&lt;&gt;"",I914&gt;=$E$2),MAX($C$4:C913)+1,""),"")</f>
        <v/>
      </c>
      <c r="D914" s="99" t="str">
        <f>IFERROR(IF(AND(H914&lt;&gt;"",H914&gt;=$E$2),MAX($D$4:D913)+1,""),"")</f>
        <v/>
      </c>
      <c r="F914" s="40" t="s">
        <v>8535</v>
      </c>
      <c r="G914" s="40" t="s">
        <v>8536</v>
      </c>
      <c r="H914" s="167" t="s">
        <v>5898</v>
      </c>
      <c r="I914" s="40" t="s">
        <v>5898</v>
      </c>
    </row>
    <row r="915" spans="3:9" x14ac:dyDescent="0.15">
      <c r="C915" s="40" t="str">
        <f>IFERROR(IF(AND(I915&lt;&gt;"",I915&gt;=$E$2),MAX($C$4:C914)+1,""),"")</f>
        <v/>
      </c>
      <c r="D915" s="99" t="str">
        <f>IFERROR(IF(AND(H915&lt;&gt;"",H915&gt;=$E$2),MAX($D$4:D914)+1,""),"")</f>
        <v/>
      </c>
      <c r="F915" s="40" t="s">
        <v>8537</v>
      </c>
      <c r="G915" s="40" t="s">
        <v>8538</v>
      </c>
      <c r="H915" s="167" t="s">
        <v>5898</v>
      </c>
      <c r="I915" s="40" t="s">
        <v>5898</v>
      </c>
    </row>
    <row r="916" spans="3:9" x14ac:dyDescent="0.15">
      <c r="C916" s="40" t="str">
        <f>IFERROR(IF(AND(I916&lt;&gt;"",I916&gt;=$E$2),MAX($C$4:C915)+1,""),"")</f>
        <v/>
      </c>
      <c r="D916" s="99" t="str">
        <f>IFERROR(IF(AND(H916&lt;&gt;"",H916&gt;=$E$2),MAX($D$4:D915)+1,""),"")</f>
        <v/>
      </c>
      <c r="F916" s="40" t="s">
        <v>8539</v>
      </c>
      <c r="G916" s="40" t="s">
        <v>8540</v>
      </c>
      <c r="H916" s="167" t="s">
        <v>5898</v>
      </c>
      <c r="I916" s="40" t="s">
        <v>5898</v>
      </c>
    </row>
    <row r="917" spans="3:9" x14ac:dyDescent="0.15">
      <c r="C917" s="40" t="str">
        <f>IFERROR(IF(AND(I917&lt;&gt;"",I917&gt;=$E$2),MAX($C$4:C916)+1,""),"")</f>
        <v/>
      </c>
      <c r="D917" s="99" t="str">
        <f>IFERROR(IF(AND(H917&lt;&gt;"",H917&gt;=$E$2),MAX($D$4:D916)+1,""),"")</f>
        <v/>
      </c>
      <c r="F917" s="40" t="s">
        <v>8541</v>
      </c>
      <c r="G917" s="40" t="s">
        <v>8542</v>
      </c>
      <c r="H917" s="167" t="s">
        <v>5898</v>
      </c>
      <c r="I917" s="40" t="s">
        <v>5898</v>
      </c>
    </row>
    <row r="918" spans="3:9" x14ac:dyDescent="0.15">
      <c r="C918" s="40" t="str">
        <f>IFERROR(IF(AND(I918&lt;&gt;"",I918&gt;=$E$2),MAX($C$4:C917)+1,""),"")</f>
        <v/>
      </c>
      <c r="D918" s="99" t="str">
        <f>IFERROR(IF(AND(H918&lt;&gt;"",H918&gt;=$E$2),MAX($D$4:D917)+1,""),"")</f>
        <v/>
      </c>
      <c r="F918" s="40" t="s">
        <v>8543</v>
      </c>
      <c r="G918" s="40" t="s">
        <v>8544</v>
      </c>
      <c r="H918" s="167" t="s">
        <v>5898</v>
      </c>
      <c r="I918" s="40" t="s">
        <v>5898</v>
      </c>
    </row>
    <row r="919" spans="3:9" x14ac:dyDescent="0.15">
      <c r="C919" s="40" t="str">
        <f>IFERROR(IF(AND(I919&lt;&gt;"",I919&gt;=$E$2),MAX($C$4:C918)+1,""),"")</f>
        <v/>
      </c>
      <c r="D919" s="99" t="str">
        <f>IFERROR(IF(AND(H919&lt;&gt;"",H919&gt;=$E$2),MAX($D$4:D918)+1,""),"")</f>
        <v/>
      </c>
      <c r="F919" s="40" t="s">
        <v>8545</v>
      </c>
      <c r="G919" s="40" t="s">
        <v>8546</v>
      </c>
      <c r="H919" s="167">
        <v>0.99858340000000001</v>
      </c>
      <c r="I919" s="40" t="s">
        <v>5898</v>
      </c>
    </row>
    <row r="920" spans="3:9" x14ac:dyDescent="0.15">
      <c r="C920" s="40" t="str">
        <f>IFERROR(IF(AND(I920&lt;&gt;"",I920&gt;=$E$2),MAX($C$4:C919)+1,""),"")</f>
        <v/>
      </c>
      <c r="D920" s="99" t="str">
        <f>IFERROR(IF(AND(H920&lt;&gt;"",H920&gt;=$E$2),MAX($D$4:D919)+1,""),"")</f>
        <v/>
      </c>
      <c r="F920" s="40" t="s">
        <v>8547</v>
      </c>
      <c r="G920" s="40" t="s">
        <v>8548</v>
      </c>
      <c r="H920" s="167" t="s">
        <v>5898</v>
      </c>
      <c r="I920" s="40" t="s">
        <v>5898</v>
      </c>
    </row>
    <row r="921" spans="3:9" x14ac:dyDescent="0.15">
      <c r="C921" s="40" t="str">
        <f>IFERROR(IF(AND(I921&lt;&gt;"",I921&gt;=$E$2),MAX($C$4:C920)+1,""),"")</f>
        <v/>
      </c>
      <c r="D921" s="99" t="str">
        <f>IFERROR(IF(AND(H921&lt;&gt;"",H921&gt;=$E$2),MAX($D$4:D920)+1,""),"")</f>
        <v/>
      </c>
      <c r="F921" s="40" t="s">
        <v>8549</v>
      </c>
      <c r="G921" s="40" t="s">
        <v>8550</v>
      </c>
      <c r="H921" s="167" t="s">
        <v>5898</v>
      </c>
      <c r="I921" s="40" t="s">
        <v>5898</v>
      </c>
    </row>
    <row r="922" spans="3:9" x14ac:dyDescent="0.15">
      <c r="C922" s="40" t="str">
        <f>IFERROR(IF(AND(I922&lt;&gt;"",I922&gt;=$E$2),MAX($C$4:C921)+1,""),"")</f>
        <v/>
      </c>
      <c r="D922" s="99" t="str">
        <f>IFERROR(IF(AND(H922&lt;&gt;"",H922&gt;=$E$2),MAX($D$4:D921)+1,""),"")</f>
        <v/>
      </c>
      <c r="F922" s="40" t="s">
        <v>8551</v>
      </c>
      <c r="G922" s="40" t="s">
        <v>8552</v>
      </c>
      <c r="H922" s="167" t="s">
        <v>5898</v>
      </c>
      <c r="I922" s="40" t="s">
        <v>5898</v>
      </c>
    </row>
    <row r="923" spans="3:9" x14ac:dyDescent="0.15">
      <c r="C923" s="40" t="str">
        <f>IFERROR(IF(AND(I923&lt;&gt;"",I923&gt;=$E$2),MAX($C$4:C922)+1,""),"")</f>
        <v/>
      </c>
      <c r="D923" s="99" t="str">
        <f>IFERROR(IF(AND(H923&lt;&gt;"",H923&gt;=$E$2),MAX($D$4:D922)+1,""),"")</f>
        <v/>
      </c>
      <c r="F923" s="40" t="s">
        <v>8553</v>
      </c>
      <c r="G923" s="40" t="s">
        <v>8554</v>
      </c>
      <c r="H923" s="167" t="s">
        <v>5898</v>
      </c>
      <c r="I923" s="40" t="s">
        <v>5898</v>
      </c>
    </row>
    <row r="924" spans="3:9" x14ac:dyDescent="0.15">
      <c r="C924" s="40" t="str">
        <f>IFERROR(IF(AND(I924&lt;&gt;"",I924&gt;=$E$2),MAX($C$4:C923)+1,""),"")</f>
        <v/>
      </c>
      <c r="D924" s="99" t="str">
        <f>IFERROR(IF(AND(H924&lt;&gt;"",H924&gt;=$E$2),MAX($D$4:D923)+1,""),"")</f>
        <v/>
      </c>
      <c r="F924" s="40" t="s">
        <v>8555</v>
      </c>
      <c r="G924" s="40" t="s">
        <v>8556</v>
      </c>
      <c r="H924" s="167" t="s">
        <v>5898</v>
      </c>
      <c r="I924" s="40" t="s">
        <v>5898</v>
      </c>
    </row>
    <row r="925" spans="3:9" x14ac:dyDescent="0.15">
      <c r="C925" s="40" t="str">
        <f>IFERROR(IF(AND(I925&lt;&gt;"",I925&gt;=$E$2),MAX($C$4:C924)+1,""),"")</f>
        <v/>
      </c>
      <c r="D925" s="99" t="str">
        <f>IFERROR(IF(AND(H925&lt;&gt;"",H925&gt;=$E$2),MAX($D$4:D924)+1,""),"")</f>
        <v/>
      </c>
      <c r="F925" s="40" t="s">
        <v>8557</v>
      </c>
      <c r="G925" s="40" t="s">
        <v>8558</v>
      </c>
      <c r="H925" s="167" t="s">
        <v>5898</v>
      </c>
      <c r="I925" s="40" t="s">
        <v>5898</v>
      </c>
    </row>
    <row r="926" spans="3:9" x14ac:dyDescent="0.15">
      <c r="C926" s="40" t="str">
        <f>IFERROR(IF(AND(I926&lt;&gt;"",I926&gt;=$E$2),MAX($C$4:C925)+1,""),"")</f>
        <v/>
      </c>
      <c r="D926" s="99" t="str">
        <f>IFERROR(IF(AND(H926&lt;&gt;"",H926&gt;=$E$2),MAX($D$4:D925)+1,""),"")</f>
        <v/>
      </c>
      <c r="F926" s="40" t="s">
        <v>8559</v>
      </c>
      <c r="G926" s="40" t="s">
        <v>8560</v>
      </c>
      <c r="H926" s="167" t="s">
        <v>5898</v>
      </c>
      <c r="I926" s="40" t="s">
        <v>5898</v>
      </c>
    </row>
    <row r="927" spans="3:9" x14ac:dyDescent="0.15">
      <c r="C927" s="40" t="str">
        <f>IFERROR(IF(AND(I927&lt;&gt;"",I927&gt;=$E$2),MAX($C$4:C926)+1,""),"")</f>
        <v/>
      </c>
      <c r="D927" s="99" t="str">
        <f>IFERROR(IF(AND(H927&lt;&gt;"",H927&gt;=$E$2),MAX($D$4:D926)+1,""),"")</f>
        <v/>
      </c>
      <c r="F927" s="40" t="s">
        <v>8561</v>
      </c>
      <c r="G927" s="40" t="s">
        <v>8562</v>
      </c>
      <c r="H927" s="167" t="s">
        <v>5898</v>
      </c>
      <c r="I927" s="40" t="s">
        <v>5898</v>
      </c>
    </row>
    <row r="928" spans="3:9" x14ac:dyDescent="0.15">
      <c r="C928" s="40" t="str">
        <f>IFERROR(IF(AND(I928&lt;&gt;"",I928&gt;=$E$2),MAX($C$4:C927)+1,""),"")</f>
        <v/>
      </c>
      <c r="D928" s="99" t="str">
        <f>IFERROR(IF(AND(H928&lt;&gt;"",H928&gt;=$E$2),MAX($D$4:D927)+1,""),"")</f>
        <v/>
      </c>
      <c r="F928" s="40" t="s">
        <v>8563</v>
      </c>
      <c r="G928" s="40" t="s">
        <v>8564</v>
      </c>
      <c r="H928" s="167" t="s">
        <v>5898</v>
      </c>
      <c r="I928" s="40" t="s">
        <v>5898</v>
      </c>
    </row>
    <row r="929" spans="3:9" x14ac:dyDescent="0.15">
      <c r="C929" s="40" t="str">
        <f>IFERROR(IF(AND(I929&lt;&gt;"",I929&gt;=$E$2),MAX($C$4:C928)+1,""),"")</f>
        <v/>
      </c>
      <c r="D929" s="99" t="str">
        <f>IFERROR(IF(AND(H929&lt;&gt;"",H929&gt;=$E$2),MAX($D$4:D928)+1,""),"")</f>
        <v/>
      </c>
      <c r="F929" s="40" t="s">
        <v>8565</v>
      </c>
      <c r="G929" s="40" t="s">
        <v>8566</v>
      </c>
      <c r="H929" s="167">
        <v>1</v>
      </c>
      <c r="I929" s="40" t="s">
        <v>5898</v>
      </c>
    </row>
    <row r="930" spans="3:9" x14ac:dyDescent="0.15">
      <c r="C930" s="40" t="str">
        <f>IFERROR(IF(AND(I930&lt;&gt;"",I930&gt;=$E$2),MAX($C$4:C929)+1,""),"")</f>
        <v/>
      </c>
      <c r="D930" s="99" t="str">
        <f>IFERROR(IF(AND(H930&lt;&gt;"",H930&gt;=$E$2),MAX($D$4:D929)+1,""),"")</f>
        <v/>
      </c>
      <c r="F930" s="40" t="s">
        <v>8567</v>
      </c>
      <c r="G930" s="40" t="s">
        <v>8568</v>
      </c>
      <c r="H930" s="167" t="s">
        <v>5898</v>
      </c>
      <c r="I930" s="40" t="s">
        <v>5898</v>
      </c>
    </row>
    <row r="931" spans="3:9" x14ac:dyDescent="0.15">
      <c r="C931" s="40" t="str">
        <f>IFERROR(IF(AND(I931&lt;&gt;"",I931&gt;=$E$2),MAX($C$4:C930)+1,""),"")</f>
        <v/>
      </c>
      <c r="D931" s="99" t="str">
        <f>IFERROR(IF(AND(H931&lt;&gt;"",H931&gt;=$E$2),MAX($D$4:D930)+1,""),"")</f>
        <v/>
      </c>
      <c r="F931" s="40" t="s">
        <v>8569</v>
      </c>
      <c r="G931" s="40" t="s">
        <v>8570</v>
      </c>
      <c r="H931" s="167" t="s">
        <v>5898</v>
      </c>
      <c r="I931" s="40" t="s">
        <v>5898</v>
      </c>
    </row>
    <row r="932" spans="3:9" x14ac:dyDescent="0.15">
      <c r="C932" s="40" t="str">
        <f>IFERROR(IF(AND(I932&lt;&gt;"",I932&gt;=$E$2),MAX($C$4:C931)+1,""),"")</f>
        <v/>
      </c>
      <c r="D932" s="99" t="str">
        <f>IFERROR(IF(AND(H932&lt;&gt;"",H932&gt;=$E$2),MAX($D$4:D931)+1,""),"")</f>
        <v/>
      </c>
      <c r="F932" s="40" t="s">
        <v>8571</v>
      </c>
      <c r="G932" s="40" t="s">
        <v>8572</v>
      </c>
      <c r="H932" s="167" t="s">
        <v>5898</v>
      </c>
      <c r="I932" s="40" t="s">
        <v>5898</v>
      </c>
    </row>
    <row r="933" spans="3:9" x14ac:dyDescent="0.15">
      <c r="C933" s="40" t="str">
        <f>IFERROR(IF(AND(I933&lt;&gt;"",I933&gt;=$E$2),MAX($C$4:C932)+1,""),"")</f>
        <v/>
      </c>
      <c r="D933" s="99" t="str">
        <f>IFERROR(IF(AND(H933&lt;&gt;"",H933&gt;=$E$2),MAX($D$4:D932)+1,""),"")</f>
        <v/>
      </c>
      <c r="F933" s="40" t="s">
        <v>8573</v>
      </c>
      <c r="G933" s="40" t="s">
        <v>8574</v>
      </c>
      <c r="H933" s="167" t="s">
        <v>5898</v>
      </c>
      <c r="I933" s="40" t="s">
        <v>5898</v>
      </c>
    </row>
    <row r="934" spans="3:9" x14ac:dyDescent="0.15">
      <c r="C934" s="40" t="str">
        <f>IFERROR(IF(AND(I934&lt;&gt;"",I934&gt;=$E$2),MAX($C$4:C933)+1,""),"")</f>
        <v/>
      </c>
      <c r="D934" s="99" t="str">
        <f>IFERROR(IF(AND(H934&lt;&gt;"",H934&gt;=$E$2),MAX($D$4:D933)+1,""),"")</f>
        <v/>
      </c>
      <c r="F934" s="40" t="s">
        <v>8575</v>
      </c>
      <c r="G934" s="40" t="s">
        <v>8576</v>
      </c>
      <c r="H934" s="167" t="s">
        <v>5898</v>
      </c>
      <c r="I934" s="40" t="s">
        <v>5898</v>
      </c>
    </row>
    <row r="935" spans="3:9" x14ac:dyDescent="0.15">
      <c r="C935" s="40" t="str">
        <f>IFERROR(IF(AND(I935&lt;&gt;"",I935&gt;=$E$2),MAX($C$4:C934)+1,""),"")</f>
        <v/>
      </c>
      <c r="D935" s="99">
        <f>IFERROR(IF(AND(H935&lt;&gt;"",H935&gt;=$E$2),MAX($D$4:D934)+1,""),"")</f>
        <v>28</v>
      </c>
      <c r="F935" s="40" t="s">
        <v>8577</v>
      </c>
      <c r="G935" s="40" t="s">
        <v>8578</v>
      </c>
      <c r="H935" s="167">
        <v>2.8</v>
      </c>
      <c r="I935" s="40" t="s">
        <v>5898</v>
      </c>
    </row>
    <row r="936" spans="3:9" x14ac:dyDescent="0.15">
      <c r="C936" s="40" t="str">
        <f>IFERROR(IF(AND(I936&lt;&gt;"",I936&gt;=$E$2),MAX($C$4:C935)+1,""),"")</f>
        <v/>
      </c>
      <c r="D936" s="99" t="str">
        <f>IFERROR(IF(AND(H936&lt;&gt;"",H936&gt;=$E$2),MAX($D$4:D935)+1,""),"")</f>
        <v/>
      </c>
      <c r="F936" s="40" t="s">
        <v>8579</v>
      </c>
      <c r="G936" s="40" t="s">
        <v>8580</v>
      </c>
      <c r="H936" s="167" t="s">
        <v>5898</v>
      </c>
      <c r="I936" s="40" t="s">
        <v>5898</v>
      </c>
    </row>
    <row r="937" spans="3:9" x14ac:dyDescent="0.15">
      <c r="C937" s="40" t="str">
        <f>IFERROR(IF(AND(I937&lt;&gt;"",I937&gt;=$E$2),MAX($C$4:C936)+1,""),"")</f>
        <v/>
      </c>
      <c r="D937" s="99" t="str">
        <f>IFERROR(IF(AND(H937&lt;&gt;"",H937&gt;=$E$2),MAX($D$4:D936)+1,""),"")</f>
        <v/>
      </c>
      <c r="F937" s="40" t="s">
        <v>8581</v>
      </c>
      <c r="G937" s="40" t="s">
        <v>8582</v>
      </c>
      <c r="H937" s="167" t="s">
        <v>5898</v>
      </c>
      <c r="I937" s="40" t="s">
        <v>5898</v>
      </c>
    </row>
    <row r="938" spans="3:9" x14ac:dyDescent="0.15">
      <c r="C938" s="40" t="str">
        <f>IFERROR(IF(AND(I938&lt;&gt;"",I938&gt;=$E$2),MAX($C$4:C937)+1,""),"")</f>
        <v/>
      </c>
      <c r="D938" s="99" t="str">
        <f>IFERROR(IF(AND(H938&lt;&gt;"",H938&gt;=$E$2),MAX($D$4:D937)+1,""),"")</f>
        <v/>
      </c>
      <c r="F938" s="40" t="s">
        <v>8583</v>
      </c>
      <c r="G938" s="40" t="s">
        <v>8584</v>
      </c>
      <c r="H938" s="167">
        <v>0.5</v>
      </c>
      <c r="I938" s="40" t="s">
        <v>5898</v>
      </c>
    </row>
    <row r="939" spans="3:9" x14ac:dyDescent="0.15">
      <c r="C939" s="40" t="str">
        <f>IFERROR(IF(AND(I939&lt;&gt;"",I939&gt;=$E$2),MAX($C$4:C938)+1,""),"")</f>
        <v/>
      </c>
      <c r="D939" s="99" t="str">
        <f>IFERROR(IF(AND(H939&lt;&gt;"",H939&gt;=$E$2),MAX($D$4:D938)+1,""),"")</f>
        <v/>
      </c>
      <c r="F939" s="40" t="s">
        <v>8585</v>
      </c>
      <c r="G939" s="40" t="s">
        <v>8586</v>
      </c>
      <c r="H939" s="167">
        <v>1</v>
      </c>
      <c r="I939" s="40" t="s">
        <v>5898</v>
      </c>
    </row>
    <row r="940" spans="3:9" x14ac:dyDescent="0.15">
      <c r="C940" s="40" t="str">
        <f>IFERROR(IF(AND(I940&lt;&gt;"",I940&gt;=$E$2),MAX($C$4:C939)+1,""),"")</f>
        <v/>
      </c>
      <c r="D940" s="99" t="str">
        <f>IFERROR(IF(AND(H940&lt;&gt;"",H940&gt;=$E$2),MAX($D$4:D939)+1,""),"")</f>
        <v/>
      </c>
      <c r="F940" s="40" t="s">
        <v>8587</v>
      </c>
      <c r="G940" s="40" t="s">
        <v>8588</v>
      </c>
      <c r="H940" s="167" t="s">
        <v>5898</v>
      </c>
      <c r="I940" s="40" t="s">
        <v>5898</v>
      </c>
    </row>
    <row r="941" spans="3:9" x14ac:dyDescent="0.15">
      <c r="C941" s="40" t="str">
        <f>IFERROR(IF(AND(I941&lt;&gt;"",I941&gt;=$E$2),MAX($C$4:C940)+1,""),"")</f>
        <v/>
      </c>
      <c r="D941" s="99" t="str">
        <f>IFERROR(IF(AND(H941&lt;&gt;"",H941&gt;=$E$2),MAX($D$4:D940)+1,""),"")</f>
        <v/>
      </c>
      <c r="F941" s="40" t="s">
        <v>8589</v>
      </c>
      <c r="G941" s="40" t="s">
        <v>8590</v>
      </c>
      <c r="H941" s="167" t="s">
        <v>5898</v>
      </c>
      <c r="I941" s="40">
        <v>1</v>
      </c>
    </row>
    <row r="942" spans="3:9" x14ac:dyDescent="0.15">
      <c r="C942" s="40" t="str">
        <f>IFERROR(IF(AND(I942&lt;&gt;"",I942&gt;=$E$2),MAX($C$4:C941)+1,""),"")</f>
        <v/>
      </c>
      <c r="D942" s="99" t="str">
        <f>IFERROR(IF(AND(H942&lt;&gt;"",H942&gt;=$E$2),MAX($D$4:D941)+1,""),"")</f>
        <v/>
      </c>
      <c r="F942" s="40" t="s">
        <v>8591</v>
      </c>
      <c r="G942" s="40" t="s">
        <v>8592</v>
      </c>
      <c r="H942" s="167" t="s">
        <v>5898</v>
      </c>
      <c r="I942" s="40" t="s">
        <v>5898</v>
      </c>
    </row>
    <row r="943" spans="3:9" x14ac:dyDescent="0.15">
      <c r="C943" s="40" t="str">
        <f>IFERROR(IF(AND(I943&lt;&gt;"",I943&gt;=$E$2),MAX($C$4:C942)+1,""),"")</f>
        <v/>
      </c>
      <c r="D943" s="99" t="str">
        <f>IFERROR(IF(AND(H943&lt;&gt;"",H943&gt;=$E$2),MAX($D$4:D942)+1,""),"")</f>
        <v/>
      </c>
      <c r="F943" s="40" t="s">
        <v>8593</v>
      </c>
      <c r="G943" s="40" t="s">
        <v>8594</v>
      </c>
      <c r="H943" s="167" t="s">
        <v>5898</v>
      </c>
      <c r="I943" s="40" t="s">
        <v>5898</v>
      </c>
    </row>
    <row r="944" spans="3:9" x14ac:dyDescent="0.15">
      <c r="C944" s="40" t="str">
        <f>IFERROR(IF(AND(I944&lt;&gt;"",I944&gt;=$E$2),MAX($C$4:C943)+1,""),"")</f>
        <v/>
      </c>
      <c r="D944" s="99" t="str">
        <f>IFERROR(IF(AND(H944&lt;&gt;"",H944&gt;=$E$2),MAX($D$4:D943)+1,""),"")</f>
        <v/>
      </c>
      <c r="F944" s="40" t="s">
        <v>8595</v>
      </c>
      <c r="G944" s="40" t="s">
        <v>8596</v>
      </c>
      <c r="H944" s="167">
        <v>0.5</v>
      </c>
      <c r="I944" s="40" t="s">
        <v>5898</v>
      </c>
    </row>
    <row r="945" spans="3:9" x14ac:dyDescent="0.15">
      <c r="C945" s="40" t="str">
        <f>IFERROR(IF(AND(I945&lt;&gt;"",I945&gt;=$E$2),MAX($C$4:C944)+1,""),"")</f>
        <v/>
      </c>
      <c r="D945" s="99" t="str">
        <f>IFERROR(IF(AND(H945&lt;&gt;"",H945&gt;=$E$2),MAX($D$4:D944)+1,""),"")</f>
        <v/>
      </c>
      <c r="F945" s="40" t="s">
        <v>8597</v>
      </c>
      <c r="G945" s="40" t="s">
        <v>8598</v>
      </c>
      <c r="H945" s="167" t="s">
        <v>5898</v>
      </c>
      <c r="I945" s="40" t="s">
        <v>5898</v>
      </c>
    </row>
    <row r="946" spans="3:9" x14ac:dyDescent="0.15">
      <c r="C946" s="40" t="str">
        <f>IFERROR(IF(AND(I946&lt;&gt;"",I946&gt;=$E$2),MAX($C$4:C945)+1,""),"")</f>
        <v/>
      </c>
      <c r="D946" s="99">
        <f>IFERROR(IF(AND(H946&lt;&gt;"",H946&gt;=$E$2),MAX($D$4:D945)+1,""),"")</f>
        <v>29</v>
      </c>
      <c r="F946" s="40" t="s">
        <v>8599</v>
      </c>
      <c r="G946" s="40" t="s">
        <v>8600</v>
      </c>
      <c r="H946" s="167">
        <v>2</v>
      </c>
      <c r="I946" s="40" t="s">
        <v>5898</v>
      </c>
    </row>
    <row r="947" spans="3:9" x14ac:dyDescent="0.15">
      <c r="C947" s="40" t="str">
        <f>IFERROR(IF(AND(I947&lt;&gt;"",I947&gt;=$E$2),MAX($C$4:C946)+1,""),"")</f>
        <v/>
      </c>
      <c r="D947" s="99" t="str">
        <f>IFERROR(IF(AND(H947&lt;&gt;"",H947&gt;=$E$2),MAX($D$4:D946)+1,""),"")</f>
        <v/>
      </c>
      <c r="F947" s="40" t="s">
        <v>8601</v>
      </c>
      <c r="G947" s="40" t="s">
        <v>8602</v>
      </c>
      <c r="H947" s="167" t="s">
        <v>5898</v>
      </c>
      <c r="I947" s="40" t="s">
        <v>5898</v>
      </c>
    </row>
    <row r="948" spans="3:9" x14ac:dyDescent="0.15">
      <c r="C948" s="40" t="str">
        <f>IFERROR(IF(AND(I948&lt;&gt;"",I948&gt;=$E$2),MAX($C$4:C947)+1,""),"")</f>
        <v/>
      </c>
      <c r="D948" s="99" t="str">
        <f>IFERROR(IF(AND(H948&lt;&gt;"",H948&gt;=$E$2),MAX($D$4:D947)+1,""),"")</f>
        <v/>
      </c>
      <c r="F948" s="40" t="s">
        <v>8603</v>
      </c>
      <c r="G948" s="40" t="s">
        <v>8604</v>
      </c>
      <c r="H948" s="167" t="s">
        <v>5898</v>
      </c>
      <c r="I948" s="40" t="s">
        <v>5898</v>
      </c>
    </row>
    <row r="949" spans="3:9" x14ac:dyDescent="0.15">
      <c r="C949" s="40" t="str">
        <f>IFERROR(IF(AND(I949&lt;&gt;"",I949&gt;=$E$2),MAX($C$4:C948)+1,""),"")</f>
        <v/>
      </c>
      <c r="D949" s="99" t="str">
        <f>IFERROR(IF(AND(H949&lt;&gt;"",H949&gt;=$E$2),MAX($D$4:D948)+1,""),"")</f>
        <v/>
      </c>
      <c r="F949" s="40" t="s">
        <v>8605</v>
      </c>
      <c r="G949" s="40" t="s">
        <v>8606</v>
      </c>
      <c r="H949" s="167" t="s">
        <v>5898</v>
      </c>
      <c r="I949" s="40" t="s">
        <v>5898</v>
      </c>
    </row>
    <row r="950" spans="3:9" x14ac:dyDescent="0.15">
      <c r="C950" s="40" t="str">
        <f>IFERROR(IF(AND(I950&lt;&gt;"",I950&gt;=$E$2),MAX($C$4:C949)+1,""),"")</f>
        <v/>
      </c>
      <c r="D950" s="99" t="str">
        <f>IFERROR(IF(AND(H950&lt;&gt;"",H950&gt;=$E$2),MAX($D$4:D949)+1,""),"")</f>
        <v/>
      </c>
      <c r="F950" s="40" t="s">
        <v>8607</v>
      </c>
      <c r="G950" s="40" t="s">
        <v>8608</v>
      </c>
      <c r="H950" s="167" t="s">
        <v>5898</v>
      </c>
      <c r="I950" s="40" t="s">
        <v>5898</v>
      </c>
    </row>
    <row r="951" spans="3:9" x14ac:dyDescent="0.15">
      <c r="C951" s="40" t="str">
        <f>IFERROR(IF(AND(I951&lt;&gt;"",I951&gt;=$E$2),MAX($C$4:C950)+1,""),"")</f>
        <v/>
      </c>
      <c r="D951" s="99">
        <f>IFERROR(IF(AND(H951&lt;&gt;"",H951&gt;=$E$2),MAX($D$4:D950)+1,""),"")</f>
        <v>30</v>
      </c>
      <c r="F951" s="40" t="s">
        <v>8609</v>
      </c>
      <c r="G951" s="40" t="s">
        <v>8610</v>
      </c>
      <c r="H951" s="167">
        <v>1.5</v>
      </c>
      <c r="I951" s="40" t="s">
        <v>5898</v>
      </c>
    </row>
    <row r="952" spans="3:9" x14ac:dyDescent="0.15">
      <c r="C952" s="40" t="str">
        <f>IFERROR(IF(AND(I952&lt;&gt;"",I952&gt;=$E$2),MAX($C$4:C951)+1,""),"")</f>
        <v/>
      </c>
      <c r="D952" s="99" t="str">
        <f>IFERROR(IF(AND(H952&lt;&gt;"",H952&gt;=$E$2),MAX($D$4:D951)+1,""),"")</f>
        <v/>
      </c>
      <c r="F952" s="40" t="s">
        <v>8611</v>
      </c>
      <c r="G952" s="40" t="s">
        <v>8612</v>
      </c>
      <c r="H952" s="167" t="s">
        <v>5898</v>
      </c>
      <c r="I952" s="40" t="s">
        <v>5898</v>
      </c>
    </row>
    <row r="953" spans="3:9" x14ac:dyDescent="0.15">
      <c r="C953" s="40" t="str">
        <f>IFERROR(IF(AND(I953&lt;&gt;"",I953&gt;=$E$2),MAX($C$4:C952)+1,""),"")</f>
        <v/>
      </c>
      <c r="D953" s="99" t="str">
        <f>IFERROR(IF(AND(H953&lt;&gt;"",H953&gt;=$E$2),MAX($D$4:D952)+1,""),"")</f>
        <v/>
      </c>
      <c r="F953" s="40" t="s">
        <v>8613</v>
      </c>
      <c r="G953" s="40" t="s">
        <v>8614</v>
      </c>
      <c r="H953" s="167">
        <v>0.6</v>
      </c>
      <c r="I953" s="40" t="s">
        <v>5898</v>
      </c>
    </row>
    <row r="954" spans="3:9" x14ac:dyDescent="0.15">
      <c r="C954" s="40" t="str">
        <f>IFERROR(IF(AND(I954&lt;&gt;"",I954&gt;=$E$2),MAX($C$4:C953)+1,""),"")</f>
        <v/>
      </c>
      <c r="D954" s="99" t="str">
        <f>IFERROR(IF(AND(H954&lt;&gt;"",H954&gt;=$E$2),MAX($D$4:D953)+1,""),"")</f>
        <v/>
      </c>
      <c r="F954" s="40" t="s">
        <v>8615</v>
      </c>
      <c r="G954" s="40" t="s">
        <v>8616</v>
      </c>
      <c r="H954" s="167" t="s">
        <v>5898</v>
      </c>
      <c r="I954" s="40" t="s">
        <v>5898</v>
      </c>
    </row>
    <row r="955" spans="3:9" x14ac:dyDescent="0.15">
      <c r="C955" s="40" t="str">
        <f>IFERROR(IF(AND(I955&lt;&gt;"",I955&gt;=$E$2),MAX($C$4:C954)+1,""),"")</f>
        <v/>
      </c>
      <c r="D955" s="99" t="str">
        <f>IFERROR(IF(AND(H955&lt;&gt;"",H955&gt;=$E$2),MAX($D$4:D954)+1,""),"")</f>
        <v/>
      </c>
      <c r="F955" s="40" t="s">
        <v>8617</v>
      </c>
      <c r="G955" s="40" t="s">
        <v>8618</v>
      </c>
      <c r="H955" s="167" t="s">
        <v>5898</v>
      </c>
      <c r="I955" s="40" t="s">
        <v>5898</v>
      </c>
    </row>
    <row r="956" spans="3:9" x14ac:dyDescent="0.15">
      <c r="C956" s="40" t="str">
        <f>IFERROR(IF(AND(I956&lt;&gt;"",I956&gt;=$E$2),MAX($C$4:C955)+1,""),"")</f>
        <v/>
      </c>
      <c r="D956" s="99" t="str">
        <f>IFERROR(IF(AND(H956&lt;&gt;"",H956&gt;=$E$2),MAX($D$4:D955)+1,""),"")</f>
        <v/>
      </c>
      <c r="F956" s="40" t="s">
        <v>8619</v>
      </c>
      <c r="G956" s="40" t="s">
        <v>8620</v>
      </c>
      <c r="H956" s="167" t="s">
        <v>5898</v>
      </c>
      <c r="I956" s="40" t="s">
        <v>5898</v>
      </c>
    </row>
    <row r="957" spans="3:9" x14ac:dyDescent="0.15">
      <c r="C957" s="40" t="str">
        <f>IFERROR(IF(AND(I957&lt;&gt;"",I957&gt;=$E$2),MAX($C$4:C956)+1,""),"")</f>
        <v/>
      </c>
      <c r="D957" s="99" t="str">
        <f>IFERROR(IF(AND(H957&lt;&gt;"",H957&gt;=$E$2),MAX($D$4:D956)+1,""),"")</f>
        <v/>
      </c>
      <c r="F957" s="40" t="s">
        <v>8621</v>
      </c>
      <c r="G957" s="40" t="s">
        <v>8622</v>
      </c>
      <c r="H957" s="167" t="s">
        <v>5898</v>
      </c>
      <c r="I957" s="40" t="s">
        <v>5898</v>
      </c>
    </row>
    <row r="958" spans="3:9" x14ac:dyDescent="0.15">
      <c r="C958" s="40" t="str">
        <f>IFERROR(IF(AND(I958&lt;&gt;"",I958&gt;=$E$2),MAX($C$4:C957)+1,""),"")</f>
        <v/>
      </c>
      <c r="D958" s="99" t="str">
        <f>IFERROR(IF(AND(H958&lt;&gt;"",H958&gt;=$E$2),MAX($D$4:D957)+1,""),"")</f>
        <v/>
      </c>
      <c r="F958" s="40" t="s">
        <v>8623</v>
      </c>
      <c r="G958" s="40" t="s">
        <v>8624</v>
      </c>
      <c r="H958" s="167" t="s">
        <v>5898</v>
      </c>
      <c r="I958" s="40" t="s">
        <v>5898</v>
      </c>
    </row>
    <row r="959" spans="3:9" x14ac:dyDescent="0.15">
      <c r="C959" s="40" t="str">
        <f>IFERROR(IF(AND(I959&lt;&gt;"",I959&gt;=$E$2),MAX($C$4:C958)+1,""),"")</f>
        <v/>
      </c>
      <c r="D959" s="99" t="str">
        <f>IFERROR(IF(AND(H959&lt;&gt;"",H959&gt;=$E$2),MAX($D$4:D958)+1,""),"")</f>
        <v/>
      </c>
      <c r="F959" s="40" t="s">
        <v>8625</v>
      </c>
      <c r="G959" s="40" t="s">
        <v>8626</v>
      </c>
      <c r="H959" s="167" t="s">
        <v>5898</v>
      </c>
      <c r="I959" s="40" t="s">
        <v>5898</v>
      </c>
    </row>
    <row r="960" spans="3:9" x14ac:dyDescent="0.15">
      <c r="C960" s="40" t="str">
        <f>IFERROR(IF(AND(I960&lt;&gt;"",I960&gt;=$E$2),MAX($C$4:C959)+1,""),"")</f>
        <v/>
      </c>
      <c r="D960" s="99" t="str">
        <f>IFERROR(IF(AND(H960&lt;&gt;"",H960&gt;=$E$2),MAX($D$4:D959)+1,""),"")</f>
        <v/>
      </c>
      <c r="F960" s="40" t="s">
        <v>8627</v>
      </c>
      <c r="G960" s="40" t="s">
        <v>8628</v>
      </c>
      <c r="H960" s="167" t="s">
        <v>5898</v>
      </c>
      <c r="I960" s="40" t="s">
        <v>5898</v>
      </c>
    </row>
    <row r="961" spans="3:9" x14ac:dyDescent="0.15">
      <c r="C961" s="40" t="str">
        <f>IFERROR(IF(AND(I961&lt;&gt;"",I961&gt;=$E$2),MAX($C$4:C960)+1,""),"")</f>
        <v/>
      </c>
      <c r="D961" s="99" t="str">
        <f>IFERROR(IF(AND(H961&lt;&gt;"",H961&gt;=$E$2),MAX($D$4:D960)+1,""),"")</f>
        <v/>
      </c>
      <c r="F961" s="40" t="s">
        <v>8629</v>
      </c>
      <c r="G961" s="40" t="s">
        <v>8630</v>
      </c>
      <c r="H961" s="167" t="s">
        <v>5898</v>
      </c>
      <c r="I961" s="40" t="s">
        <v>5898</v>
      </c>
    </row>
    <row r="962" spans="3:9" x14ac:dyDescent="0.15">
      <c r="C962" s="40" t="str">
        <f>IFERROR(IF(AND(I962&lt;&gt;"",I962&gt;=$E$2),MAX($C$4:C961)+1,""),"")</f>
        <v/>
      </c>
      <c r="D962" s="99" t="str">
        <f>IFERROR(IF(AND(H962&lt;&gt;"",H962&gt;=$E$2),MAX($D$4:D961)+1,""),"")</f>
        <v/>
      </c>
      <c r="F962" s="40" t="s">
        <v>8631</v>
      </c>
      <c r="G962" s="40" t="s">
        <v>8632</v>
      </c>
      <c r="H962" s="167" t="s">
        <v>5898</v>
      </c>
      <c r="I962" s="40" t="s">
        <v>5898</v>
      </c>
    </row>
    <row r="963" spans="3:9" x14ac:dyDescent="0.15">
      <c r="C963" s="40" t="str">
        <f>IFERROR(IF(AND(I963&lt;&gt;"",I963&gt;=$E$2),MAX($C$4:C962)+1,""),"")</f>
        <v/>
      </c>
      <c r="D963" s="99" t="str">
        <f>IFERROR(IF(AND(H963&lt;&gt;"",H963&gt;=$E$2),MAX($D$4:D962)+1,""),"")</f>
        <v/>
      </c>
      <c r="F963" s="40" t="s">
        <v>8633</v>
      </c>
      <c r="G963" s="40" t="s">
        <v>8634</v>
      </c>
      <c r="H963" s="167" t="s">
        <v>5898</v>
      </c>
      <c r="I963" s="40" t="s">
        <v>5898</v>
      </c>
    </row>
    <row r="964" spans="3:9" x14ac:dyDescent="0.15">
      <c r="C964" s="40" t="str">
        <f>IFERROR(IF(AND(I964&lt;&gt;"",I964&gt;=$E$2),MAX($C$4:C963)+1,""),"")</f>
        <v/>
      </c>
      <c r="D964" s="99" t="str">
        <f>IFERROR(IF(AND(H964&lt;&gt;"",H964&gt;=$E$2),MAX($D$4:D963)+1,""),"")</f>
        <v/>
      </c>
      <c r="F964" s="40" t="s">
        <v>8635</v>
      </c>
      <c r="G964" s="40" t="s">
        <v>8636</v>
      </c>
      <c r="H964" s="167" t="s">
        <v>5898</v>
      </c>
      <c r="I964" s="40">
        <v>0.4</v>
      </c>
    </row>
    <row r="965" spans="3:9" x14ac:dyDescent="0.15">
      <c r="C965" s="40" t="str">
        <f>IFERROR(IF(AND(I965&lt;&gt;"",I965&gt;=$E$2),MAX($C$4:C964)+1,""),"")</f>
        <v/>
      </c>
      <c r="D965" s="99">
        <f>IFERROR(IF(AND(H965&lt;&gt;"",H965&gt;=$E$2),MAX($D$4:D964)+1,""),"")</f>
        <v>31</v>
      </c>
      <c r="F965" s="40" t="s">
        <v>8637</v>
      </c>
      <c r="G965" s="40" t="s">
        <v>8638</v>
      </c>
      <c r="H965" s="167">
        <v>2.8</v>
      </c>
      <c r="I965" s="40" t="s">
        <v>5898</v>
      </c>
    </row>
    <row r="966" spans="3:9" x14ac:dyDescent="0.15">
      <c r="C966" s="40" t="str">
        <f>IFERROR(IF(AND(I966&lt;&gt;"",I966&gt;=$E$2),MAX($C$4:C965)+1,""),"")</f>
        <v/>
      </c>
      <c r="D966" s="99" t="str">
        <f>IFERROR(IF(AND(H966&lt;&gt;"",H966&gt;=$E$2),MAX($D$4:D965)+1,""),"")</f>
        <v/>
      </c>
      <c r="F966" s="40" t="s">
        <v>8639</v>
      </c>
      <c r="G966" s="40" t="s">
        <v>8640</v>
      </c>
      <c r="H966" s="167" t="s">
        <v>5898</v>
      </c>
      <c r="I966" s="40" t="s">
        <v>5898</v>
      </c>
    </row>
    <row r="967" spans="3:9" x14ac:dyDescent="0.15">
      <c r="C967" s="40" t="str">
        <f>IFERROR(IF(AND(I967&lt;&gt;"",I967&gt;=$E$2),MAX($C$4:C966)+1,""),"")</f>
        <v/>
      </c>
      <c r="D967" s="99" t="str">
        <f>IFERROR(IF(AND(H967&lt;&gt;"",H967&gt;=$E$2),MAX($D$4:D966)+1,""),"")</f>
        <v/>
      </c>
      <c r="F967" s="40" t="s">
        <v>8641</v>
      </c>
      <c r="G967" s="40" t="s">
        <v>8642</v>
      </c>
      <c r="H967" s="167" t="s">
        <v>5898</v>
      </c>
      <c r="I967" s="40" t="s">
        <v>5898</v>
      </c>
    </row>
    <row r="968" spans="3:9" x14ac:dyDescent="0.15">
      <c r="C968" s="40" t="str">
        <f>IFERROR(IF(AND(I968&lt;&gt;"",I968&gt;=$E$2),MAX($C$4:C967)+1,""),"")</f>
        <v/>
      </c>
      <c r="D968" s="99" t="str">
        <f>IFERROR(IF(AND(H968&lt;&gt;"",H968&gt;=$E$2),MAX($D$4:D967)+1,""),"")</f>
        <v/>
      </c>
      <c r="F968" s="40" t="s">
        <v>8643</v>
      </c>
      <c r="G968" s="40" t="s">
        <v>8644</v>
      </c>
      <c r="H968" s="167" t="s">
        <v>5898</v>
      </c>
      <c r="I968" s="40" t="s">
        <v>5898</v>
      </c>
    </row>
    <row r="969" spans="3:9" x14ac:dyDescent="0.15">
      <c r="C969" s="40" t="str">
        <f>IFERROR(IF(AND(I969&lt;&gt;"",I969&gt;=$E$2),MAX($C$4:C968)+1,""),"")</f>
        <v/>
      </c>
      <c r="D969" s="99" t="str">
        <f>IFERROR(IF(AND(H969&lt;&gt;"",H969&gt;=$E$2),MAX($D$4:D968)+1,""),"")</f>
        <v/>
      </c>
      <c r="F969" s="40" t="s">
        <v>8645</v>
      </c>
      <c r="G969" s="40" t="s">
        <v>8646</v>
      </c>
      <c r="H969" s="167" t="s">
        <v>5898</v>
      </c>
      <c r="I969" s="40" t="s">
        <v>5898</v>
      </c>
    </row>
    <row r="970" spans="3:9" x14ac:dyDescent="0.15">
      <c r="C970" s="40" t="str">
        <f>IFERROR(IF(AND(I970&lt;&gt;"",I970&gt;=$E$2),MAX($C$4:C969)+1,""),"")</f>
        <v/>
      </c>
      <c r="D970" s="99" t="str">
        <f>IFERROR(IF(AND(H970&lt;&gt;"",H970&gt;=$E$2),MAX($D$4:D969)+1,""),"")</f>
        <v/>
      </c>
      <c r="F970" s="40" t="s">
        <v>8647</v>
      </c>
      <c r="G970" s="40" t="s">
        <v>8648</v>
      </c>
      <c r="H970" s="167" t="s">
        <v>5898</v>
      </c>
      <c r="I970" s="40" t="s">
        <v>5898</v>
      </c>
    </row>
    <row r="971" spans="3:9" x14ac:dyDescent="0.15">
      <c r="C971" s="40" t="str">
        <f>IFERROR(IF(AND(I971&lt;&gt;"",I971&gt;=$E$2),MAX($C$4:C970)+1,""),"")</f>
        <v/>
      </c>
      <c r="D971" s="99" t="str">
        <f>IFERROR(IF(AND(H971&lt;&gt;"",H971&gt;=$E$2),MAX($D$4:D970)+1,""),"")</f>
        <v/>
      </c>
      <c r="F971" s="40" t="s">
        <v>8649</v>
      </c>
      <c r="G971" s="40" t="s">
        <v>8650</v>
      </c>
      <c r="H971" s="167" t="s">
        <v>5898</v>
      </c>
      <c r="I971" s="40">
        <v>1</v>
      </c>
    </row>
    <row r="972" spans="3:9" x14ac:dyDescent="0.15">
      <c r="C972" s="40" t="str">
        <f>IFERROR(IF(AND(I972&lt;&gt;"",I972&gt;=$E$2),MAX($C$4:C971)+1,""),"")</f>
        <v/>
      </c>
      <c r="D972" s="99" t="str">
        <f>IFERROR(IF(AND(H972&lt;&gt;"",H972&gt;=$E$2),MAX($D$4:D971)+1,""),"")</f>
        <v/>
      </c>
      <c r="F972" s="40" t="s">
        <v>8651</v>
      </c>
      <c r="G972" s="40" t="s">
        <v>8652</v>
      </c>
      <c r="H972" s="167">
        <v>0.3</v>
      </c>
      <c r="I972" s="40" t="s">
        <v>5898</v>
      </c>
    </row>
    <row r="973" spans="3:9" x14ac:dyDescent="0.15">
      <c r="C973" s="40" t="str">
        <f>IFERROR(IF(AND(I973&lt;&gt;"",I973&gt;=$E$2),MAX($C$4:C972)+1,""),"")</f>
        <v/>
      </c>
      <c r="D973" s="99">
        <f>IFERROR(IF(AND(H973&lt;&gt;"",H973&gt;=$E$2),MAX($D$4:D972)+1,""),"")</f>
        <v>32</v>
      </c>
      <c r="F973" s="40" t="s">
        <v>8653</v>
      </c>
      <c r="G973" s="40" t="s">
        <v>8654</v>
      </c>
      <c r="H973" s="167">
        <v>1.5222560000000001</v>
      </c>
      <c r="I973" s="40" t="s">
        <v>5898</v>
      </c>
    </row>
    <row r="974" spans="3:9" x14ac:dyDescent="0.15">
      <c r="C974" s="40" t="str">
        <f>IFERROR(IF(AND(I974&lt;&gt;"",I974&gt;=$E$2),MAX($C$4:C973)+1,""),"")</f>
        <v/>
      </c>
      <c r="D974" s="99" t="str">
        <f>IFERROR(IF(AND(H974&lt;&gt;"",H974&gt;=$E$2),MAX($D$4:D973)+1,""),"")</f>
        <v/>
      </c>
      <c r="F974" s="40" t="s">
        <v>8655</v>
      </c>
      <c r="G974" s="40" t="s">
        <v>8656</v>
      </c>
      <c r="H974" s="167">
        <v>0.9</v>
      </c>
      <c r="I974" s="40" t="s">
        <v>5898</v>
      </c>
    </row>
    <row r="975" spans="3:9" x14ac:dyDescent="0.15">
      <c r="C975" s="40" t="str">
        <f>IFERROR(IF(AND(I975&lt;&gt;"",I975&gt;=$E$2),MAX($C$4:C974)+1,""),"")</f>
        <v/>
      </c>
      <c r="D975" s="99" t="str">
        <f>IFERROR(IF(AND(H975&lt;&gt;"",H975&gt;=$E$2),MAX($D$4:D974)+1,""),"")</f>
        <v/>
      </c>
      <c r="F975" s="40" t="s">
        <v>8657</v>
      </c>
      <c r="G975" s="40" t="s">
        <v>8658</v>
      </c>
      <c r="H975" s="167" t="s">
        <v>5898</v>
      </c>
      <c r="I975" s="40" t="s">
        <v>5898</v>
      </c>
    </row>
    <row r="976" spans="3:9" x14ac:dyDescent="0.15">
      <c r="C976" s="40" t="str">
        <f>IFERROR(IF(AND(I976&lt;&gt;"",I976&gt;=$E$2),MAX($C$4:C975)+1,""),"")</f>
        <v/>
      </c>
      <c r="D976" s="99" t="str">
        <f>IFERROR(IF(AND(H976&lt;&gt;"",H976&gt;=$E$2),MAX($D$4:D975)+1,""),"")</f>
        <v/>
      </c>
      <c r="F976" s="40" t="s">
        <v>8659</v>
      </c>
      <c r="G976" s="40" t="s">
        <v>8660</v>
      </c>
      <c r="H976" s="167">
        <v>0.6</v>
      </c>
      <c r="I976" s="40" t="s">
        <v>5898</v>
      </c>
    </row>
    <row r="977" spans="3:9" x14ac:dyDescent="0.15">
      <c r="C977" s="40" t="str">
        <f>IFERROR(IF(AND(I977&lt;&gt;"",I977&gt;=$E$2),MAX($C$4:C976)+1,""),"")</f>
        <v/>
      </c>
      <c r="D977" s="99" t="str">
        <f>IFERROR(IF(AND(H977&lt;&gt;"",H977&gt;=$E$2),MAX($D$4:D976)+1,""),"")</f>
        <v/>
      </c>
      <c r="F977" s="40" t="s">
        <v>8661</v>
      </c>
      <c r="G977" s="40" t="s">
        <v>8662</v>
      </c>
      <c r="H977" s="167">
        <v>0.5</v>
      </c>
      <c r="I977" s="40" t="s">
        <v>5898</v>
      </c>
    </row>
    <row r="978" spans="3:9" x14ac:dyDescent="0.15">
      <c r="C978" s="40" t="str">
        <f>IFERROR(IF(AND(I978&lt;&gt;"",I978&gt;=$E$2),MAX($C$4:C977)+1,""),"")</f>
        <v/>
      </c>
      <c r="D978" s="99" t="str">
        <f>IFERROR(IF(AND(H978&lt;&gt;"",H978&gt;=$E$2),MAX($D$4:D977)+1,""),"")</f>
        <v/>
      </c>
      <c r="F978" s="40" t="s">
        <v>8663</v>
      </c>
      <c r="G978" s="40" t="s">
        <v>8664</v>
      </c>
      <c r="H978" s="167">
        <v>1.2</v>
      </c>
      <c r="I978" s="40" t="s">
        <v>5898</v>
      </c>
    </row>
    <row r="979" spans="3:9" x14ac:dyDescent="0.15">
      <c r="C979" s="40" t="str">
        <f>IFERROR(IF(AND(I979&lt;&gt;"",I979&gt;=$E$2),MAX($C$4:C978)+1,""),"")</f>
        <v/>
      </c>
      <c r="D979" s="99" t="str">
        <f>IFERROR(IF(AND(H979&lt;&gt;"",H979&gt;=$E$2),MAX($D$4:D978)+1,""),"")</f>
        <v/>
      </c>
      <c r="F979" s="40" t="s">
        <v>8665</v>
      </c>
      <c r="G979" s="40" t="s">
        <v>8666</v>
      </c>
      <c r="H979" s="167">
        <v>1</v>
      </c>
      <c r="I979" s="40" t="s">
        <v>5898</v>
      </c>
    </row>
    <row r="980" spans="3:9" x14ac:dyDescent="0.15">
      <c r="C980" s="40" t="str">
        <f>IFERROR(IF(AND(I980&lt;&gt;"",I980&gt;=$E$2),MAX($C$4:C979)+1,""),"")</f>
        <v/>
      </c>
      <c r="D980" s="99" t="str">
        <f>IFERROR(IF(AND(H980&lt;&gt;"",H980&gt;=$E$2),MAX($D$4:D979)+1,""),"")</f>
        <v/>
      </c>
      <c r="F980" s="40" t="s">
        <v>8667</v>
      </c>
      <c r="G980" s="40" t="s">
        <v>8668</v>
      </c>
      <c r="H980" s="167" t="s">
        <v>5898</v>
      </c>
      <c r="I980" s="40" t="s">
        <v>5898</v>
      </c>
    </row>
    <row r="981" spans="3:9" x14ac:dyDescent="0.15">
      <c r="C981" s="40" t="str">
        <f>IFERROR(IF(AND(I981&lt;&gt;"",I981&gt;=$E$2),MAX($C$4:C980)+1,""),"")</f>
        <v/>
      </c>
      <c r="D981" s="99" t="str">
        <f>IFERROR(IF(AND(H981&lt;&gt;"",H981&gt;=$E$2),MAX($D$4:D980)+1,""),"")</f>
        <v/>
      </c>
      <c r="F981" s="40" t="s">
        <v>8669</v>
      </c>
      <c r="G981" s="40" t="s">
        <v>8670</v>
      </c>
      <c r="H981" s="167" t="s">
        <v>5898</v>
      </c>
      <c r="I981" s="40" t="s">
        <v>5898</v>
      </c>
    </row>
    <row r="982" spans="3:9" x14ac:dyDescent="0.15">
      <c r="C982" s="40" t="str">
        <f>IFERROR(IF(AND(I982&lt;&gt;"",I982&gt;=$E$2),MAX($C$4:C981)+1,""),"")</f>
        <v/>
      </c>
      <c r="D982" s="99" t="str">
        <f>IFERROR(IF(AND(H982&lt;&gt;"",H982&gt;=$E$2),MAX($D$4:D981)+1,""),"")</f>
        <v/>
      </c>
      <c r="F982" s="40" t="s">
        <v>8671</v>
      </c>
      <c r="G982" s="40" t="s">
        <v>8672</v>
      </c>
      <c r="H982" s="167" t="s">
        <v>5898</v>
      </c>
      <c r="I982" s="40" t="s">
        <v>5898</v>
      </c>
    </row>
    <row r="983" spans="3:9" x14ac:dyDescent="0.15">
      <c r="C983" s="40" t="str">
        <f>IFERROR(IF(AND(I983&lt;&gt;"",I983&gt;=$E$2),MAX($C$4:C982)+1,""),"")</f>
        <v/>
      </c>
      <c r="D983" s="99" t="str">
        <f>IFERROR(IF(AND(H983&lt;&gt;"",H983&gt;=$E$2),MAX($D$4:D982)+1,""),"")</f>
        <v/>
      </c>
      <c r="F983" s="40" t="s">
        <v>8673</v>
      </c>
      <c r="G983" s="40" t="s">
        <v>8674</v>
      </c>
      <c r="H983" s="167">
        <v>1</v>
      </c>
      <c r="I983" s="40" t="s">
        <v>5898</v>
      </c>
    </row>
    <row r="984" spans="3:9" x14ac:dyDescent="0.15">
      <c r="C984" s="40" t="str">
        <f>IFERROR(IF(AND(I984&lt;&gt;"",I984&gt;=$E$2),MAX($C$4:C983)+1,""),"")</f>
        <v/>
      </c>
      <c r="D984" s="99" t="str">
        <f>IFERROR(IF(AND(H984&lt;&gt;"",H984&gt;=$E$2),MAX($D$4:D983)+1,""),"")</f>
        <v/>
      </c>
      <c r="F984" s="40" t="s">
        <v>8675</v>
      </c>
      <c r="G984" s="40" t="s">
        <v>8676</v>
      </c>
      <c r="H984" s="167">
        <v>0.7</v>
      </c>
      <c r="I984" s="40" t="s">
        <v>5898</v>
      </c>
    </row>
    <row r="985" spans="3:9" x14ac:dyDescent="0.15">
      <c r="C985" s="40" t="str">
        <f>IFERROR(IF(AND(I985&lt;&gt;"",I985&gt;=$E$2),MAX($C$4:C984)+1,""),"")</f>
        <v/>
      </c>
      <c r="D985" s="99" t="str">
        <f>IFERROR(IF(AND(H985&lt;&gt;"",H985&gt;=$E$2),MAX($D$4:D984)+1,""),"")</f>
        <v/>
      </c>
      <c r="F985" s="40" t="s">
        <v>8677</v>
      </c>
      <c r="G985" s="40" t="s">
        <v>8678</v>
      </c>
      <c r="H985" s="167">
        <v>1</v>
      </c>
      <c r="I985" s="40" t="s">
        <v>5898</v>
      </c>
    </row>
    <row r="986" spans="3:9" x14ac:dyDescent="0.15">
      <c r="C986" s="40" t="str">
        <f>IFERROR(IF(AND(I986&lt;&gt;"",I986&gt;=$E$2),MAX($C$4:C985)+1,""),"")</f>
        <v/>
      </c>
      <c r="D986" s="99" t="str">
        <f>IFERROR(IF(AND(H986&lt;&gt;"",H986&gt;=$E$2),MAX($D$4:D985)+1,""),"")</f>
        <v/>
      </c>
      <c r="F986" s="40" t="s">
        <v>8679</v>
      </c>
      <c r="G986" s="40" t="s">
        <v>8680</v>
      </c>
      <c r="H986" s="167" t="s">
        <v>5898</v>
      </c>
      <c r="I986" s="40" t="s">
        <v>5898</v>
      </c>
    </row>
    <row r="987" spans="3:9" x14ac:dyDescent="0.15">
      <c r="C987" s="40" t="str">
        <f>IFERROR(IF(AND(I987&lt;&gt;"",I987&gt;=$E$2),MAX($C$4:C986)+1,""),"")</f>
        <v/>
      </c>
      <c r="D987" s="99" t="str">
        <f>IFERROR(IF(AND(H987&lt;&gt;"",H987&gt;=$E$2),MAX($D$4:D986)+1,""),"")</f>
        <v/>
      </c>
      <c r="F987" s="40" t="s">
        <v>8681</v>
      </c>
      <c r="G987" s="40" t="s">
        <v>8682</v>
      </c>
      <c r="H987" s="167">
        <v>0.5</v>
      </c>
      <c r="I987" s="40" t="s">
        <v>5898</v>
      </c>
    </row>
    <row r="988" spans="3:9" x14ac:dyDescent="0.15">
      <c r="C988" s="40" t="str">
        <f>IFERROR(IF(AND(I988&lt;&gt;"",I988&gt;=$E$2),MAX($C$4:C987)+1,""),"")</f>
        <v/>
      </c>
      <c r="D988" s="99" t="str">
        <f>IFERROR(IF(AND(H988&lt;&gt;"",H988&gt;=$E$2),MAX($D$4:D987)+1,""),"")</f>
        <v/>
      </c>
      <c r="F988" s="40" t="s">
        <v>8683</v>
      </c>
      <c r="G988" s="40" t="s">
        <v>8684</v>
      </c>
      <c r="H988" s="167" t="s">
        <v>5898</v>
      </c>
      <c r="I988" s="40" t="s">
        <v>5898</v>
      </c>
    </row>
    <row r="989" spans="3:9" x14ac:dyDescent="0.15">
      <c r="C989" s="40" t="str">
        <f>IFERROR(IF(AND(I989&lt;&gt;"",I989&gt;=$E$2),MAX($C$4:C988)+1,""),"")</f>
        <v/>
      </c>
      <c r="D989" s="99" t="str">
        <f>IFERROR(IF(AND(H989&lt;&gt;"",H989&gt;=$E$2),MAX($D$4:D988)+1,""),"")</f>
        <v/>
      </c>
      <c r="F989" s="40" t="s">
        <v>8685</v>
      </c>
      <c r="G989" s="40" t="s">
        <v>8686</v>
      </c>
      <c r="H989" s="167">
        <v>0.5</v>
      </c>
      <c r="I989" s="40" t="s">
        <v>5898</v>
      </c>
    </row>
    <row r="990" spans="3:9" x14ac:dyDescent="0.15">
      <c r="C990" s="40" t="str">
        <f>IFERROR(IF(AND(I990&lt;&gt;"",I990&gt;=$E$2),MAX($C$4:C989)+1,""),"")</f>
        <v/>
      </c>
      <c r="D990" s="99" t="str">
        <f>IFERROR(IF(AND(H990&lt;&gt;"",H990&gt;=$E$2),MAX($D$4:D989)+1,""),"")</f>
        <v/>
      </c>
      <c r="F990" s="40" t="s">
        <v>8687</v>
      </c>
      <c r="G990" s="40" t="s">
        <v>8688</v>
      </c>
      <c r="H990" s="167" t="s">
        <v>5898</v>
      </c>
      <c r="I990" s="40" t="s">
        <v>5898</v>
      </c>
    </row>
    <row r="991" spans="3:9" x14ac:dyDescent="0.15">
      <c r="C991" s="40" t="str">
        <f>IFERROR(IF(AND(I991&lt;&gt;"",I991&gt;=$E$2),MAX($C$4:C990)+1,""),"")</f>
        <v/>
      </c>
      <c r="D991" s="99" t="str">
        <f>IFERROR(IF(AND(H991&lt;&gt;"",H991&gt;=$E$2),MAX($D$4:D990)+1,""),"")</f>
        <v/>
      </c>
      <c r="F991" s="40" t="s">
        <v>8689</v>
      </c>
      <c r="G991" s="40" t="s">
        <v>8690</v>
      </c>
      <c r="H991" s="167" t="s">
        <v>5898</v>
      </c>
      <c r="I991" s="40" t="s">
        <v>5898</v>
      </c>
    </row>
    <row r="992" spans="3:9" x14ac:dyDescent="0.15">
      <c r="C992" s="40" t="str">
        <f>IFERROR(IF(AND(I992&lt;&gt;"",I992&gt;=$E$2),MAX($C$4:C991)+1,""),"")</f>
        <v/>
      </c>
      <c r="D992" s="99" t="str">
        <f>IFERROR(IF(AND(H992&lt;&gt;"",H992&gt;=$E$2),MAX($D$4:D991)+1,""),"")</f>
        <v/>
      </c>
      <c r="F992" s="40" t="s">
        <v>8691</v>
      </c>
      <c r="G992" s="40" t="s">
        <v>8692</v>
      </c>
      <c r="H992" s="167">
        <v>0.5</v>
      </c>
      <c r="I992" s="40" t="s">
        <v>5898</v>
      </c>
    </row>
    <row r="993" spans="3:9" x14ac:dyDescent="0.15">
      <c r="C993" s="40" t="str">
        <f>IFERROR(IF(AND(I993&lt;&gt;"",I993&gt;=$E$2),MAX($C$4:C992)+1,""),"")</f>
        <v/>
      </c>
      <c r="D993" s="99" t="str">
        <f>IFERROR(IF(AND(H993&lt;&gt;"",H993&gt;=$E$2),MAX($D$4:D992)+1,""),"")</f>
        <v/>
      </c>
      <c r="F993" s="40" t="s">
        <v>8693</v>
      </c>
      <c r="G993" s="40" t="s">
        <v>8694</v>
      </c>
      <c r="H993" s="167" t="s">
        <v>5898</v>
      </c>
      <c r="I993" s="40" t="s">
        <v>5898</v>
      </c>
    </row>
    <row r="994" spans="3:9" x14ac:dyDescent="0.15">
      <c r="C994" s="40" t="str">
        <f>IFERROR(IF(AND(I994&lt;&gt;"",I994&gt;=$E$2),MAX($C$4:C993)+1,""),"")</f>
        <v/>
      </c>
      <c r="D994" s="99" t="str">
        <f>IFERROR(IF(AND(H994&lt;&gt;"",H994&gt;=$E$2),MAX($D$4:D993)+1,""),"")</f>
        <v/>
      </c>
      <c r="F994" s="40" t="s">
        <v>8695</v>
      </c>
      <c r="G994" s="40" t="s">
        <v>8696</v>
      </c>
      <c r="H994" s="167" t="s">
        <v>5898</v>
      </c>
      <c r="I994" s="40" t="s">
        <v>5898</v>
      </c>
    </row>
    <row r="995" spans="3:9" x14ac:dyDescent="0.15">
      <c r="C995" s="40" t="str">
        <f>IFERROR(IF(AND(I995&lt;&gt;"",I995&gt;=$E$2),MAX($C$4:C994)+1,""),"")</f>
        <v/>
      </c>
      <c r="D995" s="99" t="str">
        <f>IFERROR(IF(AND(H995&lt;&gt;"",H995&gt;=$E$2),MAX($D$4:D994)+1,""),"")</f>
        <v/>
      </c>
      <c r="F995" s="40" t="s">
        <v>8697</v>
      </c>
      <c r="G995" s="40" t="s">
        <v>8698</v>
      </c>
      <c r="H995" s="167" t="s">
        <v>5898</v>
      </c>
      <c r="I995" s="40" t="s">
        <v>5898</v>
      </c>
    </row>
    <row r="996" spans="3:9" x14ac:dyDescent="0.15">
      <c r="C996" s="40" t="str">
        <f>IFERROR(IF(AND(I996&lt;&gt;"",I996&gt;=$E$2),MAX($C$4:C995)+1,""),"")</f>
        <v/>
      </c>
      <c r="D996" s="99" t="str">
        <f>IFERROR(IF(AND(H996&lt;&gt;"",H996&gt;=$E$2),MAX($D$4:D995)+1,""),"")</f>
        <v/>
      </c>
      <c r="F996" s="40" t="s">
        <v>8699</v>
      </c>
      <c r="G996" s="40" t="s">
        <v>8700</v>
      </c>
      <c r="H996" s="167">
        <v>0.3</v>
      </c>
      <c r="I996" s="40" t="s">
        <v>5898</v>
      </c>
    </row>
    <row r="997" spans="3:9" x14ac:dyDescent="0.15">
      <c r="C997" s="40" t="str">
        <f>IFERROR(IF(AND(I997&lt;&gt;"",I997&gt;=$E$2),MAX($C$4:C996)+1,""),"")</f>
        <v/>
      </c>
      <c r="D997" s="99" t="str">
        <f>IFERROR(IF(AND(H997&lt;&gt;"",H997&gt;=$E$2),MAX($D$4:D996)+1,""),"")</f>
        <v/>
      </c>
      <c r="F997" s="40" t="s">
        <v>8701</v>
      </c>
      <c r="G997" s="40" t="s">
        <v>8702</v>
      </c>
      <c r="H997" s="167" t="s">
        <v>5898</v>
      </c>
      <c r="I997" s="40" t="s">
        <v>5898</v>
      </c>
    </row>
    <row r="998" spans="3:9" x14ac:dyDescent="0.15">
      <c r="C998" s="40" t="str">
        <f>IFERROR(IF(AND(I998&lt;&gt;"",I998&gt;=$E$2),MAX($C$4:C997)+1,""),"")</f>
        <v/>
      </c>
      <c r="D998" s="99" t="str">
        <f>IFERROR(IF(AND(H998&lt;&gt;"",H998&gt;=$E$2),MAX($D$4:D997)+1,""),"")</f>
        <v/>
      </c>
      <c r="F998" s="40" t="s">
        <v>8703</v>
      </c>
      <c r="G998" s="40" t="s">
        <v>8704</v>
      </c>
      <c r="H998" s="167" t="s">
        <v>5898</v>
      </c>
      <c r="I998" s="40" t="s">
        <v>5898</v>
      </c>
    </row>
    <row r="999" spans="3:9" x14ac:dyDescent="0.15">
      <c r="C999" s="40" t="str">
        <f>IFERROR(IF(AND(I999&lt;&gt;"",I999&gt;=$E$2),MAX($C$4:C998)+1,""),"")</f>
        <v/>
      </c>
      <c r="D999" s="99" t="str">
        <f>IFERROR(IF(AND(H999&lt;&gt;"",H999&gt;=$E$2),MAX($D$4:D998)+1,""),"")</f>
        <v/>
      </c>
      <c r="F999" s="40" t="s">
        <v>8705</v>
      </c>
      <c r="G999" s="40" t="s">
        <v>8706</v>
      </c>
      <c r="H999" s="167">
        <v>0.8</v>
      </c>
      <c r="I999" s="40" t="s">
        <v>5898</v>
      </c>
    </row>
    <row r="1000" spans="3:9" x14ac:dyDescent="0.15">
      <c r="C1000" s="40" t="str">
        <f>IFERROR(IF(AND(I1000&lt;&gt;"",I1000&gt;=$E$2),MAX($C$4:C999)+1,""),"")</f>
        <v/>
      </c>
      <c r="D1000" s="99" t="str">
        <f>IFERROR(IF(AND(H1000&lt;&gt;"",H1000&gt;=$E$2),MAX($D$4:D999)+1,""),"")</f>
        <v/>
      </c>
      <c r="F1000" s="40" t="s">
        <v>8707</v>
      </c>
      <c r="G1000" s="40" t="s">
        <v>8708</v>
      </c>
      <c r="H1000" s="167" t="s">
        <v>5898</v>
      </c>
      <c r="I1000" s="40" t="s">
        <v>5898</v>
      </c>
    </row>
    <row r="1001" spans="3:9" x14ac:dyDescent="0.15">
      <c r="C1001" s="40" t="str">
        <f>IFERROR(IF(AND(I1001&lt;&gt;"",I1001&gt;=$E$2),MAX($C$4:C1000)+1,""),"")</f>
        <v/>
      </c>
      <c r="D1001" s="99" t="str">
        <f>IFERROR(IF(AND(H1001&lt;&gt;"",H1001&gt;=$E$2),MAX($D$4:D1000)+1,""),"")</f>
        <v/>
      </c>
      <c r="F1001" s="40" t="s">
        <v>8709</v>
      </c>
      <c r="G1001" s="40" t="s">
        <v>8710</v>
      </c>
      <c r="H1001" s="167" t="s">
        <v>5898</v>
      </c>
      <c r="I1001" s="40" t="s">
        <v>5898</v>
      </c>
    </row>
    <row r="1002" spans="3:9" x14ac:dyDescent="0.15">
      <c r="C1002" s="40" t="str">
        <f>IFERROR(IF(AND(I1002&lt;&gt;"",I1002&gt;=$E$2),MAX($C$4:C1001)+1,""),"")</f>
        <v/>
      </c>
      <c r="D1002" s="99" t="str">
        <f>IFERROR(IF(AND(H1002&lt;&gt;"",H1002&gt;=$E$2),MAX($D$4:D1001)+1,""),"")</f>
        <v/>
      </c>
      <c r="F1002" s="40" t="s">
        <v>8711</v>
      </c>
      <c r="G1002" s="40" t="s">
        <v>8712</v>
      </c>
      <c r="H1002" s="167">
        <v>0.5</v>
      </c>
      <c r="I1002" s="40" t="s">
        <v>5898</v>
      </c>
    </row>
    <row r="1003" spans="3:9" x14ac:dyDescent="0.15">
      <c r="C1003" s="40" t="str">
        <f>IFERROR(IF(AND(I1003&lt;&gt;"",I1003&gt;=$E$2),MAX($C$4:C1002)+1,""),"")</f>
        <v/>
      </c>
      <c r="D1003" s="99" t="str">
        <f>IFERROR(IF(AND(H1003&lt;&gt;"",H1003&gt;=$E$2),MAX($D$4:D1002)+1,""),"")</f>
        <v/>
      </c>
      <c r="F1003" s="40" t="s">
        <v>8713</v>
      </c>
      <c r="G1003" s="40" t="s">
        <v>8714</v>
      </c>
      <c r="H1003" s="167">
        <v>0.3</v>
      </c>
      <c r="I1003" s="40" t="s">
        <v>5898</v>
      </c>
    </row>
    <row r="1004" spans="3:9" x14ac:dyDescent="0.15">
      <c r="C1004" s="40" t="str">
        <f>IFERROR(IF(AND(I1004&lt;&gt;"",I1004&gt;=$E$2),MAX($C$4:C1003)+1,""),"")</f>
        <v/>
      </c>
      <c r="D1004" s="99">
        <f>IFERROR(IF(AND(H1004&lt;&gt;"",H1004&gt;=$E$2),MAX($D$4:D1003)+1,""),"")</f>
        <v>33</v>
      </c>
      <c r="F1004" s="40" t="s">
        <v>8715</v>
      </c>
      <c r="G1004" s="40" t="s">
        <v>8716</v>
      </c>
      <c r="H1004" s="167">
        <v>2</v>
      </c>
      <c r="I1004" s="40" t="s">
        <v>5898</v>
      </c>
    </row>
    <row r="1005" spans="3:9" x14ac:dyDescent="0.15">
      <c r="C1005" s="40" t="str">
        <f>IFERROR(IF(AND(I1005&lt;&gt;"",I1005&gt;=$E$2),MAX($C$4:C1004)+1,""),"")</f>
        <v/>
      </c>
      <c r="D1005" s="99" t="str">
        <f>IFERROR(IF(AND(H1005&lt;&gt;"",H1005&gt;=$E$2),MAX($D$4:D1004)+1,""),"")</f>
        <v/>
      </c>
      <c r="F1005" s="40" t="s">
        <v>8717</v>
      </c>
      <c r="G1005" s="40" t="s">
        <v>8718</v>
      </c>
      <c r="H1005" s="167" t="s">
        <v>5898</v>
      </c>
      <c r="I1005" s="40" t="s">
        <v>5898</v>
      </c>
    </row>
    <row r="1006" spans="3:9" x14ac:dyDescent="0.15">
      <c r="C1006" s="40" t="str">
        <f>IFERROR(IF(AND(I1006&lt;&gt;"",I1006&gt;=$E$2),MAX($C$4:C1005)+1,""),"")</f>
        <v/>
      </c>
      <c r="D1006" s="99" t="str">
        <f>IFERROR(IF(AND(H1006&lt;&gt;"",H1006&gt;=$E$2),MAX($D$4:D1005)+1,""),"")</f>
        <v/>
      </c>
      <c r="F1006" s="40" t="s">
        <v>8719</v>
      </c>
      <c r="G1006" s="40" t="s">
        <v>8720</v>
      </c>
      <c r="H1006" s="167" t="s">
        <v>5898</v>
      </c>
      <c r="I1006" s="40" t="s">
        <v>5898</v>
      </c>
    </row>
    <row r="1007" spans="3:9" x14ac:dyDescent="0.15">
      <c r="C1007" s="40" t="str">
        <f>IFERROR(IF(AND(I1007&lt;&gt;"",I1007&gt;=$E$2),MAX($C$4:C1006)+1,""),"")</f>
        <v/>
      </c>
      <c r="D1007" s="99" t="str">
        <f>IFERROR(IF(AND(H1007&lt;&gt;"",H1007&gt;=$E$2),MAX($D$4:D1006)+1,""),"")</f>
        <v/>
      </c>
      <c r="F1007" s="40" t="s">
        <v>8721</v>
      </c>
      <c r="G1007" s="40" t="s">
        <v>8722</v>
      </c>
      <c r="H1007" s="167" t="s">
        <v>5898</v>
      </c>
      <c r="I1007" s="40" t="s">
        <v>5898</v>
      </c>
    </row>
    <row r="1008" spans="3:9" x14ac:dyDescent="0.15">
      <c r="C1008" s="40" t="str">
        <f>IFERROR(IF(AND(I1008&lt;&gt;"",I1008&gt;=$E$2),MAX($C$4:C1007)+1,""),"")</f>
        <v/>
      </c>
      <c r="D1008" s="99" t="str">
        <f>IFERROR(IF(AND(H1008&lt;&gt;"",H1008&gt;=$E$2),MAX($D$4:D1007)+1,""),"")</f>
        <v/>
      </c>
      <c r="F1008" s="40" t="s">
        <v>8723</v>
      </c>
      <c r="G1008" s="40" t="s">
        <v>8724</v>
      </c>
      <c r="H1008" s="167" t="s">
        <v>5898</v>
      </c>
      <c r="I1008" s="40" t="s">
        <v>5898</v>
      </c>
    </row>
    <row r="1009" spans="3:9" x14ac:dyDescent="0.15">
      <c r="C1009" s="40" t="str">
        <f>IFERROR(IF(AND(I1009&lt;&gt;"",I1009&gt;=$E$2),MAX($C$4:C1008)+1,""),"")</f>
        <v/>
      </c>
      <c r="D1009" s="99" t="str">
        <f>IFERROR(IF(AND(H1009&lt;&gt;"",H1009&gt;=$E$2),MAX($D$4:D1008)+1,""),"")</f>
        <v/>
      </c>
      <c r="F1009" s="40" t="s">
        <v>8725</v>
      </c>
      <c r="G1009" s="40" t="s">
        <v>8726</v>
      </c>
      <c r="H1009" s="167" t="s">
        <v>5898</v>
      </c>
      <c r="I1009" s="40" t="s">
        <v>5898</v>
      </c>
    </row>
    <row r="1010" spans="3:9" x14ac:dyDescent="0.15">
      <c r="C1010" s="40" t="str">
        <f>IFERROR(IF(AND(I1010&lt;&gt;"",I1010&gt;=$E$2),MAX($C$4:C1009)+1,""),"")</f>
        <v/>
      </c>
      <c r="D1010" s="99" t="str">
        <f>IFERROR(IF(AND(H1010&lt;&gt;"",H1010&gt;=$E$2),MAX($D$4:D1009)+1,""),"")</f>
        <v/>
      </c>
      <c r="F1010" s="40" t="s">
        <v>8727</v>
      </c>
      <c r="G1010" s="40" t="s">
        <v>8728</v>
      </c>
      <c r="H1010" s="167">
        <v>0.5</v>
      </c>
      <c r="I1010" s="40" t="s">
        <v>5898</v>
      </c>
    </row>
    <row r="1011" spans="3:9" x14ac:dyDescent="0.15">
      <c r="C1011" s="40" t="str">
        <f>IFERROR(IF(AND(I1011&lt;&gt;"",I1011&gt;=$E$2),MAX($C$4:C1010)+1,""),"")</f>
        <v/>
      </c>
      <c r="D1011" s="99" t="str">
        <f>IFERROR(IF(AND(H1011&lt;&gt;"",H1011&gt;=$E$2),MAX($D$4:D1010)+1,""),"")</f>
        <v/>
      </c>
      <c r="F1011" s="40" t="s">
        <v>8729</v>
      </c>
      <c r="G1011" s="40" t="s">
        <v>8730</v>
      </c>
      <c r="H1011" s="167" t="s">
        <v>5898</v>
      </c>
      <c r="I1011" s="40" t="s">
        <v>5898</v>
      </c>
    </row>
    <row r="1012" spans="3:9" x14ac:dyDescent="0.15">
      <c r="C1012" s="40" t="str">
        <f>IFERROR(IF(AND(I1012&lt;&gt;"",I1012&gt;=$E$2),MAX($C$4:C1011)+1,""),"")</f>
        <v/>
      </c>
      <c r="D1012" s="99" t="str">
        <f>IFERROR(IF(AND(H1012&lt;&gt;"",H1012&gt;=$E$2),MAX($D$4:D1011)+1,""),"")</f>
        <v/>
      </c>
      <c r="F1012" s="40" t="s">
        <v>8731</v>
      </c>
      <c r="G1012" s="40" t="s">
        <v>8732</v>
      </c>
      <c r="H1012" s="167" t="s">
        <v>5898</v>
      </c>
      <c r="I1012" s="40" t="s">
        <v>5898</v>
      </c>
    </row>
    <row r="1013" spans="3:9" x14ac:dyDescent="0.15">
      <c r="C1013" s="40" t="str">
        <f>IFERROR(IF(AND(I1013&lt;&gt;"",I1013&gt;=$E$2),MAX($C$4:C1012)+1,""),"")</f>
        <v/>
      </c>
      <c r="D1013" s="99" t="str">
        <f>IFERROR(IF(AND(H1013&lt;&gt;"",H1013&gt;=$E$2),MAX($D$4:D1012)+1,""),"")</f>
        <v/>
      </c>
      <c r="F1013" s="40" t="s">
        <v>8733</v>
      </c>
      <c r="G1013" s="40" t="s">
        <v>8734</v>
      </c>
      <c r="H1013" s="167" t="s">
        <v>5898</v>
      </c>
      <c r="I1013" s="40" t="s">
        <v>5898</v>
      </c>
    </row>
    <row r="1014" spans="3:9" x14ac:dyDescent="0.15">
      <c r="C1014" s="40" t="str">
        <f>IFERROR(IF(AND(I1014&lt;&gt;"",I1014&gt;=$E$2),MAX($C$4:C1013)+1,""),"")</f>
        <v/>
      </c>
      <c r="D1014" s="99">
        <f>IFERROR(IF(AND(H1014&lt;&gt;"",H1014&gt;=$E$2),MAX($D$4:D1013)+1,""),"")</f>
        <v>34</v>
      </c>
      <c r="F1014" s="40" t="s">
        <v>8735</v>
      </c>
      <c r="G1014" s="40" t="s">
        <v>8736</v>
      </c>
      <c r="H1014" s="167">
        <v>1.8</v>
      </c>
      <c r="I1014" s="40" t="s">
        <v>5898</v>
      </c>
    </row>
    <row r="1015" spans="3:9" x14ac:dyDescent="0.15">
      <c r="C1015" s="40" t="str">
        <f>IFERROR(IF(AND(I1015&lt;&gt;"",I1015&gt;=$E$2),MAX($C$4:C1014)+1,""),"")</f>
        <v/>
      </c>
      <c r="D1015" s="99" t="str">
        <f>IFERROR(IF(AND(H1015&lt;&gt;"",H1015&gt;=$E$2),MAX($D$4:D1014)+1,""),"")</f>
        <v/>
      </c>
      <c r="F1015" s="40" t="s">
        <v>8737</v>
      </c>
      <c r="G1015" s="40" t="s">
        <v>8738</v>
      </c>
      <c r="H1015" s="167" t="s">
        <v>5898</v>
      </c>
      <c r="I1015" s="40" t="s">
        <v>5898</v>
      </c>
    </row>
    <row r="1016" spans="3:9" x14ac:dyDescent="0.15">
      <c r="C1016" s="40" t="str">
        <f>IFERROR(IF(AND(I1016&lt;&gt;"",I1016&gt;=$E$2),MAX($C$4:C1015)+1,""),"")</f>
        <v/>
      </c>
      <c r="D1016" s="99" t="str">
        <f>IFERROR(IF(AND(H1016&lt;&gt;"",H1016&gt;=$E$2),MAX($D$4:D1015)+1,""),"")</f>
        <v/>
      </c>
      <c r="F1016" s="40" t="s">
        <v>8739</v>
      </c>
      <c r="G1016" s="40" t="s">
        <v>8740</v>
      </c>
      <c r="H1016" s="167" t="s">
        <v>5898</v>
      </c>
      <c r="I1016" s="40" t="s">
        <v>5898</v>
      </c>
    </row>
    <row r="1017" spans="3:9" x14ac:dyDescent="0.15">
      <c r="C1017" s="40" t="str">
        <f>IFERROR(IF(AND(I1017&lt;&gt;"",I1017&gt;=$E$2),MAX($C$4:C1016)+1,""),"")</f>
        <v/>
      </c>
      <c r="D1017" s="99" t="str">
        <f>IFERROR(IF(AND(H1017&lt;&gt;"",H1017&gt;=$E$2),MAX($D$4:D1016)+1,""),"")</f>
        <v/>
      </c>
      <c r="F1017" s="40" t="s">
        <v>8741</v>
      </c>
      <c r="G1017" s="40" t="s">
        <v>8742</v>
      </c>
      <c r="H1017" s="167" t="s">
        <v>5898</v>
      </c>
      <c r="I1017" s="40" t="s">
        <v>5898</v>
      </c>
    </row>
    <row r="1018" spans="3:9" x14ac:dyDescent="0.15">
      <c r="C1018" s="40" t="str">
        <f>IFERROR(IF(AND(I1018&lt;&gt;"",I1018&gt;=$E$2),MAX($C$4:C1017)+1,""),"")</f>
        <v/>
      </c>
      <c r="D1018" s="99" t="str">
        <f>IFERROR(IF(AND(H1018&lt;&gt;"",H1018&gt;=$E$2),MAX($D$4:D1017)+1,""),"")</f>
        <v/>
      </c>
      <c r="F1018" s="40" t="s">
        <v>8743</v>
      </c>
      <c r="G1018" s="40" t="s">
        <v>8744</v>
      </c>
      <c r="H1018" s="167">
        <v>1</v>
      </c>
      <c r="I1018" s="40" t="s">
        <v>5898</v>
      </c>
    </row>
    <row r="1019" spans="3:9" x14ac:dyDescent="0.15">
      <c r="C1019" s="40" t="str">
        <f>IFERROR(IF(AND(I1019&lt;&gt;"",I1019&gt;=$E$2),MAX($C$4:C1018)+1,""),"")</f>
        <v/>
      </c>
      <c r="D1019" s="99" t="str">
        <f>IFERROR(IF(AND(H1019&lt;&gt;"",H1019&gt;=$E$2),MAX($D$4:D1018)+1,""),"")</f>
        <v/>
      </c>
      <c r="F1019" s="40" t="s">
        <v>8745</v>
      </c>
      <c r="G1019" s="40" t="s">
        <v>8746</v>
      </c>
      <c r="H1019" s="167" t="s">
        <v>5898</v>
      </c>
      <c r="I1019" s="40" t="s">
        <v>5898</v>
      </c>
    </row>
    <row r="1020" spans="3:9" x14ac:dyDescent="0.15">
      <c r="C1020" s="40" t="str">
        <f>IFERROR(IF(AND(I1020&lt;&gt;"",I1020&gt;=$E$2),MAX($C$4:C1019)+1,""),"")</f>
        <v/>
      </c>
      <c r="D1020" s="99" t="str">
        <f>IFERROR(IF(AND(H1020&lt;&gt;"",H1020&gt;=$E$2),MAX($D$4:D1019)+1,""),"")</f>
        <v/>
      </c>
      <c r="F1020" s="40" t="s">
        <v>8747</v>
      </c>
      <c r="G1020" s="40" t="s">
        <v>8748</v>
      </c>
      <c r="H1020" s="167" t="s">
        <v>5898</v>
      </c>
      <c r="I1020" s="40" t="s">
        <v>5898</v>
      </c>
    </row>
    <row r="1021" spans="3:9" x14ac:dyDescent="0.15">
      <c r="C1021" s="40" t="str">
        <f>IFERROR(IF(AND(I1021&lt;&gt;"",I1021&gt;=$E$2),MAX($C$4:C1020)+1,""),"")</f>
        <v/>
      </c>
      <c r="D1021" s="99" t="str">
        <f>IFERROR(IF(AND(H1021&lt;&gt;"",H1021&gt;=$E$2),MAX($D$4:D1020)+1,""),"")</f>
        <v/>
      </c>
      <c r="F1021" s="40" t="s">
        <v>8749</v>
      </c>
      <c r="G1021" s="40" t="s">
        <v>8750</v>
      </c>
      <c r="H1021" s="167" t="s">
        <v>5898</v>
      </c>
      <c r="I1021" s="40" t="s">
        <v>5898</v>
      </c>
    </row>
    <row r="1022" spans="3:9" x14ac:dyDescent="0.15">
      <c r="C1022" s="40" t="str">
        <f>IFERROR(IF(AND(I1022&lt;&gt;"",I1022&gt;=$E$2),MAX($C$4:C1021)+1,""),"")</f>
        <v/>
      </c>
      <c r="D1022" s="99" t="str">
        <f>IFERROR(IF(AND(H1022&lt;&gt;"",H1022&gt;=$E$2),MAX($D$4:D1021)+1,""),"")</f>
        <v/>
      </c>
      <c r="F1022" s="40" t="s">
        <v>8751</v>
      </c>
      <c r="G1022" s="40" t="s">
        <v>8752</v>
      </c>
      <c r="H1022" s="167">
        <v>1</v>
      </c>
      <c r="I1022" s="40" t="s">
        <v>5898</v>
      </c>
    </row>
    <row r="1023" spans="3:9" x14ac:dyDescent="0.15">
      <c r="C1023" s="40" t="str">
        <f>IFERROR(IF(AND(I1023&lt;&gt;"",I1023&gt;=$E$2),MAX($C$4:C1022)+1,""),"")</f>
        <v/>
      </c>
      <c r="D1023" s="99" t="str">
        <f>IFERROR(IF(AND(H1023&lt;&gt;"",H1023&gt;=$E$2),MAX($D$4:D1022)+1,""),"")</f>
        <v/>
      </c>
      <c r="F1023" s="40" t="s">
        <v>8753</v>
      </c>
      <c r="G1023" s="40" t="s">
        <v>8754</v>
      </c>
      <c r="H1023" s="167">
        <v>1</v>
      </c>
      <c r="I1023" s="40" t="s">
        <v>5898</v>
      </c>
    </row>
    <row r="1024" spans="3:9" x14ac:dyDescent="0.15">
      <c r="C1024" s="40" t="str">
        <f>IFERROR(IF(AND(I1024&lt;&gt;"",I1024&gt;=$E$2),MAX($C$4:C1023)+1,""),"")</f>
        <v/>
      </c>
      <c r="D1024" s="99" t="str">
        <f>IFERROR(IF(AND(H1024&lt;&gt;"",H1024&gt;=$E$2),MAX($D$4:D1023)+1,""),"")</f>
        <v/>
      </c>
      <c r="F1024" s="40" t="s">
        <v>8755</v>
      </c>
      <c r="G1024" s="40" t="s">
        <v>8756</v>
      </c>
      <c r="H1024" s="167">
        <v>0.5</v>
      </c>
      <c r="I1024" s="40" t="s">
        <v>5898</v>
      </c>
    </row>
    <row r="1025" spans="3:9" x14ac:dyDescent="0.15">
      <c r="C1025" s="40" t="str">
        <f>IFERROR(IF(AND(I1025&lt;&gt;"",I1025&gt;=$E$2),MAX($C$4:C1024)+1,""),"")</f>
        <v/>
      </c>
      <c r="D1025" s="99" t="str">
        <f>IFERROR(IF(AND(H1025&lt;&gt;"",H1025&gt;=$E$2),MAX($D$4:D1024)+1,""),"")</f>
        <v/>
      </c>
      <c r="F1025" s="40" t="s">
        <v>8757</v>
      </c>
      <c r="G1025" s="40" t="s">
        <v>8758</v>
      </c>
      <c r="H1025" s="167" t="s">
        <v>5898</v>
      </c>
      <c r="I1025" s="40" t="s">
        <v>5898</v>
      </c>
    </row>
    <row r="1026" spans="3:9" x14ac:dyDescent="0.15">
      <c r="C1026" s="40">
        <f>IFERROR(IF(AND(I1026&lt;&gt;"",I1026&gt;=$E$2),MAX($C$4:C1025)+1,""),"")</f>
        <v>9</v>
      </c>
      <c r="D1026" s="99" t="str">
        <f>IFERROR(IF(AND(H1026&lt;&gt;"",H1026&gt;=$E$2),MAX($D$4:D1025)+1,""),"")</f>
        <v/>
      </c>
      <c r="F1026" s="40" t="s">
        <v>8759</v>
      </c>
      <c r="G1026" s="40" t="s">
        <v>8760</v>
      </c>
      <c r="H1026" s="167" t="s">
        <v>5898</v>
      </c>
      <c r="I1026" s="40">
        <v>2</v>
      </c>
    </row>
    <row r="1027" spans="3:9" x14ac:dyDescent="0.15">
      <c r="C1027" s="40" t="str">
        <f>IFERROR(IF(AND(I1027&lt;&gt;"",I1027&gt;=$E$2),MAX($C$4:C1026)+1,""),"")</f>
        <v/>
      </c>
      <c r="D1027" s="99" t="str">
        <f>IFERROR(IF(AND(H1027&lt;&gt;"",H1027&gt;=$E$2),MAX($D$4:D1026)+1,""),"")</f>
        <v/>
      </c>
      <c r="F1027" s="40" t="s">
        <v>8761</v>
      </c>
      <c r="G1027" s="40" t="s">
        <v>8762</v>
      </c>
      <c r="H1027" s="167" t="s">
        <v>5898</v>
      </c>
      <c r="I1027" s="40" t="s">
        <v>5898</v>
      </c>
    </row>
    <row r="1028" spans="3:9" x14ac:dyDescent="0.15">
      <c r="C1028" s="40" t="str">
        <f>IFERROR(IF(AND(I1028&lt;&gt;"",I1028&gt;=$E$2),MAX($C$4:C1027)+1,""),"")</f>
        <v/>
      </c>
      <c r="D1028" s="99">
        <f>IFERROR(IF(AND(H1028&lt;&gt;"",H1028&gt;=$E$2),MAX($D$4:D1027)+1,""),"")</f>
        <v>35</v>
      </c>
      <c r="F1028" s="40" t="s">
        <v>8763</v>
      </c>
      <c r="G1028" s="40" t="s">
        <v>8764</v>
      </c>
      <c r="H1028" s="167">
        <v>2</v>
      </c>
      <c r="I1028" s="40" t="s">
        <v>5898</v>
      </c>
    </row>
    <row r="1029" spans="3:9" x14ac:dyDescent="0.15">
      <c r="C1029" s="40" t="str">
        <f>IFERROR(IF(AND(I1029&lt;&gt;"",I1029&gt;=$E$2),MAX($C$4:C1028)+1,""),"")</f>
        <v/>
      </c>
      <c r="D1029" s="99" t="str">
        <f>IFERROR(IF(AND(H1029&lt;&gt;"",H1029&gt;=$E$2),MAX($D$4:D1028)+1,""),"")</f>
        <v/>
      </c>
      <c r="F1029" s="40" t="s">
        <v>8765</v>
      </c>
      <c r="G1029" s="40" t="s">
        <v>8766</v>
      </c>
      <c r="H1029" s="167" t="s">
        <v>5898</v>
      </c>
      <c r="I1029" s="40" t="s">
        <v>5898</v>
      </c>
    </row>
    <row r="1030" spans="3:9" x14ac:dyDescent="0.15">
      <c r="C1030" s="40" t="str">
        <f>IFERROR(IF(AND(I1030&lt;&gt;"",I1030&gt;=$E$2),MAX($C$4:C1029)+1,""),"")</f>
        <v/>
      </c>
      <c r="D1030" s="99" t="str">
        <f>IFERROR(IF(AND(H1030&lt;&gt;"",H1030&gt;=$E$2),MAX($D$4:D1029)+1,""),"")</f>
        <v/>
      </c>
      <c r="F1030" s="40" t="s">
        <v>8767</v>
      </c>
      <c r="G1030" s="40" t="s">
        <v>8768</v>
      </c>
      <c r="H1030" s="167">
        <v>1</v>
      </c>
      <c r="I1030" s="40" t="s">
        <v>5898</v>
      </c>
    </row>
    <row r="1031" spans="3:9" x14ac:dyDescent="0.15">
      <c r="C1031" s="40" t="str">
        <f>IFERROR(IF(AND(I1031&lt;&gt;"",I1031&gt;=$E$2),MAX($C$4:C1030)+1,""),"")</f>
        <v/>
      </c>
      <c r="D1031" s="99" t="str">
        <f>IFERROR(IF(AND(H1031&lt;&gt;"",H1031&gt;=$E$2),MAX($D$4:D1030)+1,""),"")</f>
        <v/>
      </c>
      <c r="F1031" s="40" t="s">
        <v>8769</v>
      </c>
      <c r="G1031" s="40" t="s">
        <v>8770</v>
      </c>
      <c r="H1031" s="167" t="s">
        <v>5898</v>
      </c>
      <c r="I1031" s="40" t="s">
        <v>5898</v>
      </c>
    </row>
    <row r="1032" spans="3:9" x14ac:dyDescent="0.15">
      <c r="C1032" s="40" t="str">
        <f>IFERROR(IF(AND(I1032&lt;&gt;"",I1032&gt;=$E$2),MAX($C$4:C1031)+1,""),"")</f>
        <v/>
      </c>
      <c r="D1032" s="99" t="str">
        <f>IFERROR(IF(AND(H1032&lt;&gt;"",H1032&gt;=$E$2),MAX($D$4:D1031)+1,""),"")</f>
        <v/>
      </c>
      <c r="F1032" s="40" t="s">
        <v>8771</v>
      </c>
      <c r="G1032" s="40" t="s">
        <v>8772</v>
      </c>
      <c r="H1032" s="167" t="s">
        <v>5898</v>
      </c>
      <c r="I1032" s="40" t="s">
        <v>5898</v>
      </c>
    </row>
    <row r="1033" spans="3:9" x14ac:dyDescent="0.15">
      <c r="C1033" s="40" t="str">
        <f>IFERROR(IF(AND(I1033&lt;&gt;"",I1033&gt;=$E$2),MAX($C$4:C1032)+1,""),"")</f>
        <v/>
      </c>
      <c r="D1033" s="99" t="str">
        <f>IFERROR(IF(AND(H1033&lt;&gt;"",H1033&gt;=$E$2),MAX($D$4:D1032)+1,""),"")</f>
        <v/>
      </c>
      <c r="F1033" s="40" t="s">
        <v>8773</v>
      </c>
      <c r="G1033" s="40" t="s">
        <v>8774</v>
      </c>
      <c r="H1033" s="167" t="s">
        <v>5898</v>
      </c>
      <c r="I1033" s="40" t="s">
        <v>5898</v>
      </c>
    </row>
    <row r="1034" spans="3:9" x14ac:dyDescent="0.15">
      <c r="C1034" s="40" t="str">
        <f>IFERROR(IF(AND(I1034&lt;&gt;"",I1034&gt;=$E$2),MAX($C$4:C1033)+1,""),"")</f>
        <v/>
      </c>
      <c r="D1034" s="99" t="str">
        <f>IFERROR(IF(AND(H1034&lt;&gt;"",H1034&gt;=$E$2),MAX($D$4:D1033)+1,""),"")</f>
        <v/>
      </c>
      <c r="F1034" s="40" t="s">
        <v>8775</v>
      </c>
      <c r="G1034" s="40" t="s">
        <v>8776</v>
      </c>
      <c r="H1034" s="167" t="s">
        <v>5898</v>
      </c>
      <c r="I1034" s="40" t="s">
        <v>5898</v>
      </c>
    </row>
    <row r="1035" spans="3:9" x14ac:dyDescent="0.15">
      <c r="C1035" s="40" t="str">
        <f>IFERROR(IF(AND(I1035&lt;&gt;"",I1035&gt;=$E$2),MAX($C$4:C1034)+1,""),"")</f>
        <v/>
      </c>
      <c r="D1035" s="99" t="str">
        <f>IFERROR(IF(AND(H1035&lt;&gt;"",H1035&gt;=$E$2),MAX($D$4:D1034)+1,""),"")</f>
        <v/>
      </c>
      <c r="F1035" s="40" t="s">
        <v>8777</v>
      </c>
      <c r="G1035" s="40" t="s">
        <v>8778</v>
      </c>
      <c r="H1035" s="167" t="s">
        <v>5898</v>
      </c>
      <c r="I1035" s="40" t="s">
        <v>5898</v>
      </c>
    </row>
    <row r="1036" spans="3:9" x14ac:dyDescent="0.15">
      <c r="C1036" s="40" t="str">
        <f>IFERROR(IF(AND(I1036&lt;&gt;"",I1036&gt;=$E$2),MAX($C$4:C1035)+1,""),"")</f>
        <v/>
      </c>
      <c r="D1036" s="99" t="str">
        <f>IFERROR(IF(AND(H1036&lt;&gt;"",H1036&gt;=$E$2),MAX($D$4:D1035)+1,""),"")</f>
        <v/>
      </c>
      <c r="F1036" s="40" t="s">
        <v>8779</v>
      </c>
      <c r="G1036" s="40" t="s">
        <v>8780</v>
      </c>
      <c r="H1036" s="167" t="s">
        <v>5898</v>
      </c>
      <c r="I1036" s="40" t="s">
        <v>5898</v>
      </c>
    </row>
    <row r="1037" spans="3:9" x14ac:dyDescent="0.15">
      <c r="C1037" s="40" t="str">
        <f>IFERROR(IF(AND(I1037&lt;&gt;"",I1037&gt;=$E$2),MAX($C$4:C1036)+1,""),"")</f>
        <v/>
      </c>
      <c r="D1037" s="99" t="str">
        <f>IFERROR(IF(AND(H1037&lt;&gt;"",H1037&gt;=$E$2),MAX($D$4:D1036)+1,""),"")</f>
        <v/>
      </c>
      <c r="F1037" s="40" t="s">
        <v>8781</v>
      </c>
      <c r="G1037" s="40" t="s">
        <v>8782</v>
      </c>
      <c r="H1037" s="167" t="s">
        <v>5898</v>
      </c>
      <c r="I1037" s="40" t="s">
        <v>5898</v>
      </c>
    </row>
    <row r="1038" spans="3:9" x14ac:dyDescent="0.15">
      <c r="C1038" s="40" t="str">
        <f>IFERROR(IF(AND(I1038&lt;&gt;"",I1038&gt;=$E$2),MAX($C$4:C1037)+1,""),"")</f>
        <v/>
      </c>
      <c r="D1038" s="99" t="str">
        <f>IFERROR(IF(AND(H1038&lt;&gt;"",H1038&gt;=$E$2),MAX($D$4:D1037)+1,""),"")</f>
        <v/>
      </c>
      <c r="F1038" s="40" t="s">
        <v>8783</v>
      </c>
      <c r="G1038" s="40" t="s">
        <v>8784</v>
      </c>
      <c r="H1038" s="167" t="s">
        <v>5898</v>
      </c>
      <c r="I1038" s="40" t="s">
        <v>5898</v>
      </c>
    </row>
    <row r="1039" spans="3:9" x14ac:dyDescent="0.15">
      <c r="C1039" s="40" t="str">
        <f>IFERROR(IF(AND(I1039&lt;&gt;"",I1039&gt;=$E$2),MAX($C$4:C1038)+1,""),"")</f>
        <v/>
      </c>
      <c r="D1039" s="99" t="str">
        <f>IFERROR(IF(AND(H1039&lt;&gt;"",H1039&gt;=$E$2),MAX($D$4:D1038)+1,""),"")</f>
        <v/>
      </c>
      <c r="F1039" s="40" t="s">
        <v>8785</v>
      </c>
      <c r="G1039" s="40" t="s">
        <v>8786</v>
      </c>
      <c r="H1039" s="167" t="s">
        <v>5898</v>
      </c>
      <c r="I1039" s="40" t="s">
        <v>5898</v>
      </c>
    </row>
    <row r="1040" spans="3:9" x14ac:dyDescent="0.15">
      <c r="C1040" s="40" t="str">
        <f>IFERROR(IF(AND(I1040&lt;&gt;"",I1040&gt;=$E$2),MAX($C$4:C1039)+1,""),"")</f>
        <v/>
      </c>
      <c r="D1040" s="99" t="str">
        <f>IFERROR(IF(AND(H1040&lt;&gt;"",H1040&gt;=$E$2),MAX($D$4:D1039)+1,""),"")</f>
        <v/>
      </c>
      <c r="F1040" s="40" t="s">
        <v>8787</v>
      </c>
      <c r="G1040" s="40" t="s">
        <v>8788</v>
      </c>
      <c r="H1040" s="167" t="s">
        <v>5898</v>
      </c>
      <c r="I1040" s="40" t="s">
        <v>5898</v>
      </c>
    </row>
    <row r="1041" spans="3:9" x14ac:dyDescent="0.15">
      <c r="C1041" s="40" t="str">
        <f>IFERROR(IF(AND(I1041&lt;&gt;"",I1041&gt;=$E$2),MAX($C$4:C1040)+1,""),"")</f>
        <v/>
      </c>
      <c r="D1041" s="99" t="str">
        <f>IFERROR(IF(AND(H1041&lt;&gt;"",H1041&gt;=$E$2),MAX($D$4:D1040)+1,""),"")</f>
        <v/>
      </c>
      <c r="F1041" s="40" t="s">
        <v>8789</v>
      </c>
      <c r="G1041" s="40" t="s">
        <v>8790</v>
      </c>
      <c r="H1041" s="167" t="s">
        <v>5898</v>
      </c>
      <c r="I1041" s="40" t="s">
        <v>5898</v>
      </c>
    </row>
    <row r="1042" spans="3:9" x14ac:dyDescent="0.15">
      <c r="C1042" s="40" t="str">
        <f>IFERROR(IF(AND(I1042&lt;&gt;"",I1042&gt;=$E$2),MAX($C$4:C1041)+1,""),"")</f>
        <v/>
      </c>
      <c r="D1042" s="99" t="str">
        <f>IFERROR(IF(AND(H1042&lt;&gt;"",H1042&gt;=$E$2),MAX($D$4:D1041)+1,""),"")</f>
        <v/>
      </c>
      <c r="F1042" s="40" t="s">
        <v>8791</v>
      </c>
      <c r="G1042" s="40" t="s">
        <v>8792</v>
      </c>
      <c r="H1042" s="167" t="s">
        <v>5898</v>
      </c>
      <c r="I1042" s="40" t="s">
        <v>5898</v>
      </c>
    </row>
    <row r="1043" spans="3:9" x14ac:dyDescent="0.15">
      <c r="C1043" s="40" t="str">
        <f>IFERROR(IF(AND(I1043&lt;&gt;"",I1043&gt;=$E$2),MAX($C$4:C1042)+1,""),"")</f>
        <v/>
      </c>
      <c r="D1043" s="99" t="str">
        <f>IFERROR(IF(AND(H1043&lt;&gt;"",H1043&gt;=$E$2),MAX($D$4:D1042)+1,""),"")</f>
        <v/>
      </c>
      <c r="F1043" s="40" t="s">
        <v>8793</v>
      </c>
      <c r="G1043" s="40" t="s">
        <v>8794</v>
      </c>
      <c r="H1043" s="167" t="s">
        <v>5898</v>
      </c>
      <c r="I1043" s="40" t="s">
        <v>5898</v>
      </c>
    </row>
    <row r="1044" spans="3:9" x14ac:dyDescent="0.15">
      <c r="C1044" s="40" t="str">
        <f>IFERROR(IF(AND(I1044&lt;&gt;"",I1044&gt;=$E$2),MAX($C$4:C1043)+1,""),"")</f>
        <v/>
      </c>
      <c r="D1044" s="99" t="str">
        <f>IFERROR(IF(AND(H1044&lt;&gt;"",H1044&gt;=$E$2),MAX($D$4:D1043)+1,""),"")</f>
        <v/>
      </c>
      <c r="F1044" s="40" t="s">
        <v>8795</v>
      </c>
      <c r="G1044" s="40" t="s">
        <v>8796</v>
      </c>
      <c r="H1044" s="167" t="s">
        <v>5898</v>
      </c>
      <c r="I1044" s="40" t="s">
        <v>5898</v>
      </c>
    </row>
    <row r="1045" spans="3:9" x14ac:dyDescent="0.15">
      <c r="C1045" s="40" t="str">
        <f>IFERROR(IF(AND(I1045&lt;&gt;"",I1045&gt;=$E$2),MAX($C$4:C1044)+1,""),"")</f>
        <v/>
      </c>
      <c r="D1045" s="99" t="str">
        <f>IFERROR(IF(AND(H1045&lt;&gt;"",H1045&gt;=$E$2),MAX($D$4:D1044)+1,""),"")</f>
        <v/>
      </c>
      <c r="F1045" s="40" t="s">
        <v>8797</v>
      </c>
      <c r="G1045" s="40" t="s">
        <v>8798</v>
      </c>
      <c r="H1045" s="167" t="s">
        <v>5898</v>
      </c>
      <c r="I1045" s="40" t="s">
        <v>5898</v>
      </c>
    </row>
    <row r="1046" spans="3:9" x14ac:dyDescent="0.15">
      <c r="C1046" s="40" t="str">
        <f>IFERROR(IF(AND(I1046&lt;&gt;"",I1046&gt;=$E$2),MAX($C$4:C1045)+1,""),"")</f>
        <v/>
      </c>
      <c r="D1046" s="99" t="str">
        <f>IFERROR(IF(AND(H1046&lt;&gt;"",H1046&gt;=$E$2),MAX($D$4:D1045)+1,""),"")</f>
        <v/>
      </c>
      <c r="F1046" s="40" t="s">
        <v>8799</v>
      </c>
      <c r="G1046" s="40" t="s">
        <v>8800</v>
      </c>
      <c r="H1046" s="167" t="s">
        <v>5898</v>
      </c>
      <c r="I1046" s="40" t="s">
        <v>5898</v>
      </c>
    </row>
    <row r="1047" spans="3:9" x14ac:dyDescent="0.15">
      <c r="C1047" s="40" t="str">
        <f>IFERROR(IF(AND(I1047&lt;&gt;"",I1047&gt;=$E$2),MAX($C$4:C1046)+1,""),"")</f>
        <v/>
      </c>
      <c r="D1047" s="99" t="str">
        <f>IFERROR(IF(AND(H1047&lt;&gt;"",H1047&gt;=$E$2),MAX($D$4:D1046)+1,""),"")</f>
        <v/>
      </c>
      <c r="F1047" s="40" t="s">
        <v>8801</v>
      </c>
      <c r="G1047" s="40" t="s">
        <v>8802</v>
      </c>
      <c r="H1047" s="167" t="s">
        <v>5898</v>
      </c>
      <c r="I1047" s="40" t="s">
        <v>5898</v>
      </c>
    </row>
    <row r="1048" spans="3:9" x14ac:dyDescent="0.15">
      <c r="C1048" s="40" t="str">
        <f>IFERROR(IF(AND(I1048&lt;&gt;"",I1048&gt;=$E$2),MAX($C$4:C1047)+1,""),"")</f>
        <v/>
      </c>
      <c r="D1048" s="99" t="str">
        <f>IFERROR(IF(AND(H1048&lt;&gt;"",H1048&gt;=$E$2),MAX($D$4:D1047)+1,""),"")</f>
        <v/>
      </c>
      <c r="F1048" s="40" t="s">
        <v>8803</v>
      </c>
      <c r="G1048" s="40" t="s">
        <v>8804</v>
      </c>
      <c r="H1048" s="167" t="s">
        <v>5898</v>
      </c>
      <c r="I1048" s="40" t="s">
        <v>5898</v>
      </c>
    </row>
    <row r="1049" spans="3:9" x14ac:dyDescent="0.15">
      <c r="C1049" s="40" t="str">
        <f>IFERROR(IF(AND(I1049&lt;&gt;"",I1049&gt;=$E$2),MAX($C$4:C1048)+1,""),"")</f>
        <v/>
      </c>
      <c r="D1049" s="99" t="str">
        <f>IFERROR(IF(AND(H1049&lt;&gt;"",H1049&gt;=$E$2),MAX($D$4:D1048)+1,""),"")</f>
        <v/>
      </c>
      <c r="F1049" s="40" t="s">
        <v>8805</v>
      </c>
      <c r="G1049" s="40" t="s">
        <v>8806</v>
      </c>
      <c r="H1049" s="167" t="s">
        <v>5898</v>
      </c>
      <c r="I1049" s="40" t="s">
        <v>5898</v>
      </c>
    </row>
    <row r="1050" spans="3:9" x14ac:dyDescent="0.15">
      <c r="C1050" s="40" t="str">
        <f>IFERROR(IF(AND(I1050&lt;&gt;"",I1050&gt;=$E$2),MAX($C$4:C1049)+1,""),"")</f>
        <v/>
      </c>
      <c r="D1050" s="99" t="str">
        <f>IFERROR(IF(AND(H1050&lt;&gt;"",H1050&gt;=$E$2),MAX($D$4:D1049)+1,""),"")</f>
        <v/>
      </c>
      <c r="F1050" s="40" t="s">
        <v>8807</v>
      </c>
      <c r="G1050" s="40" t="s">
        <v>8808</v>
      </c>
      <c r="H1050" s="167" t="s">
        <v>5898</v>
      </c>
      <c r="I1050" s="40" t="s">
        <v>5898</v>
      </c>
    </row>
    <row r="1051" spans="3:9" x14ac:dyDescent="0.15">
      <c r="C1051" s="40" t="str">
        <f>IFERROR(IF(AND(I1051&lt;&gt;"",I1051&gt;=$E$2),MAX($C$4:C1050)+1,""),"")</f>
        <v/>
      </c>
      <c r="D1051" s="99" t="str">
        <f>IFERROR(IF(AND(H1051&lt;&gt;"",H1051&gt;=$E$2),MAX($D$4:D1050)+1,""),"")</f>
        <v/>
      </c>
      <c r="F1051" s="40" t="s">
        <v>8809</v>
      </c>
      <c r="G1051" s="40" t="s">
        <v>8810</v>
      </c>
      <c r="H1051" s="167" t="s">
        <v>5898</v>
      </c>
      <c r="I1051" s="40" t="s">
        <v>5898</v>
      </c>
    </row>
    <row r="1052" spans="3:9" x14ac:dyDescent="0.15">
      <c r="C1052" s="40" t="str">
        <f>IFERROR(IF(AND(I1052&lt;&gt;"",I1052&gt;=$E$2),MAX($C$4:C1051)+1,""),"")</f>
        <v/>
      </c>
      <c r="D1052" s="99">
        <f>IFERROR(IF(AND(H1052&lt;&gt;"",H1052&gt;=$E$2),MAX($D$4:D1051)+1,""),"")</f>
        <v>36</v>
      </c>
      <c r="F1052" s="40" t="s">
        <v>8811</v>
      </c>
      <c r="G1052" s="40" t="s">
        <v>8812</v>
      </c>
      <c r="H1052" s="167">
        <v>1.5</v>
      </c>
      <c r="I1052" s="40" t="s">
        <v>5898</v>
      </c>
    </row>
    <row r="1053" spans="3:9" x14ac:dyDescent="0.15">
      <c r="C1053" s="40" t="str">
        <f>IFERROR(IF(AND(I1053&lt;&gt;"",I1053&gt;=$E$2),MAX($C$4:C1052)+1,""),"")</f>
        <v/>
      </c>
      <c r="D1053" s="99" t="str">
        <f>IFERROR(IF(AND(H1053&lt;&gt;"",H1053&gt;=$E$2),MAX($D$4:D1052)+1,""),"")</f>
        <v/>
      </c>
      <c r="F1053" s="40" t="s">
        <v>8813</v>
      </c>
      <c r="G1053" s="40" t="s">
        <v>8814</v>
      </c>
      <c r="H1053" s="167" t="s">
        <v>5898</v>
      </c>
      <c r="I1053" s="40" t="s">
        <v>5898</v>
      </c>
    </row>
    <row r="1054" spans="3:9" x14ac:dyDescent="0.15">
      <c r="C1054" s="40" t="str">
        <f>IFERROR(IF(AND(I1054&lt;&gt;"",I1054&gt;=$E$2),MAX($C$4:C1053)+1,""),"")</f>
        <v/>
      </c>
      <c r="D1054" s="99" t="str">
        <f>IFERROR(IF(AND(H1054&lt;&gt;"",H1054&gt;=$E$2),MAX($D$4:D1053)+1,""),"")</f>
        <v/>
      </c>
      <c r="F1054" s="40" t="s">
        <v>8815</v>
      </c>
      <c r="G1054" s="40" t="s">
        <v>8816</v>
      </c>
      <c r="H1054" s="167" t="s">
        <v>5898</v>
      </c>
      <c r="I1054" s="40" t="s">
        <v>5898</v>
      </c>
    </row>
    <row r="1055" spans="3:9" x14ac:dyDescent="0.15">
      <c r="C1055" s="40" t="str">
        <f>IFERROR(IF(AND(I1055&lt;&gt;"",I1055&gt;=$E$2),MAX($C$4:C1054)+1,""),"")</f>
        <v/>
      </c>
      <c r="D1055" s="99" t="str">
        <f>IFERROR(IF(AND(H1055&lt;&gt;"",H1055&gt;=$E$2),MAX($D$4:D1054)+1,""),"")</f>
        <v/>
      </c>
      <c r="F1055" s="40" t="s">
        <v>8817</v>
      </c>
      <c r="G1055" s="40" t="s">
        <v>8818</v>
      </c>
      <c r="H1055" s="167" t="s">
        <v>5898</v>
      </c>
      <c r="I1055" s="40" t="s">
        <v>5898</v>
      </c>
    </row>
    <row r="1056" spans="3:9" x14ac:dyDescent="0.15">
      <c r="C1056" s="40" t="str">
        <f>IFERROR(IF(AND(I1056&lt;&gt;"",I1056&gt;=$E$2),MAX($C$4:C1055)+1,""),"")</f>
        <v/>
      </c>
      <c r="D1056" s="99" t="str">
        <f>IFERROR(IF(AND(H1056&lt;&gt;"",H1056&gt;=$E$2),MAX($D$4:D1055)+1,""),"")</f>
        <v/>
      </c>
      <c r="F1056" s="40" t="s">
        <v>8819</v>
      </c>
      <c r="G1056" s="40" t="s">
        <v>8820</v>
      </c>
      <c r="H1056" s="167">
        <v>1</v>
      </c>
      <c r="I1056" s="40" t="s">
        <v>5898</v>
      </c>
    </row>
    <row r="1057" spans="3:9" x14ac:dyDescent="0.15">
      <c r="C1057" s="40" t="str">
        <f>IFERROR(IF(AND(I1057&lt;&gt;"",I1057&gt;=$E$2),MAX($C$4:C1056)+1,""),"")</f>
        <v/>
      </c>
      <c r="D1057" s="99" t="str">
        <f>IFERROR(IF(AND(H1057&lt;&gt;"",H1057&gt;=$E$2),MAX($D$4:D1056)+1,""),"")</f>
        <v/>
      </c>
      <c r="F1057" s="40" t="s">
        <v>8821</v>
      </c>
      <c r="G1057" s="40" t="s">
        <v>8822</v>
      </c>
      <c r="H1057" s="167" t="s">
        <v>5898</v>
      </c>
      <c r="I1057" s="40" t="s">
        <v>5898</v>
      </c>
    </row>
    <row r="1058" spans="3:9" x14ac:dyDescent="0.15">
      <c r="C1058" s="40" t="str">
        <f>IFERROR(IF(AND(I1058&lt;&gt;"",I1058&gt;=$E$2),MAX($C$4:C1057)+1,""),"")</f>
        <v/>
      </c>
      <c r="D1058" s="99" t="str">
        <f>IFERROR(IF(AND(H1058&lt;&gt;"",H1058&gt;=$E$2),MAX($D$4:D1057)+1,""),"")</f>
        <v/>
      </c>
      <c r="F1058" s="40" t="s">
        <v>8823</v>
      </c>
      <c r="G1058" s="40" t="s">
        <v>8824</v>
      </c>
      <c r="H1058" s="167" t="s">
        <v>5898</v>
      </c>
      <c r="I1058" s="40" t="s">
        <v>5898</v>
      </c>
    </row>
    <row r="1059" spans="3:9" x14ac:dyDescent="0.15">
      <c r="C1059" s="40" t="str">
        <f>IFERROR(IF(AND(I1059&lt;&gt;"",I1059&gt;=$E$2),MAX($C$4:C1058)+1,""),"")</f>
        <v/>
      </c>
      <c r="D1059" s="99" t="str">
        <f>IFERROR(IF(AND(H1059&lt;&gt;"",H1059&gt;=$E$2),MAX($D$4:D1058)+1,""),"")</f>
        <v/>
      </c>
      <c r="F1059" s="40" t="s">
        <v>8825</v>
      </c>
      <c r="G1059" s="40" t="s">
        <v>8826</v>
      </c>
      <c r="H1059" s="167" t="s">
        <v>5898</v>
      </c>
      <c r="I1059" s="40" t="s">
        <v>5898</v>
      </c>
    </row>
    <row r="1060" spans="3:9" x14ac:dyDescent="0.15">
      <c r="C1060" s="40" t="str">
        <f>IFERROR(IF(AND(I1060&lt;&gt;"",I1060&gt;=$E$2),MAX($C$4:C1059)+1,""),"")</f>
        <v/>
      </c>
      <c r="D1060" s="99" t="str">
        <f>IFERROR(IF(AND(H1060&lt;&gt;"",H1060&gt;=$E$2),MAX($D$4:D1059)+1,""),"")</f>
        <v/>
      </c>
      <c r="F1060" s="40" t="s">
        <v>8827</v>
      </c>
      <c r="G1060" s="40" t="s">
        <v>8828</v>
      </c>
      <c r="H1060" s="167" t="s">
        <v>5898</v>
      </c>
      <c r="I1060" s="40" t="s">
        <v>5898</v>
      </c>
    </row>
    <row r="1061" spans="3:9" x14ac:dyDescent="0.15">
      <c r="C1061" s="40" t="str">
        <f>IFERROR(IF(AND(I1061&lt;&gt;"",I1061&gt;=$E$2),MAX($C$4:C1060)+1,""),"")</f>
        <v/>
      </c>
      <c r="D1061" s="99">
        <f>IFERROR(IF(AND(H1061&lt;&gt;"",H1061&gt;=$E$2),MAX($D$4:D1060)+1,""),"")</f>
        <v>37</v>
      </c>
      <c r="F1061" s="40" t="s">
        <v>8829</v>
      </c>
      <c r="G1061" s="40" t="s">
        <v>8830</v>
      </c>
      <c r="H1061" s="167">
        <v>2</v>
      </c>
      <c r="I1061" s="40" t="s">
        <v>5898</v>
      </c>
    </row>
    <row r="1062" spans="3:9" x14ac:dyDescent="0.15">
      <c r="C1062" s="40" t="str">
        <f>IFERROR(IF(AND(I1062&lt;&gt;"",I1062&gt;=$E$2),MAX($C$4:C1061)+1,""),"")</f>
        <v/>
      </c>
      <c r="D1062" s="99" t="str">
        <f>IFERROR(IF(AND(H1062&lt;&gt;"",H1062&gt;=$E$2),MAX($D$4:D1061)+1,""),"")</f>
        <v/>
      </c>
      <c r="F1062" s="40" t="s">
        <v>8831</v>
      </c>
      <c r="G1062" s="40" t="s">
        <v>8832</v>
      </c>
      <c r="H1062" s="167" t="s">
        <v>5898</v>
      </c>
      <c r="I1062" s="40" t="s">
        <v>5898</v>
      </c>
    </row>
    <row r="1063" spans="3:9" x14ac:dyDescent="0.15">
      <c r="C1063" s="40" t="str">
        <f>IFERROR(IF(AND(I1063&lt;&gt;"",I1063&gt;=$E$2),MAX($C$4:C1062)+1,""),"")</f>
        <v/>
      </c>
      <c r="D1063" s="99" t="str">
        <f>IFERROR(IF(AND(H1063&lt;&gt;"",H1063&gt;=$E$2),MAX($D$4:D1062)+1,""),"")</f>
        <v/>
      </c>
      <c r="F1063" s="40" t="s">
        <v>8833</v>
      </c>
      <c r="G1063" s="40" t="s">
        <v>8834</v>
      </c>
      <c r="H1063" s="167" t="s">
        <v>5898</v>
      </c>
      <c r="I1063" s="40" t="s">
        <v>5898</v>
      </c>
    </row>
    <row r="1064" spans="3:9" x14ac:dyDescent="0.15">
      <c r="C1064" s="40" t="str">
        <f>IFERROR(IF(AND(I1064&lt;&gt;"",I1064&gt;=$E$2),MAX($C$4:C1063)+1,""),"")</f>
        <v/>
      </c>
      <c r="D1064" s="99" t="str">
        <f>IFERROR(IF(AND(H1064&lt;&gt;"",H1064&gt;=$E$2),MAX($D$4:D1063)+1,""),"")</f>
        <v/>
      </c>
      <c r="F1064" s="40" t="s">
        <v>8835</v>
      </c>
      <c r="G1064" s="40" t="s">
        <v>8836</v>
      </c>
      <c r="H1064" s="167" t="s">
        <v>5898</v>
      </c>
      <c r="I1064" s="40" t="s">
        <v>5898</v>
      </c>
    </row>
    <row r="1065" spans="3:9" x14ac:dyDescent="0.15">
      <c r="C1065" s="40" t="str">
        <f>IFERROR(IF(AND(I1065&lt;&gt;"",I1065&gt;=$E$2),MAX($C$4:C1064)+1,""),"")</f>
        <v/>
      </c>
      <c r="D1065" s="99" t="str">
        <f>IFERROR(IF(AND(H1065&lt;&gt;"",H1065&gt;=$E$2),MAX($D$4:D1064)+1,""),"")</f>
        <v/>
      </c>
      <c r="F1065" s="40" t="s">
        <v>8837</v>
      </c>
      <c r="G1065" s="40" t="s">
        <v>8838</v>
      </c>
      <c r="H1065" s="167" t="s">
        <v>5898</v>
      </c>
      <c r="I1065" s="40" t="s">
        <v>5898</v>
      </c>
    </row>
    <row r="1066" spans="3:9" x14ac:dyDescent="0.15">
      <c r="C1066" s="40" t="str">
        <f>IFERROR(IF(AND(I1066&lt;&gt;"",I1066&gt;=$E$2),MAX($C$4:C1065)+1,""),"")</f>
        <v/>
      </c>
      <c r="D1066" s="99" t="str">
        <f>IFERROR(IF(AND(H1066&lt;&gt;"",H1066&gt;=$E$2),MAX($D$4:D1065)+1,""),"")</f>
        <v/>
      </c>
      <c r="F1066" s="40" t="s">
        <v>8839</v>
      </c>
      <c r="G1066" s="40" t="s">
        <v>8840</v>
      </c>
      <c r="H1066" s="167" t="s">
        <v>5898</v>
      </c>
      <c r="I1066" s="40" t="s">
        <v>5898</v>
      </c>
    </row>
    <row r="1067" spans="3:9" x14ac:dyDescent="0.15">
      <c r="C1067" s="40" t="str">
        <f>IFERROR(IF(AND(I1067&lt;&gt;"",I1067&gt;=$E$2),MAX($C$4:C1066)+1,""),"")</f>
        <v/>
      </c>
      <c r="D1067" s="99" t="str">
        <f>IFERROR(IF(AND(H1067&lt;&gt;"",H1067&gt;=$E$2),MAX($D$4:D1066)+1,""),"")</f>
        <v/>
      </c>
      <c r="F1067" s="40" t="s">
        <v>8841</v>
      </c>
      <c r="G1067" s="40" t="s">
        <v>8842</v>
      </c>
      <c r="H1067" s="167" t="s">
        <v>5898</v>
      </c>
      <c r="I1067" s="40" t="s">
        <v>5898</v>
      </c>
    </row>
    <row r="1068" spans="3:9" x14ac:dyDescent="0.15">
      <c r="C1068" s="40" t="str">
        <f>IFERROR(IF(AND(I1068&lt;&gt;"",I1068&gt;=$E$2),MAX($C$4:C1067)+1,""),"")</f>
        <v/>
      </c>
      <c r="D1068" s="99" t="str">
        <f>IFERROR(IF(AND(H1068&lt;&gt;"",H1068&gt;=$E$2),MAX($D$4:D1067)+1,""),"")</f>
        <v/>
      </c>
      <c r="F1068" s="40" t="s">
        <v>8843</v>
      </c>
      <c r="G1068" s="40" t="s">
        <v>8844</v>
      </c>
      <c r="H1068" s="167" t="s">
        <v>5898</v>
      </c>
      <c r="I1068" s="40" t="s">
        <v>5898</v>
      </c>
    </row>
    <row r="1069" spans="3:9" x14ac:dyDescent="0.15">
      <c r="C1069" s="40" t="str">
        <f>IFERROR(IF(AND(I1069&lt;&gt;"",I1069&gt;=$E$2),MAX($C$4:C1068)+1,""),"")</f>
        <v/>
      </c>
      <c r="D1069" s="99">
        <f>IFERROR(IF(AND(H1069&lt;&gt;"",H1069&gt;=$E$2),MAX($D$4:D1068)+1,""),"")</f>
        <v>38</v>
      </c>
      <c r="F1069" s="40" t="s">
        <v>8845</v>
      </c>
      <c r="G1069" s="40" t="s">
        <v>8846</v>
      </c>
      <c r="H1069" s="167">
        <v>2.5</v>
      </c>
      <c r="I1069" s="40" t="s">
        <v>5898</v>
      </c>
    </row>
    <row r="1070" spans="3:9" x14ac:dyDescent="0.15">
      <c r="C1070" s="40" t="str">
        <f>IFERROR(IF(AND(I1070&lt;&gt;"",I1070&gt;=$E$2),MAX($C$4:C1069)+1,""),"")</f>
        <v/>
      </c>
      <c r="D1070" s="99" t="str">
        <f>IFERROR(IF(AND(H1070&lt;&gt;"",H1070&gt;=$E$2),MAX($D$4:D1069)+1,""),"")</f>
        <v/>
      </c>
      <c r="F1070" s="40" t="s">
        <v>8847</v>
      </c>
      <c r="G1070" s="40" t="s">
        <v>8848</v>
      </c>
      <c r="H1070" s="167" t="s">
        <v>5898</v>
      </c>
      <c r="I1070" s="40" t="s">
        <v>5898</v>
      </c>
    </row>
    <row r="1071" spans="3:9" x14ac:dyDescent="0.15">
      <c r="C1071" s="40" t="str">
        <f>IFERROR(IF(AND(I1071&lt;&gt;"",I1071&gt;=$E$2),MAX($C$4:C1070)+1,""),"")</f>
        <v/>
      </c>
      <c r="D1071" s="99" t="str">
        <f>IFERROR(IF(AND(H1071&lt;&gt;"",H1071&gt;=$E$2),MAX($D$4:D1070)+1,""),"")</f>
        <v/>
      </c>
      <c r="F1071" s="40" t="s">
        <v>8849</v>
      </c>
      <c r="G1071" s="40" t="s">
        <v>8850</v>
      </c>
      <c r="H1071" s="167" t="s">
        <v>5898</v>
      </c>
      <c r="I1071" s="40" t="s">
        <v>5898</v>
      </c>
    </row>
    <row r="1072" spans="3:9" x14ac:dyDescent="0.15">
      <c r="C1072" s="40" t="str">
        <f>IFERROR(IF(AND(I1072&lt;&gt;"",I1072&gt;=$E$2),MAX($C$4:C1071)+1,""),"")</f>
        <v/>
      </c>
      <c r="D1072" s="99" t="str">
        <f>IFERROR(IF(AND(H1072&lt;&gt;"",H1072&gt;=$E$2),MAX($D$4:D1071)+1,""),"")</f>
        <v/>
      </c>
      <c r="F1072" s="40" t="s">
        <v>8851</v>
      </c>
      <c r="G1072" s="40" t="s">
        <v>8852</v>
      </c>
      <c r="H1072" s="167" t="s">
        <v>5898</v>
      </c>
      <c r="I1072" s="40" t="s">
        <v>5898</v>
      </c>
    </row>
    <row r="1073" spans="3:9" x14ac:dyDescent="0.15">
      <c r="C1073" s="40" t="str">
        <f>IFERROR(IF(AND(I1073&lt;&gt;"",I1073&gt;=$E$2),MAX($C$4:C1072)+1,""),"")</f>
        <v/>
      </c>
      <c r="D1073" s="99" t="str">
        <f>IFERROR(IF(AND(H1073&lt;&gt;"",H1073&gt;=$E$2),MAX($D$4:D1072)+1,""),"")</f>
        <v/>
      </c>
      <c r="F1073" s="40" t="s">
        <v>8853</v>
      </c>
      <c r="G1073" s="40" t="s">
        <v>8854</v>
      </c>
      <c r="H1073" s="167" t="s">
        <v>5898</v>
      </c>
      <c r="I1073" s="40" t="s">
        <v>5898</v>
      </c>
    </row>
    <row r="1074" spans="3:9" x14ac:dyDescent="0.15">
      <c r="C1074" s="40" t="str">
        <f>IFERROR(IF(AND(I1074&lt;&gt;"",I1074&gt;=$E$2),MAX($C$4:C1073)+1,""),"")</f>
        <v/>
      </c>
      <c r="D1074" s="99" t="str">
        <f>IFERROR(IF(AND(H1074&lt;&gt;"",H1074&gt;=$E$2),MAX($D$4:D1073)+1,""),"")</f>
        <v/>
      </c>
      <c r="F1074" s="40" t="s">
        <v>8855</v>
      </c>
      <c r="G1074" s="40" t="s">
        <v>8856</v>
      </c>
      <c r="H1074" s="167" t="s">
        <v>5898</v>
      </c>
      <c r="I1074" s="40" t="s">
        <v>5898</v>
      </c>
    </row>
    <row r="1075" spans="3:9" x14ac:dyDescent="0.15">
      <c r="C1075" s="40" t="str">
        <f>IFERROR(IF(AND(I1075&lt;&gt;"",I1075&gt;=$E$2),MAX($C$4:C1074)+1,""),"")</f>
        <v/>
      </c>
      <c r="D1075" s="99" t="str">
        <f>IFERROR(IF(AND(H1075&lt;&gt;"",H1075&gt;=$E$2),MAX($D$4:D1074)+1,""),"")</f>
        <v/>
      </c>
      <c r="F1075" s="40" t="s">
        <v>8857</v>
      </c>
      <c r="G1075" s="40" t="s">
        <v>8858</v>
      </c>
      <c r="H1075" s="167" t="s">
        <v>5898</v>
      </c>
      <c r="I1075" s="40" t="s">
        <v>5898</v>
      </c>
    </row>
    <row r="1076" spans="3:9" x14ac:dyDescent="0.15">
      <c r="C1076" s="40" t="str">
        <f>IFERROR(IF(AND(I1076&lt;&gt;"",I1076&gt;=$E$2),MAX($C$4:C1075)+1,""),"")</f>
        <v/>
      </c>
      <c r="D1076" s="99" t="str">
        <f>IFERROR(IF(AND(H1076&lt;&gt;"",H1076&gt;=$E$2),MAX($D$4:D1075)+1,""),"")</f>
        <v/>
      </c>
      <c r="F1076" s="40" t="s">
        <v>8859</v>
      </c>
      <c r="G1076" s="40" t="s">
        <v>8860</v>
      </c>
      <c r="H1076" s="167" t="s">
        <v>5898</v>
      </c>
      <c r="I1076" s="40" t="s">
        <v>5898</v>
      </c>
    </row>
    <row r="1077" spans="3:9" x14ac:dyDescent="0.15">
      <c r="C1077" s="40" t="str">
        <f>IFERROR(IF(AND(I1077&lt;&gt;"",I1077&gt;=$E$2),MAX($C$4:C1076)+1,""),"")</f>
        <v/>
      </c>
      <c r="D1077" s="99" t="str">
        <f>IFERROR(IF(AND(H1077&lt;&gt;"",H1077&gt;=$E$2),MAX($D$4:D1076)+1,""),"")</f>
        <v/>
      </c>
      <c r="F1077" s="40" t="s">
        <v>8861</v>
      </c>
      <c r="G1077" s="40" t="s">
        <v>8862</v>
      </c>
      <c r="H1077" s="167" t="s">
        <v>5898</v>
      </c>
      <c r="I1077" s="40" t="s">
        <v>5898</v>
      </c>
    </row>
    <row r="1078" spans="3:9" x14ac:dyDescent="0.15">
      <c r="C1078" s="40">
        <f>IFERROR(IF(AND(I1078&lt;&gt;"",I1078&gt;=$E$2),MAX($C$4:C1077)+1,""),"")</f>
        <v>10</v>
      </c>
      <c r="D1078" s="99" t="str">
        <f>IFERROR(IF(AND(H1078&lt;&gt;"",H1078&gt;=$E$2),MAX($D$4:D1077)+1,""),"")</f>
        <v/>
      </c>
      <c r="F1078" s="40" t="s">
        <v>8863</v>
      </c>
      <c r="G1078" s="40" t="s">
        <v>8864</v>
      </c>
      <c r="H1078" s="167" t="s">
        <v>5898</v>
      </c>
      <c r="I1078" s="40">
        <v>3</v>
      </c>
    </row>
    <row r="1079" spans="3:9" x14ac:dyDescent="0.15">
      <c r="C1079" s="40" t="str">
        <f>IFERROR(IF(AND(I1079&lt;&gt;"",I1079&gt;=$E$2),MAX($C$4:C1078)+1,""),"")</f>
        <v/>
      </c>
      <c r="D1079" s="99" t="str">
        <f>IFERROR(IF(AND(H1079&lt;&gt;"",H1079&gt;=$E$2),MAX($D$4:D1078)+1,""),"")</f>
        <v/>
      </c>
      <c r="F1079" s="40" t="s">
        <v>8865</v>
      </c>
      <c r="G1079" s="40" t="s">
        <v>8866</v>
      </c>
      <c r="H1079" s="167" t="s">
        <v>5898</v>
      </c>
      <c r="I1079" s="40" t="s">
        <v>5898</v>
      </c>
    </row>
    <row r="1080" spans="3:9" x14ac:dyDescent="0.15">
      <c r="C1080" s="40" t="str">
        <f>IFERROR(IF(AND(I1080&lt;&gt;"",I1080&gt;=$E$2),MAX($C$4:C1079)+1,""),"")</f>
        <v/>
      </c>
      <c r="D1080" s="99" t="str">
        <f>IFERROR(IF(AND(H1080&lt;&gt;"",H1080&gt;=$E$2),MAX($D$4:D1079)+1,""),"")</f>
        <v/>
      </c>
      <c r="F1080" s="40" t="s">
        <v>8867</v>
      </c>
      <c r="G1080" s="40" t="s">
        <v>8868</v>
      </c>
      <c r="H1080" s="167">
        <v>1</v>
      </c>
      <c r="I1080" s="40" t="s">
        <v>5898</v>
      </c>
    </row>
    <row r="1081" spans="3:9" x14ac:dyDescent="0.15">
      <c r="C1081" s="40" t="str">
        <f>IFERROR(IF(AND(I1081&lt;&gt;"",I1081&gt;=$E$2),MAX($C$4:C1080)+1,""),"")</f>
        <v/>
      </c>
      <c r="D1081" s="99" t="str">
        <f>IFERROR(IF(AND(H1081&lt;&gt;"",H1081&gt;=$E$2),MAX($D$4:D1080)+1,""),"")</f>
        <v/>
      </c>
      <c r="F1081" s="40" t="s">
        <v>8869</v>
      </c>
      <c r="G1081" s="40" t="s">
        <v>8870</v>
      </c>
      <c r="H1081" s="167" t="s">
        <v>5898</v>
      </c>
      <c r="I1081" s="40" t="s">
        <v>5898</v>
      </c>
    </row>
    <row r="1082" spans="3:9" x14ac:dyDescent="0.15">
      <c r="C1082" s="40" t="str">
        <f>IFERROR(IF(AND(I1082&lt;&gt;"",I1082&gt;=$E$2),MAX($C$4:C1081)+1,""),"")</f>
        <v/>
      </c>
      <c r="D1082" s="99" t="str">
        <f>IFERROR(IF(AND(H1082&lt;&gt;"",H1082&gt;=$E$2),MAX($D$4:D1081)+1,""),"")</f>
        <v/>
      </c>
      <c r="F1082" s="40" t="s">
        <v>8871</v>
      </c>
      <c r="G1082" s="40" t="s">
        <v>8872</v>
      </c>
      <c r="H1082" s="167" t="s">
        <v>5898</v>
      </c>
      <c r="I1082" s="40" t="s">
        <v>5898</v>
      </c>
    </row>
    <row r="1083" spans="3:9" x14ac:dyDescent="0.15">
      <c r="C1083" s="40" t="str">
        <f>IFERROR(IF(AND(I1083&lt;&gt;"",I1083&gt;=$E$2),MAX($C$4:C1082)+1,""),"")</f>
        <v/>
      </c>
      <c r="D1083" s="99" t="str">
        <f>IFERROR(IF(AND(H1083&lt;&gt;"",H1083&gt;=$E$2),MAX($D$4:D1082)+1,""),"")</f>
        <v/>
      </c>
      <c r="F1083" s="40" t="s">
        <v>8873</v>
      </c>
      <c r="G1083" s="40" t="s">
        <v>8874</v>
      </c>
      <c r="H1083" s="167">
        <v>0.5</v>
      </c>
      <c r="I1083" s="40" t="s">
        <v>5898</v>
      </c>
    </row>
    <row r="1084" spans="3:9" x14ac:dyDescent="0.15">
      <c r="C1084" s="40" t="str">
        <f>IFERROR(IF(AND(I1084&lt;&gt;"",I1084&gt;=$E$2),MAX($C$4:C1083)+1,""),"")</f>
        <v/>
      </c>
      <c r="D1084" s="99" t="str">
        <f>IFERROR(IF(AND(H1084&lt;&gt;"",H1084&gt;=$E$2),MAX($D$4:D1083)+1,""),"")</f>
        <v/>
      </c>
      <c r="F1084" s="40" t="s">
        <v>8875</v>
      </c>
      <c r="G1084" s="40" t="s">
        <v>8876</v>
      </c>
      <c r="H1084" s="167" t="s">
        <v>5898</v>
      </c>
      <c r="I1084" s="40" t="s">
        <v>5898</v>
      </c>
    </row>
    <row r="1085" spans="3:9" x14ac:dyDescent="0.15">
      <c r="C1085" s="40" t="str">
        <f>IFERROR(IF(AND(I1085&lt;&gt;"",I1085&gt;=$E$2),MAX($C$4:C1084)+1,""),"")</f>
        <v/>
      </c>
      <c r="D1085" s="99" t="str">
        <f>IFERROR(IF(AND(H1085&lt;&gt;"",H1085&gt;=$E$2),MAX($D$4:D1084)+1,""),"")</f>
        <v/>
      </c>
      <c r="F1085" s="40" t="s">
        <v>8877</v>
      </c>
      <c r="G1085" s="40" t="s">
        <v>8878</v>
      </c>
      <c r="H1085" s="167">
        <v>0.7</v>
      </c>
      <c r="I1085" s="40" t="s">
        <v>5898</v>
      </c>
    </row>
    <row r="1086" spans="3:9" x14ac:dyDescent="0.15">
      <c r="C1086" s="40" t="str">
        <f>IFERROR(IF(AND(I1086&lt;&gt;"",I1086&gt;=$E$2),MAX($C$4:C1085)+1,""),"")</f>
        <v/>
      </c>
      <c r="D1086" s="99" t="str">
        <f>IFERROR(IF(AND(H1086&lt;&gt;"",H1086&gt;=$E$2),MAX($D$4:D1085)+1,""),"")</f>
        <v/>
      </c>
      <c r="F1086" s="40" t="s">
        <v>8879</v>
      </c>
      <c r="G1086" s="40" t="s">
        <v>8880</v>
      </c>
      <c r="H1086" s="167">
        <v>1</v>
      </c>
      <c r="I1086" s="40" t="s">
        <v>5898</v>
      </c>
    </row>
    <row r="1087" spans="3:9" x14ac:dyDescent="0.15">
      <c r="C1087" s="40" t="str">
        <f>IFERROR(IF(AND(I1087&lt;&gt;"",I1087&gt;=$E$2),MAX($C$4:C1086)+1,""),"")</f>
        <v/>
      </c>
      <c r="D1087" s="99">
        <f>IFERROR(IF(AND(H1087&lt;&gt;"",H1087&gt;=$E$2),MAX($D$4:D1086)+1,""),"")</f>
        <v>39</v>
      </c>
      <c r="F1087" s="40" t="s">
        <v>8881</v>
      </c>
      <c r="G1087" s="40" t="s">
        <v>8882</v>
      </c>
      <c r="H1087" s="167">
        <v>1.5</v>
      </c>
      <c r="I1087" s="40" t="s">
        <v>5898</v>
      </c>
    </row>
    <row r="1088" spans="3:9" x14ac:dyDescent="0.15">
      <c r="C1088" s="40" t="str">
        <f>IFERROR(IF(AND(I1088&lt;&gt;"",I1088&gt;=$E$2),MAX($C$4:C1087)+1,""),"")</f>
        <v/>
      </c>
      <c r="D1088" s="99" t="str">
        <f>IFERROR(IF(AND(H1088&lt;&gt;"",H1088&gt;=$E$2),MAX($D$4:D1087)+1,""),"")</f>
        <v/>
      </c>
      <c r="F1088" s="40" t="s">
        <v>8883</v>
      </c>
      <c r="G1088" s="40" t="s">
        <v>8884</v>
      </c>
      <c r="H1088" s="167" t="s">
        <v>5898</v>
      </c>
      <c r="I1088" s="40" t="s">
        <v>5898</v>
      </c>
    </row>
    <row r="1089" spans="3:9" x14ac:dyDescent="0.15">
      <c r="C1089" s="40" t="str">
        <f>IFERROR(IF(AND(I1089&lt;&gt;"",I1089&gt;=$E$2),MAX($C$4:C1088)+1,""),"")</f>
        <v/>
      </c>
      <c r="D1089" s="99" t="str">
        <f>IFERROR(IF(AND(H1089&lt;&gt;"",H1089&gt;=$E$2),MAX($D$4:D1088)+1,""),"")</f>
        <v/>
      </c>
      <c r="F1089" s="40" t="s">
        <v>8885</v>
      </c>
      <c r="G1089" s="40" t="s">
        <v>8886</v>
      </c>
      <c r="H1089" s="167" t="s">
        <v>5898</v>
      </c>
      <c r="I1089" s="40" t="s">
        <v>5898</v>
      </c>
    </row>
    <row r="1090" spans="3:9" x14ac:dyDescent="0.15">
      <c r="C1090" s="40" t="str">
        <f>IFERROR(IF(AND(I1090&lt;&gt;"",I1090&gt;=$E$2),MAX($C$4:C1089)+1,""),"")</f>
        <v/>
      </c>
      <c r="D1090" s="99" t="str">
        <f>IFERROR(IF(AND(H1090&lt;&gt;"",H1090&gt;=$E$2),MAX($D$4:D1089)+1,""),"")</f>
        <v/>
      </c>
      <c r="F1090" s="40" t="s">
        <v>8887</v>
      </c>
      <c r="G1090" s="40" t="s">
        <v>8888</v>
      </c>
      <c r="H1090" s="167">
        <v>1</v>
      </c>
      <c r="I1090" s="40" t="s">
        <v>5898</v>
      </c>
    </row>
    <row r="1091" spans="3:9" x14ac:dyDescent="0.15">
      <c r="C1091" s="40" t="str">
        <f>IFERROR(IF(AND(I1091&lt;&gt;"",I1091&gt;=$E$2),MAX($C$4:C1090)+1,""),"")</f>
        <v/>
      </c>
      <c r="D1091" s="99" t="str">
        <f>IFERROR(IF(AND(H1091&lt;&gt;"",H1091&gt;=$E$2),MAX($D$4:D1090)+1,""),"")</f>
        <v/>
      </c>
      <c r="F1091" s="40" t="s">
        <v>8889</v>
      </c>
      <c r="G1091" s="40" t="s">
        <v>8890</v>
      </c>
      <c r="H1091" s="167" t="s">
        <v>5898</v>
      </c>
      <c r="I1091" s="40" t="s">
        <v>5898</v>
      </c>
    </row>
    <row r="1092" spans="3:9" x14ac:dyDescent="0.15">
      <c r="C1092" s="40" t="str">
        <f>IFERROR(IF(AND(I1092&lt;&gt;"",I1092&gt;=$E$2),MAX($C$4:C1091)+1,""),"")</f>
        <v/>
      </c>
      <c r="D1092" s="99" t="str">
        <f>IFERROR(IF(AND(H1092&lt;&gt;"",H1092&gt;=$E$2),MAX($D$4:D1091)+1,""),"")</f>
        <v/>
      </c>
      <c r="F1092" s="40" t="s">
        <v>8891</v>
      </c>
      <c r="G1092" s="40" t="s">
        <v>8892</v>
      </c>
      <c r="H1092" s="167" t="s">
        <v>5898</v>
      </c>
      <c r="I1092" s="40" t="s">
        <v>5898</v>
      </c>
    </row>
    <row r="1093" spans="3:9" x14ac:dyDescent="0.15">
      <c r="C1093" s="40" t="str">
        <f>IFERROR(IF(AND(I1093&lt;&gt;"",I1093&gt;=$E$2),MAX($C$4:C1092)+1,""),"")</f>
        <v/>
      </c>
      <c r="D1093" s="99" t="str">
        <f>IFERROR(IF(AND(H1093&lt;&gt;"",H1093&gt;=$E$2),MAX($D$4:D1092)+1,""),"")</f>
        <v/>
      </c>
      <c r="F1093" s="40" t="s">
        <v>8893</v>
      </c>
      <c r="G1093" s="40" t="s">
        <v>8894</v>
      </c>
      <c r="H1093" s="167" t="s">
        <v>5898</v>
      </c>
      <c r="I1093" s="40" t="s">
        <v>5898</v>
      </c>
    </row>
    <row r="1094" spans="3:9" x14ac:dyDescent="0.15">
      <c r="C1094" s="40" t="str">
        <f>IFERROR(IF(AND(I1094&lt;&gt;"",I1094&gt;=$E$2),MAX($C$4:C1093)+1,""),"")</f>
        <v/>
      </c>
      <c r="D1094" s="99" t="str">
        <f>IFERROR(IF(AND(H1094&lt;&gt;"",H1094&gt;=$E$2),MAX($D$4:D1093)+1,""),"")</f>
        <v/>
      </c>
      <c r="F1094" s="40" t="s">
        <v>8895</v>
      </c>
      <c r="G1094" s="40" t="s">
        <v>8896</v>
      </c>
      <c r="H1094" s="167" t="s">
        <v>5898</v>
      </c>
      <c r="I1094" s="40" t="s">
        <v>5898</v>
      </c>
    </row>
    <row r="1095" spans="3:9" x14ac:dyDescent="0.15">
      <c r="C1095" s="40" t="str">
        <f>IFERROR(IF(AND(I1095&lt;&gt;"",I1095&gt;=$E$2),MAX($C$4:C1094)+1,""),"")</f>
        <v/>
      </c>
      <c r="D1095" s="99" t="str">
        <f>IFERROR(IF(AND(H1095&lt;&gt;"",H1095&gt;=$E$2),MAX($D$4:D1094)+1,""),"")</f>
        <v/>
      </c>
      <c r="F1095" s="40" t="s">
        <v>8897</v>
      </c>
      <c r="G1095" s="40" t="s">
        <v>8898</v>
      </c>
      <c r="H1095" s="167" t="s">
        <v>5898</v>
      </c>
      <c r="I1095" s="40" t="s">
        <v>5898</v>
      </c>
    </row>
    <row r="1096" spans="3:9" x14ac:dyDescent="0.15">
      <c r="C1096" s="40" t="str">
        <f>IFERROR(IF(AND(I1096&lt;&gt;"",I1096&gt;=$E$2),MAX($C$4:C1095)+1,""),"")</f>
        <v/>
      </c>
      <c r="D1096" s="99" t="str">
        <f>IFERROR(IF(AND(H1096&lt;&gt;"",H1096&gt;=$E$2),MAX($D$4:D1095)+1,""),"")</f>
        <v/>
      </c>
      <c r="F1096" s="40" t="s">
        <v>8899</v>
      </c>
      <c r="G1096" s="40" t="s">
        <v>8900</v>
      </c>
      <c r="H1096" s="167" t="s">
        <v>5898</v>
      </c>
      <c r="I1096" s="40" t="s">
        <v>5898</v>
      </c>
    </row>
    <row r="1097" spans="3:9" x14ac:dyDescent="0.15">
      <c r="C1097" s="40" t="str">
        <f>IFERROR(IF(AND(I1097&lt;&gt;"",I1097&gt;=$E$2),MAX($C$4:C1096)+1,""),"")</f>
        <v/>
      </c>
      <c r="D1097" s="99" t="str">
        <f>IFERROR(IF(AND(H1097&lt;&gt;"",H1097&gt;=$E$2),MAX($D$4:D1096)+1,""),"")</f>
        <v/>
      </c>
      <c r="F1097" s="40" t="s">
        <v>8901</v>
      </c>
      <c r="G1097" s="40" t="s">
        <v>8902</v>
      </c>
      <c r="H1097" s="167" t="s">
        <v>5898</v>
      </c>
      <c r="I1097" s="40" t="s">
        <v>5898</v>
      </c>
    </row>
    <row r="1098" spans="3:9" x14ac:dyDescent="0.15">
      <c r="C1098" s="40" t="str">
        <f>IFERROR(IF(AND(I1098&lt;&gt;"",I1098&gt;=$E$2),MAX($C$4:C1097)+1,""),"")</f>
        <v/>
      </c>
      <c r="D1098" s="99" t="str">
        <f>IFERROR(IF(AND(H1098&lt;&gt;"",H1098&gt;=$E$2),MAX($D$4:D1097)+1,""),"")</f>
        <v/>
      </c>
      <c r="F1098" s="40" t="s">
        <v>8903</v>
      </c>
      <c r="G1098" s="40" t="s">
        <v>8904</v>
      </c>
      <c r="H1098" s="167" t="s">
        <v>5898</v>
      </c>
      <c r="I1098" s="40" t="s">
        <v>5898</v>
      </c>
    </row>
    <row r="1099" spans="3:9" x14ac:dyDescent="0.15">
      <c r="C1099" s="40" t="str">
        <f>IFERROR(IF(AND(I1099&lt;&gt;"",I1099&gt;=$E$2),MAX($C$4:C1098)+1,""),"")</f>
        <v/>
      </c>
      <c r="D1099" s="99" t="str">
        <f>IFERROR(IF(AND(H1099&lt;&gt;"",H1099&gt;=$E$2),MAX($D$4:D1098)+1,""),"")</f>
        <v/>
      </c>
      <c r="F1099" s="40" t="s">
        <v>8905</v>
      </c>
      <c r="G1099" s="40" t="s">
        <v>8906</v>
      </c>
      <c r="H1099" s="167" t="s">
        <v>5898</v>
      </c>
      <c r="I1099" s="40" t="s">
        <v>5898</v>
      </c>
    </row>
    <row r="1100" spans="3:9" x14ac:dyDescent="0.15">
      <c r="C1100" s="40" t="str">
        <f>IFERROR(IF(AND(I1100&lt;&gt;"",I1100&gt;=$E$2),MAX($C$4:C1099)+1,""),"")</f>
        <v/>
      </c>
      <c r="D1100" s="99" t="str">
        <f>IFERROR(IF(AND(H1100&lt;&gt;"",H1100&gt;=$E$2),MAX($D$4:D1099)+1,""),"")</f>
        <v/>
      </c>
      <c r="F1100" s="40" t="s">
        <v>8907</v>
      </c>
      <c r="G1100" s="40" t="s">
        <v>8908</v>
      </c>
      <c r="H1100" s="167">
        <v>1</v>
      </c>
      <c r="I1100" s="40" t="s">
        <v>5898</v>
      </c>
    </row>
    <row r="1101" spans="3:9" x14ac:dyDescent="0.15">
      <c r="C1101" s="40" t="str">
        <f>IFERROR(IF(AND(I1101&lt;&gt;"",I1101&gt;=$E$2),MAX($C$4:C1100)+1,""),"")</f>
        <v/>
      </c>
      <c r="D1101" s="99" t="str">
        <f>IFERROR(IF(AND(H1101&lt;&gt;"",H1101&gt;=$E$2),MAX($D$4:D1100)+1,""),"")</f>
        <v/>
      </c>
      <c r="F1101" s="40" t="s">
        <v>8909</v>
      </c>
      <c r="G1101" s="40" t="s">
        <v>8910</v>
      </c>
      <c r="H1101" s="167" t="s">
        <v>5898</v>
      </c>
      <c r="I1101" s="40" t="s">
        <v>5898</v>
      </c>
    </row>
    <row r="1102" spans="3:9" x14ac:dyDescent="0.15">
      <c r="C1102" s="40" t="str">
        <f>IFERROR(IF(AND(I1102&lt;&gt;"",I1102&gt;=$E$2),MAX($C$4:C1101)+1,""),"")</f>
        <v/>
      </c>
      <c r="D1102" s="99">
        <f>IFERROR(IF(AND(H1102&lt;&gt;"",H1102&gt;=$E$2),MAX($D$4:D1101)+1,""),"")</f>
        <v>40</v>
      </c>
      <c r="F1102" s="40" t="s">
        <v>8911</v>
      </c>
      <c r="G1102" s="40" t="s">
        <v>8912</v>
      </c>
      <c r="H1102" s="167">
        <v>2.6</v>
      </c>
      <c r="I1102" s="40" t="s">
        <v>5898</v>
      </c>
    </row>
    <row r="1103" spans="3:9" x14ac:dyDescent="0.15">
      <c r="C1103" s="40" t="str">
        <f>IFERROR(IF(AND(I1103&lt;&gt;"",I1103&gt;=$E$2),MAX($C$4:C1102)+1,""),"")</f>
        <v/>
      </c>
      <c r="D1103" s="99" t="str">
        <f>IFERROR(IF(AND(H1103&lt;&gt;"",H1103&gt;=$E$2),MAX($D$4:D1102)+1,""),"")</f>
        <v/>
      </c>
      <c r="F1103" s="40" t="s">
        <v>8913</v>
      </c>
      <c r="G1103" s="40" t="s">
        <v>8914</v>
      </c>
      <c r="H1103" s="167" t="s">
        <v>5898</v>
      </c>
      <c r="I1103" s="40" t="s">
        <v>5898</v>
      </c>
    </row>
    <row r="1104" spans="3:9" x14ac:dyDescent="0.15">
      <c r="C1104" s="40" t="str">
        <f>IFERROR(IF(AND(I1104&lt;&gt;"",I1104&gt;=$E$2),MAX($C$4:C1103)+1,""),"")</f>
        <v/>
      </c>
      <c r="D1104" s="99" t="str">
        <f>IFERROR(IF(AND(H1104&lt;&gt;"",H1104&gt;=$E$2),MAX($D$4:D1103)+1,""),"")</f>
        <v/>
      </c>
      <c r="F1104" s="40" t="s">
        <v>8915</v>
      </c>
      <c r="G1104" s="40" t="s">
        <v>8916</v>
      </c>
      <c r="H1104" s="167" t="s">
        <v>5898</v>
      </c>
      <c r="I1104" s="40" t="s">
        <v>5898</v>
      </c>
    </row>
    <row r="1105" spans="3:9" x14ac:dyDescent="0.15">
      <c r="C1105" s="40" t="str">
        <f>IFERROR(IF(AND(I1105&lt;&gt;"",I1105&gt;=$E$2),MAX($C$4:C1104)+1,""),"")</f>
        <v/>
      </c>
      <c r="D1105" s="99" t="str">
        <f>IFERROR(IF(AND(H1105&lt;&gt;"",H1105&gt;=$E$2),MAX($D$4:D1104)+1,""),"")</f>
        <v/>
      </c>
      <c r="F1105" s="40" t="s">
        <v>8917</v>
      </c>
      <c r="G1105" s="40" t="s">
        <v>8918</v>
      </c>
      <c r="H1105" s="167">
        <v>1</v>
      </c>
      <c r="I1105" s="40" t="s">
        <v>5898</v>
      </c>
    </row>
    <row r="1106" spans="3:9" x14ac:dyDescent="0.15">
      <c r="C1106" s="40" t="str">
        <f>IFERROR(IF(AND(I1106&lt;&gt;"",I1106&gt;=$E$2),MAX($C$4:C1105)+1,""),"")</f>
        <v/>
      </c>
      <c r="D1106" s="99">
        <f>IFERROR(IF(AND(H1106&lt;&gt;"",H1106&gt;=$E$2),MAX($D$4:D1105)+1,""),"")</f>
        <v>41</v>
      </c>
      <c r="F1106" s="40" t="s">
        <v>8919</v>
      </c>
      <c r="G1106" s="40" t="s">
        <v>8920</v>
      </c>
      <c r="H1106" s="167">
        <v>1.5</v>
      </c>
      <c r="I1106" s="40" t="s">
        <v>5898</v>
      </c>
    </row>
    <row r="1107" spans="3:9" x14ac:dyDescent="0.15">
      <c r="C1107" s="40" t="str">
        <f>IFERROR(IF(AND(I1107&lt;&gt;"",I1107&gt;=$E$2),MAX($C$4:C1106)+1,""),"")</f>
        <v/>
      </c>
      <c r="D1107" s="99" t="str">
        <f>IFERROR(IF(AND(H1107&lt;&gt;"",H1107&gt;=$E$2),MAX($D$4:D1106)+1,""),"")</f>
        <v/>
      </c>
      <c r="F1107" s="40" t="s">
        <v>8921</v>
      </c>
      <c r="G1107" s="40" t="s">
        <v>8922</v>
      </c>
      <c r="H1107" s="167" t="s">
        <v>5898</v>
      </c>
      <c r="I1107" s="40" t="s">
        <v>5898</v>
      </c>
    </row>
    <row r="1108" spans="3:9" x14ac:dyDescent="0.15">
      <c r="C1108" s="40" t="str">
        <f>IFERROR(IF(AND(I1108&lt;&gt;"",I1108&gt;=$E$2),MAX($C$4:C1107)+1,""),"")</f>
        <v/>
      </c>
      <c r="D1108" s="99" t="str">
        <f>IFERROR(IF(AND(H1108&lt;&gt;"",H1108&gt;=$E$2),MAX($D$4:D1107)+1,""),"")</f>
        <v/>
      </c>
      <c r="F1108" s="40" t="s">
        <v>8923</v>
      </c>
      <c r="G1108" s="40" t="s">
        <v>8924</v>
      </c>
      <c r="H1108" s="167">
        <v>1</v>
      </c>
      <c r="I1108" s="40" t="s">
        <v>5898</v>
      </c>
    </row>
    <row r="1109" spans="3:9" x14ac:dyDescent="0.15">
      <c r="C1109" s="40" t="str">
        <f>IFERROR(IF(AND(I1109&lt;&gt;"",I1109&gt;=$E$2),MAX($C$4:C1108)+1,""),"")</f>
        <v/>
      </c>
      <c r="D1109" s="99" t="str">
        <f>IFERROR(IF(AND(H1109&lt;&gt;"",H1109&gt;=$E$2),MAX($D$4:D1108)+1,""),"")</f>
        <v/>
      </c>
      <c r="F1109" s="40" t="s">
        <v>8925</v>
      </c>
      <c r="G1109" s="40" t="s">
        <v>8926</v>
      </c>
      <c r="H1109" s="167" t="s">
        <v>5898</v>
      </c>
      <c r="I1109" s="40" t="s">
        <v>5898</v>
      </c>
    </row>
    <row r="1110" spans="3:9" x14ac:dyDescent="0.15">
      <c r="C1110" s="40" t="str">
        <f>IFERROR(IF(AND(I1110&lt;&gt;"",I1110&gt;=$E$2),MAX($C$4:C1109)+1,""),"")</f>
        <v/>
      </c>
      <c r="D1110" s="99" t="str">
        <f>IFERROR(IF(AND(H1110&lt;&gt;"",H1110&gt;=$E$2),MAX($D$4:D1109)+1,""),"")</f>
        <v/>
      </c>
      <c r="F1110" s="40" t="s">
        <v>8927</v>
      </c>
      <c r="G1110" s="40" t="s">
        <v>8928</v>
      </c>
      <c r="H1110" s="167">
        <v>0.5</v>
      </c>
      <c r="I1110" s="40" t="s">
        <v>5898</v>
      </c>
    </row>
    <row r="1111" spans="3:9" x14ac:dyDescent="0.15">
      <c r="C1111" s="40" t="str">
        <f>IFERROR(IF(AND(I1111&lt;&gt;"",I1111&gt;=$E$2),MAX($C$4:C1110)+1,""),"")</f>
        <v/>
      </c>
      <c r="D1111" s="99" t="str">
        <f>IFERROR(IF(AND(H1111&lt;&gt;"",H1111&gt;=$E$2),MAX($D$4:D1110)+1,""),"")</f>
        <v/>
      </c>
      <c r="F1111" s="40" t="s">
        <v>8929</v>
      </c>
      <c r="G1111" s="40" t="s">
        <v>8930</v>
      </c>
      <c r="H1111" s="167" t="s">
        <v>5898</v>
      </c>
      <c r="I1111" s="40" t="s">
        <v>5898</v>
      </c>
    </row>
    <row r="1112" spans="3:9" x14ac:dyDescent="0.15">
      <c r="C1112" s="40" t="str">
        <f>IFERROR(IF(AND(I1112&lt;&gt;"",I1112&gt;=$E$2),MAX($C$4:C1111)+1,""),"")</f>
        <v/>
      </c>
      <c r="D1112" s="99" t="str">
        <f>IFERROR(IF(AND(H1112&lt;&gt;"",H1112&gt;=$E$2),MAX($D$4:D1111)+1,""),"")</f>
        <v/>
      </c>
      <c r="F1112" s="40" t="s">
        <v>8931</v>
      </c>
      <c r="G1112" s="40" t="s">
        <v>8932</v>
      </c>
      <c r="H1112" s="167" t="s">
        <v>5898</v>
      </c>
      <c r="I1112" s="40" t="s">
        <v>5898</v>
      </c>
    </row>
    <row r="1113" spans="3:9" x14ac:dyDescent="0.15">
      <c r="C1113" s="40" t="str">
        <f>IFERROR(IF(AND(I1113&lt;&gt;"",I1113&gt;=$E$2),MAX($C$4:C1112)+1,""),"")</f>
        <v/>
      </c>
      <c r="D1113" s="99" t="str">
        <f>IFERROR(IF(AND(H1113&lt;&gt;"",H1113&gt;=$E$2),MAX($D$4:D1112)+1,""),"")</f>
        <v/>
      </c>
      <c r="F1113" s="40" t="s">
        <v>8933</v>
      </c>
      <c r="G1113" s="40" t="s">
        <v>8934</v>
      </c>
      <c r="H1113" s="167" t="s">
        <v>5898</v>
      </c>
      <c r="I1113" s="40" t="s">
        <v>5898</v>
      </c>
    </row>
    <row r="1114" spans="3:9" x14ac:dyDescent="0.15">
      <c r="C1114" s="40" t="str">
        <f>IFERROR(IF(AND(I1114&lt;&gt;"",I1114&gt;=$E$2),MAX($C$4:C1113)+1,""),"")</f>
        <v/>
      </c>
      <c r="D1114" s="99" t="str">
        <f>IFERROR(IF(AND(H1114&lt;&gt;"",H1114&gt;=$E$2),MAX($D$4:D1113)+1,""),"")</f>
        <v/>
      </c>
      <c r="F1114" s="40" t="s">
        <v>8935</v>
      </c>
      <c r="G1114" s="40" t="s">
        <v>8936</v>
      </c>
      <c r="H1114" s="167" t="s">
        <v>5898</v>
      </c>
      <c r="I1114" s="40" t="s">
        <v>5898</v>
      </c>
    </row>
    <row r="1115" spans="3:9" x14ac:dyDescent="0.15">
      <c r="C1115" s="40" t="str">
        <f>IFERROR(IF(AND(I1115&lt;&gt;"",I1115&gt;=$E$2),MAX($C$4:C1114)+1,""),"")</f>
        <v/>
      </c>
      <c r="D1115" s="99" t="str">
        <f>IFERROR(IF(AND(H1115&lt;&gt;"",H1115&gt;=$E$2),MAX($D$4:D1114)+1,""),"")</f>
        <v/>
      </c>
      <c r="F1115" s="40" t="s">
        <v>8937</v>
      </c>
      <c r="G1115" s="40" t="s">
        <v>8938</v>
      </c>
      <c r="H1115" s="167" t="s">
        <v>5898</v>
      </c>
      <c r="I1115" s="40" t="s">
        <v>5898</v>
      </c>
    </row>
    <row r="1116" spans="3:9" x14ac:dyDescent="0.15">
      <c r="C1116" s="40" t="str">
        <f>IFERROR(IF(AND(I1116&lt;&gt;"",I1116&gt;=$E$2),MAX($C$4:C1115)+1,""),"")</f>
        <v/>
      </c>
      <c r="D1116" s="99" t="str">
        <f>IFERROR(IF(AND(H1116&lt;&gt;"",H1116&gt;=$E$2),MAX($D$4:D1115)+1,""),"")</f>
        <v/>
      </c>
      <c r="F1116" s="40" t="s">
        <v>8939</v>
      </c>
      <c r="G1116" s="40" t="s">
        <v>8940</v>
      </c>
      <c r="H1116" s="167" t="s">
        <v>5898</v>
      </c>
      <c r="I1116" s="40" t="s">
        <v>5898</v>
      </c>
    </row>
    <row r="1117" spans="3:9" x14ac:dyDescent="0.15">
      <c r="C1117" s="40" t="str">
        <f>IFERROR(IF(AND(I1117&lt;&gt;"",I1117&gt;=$E$2),MAX($C$4:C1116)+1,""),"")</f>
        <v/>
      </c>
      <c r="D1117" s="99" t="str">
        <f>IFERROR(IF(AND(H1117&lt;&gt;"",H1117&gt;=$E$2),MAX($D$4:D1116)+1,""),"")</f>
        <v/>
      </c>
      <c r="F1117" s="40" t="s">
        <v>8941</v>
      </c>
      <c r="G1117" s="40" t="s">
        <v>8942</v>
      </c>
      <c r="H1117" s="167" t="s">
        <v>5898</v>
      </c>
      <c r="I1117" s="40" t="s">
        <v>5898</v>
      </c>
    </row>
    <row r="1118" spans="3:9" x14ac:dyDescent="0.15">
      <c r="C1118" s="40" t="str">
        <f>IFERROR(IF(AND(I1118&lt;&gt;"",I1118&gt;=$E$2),MAX($C$4:C1117)+1,""),"")</f>
        <v/>
      </c>
      <c r="D1118" s="99" t="str">
        <f>IFERROR(IF(AND(H1118&lt;&gt;"",H1118&gt;=$E$2),MAX($D$4:D1117)+1,""),"")</f>
        <v/>
      </c>
      <c r="F1118" s="40" t="s">
        <v>8943</v>
      </c>
      <c r="G1118" s="40" t="s">
        <v>8944</v>
      </c>
      <c r="H1118" s="167" t="s">
        <v>5898</v>
      </c>
      <c r="I1118" s="40" t="s">
        <v>5898</v>
      </c>
    </row>
    <row r="1119" spans="3:9" x14ac:dyDescent="0.15">
      <c r="C1119" s="40" t="str">
        <f>IFERROR(IF(AND(I1119&lt;&gt;"",I1119&gt;=$E$2),MAX($C$4:C1118)+1,""),"")</f>
        <v/>
      </c>
      <c r="D1119" s="99" t="str">
        <f>IFERROR(IF(AND(H1119&lt;&gt;"",H1119&gt;=$E$2),MAX($D$4:D1118)+1,""),"")</f>
        <v/>
      </c>
      <c r="F1119" s="40" t="s">
        <v>8945</v>
      </c>
      <c r="G1119" s="40" t="s">
        <v>8946</v>
      </c>
      <c r="H1119" s="167" t="s">
        <v>5898</v>
      </c>
      <c r="I1119" s="40" t="s">
        <v>5898</v>
      </c>
    </row>
    <row r="1120" spans="3:9" x14ac:dyDescent="0.15">
      <c r="C1120" s="40" t="str">
        <f>IFERROR(IF(AND(I1120&lt;&gt;"",I1120&gt;=$E$2),MAX($C$4:C1119)+1,""),"")</f>
        <v/>
      </c>
      <c r="D1120" s="99" t="str">
        <f>IFERROR(IF(AND(H1120&lt;&gt;"",H1120&gt;=$E$2),MAX($D$4:D1119)+1,""),"")</f>
        <v/>
      </c>
      <c r="F1120" s="40" t="s">
        <v>8947</v>
      </c>
      <c r="G1120" s="40" t="s">
        <v>8948</v>
      </c>
      <c r="H1120" s="167" t="s">
        <v>5898</v>
      </c>
      <c r="I1120" s="40" t="s">
        <v>5898</v>
      </c>
    </row>
    <row r="1121" spans="3:9" x14ac:dyDescent="0.15">
      <c r="C1121" s="40" t="str">
        <f>IFERROR(IF(AND(I1121&lt;&gt;"",I1121&gt;=$E$2),MAX($C$4:C1120)+1,""),"")</f>
        <v/>
      </c>
      <c r="D1121" s="99" t="str">
        <f>IFERROR(IF(AND(H1121&lt;&gt;"",H1121&gt;=$E$2),MAX($D$4:D1120)+1,""),"")</f>
        <v/>
      </c>
      <c r="F1121" s="40" t="s">
        <v>8949</v>
      </c>
      <c r="G1121" s="40" t="s">
        <v>8950</v>
      </c>
      <c r="H1121" s="167" t="s">
        <v>5898</v>
      </c>
      <c r="I1121" s="40" t="s">
        <v>5898</v>
      </c>
    </row>
    <row r="1122" spans="3:9" x14ac:dyDescent="0.15">
      <c r="C1122" s="40" t="str">
        <f>IFERROR(IF(AND(I1122&lt;&gt;"",I1122&gt;=$E$2),MAX($C$4:C1121)+1,""),"")</f>
        <v/>
      </c>
      <c r="D1122" s="99">
        <f>IFERROR(IF(AND(H1122&lt;&gt;"",H1122&gt;=$E$2),MAX($D$4:D1121)+1,""),"")</f>
        <v>42</v>
      </c>
      <c r="F1122" s="40" t="s">
        <v>8951</v>
      </c>
      <c r="G1122" s="40" t="s">
        <v>8952</v>
      </c>
      <c r="H1122" s="167">
        <v>2</v>
      </c>
      <c r="I1122" s="40" t="s">
        <v>5898</v>
      </c>
    </row>
    <row r="1123" spans="3:9" x14ac:dyDescent="0.15">
      <c r="C1123" s="40" t="str">
        <f>IFERROR(IF(AND(I1123&lt;&gt;"",I1123&gt;=$E$2),MAX($C$4:C1122)+1,""),"")</f>
        <v/>
      </c>
      <c r="D1123" s="99" t="str">
        <f>IFERROR(IF(AND(H1123&lt;&gt;"",H1123&gt;=$E$2),MAX($D$4:D1122)+1,""),"")</f>
        <v/>
      </c>
      <c r="F1123" s="40" t="s">
        <v>8953</v>
      </c>
      <c r="G1123" s="40" t="s">
        <v>8954</v>
      </c>
      <c r="H1123" s="167" t="s">
        <v>5898</v>
      </c>
      <c r="I1123" s="40" t="s">
        <v>5898</v>
      </c>
    </row>
    <row r="1124" spans="3:9" x14ac:dyDescent="0.15">
      <c r="C1124" s="40" t="str">
        <f>IFERROR(IF(AND(I1124&lt;&gt;"",I1124&gt;=$E$2),MAX($C$4:C1123)+1,""),"")</f>
        <v/>
      </c>
      <c r="D1124" s="99" t="str">
        <f>IFERROR(IF(AND(H1124&lt;&gt;"",H1124&gt;=$E$2),MAX($D$4:D1123)+1,""),"")</f>
        <v/>
      </c>
      <c r="F1124" s="40" t="s">
        <v>8955</v>
      </c>
      <c r="G1124" s="40" t="s">
        <v>8956</v>
      </c>
      <c r="H1124" s="167">
        <v>0.6</v>
      </c>
      <c r="I1124" s="40" t="s">
        <v>5898</v>
      </c>
    </row>
    <row r="1125" spans="3:9" x14ac:dyDescent="0.15">
      <c r="C1125" s="40" t="str">
        <f>IFERROR(IF(AND(I1125&lt;&gt;"",I1125&gt;=$E$2),MAX($C$4:C1124)+1,""),"")</f>
        <v/>
      </c>
      <c r="D1125" s="99" t="str">
        <f>IFERROR(IF(AND(H1125&lt;&gt;"",H1125&gt;=$E$2),MAX($D$4:D1124)+1,""),"")</f>
        <v/>
      </c>
      <c r="F1125" s="40" t="s">
        <v>8957</v>
      </c>
      <c r="G1125" s="40" t="s">
        <v>8958</v>
      </c>
      <c r="H1125" s="167" t="s">
        <v>5898</v>
      </c>
      <c r="I1125" s="40" t="s">
        <v>5898</v>
      </c>
    </row>
    <row r="1126" spans="3:9" x14ac:dyDescent="0.15">
      <c r="C1126" s="40" t="str">
        <f>IFERROR(IF(AND(I1126&lt;&gt;"",I1126&gt;=$E$2),MAX($C$4:C1125)+1,""),"")</f>
        <v/>
      </c>
      <c r="D1126" s="99" t="str">
        <f>IFERROR(IF(AND(H1126&lt;&gt;"",H1126&gt;=$E$2),MAX($D$4:D1125)+1,""),"")</f>
        <v/>
      </c>
      <c r="F1126" s="40" t="s">
        <v>8959</v>
      </c>
      <c r="G1126" s="40" t="s">
        <v>8960</v>
      </c>
      <c r="H1126" s="167" t="s">
        <v>5898</v>
      </c>
      <c r="I1126" s="40" t="s">
        <v>5898</v>
      </c>
    </row>
    <row r="1127" spans="3:9" x14ac:dyDescent="0.15">
      <c r="C1127" s="40" t="str">
        <f>IFERROR(IF(AND(I1127&lt;&gt;"",I1127&gt;=$E$2),MAX($C$4:C1126)+1,""),"")</f>
        <v/>
      </c>
      <c r="D1127" s="99" t="str">
        <f>IFERROR(IF(AND(H1127&lt;&gt;"",H1127&gt;=$E$2),MAX($D$4:D1126)+1,""),"")</f>
        <v/>
      </c>
      <c r="F1127" s="40" t="s">
        <v>8961</v>
      </c>
      <c r="G1127" s="40" t="s">
        <v>8962</v>
      </c>
      <c r="H1127" s="167" t="s">
        <v>5898</v>
      </c>
      <c r="I1127" s="40" t="s">
        <v>5898</v>
      </c>
    </row>
    <row r="1128" spans="3:9" x14ac:dyDescent="0.15">
      <c r="C1128" s="40" t="str">
        <f>IFERROR(IF(AND(I1128&lt;&gt;"",I1128&gt;=$E$2),MAX($C$4:C1127)+1,""),"")</f>
        <v/>
      </c>
      <c r="D1128" s="99" t="str">
        <f>IFERROR(IF(AND(H1128&lt;&gt;"",H1128&gt;=$E$2),MAX($D$4:D1127)+1,""),"")</f>
        <v/>
      </c>
      <c r="F1128" s="40" t="s">
        <v>8963</v>
      </c>
      <c r="G1128" s="40" t="s">
        <v>8964</v>
      </c>
      <c r="H1128" s="167" t="s">
        <v>5898</v>
      </c>
      <c r="I1128" s="40" t="s">
        <v>5898</v>
      </c>
    </row>
    <row r="1129" spans="3:9" x14ac:dyDescent="0.15">
      <c r="C1129" s="40" t="str">
        <f>IFERROR(IF(AND(I1129&lt;&gt;"",I1129&gt;=$E$2),MAX($C$4:C1128)+1,""),"")</f>
        <v/>
      </c>
      <c r="D1129" s="99">
        <f>IFERROR(IF(AND(H1129&lt;&gt;"",H1129&gt;=$E$2),MAX($D$4:D1128)+1,""),"")</f>
        <v>43</v>
      </c>
      <c r="F1129" s="40" t="s">
        <v>8965</v>
      </c>
      <c r="G1129" s="40" t="s">
        <v>8966</v>
      </c>
      <c r="H1129" s="167">
        <v>2</v>
      </c>
      <c r="I1129" s="40" t="s">
        <v>5898</v>
      </c>
    </row>
    <row r="1130" spans="3:9" x14ac:dyDescent="0.15">
      <c r="C1130" s="40" t="str">
        <f>IFERROR(IF(AND(I1130&lt;&gt;"",I1130&gt;=$E$2),MAX($C$4:C1129)+1,""),"")</f>
        <v/>
      </c>
      <c r="D1130" s="99" t="str">
        <f>IFERROR(IF(AND(H1130&lt;&gt;"",H1130&gt;=$E$2),MAX($D$4:D1129)+1,""),"")</f>
        <v/>
      </c>
      <c r="F1130" s="40" t="s">
        <v>8967</v>
      </c>
      <c r="G1130" s="40" t="s">
        <v>8968</v>
      </c>
      <c r="H1130" s="167" t="s">
        <v>5898</v>
      </c>
      <c r="I1130" s="40" t="s">
        <v>5898</v>
      </c>
    </row>
    <row r="1131" spans="3:9" x14ac:dyDescent="0.15">
      <c r="C1131" s="40" t="str">
        <f>IFERROR(IF(AND(I1131&lt;&gt;"",I1131&gt;=$E$2),MAX($C$4:C1130)+1,""),"")</f>
        <v/>
      </c>
      <c r="D1131" s="99" t="str">
        <f>IFERROR(IF(AND(H1131&lt;&gt;"",H1131&gt;=$E$2),MAX($D$4:D1130)+1,""),"")</f>
        <v/>
      </c>
      <c r="F1131" s="40" t="s">
        <v>8969</v>
      </c>
      <c r="G1131" s="40" t="s">
        <v>8970</v>
      </c>
      <c r="H1131" s="167" t="s">
        <v>5898</v>
      </c>
      <c r="I1131" s="40" t="s">
        <v>5898</v>
      </c>
    </row>
    <row r="1132" spans="3:9" x14ac:dyDescent="0.15">
      <c r="C1132" s="40" t="str">
        <f>IFERROR(IF(AND(I1132&lt;&gt;"",I1132&gt;=$E$2),MAX($C$4:C1131)+1,""),"")</f>
        <v/>
      </c>
      <c r="D1132" s="99" t="str">
        <f>IFERROR(IF(AND(H1132&lt;&gt;"",H1132&gt;=$E$2),MAX($D$4:D1131)+1,""),"")</f>
        <v/>
      </c>
      <c r="F1132" s="40" t="s">
        <v>8971</v>
      </c>
      <c r="G1132" s="40" t="s">
        <v>8972</v>
      </c>
      <c r="H1132" s="167" t="s">
        <v>5898</v>
      </c>
      <c r="I1132" s="40" t="s">
        <v>5898</v>
      </c>
    </row>
    <row r="1133" spans="3:9" x14ac:dyDescent="0.15">
      <c r="C1133" s="40" t="str">
        <f>IFERROR(IF(AND(I1133&lt;&gt;"",I1133&gt;=$E$2),MAX($C$4:C1132)+1,""),"")</f>
        <v/>
      </c>
      <c r="D1133" s="99">
        <f>IFERROR(IF(AND(H1133&lt;&gt;"",H1133&gt;=$E$2),MAX($D$4:D1132)+1,""),"")</f>
        <v>44</v>
      </c>
      <c r="F1133" s="40" t="s">
        <v>8973</v>
      </c>
      <c r="G1133" s="40" t="s">
        <v>8974</v>
      </c>
      <c r="H1133" s="167">
        <v>1.7</v>
      </c>
      <c r="I1133" s="40" t="s">
        <v>5898</v>
      </c>
    </row>
    <row r="1134" spans="3:9" x14ac:dyDescent="0.15">
      <c r="C1134" s="40" t="str">
        <f>IFERROR(IF(AND(I1134&lt;&gt;"",I1134&gt;=$E$2),MAX($C$4:C1133)+1,""),"")</f>
        <v/>
      </c>
      <c r="D1134" s="99" t="str">
        <f>IFERROR(IF(AND(H1134&lt;&gt;"",H1134&gt;=$E$2),MAX($D$4:D1133)+1,""),"")</f>
        <v/>
      </c>
      <c r="F1134" s="40" t="s">
        <v>8975</v>
      </c>
      <c r="G1134" s="40" t="s">
        <v>8976</v>
      </c>
      <c r="H1134" s="167" t="s">
        <v>5898</v>
      </c>
      <c r="I1134" s="40" t="s">
        <v>5898</v>
      </c>
    </row>
    <row r="1135" spans="3:9" x14ac:dyDescent="0.15">
      <c r="C1135" s="40" t="str">
        <f>IFERROR(IF(AND(I1135&lt;&gt;"",I1135&gt;=$E$2),MAX($C$4:C1134)+1,""),"")</f>
        <v/>
      </c>
      <c r="D1135" s="99" t="str">
        <f>IFERROR(IF(AND(H1135&lt;&gt;"",H1135&gt;=$E$2),MAX($D$4:D1134)+1,""),"")</f>
        <v/>
      </c>
      <c r="F1135" s="40" t="s">
        <v>8977</v>
      </c>
      <c r="G1135" s="40" t="s">
        <v>8978</v>
      </c>
      <c r="H1135" s="167" t="s">
        <v>5898</v>
      </c>
      <c r="I1135" s="40" t="s">
        <v>5898</v>
      </c>
    </row>
    <row r="1136" spans="3:9" x14ac:dyDescent="0.15">
      <c r="C1136" s="40" t="str">
        <f>IFERROR(IF(AND(I1136&lt;&gt;"",I1136&gt;=$E$2),MAX($C$4:C1135)+1,""),"")</f>
        <v/>
      </c>
      <c r="D1136" s="99" t="str">
        <f>IFERROR(IF(AND(H1136&lt;&gt;"",H1136&gt;=$E$2),MAX($D$4:D1135)+1,""),"")</f>
        <v/>
      </c>
      <c r="F1136" s="40" t="s">
        <v>8979</v>
      </c>
      <c r="G1136" s="40" t="s">
        <v>8980</v>
      </c>
      <c r="H1136" s="167" t="s">
        <v>5898</v>
      </c>
      <c r="I1136" s="40" t="s">
        <v>5898</v>
      </c>
    </row>
    <row r="1137" spans="3:9" x14ac:dyDescent="0.15">
      <c r="C1137" s="40" t="str">
        <f>IFERROR(IF(AND(I1137&lt;&gt;"",I1137&gt;=$E$2),MAX($C$4:C1136)+1,""),"")</f>
        <v/>
      </c>
      <c r="D1137" s="99" t="str">
        <f>IFERROR(IF(AND(H1137&lt;&gt;"",H1137&gt;=$E$2),MAX($D$4:D1136)+1,""),"")</f>
        <v/>
      </c>
      <c r="F1137" s="40" t="s">
        <v>8981</v>
      </c>
      <c r="G1137" s="40" t="s">
        <v>8982</v>
      </c>
      <c r="H1137" s="167" t="s">
        <v>5898</v>
      </c>
      <c r="I1137" s="40" t="s">
        <v>5898</v>
      </c>
    </row>
    <row r="1138" spans="3:9" x14ac:dyDescent="0.15">
      <c r="C1138" s="40" t="str">
        <f>IFERROR(IF(AND(I1138&lt;&gt;"",I1138&gt;=$E$2),MAX($C$4:C1137)+1,""),"")</f>
        <v/>
      </c>
      <c r="D1138" s="99" t="str">
        <f>IFERROR(IF(AND(H1138&lt;&gt;"",H1138&gt;=$E$2),MAX($D$4:D1137)+1,""),"")</f>
        <v/>
      </c>
      <c r="F1138" s="40" t="s">
        <v>8983</v>
      </c>
      <c r="G1138" s="40" t="s">
        <v>8984</v>
      </c>
      <c r="H1138" s="167" t="s">
        <v>5898</v>
      </c>
      <c r="I1138" s="40" t="s">
        <v>5898</v>
      </c>
    </row>
    <row r="1139" spans="3:9" x14ac:dyDescent="0.15">
      <c r="C1139" s="40" t="str">
        <f>IFERROR(IF(AND(I1139&lt;&gt;"",I1139&gt;=$E$2),MAX($C$4:C1138)+1,""),"")</f>
        <v/>
      </c>
      <c r="D1139" s="99" t="str">
        <f>IFERROR(IF(AND(H1139&lt;&gt;"",H1139&gt;=$E$2),MAX($D$4:D1138)+1,""),"")</f>
        <v/>
      </c>
      <c r="F1139" s="40" t="s">
        <v>8985</v>
      </c>
      <c r="G1139" s="40" t="s">
        <v>8986</v>
      </c>
      <c r="H1139" s="167" t="s">
        <v>5898</v>
      </c>
      <c r="I1139" s="40" t="s">
        <v>5898</v>
      </c>
    </row>
    <row r="1140" spans="3:9" x14ac:dyDescent="0.15">
      <c r="C1140" s="40" t="str">
        <f>IFERROR(IF(AND(I1140&lt;&gt;"",I1140&gt;=$E$2),MAX($C$4:C1139)+1,""),"")</f>
        <v/>
      </c>
      <c r="D1140" s="99" t="str">
        <f>IFERROR(IF(AND(H1140&lt;&gt;"",H1140&gt;=$E$2),MAX($D$4:D1139)+1,""),"")</f>
        <v/>
      </c>
      <c r="F1140" s="40" t="s">
        <v>8987</v>
      </c>
      <c r="G1140" s="40" t="s">
        <v>8988</v>
      </c>
      <c r="H1140" s="167" t="s">
        <v>5898</v>
      </c>
      <c r="I1140" s="40" t="s">
        <v>5898</v>
      </c>
    </row>
    <row r="1141" spans="3:9" x14ac:dyDescent="0.15">
      <c r="C1141" s="40" t="str">
        <f>IFERROR(IF(AND(I1141&lt;&gt;"",I1141&gt;=$E$2),MAX($C$4:C1140)+1,""),"")</f>
        <v/>
      </c>
      <c r="D1141" s="99" t="str">
        <f>IFERROR(IF(AND(H1141&lt;&gt;"",H1141&gt;=$E$2),MAX($D$4:D1140)+1,""),"")</f>
        <v/>
      </c>
      <c r="F1141" s="40" t="s">
        <v>8989</v>
      </c>
      <c r="G1141" s="40" t="s">
        <v>8990</v>
      </c>
      <c r="H1141" s="167" t="s">
        <v>5898</v>
      </c>
      <c r="I1141" s="40" t="s">
        <v>5898</v>
      </c>
    </row>
    <row r="1142" spans="3:9" x14ac:dyDescent="0.15">
      <c r="C1142" s="40" t="str">
        <f>IFERROR(IF(AND(I1142&lt;&gt;"",I1142&gt;=$E$2),MAX($C$4:C1141)+1,""),"")</f>
        <v/>
      </c>
      <c r="D1142" s="99" t="str">
        <f>IFERROR(IF(AND(H1142&lt;&gt;"",H1142&gt;=$E$2),MAX($D$4:D1141)+1,""),"")</f>
        <v/>
      </c>
      <c r="F1142" s="40" t="s">
        <v>8991</v>
      </c>
      <c r="G1142" s="40" t="s">
        <v>8992</v>
      </c>
      <c r="H1142" s="167" t="s">
        <v>5898</v>
      </c>
      <c r="I1142" s="40" t="s">
        <v>5898</v>
      </c>
    </row>
    <row r="1143" spans="3:9" x14ac:dyDescent="0.15">
      <c r="C1143" s="40">
        <f>IFERROR(IF(AND(I1143&lt;&gt;"",I1143&gt;=$E$2),MAX($C$4:C1142)+1,""),"")</f>
        <v>11</v>
      </c>
      <c r="D1143" s="99" t="str">
        <f>IFERROR(IF(AND(H1143&lt;&gt;"",H1143&gt;=$E$2),MAX($D$4:D1142)+1,""),"")</f>
        <v/>
      </c>
      <c r="F1143" s="40" t="s">
        <v>8993</v>
      </c>
      <c r="G1143" s="40" t="s">
        <v>8994</v>
      </c>
      <c r="H1143" s="167" t="s">
        <v>5898</v>
      </c>
      <c r="I1143" s="40">
        <v>2</v>
      </c>
    </row>
    <row r="1144" spans="3:9" x14ac:dyDescent="0.15">
      <c r="C1144" s="40" t="str">
        <f>IFERROR(IF(AND(I1144&lt;&gt;"",I1144&gt;=$E$2),MAX($C$4:C1143)+1,""),"")</f>
        <v/>
      </c>
      <c r="D1144" s="99">
        <f>IFERROR(IF(AND(H1144&lt;&gt;"",H1144&gt;=$E$2),MAX($D$4:D1143)+1,""),"")</f>
        <v>45</v>
      </c>
      <c r="F1144" s="40" t="s">
        <v>8995</v>
      </c>
      <c r="G1144" s="40" t="s">
        <v>8996</v>
      </c>
      <c r="H1144" s="167">
        <v>1.5</v>
      </c>
      <c r="I1144" s="40" t="s">
        <v>5898</v>
      </c>
    </row>
    <row r="1145" spans="3:9" x14ac:dyDescent="0.15">
      <c r="C1145" s="40" t="str">
        <f>IFERROR(IF(AND(I1145&lt;&gt;"",I1145&gt;=$E$2),MAX($C$4:C1144)+1,""),"")</f>
        <v/>
      </c>
      <c r="D1145" s="99" t="str">
        <f>IFERROR(IF(AND(H1145&lt;&gt;"",H1145&gt;=$E$2),MAX($D$4:D1144)+1,""),"")</f>
        <v/>
      </c>
      <c r="F1145" s="40" t="s">
        <v>8997</v>
      </c>
      <c r="G1145" s="40" t="s">
        <v>8998</v>
      </c>
      <c r="H1145" s="167">
        <v>0.6</v>
      </c>
      <c r="I1145" s="40" t="s">
        <v>5898</v>
      </c>
    </row>
    <row r="1146" spans="3:9" x14ac:dyDescent="0.15">
      <c r="C1146" s="40" t="str">
        <f>IFERROR(IF(AND(I1146&lt;&gt;"",I1146&gt;=$E$2),MAX($C$4:C1145)+1,""),"")</f>
        <v/>
      </c>
      <c r="D1146" s="99" t="str">
        <f>IFERROR(IF(AND(H1146&lt;&gt;"",H1146&gt;=$E$2),MAX($D$4:D1145)+1,""),"")</f>
        <v/>
      </c>
      <c r="F1146" s="40" t="s">
        <v>8999</v>
      </c>
      <c r="G1146" s="40" t="s">
        <v>9000</v>
      </c>
      <c r="H1146" s="167" t="s">
        <v>5898</v>
      </c>
      <c r="I1146" s="40" t="s">
        <v>5898</v>
      </c>
    </row>
    <row r="1147" spans="3:9" x14ac:dyDescent="0.15">
      <c r="C1147" s="40" t="str">
        <f>IFERROR(IF(AND(I1147&lt;&gt;"",I1147&gt;=$E$2),MAX($C$4:C1146)+1,""),"")</f>
        <v/>
      </c>
      <c r="D1147" s="99" t="str">
        <f>IFERROR(IF(AND(H1147&lt;&gt;"",H1147&gt;=$E$2),MAX($D$4:D1146)+1,""),"")</f>
        <v/>
      </c>
      <c r="F1147" s="40" t="s">
        <v>9001</v>
      </c>
      <c r="G1147" s="40" t="s">
        <v>9002</v>
      </c>
      <c r="H1147" s="167" t="s">
        <v>5898</v>
      </c>
      <c r="I1147" s="40" t="s">
        <v>5898</v>
      </c>
    </row>
    <row r="1148" spans="3:9" x14ac:dyDescent="0.15">
      <c r="C1148" s="40" t="str">
        <f>IFERROR(IF(AND(I1148&lt;&gt;"",I1148&gt;=$E$2),MAX($C$4:C1147)+1,""),"")</f>
        <v/>
      </c>
      <c r="D1148" s="99" t="str">
        <f>IFERROR(IF(AND(H1148&lt;&gt;"",H1148&gt;=$E$2),MAX($D$4:D1147)+1,""),"")</f>
        <v/>
      </c>
      <c r="F1148" s="40" t="s">
        <v>9003</v>
      </c>
      <c r="G1148" s="40" t="s">
        <v>9004</v>
      </c>
      <c r="H1148" s="167">
        <v>1</v>
      </c>
      <c r="I1148" s="40" t="s">
        <v>5898</v>
      </c>
    </row>
    <row r="1149" spans="3:9" x14ac:dyDescent="0.15">
      <c r="C1149" s="40" t="str">
        <f>IFERROR(IF(AND(I1149&lt;&gt;"",I1149&gt;=$E$2),MAX($C$4:C1148)+1,""),"")</f>
        <v/>
      </c>
      <c r="D1149" s="99" t="str">
        <f>IFERROR(IF(AND(H1149&lt;&gt;"",H1149&gt;=$E$2),MAX($D$4:D1148)+1,""),"")</f>
        <v/>
      </c>
      <c r="F1149" s="40" t="s">
        <v>9005</v>
      </c>
      <c r="G1149" s="40" t="s">
        <v>9006</v>
      </c>
      <c r="H1149" s="167">
        <v>1</v>
      </c>
      <c r="I1149" s="40" t="s">
        <v>5898</v>
      </c>
    </row>
    <row r="1150" spans="3:9" x14ac:dyDescent="0.15">
      <c r="C1150" s="40" t="str">
        <f>IFERROR(IF(AND(I1150&lt;&gt;"",I1150&gt;=$E$2),MAX($C$4:C1149)+1,""),"")</f>
        <v/>
      </c>
      <c r="D1150" s="99" t="str">
        <f>IFERROR(IF(AND(H1150&lt;&gt;"",H1150&gt;=$E$2),MAX($D$4:D1149)+1,""),"")</f>
        <v/>
      </c>
      <c r="F1150" s="40" t="s">
        <v>9007</v>
      </c>
      <c r="G1150" s="40" t="s">
        <v>9008</v>
      </c>
      <c r="H1150" s="167" t="s">
        <v>5898</v>
      </c>
      <c r="I1150" s="40" t="s">
        <v>5898</v>
      </c>
    </row>
    <row r="1151" spans="3:9" x14ac:dyDescent="0.15">
      <c r="C1151" s="40" t="str">
        <f>IFERROR(IF(AND(I1151&lt;&gt;"",I1151&gt;=$E$2),MAX($C$4:C1150)+1,""),"")</f>
        <v/>
      </c>
      <c r="D1151" s="99" t="str">
        <f>IFERROR(IF(AND(H1151&lt;&gt;"",H1151&gt;=$E$2),MAX($D$4:D1150)+1,""),"")</f>
        <v/>
      </c>
      <c r="F1151" s="40" t="s">
        <v>9009</v>
      </c>
      <c r="G1151" s="40" t="s">
        <v>9010</v>
      </c>
      <c r="H1151" s="167" t="s">
        <v>5898</v>
      </c>
      <c r="I1151" s="40" t="s">
        <v>5898</v>
      </c>
    </row>
    <row r="1152" spans="3:9" x14ac:dyDescent="0.15">
      <c r="C1152" s="40" t="str">
        <f>IFERROR(IF(AND(I1152&lt;&gt;"",I1152&gt;=$E$2),MAX($C$4:C1151)+1,""),"")</f>
        <v/>
      </c>
      <c r="D1152" s="99" t="str">
        <f>IFERROR(IF(AND(H1152&lt;&gt;"",H1152&gt;=$E$2),MAX($D$4:D1151)+1,""),"")</f>
        <v/>
      </c>
      <c r="F1152" s="40" t="s">
        <v>9011</v>
      </c>
      <c r="G1152" s="40" t="s">
        <v>9012</v>
      </c>
      <c r="H1152" s="167" t="s">
        <v>5898</v>
      </c>
      <c r="I1152" s="40" t="s">
        <v>5898</v>
      </c>
    </row>
    <row r="1153" spans="3:9" x14ac:dyDescent="0.15">
      <c r="C1153" s="40" t="str">
        <f>IFERROR(IF(AND(I1153&lt;&gt;"",I1153&gt;=$E$2),MAX($C$4:C1152)+1,""),"")</f>
        <v/>
      </c>
      <c r="D1153" s="99" t="str">
        <f>IFERROR(IF(AND(H1153&lt;&gt;"",H1153&gt;=$E$2),MAX($D$4:D1152)+1,""),"")</f>
        <v/>
      </c>
      <c r="F1153" s="40" t="s">
        <v>9013</v>
      </c>
      <c r="G1153" s="40" t="s">
        <v>9014</v>
      </c>
      <c r="H1153" s="167" t="s">
        <v>5898</v>
      </c>
      <c r="I1153" s="40" t="s">
        <v>5898</v>
      </c>
    </row>
    <row r="1154" spans="3:9" x14ac:dyDescent="0.15">
      <c r="C1154" s="40" t="str">
        <f>IFERROR(IF(AND(I1154&lt;&gt;"",I1154&gt;=$E$2),MAX($C$4:C1153)+1,""),"")</f>
        <v/>
      </c>
      <c r="D1154" s="99" t="str">
        <f>IFERROR(IF(AND(H1154&lt;&gt;"",H1154&gt;=$E$2),MAX($D$4:D1153)+1,""),"")</f>
        <v/>
      </c>
      <c r="F1154" s="40" t="s">
        <v>9015</v>
      </c>
      <c r="G1154" s="40" t="s">
        <v>9016</v>
      </c>
      <c r="H1154" s="167" t="s">
        <v>5898</v>
      </c>
      <c r="I1154" s="40" t="s">
        <v>5898</v>
      </c>
    </row>
    <row r="1155" spans="3:9" x14ac:dyDescent="0.15">
      <c r="C1155" s="40" t="str">
        <f>IFERROR(IF(AND(I1155&lt;&gt;"",I1155&gt;=$E$2),MAX($C$4:C1154)+1,""),"")</f>
        <v/>
      </c>
      <c r="D1155" s="99" t="str">
        <f>IFERROR(IF(AND(H1155&lt;&gt;"",H1155&gt;=$E$2),MAX($D$4:D1154)+1,""),"")</f>
        <v/>
      </c>
      <c r="F1155" s="40" t="s">
        <v>9017</v>
      </c>
      <c r="G1155" s="40" t="s">
        <v>9018</v>
      </c>
      <c r="H1155" s="167" t="s">
        <v>5898</v>
      </c>
      <c r="I1155" s="40" t="s">
        <v>5898</v>
      </c>
    </row>
    <row r="1156" spans="3:9" x14ac:dyDescent="0.15">
      <c r="C1156" s="40" t="str">
        <f>IFERROR(IF(AND(I1156&lt;&gt;"",I1156&gt;=$E$2),MAX($C$4:C1155)+1,""),"")</f>
        <v/>
      </c>
      <c r="D1156" s="99">
        <f>IFERROR(IF(AND(H1156&lt;&gt;"",H1156&gt;=$E$2),MAX($D$4:D1155)+1,""),"")</f>
        <v>46</v>
      </c>
      <c r="F1156" s="40" t="s">
        <v>9019</v>
      </c>
      <c r="G1156" s="40" t="s">
        <v>9020</v>
      </c>
      <c r="H1156" s="167">
        <v>1.5</v>
      </c>
      <c r="I1156" s="40" t="s">
        <v>5898</v>
      </c>
    </row>
    <row r="1157" spans="3:9" x14ac:dyDescent="0.15">
      <c r="C1157" s="40" t="str">
        <f>IFERROR(IF(AND(I1157&lt;&gt;"",I1157&gt;=$E$2),MAX($C$4:C1156)+1,""),"")</f>
        <v/>
      </c>
      <c r="D1157" s="99" t="str">
        <f>IFERROR(IF(AND(H1157&lt;&gt;"",H1157&gt;=$E$2),MAX($D$4:D1156)+1,""),"")</f>
        <v/>
      </c>
      <c r="F1157" s="40" t="s">
        <v>9021</v>
      </c>
      <c r="G1157" s="40" t="s">
        <v>9022</v>
      </c>
      <c r="H1157" s="167" t="s">
        <v>5898</v>
      </c>
      <c r="I1157" s="40" t="s">
        <v>5898</v>
      </c>
    </row>
    <row r="1158" spans="3:9" x14ac:dyDescent="0.15">
      <c r="C1158" s="40" t="str">
        <f>IFERROR(IF(AND(I1158&lt;&gt;"",I1158&gt;=$E$2),MAX($C$4:C1157)+1,""),"")</f>
        <v/>
      </c>
      <c r="D1158" s="99" t="str">
        <f>IFERROR(IF(AND(H1158&lt;&gt;"",H1158&gt;=$E$2),MAX($D$4:D1157)+1,""),"")</f>
        <v/>
      </c>
      <c r="F1158" s="40" t="s">
        <v>9023</v>
      </c>
      <c r="G1158" s="40" t="s">
        <v>9024</v>
      </c>
      <c r="H1158" s="167" t="s">
        <v>5898</v>
      </c>
      <c r="I1158" s="40" t="s">
        <v>5898</v>
      </c>
    </row>
    <row r="1159" spans="3:9" x14ac:dyDescent="0.15">
      <c r="C1159" s="40" t="str">
        <f>IFERROR(IF(AND(I1159&lt;&gt;"",I1159&gt;=$E$2),MAX($C$4:C1158)+1,""),"")</f>
        <v/>
      </c>
      <c r="D1159" s="99" t="str">
        <f>IFERROR(IF(AND(H1159&lt;&gt;"",H1159&gt;=$E$2),MAX($D$4:D1158)+1,""),"")</f>
        <v/>
      </c>
      <c r="F1159" s="40" t="s">
        <v>9025</v>
      </c>
      <c r="G1159" s="40" t="s">
        <v>9026</v>
      </c>
      <c r="H1159" s="167" t="s">
        <v>5898</v>
      </c>
      <c r="I1159" s="40" t="s">
        <v>5898</v>
      </c>
    </row>
    <row r="1160" spans="3:9" x14ac:dyDescent="0.15">
      <c r="C1160" s="40" t="str">
        <f>IFERROR(IF(AND(I1160&lt;&gt;"",I1160&gt;=$E$2),MAX($C$4:C1159)+1,""),"")</f>
        <v/>
      </c>
      <c r="D1160" s="99" t="str">
        <f>IFERROR(IF(AND(H1160&lt;&gt;"",H1160&gt;=$E$2),MAX($D$4:D1159)+1,""),"")</f>
        <v/>
      </c>
      <c r="F1160" s="40" t="s">
        <v>9027</v>
      </c>
      <c r="G1160" s="40" t="s">
        <v>9028</v>
      </c>
      <c r="H1160" s="167">
        <v>1.2</v>
      </c>
      <c r="I1160" s="40" t="s">
        <v>5898</v>
      </c>
    </row>
    <row r="1161" spans="3:9" x14ac:dyDescent="0.15">
      <c r="C1161" s="40" t="str">
        <f>IFERROR(IF(AND(I1161&lt;&gt;"",I1161&gt;=$E$2),MAX($C$4:C1160)+1,""),"")</f>
        <v/>
      </c>
      <c r="D1161" s="99" t="str">
        <f>IFERROR(IF(AND(H1161&lt;&gt;"",H1161&gt;=$E$2),MAX($D$4:D1160)+1,""),"")</f>
        <v/>
      </c>
      <c r="F1161" s="40" t="s">
        <v>9029</v>
      </c>
      <c r="G1161" s="40" t="s">
        <v>9030</v>
      </c>
      <c r="H1161" s="167" t="s">
        <v>5898</v>
      </c>
      <c r="I1161" s="40" t="s">
        <v>5898</v>
      </c>
    </row>
    <row r="1162" spans="3:9" x14ac:dyDescent="0.15">
      <c r="C1162" s="40" t="str">
        <f>IFERROR(IF(AND(I1162&lt;&gt;"",I1162&gt;=$E$2),MAX($C$4:C1161)+1,""),"")</f>
        <v/>
      </c>
      <c r="D1162" s="99" t="str">
        <f>IFERROR(IF(AND(H1162&lt;&gt;"",H1162&gt;=$E$2),MAX($D$4:D1161)+1,""),"")</f>
        <v/>
      </c>
      <c r="F1162" s="40" t="s">
        <v>9031</v>
      </c>
      <c r="G1162" s="40" t="s">
        <v>9032</v>
      </c>
      <c r="H1162" s="167" t="s">
        <v>5898</v>
      </c>
      <c r="I1162" s="40" t="s">
        <v>5898</v>
      </c>
    </row>
    <row r="1163" spans="3:9" x14ac:dyDescent="0.15">
      <c r="C1163" s="40">
        <f>IFERROR(IF(AND(I1163&lt;&gt;"",I1163&gt;=$E$2),MAX($C$4:C1162)+1,""),"")</f>
        <v>12</v>
      </c>
      <c r="D1163" s="99" t="str">
        <f>IFERROR(IF(AND(H1163&lt;&gt;"",H1163&gt;=$E$2),MAX($D$4:D1162)+1,""),"")</f>
        <v/>
      </c>
      <c r="F1163" s="40" t="s">
        <v>9033</v>
      </c>
      <c r="G1163" s="40" t="s">
        <v>9034</v>
      </c>
      <c r="H1163" s="167" t="s">
        <v>5898</v>
      </c>
      <c r="I1163" s="40">
        <v>3</v>
      </c>
    </row>
    <row r="1164" spans="3:9" x14ac:dyDescent="0.15">
      <c r="C1164" s="40" t="str">
        <f>IFERROR(IF(AND(I1164&lt;&gt;"",I1164&gt;=$E$2),MAX($C$4:C1163)+1,""),"")</f>
        <v/>
      </c>
      <c r="D1164" s="99" t="str">
        <f>IFERROR(IF(AND(H1164&lt;&gt;"",H1164&gt;=$E$2),MAX($D$4:D1163)+1,""),"")</f>
        <v/>
      </c>
      <c r="F1164" s="40" t="s">
        <v>9035</v>
      </c>
      <c r="G1164" s="40" t="s">
        <v>9036</v>
      </c>
      <c r="H1164" s="167" t="s">
        <v>5898</v>
      </c>
      <c r="I1164" s="40" t="s">
        <v>5898</v>
      </c>
    </row>
    <row r="1165" spans="3:9" x14ac:dyDescent="0.15">
      <c r="C1165" s="40" t="str">
        <f>IFERROR(IF(AND(I1165&lt;&gt;"",I1165&gt;=$E$2),MAX($C$4:C1164)+1,""),"")</f>
        <v/>
      </c>
      <c r="D1165" s="99" t="str">
        <f>IFERROR(IF(AND(H1165&lt;&gt;"",H1165&gt;=$E$2),MAX($D$4:D1164)+1,""),"")</f>
        <v/>
      </c>
      <c r="F1165" s="40" t="s">
        <v>9037</v>
      </c>
      <c r="G1165" s="40" t="s">
        <v>9038</v>
      </c>
      <c r="H1165" s="167" t="s">
        <v>5898</v>
      </c>
      <c r="I1165" s="40" t="s">
        <v>5898</v>
      </c>
    </row>
    <row r="1166" spans="3:9" x14ac:dyDescent="0.15">
      <c r="C1166" s="40" t="str">
        <f>IFERROR(IF(AND(I1166&lt;&gt;"",I1166&gt;=$E$2),MAX($C$4:C1165)+1,""),"")</f>
        <v/>
      </c>
      <c r="D1166" s="99" t="str">
        <f>IFERROR(IF(AND(H1166&lt;&gt;"",H1166&gt;=$E$2),MAX($D$4:D1165)+1,""),"")</f>
        <v/>
      </c>
      <c r="F1166" s="40" t="s">
        <v>9039</v>
      </c>
      <c r="G1166" s="40" t="s">
        <v>9040</v>
      </c>
      <c r="H1166" s="167" t="s">
        <v>5898</v>
      </c>
      <c r="I1166" s="40" t="s">
        <v>5898</v>
      </c>
    </row>
    <row r="1167" spans="3:9" x14ac:dyDescent="0.15">
      <c r="C1167" s="40" t="str">
        <f>IFERROR(IF(AND(I1167&lt;&gt;"",I1167&gt;=$E$2),MAX($C$4:C1166)+1,""),"")</f>
        <v/>
      </c>
      <c r="D1167" s="99" t="str">
        <f>IFERROR(IF(AND(H1167&lt;&gt;"",H1167&gt;=$E$2),MAX($D$4:D1166)+1,""),"")</f>
        <v/>
      </c>
      <c r="F1167" s="40" t="s">
        <v>9041</v>
      </c>
      <c r="G1167" s="40" t="s">
        <v>9042</v>
      </c>
      <c r="H1167" s="167" t="s">
        <v>5898</v>
      </c>
      <c r="I1167" s="40" t="s">
        <v>5898</v>
      </c>
    </row>
    <row r="1168" spans="3:9" x14ac:dyDescent="0.15">
      <c r="C1168" s="40" t="str">
        <f>IFERROR(IF(AND(I1168&lt;&gt;"",I1168&gt;=$E$2),MAX($C$4:C1167)+1,""),"")</f>
        <v/>
      </c>
      <c r="D1168" s="99" t="str">
        <f>IFERROR(IF(AND(H1168&lt;&gt;"",H1168&gt;=$E$2),MAX($D$4:D1167)+1,""),"")</f>
        <v/>
      </c>
      <c r="F1168" s="40" t="s">
        <v>9043</v>
      </c>
      <c r="G1168" s="40" t="s">
        <v>9044</v>
      </c>
      <c r="H1168" s="167" t="s">
        <v>5898</v>
      </c>
      <c r="I1168" s="40" t="s">
        <v>5898</v>
      </c>
    </row>
    <row r="1169" spans="3:9" x14ac:dyDescent="0.15">
      <c r="C1169" s="40" t="str">
        <f>IFERROR(IF(AND(I1169&lt;&gt;"",I1169&gt;=$E$2),MAX($C$4:C1168)+1,""),"")</f>
        <v/>
      </c>
      <c r="D1169" s="99" t="str">
        <f>IFERROR(IF(AND(H1169&lt;&gt;"",H1169&gt;=$E$2),MAX($D$4:D1168)+1,""),"")</f>
        <v/>
      </c>
      <c r="F1169" s="40" t="s">
        <v>9045</v>
      </c>
      <c r="G1169" s="40" t="s">
        <v>9046</v>
      </c>
      <c r="H1169" s="167">
        <v>1.4</v>
      </c>
      <c r="I1169" s="40" t="s">
        <v>5898</v>
      </c>
    </row>
    <row r="1170" spans="3:9" x14ac:dyDescent="0.15">
      <c r="C1170" s="40" t="str">
        <f>IFERROR(IF(AND(I1170&lt;&gt;"",I1170&gt;=$E$2),MAX($C$4:C1169)+1,""),"")</f>
        <v/>
      </c>
      <c r="D1170" s="99" t="str">
        <f>IFERROR(IF(AND(H1170&lt;&gt;"",H1170&gt;=$E$2),MAX($D$4:D1169)+1,""),"")</f>
        <v/>
      </c>
      <c r="F1170" s="40" t="s">
        <v>9047</v>
      </c>
      <c r="G1170" s="40" t="s">
        <v>9048</v>
      </c>
      <c r="H1170" s="167" t="s">
        <v>5898</v>
      </c>
      <c r="I1170" s="40" t="s">
        <v>5898</v>
      </c>
    </row>
    <row r="1171" spans="3:9" x14ac:dyDescent="0.15">
      <c r="C1171" s="40" t="str">
        <f>IFERROR(IF(AND(I1171&lt;&gt;"",I1171&gt;=$E$2),MAX($C$4:C1170)+1,""),"")</f>
        <v/>
      </c>
      <c r="D1171" s="99" t="str">
        <f>IFERROR(IF(AND(H1171&lt;&gt;"",H1171&gt;=$E$2),MAX($D$4:D1170)+1,""),"")</f>
        <v/>
      </c>
      <c r="F1171" s="40" t="s">
        <v>9049</v>
      </c>
      <c r="G1171" s="40" t="s">
        <v>9050</v>
      </c>
      <c r="H1171" s="167" t="s">
        <v>5898</v>
      </c>
      <c r="I1171" s="40" t="s">
        <v>5898</v>
      </c>
    </row>
    <row r="1172" spans="3:9" x14ac:dyDescent="0.15">
      <c r="C1172" s="40" t="str">
        <f>IFERROR(IF(AND(I1172&lt;&gt;"",I1172&gt;=$E$2),MAX($C$4:C1171)+1,""),"")</f>
        <v/>
      </c>
      <c r="D1172" s="99" t="str">
        <f>IFERROR(IF(AND(H1172&lt;&gt;"",H1172&gt;=$E$2),MAX($D$4:D1171)+1,""),"")</f>
        <v/>
      </c>
      <c r="F1172" s="40" t="s">
        <v>9051</v>
      </c>
      <c r="G1172" s="40" t="s">
        <v>9052</v>
      </c>
      <c r="H1172" s="167">
        <v>0.3</v>
      </c>
      <c r="I1172" s="40" t="s">
        <v>5898</v>
      </c>
    </row>
    <row r="1173" spans="3:9" x14ac:dyDescent="0.15">
      <c r="C1173" s="40" t="str">
        <f>IFERROR(IF(AND(I1173&lt;&gt;"",I1173&gt;=$E$2),MAX($C$4:C1172)+1,""),"")</f>
        <v/>
      </c>
      <c r="D1173" s="99" t="str">
        <f>IFERROR(IF(AND(H1173&lt;&gt;"",H1173&gt;=$E$2),MAX($D$4:D1172)+1,""),"")</f>
        <v/>
      </c>
      <c r="F1173" s="40" t="s">
        <v>9053</v>
      </c>
      <c r="G1173" s="40" t="s">
        <v>9054</v>
      </c>
      <c r="H1173" s="167">
        <v>1</v>
      </c>
      <c r="I1173" s="40" t="s">
        <v>5898</v>
      </c>
    </row>
    <row r="1174" spans="3:9" x14ac:dyDescent="0.15">
      <c r="C1174" s="40" t="str">
        <f>IFERROR(IF(AND(I1174&lt;&gt;"",I1174&gt;=$E$2),MAX($C$4:C1173)+1,""),"")</f>
        <v/>
      </c>
      <c r="D1174" s="99" t="str">
        <f>IFERROR(IF(AND(H1174&lt;&gt;"",H1174&gt;=$E$2),MAX($D$4:D1173)+1,""),"")</f>
        <v/>
      </c>
      <c r="F1174" s="40" t="s">
        <v>9055</v>
      </c>
      <c r="G1174" s="40" t="s">
        <v>9056</v>
      </c>
      <c r="H1174" s="167">
        <v>1</v>
      </c>
      <c r="I1174" s="40" t="s">
        <v>5898</v>
      </c>
    </row>
    <row r="1175" spans="3:9" x14ac:dyDescent="0.15">
      <c r="C1175" s="40" t="str">
        <f>IFERROR(IF(AND(I1175&lt;&gt;"",I1175&gt;=$E$2),MAX($C$4:C1174)+1,""),"")</f>
        <v/>
      </c>
      <c r="D1175" s="99" t="str">
        <f>IFERROR(IF(AND(H1175&lt;&gt;"",H1175&gt;=$E$2),MAX($D$4:D1174)+1,""),"")</f>
        <v/>
      </c>
      <c r="F1175" s="40" t="s">
        <v>9057</v>
      </c>
      <c r="G1175" s="40" t="s">
        <v>9058</v>
      </c>
      <c r="H1175" s="167" t="s">
        <v>5898</v>
      </c>
      <c r="I1175" s="40" t="s">
        <v>5898</v>
      </c>
    </row>
    <row r="1176" spans="3:9" x14ac:dyDescent="0.15">
      <c r="C1176" s="40" t="str">
        <f>IFERROR(IF(AND(I1176&lt;&gt;"",I1176&gt;=$E$2),MAX($C$4:C1175)+1,""),"")</f>
        <v/>
      </c>
      <c r="D1176" s="99">
        <f>IFERROR(IF(AND(H1176&lt;&gt;"",H1176&gt;=$E$2),MAX($D$4:D1175)+1,""),"")</f>
        <v>47</v>
      </c>
      <c r="F1176" s="40" t="s">
        <v>9059</v>
      </c>
      <c r="G1176" s="40" t="s">
        <v>9060</v>
      </c>
      <c r="H1176" s="167">
        <v>1.5</v>
      </c>
      <c r="I1176" s="40" t="s">
        <v>5898</v>
      </c>
    </row>
    <row r="1177" spans="3:9" x14ac:dyDescent="0.15">
      <c r="C1177" s="40" t="str">
        <f>IFERROR(IF(AND(I1177&lt;&gt;"",I1177&gt;=$E$2),MAX($C$4:C1176)+1,""),"")</f>
        <v/>
      </c>
      <c r="D1177" s="99" t="str">
        <f>IFERROR(IF(AND(H1177&lt;&gt;"",H1177&gt;=$E$2),MAX($D$4:D1176)+1,""),"")</f>
        <v/>
      </c>
      <c r="F1177" s="40" t="s">
        <v>9061</v>
      </c>
      <c r="G1177" s="40" t="s">
        <v>9062</v>
      </c>
      <c r="H1177" s="167">
        <v>1</v>
      </c>
      <c r="I1177" s="40" t="s">
        <v>5898</v>
      </c>
    </row>
    <row r="1178" spans="3:9" x14ac:dyDescent="0.15">
      <c r="C1178" s="40" t="str">
        <f>IFERROR(IF(AND(I1178&lt;&gt;"",I1178&gt;=$E$2),MAX($C$4:C1177)+1,""),"")</f>
        <v/>
      </c>
      <c r="D1178" s="99">
        <f>IFERROR(IF(AND(H1178&lt;&gt;"",H1178&gt;=$E$2),MAX($D$4:D1177)+1,""),"")</f>
        <v>48</v>
      </c>
      <c r="F1178" s="40" t="s">
        <v>9063</v>
      </c>
      <c r="G1178" s="40" t="s">
        <v>9064</v>
      </c>
      <c r="H1178" s="167">
        <v>2</v>
      </c>
      <c r="I1178" s="40" t="s">
        <v>5898</v>
      </c>
    </row>
    <row r="1179" spans="3:9" x14ac:dyDescent="0.15">
      <c r="C1179" s="40" t="str">
        <f>IFERROR(IF(AND(I1179&lt;&gt;"",I1179&gt;=$E$2),MAX($C$4:C1178)+1,""),"")</f>
        <v/>
      </c>
      <c r="D1179" s="99" t="str">
        <f>IFERROR(IF(AND(H1179&lt;&gt;"",H1179&gt;=$E$2),MAX($D$4:D1178)+1,""),"")</f>
        <v/>
      </c>
      <c r="F1179" s="40" t="s">
        <v>9065</v>
      </c>
      <c r="G1179" s="40" t="s">
        <v>9066</v>
      </c>
      <c r="H1179" s="167" t="s">
        <v>5898</v>
      </c>
      <c r="I1179" s="40" t="s">
        <v>5898</v>
      </c>
    </row>
    <row r="1180" spans="3:9" x14ac:dyDescent="0.15">
      <c r="C1180" s="40" t="str">
        <f>IFERROR(IF(AND(I1180&lt;&gt;"",I1180&gt;=$E$2),MAX($C$4:C1179)+1,""),"")</f>
        <v/>
      </c>
      <c r="D1180" s="99" t="str">
        <f>IFERROR(IF(AND(H1180&lt;&gt;"",H1180&gt;=$E$2),MAX($D$4:D1179)+1,""),"")</f>
        <v/>
      </c>
      <c r="F1180" s="40" t="s">
        <v>9067</v>
      </c>
      <c r="G1180" s="40" t="s">
        <v>9068</v>
      </c>
      <c r="H1180" s="167">
        <v>1</v>
      </c>
      <c r="I1180" s="40" t="s">
        <v>5898</v>
      </c>
    </row>
    <row r="1181" spans="3:9" x14ac:dyDescent="0.15">
      <c r="C1181" s="40" t="str">
        <f>IFERROR(IF(AND(I1181&lt;&gt;"",I1181&gt;=$E$2),MAX($C$4:C1180)+1,""),"")</f>
        <v/>
      </c>
      <c r="D1181" s="99" t="str">
        <f>IFERROR(IF(AND(H1181&lt;&gt;"",H1181&gt;=$E$2),MAX($D$4:D1180)+1,""),"")</f>
        <v/>
      </c>
      <c r="F1181" s="40" t="s">
        <v>9069</v>
      </c>
      <c r="G1181" s="40" t="s">
        <v>9070</v>
      </c>
      <c r="H1181" s="167" t="s">
        <v>5898</v>
      </c>
      <c r="I1181" s="40" t="s">
        <v>5898</v>
      </c>
    </row>
    <row r="1182" spans="3:9" x14ac:dyDescent="0.15">
      <c r="C1182" s="40" t="str">
        <f>IFERROR(IF(AND(I1182&lt;&gt;"",I1182&gt;=$E$2),MAX($C$4:C1181)+1,""),"")</f>
        <v/>
      </c>
      <c r="D1182" s="99" t="str">
        <f>IFERROR(IF(AND(H1182&lt;&gt;"",H1182&gt;=$E$2),MAX($D$4:D1181)+1,""),"")</f>
        <v/>
      </c>
      <c r="F1182" s="40" t="s">
        <v>9071</v>
      </c>
      <c r="G1182" s="40" t="s">
        <v>9072</v>
      </c>
      <c r="H1182" s="167" t="s">
        <v>5898</v>
      </c>
      <c r="I1182" s="40" t="s">
        <v>5898</v>
      </c>
    </row>
    <row r="1183" spans="3:9" x14ac:dyDescent="0.15">
      <c r="C1183" s="40" t="str">
        <f>IFERROR(IF(AND(I1183&lt;&gt;"",I1183&gt;=$E$2),MAX($C$4:C1182)+1,""),"")</f>
        <v/>
      </c>
      <c r="D1183" s="99" t="str">
        <f>IFERROR(IF(AND(H1183&lt;&gt;"",H1183&gt;=$E$2),MAX($D$4:D1182)+1,""),"")</f>
        <v/>
      </c>
      <c r="F1183" s="40" t="s">
        <v>9073</v>
      </c>
      <c r="G1183" s="40" t="s">
        <v>9074</v>
      </c>
      <c r="H1183" s="167" t="s">
        <v>5898</v>
      </c>
      <c r="I1183" s="40" t="s">
        <v>5898</v>
      </c>
    </row>
    <row r="1184" spans="3:9" x14ac:dyDescent="0.15">
      <c r="C1184" s="40" t="str">
        <f>IFERROR(IF(AND(I1184&lt;&gt;"",I1184&gt;=$E$2),MAX($C$4:C1183)+1,""),"")</f>
        <v/>
      </c>
      <c r="D1184" s="99" t="str">
        <f>IFERROR(IF(AND(H1184&lt;&gt;"",H1184&gt;=$E$2),MAX($D$4:D1183)+1,""),"")</f>
        <v/>
      </c>
      <c r="F1184" s="40" t="s">
        <v>9075</v>
      </c>
      <c r="G1184" s="40" t="s">
        <v>9076</v>
      </c>
      <c r="H1184" s="167" t="s">
        <v>5898</v>
      </c>
      <c r="I1184" s="40" t="s">
        <v>5898</v>
      </c>
    </row>
    <row r="1185" spans="3:9" x14ac:dyDescent="0.15">
      <c r="C1185" s="40" t="str">
        <f>IFERROR(IF(AND(I1185&lt;&gt;"",I1185&gt;=$E$2),MAX($C$4:C1184)+1,""),"")</f>
        <v/>
      </c>
      <c r="D1185" s="99" t="str">
        <f>IFERROR(IF(AND(H1185&lt;&gt;"",H1185&gt;=$E$2),MAX($D$4:D1184)+1,""),"")</f>
        <v/>
      </c>
      <c r="F1185" s="40" t="s">
        <v>9077</v>
      </c>
      <c r="G1185" s="40" t="s">
        <v>9078</v>
      </c>
      <c r="H1185" s="167" t="s">
        <v>5898</v>
      </c>
      <c r="I1185" s="40" t="s">
        <v>5898</v>
      </c>
    </row>
    <row r="1186" spans="3:9" x14ac:dyDescent="0.15">
      <c r="C1186" s="40" t="str">
        <f>IFERROR(IF(AND(I1186&lt;&gt;"",I1186&gt;=$E$2),MAX($C$4:C1185)+1,""),"")</f>
        <v/>
      </c>
      <c r="D1186" s="99" t="str">
        <f>IFERROR(IF(AND(H1186&lt;&gt;"",H1186&gt;=$E$2),MAX($D$4:D1185)+1,""),"")</f>
        <v/>
      </c>
      <c r="F1186" s="40" t="s">
        <v>9079</v>
      </c>
      <c r="G1186" s="40" t="s">
        <v>9080</v>
      </c>
      <c r="H1186" s="167" t="s">
        <v>5898</v>
      </c>
      <c r="I1186" s="40" t="s">
        <v>5898</v>
      </c>
    </row>
    <row r="1187" spans="3:9" x14ac:dyDescent="0.15">
      <c r="C1187" s="40" t="str">
        <f>IFERROR(IF(AND(I1187&lt;&gt;"",I1187&gt;=$E$2),MAX($C$4:C1186)+1,""),"")</f>
        <v/>
      </c>
      <c r="D1187" s="99" t="str">
        <f>IFERROR(IF(AND(H1187&lt;&gt;"",H1187&gt;=$E$2),MAX($D$4:D1186)+1,""),"")</f>
        <v/>
      </c>
      <c r="F1187" s="40" t="s">
        <v>9081</v>
      </c>
      <c r="G1187" s="40" t="s">
        <v>9082</v>
      </c>
      <c r="H1187" s="167" t="s">
        <v>5898</v>
      </c>
      <c r="I1187" s="40" t="s">
        <v>5898</v>
      </c>
    </row>
    <row r="1188" spans="3:9" x14ac:dyDescent="0.15">
      <c r="C1188" s="40" t="str">
        <f>IFERROR(IF(AND(I1188&lt;&gt;"",I1188&gt;=$E$2),MAX($C$4:C1187)+1,""),"")</f>
        <v/>
      </c>
      <c r="D1188" s="99" t="str">
        <f>IFERROR(IF(AND(H1188&lt;&gt;"",H1188&gt;=$E$2),MAX($D$4:D1187)+1,""),"")</f>
        <v/>
      </c>
      <c r="F1188" s="40" t="s">
        <v>9083</v>
      </c>
      <c r="G1188" s="40" t="s">
        <v>9084</v>
      </c>
      <c r="H1188" s="167" t="s">
        <v>5898</v>
      </c>
      <c r="I1188" s="40" t="s">
        <v>5898</v>
      </c>
    </row>
    <row r="1189" spans="3:9" x14ac:dyDescent="0.15">
      <c r="C1189" s="40" t="str">
        <f>IFERROR(IF(AND(I1189&lt;&gt;"",I1189&gt;=$E$2),MAX($C$4:C1188)+1,""),"")</f>
        <v/>
      </c>
      <c r="D1189" s="99" t="str">
        <f>IFERROR(IF(AND(H1189&lt;&gt;"",H1189&gt;=$E$2),MAX($D$4:D1188)+1,""),"")</f>
        <v/>
      </c>
      <c r="F1189" s="40" t="s">
        <v>9085</v>
      </c>
      <c r="G1189" s="40" t="s">
        <v>9086</v>
      </c>
      <c r="H1189" s="167" t="s">
        <v>5898</v>
      </c>
      <c r="I1189" s="40" t="s">
        <v>5898</v>
      </c>
    </row>
    <row r="1190" spans="3:9" x14ac:dyDescent="0.15">
      <c r="C1190" s="40" t="str">
        <f>IFERROR(IF(AND(I1190&lt;&gt;"",I1190&gt;=$E$2),MAX($C$4:C1189)+1,""),"")</f>
        <v/>
      </c>
      <c r="D1190" s="99" t="str">
        <f>IFERROR(IF(AND(H1190&lt;&gt;"",H1190&gt;=$E$2),MAX($D$4:D1189)+1,""),"")</f>
        <v/>
      </c>
      <c r="F1190" s="40" t="s">
        <v>9087</v>
      </c>
      <c r="G1190" s="40" t="s">
        <v>9088</v>
      </c>
      <c r="H1190" s="167" t="s">
        <v>5898</v>
      </c>
      <c r="I1190" s="40" t="s">
        <v>5898</v>
      </c>
    </row>
    <row r="1191" spans="3:9" x14ac:dyDescent="0.15">
      <c r="C1191" s="40" t="str">
        <f>IFERROR(IF(AND(I1191&lt;&gt;"",I1191&gt;=$E$2),MAX($C$4:C1190)+1,""),"")</f>
        <v/>
      </c>
      <c r="D1191" s="99" t="str">
        <f>IFERROR(IF(AND(H1191&lt;&gt;"",H1191&gt;=$E$2),MAX($D$4:D1190)+1,""),"")</f>
        <v/>
      </c>
      <c r="F1191" s="40" t="s">
        <v>9089</v>
      </c>
      <c r="G1191" s="40" t="s">
        <v>9090</v>
      </c>
      <c r="H1191" s="167" t="s">
        <v>5898</v>
      </c>
      <c r="I1191" s="40" t="s">
        <v>5898</v>
      </c>
    </row>
    <row r="1192" spans="3:9" x14ac:dyDescent="0.15">
      <c r="C1192" s="40" t="str">
        <f>IFERROR(IF(AND(I1192&lt;&gt;"",I1192&gt;=$E$2),MAX($C$4:C1191)+1,""),"")</f>
        <v/>
      </c>
      <c r="D1192" s="99" t="str">
        <f>IFERROR(IF(AND(H1192&lt;&gt;"",H1192&gt;=$E$2),MAX($D$4:D1191)+1,""),"")</f>
        <v/>
      </c>
      <c r="F1192" s="40" t="s">
        <v>9091</v>
      </c>
      <c r="G1192" s="40" t="s">
        <v>9092</v>
      </c>
      <c r="H1192" s="167">
        <v>1</v>
      </c>
      <c r="I1192" s="40" t="s">
        <v>5898</v>
      </c>
    </row>
    <row r="1193" spans="3:9" x14ac:dyDescent="0.15">
      <c r="C1193" s="40" t="str">
        <f>IFERROR(IF(AND(I1193&lt;&gt;"",I1193&gt;=$E$2),MAX($C$4:C1192)+1,""),"")</f>
        <v/>
      </c>
      <c r="D1193" s="99" t="str">
        <f>IFERROR(IF(AND(H1193&lt;&gt;"",H1193&gt;=$E$2),MAX($D$4:D1192)+1,""),"")</f>
        <v/>
      </c>
      <c r="F1193" s="40" t="s">
        <v>9093</v>
      </c>
      <c r="G1193" s="40" t="s">
        <v>9094</v>
      </c>
      <c r="H1193" s="167" t="s">
        <v>5898</v>
      </c>
      <c r="I1193" s="40" t="s">
        <v>5898</v>
      </c>
    </row>
    <row r="1194" spans="3:9" x14ac:dyDescent="0.15">
      <c r="C1194" s="40" t="str">
        <f>IFERROR(IF(AND(I1194&lt;&gt;"",I1194&gt;=$E$2),MAX($C$4:C1193)+1,""),"")</f>
        <v/>
      </c>
      <c r="D1194" s="99" t="str">
        <f>IFERROR(IF(AND(H1194&lt;&gt;"",H1194&gt;=$E$2),MAX($D$4:D1193)+1,""),"")</f>
        <v/>
      </c>
      <c r="F1194" s="40" t="s">
        <v>9095</v>
      </c>
      <c r="G1194" s="40" t="s">
        <v>9096</v>
      </c>
      <c r="H1194" s="167" t="s">
        <v>5898</v>
      </c>
      <c r="I1194" s="40" t="s">
        <v>5898</v>
      </c>
    </row>
    <row r="1195" spans="3:9" x14ac:dyDescent="0.15">
      <c r="C1195" s="40" t="str">
        <f>IFERROR(IF(AND(I1195&lt;&gt;"",I1195&gt;=$E$2),MAX($C$4:C1194)+1,""),"")</f>
        <v/>
      </c>
      <c r="D1195" s="99" t="str">
        <f>IFERROR(IF(AND(H1195&lt;&gt;"",H1195&gt;=$E$2),MAX($D$4:D1194)+1,""),"")</f>
        <v/>
      </c>
      <c r="F1195" s="40" t="s">
        <v>9097</v>
      </c>
      <c r="G1195" s="40" t="s">
        <v>9098</v>
      </c>
      <c r="H1195" s="167">
        <v>1.2</v>
      </c>
      <c r="I1195" s="40" t="s">
        <v>5898</v>
      </c>
    </row>
    <row r="1196" spans="3:9" x14ac:dyDescent="0.15">
      <c r="C1196" s="40" t="str">
        <f>IFERROR(IF(AND(I1196&lt;&gt;"",I1196&gt;=$E$2),MAX($C$4:C1195)+1,""),"")</f>
        <v/>
      </c>
      <c r="D1196" s="99" t="str">
        <f>IFERROR(IF(AND(H1196&lt;&gt;"",H1196&gt;=$E$2),MAX($D$4:D1195)+1,""),"")</f>
        <v/>
      </c>
      <c r="F1196" s="40" t="s">
        <v>9099</v>
      </c>
      <c r="G1196" s="40" t="s">
        <v>9100</v>
      </c>
      <c r="H1196" s="167" t="s">
        <v>5898</v>
      </c>
      <c r="I1196" s="40" t="s">
        <v>5898</v>
      </c>
    </row>
    <row r="1197" spans="3:9" x14ac:dyDescent="0.15">
      <c r="C1197" s="40" t="str">
        <f>IFERROR(IF(AND(I1197&lt;&gt;"",I1197&gt;=$E$2),MAX($C$4:C1196)+1,""),"")</f>
        <v/>
      </c>
      <c r="D1197" s="99" t="str">
        <f>IFERROR(IF(AND(H1197&lt;&gt;"",H1197&gt;=$E$2),MAX($D$4:D1196)+1,""),"")</f>
        <v/>
      </c>
      <c r="F1197" s="40" t="s">
        <v>9101</v>
      </c>
      <c r="G1197" s="40" t="s">
        <v>9102</v>
      </c>
      <c r="H1197" s="167" t="s">
        <v>5898</v>
      </c>
      <c r="I1197" s="40" t="s">
        <v>5898</v>
      </c>
    </row>
    <row r="1198" spans="3:9" x14ac:dyDescent="0.15">
      <c r="C1198" s="40" t="str">
        <f>IFERROR(IF(AND(I1198&lt;&gt;"",I1198&gt;=$E$2),MAX($C$4:C1197)+1,""),"")</f>
        <v/>
      </c>
      <c r="D1198" s="99" t="str">
        <f>IFERROR(IF(AND(H1198&lt;&gt;"",H1198&gt;=$E$2),MAX($D$4:D1197)+1,""),"")</f>
        <v/>
      </c>
      <c r="F1198" s="40" t="s">
        <v>9103</v>
      </c>
      <c r="G1198" s="40" t="s">
        <v>9104</v>
      </c>
      <c r="H1198" s="167" t="s">
        <v>5898</v>
      </c>
      <c r="I1198" s="40" t="s">
        <v>5898</v>
      </c>
    </row>
    <row r="1199" spans="3:9" x14ac:dyDescent="0.15">
      <c r="C1199" s="40" t="str">
        <f>IFERROR(IF(AND(I1199&lt;&gt;"",I1199&gt;=$E$2),MAX($C$4:C1198)+1,""),"")</f>
        <v/>
      </c>
      <c r="D1199" s="99" t="str">
        <f>IFERROR(IF(AND(H1199&lt;&gt;"",H1199&gt;=$E$2),MAX($D$4:D1198)+1,""),"")</f>
        <v/>
      </c>
      <c r="F1199" s="40" t="s">
        <v>9105</v>
      </c>
      <c r="G1199" s="40" t="s">
        <v>9106</v>
      </c>
      <c r="H1199" s="167" t="s">
        <v>5898</v>
      </c>
      <c r="I1199" s="40" t="s">
        <v>5898</v>
      </c>
    </row>
    <row r="1200" spans="3:9" x14ac:dyDescent="0.15">
      <c r="C1200" s="40" t="str">
        <f>IFERROR(IF(AND(I1200&lt;&gt;"",I1200&gt;=$E$2),MAX($C$4:C1199)+1,""),"")</f>
        <v/>
      </c>
      <c r="D1200" s="99" t="str">
        <f>IFERROR(IF(AND(H1200&lt;&gt;"",H1200&gt;=$E$2),MAX($D$4:D1199)+1,""),"")</f>
        <v/>
      </c>
      <c r="F1200" s="40" t="s">
        <v>9107</v>
      </c>
      <c r="G1200" s="40" t="s">
        <v>9108</v>
      </c>
      <c r="H1200" s="167" t="s">
        <v>5898</v>
      </c>
      <c r="I1200" s="40" t="s">
        <v>5898</v>
      </c>
    </row>
    <row r="1201" spans="3:9" x14ac:dyDescent="0.15">
      <c r="C1201" s="40" t="str">
        <f>IFERROR(IF(AND(I1201&lt;&gt;"",I1201&gt;=$E$2),MAX($C$4:C1200)+1,""),"")</f>
        <v/>
      </c>
      <c r="D1201" s="99" t="str">
        <f>IFERROR(IF(AND(H1201&lt;&gt;"",H1201&gt;=$E$2),MAX($D$4:D1200)+1,""),"")</f>
        <v/>
      </c>
      <c r="F1201" s="40" t="s">
        <v>9109</v>
      </c>
      <c r="G1201" s="40" t="s">
        <v>9110</v>
      </c>
      <c r="H1201" s="167" t="s">
        <v>5898</v>
      </c>
      <c r="I1201" s="40" t="s">
        <v>5898</v>
      </c>
    </row>
    <row r="1202" spans="3:9" x14ac:dyDescent="0.15">
      <c r="C1202" s="40" t="str">
        <f>IFERROR(IF(AND(I1202&lt;&gt;"",I1202&gt;=$E$2),MAX($C$4:C1201)+1,""),"")</f>
        <v/>
      </c>
      <c r="D1202" s="99" t="str">
        <f>IFERROR(IF(AND(H1202&lt;&gt;"",H1202&gt;=$E$2),MAX($D$4:D1201)+1,""),"")</f>
        <v/>
      </c>
      <c r="F1202" s="40" t="s">
        <v>9111</v>
      </c>
      <c r="G1202" s="40" t="s">
        <v>9112</v>
      </c>
      <c r="H1202" s="167" t="s">
        <v>5898</v>
      </c>
      <c r="I1202" s="40" t="s">
        <v>5898</v>
      </c>
    </row>
    <row r="1203" spans="3:9" x14ac:dyDescent="0.15">
      <c r="C1203" s="40" t="str">
        <f>IFERROR(IF(AND(I1203&lt;&gt;"",I1203&gt;=$E$2),MAX($C$4:C1202)+1,""),"")</f>
        <v/>
      </c>
      <c r="D1203" s="99" t="str">
        <f>IFERROR(IF(AND(H1203&lt;&gt;"",H1203&gt;=$E$2),MAX($D$4:D1202)+1,""),"")</f>
        <v/>
      </c>
      <c r="F1203" s="40" t="s">
        <v>9113</v>
      </c>
      <c r="G1203" s="40" t="s">
        <v>9114</v>
      </c>
      <c r="H1203" s="167">
        <v>0.5</v>
      </c>
      <c r="I1203" s="40" t="s">
        <v>5898</v>
      </c>
    </row>
    <row r="1204" spans="3:9" x14ac:dyDescent="0.15">
      <c r="C1204" s="40" t="str">
        <f>IFERROR(IF(AND(I1204&lt;&gt;"",I1204&gt;=$E$2),MAX($C$4:C1203)+1,""),"")</f>
        <v/>
      </c>
      <c r="D1204" s="99" t="str">
        <f>IFERROR(IF(AND(H1204&lt;&gt;"",H1204&gt;=$E$2),MAX($D$4:D1203)+1,""),"")</f>
        <v/>
      </c>
      <c r="F1204" s="40" t="s">
        <v>9115</v>
      </c>
      <c r="G1204" s="40" t="s">
        <v>9116</v>
      </c>
      <c r="H1204" s="167" t="s">
        <v>5898</v>
      </c>
      <c r="I1204" s="40" t="s">
        <v>5898</v>
      </c>
    </row>
    <row r="1205" spans="3:9" x14ac:dyDescent="0.15">
      <c r="C1205" s="40" t="str">
        <f>IFERROR(IF(AND(I1205&lt;&gt;"",I1205&gt;=$E$2),MAX($C$4:C1204)+1,""),"")</f>
        <v/>
      </c>
      <c r="D1205" s="99">
        <f>IFERROR(IF(AND(H1205&lt;&gt;"",H1205&gt;=$E$2),MAX($D$4:D1204)+1,""),"")</f>
        <v>49</v>
      </c>
      <c r="F1205" s="40" t="s">
        <v>9117</v>
      </c>
      <c r="G1205" s="40" t="s">
        <v>9118</v>
      </c>
      <c r="H1205" s="167">
        <v>2</v>
      </c>
      <c r="I1205" s="40" t="s">
        <v>5898</v>
      </c>
    </row>
    <row r="1206" spans="3:9" x14ac:dyDescent="0.15">
      <c r="C1206" s="40" t="str">
        <f>IFERROR(IF(AND(I1206&lt;&gt;"",I1206&gt;=$E$2),MAX($C$4:C1205)+1,""),"")</f>
        <v/>
      </c>
      <c r="D1206" s="99" t="str">
        <f>IFERROR(IF(AND(H1206&lt;&gt;"",H1206&gt;=$E$2),MAX($D$4:D1205)+1,""),"")</f>
        <v/>
      </c>
      <c r="F1206" s="40" t="s">
        <v>9119</v>
      </c>
      <c r="G1206" s="40" t="s">
        <v>9120</v>
      </c>
      <c r="H1206" s="167" t="s">
        <v>5898</v>
      </c>
      <c r="I1206" s="40" t="s">
        <v>5898</v>
      </c>
    </row>
    <row r="1207" spans="3:9" x14ac:dyDescent="0.15">
      <c r="C1207" s="40" t="str">
        <f>IFERROR(IF(AND(I1207&lt;&gt;"",I1207&gt;=$E$2),MAX($C$4:C1206)+1,""),"")</f>
        <v/>
      </c>
      <c r="D1207" s="99" t="str">
        <f>IFERROR(IF(AND(H1207&lt;&gt;"",H1207&gt;=$E$2),MAX($D$4:D1206)+1,""),"")</f>
        <v/>
      </c>
      <c r="F1207" s="40" t="s">
        <v>9121</v>
      </c>
      <c r="G1207" s="40" t="s">
        <v>9122</v>
      </c>
      <c r="H1207" s="167">
        <v>0.5</v>
      </c>
      <c r="I1207" s="40" t="s">
        <v>5898</v>
      </c>
    </row>
    <row r="1208" spans="3:9" x14ac:dyDescent="0.15">
      <c r="C1208" s="40" t="str">
        <f>IFERROR(IF(AND(I1208&lt;&gt;"",I1208&gt;=$E$2),MAX($C$4:C1207)+1,""),"")</f>
        <v/>
      </c>
      <c r="D1208" s="99" t="str">
        <f>IFERROR(IF(AND(H1208&lt;&gt;"",H1208&gt;=$E$2),MAX($D$4:D1207)+1,""),"")</f>
        <v/>
      </c>
      <c r="F1208" s="40" t="s">
        <v>9123</v>
      </c>
      <c r="G1208" s="40" t="s">
        <v>9124</v>
      </c>
      <c r="H1208" s="167">
        <v>1</v>
      </c>
      <c r="I1208" s="40" t="s">
        <v>5898</v>
      </c>
    </row>
    <row r="1209" spans="3:9" x14ac:dyDescent="0.15">
      <c r="C1209" s="40" t="str">
        <f>IFERROR(IF(AND(I1209&lt;&gt;"",I1209&gt;=$E$2),MAX($C$4:C1208)+1,""),"")</f>
        <v/>
      </c>
      <c r="D1209" s="99" t="str">
        <f>IFERROR(IF(AND(H1209&lt;&gt;"",H1209&gt;=$E$2),MAX($D$4:D1208)+1,""),"")</f>
        <v/>
      </c>
      <c r="F1209" s="40" t="s">
        <v>9125</v>
      </c>
      <c r="G1209" s="40" t="s">
        <v>9126</v>
      </c>
      <c r="H1209" s="167" t="s">
        <v>5898</v>
      </c>
      <c r="I1209" s="40" t="s">
        <v>5898</v>
      </c>
    </row>
    <row r="1210" spans="3:9" x14ac:dyDescent="0.15">
      <c r="C1210" s="40" t="str">
        <f>IFERROR(IF(AND(I1210&lt;&gt;"",I1210&gt;=$E$2),MAX($C$4:C1209)+1,""),"")</f>
        <v/>
      </c>
      <c r="D1210" s="99" t="str">
        <f>IFERROR(IF(AND(H1210&lt;&gt;"",H1210&gt;=$E$2),MAX($D$4:D1209)+1,""),"")</f>
        <v/>
      </c>
      <c r="F1210" s="40" t="s">
        <v>9127</v>
      </c>
      <c r="G1210" s="40" t="s">
        <v>9128</v>
      </c>
      <c r="H1210" s="167" t="s">
        <v>5898</v>
      </c>
      <c r="I1210" s="40" t="s">
        <v>5898</v>
      </c>
    </row>
    <row r="1211" spans="3:9" x14ac:dyDescent="0.15">
      <c r="C1211" s="40" t="str">
        <f>IFERROR(IF(AND(I1211&lt;&gt;"",I1211&gt;=$E$2),MAX($C$4:C1210)+1,""),"")</f>
        <v/>
      </c>
      <c r="D1211" s="99" t="str">
        <f>IFERROR(IF(AND(H1211&lt;&gt;"",H1211&gt;=$E$2),MAX($D$4:D1210)+1,""),"")</f>
        <v/>
      </c>
      <c r="F1211" s="40" t="s">
        <v>9129</v>
      </c>
      <c r="G1211" s="40" t="s">
        <v>9130</v>
      </c>
      <c r="H1211" s="167">
        <v>1</v>
      </c>
      <c r="I1211" s="40" t="s">
        <v>5898</v>
      </c>
    </row>
    <row r="1212" spans="3:9" x14ac:dyDescent="0.15">
      <c r="C1212" s="40" t="str">
        <f>IFERROR(IF(AND(I1212&lt;&gt;"",I1212&gt;=$E$2),MAX($C$4:C1211)+1,""),"")</f>
        <v/>
      </c>
      <c r="D1212" s="99" t="str">
        <f>IFERROR(IF(AND(H1212&lt;&gt;"",H1212&gt;=$E$2),MAX($D$4:D1211)+1,""),"")</f>
        <v/>
      </c>
      <c r="F1212" s="40" t="s">
        <v>9131</v>
      </c>
      <c r="G1212" s="40" t="s">
        <v>9132</v>
      </c>
      <c r="H1212" s="167">
        <v>1</v>
      </c>
      <c r="I1212" s="40" t="s">
        <v>5898</v>
      </c>
    </row>
    <row r="1213" spans="3:9" x14ac:dyDescent="0.15">
      <c r="C1213" s="40" t="str">
        <f>IFERROR(IF(AND(I1213&lt;&gt;"",I1213&gt;=$E$2),MAX($C$4:C1212)+1,""),"")</f>
        <v/>
      </c>
      <c r="D1213" s="99" t="str">
        <f>IFERROR(IF(AND(H1213&lt;&gt;"",H1213&gt;=$E$2),MAX($D$4:D1212)+1,""),"")</f>
        <v/>
      </c>
      <c r="F1213" s="40" t="s">
        <v>9133</v>
      </c>
      <c r="G1213" s="40" t="s">
        <v>9134</v>
      </c>
      <c r="H1213" s="167" t="s">
        <v>5898</v>
      </c>
      <c r="I1213" s="40" t="s">
        <v>5898</v>
      </c>
    </row>
    <row r="1214" spans="3:9" x14ac:dyDescent="0.15">
      <c r="C1214" s="40" t="str">
        <f>IFERROR(IF(AND(I1214&lt;&gt;"",I1214&gt;=$E$2),MAX($C$4:C1213)+1,""),"")</f>
        <v/>
      </c>
      <c r="D1214" s="99" t="str">
        <f>IFERROR(IF(AND(H1214&lt;&gt;"",H1214&gt;=$E$2),MAX($D$4:D1213)+1,""),"")</f>
        <v/>
      </c>
      <c r="F1214" s="40" t="s">
        <v>9135</v>
      </c>
      <c r="G1214" s="40" t="s">
        <v>9136</v>
      </c>
      <c r="H1214" s="167">
        <v>1</v>
      </c>
      <c r="I1214" s="40" t="s">
        <v>5898</v>
      </c>
    </row>
    <row r="1215" spans="3:9" x14ac:dyDescent="0.15">
      <c r="C1215" s="40" t="str">
        <f>IFERROR(IF(AND(I1215&lt;&gt;"",I1215&gt;=$E$2),MAX($C$4:C1214)+1,""),"")</f>
        <v/>
      </c>
      <c r="D1215" s="99" t="str">
        <f>IFERROR(IF(AND(H1215&lt;&gt;"",H1215&gt;=$E$2),MAX($D$4:D1214)+1,""),"")</f>
        <v/>
      </c>
      <c r="F1215" s="40" t="s">
        <v>9137</v>
      </c>
      <c r="G1215" s="40" t="s">
        <v>9138</v>
      </c>
      <c r="H1215" s="167" t="s">
        <v>5898</v>
      </c>
      <c r="I1215" s="40" t="s">
        <v>5898</v>
      </c>
    </row>
    <row r="1216" spans="3:9" x14ac:dyDescent="0.15">
      <c r="C1216" s="40" t="str">
        <f>IFERROR(IF(AND(I1216&lt;&gt;"",I1216&gt;=$E$2),MAX($C$4:C1215)+1,""),"")</f>
        <v/>
      </c>
      <c r="D1216" s="99" t="str">
        <f>IFERROR(IF(AND(H1216&lt;&gt;"",H1216&gt;=$E$2),MAX($D$4:D1215)+1,""),"")</f>
        <v/>
      </c>
      <c r="F1216" s="40" t="s">
        <v>9139</v>
      </c>
      <c r="G1216" s="40" t="s">
        <v>9140</v>
      </c>
      <c r="H1216" s="167">
        <v>0.5</v>
      </c>
      <c r="I1216" s="40" t="s">
        <v>5898</v>
      </c>
    </row>
    <row r="1217" spans="3:9" x14ac:dyDescent="0.15">
      <c r="C1217" s="40" t="str">
        <f>IFERROR(IF(AND(I1217&lt;&gt;"",I1217&gt;=$E$2),MAX($C$4:C1216)+1,""),"")</f>
        <v/>
      </c>
      <c r="D1217" s="99" t="str">
        <f>IFERROR(IF(AND(H1217&lt;&gt;"",H1217&gt;=$E$2),MAX($D$4:D1216)+1,""),"")</f>
        <v/>
      </c>
      <c r="F1217" s="40" t="s">
        <v>9141</v>
      </c>
      <c r="G1217" s="40" t="s">
        <v>9142</v>
      </c>
      <c r="H1217" s="167">
        <v>0.5</v>
      </c>
      <c r="I1217" s="40" t="s">
        <v>5898</v>
      </c>
    </row>
    <row r="1218" spans="3:9" x14ac:dyDescent="0.15">
      <c r="C1218" s="40" t="str">
        <f>IFERROR(IF(AND(I1218&lt;&gt;"",I1218&gt;=$E$2),MAX($C$4:C1217)+1,""),"")</f>
        <v/>
      </c>
      <c r="D1218" s="99" t="str">
        <f>IFERROR(IF(AND(H1218&lt;&gt;"",H1218&gt;=$E$2),MAX($D$4:D1217)+1,""),"")</f>
        <v/>
      </c>
      <c r="F1218" s="40" t="s">
        <v>9143</v>
      </c>
      <c r="G1218" s="40" t="s">
        <v>9144</v>
      </c>
      <c r="H1218" s="167" t="s">
        <v>5898</v>
      </c>
      <c r="I1218" s="40" t="s">
        <v>5898</v>
      </c>
    </row>
    <row r="1219" spans="3:9" x14ac:dyDescent="0.15">
      <c r="C1219" s="40" t="str">
        <f>IFERROR(IF(AND(I1219&lt;&gt;"",I1219&gt;=$E$2),MAX($C$4:C1218)+1,""),"")</f>
        <v/>
      </c>
      <c r="D1219" s="99" t="str">
        <f>IFERROR(IF(AND(H1219&lt;&gt;"",H1219&gt;=$E$2),MAX($D$4:D1218)+1,""),"")</f>
        <v/>
      </c>
      <c r="F1219" s="40" t="s">
        <v>9145</v>
      </c>
      <c r="G1219" s="40" t="s">
        <v>9146</v>
      </c>
      <c r="H1219" s="167">
        <v>0.8</v>
      </c>
      <c r="I1219" s="40" t="s">
        <v>5898</v>
      </c>
    </row>
    <row r="1220" spans="3:9" x14ac:dyDescent="0.15">
      <c r="C1220" s="40" t="str">
        <f>IFERROR(IF(AND(I1220&lt;&gt;"",I1220&gt;=$E$2),MAX($C$4:C1219)+1,""),"")</f>
        <v/>
      </c>
      <c r="D1220" s="99" t="str">
        <f>IFERROR(IF(AND(H1220&lt;&gt;"",H1220&gt;=$E$2),MAX($D$4:D1219)+1,""),"")</f>
        <v/>
      </c>
      <c r="F1220" s="40" t="s">
        <v>9147</v>
      </c>
      <c r="G1220" s="40" t="s">
        <v>9148</v>
      </c>
      <c r="H1220" s="167" t="s">
        <v>5898</v>
      </c>
      <c r="I1220" s="40" t="s">
        <v>5898</v>
      </c>
    </row>
    <row r="1221" spans="3:9" x14ac:dyDescent="0.15">
      <c r="C1221" s="40" t="str">
        <f>IFERROR(IF(AND(I1221&lt;&gt;"",I1221&gt;=$E$2),MAX($C$4:C1220)+1,""),"")</f>
        <v/>
      </c>
      <c r="D1221" s="99">
        <f>IFERROR(IF(AND(H1221&lt;&gt;"",H1221&gt;=$E$2),MAX($D$4:D1220)+1,""),"")</f>
        <v>50</v>
      </c>
      <c r="F1221" s="40" t="s">
        <v>9149</v>
      </c>
      <c r="G1221" s="40" t="s">
        <v>9150</v>
      </c>
      <c r="H1221" s="167">
        <v>1.5</v>
      </c>
      <c r="I1221" s="40" t="s">
        <v>5898</v>
      </c>
    </row>
    <row r="1222" spans="3:9" x14ac:dyDescent="0.15">
      <c r="C1222" s="40" t="str">
        <f>IFERROR(IF(AND(I1222&lt;&gt;"",I1222&gt;=$E$2),MAX($C$4:C1221)+1,""),"")</f>
        <v/>
      </c>
      <c r="D1222" s="99">
        <f>IFERROR(IF(AND(H1222&lt;&gt;"",H1222&gt;=$E$2),MAX($D$4:D1221)+1,""),"")</f>
        <v>51</v>
      </c>
      <c r="F1222" s="40" t="s">
        <v>9151</v>
      </c>
      <c r="G1222" s="40" t="s">
        <v>9152</v>
      </c>
      <c r="H1222" s="167">
        <v>1.5</v>
      </c>
      <c r="I1222" s="40" t="s">
        <v>5898</v>
      </c>
    </row>
    <row r="1223" spans="3:9" x14ac:dyDescent="0.15">
      <c r="C1223" s="40" t="str">
        <f>IFERROR(IF(AND(I1223&lt;&gt;"",I1223&gt;=$E$2),MAX($C$4:C1222)+1,""),"")</f>
        <v/>
      </c>
      <c r="D1223" s="99" t="str">
        <f>IFERROR(IF(AND(H1223&lt;&gt;"",H1223&gt;=$E$2),MAX($D$4:D1222)+1,""),"")</f>
        <v/>
      </c>
      <c r="F1223" s="40" t="s">
        <v>9153</v>
      </c>
      <c r="G1223" s="40" t="s">
        <v>9154</v>
      </c>
      <c r="H1223" s="167" t="s">
        <v>5898</v>
      </c>
      <c r="I1223" s="40" t="s">
        <v>5898</v>
      </c>
    </row>
    <row r="1224" spans="3:9" x14ac:dyDescent="0.15">
      <c r="C1224" s="40" t="str">
        <f>IFERROR(IF(AND(I1224&lt;&gt;"",I1224&gt;=$E$2),MAX($C$4:C1223)+1,""),"")</f>
        <v/>
      </c>
      <c r="D1224" s="99" t="str">
        <f>IFERROR(IF(AND(H1224&lt;&gt;"",H1224&gt;=$E$2),MAX($D$4:D1223)+1,""),"")</f>
        <v/>
      </c>
      <c r="F1224" s="40" t="s">
        <v>9155</v>
      </c>
      <c r="G1224" s="40" t="s">
        <v>9156</v>
      </c>
      <c r="H1224" s="167" t="s">
        <v>5898</v>
      </c>
      <c r="I1224" s="40" t="s">
        <v>5898</v>
      </c>
    </row>
    <row r="1225" spans="3:9" x14ac:dyDescent="0.15">
      <c r="C1225" s="40" t="str">
        <f>IFERROR(IF(AND(I1225&lt;&gt;"",I1225&gt;=$E$2),MAX($C$4:C1224)+1,""),"")</f>
        <v/>
      </c>
      <c r="D1225" s="99" t="str">
        <f>IFERROR(IF(AND(H1225&lt;&gt;"",H1225&gt;=$E$2),MAX($D$4:D1224)+1,""),"")</f>
        <v/>
      </c>
      <c r="F1225" s="40" t="s">
        <v>9157</v>
      </c>
      <c r="G1225" s="40" t="s">
        <v>9158</v>
      </c>
      <c r="H1225" s="167">
        <v>0.7</v>
      </c>
      <c r="I1225" s="40" t="s">
        <v>5898</v>
      </c>
    </row>
    <row r="1226" spans="3:9" x14ac:dyDescent="0.15">
      <c r="C1226" s="40" t="str">
        <f>IFERROR(IF(AND(I1226&lt;&gt;"",I1226&gt;=$E$2),MAX($C$4:C1225)+1,""),"")</f>
        <v/>
      </c>
      <c r="D1226" s="99" t="str">
        <f>IFERROR(IF(AND(H1226&lt;&gt;"",H1226&gt;=$E$2),MAX($D$4:D1225)+1,""),"")</f>
        <v/>
      </c>
      <c r="F1226" s="40" t="s">
        <v>9159</v>
      </c>
      <c r="G1226" s="40" t="s">
        <v>9160</v>
      </c>
      <c r="H1226" s="167" t="s">
        <v>5898</v>
      </c>
      <c r="I1226" s="40" t="s">
        <v>5898</v>
      </c>
    </row>
    <row r="1227" spans="3:9" x14ac:dyDescent="0.15">
      <c r="C1227" s="40" t="str">
        <f>IFERROR(IF(AND(I1227&lt;&gt;"",I1227&gt;=$E$2),MAX($C$4:C1226)+1,""),"")</f>
        <v/>
      </c>
      <c r="D1227" s="99" t="str">
        <f>IFERROR(IF(AND(H1227&lt;&gt;"",H1227&gt;=$E$2),MAX($D$4:D1226)+1,""),"")</f>
        <v/>
      </c>
      <c r="F1227" s="40" t="s">
        <v>9161</v>
      </c>
      <c r="G1227" s="40" t="s">
        <v>9162</v>
      </c>
      <c r="H1227" s="167" t="s">
        <v>5898</v>
      </c>
      <c r="I1227" s="40" t="s">
        <v>5898</v>
      </c>
    </row>
    <row r="1228" spans="3:9" x14ac:dyDescent="0.15">
      <c r="C1228" s="40" t="str">
        <f>IFERROR(IF(AND(I1228&lt;&gt;"",I1228&gt;=$E$2),MAX($C$4:C1227)+1,""),"")</f>
        <v/>
      </c>
      <c r="D1228" s="99" t="str">
        <f>IFERROR(IF(AND(H1228&lt;&gt;"",H1228&gt;=$E$2),MAX($D$4:D1227)+1,""),"")</f>
        <v/>
      </c>
      <c r="F1228" s="40" t="s">
        <v>9163</v>
      </c>
      <c r="G1228" s="40" t="s">
        <v>9164</v>
      </c>
      <c r="H1228" s="167" t="s">
        <v>5898</v>
      </c>
      <c r="I1228" s="40" t="s">
        <v>5898</v>
      </c>
    </row>
    <row r="1229" spans="3:9" x14ac:dyDescent="0.15">
      <c r="C1229" s="40" t="str">
        <f>IFERROR(IF(AND(I1229&lt;&gt;"",I1229&gt;=$E$2),MAX($C$4:C1228)+1,""),"")</f>
        <v/>
      </c>
      <c r="D1229" s="99" t="str">
        <f>IFERROR(IF(AND(H1229&lt;&gt;"",H1229&gt;=$E$2),MAX($D$4:D1228)+1,""),"")</f>
        <v/>
      </c>
      <c r="F1229" s="40" t="s">
        <v>9165</v>
      </c>
      <c r="G1229" s="40" t="s">
        <v>9166</v>
      </c>
      <c r="H1229" s="167">
        <v>0.5</v>
      </c>
      <c r="I1229" s="40" t="s">
        <v>5898</v>
      </c>
    </row>
    <row r="1230" spans="3:9" x14ac:dyDescent="0.15">
      <c r="C1230" s="40" t="str">
        <f>IFERROR(IF(AND(I1230&lt;&gt;"",I1230&gt;=$E$2),MAX($C$4:C1229)+1,""),"")</f>
        <v/>
      </c>
      <c r="D1230" s="99">
        <f>IFERROR(IF(AND(H1230&lt;&gt;"",H1230&gt;=$E$2),MAX($D$4:D1229)+1,""),"")</f>
        <v>52</v>
      </c>
      <c r="F1230" s="40" t="s">
        <v>9167</v>
      </c>
      <c r="G1230" s="40" t="s">
        <v>9168</v>
      </c>
      <c r="H1230" s="167">
        <v>2</v>
      </c>
      <c r="I1230" s="40" t="s">
        <v>5898</v>
      </c>
    </row>
    <row r="1231" spans="3:9" x14ac:dyDescent="0.15">
      <c r="C1231" s="40" t="str">
        <f>IFERROR(IF(AND(I1231&lt;&gt;"",I1231&gt;=$E$2),MAX($C$4:C1230)+1,""),"")</f>
        <v/>
      </c>
      <c r="D1231" s="99" t="str">
        <f>IFERROR(IF(AND(H1231&lt;&gt;"",H1231&gt;=$E$2),MAX($D$4:D1230)+1,""),"")</f>
        <v/>
      </c>
      <c r="F1231" s="40" t="s">
        <v>9169</v>
      </c>
      <c r="G1231" s="40" t="s">
        <v>9170</v>
      </c>
      <c r="H1231" s="167">
        <v>1.4994027999999999</v>
      </c>
      <c r="I1231" s="40" t="s">
        <v>5898</v>
      </c>
    </row>
    <row r="1232" spans="3:9" x14ac:dyDescent="0.15">
      <c r="C1232" s="40" t="str">
        <f>IFERROR(IF(AND(I1232&lt;&gt;"",I1232&gt;=$E$2),MAX($C$4:C1231)+1,""),"")</f>
        <v/>
      </c>
      <c r="D1232" s="99" t="str">
        <f>IFERROR(IF(AND(H1232&lt;&gt;"",H1232&gt;=$E$2),MAX($D$4:D1231)+1,""),"")</f>
        <v/>
      </c>
      <c r="F1232" s="40" t="s">
        <v>9171</v>
      </c>
      <c r="G1232" s="40" t="s">
        <v>9172</v>
      </c>
      <c r="H1232" s="167">
        <v>1</v>
      </c>
      <c r="I1232" s="40" t="s">
        <v>5898</v>
      </c>
    </row>
    <row r="1233" spans="3:9" x14ac:dyDescent="0.15">
      <c r="C1233" s="40" t="str">
        <f>IFERROR(IF(AND(I1233&lt;&gt;"",I1233&gt;=$E$2),MAX($C$4:C1232)+1,""),"")</f>
        <v/>
      </c>
      <c r="D1233" s="99" t="str">
        <f>IFERROR(IF(AND(H1233&lt;&gt;"",H1233&gt;=$E$2),MAX($D$4:D1232)+1,""),"")</f>
        <v/>
      </c>
      <c r="F1233" s="40" t="s">
        <v>9173</v>
      </c>
      <c r="G1233" s="40" t="s">
        <v>9174</v>
      </c>
      <c r="H1233" s="167" t="s">
        <v>5898</v>
      </c>
      <c r="I1233" s="40" t="s">
        <v>5898</v>
      </c>
    </row>
    <row r="1234" spans="3:9" x14ac:dyDescent="0.15">
      <c r="C1234" s="40" t="str">
        <f>IFERROR(IF(AND(I1234&lt;&gt;"",I1234&gt;=$E$2),MAX($C$4:C1233)+1,""),"")</f>
        <v/>
      </c>
      <c r="D1234" s="99" t="str">
        <f>IFERROR(IF(AND(H1234&lt;&gt;"",H1234&gt;=$E$2),MAX($D$4:D1233)+1,""),"")</f>
        <v/>
      </c>
      <c r="F1234" s="40" t="s">
        <v>9175</v>
      </c>
      <c r="G1234" s="40" t="s">
        <v>9176</v>
      </c>
      <c r="H1234" s="167">
        <v>1.0512991</v>
      </c>
      <c r="I1234" s="40" t="s">
        <v>5898</v>
      </c>
    </row>
    <row r="1235" spans="3:9" x14ac:dyDescent="0.15">
      <c r="C1235" s="40" t="str">
        <f>IFERROR(IF(AND(I1235&lt;&gt;"",I1235&gt;=$E$2),MAX($C$4:C1234)+1,""),"")</f>
        <v/>
      </c>
      <c r="D1235" s="99" t="str">
        <f>IFERROR(IF(AND(H1235&lt;&gt;"",H1235&gt;=$E$2),MAX($D$4:D1234)+1,""),"")</f>
        <v/>
      </c>
      <c r="F1235" s="40" t="s">
        <v>9177</v>
      </c>
      <c r="G1235" s="40" t="s">
        <v>9178</v>
      </c>
      <c r="H1235" s="167">
        <v>0.5</v>
      </c>
      <c r="I1235" s="40" t="s">
        <v>5898</v>
      </c>
    </row>
    <row r="1236" spans="3:9" x14ac:dyDescent="0.15">
      <c r="C1236" s="40" t="str">
        <f>IFERROR(IF(AND(I1236&lt;&gt;"",I1236&gt;=$E$2),MAX($C$4:C1235)+1,""),"")</f>
        <v/>
      </c>
      <c r="D1236" s="99" t="str">
        <f>IFERROR(IF(AND(H1236&lt;&gt;"",H1236&gt;=$E$2),MAX($D$4:D1235)+1,""),"")</f>
        <v/>
      </c>
      <c r="F1236" s="40" t="s">
        <v>9179</v>
      </c>
      <c r="G1236" s="40" t="s">
        <v>9180</v>
      </c>
      <c r="H1236" s="167">
        <v>1</v>
      </c>
      <c r="I1236" s="40" t="s">
        <v>5898</v>
      </c>
    </row>
    <row r="1237" spans="3:9" x14ac:dyDescent="0.15">
      <c r="C1237" s="40" t="str">
        <f>IFERROR(IF(AND(I1237&lt;&gt;"",I1237&gt;=$E$2),MAX($C$4:C1236)+1,""),"")</f>
        <v/>
      </c>
      <c r="D1237" s="99" t="str">
        <f>IFERROR(IF(AND(H1237&lt;&gt;"",H1237&gt;=$E$2),MAX($D$4:D1236)+1,""),"")</f>
        <v/>
      </c>
      <c r="F1237" s="40" t="s">
        <v>9181</v>
      </c>
      <c r="G1237" s="40" t="s">
        <v>9182</v>
      </c>
      <c r="H1237" s="167">
        <v>1</v>
      </c>
      <c r="I1237" s="40" t="s">
        <v>5898</v>
      </c>
    </row>
    <row r="1238" spans="3:9" x14ac:dyDescent="0.15">
      <c r="C1238" s="40" t="str">
        <f>IFERROR(IF(AND(I1238&lt;&gt;"",I1238&gt;=$E$2),MAX($C$4:C1237)+1,""),"")</f>
        <v/>
      </c>
      <c r="D1238" s="99" t="str">
        <f>IFERROR(IF(AND(H1238&lt;&gt;"",H1238&gt;=$E$2),MAX($D$4:D1237)+1,""),"")</f>
        <v/>
      </c>
      <c r="F1238" s="40" t="s">
        <v>9183</v>
      </c>
      <c r="G1238" s="40" t="s">
        <v>9184</v>
      </c>
      <c r="H1238" s="167" t="s">
        <v>5898</v>
      </c>
      <c r="I1238" s="40" t="s">
        <v>5898</v>
      </c>
    </row>
    <row r="1239" spans="3:9" x14ac:dyDescent="0.15">
      <c r="C1239" s="40" t="str">
        <f>IFERROR(IF(AND(I1239&lt;&gt;"",I1239&gt;=$E$2),MAX($C$4:C1238)+1,""),"")</f>
        <v/>
      </c>
      <c r="D1239" s="99" t="str">
        <f>IFERROR(IF(AND(H1239&lt;&gt;"",H1239&gt;=$E$2),MAX($D$4:D1238)+1,""),"")</f>
        <v/>
      </c>
      <c r="F1239" s="40" t="s">
        <v>9185</v>
      </c>
      <c r="G1239" s="40" t="s">
        <v>9186</v>
      </c>
      <c r="H1239" s="167" t="s">
        <v>5898</v>
      </c>
      <c r="I1239" s="40" t="s">
        <v>5898</v>
      </c>
    </row>
    <row r="1240" spans="3:9" x14ac:dyDescent="0.15">
      <c r="C1240" s="40" t="str">
        <f>IFERROR(IF(AND(I1240&lt;&gt;"",I1240&gt;=$E$2),MAX($C$4:C1239)+1,""),"")</f>
        <v/>
      </c>
      <c r="D1240" s="99" t="str">
        <f>IFERROR(IF(AND(H1240&lt;&gt;"",H1240&gt;=$E$2),MAX($D$4:D1239)+1,""),"")</f>
        <v/>
      </c>
      <c r="F1240" s="40" t="s">
        <v>9187</v>
      </c>
      <c r="G1240" s="40" t="s">
        <v>9188</v>
      </c>
      <c r="H1240" s="167">
        <v>0.5</v>
      </c>
      <c r="I1240" s="40" t="s">
        <v>5898</v>
      </c>
    </row>
    <row r="1241" spans="3:9" x14ac:dyDescent="0.15">
      <c r="C1241" s="40" t="str">
        <f>IFERROR(IF(AND(I1241&lt;&gt;"",I1241&gt;=$E$2),MAX($C$4:C1240)+1,""),"")</f>
        <v/>
      </c>
      <c r="D1241" s="99" t="str">
        <f>IFERROR(IF(AND(H1241&lt;&gt;"",H1241&gt;=$E$2),MAX($D$4:D1240)+1,""),"")</f>
        <v/>
      </c>
      <c r="F1241" s="40" t="s">
        <v>9189</v>
      </c>
      <c r="G1241" s="40" t="s">
        <v>9190</v>
      </c>
      <c r="H1241" s="167" t="s">
        <v>5898</v>
      </c>
      <c r="I1241" s="40" t="s">
        <v>5898</v>
      </c>
    </row>
    <row r="1242" spans="3:9" x14ac:dyDescent="0.15">
      <c r="C1242" s="40" t="str">
        <f>IFERROR(IF(AND(I1242&lt;&gt;"",I1242&gt;=$E$2),MAX($C$4:C1241)+1,""),"")</f>
        <v/>
      </c>
      <c r="D1242" s="99" t="str">
        <f>IFERROR(IF(AND(H1242&lt;&gt;"",H1242&gt;=$E$2),MAX($D$4:D1241)+1,""),"")</f>
        <v/>
      </c>
      <c r="F1242" s="40" t="s">
        <v>9191</v>
      </c>
      <c r="G1242" s="40" t="s">
        <v>9192</v>
      </c>
      <c r="H1242" s="167" t="s">
        <v>5898</v>
      </c>
      <c r="I1242" s="40" t="s">
        <v>5898</v>
      </c>
    </row>
    <row r="1243" spans="3:9" x14ac:dyDescent="0.15">
      <c r="C1243" s="40" t="str">
        <f>IFERROR(IF(AND(I1243&lt;&gt;"",I1243&gt;=$E$2),MAX($C$4:C1242)+1,""),"")</f>
        <v/>
      </c>
      <c r="D1243" s="99">
        <f>IFERROR(IF(AND(H1243&lt;&gt;"",H1243&gt;=$E$2),MAX($D$4:D1242)+1,""),"")</f>
        <v>53</v>
      </c>
      <c r="F1243" s="40" t="s">
        <v>9193</v>
      </c>
      <c r="G1243" s="40" t="s">
        <v>9194</v>
      </c>
      <c r="H1243" s="167">
        <v>1.5</v>
      </c>
      <c r="I1243" s="40" t="s">
        <v>5898</v>
      </c>
    </row>
    <row r="1244" spans="3:9" x14ac:dyDescent="0.15">
      <c r="C1244" s="40" t="str">
        <f>IFERROR(IF(AND(I1244&lt;&gt;"",I1244&gt;=$E$2),MAX($C$4:C1243)+1,""),"")</f>
        <v/>
      </c>
      <c r="D1244" s="99" t="str">
        <f>IFERROR(IF(AND(H1244&lt;&gt;"",H1244&gt;=$E$2),MAX($D$4:D1243)+1,""),"")</f>
        <v/>
      </c>
      <c r="F1244" s="40" t="s">
        <v>9195</v>
      </c>
      <c r="G1244" s="40" t="s">
        <v>9196</v>
      </c>
      <c r="H1244" s="167" t="s">
        <v>5898</v>
      </c>
      <c r="I1244" s="40" t="s">
        <v>5898</v>
      </c>
    </row>
    <row r="1245" spans="3:9" x14ac:dyDescent="0.15">
      <c r="C1245" s="40" t="str">
        <f>IFERROR(IF(AND(I1245&lt;&gt;"",I1245&gt;=$E$2),MAX($C$4:C1244)+1,""),"")</f>
        <v/>
      </c>
      <c r="D1245" s="99" t="str">
        <f>IFERROR(IF(AND(H1245&lt;&gt;"",H1245&gt;=$E$2),MAX($D$4:D1244)+1,""),"")</f>
        <v/>
      </c>
      <c r="F1245" s="40" t="s">
        <v>9197</v>
      </c>
      <c r="G1245" s="40" t="s">
        <v>9198</v>
      </c>
      <c r="H1245" s="167" t="s">
        <v>5898</v>
      </c>
      <c r="I1245" s="40" t="s">
        <v>5898</v>
      </c>
    </row>
    <row r="1246" spans="3:9" x14ac:dyDescent="0.15">
      <c r="C1246" s="40" t="str">
        <f>IFERROR(IF(AND(I1246&lt;&gt;"",I1246&gt;=$E$2),MAX($C$4:C1245)+1,""),"")</f>
        <v/>
      </c>
      <c r="D1246" s="99">
        <f>IFERROR(IF(AND(H1246&lt;&gt;"",H1246&gt;=$E$2),MAX($D$4:D1245)+1,""),"")</f>
        <v>54</v>
      </c>
      <c r="F1246" s="40" t="s">
        <v>9199</v>
      </c>
      <c r="G1246" s="40" t="s">
        <v>9200</v>
      </c>
      <c r="H1246" s="167">
        <v>2</v>
      </c>
      <c r="I1246" s="40" t="s">
        <v>5898</v>
      </c>
    </row>
    <row r="1247" spans="3:9" x14ac:dyDescent="0.15">
      <c r="C1247" s="40" t="str">
        <f>IFERROR(IF(AND(I1247&lt;&gt;"",I1247&gt;=$E$2),MAX($C$4:C1246)+1,""),"")</f>
        <v/>
      </c>
      <c r="D1247" s="99" t="str">
        <f>IFERROR(IF(AND(H1247&lt;&gt;"",H1247&gt;=$E$2),MAX($D$4:D1246)+1,""),"")</f>
        <v/>
      </c>
      <c r="F1247" s="40" t="s">
        <v>9201</v>
      </c>
      <c r="G1247" s="40" t="s">
        <v>9202</v>
      </c>
      <c r="H1247" s="167" t="s">
        <v>5898</v>
      </c>
      <c r="I1247" s="40" t="s">
        <v>5898</v>
      </c>
    </row>
    <row r="1248" spans="3:9" x14ac:dyDescent="0.15">
      <c r="C1248" s="40" t="str">
        <f>IFERROR(IF(AND(I1248&lt;&gt;"",I1248&gt;=$E$2),MAX($C$4:C1247)+1,""),"")</f>
        <v/>
      </c>
      <c r="D1248" s="99" t="str">
        <f>IFERROR(IF(AND(H1248&lt;&gt;"",H1248&gt;=$E$2),MAX($D$4:D1247)+1,""),"")</f>
        <v/>
      </c>
      <c r="F1248" s="40" t="s">
        <v>9203</v>
      </c>
      <c r="G1248" s="40" t="s">
        <v>9204</v>
      </c>
      <c r="H1248" s="167" t="s">
        <v>5898</v>
      </c>
      <c r="I1248" s="40" t="s">
        <v>5898</v>
      </c>
    </row>
    <row r="1249" spans="3:9" x14ac:dyDescent="0.15">
      <c r="C1249" s="40" t="str">
        <f>IFERROR(IF(AND(I1249&lt;&gt;"",I1249&gt;=$E$2),MAX($C$4:C1248)+1,""),"")</f>
        <v/>
      </c>
      <c r="D1249" s="99" t="str">
        <f>IFERROR(IF(AND(H1249&lt;&gt;"",H1249&gt;=$E$2),MAX($D$4:D1248)+1,""),"")</f>
        <v/>
      </c>
      <c r="F1249" s="40" t="s">
        <v>9205</v>
      </c>
      <c r="G1249" s="40" t="s">
        <v>9206</v>
      </c>
      <c r="H1249" s="167" t="s">
        <v>5898</v>
      </c>
      <c r="I1249" s="40" t="s">
        <v>5898</v>
      </c>
    </row>
    <row r="1250" spans="3:9" x14ac:dyDescent="0.15">
      <c r="C1250" s="40" t="str">
        <f>IFERROR(IF(AND(I1250&lt;&gt;"",I1250&gt;=$E$2),MAX($C$4:C1249)+1,""),"")</f>
        <v/>
      </c>
      <c r="D1250" s="99" t="str">
        <f>IFERROR(IF(AND(H1250&lt;&gt;"",H1250&gt;=$E$2),MAX($D$4:D1249)+1,""),"")</f>
        <v/>
      </c>
      <c r="F1250" s="40" t="s">
        <v>9207</v>
      </c>
      <c r="G1250" s="40" t="s">
        <v>9208</v>
      </c>
      <c r="H1250" s="167" t="s">
        <v>5898</v>
      </c>
      <c r="I1250" s="40" t="s">
        <v>5898</v>
      </c>
    </row>
    <row r="1251" spans="3:9" x14ac:dyDescent="0.15">
      <c r="C1251" s="40" t="str">
        <f>IFERROR(IF(AND(I1251&lt;&gt;"",I1251&gt;=$E$2),MAX($C$4:C1250)+1,""),"")</f>
        <v/>
      </c>
      <c r="D1251" s="99" t="str">
        <f>IFERROR(IF(AND(H1251&lt;&gt;"",H1251&gt;=$E$2),MAX($D$4:D1250)+1,""),"")</f>
        <v/>
      </c>
      <c r="F1251" s="40" t="s">
        <v>9209</v>
      </c>
      <c r="G1251" s="40" t="s">
        <v>9210</v>
      </c>
      <c r="H1251" s="167" t="s">
        <v>5898</v>
      </c>
      <c r="I1251" s="40" t="s">
        <v>5898</v>
      </c>
    </row>
    <row r="1252" spans="3:9" x14ac:dyDescent="0.15">
      <c r="C1252" s="40" t="str">
        <f>IFERROR(IF(AND(I1252&lt;&gt;"",I1252&gt;=$E$2),MAX($C$4:C1251)+1,""),"")</f>
        <v/>
      </c>
      <c r="D1252" s="99" t="str">
        <f>IFERROR(IF(AND(H1252&lt;&gt;"",H1252&gt;=$E$2),MAX($D$4:D1251)+1,""),"")</f>
        <v/>
      </c>
      <c r="F1252" s="40" t="s">
        <v>9211</v>
      </c>
      <c r="G1252" s="40" t="s">
        <v>9212</v>
      </c>
      <c r="H1252" s="167">
        <v>0.5</v>
      </c>
      <c r="I1252" s="40" t="s">
        <v>5898</v>
      </c>
    </row>
    <row r="1253" spans="3:9" x14ac:dyDescent="0.15">
      <c r="C1253" s="40" t="str">
        <f>IFERROR(IF(AND(I1253&lt;&gt;"",I1253&gt;=$E$2),MAX($C$4:C1252)+1,""),"")</f>
        <v/>
      </c>
      <c r="D1253" s="99" t="str">
        <f>IFERROR(IF(AND(H1253&lt;&gt;"",H1253&gt;=$E$2),MAX($D$4:D1252)+1,""),"")</f>
        <v/>
      </c>
      <c r="F1253" s="40" t="s">
        <v>9213</v>
      </c>
      <c r="G1253" s="40" t="s">
        <v>9214</v>
      </c>
      <c r="H1253" s="167" t="s">
        <v>5898</v>
      </c>
      <c r="I1253" s="40" t="s">
        <v>5898</v>
      </c>
    </row>
    <row r="1254" spans="3:9" x14ac:dyDescent="0.15">
      <c r="C1254" s="40" t="str">
        <f>IFERROR(IF(AND(I1254&lt;&gt;"",I1254&gt;=$E$2),MAX($C$4:C1253)+1,""),"")</f>
        <v/>
      </c>
      <c r="D1254" s="99" t="str">
        <f>IFERROR(IF(AND(H1254&lt;&gt;"",H1254&gt;=$E$2),MAX($D$4:D1253)+1,""),"")</f>
        <v/>
      </c>
      <c r="F1254" s="40" t="s">
        <v>9215</v>
      </c>
      <c r="G1254" s="40" t="s">
        <v>9216</v>
      </c>
      <c r="H1254" s="167" t="s">
        <v>5898</v>
      </c>
      <c r="I1254" s="40" t="s">
        <v>5898</v>
      </c>
    </row>
    <row r="1255" spans="3:9" x14ac:dyDescent="0.15">
      <c r="C1255" s="40" t="str">
        <f>IFERROR(IF(AND(I1255&lt;&gt;"",I1255&gt;=$E$2),MAX($C$4:C1254)+1,""),"")</f>
        <v/>
      </c>
      <c r="D1255" s="99" t="str">
        <f>IFERROR(IF(AND(H1255&lt;&gt;"",H1255&gt;=$E$2),MAX($D$4:D1254)+1,""),"")</f>
        <v/>
      </c>
      <c r="F1255" s="40" t="s">
        <v>9217</v>
      </c>
      <c r="G1255" s="40" t="s">
        <v>9218</v>
      </c>
      <c r="H1255" s="167" t="s">
        <v>5898</v>
      </c>
      <c r="I1255" s="40" t="s">
        <v>5898</v>
      </c>
    </row>
    <row r="1256" spans="3:9" x14ac:dyDescent="0.15">
      <c r="C1256" s="40" t="str">
        <f>IFERROR(IF(AND(I1256&lt;&gt;"",I1256&gt;=$E$2),MAX($C$4:C1255)+1,""),"")</f>
        <v/>
      </c>
      <c r="D1256" s="99" t="str">
        <f>IFERROR(IF(AND(H1256&lt;&gt;"",H1256&gt;=$E$2),MAX($D$4:D1255)+1,""),"")</f>
        <v/>
      </c>
      <c r="F1256" s="40" t="s">
        <v>9219</v>
      </c>
      <c r="G1256" s="40" t="s">
        <v>9220</v>
      </c>
      <c r="H1256" s="167" t="s">
        <v>5898</v>
      </c>
      <c r="I1256" s="40" t="s">
        <v>5898</v>
      </c>
    </row>
    <row r="1257" spans="3:9" x14ac:dyDescent="0.15">
      <c r="C1257" s="40" t="str">
        <f>IFERROR(IF(AND(I1257&lt;&gt;"",I1257&gt;=$E$2),MAX($C$4:C1256)+1,""),"")</f>
        <v/>
      </c>
      <c r="D1257" s="99" t="str">
        <f>IFERROR(IF(AND(H1257&lt;&gt;"",H1257&gt;=$E$2),MAX($D$4:D1256)+1,""),"")</f>
        <v/>
      </c>
      <c r="F1257" s="40" t="s">
        <v>9221</v>
      </c>
      <c r="G1257" s="40" t="s">
        <v>9222</v>
      </c>
      <c r="H1257" s="167" t="s">
        <v>5898</v>
      </c>
      <c r="I1257" s="40" t="s">
        <v>5898</v>
      </c>
    </row>
    <row r="1258" spans="3:9" x14ac:dyDescent="0.15">
      <c r="C1258" s="40" t="str">
        <f>IFERROR(IF(AND(I1258&lt;&gt;"",I1258&gt;=$E$2),MAX($C$4:C1257)+1,""),"")</f>
        <v/>
      </c>
      <c r="D1258" s="99" t="str">
        <f>IFERROR(IF(AND(H1258&lt;&gt;"",H1258&gt;=$E$2),MAX($D$4:D1257)+1,""),"")</f>
        <v/>
      </c>
      <c r="F1258" s="40" t="s">
        <v>9223</v>
      </c>
      <c r="G1258" s="40" t="s">
        <v>9224</v>
      </c>
      <c r="H1258" s="167" t="s">
        <v>5898</v>
      </c>
      <c r="I1258" s="40" t="s">
        <v>5898</v>
      </c>
    </row>
    <row r="1259" spans="3:9" x14ac:dyDescent="0.15">
      <c r="C1259" s="40" t="str">
        <f>IFERROR(IF(AND(I1259&lt;&gt;"",I1259&gt;=$E$2),MAX($C$4:C1258)+1,""),"")</f>
        <v/>
      </c>
      <c r="D1259" s="99" t="str">
        <f>IFERROR(IF(AND(H1259&lt;&gt;"",H1259&gt;=$E$2),MAX($D$4:D1258)+1,""),"")</f>
        <v/>
      </c>
      <c r="F1259" s="40" t="s">
        <v>9225</v>
      </c>
      <c r="G1259" s="40" t="s">
        <v>9226</v>
      </c>
      <c r="H1259" s="167" t="s">
        <v>5898</v>
      </c>
      <c r="I1259" s="40" t="s">
        <v>5898</v>
      </c>
    </row>
    <row r="1260" spans="3:9" x14ac:dyDescent="0.15">
      <c r="C1260" s="40" t="str">
        <f>IFERROR(IF(AND(I1260&lt;&gt;"",I1260&gt;=$E$2),MAX($C$4:C1259)+1,""),"")</f>
        <v/>
      </c>
      <c r="D1260" s="99" t="str">
        <f>IFERROR(IF(AND(H1260&lt;&gt;"",H1260&gt;=$E$2),MAX($D$4:D1259)+1,""),"")</f>
        <v/>
      </c>
      <c r="F1260" s="40" t="s">
        <v>9227</v>
      </c>
      <c r="G1260" s="40" t="s">
        <v>9228</v>
      </c>
      <c r="H1260" s="167" t="s">
        <v>5898</v>
      </c>
      <c r="I1260" s="40" t="s">
        <v>5898</v>
      </c>
    </row>
    <row r="1261" spans="3:9" x14ac:dyDescent="0.15">
      <c r="C1261" s="40" t="str">
        <f>IFERROR(IF(AND(I1261&lt;&gt;"",I1261&gt;=$E$2),MAX($C$4:C1260)+1,""),"")</f>
        <v/>
      </c>
      <c r="D1261" s="99" t="str">
        <f>IFERROR(IF(AND(H1261&lt;&gt;"",H1261&gt;=$E$2),MAX($D$4:D1260)+1,""),"")</f>
        <v/>
      </c>
      <c r="F1261" s="40" t="s">
        <v>9229</v>
      </c>
      <c r="G1261" s="40" t="s">
        <v>9230</v>
      </c>
      <c r="H1261" s="167" t="s">
        <v>5898</v>
      </c>
      <c r="I1261" s="40" t="s">
        <v>5898</v>
      </c>
    </row>
    <row r="1262" spans="3:9" x14ac:dyDescent="0.15">
      <c r="C1262" s="40" t="str">
        <f>IFERROR(IF(AND(I1262&lt;&gt;"",I1262&gt;=$E$2),MAX($C$4:C1261)+1,""),"")</f>
        <v/>
      </c>
      <c r="D1262" s="99" t="str">
        <f>IFERROR(IF(AND(H1262&lt;&gt;"",H1262&gt;=$E$2),MAX($D$4:D1261)+1,""),"")</f>
        <v/>
      </c>
      <c r="F1262" s="40" t="s">
        <v>9231</v>
      </c>
      <c r="G1262" s="40" t="s">
        <v>9232</v>
      </c>
      <c r="H1262" s="167" t="s">
        <v>5898</v>
      </c>
      <c r="I1262" s="40" t="s">
        <v>5898</v>
      </c>
    </row>
    <row r="1263" spans="3:9" x14ac:dyDescent="0.15">
      <c r="C1263" s="40" t="str">
        <f>IFERROR(IF(AND(I1263&lt;&gt;"",I1263&gt;=$E$2),MAX($C$4:C1262)+1,""),"")</f>
        <v/>
      </c>
      <c r="D1263" s="99" t="str">
        <f>IFERROR(IF(AND(H1263&lt;&gt;"",H1263&gt;=$E$2),MAX($D$4:D1262)+1,""),"")</f>
        <v/>
      </c>
      <c r="F1263" s="40" t="s">
        <v>9233</v>
      </c>
      <c r="G1263" s="40" t="s">
        <v>9234</v>
      </c>
      <c r="H1263" s="167" t="s">
        <v>5898</v>
      </c>
      <c r="I1263" s="40" t="s">
        <v>5898</v>
      </c>
    </row>
    <row r="1264" spans="3:9" x14ac:dyDescent="0.15">
      <c r="C1264" s="40" t="str">
        <f>IFERROR(IF(AND(I1264&lt;&gt;"",I1264&gt;=$E$2),MAX($C$4:C1263)+1,""),"")</f>
        <v/>
      </c>
      <c r="D1264" s="99" t="str">
        <f>IFERROR(IF(AND(H1264&lt;&gt;"",H1264&gt;=$E$2),MAX($D$4:D1263)+1,""),"")</f>
        <v/>
      </c>
      <c r="F1264" s="40" t="s">
        <v>9235</v>
      </c>
      <c r="G1264" s="40" t="s">
        <v>9236</v>
      </c>
      <c r="H1264" s="167" t="s">
        <v>5898</v>
      </c>
      <c r="I1264" s="40" t="s">
        <v>5898</v>
      </c>
    </row>
    <row r="1265" spans="3:9" x14ac:dyDescent="0.15">
      <c r="C1265" s="40" t="str">
        <f>IFERROR(IF(AND(I1265&lt;&gt;"",I1265&gt;=$E$2),MAX($C$4:C1264)+1,""),"")</f>
        <v/>
      </c>
      <c r="D1265" s="99" t="str">
        <f>IFERROR(IF(AND(H1265&lt;&gt;"",H1265&gt;=$E$2),MAX($D$4:D1264)+1,""),"")</f>
        <v/>
      </c>
      <c r="F1265" s="40" t="s">
        <v>9237</v>
      </c>
      <c r="G1265" s="40" t="s">
        <v>9238</v>
      </c>
      <c r="H1265" s="167" t="s">
        <v>5898</v>
      </c>
      <c r="I1265" s="40" t="s">
        <v>5898</v>
      </c>
    </row>
    <row r="1266" spans="3:9" x14ac:dyDescent="0.15">
      <c r="C1266" s="40" t="str">
        <f>IFERROR(IF(AND(I1266&lt;&gt;"",I1266&gt;=$E$2),MAX($C$4:C1265)+1,""),"")</f>
        <v/>
      </c>
      <c r="D1266" s="99" t="str">
        <f>IFERROR(IF(AND(H1266&lt;&gt;"",H1266&gt;=$E$2),MAX($D$4:D1265)+1,""),"")</f>
        <v/>
      </c>
      <c r="F1266" s="40" t="s">
        <v>9239</v>
      </c>
      <c r="G1266" s="40" t="s">
        <v>9240</v>
      </c>
      <c r="H1266" s="167" t="s">
        <v>5898</v>
      </c>
      <c r="I1266" s="40" t="s">
        <v>5898</v>
      </c>
    </row>
    <row r="1267" spans="3:9" x14ac:dyDescent="0.15">
      <c r="C1267" s="40" t="str">
        <f>IFERROR(IF(AND(I1267&lt;&gt;"",I1267&gt;=$E$2),MAX($C$4:C1266)+1,""),"")</f>
        <v/>
      </c>
      <c r="D1267" s="99" t="str">
        <f>IFERROR(IF(AND(H1267&lt;&gt;"",H1267&gt;=$E$2),MAX($D$4:D1266)+1,""),"")</f>
        <v/>
      </c>
      <c r="F1267" s="40" t="s">
        <v>9241</v>
      </c>
      <c r="G1267" s="40" t="s">
        <v>9242</v>
      </c>
      <c r="H1267" s="167" t="s">
        <v>5898</v>
      </c>
      <c r="I1267" s="40" t="s">
        <v>5898</v>
      </c>
    </row>
    <row r="1268" spans="3:9" x14ac:dyDescent="0.15">
      <c r="C1268" s="40" t="str">
        <f>IFERROR(IF(AND(I1268&lt;&gt;"",I1268&gt;=$E$2),MAX($C$4:C1267)+1,""),"")</f>
        <v/>
      </c>
      <c r="D1268" s="99" t="str">
        <f>IFERROR(IF(AND(H1268&lt;&gt;"",H1268&gt;=$E$2),MAX($D$4:D1267)+1,""),"")</f>
        <v/>
      </c>
      <c r="F1268" s="40" t="s">
        <v>9243</v>
      </c>
      <c r="G1268" s="40" t="s">
        <v>9244</v>
      </c>
      <c r="H1268" s="167" t="s">
        <v>5898</v>
      </c>
      <c r="I1268" s="40" t="s">
        <v>5898</v>
      </c>
    </row>
    <row r="1269" spans="3:9" x14ac:dyDescent="0.15">
      <c r="C1269" s="40" t="str">
        <f>IFERROR(IF(AND(I1269&lt;&gt;"",I1269&gt;=$E$2),MAX($C$4:C1268)+1,""),"")</f>
        <v/>
      </c>
      <c r="D1269" s="99" t="str">
        <f>IFERROR(IF(AND(H1269&lt;&gt;"",H1269&gt;=$E$2),MAX($D$4:D1268)+1,""),"")</f>
        <v/>
      </c>
      <c r="F1269" s="40" t="s">
        <v>9245</v>
      </c>
      <c r="G1269" s="40" t="s">
        <v>9246</v>
      </c>
      <c r="H1269" s="167" t="s">
        <v>5898</v>
      </c>
      <c r="I1269" s="40" t="s">
        <v>5898</v>
      </c>
    </row>
    <row r="1270" spans="3:9" x14ac:dyDescent="0.15">
      <c r="C1270" s="40" t="str">
        <f>IFERROR(IF(AND(I1270&lt;&gt;"",I1270&gt;=$E$2),MAX($C$4:C1269)+1,""),"")</f>
        <v/>
      </c>
      <c r="D1270" s="99" t="str">
        <f>IFERROR(IF(AND(H1270&lt;&gt;"",H1270&gt;=$E$2),MAX($D$4:D1269)+1,""),"")</f>
        <v/>
      </c>
      <c r="F1270" s="40" t="s">
        <v>9247</v>
      </c>
      <c r="G1270" s="40" t="s">
        <v>9248</v>
      </c>
      <c r="H1270" s="167" t="s">
        <v>5898</v>
      </c>
      <c r="I1270" s="40" t="s">
        <v>5898</v>
      </c>
    </row>
    <row r="1271" spans="3:9" x14ac:dyDescent="0.15">
      <c r="C1271" s="40" t="str">
        <f>IFERROR(IF(AND(I1271&lt;&gt;"",I1271&gt;=$E$2),MAX($C$4:C1270)+1,""),"")</f>
        <v/>
      </c>
      <c r="D1271" s="99" t="str">
        <f>IFERROR(IF(AND(H1271&lt;&gt;"",H1271&gt;=$E$2),MAX($D$4:D1270)+1,""),"")</f>
        <v/>
      </c>
      <c r="F1271" s="40" t="s">
        <v>9249</v>
      </c>
      <c r="G1271" s="40" t="s">
        <v>9250</v>
      </c>
      <c r="H1271" s="167" t="s">
        <v>5898</v>
      </c>
      <c r="I1271" s="40" t="s">
        <v>5898</v>
      </c>
    </row>
    <row r="1272" spans="3:9" x14ac:dyDescent="0.15">
      <c r="C1272" s="40" t="str">
        <f>IFERROR(IF(AND(I1272&lt;&gt;"",I1272&gt;=$E$2),MAX($C$4:C1271)+1,""),"")</f>
        <v/>
      </c>
      <c r="D1272" s="99" t="str">
        <f>IFERROR(IF(AND(H1272&lt;&gt;"",H1272&gt;=$E$2),MAX($D$4:D1271)+1,""),"")</f>
        <v/>
      </c>
      <c r="F1272" s="40" t="s">
        <v>9251</v>
      </c>
      <c r="G1272" s="40" t="s">
        <v>9252</v>
      </c>
      <c r="H1272" s="167" t="s">
        <v>5898</v>
      </c>
      <c r="I1272" s="40" t="s">
        <v>5898</v>
      </c>
    </row>
    <row r="1273" spans="3:9" x14ac:dyDescent="0.15">
      <c r="C1273" s="40" t="str">
        <f>IFERROR(IF(AND(I1273&lt;&gt;"",I1273&gt;=$E$2),MAX($C$4:C1272)+1,""),"")</f>
        <v/>
      </c>
      <c r="D1273" s="99" t="str">
        <f>IFERROR(IF(AND(H1273&lt;&gt;"",H1273&gt;=$E$2),MAX($D$4:D1272)+1,""),"")</f>
        <v/>
      </c>
      <c r="F1273" s="40" t="s">
        <v>9253</v>
      </c>
      <c r="G1273" s="40" t="s">
        <v>9254</v>
      </c>
      <c r="H1273" s="167" t="s">
        <v>5898</v>
      </c>
      <c r="I1273" s="40" t="s">
        <v>5898</v>
      </c>
    </row>
    <row r="1274" spans="3:9" x14ac:dyDescent="0.15">
      <c r="C1274" s="40" t="str">
        <f>IFERROR(IF(AND(I1274&lt;&gt;"",I1274&gt;=$E$2),MAX($C$4:C1273)+1,""),"")</f>
        <v/>
      </c>
      <c r="D1274" s="99" t="str">
        <f>IFERROR(IF(AND(H1274&lt;&gt;"",H1274&gt;=$E$2),MAX($D$4:D1273)+1,""),"")</f>
        <v/>
      </c>
      <c r="F1274" s="40" t="s">
        <v>9255</v>
      </c>
      <c r="G1274" s="40" t="s">
        <v>9256</v>
      </c>
      <c r="H1274" s="167" t="s">
        <v>5898</v>
      </c>
      <c r="I1274" s="40" t="s">
        <v>5898</v>
      </c>
    </row>
    <row r="1275" spans="3:9" x14ac:dyDescent="0.15">
      <c r="C1275" s="40" t="str">
        <f>IFERROR(IF(AND(I1275&lt;&gt;"",I1275&gt;=$E$2),MAX($C$4:C1274)+1,""),"")</f>
        <v/>
      </c>
      <c r="D1275" s="99" t="str">
        <f>IFERROR(IF(AND(H1275&lt;&gt;"",H1275&gt;=$E$2),MAX($D$4:D1274)+1,""),"")</f>
        <v/>
      </c>
      <c r="F1275" s="40" t="s">
        <v>9257</v>
      </c>
      <c r="G1275" s="40" t="s">
        <v>9258</v>
      </c>
      <c r="H1275" s="167" t="s">
        <v>5898</v>
      </c>
      <c r="I1275" s="40" t="s">
        <v>5898</v>
      </c>
    </row>
    <row r="1276" spans="3:9" x14ac:dyDescent="0.15">
      <c r="C1276" s="40" t="str">
        <f>IFERROR(IF(AND(I1276&lt;&gt;"",I1276&gt;=$E$2),MAX($C$4:C1275)+1,""),"")</f>
        <v/>
      </c>
      <c r="D1276" s="99" t="str">
        <f>IFERROR(IF(AND(H1276&lt;&gt;"",H1276&gt;=$E$2),MAX($D$4:D1275)+1,""),"")</f>
        <v/>
      </c>
      <c r="F1276" s="40" t="s">
        <v>9259</v>
      </c>
      <c r="G1276" s="40" t="s">
        <v>9260</v>
      </c>
      <c r="H1276" s="167" t="s">
        <v>5898</v>
      </c>
      <c r="I1276" s="40" t="s">
        <v>5898</v>
      </c>
    </row>
    <row r="1277" spans="3:9" x14ac:dyDescent="0.15">
      <c r="C1277" s="40" t="str">
        <f>IFERROR(IF(AND(I1277&lt;&gt;"",I1277&gt;=$E$2),MAX($C$4:C1276)+1,""),"")</f>
        <v/>
      </c>
      <c r="D1277" s="99" t="str">
        <f>IFERROR(IF(AND(H1277&lt;&gt;"",H1277&gt;=$E$2),MAX($D$4:D1276)+1,""),"")</f>
        <v/>
      </c>
      <c r="F1277" s="40" t="s">
        <v>9261</v>
      </c>
      <c r="G1277" s="40" t="s">
        <v>9262</v>
      </c>
      <c r="H1277" s="167" t="s">
        <v>5898</v>
      </c>
      <c r="I1277" s="40" t="s">
        <v>5898</v>
      </c>
    </row>
    <row r="1278" spans="3:9" x14ac:dyDescent="0.15">
      <c r="C1278" s="40" t="str">
        <f>IFERROR(IF(AND(I1278&lt;&gt;"",I1278&gt;=$E$2),MAX($C$4:C1277)+1,""),"")</f>
        <v/>
      </c>
      <c r="D1278" s="99" t="str">
        <f>IFERROR(IF(AND(H1278&lt;&gt;"",H1278&gt;=$E$2),MAX($D$4:D1277)+1,""),"")</f>
        <v/>
      </c>
      <c r="F1278" s="40" t="s">
        <v>9263</v>
      </c>
      <c r="G1278" s="40" t="s">
        <v>9264</v>
      </c>
      <c r="H1278" s="167" t="s">
        <v>5898</v>
      </c>
      <c r="I1278" s="40" t="s">
        <v>5898</v>
      </c>
    </row>
    <row r="1279" spans="3:9" x14ac:dyDescent="0.15">
      <c r="C1279" s="40" t="str">
        <f>IFERROR(IF(AND(I1279&lt;&gt;"",I1279&gt;=$E$2),MAX($C$4:C1278)+1,""),"")</f>
        <v/>
      </c>
      <c r="D1279" s="99" t="str">
        <f>IFERROR(IF(AND(H1279&lt;&gt;"",H1279&gt;=$E$2),MAX($D$4:D1278)+1,""),"")</f>
        <v/>
      </c>
      <c r="F1279" s="40" t="s">
        <v>9265</v>
      </c>
      <c r="G1279" s="40" t="s">
        <v>9266</v>
      </c>
      <c r="H1279" s="167" t="s">
        <v>5898</v>
      </c>
      <c r="I1279" s="40" t="s">
        <v>5898</v>
      </c>
    </row>
    <row r="1280" spans="3:9" x14ac:dyDescent="0.15">
      <c r="C1280" s="40" t="str">
        <f>IFERROR(IF(AND(I1280&lt;&gt;"",I1280&gt;=$E$2),MAX($C$4:C1279)+1,""),"")</f>
        <v/>
      </c>
      <c r="D1280" s="99" t="str">
        <f>IFERROR(IF(AND(H1280&lt;&gt;"",H1280&gt;=$E$2),MAX($D$4:D1279)+1,""),"")</f>
        <v/>
      </c>
      <c r="F1280" s="40" t="s">
        <v>9267</v>
      </c>
      <c r="G1280" s="40" t="s">
        <v>9268</v>
      </c>
      <c r="H1280" s="167" t="s">
        <v>5898</v>
      </c>
      <c r="I1280" s="40" t="s">
        <v>5898</v>
      </c>
    </row>
    <row r="1281" spans="3:9" x14ac:dyDescent="0.15">
      <c r="C1281" s="40" t="str">
        <f>IFERROR(IF(AND(I1281&lt;&gt;"",I1281&gt;=$E$2),MAX($C$4:C1280)+1,""),"")</f>
        <v/>
      </c>
      <c r="D1281" s="99" t="str">
        <f>IFERROR(IF(AND(H1281&lt;&gt;"",H1281&gt;=$E$2),MAX($D$4:D1280)+1,""),"")</f>
        <v/>
      </c>
      <c r="F1281" s="40" t="s">
        <v>9269</v>
      </c>
      <c r="G1281" s="40" t="s">
        <v>9270</v>
      </c>
      <c r="H1281" s="167" t="s">
        <v>5898</v>
      </c>
      <c r="I1281" s="40" t="s">
        <v>5898</v>
      </c>
    </row>
    <row r="1282" spans="3:9" x14ac:dyDescent="0.15">
      <c r="C1282" s="40" t="str">
        <f>IFERROR(IF(AND(I1282&lt;&gt;"",I1282&gt;=$E$2),MAX($C$4:C1281)+1,""),"")</f>
        <v/>
      </c>
      <c r="D1282" s="99" t="str">
        <f>IFERROR(IF(AND(H1282&lt;&gt;"",H1282&gt;=$E$2),MAX($D$4:D1281)+1,""),"")</f>
        <v/>
      </c>
      <c r="F1282" s="40" t="s">
        <v>9271</v>
      </c>
      <c r="G1282" s="40" t="s">
        <v>9272</v>
      </c>
      <c r="H1282" s="167" t="s">
        <v>5898</v>
      </c>
      <c r="I1282" s="40" t="s">
        <v>5898</v>
      </c>
    </row>
    <row r="1283" spans="3:9" x14ac:dyDescent="0.15">
      <c r="C1283" s="40" t="str">
        <f>IFERROR(IF(AND(I1283&lt;&gt;"",I1283&gt;=$E$2),MAX($C$4:C1282)+1,""),"")</f>
        <v/>
      </c>
      <c r="D1283" s="99" t="str">
        <f>IFERROR(IF(AND(H1283&lt;&gt;"",H1283&gt;=$E$2),MAX($D$4:D1282)+1,""),"")</f>
        <v/>
      </c>
      <c r="F1283" s="40" t="s">
        <v>9273</v>
      </c>
      <c r="G1283" s="40" t="s">
        <v>9274</v>
      </c>
      <c r="H1283" s="167" t="s">
        <v>5898</v>
      </c>
      <c r="I1283" s="40" t="s">
        <v>5898</v>
      </c>
    </row>
    <row r="1284" spans="3:9" x14ac:dyDescent="0.15">
      <c r="C1284" s="40" t="str">
        <f>IFERROR(IF(AND(I1284&lt;&gt;"",I1284&gt;=$E$2),MAX($C$4:C1283)+1,""),"")</f>
        <v/>
      </c>
      <c r="D1284" s="99" t="str">
        <f>IFERROR(IF(AND(H1284&lt;&gt;"",H1284&gt;=$E$2),MAX($D$4:D1283)+1,""),"")</f>
        <v/>
      </c>
      <c r="F1284" s="40" t="s">
        <v>9275</v>
      </c>
      <c r="G1284" s="40" t="s">
        <v>9276</v>
      </c>
      <c r="H1284" s="167" t="s">
        <v>5898</v>
      </c>
      <c r="I1284" s="40" t="s">
        <v>5898</v>
      </c>
    </row>
    <row r="1285" spans="3:9" x14ac:dyDescent="0.15">
      <c r="C1285" s="40" t="str">
        <f>IFERROR(IF(AND(I1285&lt;&gt;"",I1285&gt;=$E$2),MAX($C$4:C1284)+1,""),"")</f>
        <v/>
      </c>
      <c r="D1285" s="99" t="str">
        <f>IFERROR(IF(AND(H1285&lt;&gt;"",H1285&gt;=$E$2),MAX($D$4:D1284)+1,""),"")</f>
        <v/>
      </c>
      <c r="F1285" s="40" t="s">
        <v>9277</v>
      </c>
      <c r="G1285" s="40" t="s">
        <v>9278</v>
      </c>
      <c r="H1285" s="167" t="s">
        <v>5898</v>
      </c>
      <c r="I1285" s="40" t="s">
        <v>5898</v>
      </c>
    </row>
    <row r="1286" spans="3:9" x14ac:dyDescent="0.15">
      <c r="C1286" s="40" t="str">
        <f>IFERROR(IF(AND(I1286&lt;&gt;"",I1286&gt;=$E$2),MAX($C$4:C1285)+1,""),"")</f>
        <v/>
      </c>
      <c r="D1286" s="99" t="str">
        <f>IFERROR(IF(AND(H1286&lt;&gt;"",H1286&gt;=$E$2),MAX($D$4:D1285)+1,""),"")</f>
        <v/>
      </c>
      <c r="F1286" s="40" t="s">
        <v>9279</v>
      </c>
      <c r="G1286" s="40" t="s">
        <v>9280</v>
      </c>
      <c r="H1286" s="167" t="s">
        <v>5898</v>
      </c>
      <c r="I1286" s="40" t="s">
        <v>5898</v>
      </c>
    </row>
    <row r="1287" spans="3:9" x14ac:dyDescent="0.15">
      <c r="C1287" s="40" t="str">
        <f>IFERROR(IF(AND(I1287&lt;&gt;"",I1287&gt;=$E$2),MAX($C$4:C1286)+1,""),"")</f>
        <v/>
      </c>
      <c r="D1287" s="99" t="str">
        <f>IFERROR(IF(AND(H1287&lt;&gt;"",H1287&gt;=$E$2),MAX($D$4:D1286)+1,""),"")</f>
        <v/>
      </c>
      <c r="F1287" s="40" t="s">
        <v>9281</v>
      </c>
      <c r="G1287" s="40" t="s">
        <v>9282</v>
      </c>
      <c r="H1287" s="167" t="s">
        <v>5898</v>
      </c>
      <c r="I1287" s="40" t="s">
        <v>5898</v>
      </c>
    </row>
    <row r="1288" spans="3:9" x14ac:dyDescent="0.15">
      <c r="C1288" s="40" t="str">
        <f>IFERROR(IF(AND(I1288&lt;&gt;"",I1288&gt;=$E$2),MAX($C$4:C1287)+1,""),"")</f>
        <v/>
      </c>
      <c r="D1288" s="99" t="str">
        <f>IFERROR(IF(AND(H1288&lt;&gt;"",H1288&gt;=$E$2),MAX($D$4:D1287)+1,""),"")</f>
        <v/>
      </c>
      <c r="F1288" s="40" t="s">
        <v>9283</v>
      </c>
      <c r="G1288" s="40" t="s">
        <v>9284</v>
      </c>
      <c r="H1288" s="167" t="s">
        <v>5898</v>
      </c>
      <c r="I1288" s="40" t="s">
        <v>5898</v>
      </c>
    </row>
    <row r="1289" spans="3:9" x14ac:dyDescent="0.15">
      <c r="C1289" s="40" t="str">
        <f>IFERROR(IF(AND(I1289&lt;&gt;"",I1289&gt;=$E$2),MAX($C$4:C1288)+1,""),"")</f>
        <v/>
      </c>
      <c r="D1289" s="99" t="str">
        <f>IFERROR(IF(AND(H1289&lt;&gt;"",H1289&gt;=$E$2),MAX($D$4:D1288)+1,""),"")</f>
        <v/>
      </c>
      <c r="F1289" s="40" t="s">
        <v>9285</v>
      </c>
      <c r="G1289" s="40" t="s">
        <v>9286</v>
      </c>
      <c r="H1289" s="167" t="s">
        <v>5898</v>
      </c>
      <c r="I1289" s="40" t="s">
        <v>5898</v>
      </c>
    </row>
    <row r="1290" spans="3:9" x14ac:dyDescent="0.15">
      <c r="C1290" s="40" t="str">
        <f>IFERROR(IF(AND(I1290&lt;&gt;"",I1290&gt;=$E$2),MAX($C$4:C1289)+1,""),"")</f>
        <v/>
      </c>
      <c r="D1290" s="99" t="str">
        <f>IFERROR(IF(AND(H1290&lt;&gt;"",H1290&gt;=$E$2),MAX($D$4:D1289)+1,""),"")</f>
        <v/>
      </c>
      <c r="F1290" s="40" t="s">
        <v>9287</v>
      </c>
      <c r="G1290" s="40" t="s">
        <v>9288</v>
      </c>
      <c r="H1290" s="167" t="s">
        <v>5898</v>
      </c>
      <c r="I1290" s="40" t="s">
        <v>5898</v>
      </c>
    </row>
    <row r="1291" spans="3:9" x14ac:dyDescent="0.15">
      <c r="C1291" s="40" t="str">
        <f>IFERROR(IF(AND(I1291&lt;&gt;"",I1291&gt;=$E$2),MAX($C$4:C1290)+1,""),"")</f>
        <v/>
      </c>
      <c r="D1291" s="99" t="str">
        <f>IFERROR(IF(AND(H1291&lt;&gt;"",H1291&gt;=$E$2),MAX($D$4:D1290)+1,""),"")</f>
        <v/>
      </c>
      <c r="F1291" s="40" t="s">
        <v>9289</v>
      </c>
      <c r="G1291" s="40" t="s">
        <v>9290</v>
      </c>
      <c r="H1291" s="167" t="s">
        <v>5898</v>
      </c>
      <c r="I1291" s="40" t="s">
        <v>5898</v>
      </c>
    </row>
    <row r="1292" spans="3:9" x14ac:dyDescent="0.15">
      <c r="C1292" s="40" t="str">
        <f>IFERROR(IF(AND(I1292&lt;&gt;"",I1292&gt;=$E$2),MAX($C$4:C1291)+1,""),"")</f>
        <v/>
      </c>
      <c r="D1292" s="99" t="str">
        <f>IFERROR(IF(AND(H1292&lt;&gt;"",H1292&gt;=$E$2),MAX($D$4:D1291)+1,""),"")</f>
        <v/>
      </c>
      <c r="F1292" s="40" t="s">
        <v>9291</v>
      </c>
      <c r="G1292" s="40" t="s">
        <v>9292</v>
      </c>
      <c r="H1292" s="167" t="s">
        <v>5898</v>
      </c>
      <c r="I1292" s="40" t="s">
        <v>5898</v>
      </c>
    </row>
    <row r="1293" spans="3:9" x14ac:dyDescent="0.15">
      <c r="C1293" s="40" t="str">
        <f>IFERROR(IF(AND(I1293&lt;&gt;"",I1293&gt;=$E$2),MAX($C$4:C1292)+1,""),"")</f>
        <v/>
      </c>
      <c r="D1293" s="99" t="str">
        <f>IFERROR(IF(AND(H1293&lt;&gt;"",H1293&gt;=$E$2),MAX($D$4:D1292)+1,""),"")</f>
        <v/>
      </c>
      <c r="F1293" s="40" t="s">
        <v>9293</v>
      </c>
      <c r="G1293" s="40" t="s">
        <v>9294</v>
      </c>
      <c r="H1293" s="167" t="s">
        <v>5898</v>
      </c>
      <c r="I1293" s="40" t="s">
        <v>5898</v>
      </c>
    </row>
    <row r="1294" spans="3:9" x14ac:dyDescent="0.15">
      <c r="C1294" s="40" t="str">
        <f>IFERROR(IF(AND(I1294&lt;&gt;"",I1294&gt;=$E$2),MAX($C$4:C1293)+1,""),"")</f>
        <v/>
      </c>
      <c r="D1294" s="99" t="str">
        <f>IFERROR(IF(AND(H1294&lt;&gt;"",H1294&gt;=$E$2),MAX($D$4:D1293)+1,""),"")</f>
        <v/>
      </c>
      <c r="F1294" s="40" t="s">
        <v>9295</v>
      </c>
      <c r="G1294" s="40" t="s">
        <v>9296</v>
      </c>
      <c r="H1294" s="167" t="s">
        <v>5898</v>
      </c>
      <c r="I1294" s="40" t="s">
        <v>5898</v>
      </c>
    </row>
    <row r="1295" spans="3:9" x14ac:dyDescent="0.15">
      <c r="C1295" s="40" t="str">
        <f>IFERROR(IF(AND(I1295&lt;&gt;"",I1295&gt;=$E$2),MAX($C$4:C1294)+1,""),"")</f>
        <v/>
      </c>
      <c r="D1295" s="99" t="str">
        <f>IFERROR(IF(AND(H1295&lt;&gt;"",H1295&gt;=$E$2),MAX($D$4:D1294)+1,""),"")</f>
        <v/>
      </c>
      <c r="F1295" s="40" t="s">
        <v>9297</v>
      </c>
      <c r="G1295" s="40" t="s">
        <v>9298</v>
      </c>
      <c r="H1295" s="167" t="s">
        <v>5898</v>
      </c>
      <c r="I1295" s="40" t="s">
        <v>5898</v>
      </c>
    </row>
    <row r="1296" spans="3:9" x14ac:dyDescent="0.15">
      <c r="C1296" s="40" t="str">
        <f>IFERROR(IF(AND(I1296&lt;&gt;"",I1296&gt;=$E$2),MAX($C$4:C1295)+1,""),"")</f>
        <v/>
      </c>
      <c r="D1296" s="99" t="str">
        <f>IFERROR(IF(AND(H1296&lt;&gt;"",H1296&gt;=$E$2),MAX($D$4:D1295)+1,""),"")</f>
        <v/>
      </c>
      <c r="F1296" s="40" t="s">
        <v>9299</v>
      </c>
      <c r="G1296" s="40" t="s">
        <v>9300</v>
      </c>
      <c r="H1296" s="167" t="s">
        <v>5898</v>
      </c>
      <c r="I1296" s="40" t="s">
        <v>5898</v>
      </c>
    </row>
    <row r="1297" spans="3:9" x14ac:dyDescent="0.15">
      <c r="C1297" s="40" t="str">
        <f>IFERROR(IF(AND(I1297&lt;&gt;"",I1297&gt;=$E$2),MAX($C$4:C1296)+1,""),"")</f>
        <v/>
      </c>
      <c r="D1297" s="99" t="str">
        <f>IFERROR(IF(AND(H1297&lt;&gt;"",H1297&gt;=$E$2),MAX($D$4:D1296)+1,""),"")</f>
        <v/>
      </c>
      <c r="F1297" s="40" t="s">
        <v>9301</v>
      </c>
      <c r="G1297" s="40" t="s">
        <v>9302</v>
      </c>
      <c r="H1297" s="167" t="s">
        <v>5898</v>
      </c>
      <c r="I1297" s="40" t="s">
        <v>5898</v>
      </c>
    </row>
    <row r="1298" spans="3:9" x14ac:dyDescent="0.15">
      <c r="C1298" s="40" t="str">
        <f>IFERROR(IF(AND(I1298&lt;&gt;"",I1298&gt;=$E$2),MAX($C$4:C1297)+1,""),"")</f>
        <v/>
      </c>
      <c r="D1298" s="99" t="str">
        <f>IFERROR(IF(AND(H1298&lt;&gt;"",H1298&gt;=$E$2),MAX($D$4:D1297)+1,""),"")</f>
        <v/>
      </c>
      <c r="F1298" s="40" t="s">
        <v>9303</v>
      </c>
      <c r="G1298" s="40" t="s">
        <v>9304</v>
      </c>
      <c r="H1298" s="167" t="s">
        <v>5898</v>
      </c>
      <c r="I1298" s="40" t="s">
        <v>5898</v>
      </c>
    </row>
    <row r="1299" spans="3:9" x14ac:dyDescent="0.15">
      <c r="C1299" s="40" t="str">
        <f>IFERROR(IF(AND(I1299&lt;&gt;"",I1299&gt;=$E$2),MAX($C$4:C1298)+1,""),"")</f>
        <v/>
      </c>
      <c r="D1299" s="99" t="str">
        <f>IFERROR(IF(AND(H1299&lt;&gt;"",H1299&gt;=$E$2),MAX($D$4:D1298)+1,""),"")</f>
        <v/>
      </c>
      <c r="F1299" s="40" t="s">
        <v>9305</v>
      </c>
      <c r="G1299" s="40" t="s">
        <v>9306</v>
      </c>
      <c r="H1299" s="167" t="s">
        <v>5898</v>
      </c>
      <c r="I1299" s="40" t="s">
        <v>5898</v>
      </c>
    </row>
    <row r="1300" spans="3:9" x14ac:dyDescent="0.15">
      <c r="C1300" s="40" t="str">
        <f>IFERROR(IF(AND(I1300&lt;&gt;"",I1300&gt;=$E$2),MAX($C$4:C1299)+1,""),"")</f>
        <v/>
      </c>
      <c r="D1300" s="99" t="str">
        <f>IFERROR(IF(AND(H1300&lt;&gt;"",H1300&gt;=$E$2),MAX($D$4:D1299)+1,""),"")</f>
        <v/>
      </c>
      <c r="F1300" s="40" t="s">
        <v>9307</v>
      </c>
      <c r="G1300" s="40" t="s">
        <v>9308</v>
      </c>
      <c r="H1300" s="167" t="s">
        <v>5898</v>
      </c>
      <c r="I1300" s="40" t="s">
        <v>5898</v>
      </c>
    </row>
    <row r="1301" spans="3:9" x14ac:dyDescent="0.15">
      <c r="C1301" s="40" t="str">
        <f>IFERROR(IF(AND(I1301&lt;&gt;"",I1301&gt;=$E$2),MAX($C$4:C1300)+1,""),"")</f>
        <v/>
      </c>
      <c r="D1301" s="99" t="str">
        <f>IFERROR(IF(AND(H1301&lt;&gt;"",H1301&gt;=$E$2),MAX($D$4:D1300)+1,""),"")</f>
        <v/>
      </c>
      <c r="F1301" s="40" t="s">
        <v>9309</v>
      </c>
      <c r="G1301" s="40" t="s">
        <v>9310</v>
      </c>
      <c r="H1301" s="167" t="s">
        <v>5898</v>
      </c>
      <c r="I1301" s="40" t="s">
        <v>5898</v>
      </c>
    </row>
    <row r="1302" spans="3:9" x14ac:dyDescent="0.15">
      <c r="C1302" s="40" t="str">
        <f>IFERROR(IF(AND(I1302&lt;&gt;"",I1302&gt;=$E$2),MAX($C$4:C1301)+1,""),"")</f>
        <v/>
      </c>
      <c r="D1302" s="99" t="str">
        <f>IFERROR(IF(AND(H1302&lt;&gt;"",H1302&gt;=$E$2),MAX($D$4:D1301)+1,""),"")</f>
        <v/>
      </c>
      <c r="F1302" s="40" t="s">
        <v>9311</v>
      </c>
      <c r="G1302" s="40" t="s">
        <v>9312</v>
      </c>
      <c r="H1302" s="167">
        <v>1</v>
      </c>
      <c r="I1302" s="40" t="s">
        <v>5898</v>
      </c>
    </row>
    <row r="1303" spans="3:9" x14ac:dyDescent="0.15">
      <c r="C1303" s="40" t="str">
        <f>IFERROR(IF(AND(I1303&lt;&gt;"",I1303&gt;=$E$2),MAX($C$4:C1302)+1,""),"")</f>
        <v/>
      </c>
      <c r="D1303" s="99" t="str">
        <f>IFERROR(IF(AND(H1303&lt;&gt;"",H1303&gt;=$E$2),MAX($D$4:D1302)+1,""),"")</f>
        <v/>
      </c>
      <c r="F1303" s="40" t="s">
        <v>9313</v>
      </c>
      <c r="G1303" s="40" t="s">
        <v>9314</v>
      </c>
      <c r="H1303" s="167" t="s">
        <v>5898</v>
      </c>
      <c r="I1303" s="40" t="s">
        <v>5898</v>
      </c>
    </row>
    <row r="1304" spans="3:9" x14ac:dyDescent="0.15">
      <c r="C1304" s="40" t="str">
        <f>IFERROR(IF(AND(I1304&lt;&gt;"",I1304&gt;=$E$2),MAX($C$4:C1303)+1,""),"")</f>
        <v/>
      </c>
      <c r="D1304" s="99" t="str">
        <f>IFERROR(IF(AND(H1304&lt;&gt;"",H1304&gt;=$E$2),MAX($D$4:D1303)+1,""),"")</f>
        <v/>
      </c>
      <c r="F1304" s="40" t="s">
        <v>9315</v>
      </c>
      <c r="G1304" s="40" t="s">
        <v>9316</v>
      </c>
      <c r="H1304" s="167" t="s">
        <v>5898</v>
      </c>
      <c r="I1304" s="40" t="s">
        <v>5898</v>
      </c>
    </row>
    <row r="1305" spans="3:9" x14ac:dyDescent="0.15">
      <c r="C1305" s="40" t="str">
        <f>IFERROR(IF(AND(I1305&lt;&gt;"",I1305&gt;=$E$2),MAX($C$4:C1304)+1,""),"")</f>
        <v/>
      </c>
      <c r="D1305" s="99">
        <f>IFERROR(IF(AND(H1305&lt;&gt;"",H1305&gt;=$E$2),MAX($D$4:D1304)+1,""),"")</f>
        <v>55</v>
      </c>
      <c r="F1305" s="40" t="s">
        <v>9317</v>
      </c>
      <c r="G1305" s="40" t="s">
        <v>9318</v>
      </c>
      <c r="H1305" s="167">
        <v>2.6</v>
      </c>
      <c r="I1305" s="40" t="s">
        <v>5898</v>
      </c>
    </row>
    <row r="1306" spans="3:9" x14ac:dyDescent="0.15">
      <c r="C1306" s="40" t="str">
        <f>IFERROR(IF(AND(I1306&lt;&gt;"",I1306&gt;=$E$2),MAX($C$4:C1305)+1,""),"")</f>
        <v/>
      </c>
      <c r="D1306" s="99" t="str">
        <f>IFERROR(IF(AND(H1306&lt;&gt;"",H1306&gt;=$E$2),MAX($D$4:D1305)+1,""),"")</f>
        <v/>
      </c>
      <c r="F1306" s="40" t="s">
        <v>9319</v>
      </c>
      <c r="G1306" s="40" t="s">
        <v>9320</v>
      </c>
      <c r="H1306" s="167" t="s">
        <v>5898</v>
      </c>
      <c r="I1306" s="40" t="s">
        <v>5898</v>
      </c>
    </row>
    <row r="1307" spans="3:9" x14ac:dyDescent="0.15">
      <c r="C1307" s="40" t="str">
        <f>IFERROR(IF(AND(I1307&lt;&gt;"",I1307&gt;=$E$2),MAX($C$4:C1306)+1,""),"")</f>
        <v/>
      </c>
      <c r="D1307" s="99" t="str">
        <f>IFERROR(IF(AND(H1307&lt;&gt;"",H1307&gt;=$E$2),MAX($D$4:D1306)+1,""),"")</f>
        <v/>
      </c>
      <c r="F1307" s="40" t="s">
        <v>9321</v>
      </c>
      <c r="G1307" s="40" t="s">
        <v>9322</v>
      </c>
      <c r="H1307" s="167" t="s">
        <v>5898</v>
      </c>
      <c r="I1307" s="40" t="s">
        <v>5898</v>
      </c>
    </row>
    <row r="1308" spans="3:9" x14ac:dyDescent="0.15">
      <c r="C1308" s="40" t="str">
        <f>IFERROR(IF(AND(I1308&lt;&gt;"",I1308&gt;=$E$2),MAX($C$4:C1307)+1,""),"")</f>
        <v/>
      </c>
      <c r="D1308" s="99" t="str">
        <f>IFERROR(IF(AND(H1308&lt;&gt;"",H1308&gt;=$E$2),MAX($D$4:D1307)+1,""),"")</f>
        <v/>
      </c>
      <c r="F1308" s="40" t="s">
        <v>9323</v>
      </c>
      <c r="G1308" s="40" t="s">
        <v>9324</v>
      </c>
      <c r="H1308" s="167">
        <v>0.3</v>
      </c>
      <c r="I1308" s="40" t="s">
        <v>5898</v>
      </c>
    </row>
    <row r="1309" spans="3:9" x14ac:dyDescent="0.15">
      <c r="C1309" s="40" t="str">
        <f>IFERROR(IF(AND(I1309&lt;&gt;"",I1309&gt;=$E$2),MAX($C$4:C1308)+1,""),"")</f>
        <v/>
      </c>
      <c r="D1309" s="99" t="str">
        <f>IFERROR(IF(AND(H1309&lt;&gt;"",H1309&gt;=$E$2),MAX($D$4:D1308)+1,""),"")</f>
        <v/>
      </c>
      <c r="F1309" s="40" t="s">
        <v>9325</v>
      </c>
      <c r="G1309" s="40" t="s">
        <v>9326</v>
      </c>
      <c r="H1309" s="167" t="s">
        <v>5898</v>
      </c>
      <c r="I1309" s="40" t="s">
        <v>5898</v>
      </c>
    </row>
    <row r="1310" spans="3:9" x14ac:dyDescent="0.15">
      <c r="C1310" s="40" t="str">
        <f>IFERROR(IF(AND(I1310&lt;&gt;"",I1310&gt;=$E$2),MAX($C$4:C1309)+1,""),"")</f>
        <v/>
      </c>
      <c r="D1310" s="99" t="str">
        <f>IFERROR(IF(AND(H1310&lt;&gt;"",H1310&gt;=$E$2),MAX($D$4:D1309)+1,""),"")</f>
        <v/>
      </c>
      <c r="F1310" s="40" t="s">
        <v>9327</v>
      </c>
      <c r="G1310" s="40" t="s">
        <v>9328</v>
      </c>
      <c r="H1310" s="167" t="s">
        <v>5898</v>
      </c>
      <c r="I1310" s="40" t="s">
        <v>5898</v>
      </c>
    </row>
    <row r="1311" spans="3:9" x14ac:dyDescent="0.15">
      <c r="C1311" s="40" t="str">
        <f>IFERROR(IF(AND(I1311&lt;&gt;"",I1311&gt;=$E$2),MAX($C$4:C1310)+1,""),"")</f>
        <v/>
      </c>
      <c r="D1311" s="99" t="str">
        <f>IFERROR(IF(AND(H1311&lt;&gt;"",H1311&gt;=$E$2),MAX($D$4:D1310)+1,""),"")</f>
        <v/>
      </c>
      <c r="F1311" s="40" t="s">
        <v>9329</v>
      </c>
      <c r="G1311" s="40" t="s">
        <v>9330</v>
      </c>
      <c r="H1311" s="167">
        <v>1</v>
      </c>
      <c r="I1311" s="40" t="s">
        <v>5898</v>
      </c>
    </row>
    <row r="1312" spans="3:9" x14ac:dyDescent="0.15">
      <c r="C1312" s="40" t="str">
        <f>IFERROR(IF(AND(I1312&lt;&gt;"",I1312&gt;=$E$2),MAX($C$4:C1311)+1,""),"")</f>
        <v/>
      </c>
      <c r="D1312" s="99" t="str">
        <f>IFERROR(IF(AND(H1312&lt;&gt;"",H1312&gt;=$E$2),MAX($D$4:D1311)+1,""),"")</f>
        <v/>
      </c>
      <c r="F1312" s="40" t="s">
        <v>9331</v>
      </c>
      <c r="G1312" s="40" t="s">
        <v>9332</v>
      </c>
      <c r="H1312" s="167" t="s">
        <v>5898</v>
      </c>
      <c r="I1312" s="40" t="s">
        <v>5898</v>
      </c>
    </row>
    <row r="1313" spans="3:9" x14ac:dyDescent="0.15">
      <c r="C1313" s="40" t="str">
        <f>IFERROR(IF(AND(I1313&lt;&gt;"",I1313&gt;=$E$2),MAX($C$4:C1312)+1,""),"")</f>
        <v/>
      </c>
      <c r="D1313" s="99" t="str">
        <f>IFERROR(IF(AND(H1313&lt;&gt;"",H1313&gt;=$E$2),MAX($D$4:D1312)+1,""),"")</f>
        <v/>
      </c>
      <c r="F1313" s="40" t="s">
        <v>9333</v>
      </c>
      <c r="G1313" s="40" t="s">
        <v>9334</v>
      </c>
      <c r="H1313" s="167" t="s">
        <v>5898</v>
      </c>
      <c r="I1313" s="40" t="s">
        <v>5898</v>
      </c>
    </row>
    <row r="1314" spans="3:9" x14ac:dyDescent="0.15">
      <c r="C1314" s="40" t="str">
        <f>IFERROR(IF(AND(I1314&lt;&gt;"",I1314&gt;=$E$2),MAX($C$4:C1313)+1,""),"")</f>
        <v/>
      </c>
      <c r="D1314" s="99" t="str">
        <f>IFERROR(IF(AND(H1314&lt;&gt;"",H1314&gt;=$E$2),MAX($D$4:D1313)+1,""),"")</f>
        <v/>
      </c>
      <c r="F1314" s="40" t="s">
        <v>9335</v>
      </c>
      <c r="G1314" s="40" t="s">
        <v>9336</v>
      </c>
      <c r="H1314" s="167" t="s">
        <v>5898</v>
      </c>
      <c r="I1314" s="40" t="s">
        <v>5898</v>
      </c>
    </row>
    <row r="1315" spans="3:9" x14ac:dyDescent="0.15">
      <c r="C1315" s="40" t="str">
        <f>IFERROR(IF(AND(I1315&lt;&gt;"",I1315&gt;=$E$2),MAX($C$4:C1314)+1,""),"")</f>
        <v/>
      </c>
      <c r="D1315" s="99" t="str">
        <f>IFERROR(IF(AND(H1315&lt;&gt;"",H1315&gt;=$E$2),MAX($D$4:D1314)+1,""),"")</f>
        <v/>
      </c>
      <c r="F1315" s="40" t="s">
        <v>9337</v>
      </c>
      <c r="G1315" s="40" t="s">
        <v>9338</v>
      </c>
      <c r="H1315" s="167" t="s">
        <v>5898</v>
      </c>
      <c r="I1315" s="40" t="s">
        <v>5898</v>
      </c>
    </row>
    <row r="1316" spans="3:9" x14ac:dyDescent="0.15">
      <c r="C1316" s="40" t="str">
        <f>IFERROR(IF(AND(I1316&lt;&gt;"",I1316&gt;=$E$2),MAX($C$4:C1315)+1,""),"")</f>
        <v/>
      </c>
      <c r="D1316" s="99" t="str">
        <f>IFERROR(IF(AND(H1316&lt;&gt;"",H1316&gt;=$E$2),MAX($D$4:D1315)+1,""),"")</f>
        <v/>
      </c>
      <c r="F1316" s="40" t="s">
        <v>9339</v>
      </c>
      <c r="G1316" s="40" t="s">
        <v>9340</v>
      </c>
      <c r="H1316" s="167" t="s">
        <v>5898</v>
      </c>
      <c r="I1316" s="40" t="s">
        <v>5898</v>
      </c>
    </row>
    <row r="1317" spans="3:9" x14ac:dyDescent="0.15">
      <c r="C1317" s="40" t="str">
        <f>IFERROR(IF(AND(I1317&lt;&gt;"",I1317&gt;=$E$2),MAX($C$4:C1316)+1,""),"")</f>
        <v/>
      </c>
      <c r="D1317" s="99" t="str">
        <f>IFERROR(IF(AND(H1317&lt;&gt;"",H1317&gt;=$E$2),MAX($D$4:D1316)+1,""),"")</f>
        <v/>
      </c>
      <c r="F1317" s="40" t="s">
        <v>9341</v>
      </c>
      <c r="G1317" s="40" t="s">
        <v>9342</v>
      </c>
      <c r="H1317" s="167">
        <v>1</v>
      </c>
      <c r="I1317" s="40" t="s">
        <v>5898</v>
      </c>
    </row>
    <row r="1318" spans="3:9" x14ac:dyDescent="0.15">
      <c r="C1318" s="40" t="str">
        <f>IFERROR(IF(AND(I1318&lt;&gt;"",I1318&gt;=$E$2),MAX($C$4:C1317)+1,""),"")</f>
        <v/>
      </c>
      <c r="D1318" s="99" t="str">
        <f>IFERROR(IF(AND(H1318&lt;&gt;"",H1318&gt;=$E$2),MAX($D$4:D1317)+1,""),"")</f>
        <v/>
      </c>
      <c r="F1318" s="40" t="s">
        <v>9343</v>
      </c>
      <c r="G1318" s="40" t="s">
        <v>9344</v>
      </c>
      <c r="H1318" s="167" t="s">
        <v>5898</v>
      </c>
      <c r="I1318" s="40" t="s">
        <v>5898</v>
      </c>
    </row>
    <row r="1319" spans="3:9" x14ac:dyDescent="0.15">
      <c r="C1319" s="40" t="str">
        <f>IFERROR(IF(AND(I1319&lt;&gt;"",I1319&gt;=$E$2),MAX($C$4:C1318)+1,""),"")</f>
        <v/>
      </c>
      <c r="D1319" s="99" t="str">
        <f>IFERROR(IF(AND(H1319&lt;&gt;"",H1319&gt;=$E$2),MAX($D$4:D1318)+1,""),"")</f>
        <v/>
      </c>
      <c r="F1319" s="40" t="s">
        <v>9345</v>
      </c>
      <c r="G1319" s="40" t="s">
        <v>9346</v>
      </c>
      <c r="H1319" s="167" t="s">
        <v>5898</v>
      </c>
      <c r="I1319" s="40" t="s">
        <v>5898</v>
      </c>
    </row>
    <row r="1320" spans="3:9" x14ac:dyDescent="0.15">
      <c r="C1320" s="40" t="str">
        <f>IFERROR(IF(AND(I1320&lt;&gt;"",I1320&gt;=$E$2),MAX($C$4:C1319)+1,""),"")</f>
        <v/>
      </c>
      <c r="D1320" s="99" t="str">
        <f>IFERROR(IF(AND(H1320&lt;&gt;"",H1320&gt;=$E$2),MAX($D$4:D1319)+1,""),"")</f>
        <v/>
      </c>
      <c r="F1320" s="40" t="s">
        <v>9347</v>
      </c>
      <c r="G1320" s="40" t="s">
        <v>9348</v>
      </c>
      <c r="H1320" s="167" t="s">
        <v>5898</v>
      </c>
      <c r="I1320" s="40" t="s">
        <v>5898</v>
      </c>
    </row>
    <row r="1321" spans="3:9" x14ac:dyDescent="0.15">
      <c r="C1321" s="40" t="str">
        <f>IFERROR(IF(AND(I1321&lt;&gt;"",I1321&gt;=$E$2),MAX($C$4:C1320)+1,""),"")</f>
        <v/>
      </c>
      <c r="D1321" s="99" t="str">
        <f>IFERROR(IF(AND(H1321&lt;&gt;"",H1321&gt;=$E$2),MAX($D$4:D1320)+1,""),"")</f>
        <v/>
      </c>
      <c r="F1321" s="40" t="s">
        <v>9349</v>
      </c>
      <c r="G1321" s="40" t="s">
        <v>9350</v>
      </c>
      <c r="H1321" s="167" t="s">
        <v>5898</v>
      </c>
      <c r="I1321" s="40" t="s">
        <v>5898</v>
      </c>
    </row>
    <row r="1322" spans="3:9" x14ac:dyDescent="0.15">
      <c r="C1322" s="40" t="str">
        <f>IFERROR(IF(AND(I1322&lt;&gt;"",I1322&gt;=$E$2),MAX($C$4:C1321)+1,""),"")</f>
        <v/>
      </c>
      <c r="D1322" s="99">
        <f>IFERROR(IF(AND(H1322&lt;&gt;"",H1322&gt;=$E$2),MAX($D$4:D1321)+1,""),"")</f>
        <v>56</v>
      </c>
      <c r="F1322" s="40" t="s">
        <v>9351</v>
      </c>
      <c r="G1322" s="40" t="s">
        <v>9352</v>
      </c>
      <c r="H1322" s="167">
        <v>1.5</v>
      </c>
      <c r="I1322" s="40" t="s">
        <v>5898</v>
      </c>
    </row>
    <row r="1323" spans="3:9" x14ac:dyDescent="0.15">
      <c r="C1323" s="40" t="str">
        <f>IFERROR(IF(AND(I1323&lt;&gt;"",I1323&gt;=$E$2),MAX($C$4:C1322)+1,""),"")</f>
        <v/>
      </c>
      <c r="D1323" s="99" t="str">
        <f>IFERROR(IF(AND(H1323&lt;&gt;"",H1323&gt;=$E$2),MAX($D$4:D1322)+1,""),"")</f>
        <v/>
      </c>
      <c r="F1323" s="40" t="s">
        <v>9353</v>
      </c>
      <c r="G1323" s="40" t="s">
        <v>9354</v>
      </c>
      <c r="H1323" s="167">
        <v>1.2000000000000002</v>
      </c>
      <c r="I1323" s="40" t="s">
        <v>5898</v>
      </c>
    </row>
    <row r="1324" spans="3:9" x14ac:dyDescent="0.15">
      <c r="C1324" s="40" t="str">
        <f>IFERROR(IF(AND(I1324&lt;&gt;"",I1324&gt;=$E$2),MAX($C$4:C1323)+1,""),"")</f>
        <v/>
      </c>
      <c r="D1324" s="99" t="str">
        <f>IFERROR(IF(AND(H1324&lt;&gt;"",H1324&gt;=$E$2),MAX($D$4:D1323)+1,""),"")</f>
        <v/>
      </c>
      <c r="F1324" s="40" t="s">
        <v>9355</v>
      </c>
      <c r="G1324" s="40" t="s">
        <v>9356</v>
      </c>
      <c r="H1324" s="167">
        <v>1</v>
      </c>
      <c r="I1324" s="40" t="s">
        <v>5898</v>
      </c>
    </row>
    <row r="1325" spans="3:9" x14ac:dyDescent="0.15">
      <c r="C1325" s="40">
        <f>IFERROR(IF(AND(I1325&lt;&gt;"",I1325&gt;=$E$2),MAX($C$4:C1324)+1,""),"")</f>
        <v>13</v>
      </c>
      <c r="D1325" s="99" t="str">
        <f>IFERROR(IF(AND(H1325&lt;&gt;"",H1325&gt;=$E$2),MAX($D$4:D1324)+1,""),"")</f>
        <v/>
      </c>
      <c r="F1325" s="40" t="s">
        <v>9357</v>
      </c>
      <c r="G1325" s="40" t="s">
        <v>9358</v>
      </c>
      <c r="H1325" s="167" t="s">
        <v>5898</v>
      </c>
      <c r="I1325" s="40">
        <v>2</v>
      </c>
    </row>
    <row r="1326" spans="3:9" x14ac:dyDescent="0.15">
      <c r="C1326" s="40" t="str">
        <f>IFERROR(IF(AND(I1326&lt;&gt;"",I1326&gt;=$E$2),MAX($C$4:C1325)+1,""),"")</f>
        <v/>
      </c>
      <c r="D1326" s="99" t="str">
        <f>IFERROR(IF(AND(H1326&lt;&gt;"",H1326&gt;=$E$2),MAX($D$4:D1325)+1,""),"")</f>
        <v/>
      </c>
      <c r="F1326" s="40" t="s">
        <v>9359</v>
      </c>
      <c r="G1326" s="40" t="s">
        <v>9360</v>
      </c>
      <c r="H1326" s="167">
        <v>0.99916629999999995</v>
      </c>
      <c r="I1326" s="40" t="s">
        <v>5898</v>
      </c>
    </row>
    <row r="1327" spans="3:9" x14ac:dyDescent="0.15">
      <c r="C1327" s="40" t="str">
        <f>IFERROR(IF(AND(I1327&lt;&gt;"",I1327&gt;=$E$2),MAX($C$4:C1326)+1,""),"")</f>
        <v/>
      </c>
      <c r="D1327" s="99" t="str">
        <f>IFERROR(IF(AND(H1327&lt;&gt;"",H1327&gt;=$E$2),MAX($D$4:D1326)+1,""),"")</f>
        <v/>
      </c>
      <c r="F1327" s="40" t="s">
        <v>9361</v>
      </c>
      <c r="G1327" s="40" t="s">
        <v>9362</v>
      </c>
      <c r="H1327" s="167" t="s">
        <v>5898</v>
      </c>
      <c r="I1327" s="40" t="s">
        <v>5898</v>
      </c>
    </row>
    <row r="1328" spans="3:9" x14ac:dyDescent="0.15">
      <c r="C1328" s="40" t="str">
        <f>IFERROR(IF(AND(I1328&lt;&gt;"",I1328&gt;=$E$2),MAX($C$4:C1327)+1,""),"")</f>
        <v/>
      </c>
      <c r="D1328" s="99" t="str">
        <f>IFERROR(IF(AND(H1328&lt;&gt;"",H1328&gt;=$E$2),MAX($D$4:D1327)+1,""),"")</f>
        <v/>
      </c>
      <c r="F1328" s="40" t="s">
        <v>9363</v>
      </c>
      <c r="G1328" s="40" t="s">
        <v>9364</v>
      </c>
      <c r="H1328" s="167" t="s">
        <v>5898</v>
      </c>
      <c r="I1328" s="40" t="s">
        <v>5898</v>
      </c>
    </row>
    <row r="1329" spans="3:9" x14ac:dyDescent="0.15">
      <c r="C1329" s="40" t="str">
        <f>IFERROR(IF(AND(I1329&lt;&gt;"",I1329&gt;=$E$2),MAX($C$4:C1328)+1,""),"")</f>
        <v/>
      </c>
      <c r="D1329" s="99" t="str">
        <f>IFERROR(IF(AND(H1329&lt;&gt;"",H1329&gt;=$E$2),MAX($D$4:D1328)+1,""),"")</f>
        <v/>
      </c>
      <c r="F1329" s="40" t="s">
        <v>9365</v>
      </c>
      <c r="G1329" s="40" t="s">
        <v>9366</v>
      </c>
      <c r="H1329" s="167" t="s">
        <v>5898</v>
      </c>
      <c r="I1329" s="40" t="s">
        <v>5898</v>
      </c>
    </row>
    <row r="1330" spans="3:9" x14ac:dyDescent="0.15">
      <c r="C1330" s="40" t="str">
        <f>IFERROR(IF(AND(I1330&lt;&gt;"",I1330&gt;=$E$2),MAX($C$4:C1329)+1,""),"")</f>
        <v/>
      </c>
      <c r="D1330" s="99" t="str">
        <f>IFERROR(IF(AND(H1330&lt;&gt;"",H1330&gt;=$E$2),MAX($D$4:D1329)+1,""),"")</f>
        <v/>
      </c>
      <c r="F1330" s="40" t="s">
        <v>9367</v>
      </c>
      <c r="G1330" s="40" t="s">
        <v>9368</v>
      </c>
      <c r="H1330" s="167" t="s">
        <v>5898</v>
      </c>
      <c r="I1330" s="40" t="s">
        <v>5898</v>
      </c>
    </row>
    <row r="1331" spans="3:9" x14ac:dyDescent="0.15">
      <c r="C1331" s="40" t="str">
        <f>IFERROR(IF(AND(I1331&lt;&gt;"",I1331&gt;=$E$2),MAX($C$4:C1330)+1,""),"")</f>
        <v/>
      </c>
      <c r="D1331" s="99" t="str">
        <f>IFERROR(IF(AND(H1331&lt;&gt;"",H1331&gt;=$E$2),MAX($D$4:D1330)+1,""),"")</f>
        <v/>
      </c>
      <c r="F1331" s="40" t="s">
        <v>9369</v>
      </c>
      <c r="G1331" s="40" t="s">
        <v>9370</v>
      </c>
      <c r="H1331" s="167" t="s">
        <v>5898</v>
      </c>
      <c r="I1331" s="40" t="s">
        <v>5898</v>
      </c>
    </row>
    <row r="1332" spans="3:9" x14ac:dyDescent="0.15">
      <c r="C1332" s="40" t="str">
        <f>IFERROR(IF(AND(I1332&lt;&gt;"",I1332&gt;=$E$2),MAX($C$4:C1331)+1,""),"")</f>
        <v/>
      </c>
      <c r="D1332" s="99" t="str">
        <f>IFERROR(IF(AND(H1332&lt;&gt;"",H1332&gt;=$E$2),MAX($D$4:D1331)+1,""),"")</f>
        <v/>
      </c>
      <c r="F1332" s="40" t="s">
        <v>9371</v>
      </c>
      <c r="G1332" s="40" t="s">
        <v>9372</v>
      </c>
      <c r="H1332" s="167" t="s">
        <v>5898</v>
      </c>
      <c r="I1332" s="40" t="s">
        <v>5898</v>
      </c>
    </row>
    <row r="1333" spans="3:9" x14ac:dyDescent="0.15">
      <c r="C1333" s="40" t="str">
        <f>IFERROR(IF(AND(I1333&lt;&gt;"",I1333&gt;=$E$2),MAX($C$4:C1332)+1,""),"")</f>
        <v/>
      </c>
      <c r="D1333" s="99" t="str">
        <f>IFERROR(IF(AND(H1333&lt;&gt;"",H1333&gt;=$E$2),MAX($D$4:D1332)+1,""),"")</f>
        <v/>
      </c>
      <c r="F1333" s="40" t="s">
        <v>9373</v>
      </c>
      <c r="G1333" s="40" t="s">
        <v>9374</v>
      </c>
      <c r="H1333" s="167">
        <v>0.29826029999999998</v>
      </c>
      <c r="I1333" s="40" t="s">
        <v>5898</v>
      </c>
    </row>
    <row r="1334" spans="3:9" x14ac:dyDescent="0.15">
      <c r="C1334" s="40" t="str">
        <f>IFERROR(IF(AND(I1334&lt;&gt;"",I1334&gt;=$E$2),MAX($C$4:C1333)+1,""),"")</f>
        <v/>
      </c>
      <c r="D1334" s="99" t="str">
        <f>IFERROR(IF(AND(H1334&lt;&gt;"",H1334&gt;=$E$2),MAX($D$4:D1333)+1,""),"")</f>
        <v/>
      </c>
      <c r="F1334" s="40" t="s">
        <v>9375</v>
      </c>
      <c r="G1334" s="40" t="s">
        <v>9376</v>
      </c>
      <c r="H1334" s="167" t="s">
        <v>5898</v>
      </c>
      <c r="I1334" s="40" t="s">
        <v>5898</v>
      </c>
    </row>
    <row r="1335" spans="3:9" x14ac:dyDescent="0.15">
      <c r="C1335" s="40" t="str">
        <f>IFERROR(IF(AND(I1335&lt;&gt;"",I1335&gt;=$E$2),MAX($C$4:C1334)+1,""),"")</f>
        <v/>
      </c>
      <c r="D1335" s="99" t="str">
        <f>IFERROR(IF(AND(H1335&lt;&gt;"",H1335&gt;=$E$2),MAX($D$4:D1334)+1,""),"")</f>
        <v/>
      </c>
      <c r="F1335" s="40" t="s">
        <v>9377</v>
      </c>
      <c r="G1335" s="40" t="s">
        <v>9378</v>
      </c>
      <c r="H1335" s="167">
        <v>1</v>
      </c>
      <c r="I1335" s="40" t="s">
        <v>5898</v>
      </c>
    </row>
    <row r="1336" spans="3:9" x14ac:dyDescent="0.15">
      <c r="C1336" s="40" t="str">
        <f>IFERROR(IF(AND(I1336&lt;&gt;"",I1336&gt;=$E$2),MAX($C$4:C1335)+1,""),"")</f>
        <v/>
      </c>
      <c r="D1336" s="99" t="str">
        <f>IFERROR(IF(AND(H1336&lt;&gt;"",H1336&gt;=$E$2),MAX($D$4:D1335)+1,""),"")</f>
        <v/>
      </c>
      <c r="F1336" s="40" t="s">
        <v>9379</v>
      </c>
      <c r="G1336" s="40" t="s">
        <v>9380</v>
      </c>
      <c r="H1336" s="167" t="s">
        <v>5898</v>
      </c>
      <c r="I1336" s="40" t="s">
        <v>5898</v>
      </c>
    </row>
    <row r="1337" spans="3:9" x14ac:dyDescent="0.15">
      <c r="C1337" s="40" t="str">
        <f>IFERROR(IF(AND(I1337&lt;&gt;"",I1337&gt;=$E$2),MAX($C$4:C1336)+1,""),"")</f>
        <v/>
      </c>
      <c r="D1337" s="99" t="str">
        <f>IFERROR(IF(AND(H1337&lt;&gt;"",H1337&gt;=$E$2),MAX($D$4:D1336)+1,""),"")</f>
        <v/>
      </c>
      <c r="F1337" s="40" t="s">
        <v>9381</v>
      </c>
      <c r="G1337" s="40" t="s">
        <v>9382</v>
      </c>
      <c r="H1337" s="167" t="s">
        <v>5898</v>
      </c>
      <c r="I1337" s="40" t="s">
        <v>5898</v>
      </c>
    </row>
    <row r="1338" spans="3:9" x14ac:dyDescent="0.15">
      <c r="C1338" s="40" t="str">
        <f>IFERROR(IF(AND(I1338&lt;&gt;"",I1338&gt;=$E$2),MAX($C$4:C1337)+1,""),"")</f>
        <v/>
      </c>
      <c r="D1338" s="99" t="str">
        <f>IFERROR(IF(AND(H1338&lt;&gt;"",H1338&gt;=$E$2),MAX($D$4:D1337)+1,""),"")</f>
        <v/>
      </c>
      <c r="F1338" s="40" t="s">
        <v>9383</v>
      </c>
      <c r="G1338" s="40" t="s">
        <v>9384</v>
      </c>
      <c r="H1338" s="167" t="s">
        <v>5898</v>
      </c>
      <c r="I1338" s="40" t="s">
        <v>5898</v>
      </c>
    </row>
    <row r="1339" spans="3:9" x14ac:dyDescent="0.15">
      <c r="C1339" s="40" t="str">
        <f>IFERROR(IF(AND(I1339&lt;&gt;"",I1339&gt;=$E$2),MAX($C$4:C1338)+1,""),"")</f>
        <v/>
      </c>
      <c r="D1339" s="99" t="str">
        <f>IFERROR(IF(AND(H1339&lt;&gt;"",H1339&gt;=$E$2),MAX($D$4:D1338)+1,""),"")</f>
        <v/>
      </c>
      <c r="F1339" s="40" t="s">
        <v>9385</v>
      </c>
      <c r="G1339" s="40" t="s">
        <v>9386</v>
      </c>
      <c r="H1339" s="167" t="s">
        <v>5898</v>
      </c>
      <c r="I1339" s="40" t="s">
        <v>5898</v>
      </c>
    </row>
    <row r="1340" spans="3:9" x14ac:dyDescent="0.15">
      <c r="C1340" s="40" t="str">
        <f>IFERROR(IF(AND(I1340&lt;&gt;"",I1340&gt;=$E$2),MAX($C$4:C1339)+1,""),"")</f>
        <v/>
      </c>
      <c r="D1340" s="99" t="str">
        <f>IFERROR(IF(AND(H1340&lt;&gt;"",H1340&gt;=$E$2),MAX($D$4:D1339)+1,""),"")</f>
        <v/>
      </c>
      <c r="F1340" s="40" t="s">
        <v>9387</v>
      </c>
      <c r="G1340" s="40" t="s">
        <v>9388</v>
      </c>
      <c r="H1340" s="167">
        <v>1</v>
      </c>
      <c r="I1340" s="40" t="s">
        <v>5898</v>
      </c>
    </row>
    <row r="1341" spans="3:9" x14ac:dyDescent="0.15">
      <c r="C1341" s="40" t="str">
        <f>IFERROR(IF(AND(I1341&lt;&gt;"",I1341&gt;=$E$2),MAX($C$4:C1340)+1,""),"")</f>
        <v/>
      </c>
      <c r="D1341" s="99" t="str">
        <f>IFERROR(IF(AND(H1341&lt;&gt;"",H1341&gt;=$E$2),MAX($D$4:D1340)+1,""),"")</f>
        <v/>
      </c>
      <c r="F1341" s="40" t="s">
        <v>9389</v>
      </c>
      <c r="G1341" s="40" t="s">
        <v>9390</v>
      </c>
      <c r="H1341" s="167" t="s">
        <v>5898</v>
      </c>
      <c r="I1341" s="40" t="s">
        <v>5898</v>
      </c>
    </row>
    <row r="1342" spans="3:9" x14ac:dyDescent="0.15">
      <c r="C1342" s="40" t="str">
        <f>IFERROR(IF(AND(I1342&lt;&gt;"",I1342&gt;=$E$2),MAX($C$4:C1341)+1,""),"")</f>
        <v/>
      </c>
      <c r="D1342" s="99" t="str">
        <f>IFERROR(IF(AND(H1342&lt;&gt;"",H1342&gt;=$E$2),MAX($D$4:D1341)+1,""),"")</f>
        <v/>
      </c>
      <c r="F1342" s="40" t="s">
        <v>9391</v>
      </c>
      <c r="G1342" s="40" t="s">
        <v>9392</v>
      </c>
      <c r="H1342" s="167" t="s">
        <v>5898</v>
      </c>
      <c r="I1342" s="40" t="s">
        <v>5898</v>
      </c>
    </row>
    <row r="1343" spans="3:9" x14ac:dyDescent="0.15">
      <c r="C1343" s="40" t="str">
        <f>IFERROR(IF(AND(I1343&lt;&gt;"",I1343&gt;=$E$2),MAX($C$4:C1342)+1,""),"")</f>
        <v/>
      </c>
      <c r="D1343" s="99" t="str">
        <f>IFERROR(IF(AND(H1343&lt;&gt;"",H1343&gt;=$E$2),MAX($D$4:D1342)+1,""),"")</f>
        <v/>
      </c>
      <c r="F1343" s="40" t="s">
        <v>9393</v>
      </c>
      <c r="G1343" s="40" t="s">
        <v>9394</v>
      </c>
      <c r="H1343" s="167">
        <v>0.5</v>
      </c>
      <c r="I1343" s="40" t="s">
        <v>5898</v>
      </c>
    </row>
    <row r="1344" spans="3:9" x14ac:dyDescent="0.15">
      <c r="C1344" s="40" t="str">
        <f>IFERROR(IF(AND(I1344&lt;&gt;"",I1344&gt;=$E$2),MAX($C$4:C1343)+1,""),"")</f>
        <v/>
      </c>
      <c r="D1344" s="99" t="str">
        <f>IFERROR(IF(AND(H1344&lt;&gt;"",H1344&gt;=$E$2),MAX($D$4:D1343)+1,""),"")</f>
        <v/>
      </c>
      <c r="F1344" s="40" t="s">
        <v>9395</v>
      </c>
      <c r="G1344" s="40" t="s">
        <v>9396</v>
      </c>
      <c r="H1344" s="167" t="s">
        <v>5898</v>
      </c>
      <c r="I1344" s="40" t="s">
        <v>5898</v>
      </c>
    </row>
    <row r="1345" spans="3:9" x14ac:dyDescent="0.15">
      <c r="C1345" s="40" t="str">
        <f>IFERROR(IF(AND(I1345&lt;&gt;"",I1345&gt;=$E$2),MAX($C$4:C1344)+1,""),"")</f>
        <v/>
      </c>
      <c r="D1345" s="99" t="str">
        <f>IFERROR(IF(AND(H1345&lt;&gt;"",H1345&gt;=$E$2),MAX($D$4:D1344)+1,""),"")</f>
        <v/>
      </c>
      <c r="F1345" s="40" t="s">
        <v>9397</v>
      </c>
      <c r="G1345" s="40" t="s">
        <v>9398</v>
      </c>
      <c r="H1345" s="167" t="s">
        <v>5898</v>
      </c>
      <c r="I1345" s="40" t="s">
        <v>5898</v>
      </c>
    </row>
    <row r="1346" spans="3:9" x14ac:dyDescent="0.15">
      <c r="C1346" s="40" t="str">
        <f>IFERROR(IF(AND(I1346&lt;&gt;"",I1346&gt;=$E$2),MAX($C$4:C1345)+1,""),"")</f>
        <v/>
      </c>
      <c r="D1346" s="99" t="str">
        <f>IFERROR(IF(AND(H1346&lt;&gt;"",H1346&gt;=$E$2),MAX($D$4:D1345)+1,""),"")</f>
        <v/>
      </c>
      <c r="F1346" s="40" t="s">
        <v>9399</v>
      </c>
      <c r="G1346" s="40" t="s">
        <v>9400</v>
      </c>
      <c r="H1346" s="167" t="s">
        <v>5898</v>
      </c>
      <c r="I1346" s="40" t="s">
        <v>5898</v>
      </c>
    </row>
    <row r="1347" spans="3:9" x14ac:dyDescent="0.15">
      <c r="C1347" s="40" t="str">
        <f>IFERROR(IF(AND(I1347&lt;&gt;"",I1347&gt;=$E$2),MAX($C$4:C1346)+1,""),"")</f>
        <v/>
      </c>
      <c r="D1347" s="99" t="str">
        <f>IFERROR(IF(AND(H1347&lt;&gt;"",H1347&gt;=$E$2),MAX($D$4:D1346)+1,""),"")</f>
        <v/>
      </c>
      <c r="F1347" s="40" t="s">
        <v>9401</v>
      </c>
      <c r="G1347" s="40" t="s">
        <v>9402</v>
      </c>
      <c r="H1347" s="167">
        <v>1</v>
      </c>
      <c r="I1347" s="40" t="s">
        <v>5898</v>
      </c>
    </row>
    <row r="1348" spans="3:9" x14ac:dyDescent="0.15">
      <c r="C1348" s="40" t="str">
        <f>IFERROR(IF(AND(I1348&lt;&gt;"",I1348&gt;=$E$2),MAX($C$4:C1347)+1,""),"")</f>
        <v/>
      </c>
      <c r="D1348" s="99" t="str">
        <f>IFERROR(IF(AND(H1348&lt;&gt;"",H1348&gt;=$E$2),MAX($D$4:D1347)+1,""),"")</f>
        <v/>
      </c>
      <c r="F1348" s="40" t="s">
        <v>9403</v>
      </c>
      <c r="G1348" s="40" t="s">
        <v>9404</v>
      </c>
      <c r="H1348" s="167" t="s">
        <v>5898</v>
      </c>
      <c r="I1348" s="40" t="s">
        <v>5898</v>
      </c>
    </row>
    <row r="1349" spans="3:9" x14ac:dyDescent="0.15">
      <c r="C1349" s="40" t="str">
        <f>IFERROR(IF(AND(I1349&lt;&gt;"",I1349&gt;=$E$2),MAX($C$4:C1348)+1,""),"")</f>
        <v/>
      </c>
      <c r="D1349" s="99" t="str">
        <f>IFERROR(IF(AND(H1349&lt;&gt;"",H1349&gt;=$E$2),MAX($D$4:D1348)+1,""),"")</f>
        <v/>
      </c>
      <c r="F1349" s="40" t="s">
        <v>9405</v>
      </c>
      <c r="G1349" s="40" t="s">
        <v>9406</v>
      </c>
      <c r="H1349" s="167">
        <v>1</v>
      </c>
      <c r="I1349" s="40" t="s">
        <v>5898</v>
      </c>
    </row>
    <row r="1350" spans="3:9" x14ac:dyDescent="0.15">
      <c r="C1350" s="40" t="str">
        <f>IFERROR(IF(AND(I1350&lt;&gt;"",I1350&gt;=$E$2),MAX($C$4:C1349)+1,""),"")</f>
        <v/>
      </c>
      <c r="D1350" s="99" t="str">
        <f>IFERROR(IF(AND(H1350&lt;&gt;"",H1350&gt;=$E$2),MAX($D$4:D1349)+1,""),"")</f>
        <v/>
      </c>
      <c r="F1350" s="40" t="s">
        <v>9407</v>
      </c>
      <c r="G1350" s="40" t="s">
        <v>9408</v>
      </c>
      <c r="H1350" s="167" t="s">
        <v>5898</v>
      </c>
      <c r="I1350" s="40" t="s">
        <v>5898</v>
      </c>
    </row>
    <row r="1351" spans="3:9" x14ac:dyDescent="0.15">
      <c r="C1351" s="40" t="str">
        <f>IFERROR(IF(AND(I1351&lt;&gt;"",I1351&gt;=$E$2),MAX($C$4:C1350)+1,""),"")</f>
        <v/>
      </c>
      <c r="D1351" s="99" t="str">
        <f>IFERROR(IF(AND(H1351&lt;&gt;"",H1351&gt;=$E$2),MAX($D$4:D1350)+1,""),"")</f>
        <v/>
      </c>
      <c r="F1351" s="40" t="s">
        <v>9409</v>
      </c>
      <c r="G1351" s="40" t="s">
        <v>9410</v>
      </c>
      <c r="H1351" s="167" t="s">
        <v>5898</v>
      </c>
      <c r="I1351" s="40" t="s">
        <v>5898</v>
      </c>
    </row>
    <row r="1352" spans="3:9" x14ac:dyDescent="0.15">
      <c r="C1352" s="40" t="str">
        <f>IFERROR(IF(AND(I1352&lt;&gt;"",I1352&gt;=$E$2),MAX($C$4:C1351)+1,""),"")</f>
        <v/>
      </c>
      <c r="D1352" s="99">
        <f>IFERROR(IF(AND(H1352&lt;&gt;"",H1352&gt;=$E$2),MAX($D$4:D1351)+1,""),"")</f>
        <v>57</v>
      </c>
      <c r="F1352" s="40" t="s">
        <v>9411</v>
      </c>
      <c r="G1352" s="40" t="s">
        <v>9412</v>
      </c>
      <c r="H1352" s="167">
        <v>1.5</v>
      </c>
      <c r="I1352" s="40" t="s">
        <v>5898</v>
      </c>
    </row>
    <row r="1353" spans="3:9" x14ac:dyDescent="0.15">
      <c r="C1353" s="40" t="str">
        <f>IFERROR(IF(AND(I1353&lt;&gt;"",I1353&gt;=$E$2),MAX($C$4:C1352)+1,""),"")</f>
        <v/>
      </c>
      <c r="D1353" s="99" t="str">
        <f>IFERROR(IF(AND(H1353&lt;&gt;"",H1353&gt;=$E$2),MAX($D$4:D1352)+1,""),"")</f>
        <v/>
      </c>
      <c r="F1353" s="40" t="s">
        <v>9413</v>
      </c>
      <c r="G1353" s="40" t="s">
        <v>9414</v>
      </c>
      <c r="H1353" s="167" t="s">
        <v>5898</v>
      </c>
      <c r="I1353" s="40" t="s">
        <v>5898</v>
      </c>
    </row>
    <row r="1354" spans="3:9" x14ac:dyDescent="0.15">
      <c r="C1354" s="40" t="str">
        <f>IFERROR(IF(AND(I1354&lt;&gt;"",I1354&gt;=$E$2),MAX($C$4:C1353)+1,""),"")</f>
        <v/>
      </c>
      <c r="D1354" s="99" t="str">
        <f>IFERROR(IF(AND(H1354&lt;&gt;"",H1354&gt;=$E$2),MAX($D$4:D1353)+1,""),"")</f>
        <v/>
      </c>
      <c r="F1354" s="40" t="s">
        <v>9415</v>
      </c>
      <c r="G1354" s="40" t="s">
        <v>9416</v>
      </c>
      <c r="H1354" s="167" t="s">
        <v>5898</v>
      </c>
      <c r="I1354" s="40" t="s">
        <v>5898</v>
      </c>
    </row>
    <row r="1355" spans="3:9" x14ac:dyDescent="0.15">
      <c r="C1355" s="40" t="str">
        <f>IFERROR(IF(AND(I1355&lt;&gt;"",I1355&gt;=$E$2),MAX($C$4:C1354)+1,""),"")</f>
        <v/>
      </c>
      <c r="D1355" s="99" t="str">
        <f>IFERROR(IF(AND(H1355&lt;&gt;"",H1355&gt;=$E$2),MAX($D$4:D1354)+1,""),"")</f>
        <v/>
      </c>
      <c r="F1355" s="40" t="s">
        <v>9417</v>
      </c>
      <c r="G1355" s="40" t="s">
        <v>9418</v>
      </c>
      <c r="H1355" s="167" t="s">
        <v>5898</v>
      </c>
      <c r="I1355" s="40" t="s">
        <v>5898</v>
      </c>
    </row>
    <row r="1356" spans="3:9" x14ac:dyDescent="0.15">
      <c r="C1356" s="40" t="str">
        <f>IFERROR(IF(AND(I1356&lt;&gt;"",I1356&gt;=$E$2),MAX($C$4:C1355)+1,""),"")</f>
        <v/>
      </c>
      <c r="D1356" s="99" t="str">
        <f>IFERROR(IF(AND(H1356&lt;&gt;"",H1356&gt;=$E$2),MAX($D$4:D1355)+1,""),"")</f>
        <v/>
      </c>
      <c r="F1356" s="40" t="s">
        <v>9419</v>
      </c>
      <c r="G1356" s="40" t="s">
        <v>9420</v>
      </c>
      <c r="H1356" s="167" t="s">
        <v>5898</v>
      </c>
      <c r="I1356" s="40" t="s">
        <v>5898</v>
      </c>
    </row>
    <row r="1357" spans="3:9" x14ac:dyDescent="0.15">
      <c r="C1357" s="40" t="str">
        <f>IFERROR(IF(AND(I1357&lt;&gt;"",I1357&gt;=$E$2),MAX($C$4:C1356)+1,""),"")</f>
        <v/>
      </c>
      <c r="D1357" s="99" t="str">
        <f>IFERROR(IF(AND(H1357&lt;&gt;"",H1357&gt;=$E$2),MAX($D$4:D1356)+1,""),"")</f>
        <v/>
      </c>
      <c r="F1357" s="40" t="s">
        <v>9421</v>
      </c>
      <c r="G1357" s="40" t="s">
        <v>9422</v>
      </c>
      <c r="H1357" s="167" t="s">
        <v>5898</v>
      </c>
      <c r="I1357" s="40" t="s">
        <v>5898</v>
      </c>
    </row>
    <row r="1358" spans="3:9" x14ac:dyDescent="0.15">
      <c r="C1358" s="40" t="str">
        <f>IFERROR(IF(AND(I1358&lt;&gt;"",I1358&gt;=$E$2),MAX($C$4:C1357)+1,""),"")</f>
        <v/>
      </c>
      <c r="D1358" s="99" t="str">
        <f>IFERROR(IF(AND(H1358&lt;&gt;"",H1358&gt;=$E$2),MAX($D$4:D1357)+1,""),"")</f>
        <v/>
      </c>
      <c r="F1358" s="40" t="s">
        <v>9423</v>
      </c>
      <c r="G1358" s="40" t="s">
        <v>9424</v>
      </c>
      <c r="H1358" s="167">
        <v>0.8</v>
      </c>
      <c r="I1358" s="40" t="s">
        <v>5898</v>
      </c>
    </row>
    <row r="1359" spans="3:9" x14ac:dyDescent="0.15">
      <c r="C1359" s="40" t="str">
        <f>IFERROR(IF(AND(I1359&lt;&gt;"",I1359&gt;=$E$2),MAX($C$4:C1358)+1,""),"")</f>
        <v/>
      </c>
      <c r="D1359" s="99" t="str">
        <f>IFERROR(IF(AND(H1359&lt;&gt;"",H1359&gt;=$E$2),MAX($D$4:D1358)+1,""),"")</f>
        <v/>
      </c>
      <c r="F1359" s="40" t="s">
        <v>9425</v>
      </c>
      <c r="G1359" s="40" t="s">
        <v>9426</v>
      </c>
      <c r="H1359" s="167" t="s">
        <v>5898</v>
      </c>
      <c r="I1359" s="40" t="s">
        <v>5898</v>
      </c>
    </row>
    <row r="1360" spans="3:9" x14ac:dyDescent="0.15">
      <c r="C1360" s="40" t="str">
        <f>IFERROR(IF(AND(I1360&lt;&gt;"",I1360&gt;=$E$2),MAX($C$4:C1359)+1,""),"")</f>
        <v/>
      </c>
      <c r="D1360" s="99" t="str">
        <f>IFERROR(IF(AND(H1360&lt;&gt;"",H1360&gt;=$E$2),MAX($D$4:D1359)+1,""),"")</f>
        <v/>
      </c>
      <c r="F1360" s="40" t="s">
        <v>9427</v>
      </c>
      <c r="G1360" s="40" t="s">
        <v>9428</v>
      </c>
      <c r="H1360" s="167" t="s">
        <v>5898</v>
      </c>
      <c r="I1360" s="40" t="s">
        <v>5898</v>
      </c>
    </row>
    <row r="1361" spans="3:9" x14ac:dyDescent="0.15">
      <c r="C1361" s="40" t="str">
        <f>IFERROR(IF(AND(I1361&lt;&gt;"",I1361&gt;=$E$2),MAX($C$4:C1360)+1,""),"")</f>
        <v/>
      </c>
      <c r="D1361" s="99" t="str">
        <f>IFERROR(IF(AND(H1361&lt;&gt;"",H1361&gt;=$E$2),MAX($D$4:D1360)+1,""),"")</f>
        <v/>
      </c>
      <c r="F1361" s="40" t="s">
        <v>9429</v>
      </c>
      <c r="G1361" s="40" t="s">
        <v>9430</v>
      </c>
      <c r="H1361" s="167" t="s">
        <v>5898</v>
      </c>
      <c r="I1361" s="40" t="s">
        <v>5898</v>
      </c>
    </row>
    <row r="1362" spans="3:9" x14ac:dyDescent="0.15">
      <c r="C1362" s="40" t="str">
        <f>IFERROR(IF(AND(I1362&lt;&gt;"",I1362&gt;=$E$2),MAX($C$4:C1361)+1,""),"")</f>
        <v/>
      </c>
      <c r="D1362" s="99" t="str">
        <f>IFERROR(IF(AND(H1362&lt;&gt;"",H1362&gt;=$E$2),MAX($D$4:D1361)+1,""),"")</f>
        <v/>
      </c>
      <c r="F1362" s="40" t="s">
        <v>9431</v>
      </c>
      <c r="G1362" s="40" t="s">
        <v>9432</v>
      </c>
      <c r="H1362" s="167" t="s">
        <v>5898</v>
      </c>
      <c r="I1362" s="40" t="s">
        <v>5898</v>
      </c>
    </row>
    <row r="1363" spans="3:9" x14ac:dyDescent="0.15">
      <c r="C1363" s="40" t="str">
        <f>IFERROR(IF(AND(I1363&lt;&gt;"",I1363&gt;=$E$2),MAX($C$4:C1362)+1,""),"")</f>
        <v/>
      </c>
      <c r="D1363" s="99" t="str">
        <f>IFERROR(IF(AND(H1363&lt;&gt;"",H1363&gt;=$E$2),MAX($D$4:D1362)+1,""),"")</f>
        <v/>
      </c>
      <c r="F1363" s="40" t="s">
        <v>9433</v>
      </c>
      <c r="G1363" s="40" t="s">
        <v>9434</v>
      </c>
      <c r="H1363" s="167" t="s">
        <v>5898</v>
      </c>
      <c r="I1363" s="40" t="s">
        <v>5898</v>
      </c>
    </row>
    <row r="1364" spans="3:9" x14ac:dyDescent="0.15">
      <c r="C1364" s="40" t="str">
        <f>IFERROR(IF(AND(I1364&lt;&gt;"",I1364&gt;=$E$2),MAX($C$4:C1363)+1,""),"")</f>
        <v/>
      </c>
      <c r="D1364" s="99">
        <f>IFERROR(IF(AND(H1364&lt;&gt;"",H1364&gt;=$E$2),MAX($D$4:D1363)+1,""),"")</f>
        <v>58</v>
      </c>
      <c r="F1364" s="40" t="s">
        <v>9435</v>
      </c>
      <c r="G1364" s="40" t="s">
        <v>9436</v>
      </c>
      <c r="H1364" s="167">
        <v>1.5</v>
      </c>
      <c r="I1364" s="40" t="s">
        <v>5898</v>
      </c>
    </row>
    <row r="1365" spans="3:9" x14ac:dyDescent="0.15">
      <c r="C1365" s="40" t="str">
        <f>IFERROR(IF(AND(I1365&lt;&gt;"",I1365&gt;=$E$2),MAX($C$4:C1364)+1,""),"")</f>
        <v/>
      </c>
      <c r="D1365" s="99" t="str">
        <f>IFERROR(IF(AND(H1365&lt;&gt;"",H1365&gt;=$E$2),MAX($D$4:D1364)+1,""),"")</f>
        <v/>
      </c>
      <c r="F1365" s="40" t="s">
        <v>9437</v>
      </c>
      <c r="G1365" s="40" t="s">
        <v>9438</v>
      </c>
      <c r="H1365" s="167" t="s">
        <v>5898</v>
      </c>
      <c r="I1365" s="40" t="s">
        <v>5898</v>
      </c>
    </row>
    <row r="1366" spans="3:9" x14ac:dyDescent="0.15">
      <c r="C1366" s="40" t="str">
        <f>IFERROR(IF(AND(I1366&lt;&gt;"",I1366&gt;=$E$2),MAX($C$4:C1365)+1,""),"")</f>
        <v/>
      </c>
      <c r="D1366" s="99" t="str">
        <f>IFERROR(IF(AND(H1366&lt;&gt;"",H1366&gt;=$E$2),MAX($D$4:D1365)+1,""),"")</f>
        <v/>
      </c>
      <c r="F1366" s="40" t="s">
        <v>9439</v>
      </c>
      <c r="G1366" s="40" t="s">
        <v>9440</v>
      </c>
      <c r="H1366" s="167" t="s">
        <v>5898</v>
      </c>
      <c r="I1366" s="40" t="s">
        <v>5898</v>
      </c>
    </row>
    <row r="1367" spans="3:9" x14ac:dyDescent="0.15">
      <c r="C1367" s="40" t="str">
        <f>IFERROR(IF(AND(I1367&lt;&gt;"",I1367&gt;=$E$2),MAX($C$4:C1366)+1,""),"")</f>
        <v/>
      </c>
      <c r="D1367" s="99" t="str">
        <f>IFERROR(IF(AND(H1367&lt;&gt;"",H1367&gt;=$E$2),MAX($D$4:D1366)+1,""),"")</f>
        <v/>
      </c>
      <c r="F1367" s="40" t="s">
        <v>9441</v>
      </c>
      <c r="G1367" s="40" t="s">
        <v>9442</v>
      </c>
      <c r="H1367" s="167" t="s">
        <v>5898</v>
      </c>
      <c r="I1367" s="40" t="s">
        <v>5898</v>
      </c>
    </row>
    <row r="1368" spans="3:9" x14ac:dyDescent="0.15">
      <c r="C1368" s="40" t="str">
        <f>IFERROR(IF(AND(I1368&lt;&gt;"",I1368&gt;=$E$2),MAX($C$4:C1367)+1,""),"")</f>
        <v/>
      </c>
      <c r="D1368" s="99" t="str">
        <f>IFERROR(IF(AND(H1368&lt;&gt;"",H1368&gt;=$E$2),MAX($D$4:D1367)+1,""),"")</f>
        <v/>
      </c>
      <c r="F1368" s="40" t="s">
        <v>9443</v>
      </c>
      <c r="G1368" s="40" t="s">
        <v>9444</v>
      </c>
      <c r="H1368" s="167">
        <v>1.4642250000000001</v>
      </c>
      <c r="I1368" s="40" t="s">
        <v>5898</v>
      </c>
    </row>
    <row r="1369" spans="3:9" x14ac:dyDescent="0.15">
      <c r="C1369" s="40" t="str">
        <f>IFERROR(IF(AND(I1369&lt;&gt;"",I1369&gt;=$E$2),MAX($C$4:C1368)+1,""),"")</f>
        <v/>
      </c>
      <c r="D1369" s="99" t="str">
        <f>IFERROR(IF(AND(H1369&lt;&gt;"",H1369&gt;=$E$2),MAX($D$4:D1368)+1,""),"")</f>
        <v/>
      </c>
      <c r="F1369" s="40" t="s">
        <v>9445</v>
      </c>
      <c r="G1369" s="40" t="s">
        <v>9446</v>
      </c>
      <c r="H1369" s="167" t="s">
        <v>5898</v>
      </c>
      <c r="I1369" s="40" t="s">
        <v>5898</v>
      </c>
    </row>
    <row r="1370" spans="3:9" x14ac:dyDescent="0.15">
      <c r="C1370" s="40" t="str">
        <f>IFERROR(IF(AND(I1370&lt;&gt;"",I1370&gt;=$E$2),MAX($C$4:C1369)+1,""),"")</f>
        <v/>
      </c>
      <c r="D1370" s="99" t="str">
        <f>IFERROR(IF(AND(H1370&lt;&gt;"",H1370&gt;=$E$2),MAX($D$4:D1369)+1,""),"")</f>
        <v/>
      </c>
      <c r="F1370" s="40" t="s">
        <v>9447</v>
      </c>
      <c r="G1370" s="40" t="s">
        <v>9448</v>
      </c>
      <c r="H1370" s="167">
        <v>0.48840830000000002</v>
      </c>
      <c r="I1370" s="40" t="s">
        <v>5898</v>
      </c>
    </row>
    <row r="1371" spans="3:9" x14ac:dyDescent="0.15">
      <c r="C1371" s="40" t="str">
        <f>IFERROR(IF(AND(I1371&lt;&gt;"",I1371&gt;=$E$2),MAX($C$4:C1370)+1,""),"")</f>
        <v/>
      </c>
      <c r="D1371" s="99" t="str">
        <f>IFERROR(IF(AND(H1371&lt;&gt;"",H1371&gt;=$E$2),MAX($D$4:D1370)+1,""),"")</f>
        <v/>
      </c>
      <c r="F1371" s="40" t="s">
        <v>9449</v>
      </c>
      <c r="G1371" s="40" t="s">
        <v>9450</v>
      </c>
      <c r="H1371" s="167" t="s">
        <v>5898</v>
      </c>
      <c r="I1371" s="40" t="s">
        <v>5898</v>
      </c>
    </row>
    <row r="1372" spans="3:9" x14ac:dyDescent="0.15">
      <c r="C1372" s="40" t="str">
        <f>IFERROR(IF(AND(I1372&lt;&gt;"",I1372&gt;=$E$2),MAX($C$4:C1371)+1,""),"")</f>
        <v/>
      </c>
      <c r="D1372" s="99" t="str">
        <f>IFERROR(IF(AND(H1372&lt;&gt;"",H1372&gt;=$E$2),MAX($D$4:D1371)+1,""),"")</f>
        <v/>
      </c>
      <c r="F1372" s="40" t="s">
        <v>9451</v>
      </c>
      <c r="G1372" s="40" t="s">
        <v>9452</v>
      </c>
      <c r="H1372" s="167" t="s">
        <v>5898</v>
      </c>
      <c r="I1372" s="40" t="s">
        <v>5898</v>
      </c>
    </row>
    <row r="1373" spans="3:9" x14ac:dyDescent="0.15">
      <c r="C1373" s="40" t="str">
        <f>IFERROR(IF(AND(I1373&lt;&gt;"",I1373&gt;=$E$2),MAX($C$4:C1372)+1,""),"")</f>
        <v/>
      </c>
      <c r="D1373" s="99" t="str">
        <f>IFERROR(IF(AND(H1373&lt;&gt;"",H1373&gt;=$E$2),MAX($D$4:D1372)+1,""),"")</f>
        <v/>
      </c>
      <c r="F1373" s="40" t="s">
        <v>9453</v>
      </c>
      <c r="G1373" s="40" t="s">
        <v>9454</v>
      </c>
      <c r="H1373" s="167" t="s">
        <v>5898</v>
      </c>
      <c r="I1373" s="40" t="s">
        <v>5898</v>
      </c>
    </row>
    <row r="1374" spans="3:9" x14ac:dyDescent="0.15">
      <c r="C1374" s="40" t="str">
        <f>IFERROR(IF(AND(I1374&lt;&gt;"",I1374&gt;=$E$2),MAX($C$4:C1373)+1,""),"")</f>
        <v/>
      </c>
      <c r="D1374" s="99" t="str">
        <f>IFERROR(IF(AND(H1374&lt;&gt;"",H1374&gt;=$E$2),MAX($D$4:D1373)+1,""),"")</f>
        <v/>
      </c>
      <c r="F1374" s="40" t="s">
        <v>9455</v>
      </c>
      <c r="G1374" s="40" t="s">
        <v>9456</v>
      </c>
      <c r="H1374" s="167">
        <v>1</v>
      </c>
      <c r="I1374" s="40" t="s">
        <v>5898</v>
      </c>
    </row>
    <row r="1375" spans="3:9" x14ac:dyDescent="0.15">
      <c r="C1375" s="40" t="str">
        <f>IFERROR(IF(AND(I1375&lt;&gt;"",I1375&gt;=$E$2),MAX($C$4:C1374)+1,""),"")</f>
        <v/>
      </c>
      <c r="D1375" s="99" t="str">
        <f>IFERROR(IF(AND(H1375&lt;&gt;"",H1375&gt;=$E$2),MAX($D$4:D1374)+1,""),"")</f>
        <v/>
      </c>
      <c r="F1375" s="40" t="s">
        <v>9457</v>
      </c>
      <c r="G1375" s="40" t="s">
        <v>9458</v>
      </c>
      <c r="H1375" s="167">
        <v>1</v>
      </c>
      <c r="I1375" s="40" t="s">
        <v>5898</v>
      </c>
    </row>
    <row r="1376" spans="3:9" x14ac:dyDescent="0.15">
      <c r="C1376" s="40" t="str">
        <f>IFERROR(IF(AND(I1376&lt;&gt;"",I1376&gt;=$E$2),MAX($C$4:C1375)+1,""),"")</f>
        <v/>
      </c>
      <c r="D1376" s="99" t="str">
        <f>IFERROR(IF(AND(H1376&lt;&gt;"",H1376&gt;=$E$2),MAX($D$4:D1375)+1,""),"")</f>
        <v/>
      </c>
      <c r="F1376" s="40" t="s">
        <v>9459</v>
      </c>
      <c r="G1376" s="40" t="s">
        <v>9460</v>
      </c>
      <c r="H1376" s="167" t="s">
        <v>5898</v>
      </c>
      <c r="I1376" s="40" t="s">
        <v>5898</v>
      </c>
    </row>
    <row r="1377" spans="3:9" x14ac:dyDescent="0.15">
      <c r="C1377" s="40" t="str">
        <f>IFERROR(IF(AND(I1377&lt;&gt;"",I1377&gt;=$E$2),MAX($C$4:C1376)+1,""),"")</f>
        <v/>
      </c>
      <c r="D1377" s="99" t="str">
        <f>IFERROR(IF(AND(H1377&lt;&gt;"",H1377&gt;=$E$2),MAX($D$4:D1376)+1,""),"")</f>
        <v/>
      </c>
      <c r="F1377" s="40" t="s">
        <v>9461</v>
      </c>
      <c r="G1377" s="40" t="s">
        <v>9462</v>
      </c>
      <c r="H1377" s="167" t="s">
        <v>5898</v>
      </c>
      <c r="I1377" s="40" t="s">
        <v>5898</v>
      </c>
    </row>
    <row r="1378" spans="3:9" x14ac:dyDescent="0.15">
      <c r="C1378" s="40" t="str">
        <f>IFERROR(IF(AND(I1378&lt;&gt;"",I1378&gt;=$E$2),MAX($C$4:C1377)+1,""),"")</f>
        <v/>
      </c>
      <c r="D1378" s="99" t="str">
        <f>IFERROR(IF(AND(H1378&lt;&gt;"",H1378&gt;=$E$2),MAX($D$4:D1377)+1,""),"")</f>
        <v/>
      </c>
      <c r="F1378" s="40" t="s">
        <v>9463</v>
      </c>
      <c r="G1378" s="40" t="s">
        <v>9464</v>
      </c>
      <c r="H1378" s="167" t="s">
        <v>5898</v>
      </c>
      <c r="I1378" s="40" t="s">
        <v>5898</v>
      </c>
    </row>
    <row r="1379" spans="3:9" x14ac:dyDescent="0.15">
      <c r="C1379" s="40" t="str">
        <f>IFERROR(IF(AND(I1379&lt;&gt;"",I1379&gt;=$E$2),MAX($C$4:C1378)+1,""),"")</f>
        <v/>
      </c>
      <c r="D1379" s="99">
        <f>IFERROR(IF(AND(H1379&lt;&gt;"",H1379&gt;=$E$2),MAX($D$4:D1378)+1,""),"")</f>
        <v>59</v>
      </c>
      <c r="F1379" s="40" t="s">
        <v>9465</v>
      </c>
      <c r="G1379" s="40" t="s">
        <v>9466</v>
      </c>
      <c r="H1379" s="167">
        <v>1.5</v>
      </c>
      <c r="I1379" s="40" t="s">
        <v>5898</v>
      </c>
    </row>
    <row r="1380" spans="3:9" x14ac:dyDescent="0.15">
      <c r="C1380" s="40" t="str">
        <f>IFERROR(IF(AND(I1380&lt;&gt;"",I1380&gt;=$E$2),MAX($C$4:C1379)+1,""),"")</f>
        <v/>
      </c>
      <c r="D1380" s="99" t="str">
        <f>IFERROR(IF(AND(H1380&lt;&gt;"",H1380&gt;=$E$2),MAX($D$4:D1379)+1,""),"")</f>
        <v/>
      </c>
      <c r="F1380" s="40" t="s">
        <v>9467</v>
      </c>
      <c r="G1380" s="40" t="s">
        <v>9468</v>
      </c>
      <c r="H1380" s="167" t="s">
        <v>5898</v>
      </c>
      <c r="I1380" s="40" t="s">
        <v>5898</v>
      </c>
    </row>
    <row r="1381" spans="3:9" x14ac:dyDescent="0.15">
      <c r="C1381" s="40" t="str">
        <f>IFERROR(IF(AND(I1381&lt;&gt;"",I1381&gt;=$E$2),MAX($C$4:C1380)+1,""),"")</f>
        <v/>
      </c>
      <c r="D1381" s="99">
        <f>IFERROR(IF(AND(H1381&lt;&gt;"",H1381&gt;=$E$2),MAX($D$4:D1380)+1,""),"")</f>
        <v>60</v>
      </c>
      <c r="F1381" s="40" t="s">
        <v>9469</v>
      </c>
      <c r="G1381" s="40" t="s">
        <v>9470</v>
      </c>
      <c r="H1381" s="167">
        <v>3</v>
      </c>
      <c r="I1381" s="40" t="s">
        <v>5898</v>
      </c>
    </row>
    <row r="1382" spans="3:9" x14ac:dyDescent="0.15">
      <c r="C1382" s="40" t="str">
        <f>IFERROR(IF(AND(I1382&lt;&gt;"",I1382&gt;=$E$2),MAX($C$4:C1381)+1,""),"")</f>
        <v/>
      </c>
      <c r="D1382" s="99" t="str">
        <f>IFERROR(IF(AND(H1382&lt;&gt;"",H1382&gt;=$E$2),MAX($D$4:D1381)+1,""),"")</f>
        <v/>
      </c>
      <c r="F1382" s="40" t="s">
        <v>9471</v>
      </c>
      <c r="G1382" s="40" t="s">
        <v>9472</v>
      </c>
      <c r="H1382" s="167" t="s">
        <v>5898</v>
      </c>
      <c r="I1382" s="40" t="s">
        <v>5898</v>
      </c>
    </row>
    <row r="1383" spans="3:9" x14ac:dyDescent="0.15">
      <c r="C1383" s="40" t="str">
        <f>IFERROR(IF(AND(I1383&lt;&gt;"",I1383&gt;=$E$2),MAX($C$4:C1382)+1,""),"")</f>
        <v/>
      </c>
      <c r="D1383" s="99" t="str">
        <f>IFERROR(IF(AND(H1383&lt;&gt;"",H1383&gt;=$E$2),MAX($D$4:D1382)+1,""),"")</f>
        <v/>
      </c>
      <c r="F1383" s="40" t="s">
        <v>9473</v>
      </c>
      <c r="G1383" s="40" t="s">
        <v>9474</v>
      </c>
      <c r="H1383" s="167">
        <v>0.3</v>
      </c>
      <c r="I1383" s="40" t="s">
        <v>5898</v>
      </c>
    </row>
    <row r="1384" spans="3:9" x14ac:dyDescent="0.15">
      <c r="C1384" s="40" t="str">
        <f>IFERROR(IF(AND(I1384&lt;&gt;"",I1384&gt;=$E$2),MAX($C$4:C1383)+1,""),"")</f>
        <v/>
      </c>
      <c r="D1384" s="99" t="str">
        <f>IFERROR(IF(AND(H1384&lt;&gt;"",H1384&gt;=$E$2),MAX($D$4:D1383)+1,""),"")</f>
        <v/>
      </c>
      <c r="F1384" s="40" t="s">
        <v>9475</v>
      </c>
      <c r="G1384" s="40" t="s">
        <v>9476</v>
      </c>
      <c r="H1384" s="167" t="s">
        <v>5898</v>
      </c>
      <c r="I1384" s="40" t="s">
        <v>5898</v>
      </c>
    </row>
    <row r="1385" spans="3:9" x14ac:dyDescent="0.15">
      <c r="C1385" s="40" t="str">
        <f>IFERROR(IF(AND(I1385&lt;&gt;"",I1385&gt;=$E$2),MAX($C$4:C1384)+1,""),"")</f>
        <v/>
      </c>
      <c r="D1385" s="99" t="str">
        <f>IFERROR(IF(AND(H1385&lt;&gt;"",H1385&gt;=$E$2),MAX($D$4:D1384)+1,""),"")</f>
        <v/>
      </c>
      <c r="F1385" s="40" t="s">
        <v>9477</v>
      </c>
      <c r="G1385" s="40" t="s">
        <v>9478</v>
      </c>
      <c r="H1385" s="167" t="s">
        <v>5898</v>
      </c>
      <c r="I1385" s="40" t="s">
        <v>5898</v>
      </c>
    </row>
    <row r="1386" spans="3:9" x14ac:dyDescent="0.15">
      <c r="C1386" s="40" t="str">
        <f>IFERROR(IF(AND(I1386&lt;&gt;"",I1386&gt;=$E$2),MAX($C$4:C1385)+1,""),"")</f>
        <v/>
      </c>
      <c r="D1386" s="99" t="str">
        <f>IFERROR(IF(AND(H1386&lt;&gt;"",H1386&gt;=$E$2),MAX($D$4:D1385)+1,""),"")</f>
        <v/>
      </c>
      <c r="F1386" s="40" t="s">
        <v>9479</v>
      </c>
      <c r="G1386" s="40" t="s">
        <v>9480</v>
      </c>
      <c r="H1386" s="167" t="s">
        <v>5898</v>
      </c>
      <c r="I1386" s="40" t="s">
        <v>5898</v>
      </c>
    </row>
    <row r="1387" spans="3:9" x14ac:dyDescent="0.15">
      <c r="C1387" s="40" t="str">
        <f>IFERROR(IF(AND(I1387&lt;&gt;"",I1387&gt;=$E$2),MAX($C$4:C1386)+1,""),"")</f>
        <v/>
      </c>
      <c r="D1387" s="99">
        <f>IFERROR(IF(AND(H1387&lt;&gt;"",H1387&gt;=$E$2),MAX($D$4:D1386)+1,""),"")</f>
        <v>61</v>
      </c>
      <c r="F1387" s="40" t="s">
        <v>9481</v>
      </c>
      <c r="G1387" s="40" t="s">
        <v>9482</v>
      </c>
      <c r="H1387" s="167">
        <v>1.5</v>
      </c>
      <c r="I1387" s="40" t="s">
        <v>5898</v>
      </c>
    </row>
    <row r="1388" spans="3:9" x14ac:dyDescent="0.15">
      <c r="C1388" s="40" t="str">
        <f>IFERROR(IF(AND(I1388&lt;&gt;"",I1388&gt;=$E$2),MAX($C$4:C1387)+1,""),"")</f>
        <v/>
      </c>
      <c r="D1388" s="99" t="str">
        <f>IFERROR(IF(AND(H1388&lt;&gt;"",H1388&gt;=$E$2),MAX($D$4:D1387)+1,""),"")</f>
        <v/>
      </c>
      <c r="F1388" s="40" t="s">
        <v>9483</v>
      </c>
      <c r="G1388" s="40" t="s">
        <v>9484</v>
      </c>
      <c r="H1388" s="167" t="s">
        <v>5898</v>
      </c>
      <c r="I1388" s="40" t="s">
        <v>5898</v>
      </c>
    </row>
    <row r="1389" spans="3:9" x14ac:dyDescent="0.15">
      <c r="C1389" s="40" t="str">
        <f>IFERROR(IF(AND(I1389&lt;&gt;"",I1389&gt;=$E$2),MAX($C$4:C1388)+1,""),"")</f>
        <v/>
      </c>
      <c r="D1389" s="99">
        <f>IFERROR(IF(AND(H1389&lt;&gt;"",H1389&gt;=$E$2),MAX($D$4:D1388)+1,""),"")</f>
        <v>62</v>
      </c>
      <c r="F1389" s="40" t="s">
        <v>9485</v>
      </c>
      <c r="G1389" s="40" t="s">
        <v>9486</v>
      </c>
      <c r="H1389" s="167">
        <v>1.5</v>
      </c>
      <c r="I1389" s="40" t="s">
        <v>5898</v>
      </c>
    </row>
    <row r="1390" spans="3:9" x14ac:dyDescent="0.15">
      <c r="C1390" s="40" t="str">
        <f>IFERROR(IF(AND(I1390&lt;&gt;"",I1390&gt;=$E$2),MAX($C$4:C1389)+1,""),"")</f>
        <v/>
      </c>
      <c r="D1390" s="99" t="str">
        <f>IFERROR(IF(AND(H1390&lt;&gt;"",H1390&gt;=$E$2),MAX($D$4:D1389)+1,""),"")</f>
        <v/>
      </c>
      <c r="F1390" s="40" t="s">
        <v>9487</v>
      </c>
      <c r="G1390" s="40" t="s">
        <v>9488</v>
      </c>
      <c r="H1390" s="167" t="s">
        <v>5898</v>
      </c>
      <c r="I1390" s="40" t="s">
        <v>5898</v>
      </c>
    </row>
    <row r="1391" spans="3:9" x14ac:dyDescent="0.15">
      <c r="C1391" s="40" t="str">
        <f>IFERROR(IF(AND(I1391&lt;&gt;"",I1391&gt;=$E$2),MAX($C$4:C1390)+1,""),"")</f>
        <v/>
      </c>
      <c r="D1391" s="99" t="str">
        <f>IFERROR(IF(AND(H1391&lt;&gt;"",H1391&gt;=$E$2),MAX($D$4:D1390)+1,""),"")</f>
        <v/>
      </c>
      <c r="F1391" s="40" t="s">
        <v>9489</v>
      </c>
      <c r="G1391" s="40" t="s">
        <v>9490</v>
      </c>
      <c r="H1391" s="167" t="s">
        <v>5898</v>
      </c>
      <c r="I1391" s="40" t="s">
        <v>5898</v>
      </c>
    </row>
    <row r="1392" spans="3:9" x14ac:dyDescent="0.15">
      <c r="C1392" s="40" t="str">
        <f>IFERROR(IF(AND(I1392&lt;&gt;"",I1392&gt;=$E$2),MAX($C$4:C1391)+1,""),"")</f>
        <v/>
      </c>
      <c r="D1392" s="99" t="str">
        <f>IFERROR(IF(AND(H1392&lt;&gt;"",H1392&gt;=$E$2),MAX($D$4:D1391)+1,""),"")</f>
        <v/>
      </c>
      <c r="F1392" s="40" t="s">
        <v>9491</v>
      </c>
      <c r="G1392" s="40" t="s">
        <v>9492</v>
      </c>
      <c r="H1392" s="167">
        <v>1.2</v>
      </c>
      <c r="I1392" s="40" t="s">
        <v>5898</v>
      </c>
    </row>
    <row r="1393" spans="3:9" x14ac:dyDescent="0.15">
      <c r="C1393" s="40" t="str">
        <f>IFERROR(IF(AND(I1393&lt;&gt;"",I1393&gt;=$E$2),MAX($C$4:C1392)+1,""),"")</f>
        <v/>
      </c>
      <c r="D1393" s="99" t="str">
        <f>IFERROR(IF(AND(H1393&lt;&gt;"",H1393&gt;=$E$2),MAX($D$4:D1392)+1,""),"")</f>
        <v/>
      </c>
      <c r="F1393" s="40" t="s">
        <v>9493</v>
      </c>
      <c r="G1393" s="40" t="s">
        <v>9494</v>
      </c>
      <c r="H1393" s="167" t="s">
        <v>5898</v>
      </c>
      <c r="I1393" s="40" t="s">
        <v>5898</v>
      </c>
    </row>
    <row r="1394" spans="3:9" x14ac:dyDescent="0.15">
      <c r="C1394" s="40" t="str">
        <f>IFERROR(IF(AND(I1394&lt;&gt;"",I1394&gt;=$E$2),MAX($C$4:C1393)+1,""),"")</f>
        <v/>
      </c>
      <c r="D1394" s="99" t="str">
        <f>IFERROR(IF(AND(H1394&lt;&gt;"",H1394&gt;=$E$2),MAX($D$4:D1393)+1,""),"")</f>
        <v/>
      </c>
      <c r="F1394" s="40" t="s">
        <v>9495</v>
      </c>
      <c r="G1394" s="40" t="s">
        <v>9496</v>
      </c>
      <c r="H1394" s="167" t="s">
        <v>5898</v>
      </c>
      <c r="I1394" s="40" t="s">
        <v>5898</v>
      </c>
    </row>
    <row r="1395" spans="3:9" x14ac:dyDescent="0.15">
      <c r="C1395" s="40" t="str">
        <f>IFERROR(IF(AND(I1395&lt;&gt;"",I1395&gt;=$E$2),MAX($C$4:C1394)+1,""),"")</f>
        <v/>
      </c>
      <c r="D1395" s="99" t="str">
        <f>IFERROR(IF(AND(H1395&lt;&gt;"",H1395&gt;=$E$2),MAX($D$4:D1394)+1,""),"")</f>
        <v/>
      </c>
      <c r="F1395" s="40" t="s">
        <v>9497</v>
      </c>
      <c r="G1395" s="40" t="s">
        <v>9498</v>
      </c>
      <c r="H1395" s="167" t="s">
        <v>5898</v>
      </c>
      <c r="I1395" s="40" t="s">
        <v>5898</v>
      </c>
    </row>
    <row r="1396" spans="3:9" x14ac:dyDescent="0.15">
      <c r="C1396" s="40" t="str">
        <f>IFERROR(IF(AND(I1396&lt;&gt;"",I1396&gt;=$E$2),MAX($C$4:C1395)+1,""),"")</f>
        <v/>
      </c>
      <c r="D1396" s="99" t="str">
        <f>IFERROR(IF(AND(H1396&lt;&gt;"",H1396&gt;=$E$2),MAX($D$4:D1395)+1,""),"")</f>
        <v/>
      </c>
      <c r="F1396" s="40" t="s">
        <v>9499</v>
      </c>
      <c r="G1396" s="40" t="s">
        <v>9500</v>
      </c>
      <c r="H1396" s="167" t="s">
        <v>5898</v>
      </c>
      <c r="I1396" s="40" t="s">
        <v>5898</v>
      </c>
    </row>
    <row r="1397" spans="3:9" x14ac:dyDescent="0.15">
      <c r="C1397" s="40" t="str">
        <f>IFERROR(IF(AND(I1397&lt;&gt;"",I1397&gt;=$E$2),MAX($C$4:C1396)+1,""),"")</f>
        <v/>
      </c>
      <c r="D1397" s="99">
        <f>IFERROR(IF(AND(H1397&lt;&gt;"",H1397&gt;=$E$2),MAX($D$4:D1396)+1,""),"")</f>
        <v>63</v>
      </c>
      <c r="F1397" s="40" t="s">
        <v>9501</v>
      </c>
      <c r="G1397" s="40" t="s">
        <v>9502</v>
      </c>
      <c r="H1397" s="167">
        <v>1.5</v>
      </c>
      <c r="I1397" s="40" t="s">
        <v>5898</v>
      </c>
    </row>
    <row r="1398" spans="3:9" x14ac:dyDescent="0.15">
      <c r="C1398" s="40" t="str">
        <f>IFERROR(IF(AND(I1398&lt;&gt;"",I1398&gt;=$E$2),MAX($C$4:C1397)+1,""),"")</f>
        <v/>
      </c>
      <c r="D1398" s="99" t="str">
        <f>IFERROR(IF(AND(H1398&lt;&gt;"",H1398&gt;=$E$2),MAX($D$4:D1397)+1,""),"")</f>
        <v/>
      </c>
      <c r="F1398" s="40" t="s">
        <v>9503</v>
      </c>
      <c r="G1398" s="40" t="s">
        <v>9504</v>
      </c>
      <c r="H1398" s="167" t="s">
        <v>5898</v>
      </c>
      <c r="I1398" s="40" t="s">
        <v>5898</v>
      </c>
    </row>
    <row r="1399" spans="3:9" x14ac:dyDescent="0.15">
      <c r="C1399" s="40" t="str">
        <f>IFERROR(IF(AND(I1399&lt;&gt;"",I1399&gt;=$E$2),MAX($C$4:C1398)+1,""),"")</f>
        <v/>
      </c>
      <c r="D1399" s="99" t="str">
        <f>IFERROR(IF(AND(H1399&lt;&gt;"",H1399&gt;=$E$2),MAX($D$4:D1398)+1,""),"")</f>
        <v/>
      </c>
      <c r="F1399" s="40" t="s">
        <v>9505</v>
      </c>
      <c r="G1399" s="40" t="s">
        <v>9506</v>
      </c>
      <c r="H1399" s="167" t="s">
        <v>5898</v>
      </c>
      <c r="I1399" s="40" t="s">
        <v>5898</v>
      </c>
    </row>
    <row r="1400" spans="3:9" x14ac:dyDescent="0.15">
      <c r="C1400" s="40" t="str">
        <f>IFERROR(IF(AND(I1400&lt;&gt;"",I1400&gt;=$E$2),MAX($C$4:C1399)+1,""),"")</f>
        <v/>
      </c>
      <c r="D1400" s="99" t="str">
        <f>IFERROR(IF(AND(H1400&lt;&gt;"",H1400&gt;=$E$2),MAX($D$4:D1399)+1,""),"")</f>
        <v/>
      </c>
      <c r="F1400" s="40" t="s">
        <v>9507</v>
      </c>
      <c r="G1400" s="40" t="s">
        <v>9508</v>
      </c>
      <c r="H1400" s="167" t="s">
        <v>5898</v>
      </c>
      <c r="I1400" s="40" t="s">
        <v>5898</v>
      </c>
    </row>
    <row r="1401" spans="3:9" x14ac:dyDescent="0.15">
      <c r="C1401" s="40" t="str">
        <f>IFERROR(IF(AND(I1401&lt;&gt;"",I1401&gt;=$E$2),MAX($C$4:C1400)+1,""),"")</f>
        <v/>
      </c>
      <c r="D1401" s="99" t="str">
        <f>IFERROR(IF(AND(H1401&lt;&gt;"",H1401&gt;=$E$2),MAX($D$4:D1400)+1,""),"")</f>
        <v/>
      </c>
      <c r="F1401" s="40" t="s">
        <v>9509</v>
      </c>
      <c r="G1401" s="40" t="s">
        <v>9510</v>
      </c>
      <c r="H1401" s="167" t="s">
        <v>5898</v>
      </c>
      <c r="I1401" s="40" t="s">
        <v>5898</v>
      </c>
    </row>
    <row r="1402" spans="3:9" x14ac:dyDescent="0.15">
      <c r="C1402" s="40" t="str">
        <f>IFERROR(IF(AND(I1402&lt;&gt;"",I1402&gt;=$E$2),MAX($C$4:C1401)+1,""),"")</f>
        <v/>
      </c>
      <c r="D1402" s="99" t="str">
        <f>IFERROR(IF(AND(H1402&lt;&gt;"",H1402&gt;=$E$2),MAX($D$4:D1401)+1,""),"")</f>
        <v/>
      </c>
      <c r="F1402" s="40" t="s">
        <v>9511</v>
      </c>
      <c r="G1402" s="40" t="s">
        <v>9512</v>
      </c>
      <c r="H1402" s="167" t="s">
        <v>5898</v>
      </c>
      <c r="I1402" s="40" t="s">
        <v>5898</v>
      </c>
    </row>
    <row r="1403" spans="3:9" x14ac:dyDescent="0.15">
      <c r="C1403" s="40" t="str">
        <f>IFERROR(IF(AND(I1403&lt;&gt;"",I1403&gt;=$E$2),MAX($C$4:C1402)+1,""),"")</f>
        <v/>
      </c>
      <c r="D1403" s="99" t="str">
        <f>IFERROR(IF(AND(H1403&lt;&gt;"",H1403&gt;=$E$2),MAX($D$4:D1402)+1,""),"")</f>
        <v/>
      </c>
      <c r="F1403" s="40" t="s">
        <v>9513</v>
      </c>
      <c r="G1403" s="40" t="s">
        <v>9514</v>
      </c>
      <c r="H1403" s="167" t="s">
        <v>5898</v>
      </c>
      <c r="I1403" s="40" t="s">
        <v>5898</v>
      </c>
    </row>
    <row r="1404" spans="3:9" x14ac:dyDescent="0.15">
      <c r="C1404" s="40" t="str">
        <f>IFERROR(IF(AND(I1404&lt;&gt;"",I1404&gt;=$E$2),MAX($C$4:C1403)+1,""),"")</f>
        <v/>
      </c>
      <c r="D1404" s="99" t="str">
        <f>IFERROR(IF(AND(H1404&lt;&gt;"",H1404&gt;=$E$2),MAX($D$4:D1403)+1,""),"")</f>
        <v/>
      </c>
      <c r="F1404" s="40" t="s">
        <v>9515</v>
      </c>
      <c r="G1404" s="40" t="s">
        <v>9516</v>
      </c>
      <c r="H1404" s="167" t="s">
        <v>5898</v>
      </c>
      <c r="I1404" s="40" t="s">
        <v>5898</v>
      </c>
    </row>
    <row r="1405" spans="3:9" x14ac:dyDescent="0.15">
      <c r="C1405" s="40" t="str">
        <f>IFERROR(IF(AND(I1405&lt;&gt;"",I1405&gt;=$E$2),MAX($C$4:C1404)+1,""),"")</f>
        <v/>
      </c>
      <c r="D1405" s="99" t="str">
        <f>IFERROR(IF(AND(H1405&lt;&gt;"",H1405&gt;=$E$2),MAX($D$4:D1404)+1,""),"")</f>
        <v/>
      </c>
      <c r="F1405" s="40" t="s">
        <v>9517</v>
      </c>
      <c r="G1405" s="40" t="s">
        <v>9518</v>
      </c>
      <c r="H1405" s="167" t="s">
        <v>5898</v>
      </c>
      <c r="I1405" s="40" t="s">
        <v>5898</v>
      </c>
    </row>
    <row r="1406" spans="3:9" x14ac:dyDescent="0.15">
      <c r="C1406" s="40" t="str">
        <f>IFERROR(IF(AND(I1406&lt;&gt;"",I1406&gt;=$E$2),MAX($C$4:C1405)+1,""),"")</f>
        <v/>
      </c>
      <c r="D1406" s="99" t="str">
        <f>IFERROR(IF(AND(H1406&lt;&gt;"",H1406&gt;=$E$2),MAX($D$4:D1405)+1,""),"")</f>
        <v/>
      </c>
      <c r="F1406" s="40" t="s">
        <v>9519</v>
      </c>
      <c r="G1406" s="40" t="s">
        <v>9520</v>
      </c>
      <c r="H1406" s="167">
        <v>0.5</v>
      </c>
      <c r="I1406" s="40" t="s">
        <v>5898</v>
      </c>
    </row>
    <row r="1407" spans="3:9" x14ac:dyDescent="0.15">
      <c r="C1407" s="40" t="str">
        <f>IFERROR(IF(AND(I1407&lt;&gt;"",I1407&gt;=$E$2),MAX($C$4:C1406)+1,""),"")</f>
        <v/>
      </c>
      <c r="D1407" s="99" t="str">
        <f>IFERROR(IF(AND(H1407&lt;&gt;"",H1407&gt;=$E$2),MAX($D$4:D1406)+1,""),"")</f>
        <v/>
      </c>
      <c r="F1407" s="40" t="s">
        <v>9521</v>
      </c>
      <c r="G1407" s="40" t="s">
        <v>9522</v>
      </c>
      <c r="H1407" s="167" t="s">
        <v>5898</v>
      </c>
      <c r="I1407" s="40" t="s">
        <v>5898</v>
      </c>
    </row>
    <row r="1408" spans="3:9" x14ac:dyDescent="0.15">
      <c r="C1408" s="40" t="str">
        <f>IFERROR(IF(AND(I1408&lt;&gt;"",I1408&gt;=$E$2),MAX($C$4:C1407)+1,""),"")</f>
        <v/>
      </c>
      <c r="D1408" s="99" t="str">
        <f>IFERROR(IF(AND(H1408&lt;&gt;"",H1408&gt;=$E$2),MAX($D$4:D1407)+1,""),"")</f>
        <v/>
      </c>
      <c r="F1408" s="40" t="s">
        <v>9523</v>
      </c>
      <c r="G1408" s="40" t="s">
        <v>9524</v>
      </c>
      <c r="H1408" s="167" t="s">
        <v>5898</v>
      </c>
      <c r="I1408" s="40" t="s">
        <v>5898</v>
      </c>
    </row>
    <row r="1409" spans="3:9" x14ac:dyDescent="0.15">
      <c r="C1409" s="40" t="str">
        <f>IFERROR(IF(AND(I1409&lt;&gt;"",I1409&gt;=$E$2),MAX($C$4:C1408)+1,""),"")</f>
        <v/>
      </c>
      <c r="D1409" s="99" t="str">
        <f>IFERROR(IF(AND(H1409&lt;&gt;"",H1409&gt;=$E$2),MAX($D$4:D1408)+1,""),"")</f>
        <v/>
      </c>
      <c r="F1409" s="40" t="s">
        <v>9525</v>
      </c>
      <c r="G1409" s="40" t="s">
        <v>9526</v>
      </c>
      <c r="H1409" s="167" t="s">
        <v>5898</v>
      </c>
      <c r="I1409" s="40" t="s">
        <v>5898</v>
      </c>
    </row>
    <row r="1410" spans="3:9" x14ac:dyDescent="0.15">
      <c r="C1410" s="40" t="str">
        <f>IFERROR(IF(AND(I1410&lt;&gt;"",I1410&gt;=$E$2),MAX($C$4:C1409)+1,""),"")</f>
        <v/>
      </c>
      <c r="D1410" s="99" t="str">
        <f>IFERROR(IF(AND(H1410&lt;&gt;"",H1410&gt;=$E$2),MAX($D$4:D1409)+1,""),"")</f>
        <v/>
      </c>
      <c r="F1410" s="40" t="s">
        <v>9527</v>
      </c>
      <c r="G1410" s="40" t="s">
        <v>9528</v>
      </c>
      <c r="H1410" s="167" t="s">
        <v>5898</v>
      </c>
      <c r="I1410" s="40" t="s">
        <v>5898</v>
      </c>
    </row>
    <row r="1411" spans="3:9" x14ac:dyDescent="0.15">
      <c r="C1411" s="40" t="str">
        <f>IFERROR(IF(AND(I1411&lt;&gt;"",I1411&gt;=$E$2),MAX($C$4:C1410)+1,""),"")</f>
        <v/>
      </c>
      <c r="D1411" s="99" t="str">
        <f>IFERROR(IF(AND(H1411&lt;&gt;"",H1411&gt;=$E$2),MAX($D$4:D1410)+1,""),"")</f>
        <v/>
      </c>
      <c r="F1411" s="40" t="s">
        <v>9529</v>
      </c>
      <c r="G1411" s="40" t="s">
        <v>9530</v>
      </c>
      <c r="H1411" s="167">
        <v>1.2616700000000001</v>
      </c>
      <c r="I1411" s="40" t="s">
        <v>5898</v>
      </c>
    </row>
    <row r="1412" spans="3:9" x14ac:dyDescent="0.15">
      <c r="C1412" s="40" t="str">
        <f>IFERROR(IF(AND(I1412&lt;&gt;"",I1412&gt;=$E$2),MAX($C$4:C1411)+1,""),"")</f>
        <v/>
      </c>
      <c r="D1412" s="99" t="str">
        <f>IFERROR(IF(AND(H1412&lt;&gt;"",H1412&gt;=$E$2),MAX($D$4:D1411)+1,""),"")</f>
        <v/>
      </c>
      <c r="F1412" s="40" t="s">
        <v>9531</v>
      </c>
      <c r="G1412" s="40" t="s">
        <v>9532</v>
      </c>
      <c r="H1412" s="167">
        <v>0.5</v>
      </c>
      <c r="I1412" s="40" t="s">
        <v>5898</v>
      </c>
    </row>
    <row r="1413" spans="3:9" x14ac:dyDescent="0.15">
      <c r="C1413" s="40" t="str">
        <f>IFERROR(IF(AND(I1413&lt;&gt;"",I1413&gt;=$E$2),MAX($C$4:C1412)+1,""),"")</f>
        <v/>
      </c>
      <c r="D1413" s="99" t="str">
        <f>IFERROR(IF(AND(H1413&lt;&gt;"",H1413&gt;=$E$2),MAX($D$4:D1412)+1,""),"")</f>
        <v/>
      </c>
      <c r="F1413" s="40" t="s">
        <v>9533</v>
      </c>
      <c r="G1413" s="40" t="s">
        <v>9534</v>
      </c>
      <c r="H1413" s="167">
        <v>0.6</v>
      </c>
      <c r="I1413" s="40" t="s">
        <v>5898</v>
      </c>
    </row>
    <row r="1414" spans="3:9" x14ac:dyDescent="0.15">
      <c r="C1414" s="40" t="str">
        <f>IFERROR(IF(AND(I1414&lt;&gt;"",I1414&gt;=$E$2),MAX($C$4:C1413)+1,""),"")</f>
        <v/>
      </c>
      <c r="D1414" s="99" t="str">
        <f>IFERROR(IF(AND(H1414&lt;&gt;"",H1414&gt;=$E$2),MAX($D$4:D1413)+1,""),"")</f>
        <v/>
      </c>
      <c r="F1414" s="40" t="s">
        <v>9535</v>
      </c>
      <c r="G1414" s="40" t="s">
        <v>9536</v>
      </c>
      <c r="H1414" s="167" t="s">
        <v>5898</v>
      </c>
      <c r="I1414" s="40" t="s">
        <v>5898</v>
      </c>
    </row>
    <row r="1415" spans="3:9" x14ac:dyDescent="0.15">
      <c r="C1415" s="40" t="str">
        <f>IFERROR(IF(AND(I1415&lt;&gt;"",I1415&gt;=$E$2),MAX($C$4:C1414)+1,""),"")</f>
        <v/>
      </c>
      <c r="D1415" s="99" t="str">
        <f>IFERROR(IF(AND(H1415&lt;&gt;"",H1415&gt;=$E$2),MAX($D$4:D1414)+1,""),"")</f>
        <v/>
      </c>
      <c r="F1415" s="40" t="s">
        <v>9537</v>
      </c>
      <c r="G1415" s="40" t="s">
        <v>9538</v>
      </c>
      <c r="H1415" s="167">
        <v>1.2</v>
      </c>
      <c r="I1415" s="40" t="s">
        <v>5898</v>
      </c>
    </row>
    <row r="1416" spans="3:9" x14ac:dyDescent="0.15">
      <c r="C1416" s="40" t="str">
        <f>IFERROR(IF(AND(I1416&lt;&gt;"",I1416&gt;=$E$2),MAX($C$4:C1415)+1,""),"")</f>
        <v/>
      </c>
      <c r="D1416" s="99" t="str">
        <f>IFERROR(IF(AND(H1416&lt;&gt;"",H1416&gt;=$E$2),MAX($D$4:D1415)+1,""),"")</f>
        <v/>
      </c>
      <c r="F1416" s="40" t="s">
        <v>9539</v>
      </c>
      <c r="G1416" s="40" t="s">
        <v>9540</v>
      </c>
      <c r="H1416" s="167" t="s">
        <v>5898</v>
      </c>
      <c r="I1416" s="40" t="s">
        <v>5898</v>
      </c>
    </row>
    <row r="1417" spans="3:9" x14ac:dyDescent="0.15">
      <c r="C1417" s="40" t="str">
        <f>IFERROR(IF(AND(I1417&lt;&gt;"",I1417&gt;=$E$2),MAX($C$4:C1416)+1,""),"")</f>
        <v/>
      </c>
      <c r="D1417" s="99" t="str">
        <f>IFERROR(IF(AND(H1417&lt;&gt;"",H1417&gt;=$E$2),MAX($D$4:D1416)+1,""),"")</f>
        <v/>
      </c>
      <c r="F1417" s="40" t="s">
        <v>9541</v>
      </c>
      <c r="G1417" s="40" t="s">
        <v>9542</v>
      </c>
      <c r="H1417" s="167" t="s">
        <v>5898</v>
      </c>
      <c r="I1417" s="40" t="s">
        <v>5898</v>
      </c>
    </row>
    <row r="1418" spans="3:9" x14ac:dyDescent="0.15">
      <c r="C1418" s="40" t="str">
        <f>IFERROR(IF(AND(I1418&lt;&gt;"",I1418&gt;=$E$2),MAX($C$4:C1417)+1,""),"")</f>
        <v/>
      </c>
      <c r="D1418" s="99" t="str">
        <f>IFERROR(IF(AND(H1418&lt;&gt;"",H1418&gt;=$E$2),MAX($D$4:D1417)+1,""),"")</f>
        <v/>
      </c>
      <c r="F1418" s="40" t="s">
        <v>9543</v>
      </c>
      <c r="G1418" s="40" t="s">
        <v>9544</v>
      </c>
      <c r="H1418" s="167" t="s">
        <v>5898</v>
      </c>
      <c r="I1418" s="40" t="s">
        <v>5898</v>
      </c>
    </row>
    <row r="1419" spans="3:9" x14ac:dyDescent="0.15">
      <c r="C1419" s="40" t="str">
        <f>IFERROR(IF(AND(I1419&lt;&gt;"",I1419&gt;=$E$2),MAX($C$4:C1418)+1,""),"")</f>
        <v/>
      </c>
      <c r="D1419" s="99" t="str">
        <f>IFERROR(IF(AND(H1419&lt;&gt;"",H1419&gt;=$E$2),MAX($D$4:D1418)+1,""),"")</f>
        <v/>
      </c>
      <c r="F1419" s="40" t="s">
        <v>9545</v>
      </c>
      <c r="G1419" s="40" t="s">
        <v>9546</v>
      </c>
      <c r="H1419" s="167" t="s">
        <v>5898</v>
      </c>
      <c r="I1419" s="40" t="s">
        <v>5898</v>
      </c>
    </row>
    <row r="1420" spans="3:9" x14ac:dyDescent="0.15">
      <c r="C1420" s="40" t="str">
        <f>IFERROR(IF(AND(I1420&lt;&gt;"",I1420&gt;=$E$2),MAX($C$4:C1419)+1,""),"")</f>
        <v/>
      </c>
      <c r="D1420" s="99" t="str">
        <f>IFERROR(IF(AND(H1420&lt;&gt;"",H1420&gt;=$E$2),MAX($D$4:D1419)+1,""),"")</f>
        <v/>
      </c>
      <c r="F1420" s="40" t="s">
        <v>9547</v>
      </c>
      <c r="G1420" s="40" t="s">
        <v>9548</v>
      </c>
      <c r="H1420" s="167">
        <v>1</v>
      </c>
      <c r="I1420" s="40" t="s">
        <v>5898</v>
      </c>
    </row>
    <row r="1421" spans="3:9" x14ac:dyDescent="0.15">
      <c r="C1421" s="40" t="str">
        <f>IFERROR(IF(AND(I1421&lt;&gt;"",I1421&gt;=$E$2),MAX($C$4:C1420)+1,""),"")</f>
        <v/>
      </c>
      <c r="D1421" s="99" t="str">
        <f>IFERROR(IF(AND(H1421&lt;&gt;"",H1421&gt;=$E$2),MAX($D$4:D1420)+1,""),"")</f>
        <v/>
      </c>
      <c r="F1421" s="40" t="s">
        <v>9549</v>
      </c>
      <c r="G1421" s="40" t="s">
        <v>9550</v>
      </c>
      <c r="H1421" s="167" t="s">
        <v>5898</v>
      </c>
      <c r="I1421" s="40" t="s">
        <v>5898</v>
      </c>
    </row>
    <row r="1422" spans="3:9" x14ac:dyDescent="0.15">
      <c r="C1422" s="40" t="str">
        <f>IFERROR(IF(AND(I1422&lt;&gt;"",I1422&gt;=$E$2),MAX($C$4:C1421)+1,""),"")</f>
        <v/>
      </c>
      <c r="D1422" s="99" t="str">
        <f>IFERROR(IF(AND(H1422&lt;&gt;"",H1422&gt;=$E$2),MAX($D$4:D1421)+1,""),"")</f>
        <v/>
      </c>
      <c r="F1422" s="40" t="s">
        <v>9551</v>
      </c>
      <c r="G1422" s="40" t="s">
        <v>9552</v>
      </c>
      <c r="H1422" s="167">
        <v>0.99987809999999999</v>
      </c>
      <c r="I1422" s="40" t="s">
        <v>5898</v>
      </c>
    </row>
    <row r="1423" spans="3:9" x14ac:dyDescent="0.15">
      <c r="C1423" s="40" t="str">
        <f>IFERROR(IF(AND(I1423&lt;&gt;"",I1423&gt;=$E$2),MAX($C$4:C1422)+1,""),"")</f>
        <v/>
      </c>
      <c r="D1423" s="99" t="str">
        <f>IFERROR(IF(AND(H1423&lt;&gt;"",H1423&gt;=$E$2),MAX($D$4:D1422)+1,""),"")</f>
        <v/>
      </c>
      <c r="F1423" s="40" t="s">
        <v>9553</v>
      </c>
      <c r="G1423" s="40" t="s">
        <v>9554</v>
      </c>
      <c r="H1423" s="167" t="s">
        <v>5898</v>
      </c>
      <c r="I1423" s="40" t="s">
        <v>5898</v>
      </c>
    </row>
    <row r="1424" spans="3:9" x14ac:dyDescent="0.15">
      <c r="C1424" s="40" t="str">
        <f>IFERROR(IF(AND(I1424&lt;&gt;"",I1424&gt;=$E$2),MAX($C$4:C1423)+1,""),"")</f>
        <v/>
      </c>
      <c r="D1424" s="99" t="str">
        <f>IFERROR(IF(AND(H1424&lt;&gt;"",H1424&gt;=$E$2),MAX($D$4:D1423)+1,""),"")</f>
        <v/>
      </c>
      <c r="F1424" s="40" t="s">
        <v>9555</v>
      </c>
      <c r="G1424" s="40" t="s">
        <v>9556</v>
      </c>
      <c r="H1424" s="167" t="s">
        <v>5898</v>
      </c>
      <c r="I1424" s="40" t="s">
        <v>5898</v>
      </c>
    </row>
    <row r="1425" spans="3:9" x14ac:dyDescent="0.15">
      <c r="C1425" s="40" t="str">
        <f>IFERROR(IF(AND(I1425&lt;&gt;"",I1425&gt;=$E$2),MAX($C$4:C1424)+1,""),"")</f>
        <v/>
      </c>
      <c r="D1425" s="99" t="str">
        <f>IFERROR(IF(AND(H1425&lt;&gt;"",H1425&gt;=$E$2),MAX($D$4:D1424)+1,""),"")</f>
        <v/>
      </c>
      <c r="F1425" s="40" t="s">
        <v>9557</v>
      </c>
      <c r="G1425" s="40" t="s">
        <v>9558</v>
      </c>
      <c r="H1425" s="167" t="s">
        <v>5898</v>
      </c>
      <c r="I1425" s="40" t="s">
        <v>5898</v>
      </c>
    </row>
    <row r="1426" spans="3:9" x14ac:dyDescent="0.15">
      <c r="C1426" s="40" t="str">
        <f>IFERROR(IF(AND(I1426&lt;&gt;"",I1426&gt;=$E$2),MAX($C$4:C1425)+1,""),"")</f>
        <v/>
      </c>
      <c r="D1426" s="99" t="str">
        <f>IFERROR(IF(AND(H1426&lt;&gt;"",H1426&gt;=$E$2),MAX($D$4:D1425)+1,""),"")</f>
        <v/>
      </c>
      <c r="F1426" s="40" t="s">
        <v>9559</v>
      </c>
      <c r="G1426" s="40" t="s">
        <v>9560</v>
      </c>
      <c r="H1426" s="167" t="s">
        <v>5898</v>
      </c>
      <c r="I1426" s="40" t="s">
        <v>5898</v>
      </c>
    </row>
    <row r="1427" spans="3:9" x14ac:dyDescent="0.15">
      <c r="C1427" s="40" t="str">
        <f>IFERROR(IF(AND(I1427&lt;&gt;"",I1427&gt;=$E$2),MAX($C$4:C1426)+1,""),"")</f>
        <v/>
      </c>
      <c r="D1427" s="99" t="str">
        <f>IFERROR(IF(AND(H1427&lt;&gt;"",H1427&gt;=$E$2),MAX($D$4:D1426)+1,""),"")</f>
        <v/>
      </c>
      <c r="F1427" s="40" t="s">
        <v>9561</v>
      </c>
      <c r="G1427" s="40" t="s">
        <v>9562</v>
      </c>
      <c r="H1427" s="167" t="s">
        <v>5898</v>
      </c>
      <c r="I1427" s="40" t="s">
        <v>5898</v>
      </c>
    </row>
    <row r="1428" spans="3:9" x14ac:dyDescent="0.15">
      <c r="C1428" s="40" t="str">
        <f>IFERROR(IF(AND(I1428&lt;&gt;"",I1428&gt;=$E$2),MAX($C$4:C1427)+1,""),"")</f>
        <v/>
      </c>
      <c r="D1428" s="99" t="str">
        <f>IFERROR(IF(AND(H1428&lt;&gt;"",H1428&gt;=$E$2),MAX($D$4:D1427)+1,""),"")</f>
        <v/>
      </c>
      <c r="F1428" s="40" t="s">
        <v>9563</v>
      </c>
      <c r="G1428" s="40" t="s">
        <v>9564</v>
      </c>
      <c r="H1428" s="167" t="s">
        <v>5898</v>
      </c>
      <c r="I1428" s="40" t="s">
        <v>5898</v>
      </c>
    </row>
    <row r="1429" spans="3:9" x14ac:dyDescent="0.15">
      <c r="C1429" s="40" t="str">
        <f>IFERROR(IF(AND(I1429&lt;&gt;"",I1429&gt;=$E$2),MAX($C$4:C1428)+1,""),"")</f>
        <v/>
      </c>
      <c r="D1429" s="99" t="str">
        <f>IFERROR(IF(AND(H1429&lt;&gt;"",H1429&gt;=$E$2),MAX($D$4:D1428)+1,""),"")</f>
        <v/>
      </c>
      <c r="F1429" s="40" t="s">
        <v>9565</v>
      </c>
      <c r="G1429" s="40" t="s">
        <v>9566</v>
      </c>
      <c r="H1429" s="167">
        <v>1</v>
      </c>
      <c r="I1429" s="40" t="s">
        <v>5898</v>
      </c>
    </row>
    <row r="1430" spans="3:9" x14ac:dyDescent="0.15">
      <c r="C1430" s="40" t="str">
        <f>IFERROR(IF(AND(I1430&lt;&gt;"",I1430&gt;=$E$2),MAX($C$4:C1429)+1,""),"")</f>
        <v/>
      </c>
      <c r="D1430" s="99" t="str">
        <f>IFERROR(IF(AND(H1430&lt;&gt;"",H1430&gt;=$E$2),MAX($D$4:D1429)+1,""),"")</f>
        <v/>
      </c>
      <c r="F1430" s="40" t="s">
        <v>9567</v>
      </c>
      <c r="G1430" s="40" t="s">
        <v>9568</v>
      </c>
      <c r="H1430" s="167" t="s">
        <v>5898</v>
      </c>
      <c r="I1430" s="40" t="s">
        <v>5898</v>
      </c>
    </row>
    <row r="1431" spans="3:9" x14ac:dyDescent="0.15">
      <c r="C1431" s="40" t="str">
        <f>IFERROR(IF(AND(I1431&lt;&gt;"",I1431&gt;=$E$2),MAX($C$4:C1430)+1,""),"")</f>
        <v/>
      </c>
      <c r="D1431" s="99" t="str">
        <f>IFERROR(IF(AND(H1431&lt;&gt;"",H1431&gt;=$E$2),MAX($D$4:D1430)+1,""),"")</f>
        <v/>
      </c>
      <c r="F1431" s="40" t="s">
        <v>9569</v>
      </c>
      <c r="G1431" s="40" t="s">
        <v>9570</v>
      </c>
      <c r="H1431" s="167">
        <v>0.6</v>
      </c>
      <c r="I1431" s="40" t="s">
        <v>5898</v>
      </c>
    </row>
    <row r="1432" spans="3:9" x14ac:dyDescent="0.15">
      <c r="C1432" s="40" t="str">
        <f>IFERROR(IF(AND(I1432&lt;&gt;"",I1432&gt;=$E$2),MAX($C$4:C1431)+1,""),"")</f>
        <v/>
      </c>
      <c r="D1432" s="99" t="str">
        <f>IFERROR(IF(AND(H1432&lt;&gt;"",H1432&gt;=$E$2),MAX($D$4:D1431)+1,""),"")</f>
        <v/>
      </c>
      <c r="F1432" s="40" t="s">
        <v>9571</v>
      </c>
      <c r="G1432" s="40" t="s">
        <v>9572</v>
      </c>
      <c r="H1432" s="167" t="s">
        <v>5898</v>
      </c>
      <c r="I1432" s="40" t="s">
        <v>5898</v>
      </c>
    </row>
    <row r="1433" spans="3:9" x14ac:dyDescent="0.15">
      <c r="C1433" s="40" t="str">
        <f>IFERROR(IF(AND(I1433&lt;&gt;"",I1433&gt;=$E$2),MAX($C$4:C1432)+1,""),"")</f>
        <v/>
      </c>
      <c r="D1433" s="99" t="str">
        <f>IFERROR(IF(AND(H1433&lt;&gt;"",H1433&gt;=$E$2),MAX($D$4:D1432)+1,""),"")</f>
        <v/>
      </c>
      <c r="F1433" s="40" t="s">
        <v>9573</v>
      </c>
      <c r="G1433" s="40" t="s">
        <v>9574</v>
      </c>
      <c r="H1433" s="167" t="s">
        <v>5898</v>
      </c>
      <c r="I1433" s="40" t="s">
        <v>5898</v>
      </c>
    </row>
    <row r="1434" spans="3:9" x14ac:dyDescent="0.15">
      <c r="C1434" s="40" t="str">
        <f>IFERROR(IF(AND(I1434&lt;&gt;"",I1434&gt;=$E$2),MAX($C$4:C1433)+1,""),"")</f>
        <v/>
      </c>
      <c r="D1434" s="99" t="str">
        <f>IFERROR(IF(AND(H1434&lt;&gt;"",H1434&gt;=$E$2),MAX($D$4:D1433)+1,""),"")</f>
        <v/>
      </c>
      <c r="F1434" s="40" t="s">
        <v>9575</v>
      </c>
      <c r="G1434" s="40" t="s">
        <v>9576</v>
      </c>
      <c r="H1434" s="167">
        <v>0.6</v>
      </c>
      <c r="I1434" s="40" t="s">
        <v>5898</v>
      </c>
    </row>
    <row r="1435" spans="3:9" x14ac:dyDescent="0.15">
      <c r="C1435" s="40" t="str">
        <f>IFERROR(IF(AND(I1435&lt;&gt;"",I1435&gt;=$E$2),MAX($C$4:C1434)+1,""),"")</f>
        <v/>
      </c>
      <c r="D1435" s="99" t="str">
        <f>IFERROR(IF(AND(H1435&lt;&gt;"",H1435&gt;=$E$2),MAX($D$4:D1434)+1,""),"")</f>
        <v/>
      </c>
      <c r="F1435" s="40" t="s">
        <v>9577</v>
      </c>
      <c r="G1435" s="40" t="s">
        <v>9578</v>
      </c>
      <c r="H1435" s="167" t="s">
        <v>5898</v>
      </c>
      <c r="I1435" s="40" t="s">
        <v>5898</v>
      </c>
    </row>
    <row r="1436" spans="3:9" x14ac:dyDescent="0.15">
      <c r="C1436" s="40" t="str">
        <f>IFERROR(IF(AND(I1436&lt;&gt;"",I1436&gt;=$E$2),MAX($C$4:C1435)+1,""),"")</f>
        <v/>
      </c>
      <c r="D1436" s="99" t="str">
        <f>IFERROR(IF(AND(H1436&lt;&gt;"",H1436&gt;=$E$2),MAX($D$4:D1435)+1,""),"")</f>
        <v/>
      </c>
      <c r="F1436" s="40" t="s">
        <v>9579</v>
      </c>
      <c r="G1436" s="40" t="s">
        <v>9580</v>
      </c>
      <c r="H1436" s="167">
        <v>0.2</v>
      </c>
      <c r="I1436" s="40" t="s">
        <v>5898</v>
      </c>
    </row>
    <row r="1437" spans="3:9" x14ac:dyDescent="0.15">
      <c r="C1437" s="40" t="str">
        <f>IFERROR(IF(AND(I1437&lt;&gt;"",I1437&gt;=$E$2),MAX($C$4:C1436)+1,""),"")</f>
        <v/>
      </c>
      <c r="D1437" s="99" t="str">
        <f>IFERROR(IF(AND(H1437&lt;&gt;"",H1437&gt;=$E$2),MAX($D$4:D1436)+1,""),"")</f>
        <v/>
      </c>
      <c r="F1437" s="40" t="s">
        <v>9581</v>
      </c>
      <c r="G1437" s="40" t="s">
        <v>9582</v>
      </c>
      <c r="H1437" s="167" t="s">
        <v>5898</v>
      </c>
      <c r="I1437" s="40" t="s">
        <v>5898</v>
      </c>
    </row>
    <row r="1438" spans="3:9" x14ac:dyDescent="0.15">
      <c r="C1438" s="40" t="str">
        <f>IFERROR(IF(AND(I1438&lt;&gt;"",I1438&gt;=$E$2),MAX($C$4:C1437)+1,""),"")</f>
        <v/>
      </c>
      <c r="D1438" s="99" t="str">
        <f>IFERROR(IF(AND(H1438&lt;&gt;"",H1438&gt;=$E$2),MAX($D$4:D1437)+1,""),"")</f>
        <v/>
      </c>
      <c r="F1438" s="40" t="s">
        <v>9583</v>
      </c>
      <c r="G1438" s="40" t="s">
        <v>9584</v>
      </c>
      <c r="H1438" s="167" t="s">
        <v>5898</v>
      </c>
      <c r="I1438" s="40" t="s">
        <v>5898</v>
      </c>
    </row>
    <row r="1439" spans="3:9" x14ac:dyDescent="0.15">
      <c r="C1439" s="40" t="str">
        <f>IFERROR(IF(AND(I1439&lt;&gt;"",I1439&gt;=$E$2),MAX($C$4:C1438)+1,""),"")</f>
        <v/>
      </c>
      <c r="D1439" s="99" t="str">
        <f>IFERROR(IF(AND(H1439&lt;&gt;"",H1439&gt;=$E$2),MAX($D$4:D1438)+1,""),"")</f>
        <v/>
      </c>
      <c r="F1439" s="40" t="s">
        <v>9585</v>
      </c>
      <c r="G1439" s="40" t="s">
        <v>9586</v>
      </c>
      <c r="H1439" s="167" t="s">
        <v>5898</v>
      </c>
      <c r="I1439" s="40" t="s">
        <v>5898</v>
      </c>
    </row>
    <row r="1440" spans="3:9" x14ac:dyDescent="0.15">
      <c r="C1440" s="40" t="str">
        <f>IFERROR(IF(AND(I1440&lt;&gt;"",I1440&gt;=$E$2),MAX($C$4:C1439)+1,""),"")</f>
        <v/>
      </c>
      <c r="D1440" s="99" t="str">
        <f>IFERROR(IF(AND(H1440&lt;&gt;"",H1440&gt;=$E$2),MAX($D$4:D1439)+1,""),"")</f>
        <v/>
      </c>
      <c r="F1440" s="40" t="s">
        <v>9587</v>
      </c>
      <c r="G1440" s="40" t="s">
        <v>9588</v>
      </c>
      <c r="H1440" s="167" t="s">
        <v>5898</v>
      </c>
      <c r="I1440" s="40" t="s">
        <v>5898</v>
      </c>
    </row>
    <row r="1441" spans="3:9" x14ac:dyDescent="0.15">
      <c r="C1441" s="40" t="str">
        <f>IFERROR(IF(AND(I1441&lt;&gt;"",I1441&gt;=$E$2),MAX($C$4:C1440)+1,""),"")</f>
        <v/>
      </c>
      <c r="D1441" s="99" t="str">
        <f>IFERROR(IF(AND(H1441&lt;&gt;"",H1441&gt;=$E$2),MAX($D$4:D1440)+1,""),"")</f>
        <v/>
      </c>
      <c r="F1441" s="40" t="s">
        <v>9589</v>
      </c>
      <c r="G1441" s="40" t="s">
        <v>9590</v>
      </c>
      <c r="H1441" s="167" t="s">
        <v>5898</v>
      </c>
      <c r="I1441" s="40" t="s">
        <v>5898</v>
      </c>
    </row>
    <row r="1442" spans="3:9" x14ac:dyDescent="0.15">
      <c r="C1442" s="40" t="str">
        <f>IFERROR(IF(AND(I1442&lt;&gt;"",I1442&gt;=$E$2),MAX($C$4:C1441)+1,""),"")</f>
        <v/>
      </c>
      <c r="D1442" s="99" t="str">
        <f>IFERROR(IF(AND(H1442&lt;&gt;"",H1442&gt;=$E$2),MAX($D$4:D1441)+1,""),"")</f>
        <v/>
      </c>
      <c r="F1442" s="40" t="s">
        <v>9591</v>
      </c>
      <c r="G1442" s="40" t="s">
        <v>9592</v>
      </c>
      <c r="H1442" s="167" t="s">
        <v>5898</v>
      </c>
      <c r="I1442" s="40" t="s">
        <v>5898</v>
      </c>
    </row>
    <row r="1443" spans="3:9" x14ac:dyDescent="0.15">
      <c r="C1443" s="40" t="str">
        <f>IFERROR(IF(AND(I1443&lt;&gt;"",I1443&gt;=$E$2),MAX($C$4:C1442)+1,""),"")</f>
        <v/>
      </c>
      <c r="D1443" s="99" t="str">
        <f>IFERROR(IF(AND(H1443&lt;&gt;"",H1443&gt;=$E$2),MAX($D$4:D1442)+1,""),"")</f>
        <v/>
      </c>
      <c r="F1443" s="40" t="s">
        <v>9593</v>
      </c>
      <c r="G1443" s="40" t="s">
        <v>9594</v>
      </c>
      <c r="H1443" s="167">
        <v>1</v>
      </c>
      <c r="I1443" s="40" t="s">
        <v>5898</v>
      </c>
    </row>
    <row r="1444" spans="3:9" x14ac:dyDescent="0.15">
      <c r="C1444" s="40" t="str">
        <f>IFERROR(IF(AND(I1444&lt;&gt;"",I1444&gt;=$E$2),MAX($C$4:C1443)+1,""),"")</f>
        <v/>
      </c>
      <c r="D1444" s="99" t="str">
        <f>IFERROR(IF(AND(H1444&lt;&gt;"",H1444&gt;=$E$2),MAX($D$4:D1443)+1,""),"")</f>
        <v/>
      </c>
      <c r="F1444" s="40" t="s">
        <v>9595</v>
      </c>
      <c r="G1444" s="40" t="s">
        <v>9596</v>
      </c>
      <c r="H1444" s="167">
        <v>1</v>
      </c>
      <c r="I1444" s="40" t="s">
        <v>5898</v>
      </c>
    </row>
    <row r="1445" spans="3:9" x14ac:dyDescent="0.15">
      <c r="C1445" s="40" t="str">
        <f>IFERROR(IF(AND(I1445&lt;&gt;"",I1445&gt;=$E$2),MAX($C$4:C1444)+1,""),"")</f>
        <v/>
      </c>
      <c r="D1445" s="99" t="str">
        <f>IFERROR(IF(AND(H1445&lt;&gt;"",H1445&gt;=$E$2),MAX($D$4:D1444)+1,""),"")</f>
        <v/>
      </c>
      <c r="F1445" s="40" t="s">
        <v>9597</v>
      </c>
      <c r="G1445" s="40" t="s">
        <v>9598</v>
      </c>
      <c r="H1445" s="167" t="s">
        <v>5898</v>
      </c>
      <c r="I1445" s="40" t="s">
        <v>5898</v>
      </c>
    </row>
    <row r="1446" spans="3:9" x14ac:dyDescent="0.15">
      <c r="C1446" s="40" t="str">
        <f>IFERROR(IF(AND(I1446&lt;&gt;"",I1446&gt;=$E$2),MAX($C$4:C1445)+1,""),"")</f>
        <v/>
      </c>
      <c r="D1446" s="99" t="str">
        <f>IFERROR(IF(AND(H1446&lt;&gt;"",H1446&gt;=$E$2),MAX($D$4:D1445)+1,""),"")</f>
        <v/>
      </c>
      <c r="F1446" s="40" t="s">
        <v>9599</v>
      </c>
      <c r="G1446" s="40" t="s">
        <v>9600</v>
      </c>
      <c r="H1446" s="167">
        <v>0.2</v>
      </c>
      <c r="I1446" s="40" t="s">
        <v>5898</v>
      </c>
    </row>
    <row r="1447" spans="3:9" x14ac:dyDescent="0.15">
      <c r="C1447" s="40" t="str">
        <f>IFERROR(IF(AND(I1447&lt;&gt;"",I1447&gt;=$E$2),MAX($C$4:C1446)+1,""),"")</f>
        <v/>
      </c>
      <c r="D1447" s="99" t="str">
        <f>IFERROR(IF(AND(H1447&lt;&gt;"",H1447&gt;=$E$2),MAX($D$4:D1446)+1,""),"")</f>
        <v/>
      </c>
      <c r="F1447" s="40" t="s">
        <v>9601</v>
      </c>
      <c r="G1447" s="40" t="s">
        <v>9602</v>
      </c>
      <c r="H1447" s="167" t="s">
        <v>5898</v>
      </c>
      <c r="I1447" s="40" t="s">
        <v>5898</v>
      </c>
    </row>
    <row r="1448" spans="3:9" x14ac:dyDescent="0.15">
      <c r="C1448" s="40" t="str">
        <f>IFERROR(IF(AND(I1448&lt;&gt;"",I1448&gt;=$E$2),MAX($C$4:C1447)+1,""),"")</f>
        <v/>
      </c>
      <c r="D1448" s="99" t="str">
        <f>IFERROR(IF(AND(H1448&lt;&gt;"",H1448&gt;=$E$2),MAX($D$4:D1447)+1,""),"")</f>
        <v/>
      </c>
      <c r="F1448" s="40" t="s">
        <v>9603</v>
      </c>
      <c r="G1448" s="40" t="s">
        <v>9604</v>
      </c>
      <c r="H1448" s="167" t="s">
        <v>5898</v>
      </c>
      <c r="I1448" s="40" t="s">
        <v>5898</v>
      </c>
    </row>
    <row r="1449" spans="3:9" x14ac:dyDescent="0.15">
      <c r="C1449" s="40" t="str">
        <f>IFERROR(IF(AND(I1449&lt;&gt;"",I1449&gt;=$E$2),MAX($C$4:C1448)+1,""),"")</f>
        <v/>
      </c>
      <c r="D1449" s="99" t="str">
        <f>IFERROR(IF(AND(H1449&lt;&gt;"",H1449&gt;=$E$2),MAX($D$4:D1448)+1,""),"")</f>
        <v/>
      </c>
      <c r="F1449" s="40" t="s">
        <v>9605</v>
      </c>
      <c r="G1449" s="40" t="s">
        <v>9606</v>
      </c>
      <c r="H1449" s="167" t="s">
        <v>5898</v>
      </c>
      <c r="I1449" s="40" t="s">
        <v>5898</v>
      </c>
    </row>
    <row r="1450" spans="3:9" x14ac:dyDescent="0.15">
      <c r="C1450" s="40" t="str">
        <f>IFERROR(IF(AND(I1450&lt;&gt;"",I1450&gt;=$E$2),MAX($C$4:C1449)+1,""),"")</f>
        <v/>
      </c>
      <c r="D1450" s="99" t="str">
        <f>IFERROR(IF(AND(H1450&lt;&gt;"",H1450&gt;=$E$2),MAX($D$4:D1449)+1,""),"")</f>
        <v/>
      </c>
      <c r="F1450" s="40" t="s">
        <v>9607</v>
      </c>
      <c r="G1450" s="40" t="s">
        <v>9608</v>
      </c>
      <c r="H1450" s="167" t="s">
        <v>5898</v>
      </c>
      <c r="I1450" s="40" t="s">
        <v>5898</v>
      </c>
    </row>
    <row r="1451" spans="3:9" x14ac:dyDescent="0.15">
      <c r="C1451" s="40" t="str">
        <f>IFERROR(IF(AND(I1451&lt;&gt;"",I1451&gt;=$E$2),MAX($C$4:C1450)+1,""),"")</f>
        <v/>
      </c>
      <c r="D1451" s="99" t="str">
        <f>IFERROR(IF(AND(H1451&lt;&gt;"",H1451&gt;=$E$2),MAX($D$4:D1450)+1,""),"")</f>
        <v/>
      </c>
      <c r="F1451" s="40" t="s">
        <v>9609</v>
      </c>
      <c r="G1451" s="40" t="s">
        <v>9610</v>
      </c>
      <c r="H1451" s="167" t="s">
        <v>5898</v>
      </c>
      <c r="I1451" s="40" t="s">
        <v>5898</v>
      </c>
    </row>
    <row r="1452" spans="3:9" x14ac:dyDescent="0.15">
      <c r="C1452" s="40" t="str">
        <f>IFERROR(IF(AND(I1452&lt;&gt;"",I1452&gt;=$E$2),MAX($C$4:C1451)+1,""),"")</f>
        <v/>
      </c>
      <c r="D1452" s="99" t="str">
        <f>IFERROR(IF(AND(H1452&lt;&gt;"",H1452&gt;=$E$2),MAX($D$4:D1451)+1,""),"")</f>
        <v/>
      </c>
      <c r="F1452" s="40" t="s">
        <v>9611</v>
      </c>
      <c r="G1452" s="40" t="s">
        <v>9612</v>
      </c>
      <c r="H1452" s="167" t="s">
        <v>5898</v>
      </c>
      <c r="I1452" s="40" t="s">
        <v>5898</v>
      </c>
    </row>
    <row r="1453" spans="3:9" x14ac:dyDescent="0.15">
      <c r="C1453" s="40" t="str">
        <f>IFERROR(IF(AND(I1453&lt;&gt;"",I1453&gt;=$E$2),MAX($C$4:C1452)+1,""),"")</f>
        <v/>
      </c>
      <c r="D1453" s="99" t="str">
        <f>IFERROR(IF(AND(H1453&lt;&gt;"",H1453&gt;=$E$2),MAX($D$4:D1452)+1,""),"")</f>
        <v/>
      </c>
      <c r="F1453" s="40" t="s">
        <v>9613</v>
      </c>
      <c r="G1453" s="40" t="s">
        <v>9614</v>
      </c>
      <c r="H1453" s="167" t="s">
        <v>5898</v>
      </c>
      <c r="I1453" s="40" t="s">
        <v>5898</v>
      </c>
    </row>
    <row r="1454" spans="3:9" x14ac:dyDescent="0.15">
      <c r="C1454" s="40" t="str">
        <f>IFERROR(IF(AND(I1454&lt;&gt;"",I1454&gt;=$E$2),MAX($C$4:C1453)+1,""),"")</f>
        <v/>
      </c>
      <c r="D1454" s="99">
        <f>IFERROR(IF(AND(H1454&lt;&gt;"",H1454&gt;=$E$2),MAX($D$4:D1453)+1,""),"")</f>
        <v>64</v>
      </c>
      <c r="F1454" s="40" t="s">
        <v>9615</v>
      </c>
      <c r="G1454" s="40" t="s">
        <v>9616</v>
      </c>
      <c r="H1454" s="167">
        <v>1.5</v>
      </c>
      <c r="I1454" s="40" t="s">
        <v>5898</v>
      </c>
    </row>
    <row r="1455" spans="3:9" x14ac:dyDescent="0.15">
      <c r="C1455" s="40" t="str">
        <f>IFERROR(IF(AND(I1455&lt;&gt;"",I1455&gt;=$E$2),MAX($C$4:C1454)+1,""),"")</f>
        <v/>
      </c>
      <c r="D1455" s="99" t="str">
        <f>IFERROR(IF(AND(H1455&lt;&gt;"",H1455&gt;=$E$2),MAX($D$4:D1454)+1,""),"")</f>
        <v/>
      </c>
      <c r="F1455" s="40" t="s">
        <v>9617</v>
      </c>
      <c r="G1455" s="40" t="s">
        <v>9618</v>
      </c>
      <c r="H1455" s="167" t="s">
        <v>5898</v>
      </c>
      <c r="I1455" s="40" t="s">
        <v>5898</v>
      </c>
    </row>
    <row r="1456" spans="3:9" x14ac:dyDescent="0.15">
      <c r="C1456" s="40" t="str">
        <f>IFERROR(IF(AND(I1456&lt;&gt;"",I1456&gt;=$E$2),MAX($C$4:C1455)+1,""),"")</f>
        <v/>
      </c>
      <c r="D1456" s="99" t="str">
        <f>IFERROR(IF(AND(H1456&lt;&gt;"",H1456&gt;=$E$2),MAX($D$4:D1455)+1,""),"")</f>
        <v/>
      </c>
      <c r="F1456" s="40" t="s">
        <v>9619</v>
      </c>
      <c r="G1456" s="40" t="s">
        <v>9620</v>
      </c>
      <c r="H1456" s="167" t="s">
        <v>5898</v>
      </c>
      <c r="I1456" s="40" t="s">
        <v>5898</v>
      </c>
    </row>
    <row r="1457" spans="3:9" x14ac:dyDescent="0.15">
      <c r="C1457" s="40" t="str">
        <f>IFERROR(IF(AND(I1457&lt;&gt;"",I1457&gt;=$E$2),MAX($C$4:C1456)+1,""),"")</f>
        <v/>
      </c>
      <c r="D1457" s="99" t="str">
        <f>IFERROR(IF(AND(H1457&lt;&gt;"",H1457&gt;=$E$2),MAX($D$4:D1456)+1,""),"")</f>
        <v/>
      </c>
      <c r="F1457" s="40" t="s">
        <v>9621</v>
      </c>
      <c r="G1457" s="40" t="s">
        <v>9622</v>
      </c>
      <c r="H1457" s="167" t="s">
        <v>5898</v>
      </c>
      <c r="I1457" s="40" t="s">
        <v>5898</v>
      </c>
    </row>
    <row r="1458" spans="3:9" x14ac:dyDescent="0.15">
      <c r="C1458" s="40" t="str">
        <f>IFERROR(IF(AND(I1458&lt;&gt;"",I1458&gt;=$E$2),MAX($C$4:C1457)+1,""),"")</f>
        <v/>
      </c>
      <c r="D1458" s="99">
        <f>IFERROR(IF(AND(H1458&lt;&gt;"",H1458&gt;=$E$2),MAX($D$4:D1457)+1,""),"")</f>
        <v>65</v>
      </c>
      <c r="F1458" s="40" t="s">
        <v>9623</v>
      </c>
      <c r="G1458" s="40" t="s">
        <v>9624</v>
      </c>
      <c r="H1458" s="167">
        <v>2.2000000000000002</v>
      </c>
      <c r="I1458" s="40" t="s">
        <v>5898</v>
      </c>
    </row>
    <row r="1459" spans="3:9" x14ac:dyDescent="0.15">
      <c r="C1459" s="40" t="str">
        <f>IFERROR(IF(AND(I1459&lt;&gt;"",I1459&gt;=$E$2),MAX($C$4:C1458)+1,""),"")</f>
        <v/>
      </c>
      <c r="D1459" s="99" t="str">
        <f>IFERROR(IF(AND(H1459&lt;&gt;"",H1459&gt;=$E$2),MAX($D$4:D1458)+1,""),"")</f>
        <v/>
      </c>
      <c r="F1459" s="40" t="s">
        <v>9625</v>
      </c>
      <c r="G1459" s="40" t="s">
        <v>9626</v>
      </c>
      <c r="H1459" s="167" t="s">
        <v>5898</v>
      </c>
      <c r="I1459" s="40" t="s">
        <v>5898</v>
      </c>
    </row>
    <row r="1460" spans="3:9" x14ac:dyDescent="0.15">
      <c r="C1460" s="40" t="str">
        <f>IFERROR(IF(AND(I1460&lt;&gt;"",I1460&gt;=$E$2),MAX($C$4:C1459)+1,""),"")</f>
        <v/>
      </c>
      <c r="D1460" s="99" t="str">
        <f>IFERROR(IF(AND(H1460&lt;&gt;"",H1460&gt;=$E$2),MAX($D$4:D1459)+1,""),"")</f>
        <v/>
      </c>
      <c r="F1460" s="40" t="s">
        <v>9627</v>
      </c>
      <c r="G1460" s="40" t="s">
        <v>9628</v>
      </c>
      <c r="H1460" s="167" t="s">
        <v>5898</v>
      </c>
      <c r="I1460" s="40" t="s">
        <v>5898</v>
      </c>
    </row>
    <row r="1461" spans="3:9" x14ac:dyDescent="0.15">
      <c r="C1461" s="40" t="str">
        <f>IFERROR(IF(AND(I1461&lt;&gt;"",I1461&gt;=$E$2),MAX($C$4:C1460)+1,""),"")</f>
        <v/>
      </c>
      <c r="D1461" s="99" t="str">
        <f>IFERROR(IF(AND(H1461&lt;&gt;"",H1461&gt;=$E$2),MAX($D$4:D1460)+1,""),"")</f>
        <v/>
      </c>
      <c r="F1461" s="40" t="s">
        <v>9629</v>
      </c>
      <c r="G1461" s="40" t="s">
        <v>9630</v>
      </c>
      <c r="H1461" s="167" t="s">
        <v>5898</v>
      </c>
      <c r="I1461" s="40" t="s">
        <v>5898</v>
      </c>
    </row>
    <row r="1462" spans="3:9" x14ac:dyDescent="0.15">
      <c r="C1462" s="40" t="str">
        <f>IFERROR(IF(AND(I1462&lt;&gt;"",I1462&gt;=$E$2),MAX($C$4:C1461)+1,""),"")</f>
        <v/>
      </c>
      <c r="D1462" s="99" t="str">
        <f>IFERROR(IF(AND(H1462&lt;&gt;"",H1462&gt;=$E$2),MAX($D$4:D1461)+1,""),"")</f>
        <v/>
      </c>
      <c r="F1462" s="40" t="s">
        <v>9631</v>
      </c>
      <c r="G1462" s="40" t="s">
        <v>9632</v>
      </c>
      <c r="H1462" s="167" t="s">
        <v>5898</v>
      </c>
      <c r="I1462" s="40" t="s">
        <v>5898</v>
      </c>
    </row>
    <row r="1463" spans="3:9" x14ac:dyDescent="0.15">
      <c r="C1463" s="40" t="str">
        <f>IFERROR(IF(AND(I1463&lt;&gt;"",I1463&gt;=$E$2),MAX($C$4:C1462)+1,""),"")</f>
        <v/>
      </c>
      <c r="D1463" s="99" t="str">
        <f>IFERROR(IF(AND(H1463&lt;&gt;"",H1463&gt;=$E$2),MAX($D$4:D1462)+1,""),"")</f>
        <v/>
      </c>
      <c r="F1463" s="40" t="s">
        <v>9633</v>
      </c>
      <c r="G1463" s="40" t="s">
        <v>9634</v>
      </c>
      <c r="H1463" s="167">
        <v>1</v>
      </c>
      <c r="I1463" s="40" t="s">
        <v>5898</v>
      </c>
    </row>
    <row r="1464" spans="3:9" x14ac:dyDescent="0.15">
      <c r="C1464" s="40" t="str">
        <f>IFERROR(IF(AND(I1464&lt;&gt;"",I1464&gt;=$E$2),MAX($C$4:C1463)+1,""),"")</f>
        <v/>
      </c>
      <c r="D1464" s="99" t="str">
        <f>IFERROR(IF(AND(H1464&lt;&gt;"",H1464&gt;=$E$2),MAX($D$4:D1463)+1,""),"")</f>
        <v/>
      </c>
      <c r="F1464" s="40" t="s">
        <v>9635</v>
      </c>
      <c r="G1464" s="40" t="s">
        <v>9636</v>
      </c>
      <c r="H1464" s="167" t="s">
        <v>5898</v>
      </c>
      <c r="I1464" s="40" t="s">
        <v>5898</v>
      </c>
    </row>
    <row r="1465" spans="3:9" x14ac:dyDescent="0.15">
      <c r="C1465" s="40" t="str">
        <f>IFERROR(IF(AND(I1465&lt;&gt;"",I1465&gt;=$E$2),MAX($C$4:C1464)+1,""),"")</f>
        <v/>
      </c>
      <c r="D1465" s="99" t="str">
        <f>IFERROR(IF(AND(H1465&lt;&gt;"",H1465&gt;=$E$2),MAX($D$4:D1464)+1,""),"")</f>
        <v/>
      </c>
      <c r="F1465" s="40" t="s">
        <v>9637</v>
      </c>
      <c r="G1465" s="40" t="s">
        <v>9638</v>
      </c>
      <c r="H1465" s="167" t="s">
        <v>5898</v>
      </c>
      <c r="I1465" s="40" t="s">
        <v>5898</v>
      </c>
    </row>
    <row r="1466" spans="3:9" x14ac:dyDescent="0.15">
      <c r="C1466" s="40" t="str">
        <f>IFERROR(IF(AND(I1466&lt;&gt;"",I1466&gt;=$E$2),MAX($C$4:C1465)+1,""),"")</f>
        <v/>
      </c>
      <c r="D1466" s="99" t="str">
        <f>IFERROR(IF(AND(H1466&lt;&gt;"",H1466&gt;=$E$2),MAX($D$4:D1465)+1,""),"")</f>
        <v/>
      </c>
      <c r="F1466" s="40" t="s">
        <v>9639</v>
      </c>
      <c r="G1466" s="40" t="s">
        <v>9640</v>
      </c>
      <c r="H1466" s="167" t="s">
        <v>5898</v>
      </c>
      <c r="I1466" s="40" t="s">
        <v>5898</v>
      </c>
    </row>
    <row r="1467" spans="3:9" x14ac:dyDescent="0.15">
      <c r="C1467" s="40" t="str">
        <f>IFERROR(IF(AND(I1467&lt;&gt;"",I1467&gt;=$E$2),MAX($C$4:C1466)+1,""),"")</f>
        <v/>
      </c>
      <c r="D1467" s="99" t="str">
        <f>IFERROR(IF(AND(H1467&lt;&gt;"",H1467&gt;=$E$2),MAX($D$4:D1466)+1,""),"")</f>
        <v/>
      </c>
      <c r="F1467" s="40" t="s">
        <v>9641</v>
      </c>
      <c r="G1467" s="40" t="s">
        <v>9642</v>
      </c>
      <c r="H1467" s="167" t="s">
        <v>5898</v>
      </c>
      <c r="I1467" s="40" t="s">
        <v>5898</v>
      </c>
    </row>
    <row r="1468" spans="3:9" x14ac:dyDescent="0.15">
      <c r="C1468" s="40" t="str">
        <f>IFERROR(IF(AND(I1468&lt;&gt;"",I1468&gt;=$E$2),MAX($C$4:C1467)+1,""),"")</f>
        <v/>
      </c>
      <c r="D1468" s="99" t="str">
        <f>IFERROR(IF(AND(H1468&lt;&gt;"",H1468&gt;=$E$2),MAX($D$4:D1467)+1,""),"")</f>
        <v/>
      </c>
      <c r="F1468" s="40" t="s">
        <v>9643</v>
      </c>
      <c r="G1468" s="40" t="s">
        <v>9644</v>
      </c>
      <c r="H1468" s="167" t="s">
        <v>5898</v>
      </c>
      <c r="I1468" s="40" t="s">
        <v>5898</v>
      </c>
    </row>
    <row r="1469" spans="3:9" x14ac:dyDescent="0.15">
      <c r="C1469" s="40" t="str">
        <f>IFERROR(IF(AND(I1469&lt;&gt;"",I1469&gt;=$E$2),MAX($C$4:C1468)+1,""),"")</f>
        <v/>
      </c>
      <c r="D1469" s="99" t="str">
        <f>IFERROR(IF(AND(H1469&lt;&gt;"",H1469&gt;=$E$2),MAX($D$4:D1468)+1,""),"")</f>
        <v/>
      </c>
      <c r="F1469" s="40" t="s">
        <v>9645</v>
      </c>
      <c r="G1469" s="40" t="s">
        <v>9646</v>
      </c>
      <c r="H1469" s="167" t="s">
        <v>5898</v>
      </c>
      <c r="I1469" s="40" t="s">
        <v>5898</v>
      </c>
    </row>
    <row r="1470" spans="3:9" x14ac:dyDescent="0.15">
      <c r="C1470" s="40" t="str">
        <f>IFERROR(IF(AND(I1470&lt;&gt;"",I1470&gt;=$E$2),MAX($C$4:C1469)+1,""),"")</f>
        <v/>
      </c>
      <c r="D1470" s="99" t="str">
        <f>IFERROR(IF(AND(H1470&lt;&gt;"",H1470&gt;=$E$2),MAX($D$4:D1469)+1,""),"")</f>
        <v/>
      </c>
      <c r="F1470" s="40" t="s">
        <v>9647</v>
      </c>
      <c r="G1470" s="40" t="s">
        <v>9648</v>
      </c>
      <c r="H1470" s="167">
        <v>0.5</v>
      </c>
      <c r="I1470" s="40" t="s">
        <v>5898</v>
      </c>
    </row>
    <row r="1471" spans="3:9" x14ac:dyDescent="0.15">
      <c r="C1471" s="40" t="str">
        <f>IFERROR(IF(AND(I1471&lt;&gt;"",I1471&gt;=$E$2),MAX($C$4:C1470)+1,""),"")</f>
        <v/>
      </c>
      <c r="D1471" s="99" t="str">
        <f>IFERROR(IF(AND(H1471&lt;&gt;"",H1471&gt;=$E$2),MAX($D$4:D1470)+1,""),"")</f>
        <v/>
      </c>
      <c r="F1471" s="40" t="s">
        <v>9649</v>
      </c>
      <c r="G1471" s="40" t="s">
        <v>9650</v>
      </c>
      <c r="H1471" s="167" t="s">
        <v>5898</v>
      </c>
      <c r="I1471" s="40" t="s">
        <v>5898</v>
      </c>
    </row>
    <row r="1472" spans="3:9" x14ac:dyDescent="0.15">
      <c r="C1472" s="40" t="str">
        <f>IFERROR(IF(AND(I1472&lt;&gt;"",I1472&gt;=$E$2),MAX($C$4:C1471)+1,""),"")</f>
        <v/>
      </c>
      <c r="D1472" s="99" t="str">
        <f>IFERROR(IF(AND(H1472&lt;&gt;"",H1472&gt;=$E$2),MAX($D$4:D1471)+1,""),"")</f>
        <v/>
      </c>
      <c r="F1472" s="40" t="s">
        <v>9651</v>
      </c>
      <c r="G1472" s="40" t="s">
        <v>9652</v>
      </c>
      <c r="H1472" s="167" t="s">
        <v>5898</v>
      </c>
      <c r="I1472" s="40" t="s">
        <v>5898</v>
      </c>
    </row>
    <row r="1473" spans="3:9" x14ac:dyDescent="0.15">
      <c r="C1473" s="40" t="str">
        <f>IFERROR(IF(AND(I1473&lt;&gt;"",I1473&gt;=$E$2),MAX($C$4:C1472)+1,""),"")</f>
        <v/>
      </c>
      <c r="D1473" s="99" t="str">
        <f>IFERROR(IF(AND(H1473&lt;&gt;"",H1473&gt;=$E$2),MAX($D$4:D1472)+1,""),"")</f>
        <v/>
      </c>
      <c r="F1473" s="40" t="s">
        <v>9653</v>
      </c>
      <c r="G1473" s="40" t="s">
        <v>9654</v>
      </c>
      <c r="H1473" s="167" t="s">
        <v>5898</v>
      </c>
      <c r="I1473" s="40" t="s">
        <v>5898</v>
      </c>
    </row>
    <row r="1474" spans="3:9" x14ac:dyDescent="0.15">
      <c r="C1474" s="40" t="str">
        <f>IFERROR(IF(AND(I1474&lt;&gt;"",I1474&gt;=$E$2),MAX($C$4:C1473)+1,""),"")</f>
        <v/>
      </c>
      <c r="D1474" s="99" t="str">
        <f>IFERROR(IF(AND(H1474&lt;&gt;"",H1474&gt;=$E$2),MAX($D$4:D1473)+1,""),"")</f>
        <v/>
      </c>
      <c r="F1474" s="40" t="s">
        <v>9655</v>
      </c>
      <c r="G1474" s="40" t="s">
        <v>9656</v>
      </c>
      <c r="H1474" s="167" t="s">
        <v>5898</v>
      </c>
      <c r="I1474" s="40" t="s">
        <v>5898</v>
      </c>
    </row>
    <row r="1475" spans="3:9" x14ac:dyDescent="0.15">
      <c r="C1475" s="40" t="str">
        <f>IFERROR(IF(AND(I1475&lt;&gt;"",I1475&gt;=$E$2),MAX($C$4:C1474)+1,""),"")</f>
        <v/>
      </c>
      <c r="D1475" s="99" t="str">
        <f>IFERROR(IF(AND(H1475&lt;&gt;"",H1475&gt;=$E$2),MAX($D$4:D1474)+1,""),"")</f>
        <v/>
      </c>
      <c r="F1475" s="40" t="s">
        <v>9657</v>
      </c>
      <c r="G1475" s="40" t="s">
        <v>9658</v>
      </c>
      <c r="H1475" s="167" t="s">
        <v>5898</v>
      </c>
      <c r="I1475" s="40" t="s">
        <v>5898</v>
      </c>
    </row>
    <row r="1476" spans="3:9" x14ac:dyDescent="0.15">
      <c r="C1476" s="40" t="str">
        <f>IFERROR(IF(AND(I1476&lt;&gt;"",I1476&gt;=$E$2),MAX($C$4:C1475)+1,""),"")</f>
        <v/>
      </c>
      <c r="D1476" s="99" t="str">
        <f>IFERROR(IF(AND(H1476&lt;&gt;"",H1476&gt;=$E$2),MAX($D$4:D1475)+1,""),"")</f>
        <v/>
      </c>
      <c r="F1476" s="40" t="s">
        <v>9659</v>
      </c>
      <c r="G1476" s="40" t="s">
        <v>9660</v>
      </c>
      <c r="H1476" s="167" t="s">
        <v>5898</v>
      </c>
      <c r="I1476" s="40" t="s">
        <v>5898</v>
      </c>
    </row>
    <row r="1477" spans="3:9" x14ac:dyDescent="0.15">
      <c r="C1477" s="40" t="str">
        <f>IFERROR(IF(AND(I1477&lt;&gt;"",I1477&gt;=$E$2),MAX($C$4:C1476)+1,""),"")</f>
        <v/>
      </c>
      <c r="D1477" s="99" t="str">
        <f>IFERROR(IF(AND(H1477&lt;&gt;"",H1477&gt;=$E$2),MAX($D$4:D1476)+1,""),"")</f>
        <v/>
      </c>
      <c r="F1477" s="40" t="s">
        <v>9661</v>
      </c>
      <c r="G1477" s="40" t="s">
        <v>9662</v>
      </c>
      <c r="H1477" s="167" t="s">
        <v>5898</v>
      </c>
      <c r="I1477" s="40" t="s">
        <v>5898</v>
      </c>
    </row>
    <row r="1478" spans="3:9" x14ac:dyDescent="0.15">
      <c r="C1478" s="40" t="str">
        <f>IFERROR(IF(AND(I1478&lt;&gt;"",I1478&gt;=$E$2),MAX($C$4:C1477)+1,""),"")</f>
        <v/>
      </c>
      <c r="D1478" s="99" t="str">
        <f>IFERROR(IF(AND(H1478&lt;&gt;"",H1478&gt;=$E$2),MAX($D$4:D1477)+1,""),"")</f>
        <v/>
      </c>
      <c r="F1478" s="40" t="s">
        <v>9663</v>
      </c>
      <c r="G1478" s="40" t="s">
        <v>9664</v>
      </c>
      <c r="H1478" s="167" t="s">
        <v>5898</v>
      </c>
      <c r="I1478" s="40" t="s">
        <v>5898</v>
      </c>
    </row>
    <row r="1479" spans="3:9" x14ac:dyDescent="0.15">
      <c r="C1479" s="40" t="str">
        <f>IFERROR(IF(AND(I1479&lt;&gt;"",I1479&gt;=$E$2),MAX($C$4:C1478)+1,""),"")</f>
        <v/>
      </c>
      <c r="D1479" s="99" t="str">
        <f>IFERROR(IF(AND(H1479&lt;&gt;"",H1479&gt;=$E$2),MAX($D$4:D1478)+1,""),"")</f>
        <v/>
      </c>
      <c r="F1479" s="40" t="s">
        <v>9665</v>
      </c>
      <c r="G1479" s="40" t="s">
        <v>9666</v>
      </c>
      <c r="H1479" s="167" t="s">
        <v>5898</v>
      </c>
      <c r="I1479" s="40" t="s">
        <v>5898</v>
      </c>
    </row>
    <row r="1480" spans="3:9" x14ac:dyDescent="0.15">
      <c r="C1480" s="40" t="str">
        <f>IFERROR(IF(AND(I1480&lt;&gt;"",I1480&gt;=$E$2),MAX($C$4:C1479)+1,""),"")</f>
        <v/>
      </c>
      <c r="D1480" s="99" t="str">
        <f>IFERROR(IF(AND(H1480&lt;&gt;"",H1480&gt;=$E$2),MAX($D$4:D1479)+1,""),"")</f>
        <v/>
      </c>
      <c r="F1480" s="40" t="s">
        <v>9667</v>
      </c>
      <c r="G1480" s="40" t="s">
        <v>9668</v>
      </c>
      <c r="H1480" s="167">
        <v>0.4996546</v>
      </c>
      <c r="I1480" s="40" t="s">
        <v>5898</v>
      </c>
    </row>
    <row r="1481" spans="3:9" x14ac:dyDescent="0.15">
      <c r="C1481" s="40" t="str">
        <f>IFERROR(IF(AND(I1481&lt;&gt;"",I1481&gt;=$E$2),MAX($C$4:C1480)+1,""),"")</f>
        <v/>
      </c>
      <c r="D1481" s="99" t="str">
        <f>IFERROR(IF(AND(H1481&lt;&gt;"",H1481&gt;=$E$2),MAX($D$4:D1480)+1,""),"")</f>
        <v/>
      </c>
      <c r="F1481" s="40" t="s">
        <v>9669</v>
      </c>
      <c r="G1481" s="40" t="s">
        <v>9670</v>
      </c>
      <c r="H1481" s="167" t="s">
        <v>5898</v>
      </c>
      <c r="I1481" s="40" t="s">
        <v>5898</v>
      </c>
    </row>
    <row r="1482" spans="3:9" x14ac:dyDescent="0.15">
      <c r="C1482" s="40" t="str">
        <f>IFERROR(IF(AND(I1482&lt;&gt;"",I1482&gt;=$E$2),MAX($C$4:C1481)+1,""),"")</f>
        <v/>
      </c>
      <c r="D1482" s="99" t="str">
        <f>IFERROR(IF(AND(H1482&lt;&gt;"",H1482&gt;=$E$2),MAX($D$4:D1481)+1,""),"")</f>
        <v/>
      </c>
      <c r="F1482" s="40" t="s">
        <v>9671</v>
      </c>
      <c r="G1482" s="40" t="s">
        <v>9672</v>
      </c>
      <c r="H1482" s="167" t="s">
        <v>5898</v>
      </c>
      <c r="I1482" s="40" t="s">
        <v>5898</v>
      </c>
    </row>
    <row r="1483" spans="3:9" x14ac:dyDescent="0.15">
      <c r="C1483" s="40">
        <f>IFERROR(IF(AND(I1483&lt;&gt;"",I1483&gt;=$E$2),MAX($C$4:C1482)+1,""),"")</f>
        <v>14</v>
      </c>
      <c r="D1483" s="99" t="str">
        <f>IFERROR(IF(AND(H1483&lt;&gt;"",H1483&gt;=$E$2),MAX($D$4:D1482)+1,""),"")</f>
        <v/>
      </c>
      <c r="F1483" s="40" t="s">
        <v>9673</v>
      </c>
      <c r="G1483" s="40" t="s">
        <v>9674</v>
      </c>
      <c r="H1483" s="167" t="s">
        <v>5898</v>
      </c>
      <c r="I1483" s="40">
        <v>2</v>
      </c>
    </row>
    <row r="1484" spans="3:9" x14ac:dyDescent="0.15">
      <c r="C1484" s="40" t="str">
        <f>IFERROR(IF(AND(I1484&lt;&gt;"",I1484&gt;=$E$2),MAX($C$4:C1483)+1,""),"")</f>
        <v/>
      </c>
      <c r="D1484" s="99">
        <f>IFERROR(IF(AND(H1484&lt;&gt;"",H1484&gt;=$E$2),MAX($D$4:D1483)+1,""),"")</f>
        <v>66</v>
      </c>
      <c r="F1484" s="40" t="s">
        <v>9675</v>
      </c>
      <c r="G1484" s="40" t="s">
        <v>9676</v>
      </c>
      <c r="H1484" s="167">
        <v>2</v>
      </c>
      <c r="I1484" s="40" t="s">
        <v>5898</v>
      </c>
    </row>
    <row r="1485" spans="3:9" x14ac:dyDescent="0.15">
      <c r="C1485" s="40" t="str">
        <f>IFERROR(IF(AND(I1485&lt;&gt;"",I1485&gt;=$E$2),MAX($C$4:C1484)+1,""),"")</f>
        <v/>
      </c>
      <c r="D1485" s="99" t="str">
        <f>IFERROR(IF(AND(H1485&lt;&gt;"",H1485&gt;=$E$2),MAX($D$4:D1484)+1,""),"")</f>
        <v/>
      </c>
      <c r="F1485" s="40" t="s">
        <v>9677</v>
      </c>
      <c r="G1485" s="40" t="s">
        <v>9678</v>
      </c>
      <c r="H1485" s="167" t="s">
        <v>5898</v>
      </c>
      <c r="I1485" s="40" t="s">
        <v>5898</v>
      </c>
    </row>
    <row r="1486" spans="3:9" x14ac:dyDescent="0.15">
      <c r="C1486" s="40" t="str">
        <f>IFERROR(IF(AND(I1486&lt;&gt;"",I1486&gt;=$E$2),MAX($C$4:C1485)+1,""),"")</f>
        <v/>
      </c>
      <c r="D1486" s="99" t="str">
        <f>IFERROR(IF(AND(H1486&lt;&gt;"",H1486&gt;=$E$2),MAX($D$4:D1485)+1,""),"")</f>
        <v/>
      </c>
      <c r="F1486" s="40" t="s">
        <v>9679</v>
      </c>
      <c r="G1486" s="40" t="s">
        <v>9680</v>
      </c>
      <c r="H1486" s="167" t="s">
        <v>5898</v>
      </c>
      <c r="I1486" s="40" t="s">
        <v>5898</v>
      </c>
    </row>
    <row r="1487" spans="3:9" x14ac:dyDescent="0.15">
      <c r="C1487" s="40" t="str">
        <f>IFERROR(IF(AND(I1487&lt;&gt;"",I1487&gt;=$E$2),MAX($C$4:C1486)+1,""),"")</f>
        <v/>
      </c>
      <c r="D1487" s="99" t="str">
        <f>IFERROR(IF(AND(H1487&lt;&gt;"",H1487&gt;=$E$2),MAX($D$4:D1486)+1,""),"")</f>
        <v/>
      </c>
      <c r="F1487" s="40" t="s">
        <v>9681</v>
      </c>
      <c r="G1487" s="40" t="s">
        <v>9682</v>
      </c>
      <c r="H1487" s="167" t="s">
        <v>5898</v>
      </c>
      <c r="I1487" s="40" t="s">
        <v>5898</v>
      </c>
    </row>
    <row r="1488" spans="3:9" x14ac:dyDescent="0.15">
      <c r="C1488" s="40" t="str">
        <f>IFERROR(IF(AND(I1488&lt;&gt;"",I1488&gt;=$E$2),MAX($C$4:C1487)+1,""),"")</f>
        <v/>
      </c>
      <c r="D1488" s="99" t="str">
        <f>IFERROR(IF(AND(H1488&lt;&gt;"",H1488&gt;=$E$2),MAX($D$4:D1487)+1,""),"")</f>
        <v/>
      </c>
      <c r="F1488" s="40" t="s">
        <v>9683</v>
      </c>
      <c r="G1488" s="40" t="s">
        <v>9684</v>
      </c>
      <c r="H1488" s="167" t="s">
        <v>5898</v>
      </c>
      <c r="I1488" s="40" t="s">
        <v>5898</v>
      </c>
    </row>
    <row r="1489" spans="3:9" x14ac:dyDescent="0.15">
      <c r="C1489" s="40" t="str">
        <f>IFERROR(IF(AND(I1489&lt;&gt;"",I1489&gt;=$E$2),MAX($C$4:C1488)+1,""),"")</f>
        <v/>
      </c>
      <c r="D1489" s="99" t="str">
        <f>IFERROR(IF(AND(H1489&lt;&gt;"",H1489&gt;=$E$2),MAX($D$4:D1488)+1,""),"")</f>
        <v/>
      </c>
      <c r="F1489" s="40" t="s">
        <v>9685</v>
      </c>
      <c r="G1489" s="40" t="s">
        <v>9686</v>
      </c>
      <c r="H1489" s="167" t="s">
        <v>5898</v>
      </c>
      <c r="I1489" s="40" t="s">
        <v>5898</v>
      </c>
    </row>
    <row r="1490" spans="3:9" x14ac:dyDescent="0.15">
      <c r="C1490" s="40" t="str">
        <f>IFERROR(IF(AND(I1490&lt;&gt;"",I1490&gt;=$E$2),MAX($C$4:C1489)+1,""),"")</f>
        <v/>
      </c>
      <c r="D1490" s="99" t="str">
        <f>IFERROR(IF(AND(H1490&lt;&gt;"",H1490&gt;=$E$2),MAX($D$4:D1489)+1,""),"")</f>
        <v/>
      </c>
      <c r="F1490" s="40" t="s">
        <v>9687</v>
      </c>
      <c r="G1490" s="40" t="s">
        <v>9688</v>
      </c>
      <c r="H1490" s="167" t="s">
        <v>5898</v>
      </c>
      <c r="I1490" s="40" t="s">
        <v>5898</v>
      </c>
    </row>
    <row r="1491" spans="3:9" x14ac:dyDescent="0.15">
      <c r="C1491" s="40" t="str">
        <f>IFERROR(IF(AND(I1491&lt;&gt;"",I1491&gt;=$E$2),MAX($C$4:C1490)+1,""),"")</f>
        <v/>
      </c>
      <c r="D1491" s="99" t="str">
        <f>IFERROR(IF(AND(H1491&lt;&gt;"",H1491&gt;=$E$2),MAX($D$4:D1490)+1,""),"")</f>
        <v/>
      </c>
      <c r="F1491" s="40" t="s">
        <v>9689</v>
      </c>
      <c r="G1491" s="40" t="s">
        <v>9690</v>
      </c>
      <c r="H1491" s="167" t="s">
        <v>5898</v>
      </c>
      <c r="I1491" s="40" t="s">
        <v>5898</v>
      </c>
    </row>
    <row r="1492" spans="3:9" x14ac:dyDescent="0.15">
      <c r="C1492" s="40" t="str">
        <f>IFERROR(IF(AND(I1492&lt;&gt;"",I1492&gt;=$E$2),MAX($C$4:C1491)+1,""),"")</f>
        <v/>
      </c>
      <c r="D1492" s="99" t="str">
        <f>IFERROR(IF(AND(H1492&lt;&gt;"",H1492&gt;=$E$2),MAX($D$4:D1491)+1,""),"")</f>
        <v/>
      </c>
      <c r="F1492" s="40" t="s">
        <v>9691</v>
      </c>
      <c r="G1492" s="40" t="s">
        <v>9692</v>
      </c>
      <c r="H1492" s="167" t="s">
        <v>5898</v>
      </c>
      <c r="I1492" s="40" t="s">
        <v>5898</v>
      </c>
    </row>
    <row r="1493" spans="3:9" x14ac:dyDescent="0.15">
      <c r="C1493" s="40" t="str">
        <f>IFERROR(IF(AND(I1493&lt;&gt;"",I1493&gt;=$E$2),MAX($C$4:C1492)+1,""),"")</f>
        <v/>
      </c>
      <c r="D1493" s="99" t="str">
        <f>IFERROR(IF(AND(H1493&lt;&gt;"",H1493&gt;=$E$2),MAX($D$4:D1492)+1,""),"")</f>
        <v/>
      </c>
      <c r="F1493" s="40" t="s">
        <v>9693</v>
      </c>
      <c r="G1493" s="40" t="s">
        <v>9694</v>
      </c>
      <c r="H1493" s="167" t="s">
        <v>5898</v>
      </c>
      <c r="I1493" s="40" t="s">
        <v>5898</v>
      </c>
    </row>
    <row r="1494" spans="3:9" x14ac:dyDescent="0.15">
      <c r="C1494" s="40" t="str">
        <f>IFERROR(IF(AND(I1494&lt;&gt;"",I1494&gt;=$E$2),MAX($C$4:C1493)+1,""),"")</f>
        <v/>
      </c>
      <c r="D1494" s="99" t="str">
        <f>IFERROR(IF(AND(H1494&lt;&gt;"",H1494&gt;=$E$2),MAX($D$4:D1493)+1,""),"")</f>
        <v/>
      </c>
      <c r="F1494" s="40" t="s">
        <v>9695</v>
      </c>
      <c r="G1494" s="40" t="s">
        <v>9696</v>
      </c>
      <c r="H1494" s="167">
        <v>0.1</v>
      </c>
      <c r="I1494" s="40">
        <v>0.5</v>
      </c>
    </row>
    <row r="1495" spans="3:9" x14ac:dyDescent="0.15">
      <c r="C1495" s="40" t="str">
        <f>IFERROR(IF(AND(I1495&lt;&gt;"",I1495&gt;=$E$2),MAX($C$4:C1494)+1,""),"")</f>
        <v/>
      </c>
      <c r="D1495" s="99" t="str">
        <f>IFERROR(IF(AND(H1495&lt;&gt;"",H1495&gt;=$E$2),MAX($D$4:D1494)+1,""),"")</f>
        <v/>
      </c>
      <c r="F1495" s="40" t="s">
        <v>9697</v>
      </c>
      <c r="G1495" s="40" t="s">
        <v>9698</v>
      </c>
      <c r="H1495" s="167" t="s">
        <v>5898</v>
      </c>
      <c r="I1495" s="40">
        <v>1.2</v>
      </c>
    </row>
    <row r="1496" spans="3:9" x14ac:dyDescent="0.15">
      <c r="C1496" s="40" t="str">
        <f>IFERROR(IF(AND(I1496&lt;&gt;"",I1496&gt;=$E$2),MAX($C$4:C1495)+1,""),"")</f>
        <v/>
      </c>
      <c r="D1496" s="99" t="str">
        <f>IFERROR(IF(AND(H1496&lt;&gt;"",H1496&gt;=$E$2),MAX($D$4:D1495)+1,""),"")</f>
        <v/>
      </c>
      <c r="F1496" s="40" t="s">
        <v>9699</v>
      </c>
      <c r="G1496" s="40" t="s">
        <v>9700</v>
      </c>
      <c r="H1496" s="167" t="s">
        <v>5898</v>
      </c>
      <c r="I1496" s="40" t="s">
        <v>5898</v>
      </c>
    </row>
    <row r="1497" spans="3:9" x14ac:dyDescent="0.15">
      <c r="C1497" s="40" t="str">
        <f>IFERROR(IF(AND(I1497&lt;&gt;"",I1497&gt;=$E$2),MAX($C$4:C1496)+1,""),"")</f>
        <v/>
      </c>
      <c r="D1497" s="99" t="str">
        <f>IFERROR(IF(AND(H1497&lt;&gt;"",H1497&gt;=$E$2),MAX($D$4:D1496)+1,""),"")</f>
        <v/>
      </c>
      <c r="F1497" s="40" t="s">
        <v>9701</v>
      </c>
      <c r="G1497" s="40" t="s">
        <v>9702</v>
      </c>
      <c r="H1497" s="167" t="s">
        <v>5898</v>
      </c>
      <c r="I1497" s="40" t="s">
        <v>5898</v>
      </c>
    </row>
    <row r="1498" spans="3:9" x14ac:dyDescent="0.15">
      <c r="C1498" s="40" t="str">
        <f>IFERROR(IF(AND(I1498&lt;&gt;"",I1498&gt;=$E$2),MAX($C$4:C1497)+1,""),"")</f>
        <v/>
      </c>
      <c r="D1498" s="99" t="str">
        <f>IFERROR(IF(AND(H1498&lt;&gt;"",H1498&gt;=$E$2),MAX($D$4:D1497)+1,""),"")</f>
        <v/>
      </c>
      <c r="F1498" s="40" t="s">
        <v>9703</v>
      </c>
      <c r="G1498" s="40" t="s">
        <v>9704</v>
      </c>
      <c r="H1498" s="167" t="s">
        <v>5898</v>
      </c>
      <c r="I1498" s="40">
        <v>1.3818801999999999</v>
      </c>
    </row>
    <row r="1499" spans="3:9" x14ac:dyDescent="0.15">
      <c r="C1499" s="40" t="str">
        <f>IFERROR(IF(AND(I1499&lt;&gt;"",I1499&gt;=$E$2),MAX($C$4:C1498)+1,""),"")</f>
        <v/>
      </c>
      <c r="D1499" s="99" t="str">
        <f>IFERROR(IF(AND(H1499&lt;&gt;"",H1499&gt;=$E$2),MAX($D$4:D1498)+1,""),"")</f>
        <v/>
      </c>
      <c r="F1499" s="40" t="s">
        <v>9705</v>
      </c>
      <c r="G1499" s="40" t="s">
        <v>9706</v>
      </c>
      <c r="H1499" s="167" t="s">
        <v>5898</v>
      </c>
      <c r="I1499" s="40" t="s">
        <v>5898</v>
      </c>
    </row>
    <row r="1500" spans="3:9" x14ac:dyDescent="0.15">
      <c r="C1500" s="40" t="str">
        <f>IFERROR(IF(AND(I1500&lt;&gt;"",I1500&gt;=$E$2),MAX($C$4:C1499)+1,""),"")</f>
        <v/>
      </c>
      <c r="D1500" s="99" t="str">
        <f>IFERROR(IF(AND(H1500&lt;&gt;"",H1500&gt;=$E$2),MAX($D$4:D1499)+1,""),"")</f>
        <v/>
      </c>
      <c r="F1500" s="40" t="s">
        <v>9707</v>
      </c>
      <c r="G1500" s="40" t="s">
        <v>9708</v>
      </c>
      <c r="H1500" s="167" t="s">
        <v>5898</v>
      </c>
      <c r="I1500" s="40" t="s">
        <v>5898</v>
      </c>
    </row>
    <row r="1501" spans="3:9" x14ac:dyDescent="0.15">
      <c r="C1501" s="40" t="str">
        <f>IFERROR(IF(AND(I1501&lt;&gt;"",I1501&gt;=$E$2),MAX($C$4:C1500)+1,""),"")</f>
        <v/>
      </c>
      <c r="D1501" s="99" t="str">
        <f>IFERROR(IF(AND(H1501&lt;&gt;"",H1501&gt;=$E$2),MAX($D$4:D1500)+1,""),"")</f>
        <v/>
      </c>
      <c r="F1501" s="40" t="s">
        <v>9709</v>
      </c>
      <c r="G1501" s="40" t="s">
        <v>9710</v>
      </c>
      <c r="H1501" s="167">
        <v>0.39959410000000001</v>
      </c>
      <c r="I1501" s="40" t="s">
        <v>5898</v>
      </c>
    </row>
    <row r="1502" spans="3:9" x14ac:dyDescent="0.15">
      <c r="C1502" s="40" t="str">
        <f>IFERROR(IF(AND(I1502&lt;&gt;"",I1502&gt;=$E$2),MAX($C$4:C1501)+1,""),"")</f>
        <v/>
      </c>
      <c r="D1502" s="99" t="str">
        <f>IFERROR(IF(AND(H1502&lt;&gt;"",H1502&gt;=$E$2),MAX($D$4:D1501)+1,""),"")</f>
        <v/>
      </c>
      <c r="F1502" s="40" t="s">
        <v>9711</v>
      </c>
      <c r="G1502" s="40" t="s">
        <v>9712</v>
      </c>
      <c r="H1502" s="167" t="s">
        <v>5898</v>
      </c>
      <c r="I1502" s="40" t="s">
        <v>5898</v>
      </c>
    </row>
    <row r="1503" spans="3:9" x14ac:dyDescent="0.15">
      <c r="C1503" s="40" t="str">
        <f>IFERROR(IF(AND(I1503&lt;&gt;"",I1503&gt;=$E$2),MAX($C$4:C1502)+1,""),"")</f>
        <v/>
      </c>
      <c r="D1503" s="99">
        <f>IFERROR(IF(AND(H1503&lt;&gt;"",H1503&gt;=$E$2),MAX($D$4:D1502)+1,""),"")</f>
        <v>67</v>
      </c>
      <c r="F1503" s="40" t="s">
        <v>9713</v>
      </c>
      <c r="G1503" s="40" t="s">
        <v>9714</v>
      </c>
      <c r="H1503" s="167">
        <v>1.5</v>
      </c>
      <c r="I1503" s="40" t="s">
        <v>5898</v>
      </c>
    </row>
    <row r="1504" spans="3:9" x14ac:dyDescent="0.15">
      <c r="C1504" s="40" t="str">
        <f>IFERROR(IF(AND(I1504&lt;&gt;"",I1504&gt;=$E$2),MAX($C$4:C1503)+1,""),"")</f>
        <v/>
      </c>
      <c r="D1504" s="99" t="str">
        <f>IFERROR(IF(AND(H1504&lt;&gt;"",H1504&gt;=$E$2),MAX($D$4:D1503)+1,""),"")</f>
        <v/>
      </c>
      <c r="F1504" s="40" t="s">
        <v>9715</v>
      </c>
      <c r="G1504" s="40" t="s">
        <v>9716</v>
      </c>
      <c r="H1504" s="167" t="s">
        <v>5898</v>
      </c>
      <c r="I1504" s="40">
        <v>1</v>
      </c>
    </row>
    <row r="1505" spans="3:9" x14ac:dyDescent="0.15">
      <c r="C1505" s="40" t="str">
        <f>IFERROR(IF(AND(I1505&lt;&gt;"",I1505&gt;=$E$2),MAX($C$4:C1504)+1,""),"")</f>
        <v/>
      </c>
      <c r="D1505" s="99" t="str">
        <f>IFERROR(IF(AND(H1505&lt;&gt;"",H1505&gt;=$E$2),MAX($D$4:D1504)+1,""),"")</f>
        <v/>
      </c>
      <c r="F1505" s="40" t="s">
        <v>9717</v>
      </c>
      <c r="G1505" s="40" t="s">
        <v>9718</v>
      </c>
      <c r="H1505" s="167" t="s">
        <v>5898</v>
      </c>
      <c r="I1505" s="40" t="s">
        <v>5898</v>
      </c>
    </row>
    <row r="1506" spans="3:9" x14ac:dyDescent="0.15">
      <c r="C1506" s="40" t="str">
        <f>IFERROR(IF(AND(I1506&lt;&gt;"",I1506&gt;=$E$2),MAX($C$4:C1505)+1,""),"")</f>
        <v/>
      </c>
      <c r="D1506" s="99" t="str">
        <f>IFERROR(IF(AND(H1506&lt;&gt;"",H1506&gt;=$E$2),MAX($D$4:D1505)+1,""),"")</f>
        <v/>
      </c>
      <c r="F1506" s="40" t="s">
        <v>9719</v>
      </c>
      <c r="G1506" s="40" t="s">
        <v>9720</v>
      </c>
      <c r="H1506" s="167" t="s">
        <v>5898</v>
      </c>
      <c r="I1506" s="40" t="s">
        <v>5898</v>
      </c>
    </row>
    <row r="1507" spans="3:9" x14ac:dyDescent="0.15">
      <c r="C1507" s="40" t="str">
        <f>IFERROR(IF(AND(I1507&lt;&gt;"",I1507&gt;=$E$2),MAX($C$4:C1506)+1,""),"")</f>
        <v/>
      </c>
      <c r="D1507" s="99" t="str">
        <f>IFERROR(IF(AND(H1507&lt;&gt;"",H1507&gt;=$E$2),MAX($D$4:D1506)+1,""),"")</f>
        <v/>
      </c>
      <c r="F1507" s="40" t="s">
        <v>9721</v>
      </c>
      <c r="G1507" s="40" t="s">
        <v>9722</v>
      </c>
      <c r="H1507" s="167" t="s">
        <v>5898</v>
      </c>
      <c r="I1507" s="40" t="s">
        <v>5898</v>
      </c>
    </row>
    <row r="1508" spans="3:9" x14ac:dyDescent="0.15">
      <c r="C1508" s="40" t="str">
        <f>IFERROR(IF(AND(I1508&lt;&gt;"",I1508&gt;=$E$2),MAX($C$4:C1507)+1,""),"")</f>
        <v/>
      </c>
      <c r="D1508" s="99" t="str">
        <f>IFERROR(IF(AND(H1508&lt;&gt;"",H1508&gt;=$E$2),MAX($D$4:D1507)+1,""),"")</f>
        <v/>
      </c>
      <c r="F1508" s="40" t="s">
        <v>9723</v>
      </c>
      <c r="G1508" s="40" t="s">
        <v>9724</v>
      </c>
      <c r="H1508" s="167">
        <v>0.9</v>
      </c>
      <c r="I1508" s="40" t="s">
        <v>5898</v>
      </c>
    </row>
    <row r="1509" spans="3:9" x14ac:dyDescent="0.15">
      <c r="C1509" s="40" t="str">
        <f>IFERROR(IF(AND(I1509&lt;&gt;"",I1509&gt;=$E$2),MAX($C$4:C1508)+1,""),"")</f>
        <v/>
      </c>
      <c r="D1509" s="99" t="str">
        <f>IFERROR(IF(AND(H1509&lt;&gt;"",H1509&gt;=$E$2),MAX($D$4:D1508)+1,""),"")</f>
        <v/>
      </c>
      <c r="F1509" s="40" t="s">
        <v>9725</v>
      </c>
      <c r="G1509" s="40" t="s">
        <v>9726</v>
      </c>
      <c r="H1509" s="167" t="s">
        <v>5898</v>
      </c>
      <c r="I1509" s="40" t="s">
        <v>5898</v>
      </c>
    </row>
    <row r="1510" spans="3:9" x14ac:dyDescent="0.15">
      <c r="C1510" s="40" t="str">
        <f>IFERROR(IF(AND(I1510&lt;&gt;"",I1510&gt;=$E$2),MAX($C$4:C1509)+1,""),"")</f>
        <v/>
      </c>
      <c r="D1510" s="99" t="str">
        <f>IFERROR(IF(AND(H1510&lt;&gt;"",H1510&gt;=$E$2),MAX($D$4:D1509)+1,""),"")</f>
        <v/>
      </c>
      <c r="F1510" s="40" t="s">
        <v>9727</v>
      </c>
      <c r="G1510" s="40" t="s">
        <v>9728</v>
      </c>
      <c r="H1510" s="167" t="s">
        <v>5898</v>
      </c>
      <c r="I1510" s="40" t="s">
        <v>5898</v>
      </c>
    </row>
    <row r="1511" spans="3:9" x14ac:dyDescent="0.15">
      <c r="C1511" s="40" t="str">
        <f>IFERROR(IF(AND(I1511&lt;&gt;"",I1511&gt;=$E$2),MAX($C$4:C1510)+1,""),"")</f>
        <v/>
      </c>
      <c r="D1511" s="99" t="str">
        <f>IFERROR(IF(AND(H1511&lt;&gt;"",H1511&gt;=$E$2),MAX($D$4:D1510)+1,""),"")</f>
        <v/>
      </c>
      <c r="F1511" s="40" t="s">
        <v>9729</v>
      </c>
      <c r="G1511" s="40" t="s">
        <v>9730</v>
      </c>
      <c r="H1511" s="167" t="s">
        <v>5898</v>
      </c>
      <c r="I1511" s="40" t="s">
        <v>5898</v>
      </c>
    </row>
    <row r="1512" spans="3:9" x14ac:dyDescent="0.15">
      <c r="C1512" s="40" t="str">
        <f>IFERROR(IF(AND(I1512&lt;&gt;"",I1512&gt;=$E$2),MAX($C$4:C1511)+1,""),"")</f>
        <v/>
      </c>
      <c r="D1512" s="99" t="str">
        <f>IFERROR(IF(AND(H1512&lt;&gt;"",H1512&gt;=$E$2),MAX($D$4:D1511)+1,""),"")</f>
        <v/>
      </c>
      <c r="F1512" s="40" t="s">
        <v>9731</v>
      </c>
      <c r="G1512" s="40" t="s">
        <v>9732</v>
      </c>
      <c r="H1512" s="167" t="s">
        <v>5898</v>
      </c>
      <c r="I1512" s="40" t="s">
        <v>5898</v>
      </c>
    </row>
    <row r="1513" spans="3:9" x14ac:dyDescent="0.15">
      <c r="C1513" s="40" t="str">
        <f>IFERROR(IF(AND(I1513&lt;&gt;"",I1513&gt;=$E$2),MAX($C$4:C1512)+1,""),"")</f>
        <v/>
      </c>
      <c r="D1513" s="99" t="str">
        <f>IFERROR(IF(AND(H1513&lt;&gt;"",H1513&gt;=$E$2),MAX($D$4:D1512)+1,""),"")</f>
        <v/>
      </c>
      <c r="F1513" s="40" t="s">
        <v>9733</v>
      </c>
      <c r="G1513" s="40" t="s">
        <v>9734</v>
      </c>
      <c r="H1513" s="167" t="s">
        <v>5898</v>
      </c>
      <c r="I1513" s="40" t="s">
        <v>5898</v>
      </c>
    </row>
    <row r="1514" spans="3:9" x14ac:dyDescent="0.15">
      <c r="C1514" s="40" t="str">
        <f>IFERROR(IF(AND(I1514&lt;&gt;"",I1514&gt;=$E$2),MAX($C$4:C1513)+1,""),"")</f>
        <v/>
      </c>
      <c r="D1514" s="99">
        <f>IFERROR(IF(AND(H1514&lt;&gt;"",H1514&gt;=$E$2),MAX($D$4:D1513)+1,""),"")</f>
        <v>68</v>
      </c>
      <c r="F1514" s="40" t="s">
        <v>9735</v>
      </c>
      <c r="G1514" s="40" t="s">
        <v>9736</v>
      </c>
      <c r="H1514" s="167">
        <v>1.8</v>
      </c>
      <c r="I1514" s="40" t="s">
        <v>5898</v>
      </c>
    </row>
    <row r="1515" spans="3:9" x14ac:dyDescent="0.15">
      <c r="C1515" s="40" t="str">
        <f>IFERROR(IF(AND(I1515&lt;&gt;"",I1515&gt;=$E$2),MAX($C$4:C1514)+1,""),"")</f>
        <v/>
      </c>
      <c r="D1515" s="99" t="str">
        <f>IFERROR(IF(AND(H1515&lt;&gt;"",H1515&gt;=$E$2),MAX($D$4:D1514)+1,""),"")</f>
        <v/>
      </c>
      <c r="F1515" s="40" t="s">
        <v>9737</v>
      </c>
      <c r="G1515" s="40" t="s">
        <v>9738</v>
      </c>
      <c r="H1515" s="167" t="s">
        <v>5898</v>
      </c>
      <c r="I1515" s="40" t="s">
        <v>5898</v>
      </c>
    </row>
    <row r="1516" spans="3:9" x14ac:dyDescent="0.15">
      <c r="C1516" s="40" t="str">
        <f>IFERROR(IF(AND(I1516&lt;&gt;"",I1516&gt;=$E$2),MAX($C$4:C1515)+1,""),"")</f>
        <v/>
      </c>
      <c r="D1516" s="99" t="str">
        <f>IFERROR(IF(AND(H1516&lt;&gt;"",H1516&gt;=$E$2),MAX($D$4:D1515)+1,""),"")</f>
        <v/>
      </c>
      <c r="F1516" s="40" t="s">
        <v>9739</v>
      </c>
      <c r="G1516" s="40" t="s">
        <v>9740</v>
      </c>
      <c r="H1516" s="167" t="s">
        <v>5898</v>
      </c>
      <c r="I1516" s="40" t="s">
        <v>5898</v>
      </c>
    </row>
    <row r="1517" spans="3:9" x14ac:dyDescent="0.15">
      <c r="C1517" s="40" t="str">
        <f>IFERROR(IF(AND(I1517&lt;&gt;"",I1517&gt;=$E$2),MAX($C$4:C1516)+1,""),"")</f>
        <v/>
      </c>
      <c r="D1517" s="99" t="str">
        <f>IFERROR(IF(AND(H1517&lt;&gt;"",H1517&gt;=$E$2),MAX($D$4:D1516)+1,""),"")</f>
        <v/>
      </c>
      <c r="F1517" s="40" t="s">
        <v>9741</v>
      </c>
      <c r="G1517" s="40" t="s">
        <v>9742</v>
      </c>
      <c r="H1517" s="167" t="s">
        <v>5898</v>
      </c>
      <c r="I1517" s="40" t="s">
        <v>5898</v>
      </c>
    </row>
    <row r="1518" spans="3:9" x14ac:dyDescent="0.15">
      <c r="C1518" s="40" t="str">
        <f>IFERROR(IF(AND(I1518&lt;&gt;"",I1518&gt;=$E$2),MAX($C$4:C1517)+1,""),"")</f>
        <v/>
      </c>
      <c r="D1518" s="99" t="str">
        <f>IFERROR(IF(AND(H1518&lt;&gt;"",H1518&gt;=$E$2),MAX($D$4:D1517)+1,""),"")</f>
        <v/>
      </c>
      <c r="F1518" s="40" t="s">
        <v>9743</v>
      </c>
      <c r="G1518" s="40" t="s">
        <v>9744</v>
      </c>
      <c r="H1518" s="167" t="s">
        <v>5898</v>
      </c>
      <c r="I1518" s="40" t="s">
        <v>5898</v>
      </c>
    </row>
    <row r="1519" spans="3:9" x14ac:dyDescent="0.15">
      <c r="C1519" s="40" t="str">
        <f>IFERROR(IF(AND(I1519&lt;&gt;"",I1519&gt;=$E$2),MAX($C$4:C1518)+1,""),"")</f>
        <v/>
      </c>
      <c r="D1519" s="99" t="str">
        <f>IFERROR(IF(AND(H1519&lt;&gt;"",H1519&gt;=$E$2),MAX($D$4:D1518)+1,""),"")</f>
        <v/>
      </c>
      <c r="F1519" s="40" t="s">
        <v>9745</v>
      </c>
      <c r="G1519" s="40" t="s">
        <v>9746</v>
      </c>
      <c r="H1519" s="167" t="s">
        <v>5898</v>
      </c>
      <c r="I1519" s="40" t="s">
        <v>5898</v>
      </c>
    </row>
    <row r="1520" spans="3:9" x14ac:dyDescent="0.15">
      <c r="C1520" s="40" t="str">
        <f>IFERROR(IF(AND(I1520&lt;&gt;"",I1520&gt;=$E$2),MAX($C$4:C1519)+1,""),"")</f>
        <v/>
      </c>
      <c r="D1520" s="99" t="str">
        <f>IFERROR(IF(AND(H1520&lt;&gt;"",H1520&gt;=$E$2),MAX($D$4:D1519)+1,""),"")</f>
        <v/>
      </c>
      <c r="F1520" s="40" t="s">
        <v>9747</v>
      </c>
      <c r="G1520" s="40" t="s">
        <v>9748</v>
      </c>
      <c r="H1520" s="167" t="s">
        <v>5898</v>
      </c>
      <c r="I1520" s="40" t="s">
        <v>5898</v>
      </c>
    </row>
    <row r="1521" spans="3:9" x14ac:dyDescent="0.15">
      <c r="C1521" s="40" t="str">
        <f>IFERROR(IF(AND(I1521&lt;&gt;"",I1521&gt;=$E$2),MAX($C$4:C1520)+1,""),"")</f>
        <v/>
      </c>
      <c r="D1521" s="99" t="str">
        <f>IFERROR(IF(AND(H1521&lt;&gt;"",H1521&gt;=$E$2),MAX($D$4:D1520)+1,""),"")</f>
        <v/>
      </c>
      <c r="F1521" s="40" t="s">
        <v>9749</v>
      </c>
      <c r="G1521" s="40" t="s">
        <v>9750</v>
      </c>
      <c r="H1521" s="167" t="s">
        <v>5898</v>
      </c>
      <c r="I1521" s="40" t="s">
        <v>5898</v>
      </c>
    </row>
    <row r="1522" spans="3:9" x14ac:dyDescent="0.15">
      <c r="C1522" s="40" t="str">
        <f>IFERROR(IF(AND(I1522&lt;&gt;"",I1522&gt;=$E$2),MAX($C$4:C1521)+1,""),"")</f>
        <v/>
      </c>
      <c r="D1522" s="99" t="str">
        <f>IFERROR(IF(AND(H1522&lt;&gt;"",H1522&gt;=$E$2),MAX($D$4:D1521)+1,""),"")</f>
        <v/>
      </c>
      <c r="F1522" s="40" t="s">
        <v>9751</v>
      </c>
      <c r="G1522" s="40" t="s">
        <v>9752</v>
      </c>
      <c r="H1522" s="167" t="s">
        <v>5898</v>
      </c>
      <c r="I1522" s="40" t="s">
        <v>5898</v>
      </c>
    </row>
    <row r="1523" spans="3:9" x14ac:dyDescent="0.15">
      <c r="C1523" s="40" t="str">
        <f>IFERROR(IF(AND(I1523&lt;&gt;"",I1523&gt;=$E$2),MAX($C$4:C1522)+1,""),"")</f>
        <v/>
      </c>
      <c r="D1523" s="99" t="str">
        <f>IFERROR(IF(AND(H1523&lt;&gt;"",H1523&gt;=$E$2),MAX($D$4:D1522)+1,""),"")</f>
        <v/>
      </c>
      <c r="F1523" s="40" t="s">
        <v>9753</v>
      </c>
      <c r="G1523" s="40" t="s">
        <v>9754</v>
      </c>
      <c r="H1523" s="167" t="s">
        <v>5898</v>
      </c>
      <c r="I1523" s="40" t="s">
        <v>5898</v>
      </c>
    </row>
    <row r="1524" spans="3:9" x14ac:dyDescent="0.15">
      <c r="C1524" s="40" t="str">
        <f>IFERROR(IF(AND(I1524&lt;&gt;"",I1524&gt;=$E$2),MAX($C$4:C1523)+1,""),"")</f>
        <v/>
      </c>
      <c r="D1524" s="99" t="str">
        <f>IFERROR(IF(AND(H1524&lt;&gt;"",H1524&gt;=$E$2),MAX($D$4:D1523)+1,""),"")</f>
        <v/>
      </c>
      <c r="F1524" s="40" t="s">
        <v>9755</v>
      </c>
      <c r="G1524" s="40" t="s">
        <v>9756</v>
      </c>
      <c r="H1524" s="167" t="s">
        <v>5898</v>
      </c>
      <c r="I1524" s="40" t="s">
        <v>5898</v>
      </c>
    </row>
    <row r="1525" spans="3:9" x14ac:dyDescent="0.15">
      <c r="C1525" s="40" t="str">
        <f>IFERROR(IF(AND(I1525&lt;&gt;"",I1525&gt;=$E$2),MAX($C$4:C1524)+1,""),"")</f>
        <v/>
      </c>
      <c r="D1525" s="99" t="str">
        <f>IFERROR(IF(AND(H1525&lt;&gt;"",H1525&gt;=$E$2),MAX($D$4:D1524)+1,""),"")</f>
        <v/>
      </c>
      <c r="F1525" s="40" t="s">
        <v>9757</v>
      </c>
      <c r="G1525" s="40" t="s">
        <v>9758</v>
      </c>
      <c r="H1525" s="167">
        <v>0.6</v>
      </c>
      <c r="I1525" s="40" t="s">
        <v>5898</v>
      </c>
    </row>
    <row r="1526" spans="3:9" x14ac:dyDescent="0.15">
      <c r="C1526" s="40" t="str">
        <f>IFERROR(IF(AND(I1526&lt;&gt;"",I1526&gt;=$E$2),MAX($C$4:C1525)+1,""),"")</f>
        <v/>
      </c>
      <c r="D1526" s="99" t="str">
        <f>IFERROR(IF(AND(H1526&lt;&gt;"",H1526&gt;=$E$2),MAX($D$4:D1525)+1,""),"")</f>
        <v/>
      </c>
      <c r="F1526" s="40" t="s">
        <v>9759</v>
      </c>
      <c r="G1526" s="40" t="s">
        <v>9760</v>
      </c>
      <c r="H1526" s="167" t="s">
        <v>5898</v>
      </c>
      <c r="I1526" s="40" t="s">
        <v>5898</v>
      </c>
    </row>
    <row r="1527" spans="3:9" x14ac:dyDescent="0.15">
      <c r="C1527" s="40" t="str">
        <f>IFERROR(IF(AND(I1527&lt;&gt;"",I1527&gt;=$E$2),MAX($C$4:C1526)+1,""),"")</f>
        <v/>
      </c>
      <c r="D1527" s="99" t="str">
        <f>IFERROR(IF(AND(H1527&lt;&gt;"",H1527&gt;=$E$2),MAX($D$4:D1526)+1,""),"")</f>
        <v/>
      </c>
      <c r="F1527" s="40" t="s">
        <v>9761</v>
      </c>
      <c r="G1527" s="40" t="s">
        <v>9762</v>
      </c>
      <c r="H1527" s="167" t="s">
        <v>5898</v>
      </c>
      <c r="I1527" s="40" t="s">
        <v>5898</v>
      </c>
    </row>
    <row r="1528" spans="3:9" x14ac:dyDescent="0.15">
      <c r="C1528" s="40" t="str">
        <f>IFERROR(IF(AND(I1528&lt;&gt;"",I1528&gt;=$E$2),MAX($C$4:C1527)+1,""),"")</f>
        <v/>
      </c>
      <c r="D1528" s="99" t="str">
        <f>IFERROR(IF(AND(H1528&lt;&gt;"",H1528&gt;=$E$2),MAX($D$4:D1527)+1,""),"")</f>
        <v/>
      </c>
      <c r="F1528" s="40" t="s">
        <v>9763</v>
      </c>
      <c r="G1528" s="40" t="s">
        <v>9764</v>
      </c>
      <c r="H1528" s="167" t="s">
        <v>5898</v>
      </c>
      <c r="I1528" s="40" t="s">
        <v>5898</v>
      </c>
    </row>
    <row r="1529" spans="3:9" x14ac:dyDescent="0.15">
      <c r="C1529" s="40" t="str">
        <f>IFERROR(IF(AND(I1529&lt;&gt;"",I1529&gt;=$E$2),MAX($C$4:C1528)+1,""),"")</f>
        <v/>
      </c>
      <c r="D1529" s="99">
        <f>IFERROR(IF(AND(H1529&lt;&gt;"",H1529&gt;=$E$2),MAX($D$4:D1528)+1,""),"")</f>
        <v>69</v>
      </c>
      <c r="F1529" s="40" t="s">
        <v>9765</v>
      </c>
      <c r="G1529" s="40" t="s">
        <v>9766</v>
      </c>
      <c r="H1529" s="167">
        <v>1.5</v>
      </c>
      <c r="I1529" s="40" t="s">
        <v>5898</v>
      </c>
    </row>
    <row r="1530" spans="3:9" x14ac:dyDescent="0.15">
      <c r="C1530" s="40" t="str">
        <f>IFERROR(IF(AND(I1530&lt;&gt;"",I1530&gt;=$E$2),MAX($C$4:C1529)+1,""),"")</f>
        <v/>
      </c>
      <c r="D1530" s="99" t="str">
        <f>IFERROR(IF(AND(H1530&lt;&gt;"",H1530&gt;=$E$2),MAX($D$4:D1529)+1,""),"")</f>
        <v/>
      </c>
      <c r="F1530" s="40" t="s">
        <v>9767</v>
      </c>
      <c r="G1530" s="40" t="s">
        <v>9768</v>
      </c>
      <c r="H1530" s="167" t="s">
        <v>5898</v>
      </c>
      <c r="I1530" s="40" t="s">
        <v>5898</v>
      </c>
    </row>
    <row r="1531" spans="3:9" x14ac:dyDescent="0.15">
      <c r="C1531" s="40" t="str">
        <f>IFERROR(IF(AND(I1531&lt;&gt;"",I1531&gt;=$E$2),MAX($C$4:C1530)+1,""),"")</f>
        <v/>
      </c>
      <c r="D1531" s="99" t="str">
        <f>IFERROR(IF(AND(H1531&lt;&gt;"",H1531&gt;=$E$2),MAX($D$4:D1530)+1,""),"")</f>
        <v/>
      </c>
      <c r="F1531" s="40" t="s">
        <v>9769</v>
      </c>
      <c r="G1531" s="40" t="s">
        <v>9770</v>
      </c>
      <c r="H1531" s="167" t="s">
        <v>5898</v>
      </c>
      <c r="I1531" s="40" t="s">
        <v>5898</v>
      </c>
    </row>
    <row r="1532" spans="3:9" x14ac:dyDescent="0.15">
      <c r="C1532" s="40" t="str">
        <f>IFERROR(IF(AND(I1532&lt;&gt;"",I1532&gt;=$E$2),MAX($C$4:C1531)+1,""),"")</f>
        <v/>
      </c>
      <c r="D1532" s="99" t="str">
        <f>IFERROR(IF(AND(H1532&lt;&gt;"",H1532&gt;=$E$2),MAX($D$4:D1531)+1,""),"")</f>
        <v/>
      </c>
      <c r="F1532" s="40" t="s">
        <v>9771</v>
      </c>
      <c r="G1532" s="40" t="s">
        <v>9772</v>
      </c>
      <c r="H1532" s="167" t="s">
        <v>5898</v>
      </c>
      <c r="I1532" s="40" t="s">
        <v>5898</v>
      </c>
    </row>
    <row r="1533" spans="3:9" x14ac:dyDescent="0.15">
      <c r="C1533" s="40" t="str">
        <f>IFERROR(IF(AND(I1533&lt;&gt;"",I1533&gt;=$E$2),MAX($C$4:C1532)+1,""),"")</f>
        <v/>
      </c>
      <c r="D1533" s="99" t="str">
        <f>IFERROR(IF(AND(H1533&lt;&gt;"",H1533&gt;=$E$2),MAX($D$4:D1532)+1,""),"")</f>
        <v/>
      </c>
      <c r="F1533" s="40" t="s">
        <v>9773</v>
      </c>
      <c r="G1533" s="40" t="s">
        <v>9774</v>
      </c>
      <c r="H1533" s="167" t="s">
        <v>5898</v>
      </c>
      <c r="I1533" s="40" t="s">
        <v>5898</v>
      </c>
    </row>
    <row r="1534" spans="3:9" x14ac:dyDescent="0.15">
      <c r="C1534" s="40" t="str">
        <f>IFERROR(IF(AND(I1534&lt;&gt;"",I1534&gt;=$E$2),MAX($C$4:C1533)+1,""),"")</f>
        <v/>
      </c>
      <c r="D1534" s="99" t="str">
        <f>IFERROR(IF(AND(H1534&lt;&gt;"",H1534&gt;=$E$2),MAX($D$4:D1533)+1,""),"")</f>
        <v/>
      </c>
      <c r="F1534" s="40" t="s">
        <v>9775</v>
      </c>
      <c r="G1534" s="40" t="s">
        <v>9776</v>
      </c>
      <c r="H1534" s="167" t="s">
        <v>5898</v>
      </c>
      <c r="I1534" s="40" t="s">
        <v>5898</v>
      </c>
    </row>
    <row r="1535" spans="3:9" x14ac:dyDescent="0.15">
      <c r="C1535" s="40" t="str">
        <f>IFERROR(IF(AND(I1535&lt;&gt;"",I1535&gt;=$E$2),MAX($C$4:C1534)+1,""),"")</f>
        <v/>
      </c>
      <c r="D1535" s="99" t="str">
        <f>IFERROR(IF(AND(H1535&lt;&gt;"",H1535&gt;=$E$2),MAX($D$4:D1534)+1,""),"")</f>
        <v/>
      </c>
      <c r="F1535" s="40" t="s">
        <v>9777</v>
      </c>
      <c r="G1535" s="40" t="s">
        <v>9778</v>
      </c>
      <c r="H1535" s="167" t="s">
        <v>5898</v>
      </c>
      <c r="I1535" s="40" t="s">
        <v>5898</v>
      </c>
    </row>
    <row r="1536" spans="3:9" x14ac:dyDescent="0.15">
      <c r="C1536" s="40" t="str">
        <f>IFERROR(IF(AND(I1536&lt;&gt;"",I1536&gt;=$E$2),MAX($C$4:C1535)+1,""),"")</f>
        <v/>
      </c>
      <c r="D1536" s="99" t="str">
        <f>IFERROR(IF(AND(H1536&lt;&gt;"",H1536&gt;=$E$2),MAX($D$4:D1535)+1,""),"")</f>
        <v/>
      </c>
      <c r="F1536" s="40" t="s">
        <v>9779</v>
      </c>
      <c r="G1536" s="40" t="s">
        <v>9780</v>
      </c>
      <c r="H1536" s="167">
        <v>1</v>
      </c>
      <c r="I1536" s="40" t="s">
        <v>5898</v>
      </c>
    </row>
    <row r="1537" spans="3:9" x14ac:dyDescent="0.15">
      <c r="C1537" s="40" t="str">
        <f>IFERROR(IF(AND(I1537&lt;&gt;"",I1537&gt;=$E$2),MAX($C$4:C1536)+1,""),"")</f>
        <v/>
      </c>
      <c r="D1537" s="99" t="str">
        <f>IFERROR(IF(AND(H1537&lt;&gt;"",H1537&gt;=$E$2),MAX($D$4:D1536)+1,""),"")</f>
        <v/>
      </c>
      <c r="F1537" s="40" t="s">
        <v>9781</v>
      </c>
      <c r="G1537" s="40" t="s">
        <v>9782</v>
      </c>
      <c r="H1537" s="167">
        <v>0.5</v>
      </c>
      <c r="I1537" s="40" t="s">
        <v>5898</v>
      </c>
    </row>
    <row r="1538" spans="3:9" x14ac:dyDescent="0.15">
      <c r="C1538" s="40" t="str">
        <f>IFERROR(IF(AND(I1538&lt;&gt;"",I1538&gt;=$E$2),MAX($C$4:C1537)+1,""),"")</f>
        <v/>
      </c>
      <c r="D1538" s="99" t="str">
        <f>IFERROR(IF(AND(H1538&lt;&gt;"",H1538&gt;=$E$2),MAX($D$4:D1537)+1,""),"")</f>
        <v/>
      </c>
      <c r="F1538" s="40" t="s">
        <v>9783</v>
      </c>
      <c r="G1538" s="40" t="s">
        <v>9784</v>
      </c>
      <c r="H1538" s="167" t="s">
        <v>5898</v>
      </c>
      <c r="I1538" s="40" t="s">
        <v>5898</v>
      </c>
    </row>
    <row r="1539" spans="3:9" x14ac:dyDescent="0.15">
      <c r="C1539" s="40" t="str">
        <f>IFERROR(IF(AND(I1539&lt;&gt;"",I1539&gt;=$E$2),MAX($C$4:C1538)+1,""),"")</f>
        <v/>
      </c>
      <c r="D1539" s="99" t="str">
        <f>IFERROR(IF(AND(H1539&lt;&gt;"",H1539&gt;=$E$2),MAX($D$4:D1538)+1,""),"")</f>
        <v/>
      </c>
      <c r="F1539" s="40" t="s">
        <v>9785</v>
      </c>
      <c r="G1539" s="40" t="s">
        <v>9786</v>
      </c>
      <c r="H1539" s="167" t="s">
        <v>5898</v>
      </c>
      <c r="I1539" s="40">
        <v>1</v>
      </c>
    </row>
    <row r="1540" spans="3:9" x14ac:dyDescent="0.15">
      <c r="C1540" s="40" t="str">
        <f>IFERROR(IF(AND(I1540&lt;&gt;"",I1540&gt;=$E$2),MAX($C$4:C1539)+1,""),"")</f>
        <v/>
      </c>
      <c r="D1540" s="99" t="str">
        <f>IFERROR(IF(AND(H1540&lt;&gt;"",H1540&gt;=$E$2),MAX($D$4:D1539)+1,""),"")</f>
        <v/>
      </c>
      <c r="F1540" s="40" t="s">
        <v>9787</v>
      </c>
      <c r="G1540" s="40" t="s">
        <v>9788</v>
      </c>
      <c r="H1540" s="167" t="s">
        <v>5898</v>
      </c>
      <c r="I1540" s="40" t="s">
        <v>5898</v>
      </c>
    </row>
    <row r="1541" spans="3:9" x14ac:dyDescent="0.15">
      <c r="C1541" s="40" t="str">
        <f>IFERROR(IF(AND(I1541&lt;&gt;"",I1541&gt;=$E$2),MAX($C$4:C1540)+1,""),"")</f>
        <v/>
      </c>
      <c r="D1541" s="99" t="str">
        <f>IFERROR(IF(AND(H1541&lt;&gt;"",H1541&gt;=$E$2),MAX($D$4:D1540)+1,""),"")</f>
        <v/>
      </c>
      <c r="F1541" s="40" t="s">
        <v>9789</v>
      </c>
      <c r="G1541" s="40" t="s">
        <v>9790</v>
      </c>
      <c r="H1541" s="167">
        <v>0.8</v>
      </c>
      <c r="I1541" s="40" t="s">
        <v>5898</v>
      </c>
    </row>
    <row r="1542" spans="3:9" x14ac:dyDescent="0.15">
      <c r="C1542" s="40" t="str">
        <f>IFERROR(IF(AND(I1542&lt;&gt;"",I1542&gt;=$E$2),MAX($C$4:C1541)+1,""),"")</f>
        <v/>
      </c>
      <c r="D1542" s="99" t="str">
        <f>IFERROR(IF(AND(H1542&lt;&gt;"",H1542&gt;=$E$2),MAX($D$4:D1541)+1,""),"")</f>
        <v/>
      </c>
      <c r="F1542" s="40" t="s">
        <v>9791</v>
      </c>
      <c r="G1542" s="40" t="s">
        <v>9792</v>
      </c>
      <c r="H1542" s="167" t="s">
        <v>5898</v>
      </c>
      <c r="I1542" s="40" t="s">
        <v>5898</v>
      </c>
    </row>
    <row r="1543" spans="3:9" x14ac:dyDescent="0.15">
      <c r="C1543" s="40" t="str">
        <f>IFERROR(IF(AND(I1543&lt;&gt;"",I1543&gt;=$E$2),MAX($C$4:C1542)+1,""),"")</f>
        <v/>
      </c>
      <c r="D1543" s="99" t="str">
        <f>IFERROR(IF(AND(H1543&lt;&gt;"",H1543&gt;=$E$2),MAX($D$4:D1542)+1,""),"")</f>
        <v/>
      </c>
      <c r="F1543" s="40" t="s">
        <v>9793</v>
      </c>
      <c r="G1543" s="40" t="s">
        <v>9794</v>
      </c>
      <c r="H1543" s="167" t="s">
        <v>5898</v>
      </c>
      <c r="I1543" s="40" t="s">
        <v>5898</v>
      </c>
    </row>
    <row r="1544" spans="3:9" x14ac:dyDescent="0.15">
      <c r="C1544" s="40" t="str">
        <f>IFERROR(IF(AND(I1544&lt;&gt;"",I1544&gt;=$E$2),MAX($C$4:C1543)+1,""),"")</f>
        <v/>
      </c>
      <c r="D1544" s="99" t="str">
        <f>IFERROR(IF(AND(H1544&lt;&gt;"",H1544&gt;=$E$2),MAX($D$4:D1543)+1,""),"")</f>
        <v/>
      </c>
      <c r="F1544" s="40" t="s">
        <v>9795</v>
      </c>
      <c r="G1544" s="40" t="s">
        <v>9796</v>
      </c>
      <c r="H1544" s="167">
        <v>1</v>
      </c>
      <c r="I1544" s="40" t="s">
        <v>5898</v>
      </c>
    </row>
    <row r="1545" spans="3:9" x14ac:dyDescent="0.15">
      <c r="C1545" s="40" t="str">
        <f>IFERROR(IF(AND(I1545&lt;&gt;"",I1545&gt;=$E$2),MAX($C$4:C1544)+1,""),"")</f>
        <v/>
      </c>
      <c r="D1545" s="99" t="str">
        <f>IFERROR(IF(AND(H1545&lt;&gt;"",H1545&gt;=$E$2),MAX($D$4:D1544)+1,""),"")</f>
        <v/>
      </c>
      <c r="F1545" s="40" t="s">
        <v>9797</v>
      </c>
      <c r="G1545" s="40" t="s">
        <v>9798</v>
      </c>
      <c r="H1545" s="167" t="s">
        <v>5898</v>
      </c>
      <c r="I1545" s="40" t="s">
        <v>5898</v>
      </c>
    </row>
    <row r="1546" spans="3:9" x14ac:dyDescent="0.15">
      <c r="C1546" s="40" t="str">
        <f>IFERROR(IF(AND(I1546&lt;&gt;"",I1546&gt;=$E$2),MAX($C$4:C1545)+1,""),"")</f>
        <v/>
      </c>
      <c r="D1546" s="99">
        <f>IFERROR(IF(AND(H1546&lt;&gt;"",H1546&gt;=$E$2),MAX($D$4:D1545)+1,""),"")</f>
        <v>70</v>
      </c>
      <c r="F1546" s="40" t="s">
        <v>9799</v>
      </c>
      <c r="G1546" s="40" t="s">
        <v>9800</v>
      </c>
      <c r="H1546" s="167">
        <v>1.5</v>
      </c>
      <c r="I1546" s="40" t="s">
        <v>5898</v>
      </c>
    </row>
    <row r="1547" spans="3:9" x14ac:dyDescent="0.15">
      <c r="C1547" s="40" t="str">
        <f>IFERROR(IF(AND(I1547&lt;&gt;"",I1547&gt;=$E$2),MAX($C$4:C1546)+1,""),"")</f>
        <v/>
      </c>
      <c r="D1547" s="99" t="str">
        <f>IFERROR(IF(AND(H1547&lt;&gt;"",H1547&gt;=$E$2),MAX($D$4:D1546)+1,""),"")</f>
        <v/>
      </c>
      <c r="F1547" s="40" t="s">
        <v>9801</v>
      </c>
      <c r="G1547" s="40" t="s">
        <v>9802</v>
      </c>
      <c r="H1547" s="167">
        <v>0.99229849999999997</v>
      </c>
      <c r="I1547" s="40" t="s">
        <v>5898</v>
      </c>
    </row>
    <row r="1548" spans="3:9" x14ac:dyDescent="0.15">
      <c r="C1548" s="40" t="str">
        <f>IFERROR(IF(AND(I1548&lt;&gt;"",I1548&gt;=$E$2),MAX($C$4:C1547)+1,""),"")</f>
        <v/>
      </c>
      <c r="D1548" s="99" t="str">
        <f>IFERROR(IF(AND(H1548&lt;&gt;"",H1548&gt;=$E$2),MAX($D$4:D1547)+1,""),"")</f>
        <v/>
      </c>
      <c r="F1548" s="40" t="s">
        <v>9803</v>
      </c>
      <c r="G1548" s="40" t="s">
        <v>9804</v>
      </c>
      <c r="H1548" s="167">
        <v>1</v>
      </c>
      <c r="I1548" s="40" t="s">
        <v>5898</v>
      </c>
    </row>
    <row r="1549" spans="3:9" x14ac:dyDescent="0.15">
      <c r="C1549" s="40" t="str">
        <f>IFERROR(IF(AND(I1549&lt;&gt;"",I1549&gt;=$E$2),MAX($C$4:C1548)+1,""),"")</f>
        <v/>
      </c>
      <c r="D1549" s="99" t="str">
        <f>IFERROR(IF(AND(H1549&lt;&gt;"",H1549&gt;=$E$2),MAX($D$4:D1548)+1,""),"")</f>
        <v/>
      </c>
      <c r="F1549" s="40" t="s">
        <v>9805</v>
      </c>
      <c r="G1549" s="40" t="s">
        <v>9806</v>
      </c>
      <c r="H1549" s="167" t="s">
        <v>5898</v>
      </c>
      <c r="I1549" s="40" t="s">
        <v>5898</v>
      </c>
    </row>
    <row r="1550" spans="3:9" x14ac:dyDescent="0.15">
      <c r="C1550" s="40" t="str">
        <f>IFERROR(IF(AND(I1550&lt;&gt;"",I1550&gt;=$E$2),MAX($C$4:C1549)+1,""),"")</f>
        <v/>
      </c>
      <c r="D1550" s="99" t="str">
        <f>IFERROR(IF(AND(H1550&lt;&gt;"",H1550&gt;=$E$2),MAX($D$4:D1549)+1,""),"")</f>
        <v/>
      </c>
      <c r="F1550" s="40" t="s">
        <v>9807</v>
      </c>
      <c r="G1550" s="40" t="s">
        <v>9808</v>
      </c>
      <c r="H1550" s="167">
        <v>0.4</v>
      </c>
      <c r="I1550" s="40" t="s">
        <v>5898</v>
      </c>
    </row>
    <row r="1551" spans="3:9" x14ac:dyDescent="0.15">
      <c r="C1551" s="40" t="str">
        <f>IFERROR(IF(AND(I1551&lt;&gt;"",I1551&gt;=$E$2),MAX($C$4:C1550)+1,""),"")</f>
        <v/>
      </c>
      <c r="D1551" s="99" t="str">
        <f>IFERROR(IF(AND(H1551&lt;&gt;"",H1551&gt;=$E$2),MAX($D$4:D1550)+1,""),"")</f>
        <v/>
      </c>
      <c r="F1551" s="40" t="s">
        <v>9809</v>
      </c>
      <c r="G1551" s="40" t="s">
        <v>9810</v>
      </c>
      <c r="H1551" s="167">
        <v>0.2</v>
      </c>
      <c r="I1551" s="40" t="s">
        <v>5898</v>
      </c>
    </row>
    <row r="1552" spans="3:9" x14ac:dyDescent="0.15">
      <c r="C1552" s="40" t="str">
        <f>IFERROR(IF(AND(I1552&lt;&gt;"",I1552&gt;=$E$2),MAX($C$4:C1551)+1,""),"")</f>
        <v/>
      </c>
      <c r="D1552" s="99" t="str">
        <f>IFERROR(IF(AND(H1552&lt;&gt;"",H1552&gt;=$E$2),MAX($D$4:D1551)+1,""),"")</f>
        <v/>
      </c>
      <c r="F1552" s="40" t="s">
        <v>9811</v>
      </c>
      <c r="G1552" s="40" t="s">
        <v>9812</v>
      </c>
      <c r="H1552" s="167">
        <v>0.8</v>
      </c>
      <c r="I1552" s="40" t="s">
        <v>5898</v>
      </c>
    </row>
    <row r="1553" spans="3:9" x14ac:dyDescent="0.15">
      <c r="C1553" s="40" t="str">
        <f>IFERROR(IF(AND(I1553&lt;&gt;"",I1553&gt;=$E$2),MAX($C$4:C1552)+1,""),"")</f>
        <v/>
      </c>
      <c r="D1553" s="99" t="str">
        <f>IFERROR(IF(AND(H1553&lt;&gt;"",H1553&gt;=$E$2),MAX($D$4:D1552)+1,""),"")</f>
        <v/>
      </c>
      <c r="F1553" s="40" t="s">
        <v>9813</v>
      </c>
      <c r="G1553" s="40" t="s">
        <v>9814</v>
      </c>
      <c r="H1553" s="167">
        <v>1</v>
      </c>
      <c r="I1553" s="40" t="s">
        <v>5898</v>
      </c>
    </row>
    <row r="1554" spans="3:9" x14ac:dyDescent="0.15">
      <c r="C1554" s="40" t="str">
        <f>IFERROR(IF(AND(I1554&lt;&gt;"",I1554&gt;=$E$2),MAX($C$4:C1553)+1,""),"")</f>
        <v/>
      </c>
      <c r="D1554" s="99" t="str">
        <f>IFERROR(IF(AND(H1554&lt;&gt;"",H1554&gt;=$E$2),MAX($D$4:D1553)+1,""),"")</f>
        <v/>
      </c>
      <c r="F1554" s="40" t="s">
        <v>9815</v>
      </c>
      <c r="G1554" s="40" t="s">
        <v>9816</v>
      </c>
      <c r="H1554" s="167" t="s">
        <v>5898</v>
      </c>
      <c r="I1554" s="40" t="s">
        <v>5898</v>
      </c>
    </row>
    <row r="1555" spans="3:9" x14ac:dyDescent="0.15">
      <c r="C1555" s="40" t="str">
        <f>IFERROR(IF(AND(I1555&lt;&gt;"",I1555&gt;=$E$2),MAX($C$4:C1554)+1,""),"")</f>
        <v/>
      </c>
      <c r="D1555" s="99" t="str">
        <f>IFERROR(IF(AND(H1555&lt;&gt;"",H1555&gt;=$E$2),MAX($D$4:D1554)+1,""),"")</f>
        <v/>
      </c>
      <c r="F1555" s="40" t="s">
        <v>9817</v>
      </c>
      <c r="G1555" s="40" t="s">
        <v>9818</v>
      </c>
      <c r="H1555" s="167">
        <v>0.5</v>
      </c>
      <c r="I1555" s="40" t="s">
        <v>5898</v>
      </c>
    </row>
    <row r="1556" spans="3:9" x14ac:dyDescent="0.15">
      <c r="C1556" s="40" t="str">
        <f>IFERROR(IF(AND(I1556&lt;&gt;"",I1556&gt;=$E$2),MAX($C$4:C1555)+1,""),"")</f>
        <v/>
      </c>
      <c r="D1556" s="99" t="str">
        <f>IFERROR(IF(AND(H1556&lt;&gt;"",H1556&gt;=$E$2),MAX($D$4:D1555)+1,""),"")</f>
        <v/>
      </c>
      <c r="F1556" s="40" t="s">
        <v>9819</v>
      </c>
      <c r="G1556" s="40" t="s">
        <v>9820</v>
      </c>
      <c r="H1556" s="167" t="s">
        <v>5898</v>
      </c>
      <c r="I1556" s="40" t="s">
        <v>5898</v>
      </c>
    </row>
    <row r="1557" spans="3:9" x14ac:dyDescent="0.15">
      <c r="C1557" s="40" t="str">
        <f>IFERROR(IF(AND(I1557&lt;&gt;"",I1557&gt;=$E$2),MAX($C$4:C1556)+1,""),"")</f>
        <v/>
      </c>
      <c r="D1557" s="99" t="str">
        <f>IFERROR(IF(AND(H1557&lt;&gt;"",H1557&gt;=$E$2),MAX($D$4:D1556)+1,""),"")</f>
        <v/>
      </c>
      <c r="F1557" s="40" t="s">
        <v>9821</v>
      </c>
      <c r="G1557" s="40" t="s">
        <v>9822</v>
      </c>
      <c r="H1557" s="167" t="s">
        <v>5898</v>
      </c>
      <c r="I1557" s="40" t="s">
        <v>5898</v>
      </c>
    </row>
    <row r="1558" spans="3:9" x14ac:dyDescent="0.15">
      <c r="C1558" s="40" t="str">
        <f>IFERROR(IF(AND(I1558&lt;&gt;"",I1558&gt;=$E$2),MAX($C$4:C1557)+1,""),"")</f>
        <v/>
      </c>
      <c r="D1558" s="99" t="str">
        <f>IFERROR(IF(AND(H1558&lt;&gt;"",H1558&gt;=$E$2),MAX($D$4:D1557)+1,""),"")</f>
        <v/>
      </c>
      <c r="F1558" s="40" t="s">
        <v>9823</v>
      </c>
      <c r="G1558" s="40" t="s">
        <v>9824</v>
      </c>
      <c r="H1558" s="167">
        <v>0.3</v>
      </c>
      <c r="I1558" s="40" t="s">
        <v>5898</v>
      </c>
    </row>
    <row r="1559" spans="3:9" x14ac:dyDescent="0.15">
      <c r="C1559" s="40" t="str">
        <f>IFERROR(IF(AND(I1559&lt;&gt;"",I1559&gt;=$E$2),MAX($C$4:C1558)+1,""),"")</f>
        <v/>
      </c>
      <c r="D1559" s="99" t="str">
        <f>IFERROR(IF(AND(H1559&lt;&gt;"",H1559&gt;=$E$2),MAX($D$4:D1558)+1,""),"")</f>
        <v/>
      </c>
      <c r="F1559" s="40" t="s">
        <v>9825</v>
      </c>
      <c r="G1559" s="40" t="s">
        <v>9826</v>
      </c>
      <c r="H1559" s="167" t="s">
        <v>5898</v>
      </c>
      <c r="I1559" s="40" t="s">
        <v>5898</v>
      </c>
    </row>
    <row r="1560" spans="3:9" x14ac:dyDescent="0.15">
      <c r="C1560" s="40" t="str">
        <f>IFERROR(IF(AND(I1560&lt;&gt;"",I1560&gt;=$E$2),MAX($C$4:C1559)+1,""),"")</f>
        <v/>
      </c>
      <c r="D1560" s="99" t="str">
        <f>IFERROR(IF(AND(H1560&lt;&gt;"",H1560&gt;=$E$2),MAX($D$4:D1559)+1,""),"")</f>
        <v/>
      </c>
      <c r="F1560" s="40" t="s">
        <v>9827</v>
      </c>
      <c r="G1560" s="40" t="s">
        <v>9828</v>
      </c>
      <c r="H1560" s="167">
        <v>1</v>
      </c>
      <c r="I1560" s="40" t="s">
        <v>5898</v>
      </c>
    </row>
    <row r="1561" spans="3:9" x14ac:dyDescent="0.15">
      <c r="C1561" s="40" t="str">
        <f>IFERROR(IF(AND(I1561&lt;&gt;"",I1561&gt;=$E$2),MAX($C$4:C1560)+1,""),"")</f>
        <v/>
      </c>
      <c r="D1561" s="99" t="str">
        <f>IFERROR(IF(AND(H1561&lt;&gt;"",H1561&gt;=$E$2),MAX($D$4:D1560)+1,""),"")</f>
        <v/>
      </c>
      <c r="F1561" s="40" t="s">
        <v>9829</v>
      </c>
      <c r="G1561" s="40" t="s">
        <v>9830</v>
      </c>
      <c r="H1561" s="167">
        <v>0.8</v>
      </c>
      <c r="I1561" s="40" t="s">
        <v>5898</v>
      </c>
    </row>
    <row r="1562" spans="3:9" x14ac:dyDescent="0.15">
      <c r="C1562" s="40" t="str">
        <f>IFERROR(IF(AND(I1562&lt;&gt;"",I1562&gt;=$E$2),MAX($C$4:C1561)+1,""),"")</f>
        <v/>
      </c>
      <c r="D1562" s="99" t="str">
        <f>IFERROR(IF(AND(H1562&lt;&gt;"",H1562&gt;=$E$2),MAX($D$4:D1561)+1,""),"")</f>
        <v/>
      </c>
      <c r="F1562" s="40" t="s">
        <v>9831</v>
      </c>
      <c r="G1562" s="40" t="s">
        <v>9832</v>
      </c>
      <c r="H1562" s="167" t="s">
        <v>5898</v>
      </c>
      <c r="I1562" s="40" t="s">
        <v>5898</v>
      </c>
    </row>
    <row r="1563" spans="3:9" x14ac:dyDescent="0.15">
      <c r="C1563" s="40" t="str">
        <f>IFERROR(IF(AND(I1563&lt;&gt;"",I1563&gt;=$E$2),MAX($C$4:C1562)+1,""),"")</f>
        <v/>
      </c>
      <c r="D1563" s="99" t="str">
        <f>IFERROR(IF(AND(H1563&lt;&gt;"",H1563&gt;=$E$2),MAX($D$4:D1562)+1,""),"")</f>
        <v/>
      </c>
      <c r="F1563" s="40" t="s">
        <v>9833</v>
      </c>
      <c r="G1563" s="40" t="s">
        <v>9834</v>
      </c>
      <c r="H1563" s="167">
        <v>0.1</v>
      </c>
      <c r="I1563" s="40" t="s">
        <v>5898</v>
      </c>
    </row>
    <row r="1564" spans="3:9" x14ac:dyDescent="0.15">
      <c r="C1564" s="40" t="str">
        <f>IFERROR(IF(AND(I1564&lt;&gt;"",I1564&gt;=$E$2),MAX($C$4:C1563)+1,""),"")</f>
        <v/>
      </c>
      <c r="D1564" s="99" t="str">
        <f>IFERROR(IF(AND(H1564&lt;&gt;"",H1564&gt;=$E$2),MAX($D$4:D1563)+1,""),"")</f>
        <v/>
      </c>
      <c r="F1564" s="40" t="s">
        <v>9835</v>
      </c>
      <c r="G1564" s="40" t="s">
        <v>9836</v>
      </c>
      <c r="H1564" s="167">
        <v>1</v>
      </c>
      <c r="I1564" s="40" t="s">
        <v>5898</v>
      </c>
    </row>
    <row r="1565" spans="3:9" x14ac:dyDescent="0.15">
      <c r="C1565" s="40" t="str">
        <f>IFERROR(IF(AND(I1565&lt;&gt;"",I1565&gt;=$E$2),MAX($C$4:C1564)+1,""),"")</f>
        <v/>
      </c>
      <c r="D1565" s="99" t="str">
        <f>IFERROR(IF(AND(H1565&lt;&gt;"",H1565&gt;=$E$2),MAX($D$4:D1564)+1,""),"")</f>
        <v/>
      </c>
      <c r="F1565" s="40" t="s">
        <v>9837</v>
      </c>
      <c r="G1565" s="40" t="s">
        <v>9838</v>
      </c>
      <c r="H1565" s="167" t="s">
        <v>5898</v>
      </c>
      <c r="I1565" s="40" t="s">
        <v>5898</v>
      </c>
    </row>
    <row r="1566" spans="3:9" x14ac:dyDescent="0.15">
      <c r="C1566" s="40" t="str">
        <f>IFERROR(IF(AND(I1566&lt;&gt;"",I1566&gt;=$E$2),MAX($C$4:C1565)+1,""),"")</f>
        <v/>
      </c>
      <c r="D1566" s="99" t="str">
        <f>IFERROR(IF(AND(H1566&lt;&gt;"",H1566&gt;=$E$2),MAX($D$4:D1565)+1,""),"")</f>
        <v/>
      </c>
      <c r="F1566" s="40" t="s">
        <v>9839</v>
      </c>
      <c r="G1566" s="40" t="s">
        <v>9840</v>
      </c>
      <c r="H1566" s="167" t="s">
        <v>5898</v>
      </c>
      <c r="I1566" s="40" t="s">
        <v>5898</v>
      </c>
    </row>
    <row r="1567" spans="3:9" x14ac:dyDescent="0.15">
      <c r="C1567" s="40" t="str">
        <f>IFERROR(IF(AND(I1567&lt;&gt;"",I1567&gt;=$E$2),MAX($C$4:C1566)+1,""),"")</f>
        <v/>
      </c>
      <c r="D1567" s="99" t="str">
        <f>IFERROR(IF(AND(H1567&lt;&gt;"",H1567&gt;=$E$2),MAX($D$4:D1566)+1,""),"")</f>
        <v/>
      </c>
      <c r="F1567" s="40" t="s">
        <v>9841</v>
      </c>
      <c r="G1567" s="40" t="s">
        <v>9842</v>
      </c>
      <c r="H1567" s="167" t="s">
        <v>5898</v>
      </c>
      <c r="I1567" s="40" t="s">
        <v>5898</v>
      </c>
    </row>
    <row r="1568" spans="3:9" x14ac:dyDescent="0.15">
      <c r="C1568" s="40" t="str">
        <f>IFERROR(IF(AND(I1568&lt;&gt;"",I1568&gt;=$E$2),MAX($C$4:C1567)+1,""),"")</f>
        <v/>
      </c>
      <c r="D1568" s="99" t="str">
        <f>IFERROR(IF(AND(H1568&lt;&gt;"",H1568&gt;=$E$2),MAX($D$4:D1567)+1,""),"")</f>
        <v/>
      </c>
      <c r="F1568" s="40" t="s">
        <v>9843</v>
      </c>
      <c r="G1568" s="40" t="s">
        <v>9844</v>
      </c>
      <c r="H1568" s="167">
        <v>0.99731939999999997</v>
      </c>
      <c r="I1568" s="40" t="s">
        <v>5898</v>
      </c>
    </row>
    <row r="1569" spans="3:9" x14ac:dyDescent="0.15">
      <c r="C1569" s="40" t="str">
        <f>IFERROR(IF(AND(I1569&lt;&gt;"",I1569&gt;=$E$2),MAX($C$4:C1568)+1,""),"")</f>
        <v/>
      </c>
      <c r="D1569" s="99" t="str">
        <f>IFERROR(IF(AND(H1569&lt;&gt;"",H1569&gt;=$E$2),MAX($D$4:D1568)+1,""),"")</f>
        <v/>
      </c>
      <c r="F1569" s="40" t="s">
        <v>9845</v>
      </c>
      <c r="G1569" s="40" t="s">
        <v>9846</v>
      </c>
      <c r="H1569" s="167" t="s">
        <v>5898</v>
      </c>
      <c r="I1569" s="40" t="s">
        <v>5898</v>
      </c>
    </row>
    <row r="1570" spans="3:9" x14ac:dyDescent="0.15">
      <c r="C1570" s="40" t="str">
        <f>IFERROR(IF(AND(I1570&lt;&gt;"",I1570&gt;=$E$2),MAX($C$4:C1569)+1,""),"")</f>
        <v/>
      </c>
      <c r="D1570" s="99" t="str">
        <f>IFERROR(IF(AND(H1570&lt;&gt;"",H1570&gt;=$E$2),MAX($D$4:D1569)+1,""),"")</f>
        <v/>
      </c>
      <c r="F1570" s="40" t="s">
        <v>9847</v>
      </c>
      <c r="G1570" s="40" t="s">
        <v>9848</v>
      </c>
      <c r="H1570" s="167" t="s">
        <v>5898</v>
      </c>
      <c r="I1570" s="40" t="s">
        <v>5898</v>
      </c>
    </row>
    <row r="1571" spans="3:9" x14ac:dyDescent="0.15">
      <c r="C1571" s="40" t="str">
        <f>IFERROR(IF(AND(I1571&lt;&gt;"",I1571&gt;=$E$2),MAX($C$4:C1570)+1,""),"")</f>
        <v/>
      </c>
      <c r="D1571" s="99" t="str">
        <f>IFERROR(IF(AND(H1571&lt;&gt;"",H1571&gt;=$E$2),MAX($D$4:D1570)+1,""),"")</f>
        <v/>
      </c>
      <c r="F1571" s="40" t="s">
        <v>9849</v>
      </c>
      <c r="G1571" s="40" t="s">
        <v>9850</v>
      </c>
      <c r="H1571" s="167" t="s">
        <v>5898</v>
      </c>
      <c r="I1571" s="40">
        <v>0.8</v>
      </c>
    </row>
    <row r="1572" spans="3:9" x14ac:dyDescent="0.15">
      <c r="C1572" s="40" t="str">
        <f>IFERROR(IF(AND(I1572&lt;&gt;"",I1572&gt;=$E$2),MAX($C$4:C1571)+1,""),"")</f>
        <v/>
      </c>
      <c r="D1572" s="99" t="str">
        <f>IFERROR(IF(AND(H1572&lt;&gt;"",H1572&gt;=$E$2),MAX($D$4:D1571)+1,""),"")</f>
        <v/>
      </c>
      <c r="F1572" s="40" t="s">
        <v>9851</v>
      </c>
      <c r="G1572" s="40" t="s">
        <v>9852</v>
      </c>
      <c r="H1572" s="167" t="s">
        <v>5898</v>
      </c>
      <c r="I1572" s="40" t="s">
        <v>5898</v>
      </c>
    </row>
    <row r="1573" spans="3:9" x14ac:dyDescent="0.15">
      <c r="C1573" s="40" t="str">
        <f>IFERROR(IF(AND(I1573&lt;&gt;"",I1573&gt;=$E$2),MAX($C$4:C1572)+1,""),"")</f>
        <v/>
      </c>
      <c r="D1573" s="99" t="str">
        <f>IFERROR(IF(AND(H1573&lt;&gt;"",H1573&gt;=$E$2),MAX($D$4:D1572)+1,""),"")</f>
        <v/>
      </c>
      <c r="F1573" s="40" t="s">
        <v>9853</v>
      </c>
      <c r="G1573" s="40" t="s">
        <v>9854</v>
      </c>
      <c r="H1573" s="167" t="s">
        <v>5898</v>
      </c>
      <c r="I1573" s="40" t="s">
        <v>5898</v>
      </c>
    </row>
    <row r="1574" spans="3:9" x14ac:dyDescent="0.15">
      <c r="C1574" s="40" t="str">
        <f>IFERROR(IF(AND(I1574&lt;&gt;"",I1574&gt;=$E$2),MAX($C$4:C1573)+1,""),"")</f>
        <v/>
      </c>
      <c r="D1574" s="99">
        <f>IFERROR(IF(AND(H1574&lt;&gt;"",H1574&gt;=$E$2),MAX($D$4:D1573)+1,""),"")</f>
        <v>71</v>
      </c>
      <c r="F1574" s="40" t="s">
        <v>9855</v>
      </c>
      <c r="G1574" s="40" t="s">
        <v>9856</v>
      </c>
      <c r="H1574" s="167">
        <v>1.5</v>
      </c>
      <c r="I1574" s="40" t="s">
        <v>5898</v>
      </c>
    </row>
    <row r="1575" spans="3:9" x14ac:dyDescent="0.15">
      <c r="C1575" s="40" t="str">
        <f>IFERROR(IF(AND(I1575&lt;&gt;"",I1575&gt;=$E$2),MAX($C$4:C1574)+1,""),"")</f>
        <v/>
      </c>
      <c r="D1575" s="99" t="str">
        <f>IFERROR(IF(AND(H1575&lt;&gt;"",H1575&gt;=$E$2),MAX($D$4:D1574)+1,""),"")</f>
        <v/>
      </c>
      <c r="F1575" s="40" t="s">
        <v>9857</v>
      </c>
      <c r="G1575" s="40" t="s">
        <v>9858</v>
      </c>
      <c r="H1575" s="167" t="s">
        <v>5898</v>
      </c>
      <c r="I1575" s="40" t="s">
        <v>5898</v>
      </c>
    </row>
    <row r="1576" spans="3:9" x14ac:dyDescent="0.15">
      <c r="C1576" s="40" t="str">
        <f>IFERROR(IF(AND(I1576&lt;&gt;"",I1576&gt;=$E$2),MAX($C$4:C1575)+1,""),"")</f>
        <v/>
      </c>
      <c r="D1576" s="99" t="str">
        <f>IFERROR(IF(AND(H1576&lt;&gt;"",H1576&gt;=$E$2),MAX($D$4:D1575)+1,""),"")</f>
        <v/>
      </c>
      <c r="F1576" s="40" t="s">
        <v>9859</v>
      </c>
      <c r="G1576" s="40" t="s">
        <v>9860</v>
      </c>
      <c r="H1576" s="167" t="s">
        <v>5898</v>
      </c>
      <c r="I1576" s="40" t="s">
        <v>5898</v>
      </c>
    </row>
    <row r="1577" spans="3:9" x14ac:dyDescent="0.15">
      <c r="C1577" s="40" t="str">
        <f>IFERROR(IF(AND(I1577&lt;&gt;"",I1577&gt;=$E$2),MAX($C$4:C1576)+1,""),"")</f>
        <v/>
      </c>
      <c r="D1577" s="99" t="str">
        <f>IFERROR(IF(AND(H1577&lt;&gt;"",H1577&gt;=$E$2),MAX($D$4:D1576)+1,""),"")</f>
        <v/>
      </c>
      <c r="F1577" s="40" t="s">
        <v>9861</v>
      </c>
      <c r="G1577" s="40" t="s">
        <v>9862</v>
      </c>
      <c r="H1577" s="167" t="s">
        <v>5898</v>
      </c>
      <c r="I1577" s="40" t="s">
        <v>5898</v>
      </c>
    </row>
    <row r="1578" spans="3:9" x14ac:dyDescent="0.15">
      <c r="C1578" s="40" t="str">
        <f>IFERROR(IF(AND(I1578&lt;&gt;"",I1578&gt;=$E$2),MAX($C$4:C1577)+1,""),"")</f>
        <v/>
      </c>
      <c r="D1578" s="99" t="str">
        <f>IFERROR(IF(AND(H1578&lt;&gt;"",H1578&gt;=$E$2),MAX($D$4:D1577)+1,""),"")</f>
        <v/>
      </c>
      <c r="F1578" s="40" t="s">
        <v>9863</v>
      </c>
      <c r="G1578" s="40" t="s">
        <v>9864</v>
      </c>
      <c r="H1578" s="167" t="s">
        <v>5898</v>
      </c>
      <c r="I1578" s="40" t="s">
        <v>5898</v>
      </c>
    </row>
    <row r="1579" spans="3:9" x14ac:dyDescent="0.15">
      <c r="C1579" s="40" t="str">
        <f>IFERROR(IF(AND(I1579&lt;&gt;"",I1579&gt;=$E$2),MAX($C$4:C1578)+1,""),"")</f>
        <v/>
      </c>
      <c r="D1579" s="99" t="str">
        <f>IFERROR(IF(AND(H1579&lt;&gt;"",H1579&gt;=$E$2),MAX($D$4:D1578)+1,""),"")</f>
        <v/>
      </c>
      <c r="F1579" s="40" t="s">
        <v>9865</v>
      </c>
      <c r="G1579" s="40" t="s">
        <v>9866</v>
      </c>
      <c r="H1579" s="167" t="s">
        <v>5898</v>
      </c>
      <c r="I1579" s="40" t="s">
        <v>5898</v>
      </c>
    </row>
    <row r="1580" spans="3:9" x14ac:dyDescent="0.15">
      <c r="C1580" s="40" t="str">
        <f>IFERROR(IF(AND(I1580&lt;&gt;"",I1580&gt;=$E$2),MAX($C$4:C1579)+1,""),"")</f>
        <v/>
      </c>
      <c r="D1580" s="99" t="str">
        <f>IFERROR(IF(AND(H1580&lt;&gt;"",H1580&gt;=$E$2),MAX($D$4:D1579)+1,""),"")</f>
        <v/>
      </c>
      <c r="F1580" s="40" t="s">
        <v>9867</v>
      </c>
      <c r="G1580" s="40" t="s">
        <v>9868</v>
      </c>
      <c r="H1580" s="167">
        <v>0.5</v>
      </c>
      <c r="I1580" s="40" t="s">
        <v>5898</v>
      </c>
    </row>
    <row r="1581" spans="3:9" x14ac:dyDescent="0.15">
      <c r="C1581" s="40" t="str">
        <f>IFERROR(IF(AND(I1581&lt;&gt;"",I1581&gt;=$E$2),MAX($C$4:C1580)+1,""),"")</f>
        <v/>
      </c>
      <c r="D1581" s="99" t="str">
        <f>IFERROR(IF(AND(H1581&lt;&gt;"",H1581&gt;=$E$2),MAX($D$4:D1580)+1,""),"")</f>
        <v/>
      </c>
      <c r="F1581" s="40" t="s">
        <v>9869</v>
      </c>
      <c r="G1581" s="40" t="s">
        <v>9870</v>
      </c>
      <c r="H1581" s="167" t="s">
        <v>5898</v>
      </c>
      <c r="I1581" s="40" t="s">
        <v>5898</v>
      </c>
    </row>
    <row r="1582" spans="3:9" x14ac:dyDescent="0.15">
      <c r="C1582" s="40" t="str">
        <f>IFERROR(IF(AND(I1582&lt;&gt;"",I1582&gt;=$E$2),MAX($C$4:C1581)+1,""),"")</f>
        <v/>
      </c>
      <c r="D1582" s="99" t="str">
        <f>IFERROR(IF(AND(H1582&lt;&gt;"",H1582&gt;=$E$2),MAX($D$4:D1581)+1,""),"")</f>
        <v/>
      </c>
      <c r="F1582" s="40" t="s">
        <v>9871</v>
      </c>
      <c r="G1582" s="40" t="s">
        <v>9872</v>
      </c>
      <c r="H1582" s="167" t="s">
        <v>5898</v>
      </c>
      <c r="I1582" s="40" t="s">
        <v>5898</v>
      </c>
    </row>
    <row r="1583" spans="3:9" x14ac:dyDescent="0.15">
      <c r="C1583" s="40" t="str">
        <f>IFERROR(IF(AND(I1583&lt;&gt;"",I1583&gt;=$E$2),MAX($C$4:C1582)+1,""),"")</f>
        <v/>
      </c>
      <c r="D1583" s="99" t="str">
        <f>IFERROR(IF(AND(H1583&lt;&gt;"",H1583&gt;=$E$2),MAX($D$4:D1582)+1,""),"")</f>
        <v/>
      </c>
      <c r="F1583" s="40" t="s">
        <v>9873</v>
      </c>
      <c r="G1583" s="40" t="s">
        <v>9874</v>
      </c>
      <c r="H1583" s="167" t="s">
        <v>5898</v>
      </c>
      <c r="I1583" s="40" t="s">
        <v>5898</v>
      </c>
    </row>
    <row r="1584" spans="3:9" x14ac:dyDescent="0.15">
      <c r="C1584" s="40" t="str">
        <f>IFERROR(IF(AND(I1584&lt;&gt;"",I1584&gt;=$E$2),MAX($C$4:C1583)+1,""),"")</f>
        <v/>
      </c>
      <c r="D1584" s="99" t="str">
        <f>IFERROR(IF(AND(H1584&lt;&gt;"",H1584&gt;=$E$2),MAX($D$4:D1583)+1,""),"")</f>
        <v/>
      </c>
      <c r="F1584" s="40" t="s">
        <v>9875</v>
      </c>
      <c r="G1584" s="40" t="s">
        <v>9876</v>
      </c>
      <c r="H1584" s="167" t="s">
        <v>5898</v>
      </c>
      <c r="I1584" s="40" t="s">
        <v>5898</v>
      </c>
    </row>
    <row r="1585" spans="3:9" x14ac:dyDescent="0.15">
      <c r="C1585" s="40" t="str">
        <f>IFERROR(IF(AND(I1585&lt;&gt;"",I1585&gt;=$E$2),MAX($C$4:C1584)+1,""),"")</f>
        <v/>
      </c>
      <c r="D1585" s="99" t="str">
        <f>IFERROR(IF(AND(H1585&lt;&gt;"",H1585&gt;=$E$2),MAX($D$4:D1584)+1,""),"")</f>
        <v/>
      </c>
      <c r="F1585" s="40" t="s">
        <v>9877</v>
      </c>
      <c r="G1585" s="40" t="s">
        <v>9878</v>
      </c>
      <c r="H1585" s="167" t="s">
        <v>5898</v>
      </c>
      <c r="I1585" s="40" t="s">
        <v>5898</v>
      </c>
    </row>
    <row r="1586" spans="3:9" x14ac:dyDescent="0.15">
      <c r="C1586" s="40" t="str">
        <f>IFERROR(IF(AND(I1586&lt;&gt;"",I1586&gt;=$E$2),MAX($C$4:C1585)+1,""),"")</f>
        <v/>
      </c>
      <c r="D1586" s="99" t="str">
        <f>IFERROR(IF(AND(H1586&lt;&gt;"",H1586&gt;=$E$2),MAX($D$4:D1585)+1,""),"")</f>
        <v/>
      </c>
      <c r="F1586" s="40" t="s">
        <v>9879</v>
      </c>
      <c r="G1586" s="40" t="s">
        <v>9880</v>
      </c>
      <c r="H1586" s="167" t="s">
        <v>5898</v>
      </c>
      <c r="I1586" s="40" t="s">
        <v>5898</v>
      </c>
    </row>
    <row r="1587" spans="3:9" x14ac:dyDescent="0.15">
      <c r="C1587" s="40" t="str">
        <f>IFERROR(IF(AND(I1587&lt;&gt;"",I1587&gt;=$E$2),MAX($C$4:C1586)+1,""),"")</f>
        <v/>
      </c>
      <c r="D1587" s="99" t="str">
        <f>IFERROR(IF(AND(H1587&lt;&gt;"",H1587&gt;=$E$2),MAX($D$4:D1586)+1,""),"")</f>
        <v/>
      </c>
      <c r="F1587" s="40" t="s">
        <v>9881</v>
      </c>
      <c r="G1587" s="40" t="s">
        <v>9882</v>
      </c>
      <c r="H1587" s="167" t="s">
        <v>5898</v>
      </c>
      <c r="I1587" s="40" t="s">
        <v>5898</v>
      </c>
    </row>
    <row r="1588" spans="3:9" x14ac:dyDescent="0.15">
      <c r="C1588" s="40" t="str">
        <f>IFERROR(IF(AND(I1588&lt;&gt;"",I1588&gt;=$E$2),MAX($C$4:C1587)+1,""),"")</f>
        <v/>
      </c>
      <c r="D1588" s="99" t="str">
        <f>IFERROR(IF(AND(H1588&lt;&gt;"",H1588&gt;=$E$2),MAX($D$4:D1587)+1,""),"")</f>
        <v/>
      </c>
      <c r="F1588" s="40" t="s">
        <v>9883</v>
      </c>
      <c r="G1588" s="40" t="s">
        <v>9884</v>
      </c>
      <c r="H1588" s="167" t="s">
        <v>5898</v>
      </c>
      <c r="I1588" s="40" t="s">
        <v>5898</v>
      </c>
    </row>
    <row r="1589" spans="3:9" x14ac:dyDescent="0.15">
      <c r="C1589" s="40">
        <f>IFERROR(IF(AND(I1589&lt;&gt;"",I1589&gt;=$E$2),MAX($C$4:C1588)+1,""),"")</f>
        <v>15</v>
      </c>
      <c r="D1589" s="99" t="str">
        <f>IFERROR(IF(AND(H1589&lt;&gt;"",H1589&gt;=$E$2),MAX($D$4:D1588)+1,""),"")</f>
        <v/>
      </c>
      <c r="F1589" s="40" t="s">
        <v>9885</v>
      </c>
      <c r="G1589" s="40" t="s">
        <v>9886</v>
      </c>
      <c r="H1589" s="167" t="s">
        <v>5898</v>
      </c>
      <c r="I1589" s="40">
        <v>3</v>
      </c>
    </row>
    <row r="1590" spans="3:9" x14ac:dyDescent="0.15">
      <c r="C1590" s="40" t="str">
        <f>IFERROR(IF(AND(I1590&lt;&gt;"",I1590&gt;=$E$2),MAX($C$4:C1589)+1,""),"")</f>
        <v/>
      </c>
      <c r="D1590" s="99" t="str">
        <f>IFERROR(IF(AND(H1590&lt;&gt;"",H1590&gt;=$E$2),MAX($D$4:D1589)+1,""),"")</f>
        <v/>
      </c>
      <c r="F1590" s="40" t="s">
        <v>9887</v>
      </c>
      <c r="G1590" s="40" t="s">
        <v>9888</v>
      </c>
      <c r="H1590" s="167" t="s">
        <v>5898</v>
      </c>
      <c r="I1590" s="40" t="s">
        <v>5898</v>
      </c>
    </row>
    <row r="1591" spans="3:9" x14ac:dyDescent="0.15">
      <c r="C1591" s="40" t="str">
        <f>IFERROR(IF(AND(I1591&lt;&gt;"",I1591&gt;=$E$2),MAX($C$4:C1590)+1,""),"")</f>
        <v/>
      </c>
      <c r="D1591" s="99" t="str">
        <f>IFERROR(IF(AND(H1591&lt;&gt;"",H1591&gt;=$E$2),MAX($D$4:D1590)+1,""),"")</f>
        <v/>
      </c>
      <c r="F1591" s="40" t="s">
        <v>9889</v>
      </c>
      <c r="G1591" s="40" t="s">
        <v>9890</v>
      </c>
      <c r="H1591" s="167" t="s">
        <v>5898</v>
      </c>
      <c r="I1591" s="40" t="s">
        <v>5898</v>
      </c>
    </row>
    <row r="1592" spans="3:9" x14ac:dyDescent="0.15">
      <c r="C1592" s="40" t="str">
        <f>IFERROR(IF(AND(I1592&lt;&gt;"",I1592&gt;=$E$2),MAX($C$4:C1591)+1,""),"")</f>
        <v/>
      </c>
      <c r="D1592" s="99" t="str">
        <f>IFERROR(IF(AND(H1592&lt;&gt;"",H1592&gt;=$E$2),MAX($D$4:D1591)+1,""),"")</f>
        <v/>
      </c>
      <c r="F1592" s="40" t="s">
        <v>9891</v>
      </c>
      <c r="G1592" s="40" t="s">
        <v>9892</v>
      </c>
      <c r="H1592" s="167" t="s">
        <v>5898</v>
      </c>
      <c r="I1592" s="40" t="s">
        <v>5898</v>
      </c>
    </row>
    <row r="1593" spans="3:9" x14ac:dyDescent="0.15">
      <c r="C1593" s="40" t="str">
        <f>IFERROR(IF(AND(I1593&lt;&gt;"",I1593&gt;=$E$2),MAX($C$4:C1592)+1,""),"")</f>
        <v/>
      </c>
      <c r="D1593" s="99" t="str">
        <f>IFERROR(IF(AND(H1593&lt;&gt;"",H1593&gt;=$E$2),MAX($D$4:D1592)+1,""),"")</f>
        <v/>
      </c>
      <c r="F1593" s="40" t="s">
        <v>9893</v>
      </c>
      <c r="G1593" s="40" t="s">
        <v>9894</v>
      </c>
      <c r="H1593" s="167" t="s">
        <v>5898</v>
      </c>
      <c r="I1593" s="40" t="s">
        <v>5898</v>
      </c>
    </row>
    <row r="1594" spans="3:9" x14ac:dyDescent="0.15">
      <c r="C1594" s="40" t="str">
        <f>IFERROR(IF(AND(I1594&lt;&gt;"",I1594&gt;=$E$2),MAX($C$4:C1593)+1,""),"")</f>
        <v/>
      </c>
      <c r="D1594" s="99" t="str">
        <f>IFERROR(IF(AND(H1594&lt;&gt;"",H1594&gt;=$E$2),MAX($D$4:D1593)+1,""),"")</f>
        <v/>
      </c>
      <c r="F1594" s="40" t="s">
        <v>9895</v>
      </c>
      <c r="G1594" s="40" t="s">
        <v>9896</v>
      </c>
      <c r="H1594" s="167" t="s">
        <v>5898</v>
      </c>
      <c r="I1594" s="40" t="s">
        <v>5898</v>
      </c>
    </row>
    <row r="1595" spans="3:9" x14ac:dyDescent="0.15">
      <c r="C1595" s="40" t="str">
        <f>IFERROR(IF(AND(I1595&lt;&gt;"",I1595&gt;=$E$2),MAX($C$4:C1594)+1,""),"")</f>
        <v/>
      </c>
      <c r="D1595" s="99" t="str">
        <f>IFERROR(IF(AND(H1595&lt;&gt;"",H1595&gt;=$E$2),MAX($D$4:D1594)+1,""),"")</f>
        <v/>
      </c>
      <c r="F1595" s="40" t="s">
        <v>9897</v>
      </c>
      <c r="G1595" s="40" t="s">
        <v>9898</v>
      </c>
      <c r="H1595" s="167">
        <v>0.3</v>
      </c>
      <c r="I1595" s="40" t="s">
        <v>5898</v>
      </c>
    </row>
    <row r="1596" spans="3:9" x14ac:dyDescent="0.15">
      <c r="C1596" s="40" t="str">
        <f>IFERROR(IF(AND(I1596&lt;&gt;"",I1596&gt;=$E$2),MAX($C$4:C1595)+1,""),"")</f>
        <v/>
      </c>
      <c r="D1596" s="99" t="str">
        <f>IFERROR(IF(AND(H1596&lt;&gt;"",H1596&gt;=$E$2),MAX($D$4:D1595)+1,""),"")</f>
        <v/>
      </c>
      <c r="F1596" s="40" t="s">
        <v>9899</v>
      </c>
      <c r="G1596" s="40" t="s">
        <v>9900</v>
      </c>
      <c r="H1596" s="167" t="s">
        <v>5898</v>
      </c>
      <c r="I1596" s="40" t="s">
        <v>5898</v>
      </c>
    </row>
    <row r="1597" spans="3:9" x14ac:dyDescent="0.15">
      <c r="C1597" s="40" t="str">
        <f>IFERROR(IF(AND(I1597&lt;&gt;"",I1597&gt;=$E$2),MAX($C$4:C1596)+1,""),"")</f>
        <v/>
      </c>
      <c r="D1597" s="99" t="str">
        <f>IFERROR(IF(AND(H1597&lt;&gt;"",H1597&gt;=$E$2),MAX($D$4:D1596)+1,""),"")</f>
        <v/>
      </c>
      <c r="F1597" s="40" t="s">
        <v>9901</v>
      </c>
      <c r="G1597" s="40" t="s">
        <v>9902</v>
      </c>
      <c r="H1597" s="167" t="s">
        <v>5898</v>
      </c>
      <c r="I1597" s="40" t="s">
        <v>5898</v>
      </c>
    </row>
    <row r="1598" spans="3:9" x14ac:dyDescent="0.15">
      <c r="C1598" s="40" t="str">
        <f>IFERROR(IF(AND(I1598&lt;&gt;"",I1598&gt;=$E$2),MAX($C$4:C1597)+1,""),"")</f>
        <v/>
      </c>
      <c r="D1598" s="99" t="str">
        <f>IFERROR(IF(AND(H1598&lt;&gt;"",H1598&gt;=$E$2),MAX($D$4:D1597)+1,""),"")</f>
        <v/>
      </c>
      <c r="F1598" s="40" t="s">
        <v>9903</v>
      </c>
      <c r="G1598" s="40" t="s">
        <v>9904</v>
      </c>
      <c r="H1598" s="167" t="s">
        <v>5898</v>
      </c>
      <c r="I1598" s="40" t="s">
        <v>5898</v>
      </c>
    </row>
    <row r="1599" spans="3:9" x14ac:dyDescent="0.15">
      <c r="C1599" s="40" t="str">
        <f>IFERROR(IF(AND(I1599&lt;&gt;"",I1599&gt;=$E$2),MAX($C$4:C1598)+1,""),"")</f>
        <v/>
      </c>
      <c r="D1599" s="99" t="str">
        <f>IFERROR(IF(AND(H1599&lt;&gt;"",H1599&gt;=$E$2),MAX($D$4:D1598)+1,""),"")</f>
        <v/>
      </c>
      <c r="F1599" s="40" t="s">
        <v>9905</v>
      </c>
      <c r="G1599" s="40" t="s">
        <v>9906</v>
      </c>
      <c r="H1599" s="167">
        <v>1.1000000000000001</v>
      </c>
      <c r="I1599" s="40" t="s">
        <v>5898</v>
      </c>
    </row>
    <row r="1600" spans="3:9" x14ac:dyDescent="0.15">
      <c r="C1600" s="40" t="str">
        <f>IFERROR(IF(AND(I1600&lt;&gt;"",I1600&gt;=$E$2),MAX($C$4:C1599)+1,""),"")</f>
        <v/>
      </c>
      <c r="D1600" s="99" t="str">
        <f>IFERROR(IF(AND(H1600&lt;&gt;"",H1600&gt;=$E$2),MAX($D$4:D1599)+1,""),"")</f>
        <v/>
      </c>
      <c r="F1600" s="40" t="s">
        <v>9907</v>
      </c>
      <c r="G1600" s="40" t="s">
        <v>9908</v>
      </c>
      <c r="H1600" s="167" t="s">
        <v>5898</v>
      </c>
      <c r="I1600" s="40" t="s">
        <v>5898</v>
      </c>
    </row>
    <row r="1601" spans="3:9" x14ac:dyDescent="0.15">
      <c r="C1601" s="40" t="str">
        <f>IFERROR(IF(AND(I1601&lt;&gt;"",I1601&gt;=$E$2),MAX($C$4:C1600)+1,""),"")</f>
        <v/>
      </c>
      <c r="D1601" s="99" t="str">
        <f>IFERROR(IF(AND(H1601&lt;&gt;"",H1601&gt;=$E$2),MAX($D$4:D1600)+1,""),"")</f>
        <v/>
      </c>
      <c r="F1601" s="40" t="s">
        <v>9909</v>
      </c>
      <c r="G1601" s="40" t="s">
        <v>9910</v>
      </c>
      <c r="H1601" s="167" t="s">
        <v>5898</v>
      </c>
      <c r="I1601" s="40" t="s">
        <v>5898</v>
      </c>
    </row>
    <row r="1602" spans="3:9" x14ac:dyDescent="0.15">
      <c r="C1602" s="40" t="str">
        <f>IFERROR(IF(AND(I1602&lt;&gt;"",I1602&gt;=$E$2),MAX($C$4:C1601)+1,""),"")</f>
        <v/>
      </c>
      <c r="D1602" s="99" t="str">
        <f>IFERROR(IF(AND(H1602&lt;&gt;"",H1602&gt;=$E$2),MAX($D$4:D1601)+1,""),"")</f>
        <v/>
      </c>
      <c r="F1602" s="40" t="s">
        <v>9911</v>
      </c>
      <c r="G1602" s="40" t="s">
        <v>9912</v>
      </c>
      <c r="H1602" s="167">
        <v>1</v>
      </c>
      <c r="I1602" s="40" t="s">
        <v>5898</v>
      </c>
    </row>
    <row r="1603" spans="3:9" x14ac:dyDescent="0.15">
      <c r="C1603" s="40" t="str">
        <f>IFERROR(IF(AND(I1603&lt;&gt;"",I1603&gt;=$E$2),MAX($C$4:C1602)+1,""),"")</f>
        <v/>
      </c>
      <c r="D1603" s="99" t="str">
        <f>IFERROR(IF(AND(H1603&lt;&gt;"",H1603&gt;=$E$2),MAX($D$4:D1602)+1,""),"")</f>
        <v/>
      </c>
      <c r="F1603" s="40" t="s">
        <v>9913</v>
      </c>
      <c r="G1603" s="40" t="s">
        <v>9914</v>
      </c>
      <c r="H1603" s="167" t="s">
        <v>5898</v>
      </c>
      <c r="I1603" s="40" t="s">
        <v>5898</v>
      </c>
    </row>
    <row r="1604" spans="3:9" x14ac:dyDescent="0.15">
      <c r="C1604" s="40" t="str">
        <f>IFERROR(IF(AND(I1604&lt;&gt;"",I1604&gt;=$E$2),MAX($C$4:C1603)+1,""),"")</f>
        <v/>
      </c>
      <c r="D1604" s="99" t="str">
        <f>IFERROR(IF(AND(H1604&lt;&gt;"",H1604&gt;=$E$2),MAX($D$4:D1603)+1,""),"")</f>
        <v/>
      </c>
      <c r="F1604" s="40" t="s">
        <v>9915</v>
      </c>
      <c r="G1604" s="40" t="s">
        <v>9916</v>
      </c>
      <c r="H1604" s="167" t="s">
        <v>5898</v>
      </c>
      <c r="I1604" s="40" t="s">
        <v>5898</v>
      </c>
    </row>
    <row r="1605" spans="3:9" x14ac:dyDescent="0.15">
      <c r="C1605" s="40" t="str">
        <f>IFERROR(IF(AND(I1605&lt;&gt;"",I1605&gt;=$E$2),MAX($C$4:C1604)+1,""),"")</f>
        <v/>
      </c>
      <c r="D1605" s="99" t="str">
        <f>IFERROR(IF(AND(H1605&lt;&gt;"",H1605&gt;=$E$2),MAX($D$4:D1604)+1,""),"")</f>
        <v/>
      </c>
      <c r="F1605" s="40" t="s">
        <v>9917</v>
      </c>
      <c r="G1605" s="40" t="s">
        <v>9918</v>
      </c>
      <c r="H1605" s="167" t="s">
        <v>5898</v>
      </c>
      <c r="I1605" s="40" t="s">
        <v>5898</v>
      </c>
    </row>
    <row r="1606" spans="3:9" x14ac:dyDescent="0.15">
      <c r="C1606" s="40" t="str">
        <f>IFERROR(IF(AND(I1606&lt;&gt;"",I1606&gt;=$E$2),MAX($C$4:C1605)+1,""),"")</f>
        <v/>
      </c>
      <c r="D1606" s="99" t="str">
        <f>IFERROR(IF(AND(H1606&lt;&gt;"",H1606&gt;=$E$2),MAX($D$4:D1605)+1,""),"")</f>
        <v/>
      </c>
      <c r="F1606" s="40" t="s">
        <v>9919</v>
      </c>
      <c r="G1606" s="40" t="s">
        <v>9920</v>
      </c>
      <c r="H1606" s="167" t="s">
        <v>5898</v>
      </c>
      <c r="I1606" s="40" t="s">
        <v>5898</v>
      </c>
    </row>
    <row r="1607" spans="3:9" x14ac:dyDescent="0.15">
      <c r="C1607" s="40" t="str">
        <f>IFERROR(IF(AND(I1607&lt;&gt;"",I1607&gt;=$E$2),MAX($C$4:C1606)+1,""),"")</f>
        <v/>
      </c>
      <c r="D1607" s="99" t="str">
        <f>IFERROR(IF(AND(H1607&lt;&gt;"",H1607&gt;=$E$2),MAX($D$4:D1606)+1,""),"")</f>
        <v/>
      </c>
      <c r="F1607" s="40" t="s">
        <v>9921</v>
      </c>
      <c r="G1607" s="40" t="s">
        <v>9922</v>
      </c>
      <c r="H1607" s="167">
        <v>0.6</v>
      </c>
      <c r="I1607" s="40" t="s">
        <v>5898</v>
      </c>
    </row>
    <row r="1608" spans="3:9" x14ac:dyDescent="0.15">
      <c r="C1608" s="40" t="str">
        <f>IFERROR(IF(AND(I1608&lt;&gt;"",I1608&gt;=$E$2),MAX($C$4:C1607)+1,""),"")</f>
        <v/>
      </c>
      <c r="D1608" s="99" t="str">
        <f>IFERROR(IF(AND(H1608&lt;&gt;"",H1608&gt;=$E$2),MAX($D$4:D1607)+1,""),"")</f>
        <v/>
      </c>
      <c r="F1608" s="40" t="s">
        <v>9923</v>
      </c>
      <c r="G1608" s="40" t="s">
        <v>9924</v>
      </c>
      <c r="H1608" s="167">
        <v>0.50017860000000003</v>
      </c>
      <c r="I1608" s="40" t="s">
        <v>5898</v>
      </c>
    </row>
    <row r="1609" spans="3:9" x14ac:dyDescent="0.15">
      <c r="C1609" s="40" t="str">
        <f>IFERROR(IF(AND(I1609&lt;&gt;"",I1609&gt;=$E$2),MAX($C$4:C1608)+1,""),"")</f>
        <v/>
      </c>
      <c r="D1609" s="99" t="str">
        <f>IFERROR(IF(AND(H1609&lt;&gt;"",H1609&gt;=$E$2),MAX($D$4:D1608)+1,""),"")</f>
        <v/>
      </c>
      <c r="F1609" s="40" t="s">
        <v>9925</v>
      </c>
      <c r="G1609" s="40" t="s">
        <v>9926</v>
      </c>
      <c r="H1609" s="167">
        <v>1</v>
      </c>
      <c r="I1609" s="40" t="s">
        <v>5898</v>
      </c>
    </row>
    <row r="1610" spans="3:9" x14ac:dyDescent="0.15">
      <c r="C1610" s="40" t="str">
        <f>IFERROR(IF(AND(I1610&lt;&gt;"",I1610&gt;=$E$2),MAX($C$4:C1609)+1,""),"")</f>
        <v/>
      </c>
      <c r="D1610" s="99" t="str">
        <f>IFERROR(IF(AND(H1610&lt;&gt;"",H1610&gt;=$E$2),MAX($D$4:D1609)+1,""),"")</f>
        <v/>
      </c>
      <c r="F1610" s="40" t="s">
        <v>9927</v>
      </c>
      <c r="G1610" s="40" t="s">
        <v>9928</v>
      </c>
      <c r="H1610" s="167" t="s">
        <v>5898</v>
      </c>
      <c r="I1610" s="40" t="s">
        <v>5898</v>
      </c>
    </row>
    <row r="1611" spans="3:9" x14ac:dyDescent="0.15">
      <c r="C1611" s="40" t="str">
        <f>IFERROR(IF(AND(I1611&lt;&gt;"",I1611&gt;=$E$2),MAX($C$4:C1610)+1,""),"")</f>
        <v/>
      </c>
      <c r="D1611" s="99" t="str">
        <f>IFERROR(IF(AND(H1611&lt;&gt;"",H1611&gt;=$E$2),MAX($D$4:D1610)+1,""),"")</f>
        <v/>
      </c>
      <c r="F1611" s="40" t="s">
        <v>9929</v>
      </c>
      <c r="G1611" s="40" t="s">
        <v>9930</v>
      </c>
      <c r="H1611" s="167" t="s">
        <v>5898</v>
      </c>
      <c r="I1611" s="40" t="s">
        <v>5898</v>
      </c>
    </row>
    <row r="1612" spans="3:9" x14ac:dyDescent="0.15">
      <c r="C1612" s="40" t="str">
        <f>IFERROR(IF(AND(I1612&lt;&gt;"",I1612&gt;=$E$2),MAX($C$4:C1611)+1,""),"")</f>
        <v/>
      </c>
      <c r="D1612" s="99" t="str">
        <f>IFERROR(IF(AND(H1612&lt;&gt;"",H1612&gt;=$E$2),MAX($D$4:D1611)+1,""),"")</f>
        <v/>
      </c>
      <c r="F1612" s="40" t="s">
        <v>9931</v>
      </c>
      <c r="G1612" s="40" t="s">
        <v>9932</v>
      </c>
      <c r="H1612" s="167" t="s">
        <v>5898</v>
      </c>
      <c r="I1612" s="40" t="s">
        <v>5898</v>
      </c>
    </row>
    <row r="1613" spans="3:9" x14ac:dyDescent="0.15">
      <c r="C1613" s="40" t="str">
        <f>IFERROR(IF(AND(I1613&lt;&gt;"",I1613&gt;=$E$2),MAX($C$4:C1612)+1,""),"")</f>
        <v/>
      </c>
      <c r="D1613" s="99" t="str">
        <f>IFERROR(IF(AND(H1613&lt;&gt;"",H1613&gt;=$E$2),MAX($D$4:D1612)+1,""),"")</f>
        <v/>
      </c>
      <c r="F1613" s="40" t="s">
        <v>9933</v>
      </c>
      <c r="G1613" s="40" t="s">
        <v>9934</v>
      </c>
      <c r="H1613" s="167" t="s">
        <v>5898</v>
      </c>
      <c r="I1613" s="40" t="s">
        <v>5898</v>
      </c>
    </row>
    <row r="1614" spans="3:9" x14ac:dyDescent="0.15">
      <c r="C1614" s="40" t="str">
        <f>IFERROR(IF(AND(I1614&lt;&gt;"",I1614&gt;=$E$2),MAX($C$4:C1613)+1,""),"")</f>
        <v/>
      </c>
      <c r="D1614" s="99" t="str">
        <f>IFERROR(IF(AND(H1614&lt;&gt;"",H1614&gt;=$E$2),MAX($D$4:D1613)+1,""),"")</f>
        <v/>
      </c>
      <c r="F1614" s="40" t="s">
        <v>9935</v>
      </c>
      <c r="G1614" s="40" t="s">
        <v>9936</v>
      </c>
      <c r="H1614" s="167" t="s">
        <v>5898</v>
      </c>
      <c r="I1614" s="40" t="s">
        <v>5898</v>
      </c>
    </row>
    <row r="1615" spans="3:9" x14ac:dyDescent="0.15">
      <c r="C1615" s="40" t="str">
        <f>IFERROR(IF(AND(I1615&lt;&gt;"",I1615&gt;=$E$2),MAX($C$4:C1614)+1,""),"")</f>
        <v/>
      </c>
      <c r="D1615" s="99" t="str">
        <f>IFERROR(IF(AND(H1615&lt;&gt;"",H1615&gt;=$E$2),MAX($D$4:D1614)+1,""),"")</f>
        <v/>
      </c>
      <c r="F1615" s="40" t="s">
        <v>9937</v>
      </c>
      <c r="G1615" s="40" t="s">
        <v>9938</v>
      </c>
      <c r="H1615" s="167">
        <v>0.99207029999999996</v>
      </c>
      <c r="I1615" s="40" t="s">
        <v>5898</v>
      </c>
    </row>
    <row r="1616" spans="3:9" x14ac:dyDescent="0.15">
      <c r="C1616" s="40" t="str">
        <f>IFERROR(IF(AND(I1616&lt;&gt;"",I1616&gt;=$E$2),MAX($C$4:C1615)+1,""),"")</f>
        <v/>
      </c>
      <c r="D1616" s="99" t="str">
        <f>IFERROR(IF(AND(H1616&lt;&gt;"",H1616&gt;=$E$2),MAX($D$4:D1615)+1,""),"")</f>
        <v/>
      </c>
      <c r="F1616" s="40" t="s">
        <v>9939</v>
      </c>
      <c r="G1616" s="40" t="s">
        <v>9940</v>
      </c>
      <c r="H1616" s="167" t="s">
        <v>5898</v>
      </c>
      <c r="I1616" s="40" t="s">
        <v>5898</v>
      </c>
    </row>
    <row r="1617" spans="3:9" x14ac:dyDescent="0.15">
      <c r="C1617" s="40" t="str">
        <f>IFERROR(IF(AND(I1617&lt;&gt;"",I1617&gt;=$E$2),MAX($C$4:C1616)+1,""),"")</f>
        <v/>
      </c>
      <c r="D1617" s="99" t="str">
        <f>IFERROR(IF(AND(H1617&lt;&gt;"",H1617&gt;=$E$2),MAX($D$4:D1616)+1,""),"")</f>
        <v/>
      </c>
      <c r="F1617" s="40" t="s">
        <v>9941</v>
      </c>
      <c r="G1617" s="40" t="s">
        <v>9942</v>
      </c>
      <c r="H1617" s="167" t="s">
        <v>5898</v>
      </c>
      <c r="I1617" s="40" t="s">
        <v>5898</v>
      </c>
    </row>
    <row r="1618" spans="3:9" x14ac:dyDescent="0.15">
      <c r="C1618" s="40" t="str">
        <f>IFERROR(IF(AND(I1618&lt;&gt;"",I1618&gt;=$E$2),MAX($C$4:C1617)+1,""),"")</f>
        <v/>
      </c>
      <c r="D1618" s="99" t="str">
        <f>IFERROR(IF(AND(H1618&lt;&gt;"",H1618&gt;=$E$2),MAX($D$4:D1617)+1,""),"")</f>
        <v/>
      </c>
      <c r="F1618" s="40" t="s">
        <v>9943</v>
      </c>
      <c r="G1618" s="40" t="s">
        <v>9944</v>
      </c>
      <c r="H1618" s="167">
        <v>1</v>
      </c>
      <c r="I1618" s="40" t="s">
        <v>5898</v>
      </c>
    </row>
    <row r="1619" spans="3:9" x14ac:dyDescent="0.15">
      <c r="C1619" s="40" t="str">
        <f>IFERROR(IF(AND(I1619&lt;&gt;"",I1619&gt;=$E$2),MAX($C$4:C1618)+1,""),"")</f>
        <v/>
      </c>
      <c r="D1619" s="99" t="str">
        <f>IFERROR(IF(AND(H1619&lt;&gt;"",H1619&gt;=$E$2),MAX($D$4:D1618)+1,""),"")</f>
        <v/>
      </c>
      <c r="F1619" s="40" t="s">
        <v>9945</v>
      </c>
      <c r="G1619" s="40" t="s">
        <v>9946</v>
      </c>
      <c r="H1619" s="167" t="s">
        <v>5898</v>
      </c>
      <c r="I1619" s="40" t="s">
        <v>5898</v>
      </c>
    </row>
    <row r="1620" spans="3:9" x14ac:dyDescent="0.15">
      <c r="C1620" s="40" t="str">
        <f>IFERROR(IF(AND(I1620&lt;&gt;"",I1620&gt;=$E$2),MAX($C$4:C1619)+1,""),"")</f>
        <v/>
      </c>
      <c r="D1620" s="99" t="str">
        <f>IFERROR(IF(AND(H1620&lt;&gt;"",H1620&gt;=$E$2),MAX($D$4:D1619)+1,""),"")</f>
        <v/>
      </c>
      <c r="F1620" s="40" t="s">
        <v>9947</v>
      </c>
      <c r="G1620" s="40" t="s">
        <v>9948</v>
      </c>
      <c r="H1620" s="167" t="s">
        <v>5898</v>
      </c>
      <c r="I1620" s="40" t="s">
        <v>5898</v>
      </c>
    </row>
    <row r="1621" spans="3:9" x14ac:dyDescent="0.15">
      <c r="C1621" s="40" t="str">
        <f>IFERROR(IF(AND(I1621&lt;&gt;"",I1621&gt;=$E$2),MAX($C$4:C1620)+1,""),"")</f>
        <v/>
      </c>
      <c r="D1621" s="99" t="str">
        <f>IFERROR(IF(AND(H1621&lt;&gt;"",H1621&gt;=$E$2),MAX($D$4:D1620)+1,""),"")</f>
        <v/>
      </c>
      <c r="F1621" s="40" t="s">
        <v>9949</v>
      </c>
      <c r="G1621" s="40" t="s">
        <v>9950</v>
      </c>
      <c r="H1621" s="167">
        <v>1</v>
      </c>
      <c r="I1621" s="40" t="s">
        <v>5898</v>
      </c>
    </row>
    <row r="1622" spans="3:9" x14ac:dyDescent="0.15">
      <c r="C1622" s="40">
        <f>IFERROR(IF(AND(I1622&lt;&gt;"",I1622&gt;=$E$2),MAX($C$4:C1621)+1,""),"")</f>
        <v>16</v>
      </c>
      <c r="D1622" s="99" t="str">
        <f>IFERROR(IF(AND(H1622&lt;&gt;"",H1622&gt;=$E$2),MAX($D$4:D1621)+1,""),"")</f>
        <v/>
      </c>
      <c r="F1622" s="40" t="s">
        <v>9951</v>
      </c>
      <c r="G1622" s="40" t="s">
        <v>9952</v>
      </c>
      <c r="H1622" s="167" t="s">
        <v>5898</v>
      </c>
      <c r="I1622" s="40">
        <v>1.5</v>
      </c>
    </row>
    <row r="1623" spans="3:9" x14ac:dyDescent="0.15">
      <c r="C1623" s="40" t="str">
        <f>IFERROR(IF(AND(I1623&lt;&gt;"",I1623&gt;=$E$2),MAX($C$4:C1622)+1,""),"")</f>
        <v/>
      </c>
      <c r="D1623" s="99" t="str">
        <f>IFERROR(IF(AND(H1623&lt;&gt;"",H1623&gt;=$E$2),MAX($D$4:D1622)+1,""),"")</f>
        <v/>
      </c>
      <c r="F1623" s="40" t="s">
        <v>9953</v>
      </c>
      <c r="G1623" s="40" t="s">
        <v>9954</v>
      </c>
      <c r="H1623" s="167" t="s">
        <v>5898</v>
      </c>
      <c r="I1623" s="40">
        <v>0.7939119</v>
      </c>
    </row>
    <row r="1624" spans="3:9" x14ac:dyDescent="0.15">
      <c r="C1624" s="40" t="str">
        <f>IFERROR(IF(AND(I1624&lt;&gt;"",I1624&gt;=$E$2),MAX($C$4:C1623)+1,""),"")</f>
        <v/>
      </c>
      <c r="D1624" s="99" t="str">
        <f>IFERROR(IF(AND(H1624&lt;&gt;"",H1624&gt;=$E$2),MAX($D$4:D1623)+1,""),"")</f>
        <v/>
      </c>
      <c r="F1624" s="40" t="s">
        <v>9955</v>
      </c>
      <c r="G1624" s="40" t="s">
        <v>9956</v>
      </c>
      <c r="H1624" s="167">
        <v>0.1</v>
      </c>
      <c r="I1624" s="40" t="s">
        <v>5898</v>
      </c>
    </row>
    <row r="1625" spans="3:9" x14ac:dyDescent="0.15">
      <c r="C1625" s="40" t="str">
        <f>IFERROR(IF(AND(I1625&lt;&gt;"",I1625&gt;=$E$2),MAX($C$4:C1624)+1,""),"")</f>
        <v/>
      </c>
      <c r="D1625" s="99" t="str">
        <f>IFERROR(IF(AND(H1625&lt;&gt;"",H1625&gt;=$E$2),MAX($D$4:D1624)+1,""),"")</f>
        <v/>
      </c>
      <c r="F1625" s="40" t="s">
        <v>9957</v>
      </c>
      <c r="G1625" s="40" t="s">
        <v>9958</v>
      </c>
      <c r="H1625" s="167">
        <v>0.8</v>
      </c>
      <c r="I1625" s="40" t="s">
        <v>5898</v>
      </c>
    </row>
    <row r="1626" spans="3:9" x14ac:dyDescent="0.15">
      <c r="C1626" s="40" t="str">
        <f>IFERROR(IF(AND(I1626&lt;&gt;"",I1626&gt;=$E$2),MAX($C$4:C1625)+1,""),"")</f>
        <v/>
      </c>
      <c r="D1626" s="99" t="str">
        <f>IFERROR(IF(AND(H1626&lt;&gt;"",H1626&gt;=$E$2),MAX($D$4:D1625)+1,""),"")</f>
        <v/>
      </c>
      <c r="F1626" s="40" t="s">
        <v>9959</v>
      </c>
      <c r="G1626" s="40" t="s">
        <v>9960</v>
      </c>
      <c r="H1626" s="167" t="s">
        <v>5898</v>
      </c>
      <c r="I1626" s="40" t="s">
        <v>5898</v>
      </c>
    </row>
    <row r="1627" spans="3:9" x14ac:dyDescent="0.15">
      <c r="C1627" s="40" t="str">
        <f>IFERROR(IF(AND(I1627&lt;&gt;"",I1627&gt;=$E$2),MAX($C$4:C1626)+1,""),"")</f>
        <v/>
      </c>
      <c r="D1627" s="99" t="str">
        <f>IFERROR(IF(AND(H1627&lt;&gt;"",H1627&gt;=$E$2),MAX($D$4:D1626)+1,""),"")</f>
        <v/>
      </c>
      <c r="F1627" s="40" t="s">
        <v>9961</v>
      </c>
      <c r="G1627" s="40" t="s">
        <v>9962</v>
      </c>
      <c r="H1627" s="167" t="s">
        <v>5898</v>
      </c>
      <c r="I1627" s="40" t="s">
        <v>5898</v>
      </c>
    </row>
    <row r="1628" spans="3:9" x14ac:dyDescent="0.15">
      <c r="C1628" s="40" t="str">
        <f>IFERROR(IF(AND(I1628&lt;&gt;"",I1628&gt;=$E$2),MAX($C$4:C1627)+1,""),"")</f>
        <v/>
      </c>
      <c r="D1628" s="99" t="str">
        <f>IFERROR(IF(AND(H1628&lt;&gt;"",H1628&gt;=$E$2),MAX($D$4:D1627)+1,""),"")</f>
        <v/>
      </c>
      <c r="F1628" s="40" t="s">
        <v>9963</v>
      </c>
      <c r="G1628" s="40" t="s">
        <v>9964</v>
      </c>
      <c r="H1628" s="167" t="s">
        <v>5898</v>
      </c>
      <c r="I1628" s="40" t="s">
        <v>5898</v>
      </c>
    </row>
    <row r="1629" spans="3:9" x14ac:dyDescent="0.15">
      <c r="C1629" s="40" t="str">
        <f>IFERROR(IF(AND(I1629&lt;&gt;"",I1629&gt;=$E$2),MAX($C$4:C1628)+1,""),"")</f>
        <v/>
      </c>
      <c r="D1629" s="99" t="str">
        <f>IFERROR(IF(AND(H1629&lt;&gt;"",H1629&gt;=$E$2),MAX($D$4:D1628)+1,""),"")</f>
        <v/>
      </c>
      <c r="F1629" s="40" t="s">
        <v>9965</v>
      </c>
      <c r="G1629" s="40" t="s">
        <v>9966</v>
      </c>
      <c r="H1629" s="167">
        <v>1</v>
      </c>
      <c r="I1629" s="40" t="s">
        <v>5898</v>
      </c>
    </row>
    <row r="1630" spans="3:9" x14ac:dyDescent="0.15">
      <c r="C1630" s="40" t="str">
        <f>IFERROR(IF(AND(I1630&lt;&gt;"",I1630&gt;=$E$2),MAX($C$4:C1629)+1,""),"")</f>
        <v/>
      </c>
      <c r="D1630" s="99" t="str">
        <f>IFERROR(IF(AND(H1630&lt;&gt;"",H1630&gt;=$E$2),MAX($D$4:D1629)+1,""),"")</f>
        <v/>
      </c>
      <c r="F1630" s="40" t="s">
        <v>9967</v>
      </c>
      <c r="G1630" s="40" t="s">
        <v>9968</v>
      </c>
      <c r="H1630" s="167" t="s">
        <v>5898</v>
      </c>
      <c r="I1630" s="40" t="s">
        <v>5898</v>
      </c>
    </row>
    <row r="1631" spans="3:9" x14ac:dyDescent="0.15">
      <c r="C1631" s="40" t="str">
        <f>IFERROR(IF(AND(I1631&lt;&gt;"",I1631&gt;=$E$2),MAX($C$4:C1630)+1,""),"")</f>
        <v/>
      </c>
      <c r="D1631" s="99" t="str">
        <f>IFERROR(IF(AND(H1631&lt;&gt;"",H1631&gt;=$E$2),MAX($D$4:D1630)+1,""),"")</f>
        <v/>
      </c>
      <c r="F1631" s="40" t="s">
        <v>9969</v>
      </c>
      <c r="G1631" s="40" t="s">
        <v>9970</v>
      </c>
      <c r="H1631" s="167" t="s">
        <v>5898</v>
      </c>
      <c r="I1631" s="40" t="s">
        <v>5898</v>
      </c>
    </row>
    <row r="1632" spans="3:9" x14ac:dyDescent="0.15">
      <c r="C1632" s="40" t="str">
        <f>IFERROR(IF(AND(I1632&lt;&gt;"",I1632&gt;=$E$2),MAX($C$4:C1631)+1,""),"")</f>
        <v/>
      </c>
      <c r="D1632" s="99" t="str">
        <f>IFERROR(IF(AND(H1632&lt;&gt;"",H1632&gt;=$E$2),MAX($D$4:D1631)+1,""),"")</f>
        <v/>
      </c>
      <c r="F1632" s="40" t="s">
        <v>9971</v>
      </c>
      <c r="G1632" s="40" t="s">
        <v>9972</v>
      </c>
      <c r="H1632" s="167" t="s">
        <v>5898</v>
      </c>
      <c r="I1632" s="40" t="s">
        <v>5898</v>
      </c>
    </row>
    <row r="1633" spans="3:9" x14ac:dyDescent="0.15">
      <c r="C1633" s="40" t="str">
        <f>IFERROR(IF(AND(I1633&lt;&gt;"",I1633&gt;=$E$2),MAX($C$4:C1632)+1,""),"")</f>
        <v/>
      </c>
      <c r="D1633" s="99" t="str">
        <f>IFERROR(IF(AND(H1633&lt;&gt;"",H1633&gt;=$E$2),MAX($D$4:D1632)+1,""),"")</f>
        <v/>
      </c>
      <c r="F1633" s="40" t="s">
        <v>9973</v>
      </c>
      <c r="G1633" s="40" t="s">
        <v>9974</v>
      </c>
      <c r="H1633" s="167" t="s">
        <v>5898</v>
      </c>
      <c r="I1633" s="40" t="s">
        <v>5898</v>
      </c>
    </row>
    <row r="1634" spans="3:9" x14ac:dyDescent="0.15">
      <c r="C1634" s="40" t="str">
        <f>IFERROR(IF(AND(I1634&lt;&gt;"",I1634&gt;=$E$2),MAX($C$4:C1633)+1,""),"")</f>
        <v/>
      </c>
      <c r="D1634" s="99" t="str">
        <f>IFERROR(IF(AND(H1634&lt;&gt;"",H1634&gt;=$E$2),MAX($D$4:D1633)+1,""),"")</f>
        <v/>
      </c>
      <c r="F1634" s="40" t="s">
        <v>9975</v>
      </c>
      <c r="G1634" s="40" t="s">
        <v>9976</v>
      </c>
      <c r="H1634" s="167" t="s">
        <v>5898</v>
      </c>
      <c r="I1634" s="40" t="s">
        <v>5898</v>
      </c>
    </row>
    <row r="1635" spans="3:9" x14ac:dyDescent="0.15">
      <c r="C1635" s="40" t="str">
        <f>IFERROR(IF(AND(I1635&lt;&gt;"",I1635&gt;=$E$2),MAX($C$4:C1634)+1,""),"")</f>
        <v/>
      </c>
      <c r="D1635" s="99" t="str">
        <f>IFERROR(IF(AND(H1635&lt;&gt;"",H1635&gt;=$E$2),MAX($D$4:D1634)+1,""),"")</f>
        <v/>
      </c>
      <c r="F1635" s="40" t="s">
        <v>9977</v>
      </c>
      <c r="G1635" s="40" t="s">
        <v>9978</v>
      </c>
      <c r="H1635" s="167" t="s">
        <v>5898</v>
      </c>
      <c r="I1635" s="40" t="s">
        <v>5898</v>
      </c>
    </row>
    <row r="1636" spans="3:9" x14ac:dyDescent="0.15">
      <c r="C1636" s="40" t="str">
        <f>IFERROR(IF(AND(I1636&lt;&gt;"",I1636&gt;=$E$2),MAX($C$4:C1635)+1,""),"")</f>
        <v/>
      </c>
      <c r="D1636" s="99" t="str">
        <f>IFERROR(IF(AND(H1636&lt;&gt;"",H1636&gt;=$E$2),MAX($D$4:D1635)+1,""),"")</f>
        <v/>
      </c>
      <c r="F1636" s="40" t="s">
        <v>9979</v>
      </c>
      <c r="G1636" s="40" t="s">
        <v>9980</v>
      </c>
      <c r="H1636" s="167" t="s">
        <v>5898</v>
      </c>
      <c r="I1636" s="40" t="s">
        <v>5898</v>
      </c>
    </row>
    <row r="1637" spans="3:9" x14ac:dyDescent="0.15">
      <c r="C1637" s="40" t="str">
        <f>IFERROR(IF(AND(I1637&lt;&gt;"",I1637&gt;=$E$2),MAX($C$4:C1636)+1,""),"")</f>
        <v/>
      </c>
      <c r="D1637" s="99" t="str">
        <f>IFERROR(IF(AND(H1637&lt;&gt;"",H1637&gt;=$E$2),MAX($D$4:D1636)+1,""),"")</f>
        <v/>
      </c>
      <c r="F1637" s="40" t="s">
        <v>9981</v>
      </c>
      <c r="G1637" s="40" t="s">
        <v>9982</v>
      </c>
      <c r="H1637" s="167" t="s">
        <v>5898</v>
      </c>
      <c r="I1637" s="40" t="s">
        <v>5898</v>
      </c>
    </row>
    <row r="1638" spans="3:9" x14ac:dyDescent="0.15">
      <c r="C1638" s="40" t="str">
        <f>IFERROR(IF(AND(I1638&lt;&gt;"",I1638&gt;=$E$2),MAX($C$4:C1637)+1,""),"")</f>
        <v/>
      </c>
      <c r="D1638" s="99" t="str">
        <f>IFERROR(IF(AND(H1638&lt;&gt;"",H1638&gt;=$E$2),MAX($D$4:D1637)+1,""),"")</f>
        <v/>
      </c>
      <c r="F1638" s="40" t="s">
        <v>9983</v>
      </c>
      <c r="G1638" s="40" t="s">
        <v>9984</v>
      </c>
      <c r="H1638" s="167">
        <v>1</v>
      </c>
      <c r="I1638" s="40" t="s">
        <v>5898</v>
      </c>
    </row>
    <row r="1639" spans="3:9" x14ac:dyDescent="0.15">
      <c r="C1639" s="40" t="str">
        <f>IFERROR(IF(AND(I1639&lt;&gt;"",I1639&gt;=$E$2),MAX($C$4:C1638)+1,""),"")</f>
        <v/>
      </c>
      <c r="D1639" s="99" t="str">
        <f>IFERROR(IF(AND(H1639&lt;&gt;"",H1639&gt;=$E$2),MAX($D$4:D1638)+1,""),"")</f>
        <v/>
      </c>
      <c r="F1639" s="40" t="s">
        <v>9985</v>
      </c>
      <c r="G1639" s="40" t="s">
        <v>9986</v>
      </c>
      <c r="H1639" s="167">
        <v>0.5</v>
      </c>
      <c r="I1639" s="40" t="s">
        <v>5898</v>
      </c>
    </row>
    <row r="1640" spans="3:9" x14ac:dyDescent="0.15">
      <c r="C1640" s="40" t="str">
        <f>IFERROR(IF(AND(I1640&lt;&gt;"",I1640&gt;=$E$2),MAX($C$4:C1639)+1,""),"")</f>
        <v/>
      </c>
      <c r="D1640" s="99">
        <f>IFERROR(IF(AND(H1640&lt;&gt;"",H1640&gt;=$E$2),MAX($D$4:D1639)+1,""),"")</f>
        <v>72</v>
      </c>
      <c r="F1640" s="40" t="s">
        <v>9987</v>
      </c>
      <c r="G1640" s="40" t="s">
        <v>9988</v>
      </c>
      <c r="H1640" s="167">
        <v>2.7</v>
      </c>
      <c r="I1640" s="40" t="s">
        <v>5898</v>
      </c>
    </row>
    <row r="1641" spans="3:9" x14ac:dyDescent="0.15">
      <c r="C1641" s="40" t="str">
        <f>IFERROR(IF(AND(I1641&lt;&gt;"",I1641&gt;=$E$2),MAX($C$4:C1640)+1,""),"")</f>
        <v/>
      </c>
      <c r="D1641" s="99" t="str">
        <f>IFERROR(IF(AND(H1641&lt;&gt;"",H1641&gt;=$E$2),MAX($D$4:D1640)+1,""),"")</f>
        <v/>
      </c>
      <c r="F1641" s="40" t="s">
        <v>9989</v>
      </c>
      <c r="G1641" s="40" t="s">
        <v>9990</v>
      </c>
      <c r="H1641" s="167" t="s">
        <v>5898</v>
      </c>
      <c r="I1641" s="40" t="s">
        <v>5898</v>
      </c>
    </row>
    <row r="1642" spans="3:9" x14ac:dyDescent="0.15">
      <c r="C1642" s="40" t="str">
        <f>IFERROR(IF(AND(I1642&lt;&gt;"",I1642&gt;=$E$2),MAX($C$4:C1641)+1,""),"")</f>
        <v/>
      </c>
      <c r="D1642" s="99" t="str">
        <f>IFERROR(IF(AND(H1642&lt;&gt;"",H1642&gt;=$E$2),MAX($D$4:D1641)+1,""),"")</f>
        <v/>
      </c>
      <c r="F1642" s="40" t="s">
        <v>9991</v>
      </c>
      <c r="G1642" s="40" t="s">
        <v>9992</v>
      </c>
      <c r="H1642" s="167" t="s">
        <v>5898</v>
      </c>
      <c r="I1642" s="40" t="s">
        <v>5898</v>
      </c>
    </row>
    <row r="1643" spans="3:9" x14ac:dyDescent="0.15">
      <c r="C1643" s="40" t="str">
        <f>IFERROR(IF(AND(I1643&lt;&gt;"",I1643&gt;=$E$2),MAX($C$4:C1642)+1,""),"")</f>
        <v/>
      </c>
      <c r="D1643" s="99" t="str">
        <f>IFERROR(IF(AND(H1643&lt;&gt;"",H1643&gt;=$E$2),MAX($D$4:D1642)+1,""),"")</f>
        <v/>
      </c>
      <c r="F1643" s="40" t="s">
        <v>9993</v>
      </c>
      <c r="G1643" s="40" t="s">
        <v>9994</v>
      </c>
      <c r="H1643" s="167" t="s">
        <v>5898</v>
      </c>
      <c r="I1643" s="40" t="s">
        <v>5898</v>
      </c>
    </row>
    <row r="1644" spans="3:9" x14ac:dyDescent="0.15">
      <c r="C1644" s="40" t="str">
        <f>IFERROR(IF(AND(I1644&lt;&gt;"",I1644&gt;=$E$2),MAX($C$4:C1643)+1,""),"")</f>
        <v/>
      </c>
      <c r="D1644" s="99" t="str">
        <f>IFERROR(IF(AND(H1644&lt;&gt;"",H1644&gt;=$E$2),MAX($D$4:D1643)+1,""),"")</f>
        <v/>
      </c>
      <c r="F1644" s="40" t="s">
        <v>9995</v>
      </c>
      <c r="G1644" s="40" t="s">
        <v>9996</v>
      </c>
      <c r="H1644" s="167" t="s">
        <v>5898</v>
      </c>
      <c r="I1644" s="40" t="s">
        <v>5898</v>
      </c>
    </row>
    <row r="1645" spans="3:9" x14ac:dyDescent="0.15">
      <c r="C1645" s="40" t="str">
        <f>IFERROR(IF(AND(I1645&lt;&gt;"",I1645&gt;=$E$2),MAX($C$4:C1644)+1,""),"")</f>
        <v/>
      </c>
      <c r="D1645" s="99" t="str">
        <f>IFERROR(IF(AND(H1645&lt;&gt;"",H1645&gt;=$E$2),MAX($D$4:D1644)+1,""),"")</f>
        <v/>
      </c>
      <c r="F1645" s="40" t="s">
        <v>9997</v>
      </c>
      <c r="G1645" s="40" t="s">
        <v>9998</v>
      </c>
      <c r="H1645" s="167">
        <v>1</v>
      </c>
      <c r="I1645" s="40" t="s">
        <v>5898</v>
      </c>
    </row>
    <row r="1646" spans="3:9" x14ac:dyDescent="0.15">
      <c r="C1646" s="40" t="str">
        <f>IFERROR(IF(AND(I1646&lt;&gt;"",I1646&gt;=$E$2),MAX($C$4:C1645)+1,""),"")</f>
        <v/>
      </c>
      <c r="D1646" s="99" t="str">
        <f>IFERROR(IF(AND(H1646&lt;&gt;"",H1646&gt;=$E$2),MAX($D$4:D1645)+1,""),"")</f>
        <v/>
      </c>
      <c r="F1646" s="40" t="s">
        <v>9999</v>
      </c>
      <c r="G1646" s="40" t="s">
        <v>10000</v>
      </c>
      <c r="H1646" s="167" t="s">
        <v>5898</v>
      </c>
      <c r="I1646" s="40" t="s">
        <v>5898</v>
      </c>
    </row>
    <row r="1647" spans="3:9" x14ac:dyDescent="0.15">
      <c r="C1647" s="40" t="str">
        <f>IFERROR(IF(AND(I1647&lt;&gt;"",I1647&gt;=$E$2),MAX($C$4:C1646)+1,""),"")</f>
        <v/>
      </c>
      <c r="D1647" s="99" t="str">
        <f>IFERROR(IF(AND(H1647&lt;&gt;"",H1647&gt;=$E$2),MAX($D$4:D1646)+1,""),"")</f>
        <v/>
      </c>
      <c r="F1647" s="40" t="s">
        <v>10001</v>
      </c>
      <c r="G1647" s="40" t="s">
        <v>10002</v>
      </c>
      <c r="H1647" s="167" t="s">
        <v>5898</v>
      </c>
      <c r="I1647" s="40" t="s">
        <v>5898</v>
      </c>
    </row>
    <row r="1648" spans="3:9" x14ac:dyDescent="0.15">
      <c r="C1648" s="40" t="str">
        <f>IFERROR(IF(AND(I1648&lt;&gt;"",I1648&gt;=$E$2),MAX($C$4:C1647)+1,""),"")</f>
        <v/>
      </c>
      <c r="D1648" s="99" t="str">
        <f>IFERROR(IF(AND(H1648&lt;&gt;"",H1648&gt;=$E$2),MAX($D$4:D1647)+1,""),"")</f>
        <v/>
      </c>
      <c r="F1648" s="40" t="s">
        <v>10003</v>
      </c>
      <c r="G1648" s="40" t="s">
        <v>10004</v>
      </c>
      <c r="H1648" s="167" t="s">
        <v>5898</v>
      </c>
      <c r="I1648" s="40" t="s">
        <v>5898</v>
      </c>
    </row>
    <row r="1649" spans="3:9" x14ac:dyDescent="0.15">
      <c r="C1649" s="40" t="str">
        <f>IFERROR(IF(AND(I1649&lt;&gt;"",I1649&gt;=$E$2),MAX($C$4:C1648)+1,""),"")</f>
        <v/>
      </c>
      <c r="D1649" s="99" t="str">
        <f>IFERROR(IF(AND(H1649&lt;&gt;"",H1649&gt;=$E$2),MAX($D$4:D1648)+1,""),"")</f>
        <v/>
      </c>
      <c r="F1649" s="40" t="s">
        <v>10005</v>
      </c>
      <c r="G1649" s="40" t="s">
        <v>10006</v>
      </c>
      <c r="H1649" s="167">
        <v>0.9</v>
      </c>
      <c r="I1649" s="40" t="s">
        <v>5898</v>
      </c>
    </row>
    <row r="1650" spans="3:9" x14ac:dyDescent="0.15">
      <c r="C1650" s="40" t="str">
        <f>IFERROR(IF(AND(I1650&lt;&gt;"",I1650&gt;=$E$2),MAX($C$4:C1649)+1,""),"")</f>
        <v/>
      </c>
      <c r="D1650" s="99" t="str">
        <f>IFERROR(IF(AND(H1650&lt;&gt;"",H1650&gt;=$E$2),MAX($D$4:D1649)+1,""),"")</f>
        <v/>
      </c>
      <c r="F1650" s="40" t="s">
        <v>10007</v>
      </c>
      <c r="G1650" s="40" t="s">
        <v>10008</v>
      </c>
      <c r="H1650" s="167" t="s">
        <v>5898</v>
      </c>
      <c r="I1650" s="40" t="s">
        <v>5898</v>
      </c>
    </row>
    <row r="1651" spans="3:9" x14ac:dyDescent="0.15">
      <c r="C1651" s="40" t="str">
        <f>IFERROR(IF(AND(I1651&lt;&gt;"",I1651&gt;=$E$2),MAX($C$4:C1650)+1,""),"")</f>
        <v/>
      </c>
      <c r="D1651" s="99" t="str">
        <f>IFERROR(IF(AND(H1651&lt;&gt;"",H1651&gt;=$E$2),MAX($D$4:D1650)+1,""),"")</f>
        <v/>
      </c>
      <c r="F1651" s="40" t="s">
        <v>10009</v>
      </c>
      <c r="G1651" s="40" t="s">
        <v>10010</v>
      </c>
      <c r="H1651" s="167" t="s">
        <v>5898</v>
      </c>
      <c r="I1651" s="40" t="s">
        <v>5898</v>
      </c>
    </row>
    <row r="1652" spans="3:9" x14ac:dyDescent="0.15">
      <c r="C1652" s="40" t="str">
        <f>IFERROR(IF(AND(I1652&lt;&gt;"",I1652&gt;=$E$2),MAX($C$4:C1651)+1,""),"")</f>
        <v/>
      </c>
      <c r="D1652" s="99" t="str">
        <f>IFERROR(IF(AND(H1652&lt;&gt;"",H1652&gt;=$E$2),MAX($D$4:D1651)+1,""),"")</f>
        <v/>
      </c>
      <c r="F1652" s="40" t="s">
        <v>10011</v>
      </c>
      <c r="G1652" s="40" t="s">
        <v>10012</v>
      </c>
      <c r="H1652" s="167">
        <v>1</v>
      </c>
      <c r="I1652" s="40" t="s">
        <v>5898</v>
      </c>
    </row>
    <row r="1653" spans="3:9" x14ac:dyDescent="0.15">
      <c r="C1653" s="40" t="str">
        <f>IFERROR(IF(AND(I1653&lt;&gt;"",I1653&gt;=$E$2),MAX($C$4:C1652)+1,""),"")</f>
        <v/>
      </c>
      <c r="D1653" s="99" t="str">
        <f>IFERROR(IF(AND(H1653&lt;&gt;"",H1653&gt;=$E$2),MAX($D$4:D1652)+1,""),"")</f>
        <v/>
      </c>
      <c r="F1653" s="40" t="s">
        <v>10013</v>
      </c>
      <c r="G1653" s="40" t="s">
        <v>10014</v>
      </c>
      <c r="H1653" s="167" t="s">
        <v>5898</v>
      </c>
      <c r="I1653" s="40" t="s">
        <v>5898</v>
      </c>
    </row>
    <row r="1654" spans="3:9" x14ac:dyDescent="0.15">
      <c r="C1654" s="40" t="str">
        <f>IFERROR(IF(AND(I1654&lt;&gt;"",I1654&gt;=$E$2),MAX($C$4:C1653)+1,""),"")</f>
        <v/>
      </c>
      <c r="D1654" s="99" t="str">
        <f>IFERROR(IF(AND(H1654&lt;&gt;"",H1654&gt;=$E$2),MAX($D$4:D1653)+1,""),"")</f>
        <v/>
      </c>
      <c r="F1654" s="40" t="s">
        <v>10015</v>
      </c>
      <c r="G1654" s="40" t="s">
        <v>10016</v>
      </c>
      <c r="H1654" s="167" t="s">
        <v>5898</v>
      </c>
      <c r="I1654" s="40" t="s">
        <v>5898</v>
      </c>
    </row>
    <row r="1655" spans="3:9" x14ac:dyDescent="0.15">
      <c r="C1655" s="40" t="str">
        <f>IFERROR(IF(AND(I1655&lt;&gt;"",I1655&gt;=$E$2),MAX($C$4:C1654)+1,""),"")</f>
        <v/>
      </c>
      <c r="D1655" s="99" t="str">
        <f>IFERROR(IF(AND(H1655&lt;&gt;"",H1655&gt;=$E$2),MAX($D$4:D1654)+1,""),"")</f>
        <v/>
      </c>
      <c r="F1655" s="40" t="s">
        <v>10017</v>
      </c>
      <c r="G1655" s="40" t="s">
        <v>10018</v>
      </c>
      <c r="H1655" s="167">
        <v>0.6</v>
      </c>
      <c r="I1655" s="40" t="s">
        <v>5898</v>
      </c>
    </row>
    <row r="1656" spans="3:9" x14ac:dyDescent="0.15">
      <c r="C1656" s="40" t="str">
        <f>IFERROR(IF(AND(I1656&lt;&gt;"",I1656&gt;=$E$2),MAX($C$4:C1655)+1,""),"")</f>
        <v/>
      </c>
      <c r="D1656" s="99">
        <f>IFERROR(IF(AND(H1656&lt;&gt;"",H1656&gt;=$E$2),MAX($D$4:D1655)+1,""),"")</f>
        <v>73</v>
      </c>
      <c r="F1656" s="40" t="s">
        <v>10019</v>
      </c>
      <c r="G1656" s="40" t="s">
        <v>10020</v>
      </c>
      <c r="H1656" s="167">
        <v>1.5</v>
      </c>
      <c r="I1656" s="40" t="s">
        <v>5898</v>
      </c>
    </row>
    <row r="1657" spans="3:9" x14ac:dyDescent="0.15">
      <c r="C1657" s="40" t="str">
        <f>IFERROR(IF(AND(I1657&lt;&gt;"",I1657&gt;=$E$2),MAX($C$4:C1656)+1,""),"")</f>
        <v/>
      </c>
      <c r="D1657" s="99" t="str">
        <f>IFERROR(IF(AND(H1657&lt;&gt;"",H1657&gt;=$E$2),MAX($D$4:D1656)+1,""),"")</f>
        <v/>
      </c>
      <c r="F1657" s="40" t="s">
        <v>10021</v>
      </c>
      <c r="G1657" s="40" t="s">
        <v>10022</v>
      </c>
      <c r="H1657" s="167">
        <v>0.5</v>
      </c>
      <c r="I1657" s="40" t="s">
        <v>5898</v>
      </c>
    </row>
    <row r="1658" spans="3:9" x14ac:dyDescent="0.15">
      <c r="C1658" s="40" t="str">
        <f>IFERROR(IF(AND(I1658&lt;&gt;"",I1658&gt;=$E$2),MAX($C$4:C1657)+1,""),"")</f>
        <v/>
      </c>
      <c r="D1658" s="99">
        <f>IFERROR(IF(AND(H1658&lt;&gt;"",H1658&gt;=$E$2),MAX($D$4:D1657)+1,""),"")</f>
        <v>74</v>
      </c>
      <c r="F1658" s="40" t="s">
        <v>10023</v>
      </c>
      <c r="G1658" s="40" t="s">
        <v>10024</v>
      </c>
      <c r="H1658" s="167">
        <v>1.9405825999999999</v>
      </c>
      <c r="I1658" s="40" t="s">
        <v>5898</v>
      </c>
    </row>
    <row r="1659" spans="3:9" x14ac:dyDescent="0.15">
      <c r="C1659" s="40" t="str">
        <f>IFERROR(IF(AND(I1659&lt;&gt;"",I1659&gt;=$E$2),MAX($C$4:C1658)+1,""),"")</f>
        <v/>
      </c>
      <c r="D1659" s="99" t="str">
        <f>IFERROR(IF(AND(H1659&lt;&gt;"",H1659&gt;=$E$2),MAX($D$4:D1658)+1,""),"")</f>
        <v/>
      </c>
      <c r="F1659" s="40" t="s">
        <v>10025</v>
      </c>
      <c r="G1659" s="40" t="s">
        <v>10026</v>
      </c>
      <c r="H1659" s="167" t="s">
        <v>5898</v>
      </c>
      <c r="I1659" s="40" t="s">
        <v>5898</v>
      </c>
    </row>
    <row r="1660" spans="3:9" x14ac:dyDescent="0.15">
      <c r="C1660" s="40" t="str">
        <f>IFERROR(IF(AND(I1660&lt;&gt;"",I1660&gt;=$E$2),MAX($C$4:C1659)+1,""),"")</f>
        <v/>
      </c>
      <c r="D1660" s="99" t="str">
        <f>IFERROR(IF(AND(H1660&lt;&gt;"",H1660&gt;=$E$2),MAX($D$4:D1659)+1,""),"")</f>
        <v/>
      </c>
      <c r="F1660" s="40" t="s">
        <v>10027</v>
      </c>
      <c r="G1660" s="40" t="s">
        <v>10028</v>
      </c>
      <c r="H1660" s="167">
        <v>0.98565049999999998</v>
      </c>
      <c r="I1660" s="40" t="s">
        <v>5898</v>
      </c>
    </row>
    <row r="1661" spans="3:9" x14ac:dyDescent="0.15">
      <c r="C1661" s="40" t="str">
        <f>IFERROR(IF(AND(I1661&lt;&gt;"",I1661&gt;=$E$2),MAX($C$4:C1660)+1,""),"")</f>
        <v/>
      </c>
      <c r="D1661" s="99" t="str">
        <f>IFERROR(IF(AND(H1661&lt;&gt;"",H1661&gt;=$E$2),MAX($D$4:D1660)+1,""),"")</f>
        <v/>
      </c>
      <c r="F1661" s="40" t="s">
        <v>10029</v>
      </c>
      <c r="G1661" s="40" t="s">
        <v>10030</v>
      </c>
      <c r="H1661" s="167" t="s">
        <v>5898</v>
      </c>
      <c r="I1661" s="40" t="s">
        <v>5898</v>
      </c>
    </row>
    <row r="1662" spans="3:9" x14ac:dyDescent="0.15">
      <c r="C1662" s="40" t="str">
        <f>IFERROR(IF(AND(I1662&lt;&gt;"",I1662&gt;=$E$2),MAX($C$4:C1661)+1,""),"")</f>
        <v/>
      </c>
      <c r="D1662" s="99" t="str">
        <f>IFERROR(IF(AND(H1662&lt;&gt;"",H1662&gt;=$E$2),MAX($D$4:D1661)+1,""),"")</f>
        <v/>
      </c>
      <c r="F1662" s="40" t="s">
        <v>10031</v>
      </c>
      <c r="G1662" s="40" t="s">
        <v>10032</v>
      </c>
      <c r="H1662" s="167">
        <v>0.5</v>
      </c>
      <c r="I1662" s="40" t="s">
        <v>5898</v>
      </c>
    </row>
    <row r="1663" spans="3:9" x14ac:dyDescent="0.15">
      <c r="C1663" s="40" t="str">
        <f>IFERROR(IF(AND(I1663&lt;&gt;"",I1663&gt;=$E$2),MAX($C$4:C1662)+1,""),"")</f>
        <v/>
      </c>
      <c r="D1663" s="99">
        <f>IFERROR(IF(AND(H1663&lt;&gt;"",H1663&gt;=$E$2),MAX($D$4:D1662)+1,""),"")</f>
        <v>75</v>
      </c>
      <c r="F1663" s="40" t="s">
        <v>10033</v>
      </c>
      <c r="G1663" s="40" t="s">
        <v>10034</v>
      </c>
      <c r="H1663" s="167">
        <v>1.5</v>
      </c>
      <c r="I1663" s="40" t="s">
        <v>5898</v>
      </c>
    </row>
    <row r="1664" spans="3:9" x14ac:dyDescent="0.15">
      <c r="C1664" s="40" t="str">
        <f>IFERROR(IF(AND(I1664&lt;&gt;"",I1664&gt;=$E$2),MAX($C$4:C1663)+1,""),"")</f>
        <v/>
      </c>
      <c r="D1664" s="99" t="str">
        <f>IFERROR(IF(AND(H1664&lt;&gt;"",H1664&gt;=$E$2),MAX($D$4:D1663)+1,""),"")</f>
        <v/>
      </c>
      <c r="F1664" s="40" t="s">
        <v>10035</v>
      </c>
      <c r="G1664" s="40" t="s">
        <v>10036</v>
      </c>
      <c r="H1664" s="167">
        <v>1</v>
      </c>
      <c r="I1664" s="40" t="s">
        <v>5898</v>
      </c>
    </row>
    <row r="1665" spans="3:9" x14ac:dyDescent="0.15">
      <c r="C1665" s="40" t="str">
        <f>IFERROR(IF(AND(I1665&lt;&gt;"",I1665&gt;=$E$2),MAX($C$4:C1664)+1,""),"")</f>
        <v/>
      </c>
      <c r="D1665" s="99" t="str">
        <f>IFERROR(IF(AND(H1665&lt;&gt;"",H1665&gt;=$E$2),MAX($D$4:D1664)+1,""),"")</f>
        <v/>
      </c>
      <c r="F1665" s="40" t="s">
        <v>10037</v>
      </c>
      <c r="G1665" s="40" t="s">
        <v>10038</v>
      </c>
      <c r="H1665" s="167" t="s">
        <v>5898</v>
      </c>
      <c r="I1665" s="40" t="s">
        <v>5898</v>
      </c>
    </row>
    <row r="1666" spans="3:9" x14ac:dyDescent="0.15">
      <c r="C1666" s="40" t="str">
        <f>IFERROR(IF(AND(I1666&lt;&gt;"",I1666&gt;=$E$2),MAX($C$4:C1665)+1,""),"")</f>
        <v/>
      </c>
      <c r="D1666" s="99" t="str">
        <f>IFERROR(IF(AND(H1666&lt;&gt;"",H1666&gt;=$E$2),MAX($D$4:D1665)+1,""),"")</f>
        <v/>
      </c>
      <c r="F1666" s="40" t="s">
        <v>10039</v>
      </c>
      <c r="G1666" s="40" t="s">
        <v>10040</v>
      </c>
      <c r="H1666" s="167">
        <v>1</v>
      </c>
      <c r="I1666" s="40" t="s">
        <v>5898</v>
      </c>
    </row>
    <row r="1667" spans="3:9" x14ac:dyDescent="0.15">
      <c r="C1667" s="40" t="str">
        <f>IFERROR(IF(AND(I1667&lt;&gt;"",I1667&gt;=$E$2),MAX($C$4:C1666)+1,""),"")</f>
        <v/>
      </c>
      <c r="D1667" s="99" t="str">
        <f>IFERROR(IF(AND(H1667&lt;&gt;"",H1667&gt;=$E$2),MAX($D$4:D1666)+1,""),"")</f>
        <v/>
      </c>
      <c r="F1667" s="40" t="s">
        <v>10041</v>
      </c>
      <c r="G1667" s="40" t="s">
        <v>10042</v>
      </c>
      <c r="H1667" s="167" t="s">
        <v>5898</v>
      </c>
      <c r="I1667" s="40" t="s">
        <v>5898</v>
      </c>
    </row>
    <row r="1668" spans="3:9" x14ac:dyDescent="0.15">
      <c r="C1668" s="40" t="str">
        <f>IFERROR(IF(AND(I1668&lt;&gt;"",I1668&gt;=$E$2),MAX($C$4:C1667)+1,""),"")</f>
        <v/>
      </c>
      <c r="D1668" s="99" t="str">
        <f>IFERROR(IF(AND(H1668&lt;&gt;"",H1668&gt;=$E$2),MAX($D$4:D1667)+1,""),"")</f>
        <v/>
      </c>
      <c r="F1668" s="40" t="s">
        <v>10043</v>
      </c>
      <c r="G1668" s="40" t="s">
        <v>10044</v>
      </c>
      <c r="H1668" s="167" t="s">
        <v>5898</v>
      </c>
      <c r="I1668" s="40" t="s">
        <v>5898</v>
      </c>
    </row>
    <row r="1669" spans="3:9" x14ac:dyDescent="0.15">
      <c r="C1669" s="40" t="str">
        <f>IFERROR(IF(AND(I1669&lt;&gt;"",I1669&gt;=$E$2),MAX($C$4:C1668)+1,""),"")</f>
        <v/>
      </c>
      <c r="D1669" s="99" t="str">
        <f>IFERROR(IF(AND(H1669&lt;&gt;"",H1669&gt;=$E$2),MAX($D$4:D1668)+1,""),"")</f>
        <v/>
      </c>
      <c r="F1669" s="40" t="s">
        <v>10045</v>
      </c>
      <c r="G1669" s="40" t="s">
        <v>10046</v>
      </c>
      <c r="H1669" s="167" t="s">
        <v>5898</v>
      </c>
      <c r="I1669" s="40" t="s">
        <v>5898</v>
      </c>
    </row>
    <row r="1670" spans="3:9" x14ac:dyDescent="0.15">
      <c r="C1670" s="40" t="str">
        <f>IFERROR(IF(AND(I1670&lt;&gt;"",I1670&gt;=$E$2),MAX($C$4:C1669)+1,""),"")</f>
        <v/>
      </c>
      <c r="D1670" s="99" t="str">
        <f>IFERROR(IF(AND(H1670&lt;&gt;"",H1670&gt;=$E$2),MAX($D$4:D1669)+1,""),"")</f>
        <v/>
      </c>
      <c r="F1670" s="40" t="s">
        <v>10047</v>
      </c>
      <c r="G1670" s="40" t="s">
        <v>10048</v>
      </c>
      <c r="H1670" s="167" t="s">
        <v>5898</v>
      </c>
      <c r="I1670" s="40" t="s">
        <v>5898</v>
      </c>
    </row>
    <row r="1671" spans="3:9" x14ac:dyDescent="0.15">
      <c r="C1671" s="40" t="str">
        <f>IFERROR(IF(AND(I1671&lt;&gt;"",I1671&gt;=$E$2),MAX($C$4:C1670)+1,""),"")</f>
        <v/>
      </c>
      <c r="D1671" s="99" t="str">
        <f>IFERROR(IF(AND(H1671&lt;&gt;"",H1671&gt;=$E$2),MAX($D$4:D1670)+1,""),"")</f>
        <v/>
      </c>
      <c r="F1671" s="40" t="s">
        <v>10049</v>
      </c>
      <c r="G1671" s="40" t="s">
        <v>10050</v>
      </c>
      <c r="H1671" s="167" t="s">
        <v>5898</v>
      </c>
      <c r="I1671" s="40" t="s">
        <v>5898</v>
      </c>
    </row>
    <row r="1672" spans="3:9" x14ac:dyDescent="0.15">
      <c r="C1672" s="40" t="str">
        <f>IFERROR(IF(AND(I1672&lt;&gt;"",I1672&gt;=$E$2),MAX($C$4:C1671)+1,""),"")</f>
        <v/>
      </c>
      <c r="D1672" s="99" t="str">
        <f>IFERROR(IF(AND(H1672&lt;&gt;"",H1672&gt;=$E$2),MAX($D$4:D1671)+1,""),"")</f>
        <v/>
      </c>
      <c r="F1672" s="40" t="s">
        <v>10051</v>
      </c>
      <c r="G1672" s="40" t="s">
        <v>10052</v>
      </c>
      <c r="H1672" s="167">
        <v>1</v>
      </c>
      <c r="I1672" s="40" t="s">
        <v>5898</v>
      </c>
    </row>
    <row r="1673" spans="3:9" x14ac:dyDescent="0.15">
      <c r="C1673" s="40" t="str">
        <f>IFERROR(IF(AND(I1673&lt;&gt;"",I1673&gt;=$E$2),MAX($C$4:C1672)+1,""),"")</f>
        <v/>
      </c>
      <c r="D1673" s="99" t="str">
        <f>IFERROR(IF(AND(H1673&lt;&gt;"",H1673&gt;=$E$2),MAX($D$4:D1672)+1,""),"")</f>
        <v/>
      </c>
      <c r="F1673" s="40" t="s">
        <v>10053</v>
      </c>
      <c r="G1673" s="40" t="s">
        <v>10054</v>
      </c>
      <c r="H1673" s="167">
        <v>1</v>
      </c>
      <c r="I1673" s="40" t="s">
        <v>5898</v>
      </c>
    </row>
    <row r="1674" spans="3:9" x14ac:dyDescent="0.15">
      <c r="C1674" s="40" t="str">
        <f>IFERROR(IF(AND(I1674&lt;&gt;"",I1674&gt;=$E$2),MAX($C$4:C1673)+1,""),"")</f>
        <v/>
      </c>
      <c r="D1674" s="99" t="str">
        <f>IFERROR(IF(AND(H1674&lt;&gt;"",H1674&gt;=$E$2),MAX($D$4:D1673)+1,""),"")</f>
        <v/>
      </c>
      <c r="F1674" s="40" t="s">
        <v>10055</v>
      </c>
      <c r="G1674" s="40" t="s">
        <v>10056</v>
      </c>
      <c r="H1674" s="167">
        <v>0.3</v>
      </c>
      <c r="I1674" s="40" t="s">
        <v>5898</v>
      </c>
    </row>
    <row r="1675" spans="3:9" x14ac:dyDescent="0.15">
      <c r="C1675" s="40" t="str">
        <f>IFERROR(IF(AND(I1675&lt;&gt;"",I1675&gt;=$E$2),MAX($C$4:C1674)+1,""),"")</f>
        <v/>
      </c>
      <c r="D1675" s="99" t="str">
        <f>IFERROR(IF(AND(H1675&lt;&gt;"",H1675&gt;=$E$2),MAX($D$4:D1674)+1,""),"")</f>
        <v/>
      </c>
      <c r="F1675" s="40" t="s">
        <v>10057</v>
      </c>
      <c r="G1675" s="40" t="s">
        <v>10058</v>
      </c>
      <c r="H1675" s="167" t="s">
        <v>5898</v>
      </c>
      <c r="I1675" s="40" t="s">
        <v>5898</v>
      </c>
    </row>
    <row r="1676" spans="3:9" x14ac:dyDescent="0.15">
      <c r="C1676" s="40" t="str">
        <f>IFERROR(IF(AND(I1676&lt;&gt;"",I1676&gt;=$E$2),MAX($C$4:C1675)+1,""),"")</f>
        <v/>
      </c>
      <c r="D1676" s="99" t="str">
        <f>IFERROR(IF(AND(H1676&lt;&gt;"",H1676&gt;=$E$2),MAX($D$4:D1675)+1,""),"")</f>
        <v/>
      </c>
      <c r="F1676" s="40" t="s">
        <v>10059</v>
      </c>
      <c r="G1676" s="40" t="s">
        <v>10060</v>
      </c>
      <c r="H1676" s="167" t="s">
        <v>5898</v>
      </c>
      <c r="I1676" s="40" t="s">
        <v>5898</v>
      </c>
    </row>
    <row r="1677" spans="3:9" x14ac:dyDescent="0.15">
      <c r="C1677" s="40">
        <f>IFERROR(IF(AND(I1677&lt;&gt;"",I1677&gt;=$E$2),MAX($C$4:C1676)+1,""),"")</f>
        <v>17</v>
      </c>
      <c r="D1677" s="99" t="str">
        <f>IFERROR(IF(AND(H1677&lt;&gt;"",H1677&gt;=$E$2),MAX($D$4:D1676)+1,""),"")</f>
        <v/>
      </c>
      <c r="F1677" s="40" t="s">
        <v>10061</v>
      </c>
      <c r="G1677" s="40" t="s">
        <v>10062</v>
      </c>
      <c r="H1677" s="167" t="s">
        <v>5898</v>
      </c>
      <c r="I1677" s="40">
        <v>2</v>
      </c>
    </row>
    <row r="1678" spans="3:9" x14ac:dyDescent="0.15">
      <c r="C1678" s="40" t="str">
        <f>IFERROR(IF(AND(I1678&lt;&gt;"",I1678&gt;=$E$2),MAX($C$4:C1677)+1,""),"")</f>
        <v/>
      </c>
      <c r="D1678" s="99" t="str">
        <f>IFERROR(IF(AND(H1678&lt;&gt;"",H1678&gt;=$E$2),MAX($D$4:D1677)+1,""),"")</f>
        <v/>
      </c>
      <c r="F1678" s="40" t="s">
        <v>10063</v>
      </c>
      <c r="G1678" s="40" t="s">
        <v>10064</v>
      </c>
      <c r="H1678" s="167" t="s">
        <v>5898</v>
      </c>
      <c r="I1678" s="40" t="s">
        <v>5898</v>
      </c>
    </row>
    <row r="1679" spans="3:9" x14ac:dyDescent="0.15">
      <c r="C1679" s="40" t="str">
        <f>IFERROR(IF(AND(I1679&lt;&gt;"",I1679&gt;=$E$2),MAX($C$4:C1678)+1,""),"")</f>
        <v/>
      </c>
      <c r="D1679" s="99" t="str">
        <f>IFERROR(IF(AND(H1679&lt;&gt;"",H1679&gt;=$E$2),MAX($D$4:D1678)+1,""),"")</f>
        <v/>
      </c>
      <c r="F1679" s="40" t="s">
        <v>10065</v>
      </c>
      <c r="G1679" s="40" t="s">
        <v>10066</v>
      </c>
      <c r="H1679" s="167" t="s">
        <v>5898</v>
      </c>
      <c r="I1679" s="40" t="s">
        <v>5898</v>
      </c>
    </row>
    <row r="1680" spans="3:9" x14ac:dyDescent="0.15">
      <c r="C1680" s="40" t="str">
        <f>IFERROR(IF(AND(I1680&lt;&gt;"",I1680&gt;=$E$2),MAX($C$4:C1679)+1,""),"")</f>
        <v/>
      </c>
      <c r="D1680" s="99" t="str">
        <f>IFERROR(IF(AND(H1680&lt;&gt;"",H1680&gt;=$E$2),MAX($D$4:D1679)+1,""),"")</f>
        <v/>
      </c>
      <c r="F1680" s="40" t="s">
        <v>10067</v>
      </c>
      <c r="G1680" s="40" t="s">
        <v>10068</v>
      </c>
      <c r="H1680" s="167" t="s">
        <v>5898</v>
      </c>
      <c r="I1680" s="40" t="s">
        <v>5898</v>
      </c>
    </row>
    <row r="1681" spans="3:9" x14ac:dyDescent="0.15">
      <c r="C1681" s="40" t="str">
        <f>IFERROR(IF(AND(I1681&lt;&gt;"",I1681&gt;=$E$2),MAX($C$4:C1680)+1,""),"")</f>
        <v/>
      </c>
      <c r="D1681" s="99" t="str">
        <f>IFERROR(IF(AND(H1681&lt;&gt;"",H1681&gt;=$E$2),MAX($D$4:D1680)+1,""),"")</f>
        <v/>
      </c>
      <c r="F1681" s="40" t="s">
        <v>10069</v>
      </c>
      <c r="G1681" s="40" t="s">
        <v>10070</v>
      </c>
      <c r="H1681" s="167" t="s">
        <v>5898</v>
      </c>
      <c r="I1681" s="40" t="s">
        <v>5898</v>
      </c>
    </row>
    <row r="1682" spans="3:9" x14ac:dyDescent="0.15">
      <c r="C1682" s="40" t="str">
        <f>IFERROR(IF(AND(I1682&lt;&gt;"",I1682&gt;=$E$2),MAX($C$4:C1681)+1,""),"")</f>
        <v/>
      </c>
      <c r="D1682" s="99" t="str">
        <f>IFERROR(IF(AND(H1682&lt;&gt;"",H1682&gt;=$E$2),MAX($D$4:D1681)+1,""),"")</f>
        <v/>
      </c>
      <c r="F1682" s="40" t="s">
        <v>10071</v>
      </c>
      <c r="G1682" s="40" t="s">
        <v>10072</v>
      </c>
      <c r="H1682" s="167">
        <v>1</v>
      </c>
      <c r="I1682" s="40" t="s">
        <v>5898</v>
      </c>
    </row>
    <row r="1683" spans="3:9" x14ac:dyDescent="0.15">
      <c r="C1683" s="40" t="str">
        <f>IFERROR(IF(AND(I1683&lt;&gt;"",I1683&gt;=$E$2),MAX($C$4:C1682)+1,""),"")</f>
        <v/>
      </c>
      <c r="D1683" s="99" t="str">
        <f>IFERROR(IF(AND(H1683&lt;&gt;"",H1683&gt;=$E$2),MAX($D$4:D1682)+1,""),"")</f>
        <v/>
      </c>
      <c r="F1683" s="40" t="s">
        <v>10073</v>
      </c>
      <c r="G1683" s="40" t="s">
        <v>10074</v>
      </c>
      <c r="H1683" s="167" t="s">
        <v>5898</v>
      </c>
      <c r="I1683" s="40" t="s">
        <v>5898</v>
      </c>
    </row>
    <row r="1684" spans="3:9" x14ac:dyDescent="0.15">
      <c r="C1684" s="40" t="str">
        <f>IFERROR(IF(AND(I1684&lt;&gt;"",I1684&gt;=$E$2),MAX($C$4:C1683)+1,""),"")</f>
        <v/>
      </c>
      <c r="D1684" s="99" t="str">
        <f>IFERROR(IF(AND(H1684&lt;&gt;"",H1684&gt;=$E$2),MAX($D$4:D1683)+1,""),"")</f>
        <v/>
      </c>
      <c r="F1684" s="40" t="s">
        <v>10075</v>
      </c>
      <c r="G1684" s="40" t="s">
        <v>10076</v>
      </c>
      <c r="H1684" s="167" t="s">
        <v>5898</v>
      </c>
      <c r="I1684" s="40" t="s">
        <v>5898</v>
      </c>
    </row>
    <row r="1685" spans="3:9" x14ac:dyDescent="0.15">
      <c r="C1685" s="40" t="str">
        <f>IFERROR(IF(AND(I1685&lt;&gt;"",I1685&gt;=$E$2),MAX($C$4:C1684)+1,""),"")</f>
        <v/>
      </c>
      <c r="D1685" s="99" t="str">
        <f>IFERROR(IF(AND(H1685&lt;&gt;"",H1685&gt;=$E$2),MAX($D$4:D1684)+1,""),"")</f>
        <v/>
      </c>
      <c r="F1685" s="40" t="s">
        <v>10077</v>
      </c>
      <c r="G1685" s="40" t="s">
        <v>10078</v>
      </c>
      <c r="H1685" s="167">
        <v>1.0059929000000001</v>
      </c>
      <c r="I1685" s="40" t="s">
        <v>5898</v>
      </c>
    </row>
    <row r="1686" spans="3:9" x14ac:dyDescent="0.15">
      <c r="C1686" s="40" t="str">
        <f>IFERROR(IF(AND(I1686&lt;&gt;"",I1686&gt;=$E$2),MAX($C$4:C1685)+1,""),"")</f>
        <v/>
      </c>
      <c r="D1686" s="99">
        <f>IFERROR(IF(AND(H1686&lt;&gt;"",H1686&gt;=$E$2),MAX($D$4:D1685)+1,""),"")</f>
        <v>76</v>
      </c>
      <c r="F1686" s="40" t="s">
        <v>10079</v>
      </c>
      <c r="G1686" s="40" t="s">
        <v>10080</v>
      </c>
      <c r="H1686" s="167">
        <v>1.5</v>
      </c>
      <c r="I1686" s="40" t="s">
        <v>5898</v>
      </c>
    </row>
    <row r="1687" spans="3:9" x14ac:dyDescent="0.15">
      <c r="C1687" s="40" t="str">
        <f>IFERROR(IF(AND(I1687&lt;&gt;"",I1687&gt;=$E$2),MAX($C$4:C1686)+1,""),"")</f>
        <v/>
      </c>
      <c r="D1687" s="99" t="str">
        <f>IFERROR(IF(AND(H1687&lt;&gt;"",H1687&gt;=$E$2),MAX($D$4:D1686)+1,""),"")</f>
        <v/>
      </c>
      <c r="F1687" s="40" t="s">
        <v>10081</v>
      </c>
      <c r="G1687" s="40" t="s">
        <v>10082</v>
      </c>
      <c r="H1687" s="167" t="s">
        <v>5898</v>
      </c>
      <c r="I1687" s="40" t="s">
        <v>5898</v>
      </c>
    </row>
    <row r="1688" spans="3:9" x14ac:dyDescent="0.15">
      <c r="C1688" s="40" t="str">
        <f>IFERROR(IF(AND(I1688&lt;&gt;"",I1688&gt;=$E$2),MAX($C$4:C1687)+1,""),"")</f>
        <v/>
      </c>
      <c r="D1688" s="99" t="str">
        <f>IFERROR(IF(AND(H1688&lt;&gt;"",H1688&gt;=$E$2),MAX($D$4:D1687)+1,""),"")</f>
        <v/>
      </c>
      <c r="F1688" s="40" t="s">
        <v>10083</v>
      </c>
      <c r="G1688" s="40" t="s">
        <v>10084</v>
      </c>
      <c r="H1688" s="167" t="s">
        <v>5898</v>
      </c>
      <c r="I1688" s="40" t="s">
        <v>5898</v>
      </c>
    </row>
    <row r="1689" spans="3:9" x14ac:dyDescent="0.15">
      <c r="C1689" s="40" t="str">
        <f>IFERROR(IF(AND(I1689&lt;&gt;"",I1689&gt;=$E$2),MAX($C$4:C1688)+1,""),"")</f>
        <v/>
      </c>
      <c r="D1689" s="99" t="str">
        <f>IFERROR(IF(AND(H1689&lt;&gt;"",H1689&gt;=$E$2),MAX($D$4:D1688)+1,""),"")</f>
        <v/>
      </c>
      <c r="F1689" s="40" t="s">
        <v>10085</v>
      </c>
      <c r="G1689" s="40" t="s">
        <v>10086</v>
      </c>
      <c r="H1689" s="167">
        <v>0.5</v>
      </c>
      <c r="I1689" s="40" t="s">
        <v>5898</v>
      </c>
    </row>
    <row r="1690" spans="3:9" x14ac:dyDescent="0.15">
      <c r="C1690" s="40" t="str">
        <f>IFERROR(IF(AND(I1690&lt;&gt;"",I1690&gt;=$E$2),MAX($C$4:C1689)+1,""),"")</f>
        <v/>
      </c>
      <c r="D1690" s="99">
        <f>IFERROR(IF(AND(H1690&lt;&gt;"",H1690&gt;=$E$2),MAX($D$4:D1689)+1,""),"")</f>
        <v>77</v>
      </c>
      <c r="F1690" s="40" t="s">
        <v>10087</v>
      </c>
      <c r="G1690" s="40" t="s">
        <v>10088</v>
      </c>
      <c r="H1690" s="167">
        <v>1.5</v>
      </c>
      <c r="I1690" s="40" t="s">
        <v>5898</v>
      </c>
    </row>
    <row r="1691" spans="3:9" x14ac:dyDescent="0.15">
      <c r="C1691" s="40" t="str">
        <f>IFERROR(IF(AND(I1691&lt;&gt;"",I1691&gt;=$E$2),MAX($C$4:C1690)+1,""),"")</f>
        <v/>
      </c>
      <c r="D1691" s="99" t="str">
        <f>IFERROR(IF(AND(H1691&lt;&gt;"",H1691&gt;=$E$2),MAX($D$4:D1690)+1,""),"")</f>
        <v/>
      </c>
      <c r="F1691" s="40" t="s">
        <v>10089</v>
      </c>
      <c r="G1691" s="40" t="s">
        <v>10090</v>
      </c>
      <c r="H1691" s="167">
        <v>0.5</v>
      </c>
      <c r="I1691" s="40" t="s">
        <v>5898</v>
      </c>
    </row>
    <row r="1692" spans="3:9" x14ac:dyDescent="0.15">
      <c r="C1692" s="40" t="str">
        <f>IFERROR(IF(AND(I1692&lt;&gt;"",I1692&gt;=$E$2),MAX($C$4:C1691)+1,""),"")</f>
        <v/>
      </c>
      <c r="D1692" s="99" t="str">
        <f>IFERROR(IF(AND(H1692&lt;&gt;"",H1692&gt;=$E$2),MAX($D$4:D1691)+1,""),"")</f>
        <v/>
      </c>
      <c r="F1692" s="40" t="s">
        <v>10091</v>
      </c>
      <c r="G1692" s="40" t="s">
        <v>10092</v>
      </c>
      <c r="H1692" s="167" t="s">
        <v>5898</v>
      </c>
      <c r="I1692" s="40" t="s">
        <v>5898</v>
      </c>
    </row>
    <row r="1693" spans="3:9" x14ac:dyDescent="0.15">
      <c r="C1693" s="40" t="str">
        <f>IFERROR(IF(AND(I1693&lt;&gt;"",I1693&gt;=$E$2),MAX($C$4:C1692)+1,""),"")</f>
        <v/>
      </c>
      <c r="D1693" s="99" t="str">
        <f>IFERROR(IF(AND(H1693&lt;&gt;"",H1693&gt;=$E$2),MAX($D$4:D1692)+1,""),"")</f>
        <v/>
      </c>
      <c r="F1693" s="40" t="s">
        <v>10093</v>
      </c>
      <c r="G1693" s="40" t="s">
        <v>10094</v>
      </c>
      <c r="H1693" s="167">
        <v>1</v>
      </c>
      <c r="I1693" s="40" t="s">
        <v>5898</v>
      </c>
    </row>
    <row r="1694" spans="3:9" x14ac:dyDescent="0.15">
      <c r="C1694" s="40" t="str">
        <f>IFERROR(IF(AND(I1694&lt;&gt;"",I1694&gt;=$E$2),MAX($C$4:C1693)+1,""),"")</f>
        <v/>
      </c>
      <c r="D1694" s="99" t="str">
        <f>IFERROR(IF(AND(H1694&lt;&gt;"",H1694&gt;=$E$2),MAX($D$4:D1693)+1,""),"")</f>
        <v/>
      </c>
      <c r="F1694" s="40" t="s">
        <v>10095</v>
      </c>
      <c r="G1694" s="40" t="s">
        <v>10096</v>
      </c>
      <c r="H1694" s="167" t="s">
        <v>5898</v>
      </c>
      <c r="I1694" s="40" t="s">
        <v>5898</v>
      </c>
    </row>
    <row r="1695" spans="3:9" x14ac:dyDescent="0.15">
      <c r="C1695" s="40" t="str">
        <f>IFERROR(IF(AND(I1695&lt;&gt;"",I1695&gt;=$E$2),MAX($C$4:C1694)+1,""),"")</f>
        <v/>
      </c>
      <c r="D1695" s="99" t="str">
        <f>IFERROR(IF(AND(H1695&lt;&gt;"",H1695&gt;=$E$2),MAX($D$4:D1694)+1,""),"")</f>
        <v/>
      </c>
      <c r="F1695" s="40" t="s">
        <v>10097</v>
      </c>
      <c r="G1695" s="40" t="s">
        <v>10098</v>
      </c>
      <c r="H1695" s="167" t="s">
        <v>5898</v>
      </c>
      <c r="I1695" s="40" t="s">
        <v>5898</v>
      </c>
    </row>
    <row r="1696" spans="3:9" x14ac:dyDescent="0.15">
      <c r="C1696" s="40" t="str">
        <f>IFERROR(IF(AND(I1696&lt;&gt;"",I1696&gt;=$E$2),MAX($C$4:C1695)+1,""),"")</f>
        <v/>
      </c>
      <c r="D1696" s="99" t="str">
        <f>IFERROR(IF(AND(H1696&lt;&gt;"",H1696&gt;=$E$2),MAX($D$4:D1695)+1,""),"")</f>
        <v/>
      </c>
      <c r="F1696" s="40" t="s">
        <v>10099</v>
      </c>
      <c r="G1696" s="40" t="s">
        <v>10100</v>
      </c>
      <c r="H1696" s="167" t="s">
        <v>5898</v>
      </c>
      <c r="I1696" s="40" t="s">
        <v>5898</v>
      </c>
    </row>
    <row r="1697" spans="3:9" x14ac:dyDescent="0.15">
      <c r="C1697" s="40" t="str">
        <f>IFERROR(IF(AND(I1697&lt;&gt;"",I1697&gt;=$E$2),MAX($C$4:C1696)+1,""),"")</f>
        <v/>
      </c>
      <c r="D1697" s="99" t="str">
        <f>IFERROR(IF(AND(H1697&lt;&gt;"",H1697&gt;=$E$2),MAX($D$4:D1696)+1,""),"")</f>
        <v/>
      </c>
      <c r="F1697" s="40" t="s">
        <v>10101</v>
      </c>
      <c r="G1697" s="40" t="s">
        <v>10102</v>
      </c>
      <c r="H1697" s="167" t="s">
        <v>5898</v>
      </c>
      <c r="I1697" s="40" t="s">
        <v>5898</v>
      </c>
    </row>
    <row r="1698" spans="3:9" x14ac:dyDescent="0.15">
      <c r="C1698" s="40" t="str">
        <f>IFERROR(IF(AND(I1698&lt;&gt;"",I1698&gt;=$E$2),MAX($C$4:C1697)+1,""),"")</f>
        <v/>
      </c>
      <c r="D1698" s="99" t="str">
        <f>IFERROR(IF(AND(H1698&lt;&gt;"",H1698&gt;=$E$2),MAX($D$4:D1697)+1,""),"")</f>
        <v/>
      </c>
      <c r="F1698" s="40" t="s">
        <v>10103</v>
      </c>
      <c r="G1698" s="40" t="s">
        <v>10104</v>
      </c>
      <c r="H1698" s="167" t="s">
        <v>5898</v>
      </c>
      <c r="I1698" s="40" t="s">
        <v>5898</v>
      </c>
    </row>
    <row r="1699" spans="3:9" x14ac:dyDescent="0.15">
      <c r="C1699" s="40" t="str">
        <f>IFERROR(IF(AND(I1699&lt;&gt;"",I1699&gt;=$E$2),MAX($C$4:C1698)+1,""),"")</f>
        <v/>
      </c>
      <c r="D1699" s="99" t="str">
        <f>IFERROR(IF(AND(H1699&lt;&gt;"",H1699&gt;=$E$2),MAX($D$4:D1698)+1,""),"")</f>
        <v/>
      </c>
      <c r="F1699" s="40" t="s">
        <v>10105</v>
      </c>
      <c r="G1699" s="40" t="s">
        <v>10106</v>
      </c>
      <c r="H1699" s="167" t="s">
        <v>5898</v>
      </c>
      <c r="I1699" s="40" t="s">
        <v>5898</v>
      </c>
    </row>
    <row r="1700" spans="3:9" x14ac:dyDescent="0.15">
      <c r="C1700" s="40" t="str">
        <f>IFERROR(IF(AND(I1700&lt;&gt;"",I1700&gt;=$E$2),MAX($C$4:C1699)+1,""),"")</f>
        <v/>
      </c>
      <c r="D1700" s="99" t="str">
        <f>IFERROR(IF(AND(H1700&lt;&gt;"",H1700&gt;=$E$2),MAX($D$4:D1699)+1,""),"")</f>
        <v/>
      </c>
      <c r="F1700" s="40" t="s">
        <v>10107</v>
      </c>
      <c r="G1700" s="40" t="s">
        <v>10108</v>
      </c>
      <c r="H1700" s="167" t="s">
        <v>5898</v>
      </c>
      <c r="I1700" s="40" t="s">
        <v>5898</v>
      </c>
    </row>
    <row r="1701" spans="3:9" x14ac:dyDescent="0.15">
      <c r="C1701" s="40" t="str">
        <f>IFERROR(IF(AND(I1701&lt;&gt;"",I1701&gt;=$E$2),MAX($C$4:C1700)+1,""),"")</f>
        <v/>
      </c>
      <c r="D1701" s="99" t="str">
        <f>IFERROR(IF(AND(H1701&lt;&gt;"",H1701&gt;=$E$2),MAX($D$4:D1700)+1,""),"")</f>
        <v/>
      </c>
      <c r="F1701" s="40" t="s">
        <v>10109</v>
      </c>
      <c r="G1701" s="40" t="s">
        <v>10110</v>
      </c>
      <c r="H1701" s="167" t="s">
        <v>5898</v>
      </c>
      <c r="I1701" s="40" t="s">
        <v>5898</v>
      </c>
    </row>
    <row r="1702" spans="3:9" x14ac:dyDescent="0.15">
      <c r="C1702" s="40" t="str">
        <f>IFERROR(IF(AND(I1702&lt;&gt;"",I1702&gt;=$E$2),MAX($C$4:C1701)+1,""),"")</f>
        <v/>
      </c>
      <c r="D1702" s="99" t="str">
        <f>IFERROR(IF(AND(H1702&lt;&gt;"",H1702&gt;=$E$2),MAX($D$4:D1701)+1,""),"")</f>
        <v/>
      </c>
      <c r="F1702" s="40" t="s">
        <v>10111</v>
      </c>
      <c r="G1702" s="40" t="s">
        <v>10112</v>
      </c>
      <c r="H1702" s="167">
        <v>1</v>
      </c>
      <c r="I1702" s="40" t="s">
        <v>5898</v>
      </c>
    </row>
    <row r="1703" spans="3:9" x14ac:dyDescent="0.15">
      <c r="C1703" s="40" t="str">
        <f>IFERROR(IF(AND(I1703&lt;&gt;"",I1703&gt;=$E$2),MAX($C$4:C1702)+1,""),"")</f>
        <v/>
      </c>
      <c r="D1703" s="99" t="str">
        <f>IFERROR(IF(AND(H1703&lt;&gt;"",H1703&gt;=$E$2),MAX($D$4:D1702)+1,""),"")</f>
        <v/>
      </c>
      <c r="F1703" s="40" t="s">
        <v>10113</v>
      </c>
      <c r="G1703" s="40" t="s">
        <v>10114</v>
      </c>
      <c r="H1703" s="167">
        <v>1</v>
      </c>
      <c r="I1703" s="40" t="s">
        <v>5898</v>
      </c>
    </row>
    <row r="1704" spans="3:9" x14ac:dyDescent="0.15">
      <c r="C1704" s="40" t="str">
        <f>IFERROR(IF(AND(I1704&lt;&gt;"",I1704&gt;=$E$2),MAX($C$4:C1703)+1,""),"")</f>
        <v/>
      </c>
      <c r="D1704" s="99" t="str">
        <f>IFERROR(IF(AND(H1704&lt;&gt;"",H1704&gt;=$E$2),MAX($D$4:D1703)+1,""),"")</f>
        <v/>
      </c>
      <c r="F1704" s="40" t="s">
        <v>10115</v>
      </c>
      <c r="G1704" s="40" t="s">
        <v>10116</v>
      </c>
      <c r="H1704" s="167">
        <v>1</v>
      </c>
      <c r="I1704" s="40" t="s">
        <v>5898</v>
      </c>
    </row>
    <row r="1705" spans="3:9" x14ac:dyDescent="0.15">
      <c r="C1705" s="40" t="str">
        <f>IFERROR(IF(AND(I1705&lt;&gt;"",I1705&gt;=$E$2),MAX($C$4:C1704)+1,""),"")</f>
        <v/>
      </c>
      <c r="D1705" s="99" t="str">
        <f>IFERROR(IF(AND(H1705&lt;&gt;"",H1705&gt;=$E$2),MAX($D$4:D1704)+1,""),"")</f>
        <v/>
      </c>
      <c r="F1705" s="40" t="s">
        <v>10117</v>
      </c>
      <c r="G1705" s="40" t="s">
        <v>10118</v>
      </c>
      <c r="H1705" s="167">
        <v>1</v>
      </c>
      <c r="I1705" s="40" t="s">
        <v>5898</v>
      </c>
    </row>
    <row r="1706" spans="3:9" x14ac:dyDescent="0.15">
      <c r="C1706" s="40" t="str">
        <f>IFERROR(IF(AND(I1706&lt;&gt;"",I1706&gt;=$E$2),MAX($C$4:C1705)+1,""),"")</f>
        <v/>
      </c>
      <c r="D1706" s="99" t="str">
        <f>IFERROR(IF(AND(H1706&lt;&gt;"",H1706&gt;=$E$2),MAX($D$4:D1705)+1,""),"")</f>
        <v/>
      </c>
      <c r="F1706" s="40" t="s">
        <v>10119</v>
      </c>
      <c r="G1706" s="40" t="s">
        <v>10120</v>
      </c>
      <c r="H1706" s="167" t="s">
        <v>5898</v>
      </c>
      <c r="I1706" s="40" t="s">
        <v>5898</v>
      </c>
    </row>
    <row r="1707" spans="3:9" x14ac:dyDescent="0.15">
      <c r="C1707" s="40" t="str">
        <f>IFERROR(IF(AND(I1707&lt;&gt;"",I1707&gt;=$E$2),MAX($C$4:C1706)+1,""),"")</f>
        <v/>
      </c>
      <c r="D1707" s="99" t="str">
        <f>IFERROR(IF(AND(H1707&lt;&gt;"",H1707&gt;=$E$2),MAX($D$4:D1706)+1,""),"")</f>
        <v/>
      </c>
      <c r="F1707" s="40" t="s">
        <v>10121</v>
      </c>
      <c r="G1707" s="40" t="s">
        <v>10122</v>
      </c>
      <c r="H1707" s="167" t="s">
        <v>5898</v>
      </c>
      <c r="I1707" s="40" t="s">
        <v>5898</v>
      </c>
    </row>
    <row r="1708" spans="3:9" x14ac:dyDescent="0.15">
      <c r="C1708" s="40" t="str">
        <f>IFERROR(IF(AND(I1708&lt;&gt;"",I1708&gt;=$E$2),MAX($C$4:C1707)+1,""),"")</f>
        <v/>
      </c>
      <c r="D1708" s="99" t="str">
        <f>IFERROR(IF(AND(H1708&lt;&gt;"",H1708&gt;=$E$2),MAX($D$4:D1707)+1,""),"")</f>
        <v/>
      </c>
      <c r="F1708" s="40" t="s">
        <v>10123</v>
      </c>
      <c r="G1708" s="40" t="s">
        <v>10124</v>
      </c>
      <c r="H1708" s="167" t="s">
        <v>5898</v>
      </c>
      <c r="I1708" s="40" t="s">
        <v>5898</v>
      </c>
    </row>
    <row r="1709" spans="3:9" x14ac:dyDescent="0.15">
      <c r="C1709" s="40" t="str">
        <f>IFERROR(IF(AND(I1709&lt;&gt;"",I1709&gt;=$E$2),MAX($C$4:C1708)+1,""),"")</f>
        <v/>
      </c>
      <c r="D1709" s="99" t="str">
        <f>IFERROR(IF(AND(H1709&lt;&gt;"",H1709&gt;=$E$2),MAX($D$4:D1708)+1,""),"")</f>
        <v/>
      </c>
      <c r="F1709" s="40" t="s">
        <v>10125</v>
      </c>
      <c r="G1709" s="40" t="s">
        <v>10126</v>
      </c>
      <c r="H1709" s="167" t="s">
        <v>5898</v>
      </c>
      <c r="I1709" s="40" t="s">
        <v>5898</v>
      </c>
    </row>
    <row r="1710" spans="3:9" x14ac:dyDescent="0.15">
      <c r="C1710" s="40" t="str">
        <f>IFERROR(IF(AND(I1710&lt;&gt;"",I1710&gt;=$E$2),MAX($C$4:C1709)+1,""),"")</f>
        <v/>
      </c>
      <c r="D1710" s="99" t="str">
        <f>IFERROR(IF(AND(H1710&lt;&gt;"",H1710&gt;=$E$2),MAX($D$4:D1709)+1,""),"")</f>
        <v/>
      </c>
      <c r="F1710" s="40" t="s">
        <v>10127</v>
      </c>
      <c r="G1710" s="40" t="s">
        <v>10128</v>
      </c>
      <c r="H1710" s="167" t="s">
        <v>5898</v>
      </c>
      <c r="I1710" s="40" t="s">
        <v>5898</v>
      </c>
    </row>
    <row r="1711" spans="3:9" x14ac:dyDescent="0.15">
      <c r="C1711" s="40" t="str">
        <f>IFERROR(IF(AND(I1711&lt;&gt;"",I1711&gt;=$E$2),MAX($C$4:C1710)+1,""),"")</f>
        <v/>
      </c>
      <c r="D1711" s="99" t="str">
        <f>IFERROR(IF(AND(H1711&lt;&gt;"",H1711&gt;=$E$2),MAX($D$4:D1710)+1,""),"")</f>
        <v/>
      </c>
      <c r="F1711" s="40" t="s">
        <v>10129</v>
      </c>
      <c r="G1711" s="40" t="s">
        <v>10130</v>
      </c>
      <c r="H1711" s="167" t="s">
        <v>5898</v>
      </c>
      <c r="I1711" s="40" t="s">
        <v>5898</v>
      </c>
    </row>
    <row r="1712" spans="3:9" x14ac:dyDescent="0.15">
      <c r="C1712" s="40" t="str">
        <f>IFERROR(IF(AND(I1712&lt;&gt;"",I1712&gt;=$E$2),MAX($C$4:C1711)+1,""),"")</f>
        <v/>
      </c>
      <c r="D1712" s="99" t="str">
        <f>IFERROR(IF(AND(H1712&lt;&gt;"",H1712&gt;=$E$2),MAX($D$4:D1711)+1,""),"")</f>
        <v/>
      </c>
      <c r="F1712" s="40" t="s">
        <v>10131</v>
      </c>
      <c r="G1712" s="40" t="s">
        <v>10132</v>
      </c>
      <c r="H1712" s="167">
        <v>1</v>
      </c>
      <c r="I1712" s="40" t="s">
        <v>5898</v>
      </c>
    </row>
    <row r="1713" spans="3:9" x14ac:dyDescent="0.15">
      <c r="C1713" s="40" t="str">
        <f>IFERROR(IF(AND(I1713&lt;&gt;"",I1713&gt;=$E$2),MAX($C$4:C1712)+1,""),"")</f>
        <v/>
      </c>
      <c r="D1713" s="99" t="str">
        <f>IFERROR(IF(AND(H1713&lt;&gt;"",H1713&gt;=$E$2),MAX($D$4:D1712)+1,""),"")</f>
        <v/>
      </c>
      <c r="F1713" s="40" t="s">
        <v>10133</v>
      </c>
      <c r="G1713" s="40" t="s">
        <v>10134</v>
      </c>
      <c r="H1713" s="167">
        <v>1</v>
      </c>
      <c r="I1713" s="40" t="s">
        <v>5898</v>
      </c>
    </row>
    <row r="1714" spans="3:9" x14ac:dyDescent="0.15">
      <c r="C1714" s="40" t="str">
        <f>IFERROR(IF(AND(I1714&lt;&gt;"",I1714&gt;=$E$2),MAX($C$4:C1713)+1,""),"")</f>
        <v/>
      </c>
      <c r="D1714" s="99" t="str">
        <f>IFERROR(IF(AND(H1714&lt;&gt;"",H1714&gt;=$E$2),MAX($D$4:D1713)+1,""),"")</f>
        <v/>
      </c>
      <c r="F1714" s="40" t="s">
        <v>10135</v>
      </c>
      <c r="G1714" s="40" t="s">
        <v>10136</v>
      </c>
      <c r="H1714" s="167" t="s">
        <v>5898</v>
      </c>
      <c r="I1714" s="40" t="s">
        <v>5898</v>
      </c>
    </row>
    <row r="1715" spans="3:9" x14ac:dyDescent="0.15">
      <c r="C1715" s="40" t="str">
        <f>IFERROR(IF(AND(I1715&lt;&gt;"",I1715&gt;=$E$2),MAX($C$4:C1714)+1,""),"")</f>
        <v/>
      </c>
      <c r="D1715" s="99">
        <f>IFERROR(IF(AND(H1715&lt;&gt;"",H1715&gt;=$E$2),MAX($D$4:D1714)+1,""),"")</f>
        <v>78</v>
      </c>
      <c r="F1715" s="40" t="s">
        <v>10137</v>
      </c>
      <c r="G1715" s="40" t="s">
        <v>10138</v>
      </c>
      <c r="H1715" s="167">
        <v>2.8</v>
      </c>
      <c r="I1715" s="40" t="s">
        <v>5898</v>
      </c>
    </row>
    <row r="1716" spans="3:9" x14ac:dyDescent="0.15">
      <c r="C1716" s="40" t="str">
        <f>IFERROR(IF(AND(I1716&lt;&gt;"",I1716&gt;=$E$2),MAX($C$4:C1715)+1,""),"")</f>
        <v/>
      </c>
      <c r="D1716" s="99">
        <f>IFERROR(IF(AND(H1716&lt;&gt;"",H1716&gt;=$E$2),MAX($D$4:D1715)+1,""),"")</f>
        <v>79</v>
      </c>
      <c r="F1716" s="40" t="s">
        <v>10139</v>
      </c>
      <c r="G1716" s="40" t="s">
        <v>10140</v>
      </c>
      <c r="H1716" s="167">
        <v>1.5</v>
      </c>
      <c r="I1716" s="40" t="s">
        <v>5898</v>
      </c>
    </row>
    <row r="1717" spans="3:9" x14ac:dyDescent="0.15">
      <c r="C1717" s="40" t="str">
        <f>IFERROR(IF(AND(I1717&lt;&gt;"",I1717&gt;=$E$2),MAX($C$4:C1716)+1,""),"")</f>
        <v/>
      </c>
      <c r="D1717" s="99" t="str">
        <f>IFERROR(IF(AND(H1717&lt;&gt;"",H1717&gt;=$E$2),MAX($D$4:D1716)+1,""),"")</f>
        <v/>
      </c>
      <c r="F1717" s="40" t="s">
        <v>10141</v>
      </c>
      <c r="G1717" s="40" t="s">
        <v>10142</v>
      </c>
      <c r="H1717" s="167" t="s">
        <v>5898</v>
      </c>
      <c r="I1717" s="40" t="s">
        <v>5898</v>
      </c>
    </row>
    <row r="1718" spans="3:9" x14ac:dyDescent="0.15">
      <c r="C1718" s="40" t="str">
        <f>IFERROR(IF(AND(I1718&lt;&gt;"",I1718&gt;=$E$2),MAX($C$4:C1717)+1,""),"")</f>
        <v/>
      </c>
      <c r="D1718" s="99" t="str">
        <f>IFERROR(IF(AND(H1718&lt;&gt;"",H1718&gt;=$E$2),MAX($D$4:D1717)+1,""),"")</f>
        <v/>
      </c>
      <c r="F1718" s="40" t="s">
        <v>10143</v>
      </c>
      <c r="G1718" s="40" t="s">
        <v>10144</v>
      </c>
      <c r="H1718" s="167" t="s">
        <v>5898</v>
      </c>
      <c r="I1718" s="40" t="s">
        <v>5898</v>
      </c>
    </row>
    <row r="1719" spans="3:9" x14ac:dyDescent="0.15">
      <c r="C1719" s="40" t="str">
        <f>IFERROR(IF(AND(I1719&lt;&gt;"",I1719&gt;=$E$2),MAX($C$4:C1718)+1,""),"")</f>
        <v/>
      </c>
      <c r="D1719" s="99" t="str">
        <f>IFERROR(IF(AND(H1719&lt;&gt;"",H1719&gt;=$E$2),MAX($D$4:D1718)+1,""),"")</f>
        <v/>
      </c>
      <c r="F1719" s="40" t="s">
        <v>10145</v>
      </c>
      <c r="G1719" s="40" t="s">
        <v>10146</v>
      </c>
      <c r="H1719" s="167">
        <v>0.2</v>
      </c>
      <c r="I1719" s="40" t="s">
        <v>5898</v>
      </c>
    </row>
    <row r="1720" spans="3:9" x14ac:dyDescent="0.15">
      <c r="C1720" s="40" t="str">
        <f>IFERROR(IF(AND(I1720&lt;&gt;"",I1720&gt;=$E$2),MAX($C$4:C1719)+1,""),"")</f>
        <v/>
      </c>
      <c r="D1720" s="99" t="str">
        <f>IFERROR(IF(AND(H1720&lt;&gt;"",H1720&gt;=$E$2),MAX($D$4:D1719)+1,""),"")</f>
        <v/>
      </c>
      <c r="F1720" s="40" t="s">
        <v>10147</v>
      </c>
      <c r="G1720" s="40" t="s">
        <v>10148</v>
      </c>
      <c r="H1720" s="167" t="s">
        <v>5898</v>
      </c>
      <c r="I1720" s="40" t="s">
        <v>5898</v>
      </c>
    </row>
    <row r="1721" spans="3:9" x14ac:dyDescent="0.15">
      <c r="C1721" s="40" t="str">
        <f>IFERROR(IF(AND(I1721&lt;&gt;"",I1721&gt;=$E$2),MAX($C$4:C1720)+1,""),"")</f>
        <v/>
      </c>
      <c r="D1721" s="99" t="str">
        <f>IFERROR(IF(AND(H1721&lt;&gt;"",H1721&gt;=$E$2),MAX($D$4:D1720)+1,""),"")</f>
        <v/>
      </c>
      <c r="F1721" s="40" t="s">
        <v>10149</v>
      </c>
      <c r="G1721" s="40" t="s">
        <v>10150</v>
      </c>
      <c r="H1721" s="167" t="s">
        <v>5898</v>
      </c>
      <c r="I1721" s="40" t="s">
        <v>5898</v>
      </c>
    </row>
    <row r="1722" spans="3:9" x14ac:dyDescent="0.15">
      <c r="C1722" s="40">
        <f>IFERROR(IF(AND(I1722&lt;&gt;"",I1722&gt;=$E$2),MAX($C$4:C1721)+1,""),"")</f>
        <v>18</v>
      </c>
      <c r="D1722" s="99" t="str">
        <f>IFERROR(IF(AND(H1722&lt;&gt;"",H1722&gt;=$E$2),MAX($D$4:D1721)+1,""),"")</f>
        <v/>
      </c>
      <c r="F1722" s="40" t="s">
        <v>10151</v>
      </c>
      <c r="G1722" s="40" t="s">
        <v>10152</v>
      </c>
      <c r="H1722" s="167" t="s">
        <v>5898</v>
      </c>
      <c r="I1722" s="40">
        <v>1.5</v>
      </c>
    </row>
    <row r="1723" spans="3:9" x14ac:dyDescent="0.15">
      <c r="C1723" s="40" t="str">
        <f>IFERROR(IF(AND(I1723&lt;&gt;"",I1723&gt;=$E$2),MAX($C$4:C1722)+1,""),"")</f>
        <v/>
      </c>
      <c r="D1723" s="99">
        <f>IFERROR(IF(AND(H1723&lt;&gt;"",H1723&gt;=$E$2),MAX($D$4:D1722)+1,""),"")</f>
        <v>80</v>
      </c>
      <c r="F1723" s="40" t="s">
        <v>10153</v>
      </c>
      <c r="G1723" s="40" t="s">
        <v>10154</v>
      </c>
      <c r="H1723" s="167">
        <v>2.2000000000000002</v>
      </c>
      <c r="I1723" s="40" t="s">
        <v>5898</v>
      </c>
    </row>
    <row r="1724" spans="3:9" x14ac:dyDescent="0.15">
      <c r="C1724" s="40">
        <f>IFERROR(IF(AND(I1724&lt;&gt;"",I1724&gt;=$E$2),MAX($C$4:C1723)+1,""),"")</f>
        <v>19</v>
      </c>
      <c r="D1724" s="99" t="str">
        <f>IFERROR(IF(AND(H1724&lt;&gt;"",H1724&gt;=$E$2),MAX($D$4:D1723)+1,""),"")</f>
        <v/>
      </c>
      <c r="F1724" s="40" t="s">
        <v>10155</v>
      </c>
      <c r="G1724" s="40" t="s">
        <v>10156</v>
      </c>
      <c r="H1724" s="167" t="s">
        <v>5898</v>
      </c>
      <c r="I1724" s="40">
        <v>2</v>
      </c>
    </row>
    <row r="1725" spans="3:9" x14ac:dyDescent="0.15">
      <c r="C1725" s="40">
        <f>IFERROR(IF(AND(I1725&lt;&gt;"",I1725&gt;=$E$2),MAX($C$4:C1724)+1,""),"")</f>
        <v>20</v>
      </c>
      <c r="D1725" s="99" t="str">
        <f>IFERROR(IF(AND(H1725&lt;&gt;"",H1725&gt;=$E$2),MAX($D$4:D1724)+1,""),"")</f>
        <v/>
      </c>
      <c r="F1725" s="40" t="s">
        <v>10157</v>
      </c>
      <c r="G1725" s="40" t="s">
        <v>10158</v>
      </c>
      <c r="H1725" s="167" t="s">
        <v>5898</v>
      </c>
      <c r="I1725" s="40">
        <v>2.1</v>
      </c>
    </row>
    <row r="1726" spans="3:9" x14ac:dyDescent="0.15">
      <c r="C1726" s="40" t="str">
        <f>IFERROR(IF(AND(I1726&lt;&gt;"",I1726&gt;=$E$2),MAX($C$4:C1725)+1,""),"")</f>
        <v/>
      </c>
      <c r="D1726" s="99" t="str">
        <f>IFERROR(IF(AND(H1726&lt;&gt;"",H1726&gt;=$E$2),MAX($D$4:D1725)+1,""),"")</f>
        <v/>
      </c>
      <c r="F1726" s="40" t="s">
        <v>10159</v>
      </c>
      <c r="G1726" s="40" t="s">
        <v>10160</v>
      </c>
      <c r="H1726" s="167" t="s">
        <v>5898</v>
      </c>
      <c r="I1726" s="40" t="s">
        <v>5898</v>
      </c>
    </row>
    <row r="1727" spans="3:9" x14ac:dyDescent="0.15">
      <c r="C1727" s="40" t="str">
        <f>IFERROR(IF(AND(I1727&lt;&gt;"",I1727&gt;=$E$2),MAX($C$4:C1726)+1,""),"")</f>
        <v/>
      </c>
      <c r="D1727" s="99" t="str">
        <f>IFERROR(IF(AND(H1727&lt;&gt;"",H1727&gt;=$E$2),MAX($D$4:D1726)+1,""),"")</f>
        <v/>
      </c>
      <c r="F1727" s="40" t="s">
        <v>10161</v>
      </c>
      <c r="G1727" s="40" t="s">
        <v>10162</v>
      </c>
      <c r="H1727" s="167" t="s">
        <v>5898</v>
      </c>
      <c r="I1727" s="40" t="s">
        <v>5898</v>
      </c>
    </row>
    <row r="1728" spans="3:9" x14ac:dyDescent="0.15">
      <c r="C1728" s="40" t="str">
        <f>IFERROR(IF(AND(I1728&lt;&gt;"",I1728&gt;=$E$2),MAX($C$4:C1727)+1,""),"")</f>
        <v/>
      </c>
      <c r="D1728" s="99" t="str">
        <f>IFERROR(IF(AND(H1728&lt;&gt;"",H1728&gt;=$E$2),MAX($D$4:D1727)+1,""),"")</f>
        <v/>
      </c>
      <c r="F1728" s="40" t="s">
        <v>10163</v>
      </c>
      <c r="G1728" s="40" t="s">
        <v>10164</v>
      </c>
      <c r="H1728" s="167" t="s">
        <v>5898</v>
      </c>
      <c r="I1728" s="40" t="s">
        <v>5898</v>
      </c>
    </row>
    <row r="1729" spans="3:9" x14ac:dyDescent="0.15">
      <c r="C1729" s="40" t="str">
        <f>IFERROR(IF(AND(I1729&lt;&gt;"",I1729&gt;=$E$2),MAX($C$4:C1728)+1,""),"")</f>
        <v/>
      </c>
      <c r="D1729" s="99">
        <f>IFERROR(IF(AND(H1729&lt;&gt;"",H1729&gt;=$E$2),MAX($D$4:D1728)+1,""),"")</f>
        <v>81</v>
      </c>
      <c r="F1729" s="40" t="s">
        <v>10165</v>
      </c>
      <c r="G1729" s="40" t="s">
        <v>10166</v>
      </c>
      <c r="H1729" s="167">
        <v>2</v>
      </c>
      <c r="I1729" s="40" t="s">
        <v>5898</v>
      </c>
    </row>
    <row r="1730" spans="3:9" x14ac:dyDescent="0.15">
      <c r="C1730" s="40" t="str">
        <f>IFERROR(IF(AND(I1730&lt;&gt;"",I1730&gt;=$E$2),MAX($C$4:C1729)+1,""),"")</f>
        <v/>
      </c>
      <c r="D1730" s="99" t="str">
        <f>IFERROR(IF(AND(H1730&lt;&gt;"",H1730&gt;=$E$2),MAX($D$4:D1729)+1,""),"")</f>
        <v/>
      </c>
      <c r="F1730" s="40" t="s">
        <v>10167</v>
      </c>
      <c r="G1730" s="40" t="s">
        <v>10168</v>
      </c>
      <c r="H1730" s="167">
        <v>1</v>
      </c>
      <c r="I1730" s="40" t="s">
        <v>5898</v>
      </c>
    </row>
    <row r="1731" spans="3:9" x14ac:dyDescent="0.15">
      <c r="C1731" s="40" t="str">
        <f>IFERROR(IF(AND(I1731&lt;&gt;"",I1731&gt;=$E$2),MAX($C$4:C1730)+1,""),"")</f>
        <v/>
      </c>
      <c r="D1731" s="99">
        <f>IFERROR(IF(AND(H1731&lt;&gt;"",H1731&gt;=$E$2),MAX($D$4:D1730)+1,""),"")</f>
        <v>82</v>
      </c>
      <c r="F1731" s="40" t="s">
        <v>10169</v>
      </c>
      <c r="G1731" s="40" t="s">
        <v>10170</v>
      </c>
      <c r="H1731" s="167">
        <v>2</v>
      </c>
      <c r="I1731" s="40" t="s">
        <v>5898</v>
      </c>
    </row>
    <row r="1732" spans="3:9" x14ac:dyDescent="0.15">
      <c r="C1732" s="40" t="str">
        <f>IFERROR(IF(AND(I1732&lt;&gt;"",I1732&gt;=$E$2),MAX($C$4:C1731)+1,""),"")</f>
        <v/>
      </c>
      <c r="D1732" s="99" t="str">
        <f>IFERROR(IF(AND(H1732&lt;&gt;"",H1732&gt;=$E$2),MAX($D$4:D1731)+1,""),"")</f>
        <v/>
      </c>
      <c r="F1732" s="40" t="s">
        <v>10171</v>
      </c>
      <c r="G1732" s="40" t="s">
        <v>10172</v>
      </c>
      <c r="H1732" s="167" t="s">
        <v>5898</v>
      </c>
      <c r="I1732" s="40" t="s">
        <v>5898</v>
      </c>
    </row>
    <row r="1733" spans="3:9" x14ac:dyDescent="0.15">
      <c r="C1733" s="40" t="str">
        <f>IFERROR(IF(AND(I1733&lt;&gt;"",I1733&gt;=$E$2),MAX($C$4:C1732)+1,""),"")</f>
        <v/>
      </c>
      <c r="D1733" s="99">
        <f>IFERROR(IF(AND(H1733&lt;&gt;"",H1733&gt;=$E$2),MAX($D$4:D1732)+1,""),"")</f>
        <v>83</v>
      </c>
      <c r="F1733" s="40" t="s">
        <v>10173</v>
      </c>
      <c r="G1733" s="40" t="s">
        <v>10174</v>
      </c>
      <c r="H1733" s="167">
        <v>1.8</v>
      </c>
      <c r="I1733" s="40" t="s">
        <v>5898</v>
      </c>
    </row>
    <row r="1734" spans="3:9" x14ac:dyDescent="0.15">
      <c r="C1734" s="40" t="str">
        <f>IFERROR(IF(AND(I1734&lt;&gt;"",I1734&gt;=$E$2),MAX($C$4:C1733)+1,""),"")</f>
        <v/>
      </c>
      <c r="D1734" s="99">
        <f>IFERROR(IF(AND(H1734&lt;&gt;"",H1734&gt;=$E$2),MAX($D$4:D1733)+1,""),"")</f>
        <v>84</v>
      </c>
      <c r="F1734" s="40" t="s">
        <v>10175</v>
      </c>
      <c r="G1734" s="40" t="s">
        <v>10176</v>
      </c>
      <c r="H1734" s="167">
        <v>2</v>
      </c>
      <c r="I1734" s="40" t="s">
        <v>5898</v>
      </c>
    </row>
    <row r="1735" spans="3:9" x14ac:dyDescent="0.15">
      <c r="C1735" s="40" t="str">
        <f>IFERROR(IF(AND(I1735&lt;&gt;"",I1735&gt;=$E$2),MAX($C$4:C1734)+1,""),"")</f>
        <v/>
      </c>
      <c r="D1735" s="99" t="str">
        <f>IFERROR(IF(AND(H1735&lt;&gt;"",H1735&gt;=$E$2),MAX($D$4:D1734)+1,""),"")</f>
        <v/>
      </c>
      <c r="F1735" s="40" t="s">
        <v>10177</v>
      </c>
      <c r="G1735" s="40" t="s">
        <v>10178</v>
      </c>
      <c r="H1735" s="167" t="s">
        <v>5898</v>
      </c>
      <c r="I1735" s="40" t="s">
        <v>5898</v>
      </c>
    </row>
    <row r="1736" spans="3:9" x14ac:dyDescent="0.15">
      <c r="C1736" s="40" t="str">
        <f>IFERROR(IF(AND(I1736&lt;&gt;"",I1736&gt;=$E$2),MAX($C$4:C1735)+1,""),"")</f>
        <v/>
      </c>
      <c r="D1736" s="99" t="str">
        <f>IFERROR(IF(AND(H1736&lt;&gt;"",H1736&gt;=$E$2),MAX($D$4:D1735)+1,""),"")</f>
        <v/>
      </c>
      <c r="F1736" s="40" t="s">
        <v>10179</v>
      </c>
      <c r="G1736" s="40" t="s">
        <v>10180</v>
      </c>
      <c r="H1736" s="167">
        <v>1</v>
      </c>
      <c r="I1736" s="40" t="s">
        <v>5898</v>
      </c>
    </row>
    <row r="1737" spans="3:9" x14ac:dyDescent="0.15">
      <c r="C1737" s="40" t="str">
        <f>IFERROR(IF(AND(I1737&lt;&gt;"",I1737&gt;=$E$2),MAX($C$4:C1736)+1,""),"")</f>
        <v/>
      </c>
      <c r="D1737" s="99" t="str">
        <f>IFERROR(IF(AND(H1737&lt;&gt;"",H1737&gt;=$E$2),MAX($D$4:D1736)+1,""),"")</f>
        <v/>
      </c>
      <c r="F1737" s="40" t="s">
        <v>10181</v>
      </c>
      <c r="G1737" s="40" t="s">
        <v>10182</v>
      </c>
      <c r="H1737" s="167">
        <v>0.8</v>
      </c>
      <c r="I1737" s="40" t="s">
        <v>5898</v>
      </c>
    </row>
    <row r="1738" spans="3:9" x14ac:dyDescent="0.15">
      <c r="C1738" s="40" t="str">
        <f>IFERROR(IF(AND(I1738&lt;&gt;"",I1738&gt;=$E$2),MAX($C$4:C1737)+1,""),"")</f>
        <v/>
      </c>
      <c r="D1738" s="99" t="str">
        <f>IFERROR(IF(AND(H1738&lt;&gt;"",H1738&gt;=$E$2),MAX($D$4:D1737)+1,""),"")</f>
        <v/>
      </c>
      <c r="F1738" s="40" t="s">
        <v>10183</v>
      </c>
      <c r="G1738" s="40" t="s">
        <v>10184</v>
      </c>
      <c r="H1738" s="167" t="s">
        <v>5898</v>
      </c>
      <c r="I1738" s="40" t="s">
        <v>5898</v>
      </c>
    </row>
    <row r="1739" spans="3:9" x14ac:dyDescent="0.15">
      <c r="C1739" s="40" t="str">
        <f>IFERROR(IF(AND(I1739&lt;&gt;"",I1739&gt;=$E$2),MAX($C$4:C1738)+1,""),"")</f>
        <v/>
      </c>
      <c r="D1739" s="99" t="str">
        <f>IFERROR(IF(AND(H1739&lt;&gt;"",H1739&gt;=$E$2),MAX($D$4:D1738)+1,""),"")</f>
        <v/>
      </c>
      <c r="F1739" s="40" t="s">
        <v>10185</v>
      </c>
      <c r="G1739" s="40" t="s">
        <v>10186</v>
      </c>
      <c r="H1739" s="167">
        <v>1</v>
      </c>
      <c r="I1739" s="40" t="s">
        <v>5898</v>
      </c>
    </row>
    <row r="1740" spans="3:9" x14ac:dyDescent="0.15">
      <c r="C1740" s="40" t="str">
        <f>IFERROR(IF(AND(I1740&lt;&gt;"",I1740&gt;=$E$2),MAX($C$4:C1739)+1,""),"")</f>
        <v/>
      </c>
      <c r="D1740" s="99" t="str">
        <f>IFERROR(IF(AND(H1740&lt;&gt;"",H1740&gt;=$E$2),MAX($D$4:D1739)+1,""),"")</f>
        <v/>
      </c>
      <c r="F1740" s="40" t="s">
        <v>10187</v>
      </c>
      <c r="G1740" s="40" t="s">
        <v>10188</v>
      </c>
      <c r="H1740" s="167" t="s">
        <v>5898</v>
      </c>
      <c r="I1740" s="40" t="s">
        <v>5898</v>
      </c>
    </row>
    <row r="1741" spans="3:9" x14ac:dyDescent="0.15">
      <c r="C1741" s="40" t="str">
        <f>IFERROR(IF(AND(I1741&lt;&gt;"",I1741&gt;=$E$2),MAX($C$4:C1740)+1,""),"")</f>
        <v/>
      </c>
      <c r="D1741" s="99" t="str">
        <f>IFERROR(IF(AND(H1741&lt;&gt;"",H1741&gt;=$E$2),MAX($D$4:D1740)+1,""),"")</f>
        <v/>
      </c>
      <c r="F1741" s="40" t="s">
        <v>10189</v>
      </c>
      <c r="G1741" s="40" t="s">
        <v>10190</v>
      </c>
      <c r="H1741" s="167">
        <v>1</v>
      </c>
      <c r="I1741" s="40" t="s">
        <v>5898</v>
      </c>
    </row>
    <row r="1742" spans="3:9" x14ac:dyDescent="0.15">
      <c r="C1742" s="40" t="str">
        <f>IFERROR(IF(AND(I1742&lt;&gt;"",I1742&gt;=$E$2),MAX($C$4:C1741)+1,""),"")</f>
        <v/>
      </c>
      <c r="D1742" s="99" t="str">
        <f>IFERROR(IF(AND(H1742&lt;&gt;"",H1742&gt;=$E$2),MAX($D$4:D1741)+1,""),"")</f>
        <v/>
      </c>
      <c r="F1742" s="40" t="s">
        <v>10191</v>
      </c>
      <c r="G1742" s="40" t="s">
        <v>10192</v>
      </c>
      <c r="H1742" s="167">
        <v>1</v>
      </c>
      <c r="I1742" s="40" t="s">
        <v>5898</v>
      </c>
    </row>
    <row r="1743" spans="3:9" x14ac:dyDescent="0.15">
      <c r="C1743" s="40" t="str">
        <f>IFERROR(IF(AND(I1743&lt;&gt;"",I1743&gt;=$E$2),MAX($C$4:C1742)+1,""),"")</f>
        <v/>
      </c>
      <c r="D1743" s="99" t="str">
        <f>IFERROR(IF(AND(H1743&lt;&gt;"",H1743&gt;=$E$2),MAX($D$4:D1742)+1,""),"")</f>
        <v/>
      </c>
      <c r="F1743" s="40" t="s">
        <v>10193</v>
      </c>
      <c r="G1743" s="40" t="s">
        <v>10194</v>
      </c>
      <c r="H1743" s="167">
        <v>1</v>
      </c>
      <c r="I1743" s="40" t="s">
        <v>5898</v>
      </c>
    </row>
    <row r="1744" spans="3:9" x14ac:dyDescent="0.15">
      <c r="C1744" s="40" t="str">
        <f>IFERROR(IF(AND(I1744&lt;&gt;"",I1744&gt;=$E$2),MAX($C$4:C1743)+1,""),"")</f>
        <v/>
      </c>
      <c r="D1744" s="99" t="str">
        <f>IFERROR(IF(AND(H1744&lt;&gt;"",H1744&gt;=$E$2),MAX($D$4:D1743)+1,""),"")</f>
        <v/>
      </c>
      <c r="F1744" s="40" t="s">
        <v>10195</v>
      </c>
      <c r="G1744" s="40" t="s">
        <v>10196</v>
      </c>
      <c r="H1744" s="167">
        <v>1.4911110999999999</v>
      </c>
      <c r="I1744" s="40" t="s">
        <v>5898</v>
      </c>
    </row>
    <row r="1745" spans="3:9" x14ac:dyDescent="0.15">
      <c r="C1745" s="40" t="str">
        <f>IFERROR(IF(AND(I1745&lt;&gt;"",I1745&gt;=$E$2),MAX($C$4:C1744)+1,""),"")</f>
        <v/>
      </c>
      <c r="D1745" s="99" t="str">
        <f>IFERROR(IF(AND(H1745&lt;&gt;"",H1745&gt;=$E$2),MAX($D$4:D1744)+1,""),"")</f>
        <v/>
      </c>
      <c r="F1745" s="40" t="s">
        <v>10197</v>
      </c>
      <c r="G1745" s="40" t="s">
        <v>10198</v>
      </c>
      <c r="H1745" s="167">
        <v>1</v>
      </c>
      <c r="I1745" s="40" t="s">
        <v>5898</v>
      </c>
    </row>
    <row r="1746" spans="3:9" x14ac:dyDescent="0.15">
      <c r="C1746" s="40" t="str">
        <f>IFERROR(IF(AND(I1746&lt;&gt;"",I1746&gt;=$E$2),MAX($C$4:C1745)+1,""),"")</f>
        <v/>
      </c>
      <c r="D1746" s="99">
        <f>IFERROR(IF(AND(H1746&lt;&gt;"",H1746&gt;=$E$2),MAX($D$4:D1745)+1,""),"")</f>
        <v>85</v>
      </c>
      <c r="F1746" s="40" t="s">
        <v>10199</v>
      </c>
      <c r="G1746" s="40" t="s">
        <v>10200</v>
      </c>
      <c r="H1746" s="167">
        <v>2</v>
      </c>
      <c r="I1746" s="40" t="s">
        <v>5898</v>
      </c>
    </row>
    <row r="1747" spans="3:9" x14ac:dyDescent="0.15">
      <c r="C1747" s="40" t="str">
        <f>IFERROR(IF(AND(I1747&lt;&gt;"",I1747&gt;=$E$2),MAX($C$4:C1746)+1,""),"")</f>
        <v/>
      </c>
      <c r="D1747" s="99">
        <f>IFERROR(IF(AND(H1747&lt;&gt;"",H1747&gt;=$E$2),MAX($D$4:D1746)+1,""),"")</f>
        <v>86</v>
      </c>
      <c r="F1747" s="40" t="s">
        <v>10201</v>
      </c>
      <c r="G1747" s="40" t="s">
        <v>10202</v>
      </c>
      <c r="H1747" s="167">
        <v>2</v>
      </c>
      <c r="I1747" s="40" t="s">
        <v>5898</v>
      </c>
    </row>
    <row r="1748" spans="3:9" x14ac:dyDescent="0.15">
      <c r="C1748" s="40" t="str">
        <f>IFERROR(IF(AND(I1748&lt;&gt;"",I1748&gt;=$E$2),MAX($C$4:C1747)+1,""),"")</f>
        <v/>
      </c>
      <c r="D1748" s="99" t="str">
        <f>IFERROR(IF(AND(H1748&lt;&gt;"",H1748&gt;=$E$2),MAX($D$4:D1747)+1,""),"")</f>
        <v/>
      </c>
      <c r="F1748" s="40" t="s">
        <v>10203</v>
      </c>
      <c r="G1748" s="40" t="s">
        <v>10204</v>
      </c>
      <c r="H1748" s="167">
        <v>1</v>
      </c>
      <c r="I1748" s="40" t="s">
        <v>5898</v>
      </c>
    </row>
    <row r="1749" spans="3:9" x14ac:dyDescent="0.15">
      <c r="C1749" s="40" t="str">
        <f>IFERROR(IF(AND(I1749&lt;&gt;"",I1749&gt;=$E$2),MAX($C$4:C1748)+1,""),"")</f>
        <v/>
      </c>
      <c r="D1749" s="99" t="str">
        <f>IFERROR(IF(AND(H1749&lt;&gt;"",H1749&gt;=$E$2),MAX($D$4:D1748)+1,""),"")</f>
        <v/>
      </c>
      <c r="F1749" s="40" t="s">
        <v>10205</v>
      </c>
      <c r="G1749" s="40" t="s">
        <v>10206</v>
      </c>
      <c r="H1749" s="167">
        <v>1</v>
      </c>
      <c r="I1749" s="40" t="s">
        <v>5898</v>
      </c>
    </row>
    <row r="1750" spans="3:9" x14ac:dyDescent="0.15">
      <c r="C1750" s="40" t="str">
        <f>IFERROR(IF(AND(I1750&lt;&gt;"",I1750&gt;=$E$2),MAX($C$4:C1749)+1,""),"")</f>
        <v/>
      </c>
      <c r="D1750" s="99" t="str">
        <f>IFERROR(IF(AND(H1750&lt;&gt;"",H1750&gt;=$E$2),MAX($D$4:D1749)+1,""),"")</f>
        <v/>
      </c>
      <c r="F1750" s="40" t="s">
        <v>10207</v>
      </c>
      <c r="G1750" s="40" t="s">
        <v>10208</v>
      </c>
      <c r="H1750" s="167">
        <v>1</v>
      </c>
      <c r="I1750" s="40" t="s">
        <v>5898</v>
      </c>
    </row>
    <row r="1751" spans="3:9" x14ac:dyDescent="0.15">
      <c r="C1751" s="40" t="str">
        <f>IFERROR(IF(AND(I1751&lt;&gt;"",I1751&gt;=$E$2),MAX($C$4:C1750)+1,""),"")</f>
        <v/>
      </c>
      <c r="D1751" s="99" t="str">
        <f>IFERROR(IF(AND(H1751&lt;&gt;"",H1751&gt;=$E$2),MAX($D$4:D1750)+1,""),"")</f>
        <v/>
      </c>
      <c r="F1751" s="40" t="s">
        <v>10209</v>
      </c>
      <c r="G1751" s="40" t="s">
        <v>10210</v>
      </c>
      <c r="H1751" s="167">
        <v>1</v>
      </c>
      <c r="I1751" s="40" t="s">
        <v>5898</v>
      </c>
    </row>
    <row r="1752" spans="3:9" x14ac:dyDescent="0.15">
      <c r="C1752" s="40" t="str">
        <f>IFERROR(IF(AND(I1752&lt;&gt;"",I1752&gt;=$E$2),MAX($C$4:C1751)+1,""),"")</f>
        <v/>
      </c>
      <c r="D1752" s="99" t="str">
        <f>IFERROR(IF(AND(H1752&lt;&gt;"",H1752&gt;=$E$2),MAX($D$4:D1751)+1,""),"")</f>
        <v/>
      </c>
      <c r="F1752" s="40" t="s">
        <v>10211</v>
      </c>
      <c r="G1752" s="40" t="s">
        <v>10212</v>
      </c>
      <c r="H1752" s="167" t="s">
        <v>5898</v>
      </c>
      <c r="I1752" s="40" t="s">
        <v>5898</v>
      </c>
    </row>
    <row r="1753" spans="3:9" x14ac:dyDescent="0.15">
      <c r="C1753" s="40" t="str">
        <f>IFERROR(IF(AND(I1753&lt;&gt;"",I1753&gt;=$E$2),MAX($C$4:C1752)+1,""),"")</f>
        <v/>
      </c>
      <c r="D1753" s="99" t="str">
        <f>IFERROR(IF(AND(H1753&lt;&gt;"",H1753&gt;=$E$2),MAX($D$4:D1752)+1,""),"")</f>
        <v/>
      </c>
      <c r="F1753" s="40" t="s">
        <v>10213</v>
      </c>
      <c r="G1753" s="40" t="s">
        <v>10214</v>
      </c>
      <c r="H1753" s="167" t="s">
        <v>5898</v>
      </c>
      <c r="I1753" s="40" t="s">
        <v>5898</v>
      </c>
    </row>
    <row r="1754" spans="3:9" x14ac:dyDescent="0.15">
      <c r="C1754" s="40">
        <f>IFERROR(IF(AND(I1754&lt;&gt;"",I1754&gt;=$E$2),MAX($C$4:C1753)+1,""),"")</f>
        <v>21</v>
      </c>
      <c r="D1754" s="99" t="str">
        <f>IFERROR(IF(AND(H1754&lt;&gt;"",H1754&gt;=$E$2),MAX($D$4:D1753)+1,""),"")</f>
        <v/>
      </c>
      <c r="F1754" s="40" t="s">
        <v>10215</v>
      </c>
      <c r="G1754" s="40" t="s">
        <v>10216</v>
      </c>
      <c r="H1754" s="167" t="s">
        <v>5898</v>
      </c>
      <c r="I1754" s="40">
        <v>2</v>
      </c>
    </row>
    <row r="1755" spans="3:9" x14ac:dyDescent="0.15">
      <c r="C1755" s="40" t="str">
        <f>IFERROR(IF(AND(I1755&lt;&gt;"",I1755&gt;=$E$2),MAX($C$4:C1754)+1,""),"")</f>
        <v/>
      </c>
      <c r="D1755" s="99" t="str">
        <f>IFERROR(IF(AND(H1755&lt;&gt;"",H1755&gt;=$E$2),MAX($D$4:D1754)+1,""),"")</f>
        <v/>
      </c>
      <c r="F1755" s="40" t="s">
        <v>10217</v>
      </c>
      <c r="G1755" s="40" t="s">
        <v>10218</v>
      </c>
      <c r="H1755" s="167" t="s">
        <v>5898</v>
      </c>
      <c r="I1755" s="40" t="s">
        <v>5898</v>
      </c>
    </row>
    <row r="1756" spans="3:9" x14ac:dyDescent="0.15">
      <c r="C1756" s="40" t="str">
        <f>IFERROR(IF(AND(I1756&lt;&gt;"",I1756&gt;=$E$2),MAX($C$4:C1755)+1,""),"")</f>
        <v/>
      </c>
      <c r="D1756" s="99" t="str">
        <f>IFERROR(IF(AND(H1756&lt;&gt;"",H1756&gt;=$E$2),MAX($D$4:D1755)+1,""),"")</f>
        <v/>
      </c>
      <c r="F1756" s="40" t="s">
        <v>10219</v>
      </c>
      <c r="G1756" s="40" t="s">
        <v>10220</v>
      </c>
      <c r="H1756" s="167" t="s">
        <v>5898</v>
      </c>
      <c r="I1756" s="40" t="s">
        <v>5898</v>
      </c>
    </row>
    <row r="1757" spans="3:9" x14ac:dyDescent="0.15">
      <c r="C1757" s="40" t="str">
        <f>IFERROR(IF(AND(I1757&lt;&gt;"",I1757&gt;=$E$2),MAX($C$4:C1756)+1,""),"")</f>
        <v/>
      </c>
      <c r="D1757" s="99" t="str">
        <f>IFERROR(IF(AND(H1757&lt;&gt;"",H1757&gt;=$E$2),MAX($D$4:D1756)+1,""),"")</f>
        <v/>
      </c>
      <c r="F1757" s="40" t="s">
        <v>10221</v>
      </c>
      <c r="G1757" s="40" t="s">
        <v>10222</v>
      </c>
      <c r="H1757" s="167" t="s">
        <v>5898</v>
      </c>
      <c r="I1757" s="40" t="s">
        <v>5898</v>
      </c>
    </row>
    <row r="1758" spans="3:9" x14ac:dyDescent="0.15">
      <c r="C1758" s="40" t="str">
        <f>IFERROR(IF(AND(I1758&lt;&gt;"",I1758&gt;=$E$2),MAX($C$4:C1757)+1,""),"")</f>
        <v/>
      </c>
      <c r="D1758" s="99">
        <f>IFERROR(IF(AND(H1758&lt;&gt;"",H1758&gt;=$E$2),MAX($D$4:D1757)+1,""),"")</f>
        <v>87</v>
      </c>
      <c r="F1758" s="40" t="s">
        <v>10223</v>
      </c>
      <c r="G1758" s="40" t="s">
        <v>10224</v>
      </c>
      <c r="H1758" s="167">
        <v>2</v>
      </c>
      <c r="I1758" s="40" t="s">
        <v>5898</v>
      </c>
    </row>
    <row r="1759" spans="3:9" x14ac:dyDescent="0.15">
      <c r="C1759" s="40" t="str">
        <f>IFERROR(IF(AND(I1759&lt;&gt;"",I1759&gt;=$E$2),MAX($C$4:C1758)+1,""),"")</f>
        <v/>
      </c>
      <c r="D1759" s="99">
        <f>IFERROR(IF(AND(H1759&lt;&gt;"",H1759&gt;=$E$2),MAX($D$4:D1758)+1,""),"")</f>
        <v>88</v>
      </c>
      <c r="F1759" s="40" t="s">
        <v>10225</v>
      </c>
      <c r="G1759" s="40" t="s">
        <v>10226</v>
      </c>
      <c r="H1759" s="167">
        <v>1.5</v>
      </c>
      <c r="I1759" s="40" t="s">
        <v>5898</v>
      </c>
    </row>
    <row r="1760" spans="3:9" x14ac:dyDescent="0.15">
      <c r="C1760" s="40">
        <f>IFERROR(IF(AND(I1760&lt;&gt;"",I1760&gt;=$E$2),MAX($C$4:C1759)+1,""),"")</f>
        <v>22</v>
      </c>
      <c r="D1760" s="99" t="str">
        <f>IFERROR(IF(AND(H1760&lt;&gt;"",H1760&gt;=$E$2),MAX($D$4:D1759)+1,""),"")</f>
        <v/>
      </c>
      <c r="F1760" s="40" t="s">
        <v>10227</v>
      </c>
      <c r="G1760" s="40" t="s">
        <v>10228</v>
      </c>
      <c r="H1760" s="167" t="s">
        <v>5898</v>
      </c>
      <c r="I1760" s="40">
        <v>2.2000000000000002</v>
      </c>
    </row>
    <row r="1761" spans="3:9" x14ac:dyDescent="0.15">
      <c r="C1761" s="40" t="str">
        <f>IFERROR(IF(AND(I1761&lt;&gt;"",I1761&gt;=$E$2),MAX($C$4:C1760)+1,""),"")</f>
        <v/>
      </c>
      <c r="D1761" s="99">
        <f>IFERROR(IF(AND(H1761&lt;&gt;"",H1761&gt;=$E$2),MAX($D$4:D1760)+1,""),"")</f>
        <v>89</v>
      </c>
      <c r="F1761" s="40" t="s">
        <v>10229</v>
      </c>
      <c r="G1761" s="40" t="s">
        <v>10230</v>
      </c>
      <c r="H1761" s="167">
        <v>2</v>
      </c>
      <c r="I1761" s="40" t="s">
        <v>5898</v>
      </c>
    </row>
    <row r="1762" spans="3:9" x14ac:dyDescent="0.15">
      <c r="C1762" s="40" t="str">
        <f>IFERROR(IF(AND(I1762&lt;&gt;"",I1762&gt;=$E$2),MAX($C$4:C1761)+1,""),"")</f>
        <v/>
      </c>
      <c r="D1762" s="99" t="str">
        <f>IFERROR(IF(AND(H1762&lt;&gt;"",H1762&gt;=$E$2),MAX($D$4:D1761)+1,""),"")</f>
        <v/>
      </c>
      <c r="F1762" s="40" t="s">
        <v>10231</v>
      </c>
      <c r="G1762" s="40" t="s">
        <v>10232</v>
      </c>
      <c r="H1762" s="167" t="s">
        <v>5898</v>
      </c>
      <c r="I1762" s="40" t="s">
        <v>5898</v>
      </c>
    </row>
    <row r="1763" spans="3:9" x14ac:dyDescent="0.15">
      <c r="C1763" s="40" t="str">
        <f>IFERROR(IF(AND(I1763&lt;&gt;"",I1763&gt;=$E$2),MAX($C$4:C1762)+1,""),"")</f>
        <v/>
      </c>
      <c r="D1763" s="99" t="str">
        <f>IFERROR(IF(AND(H1763&lt;&gt;"",H1763&gt;=$E$2),MAX($D$4:D1762)+1,""),"")</f>
        <v/>
      </c>
      <c r="F1763" s="40" t="s">
        <v>10233</v>
      </c>
      <c r="G1763" s="40" t="s">
        <v>10234</v>
      </c>
      <c r="H1763" s="167" t="s">
        <v>5898</v>
      </c>
      <c r="I1763" s="40" t="s">
        <v>5898</v>
      </c>
    </row>
    <row r="1764" spans="3:9" x14ac:dyDescent="0.15">
      <c r="C1764" s="40" t="str">
        <f>IFERROR(IF(AND(I1764&lt;&gt;"",I1764&gt;=$E$2),MAX($C$4:C1763)+1,""),"")</f>
        <v/>
      </c>
      <c r="D1764" s="99" t="str">
        <f>IFERROR(IF(AND(H1764&lt;&gt;"",H1764&gt;=$E$2),MAX($D$4:D1763)+1,""),"")</f>
        <v/>
      </c>
      <c r="F1764" s="40" t="s">
        <v>10235</v>
      </c>
      <c r="G1764" s="40" t="s">
        <v>10236</v>
      </c>
      <c r="H1764" s="167" t="s">
        <v>5898</v>
      </c>
      <c r="I1764" s="40" t="s">
        <v>5898</v>
      </c>
    </row>
    <row r="1765" spans="3:9" x14ac:dyDescent="0.15">
      <c r="C1765" s="40" t="str">
        <f>IFERROR(IF(AND(I1765&lt;&gt;"",I1765&gt;=$E$2),MAX($C$4:C1764)+1,""),"")</f>
        <v/>
      </c>
      <c r="D1765" s="99" t="str">
        <f>IFERROR(IF(AND(H1765&lt;&gt;"",H1765&gt;=$E$2),MAX($D$4:D1764)+1,""),"")</f>
        <v/>
      </c>
      <c r="F1765" s="40" t="s">
        <v>10237</v>
      </c>
      <c r="G1765" s="40" t="s">
        <v>10238</v>
      </c>
      <c r="H1765" s="167">
        <v>1</v>
      </c>
      <c r="I1765" s="40" t="s">
        <v>5898</v>
      </c>
    </row>
    <row r="1766" spans="3:9" x14ac:dyDescent="0.15">
      <c r="C1766" s="40" t="str">
        <f>IFERROR(IF(AND(I1766&lt;&gt;"",I1766&gt;=$E$2),MAX($C$4:C1765)+1,""),"")</f>
        <v/>
      </c>
      <c r="D1766" s="99" t="str">
        <f>IFERROR(IF(AND(H1766&lt;&gt;"",H1766&gt;=$E$2),MAX($D$4:D1765)+1,""),"")</f>
        <v/>
      </c>
      <c r="F1766" s="40" t="s">
        <v>10239</v>
      </c>
      <c r="G1766" s="40" t="s">
        <v>10240</v>
      </c>
      <c r="H1766" s="167" t="s">
        <v>5898</v>
      </c>
      <c r="I1766" s="40" t="s">
        <v>5898</v>
      </c>
    </row>
    <row r="1767" spans="3:9" x14ac:dyDescent="0.15">
      <c r="C1767" s="40" t="str">
        <f>IFERROR(IF(AND(I1767&lt;&gt;"",I1767&gt;=$E$2),MAX($C$4:C1766)+1,""),"")</f>
        <v/>
      </c>
      <c r="D1767" s="99" t="str">
        <f>IFERROR(IF(AND(H1767&lt;&gt;"",H1767&gt;=$E$2),MAX($D$4:D1766)+1,""),"")</f>
        <v/>
      </c>
      <c r="F1767" s="40" t="s">
        <v>10241</v>
      </c>
      <c r="G1767" s="40" t="s">
        <v>10242</v>
      </c>
      <c r="H1767" s="167">
        <v>0.5</v>
      </c>
      <c r="I1767" s="40" t="s">
        <v>5898</v>
      </c>
    </row>
    <row r="1768" spans="3:9" x14ac:dyDescent="0.15">
      <c r="C1768" s="40" t="str">
        <f>IFERROR(IF(AND(I1768&lt;&gt;"",I1768&gt;=$E$2),MAX($C$4:C1767)+1,""),"")</f>
        <v/>
      </c>
      <c r="D1768" s="99" t="str">
        <f>IFERROR(IF(AND(H1768&lt;&gt;"",H1768&gt;=$E$2),MAX($D$4:D1767)+1,""),"")</f>
        <v/>
      </c>
      <c r="F1768" s="40" t="s">
        <v>10243</v>
      </c>
      <c r="G1768" s="40" t="s">
        <v>10244</v>
      </c>
      <c r="H1768" s="167" t="s">
        <v>5898</v>
      </c>
      <c r="I1768" s="40" t="s">
        <v>5898</v>
      </c>
    </row>
    <row r="1769" spans="3:9" x14ac:dyDescent="0.15">
      <c r="C1769" s="40" t="str">
        <f>IFERROR(IF(AND(I1769&lt;&gt;"",I1769&gt;=$E$2),MAX($C$4:C1768)+1,""),"")</f>
        <v/>
      </c>
      <c r="D1769" s="99" t="str">
        <f>IFERROR(IF(AND(H1769&lt;&gt;"",H1769&gt;=$E$2),MAX($D$4:D1768)+1,""),"")</f>
        <v/>
      </c>
      <c r="F1769" s="40" t="s">
        <v>10245</v>
      </c>
      <c r="G1769" s="40" t="s">
        <v>10246</v>
      </c>
      <c r="H1769" s="167" t="s">
        <v>5898</v>
      </c>
      <c r="I1769" s="40">
        <v>1</v>
      </c>
    </row>
    <row r="1770" spans="3:9" x14ac:dyDescent="0.15">
      <c r="C1770" s="40" t="str">
        <f>IFERROR(IF(AND(I1770&lt;&gt;"",I1770&gt;=$E$2),MAX($C$4:C1769)+1,""),"")</f>
        <v/>
      </c>
      <c r="D1770" s="99" t="str">
        <f>IFERROR(IF(AND(H1770&lt;&gt;"",H1770&gt;=$E$2),MAX($D$4:D1769)+1,""),"")</f>
        <v/>
      </c>
      <c r="F1770" s="40" t="s">
        <v>10247</v>
      </c>
      <c r="G1770" s="40" t="s">
        <v>10248</v>
      </c>
      <c r="H1770" s="167" t="s">
        <v>5898</v>
      </c>
      <c r="I1770" s="40" t="s">
        <v>5898</v>
      </c>
    </row>
    <row r="1771" spans="3:9" x14ac:dyDescent="0.15">
      <c r="C1771" s="40" t="str">
        <f>IFERROR(IF(AND(I1771&lt;&gt;"",I1771&gt;=$E$2),MAX($C$4:C1770)+1,""),"")</f>
        <v/>
      </c>
      <c r="D1771" s="99">
        <f>IFERROR(IF(AND(H1771&lt;&gt;"",H1771&gt;=$E$2),MAX($D$4:D1770)+1,""),"")</f>
        <v>90</v>
      </c>
      <c r="F1771" s="40" t="s">
        <v>10249</v>
      </c>
      <c r="G1771" s="40" t="s">
        <v>10250</v>
      </c>
      <c r="H1771" s="167">
        <v>1.5</v>
      </c>
      <c r="I1771" s="40" t="s">
        <v>5898</v>
      </c>
    </row>
    <row r="1772" spans="3:9" x14ac:dyDescent="0.15">
      <c r="C1772" s="40" t="str">
        <f>IFERROR(IF(AND(I1772&lt;&gt;"",I1772&gt;=$E$2),MAX($C$4:C1771)+1,""),"")</f>
        <v/>
      </c>
      <c r="D1772" s="99">
        <f>IFERROR(IF(AND(H1772&lt;&gt;"",H1772&gt;=$E$2),MAX($D$4:D1771)+1,""),"")</f>
        <v>91</v>
      </c>
      <c r="F1772" s="40" t="s">
        <v>10251</v>
      </c>
      <c r="G1772" s="40" t="s">
        <v>10252</v>
      </c>
      <c r="H1772" s="167">
        <v>1.5</v>
      </c>
      <c r="I1772" s="40" t="s">
        <v>5898</v>
      </c>
    </row>
    <row r="1773" spans="3:9" x14ac:dyDescent="0.15">
      <c r="C1773" s="40" t="str">
        <f>IFERROR(IF(AND(I1773&lt;&gt;"",I1773&gt;=$E$2),MAX($C$4:C1772)+1,""),"")</f>
        <v/>
      </c>
      <c r="D1773" s="99" t="str">
        <f>IFERROR(IF(AND(H1773&lt;&gt;"",H1773&gt;=$E$2),MAX($D$4:D1772)+1,""),"")</f>
        <v/>
      </c>
      <c r="F1773" s="40" t="s">
        <v>10253</v>
      </c>
      <c r="G1773" s="40" t="s">
        <v>10254</v>
      </c>
      <c r="H1773" s="167" t="s">
        <v>5898</v>
      </c>
      <c r="I1773" s="40" t="s">
        <v>5898</v>
      </c>
    </row>
    <row r="1774" spans="3:9" x14ac:dyDescent="0.15">
      <c r="C1774" s="40" t="str">
        <f>IFERROR(IF(AND(I1774&lt;&gt;"",I1774&gt;=$E$2),MAX($C$4:C1773)+1,""),"")</f>
        <v/>
      </c>
      <c r="D1774" s="99" t="str">
        <f>IFERROR(IF(AND(H1774&lt;&gt;"",H1774&gt;=$E$2),MAX($D$4:D1773)+1,""),"")</f>
        <v/>
      </c>
      <c r="F1774" s="40" t="s">
        <v>10255</v>
      </c>
      <c r="G1774" s="40" t="s">
        <v>10256</v>
      </c>
      <c r="H1774" s="167">
        <v>1</v>
      </c>
      <c r="I1774" s="40" t="s">
        <v>5898</v>
      </c>
    </row>
    <row r="1775" spans="3:9" x14ac:dyDescent="0.15">
      <c r="C1775" s="40" t="str">
        <f>IFERROR(IF(AND(I1775&lt;&gt;"",I1775&gt;=$E$2),MAX($C$4:C1774)+1,""),"")</f>
        <v/>
      </c>
      <c r="D1775" s="99" t="str">
        <f>IFERROR(IF(AND(H1775&lt;&gt;"",H1775&gt;=$E$2),MAX($D$4:D1774)+1,""),"")</f>
        <v/>
      </c>
      <c r="F1775" s="40" t="s">
        <v>10257</v>
      </c>
      <c r="G1775" s="40" t="s">
        <v>10258</v>
      </c>
      <c r="H1775" s="167">
        <v>0.9912725</v>
      </c>
      <c r="I1775" s="40" t="s">
        <v>5898</v>
      </c>
    </row>
    <row r="1776" spans="3:9" x14ac:dyDescent="0.15">
      <c r="C1776" s="40" t="str">
        <f>IFERROR(IF(AND(I1776&lt;&gt;"",I1776&gt;=$E$2),MAX($C$4:C1775)+1,""),"")</f>
        <v/>
      </c>
      <c r="D1776" s="99" t="str">
        <f>IFERROR(IF(AND(H1776&lt;&gt;"",H1776&gt;=$E$2),MAX($D$4:D1775)+1,""),"")</f>
        <v/>
      </c>
      <c r="F1776" s="40" t="s">
        <v>10259</v>
      </c>
      <c r="G1776" s="40" t="s">
        <v>10260</v>
      </c>
      <c r="H1776" s="167">
        <v>1</v>
      </c>
      <c r="I1776" s="40" t="s">
        <v>5898</v>
      </c>
    </row>
    <row r="1777" spans="3:9" x14ac:dyDescent="0.15">
      <c r="C1777" s="40" t="str">
        <f>IFERROR(IF(AND(I1777&lt;&gt;"",I1777&gt;=$E$2),MAX($C$4:C1776)+1,""),"")</f>
        <v/>
      </c>
      <c r="D1777" s="99" t="str">
        <f>IFERROR(IF(AND(H1777&lt;&gt;"",H1777&gt;=$E$2),MAX($D$4:D1776)+1,""),"")</f>
        <v/>
      </c>
      <c r="F1777" s="40" t="s">
        <v>10261</v>
      </c>
      <c r="G1777" s="40" t="s">
        <v>10262</v>
      </c>
      <c r="H1777" s="167">
        <v>1</v>
      </c>
      <c r="I1777" s="40" t="s">
        <v>5898</v>
      </c>
    </row>
    <row r="1778" spans="3:9" x14ac:dyDescent="0.15">
      <c r="C1778" s="40" t="str">
        <f>IFERROR(IF(AND(I1778&lt;&gt;"",I1778&gt;=$E$2),MAX($C$4:C1777)+1,""),"")</f>
        <v/>
      </c>
      <c r="D1778" s="99" t="str">
        <f>IFERROR(IF(AND(H1778&lt;&gt;"",H1778&gt;=$E$2),MAX($D$4:D1777)+1,""),"")</f>
        <v/>
      </c>
      <c r="F1778" s="40" t="s">
        <v>10263</v>
      </c>
      <c r="G1778" s="40" t="s">
        <v>10264</v>
      </c>
      <c r="H1778" s="167" t="s">
        <v>5898</v>
      </c>
      <c r="I1778" s="40" t="s">
        <v>5898</v>
      </c>
    </row>
    <row r="1779" spans="3:9" x14ac:dyDescent="0.15">
      <c r="C1779" s="40" t="str">
        <f>IFERROR(IF(AND(I1779&lt;&gt;"",I1779&gt;=$E$2),MAX($C$4:C1778)+1,""),"")</f>
        <v/>
      </c>
      <c r="D1779" s="99" t="str">
        <f>IFERROR(IF(AND(H1779&lt;&gt;"",H1779&gt;=$E$2),MAX($D$4:D1778)+1,""),"")</f>
        <v/>
      </c>
      <c r="F1779" s="40" t="s">
        <v>10265</v>
      </c>
      <c r="G1779" s="40" t="s">
        <v>10266</v>
      </c>
      <c r="H1779" s="167">
        <v>1</v>
      </c>
      <c r="I1779" s="40" t="s">
        <v>5898</v>
      </c>
    </row>
    <row r="1780" spans="3:9" x14ac:dyDescent="0.15">
      <c r="C1780" s="40" t="str">
        <f>IFERROR(IF(AND(I1780&lt;&gt;"",I1780&gt;=$E$2),MAX($C$4:C1779)+1,""),"")</f>
        <v/>
      </c>
      <c r="D1780" s="99" t="str">
        <f>IFERROR(IF(AND(H1780&lt;&gt;"",H1780&gt;=$E$2),MAX($D$4:D1779)+1,""),"")</f>
        <v/>
      </c>
      <c r="F1780" s="40" t="s">
        <v>10267</v>
      </c>
      <c r="G1780" s="40" t="s">
        <v>10268</v>
      </c>
      <c r="H1780" s="167">
        <v>1</v>
      </c>
      <c r="I1780" s="40" t="s">
        <v>5898</v>
      </c>
    </row>
    <row r="1781" spans="3:9" x14ac:dyDescent="0.15">
      <c r="C1781" s="40" t="str">
        <f>IFERROR(IF(AND(I1781&lt;&gt;"",I1781&gt;=$E$2),MAX($C$4:C1780)+1,""),"")</f>
        <v/>
      </c>
      <c r="D1781" s="99" t="str">
        <f>IFERROR(IF(AND(H1781&lt;&gt;"",H1781&gt;=$E$2),MAX($D$4:D1780)+1,""),"")</f>
        <v/>
      </c>
      <c r="F1781" s="40" t="s">
        <v>10269</v>
      </c>
      <c r="G1781" s="40" t="s">
        <v>10270</v>
      </c>
      <c r="H1781" s="167" t="s">
        <v>5898</v>
      </c>
      <c r="I1781" s="40" t="s">
        <v>5898</v>
      </c>
    </row>
    <row r="1782" spans="3:9" x14ac:dyDescent="0.15">
      <c r="C1782" s="40" t="str">
        <f>IFERROR(IF(AND(I1782&lt;&gt;"",I1782&gt;=$E$2),MAX($C$4:C1781)+1,""),"")</f>
        <v/>
      </c>
      <c r="D1782" s="99" t="str">
        <f>IFERROR(IF(AND(H1782&lt;&gt;"",H1782&gt;=$E$2),MAX($D$4:D1781)+1,""),"")</f>
        <v/>
      </c>
      <c r="F1782" s="40" t="s">
        <v>10271</v>
      </c>
      <c r="G1782" s="40" t="s">
        <v>10272</v>
      </c>
      <c r="H1782" s="167" t="s">
        <v>5898</v>
      </c>
      <c r="I1782" s="40" t="s">
        <v>5898</v>
      </c>
    </row>
    <row r="1783" spans="3:9" x14ac:dyDescent="0.15">
      <c r="C1783" s="40" t="str">
        <f>IFERROR(IF(AND(I1783&lt;&gt;"",I1783&gt;=$E$2),MAX($C$4:C1782)+1,""),"")</f>
        <v/>
      </c>
      <c r="D1783" s="99" t="str">
        <f>IFERROR(IF(AND(H1783&lt;&gt;"",H1783&gt;=$E$2),MAX($D$4:D1782)+1,""),"")</f>
        <v/>
      </c>
      <c r="F1783" s="40" t="s">
        <v>10273</v>
      </c>
      <c r="G1783" s="40" t="s">
        <v>10274</v>
      </c>
      <c r="H1783" s="167" t="s">
        <v>5898</v>
      </c>
      <c r="I1783" s="40" t="s">
        <v>5898</v>
      </c>
    </row>
    <row r="1784" spans="3:9" x14ac:dyDescent="0.15">
      <c r="C1784" s="40" t="str">
        <f>IFERROR(IF(AND(I1784&lt;&gt;"",I1784&gt;=$E$2),MAX($C$4:C1783)+1,""),"")</f>
        <v/>
      </c>
      <c r="D1784" s="99" t="str">
        <f>IFERROR(IF(AND(H1784&lt;&gt;"",H1784&gt;=$E$2),MAX($D$4:D1783)+1,""),"")</f>
        <v/>
      </c>
      <c r="F1784" s="40" t="s">
        <v>10275</v>
      </c>
      <c r="G1784" s="40" t="s">
        <v>10276</v>
      </c>
      <c r="H1784" s="167">
        <v>1</v>
      </c>
      <c r="I1784" s="40" t="s">
        <v>5898</v>
      </c>
    </row>
    <row r="1785" spans="3:9" x14ac:dyDescent="0.15">
      <c r="C1785" s="40" t="str">
        <f>IFERROR(IF(AND(I1785&lt;&gt;"",I1785&gt;=$E$2),MAX($C$4:C1784)+1,""),"")</f>
        <v/>
      </c>
      <c r="D1785" s="99" t="str">
        <f>IFERROR(IF(AND(H1785&lt;&gt;"",H1785&gt;=$E$2),MAX($D$4:D1784)+1,""),"")</f>
        <v/>
      </c>
      <c r="F1785" s="40" t="s">
        <v>10277</v>
      </c>
      <c r="G1785" s="40" t="s">
        <v>10278</v>
      </c>
      <c r="H1785" s="167">
        <v>1</v>
      </c>
      <c r="I1785" s="40" t="s">
        <v>5898</v>
      </c>
    </row>
    <row r="1786" spans="3:9" x14ac:dyDescent="0.15">
      <c r="C1786" s="40" t="str">
        <f>IFERROR(IF(AND(I1786&lt;&gt;"",I1786&gt;=$E$2),MAX($C$4:C1785)+1,""),"")</f>
        <v/>
      </c>
      <c r="D1786" s="99" t="str">
        <f>IFERROR(IF(AND(H1786&lt;&gt;"",H1786&gt;=$E$2),MAX($D$4:D1785)+1,""),"")</f>
        <v/>
      </c>
      <c r="F1786" s="40" t="s">
        <v>10279</v>
      </c>
      <c r="G1786" s="40" t="s">
        <v>10280</v>
      </c>
      <c r="H1786" s="167" t="s">
        <v>5898</v>
      </c>
      <c r="I1786" s="40" t="s">
        <v>5898</v>
      </c>
    </row>
    <row r="1787" spans="3:9" x14ac:dyDescent="0.15">
      <c r="C1787" s="40" t="str">
        <f>IFERROR(IF(AND(I1787&lt;&gt;"",I1787&gt;=$E$2),MAX($C$4:C1786)+1,""),"")</f>
        <v/>
      </c>
      <c r="D1787" s="99" t="str">
        <f>IFERROR(IF(AND(H1787&lt;&gt;"",H1787&gt;=$E$2),MAX($D$4:D1786)+1,""),"")</f>
        <v/>
      </c>
      <c r="F1787" s="40" t="s">
        <v>10281</v>
      </c>
      <c r="G1787" s="40" t="s">
        <v>10282</v>
      </c>
      <c r="H1787" s="167" t="s">
        <v>5898</v>
      </c>
      <c r="I1787" s="40" t="s">
        <v>5898</v>
      </c>
    </row>
    <row r="1788" spans="3:9" x14ac:dyDescent="0.15">
      <c r="C1788" s="40" t="str">
        <f>IFERROR(IF(AND(I1788&lt;&gt;"",I1788&gt;=$E$2),MAX($C$4:C1787)+1,""),"")</f>
        <v/>
      </c>
      <c r="D1788" s="99" t="str">
        <f>IFERROR(IF(AND(H1788&lt;&gt;"",H1788&gt;=$E$2),MAX($D$4:D1787)+1,""),"")</f>
        <v/>
      </c>
      <c r="F1788" s="40" t="s">
        <v>10283</v>
      </c>
      <c r="G1788" s="40" t="s">
        <v>10284</v>
      </c>
      <c r="H1788" s="167" t="s">
        <v>5898</v>
      </c>
      <c r="I1788" s="40" t="s">
        <v>5898</v>
      </c>
    </row>
    <row r="1789" spans="3:9" x14ac:dyDescent="0.15">
      <c r="C1789" s="40" t="str">
        <f>IFERROR(IF(AND(I1789&lt;&gt;"",I1789&gt;=$E$2),MAX($C$4:C1788)+1,""),"")</f>
        <v/>
      </c>
      <c r="D1789" s="99" t="str">
        <f>IFERROR(IF(AND(H1789&lt;&gt;"",H1789&gt;=$E$2),MAX($D$4:D1788)+1,""),"")</f>
        <v/>
      </c>
      <c r="F1789" s="40" t="s">
        <v>10285</v>
      </c>
      <c r="G1789" s="40" t="s">
        <v>10286</v>
      </c>
      <c r="H1789" s="167">
        <v>1</v>
      </c>
      <c r="I1789" s="40" t="s">
        <v>5898</v>
      </c>
    </row>
    <row r="1790" spans="3:9" x14ac:dyDescent="0.15">
      <c r="C1790" s="40" t="str">
        <f>IFERROR(IF(AND(I1790&lt;&gt;"",I1790&gt;=$E$2),MAX($C$4:C1789)+1,""),"")</f>
        <v/>
      </c>
      <c r="D1790" s="99">
        <f>IFERROR(IF(AND(H1790&lt;&gt;"",H1790&gt;=$E$2),MAX($D$4:D1789)+1,""),"")</f>
        <v>92</v>
      </c>
      <c r="F1790" s="40" t="s">
        <v>10287</v>
      </c>
      <c r="G1790" s="40" t="s">
        <v>10288</v>
      </c>
      <c r="H1790" s="167">
        <v>2</v>
      </c>
      <c r="I1790" s="40" t="s">
        <v>5898</v>
      </c>
    </row>
    <row r="1791" spans="3:9" x14ac:dyDescent="0.15">
      <c r="C1791" s="40" t="str">
        <f>IFERROR(IF(AND(I1791&lt;&gt;"",I1791&gt;=$E$2),MAX($C$4:C1790)+1,""),"")</f>
        <v/>
      </c>
      <c r="D1791" s="99">
        <f>IFERROR(IF(AND(H1791&lt;&gt;"",H1791&gt;=$E$2),MAX($D$4:D1790)+1,""),"")</f>
        <v>93</v>
      </c>
      <c r="F1791" s="40" t="s">
        <v>10289</v>
      </c>
      <c r="G1791" s="40" t="s">
        <v>10290</v>
      </c>
      <c r="H1791" s="167">
        <v>2.908728</v>
      </c>
      <c r="I1791" s="40" t="s">
        <v>5898</v>
      </c>
    </row>
    <row r="1792" spans="3:9" x14ac:dyDescent="0.15">
      <c r="C1792" s="40" t="str">
        <f>IFERROR(IF(AND(I1792&lt;&gt;"",I1792&gt;=$E$2),MAX($C$4:C1791)+1,""),"")</f>
        <v/>
      </c>
      <c r="D1792" s="99" t="str">
        <f>IFERROR(IF(AND(H1792&lt;&gt;"",H1792&gt;=$E$2),MAX($D$4:D1791)+1,""),"")</f>
        <v/>
      </c>
      <c r="F1792" s="40" t="s">
        <v>10291</v>
      </c>
      <c r="G1792" s="40" t="s">
        <v>10292</v>
      </c>
      <c r="H1792" s="167" t="s">
        <v>5898</v>
      </c>
      <c r="I1792" s="40">
        <v>0.5</v>
      </c>
    </row>
    <row r="1793" spans="3:9" x14ac:dyDescent="0.15">
      <c r="C1793" s="40" t="str">
        <f>IFERROR(IF(AND(I1793&lt;&gt;"",I1793&gt;=$E$2),MAX($C$4:C1792)+1,""),"")</f>
        <v/>
      </c>
      <c r="D1793" s="99" t="str">
        <f>IFERROR(IF(AND(H1793&lt;&gt;"",H1793&gt;=$E$2),MAX($D$4:D1792)+1,""),"")</f>
        <v/>
      </c>
      <c r="F1793" s="40" t="s">
        <v>10293</v>
      </c>
      <c r="G1793" s="40" t="s">
        <v>10294</v>
      </c>
      <c r="H1793" s="167">
        <v>0.2</v>
      </c>
      <c r="I1793" s="40" t="s">
        <v>5898</v>
      </c>
    </row>
    <row r="1794" spans="3:9" x14ac:dyDescent="0.15">
      <c r="C1794" s="40" t="str">
        <f>IFERROR(IF(AND(I1794&lt;&gt;"",I1794&gt;=$E$2),MAX($C$4:C1793)+1,""),"")</f>
        <v/>
      </c>
      <c r="D1794" s="99" t="str">
        <f>IFERROR(IF(AND(H1794&lt;&gt;"",H1794&gt;=$E$2),MAX($D$4:D1793)+1,""),"")</f>
        <v/>
      </c>
      <c r="F1794" s="40" t="s">
        <v>10295</v>
      </c>
      <c r="G1794" s="40" t="s">
        <v>10296</v>
      </c>
      <c r="H1794" s="167" t="s">
        <v>5898</v>
      </c>
      <c r="I1794" s="40">
        <v>0.8</v>
      </c>
    </row>
    <row r="1795" spans="3:9" x14ac:dyDescent="0.15">
      <c r="C1795" s="40" t="str">
        <f>IFERROR(IF(AND(I1795&lt;&gt;"",I1795&gt;=$E$2),MAX($C$4:C1794)+1,""),"")</f>
        <v/>
      </c>
      <c r="D1795" s="99" t="str">
        <f>IFERROR(IF(AND(H1795&lt;&gt;"",H1795&gt;=$E$2),MAX($D$4:D1794)+1,""),"")</f>
        <v/>
      </c>
      <c r="F1795" s="40" t="s">
        <v>10297</v>
      </c>
      <c r="G1795" s="40" t="s">
        <v>10298</v>
      </c>
      <c r="H1795" s="167" t="s">
        <v>5898</v>
      </c>
      <c r="I1795" s="40" t="s">
        <v>5898</v>
      </c>
    </row>
    <row r="1796" spans="3:9" x14ac:dyDescent="0.15">
      <c r="C1796" s="40" t="str">
        <f>IFERROR(IF(AND(I1796&lt;&gt;"",I1796&gt;=$E$2),MAX($C$4:C1795)+1,""),"")</f>
        <v/>
      </c>
      <c r="D1796" s="99" t="str">
        <f>IFERROR(IF(AND(H1796&lt;&gt;"",H1796&gt;=$E$2),MAX($D$4:D1795)+1,""),"")</f>
        <v/>
      </c>
      <c r="F1796" s="40" t="s">
        <v>10299</v>
      </c>
      <c r="G1796" s="40" t="s">
        <v>10300</v>
      </c>
      <c r="H1796" s="167" t="s">
        <v>5898</v>
      </c>
      <c r="I1796" s="40" t="s">
        <v>5898</v>
      </c>
    </row>
    <row r="1797" spans="3:9" x14ac:dyDescent="0.15">
      <c r="C1797" s="40" t="str">
        <f>IFERROR(IF(AND(I1797&lt;&gt;"",I1797&gt;=$E$2),MAX($C$4:C1796)+1,""),"")</f>
        <v/>
      </c>
      <c r="D1797" s="99" t="str">
        <f>IFERROR(IF(AND(H1797&lt;&gt;"",H1797&gt;=$E$2),MAX($D$4:D1796)+1,""),"")</f>
        <v/>
      </c>
      <c r="F1797" s="40" t="s">
        <v>10301</v>
      </c>
      <c r="G1797" s="40" t="s">
        <v>10302</v>
      </c>
      <c r="H1797" s="167" t="s">
        <v>5898</v>
      </c>
      <c r="I1797" s="40" t="s">
        <v>5898</v>
      </c>
    </row>
    <row r="1798" spans="3:9" x14ac:dyDescent="0.15">
      <c r="C1798" s="40" t="str">
        <f>IFERROR(IF(AND(I1798&lt;&gt;"",I1798&gt;=$E$2),MAX($C$4:C1797)+1,""),"")</f>
        <v/>
      </c>
      <c r="D1798" s="99" t="str">
        <f>IFERROR(IF(AND(H1798&lt;&gt;"",H1798&gt;=$E$2),MAX($D$4:D1797)+1,""),"")</f>
        <v/>
      </c>
      <c r="F1798" s="40" t="s">
        <v>10303</v>
      </c>
      <c r="G1798" s="40" t="s">
        <v>10304</v>
      </c>
      <c r="H1798" s="167" t="s">
        <v>5898</v>
      </c>
      <c r="I1798" s="40" t="s">
        <v>5898</v>
      </c>
    </row>
    <row r="1799" spans="3:9" x14ac:dyDescent="0.15">
      <c r="C1799" s="40" t="str">
        <f>IFERROR(IF(AND(I1799&lt;&gt;"",I1799&gt;=$E$2),MAX($C$4:C1798)+1,""),"")</f>
        <v/>
      </c>
      <c r="D1799" s="99" t="str">
        <f>IFERROR(IF(AND(H1799&lt;&gt;"",H1799&gt;=$E$2),MAX($D$4:D1798)+1,""),"")</f>
        <v/>
      </c>
      <c r="F1799" s="40" t="s">
        <v>10305</v>
      </c>
      <c r="G1799" s="40" t="s">
        <v>10306</v>
      </c>
      <c r="H1799" s="167" t="s">
        <v>5898</v>
      </c>
      <c r="I1799" s="40" t="s">
        <v>5898</v>
      </c>
    </row>
    <row r="1800" spans="3:9" x14ac:dyDescent="0.15">
      <c r="C1800" s="40">
        <f>IFERROR(IF(AND(I1800&lt;&gt;"",I1800&gt;=$E$2),MAX($C$4:C1799)+1,""),"")</f>
        <v>23</v>
      </c>
      <c r="D1800" s="99" t="str">
        <f>IFERROR(IF(AND(H1800&lt;&gt;"",H1800&gt;=$E$2),MAX($D$4:D1799)+1,""),"")</f>
        <v/>
      </c>
      <c r="F1800" s="40" t="s">
        <v>10307</v>
      </c>
      <c r="G1800" s="40" t="s">
        <v>10308</v>
      </c>
      <c r="H1800" s="167" t="s">
        <v>5898</v>
      </c>
      <c r="I1800" s="40">
        <v>1.5</v>
      </c>
    </row>
    <row r="1801" spans="3:9" x14ac:dyDescent="0.15">
      <c r="C1801" s="40" t="str">
        <f>IFERROR(IF(AND(I1801&lt;&gt;"",I1801&gt;=$E$2),MAX($C$4:C1800)+1,""),"")</f>
        <v/>
      </c>
      <c r="D1801" s="99" t="str">
        <f>IFERROR(IF(AND(H1801&lt;&gt;"",H1801&gt;=$E$2),MAX($D$4:D1800)+1,""),"")</f>
        <v/>
      </c>
      <c r="F1801" s="40" t="s">
        <v>10309</v>
      </c>
      <c r="G1801" s="40" t="s">
        <v>10310</v>
      </c>
      <c r="H1801" s="167" t="s">
        <v>5898</v>
      </c>
      <c r="I1801" s="40" t="s">
        <v>5898</v>
      </c>
    </row>
    <row r="1802" spans="3:9" x14ac:dyDescent="0.15">
      <c r="C1802" s="40" t="str">
        <f>IFERROR(IF(AND(I1802&lt;&gt;"",I1802&gt;=$E$2),MAX($C$4:C1801)+1,""),"")</f>
        <v/>
      </c>
      <c r="D1802" s="99" t="str">
        <f>IFERROR(IF(AND(H1802&lt;&gt;"",H1802&gt;=$E$2),MAX($D$4:D1801)+1,""),"")</f>
        <v/>
      </c>
      <c r="F1802" s="40" t="s">
        <v>10311</v>
      </c>
      <c r="G1802" s="40" t="s">
        <v>10312</v>
      </c>
      <c r="H1802" s="167" t="s">
        <v>5898</v>
      </c>
      <c r="I1802" s="40" t="s">
        <v>5898</v>
      </c>
    </row>
    <row r="1803" spans="3:9" x14ac:dyDescent="0.15">
      <c r="C1803" s="40" t="str">
        <f>IFERROR(IF(AND(I1803&lt;&gt;"",I1803&gt;=$E$2),MAX($C$4:C1802)+1,""),"")</f>
        <v/>
      </c>
      <c r="D1803" s="99" t="str">
        <f>IFERROR(IF(AND(H1803&lt;&gt;"",H1803&gt;=$E$2),MAX($D$4:D1802)+1,""),"")</f>
        <v/>
      </c>
      <c r="F1803" s="40" t="s">
        <v>10313</v>
      </c>
      <c r="G1803" s="40" t="s">
        <v>10314</v>
      </c>
      <c r="H1803" s="167" t="s">
        <v>5898</v>
      </c>
      <c r="I1803" s="40" t="s">
        <v>5898</v>
      </c>
    </row>
    <row r="1804" spans="3:9" x14ac:dyDescent="0.15">
      <c r="C1804" s="40" t="str">
        <f>IFERROR(IF(AND(I1804&lt;&gt;"",I1804&gt;=$E$2),MAX($C$4:C1803)+1,""),"")</f>
        <v/>
      </c>
      <c r="D1804" s="99" t="str">
        <f>IFERROR(IF(AND(H1804&lt;&gt;"",H1804&gt;=$E$2),MAX($D$4:D1803)+1,""),"")</f>
        <v/>
      </c>
      <c r="F1804" s="40" t="s">
        <v>10315</v>
      </c>
      <c r="G1804" s="40" t="s">
        <v>10316</v>
      </c>
      <c r="H1804" s="167" t="s">
        <v>5898</v>
      </c>
      <c r="I1804" s="40">
        <v>1</v>
      </c>
    </row>
    <row r="1805" spans="3:9" x14ac:dyDescent="0.15">
      <c r="C1805" s="40" t="str">
        <f>IFERROR(IF(AND(I1805&lt;&gt;"",I1805&gt;=$E$2),MAX($C$4:C1804)+1,""),"")</f>
        <v/>
      </c>
      <c r="D1805" s="99" t="str">
        <f>IFERROR(IF(AND(H1805&lt;&gt;"",H1805&gt;=$E$2),MAX($D$4:D1804)+1,""),"")</f>
        <v/>
      </c>
      <c r="F1805" s="40" t="s">
        <v>10317</v>
      </c>
      <c r="G1805" s="40" t="s">
        <v>10318</v>
      </c>
      <c r="H1805" s="167" t="s">
        <v>5898</v>
      </c>
      <c r="I1805" s="40" t="s">
        <v>5898</v>
      </c>
    </row>
    <row r="1806" spans="3:9" x14ac:dyDescent="0.15">
      <c r="C1806" s="40" t="str">
        <f>IFERROR(IF(AND(I1806&lt;&gt;"",I1806&gt;=$E$2),MAX($C$4:C1805)+1,""),"")</f>
        <v/>
      </c>
      <c r="D1806" s="99" t="str">
        <f>IFERROR(IF(AND(H1806&lt;&gt;"",H1806&gt;=$E$2),MAX($D$4:D1805)+1,""),"")</f>
        <v/>
      </c>
      <c r="F1806" s="40" t="s">
        <v>10319</v>
      </c>
      <c r="G1806" s="40" t="s">
        <v>10320</v>
      </c>
      <c r="H1806" s="167" t="s">
        <v>5898</v>
      </c>
      <c r="I1806" s="40">
        <v>1</v>
      </c>
    </row>
    <row r="1807" spans="3:9" x14ac:dyDescent="0.15">
      <c r="C1807" s="40" t="str">
        <f>IFERROR(IF(AND(I1807&lt;&gt;"",I1807&gt;=$E$2),MAX($C$4:C1806)+1,""),"")</f>
        <v/>
      </c>
      <c r="D1807" s="99" t="str">
        <f>IFERROR(IF(AND(H1807&lt;&gt;"",H1807&gt;=$E$2),MAX($D$4:D1806)+1,""),"")</f>
        <v/>
      </c>
      <c r="F1807" s="40" t="s">
        <v>10321</v>
      </c>
      <c r="G1807" s="40" t="s">
        <v>10322</v>
      </c>
      <c r="H1807" s="167" t="s">
        <v>5898</v>
      </c>
      <c r="I1807" s="40" t="s">
        <v>5898</v>
      </c>
    </row>
    <row r="1808" spans="3:9" x14ac:dyDescent="0.15">
      <c r="C1808" s="40" t="str">
        <f>IFERROR(IF(AND(I1808&lt;&gt;"",I1808&gt;=$E$2),MAX($C$4:C1807)+1,""),"")</f>
        <v/>
      </c>
      <c r="D1808" s="99" t="str">
        <f>IFERROR(IF(AND(H1808&lt;&gt;"",H1808&gt;=$E$2),MAX($D$4:D1807)+1,""),"")</f>
        <v/>
      </c>
      <c r="F1808" s="40" t="s">
        <v>10323</v>
      </c>
      <c r="G1808" s="40" t="s">
        <v>10324</v>
      </c>
      <c r="H1808" s="167" t="s">
        <v>5898</v>
      </c>
      <c r="I1808" s="40" t="s">
        <v>5898</v>
      </c>
    </row>
    <row r="1809" spans="3:9" x14ac:dyDescent="0.15">
      <c r="C1809" s="40" t="str">
        <f>IFERROR(IF(AND(I1809&lt;&gt;"",I1809&gt;=$E$2),MAX($C$4:C1808)+1,""),"")</f>
        <v/>
      </c>
      <c r="D1809" s="99" t="str">
        <f>IFERROR(IF(AND(H1809&lt;&gt;"",H1809&gt;=$E$2),MAX($D$4:D1808)+1,""),"")</f>
        <v/>
      </c>
      <c r="F1809" s="40" t="s">
        <v>10325</v>
      </c>
      <c r="G1809" s="40" t="s">
        <v>10326</v>
      </c>
      <c r="H1809" s="167" t="s">
        <v>5898</v>
      </c>
      <c r="I1809" s="40" t="s">
        <v>5898</v>
      </c>
    </row>
    <row r="1810" spans="3:9" x14ac:dyDescent="0.15">
      <c r="C1810" s="40" t="str">
        <f>IFERROR(IF(AND(I1810&lt;&gt;"",I1810&gt;=$E$2),MAX($C$4:C1809)+1,""),"")</f>
        <v/>
      </c>
      <c r="D1810" s="99" t="str">
        <f>IFERROR(IF(AND(H1810&lt;&gt;"",H1810&gt;=$E$2),MAX($D$4:D1809)+1,""),"")</f>
        <v/>
      </c>
      <c r="F1810" s="40" t="s">
        <v>10327</v>
      </c>
      <c r="G1810" s="40" t="s">
        <v>10328</v>
      </c>
      <c r="H1810" s="167" t="s">
        <v>5898</v>
      </c>
      <c r="I1810" s="40" t="s">
        <v>5898</v>
      </c>
    </row>
    <row r="1811" spans="3:9" x14ac:dyDescent="0.15">
      <c r="C1811" s="40" t="str">
        <f>IFERROR(IF(AND(I1811&lt;&gt;"",I1811&gt;=$E$2),MAX($C$4:C1810)+1,""),"")</f>
        <v/>
      </c>
      <c r="D1811" s="99" t="str">
        <f>IFERROR(IF(AND(H1811&lt;&gt;"",H1811&gt;=$E$2),MAX($D$4:D1810)+1,""),"")</f>
        <v/>
      </c>
      <c r="F1811" s="40" t="s">
        <v>10329</v>
      </c>
      <c r="G1811" s="40" t="s">
        <v>10330</v>
      </c>
      <c r="H1811" s="167" t="s">
        <v>5898</v>
      </c>
      <c r="I1811" s="40" t="s">
        <v>5898</v>
      </c>
    </row>
    <row r="1812" spans="3:9" x14ac:dyDescent="0.15">
      <c r="C1812" s="40" t="str">
        <f>IFERROR(IF(AND(I1812&lt;&gt;"",I1812&gt;=$E$2),MAX($C$4:C1811)+1,""),"")</f>
        <v/>
      </c>
      <c r="D1812" s="99" t="str">
        <f>IFERROR(IF(AND(H1812&lt;&gt;"",H1812&gt;=$E$2),MAX($D$4:D1811)+1,""),"")</f>
        <v/>
      </c>
      <c r="F1812" s="40" t="s">
        <v>10331</v>
      </c>
      <c r="G1812" s="40" t="s">
        <v>10332</v>
      </c>
      <c r="H1812" s="167" t="s">
        <v>5898</v>
      </c>
      <c r="I1812" s="40" t="s">
        <v>5898</v>
      </c>
    </row>
    <row r="1813" spans="3:9" x14ac:dyDescent="0.15">
      <c r="C1813" s="40" t="str">
        <f>IFERROR(IF(AND(I1813&lt;&gt;"",I1813&gt;=$E$2),MAX($C$4:C1812)+1,""),"")</f>
        <v/>
      </c>
      <c r="D1813" s="99" t="str">
        <f>IFERROR(IF(AND(H1813&lt;&gt;"",H1813&gt;=$E$2),MAX($D$4:D1812)+1,""),"")</f>
        <v/>
      </c>
      <c r="F1813" s="40" t="s">
        <v>10333</v>
      </c>
      <c r="G1813" s="40" t="s">
        <v>10334</v>
      </c>
      <c r="H1813" s="167" t="s">
        <v>5898</v>
      </c>
      <c r="I1813" s="40" t="s">
        <v>5898</v>
      </c>
    </row>
    <row r="1814" spans="3:9" x14ac:dyDescent="0.15">
      <c r="C1814" s="40" t="str">
        <f>IFERROR(IF(AND(I1814&lt;&gt;"",I1814&gt;=$E$2),MAX($C$4:C1813)+1,""),"")</f>
        <v/>
      </c>
      <c r="D1814" s="99" t="str">
        <f>IFERROR(IF(AND(H1814&lt;&gt;"",H1814&gt;=$E$2),MAX($D$4:D1813)+1,""),"")</f>
        <v/>
      </c>
      <c r="F1814" s="40" t="s">
        <v>10335</v>
      </c>
      <c r="G1814" s="40" t="s">
        <v>10336</v>
      </c>
      <c r="H1814" s="167" t="s">
        <v>5898</v>
      </c>
      <c r="I1814" s="40" t="s">
        <v>5898</v>
      </c>
    </row>
    <row r="1815" spans="3:9" x14ac:dyDescent="0.15">
      <c r="C1815" s="40" t="str">
        <f>IFERROR(IF(AND(I1815&lt;&gt;"",I1815&gt;=$E$2),MAX($C$4:C1814)+1,""),"")</f>
        <v/>
      </c>
      <c r="D1815" s="99" t="str">
        <f>IFERROR(IF(AND(H1815&lt;&gt;"",H1815&gt;=$E$2),MAX($D$4:D1814)+1,""),"")</f>
        <v/>
      </c>
      <c r="F1815" s="40" t="s">
        <v>10337</v>
      </c>
      <c r="G1815" s="40" t="s">
        <v>10338</v>
      </c>
      <c r="H1815" s="167" t="s">
        <v>5898</v>
      </c>
      <c r="I1815" s="40" t="s">
        <v>5898</v>
      </c>
    </row>
    <row r="1816" spans="3:9" x14ac:dyDescent="0.15">
      <c r="C1816" s="40" t="str">
        <f>IFERROR(IF(AND(I1816&lt;&gt;"",I1816&gt;=$E$2),MAX($C$4:C1815)+1,""),"")</f>
        <v/>
      </c>
      <c r="D1816" s="99" t="str">
        <f>IFERROR(IF(AND(H1816&lt;&gt;"",H1816&gt;=$E$2),MAX($D$4:D1815)+1,""),"")</f>
        <v/>
      </c>
      <c r="F1816" s="40" t="s">
        <v>10339</v>
      </c>
      <c r="G1816" s="40" t="s">
        <v>10340</v>
      </c>
      <c r="H1816" s="167" t="s">
        <v>5898</v>
      </c>
      <c r="I1816" s="40" t="s">
        <v>5898</v>
      </c>
    </row>
    <row r="1817" spans="3:9" x14ac:dyDescent="0.15">
      <c r="C1817" s="40" t="str">
        <f>IFERROR(IF(AND(I1817&lt;&gt;"",I1817&gt;=$E$2),MAX($C$4:C1816)+1,""),"")</f>
        <v/>
      </c>
      <c r="D1817" s="99" t="str">
        <f>IFERROR(IF(AND(H1817&lt;&gt;"",H1817&gt;=$E$2),MAX($D$4:D1816)+1,""),"")</f>
        <v/>
      </c>
      <c r="F1817" s="40" t="s">
        <v>10341</v>
      </c>
      <c r="G1817" s="40" t="s">
        <v>10342</v>
      </c>
      <c r="H1817" s="167" t="s">
        <v>5898</v>
      </c>
      <c r="I1817" s="40" t="s">
        <v>5898</v>
      </c>
    </row>
    <row r="1818" spans="3:9" x14ac:dyDescent="0.15">
      <c r="C1818" s="40" t="str">
        <f>IFERROR(IF(AND(I1818&lt;&gt;"",I1818&gt;=$E$2),MAX($C$4:C1817)+1,""),"")</f>
        <v/>
      </c>
      <c r="D1818" s="99" t="str">
        <f>IFERROR(IF(AND(H1818&lt;&gt;"",H1818&gt;=$E$2),MAX($D$4:D1817)+1,""),"")</f>
        <v/>
      </c>
      <c r="F1818" s="40" t="s">
        <v>10343</v>
      </c>
      <c r="G1818" s="40" t="s">
        <v>10344</v>
      </c>
      <c r="H1818" s="167" t="s">
        <v>5898</v>
      </c>
      <c r="I1818" s="40" t="s">
        <v>5898</v>
      </c>
    </row>
    <row r="1819" spans="3:9" x14ac:dyDescent="0.15">
      <c r="C1819" s="40" t="str">
        <f>IFERROR(IF(AND(I1819&lt;&gt;"",I1819&gt;=$E$2),MAX($C$4:C1818)+1,""),"")</f>
        <v/>
      </c>
      <c r="D1819" s="99" t="str">
        <f>IFERROR(IF(AND(H1819&lt;&gt;"",H1819&gt;=$E$2),MAX($D$4:D1818)+1,""),"")</f>
        <v/>
      </c>
      <c r="F1819" s="40" t="s">
        <v>10345</v>
      </c>
      <c r="G1819" s="40" t="s">
        <v>10346</v>
      </c>
      <c r="H1819" s="167" t="s">
        <v>5898</v>
      </c>
      <c r="I1819" s="40" t="s">
        <v>5898</v>
      </c>
    </row>
    <row r="1820" spans="3:9" x14ac:dyDescent="0.15">
      <c r="C1820" s="40" t="str">
        <f>IFERROR(IF(AND(I1820&lt;&gt;"",I1820&gt;=$E$2),MAX($C$4:C1819)+1,""),"")</f>
        <v/>
      </c>
      <c r="D1820" s="99" t="str">
        <f>IFERROR(IF(AND(H1820&lt;&gt;"",H1820&gt;=$E$2),MAX($D$4:D1819)+1,""),"")</f>
        <v/>
      </c>
      <c r="F1820" s="40" t="s">
        <v>10347</v>
      </c>
      <c r="G1820" s="40" t="s">
        <v>10348</v>
      </c>
      <c r="H1820" s="167" t="s">
        <v>5898</v>
      </c>
      <c r="I1820" s="40" t="s">
        <v>5898</v>
      </c>
    </row>
    <row r="1821" spans="3:9" x14ac:dyDescent="0.15">
      <c r="C1821" s="40" t="str">
        <f>IFERROR(IF(AND(I1821&lt;&gt;"",I1821&gt;=$E$2),MAX($C$4:C1820)+1,""),"")</f>
        <v/>
      </c>
      <c r="D1821" s="99" t="str">
        <f>IFERROR(IF(AND(H1821&lt;&gt;"",H1821&gt;=$E$2),MAX($D$4:D1820)+1,""),"")</f>
        <v/>
      </c>
      <c r="F1821" s="40" t="s">
        <v>10349</v>
      </c>
      <c r="G1821" s="40" t="s">
        <v>10350</v>
      </c>
      <c r="H1821" s="167" t="s">
        <v>5898</v>
      </c>
      <c r="I1821" s="40" t="s">
        <v>5898</v>
      </c>
    </row>
    <row r="1822" spans="3:9" x14ac:dyDescent="0.15">
      <c r="C1822" s="40" t="str">
        <f>IFERROR(IF(AND(I1822&lt;&gt;"",I1822&gt;=$E$2),MAX($C$4:C1821)+1,""),"")</f>
        <v/>
      </c>
      <c r="D1822" s="99" t="str">
        <f>IFERROR(IF(AND(H1822&lt;&gt;"",H1822&gt;=$E$2),MAX($D$4:D1821)+1,""),"")</f>
        <v/>
      </c>
      <c r="F1822" s="40" t="s">
        <v>10351</v>
      </c>
      <c r="G1822" s="40" t="s">
        <v>10352</v>
      </c>
      <c r="H1822" s="167" t="s">
        <v>5898</v>
      </c>
      <c r="I1822" s="40" t="s">
        <v>5898</v>
      </c>
    </row>
    <row r="1823" spans="3:9" x14ac:dyDescent="0.15">
      <c r="C1823" s="40" t="str">
        <f>IFERROR(IF(AND(I1823&lt;&gt;"",I1823&gt;=$E$2),MAX($C$4:C1822)+1,""),"")</f>
        <v/>
      </c>
      <c r="D1823" s="99" t="str">
        <f>IFERROR(IF(AND(H1823&lt;&gt;"",H1823&gt;=$E$2),MAX($D$4:D1822)+1,""),"")</f>
        <v/>
      </c>
      <c r="F1823" s="40" t="s">
        <v>10353</v>
      </c>
      <c r="G1823" s="40" t="s">
        <v>10354</v>
      </c>
      <c r="H1823" s="167" t="s">
        <v>5898</v>
      </c>
      <c r="I1823" s="40" t="s">
        <v>5898</v>
      </c>
    </row>
    <row r="1824" spans="3:9" x14ac:dyDescent="0.15">
      <c r="C1824" s="40" t="str">
        <f>IFERROR(IF(AND(I1824&lt;&gt;"",I1824&gt;=$E$2),MAX($C$4:C1823)+1,""),"")</f>
        <v/>
      </c>
      <c r="D1824" s="99" t="str">
        <f>IFERROR(IF(AND(H1824&lt;&gt;"",H1824&gt;=$E$2),MAX($D$4:D1823)+1,""),"")</f>
        <v/>
      </c>
      <c r="F1824" s="40" t="s">
        <v>10355</v>
      </c>
      <c r="G1824" s="40" t="s">
        <v>10356</v>
      </c>
      <c r="H1824" s="167" t="s">
        <v>5898</v>
      </c>
      <c r="I1824" s="40" t="s">
        <v>5898</v>
      </c>
    </row>
    <row r="1825" spans="3:9" x14ac:dyDescent="0.15">
      <c r="C1825" s="40" t="str">
        <f>IFERROR(IF(AND(I1825&lt;&gt;"",I1825&gt;=$E$2),MAX($C$4:C1824)+1,""),"")</f>
        <v/>
      </c>
      <c r="D1825" s="99" t="str">
        <f>IFERROR(IF(AND(H1825&lt;&gt;"",H1825&gt;=$E$2),MAX($D$4:D1824)+1,""),"")</f>
        <v/>
      </c>
      <c r="F1825" s="40" t="s">
        <v>10357</v>
      </c>
      <c r="G1825" s="40" t="s">
        <v>10358</v>
      </c>
      <c r="H1825" s="167" t="s">
        <v>5898</v>
      </c>
      <c r="I1825" s="40" t="s">
        <v>5898</v>
      </c>
    </row>
    <row r="1826" spans="3:9" x14ac:dyDescent="0.15">
      <c r="C1826" s="40" t="str">
        <f>IFERROR(IF(AND(I1826&lt;&gt;"",I1826&gt;=$E$2),MAX($C$4:C1825)+1,""),"")</f>
        <v/>
      </c>
      <c r="D1826" s="99" t="str">
        <f>IFERROR(IF(AND(H1826&lt;&gt;"",H1826&gt;=$E$2),MAX($D$4:D1825)+1,""),"")</f>
        <v/>
      </c>
      <c r="F1826" s="40" t="s">
        <v>10359</v>
      </c>
      <c r="G1826" s="40" t="s">
        <v>10360</v>
      </c>
      <c r="H1826" s="167" t="s">
        <v>5898</v>
      </c>
      <c r="I1826" s="40" t="s">
        <v>5898</v>
      </c>
    </row>
    <row r="1827" spans="3:9" x14ac:dyDescent="0.15">
      <c r="C1827" s="40" t="str">
        <f>IFERROR(IF(AND(I1827&lt;&gt;"",I1827&gt;=$E$2),MAX($C$4:C1826)+1,""),"")</f>
        <v/>
      </c>
      <c r="D1827" s="99" t="str">
        <f>IFERROR(IF(AND(H1827&lt;&gt;"",H1827&gt;=$E$2),MAX($D$4:D1826)+1,""),"")</f>
        <v/>
      </c>
      <c r="F1827" s="40" t="s">
        <v>10361</v>
      </c>
      <c r="G1827" s="40" t="s">
        <v>10362</v>
      </c>
      <c r="H1827" s="167" t="s">
        <v>5898</v>
      </c>
      <c r="I1827" s="40" t="s">
        <v>5898</v>
      </c>
    </row>
    <row r="1828" spans="3:9" x14ac:dyDescent="0.15">
      <c r="C1828" s="40" t="str">
        <f>IFERROR(IF(AND(I1828&lt;&gt;"",I1828&gt;=$E$2),MAX($C$4:C1827)+1,""),"")</f>
        <v/>
      </c>
      <c r="D1828" s="99" t="str">
        <f>IFERROR(IF(AND(H1828&lt;&gt;"",H1828&gt;=$E$2),MAX($D$4:D1827)+1,""),"")</f>
        <v/>
      </c>
      <c r="F1828" s="40" t="s">
        <v>10363</v>
      </c>
      <c r="G1828" s="40" t="s">
        <v>10364</v>
      </c>
      <c r="H1828" s="167" t="s">
        <v>5898</v>
      </c>
      <c r="I1828" s="40" t="s">
        <v>5898</v>
      </c>
    </row>
    <row r="1829" spans="3:9" x14ac:dyDescent="0.15">
      <c r="C1829" s="40" t="str">
        <f>IFERROR(IF(AND(I1829&lt;&gt;"",I1829&gt;=$E$2),MAX($C$4:C1828)+1,""),"")</f>
        <v/>
      </c>
      <c r="D1829" s="99" t="str">
        <f>IFERROR(IF(AND(H1829&lt;&gt;"",H1829&gt;=$E$2),MAX($D$4:D1828)+1,""),"")</f>
        <v/>
      </c>
      <c r="F1829" s="40" t="s">
        <v>10365</v>
      </c>
      <c r="G1829" s="40" t="s">
        <v>10366</v>
      </c>
      <c r="H1829" s="167" t="s">
        <v>5898</v>
      </c>
      <c r="I1829" s="40" t="s">
        <v>5898</v>
      </c>
    </row>
    <row r="1830" spans="3:9" x14ac:dyDescent="0.15">
      <c r="C1830" s="40" t="str">
        <f>IFERROR(IF(AND(I1830&lt;&gt;"",I1830&gt;=$E$2),MAX($C$4:C1829)+1,""),"")</f>
        <v/>
      </c>
      <c r="D1830" s="99" t="str">
        <f>IFERROR(IF(AND(H1830&lt;&gt;"",H1830&gt;=$E$2),MAX($D$4:D1829)+1,""),"")</f>
        <v/>
      </c>
      <c r="F1830" s="40" t="s">
        <v>10367</v>
      </c>
      <c r="G1830" s="40" t="s">
        <v>10368</v>
      </c>
      <c r="H1830" s="167" t="s">
        <v>5898</v>
      </c>
      <c r="I1830" s="40" t="s">
        <v>5898</v>
      </c>
    </row>
    <row r="1831" spans="3:9" x14ac:dyDescent="0.15">
      <c r="C1831" s="40" t="str">
        <f>IFERROR(IF(AND(I1831&lt;&gt;"",I1831&gt;=$E$2),MAX($C$4:C1830)+1,""),"")</f>
        <v/>
      </c>
      <c r="D1831" s="99" t="str">
        <f>IFERROR(IF(AND(H1831&lt;&gt;"",H1831&gt;=$E$2),MAX($D$4:D1830)+1,""),"")</f>
        <v/>
      </c>
      <c r="F1831" s="40" t="s">
        <v>10369</v>
      </c>
      <c r="G1831" s="40" t="s">
        <v>10370</v>
      </c>
      <c r="H1831" s="167" t="s">
        <v>5898</v>
      </c>
      <c r="I1831" s="40" t="s">
        <v>5898</v>
      </c>
    </row>
    <row r="1832" spans="3:9" x14ac:dyDescent="0.15">
      <c r="C1832" s="40" t="str">
        <f>IFERROR(IF(AND(I1832&lt;&gt;"",I1832&gt;=$E$2),MAX($C$4:C1831)+1,""),"")</f>
        <v/>
      </c>
      <c r="D1832" s="99" t="str">
        <f>IFERROR(IF(AND(H1832&lt;&gt;"",H1832&gt;=$E$2),MAX($D$4:D1831)+1,""),"")</f>
        <v/>
      </c>
      <c r="F1832" s="40" t="s">
        <v>10371</v>
      </c>
      <c r="G1832" s="40" t="s">
        <v>10372</v>
      </c>
      <c r="H1832" s="167" t="s">
        <v>5898</v>
      </c>
      <c r="I1832" s="40" t="s">
        <v>5898</v>
      </c>
    </row>
    <row r="1833" spans="3:9" x14ac:dyDescent="0.15">
      <c r="C1833" s="40" t="str">
        <f>IFERROR(IF(AND(I1833&lt;&gt;"",I1833&gt;=$E$2),MAX($C$4:C1832)+1,""),"")</f>
        <v/>
      </c>
      <c r="D1833" s="99" t="str">
        <f>IFERROR(IF(AND(H1833&lt;&gt;"",H1833&gt;=$E$2),MAX($D$4:D1832)+1,""),"")</f>
        <v/>
      </c>
      <c r="F1833" s="40" t="s">
        <v>10373</v>
      </c>
      <c r="G1833" s="40" t="s">
        <v>10374</v>
      </c>
      <c r="H1833" s="167" t="s">
        <v>5898</v>
      </c>
      <c r="I1833" s="40" t="s">
        <v>5898</v>
      </c>
    </row>
    <row r="1834" spans="3:9" x14ac:dyDescent="0.15">
      <c r="C1834" s="40" t="str">
        <f>IFERROR(IF(AND(I1834&lt;&gt;"",I1834&gt;=$E$2),MAX($C$4:C1833)+1,""),"")</f>
        <v/>
      </c>
      <c r="D1834" s="99" t="str">
        <f>IFERROR(IF(AND(H1834&lt;&gt;"",H1834&gt;=$E$2),MAX($D$4:D1833)+1,""),"")</f>
        <v/>
      </c>
      <c r="F1834" s="40" t="s">
        <v>10375</v>
      </c>
      <c r="G1834" s="40" t="s">
        <v>10376</v>
      </c>
      <c r="H1834" s="167" t="s">
        <v>5898</v>
      </c>
      <c r="I1834" s="40" t="s">
        <v>5898</v>
      </c>
    </row>
    <row r="1835" spans="3:9" x14ac:dyDescent="0.15">
      <c r="C1835" s="40" t="str">
        <f>IFERROR(IF(AND(I1835&lt;&gt;"",I1835&gt;=$E$2),MAX($C$4:C1834)+1,""),"")</f>
        <v/>
      </c>
      <c r="D1835" s="99" t="str">
        <f>IFERROR(IF(AND(H1835&lt;&gt;"",H1835&gt;=$E$2),MAX($D$4:D1834)+1,""),"")</f>
        <v/>
      </c>
      <c r="F1835" s="40" t="s">
        <v>10377</v>
      </c>
      <c r="G1835" s="40" t="s">
        <v>10378</v>
      </c>
      <c r="H1835" s="167" t="s">
        <v>5898</v>
      </c>
      <c r="I1835" s="40" t="s">
        <v>5898</v>
      </c>
    </row>
    <row r="1836" spans="3:9" x14ac:dyDescent="0.15">
      <c r="C1836" s="40" t="str">
        <f>IFERROR(IF(AND(I1836&lt;&gt;"",I1836&gt;=$E$2),MAX($C$4:C1835)+1,""),"")</f>
        <v/>
      </c>
      <c r="D1836" s="99" t="str">
        <f>IFERROR(IF(AND(H1836&lt;&gt;"",H1836&gt;=$E$2),MAX($D$4:D1835)+1,""),"")</f>
        <v/>
      </c>
      <c r="F1836" s="40" t="s">
        <v>10379</v>
      </c>
      <c r="G1836" s="40" t="s">
        <v>10380</v>
      </c>
      <c r="H1836" s="167" t="s">
        <v>5898</v>
      </c>
      <c r="I1836" s="40" t="s">
        <v>5898</v>
      </c>
    </row>
    <row r="1837" spans="3:9" x14ac:dyDescent="0.15">
      <c r="C1837" s="40" t="str">
        <f>IFERROR(IF(AND(I1837&lt;&gt;"",I1837&gt;=$E$2),MAX($C$4:C1836)+1,""),"")</f>
        <v/>
      </c>
      <c r="D1837" s="99" t="str">
        <f>IFERROR(IF(AND(H1837&lt;&gt;"",H1837&gt;=$E$2),MAX($D$4:D1836)+1,""),"")</f>
        <v/>
      </c>
      <c r="F1837" s="40" t="s">
        <v>10381</v>
      </c>
      <c r="G1837" s="40" t="s">
        <v>10382</v>
      </c>
      <c r="H1837" s="167" t="s">
        <v>5898</v>
      </c>
      <c r="I1837" s="40" t="s">
        <v>5898</v>
      </c>
    </row>
    <row r="1838" spans="3:9" x14ac:dyDescent="0.15">
      <c r="C1838" s="40" t="str">
        <f>IFERROR(IF(AND(I1838&lt;&gt;"",I1838&gt;=$E$2),MAX($C$4:C1837)+1,""),"")</f>
        <v/>
      </c>
      <c r="D1838" s="99" t="str">
        <f>IFERROR(IF(AND(H1838&lt;&gt;"",H1838&gt;=$E$2),MAX($D$4:D1837)+1,""),"")</f>
        <v/>
      </c>
      <c r="F1838" s="40" t="s">
        <v>10383</v>
      </c>
      <c r="G1838" s="40" t="s">
        <v>10384</v>
      </c>
      <c r="H1838" s="167" t="s">
        <v>5898</v>
      </c>
      <c r="I1838" s="40" t="s">
        <v>5898</v>
      </c>
    </row>
    <row r="1839" spans="3:9" x14ac:dyDescent="0.15">
      <c r="C1839" s="40" t="str">
        <f>IFERROR(IF(AND(I1839&lt;&gt;"",I1839&gt;=$E$2),MAX($C$4:C1838)+1,""),"")</f>
        <v/>
      </c>
      <c r="D1839" s="99" t="str">
        <f>IFERROR(IF(AND(H1839&lt;&gt;"",H1839&gt;=$E$2),MAX($D$4:D1838)+1,""),"")</f>
        <v/>
      </c>
      <c r="F1839" s="40" t="s">
        <v>10385</v>
      </c>
      <c r="G1839" s="40" t="s">
        <v>10386</v>
      </c>
      <c r="H1839" s="167" t="s">
        <v>5898</v>
      </c>
      <c r="I1839" s="40" t="s">
        <v>5898</v>
      </c>
    </row>
    <row r="1840" spans="3:9" x14ac:dyDescent="0.15">
      <c r="C1840" s="40" t="str">
        <f>IFERROR(IF(AND(I1840&lt;&gt;"",I1840&gt;=$E$2),MAX($C$4:C1839)+1,""),"")</f>
        <v/>
      </c>
      <c r="D1840" s="99" t="str">
        <f>IFERROR(IF(AND(H1840&lt;&gt;"",H1840&gt;=$E$2),MAX($D$4:D1839)+1,""),"")</f>
        <v/>
      </c>
      <c r="F1840" s="40" t="s">
        <v>10387</v>
      </c>
      <c r="G1840" s="40" t="s">
        <v>10388</v>
      </c>
      <c r="H1840" s="167" t="s">
        <v>5898</v>
      </c>
      <c r="I1840" s="40" t="s">
        <v>5898</v>
      </c>
    </row>
    <row r="1841" spans="3:9" x14ac:dyDescent="0.15">
      <c r="C1841" s="40" t="str">
        <f>IFERROR(IF(AND(I1841&lt;&gt;"",I1841&gt;=$E$2),MAX($C$4:C1840)+1,""),"")</f>
        <v/>
      </c>
      <c r="D1841" s="99" t="str">
        <f>IFERROR(IF(AND(H1841&lt;&gt;"",H1841&gt;=$E$2),MAX($D$4:D1840)+1,""),"")</f>
        <v/>
      </c>
      <c r="F1841" s="40" t="s">
        <v>10389</v>
      </c>
      <c r="G1841" s="40" t="s">
        <v>10390</v>
      </c>
      <c r="H1841" s="167" t="s">
        <v>5898</v>
      </c>
      <c r="I1841" s="40" t="s">
        <v>5898</v>
      </c>
    </row>
    <row r="1842" spans="3:9" x14ac:dyDescent="0.15">
      <c r="C1842" s="40" t="str">
        <f>IFERROR(IF(AND(I1842&lt;&gt;"",I1842&gt;=$E$2),MAX($C$4:C1841)+1,""),"")</f>
        <v/>
      </c>
      <c r="D1842" s="99" t="str">
        <f>IFERROR(IF(AND(H1842&lt;&gt;"",H1842&gt;=$E$2),MAX($D$4:D1841)+1,""),"")</f>
        <v/>
      </c>
      <c r="F1842" s="40" t="s">
        <v>10391</v>
      </c>
      <c r="G1842" s="40" t="s">
        <v>10392</v>
      </c>
      <c r="H1842" s="167" t="s">
        <v>5898</v>
      </c>
      <c r="I1842" s="40" t="s">
        <v>5898</v>
      </c>
    </row>
    <row r="1843" spans="3:9" x14ac:dyDescent="0.15">
      <c r="C1843" s="40" t="str">
        <f>IFERROR(IF(AND(I1843&lt;&gt;"",I1843&gt;=$E$2),MAX($C$4:C1842)+1,""),"")</f>
        <v/>
      </c>
      <c r="D1843" s="99" t="str">
        <f>IFERROR(IF(AND(H1843&lt;&gt;"",H1843&gt;=$E$2),MAX($D$4:D1842)+1,""),"")</f>
        <v/>
      </c>
      <c r="F1843" s="40" t="s">
        <v>10393</v>
      </c>
      <c r="G1843" s="40" t="s">
        <v>10394</v>
      </c>
      <c r="H1843" s="167" t="s">
        <v>5898</v>
      </c>
      <c r="I1843" s="40" t="s">
        <v>5898</v>
      </c>
    </row>
    <row r="1844" spans="3:9" x14ac:dyDescent="0.15">
      <c r="C1844" s="40" t="str">
        <f>IFERROR(IF(AND(I1844&lt;&gt;"",I1844&gt;=$E$2),MAX($C$4:C1843)+1,""),"")</f>
        <v/>
      </c>
      <c r="D1844" s="99" t="str">
        <f>IFERROR(IF(AND(H1844&lt;&gt;"",H1844&gt;=$E$2),MAX($D$4:D1843)+1,""),"")</f>
        <v/>
      </c>
      <c r="F1844" s="40" t="s">
        <v>10395</v>
      </c>
      <c r="G1844" s="40" t="s">
        <v>10396</v>
      </c>
      <c r="H1844" s="167" t="s">
        <v>5898</v>
      </c>
      <c r="I1844" s="40" t="s">
        <v>5898</v>
      </c>
    </row>
    <row r="1845" spans="3:9" x14ac:dyDescent="0.15">
      <c r="C1845" s="40" t="str">
        <f>IFERROR(IF(AND(I1845&lt;&gt;"",I1845&gt;=$E$2),MAX($C$4:C1844)+1,""),"")</f>
        <v/>
      </c>
      <c r="D1845" s="99" t="str">
        <f>IFERROR(IF(AND(H1845&lt;&gt;"",H1845&gt;=$E$2),MAX($D$4:D1844)+1,""),"")</f>
        <v/>
      </c>
      <c r="F1845" s="40" t="s">
        <v>10397</v>
      </c>
      <c r="G1845" s="40" t="s">
        <v>10398</v>
      </c>
      <c r="H1845" s="167" t="s">
        <v>5898</v>
      </c>
      <c r="I1845" s="40" t="s">
        <v>5898</v>
      </c>
    </row>
    <row r="1846" spans="3:9" x14ac:dyDescent="0.15">
      <c r="C1846" s="40" t="str">
        <f>IFERROR(IF(AND(I1846&lt;&gt;"",I1846&gt;=$E$2),MAX($C$4:C1845)+1,""),"")</f>
        <v/>
      </c>
      <c r="D1846" s="99" t="str">
        <f>IFERROR(IF(AND(H1846&lt;&gt;"",H1846&gt;=$E$2),MAX($D$4:D1845)+1,""),"")</f>
        <v/>
      </c>
      <c r="F1846" s="40" t="s">
        <v>10399</v>
      </c>
      <c r="G1846" s="40" t="s">
        <v>10400</v>
      </c>
      <c r="H1846" s="167" t="s">
        <v>5898</v>
      </c>
      <c r="I1846" s="40" t="s">
        <v>5898</v>
      </c>
    </row>
    <row r="1847" spans="3:9" x14ac:dyDescent="0.15">
      <c r="C1847" s="40" t="str">
        <f>IFERROR(IF(AND(I1847&lt;&gt;"",I1847&gt;=$E$2),MAX($C$4:C1846)+1,""),"")</f>
        <v/>
      </c>
      <c r="D1847" s="99" t="str">
        <f>IFERROR(IF(AND(H1847&lt;&gt;"",H1847&gt;=$E$2),MAX($D$4:D1846)+1,""),"")</f>
        <v/>
      </c>
      <c r="F1847" s="40" t="s">
        <v>10401</v>
      </c>
      <c r="G1847" s="40" t="s">
        <v>10402</v>
      </c>
      <c r="H1847" s="167" t="s">
        <v>5898</v>
      </c>
      <c r="I1847" s="40" t="s">
        <v>5898</v>
      </c>
    </row>
    <row r="1848" spans="3:9" x14ac:dyDescent="0.15">
      <c r="C1848" s="40" t="str">
        <f>IFERROR(IF(AND(I1848&lt;&gt;"",I1848&gt;=$E$2),MAX($C$4:C1847)+1,""),"")</f>
        <v/>
      </c>
      <c r="D1848" s="99" t="str">
        <f>IFERROR(IF(AND(H1848&lt;&gt;"",H1848&gt;=$E$2),MAX($D$4:D1847)+1,""),"")</f>
        <v/>
      </c>
      <c r="F1848" s="40" t="s">
        <v>10403</v>
      </c>
      <c r="G1848" s="40" t="s">
        <v>10404</v>
      </c>
      <c r="H1848" s="167" t="s">
        <v>5898</v>
      </c>
      <c r="I1848" s="40" t="s">
        <v>5898</v>
      </c>
    </row>
    <row r="1849" spans="3:9" x14ac:dyDescent="0.15">
      <c r="C1849" s="40" t="str">
        <f>IFERROR(IF(AND(I1849&lt;&gt;"",I1849&gt;=$E$2),MAX($C$4:C1848)+1,""),"")</f>
        <v/>
      </c>
      <c r="D1849" s="99" t="str">
        <f>IFERROR(IF(AND(H1849&lt;&gt;"",H1849&gt;=$E$2),MAX($D$4:D1848)+1,""),"")</f>
        <v/>
      </c>
      <c r="F1849" s="40" t="s">
        <v>10405</v>
      </c>
      <c r="G1849" s="40" t="s">
        <v>10406</v>
      </c>
      <c r="H1849" s="167" t="s">
        <v>5898</v>
      </c>
      <c r="I1849" s="40" t="s">
        <v>5898</v>
      </c>
    </row>
    <row r="1850" spans="3:9" x14ac:dyDescent="0.15">
      <c r="C1850" s="40" t="str">
        <f>IFERROR(IF(AND(I1850&lt;&gt;"",I1850&gt;=$E$2),MAX($C$4:C1849)+1,""),"")</f>
        <v/>
      </c>
      <c r="D1850" s="99" t="str">
        <f>IFERROR(IF(AND(H1850&lt;&gt;"",H1850&gt;=$E$2),MAX($D$4:D1849)+1,""),"")</f>
        <v/>
      </c>
      <c r="F1850" s="40" t="s">
        <v>10407</v>
      </c>
      <c r="G1850" s="40" t="s">
        <v>10408</v>
      </c>
      <c r="H1850" s="167" t="s">
        <v>5898</v>
      </c>
      <c r="I1850" s="40" t="s">
        <v>5898</v>
      </c>
    </row>
    <row r="1851" spans="3:9" x14ac:dyDescent="0.15">
      <c r="C1851" s="40" t="str">
        <f>IFERROR(IF(AND(I1851&lt;&gt;"",I1851&gt;=$E$2),MAX($C$4:C1850)+1,""),"")</f>
        <v/>
      </c>
      <c r="D1851" s="99" t="str">
        <f>IFERROR(IF(AND(H1851&lt;&gt;"",H1851&gt;=$E$2),MAX($D$4:D1850)+1,""),"")</f>
        <v/>
      </c>
      <c r="F1851" s="40" t="s">
        <v>10409</v>
      </c>
      <c r="G1851" s="40" t="s">
        <v>10410</v>
      </c>
      <c r="H1851" s="167" t="s">
        <v>5898</v>
      </c>
      <c r="I1851" s="40" t="s">
        <v>5898</v>
      </c>
    </row>
    <row r="1852" spans="3:9" x14ac:dyDescent="0.15">
      <c r="C1852" s="40" t="str">
        <f>IFERROR(IF(AND(I1852&lt;&gt;"",I1852&gt;=$E$2),MAX($C$4:C1851)+1,""),"")</f>
        <v/>
      </c>
      <c r="D1852" s="99" t="str">
        <f>IFERROR(IF(AND(H1852&lt;&gt;"",H1852&gt;=$E$2),MAX($D$4:D1851)+1,""),"")</f>
        <v/>
      </c>
      <c r="F1852" s="40" t="s">
        <v>10411</v>
      </c>
      <c r="G1852" s="40" t="s">
        <v>10412</v>
      </c>
      <c r="H1852" s="167" t="s">
        <v>5898</v>
      </c>
      <c r="I1852" s="40" t="s">
        <v>5898</v>
      </c>
    </row>
    <row r="1853" spans="3:9" x14ac:dyDescent="0.15">
      <c r="C1853" s="40" t="str">
        <f>IFERROR(IF(AND(I1853&lt;&gt;"",I1853&gt;=$E$2),MAX($C$4:C1852)+1,""),"")</f>
        <v/>
      </c>
      <c r="D1853" s="99" t="str">
        <f>IFERROR(IF(AND(H1853&lt;&gt;"",H1853&gt;=$E$2),MAX($D$4:D1852)+1,""),"")</f>
        <v/>
      </c>
      <c r="F1853" s="40" t="s">
        <v>10413</v>
      </c>
      <c r="G1853" s="40" t="s">
        <v>10414</v>
      </c>
      <c r="H1853" s="167" t="s">
        <v>5898</v>
      </c>
      <c r="I1853" s="40" t="s">
        <v>5898</v>
      </c>
    </row>
    <row r="1854" spans="3:9" x14ac:dyDescent="0.15">
      <c r="C1854" s="40" t="str">
        <f>IFERROR(IF(AND(I1854&lt;&gt;"",I1854&gt;=$E$2),MAX($C$4:C1853)+1,""),"")</f>
        <v/>
      </c>
      <c r="D1854" s="99" t="str">
        <f>IFERROR(IF(AND(H1854&lt;&gt;"",H1854&gt;=$E$2),MAX($D$4:D1853)+1,""),"")</f>
        <v/>
      </c>
      <c r="F1854" s="40" t="s">
        <v>10415</v>
      </c>
      <c r="G1854" s="40" t="s">
        <v>10416</v>
      </c>
      <c r="H1854" s="167" t="s">
        <v>5898</v>
      </c>
      <c r="I1854" s="40" t="s">
        <v>5898</v>
      </c>
    </row>
    <row r="1855" spans="3:9" x14ac:dyDescent="0.15">
      <c r="C1855" s="40" t="str">
        <f>IFERROR(IF(AND(I1855&lt;&gt;"",I1855&gt;=$E$2),MAX($C$4:C1854)+1,""),"")</f>
        <v/>
      </c>
      <c r="D1855" s="99" t="str">
        <f>IFERROR(IF(AND(H1855&lt;&gt;"",H1855&gt;=$E$2),MAX($D$4:D1854)+1,""),"")</f>
        <v/>
      </c>
      <c r="F1855" s="40" t="s">
        <v>10417</v>
      </c>
      <c r="G1855" s="40" t="s">
        <v>10418</v>
      </c>
      <c r="H1855" s="167" t="s">
        <v>5898</v>
      </c>
      <c r="I1855" s="40" t="s">
        <v>5898</v>
      </c>
    </row>
    <row r="1856" spans="3:9" x14ac:dyDescent="0.15">
      <c r="C1856" s="40" t="str">
        <f>IFERROR(IF(AND(I1856&lt;&gt;"",I1856&gt;=$E$2),MAX($C$4:C1855)+1,""),"")</f>
        <v/>
      </c>
      <c r="D1856" s="99" t="str">
        <f>IFERROR(IF(AND(H1856&lt;&gt;"",H1856&gt;=$E$2),MAX($D$4:D1855)+1,""),"")</f>
        <v/>
      </c>
      <c r="F1856" s="40" t="s">
        <v>10419</v>
      </c>
      <c r="G1856" s="40" t="s">
        <v>10420</v>
      </c>
      <c r="H1856" s="167" t="s">
        <v>5898</v>
      </c>
      <c r="I1856" s="40" t="s">
        <v>5898</v>
      </c>
    </row>
    <row r="1857" spans="3:9" x14ac:dyDescent="0.15">
      <c r="C1857" s="40" t="str">
        <f>IFERROR(IF(AND(I1857&lt;&gt;"",I1857&gt;=$E$2),MAX($C$4:C1856)+1,""),"")</f>
        <v/>
      </c>
      <c r="D1857" s="99" t="str">
        <f>IFERROR(IF(AND(H1857&lt;&gt;"",H1857&gt;=$E$2),MAX($D$4:D1856)+1,""),"")</f>
        <v/>
      </c>
      <c r="F1857" s="40" t="s">
        <v>10421</v>
      </c>
      <c r="G1857" s="40" t="s">
        <v>10422</v>
      </c>
      <c r="H1857" s="167" t="s">
        <v>5898</v>
      </c>
      <c r="I1857" s="40" t="s">
        <v>5898</v>
      </c>
    </row>
    <row r="1858" spans="3:9" x14ac:dyDescent="0.15">
      <c r="C1858" s="40" t="str">
        <f>IFERROR(IF(AND(I1858&lt;&gt;"",I1858&gt;=$E$2),MAX($C$4:C1857)+1,""),"")</f>
        <v/>
      </c>
      <c r="D1858" s="99" t="str">
        <f>IFERROR(IF(AND(H1858&lt;&gt;"",H1858&gt;=$E$2),MAX($D$4:D1857)+1,""),"")</f>
        <v/>
      </c>
      <c r="F1858" s="40" t="s">
        <v>10423</v>
      </c>
      <c r="G1858" s="40" t="s">
        <v>10424</v>
      </c>
      <c r="H1858" s="167" t="s">
        <v>5898</v>
      </c>
      <c r="I1858" s="40" t="s">
        <v>5898</v>
      </c>
    </row>
    <row r="1859" spans="3:9" x14ac:dyDescent="0.15">
      <c r="C1859" s="40" t="str">
        <f>IFERROR(IF(AND(I1859&lt;&gt;"",I1859&gt;=$E$2),MAX($C$4:C1858)+1,""),"")</f>
        <v/>
      </c>
      <c r="D1859" s="99" t="str">
        <f>IFERROR(IF(AND(H1859&lt;&gt;"",H1859&gt;=$E$2),MAX($D$4:D1858)+1,""),"")</f>
        <v/>
      </c>
      <c r="F1859" s="40" t="s">
        <v>10425</v>
      </c>
      <c r="G1859" s="40" t="s">
        <v>10426</v>
      </c>
      <c r="H1859" s="167" t="s">
        <v>5898</v>
      </c>
      <c r="I1859" s="40" t="s">
        <v>5898</v>
      </c>
    </row>
    <row r="1860" spans="3:9" x14ac:dyDescent="0.15">
      <c r="C1860" s="40" t="str">
        <f>IFERROR(IF(AND(I1860&lt;&gt;"",I1860&gt;=$E$2),MAX($C$4:C1859)+1,""),"")</f>
        <v/>
      </c>
      <c r="D1860" s="99" t="str">
        <f>IFERROR(IF(AND(H1860&lt;&gt;"",H1860&gt;=$E$2),MAX($D$4:D1859)+1,""),"")</f>
        <v/>
      </c>
      <c r="F1860" s="40" t="s">
        <v>10427</v>
      </c>
      <c r="G1860" s="40" t="s">
        <v>10428</v>
      </c>
      <c r="H1860" s="167" t="s">
        <v>5898</v>
      </c>
      <c r="I1860" s="40" t="s">
        <v>5898</v>
      </c>
    </row>
    <row r="1861" spans="3:9" x14ac:dyDescent="0.15">
      <c r="C1861" s="40" t="str">
        <f>IFERROR(IF(AND(I1861&lt;&gt;"",I1861&gt;=$E$2),MAX($C$4:C1860)+1,""),"")</f>
        <v/>
      </c>
      <c r="D1861" s="99" t="str">
        <f>IFERROR(IF(AND(H1861&lt;&gt;"",H1861&gt;=$E$2),MAX($D$4:D1860)+1,""),"")</f>
        <v/>
      </c>
      <c r="F1861" s="40" t="s">
        <v>10429</v>
      </c>
      <c r="G1861" s="40" t="s">
        <v>10430</v>
      </c>
      <c r="H1861" s="167" t="s">
        <v>5898</v>
      </c>
      <c r="I1861" s="40" t="s">
        <v>5898</v>
      </c>
    </row>
    <row r="1862" spans="3:9" x14ac:dyDescent="0.15">
      <c r="C1862" s="40" t="str">
        <f>IFERROR(IF(AND(I1862&lt;&gt;"",I1862&gt;=$E$2),MAX($C$4:C1861)+1,""),"")</f>
        <v/>
      </c>
      <c r="D1862" s="99" t="str">
        <f>IFERROR(IF(AND(H1862&lt;&gt;"",H1862&gt;=$E$2),MAX($D$4:D1861)+1,""),"")</f>
        <v/>
      </c>
      <c r="F1862" s="40" t="s">
        <v>10431</v>
      </c>
      <c r="G1862" s="40" t="s">
        <v>10432</v>
      </c>
      <c r="H1862" s="167" t="s">
        <v>5898</v>
      </c>
      <c r="I1862" s="40" t="s">
        <v>5898</v>
      </c>
    </row>
    <row r="1863" spans="3:9" x14ac:dyDescent="0.15">
      <c r="C1863" s="40" t="str">
        <f>IFERROR(IF(AND(I1863&lt;&gt;"",I1863&gt;=$E$2),MAX($C$4:C1862)+1,""),"")</f>
        <v/>
      </c>
      <c r="D1863" s="99" t="str">
        <f>IFERROR(IF(AND(H1863&lt;&gt;"",H1863&gt;=$E$2),MAX($D$4:D1862)+1,""),"")</f>
        <v/>
      </c>
      <c r="F1863" s="40" t="s">
        <v>10433</v>
      </c>
      <c r="G1863" s="40" t="s">
        <v>10434</v>
      </c>
      <c r="H1863" s="167" t="s">
        <v>5898</v>
      </c>
      <c r="I1863" s="40" t="s">
        <v>5898</v>
      </c>
    </row>
    <row r="1864" spans="3:9" x14ac:dyDescent="0.15">
      <c r="C1864" s="40" t="str">
        <f>IFERROR(IF(AND(I1864&lt;&gt;"",I1864&gt;=$E$2),MAX($C$4:C1863)+1,""),"")</f>
        <v/>
      </c>
      <c r="D1864" s="99" t="str">
        <f>IFERROR(IF(AND(H1864&lt;&gt;"",H1864&gt;=$E$2),MAX($D$4:D1863)+1,""),"")</f>
        <v/>
      </c>
      <c r="F1864" s="40" t="s">
        <v>10435</v>
      </c>
      <c r="G1864" s="40" t="s">
        <v>10436</v>
      </c>
      <c r="H1864" s="167" t="s">
        <v>5898</v>
      </c>
      <c r="I1864" s="40" t="s">
        <v>5898</v>
      </c>
    </row>
    <row r="1865" spans="3:9" x14ac:dyDescent="0.15">
      <c r="C1865" s="40" t="str">
        <f>IFERROR(IF(AND(I1865&lt;&gt;"",I1865&gt;=$E$2),MAX($C$4:C1864)+1,""),"")</f>
        <v/>
      </c>
      <c r="D1865" s="99" t="str">
        <f>IFERROR(IF(AND(H1865&lt;&gt;"",H1865&gt;=$E$2),MAX($D$4:D1864)+1,""),"")</f>
        <v/>
      </c>
      <c r="F1865" s="40" t="s">
        <v>10437</v>
      </c>
      <c r="G1865" s="40" t="s">
        <v>10438</v>
      </c>
      <c r="H1865" s="167" t="s">
        <v>5898</v>
      </c>
      <c r="I1865" s="40" t="s">
        <v>5898</v>
      </c>
    </row>
    <row r="1866" spans="3:9" x14ac:dyDescent="0.15">
      <c r="C1866" s="40" t="str">
        <f>IFERROR(IF(AND(I1866&lt;&gt;"",I1866&gt;=$E$2),MAX($C$4:C1865)+1,""),"")</f>
        <v/>
      </c>
      <c r="D1866" s="99" t="str">
        <f>IFERROR(IF(AND(H1866&lt;&gt;"",H1866&gt;=$E$2),MAX($D$4:D1865)+1,""),"")</f>
        <v/>
      </c>
      <c r="F1866" s="40" t="s">
        <v>10439</v>
      </c>
      <c r="G1866" s="40" t="s">
        <v>10440</v>
      </c>
      <c r="H1866" s="167" t="s">
        <v>5898</v>
      </c>
      <c r="I1866" s="40" t="s">
        <v>5898</v>
      </c>
    </row>
    <row r="1867" spans="3:9" x14ac:dyDescent="0.15">
      <c r="C1867" s="40" t="str">
        <f>IFERROR(IF(AND(I1867&lt;&gt;"",I1867&gt;=$E$2),MAX($C$4:C1866)+1,""),"")</f>
        <v/>
      </c>
      <c r="D1867" s="99" t="str">
        <f>IFERROR(IF(AND(H1867&lt;&gt;"",H1867&gt;=$E$2),MAX($D$4:D1866)+1,""),"")</f>
        <v/>
      </c>
      <c r="F1867" s="40" t="s">
        <v>10441</v>
      </c>
      <c r="G1867" s="40" t="s">
        <v>10442</v>
      </c>
      <c r="H1867" s="167" t="s">
        <v>5898</v>
      </c>
      <c r="I1867" s="40" t="s">
        <v>5898</v>
      </c>
    </row>
    <row r="1868" spans="3:9" x14ac:dyDescent="0.15">
      <c r="C1868" s="40" t="str">
        <f>IFERROR(IF(AND(I1868&lt;&gt;"",I1868&gt;=$E$2),MAX($C$4:C1867)+1,""),"")</f>
        <v/>
      </c>
      <c r="D1868" s="99" t="str">
        <f>IFERROR(IF(AND(H1868&lt;&gt;"",H1868&gt;=$E$2),MAX($D$4:D1867)+1,""),"")</f>
        <v/>
      </c>
      <c r="F1868" s="40" t="s">
        <v>10443</v>
      </c>
      <c r="G1868" s="40" t="s">
        <v>10444</v>
      </c>
      <c r="H1868" s="167" t="s">
        <v>5898</v>
      </c>
      <c r="I1868" s="40" t="s">
        <v>5898</v>
      </c>
    </row>
    <row r="1869" spans="3:9" x14ac:dyDescent="0.15">
      <c r="C1869" s="40" t="str">
        <f>IFERROR(IF(AND(I1869&lt;&gt;"",I1869&gt;=$E$2),MAX($C$4:C1868)+1,""),"")</f>
        <v/>
      </c>
      <c r="D1869" s="99" t="str">
        <f>IFERROR(IF(AND(H1869&lt;&gt;"",H1869&gt;=$E$2),MAX($D$4:D1868)+1,""),"")</f>
        <v/>
      </c>
      <c r="F1869" s="40" t="s">
        <v>10445</v>
      </c>
      <c r="G1869" s="40" t="s">
        <v>10446</v>
      </c>
      <c r="H1869" s="167" t="s">
        <v>5898</v>
      </c>
      <c r="I1869" s="40" t="s">
        <v>5898</v>
      </c>
    </row>
    <row r="1870" spans="3:9" x14ac:dyDescent="0.15">
      <c r="C1870" s="40" t="str">
        <f>IFERROR(IF(AND(I1870&lt;&gt;"",I1870&gt;=$E$2),MAX($C$4:C1869)+1,""),"")</f>
        <v/>
      </c>
      <c r="D1870" s="99" t="str">
        <f>IFERROR(IF(AND(H1870&lt;&gt;"",H1870&gt;=$E$2),MAX($D$4:D1869)+1,""),"")</f>
        <v/>
      </c>
      <c r="F1870" s="40" t="s">
        <v>10447</v>
      </c>
      <c r="G1870" s="40" t="s">
        <v>10448</v>
      </c>
      <c r="H1870" s="167" t="s">
        <v>5898</v>
      </c>
      <c r="I1870" s="40" t="s">
        <v>5898</v>
      </c>
    </row>
    <row r="1871" spans="3:9" x14ac:dyDescent="0.15">
      <c r="C1871" s="40" t="str">
        <f>IFERROR(IF(AND(I1871&lt;&gt;"",I1871&gt;=$E$2),MAX($C$4:C1870)+1,""),"")</f>
        <v/>
      </c>
      <c r="D1871" s="99" t="str">
        <f>IFERROR(IF(AND(H1871&lt;&gt;"",H1871&gt;=$E$2),MAX($D$4:D1870)+1,""),"")</f>
        <v/>
      </c>
      <c r="F1871" s="40" t="s">
        <v>10449</v>
      </c>
      <c r="G1871" s="40" t="s">
        <v>10450</v>
      </c>
      <c r="H1871" s="167" t="s">
        <v>5898</v>
      </c>
      <c r="I1871" s="40" t="s">
        <v>5898</v>
      </c>
    </row>
    <row r="1872" spans="3:9" x14ac:dyDescent="0.15">
      <c r="C1872" s="40" t="str">
        <f>IFERROR(IF(AND(I1872&lt;&gt;"",I1872&gt;=$E$2),MAX($C$4:C1871)+1,""),"")</f>
        <v/>
      </c>
      <c r="D1872" s="99" t="str">
        <f>IFERROR(IF(AND(H1872&lt;&gt;"",H1872&gt;=$E$2),MAX($D$4:D1871)+1,""),"")</f>
        <v/>
      </c>
      <c r="F1872" s="40" t="s">
        <v>10451</v>
      </c>
      <c r="G1872" s="40" t="s">
        <v>10452</v>
      </c>
      <c r="H1872" s="167" t="s">
        <v>5898</v>
      </c>
      <c r="I1872" s="40" t="s">
        <v>5898</v>
      </c>
    </row>
    <row r="1873" spans="3:9" x14ac:dyDescent="0.15">
      <c r="C1873" s="40" t="str">
        <f>IFERROR(IF(AND(I1873&lt;&gt;"",I1873&gt;=$E$2),MAX($C$4:C1872)+1,""),"")</f>
        <v/>
      </c>
      <c r="D1873" s="99" t="str">
        <f>IFERROR(IF(AND(H1873&lt;&gt;"",H1873&gt;=$E$2),MAX($D$4:D1872)+1,""),"")</f>
        <v/>
      </c>
      <c r="F1873" s="40" t="s">
        <v>10453</v>
      </c>
      <c r="G1873" s="40" t="s">
        <v>10454</v>
      </c>
      <c r="H1873" s="167" t="s">
        <v>5898</v>
      </c>
      <c r="I1873" s="40" t="s">
        <v>5898</v>
      </c>
    </row>
    <row r="1874" spans="3:9" x14ac:dyDescent="0.15">
      <c r="C1874" s="40" t="str">
        <f>IFERROR(IF(AND(I1874&lt;&gt;"",I1874&gt;=$E$2),MAX($C$4:C1873)+1,""),"")</f>
        <v/>
      </c>
      <c r="D1874" s="99" t="str">
        <f>IFERROR(IF(AND(H1874&lt;&gt;"",H1874&gt;=$E$2),MAX($D$4:D1873)+1,""),"")</f>
        <v/>
      </c>
      <c r="F1874" s="40" t="s">
        <v>10455</v>
      </c>
      <c r="G1874" s="40" t="s">
        <v>10456</v>
      </c>
      <c r="H1874" s="167" t="s">
        <v>5898</v>
      </c>
      <c r="I1874" s="40" t="s">
        <v>5898</v>
      </c>
    </row>
    <row r="1875" spans="3:9" x14ac:dyDescent="0.15">
      <c r="C1875" s="40" t="str">
        <f>IFERROR(IF(AND(I1875&lt;&gt;"",I1875&gt;=$E$2),MAX($C$4:C1874)+1,""),"")</f>
        <v/>
      </c>
      <c r="D1875" s="99" t="str">
        <f>IFERROR(IF(AND(H1875&lt;&gt;"",H1875&gt;=$E$2),MAX($D$4:D1874)+1,""),"")</f>
        <v/>
      </c>
      <c r="F1875" s="40" t="s">
        <v>10457</v>
      </c>
      <c r="G1875" s="40" t="s">
        <v>10458</v>
      </c>
      <c r="H1875" s="167" t="s">
        <v>5898</v>
      </c>
      <c r="I1875" s="40" t="s">
        <v>5898</v>
      </c>
    </row>
    <row r="1876" spans="3:9" x14ac:dyDescent="0.15">
      <c r="C1876" s="40" t="str">
        <f>IFERROR(IF(AND(I1876&lt;&gt;"",I1876&gt;=$E$2),MAX($C$4:C1875)+1,""),"")</f>
        <v/>
      </c>
      <c r="D1876" s="99" t="str">
        <f>IFERROR(IF(AND(H1876&lt;&gt;"",H1876&gt;=$E$2),MAX($D$4:D1875)+1,""),"")</f>
        <v/>
      </c>
      <c r="F1876" s="40" t="s">
        <v>10459</v>
      </c>
      <c r="G1876" s="40" t="s">
        <v>10460</v>
      </c>
      <c r="H1876" s="167" t="s">
        <v>5898</v>
      </c>
      <c r="I1876" s="40" t="s">
        <v>5898</v>
      </c>
    </row>
    <row r="1877" spans="3:9" x14ac:dyDescent="0.15">
      <c r="C1877" s="40" t="str">
        <f>IFERROR(IF(AND(I1877&lt;&gt;"",I1877&gt;=$E$2),MAX($C$4:C1876)+1,""),"")</f>
        <v/>
      </c>
      <c r="D1877" s="99" t="str">
        <f>IFERROR(IF(AND(H1877&lt;&gt;"",H1877&gt;=$E$2),MAX($D$4:D1876)+1,""),"")</f>
        <v/>
      </c>
      <c r="F1877" s="40" t="s">
        <v>10461</v>
      </c>
      <c r="G1877" s="40" t="s">
        <v>10462</v>
      </c>
      <c r="H1877" s="167" t="s">
        <v>5898</v>
      </c>
      <c r="I1877" s="40" t="s">
        <v>5898</v>
      </c>
    </row>
    <row r="1878" spans="3:9" x14ac:dyDescent="0.15">
      <c r="C1878" s="40" t="str">
        <f>IFERROR(IF(AND(I1878&lt;&gt;"",I1878&gt;=$E$2),MAX($C$4:C1877)+1,""),"")</f>
        <v/>
      </c>
      <c r="D1878" s="99" t="str">
        <f>IFERROR(IF(AND(H1878&lt;&gt;"",H1878&gt;=$E$2),MAX($D$4:D1877)+1,""),"")</f>
        <v/>
      </c>
      <c r="F1878" s="40" t="s">
        <v>10463</v>
      </c>
      <c r="G1878" s="40" t="s">
        <v>10464</v>
      </c>
      <c r="H1878" s="167" t="s">
        <v>5898</v>
      </c>
      <c r="I1878" s="40" t="s">
        <v>5898</v>
      </c>
    </row>
    <row r="1879" spans="3:9" x14ac:dyDescent="0.15">
      <c r="C1879" s="40" t="str">
        <f>IFERROR(IF(AND(I1879&lt;&gt;"",I1879&gt;=$E$2),MAX($C$4:C1878)+1,""),"")</f>
        <v/>
      </c>
      <c r="D1879" s="99" t="str">
        <f>IFERROR(IF(AND(H1879&lt;&gt;"",H1879&gt;=$E$2),MAX($D$4:D1878)+1,""),"")</f>
        <v/>
      </c>
      <c r="F1879" s="40" t="s">
        <v>10465</v>
      </c>
      <c r="G1879" s="40" t="s">
        <v>10466</v>
      </c>
      <c r="H1879" s="167" t="s">
        <v>5898</v>
      </c>
      <c r="I1879" s="40" t="s">
        <v>5898</v>
      </c>
    </row>
    <row r="1880" spans="3:9" x14ac:dyDescent="0.15">
      <c r="C1880" s="40" t="str">
        <f>IFERROR(IF(AND(I1880&lt;&gt;"",I1880&gt;=$E$2),MAX($C$4:C1879)+1,""),"")</f>
        <v/>
      </c>
      <c r="D1880" s="99" t="str">
        <f>IFERROR(IF(AND(H1880&lt;&gt;"",H1880&gt;=$E$2),MAX($D$4:D1879)+1,""),"")</f>
        <v/>
      </c>
      <c r="F1880" s="40" t="s">
        <v>10467</v>
      </c>
      <c r="G1880" s="40" t="s">
        <v>10468</v>
      </c>
      <c r="H1880" s="167" t="s">
        <v>5898</v>
      </c>
      <c r="I1880" s="40" t="s">
        <v>5898</v>
      </c>
    </row>
    <row r="1881" spans="3:9" x14ac:dyDescent="0.15">
      <c r="C1881" s="40" t="str">
        <f>IFERROR(IF(AND(I1881&lt;&gt;"",I1881&gt;=$E$2),MAX($C$4:C1880)+1,""),"")</f>
        <v/>
      </c>
      <c r="D1881" s="99" t="str">
        <f>IFERROR(IF(AND(H1881&lt;&gt;"",H1881&gt;=$E$2),MAX($D$4:D1880)+1,""),"")</f>
        <v/>
      </c>
      <c r="F1881" s="40" t="s">
        <v>10469</v>
      </c>
      <c r="G1881" s="40" t="s">
        <v>10470</v>
      </c>
      <c r="H1881" s="167" t="s">
        <v>5898</v>
      </c>
      <c r="I1881" s="40" t="s">
        <v>5898</v>
      </c>
    </row>
    <row r="1882" spans="3:9" x14ac:dyDescent="0.15">
      <c r="C1882" s="40" t="str">
        <f>IFERROR(IF(AND(I1882&lt;&gt;"",I1882&gt;=$E$2),MAX($C$4:C1881)+1,""),"")</f>
        <v/>
      </c>
      <c r="D1882" s="99" t="str">
        <f>IFERROR(IF(AND(H1882&lt;&gt;"",H1882&gt;=$E$2),MAX($D$4:D1881)+1,""),"")</f>
        <v/>
      </c>
      <c r="F1882" s="40" t="s">
        <v>10471</v>
      </c>
      <c r="G1882" s="40" t="s">
        <v>10472</v>
      </c>
      <c r="H1882" s="167" t="s">
        <v>5898</v>
      </c>
      <c r="I1882" s="40" t="s">
        <v>5898</v>
      </c>
    </row>
    <row r="1883" spans="3:9" x14ac:dyDescent="0.15">
      <c r="C1883" s="40" t="str">
        <f>IFERROR(IF(AND(I1883&lt;&gt;"",I1883&gt;=$E$2),MAX($C$4:C1882)+1,""),"")</f>
        <v/>
      </c>
      <c r="D1883" s="99" t="str">
        <f>IFERROR(IF(AND(H1883&lt;&gt;"",H1883&gt;=$E$2),MAX($D$4:D1882)+1,""),"")</f>
        <v/>
      </c>
      <c r="F1883" s="40" t="s">
        <v>10473</v>
      </c>
      <c r="G1883" s="40" t="s">
        <v>10474</v>
      </c>
      <c r="H1883" s="167" t="s">
        <v>5898</v>
      </c>
      <c r="I1883" s="40" t="s">
        <v>5898</v>
      </c>
    </row>
    <row r="1884" spans="3:9" x14ac:dyDescent="0.15">
      <c r="C1884" s="40" t="str">
        <f>IFERROR(IF(AND(I1884&lt;&gt;"",I1884&gt;=$E$2),MAX($C$4:C1883)+1,""),"")</f>
        <v/>
      </c>
      <c r="D1884" s="99" t="str">
        <f>IFERROR(IF(AND(H1884&lt;&gt;"",H1884&gt;=$E$2),MAX($D$4:D1883)+1,""),"")</f>
        <v/>
      </c>
      <c r="F1884" s="40" t="s">
        <v>10475</v>
      </c>
      <c r="G1884" s="40" t="s">
        <v>10476</v>
      </c>
      <c r="H1884" s="167" t="s">
        <v>5898</v>
      </c>
      <c r="I1884" s="40" t="s">
        <v>5898</v>
      </c>
    </row>
    <row r="1885" spans="3:9" x14ac:dyDescent="0.15">
      <c r="C1885" s="40" t="str">
        <f>IFERROR(IF(AND(I1885&lt;&gt;"",I1885&gt;=$E$2),MAX($C$4:C1884)+1,""),"")</f>
        <v/>
      </c>
      <c r="D1885" s="99" t="str">
        <f>IFERROR(IF(AND(H1885&lt;&gt;"",H1885&gt;=$E$2),MAX($D$4:D1884)+1,""),"")</f>
        <v/>
      </c>
      <c r="F1885" s="40" t="s">
        <v>10477</v>
      </c>
      <c r="G1885" s="40" t="s">
        <v>10478</v>
      </c>
      <c r="H1885" s="167" t="s">
        <v>5898</v>
      </c>
      <c r="I1885" s="40" t="s">
        <v>5898</v>
      </c>
    </row>
    <row r="1886" spans="3:9" x14ac:dyDescent="0.15">
      <c r="C1886" s="40" t="str">
        <f>IFERROR(IF(AND(I1886&lt;&gt;"",I1886&gt;=$E$2),MAX($C$4:C1885)+1,""),"")</f>
        <v/>
      </c>
      <c r="D1886" s="99" t="str">
        <f>IFERROR(IF(AND(H1886&lt;&gt;"",H1886&gt;=$E$2),MAX($D$4:D1885)+1,""),"")</f>
        <v/>
      </c>
      <c r="F1886" s="40" t="s">
        <v>10479</v>
      </c>
      <c r="G1886" s="40" t="s">
        <v>10480</v>
      </c>
      <c r="H1886" s="167">
        <v>0.1</v>
      </c>
      <c r="I1886" s="40" t="s">
        <v>5898</v>
      </c>
    </row>
    <row r="1887" spans="3:9" x14ac:dyDescent="0.15">
      <c r="C1887" s="40" t="str">
        <f>IFERROR(IF(AND(I1887&lt;&gt;"",I1887&gt;=$E$2),MAX($C$4:C1886)+1,""),"")</f>
        <v/>
      </c>
      <c r="D1887" s="99" t="str">
        <f>IFERROR(IF(AND(H1887&lt;&gt;"",H1887&gt;=$E$2),MAX($D$4:D1886)+1,""),"")</f>
        <v/>
      </c>
      <c r="F1887" s="40" t="s">
        <v>10481</v>
      </c>
      <c r="G1887" s="40" t="s">
        <v>10482</v>
      </c>
      <c r="H1887" s="167" t="s">
        <v>5898</v>
      </c>
      <c r="I1887" s="40" t="s">
        <v>5898</v>
      </c>
    </row>
    <row r="1888" spans="3:9" x14ac:dyDescent="0.15">
      <c r="C1888" s="40" t="str">
        <f>IFERROR(IF(AND(I1888&lt;&gt;"",I1888&gt;=$E$2),MAX($C$4:C1887)+1,""),"")</f>
        <v/>
      </c>
      <c r="D1888" s="99" t="str">
        <f>IFERROR(IF(AND(H1888&lt;&gt;"",H1888&gt;=$E$2),MAX($D$4:D1887)+1,""),"")</f>
        <v/>
      </c>
      <c r="F1888" s="40" t="s">
        <v>10483</v>
      </c>
      <c r="G1888" s="40" t="s">
        <v>10484</v>
      </c>
      <c r="H1888" s="167" t="s">
        <v>5898</v>
      </c>
      <c r="I1888" s="40" t="s">
        <v>5898</v>
      </c>
    </row>
    <row r="1889" spans="3:9" x14ac:dyDescent="0.15">
      <c r="C1889" s="40" t="str">
        <f>IFERROR(IF(AND(I1889&lt;&gt;"",I1889&gt;=$E$2),MAX($C$4:C1888)+1,""),"")</f>
        <v/>
      </c>
      <c r="D1889" s="99" t="str">
        <f>IFERROR(IF(AND(H1889&lt;&gt;"",H1889&gt;=$E$2),MAX($D$4:D1888)+1,""),"")</f>
        <v/>
      </c>
      <c r="F1889" s="40" t="s">
        <v>10485</v>
      </c>
      <c r="G1889" s="40" t="s">
        <v>10486</v>
      </c>
      <c r="H1889" s="167" t="s">
        <v>5898</v>
      </c>
      <c r="I1889" s="40" t="s">
        <v>5898</v>
      </c>
    </row>
    <row r="1890" spans="3:9" x14ac:dyDescent="0.15">
      <c r="C1890" s="40" t="str">
        <f>IFERROR(IF(AND(I1890&lt;&gt;"",I1890&gt;=$E$2),MAX($C$4:C1889)+1,""),"")</f>
        <v/>
      </c>
      <c r="D1890" s="99" t="str">
        <f>IFERROR(IF(AND(H1890&lt;&gt;"",H1890&gt;=$E$2),MAX($D$4:D1889)+1,""),"")</f>
        <v/>
      </c>
      <c r="F1890" s="40" t="s">
        <v>10487</v>
      </c>
      <c r="G1890" s="40" t="s">
        <v>10488</v>
      </c>
      <c r="H1890" s="167" t="s">
        <v>5898</v>
      </c>
      <c r="I1890" s="40" t="s">
        <v>5898</v>
      </c>
    </row>
    <row r="1891" spans="3:9" x14ac:dyDescent="0.15">
      <c r="C1891" s="40" t="str">
        <f>IFERROR(IF(AND(I1891&lt;&gt;"",I1891&gt;=$E$2),MAX($C$4:C1890)+1,""),"")</f>
        <v/>
      </c>
      <c r="D1891" s="99" t="str">
        <f>IFERROR(IF(AND(H1891&lt;&gt;"",H1891&gt;=$E$2),MAX($D$4:D1890)+1,""),"")</f>
        <v/>
      </c>
      <c r="F1891" s="40" t="s">
        <v>10489</v>
      </c>
      <c r="G1891" s="40" t="s">
        <v>10490</v>
      </c>
      <c r="H1891" s="167">
        <v>1</v>
      </c>
      <c r="I1891" s="40" t="s">
        <v>5898</v>
      </c>
    </row>
    <row r="1892" spans="3:9" x14ac:dyDescent="0.15">
      <c r="C1892" s="40" t="str">
        <f>IFERROR(IF(AND(I1892&lt;&gt;"",I1892&gt;=$E$2),MAX($C$4:C1891)+1,""),"")</f>
        <v/>
      </c>
      <c r="D1892" s="99" t="str">
        <f>IFERROR(IF(AND(H1892&lt;&gt;"",H1892&gt;=$E$2),MAX($D$4:D1891)+1,""),"")</f>
        <v/>
      </c>
      <c r="F1892" s="40" t="s">
        <v>10491</v>
      </c>
      <c r="G1892" s="40" t="s">
        <v>10492</v>
      </c>
      <c r="H1892" s="167" t="s">
        <v>5898</v>
      </c>
      <c r="I1892" s="40" t="s">
        <v>5898</v>
      </c>
    </row>
    <row r="1893" spans="3:9" x14ac:dyDescent="0.15">
      <c r="C1893" s="40" t="str">
        <f>IFERROR(IF(AND(I1893&lt;&gt;"",I1893&gt;=$E$2),MAX($C$4:C1892)+1,""),"")</f>
        <v/>
      </c>
      <c r="D1893" s="99" t="str">
        <f>IFERROR(IF(AND(H1893&lt;&gt;"",H1893&gt;=$E$2),MAX($D$4:D1892)+1,""),"")</f>
        <v/>
      </c>
      <c r="F1893" s="40" t="s">
        <v>10493</v>
      </c>
      <c r="G1893" s="40" t="s">
        <v>10494</v>
      </c>
      <c r="H1893" s="167" t="s">
        <v>5898</v>
      </c>
      <c r="I1893" s="40" t="s">
        <v>5898</v>
      </c>
    </row>
    <row r="1894" spans="3:9" x14ac:dyDescent="0.15">
      <c r="C1894" s="40" t="str">
        <f>IFERROR(IF(AND(I1894&lt;&gt;"",I1894&gt;=$E$2),MAX($C$4:C1893)+1,""),"")</f>
        <v/>
      </c>
      <c r="D1894" s="99" t="str">
        <f>IFERROR(IF(AND(H1894&lt;&gt;"",H1894&gt;=$E$2),MAX($D$4:D1893)+1,""),"")</f>
        <v/>
      </c>
      <c r="F1894" s="40" t="s">
        <v>10495</v>
      </c>
      <c r="G1894" s="40" t="s">
        <v>10496</v>
      </c>
      <c r="H1894" s="167" t="s">
        <v>5898</v>
      </c>
      <c r="I1894" s="40" t="s">
        <v>5898</v>
      </c>
    </row>
    <row r="1895" spans="3:9" x14ac:dyDescent="0.15">
      <c r="C1895" s="40" t="str">
        <f>IFERROR(IF(AND(I1895&lt;&gt;"",I1895&gt;=$E$2),MAX($C$4:C1894)+1,""),"")</f>
        <v/>
      </c>
      <c r="D1895" s="99" t="str">
        <f>IFERROR(IF(AND(H1895&lt;&gt;"",H1895&gt;=$E$2),MAX($D$4:D1894)+1,""),"")</f>
        <v/>
      </c>
      <c r="F1895" s="40" t="s">
        <v>10497</v>
      </c>
      <c r="G1895" s="40" t="s">
        <v>10498</v>
      </c>
      <c r="H1895" s="167" t="s">
        <v>5898</v>
      </c>
      <c r="I1895" s="40" t="s">
        <v>5898</v>
      </c>
    </row>
    <row r="1896" spans="3:9" x14ac:dyDescent="0.15">
      <c r="C1896" s="40" t="str">
        <f>IFERROR(IF(AND(I1896&lt;&gt;"",I1896&gt;=$E$2),MAX($C$4:C1895)+1,""),"")</f>
        <v/>
      </c>
      <c r="D1896" s="99" t="str">
        <f>IFERROR(IF(AND(H1896&lt;&gt;"",H1896&gt;=$E$2),MAX($D$4:D1895)+1,""),"")</f>
        <v/>
      </c>
      <c r="F1896" s="40" t="s">
        <v>10499</v>
      </c>
      <c r="G1896" s="40" t="s">
        <v>10500</v>
      </c>
      <c r="H1896" s="167" t="s">
        <v>5898</v>
      </c>
      <c r="I1896" s="40" t="s">
        <v>5898</v>
      </c>
    </row>
    <row r="1897" spans="3:9" x14ac:dyDescent="0.15">
      <c r="C1897" s="40" t="str">
        <f>IFERROR(IF(AND(I1897&lt;&gt;"",I1897&gt;=$E$2),MAX($C$4:C1896)+1,""),"")</f>
        <v/>
      </c>
      <c r="D1897" s="99" t="str">
        <f>IFERROR(IF(AND(H1897&lt;&gt;"",H1897&gt;=$E$2),MAX($D$4:D1896)+1,""),"")</f>
        <v/>
      </c>
      <c r="F1897" s="40" t="s">
        <v>10501</v>
      </c>
      <c r="G1897" s="40" t="s">
        <v>10502</v>
      </c>
      <c r="H1897" s="167" t="s">
        <v>5898</v>
      </c>
      <c r="I1897" s="40" t="s">
        <v>5898</v>
      </c>
    </row>
    <row r="1898" spans="3:9" x14ac:dyDescent="0.15">
      <c r="C1898" s="40" t="str">
        <f>IFERROR(IF(AND(I1898&lt;&gt;"",I1898&gt;=$E$2),MAX($C$4:C1897)+1,""),"")</f>
        <v/>
      </c>
      <c r="D1898" s="99" t="str">
        <f>IFERROR(IF(AND(H1898&lt;&gt;"",H1898&gt;=$E$2),MAX($D$4:D1897)+1,""),"")</f>
        <v/>
      </c>
      <c r="F1898" s="40" t="s">
        <v>10503</v>
      </c>
      <c r="G1898" s="40" t="s">
        <v>10504</v>
      </c>
      <c r="H1898" s="167" t="s">
        <v>5898</v>
      </c>
      <c r="I1898" s="40" t="s">
        <v>5898</v>
      </c>
    </row>
    <row r="1899" spans="3:9" x14ac:dyDescent="0.15">
      <c r="C1899" s="40" t="str">
        <f>IFERROR(IF(AND(I1899&lt;&gt;"",I1899&gt;=$E$2),MAX($C$4:C1898)+1,""),"")</f>
        <v/>
      </c>
      <c r="D1899" s="99" t="str">
        <f>IFERROR(IF(AND(H1899&lt;&gt;"",H1899&gt;=$E$2),MAX($D$4:D1898)+1,""),"")</f>
        <v/>
      </c>
      <c r="F1899" s="40" t="s">
        <v>10505</v>
      </c>
      <c r="G1899" s="40" t="s">
        <v>10506</v>
      </c>
      <c r="H1899" s="167" t="s">
        <v>5898</v>
      </c>
      <c r="I1899" s="40" t="s">
        <v>5898</v>
      </c>
    </row>
    <row r="1900" spans="3:9" x14ac:dyDescent="0.15">
      <c r="C1900" s="40" t="str">
        <f>IFERROR(IF(AND(I1900&lt;&gt;"",I1900&gt;=$E$2),MAX($C$4:C1899)+1,""),"")</f>
        <v/>
      </c>
      <c r="D1900" s="99" t="str">
        <f>IFERROR(IF(AND(H1900&lt;&gt;"",H1900&gt;=$E$2),MAX($D$4:D1899)+1,""),"")</f>
        <v/>
      </c>
      <c r="F1900" s="40" t="s">
        <v>10507</v>
      </c>
      <c r="G1900" s="40" t="s">
        <v>10508</v>
      </c>
      <c r="H1900" s="167" t="s">
        <v>5898</v>
      </c>
      <c r="I1900" s="40" t="s">
        <v>5898</v>
      </c>
    </row>
    <row r="1901" spans="3:9" x14ac:dyDescent="0.15">
      <c r="C1901" s="40" t="str">
        <f>IFERROR(IF(AND(I1901&lt;&gt;"",I1901&gt;=$E$2),MAX($C$4:C1900)+1,""),"")</f>
        <v/>
      </c>
      <c r="D1901" s="99" t="str">
        <f>IFERROR(IF(AND(H1901&lt;&gt;"",H1901&gt;=$E$2),MAX($D$4:D1900)+1,""),"")</f>
        <v/>
      </c>
      <c r="F1901" s="40" t="s">
        <v>10509</v>
      </c>
      <c r="G1901" s="40" t="s">
        <v>10510</v>
      </c>
      <c r="H1901" s="167" t="s">
        <v>5898</v>
      </c>
      <c r="I1901" s="40" t="s">
        <v>5898</v>
      </c>
    </row>
    <row r="1902" spans="3:9" x14ac:dyDescent="0.15">
      <c r="C1902" s="40" t="str">
        <f>IFERROR(IF(AND(I1902&lt;&gt;"",I1902&gt;=$E$2),MAX($C$4:C1901)+1,""),"")</f>
        <v/>
      </c>
      <c r="D1902" s="99" t="str">
        <f>IFERROR(IF(AND(H1902&lt;&gt;"",H1902&gt;=$E$2),MAX($D$4:D1901)+1,""),"")</f>
        <v/>
      </c>
      <c r="F1902" s="40" t="s">
        <v>10511</v>
      </c>
      <c r="G1902" s="40" t="s">
        <v>10512</v>
      </c>
      <c r="H1902" s="167" t="s">
        <v>5898</v>
      </c>
      <c r="I1902" s="40" t="s">
        <v>5898</v>
      </c>
    </row>
    <row r="1903" spans="3:9" x14ac:dyDescent="0.15">
      <c r="C1903" s="40" t="str">
        <f>IFERROR(IF(AND(I1903&lt;&gt;"",I1903&gt;=$E$2),MAX($C$4:C1902)+1,""),"")</f>
        <v/>
      </c>
      <c r="D1903" s="99" t="str">
        <f>IFERROR(IF(AND(H1903&lt;&gt;"",H1903&gt;=$E$2),MAX($D$4:D1902)+1,""),"")</f>
        <v/>
      </c>
      <c r="F1903" s="40" t="s">
        <v>10513</v>
      </c>
      <c r="G1903" s="40" t="s">
        <v>10514</v>
      </c>
      <c r="H1903" s="167" t="s">
        <v>5898</v>
      </c>
      <c r="I1903" s="40" t="s">
        <v>5898</v>
      </c>
    </row>
    <row r="1904" spans="3:9" x14ac:dyDescent="0.15">
      <c r="C1904" s="40" t="str">
        <f>IFERROR(IF(AND(I1904&lt;&gt;"",I1904&gt;=$E$2),MAX($C$4:C1903)+1,""),"")</f>
        <v/>
      </c>
      <c r="D1904" s="99" t="str">
        <f>IFERROR(IF(AND(H1904&lt;&gt;"",H1904&gt;=$E$2),MAX($D$4:D1903)+1,""),"")</f>
        <v/>
      </c>
      <c r="F1904" s="40" t="s">
        <v>10515</v>
      </c>
      <c r="G1904" s="40" t="s">
        <v>10516</v>
      </c>
      <c r="H1904" s="167" t="s">
        <v>5898</v>
      </c>
      <c r="I1904" s="40" t="s">
        <v>5898</v>
      </c>
    </row>
    <row r="1905" spans="3:9" x14ac:dyDescent="0.15">
      <c r="C1905" s="40" t="str">
        <f>IFERROR(IF(AND(I1905&lt;&gt;"",I1905&gt;=$E$2),MAX($C$4:C1904)+1,""),"")</f>
        <v/>
      </c>
      <c r="D1905" s="99" t="str">
        <f>IFERROR(IF(AND(H1905&lt;&gt;"",H1905&gt;=$E$2),MAX($D$4:D1904)+1,""),"")</f>
        <v/>
      </c>
      <c r="F1905" s="40" t="s">
        <v>10517</v>
      </c>
      <c r="G1905" s="40" t="s">
        <v>10518</v>
      </c>
      <c r="H1905" s="167" t="s">
        <v>5898</v>
      </c>
      <c r="I1905" s="40" t="s">
        <v>5898</v>
      </c>
    </row>
    <row r="1906" spans="3:9" x14ac:dyDescent="0.15">
      <c r="C1906" s="40" t="str">
        <f>IFERROR(IF(AND(I1906&lt;&gt;"",I1906&gt;=$E$2),MAX($C$4:C1905)+1,""),"")</f>
        <v/>
      </c>
      <c r="D1906" s="99" t="str">
        <f>IFERROR(IF(AND(H1906&lt;&gt;"",H1906&gt;=$E$2),MAX($D$4:D1905)+1,""),"")</f>
        <v/>
      </c>
      <c r="F1906" s="40" t="s">
        <v>10519</v>
      </c>
      <c r="G1906" s="40" t="s">
        <v>10520</v>
      </c>
      <c r="H1906" s="167" t="s">
        <v>5898</v>
      </c>
      <c r="I1906" s="40" t="s">
        <v>5898</v>
      </c>
    </row>
    <row r="1907" spans="3:9" x14ac:dyDescent="0.15">
      <c r="C1907" s="40" t="str">
        <f>IFERROR(IF(AND(I1907&lt;&gt;"",I1907&gt;=$E$2),MAX($C$4:C1906)+1,""),"")</f>
        <v/>
      </c>
      <c r="D1907" s="99" t="str">
        <f>IFERROR(IF(AND(H1907&lt;&gt;"",H1907&gt;=$E$2),MAX($D$4:D1906)+1,""),"")</f>
        <v/>
      </c>
      <c r="F1907" s="40" t="s">
        <v>10521</v>
      </c>
      <c r="G1907" s="40" t="s">
        <v>10522</v>
      </c>
      <c r="H1907" s="167" t="s">
        <v>5898</v>
      </c>
      <c r="I1907" s="40" t="s">
        <v>5898</v>
      </c>
    </row>
    <row r="1908" spans="3:9" x14ac:dyDescent="0.15">
      <c r="C1908" s="40" t="str">
        <f>IFERROR(IF(AND(I1908&lt;&gt;"",I1908&gt;=$E$2),MAX($C$4:C1907)+1,""),"")</f>
        <v/>
      </c>
      <c r="D1908" s="99" t="str">
        <f>IFERROR(IF(AND(H1908&lt;&gt;"",H1908&gt;=$E$2),MAX($D$4:D1907)+1,""),"")</f>
        <v/>
      </c>
      <c r="F1908" s="40" t="s">
        <v>10523</v>
      </c>
      <c r="G1908" s="40" t="s">
        <v>10524</v>
      </c>
      <c r="H1908" s="167" t="s">
        <v>5898</v>
      </c>
      <c r="I1908" s="40" t="s">
        <v>5898</v>
      </c>
    </row>
    <row r="1909" spans="3:9" x14ac:dyDescent="0.15">
      <c r="C1909" s="40" t="str">
        <f>IFERROR(IF(AND(I1909&lt;&gt;"",I1909&gt;=$E$2),MAX($C$4:C1908)+1,""),"")</f>
        <v/>
      </c>
      <c r="D1909" s="99" t="str">
        <f>IFERROR(IF(AND(H1909&lt;&gt;"",H1909&gt;=$E$2),MAX($D$4:D1908)+1,""),"")</f>
        <v/>
      </c>
      <c r="F1909" s="40" t="s">
        <v>10525</v>
      </c>
      <c r="G1909" s="40" t="s">
        <v>10526</v>
      </c>
      <c r="H1909" s="167" t="s">
        <v>5898</v>
      </c>
      <c r="I1909" s="40" t="s">
        <v>5898</v>
      </c>
    </row>
    <row r="1910" spans="3:9" x14ac:dyDescent="0.15">
      <c r="C1910" s="40" t="str">
        <f>IFERROR(IF(AND(I1910&lt;&gt;"",I1910&gt;=$E$2),MAX($C$4:C1909)+1,""),"")</f>
        <v/>
      </c>
      <c r="D1910" s="99" t="str">
        <f>IFERROR(IF(AND(H1910&lt;&gt;"",H1910&gt;=$E$2),MAX($D$4:D1909)+1,""),"")</f>
        <v/>
      </c>
      <c r="F1910" s="40" t="s">
        <v>10527</v>
      </c>
      <c r="G1910" s="40" t="s">
        <v>10528</v>
      </c>
      <c r="H1910" s="167" t="s">
        <v>5898</v>
      </c>
      <c r="I1910" s="40" t="s">
        <v>5898</v>
      </c>
    </row>
    <row r="1911" spans="3:9" x14ac:dyDescent="0.15">
      <c r="C1911" s="40" t="str">
        <f>IFERROR(IF(AND(I1911&lt;&gt;"",I1911&gt;=$E$2),MAX($C$4:C1910)+1,""),"")</f>
        <v/>
      </c>
      <c r="D1911" s="99" t="str">
        <f>IFERROR(IF(AND(H1911&lt;&gt;"",H1911&gt;=$E$2),MAX($D$4:D1910)+1,""),"")</f>
        <v/>
      </c>
      <c r="F1911" s="40" t="s">
        <v>10529</v>
      </c>
      <c r="G1911" s="40" t="s">
        <v>10530</v>
      </c>
      <c r="H1911" s="167" t="s">
        <v>5898</v>
      </c>
      <c r="I1911" s="40" t="s">
        <v>5898</v>
      </c>
    </row>
    <row r="1912" spans="3:9" x14ac:dyDescent="0.15">
      <c r="C1912" s="40" t="str">
        <f>IFERROR(IF(AND(I1912&lt;&gt;"",I1912&gt;=$E$2),MAX($C$4:C1911)+1,""),"")</f>
        <v/>
      </c>
      <c r="D1912" s="99" t="str">
        <f>IFERROR(IF(AND(H1912&lt;&gt;"",H1912&gt;=$E$2),MAX($D$4:D1911)+1,""),"")</f>
        <v/>
      </c>
      <c r="F1912" s="40" t="s">
        <v>10531</v>
      </c>
      <c r="G1912" s="40" t="s">
        <v>10532</v>
      </c>
      <c r="H1912" s="167" t="s">
        <v>5898</v>
      </c>
      <c r="I1912" s="40" t="s">
        <v>5898</v>
      </c>
    </row>
    <row r="1913" spans="3:9" x14ac:dyDescent="0.15">
      <c r="C1913" s="40" t="str">
        <f>IFERROR(IF(AND(I1913&lt;&gt;"",I1913&gt;=$E$2),MAX($C$4:C1912)+1,""),"")</f>
        <v/>
      </c>
      <c r="D1913" s="99" t="str">
        <f>IFERROR(IF(AND(H1913&lt;&gt;"",H1913&gt;=$E$2),MAX($D$4:D1912)+1,""),"")</f>
        <v/>
      </c>
      <c r="F1913" s="40" t="s">
        <v>10533</v>
      </c>
      <c r="G1913" s="40" t="s">
        <v>10534</v>
      </c>
      <c r="H1913" s="167" t="s">
        <v>5898</v>
      </c>
      <c r="I1913" s="40" t="s">
        <v>5898</v>
      </c>
    </row>
    <row r="1914" spans="3:9" x14ac:dyDescent="0.15">
      <c r="C1914" s="40" t="str">
        <f>IFERROR(IF(AND(I1914&lt;&gt;"",I1914&gt;=$E$2),MAX($C$4:C1913)+1,""),"")</f>
        <v/>
      </c>
      <c r="D1914" s="99" t="str">
        <f>IFERROR(IF(AND(H1914&lt;&gt;"",H1914&gt;=$E$2),MAX($D$4:D1913)+1,""),"")</f>
        <v/>
      </c>
      <c r="F1914" s="40" t="s">
        <v>10535</v>
      </c>
      <c r="G1914" s="40" t="s">
        <v>10536</v>
      </c>
      <c r="H1914" s="167" t="s">
        <v>5898</v>
      </c>
      <c r="I1914" s="40" t="s">
        <v>5898</v>
      </c>
    </row>
    <row r="1915" spans="3:9" x14ac:dyDescent="0.15">
      <c r="C1915" s="40" t="str">
        <f>IFERROR(IF(AND(I1915&lt;&gt;"",I1915&gt;=$E$2),MAX($C$4:C1914)+1,""),"")</f>
        <v/>
      </c>
      <c r="D1915" s="99" t="str">
        <f>IFERROR(IF(AND(H1915&lt;&gt;"",H1915&gt;=$E$2),MAX($D$4:D1914)+1,""),"")</f>
        <v/>
      </c>
      <c r="F1915" s="40" t="s">
        <v>10537</v>
      </c>
      <c r="G1915" s="40" t="s">
        <v>10538</v>
      </c>
      <c r="H1915" s="167" t="s">
        <v>5898</v>
      </c>
      <c r="I1915" s="40" t="s">
        <v>5898</v>
      </c>
    </row>
    <row r="1916" spans="3:9" x14ac:dyDescent="0.15">
      <c r="C1916" s="40" t="str">
        <f>IFERROR(IF(AND(I1916&lt;&gt;"",I1916&gt;=$E$2),MAX($C$4:C1915)+1,""),"")</f>
        <v/>
      </c>
      <c r="D1916" s="99" t="str">
        <f>IFERROR(IF(AND(H1916&lt;&gt;"",H1916&gt;=$E$2),MAX($D$4:D1915)+1,""),"")</f>
        <v/>
      </c>
      <c r="F1916" s="40" t="s">
        <v>10539</v>
      </c>
      <c r="G1916" s="40" t="s">
        <v>10540</v>
      </c>
      <c r="H1916" s="167" t="s">
        <v>5898</v>
      </c>
      <c r="I1916" s="40" t="s">
        <v>5898</v>
      </c>
    </row>
    <row r="1917" spans="3:9" x14ac:dyDescent="0.15">
      <c r="C1917" s="40" t="str">
        <f>IFERROR(IF(AND(I1917&lt;&gt;"",I1917&gt;=$E$2),MAX($C$4:C1916)+1,""),"")</f>
        <v/>
      </c>
      <c r="D1917" s="99" t="str">
        <f>IFERROR(IF(AND(H1917&lt;&gt;"",H1917&gt;=$E$2),MAX($D$4:D1916)+1,""),"")</f>
        <v/>
      </c>
      <c r="F1917" s="40" t="s">
        <v>10541</v>
      </c>
      <c r="G1917" s="40" t="s">
        <v>10542</v>
      </c>
      <c r="H1917" s="167" t="s">
        <v>5898</v>
      </c>
      <c r="I1917" s="40" t="s">
        <v>5898</v>
      </c>
    </row>
    <row r="1918" spans="3:9" x14ac:dyDescent="0.15">
      <c r="C1918" s="40" t="str">
        <f>IFERROR(IF(AND(I1918&lt;&gt;"",I1918&gt;=$E$2),MAX($C$4:C1917)+1,""),"")</f>
        <v/>
      </c>
      <c r="D1918" s="99" t="str">
        <f>IFERROR(IF(AND(H1918&lt;&gt;"",H1918&gt;=$E$2),MAX($D$4:D1917)+1,""),"")</f>
        <v/>
      </c>
      <c r="F1918" s="40" t="s">
        <v>10543</v>
      </c>
      <c r="G1918" s="40" t="s">
        <v>10544</v>
      </c>
      <c r="H1918" s="167" t="s">
        <v>5898</v>
      </c>
      <c r="I1918" s="40" t="s">
        <v>5898</v>
      </c>
    </row>
    <row r="1919" spans="3:9" x14ac:dyDescent="0.15">
      <c r="C1919" s="40" t="str">
        <f>IFERROR(IF(AND(I1919&lt;&gt;"",I1919&gt;=$E$2),MAX($C$4:C1918)+1,""),"")</f>
        <v/>
      </c>
      <c r="D1919" s="99" t="str">
        <f>IFERROR(IF(AND(H1919&lt;&gt;"",H1919&gt;=$E$2),MAX($D$4:D1918)+1,""),"")</f>
        <v/>
      </c>
      <c r="F1919" s="40" t="s">
        <v>10545</v>
      </c>
      <c r="G1919" s="40" t="s">
        <v>10546</v>
      </c>
      <c r="H1919" s="167" t="s">
        <v>5898</v>
      </c>
      <c r="I1919" s="40" t="s">
        <v>5898</v>
      </c>
    </row>
    <row r="1920" spans="3:9" x14ac:dyDescent="0.15">
      <c r="C1920" s="40" t="str">
        <f>IFERROR(IF(AND(I1920&lt;&gt;"",I1920&gt;=$E$2),MAX($C$4:C1919)+1,""),"")</f>
        <v/>
      </c>
      <c r="D1920" s="99" t="str">
        <f>IFERROR(IF(AND(H1920&lt;&gt;"",H1920&gt;=$E$2),MAX($D$4:D1919)+1,""),"")</f>
        <v/>
      </c>
      <c r="F1920" s="40" t="s">
        <v>10547</v>
      </c>
      <c r="G1920" s="40" t="s">
        <v>10548</v>
      </c>
      <c r="H1920" s="167" t="s">
        <v>5898</v>
      </c>
      <c r="I1920" s="40" t="s">
        <v>5898</v>
      </c>
    </row>
    <row r="1921" spans="3:9" x14ac:dyDescent="0.15">
      <c r="C1921" s="40" t="str">
        <f>IFERROR(IF(AND(I1921&lt;&gt;"",I1921&gt;=$E$2),MAX($C$4:C1920)+1,""),"")</f>
        <v/>
      </c>
      <c r="D1921" s="99" t="str">
        <f>IFERROR(IF(AND(H1921&lt;&gt;"",H1921&gt;=$E$2),MAX($D$4:D1920)+1,""),"")</f>
        <v/>
      </c>
      <c r="F1921" s="40" t="s">
        <v>10549</v>
      </c>
      <c r="G1921" s="40" t="s">
        <v>10550</v>
      </c>
      <c r="H1921" s="167" t="s">
        <v>5898</v>
      </c>
      <c r="I1921" s="40" t="s">
        <v>5898</v>
      </c>
    </row>
    <row r="1922" spans="3:9" x14ac:dyDescent="0.15">
      <c r="C1922" s="40" t="str">
        <f>IFERROR(IF(AND(I1922&lt;&gt;"",I1922&gt;=$E$2),MAX($C$4:C1921)+1,""),"")</f>
        <v/>
      </c>
      <c r="D1922" s="99" t="str">
        <f>IFERROR(IF(AND(H1922&lt;&gt;"",H1922&gt;=$E$2),MAX($D$4:D1921)+1,""),"")</f>
        <v/>
      </c>
      <c r="F1922" s="40" t="s">
        <v>10551</v>
      </c>
      <c r="G1922" s="40" t="s">
        <v>10552</v>
      </c>
      <c r="H1922" s="167">
        <v>0.5</v>
      </c>
      <c r="I1922" s="40" t="s">
        <v>5898</v>
      </c>
    </row>
    <row r="1923" spans="3:9" x14ac:dyDescent="0.15">
      <c r="C1923" s="40" t="str">
        <f>IFERROR(IF(AND(I1923&lt;&gt;"",I1923&gt;=$E$2),MAX($C$4:C1922)+1,""),"")</f>
        <v/>
      </c>
      <c r="D1923" s="99" t="str">
        <f>IFERROR(IF(AND(H1923&lt;&gt;"",H1923&gt;=$E$2),MAX($D$4:D1922)+1,""),"")</f>
        <v/>
      </c>
      <c r="F1923" s="40" t="s">
        <v>10553</v>
      </c>
      <c r="G1923" s="40" t="s">
        <v>10554</v>
      </c>
      <c r="H1923" s="167">
        <v>0.6</v>
      </c>
      <c r="I1923" s="40" t="s">
        <v>5898</v>
      </c>
    </row>
    <row r="1924" spans="3:9" x14ac:dyDescent="0.15">
      <c r="C1924" s="40" t="str">
        <f>IFERROR(IF(AND(I1924&lt;&gt;"",I1924&gt;=$E$2),MAX($C$4:C1923)+1,""),"")</f>
        <v/>
      </c>
      <c r="D1924" s="99" t="str">
        <f>IFERROR(IF(AND(H1924&lt;&gt;"",H1924&gt;=$E$2),MAX($D$4:D1923)+1,""),"")</f>
        <v/>
      </c>
      <c r="F1924" s="40" t="s">
        <v>10555</v>
      </c>
      <c r="G1924" s="40" t="s">
        <v>10556</v>
      </c>
      <c r="H1924" s="167" t="s">
        <v>5898</v>
      </c>
      <c r="I1924" s="40" t="s">
        <v>5898</v>
      </c>
    </row>
    <row r="1925" spans="3:9" x14ac:dyDescent="0.15">
      <c r="C1925" s="40" t="str">
        <f>IFERROR(IF(AND(I1925&lt;&gt;"",I1925&gt;=$E$2),MAX($C$4:C1924)+1,""),"")</f>
        <v/>
      </c>
      <c r="D1925" s="99" t="str">
        <f>IFERROR(IF(AND(H1925&lt;&gt;"",H1925&gt;=$E$2),MAX($D$4:D1924)+1,""),"")</f>
        <v/>
      </c>
      <c r="F1925" s="40" t="s">
        <v>10557</v>
      </c>
      <c r="G1925" s="40" t="s">
        <v>10558</v>
      </c>
      <c r="H1925" s="167" t="s">
        <v>5898</v>
      </c>
      <c r="I1925" s="40" t="s">
        <v>5898</v>
      </c>
    </row>
    <row r="1926" spans="3:9" x14ac:dyDescent="0.15">
      <c r="C1926" s="40" t="str">
        <f>IFERROR(IF(AND(I1926&lt;&gt;"",I1926&gt;=$E$2),MAX($C$4:C1925)+1,""),"")</f>
        <v/>
      </c>
      <c r="D1926" s="99" t="str">
        <f>IFERROR(IF(AND(H1926&lt;&gt;"",H1926&gt;=$E$2),MAX($D$4:D1925)+1,""),"")</f>
        <v/>
      </c>
      <c r="F1926" s="40" t="s">
        <v>10559</v>
      </c>
      <c r="G1926" s="40" t="s">
        <v>10560</v>
      </c>
      <c r="H1926" s="167" t="s">
        <v>5898</v>
      </c>
      <c r="I1926" s="40" t="s">
        <v>5898</v>
      </c>
    </row>
    <row r="1927" spans="3:9" x14ac:dyDescent="0.15">
      <c r="C1927" s="40" t="str">
        <f>IFERROR(IF(AND(I1927&lt;&gt;"",I1927&gt;=$E$2),MAX($C$4:C1926)+1,""),"")</f>
        <v/>
      </c>
      <c r="D1927" s="99" t="str">
        <f>IFERROR(IF(AND(H1927&lt;&gt;"",H1927&gt;=$E$2),MAX($D$4:D1926)+1,""),"")</f>
        <v/>
      </c>
      <c r="F1927" s="40" t="s">
        <v>10561</v>
      </c>
      <c r="G1927" s="40" t="s">
        <v>10562</v>
      </c>
      <c r="H1927" s="167" t="s">
        <v>5898</v>
      </c>
      <c r="I1927" s="40" t="s">
        <v>5898</v>
      </c>
    </row>
    <row r="1928" spans="3:9" x14ac:dyDescent="0.15">
      <c r="C1928" s="40" t="str">
        <f>IFERROR(IF(AND(I1928&lt;&gt;"",I1928&gt;=$E$2),MAX($C$4:C1927)+1,""),"")</f>
        <v/>
      </c>
      <c r="D1928" s="99" t="str">
        <f>IFERROR(IF(AND(H1928&lt;&gt;"",H1928&gt;=$E$2),MAX($D$4:D1927)+1,""),"")</f>
        <v/>
      </c>
      <c r="F1928" s="40" t="s">
        <v>10563</v>
      </c>
      <c r="G1928" s="40" t="s">
        <v>10564</v>
      </c>
      <c r="H1928" s="167" t="s">
        <v>5898</v>
      </c>
      <c r="I1928" s="40" t="s">
        <v>5898</v>
      </c>
    </row>
    <row r="1929" spans="3:9" x14ac:dyDescent="0.15">
      <c r="C1929" s="40" t="str">
        <f>IFERROR(IF(AND(I1929&lt;&gt;"",I1929&gt;=$E$2),MAX($C$4:C1928)+1,""),"")</f>
        <v/>
      </c>
      <c r="D1929" s="99" t="str">
        <f>IFERROR(IF(AND(H1929&lt;&gt;"",H1929&gt;=$E$2),MAX($D$4:D1928)+1,""),"")</f>
        <v/>
      </c>
      <c r="F1929" s="40" t="s">
        <v>10565</v>
      </c>
      <c r="G1929" s="40" t="s">
        <v>10566</v>
      </c>
      <c r="H1929" s="167" t="s">
        <v>5898</v>
      </c>
      <c r="I1929" s="40" t="s">
        <v>5898</v>
      </c>
    </row>
    <row r="1930" spans="3:9" x14ac:dyDescent="0.15">
      <c r="C1930" s="40" t="str">
        <f>IFERROR(IF(AND(I1930&lt;&gt;"",I1930&gt;=$E$2),MAX($C$4:C1929)+1,""),"")</f>
        <v/>
      </c>
      <c r="D1930" s="99" t="str">
        <f>IFERROR(IF(AND(H1930&lt;&gt;"",H1930&gt;=$E$2),MAX($D$4:D1929)+1,""),"")</f>
        <v/>
      </c>
      <c r="F1930" s="40" t="s">
        <v>10567</v>
      </c>
      <c r="G1930" s="40" t="s">
        <v>10568</v>
      </c>
      <c r="H1930" s="167" t="s">
        <v>5898</v>
      </c>
      <c r="I1930" s="40" t="s">
        <v>5898</v>
      </c>
    </row>
    <row r="1931" spans="3:9" x14ac:dyDescent="0.15">
      <c r="C1931" s="40" t="str">
        <f>IFERROR(IF(AND(I1931&lt;&gt;"",I1931&gt;=$E$2),MAX($C$4:C1930)+1,""),"")</f>
        <v/>
      </c>
      <c r="D1931" s="99" t="str">
        <f>IFERROR(IF(AND(H1931&lt;&gt;"",H1931&gt;=$E$2),MAX($D$4:D1930)+1,""),"")</f>
        <v/>
      </c>
      <c r="F1931" s="40" t="s">
        <v>10569</v>
      </c>
      <c r="G1931" s="40" t="s">
        <v>10570</v>
      </c>
      <c r="H1931" s="167" t="s">
        <v>5898</v>
      </c>
      <c r="I1931" s="40" t="s">
        <v>5898</v>
      </c>
    </row>
    <row r="1932" spans="3:9" x14ac:dyDescent="0.15">
      <c r="C1932" s="40" t="str">
        <f>IFERROR(IF(AND(I1932&lt;&gt;"",I1932&gt;=$E$2),MAX($C$4:C1931)+1,""),"")</f>
        <v/>
      </c>
      <c r="D1932" s="99" t="str">
        <f>IFERROR(IF(AND(H1932&lt;&gt;"",H1932&gt;=$E$2),MAX($D$4:D1931)+1,""),"")</f>
        <v/>
      </c>
      <c r="F1932" s="40" t="s">
        <v>10571</v>
      </c>
      <c r="G1932" s="40" t="s">
        <v>10572</v>
      </c>
      <c r="H1932" s="167" t="s">
        <v>5898</v>
      </c>
      <c r="I1932" s="40" t="s">
        <v>5898</v>
      </c>
    </row>
    <row r="1933" spans="3:9" x14ac:dyDescent="0.15">
      <c r="C1933" s="40" t="str">
        <f>IFERROR(IF(AND(I1933&lt;&gt;"",I1933&gt;=$E$2),MAX($C$4:C1932)+1,""),"")</f>
        <v/>
      </c>
      <c r="D1933" s="99" t="str">
        <f>IFERROR(IF(AND(H1933&lt;&gt;"",H1933&gt;=$E$2),MAX($D$4:D1932)+1,""),"")</f>
        <v/>
      </c>
      <c r="F1933" s="40" t="s">
        <v>10573</v>
      </c>
      <c r="G1933" s="40" t="s">
        <v>10574</v>
      </c>
      <c r="H1933" s="167" t="s">
        <v>5898</v>
      </c>
      <c r="I1933" s="40" t="s">
        <v>5898</v>
      </c>
    </row>
    <row r="1934" spans="3:9" x14ac:dyDescent="0.15">
      <c r="C1934" s="40" t="str">
        <f>IFERROR(IF(AND(I1934&lt;&gt;"",I1934&gt;=$E$2),MAX($C$4:C1933)+1,""),"")</f>
        <v/>
      </c>
      <c r="D1934" s="99" t="str">
        <f>IFERROR(IF(AND(H1934&lt;&gt;"",H1934&gt;=$E$2),MAX($D$4:D1933)+1,""),"")</f>
        <v/>
      </c>
      <c r="F1934" s="40" t="s">
        <v>10575</v>
      </c>
      <c r="G1934" s="40" t="s">
        <v>10576</v>
      </c>
      <c r="H1934" s="167" t="s">
        <v>5898</v>
      </c>
      <c r="I1934" s="40" t="s">
        <v>5898</v>
      </c>
    </row>
    <row r="1935" spans="3:9" x14ac:dyDescent="0.15">
      <c r="C1935" s="40" t="str">
        <f>IFERROR(IF(AND(I1935&lt;&gt;"",I1935&gt;=$E$2),MAX($C$4:C1934)+1,""),"")</f>
        <v/>
      </c>
      <c r="D1935" s="99" t="str">
        <f>IFERROR(IF(AND(H1935&lt;&gt;"",H1935&gt;=$E$2),MAX($D$4:D1934)+1,""),"")</f>
        <v/>
      </c>
      <c r="F1935" s="40" t="s">
        <v>10577</v>
      </c>
      <c r="G1935" s="40" t="s">
        <v>10578</v>
      </c>
      <c r="H1935" s="167" t="s">
        <v>5898</v>
      </c>
      <c r="I1935" s="40" t="s">
        <v>5898</v>
      </c>
    </row>
    <row r="1936" spans="3:9" x14ac:dyDescent="0.15">
      <c r="C1936" s="40" t="str">
        <f>IFERROR(IF(AND(I1936&lt;&gt;"",I1936&gt;=$E$2),MAX($C$4:C1935)+1,""),"")</f>
        <v/>
      </c>
      <c r="D1936" s="99" t="str">
        <f>IFERROR(IF(AND(H1936&lt;&gt;"",H1936&gt;=$E$2),MAX($D$4:D1935)+1,""),"")</f>
        <v/>
      </c>
      <c r="F1936" s="40" t="s">
        <v>10579</v>
      </c>
      <c r="G1936" s="40" t="s">
        <v>10580</v>
      </c>
      <c r="H1936" s="167" t="s">
        <v>5898</v>
      </c>
      <c r="I1936" s="40" t="s">
        <v>5898</v>
      </c>
    </row>
    <row r="1937" spans="3:9" x14ac:dyDescent="0.15">
      <c r="C1937" s="40" t="str">
        <f>IFERROR(IF(AND(I1937&lt;&gt;"",I1937&gt;=$E$2),MAX($C$4:C1936)+1,""),"")</f>
        <v/>
      </c>
      <c r="D1937" s="99" t="str">
        <f>IFERROR(IF(AND(H1937&lt;&gt;"",H1937&gt;=$E$2),MAX($D$4:D1936)+1,""),"")</f>
        <v/>
      </c>
      <c r="F1937" s="40" t="s">
        <v>10581</v>
      </c>
      <c r="G1937" s="40" t="s">
        <v>10582</v>
      </c>
      <c r="H1937" s="167" t="s">
        <v>5898</v>
      </c>
      <c r="I1937" s="40" t="s">
        <v>5898</v>
      </c>
    </row>
    <row r="1938" spans="3:9" x14ac:dyDescent="0.15">
      <c r="C1938" s="40" t="str">
        <f>IFERROR(IF(AND(I1938&lt;&gt;"",I1938&gt;=$E$2),MAX($C$4:C1937)+1,""),"")</f>
        <v/>
      </c>
      <c r="D1938" s="99" t="str">
        <f>IFERROR(IF(AND(H1938&lt;&gt;"",H1938&gt;=$E$2),MAX($D$4:D1937)+1,""),"")</f>
        <v/>
      </c>
      <c r="F1938" s="40" t="s">
        <v>10583</v>
      </c>
      <c r="G1938" s="40" t="s">
        <v>10584</v>
      </c>
      <c r="H1938" s="167" t="s">
        <v>5898</v>
      </c>
      <c r="I1938" s="40" t="s">
        <v>5898</v>
      </c>
    </row>
    <row r="1939" spans="3:9" x14ac:dyDescent="0.15">
      <c r="C1939" s="40" t="str">
        <f>IFERROR(IF(AND(I1939&lt;&gt;"",I1939&gt;=$E$2),MAX($C$4:C1938)+1,""),"")</f>
        <v/>
      </c>
      <c r="D1939" s="99" t="str">
        <f>IFERROR(IF(AND(H1939&lt;&gt;"",H1939&gt;=$E$2),MAX($D$4:D1938)+1,""),"")</f>
        <v/>
      </c>
      <c r="F1939" s="40" t="s">
        <v>10585</v>
      </c>
      <c r="G1939" s="40" t="s">
        <v>10586</v>
      </c>
      <c r="H1939" s="167" t="s">
        <v>5898</v>
      </c>
      <c r="I1939" s="40" t="s">
        <v>5898</v>
      </c>
    </row>
    <row r="1940" spans="3:9" x14ac:dyDescent="0.15">
      <c r="C1940" s="40" t="str">
        <f>IFERROR(IF(AND(I1940&lt;&gt;"",I1940&gt;=$E$2),MAX($C$4:C1939)+1,""),"")</f>
        <v/>
      </c>
      <c r="D1940" s="99" t="str">
        <f>IFERROR(IF(AND(H1940&lt;&gt;"",H1940&gt;=$E$2),MAX($D$4:D1939)+1,""),"")</f>
        <v/>
      </c>
      <c r="F1940" s="40" t="s">
        <v>10587</v>
      </c>
      <c r="G1940" s="40" t="s">
        <v>10588</v>
      </c>
      <c r="H1940" s="167" t="s">
        <v>5898</v>
      </c>
      <c r="I1940" s="40" t="s">
        <v>5898</v>
      </c>
    </row>
    <row r="1941" spans="3:9" x14ac:dyDescent="0.15">
      <c r="C1941" s="40" t="str">
        <f>IFERROR(IF(AND(I1941&lt;&gt;"",I1941&gt;=$E$2),MAX($C$4:C1940)+1,""),"")</f>
        <v/>
      </c>
      <c r="D1941" s="99" t="str">
        <f>IFERROR(IF(AND(H1941&lt;&gt;"",H1941&gt;=$E$2),MAX($D$4:D1940)+1,""),"")</f>
        <v/>
      </c>
      <c r="F1941" s="40" t="s">
        <v>10589</v>
      </c>
      <c r="G1941" s="40" t="s">
        <v>10590</v>
      </c>
      <c r="H1941" s="167" t="s">
        <v>5898</v>
      </c>
      <c r="I1941" s="40" t="s">
        <v>5898</v>
      </c>
    </row>
    <row r="1942" spans="3:9" x14ac:dyDescent="0.15">
      <c r="C1942" s="40" t="str">
        <f>IFERROR(IF(AND(I1942&lt;&gt;"",I1942&gt;=$E$2),MAX($C$4:C1941)+1,""),"")</f>
        <v/>
      </c>
      <c r="D1942" s="99" t="str">
        <f>IFERROR(IF(AND(H1942&lt;&gt;"",H1942&gt;=$E$2),MAX($D$4:D1941)+1,""),"")</f>
        <v/>
      </c>
      <c r="F1942" s="40" t="s">
        <v>10591</v>
      </c>
      <c r="G1942" s="40" t="s">
        <v>10592</v>
      </c>
      <c r="H1942" s="167" t="s">
        <v>5898</v>
      </c>
      <c r="I1942" s="40" t="s">
        <v>5898</v>
      </c>
    </row>
    <row r="1943" spans="3:9" x14ac:dyDescent="0.15">
      <c r="C1943" s="40" t="str">
        <f>IFERROR(IF(AND(I1943&lt;&gt;"",I1943&gt;=$E$2),MAX($C$4:C1942)+1,""),"")</f>
        <v/>
      </c>
      <c r="D1943" s="99" t="str">
        <f>IFERROR(IF(AND(H1943&lt;&gt;"",H1943&gt;=$E$2),MAX($D$4:D1942)+1,""),"")</f>
        <v/>
      </c>
      <c r="F1943" s="40" t="s">
        <v>10593</v>
      </c>
      <c r="G1943" s="40" t="s">
        <v>10594</v>
      </c>
      <c r="H1943" s="167" t="s">
        <v>5898</v>
      </c>
      <c r="I1943" s="40" t="s">
        <v>5898</v>
      </c>
    </row>
    <row r="1944" spans="3:9" x14ac:dyDescent="0.15">
      <c r="C1944" s="40" t="str">
        <f>IFERROR(IF(AND(I1944&lt;&gt;"",I1944&gt;=$E$2),MAX($C$4:C1943)+1,""),"")</f>
        <v/>
      </c>
      <c r="D1944" s="99" t="str">
        <f>IFERROR(IF(AND(H1944&lt;&gt;"",H1944&gt;=$E$2),MAX($D$4:D1943)+1,""),"")</f>
        <v/>
      </c>
      <c r="F1944" s="40" t="s">
        <v>10595</v>
      </c>
      <c r="G1944" s="40" t="s">
        <v>10596</v>
      </c>
      <c r="H1944" s="167" t="s">
        <v>5898</v>
      </c>
      <c r="I1944" s="40" t="s">
        <v>5898</v>
      </c>
    </row>
    <row r="1945" spans="3:9" x14ac:dyDescent="0.15">
      <c r="C1945" s="40" t="str">
        <f>IFERROR(IF(AND(I1945&lt;&gt;"",I1945&gt;=$E$2),MAX($C$4:C1944)+1,""),"")</f>
        <v/>
      </c>
      <c r="D1945" s="99" t="str">
        <f>IFERROR(IF(AND(H1945&lt;&gt;"",H1945&gt;=$E$2),MAX($D$4:D1944)+1,""),"")</f>
        <v/>
      </c>
      <c r="F1945" s="40" t="s">
        <v>10597</v>
      </c>
      <c r="G1945" s="40" t="s">
        <v>10598</v>
      </c>
      <c r="H1945" s="167" t="s">
        <v>5898</v>
      </c>
      <c r="I1945" s="40" t="s">
        <v>5898</v>
      </c>
    </row>
    <row r="1946" spans="3:9" x14ac:dyDescent="0.15">
      <c r="C1946" s="40" t="str">
        <f>IFERROR(IF(AND(I1946&lt;&gt;"",I1946&gt;=$E$2),MAX($C$4:C1945)+1,""),"")</f>
        <v/>
      </c>
      <c r="D1946" s="99" t="str">
        <f>IFERROR(IF(AND(H1946&lt;&gt;"",H1946&gt;=$E$2),MAX($D$4:D1945)+1,""),"")</f>
        <v/>
      </c>
      <c r="F1946" s="40" t="s">
        <v>10599</v>
      </c>
      <c r="G1946" s="40" t="s">
        <v>10600</v>
      </c>
      <c r="H1946" s="167" t="s">
        <v>5898</v>
      </c>
      <c r="I1946" s="40" t="s">
        <v>5898</v>
      </c>
    </row>
    <row r="1947" spans="3:9" x14ac:dyDescent="0.15">
      <c r="C1947" s="40" t="str">
        <f>IFERROR(IF(AND(I1947&lt;&gt;"",I1947&gt;=$E$2),MAX($C$4:C1946)+1,""),"")</f>
        <v/>
      </c>
      <c r="D1947" s="99" t="str">
        <f>IFERROR(IF(AND(H1947&lt;&gt;"",H1947&gt;=$E$2),MAX($D$4:D1946)+1,""),"")</f>
        <v/>
      </c>
      <c r="F1947" s="40" t="s">
        <v>10601</v>
      </c>
      <c r="G1947" s="40" t="s">
        <v>10602</v>
      </c>
      <c r="H1947" s="167" t="s">
        <v>5898</v>
      </c>
      <c r="I1947" s="40" t="s">
        <v>5898</v>
      </c>
    </row>
    <row r="1948" spans="3:9" x14ac:dyDescent="0.15">
      <c r="C1948" s="40" t="str">
        <f>IFERROR(IF(AND(I1948&lt;&gt;"",I1948&gt;=$E$2),MAX($C$4:C1947)+1,""),"")</f>
        <v/>
      </c>
      <c r="D1948" s="99" t="str">
        <f>IFERROR(IF(AND(H1948&lt;&gt;"",H1948&gt;=$E$2),MAX($D$4:D1947)+1,""),"")</f>
        <v/>
      </c>
      <c r="F1948" s="40" t="s">
        <v>10603</v>
      </c>
      <c r="G1948" s="40" t="s">
        <v>10604</v>
      </c>
      <c r="H1948" s="167" t="s">
        <v>5898</v>
      </c>
      <c r="I1948" s="40" t="s">
        <v>5898</v>
      </c>
    </row>
    <row r="1949" spans="3:9" x14ac:dyDescent="0.15">
      <c r="C1949" s="40" t="str">
        <f>IFERROR(IF(AND(I1949&lt;&gt;"",I1949&gt;=$E$2),MAX($C$4:C1948)+1,""),"")</f>
        <v/>
      </c>
      <c r="D1949" s="99" t="str">
        <f>IFERROR(IF(AND(H1949&lt;&gt;"",H1949&gt;=$E$2),MAX($D$4:D1948)+1,""),"")</f>
        <v/>
      </c>
      <c r="F1949" s="40" t="s">
        <v>10605</v>
      </c>
      <c r="G1949" s="40" t="s">
        <v>10606</v>
      </c>
      <c r="H1949" s="167" t="s">
        <v>5898</v>
      </c>
      <c r="I1949" s="40" t="s">
        <v>5898</v>
      </c>
    </row>
    <row r="1950" spans="3:9" x14ac:dyDescent="0.15">
      <c r="C1950" s="40" t="str">
        <f>IFERROR(IF(AND(I1950&lt;&gt;"",I1950&gt;=$E$2),MAX($C$4:C1949)+1,""),"")</f>
        <v/>
      </c>
      <c r="D1950" s="99" t="str">
        <f>IFERROR(IF(AND(H1950&lt;&gt;"",H1950&gt;=$E$2),MAX($D$4:D1949)+1,""),"")</f>
        <v/>
      </c>
      <c r="F1950" s="40" t="s">
        <v>10607</v>
      </c>
      <c r="G1950" s="40" t="s">
        <v>10608</v>
      </c>
      <c r="H1950" s="167" t="s">
        <v>5898</v>
      </c>
      <c r="I1950" s="40" t="s">
        <v>5898</v>
      </c>
    </row>
    <row r="1951" spans="3:9" x14ac:dyDescent="0.15">
      <c r="C1951" s="40" t="str">
        <f>IFERROR(IF(AND(I1951&lt;&gt;"",I1951&gt;=$E$2),MAX($C$4:C1950)+1,""),"")</f>
        <v/>
      </c>
      <c r="D1951" s="99" t="str">
        <f>IFERROR(IF(AND(H1951&lt;&gt;"",H1951&gt;=$E$2),MAX($D$4:D1950)+1,""),"")</f>
        <v/>
      </c>
      <c r="F1951" s="40" t="s">
        <v>10609</v>
      </c>
      <c r="G1951" s="40" t="s">
        <v>10610</v>
      </c>
      <c r="H1951" s="167" t="s">
        <v>5898</v>
      </c>
      <c r="I1951" s="40" t="s">
        <v>5898</v>
      </c>
    </row>
    <row r="1952" spans="3:9" x14ac:dyDescent="0.15">
      <c r="C1952" s="40" t="str">
        <f>IFERROR(IF(AND(I1952&lt;&gt;"",I1952&gt;=$E$2),MAX($C$4:C1951)+1,""),"")</f>
        <v/>
      </c>
      <c r="D1952" s="99" t="str">
        <f>IFERROR(IF(AND(H1952&lt;&gt;"",H1952&gt;=$E$2),MAX($D$4:D1951)+1,""),"")</f>
        <v/>
      </c>
      <c r="F1952" s="40" t="s">
        <v>10611</v>
      </c>
      <c r="G1952" s="40" t="s">
        <v>10612</v>
      </c>
      <c r="H1952" s="167" t="s">
        <v>5898</v>
      </c>
      <c r="I1952" s="40" t="s">
        <v>5898</v>
      </c>
    </row>
    <row r="1953" spans="3:9" x14ac:dyDescent="0.15">
      <c r="C1953" s="40" t="str">
        <f>IFERROR(IF(AND(I1953&lt;&gt;"",I1953&gt;=$E$2),MAX($C$4:C1952)+1,""),"")</f>
        <v/>
      </c>
      <c r="D1953" s="99" t="str">
        <f>IFERROR(IF(AND(H1953&lt;&gt;"",H1953&gt;=$E$2),MAX($D$4:D1952)+1,""),"")</f>
        <v/>
      </c>
      <c r="F1953" s="40" t="s">
        <v>10613</v>
      </c>
      <c r="G1953" s="40" t="s">
        <v>10614</v>
      </c>
      <c r="H1953" s="167" t="s">
        <v>5898</v>
      </c>
      <c r="I1953" s="40" t="s">
        <v>5898</v>
      </c>
    </row>
    <row r="1954" spans="3:9" x14ac:dyDescent="0.15">
      <c r="C1954" s="40" t="str">
        <f>IFERROR(IF(AND(I1954&lt;&gt;"",I1954&gt;=$E$2),MAX($C$4:C1953)+1,""),"")</f>
        <v/>
      </c>
      <c r="D1954" s="99" t="str">
        <f>IFERROR(IF(AND(H1954&lt;&gt;"",H1954&gt;=$E$2),MAX($D$4:D1953)+1,""),"")</f>
        <v/>
      </c>
      <c r="F1954" s="40" t="s">
        <v>10615</v>
      </c>
      <c r="G1954" s="40" t="s">
        <v>10616</v>
      </c>
      <c r="H1954" s="167" t="s">
        <v>5898</v>
      </c>
      <c r="I1954" s="40" t="s">
        <v>5898</v>
      </c>
    </row>
    <row r="1955" spans="3:9" x14ac:dyDescent="0.15">
      <c r="C1955" s="40" t="str">
        <f>IFERROR(IF(AND(I1955&lt;&gt;"",I1955&gt;=$E$2),MAX($C$4:C1954)+1,""),"")</f>
        <v/>
      </c>
      <c r="D1955" s="99" t="str">
        <f>IFERROR(IF(AND(H1955&lt;&gt;"",H1955&gt;=$E$2),MAX($D$4:D1954)+1,""),"")</f>
        <v/>
      </c>
      <c r="F1955" s="40" t="s">
        <v>10617</v>
      </c>
      <c r="G1955" s="40" t="s">
        <v>10618</v>
      </c>
      <c r="H1955" s="167" t="s">
        <v>5898</v>
      </c>
      <c r="I1955" s="40" t="s">
        <v>5898</v>
      </c>
    </row>
    <row r="1956" spans="3:9" x14ac:dyDescent="0.15">
      <c r="C1956" s="40" t="str">
        <f>IFERROR(IF(AND(I1956&lt;&gt;"",I1956&gt;=$E$2),MAX($C$4:C1955)+1,""),"")</f>
        <v/>
      </c>
      <c r="D1956" s="99" t="str">
        <f>IFERROR(IF(AND(H1956&lt;&gt;"",H1956&gt;=$E$2),MAX($D$4:D1955)+1,""),"")</f>
        <v/>
      </c>
      <c r="F1956" s="40" t="s">
        <v>10619</v>
      </c>
      <c r="G1956" s="40" t="s">
        <v>10620</v>
      </c>
      <c r="H1956" s="167" t="s">
        <v>5898</v>
      </c>
      <c r="I1956" s="40" t="s">
        <v>5898</v>
      </c>
    </row>
    <row r="1957" spans="3:9" x14ac:dyDescent="0.15">
      <c r="C1957" s="40" t="str">
        <f>IFERROR(IF(AND(I1957&lt;&gt;"",I1957&gt;=$E$2),MAX($C$4:C1956)+1,""),"")</f>
        <v/>
      </c>
      <c r="D1957" s="99" t="str">
        <f>IFERROR(IF(AND(H1957&lt;&gt;"",H1957&gt;=$E$2),MAX($D$4:D1956)+1,""),"")</f>
        <v/>
      </c>
      <c r="F1957" s="40" t="s">
        <v>10621</v>
      </c>
      <c r="G1957" s="40" t="s">
        <v>10622</v>
      </c>
      <c r="H1957" s="167" t="s">
        <v>5898</v>
      </c>
      <c r="I1957" s="40" t="s">
        <v>5898</v>
      </c>
    </row>
    <row r="1958" spans="3:9" x14ac:dyDescent="0.15">
      <c r="C1958" s="40" t="str">
        <f>IFERROR(IF(AND(I1958&lt;&gt;"",I1958&gt;=$E$2),MAX($C$4:C1957)+1,""),"")</f>
        <v/>
      </c>
      <c r="D1958" s="99" t="str">
        <f>IFERROR(IF(AND(H1958&lt;&gt;"",H1958&gt;=$E$2),MAX($D$4:D1957)+1,""),"")</f>
        <v/>
      </c>
      <c r="F1958" s="40" t="s">
        <v>10623</v>
      </c>
      <c r="G1958" s="40" t="s">
        <v>10624</v>
      </c>
      <c r="H1958" s="167" t="s">
        <v>5898</v>
      </c>
      <c r="I1958" s="40" t="s">
        <v>5898</v>
      </c>
    </row>
    <row r="1959" spans="3:9" x14ac:dyDescent="0.15">
      <c r="C1959" s="40" t="str">
        <f>IFERROR(IF(AND(I1959&lt;&gt;"",I1959&gt;=$E$2),MAX($C$4:C1958)+1,""),"")</f>
        <v/>
      </c>
      <c r="D1959" s="99" t="str">
        <f>IFERROR(IF(AND(H1959&lt;&gt;"",H1959&gt;=$E$2),MAX($D$4:D1958)+1,""),"")</f>
        <v/>
      </c>
      <c r="F1959" s="40" t="s">
        <v>10625</v>
      </c>
      <c r="G1959" s="40" t="s">
        <v>10626</v>
      </c>
      <c r="H1959" s="167" t="s">
        <v>5898</v>
      </c>
      <c r="I1959" s="40" t="s">
        <v>5898</v>
      </c>
    </row>
    <row r="1960" spans="3:9" x14ac:dyDescent="0.15">
      <c r="C1960" s="40" t="str">
        <f>IFERROR(IF(AND(I1960&lt;&gt;"",I1960&gt;=$E$2),MAX($C$4:C1959)+1,""),"")</f>
        <v/>
      </c>
      <c r="D1960" s="99" t="str">
        <f>IFERROR(IF(AND(H1960&lt;&gt;"",H1960&gt;=$E$2),MAX($D$4:D1959)+1,""),"")</f>
        <v/>
      </c>
      <c r="F1960" s="40" t="s">
        <v>10627</v>
      </c>
      <c r="G1960" s="40" t="s">
        <v>10628</v>
      </c>
      <c r="H1960" s="167" t="s">
        <v>5898</v>
      </c>
      <c r="I1960" s="40" t="s">
        <v>5898</v>
      </c>
    </row>
    <row r="1961" spans="3:9" x14ac:dyDescent="0.15">
      <c r="C1961" s="40" t="str">
        <f>IFERROR(IF(AND(I1961&lt;&gt;"",I1961&gt;=$E$2),MAX($C$4:C1960)+1,""),"")</f>
        <v/>
      </c>
      <c r="D1961" s="99" t="str">
        <f>IFERROR(IF(AND(H1961&lt;&gt;"",H1961&gt;=$E$2),MAX($D$4:D1960)+1,""),"")</f>
        <v/>
      </c>
      <c r="F1961" s="40" t="s">
        <v>10629</v>
      </c>
      <c r="G1961" s="40" t="s">
        <v>10630</v>
      </c>
      <c r="H1961" s="167" t="s">
        <v>5898</v>
      </c>
      <c r="I1961" s="40" t="s">
        <v>5898</v>
      </c>
    </row>
    <row r="1962" spans="3:9" x14ac:dyDescent="0.15">
      <c r="C1962" s="40" t="str">
        <f>IFERROR(IF(AND(I1962&lt;&gt;"",I1962&gt;=$E$2),MAX($C$4:C1961)+1,""),"")</f>
        <v/>
      </c>
      <c r="D1962" s="99" t="str">
        <f>IFERROR(IF(AND(H1962&lt;&gt;"",H1962&gt;=$E$2),MAX($D$4:D1961)+1,""),"")</f>
        <v/>
      </c>
      <c r="F1962" s="40" t="s">
        <v>10631</v>
      </c>
      <c r="G1962" s="40" t="s">
        <v>10632</v>
      </c>
      <c r="H1962" s="167" t="s">
        <v>5898</v>
      </c>
      <c r="I1962" s="40" t="s">
        <v>5898</v>
      </c>
    </row>
    <row r="1963" spans="3:9" x14ac:dyDescent="0.15">
      <c r="C1963" s="40" t="str">
        <f>IFERROR(IF(AND(I1963&lt;&gt;"",I1963&gt;=$E$2),MAX($C$4:C1962)+1,""),"")</f>
        <v/>
      </c>
      <c r="D1963" s="99" t="str">
        <f>IFERROR(IF(AND(H1963&lt;&gt;"",H1963&gt;=$E$2),MAX($D$4:D1962)+1,""),"")</f>
        <v/>
      </c>
      <c r="F1963" s="40" t="s">
        <v>10633</v>
      </c>
      <c r="G1963" s="40" t="s">
        <v>10634</v>
      </c>
      <c r="H1963" s="167" t="s">
        <v>5898</v>
      </c>
      <c r="I1963" s="40" t="s">
        <v>5898</v>
      </c>
    </row>
    <row r="1964" spans="3:9" x14ac:dyDescent="0.15">
      <c r="C1964" s="40" t="str">
        <f>IFERROR(IF(AND(I1964&lt;&gt;"",I1964&gt;=$E$2),MAX($C$4:C1963)+1,""),"")</f>
        <v/>
      </c>
      <c r="D1964" s="99" t="str">
        <f>IFERROR(IF(AND(H1964&lt;&gt;"",H1964&gt;=$E$2),MAX($D$4:D1963)+1,""),"")</f>
        <v/>
      </c>
      <c r="F1964" s="40" t="s">
        <v>10635</v>
      </c>
      <c r="G1964" s="40" t="s">
        <v>10636</v>
      </c>
      <c r="H1964" s="167" t="s">
        <v>5898</v>
      </c>
      <c r="I1964" s="40" t="s">
        <v>5898</v>
      </c>
    </row>
    <row r="1965" spans="3:9" x14ac:dyDescent="0.15">
      <c r="C1965" s="40" t="str">
        <f>IFERROR(IF(AND(I1965&lt;&gt;"",I1965&gt;=$E$2),MAX($C$4:C1964)+1,""),"")</f>
        <v/>
      </c>
      <c r="D1965" s="99" t="str">
        <f>IFERROR(IF(AND(H1965&lt;&gt;"",H1965&gt;=$E$2),MAX($D$4:D1964)+1,""),"")</f>
        <v/>
      </c>
      <c r="F1965" s="40" t="s">
        <v>10637</v>
      </c>
      <c r="G1965" s="40" t="s">
        <v>10638</v>
      </c>
      <c r="H1965" s="167" t="s">
        <v>5898</v>
      </c>
      <c r="I1965" s="40" t="s">
        <v>5898</v>
      </c>
    </row>
    <row r="1966" spans="3:9" x14ac:dyDescent="0.15">
      <c r="C1966" s="40" t="str">
        <f>IFERROR(IF(AND(I1966&lt;&gt;"",I1966&gt;=$E$2),MAX($C$4:C1965)+1,""),"")</f>
        <v/>
      </c>
      <c r="D1966" s="99" t="str">
        <f>IFERROR(IF(AND(H1966&lt;&gt;"",H1966&gt;=$E$2),MAX($D$4:D1965)+1,""),"")</f>
        <v/>
      </c>
      <c r="F1966" s="40" t="s">
        <v>10639</v>
      </c>
      <c r="G1966" s="40" t="s">
        <v>10640</v>
      </c>
      <c r="H1966" s="167" t="s">
        <v>5898</v>
      </c>
      <c r="I1966" s="40" t="s">
        <v>5898</v>
      </c>
    </row>
    <row r="1967" spans="3:9" x14ac:dyDescent="0.15">
      <c r="C1967" s="40" t="str">
        <f>IFERROR(IF(AND(I1967&lt;&gt;"",I1967&gt;=$E$2),MAX($C$4:C1966)+1,""),"")</f>
        <v/>
      </c>
      <c r="D1967" s="99" t="str">
        <f>IFERROR(IF(AND(H1967&lt;&gt;"",H1967&gt;=$E$2),MAX($D$4:D1966)+1,""),"")</f>
        <v/>
      </c>
      <c r="F1967" s="40" t="s">
        <v>10641</v>
      </c>
      <c r="G1967" s="40" t="s">
        <v>10642</v>
      </c>
      <c r="H1967" s="167" t="s">
        <v>5898</v>
      </c>
      <c r="I1967" s="40" t="s">
        <v>5898</v>
      </c>
    </row>
    <row r="1968" spans="3:9" x14ac:dyDescent="0.15">
      <c r="C1968" s="40" t="str">
        <f>IFERROR(IF(AND(I1968&lt;&gt;"",I1968&gt;=$E$2),MAX($C$4:C1967)+1,""),"")</f>
        <v/>
      </c>
      <c r="D1968" s="99" t="str">
        <f>IFERROR(IF(AND(H1968&lt;&gt;"",H1968&gt;=$E$2),MAX($D$4:D1967)+1,""),"")</f>
        <v/>
      </c>
      <c r="F1968" s="40" t="s">
        <v>10643</v>
      </c>
      <c r="G1968" s="40" t="s">
        <v>10644</v>
      </c>
      <c r="H1968" s="167" t="s">
        <v>5898</v>
      </c>
      <c r="I1968" s="40" t="s">
        <v>5898</v>
      </c>
    </row>
    <row r="1969" spans="3:9" x14ac:dyDescent="0.15">
      <c r="C1969" s="40" t="str">
        <f>IFERROR(IF(AND(I1969&lt;&gt;"",I1969&gt;=$E$2),MAX($C$4:C1968)+1,""),"")</f>
        <v/>
      </c>
      <c r="D1969" s="99" t="str">
        <f>IFERROR(IF(AND(H1969&lt;&gt;"",H1969&gt;=$E$2),MAX($D$4:D1968)+1,""),"")</f>
        <v/>
      </c>
      <c r="F1969" s="40" t="s">
        <v>10645</v>
      </c>
      <c r="G1969" s="40" t="s">
        <v>10646</v>
      </c>
      <c r="H1969" s="167">
        <v>1</v>
      </c>
      <c r="I1969" s="40" t="s">
        <v>5898</v>
      </c>
    </row>
    <row r="1970" spans="3:9" x14ac:dyDescent="0.15">
      <c r="C1970" s="40" t="str">
        <f>IFERROR(IF(AND(I1970&lt;&gt;"",I1970&gt;=$E$2),MAX($C$4:C1969)+1,""),"")</f>
        <v/>
      </c>
      <c r="D1970" s="99" t="str">
        <f>IFERROR(IF(AND(H1970&lt;&gt;"",H1970&gt;=$E$2),MAX($D$4:D1969)+1,""),"")</f>
        <v/>
      </c>
      <c r="F1970" s="40" t="s">
        <v>10647</v>
      </c>
      <c r="G1970" s="40" t="s">
        <v>10648</v>
      </c>
      <c r="H1970" s="167" t="s">
        <v>5898</v>
      </c>
      <c r="I1970" s="40" t="s">
        <v>5898</v>
      </c>
    </row>
    <row r="1971" spans="3:9" x14ac:dyDescent="0.15">
      <c r="C1971" s="40" t="str">
        <f>IFERROR(IF(AND(I1971&lt;&gt;"",I1971&gt;=$E$2),MAX($C$4:C1970)+1,""),"")</f>
        <v/>
      </c>
      <c r="D1971" s="99" t="str">
        <f>IFERROR(IF(AND(H1971&lt;&gt;"",H1971&gt;=$E$2),MAX($D$4:D1970)+1,""),"")</f>
        <v/>
      </c>
      <c r="F1971" s="40" t="s">
        <v>10649</v>
      </c>
      <c r="G1971" s="40" t="s">
        <v>10650</v>
      </c>
      <c r="H1971" s="167" t="s">
        <v>5898</v>
      </c>
      <c r="I1971" s="40" t="s">
        <v>5898</v>
      </c>
    </row>
    <row r="1972" spans="3:9" x14ac:dyDescent="0.15">
      <c r="C1972" s="40" t="str">
        <f>IFERROR(IF(AND(I1972&lt;&gt;"",I1972&gt;=$E$2),MAX($C$4:C1971)+1,""),"")</f>
        <v/>
      </c>
      <c r="D1972" s="99" t="str">
        <f>IFERROR(IF(AND(H1972&lt;&gt;"",H1972&gt;=$E$2),MAX($D$4:D1971)+1,""),"")</f>
        <v/>
      </c>
      <c r="F1972" s="40" t="s">
        <v>10651</v>
      </c>
      <c r="G1972" s="40" t="s">
        <v>10652</v>
      </c>
      <c r="H1972" s="167" t="s">
        <v>5898</v>
      </c>
      <c r="I1972" s="40" t="s">
        <v>5898</v>
      </c>
    </row>
    <row r="1973" spans="3:9" x14ac:dyDescent="0.15">
      <c r="C1973" s="40" t="str">
        <f>IFERROR(IF(AND(I1973&lt;&gt;"",I1973&gt;=$E$2),MAX($C$4:C1972)+1,""),"")</f>
        <v/>
      </c>
      <c r="D1973" s="99" t="str">
        <f>IFERROR(IF(AND(H1973&lt;&gt;"",H1973&gt;=$E$2),MAX($D$4:D1972)+1,""),"")</f>
        <v/>
      </c>
      <c r="F1973" s="40" t="s">
        <v>10653</v>
      </c>
      <c r="G1973" s="40" t="s">
        <v>10654</v>
      </c>
      <c r="H1973" s="167" t="s">
        <v>5898</v>
      </c>
      <c r="I1973" s="40" t="s">
        <v>5898</v>
      </c>
    </row>
    <row r="1974" spans="3:9" x14ac:dyDescent="0.15">
      <c r="C1974" s="40" t="str">
        <f>IFERROR(IF(AND(I1974&lt;&gt;"",I1974&gt;=$E$2),MAX($C$4:C1973)+1,""),"")</f>
        <v/>
      </c>
      <c r="D1974" s="99" t="str">
        <f>IFERROR(IF(AND(H1974&lt;&gt;"",H1974&gt;=$E$2),MAX($D$4:D1973)+1,""),"")</f>
        <v/>
      </c>
      <c r="F1974" s="40" t="s">
        <v>10655</v>
      </c>
      <c r="G1974" s="40" t="s">
        <v>10656</v>
      </c>
      <c r="H1974" s="167" t="s">
        <v>5898</v>
      </c>
      <c r="I1974" s="40" t="s">
        <v>5898</v>
      </c>
    </row>
    <row r="1975" spans="3:9" x14ac:dyDescent="0.15">
      <c r="C1975" s="40" t="str">
        <f>IFERROR(IF(AND(I1975&lt;&gt;"",I1975&gt;=$E$2),MAX($C$4:C1974)+1,""),"")</f>
        <v/>
      </c>
      <c r="D1975" s="99" t="str">
        <f>IFERROR(IF(AND(H1975&lt;&gt;"",H1975&gt;=$E$2),MAX($D$4:D1974)+1,""),"")</f>
        <v/>
      </c>
      <c r="F1975" s="40" t="s">
        <v>10657</v>
      </c>
      <c r="G1975" s="40" t="s">
        <v>10658</v>
      </c>
      <c r="H1975" s="167" t="s">
        <v>5898</v>
      </c>
      <c r="I1975" s="40" t="s">
        <v>5898</v>
      </c>
    </row>
    <row r="1976" spans="3:9" x14ac:dyDescent="0.15">
      <c r="C1976" s="40" t="str">
        <f>IFERROR(IF(AND(I1976&lt;&gt;"",I1976&gt;=$E$2),MAX($C$4:C1975)+1,""),"")</f>
        <v/>
      </c>
      <c r="D1976" s="99" t="str">
        <f>IFERROR(IF(AND(H1976&lt;&gt;"",H1976&gt;=$E$2),MAX($D$4:D1975)+1,""),"")</f>
        <v/>
      </c>
      <c r="F1976" s="40" t="s">
        <v>10659</v>
      </c>
      <c r="G1976" s="40" t="s">
        <v>10660</v>
      </c>
      <c r="H1976" s="167" t="s">
        <v>5898</v>
      </c>
      <c r="I1976" s="40" t="s">
        <v>5898</v>
      </c>
    </row>
    <row r="1977" spans="3:9" x14ac:dyDescent="0.15">
      <c r="C1977" s="40" t="str">
        <f>IFERROR(IF(AND(I1977&lt;&gt;"",I1977&gt;=$E$2),MAX($C$4:C1976)+1,""),"")</f>
        <v/>
      </c>
      <c r="D1977" s="99" t="str">
        <f>IFERROR(IF(AND(H1977&lt;&gt;"",H1977&gt;=$E$2),MAX($D$4:D1976)+1,""),"")</f>
        <v/>
      </c>
      <c r="F1977" s="40" t="s">
        <v>10661</v>
      </c>
      <c r="G1977" s="40" t="s">
        <v>10662</v>
      </c>
      <c r="H1977" s="167" t="s">
        <v>5898</v>
      </c>
      <c r="I1977" s="40" t="s">
        <v>5898</v>
      </c>
    </row>
    <row r="1978" spans="3:9" x14ac:dyDescent="0.15">
      <c r="C1978" s="40" t="str">
        <f>IFERROR(IF(AND(I1978&lt;&gt;"",I1978&gt;=$E$2),MAX($C$4:C1977)+1,""),"")</f>
        <v/>
      </c>
      <c r="D1978" s="99" t="str">
        <f>IFERROR(IF(AND(H1978&lt;&gt;"",H1978&gt;=$E$2),MAX($D$4:D1977)+1,""),"")</f>
        <v/>
      </c>
      <c r="F1978" s="40" t="s">
        <v>10663</v>
      </c>
      <c r="G1978" s="40" t="s">
        <v>10664</v>
      </c>
      <c r="H1978" s="167" t="s">
        <v>5898</v>
      </c>
      <c r="I1978" s="40" t="s">
        <v>5898</v>
      </c>
    </row>
    <row r="1979" spans="3:9" x14ac:dyDescent="0.15">
      <c r="C1979" s="40" t="str">
        <f>IFERROR(IF(AND(I1979&lt;&gt;"",I1979&gt;=$E$2),MAX($C$4:C1978)+1,""),"")</f>
        <v/>
      </c>
      <c r="D1979" s="99" t="str">
        <f>IFERROR(IF(AND(H1979&lt;&gt;"",H1979&gt;=$E$2),MAX($D$4:D1978)+1,""),"")</f>
        <v/>
      </c>
      <c r="F1979" s="40" t="s">
        <v>10665</v>
      </c>
      <c r="G1979" s="40" t="s">
        <v>10666</v>
      </c>
      <c r="H1979" s="167" t="s">
        <v>5898</v>
      </c>
      <c r="I1979" s="40" t="s">
        <v>5898</v>
      </c>
    </row>
    <row r="1980" spans="3:9" x14ac:dyDescent="0.15">
      <c r="C1980" s="40" t="str">
        <f>IFERROR(IF(AND(I1980&lt;&gt;"",I1980&gt;=$E$2),MAX($C$4:C1979)+1,""),"")</f>
        <v/>
      </c>
      <c r="D1980" s="99">
        <f>IFERROR(IF(AND(H1980&lt;&gt;"",H1980&gt;=$E$2),MAX($D$4:D1979)+1,""),"")</f>
        <v>94</v>
      </c>
      <c r="F1980" s="40" t="s">
        <v>10667</v>
      </c>
      <c r="G1980" s="40" t="s">
        <v>10668</v>
      </c>
      <c r="H1980" s="167">
        <v>2</v>
      </c>
      <c r="I1980" s="40" t="s">
        <v>5898</v>
      </c>
    </row>
    <row r="1981" spans="3:9" x14ac:dyDescent="0.15">
      <c r="C1981" s="40" t="str">
        <f>IFERROR(IF(AND(I1981&lt;&gt;"",I1981&gt;=$E$2),MAX($C$4:C1980)+1,""),"")</f>
        <v/>
      </c>
      <c r="D1981" s="99" t="str">
        <f>IFERROR(IF(AND(H1981&lt;&gt;"",H1981&gt;=$E$2),MAX($D$4:D1980)+1,""),"")</f>
        <v/>
      </c>
      <c r="F1981" s="40" t="s">
        <v>10669</v>
      </c>
      <c r="G1981" s="40" t="s">
        <v>10670</v>
      </c>
      <c r="H1981" s="167" t="s">
        <v>5898</v>
      </c>
      <c r="I1981" s="40" t="s">
        <v>5898</v>
      </c>
    </row>
    <row r="1982" spans="3:9" x14ac:dyDescent="0.15">
      <c r="C1982" s="40" t="str">
        <f>IFERROR(IF(AND(I1982&lt;&gt;"",I1982&gt;=$E$2),MAX($C$4:C1981)+1,""),"")</f>
        <v/>
      </c>
      <c r="D1982" s="99" t="str">
        <f>IFERROR(IF(AND(H1982&lt;&gt;"",H1982&gt;=$E$2),MAX($D$4:D1981)+1,""),"")</f>
        <v/>
      </c>
      <c r="F1982" s="40" t="s">
        <v>10671</v>
      </c>
      <c r="G1982" s="40" t="s">
        <v>10672</v>
      </c>
      <c r="H1982" s="167" t="s">
        <v>5898</v>
      </c>
      <c r="I1982" s="40" t="s">
        <v>5898</v>
      </c>
    </row>
    <row r="1983" spans="3:9" x14ac:dyDescent="0.15">
      <c r="C1983" s="40" t="str">
        <f>IFERROR(IF(AND(I1983&lt;&gt;"",I1983&gt;=$E$2),MAX($C$4:C1982)+1,""),"")</f>
        <v/>
      </c>
      <c r="D1983" s="99" t="str">
        <f>IFERROR(IF(AND(H1983&lt;&gt;"",H1983&gt;=$E$2),MAX($D$4:D1982)+1,""),"")</f>
        <v/>
      </c>
      <c r="F1983" s="40" t="s">
        <v>10673</v>
      </c>
      <c r="G1983" s="40" t="s">
        <v>10674</v>
      </c>
      <c r="H1983" s="167" t="s">
        <v>5898</v>
      </c>
      <c r="I1983" s="40" t="s">
        <v>5898</v>
      </c>
    </row>
    <row r="1984" spans="3:9" x14ac:dyDescent="0.15">
      <c r="C1984" s="40" t="str">
        <f>IFERROR(IF(AND(I1984&lt;&gt;"",I1984&gt;=$E$2),MAX($C$4:C1983)+1,""),"")</f>
        <v/>
      </c>
      <c r="D1984" s="99" t="str">
        <f>IFERROR(IF(AND(H1984&lt;&gt;"",H1984&gt;=$E$2),MAX($D$4:D1983)+1,""),"")</f>
        <v/>
      </c>
      <c r="F1984" s="40" t="s">
        <v>10675</v>
      </c>
      <c r="G1984" s="40" t="s">
        <v>10676</v>
      </c>
      <c r="H1984" s="167" t="s">
        <v>5898</v>
      </c>
      <c r="I1984" s="40" t="s">
        <v>5898</v>
      </c>
    </row>
    <row r="1985" spans="3:9" x14ac:dyDescent="0.15">
      <c r="C1985" s="40" t="str">
        <f>IFERROR(IF(AND(I1985&lt;&gt;"",I1985&gt;=$E$2),MAX($C$4:C1984)+1,""),"")</f>
        <v/>
      </c>
      <c r="D1985" s="99" t="str">
        <f>IFERROR(IF(AND(H1985&lt;&gt;"",H1985&gt;=$E$2),MAX($D$4:D1984)+1,""),"")</f>
        <v/>
      </c>
      <c r="F1985" s="40" t="s">
        <v>10677</v>
      </c>
      <c r="G1985" s="40" t="s">
        <v>10678</v>
      </c>
      <c r="H1985" s="167" t="s">
        <v>5898</v>
      </c>
      <c r="I1985" s="40" t="s">
        <v>5898</v>
      </c>
    </row>
    <row r="1986" spans="3:9" x14ac:dyDescent="0.15">
      <c r="C1986" s="40" t="str">
        <f>IFERROR(IF(AND(I1986&lt;&gt;"",I1986&gt;=$E$2),MAX($C$4:C1985)+1,""),"")</f>
        <v/>
      </c>
      <c r="D1986" s="99" t="str">
        <f>IFERROR(IF(AND(H1986&lt;&gt;"",H1986&gt;=$E$2),MAX($D$4:D1985)+1,""),"")</f>
        <v/>
      </c>
      <c r="F1986" s="40" t="s">
        <v>10679</v>
      </c>
      <c r="G1986" s="40" t="s">
        <v>10680</v>
      </c>
      <c r="H1986" s="167" t="s">
        <v>5898</v>
      </c>
      <c r="I1986" s="40" t="s">
        <v>5898</v>
      </c>
    </row>
    <row r="1987" spans="3:9" x14ac:dyDescent="0.15">
      <c r="C1987" s="40" t="str">
        <f>IFERROR(IF(AND(I1987&lt;&gt;"",I1987&gt;=$E$2),MAX($C$4:C1986)+1,""),"")</f>
        <v/>
      </c>
      <c r="D1987" s="99" t="str">
        <f>IFERROR(IF(AND(H1987&lt;&gt;"",H1987&gt;=$E$2),MAX($D$4:D1986)+1,""),"")</f>
        <v/>
      </c>
      <c r="F1987" s="40" t="s">
        <v>10681</v>
      </c>
      <c r="G1987" s="40" t="s">
        <v>10682</v>
      </c>
      <c r="H1987" s="167" t="s">
        <v>5898</v>
      </c>
      <c r="I1987" s="40" t="s">
        <v>5898</v>
      </c>
    </row>
    <row r="1988" spans="3:9" x14ac:dyDescent="0.15">
      <c r="C1988" s="40" t="str">
        <f>IFERROR(IF(AND(I1988&lt;&gt;"",I1988&gt;=$E$2),MAX($C$4:C1987)+1,""),"")</f>
        <v/>
      </c>
      <c r="D1988" s="99" t="str">
        <f>IFERROR(IF(AND(H1988&lt;&gt;"",H1988&gt;=$E$2),MAX($D$4:D1987)+1,""),"")</f>
        <v/>
      </c>
      <c r="F1988" s="40" t="s">
        <v>10683</v>
      </c>
      <c r="G1988" s="40" t="s">
        <v>10684</v>
      </c>
      <c r="H1988" s="167" t="s">
        <v>5898</v>
      </c>
      <c r="I1988" s="40" t="s">
        <v>5898</v>
      </c>
    </row>
    <row r="1989" spans="3:9" x14ac:dyDescent="0.15">
      <c r="C1989" s="40" t="str">
        <f>IFERROR(IF(AND(I1989&lt;&gt;"",I1989&gt;=$E$2),MAX($C$4:C1988)+1,""),"")</f>
        <v/>
      </c>
      <c r="D1989" s="99" t="str">
        <f>IFERROR(IF(AND(H1989&lt;&gt;"",H1989&gt;=$E$2),MAX($D$4:D1988)+1,""),"")</f>
        <v/>
      </c>
      <c r="F1989" s="40" t="s">
        <v>10685</v>
      </c>
      <c r="G1989" s="40" t="s">
        <v>10686</v>
      </c>
      <c r="H1989" s="167" t="s">
        <v>5898</v>
      </c>
      <c r="I1989" s="40" t="s">
        <v>5898</v>
      </c>
    </row>
    <row r="1990" spans="3:9" x14ac:dyDescent="0.15">
      <c r="C1990" s="40" t="str">
        <f>IFERROR(IF(AND(I1990&lt;&gt;"",I1990&gt;=$E$2),MAX($C$4:C1989)+1,""),"")</f>
        <v/>
      </c>
      <c r="D1990" s="99" t="str">
        <f>IFERROR(IF(AND(H1990&lt;&gt;"",H1990&gt;=$E$2),MAX($D$4:D1989)+1,""),"")</f>
        <v/>
      </c>
      <c r="F1990" s="40" t="s">
        <v>10687</v>
      </c>
      <c r="G1990" s="40" t="s">
        <v>10688</v>
      </c>
      <c r="H1990" s="167" t="s">
        <v>5898</v>
      </c>
      <c r="I1990" s="40" t="s">
        <v>5898</v>
      </c>
    </row>
    <row r="1991" spans="3:9" x14ac:dyDescent="0.15">
      <c r="C1991" s="40" t="str">
        <f>IFERROR(IF(AND(I1991&lt;&gt;"",I1991&gt;=$E$2),MAX($C$4:C1990)+1,""),"")</f>
        <v/>
      </c>
      <c r="D1991" s="99" t="str">
        <f>IFERROR(IF(AND(H1991&lt;&gt;"",H1991&gt;=$E$2),MAX($D$4:D1990)+1,""),"")</f>
        <v/>
      </c>
      <c r="F1991" s="40" t="s">
        <v>10689</v>
      </c>
      <c r="G1991" s="40" t="s">
        <v>10690</v>
      </c>
      <c r="H1991" s="167" t="s">
        <v>5898</v>
      </c>
      <c r="I1991" s="40" t="s">
        <v>5898</v>
      </c>
    </row>
    <row r="1992" spans="3:9" x14ac:dyDescent="0.15">
      <c r="C1992" s="40" t="str">
        <f>IFERROR(IF(AND(I1992&lt;&gt;"",I1992&gt;=$E$2),MAX($C$4:C1991)+1,""),"")</f>
        <v/>
      </c>
      <c r="D1992" s="99" t="str">
        <f>IFERROR(IF(AND(H1992&lt;&gt;"",H1992&gt;=$E$2),MAX($D$4:D1991)+1,""),"")</f>
        <v/>
      </c>
      <c r="F1992" s="40" t="s">
        <v>10691</v>
      </c>
      <c r="G1992" s="40" t="s">
        <v>10692</v>
      </c>
      <c r="H1992" s="167" t="s">
        <v>5898</v>
      </c>
      <c r="I1992" s="40" t="s">
        <v>5898</v>
      </c>
    </row>
    <row r="1993" spans="3:9" x14ac:dyDescent="0.15">
      <c r="C1993" s="40" t="str">
        <f>IFERROR(IF(AND(I1993&lt;&gt;"",I1993&gt;=$E$2),MAX($C$4:C1992)+1,""),"")</f>
        <v/>
      </c>
      <c r="D1993" s="99" t="str">
        <f>IFERROR(IF(AND(H1993&lt;&gt;"",H1993&gt;=$E$2),MAX($D$4:D1992)+1,""),"")</f>
        <v/>
      </c>
      <c r="F1993" s="40" t="s">
        <v>10693</v>
      </c>
      <c r="G1993" s="40" t="s">
        <v>10694</v>
      </c>
      <c r="H1993" s="167" t="s">
        <v>5898</v>
      </c>
      <c r="I1993" s="40" t="s">
        <v>5898</v>
      </c>
    </row>
    <row r="1994" spans="3:9" x14ac:dyDescent="0.15">
      <c r="C1994" s="40" t="str">
        <f>IFERROR(IF(AND(I1994&lt;&gt;"",I1994&gt;=$E$2),MAX($C$4:C1993)+1,""),"")</f>
        <v/>
      </c>
      <c r="D1994" s="99" t="str">
        <f>IFERROR(IF(AND(H1994&lt;&gt;"",H1994&gt;=$E$2),MAX($D$4:D1993)+1,""),"")</f>
        <v/>
      </c>
      <c r="F1994" s="40" t="s">
        <v>10695</v>
      </c>
      <c r="G1994" s="40" t="s">
        <v>10696</v>
      </c>
      <c r="H1994" s="167" t="s">
        <v>5898</v>
      </c>
      <c r="I1994" s="40" t="s">
        <v>5898</v>
      </c>
    </row>
    <row r="1995" spans="3:9" x14ac:dyDescent="0.15">
      <c r="C1995" s="40" t="str">
        <f>IFERROR(IF(AND(I1995&lt;&gt;"",I1995&gt;=$E$2),MAX($C$4:C1994)+1,""),"")</f>
        <v/>
      </c>
      <c r="D1995" s="99" t="str">
        <f>IFERROR(IF(AND(H1995&lt;&gt;"",H1995&gt;=$E$2),MAX($D$4:D1994)+1,""),"")</f>
        <v/>
      </c>
      <c r="F1995" s="40" t="s">
        <v>10697</v>
      </c>
      <c r="G1995" s="40" t="s">
        <v>10698</v>
      </c>
      <c r="H1995" s="167" t="s">
        <v>5898</v>
      </c>
      <c r="I1995" s="40" t="s">
        <v>5898</v>
      </c>
    </row>
    <row r="1996" spans="3:9" x14ac:dyDescent="0.15">
      <c r="C1996" s="40" t="str">
        <f>IFERROR(IF(AND(I1996&lt;&gt;"",I1996&gt;=$E$2),MAX($C$4:C1995)+1,""),"")</f>
        <v/>
      </c>
      <c r="D1996" s="99" t="str">
        <f>IFERROR(IF(AND(H1996&lt;&gt;"",H1996&gt;=$E$2),MAX($D$4:D1995)+1,""),"")</f>
        <v/>
      </c>
      <c r="F1996" s="40" t="s">
        <v>10699</v>
      </c>
      <c r="G1996" s="40" t="s">
        <v>10700</v>
      </c>
      <c r="H1996" s="167" t="s">
        <v>5898</v>
      </c>
      <c r="I1996" s="40" t="s">
        <v>5898</v>
      </c>
    </row>
    <row r="1997" spans="3:9" x14ac:dyDescent="0.15">
      <c r="C1997" s="40" t="str">
        <f>IFERROR(IF(AND(I1997&lt;&gt;"",I1997&gt;=$E$2),MAX($C$4:C1996)+1,""),"")</f>
        <v/>
      </c>
      <c r="D1997" s="99" t="str">
        <f>IFERROR(IF(AND(H1997&lt;&gt;"",H1997&gt;=$E$2),MAX($D$4:D1996)+1,""),"")</f>
        <v/>
      </c>
      <c r="F1997" s="40" t="s">
        <v>10701</v>
      </c>
      <c r="G1997" s="40" t="s">
        <v>10702</v>
      </c>
      <c r="H1997" s="167" t="s">
        <v>5898</v>
      </c>
      <c r="I1997" s="40" t="s">
        <v>5898</v>
      </c>
    </row>
    <row r="1998" spans="3:9" x14ac:dyDescent="0.15">
      <c r="C1998" s="40" t="str">
        <f>IFERROR(IF(AND(I1998&lt;&gt;"",I1998&gt;=$E$2),MAX($C$4:C1997)+1,""),"")</f>
        <v/>
      </c>
      <c r="D1998" s="99" t="str">
        <f>IFERROR(IF(AND(H1998&lt;&gt;"",H1998&gt;=$E$2),MAX($D$4:D1997)+1,""),"")</f>
        <v/>
      </c>
      <c r="F1998" s="40" t="s">
        <v>10703</v>
      </c>
      <c r="G1998" s="40" t="s">
        <v>10704</v>
      </c>
      <c r="H1998" s="167">
        <v>1</v>
      </c>
      <c r="I1998" s="40" t="s">
        <v>5898</v>
      </c>
    </row>
    <row r="1999" spans="3:9" x14ac:dyDescent="0.15">
      <c r="C1999" s="40" t="str">
        <f>IFERROR(IF(AND(I1999&lt;&gt;"",I1999&gt;=$E$2),MAX($C$4:C1998)+1,""),"")</f>
        <v/>
      </c>
      <c r="D1999" s="99" t="str">
        <f>IFERROR(IF(AND(H1999&lt;&gt;"",H1999&gt;=$E$2),MAX($D$4:D1998)+1,""),"")</f>
        <v/>
      </c>
      <c r="F1999" s="40" t="s">
        <v>10705</v>
      </c>
      <c r="G1999" s="40" t="s">
        <v>10706</v>
      </c>
      <c r="H1999" s="167" t="s">
        <v>5898</v>
      </c>
      <c r="I1999" s="40" t="s">
        <v>5898</v>
      </c>
    </row>
    <row r="2000" spans="3:9" x14ac:dyDescent="0.15">
      <c r="C2000" s="40" t="str">
        <f>IFERROR(IF(AND(I2000&lt;&gt;"",I2000&gt;=$E$2),MAX($C$4:C1999)+1,""),"")</f>
        <v/>
      </c>
      <c r="D2000" s="99" t="str">
        <f>IFERROR(IF(AND(H2000&lt;&gt;"",H2000&gt;=$E$2),MAX($D$4:D1999)+1,""),"")</f>
        <v/>
      </c>
      <c r="F2000" s="40" t="s">
        <v>10707</v>
      </c>
      <c r="G2000" s="40" t="s">
        <v>10708</v>
      </c>
      <c r="H2000" s="167" t="s">
        <v>5898</v>
      </c>
      <c r="I2000" s="40" t="s">
        <v>5898</v>
      </c>
    </row>
    <row r="2001" spans="3:9" x14ac:dyDescent="0.15">
      <c r="C2001" s="40" t="str">
        <f>IFERROR(IF(AND(I2001&lt;&gt;"",I2001&gt;=$E$2),MAX($C$4:C2000)+1,""),"")</f>
        <v/>
      </c>
      <c r="D2001" s="99" t="str">
        <f>IFERROR(IF(AND(H2001&lt;&gt;"",H2001&gt;=$E$2),MAX($D$4:D2000)+1,""),"")</f>
        <v/>
      </c>
      <c r="F2001" s="40" t="s">
        <v>10709</v>
      </c>
      <c r="G2001" s="40" t="s">
        <v>10710</v>
      </c>
      <c r="H2001" s="167" t="s">
        <v>5898</v>
      </c>
      <c r="I2001" s="40" t="s">
        <v>5898</v>
      </c>
    </row>
    <row r="2002" spans="3:9" x14ac:dyDescent="0.15">
      <c r="C2002" s="40" t="str">
        <f>IFERROR(IF(AND(I2002&lt;&gt;"",I2002&gt;=$E$2),MAX($C$4:C2001)+1,""),"")</f>
        <v/>
      </c>
      <c r="D2002" s="99" t="str">
        <f>IFERROR(IF(AND(H2002&lt;&gt;"",H2002&gt;=$E$2),MAX($D$4:D2001)+1,""),"")</f>
        <v/>
      </c>
      <c r="F2002" s="40" t="s">
        <v>10711</v>
      </c>
      <c r="G2002" s="40" t="s">
        <v>10712</v>
      </c>
      <c r="H2002" s="167" t="s">
        <v>5898</v>
      </c>
      <c r="I2002" s="40" t="s">
        <v>5898</v>
      </c>
    </row>
    <row r="2003" spans="3:9" x14ac:dyDescent="0.15">
      <c r="C2003" s="40" t="str">
        <f>IFERROR(IF(AND(I2003&lt;&gt;"",I2003&gt;=$E$2),MAX($C$4:C2002)+1,""),"")</f>
        <v/>
      </c>
      <c r="D2003" s="99" t="str">
        <f>IFERROR(IF(AND(H2003&lt;&gt;"",H2003&gt;=$E$2),MAX($D$4:D2002)+1,""),"")</f>
        <v/>
      </c>
      <c r="F2003" s="40" t="s">
        <v>10713</v>
      </c>
      <c r="G2003" s="40" t="s">
        <v>10714</v>
      </c>
      <c r="H2003" s="167" t="s">
        <v>5898</v>
      </c>
      <c r="I2003" s="40" t="s">
        <v>5898</v>
      </c>
    </row>
    <row r="2004" spans="3:9" x14ac:dyDescent="0.15">
      <c r="C2004" s="40" t="str">
        <f>IFERROR(IF(AND(I2004&lt;&gt;"",I2004&gt;=$E$2),MAX($C$4:C2003)+1,""),"")</f>
        <v/>
      </c>
      <c r="D2004" s="99" t="str">
        <f>IFERROR(IF(AND(H2004&lt;&gt;"",H2004&gt;=$E$2),MAX($D$4:D2003)+1,""),"")</f>
        <v/>
      </c>
      <c r="F2004" s="40" t="s">
        <v>10715</v>
      </c>
      <c r="G2004" s="40" t="s">
        <v>10716</v>
      </c>
      <c r="H2004" s="167" t="s">
        <v>5898</v>
      </c>
      <c r="I2004" s="40" t="s">
        <v>5898</v>
      </c>
    </row>
    <row r="2005" spans="3:9" x14ac:dyDescent="0.15">
      <c r="C2005" s="40" t="str">
        <f>IFERROR(IF(AND(I2005&lt;&gt;"",I2005&gt;=$E$2),MAX($C$4:C2004)+1,""),"")</f>
        <v/>
      </c>
      <c r="D2005" s="99" t="str">
        <f>IFERROR(IF(AND(H2005&lt;&gt;"",H2005&gt;=$E$2),MAX($D$4:D2004)+1,""),"")</f>
        <v/>
      </c>
      <c r="F2005" s="40" t="s">
        <v>10717</v>
      </c>
      <c r="G2005" s="40" t="s">
        <v>10718</v>
      </c>
      <c r="H2005" s="167" t="s">
        <v>5898</v>
      </c>
      <c r="I2005" s="40" t="s">
        <v>5898</v>
      </c>
    </row>
    <row r="2006" spans="3:9" x14ac:dyDescent="0.15">
      <c r="C2006" s="40" t="str">
        <f>IFERROR(IF(AND(I2006&lt;&gt;"",I2006&gt;=$E$2),MAX($C$4:C2005)+1,""),"")</f>
        <v/>
      </c>
      <c r="D2006" s="99" t="str">
        <f>IFERROR(IF(AND(H2006&lt;&gt;"",H2006&gt;=$E$2),MAX($D$4:D2005)+1,""),"")</f>
        <v/>
      </c>
      <c r="F2006" s="40" t="s">
        <v>10719</v>
      </c>
      <c r="G2006" s="40" t="s">
        <v>10720</v>
      </c>
      <c r="H2006" s="167" t="s">
        <v>5898</v>
      </c>
      <c r="I2006" s="40" t="s">
        <v>5898</v>
      </c>
    </row>
    <row r="2007" spans="3:9" x14ac:dyDescent="0.15">
      <c r="C2007" s="40" t="str">
        <f>IFERROR(IF(AND(I2007&lt;&gt;"",I2007&gt;=$E$2),MAX($C$4:C2006)+1,""),"")</f>
        <v/>
      </c>
      <c r="D2007" s="99" t="str">
        <f>IFERROR(IF(AND(H2007&lt;&gt;"",H2007&gt;=$E$2),MAX($D$4:D2006)+1,""),"")</f>
        <v/>
      </c>
      <c r="F2007" s="40" t="s">
        <v>10721</v>
      </c>
      <c r="G2007" s="40" t="s">
        <v>10722</v>
      </c>
      <c r="H2007" s="167" t="s">
        <v>5898</v>
      </c>
      <c r="I2007" s="40" t="s">
        <v>5898</v>
      </c>
    </row>
    <row r="2008" spans="3:9" x14ac:dyDescent="0.15">
      <c r="C2008" s="40" t="str">
        <f>IFERROR(IF(AND(I2008&lt;&gt;"",I2008&gt;=$E$2),MAX($C$4:C2007)+1,""),"")</f>
        <v/>
      </c>
      <c r="D2008" s="99" t="str">
        <f>IFERROR(IF(AND(H2008&lt;&gt;"",H2008&gt;=$E$2),MAX($D$4:D2007)+1,""),"")</f>
        <v/>
      </c>
      <c r="F2008" s="40" t="s">
        <v>10723</v>
      </c>
      <c r="G2008" s="40" t="s">
        <v>10724</v>
      </c>
      <c r="H2008" s="167" t="s">
        <v>5898</v>
      </c>
      <c r="I2008" s="40" t="s">
        <v>5898</v>
      </c>
    </row>
    <row r="2009" spans="3:9" x14ac:dyDescent="0.15">
      <c r="C2009" s="40" t="str">
        <f>IFERROR(IF(AND(I2009&lt;&gt;"",I2009&gt;=$E$2),MAX($C$4:C2008)+1,""),"")</f>
        <v/>
      </c>
      <c r="D2009" s="99" t="str">
        <f>IFERROR(IF(AND(H2009&lt;&gt;"",H2009&gt;=$E$2),MAX($D$4:D2008)+1,""),"")</f>
        <v/>
      </c>
      <c r="F2009" s="40" t="s">
        <v>10725</v>
      </c>
      <c r="G2009" s="40" t="s">
        <v>10726</v>
      </c>
      <c r="H2009" s="167" t="s">
        <v>5898</v>
      </c>
      <c r="I2009" s="40" t="s">
        <v>5898</v>
      </c>
    </row>
    <row r="2010" spans="3:9" x14ac:dyDescent="0.15">
      <c r="C2010" s="40" t="str">
        <f>IFERROR(IF(AND(I2010&lt;&gt;"",I2010&gt;=$E$2),MAX($C$4:C2009)+1,""),"")</f>
        <v/>
      </c>
      <c r="D2010" s="99" t="str">
        <f>IFERROR(IF(AND(H2010&lt;&gt;"",H2010&gt;=$E$2),MAX($D$4:D2009)+1,""),"")</f>
        <v/>
      </c>
      <c r="F2010" s="40" t="s">
        <v>10727</v>
      </c>
      <c r="G2010" s="40" t="s">
        <v>10728</v>
      </c>
      <c r="H2010" s="167" t="s">
        <v>5898</v>
      </c>
      <c r="I2010" s="40" t="s">
        <v>5898</v>
      </c>
    </row>
    <row r="2011" spans="3:9" x14ac:dyDescent="0.15">
      <c r="C2011" s="40" t="str">
        <f>IFERROR(IF(AND(I2011&lt;&gt;"",I2011&gt;=$E$2),MAX($C$4:C2010)+1,""),"")</f>
        <v/>
      </c>
      <c r="D2011" s="99" t="str">
        <f>IFERROR(IF(AND(H2011&lt;&gt;"",H2011&gt;=$E$2),MAX($D$4:D2010)+1,""),"")</f>
        <v/>
      </c>
      <c r="F2011" s="40" t="s">
        <v>10729</v>
      </c>
      <c r="G2011" s="40" t="s">
        <v>10730</v>
      </c>
      <c r="H2011" s="167" t="s">
        <v>5898</v>
      </c>
      <c r="I2011" s="40" t="s">
        <v>5898</v>
      </c>
    </row>
    <row r="2012" spans="3:9" x14ac:dyDescent="0.15">
      <c r="C2012" s="40" t="str">
        <f>IFERROR(IF(AND(I2012&lt;&gt;"",I2012&gt;=$E$2),MAX($C$4:C2011)+1,""),"")</f>
        <v/>
      </c>
      <c r="D2012" s="99" t="str">
        <f>IFERROR(IF(AND(H2012&lt;&gt;"",H2012&gt;=$E$2),MAX($D$4:D2011)+1,""),"")</f>
        <v/>
      </c>
      <c r="F2012" s="40" t="s">
        <v>10731</v>
      </c>
      <c r="G2012" s="40" t="s">
        <v>10732</v>
      </c>
      <c r="H2012" s="167" t="s">
        <v>5898</v>
      </c>
      <c r="I2012" s="40" t="s">
        <v>5898</v>
      </c>
    </row>
    <row r="2013" spans="3:9" x14ac:dyDescent="0.15">
      <c r="C2013" s="40" t="str">
        <f>IFERROR(IF(AND(I2013&lt;&gt;"",I2013&gt;=$E$2),MAX($C$4:C2012)+1,""),"")</f>
        <v/>
      </c>
      <c r="D2013" s="99" t="str">
        <f>IFERROR(IF(AND(H2013&lt;&gt;"",H2013&gt;=$E$2),MAX($D$4:D2012)+1,""),"")</f>
        <v/>
      </c>
      <c r="F2013" s="40" t="s">
        <v>10733</v>
      </c>
      <c r="G2013" s="40" t="s">
        <v>10734</v>
      </c>
      <c r="H2013" s="167" t="s">
        <v>5898</v>
      </c>
      <c r="I2013" s="40" t="s">
        <v>5898</v>
      </c>
    </row>
    <row r="2014" spans="3:9" x14ac:dyDescent="0.15">
      <c r="C2014" s="40" t="str">
        <f>IFERROR(IF(AND(I2014&lt;&gt;"",I2014&gt;=$E$2),MAX($C$4:C2013)+1,""),"")</f>
        <v/>
      </c>
      <c r="D2014" s="99" t="str">
        <f>IFERROR(IF(AND(H2014&lt;&gt;"",H2014&gt;=$E$2),MAX($D$4:D2013)+1,""),"")</f>
        <v/>
      </c>
      <c r="F2014" s="40" t="s">
        <v>10735</v>
      </c>
      <c r="G2014" s="40" t="s">
        <v>10736</v>
      </c>
      <c r="H2014" s="167" t="s">
        <v>5898</v>
      </c>
      <c r="I2014" s="40" t="s">
        <v>5898</v>
      </c>
    </row>
    <row r="2015" spans="3:9" x14ac:dyDescent="0.15">
      <c r="C2015" s="40" t="str">
        <f>IFERROR(IF(AND(I2015&lt;&gt;"",I2015&gt;=$E$2),MAX($C$4:C2014)+1,""),"")</f>
        <v/>
      </c>
      <c r="D2015" s="99" t="str">
        <f>IFERROR(IF(AND(H2015&lt;&gt;"",H2015&gt;=$E$2),MAX($D$4:D2014)+1,""),"")</f>
        <v/>
      </c>
      <c r="F2015" s="40" t="s">
        <v>10737</v>
      </c>
      <c r="G2015" s="40" t="s">
        <v>10738</v>
      </c>
      <c r="H2015" s="167" t="s">
        <v>5898</v>
      </c>
      <c r="I2015" s="40" t="s">
        <v>5898</v>
      </c>
    </row>
    <row r="2016" spans="3:9" x14ac:dyDescent="0.15">
      <c r="C2016" s="40" t="str">
        <f>IFERROR(IF(AND(I2016&lt;&gt;"",I2016&gt;=$E$2),MAX($C$4:C2015)+1,""),"")</f>
        <v/>
      </c>
      <c r="D2016" s="99" t="str">
        <f>IFERROR(IF(AND(H2016&lt;&gt;"",H2016&gt;=$E$2),MAX($D$4:D2015)+1,""),"")</f>
        <v/>
      </c>
      <c r="F2016" s="40" t="s">
        <v>10739</v>
      </c>
      <c r="G2016" s="40" t="s">
        <v>10740</v>
      </c>
      <c r="H2016" s="167" t="s">
        <v>5898</v>
      </c>
      <c r="I2016" s="40" t="s">
        <v>5898</v>
      </c>
    </row>
    <row r="2017" spans="3:9" x14ac:dyDescent="0.15">
      <c r="C2017" s="40" t="str">
        <f>IFERROR(IF(AND(I2017&lt;&gt;"",I2017&gt;=$E$2),MAX($C$4:C2016)+1,""),"")</f>
        <v/>
      </c>
      <c r="D2017" s="99" t="str">
        <f>IFERROR(IF(AND(H2017&lt;&gt;"",H2017&gt;=$E$2),MAX($D$4:D2016)+1,""),"")</f>
        <v/>
      </c>
      <c r="F2017" s="40" t="s">
        <v>10741</v>
      </c>
      <c r="G2017" s="40" t="s">
        <v>10742</v>
      </c>
      <c r="H2017" s="167" t="s">
        <v>5898</v>
      </c>
      <c r="I2017" s="40" t="s">
        <v>5898</v>
      </c>
    </row>
    <row r="2018" spans="3:9" x14ac:dyDescent="0.15">
      <c r="C2018" s="40" t="str">
        <f>IFERROR(IF(AND(I2018&lt;&gt;"",I2018&gt;=$E$2),MAX($C$4:C2017)+1,""),"")</f>
        <v/>
      </c>
      <c r="D2018" s="99" t="str">
        <f>IFERROR(IF(AND(H2018&lt;&gt;"",H2018&gt;=$E$2),MAX($D$4:D2017)+1,""),"")</f>
        <v/>
      </c>
      <c r="F2018" s="40" t="s">
        <v>10743</v>
      </c>
      <c r="G2018" s="40" t="s">
        <v>10744</v>
      </c>
      <c r="H2018" s="167" t="s">
        <v>5898</v>
      </c>
      <c r="I2018" s="40" t="s">
        <v>5898</v>
      </c>
    </row>
    <row r="2019" spans="3:9" x14ac:dyDescent="0.15">
      <c r="C2019" s="40" t="str">
        <f>IFERROR(IF(AND(I2019&lt;&gt;"",I2019&gt;=$E$2),MAX($C$4:C2018)+1,""),"")</f>
        <v/>
      </c>
      <c r="D2019" s="99" t="str">
        <f>IFERROR(IF(AND(H2019&lt;&gt;"",H2019&gt;=$E$2),MAX($D$4:D2018)+1,""),"")</f>
        <v/>
      </c>
      <c r="F2019" s="40" t="s">
        <v>10745</v>
      </c>
      <c r="G2019" s="40" t="s">
        <v>10746</v>
      </c>
      <c r="H2019" s="167">
        <v>0.5</v>
      </c>
      <c r="I2019" s="40" t="s">
        <v>5898</v>
      </c>
    </row>
    <row r="2020" spans="3:9" x14ac:dyDescent="0.15">
      <c r="C2020" s="40" t="str">
        <f>IFERROR(IF(AND(I2020&lt;&gt;"",I2020&gt;=$E$2),MAX($C$4:C2019)+1,""),"")</f>
        <v/>
      </c>
      <c r="D2020" s="99" t="str">
        <f>IFERROR(IF(AND(H2020&lt;&gt;"",H2020&gt;=$E$2),MAX($D$4:D2019)+1,""),"")</f>
        <v/>
      </c>
      <c r="F2020" s="40" t="s">
        <v>10747</v>
      </c>
      <c r="G2020" s="40" t="s">
        <v>10748</v>
      </c>
      <c r="H2020" s="167" t="s">
        <v>5898</v>
      </c>
      <c r="I2020" s="40" t="s">
        <v>5898</v>
      </c>
    </row>
    <row r="2021" spans="3:9" x14ac:dyDescent="0.15">
      <c r="C2021" s="40" t="str">
        <f>IFERROR(IF(AND(I2021&lt;&gt;"",I2021&gt;=$E$2),MAX($C$4:C2020)+1,""),"")</f>
        <v/>
      </c>
      <c r="D2021" s="99" t="str">
        <f>IFERROR(IF(AND(H2021&lt;&gt;"",H2021&gt;=$E$2),MAX($D$4:D2020)+1,""),"")</f>
        <v/>
      </c>
      <c r="F2021" s="40" t="s">
        <v>10749</v>
      </c>
      <c r="G2021" s="40" t="s">
        <v>10750</v>
      </c>
      <c r="H2021" s="167" t="s">
        <v>5898</v>
      </c>
      <c r="I2021" s="40" t="s">
        <v>5898</v>
      </c>
    </row>
    <row r="2022" spans="3:9" x14ac:dyDescent="0.15">
      <c r="C2022" s="40" t="str">
        <f>IFERROR(IF(AND(I2022&lt;&gt;"",I2022&gt;=$E$2),MAX($C$4:C2021)+1,""),"")</f>
        <v/>
      </c>
      <c r="D2022" s="99" t="str">
        <f>IFERROR(IF(AND(H2022&lt;&gt;"",H2022&gt;=$E$2),MAX($D$4:D2021)+1,""),"")</f>
        <v/>
      </c>
      <c r="F2022" s="40" t="s">
        <v>10751</v>
      </c>
      <c r="G2022" s="40" t="s">
        <v>10752</v>
      </c>
      <c r="H2022" s="167">
        <v>1</v>
      </c>
      <c r="I2022" s="40" t="s">
        <v>5898</v>
      </c>
    </row>
    <row r="2023" spans="3:9" x14ac:dyDescent="0.15">
      <c r="C2023" s="40" t="str">
        <f>IFERROR(IF(AND(I2023&lt;&gt;"",I2023&gt;=$E$2),MAX($C$4:C2022)+1,""),"")</f>
        <v/>
      </c>
      <c r="D2023" s="99" t="str">
        <f>IFERROR(IF(AND(H2023&lt;&gt;"",H2023&gt;=$E$2),MAX($D$4:D2022)+1,""),"")</f>
        <v/>
      </c>
      <c r="F2023" s="40" t="s">
        <v>10753</v>
      </c>
      <c r="G2023" s="40" t="s">
        <v>10754</v>
      </c>
      <c r="H2023" s="167" t="s">
        <v>5898</v>
      </c>
      <c r="I2023" s="40" t="s">
        <v>5898</v>
      </c>
    </row>
    <row r="2024" spans="3:9" x14ac:dyDescent="0.15">
      <c r="C2024" s="40" t="str">
        <f>IFERROR(IF(AND(I2024&lt;&gt;"",I2024&gt;=$E$2),MAX($C$4:C2023)+1,""),"")</f>
        <v/>
      </c>
      <c r="D2024" s="99" t="str">
        <f>IFERROR(IF(AND(H2024&lt;&gt;"",H2024&gt;=$E$2),MAX($D$4:D2023)+1,""),"")</f>
        <v/>
      </c>
      <c r="F2024" s="40" t="s">
        <v>10755</v>
      </c>
      <c r="G2024" s="40" t="s">
        <v>10756</v>
      </c>
      <c r="H2024" s="167" t="s">
        <v>5898</v>
      </c>
      <c r="I2024" s="40" t="s">
        <v>5898</v>
      </c>
    </row>
    <row r="2025" spans="3:9" x14ac:dyDescent="0.15">
      <c r="C2025" s="40" t="str">
        <f>IFERROR(IF(AND(I2025&lt;&gt;"",I2025&gt;=$E$2),MAX($C$4:C2024)+1,""),"")</f>
        <v/>
      </c>
      <c r="D2025" s="99" t="str">
        <f>IFERROR(IF(AND(H2025&lt;&gt;"",H2025&gt;=$E$2),MAX($D$4:D2024)+1,""),"")</f>
        <v/>
      </c>
      <c r="F2025" s="40" t="s">
        <v>10757</v>
      </c>
      <c r="G2025" s="40" t="s">
        <v>10758</v>
      </c>
      <c r="H2025" s="167" t="s">
        <v>5898</v>
      </c>
      <c r="I2025" s="40" t="s">
        <v>5898</v>
      </c>
    </row>
    <row r="2026" spans="3:9" x14ac:dyDescent="0.15">
      <c r="C2026" s="40" t="str">
        <f>IFERROR(IF(AND(I2026&lt;&gt;"",I2026&gt;=$E$2),MAX($C$4:C2025)+1,""),"")</f>
        <v/>
      </c>
      <c r="D2026" s="99" t="str">
        <f>IFERROR(IF(AND(H2026&lt;&gt;"",H2026&gt;=$E$2),MAX($D$4:D2025)+1,""),"")</f>
        <v/>
      </c>
      <c r="F2026" s="40" t="s">
        <v>10759</v>
      </c>
      <c r="G2026" s="40" t="s">
        <v>10760</v>
      </c>
      <c r="H2026" s="167">
        <v>0.2</v>
      </c>
      <c r="I2026" s="40" t="s">
        <v>5898</v>
      </c>
    </row>
    <row r="2027" spans="3:9" x14ac:dyDescent="0.15">
      <c r="C2027" s="40" t="str">
        <f>IFERROR(IF(AND(I2027&lt;&gt;"",I2027&gt;=$E$2),MAX($C$4:C2026)+1,""),"")</f>
        <v/>
      </c>
      <c r="D2027" s="99" t="str">
        <f>IFERROR(IF(AND(H2027&lt;&gt;"",H2027&gt;=$E$2),MAX($D$4:D2026)+1,""),"")</f>
        <v/>
      </c>
      <c r="F2027" s="40" t="s">
        <v>10761</v>
      </c>
      <c r="G2027" s="40" t="s">
        <v>10762</v>
      </c>
      <c r="H2027" s="167" t="s">
        <v>5898</v>
      </c>
      <c r="I2027" s="40" t="s">
        <v>5898</v>
      </c>
    </row>
    <row r="2028" spans="3:9" x14ac:dyDescent="0.15">
      <c r="C2028" s="40" t="str">
        <f>IFERROR(IF(AND(I2028&lt;&gt;"",I2028&gt;=$E$2),MAX($C$4:C2027)+1,""),"")</f>
        <v/>
      </c>
      <c r="D2028" s="99" t="str">
        <f>IFERROR(IF(AND(H2028&lt;&gt;"",H2028&gt;=$E$2),MAX($D$4:D2027)+1,""),"")</f>
        <v/>
      </c>
      <c r="F2028" s="40" t="s">
        <v>10763</v>
      </c>
      <c r="G2028" s="40" t="s">
        <v>10764</v>
      </c>
      <c r="H2028" s="167" t="s">
        <v>5898</v>
      </c>
      <c r="I2028" s="40" t="s">
        <v>5898</v>
      </c>
    </row>
    <row r="2029" spans="3:9" x14ac:dyDescent="0.15">
      <c r="C2029" s="40" t="str">
        <f>IFERROR(IF(AND(I2029&lt;&gt;"",I2029&gt;=$E$2),MAX($C$4:C2028)+1,""),"")</f>
        <v/>
      </c>
      <c r="D2029" s="99" t="str">
        <f>IFERROR(IF(AND(H2029&lt;&gt;"",H2029&gt;=$E$2),MAX($D$4:D2028)+1,""),"")</f>
        <v/>
      </c>
      <c r="F2029" s="40" t="s">
        <v>10765</v>
      </c>
      <c r="G2029" s="40" t="s">
        <v>10766</v>
      </c>
      <c r="H2029" s="167" t="s">
        <v>5898</v>
      </c>
      <c r="I2029" s="40" t="s">
        <v>5898</v>
      </c>
    </row>
    <row r="2030" spans="3:9" x14ac:dyDescent="0.15">
      <c r="C2030" s="40" t="str">
        <f>IFERROR(IF(AND(I2030&lt;&gt;"",I2030&gt;=$E$2),MAX($C$4:C2029)+1,""),"")</f>
        <v/>
      </c>
      <c r="D2030" s="99" t="str">
        <f>IFERROR(IF(AND(H2030&lt;&gt;"",H2030&gt;=$E$2),MAX($D$4:D2029)+1,""),"")</f>
        <v/>
      </c>
      <c r="F2030" s="40" t="s">
        <v>10767</v>
      </c>
      <c r="G2030" s="40" t="s">
        <v>10768</v>
      </c>
      <c r="H2030" s="167" t="s">
        <v>5898</v>
      </c>
      <c r="I2030" s="40" t="s">
        <v>5898</v>
      </c>
    </row>
    <row r="2031" spans="3:9" x14ac:dyDescent="0.15">
      <c r="C2031" s="40" t="str">
        <f>IFERROR(IF(AND(I2031&lt;&gt;"",I2031&gt;=$E$2),MAX($C$4:C2030)+1,""),"")</f>
        <v/>
      </c>
      <c r="D2031" s="99" t="str">
        <f>IFERROR(IF(AND(H2031&lt;&gt;"",H2031&gt;=$E$2),MAX($D$4:D2030)+1,""),"")</f>
        <v/>
      </c>
      <c r="F2031" s="40" t="s">
        <v>10769</v>
      </c>
      <c r="G2031" s="40" t="s">
        <v>10770</v>
      </c>
      <c r="H2031" s="167">
        <v>1.2</v>
      </c>
      <c r="I2031" s="40" t="s">
        <v>5898</v>
      </c>
    </row>
    <row r="2032" spans="3:9" x14ac:dyDescent="0.15">
      <c r="C2032" s="40" t="str">
        <f>IFERROR(IF(AND(I2032&lt;&gt;"",I2032&gt;=$E$2),MAX($C$4:C2031)+1,""),"")</f>
        <v/>
      </c>
      <c r="D2032" s="99" t="str">
        <f>IFERROR(IF(AND(H2032&lt;&gt;"",H2032&gt;=$E$2),MAX($D$4:D2031)+1,""),"")</f>
        <v/>
      </c>
      <c r="F2032" s="40" t="s">
        <v>10771</v>
      </c>
      <c r="G2032" s="40" t="s">
        <v>10772</v>
      </c>
      <c r="H2032" s="167" t="s">
        <v>5898</v>
      </c>
      <c r="I2032" s="40" t="s">
        <v>5898</v>
      </c>
    </row>
    <row r="2033" spans="3:9" x14ac:dyDescent="0.15">
      <c r="C2033" s="40" t="str">
        <f>IFERROR(IF(AND(I2033&lt;&gt;"",I2033&gt;=$E$2),MAX($C$4:C2032)+1,""),"")</f>
        <v/>
      </c>
      <c r="D2033" s="99" t="str">
        <f>IFERROR(IF(AND(H2033&lt;&gt;"",H2033&gt;=$E$2),MAX($D$4:D2032)+1,""),"")</f>
        <v/>
      </c>
      <c r="F2033" s="40" t="s">
        <v>10773</v>
      </c>
      <c r="G2033" s="40" t="s">
        <v>10774</v>
      </c>
      <c r="H2033" s="167" t="s">
        <v>5898</v>
      </c>
      <c r="I2033" s="40" t="s">
        <v>5898</v>
      </c>
    </row>
    <row r="2034" spans="3:9" x14ac:dyDescent="0.15">
      <c r="C2034" s="40" t="str">
        <f>IFERROR(IF(AND(I2034&lt;&gt;"",I2034&gt;=$E$2),MAX($C$4:C2033)+1,""),"")</f>
        <v/>
      </c>
      <c r="D2034" s="99" t="str">
        <f>IFERROR(IF(AND(H2034&lt;&gt;"",H2034&gt;=$E$2),MAX($D$4:D2033)+1,""),"")</f>
        <v/>
      </c>
      <c r="F2034" s="40" t="s">
        <v>10775</v>
      </c>
      <c r="G2034" s="40" t="s">
        <v>10776</v>
      </c>
      <c r="H2034" s="167" t="s">
        <v>5898</v>
      </c>
      <c r="I2034" s="40" t="s">
        <v>5898</v>
      </c>
    </row>
    <row r="2035" spans="3:9" x14ac:dyDescent="0.15">
      <c r="C2035" s="40" t="str">
        <f>IFERROR(IF(AND(I2035&lt;&gt;"",I2035&gt;=$E$2),MAX($C$4:C2034)+1,""),"")</f>
        <v/>
      </c>
      <c r="D2035" s="99" t="str">
        <f>IFERROR(IF(AND(H2035&lt;&gt;"",H2035&gt;=$E$2),MAX($D$4:D2034)+1,""),"")</f>
        <v/>
      </c>
      <c r="F2035" s="40" t="s">
        <v>10777</v>
      </c>
      <c r="G2035" s="40" t="s">
        <v>10778</v>
      </c>
      <c r="H2035" s="167" t="s">
        <v>5898</v>
      </c>
      <c r="I2035" s="40" t="s">
        <v>5898</v>
      </c>
    </row>
    <row r="2036" spans="3:9" x14ac:dyDescent="0.15">
      <c r="C2036" s="40" t="str">
        <f>IFERROR(IF(AND(I2036&lt;&gt;"",I2036&gt;=$E$2),MAX($C$4:C2035)+1,""),"")</f>
        <v/>
      </c>
      <c r="D2036" s="99" t="str">
        <f>IFERROR(IF(AND(H2036&lt;&gt;"",H2036&gt;=$E$2),MAX($D$4:D2035)+1,""),"")</f>
        <v/>
      </c>
      <c r="F2036" s="40" t="s">
        <v>10779</v>
      </c>
      <c r="G2036" s="40" t="s">
        <v>10780</v>
      </c>
      <c r="H2036" s="167" t="s">
        <v>5898</v>
      </c>
      <c r="I2036" s="40" t="s">
        <v>5898</v>
      </c>
    </row>
    <row r="2037" spans="3:9" x14ac:dyDescent="0.15">
      <c r="C2037" s="40" t="str">
        <f>IFERROR(IF(AND(I2037&lt;&gt;"",I2037&gt;=$E$2),MAX($C$4:C2036)+1,""),"")</f>
        <v/>
      </c>
      <c r="D2037" s="99" t="str">
        <f>IFERROR(IF(AND(H2037&lt;&gt;"",H2037&gt;=$E$2),MAX($D$4:D2036)+1,""),"")</f>
        <v/>
      </c>
      <c r="F2037" s="40" t="s">
        <v>10781</v>
      </c>
      <c r="G2037" s="40" t="s">
        <v>10782</v>
      </c>
      <c r="H2037" s="167" t="s">
        <v>5898</v>
      </c>
      <c r="I2037" s="40" t="s">
        <v>5898</v>
      </c>
    </row>
    <row r="2038" spans="3:9" x14ac:dyDescent="0.15">
      <c r="C2038" s="40" t="str">
        <f>IFERROR(IF(AND(I2038&lt;&gt;"",I2038&gt;=$E$2),MAX($C$4:C2037)+1,""),"")</f>
        <v/>
      </c>
      <c r="D2038" s="99" t="str">
        <f>IFERROR(IF(AND(H2038&lt;&gt;"",H2038&gt;=$E$2),MAX($D$4:D2037)+1,""),"")</f>
        <v/>
      </c>
      <c r="F2038" s="40" t="s">
        <v>10783</v>
      </c>
      <c r="G2038" s="40" t="s">
        <v>10784</v>
      </c>
      <c r="H2038" s="167" t="s">
        <v>5898</v>
      </c>
      <c r="I2038" s="40" t="s">
        <v>5898</v>
      </c>
    </row>
    <row r="2039" spans="3:9" x14ac:dyDescent="0.15">
      <c r="C2039" s="40" t="str">
        <f>IFERROR(IF(AND(I2039&lt;&gt;"",I2039&gt;=$E$2),MAX($C$4:C2038)+1,""),"")</f>
        <v/>
      </c>
      <c r="D2039" s="99">
        <f>IFERROR(IF(AND(H2039&lt;&gt;"",H2039&gt;=$E$2),MAX($D$4:D2038)+1,""),"")</f>
        <v>95</v>
      </c>
      <c r="F2039" s="40" t="s">
        <v>10785</v>
      </c>
      <c r="G2039" s="40" t="s">
        <v>10786</v>
      </c>
      <c r="H2039" s="167">
        <v>1.8</v>
      </c>
      <c r="I2039" s="40" t="s">
        <v>5898</v>
      </c>
    </row>
    <row r="2040" spans="3:9" x14ac:dyDescent="0.15">
      <c r="C2040" s="40" t="str">
        <f>IFERROR(IF(AND(I2040&lt;&gt;"",I2040&gt;=$E$2),MAX($C$4:C2039)+1,""),"")</f>
        <v/>
      </c>
      <c r="D2040" s="99" t="str">
        <f>IFERROR(IF(AND(H2040&lt;&gt;"",H2040&gt;=$E$2),MAX($D$4:D2039)+1,""),"")</f>
        <v/>
      </c>
      <c r="F2040" s="40" t="s">
        <v>10787</v>
      </c>
      <c r="G2040" s="40" t="s">
        <v>10788</v>
      </c>
      <c r="H2040" s="167" t="s">
        <v>5898</v>
      </c>
      <c r="I2040" s="40" t="s">
        <v>5898</v>
      </c>
    </row>
    <row r="2041" spans="3:9" x14ac:dyDescent="0.15">
      <c r="C2041" s="40" t="str">
        <f>IFERROR(IF(AND(I2041&lt;&gt;"",I2041&gt;=$E$2),MAX($C$4:C2040)+1,""),"")</f>
        <v/>
      </c>
      <c r="D2041" s="99" t="str">
        <f>IFERROR(IF(AND(H2041&lt;&gt;"",H2041&gt;=$E$2),MAX($D$4:D2040)+1,""),"")</f>
        <v/>
      </c>
      <c r="F2041" s="40" t="s">
        <v>10789</v>
      </c>
      <c r="G2041" s="40" t="s">
        <v>10790</v>
      </c>
      <c r="H2041" s="167" t="s">
        <v>5898</v>
      </c>
      <c r="I2041" s="40" t="s">
        <v>5898</v>
      </c>
    </row>
    <row r="2042" spans="3:9" x14ac:dyDescent="0.15">
      <c r="C2042" s="40" t="str">
        <f>IFERROR(IF(AND(I2042&lt;&gt;"",I2042&gt;=$E$2),MAX($C$4:C2041)+1,""),"")</f>
        <v/>
      </c>
      <c r="D2042" s="99" t="str">
        <f>IFERROR(IF(AND(H2042&lt;&gt;"",H2042&gt;=$E$2),MAX($D$4:D2041)+1,""),"")</f>
        <v/>
      </c>
      <c r="F2042" s="40" t="s">
        <v>10791</v>
      </c>
      <c r="G2042" s="40" t="s">
        <v>10792</v>
      </c>
      <c r="H2042" s="167" t="s">
        <v>5898</v>
      </c>
      <c r="I2042" s="40" t="s">
        <v>5898</v>
      </c>
    </row>
    <row r="2043" spans="3:9" x14ac:dyDescent="0.15">
      <c r="C2043" s="40" t="str">
        <f>IFERROR(IF(AND(I2043&lt;&gt;"",I2043&gt;=$E$2),MAX($C$4:C2042)+1,""),"")</f>
        <v/>
      </c>
      <c r="D2043" s="99" t="str">
        <f>IFERROR(IF(AND(H2043&lt;&gt;"",H2043&gt;=$E$2),MAX($D$4:D2042)+1,""),"")</f>
        <v/>
      </c>
      <c r="F2043" s="40" t="s">
        <v>10793</v>
      </c>
      <c r="G2043" s="40" t="s">
        <v>10794</v>
      </c>
      <c r="H2043" s="167" t="s">
        <v>5898</v>
      </c>
      <c r="I2043" s="40" t="s">
        <v>5898</v>
      </c>
    </row>
    <row r="2044" spans="3:9" x14ac:dyDescent="0.15">
      <c r="C2044" s="40" t="str">
        <f>IFERROR(IF(AND(I2044&lt;&gt;"",I2044&gt;=$E$2),MAX($C$4:C2043)+1,""),"")</f>
        <v/>
      </c>
      <c r="D2044" s="99" t="str">
        <f>IFERROR(IF(AND(H2044&lt;&gt;"",H2044&gt;=$E$2),MAX($D$4:D2043)+1,""),"")</f>
        <v/>
      </c>
      <c r="F2044" s="40" t="s">
        <v>10795</v>
      </c>
      <c r="G2044" s="40" t="s">
        <v>10796</v>
      </c>
      <c r="H2044" s="167" t="s">
        <v>5898</v>
      </c>
      <c r="I2044" s="40" t="s">
        <v>5898</v>
      </c>
    </row>
    <row r="2045" spans="3:9" x14ac:dyDescent="0.15">
      <c r="C2045" s="40" t="str">
        <f>IFERROR(IF(AND(I2045&lt;&gt;"",I2045&gt;=$E$2),MAX($C$4:C2044)+1,""),"")</f>
        <v/>
      </c>
      <c r="D2045" s="99" t="str">
        <f>IFERROR(IF(AND(H2045&lt;&gt;"",H2045&gt;=$E$2),MAX($D$4:D2044)+1,""),"")</f>
        <v/>
      </c>
      <c r="F2045" s="40" t="s">
        <v>10797</v>
      </c>
      <c r="G2045" s="40" t="s">
        <v>10798</v>
      </c>
      <c r="H2045" s="167" t="s">
        <v>5898</v>
      </c>
      <c r="I2045" s="40" t="s">
        <v>5898</v>
      </c>
    </row>
    <row r="2046" spans="3:9" x14ac:dyDescent="0.15">
      <c r="C2046" s="40" t="str">
        <f>IFERROR(IF(AND(I2046&lt;&gt;"",I2046&gt;=$E$2),MAX($C$4:C2045)+1,""),"")</f>
        <v/>
      </c>
      <c r="D2046" s="99" t="str">
        <f>IFERROR(IF(AND(H2046&lt;&gt;"",H2046&gt;=$E$2),MAX($D$4:D2045)+1,""),"")</f>
        <v/>
      </c>
      <c r="F2046" s="40" t="s">
        <v>10799</v>
      </c>
      <c r="G2046" s="40" t="s">
        <v>10800</v>
      </c>
      <c r="H2046" s="167" t="s">
        <v>5898</v>
      </c>
      <c r="I2046" s="40" t="s">
        <v>5898</v>
      </c>
    </row>
    <row r="2047" spans="3:9" x14ac:dyDescent="0.15">
      <c r="C2047" s="40" t="str">
        <f>IFERROR(IF(AND(I2047&lt;&gt;"",I2047&gt;=$E$2),MAX($C$4:C2046)+1,""),"")</f>
        <v/>
      </c>
      <c r="D2047" s="99" t="str">
        <f>IFERROR(IF(AND(H2047&lt;&gt;"",H2047&gt;=$E$2),MAX($D$4:D2046)+1,""),"")</f>
        <v/>
      </c>
      <c r="F2047" s="40" t="s">
        <v>10801</v>
      </c>
      <c r="G2047" s="40" t="s">
        <v>10802</v>
      </c>
      <c r="H2047" s="167" t="s">
        <v>5898</v>
      </c>
      <c r="I2047" s="40" t="s">
        <v>5898</v>
      </c>
    </row>
    <row r="2048" spans="3:9" x14ac:dyDescent="0.15">
      <c r="C2048" s="40" t="str">
        <f>IFERROR(IF(AND(I2048&lt;&gt;"",I2048&gt;=$E$2),MAX($C$4:C2047)+1,""),"")</f>
        <v/>
      </c>
      <c r="D2048" s="99" t="str">
        <f>IFERROR(IF(AND(H2048&lt;&gt;"",H2048&gt;=$E$2),MAX($D$4:D2047)+1,""),"")</f>
        <v/>
      </c>
      <c r="F2048" s="40" t="s">
        <v>10803</v>
      </c>
      <c r="G2048" s="40" t="s">
        <v>10804</v>
      </c>
      <c r="H2048" s="167" t="s">
        <v>5898</v>
      </c>
      <c r="I2048" s="40" t="s">
        <v>5898</v>
      </c>
    </row>
    <row r="2049" spans="3:9" x14ac:dyDescent="0.15">
      <c r="C2049" s="40" t="str">
        <f>IFERROR(IF(AND(I2049&lt;&gt;"",I2049&gt;=$E$2),MAX($C$4:C2048)+1,""),"")</f>
        <v/>
      </c>
      <c r="D2049" s="99" t="str">
        <f>IFERROR(IF(AND(H2049&lt;&gt;"",H2049&gt;=$E$2),MAX($D$4:D2048)+1,""),"")</f>
        <v/>
      </c>
      <c r="F2049" s="40" t="s">
        <v>10805</v>
      </c>
      <c r="G2049" s="40" t="s">
        <v>10806</v>
      </c>
      <c r="H2049" s="167" t="s">
        <v>5898</v>
      </c>
      <c r="I2049" s="40" t="s">
        <v>5898</v>
      </c>
    </row>
    <row r="2050" spans="3:9" x14ac:dyDescent="0.15">
      <c r="C2050" s="40" t="str">
        <f>IFERROR(IF(AND(I2050&lt;&gt;"",I2050&gt;=$E$2),MAX($C$4:C2049)+1,""),"")</f>
        <v/>
      </c>
      <c r="D2050" s="99" t="str">
        <f>IFERROR(IF(AND(H2050&lt;&gt;"",H2050&gt;=$E$2),MAX($D$4:D2049)+1,""),"")</f>
        <v/>
      </c>
      <c r="F2050" s="40" t="s">
        <v>10807</v>
      </c>
      <c r="G2050" s="40" t="s">
        <v>10808</v>
      </c>
      <c r="H2050" s="167" t="s">
        <v>5898</v>
      </c>
      <c r="I2050" s="40" t="s">
        <v>5898</v>
      </c>
    </row>
    <row r="2051" spans="3:9" x14ac:dyDescent="0.15">
      <c r="C2051" s="40" t="str">
        <f>IFERROR(IF(AND(I2051&lt;&gt;"",I2051&gt;=$E$2),MAX($C$4:C2050)+1,""),"")</f>
        <v/>
      </c>
      <c r="D2051" s="99" t="str">
        <f>IFERROR(IF(AND(H2051&lt;&gt;"",H2051&gt;=$E$2),MAX($D$4:D2050)+1,""),"")</f>
        <v/>
      </c>
      <c r="F2051" s="40" t="s">
        <v>10809</v>
      </c>
      <c r="G2051" s="40" t="s">
        <v>10810</v>
      </c>
      <c r="H2051" s="167" t="s">
        <v>5898</v>
      </c>
      <c r="I2051" s="40" t="s">
        <v>5898</v>
      </c>
    </row>
    <row r="2052" spans="3:9" x14ac:dyDescent="0.15">
      <c r="C2052" s="40" t="str">
        <f>IFERROR(IF(AND(I2052&lt;&gt;"",I2052&gt;=$E$2),MAX($C$4:C2051)+1,""),"")</f>
        <v/>
      </c>
      <c r="D2052" s="99" t="str">
        <f>IFERROR(IF(AND(H2052&lt;&gt;"",H2052&gt;=$E$2),MAX($D$4:D2051)+1,""),"")</f>
        <v/>
      </c>
      <c r="F2052" s="40" t="s">
        <v>10811</v>
      </c>
      <c r="G2052" s="40" t="s">
        <v>10812</v>
      </c>
      <c r="H2052" s="167" t="s">
        <v>5898</v>
      </c>
      <c r="I2052" s="40" t="s">
        <v>5898</v>
      </c>
    </row>
    <row r="2053" spans="3:9" x14ac:dyDescent="0.15">
      <c r="C2053" s="40" t="str">
        <f>IFERROR(IF(AND(I2053&lt;&gt;"",I2053&gt;=$E$2),MAX($C$4:C2052)+1,""),"")</f>
        <v/>
      </c>
      <c r="D2053" s="99" t="str">
        <f>IFERROR(IF(AND(H2053&lt;&gt;"",H2053&gt;=$E$2),MAX($D$4:D2052)+1,""),"")</f>
        <v/>
      </c>
      <c r="F2053" s="40" t="s">
        <v>10813</v>
      </c>
      <c r="G2053" s="40" t="s">
        <v>10814</v>
      </c>
      <c r="H2053" s="167" t="s">
        <v>5898</v>
      </c>
      <c r="I2053" s="40" t="s">
        <v>5898</v>
      </c>
    </row>
    <row r="2054" spans="3:9" x14ac:dyDescent="0.15">
      <c r="C2054" s="40" t="str">
        <f>IFERROR(IF(AND(I2054&lt;&gt;"",I2054&gt;=$E$2),MAX($C$4:C2053)+1,""),"")</f>
        <v/>
      </c>
      <c r="D2054" s="99" t="str">
        <f>IFERROR(IF(AND(H2054&lt;&gt;"",H2054&gt;=$E$2),MAX($D$4:D2053)+1,""),"")</f>
        <v/>
      </c>
      <c r="F2054" s="40" t="s">
        <v>10815</v>
      </c>
      <c r="G2054" s="40" t="s">
        <v>10816</v>
      </c>
      <c r="H2054" s="167" t="s">
        <v>5898</v>
      </c>
      <c r="I2054" s="40" t="s">
        <v>5898</v>
      </c>
    </row>
    <row r="2055" spans="3:9" x14ac:dyDescent="0.15">
      <c r="C2055" s="40" t="str">
        <f>IFERROR(IF(AND(I2055&lt;&gt;"",I2055&gt;=$E$2),MAX($C$4:C2054)+1,""),"")</f>
        <v/>
      </c>
      <c r="D2055" s="99" t="str">
        <f>IFERROR(IF(AND(H2055&lt;&gt;"",H2055&gt;=$E$2),MAX($D$4:D2054)+1,""),"")</f>
        <v/>
      </c>
      <c r="F2055" s="40" t="s">
        <v>10817</v>
      </c>
      <c r="G2055" s="40" t="s">
        <v>10818</v>
      </c>
      <c r="H2055" s="167" t="s">
        <v>5898</v>
      </c>
      <c r="I2055" s="40" t="s">
        <v>5898</v>
      </c>
    </row>
    <row r="2056" spans="3:9" x14ac:dyDescent="0.15">
      <c r="C2056" s="40" t="str">
        <f>IFERROR(IF(AND(I2056&lt;&gt;"",I2056&gt;=$E$2),MAX($C$4:C2055)+1,""),"")</f>
        <v/>
      </c>
      <c r="D2056" s="99" t="str">
        <f>IFERROR(IF(AND(H2056&lt;&gt;"",H2056&gt;=$E$2),MAX($D$4:D2055)+1,""),"")</f>
        <v/>
      </c>
      <c r="F2056" s="40" t="s">
        <v>10819</v>
      </c>
      <c r="G2056" s="40" t="s">
        <v>10820</v>
      </c>
      <c r="H2056" s="167" t="s">
        <v>5898</v>
      </c>
      <c r="I2056" s="40" t="s">
        <v>5898</v>
      </c>
    </row>
    <row r="2057" spans="3:9" x14ac:dyDescent="0.15">
      <c r="C2057" s="40" t="str">
        <f>IFERROR(IF(AND(I2057&lt;&gt;"",I2057&gt;=$E$2),MAX($C$4:C2056)+1,""),"")</f>
        <v/>
      </c>
      <c r="D2057" s="99" t="str">
        <f>IFERROR(IF(AND(H2057&lt;&gt;"",H2057&gt;=$E$2),MAX($D$4:D2056)+1,""),"")</f>
        <v/>
      </c>
      <c r="F2057" s="40" t="s">
        <v>10821</v>
      </c>
      <c r="G2057" s="40" t="s">
        <v>10822</v>
      </c>
      <c r="H2057" s="167" t="s">
        <v>5898</v>
      </c>
      <c r="I2057" s="40" t="s">
        <v>5898</v>
      </c>
    </row>
    <row r="2058" spans="3:9" x14ac:dyDescent="0.15">
      <c r="C2058" s="40" t="str">
        <f>IFERROR(IF(AND(I2058&lt;&gt;"",I2058&gt;=$E$2),MAX($C$4:C2057)+1,""),"")</f>
        <v/>
      </c>
      <c r="D2058" s="99" t="str">
        <f>IFERROR(IF(AND(H2058&lt;&gt;"",H2058&gt;=$E$2),MAX($D$4:D2057)+1,""),"")</f>
        <v/>
      </c>
      <c r="F2058" s="40" t="s">
        <v>10823</v>
      </c>
      <c r="G2058" s="40" t="s">
        <v>10824</v>
      </c>
      <c r="H2058" s="167" t="s">
        <v>5898</v>
      </c>
      <c r="I2058" s="40" t="s">
        <v>5898</v>
      </c>
    </row>
    <row r="2059" spans="3:9" x14ac:dyDescent="0.15">
      <c r="C2059" s="40" t="str">
        <f>IFERROR(IF(AND(I2059&lt;&gt;"",I2059&gt;=$E$2),MAX($C$4:C2058)+1,""),"")</f>
        <v/>
      </c>
      <c r="D2059" s="99" t="str">
        <f>IFERROR(IF(AND(H2059&lt;&gt;"",H2059&gt;=$E$2),MAX($D$4:D2058)+1,""),"")</f>
        <v/>
      </c>
      <c r="F2059" s="40" t="s">
        <v>10825</v>
      </c>
      <c r="G2059" s="40" t="s">
        <v>10826</v>
      </c>
      <c r="H2059" s="167" t="s">
        <v>5898</v>
      </c>
      <c r="I2059" s="40" t="s">
        <v>5898</v>
      </c>
    </row>
    <row r="2060" spans="3:9" x14ac:dyDescent="0.15">
      <c r="C2060" s="40" t="str">
        <f>IFERROR(IF(AND(I2060&lt;&gt;"",I2060&gt;=$E$2),MAX($C$4:C2059)+1,""),"")</f>
        <v/>
      </c>
      <c r="D2060" s="99" t="str">
        <f>IFERROR(IF(AND(H2060&lt;&gt;"",H2060&gt;=$E$2),MAX($D$4:D2059)+1,""),"")</f>
        <v/>
      </c>
      <c r="F2060" s="40" t="s">
        <v>10827</v>
      </c>
      <c r="G2060" s="40" t="s">
        <v>10828</v>
      </c>
      <c r="H2060" s="167" t="s">
        <v>5898</v>
      </c>
      <c r="I2060" s="40" t="s">
        <v>5898</v>
      </c>
    </row>
    <row r="2061" spans="3:9" x14ac:dyDescent="0.15">
      <c r="C2061" s="40" t="str">
        <f>IFERROR(IF(AND(I2061&lt;&gt;"",I2061&gt;=$E$2),MAX($C$4:C2060)+1,""),"")</f>
        <v/>
      </c>
      <c r="D2061" s="99" t="str">
        <f>IFERROR(IF(AND(H2061&lt;&gt;"",H2061&gt;=$E$2),MAX($D$4:D2060)+1,""),"")</f>
        <v/>
      </c>
      <c r="F2061" s="40" t="s">
        <v>10829</v>
      </c>
      <c r="G2061" s="40" t="s">
        <v>10830</v>
      </c>
      <c r="H2061" s="167" t="s">
        <v>5898</v>
      </c>
      <c r="I2061" s="40" t="s">
        <v>5898</v>
      </c>
    </row>
    <row r="2062" spans="3:9" x14ac:dyDescent="0.15">
      <c r="C2062" s="40" t="str">
        <f>IFERROR(IF(AND(I2062&lt;&gt;"",I2062&gt;=$E$2),MAX($C$4:C2061)+1,""),"")</f>
        <v/>
      </c>
      <c r="D2062" s="99" t="str">
        <f>IFERROR(IF(AND(H2062&lt;&gt;"",H2062&gt;=$E$2),MAX($D$4:D2061)+1,""),"")</f>
        <v/>
      </c>
      <c r="F2062" s="40" t="s">
        <v>10831</v>
      </c>
      <c r="G2062" s="40" t="s">
        <v>10832</v>
      </c>
      <c r="H2062" s="167" t="s">
        <v>5898</v>
      </c>
      <c r="I2062" s="40" t="s">
        <v>5898</v>
      </c>
    </row>
    <row r="2063" spans="3:9" x14ac:dyDescent="0.15">
      <c r="C2063" s="40" t="str">
        <f>IFERROR(IF(AND(I2063&lt;&gt;"",I2063&gt;=$E$2),MAX($C$4:C2062)+1,""),"")</f>
        <v/>
      </c>
      <c r="D2063" s="99" t="str">
        <f>IFERROR(IF(AND(H2063&lt;&gt;"",H2063&gt;=$E$2),MAX($D$4:D2062)+1,""),"")</f>
        <v/>
      </c>
      <c r="F2063" s="40" t="s">
        <v>10833</v>
      </c>
      <c r="G2063" s="40" t="s">
        <v>10834</v>
      </c>
      <c r="H2063" s="167" t="s">
        <v>5898</v>
      </c>
      <c r="I2063" s="40" t="s">
        <v>5898</v>
      </c>
    </row>
    <row r="2064" spans="3:9" x14ac:dyDescent="0.15">
      <c r="C2064" s="40" t="str">
        <f>IFERROR(IF(AND(I2064&lt;&gt;"",I2064&gt;=$E$2),MAX($C$4:C2063)+1,""),"")</f>
        <v/>
      </c>
      <c r="D2064" s="99" t="str">
        <f>IFERROR(IF(AND(H2064&lt;&gt;"",H2064&gt;=$E$2),MAX($D$4:D2063)+1,""),"")</f>
        <v/>
      </c>
      <c r="F2064" s="40" t="s">
        <v>10835</v>
      </c>
      <c r="G2064" s="40" t="s">
        <v>10836</v>
      </c>
      <c r="H2064" s="167" t="s">
        <v>5898</v>
      </c>
      <c r="I2064" s="40" t="s">
        <v>5898</v>
      </c>
    </row>
    <row r="2065" spans="3:9" x14ac:dyDescent="0.15">
      <c r="C2065" s="40" t="str">
        <f>IFERROR(IF(AND(I2065&lt;&gt;"",I2065&gt;=$E$2),MAX($C$4:C2064)+1,""),"")</f>
        <v/>
      </c>
      <c r="D2065" s="99" t="str">
        <f>IFERROR(IF(AND(H2065&lt;&gt;"",H2065&gt;=$E$2),MAX($D$4:D2064)+1,""),"")</f>
        <v/>
      </c>
      <c r="F2065" s="40" t="s">
        <v>10837</v>
      </c>
      <c r="G2065" s="40" t="s">
        <v>10838</v>
      </c>
      <c r="H2065" s="167" t="s">
        <v>5898</v>
      </c>
      <c r="I2065" s="40" t="s">
        <v>5898</v>
      </c>
    </row>
    <row r="2066" spans="3:9" x14ac:dyDescent="0.15">
      <c r="C2066" s="40" t="str">
        <f>IFERROR(IF(AND(I2066&lt;&gt;"",I2066&gt;=$E$2),MAX($C$4:C2065)+1,""),"")</f>
        <v/>
      </c>
      <c r="D2066" s="99" t="str">
        <f>IFERROR(IF(AND(H2066&lt;&gt;"",H2066&gt;=$E$2),MAX($D$4:D2065)+1,""),"")</f>
        <v/>
      </c>
      <c r="F2066" s="40" t="s">
        <v>10839</v>
      </c>
      <c r="G2066" s="40" t="s">
        <v>10840</v>
      </c>
      <c r="H2066" s="167" t="s">
        <v>5898</v>
      </c>
      <c r="I2066" s="40" t="s">
        <v>5898</v>
      </c>
    </row>
    <row r="2067" spans="3:9" x14ac:dyDescent="0.15">
      <c r="C2067" s="40" t="str">
        <f>IFERROR(IF(AND(I2067&lt;&gt;"",I2067&gt;=$E$2),MAX($C$4:C2066)+1,""),"")</f>
        <v/>
      </c>
      <c r="D2067" s="99" t="str">
        <f>IFERROR(IF(AND(H2067&lt;&gt;"",H2067&gt;=$E$2),MAX($D$4:D2066)+1,""),"")</f>
        <v/>
      </c>
      <c r="F2067" s="40" t="s">
        <v>10841</v>
      </c>
      <c r="G2067" s="40" t="s">
        <v>10842</v>
      </c>
      <c r="H2067" s="167" t="s">
        <v>5898</v>
      </c>
      <c r="I2067" s="40" t="s">
        <v>5898</v>
      </c>
    </row>
    <row r="2068" spans="3:9" x14ac:dyDescent="0.15">
      <c r="C2068" s="40" t="str">
        <f>IFERROR(IF(AND(I2068&lt;&gt;"",I2068&gt;=$E$2),MAX($C$4:C2067)+1,""),"")</f>
        <v/>
      </c>
      <c r="D2068" s="99" t="str">
        <f>IFERROR(IF(AND(H2068&lt;&gt;"",H2068&gt;=$E$2),MAX($D$4:D2067)+1,""),"")</f>
        <v/>
      </c>
      <c r="F2068" s="40" t="s">
        <v>10843</v>
      </c>
      <c r="G2068" s="40" t="s">
        <v>10844</v>
      </c>
      <c r="H2068" s="167" t="s">
        <v>5898</v>
      </c>
      <c r="I2068" s="40" t="s">
        <v>5898</v>
      </c>
    </row>
    <row r="2069" spans="3:9" x14ac:dyDescent="0.15">
      <c r="C2069" s="40" t="str">
        <f>IFERROR(IF(AND(I2069&lt;&gt;"",I2069&gt;=$E$2),MAX($C$4:C2068)+1,""),"")</f>
        <v/>
      </c>
      <c r="D2069" s="99">
        <f>IFERROR(IF(AND(H2069&lt;&gt;"",H2069&gt;=$E$2),MAX($D$4:D2068)+1,""),"")</f>
        <v>96</v>
      </c>
      <c r="F2069" s="40" t="s">
        <v>10845</v>
      </c>
      <c r="G2069" s="40" t="s">
        <v>10846</v>
      </c>
      <c r="H2069" s="167">
        <v>1.5</v>
      </c>
      <c r="I2069" s="40" t="s">
        <v>5898</v>
      </c>
    </row>
    <row r="2070" spans="3:9" x14ac:dyDescent="0.15">
      <c r="C2070" s="40" t="str">
        <f>IFERROR(IF(AND(I2070&lt;&gt;"",I2070&gt;=$E$2),MAX($C$4:C2069)+1,""),"")</f>
        <v/>
      </c>
      <c r="D2070" s="99" t="str">
        <f>IFERROR(IF(AND(H2070&lt;&gt;"",H2070&gt;=$E$2),MAX($D$4:D2069)+1,""),"")</f>
        <v/>
      </c>
      <c r="F2070" s="40" t="s">
        <v>10847</v>
      </c>
      <c r="G2070" s="40" t="s">
        <v>10848</v>
      </c>
      <c r="H2070" s="167" t="s">
        <v>5898</v>
      </c>
      <c r="I2070" s="40" t="s">
        <v>5898</v>
      </c>
    </row>
    <row r="2071" spans="3:9" x14ac:dyDescent="0.15">
      <c r="C2071" s="40" t="str">
        <f>IFERROR(IF(AND(I2071&lt;&gt;"",I2071&gt;=$E$2),MAX($C$4:C2070)+1,""),"")</f>
        <v/>
      </c>
      <c r="D2071" s="99" t="str">
        <f>IFERROR(IF(AND(H2071&lt;&gt;"",H2071&gt;=$E$2),MAX($D$4:D2070)+1,""),"")</f>
        <v/>
      </c>
      <c r="F2071" s="40" t="s">
        <v>10849</v>
      </c>
      <c r="G2071" s="40" t="s">
        <v>10850</v>
      </c>
      <c r="H2071" s="167" t="s">
        <v>5898</v>
      </c>
      <c r="I2071" s="40" t="s">
        <v>5898</v>
      </c>
    </row>
    <row r="2072" spans="3:9" x14ac:dyDescent="0.15">
      <c r="C2072" s="40" t="str">
        <f>IFERROR(IF(AND(I2072&lt;&gt;"",I2072&gt;=$E$2),MAX($C$4:C2071)+1,""),"")</f>
        <v/>
      </c>
      <c r="D2072" s="99" t="str">
        <f>IFERROR(IF(AND(H2072&lt;&gt;"",H2072&gt;=$E$2),MAX($D$4:D2071)+1,""),"")</f>
        <v/>
      </c>
      <c r="F2072" s="40" t="s">
        <v>10851</v>
      </c>
      <c r="G2072" s="40" t="s">
        <v>10852</v>
      </c>
      <c r="H2072" s="167" t="s">
        <v>5898</v>
      </c>
      <c r="I2072" s="40" t="s">
        <v>5898</v>
      </c>
    </row>
    <row r="2073" spans="3:9" x14ac:dyDescent="0.15">
      <c r="C2073" s="40" t="str">
        <f>IFERROR(IF(AND(I2073&lt;&gt;"",I2073&gt;=$E$2),MAX($C$4:C2072)+1,""),"")</f>
        <v/>
      </c>
      <c r="D2073" s="99" t="str">
        <f>IFERROR(IF(AND(H2073&lt;&gt;"",H2073&gt;=$E$2),MAX($D$4:D2072)+1,""),"")</f>
        <v/>
      </c>
      <c r="F2073" s="40" t="s">
        <v>10853</v>
      </c>
      <c r="G2073" s="40" t="s">
        <v>10854</v>
      </c>
      <c r="H2073" s="167" t="s">
        <v>5898</v>
      </c>
      <c r="I2073" s="40" t="s">
        <v>5898</v>
      </c>
    </row>
    <row r="2074" spans="3:9" x14ac:dyDescent="0.15">
      <c r="C2074" s="40" t="str">
        <f>IFERROR(IF(AND(I2074&lt;&gt;"",I2074&gt;=$E$2),MAX($C$4:C2073)+1,""),"")</f>
        <v/>
      </c>
      <c r="D2074" s="99" t="str">
        <f>IFERROR(IF(AND(H2074&lt;&gt;"",H2074&gt;=$E$2),MAX($D$4:D2073)+1,""),"")</f>
        <v/>
      </c>
      <c r="F2074" s="40" t="s">
        <v>10855</v>
      </c>
      <c r="G2074" s="40" t="s">
        <v>10856</v>
      </c>
      <c r="H2074" s="167" t="s">
        <v>5898</v>
      </c>
      <c r="I2074" s="40" t="s">
        <v>5898</v>
      </c>
    </row>
    <row r="2075" spans="3:9" x14ac:dyDescent="0.15">
      <c r="C2075" s="40" t="str">
        <f>IFERROR(IF(AND(I2075&lt;&gt;"",I2075&gt;=$E$2),MAX($C$4:C2074)+1,""),"")</f>
        <v/>
      </c>
      <c r="D2075" s="99" t="str">
        <f>IFERROR(IF(AND(H2075&lt;&gt;"",H2075&gt;=$E$2),MAX($D$4:D2074)+1,""),"")</f>
        <v/>
      </c>
      <c r="F2075" s="40" t="s">
        <v>10857</v>
      </c>
      <c r="G2075" s="40" t="s">
        <v>10858</v>
      </c>
      <c r="H2075" s="167" t="s">
        <v>5898</v>
      </c>
      <c r="I2075" s="40" t="s">
        <v>5898</v>
      </c>
    </row>
    <row r="2076" spans="3:9" x14ac:dyDescent="0.15">
      <c r="C2076" s="40" t="str">
        <f>IFERROR(IF(AND(I2076&lt;&gt;"",I2076&gt;=$E$2),MAX($C$4:C2075)+1,""),"")</f>
        <v/>
      </c>
      <c r="D2076" s="99" t="str">
        <f>IFERROR(IF(AND(H2076&lt;&gt;"",H2076&gt;=$E$2),MAX($D$4:D2075)+1,""),"")</f>
        <v/>
      </c>
      <c r="F2076" s="40" t="s">
        <v>10859</v>
      </c>
      <c r="G2076" s="40" t="s">
        <v>10860</v>
      </c>
      <c r="H2076" s="167" t="s">
        <v>5898</v>
      </c>
      <c r="I2076" s="40" t="s">
        <v>5898</v>
      </c>
    </row>
    <row r="2077" spans="3:9" x14ac:dyDescent="0.15">
      <c r="C2077" s="40" t="str">
        <f>IFERROR(IF(AND(I2077&lt;&gt;"",I2077&gt;=$E$2),MAX($C$4:C2076)+1,""),"")</f>
        <v/>
      </c>
      <c r="D2077" s="99" t="str">
        <f>IFERROR(IF(AND(H2077&lt;&gt;"",H2077&gt;=$E$2),MAX($D$4:D2076)+1,""),"")</f>
        <v/>
      </c>
      <c r="F2077" s="40" t="s">
        <v>10861</v>
      </c>
      <c r="G2077" s="40" t="s">
        <v>10862</v>
      </c>
      <c r="H2077" s="167" t="s">
        <v>5898</v>
      </c>
      <c r="I2077" s="40" t="s">
        <v>5898</v>
      </c>
    </row>
    <row r="2078" spans="3:9" x14ac:dyDescent="0.15">
      <c r="C2078" s="40" t="str">
        <f>IFERROR(IF(AND(I2078&lt;&gt;"",I2078&gt;=$E$2),MAX($C$4:C2077)+1,""),"")</f>
        <v/>
      </c>
      <c r="D2078" s="99" t="str">
        <f>IFERROR(IF(AND(H2078&lt;&gt;"",H2078&gt;=$E$2),MAX($D$4:D2077)+1,""),"")</f>
        <v/>
      </c>
      <c r="F2078" s="40" t="s">
        <v>10863</v>
      </c>
      <c r="G2078" s="40" t="s">
        <v>10864</v>
      </c>
      <c r="H2078" s="167" t="s">
        <v>5898</v>
      </c>
      <c r="I2078" s="40" t="s">
        <v>5898</v>
      </c>
    </row>
    <row r="2079" spans="3:9" x14ac:dyDescent="0.15">
      <c r="C2079" s="40" t="str">
        <f>IFERROR(IF(AND(I2079&lt;&gt;"",I2079&gt;=$E$2),MAX($C$4:C2078)+1,""),"")</f>
        <v/>
      </c>
      <c r="D2079" s="99" t="str">
        <f>IFERROR(IF(AND(H2079&lt;&gt;"",H2079&gt;=$E$2),MAX($D$4:D2078)+1,""),"")</f>
        <v/>
      </c>
      <c r="F2079" s="40" t="s">
        <v>10865</v>
      </c>
      <c r="G2079" s="40" t="s">
        <v>10866</v>
      </c>
      <c r="H2079" s="167" t="s">
        <v>5898</v>
      </c>
      <c r="I2079" s="40" t="s">
        <v>5898</v>
      </c>
    </row>
    <row r="2080" spans="3:9" x14ac:dyDescent="0.15">
      <c r="C2080" s="40" t="str">
        <f>IFERROR(IF(AND(I2080&lt;&gt;"",I2080&gt;=$E$2),MAX($C$4:C2079)+1,""),"")</f>
        <v/>
      </c>
      <c r="D2080" s="99" t="str">
        <f>IFERROR(IF(AND(H2080&lt;&gt;"",H2080&gt;=$E$2),MAX($D$4:D2079)+1,""),"")</f>
        <v/>
      </c>
      <c r="F2080" s="40" t="s">
        <v>10867</v>
      </c>
      <c r="G2080" s="40" t="s">
        <v>10868</v>
      </c>
      <c r="H2080" s="167">
        <v>1</v>
      </c>
      <c r="I2080" s="40" t="s">
        <v>5898</v>
      </c>
    </row>
    <row r="2081" spans="3:9" x14ac:dyDescent="0.15">
      <c r="C2081" s="40" t="str">
        <f>IFERROR(IF(AND(I2081&lt;&gt;"",I2081&gt;=$E$2),MAX($C$4:C2080)+1,""),"")</f>
        <v/>
      </c>
      <c r="D2081" s="99" t="str">
        <f>IFERROR(IF(AND(H2081&lt;&gt;"",H2081&gt;=$E$2),MAX($D$4:D2080)+1,""),"")</f>
        <v/>
      </c>
      <c r="F2081" s="40" t="s">
        <v>10869</v>
      </c>
      <c r="G2081" s="40" t="s">
        <v>10870</v>
      </c>
      <c r="H2081" s="167" t="s">
        <v>5898</v>
      </c>
      <c r="I2081" s="40" t="s">
        <v>5898</v>
      </c>
    </row>
    <row r="2082" spans="3:9" x14ac:dyDescent="0.15">
      <c r="C2082" s="40" t="str">
        <f>IFERROR(IF(AND(I2082&lt;&gt;"",I2082&gt;=$E$2),MAX($C$4:C2081)+1,""),"")</f>
        <v/>
      </c>
      <c r="D2082" s="99" t="str">
        <f>IFERROR(IF(AND(H2082&lt;&gt;"",H2082&gt;=$E$2),MAX($D$4:D2081)+1,""),"")</f>
        <v/>
      </c>
      <c r="F2082" s="40" t="s">
        <v>10871</v>
      </c>
      <c r="G2082" s="40" t="s">
        <v>10872</v>
      </c>
      <c r="H2082" s="167">
        <v>1</v>
      </c>
      <c r="I2082" s="40" t="s">
        <v>5898</v>
      </c>
    </row>
    <row r="2083" spans="3:9" x14ac:dyDescent="0.15">
      <c r="C2083" s="40" t="str">
        <f>IFERROR(IF(AND(I2083&lt;&gt;"",I2083&gt;=$E$2),MAX($C$4:C2082)+1,""),"")</f>
        <v/>
      </c>
      <c r="D2083" s="99" t="str">
        <f>IFERROR(IF(AND(H2083&lt;&gt;"",H2083&gt;=$E$2),MAX($D$4:D2082)+1,""),"")</f>
        <v/>
      </c>
      <c r="F2083" s="40" t="s">
        <v>10873</v>
      </c>
      <c r="G2083" s="40" t="s">
        <v>10874</v>
      </c>
      <c r="H2083" s="167" t="s">
        <v>5898</v>
      </c>
      <c r="I2083" s="40" t="s">
        <v>5898</v>
      </c>
    </row>
    <row r="2084" spans="3:9" x14ac:dyDescent="0.15">
      <c r="C2084" s="40" t="str">
        <f>IFERROR(IF(AND(I2084&lt;&gt;"",I2084&gt;=$E$2),MAX($C$4:C2083)+1,""),"")</f>
        <v/>
      </c>
      <c r="D2084" s="99" t="str">
        <f>IFERROR(IF(AND(H2084&lt;&gt;"",H2084&gt;=$E$2),MAX($D$4:D2083)+1,""),"")</f>
        <v/>
      </c>
      <c r="F2084" s="40" t="s">
        <v>10875</v>
      </c>
      <c r="G2084" s="40" t="s">
        <v>10876</v>
      </c>
      <c r="H2084" s="167" t="s">
        <v>5898</v>
      </c>
      <c r="I2084" s="40" t="s">
        <v>5898</v>
      </c>
    </row>
    <row r="2085" spans="3:9" x14ac:dyDescent="0.15">
      <c r="C2085" s="40" t="str">
        <f>IFERROR(IF(AND(I2085&lt;&gt;"",I2085&gt;=$E$2),MAX($C$4:C2084)+1,""),"")</f>
        <v/>
      </c>
      <c r="D2085" s="99" t="str">
        <f>IFERROR(IF(AND(H2085&lt;&gt;"",H2085&gt;=$E$2),MAX($D$4:D2084)+1,""),"")</f>
        <v/>
      </c>
      <c r="F2085" s="40" t="s">
        <v>10877</v>
      </c>
      <c r="G2085" s="40" t="s">
        <v>10878</v>
      </c>
      <c r="H2085" s="167" t="s">
        <v>5898</v>
      </c>
      <c r="I2085" s="40" t="s">
        <v>5898</v>
      </c>
    </row>
    <row r="2086" spans="3:9" x14ac:dyDescent="0.15">
      <c r="C2086" s="40" t="str">
        <f>IFERROR(IF(AND(I2086&lt;&gt;"",I2086&gt;=$E$2),MAX($C$4:C2085)+1,""),"")</f>
        <v/>
      </c>
      <c r="D2086" s="99" t="str">
        <f>IFERROR(IF(AND(H2086&lt;&gt;"",H2086&gt;=$E$2),MAX($D$4:D2085)+1,""),"")</f>
        <v/>
      </c>
      <c r="F2086" s="40" t="s">
        <v>10879</v>
      </c>
      <c r="G2086" s="40" t="s">
        <v>10880</v>
      </c>
      <c r="H2086" s="167" t="s">
        <v>5898</v>
      </c>
      <c r="I2086" s="40" t="s">
        <v>5898</v>
      </c>
    </row>
    <row r="2087" spans="3:9" x14ac:dyDescent="0.15">
      <c r="C2087" s="40" t="str">
        <f>IFERROR(IF(AND(I2087&lt;&gt;"",I2087&gt;=$E$2),MAX($C$4:C2086)+1,""),"")</f>
        <v/>
      </c>
      <c r="D2087" s="99" t="str">
        <f>IFERROR(IF(AND(H2087&lt;&gt;"",H2087&gt;=$E$2),MAX($D$4:D2086)+1,""),"")</f>
        <v/>
      </c>
      <c r="F2087" s="40" t="s">
        <v>10881</v>
      </c>
      <c r="G2087" s="40" t="s">
        <v>10882</v>
      </c>
      <c r="H2087" s="167" t="s">
        <v>5898</v>
      </c>
      <c r="I2087" s="40" t="s">
        <v>5898</v>
      </c>
    </row>
    <row r="2088" spans="3:9" x14ac:dyDescent="0.15">
      <c r="C2088" s="40" t="str">
        <f>IFERROR(IF(AND(I2088&lt;&gt;"",I2088&gt;=$E$2),MAX($C$4:C2087)+1,""),"")</f>
        <v/>
      </c>
      <c r="D2088" s="99" t="str">
        <f>IFERROR(IF(AND(H2088&lt;&gt;"",H2088&gt;=$E$2),MAX($D$4:D2087)+1,""),"")</f>
        <v/>
      </c>
      <c r="F2088" s="40" t="s">
        <v>10883</v>
      </c>
      <c r="G2088" s="40" t="s">
        <v>10884</v>
      </c>
      <c r="H2088" s="167" t="s">
        <v>5898</v>
      </c>
      <c r="I2088" s="40" t="s">
        <v>5898</v>
      </c>
    </row>
    <row r="2089" spans="3:9" x14ac:dyDescent="0.15">
      <c r="C2089" s="40" t="str">
        <f>IFERROR(IF(AND(I2089&lt;&gt;"",I2089&gt;=$E$2),MAX($C$4:C2088)+1,""),"")</f>
        <v/>
      </c>
      <c r="D2089" s="99" t="str">
        <f>IFERROR(IF(AND(H2089&lt;&gt;"",H2089&gt;=$E$2),MAX($D$4:D2088)+1,""),"")</f>
        <v/>
      </c>
      <c r="F2089" s="40" t="s">
        <v>10885</v>
      </c>
      <c r="G2089" s="40" t="s">
        <v>10886</v>
      </c>
      <c r="H2089" s="167" t="s">
        <v>5898</v>
      </c>
      <c r="I2089" s="40" t="s">
        <v>5898</v>
      </c>
    </row>
    <row r="2090" spans="3:9" x14ac:dyDescent="0.15">
      <c r="C2090" s="40" t="str">
        <f>IFERROR(IF(AND(I2090&lt;&gt;"",I2090&gt;=$E$2),MAX($C$4:C2089)+1,""),"")</f>
        <v/>
      </c>
      <c r="D2090" s="99" t="str">
        <f>IFERROR(IF(AND(H2090&lt;&gt;"",H2090&gt;=$E$2),MAX($D$4:D2089)+1,""),"")</f>
        <v/>
      </c>
      <c r="F2090" s="40" t="s">
        <v>10887</v>
      </c>
      <c r="G2090" s="40" t="s">
        <v>10888</v>
      </c>
      <c r="H2090" s="167" t="s">
        <v>5898</v>
      </c>
      <c r="I2090" s="40" t="s">
        <v>5898</v>
      </c>
    </row>
    <row r="2091" spans="3:9" x14ac:dyDescent="0.15">
      <c r="C2091" s="40" t="str">
        <f>IFERROR(IF(AND(I2091&lt;&gt;"",I2091&gt;=$E$2),MAX($C$4:C2090)+1,""),"")</f>
        <v/>
      </c>
      <c r="D2091" s="99" t="str">
        <f>IFERROR(IF(AND(H2091&lt;&gt;"",H2091&gt;=$E$2),MAX($D$4:D2090)+1,""),"")</f>
        <v/>
      </c>
      <c r="F2091" s="40" t="s">
        <v>10889</v>
      </c>
      <c r="G2091" s="40" t="s">
        <v>10890</v>
      </c>
      <c r="H2091" s="167" t="s">
        <v>5898</v>
      </c>
      <c r="I2091" s="40" t="s">
        <v>5898</v>
      </c>
    </row>
    <row r="2092" spans="3:9" x14ac:dyDescent="0.15">
      <c r="C2092" s="40" t="str">
        <f>IFERROR(IF(AND(I2092&lt;&gt;"",I2092&gt;=$E$2),MAX($C$4:C2091)+1,""),"")</f>
        <v/>
      </c>
      <c r="D2092" s="99" t="str">
        <f>IFERROR(IF(AND(H2092&lt;&gt;"",H2092&gt;=$E$2),MAX($D$4:D2091)+1,""),"")</f>
        <v/>
      </c>
      <c r="F2092" s="40" t="s">
        <v>10891</v>
      </c>
      <c r="G2092" s="40" t="s">
        <v>10892</v>
      </c>
      <c r="H2092" s="167" t="s">
        <v>5898</v>
      </c>
      <c r="I2092" s="40" t="s">
        <v>5898</v>
      </c>
    </row>
    <row r="2093" spans="3:9" x14ac:dyDescent="0.15">
      <c r="C2093" s="40" t="str">
        <f>IFERROR(IF(AND(I2093&lt;&gt;"",I2093&gt;=$E$2),MAX($C$4:C2092)+1,""),"")</f>
        <v/>
      </c>
      <c r="D2093" s="99" t="str">
        <f>IFERROR(IF(AND(H2093&lt;&gt;"",H2093&gt;=$E$2),MAX($D$4:D2092)+1,""),"")</f>
        <v/>
      </c>
      <c r="F2093" s="40" t="s">
        <v>10893</v>
      </c>
      <c r="G2093" s="40" t="s">
        <v>10894</v>
      </c>
      <c r="H2093" s="167" t="s">
        <v>5898</v>
      </c>
      <c r="I2093" s="40" t="s">
        <v>5898</v>
      </c>
    </row>
    <row r="2094" spans="3:9" x14ac:dyDescent="0.15">
      <c r="C2094" s="40" t="str">
        <f>IFERROR(IF(AND(I2094&lt;&gt;"",I2094&gt;=$E$2),MAX($C$4:C2093)+1,""),"")</f>
        <v/>
      </c>
      <c r="D2094" s="99" t="str">
        <f>IFERROR(IF(AND(H2094&lt;&gt;"",H2094&gt;=$E$2),MAX($D$4:D2093)+1,""),"")</f>
        <v/>
      </c>
      <c r="F2094" s="40" t="s">
        <v>10895</v>
      </c>
      <c r="G2094" s="40" t="s">
        <v>10896</v>
      </c>
      <c r="H2094" s="167" t="s">
        <v>5898</v>
      </c>
      <c r="I2094" s="40" t="s">
        <v>5898</v>
      </c>
    </row>
    <row r="2095" spans="3:9" x14ac:dyDescent="0.15">
      <c r="C2095" s="40" t="str">
        <f>IFERROR(IF(AND(I2095&lt;&gt;"",I2095&gt;=$E$2),MAX($C$4:C2094)+1,""),"")</f>
        <v/>
      </c>
      <c r="D2095" s="99" t="str">
        <f>IFERROR(IF(AND(H2095&lt;&gt;"",H2095&gt;=$E$2),MAX($D$4:D2094)+1,""),"")</f>
        <v/>
      </c>
      <c r="F2095" s="40" t="s">
        <v>10897</v>
      </c>
      <c r="G2095" s="40" t="s">
        <v>10898</v>
      </c>
      <c r="H2095" s="167">
        <v>0.3</v>
      </c>
      <c r="I2095" s="40" t="s">
        <v>5898</v>
      </c>
    </row>
    <row r="2096" spans="3:9" x14ac:dyDescent="0.15">
      <c r="C2096" s="40" t="str">
        <f>IFERROR(IF(AND(I2096&lt;&gt;"",I2096&gt;=$E$2),MAX($C$4:C2095)+1,""),"")</f>
        <v/>
      </c>
      <c r="D2096" s="99" t="str">
        <f>IFERROR(IF(AND(H2096&lt;&gt;"",H2096&gt;=$E$2),MAX($D$4:D2095)+1,""),"")</f>
        <v/>
      </c>
      <c r="F2096" s="40" t="s">
        <v>10899</v>
      </c>
      <c r="G2096" s="40" t="s">
        <v>10900</v>
      </c>
      <c r="H2096" s="167" t="s">
        <v>5898</v>
      </c>
      <c r="I2096" s="40" t="s">
        <v>5898</v>
      </c>
    </row>
    <row r="2097" spans="3:9" x14ac:dyDescent="0.15">
      <c r="C2097" s="40" t="str">
        <f>IFERROR(IF(AND(I2097&lt;&gt;"",I2097&gt;=$E$2),MAX($C$4:C2096)+1,""),"")</f>
        <v/>
      </c>
      <c r="D2097" s="99" t="str">
        <f>IFERROR(IF(AND(H2097&lt;&gt;"",H2097&gt;=$E$2),MAX($D$4:D2096)+1,""),"")</f>
        <v/>
      </c>
      <c r="F2097" s="40" t="s">
        <v>10901</v>
      </c>
      <c r="G2097" s="40" t="s">
        <v>10902</v>
      </c>
      <c r="H2097" s="167" t="s">
        <v>5898</v>
      </c>
      <c r="I2097" s="40" t="s">
        <v>5898</v>
      </c>
    </row>
    <row r="2098" spans="3:9" x14ac:dyDescent="0.15">
      <c r="C2098" s="40" t="str">
        <f>IFERROR(IF(AND(I2098&lt;&gt;"",I2098&gt;=$E$2),MAX($C$4:C2097)+1,""),"")</f>
        <v/>
      </c>
      <c r="D2098" s="99" t="str">
        <f>IFERROR(IF(AND(H2098&lt;&gt;"",H2098&gt;=$E$2),MAX($D$4:D2097)+1,""),"")</f>
        <v/>
      </c>
      <c r="F2098" s="40" t="s">
        <v>10903</v>
      </c>
      <c r="G2098" s="40" t="s">
        <v>10904</v>
      </c>
      <c r="H2098" s="167" t="s">
        <v>5898</v>
      </c>
      <c r="I2098" s="40" t="s">
        <v>5898</v>
      </c>
    </row>
    <row r="2099" spans="3:9" x14ac:dyDescent="0.15">
      <c r="C2099" s="40" t="str">
        <f>IFERROR(IF(AND(I2099&lt;&gt;"",I2099&gt;=$E$2),MAX($C$4:C2098)+1,""),"")</f>
        <v/>
      </c>
      <c r="D2099" s="99" t="str">
        <f>IFERROR(IF(AND(H2099&lt;&gt;"",H2099&gt;=$E$2),MAX($D$4:D2098)+1,""),"")</f>
        <v/>
      </c>
      <c r="F2099" s="40" t="s">
        <v>10905</v>
      </c>
      <c r="G2099" s="40" t="s">
        <v>10906</v>
      </c>
      <c r="H2099" s="167" t="s">
        <v>5898</v>
      </c>
      <c r="I2099" s="40" t="s">
        <v>5898</v>
      </c>
    </row>
    <row r="2100" spans="3:9" x14ac:dyDescent="0.15">
      <c r="C2100" s="40" t="str">
        <f>IFERROR(IF(AND(I2100&lt;&gt;"",I2100&gt;=$E$2),MAX($C$4:C2099)+1,""),"")</f>
        <v/>
      </c>
      <c r="D2100" s="99" t="str">
        <f>IFERROR(IF(AND(H2100&lt;&gt;"",H2100&gt;=$E$2),MAX($D$4:D2099)+1,""),"")</f>
        <v/>
      </c>
      <c r="F2100" s="40" t="s">
        <v>10907</v>
      </c>
      <c r="G2100" s="40" t="s">
        <v>10908</v>
      </c>
      <c r="H2100" s="167" t="s">
        <v>5898</v>
      </c>
      <c r="I2100" s="40" t="s">
        <v>5898</v>
      </c>
    </row>
    <row r="2101" spans="3:9" x14ac:dyDescent="0.15">
      <c r="C2101" s="40" t="str">
        <f>IFERROR(IF(AND(I2101&lt;&gt;"",I2101&gt;=$E$2),MAX($C$4:C2100)+1,""),"")</f>
        <v/>
      </c>
      <c r="D2101" s="99" t="str">
        <f>IFERROR(IF(AND(H2101&lt;&gt;"",H2101&gt;=$E$2),MAX($D$4:D2100)+1,""),"")</f>
        <v/>
      </c>
      <c r="F2101" s="40" t="s">
        <v>10909</v>
      </c>
      <c r="G2101" s="40" t="s">
        <v>10910</v>
      </c>
      <c r="H2101" s="167" t="s">
        <v>5898</v>
      </c>
      <c r="I2101" s="40" t="s">
        <v>5898</v>
      </c>
    </row>
    <row r="2102" spans="3:9" x14ac:dyDescent="0.15">
      <c r="C2102" s="40" t="str">
        <f>IFERROR(IF(AND(I2102&lt;&gt;"",I2102&gt;=$E$2),MAX($C$4:C2101)+1,""),"")</f>
        <v/>
      </c>
      <c r="D2102" s="99" t="str">
        <f>IFERROR(IF(AND(H2102&lt;&gt;"",H2102&gt;=$E$2),MAX($D$4:D2101)+1,""),"")</f>
        <v/>
      </c>
      <c r="F2102" s="40" t="s">
        <v>10911</v>
      </c>
      <c r="G2102" s="40" t="s">
        <v>10912</v>
      </c>
      <c r="H2102" s="167" t="s">
        <v>5898</v>
      </c>
      <c r="I2102" s="40" t="s">
        <v>5898</v>
      </c>
    </row>
    <row r="2103" spans="3:9" x14ac:dyDescent="0.15">
      <c r="C2103" s="40" t="str">
        <f>IFERROR(IF(AND(I2103&lt;&gt;"",I2103&gt;=$E$2),MAX($C$4:C2102)+1,""),"")</f>
        <v/>
      </c>
      <c r="D2103" s="99" t="str">
        <f>IFERROR(IF(AND(H2103&lt;&gt;"",H2103&gt;=$E$2),MAX($D$4:D2102)+1,""),"")</f>
        <v/>
      </c>
      <c r="F2103" s="40" t="s">
        <v>10913</v>
      </c>
      <c r="G2103" s="40" t="s">
        <v>10914</v>
      </c>
      <c r="H2103" s="167" t="s">
        <v>5898</v>
      </c>
      <c r="I2103" s="40" t="s">
        <v>5898</v>
      </c>
    </row>
    <row r="2104" spans="3:9" x14ac:dyDescent="0.15">
      <c r="C2104" s="40" t="str">
        <f>IFERROR(IF(AND(I2104&lt;&gt;"",I2104&gt;=$E$2),MAX($C$4:C2103)+1,""),"")</f>
        <v/>
      </c>
      <c r="D2104" s="99" t="str">
        <f>IFERROR(IF(AND(H2104&lt;&gt;"",H2104&gt;=$E$2),MAX($D$4:D2103)+1,""),"")</f>
        <v/>
      </c>
      <c r="F2104" s="40" t="s">
        <v>10915</v>
      </c>
      <c r="G2104" s="40" t="s">
        <v>10916</v>
      </c>
      <c r="H2104" s="167" t="s">
        <v>5898</v>
      </c>
      <c r="I2104" s="40" t="s">
        <v>5898</v>
      </c>
    </row>
    <row r="2105" spans="3:9" x14ac:dyDescent="0.15">
      <c r="C2105" s="40" t="str">
        <f>IFERROR(IF(AND(I2105&lt;&gt;"",I2105&gt;=$E$2),MAX($C$4:C2104)+1,""),"")</f>
        <v/>
      </c>
      <c r="D2105" s="99" t="str">
        <f>IFERROR(IF(AND(H2105&lt;&gt;"",H2105&gt;=$E$2),MAX($D$4:D2104)+1,""),"")</f>
        <v/>
      </c>
      <c r="F2105" s="40" t="s">
        <v>10917</v>
      </c>
      <c r="G2105" s="40" t="s">
        <v>10918</v>
      </c>
      <c r="H2105" s="167" t="s">
        <v>5898</v>
      </c>
      <c r="I2105" s="40" t="s">
        <v>5898</v>
      </c>
    </row>
    <row r="2106" spans="3:9" x14ac:dyDescent="0.15">
      <c r="C2106" s="40" t="str">
        <f>IFERROR(IF(AND(I2106&lt;&gt;"",I2106&gt;=$E$2),MAX($C$4:C2105)+1,""),"")</f>
        <v/>
      </c>
      <c r="D2106" s="99" t="str">
        <f>IFERROR(IF(AND(H2106&lt;&gt;"",H2106&gt;=$E$2),MAX($D$4:D2105)+1,""),"")</f>
        <v/>
      </c>
      <c r="F2106" s="40" t="s">
        <v>10919</v>
      </c>
      <c r="G2106" s="40" t="s">
        <v>10920</v>
      </c>
      <c r="H2106" s="167" t="s">
        <v>5898</v>
      </c>
      <c r="I2106" s="40" t="s">
        <v>5898</v>
      </c>
    </row>
    <row r="2107" spans="3:9" x14ac:dyDescent="0.15">
      <c r="C2107" s="40" t="str">
        <f>IFERROR(IF(AND(I2107&lt;&gt;"",I2107&gt;=$E$2),MAX($C$4:C2106)+1,""),"")</f>
        <v/>
      </c>
      <c r="D2107" s="99" t="str">
        <f>IFERROR(IF(AND(H2107&lt;&gt;"",H2107&gt;=$E$2),MAX($D$4:D2106)+1,""),"")</f>
        <v/>
      </c>
      <c r="F2107" s="40" t="s">
        <v>10921</v>
      </c>
      <c r="G2107" s="40" t="s">
        <v>10922</v>
      </c>
      <c r="H2107" s="167" t="s">
        <v>5898</v>
      </c>
      <c r="I2107" s="40" t="s">
        <v>5898</v>
      </c>
    </row>
    <row r="2108" spans="3:9" x14ac:dyDescent="0.15">
      <c r="C2108" s="40" t="str">
        <f>IFERROR(IF(AND(I2108&lt;&gt;"",I2108&gt;=$E$2),MAX($C$4:C2107)+1,""),"")</f>
        <v/>
      </c>
      <c r="D2108" s="99" t="str">
        <f>IFERROR(IF(AND(H2108&lt;&gt;"",H2108&gt;=$E$2),MAX($D$4:D2107)+1,""),"")</f>
        <v/>
      </c>
      <c r="F2108" s="40" t="s">
        <v>10923</v>
      </c>
      <c r="G2108" s="40" t="s">
        <v>10924</v>
      </c>
      <c r="H2108" s="167" t="s">
        <v>5898</v>
      </c>
      <c r="I2108" s="40" t="s">
        <v>5898</v>
      </c>
    </row>
    <row r="2109" spans="3:9" x14ac:dyDescent="0.15">
      <c r="C2109" s="40" t="str">
        <f>IFERROR(IF(AND(I2109&lt;&gt;"",I2109&gt;=$E$2),MAX($C$4:C2108)+1,""),"")</f>
        <v/>
      </c>
      <c r="D2109" s="99" t="str">
        <f>IFERROR(IF(AND(H2109&lt;&gt;"",H2109&gt;=$E$2),MAX($D$4:D2108)+1,""),"")</f>
        <v/>
      </c>
      <c r="F2109" s="40" t="s">
        <v>10925</v>
      </c>
      <c r="G2109" s="40" t="s">
        <v>10926</v>
      </c>
      <c r="H2109" s="167" t="s">
        <v>5898</v>
      </c>
      <c r="I2109" s="40" t="s">
        <v>5898</v>
      </c>
    </row>
    <row r="2110" spans="3:9" x14ac:dyDescent="0.15">
      <c r="C2110" s="40" t="str">
        <f>IFERROR(IF(AND(I2110&lt;&gt;"",I2110&gt;=$E$2),MAX($C$4:C2109)+1,""),"")</f>
        <v/>
      </c>
      <c r="D2110" s="99" t="str">
        <f>IFERROR(IF(AND(H2110&lt;&gt;"",H2110&gt;=$E$2),MAX($D$4:D2109)+1,""),"")</f>
        <v/>
      </c>
      <c r="F2110" s="40" t="s">
        <v>10927</v>
      </c>
      <c r="G2110" s="40" t="s">
        <v>10928</v>
      </c>
      <c r="H2110" s="167" t="s">
        <v>5898</v>
      </c>
      <c r="I2110" s="40" t="s">
        <v>5898</v>
      </c>
    </row>
    <row r="2111" spans="3:9" x14ac:dyDescent="0.15">
      <c r="C2111" s="40" t="str">
        <f>IFERROR(IF(AND(I2111&lt;&gt;"",I2111&gt;=$E$2),MAX($C$4:C2110)+1,""),"")</f>
        <v/>
      </c>
      <c r="D2111" s="99" t="str">
        <f>IFERROR(IF(AND(H2111&lt;&gt;"",H2111&gt;=$E$2),MAX($D$4:D2110)+1,""),"")</f>
        <v/>
      </c>
      <c r="F2111" s="40" t="s">
        <v>10929</v>
      </c>
      <c r="G2111" s="40" t="s">
        <v>10930</v>
      </c>
      <c r="H2111" s="167" t="s">
        <v>5898</v>
      </c>
      <c r="I2111" s="40" t="s">
        <v>5898</v>
      </c>
    </row>
    <row r="2112" spans="3:9" x14ac:dyDescent="0.15">
      <c r="C2112" s="40" t="str">
        <f>IFERROR(IF(AND(I2112&lt;&gt;"",I2112&gt;=$E$2),MAX($C$4:C2111)+1,""),"")</f>
        <v/>
      </c>
      <c r="D2112" s="99" t="str">
        <f>IFERROR(IF(AND(H2112&lt;&gt;"",H2112&gt;=$E$2),MAX($D$4:D2111)+1,""),"")</f>
        <v/>
      </c>
      <c r="F2112" s="40" t="s">
        <v>10931</v>
      </c>
      <c r="G2112" s="40" t="s">
        <v>10932</v>
      </c>
      <c r="H2112" s="167" t="s">
        <v>5898</v>
      </c>
      <c r="I2112" s="40" t="s">
        <v>5898</v>
      </c>
    </row>
    <row r="2113" spans="3:9" x14ac:dyDescent="0.15">
      <c r="C2113" s="40" t="str">
        <f>IFERROR(IF(AND(I2113&lt;&gt;"",I2113&gt;=$E$2),MAX($C$4:C2112)+1,""),"")</f>
        <v/>
      </c>
      <c r="D2113" s="99" t="str">
        <f>IFERROR(IF(AND(H2113&lt;&gt;"",H2113&gt;=$E$2),MAX($D$4:D2112)+1,""),"")</f>
        <v/>
      </c>
      <c r="F2113" s="40" t="s">
        <v>10933</v>
      </c>
      <c r="G2113" s="40" t="s">
        <v>10934</v>
      </c>
      <c r="H2113" s="167" t="s">
        <v>5898</v>
      </c>
      <c r="I2113" s="40" t="s">
        <v>5898</v>
      </c>
    </row>
    <row r="2114" spans="3:9" x14ac:dyDescent="0.15">
      <c r="C2114" s="40" t="str">
        <f>IFERROR(IF(AND(I2114&lt;&gt;"",I2114&gt;=$E$2),MAX($C$4:C2113)+1,""),"")</f>
        <v/>
      </c>
      <c r="D2114" s="99" t="str">
        <f>IFERROR(IF(AND(H2114&lt;&gt;"",H2114&gt;=$E$2),MAX($D$4:D2113)+1,""),"")</f>
        <v/>
      </c>
      <c r="F2114" s="40" t="s">
        <v>10935</v>
      </c>
      <c r="G2114" s="40" t="s">
        <v>10936</v>
      </c>
      <c r="H2114" s="167">
        <v>1</v>
      </c>
      <c r="I2114" s="40" t="s">
        <v>5898</v>
      </c>
    </row>
    <row r="2115" spans="3:9" x14ac:dyDescent="0.15">
      <c r="C2115" s="40" t="str">
        <f>IFERROR(IF(AND(I2115&lt;&gt;"",I2115&gt;=$E$2),MAX($C$4:C2114)+1,""),"")</f>
        <v/>
      </c>
      <c r="D2115" s="99" t="str">
        <f>IFERROR(IF(AND(H2115&lt;&gt;"",H2115&gt;=$E$2),MAX($D$4:D2114)+1,""),"")</f>
        <v/>
      </c>
      <c r="F2115" s="40" t="s">
        <v>10937</v>
      </c>
      <c r="G2115" s="40" t="s">
        <v>10938</v>
      </c>
      <c r="H2115" s="167" t="s">
        <v>5898</v>
      </c>
      <c r="I2115" s="40" t="s">
        <v>5898</v>
      </c>
    </row>
    <row r="2116" spans="3:9" x14ac:dyDescent="0.15">
      <c r="C2116" s="40" t="str">
        <f>IFERROR(IF(AND(I2116&lt;&gt;"",I2116&gt;=$E$2),MAX($C$4:C2115)+1,""),"")</f>
        <v/>
      </c>
      <c r="D2116" s="99" t="str">
        <f>IFERROR(IF(AND(H2116&lt;&gt;"",H2116&gt;=$E$2),MAX($D$4:D2115)+1,""),"")</f>
        <v/>
      </c>
      <c r="F2116" s="40" t="s">
        <v>10939</v>
      </c>
      <c r="G2116" s="40" t="s">
        <v>10940</v>
      </c>
      <c r="H2116" s="167" t="s">
        <v>5898</v>
      </c>
      <c r="I2116" s="40" t="s">
        <v>5898</v>
      </c>
    </row>
    <row r="2117" spans="3:9" x14ac:dyDescent="0.15">
      <c r="C2117" s="40" t="str">
        <f>IFERROR(IF(AND(I2117&lt;&gt;"",I2117&gt;=$E$2),MAX($C$4:C2116)+1,""),"")</f>
        <v/>
      </c>
      <c r="D2117" s="99" t="str">
        <f>IFERROR(IF(AND(H2117&lt;&gt;"",H2117&gt;=$E$2),MAX($D$4:D2116)+1,""),"")</f>
        <v/>
      </c>
      <c r="F2117" s="40" t="s">
        <v>10941</v>
      </c>
      <c r="G2117" s="40" t="s">
        <v>10942</v>
      </c>
      <c r="H2117" s="167" t="s">
        <v>5898</v>
      </c>
      <c r="I2117" s="40" t="s">
        <v>5898</v>
      </c>
    </row>
    <row r="2118" spans="3:9" x14ac:dyDescent="0.15">
      <c r="C2118" s="40" t="str">
        <f>IFERROR(IF(AND(I2118&lt;&gt;"",I2118&gt;=$E$2),MAX($C$4:C2117)+1,""),"")</f>
        <v/>
      </c>
      <c r="D2118" s="99" t="str">
        <f>IFERROR(IF(AND(H2118&lt;&gt;"",H2118&gt;=$E$2),MAX($D$4:D2117)+1,""),"")</f>
        <v/>
      </c>
      <c r="F2118" s="40" t="s">
        <v>10943</v>
      </c>
      <c r="G2118" s="40" t="s">
        <v>10944</v>
      </c>
      <c r="H2118" s="167">
        <v>0.2</v>
      </c>
      <c r="I2118" s="40" t="s">
        <v>5898</v>
      </c>
    </row>
    <row r="2119" spans="3:9" x14ac:dyDescent="0.15">
      <c r="C2119" s="40" t="str">
        <f>IFERROR(IF(AND(I2119&lt;&gt;"",I2119&gt;=$E$2),MAX($C$4:C2118)+1,""),"")</f>
        <v/>
      </c>
      <c r="D2119" s="99" t="str">
        <f>IFERROR(IF(AND(H2119&lt;&gt;"",H2119&gt;=$E$2),MAX($D$4:D2118)+1,""),"")</f>
        <v/>
      </c>
      <c r="F2119" s="40" t="s">
        <v>10945</v>
      </c>
      <c r="G2119" s="40" t="s">
        <v>10946</v>
      </c>
      <c r="H2119" s="167" t="s">
        <v>5898</v>
      </c>
      <c r="I2119" s="40" t="s">
        <v>5898</v>
      </c>
    </row>
    <row r="2120" spans="3:9" x14ac:dyDescent="0.15">
      <c r="C2120" s="40" t="str">
        <f>IFERROR(IF(AND(I2120&lt;&gt;"",I2120&gt;=$E$2),MAX($C$4:C2119)+1,""),"")</f>
        <v/>
      </c>
      <c r="D2120" s="99" t="str">
        <f>IFERROR(IF(AND(H2120&lt;&gt;"",H2120&gt;=$E$2),MAX($D$4:D2119)+1,""),"")</f>
        <v/>
      </c>
      <c r="F2120" s="40" t="s">
        <v>10947</v>
      </c>
      <c r="G2120" s="40" t="s">
        <v>10948</v>
      </c>
      <c r="H2120" s="167" t="s">
        <v>5898</v>
      </c>
      <c r="I2120" s="40" t="s">
        <v>5898</v>
      </c>
    </row>
    <row r="2121" spans="3:9" x14ac:dyDescent="0.15">
      <c r="C2121" s="40" t="str">
        <f>IFERROR(IF(AND(I2121&lt;&gt;"",I2121&gt;=$E$2),MAX($C$4:C2120)+1,""),"")</f>
        <v/>
      </c>
      <c r="D2121" s="99" t="str">
        <f>IFERROR(IF(AND(H2121&lt;&gt;"",H2121&gt;=$E$2),MAX($D$4:D2120)+1,""),"")</f>
        <v/>
      </c>
      <c r="F2121" s="40" t="s">
        <v>10949</v>
      </c>
      <c r="G2121" s="40" t="s">
        <v>10950</v>
      </c>
      <c r="H2121" s="167">
        <v>0.5</v>
      </c>
      <c r="I2121" s="40" t="s">
        <v>5898</v>
      </c>
    </row>
    <row r="2122" spans="3:9" x14ac:dyDescent="0.15">
      <c r="C2122" s="40" t="str">
        <f>IFERROR(IF(AND(I2122&lt;&gt;"",I2122&gt;=$E$2),MAX($C$4:C2121)+1,""),"")</f>
        <v/>
      </c>
      <c r="D2122" s="99" t="str">
        <f>IFERROR(IF(AND(H2122&lt;&gt;"",H2122&gt;=$E$2),MAX($D$4:D2121)+1,""),"")</f>
        <v/>
      </c>
      <c r="F2122" s="40" t="s">
        <v>10951</v>
      </c>
      <c r="G2122" s="40" t="s">
        <v>10952</v>
      </c>
      <c r="H2122" s="167" t="s">
        <v>5898</v>
      </c>
      <c r="I2122" s="40" t="s">
        <v>5898</v>
      </c>
    </row>
    <row r="2123" spans="3:9" x14ac:dyDescent="0.15">
      <c r="C2123" s="40" t="str">
        <f>IFERROR(IF(AND(I2123&lt;&gt;"",I2123&gt;=$E$2),MAX($C$4:C2122)+1,""),"")</f>
        <v/>
      </c>
      <c r="D2123" s="99" t="str">
        <f>IFERROR(IF(AND(H2123&lt;&gt;"",H2123&gt;=$E$2),MAX($D$4:D2122)+1,""),"")</f>
        <v/>
      </c>
      <c r="F2123" s="40" t="s">
        <v>10953</v>
      </c>
      <c r="G2123" s="40" t="s">
        <v>10954</v>
      </c>
      <c r="H2123" s="167" t="s">
        <v>5898</v>
      </c>
      <c r="I2123" s="40" t="s">
        <v>5898</v>
      </c>
    </row>
    <row r="2124" spans="3:9" x14ac:dyDescent="0.15">
      <c r="C2124" s="40" t="str">
        <f>IFERROR(IF(AND(I2124&lt;&gt;"",I2124&gt;=$E$2),MAX($C$4:C2123)+1,""),"")</f>
        <v/>
      </c>
      <c r="D2124" s="99" t="str">
        <f>IFERROR(IF(AND(H2124&lt;&gt;"",H2124&gt;=$E$2),MAX($D$4:D2123)+1,""),"")</f>
        <v/>
      </c>
      <c r="F2124" s="40" t="s">
        <v>10955</v>
      </c>
      <c r="G2124" s="40" t="s">
        <v>10956</v>
      </c>
      <c r="H2124" s="167" t="s">
        <v>5898</v>
      </c>
      <c r="I2124" s="40" t="s">
        <v>5898</v>
      </c>
    </row>
    <row r="2125" spans="3:9" x14ac:dyDescent="0.15">
      <c r="C2125" s="40" t="str">
        <f>IFERROR(IF(AND(I2125&lt;&gt;"",I2125&gt;=$E$2),MAX($C$4:C2124)+1,""),"")</f>
        <v/>
      </c>
      <c r="D2125" s="99" t="str">
        <f>IFERROR(IF(AND(H2125&lt;&gt;"",H2125&gt;=$E$2),MAX($D$4:D2124)+1,""),"")</f>
        <v/>
      </c>
      <c r="F2125" s="40" t="s">
        <v>10957</v>
      </c>
      <c r="G2125" s="40" t="s">
        <v>10958</v>
      </c>
      <c r="H2125" s="167" t="s">
        <v>5898</v>
      </c>
      <c r="I2125" s="40" t="s">
        <v>5898</v>
      </c>
    </row>
    <row r="2126" spans="3:9" x14ac:dyDescent="0.15">
      <c r="C2126" s="40" t="str">
        <f>IFERROR(IF(AND(I2126&lt;&gt;"",I2126&gt;=$E$2),MAX($C$4:C2125)+1,""),"")</f>
        <v/>
      </c>
      <c r="D2126" s="99" t="str">
        <f>IFERROR(IF(AND(H2126&lt;&gt;"",H2126&gt;=$E$2),MAX($D$4:D2125)+1,""),"")</f>
        <v/>
      </c>
      <c r="F2126" s="40" t="s">
        <v>10959</v>
      </c>
      <c r="G2126" s="40" t="s">
        <v>10960</v>
      </c>
      <c r="H2126" s="167" t="s">
        <v>5898</v>
      </c>
      <c r="I2126" s="40" t="s">
        <v>5898</v>
      </c>
    </row>
    <row r="2127" spans="3:9" x14ac:dyDescent="0.15">
      <c r="C2127" s="40" t="str">
        <f>IFERROR(IF(AND(I2127&lt;&gt;"",I2127&gt;=$E$2),MAX($C$4:C2126)+1,""),"")</f>
        <v/>
      </c>
      <c r="D2127" s="99" t="str">
        <f>IFERROR(IF(AND(H2127&lt;&gt;"",H2127&gt;=$E$2),MAX($D$4:D2126)+1,""),"")</f>
        <v/>
      </c>
      <c r="F2127" s="40" t="s">
        <v>10961</v>
      </c>
      <c r="G2127" s="40" t="s">
        <v>10962</v>
      </c>
      <c r="H2127" s="167" t="s">
        <v>5898</v>
      </c>
      <c r="I2127" s="40" t="s">
        <v>5898</v>
      </c>
    </row>
    <row r="2128" spans="3:9" x14ac:dyDescent="0.15">
      <c r="C2128" s="40" t="str">
        <f>IFERROR(IF(AND(I2128&lt;&gt;"",I2128&gt;=$E$2),MAX($C$4:C2127)+1,""),"")</f>
        <v/>
      </c>
      <c r="D2128" s="99" t="str">
        <f>IFERROR(IF(AND(H2128&lt;&gt;"",H2128&gt;=$E$2),MAX($D$4:D2127)+1,""),"")</f>
        <v/>
      </c>
      <c r="F2128" s="40" t="s">
        <v>10963</v>
      </c>
      <c r="G2128" s="40" t="s">
        <v>10964</v>
      </c>
      <c r="H2128" s="167" t="s">
        <v>5898</v>
      </c>
      <c r="I2128" s="40" t="s">
        <v>5898</v>
      </c>
    </row>
    <row r="2129" spans="3:9" x14ac:dyDescent="0.15">
      <c r="C2129" s="40" t="str">
        <f>IFERROR(IF(AND(I2129&lt;&gt;"",I2129&gt;=$E$2),MAX($C$4:C2128)+1,""),"")</f>
        <v/>
      </c>
      <c r="D2129" s="99" t="str">
        <f>IFERROR(IF(AND(H2129&lt;&gt;"",H2129&gt;=$E$2),MAX($D$4:D2128)+1,""),"")</f>
        <v/>
      </c>
      <c r="F2129" s="40" t="s">
        <v>10965</v>
      </c>
      <c r="G2129" s="40" t="s">
        <v>10966</v>
      </c>
      <c r="H2129" s="167" t="s">
        <v>5898</v>
      </c>
      <c r="I2129" s="40" t="s">
        <v>5898</v>
      </c>
    </row>
    <row r="2130" spans="3:9" x14ac:dyDescent="0.15">
      <c r="C2130" s="40" t="str">
        <f>IFERROR(IF(AND(I2130&lt;&gt;"",I2130&gt;=$E$2),MAX($C$4:C2129)+1,""),"")</f>
        <v/>
      </c>
      <c r="D2130" s="99" t="str">
        <f>IFERROR(IF(AND(H2130&lt;&gt;"",H2130&gt;=$E$2),MAX($D$4:D2129)+1,""),"")</f>
        <v/>
      </c>
      <c r="F2130" s="40" t="s">
        <v>10967</v>
      </c>
      <c r="G2130" s="40" t="s">
        <v>10968</v>
      </c>
      <c r="H2130" s="167" t="s">
        <v>5898</v>
      </c>
      <c r="I2130" s="40" t="s">
        <v>5898</v>
      </c>
    </row>
    <row r="2131" spans="3:9" x14ac:dyDescent="0.15">
      <c r="C2131" s="40" t="str">
        <f>IFERROR(IF(AND(I2131&lt;&gt;"",I2131&gt;=$E$2),MAX($C$4:C2130)+1,""),"")</f>
        <v/>
      </c>
      <c r="D2131" s="99" t="str">
        <f>IFERROR(IF(AND(H2131&lt;&gt;"",H2131&gt;=$E$2),MAX($D$4:D2130)+1,""),"")</f>
        <v/>
      </c>
      <c r="F2131" s="40" t="s">
        <v>10969</v>
      </c>
      <c r="G2131" s="40" t="s">
        <v>10970</v>
      </c>
      <c r="H2131" s="167" t="s">
        <v>5898</v>
      </c>
      <c r="I2131" s="40" t="s">
        <v>5898</v>
      </c>
    </row>
    <row r="2132" spans="3:9" x14ac:dyDescent="0.15">
      <c r="C2132" s="40" t="str">
        <f>IFERROR(IF(AND(I2132&lt;&gt;"",I2132&gt;=$E$2),MAX($C$4:C2131)+1,""),"")</f>
        <v/>
      </c>
      <c r="D2132" s="99" t="str">
        <f>IFERROR(IF(AND(H2132&lt;&gt;"",H2132&gt;=$E$2),MAX($D$4:D2131)+1,""),"")</f>
        <v/>
      </c>
      <c r="F2132" s="40" t="s">
        <v>10971</v>
      </c>
      <c r="G2132" s="40" t="s">
        <v>10972</v>
      </c>
      <c r="H2132" s="167" t="s">
        <v>5898</v>
      </c>
      <c r="I2132" s="40" t="s">
        <v>5898</v>
      </c>
    </row>
    <row r="2133" spans="3:9" x14ac:dyDescent="0.15">
      <c r="C2133" s="40" t="str">
        <f>IFERROR(IF(AND(I2133&lt;&gt;"",I2133&gt;=$E$2),MAX($C$4:C2132)+1,""),"")</f>
        <v/>
      </c>
      <c r="D2133" s="99" t="str">
        <f>IFERROR(IF(AND(H2133&lt;&gt;"",H2133&gt;=$E$2),MAX($D$4:D2132)+1,""),"")</f>
        <v/>
      </c>
      <c r="F2133" s="40" t="s">
        <v>10973</v>
      </c>
      <c r="G2133" s="40" t="s">
        <v>10974</v>
      </c>
      <c r="H2133" s="167" t="s">
        <v>5898</v>
      </c>
      <c r="I2133" s="40" t="s">
        <v>5898</v>
      </c>
    </row>
    <row r="2134" spans="3:9" x14ac:dyDescent="0.15">
      <c r="C2134" s="40" t="str">
        <f>IFERROR(IF(AND(I2134&lt;&gt;"",I2134&gt;=$E$2),MAX($C$4:C2133)+1,""),"")</f>
        <v/>
      </c>
      <c r="D2134" s="99" t="str">
        <f>IFERROR(IF(AND(H2134&lt;&gt;"",H2134&gt;=$E$2),MAX($D$4:D2133)+1,""),"")</f>
        <v/>
      </c>
      <c r="F2134" s="40" t="s">
        <v>10975</v>
      </c>
      <c r="G2134" s="40" t="s">
        <v>10976</v>
      </c>
      <c r="H2134" s="167" t="s">
        <v>5898</v>
      </c>
      <c r="I2134" s="40" t="s">
        <v>5898</v>
      </c>
    </row>
    <row r="2135" spans="3:9" x14ac:dyDescent="0.15">
      <c r="C2135" s="40" t="str">
        <f>IFERROR(IF(AND(I2135&lt;&gt;"",I2135&gt;=$E$2),MAX($C$4:C2134)+1,""),"")</f>
        <v/>
      </c>
      <c r="D2135" s="99" t="str">
        <f>IFERROR(IF(AND(H2135&lt;&gt;"",H2135&gt;=$E$2),MAX($D$4:D2134)+1,""),"")</f>
        <v/>
      </c>
      <c r="F2135" s="40" t="s">
        <v>10977</v>
      </c>
      <c r="G2135" s="40" t="s">
        <v>10978</v>
      </c>
      <c r="H2135" s="167" t="s">
        <v>5898</v>
      </c>
      <c r="I2135" s="40" t="s">
        <v>5898</v>
      </c>
    </row>
    <row r="2136" spans="3:9" x14ac:dyDescent="0.15">
      <c r="C2136" s="40" t="str">
        <f>IFERROR(IF(AND(I2136&lt;&gt;"",I2136&gt;=$E$2),MAX($C$4:C2135)+1,""),"")</f>
        <v/>
      </c>
      <c r="D2136" s="99" t="str">
        <f>IFERROR(IF(AND(H2136&lt;&gt;"",H2136&gt;=$E$2),MAX($D$4:D2135)+1,""),"")</f>
        <v/>
      </c>
      <c r="F2136" s="40" t="s">
        <v>10979</v>
      </c>
      <c r="G2136" s="40" t="s">
        <v>10980</v>
      </c>
      <c r="H2136" s="167" t="s">
        <v>5898</v>
      </c>
      <c r="I2136" s="40" t="s">
        <v>5898</v>
      </c>
    </row>
    <row r="2137" spans="3:9" x14ac:dyDescent="0.15">
      <c r="C2137" s="40" t="str">
        <f>IFERROR(IF(AND(I2137&lt;&gt;"",I2137&gt;=$E$2),MAX($C$4:C2136)+1,""),"")</f>
        <v/>
      </c>
      <c r="D2137" s="99">
        <f>IFERROR(IF(AND(H2137&lt;&gt;"",H2137&gt;=$E$2),MAX($D$4:D2136)+1,""),"")</f>
        <v>97</v>
      </c>
      <c r="F2137" s="40" t="s">
        <v>10981</v>
      </c>
      <c r="G2137" s="40" t="s">
        <v>10982</v>
      </c>
      <c r="H2137" s="167">
        <v>1.5</v>
      </c>
      <c r="I2137" s="40" t="s">
        <v>5898</v>
      </c>
    </row>
    <row r="2138" spans="3:9" x14ac:dyDescent="0.15">
      <c r="C2138" s="40" t="str">
        <f>IFERROR(IF(AND(I2138&lt;&gt;"",I2138&gt;=$E$2),MAX($C$4:C2137)+1,""),"")</f>
        <v/>
      </c>
      <c r="D2138" s="99" t="str">
        <f>IFERROR(IF(AND(H2138&lt;&gt;"",H2138&gt;=$E$2),MAX($D$4:D2137)+1,""),"")</f>
        <v/>
      </c>
      <c r="F2138" s="40" t="s">
        <v>10983</v>
      </c>
      <c r="G2138" s="40" t="s">
        <v>10984</v>
      </c>
      <c r="H2138" s="167" t="s">
        <v>5898</v>
      </c>
      <c r="I2138" s="40" t="s">
        <v>5898</v>
      </c>
    </row>
    <row r="2139" spans="3:9" x14ac:dyDescent="0.15">
      <c r="C2139" s="40" t="str">
        <f>IFERROR(IF(AND(I2139&lt;&gt;"",I2139&gt;=$E$2),MAX($C$4:C2138)+1,""),"")</f>
        <v/>
      </c>
      <c r="D2139" s="99" t="str">
        <f>IFERROR(IF(AND(H2139&lt;&gt;"",H2139&gt;=$E$2),MAX($D$4:D2138)+1,""),"")</f>
        <v/>
      </c>
      <c r="F2139" s="40" t="s">
        <v>10985</v>
      </c>
      <c r="G2139" s="40" t="s">
        <v>10986</v>
      </c>
      <c r="H2139" s="167" t="s">
        <v>5898</v>
      </c>
      <c r="I2139" s="40" t="s">
        <v>5898</v>
      </c>
    </row>
    <row r="2140" spans="3:9" x14ac:dyDescent="0.15">
      <c r="C2140" s="40" t="str">
        <f>IFERROR(IF(AND(I2140&lt;&gt;"",I2140&gt;=$E$2),MAX($C$4:C2139)+1,""),"")</f>
        <v/>
      </c>
      <c r="D2140" s="99" t="str">
        <f>IFERROR(IF(AND(H2140&lt;&gt;"",H2140&gt;=$E$2),MAX($D$4:D2139)+1,""),"")</f>
        <v/>
      </c>
      <c r="F2140" s="40" t="s">
        <v>10987</v>
      </c>
      <c r="G2140" s="40" t="s">
        <v>10988</v>
      </c>
      <c r="H2140" s="167" t="s">
        <v>5898</v>
      </c>
      <c r="I2140" s="40" t="s">
        <v>5898</v>
      </c>
    </row>
    <row r="2141" spans="3:9" x14ac:dyDescent="0.15">
      <c r="C2141" s="40" t="str">
        <f>IFERROR(IF(AND(I2141&lt;&gt;"",I2141&gt;=$E$2),MAX($C$4:C2140)+1,""),"")</f>
        <v/>
      </c>
      <c r="D2141" s="99" t="str">
        <f>IFERROR(IF(AND(H2141&lt;&gt;"",H2141&gt;=$E$2),MAX($D$4:D2140)+1,""),"")</f>
        <v/>
      </c>
      <c r="F2141" s="40" t="s">
        <v>10989</v>
      </c>
      <c r="G2141" s="40" t="s">
        <v>10990</v>
      </c>
      <c r="H2141" s="167" t="s">
        <v>5898</v>
      </c>
      <c r="I2141" s="40" t="s">
        <v>5898</v>
      </c>
    </row>
    <row r="2142" spans="3:9" x14ac:dyDescent="0.15">
      <c r="C2142" s="40" t="str">
        <f>IFERROR(IF(AND(I2142&lt;&gt;"",I2142&gt;=$E$2),MAX($C$4:C2141)+1,""),"")</f>
        <v/>
      </c>
      <c r="D2142" s="99" t="str">
        <f>IFERROR(IF(AND(H2142&lt;&gt;"",H2142&gt;=$E$2),MAX($D$4:D2141)+1,""),"")</f>
        <v/>
      </c>
      <c r="F2142" s="40" t="s">
        <v>10991</v>
      </c>
      <c r="G2142" s="40" t="s">
        <v>10992</v>
      </c>
      <c r="H2142" s="167" t="s">
        <v>5898</v>
      </c>
      <c r="I2142" s="40" t="s">
        <v>5898</v>
      </c>
    </row>
    <row r="2143" spans="3:9" x14ac:dyDescent="0.15">
      <c r="C2143" s="40" t="str">
        <f>IFERROR(IF(AND(I2143&lt;&gt;"",I2143&gt;=$E$2),MAX($C$4:C2142)+1,""),"")</f>
        <v/>
      </c>
      <c r="D2143" s="99" t="str">
        <f>IFERROR(IF(AND(H2143&lt;&gt;"",H2143&gt;=$E$2),MAX($D$4:D2142)+1,""),"")</f>
        <v/>
      </c>
      <c r="F2143" s="40" t="s">
        <v>10993</v>
      </c>
      <c r="G2143" s="40" t="s">
        <v>10994</v>
      </c>
      <c r="H2143" s="167">
        <v>1</v>
      </c>
      <c r="I2143" s="40" t="s">
        <v>5898</v>
      </c>
    </row>
    <row r="2144" spans="3:9" x14ac:dyDescent="0.15">
      <c r="C2144" s="40" t="str">
        <f>IFERROR(IF(AND(I2144&lt;&gt;"",I2144&gt;=$E$2),MAX($C$4:C2143)+1,""),"")</f>
        <v/>
      </c>
      <c r="D2144" s="99" t="str">
        <f>IFERROR(IF(AND(H2144&lt;&gt;"",H2144&gt;=$E$2),MAX($D$4:D2143)+1,""),"")</f>
        <v/>
      </c>
      <c r="F2144" s="40" t="s">
        <v>10995</v>
      </c>
      <c r="G2144" s="40" t="s">
        <v>10996</v>
      </c>
      <c r="H2144" s="167" t="s">
        <v>5898</v>
      </c>
      <c r="I2144" s="40" t="s">
        <v>5898</v>
      </c>
    </row>
    <row r="2145" spans="3:9" x14ac:dyDescent="0.15">
      <c r="C2145" s="40" t="str">
        <f>IFERROR(IF(AND(I2145&lt;&gt;"",I2145&gt;=$E$2),MAX($C$4:C2144)+1,""),"")</f>
        <v/>
      </c>
      <c r="D2145" s="99" t="str">
        <f>IFERROR(IF(AND(H2145&lt;&gt;"",H2145&gt;=$E$2),MAX($D$4:D2144)+1,""),"")</f>
        <v/>
      </c>
      <c r="F2145" s="40" t="s">
        <v>10997</v>
      </c>
      <c r="G2145" s="40" t="s">
        <v>10998</v>
      </c>
      <c r="H2145" s="167" t="s">
        <v>5898</v>
      </c>
      <c r="I2145" s="40" t="s">
        <v>5898</v>
      </c>
    </row>
    <row r="2146" spans="3:9" x14ac:dyDescent="0.15">
      <c r="C2146" s="40" t="str">
        <f>IFERROR(IF(AND(I2146&lt;&gt;"",I2146&gt;=$E$2),MAX($C$4:C2145)+1,""),"")</f>
        <v/>
      </c>
      <c r="D2146" s="99" t="str">
        <f>IFERROR(IF(AND(H2146&lt;&gt;"",H2146&gt;=$E$2),MAX($D$4:D2145)+1,""),"")</f>
        <v/>
      </c>
      <c r="F2146" s="40" t="s">
        <v>10999</v>
      </c>
      <c r="G2146" s="40" t="s">
        <v>11000</v>
      </c>
      <c r="H2146" s="167" t="s">
        <v>5898</v>
      </c>
      <c r="I2146" s="40" t="s">
        <v>5898</v>
      </c>
    </row>
    <row r="2147" spans="3:9" x14ac:dyDescent="0.15">
      <c r="C2147" s="40" t="str">
        <f>IFERROR(IF(AND(I2147&lt;&gt;"",I2147&gt;=$E$2),MAX($C$4:C2146)+1,""),"")</f>
        <v/>
      </c>
      <c r="D2147" s="99" t="str">
        <f>IFERROR(IF(AND(H2147&lt;&gt;"",H2147&gt;=$E$2),MAX($D$4:D2146)+1,""),"")</f>
        <v/>
      </c>
      <c r="F2147" s="40" t="s">
        <v>11001</v>
      </c>
      <c r="G2147" s="40" t="s">
        <v>11002</v>
      </c>
      <c r="H2147" s="167" t="s">
        <v>5898</v>
      </c>
      <c r="I2147" s="40" t="s">
        <v>5898</v>
      </c>
    </row>
    <row r="2148" spans="3:9" x14ac:dyDescent="0.15">
      <c r="C2148" s="40" t="str">
        <f>IFERROR(IF(AND(I2148&lt;&gt;"",I2148&gt;=$E$2),MAX($C$4:C2147)+1,""),"")</f>
        <v/>
      </c>
      <c r="D2148" s="99" t="str">
        <f>IFERROR(IF(AND(H2148&lt;&gt;"",H2148&gt;=$E$2),MAX($D$4:D2147)+1,""),"")</f>
        <v/>
      </c>
      <c r="F2148" s="40" t="s">
        <v>11003</v>
      </c>
      <c r="G2148" s="40" t="s">
        <v>11004</v>
      </c>
      <c r="H2148" s="167" t="s">
        <v>5898</v>
      </c>
      <c r="I2148" s="40" t="s">
        <v>5898</v>
      </c>
    </row>
    <row r="2149" spans="3:9" x14ac:dyDescent="0.15">
      <c r="C2149" s="40" t="str">
        <f>IFERROR(IF(AND(I2149&lt;&gt;"",I2149&gt;=$E$2),MAX($C$4:C2148)+1,""),"")</f>
        <v/>
      </c>
      <c r="D2149" s="99" t="str">
        <f>IFERROR(IF(AND(H2149&lt;&gt;"",H2149&gt;=$E$2),MAX($D$4:D2148)+1,""),"")</f>
        <v/>
      </c>
      <c r="F2149" s="40" t="s">
        <v>11005</v>
      </c>
      <c r="G2149" s="40" t="s">
        <v>11006</v>
      </c>
      <c r="H2149" s="167" t="s">
        <v>5898</v>
      </c>
      <c r="I2149" s="40" t="s">
        <v>5898</v>
      </c>
    </row>
    <row r="2150" spans="3:9" x14ac:dyDescent="0.15">
      <c r="C2150" s="40" t="str">
        <f>IFERROR(IF(AND(I2150&lt;&gt;"",I2150&gt;=$E$2),MAX($C$4:C2149)+1,""),"")</f>
        <v/>
      </c>
      <c r="D2150" s="99" t="str">
        <f>IFERROR(IF(AND(H2150&lt;&gt;"",H2150&gt;=$E$2),MAX($D$4:D2149)+1,""),"")</f>
        <v/>
      </c>
      <c r="F2150" s="40" t="s">
        <v>11007</v>
      </c>
      <c r="G2150" s="40" t="s">
        <v>11008</v>
      </c>
      <c r="H2150" s="167" t="s">
        <v>5898</v>
      </c>
      <c r="I2150" s="40" t="s">
        <v>5898</v>
      </c>
    </row>
    <row r="2151" spans="3:9" x14ac:dyDescent="0.15">
      <c r="C2151" s="40" t="str">
        <f>IFERROR(IF(AND(I2151&lt;&gt;"",I2151&gt;=$E$2),MAX($C$4:C2150)+1,""),"")</f>
        <v/>
      </c>
      <c r="D2151" s="99">
        <f>IFERROR(IF(AND(H2151&lt;&gt;"",H2151&gt;=$E$2),MAX($D$4:D2150)+1,""),"")</f>
        <v>98</v>
      </c>
      <c r="F2151" s="40" t="s">
        <v>11009</v>
      </c>
      <c r="G2151" s="40" t="s">
        <v>11010</v>
      </c>
      <c r="H2151" s="167">
        <v>1.5</v>
      </c>
      <c r="I2151" s="40" t="s">
        <v>5898</v>
      </c>
    </row>
    <row r="2152" spans="3:9" x14ac:dyDescent="0.15">
      <c r="C2152" s="40" t="str">
        <f>IFERROR(IF(AND(I2152&lt;&gt;"",I2152&gt;=$E$2),MAX($C$4:C2151)+1,""),"")</f>
        <v/>
      </c>
      <c r="D2152" s="99" t="str">
        <f>IFERROR(IF(AND(H2152&lt;&gt;"",H2152&gt;=$E$2),MAX($D$4:D2151)+1,""),"")</f>
        <v/>
      </c>
      <c r="F2152" s="40" t="s">
        <v>11011</v>
      </c>
      <c r="G2152" s="40" t="s">
        <v>11012</v>
      </c>
      <c r="H2152" s="167" t="s">
        <v>5898</v>
      </c>
      <c r="I2152" s="40" t="s">
        <v>5898</v>
      </c>
    </row>
    <row r="2153" spans="3:9" x14ac:dyDescent="0.15">
      <c r="C2153" s="40" t="str">
        <f>IFERROR(IF(AND(I2153&lt;&gt;"",I2153&gt;=$E$2),MAX($C$4:C2152)+1,""),"")</f>
        <v/>
      </c>
      <c r="D2153" s="99" t="str">
        <f>IFERROR(IF(AND(H2153&lt;&gt;"",H2153&gt;=$E$2),MAX($D$4:D2152)+1,""),"")</f>
        <v/>
      </c>
      <c r="F2153" s="40" t="s">
        <v>11013</v>
      </c>
      <c r="G2153" s="40" t="s">
        <v>11014</v>
      </c>
      <c r="H2153" s="167" t="s">
        <v>5898</v>
      </c>
      <c r="I2153" s="40" t="s">
        <v>5898</v>
      </c>
    </row>
    <row r="2154" spans="3:9" x14ac:dyDescent="0.15">
      <c r="C2154" s="40" t="str">
        <f>IFERROR(IF(AND(I2154&lt;&gt;"",I2154&gt;=$E$2),MAX($C$4:C2153)+1,""),"")</f>
        <v/>
      </c>
      <c r="D2154" s="99" t="str">
        <f>IFERROR(IF(AND(H2154&lt;&gt;"",H2154&gt;=$E$2),MAX($D$4:D2153)+1,""),"")</f>
        <v/>
      </c>
      <c r="F2154" s="40" t="s">
        <v>11015</v>
      </c>
      <c r="G2154" s="40" t="s">
        <v>11016</v>
      </c>
      <c r="H2154" s="167" t="s">
        <v>5898</v>
      </c>
      <c r="I2154" s="40" t="s">
        <v>5898</v>
      </c>
    </row>
    <row r="2155" spans="3:9" x14ac:dyDescent="0.15">
      <c r="C2155" s="40" t="str">
        <f>IFERROR(IF(AND(I2155&lt;&gt;"",I2155&gt;=$E$2),MAX($C$4:C2154)+1,""),"")</f>
        <v/>
      </c>
      <c r="D2155" s="99" t="str">
        <f>IFERROR(IF(AND(H2155&lt;&gt;"",H2155&gt;=$E$2),MAX($D$4:D2154)+1,""),"")</f>
        <v/>
      </c>
      <c r="F2155" s="40" t="s">
        <v>11017</v>
      </c>
      <c r="G2155" s="40" t="s">
        <v>11018</v>
      </c>
      <c r="H2155" s="167" t="s">
        <v>5898</v>
      </c>
      <c r="I2155" s="40" t="s">
        <v>5898</v>
      </c>
    </row>
    <row r="2156" spans="3:9" x14ac:dyDescent="0.15">
      <c r="C2156" s="40" t="str">
        <f>IFERROR(IF(AND(I2156&lt;&gt;"",I2156&gt;=$E$2),MAX($C$4:C2155)+1,""),"")</f>
        <v/>
      </c>
      <c r="D2156" s="99" t="str">
        <f>IFERROR(IF(AND(H2156&lt;&gt;"",H2156&gt;=$E$2),MAX($D$4:D2155)+1,""),"")</f>
        <v/>
      </c>
      <c r="F2156" s="40" t="s">
        <v>11019</v>
      </c>
      <c r="G2156" s="40" t="s">
        <v>11020</v>
      </c>
      <c r="H2156" s="167" t="s">
        <v>5898</v>
      </c>
      <c r="I2156" s="40" t="s">
        <v>5898</v>
      </c>
    </row>
    <row r="2157" spans="3:9" x14ac:dyDescent="0.15">
      <c r="C2157" s="40" t="str">
        <f>IFERROR(IF(AND(I2157&lt;&gt;"",I2157&gt;=$E$2),MAX($C$4:C2156)+1,""),"")</f>
        <v/>
      </c>
      <c r="D2157" s="99" t="str">
        <f>IFERROR(IF(AND(H2157&lt;&gt;"",H2157&gt;=$E$2),MAX($D$4:D2156)+1,""),"")</f>
        <v/>
      </c>
      <c r="F2157" s="40" t="s">
        <v>11021</v>
      </c>
      <c r="G2157" s="40" t="s">
        <v>11022</v>
      </c>
      <c r="H2157" s="167" t="s">
        <v>5898</v>
      </c>
      <c r="I2157" s="40" t="s">
        <v>5898</v>
      </c>
    </row>
    <row r="2158" spans="3:9" x14ac:dyDescent="0.15">
      <c r="C2158" s="40" t="str">
        <f>IFERROR(IF(AND(I2158&lt;&gt;"",I2158&gt;=$E$2),MAX($C$4:C2157)+1,""),"")</f>
        <v/>
      </c>
      <c r="D2158" s="99" t="str">
        <f>IFERROR(IF(AND(H2158&lt;&gt;"",H2158&gt;=$E$2),MAX($D$4:D2157)+1,""),"")</f>
        <v/>
      </c>
      <c r="F2158" s="40" t="s">
        <v>11023</v>
      </c>
      <c r="G2158" s="40" t="s">
        <v>11024</v>
      </c>
      <c r="H2158" s="167" t="s">
        <v>5898</v>
      </c>
      <c r="I2158" s="40" t="s">
        <v>5898</v>
      </c>
    </row>
    <row r="2159" spans="3:9" x14ac:dyDescent="0.15">
      <c r="C2159" s="40" t="str">
        <f>IFERROR(IF(AND(I2159&lt;&gt;"",I2159&gt;=$E$2),MAX($C$4:C2158)+1,""),"")</f>
        <v/>
      </c>
      <c r="D2159" s="99" t="str">
        <f>IFERROR(IF(AND(H2159&lt;&gt;"",H2159&gt;=$E$2),MAX($D$4:D2158)+1,""),"")</f>
        <v/>
      </c>
      <c r="F2159" s="40" t="s">
        <v>11025</v>
      </c>
      <c r="G2159" s="40" t="s">
        <v>11026</v>
      </c>
      <c r="H2159" s="167" t="s">
        <v>5898</v>
      </c>
      <c r="I2159" s="40" t="s">
        <v>5898</v>
      </c>
    </row>
    <row r="2160" spans="3:9" x14ac:dyDescent="0.15">
      <c r="C2160" s="40" t="str">
        <f>IFERROR(IF(AND(I2160&lt;&gt;"",I2160&gt;=$E$2),MAX($C$4:C2159)+1,""),"")</f>
        <v/>
      </c>
      <c r="D2160" s="99" t="str">
        <f>IFERROR(IF(AND(H2160&lt;&gt;"",H2160&gt;=$E$2),MAX($D$4:D2159)+1,""),"")</f>
        <v/>
      </c>
      <c r="F2160" s="40" t="s">
        <v>11027</v>
      </c>
      <c r="G2160" s="40" t="s">
        <v>11028</v>
      </c>
      <c r="H2160" s="167" t="s">
        <v>5898</v>
      </c>
      <c r="I2160" s="40" t="s">
        <v>5898</v>
      </c>
    </row>
    <row r="2161" spans="3:9" x14ac:dyDescent="0.15">
      <c r="C2161" s="40" t="str">
        <f>IFERROR(IF(AND(I2161&lt;&gt;"",I2161&gt;=$E$2),MAX($C$4:C2160)+1,""),"")</f>
        <v/>
      </c>
      <c r="D2161" s="99" t="str">
        <f>IFERROR(IF(AND(H2161&lt;&gt;"",H2161&gt;=$E$2),MAX($D$4:D2160)+1,""),"")</f>
        <v/>
      </c>
      <c r="F2161" s="40" t="s">
        <v>11029</v>
      </c>
      <c r="G2161" s="40" t="s">
        <v>11030</v>
      </c>
      <c r="H2161" s="167" t="s">
        <v>5898</v>
      </c>
      <c r="I2161" s="40" t="s">
        <v>5898</v>
      </c>
    </row>
    <row r="2162" spans="3:9" x14ac:dyDescent="0.15">
      <c r="C2162" s="40" t="str">
        <f>IFERROR(IF(AND(I2162&lt;&gt;"",I2162&gt;=$E$2),MAX($C$4:C2161)+1,""),"")</f>
        <v/>
      </c>
      <c r="D2162" s="99" t="str">
        <f>IFERROR(IF(AND(H2162&lt;&gt;"",H2162&gt;=$E$2),MAX($D$4:D2161)+1,""),"")</f>
        <v/>
      </c>
      <c r="F2162" s="40" t="s">
        <v>11031</v>
      </c>
      <c r="G2162" s="40" t="s">
        <v>11032</v>
      </c>
      <c r="H2162" s="167" t="s">
        <v>5898</v>
      </c>
      <c r="I2162" s="40" t="s">
        <v>5898</v>
      </c>
    </row>
    <row r="2163" spans="3:9" x14ac:dyDescent="0.15">
      <c r="C2163" s="40" t="str">
        <f>IFERROR(IF(AND(I2163&lt;&gt;"",I2163&gt;=$E$2),MAX($C$4:C2162)+1,""),"")</f>
        <v/>
      </c>
      <c r="D2163" s="99" t="str">
        <f>IFERROR(IF(AND(H2163&lt;&gt;"",H2163&gt;=$E$2),MAX($D$4:D2162)+1,""),"")</f>
        <v/>
      </c>
      <c r="F2163" s="40" t="s">
        <v>11033</v>
      </c>
      <c r="G2163" s="40" t="s">
        <v>11034</v>
      </c>
      <c r="H2163" s="167" t="s">
        <v>5898</v>
      </c>
      <c r="I2163" s="40" t="s">
        <v>5898</v>
      </c>
    </row>
    <row r="2164" spans="3:9" x14ac:dyDescent="0.15">
      <c r="C2164" s="40" t="str">
        <f>IFERROR(IF(AND(I2164&lt;&gt;"",I2164&gt;=$E$2),MAX($C$4:C2163)+1,""),"")</f>
        <v/>
      </c>
      <c r="D2164" s="99" t="str">
        <f>IFERROR(IF(AND(H2164&lt;&gt;"",H2164&gt;=$E$2),MAX($D$4:D2163)+1,""),"")</f>
        <v/>
      </c>
      <c r="F2164" s="40" t="s">
        <v>11035</v>
      </c>
      <c r="G2164" s="40" t="s">
        <v>11036</v>
      </c>
      <c r="H2164" s="167" t="s">
        <v>5898</v>
      </c>
      <c r="I2164" s="40" t="s">
        <v>5898</v>
      </c>
    </row>
    <row r="2165" spans="3:9" x14ac:dyDescent="0.15">
      <c r="C2165" s="40" t="str">
        <f>IFERROR(IF(AND(I2165&lt;&gt;"",I2165&gt;=$E$2),MAX($C$4:C2164)+1,""),"")</f>
        <v/>
      </c>
      <c r="D2165" s="99" t="str">
        <f>IFERROR(IF(AND(H2165&lt;&gt;"",H2165&gt;=$E$2),MAX($D$4:D2164)+1,""),"")</f>
        <v/>
      </c>
      <c r="F2165" s="40" t="s">
        <v>11037</v>
      </c>
      <c r="G2165" s="40" t="s">
        <v>11038</v>
      </c>
      <c r="H2165" s="167" t="s">
        <v>5898</v>
      </c>
      <c r="I2165" s="40" t="s">
        <v>5898</v>
      </c>
    </row>
    <row r="2166" spans="3:9" x14ac:dyDescent="0.15">
      <c r="C2166" s="40" t="str">
        <f>IFERROR(IF(AND(I2166&lt;&gt;"",I2166&gt;=$E$2),MAX($C$4:C2165)+1,""),"")</f>
        <v/>
      </c>
      <c r="D2166" s="99" t="str">
        <f>IFERROR(IF(AND(H2166&lt;&gt;"",H2166&gt;=$E$2),MAX($D$4:D2165)+1,""),"")</f>
        <v/>
      </c>
      <c r="F2166" s="40" t="s">
        <v>11039</v>
      </c>
      <c r="G2166" s="40" t="s">
        <v>11040</v>
      </c>
      <c r="H2166" s="167" t="s">
        <v>5898</v>
      </c>
      <c r="I2166" s="40" t="s">
        <v>5898</v>
      </c>
    </row>
    <row r="2167" spans="3:9" x14ac:dyDescent="0.15">
      <c r="C2167" s="40" t="str">
        <f>IFERROR(IF(AND(I2167&lt;&gt;"",I2167&gt;=$E$2),MAX($C$4:C2166)+1,""),"")</f>
        <v/>
      </c>
      <c r="D2167" s="99" t="str">
        <f>IFERROR(IF(AND(H2167&lt;&gt;"",H2167&gt;=$E$2),MAX($D$4:D2166)+1,""),"")</f>
        <v/>
      </c>
      <c r="F2167" s="40" t="s">
        <v>11041</v>
      </c>
      <c r="G2167" s="40" t="s">
        <v>11042</v>
      </c>
      <c r="H2167" s="167" t="s">
        <v>5898</v>
      </c>
      <c r="I2167" s="40" t="s">
        <v>5898</v>
      </c>
    </row>
    <row r="2168" spans="3:9" x14ac:dyDescent="0.15">
      <c r="C2168" s="40" t="str">
        <f>IFERROR(IF(AND(I2168&lt;&gt;"",I2168&gt;=$E$2),MAX($C$4:C2167)+1,""),"")</f>
        <v/>
      </c>
      <c r="D2168" s="99" t="str">
        <f>IFERROR(IF(AND(H2168&lt;&gt;"",H2168&gt;=$E$2),MAX($D$4:D2167)+1,""),"")</f>
        <v/>
      </c>
      <c r="F2168" s="40" t="s">
        <v>11043</v>
      </c>
      <c r="G2168" s="40" t="s">
        <v>11044</v>
      </c>
      <c r="H2168" s="167" t="s">
        <v>5898</v>
      </c>
      <c r="I2168" s="40" t="s">
        <v>5898</v>
      </c>
    </row>
    <row r="2169" spans="3:9" x14ac:dyDescent="0.15">
      <c r="C2169" s="40" t="str">
        <f>IFERROR(IF(AND(I2169&lt;&gt;"",I2169&gt;=$E$2),MAX($C$4:C2168)+1,""),"")</f>
        <v/>
      </c>
      <c r="D2169" s="99" t="str">
        <f>IFERROR(IF(AND(H2169&lt;&gt;"",H2169&gt;=$E$2),MAX($D$4:D2168)+1,""),"")</f>
        <v/>
      </c>
      <c r="F2169" s="40" t="s">
        <v>11045</v>
      </c>
      <c r="G2169" s="40" t="s">
        <v>11046</v>
      </c>
      <c r="H2169" s="167" t="s">
        <v>5898</v>
      </c>
      <c r="I2169" s="40" t="s">
        <v>5898</v>
      </c>
    </row>
    <row r="2170" spans="3:9" x14ac:dyDescent="0.15">
      <c r="C2170" s="40" t="str">
        <f>IFERROR(IF(AND(I2170&lt;&gt;"",I2170&gt;=$E$2),MAX($C$4:C2169)+1,""),"")</f>
        <v/>
      </c>
      <c r="D2170" s="99" t="str">
        <f>IFERROR(IF(AND(H2170&lt;&gt;"",H2170&gt;=$E$2),MAX($D$4:D2169)+1,""),"")</f>
        <v/>
      </c>
      <c r="F2170" s="40" t="s">
        <v>11047</v>
      </c>
      <c r="G2170" s="40" t="s">
        <v>11048</v>
      </c>
      <c r="H2170" s="167">
        <v>0.5</v>
      </c>
      <c r="I2170" s="40" t="s">
        <v>5898</v>
      </c>
    </row>
    <row r="2171" spans="3:9" x14ac:dyDescent="0.15">
      <c r="C2171" s="40" t="str">
        <f>IFERROR(IF(AND(I2171&lt;&gt;"",I2171&gt;=$E$2),MAX($C$4:C2170)+1,""),"")</f>
        <v/>
      </c>
      <c r="D2171" s="99" t="str">
        <f>IFERROR(IF(AND(H2171&lt;&gt;"",H2171&gt;=$E$2),MAX($D$4:D2170)+1,""),"")</f>
        <v/>
      </c>
      <c r="F2171" s="40" t="s">
        <v>11049</v>
      </c>
      <c r="G2171" s="40" t="s">
        <v>11050</v>
      </c>
      <c r="H2171" s="167" t="s">
        <v>5898</v>
      </c>
      <c r="I2171" s="40" t="s">
        <v>5898</v>
      </c>
    </row>
    <row r="2172" spans="3:9" x14ac:dyDescent="0.15">
      <c r="C2172" s="40" t="str">
        <f>IFERROR(IF(AND(I2172&lt;&gt;"",I2172&gt;=$E$2),MAX($C$4:C2171)+1,""),"")</f>
        <v/>
      </c>
      <c r="D2172" s="99" t="str">
        <f>IFERROR(IF(AND(H2172&lt;&gt;"",H2172&gt;=$E$2),MAX($D$4:D2171)+1,""),"")</f>
        <v/>
      </c>
      <c r="F2172" s="40" t="s">
        <v>11051</v>
      </c>
      <c r="G2172" s="40" t="s">
        <v>11052</v>
      </c>
      <c r="H2172" s="167" t="s">
        <v>5898</v>
      </c>
      <c r="I2172" s="40" t="s">
        <v>5898</v>
      </c>
    </row>
    <row r="2173" spans="3:9" x14ac:dyDescent="0.15">
      <c r="C2173" s="40" t="str">
        <f>IFERROR(IF(AND(I2173&lt;&gt;"",I2173&gt;=$E$2),MAX($C$4:C2172)+1,""),"")</f>
        <v/>
      </c>
      <c r="D2173" s="99" t="str">
        <f>IFERROR(IF(AND(H2173&lt;&gt;"",H2173&gt;=$E$2),MAX($D$4:D2172)+1,""),"")</f>
        <v/>
      </c>
      <c r="F2173" s="40" t="s">
        <v>11053</v>
      </c>
      <c r="G2173" s="40" t="s">
        <v>11054</v>
      </c>
      <c r="H2173" s="167" t="s">
        <v>5898</v>
      </c>
      <c r="I2173" s="40" t="s">
        <v>5898</v>
      </c>
    </row>
    <row r="2174" spans="3:9" x14ac:dyDescent="0.15">
      <c r="C2174" s="40" t="str">
        <f>IFERROR(IF(AND(I2174&lt;&gt;"",I2174&gt;=$E$2),MAX($C$4:C2173)+1,""),"")</f>
        <v/>
      </c>
      <c r="D2174" s="99" t="str">
        <f>IFERROR(IF(AND(H2174&lt;&gt;"",H2174&gt;=$E$2),MAX($D$4:D2173)+1,""),"")</f>
        <v/>
      </c>
      <c r="F2174" s="40" t="s">
        <v>11055</v>
      </c>
      <c r="G2174" s="40" t="s">
        <v>11056</v>
      </c>
      <c r="H2174" s="167" t="s">
        <v>5898</v>
      </c>
      <c r="I2174" s="40" t="s">
        <v>5898</v>
      </c>
    </row>
    <row r="2175" spans="3:9" x14ac:dyDescent="0.15">
      <c r="C2175" s="40" t="str">
        <f>IFERROR(IF(AND(I2175&lt;&gt;"",I2175&gt;=$E$2),MAX($C$4:C2174)+1,""),"")</f>
        <v/>
      </c>
      <c r="D2175" s="99" t="str">
        <f>IFERROR(IF(AND(H2175&lt;&gt;"",H2175&gt;=$E$2),MAX($D$4:D2174)+1,""),"")</f>
        <v/>
      </c>
      <c r="F2175" s="40" t="s">
        <v>11057</v>
      </c>
      <c r="G2175" s="40" t="s">
        <v>11058</v>
      </c>
      <c r="H2175" s="167" t="s">
        <v>5898</v>
      </c>
      <c r="I2175" s="40" t="s">
        <v>5898</v>
      </c>
    </row>
    <row r="2176" spans="3:9" x14ac:dyDescent="0.15">
      <c r="C2176" s="40" t="str">
        <f>IFERROR(IF(AND(I2176&lt;&gt;"",I2176&gt;=$E$2),MAX($C$4:C2175)+1,""),"")</f>
        <v/>
      </c>
      <c r="D2176" s="99" t="str">
        <f>IFERROR(IF(AND(H2176&lt;&gt;"",H2176&gt;=$E$2),MAX($D$4:D2175)+1,""),"")</f>
        <v/>
      </c>
      <c r="F2176" s="40" t="s">
        <v>11059</v>
      </c>
      <c r="G2176" s="40" t="s">
        <v>11060</v>
      </c>
      <c r="H2176" s="167" t="s">
        <v>5898</v>
      </c>
      <c r="I2176" s="40" t="s">
        <v>5898</v>
      </c>
    </row>
    <row r="2177" spans="3:9" x14ac:dyDescent="0.15">
      <c r="C2177" s="40" t="str">
        <f>IFERROR(IF(AND(I2177&lt;&gt;"",I2177&gt;=$E$2),MAX($C$4:C2176)+1,""),"")</f>
        <v/>
      </c>
      <c r="D2177" s="99" t="str">
        <f>IFERROR(IF(AND(H2177&lt;&gt;"",H2177&gt;=$E$2),MAX($D$4:D2176)+1,""),"")</f>
        <v/>
      </c>
      <c r="F2177" s="40" t="s">
        <v>11061</v>
      </c>
      <c r="G2177" s="40" t="s">
        <v>11062</v>
      </c>
      <c r="H2177" s="167" t="s">
        <v>5898</v>
      </c>
      <c r="I2177" s="40" t="s">
        <v>5898</v>
      </c>
    </row>
    <row r="2178" spans="3:9" x14ac:dyDescent="0.15">
      <c r="C2178" s="40" t="str">
        <f>IFERROR(IF(AND(I2178&lt;&gt;"",I2178&gt;=$E$2),MAX($C$4:C2177)+1,""),"")</f>
        <v/>
      </c>
      <c r="D2178" s="99" t="str">
        <f>IFERROR(IF(AND(H2178&lt;&gt;"",H2178&gt;=$E$2),MAX($D$4:D2177)+1,""),"")</f>
        <v/>
      </c>
      <c r="F2178" s="40" t="s">
        <v>11063</v>
      </c>
      <c r="G2178" s="40" t="s">
        <v>11064</v>
      </c>
      <c r="H2178" s="167" t="s">
        <v>5898</v>
      </c>
      <c r="I2178" s="40" t="s">
        <v>5898</v>
      </c>
    </row>
    <row r="2179" spans="3:9" x14ac:dyDescent="0.15">
      <c r="C2179" s="40" t="str">
        <f>IFERROR(IF(AND(I2179&lt;&gt;"",I2179&gt;=$E$2),MAX($C$4:C2178)+1,""),"")</f>
        <v/>
      </c>
      <c r="D2179" s="99" t="str">
        <f>IFERROR(IF(AND(H2179&lt;&gt;"",H2179&gt;=$E$2),MAX($D$4:D2178)+1,""),"")</f>
        <v/>
      </c>
      <c r="F2179" s="40" t="s">
        <v>11065</v>
      </c>
      <c r="G2179" s="40" t="s">
        <v>11066</v>
      </c>
      <c r="H2179" s="167" t="s">
        <v>5898</v>
      </c>
      <c r="I2179" s="40" t="s">
        <v>5898</v>
      </c>
    </row>
    <row r="2180" spans="3:9" x14ac:dyDescent="0.15">
      <c r="C2180" s="40" t="str">
        <f>IFERROR(IF(AND(I2180&lt;&gt;"",I2180&gt;=$E$2),MAX($C$4:C2179)+1,""),"")</f>
        <v/>
      </c>
      <c r="D2180" s="99" t="str">
        <f>IFERROR(IF(AND(H2180&lt;&gt;"",H2180&gt;=$E$2),MAX($D$4:D2179)+1,""),"")</f>
        <v/>
      </c>
      <c r="F2180" s="40" t="s">
        <v>11067</v>
      </c>
      <c r="G2180" s="40" t="s">
        <v>11068</v>
      </c>
      <c r="H2180" s="167" t="s">
        <v>5898</v>
      </c>
      <c r="I2180" s="40" t="s">
        <v>5898</v>
      </c>
    </row>
    <row r="2181" spans="3:9" x14ac:dyDescent="0.15">
      <c r="C2181" s="40" t="str">
        <f>IFERROR(IF(AND(I2181&lt;&gt;"",I2181&gt;=$E$2),MAX($C$4:C2180)+1,""),"")</f>
        <v/>
      </c>
      <c r="D2181" s="99" t="str">
        <f>IFERROR(IF(AND(H2181&lt;&gt;"",H2181&gt;=$E$2),MAX($D$4:D2180)+1,""),"")</f>
        <v/>
      </c>
      <c r="F2181" s="40" t="s">
        <v>11069</v>
      </c>
      <c r="G2181" s="40" t="s">
        <v>11070</v>
      </c>
      <c r="H2181" s="167" t="s">
        <v>5898</v>
      </c>
      <c r="I2181" s="40" t="s">
        <v>5898</v>
      </c>
    </row>
    <row r="2182" spans="3:9" x14ac:dyDescent="0.15">
      <c r="C2182" s="40" t="str">
        <f>IFERROR(IF(AND(I2182&lt;&gt;"",I2182&gt;=$E$2),MAX($C$4:C2181)+1,""),"")</f>
        <v/>
      </c>
      <c r="D2182" s="99" t="str">
        <f>IFERROR(IF(AND(H2182&lt;&gt;"",H2182&gt;=$E$2),MAX($D$4:D2181)+1,""),"")</f>
        <v/>
      </c>
      <c r="F2182" s="40" t="s">
        <v>11071</v>
      </c>
      <c r="G2182" s="40" t="s">
        <v>11072</v>
      </c>
      <c r="H2182" s="167" t="s">
        <v>5898</v>
      </c>
      <c r="I2182" s="40" t="s">
        <v>5898</v>
      </c>
    </row>
    <row r="2183" spans="3:9" x14ac:dyDescent="0.15">
      <c r="C2183" s="40" t="str">
        <f>IFERROR(IF(AND(I2183&lt;&gt;"",I2183&gt;=$E$2),MAX($C$4:C2182)+1,""),"")</f>
        <v/>
      </c>
      <c r="D2183" s="99" t="str">
        <f>IFERROR(IF(AND(H2183&lt;&gt;"",H2183&gt;=$E$2),MAX($D$4:D2182)+1,""),"")</f>
        <v/>
      </c>
      <c r="F2183" s="40" t="s">
        <v>11073</v>
      </c>
      <c r="G2183" s="40" t="s">
        <v>11074</v>
      </c>
      <c r="H2183" s="167" t="s">
        <v>5898</v>
      </c>
      <c r="I2183" s="40" t="s">
        <v>5898</v>
      </c>
    </row>
    <row r="2184" spans="3:9" x14ac:dyDescent="0.15">
      <c r="C2184" s="40" t="str">
        <f>IFERROR(IF(AND(I2184&lt;&gt;"",I2184&gt;=$E$2),MAX($C$4:C2183)+1,""),"")</f>
        <v/>
      </c>
      <c r="D2184" s="99" t="str">
        <f>IFERROR(IF(AND(H2184&lt;&gt;"",H2184&gt;=$E$2),MAX($D$4:D2183)+1,""),"")</f>
        <v/>
      </c>
      <c r="F2184" s="40" t="s">
        <v>11075</v>
      </c>
      <c r="G2184" s="40" t="s">
        <v>11076</v>
      </c>
      <c r="H2184" s="167" t="s">
        <v>5898</v>
      </c>
      <c r="I2184" s="40" t="s">
        <v>5898</v>
      </c>
    </row>
    <row r="2185" spans="3:9" x14ac:dyDescent="0.15">
      <c r="C2185" s="40" t="str">
        <f>IFERROR(IF(AND(I2185&lt;&gt;"",I2185&gt;=$E$2),MAX($C$4:C2184)+1,""),"")</f>
        <v/>
      </c>
      <c r="D2185" s="99" t="str">
        <f>IFERROR(IF(AND(H2185&lt;&gt;"",H2185&gt;=$E$2),MAX($D$4:D2184)+1,""),"")</f>
        <v/>
      </c>
      <c r="F2185" s="40" t="s">
        <v>11077</v>
      </c>
      <c r="G2185" s="40" t="s">
        <v>11078</v>
      </c>
      <c r="H2185" s="167" t="s">
        <v>5898</v>
      </c>
      <c r="I2185" s="40" t="s">
        <v>5898</v>
      </c>
    </row>
    <row r="2186" spans="3:9" x14ac:dyDescent="0.15">
      <c r="C2186" s="40" t="str">
        <f>IFERROR(IF(AND(I2186&lt;&gt;"",I2186&gt;=$E$2),MAX($C$4:C2185)+1,""),"")</f>
        <v/>
      </c>
      <c r="D2186" s="99" t="str">
        <f>IFERROR(IF(AND(H2186&lt;&gt;"",H2186&gt;=$E$2),MAX($D$4:D2185)+1,""),"")</f>
        <v/>
      </c>
      <c r="F2186" s="40" t="s">
        <v>11079</v>
      </c>
      <c r="G2186" s="40" t="s">
        <v>11080</v>
      </c>
      <c r="H2186" s="167" t="s">
        <v>5898</v>
      </c>
      <c r="I2186" s="40" t="s">
        <v>5898</v>
      </c>
    </row>
    <row r="2187" spans="3:9" x14ac:dyDescent="0.15">
      <c r="C2187" s="40" t="str">
        <f>IFERROR(IF(AND(I2187&lt;&gt;"",I2187&gt;=$E$2),MAX($C$4:C2186)+1,""),"")</f>
        <v/>
      </c>
      <c r="D2187" s="99" t="str">
        <f>IFERROR(IF(AND(H2187&lt;&gt;"",H2187&gt;=$E$2),MAX($D$4:D2186)+1,""),"")</f>
        <v/>
      </c>
      <c r="F2187" s="40" t="s">
        <v>11081</v>
      </c>
      <c r="G2187" s="40" t="s">
        <v>11082</v>
      </c>
      <c r="H2187" s="167" t="s">
        <v>5898</v>
      </c>
      <c r="I2187" s="40" t="s">
        <v>5898</v>
      </c>
    </row>
    <row r="2188" spans="3:9" x14ac:dyDescent="0.15">
      <c r="C2188" s="40" t="str">
        <f>IFERROR(IF(AND(I2188&lt;&gt;"",I2188&gt;=$E$2),MAX($C$4:C2187)+1,""),"")</f>
        <v/>
      </c>
      <c r="D2188" s="99" t="str">
        <f>IFERROR(IF(AND(H2188&lt;&gt;"",H2188&gt;=$E$2),MAX($D$4:D2187)+1,""),"")</f>
        <v/>
      </c>
      <c r="F2188" s="40" t="s">
        <v>11083</v>
      </c>
      <c r="G2188" s="40" t="s">
        <v>11084</v>
      </c>
      <c r="H2188" s="167" t="s">
        <v>5898</v>
      </c>
      <c r="I2188" s="40" t="s">
        <v>5898</v>
      </c>
    </row>
    <row r="2189" spans="3:9" x14ac:dyDescent="0.15">
      <c r="C2189" s="40" t="str">
        <f>IFERROR(IF(AND(I2189&lt;&gt;"",I2189&gt;=$E$2),MAX($C$4:C2188)+1,""),"")</f>
        <v/>
      </c>
      <c r="D2189" s="99" t="str">
        <f>IFERROR(IF(AND(H2189&lt;&gt;"",H2189&gt;=$E$2),MAX($D$4:D2188)+1,""),"")</f>
        <v/>
      </c>
      <c r="F2189" s="40" t="s">
        <v>11085</v>
      </c>
      <c r="G2189" s="40" t="s">
        <v>11086</v>
      </c>
      <c r="H2189" s="167" t="s">
        <v>5898</v>
      </c>
      <c r="I2189" s="40" t="s">
        <v>5898</v>
      </c>
    </row>
    <row r="2190" spans="3:9" x14ac:dyDescent="0.15">
      <c r="C2190" s="40" t="str">
        <f>IFERROR(IF(AND(I2190&lt;&gt;"",I2190&gt;=$E$2),MAX($C$4:C2189)+1,""),"")</f>
        <v/>
      </c>
      <c r="D2190" s="99" t="str">
        <f>IFERROR(IF(AND(H2190&lt;&gt;"",H2190&gt;=$E$2),MAX($D$4:D2189)+1,""),"")</f>
        <v/>
      </c>
      <c r="F2190" s="40" t="s">
        <v>11087</v>
      </c>
      <c r="G2190" s="40" t="s">
        <v>11088</v>
      </c>
      <c r="H2190" s="167" t="s">
        <v>5898</v>
      </c>
      <c r="I2190" s="40" t="s">
        <v>5898</v>
      </c>
    </row>
    <row r="2191" spans="3:9" x14ac:dyDescent="0.15">
      <c r="C2191" s="40" t="str">
        <f>IFERROR(IF(AND(I2191&lt;&gt;"",I2191&gt;=$E$2),MAX($C$4:C2190)+1,""),"")</f>
        <v/>
      </c>
      <c r="D2191" s="99" t="str">
        <f>IFERROR(IF(AND(H2191&lt;&gt;"",H2191&gt;=$E$2),MAX($D$4:D2190)+1,""),"")</f>
        <v/>
      </c>
      <c r="F2191" s="40" t="s">
        <v>11089</v>
      </c>
      <c r="G2191" s="40" t="s">
        <v>11090</v>
      </c>
      <c r="H2191" s="167" t="s">
        <v>5898</v>
      </c>
      <c r="I2191" s="40" t="s">
        <v>5898</v>
      </c>
    </row>
    <row r="2192" spans="3:9" x14ac:dyDescent="0.15">
      <c r="C2192" s="40" t="str">
        <f>IFERROR(IF(AND(I2192&lt;&gt;"",I2192&gt;=$E$2),MAX($C$4:C2191)+1,""),"")</f>
        <v/>
      </c>
      <c r="D2192" s="99" t="str">
        <f>IFERROR(IF(AND(H2192&lt;&gt;"",H2192&gt;=$E$2),MAX($D$4:D2191)+1,""),"")</f>
        <v/>
      </c>
      <c r="F2192" s="40" t="s">
        <v>11091</v>
      </c>
      <c r="G2192" s="40" t="s">
        <v>11092</v>
      </c>
      <c r="H2192" s="167" t="s">
        <v>5898</v>
      </c>
      <c r="I2192" s="40" t="s">
        <v>5898</v>
      </c>
    </row>
    <row r="2193" spans="3:9" x14ac:dyDescent="0.15">
      <c r="C2193" s="40" t="str">
        <f>IFERROR(IF(AND(I2193&lt;&gt;"",I2193&gt;=$E$2),MAX($C$4:C2192)+1,""),"")</f>
        <v/>
      </c>
      <c r="D2193" s="99" t="str">
        <f>IFERROR(IF(AND(H2193&lt;&gt;"",H2193&gt;=$E$2),MAX($D$4:D2192)+1,""),"")</f>
        <v/>
      </c>
      <c r="F2193" s="40" t="s">
        <v>11093</v>
      </c>
      <c r="G2193" s="40" t="s">
        <v>11094</v>
      </c>
      <c r="H2193" s="167" t="s">
        <v>5898</v>
      </c>
      <c r="I2193" s="40" t="s">
        <v>5898</v>
      </c>
    </row>
    <row r="2194" spans="3:9" x14ac:dyDescent="0.15">
      <c r="C2194" s="40" t="str">
        <f>IFERROR(IF(AND(I2194&lt;&gt;"",I2194&gt;=$E$2),MAX($C$4:C2193)+1,""),"")</f>
        <v/>
      </c>
      <c r="D2194" s="99" t="str">
        <f>IFERROR(IF(AND(H2194&lt;&gt;"",H2194&gt;=$E$2),MAX($D$4:D2193)+1,""),"")</f>
        <v/>
      </c>
      <c r="F2194" s="40" t="s">
        <v>11095</v>
      </c>
      <c r="G2194" s="40" t="s">
        <v>11096</v>
      </c>
      <c r="H2194" s="167" t="s">
        <v>5898</v>
      </c>
      <c r="I2194" s="40" t="s">
        <v>5898</v>
      </c>
    </row>
    <row r="2195" spans="3:9" x14ac:dyDescent="0.15">
      <c r="C2195" s="40" t="str">
        <f>IFERROR(IF(AND(I2195&lt;&gt;"",I2195&gt;=$E$2),MAX($C$4:C2194)+1,""),"")</f>
        <v/>
      </c>
      <c r="D2195" s="99" t="str">
        <f>IFERROR(IF(AND(H2195&lt;&gt;"",H2195&gt;=$E$2),MAX($D$4:D2194)+1,""),"")</f>
        <v/>
      </c>
      <c r="F2195" s="40" t="s">
        <v>11097</v>
      </c>
      <c r="G2195" s="40" t="s">
        <v>11098</v>
      </c>
      <c r="H2195" s="167" t="s">
        <v>5898</v>
      </c>
      <c r="I2195" s="40" t="s">
        <v>5898</v>
      </c>
    </row>
    <row r="2196" spans="3:9" x14ac:dyDescent="0.15">
      <c r="C2196" s="40" t="str">
        <f>IFERROR(IF(AND(I2196&lt;&gt;"",I2196&gt;=$E$2),MAX($C$4:C2195)+1,""),"")</f>
        <v/>
      </c>
      <c r="D2196" s="99" t="str">
        <f>IFERROR(IF(AND(H2196&lt;&gt;"",H2196&gt;=$E$2),MAX($D$4:D2195)+1,""),"")</f>
        <v/>
      </c>
      <c r="F2196" s="40" t="s">
        <v>11099</v>
      </c>
      <c r="G2196" s="40" t="s">
        <v>11100</v>
      </c>
      <c r="H2196" s="167" t="s">
        <v>5898</v>
      </c>
      <c r="I2196" s="40" t="s">
        <v>5898</v>
      </c>
    </row>
    <row r="2197" spans="3:9" x14ac:dyDescent="0.15">
      <c r="C2197" s="40" t="str">
        <f>IFERROR(IF(AND(I2197&lt;&gt;"",I2197&gt;=$E$2),MAX($C$4:C2196)+1,""),"")</f>
        <v/>
      </c>
      <c r="D2197" s="99" t="str">
        <f>IFERROR(IF(AND(H2197&lt;&gt;"",H2197&gt;=$E$2),MAX($D$4:D2196)+1,""),"")</f>
        <v/>
      </c>
      <c r="F2197" s="40" t="s">
        <v>11101</v>
      </c>
      <c r="G2197" s="40" t="s">
        <v>11102</v>
      </c>
      <c r="H2197" s="167" t="s">
        <v>5898</v>
      </c>
      <c r="I2197" s="40" t="s">
        <v>5898</v>
      </c>
    </row>
    <row r="2198" spans="3:9" x14ac:dyDescent="0.15">
      <c r="C2198" s="40" t="str">
        <f>IFERROR(IF(AND(I2198&lt;&gt;"",I2198&gt;=$E$2),MAX($C$4:C2197)+1,""),"")</f>
        <v/>
      </c>
      <c r="D2198" s="99">
        <f>IFERROR(IF(AND(H2198&lt;&gt;"",H2198&gt;=$E$2),MAX($D$4:D2197)+1,""),"")</f>
        <v>99</v>
      </c>
      <c r="F2198" s="40" t="s">
        <v>11103</v>
      </c>
      <c r="G2198" s="40" t="s">
        <v>11104</v>
      </c>
      <c r="H2198" s="167">
        <v>1.5</v>
      </c>
      <c r="I2198" s="40" t="s">
        <v>5898</v>
      </c>
    </row>
    <row r="2199" spans="3:9" x14ac:dyDescent="0.15">
      <c r="C2199" s="40" t="str">
        <f>IFERROR(IF(AND(I2199&lt;&gt;"",I2199&gt;=$E$2),MAX($C$4:C2198)+1,""),"")</f>
        <v/>
      </c>
      <c r="D2199" s="99" t="str">
        <f>IFERROR(IF(AND(H2199&lt;&gt;"",H2199&gt;=$E$2),MAX($D$4:D2198)+1,""),"")</f>
        <v/>
      </c>
      <c r="F2199" s="40" t="s">
        <v>11105</v>
      </c>
      <c r="G2199" s="40" t="s">
        <v>11106</v>
      </c>
      <c r="H2199" s="167" t="s">
        <v>5898</v>
      </c>
      <c r="I2199" s="40" t="s">
        <v>5898</v>
      </c>
    </row>
    <row r="2200" spans="3:9" x14ac:dyDescent="0.15">
      <c r="C2200" s="40" t="str">
        <f>IFERROR(IF(AND(I2200&lt;&gt;"",I2200&gt;=$E$2),MAX($C$4:C2199)+1,""),"")</f>
        <v/>
      </c>
      <c r="D2200" s="99" t="str">
        <f>IFERROR(IF(AND(H2200&lt;&gt;"",H2200&gt;=$E$2),MAX($D$4:D2199)+1,""),"")</f>
        <v/>
      </c>
      <c r="F2200" s="40" t="s">
        <v>11107</v>
      </c>
      <c r="G2200" s="40" t="s">
        <v>11108</v>
      </c>
      <c r="H2200" s="167" t="s">
        <v>5898</v>
      </c>
      <c r="I2200" s="40" t="s">
        <v>5898</v>
      </c>
    </row>
    <row r="2201" spans="3:9" x14ac:dyDescent="0.15">
      <c r="C2201" s="40" t="str">
        <f>IFERROR(IF(AND(I2201&lt;&gt;"",I2201&gt;=$E$2),MAX($C$4:C2200)+1,""),"")</f>
        <v/>
      </c>
      <c r="D2201" s="99" t="str">
        <f>IFERROR(IF(AND(H2201&lt;&gt;"",H2201&gt;=$E$2),MAX($D$4:D2200)+1,""),"")</f>
        <v/>
      </c>
      <c r="F2201" s="40" t="s">
        <v>11109</v>
      </c>
      <c r="G2201" s="40" t="s">
        <v>11110</v>
      </c>
      <c r="H2201" s="167" t="s">
        <v>5898</v>
      </c>
      <c r="I2201" s="40" t="s">
        <v>5898</v>
      </c>
    </row>
    <row r="2202" spans="3:9" x14ac:dyDescent="0.15">
      <c r="C2202" s="40" t="str">
        <f>IFERROR(IF(AND(I2202&lt;&gt;"",I2202&gt;=$E$2),MAX($C$4:C2201)+1,""),"")</f>
        <v/>
      </c>
      <c r="D2202" s="99" t="str">
        <f>IFERROR(IF(AND(H2202&lt;&gt;"",H2202&gt;=$E$2),MAX($D$4:D2201)+1,""),"")</f>
        <v/>
      </c>
      <c r="F2202" s="40" t="s">
        <v>11111</v>
      </c>
      <c r="G2202" s="40" t="s">
        <v>11112</v>
      </c>
      <c r="H2202" s="167" t="s">
        <v>5898</v>
      </c>
      <c r="I2202" s="40" t="s">
        <v>5898</v>
      </c>
    </row>
    <row r="2203" spans="3:9" x14ac:dyDescent="0.15">
      <c r="C2203" s="40" t="str">
        <f>IFERROR(IF(AND(I2203&lt;&gt;"",I2203&gt;=$E$2),MAX($C$4:C2202)+1,""),"")</f>
        <v/>
      </c>
      <c r="D2203" s="99" t="str">
        <f>IFERROR(IF(AND(H2203&lt;&gt;"",H2203&gt;=$E$2),MAX($D$4:D2202)+1,""),"")</f>
        <v/>
      </c>
      <c r="F2203" s="40" t="s">
        <v>11113</v>
      </c>
      <c r="G2203" s="40" t="s">
        <v>11114</v>
      </c>
      <c r="H2203" s="167" t="s">
        <v>5898</v>
      </c>
      <c r="I2203" s="40" t="s">
        <v>5898</v>
      </c>
    </row>
    <row r="2204" spans="3:9" x14ac:dyDescent="0.15">
      <c r="C2204" s="40" t="str">
        <f>IFERROR(IF(AND(I2204&lt;&gt;"",I2204&gt;=$E$2),MAX($C$4:C2203)+1,""),"")</f>
        <v/>
      </c>
      <c r="D2204" s="99" t="str">
        <f>IFERROR(IF(AND(H2204&lt;&gt;"",H2204&gt;=$E$2),MAX($D$4:D2203)+1,""),"")</f>
        <v/>
      </c>
      <c r="F2204" s="40" t="s">
        <v>11115</v>
      </c>
      <c r="G2204" s="40" t="s">
        <v>11116</v>
      </c>
      <c r="H2204" s="167" t="s">
        <v>5898</v>
      </c>
      <c r="I2204" s="40" t="s">
        <v>5898</v>
      </c>
    </row>
    <row r="2205" spans="3:9" x14ac:dyDescent="0.15">
      <c r="C2205" s="40" t="str">
        <f>IFERROR(IF(AND(I2205&lt;&gt;"",I2205&gt;=$E$2),MAX($C$4:C2204)+1,""),"")</f>
        <v/>
      </c>
      <c r="D2205" s="99" t="str">
        <f>IFERROR(IF(AND(H2205&lt;&gt;"",H2205&gt;=$E$2),MAX($D$4:D2204)+1,""),"")</f>
        <v/>
      </c>
      <c r="F2205" s="40" t="s">
        <v>11117</v>
      </c>
      <c r="G2205" s="40" t="s">
        <v>11118</v>
      </c>
      <c r="H2205" s="167" t="s">
        <v>5898</v>
      </c>
      <c r="I2205" s="40" t="s">
        <v>5898</v>
      </c>
    </row>
    <row r="2206" spans="3:9" x14ac:dyDescent="0.15">
      <c r="C2206" s="40" t="str">
        <f>IFERROR(IF(AND(I2206&lt;&gt;"",I2206&gt;=$E$2),MAX($C$4:C2205)+1,""),"")</f>
        <v/>
      </c>
      <c r="D2206" s="99" t="str">
        <f>IFERROR(IF(AND(H2206&lt;&gt;"",H2206&gt;=$E$2),MAX($D$4:D2205)+1,""),"")</f>
        <v/>
      </c>
      <c r="F2206" s="40" t="s">
        <v>11119</v>
      </c>
      <c r="G2206" s="40" t="s">
        <v>11120</v>
      </c>
      <c r="H2206" s="167" t="s">
        <v>5898</v>
      </c>
      <c r="I2206" s="40" t="s">
        <v>5898</v>
      </c>
    </row>
    <row r="2207" spans="3:9" x14ac:dyDescent="0.15">
      <c r="C2207" s="40" t="str">
        <f>IFERROR(IF(AND(I2207&lt;&gt;"",I2207&gt;=$E$2),MAX($C$4:C2206)+1,""),"")</f>
        <v/>
      </c>
      <c r="D2207" s="99" t="str">
        <f>IFERROR(IF(AND(H2207&lt;&gt;"",H2207&gt;=$E$2),MAX($D$4:D2206)+1,""),"")</f>
        <v/>
      </c>
      <c r="F2207" s="40" t="s">
        <v>11121</v>
      </c>
      <c r="G2207" s="40" t="s">
        <v>11122</v>
      </c>
      <c r="H2207" s="167" t="s">
        <v>5898</v>
      </c>
      <c r="I2207" s="40" t="s">
        <v>5898</v>
      </c>
    </row>
    <row r="2208" spans="3:9" x14ac:dyDescent="0.15">
      <c r="C2208" s="40" t="str">
        <f>IFERROR(IF(AND(I2208&lt;&gt;"",I2208&gt;=$E$2),MAX($C$4:C2207)+1,""),"")</f>
        <v/>
      </c>
      <c r="D2208" s="99" t="str">
        <f>IFERROR(IF(AND(H2208&lt;&gt;"",H2208&gt;=$E$2),MAX($D$4:D2207)+1,""),"")</f>
        <v/>
      </c>
      <c r="F2208" s="40" t="s">
        <v>11123</v>
      </c>
      <c r="G2208" s="40" t="s">
        <v>11124</v>
      </c>
      <c r="H2208" s="167" t="s">
        <v>5898</v>
      </c>
      <c r="I2208" s="40" t="s">
        <v>5898</v>
      </c>
    </row>
    <row r="2209" spans="3:9" x14ac:dyDescent="0.15">
      <c r="C2209" s="40" t="str">
        <f>IFERROR(IF(AND(I2209&lt;&gt;"",I2209&gt;=$E$2),MAX($C$4:C2208)+1,""),"")</f>
        <v/>
      </c>
      <c r="D2209" s="99" t="str">
        <f>IFERROR(IF(AND(H2209&lt;&gt;"",H2209&gt;=$E$2),MAX($D$4:D2208)+1,""),"")</f>
        <v/>
      </c>
      <c r="F2209" s="40" t="s">
        <v>11125</v>
      </c>
      <c r="G2209" s="40" t="s">
        <v>11126</v>
      </c>
      <c r="H2209" s="167" t="s">
        <v>5898</v>
      </c>
      <c r="I2209" s="40" t="s">
        <v>5898</v>
      </c>
    </row>
    <row r="2210" spans="3:9" x14ac:dyDescent="0.15">
      <c r="C2210" s="40" t="str">
        <f>IFERROR(IF(AND(I2210&lt;&gt;"",I2210&gt;=$E$2),MAX($C$4:C2209)+1,""),"")</f>
        <v/>
      </c>
      <c r="D2210" s="99" t="str">
        <f>IFERROR(IF(AND(H2210&lt;&gt;"",H2210&gt;=$E$2),MAX($D$4:D2209)+1,""),"")</f>
        <v/>
      </c>
      <c r="F2210" s="40" t="s">
        <v>11127</v>
      </c>
      <c r="G2210" s="40" t="s">
        <v>11128</v>
      </c>
      <c r="H2210" s="167" t="s">
        <v>5898</v>
      </c>
      <c r="I2210" s="40" t="s">
        <v>5898</v>
      </c>
    </row>
    <row r="2211" spans="3:9" x14ac:dyDescent="0.15">
      <c r="C2211" s="40" t="str">
        <f>IFERROR(IF(AND(I2211&lt;&gt;"",I2211&gt;=$E$2),MAX($C$4:C2210)+1,""),"")</f>
        <v/>
      </c>
      <c r="D2211" s="99" t="str">
        <f>IFERROR(IF(AND(H2211&lt;&gt;"",H2211&gt;=$E$2),MAX($D$4:D2210)+1,""),"")</f>
        <v/>
      </c>
      <c r="F2211" s="40" t="s">
        <v>11129</v>
      </c>
      <c r="G2211" s="40" t="s">
        <v>11130</v>
      </c>
      <c r="H2211" s="167" t="s">
        <v>5898</v>
      </c>
      <c r="I2211" s="40" t="s">
        <v>5898</v>
      </c>
    </row>
    <row r="2212" spans="3:9" x14ac:dyDescent="0.15">
      <c r="C2212" s="40" t="str">
        <f>IFERROR(IF(AND(I2212&lt;&gt;"",I2212&gt;=$E$2),MAX($C$4:C2211)+1,""),"")</f>
        <v/>
      </c>
      <c r="D2212" s="99" t="str">
        <f>IFERROR(IF(AND(H2212&lt;&gt;"",H2212&gt;=$E$2),MAX($D$4:D2211)+1,""),"")</f>
        <v/>
      </c>
      <c r="F2212" s="40" t="s">
        <v>11131</v>
      </c>
      <c r="G2212" s="40" t="s">
        <v>11132</v>
      </c>
      <c r="H2212" s="167" t="s">
        <v>5898</v>
      </c>
      <c r="I2212" s="40" t="s">
        <v>5898</v>
      </c>
    </row>
    <row r="2213" spans="3:9" x14ac:dyDescent="0.15">
      <c r="C2213" s="40" t="str">
        <f>IFERROR(IF(AND(I2213&lt;&gt;"",I2213&gt;=$E$2),MAX($C$4:C2212)+1,""),"")</f>
        <v/>
      </c>
      <c r="D2213" s="99" t="str">
        <f>IFERROR(IF(AND(H2213&lt;&gt;"",H2213&gt;=$E$2),MAX($D$4:D2212)+1,""),"")</f>
        <v/>
      </c>
      <c r="F2213" s="40" t="s">
        <v>11133</v>
      </c>
      <c r="G2213" s="40" t="s">
        <v>11134</v>
      </c>
      <c r="H2213" s="167" t="s">
        <v>5898</v>
      </c>
      <c r="I2213" s="40" t="s">
        <v>5898</v>
      </c>
    </row>
    <row r="2214" spans="3:9" x14ac:dyDescent="0.15">
      <c r="C2214" s="40" t="str">
        <f>IFERROR(IF(AND(I2214&lt;&gt;"",I2214&gt;=$E$2),MAX($C$4:C2213)+1,""),"")</f>
        <v/>
      </c>
      <c r="D2214" s="99" t="str">
        <f>IFERROR(IF(AND(H2214&lt;&gt;"",H2214&gt;=$E$2),MAX($D$4:D2213)+1,""),"")</f>
        <v/>
      </c>
      <c r="F2214" s="40" t="s">
        <v>11135</v>
      </c>
      <c r="G2214" s="40" t="s">
        <v>11136</v>
      </c>
      <c r="H2214" s="167" t="s">
        <v>5898</v>
      </c>
      <c r="I2214" s="40" t="s">
        <v>5898</v>
      </c>
    </row>
    <row r="2215" spans="3:9" x14ac:dyDescent="0.15">
      <c r="C2215" s="40" t="str">
        <f>IFERROR(IF(AND(I2215&lt;&gt;"",I2215&gt;=$E$2),MAX($C$4:C2214)+1,""),"")</f>
        <v/>
      </c>
      <c r="D2215" s="99" t="str">
        <f>IFERROR(IF(AND(H2215&lt;&gt;"",H2215&gt;=$E$2),MAX($D$4:D2214)+1,""),"")</f>
        <v/>
      </c>
      <c r="F2215" s="40" t="s">
        <v>11137</v>
      </c>
      <c r="G2215" s="40" t="s">
        <v>11138</v>
      </c>
      <c r="H2215" s="167">
        <v>0.5</v>
      </c>
      <c r="I2215" s="40" t="s">
        <v>5898</v>
      </c>
    </row>
    <row r="2216" spans="3:9" x14ac:dyDescent="0.15">
      <c r="C2216" s="40" t="str">
        <f>IFERROR(IF(AND(I2216&lt;&gt;"",I2216&gt;=$E$2),MAX($C$4:C2215)+1,""),"")</f>
        <v/>
      </c>
      <c r="D2216" s="99" t="str">
        <f>IFERROR(IF(AND(H2216&lt;&gt;"",H2216&gt;=$E$2),MAX($D$4:D2215)+1,""),"")</f>
        <v/>
      </c>
      <c r="F2216" s="40" t="s">
        <v>11139</v>
      </c>
      <c r="G2216" s="40" t="s">
        <v>11140</v>
      </c>
      <c r="H2216" s="167" t="s">
        <v>5898</v>
      </c>
      <c r="I2216" s="40" t="s">
        <v>5898</v>
      </c>
    </row>
    <row r="2217" spans="3:9" x14ac:dyDescent="0.15">
      <c r="C2217" s="40" t="str">
        <f>IFERROR(IF(AND(I2217&lt;&gt;"",I2217&gt;=$E$2),MAX($C$4:C2216)+1,""),"")</f>
        <v/>
      </c>
      <c r="D2217" s="99" t="str">
        <f>IFERROR(IF(AND(H2217&lt;&gt;"",H2217&gt;=$E$2),MAX($D$4:D2216)+1,""),"")</f>
        <v/>
      </c>
      <c r="F2217" s="40" t="s">
        <v>11141</v>
      </c>
      <c r="G2217" s="40" t="s">
        <v>11142</v>
      </c>
      <c r="H2217" s="167" t="s">
        <v>5898</v>
      </c>
      <c r="I2217" s="40" t="s">
        <v>5898</v>
      </c>
    </row>
    <row r="2218" spans="3:9" x14ac:dyDescent="0.15">
      <c r="C2218" s="40" t="str">
        <f>IFERROR(IF(AND(I2218&lt;&gt;"",I2218&gt;=$E$2),MAX($C$4:C2217)+1,""),"")</f>
        <v/>
      </c>
      <c r="D2218" s="99" t="str">
        <f>IFERROR(IF(AND(H2218&lt;&gt;"",H2218&gt;=$E$2),MAX($D$4:D2217)+1,""),"")</f>
        <v/>
      </c>
      <c r="F2218" s="40" t="s">
        <v>11143</v>
      </c>
      <c r="G2218" s="40" t="s">
        <v>11144</v>
      </c>
      <c r="H2218" s="167" t="s">
        <v>5898</v>
      </c>
      <c r="I2218" s="40" t="s">
        <v>5898</v>
      </c>
    </row>
    <row r="2219" spans="3:9" x14ac:dyDescent="0.15">
      <c r="C2219" s="40" t="str">
        <f>IFERROR(IF(AND(I2219&lt;&gt;"",I2219&gt;=$E$2),MAX($C$4:C2218)+1,""),"")</f>
        <v/>
      </c>
      <c r="D2219" s="99" t="str">
        <f>IFERROR(IF(AND(H2219&lt;&gt;"",H2219&gt;=$E$2),MAX($D$4:D2218)+1,""),"")</f>
        <v/>
      </c>
      <c r="F2219" s="40" t="s">
        <v>11145</v>
      </c>
      <c r="G2219" s="40" t="s">
        <v>11146</v>
      </c>
      <c r="H2219" s="167" t="s">
        <v>5898</v>
      </c>
      <c r="I2219" s="40" t="s">
        <v>5898</v>
      </c>
    </row>
    <row r="2220" spans="3:9" x14ac:dyDescent="0.15">
      <c r="C2220" s="40" t="str">
        <f>IFERROR(IF(AND(I2220&lt;&gt;"",I2220&gt;=$E$2),MAX($C$4:C2219)+1,""),"")</f>
        <v/>
      </c>
      <c r="D2220" s="99" t="str">
        <f>IFERROR(IF(AND(H2220&lt;&gt;"",H2220&gt;=$E$2),MAX($D$4:D2219)+1,""),"")</f>
        <v/>
      </c>
      <c r="F2220" s="40" t="s">
        <v>11147</v>
      </c>
      <c r="G2220" s="40" t="s">
        <v>11148</v>
      </c>
      <c r="H2220" s="167" t="s">
        <v>5898</v>
      </c>
      <c r="I2220" s="40" t="s">
        <v>5898</v>
      </c>
    </row>
    <row r="2221" spans="3:9" x14ac:dyDescent="0.15">
      <c r="C2221" s="40" t="str">
        <f>IFERROR(IF(AND(I2221&lt;&gt;"",I2221&gt;=$E$2),MAX($C$4:C2220)+1,""),"")</f>
        <v/>
      </c>
      <c r="D2221" s="99" t="str">
        <f>IFERROR(IF(AND(H2221&lt;&gt;"",H2221&gt;=$E$2),MAX($D$4:D2220)+1,""),"")</f>
        <v/>
      </c>
      <c r="F2221" s="40" t="s">
        <v>11149</v>
      </c>
      <c r="G2221" s="40" t="s">
        <v>11150</v>
      </c>
      <c r="H2221" s="167" t="s">
        <v>5898</v>
      </c>
      <c r="I2221" s="40" t="s">
        <v>5898</v>
      </c>
    </row>
    <row r="2222" spans="3:9" x14ac:dyDescent="0.15">
      <c r="C2222" s="40" t="str">
        <f>IFERROR(IF(AND(I2222&lt;&gt;"",I2222&gt;=$E$2),MAX($C$4:C2221)+1,""),"")</f>
        <v/>
      </c>
      <c r="D2222" s="99" t="str">
        <f>IFERROR(IF(AND(H2222&lt;&gt;"",H2222&gt;=$E$2),MAX($D$4:D2221)+1,""),"")</f>
        <v/>
      </c>
      <c r="F2222" s="40" t="s">
        <v>11151</v>
      </c>
      <c r="G2222" s="40" t="s">
        <v>11152</v>
      </c>
      <c r="H2222" s="167" t="s">
        <v>5898</v>
      </c>
      <c r="I2222" s="40" t="s">
        <v>5898</v>
      </c>
    </row>
    <row r="2223" spans="3:9" x14ac:dyDescent="0.15">
      <c r="C2223" s="40" t="str">
        <f>IFERROR(IF(AND(I2223&lt;&gt;"",I2223&gt;=$E$2),MAX($C$4:C2222)+1,""),"")</f>
        <v/>
      </c>
      <c r="D2223" s="99" t="str">
        <f>IFERROR(IF(AND(H2223&lt;&gt;"",H2223&gt;=$E$2),MAX($D$4:D2222)+1,""),"")</f>
        <v/>
      </c>
      <c r="F2223" s="40" t="s">
        <v>11153</v>
      </c>
      <c r="G2223" s="40" t="s">
        <v>11154</v>
      </c>
      <c r="H2223" s="167" t="s">
        <v>5898</v>
      </c>
      <c r="I2223" s="40" t="s">
        <v>5898</v>
      </c>
    </row>
    <row r="2224" spans="3:9" x14ac:dyDescent="0.15">
      <c r="C2224" s="40" t="str">
        <f>IFERROR(IF(AND(I2224&lt;&gt;"",I2224&gt;=$E$2),MAX($C$4:C2223)+1,""),"")</f>
        <v/>
      </c>
      <c r="D2224" s="99" t="str">
        <f>IFERROR(IF(AND(H2224&lt;&gt;"",H2224&gt;=$E$2),MAX($D$4:D2223)+1,""),"")</f>
        <v/>
      </c>
      <c r="F2224" s="40" t="s">
        <v>11155</v>
      </c>
      <c r="G2224" s="40" t="s">
        <v>11156</v>
      </c>
      <c r="H2224" s="167" t="s">
        <v>5898</v>
      </c>
      <c r="I2224" s="40" t="s">
        <v>5898</v>
      </c>
    </row>
    <row r="2225" spans="3:9" x14ac:dyDescent="0.15">
      <c r="C2225" s="40" t="str">
        <f>IFERROR(IF(AND(I2225&lt;&gt;"",I2225&gt;=$E$2),MAX($C$4:C2224)+1,""),"")</f>
        <v/>
      </c>
      <c r="D2225" s="99" t="str">
        <f>IFERROR(IF(AND(H2225&lt;&gt;"",H2225&gt;=$E$2),MAX($D$4:D2224)+1,""),"")</f>
        <v/>
      </c>
      <c r="F2225" s="40" t="s">
        <v>11157</v>
      </c>
      <c r="G2225" s="40" t="s">
        <v>11158</v>
      </c>
      <c r="H2225" s="167">
        <v>1</v>
      </c>
      <c r="I2225" s="40" t="s">
        <v>5898</v>
      </c>
    </row>
    <row r="2226" spans="3:9" x14ac:dyDescent="0.15">
      <c r="C2226" s="40" t="str">
        <f>IFERROR(IF(AND(I2226&lt;&gt;"",I2226&gt;=$E$2),MAX($C$4:C2225)+1,""),"")</f>
        <v/>
      </c>
      <c r="D2226" s="99" t="str">
        <f>IFERROR(IF(AND(H2226&lt;&gt;"",H2226&gt;=$E$2),MAX($D$4:D2225)+1,""),"")</f>
        <v/>
      </c>
      <c r="F2226" s="40" t="s">
        <v>11159</v>
      </c>
      <c r="G2226" s="40" t="s">
        <v>11160</v>
      </c>
      <c r="H2226" s="167" t="s">
        <v>5898</v>
      </c>
      <c r="I2226" s="40" t="s">
        <v>5898</v>
      </c>
    </row>
    <row r="2227" spans="3:9" x14ac:dyDescent="0.15">
      <c r="C2227" s="40" t="str">
        <f>IFERROR(IF(AND(I2227&lt;&gt;"",I2227&gt;=$E$2),MAX($C$4:C2226)+1,""),"")</f>
        <v/>
      </c>
      <c r="D2227" s="99" t="str">
        <f>IFERROR(IF(AND(H2227&lt;&gt;"",H2227&gt;=$E$2),MAX($D$4:D2226)+1,""),"")</f>
        <v/>
      </c>
      <c r="F2227" s="40" t="s">
        <v>11161</v>
      </c>
      <c r="G2227" s="40" t="s">
        <v>11162</v>
      </c>
      <c r="H2227" s="167" t="s">
        <v>5898</v>
      </c>
      <c r="I2227" s="40" t="s">
        <v>5898</v>
      </c>
    </row>
    <row r="2228" spans="3:9" x14ac:dyDescent="0.15">
      <c r="C2228" s="40" t="str">
        <f>IFERROR(IF(AND(I2228&lt;&gt;"",I2228&gt;=$E$2),MAX($C$4:C2227)+1,""),"")</f>
        <v/>
      </c>
      <c r="D2228" s="99" t="str">
        <f>IFERROR(IF(AND(H2228&lt;&gt;"",H2228&gt;=$E$2),MAX($D$4:D2227)+1,""),"")</f>
        <v/>
      </c>
      <c r="F2228" s="40" t="s">
        <v>11163</v>
      </c>
      <c r="G2228" s="40" t="s">
        <v>11164</v>
      </c>
      <c r="H2228" s="167" t="s">
        <v>5898</v>
      </c>
      <c r="I2228" s="40" t="s">
        <v>5898</v>
      </c>
    </row>
    <row r="2229" spans="3:9" x14ac:dyDescent="0.15">
      <c r="C2229" s="40" t="str">
        <f>IFERROR(IF(AND(I2229&lt;&gt;"",I2229&gt;=$E$2),MAX($C$4:C2228)+1,""),"")</f>
        <v/>
      </c>
      <c r="D2229" s="99" t="str">
        <f>IFERROR(IF(AND(H2229&lt;&gt;"",H2229&gt;=$E$2),MAX($D$4:D2228)+1,""),"")</f>
        <v/>
      </c>
      <c r="F2229" s="40" t="s">
        <v>11165</v>
      </c>
      <c r="G2229" s="40" t="s">
        <v>11166</v>
      </c>
      <c r="H2229" s="167" t="s">
        <v>5898</v>
      </c>
      <c r="I2229" s="40" t="s">
        <v>5898</v>
      </c>
    </row>
    <row r="2230" spans="3:9" x14ac:dyDescent="0.15">
      <c r="C2230" s="40" t="str">
        <f>IFERROR(IF(AND(I2230&lt;&gt;"",I2230&gt;=$E$2),MAX($C$4:C2229)+1,""),"")</f>
        <v/>
      </c>
      <c r="D2230" s="99" t="str">
        <f>IFERROR(IF(AND(H2230&lt;&gt;"",H2230&gt;=$E$2),MAX($D$4:D2229)+1,""),"")</f>
        <v/>
      </c>
      <c r="F2230" s="40" t="s">
        <v>11167</v>
      </c>
      <c r="G2230" s="40" t="s">
        <v>11168</v>
      </c>
      <c r="H2230" s="167" t="s">
        <v>5898</v>
      </c>
      <c r="I2230" s="40" t="s">
        <v>5898</v>
      </c>
    </row>
    <row r="2231" spans="3:9" x14ac:dyDescent="0.15">
      <c r="C2231" s="40" t="str">
        <f>IFERROR(IF(AND(I2231&lt;&gt;"",I2231&gt;=$E$2),MAX($C$4:C2230)+1,""),"")</f>
        <v/>
      </c>
      <c r="D2231" s="99" t="str">
        <f>IFERROR(IF(AND(H2231&lt;&gt;"",H2231&gt;=$E$2),MAX($D$4:D2230)+1,""),"")</f>
        <v/>
      </c>
      <c r="F2231" s="40" t="s">
        <v>11169</v>
      </c>
      <c r="G2231" s="40" t="s">
        <v>11170</v>
      </c>
      <c r="H2231" s="167" t="s">
        <v>5898</v>
      </c>
      <c r="I2231" s="40" t="s">
        <v>5898</v>
      </c>
    </row>
    <row r="2232" spans="3:9" x14ac:dyDescent="0.15">
      <c r="C2232" s="40" t="str">
        <f>IFERROR(IF(AND(I2232&lt;&gt;"",I2232&gt;=$E$2),MAX($C$4:C2231)+1,""),"")</f>
        <v/>
      </c>
      <c r="D2232" s="99" t="str">
        <f>IFERROR(IF(AND(H2232&lt;&gt;"",H2232&gt;=$E$2),MAX($D$4:D2231)+1,""),"")</f>
        <v/>
      </c>
      <c r="F2232" s="40" t="s">
        <v>11171</v>
      </c>
      <c r="G2232" s="40" t="s">
        <v>11172</v>
      </c>
      <c r="H2232" s="167">
        <v>0.4</v>
      </c>
      <c r="I2232" s="40" t="s">
        <v>5898</v>
      </c>
    </row>
    <row r="2233" spans="3:9" x14ac:dyDescent="0.15">
      <c r="C2233" s="40" t="str">
        <f>IFERROR(IF(AND(I2233&lt;&gt;"",I2233&gt;=$E$2),MAX($C$4:C2232)+1,""),"")</f>
        <v/>
      </c>
      <c r="D2233" s="99" t="str">
        <f>IFERROR(IF(AND(H2233&lt;&gt;"",H2233&gt;=$E$2),MAX($D$4:D2232)+1,""),"")</f>
        <v/>
      </c>
      <c r="F2233" s="40" t="s">
        <v>11173</v>
      </c>
      <c r="G2233" s="40" t="s">
        <v>11174</v>
      </c>
      <c r="H2233" s="167" t="s">
        <v>5898</v>
      </c>
      <c r="I2233" s="40" t="s">
        <v>5898</v>
      </c>
    </row>
    <row r="2234" spans="3:9" x14ac:dyDescent="0.15">
      <c r="C2234" s="40" t="str">
        <f>IFERROR(IF(AND(I2234&lt;&gt;"",I2234&gt;=$E$2),MAX($C$4:C2233)+1,""),"")</f>
        <v/>
      </c>
      <c r="D2234" s="99" t="str">
        <f>IFERROR(IF(AND(H2234&lt;&gt;"",H2234&gt;=$E$2),MAX($D$4:D2233)+1,""),"")</f>
        <v/>
      </c>
      <c r="F2234" s="40" t="s">
        <v>11175</v>
      </c>
      <c r="G2234" s="40" t="s">
        <v>11176</v>
      </c>
      <c r="H2234" s="167" t="s">
        <v>5898</v>
      </c>
      <c r="I2234" s="40" t="s">
        <v>5898</v>
      </c>
    </row>
    <row r="2235" spans="3:9" x14ac:dyDescent="0.15">
      <c r="C2235" s="40" t="str">
        <f>IFERROR(IF(AND(I2235&lt;&gt;"",I2235&gt;=$E$2),MAX($C$4:C2234)+1,""),"")</f>
        <v/>
      </c>
      <c r="D2235" s="99" t="str">
        <f>IFERROR(IF(AND(H2235&lt;&gt;"",H2235&gt;=$E$2),MAX($D$4:D2234)+1,""),"")</f>
        <v/>
      </c>
      <c r="F2235" s="40" t="s">
        <v>11177</v>
      </c>
      <c r="G2235" s="40" t="s">
        <v>11178</v>
      </c>
      <c r="H2235" s="167" t="s">
        <v>5898</v>
      </c>
      <c r="I2235" s="40" t="s">
        <v>5898</v>
      </c>
    </row>
    <row r="2236" spans="3:9" x14ac:dyDescent="0.15">
      <c r="C2236" s="40" t="str">
        <f>IFERROR(IF(AND(I2236&lt;&gt;"",I2236&gt;=$E$2),MAX($C$4:C2235)+1,""),"")</f>
        <v/>
      </c>
      <c r="D2236" s="99" t="str">
        <f>IFERROR(IF(AND(H2236&lt;&gt;"",H2236&gt;=$E$2),MAX($D$4:D2235)+1,""),"")</f>
        <v/>
      </c>
      <c r="F2236" s="40" t="s">
        <v>11179</v>
      </c>
      <c r="G2236" s="40" t="s">
        <v>11180</v>
      </c>
      <c r="H2236" s="167" t="s">
        <v>5898</v>
      </c>
      <c r="I2236" s="40" t="s">
        <v>5898</v>
      </c>
    </row>
    <row r="2237" spans="3:9" x14ac:dyDescent="0.15">
      <c r="C2237" s="40" t="str">
        <f>IFERROR(IF(AND(I2237&lt;&gt;"",I2237&gt;=$E$2),MAX($C$4:C2236)+1,""),"")</f>
        <v/>
      </c>
      <c r="D2237" s="99" t="str">
        <f>IFERROR(IF(AND(H2237&lt;&gt;"",H2237&gt;=$E$2),MAX($D$4:D2236)+1,""),"")</f>
        <v/>
      </c>
      <c r="F2237" s="40" t="s">
        <v>11181</v>
      </c>
      <c r="G2237" s="40" t="s">
        <v>11182</v>
      </c>
      <c r="H2237" s="167" t="s">
        <v>5898</v>
      </c>
      <c r="I2237" s="40" t="s">
        <v>5898</v>
      </c>
    </row>
    <row r="2238" spans="3:9" x14ac:dyDescent="0.15">
      <c r="C2238" s="40" t="str">
        <f>IFERROR(IF(AND(I2238&lt;&gt;"",I2238&gt;=$E$2),MAX($C$4:C2237)+1,""),"")</f>
        <v/>
      </c>
      <c r="D2238" s="99" t="str">
        <f>IFERROR(IF(AND(H2238&lt;&gt;"",H2238&gt;=$E$2),MAX($D$4:D2237)+1,""),"")</f>
        <v/>
      </c>
      <c r="F2238" s="40" t="s">
        <v>11183</v>
      </c>
      <c r="G2238" s="40" t="s">
        <v>11184</v>
      </c>
      <c r="H2238" s="167" t="s">
        <v>5898</v>
      </c>
      <c r="I2238" s="40" t="s">
        <v>5898</v>
      </c>
    </row>
    <row r="2239" spans="3:9" x14ac:dyDescent="0.15">
      <c r="C2239" s="40" t="str">
        <f>IFERROR(IF(AND(I2239&lt;&gt;"",I2239&gt;=$E$2),MAX($C$4:C2238)+1,""),"")</f>
        <v/>
      </c>
      <c r="D2239" s="99" t="str">
        <f>IFERROR(IF(AND(H2239&lt;&gt;"",H2239&gt;=$E$2),MAX($D$4:D2238)+1,""),"")</f>
        <v/>
      </c>
      <c r="F2239" s="40" t="s">
        <v>11185</v>
      </c>
      <c r="G2239" s="40" t="s">
        <v>11186</v>
      </c>
      <c r="H2239" s="167">
        <v>1</v>
      </c>
      <c r="I2239" s="40" t="s">
        <v>5898</v>
      </c>
    </row>
    <row r="2240" spans="3:9" x14ac:dyDescent="0.15">
      <c r="C2240" s="40" t="str">
        <f>IFERROR(IF(AND(I2240&lt;&gt;"",I2240&gt;=$E$2),MAX($C$4:C2239)+1,""),"")</f>
        <v/>
      </c>
      <c r="D2240" s="99" t="str">
        <f>IFERROR(IF(AND(H2240&lt;&gt;"",H2240&gt;=$E$2),MAX($D$4:D2239)+1,""),"")</f>
        <v/>
      </c>
      <c r="F2240" s="40" t="s">
        <v>11187</v>
      </c>
      <c r="G2240" s="40" t="s">
        <v>11188</v>
      </c>
      <c r="H2240" s="167" t="s">
        <v>5898</v>
      </c>
      <c r="I2240" s="40" t="s">
        <v>5898</v>
      </c>
    </row>
    <row r="2241" spans="3:9" x14ac:dyDescent="0.15">
      <c r="C2241" s="40" t="str">
        <f>IFERROR(IF(AND(I2241&lt;&gt;"",I2241&gt;=$E$2),MAX($C$4:C2240)+1,""),"")</f>
        <v/>
      </c>
      <c r="D2241" s="99" t="str">
        <f>IFERROR(IF(AND(H2241&lt;&gt;"",H2241&gt;=$E$2),MAX($D$4:D2240)+1,""),"")</f>
        <v/>
      </c>
      <c r="F2241" s="40" t="s">
        <v>11189</v>
      </c>
      <c r="G2241" s="40" t="s">
        <v>11190</v>
      </c>
      <c r="H2241" s="167" t="s">
        <v>5898</v>
      </c>
      <c r="I2241" s="40" t="s">
        <v>5898</v>
      </c>
    </row>
    <row r="2242" spans="3:9" x14ac:dyDescent="0.15">
      <c r="C2242" s="40" t="str">
        <f>IFERROR(IF(AND(I2242&lt;&gt;"",I2242&gt;=$E$2),MAX($C$4:C2241)+1,""),"")</f>
        <v/>
      </c>
      <c r="D2242" s="99" t="str">
        <f>IFERROR(IF(AND(H2242&lt;&gt;"",H2242&gt;=$E$2),MAX($D$4:D2241)+1,""),"")</f>
        <v/>
      </c>
      <c r="F2242" s="40" t="s">
        <v>11191</v>
      </c>
      <c r="G2242" s="40" t="s">
        <v>11192</v>
      </c>
      <c r="H2242" s="167">
        <v>0.3</v>
      </c>
      <c r="I2242" s="40" t="s">
        <v>5898</v>
      </c>
    </row>
    <row r="2243" spans="3:9" x14ac:dyDescent="0.15">
      <c r="C2243" s="40" t="str">
        <f>IFERROR(IF(AND(I2243&lt;&gt;"",I2243&gt;=$E$2),MAX($C$4:C2242)+1,""),"")</f>
        <v/>
      </c>
      <c r="D2243" s="99" t="str">
        <f>IFERROR(IF(AND(H2243&lt;&gt;"",H2243&gt;=$E$2),MAX($D$4:D2242)+1,""),"")</f>
        <v/>
      </c>
      <c r="F2243" s="40" t="s">
        <v>11193</v>
      </c>
      <c r="G2243" s="40" t="s">
        <v>11194</v>
      </c>
      <c r="H2243" s="167" t="s">
        <v>5898</v>
      </c>
      <c r="I2243" s="40" t="s">
        <v>5898</v>
      </c>
    </row>
    <row r="2244" spans="3:9" x14ac:dyDescent="0.15">
      <c r="C2244" s="40" t="str">
        <f>IFERROR(IF(AND(I2244&lt;&gt;"",I2244&gt;=$E$2),MAX($C$4:C2243)+1,""),"")</f>
        <v/>
      </c>
      <c r="D2244" s="99" t="str">
        <f>IFERROR(IF(AND(H2244&lt;&gt;"",H2244&gt;=$E$2),MAX($D$4:D2243)+1,""),"")</f>
        <v/>
      </c>
      <c r="F2244" s="40" t="s">
        <v>11195</v>
      </c>
      <c r="G2244" s="40" t="s">
        <v>11196</v>
      </c>
      <c r="H2244" s="167" t="s">
        <v>5898</v>
      </c>
      <c r="I2244" s="40" t="s">
        <v>5898</v>
      </c>
    </row>
    <row r="2245" spans="3:9" x14ac:dyDescent="0.15">
      <c r="C2245" s="40" t="str">
        <f>IFERROR(IF(AND(I2245&lt;&gt;"",I2245&gt;=$E$2),MAX($C$4:C2244)+1,""),"")</f>
        <v/>
      </c>
      <c r="D2245" s="99" t="str">
        <f>IFERROR(IF(AND(H2245&lt;&gt;"",H2245&gt;=$E$2),MAX($D$4:D2244)+1,""),"")</f>
        <v/>
      </c>
      <c r="F2245" s="40" t="s">
        <v>11197</v>
      </c>
      <c r="G2245" s="40" t="s">
        <v>11198</v>
      </c>
      <c r="H2245" s="167" t="s">
        <v>5898</v>
      </c>
      <c r="I2245" s="40" t="s">
        <v>5898</v>
      </c>
    </row>
    <row r="2246" spans="3:9" x14ac:dyDescent="0.15">
      <c r="C2246" s="40" t="str">
        <f>IFERROR(IF(AND(I2246&lt;&gt;"",I2246&gt;=$E$2),MAX($C$4:C2245)+1,""),"")</f>
        <v/>
      </c>
      <c r="D2246" s="99" t="str">
        <f>IFERROR(IF(AND(H2246&lt;&gt;"",H2246&gt;=$E$2),MAX($D$4:D2245)+1,""),"")</f>
        <v/>
      </c>
      <c r="F2246" s="40" t="s">
        <v>11199</v>
      </c>
      <c r="G2246" s="40" t="s">
        <v>11200</v>
      </c>
      <c r="H2246" s="167" t="s">
        <v>5898</v>
      </c>
      <c r="I2246" s="40" t="s">
        <v>5898</v>
      </c>
    </row>
    <row r="2247" spans="3:9" x14ac:dyDescent="0.15">
      <c r="C2247" s="40" t="str">
        <f>IFERROR(IF(AND(I2247&lt;&gt;"",I2247&gt;=$E$2),MAX($C$4:C2246)+1,""),"")</f>
        <v/>
      </c>
      <c r="D2247" s="99" t="str">
        <f>IFERROR(IF(AND(H2247&lt;&gt;"",H2247&gt;=$E$2),MAX($D$4:D2246)+1,""),"")</f>
        <v/>
      </c>
      <c r="F2247" s="40" t="s">
        <v>11201</v>
      </c>
      <c r="G2247" s="40" t="s">
        <v>11202</v>
      </c>
      <c r="H2247" s="167">
        <v>1</v>
      </c>
      <c r="I2247" s="40" t="s">
        <v>5898</v>
      </c>
    </row>
    <row r="2248" spans="3:9" x14ac:dyDescent="0.15">
      <c r="C2248" s="40" t="str">
        <f>IFERROR(IF(AND(I2248&lt;&gt;"",I2248&gt;=$E$2),MAX($C$4:C2247)+1,""),"")</f>
        <v/>
      </c>
      <c r="D2248" s="99" t="str">
        <f>IFERROR(IF(AND(H2248&lt;&gt;"",H2248&gt;=$E$2),MAX($D$4:D2247)+1,""),"")</f>
        <v/>
      </c>
      <c r="F2248" s="40" t="s">
        <v>11203</v>
      </c>
      <c r="G2248" s="40" t="s">
        <v>11204</v>
      </c>
      <c r="H2248" s="167">
        <v>0.5</v>
      </c>
      <c r="I2248" s="40" t="s">
        <v>5898</v>
      </c>
    </row>
    <row r="2249" spans="3:9" x14ac:dyDescent="0.15">
      <c r="C2249" s="40" t="str">
        <f>IFERROR(IF(AND(I2249&lt;&gt;"",I2249&gt;=$E$2),MAX($C$4:C2248)+1,""),"")</f>
        <v/>
      </c>
      <c r="D2249" s="99" t="str">
        <f>IFERROR(IF(AND(H2249&lt;&gt;"",H2249&gt;=$E$2),MAX($D$4:D2248)+1,""),"")</f>
        <v/>
      </c>
      <c r="F2249" s="40" t="s">
        <v>11205</v>
      </c>
      <c r="G2249" s="40" t="s">
        <v>11206</v>
      </c>
      <c r="H2249" s="167">
        <v>1</v>
      </c>
      <c r="I2249" s="40" t="s">
        <v>5898</v>
      </c>
    </row>
    <row r="2250" spans="3:9" x14ac:dyDescent="0.15">
      <c r="C2250" s="40" t="str">
        <f>IFERROR(IF(AND(I2250&lt;&gt;"",I2250&gt;=$E$2),MAX($C$4:C2249)+1,""),"")</f>
        <v/>
      </c>
      <c r="D2250" s="99" t="str">
        <f>IFERROR(IF(AND(H2250&lt;&gt;"",H2250&gt;=$E$2),MAX($D$4:D2249)+1,""),"")</f>
        <v/>
      </c>
      <c r="F2250" s="40" t="s">
        <v>11207</v>
      </c>
      <c r="G2250" s="40" t="s">
        <v>11208</v>
      </c>
      <c r="H2250" s="167" t="s">
        <v>5898</v>
      </c>
      <c r="I2250" s="40" t="s">
        <v>5898</v>
      </c>
    </row>
    <row r="2251" spans="3:9" x14ac:dyDescent="0.15">
      <c r="C2251" s="40" t="str">
        <f>IFERROR(IF(AND(I2251&lt;&gt;"",I2251&gt;=$E$2),MAX($C$4:C2250)+1,""),"")</f>
        <v/>
      </c>
      <c r="D2251" s="99" t="str">
        <f>IFERROR(IF(AND(H2251&lt;&gt;"",H2251&gt;=$E$2),MAX($D$4:D2250)+1,""),"")</f>
        <v/>
      </c>
      <c r="F2251" s="40" t="s">
        <v>11209</v>
      </c>
      <c r="G2251" s="40" t="s">
        <v>11210</v>
      </c>
      <c r="H2251" s="167" t="s">
        <v>5898</v>
      </c>
      <c r="I2251" s="40" t="s">
        <v>5898</v>
      </c>
    </row>
    <row r="2252" spans="3:9" x14ac:dyDescent="0.15">
      <c r="C2252" s="40" t="str">
        <f>IFERROR(IF(AND(I2252&lt;&gt;"",I2252&gt;=$E$2),MAX($C$4:C2251)+1,""),"")</f>
        <v/>
      </c>
      <c r="D2252" s="99" t="str">
        <f>IFERROR(IF(AND(H2252&lt;&gt;"",H2252&gt;=$E$2),MAX($D$4:D2251)+1,""),"")</f>
        <v/>
      </c>
      <c r="F2252" s="40" t="s">
        <v>11211</v>
      </c>
      <c r="G2252" s="40" t="s">
        <v>11212</v>
      </c>
      <c r="H2252" s="167" t="s">
        <v>5898</v>
      </c>
      <c r="I2252" s="40" t="s">
        <v>5898</v>
      </c>
    </row>
    <row r="2253" spans="3:9" x14ac:dyDescent="0.15">
      <c r="C2253" s="40" t="str">
        <f>IFERROR(IF(AND(I2253&lt;&gt;"",I2253&gt;=$E$2),MAX($C$4:C2252)+1,""),"")</f>
        <v/>
      </c>
      <c r="D2253" s="99" t="str">
        <f>IFERROR(IF(AND(H2253&lt;&gt;"",H2253&gt;=$E$2),MAX($D$4:D2252)+1,""),"")</f>
        <v/>
      </c>
      <c r="F2253" s="40" t="s">
        <v>11213</v>
      </c>
      <c r="G2253" s="40" t="s">
        <v>11214</v>
      </c>
      <c r="H2253" s="167" t="s">
        <v>5898</v>
      </c>
      <c r="I2253" s="40" t="s">
        <v>5898</v>
      </c>
    </row>
    <row r="2254" spans="3:9" x14ac:dyDescent="0.15">
      <c r="C2254" s="40" t="str">
        <f>IFERROR(IF(AND(I2254&lt;&gt;"",I2254&gt;=$E$2),MAX($C$4:C2253)+1,""),"")</f>
        <v/>
      </c>
      <c r="D2254" s="99" t="str">
        <f>IFERROR(IF(AND(H2254&lt;&gt;"",H2254&gt;=$E$2),MAX($D$4:D2253)+1,""),"")</f>
        <v/>
      </c>
      <c r="F2254" s="40" t="s">
        <v>11215</v>
      </c>
      <c r="G2254" s="40" t="s">
        <v>11216</v>
      </c>
      <c r="H2254" s="167" t="s">
        <v>5898</v>
      </c>
      <c r="I2254" s="40" t="s">
        <v>5898</v>
      </c>
    </row>
    <row r="2255" spans="3:9" x14ac:dyDescent="0.15">
      <c r="C2255" s="40" t="str">
        <f>IFERROR(IF(AND(I2255&lt;&gt;"",I2255&gt;=$E$2),MAX($C$4:C2254)+1,""),"")</f>
        <v/>
      </c>
      <c r="D2255" s="99" t="str">
        <f>IFERROR(IF(AND(H2255&lt;&gt;"",H2255&gt;=$E$2),MAX($D$4:D2254)+1,""),"")</f>
        <v/>
      </c>
      <c r="F2255" s="40" t="s">
        <v>11217</v>
      </c>
      <c r="G2255" s="40" t="s">
        <v>11218</v>
      </c>
      <c r="H2255" s="167" t="s">
        <v>5898</v>
      </c>
      <c r="I2255" s="40" t="s">
        <v>5898</v>
      </c>
    </row>
    <row r="2256" spans="3:9" x14ac:dyDescent="0.15">
      <c r="C2256" s="40" t="str">
        <f>IFERROR(IF(AND(I2256&lt;&gt;"",I2256&gt;=$E$2),MAX($C$4:C2255)+1,""),"")</f>
        <v/>
      </c>
      <c r="D2256" s="99" t="str">
        <f>IFERROR(IF(AND(H2256&lt;&gt;"",H2256&gt;=$E$2),MAX($D$4:D2255)+1,""),"")</f>
        <v/>
      </c>
      <c r="F2256" s="40" t="s">
        <v>11219</v>
      </c>
      <c r="G2256" s="40" t="s">
        <v>11220</v>
      </c>
      <c r="H2256" s="167" t="s">
        <v>5898</v>
      </c>
      <c r="I2256" s="40" t="s">
        <v>5898</v>
      </c>
    </row>
    <row r="2257" spans="3:9" x14ac:dyDescent="0.15">
      <c r="C2257" s="40" t="str">
        <f>IFERROR(IF(AND(I2257&lt;&gt;"",I2257&gt;=$E$2),MAX($C$4:C2256)+1,""),"")</f>
        <v/>
      </c>
      <c r="D2257" s="99" t="str">
        <f>IFERROR(IF(AND(H2257&lt;&gt;"",H2257&gt;=$E$2),MAX($D$4:D2256)+1,""),"")</f>
        <v/>
      </c>
      <c r="F2257" s="40" t="s">
        <v>11221</v>
      </c>
      <c r="G2257" s="40" t="s">
        <v>11222</v>
      </c>
      <c r="H2257" s="167" t="s">
        <v>5898</v>
      </c>
      <c r="I2257" s="40" t="s">
        <v>5898</v>
      </c>
    </row>
    <row r="2258" spans="3:9" x14ac:dyDescent="0.15">
      <c r="C2258" s="40" t="str">
        <f>IFERROR(IF(AND(I2258&lt;&gt;"",I2258&gt;=$E$2),MAX($C$4:C2257)+1,""),"")</f>
        <v/>
      </c>
      <c r="D2258" s="99" t="str">
        <f>IFERROR(IF(AND(H2258&lt;&gt;"",H2258&gt;=$E$2),MAX($D$4:D2257)+1,""),"")</f>
        <v/>
      </c>
      <c r="F2258" s="40" t="s">
        <v>11223</v>
      </c>
      <c r="G2258" s="40" t="s">
        <v>11224</v>
      </c>
      <c r="H2258" s="167" t="s">
        <v>5898</v>
      </c>
      <c r="I2258" s="40" t="s">
        <v>5898</v>
      </c>
    </row>
    <row r="2259" spans="3:9" x14ac:dyDescent="0.15">
      <c r="C2259" s="40" t="str">
        <f>IFERROR(IF(AND(I2259&lt;&gt;"",I2259&gt;=$E$2),MAX($C$4:C2258)+1,""),"")</f>
        <v/>
      </c>
      <c r="D2259" s="99" t="str">
        <f>IFERROR(IF(AND(H2259&lt;&gt;"",H2259&gt;=$E$2),MAX($D$4:D2258)+1,""),"")</f>
        <v/>
      </c>
      <c r="F2259" s="40" t="s">
        <v>11225</v>
      </c>
      <c r="G2259" s="40" t="s">
        <v>11226</v>
      </c>
      <c r="H2259" s="167" t="s">
        <v>5898</v>
      </c>
      <c r="I2259" s="40" t="s">
        <v>5898</v>
      </c>
    </row>
    <row r="2260" spans="3:9" x14ac:dyDescent="0.15">
      <c r="C2260" s="40" t="str">
        <f>IFERROR(IF(AND(I2260&lt;&gt;"",I2260&gt;=$E$2),MAX($C$4:C2259)+1,""),"")</f>
        <v/>
      </c>
      <c r="D2260" s="99" t="str">
        <f>IFERROR(IF(AND(H2260&lt;&gt;"",H2260&gt;=$E$2),MAX($D$4:D2259)+1,""),"")</f>
        <v/>
      </c>
      <c r="F2260" s="40" t="s">
        <v>11227</v>
      </c>
      <c r="G2260" s="40" t="s">
        <v>11228</v>
      </c>
      <c r="H2260" s="167" t="s">
        <v>5898</v>
      </c>
      <c r="I2260" s="40" t="s">
        <v>5898</v>
      </c>
    </row>
    <row r="2261" spans="3:9" x14ac:dyDescent="0.15">
      <c r="C2261" s="40" t="str">
        <f>IFERROR(IF(AND(I2261&lt;&gt;"",I2261&gt;=$E$2),MAX($C$4:C2260)+1,""),"")</f>
        <v/>
      </c>
      <c r="D2261" s="99" t="str">
        <f>IFERROR(IF(AND(H2261&lt;&gt;"",H2261&gt;=$E$2),MAX($D$4:D2260)+1,""),"")</f>
        <v/>
      </c>
      <c r="F2261" s="40" t="s">
        <v>11229</v>
      </c>
      <c r="G2261" s="40" t="s">
        <v>11230</v>
      </c>
      <c r="H2261" s="167" t="s">
        <v>5898</v>
      </c>
      <c r="I2261" s="40">
        <v>0.8</v>
      </c>
    </row>
    <row r="2262" spans="3:9" x14ac:dyDescent="0.15">
      <c r="C2262" s="40" t="str">
        <f>IFERROR(IF(AND(I2262&lt;&gt;"",I2262&gt;=$E$2),MAX($C$4:C2261)+1,""),"")</f>
        <v/>
      </c>
      <c r="D2262" s="99" t="str">
        <f>IFERROR(IF(AND(H2262&lt;&gt;"",H2262&gt;=$E$2),MAX($D$4:D2261)+1,""),"")</f>
        <v/>
      </c>
      <c r="F2262" s="40" t="s">
        <v>11231</v>
      </c>
      <c r="G2262" s="40" t="s">
        <v>11232</v>
      </c>
      <c r="H2262" s="167" t="s">
        <v>5898</v>
      </c>
      <c r="I2262" s="40" t="s">
        <v>5898</v>
      </c>
    </row>
    <row r="2263" spans="3:9" x14ac:dyDescent="0.15">
      <c r="C2263" s="40" t="str">
        <f>IFERROR(IF(AND(I2263&lt;&gt;"",I2263&gt;=$E$2),MAX($C$4:C2262)+1,""),"")</f>
        <v/>
      </c>
      <c r="D2263" s="99" t="str">
        <f>IFERROR(IF(AND(H2263&lt;&gt;"",H2263&gt;=$E$2),MAX($D$4:D2262)+1,""),"")</f>
        <v/>
      </c>
      <c r="F2263" s="40" t="s">
        <v>11233</v>
      </c>
      <c r="G2263" s="40" t="s">
        <v>11234</v>
      </c>
      <c r="H2263" s="167" t="s">
        <v>5898</v>
      </c>
      <c r="I2263" s="40" t="s">
        <v>5898</v>
      </c>
    </row>
    <row r="2264" spans="3:9" x14ac:dyDescent="0.15">
      <c r="C2264" s="40" t="str">
        <f>IFERROR(IF(AND(I2264&lt;&gt;"",I2264&gt;=$E$2),MAX($C$4:C2263)+1,""),"")</f>
        <v/>
      </c>
      <c r="D2264" s="99" t="str">
        <f>IFERROR(IF(AND(H2264&lt;&gt;"",H2264&gt;=$E$2),MAX($D$4:D2263)+1,""),"")</f>
        <v/>
      </c>
      <c r="F2264" s="40" t="s">
        <v>11235</v>
      </c>
      <c r="G2264" s="40" t="s">
        <v>11236</v>
      </c>
      <c r="H2264" s="167" t="s">
        <v>5898</v>
      </c>
      <c r="I2264" s="40" t="s">
        <v>5898</v>
      </c>
    </row>
    <row r="2265" spans="3:9" x14ac:dyDescent="0.15">
      <c r="C2265" s="40" t="str">
        <f>IFERROR(IF(AND(I2265&lt;&gt;"",I2265&gt;=$E$2),MAX($C$4:C2264)+1,""),"")</f>
        <v/>
      </c>
      <c r="D2265" s="99" t="str">
        <f>IFERROR(IF(AND(H2265&lt;&gt;"",H2265&gt;=$E$2),MAX($D$4:D2264)+1,""),"")</f>
        <v/>
      </c>
      <c r="F2265" s="40" t="s">
        <v>11237</v>
      </c>
      <c r="G2265" s="40" t="s">
        <v>11238</v>
      </c>
      <c r="H2265" s="167">
        <v>1</v>
      </c>
      <c r="I2265" s="40" t="s">
        <v>5898</v>
      </c>
    </row>
    <row r="2266" spans="3:9" x14ac:dyDescent="0.15">
      <c r="C2266" s="40" t="str">
        <f>IFERROR(IF(AND(I2266&lt;&gt;"",I2266&gt;=$E$2),MAX($C$4:C2265)+1,""),"")</f>
        <v/>
      </c>
      <c r="D2266" s="99" t="str">
        <f>IFERROR(IF(AND(H2266&lt;&gt;"",H2266&gt;=$E$2),MAX($D$4:D2265)+1,""),"")</f>
        <v/>
      </c>
      <c r="F2266" s="40" t="s">
        <v>11239</v>
      </c>
      <c r="G2266" s="40" t="s">
        <v>11240</v>
      </c>
      <c r="H2266" s="167" t="s">
        <v>5898</v>
      </c>
      <c r="I2266" s="40" t="s">
        <v>5898</v>
      </c>
    </row>
    <row r="2267" spans="3:9" x14ac:dyDescent="0.15">
      <c r="C2267" s="40" t="str">
        <f>IFERROR(IF(AND(I2267&lt;&gt;"",I2267&gt;=$E$2),MAX($C$4:C2266)+1,""),"")</f>
        <v/>
      </c>
      <c r="D2267" s="99" t="str">
        <f>IFERROR(IF(AND(H2267&lt;&gt;"",H2267&gt;=$E$2),MAX($D$4:D2266)+1,""),"")</f>
        <v/>
      </c>
      <c r="F2267" s="40" t="s">
        <v>11241</v>
      </c>
      <c r="G2267" s="40" t="s">
        <v>11242</v>
      </c>
      <c r="H2267" s="167">
        <v>0.5</v>
      </c>
      <c r="I2267" s="40" t="s">
        <v>5898</v>
      </c>
    </row>
    <row r="2268" spans="3:9" x14ac:dyDescent="0.15">
      <c r="C2268" s="40" t="str">
        <f>IFERROR(IF(AND(I2268&lt;&gt;"",I2268&gt;=$E$2),MAX($C$4:C2267)+1,""),"")</f>
        <v/>
      </c>
      <c r="D2268" s="99" t="str">
        <f>IFERROR(IF(AND(H2268&lt;&gt;"",H2268&gt;=$E$2),MAX($D$4:D2267)+1,""),"")</f>
        <v/>
      </c>
      <c r="F2268" s="40" t="s">
        <v>11243</v>
      </c>
      <c r="G2268" s="40" t="s">
        <v>11244</v>
      </c>
      <c r="H2268" s="167" t="s">
        <v>5898</v>
      </c>
      <c r="I2268" s="40" t="s">
        <v>5898</v>
      </c>
    </row>
    <row r="2269" spans="3:9" x14ac:dyDescent="0.15">
      <c r="C2269" s="40" t="str">
        <f>IFERROR(IF(AND(I2269&lt;&gt;"",I2269&gt;=$E$2),MAX($C$4:C2268)+1,""),"")</f>
        <v/>
      </c>
      <c r="D2269" s="99" t="str">
        <f>IFERROR(IF(AND(H2269&lt;&gt;"",H2269&gt;=$E$2),MAX($D$4:D2268)+1,""),"")</f>
        <v/>
      </c>
      <c r="F2269" s="40" t="s">
        <v>11245</v>
      </c>
      <c r="G2269" s="40" t="s">
        <v>11246</v>
      </c>
      <c r="H2269" s="167" t="s">
        <v>5898</v>
      </c>
      <c r="I2269" s="40" t="s">
        <v>5898</v>
      </c>
    </row>
    <row r="2270" spans="3:9" x14ac:dyDescent="0.15">
      <c r="C2270" s="40" t="str">
        <f>IFERROR(IF(AND(I2270&lt;&gt;"",I2270&gt;=$E$2),MAX($C$4:C2269)+1,""),"")</f>
        <v/>
      </c>
      <c r="D2270" s="99" t="str">
        <f>IFERROR(IF(AND(H2270&lt;&gt;"",H2270&gt;=$E$2),MAX($D$4:D2269)+1,""),"")</f>
        <v/>
      </c>
      <c r="F2270" s="40" t="s">
        <v>11247</v>
      </c>
      <c r="G2270" s="40" t="s">
        <v>11248</v>
      </c>
      <c r="H2270" s="167" t="s">
        <v>5898</v>
      </c>
      <c r="I2270" s="40" t="s">
        <v>5898</v>
      </c>
    </row>
    <row r="2271" spans="3:9" x14ac:dyDescent="0.15">
      <c r="C2271" s="40" t="str">
        <f>IFERROR(IF(AND(I2271&lt;&gt;"",I2271&gt;=$E$2),MAX($C$4:C2270)+1,""),"")</f>
        <v/>
      </c>
      <c r="D2271" s="99" t="str">
        <f>IFERROR(IF(AND(H2271&lt;&gt;"",H2271&gt;=$E$2),MAX($D$4:D2270)+1,""),"")</f>
        <v/>
      </c>
      <c r="F2271" s="40" t="s">
        <v>11249</v>
      </c>
      <c r="G2271" s="40" t="s">
        <v>11250</v>
      </c>
      <c r="H2271" s="167">
        <v>0.3</v>
      </c>
      <c r="I2271" s="40" t="s">
        <v>5898</v>
      </c>
    </row>
    <row r="2272" spans="3:9" x14ac:dyDescent="0.15">
      <c r="C2272" s="40" t="str">
        <f>IFERROR(IF(AND(I2272&lt;&gt;"",I2272&gt;=$E$2),MAX($C$4:C2271)+1,""),"")</f>
        <v/>
      </c>
      <c r="D2272" s="99" t="str">
        <f>IFERROR(IF(AND(H2272&lt;&gt;"",H2272&gt;=$E$2),MAX($D$4:D2271)+1,""),"")</f>
        <v/>
      </c>
      <c r="F2272" s="40" t="s">
        <v>11251</v>
      </c>
      <c r="G2272" s="40" t="s">
        <v>11252</v>
      </c>
      <c r="H2272" s="167">
        <v>0.5</v>
      </c>
      <c r="I2272" s="40" t="s">
        <v>5898</v>
      </c>
    </row>
    <row r="2273" spans="3:9" x14ac:dyDescent="0.15">
      <c r="C2273" s="40" t="str">
        <f>IFERROR(IF(AND(I2273&lt;&gt;"",I2273&gt;=$E$2),MAX($C$4:C2272)+1,""),"")</f>
        <v/>
      </c>
      <c r="D2273" s="99" t="str">
        <f>IFERROR(IF(AND(H2273&lt;&gt;"",H2273&gt;=$E$2),MAX($D$4:D2272)+1,""),"")</f>
        <v/>
      </c>
      <c r="F2273" s="40" t="s">
        <v>11253</v>
      </c>
      <c r="G2273" s="40" t="s">
        <v>11254</v>
      </c>
      <c r="H2273" s="167" t="s">
        <v>5898</v>
      </c>
      <c r="I2273" s="40" t="s">
        <v>5898</v>
      </c>
    </row>
    <row r="2274" spans="3:9" x14ac:dyDescent="0.15">
      <c r="C2274" s="40" t="str">
        <f>IFERROR(IF(AND(I2274&lt;&gt;"",I2274&gt;=$E$2),MAX($C$4:C2273)+1,""),"")</f>
        <v/>
      </c>
      <c r="D2274" s="99" t="str">
        <f>IFERROR(IF(AND(H2274&lt;&gt;"",H2274&gt;=$E$2),MAX($D$4:D2273)+1,""),"")</f>
        <v/>
      </c>
      <c r="F2274" s="40" t="s">
        <v>11255</v>
      </c>
      <c r="G2274" s="40" t="s">
        <v>11256</v>
      </c>
      <c r="H2274" s="167" t="s">
        <v>5898</v>
      </c>
      <c r="I2274" s="40" t="s">
        <v>5898</v>
      </c>
    </row>
    <row r="2275" spans="3:9" x14ac:dyDescent="0.15">
      <c r="C2275" s="40" t="str">
        <f>IFERROR(IF(AND(I2275&lt;&gt;"",I2275&gt;=$E$2),MAX($C$4:C2274)+1,""),"")</f>
        <v/>
      </c>
      <c r="D2275" s="99" t="str">
        <f>IFERROR(IF(AND(H2275&lt;&gt;"",H2275&gt;=$E$2),MAX($D$4:D2274)+1,""),"")</f>
        <v/>
      </c>
      <c r="F2275" s="40" t="s">
        <v>11257</v>
      </c>
      <c r="G2275" s="40" t="s">
        <v>11258</v>
      </c>
      <c r="H2275" s="167" t="s">
        <v>5898</v>
      </c>
      <c r="I2275" s="40" t="s">
        <v>5898</v>
      </c>
    </row>
    <row r="2276" spans="3:9" x14ac:dyDescent="0.15">
      <c r="C2276" s="40" t="str">
        <f>IFERROR(IF(AND(I2276&lt;&gt;"",I2276&gt;=$E$2),MAX($C$4:C2275)+1,""),"")</f>
        <v/>
      </c>
      <c r="D2276" s="99" t="str">
        <f>IFERROR(IF(AND(H2276&lt;&gt;"",H2276&gt;=$E$2),MAX($D$4:D2275)+1,""),"")</f>
        <v/>
      </c>
      <c r="F2276" s="40" t="s">
        <v>11259</v>
      </c>
      <c r="G2276" s="40" t="s">
        <v>11260</v>
      </c>
      <c r="H2276" s="167" t="s">
        <v>5898</v>
      </c>
      <c r="I2276" s="40" t="s">
        <v>5898</v>
      </c>
    </row>
    <row r="2277" spans="3:9" x14ac:dyDescent="0.15">
      <c r="C2277" s="40" t="str">
        <f>IFERROR(IF(AND(I2277&lt;&gt;"",I2277&gt;=$E$2),MAX($C$4:C2276)+1,""),"")</f>
        <v/>
      </c>
      <c r="D2277" s="99" t="str">
        <f>IFERROR(IF(AND(H2277&lt;&gt;"",H2277&gt;=$E$2),MAX($D$4:D2276)+1,""),"")</f>
        <v/>
      </c>
      <c r="F2277" s="40" t="s">
        <v>11261</v>
      </c>
      <c r="G2277" s="40" t="s">
        <v>11262</v>
      </c>
      <c r="H2277" s="167" t="s">
        <v>5898</v>
      </c>
      <c r="I2277" s="40" t="s">
        <v>5898</v>
      </c>
    </row>
    <row r="2278" spans="3:9" x14ac:dyDescent="0.15">
      <c r="C2278" s="40" t="str">
        <f>IFERROR(IF(AND(I2278&lt;&gt;"",I2278&gt;=$E$2),MAX($C$4:C2277)+1,""),"")</f>
        <v/>
      </c>
      <c r="D2278" s="99" t="str">
        <f>IFERROR(IF(AND(H2278&lt;&gt;"",H2278&gt;=$E$2),MAX($D$4:D2277)+1,""),"")</f>
        <v/>
      </c>
      <c r="F2278" s="40" t="s">
        <v>11263</v>
      </c>
      <c r="G2278" s="40" t="s">
        <v>11264</v>
      </c>
      <c r="H2278" s="167" t="s">
        <v>5898</v>
      </c>
      <c r="I2278" s="40" t="s">
        <v>5898</v>
      </c>
    </row>
    <row r="2279" spans="3:9" x14ac:dyDescent="0.15">
      <c r="C2279" s="40" t="str">
        <f>IFERROR(IF(AND(I2279&lt;&gt;"",I2279&gt;=$E$2),MAX($C$4:C2278)+1,""),"")</f>
        <v/>
      </c>
      <c r="D2279" s="99" t="str">
        <f>IFERROR(IF(AND(H2279&lt;&gt;"",H2279&gt;=$E$2),MAX($D$4:D2278)+1,""),"")</f>
        <v/>
      </c>
      <c r="F2279" s="40" t="s">
        <v>11265</v>
      </c>
      <c r="G2279" s="40" t="s">
        <v>11266</v>
      </c>
      <c r="H2279" s="167" t="s">
        <v>5898</v>
      </c>
      <c r="I2279" s="40" t="s">
        <v>5898</v>
      </c>
    </row>
    <row r="2280" spans="3:9" x14ac:dyDescent="0.15">
      <c r="C2280" s="40" t="str">
        <f>IFERROR(IF(AND(I2280&lt;&gt;"",I2280&gt;=$E$2),MAX($C$4:C2279)+1,""),"")</f>
        <v/>
      </c>
      <c r="D2280" s="99" t="str">
        <f>IFERROR(IF(AND(H2280&lt;&gt;"",H2280&gt;=$E$2),MAX($D$4:D2279)+1,""),"")</f>
        <v/>
      </c>
      <c r="F2280" s="40" t="s">
        <v>11267</v>
      </c>
      <c r="G2280" s="40" t="s">
        <v>11268</v>
      </c>
      <c r="H2280" s="167" t="s">
        <v>5898</v>
      </c>
      <c r="I2280" s="40" t="s">
        <v>5898</v>
      </c>
    </row>
    <row r="2281" spans="3:9" x14ac:dyDescent="0.15">
      <c r="C2281" s="40" t="str">
        <f>IFERROR(IF(AND(I2281&lt;&gt;"",I2281&gt;=$E$2),MAX($C$4:C2280)+1,""),"")</f>
        <v/>
      </c>
      <c r="D2281" s="99" t="str">
        <f>IFERROR(IF(AND(H2281&lt;&gt;"",H2281&gt;=$E$2),MAX($D$4:D2280)+1,""),"")</f>
        <v/>
      </c>
      <c r="F2281" s="40" t="s">
        <v>11269</v>
      </c>
      <c r="G2281" s="40" t="s">
        <v>11270</v>
      </c>
      <c r="H2281" s="167" t="s">
        <v>5898</v>
      </c>
      <c r="I2281" s="40" t="s">
        <v>5898</v>
      </c>
    </row>
    <row r="2282" spans="3:9" x14ac:dyDescent="0.15">
      <c r="C2282" s="40" t="str">
        <f>IFERROR(IF(AND(I2282&lt;&gt;"",I2282&gt;=$E$2),MAX($C$4:C2281)+1,""),"")</f>
        <v/>
      </c>
      <c r="D2282" s="99" t="str">
        <f>IFERROR(IF(AND(H2282&lt;&gt;"",H2282&gt;=$E$2),MAX($D$4:D2281)+1,""),"")</f>
        <v/>
      </c>
      <c r="F2282" s="40" t="s">
        <v>11271</v>
      </c>
      <c r="G2282" s="40" t="s">
        <v>11272</v>
      </c>
      <c r="H2282" s="167" t="s">
        <v>5898</v>
      </c>
      <c r="I2282" s="40" t="s">
        <v>5898</v>
      </c>
    </row>
    <row r="2283" spans="3:9" x14ac:dyDescent="0.15">
      <c r="C2283" s="40" t="str">
        <f>IFERROR(IF(AND(I2283&lt;&gt;"",I2283&gt;=$E$2),MAX($C$4:C2282)+1,""),"")</f>
        <v/>
      </c>
      <c r="D2283" s="99" t="str">
        <f>IFERROR(IF(AND(H2283&lt;&gt;"",H2283&gt;=$E$2),MAX($D$4:D2282)+1,""),"")</f>
        <v/>
      </c>
      <c r="F2283" s="40" t="s">
        <v>11273</v>
      </c>
      <c r="G2283" s="40" t="s">
        <v>11274</v>
      </c>
      <c r="H2283" s="167" t="s">
        <v>5898</v>
      </c>
      <c r="I2283" s="40" t="s">
        <v>5898</v>
      </c>
    </row>
    <row r="2284" spans="3:9" x14ac:dyDescent="0.15">
      <c r="C2284" s="40" t="str">
        <f>IFERROR(IF(AND(I2284&lt;&gt;"",I2284&gt;=$E$2),MAX($C$4:C2283)+1,""),"")</f>
        <v/>
      </c>
      <c r="D2284" s="99" t="str">
        <f>IFERROR(IF(AND(H2284&lt;&gt;"",H2284&gt;=$E$2),MAX($D$4:D2283)+1,""),"")</f>
        <v/>
      </c>
      <c r="F2284" s="40" t="s">
        <v>11275</v>
      </c>
      <c r="G2284" s="40" t="s">
        <v>11276</v>
      </c>
      <c r="H2284" s="167" t="s">
        <v>5898</v>
      </c>
      <c r="I2284" s="40" t="s">
        <v>5898</v>
      </c>
    </row>
    <row r="2285" spans="3:9" x14ac:dyDescent="0.15">
      <c r="C2285" s="40" t="str">
        <f>IFERROR(IF(AND(I2285&lt;&gt;"",I2285&gt;=$E$2),MAX($C$4:C2284)+1,""),"")</f>
        <v/>
      </c>
      <c r="D2285" s="99" t="str">
        <f>IFERROR(IF(AND(H2285&lt;&gt;"",H2285&gt;=$E$2),MAX($D$4:D2284)+1,""),"")</f>
        <v/>
      </c>
      <c r="F2285" s="40" t="s">
        <v>11277</v>
      </c>
      <c r="G2285" s="40" t="s">
        <v>11278</v>
      </c>
      <c r="H2285" s="167" t="s">
        <v>5898</v>
      </c>
      <c r="I2285" s="40" t="s">
        <v>5898</v>
      </c>
    </row>
    <row r="2286" spans="3:9" x14ac:dyDescent="0.15">
      <c r="C2286" s="40" t="str">
        <f>IFERROR(IF(AND(I2286&lt;&gt;"",I2286&gt;=$E$2),MAX($C$4:C2285)+1,""),"")</f>
        <v/>
      </c>
      <c r="D2286" s="99" t="str">
        <f>IFERROR(IF(AND(H2286&lt;&gt;"",H2286&gt;=$E$2),MAX($D$4:D2285)+1,""),"")</f>
        <v/>
      </c>
      <c r="F2286" s="40" t="s">
        <v>11279</v>
      </c>
      <c r="G2286" s="40" t="s">
        <v>11280</v>
      </c>
      <c r="H2286" s="167" t="s">
        <v>5898</v>
      </c>
      <c r="I2286" s="40" t="s">
        <v>5898</v>
      </c>
    </row>
    <row r="2287" spans="3:9" x14ac:dyDescent="0.15">
      <c r="C2287" s="40" t="str">
        <f>IFERROR(IF(AND(I2287&lt;&gt;"",I2287&gt;=$E$2),MAX($C$4:C2286)+1,""),"")</f>
        <v/>
      </c>
      <c r="D2287" s="99" t="str">
        <f>IFERROR(IF(AND(H2287&lt;&gt;"",H2287&gt;=$E$2),MAX($D$4:D2286)+1,""),"")</f>
        <v/>
      </c>
      <c r="F2287" s="40" t="s">
        <v>11281</v>
      </c>
      <c r="G2287" s="40" t="s">
        <v>11282</v>
      </c>
      <c r="H2287" s="167" t="s">
        <v>5898</v>
      </c>
      <c r="I2287" s="40" t="s">
        <v>5898</v>
      </c>
    </row>
    <row r="2288" spans="3:9" x14ac:dyDescent="0.15">
      <c r="C2288" s="40" t="str">
        <f>IFERROR(IF(AND(I2288&lt;&gt;"",I2288&gt;=$E$2),MAX($C$4:C2287)+1,""),"")</f>
        <v/>
      </c>
      <c r="D2288" s="99" t="str">
        <f>IFERROR(IF(AND(H2288&lt;&gt;"",H2288&gt;=$E$2),MAX($D$4:D2287)+1,""),"")</f>
        <v/>
      </c>
      <c r="F2288" s="40" t="s">
        <v>11283</v>
      </c>
      <c r="G2288" s="40" t="s">
        <v>11284</v>
      </c>
      <c r="H2288" s="167" t="s">
        <v>5898</v>
      </c>
      <c r="I2288" s="40">
        <v>1</v>
      </c>
    </row>
    <row r="2289" spans="3:9" x14ac:dyDescent="0.15">
      <c r="C2289" s="40" t="str">
        <f>IFERROR(IF(AND(I2289&lt;&gt;"",I2289&gt;=$E$2),MAX($C$4:C2288)+1,""),"")</f>
        <v/>
      </c>
      <c r="D2289" s="99" t="str">
        <f>IFERROR(IF(AND(H2289&lt;&gt;"",H2289&gt;=$E$2),MAX($D$4:D2288)+1,""),"")</f>
        <v/>
      </c>
      <c r="F2289" s="40" t="s">
        <v>11285</v>
      </c>
      <c r="G2289" s="40" t="s">
        <v>11286</v>
      </c>
      <c r="H2289" s="167" t="s">
        <v>5898</v>
      </c>
      <c r="I2289" s="40" t="s">
        <v>5898</v>
      </c>
    </row>
    <row r="2290" spans="3:9" x14ac:dyDescent="0.15">
      <c r="C2290" s="40" t="str">
        <f>IFERROR(IF(AND(I2290&lt;&gt;"",I2290&gt;=$E$2),MAX($C$4:C2289)+1,""),"")</f>
        <v/>
      </c>
      <c r="D2290" s="99" t="str">
        <f>IFERROR(IF(AND(H2290&lt;&gt;"",H2290&gt;=$E$2),MAX($D$4:D2289)+1,""),"")</f>
        <v/>
      </c>
      <c r="F2290" s="40" t="s">
        <v>11287</v>
      </c>
      <c r="G2290" s="40" t="s">
        <v>11288</v>
      </c>
      <c r="H2290" s="167">
        <v>1</v>
      </c>
      <c r="I2290" s="40" t="s">
        <v>5898</v>
      </c>
    </row>
    <row r="2291" spans="3:9" x14ac:dyDescent="0.15">
      <c r="C2291" s="40" t="str">
        <f>IFERROR(IF(AND(I2291&lt;&gt;"",I2291&gt;=$E$2),MAX($C$4:C2290)+1,""),"")</f>
        <v/>
      </c>
      <c r="D2291" s="99" t="str">
        <f>IFERROR(IF(AND(H2291&lt;&gt;"",H2291&gt;=$E$2),MAX($D$4:D2290)+1,""),"")</f>
        <v/>
      </c>
      <c r="F2291" s="40" t="s">
        <v>11289</v>
      </c>
      <c r="G2291" s="40" t="s">
        <v>11290</v>
      </c>
      <c r="H2291" s="167" t="s">
        <v>5898</v>
      </c>
      <c r="I2291" s="40" t="s">
        <v>5898</v>
      </c>
    </row>
    <row r="2292" spans="3:9" x14ac:dyDescent="0.15">
      <c r="C2292" s="40" t="str">
        <f>IFERROR(IF(AND(I2292&lt;&gt;"",I2292&gt;=$E$2),MAX($C$4:C2291)+1,""),"")</f>
        <v/>
      </c>
      <c r="D2292" s="99" t="str">
        <f>IFERROR(IF(AND(H2292&lt;&gt;"",H2292&gt;=$E$2),MAX($D$4:D2291)+1,""),"")</f>
        <v/>
      </c>
      <c r="F2292" s="40" t="s">
        <v>11291</v>
      </c>
      <c r="G2292" s="40" t="s">
        <v>11292</v>
      </c>
      <c r="H2292" s="167" t="s">
        <v>5898</v>
      </c>
      <c r="I2292" s="40" t="s">
        <v>5898</v>
      </c>
    </row>
    <row r="2293" spans="3:9" x14ac:dyDescent="0.15">
      <c r="C2293" s="40" t="str">
        <f>IFERROR(IF(AND(I2293&lt;&gt;"",I2293&gt;=$E$2),MAX($C$4:C2292)+1,""),"")</f>
        <v/>
      </c>
      <c r="D2293" s="99" t="str">
        <f>IFERROR(IF(AND(H2293&lt;&gt;"",H2293&gt;=$E$2),MAX($D$4:D2292)+1,""),"")</f>
        <v/>
      </c>
      <c r="F2293" s="40" t="s">
        <v>11293</v>
      </c>
      <c r="G2293" s="40" t="s">
        <v>11294</v>
      </c>
      <c r="H2293" s="167">
        <v>0.7</v>
      </c>
      <c r="I2293" s="40" t="s">
        <v>5898</v>
      </c>
    </row>
    <row r="2294" spans="3:9" x14ac:dyDescent="0.15">
      <c r="C2294" s="40" t="str">
        <f>IFERROR(IF(AND(I2294&lt;&gt;"",I2294&gt;=$E$2),MAX($C$4:C2293)+1,""),"")</f>
        <v/>
      </c>
      <c r="D2294" s="99" t="str">
        <f>IFERROR(IF(AND(H2294&lt;&gt;"",H2294&gt;=$E$2),MAX($D$4:D2293)+1,""),"")</f>
        <v/>
      </c>
      <c r="F2294" s="40" t="s">
        <v>11295</v>
      </c>
      <c r="G2294" s="40" t="s">
        <v>11296</v>
      </c>
      <c r="H2294" s="167" t="s">
        <v>5898</v>
      </c>
      <c r="I2294" s="40" t="s">
        <v>5898</v>
      </c>
    </row>
    <row r="2295" spans="3:9" x14ac:dyDescent="0.15">
      <c r="C2295" s="40" t="str">
        <f>IFERROR(IF(AND(I2295&lt;&gt;"",I2295&gt;=$E$2),MAX($C$4:C2294)+1,""),"")</f>
        <v/>
      </c>
      <c r="D2295" s="99" t="str">
        <f>IFERROR(IF(AND(H2295&lt;&gt;"",H2295&gt;=$E$2),MAX($D$4:D2294)+1,""),"")</f>
        <v/>
      </c>
      <c r="F2295" s="40" t="s">
        <v>11297</v>
      </c>
      <c r="G2295" s="40" t="s">
        <v>11298</v>
      </c>
      <c r="H2295" s="167" t="s">
        <v>5898</v>
      </c>
      <c r="I2295" s="40" t="s">
        <v>5898</v>
      </c>
    </row>
    <row r="2296" spans="3:9" x14ac:dyDescent="0.15">
      <c r="C2296" s="40" t="str">
        <f>IFERROR(IF(AND(I2296&lt;&gt;"",I2296&gt;=$E$2),MAX($C$4:C2295)+1,""),"")</f>
        <v/>
      </c>
      <c r="D2296" s="99" t="str">
        <f>IFERROR(IF(AND(H2296&lt;&gt;"",H2296&gt;=$E$2),MAX($D$4:D2295)+1,""),"")</f>
        <v/>
      </c>
      <c r="F2296" s="40" t="s">
        <v>11299</v>
      </c>
      <c r="G2296" s="40" t="s">
        <v>11300</v>
      </c>
      <c r="H2296" s="167" t="s">
        <v>5898</v>
      </c>
      <c r="I2296" s="40" t="s">
        <v>5898</v>
      </c>
    </row>
    <row r="2297" spans="3:9" x14ac:dyDescent="0.15">
      <c r="C2297" s="40" t="str">
        <f>IFERROR(IF(AND(I2297&lt;&gt;"",I2297&gt;=$E$2),MAX($C$4:C2296)+1,""),"")</f>
        <v/>
      </c>
      <c r="D2297" s="99" t="str">
        <f>IFERROR(IF(AND(H2297&lt;&gt;"",H2297&gt;=$E$2),MAX($D$4:D2296)+1,""),"")</f>
        <v/>
      </c>
      <c r="F2297" s="40" t="s">
        <v>11301</v>
      </c>
      <c r="G2297" s="40" t="s">
        <v>11302</v>
      </c>
      <c r="H2297" s="167" t="s">
        <v>5898</v>
      </c>
      <c r="I2297" s="40" t="s">
        <v>5898</v>
      </c>
    </row>
    <row r="2298" spans="3:9" x14ac:dyDescent="0.15">
      <c r="C2298" s="40" t="str">
        <f>IFERROR(IF(AND(I2298&lt;&gt;"",I2298&gt;=$E$2),MAX($C$4:C2297)+1,""),"")</f>
        <v/>
      </c>
      <c r="D2298" s="99" t="str">
        <f>IFERROR(IF(AND(H2298&lt;&gt;"",H2298&gt;=$E$2),MAX($D$4:D2297)+1,""),"")</f>
        <v/>
      </c>
      <c r="F2298" s="40" t="s">
        <v>11303</v>
      </c>
      <c r="G2298" s="40" t="s">
        <v>11304</v>
      </c>
      <c r="H2298" s="167" t="s">
        <v>5898</v>
      </c>
      <c r="I2298" s="40" t="s">
        <v>5898</v>
      </c>
    </row>
    <row r="2299" spans="3:9" x14ac:dyDescent="0.15">
      <c r="C2299" s="40" t="str">
        <f>IFERROR(IF(AND(I2299&lt;&gt;"",I2299&gt;=$E$2),MAX($C$4:C2298)+1,""),"")</f>
        <v/>
      </c>
      <c r="D2299" s="99" t="str">
        <f>IFERROR(IF(AND(H2299&lt;&gt;"",H2299&gt;=$E$2),MAX($D$4:D2298)+1,""),"")</f>
        <v/>
      </c>
      <c r="F2299" s="40" t="s">
        <v>11305</v>
      </c>
      <c r="G2299" s="40" t="s">
        <v>11306</v>
      </c>
      <c r="H2299" s="167" t="s">
        <v>5898</v>
      </c>
      <c r="I2299" s="40" t="s">
        <v>5898</v>
      </c>
    </row>
    <row r="2300" spans="3:9" x14ac:dyDescent="0.15">
      <c r="C2300" s="40" t="str">
        <f>IFERROR(IF(AND(I2300&lt;&gt;"",I2300&gt;=$E$2),MAX($C$4:C2299)+1,""),"")</f>
        <v/>
      </c>
      <c r="D2300" s="99" t="str">
        <f>IFERROR(IF(AND(H2300&lt;&gt;"",H2300&gt;=$E$2),MAX($D$4:D2299)+1,""),"")</f>
        <v/>
      </c>
      <c r="F2300" s="40" t="s">
        <v>11307</v>
      </c>
      <c r="G2300" s="40" t="s">
        <v>11308</v>
      </c>
      <c r="H2300" s="167" t="s">
        <v>5898</v>
      </c>
      <c r="I2300" s="40" t="s">
        <v>5898</v>
      </c>
    </row>
    <row r="2301" spans="3:9" x14ac:dyDescent="0.15">
      <c r="C2301" s="40" t="str">
        <f>IFERROR(IF(AND(I2301&lt;&gt;"",I2301&gt;=$E$2),MAX($C$4:C2300)+1,""),"")</f>
        <v/>
      </c>
      <c r="D2301" s="99" t="str">
        <f>IFERROR(IF(AND(H2301&lt;&gt;"",H2301&gt;=$E$2),MAX($D$4:D2300)+1,""),"")</f>
        <v/>
      </c>
      <c r="F2301" s="40" t="s">
        <v>11309</v>
      </c>
      <c r="G2301" s="40" t="s">
        <v>11310</v>
      </c>
      <c r="H2301" s="167" t="s">
        <v>5898</v>
      </c>
      <c r="I2301" s="40" t="s">
        <v>5898</v>
      </c>
    </row>
    <row r="2302" spans="3:9" x14ac:dyDescent="0.15">
      <c r="C2302" s="40" t="str">
        <f>IFERROR(IF(AND(I2302&lt;&gt;"",I2302&gt;=$E$2),MAX($C$4:C2301)+1,""),"")</f>
        <v/>
      </c>
      <c r="D2302" s="99" t="str">
        <f>IFERROR(IF(AND(H2302&lt;&gt;"",H2302&gt;=$E$2),MAX($D$4:D2301)+1,""),"")</f>
        <v/>
      </c>
      <c r="F2302" s="40" t="s">
        <v>11311</v>
      </c>
      <c r="G2302" s="40" t="s">
        <v>11312</v>
      </c>
      <c r="H2302" s="167" t="s">
        <v>5898</v>
      </c>
      <c r="I2302" s="40" t="s">
        <v>5898</v>
      </c>
    </row>
    <row r="2303" spans="3:9" x14ac:dyDescent="0.15">
      <c r="C2303" s="40" t="str">
        <f>IFERROR(IF(AND(I2303&lt;&gt;"",I2303&gt;=$E$2),MAX($C$4:C2302)+1,""),"")</f>
        <v/>
      </c>
      <c r="D2303" s="99" t="str">
        <f>IFERROR(IF(AND(H2303&lt;&gt;"",H2303&gt;=$E$2),MAX($D$4:D2302)+1,""),"")</f>
        <v/>
      </c>
      <c r="F2303" s="40" t="s">
        <v>11313</v>
      </c>
      <c r="G2303" s="40" t="s">
        <v>11314</v>
      </c>
      <c r="H2303" s="167">
        <v>0.3</v>
      </c>
      <c r="I2303" s="40" t="s">
        <v>5898</v>
      </c>
    </row>
    <row r="2304" spans="3:9" x14ac:dyDescent="0.15">
      <c r="C2304" s="40" t="str">
        <f>IFERROR(IF(AND(I2304&lt;&gt;"",I2304&gt;=$E$2),MAX($C$4:C2303)+1,""),"")</f>
        <v/>
      </c>
      <c r="D2304" s="99" t="str">
        <f>IFERROR(IF(AND(H2304&lt;&gt;"",H2304&gt;=$E$2),MAX($D$4:D2303)+1,""),"")</f>
        <v/>
      </c>
      <c r="F2304" s="40" t="s">
        <v>11315</v>
      </c>
      <c r="G2304" s="40" t="s">
        <v>11316</v>
      </c>
      <c r="H2304" s="167" t="s">
        <v>5898</v>
      </c>
      <c r="I2304" s="40" t="s">
        <v>5898</v>
      </c>
    </row>
    <row r="2305" spans="3:9" x14ac:dyDescent="0.15">
      <c r="C2305" s="40" t="str">
        <f>IFERROR(IF(AND(I2305&lt;&gt;"",I2305&gt;=$E$2),MAX($C$4:C2304)+1,""),"")</f>
        <v/>
      </c>
      <c r="D2305" s="99" t="str">
        <f>IFERROR(IF(AND(H2305&lt;&gt;"",H2305&gt;=$E$2),MAX($D$4:D2304)+1,""),"")</f>
        <v/>
      </c>
      <c r="F2305" s="40" t="s">
        <v>11317</v>
      </c>
      <c r="G2305" s="40" t="s">
        <v>11318</v>
      </c>
      <c r="H2305" s="167" t="s">
        <v>5898</v>
      </c>
      <c r="I2305" s="40" t="s">
        <v>5898</v>
      </c>
    </row>
    <row r="2306" spans="3:9" x14ac:dyDescent="0.15">
      <c r="C2306" s="40" t="str">
        <f>IFERROR(IF(AND(I2306&lt;&gt;"",I2306&gt;=$E$2),MAX($C$4:C2305)+1,""),"")</f>
        <v/>
      </c>
      <c r="D2306" s="99" t="str">
        <f>IFERROR(IF(AND(H2306&lt;&gt;"",H2306&gt;=$E$2),MAX($D$4:D2305)+1,""),"")</f>
        <v/>
      </c>
      <c r="F2306" s="40" t="s">
        <v>11319</v>
      </c>
      <c r="G2306" s="40" t="s">
        <v>11320</v>
      </c>
      <c r="H2306" s="167" t="s">
        <v>5898</v>
      </c>
      <c r="I2306" s="40" t="s">
        <v>5898</v>
      </c>
    </row>
    <row r="2307" spans="3:9" x14ac:dyDescent="0.15">
      <c r="C2307" s="40" t="str">
        <f>IFERROR(IF(AND(I2307&lt;&gt;"",I2307&gt;=$E$2),MAX($C$4:C2306)+1,""),"")</f>
        <v/>
      </c>
      <c r="D2307" s="99" t="str">
        <f>IFERROR(IF(AND(H2307&lt;&gt;"",H2307&gt;=$E$2),MAX($D$4:D2306)+1,""),"")</f>
        <v/>
      </c>
      <c r="F2307" s="40" t="s">
        <v>11321</v>
      </c>
      <c r="G2307" s="40" t="s">
        <v>11322</v>
      </c>
      <c r="H2307" s="167" t="s">
        <v>5898</v>
      </c>
      <c r="I2307" s="40" t="s">
        <v>5898</v>
      </c>
    </row>
    <row r="2308" spans="3:9" x14ac:dyDescent="0.15">
      <c r="C2308" s="40" t="str">
        <f>IFERROR(IF(AND(I2308&lt;&gt;"",I2308&gt;=$E$2),MAX($C$4:C2307)+1,""),"")</f>
        <v/>
      </c>
      <c r="D2308" s="99" t="str">
        <f>IFERROR(IF(AND(H2308&lt;&gt;"",H2308&gt;=$E$2),MAX($D$4:D2307)+1,""),"")</f>
        <v/>
      </c>
      <c r="F2308" s="40" t="s">
        <v>11323</v>
      </c>
      <c r="G2308" s="40" t="s">
        <v>11324</v>
      </c>
      <c r="H2308" s="167" t="s">
        <v>5898</v>
      </c>
      <c r="I2308" s="40" t="s">
        <v>5898</v>
      </c>
    </row>
    <row r="2309" spans="3:9" x14ac:dyDescent="0.15">
      <c r="C2309" s="40" t="str">
        <f>IFERROR(IF(AND(I2309&lt;&gt;"",I2309&gt;=$E$2),MAX($C$4:C2308)+1,""),"")</f>
        <v/>
      </c>
      <c r="D2309" s="99" t="str">
        <f>IFERROR(IF(AND(H2309&lt;&gt;"",H2309&gt;=$E$2),MAX($D$4:D2308)+1,""),"")</f>
        <v/>
      </c>
      <c r="F2309" s="40" t="s">
        <v>11325</v>
      </c>
      <c r="G2309" s="40" t="s">
        <v>11326</v>
      </c>
      <c r="H2309" s="167" t="s">
        <v>5898</v>
      </c>
      <c r="I2309" s="40" t="s">
        <v>5898</v>
      </c>
    </row>
    <row r="2310" spans="3:9" x14ac:dyDescent="0.15">
      <c r="C2310" s="40" t="str">
        <f>IFERROR(IF(AND(I2310&lt;&gt;"",I2310&gt;=$E$2),MAX($C$4:C2309)+1,""),"")</f>
        <v/>
      </c>
      <c r="D2310" s="99" t="str">
        <f>IFERROR(IF(AND(H2310&lt;&gt;"",H2310&gt;=$E$2),MAX($D$4:D2309)+1,""),"")</f>
        <v/>
      </c>
      <c r="F2310" s="40" t="s">
        <v>11327</v>
      </c>
      <c r="G2310" s="40" t="s">
        <v>11328</v>
      </c>
      <c r="H2310" s="167">
        <v>0.3</v>
      </c>
      <c r="I2310" s="40" t="s">
        <v>5898</v>
      </c>
    </row>
    <row r="2311" spans="3:9" x14ac:dyDescent="0.15">
      <c r="C2311" s="40" t="str">
        <f>IFERROR(IF(AND(I2311&lt;&gt;"",I2311&gt;=$E$2),MAX($C$4:C2310)+1,""),"")</f>
        <v/>
      </c>
      <c r="D2311" s="99">
        <f>IFERROR(IF(AND(H2311&lt;&gt;"",H2311&gt;=$E$2),MAX($D$4:D2310)+1,""),"")</f>
        <v>100</v>
      </c>
      <c r="F2311" s="40" t="s">
        <v>11329</v>
      </c>
      <c r="G2311" s="40" t="s">
        <v>11330</v>
      </c>
      <c r="H2311" s="167">
        <v>1.5</v>
      </c>
      <c r="I2311" s="40" t="s">
        <v>5898</v>
      </c>
    </row>
    <row r="2312" spans="3:9" x14ac:dyDescent="0.15">
      <c r="C2312" s="40" t="str">
        <f>IFERROR(IF(AND(I2312&lt;&gt;"",I2312&gt;=$E$2),MAX($C$4:C2311)+1,""),"")</f>
        <v/>
      </c>
      <c r="D2312" s="99" t="str">
        <f>IFERROR(IF(AND(H2312&lt;&gt;"",H2312&gt;=$E$2),MAX($D$4:D2311)+1,""),"")</f>
        <v/>
      </c>
      <c r="F2312" s="40" t="s">
        <v>11331</v>
      </c>
      <c r="G2312" s="40" t="s">
        <v>11332</v>
      </c>
      <c r="H2312" s="167" t="s">
        <v>5898</v>
      </c>
      <c r="I2312" s="40" t="s">
        <v>5898</v>
      </c>
    </row>
    <row r="2313" spans="3:9" x14ac:dyDescent="0.15">
      <c r="C2313" s="40" t="str">
        <f>IFERROR(IF(AND(I2313&lt;&gt;"",I2313&gt;=$E$2),MAX($C$4:C2312)+1,""),"")</f>
        <v/>
      </c>
      <c r="D2313" s="99" t="str">
        <f>IFERROR(IF(AND(H2313&lt;&gt;"",H2313&gt;=$E$2),MAX($D$4:D2312)+1,""),"")</f>
        <v/>
      </c>
      <c r="F2313" s="40" t="s">
        <v>11333</v>
      </c>
      <c r="G2313" s="40" t="s">
        <v>11334</v>
      </c>
      <c r="H2313" s="167">
        <v>0.2</v>
      </c>
      <c r="I2313" s="40" t="s">
        <v>5898</v>
      </c>
    </row>
    <row r="2314" spans="3:9" x14ac:dyDescent="0.15">
      <c r="C2314" s="40" t="str">
        <f>IFERROR(IF(AND(I2314&lt;&gt;"",I2314&gt;=$E$2),MAX($C$4:C2313)+1,""),"")</f>
        <v/>
      </c>
      <c r="D2314" s="99" t="str">
        <f>IFERROR(IF(AND(H2314&lt;&gt;"",H2314&gt;=$E$2),MAX($D$4:D2313)+1,""),"")</f>
        <v/>
      </c>
      <c r="F2314" s="40" t="s">
        <v>11335</v>
      </c>
      <c r="G2314" s="40" t="s">
        <v>11336</v>
      </c>
      <c r="H2314" s="167" t="s">
        <v>5898</v>
      </c>
      <c r="I2314" s="40" t="s">
        <v>5898</v>
      </c>
    </row>
    <row r="2315" spans="3:9" x14ac:dyDescent="0.15">
      <c r="C2315" s="40" t="str">
        <f>IFERROR(IF(AND(I2315&lt;&gt;"",I2315&gt;=$E$2),MAX($C$4:C2314)+1,""),"")</f>
        <v/>
      </c>
      <c r="D2315" s="99" t="str">
        <f>IFERROR(IF(AND(H2315&lt;&gt;"",H2315&gt;=$E$2),MAX($D$4:D2314)+1,""),"")</f>
        <v/>
      </c>
      <c r="F2315" s="40" t="s">
        <v>11337</v>
      </c>
      <c r="G2315" s="40" t="s">
        <v>11338</v>
      </c>
      <c r="H2315" s="167" t="s">
        <v>5898</v>
      </c>
      <c r="I2315" s="40" t="s">
        <v>5898</v>
      </c>
    </row>
    <row r="2316" spans="3:9" x14ac:dyDescent="0.15">
      <c r="C2316" s="40" t="str">
        <f>IFERROR(IF(AND(I2316&lt;&gt;"",I2316&gt;=$E$2),MAX($C$4:C2315)+1,""),"")</f>
        <v/>
      </c>
      <c r="D2316" s="99" t="str">
        <f>IFERROR(IF(AND(H2316&lt;&gt;"",H2316&gt;=$E$2),MAX($D$4:D2315)+1,""),"")</f>
        <v/>
      </c>
      <c r="F2316" s="40" t="s">
        <v>11339</v>
      </c>
      <c r="G2316" s="40" t="s">
        <v>11340</v>
      </c>
      <c r="H2316" s="167" t="s">
        <v>5898</v>
      </c>
      <c r="I2316" s="40" t="s">
        <v>5898</v>
      </c>
    </row>
    <row r="2317" spans="3:9" x14ac:dyDescent="0.15">
      <c r="C2317" s="40" t="str">
        <f>IFERROR(IF(AND(I2317&lt;&gt;"",I2317&gt;=$E$2),MAX($C$4:C2316)+1,""),"")</f>
        <v/>
      </c>
      <c r="D2317" s="99" t="str">
        <f>IFERROR(IF(AND(H2317&lt;&gt;"",H2317&gt;=$E$2),MAX($D$4:D2316)+1,""),"")</f>
        <v/>
      </c>
      <c r="F2317" s="40" t="s">
        <v>11341</v>
      </c>
      <c r="G2317" s="40" t="s">
        <v>11342</v>
      </c>
      <c r="H2317" s="167" t="s">
        <v>5898</v>
      </c>
      <c r="I2317" s="40" t="s">
        <v>5898</v>
      </c>
    </row>
    <row r="2318" spans="3:9" x14ac:dyDescent="0.15">
      <c r="C2318" s="40" t="str">
        <f>IFERROR(IF(AND(I2318&lt;&gt;"",I2318&gt;=$E$2),MAX($C$4:C2317)+1,""),"")</f>
        <v/>
      </c>
      <c r="D2318" s="99">
        <f>IFERROR(IF(AND(H2318&lt;&gt;"",H2318&gt;=$E$2),MAX($D$4:D2317)+1,""),"")</f>
        <v>101</v>
      </c>
      <c r="F2318" s="40" t="s">
        <v>11343</v>
      </c>
      <c r="G2318" s="40" t="s">
        <v>11344</v>
      </c>
      <c r="H2318" s="167">
        <v>1.5</v>
      </c>
      <c r="I2318" s="40" t="s">
        <v>5898</v>
      </c>
    </row>
    <row r="2319" spans="3:9" x14ac:dyDescent="0.15">
      <c r="C2319" s="40" t="str">
        <f>IFERROR(IF(AND(I2319&lt;&gt;"",I2319&gt;=$E$2),MAX($C$4:C2318)+1,""),"")</f>
        <v/>
      </c>
      <c r="D2319" s="99">
        <f>IFERROR(IF(AND(H2319&lt;&gt;"",H2319&gt;=$E$2),MAX($D$4:D2318)+1,""),"")</f>
        <v>102</v>
      </c>
      <c r="F2319" s="40" t="s">
        <v>11345</v>
      </c>
      <c r="G2319" s="40" t="s">
        <v>11346</v>
      </c>
      <c r="H2319" s="167">
        <v>2</v>
      </c>
      <c r="I2319" s="40" t="s">
        <v>5898</v>
      </c>
    </row>
    <row r="2320" spans="3:9" x14ac:dyDescent="0.15">
      <c r="C2320" s="40" t="str">
        <f>IFERROR(IF(AND(I2320&lt;&gt;"",I2320&gt;=$E$2),MAX($C$4:C2319)+1,""),"")</f>
        <v/>
      </c>
      <c r="D2320" s="99" t="str">
        <f>IFERROR(IF(AND(H2320&lt;&gt;"",H2320&gt;=$E$2),MAX($D$4:D2319)+1,""),"")</f>
        <v/>
      </c>
      <c r="F2320" s="40" t="s">
        <v>11347</v>
      </c>
      <c r="G2320" s="40" t="s">
        <v>11348</v>
      </c>
      <c r="H2320" s="167" t="s">
        <v>5898</v>
      </c>
      <c r="I2320" s="40" t="s">
        <v>5898</v>
      </c>
    </row>
    <row r="2321" spans="3:9" x14ac:dyDescent="0.15">
      <c r="C2321" s="40" t="str">
        <f>IFERROR(IF(AND(I2321&lt;&gt;"",I2321&gt;=$E$2),MAX($C$4:C2320)+1,""),"")</f>
        <v/>
      </c>
      <c r="D2321" s="99" t="str">
        <f>IFERROR(IF(AND(H2321&lt;&gt;"",H2321&gt;=$E$2),MAX($D$4:D2320)+1,""),"")</f>
        <v/>
      </c>
      <c r="F2321" s="40" t="s">
        <v>11349</v>
      </c>
      <c r="G2321" s="40" t="s">
        <v>11350</v>
      </c>
      <c r="H2321" s="167" t="s">
        <v>5898</v>
      </c>
      <c r="I2321" s="40" t="s">
        <v>5898</v>
      </c>
    </row>
    <row r="2322" spans="3:9" x14ac:dyDescent="0.15">
      <c r="C2322" s="40" t="str">
        <f>IFERROR(IF(AND(I2322&lt;&gt;"",I2322&gt;=$E$2),MAX($C$4:C2321)+1,""),"")</f>
        <v/>
      </c>
      <c r="D2322" s="99" t="str">
        <f>IFERROR(IF(AND(H2322&lt;&gt;"",H2322&gt;=$E$2),MAX($D$4:D2321)+1,""),"")</f>
        <v/>
      </c>
      <c r="F2322" s="40" t="s">
        <v>11351</v>
      </c>
      <c r="G2322" s="40" t="s">
        <v>11352</v>
      </c>
      <c r="H2322" s="167" t="s">
        <v>5898</v>
      </c>
      <c r="I2322" s="40" t="s">
        <v>5898</v>
      </c>
    </row>
    <row r="2323" spans="3:9" x14ac:dyDescent="0.15">
      <c r="C2323" s="40" t="str">
        <f>IFERROR(IF(AND(I2323&lt;&gt;"",I2323&gt;=$E$2),MAX($C$4:C2322)+1,""),"")</f>
        <v/>
      </c>
      <c r="D2323" s="99" t="str">
        <f>IFERROR(IF(AND(H2323&lt;&gt;"",H2323&gt;=$E$2),MAX($D$4:D2322)+1,""),"")</f>
        <v/>
      </c>
      <c r="F2323" s="40" t="s">
        <v>11353</v>
      </c>
      <c r="G2323" s="40" t="s">
        <v>11354</v>
      </c>
      <c r="H2323" s="167" t="s">
        <v>5898</v>
      </c>
      <c r="I2323" s="40" t="s">
        <v>5898</v>
      </c>
    </row>
    <row r="2324" spans="3:9" x14ac:dyDescent="0.15">
      <c r="C2324" s="40" t="str">
        <f>IFERROR(IF(AND(I2324&lt;&gt;"",I2324&gt;=$E$2),MAX($C$4:C2323)+1,""),"")</f>
        <v/>
      </c>
      <c r="D2324" s="99" t="str">
        <f>IFERROR(IF(AND(H2324&lt;&gt;"",H2324&gt;=$E$2),MAX($D$4:D2323)+1,""),"")</f>
        <v/>
      </c>
      <c r="F2324" s="40" t="s">
        <v>11355</v>
      </c>
      <c r="G2324" s="40" t="s">
        <v>11356</v>
      </c>
      <c r="H2324" s="167">
        <v>1</v>
      </c>
      <c r="I2324" s="40" t="s">
        <v>5898</v>
      </c>
    </row>
    <row r="2325" spans="3:9" x14ac:dyDescent="0.15">
      <c r="C2325" s="40" t="str">
        <f>IFERROR(IF(AND(I2325&lt;&gt;"",I2325&gt;=$E$2),MAX($C$4:C2324)+1,""),"")</f>
        <v/>
      </c>
      <c r="D2325" s="99" t="str">
        <f>IFERROR(IF(AND(H2325&lt;&gt;"",H2325&gt;=$E$2),MAX($D$4:D2324)+1,""),"")</f>
        <v/>
      </c>
      <c r="F2325" s="40" t="s">
        <v>11357</v>
      </c>
      <c r="G2325" s="40" t="s">
        <v>11358</v>
      </c>
      <c r="H2325" s="167" t="s">
        <v>5898</v>
      </c>
      <c r="I2325" s="40" t="s">
        <v>5898</v>
      </c>
    </row>
    <row r="2326" spans="3:9" x14ac:dyDescent="0.15">
      <c r="C2326" s="40" t="str">
        <f>IFERROR(IF(AND(I2326&lt;&gt;"",I2326&gt;=$E$2),MAX($C$4:C2325)+1,""),"")</f>
        <v/>
      </c>
      <c r="D2326" s="99" t="str">
        <f>IFERROR(IF(AND(H2326&lt;&gt;"",H2326&gt;=$E$2),MAX($D$4:D2325)+1,""),"")</f>
        <v/>
      </c>
      <c r="F2326" s="40" t="s">
        <v>11359</v>
      </c>
      <c r="G2326" s="40" t="s">
        <v>11360</v>
      </c>
      <c r="H2326" s="167" t="s">
        <v>5898</v>
      </c>
      <c r="I2326" s="40" t="s">
        <v>5898</v>
      </c>
    </row>
    <row r="2327" spans="3:9" x14ac:dyDescent="0.15">
      <c r="C2327" s="40" t="str">
        <f>IFERROR(IF(AND(I2327&lt;&gt;"",I2327&gt;=$E$2),MAX($C$4:C2326)+1,""),"")</f>
        <v/>
      </c>
      <c r="D2327" s="99" t="str">
        <f>IFERROR(IF(AND(H2327&lt;&gt;"",H2327&gt;=$E$2),MAX($D$4:D2326)+1,""),"")</f>
        <v/>
      </c>
      <c r="F2327" s="40" t="s">
        <v>11361</v>
      </c>
      <c r="G2327" s="40" t="s">
        <v>11362</v>
      </c>
      <c r="H2327" s="167" t="s">
        <v>5898</v>
      </c>
      <c r="I2327" s="40" t="s">
        <v>5898</v>
      </c>
    </row>
    <row r="2328" spans="3:9" x14ac:dyDescent="0.15">
      <c r="C2328" s="40" t="str">
        <f>IFERROR(IF(AND(I2328&lt;&gt;"",I2328&gt;=$E$2),MAX($C$4:C2327)+1,""),"")</f>
        <v/>
      </c>
      <c r="D2328" s="99" t="str">
        <f>IFERROR(IF(AND(H2328&lt;&gt;"",H2328&gt;=$E$2),MAX($D$4:D2327)+1,""),"")</f>
        <v/>
      </c>
      <c r="F2328" s="40" t="s">
        <v>11363</v>
      </c>
      <c r="G2328" s="40" t="s">
        <v>11364</v>
      </c>
      <c r="H2328" s="167" t="s">
        <v>5898</v>
      </c>
      <c r="I2328" s="40" t="s">
        <v>5898</v>
      </c>
    </row>
    <row r="2329" spans="3:9" x14ac:dyDescent="0.15">
      <c r="C2329" s="40" t="str">
        <f>IFERROR(IF(AND(I2329&lt;&gt;"",I2329&gt;=$E$2),MAX($C$4:C2328)+1,""),"")</f>
        <v/>
      </c>
      <c r="D2329" s="99" t="str">
        <f>IFERROR(IF(AND(H2329&lt;&gt;"",H2329&gt;=$E$2),MAX($D$4:D2328)+1,""),"")</f>
        <v/>
      </c>
      <c r="F2329" s="40" t="s">
        <v>11365</v>
      </c>
      <c r="G2329" s="40" t="s">
        <v>11366</v>
      </c>
      <c r="H2329" s="167" t="s">
        <v>5898</v>
      </c>
      <c r="I2329" s="40" t="s">
        <v>5898</v>
      </c>
    </row>
    <row r="2330" spans="3:9" x14ac:dyDescent="0.15">
      <c r="C2330" s="40" t="str">
        <f>IFERROR(IF(AND(I2330&lt;&gt;"",I2330&gt;=$E$2),MAX($C$4:C2329)+1,""),"")</f>
        <v/>
      </c>
      <c r="D2330" s="99" t="str">
        <f>IFERROR(IF(AND(H2330&lt;&gt;"",H2330&gt;=$E$2),MAX($D$4:D2329)+1,""),"")</f>
        <v/>
      </c>
      <c r="F2330" s="40" t="s">
        <v>11367</v>
      </c>
      <c r="G2330" s="40" t="s">
        <v>11368</v>
      </c>
      <c r="H2330" s="167" t="s">
        <v>5898</v>
      </c>
      <c r="I2330" s="40" t="s">
        <v>5898</v>
      </c>
    </row>
    <row r="2331" spans="3:9" x14ac:dyDescent="0.15">
      <c r="C2331" s="40" t="str">
        <f>IFERROR(IF(AND(I2331&lt;&gt;"",I2331&gt;=$E$2),MAX($C$4:C2330)+1,""),"")</f>
        <v/>
      </c>
      <c r="D2331" s="99" t="str">
        <f>IFERROR(IF(AND(H2331&lt;&gt;"",H2331&gt;=$E$2),MAX($D$4:D2330)+1,""),"")</f>
        <v/>
      </c>
      <c r="F2331" s="40" t="s">
        <v>11369</v>
      </c>
      <c r="G2331" s="40" t="s">
        <v>11370</v>
      </c>
      <c r="H2331" s="167" t="s">
        <v>5898</v>
      </c>
      <c r="I2331" s="40" t="s">
        <v>5898</v>
      </c>
    </row>
    <row r="2332" spans="3:9" x14ac:dyDescent="0.15">
      <c r="C2332" s="40" t="str">
        <f>IFERROR(IF(AND(I2332&lt;&gt;"",I2332&gt;=$E$2),MAX($C$4:C2331)+1,""),"")</f>
        <v/>
      </c>
      <c r="D2332" s="99" t="str">
        <f>IFERROR(IF(AND(H2332&lt;&gt;"",H2332&gt;=$E$2),MAX($D$4:D2331)+1,""),"")</f>
        <v/>
      </c>
      <c r="F2332" s="40" t="s">
        <v>11371</v>
      </c>
      <c r="G2332" s="40" t="s">
        <v>11372</v>
      </c>
      <c r="H2332" s="167" t="s">
        <v>5898</v>
      </c>
      <c r="I2332" s="40" t="s">
        <v>5898</v>
      </c>
    </row>
    <row r="2333" spans="3:9" x14ac:dyDescent="0.15">
      <c r="C2333" s="40" t="str">
        <f>IFERROR(IF(AND(I2333&lt;&gt;"",I2333&gt;=$E$2),MAX($C$4:C2332)+1,""),"")</f>
        <v/>
      </c>
      <c r="D2333" s="99" t="str">
        <f>IFERROR(IF(AND(H2333&lt;&gt;"",H2333&gt;=$E$2),MAX($D$4:D2332)+1,""),"")</f>
        <v/>
      </c>
      <c r="F2333" s="40" t="s">
        <v>11373</v>
      </c>
      <c r="G2333" s="40" t="s">
        <v>11374</v>
      </c>
      <c r="H2333" s="167" t="s">
        <v>5898</v>
      </c>
      <c r="I2333" s="40" t="s">
        <v>5898</v>
      </c>
    </row>
    <row r="2334" spans="3:9" x14ac:dyDescent="0.15">
      <c r="C2334" s="40" t="str">
        <f>IFERROR(IF(AND(I2334&lt;&gt;"",I2334&gt;=$E$2),MAX($C$4:C2333)+1,""),"")</f>
        <v/>
      </c>
      <c r="D2334" s="99" t="str">
        <f>IFERROR(IF(AND(H2334&lt;&gt;"",H2334&gt;=$E$2),MAX($D$4:D2333)+1,""),"")</f>
        <v/>
      </c>
      <c r="F2334" s="40" t="s">
        <v>11375</v>
      </c>
      <c r="G2334" s="40" t="s">
        <v>11376</v>
      </c>
      <c r="H2334" s="167" t="s">
        <v>5898</v>
      </c>
      <c r="I2334" s="40" t="s">
        <v>5898</v>
      </c>
    </row>
    <row r="2335" spans="3:9" x14ac:dyDescent="0.15">
      <c r="C2335" s="40" t="str">
        <f>IFERROR(IF(AND(I2335&lt;&gt;"",I2335&gt;=$E$2),MAX($C$4:C2334)+1,""),"")</f>
        <v/>
      </c>
      <c r="D2335" s="99" t="str">
        <f>IFERROR(IF(AND(H2335&lt;&gt;"",H2335&gt;=$E$2),MAX($D$4:D2334)+1,""),"")</f>
        <v/>
      </c>
      <c r="F2335" s="40" t="s">
        <v>11377</v>
      </c>
      <c r="G2335" s="40" t="s">
        <v>11378</v>
      </c>
      <c r="H2335" s="167" t="s">
        <v>5898</v>
      </c>
      <c r="I2335" s="40" t="s">
        <v>5898</v>
      </c>
    </row>
    <row r="2336" spans="3:9" x14ac:dyDescent="0.15">
      <c r="C2336" s="40" t="str">
        <f>IFERROR(IF(AND(I2336&lt;&gt;"",I2336&gt;=$E$2),MAX($C$4:C2335)+1,""),"")</f>
        <v/>
      </c>
      <c r="D2336" s="99" t="str">
        <f>IFERROR(IF(AND(H2336&lt;&gt;"",H2336&gt;=$E$2),MAX($D$4:D2335)+1,""),"")</f>
        <v/>
      </c>
      <c r="F2336" s="40" t="s">
        <v>11379</v>
      </c>
      <c r="G2336" s="40" t="s">
        <v>11380</v>
      </c>
      <c r="H2336" s="167" t="s">
        <v>5898</v>
      </c>
      <c r="I2336" s="40" t="s">
        <v>5898</v>
      </c>
    </row>
    <row r="2337" spans="3:9" x14ac:dyDescent="0.15">
      <c r="C2337" s="40" t="str">
        <f>IFERROR(IF(AND(I2337&lt;&gt;"",I2337&gt;=$E$2),MAX($C$4:C2336)+1,""),"")</f>
        <v/>
      </c>
      <c r="D2337" s="99" t="str">
        <f>IFERROR(IF(AND(H2337&lt;&gt;"",H2337&gt;=$E$2),MAX($D$4:D2336)+1,""),"")</f>
        <v/>
      </c>
      <c r="F2337" s="40" t="s">
        <v>11381</v>
      </c>
      <c r="G2337" s="40" t="s">
        <v>11382</v>
      </c>
      <c r="H2337" s="167" t="s">
        <v>5898</v>
      </c>
      <c r="I2337" s="40" t="s">
        <v>5898</v>
      </c>
    </row>
    <row r="2338" spans="3:9" x14ac:dyDescent="0.15">
      <c r="C2338" s="40" t="str">
        <f>IFERROR(IF(AND(I2338&lt;&gt;"",I2338&gt;=$E$2),MAX($C$4:C2337)+1,""),"")</f>
        <v/>
      </c>
      <c r="D2338" s="99" t="str">
        <f>IFERROR(IF(AND(H2338&lt;&gt;"",H2338&gt;=$E$2),MAX($D$4:D2337)+1,""),"")</f>
        <v/>
      </c>
      <c r="F2338" s="40" t="s">
        <v>11383</v>
      </c>
      <c r="G2338" s="40" t="s">
        <v>11384</v>
      </c>
      <c r="H2338" s="167" t="s">
        <v>5898</v>
      </c>
      <c r="I2338" s="40" t="s">
        <v>5898</v>
      </c>
    </row>
    <row r="2339" spans="3:9" x14ac:dyDescent="0.15">
      <c r="C2339" s="40" t="str">
        <f>IFERROR(IF(AND(I2339&lt;&gt;"",I2339&gt;=$E$2),MAX($C$4:C2338)+1,""),"")</f>
        <v/>
      </c>
      <c r="D2339" s="99" t="str">
        <f>IFERROR(IF(AND(H2339&lt;&gt;"",H2339&gt;=$E$2),MAX($D$4:D2338)+1,""),"")</f>
        <v/>
      </c>
      <c r="F2339" s="40" t="s">
        <v>11385</v>
      </c>
      <c r="G2339" s="40" t="s">
        <v>11386</v>
      </c>
      <c r="H2339" s="167">
        <v>0.2</v>
      </c>
      <c r="I2339" s="40" t="s">
        <v>5898</v>
      </c>
    </row>
    <row r="2340" spans="3:9" x14ac:dyDescent="0.15">
      <c r="C2340" s="40" t="str">
        <f>IFERROR(IF(AND(I2340&lt;&gt;"",I2340&gt;=$E$2),MAX($C$4:C2339)+1,""),"")</f>
        <v/>
      </c>
      <c r="D2340" s="99" t="str">
        <f>IFERROR(IF(AND(H2340&lt;&gt;"",H2340&gt;=$E$2),MAX($D$4:D2339)+1,""),"")</f>
        <v/>
      </c>
      <c r="F2340" s="40" t="s">
        <v>11387</v>
      </c>
      <c r="G2340" s="40" t="s">
        <v>11388</v>
      </c>
      <c r="H2340" s="167">
        <v>0.5</v>
      </c>
      <c r="I2340" s="40" t="s">
        <v>5898</v>
      </c>
    </row>
    <row r="2341" spans="3:9" x14ac:dyDescent="0.15">
      <c r="C2341" s="40" t="str">
        <f>IFERROR(IF(AND(I2341&lt;&gt;"",I2341&gt;=$E$2),MAX($C$4:C2340)+1,""),"")</f>
        <v/>
      </c>
      <c r="D2341" s="99">
        <f>IFERROR(IF(AND(H2341&lt;&gt;"",H2341&gt;=$E$2),MAX($D$4:D2340)+1,""),"")</f>
        <v>103</v>
      </c>
      <c r="F2341" s="40" t="s">
        <v>11389</v>
      </c>
      <c r="G2341" s="40" t="s">
        <v>11390</v>
      </c>
      <c r="H2341" s="167">
        <v>1.5</v>
      </c>
      <c r="I2341" s="40" t="s">
        <v>5898</v>
      </c>
    </row>
    <row r="2342" spans="3:9" x14ac:dyDescent="0.15">
      <c r="C2342" s="40" t="str">
        <f>IFERROR(IF(AND(I2342&lt;&gt;"",I2342&gt;=$E$2),MAX($C$4:C2341)+1,""),"")</f>
        <v/>
      </c>
      <c r="D2342" s="99" t="str">
        <f>IFERROR(IF(AND(H2342&lt;&gt;"",H2342&gt;=$E$2),MAX($D$4:D2341)+1,""),"")</f>
        <v/>
      </c>
      <c r="F2342" s="40" t="s">
        <v>11391</v>
      </c>
      <c r="G2342" s="40" t="s">
        <v>11392</v>
      </c>
      <c r="H2342" s="167" t="s">
        <v>5898</v>
      </c>
      <c r="I2342" s="40" t="s">
        <v>5898</v>
      </c>
    </row>
    <row r="2343" spans="3:9" x14ac:dyDescent="0.15">
      <c r="C2343" s="40" t="str">
        <f>IFERROR(IF(AND(I2343&lt;&gt;"",I2343&gt;=$E$2),MAX($C$4:C2342)+1,""),"")</f>
        <v/>
      </c>
      <c r="D2343" s="99" t="str">
        <f>IFERROR(IF(AND(H2343&lt;&gt;"",H2343&gt;=$E$2),MAX($D$4:D2342)+1,""),"")</f>
        <v/>
      </c>
      <c r="F2343" s="40" t="s">
        <v>11393</v>
      </c>
      <c r="G2343" s="40" t="s">
        <v>11394</v>
      </c>
      <c r="H2343" s="167" t="s">
        <v>5898</v>
      </c>
      <c r="I2343" s="40" t="s">
        <v>5898</v>
      </c>
    </row>
    <row r="2344" spans="3:9" x14ac:dyDescent="0.15">
      <c r="C2344" s="40" t="str">
        <f>IFERROR(IF(AND(I2344&lt;&gt;"",I2344&gt;=$E$2),MAX($C$4:C2343)+1,""),"")</f>
        <v/>
      </c>
      <c r="D2344" s="99" t="str">
        <f>IFERROR(IF(AND(H2344&lt;&gt;"",H2344&gt;=$E$2),MAX($D$4:D2343)+1,""),"")</f>
        <v/>
      </c>
      <c r="F2344" s="40" t="s">
        <v>11395</v>
      </c>
      <c r="G2344" s="40" t="s">
        <v>11396</v>
      </c>
      <c r="H2344" s="167">
        <v>0.8</v>
      </c>
      <c r="I2344" s="40" t="s">
        <v>5898</v>
      </c>
    </row>
    <row r="2345" spans="3:9" x14ac:dyDescent="0.15">
      <c r="C2345" s="40" t="str">
        <f>IFERROR(IF(AND(I2345&lt;&gt;"",I2345&gt;=$E$2),MAX($C$4:C2344)+1,""),"")</f>
        <v/>
      </c>
      <c r="D2345" s="99" t="str">
        <f>IFERROR(IF(AND(H2345&lt;&gt;"",H2345&gt;=$E$2),MAX($D$4:D2344)+1,""),"")</f>
        <v/>
      </c>
      <c r="F2345" s="40" t="s">
        <v>11397</v>
      </c>
      <c r="G2345" s="40" t="s">
        <v>11398</v>
      </c>
      <c r="H2345" s="167" t="s">
        <v>5898</v>
      </c>
      <c r="I2345" s="40" t="s">
        <v>5898</v>
      </c>
    </row>
    <row r="2346" spans="3:9" x14ac:dyDescent="0.15">
      <c r="C2346" s="40" t="str">
        <f>IFERROR(IF(AND(I2346&lt;&gt;"",I2346&gt;=$E$2),MAX($C$4:C2345)+1,""),"")</f>
        <v/>
      </c>
      <c r="D2346" s="99" t="str">
        <f>IFERROR(IF(AND(H2346&lt;&gt;"",H2346&gt;=$E$2),MAX($D$4:D2345)+1,""),"")</f>
        <v/>
      </c>
      <c r="F2346" s="40" t="s">
        <v>11399</v>
      </c>
      <c r="G2346" s="40" t="s">
        <v>11400</v>
      </c>
      <c r="H2346" s="167" t="s">
        <v>5898</v>
      </c>
      <c r="I2346" s="40" t="s">
        <v>5898</v>
      </c>
    </row>
    <row r="2347" spans="3:9" x14ac:dyDescent="0.15">
      <c r="C2347" s="40" t="str">
        <f>IFERROR(IF(AND(I2347&lt;&gt;"",I2347&gt;=$E$2),MAX($C$4:C2346)+1,""),"")</f>
        <v/>
      </c>
      <c r="D2347" s="99" t="str">
        <f>IFERROR(IF(AND(H2347&lt;&gt;"",H2347&gt;=$E$2),MAX($D$4:D2346)+1,""),"")</f>
        <v/>
      </c>
      <c r="F2347" s="40" t="s">
        <v>11401</v>
      </c>
      <c r="G2347" s="40" t="s">
        <v>11402</v>
      </c>
      <c r="H2347" s="167" t="s">
        <v>5898</v>
      </c>
      <c r="I2347" s="40" t="s">
        <v>5898</v>
      </c>
    </row>
    <row r="2348" spans="3:9" x14ac:dyDescent="0.15">
      <c r="C2348" s="40" t="str">
        <f>IFERROR(IF(AND(I2348&lt;&gt;"",I2348&gt;=$E$2),MAX($C$4:C2347)+1,""),"")</f>
        <v/>
      </c>
      <c r="D2348" s="99" t="str">
        <f>IFERROR(IF(AND(H2348&lt;&gt;"",H2348&gt;=$E$2),MAX($D$4:D2347)+1,""),"")</f>
        <v/>
      </c>
      <c r="F2348" s="40" t="s">
        <v>11403</v>
      </c>
      <c r="G2348" s="40" t="s">
        <v>11404</v>
      </c>
      <c r="H2348" s="167" t="s">
        <v>5898</v>
      </c>
      <c r="I2348" s="40" t="s">
        <v>5898</v>
      </c>
    </row>
    <row r="2349" spans="3:9" x14ac:dyDescent="0.15">
      <c r="C2349" s="40" t="str">
        <f>IFERROR(IF(AND(I2349&lt;&gt;"",I2349&gt;=$E$2),MAX($C$4:C2348)+1,""),"")</f>
        <v/>
      </c>
      <c r="D2349" s="99" t="str">
        <f>IFERROR(IF(AND(H2349&lt;&gt;"",H2349&gt;=$E$2),MAX($D$4:D2348)+1,""),"")</f>
        <v/>
      </c>
      <c r="F2349" s="40" t="s">
        <v>11405</v>
      </c>
      <c r="G2349" s="40" t="s">
        <v>11406</v>
      </c>
      <c r="H2349" s="167" t="s">
        <v>5898</v>
      </c>
      <c r="I2349" s="40" t="s">
        <v>5898</v>
      </c>
    </row>
    <row r="2350" spans="3:9" x14ac:dyDescent="0.15">
      <c r="C2350" s="40" t="str">
        <f>IFERROR(IF(AND(I2350&lt;&gt;"",I2350&gt;=$E$2),MAX($C$4:C2349)+1,""),"")</f>
        <v/>
      </c>
      <c r="D2350" s="99" t="str">
        <f>IFERROR(IF(AND(H2350&lt;&gt;"",H2350&gt;=$E$2),MAX($D$4:D2349)+1,""),"")</f>
        <v/>
      </c>
      <c r="F2350" s="40" t="s">
        <v>11407</v>
      </c>
      <c r="G2350" s="40" t="s">
        <v>11408</v>
      </c>
      <c r="H2350" s="167" t="s">
        <v>5898</v>
      </c>
      <c r="I2350" s="40" t="s">
        <v>5898</v>
      </c>
    </row>
    <row r="2351" spans="3:9" x14ac:dyDescent="0.15">
      <c r="C2351" s="40" t="str">
        <f>IFERROR(IF(AND(I2351&lt;&gt;"",I2351&gt;=$E$2),MAX($C$4:C2350)+1,""),"")</f>
        <v/>
      </c>
      <c r="D2351" s="99" t="str">
        <f>IFERROR(IF(AND(H2351&lt;&gt;"",H2351&gt;=$E$2),MAX($D$4:D2350)+1,""),"")</f>
        <v/>
      </c>
      <c r="F2351" s="40" t="s">
        <v>11409</v>
      </c>
      <c r="G2351" s="40" t="s">
        <v>11410</v>
      </c>
      <c r="H2351" s="167" t="s">
        <v>5898</v>
      </c>
      <c r="I2351" s="40" t="s">
        <v>5898</v>
      </c>
    </row>
    <row r="2352" spans="3:9" x14ac:dyDescent="0.15">
      <c r="C2352" s="40" t="str">
        <f>IFERROR(IF(AND(I2352&lt;&gt;"",I2352&gt;=$E$2),MAX($C$4:C2351)+1,""),"")</f>
        <v/>
      </c>
      <c r="D2352" s="99" t="str">
        <f>IFERROR(IF(AND(H2352&lt;&gt;"",H2352&gt;=$E$2),MAX($D$4:D2351)+1,""),"")</f>
        <v/>
      </c>
      <c r="F2352" s="40" t="s">
        <v>11411</v>
      </c>
      <c r="G2352" s="40" t="s">
        <v>11412</v>
      </c>
      <c r="H2352" s="167">
        <v>1</v>
      </c>
      <c r="I2352" s="40" t="s">
        <v>5898</v>
      </c>
    </row>
    <row r="2353" spans="3:9" x14ac:dyDescent="0.15">
      <c r="C2353" s="40" t="str">
        <f>IFERROR(IF(AND(I2353&lt;&gt;"",I2353&gt;=$E$2),MAX($C$4:C2352)+1,""),"")</f>
        <v/>
      </c>
      <c r="D2353" s="99" t="str">
        <f>IFERROR(IF(AND(H2353&lt;&gt;"",H2353&gt;=$E$2),MAX($D$4:D2352)+1,""),"")</f>
        <v/>
      </c>
      <c r="F2353" s="40" t="s">
        <v>11413</v>
      </c>
      <c r="G2353" s="40" t="s">
        <v>11414</v>
      </c>
      <c r="H2353" s="167">
        <v>0.5</v>
      </c>
      <c r="I2353" s="40" t="s">
        <v>5898</v>
      </c>
    </row>
    <row r="2354" spans="3:9" x14ac:dyDescent="0.15">
      <c r="C2354" s="40" t="str">
        <f>IFERROR(IF(AND(I2354&lt;&gt;"",I2354&gt;=$E$2),MAX($C$4:C2353)+1,""),"")</f>
        <v/>
      </c>
      <c r="D2354" s="99" t="str">
        <f>IFERROR(IF(AND(H2354&lt;&gt;"",H2354&gt;=$E$2),MAX($D$4:D2353)+1,""),"")</f>
        <v/>
      </c>
      <c r="F2354" s="40" t="s">
        <v>11415</v>
      </c>
      <c r="G2354" s="40" t="s">
        <v>11416</v>
      </c>
      <c r="H2354" s="167" t="s">
        <v>5898</v>
      </c>
      <c r="I2354" s="40" t="s">
        <v>5898</v>
      </c>
    </row>
    <row r="2355" spans="3:9" x14ac:dyDescent="0.15">
      <c r="C2355" s="40" t="str">
        <f>IFERROR(IF(AND(I2355&lt;&gt;"",I2355&gt;=$E$2),MAX($C$4:C2354)+1,""),"")</f>
        <v/>
      </c>
      <c r="D2355" s="99" t="str">
        <f>IFERROR(IF(AND(H2355&lt;&gt;"",H2355&gt;=$E$2),MAX($D$4:D2354)+1,""),"")</f>
        <v/>
      </c>
      <c r="F2355" s="40" t="s">
        <v>11417</v>
      </c>
      <c r="G2355" s="40" t="s">
        <v>11418</v>
      </c>
      <c r="H2355" s="167" t="s">
        <v>5898</v>
      </c>
      <c r="I2355" s="40" t="s">
        <v>5898</v>
      </c>
    </row>
    <row r="2356" spans="3:9" x14ac:dyDescent="0.15">
      <c r="C2356" s="40" t="str">
        <f>IFERROR(IF(AND(I2356&lt;&gt;"",I2356&gt;=$E$2),MAX($C$4:C2355)+1,""),"")</f>
        <v/>
      </c>
      <c r="D2356" s="99" t="str">
        <f>IFERROR(IF(AND(H2356&lt;&gt;"",H2356&gt;=$E$2),MAX($D$4:D2355)+1,""),"")</f>
        <v/>
      </c>
      <c r="F2356" s="40" t="s">
        <v>11419</v>
      </c>
      <c r="G2356" s="40" t="s">
        <v>11420</v>
      </c>
      <c r="H2356" s="167" t="s">
        <v>5898</v>
      </c>
      <c r="I2356" s="40" t="s">
        <v>5898</v>
      </c>
    </row>
    <row r="2357" spans="3:9" x14ac:dyDescent="0.15">
      <c r="C2357" s="40" t="str">
        <f>IFERROR(IF(AND(I2357&lt;&gt;"",I2357&gt;=$E$2),MAX($C$4:C2356)+1,""),"")</f>
        <v/>
      </c>
      <c r="D2357" s="99" t="str">
        <f>IFERROR(IF(AND(H2357&lt;&gt;"",H2357&gt;=$E$2),MAX($D$4:D2356)+1,""),"")</f>
        <v/>
      </c>
      <c r="F2357" s="40" t="s">
        <v>11421</v>
      </c>
      <c r="G2357" s="40" t="s">
        <v>11422</v>
      </c>
      <c r="H2357" s="167" t="s">
        <v>5898</v>
      </c>
      <c r="I2357" s="40" t="s">
        <v>5898</v>
      </c>
    </row>
    <row r="2358" spans="3:9" x14ac:dyDescent="0.15">
      <c r="C2358" s="40" t="str">
        <f>IFERROR(IF(AND(I2358&lt;&gt;"",I2358&gt;=$E$2),MAX($C$4:C2357)+1,""),"")</f>
        <v/>
      </c>
      <c r="D2358" s="99" t="str">
        <f>IFERROR(IF(AND(H2358&lt;&gt;"",H2358&gt;=$E$2),MAX($D$4:D2357)+1,""),"")</f>
        <v/>
      </c>
      <c r="F2358" s="40" t="s">
        <v>11423</v>
      </c>
      <c r="G2358" s="40" t="s">
        <v>11424</v>
      </c>
      <c r="H2358" s="167" t="s">
        <v>5898</v>
      </c>
      <c r="I2358" s="40" t="s">
        <v>5898</v>
      </c>
    </row>
    <row r="2359" spans="3:9" x14ac:dyDescent="0.15">
      <c r="C2359" s="40" t="str">
        <f>IFERROR(IF(AND(I2359&lt;&gt;"",I2359&gt;=$E$2),MAX($C$4:C2358)+1,""),"")</f>
        <v/>
      </c>
      <c r="D2359" s="99" t="str">
        <f>IFERROR(IF(AND(H2359&lt;&gt;"",H2359&gt;=$E$2),MAX($D$4:D2358)+1,""),"")</f>
        <v/>
      </c>
      <c r="F2359" s="40" t="s">
        <v>11425</v>
      </c>
      <c r="G2359" s="40" t="s">
        <v>11426</v>
      </c>
      <c r="H2359" s="167" t="s">
        <v>5898</v>
      </c>
      <c r="I2359" s="40" t="s">
        <v>5898</v>
      </c>
    </row>
    <row r="2360" spans="3:9" x14ac:dyDescent="0.15">
      <c r="C2360" s="40" t="str">
        <f>IFERROR(IF(AND(I2360&lt;&gt;"",I2360&gt;=$E$2),MAX($C$4:C2359)+1,""),"")</f>
        <v/>
      </c>
      <c r="D2360" s="99" t="str">
        <f>IFERROR(IF(AND(H2360&lt;&gt;"",H2360&gt;=$E$2),MAX($D$4:D2359)+1,""),"")</f>
        <v/>
      </c>
      <c r="F2360" s="40" t="s">
        <v>11427</v>
      </c>
      <c r="G2360" s="40" t="s">
        <v>11428</v>
      </c>
      <c r="H2360" s="167" t="s">
        <v>5898</v>
      </c>
      <c r="I2360" s="40" t="s">
        <v>5898</v>
      </c>
    </row>
    <row r="2361" spans="3:9" x14ac:dyDescent="0.15">
      <c r="C2361" s="40" t="str">
        <f>IFERROR(IF(AND(I2361&lt;&gt;"",I2361&gt;=$E$2),MAX($C$4:C2360)+1,""),"")</f>
        <v/>
      </c>
      <c r="D2361" s="99" t="str">
        <f>IFERROR(IF(AND(H2361&lt;&gt;"",H2361&gt;=$E$2),MAX($D$4:D2360)+1,""),"")</f>
        <v/>
      </c>
      <c r="F2361" s="40" t="s">
        <v>11429</v>
      </c>
      <c r="G2361" s="40" t="s">
        <v>11430</v>
      </c>
      <c r="H2361" s="167" t="s">
        <v>5898</v>
      </c>
      <c r="I2361" s="40" t="s">
        <v>5898</v>
      </c>
    </row>
    <row r="2362" spans="3:9" x14ac:dyDescent="0.15">
      <c r="C2362" s="40" t="str">
        <f>IFERROR(IF(AND(I2362&lt;&gt;"",I2362&gt;=$E$2),MAX($C$4:C2361)+1,""),"")</f>
        <v/>
      </c>
      <c r="D2362" s="99" t="str">
        <f>IFERROR(IF(AND(H2362&lt;&gt;"",H2362&gt;=$E$2),MAX($D$4:D2361)+1,""),"")</f>
        <v/>
      </c>
      <c r="F2362" s="40" t="s">
        <v>11431</v>
      </c>
      <c r="G2362" s="40" t="s">
        <v>11432</v>
      </c>
      <c r="H2362" s="167" t="s">
        <v>5898</v>
      </c>
      <c r="I2362" s="40" t="s">
        <v>5898</v>
      </c>
    </row>
    <row r="2363" spans="3:9" x14ac:dyDescent="0.15">
      <c r="C2363" s="40" t="str">
        <f>IFERROR(IF(AND(I2363&lt;&gt;"",I2363&gt;=$E$2),MAX($C$4:C2362)+1,""),"")</f>
        <v/>
      </c>
      <c r="D2363" s="99" t="str">
        <f>IFERROR(IF(AND(H2363&lt;&gt;"",H2363&gt;=$E$2),MAX($D$4:D2362)+1,""),"")</f>
        <v/>
      </c>
      <c r="F2363" s="40" t="s">
        <v>11433</v>
      </c>
      <c r="G2363" s="40" t="s">
        <v>11434</v>
      </c>
      <c r="H2363" s="167" t="s">
        <v>5898</v>
      </c>
      <c r="I2363" s="40" t="s">
        <v>5898</v>
      </c>
    </row>
    <row r="2364" spans="3:9" x14ac:dyDescent="0.15">
      <c r="C2364" s="40" t="str">
        <f>IFERROR(IF(AND(I2364&lt;&gt;"",I2364&gt;=$E$2),MAX($C$4:C2363)+1,""),"")</f>
        <v/>
      </c>
      <c r="D2364" s="99" t="str">
        <f>IFERROR(IF(AND(H2364&lt;&gt;"",H2364&gt;=$E$2),MAX($D$4:D2363)+1,""),"")</f>
        <v/>
      </c>
      <c r="F2364" s="40" t="s">
        <v>11435</v>
      </c>
      <c r="G2364" s="40" t="s">
        <v>11436</v>
      </c>
      <c r="H2364" s="167" t="s">
        <v>5898</v>
      </c>
      <c r="I2364" s="40" t="s">
        <v>5898</v>
      </c>
    </row>
    <row r="2365" spans="3:9" x14ac:dyDescent="0.15">
      <c r="C2365" s="40" t="str">
        <f>IFERROR(IF(AND(I2365&lt;&gt;"",I2365&gt;=$E$2),MAX($C$4:C2364)+1,""),"")</f>
        <v/>
      </c>
      <c r="D2365" s="99" t="str">
        <f>IFERROR(IF(AND(H2365&lt;&gt;"",H2365&gt;=$E$2),MAX($D$4:D2364)+1,""),"")</f>
        <v/>
      </c>
      <c r="F2365" s="40" t="s">
        <v>11437</v>
      </c>
      <c r="G2365" s="40" t="s">
        <v>11438</v>
      </c>
      <c r="H2365" s="167" t="s">
        <v>5898</v>
      </c>
      <c r="I2365" s="40" t="s">
        <v>5898</v>
      </c>
    </row>
    <row r="2366" spans="3:9" x14ac:dyDescent="0.15">
      <c r="C2366" s="40" t="str">
        <f>IFERROR(IF(AND(I2366&lt;&gt;"",I2366&gt;=$E$2),MAX($C$4:C2365)+1,""),"")</f>
        <v/>
      </c>
      <c r="D2366" s="99" t="str">
        <f>IFERROR(IF(AND(H2366&lt;&gt;"",H2366&gt;=$E$2),MAX($D$4:D2365)+1,""),"")</f>
        <v/>
      </c>
      <c r="F2366" s="40" t="s">
        <v>11439</v>
      </c>
      <c r="G2366" s="40" t="s">
        <v>11440</v>
      </c>
      <c r="H2366" s="167" t="s">
        <v>5898</v>
      </c>
      <c r="I2366" s="40" t="s">
        <v>5898</v>
      </c>
    </row>
    <row r="2367" spans="3:9" x14ac:dyDescent="0.15">
      <c r="C2367" s="40" t="str">
        <f>IFERROR(IF(AND(I2367&lt;&gt;"",I2367&gt;=$E$2),MAX($C$4:C2366)+1,""),"")</f>
        <v/>
      </c>
      <c r="D2367" s="99" t="str">
        <f>IFERROR(IF(AND(H2367&lt;&gt;"",H2367&gt;=$E$2),MAX($D$4:D2366)+1,""),"")</f>
        <v/>
      </c>
      <c r="F2367" s="40" t="s">
        <v>11441</v>
      </c>
      <c r="G2367" s="40" t="s">
        <v>11442</v>
      </c>
      <c r="H2367" s="167" t="s">
        <v>5898</v>
      </c>
      <c r="I2367" s="40" t="s">
        <v>5898</v>
      </c>
    </row>
    <row r="2368" spans="3:9" x14ac:dyDescent="0.15">
      <c r="C2368" s="40" t="str">
        <f>IFERROR(IF(AND(I2368&lt;&gt;"",I2368&gt;=$E$2),MAX($C$4:C2367)+1,""),"")</f>
        <v/>
      </c>
      <c r="D2368" s="99" t="str">
        <f>IFERROR(IF(AND(H2368&lt;&gt;"",H2368&gt;=$E$2),MAX($D$4:D2367)+1,""),"")</f>
        <v/>
      </c>
      <c r="F2368" s="40" t="s">
        <v>11443</v>
      </c>
      <c r="G2368" s="40" t="s">
        <v>11444</v>
      </c>
      <c r="H2368" s="167" t="s">
        <v>5898</v>
      </c>
      <c r="I2368" s="40" t="s">
        <v>5898</v>
      </c>
    </row>
    <row r="2369" spans="3:9" x14ac:dyDescent="0.15">
      <c r="C2369" s="40" t="str">
        <f>IFERROR(IF(AND(I2369&lt;&gt;"",I2369&gt;=$E$2),MAX($C$4:C2368)+1,""),"")</f>
        <v/>
      </c>
      <c r="D2369" s="99" t="str">
        <f>IFERROR(IF(AND(H2369&lt;&gt;"",H2369&gt;=$E$2),MAX($D$4:D2368)+1,""),"")</f>
        <v/>
      </c>
      <c r="F2369" s="40" t="s">
        <v>11445</v>
      </c>
      <c r="G2369" s="40" t="s">
        <v>11446</v>
      </c>
      <c r="H2369" s="167" t="s">
        <v>5898</v>
      </c>
      <c r="I2369" s="40" t="s">
        <v>5898</v>
      </c>
    </row>
    <row r="2370" spans="3:9" x14ac:dyDescent="0.15">
      <c r="C2370" s="40" t="str">
        <f>IFERROR(IF(AND(I2370&lt;&gt;"",I2370&gt;=$E$2),MAX($C$4:C2369)+1,""),"")</f>
        <v/>
      </c>
      <c r="D2370" s="99" t="str">
        <f>IFERROR(IF(AND(H2370&lt;&gt;"",H2370&gt;=$E$2),MAX($D$4:D2369)+1,""),"")</f>
        <v/>
      </c>
      <c r="F2370" s="40" t="s">
        <v>11447</v>
      </c>
      <c r="G2370" s="40" t="s">
        <v>11448</v>
      </c>
      <c r="H2370" s="167" t="s">
        <v>5898</v>
      </c>
      <c r="I2370" s="40" t="s">
        <v>5898</v>
      </c>
    </row>
    <row r="2371" spans="3:9" x14ac:dyDescent="0.15">
      <c r="C2371" s="40" t="str">
        <f>IFERROR(IF(AND(I2371&lt;&gt;"",I2371&gt;=$E$2),MAX($C$4:C2370)+1,""),"")</f>
        <v/>
      </c>
      <c r="D2371" s="99" t="str">
        <f>IFERROR(IF(AND(H2371&lt;&gt;"",H2371&gt;=$E$2),MAX($D$4:D2370)+1,""),"")</f>
        <v/>
      </c>
      <c r="F2371" s="40" t="s">
        <v>11449</v>
      </c>
      <c r="G2371" s="40" t="s">
        <v>11450</v>
      </c>
      <c r="H2371" s="167" t="s">
        <v>5898</v>
      </c>
      <c r="I2371" s="40" t="s">
        <v>5898</v>
      </c>
    </row>
    <row r="2372" spans="3:9" x14ac:dyDescent="0.15">
      <c r="C2372" s="40" t="str">
        <f>IFERROR(IF(AND(I2372&lt;&gt;"",I2372&gt;=$E$2),MAX($C$4:C2371)+1,""),"")</f>
        <v/>
      </c>
      <c r="D2372" s="99" t="str">
        <f>IFERROR(IF(AND(H2372&lt;&gt;"",H2372&gt;=$E$2),MAX($D$4:D2371)+1,""),"")</f>
        <v/>
      </c>
      <c r="F2372" s="40" t="s">
        <v>11451</v>
      </c>
      <c r="G2372" s="40" t="s">
        <v>11452</v>
      </c>
      <c r="H2372" s="167" t="s">
        <v>5898</v>
      </c>
      <c r="I2372" s="40" t="s">
        <v>5898</v>
      </c>
    </row>
    <row r="2373" spans="3:9" x14ac:dyDescent="0.15">
      <c r="C2373" s="40" t="str">
        <f>IFERROR(IF(AND(I2373&lt;&gt;"",I2373&gt;=$E$2),MAX($C$4:C2372)+1,""),"")</f>
        <v/>
      </c>
      <c r="D2373" s="99" t="str">
        <f>IFERROR(IF(AND(H2373&lt;&gt;"",H2373&gt;=$E$2),MAX($D$4:D2372)+1,""),"")</f>
        <v/>
      </c>
      <c r="F2373" s="40" t="s">
        <v>11453</v>
      </c>
      <c r="G2373" s="40" t="s">
        <v>11454</v>
      </c>
      <c r="H2373" s="167" t="s">
        <v>5898</v>
      </c>
      <c r="I2373" s="40" t="s">
        <v>5898</v>
      </c>
    </row>
    <row r="2374" spans="3:9" x14ac:dyDescent="0.15">
      <c r="C2374" s="40" t="str">
        <f>IFERROR(IF(AND(I2374&lt;&gt;"",I2374&gt;=$E$2),MAX($C$4:C2373)+1,""),"")</f>
        <v/>
      </c>
      <c r="D2374" s="99" t="str">
        <f>IFERROR(IF(AND(H2374&lt;&gt;"",H2374&gt;=$E$2),MAX($D$4:D2373)+1,""),"")</f>
        <v/>
      </c>
      <c r="F2374" s="40" t="s">
        <v>11455</v>
      </c>
      <c r="G2374" s="40" t="s">
        <v>11456</v>
      </c>
      <c r="H2374" s="167" t="s">
        <v>5898</v>
      </c>
      <c r="I2374" s="40" t="s">
        <v>5898</v>
      </c>
    </row>
    <row r="2375" spans="3:9" x14ac:dyDescent="0.15">
      <c r="C2375" s="40" t="str">
        <f>IFERROR(IF(AND(I2375&lt;&gt;"",I2375&gt;=$E$2),MAX($C$4:C2374)+1,""),"")</f>
        <v/>
      </c>
      <c r="D2375" s="99" t="str">
        <f>IFERROR(IF(AND(H2375&lt;&gt;"",H2375&gt;=$E$2),MAX($D$4:D2374)+1,""),"")</f>
        <v/>
      </c>
      <c r="F2375" s="40" t="s">
        <v>11457</v>
      </c>
      <c r="G2375" s="40" t="s">
        <v>11458</v>
      </c>
      <c r="H2375" s="167" t="s">
        <v>5898</v>
      </c>
      <c r="I2375" s="40" t="s">
        <v>5898</v>
      </c>
    </row>
    <row r="2376" spans="3:9" x14ac:dyDescent="0.15">
      <c r="C2376" s="40" t="str">
        <f>IFERROR(IF(AND(I2376&lt;&gt;"",I2376&gt;=$E$2),MAX($C$4:C2375)+1,""),"")</f>
        <v/>
      </c>
      <c r="D2376" s="99" t="str">
        <f>IFERROR(IF(AND(H2376&lt;&gt;"",H2376&gt;=$E$2),MAX($D$4:D2375)+1,""),"")</f>
        <v/>
      </c>
      <c r="F2376" s="40" t="s">
        <v>11459</v>
      </c>
      <c r="G2376" s="40" t="s">
        <v>11460</v>
      </c>
      <c r="H2376" s="167" t="s">
        <v>5898</v>
      </c>
      <c r="I2376" s="40" t="s">
        <v>5898</v>
      </c>
    </row>
    <row r="2377" spans="3:9" x14ac:dyDescent="0.15">
      <c r="C2377" s="40" t="str">
        <f>IFERROR(IF(AND(I2377&lt;&gt;"",I2377&gt;=$E$2),MAX($C$4:C2376)+1,""),"")</f>
        <v/>
      </c>
      <c r="D2377" s="99" t="str">
        <f>IFERROR(IF(AND(H2377&lt;&gt;"",H2377&gt;=$E$2),MAX($D$4:D2376)+1,""),"")</f>
        <v/>
      </c>
      <c r="F2377" s="40" t="s">
        <v>11461</v>
      </c>
      <c r="G2377" s="40" t="s">
        <v>11462</v>
      </c>
      <c r="H2377" s="167" t="s">
        <v>5898</v>
      </c>
      <c r="I2377" s="40" t="s">
        <v>5898</v>
      </c>
    </row>
    <row r="2378" spans="3:9" x14ac:dyDescent="0.15">
      <c r="C2378" s="40" t="str">
        <f>IFERROR(IF(AND(I2378&lt;&gt;"",I2378&gt;=$E$2),MAX($C$4:C2377)+1,""),"")</f>
        <v/>
      </c>
      <c r="D2378" s="99" t="str">
        <f>IFERROR(IF(AND(H2378&lt;&gt;"",H2378&gt;=$E$2),MAX($D$4:D2377)+1,""),"")</f>
        <v/>
      </c>
      <c r="F2378" s="40" t="s">
        <v>11463</v>
      </c>
      <c r="G2378" s="40" t="s">
        <v>11464</v>
      </c>
      <c r="H2378" s="167" t="s">
        <v>5898</v>
      </c>
      <c r="I2378" s="40" t="s">
        <v>5898</v>
      </c>
    </row>
    <row r="2379" spans="3:9" x14ac:dyDescent="0.15">
      <c r="C2379" s="40" t="str">
        <f>IFERROR(IF(AND(I2379&lt;&gt;"",I2379&gt;=$E$2),MAX($C$4:C2378)+1,""),"")</f>
        <v/>
      </c>
      <c r="D2379" s="99" t="str">
        <f>IFERROR(IF(AND(H2379&lt;&gt;"",H2379&gt;=$E$2),MAX($D$4:D2378)+1,""),"")</f>
        <v/>
      </c>
      <c r="F2379" s="40" t="s">
        <v>11465</v>
      </c>
      <c r="G2379" s="40" t="s">
        <v>11466</v>
      </c>
      <c r="H2379" s="167" t="s">
        <v>5898</v>
      </c>
      <c r="I2379" s="40" t="s">
        <v>5898</v>
      </c>
    </row>
    <row r="2380" spans="3:9" x14ac:dyDescent="0.15">
      <c r="C2380" s="40" t="str">
        <f>IFERROR(IF(AND(I2380&lt;&gt;"",I2380&gt;=$E$2),MAX($C$4:C2379)+1,""),"")</f>
        <v/>
      </c>
      <c r="D2380" s="99" t="str">
        <f>IFERROR(IF(AND(H2380&lt;&gt;"",H2380&gt;=$E$2),MAX($D$4:D2379)+1,""),"")</f>
        <v/>
      </c>
      <c r="F2380" s="40" t="s">
        <v>11467</v>
      </c>
      <c r="G2380" s="40" t="s">
        <v>11468</v>
      </c>
      <c r="H2380" s="167" t="s">
        <v>5898</v>
      </c>
      <c r="I2380" s="40" t="s">
        <v>5898</v>
      </c>
    </row>
    <row r="2381" spans="3:9" x14ac:dyDescent="0.15">
      <c r="C2381" s="40" t="str">
        <f>IFERROR(IF(AND(I2381&lt;&gt;"",I2381&gt;=$E$2),MAX($C$4:C2380)+1,""),"")</f>
        <v/>
      </c>
      <c r="D2381" s="99" t="str">
        <f>IFERROR(IF(AND(H2381&lt;&gt;"",H2381&gt;=$E$2),MAX($D$4:D2380)+1,""),"")</f>
        <v/>
      </c>
      <c r="F2381" s="40" t="s">
        <v>11469</v>
      </c>
      <c r="G2381" s="40" t="s">
        <v>11470</v>
      </c>
      <c r="H2381" s="167" t="s">
        <v>5898</v>
      </c>
      <c r="I2381" s="40" t="s">
        <v>5898</v>
      </c>
    </row>
    <row r="2382" spans="3:9" x14ac:dyDescent="0.15">
      <c r="C2382" s="40" t="str">
        <f>IFERROR(IF(AND(I2382&lt;&gt;"",I2382&gt;=$E$2),MAX($C$4:C2381)+1,""),"")</f>
        <v/>
      </c>
      <c r="D2382" s="99" t="str">
        <f>IFERROR(IF(AND(H2382&lt;&gt;"",H2382&gt;=$E$2),MAX($D$4:D2381)+1,""),"")</f>
        <v/>
      </c>
      <c r="F2382" s="40" t="s">
        <v>11471</v>
      </c>
      <c r="G2382" s="40" t="s">
        <v>11472</v>
      </c>
      <c r="H2382" s="167" t="s">
        <v>5898</v>
      </c>
      <c r="I2382" s="40" t="s">
        <v>5898</v>
      </c>
    </row>
    <row r="2383" spans="3:9" x14ac:dyDescent="0.15">
      <c r="C2383" s="40" t="str">
        <f>IFERROR(IF(AND(I2383&lt;&gt;"",I2383&gt;=$E$2),MAX($C$4:C2382)+1,""),"")</f>
        <v/>
      </c>
      <c r="D2383" s="99" t="str">
        <f>IFERROR(IF(AND(H2383&lt;&gt;"",H2383&gt;=$E$2),MAX($D$4:D2382)+1,""),"")</f>
        <v/>
      </c>
      <c r="F2383" s="40" t="s">
        <v>11473</v>
      </c>
      <c r="G2383" s="40" t="s">
        <v>11474</v>
      </c>
      <c r="H2383" s="167" t="s">
        <v>5898</v>
      </c>
      <c r="I2383" s="40" t="s">
        <v>5898</v>
      </c>
    </row>
    <row r="2384" spans="3:9" x14ac:dyDescent="0.15">
      <c r="C2384" s="40" t="str">
        <f>IFERROR(IF(AND(I2384&lt;&gt;"",I2384&gt;=$E$2),MAX($C$4:C2383)+1,""),"")</f>
        <v/>
      </c>
      <c r="D2384" s="99" t="str">
        <f>IFERROR(IF(AND(H2384&lt;&gt;"",H2384&gt;=$E$2),MAX($D$4:D2383)+1,""),"")</f>
        <v/>
      </c>
      <c r="F2384" s="40" t="s">
        <v>11475</v>
      </c>
      <c r="G2384" s="40" t="s">
        <v>11476</v>
      </c>
      <c r="H2384" s="167" t="s">
        <v>5898</v>
      </c>
      <c r="I2384" s="40" t="s">
        <v>5898</v>
      </c>
    </row>
    <row r="2385" spans="3:9" x14ac:dyDescent="0.15">
      <c r="C2385" s="40" t="str">
        <f>IFERROR(IF(AND(I2385&lt;&gt;"",I2385&gt;=$E$2),MAX($C$4:C2384)+1,""),"")</f>
        <v/>
      </c>
      <c r="D2385" s="99" t="str">
        <f>IFERROR(IF(AND(H2385&lt;&gt;"",H2385&gt;=$E$2),MAX($D$4:D2384)+1,""),"")</f>
        <v/>
      </c>
      <c r="F2385" s="40" t="s">
        <v>11477</v>
      </c>
      <c r="G2385" s="40" t="s">
        <v>11478</v>
      </c>
      <c r="H2385" s="167" t="s">
        <v>5898</v>
      </c>
      <c r="I2385" s="40" t="s">
        <v>5898</v>
      </c>
    </row>
    <row r="2386" spans="3:9" x14ac:dyDescent="0.15">
      <c r="C2386" s="40" t="str">
        <f>IFERROR(IF(AND(I2386&lt;&gt;"",I2386&gt;=$E$2),MAX($C$4:C2385)+1,""),"")</f>
        <v/>
      </c>
      <c r="D2386" s="99" t="str">
        <f>IFERROR(IF(AND(H2386&lt;&gt;"",H2386&gt;=$E$2),MAX($D$4:D2385)+1,""),"")</f>
        <v/>
      </c>
      <c r="F2386" s="40" t="s">
        <v>11479</v>
      </c>
      <c r="G2386" s="40" t="s">
        <v>11480</v>
      </c>
      <c r="H2386" s="167" t="s">
        <v>5898</v>
      </c>
      <c r="I2386" s="40" t="s">
        <v>5898</v>
      </c>
    </row>
    <row r="2387" spans="3:9" x14ac:dyDescent="0.15">
      <c r="C2387" s="40" t="str">
        <f>IFERROR(IF(AND(I2387&lt;&gt;"",I2387&gt;=$E$2),MAX($C$4:C2386)+1,""),"")</f>
        <v/>
      </c>
      <c r="D2387" s="99" t="str">
        <f>IFERROR(IF(AND(H2387&lt;&gt;"",H2387&gt;=$E$2),MAX($D$4:D2386)+1,""),"")</f>
        <v/>
      </c>
      <c r="F2387" s="40" t="s">
        <v>11481</v>
      </c>
      <c r="G2387" s="40" t="s">
        <v>11482</v>
      </c>
      <c r="H2387" s="167" t="s">
        <v>5898</v>
      </c>
      <c r="I2387" s="40" t="s">
        <v>5898</v>
      </c>
    </row>
    <row r="2388" spans="3:9" x14ac:dyDescent="0.15">
      <c r="C2388" s="40" t="str">
        <f>IFERROR(IF(AND(I2388&lt;&gt;"",I2388&gt;=$E$2),MAX($C$4:C2387)+1,""),"")</f>
        <v/>
      </c>
      <c r="D2388" s="99" t="str">
        <f>IFERROR(IF(AND(H2388&lt;&gt;"",H2388&gt;=$E$2),MAX($D$4:D2387)+1,""),"")</f>
        <v/>
      </c>
      <c r="F2388" s="40" t="s">
        <v>11483</v>
      </c>
      <c r="G2388" s="40" t="s">
        <v>11484</v>
      </c>
      <c r="H2388" s="167" t="s">
        <v>5898</v>
      </c>
      <c r="I2388" s="40" t="s">
        <v>5898</v>
      </c>
    </row>
    <row r="2389" spans="3:9" x14ac:dyDescent="0.15">
      <c r="C2389" s="40" t="str">
        <f>IFERROR(IF(AND(I2389&lt;&gt;"",I2389&gt;=$E$2),MAX($C$4:C2388)+1,""),"")</f>
        <v/>
      </c>
      <c r="D2389" s="99" t="str">
        <f>IFERROR(IF(AND(H2389&lt;&gt;"",H2389&gt;=$E$2),MAX($D$4:D2388)+1,""),"")</f>
        <v/>
      </c>
      <c r="F2389" s="40" t="s">
        <v>11485</v>
      </c>
      <c r="G2389" s="40" t="s">
        <v>11486</v>
      </c>
      <c r="H2389" s="167">
        <v>0.5</v>
      </c>
      <c r="I2389" s="40" t="s">
        <v>5898</v>
      </c>
    </row>
    <row r="2390" spans="3:9" x14ac:dyDescent="0.15">
      <c r="C2390" s="40" t="str">
        <f>IFERROR(IF(AND(I2390&lt;&gt;"",I2390&gt;=$E$2),MAX($C$4:C2389)+1,""),"")</f>
        <v/>
      </c>
      <c r="D2390" s="99" t="str">
        <f>IFERROR(IF(AND(H2390&lt;&gt;"",H2390&gt;=$E$2),MAX($D$4:D2389)+1,""),"")</f>
        <v/>
      </c>
      <c r="F2390" s="40" t="s">
        <v>11487</v>
      </c>
      <c r="G2390" s="40" t="s">
        <v>11488</v>
      </c>
      <c r="H2390" s="167" t="s">
        <v>5898</v>
      </c>
      <c r="I2390" s="40" t="s">
        <v>5898</v>
      </c>
    </row>
    <row r="2391" spans="3:9" x14ac:dyDescent="0.15">
      <c r="C2391" s="40" t="str">
        <f>IFERROR(IF(AND(I2391&lt;&gt;"",I2391&gt;=$E$2),MAX($C$4:C2390)+1,""),"")</f>
        <v/>
      </c>
      <c r="D2391" s="99" t="str">
        <f>IFERROR(IF(AND(H2391&lt;&gt;"",H2391&gt;=$E$2),MAX($D$4:D2390)+1,""),"")</f>
        <v/>
      </c>
      <c r="F2391" s="40" t="s">
        <v>11489</v>
      </c>
      <c r="G2391" s="40" t="s">
        <v>11490</v>
      </c>
      <c r="H2391" s="167" t="s">
        <v>5898</v>
      </c>
      <c r="I2391" s="40" t="s">
        <v>5898</v>
      </c>
    </row>
    <row r="2392" spans="3:9" x14ac:dyDescent="0.15">
      <c r="C2392" s="40" t="str">
        <f>IFERROR(IF(AND(I2392&lt;&gt;"",I2392&gt;=$E$2),MAX($C$4:C2391)+1,""),"")</f>
        <v/>
      </c>
      <c r="D2392" s="99" t="str">
        <f>IFERROR(IF(AND(H2392&lt;&gt;"",H2392&gt;=$E$2),MAX($D$4:D2391)+1,""),"")</f>
        <v/>
      </c>
      <c r="F2392" s="40" t="s">
        <v>11491</v>
      </c>
      <c r="G2392" s="40" t="s">
        <v>11492</v>
      </c>
      <c r="H2392" s="167" t="s">
        <v>5898</v>
      </c>
      <c r="I2392" s="40" t="s">
        <v>5898</v>
      </c>
    </row>
    <row r="2393" spans="3:9" x14ac:dyDescent="0.15">
      <c r="C2393" s="40" t="str">
        <f>IFERROR(IF(AND(I2393&lt;&gt;"",I2393&gt;=$E$2),MAX($C$4:C2392)+1,""),"")</f>
        <v/>
      </c>
      <c r="D2393" s="99" t="str">
        <f>IFERROR(IF(AND(H2393&lt;&gt;"",H2393&gt;=$E$2),MAX($D$4:D2392)+1,""),"")</f>
        <v/>
      </c>
      <c r="F2393" s="40" t="s">
        <v>11493</v>
      </c>
      <c r="G2393" s="40" t="s">
        <v>11494</v>
      </c>
      <c r="H2393" s="167" t="s">
        <v>5898</v>
      </c>
      <c r="I2393" s="40" t="s">
        <v>5898</v>
      </c>
    </row>
    <row r="2394" spans="3:9" x14ac:dyDescent="0.15">
      <c r="C2394" s="40" t="str">
        <f>IFERROR(IF(AND(I2394&lt;&gt;"",I2394&gt;=$E$2),MAX($C$4:C2393)+1,""),"")</f>
        <v/>
      </c>
      <c r="D2394" s="99" t="str">
        <f>IFERROR(IF(AND(H2394&lt;&gt;"",H2394&gt;=$E$2),MAX($D$4:D2393)+1,""),"")</f>
        <v/>
      </c>
      <c r="F2394" s="40" t="s">
        <v>11495</v>
      </c>
      <c r="G2394" s="40" t="s">
        <v>11496</v>
      </c>
      <c r="H2394" s="167" t="s">
        <v>5898</v>
      </c>
      <c r="I2394" s="40" t="s">
        <v>5898</v>
      </c>
    </row>
    <row r="2395" spans="3:9" x14ac:dyDescent="0.15">
      <c r="C2395" s="40" t="str">
        <f>IFERROR(IF(AND(I2395&lt;&gt;"",I2395&gt;=$E$2),MAX($C$4:C2394)+1,""),"")</f>
        <v/>
      </c>
      <c r="D2395" s="99" t="str">
        <f>IFERROR(IF(AND(H2395&lt;&gt;"",H2395&gt;=$E$2),MAX($D$4:D2394)+1,""),"")</f>
        <v/>
      </c>
      <c r="F2395" s="40" t="s">
        <v>11497</v>
      </c>
      <c r="G2395" s="40" t="s">
        <v>11498</v>
      </c>
      <c r="H2395" s="167" t="s">
        <v>5898</v>
      </c>
      <c r="I2395" s="40" t="s">
        <v>5898</v>
      </c>
    </row>
    <row r="2396" spans="3:9" x14ac:dyDescent="0.15">
      <c r="C2396" s="40" t="str">
        <f>IFERROR(IF(AND(I2396&lt;&gt;"",I2396&gt;=$E$2),MAX($C$4:C2395)+1,""),"")</f>
        <v/>
      </c>
      <c r="D2396" s="99" t="str">
        <f>IFERROR(IF(AND(H2396&lt;&gt;"",H2396&gt;=$E$2),MAX($D$4:D2395)+1,""),"")</f>
        <v/>
      </c>
      <c r="F2396" s="40" t="s">
        <v>11499</v>
      </c>
      <c r="G2396" s="40" t="s">
        <v>11500</v>
      </c>
      <c r="H2396" s="167" t="s">
        <v>5898</v>
      </c>
      <c r="I2396" s="40" t="s">
        <v>5898</v>
      </c>
    </row>
    <row r="2397" spans="3:9" x14ac:dyDescent="0.15">
      <c r="C2397" s="40" t="str">
        <f>IFERROR(IF(AND(I2397&lt;&gt;"",I2397&gt;=$E$2),MAX($C$4:C2396)+1,""),"")</f>
        <v/>
      </c>
      <c r="D2397" s="99" t="str">
        <f>IFERROR(IF(AND(H2397&lt;&gt;"",H2397&gt;=$E$2),MAX($D$4:D2396)+1,""),"")</f>
        <v/>
      </c>
      <c r="F2397" s="40" t="s">
        <v>11501</v>
      </c>
      <c r="G2397" s="40" t="s">
        <v>11502</v>
      </c>
      <c r="H2397" s="167" t="s">
        <v>5898</v>
      </c>
      <c r="I2397" s="40" t="s">
        <v>5898</v>
      </c>
    </row>
    <row r="2398" spans="3:9" x14ac:dyDescent="0.15">
      <c r="C2398" s="40" t="str">
        <f>IFERROR(IF(AND(I2398&lt;&gt;"",I2398&gt;=$E$2),MAX($C$4:C2397)+1,""),"")</f>
        <v/>
      </c>
      <c r="D2398" s="99" t="str">
        <f>IFERROR(IF(AND(H2398&lt;&gt;"",H2398&gt;=$E$2),MAX($D$4:D2397)+1,""),"")</f>
        <v/>
      </c>
      <c r="F2398" s="40" t="s">
        <v>11503</v>
      </c>
      <c r="G2398" s="40" t="s">
        <v>11504</v>
      </c>
      <c r="H2398" s="167">
        <v>0.5</v>
      </c>
      <c r="I2398" s="40" t="s">
        <v>5898</v>
      </c>
    </row>
    <row r="2399" spans="3:9" x14ac:dyDescent="0.15">
      <c r="C2399" s="40" t="str">
        <f>IFERROR(IF(AND(I2399&lt;&gt;"",I2399&gt;=$E$2),MAX($C$4:C2398)+1,""),"")</f>
        <v/>
      </c>
      <c r="D2399" s="99" t="str">
        <f>IFERROR(IF(AND(H2399&lt;&gt;"",H2399&gt;=$E$2),MAX($D$4:D2398)+1,""),"")</f>
        <v/>
      </c>
      <c r="F2399" s="40" t="s">
        <v>11505</v>
      </c>
      <c r="G2399" s="40" t="s">
        <v>11506</v>
      </c>
      <c r="H2399" s="167" t="s">
        <v>5898</v>
      </c>
      <c r="I2399" s="40" t="s">
        <v>5898</v>
      </c>
    </row>
    <row r="2400" spans="3:9" x14ac:dyDescent="0.15">
      <c r="C2400" s="40" t="str">
        <f>IFERROR(IF(AND(I2400&lt;&gt;"",I2400&gt;=$E$2),MAX($C$4:C2399)+1,""),"")</f>
        <v/>
      </c>
      <c r="D2400" s="99" t="str">
        <f>IFERROR(IF(AND(H2400&lt;&gt;"",H2400&gt;=$E$2),MAX($D$4:D2399)+1,""),"")</f>
        <v/>
      </c>
      <c r="F2400" s="40" t="s">
        <v>11507</v>
      </c>
      <c r="G2400" s="40" t="s">
        <v>11508</v>
      </c>
      <c r="H2400" s="167" t="s">
        <v>5898</v>
      </c>
      <c r="I2400" s="40" t="s">
        <v>5898</v>
      </c>
    </row>
    <row r="2401" spans="3:9" x14ac:dyDescent="0.15">
      <c r="C2401" s="40" t="str">
        <f>IFERROR(IF(AND(I2401&lt;&gt;"",I2401&gt;=$E$2),MAX($C$4:C2400)+1,""),"")</f>
        <v/>
      </c>
      <c r="D2401" s="99" t="str">
        <f>IFERROR(IF(AND(H2401&lt;&gt;"",H2401&gt;=$E$2),MAX($D$4:D2400)+1,""),"")</f>
        <v/>
      </c>
      <c r="F2401" s="40" t="s">
        <v>11509</v>
      </c>
      <c r="G2401" s="40" t="s">
        <v>11510</v>
      </c>
      <c r="H2401" s="167" t="s">
        <v>5898</v>
      </c>
      <c r="I2401" s="40" t="s">
        <v>5898</v>
      </c>
    </row>
    <row r="2402" spans="3:9" x14ac:dyDescent="0.15">
      <c r="C2402" s="40" t="str">
        <f>IFERROR(IF(AND(I2402&lt;&gt;"",I2402&gt;=$E$2),MAX($C$4:C2401)+1,""),"")</f>
        <v/>
      </c>
      <c r="D2402" s="99" t="str">
        <f>IFERROR(IF(AND(H2402&lt;&gt;"",H2402&gt;=$E$2),MAX($D$4:D2401)+1,""),"")</f>
        <v/>
      </c>
      <c r="F2402" s="40" t="s">
        <v>11511</v>
      </c>
      <c r="G2402" s="40" t="s">
        <v>11512</v>
      </c>
      <c r="H2402" s="167">
        <v>0.3</v>
      </c>
      <c r="I2402" s="40" t="s">
        <v>5898</v>
      </c>
    </row>
    <row r="2403" spans="3:9" x14ac:dyDescent="0.15">
      <c r="C2403" s="40" t="str">
        <f>IFERROR(IF(AND(I2403&lt;&gt;"",I2403&gt;=$E$2),MAX($C$4:C2402)+1,""),"")</f>
        <v/>
      </c>
      <c r="D2403" s="99" t="str">
        <f>IFERROR(IF(AND(H2403&lt;&gt;"",H2403&gt;=$E$2),MAX($D$4:D2402)+1,""),"")</f>
        <v/>
      </c>
      <c r="F2403" s="40" t="s">
        <v>11513</v>
      </c>
      <c r="G2403" s="40" t="s">
        <v>11514</v>
      </c>
      <c r="H2403" s="167" t="s">
        <v>5898</v>
      </c>
      <c r="I2403" s="40" t="s">
        <v>5898</v>
      </c>
    </row>
    <row r="2404" spans="3:9" x14ac:dyDescent="0.15">
      <c r="C2404" s="40" t="str">
        <f>IFERROR(IF(AND(I2404&lt;&gt;"",I2404&gt;=$E$2),MAX($C$4:C2403)+1,""),"")</f>
        <v/>
      </c>
      <c r="D2404" s="99" t="str">
        <f>IFERROR(IF(AND(H2404&lt;&gt;"",H2404&gt;=$E$2),MAX($D$4:D2403)+1,""),"")</f>
        <v/>
      </c>
      <c r="F2404" s="40" t="s">
        <v>11515</v>
      </c>
      <c r="G2404" s="40" t="s">
        <v>11516</v>
      </c>
      <c r="H2404" s="167" t="s">
        <v>5898</v>
      </c>
      <c r="I2404" s="40" t="s">
        <v>5898</v>
      </c>
    </row>
    <row r="2405" spans="3:9" x14ac:dyDescent="0.15">
      <c r="C2405" s="40" t="str">
        <f>IFERROR(IF(AND(I2405&lt;&gt;"",I2405&gt;=$E$2),MAX($C$4:C2404)+1,""),"")</f>
        <v/>
      </c>
      <c r="D2405" s="99" t="str">
        <f>IFERROR(IF(AND(H2405&lt;&gt;"",H2405&gt;=$E$2),MAX($D$4:D2404)+1,""),"")</f>
        <v/>
      </c>
      <c r="F2405" s="40" t="s">
        <v>11517</v>
      </c>
      <c r="G2405" s="40" t="s">
        <v>11518</v>
      </c>
      <c r="H2405" s="167" t="s">
        <v>5898</v>
      </c>
      <c r="I2405" s="40" t="s">
        <v>5898</v>
      </c>
    </row>
    <row r="2406" spans="3:9" x14ac:dyDescent="0.15">
      <c r="C2406" s="40" t="str">
        <f>IFERROR(IF(AND(I2406&lt;&gt;"",I2406&gt;=$E$2),MAX($C$4:C2405)+1,""),"")</f>
        <v/>
      </c>
      <c r="D2406" s="99" t="str">
        <f>IFERROR(IF(AND(H2406&lt;&gt;"",H2406&gt;=$E$2),MAX($D$4:D2405)+1,""),"")</f>
        <v/>
      </c>
      <c r="F2406" s="40" t="s">
        <v>11519</v>
      </c>
      <c r="G2406" s="40" t="s">
        <v>11520</v>
      </c>
      <c r="H2406" s="167" t="s">
        <v>5898</v>
      </c>
      <c r="I2406" s="40" t="s">
        <v>5898</v>
      </c>
    </row>
    <row r="2407" spans="3:9" x14ac:dyDescent="0.15">
      <c r="C2407" s="40" t="str">
        <f>IFERROR(IF(AND(I2407&lt;&gt;"",I2407&gt;=$E$2),MAX($C$4:C2406)+1,""),"")</f>
        <v/>
      </c>
      <c r="D2407" s="99" t="str">
        <f>IFERROR(IF(AND(H2407&lt;&gt;"",H2407&gt;=$E$2),MAX($D$4:D2406)+1,""),"")</f>
        <v/>
      </c>
      <c r="F2407" s="40" t="s">
        <v>11521</v>
      </c>
      <c r="G2407" s="40" t="s">
        <v>11522</v>
      </c>
      <c r="H2407" s="167" t="s">
        <v>5898</v>
      </c>
      <c r="I2407" s="40" t="s">
        <v>5898</v>
      </c>
    </row>
    <row r="2408" spans="3:9" x14ac:dyDescent="0.15">
      <c r="C2408" s="40" t="str">
        <f>IFERROR(IF(AND(I2408&lt;&gt;"",I2408&gt;=$E$2),MAX($C$4:C2407)+1,""),"")</f>
        <v/>
      </c>
      <c r="D2408" s="99" t="str">
        <f>IFERROR(IF(AND(H2408&lt;&gt;"",H2408&gt;=$E$2),MAX($D$4:D2407)+1,""),"")</f>
        <v/>
      </c>
      <c r="F2408" s="40" t="s">
        <v>11523</v>
      </c>
      <c r="G2408" s="40" t="s">
        <v>11524</v>
      </c>
      <c r="H2408" s="167" t="s">
        <v>5898</v>
      </c>
      <c r="I2408" s="40" t="s">
        <v>5898</v>
      </c>
    </row>
    <row r="2409" spans="3:9" x14ac:dyDescent="0.15">
      <c r="C2409" s="40" t="str">
        <f>IFERROR(IF(AND(I2409&lt;&gt;"",I2409&gt;=$E$2),MAX($C$4:C2408)+1,""),"")</f>
        <v/>
      </c>
      <c r="D2409" s="99" t="str">
        <f>IFERROR(IF(AND(H2409&lt;&gt;"",H2409&gt;=$E$2),MAX($D$4:D2408)+1,""),"")</f>
        <v/>
      </c>
      <c r="F2409" s="40" t="s">
        <v>11525</v>
      </c>
      <c r="G2409" s="40" t="s">
        <v>11526</v>
      </c>
      <c r="H2409" s="167" t="s">
        <v>5898</v>
      </c>
      <c r="I2409" s="40" t="s">
        <v>5898</v>
      </c>
    </row>
    <row r="2410" spans="3:9" x14ac:dyDescent="0.15">
      <c r="C2410" s="40" t="str">
        <f>IFERROR(IF(AND(I2410&lt;&gt;"",I2410&gt;=$E$2),MAX($C$4:C2409)+1,""),"")</f>
        <v/>
      </c>
      <c r="D2410" s="99" t="str">
        <f>IFERROR(IF(AND(H2410&lt;&gt;"",H2410&gt;=$E$2),MAX($D$4:D2409)+1,""),"")</f>
        <v/>
      </c>
      <c r="F2410" s="40" t="s">
        <v>11527</v>
      </c>
      <c r="G2410" s="40" t="s">
        <v>11528</v>
      </c>
      <c r="H2410" s="167" t="s">
        <v>5898</v>
      </c>
      <c r="I2410" s="40" t="s">
        <v>5898</v>
      </c>
    </row>
    <row r="2411" spans="3:9" x14ac:dyDescent="0.15">
      <c r="C2411" s="40" t="str">
        <f>IFERROR(IF(AND(I2411&lt;&gt;"",I2411&gt;=$E$2),MAX($C$4:C2410)+1,""),"")</f>
        <v/>
      </c>
      <c r="D2411" s="99" t="str">
        <f>IFERROR(IF(AND(H2411&lt;&gt;"",H2411&gt;=$E$2),MAX($D$4:D2410)+1,""),"")</f>
        <v/>
      </c>
      <c r="F2411" s="40" t="s">
        <v>11529</v>
      </c>
      <c r="G2411" s="40" t="s">
        <v>11530</v>
      </c>
      <c r="H2411" s="167" t="s">
        <v>5898</v>
      </c>
      <c r="I2411" s="40" t="s">
        <v>5898</v>
      </c>
    </row>
    <row r="2412" spans="3:9" x14ac:dyDescent="0.15">
      <c r="C2412" s="40" t="str">
        <f>IFERROR(IF(AND(I2412&lt;&gt;"",I2412&gt;=$E$2),MAX($C$4:C2411)+1,""),"")</f>
        <v/>
      </c>
      <c r="D2412" s="99" t="str">
        <f>IFERROR(IF(AND(H2412&lt;&gt;"",H2412&gt;=$E$2),MAX($D$4:D2411)+1,""),"")</f>
        <v/>
      </c>
      <c r="F2412" s="40" t="s">
        <v>11531</v>
      </c>
      <c r="G2412" s="40" t="s">
        <v>11532</v>
      </c>
      <c r="H2412" s="167" t="s">
        <v>5898</v>
      </c>
      <c r="I2412" s="40" t="s">
        <v>5898</v>
      </c>
    </row>
    <row r="2413" spans="3:9" x14ac:dyDescent="0.15">
      <c r="C2413" s="40" t="str">
        <f>IFERROR(IF(AND(I2413&lt;&gt;"",I2413&gt;=$E$2),MAX($C$4:C2412)+1,""),"")</f>
        <v/>
      </c>
      <c r="D2413" s="99" t="str">
        <f>IFERROR(IF(AND(H2413&lt;&gt;"",H2413&gt;=$E$2),MAX($D$4:D2412)+1,""),"")</f>
        <v/>
      </c>
      <c r="F2413" s="40" t="s">
        <v>11533</v>
      </c>
      <c r="G2413" s="40" t="s">
        <v>11534</v>
      </c>
      <c r="H2413" s="167" t="s">
        <v>5898</v>
      </c>
      <c r="I2413" s="40" t="s">
        <v>5898</v>
      </c>
    </row>
    <row r="2414" spans="3:9" x14ac:dyDescent="0.15">
      <c r="C2414" s="40" t="str">
        <f>IFERROR(IF(AND(I2414&lt;&gt;"",I2414&gt;=$E$2),MAX($C$4:C2413)+1,""),"")</f>
        <v/>
      </c>
      <c r="D2414" s="99" t="str">
        <f>IFERROR(IF(AND(H2414&lt;&gt;"",H2414&gt;=$E$2),MAX($D$4:D2413)+1,""),"")</f>
        <v/>
      </c>
      <c r="F2414" s="40" t="s">
        <v>11535</v>
      </c>
      <c r="G2414" s="40" t="s">
        <v>11536</v>
      </c>
      <c r="H2414" s="167" t="s">
        <v>5898</v>
      </c>
      <c r="I2414" s="40" t="s">
        <v>5898</v>
      </c>
    </row>
    <row r="2415" spans="3:9" x14ac:dyDescent="0.15">
      <c r="C2415" s="40" t="str">
        <f>IFERROR(IF(AND(I2415&lt;&gt;"",I2415&gt;=$E$2),MAX($C$4:C2414)+1,""),"")</f>
        <v/>
      </c>
      <c r="D2415" s="99" t="str">
        <f>IFERROR(IF(AND(H2415&lt;&gt;"",H2415&gt;=$E$2),MAX($D$4:D2414)+1,""),"")</f>
        <v/>
      </c>
      <c r="F2415" s="40" t="s">
        <v>11537</v>
      </c>
      <c r="G2415" s="40" t="s">
        <v>11538</v>
      </c>
      <c r="H2415" s="167" t="s">
        <v>5898</v>
      </c>
      <c r="I2415" s="40" t="s">
        <v>5898</v>
      </c>
    </row>
    <row r="2416" spans="3:9" x14ac:dyDescent="0.15">
      <c r="C2416" s="40" t="str">
        <f>IFERROR(IF(AND(I2416&lt;&gt;"",I2416&gt;=$E$2),MAX($C$4:C2415)+1,""),"")</f>
        <v/>
      </c>
      <c r="D2416" s="99" t="str">
        <f>IFERROR(IF(AND(H2416&lt;&gt;"",H2416&gt;=$E$2),MAX($D$4:D2415)+1,""),"")</f>
        <v/>
      </c>
      <c r="F2416" s="40" t="s">
        <v>11539</v>
      </c>
      <c r="G2416" s="40" t="s">
        <v>11540</v>
      </c>
      <c r="H2416" s="167" t="s">
        <v>5898</v>
      </c>
      <c r="I2416" s="40" t="s">
        <v>5898</v>
      </c>
    </row>
    <row r="2417" spans="3:9" x14ac:dyDescent="0.15">
      <c r="C2417" s="40" t="str">
        <f>IFERROR(IF(AND(I2417&lt;&gt;"",I2417&gt;=$E$2),MAX($C$4:C2416)+1,""),"")</f>
        <v/>
      </c>
      <c r="D2417" s="99" t="str">
        <f>IFERROR(IF(AND(H2417&lt;&gt;"",H2417&gt;=$E$2),MAX($D$4:D2416)+1,""),"")</f>
        <v/>
      </c>
      <c r="F2417" s="40" t="s">
        <v>11541</v>
      </c>
      <c r="G2417" s="40" t="s">
        <v>11542</v>
      </c>
      <c r="H2417" s="167" t="s">
        <v>5898</v>
      </c>
      <c r="I2417" s="40" t="s">
        <v>5898</v>
      </c>
    </row>
    <row r="2418" spans="3:9" x14ac:dyDescent="0.15">
      <c r="C2418" s="40" t="str">
        <f>IFERROR(IF(AND(I2418&lt;&gt;"",I2418&gt;=$E$2),MAX($C$4:C2417)+1,""),"")</f>
        <v/>
      </c>
      <c r="D2418" s="99" t="str">
        <f>IFERROR(IF(AND(H2418&lt;&gt;"",H2418&gt;=$E$2),MAX($D$4:D2417)+1,""),"")</f>
        <v/>
      </c>
      <c r="F2418" s="40" t="s">
        <v>11543</v>
      </c>
      <c r="G2418" s="40" t="s">
        <v>11544</v>
      </c>
      <c r="H2418" s="167" t="s">
        <v>5898</v>
      </c>
      <c r="I2418" s="40" t="s">
        <v>5898</v>
      </c>
    </row>
    <row r="2419" spans="3:9" x14ac:dyDescent="0.15">
      <c r="C2419" s="40" t="str">
        <f>IFERROR(IF(AND(I2419&lt;&gt;"",I2419&gt;=$E$2),MAX($C$4:C2418)+1,""),"")</f>
        <v/>
      </c>
      <c r="D2419" s="99" t="str">
        <f>IFERROR(IF(AND(H2419&lt;&gt;"",H2419&gt;=$E$2),MAX($D$4:D2418)+1,""),"")</f>
        <v/>
      </c>
      <c r="F2419" s="40" t="s">
        <v>11545</v>
      </c>
      <c r="G2419" s="40" t="s">
        <v>11546</v>
      </c>
      <c r="H2419" s="167" t="s">
        <v>5898</v>
      </c>
      <c r="I2419" s="40" t="s">
        <v>5898</v>
      </c>
    </row>
    <row r="2420" spans="3:9" x14ac:dyDescent="0.15">
      <c r="C2420" s="40" t="str">
        <f>IFERROR(IF(AND(I2420&lt;&gt;"",I2420&gt;=$E$2),MAX($C$4:C2419)+1,""),"")</f>
        <v/>
      </c>
      <c r="D2420" s="99" t="str">
        <f>IFERROR(IF(AND(H2420&lt;&gt;"",H2420&gt;=$E$2),MAX($D$4:D2419)+1,""),"")</f>
        <v/>
      </c>
      <c r="F2420" s="40" t="s">
        <v>11547</v>
      </c>
      <c r="G2420" s="40" t="s">
        <v>11548</v>
      </c>
      <c r="H2420" s="167" t="s">
        <v>5898</v>
      </c>
      <c r="I2420" s="40" t="s">
        <v>5898</v>
      </c>
    </row>
    <row r="2421" spans="3:9" x14ac:dyDescent="0.15">
      <c r="C2421" s="40" t="str">
        <f>IFERROR(IF(AND(I2421&lt;&gt;"",I2421&gt;=$E$2),MAX($C$4:C2420)+1,""),"")</f>
        <v/>
      </c>
      <c r="D2421" s="99" t="str">
        <f>IFERROR(IF(AND(H2421&lt;&gt;"",H2421&gt;=$E$2),MAX($D$4:D2420)+1,""),"")</f>
        <v/>
      </c>
      <c r="F2421" s="40" t="s">
        <v>11549</v>
      </c>
      <c r="G2421" s="40" t="s">
        <v>11550</v>
      </c>
      <c r="H2421" s="167" t="s">
        <v>5898</v>
      </c>
      <c r="I2421" s="40" t="s">
        <v>5898</v>
      </c>
    </row>
    <row r="2422" spans="3:9" x14ac:dyDescent="0.15">
      <c r="C2422" s="40" t="str">
        <f>IFERROR(IF(AND(I2422&lt;&gt;"",I2422&gt;=$E$2),MAX($C$4:C2421)+1,""),"")</f>
        <v/>
      </c>
      <c r="D2422" s="99" t="str">
        <f>IFERROR(IF(AND(H2422&lt;&gt;"",H2422&gt;=$E$2),MAX($D$4:D2421)+1,""),"")</f>
        <v/>
      </c>
      <c r="F2422" s="40" t="s">
        <v>11551</v>
      </c>
      <c r="G2422" s="40" t="s">
        <v>11552</v>
      </c>
      <c r="H2422" s="167" t="s">
        <v>5898</v>
      </c>
      <c r="I2422" s="40" t="s">
        <v>5898</v>
      </c>
    </row>
    <row r="2423" spans="3:9" x14ac:dyDescent="0.15">
      <c r="C2423" s="40" t="str">
        <f>IFERROR(IF(AND(I2423&lt;&gt;"",I2423&gt;=$E$2),MAX($C$4:C2422)+1,""),"")</f>
        <v/>
      </c>
      <c r="D2423" s="99" t="str">
        <f>IFERROR(IF(AND(H2423&lt;&gt;"",H2423&gt;=$E$2),MAX($D$4:D2422)+1,""),"")</f>
        <v/>
      </c>
      <c r="F2423" s="40" t="s">
        <v>11553</v>
      </c>
      <c r="G2423" s="40" t="s">
        <v>11554</v>
      </c>
      <c r="H2423" s="167" t="s">
        <v>5898</v>
      </c>
      <c r="I2423" s="40" t="s">
        <v>5898</v>
      </c>
    </row>
    <row r="2424" spans="3:9" x14ac:dyDescent="0.15">
      <c r="C2424" s="40" t="str">
        <f>IFERROR(IF(AND(I2424&lt;&gt;"",I2424&gt;=$E$2),MAX($C$4:C2423)+1,""),"")</f>
        <v/>
      </c>
      <c r="D2424" s="99" t="str">
        <f>IFERROR(IF(AND(H2424&lt;&gt;"",H2424&gt;=$E$2),MAX($D$4:D2423)+1,""),"")</f>
        <v/>
      </c>
      <c r="F2424" s="40" t="s">
        <v>11555</v>
      </c>
      <c r="G2424" s="40" t="s">
        <v>11556</v>
      </c>
      <c r="H2424" s="167" t="s">
        <v>5898</v>
      </c>
      <c r="I2424" s="40" t="s">
        <v>5898</v>
      </c>
    </row>
    <row r="2425" spans="3:9" x14ac:dyDescent="0.15">
      <c r="C2425" s="40" t="str">
        <f>IFERROR(IF(AND(I2425&lt;&gt;"",I2425&gt;=$E$2),MAX($C$4:C2424)+1,""),"")</f>
        <v/>
      </c>
      <c r="D2425" s="99" t="str">
        <f>IFERROR(IF(AND(H2425&lt;&gt;"",H2425&gt;=$E$2),MAX($D$4:D2424)+1,""),"")</f>
        <v/>
      </c>
      <c r="F2425" s="40" t="s">
        <v>11557</v>
      </c>
      <c r="G2425" s="40" t="s">
        <v>11558</v>
      </c>
      <c r="H2425" s="167" t="s">
        <v>5898</v>
      </c>
      <c r="I2425" s="40" t="s">
        <v>5898</v>
      </c>
    </row>
    <row r="2426" spans="3:9" x14ac:dyDescent="0.15">
      <c r="C2426" s="40" t="str">
        <f>IFERROR(IF(AND(I2426&lt;&gt;"",I2426&gt;=$E$2),MAX($C$4:C2425)+1,""),"")</f>
        <v/>
      </c>
      <c r="D2426" s="99" t="str">
        <f>IFERROR(IF(AND(H2426&lt;&gt;"",H2426&gt;=$E$2),MAX($D$4:D2425)+1,""),"")</f>
        <v/>
      </c>
      <c r="F2426" s="40" t="s">
        <v>11559</v>
      </c>
      <c r="G2426" s="40" t="s">
        <v>11560</v>
      </c>
      <c r="H2426" s="167" t="s">
        <v>5898</v>
      </c>
      <c r="I2426" s="40" t="s">
        <v>5898</v>
      </c>
    </row>
    <row r="2427" spans="3:9" x14ac:dyDescent="0.15">
      <c r="C2427" s="40" t="str">
        <f>IFERROR(IF(AND(I2427&lt;&gt;"",I2427&gt;=$E$2),MAX($C$4:C2426)+1,""),"")</f>
        <v/>
      </c>
      <c r="D2427" s="99" t="str">
        <f>IFERROR(IF(AND(H2427&lt;&gt;"",H2427&gt;=$E$2),MAX($D$4:D2426)+1,""),"")</f>
        <v/>
      </c>
      <c r="F2427" s="40" t="s">
        <v>11561</v>
      </c>
      <c r="G2427" s="40" t="s">
        <v>11562</v>
      </c>
      <c r="H2427" s="167" t="s">
        <v>5898</v>
      </c>
      <c r="I2427" s="40" t="s">
        <v>5898</v>
      </c>
    </row>
    <row r="2428" spans="3:9" x14ac:dyDescent="0.15">
      <c r="C2428" s="40" t="str">
        <f>IFERROR(IF(AND(I2428&lt;&gt;"",I2428&gt;=$E$2),MAX($C$4:C2427)+1,""),"")</f>
        <v/>
      </c>
      <c r="D2428" s="99" t="str">
        <f>IFERROR(IF(AND(H2428&lt;&gt;"",H2428&gt;=$E$2),MAX($D$4:D2427)+1,""),"")</f>
        <v/>
      </c>
      <c r="F2428" s="40" t="s">
        <v>11563</v>
      </c>
      <c r="G2428" s="40" t="s">
        <v>11564</v>
      </c>
      <c r="H2428" s="167" t="s">
        <v>5898</v>
      </c>
      <c r="I2428" s="40" t="s">
        <v>5898</v>
      </c>
    </row>
    <row r="2429" spans="3:9" x14ac:dyDescent="0.15">
      <c r="C2429" s="40" t="str">
        <f>IFERROR(IF(AND(I2429&lt;&gt;"",I2429&gt;=$E$2),MAX($C$4:C2428)+1,""),"")</f>
        <v/>
      </c>
      <c r="D2429" s="99" t="str">
        <f>IFERROR(IF(AND(H2429&lt;&gt;"",H2429&gt;=$E$2),MAX($D$4:D2428)+1,""),"")</f>
        <v/>
      </c>
      <c r="F2429" s="40" t="s">
        <v>11565</v>
      </c>
      <c r="G2429" s="40" t="s">
        <v>11566</v>
      </c>
      <c r="H2429" s="167" t="s">
        <v>5898</v>
      </c>
      <c r="I2429" s="40" t="s">
        <v>5898</v>
      </c>
    </row>
    <row r="2430" spans="3:9" x14ac:dyDescent="0.15">
      <c r="C2430" s="40" t="str">
        <f>IFERROR(IF(AND(I2430&lt;&gt;"",I2430&gt;=$E$2),MAX($C$4:C2429)+1,""),"")</f>
        <v/>
      </c>
      <c r="D2430" s="99" t="str">
        <f>IFERROR(IF(AND(H2430&lt;&gt;"",H2430&gt;=$E$2),MAX($D$4:D2429)+1,""),"")</f>
        <v/>
      </c>
      <c r="F2430" s="40" t="s">
        <v>11567</v>
      </c>
      <c r="G2430" s="40" t="s">
        <v>11568</v>
      </c>
      <c r="H2430" s="167" t="s">
        <v>5898</v>
      </c>
      <c r="I2430" s="40" t="s">
        <v>5898</v>
      </c>
    </row>
    <row r="2431" spans="3:9" x14ac:dyDescent="0.15">
      <c r="C2431" s="40" t="str">
        <f>IFERROR(IF(AND(I2431&lt;&gt;"",I2431&gt;=$E$2),MAX($C$4:C2430)+1,""),"")</f>
        <v/>
      </c>
      <c r="D2431" s="99" t="str">
        <f>IFERROR(IF(AND(H2431&lt;&gt;"",H2431&gt;=$E$2),MAX($D$4:D2430)+1,""),"")</f>
        <v/>
      </c>
      <c r="F2431" s="40" t="s">
        <v>11569</v>
      </c>
      <c r="G2431" s="40" t="s">
        <v>11570</v>
      </c>
      <c r="H2431" s="167" t="s">
        <v>5898</v>
      </c>
      <c r="I2431" s="40" t="s">
        <v>5898</v>
      </c>
    </row>
    <row r="2432" spans="3:9" x14ac:dyDescent="0.15">
      <c r="C2432" s="40" t="str">
        <f>IFERROR(IF(AND(I2432&lt;&gt;"",I2432&gt;=$E$2),MAX($C$4:C2431)+1,""),"")</f>
        <v/>
      </c>
      <c r="D2432" s="99" t="str">
        <f>IFERROR(IF(AND(H2432&lt;&gt;"",H2432&gt;=$E$2),MAX($D$4:D2431)+1,""),"")</f>
        <v/>
      </c>
      <c r="F2432" s="40" t="s">
        <v>11571</v>
      </c>
      <c r="G2432" s="40" t="s">
        <v>11572</v>
      </c>
      <c r="H2432" s="167" t="s">
        <v>5898</v>
      </c>
      <c r="I2432" s="40" t="s">
        <v>5898</v>
      </c>
    </row>
    <row r="2433" spans="3:9" x14ac:dyDescent="0.15">
      <c r="C2433" s="40" t="str">
        <f>IFERROR(IF(AND(I2433&lt;&gt;"",I2433&gt;=$E$2),MAX($C$4:C2432)+1,""),"")</f>
        <v/>
      </c>
      <c r="D2433" s="99" t="str">
        <f>IFERROR(IF(AND(H2433&lt;&gt;"",H2433&gt;=$E$2),MAX($D$4:D2432)+1,""),"")</f>
        <v/>
      </c>
      <c r="F2433" s="40" t="s">
        <v>11573</v>
      </c>
      <c r="G2433" s="40" t="s">
        <v>11574</v>
      </c>
      <c r="H2433" s="167" t="s">
        <v>5898</v>
      </c>
      <c r="I2433" s="40" t="s">
        <v>5898</v>
      </c>
    </row>
    <row r="2434" spans="3:9" x14ac:dyDescent="0.15">
      <c r="C2434" s="40" t="str">
        <f>IFERROR(IF(AND(I2434&lt;&gt;"",I2434&gt;=$E$2),MAX($C$4:C2433)+1,""),"")</f>
        <v/>
      </c>
      <c r="D2434" s="99" t="str">
        <f>IFERROR(IF(AND(H2434&lt;&gt;"",H2434&gt;=$E$2),MAX($D$4:D2433)+1,""),"")</f>
        <v/>
      </c>
      <c r="F2434" s="40" t="s">
        <v>11575</v>
      </c>
      <c r="G2434" s="40" t="s">
        <v>11576</v>
      </c>
      <c r="H2434" s="167">
        <v>0.8</v>
      </c>
      <c r="I2434" s="40" t="s">
        <v>5898</v>
      </c>
    </row>
    <row r="2435" spans="3:9" x14ac:dyDescent="0.15">
      <c r="C2435" s="40" t="str">
        <f>IFERROR(IF(AND(I2435&lt;&gt;"",I2435&gt;=$E$2),MAX($C$4:C2434)+1,""),"")</f>
        <v/>
      </c>
      <c r="D2435" s="99" t="str">
        <f>IFERROR(IF(AND(H2435&lt;&gt;"",H2435&gt;=$E$2),MAX($D$4:D2434)+1,""),"")</f>
        <v/>
      </c>
      <c r="F2435" s="40" t="s">
        <v>11577</v>
      </c>
      <c r="G2435" s="40" t="s">
        <v>11578</v>
      </c>
      <c r="H2435" s="167">
        <v>0.3</v>
      </c>
      <c r="I2435" s="40" t="s">
        <v>5898</v>
      </c>
    </row>
    <row r="2436" spans="3:9" x14ac:dyDescent="0.15">
      <c r="C2436" s="40" t="str">
        <f>IFERROR(IF(AND(I2436&lt;&gt;"",I2436&gt;=$E$2),MAX($C$4:C2435)+1,""),"")</f>
        <v/>
      </c>
      <c r="D2436" s="99" t="str">
        <f>IFERROR(IF(AND(H2436&lt;&gt;"",H2436&gt;=$E$2),MAX($D$4:D2435)+1,""),"")</f>
        <v/>
      </c>
      <c r="F2436" s="40" t="s">
        <v>11579</v>
      </c>
      <c r="G2436" s="40" t="s">
        <v>11580</v>
      </c>
      <c r="H2436" s="167" t="s">
        <v>5898</v>
      </c>
      <c r="I2436" s="40" t="s">
        <v>5898</v>
      </c>
    </row>
    <row r="2437" spans="3:9" x14ac:dyDescent="0.15">
      <c r="C2437" s="40" t="str">
        <f>IFERROR(IF(AND(I2437&lt;&gt;"",I2437&gt;=$E$2),MAX($C$4:C2436)+1,""),"")</f>
        <v/>
      </c>
      <c r="D2437" s="99" t="str">
        <f>IFERROR(IF(AND(H2437&lt;&gt;"",H2437&gt;=$E$2),MAX($D$4:D2436)+1,""),"")</f>
        <v/>
      </c>
      <c r="F2437" s="40" t="s">
        <v>11581</v>
      </c>
      <c r="G2437" s="40" t="s">
        <v>11582</v>
      </c>
      <c r="H2437" s="167" t="s">
        <v>5898</v>
      </c>
      <c r="I2437" s="40" t="s">
        <v>5898</v>
      </c>
    </row>
    <row r="2438" spans="3:9" x14ac:dyDescent="0.15">
      <c r="C2438" s="40" t="str">
        <f>IFERROR(IF(AND(I2438&lt;&gt;"",I2438&gt;=$E$2),MAX($C$4:C2437)+1,""),"")</f>
        <v/>
      </c>
      <c r="D2438" s="99" t="str">
        <f>IFERROR(IF(AND(H2438&lt;&gt;"",H2438&gt;=$E$2),MAX($D$4:D2437)+1,""),"")</f>
        <v/>
      </c>
      <c r="F2438" s="40" t="s">
        <v>11583</v>
      </c>
      <c r="G2438" s="40" t="s">
        <v>11584</v>
      </c>
      <c r="H2438" s="167" t="s">
        <v>5898</v>
      </c>
      <c r="I2438" s="40" t="s">
        <v>5898</v>
      </c>
    </row>
    <row r="2439" spans="3:9" x14ac:dyDescent="0.15">
      <c r="C2439" s="40" t="str">
        <f>IFERROR(IF(AND(I2439&lt;&gt;"",I2439&gt;=$E$2),MAX($C$4:C2438)+1,""),"")</f>
        <v/>
      </c>
      <c r="D2439" s="99" t="str">
        <f>IFERROR(IF(AND(H2439&lt;&gt;"",H2439&gt;=$E$2),MAX($D$4:D2438)+1,""),"")</f>
        <v/>
      </c>
      <c r="F2439" s="40" t="s">
        <v>11585</v>
      </c>
      <c r="G2439" s="40" t="s">
        <v>11586</v>
      </c>
      <c r="H2439" s="167" t="s">
        <v>5898</v>
      </c>
      <c r="I2439" s="40" t="s">
        <v>5898</v>
      </c>
    </row>
    <row r="2440" spans="3:9" x14ac:dyDescent="0.15">
      <c r="C2440" s="40" t="str">
        <f>IFERROR(IF(AND(I2440&lt;&gt;"",I2440&gt;=$E$2),MAX($C$4:C2439)+1,""),"")</f>
        <v/>
      </c>
      <c r="D2440" s="99" t="str">
        <f>IFERROR(IF(AND(H2440&lt;&gt;"",H2440&gt;=$E$2),MAX($D$4:D2439)+1,""),"")</f>
        <v/>
      </c>
      <c r="F2440" s="40" t="s">
        <v>11587</v>
      </c>
      <c r="G2440" s="40" t="s">
        <v>11588</v>
      </c>
      <c r="H2440" s="167" t="s">
        <v>5898</v>
      </c>
      <c r="I2440" s="40" t="s">
        <v>5898</v>
      </c>
    </row>
    <row r="2441" spans="3:9" x14ac:dyDescent="0.15">
      <c r="C2441" s="40" t="str">
        <f>IFERROR(IF(AND(I2441&lt;&gt;"",I2441&gt;=$E$2),MAX($C$4:C2440)+1,""),"")</f>
        <v/>
      </c>
      <c r="D2441" s="99" t="str">
        <f>IFERROR(IF(AND(H2441&lt;&gt;"",H2441&gt;=$E$2),MAX($D$4:D2440)+1,""),"")</f>
        <v/>
      </c>
      <c r="F2441" s="40" t="s">
        <v>11589</v>
      </c>
      <c r="G2441" s="40" t="s">
        <v>11590</v>
      </c>
      <c r="H2441" s="167" t="s">
        <v>5898</v>
      </c>
      <c r="I2441" s="40" t="s">
        <v>5898</v>
      </c>
    </row>
    <row r="2442" spans="3:9" x14ac:dyDescent="0.15">
      <c r="C2442" s="40" t="str">
        <f>IFERROR(IF(AND(I2442&lt;&gt;"",I2442&gt;=$E$2),MAX($C$4:C2441)+1,""),"")</f>
        <v/>
      </c>
      <c r="D2442" s="99" t="str">
        <f>IFERROR(IF(AND(H2442&lt;&gt;"",H2442&gt;=$E$2),MAX($D$4:D2441)+1,""),"")</f>
        <v/>
      </c>
      <c r="F2442" s="40" t="s">
        <v>11591</v>
      </c>
      <c r="G2442" s="40" t="s">
        <v>11592</v>
      </c>
      <c r="H2442" s="167" t="s">
        <v>5898</v>
      </c>
      <c r="I2442" s="40" t="s">
        <v>5898</v>
      </c>
    </row>
    <row r="2443" spans="3:9" x14ac:dyDescent="0.15">
      <c r="C2443" s="40" t="str">
        <f>IFERROR(IF(AND(I2443&lt;&gt;"",I2443&gt;=$E$2),MAX($C$4:C2442)+1,""),"")</f>
        <v/>
      </c>
      <c r="D2443" s="99" t="str">
        <f>IFERROR(IF(AND(H2443&lt;&gt;"",H2443&gt;=$E$2),MAX($D$4:D2442)+1,""),"")</f>
        <v/>
      </c>
      <c r="F2443" s="40" t="s">
        <v>11593</v>
      </c>
      <c r="G2443" s="40" t="s">
        <v>11594</v>
      </c>
      <c r="H2443" s="167" t="s">
        <v>5898</v>
      </c>
      <c r="I2443" s="40" t="s">
        <v>5898</v>
      </c>
    </row>
    <row r="2444" spans="3:9" x14ac:dyDescent="0.15">
      <c r="C2444" s="40" t="str">
        <f>IFERROR(IF(AND(I2444&lt;&gt;"",I2444&gt;=$E$2),MAX($C$4:C2443)+1,""),"")</f>
        <v/>
      </c>
      <c r="D2444" s="99" t="str">
        <f>IFERROR(IF(AND(H2444&lt;&gt;"",H2444&gt;=$E$2),MAX($D$4:D2443)+1,""),"")</f>
        <v/>
      </c>
      <c r="F2444" s="40" t="s">
        <v>11595</v>
      </c>
      <c r="G2444" s="40" t="s">
        <v>11596</v>
      </c>
      <c r="H2444" s="167" t="s">
        <v>5898</v>
      </c>
      <c r="I2444" s="40" t="s">
        <v>5898</v>
      </c>
    </row>
    <row r="2445" spans="3:9" x14ac:dyDescent="0.15">
      <c r="C2445" s="40" t="str">
        <f>IFERROR(IF(AND(I2445&lt;&gt;"",I2445&gt;=$E$2),MAX($C$4:C2444)+1,""),"")</f>
        <v/>
      </c>
      <c r="D2445" s="99" t="str">
        <f>IFERROR(IF(AND(H2445&lt;&gt;"",H2445&gt;=$E$2),MAX($D$4:D2444)+1,""),"")</f>
        <v/>
      </c>
      <c r="F2445" s="40" t="s">
        <v>11597</v>
      </c>
      <c r="G2445" s="40" t="s">
        <v>11598</v>
      </c>
      <c r="H2445" s="167" t="s">
        <v>5898</v>
      </c>
      <c r="I2445" s="40" t="s">
        <v>5898</v>
      </c>
    </row>
    <row r="2446" spans="3:9" x14ac:dyDescent="0.15">
      <c r="C2446" s="40" t="str">
        <f>IFERROR(IF(AND(I2446&lt;&gt;"",I2446&gt;=$E$2),MAX($C$4:C2445)+1,""),"")</f>
        <v/>
      </c>
      <c r="D2446" s="99" t="str">
        <f>IFERROR(IF(AND(H2446&lt;&gt;"",H2446&gt;=$E$2),MAX($D$4:D2445)+1,""),"")</f>
        <v/>
      </c>
      <c r="F2446" s="40" t="s">
        <v>11599</v>
      </c>
      <c r="G2446" s="40" t="s">
        <v>11600</v>
      </c>
      <c r="H2446" s="167" t="s">
        <v>5898</v>
      </c>
      <c r="I2446" s="40" t="s">
        <v>5898</v>
      </c>
    </row>
    <row r="2447" spans="3:9" x14ac:dyDescent="0.15">
      <c r="C2447" s="40" t="str">
        <f>IFERROR(IF(AND(I2447&lt;&gt;"",I2447&gt;=$E$2),MAX($C$4:C2446)+1,""),"")</f>
        <v/>
      </c>
      <c r="D2447" s="99" t="str">
        <f>IFERROR(IF(AND(H2447&lt;&gt;"",H2447&gt;=$E$2),MAX($D$4:D2446)+1,""),"")</f>
        <v/>
      </c>
      <c r="F2447" s="40" t="s">
        <v>11601</v>
      </c>
      <c r="G2447" s="40" t="s">
        <v>11602</v>
      </c>
      <c r="H2447" s="167" t="s">
        <v>5898</v>
      </c>
      <c r="I2447" s="40" t="s">
        <v>5898</v>
      </c>
    </row>
    <row r="2448" spans="3:9" x14ac:dyDescent="0.15">
      <c r="C2448" s="40" t="str">
        <f>IFERROR(IF(AND(I2448&lt;&gt;"",I2448&gt;=$E$2),MAX($C$4:C2447)+1,""),"")</f>
        <v/>
      </c>
      <c r="D2448" s="99" t="str">
        <f>IFERROR(IF(AND(H2448&lt;&gt;"",H2448&gt;=$E$2),MAX($D$4:D2447)+1,""),"")</f>
        <v/>
      </c>
      <c r="F2448" s="40" t="s">
        <v>11603</v>
      </c>
      <c r="G2448" s="40" t="s">
        <v>11604</v>
      </c>
      <c r="H2448" s="167" t="s">
        <v>5898</v>
      </c>
      <c r="I2448" s="40" t="s">
        <v>5898</v>
      </c>
    </row>
    <row r="2449" spans="3:9" x14ac:dyDescent="0.15">
      <c r="C2449" s="40" t="str">
        <f>IFERROR(IF(AND(I2449&lt;&gt;"",I2449&gt;=$E$2),MAX($C$4:C2448)+1,""),"")</f>
        <v/>
      </c>
      <c r="D2449" s="99" t="str">
        <f>IFERROR(IF(AND(H2449&lt;&gt;"",H2449&gt;=$E$2),MAX($D$4:D2448)+1,""),"")</f>
        <v/>
      </c>
      <c r="F2449" s="40" t="s">
        <v>11605</v>
      </c>
      <c r="G2449" s="40" t="s">
        <v>11606</v>
      </c>
      <c r="H2449" s="167" t="s">
        <v>5898</v>
      </c>
      <c r="I2449" s="40" t="s">
        <v>5898</v>
      </c>
    </row>
    <row r="2450" spans="3:9" x14ac:dyDescent="0.15">
      <c r="C2450" s="40" t="str">
        <f>IFERROR(IF(AND(I2450&lt;&gt;"",I2450&gt;=$E$2),MAX($C$4:C2449)+1,""),"")</f>
        <v/>
      </c>
      <c r="D2450" s="99" t="str">
        <f>IFERROR(IF(AND(H2450&lt;&gt;"",H2450&gt;=$E$2),MAX($D$4:D2449)+1,""),"")</f>
        <v/>
      </c>
      <c r="F2450" s="40" t="s">
        <v>11607</v>
      </c>
      <c r="G2450" s="40" t="s">
        <v>11608</v>
      </c>
      <c r="H2450" s="167" t="s">
        <v>5898</v>
      </c>
      <c r="I2450" s="40" t="s">
        <v>5898</v>
      </c>
    </row>
    <row r="2451" spans="3:9" x14ac:dyDescent="0.15">
      <c r="C2451" s="40" t="str">
        <f>IFERROR(IF(AND(I2451&lt;&gt;"",I2451&gt;=$E$2),MAX($C$4:C2450)+1,""),"")</f>
        <v/>
      </c>
      <c r="D2451" s="99" t="str">
        <f>IFERROR(IF(AND(H2451&lt;&gt;"",H2451&gt;=$E$2),MAX($D$4:D2450)+1,""),"")</f>
        <v/>
      </c>
      <c r="F2451" s="40" t="s">
        <v>11609</v>
      </c>
      <c r="G2451" s="40" t="s">
        <v>11610</v>
      </c>
      <c r="H2451" s="167" t="s">
        <v>5898</v>
      </c>
      <c r="I2451" s="40" t="s">
        <v>5898</v>
      </c>
    </row>
    <row r="2452" spans="3:9" x14ac:dyDescent="0.15">
      <c r="C2452" s="40" t="str">
        <f>IFERROR(IF(AND(I2452&lt;&gt;"",I2452&gt;=$E$2),MAX($C$4:C2451)+1,""),"")</f>
        <v/>
      </c>
      <c r="D2452" s="99" t="str">
        <f>IFERROR(IF(AND(H2452&lt;&gt;"",H2452&gt;=$E$2),MAX($D$4:D2451)+1,""),"")</f>
        <v/>
      </c>
      <c r="F2452" s="40" t="s">
        <v>11611</v>
      </c>
      <c r="G2452" s="40" t="s">
        <v>11612</v>
      </c>
      <c r="H2452" s="167" t="s">
        <v>5898</v>
      </c>
      <c r="I2452" s="40" t="s">
        <v>5898</v>
      </c>
    </row>
    <row r="2453" spans="3:9" x14ac:dyDescent="0.15">
      <c r="C2453" s="40" t="str">
        <f>IFERROR(IF(AND(I2453&lt;&gt;"",I2453&gt;=$E$2),MAX($C$4:C2452)+1,""),"")</f>
        <v/>
      </c>
      <c r="D2453" s="99" t="str">
        <f>IFERROR(IF(AND(H2453&lt;&gt;"",H2453&gt;=$E$2),MAX($D$4:D2452)+1,""),"")</f>
        <v/>
      </c>
      <c r="F2453" s="40" t="s">
        <v>11613</v>
      </c>
      <c r="G2453" s="40" t="s">
        <v>11614</v>
      </c>
      <c r="H2453" s="167" t="s">
        <v>5898</v>
      </c>
      <c r="I2453" s="40" t="s">
        <v>5898</v>
      </c>
    </row>
    <row r="2454" spans="3:9" x14ac:dyDescent="0.15">
      <c r="C2454" s="40" t="str">
        <f>IFERROR(IF(AND(I2454&lt;&gt;"",I2454&gt;=$E$2),MAX($C$4:C2453)+1,""),"")</f>
        <v/>
      </c>
      <c r="D2454" s="99" t="str">
        <f>IFERROR(IF(AND(H2454&lt;&gt;"",H2454&gt;=$E$2),MAX($D$4:D2453)+1,""),"")</f>
        <v/>
      </c>
      <c r="F2454" s="40" t="s">
        <v>11615</v>
      </c>
      <c r="G2454" s="40" t="s">
        <v>11616</v>
      </c>
      <c r="H2454" s="167" t="s">
        <v>5898</v>
      </c>
      <c r="I2454" s="40" t="s">
        <v>5898</v>
      </c>
    </row>
    <row r="2455" spans="3:9" x14ac:dyDescent="0.15">
      <c r="C2455" s="40" t="str">
        <f>IFERROR(IF(AND(I2455&lt;&gt;"",I2455&gt;=$E$2),MAX($C$4:C2454)+1,""),"")</f>
        <v/>
      </c>
      <c r="D2455" s="99" t="str">
        <f>IFERROR(IF(AND(H2455&lt;&gt;"",H2455&gt;=$E$2),MAX($D$4:D2454)+1,""),"")</f>
        <v/>
      </c>
      <c r="F2455" s="40" t="s">
        <v>11617</v>
      </c>
      <c r="G2455" s="40" t="s">
        <v>11618</v>
      </c>
      <c r="H2455" s="167" t="s">
        <v>5898</v>
      </c>
      <c r="I2455" s="40" t="s">
        <v>5898</v>
      </c>
    </row>
    <row r="2456" spans="3:9" x14ac:dyDescent="0.15">
      <c r="C2456" s="40" t="str">
        <f>IFERROR(IF(AND(I2456&lt;&gt;"",I2456&gt;=$E$2),MAX($C$4:C2455)+1,""),"")</f>
        <v/>
      </c>
      <c r="D2456" s="99" t="str">
        <f>IFERROR(IF(AND(H2456&lt;&gt;"",H2456&gt;=$E$2),MAX($D$4:D2455)+1,""),"")</f>
        <v/>
      </c>
      <c r="F2456" s="40" t="s">
        <v>11619</v>
      </c>
      <c r="G2456" s="40" t="s">
        <v>11620</v>
      </c>
      <c r="H2456" s="167" t="s">
        <v>5898</v>
      </c>
      <c r="I2456" s="40" t="s">
        <v>5898</v>
      </c>
    </row>
    <row r="2457" spans="3:9" x14ac:dyDescent="0.15">
      <c r="C2457" s="40" t="str">
        <f>IFERROR(IF(AND(I2457&lt;&gt;"",I2457&gt;=$E$2),MAX($C$4:C2456)+1,""),"")</f>
        <v/>
      </c>
      <c r="D2457" s="99" t="str">
        <f>IFERROR(IF(AND(H2457&lt;&gt;"",H2457&gt;=$E$2),MAX($D$4:D2456)+1,""),"")</f>
        <v/>
      </c>
      <c r="F2457" s="40" t="s">
        <v>11621</v>
      </c>
      <c r="G2457" s="40" t="s">
        <v>11622</v>
      </c>
      <c r="H2457" s="167" t="s">
        <v>5898</v>
      </c>
      <c r="I2457" s="40" t="s">
        <v>5898</v>
      </c>
    </row>
    <row r="2458" spans="3:9" x14ac:dyDescent="0.15">
      <c r="C2458" s="40" t="str">
        <f>IFERROR(IF(AND(I2458&lt;&gt;"",I2458&gt;=$E$2),MAX($C$4:C2457)+1,""),"")</f>
        <v/>
      </c>
      <c r="D2458" s="99" t="str">
        <f>IFERROR(IF(AND(H2458&lt;&gt;"",H2458&gt;=$E$2),MAX($D$4:D2457)+1,""),"")</f>
        <v/>
      </c>
      <c r="F2458" s="40" t="s">
        <v>11623</v>
      </c>
      <c r="G2458" s="40" t="s">
        <v>11624</v>
      </c>
      <c r="H2458" s="167" t="s">
        <v>5898</v>
      </c>
      <c r="I2458" s="40" t="s">
        <v>5898</v>
      </c>
    </row>
    <row r="2459" spans="3:9" x14ac:dyDescent="0.15">
      <c r="C2459" s="40" t="str">
        <f>IFERROR(IF(AND(I2459&lt;&gt;"",I2459&gt;=$E$2),MAX($C$4:C2458)+1,""),"")</f>
        <v/>
      </c>
      <c r="D2459" s="99" t="str">
        <f>IFERROR(IF(AND(H2459&lt;&gt;"",H2459&gt;=$E$2),MAX($D$4:D2458)+1,""),"")</f>
        <v/>
      </c>
      <c r="F2459" s="40" t="s">
        <v>11625</v>
      </c>
      <c r="G2459" s="40" t="s">
        <v>11626</v>
      </c>
      <c r="H2459" s="167" t="s">
        <v>5898</v>
      </c>
      <c r="I2459" s="40" t="s">
        <v>5898</v>
      </c>
    </row>
    <row r="2460" spans="3:9" x14ac:dyDescent="0.15">
      <c r="C2460" s="40" t="str">
        <f>IFERROR(IF(AND(I2460&lt;&gt;"",I2460&gt;=$E$2),MAX($C$4:C2459)+1,""),"")</f>
        <v/>
      </c>
      <c r="D2460" s="99" t="str">
        <f>IFERROR(IF(AND(H2460&lt;&gt;"",H2460&gt;=$E$2),MAX($D$4:D2459)+1,""),"")</f>
        <v/>
      </c>
      <c r="F2460" s="40" t="s">
        <v>11627</v>
      </c>
      <c r="G2460" s="40" t="s">
        <v>11628</v>
      </c>
      <c r="H2460" s="167" t="s">
        <v>5898</v>
      </c>
      <c r="I2460" s="40" t="s">
        <v>5898</v>
      </c>
    </row>
    <row r="2461" spans="3:9" x14ac:dyDescent="0.15">
      <c r="C2461" s="40" t="str">
        <f>IFERROR(IF(AND(I2461&lt;&gt;"",I2461&gt;=$E$2),MAX($C$4:C2460)+1,""),"")</f>
        <v/>
      </c>
      <c r="D2461" s="99" t="str">
        <f>IFERROR(IF(AND(H2461&lt;&gt;"",H2461&gt;=$E$2),MAX($D$4:D2460)+1,""),"")</f>
        <v/>
      </c>
      <c r="F2461" s="40" t="s">
        <v>11629</v>
      </c>
      <c r="G2461" s="40" t="s">
        <v>11630</v>
      </c>
      <c r="H2461" s="167">
        <v>1</v>
      </c>
      <c r="I2461" s="40" t="s">
        <v>5898</v>
      </c>
    </row>
    <row r="2462" spans="3:9" x14ac:dyDescent="0.15">
      <c r="C2462" s="40" t="str">
        <f>IFERROR(IF(AND(I2462&lt;&gt;"",I2462&gt;=$E$2),MAX($C$4:C2461)+1,""),"")</f>
        <v/>
      </c>
      <c r="D2462" s="99" t="str">
        <f>IFERROR(IF(AND(H2462&lt;&gt;"",H2462&gt;=$E$2),MAX($D$4:D2461)+1,""),"")</f>
        <v/>
      </c>
      <c r="F2462" s="40" t="s">
        <v>11631</v>
      </c>
      <c r="G2462" s="40" t="s">
        <v>11632</v>
      </c>
      <c r="H2462" s="167" t="s">
        <v>5898</v>
      </c>
      <c r="I2462" s="40" t="s">
        <v>5898</v>
      </c>
    </row>
    <row r="2463" spans="3:9" x14ac:dyDescent="0.15">
      <c r="C2463" s="40" t="str">
        <f>IFERROR(IF(AND(I2463&lt;&gt;"",I2463&gt;=$E$2),MAX($C$4:C2462)+1,""),"")</f>
        <v/>
      </c>
      <c r="D2463" s="99" t="str">
        <f>IFERROR(IF(AND(H2463&lt;&gt;"",H2463&gt;=$E$2),MAX($D$4:D2462)+1,""),"")</f>
        <v/>
      </c>
      <c r="F2463" s="40" t="s">
        <v>11633</v>
      </c>
      <c r="G2463" s="40" t="s">
        <v>11634</v>
      </c>
      <c r="H2463" s="167" t="s">
        <v>5898</v>
      </c>
      <c r="I2463" s="40" t="s">
        <v>5898</v>
      </c>
    </row>
    <row r="2464" spans="3:9" x14ac:dyDescent="0.15">
      <c r="C2464" s="40" t="str">
        <f>IFERROR(IF(AND(I2464&lt;&gt;"",I2464&gt;=$E$2),MAX($C$4:C2463)+1,""),"")</f>
        <v/>
      </c>
      <c r="D2464" s="99" t="str">
        <f>IFERROR(IF(AND(H2464&lt;&gt;"",H2464&gt;=$E$2),MAX($D$4:D2463)+1,""),"")</f>
        <v/>
      </c>
      <c r="F2464" s="40" t="s">
        <v>11635</v>
      </c>
      <c r="G2464" s="40" t="s">
        <v>11636</v>
      </c>
      <c r="H2464" s="167" t="s">
        <v>5898</v>
      </c>
      <c r="I2464" s="40" t="s">
        <v>5898</v>
      </c>
    </row>
    <row r="2465" spans="3:9" x14ac:dyDescent="0.15">
      <c r="C2465" s="40" t="str">
        <f>IFERROR(IF(AND(I2465&lt;&gt;"",I2465&gt;=$E$2),MAX($C$4:C2464)+1,""),"")</f>
        <v/>
      </c>
      <c r="D2465" s="99" t="str">
        <f>IFERROR(IF(AND(H2465&lt;&gt;"",H2465&gt;=$E$2),MAX($D$4:D2464)+1,""),"")</f>
        <v/>
      </c>
      <c r="F2465" s="40" t="s">
        <v>11637</v>
      </c>
      <c r="G2465" s="40" t="s">
        <v>11638</v>
      </c>
      <c r="H2465" s="167" t="s">
        <v>5898</v>
      </c>
      <c r="I2465" s="40" t="s">
        <v>5898</v>
      </c>
    </row>
    <row r="2466" spans="3:9" x14ac:dyDescent="0.15">
      <c r="C2466" s="40" t="str">
        <f>IFERROR(IF(AND(I2466&lt;&gt;"",I2466&gt;=$E$2),MAX($C$4:C2465)+1,""),"")</f>
        <v/>
      </c>
      <c r="D2466" s="99" t="str">
        <f>IFERROR(IF(AND(H2466&lt;&gt;"",H2466&gt;=$E$2),MAX($D$4:D2465)+1,""),"")</f>
        <v/>
      </c>
      <c r="F2466" s="40" t="s">
        <v>11639</v>
      </c>
      <c r="G2466" s="40" t="s">
        <v>11640</v>
      </c>
      <c r="H2466" s="167" t="s">
        <v>5898</v>
      </c>
      <c r="I2466" s="40" t="s">
        <v>5898</v>
      </c>
    </row>
    <row r="2467" spans="3:9" x14ac:dyDescent="0.15">
      <c r="C2467" s="40" t="str">
        <f>IFERROR(IF(AND(I2467&lt;&gt;"",I2467&gt;=$E$2),MAX($C$4:C2466)+1,""),"")</f>
        <v/>
      </c>
      <c r="D2467" s="99" t="str">
        <f>IFERROR(IF(AND(H2467&lt;&gt;"",H2467&gt;=$E$2),MAX($D$4:D2466)+1,""),"")</f>
        <v/>
      </c>
      <c r="F2467" s="40" t="s">
        <v>11641</v>
      </c>
      <c r="G2467" s="40" t="s">
        <v>11642</v>
      </c>
      <c r="H2467" s="167" t="s">
        <v>5898</v>
      </c>
      <c r="I2467" s="40" t="s">
        <v>5898</v>
      </c>
    </row>
    <row r="2468" spans="3:9" x14ac:dyDescent="0.15">
      <c r="C2468" s="40" t="str">
        <f>IFERROR(IF(AND(I2468&lt;&gt;"",I2468&gt;=$E$2),MAX($C$4:C2467)+1,""),"")</f>
        <v/>
      </c>
      <c r="D2468" s="99" t="str">
        <f>IFERROR(IF(AND(H2468&lt;&gt;"",H2468&gt;=$E$2),MAX($D$4:D2467)+1,""),"")</f>
        <v/>
      </c>
      <c r="F2468" s="40" t="s">
        <v>11643</v>
      </c>
      <c r="G2468" s="40" t="s">
        <v>11644</v>
      </c>
      <c r="H2468" s="167" t="s">
        <v>5898</v>
      </c>
      <c r="I2468" s="40" t="s">
        <v>5898</v>
      </c>
    </row>
    <row r="2469" spans="3:9" x14ac:dyDescent="0.15">
      <c r="C2469" s="40" t="str">
        <f>IFERROR(IF(AND(I2469&lt;&gt;"",I2469&gt;=$E$2),MAX($C$4:C2468)+1,""),"")</f>
        <v/>
      </c>
      <c r="D2469" s="99" t="str">
        <f>IFERROR(IF(AND(H2469&lt;&gt;"",H2469&gt;=$E$2),MAX($D$4:D2468)+1,""),"")</f>
        <v/>
      </c>
      <c r="F2469" s="40" t="s">
        <v>11645</v>
      </c>
      <c r="G2469" s="40" t="s">
        <v>11646</v>
      </c>
      <c r="H2469" s="167" t="s">
        <v>5898</v>
      </c>
      <c r="I2469" s="40" t="s">
        <v>5898</v>
      </c>
    </row>
    <row r="2470" spans="3:9" x14ac:dyDescent="0.15">
      <c r="C2470" s="40" t="str">
        <f>IFERROR(IF(AND(I2470&lt;&gt;"",I2470&gt;=$E$2),MAX($C$4:C2469)+1,""),"")</f>
        <v/>
      </c>
      <c r="D2470" s="99" t="str">
        <f>IFERROR(IF(AND(H2470&lt;&gt;"",H2470&gt;=$E$2),MAX($D$4:D2469)+1,""),"")</f>
        <v/>
      </c>
      <c r="F2470" s="40" t="s">
        <v>11647</v>
      </c>
      <c r="G2470" s="40" t="s">
        <v>11648</v>
      </c>
      <c r="H2470" s="167">
        <v>0.6</v>
      </c>
      <c r="I2470" s="40" t="s">
        <v>5898</v>
      </c>
    </row>
    <row r="2471" spans="3:9" x14ac:dyDescent="0.15">
      <c r="C2471" s="40" t="str">
        <f>IFERROR(IF(AND(I2471&lt;&gt;"",I2471&gt;=$E$2),MAX($C$4:C2470)+1,""),"")</f>
        <v/>
      </c>
      <c r="D2471" s="99" t="str">
        <f>IFERROR(IF(AND(H2471&lt;&gt;"",H2471&gt;=$E$2),MAX($D$4:D2470)+1,""),"")</f>
        <v/>
      </c>
      <c r="F2471" s="40" t="s">
        <v>11649</v>
      </c>
      <c r="G2471" s="40" t="s">
        <v>11650</v>
      </c>
      <c r="H2471" s="167">
        <v>0.3</v>
      </c>
      <c r="I2471" s="40" t="s">
        <v>5898</v>
      </c>
    </row>
    <row r="2472" spans="3:9" x14ac:dyDescent="0.15">
      <c r="C2472" s="40" t="str">
        <f>IFERROR(IF(AND(I2472&lt;&gt;"",I2472&gt;=$E$2),MAX($C$4:C2471)+1,""),"")</f>
        <v/>
      </c>
      <c r="D2472" s="99" t="str">
        <f>IFERROR(IF(AND(H2472&lt;&gt;"",H2472&gt;=$E$2),MAX($D$4:D2471)+1,""),"")</f>
        <v/>
      </c>
      <c r="F2472" s="40" t="s">
        <v>11651</v>
      </c>
      <c r="G2472" s="40" t="s">
        <v>11652</v>
      </c>
      <c r="H2472" s="167">
        <v>1</v>
      </c>
      <c r="I2472" s="40" t="s">
        <v>5898</v>
      </c>
    </row>
    <row r="2473" spans="3:9" x14ac:dyDescent="0.15">
      <c r="C2473" s="40" t="str">
        <f>IFERROR(IF(AND(I2473&lt;&gt;"",I2473&gt;=$E$2),MAX($C$4:C2472)+1,""),"")</f>
        <v/>
      </c>
      <c r="D2473" s="99" t="str">
        <f>IFERROR(IF(AND(H2473&lt;&gt;"",H2473&gt;=$E$2),MAX($D$4:D2472)+1,""),"")</f>
        <v/>
      </c>
      <c r="F2473" s="40" t="s">
        <v>11653</v>
      </c>
      <c r="G2473" s="40" t="s">
        <v>11654</v>
      </c>
      <c r="H2473" s="167" t="s">
        <v>5898</v>
      </c>
      <c r="I2473" s="40" t="s">
        <v>5898</v>
      </c>
    </row>
    <row r="2474" spans="3:9" x14ac:dyDescent="0.15">
      <c r="C2474" s="40" t="str">
        <f>IFERROR(IF(AND(I2474&lt;&gt;"",I2474&gt;=$E$2),MAX($C$4:C2473)+1,""),"")</f>
        <v/>
      </c>
      <c r="D2474" s="99" t="str">
        <f>IFERROR(IF(AND(H2474&lt;&gt;"",H2474&gt;=$E$2),MAX($D$4:D2473)+1,""),"")</f>
        <v/>
      </c>
      <c r="F2474" s="40" t="s">
        <v>11655</v>
      </c>
      <c r="G2474" s="40" t="s">
        <v>11656</v>
      </c>
      <c r="H2474" s="167" t="s">
        <v>5898</v>
      </c>
      <c r="I2474" s="40" t="s">
        <v>5898</v>
      </c>
    </row>
    <row r="2475" spans="3:9" x14ac:dyDescent="0.15">
      <c r="C2475" s="40" t="str">
        <f>IFERROR(IF(AND(I2475&lt;&gt;"",I2475&gt;=$E$2),MAX($C$4:C2474)+1,""),"")</f>
        <v/>
      </c>
      <c r="D2475" s="99" t="str">
        <f>IFERROR(IF(AND(H2475&lt;&gt;"",H2475&gt;=$E$2),MAX($D$4:D2474)+1,""),"")</f>
        <v/>
      </c>
      <c r="F2475" s="40" t="s">
        <v>11657</v>
      </c>
      <c r="G2475" s="40" t="s">
        <v>11658</v>
      </c>
      <c r="H2475" s="167" t="s">
        <v>5898</v>
      </c>
      <c r="I2475" s="40" t="s">
        <v>5898</v>
      </c>
    </row>
    <row r="2476" spans="3:9" x14ac:dyDescent="0.15">
      <c r="C2476" s="40" t="str">
        <f>IFERROR(IF(AND(I2476&lt;&gt;"",I2476&gt;=$E$2),MAX($C$4:C2475)+1,""),"")</f>
        <v/>
      </c>
      <c r="D2476" s="99" t="str">
        <f>IFERROR(IF(AND(H2476&lt;&gt;"",H2476&gt;=$E$2),MAX($D$4:D2475)+1,""),"")</f>
        <v/>
      </c>
      <c r="F2476" s="40" t="s">
        <v>11659</v>
      </c>
      <c r="G2476" s="40" t="s">
        <v>11660</v>
      </c>
      <c r="H2476" s="167" t="s">
        <v>5898</v>
      </c>
      <c r="I2476" s="40" t="s">
        <v>5898</v>
      </c>
    </row>
    <row r="2477" spans="3:9" x14ac:dyDescent="0.15">
      <c r="C2477" s="40" t="str">
        <f>IFERROR(IF(AND(I2477&lt;&gt;"",I2477&gt;=$E$2),MAX($C$4:C2476)+1,""),"")</f>
        <v/>
      </c>
      <c r="D2477" s="99" t="str">
        <f>IFERROR(IF(AND(H2477&lt;&gt;"",H2477&gt;=$E$2),MAX($D$4:D2476)+1,""),"")</f>
        <v/>
      </c>
      <c r="F2477" s="40" t="s">
        <v>11661</v>
      </c>
      <c r="G2477" s="40" t="s">
        <v>11662</v>
      </c>
      <c r="H2477" s="167" t="s">
        <v>5898</v>
      </c>
      <c r="I2477" s="40" t="s">
        <v>5898</v>
      </c>
    </row>
    <row r="2478" spans="3:9" x14ac:dyDescent="0.15">
      <c r="C2478" s="40" t="str">
        <f>IFERROR(IF(AND(I2478&lt;&gt;"",I2478&gt;=$E$2),MAX($C$4:C2477)+1,""),"")</f>
        <v/>
      </c>
      <c r="D2478" s="99" t="str">
        <f>IFERROR(IF(AND(H2478&lt;&gt;"",H2478&gt;=$E$2),MAX($D$4:D2477)+1,""),"")</f>
        <v/>
      </c>
      <c r="F2478" s="40" t="s">
        <v>11663</v>
      </c>
      <c r="G2478" s="40" t="s">
        <v>11664</v>
      </c>
      <c r="H2478" s="167" t="s">
        <v>5898</v>
      </c>
      <c r="I2478" s="40" t="s">
        <v>5898</v>
      </c>
    </row>
    <row r="2479" spans="3:9" x14ac:dyDescent="0.15">
      <c r="C2479" s="40" t="str">
        <f>IFERROR(IF(AND(I2479&lt;&gt;"",I2479&gt;=$E$2),MAX($C$4:C2478)+1,""),"")</f>
        <v/>
      </c>
      <c r="D2479" s="99" t="str">
        <f>IFERROR(IF(AND(H2479&lt;&gt;"",H2479&gt;=$E$2),MAX($D$4:D2478)+1,""),"")</f>
        <v/>
      </c>
      <c r="F2479" s="40" t="s">
        <v>11665</v>
      </c>
      <c r="G2479" s="40" t="s">
        <v>11666</v>
      </c>
      <c r="H2479" s="167" t="s">
        <v>5898</v>
      </c>
      <c r="I2479" s="40" t="s">
        <v>5898</v>
      </c>
    </row>
    <row r="2480" spans="3:9" x14ac:dyDescent="0.15">
      <c r="C2480" s="40" t="str">
        <f>IFERROR(IF(AND(I2480&lt;&gt;"",I2480&gt;=$E$2),MAX($C$4:C2479)+1,""),"")</f>
        <v/>
      </c>
      <c r="D2480" s="99" t="str">
        <f>IFERROR(IF(AND(H2480&lt;&gt;"",H2480&gt;=$E$2),MAX($D$4:D2479)+1,""),"")</f>
        <v/>
      </c>
      <c r="F2480" s="40" t="s">
        <v>11667</v>
      </c>
      <c r="G2480" s="40" t="s">
        <v>11668</v>
      </c>
      <c r="H2480" s="167" t="s">
        <v>5898</v>
      </c>
      <c r="I2480" s="40" t="s">
        <v>5898</v>
      </c>
    </row>
    <row r="2481" spans="3:9" x14ac:dyDescent="0.15">
      <c r="C2481" s="40" t="str">
        <f>IFERROR(IF(AND(I2481&lt;&gt;"",I2481&gt;=$E$2),MAX($C$4:C2480)+1,""),"")</f>
        <v/>
      </c>
      <c r="D2481" s="99" t="str">
        <f>IFERROR(IF(AND(H2481&lt;&gt;"",H2481&gt;=$E$2),MAX($D$4:D2480)+1,""),"")</f>
        <v/>
      </c>
      <c r="F2481" s="40" t="s">
        <v>11669</v>
      </c>
      <c r="G2481" s="40" t="s">
        <v>11670</v>
      </c>
      <c r="H2481" s="167">
        <v>1</v>
      </c>
      <c r="I2481" s="40" t="s">
        <v>5898</v>
      </c>
    </row>
    <row r="2482" spans="3:9" x14ac:dyDescent="0.15">
      <c r="C2482" s="40" t="str">
        <f>IFERROR(IF(AND(I2482&lt;&gt;"",I2482&gt;=$E$2),MAX($C$4:C2481)+1,""),"")</f>
        <v/>
      </c>
      <c r="D2482" s="99" t="str">
        <f>IFERROR(IF(AND(H2482&lt;&gt;"",H2482&gt;=$E$2),MAX($D$4:D2481)+1,""),"")</f>
        <v/>
      </c>
      <c r="F2482" s="40" t="s">
        <v>11671</v>
      </c>
      <c r="G2482" s="40" t="s">
        <v>11672</v>
      </c>
      <c r="H2482" s="167" t="s">
        <v>5898</v>
      </c>
      <c r="I2482" s="40" t="s">
        <v>5898</v>
      </c>
    </row>
    <row r="2483" spans="3:9" x14ac:dyDescent="0.15">
      <c r="C2483" s="40" t="str">
        <f>IFERROR(IF(AND(I2483&lt;&gt;"",I2483&gt;=$E$2),MAX($C$4:C2482)+1,""),"")</f>
        <v/>
      </c>
      <c r="D2483" s="99" t="str">
        <f>IFERROR(IF(AND(H2483&lt;&gt;"",H2483&gt;=$E$2),MAX($D$4:D2482)+1,""),"")</f>
        <v/>
      </c>
      <c r="F2483" s="40" t="s">
        <v>11673</v>
      </c>
      <c r="G2483" s="40" t="s">
        <v>11674</v>
      </c>
      <c r="H2483" s="167" t="s">
        <v>5898</v>
      </c>
      <c r="I2483" s="40" t="s">
        <v>5898</v>
      </c>
    </row>
    <row r="2484" spans="3:9" x14ac:dyDescent="0.15">
      <c r="C2484" s="40" t="str">
        <f>IFERROR(IF(AND(I2484&lt;&gt;"",I2484&gt;=$E$2),MAX($C$4:C2483)+1,""),"")</f>
        <v/>
      </c>
      <c r="D2484" s="99" t="str">
        <f>IFERROR(IF(AND(H2484&lt;&gt;"",H2484&gt;=$E$2),MAX($D$4:D2483)+1,""),"")</f>
        <v/>
      </c>
      <c r="F2484" s="40" t="s">
        <v>11675</v>
      </c>
      <c r="G2484" s="40" t="s">
        <v>11676</v>
      </c>
      <c r="H2484" s="167" t="s">
        <v>5898</v>
      </c>
      <c r="I2484" s="40" t="s">
        <v>5898</v>
      </c>
    </row>
    <row r="2485" spans="3:9" x14ac:dyDescent="0.15">
      <c r="C2485" s="40" t="str">
        <f>IFERROR(IF(AND(I2485&lt;&gt;"",I2485&gt;=$E$2),MAX($C$4:C2484)+1,""),"")</f>
        <v/>
      </c>
      <c r="D2485" s="99" t="str">
        <f>IFERROR(IF(AND(H2485&lt;&gt;"",H2485&gt;=$E$2),MAX($D$4:D2484)+1,""),"")</f>
        <v/>
      </c>
      <c r="F2485" s="40" t="s">
        <v>11677</v>
      </c>
      <c r="G2485" s="40" t="s">
        <v>11678</v>
      </c>
      <c r="H2485" s="167" t="s">
        <v>5898</v>
      </c>
      <c r="I2485" s="40" t="s">
        <v>5898</v>
      </c>
    </row>
    <row r="2486" spans="3:9" x14ac:dyDescent="0.15">
      <c r="C2486" s="40" t="str">
        <f>IFERROR(IF(AND(I2486&lt;&gt;"",I2486&gt;=$E$2),MAX($C$4:C2485)+1,""),"")</f>
        <v/>
      </c>
      <c r="D2486" s="99" t="str">
        <f>IFERROR(IF(AND(H2486&lt;&gt;"",H2486&gt;=$E$2),MAX($D$4:D2485)+1,""),"")</f>
        <v/>
      </c>
      <c r="F2486" s="40" t="s">
        <v>11679</v>
      </c>
      <c r="G2486" s="40" t="s">
        <v>11680</v>
      </c>
      <c r="H2486" s="167" t="s">
        <v>5898</v>
      </c>
      <c r="I2486" s="40" t="s">
        <v>5898</v>
      </c>
    </row>
    <row r="2487" spans="3:9" x14ac:dyDescent="0.15">
      <c r="C2487" s="40" t="str">
        <f>IFERROR(IF(AND(I2487&lt;&gt;"",I2487&gt;=$E$2),MAX($C$4:C2486)+1,""),"")</f>
        <v/>
      </c>
      <c r="D2487" s="99" t="str">
        <f>IFERROR(IF(AND(H2487&lt;&gt;"",H2487&gt;=$E$2),MAX($D$4:D2486)+1,""),"")</f>
        <v/>
      </c>
      <c r="F2487" s="40" t="s">
        <v>11681</v>
      </c>
      <c r="G2487" s="40" t="s">
        <v>11682</v>
      </c>
      <c r="H2487" s="167" t="s">
        <v>5898</v>
      </c>
      <c r="I2487" s="40" t="s">
        <v>5898</v>
      </c>
    </row>
    <row r="2488" spans="3:9" x14ac:dyDescent="0.15">
      <c r="C2488" s="40" t="str">
        <f>IFERROR(IF(AND(I2488&lt;&gt;"",I2488&gt;=$E$2),MAX($C$4:C2487)+1,""),"")</f>
        <v/>
      </c>
      <c r="D2488" s="99" t="str">
        <f>IFERROR(IF(AND(H2488&lt;&gt;"",H2488&gt;=$E$2),MAX($D$4:D2487)+1,""),"")</f>
        <v/>
      </c>
      <c r="F2488" s="40" t="s">
        <v>11683</v>
      </c>
      <c r="G2488" s="40" t="s">
        <v>11684</v>
      </c>
      <c r="H2488" s="167" t="s">
        <v>5898</v>
      </c>
      <c r="I2488" s="40" t="s">
        <v>5898</v>
      </c>
    </row>
    <row r="2489" spans="3:9" x14ac:dyDescent="0.15">
      <c r="C2489" s="40" t="str">
        <f>IFERROR(IF(AND(I2489&lt;&gt;"",I2489&gt;=$E$2),MAX($C$4:C2488)+1,""),"")</f>
        <v/>
      </c>
      <c r="D2489" s="99" t="str">
        <f>IFERROR(IF(AND(H2489&lt;&gt;"",H2489&gt;=$E$2),MAX($D$4:D2488)+1,""),"")</f>
        <v/>
      </c>
      <c r="F2489" s="40" t="s">
        <v>11685</v>
      </c>
      <c r="G2489" s="40" t="s">
        <v>11686</v>
      </c>
      <c r="H2489" s="167" t="s">
        <v>5898</v>
      </c>
      <c r="I2489" s="40" t="s">
        <v>5898</v>
      </c>
    </row>
    <row r="2490" spans="3:9" x14ac:dyDescent="0.15">
      <c r="C2490" s="40" t="str">
        <f>IFERROR(IF(AND(I2490&lt;&gt;"",I2490&gt;=$E$2),MAX($C$4:C2489)+1,""),"")</f>
        <v/>
      </c>
      <c r="D2490" s="99" t="str">
        <f>IFERROR(IF(AND(H2490&lt;&gt;"",H2490&gt;=$E$2),MAX($D$4:D2489)+1,""),"")</f>
        <v/>
      </c>
      <c r="F2490" s="40" t="s">
        <v>11687</v>
      </c>
      <c r="G2490" s="40" t="s">
        <v>11688</v>
      </c>
      <c r="H2490" s="167" t="s">
        <v>5898</v>
      </c>
      <c r="I2490" s="40" t="s">
        <v>5898</v>
      </c>
    </row>
    <row r="2491" spans="3:9" x14ac:dyDescent="0.15">
      <c r="C2491" s="40" t="str">
        <f>IFERROR(IF(AND(I2491&lt;&gt;"",I2491&gt;=$E$2),MAX($C$4:C2490)+1,""),"")</f>
        <v/>
      </c>
      <c r="D2491" s="99" t="str">
        <f>IFERROR(IF(AND(H2491&lt;&gt;"",H2491&gt;=$E$2),MAX($D$4:D2490)+1,""),"")</f>
        <v/>
      </c>
      <c r="F2491" s="40" t="s">
        <v>11689</v>
      </c>
      <c r="G2491" s="40" t="s">
        <v>11690</v>
      </c>
      <c r="H2491" s="167" t="s">
        <v>5898</v>
      </c>
      <c r="I2491" s="40" t="s">
        <v>5898</v>
      </c>
    </row>
    <row r="2492" spans="3:9" x14ac:dyDescent="0.15">
      <c r="C2492" s="40" t="str">
        <f>IFERROR(IF(AND(I2492&lt;&gt;"",I2492&gt;=$E$2),MAX($C$4:C2491)+1,""),"")</f>
        <v/>
      </c>
      <c r="D2492" s="99" t="str">
        <f>IFERROR(IF(AND(H2492&lt;&gt;"",H2492&gt;=$E$2),MAX($D$4:D2491)+1,""),"")</f>
        <v/>
      </c>
      <c r="F2492" s="40" t="s">
        <v>11691</v>
      </c>
      <c r="G2492" s="40" t="s">
        <v>11692</v>
      </c>
      <c r="H2492" s="167" t="s">
        <v>5898</v>
      </c>
      <c r="I2492" s="40" t="s">
        <v>5898</v>
      </c>
    </row>
    <row r="2493" spans="3:9" x14ac:dyDescent="0.15">
      <c r="C2493" s="40" t="str">
        <f>IFERROR(IF(AND(I2493&lt;&gt;"",I2493&gt;=$E$2),MAX($C$4:C2492)+1,""),"")</f>
        <v/>
      </c>
      <c r="D2493" s="99" t="str">
        <f>IFERROR(IF(AND(H2493&lt;&gt;"",H2493&gt;=$E$2),MAX($D$4:D2492)+1,""),"")</f>
        <v/>
      </c>
      <c r="F2493" s="40" t="s">
        <v>11693</v>
      </c>
      <c r="G2493" s="40" t="s">
        <v>11694</v>
      </c>
      <c r="H2493" s="167" t="s">
        <v>5898</v>
      </c>
      <c r="I2493" s="40" t="s">
        <v>5898</v>
      </c>
    </row>
    <row r="2494" spans="3:9" x14ac:dyDescent="0.15">
      <c r="C2494" s="40" t="str">
        <f>IFERROR(IF(AND(I2494&lt;&gt;"",I2494&gt;=$E$2),MAX($C$4:C2493)+1,""),"")</f>
        <v/>
      </c>
      <c r="D2494" s="99">
        <f>IFERROR(IF(AND(H2494&lt;&gt;"",H2494&gt;=$E$2),MAX($D$4:D2493)+1,""),"")</f>
        <v>104</v>
      </c>
      <c r="F2494" s="40" t="s">
        <v>11695</v>
      </c>
      <c r="G2494" s="40" t="s">
        <v>11696</v>
      </c>
      <c r="H2494" s="167">
        <v>1.6</v>
      </c>
      <c r="I2494" s="40" t="s">
        <v>5898</v>
      </c>
    </row>
    <row r="2495" spans="3:9" x14ac:dyDescent="0.15">
      <c r="C2495" s="40" t="str">
        <f>IFERROR(IF(AND(I2495&lt;&gt;"",I2495&gt;=$E$2),MAX($C$4:C2494)+1,""),"")</f>
        <v/>
      </c>
      <c r="D2495" s="99" t="str">
        <f>IFERROR(IF(AND(H2495&lt;&gt;"",H2495&gt;=$E$2),MAX($D$4:D2494)+1,""),"")</f>
        <v/>
      </c>
      <c r="F2495" s="40" t="s">
        <v>11697</v>
      </c>
      <c r="G2495" s="40" t="s">
        <v>11698</v>
      </c>
      <c r="H2495" s="167" t="s">
        <v>5898</v>
      </c>
      <c r="I2495" s="40" t="s">
        <v>5898</v>
      </c>
    </row>
    <row r="2496" spans="3:9" x14ac:dyDescent="0.15">
      <c r="C2496" s="40" t="str">
        <f>IFERROR(IF(AND(I2496&lt;&gt;"",I2496&gt;=$E$2),MAX($C$4:C2495)+1,""),"")</f>
        <v/>
      </c>
      <c r="D2496" s="99" t="str">
        <f>IFERROR(IF(AND(H2496&lt;&gt;"",H2496&gt;=$E$2),MAX($D$4:D2495)+1,""),"")</f>
        <v/>
      </c>
      <c r="F2496" s="40" t="s">
        <v>11699</v>
      </c>
      <c r="G2496" s="40" t="s">
        <v>11700</v>
      </c>
      <c r="H2496" s="167" t="s">
        <v>5898</v>
      </c>
      <c r="I2496" s="40" t="s">
        <v>5898</v>
      </c>
    </row>
    <row r="2497" spans="3:9" x14ac:dyDescent="0.15">
      <c r="C2497" s="40" t="str">
        <f>IFERROR(IF(AND(I2497&lt;&gt;"",I2497&gt;=$E$2),MAX($C$4:C2496)+1,""),"")</f>
        <v/>
      </c>
      <c r="D2497" s="99" t="str">
        <f>IFERROR(IF(AND(H2497&lt;&gt;"",H2497&gt;=$E$2),MAX($D$4:D2496)+1,""),"")</f>
        <v/>
      </c>
      <c r="F2497" s="40" t="s">
        <v>11701</v>
      </c>
      <c r="G2497" s="40" t="s">
        <v>11702</v>
      </c>
      <c r="H2497" s="167" t="s">
        <v>5898</v>
      </c>
      <c r="I2497" s="40" t="s">
        <v>5898</v>
      </c>
    </row>
    <row r="2498" spans="3:9" x14ac:dyDescent="0.15">
      <c r="C2498" s="40" t="str">
        <f>IFERROR(IF(AND(I2498&lt;&gt;"",I2498&gt;=$E$2),MAX($C$4:C2497)+1,""),"")</f>
        <v/>
      </c>
      <c r="D2498" s="99" t="str">
        <f>IFERROR(IF(AND(H2498&lt;&gt;"",H2498&gt;=$E$2),MAX($D$4:D2497)+1,""),"")</f>
        <v/>
      </c>
      <c r="F2498" s="40" t="s">
        <v>11703</v>
      </c>
      <c r="G2498" s="40" t="s">
        <v>11704</v>
      </c>
      <c r="H2498" s="167" t="s">
        <v>5898</v>
      </c>
      <c r="I2498" s="40" t="s">
        <v>5898</v>
      </c>
    </row>
    <row r="2499" spans="3:9" x14ac:dyDescent="0.15">
      <c r="C2499" s="40" t="str">
        <f>IFERROR(IF(AND(I2499&lt;&gt;"",I2499&gt;=$E$2),MAX($C$4:C2498)+1,""),"")</f>
        <v/>
      </c>
      <c r="D2499" s="99" t="str">
        <f>IFERROR(IF(AND(H2499&lt;&gt;"",H2499&gt;=$E$2),MAX($D$4:D2498)+1,""),"")</f>
        <v/>
      </c>
      <c r="F2499" s="40" t="s">
        <v>11705</v>
      </c>
      <c r="G2499" s="40" t="s">
        <v>11706</v>
      </c>
      <c r="H2499" s="167" t="s">
        <v>5898</v>
      </c>
      <c r="I2499" s="40" t="s">
        <v>5898</v>
      </c>
    </row>
    <row r="2500" spans="3:9" x14ac:dyDescent="0.15">
      <c r="C2500" s="40" t="str">
        <f>IFERROR(IF(AND(I2500&lt;&gt;"",I2500&gt;=$E$2),MAX($C$4:C2499)+1,""),"")</f>
        <v/>
      </c>
      <c r="D2500" s="99" t="str">
        <f>IFERROR(IF(AND(H2500&lt;&gt;"",H2500&gt;=$E$2),MAX($D$4:D2499)+1,""),"")</f>
        <v/>
      </c>
      <c r="F2500" s="40" t="s">
        <v>11707</v>
      </c>
      <c r="G2500" s="40" t="s">
        <v>11708</v>
      </c>
      <c r="H2500" s="167" t="s">
        <v>5898</v>
      </c>
      <c r="I2500" s="40" t="s">
        <v>5898</v>
      </c>
    </row>
    <row r="2501" spans="3:9" x14ac:dyDescent="0.15">
      <c r="C2501" s="40" t="str">
        <f>IFERROR(IF(AND(I2501&lt;&gt;"",I2501&gt;=$E$2),MAX($C$4:C2500)+1,""),"")</f>
        <v/>
      </c>
      <c r="D2501" s="99" t="str">
        <f>IFERROR(IF(AND(H2501&lt;&gt;"",H2501&gt;=$E$2),MAX($D$4:D2500)+1,""),"")</f>
        <v/>
      </c>
      <c r="F2501" s="40" t="s">
        <v>11709</v>
      </c>
      <c r="G2501" s="40" t="s">
        <v>11710</v>
      </c>
      <c r="H2501" s="167" t="s">
        <v>5898</v>
      </c>
      <c r="I2501" s="40" t="s">
        <v>5898</v>
      </c>
    </row>
    <row r="2502" spans="3:9" x14ac:dyDescent="0.15">
      <c r="C2502" s="40" t="str">
        <f>IFERROR(IF(AND(I2502&lt;&gt;"",I2502&gt;=$E$2),MAX($C$4:C2501)+1,""),"")</f>
        <v/>
      </c>
      <c r="D2502" s="99" t="str">
        <f>IFERROR(IF(AND(H2502&lt;&gt;"",H2502&gt;=$E$2),MAX($D$4:D2501)+1,""),"")</f>
        <v/>
      </c>
      <c r="F2502" s="40" t="s">
        <v>11711</v>
      </c>
      <c r="G2502" s="40" t="s">
        <v>11712</v>
      </c>
      <c r="H2502" s="167" t="s">
        <v>5898</v>
      </c>
      <c r="I2502" s="40" t="s">
        <v>5898</v>
      </c>
    </row>
    <row r="2503" spans="3:9" x14ac:dyDescent="0.15">
      <c r="C2503" s="40" t="str">
        <f>IFERROR(IF(AND(I2503&lt;&gt;"",I2503&gt;=$E$2),MAX($C$4:C2502)+1,""),"")</f>
        <v/>
      </c>
      <c r="D2503" s="99" t="str">
        <f>IFERROR(IF(AND(H2503&lt;&gt;"",H2503&gt;=$E$2),MAX($D$4:D2502)+1,""),"")</f>
        <v/>
      </c>
      <c r="F2503" s="40" t="s">
        <v>11713</v>
      </c>
      <c r="G2503" s="40" t="s">
        <v>11714</v>
      </c>
      <c r="H2503" s="167" t="s">
        <v>5898</v>
      </c>
      <c r="I2503" s="40" t="s">
        <v>5898</v>
      </c>
    </row>
    <row r="2504" spans="3:9" x14ac:dyDescent="0.15">
      <c r="C2504" s="40" t="str">
        <f>IFERROR(IF(AND(I2504&lt;&gt;"",I2504&gt;=$E$2),MAX($C$4:C2503)+1,""),"")</f>
        <v/>
      </c>
      <c r="D2504" s="99" t="str">
        <f>IFERROR(IF(AND(H2504&lt;&gt;"",H2504&gt;=$E$2),MAX($D$4:D2503)+1,""),"")</f>
        <v/>
      </c>
      <c r="F2504" s="40" t="s">
        <v>11715</v>
      </c>
      <c r="G2504" s="40" t="s">
        <v>11716</v>
      </c>
      <c r="H2504" s="167" t="s">
        <v>5898</v>
      </c>
      <c r="I2504" s="40" t="s">
        <v>5898</v>
      </c>
    </row>
    <row r="2505" spans="3:9" x14ac:dyDescent="0.15">
      <c r="C2505" s="40" t="str">
        <f>IFERROR(IF(AND(I2505&lt;&gt;"",I2505&gt;=$E$2),MAX($C$4:C2504)+1,""),"")</f>
        <v/>
      </c>
      <c r="D2505" s="99" t="str">
        <f>IFERROR(IF(AND(H2505&lt;&gt;"",H2505&gt;=$E$2),MAX($D$4:D2504)+1,""),"")</f>
        <v/>
      </c>
      <c r="F2505" s="40" t="s">
        <v>11717</v>
      </c>
      <c r="G2505" s="40" t="s">
        <v>11718</v>
      </c>
      <c r="H2505" s="167" t="s">
        <v>5898</v>
      </c>
      <c r="I2505" s="40" t="s">
        <v>5898</v>
      </c>
    </row>
    <row r="2506" spans="3:9" x14ac:dyDescent="0.15">
      <c r="C2506" s="40" t="str">
        <f>IFERROR(IF(AND(I2506&lt;&gt;"",I2506&gt;=$E$2),MAX($C$4:C2505)+1,""),"")</f>
        <v/>
      </c>
      <c r="D2506" s="99" t="str">
        <f>IFERROR(IF(AND(H2506&lt;&gt;"",H2506&gt;=$E$2),MAX($D$4:D2505)+1,""),"")</f>
        <v/>
      </c>
      <c r="F2506" s="40" t="s">
        <v>11719</v>
      </c>
      <c r="G2506" s="40" t="s">
        <v>11720</v>
      </c>
      <c r="H2506" s="167" t="s">
        <v>5898</v>
      </c>
      <c r="I2506" s="40" t="s">
        <v>5898</v>
      </c>
    </row>
    <row r="2507" spans="3:9" x14ac:dyDescent="0.15">
      <c r="C2507" s="40" t="str">
        <f>IFERROR(IF(AND(I2507&lt;&gt;"",I2507&gt;=$E$2),MAX($C$4:C2506)+1,""),"")</f>
        <v/>
      </c>
      <c r="D2507" s="99" t="str">
        <f>IFERROR(IF(AND(H2507&lt;&gt;"",H2507&gt;=$E$2),MAX($D$4:D2506)+1,""),"")</f>
        <v/>
      </c>
      <c r="F2507" s="40" t="s">
        <v>11721</v>
      </c>
      <c r="G2507" s="40" t="s">
        <v>11722</v>
      </c>
      <c r="H2507" s="167" t="s">
        <v>5898</v>
      </c>
      <c r="I2507" s="40" t="s">
        <v>5898</v>
      </c>
    </row>
    <row r="2508" spans="3:9" x14ac:dyDescent="0.15">
      <c r="C2508" s="40" t="str">
        <f>IFERROR(IF(AND(I2508&lt;&gt;"",I2508&gt;=$E$2),MAX($C$4:C2507)+1,""),"")</f>
        <v/>
      </c>
      <c r="D2508" s="99" t="str">
        <f>IFERROR(IF(AND(H2508&lt;&gt;"",H2508&gt;=$E$2),MAX($D$4:D2507)+1,""),"")</f>
        <v/>
      </c>
      <c r="F2508" s="40" t="s">
        <v>11723</v>
      </c>
      <c r="G2508" s="40" t="s">
        <v>11724</v>
      </c>
      <c r="H2508" s="167">
        <v>1</v>
      </c>
      <c r="I2508" s="40" t="s">
        <v>5898</v>
      </c>
    </row>
    <row r="2509" spans="3:9" x14ac:dyDescent="0.15">
      <c r="C2509" s="40" t="str">
        <f>IFERROR(IF(AND(I2509&lt;&gt;"",I2509&gt;=$E$2),MAX($C$4:C2508)+1,""),"")</f>
        <v/>
      </c>
      <c r="D2509" s="99" t="str">
        <f>IFERROR(IF(AND(H2509&lt;&gt;"",H2509&gt;=$E$2),MAX($D$4:D2508)+1,""),"")</f>
        <v/>
      </c>
      <c r="F2509" s="40" t="s">
        <v>11725</v>
      </c>
      <c r="G2509" s="40" t="s">
        <v>11726</v>
      </c>
      <c r="H2509" s="167" t="s">
        <v>5898</v>
      </c>
      <c r="I2509" s="40" t="s">
        <v>5898</v>
      </c>
    </row>
    <row r="2510" spans="3:9" x14ac:dyDescent="0.15">
      <c r="C2510" s="40" t="str">
        <f>IFERROR(IF(AND(I2510&lt;&gt;"",I2510&gt;=$E$2),MAX($C$4:C2509)+1,""),"")</f>
        <v/>
      </c>
      <c r="D2510" s="99" t="str">
        <f>IFERROR(IF(AND(H2510&lt;&gt;"",H2510&gt;=$E$2),MAX($D$4:D2509)+1,""),"")</f>
        <v/>
      </c>
      <c r="F2510" s="40" t="s">
        <v>11727</v>
      </c>
      <c r="G2510" s="40" t="s">
        <v>11728</v>
      </c>
      <c r="H2510" s="167" t="s">
        <v>5898</v>
      </c>
      <c r="I2510" s="40" t="s">
        <v>5898</v>
      </c>
    </row>
    <row r="2511" spans="3:9" x14ac:dyDescent="0.15">
      <c r="C2511" s="40" t="str">
        <f>IFERROR(IF(AND(I2511&lt;&gt;"",I2511&gt;=$E$2),MAX($C$4:C2510)+1,""),"")</f>
        <v/>
      </c>
      <c r="D2511" s="99" t="str">
        <f>IFERROR(IF(AND(H2511&lt;&gt;"",H2511&gt;=$E$2),MAX($D$4:D2510)+1,""),"")</f>
        <v/>
      </c>
      <c r="F2511" s="40" t="s">
        <v>11729</v>
      </c>
      <c r="G2511" s="40" t="s">
        <v>11730</v>
      </c>
      <c r="H2511" s="167" t="s">
        <v>5898</v>
      </c>
      <c r="I2511" s="40" t="s">
        <v>5898</v>
      </c>
    </row>
    <row r="2512" spans="3:9" x14ac:dyDescent="0.15">
      <c r="C2512" s="40" t="str">
        <f>IFERROR(IF(AND(I2512&lt;&gt;"",I2512&gt;=$E$2),MAX($C$4:C2511)+1,""),"")</f>
        <v/>
      </c>
      <c r="D2512" s="99" t="str">
        <f>IFERROR(IF(AND(H2512&lt;&gt;"",H2512&gt;=$E$2),MAX($D$4:D2511)+1,""),"")</f>
        <v/>
      </c>
      <c r="F2512" s="40" t="s">
        <v>11731</v>
      </c>
      <c r="G2512" s="40" t="s">
        <v>11732</v>
      </c>
      <c r="H2512" s="167" t="s">
        <v>5898</v>
      </c>
      <c r="I2512" s="40" t="s">
        <v>5898</v>
      </c>
    </row>
    <row r="2513" spans="3:9" x14ac:dyDescent="0.15">
      <c r="C2513" s="40" t="str">
        <f>IFERROR(IF(AND(I2513&lt;&gt;"",I2513&gt;=$E$2),MAX($C$4:C2512)+1,""),"")</f>
        <v/>
      </c>
      <c r="D2513" s="99" t="str">
        <f>IFERROR(IF(AND(H2513&lt;&gt;"",H2513&gt;=$E$2),MAX($D$4:D2512)+1,""),"")</f>
        <v/>
      </c>
      <c r="F2513" s="40" t="s">
        <v>11733</v>
      </c>
      <c r="G2513" s="40" t="s">
        <v>11734</v>
      </c>
      <c r="H2513" s="167" t="s">
        <v>5898</v>
      </c>
      <c r="I2513" s="40" t="s">
        <v>5898</v>
      </c>
    </row>
    <row r="2514" spans="3:9" x14ac:dyDescent="0.15">
      <c r="C2514" s="40" t="str">
        <f>IFERROR(IF(AND(I2514&lt;&gt;"",I2514&gt;=$E$2),MAX($C$4:C2513)+1,""),"")</f>
        <v/>
      </c>
      <c r="D2514" s="99" t="str">
        <f>IFERROR(IF(AND(H2514&lt;&gt;"",H2514&gt;=$E$2),MAX($D$4:D2513)+1,""),"")</f>
        <v/>
      </c>
      <c r="F2514" s="40" t="s">
        <v>11735</v>
      </c>
      <c r="G2514" s="40" t="s">
        <v>11736</v>
      </c>
      <c r="H2514" s="167" t="s">
        <v>5898</v>
      </c>
      <c r="I2514" s="40">
        <v>0.3</v>
      </c>
    </row>
    <row r="2515" spans="3:9" x14ac:dyDescent="0.15">
      <c r="C2515" s="40" t="str">
        <f>IFERROR(IF(AND(I2515&lt;&gt;"",I2515&gt;=$E$2),MAX($C$4:C2514)+1,""),"")</f>
        <v/>
      </c>
      <c r="D2515" s="99" t="str">
        <f>IFERROR(IF(AND(H2515&lt;&gt;"",H2515&gt;=$E$2),MAX($D$4:D2514)+1,""),"")</f>
        <v/>
      </c>
      <c r="F2515" s="40" t="s">
        <v>11737</v>
      </c>
      <c r="G2515" s="40" t="s">
        <v>11738</v>
      </c>
      <c r="H2515" s="167" t="s">
        <v>5898</v>
      </c>
      <c r="I2515" s="40" t="s">
        <v>5898</v>
      </c>
    </row>
    <row r="2516" spans="3:9" x14ac:dyDescent="0.15">
      <c r="C2516" s="40" t="str">
        <f>IFERROR(IF(AND(I2516&lt;&gt;"",I2516&gt;=$E$2),MAX($C$4:C2515)+1,""),"")</f>
        <v/>
      </c>
      <c r="D2516" s="99" t="str">
        <f>IFERROR(IF(AND(H2516&lt;&gt;"",H2516&gt;=$E$2),MAX($D$4:D2515)+1,""),"")</f>
        <v/>
      </c>
      <c r="F2516" s="40" t="s">
        <v>11739</v>
      </c>
      <c r="G2516" s="40" t="s">
        <v>11740</v>
      </c>
      <c r="H2516" s="167" t="s">
        <v>5898</v>
      </c>
      <c r="I2516" s="40" t="s">
        <v>5898</v>
      </c>
    </row>
    <row r="2517" spans="3:9" x14ac:dyDescent="0.15">
      <c r="C2517" s="40" t="str">
        <f>IFERROR(IF(AND(I2517&lt;&gt;"",I2517&gt;=$E$2),MAX($C$4:C2516)+1,""),"")</f>
        <v/>
      </c>
      <c r="D2517" s="99" t="str">
        <f>IFERROR(IF(AND(H2517&lt;&gt;"",H2517&gt;=$E$2),MAX($D$4:D2516)+1,""),"")</f>
        <v/>
      </c>
      <c r="F2517" s="40" t="s">
        <v>11741</v>
      </c>
      <c r="G2517" s="40" t="s">
        <v>11742</v>
      </c>
      <c r="H2517" s="167" t="s">
        <v>5898</v>
      </c>
      <c r="I2517" s="40" t="s">
        <v>5898</v>
      </c>
    </row>
    <row r="2518" spans="3:9" x14ac:dyDescent="0.15">
      <c r="C2518" s="40" t="str">
        <f>IFERROR(IF(AND(I2518&lt;&gt;"",I2518&gt;=$E$2),MAX($C$4:C2517)+1,""),"")</f>
        <v/>
      </c>
      <c r="D2518" s="99" t="str">
        <f>IFERROR(IF(AND(H2518&lt;&gt;"",H2518&gt;=$E$2),MAX($D$4:D2517)+1,""),"")</f>
        <v/>
      </c>
      <c r="F2518" s="40" t="s">
        <v>11743</v>
      </c>
      <c r="G2518" s="40" t="s">
        <v>11744</v>
      </c>
      <c r="H2518" s="167" t="s">
        <v>5898</v>
      </c>
      <c r="I2518" s="40" t="s">
        <v>5898</v>
      </c>
    </row>
    <row r="2519" spans="3:9" x14ac:dyDescent="0.15">
      <c r="C2519" s="40" t="str">
        <f>IFERROR(IF(AND(I2519&lt;&gt;"",I2519&gt;=$E$2),MAX($C$4:C2518)+1,""),"")</f>
        <v/>
      </c>
      <c r="D2519" s="99" t="str">
        <f>IFERROR(IF(AND(H2519&lt;&gt;"",H2519&gt;=$E$2),MAX($D$4:D2518)+1,""),"")</f>
        <v/>
      </c>
      <c r="F2519" s="40" t="s">
        <v>11745</v>
      </c>
      <c r="G2519" s="40" t="s">
        <v>11746</v>
      </c>
      <c r="H2519" s="167" t="s">
        <v>5898</v>
      </c>
      <c r="I2519" s="40" t="s">
        <v>5898</v>
      </c>
    </row>
    <row r="2520" spans="3:9" x14ac:dyDescent="0.15">
      <c r="C2520" s="40" t="str">
        <f>IFERROR(IF(AND(I2520&lt;&gt;"",I2520&gt;=$E$2),MAX($C$4:C2519)+1,""),"")</f>
        <v/>
      </c>
      <c r="D2520" s="99" t="str">
        <f>IFERROR(IF(AND(H2520&lt;&gt;"",H2520&gt;=$E$2),MAX($D$4:D2519)+1,""),"")</f>
        <v/>
      </c>
      <c r="F2520" s="40" t="s">
        <v>11747</v>
      </c>
      <c r="G2520" s="40" t="s">
        <v>11748</v>
      </c>
      <c r="H2520" s="167" t="s">
        <v>5898</v>
      </c>
      <c r="I2520" s="40" t="s">
        <v>5898</v>
      </c>
    </row>
    <row r="2521" spans="3:9" x14ac:dyDescent="0.15">
      <c r="C2521" s="40" t="str">
        <f>IFERROR(IF(AND(I2521&lt;&gt;"",I2521&gt;=$E$2),MAX($C$4:C2520)+1,""),"")</f>
        <v/>
      </c>
      <c r="D2521" s="99" t="str">
        <f>IFERROR(IF(AND(H2521&lt;&gt;"",H2521&gt;=$E$2),MAX($D$4:D2520)+1,""),"")</f>
        <v/>
      </c>
      <c r="F2521" s="40" t="s">
        <v>11749</v>
      </c>
      <c r="G2521" s="40" t="s">
        <v>11750</v>
      </c>
      <c r="H2521" s="167" t="s">
        <v>5898</v>
      </c>
      <c r="I2521" s="40" t="s">
        <v>5898</v>
      </c>
    </row>
    <row r="2522" spans="3:9" x14ac:dyDescent="0.15">
      <c r="C2522" s="40" t="str">
        <f>IFERROR(IF(AND(I2522&lt;&gt;"",I2522&gt;=$E$2),MAX($C$4:C2521)+1,""),"")</f>
        <v/>
      </c>
      <c r="D2522" s="99" t="str">
        <f>IFERROR(IF(AND(H2522&lt;&gt;"",H2522&gt;=$E$2),MAX($D$4:D2521)+1,""),"")</f>
        <v/>
      </c>
      <c r="F2522" s="40" t="s">
        <v>11751</v>
      </c>
      <c r="G2522" s="40" t="s">
        <v>11752</v>
      </c>
      <c r="H2522" s="167" t="s">
        <v>5898</v>
      </c>
      <c r="I2522" s="40" t="s">
        <v>5898</v>
      </c>
    </row>
    <row r="2523" spans="3:9" x14ac:dyDescent="0.15">
      <c r="C2523" s="40" t="str">
        <f>IFERROR(IF(AND(I2523&lt;&gt;"",I2523&gt;=$E$2),MAX($C$4:C2522)+1,""),"")</f>
        <v/>
      </c>
      <c r="D2523" s="99" t="str">
        <f>IFERROR(IF(AND(H2523&lt;&gt;"",H2523&gt;=$E$2),MAX($D$4:D2522)+1,""),"")</f>
        <v/>
      </c>
      <c r="F2523" s="40" t="s">
        <v>11753</v>
      </c>
      <c r="G2523" s="40" t="s">
        <v>11754</v>
      </c>
      <c r="H2523" s="167" t="s">
        <v>5898</v>
      </c>
      <c r="I2523" s="40" t="s">
        <v>5898</v>
      </c>
    </row>
    <row r="2524" spans="3:9" x14ac:dyDescent="0.15">
      <c r="C2524" s="40" t="str">
        <f>IFERROR(IF(AND(I2524&lt;&gt;"",I2524&gt;=$E$2),MAX($C$4:C2523)+1,""),"")</f>
        <v/>
      </c>
      <c r="D2524" s="99" t="str">
        <f>IFERROR(IF(AND(H2524&lt;&gt;"",H2524&gt;=$E$2),MAX($D$4:D2523)+1,""),"")</f>
        <v/>
      </c>
      <c r="F2524" s="40" t="s">
        <v>11755</v>
      </c>
      <c r="G2524" s="40" t="s">
        <v>11756</v>
      </c>
      <c r="H2524" s="167" t="s">
        <v>5898</v>
      </c>
      <c r="I2524" s="40" t="s">
        <v>5898</v>
      </c>
    </row>
    <row r="2525" spans="3:9" x14ac:dyDescent="0.15">
      <c r="C2525" s="40" t="str">
        <f>IFERROR(IF(AND(I2525&lt;&gt;"",I2525&gt;=$E$2),MAX($C$4:C2524)+1,""),"")</f>
        <v/>
      </c>
      <c r="D2525" s="99" t="str">
        <f>IFERROR(IF(AND(H2525&lt;&gt;"",H2525&gt;=$E$2),MAX($D$4:D2524)+1,""),"")</f>
        <v/>
      </c>
      <c r="F2525" s="40" t="s">
        <v>11757</v>
      </c>
      <c r="G2525" s="40" t="s">
        <v>11758</v>
      </c>
      <c r="H2525" s="167" t="s">
        <v>5898</v>
      </c>
      <c r="I2525" s="40" t="s">
        <v>5898</v>
      </c>
    </row>
    <row r="2526" spans="3:9" x14ac:dyDescent="0.15">
      <c r="C2526" s="40" t="str">
        <f>IFERROR(IF(AND(I2526&lt;&gt;"",I2526&gt;=$E$2),MAX($C$4:C2525)+1,""),"")</f>
        <v/>
      </c>
      <c r="D2526" s="99" t="str">
        <f>IFERROR(IF(AND(H2526&lt;&gt;"",H2526&gt;=$E$2),MAX($D$4:D2525)+1,""),"")</f>
        <v/>
      </c>
      <c r="F2526" s="40" t="s">
        <v>11759</v>
      </c>
      <c r="G2526" s="40" t="s">
        <v>11760</v>
      </c>
      <c r="H2526" s="167" t="s">
        <v>5898</v>
      </c>
      <c r="I2526" s="40" t="s">
        <v>5898</v>
      </c>
    </row>
    <row r="2527" spans="3:9" x14ac:dyDescent="0.15">
      <c r="C2527" s="40" t="str">
        <f>IFERROR(IF(AND(I2527&lt;&gt;"",I2527&gt;=$E$2),MAX($C$4:C2526)+1,""),"")</f>
        <v/>
      </c>
      <c r="D2527" s="99" t="str">
        <f>IFERROR(IF(AND(H2527&lt;&gt;"",H2527&gt;=$E$2),MAX($D$4:D2526)+1,""),"")</f>
        <v/>
      </c>
      <c r="F2527" s="40" t="s">
        <v>11761</v>
      </c>
      <c r="G2527" s="40" t="s">
        <v>11762</v>
      </c>
      <c r="H2527" s="167" t="s">
        <v>5898</v>
      </c>
      <c r="I2527" s="40" t="s">
        <v>5898</v>
      </c>
    </row>
    <row r="2528" spans="3:9" x14ac:dyDescent="0.15">
      <c r="C2528" s="40" t="str">
        <f>IFERROR(IF(AND(I2528&lt;&gt;"",I2528&gt;=$E$2),MAX($C$4:C2527)+1,""),"")</f>
        <v/>
      </c>
      <c r="D2528" s="99" t="str">
        <f>IFERROR(IF(AND(H2528&lt;&gt;"",H2528&gt;=$E$2),MAX($D$4:D2527)+1,""),"")</f>
        <v/>
      </c>
      <c r="F2528" s="40" t="s">
        <v>11763</v>
      </c>
      <c r="G2528" s="40" t="s">
        <v>11764</v>
      </c>
      <c r="H2528" s="167" t="s">
        <v>5898</v>
      </c>
      <c r="I2528" s="40" t="s">
        <v>5898</v>
      </c>
    </row>
    <row r="2529" spans="3:9" x14ac:dyDescent="0.15">
      <c r="C2529" s="40" t="str">
        <f>IFERROR(IF(AND(I2529&lt;&gt;"",I2529&gt;=$E$2),MAX($C$4:C2528)+1,""),"")</f>
        <v/>
      </c>
      <c r="D2529" s="99" t="str">
        <f>IFERROR(IF(AND(H2529&lt;&gt;"",H2529&gt;=$E$2),MAX($D$4:D2528)+1,""),"")</f>
        <v/>
      </c>
      <c r="F2529" s="40" t="s">
        <v>11765</v>
      </c>
      <c r="G2529" s="40" t="s">
        <v>11766</v>
      </c>
      <c r="H2529" s="167" t="s">
        <v>5898</v>
      </c>
      <c r="I2529" s="40" t="s">
        <v>5898</v>
      </c>
    </row>
    <row r="2530" spans="3:9" x14ac:dyDescent="0.15">
      <c r="C2530" s="40" t="str">
        <f>IFERROR(IF(AND(I2530&lt;&gt;"",I2530&gt;=$E$2),MAX($C$4:C2529)+1,""),"")</f>
        <v/>
      </c>
      <c r="D2530" s="99" t="str">
        <f>IFERROR(IF(AND(H2530&lt;&gt;"",H2530&gt;=$E$2),MAX($D$4:D2529)+1,""),"")</f>
        <v/>
      </c>
      <c r="F2530" s="40" t="s">
        <v>11767</v>
      </c>
      <c r="G2530" s="40" t="s">
        <v>11768</v>
      </c>
      <c r="H2530" s="167" t="s">
        <v>5898</v>
      </c>
      <c r="I2530" s="40" t="s">
        <v>5898</v>
      </c>
    </row>
    <row r="2531" spans="3:9" x14ac:dyDescent="0.15">
      <c r="C2531" s="40" t="str">
        <f>IFERROR(IF(AND(I2531&lt;&gt;"",I2531&gt;=$E$2),MAX($C$4:C2530)+1,""),"")</f>
        <v/>
      </c>
      <c r="D2531" s="99" t="str">
        <f>IFERROR(IF(AND(H2531&lt;&gt;"",H2531&gt;=$E$2),MAX($D$4:D2530)+1,""),"")</f>
        <v/>
      </c>
      <c r="F2531" s="40" t="s">
        <v>11769</v>
      </c>
      <c r="G2531" s="40" t="s">
        <v>11770</v>
      </c>
      <c r="H2531" s="167" t="s">
        <v>5898</v>
      </c>
      <c r="I2531" s="40" t="s">
        <v>5898</v>
      </c>
    </row>
    <row r="2532" spans="3:9" x14ac:dyDescent="0.15">
      <c r="C2532" s="40" t="str">
        <f>IFERROR(IF(AND(I2532&lt;&gt;"",I2532&gt;=$E$2),MAX($C$4:C2531)+1,""),"")</f>
        <v/>
      </c>
      <c r="D2532" s="99" t="str">
        <f>IFERROR(IF(AND(H2532&lt;&gt;"",H2532&gt;=$E$2),MAX($D$4:D2531)+1,""),"")</f>
        <v/>
      </c>
      <c r="F2532" s="40" t="s">
        <v>11771</v>
      </c>
      <c r="G2532" s="40" t="s">
        <v>11772</v>
      </c>
      <c r="H2532" s="167" t="s">
        <v>5898</v>
      </c>
      <c r="I2532" s="40" t="s">
        <v>5898</v>
      </c>
    </row>
    <row r="2533" spans="3:9" x14ac:dyDescent="0.15">
      <c r="C2533" s="40" t="str">
        <f>IFERROR(IF(AND(I2533&lt;&gt;"",I2533&gt;=$E$2),MAX($C$4:C2532)+1,""),"")</f>
        <v/>
      </c>
      <c r="D2533" s="99" t="str">
        <f>IFERROR(IF(AND(H2533&lt;&gt;"",H2533&gt;=$E$2),MAX($D$4:D2532)+1,""),"")</f>
        <v/>
      </c>
      <c r="F2533" s="40" t="s">
        <v>11773</v>
      </c>
      <c r="G2533" s="40" t="s">
        <v>11774</v>
      </c>
      <c r="H2533" s="167" t="s">
        <v>5898</v>
      </c>
      <c r="I2533" s="40" t="s">
        <v>5898</v>
      </c>
    </row>
    <row r="2534" spans="3:9" x14ac:dyDescent="0.15">
      <c r="C2534" s="40" t="str">
        <f>IFERROR(IF(AND(I2534&lt;&gt;"",I2534&gt;=$E$2),MAX($C$4:C2533)+1,""),"")</f>
        <v/>
      </c>
      <c r="D2534" s="99" t="str">
        <f>IFERROR(IF(AND(H2534&lt;&gt;"",H2534&gt;=$E$2),MAX($D$4:D2533)+1,""),"")</f>
        <v/>
      </c>
      <c r="F2534" s="40" t="s">
        <v>11775</v>
      </c>
      <c r="G2534" s="40" t="s">
        <v>11776</v>
      </c>
      <c r="H2534" s="167" t="s">
        <v>5898</v>
      </c>
      <c r="I2534" s="40" t="s">
        <v>5898</v>
      </c>
    </row>
    <row r="2535" spans="3:9" x14ac:dyDescent="0.15">
      <c r="C2535" s="40" t="str">
        <f>IFERROR(IF(AND(I2535&lt;&gt;"",I2535&gt;=$E$2),MAX($C$4:C2534)+1,""),"")</f>
        <v/>
      </c>
      <c r="D2535" s="99" t="str">
        <f>IFERROR(IF(AND(H2535&lt;&gt;"",H2535&gt;=$E$2),MAX($D$4:D2534)+1,""),"")</f>
        <v/>
      </c>
      <c r="F2535" s="40" t="s">
        <v>11777</v>
      </c>
      <c r="G2535" s="40" t="s">
        <v>11778</v>
      </c>
      <c r="H2535" s="167" t="s">
        <v>5898</v>
      </c>
      <c r="I2535" s="40" t="s">
        <v>5898</v>
      </c>
    </row>
    <row r="2536" spans="3:9" x14ac:dyDescent="0.15">
      <c r="C2536" s="40" t="str">
        <f>IFERROR(IF(AND(I2536&lt;&gt;"",I2536&gt;=$E$2),MAX($C$4:C2535)+1,""),"")</f>
        <v/>
      </c>
      <c r="D2536" s="99" t="str">
        <f>IFERROR(IF(AND(H2536&lt;&gt;"",H2536&gt;=$E$2),MAX($D$4:D2535)+1,""),"")</f>
        <v/>
      </c>
      <c r="F2536" s="40" t="s">
        <v>11779</v>
      </c>
      <c r="G2536" s="40" t="s">
        <v>11780</v>
      </c>
      <c r="H2536" s="167" t="s">
        <v>5898</v>
      </c>
      <c r="I2536" s="40" t="s">
        <v>5898</v>
      </c>
    </row>
    <row r="2537" spans="3:9" x14ac:dyDescent="0.15">
      <c r="C2537" s="40" t="str">
        <f>IFERROR(IF(AND(I2537&lt;&gt;"",I2537&gt;=$E$2),MAX($C$4:C2536)+1,""),"")</f>
        <v/>
      </c>
      <c r="D2537" s="99" t="str">
        <f>IFERROR(IF(AND(H2537&lt;&gt;"",H2537&gt;=$E$2),MAX($D$4:D2536)+1,""),"")</f>
        <v/>
      </c>
      <c r="F2537" s="40" t="s">
        <v>11781</v>
      </c>
      <c r="G2537" s="40" t="s">
        <v>11782</v>
      </c>
      <c r="H2537" s="167" t="s">
        <v>5898</v>
      </c>
      <c r="I2537" s="40" t="s">
        <v>5898</v>
      </c>
    </row>
    <row r="2538" spans="3:9" x14ac:dyDescent="0.15">
      <c r="C2538" s="40" t="str">
        <f>IFERROR(IF(AND(I2538&lt;&gt;"",I2538&gt;=$E$2),MAX($C$4:C2537)+1,""),"")</f>
        <v/>
      </c>
      <c r="D2538" s="99" t="str">
        <f>IFERROR(IF(AND(H2538&lt;&gt;"",H2538&gt;=$E$2),MAX($D$4:D2537)+1,""),"")</f>
        <v/>
      </c>
      <c r="F2538" s="40" t="s">
        <v>11783</v>
      </c>
      <c r="G2538" s="40" t="s">
        <v>11784</v>
      </c>
      <c r="H2538" s="167" t="s">
        <v>5898</v>
      </c>
      <c r="I2538" s="40" t="s">
        <v>5898</v>
      </c>
    </row>
    <row r="2539" spans="3:9" x14ac:dyDescent="0.15">
      <c r="C2539" s="40" t="str">
        <f>IFERROR(IF(AND(I2539&lt;&gt;"",I2539&gt;=$E$2),MAX($C$4:C2538)+1,""),"")</f>
        <v/>
      </c>
      <c r="D2539" s="99" t="str">
        <f>IFERROR(IF(AND(H2539&lt;&gt;"",H2539&gt;=$E$2),MAX($D$4:D2538)+1,""),"")</f>
        <v/>
      </c>
      <c r="F2539" s="40" t="s">
        <v>11785</v>
      </c>
      <c r="G2539" s="40" t="s">
        <v>11786</v>
      </c>
      <c r="H2539" s="167" t="s">
        <v>5898</v>
      </c>
      <c r="I2539" s="40" t="s">
        <v>5898</v>
      </c>
    </row>
    <row r="2540" spans="3:9" x14ac:dyDescent="0.15">
      <c r="C2540" s="40">
        <f>IFERROR(IF(AND(I2540&lt;&gt;"",I2540&gt;=$E$2),MAX($C$4:C2539)+1,""),"")</f>
        <v>24</v>
      </c>
      <c r="D2540" s="99" t="str">
        <f>IFERROR(IF(AND(H2540&lt;&gt;"",H2540&gt;=$E$2),MAX($D$4:D2539)+1,""),"")</f>
        <v/>
      </c>
      <c r="F2540" s="40" t="s">
        <v>11787</v>
      </c>
      <c r="G2540" s="40" t="s">
        <v>11788</v>
      </c>
      <c r="H2540" s="167" t="s">
        <v>5898</v>
      </c>
      <c r="I2540" s="40">
        <v>2.8</v>
      </c>
    </row>
    <row r="2541" spans="3:9" x14ac:dyDescent="0.15">
      <c r="C2541" s="40" t="str">
        <f>IFERROR(IF(AND(I2541&lt;&gt;"",I2541&gt;=$E$2),MAX($C$4:C2540)+1,""),"")</f>
        <v/>
      </c>
      <c r="D2541" s="99" t="str">
        <f>IFERROR(IF(AND(H2541&lt;&gt;"",H2541&gt;=$E$2),MAX($D$4:D2540)+1,""),"")</f>
        <v/>
      </c>
      <c r="F2541" s="40" t="s">
        <v>11789</v>
      </c>
      <c r="G2541" s="40" t="s">
        <v>11790</v>
      </c>
      <c r="H2541" s="167" t="s">
        <v>5898</v>
      </c>
      <c r="I2541" s="40" t="s">
        <v>5898</v>
      </c>
    </row>
    <row r="2542" spans="3:9" x14ac:dyDescent="0.15">
      <c r="C2542" s="40" t="str">
        <f>IFERROR(IF(AND(I2542&lt;&gt;"",I2542&gt;=$E$2),MAX($C$4:C2541)+1,""),"")</f>
        <v/>
      </c>
      <c r="D2542" s="99" t="str">
        <f>IFERROR(IF(AND(H2542&lt;&gt;"",H2542&gt;=$E$2),MAX($D$4:D2541)+1,""),"")</f>
        <v/>
      </c>
      <c r="F2542" s="40" t="s">
        <v>11791</v>
      </c>
      <c r="G2542" s="40" t="s">
        <v>11792</v>
      </c>
      <c r="H2542" s="167" t="s">
        <v>5898</v>
      </c>
      <c r="I2542" s="40" t="s">
        <v>5898</v>
      </c>
    </row>
    <row r="2543" spans="3:9" x14ac:dyDescent="0.15">
      <c r="C2543" s="40" t="str">
        <f>IFERROR(IF(AND(I2543&lt;&gt;"",I2543&gt;=$E$2),MAX($C$4:C2542)+1,""),"")</f>
        <v/>
      </c>
      <c r="D2543" s="99" t="str">
        <f>IFERROR(IF(AND(H2543&lt;&gt;"",H2543&gt;=$E$2),MAX($D$4:D2542)+1,""),"")</f>
        <v/>
      </c>
      <c r="F2543" s="40" t="s">
        <v>11793</v>
      </c>
      <c r="G2543" s="40" t="s">
        <v>11794</v>
      </c>
      <c r="H2543" s="167" t="s">
        <v>5898</v>
      </c>
      <c r="I2543" s="40" t="s">
        <v>5898</v>
      </c>
    </row>
    <row r="2544" spans="3:9" x14ac:dyDescent="0.15">
      <c r="C2544" s="40" t="str">
        <f>IFERROR(IF(AND(I2544&lt;&gt;"",I2544&gt;=$E$2),MAX($C$4:C2543)+1,""),"")</f>
        <v/>
      </c>
      <c r="D2544" s="99" t="str">
        <f>IFERROR(IF(AND(H2544&lt;&gt;"",H2544&gt;=$E$2),MAX($D$4:D2543)+1,""),"")</f>
        <v/>
      </c>
      <c r="F2544" s="40" t="s">
        <v>11795</v>
      </c>
      <c r="G2544" s="40" t="s">
        <v>11796</v>
      </c>
      <c r="H2544" s="167" t="s">
        <v>5898</v>
      </c>
      <c r="I2544" s="40" t="s">
        <v>5898</v>
      </c>
    </row>
    <row r="2545" spans="3:9" x14ac:dyDescent="0.15">
      <c r="C2545" s="40" t="str">
        <f>IFERROR(IF(AND(I2545&lt;&gt;"",I2545&gt;=$E$2),MAX($C$4:C2544)+1,""),"")</f>
        <v/>
      </c>
      <c r="D2545" s="99" t="str">
        <f>IFERROR(IF(AND(H2545&lt;&gt;"",H2545&gt;=$E$2),MAX($D$4:D2544)+1,""),"")</f>
        <v/>
      </c>
      <c r="F2545" s="40" t="s">
        <v>11797</v>
      </c>
      <c r="G2545" s="40" t="s">
        <v>11798</v>
      </c>
      <c r="H2545" s="167" t="s">
        <v>5898</v>
      </c>
      <c r="I2545" s="40">
        <v>1</v>
      </c>
    </row>
    <row r="2546" spans="3:9" x14ac:dyDescent="0.15">
      <c r="C2546" s="40" t="str">
        <f>IFERROR(IF(AND(I2546&lt;&gt;"",I2546&gt;=$E$2),MAX($C$4:C2545)+1,""),"")</f>
        <v/>
      </c>
      <c r="D2546" s="99" t="str">
        <f>IFERROR(IF(AND(H2546&lt;&gt;"",H2546&gt;=$E$2),MAX($D$4:D2545)+1,""),"")</f>
        <v/>
      </c>
      <c r="F2546" s="40" t="s">
        <v>11799</v>
      </c>
      <c r="G2546" s="40" t="s">
        <v>11800</v>
      </c>
      <c r="H2546" s="167" t="s">
        <v>5898</v>
      </c>
      <c r="I2546" s="40" t="s">
        <v>5898</v>
      </c>
    </row>
    <row r="2547" spans="3:9" x14ac:dyDescent="0.15">
      <c r="C2547" s="40" t="str">
        <f>IFERROR(IF(AND(I2547&lt;&gt;"",I2547&gt;=$E$2),MAX($C$4:C2546)+1,""),"")</f>
        <v/>
      </c>
      <c r="D2547" s="99" t="str">
        <f>IFERROR(IF(AND(H2547&lt;&gt;"",H2547&gt;=$E$2),MAX($D$4:D2546)+1,""),"")</f>
        <v/>
      </c>
      <c r="F2547" s="40" t="s">
        <v>11801</v>
      </c>
      <c r="G2547" s="40" t="s">
        <v>11802</v>
      </c>
      <c r="H2547" s="167" t="s">
        <v>5898</v>
      </c>
      <c r="I2547" s="40" t="s">
        <v>5898</v>
      </c>
    </row>
    <row r="2548" spans="3:9" x14ac:dyDescent="0.15">
      <c r="C2548" s="40" t="str">
        <f>IFERROR(IF(AND(I2548&lt;&gt;"",I2548&gt;=$E$2),MAX($C$4:C2547)+1,""),"")</f>
        <v/>
      </c>
      <c r="D2548" s="99" t="str">
        <f>IFERROR(IF(AND(H2548&lt;&gt;"",H2548&gt;=$E$2),MAX($D$4:D2547)+1,""),"")</f>
        <v/>
      </c>
      <c r="F2548" s="40" t="s">
        <v>11803</v>
      </c>
      <c r="G2548" s="40" t="s">
        <v>11804</v>
      </c>
      <c r="H2548" s="167" t="s">
        <v>5898</v>
      </c>
      <c r="I2548" s="40" t="s">
        <v>5898</v>
      </c>
    </row>
    <row r="2549" spans="3:9" x14ac:dyDescent="0.15">
      <c r="C2549" s="40" t="str">
        <f>IFERROR(IF(AND(I2549&lt;&gt;"",I2549&gt;=$E$2),MAX($C$4:C2548)+1,""),"")</f>
        <v/>
      </c>
      <c r="D2549" s="99" t="str">
        <f>IFERROR(IF(AND(H2549&lt;&gt;"",H2549&gt;=$E$2),MAX($D$4:D2548)+1,""),"")</f>
        <v/>
      </c>
      <c r="F2549" s="40" t="s">
        <v>11805</v>
      </c>
      <c r="G2549" s="40" t="s">
        <v>11806</v>
      </c>
      <c r="H2549" s="167" t="s">
        <v>5898</v>
      </c>
      <c r="I2549" s="40" t="s">
        <v>5898</v>
      </c>
    </row>
    <row r="2550" spans="3:9" x14ac:dyDescent="0.15">
      <c r="C2550" s="40" t="str">
        <f>IFERROR(IF(AND(I2550&lt;&gt;"",I2550&gt;=$E$2),MAX($C$4:C2549)+1,""),"")</f>
        <v/>
      </c>
      <c r="D2550" s="99" t="str">
        <f>IFERROR(IF(AND(H2550&lt;&gt;"",H2550&gt;=$E$2),MAX($D$4:D2549)+1,""),"")</f>
        <v/>
      </c>
      <c r="F2550" s="40" t="s">
        <v>11807</v>
      </c>
      <c r="G2550" s="40" t="s">
        <v>11808</v>
      </c>
      <c r="H2550" s="167" t="s">
        <v>5898</v>
      </c>
      <c r="I2550" s="40" t="s">
        <v>5898</v>
      </c>
    </row>
    <row r="2551" spans="3:9" x14ac:dyDescent="0.15">
      <c r="C2551" s="40" t="str">
        <f>IFERROR(IF(AND(I2551&lt;&gt;"",I2551&gt;=$E$2),MAX($C$4:C2550)+1,""),"")</f>
        <v/>
      </c>
      <c r="D2551" s="99" t="str">
        <f>IFERROR(IF(AND(H2551&lt;&gt;"",H2551&gt;=$E$2),MAX($D$4:D2550)+1,""),"")</f>
        <v/>
      </c>
      <c r="F2551" s="40" t="s">
        <v>11809</v>
      </c>
      <c r="G2551" s="40" t="s">
        <v>11810</v>
      </c>
      <c r="H2551" s="167" t="s">
        <v>5898</v>
      </c>
      <c r="I2551" s="40" t="s">
        <v>5898</v>
      </c>
    </row>
    <row r="2552" spans="3:9" x14ac:dyDescent="0.15">
      <c r="C2552" s="40" t="str">
        <f>IFERROR(IF(AND(I2552&lt;&gt;"",I2552&gt;=$E$2),MAX($C$4:C2551)+1,""),"")</f>
        <v/>
      </c>
      <c r="D2552" s="99" t="str">
        <f>IFERROR(IF(AND(H2552&lt;&gt;"",H2552&gt;=$E$2),MAX($D$4:D2551)+1,""),"")</f>
        <v/>
      </c>
      <c r="F2552" s="40" t="s">
        <v>11811</v>
      </c>
      <c r="G2552" s="40" t="s">
        <v>11812</v>
      </c>
      <c r="H2552" s="167" t="s">
        <v>5898</v>
      </c>
      <c r="I2552" s="40" t="s">
        <v>5898</v>
      </c>
    </row>
    <row r="2553" spans="3:9" x14ac:dyDescent="0.15">
      <c r="C2553" s="40" t="str">
        <f>IFERROR(IF(AND(I2553&lt;&gt;"",I2553&gt;=$E$2),MAX($C$4:C2552)+1,""),"")</f>
        <v/>
      </c>
      <c r="D2553" s="99" t="str">
        <f>IFERROR(IF(AND(H2553&lt;&gt;"",H2553&gt;=$E$2),MAX($D$4:D2552)+1,""),"")</f>
        <v/>
      </c>
      <c r="F2553" s="40" t="s">
        <v>11813</v>
      </c>
      <c r="G2553" s="40" t="s">
        <v>11814</v>
      </c>
      <c r="H2553" s="167" t="s">
        <v>5898</v>
      </c>
      <c r="I2553" s="40" t="s">
        <v>5898</v>
      </c>
    </row>
    <row r="2554" spans="3:9" x14ac:dyDescent="0.15">
      <c r="C2554" s="40" t="str">
        <f>IFERROR(IF(AND(I2554&lt;&gt;"",I2554&gt;=$E$2),MAX($C$4:C2553)+1,""),"")</f>
        <v/>
      </c>
      <c r="D2554" s="99" t="str">
        <f>IFERROR(IF(AND(H2554&lt;&gt;"",H2554&gt;=$E$2),MAX($D$4:D2553)+1,""),"")</f>
        <v/>
      </c>
      <c r="F2554" s="40" t="s">
        <v>11815</v>
      </c>
      <c r="G2554" s="40" t="s">
        <v>11816</v>
      </c>
      <c r="H2554" s="167" t="s">
        <v>5898</v>
      </c>
      <c r="I2554" s="40" t="s">
        <v>5898</v>
      </c>
    </row>
    <row r="2555" spans="3:9" x14ac:dyDescent="0.15">
      <c r="C2555" s="40" t="str">
        <f>IFERROR(IF(AND(I2555&lt;&gt;"",I2555&gt;=$E$2),MAX($C$4:C2554)+1,""),"")</f>
        <v/>
      </c>
      <c r="D2555" s="99" t="str">
        <f>IFERROR(IF(AND(H2555&lt;&gt;"",H2555&gt;=$E$2),MAX($D$4:D2554)+1,""),"")</f>
        <v/>
      </c>
      <c r="F2555" s="40" t="s">
        <v>11817</v>
      </c>
      <c r="G2555" s="40" t="s">
        <v>11818</v>
      </c>
      <c r="H2555" s="167" t="s">
        <v>5898</v>
      </c>
      <c r="I2555" s="40" t="s">
        <v>5898</v>
      </c>
    </row>
    <row r="2556" spans="3:9" x14ac:dyDescent="0.15">
      <c r="C2556" s="40" t="str">
        <f>IFERROR(IF(AND(I2556&lt;&gt;"",I2556&gt;=$E$2),MAX($C$4:C2555)+1,""),"")</f>
        <v/>
      </c>
      <c r="D2556" s="99" t="str">
        <f>IFERROR(IF(AND(H2556&lt;&gt;"",H2556&gt;=$E$2),MAX($D$4:D2555)+1,""),"")</f>
        <v/>
      </c>
      <c r="F2556" s="40" t="s">
        <v>11819</v>
      </c>
      <c r="G2556" s="40" t="s">
        <v>11820</v>
      </c>
      <c r="H2556" s="167" t="s">
        <v>5898</v>
      </c>
      <c r="I2556" s="40" t="s">
        <v>5898</v>
      </c>
    </row>
    <row r="2557" spans="3:9" x14ac:dyDescent="0.15">
      <c r="C2557" s="40" t="str">
        <f>IFERROR(IF(AND(I2557&lt;&gt;"",I2557&gt;=$E$2),MAX($C$4:C2556)+1,""),"")</f>
        <v/>
      </c>
      <c r="D2557" s="99" t="str">
        <f>IFERROR(IF(AND(H2557&lt;&gt;"",H2557&gt;=$E$2),MAX($D$4:D2556)+1,""),"")</f>
        <v/>
      </c>
      <c r="F2557" s="40" t="s">
        <v>11821</v>
      </c>
      <c r="G2557" s="40" t="s">
        <v>11822</v>
      </c>
      <c r="H2557" s="167" t="s">
        <v>5898</v>
      </c>
      <c r="I2557" s="40" t="s">
        <v>5898</v>
      </c>
    </row>
    <row r="2558" spans="3:9" x14ac:dyDescent="0.15">
      <c r="C2558" s="40" t="str">
        <f>IFERROR(IF(AND(I2558&lt;&gt;"",I2558&gt;=$E$2),MAX($C$4:C2557)+1,""),"")</f>
        <v/>
      </c>
      <c r="D2558" s="99" t="str">
        <f>IFERROR(IF(AND(H2558&lt;&gt;"",H2558&gt;=$E$2),MAX($D$4:D2557)+1,""),"")</f>
        <v/>
      </c>
      <c r="F2558" s="40" t="s">
        <v>11823</v>
      </c>
      <c r="G2558" s="40" t="s">
        <v>11824</v>
      </c>
      <c r="H2558" s="167" t="s">
        <v>5898</v>
      </c>
      <c r="I2558" s="40" t="s">
        <v>5898</v>
      </c>
    </row>
    <row r="2559" spans="3:9" x14ac:dyDescent="0.15">
      <c r="C2559" s="40" t="str">
        <f>IFERROR(IF(AND(I2559&lt;&gt;"",I2559&gt;=$E$2),MAX($C$4:C2558)+1,""),"")</f>
        <v/>
      </c>
      <c r="D2559" s="99" t="str">
        <f>IFERROR(IF(AND(H2559&lt;&gt;"",H2559&gt;=$E$2),MAX($D$4:D2558)+1,""),"")</f>
        <v/>
      </c>
      <c r="F2559" s="40" t="s">
        <v>11825</v>
      </c>
      <c r="G2559" s="40" t="s">
        <v>11826</v>
      </c>
      <c r="H2559" s="167" t="s">
        <v>5898</v>
      </c>
      <c r="I2559" s="40" t="s">
        <v>5898</v>
      </c>
    </row>
    <row r="2560" spans="3:9" x14ac:dyDescent="0.15">
      <c r="C2560" s="40" t="str">
        <f>IFERROR(IF(AND(I2560&lt;&gt;"",I2560&gt;=$E$2),MAX($C$4:C2559)+1,""),"")</f>
        <v/>
      </c>
      <c r="D2560" s="99" t="str">
        <f>IFERROR(IF(AND(H2560&lt;&gt;"",H2560&gt;=$E$2),MAX($D$4:D2559)+1,""),"")</f>
        <v/>
      </c>
      <c r="F2560" s="40" t="s">
        <v>11827</v>
      </c>
      <c r="G2560" s="40" t="s">
        <v>11828</v>
      </c>
      <c r="H2560" s="167" t="s">
        <v>5898</v>
      </c>
      <c r="I2560" s="40" t="s">
        <v>5898</v>
      </c>
    </row>
    <row r="2561" spans="3:9" x14ac:dyDescent="0.15">
      <c r="C2561" s="40" t="str">
        <f>IFERROR(IF(AND(I2561&lt;&gt;"",I2561&gt;=$E$2),MAX($C$4:C2560)+1,""),"")</f>
        <v/>
      </c>
      <c r="D2561" s="99" t="str">
        <f>IFERROR(IF(AND(H2561&lt;&gt;"",H2561&gt;=$E$2),MAX($D$4:D2560)+1,""),"")</f>
        <v/>
      </c>
      <c r="F2561" s="40" t="s">
        <v>11829</v>
      </c>
      <c r="G2561" s="40" t="s">
        <v>11830</v>
      </c>
      <c r="H2561" s="167" t="s">
        <v>5898</v>
      </c>
      <c r="I2561" s="40" t="s">
        <v>5898</v>
      </c>
    </row>
    <row r="2562" spans="3:9" x14ac:dyDescent="0.15">
      <c r="C2562" s="40" t="str">
        <f>IFERROR(IF(AND(I2562&lt;&gt;"",I2562&gt;=$E$2),MAX($C$4:C2561)+1,""),"")</f>
        <v/>
      </c>
      <c r="D2562" s="99" t="str">
        <f>IFERROR(IF(AND(H2562&lt;&gt;"",H2562&gt;=$E$2),MAX($D$4:D2561)+1,""),"")</f>
        <v/>
      </c>
      <c r="F2562" s="40" t="s">
        <v>11831</v>
      </c>
      <c r="G2562" s="40" t="s">
        <v>11832</v>
      </c>
      <c r="H2562" s="167" t="s">
        <v>5898</v>
      </c>
      <c r="I2562" s="40" t="s">
        <v>5898</v>
      </c>
    </row>
    <row r="2563" spans="3:9" x14ac:dyDescent="0.15">
      <c r="C2563" s="40" t="str">
        <f>IFERROR(IF(AND(I2563&lt;&gt;"",I2563&gt;=$E$2),MAX($C$4:C2562)+1,""),"")</f>
        <v/>
      </c>
      <c r="D2563" s="99" t="str">
        <f>IFERROR(IF(AND(H2563&lt;&gt;"",H2563&gt;=$E$2),MAX($D$4:D2562)+1,""),"")</f>
        <v/>
      </c>
      <c r="F2563" s="40" t="s">
        <v>11833</v>
      </c>
      <c r="G2563" s="40" t="s">
        <v>11834</v>
      </c>
      <c r="H2563" s="167" t="s">
        <v>5898</v>
      </c>
      <c r="I2563" s="40" t="s">
        <v>5898</v>
      </c>
    </row>
    <row r="2564" spans="3:9" x14ac:dyDescent="0.15">
      <c r="C2564" s="40" t="str">
        <f>IFERROR(IF(AND(I2564&lt;&gt;"",I2564&gt;=$E$2),MAX($C$4:C2563)+1,""),"")</f>
        <v/>
      </c>
      <c r="D2564" s="99" t="str">
        <f>IFERROR(IF(AND(H2564&lt;&gt;"",H2564&gt;=$E$2),MAX($D$4:D2563)+1,""),"")</f>
        <v/>
      </c>
      <c r="F2564" s="40" t="s">
        <v>11835</v>
      </c>
      <c r="G2564" s="40" t="s">
        <v>11836</v>
      </c>
      <c r="H2564" s="167" t="s">
        <v>5898</v>
      </c>
      <c r="I2564" s="40" t="s">
        <v>5898</v>
      </c>
    </row>
    <row r="2565" spans="3:9" x14ac:dyDescent="0.15">
      <c r="C2565" s="40" t="str">
        <f>IFERROR(IF(AND(I2565&lt;&gt;"",I2565&gt;=$E$2),MAX($C$4:C2564)+1,""),"")</f>
        <v/>
      </c>
      <c r="D2565" s="99" t="str">
        <f>IFERROR(IF(AND(H2565&lt;&gt;"",H2565&gt;=$E$2),MAX($D$4:D2564)+1,""),"")</f>
        <v/>
      </c>
      <c r="F2565" s="40" t="s">
        <v>11837</v>
      </c>
      <c r="G2565" s="40" t="s">
        <v>11838</v>
      </c>
      <c r="H2565" s="167" t="s">
        <v>5898</v>
      </c>
      <c r="I2565" s="40" t="s">
        <v>5898</v>
      </c>
    </row>
    <row r="2566" spans="3:9" x14ac:dyDescent="0.15">
      <c r="C2566" s="40" t="str">
        <f>IFERROR(IF(AND(I2566&lt;&gt;"",I2566&gt;=$E$2),MAX($C$4:C2565)+1,""),"")</f>
        <v/>
      </c>
      <c r="D2566" s="99" t="str">
        <f>IFERROR(IF(AND(H2566&lt;&gt;"",H2566&gt;=$E$2),MAX($D$4:D2565)+1,""),"")</f>
        <v/>
      </c>
      <c r="F2566" s="40" t="s">
        <v>11839</v>
      </c>
      <c r="G2566" s="40" t="s">
        <v>11840</v>
      </c>
      <c r="H2566" s="167" t="s">
        <v>5898</v>
      </c>
      <c r="I2566" s="40" t="s">
        <v>5898</v>
      </c>
    </row>
    <row r="2567" spans="3:9" x14ac:dyDescent="0.15">
      <c r="C2567" s="40" t="str">
        <f>IFERROR(IF(AND(I2567&lt;&gt;"",I2567&gt;=$E$2),MAX($C$4:C2566)+1,""),"")</f>
        <v/>
      </c>
      <c r="D2567" s="99" t="str">
        <f>IFERROR(IF(AND(H2567&lt;&gt;"",H2567&gt;=$E$2),MAX($D$4:D2566)+1,""),"")</f>
        <v/>
      </c>
      <c r="F2567" s="40" t="s">
        <v>11841</v>
      </c>
      <c r="G2567" s="40" t="s">
        <v>11842</v>
      </c>
      <c r="H2567" s="167" t="s">
        <v>5898</v>
      </c>
      <c r="I2567" s="40" t="s">
        <v>5898</v>
      </c>
    </row>
    <row r="2568" spans="3:9" x14ac:dyDescent="0.15">
      <c r="C2568" s="40" t="str">
        <f>IFERROR(IF(AND(I2568&lt;&gt;"",I2568&gt;=$E$2),MAX($C$4:C2567)+1,""),"")</f>
        <v/>
      </c>
      <c r="D2568" s="99" t="str">
        <f>IFERROR(IF(AND(H2568&lt;&gt;"",H2568&gt;=$E$2),MAX($D$4:D2567)+1,""),"")</f>
        <v/>
      </c>
      <c r="F2568" s="40" t="s">
        <v>11843</v>
      </c>
      <c r="G2568" s="40" t="s">
        <v>11844</v>
      </c>
      <c r="H2568" s="167" t="s">
        <v>5898</v>
      </c>
      <c r="I2568" s="40" t="s">
        <v>5898</v>
      </c>
    </row>
    <row r="2569" spans="3:9" x14ac:dyDescent="0.15">
      <c r="C2569" s="40" t="str">
        <f>IFERROR(IF(AND(I2569&lt;&gt;"",I2569&gt;=$E$2),MAX($C$4:C2568)+1,""),"")</f>
        <v/>
      </c>
      <c r="D2569" s="99" t="str">
        <f>IFERROR(IF(AND(H2569&lt;&gt;"",H2569&gt;=$E$2),MAX($D$4:D2568)+1,""),"")</f>
        <v/>
      </c>
      <c r="F2569" s="40" t="s">
        <v>11845</v>
      </c>
      <c r="G2569" s="40" t="s">
        <v>11846</v>
      </c>
      <c r="H2569" s="167" t="s">
        <v>5898</v>
      </c>
      <c r="I2569" s="40" t="s">
        <v>5898</v>
      </c>
    </row>
    <row r="2570" spans="3:9" x14ac:dyDescent="0.15">
      <c r="C2570" s="40" t="str">
        <f>IFERROR(IF(AND(I2570&lt;&gt;"",I2570&gt;=$E$2),MAX($C$4:C2569)+1,""),"")</f>
        <v/>
      </c>
      <c r="D2570" s="99" t="str">
        <f>IFERROR(IF(AND(H2570&lt;&gt;"",H2570&gt;=$E$2),MAX($D$4:D2569)+1,""),"")</f>
        <v/>
      </c>
      <c r="F2570" s="40" t="s">
        <v>11847</v>
      </c>
      <c r="G2570" s="40" t="s">
        <v>11848</v>
      </c>
      <c r="H2570" s="167" t="s">
        <v>5898</v>
      </c>
      <c r="I2570" s="40" t="s">
        <v>5898</v>
      </c>
    </row>
    <row r="2571" spans="3:9" x14ac:dyDescent="0.15">
      <c r="C2571" s="40" t="str">
        <f>IFERROR(IF(AND(I2571&lt;&gt;"",I2571&gt;=$E$2),MAX($C$4:C2570)+1,""),"")</f>
        <v/>
      </c>
      <c r="D2571" s="99" t="str">
        <f>IFERROR(IF(AND(H2571&lt;&gt;"",H2571&gt;=$E$2),MAX($D$4:D2570)+1,""),"")</f>
        <v/>
      </c>
      <c r="F2571" s="40" t="s">
        <v>11849</v>
      </c>
      <c r="G2571" s="40" t="s">
        <v>11850</v>
      </c>
      <c r="H2571" s="167" t="s">
        <v>5898</v>
      </c>
      <c r="I2571" s="40" t="s">
        <v>5898</v>
      </c>
    </row>
    <row r="2572" spans="3:9" x14ac:dyDescent="0.15">
      <c r="C2572" s="40" t="str">
        <f>IFERROR(IF(AND(I2572&lt;&gt;"",I2572&gt;=$E$2),MAX($C$4:C2571)+1,""),"")</f>
        <v/>
      </c>
      <c r="D2572" s="99" t="str">
        <f>IFERROR(IF(AND(H2572&lt;&gt;"",H2572&gt;=$E$2),MAX($D$4:D2571)+1,""),"")</f>
        <v/>
      </c>
      <c r="F2572" s="40" t="s">
        <v>11851</v>
      </c>
      <c r="G2572" s="40" t="s">
        <v>11852</v>
      </c>
      <c r="H2572" s="167" t="s">
        <v>5898</v>
      </c>
      <c r="I2572" s="40" t="s">
        <v>5898</v>
      </c>
    </row>
    <row r="2573" spans="3:9" x14ac:dyDescent="0.15">
      <c r="C2573" s="40" t="str">
        <f>IFERROR(IF(AND(I2573&lt;&gt;"",I2573&gt;=$E$2),MAX($C$4:C2572)+1,""),"")</f>
        <v/>
      </c>
      <c r="D2573" s="99" t="str">
        <f>IFERROR(IF(AND(H2573&lt;&gt;"",H2573&gt;=$E$2),MAX($D$4:D2572)+1,""),"")</f>
        <v/>
      </c>
      <c r="F2573" s="40" t="s">
        <v>11853</v>
      </c>
      <c r="G2573" s="40" t="s">
        <v>11854</v>
      </c>
      <c r="H2573" s="167" t="s">
        <v>5898</v>
      </c>
      <c r="I2573" s="40" t="s">
        <v>5898</v>
      </c>
    </row>
    <row r="2574" spans="3:9" x14ac:dyDescent="0.15">
      <c r="C2574" s="40" t="str">
        <f>IFERROR(IF(AND(I2574&lt;&gt;"",I2574&gt;=$E$2),MAX($C$4:C2573)+1,""),"")</f>
        <v/>
      </c>
      <c r="D2574" s="99" t="str">
        <f>IFERROR(IF(AND(H2574&lt;&gt;"",H2574&gt;=$E$2),MAX($D$4:D2573)+1,""),"")</f>
        <v/>
      </c>
      <c r="F2574" s="40" t="s">
        <v>11855</v>
      </c>
      <c r="G2574" s="40" t="s">
        <v>11856</v>
      </c>
      <c r="H2574" s="167" t="s">
        <v>5898</v>
      </c>
      <c r="I2574" s="40" t="s">
        <v>5898</v>
      </c>
    </row>
    <row r="2575" spans="3:9" x14ac:dyDescent="0.15">
      <c r="C2575" s="40" t="str">
        <f>IFERROR(IF(AND(I2575&lt;&gt;"",I2575&gt;=$E$2),MAX($C$4:C2574)+1,""),"")</f>
        <v/>
      </c>
      <c r="D2575" s="99" t="str">
        <f>IFERROR(IF(AND(H2575&lt;&gt;"",H2575&gt;=$E$2),MAX($D$4:D2574)+1,""),"")</f>
        <v/>
      </c>
      <c r="F2575" s="40" t="s">
        <v>11857</v>
      </c>
      <c r="G2575" s="40" t="s">
        <v>11858</v>
      </c>
      <c r="H2575" s="167" t="s">
        <v>5898</v>
      </c>
      <c r="I2575" s="40" t="s">
        <v>5898</v>
      </c>
    </row>
    <row r="2576" spans="3:9" x14ac:dyDescent="0.15">
      <c r="C2576" s="40" t="str">
        <f>IFERROR(IF(AND(I2576&lt;&gt;"",I2576&gt;=$E$2),MAX($C$4:C2575)+1,""),"")</f>
        <v/>
      </c>
      <c r="D2576" s="99" t="str">
        <f>IFERROR(IF(AND(H2576&lt;&gt;"",H2576&gt;=$E$2),MAX($D$4:D2575)+1,""),"")</f>
        <v/>
      </c>
      <c r="F2576" s="40" t="s">
        <v>11859</v>
      </c>
      <c r="G2576" s="40" t="s">
        <v>11860</v>
      </c>
      <c r="H2576" s="167" t="s">
        <v>5898</v>
      </c>
      <c r="I2576" s="40" t="s">
        <v>5898</v>
      </c>
    </row>
    <row r="2577" spans="3:9" x14ac:dyDescent="0.15">
      <c r="C2577" s="40" t="str">
        <f>IFERROR(IF(AND(I2577&lt;&gt;"",I2577&gt;=$E$2),MAX($C$4:C2576)+1,""),"")</f>
        <v/>
      </c>
      <c r="D2577" s="99" t="str">
        <f>IFERROR(IF(AND(H2577&lt;&gt;"",H2577&gt;=$E$2),MAX($D$4:D2576)+1,""),"")</f>
        <v/>
      </c>
      <c r="F2577" s="40" t="s">
        <v>11861</v>
      </c>
      <c r="G2577" s="40" t="s">
        <v>11862</v>
      </c>
      <c r="H2577" s="167" t="s">
        <v>5898</v>
      </c>
      <c r="I2577" s="40" t="s">
        <v>5898</v>
      </c>
    </row>
    <row r="2578" spans="3:9" x14ac:dyDescent="0.15">
      <c r="C2578" s="40" t="str">
        <f>IFERROR(IF(AND(I2578&lt;&gt;"",I2578&gt;=$E$2),MAX($C$4:C2577)+1,""),"")</f>
        <v/>
      </c>
      <c r="D2578" s="99" t="str">
        <f>IFERROR(IF(AND(H2578&lt;&gt;"",H2578&gt;=$E$2),MAX($D$4:D2577)+1,""),"")</f>
        <v/>
      </c>
      <c r="F2578" s="40" t="s">
        <v>11863</v>
      </c>
      <c r="G2578" s="40" t="s">
        <v>11864</v>
      </c>
      <c r="H2578" s="167" t="s">
        <v>5898</v>
      </c>
      <c r="I2578" s="40" t="s">
        <v>5898</v>
      </c>
    </row>
    <row r="2579" spans="3:9" x14ac:dyDescent="0.15">
      <c r="C2579" s="40" t="str">
        <f>IFERROR(IF(AND(I2579&lt;&gt;"",I2579&gt;=$E$2),MAX($C$4:C2578)+1,""),"")</f>
        <v/>
      </c>
      <c r="D2579" s="99" t="str">
        <f>IFERROR(IF(AND(H2579&lt;&gt;"",H2579&gt;=$E$2),MAX($D$4:D2578)+1,""),"")</f>
        <v/>
      </c>
      <c r="F2579" s="40" t="s">
        <v>11865</v>
      </c>
      <c r="G2579" s="40" t="s">
        <v>11866</v>
      </c>
      <c r="H2579" s="167" t="s">
        <v>5898</v>
      </c>
      <c r="I2579" s="40" t="s">
        <v>5898</v>
      </c>
    </row>
    <row r="2580" spans="3:9" x14ac:dyDescent="0.15">
      <c r="C2580" s="40" t="str">
        <f>IFERROR(IF(AND(I2580&lt;&gt;"",I2580&gt;=$E$2),MAX($C$4:C2579)+1,""),"")</f>
        <v/>
      </c>
      <c r="D2580" s="99" t="str">
        <f>IFERROR(IF(AND(H2580&lt;&gt;"",H2580&gt;=$E$2),MAX($D$4:D2579)+1,""),"")</f>
        <v/>
      </c>
      <c r="F2580" s="40" t="s">
        <v>11867</v>
      </c>
      <c r="G2580" s="40" t="s">
        <v>11868</v>
      </c>
      <c r="H2580" s="167" t="s">
        <v>5898</v>
      </c>
      <c r="I2580" s="40" t="s">
        <v>5898</v>
      </c>
    </row>
    <row r="2581" spans="3:9" x14ac:dyDescent="0.15">
      <c r="C2581" s="40" t="str">
        <f>IFERROR(IF(AND(I2581&lt;&gt;"",I2581&gt;=$E$2),MAX($C$4:C2580)+1,""),"")</f>
        <v/>
      </c>
      <c r="D2581" s="99" t="str">
        <f>IFERROR(IF(AND(H2581&lt;&gt;"",H2581&gt;=$E$2),MAX($D$4:D2580)+1,""),"")</f>
        <v/>
      </c>
      <c r="F2581" s="40" t="s">
        <v>11869</v>
      </c>
      <c r="G2581" s="40" t="s">
        <v>11870</v>
      </c>
      <c r="H2581" s="167" t="s">
        <v>5898</v>
      </c>
      <c r="I2581" s="40" t="s">
        <v>5898</v>
      </c>
    </row>
    <row r="2582" spans="3:9" x14ac:dyDescent="0.15">
      <c r="C2582" s="40" t="str">
        <f>IFERROR(IF(AND(I2582&lt;&gt;"",I2582&gt;=$E$2),MAX($C$4:C2581)+1,""),"")</f>
        <v/>
      </c>
      <c r="D2582" s="99" t="str">
        <f>IFERROR(IF(AND(H2582&lt;&gt;"",H2582&gt;=$E$2),MAX($D$4:D2581)+1,""),"")</f>
        <v/>
      </c>
      <c r="F2582" s="40" t="s">
        <v>11871</v>
      </c>
      <c r="G2582" s="40" t="s">
        <v>11872</v>
      </c>
      <c r="H2582" s="167">
        <v>0.4</v>
      </c>
      <c r="I2582" s="40" t="s">
        <v>5898</v>
      </c>
    </row>
    <row r="2583" spans="3:9" x14ac:dyDescent="0.15">
      <c r="C2583" s="40" t="str">
        <f>IFERROR(IF(AND(I2583&lt;&gt;"",I2583&gt;=$E$2),MAX($C$4:C2582)+1,""),"")</f>
        <v/>
      </c>
      <c r="D2583" s="99" t="str">
        <f>IFERROR(IF(AND(H2583&lt;&gt;"",H2583&gt;=$E$2),MAX($D$4:D2582)+1,""),"")</f>
        <v/>
      </c>
      <c r="F2583" s="40" t="s">
        <v>11873</v>
      </c>
      <c r="G2583" s="40" t="s">
        <v>11874</v>
      </c>
      <c r="H2583" s="167" t="s">
        <v>5898</v>
      </c>
      <c r="I2583" s="40" t="s">
        <v>5898</v>
      </c>
    </row>
    <row r="2584" spans="3:9" x14ac:dyDescent="0.15">
      <c r="C2584" s="40" t="str">
        <f>IFERROR(IF(AND(I2584&lt;&gt;"",I2584&gt;=$E$2),MAX($C$4:C2583)+1,""),"")</f>
        <v/>
      </c>
      <c r="D2584" s="99" t="str">
        <f>IFERROR(IF(AND(H2584&lt;&gt;"",H2584&gt;=$E$2),MAX($D$4:D2583)+1,""),"")</f>
        <v/>
      </c>
      <c r="F2584" s="40" t="s">
        <v>11875</v>
      </c>
      <c r="G2584" s="40" t="s">
        <v>11876</v>
      </c>
      <c r="H2584" s="167" t="s">
        <v>5898</v>
      </c>
      <c r="I2584" s="40" t="s">
        <v>5898</v>
      </c>
    </row>
    <row r="2585" spans="3:9" x14ac:dyDescent="0.15">
      <c r="C2585" s="40" t="str">
        <f>IFERROR(IF(AND(I2585&lt;&gt;"",I2585&gt;=$E$2),MAX($C$4:C2584)+1,""),"")</f>
        <v/>
      </c>
      <c r="D2585" s="99" t="str">
        <f>IFERROR(IF(AND(H2585&lt;&gt;"",H2585&gt;=$E$2),MAX($D$4:D2584)+1,""),"")</f>
        <v/>
      </c>
      <c r="F2585" s="40" t="s">
        <v>11877</v>
      </c>
      <c r="G2585" s="40" t="s">
        <v>11878</v>
      </c>
      <c r="H2585" s="167" t="s">
        <v>5898</v>
      </c>
      <c r="I2585" s="40" t="s">
        <v>5898</v>
      </c>
    </row>
    <row r="2586" spans="3:9" x14ac:dyDescent="0.15">
      <c r="C2586" s="40" t="str">
        <f>IFERROR(IF(AND(I2586&lt;&gt;"",I2586&gt;=$E$2),MAX($C$4:C2585)+1,""),"")</f>
        <v/>
      </c>
      <c r="D2586" s="99" t="str">
        <f>IFERROR(IF(AND(H2586&lt;&gt;"",H2586&gt;=$E$2),MAX($D$4:D2585)+1,""),"")</f>
        <v/>
      </c>
      <c r="F2586" s="40" t="s">
        <v>11879</v>
      </c>
      <c r="G2586" s="40" t="s">
        <v>11880</v>
      </c>
      <c r="H2586" s="167" t="s">
        <v>5898</v>
      </c>
      <c r="I2586" s="40" t="s">
        <v>5898</v>
      </c>
    </row>
    <row r="2587" spans="3:9" x14ac:dyDescent="0.15">
      <c r="C2587" s="40" t="str">
        <f>IFERROR(IF(AND(I2587&lt;&gt;"",I2587&gt;=$E$2),MAX($C$4:C2586)+1,""),"")</f>
        <v/>
      </c>
      <c r="D2587" s="99" t="str">
        <f>IFERROR(IF(AND(H2587&lt;&gt;"",H2587&gt;=$E$2),MAX($D$4:D2586)+1,""),"")</f>
        <v/>
      </c>
      <c r="F2587" s="40" t="s">
        <v>11881</v>
      </c>
      <c r="G2587" s="40" t="s">
        <v>11882</v>
      </c>
      <c r="H2587" s="167" t="s">
        <v>5898</v>
      </c>
      <c r="I2587" s="40" t="s">
        <v>5898</v>
      </c>
    </row>
    <row r="2588" spans="3:9" x14ac:dyDescent="0.15">
      <c r="C2588" s="40" t="str">
        <f>IFERROR(IF(AND(I2588&lt;&gt;"",I2588&gt;=$E$2),MAX($C$4:C2587)+1,""),"")</f>
        <v/>
      </c>
      <c r="D2588" s="99" t="str">
        <f>IFERROR(IF(AND(H2588&lt;&gt;"",H2588&gt;=$E$2),MAX($D$4:D2587)+1,""),"")</f>
        <v/>
      </c>
      <c r="F2588" s="40" t="s">
        <v>11883</v>
      </c>
      <c r="G2588" s="40" t="s">
        <v>11884</v>
      </c>
      <c r="H2588" s="167" t="s">
        <v>5898</v>
      </c>
      <c r="I2588" s="40" t="s">
        <v>5898</v>
      </c>
    </row>
    <row r="2589" spans="3:9" x14ac:dyDescent="0.15">
      <c r="C2589" s="40" t="str">
        <f>IFERROR(IF(AND(I2589&lt;&gt;"",I2589&gt;=$E$2),MAX($C$4:C2588)+1,""),"")</f>
        <v/>
      </c>
      <c r="D2589" s="99" t="str">
        <f>IFERROR(IF(AND(H2589&lt;&gt;"",H2589&gt;=$E$2),MAX($D$4:D2588)+1,""),"")</f>
        <v/>
      </c>
      <c r="F2589" s="40" t="s">
        <v>11885</v>
      </c>
      <c r="G2589" s="40" t="s">
        <v>11886</v>
      </c>
      <c r="H2589" s="167" t="s">
        <v>5898</v>
      </c>
      <c r="I2589" s="40" t="s">
        <v>5898</v>
      </c>
    </row>
    <row r="2590" spans="3:9" x14ac:dyDescent="0.15">
      <c r="C2590" s="40" t="str">
        <f>IFERROR(IF(AND(I2590&lt;&gt;"",I2590&gt;=$E$2),MAX($C$4:C2589)+1,""),"")</f>
        <v/>
      </c>
      <c r="D2590" s="99" t="str">
        <f>IFERROR(IF(AND(H2590&lt;&gt;"",H2590&gt;=$E$2),MAX($D$4:D2589)+1,""),"")</f>
        <v/>
      </c>
      <c r="F2590" s="40" t="s">
        <v>11887</v>
      </c>
      <c r="G2590" s="40" t="s">
        <v>11888</v>
      </c>
      <c r="H2590" s="167" t="s">
        <v>5898</v>
      </c>
      <c r="I2590" s="40" t="s">
        <v>5898</v>
      </c>
    </row>
    <row r="2591" spans="3:9" x14ac:dyDescent="0.15">
      <c r="C2591" s="40" t="str">
        <f>IFERROR(IF(AND(I2591&lt;&gt;"",I2591&gt;=$E$2),MAX($C$4:C2590)+1,""),"")</f>
        <v/>
      </c>
      <c r="D2591" s="99" t="str">
        <f>IFERROR(IF(AND(H2591&lt;&gt;"",H2591&gt;=$E$2),MAX($D$4:D2590)+1,""),"")</f>
        <v/>
      </c>
      <c r="F2591" s="40" t="s">
        <v>11889</v>
      </c>
      <c r="G2591" s="40" t="s">
        <v>11890</v>
      </c>
      <c r="H2591" s="167" t="s">
        <v>5898</v>
      </c>
      <c r="I2591" s="40" t="s">
        <v>5898</v>
      </c>
    </row>
    <row r="2592" spans="3:9" x14ac:dyDescent="0.15">
      <c r="C2592" s="40" t="str">
        <f>IFERROR(IF(AND(I2592&lt;&gt;"",I2592&gt;=$E$2),MAX($C$4:C2591)+1,""),"")</f>
        <v/>
      </c>
      <c r="D2592" s="99" t="str">
        <f>IFERROR(IF(AND(H2592&lt;&gt;"",H2592&gt;=$E$2),MAX($D$4:D2591)+1,""),"")</f>
        <v/>
      </c>
      <c r="F2592" s="40" t="s">
        <v>11891</v>
      </c>
      <c r="G2592" s="40" t="s">
        <v>11892</v>
      </c>
      <c r="H2592" s="167" t="s">
        <v>5898</v>
      </c>
      <c r="I2592" s="40" t="s">
        <v>5898</v>
      </c>
    </row>
    <row r="2593" spans="3:9" x14ac:dyDescent="0.15">
      <c r="C2593" s="40" t="str">
        <f>IFERROR(IF(AND(I2593&lt;&gt;"",I2593&gt;=$E$2),MAX($C$4:C2592)+1,""),"")</f>
        <v/>
      </c>
      <c r="D2593" s="99" t="str">
        <f>IFERROR(IF(AND(H2593&lt;&gt;"",H2593&gt;=$E$2),MAX($D$4:D2592)+1,""),"")</f>
        <v/>
      </c>
      <c r="F2593" s="40" t="s">
        <v>11893</v>
      </c>
      <c r="G2593" s="40" t="s">
        <v>11894</v>
      </c>
      <c r="H2593" s="167" t="s">
        <v>5898</v>
      </c>
      <c r="I2593" s="40" t="s">
        <v>5898</v>
      </c>
    </row>
    <row r="2594" spans="3:9" x14ac:dyDescent="0.15">
      <c r="C2594" s="40" t="str">
        <f>IFERROR(IF(AND(I2594&lt;&gt;"",I2594&gt;=$E$2),MAX($C$4:C2593)+1,""),"")</f>
        <v/>
      </c>
      <c r="D2594" s="99" t="str">
        <f>IFERROR(IF(AND(H2594&lt;&gt;"",H2594&gt;=$E$2),MAX($D$4:D2593)+1,""),"")</f>
        <v/>
      </c>
      <c r="F2594" s="40" t="s">
        <v>11895</v>
      </c>
      <c r="G2594" s="40" t="s">
        <v>11896</v>
      </c>
      <c r="H2594" s="167">
        <v>1</v>
      </c>
      <c r="I2594" s="40" t="s">
        <v>5898</v>
      </c>
    </row>
    <row r="2595" spans="3:9" x14ac:dyDescent="0.15">
      <c r="C2595" s="40" t="str">
        <f>IFERROR(IF(AND(I2595&lt;&gt;"",I2595&gt;=$E$2),MAX($C$4:C2594)+1,""),"")</f>
        <v/>
      </c>
      <c r="D2595" s="99" t="str">
        <f>IFERROR(IF(AND(H2595&lt;&gt;"",H2595&gt;=$E$2),MAX($D$4:D2594)+1,""),"")</f>
        <v/>
      </c>
      <c r="F2595" s="40" t="s">
        <v>11897</v>
      </c>
      <c r="G2595" s="40" t="s">
        <v>11898</v>
      </c>
      <c r="H2595" s="167" t="s">
        <v>5898</v>
      </c>
      <c r="I2595" s="40" t="s">
        <v>5898</v>
      </c>
    </row>
    <row r="2596" spans="3:9" x14ac:dyDescent="0.15">
      <c r="C2596" s="40" t="str">
        <f>IFERROR(IF(AND(I2596&lt;&gt;"",I2596&gt;=$E$2),MAX($C$4:C2595)+1,""),"")</f>
        <v/>
      </c>
      <c r="D2596" s="99" t="str">
        <f>IFERROR(IF(AND(H2596&lt;&gt;"",H2596&gt;=$E$2),MAX($D$4:D2595)+1,""),"")</f>
        <v/>
      </c>
      <c r="F2596" s="40" t="s">
        <v>11899</v>
      </c>
      <c r="G2596" s="40" t="s">
        <v>11900</v>
      </c>
      <c r="H2596" s="167" t="s">
        <v>5898</v>
      </c>
      <c r="I2596" s="40" t="s">
        <v>5898</v>
      </c>
    </row>
    <row r="2597" spans="3:9" x14ac:dyDescent="0.15">
      <c r="C2597" s="40" t="str">
        <f>IFERROR(IF(AND(I2597&lt;&gt;"",I2597&gt;=$E$2),MAX($C$4:C2596)+1,""),"")</f>
        <v/>
      </c>
      <c r="D2597" s="99" t="str">
        <f>IFERROR(IF(AND(H2597&lt;&gt;"",H2597&gt;=$E$2),MAX($D$4:D2596)+1,""),"")</f>
        <v/>
      </c>
      <c r="F2597" s="40" t="s">
        <v>11901</v>
      </c>
      <c r="G2597" s="40" t="s">
        <v>11902</v>
      </c>
      <c r="H2597" s="167" t="s">
        <v>5898</v>
      </c>
      <c r="I2597" s="40" t="s">
        <v>5898</v>
      </c>
    </row>
    <row r="2598" spans="3:9" x14ac:dyDescent="0.15">
      <c r="C2598" s="40" t="str">
        <f>IFERROR(IF(AND(I2598&lt;&gt;"",I2598&gt;=$E$2),MAX($C$4:C2597)+1,""),"")</f>
        <v/>
      </c>
      <c r="D2598" s="99" t="str">
        <f>IFERROR(IF(AND(H2598&lt;&gt;"",H2598&gt;=$E$2),MAX($D$4:D2597)+1,""),"")</f>
        <v/>
      </c>
      <c r="F2598" s="40" t="s">
        <v>11903</v>
      </c>
      <c r="G2598" s="40" t="s">
        <v>11904</v>
      </c>
      <c r="H2598" s="167" t="s">
        <v>5898</v>
      </c>
      <c r="I2598" s="40" t="s">
        <v>5898</v>
      </c>
    </row>
    <row r="2599" spans="3:9" x14ac:dyDescent="0.15">
      <c r="C2599" s="40" t="str">
        <f>IFERROR(IF(AND(I2599&lt;&gt;"",I2599&gt;=$E$2),MAX($C$4:C2598)+1,""),"")</f>
        <v/>
      </c>
      <c r="D2599" s="99" t="str">
        <f>IFERROR(IF(AND(H2599&lt;&gt;"",H2599&gt;=$E$2),MAX($D$4:D2598)+1,""),"")</f>
        <v/>
      </c>
      <c r="F2599" s="40" t="s">
        <v>11905</v>
      </c>
      <c r="G2599" s="40" t="s">
        <v>11906</v>
      </c>
      <c r="H2599" s="167" t="s">
        <v>5898</v>
      </c>
      <c r="I2599" s="40" t="s">
        <v>5898</v>
      </c>
    </row>
    <row r="2600" spans="3:9" x14ac:dyDescent="0.15">
      <c r="C2600" s="40" t="str">
        <f>IFERROR(IF(AND(I2600&lt;&gt;"",I2600&gt;=$E$2),MAX($C$4:C2599)+1,""),"")</f>
        <v/>
      </c>
      <c r="D2600" s="99" t="str">
        <f>IFERROR(IF(AND(H2600&lt;&gt;"",H2600&gt;=$E$2),MAX($D$4:D2599)+1,""),"")</f>
        <v/>
      </c>
      <c r="F2600" s="40" t="s">
        <v>11907</v>
      </c>
      <c r="G2600" s="40" t="s">
        <v>11908</v>
      </c>
      <c r="H2600" s="167" t="s">
        <v>5898</v>
      </c>
      <c r="I2600" s="40" t="s">
        <v>5898</v>
      </c>
    </row>
    <row r="2601" spans="3:9" x14ac:dyDescent="0.15">
      <c r="C2601" s="40" t="str">
        <f>IFERROR(IF(AND(I2601&lt;&gt;"",I2601&gt;=$E$2),MAX($C$4:C2600)+1,""),"")</f>
        <v/>
      </c>
      <c r="D2601" s="99" t="str">
        <f>IFERROR(IF(AND(H2601&lt;&gt;"",H2601&gt;=$E$2),MAX($D$4:D2600)+1,""),"")</f>
        <v/>
      </c>
      <c r="F2601" s="40" t="s">
        <v>11909</v>
      </c>
      <c r="G2601" s="40" t="s">
        <v>11910</v>
      </c>
      <c r="H2601" s="167">
        <v>1</v>
      </c>
      <c r="I2601" s="40" t="s">
        <v>5898</v>
      </c>
    </row>
    <row r="2602" spans="3:9" x14ac:dyDescent="0.15">
      <c r="C2602" s="40" t="str">
        <f>IFERROR(IF(AND(I2602&lt;&gt;"",I2602&gt;=$E$2),MAX($C$4:C2601)+1,""),"")</f>
        <v/>
      </c>
      <c r="D2602" s="99" t="str">
        <f>IFERROR(IF(AND(H2602&lt;&gt;"",H2602&gt;=$E$2),MAX($D$4:D2601)+1,""),"")</f>
        <v/>
      </c>
      <c r="F2602" s="40" t="s">
        <v>11911</v>
      </c>
      <c r="G2602" s="40" t="s">
        <v>11912</v>
      </c>
      <c r="H2602" s="167" t="s">
        <v>5898</v>
      </c>
      <c r="I2602" s="40" t="s">
        <v>5898</v>
      </c>
    </row>
    <row r="2603" spans="3:9" x14ac:dyDescent="0.15">
      <c r="C2603" s="40" t="str">
        <f>IFERROR(IF(AND(I2603&lt;&gt;"",I2603&gt;=$E$2),MAX($C$4:C2602)+1,""),"")</f>
        <v/>
      </c>
      <c r="D2603" s="99" t="str">
        <f>IFERROR(IF(AND(H2603&lt;&gt;"",H2603&gt;=$E$2),MAX($D$4:D2602)+1,""),"")</f>
        <v/>
      </c>
      <c r="F2603" s="40" t="s">
        <v>11913</v>
      </c>
      <c r="G2603" s="40" t="s">
        <v>11914</v>
      </c>
      <c r="H2603" s="167" t="s">
        <v>5898</v>
      </c>
      <c r="I2603" s="40" t="s">
        <v>5898</v>
      </c>
    </row>
    <row r="2604" spans="3:9" x14ac:dyDescent="0.15">
      <c r="C2604" s="40" t="str">
        <f>IFERROR(IF(AND(I2604&lt;&gt;"",I2604&gt;=$E$2),MAX($C$4:C2603)+1,""),"")</f>
        <v/>
      </c>
      <c r="D2604" s="99" t="str">
        <f>IFERROR(IF(AND(H2604&lt;&gt;"",H2604&gt;=$E$2),MAX($D$4:D2603)+1,""),"")</f>
        <v/>
      </c>
      <c r="F2604" s="40" t="s">
        <v>11915</v>
      </c>
      <c r="G2604" s="40" t="s">
        <v>11916</v>
      </c>
      <c r="H2604" s="167" t="s">
        <v>5898</v>
      </c>
      <c r="I2604" s="40" t="s">
        <v>5898</v>
      </c>
    </row>
    <row r="2605" spans="3:9" x14ac:dyDescent="0.15">
      <c r="C2605" s="40" t="str">
        <f>IFERROR(IF(AND(I2605&lt;&gt;"",I2605&gt;=$E$2),MAX($C$4:C2604)+1,""),"")</f>
        <v/>
      </c>
      <c r="D2605" s="99" t="str">
        <f>IFERROR(IF(AND(H2605&lt;&gt;"",H2605&gt;=$E$2),MAX($D$4:D2604)+1,""),"")</f>
        <v/>
      </c>
      <c r="F2605" s="40" t="s">
        <v>11917</v>
      </c>
      <c r="G2605" s="40" t="s">
        <v>11918</v>
      </c>
      <c r="H2605" s="167">
        <v>0.3</v>
      </c>
      <c r="I2605" s="40" t="s">
        <v>5898</v>
      </c>
    </row>
    <row r="2606" spans="3:9" x14ac:dyDescent="0.15">
      <c r="C2606" s="40" t="str">
        <f>IFERROR(IF(AND(I2606&lt;&gt;"",I2606&gt;=$E$2),MAX($C$4:C2605)+1,""),"")</f>
        <v/>
      </c>
      <c r="D2606" s="99" t="str">
        <f>IFERROR(IF(AND(H2606&lt;&gt;"",H2606&gt;=$E$2),MAX($D$4:D2605)+1,""),"")</f>
        <v/>
      </c>
      <c r="F2606" s="40" t="s">
        <v>11919</v>
      </c>
      <c r="G2606" s="40" t="s">
        <v>11920</v>
      </c>
      <c r="H2606" s="167" t="s">
        <v>5898</v>
      </c>
      <c r="I2606" s="40" t="s">
        <v>5898</v>
      </c>
    </row>
    <row r="2607" spans="3:9" x14ac:dyDescent="0.15">
      <c r="C2607" s="40" t="str">
        <f>IFERROR(IF(AND(I2607&lt;&gt;"",I2607&gt;=$E$2),MAX($C$4:C2606)+1,""),"")</f>
        <v/>
      </c>
      <c r="D2607" s="99" t="str">
        <f>IFERROR(IF(AND(H2607&lt;&gt;"",H2607&gt;=$E$2),MAX($D$4:D2606)+1,""),"")</f>
        <v/>
      </c>
      <c r="F2607" s="40" t="s">
        <v>11921</v>
      </c>
      <c r="G2607" s="40" t="s">
        <v>11922</v>
      </c>
      <c r="H2607" s="167" t="s">
        <v>5898</v>
      </c>
      <c r="I2607" s="40" t="s">
        <v>5898</v>
      </c>
    </row>
    <row r="2608" spans="3:9" x14ac:dyDescent="0.15">
      <c r="C2608" s="40" t="str">
        <f>IFERROR(IF(AND(I2608&lt;&gt;"",I2608&gt;=$E$2),MAX($C$4:C2607)+1,""),"")</f>
        <v/>
      </c>
      <c r="D2608" s="99" t="str">
        <f>IFERROR(IF(AND(H2608&lt;&gt;"",H2608&gt;=$E$2),MAX($D$4:D2607)+1,""),"")</f>
        <v/>
      </c>
      <c r="F2608" s="40" t="s">
        <v>11923</v>
      </c>
      <c r="G2608" s="40" t="s">
        <v>11924</v>
      </c>
      <c r="H2608" s="167" t="s">
        <v>5898</v>
      </c>
      <c r="I2608" s="40" t="s">
        <v>5898</v>
      </c>
    </row>
    <row r="2609" spans="3:9" x14ac:dyDescent="0.15">
      <c r="C2609" s="40" t="str">
        <f>IFERROR(IF(AND(I2609&lt;&gt;"",I2609&gt;=$E$2),MAX($C$4:C2608)+1,""),"")</f>
        <v/>
      </c>
      <c r="D2609" s="99" t="str">
        <f>IFERROR(IF(AND(H2609&lt;&gt;"",H2609&gt;=$E$2),MAX($D$4:D2608)+1,""),"")</f>
        <v/>
      </c>
      <c r="F2609" s="40" t="s">
        <v>11925</v>
      </c>
      <c r="G2609" s="40" t="s">
        <v>11926</v>
      </c>
      <c r="H2609" s="167" t="s">
        <v>5898</v>
      </c>
      <c r="I2609" s="40" t="s">
        <v>5898</v>
      </c>
    </row>
    <row r="2610" spans="3:9" x14ac:dyDescent="0.15">
      <c r="C2610" s="40" t="str">
        <f>IFERROR(IF(AND(I2610&lt;&gt;"",I2610&gt;=$E$2),MAX($C$4:C2609)+1,""),"")</f>
        <v/>
      </c>
      <c r="D2610" s="99" t="str">
        <f>IFERROR(IF(AND(H2610&lt;&gt;"",H2610&gt;=$E$2),MAX($D$4:D2609)+1,""),"")</f>
        <v/>
      </c>
      <c r="F2610" s="40" t="s">
        <v>11927</v>
      </c>
      <c r="G2610" s="40" t="s">
        <v>11928</v>
      </c>
      <c r="H2610" s="167">
        <v>1</v>
      </c>
      <c r="I2610" s="40" t="s">
        <v>5898</v>
      </c>
    </row>
    <row r="2611" spans="3:9" x14ac:dyDescent="0.15">
      <c r="C2611" s="40" t="str">
        <f>IFERROR(IF(AND(I2611&lt;&gt;"",I2611&gt;=$E$2),MAX($C$4:C2610)+1,""),"")</f>
        <v/>
      </c>
      <c r="D2611" s="99" t="str">
        <f>IFERROR(IF(AND(H2611&lt;&gt;"",H2611&gt;=$E$2),MAX($D$4:D2610)+1,""),"")</f>
        <v/>
      </c>
      <c r="F2611" s="40" t="s">
        <v>11929</v>
      </c>
      <c r="G2611" s="40" t="s">
        <v>11930</v>
      </c>
      <c r="H2611" s="167" t="s">
        <v>5898</v>
      </c>
      <c r="I2611" s="40" t="s">
        <v>5898</v>
      </c>
    </row>
    <row r="2612" spans="3:9" x14ac:dyDescent="0.15">
      <c r="C2612" s="40" t="str">
        <f>IFERROR(IF(AND(I2612&lt;&gt;"",I2612&gt;=$E$2),MAX($C$4:C2611)+1,""),"")</f>
        <v/>
      </c>
      <c r="D2612" s="99" t="str">
        <f>IFERROR(IF(AND(H2612&lt;&gt;"",H2612&gt;=$E$2),MAX($D$4:D2611)+1,""),"")</f>
        <v/>
      </c>
      <c r="F2612" s="40" t="s">
        <v>11931</v>
      </c>
      <c r="G2612" s="40" t="s">
        <v>11932</v>
      </c>
      <c r="H2612" s="167" t="s">
        <v>5898</v>
      </c>
      <c r="I2612" s="40" t="s">
        <v>5898</v>
      </c>
    </row>
    <row r="2613" spans="3:9" x14ac:dyDescent="0.15">
      <c r="C2613" s="40" t="str">
        <f>IFERROR(IF(AND(I2613&lt;&gt;"",I2613&gt;=$E$2),MAX($C$4:C2612)+1,""),"")</f>
        <v/>
      </c>
      <c r="D2613" s="99" t="str">
        <f>IFERROR(IF(AND(H2613&lt;&gt;"",H2613&gt;=$E$2),MAX($D$4:D2612)+1,""),"")</f>
        <v/>
      </c>
      <c r="F2613" s="40" t="s">
        <v>11933</v>
      </c>
      <c r="G2613" s="40" t="s">
        <v>11934</v>
      </c>
      <c r="H2613" s="167">
        <v>0.3</v>
      </c>
      <c r="I2613" s="40" t="s">
        <v>5898</v>
      </c>
    </row>
    <row r="2614" spans="3:9" x14ac:dyDescent="0.15">
      <c r="C2614" s="40" t="str">
        <f>IFERROR(IF(AND(I2614&lt;&gt;"",I2614&gt;=$E$2),MAX($C$4:C2613)+1,""),"")</f>
        <v/>
      </c>
      <c r="D2614" s="99" t="str">
        <f>IFERROR(IF(AND(H2614&lt;&gt;"",H2614&gt;=$E$2),MAX($D$4:D2613)+1,""),"")</f>
        <v/>
      </c>
      <c r="F2614" s="40" t="s">
        <v>11935</v>
      </c>
      <c r="G2614" s="40" t="s">
        <v>11936</v>
      </c>
      <c r="H2614" s="167" t="s">
        <v>5898</v>
      </c>
      <c r="I2614" s="40" t="s">
        <v>5898</v>
      </c>
    </row>
    <row r="2615" spans="3:9" x14ac:dyDescent="0.15">
      <c r="C2615" s="40" t="str">
        <f>IFERROR(IF(AND(I2615&lt;&gt;"",I2615&gt;=$E$2),MAX($C$4:C2614)+1,""),"")</f>
        <v/>
      </c>
      <c r="D2615" s="99" t="str">
        <f>IFERROR(IF(AND(H2615&lt;&gt;"",H2615&gt;=$E$2),MAX($D$4:D2614)+1,""),"")</f>
        <v/>
      </c>
      <c r="F2615" s="40" t="s">
        <v>11937</v>
      </c>
      <c r="G2615" s="40" t="s">
        <v>11938</v>
      </c>
      <c r="H2615" s="167" t="s">
        <v>5898</v>
      </c>
      <c r="I2615" s="40" t="s">
        <v>5898</v>
      </c>
    </row>
    <row r="2616" spans="3:9" x14ac:dyDescent="0.15">
      <c r="C2616" s="40" t="str">
        <f>IFERROR(IF(AND(I2616&lt;&gt;"",I2616&gt;=$E$2),MAX($C$4:C2615)+1,""),"")</f>
        <v/>
      </c>
      <c r="D2616" s="99" t="str">
        <f>IFERROR(IF(AND(H2616&lt;&gt;"",H2616&gt;=$E$2),MAX($D$4:D2615)+1,""),"")</f>
        <v/>
      </c>
      <c r="F2616" s="40" t="s">
        <v>11939</v>
      </c>
      <c r="G2616" s="40" t="s">
        <v>11940</v>
      </c>
      <c r="H2616" s="167" t="s">
        <v>5898</v>
      </c>
      <c r="I2616" s="40" t="s">
        <v>5898</v>
      </c>
    </row>
    <row r="2617" spans="3:9" x14ac:dyDescent="0.15">
      <c r="C2617" s="40" t="str">
        <f>IFERROR(IF(AND(I2617&lt;&gt;"",I2617&gt;=$E$2),MAX($C$4:C2616)+1,""),"")</f>
        <v/>
      </c>
      <c r="D2617" s="99" t="str">
        <f>IFERROR(IF(AND(H2617&lt;&gt;"",H2617&gt;=$E$2),MAX($D$4:D2616)+1,""),"")</f>
        <v/>
      </c>
      <c r="F2617" s="40" t="s">
        <v>11941</v>
      </c>
      <c r="G2617" s="40" t="s">
        <v>11942</v>
      </c>
      <c r="H2617" s="167" t="s">
        <v>5898</v>
      </c>
      <c r="I2617" s="40" t="s">
        <v>5898</v>
      </c>
    </row>
    <row r="2618" spans="3:9" x14ac:dyDescent="0.15">
      <c r="C2618" s="40" t="str">
        <f>IFERROR(IF(AND(I2618&lt;&gt;"",I2618&gt;=$E$2),MAX($C$4:C2617)+1,""),"")</f>
        <v/>
      </c>
      <c r="D2618" s="99" t="str">
        <f>IFERROR(IF(AND(H2618&lt;&gt;"",H2618&gt;=$E$2),MAX($D$4:D2617)+1,""),"")</f>
        <v/>
      </c>
      <c r="F2618" s="40" t="s">
        <v>11943</v>
      </c>
      <c r="G2618" s="40" t="s">
        <v>11944</v>
      </c>
      <c r="H2618" s="167" t="s">
        <v>5898</v>
      </c>
      <c r="I2618" s="40" t="s">
        <v>5898</v>
      </c>
    </row>
    <row r="2619" spans="3:9" x14ac:dyDescent="0.15">
      <c r="C2619" s="40" t="str">
        <f>IFERROR(IF(AND(I2619&lt;&gt;"",I2619&gt;=$E$2),MAX($C$4:C2618)+1,""),"")</f>
        <v/>
      </c>
      <c r="D2619" s="99" t="str">
        <f>IFERROR(IF(AND(H2619&lt;&gt;"",H2619&gt;=$E$2),MAX($D$4:D2618)+1,""),"")</f>
        <v/>
      </c>
      <c r="F2619" s="40" t="s">
        <v>11945</v>
      </c>
      <c r="G2619" s="40" t="s">
        <v>11946</v>
      </c>
      <c r="H2619" s="167" t="s">
        <v>5898</v>
      </c>
      <c r="I2619" s="40" t="s">
        <v>5898</v>
      </c>
    </row>
    <row r="2620" spans="3:9" x14ac:dyDescent="0.15">
      <c r="C2620" s="40" t="str">
        <f>IFERROR(IF(AND(I2620&lt;&gt;"",I2620&gt;=$E$2),MAX($C$4:C2619)+1,""),"")</f>
        <v/>
      </c>
      <c r="D2620" s="99" t="str">
        <f>IFERROR(IF(AND(H2620&lt;&gt;"",H2620&gt;=$E$2),MAX($D$4:D2619)+1,""),"")</f>
        <v/>
      </c>
      <c r="F2620" s="40" t="s">
        <v>11947</v>
      </c>
      <c r="G2620" s="40" t="s">
        <v>11948</v>
      </c>
      <c r="H2620" s="167" t="s">
        <v>5898</v>
      </c>
      <c r="I2620" s="40" t="s">
        <v>5898</v>
      </c>
    </row>
    <row r="2621" spans="3:9" x14ac:dyDescent="0.15">
      <c r="C2621" s="40" t="str">
        <f>IFERROR(IF(AND(I2621&lt;&gt;"",I2621&gt;=$E$2),MAX($C$4:C2620)+1,""),"")</f>
        <v/>
      </c>
      <c r="D2621" s="99" t="str">
        <f>IFERROR(IF(AND(H2621&lt;&gt;"",H2621&gt;=$E$2),MAX($D$4:D2620)+1,""),"")</f>
        <v/>
      </c>
      <c r="F2621" s="40" t="s">
        <v>11949</v>
      </c>
      <c r="G2621" s="40" t="s">
        <v>11950</v>
      </c>
      <c r="H2621" s="167">
        <v>0.2</v>
      </c>
      <c r="I2621" s="40" t="s">
        <v>5898</v>
      </c>
    </row>
    <row r="2622" spans="3:9" x14ac:dyDescent="0.15">
      <c r="C2622" s="40" t="str">
        <f>IFERROR(IF(AND(I2622&lt;&gt;"",I2622&gt;=$E$2),MAX($C$4:C2621)+1,""),"")</f>
        <v/>
      </c>
      <c r="D2622" s="99" t="str">
        <f>IFERROR(IF(AND(H2622&lt;&gt;"",H2622&gt;=$E$2),MAX($D$4:D2621)+1,""),"")</f>
        <v/>
      </c>
      <c r="F2622" s="40" t="s">
        <v>11951</v>
      </c>
      <c r="G2622" s="40" t="s">
        <v>11952</v>
      </c>
      <c r="H2622" s="167" t="s">
        <v>5898</v>
      </c>
      <c r="I2622" s="40" t="s">
        <v>5898</v>
      </c>
    </row>
    <row r="2623" spans="3:9" x14ac:dyDescent="0.15">
      <c r="C2623" s="40" t="str">
        <f>IFERROR(IF(AND(I2623&lt;&gt;"",I2623&gt;=$E$2),MAX($C$4:C2622)+1,""),"")</f>
        <v/>
      </c>
      <c r="D2623" s="99" t="str">
        <f>IFERROR(IF(AND(H2623&lt;&gt;"",H2623&gt;=$E$2),MAX($D$4:D2622)+1,""),"")</f>
        <v/>
      </c>
      <c r="F2623" s="40" t="s">
        <v>11953</v>
      </c>
      <c r="G2623" s="40" t="s">
        <v>11954</v>
      </c>
      <c r="H2623" s="167" t="s">
        <v>5898</v>
      </c>
      <c r="I2623" s="40" t="s">
        <v>5898</v>
      </c>
    </row>
    <row r="2624" spans="3:9" x14ac:dyDescent="0.15">
      <c r="C2624" s="40" t="str">
        <f>IFERROR(IF(AND(I2624&lt;&gt;"",I2624&gt;=$E$2),MAX($C$4:C2623)+1,""),"")</f>
        <v/>
      </c>
      <c r="D2624" s="99" t="str">
        <f>IFERROR(IF(AND(H2624&lt;&gt;"",H2624&gt;=$E$2),MAX($D$4:D2623)+1,""),"")</f>
        <v/>
      </c>
      <c r="F2624" s="40" t="s">
        <v>11955</v>
      </c>
      <c r="G2624" s="40" t="s">
        <v>11956</v>
      </c>
      <c r="H2624" s="167" t="s">
        <v>5898</v>
      </c>
      <c r="I2624" s="40" t="s">
        <v>5898</v>
      </c>
    </row>
    <row r="2625" spans="3:9" x14ac:dyDescent="0.15">
      <c r="C2625" s="40" t="str">
        <f>IFERROR(IF(AND(I2625&lt;&gt;"",I2625&gt;=$E$2),MAX($C$4:C2624)+1,""),"")</f>
        <v/>
      </c>
      <c r="D2625" s="99" t="str">
        <f>IFERROR(IF(AND(H2625&lt;&gt;"",H2625&gt;=$E$2),MAX($D$4:D2624)+1,""),"")</f>
        <v/>
      </c>
      <c r="F2625" s="40" t="s">
        <v>11957</v>
      </c>
      <c r="G2625" s="40" t="s">
        <v>11958</v>
      </c>
      <c r="H2625" s="167" t="s">
        <v>5898</v>
      </c>
      <c r="I2625" s="40" t="s">
        <v>5898</v>
      </c>
    </row>
    <row r="2626" spans="3:9" x14ac:dyDescent="0.15">
      <c r="C2626" s="40" t="str">
        <f>IFERROR(IF(AND(I2626&lt;&gt;"",I2626&gt;=$E$2),MAX($C$4:C2625)+1,""),"")</f>
        <v/>
      </c>
      <c r="D2626" s="99" t="str">
        <f>IFERROR(IF(AND(H2626&lt;&gt;"",H2626&gt;=$E$2),MAX($D$4:D2625)+1,""),"")</f>
        <v/>
      </c>
      <c r="F2626" s="40" t="s">
        <v>11959</v>
      </c>
      <c r="G2626" s="40" t="s">
        <v>11960</v>
      </c>
      <c r="H2626" s="167" t="s">
        <v>5898</v>
      </c>
      <c r="I2626" s="40" t="s">
        <v>5898</v>
      </c>
    </row>
    <row r="2627" spans="3:9" x14ac:dyDescent="0.15">
      <c r="C2627" s="40" t="str">
        <f>IFERROR(IF(AND(I2627&lt;&gt;"",I2627&gt;=$E$2),MAX($C$4:C2626)+1,""),"")</f>
        <v/>
      </c>
      <c r="D2627" s="99" t="str">
        <f>IFERROR(IF(AND(H2627&lt;&gt;"",H2627&gt;=$E$2),MAX($D$4:D2626)+1,""),"")</f>
        <v/>
      </c>
      <c r="F2627" s="40" t="s">
        <v>11961</v>
      </c>
      <c r="G2627" s="40" t="s">
        <v>11962</v>
      </c>
      <c r="H2627" s="167" t="s">
        <v>5898</v>
      </c>
      <c r="I2627" s="40" t="s">
        <v>5898</v>
      </c>
    </row>
    <row r="2628" spans="3:9" x14ac:dyDescent="0.15">
      <c r="C2628" s="40" t="str">
        <f>IFERROR(IF(AND(I2628&lt;&gt;"",I2628&gt;=$E$2),MAX($C$4:C2627)+1,""),"")</f>
        <v/>
      </c>
      <c r="D2628" s="99" t="str">
        <f>IFERROR(IF(AND(H2628&lt;&gt;"",H2628&gt;=$E$2),MAX($D$4:D2627)+1,""),"")</f>
        <v/>
      </c>
      <c r="F2628" s="40" t="s">
        <v>11963</v>
      </c>
      <c r="G2628" s="40" t="s">
        <v>11964</v>
      </c>
      <c r="H2628" s="167" t="s">
        <v>5898</v>
      </c>
      <c r="I2628" s="40" t="s">
        <v>5898</v>
      </c>
    </row>
    <row r="2629" spans="3:9" x14ac:dyDescent="0.15">
      <c r="C2629" s="40" t="str">
        <f>IFERROR(IF(AND(I2629&lt;&gt;"",I2629&gt;=$E$2),MAX($C$4:C2628)+1,""),"")</f>
        <v/>
      </c>
      <c r="D2629" s="99" t="str">
        <f>IFERROR(IF(AND(H2629&lt;&gt;"",H2629&gt;=$E$2),MAX($D$4:D2628)+1,""),"")</f>
        <v/>
      </c>
      <c r="F2629" s="40" t="s">
        <v>11965</v>
      </c>
      <c r="G2629" s="40" t="s">
        <v>11966</v>
      </c>
      <c r="H2629" s="167" t="s">
        <v>5898</v>
      </c>
      <c r="I2629" s="40" t="s">
        <v>5898</v>
      </c>
    </row>
    <row r="2630" spans="3:9" x14ac:dyDescent="0.15">
      <c r="C2630" s="40" t="str">
        <f>IFERROR(IF(AND(I2630&lt;&gt;"",I2630&gt;=$E$2),MAX($C$4:C2629)+1,""),"")</f>
        <v/>
      </c>
      <c r="D2630" s="99" t="str">
        <f>IFERROR(IF(AND(H2630&lt;&gt;"",H2630&gt;=$E$2),MAX($D$4:D2629)+1,""),"")</f>
        <v/>
      </c>
      <c r="F2630" s="40" t="s">
        <v>11967</v>
      </c>
      <c r="G2630" s="40" t="s">
        <v>11968</v>
      </c>
      <c r="H2630" s="167" t="s">
        <v>5898</v>
      </c>
      <c r="I2630" s="40" t="s">
        <v>5898</v>
      </c>
    </row>
    <row r="2631" spans="3:9" x14ac:dyDescent="0.15">
      <c r="C2631" s="40" t="str">
        <f>IFERROR(IF(AND(I2631&lt;&gt;"",I2631&gt;=$E$2),MAX($C$4:C2630)+1,""),"")</f>
        <v/>
      </c>
      <c r="D2631" s="99" t="str">
        <f>IFERROR(IF(AND(H2631&lt;&gt;"",H2631&gt;=$E$2),MAX($D$4:D2630)+1,""),"")</f>
        <v/>
      </c>
      <c r="F2631" s="40" t="s">
        <v>11969</v>
      </c>
      <c r="G2631" s="40" t="s">
        <v>11970</v>
      </c>
      <c r="H2631" s="167" t="s">
        <v>5898</v>
      </c>
      <c r="I2631" s="40" t="s">
        <v>5898</v>
      </c>
    </row>
    <row r="2632" spans="3:9" x14ac:dyDescent="0.15">
      <c r="C2632" s="40" t="str">
        <f>IFERROR(IF(AND(I2632&lt;&gt;"",I2632&gt;=$E$2),MAX($C$4:C2631)+1,""),"")</f>
        <v/>
      </c>
      <c r="D2632" s="99" t="str">
        <f>IFERROR(IF(AND(H2632&lt;&gt;"",H2632&gt;=$E$2),MAX($D$4:D2631)+1,""),"")</f>
        <v/>
      </c>
      <c r="F2632" s="40" t="s">
        <v>11971</v>
      </c>
      <c r="G2632" s="40" t="s">
        <v>11972</v>
      </c>
      <c r="H2632" s="167" t="s">
        <v>5898</v>
      </c>
      <c r="I2632" s="40" t="s">
        <v>5898</v>
      </c>
    </row>
    <row r="2633" spans="3:9" x14ac:dyDescent="0.15">
      <c r="C2633" s="40" t="str">
        <f>IFERROR(IF(AND(I2633&lt;&gt;"",I2633&gt;=$E$2),MAX($C$4:C2632)+1,""),"")</f>
        <v/>
      </c>
      <c r="D2633" s="99" t="str">
        <f>IFERROR(IF(AND(H2633&lt;&gt;"",H2633&gt;=$E$2),MAX($D$4:D2632)+1,""),"")</f>
        <v/>
      </c>
      <c r="F2633" s="40" t="s">
        <v>11973</v>
      </c>
      <c r="G2633" s="40" t="s">
        <v>11974</v>
      </c>
      <c r="H2633" s="167" t="s">
        <v>5898</v>
      </c>
      <c r="I2633" s="40" t="s">
        <v>5898</v>
      </c>
    </row>
    <row r="2634" spans="3:9" x14ac:dyDescent="0.15">
      <c r="C2634" s="40" t="str">
        <f>IFERROR(IF(AND(I2634&lt;&gt;"",I2634&gt;=$E$2),MAX($C$4:C2633)+1,""),"")</f>
        <v/>
      </c>
      <c r="D2634" s="99" t="str">
        <f>IFERROR(IF(AND(H2634&lt;&gt;"",H2634&gt;=$E$2),MAX($D$4:D2633)+1,""),"")</f>
        <v/>
      </c>
      <c r="F2634" s="40" t="s">
        <v>11975</v>
      </c>
      <c r="G2634" s="40" t="s">
        <v>11976</v>
      </c>
      <c r="H2634" s="167" t="s">
        <v>5898</v>
      </c>
      <c r="I2634" s="40" t="s">
        <v>5898</v>
      </c>
    </row>
    <row r="2635" spans="3:9" x14ac:dyDescent="0.15">
      <c r="C2635" s="40" t="str">
        <f>IFERROR(IF(AND(I2635&lt;&gt;"",I2635&gt;=$E$2),MAX($C$4:C2634)+1,""),"")</f>
        <v/>
      </c>
      <c r="D2635" s="99" t="str">
        <f>IFERROR(IF(AND(H2635&lt;&gt;"",H2635&gt;=$E$2),MAX($D$4:D2634)+1,""),"")</f>
        <v/>
      </c>
      <c r="F2635" s="40" t="s">
        <v>11977</v>
      </c>
      <c r="G2635" s="40" t="s">
        <v>11978</v>
      </c>
      <c r="H2635" s="167" t="s">
        <v>5898</v>
      </c>
      <c r="I2635" s="40" t="s">
        <v>5898</v>
      </c>
    </row>
    <row r="2636" spans="3:9" x14ac:dyDescent="0.15">
      <c r="C2636" s="40" t="str">
        <f>IFERROR(IF(AND(I2636&lt;&gt;"",I2636&gt;=$E$2),MAX($C$4:C2635)+1,""),"")</f>
        <v/>
      </c>
      <c r="D2636" s="99" t="str">
        <f>IFERROR(IF(AND(H2636&lt;&gt;"",H2636&gt;=$E$2),MAX($D$4:D2635)+1,""),"")</f>
        <v/>
      </c>
      <c r="F2636" s="40" t="s">
        <v>11979</v>
      </c>
      <c r="G2636" s="40" t="s">
        <v>11980</v>
      </c>
      <c r="H2636" s="167" t="s">
        <v>5898</v>
      </c>
      <c r="I2636" s="40" t="s">
        <v>5898</v>
      </c>
    </row>
    <row r="2637" spans="3:9" x14ac:dyDescent="0.15">
      <c r="C2637" s="40" t="str">
        <f>IFERROR(IF(AND(I2637&lt;&gt;"",I2637&gt;=$E$2),MAX($C$4:C2636)+1,""),"")</f>
        <v/>
      </c>
      <c r="D2637" s="99" t="str">
        <f>IFERROR(IF(AND(H2637&lt;&gt;"",H2637&gt;=$E$2),MAX($D$4:D2636)+1,""),"")</f>
        <v/>
      </c>
      <c r="F2637" s="40" t="s">
        <v>11981</v>
      </c>
      <c r="G2637" s="40" t="s">
        <v>11982</v>
      </c>
      <c r="H2637" s="167">
        <v>1</v>
      </c>
      <c r="I2637" s="40" t="s">
        <v>5898</v>
      </c>
    </row>
    <row r="2638" spans="3:9" x14ac:dyDescent="0.15">
      <c r="C2638" s="40" t="str">
        <f>IFERROR(IF(AND(I2638&lt;&gt;"",I2638&gt;=$E$2),MAX($C$4:C2637)+1,""),"")</f>
        <v/>
      </c>
      <c r="D2638" s="99" t="str">
        <f>IFERROR(IF(AND(H2638&lt;&gt;"",H2638&gt;=$E$2),MAX($D$4:D2637)+1,""),"")</f>
        <v/>
      </c>
      <c r="F2638" s="40" t="s">
        <v>11983</v>
      </c>
      <c r="G2638" s="40" t="s">
        <v>11984</v>
      </c>
      <c r="H2638" s="167" t="s">
        <v>5898</v>
      </c>
      <c r="I2638" s="40" t="s">
        <v>5898</v>
      </c>
    </row>
    <row r="2639" spans="3:9" x14ac:dyDescent="0.15">
      <c r="C2639" s="40" t="str">
        <f>IFERROR(IF(AND(I2639&lt;&gt;"",I2639&gt;=$E$2),MAX($C$4:C2638)+1,""),"")</f>
        <v/>
      </c>
      <c r="D2639" s="99" t="str">
        <f>IFERROR(IF(AND(H2639&lt;&gt;"",H2639&gt;=$E$2),MAX($D$4:D2638)+1,""),"")</f>
        <v/>
      </c>
      <c r="F2639" s="40" t="s">
        <v>11985</v>
      </c>
      <c r="G2639" s="40" t="s">
        <v>11986</v>
      </c>
      <c r="H2639" s="167" t="s">
        <v>5898</v>
      </c>
      <c r="I2639" s="40" t="s">
        <v>5898</v>
      </c>
    </row>
    <row r="2640" spans="3:9" x14ac:dyDescent="0.15">
      <c r="C2640" s="40" t="str">
        <f>IFERROR(IF(AND(I2640&lt;&gt;"",I2640&gt;=$E$2),MAX($C$4:C2639)+1,""),"")</f>
        <v/>
      </c>
      <c r="D2640" s="99" t="str">
        <f>IFERROR(IF(AND(H2640&lt;&gt;"",H2640&gt;=$E$2),MAX($D$4:D2639)+1,""),"")</f>
        <v/>
      </c>
      <c r="F2640" s="40" t="s">
        <v>11987</v>
      </c>
      <c r="G2640" s="40" t="s">
        <v>11988</v>
      </c>
      <c r="H2640" s="167" t="s">
        <v>5898</v>
      </c>
      <c r="I2640" s="40" t="s">
        <v>5898</v>
      </c>
    </row>
    <row r="2641" spans="3:9" x14ac:dyDescent="0.15">
      <c r="C2641" s="40" t="str">
        <f>IFERROR(IF(AND(I2641&lt;&gt;"",I2641&gt;=$E$2),MAX($C$4:C2640)+1,""),"")</f>
        <v/>
      </c>
      <c r="D2641" s="99" t="str">
        <f>IFERROR(IF(AND(H2641&lt;&gt;"",H2641&gt;=$E$2),MAX($D$4:D2640)+1,""),"")</f>
        <v/>
      </c>
      <c r="F2641" s="40" t="s">
        <v>11989</v>
      </c>
      <c r="G2641" s="40" t="s">
        <v>11990</v>
      </c>
      <c r="H2641" s="167" t="s">
        <v>5898</v>
      </c>
      <c r="I2641" s="40" t="s">
        <v>5898</v>
      </c>
    </row>
    <row r="2642" spans="3:9" x14ac:dyDescent="0.15">
      <c r="C2642" s="40" t="str">
        <f>IFERROR(IF(AND(I2642&lt;&gt;"",I2642&gt;=$E$2),MAX($C$4:C2641)+1,""),"")</f>
        <v/>
      </c>
      <c r="D2642" s="99" t="str">
        <f>IFERROR(IF(AND(H2642&lt;&gt;"",H2642&gt;=$E$2),MAX($D$4:D2641)+1,""),"")</f>
        <v/>
      </c>
      <c r="F2642" s="40" t="s">
        <v>11991</v>
      </c>
      <c r="G2642" s="40" t="s">
        <v>11992</v>
      </c>
      <c r="H2642" s="167" t="s">
        <v>5898</v>
      </c>
      <c r="I2642" s="40" t="s">
        <v>5898</v>
      </c>
    </row>
    <row r="2643" spans="3:9" x14ac:dyDescent="0.15">
      <c r="C2643" s="40" t="str">
        <f>IFERROR(IF(AND(I2643&lt;&gt;"",I2643&gt;=$E$2),MAX($C$4:C2642)+1,""),"")</f>
        <v/>
      </c>
      <c r="D2643" s="99" t="str">
        <f>IFERROR(IF(AND(H2643&lt;&gt;"",H2643&gt;=$E$2),MAX($D$4:D2642)+1,""),"")</f>
        <v/>
      </c>
      <c r="F2643" s="40" t="s">
        <v>11993</v>
      </c>
      <c r="G2643" s="40" t="s">
        <v>11994</v>
      </c>
      <c r="H2643" s="167" t="s">
        <v>5898</v>
      </c>
      <c r="I2643" s="40" t="s">
        <v>5898</v>
      </c>
    </row>
    <row r="2644" spans="3:9" x14ac:dyDescent="0.15">
      <c r="C2644" s="40" t="str">
        <f>IFERROR(IF(AND(I2644&lt;&gt;"",I2644&gt;=$E$2),MAX($C$4:C2643)+1,""),"")</f>
        <v/>
      </c>
      <c r="D2644" s="99" t="str">
        <f>IFERROR(IF(AND(H2644&lt;&gt;"",H2644&gt;=$E$2),MAX($D$4:D2643)+1,""),"")</f>
        <v/>
      </c>
      <c r="F2644" s="40" t="s">
        <v>11995</v>
      </c>
      <c r="G2644" s="40" t="s">
        <v>11996</v>
      </c>
      <c r="H2644" s="167" t="s">
        <v>5898</v>
      </c>
      <c r="I2644" s="40" t="s">
        <v>5898</v>
      </c>
    </row>
    <row r="2645" spans="3:9" x14ac:dyDescent="0.15">
      <c r="C2645" s="40" t="str">
        <f>IFERROR(IF(AND(I2645&lt;&gt;"",I2645&gt;=$E$2),MAX($C$4:C2644)+1,""),"")</f>
        <v/>
      </c>
      <c r="D2645" s="99" t="str">
        <f>IFERROR(IF(AND(H2645&lt;&gt;"",H2645&gt;=$E$2),MAX($D$4:D2644)+1,""),"")</f>
        <v/>
      </c>
      <c r="F2645" s="40" t="s">
        <v>11997</v>
      </c>
      <c r="G2645" s="40" t="s">
        <v>11998</v>
      </c>
      <c r="H2645" s="167" t="s">
        <v>5898</v>
      </c>
      <c r="I2645" s="40" t="s">
        <v>5898</v>
      </c>
    </row>
    <row r="2646" spans="3:9" x14ac:dyDescent="0.15">
      <c r="C2646" s="40" t="str">
        <f>IFERROR(IF(AND(I2646&lt;&gt;"",I2646&gt;=$E$2),MAX($C$4:C2645)+1,""),"")</f>
        <v/>
      </c>
      <c r="D2646" s="99" t="str">
        <f>IFERROR(IF(AND(H2646&lt;&gt;"",H2646&gt;=$E$2),MAX($D$4:D2645)+1,""),"")</f>
        <v/>
      </c>
      <c r="F2646" s="40" t="s">
        <v>11999</v>
      </c>
      <c r="G2646" s="40" t="s">
        <v>12000</v>
      </c>
      <c r="H2646" s="167" t="s">
        <v>5898</v>
      </c>
      <c r="I2646" s="40" t="s">
        <v>5898</v>
      </c>
    </row>
    <row r="2647" spans="3:9" x14ac:dyDescent="0.15">
      <c r="C2647" s="40" t="str">
        <f>IFERROR(IF(AND(I2647&lt;&gt;"",I2647&gt;=$E$2),MAX($C$4:C2646)+1,""),"")</f>
        <v/>
      </c>
      <c r="D2647" s="99" t="str">
        <f>IFERROR(IF(AND(H2647&lt;&gt;"",H2647&gt;=$E$2),MAX($D$4:D2646)+1,""),"")</f>
        <v/>
      </c>
      <c r="F2647" s="40" t="s">
        <v>12001</v>
      </c>
      <c r="G2647" s="40" t="s">
        <v>12002</v>
      </c>
      <c r="H2647" s="167" t="s">
        <v>5898</v>
      </c>
      <c r="I2647" s="40" t="s">
        <v>5898</v>
      </c>
    </row>
    <row r="2648" spans="3:9" x14ac:dyDescent="0.15">
      <c r="C2648" s="40" t="str">
        <f>IFERROR(IF(AND(I2648&lt;&gt;"",I2648&gt;=$E$2),MAX($C$4:C2647)+1,""),"")</f>
        <v/>
      </c>
      <c r="D2648" s="99" t="str">
        <f>IFERROR(IF(AND(H2648&lt;&gt;"",H2648&gt;=$E$2),MAX($D$4:D2647)+1,""),"")</f>
        <v/>
      </c>
      <c r="F2648" s="40" t="s">
        <v>12003</v>
      </c>
      <c r="G2648" s="40" t="s">
        <v>12004</v>
      </c>
      <c r="H2648" s="167" t="s">
        <v>5898</v>
      </c>
      <c r="I2648" s="40" t="s">
        <v>5898</v>
      </c>
    </row>
    <row r="2649" spans="3:9" x14ac:dyDescent="0.15">
      <c r="C2649" s="40" t="str">
        <f>IFERROR(IF(AND(I2649&lt;&gt;"",I2649&gt;=$E$2),MAX($C$4:C2648)+1,""),"")</f>
        <v/>
      </c>
      <c r="D2649" s="99" t="str">
        <f>IFERROR(IF(AND(H2649&lt;&gt;"",H2649&gt;=$E$2),MAX($D$4:D2648)+1,""),"")</f>
        <v/>
      </c>
      <c r="F2649" s="40" t="s">
        <v>12005</v>
      </c>
      <c r="G2649" s="40" t="s">
        <v>12006</v>
      </c>
      <c r="H2649" s="167" t="s">
        <v>5898</v>
      </c>
      <c r="I2649" s="40" t="s">
        <v>5898</v>
      </c>
    </row>
    <row r="2650" spans="3:9" x14ac:dyDescent="0.15">
      <c r="C2650" s="40" t="str">
        <f>IFERROR(IF(AND(I2650&lt;&gt;"",I2650&gt;=$E$2),MAX($C$4:C2649)+1,""),"")</f>
        <v/>
      </c>
      <c r="D2650" s="99" t="str">
        <f>IFERROR(IF(AND(H2650&lt;&gt;"",H2650&gt;=$E$2),MAX($D$4:D2649)+1,""),"")</f>
        <v/>
      </c>
      <c r="F2650" s="40" t="s">
        <v>12007</v>
      </c>
      <c r="G2650" s="40" t="s">
        <v>12008</v>
      </c>
      <c r="H2650" s="167" t="s">
        <v>5898</v>
      </c>
      <c r="I2650" s="40" t="s">
        <v>5898</v>
      </c>
    </row>
    <row r="2651" spans="3:9" x14ac:dyDescent="0.15">
      <c r="C2651" s="40" t="str">
        <f>IFERROR(IF(AND(I2651&lt;&gt;"",I2651&gt;=$E$2),MAX($C$4:C2650)+1,""),"")</f>
        <v/>
      </c>
      <c r="D2651" s="99" t="str">
        <f>IFERROR(IF(AND(H2651&lt;&gt;"",H2651&gt;=$E$2),MAX($D$4:D2650)+1,""),"")</f>
        <v/>
      </c>
      <c r="F2651" s="40" t="s">
        <v>12009</v>
      </c>
      <c r="G2651" s="40" t="s">
        <v>12010</v>
      </c>
      <c r="H2651" s="167" t="s">
        <v>5898</v>
      </c>
      <c r="I2651" s="40" t="s">
        <v>5898</v>
      </c>
    </row>
    <row r="2652" spans="3:9" x14ac:dyDescent="0.15">
      <c r="C2652" s="40" t="str">
        <f>IFERROR(IF(AND(I2652&lt;&gt;"",I2652&gt;=$E$2),MAX($C$4:C2651)+1,""),"")</f>
        <v/>
      </c>
      <c r="D2652" s="99" t="str">
        <f>IFERROR(IF(AND(H2652&lt;&gt;"",H2652&gt;=$E$2),MAX($D$4:D2651)+1,""),"")</f>
        <v/>
      </c>
      <c r="F2652" s="40" t="s">
        <v>12011</v>
      </c>
      <c r="G2652" s="40" t="s">
        <v>12012</v>
      </c>
      <c r="H2652" s="167" t="s">
        <v>5898</v>
      </c>
      <c r="I2652" s="40" t="s">
        <v>5898</v>
      </c>
    </row>
    <row r="2653" spans="3:9" x14ac:dyDescent="0.15">
      <c r="C2653" s="40" t="str">
        <f>IFERROR(IF(AND(I2653&lt;&gt;"",I2653&gt;=$E$2),MAX($C$4:C2652)+1,""),"")</f>
        <v/>
      </c>
      <c r="D2653" s="99" t="str">
        <f>IFERROR(IF(AND(H2653&lt;&gt;"",H2653&gt;=$E$2),MAX($D$4:D2652)+1,""),"")</f>
        <v/>
      </c>
      <c r="F2653" s="40" t="s">
        <v>12013</v>
      </c>
      <c r="G2653" s="40" t="s">
        <v>12014</v>
      </c>
      <c r="H2653" s="167" t="s">
        <v>5898</v>
      </c>
      <c r="I2653" s="40" t="s">
        <v>5898</v>
      </c>
    </row>
    <row r="2654" spans="3:9" x14ac:dyDescent="0.15">
      <c r="C2654" s="40" t="str">
        <f>IFERROR(IF(AND(I2654&lt;&gt;"",I2654&gt;=$E$2),MAX($C$4:C2653)+1,""),"")</f>
        <v/>
      </c>
      <c r="D2654" s="99" t="str">
        <f>IFERROR(IF(AND(H2654&lt;&gt;"",H2654&gt;=$E$2),MAX($D$4:D2653)+1,""),"")</f>
        <v/>
      </c>
      <c r="F2654" s="40" t="s">
        <v>12015</v>
      </c>
      <c r="G2654" s="40" t="s">
        <v>12016</v>
      </c>
      <c r="H2654" s="167" t="s">
        <v>5898</v>
      </c>
      <c r="I2654" s="40" t="s">
        <v>5898</v>
      </c>
    </row>
    <row r="2655" spans="3:9" x14ac:dyDescent="0.15">
      <c r="C2655" s="40" t="str">
        <f>IFERROR(IF(AND(I2655&lt;&gt;"",I2655&gt;=$E$2),MAX($C$4:C2654)+1,""),"")</f>
        <v/>
      </c>
      <c r="D2655" s="99" t="str">
        <f>IFERROR(IF(AND(H2655&lt;&gt;"",H2655&gt;=$E$2),MAX($D$4:D2654)+1,""),"")</f>
        <v/>
      </c>
      <c r="F2655" s="40" t="s">
        <v>12017</v>
      </c>
      <c r="G2655" s="40" t="s">
        <v>12018</v>
      </c>
      <c r="H2655" s="167" t="s">
        <v>5898</v>
      </c>
      <c r="I2655" s="40" t="s">
        <v>5898</v>
      </c>
    </row>
    <row r="2656" spans="3:9" x14ac:dyDescent="0.15">
      <c r="C2656" s="40" t="str">
        <f>IFERROR(IF(AND(I2656&lt;&gt;"",I2656&gt;=$E$2),MAX($C$4:C2655)+1,""),"")</f>
        <v/>
      </c>
      <c r="D2656" s="99" t="str">
        <f>IFERROR(IF(AND(H2656&lt;&gt;"",H2656&gt;=$E$2),MAX($D$4:D2655)+1,""),"")</f>
        <v/>
      </c>
      <c r="F2656" s="40" t="s">
        <v>12019</v>
      </c>
      <c r="G2656" s="40" t="s">
        <v>12020</v>
      </c>
      <c r="H2656" s="167" t="s">
        <v>5898</v>
      </c>
      <c r="I2656" s="40" t="s">
        <v>5898</v>
      </c>
    </row>
    <row r="2657" spans="3:9" x14ac:dyDescent="0.15">
      <c r="C2657" s="40" t="str">
        <f>IFERROR(IF(AND(I2657&lt;&gt;"",I2657&gt;=$E$2),MAX($C$4:C2656)+1,""),"")</f>
        <v/>
      </c>
      <c r="D2657" s="99" t="str">
        <f>IFERROR(IF(AND(H2657&lt;&gt;"",H2657&gt;=$E$2),MAX($D$4:D2656)+1,""),"")</f>
        <v/>
      </c>
      <c r="F2657" s="40" t="s">
        <v>12021</v>
      </c>
      <c r="G2657" s="40" t="s">
        <v>12022</v>
      </c>
      <c r="H2657" s="167" t="s">
        <v>5898</v>
      </c>
      <c r="I2657" s="40" t="s">
        <v>5898</v>
      </c>
    </row>
    <row r="2658" spans="3:9" x14ac:dyDescent="0.15">
      <c r="C2658" s="40" t="str">
        <f>IFERROR(IF(AND(I2658&lt;&gt;"",I2658&gt;=$E$2),MAX($C$4:C2657)+1,""),"")</f>
        <v/>
      </c>
      <c r="D2658" s="99" t="str">
        <f>IFERROR(IF(AND(H2658&lt;&gt;"",H2658&gt;=$E$2),MAX($D$4:D2657)+1,""),"")</f>
        <v/>
      </c>
      <c r="F2658" s="40" t="s">
        <v>12023</v>
      </c>
      <c r="G2658" s="40" t="s">
        <v>12024</v>
      </c>
      <c r="H2658" s="167" t="s">
        <v>5898</v>
      </c>
      <c r="I2658" s="40" t="s">
        <v>5898</v>
      </c>
    </row>
    <row r="2659" spans="3:9" x14ac:dyDescent="0.15">
      <c r="C2659" s="40" t="str">
        <f>IFERROR(IF(AND(I2659&lt;&gt;"",I2659&gt;=$E$2),MAX($C$4:C2658)+1,""),"")</f>
        <v/>
      </c>
      <c r="D2659" s="99" t="str">
        <f>IFERROR(IF(AND(H2659&lt;&gt;"",H2659&gt;=$E$2),MAX($D$4:D2658)+1,""),"")</f>
        <v/>
      </c>
      <c r="F2659" s="40" t="s">
        <v>12025</v>
      </c>
      <c r="G2659" s="40" t="s">
        <v>12026</v>
      </c>
      <c r="H2659" s="167" t="s">
        <v>5898</v>
      </c>
      <c r="I2659" s="40" t="s">
        <v>5898</v>
      </c>
    </row>
    <row r="2660" spans="3:9" x14ac:dyDescent="0.15">
      <c r="C2660" s="40" t="str">
        <f>IFERROR(IF(AND(I2660&lt;&gt;"",I2660&gt;=$E$2),MAX($C$4:C2659)+1,""),"")</f>
        <v/>
      </c>
      <c r="D2660" s="99" t="str">
        <f>IFERROR(IF(AND(H2660&lt;&gt;"",H2660&gt;=$E$2),MAX($D$4:D2659)+1,""),"")</f>
        <v/>
      </c>
      <c r="F2660" s="40" t="s">
        <v>12027</v>
      </c>
      <c r="G2660" s="40" t="s">
        <v>12028</v>
      </c>
      <c r="H2660" s="167">
        <v>0.3</v>
      </c>
      <c r="I2660" s="40" t="s">
        <v>5898</v>
      </c>
    </row>
    <row r="2661" spans="3:9" x14ac:dyDescent="0.15">
      <c r="C2661" s="40" t="str">
        <f>IFERROR(IF(AND(I2661&lt;&gt;"",I2661&gt;=$E$2),MAX($C$4:C2660)+1,""),"")</f>
        <v/>
      </c>
      <c r="D2661" s="99" t="str">
        <f>IFERROR(IF(AND(H2661&lt;&gt;"",H2661&gt;=$E$2),MAX($D$4:D2660)+1,""),"")</f>
        <v/>
      </c>
      <c r="F2661" s="40" t="s">
        <v>12029</v>
      </c>
      <c r="G2661" s="40" t="s">
        <v>12030</v>
      </c>
      <c r="H2661" s="167" t="s">
        <v>5898</v>
      </c>
      <c r="I2661" s="40" t="s">
        <v>5898</v>
      </c>
    </row>
    <row r="2662" spans="3:9" x14ac:dyDescent="0.15">
      <c r="C2662" s="40" t="str">
        <f>IFERROR(IF(AND(I2662&lt;&gt;"",I2662&gt;=$E$2),MAX($C$4:C2661)+1,""),"")</f>
        <v/>
      </c>
      <c r="D2662" s="99" t="str">
        <f>IFERROR(IF(AND(H2662&lt;&gt;"",H2662&gt;=$E$2),MAX($D$4:D2661)+1,""),"")</f>
        <v/>
      </c>
      <c r="F2662" s="40" t="s">
        <v>12031</v>
      </c>
      <c r="G2662" s="40" t="s">
        <v>12032</v>
      </c>
      <c r="H2662" s="167" t="s">
        <v>5898</v>
      </c>
      <c r="I2662" s="40" t="s">
        <v>5898</v>
      </c>
    </row>
    <row r="2663" spans="3:9" x14ac:dyDescent="0.15">
      <c r="C2663" s="40" t="str">
        <f>IFERROR(IF(AND(I2663&lt;&gt;"",I2663&gt;=$E$2),MAX($C$4:C2662)+1,""),"")</f>
        <v/>
      </c>
      <c r="D2663" s="99" t="str">
        <f>IFERROR(IF(AND(H2663&lt;&gt;"",H2663&gt;=$E$2),MAX($D$4:D2662)+1,""),"")</f>
        <v/>
      </c>
      <c r="F2663" s="40" t="s">
        <v>12033</v>
      </c>
      <c r="G2663" s="40" t="s">
        <v>12034</v>
      </c>
      <c r="H2663" s="167" t="s">
        <v>5898</v>
      </c>
      <c r="I2663" s="40" t="s">
        <v>5898</v>
      </c>
    </row>
    <row r="2664" spans="3:9" x14ac:dyDescent="0.15">
      <c r="C2664" s="40" t="str">
        <f>IFERROR(IF(AND(I2664&lt;&gt;"",I2664&gt;=$E$2),MAX($C$4:C2663)+1,""),"")</f>
        <v/>
      </c>
      <c r="D2664" s="99" t="str">
        <f>IFERROR(IF(AND(H2664&lt;&gt;"",H2664&gt;=$E$2),MAX($D$4:D2663)+1,""),"")</f>
        <v/>
      </c>
      <c r="F2664" s="40" t="s">
        <v>12035</v>
      </c>
      <c r="G2664" s="40" t="s">
        <v>12036</v>
      </c>
      <c r="H2664" s="167" t="s">
        <v>5898</v>
      </c>
      <c r="I2664" s="40" t="s">
        <v>5898</v>
      </c>
    </row>
    <row r="2665" spans="3:9" x14ac:dyDescent="0.15">
      <c r="C2665" s="40" t="str">
        <f>IFERROR(IF(AND(I2665&lt;&gt;"",I2665&gt;=$E$2),MAX($C$4:C2664)+1,""),"")</f>
        <v/>
      </c>
      <c r="D2665" s="99" t="str">
        <f>IFERROR(IF(AND(H2665&lt;&gt;"",H2665&gt;=$E$2),MAX($D$4:D2664)+1,""),"")</f>
        <v/>
      </c>
      <c r="F2665" s="40" t="s">
        <v>12037</v>
      </c>
      <c r="G2665" s="40" t="s">
        <v>12038</v>
      </c>
      <c r="H2665" s="167" t="s">
        <v>5898</v>
      </c>
      <c r="I2665" s="40" t="s">
        <v>5898</v>
      </c>
    </row>
    <row r="2666" spans="3:9" x14ac:dyDescent="0.15">
      <c r="C2666" s="40" t="str">
        <f>IFERROR(IF(AND(I2666&lt;&gt;"",I2666&gt;=$E$2),MAX($C$4:C2665)+1,""),"")</f>
        <v/>
      </c>
      <c r="D2666" s="99" t="str">
        <f>IFERROR(IF(AND(H2666&lt;&gt;"",H2666&gt;=$E$2),MAX($D$4:D2665)+1,""),"")</f>
        <v/>
      </c>
      <c r="F2666" s="40" t="s">
        <v>12039</v>
      </c>
      <c r="G2666" s="40" t="s">
        <v>12040</v>
      </c>
      <c r="H2666" s="167" t="s">
        <v>5898</v>
      </c>
      <c r="I2666" s="40" t="s">
        <v>5898</v>
      </c>
    </row>
    <row r="2667" spans="3:9" x14ac:dyDescent="0.15">
      <c r="C2667" s="40" t="str">
        <f>IFERROR(IF(AND(I2667&lt;&gt;"",I2667&gt;=$E$2),MAX($C$4:C2666)+1,""),"")</f>
        <v/>
      </c>
      <c r="D2667" s="99" t="str">
        <f>IFERROR(IF(AND(H2667&lt;&gt;"",H2667&gt;=$E$2),MAX($D$4:D2666)+1,""),"")</f>
        <v/>
      </c>
      <c r="F2667" s="40" t="s">
        <v>12041</v>
      </c>
      <c r="G2667" s="40" t="s">
        <v>12042</v>
      </c>
      <c r="H2667" s="167" t="s">
        <v>5898</v>
      </c>
      <c r="I2667" s="40" t="s">
        <v>5898</v>
      </c>
    </row>
    <row r="2668" spans="3:9" x14ac:dyDescent="0.15">
      <c r="C2668" s="40" t="str">
        <f>IFERROR(IF(AND(I2668&lt;&gt;"",I2668&gt;=$E$2),MAX($C$4:C2667)+1,""),"")</f>
        <v/>
      </c>
      <c r="D2668" s="99" t="str">
        <f>IFERROR(IF(AND(H2668&lt;&gt;"",H2668&gt;=$E$2),MAX($D$4:D2667)+1,""),"")</f>
        <v/>
      </c>
      <c r="F2668" s="40" t="s">
        <v>12043</v>
      </c>
      <c r="G2668" s="40" t="s">
        <v>12044</v>
      </c>
      <c r="H2668" s="167" t="s">
        <v>5898</v>
      </c>
      <c r="I2668" s="40" t="s">
        <v>5898</v>
      </c>
    </row>
    <row r="2669" spans="3:9" x14ac:dyDescent="0.15">
      <c r="C2669" s="40" t="str">
        <f>IFERROR(IF(AND(I2669&lt;&gt;"",I2669&gt;=$E$2),MAX($C$4:C2668)+1,""),"")</f>
        <v/>
      </c>
      <c r="D2669" s="99" t="str">
        <f>IFERROR(IF(AND(H2669&lt;&gt;"",H2669&gt;=$E$2),MAX($D$4:D2668)+1,""),"")</f>
        <v/>
      </c>
      <c r="F2669" s="40" t="s">
        <v>12045</v>
      </c>
      <c r="G2669" s="40" t="s">
        <v>12046</v>
      </c>
      <c r="H2669" s="167">
        <v>0.5</v>
      </c>
      <c r="I2669" s="40" t="s">
        <v>5898</v>
      </c>
    </row>
    <row r="2670" spans="3:9" x14ac:dyDescent="0.15">
      <c r="C2670" s="40" t="str">
        <f>IFERROR(IF(AND(I2670&lt;&gt;"",I2670&gt;=$E$2),MAX($C$4:C2669)+1,""),"")</f>
        <v/>
      </c>
      <c r="D2670" s="99" t="str">
        <f>IFERROR(IF(AND(H2670&lt;&gt;"",H2670&gt;=$E$2),MAX($D$4:D2669)+1,""),"")</f>
        <v/>
      </c>
      <c r="F2670" s="40" t="s">
        <v>12047</v>
      </c>
      <c r="G2670" s="40" t="s">
        <v>12048</v>
      </c>
      <c r="H2670" s="167" t="s">
        <v>5898</v>
      </c>
      <c r="I2670" s="40" t="s">
        <v>5898</v>
      </c>
    </row>
    <row r="2671" spans="3:9" x14ac:dyDescent="0.15">
      <c r="C2671" s="40" t="str">
        <f>IFERROR(IF(AND(I2671&lt;&gt;"",I2671&gt;=$E$2),MAX($C$4:C2670)+1,""),"")</f>
        <v/>
      </c>
      <c r="D2671" s="99" t="str">
        <f>IFERROR(IF(AND(H2671&lt;&gt;"",H2671&gt;=$E$2),MAX($D$4:D2670)+1,""),"")</f>
        <v/>
      </c>
      <c r="F2671" s="40" t="s">
        <v>12049</v>
      </c>
      <c r="G2671" s="40" t="s">
        <v>12050</v>
      </c>
      <c r="H2671" s="167">
        <v>0.6</v>
      </c>
      <c r="I2671" s="40" t="s">
        <v>5898</v>
      </c>
    </row>
    <row r="2672" spans="3:9" x14ac:dyDescent="0.15">
      <c r="C2672" s="40" t="str">
        <f>IFERROR(IF(AND(I2672&lt;&gt;"",I2672&gt;=$E$2),MAX($C$4:C2671)+1,""),"")</f>
        <v/>
      </c>
      <c r="D2672" s="99" t="str">
        <f>IFERROR(IF(AND(H2672&lt;&gt;"",H2672&gt;=$E$2),MAX($D$4:D2671)+1,""),"")</f>
        <v/>
      </c>
      <c r="F2672" s="40" t="s">
        <v>12051</v>
      </c>
      <c r="G2672" s="40" t="s">
        <v>12052</v>
      </c>
      <c r="H2672" s="167">
        <v>1</v>
      </c>
      <c r="I2672" s="40" t="s">
        <v>5898</v>
      </c>
    </row>
    <row r="2673" spans="3:9" x14ac:dyDescent="0.15">
      <c r="C2673" s="40" t="str">
        <f>IFERROR(IF(AND(I2673&lt;&gt;"",I2673&gt;=$E$2),MAX($C$4:C2672)+1,""),"")</f>
        <v/>
      </c>
      <c r="D2673" s="99" t="str">
        <f>IFERROR(IF(AND(H2673&lt;&gt;"",H2673&gt;=$E$2),MAX($D$4:D2672)+1,""),"")</f>
        <v/>
      </c>
      <c r="F2673" s="40" t="s">
        <v>12053</v>
      </c>
      <c r="G2673" s="40" t="s">
        <v>12054</v>
      </c>
      <c r="H2673" s="167" t="s">
        <v>5898</v>
      </c>
      <c r="I2673" s="40" t="s">
        <v>5898</v>
      </c>
    </row>
    <row r="2674" spans="3:9" x14ac:dyDescent="0.15">
      <c r="C2674" s="40" t="str">
        <f>IFERROR(IF(AND(I2674&lt;&gt;"",I2674&gt;=$E$2),MAX($C$4:C2673)+1,""),"")</f>
        <v/>
      </c>
      <c r="D2674" s="99" t="str">
        <f>IFERROR(IF(AND(H2674&lt;&gt;"",H2674&gt;=$E$2),MAX($D$4:D2673)+1,""),"")</f>
        <v/>
      </c>
      <c r="F2674" s="40" t="s">
        <v>12055</v>
      </c>
      <c r="G2674" s="40" t="s">
        <v>12056</v>
      </c>
      <c r="H2674" s="167" t="s">
        <v>5898</v>
      </c>
      <c r="I2674" s="40" t="s">
        <v>5898</v>
      </c>
    </row>
    <row r="2675" spans="3:9" x14ac:dyDescent="0.15">
      <c r="C2675" s="40" t="str">
        <f>IFERROR(IF(AND(I2675&lt;&gt;"",I2675&gt;=$E$2),MAX($C$4:C2674)+1,""),"")</f>
        <v/>
      </c>
      <c r="D2675" s="99" t="str">
        <f>IFERROR(IF(AND(H2675&lt;&gt;"",H2675&gt;=$E$2),MAX($D$4:D2674)+1,""),"")</f>
        <v/>
      </c>
      <c r="F2675" s="40" t="s">
        <v>12057</v>
      </c>
      <c r="G2675" s="40" t="s">
        <v>12058</v>
      </c>
      <c r="H2675" s="167" t="s">
        <v>5898</v>
      </c>
      <c r="I2675" s="40" t="s">
        <v>5898</v>
      </c>
    </row>
    <row r="2676" spans="3:9" x14ac:dyDescent="0.15">
      <c r="C2676" s="40" t="str">
        <f>IFERROR(IF(AND(I2676&lt;&gt;"",I2676&gt;=$E$2),MAX($C$4:C2675)+1,""),"")</f>
        <v/>
      </c>
      <c r="D2676" s="99" t="str">
        <f>IFERROR(IF(AND(H2676&lt;&gt;"",H2676&gt;=$E$2),MAX($D$4:D2675)+1,""),"")</f>
        <v/>
      </c>
      <c r="F2676" s="40" t="s">
        <v>12059</v>
      </c>
      <c r="G2676" s="40" t="s">
        <v>12060</v>
      </c>
      <c r="H2676" s="167" t="s">
        <v>5898</v>
      </c>
      <c r="I2676" s="40" t="s">
        <v>5898</v>
      </c>
    </row>
    <row r="2677" spans="3:9" x14ac:dyDescent="0.15">
      <c r="C2677" s="40" t="str">
        <f>IFERROR(IF(AND(I2677&lt;&gt;"",I2677&gt;=$E$2),MAX($C$4:C2676)+1,""),"")</f>
        <v/>
      </c>
      <c r="D2677" s="99" t="str">
        <f>IFERROR(IF(AND(H2677&lt;&gt;"",H2677&gt;=$E$2),MAX($D$4:D2676)+1,""),"")</f>
        <v/>
      </c>
      <c r="F2677" s="40" t="s">
        <v>12061</v>
      </c>
      <c r="G2677" s="40" t="s">
        <v>12062</v>
      </c>
      <c r="H2677" s="167" t="s">
        <v>5898</v>
      </c>
      <c r="I2677" s="40" t="s">
        <v>5898</v>
      </c>
    </row>
    <row r="2678" spans="3:9" x14ac:dyDescent="0.15">
      <c r="C2678" s="40" t="str">
        <f>IFERROR(IF(AND(I2678&lt;&gt;"",I2678&gt;=$E$2),MAX($C$4:C2677)+1,""),"")</f>
        <v/>
      </c>
      <c r="D2678" s="99" t="str">
        <f>IFERROR(IF(AND(H2678&lt;&gt;"",H2678&gt;=$E$2),MAX($D$4:D2677)+1,""),"")</f>
        <v/>
      </c>
      <c r="F2678" s="40" t="s">
        <v>12063</v>
      </c>
      <c r="G2678" s="40" t="s">
        <v>12064</v>
      </c>
      <c r="H2678" s="167" t="s">
        <v>5898</v>
      </c>
      <c r="I2678" s="40" t="s">
        <v>5898</v>
      </c>
    </row>
    <row r="2679" spans="3:9" x14ac:dyDescent="0.15">
      <c r="C2679" s="40" t="str">
        <f>IFERROR(IF(AND(I2679&lt;&gt;"",I2679&gt;=$E$2),MAX($C$4:C2678)+1,""),"")</f>
        <v/>
      </c>
      <c r="D2679" s="99" t="str">
        <f>IFERROR(IF(AND(H2679&lt;&gt;"",H2679&gt;=$E$2),MAX($D$4:D2678)+1,""),"")</f>
        <v/>
      </c>
      <c r="F2679" s="40" t="s">
        <v>12065</v>
      </c>
      <c r="G2679" s="40" t="s">
        <v>12066</v>
      </c>
      <c r="H2679" s="167" t="s">
        <v>5898</v>
      </c>
      <c r="I2679" s="40" t="s">
        <v>5898</v>
      </c>
    </row>
    <row r="2680" spans="3:9" x14ac:dyDescent="0.15">
      <c r="C2680" s="40" t="str">
        <f>IFERROR(IF(AND(I2680&lt;&gt;"",I2680&gt;=$E$2),MAX($C$4:C2679)+1,""),"")</f>
        <v/>
      </c>
      <c r="D2680" s="99" t="str">
        <f>IFERROR(IF(AND(H2680&lt;&gt;"",H2680&gt;=$E$2),MAX($D$4:D2679)+1,""),"")</f>
        <v/>
      </c>
      <c r="F2680" s="40" t="s">
        <v>12067</v>
      </c>
      <c r="G2680" s="40" t="s">
        <v>12068</v>
      </c>
      <c r="H2680" s="167" t="s">
        <v>5898</v>
      </c>
      <c r="I2680" s="40" t="s">
        <v>5898</v>
      </c>
    </row>
    <row r="2681" spans="3:9" x14ac:dyDescent="0.15">
      <c r="C2681" s="40" t="str">
        <f>IFERROR(IF(AND(I2681&lt;&gt;"",I2681&gt;=$E$2),MAX($C$4:C2680)+1,""),"")</f>
        <v/>
      </c>
      <c r="D2681" s="99" t="str">
        <f>IFERROR(IF(AND(H2681&lt;&gt;"",H2681&gt;=$E$2),MAX($D$4:D2680)+1,""),"")</f>
        <v/>
      </c>
      <c r="F2681" s="40" t="s">
        <v>12069</v>
      </c>
      <c r="G2681" s="40" t="s">
        <v>12070</v>
      </c>
      <c r="H2681" s="167" t="s">
        <v>5898</v>
      </c>
      <c r="I2681" s="40" t="s">
        <v>5898</v>
      </c>
    </row>
    <row r="2682" spans="3:9" x14ac:dyDescent="0.15">
      <c r="C2682" s="40" t="str">
        <f>IFERROR(IF(AND(I2682&lt;&gt;"",I2682&gt;=$E$2),MAX($C$4:C2681)+1,""),"")</f>
        <v/>
      </c>
      <c r="D2682" s="99" t="str">
        <f>IFERROR(IF(AND(H2682&lt;&gt;"",H2682&gt;=$E$2),MAX($D$4:D2681)+1,""),"")</f>
        <v/>
      </c>
      <c r="F2682" s="40" t="s">
        <v>12071</v>
      </c>
      <c r="G2682" s="40" t="s">
        <v>12072</v>
      </c>
      <c r="H2682" s="167" t="s">
        <v>5898</v>
      </c>
      <c r="I2682" s="40" t="s">
        <v>5898</v>
      </c>
    </row>
    <row r="2683" spans="3:9" x14ac:dyDescent="0.15">
      <c r="C2683" s="40" t="str">
        <f>IFERROR(IF(AND(I2683&lt;&gt;"",I2683&gt;=$E$2),MAX($C$4:C2682)+1,""),"")</f>
        <v/>
      </c>
      <c r="D2683" s="99" t="str">
        <f>IFERROR(IF(AND(H2683&lt;&gt;"",H2683&gt;=$E$2),MAX($D$4:D2682)+1,""),"")</f>
        <v/>
      </c>
      <c r="F2683" s="40" t="s">
        <v>12073</v>
      </c>
      <c r="G2683" s="40" t="s">
        <v>12074</v>
      </c>
      <c r="H2683" s="167" t="s">
        <v>5898</v>
      </c>
      <c r="I2683" s="40" t="s">
        <v>5898</v>
      </c>
    </row>
    <row r="2684" spans="3:9" x14ac:dyDescent="0.15">
      <c r="C2684" s="40" t="str">
        <f>IFERROR(IF(AND(I2684&lt;&gt;"",I2684&gt;=$E$2),MAX($C$4:C2683)+1,""),"")</f>
        <v/>
      </c>
      <c r="D2684" s="99" t="str">
        <f>IFERROR(IF(AND(H2684&lt;&gt;"",H2684&gt;=$E$2),MAX($D$4:D2683)+1,""),"")</f>
        <v/>
      </c>
      <c r="F2684" s="40" t="s">
        <v>12075</v>
      </c>
      <c r="G2684" s="40" t="s">
        <v>12076</v>
      </c>
      <c r="H2684" s="167" t="s">
        <v>5898</v>
      </c>
      <c r="I2684" s="40" t="s">
        <v>5898</v>
      </c>
    </row>
    <row r="2685" spans="3:9" x14ac:dyDescent="0.15">
      <c r="C2685" s="40" t="str">
        <f>IFERROR(IF(AND(I2685&lt;&gt;"",I2685&gt;=$E$2),MAX($C$4:C2684)+1,""),"")</f>
        <v/>
      </c>
      <c r="D2685" s="99" t="str">
        <f>IFERROR(IF(AND(H2685&lt;&gt;"",H2685&gt;=$E$2),MAX($D$4:D2684)+1,""),"")</f>
        <v/>
      </c>
      <c r="F2685" s="40" t="s">
        <v>12077</v>
      </c>
      <c r="G2685" s="40" t="s">
        <v>12078</v>
      </c>
      <c r="H2685" s="167" t="s">
        <v>5898</v>
      </c>
      <c r="I2685" s="40" t="s">
        <v>5898</v>
      </c>
    </row>
    <row r="2686" spans="3:9" x14ac:dyDescent="0.15">
      <c r="C2686" s="40" t="str">
        <f>IFERROR(IF(AND(I2686&lt;&gt;"",I2686&gt;=$E$2),MAX($C$4:C2685)+1,""),"")</f>
        <v/>
      </c>
      <c r="D2686" s="99" t="str">
        <f>IFERROR(IF(AND(H2686&lt;&gt;"",H2686&gt;=$E$2),MAX($D$4:D2685)+1,""),"")</f>
        <v/>
      </c>
      <c r="F2686" s="40" t="s">
        <v>12079</v>
      </c>
      <c r="G2686" s="40" t="s">
        <v>12080</v>
      </c>
      <c r="H2686" s="167" t="s">
        <v>5898</v>
      </c>
      <c r="I2686" s="40" t="s">
        <v>5898</v>
      </c>
    </row>
    <row r="2687" spans="3:9" x14ac:dyDescent="0.15">
      <c r="C2687" s="40" t="str">
        <f>IFERROR(IF(AND(I2687&lt;&gt;"",I2687&gt;=$E$2),MAX($C$4:C2686)+1,""),"")</f>
        <v/>
      </c>
      <c r="D2687" s="99" t="str">
        <f>IFERROR(IF(AND(H2687&lt;&gt;"",H2687&gt;=$E$2),MAX($D$4:D2686)+1,""),"")</f>
        <v/>
      </c>
      <c r="F2687" s="40" t="s">
        <v>12081</v>
      </c>
      <c r="G2687" s="40" t="s">
        <v>12082</v>
      </c>
      <c r="H2687" s="167" t="s">
        <v>5898</v>
      </c>
      <c r="I2687" s="40" t="s">
        <v>5898</v>
      </c>
    </row>
    <row r="2688" spans="3:9" x14ac:dyDescent="0.15">
      <c r="C2688" s="40" t="str">
        <f>IFERROR(IF(AND(I2688&lt;&gt;"",I2688&gt;=$E$2),MAX($C$4:C2687)+1,""),"")</f>
        <v/>
      </c>
      <c r="D2688" s="99" t="str">
        <f>IFERROR(IF(AND(H2688&lt;&gt;"",H2688&gt;=$E$2),MAX($D$4:D2687)+1,""),"")</f>
        <v/>
      </c>
      <c r="F2688" s="40" t="s">
        <v>12083</v>
      </c>
      <c r="G2688" s="40" t="s">
        <v>12084</v>
      </c>
      <c r="H2688" s="167" t="s">
        <v>5898</v>
      </c>
      <c r="I2688" s="40" t="s">
        <v>5898</v>
      </c>
    </row>
    <row r="2689" spans="3:9" x14ac:dyDescent="0.15">
      <c r="C2689" s="40" t="str">
        <f>IFERROR(IF(AND(I2689&lt;&gt;"",I2689&gt;=$E$2),MAX($C$4:C2688)+1,""),"")</f>
        <v/>
      </c>
      <c r="D2689" s="99" t="str">
        <f>IFERROR(IF(AND(H2689&lt;&gt;"",H2689&gt;=$E$2),MAX($D$4:D2688)+1,""),"")</f>
        <v/>
      </c>
      <c r="F2689" s="40" t="s">
        <v>12085</v>
      </c>
      <c r="G2689" s="40" t="s">
        <v>12086</v>
      </c>
      <c r="H2689" s="167" t="s">
        <v>5898</v>
      </c>
      <c r="I2689" s="40" t="s">
        <v>5898</v>
      </c>
    </row>
    <row r="2690" spans="3:9" x14ac:dyDescent="0.15">
      <c r="C2690" s="40" t="str">
        <f>IFERROR(IF(AND(I2690&lt;&gt;"",I2690&gt;=$E$2),MAX($C$4:C2689)+1,""),"")</f>
        <v/>
      </c>
      <c r="D2690" s="99" t="str">
        <f>IFERROR(IF(AND(H2690&lt;&gt;"",H2690&gt;=$E$2),MAX($D$4:D2689)+1,""),"")</f>
        <v/>
      </c>
      <c r="F2690" s="40" t="s">
        <v>12087</v>
      </c>
      <c r="G2690" s="40" t="s">
        <v>12088</v>
      </c>
      <c r="H2690" s="167" t="s">
        <v>5898</v>
      </c>
      <c r="I2690" s="40" t="s">
        <v>5898</v>
      </c>
    </row>
    <row r="2691" spans="3:9" x14ac:dyDescent="0.15">
      <c r="C2691" s="40" t="str">
        <f>IFERROR(IF(AND(I2691&lt;&gt;"",I2691&gt;=$E$2),MAX($C$4:C2690)+1,""),"")</f>
        <v/>
      </c>
      <c r="D2691" s="99" t="str">
        <f>IFERROR(IF(AND(H2691&lt;&gt;"",H2691&gt;=$E$2),MAX($D$4:D2690)+1,""),"")</f>
        <v/>
      </c>
      <c r="F2691" s="40" t="s">
        <v>12089</v>
      </c>
      <c r="G2691" s="40" t="s">
        <v>12090</v>
      </c>
      <c r="H2691" s="167" t="s">
        <v>5898</v>
      </c>
      <c r="I2691" s="40" t="s">
        <v>5898</v>
      </c>
    </row>
    <row r="2692" spans="3:9" x14ac:dyDescent="0.15">
      <c r="C2692" s="40" t="str">
        <f>IFERROR(IF(AND(I2692&lt;&gt;"",I2692&gt;=$E$2),MAX($C$4:C2691)+1,""),"")</f>
        <v/>
      </c>
      <c r="D2692" s="99" t="str">
        <f>IFERROR(IF(AND(H2692&lt;&gt;"",H2692&gt;=$E$2),MAX($D$4:D2691)+1,""),"")</f>
        <v/>
      </c>
      <c r="F2692" s="40" t="s">
        <v>12091</v>
      </c>
      <c r="G2692" s="40" t="s">
        <v>12092</v>
      </c>
      <c r="H2692" s="167" t="s">
        <v>5898</v>
      </c>
      <c r="I2692" s="40" t="s">
        <v>5898</v>
      </c>
    </row>
    <row r="2693" spans="3:9" x14ac:dyDescent="0.15">
      <c r="C2693" s="40" t="str">
        <f>IFERROR(IF(AND(I2693&lt;&gt;"",I2693&gt;=$E$2),MAX($C$4:C2692)+1,""),"")</f>
        <v/>
      </c>
      <c r="D2693" s="99" t="str">
        <f>IFERROR(IF(AND(H2693&lt;&gt;"",H2693&gt;=$E$2),MAX($D$4:D2692)+1,""),"")</f>
        <v/>
      </c>
      <c r="F2693" s="40" t="s">
        <v>12093</v>
      </c>
      <c r="G2693" s="40" t="s">
        <v>12094</v>
      </c>
      <c r="H2693" s="167" t="s">
        <v>5898</v>
      </c>
      <c r="I2693" s="40" t="s">
        <v>5898</v>
      </c>
    </row>
    <row r="2694" spans="3:9" x14ac:dyDescent="0.15">
      <c r="C2694" s="40" t="str">
        <f>IFERROR(IF(AND(I2694&lt;&gt;"",I2694&gt;=$E$2),MAX($C$4:C2693)+1,""),"")</f>
        <v/>
      </c>
      <c r="D2694" s="99" t="str">
        <f>IFERROR(IF(AND(H2694&lt;&gt;"",H2694&gt;=$E$2),MAX($D$4:D2693)+1,""),"")</f>
        <v/>
      </c>
      <c r="F2694" s="40" t="s">
        <v>12095</v>
      </c>
      <c r="G2694" s="40" t="s">
        <v>12096</v>
      </c>
      <c r="H2694" s="167">
        <v>0.8</v>
      </c>
      <c r="I2694" s="40" t="s">
        <v>5898</v>
      </c>
    </row>
    <row r="2695" spans="3:9" x14ac:dyDescent="0.15">
      <c r="C2695" s="40" t="str">
        <f>IFERROR(IF(AND(I2695&lt;&gt;"",I2695&gt;=$E$2),MAX($C$4:C2694)+1,""),"")</f>
        <v/>
      </c>
      <c r="D2695" s="99" t="str">
        <f>IFERROR(IF(AND(H2695&lt;&gt;"",H2695&gt;=$E$2),MAX($D$4:D2694)+1,""),"")</f>
        <v/>
      </c>
      <c r="F2695" s="40" t="s">
        <v>12097</v>
      </c>
      <c r="G2695" s="40" t="s">
        <v>12098</v>
      </c>
      <c r="H2695" s="167" t="s">
        <v>5898</v>
      </c>
      <c r="I2695" s="40" t="s">
        <v>5898</v>
      </c>
    </row>
    <row r="2696" spans="3:9" x14ac:dyDescent="0.15">
      <c r="C2696" s="40" t="str">
        <f>IFERROR(IF(AND(I2696&lt;&gt;"",I2696&gt;=$E$2),MAX($C$4:C2695)+1,""),"")</f>
        <v/>
      </c>
      <c r="D2696" s="99" t="str">
        <f>IFERROR(IF(AND(H2696&lt;&gt;"",H2696&gt;=$E$2),MAX($D$4:D2695)+1,""),"")</f>
        <v/>
      </c>
      <c r="F2696" s="40" t="s">
        <v>12099</v>
      </c>
      <c r="G2696" s="40" t="s">
        <v>12100</v>
      </c>
      <c r="H2696" s="167" t="s">
        <v>5898</v>
      </c>
      <c r="I2696" s="40" t="s">
        <v>5898</v>
      </c>
    </row>
    <row r="2697" spans="3:9" x14ac:dyDescent="0.15">
      <c r="C2697" s="40" t="str">
        <f>IFERROR(IF(AND(I2697&lt;&gt;"",I2697&gt;=$E$2),MAX($C$4:C2696)+1,""),"")</f>
        <v/>
      </c>
      <c r="D2697" s="99" t="str">
        <f>IFERROR(IF(AND(H2697&lt;&gt;"",H2697&gt;=$E$2),MAX($D$4:D2696)+1,""),"")</f>
        <v/>
      </c>
      <c r="F2697" s="40" t="s">
        <v>12101</v>
      </c>
      <c r="G2697" s="40" t="s">
        <v>12102</v>
      </c>
      <c r="H2697" s="167" t="s">
        <v>5898</v>
      </c>
      <c r="I2697" s="40" t="s">
        <v>5898</v>
      </c>
    </row>
    <row r="2698" spans="3:9" x14ac:dyDescent="0.15">
      <c r="C2698" s="40" t="str">
        <f>IFERROR(IF(AND(I2698&lt;&gt;"",I2698&gt;=$E$2),MAX($C$4:C2697)+1,""),"")</f>
        <v/>
      </c>
      <c r="D2698" s="99" t="str">
        <f>IFERROR(IF(AND(H2698&lt;&gt;"",H2698&gt;=$E$2),MAX($D$4:D2697)+1,""),"")</f>
        <v/>
      </c>
      <c r="F2698" s="40" t="s">
        <v>12103</v>
      </c>
      <c r="G2698" s="40" t="s">
        <v>12104</v>
      </c>
      <c r="H2698" s="167" t="s">
        <v>5898</v>
      </c>
      <c r="I2698" s="40" t="s">
        <v>5898</v>
      </c>
    </row>
    <row r="2699" spans="3:9" x14ac:dyDescent="0.15">
      <c r="C2699" s="40" t="str">
        <f>IFERROR(IF(AND(I2699&lt;&gt;"",I2699&gt;=$E$2),MAX($C$4:C2698)+1,""),"")</f>
        <v/>
      </c>
      <c r="D2699" s="99" t="str">
        <f>IFERROR(IF(AND(H2699&lt;&gt;"",H2699&gt;=$E$2),MAX($D$4:D2698)+1,""),"")</f>
        <v/>
      </c>
      <c r="F2699" s="40" t="s">
        <v>12105</v>
      </c>
      <c r="G2699" s="40" t="s">
        <v>12106</v>
      </c>
      <c r="H2699" s="167" t="s">
        <v>5898</v>
      </c>
      <c r="I2699" s="40" t="s">
        <v>5898</v>
      </c>
    </row>
    <row r="2700" spans="3:9" x14ac:dyDescent="0.15">
      <c r="C2700" s="40" t="str">
        <f>IFERROR(IF(AND(I2700&lt;&gt;"",I2700&gt;=$E$2),MAX($C$4:C2699)+1,""),"")</f>
        <v/>
      </c>
      <c r="D2700" s="99" t="str">
        <f>IFERROR(IF(AND(H2700&lt;&gt;"",H2700&gt;=$E$2),MAX($D$4:D2699)+1,""),"")</f>
        <v/>
      </c>
      <c r="F2700" s="40" t="s">
        <v>12107</v>
      </c>
      <c r="G2700" s="40" t="s">
        <v>12108</v>
      </c>
      <c r="H2700" s="167" t="s">
        <v>5898</v>
      </c>
      <c r="I2700" s="40" t="s">
        <v>5898</v>
      </c>
    </row>
    <row r="2701" spans="3:9" x14ac:dyDescent="0.15">
      <c r="C2701" s="40" t="str">
        <f>IFERROR(IF(AND(I2701&lt;&gt;"",I2701&gt;=$E$2),MAX($C$4:C2700)+1,""),"")</f>
        <v/>
      </c>
      <c r="D2701" s="99" t="str">
        <f>IFERROR(IF(AND(H2701&lt;&gt;"",H2701&gt;=$E$2),MAX($D$4:D2700)+1,""),"")</f>
        <v/>
      </c>
      <c r="F2701" s="40" t="s">
        <v>12109</v>
      </c>
      <c r="G2701" s="40" t="s">
        <v>12110</v>
      </c>
      <c r="H2701" s="167" t="s">
        <v>5898</v>
      </c>
      <c r="I2701" s="40" t="s">
        <v>5898</v>
      </c>
    </row>
    <row r="2702" spans="3:9" x14ac:dyDescent="0.15">
      <c r="C2702" s="40" t="str">
        <f>IFERROR(IF(AND(I2702&lt;&gt;"",I2702&gt;=$E$2),MAX($C$4:C2701)+1,""),"")</f>
        <v/>
      </c>
      <c r="D2702" s="99" t="str">
        <f>IFERROR(IF(AND(H2702&lt;&gt;"",H2702&gt;=$E$2),MAX($D$4:D2701)+1,""),"")</f>
        <v/>
      </c>
      <c r="F2702" s="40" t="s">
        <v>12111</v>
      </c>
      <c r="G2702" s="40" t="s">
        <v>12112</v>
      </c>
      <c r="H2702" s="167">
        <v>0.8</v>
      </c>
      <c r="I2702" s="40" t="s">
        <v>5898</v>
      </c>
    </row>
    <row r="2703" spans="3:9" x14ac:dyDescent="0.15">
      <c r="C2703" s="40" t="str">
        <f>IFERROR(IF(AND(I2703&lt;&gt;"",I2703&gt;=$E$2),MAX($C$4:C2702)+1,""),"")</f>
        <v/>
      </c>
      <c r="D2703" s="99" t="str">
        <f>IFERROR(IF(AND(H2703&lt;&gt;"",H2703&gt;=$E$2),MAX($D$4:D2702)+1,""),"")</f>
        <v/>
      </c>
      <c r="F2703" s="40" t="s">
        <v>12113</v>
      </c>
      <c r="G2703" s="40" t="s">
        <v>12114</v>
      </c>
      <c r="H2703" s="167" t="s">
        <v>5898</v>
      </c>
      <c r="I2703" s="40" t="s">
        <v>5898</v>
      </c>
    </row>
    <row r="2704" spans="3:9" x14ac:dyDescent="0.15">
      <c r="C2704" s="40" t="str">
        <f>IFERROR(IF(AND(I2704&lt;&gt;"",I2704&gt;=$E$2),MAX($C$4:C2703)+1,""),"")</f>
        <v/>
      </c>
      <c r="D2704" s="99" t="str">
        <f>IFERROR(IF(AND(H2704&lt;&gt;"",H2704&gt;=$E$2),MAX($D$4:D2703)+1,""),"")</f>
        <v/>
      </c>
      <c r="F2704" s="40" t="s">
        <v>12115</v>
      </c>
      <c r="G2704" s="40" t="s">
        <v>12116</v>
      </c>
      <c r="H2704" s="167" t="s">
        <v>5898</v>
      </c>
      <c r="I2704" s="40" t="s">
        <v>5898</v>
      </c>
    </row>
    <row r="2705" spans="3:9" x14ac:dyDescent="0.15">
      <c r="C2705" s="40" t="str">
        <f>IFERROR(IF(AND(I2705&lt;&gt;"",I2705&gt;=$E$2),MAX($C$4:C2704)+1,""),"")</f>
        <v/>
      </c>
      <c r="D2705" s="99" t="str">
        <f>IFERROR(IF(AND(H2705&lt;&gt;"",H2705&gt;=$E$2),MAX($D$4:D2704)+1,""),"")</f>
        <v/>
      </c>
      <c r="F2705" s="40" t="s">
        <v>12117</v>
      </c>
      <c r="G2705" s="40" t="s">
        <v>12118</v>
      </c>
      <c r="H2705" s="167" t="s">
        <v>5898</v>
      </c>
      <c r="I2705" s="40" t="s">
        <v>5898</v>
      </c>
    </row>
    <row r="2706" spans="3:9" x14ac:dyDescent="0.15">
      <c r="C2706" s="40" t="str">
        <f>IFERROR(IF(AND(I2706&lt;&gt;"",I2706&gt;=$E$2),MAX($C$4:C2705)+1,""),"")</f>
        <v/>
      </c>
      <c r="D2706" s="99" t="str">
        <f>IFERROR(IF(AND(H2706&lt;&gt;"",H2706&gt;=$E$2),MAX($D$4:D2705)+1,""),"")</f>
        <v/>
      </c>
      <c r="F2706" s="40" t="s">
        <v>12119</v>
      </c>
      <c r="G2706" s="40" t="s">
        <v>12120</v>
      </c>
      <c r="H2706" s="167">
        <v>0.5</v>
      </c>
      <c r="I2706" s="40" t="s">
        <v>5898</v>
      </c>
    </row>
    <row r="2707" spans="3:9" x14ac:dyDescent="0.15">
      <c r="C2707" s="40" t="str">
        <f>IFERROR(IF(AND(I2707&lt;&gt;"",I2707&gt;=$E$2),MAX($C$4:C2706)+1,""),"")</f>
        <v/>
      </c>
      <c r="D2707" s="99" t="str">
        <f>IFERROR(IF(AND(H2707&lt;&gt;"",H2707&gt;=$E$2),MAX($D$4:D2706)+1,""),"")</f>
        <v/>
      </c>
      <c r="F2707" s="40" t="s">
        <v>12121</v>
      </c>
      <c r="G2707" s="40" t="s">
        <v>12122</v>
      </c>
      <c r="H2707" s="167" t="s">
        <v>5898</v>
      </c>
      <c r="I2707" s="40" t="s">
        <v>5898</v>
      </c>
    </row>
    <row r="2708" spans="3:9" x14ac:dyDescent="0.15">
      <c r="C2708" s="40" t="str">
        <f>IFERROR(IF(AND(I2708&lt;&gt;"",I2708&gt;=$E$2),MAX($C$4:C2707)+1,""),"")</f>
        <v/>
      </c>
      <c r="D2708" s="99" t="str">
        <f>IFERROR(IF(AND(H2708&lt;&gt;"",H2708&gt;=$E$2),MAX($D$4:D2707)+1,""),"")</f>
        <v/>
      </c>
      <c r="F2708" s="40" t="s">
        <v>12123</v>
      </c>
      <c r="G2708" s="40" t="s">
        <v>12124</v>
      </c>
      <c r="H2708" s="167" t="s">
        <v>5898</v>
      </c>
      <c r="I2708" s="40" t="s">
        <v>5898</v>
      </c>
    </row>
    <row r="2709" spans="3:9" x14ac:dyDescent="0.15">
      <c r="C2709" s="40" t="str">
        <f>IFERROR(IF(AND(I2709&lt;&gt;"",I2709&gt;=$E$2),MAX($C$4:C2708)+1,""),"")</f>
        <v/>
      </c>
      <c r="D2709" s="99" t="str">
        <f>IFERROR(IF(AND(H2709&lt;&gt;"",H2709&gt;=$E$2),MAX($D$4:D2708)+1,""),"")</f>
        <v/>
      </c>
      <c r="F2709" s="40" t="s">
        <v>12125</v>
      </c>
      <c r="G2709" s="40" t="s">
        <v>12126</v>
      </c>
      <c r="H2709" s="167" t="s">
        <v>5898</v>
      </c>
      <c r="I2709" s="40" t="s">
        <v>5898</v>
      </c>
    </row>
    <row r="2710" spans="3:9" x14ac:dyDescent="0.15">
      <c r="C2710" s="40" t="str">
        <f>IFERROR(IF(AND(I2710&lt;&gt;"",I2710&gt;=$E$2),MAX($C$4:C2709)+1,""),"")</f>
        <v/>
      </c>
      <c r="D2710" s="99" t="str">
        <f>IFERROR(IF(AND(H2710&lt;&gt;"",H2710&gt;=$E$2),MAX($D$4:D2709)+1,""),"")</f>
        <v/>
      </c>
      <c r="F2710" s="40" t="s">
        <v>12127</v>
      </c>
      <c r="G2710" s="40" t="s">
        <v>12128</v>
      </c>
      <c r="H2710" s="167" t="s">
        <v>5898</v>
      </c>
      <c r="I2710" s="40" t="s">
        <v>5898</v>
      </c>
    </row>
    <row r="2711" spans="3:9" x14ac:dyDescent="0.15">
      <c r="C2711" s="40" t="str">
        <f>IFERROR(IF(AND(I2711&lt;&gt;"",I2711&gt;=$E$2),MAX($C$4:C2710)+1,""),"")</f>
        <v/>
      </c>
      <c r="D2711" s="99" t="str">
        <f>IFERROR(IF(AND(H2711&lt;&gt;"",H2711&gt;=$E$2),MAX($D$4:D2710)+1,""),"")</f>
        <v/>
      </c>
      <c r="F2711" s="40" t="s">
        <v>12129</v>
      </c>
      <c r="G2711" s="40" t="s">
        <v>12130</v>
      </c>
      <c r="H2711" s="167" t="s">
        <v>5898</v>
      </c>
      <c r="I2711" s="40" t="s">
        <v>5898</v>
      </c>
    </row>
    <row r="2712" spans="3:9" x14ac:dyDescent="0.15">
      <c r="C2712" s="40" t="str">
        <f>IFERROR(IF(AND(I2712&lt;&gt;"",I2712&gt;=$E$2),MAX($C$4:C2711)+1,""),"")</f>
        <v/>
      </c>
      <c r="D2712" s="99" t="str">
        <f>IFERROR(IF(AND(H2712&lt;&gt;"",H2712&gt;=$E$2),MAX($D$4:D2711)+1,""),"")</f>
        <v/>
      </c>
      <c r="F2712" s="40" t="s">
        <v>12131</v>
      </c>
      <c r="G2712" s="40" t="s">
        <v>12132</v>
      </c>
      <c r="H2712" s="167" t="s">
        <v>5898</v>
      </c>
      <c r="I2712" s="40" t="s">
        <v>5898</v>
      </c>
    </row>
    <row r="2713" spans="3:9" x14ac:dyDescent="0.15">
      <c r="C2713" s="40" t="str">
        <f>IFERROR(IF(AND(I2713&lt;&gt;"",I2713&gt;=$E$2),MAX($C$4:C2712)+1,""),"")</f>
        <v/>
      </c>
      <c r="D2713" s="99" t="str">
        <f>IFERROR(IF(AND(H2713&lt;&gt;"",H2713&gt;=$E$2),MAX($D$4:D2712)+1,""),"")</f>
        <v/>
      </c>
      <c r="F2713" s="40" t="s">
        <v>12133</v>
      </c>
      <c r="G2713" s="40" t="s">
        <v>12134</v>
      </c>
      <c r="H2713" s="167">
        <v>1.2</v>
      </c>
      <c r="I2713" s="40" t="s">
        <v>5898</v>
      </c>
    </row>
    <row r="2714" spans="3:9" x14ac:dyDescent="0.15">
      <c r="C2714" s="40" t="str">
        <f>IFERROR(IF(AND(I2714&lt;&gt;"",I2714&gt;=$E$2),MAX($C$4:C2713)+1,""),"")</f>
        <v/>
      </c>
      <c r="D2714" s="99" t="str">
        <f>IFERROR(IF(AND(H2714&lt;&gt;"",H2714&gt;=$E$2),MAX($D$4:D2713)+1,""),"")</f>
        <v/>
      </c>
      <c r="F2714" s="40" t="s">
        <v>12135</v>
      </c>
      <c r="G2714" s="40" t="s">
        <v>12136</v>
      </c>
      <c r="H2714" s="167" t="s">
        <v>5898</v>
      </c>
      <c r="I2714" s="40" t="s">
        <v>5898</v>
      </c>
    </row>
    <row r="2715" spans="3:9" x14ac:dyDescent="0.15">
      <c r="C2715" s="40" t="str">
        <f>IFERROR(IF(AND(I2715&lt;&gt;"",I2715&gt;=$E$2),MAX($C$4:C2714)+1,""),"")</f>
        <v/>
      </c>
      <c r="D2715" s="99" t="str">
        <f>IFERROR(IF(AND(H2715&lt;&gt;"",H2715&gt;=$E$2),MAX($D$4:D2714)+1,""),"")</f>
        <v/>
      </c>
      <c r="F2715" s="40" t="s">
        <v>12137</v>
      </c>
      <c r="G2715" s="40" t="s">
        <v>12138</v>
      </c>
      <c r="H2715" s="167" t="s">
        <v>5898</v>
      </c>
      <c r="I2715" s="40" t="s">
        <v>5898</v>
      </c>
    </row>
    <row r="2716" spans="3:9" x14ac:dyDescent="0.15">
      <c r="C2716" s="40" t="str">
        <f>IFERROR(IF(AND(I2716&lt;&gt;"",I2716&gt;=$E$2),MAX($C$4:C2715)+1,""),"")</f>
        <v/>
      </c>
      <c r="D2716" s="99" t="str">
        <f>IFERROR(IF(AND(H2716&lt;&gt;"",H2716&gt;=$E$2),MAX($D$4:D2715)+1,""),"")</f>
        <v/>
      </c>
      <c r="F2716" s="40" t="s">
        <v>12139</v>
      </c>
      <c r="G2716" s="40" t="s">
        <v>12140</v>
      </c>
      <c r="H2716" s="167" t="s">
        <v>5898</v>
      </c>
      <c r="I2716" s="40" t="s">
        <v>5898</v>
      </c>
    </row>
    <row r="2717" spans="3:9" x14ac:dyDescent="0.15">
      <c r="C2717" s="40" t="str">
        <f>IFERROR(IF(AND(I2717&lt;&gt;"",I2717&gt;=$E$2),MAX($C$4:C2716)+1,""),"")</f>
        <v/>
      </c>
      <c r="D2717" s="99" t="str">
        <f>IFERROR(IF(AND(H2717&lt;&gt;"",H2717&gt;=$E$2),MAX($D$4:D2716)+1,""),"")</f>
        <v/>
      </c>
      <c r="F2717" s="40" t="s">
        <v>12141</v>
      </c>
      <c r="G2717" s="40" t="s">
        <v>12142</v>
      </c>
      <c r="H2717" s="167" t="s">
        <v>5898</v>
      </c>
      <c r="I2717" s="40">
        <v>0.5</v>
      </c>
    </row>
    <row r="2718" spans="3:9" x14ac:dyDescent="0.15">
      <c r="C2718" s="40" t="str">
        <f>IFERROR(IF(AND(I2718&lt;&gt;"",I2718&gt;=$E$2),MAX($C$4:C2717)+1,""),"")</f>
        <v/>
      </c>
      <c r="D2718" s="99" t="str">
        <f>IFERROR(IF(AND(H2718&lt;&gt;"",H2718&gt;=$E$2),MAX($D$4:D2717)+1,""),"")</f>
        <v/>
      </c>
      <c r="F2718" s="40" t="s">
        <v>12143</v>
      </c>
      <c r="G2718" s="40" t="s">
        <v>12144</v>
      </c>
      <c r="H2718" s="167" t="s">
        <v>5898</v>
      </c>
      <c r="I2718" s="40" t="s">
        <v>5898</v>
      </c>
    </row>
    <row r="2719" spans="3:9" x14ac:dyDescent="0.15">
      <c r="C2719" s="40" t="str">
        <f>IFERROR(IF(AND(I2719&lt;&gt;"",I2719&gt;=$E$2),MAX($C$4:C2718)+1,""),"")</f>
        <v/>
      </c>
      <c r="D2719" s="99" t="str">
        <f>IFERROR(IF(AND(H2719&lt;&gt;"",H2719&gt;=$E$2),MAX($D$4:D2718)+1,""),"")</f>
        <v/>
      </c>
      <c r="F2719" s="40" t="s">
        <v>12145</v>
      </c>
      <c r="G2719" s="40" t="s">
        <v>12146</v>
      </c>
      <c r="H2719" s="167" t="s">
        <v>5898</v>
      </c>
      <c r="I2719" s="40" t="s">
        <v>5898</v>
      </c>
    </row>
    <row r="2720" spans="3:9" x14ac:dyDescent="0.15">
      <c r="C2720" s="40" t="str">
        <f>IFERROR(IF(AND(I2720&lt;&gt;"",I2720&gt;=$E$2),MAX($C$4:C2719)+1,""),"")</f>
        <v/>
      </c>
      <c r="D2720" s="99" t="str">
        <f>IFERROR(IF(AND(H2720&lt;&gt;"",H2720&gt;=$E$2),MAX($D$4:D2719)+1,""),"")</f>
        <v/>
      </c>
      <c r="F2720" s="40" t="s">
        <v>12147</v>
      </c>
      <c r="G2720" s="40" t="s">
        <v>12148</v>
      </c>
      <c r="H2720" s="167" t="s">
        <v>5898</v>
      </c>
      <c r="I2720" s="40" t="s">
        <v>5898</v>
      </c>
    </row>
    <row r="2721" spans="3:9" x14ac:dyDescent="0.15">
      <c r="C2721" s="40" t="str">
        <f>IFERROR(IF(AND(I2721&lt;&gt;"",I2721&gt;=$E$2),MAX($C$4:C2720)+1,""),"")</f>
        <v/>
      </c>
      <c r="D2721" s="99" t="str">
        <f>IFERROR(IF(AND(H2721&lt;&gt;"",H2721&gt;=$E$2),MAX($D$4:D2720)+1,""),"")</f>
        <v/>
      </c>
      <c r="F2721" s="40" t="s">
        <v>12149</v>
      </c>
      <c r="G2721" s="40" t="s">
        <v>12150</v>
      </c>
      <c r="H2721" s="167" t="s">
        <v>5898</v>
      </c>
      <c r="I2721" s="40" t="s">
        <v>5898</v>
      </c>
    </row>
    <row r="2722" spans="3:9" x14ac:dyDescent="0.15">
      <c r="C2722" s="40" t="str">
        <f>IFERROR(IF(AND(I2722&lt;&gt;"",I2722&gt;=$E$2),MAX($C$4:C2721)+1,""),"")</f>
        <v/>
      </c>
      <c r="D2722" s="99" t="str">
        <f>IFERROR(IF(AND(H2722&lt;&gt;"",H2722&gt;=$E$2),MAX($D$4:D2721)+1,""),"")</f>
        <v/>
      </c>
      <c r="F2722" s="40" t="s">
        <v>12151</v>
      </c>
      <c r="G2722" s="40" t="s">
        <v>12152</v>
      </c>
      <c r="H2722" s="167" t="s">
        <v>5898</v>
      </c>
      <c r="I2722" s="40" t="s">
        <v>5898</v>
      </c>
    </row>
    <row r="2723" spans="3:9" x14ac:dyDescent="0.15">
      <c r="C2723" s="40" t="str">
        <f>IFERROR(IF(AND(I2723&lt;&gt;"",I2723&gt;=$E$2),MAX($C$4:C2722)+1,""),"")</f>
        <v/>
      </c>
      <c r="D2723" s="99" t="str">
        <f>IFERROR(IF(AND(H2723&lt;&gt;"",H2723&gt;=$E$2),MAX($D$4:D2722)+1,""),"")</f>
        <v/>
      </c>
      <c r="F2723" s="40" t="s">
        <v>12153</v>
      </c>
      <c r="G2723" s="40" t="s">
        <v>12154</v>
      </c>
      <c r="H2723" s="167" t="s">
        <v>5898</v>
      </c>
      <c r="I2723" s="40" t="s">
        <v>5898</v>
      </c>
    </row>
    <row r="2724" spans="3:9" x14ac:dyDescent="0.15">
      <c r="C2724" s="40" t="str">
        <f>IFERROR(IF(AND(I2724&lt;&gt;"",I2724&gt;=$E$2),MAX($C$4:C2723)+1,""),"")</f>
        <v/>
      </c>
      <c r="D2724" s="99" t="str">
        <f>IFERROR(IF(AND(H2724&lt;&gt;"",H2724&gt;=$E$2),MAX($D$4:D2723)+1,""),"")</f>
        <v/>
      </c>
      <c r="F2724" s="40" t="s">
        <v>12155</v>
      </c>
      <c r="G2724" s="40" t="s">
        <v>12156</v>
      </c>
      <c r="H2724" s="167" t="s">
        <v>5898</v>
      </c>
      <c r="I2724" s="40" t="s">
        <v>5898</v>
      </c>
    </row>
    <row r="2725" spans="3:9" x14ac:dyDescent="0.15">
      <c r="C2725" s="40" t="str">
        <f>IFERROR(IF(AND(I2725&lt;&gt;"",I2725&gt;=$E$2),MAX($C$4:C2724)+1,""),"")</f>
        <v/>
      </c>
      <c r="D2725" s="99" t="str">
        <f>IFERROR(IF(AND(H2725&lt;&gt;"",H2725&gt;=$E$2),MAX($D$4:D2724)+1,""),"")</f>
        <v/>
      </c>
      <c r="F2725" s="40" t="s">
        <v>12157</v>
      </c>
      <c r="G2725" s="40" t="s">
        <v>12158</v>
      </c>
      <c r="H2725" s="167" t="s">
        <v>5898</v>
      </c>
      <c r="I2725" s="40" t="s">
        <v>5898</v>
      </c>
    </row>
    <row r="2726" spans="3:9" x14ac:dyDescent="0.15">
      <c r="C2726" s="40" t="str">
        <f>IFERROR(IF(AND(I2726&lt;&gt;"",I2726&gt;=$E$2),MAX($C$4:C2725)+1,""),"")</f>
        <v/>
      </c>
      <c r="D2726" s="99" t="str">
        <f>IFERROR(IF(AND(H2726&lt;&gt;"",H2726&gt;=$E$2),MAX($D$4:D2725)+1,""),"")</f>
        <v/>
      </c>
      <c r="F2726" s="40" t="s">
        <v>12159</v>
      </c>
      <c r="G2726" s="40" t="s">
        <v>12160</v>
      </c>
      <c r="H2726" s="167" t="s">
        <v>5898</v>
      </c>
      <c r="I2726" s="40" t="s">
        <v>5898</v>
      </c>
    </row>
    <row r="2727" spans="3:9" x14ac:dyDescent="0.15">
      <c r="C2727" s="40" t="str">
        <f>IFERROR(IF(AND(I2727&lt;&gt;"",I2727&gt;=$E$2),MAX($C$4:C2726)+1,""),"")</f>
        <v/>
      </c>
      <c r="D2727" s="99" t="str">
        <f>IFERROR(IF(AND(H2727&lt;&gt;"",H2727&gt;=$E$2),MAX($D$4:D2726)+1,""),"")</f>
        <v/>
      </c>
      <c r="F2727" s="40" t="s">
        <v>12161</v>
      </c>
      <c r="G2727" s="40" t="s">
        <v>12162</v>
      </c>
      <c r="H2727" s="167" t="s">
        <v>5898</v>
      </c>
      <c r="I2727" s="40" t="s">
        <v>5898</v>
      </c>
    </row>
    <row r="2728" spans="3:9" x14ac:dyDescent="0.15">
      <c r="C2728" s="40" t="str">
        <f>IFERROR(IF(AND(I2728&lt;&gt;"",I2728&gt;=$E$2),MAX($C$4:C2727)+1,""),"")</f>
        <v/>
      </c>
      <c r="D2728" s="99" t="str">
        <f>IFERROR(IF(AND(H2728&lt;&gt;"",H2728&gt;=$E$2),MAX($D$4:D2727)+1,""),"")</f>
        <v/>
      </c>
      <c r="F2728" s="40" t="s">
        <v>12163</v>
      </c>
      <c r="G2728" s="40" t="s">
        <v>12164</v>
      </c>
      <c r="H2728" s="167" t="s">
        <v>5898</v>
      </c>
      <c r="I2728" s="40" t="s">
        <v>5898</v>
      </c>
    </row>
    <row r="2729" spans="3:9" x14ac:dyDescent="0.15">
      <c r="C2729" s="40" t="str">
        <f>IFERROR(IF(AND(I2729&lt;&gt;"",I2729&gt;=$E$2),MAX($C$4:C2728)+1,""),"")</f>
        <v/>
      </c>
      <c r="D2729" s="99" t="str">
        <f>IFERROR(IF(AND(H2729&lt;&gt;"",H2729&gt;=$E$2),MAX($D$4:D2728)+1,""),"")</f>
        <v/>
      </c>
      <c r="F2729" s="40" t="s">
        <v>12165</v>
      </c>
      <c r="G2729" s="40" t="s">
        <v>12166</v>
      </c>
      <c r="H2729" s="167" t="s">
        <v>5898</v>
      </c>
      <c r="I2729" s="40" t="s">
        <v>5898</v>
      </c>
    </row>
    <row r="2730" spans="3:9" x14ac:dyDescent="0.15">
      <c r="C2730" s="40" t="str">
        <f>IFERROR(IF(AND(I2730&lt;&gt;"",I2730&gt;=$E$2),MAX($C$4:C2729)+1,""),"")</f>
        <v/>
      </c>
      <c r="D2730" s="99" t="str">
        <f>IFERROR(IF(AND(H2730&lt;&gt;"",H2730&gt;=$E$2),MAX($D$4:D2729)+1,""),"")</f>
        <v/>
      </c>
      <c r="F2730" s="40" t="s">
        <v>12167</v>
      </c>
      <c r="G2730" s="40" t="s">
        <v>12168</v>
      </c>
      <c r="H2730" s="167">
        <v>1</v>
      </c>
      <c r="I2730" s="40" t="s">
        <v>5898</v>
      </c>
    </row>
    <row r="2731" spans="3:9" x14ac:dyDescent="0.15">
      <c r="C2731" s="40" t="str">
        <f>IFERROR(IF(AND(I2731&lt;&gt;"",I2731&gt;=$E$2),MAX($C$4:C2730)+1,""),"")</f>
        <v/>
      </c>
      <c r="D2731" s="99" t="str">
        <f>IFERROR(IF(AND(H2731&lt;&gt;"",H2731&gt;=$E$2),MAX($D$4:D2730)+1,""),"")</f>
        <v/>
      </c>
      <c r="F2731" s="40" t="s">
        <v>12169</v>
      </c>
      <c r="G2731" s="40" t="s">
        <v>12170</v>
      </c>
      <c r="H2731" s="167" t="s">
        <v>5898</v>
      </c>
      <c r="I2731" s="40" t="s">
        <v>5898</v>
      </c>
    </row>
    <row r="2732" spans="3:9" x14ac:dyDescent="0.15">
      <c r="C2732" s="40" t="str">
        <f>IFERROR(IF(AND(I2732&lt;&gt;"",I2732&gt;=$E$2),MAX($C$4:C2731)+1,""),"")</f>
        <v/>
      </c>
      <c r="D2732" s="99" t="str">
        <f>IFERROR(IF(AND(H2732&lt;&gt;"",H2732&gt;=$E$2),MAX($D$4:D2731)+1,""),"")</f>
        <v/>
      </c>
      <c r="F2732" s="40" t="s">
        <v>12171</v>
      </c>
      <c r="G2732" s="40" t="s">
        <v>12172</v>
      </c>
      <c r="H2732" s="167">
        <v>0.3</v>
      </c>
      <c r="I2732" s="40" t="s">
        <v>5898</v>
      </c>
    </row>
    <row r="2733" spans="3:9" x14ac:dyDescent="0.15">
      <c r="C2733" s="40" t="str">
        <f>IFERROR(IF(AND(I2733&lt;&gt;"",I2733&gt;=$E$2),MAX($C$4:C2732)+1,""),"")</f>
        <v/>
      </c>
      <c r="D2733" s="99" t="str">
        <f>IFERROR(IF(AND(H2733&lt;&gt;"",H2733&gt;=$E$2),MAX($D$4:D2732)+1,""),"")</f>
        <v/>
      </c>
      <c r="F2733" s="40" t="s">
        <v>12173</v>
      </c>
      <c r="G2733" s="40" t="s">
        <v>12174</v>
      </c>
      <c r="H2733" s="167" t="s">
        <v>5898</v>
      </c>
      <c r="I2733" s="40" t="s">
        <v>5898</v>
      </c>
    </row>
    <row r="2734" spans="3:9" x14ac:dyDescent="0.15">
      <c r="C2734" s="40" t="str">
        <f>IFERROR(IF(AND(I2734&lt;&gt;"",I2734&gt;=$E$2),MAX($C$4:C2733)+1,""),"")</f>
        <v/>
      </c>
      <c r="D2734" s="99" t="str">
        <f>IFERROR(IF(AND(H2734&lt;&gt;"",H2734&gt;=$E$2),MAX($D$4:D2733)+1,""),"")</f>
        <v/>
      </c>
      <c r="F2734" s="40" t="s">
        <v>12175</v>
      </c>
      <c r="G2734" s="40" t="s">
        <v>12176</v>
      </c>
      <c r="H2734" s="167" t="s">
        <v>5898</v>
      </c>
      <c r="I2734" s="40" t="s">
        <v>5898</v>
      </c>
    </row>
    <row r="2735" spans="3:9" x14ac:dyDescent="0.15">
      <c r="C2735" s="40" t="str">
        <f>IFERROR(IF(AND(I2735&lt;&gt;"",I2735&gt;=$E$2),MAX($C$4:C2734)+1,""),"")</f>
        <v/>
      </c>
      <c r="D2735" s="99" t="str">
        <f>IFERROR(IF(AND(H2735&lt;&gt;"",H2735&gt;=$E$2),MAX($D$4:D2734)+1,""),"")</f>
        <v/>
      </c>
      <c r="F2735" s="40" t="s">
        <v>12177</v>
      </c>
      <c r="G2735" s="40" t="s">
        <v>12178</v>
      </c>
      <c r="H2735" s="167" t="s">
        <v>5898</v>
      </c>
      <c r="I2735" s="40" t="s">
        <v>5898</v>
      </c>
    </row>
    <row r="2736" spans="3:9" x14ac:dyDescent="0.15">
      <c r="C2736" s="40" t="str">
        <f>IFERROR(IF(AND(I2736&lt;&gt;"",I2736&gt;=$E$2),MAX($C$4:C2735)+1,""),"")</f>
        <v/>
      </c>
      <c r="D2736" s="99" t="str">
        <f>IFERROR(IF(AND(H2736&lt;&gt;"",H2736&gt;=$E$2),MAX($D$4:D2735)+1,""),"")</f>
        <v/>
      </c>
      <c r="F2736" s="40" t="s">
        <v>12179</v>
      </c>
      <c r="G2736" s="40" t="s">
        <v>12180</v>
      </c>
      <c r="H2736" s="167" t="s">
        <v>5898</v>
      </c>
      <c r="I2736" s="40" t="s">
        <v>5898</v>
      </c>
    </row>
    <row r="2737" spans="3:9" x14ac:dyDescent="0.15">
      <c r="C2737" s="40" t="str">
        <f>IFERROR(IF(AND(I2737&lt;&gt;"",I2737&gt;=$E$2),MAX($C$4:C2736)+1,""),"")</f>
        <v/>
      </c>
      <c r="D2737" s="99" t="str">
        <f>IFERROR(IF(AND(H2737&lt;&gt;"",H2737&gt;=$E$2),MAX($D$4:D2736)+1,""),"")</f>
        <v/>
      </c>
      <c r="F2737" s="40" t="s">
        <v>12181</v>
      </c>
      <c r="G2737" s="40" t="s">
        <v>12182</v>
      </c>
      <c r="H2737" s="167">
        <v>0.2</v>
      </c>
      <c r="I2737" s="40" t="s">
        <v>5898</v>
      </c>
    </row>
    <row r="2738" spans="3:9" x14ac:dyDescent="0.15">
      <c r="C2738" s="40" t="str">
        <f>IFERROR(IF(AND(I2738&lt;&gt;"",I2738&gt;=$E$2),MAX($C$4:C2737)+1,""),"")</f>
        <v/>
      </c>
      <c r="D2738" s="99" t="str">
        <f>IFERROR(IF(AND(H2738&lt;&gt;"",H2738&gt;=$E$2),MAX($D$4:D2737)+1,""),"")</f>
        <v/>
      </c>
      <c r="F2738" s="40" t="s">
        <v>12183</v>
      </c>
      <c r="G2738" s="40" t="s">
        <v>12184</v>
      </c>
      <c r="H2738" s="167" t="s">
        <v>5898</v>
      </c>
      <c r="I2738" s="40" t="s">
        <v>5898</v>
      </c>
    </row>
    <row r="2739" spans="3:9" x14ac:dyDescent="0.15">
      <c r="C2739" s="40" t="str">
        <f>IFERROR(IF(AND(I2739&lt;&gt;"",I2739&gt;=$E$2),MAX($C$4:C2738)+1,""),"")</f>
        <v/>
      </c>
      <c r="D2739" s="99" t="str">
        <f>IFERROR(IF(AND(H2739&lt;&gt;"",H2739&gt;=$E$2),MAX($D$4:D2738)+1,""),"")</f>
        <v/>
      </c>
      <c r="F2739" s="40" t="s">
        <v>12185</v>
      </c>
      <c r="G2739" s="40" t="s">
        <v>12186</v>
      </c>
      <c r="H2739" s="167" t="s">
        <v>5898</v>
      </c>
      <c r="I2739" s="40" t="s">
        <v>5898</v>
      </c>
    </row>
    <row r="2740" spans="3:9" x14ac:dyDescent="0.15">
      <c r="C2740" s="40" t="str">
        <f>IFERROR(IF(AND(I2740&lt;&gt;"",I2740&gt;=$E$2),MAX($C$4:C2739)+1,""),"")</f>
        <v/>
      </c>
      <c r="D2740" s="99" t="str">
        <f>IFERROR(IF(AND(H2740&lt;&gt;"",H2740&gt;=$E$2),MAX($D$4:D2739)+1,""),"")</f>
        <v/>
      </c>
      <c r="F2740" s="40" t="s">
        <v>12187</v>
      </c>
      <c r="G2740" s="40" t="s">
        <v>12188</v>
      </c>
      <c r="H2740" s="167" t="s">
        <v>5898</v>
      </c>
      <c r="I2740" s="40" t="s">
        <v>5898</v>
      </c>
    </row>
    <row r="2741" spans="3:9" x14ac:dyDescent="0.15">
      <c r="C2741" s="40" t="str">
        <f>IFERROR(IF(AND(I2741&lt;&gt;"",I2741&gt;=$E$2),MAX($C$4:C2740)+1,""),"")</f>
        <v/>
      </c>
      <c r="D2741" s="99" t="str">
        <f>IFERROR(IF(AND(H2741&lt;&gt;"",H2741&gt;=$E$2),MAX($D$4:D2740)+1,""),"")</f>
        <v/>
      </c>
      <c r="F2741" s="40" t="s">
        <v>12189</v>
      </c>
      <c r="G2741" s="40" t="s">
        <v>12190</v>
      </c>
      <c r="H2741" s="167" t="s">
        <v>5898</v>
      </c>
      <c r="I2741" s="40" t="s">
        <v>5898</v>
      </c>
    </row>
    <row r="2742" spans="3:9" x14ac:dyDescent="0.15">
      <c r="C2742" s="40" t="str">
        <f>IFERROR(IF(AND(I2742&lt;&gt;"",I2742&gt;=$E$2),MAX($C$4:C2741)+1,""),"")</f>
        <v/>
      </c>
      <c r="D2742" s="99" t="str">
        <f>IFERROR(IF(AND(H2742&lt;&gt;"",H2742&gt;=$E$2),MAX($D$4:D2741)+1,""),"")</f>
        <v/>
      </c>
      <c r="F2742" s="40" t="s">
        <v>12191</v>
      </c>
      <c r="G2742" s="40" t="s">
        <v>12192</v>
      </c>
      <c r="H2742" s="167" t="s">
        <v>5898</v>
      </c>
      <c r="I2742" s="40" t="s">
        <v>5898</v>
      </c>
    </row>
    <row r="2743" spans="3:9" x14ac:dyDescent="0.15">
      <c r="C2743" s="40" t="str">
        <f>IFERROR(IF(AND(I2743&lt;&gt;"",I2743&gt;=$E$2),MAX($C$4:C2742)+1,""),"")</f>
        <v/>
      </c>
      <c r="D2743" s="99" t="str">
        <f>IFERROR(IF(AND(H2743&lt;&gt;"",H2743&gt;=$E$2),MAX($D$4:D2742)+1,""),"")</f>
        <v/>
      </c>
      <c r="F2743" s="40" t="s">
        <v>12193</v>
      </c>
      <c r="G2743" s="40" t="s">
        <v>12194</v>
      </c>
      <c r="H2743" s="167">
        <v>1</v>
      </c>
      <c r="I2743" s="40" t="s">
        <v>5898</v>
      </c>
    </row>
    <row r="2744" spans="3:9" x14ac:dyDescent="0.15">
      <c r="C2744" s="40" t="str">
        <f>IFERROR(IF(AND(I2744&lt;&gt;"",I2744&gt;=$E$2),MAX($C$4:C2743)+1,""),"")</f>
        <v/>
      </c>
      <c r="D2744" s="99" t="str">
        <f>IFERROR(IF(AND(H2744&lt;&gt;"",H2744&gt;=$E$2),MAX($D$4:D2743)+1,""),"")</f>
        <v/>
      </c>
      <c r="F2744" s="40" t="s">
        <v>12195</v>
      </c>
      <c r="G2744" s="40" t="s">
        <v>12196</v>
      </c>
      <c r="H2744" s="167" t="s">
        <v>5898</v>
      </c>
      <c r="I2744" s="40" t="s">
        <v>5898</v>
      </c>
    </row>
    <row r="2745" spans="3:9" x14ac:dyDescent="0.15">
      <c r="C2745" s="40" t="str">
        <f>IFERROR(IF(AND(I2745&lt;&gt;"",I2745&gt;=$E$2),MAX($C$4:C2744)+1,""),"")</f>
        <v/>
      </c>
      <c r="D2745" s="99" t="str">
        <f>IFERROR(IF(AND(H2745&lt;&gt;"",H2745&gt;=$E$2),MAX($D$4:D2744)+1,""),"")</f>
        <v/>
      </c>
      <c r="F2745" s="40" t="s">
        <v>12197</v>
      </c>
      <c r="G2745" s="40" t="s">
        <v>12198</v>
      </c>
      <c r="H2745" s="167" t="s">
        <v>5898</v>
      </c>
      <c r="I2745" s="40" t="s">
        <v>5898</v>
      </c>
    </row>
    <row r="2746" spans="3:9" x14ac:dyDescent="0.15">
      <c r="C2746" s="40" t="str">
        <f>IFERROR(IF(AND(I2746&lt;&gt;"",I2746&gt;=$E$2),MAX($C$4:C2745)+1,""),"")</f>
        <v/>
      </c>
      <c r="D2746" s="99" t="str">
        <f>IFERROR(IF(AND(H2746&lt;&gt;"",H2746&gt;=$E$2),MAX($D$4:D2745)+1,""),"")</f>
        <v/>
      </c>
      <c r="F2746" s="40" t="s">
        <v>12199</v>
      </c>
      <c r="G2746" s="40" t="s">
        <v>12200</v>
      </c>
      <c r="H2746" s="167">
        <v>1</v>
      </c>
      <c r="I2746" s="40" t="s">
        <v>5898</v>
      </c>
    </row>
    <row r="2747" spans="3:9" x14ac:dyDescent="0.15">
      <c r="C2747" s="40" t="str">
        <f>IFERROR(IF(AND(I2747&lt;&gt;"",I2747&gt;=$E$2),MAX($C$4:C2746)+1,""),"")</f>
        <v/>
      </c>
      <c r="D2747" s="99" t="str">
        <f>IFERROR(IF(AND(H2747&lt;&gt;"",H2747&gt;=$E$2),MAX($D$4:D2746)+1,""),"")</f>
        <v/>
      </c>
      <c r="F2747" s="40" t="s">
        <v>12201</v>
      </c>
      <c r="G2747" s="40" t="s">
        <v>12202</v>
      </c>
      <c r="H2747" s="167" t="s">
        <v>5898</v>
      </c>
      <c r="I2747" s="40" t="s">
        <v>5898</v>
      </c>
    </row>
    <row r="2748" spans="3:9" x14ac:dyDescent="0.15">
      <c r="C2748" s="40">
        <f>IFERROR(IF(AND(I2748&lt;&gt;"",I2748&gt;=$E$2),MAX($C$4:C2747)+1,""),"")</f>
        <v>25</v>
      </c>
      <c r="D2748" s="99" t="str">
        <f>IFERROR(IF(AND(H2748&lt;&gt;"",H2748&gt;=$E$2),MAX($D$4:D2747)+1,""),"")</f>
        <v/>
      </c>
      <c r="F2748" s="40" t="s">
        <v>12203</v>
      </c>
      <c r="G2748" s="40" t="s">
        <v>12204</v>
      </c>
      <c r="H2748" s="167" t="s">
        <v>5898</v>
      </c>
      <c r="I2748" s="40">
        <v>2.5</v>
      </c>
    </row>
    <row r="2749" spans="3:9" x14ac:dyDescent="0.15">
      <c r="C2749" s="40" t="str">
        <f>IFERROR(IF(AND(I2749&lt;&gt;"",I2749&gt;=$E$2),MAX($C$4:C2748)+1,""),"")</f>
        <v/>
      </c>
      <c r="D2749" s="99" t="str">
        <f>IFERROR(IF(AND(H2749&lt;&gt;"",H2749&gt;=$E$2),MAX($D$4:D2748)+1,""),"")</f>
        <v/>
      </c>
      <c r="F2749" s="40" t="s">
        <v>12205</v>
      </c>
      <c r="G2749" s="40" t="s">
        <v>12206</v>
      </c>
      <c r="H2749" s="167" t="s">
        <v>5898</v>
      </c>
      <c r="I2749" s="40" t="s">
        <v>5898</v>
      </c>
    </row>
    <row r="2750" spans="3:9" x14ac:dyDescent="0.15">
      <c r="C2750" s="40" t="str">
        <f>IFERROR(IF(AND(I2750&lt;&gt;"",I2750&gt;=$E$2),MAX($C$4:C2749)+1,""),"")</f>
        <v/>
      </c>
      <c r="D2750" s="99" t="str">
        <f>IFERROR(IF(AND(H2750&lt;&gt;"",H2750&gt;=$E$2),MAX($D$4:D2749)+1,""),"")</f>
        <v/>
      </c>
      <c r="F2750" s="40" t="s">
        <v>12207</v>
      </c>
      <c r="G2750" s="40" t="s">
        <v>12208</v>
      </c>
      <c r="H2750" s="167" t="s">
        <v>5898</v>
      </c>
      <c r="I2750" s="40" t="s">
        <v>5898</v>
      </c>
    </row>
    <row r="2751" spans="3:9" x14ac:dyDescent="0.15">
      <c r="C2751" s="40" t="str">
        <f>IFERROR(IF(AND(I2751&lt;&gt;"",I2751&gt;=$E$2),MAX($C$4:C2750)+1,""),"")</f>
        <v/>
      </c>
      <c r="D2751" s="99" t="str">
        <f>IFERROR(IF(AND(H2751&lt;&gt;"",H2751&gt;=$E$2),MAX($D$4:D2750)+1,""),"")</f>
        <v/>
      </c>
      <c r="F2751" s="40" t="s">
        <v>12209</v>
      </c>
      <c r="G2751" s="40" t="s">
        <v>12210</v>
      </c>
      <c r="H2751" s="167" t="s">
        <v>5898</v>
      </c>
      <c r="I2751" s="40" t="s">
        <v>5898</v>
      </c>
    </row>
    <row r="2752" spans="3:9" x14ac:dyDescent="0.15">
      <c r="C2752" s="40" t="str">
        <f>IFERROR(IF(AND(I2752&lt;&gt;"",I2752&gt;=$E$2),MAX($C$4:C2751)+1,""),"")</f>
        <v/>
      </c>
      <c r="D2752" s="99" t="str">
        <f>IFERROR(IF(AND(H2752&lt;&gt;"",H2752&gt;=$E$2),MAX($D$4:D2751)+1,""),"")</f>
        <v/>
      </c>
      <c r="F2752" s="40" t="s">
        <v>12211</v>
      </c>
      <c r="G2752" s="40" t="s">
        <v>12212</v>
      </c>
      <c r="H2752" s="167" t="s">
        <v>5898</v>
      </c>
      <c r="I2752" s="40" t="s">
        <v>5898</v>
      </c>
    </row>
    <row r="2753" spans="3:9" x14ac:dyDescent="0.15">
      <c r="C2753" s="40" t="str">
        <f>IFERROR(IF(AND(I2753&lt;&gt;"",I2753&gt;=$E$2),MAX($C$4:C2752)+1,""),"")</f>
        <v/>
      </c>
      <c r="D2753" s="99" t="str">
        <f>IFERROR(IF(AND(H2753&lt;&gt;"",H2753&gt;=$E$2),MAX($D$4:D2752)+1,""),"")</f>
        <v/>
      </c>
      <c r="F2753" s="40" t="s">
        <v>12213</v>
      </c>
      <c r="G2753" s="40" t="s">
        <v>12214</v>
      </c>
      <c r="H2753" s="167" t="s">
        <v>5898</v>
      </c>
      <c r="I2753" s="40" t="s">
        <v>5898</v>
      </c>
    </row>
    <row r="2754" spans="3:9" x14ac:dyDescent="0.15">
      <c r="C2754" s="40" t="str">
        <f>IFERROR(IF(AND(I2754&lt;&gt;"",I2754&gt;=$E$2),MAX($C$4:C2753)+1,""),"")</f>
        <v/>
      </c>
      <c r="D2754" s="99" t="str">
        <f>IFERROR(IF(AND(H2754&lt;&gt;"",H2754&gt;=$E$2),MAX($D$4:D2753)+1,""),"")</f>
        <v/>
      </c>
      <c r="F2754" s="40" t="s">
        <v>12215</v>
      </c>
      <c r="G2754" s="40" t="s">
        <v>12216</v>
      </c>
      <c r="H2754" s="167" t="s">
        <v>5898</v>
      </c>
      <c r="I2754" s="40" t="s">
        <v>5898</v>
      </c>
    </row>
    <row r="2755" spans="3:9" x14ac:dyDescent="0.15">
      <c r="C2755" s="40" t="str">
        <f>IFERROR(IF(AND(I2755&lt;&gt;"",I2755&gt;=$E$2),MAX($C$4:C2754)+1,""),"")</f>
        <v/>
      </c>
      <c r="D2755" s="99" t="str">
        <f>IFERROR(IF(AND(H2755&lt;&gt;"",H2755&gt;=$E$2),MAX($D$4:D2754)+1,""),"")</f>
        <v/>
      </c>
      <c r="F2755" s="40" t="s">
        <v>12217</v>
      </c>
      <c r="G2755" s="40" t="s">
        <v>12218</v>
      </c>
      <c r="H2755" s="167" t="s">
        <v>5898</v>
      </c>
      <c r="I2755" s="40" t="s">
        <v>5898</v>
      </c>
    </row>
    <row r="2756" spans="3:9" x14ac:dyDescent="0.15">
      <c r="C2756" s="40" t="str">
        <f>IFERROR(IF(AND(I2756&lt;&gt;"",I2756&gt;=$E$2),MAX($C$4:C2755)+1,""),"")</f>
        <v/>
      </c>
      <c r="D2756" s="99" t="str">
        <f>IFERROR(IF(AND(H2756&lt;&gt;"",H2756&gt;=$E$2),MAX($D$4:D2755)+1,""),"")</f>
        <v/>
      </c>
      <c r="F2756" s="40" t="s">
        <v>12219</v>
      </c>
      <c r="G2756" s="40" t="s">
        <v>12220</v>
      </c>
      <c r="H2756" s="167" t="s">
        <v>5898</v>
      </c>
      <c r="I2756" s="40" t="s">
        <v>5898</v>
      </c>
    </row>
    <row r="2757" spans="3:9" x14ac:dyDescent="0.15">
      <c r="C2757" s="40" t="str">
        <f>IFERROR(IF(AND(I2757&lt;&gt;"",I2757&gt;=$E$2),MAX($C$4:C2756)+1,""),"")</f>
        <v/>
      </c>
      <c r="D2757" s="99" t="str">
        <f>IFERROR(IF(AND(H2757&lt;&gt;"",H2757&gt;=$E$2),MAX($D$4:D2756)+1,""),"")</f>
        <v/>
      </c>
      <c r="F2757" s="40" t="s">
        <v>12221</v>
      </c>
      <c r="G2757" s="40" t="s">
        <v>12222</v>
      </c>
      <c r="H2757" s="167" t="s">
        <v>5898</v>
      </c>
      <c r="I2757" s="40" t="s">
        <v>5898</v>
      </c>
    </row>
    <row r="2758" spans="3:9" x14ac:dyDescent="0.15">
      <c r="C2758" s="40" t="str">
        <f>IFERROR(IF(AND(I2758&lt;&gt;"",I2758&gt;=$E$2),MAX($C$4:C2757)+1,""),"")</f>
        <v/>
      </c>
      <c r="D2758" s="99" t="str">
        <f>IFERROR(IF(AND(H2758&lt;&gt;"",H2758&gt;=$E$2),MAX($D$4:D2757)+1,""),"")</f>
        <v/>
      </c>
      <c r="F2758" s="40" t="s">
        <v>12223</v>
      </c>
      <c r="G2758" s="40" t="s">
        <v>12224</v>
      </c>
      <c r="H2758" s="167" t="s">
        <v>5898</v>
      </c>
      <c r="I2758" s="40" t="s">
        <v>5898</v>
      </c>
    </row>
    <row r="2759" spans="3:9" x14ac:dyDescent="0.15">
      <c r="C2759" s="40" t="str">
        <f>IFERROR(IF(AND(I2759&lt;&gt;"",I2759&gt;=$E$2),MAX($C$4:C2758)+1,""),"")</f>
        <v/>
      </c>
      <c r="D2759" s="99" t="str">
        <f>IFERROR(IF(AND(H2759&lt;&gt;"",H2759&gt;=$E$2),MAX($D$4:D2758)+1,""),"")</f>
        <v/>
      </c>
      <c r="F2759" s="40" t="s">
        <v>12225</v>
      </c>
      <c r="G2759" s="40" t="s">
        <v>12226</v>
      </c>
      <c r="H2759" s="167" t="s">
        <v>5898</v>
      </c>
      <c r="I2759" s="40" t="s">
        <v>5898</v>
      </c>
    </row>
    <row r="2760" spans="3:9" x14ac:dyDescent="0.15">
      <c r="C2760" s="40" t="str">
        <f>IFERROR(IF(AND(I2760&lt;&gt;"",I2760&gt;=$E$2),MAX($C$4:C2759)+1,""),"")</f>
        <v/>
      </c>
      <c r="D2760" s="99" t="str">
        <f>IFERROR(IF(AND(H2760&lt;&gt;"",H2760&gt;=$E$2),MAX($D$4:D2759)+1,""),"")</f>
        <v/>
      </c>
      <c r="F2760" s="40" t="s">
        <v>12227</v>
      </c>
      <c r="G2760" s="40" t="s">
        <v>12228</v>
      </c>
      <c r="H2760" s="167" t="s">
        <v>5898</v>
      </c>
      <c r="I2760" s="40" t="s">
        <v>5898</v>
      </c>
    </row>
    <row r="2761" spans="3:9" x14ac:dyDescent="0.15">
      <c r="C2761" s="40" t="str">
        <f>IFERROR(IF(AND(I2761&lt;&gt;"",I2761&gt;=$E$2),MAX($C$4:C2760)+1,""),"")</f>
        <v/>
      </c>
      <c r="D2761" s="99" t="str">
        <f>IFERROR(IF(AND(H2761&lt;&gt;"",H2761&gt;=$E$2),MAX($D$4:D2760)+1,""),"")</f>
        <v/>
      </c>
      <c r="F2761" s="40" t="s">
        <v>12229</v>
      </c>
      <c r="G2761" s="40" t="s">
        <v>12230</v>
      </c>
      <c r="H2761" s="167" t="s">
        <v>5898</v>
      </c>
      <c r="I2761" s="40" t="s">
        <v>5898</v>
      </c>
    </row>
    <row r="2762" spans="3:9" x14ac:dyDescent="0.15">
      <c r="C2762" s="40" t="str">
        <f>IFERROR(IF(AND(I2762&lt;&gt;"",I2762&gt;=$E$2),MAX($C$4:C2761)+1,""),"")</f>
        <v/>
      </c>
      <c r="D2762" s="99" t="str">
        <f>IFERROR(IF(AND(H2762&lt;&gt;"",H2762&gt;=$E$2),MAX($D$4:D2761)+1,""),"")</f>
        <v/>
      </c>
      <c r="F2762" s="40" t="s">
        <v>12231</v>
      </c>
      <c r="G2762" s="40" t="s">
        <v>12232</v>
      </c>
      <c r="H2762" s="167" t="s">
        <v>5898</v>
      </c>
      <c r="I2762" s="40" t="s">
        <v>5898</v>
      </c>
    </row>
    <row r="2763" spans="3:9" x14ac:dyDescent="0.15">
      <c r="C2763" s="40" t="str">
        <f>IFERROR(IF(AND(I2763&lt;&gt;"",I2763&gt;=$E$2),MAX($C$4:C2762)+1,""),"")</f>
        <v/>
      </c>
      <c r="D2763" s="99" t="str">
        <f>IFERROR(IF(AND(H2763&lt;&gt;"",H2763&gt;=$E$2),MAX($D$4:D2762)+1,""),"")</f>
        <v/>
      </c>
      <c r="F2763" s="40" t="s">
        <v>12233</v>
      </c>
      <c r="G2763" s="40" t="s">
        <v>12234</v>
      </c>
      <c r="H2763" s="167" t="s">
        <v>5898</v>
      </c>
      <c r="I2763" s="40" t="s">
        <v>5898</v>
      </c>
    </row>
    <row r="2764" spans="3:9" x14ac:dyDescent="0.15">
      <c r="C2764" s="40" t="str">
        <f>IFERROR(IF(AND(I2764&lt;&gt;"",I2764&gt;=$E$2),MAX($C$4:C2763)+1,""),"")</f>
        <v/>
      </c>
      <c r="D2764" s="99" t="str">
        <f>IFERROR(IF(AND(H2764&lt;&gt;"",H2764&gt;=$E$2),MAX($D$4:D2763)+1,""),"")</f>
        <v/>
      </c>
      <c r="F2764" s="40" t="s">
        <v>12235</v>
      </c>
      <c r="G2764" s="40" t="s">
        <v>12236</v>
      </c>
      <c r="H2764" s="167" t="s">
        <v>5898</v>
      </c>
      <c r="I2764" s="40" t="s">
        <v>5898</v>
      </c>
    </row>
    <row r="2765" spans="3:9" x14ac:dyDescent="0.15">
      <c r="C2765" s="40" t="str">
        <f>IFERROR(IF(AND(I2765&lt;&gt;"",I2765&gt;=$E$2),MAX($C$4:C2764)+1,""),"")</f>
        <v/>
      </c>
      <c r="D2765" s="99" t="str">
        <f>IFERROR(IF(AND(H2765&lt;&gt;"",H2765&gt;=$E$2),MAX($D$4:D2764)+1,""),"")</f>
        <v/>
      </c>
      <c r="F2765" s="40" t="s">
        <v>12237</v>
      </c>
      <c r="G2765" s="40" t="s">
        <v>12238</v>
      </c>
      <c r="H2765" s="167" t="s">
        <v>5898</v>
      </c>
      <c r="I2765" s="40" t="s">
        <v>5898</v>
      </c>
    </row>
    <row r="2766" spans="3:9" x14ac:dyDescent="0.15">
      <c r="C2766" s="40" t="str">
        <f>IFERROR(IF(AND(I2766&lt;&gt;"",I2766&gt;=$E$2),MAX($C$4:C2765)+1,""),"")</f>
        <v/>
      </c>
      <c r="D2766" s="99" t="str">
        <f>IFERROR(IF(AND(H2766&lt;&gt;"",H2766&gt;=$E$2),MAX($D$4:D2765)+1,""),"")</f>
        <v/>
      </c>
      <c r="F2766" s="40" t="s">
        <v>12239</v>
      </c>
      <c r="G2766" s="40" t="s">
        <v>12240</v>
      </c>
      <c r="H2766" s="167" t="s">
        <v>5898</v>
      </c>
      <c r="I2766" s="40" t="s">
        <v>5898</v>
      </c>
    </row>
    <row r="2767" spans="3:9" x14ac:dyDescent="0.15">
      <c r="C2767" s="40" t="str">
        <f>IFERROR(IF(AND(I2767&lt;&gt;"",I2767&gt;=$E$2),MAX($C$4:C2766)+1,""),"")</f>
        <v/>
      </c>
      <c r="D2767" s="99" t="str">
        <f>IFERROR(IF(AND(H2767&lt;&gt;"",H2767&gt;=$E$2),MAX($D$4:D2766)+1,""),"")</f>
        <v/>
      </c>
      <c r="F2767" s="40" t="s">
        <v>12241</v>
      </c>
      <c r="G2767" s="40" t="s">
        <v>12242</v>
      </c>
      <c r="H2767" s="167" t="s">
        <v>5898</v>
      </c>
      <c r="I2767" s="40" t="s">
        <v>5898</v>
      </c>
    </row>
    <row r="2768" spans="3:9" x14ac:dyDescent="0.15">
      <c r="C2768" s="40" t="str">
        <f>IFERROR(IF(AND(I2768&lt;&gt;"",I2768&gt;=$E$2),MAX($C$4:C2767)+1,""),"")</f>
        <v/>
      </c>
      <c r="D2768" s="99">
        <f>IFERROR(IF(AND(H2768&lt;&gt;"",H2768&gt;=$E$2),MAX($D$4:D2767)+1,""),"")</f>
        <v>105</v>
      </c>
      <c r="F2768" s="40" t="s">
        <v>12243</v>
      </c>
      <c r="G2768" s="40" t="s">
        <v>12244</v>
      </c>
      <c r="H2768" s="167">
        <v>2.8</v>
      </c>
      <c r="I2768" s="40" t="s">
        <v>5898</v>
      </c>
    </row>
    <row r="2769" spans="3:9" x14ac:dyDescent="0.15">
      <c r="C2769" s="40" t="str">
        <f>IFERROR(IF(AND(I2769&lt;&gt;"",I2769&gt;=$E$2),MAX($C$4:C2768)+1,""),"")</f>
        <v/>
      </c>
      <c r="D2769" s="99" t="str">
        <f>IFERROR(IF(AND(H2769&lt;&gt;"",H2769&gt;=$E$2),MAX($D$4:D2768)+1,""),"")</f>
        <v/>
      </c>
      <c r="F2769" s="40" t="s">
        <v>12245</v>
      </c>
      <c r="G2769" s="40" t="s">
        <v>12246</v>
      </c>
      <c r="H2769" s="167" t="s">
        <v>5898</v>
      </c>
      <c r="I2769" s="40" t="s">
        <v>5898</v>
      </c>
    </row>
    <row r="2770" spans="3:9" x14ac:dyDescent="0.15">
      <c r="C2770" s="40" t="str">
        <f>IFERROR(IF(AND(I2770&lt;&gt;"",I2770&gt;=$E$2),MAX($C$4:C2769)+1,""),"")</f>
        <v/>
      </c>
      <c r="D2770" s="99" t="str">
        <f>IFERROR(IF(AND(H2770&lt;&gt;"",H2770&gt;=$E$2),MAX($D$4:D2769)+1,""),"")</f>
        <v/>
      </c>
      <c r="F2770" s="40" t="s">
        <v>12247</v>
      </c>
      <c r="G2770" s="40" t="s">
        <v>12248</v>
      </c>
      <c r="H2770" s="167" t="s">
        <v>5898</v>
      </c>
      <c r="I2770" s="40" t="s">
        <v>5898</v>
      </c>
    </row>
    <row r="2771" spans="3:9" x14ac:dyDescent="0.15">
      <c r="C2771" s="40" t="str">
        <f>IFERROR(IF(AND(I2771&lt;&gt;"",I2771&gt;=$E$2),MAX($C$4:C2770)+1,""),"")</f>
        <v/>
      </c>
      <c r="D2771" s="99" t="str">
        <f>IFERROR(IF(AND(H2771&lt;&gt;"",H2771&gt;=$E$2),MAX($D$4:D2770)+1,""),"")</f>
        <v/>
      </c>
      <c r="F2771" s="40" t="s">
        <v>12249</v>
      </c>
      <c r="G2771" s="40" t="s">
        <v>12250</v>
      </c>
      <c r="H2771" s="167" t="s">
        <v>5898</v>
      </c>
      <c r="I2771" s="40" t="s">
        <v>5898</v>
      </c>
    </row>
    <row r="2772" spans="3:9" x14ac:dyDescent="0.15">
      <c r="C2772" s="40" t="str">
        <f>IFERROR(IF(AND(I2772&lt;&gt;"",I2772&gt;=$E$2),MAX($C$4:C2771)+1,""),"")</f>
        <v/>
      </c>
      <c r="D2772" s="99" t="str">
        <f>IFERROR(IF(AND(H2772&lt;&gt;"",H2772&gt;=$E$2),MAX($D$4:D2771)+1,""),"")</f>
        <v/>
      </c>
      <c r="F2772" s="40" t="s">
        <v>12251</v>
      </c>
      <c r="G2772" s="40" t="s">
        <v>12252</v>
      </c>
      <c r="H2772" s="167" t="s">
        <v>5898</v>
      </c>
      <c r="I2772" s="40" t="s">
        <v>5898</v>
      </c>
    </row>
    <row r="2773" spans="3:9" x14ac:dyDescent="0.15">
      <c r="C2773" s="40" t="str">
        <f>IFERROR(IF(AND(I2773&lt;&gt;"",I2773&gt;=$E$2),MAX($C$4:C2772)+1,""),"")</f>
        <v/>
      </c>
      <c r="D2773" s="99" t="str">
        <f>IFERROR(IF(AND(H2773&lt;&gt;"",H2773&gt;=$E$2),MAX($D$4:D2772)+1,""),"")</f>
        <v/>
      </c>
      <c r="F2773" s="40" t="s">
        <v>12253</v>
      </c>
      <c r="G2773" s="40" t="s">
        <v>12254</v>
      </c>
      <c r="H2773" s="167" t="s">
        <v>5898</v>
      </c>
      <c r="I2773" s="40" t="s">
        <v>5898</v>
      </c>
    </row>
    <row r="2774" spans="3:9" x14ac:dyDescent="0.15">
      <c r="C2774" s="40" t="str">
        <f>IFERROR(IF(AND(I2774&lt;&gt;"",I2774&gt;=$E$2),MAX($C$4:C2773)+1,""),"")</f>
        <v/>
      </c>
      <c r="D2774" s="99" t="str">
        <f>IFERROR(IF(AND(H2774&lt;&gt;"",H2774&gt;=$E$2),MAX($D$4:D2773)+1,""),"")</f>
        <v/>
      </c>
      <c r="F2774" s="40" t="s">
        <v>12255</v>
      </c>
      <c r="G2774" s="40" t="s">
        <v>12256</v>
      </c>
      <c r="H2774" s="167" t="s">
        <v>5898</v>
      </c>
      <c r="I2774" s="40" t="s">
        <v>5898</v>
      </c>
    </row>
    <row r="2775" spans="3:9" x14ac:dyDescent="0.15">
      <c r="C2775" s="40" t="str">
        <f>IFERROR(IF(AND(I2775&lt;&gt;"",I2775&gt;=$E$2),MAX($C$4:C2774)+1,""),"")</f>
        <v/>
      </c>
      <c r="D2775" s="99" t="str">
        <f>IFERROR(IF(AND(H2775&lt;&gt;"",H2775&gt;=$E$2),MAX($D$4:D2774)+1,""),"")</f>
        <v/>
      </c>
      <c r="F2775" s="40" t="s">
        <v>12257</v>
      </c>
      <c r="G2775" s="40" t="s">
        <v>12258</v>
      </c>
      <c r="H2775" s="167" t="s">
        <v>5898</v>
      </c>
      <c r="I2775" s="40" t="s">
        <v>5898</v>
      </c>
    </row>
    <row r="2776" spans="3:9" x14ac:dyDescent="0.15">
      <c r="C2776" s="40" t="str">
        <f>IFERROR(IF(AND(I2776&lt;&gt;"",I2776&gt;=$E$2),MAX($C$4:C2775)+1,""),"")</f>
        <v/>
      </c>
      <c r="D2776" s="99" t="str">
        <f>IFERROR(IF(AND(H2776&lt;&gt;"",H2776&gt;=$E$2),MAX($D$4:D2775)+1,""),"")</f>
        <v/>
      </c>
      <c r="F2776" s="40" t="s">
        <v>12259</v>
      </c>
      <c r="G2776" s="40" t="s">
        <v>12260</v>
      </c>
      <c r="H2776" s="167" t="s">
        <v>5898</v>
      </c>
      <c r="I2776" s="40" t="s">
        <v>5898</v>
      </c>
    </row>
    <row r="2777" spans="3:9" x14ac:dyDescent="0.15">
      <c r="C2777" s="40" t="str">
        <f>IFERROR(IF(AND(I2777&lt;&gt;"",I2777&gt;=$E$2),MAX($C$4:C2776)+1,""),"")</f>
        <v/>
      </c>
      <c r="D2777" s="99" t="str">
        <f>IFERROR(IF(AND(H2777&lt;&gt;"",H2777&gt;=$E$2),MAX($D$4:D2776)+1,""),"")</f>
        <v/>
      </c>
      <c r="F2777" s="40" t="s">
        <v>12261</v>
      </c>
      <c r="G2777" s="40" t="s">
        <v>12262</v>
      </c>
      <c r="H2777" s="167" t="s">
        <v>5898</v>
      </c>
      <c r="I2777" s="40" t="s">
        <v>5898</v>
      </c>
    </row>
    <row r="2778" spans="3:9" x14ac:dyDescent="0.15">
      <c r="C2778" s="40" t="str">
        <f>IFERROR(IF(AND(I2778&lt;&gt;"",I2778&gt;=$E$2),MAX($C$4:C2777)+1,""),"")</f>
        <v/>
      </c>
      <c r="D2778" s="99" t="str">
        <f>IFERROR(IF(AND(H2778&lt;&gt;"",H2778&gt;=$E$2),MAX($D$4:D2777)+1,""),"")</f>
        <v/>
      </c>
      <c r="F2778" s="40" t="s">
        <v>12263</v>
      </c>
      <c r="G2778" s="40" t="s">
        <v>12264</v>
      </c>
      <c r="H2778" s="167" t="s">
        <v>5898</v>
      </c>
      <c r="I2778" s="40" t="s">
        <v>5898</v>
      </c>
    </row>
    <row r="2779" spans="3:9" x14ac:dyDescent="0.15">
      <c r="C2779" s="40" t="str">
        <f>IFERROR(IF(AND(I2779&lt;&gt;"",I2779&gt;=$E$2),MAX($C$4:C2778)+1,""),"")</f>
        <v/>
      </c>
      <c r="D2779" s="99" t="str">
        <f>IFERROR(IF(AND(H2779&lt;&gt;"",H2779&gt;=$E$2),MAX($D$4:D2778)+1,""),"")</f>
        <v/>
      </c>
      <c r="F2779" s="40" t="s">
        <v>12265</v>
      </c>
      <c r="G2779" s="40" t="s">
        <v>12266</v>
      </c>
      <c r="H2779" s="167" t="s">
        <v>5898</v>
      </c>
      <c r="I2779" s="40" t="s">
        <v>5898</v>
      </c>
    </row>
    <row r="2780" spans="3:9" x14ac:dyDescent="0.15">
      <c r="C2780" s="40" t="str">
        <f>IFERROR(IF(AND(I2780&lt;&gt;"",I2780&gt;=$E$2),MAX($C$4:C2779)+1,""),"")</f>
        <v/>
      </c>
      <c r="D2780" s="99" t="str">
        <f>IFERROR(IF(AND(H2780&lt;&gt;"",H2780&gt;=$E$2),MAX($D$4:D2779)+1,""),"")</f>
        <v/>
      </c>
      <c r="F2780" s="40" t="s">
        <v>12267</v>
      </c>
      <c r="G2780" s="40" t="s">
        <v>12268</v>
      </c>
      <c r="H2780" s="167" t="s">
        <v>5898</v>
      </c>
      <c r="I2780" s="40" t="s">
        <v>5898</v>
      </c>
    </row>
    <row r="2781" spans="3:9" x14ac:dyDescent="0.15">
      <c r="C2781" s="40" t="str">
        <f>IFERROR(IF(AND(I2781&lt;&gt;"",I2781&gt;=$E$2),MAX($C$4:C2780)+1,""),"")</f>
        <v/>
      </c>
      <c r="D2781" s="99" t="str">
        <f>IFERROR(IF(AND(H2781&lt;&gt;"",H2781&gt;=$E$2),MAX($D$4:D2780)+1,""),"")</f>
        <v/>
      </c>
      <c r="F2781" s="40" t="s">
        <v>12269</v>
      </c>
      <c r="G2781" s="40" t="s">
        <v>12270</v>
      </c>
      <c r="H2781" s="167" t="s">
        <v>5898</v>
      </c>
      <c r="I2781" s="40" t="s">
        <v>5898</v>
      </c>
    </row>
    <row r="2782" spans="3:9" x14ac:dyDescent="0.15">
      <c r="C2782" s="40" t="str">
        <f>IFERROR(IF(AND(I2782&lt;&gt;"",I2782&gt;=$E$2),MAX($C$4:C2781)+1,""),"")</f>
        <v/>
      </c>
      <c r="D2782" s="99" t="str">
        <f>IFERROR(IF(AND(H2782&lt;&gt;"",H2782&gt;=$E$2),MAX($D$4:D2781)+1,""),"")</f>
        <v/>
      </c>
      <c r="F2782" s="40" t="s">
        <v>12271</v>
      </c>
      <c r="G2782" s="40" t="s">
        <v>12272</v>
      </c>
      <c r="H2782" s="167">
        <v>1</v>
      </c>
      <c r="I2782" s="40" t="s">
        <v>5898</v>
      </c>
    </row>
    <row r="2783" spans="3:9" x14ac:dyDescent="0.15">
      <c r="C2783" s="40" t="str">
        <f>IFERROR(IF(AND(I2783&lt;&gt;"",I2783&gt;=$E$2),MAX($C$4:C2782)+1,""),"")</f>
        <v/>
      </c>
      <c r="D2783" s="99" t="str">
        <f>IFERROR(IF(AND(H2783&lt;&gt;"",H2783&gt;=$E$2),MAX($D$4:D2782)+1,""),"")</f>
        <v/>
      </c>
      <c r="F2783" s="40" t="s">
        <v>12273</v>
      </c>
      <c r="G2783" s="40" t="s">
        <v>12274</v>
      </c>
      <c r="H2783" s="167" t="s">
        <v>5898</v>
      </c>
      <c r="I2783" s="40" t="s">
        <v>5898</v>
      </c>
    </row>
    <row r="2784" spans="3:9" x14ac:dyDescent="0.15">
      <c r="C2784" s="40" t="str">
        <f>IFERROR(IF(AND(I2784&lt;&gt;"",I2784&gt;=$E$2),MAX($C$4:C2783)+1,""),"")</f>
        <v/>
      </c>
      <c r="D2784" s="99" t="str">
        <f>IFERROR(IF(AND(H2784&lt;&gt;"",H2784&gt;=$E$2),MAX($D$4:D2783)+1,""),"")</f>
        <v/>
      </c>
      <c r="F2784" s="40" t="s">
        <v>12275</v>
      </c>
      <c r="G2784" s="40" t="s">
        <v>12276</v>
      </c>
      <c r="H2784" s="167" t="s">
        <v>5898</v>
      </c>
      <c r="I2784" s="40" t="s">
        <v>5898</v>
      </c>
    </row>
    <row r="2785" spans="3:9" x14ac:dyDescent="0.15">
      <c r="C2785" s="40" t="str">
        <f>IFERROR(IF(AND(I2785&lt;&gt;"",I2785&gt;=$E$2),MAX($C$4:C2784)+1,""),"")</f>
        <v/>
      </c>
      <c r="D2785" s="99" t="str">
        <f>IFERROR(IF(AND(H2785&lt;&gt;"",H2785&gt;=$E$2),MAX($D$4:D2784)+1,""),"")</f>
        <v/>
      </c>
      <c r="F2785" s="40" t="s">
        <v>12277</v>
      </c>
      <c r="G2785" s="40" t="s">
        <v>12278</v>
      </c>
      <c r="H2785" s="167" t="s">
        <v>5898</v>
      </c>
      <c r="I2785" s="40" t="s">
        <v>5898</v>
      </c>
    </row>
    <row r="2786" spans="3:9" x14ac:dyDescent="0.15">
      <c r="C2786" s="40" t="str">
        <f>IFERROR(IF(AND(I2786&lt;&gt;"",I2786&gt;=$E$2),MAX($C$4:C2785)+1,""),"")</f>
        <v/>
      </c>
      <c r="D2786" s="99" t="str">
        <f>IFERROR(IF(AND(H2786&lt;&gt;"",H2786&gt;=$E$2),MAX($D$4:D2785)+1,""),"")</f>
        <v/>
      </c>
      <c r="F2786" s="40" t="s">
        <v>12279</v>
      </c>
      <c r="G2786" s="40" t="s">
        <v>12280</v>
      </c>
      <c r="H2786" s="167" t="s">
        <v>5898</v>
      </c>
      <c r="I2786" s="40" t="s">
        <v>5898</v>
      </c>
    </row>
    <row r="2787" spans="3:9" x14ac:dyDescent="0.15">
      <c r="C2787" s="40" t="str">
        <f>IFERROR(IF(AND(I2787&lt;&gt;"",I2787&gt;=$E$2),MAX($C$4:C2786)+1,""),"")</f>
        <v/>
      </c>
      <c r="D2787" s="99" t="str">
        <f>IFERROR(IF(AND(H2787&lt;&gt;"",H2787&gt;=$E$2),MAX($D$4:D2786)+1,""),"")</f>
        <v/>
      </c>
      <c r="F2787" s="40" t="s">
        <v>12281</v>
      </c>
      <c r="G2787" s="40" t="s">
        <v>12282</v>
      </c>
      <c r="H2787" s="167" t="s">
        <v>5898</v>
      </c>
      <c r="I2787" s="40" t="s">
        <v>5898</v>
      </c>
    </row>
    <row r="2788" spans="3:9" x14ac:dyDescent="0.15">
      <c r="C2788" s="40" t="str">
        <f>IFERROR(IF(AND(I2788&lt;&gt;"",I2788&gt;=$E$2),MAX($C$4:C2787)+1,""),"")</f>
        <v/>
      </c>
      <c r="D2788" s="99" t="str">
        <f>IFERROR(IF(AND(H2788&lt;&gt;"",H2788&gt;=$E$2),MAX($D$4:D2787)+1,""),"")</f>
        <v/>
      </c>
      <c r="F2788" s="40" t="s">
        <v>12283</v>
      </c>
      <c r="G2788" s="40" t="s">
        <v>12284</v>
      </c>
      <c r="H2788" s="167" t="s">
        <v>5898</v>
      </c>
      <c r="I2788" s="40" t="s">
        <v>5898</v>
      </c>
    </row>
    <row r="2789" spans="3:9" x14ac:dyDescent="0.15">
      <c r="C2789" s="40" t="str">
        <f>IFERROR(IF(AND(I2789&lt;&gt;"",I2789&gt;=$E$2),MAX($C$4:C2788)+1,""),"")</f>
        <v/>
      </c>
      <c r="D2789" s="99" t="str">
        <f>IFERROR(IF(AND(H2789&lt;&gt;"",H2789&gt;=$E$2),MAX($D$4:D2788)+1,""),"")</f>
        <v/>
      </c>
      <c r="F2789" s="40" t="s">
        <v>12285</v>
      </c>
      <c r="G2789" s="40" t="s">
        <v>12286</v>
      </c>
      <c r="H2789" s="167" t="s">
        <v>5898</v>
      </c>
      <c r="I2789" s="40" t="s">
        <v>5898</v>
      </c>
    </row>
    <row r="2790" spans="3:9" x14ac:dyDescent="0.15">
      <c r="C2790" s="40" t="str">
        <f>IFERROR(IF(AND(I2790&lt;&gt;"",I2790&gt;=$E$2),MAX($C$4:C2789)+1,""),"")</f>
        <v/>
      </c>
      <c r="D2790" s="99" t="str">
        <f>IFERROR(IF(AND(H2790&lt;&gt;"",H2790&gt;=$E$2),MAX($D$4:D2789)+1,""),"")</f>
        <v/>
      </c>
      <c r="F2790" s="40" t="s">
        <v>12287</v>
      </c>
      <c r="G2790" s="40" t="s">
        <v>12288</v>
      </c>
      <c r="H2790" s="167" t="s">
        <v>5898</v>
      </c>
      <c r="I2790" s="40" t="s">
        <v>5898</v>
      </c>
    </row>
    <row r="2791" spans="3:9" x14ac:dyDescent="0.15">
      <c r="C2791" s="40" t="str">
        <f>IFERROR(IF(AND(I2791&lt;&gt;"",I2791&gt;=$E$2),MAX($C$4:C2790)+1,""),"")</f>
        <v/>
      </c>
      <c r="D2791" s="99" t="str">
        <f>IFERROR(IF(AND(H2791&lt;&gt;"",H2791&gt;=$E$2),MAX($D$4:D2790)+1,""),"")</f>
        <v/>
      </c>
      <c r="F2791" s="40" t="s">
        <v>12289</v>
      </c>
      <c r="G2791" s="40" t="s">
        <v>12290</v>
      </c>
      <c r="H2791" s="167" t="s">
        <v>5898</v>
      </c>
      <c r="I2791" s="40" t="s">
        <v>5898</v>
      </c>
    </row>
    <row r="2792" spans="3:9" x14ac:dyDescent="0.15">
      <c r="C2792" s="40" t="str">
        <f>IFERROR(IF(AND(I2792&lt;&gt;"",I2792&gt;=$E$2),MAX($C$4:C2791)+1,""),"")</f>
        <v/>
      </c>
      <c r="D2792" s="99" t="str">
        <f>IFERROR(IF(AND(H2792&lt;&gt;"",H2792&gt;=$E$2),MAX($D$4:D2791)+1,""),"")</f>
        <v/>
      </c>
      <c r="F2792" s="40" t="s">
        <v>12291</v>
      </c>
      <c r="G2792" s="40" t="s">
        <v>12292</v>
      </c>
      <c r="H2792" s="167" t="s">
        <v>5898</v>
      </c>
      <c r="I2792" s="40" t="s">
        <v>5898</v>
      </c>
    </row>
    <row r="2793" spans="3:9" x14ac:dyDescent="0.15">
      <c r="C2793" s="40" t="str">
        <f>IFERROR(IF(AND(I2793&lt;&gt;"",I2793&gt;=$E$2),MAX($C$4:C2792)+1,""),"")</f>
        <v/>
      </c>
      <c r="D2793" s="99" t="str">
        <f>IFERROR(IF(AND(H2793&lt;&gt;"",H2793&gt;=$E$2),MAX($D$4:D2792)+1,""),"")</f>
        <v/>
      </c>
      <c r="F2793" s="40" t="s">
        <v>12293</v>
      </c>
      <c r="G2793" s="40" t="s">
        <v>12294</v>
      </c>
      <c r="H2793" s="167" t="s">
        <v>5898</v>
      </c>
      <c r="I2793" s="40" t="s">
        <v>5898</v>
      </c>
    </row>
    <row r="2794" spans="3:9" x14ac:dyDescent="0.15">
      <c r="C2794" s="40" t="str">
        <f>IFERROR(IF(AND(I2794&lt;&gt;"",I2794&gt;=$E$2),MAX($C$4:C2793)+1,""),"")</f>
        <v/>
      </c>
      <c r="D2794" s="99" t="str">
        <f>IFERROR(IF(AND(H2794&lt;&gt;"",H2794&gt;=$E$2),MAX($D$4:D2793)+1,""),"")</f>
        <v/>
      </c>
      <c r="F2794" s="40" t="s">
        <v>12295</v>
      </c>
      <c r="G2794" s="40" t="s">
        <v>12296</v>
      </c>
      <c r="H2794" s="167" t="s">
        <v>5898</v>
      </c>
      <c r="I2794" s="40" t="s">
        <v>5898</v>
      </c>
    </row>
    <row r="2795" spans="3:9" x14ac:dyDescent="0.15">
      <c r="C2795" s="40" t="str">
        <f>IFERROR(IF(AND(I2795&lt;&gt;"",I2795&gt;=$E$2),MAX($C$4:C2794)+1,""),"")</f>
        <v/>
      </c>
      <c r="D2795" s="99" t="str">
        <f>IFERROR(IF(AND(H2795&lt;&gt;"",H2795&gt;=$E$2),MAX($D$4:D2794)+1,""),"")</f>
        <v/>
      </c>
      <c r="F2795" s="40" t="s">
        <v>12297</v>
      </c>
      <c r="G2795" s="40" t="s">
        <v>12298</v>
      </c>
      <c r="H2795" s="167" t="s">
        <v>5898</v>
      </c>
      <c r="I2795" s="40" t="s">
        <v>5898</v>
      </c>
    </row>
    <row r="2796" spans="3:9" x14ac:dyDescent="0.15">
      <c r="C2796" s="40" t="str">
        <f>IFERROR(IF(AND(I2796&lt;&gt;"",I2796&gt;=$E$2),MAX($C$4:C2795)+1,""),"")</f>
        <v/>
      </c>
      <c r="D2796" s="99" t="str">
        <f>IFERROR(IF(AND(H2796&lt;&gt;"",H2796&gt;=$E$2),MAX($D$4:D2795)+1,""),"")</f>
        <v/>
      </c>
      <c r="F2796" s="40" t="s">
        <v>12299</v>
      </c>
      <c r="G2796" s="40" t="s">
        <v>12300</v>
      </c>
      <c r="H2796" s="167" t="s">
        <v>5898</v>
      </c>
      <c r="I2796" s="40" t="s">
        <v>5898</v>
      </c>
    </row>
    <row r="2797" spans="3:9" x14ac:dyDescent="0.15">
      <c r="C2797" s="40" t="str">
        <f>IFERROR(IF(AND(I2797&lt;&gt;"",I2797&gt;=$E$2),MAX($C$4:C2796)+1,""),"")</f>
        <v/>
      </c>
      <c r="D2797" s="99" t="str">
        <f>IFERROR(IF(AND(H2797&lt;&gt;"",H2797&gt;=$E$2),MAX($D$4:D2796)+1,""),"")</f>
        <v/>
      </c>
      <c r="F2797" s="40" t="s">
        <v>12301</v>
      </c>
      <c r="G2797" s="40" t="s">
        <v>12302</v>
      </c>
      <c r="H2797" s="167">
        <v>0.2</v>
      </c>
      <c r="I2797" s="40" t="s">
        <v>5898</v>
      </c>
    </row>
    <row r="2798" spans="3:9" x14ac:dyDescent="0.15">
      <c r="C2798" s="40" t="str">
        <f>IFERROR(IF(AND(I2798&lt;&gt;"",I2798&gt;=$E$2),MAX($C$4:C2797)+1,""),"")</f>
        <v/>
      </c>
      <c r="D2798" s="99" t="str">
        <f>IFERROR(IF(AND(H2798&lt;&gt;"",H2798&gt;=$E$2),MAX($D$4:D2797)+1,""),"")</f>
        <v/>
      </c>
      <c r="F2798" s="40" t="s">
        <v>12303</v>
      </c>
      <c r="G2798" s="40" t="s">
        <v>12304</v>
      </c>
      <c r="H2798" s="167" t="s">
        <v>5898</v>
      </c>
      <c r="I2798" s="40" t="s">
        <v>5898</v>
      </c>
    </row>
    <row r="2799" spans="3:9" x14ac:dyDescent="0.15">
      <c r="C2799" s="40" t="str">
        <f>IFERROR(IF(AND(I2799&lt;&gt;"",I2799&gt;=$E$2),MAX($C$4:C2798)+1,""),"")</f>
        <v/>
      </c>
      <c r="D2799" s="99" t="str">
        <f>IFERROR(IF(AND(H2799&lt;&gt;"",H2799&gt;=$E$2),MAX($D$4:D2798)+1,""),"")</f>
        <v/>
      </c>
      <c r="F2799" s="40" t="s">
        <v>12305</v>
      </c>
      <c r="G2799" s="40" t="s">
        <v>12306</v>
      </c>
      <c r="H2799" s="167" t="s">
        <v>5898</v>
      </c>
      <c r="I2799" s="40" t="s">
        <v>5898</v>
      </c>
    </row>
    <row r="2800" spans="3:9" x14ac:dyDescent="0.15">
      <c r="C2800" s="40" t="str">
        <f>IFERROR(IF(AND(I2800&lt;&gt;"",I2800&gt;=$E$2),MAX($C$4:C2799)+1,""),"")</f>
        <v/>
      </c>
      <c r="D2800" s="99" t="str">
        <f>IFERROR(IF(AND(H2800&lt;&gt;"",H2800&gt;=$E$2),MAX($D$4:D2799)+1,""),"")</f>
        <v/>
      </c>
      <c r="F2800" s="40" t="s">
        <v>12307</v>
      </c>
      <c r="G2800" s="40" t="s">
        <v>12308</v>
      </c>
      <c r="H2800" s="167" t="s">
        <v>5898</v>
      </c>
      <c r="I2800" s="40" t="s">
        <v>5898</v>
      </c>
    </row>
    <row r="2801" spans="3:9" x14ac:dyDescent="0.15">
      <c r="C2801" s="40" t="str">
        <f>IFERROR(IF(AND(I2801&lt;&gt;"",I2801&gt;=$E$2),MAX($C$4:C2800)+1,""),"")</f>
        <v/>
      </c>
      <c r="D2801" s="99" t="str">
        <f>IFERROR(IF(AND(H2801&lt;&gt;"",H2801&gt;=$E$2),MAX($D$4:D2800)+1,""),"")</f>
        <v/>
      </c>
      <c r="F2801" s="40" t="s">
        <v>12309</v>
      </c>
      <c r="G2801" s="40" t="s">
        <v>12310</v>
      </c>
      <c r="H2801" s="167" t="s">
        <v>5898</v>
      </c>
      <c r="I2801" s="40" t="s">
        <v>5898</v>
      </c>
    </row>
    <row r="2802" spans="3:9" x14ac:dyDescent="0.15">
      <c r="C2802" s="40" t="str">
        <f>IFERROR(IF(AND(I2802&lt;&gt;"",I2802&gt;=$E$2),MAX($C$4:C2801)+1,""),"")</f>
        <v/>
      </c>
      <c r="D2802" s="99" t="str">
        <f>IFERROR(IF(AND(H2802&lt;&gt;"",H2802&gt;=$E$2),MAX($D$4:D2801)+1,""),"")</f>
        <v/>
      </c>
      <c r="F2802" s="40" t="s">
        <v>12311</v>
      </c>
      <c r="G2802" s="40" t="s">
        <v>12312</v>
      </c>
      <c r="H2802" s="167" t="s">
        <v>5898</v>
      </c>
      <c r="I2802" s="40" t="s">
        <v>5898</v>
      </c>
    </row>
    <row r="2803" spans="3:9" x14ac:dyDescent="0.15">
      <c r="C2803" s="40" t="str">
        <f>IFERROR(IF(AND(I2803&lt;&gt;"",I2803&gt;=$E$2),MAX($C$4:C2802)+1,""),"")</f>
        <v/>
      </c>
      <c r="D2803" s="99" t="str">
        <f>IFERROR(IF(AND(H2803&lt;&gt;"",H2803&gt;=$E$2),MAX($D$4:D2802)+1,""),"")</f>
        <v/>
      </c>
      <c r="F2803" s="40" t="s">
        <v>12313</v>
      </c>
      <c r="G2803" s="40" t="s">
        <v>12314</v>
      </c>
      <c r="H2803" s="167" t="s">
        <v>5898</v>
      </c>
      <c r="I2803" s="40" t="s">
        <v>5898</v>
      </c>
    </row>
    <row r="2804" spans="3:9" x14ac:dyDescent="0.15">
      <c r="C2804" s="40" t="str">
        <f>IFERROR(IF(AND(I2804&lt;&gt;"",I2804&gt;=$E$2),MAX($C$4:C2803)+1,""),"")</f>
        <v/>
      </c>
      <c r="D2804" s="99" t="str">
        <f>IFERROR(IF(AND(H2804&lt;&gt;"",H2804&gt;=$E$2),MAX($D$4:D2803)+1,""),"")</f>
        <v/>
      </c>
      <c r="F2804" s="40" t="s">
        <v>12315</v>
      </c>
      <c r="G2804" s="40" t="s">
        <v>12316</v>
      </c>
      <c r="H2804" s="167" t="s">
        <v>5898</v>
      </c>
      <c r="I2804" s="40" t="s">
        <v>5898</v>
      </c>
    </row>
    <row r="2805" spans="3:9" x14ac:dyDescent="0.15">
      <c r="C2805" s="40" t="str">
        <f>IFERROR(IF(AND(I2805&lt;&gt;"",I2805&gt;=$E$2),MAX($C$4:C2804)+1,""),"")</f>
        <v/>
      </c>
      <c r="D2805" s="99" t="str">
        <f>IFERROR(IF(AND(H2805&lt;&gt;"",H2805&gt;=$E$2),MAX($D$4:D2804)+1,""),"")</f>
        <v/>
      </c>
      <c r="F2805" s="40" t="s">
        <v>12317</v>
      </c>
      <c r="G2805" s="40" t="s">
        <v>12318</v>
      </c>
      <c r="H2805" s="167" t="s">
        <v>5898</v>
      </c>
      <c r="I2805" s="40" t="s">
        <v>5898</v>
      </c>
    </row>
    <row r="2806" spans="3:9" x14ac:dyDescent="0.15">
      <c r="C2806" s="40" t="str">
        <f>IFERROR(IF(AND(I2806&lt;&gt;"",I2806&gt;=$E$2),MAX($C$4:C2805)+1,""),"")</f>
        <v/>
      </c>
      <c r="D2806" s="99" t="str">
        <f>IFERROR(IF(AND(H2806&lt;&gt;"",H2806&gt;=$E$2),MAX($D$4:D2805)+1,""),"")</f>
        <v/>
      </c>
      <c r="F2806" s="40" t="s">
        <v>12319</v>
      </c>
      <c r="G2806" s="40" t="s">
        <v>12320</v>
      </c>
      <c r="H2806" s="167" t="s">
        <v>5898</v>
      </c>
      <c r="I2806" s="40" t="s">
        <v>5898</v>
      </c>
    </row>
    <row r="2807" spans="3:9" x14ac:dyDescent="0.15">
      <c r="C2807" s="40" t="str">
        <f>IFERROR(IF(AND(I2807&lt;&gt;"",I2807&gt;=$E$2),MAX($C$4:C2806)+1,""),"")</f>
        <v/>
      </c>
      <c r="D2807" s="99" t="str">
        <f>IFERROR(IF(AND(H2807&lt;&gt;"",H2807&gt;=$E$2),MAX($D$4:D2806)+1,""),"")</f>
        <v/>
      </c>
      <c r="F2807" s="40" t="s">
        <v>12321</v>
      </c>
      <c r="G2807" s="40" t="s">
        <v>12322</v>
      </c>
      <c r="H2807" s="167" t="s">
        <v>5898</v>
      </c>
      <c r="I2807" s="40" t="s">
        <v>5898</v>
      </c>
    </row>
    <row r="2808" spans="3:9" x14ac:dyDescent="0.15">
      <c r="C2808" s="40" t="str">
        <f>IFERROR(IF(AND(I2808&lt;&gt;"",I2808&gt;=$E$2),MAX($C$4:C2807)+1,""),"")</f>
        <v/>
      </c>
      <c r="D2808" s="99" t="str">
        <f>IFERROR(IF(AND(H2808&lt;&gt;"",H2808&gt;=$E$2),MAX($D$4:D2807)+1,""),"")</f>
        <v/>
      </c>
      <c r="F2808" s="40" t="s">
        <v>12323</v>
      </c>
      <c r="G2808" s="40" t="s">
        <v>12324</v>
      </c>
      <c r="H2808" s="167">
        <v>1</v>
      </c>
      <c r="I2808" s="40" t="s">
        <v>5898</v>
      </c>
    </row>
    <row r="2809" spans="3:9" x14ac:dyDescent="0.15">
      <c r="C2809" s="40" t="str">
        <f>IFERROR(IF(AND(I2809&lt;&gt;"",I2809&gt;=$E$2),MAX($C$4:C2808)+1,""),"")</f>
        <v/>
      </c>
      <c r="D2809" s="99" t="str">
        <f>IFERROR(IF(AND(H2809&lt;&gt;"",H2809&gt;=$E$2),MAX($D$4:D2808)+1,""),"")</f>
        <v/>
      </c>
      <c r="F2809" s="40" t="s">
        <v>12325</v>
      </c>
      <c r="G2809" s="40" t="s">
        <v>12326</v>
      </c>
      <c r="H2809" s="167" t="s">
        <v>5898</v>
      </c>
      <c r="I2809" s="40" t="s">
        <v>5898</v>
      </c>
    </row>
    <row r="2810" spans="3:9" x14ac:dyDescent="0.15">
      <c r="C2810" s="40" t="str">
        <f>IFERROR(IF(AND(I2810&lt;&gt;"",I2810&gt;=$E$2),MAX($C$4:C2809)+1,""),"")</f>
        <v/>
      </c>
      <c r="D2810" s="99" t="str">
        <f>IFERROR(IF(AND(H2810&lt;&gt;"",H2810&gt;=$E$2),MAX($D$4:D2809)+1,""),"")</f>
        <v/>
      </c>
      <c r="F2810" s="40" t="s">
        <v>12327</v>
      </c>
      <c r="G2810" s="40" t="s">
        <v>12328</v>
      </c>
      <c r="H2810" s="167" t="s">
        <v>5898</v>
      </c>
      <c r="I2810" s="40" t="s">
        <v>5898</v>
      </c>
    </row>
    <row r="2811" spans="3:9" x14ac:dyDescent="0.15">
      <c r="C2811" s="40" t="str">
        <f>IFERROR(IF(AND(I2811&lt;&gt;"",I2811&gt;=$E$2),MAX($C$4:C2810)+1,""),"")</f>
        <v/>
      </c>
      <c r="D2811" s="99" t="str">
        <f>IFERROR(IF(AND(H2811&lt;&gt;"",H2811&gt;=$E$2),MAX($D$4:D2810)+1,""),"")</f>
        <v/>
      </c>
      <c r="F2811" s="40" t="s">
        <v>12329</v>
      </c>
      <c r="G2811" s="40" t="s">
        <v>12330</v>
      </c>
      <c r="H2811" s="167" t="s">
        <v>5898</v>
      </c>
      <c r="I2811" s="40" t="s">
        <v>5898</v>
      </c>
    </row>
    <row r="2812" spans="3:9" x14ac:dyDescent="0.15">
      <c r="C2812" s="40" t="str">
        <f>IFERROR(IF(AND(I2812&lt;&gt;"",I2812&gt;=$E$2),MAX($C$4:C2811)+1,""),"")</f>
        <v/>
      </c>
      <c r="D2812" s="99" t="str">
        <f>IFERROR(IF(AND(H2812&lt;&gt;"",H2812&gt;=$E$2),MAX($D$4:D2811)+1,""),"")</f>
        <v/>
      </c>
      <c r="F2812" s="40" t="s">
        <v>12331</v>
      </c>
      <c r="G2812" s="40" t="s">
        <v>12332</v>
      </c>
      <c r="H2812" s="167">
        <v>1</v>
      </c>
      <c r="I2812" s="40" t="s">
        <v>5898</v>
      </c>
    </row>
    <row r="2813" spans="3:9" x14ac:dyDescent="0.15">
      <c r="C2813" s="40" t="str">
        <f>IFERROR(IF(AND(I2813&lt;&gt;"",I2813&gt;=$E$2),MAX($C$4:C2812)+1,""),"")</f>
        <v/>
      </c>
      <c r="D2813" s="99" t="str">
        <f>IFERROR(IF(AND(H2813&lt;&gt;"",H2813&gt;=$E$2),MAX($D$4:D2812)+1,""),"")</f>
        <v/>
      </c>
      <c r="F2813" s="40" t="s">
        <v>12333</v>
      </c>
      <c r="G2813" s="40" t="s">
        <v>12334</v>
      </c>
      <c r="H2813" s="167" t="s">
        <v>5898</v>
      </c>
      <c r="I2813" s="40" t="s">
        <v>5898</v>
      </c>
    </row>
    <row r="2814" spans="3:9" x14ac:dyDescent="0.15">
      <c r="C2814" s="40" t="str">
        <f>IFERROR(IF(AND(I2814&lt;&gt;"",I2814&gt;=$E$2),MAX($C$4:C2813)+1,""),"")</f>
        <v/>
      </c>
      <c r="D2814" s="99" t="str">
        <f>IFERROR(IF(AND(H2814&lt;&gt;"",H2814&gt;=$E$2),MAX($D$4:D2813)+1,""),"")</f>
        <v/>
      </c>
      <c r="F2814" s="40" t="s">
        <v>12335</v>
      </c>
      <c r="G2814" s="40" t="s">
        <v>12336</v>
      </c>
      <c r="H2814" s="167" t="s">
        <v>5898</v>
      </c>
      <c r="I2814" s="40" t="s">
        <v>5898</v>
      </c>
    </row>
    <row r="2815" spans="3:9" x14ac:dyDescent="0.15">
      <c r="C2815" s="40" t="str">
        <f>IFERROR(IF(AND(I2815&lt;&gt;"",I2815&gt;=$E$2),MAX($C$4:C2814)+1,""),"")</f>
        <v/>
      </c>
      <c r="D2815" s="99" t="str">
        <f>IFERROR(IF(AND(H2815&lt;&gt;"",H2815&gt;=$E$2),MAX($D$4:D2814)+1,""),"")</f>
        <v/>
      </c>
      <c r="F2815" s="40" t="s">
        <v>12337</v>
      </c>
      <c r="G2815" s="40" t="s">
        <v>12338</v>
      </c>
      <c r="H2815" s="167" t="s">
        <v>5898</v>
      </c>
      <c r="I2815" s="40" t="s">
        <v>5898</v>
      </c>
    </row>
    <row r="2816" spans="3:9" x14ac:dyDescent="0.15">
      <c r="C2816" s="40" t="str">
        <f>IFERROR(IF(AND(I2816&lt;&gt;"",I2816&gt;=$E$2),MAX($C$4:C2815)+1,""),"")</f>
        <v/>
      </c>
      <c r="D2816" s="99" t="str">
        <f>IFERROR(IF(AND(H2816&lt;&gt;"",H2816&gt;=$E$2),MAX($D$4:D2815)+1,""),"")</f>
        <v/>
      </c>
      <c r="F2816" s="40" t="s">
        <v>12339</v>
      </c>
      <c r="G2816" s="40" t="s">
        <v>12340</v>
      </c>
      <c r="H2816" s="167" t="s">
        <v>5898</v>
      </c>
      <c r="I2816" s="40" t="s">
        <v>5898</v>
      </c>
    </row>
    <row r="2817" spans="3:9" x14ac:dyDescent="0.15">
      <c r="C2817" s="40" t="str">
        <f>IFERROR(IF(AND(I2817&lt;&gt;"",I2817&gt;=$E$2),MAX($C$4:C2816)+1,""),"")</f>
        <v/>
      </c>
      <c r="D2817" s="99" t="str">
        <f>IFERROR(IF(AND(H2817&lt;&gt;"",H2817&gt;=$E$2),MAX($D$4:D2816)+1,""),"")</f>
        <v/>
      </c>
      <c r="F2817" s="40" t="s">
        <v>12341</v>
      </c>
      <c r="G2817" s="40" t="s">
        <v>12342</v>
      </c>
      <c r="H2817" s="167" t="s">
        <v>5898</v>
      </c>
      <c r="I2817" s="40" t="s">
        <v>5898</v>
      </c>
    </row>
    <row r="2818" spans="3:9" x14ac:dyDescent="0.15">
      <c r="C2818" s="40" t="str">
        <f>IFERROR(IF(AND(I2818&lt;&gt;"",I2818&gt;=$E$2),MAX($C$4:C2817)+1,""),"")</f>
        <v/>
      </c>
      <c r="D2818" s="99" t="str">
        <f>IFERROR(IF(AND(H2818&lt;&gt;"",H2818&gt;=$E$2),MAX($D$4:D2817)+1,""),"")</f>
        <v/>
      </c>
      <c r="F2818" s="40" t="s">
        <v>12343</v>
      </c>
      <c r="G2818" s="40" t="s">
        <v>12344</v>
      </c>
      <c r="H2818" s="167" t="s">
        <v>5898</v>
      </c>
      <c r="I2818" s="40" t="s">
        <v>5898</v>
      </c>
    </row>
    <row r="2819" spans="3:9" x14ac:dyDescent="0.15">
      <c r="C2819" s="40" t="str">
        <f>IFERROR(IF(AND(I2819&lt;&gt;"",I2819&gt;=$E$2),MAX($C$4:C2818)+1,""),"")</f>
        <v/>
      </c>
      <c r="D2819" s="99" t="str">
        <f>IFERROR(IF(AND(H2819&lt;&gt;"",H2819&gt;=$E$2),MAX($D$4:D2818)+1,""),"")</f>
        <v/>
      </c>
      <c r="F2819" s="40" t="s">
        <v>12345</v>
      </c>
      <c r="G2819" s="40" t="s">
        <v>12346</v>
      </c>
      <c r="H2819" s="167" t="s">
        <v>5898</v>
      </c>
      <c r="I2819" s="40" t="s">
        <v>5898</v>
      </c>
    </row>
    <row r="2820" spans="3:9" x14ac:dyDescent="0.15">
      <c r="C2820" s="40" t="str">
        <f>IFERROR(IF(AND(I2820&lt;&gt;"",I2820&gt;=$E$2),MAX($C$4:C2819)+1,""),"")</f>
        <v/>
      </c>
      <c r="D2820" s="99" t="str">
        <f>IFERROR(IF(AND(H2820&lt;&gt;"",H2820&gt;=$E$2),MAX($D$4:D2819)+1,""),"")</f>
        <v/>
      </c>
      <c r="F2820" s="40" t="s">
        <v>12347</v>
      </c>
      <c r="G2820" s="40" t="s">
        <v>12348</v>
      </c>
      <c r="H2820" s="167" t="s">
        <v>5898</v>
      </c>
      <c r="I2820" s="40" t="s">
        <v>5898</v>
      </c>
    </row>
    <row r="2821" spans="3:9" x14ac:dyDescent="0.15">
      <c r="C2821" s="40" t="str">
        <f>IFERROR(IF(AND(I2821&lt;&gt;"",I2821&gt;=$E$2),MAX($C$4:C2820)+1,""),"")</f>
        <v/>
      </c>
      <c r="D2821" s="99" t="str">
        <f>IFERROR(IF(AND(H2821&lt;&gt;"",H2821&gt;=$E$2),MAX($D$4:D2820)+1,""),"")</f>
        <v/>
      </c>
      <c r="F2821" s="40" t="s">
        <v>12349</v>
      </c>
      <c r="G2821" s="40" t="s">
        <v>12350</v>
      </c>
      <c r="H2821" s="167">
        <v>1.3</v>
      </c>
      <c r="I2821" s="40" t="s">
        <v>5898</v>
      </c>
    </row>
    <row r="2822" spans="3:9" x14ac:dyDescent="0.15">
      <c r="C2822" s="40" t="str">
        <f>IFERROR(IF(AND(I2822&lt;&gt;"",I2822&gt;=$E$2),MAX($C$4:C2821)+1,""),"")</f>
        <v/>
      </c>
      <c r="D2822" s="99" t="str">
        <f>IFERROR(IF(AND(H2822&lt;&gt;"",H2822&gt;=$E$2),MAX($D$4:D2821)+1,""),"")</f>
        <v/>
      </c>
      <c r="F2822" s="40" t="s">
        <v>12351</v>
      </c>
      <c r="G2822" s="40" t="s">
        <v>12352</v>
      </c>
      <c r="H2822" s="167" t="s">
        <v>5898</v>
      </c>
      <c r="I2822" s="40" t="s">
        <v>5898</v>
      </c>
    </row>
    <row r="2823" spans="3:9" x14ac:dyDescent="0.15">
      <c r="C2823" s="40" t="str">
        <f>IFERROR(IF(AND(I2823&lt;&gt;"",I2823&gt;=$E$2),MAX($C$4:C2822)+1,""),"")</f>
        <v/>
      </c>
      <c r="D2823" s="99" t="str">
        <f>IFERROR(IF(AND(H2823&lt;&gt;"",H2823&gt;=$E$2),MAX($D$4:D2822)+1,""),"")</f>
        <v/>
      </c>
      <c r="F2823" s="40" t="s">
        <v>12353</v>
      </c>
      <c r="G2823" s="40" t="s">
        <v>12354</v>
      </c>
      <c r="H2823" s="167" t="s">
        <v>5898</v>
      </c>
      <c r="I2823" s="40" t="s">
        <v>5898</v>
      </c>
    </row>
    <row r="2824" spans="3:9" x14ac:dyDescent="0.15">
      <c r="C2824" s="40" t="str">
        <f>IFERROR(IF(AND(I2824&lt;&gt;"",I2824&gt;=$E$2),MAX($C$4:C2823)+1,""),"")</f>
        <v/>
      </c>
      <c r="D2824" s="99" t="str">
        <f>IFERROR(IF(AND(H2824&lt;&gt;"",H2824&gt;=$E$2),MAX($D$4:D2823)+1,""),"")</f>
        <v/>
      </c>
      <c r="F2824" s="40" t="s">
        <v>12355</v>
      </c>
      <c r="G2824" s="40" t="s">
        <v>12356</v>
      </c>
      <c r="H2824" s="167" t="s">
        <v>5898</v>
      </c>
      <c r="I2824" s="40" t="s">
        <v>5898</v>
      </c>
    </row>
    <row r="2825" spans="3:9" x14ac:dyDescent="0.15">
      <c r="C2825" s="40" t="str">
        <f>IFERROR(IF(AND(I2825&lt;&gt;"",I2825&gt;=$E$2),MAX($C$4:C2824)+1,""),"")</f>
        <v/>
      </c>
      <c r="D2825" s="99" t="str">
        <f>IFERROR(IF(AND(H2825&lt;&gt;"",H2825&gt;=$E$2),MAX($D$4:D2824)+1,""),"")</f>
        <v/>
      </c>
      <c r="F2825" s="40" t="s">
        <v>12357</v>
      </c>
      <c r="G2825" s="40" t="s">
        <v>12358</v>
      </c>
      <c r="H2825" s="167" t="s">
        <v>5898</v>
      </c>
      <c r="I2825" s="40" t="s">
        <v>5898</v>
      </c>
    </row>
    <row r="2826" spans="3:9" x14ac:dyDescent="0.15">
      <c r="C2826" s="40" t="str">
        <f>IFERROR(IF(AND(I2826&lt;&gt;"",I2826&gt;=$E$2),MAX($C$4:C2825)+1,""),"")</f>
        <v/>
      </c>
      <c r="D2826" s="99" t="str">
        <f>IFERROR(IF(AND(H2826&lt;&gt;"",H2826&gt;=$E$2),MAX($D$4:D2825)+1,""),"")</f>
        <v/>
      </c>
      <c r="F2826" s="40" t="s">
        <v>12359</v>
      </c>
      <c r="G2826" s="40" t="s">
        <v>12360</v>
      </c>
      <c r="H2826" s="167" t="s">
        <v>5898</v>
      </c>
      <c r="I2826" s="40" t="s">
        <v>5898</v>
      </c>
    </row>
    <row r="2827" spans="3:9" x14ac:dyDescent="0.15">
      <c r="C2827" s="40" t="str">
        <f>IFERROR(IF(AND(I2827&lt;&gt;"",I2827&gt;=$E$2),MAX($C$4:C2826)+1,""),"")</f>
        <v/>
      </c>
      <c r="D2827" s="99" t="str">
        <f>IFERROR(IF(AND(H2827&lt;&gt;"",H2827&gt;=$E$2),MAX($D$4:D2826)+1,""),"")</f>
        <v/>
      </c>
      <c r="F2827" s="40" t="s">
        <v>12361</v>
      </c>
      <c r="G2827" s="40" t="s">
        <v>12362</v>
      </c>
      <c r="H2827" s="167" t="s">
        <v>5898</v>
      </c>
      <c r="I2827" s="40" t="s">
        <v>5898</v>
      </c>
    </row>
    <row r="2828" spans="3:9" x14ac:dyDescent="0.15">
      <c r="C2828" s="40" t="str">
        <f>IFERROR(IF(AND(I2828&lt;&gt;"",I2828&gt;=$E$2),MAX($C$4:C2827)+1,""),"")</f>
        <v/>
      </c>
      <c r="D2828" s="99" t="str">
        <f>IFERROR(IF(AND(H2828&lt;&gt;"",H2828&gt;=$E$2),MAX($D$4:D2827)+1,""),"")</f>
        <v/>
      </c>
      <c r="F2828" s="40" t="s">
        <v>12363</v>
      </c>
      <c r="G2828" s="40" t="s">
        <v>12364</v>
      </c>
      <c r="H2828" s="167" t="s">
        <v>5898</v>
      </c>
      <c r="I2828" s="40" t="s">
        <v>5898</v>
      </c>
    </row>
    <row r="2829" spans="3:9" x14ac:dyDescent="0.15">
      <c r="C2829" s="40" t="str">
        <f>IFERROR(IF(AND(I2829&lt;&gt;"",I2829&gt;=$E$2),MAX($C$4:C2828)+1,""),"")</f>
        <v/>
      </c>
      <c r="D2829" s="99" t="str">
        <f>IFERROR(IF(AND(H2829&lt;&gt;"",H2829&gt;=$E$2),MAX($D$4:D2828)+1,""),"")</f>
        <v/>
      </c>
      <c r="F2829" s="40" t="s">
        <v>12365</v>
      </c>
      <c r="G2829" s="40" t="s">
        <v>12366</v>
      </c>
      <c r="H2829" s="167" t="s">
        <v>5898</v>
      </c>
      <c r="I2829" s="40" t="s">
        <v>5898</v>
      </c>
    </row>
    <row r="2830" spans="3:9" x14ac:dyDescent="0.15">
      <c r="C2830" s="40" t="str">
        <f>IFERROR(IF(AND(I2830&lt;&gt;"",I2830&gt;=$E$2),MAX($C$4:C2829)+1,""),"")</f>
        <v/>
      </c>
      <c r="D2830" s="99" t="str">
        <f>IFERROR(IF(AND(H2830&lt;&gt;"",H2830&gt;=$E$2),MAX($D$4:D2829)+1,""),"")</f>
        <v/>
      </c>
      <c r="F2830" s="40" t="s">
        <v>12367</v>
      </c>
      <c r="G2830" s="40" t="s">
        <v>12368</v>
      </c>
      <c r="H2830" s="167" t="s">
        <v>5898</v>
      </c>
      <c r="I2830" s="40" t="s">
        <v>5898</v>
      </c>
    </row>
    <row r="2831" spans="3:9" x14ac:dyDescent="0.15">
      <c r="C2831" s="40" t="str">
        <f>IFERROR(IF(AND(I2831&lt;&gt;"",I2831&gt;=$E$2),MAX($C$4:C2830)+1,""),"")</f>
        <v/>
      </c>
      <c r="D2831" s="99" t="str">
        <f>IFERROR(IF(AND(H2831&lt;&gt;"",H2831&gt;=$E$2),MAX($D$4:D2830)+1,""),"")</f>
        <v/>
      </c>
      <c r="F2831" s="40" t="s">
        <v>12369</v>
      </c>
      <c r="G2831" s="40" t="s">
        <v>12370</v>
      </c>
      <c r="H2831" s="167" t="s">
        <v>5898</v>
      </c>
      <c r="I2831" s="40" t="s">
        <v>5898</v>
      </c>
    </row>
    <row r="2832" spans="3:9" x14ac:dyDescent="0.15">
      <c r="C2832" s="40" t="str">
        <f>IFERROR(IF(AND(I2832&lt;&gt;"",I2832&gt;=$E$2),MAX($C$4:C2831)+1,""),"")</f>
        <v/>
      </c>
      <c r="D2832" s="99" t="str">
        <f>IFERROR(IF(AND(H2832&lt;&gt;"",H2832&gt;=$E$2),MAX($D$4:D2831)+1,""),"")</f>
        <v/>
      </c>
      <c r="F2832" s="40" t="s">
        <v>12371</v>
      </c>
      <c r="G2832" s="40" t="s">
        <v>12372</v>
      </c>
      <c r="H2832" s="167" t="s">
        <v>5898</v>
      </c>
      <c r="I2832" s="40" t="s">
        <v>5898</v>
      </c>
    </row>
    <row r="2833" spans="3:9" x14ac:dyDescent="0.15">
      <c r="C2833" s="40" t="str">
        <f>IFERROR(IF(AND(I2833&lt;&gt;"",I2833&gt;=$E$2),MAX($C$4:C2832)+1,""),"")</f>
        <v/>
      </c>
      <c r="D2833" s="99" t="str">
        <f>IFERROR(IF(AND(H2833&lt;&gt;"",H2833&gt;=$E$2),MAX($D$4:D2832)+1,""),"")</f>
        <v/>
      </c>
      <c r="F2833" s="40" t="s">
        <v>12373</v>
      </c>
      <c r="G2833" s="40" t="s">
        <v>12374</v>
      </c>
      <c r="H2833" s="167" t="s">
        <v>5898</v>
      </c>
      <c r="I2833" s="40" t="s">
        <v>5898</v>
      </c>
    </row>
    <row r="2834" spans="3:9" x14ac:dyDescent="0.15">
      <c r="C2834" s="40" t="str">
        <f>IFERROR(IF(AND(I2834&lt;&gt;"",I2834&gt;=$E$2),MAX($C$4:C2833)+1,""),"")</f>
        <v/>
      </c>
      <c r="D2834" s="99" t="str">
        <f>IFERROR(IF(AND(H2834&lt;&gt;"",H2834&gt;=$E$2),MAX($D$4:D2833)+1,""),"")</f>
        <v/>
      </c>
      <c r="F2834" s="40" t="s">
        <v>12375</v>
      </c>
      <c r="G2834" s="40" t="s">
        <v>12376</v>
      </c>
      <c r="H2834" s="167" t="s">
        <v>5898</v>
      </c>
      <c r="I2834" s="40" t="s">
        <v>5898</v>
      </c>
    </row>
    <row r="2835" spans="3:9" x14ac:dyDescent="0.15">
      <c r="C2835" s="40" t="str">
        <f>IFERROR(IF(AND(I2835&lt;&gt;"",I2835&gt;=$E$2),MAX($C$4:C2834)+1,""),"")</f>
        <v/>
      </c>
      <c r="D2835" s="99" t="str">
        <f>IFERROR(IF(AND(H2835&lt;&gt;"",H2835&gt;=$E$2),MAX($D$4:D2834)+1,""),"")</f>
        <v/>
      </c>
      <c r="F2835" s="40" t="s">
        <v>12377</v>
      </c>
      <c r="G2835" s="40" t="s">
        <v>12378</v>
      </c>
      <c r="H2835" s="167" t="s">
        <v>5898</v>
      </c>
      <c r="I2835" s="40" t="s">
        <v>5898</v>
      </c>
    </row>
    <row r="2836" spans="3:9" x14ac:dyDescent="0.15">
      <c r="C2836" s="40" t="str">
        <f>IFERROR(IF(AND(I2836&lt;&gt;"",I2836&gt;=$E$2),MAX($C$4:C2835)+1,""),"")</f>
        <v/>
      </c>
      <c r="D2836" s="99" t="str">
        <f>IFERROR(IF(AND(H2836&lt;&gt;"",H2836&gt;=$E$2),MAX($D$4:D2835)+1,""),"")</f>
        <v/>
      </c>
      <c r="F2836" s="40" t="s">
        <v>12379</v>
      </c>
      <c r="G2836" s="40" t="s">
        <v>12380</v>
      </c>
      <c r="H2836" s="167">
        <v>1</v>
      </c>
      <c r="I2836" s="40" t="s">
        <v>5898</v>
      </c>
    </row>
    <row r="2837" spans="3:9" x14ac:dyDescent="0.15">
      <c r="C2837" s="40" t="str">
        <f>IFERROR(IF(AND(I2837&lt;&gt;"",I2837&gt;=$E$2),MAX($C$4:C2836)+1,""),"")</f>
        <v/>
      </c>
      <c r="D2837" s="99" t="str">
        <f>IFERROR(IF(AND(H2837&lt;&gt;"",H2837&gt;=$E$2),MAX($D$4:D2836)+1,""),"")</f>
        <v/>
      </c>
      <c r="F2837" s="40" t="s">
        <v>12381</v>
      </c>
      <c r="G2837" s="40" t="s">
        <v>12382</v>
      </c>
      <c r="H2837" s="167" t="s">
        <v>5898</v>
      </c>
      <c r="I2837" s="40" t="s">
        <v>5898</v>
      </c>
    </row>
    <row r="2838" spans="3:9" x14ac:dyDescent="0.15">
      <c r="C2838" s="40" t="str">
        <f>IFERROR(IF(AND(I2838&lt;&gt;"",I2838&gt;=$E$2),MAX($C$4:C2837)+1,""),"")</f>
        <v/>
      </c>
      <c r="D2838" s="99" t="str">
        <f>IFERROR(IF(AND(H2838&lt;&gt;"",H2838&gt;=$E$2),MAX($D$4:D2837)+1,""),"")</f>
        <v/>
      </c>
      <c r="F2838" s="40" t="s">
        <v>12383</v>
      </c>
      <c r="G2838" s="40" t="s">
        <v>12384</v>
      </c>
      <c r="H2838" s="167" t="s">
        <v>5898</v>
      </c>
      <c r="I2838" s="40" t="s">
        <v>5898</v>
      </c>
    </row>
    <row r="2839" spans="3:9" x14ac:dyDescent="0.15">
      <c r="C2839" s="40" t="str">
        <f>IFERROR(IF(AND(I2839&lt;&gt;"",I2839&gt;=$E$2),MAX($C$4:C2838)+1,""),"")</f>
        <v/>
      </c>
      <c r="D2839" s="99" t="str">
        <f>IFERROR(IF(AND(H2839&lt;&gt;"",H2839&gt;=$E$2),MAX($D$4:D2838)+1,""),"")</f>
        <v/>
      </c>
      <c r="F2839" s="40" t="s">
        <v>12385</v>
      </c>
      <c r="G2839" s="40" t="s">
        <v>12386</v>
      </c>
      <c r="H2839" s="167" t="s">
        <v>5898</v>
      </c>
      <c r="I2839" s="40" t="s">
        <v>5898</v>
      </c>
    </row>
    <row r="2840" spans="3:9" x14ac:dyDescent="0.15">
      <c r="C2840" s="40" t="str">
        <f>IFERROR(IF(AND(I2840&lt;&gt;"",I2840&gt;=$E$2),MAX($C$4:C2839)+1,""),"")</f>
        <v/>
      </c>
      <c r="D2840" s="99" t="str">
        <f>IFERROR(IF(AND(H2840&lt;&gt;"",H2840&gt;=$E$2),MAX($D$4:D2839)+1,""),"")</f>
        <v/>
      </c>
      <c r="F2840" s="40" t="s">
        <v>12387</v>
      </c>
      <c r="G2840" s="40" t="s">
        <v>12388</v>
      </c>
      <c r="H2840" s="167" t="s">
        <v>5898</v>
      </c>
      <c r="I2840" s="40" t="s">
        <v>5898</v>
      </c>
    </row>
    <row r="2841" spans="3:9" x14ac:dyDescent="0.15">
      <c r="C2841" s="40" t="str">
        <f>IFERROR(IF(AND(I2841&lt;&gt;"",I2841&gt;=$E$2),MAX($C$4:C2840)+1,""),"")</f>
        <v/>
      </c>
      <c r="D2841" s="99" t="str">
        <f>IFERROR(IF(AND(H2841&lt;&gt;"",H2841&gt;=$E$2),MAX($D$4:D2840)+1,""),"")</f>
        <v/>
      </c>
      <c r="F2841" s="40" t="s">
        <v>12389</v>
      </c>
      <c r="G2841" s="40" t="s">
        <v>12390</v>
      </c>
      <c r="H2841" s="167" t="s">
        <v>5898</v>
      </c>
      <c r="I2841" s="40" t="s">
        <v>5898</v>
      </c>
    </row>
    <row r="2842" spans="3:9" x14ac:dyDescent="0.15">
      <c r="C2842" s="40" t="str">
        <f>IFERROR(IF(AND(I2842&lt;&gt;"",I2842&gt;=$E$2),MAX($C$4:C2841)+1,""),"")</f>
        <v/>
      </c>
      <c r="D2842" s="99" t="str">
        <f>IFERROR(IF(AND(H2842&lt;&gt;"",H2842&gt;=$E$2),MAX($D$4:D2841)+1,""),"")</f>
        <v/>
      </c>
      <c r="F2842" s="40" t="s">
        <v>12391</v>
      </c>
      <c r="G2842" s="40" t="s">
        <v>12392</v>
      </c>
      <c r="H2842" s="167" t="s">
        <v>5898</v>
      </c>
      <c r="I2842" s="40" t="s">
        <v>5898</v>
      </c>
    </row>
    <row r="2843" spans="3:9" x14ac:dyDescent="0.15">
      <c r="C2843" s="40" t="str">
        <f>IFERROR(IF(AND(I2843&lt;&gt;"",I2843&gt;=$E$2),MAX($C$4:C2842)+1,""),"")</f>
        <v/>
      </c>
      <c r="D2843" s="99" t="str">
        <f>IFERROR(IF(AND(H2843&lt;&gt;"",H2843&gt;=$E$2),MAX($D$4:D2842)+1,""),"")</f>
        <v/>
      </c>
      <c r="F2843" s="40" t="s">
        <v>12393</v>
      </c>
      <c r="G2843" s="40" t="s">
        <v>12394</v>
      </c>
      <c r="H2843" s="167" t="s">
        <v>5898</v>
      </c>
      <c r="I2843" s="40" t="s">
        <v>5898</v>
      </c>
    </row>
    <row r="2844" spans="3:9" x14ac:dyDescent="0.15">
      <c r="C2844" s="40" t="str">
        <f>IFERROR(IF(AND(I2844&lt;&gt;"",I2844&gt;=$E$2),MAX($C$4:C2843)+1,""),"")</f>
        <v/>
      </c>
      <c r="D2844" s="99" t="str">
        <f>IFERROR(IF(AND(H2844&lt;&gt;"",H2844&gt;=$E$2),MAX($D$4:D2843)+1,""),"")</f>
        <v/>
      </c>
      <c r="F2844" s="40" t="s">
        <v>12395</v>
      </c>
      <c r="G2844" s="40" t="s">
        <v>12396</v>
      </c>
      <c r="H2844" s="167" t="s">
        <v>5898</v>
      </c>
      <c r="I2844" s="40" t="s">
        <v>5898</v>
      </c>
    </row>
    <row r="2845" spans="3:9" x14ac:dyDescent="0.15">
      <c r="C2845" s="40" t="str">
        <f>IFERROR(IF(AND(I2845&lt;&gt;"",I2845&gt;=$E$2),MAX($C$4:C2844)+1,""),"")</f>
        <v/>
      </c>
      <c r="D2845" s="99" t="str">
        <f>IFERROR(IF(AND(H2845&lt;&gt;"",H2845&gt;=$E$2),MAX($D$4:D2844)+1,""),"")</f>
        <v/>
      </c>
      <c r="F2845" s="40" t="s">
        <v>12397</v>
      </c>
      <c r="G2845" s="40" t="s">
        <v>12398</v>
      </c>
      <c r="H2845" s="167" t="s">
        <v>5898</v>
      </c>
      <c r="I2845" s="40" t="s">
        <v>5898</v>
      </c>
    </row>
    <row r="2846" spans="3:9" x14ac:dyDescent="0.15">
      <c r="C2846" s="40" t="str">
        <f>IFERROR(IF(AND(I2846&lt;&gt;"",I2846&gt;=$E$2),MAX($C$4:C2845)+1,""),"")</f>
        <v/>
      </c>
      <c r="D2846" s="99" t="str">
        <f>IFERROR(IF(AND(H2846&lt;&gt;"",H2846&gt;=$E$2),MAX($D$4:D2845)+1,""),"")</f>
        <v/>
      </c>
      <c r="F2846" s="40" t="s">
        <v>12399</v>
      </c>
      <c r="G2846" s="40" t="s">
        <v>12400</v>
      </c>
      <c r="H2846" s="167" t="s">
        <v>5898</v>
      </c>
      <c r="I2846" s="40" t="s">
        <v>5898</v>
      </c>
    </row>
    <row r="2847" spans="3:9" x14ac:dyDescent="0.15">
      <c r="C2847" s="40" t="str">
        <f>IFERROR(IF(AND(I2847&lt;&gt;"",I2847&gt;=$E$2),MAX($C$4:C2846)+1,""),"")</f>
        <v/>
      </c>
      <c r="D2847" s="99" t="str">
        <f>IFERROR(IF(AND(H2847&lt;&gt;"",H2847&gt;=$E$2),MAX($D$4:D2846)+1,""),"")</f>
        <v/>
      </c>
      <c r="F2847" s="40" t="s">
        <v>12401</v>
      </c>
      <c r="G2847" s="40" t="s">
        <v>12402</v>
      </c>
      <c r="H2847" s="167">
        <v>1</v>
      </c>
      <c r="I2847" s="40" t="s">
        <v>5898</v>
      </c>
    </row>
    <row r="2848" spans="3:9" x14ac:dyDescent="0.15">
      <c r="C2848" s="40" t="str">
        <f>IFERROR(IF(AND(I2848&lt;&gt;"",I2848&gt;=$E$2),MAX($C$4:C2847)+1,""),"")</f>
        <v/>
      </c>
      <c r="D2848" s="99" t="str">
        <f>IFERROR(IF(AND(H2848&lt;&gt;"",H2848&gt;=$E$2),MAX($D$4:D2847)+1,""),"")</f>
        <v/>
      </c>
      <c r="F2848" s="40" t="s">
        <v>12403</v>
      </c>
      <c r="G2848" s="40" t="s">
        <v>12404</v>
      </c>
      <c r="H2848" s="167" t="s">
        <v>5898</v>
      </c>
      <c r="I2848" s="40" t="s">
        <v>5898</v>
      </c>
    </row>
    <row r="2849" spans="3:9" x14ac:dyDescent="0.15">
      <c r="C2849" s="40" t="str">
        <f>IFERROR(IF(AND(I2849&lt;&gt;"",I2849&gt;=$E$2),MAX($C$4:C2848)+1,""),"")</f>
        <v/>
      </c>
      <c r="D2849" s="99" t="str">
        <f>IFERROR(IF(AND(H2849&lt;&gt;"",H2849&gt;=$E$2),MAX($D$4:D2848)+1,""),"")</f>
        <v/>
      </c>
      <c r="F2849" s="40" t="s">
        <v>12405</v>
      </c>
      <c r="G2849" s="40" t="s">
        <v>12406</v>
      </c>
      <c r="H2849" s="167" t="s">
        <v>5898</v>
      </c>
      <c r="I2849" s="40" t="s">
        <v>5898</v>
      </c>
    </row>
    <row r="2850" spans="3:9" x14ac:dyDescent="0.15">
      <c r="C2850" s="40" t="str">
        <f>IFERROR(IF(AND(I2850&lt;&gt;"",I2850&gt;=$E$2),MAX($C$4:C2849)+1,""),"")</f>
        <v/>
      </c>
      <c r="D2850" s="99" t="str">
        <f>IFERROR(IF(AND(H2850&lt;&gt;"",H2850&gt;=$E$2),MAX($D$4:D2849)+1,""),"")</f>
        <v/>
      </c>
      <c r="F2850" s="40" t="s">
        <v>12407</v>
      </c>
      <c r="G2850" s="40" t="s">
        <v>12408</v>
      </c>
      <c r="H2850" s="167" t="s">
        <v>5898</v>
      </c>
      <c r="I2850" s="40" t="s">
        <v>5898</v>
      </c>
    </row>
    <row r="2851" spans="3:9" x14ac:dyDescent="0.15">
      <c r="C2851" s="40" t="str">
        <f>IFERROR(IF(AND(I2851&lt;&gt;"",I2851&gt;=$E$2),MAX($C$4:C2850)+1,""),"")</f>
        <v/>
      </c>
      <c r="D2851" s="99" t="str">
        <f>IFERROR(IF(AND(H2851&lt;&gt;"",H2851&gt;=$E$2),MAX($D$4:D2850)+1,""),"")</f>
        <v/>
      </c>
      <c r="F2851" s="40" t="s">
        <v>12409</v>
      </c>
      <c r="G2851" s="40" t="s">
        <v>12410</v>
      </c>
      <c r="H2851" s="167" t="s">
        <v>5898</v>
      </c>
      <c r="I2851" s="40" t="s">
        <v>5898</v>
      </c>
    </row>
    <row r="2852" spans="3:9" x14ac:dyDescent="0.15">
      <c r="C2852" s="40" t="str">
        <f>IFERROR(IF(AND(I2852&lt;&gt;"",I2852&gt;=$E$2),MAX($C$4:C2851)+1,""),"")</f>
        <v/>
      </c>
      <c r="D2852" s="99" t="str">
        <f>IFERROR(IF(AND(H2852&lt;&gt;"",H2852&gt;=$E$2),MAX($D$4:D2851)+1,""),"")</f>
        <v/>
      </c>
      <c r="F2852" s="40" t="s">
        <v>12411</v>
      </c>
      <c r="G2852" s="40" t="s">
        <v>12412</v>
      </c>
      <c r="H2852" s="167" t="s">
        <v>5898</v>
      </c>
      <c r="I2852" s="40" t="s">
        <v>5898</v>
      </c>
    </row>
    <row r="2853" spans="3:9" x14ac:dyDescent="0.15">
      <c r="C2853" s="40" t="str">
        <f>IFERROR(IF(AND(I2853&lt;&gt;"",I2853&gt;=$E$2),MAX($C$4:C2852)+1,""),"")</f>
        <v/>
      </c>
      <c r="D2853" s="99" t="str">
        <f>IFERROR(IF(AND(H2853&lt;&gt;"",H2853&gt;=$E$2),MAX($D$4:D2852)+1,""),"")</f>
        <v/>
      </c>
      <c r="F2853" s="40" t="s">
        <v>12413</v>
      </c>
      <c r="G2853" s="40" t="s">
        <v>12414</v>
      </c>
      <c r="H2853" s="167" t="s">
        <v>5898</v>
      </c>
      <c r="I2853" s="40" t="s">
        <v>5898</v>
      </c>
    </row>
    <row r="2854" spans="3:9" x14ac:dyDescent="0.15">
      <c r="C2854" s="40" t="str">
        <f>IFERROR(IF(AND(I2854&lt;&gt;"",I2854&gt;=$E$2),MAX($C$4:C2853)+1,""),"")</f>
        <v/>
      </c>
      <c r="D2854" s="99" t="str">
        <f>IFERROR(IF(AND(H2854&lt;&gt;"",H2854&gt;=$E$2),MAX($D$4:D2853)+1,""),"")</f>
        <v/>
      </c>
      <c r="F2854" s="40" t="s">
        <v>12415</v>
      </c>
      <c r="G2854" s="40" t="s">
        <v>12416</v>
      </c>
      <c r="H2854" s="167" t="s">
        <v>5898</v>
      </c>
      <c r="I2854" s="40" t="s">
        <v>5898</v>
      </c>
    </row>
    <row r="2855" spans="3:9" x14ac:dyDescent="0.15">
      <c r="C2855" s="40" t="str">
        <f>IFERROR(IF(AND(I2855&lt;&gt;"",I2855&gt;=$E$2),MAX($C$4:C2854)+1,""),"")</f>
        <v/>
      </c>
      <c r="D2855" s="99" t="str">
        <f>IFERROR(IF(AND(H2855&lt;&gt;"",H2855&gt;=$E$2),MAX($D$4:D2854)+1,""),"")</f>
        <v/>
      </c>
      <c r="F2855" s="40" t="s">
        <v>12417</v>
      </c>
      <c r="G2855" s="40" t="s">
        <v>12418</v>
      </c>
      <c r="H2855" s="167" t="s">
        <v>5898</v>
      </c>
      <c r="I2855" s="40" t="s">
        <v>5898</v>
      </c>
    </row>
    <row r="2856" spans="3:9" x14ac:dyDescent="0.15">
      <c r="C2856" s="40" t="str">
        <f>IFERROR(IF(AND(I2856&lt;&gt;"",I2856&gt;=$E$2),MAX($C$4:C2855)+1,""),"")</f>
        <v/>
      </c>
      <c r="D2856" s="99" t="str">
        <f>IFERROR(IF(AND(H2856&lt;&gt;"",H2856&gt;=$E$2),MAX($D$4:D2855)+1,""),"")</f>
        <v/>
      </c>
      <c r="F2856" s="40" t="s">
        <v>12419</v>
      </c>
      <c r="G2856" s="40" t="s">
        <v>12420</v>
      </c>
      <c r="H2856" s="167" t="s">
        <v>5898</v>
      </c>
      <c r="I2856" s="40" t="s">
        <v>5898</v>
      </c>
    </row>
    <row r="2857" spans="3:9" x14ac:dyDescent="0.15">
      <c r="C2857" s="40" t="str">
        <f>IFERROR(IF(AND(I2857&lt;&gt;"",I2857&gt;=$E$2),MAX($C$4:C2856)+1,""),"")</f>
        <v/>
      </c>
      <c r="D2857" s="99" t="str">
        <f>IFERROR(IF(AND(H2857&lt;&gt;"",H2857&gt;=$E$2),MAX($D$4:D2856)+1,""),"")</f>
        <v/>
      </c>
      <c r="F2857" s="40" t="s">
        <v>12421</v>
      </c>
      <c r="G2857" s="40" t="s">
        <v>12422</v>
      </c>
      <c r="H2857" s="167">
        <v>1</v>
      </c>
      <c r="I2857" s="40" t="s">
        <v>5898</v>
      </c>
    </row>
    <row r="2858" spans="3:9" x14ac:dyDescent="0.15">
      <c r="C2858" s="40" t="str">
        <f>IFERROR(IF(AND(I2858&lt;&gt;"",I2858&gt;=$E$2),MAX($C$4:C2857)+1,""),"")</f>
        <v/>
      </c>
      <c r="D2858" s="99" t="str">
        <f>IFERROR(IF(AND(H2858&lt;&gt;"",H2858&gt;=$E$2),MAX($D$4:D2857)+1,""),"")</f>
        <v/>
      </c>
      <c r="F2858" s="40" t="s">
        <v>12423</v>
      </c>
      <c r="G2858" s="40" t="s">
        <v>12424</v>
      </c>
      <c r="H2858" s="167" t="s">
        <v>5898</v>
      </c>
      <c r="I2858" s="40" t="s">
        <v>5898</v>
      </c>
    </row>
    <row r="2859" spans="3:9" x14ac:dyDescent="0.15">
      <c r="C2859" s="40" t="str">
        <f>IFERROR(IF(AND(I2859&lt;&gt;"",I2859&gt;=$E$2),MAX($C$4:C2858)+1,""),"")</f>
        <v/>
      </c>
      <c r="D2859" s="99" t="str">
        <f>IFERROR(IF(AND(H2859&lt;&gt;"",H2859&gt;=$E$2),MAX($D$4:D2858)+1,""),"")</f>
        <v/>
      </c>
      <c r="F2859" s="40" t="s">
        <v>12425</v>
      </c>
      <c r="G2859" s="40" t="s">
        <v>12426</v>
      </c>
      <c r="H2859" s="167" t="s">
        <v>5898</v>
      </c>
      <c r="I2859" s="40" t="s">
        <v>5898</v>
      </c>
    </row>
    <row r="2860" spans="3:9" x14ac:dyDescent="0.15">
      <c r="C2860" s="40" t="str">
        <f>IFERROR(IF(AND(I2860&lt;&gt;"",I2860&gt;=$E$2),MAX($C$4:C2859)+1,""),"")</f>
        <v/>
      </c>
      <c r="D2860" s="99" t="str">
        <f>IFERROR(IF(AND(H2860&lt;&gt;"",H2860&gt;=$E$2),MAX($D$4:D2859)+1,""),"")</f>
        <v/>
      </c>
      <c r="F2860" s="40" t="s">
        <v>12427</v>
      </c>
      <c r="G2860" s="40" t="s">
        <v>12428</v>
      </c>
      <c r="H2860" s="167" t="s">
        <v>5898</v>
      </c>
      <c r="I2860" s="40" t="s">
        <v>5898</v>
      </c>
    </row>
    <row r="2861" spans="3:9" x14ac:dyDescent="0.15">
      <c r="C2861" s="40" t="str">
        <f>IFERROR(IF(AND(I2861&lt;&gt;"",I2861&gt;=$E$2),MAX($C$4:C2860)+1,""),"")</f>
        <v/>
      </c>
      <c r="D2861" s="99" t="str">
        <f>IFERROR(IF(AND(H2861&lt;&gt;"",H2861&gt;=$E$2),MAX($D$4:D2860)+1,""),"")</f>
        <v/>
      </c>
      <c r="F2861" s="40" t="s">
        <v>12429</v>
      </c>
      <c r="G2861" s="40" t="s">
        <v>12430</v>
      </c>
      <c r="H2861" s="167">
        <v>1.2</v>
      </c>
      <c r="I2861" s="40" t="s">
        <v>5898</v>
      </c>
    </row>
    <row r="2862" spans="3:9" x14ac:dyDescent="0.15">
      <c r="C2862" s="40" t="str">
        <f>IFERROR(IF(AND(I2862&lt;&gt;"",I2862&gt;=$E$2),MAX($C$4:C2861)+1,""),"")</f>
        <v/>
      </c>
      <c r="D2862" s="99" t="str">
        <f>IFERROR(IF(AND(H2862&lt;&gt;"",H2862&gt;=$E$2),MAX($D$4:D2861)+1,""),"")</f>
        <v/>
      </c>
      <c r="F2862" s="40" t="s">
        <v>12431</v>
      </c>
      <c r="G2862" s="40" t="s">
        <v>12432</v>
      </c>
      <c r="H2862" s="167">
        <v>1</v>
      </c>
      <c r="I2862" s="40" t="s">
        <v>5898</v>
      </c>
    </row>
    <row r="2863" spans="3:9" x14ac:dyDescent="0.15">
      <c r="C2863" s="40" t="str">
        <f>IFERROR(IF(AND(I2863&lt;&gt;"",I2863&gt;=$E$2),MAX($C$4:C2862)+1,""),"")</f>
        <v/>
      </c>
      <c r="D2863" s="99" t="str">
        <f>IFERROR(IF(AND(H2863&lt;&gt;"",H2863&gt;=$E$2),MAX($D$4:D2862)+1,""),"")</f>
        <v/>
      </c>
      <c r="F2863" s="40" t="s">
        <v>12433</v>
      </c>
      <c r="G2863" s="40" t="s">
        <v>12434</v>
      </c>
      <c r="H2863" s="167">
        <v>1</v>
      </c>
      <c r="I2863" s="40" t="s">
        <v>5898</v>
      </c>
    </row>
    <row r="2864" spans="3:9" x14ac:dyDescent="0.15">
      <c r="C2864" s="40" t="str">
        <f>IFERROR(IF(AND(I2864&lt;&gt;"",I2864&gt;=$E$2),MAX($C$4:C2863)+1,""),"")</f>
        <v/>
      </c>
      <c r="D2864" s="99" t="str">
        <f>IFERROR(IF(AND(H2864&lt;&gt;"",H2864&gt;=$E$2),MAX($D$4:D2863)+1,""),"")</f>
        <v/>
      </c>
      <c r="F2864" s="40" t="s">
        <v>12435</v>
      </c>
      <c r="G2864" s="40" t="s">
        <v>12436</v>
      </c>
      <c r="H2864" s="167">
        <v>1</v>
      </c>
      <c r="I2864" s="40" t="s">
        <v>5898</v>
      </c>
    </row>
    <row r="2865" spans="3:9" x14ac:dyDescent="0.15">
      <c r="C2865" s="40" t="str">
        <f>IFERROR(IF(AND(I2865&lt;&gt;"",I2865&gt;=$E$2),MAX($C$4:C2864)+1,""),"")</f>
        <v/>
      </c>
      <c r="D2865" s="99" t="str">
        <f>IFERROR(IF(AND(H2865&lt;&gt;"",H2865&gt;=$E$2),MAX($D$4:D2864)+1,""),"")</f>
        <v/>
      </c>
      <c r="F2865" s="40" t="s">
        <v>12437</v>
      </c>
      <c r="G2865" s="40" t="s">
        <v>12438</v>
      </c>
      <c r="H2865" s="167" t="s">
        <v>5898</v>
      </c>
      <c r="I2865" s="40" t="s">
        <v>5898</v>
      </c>
    </row>
    <row r="2866" spans="3:9" x14ac:dyDescent="0.15">
      <c r="C2866" s="40" t="str">
        <f>IFERROR(IF(AND(I2866&lt;&gt;"",I2866&gt;=$E$2),MAX($C$4:C2865)+1,""),"")</f>
        <v/>
      </c>
      <c r="D2866" s="99" t="str">
        <f>IFERROR(IF(AND(H2866&lt;&gt;"",H2866&gt;=$E$2),MAX($D$4:D2865)+1,""),"")</f>
        <v/>
      </c>
      <c r="F2866" s="40" t="s">
        <v>12439</v>
      </c>
      <c r="G2866" s="40" t="s">
        <v>12440</v>
      </c>
      <c r="H2866" s="167">
        <v>1</v>
      </c>
      <c r="I2866" s="40" t="s">
        <v>5898</v>
      </c>
    </row>
    <row r="2867" spans="3:9" x14ac:dyDescent="0.15">
      <c r="C2867" s="40" t="str">
        <f>IFERROR(IF(AND(I2867&lt;&gt;"",I2867&gt;=$E$2),MAX($C$4:C2866)+1,""),"")</f>
        <v/>
      </c>
      <c r="D2867" s="99" t="str">
        <f>IFERROR(IF(AND(H2867&lt;&gt;"",H2867&gt;=$E$2),MAX($D$4:D2866)+1,""),"")</f>
        <v/>
      </c>
      <c r="F2867" s="40" t="s">
        <v>12441</v>
      </c>
      <c r="G2867" s="40" t="s">
        <v>12442</v>
      </c>
      <c r="H2867" s="167">
        <v>1</v>
      </c>
      <c r="I2867" s="40" t="s">
        <v>5898</v>
      </c>
    </row>
    <row r="2868" spans="3:9" x14ac:dyDescent="0.15">
      <c r="C2868" s="40" t="str">
        <f>IFERROR(IF(AND(I2868&lt;&gt;"",I2868&gt;=$E$2),MAX($C$4:C2867)+1,""),"")</f>
        <v/>
      </c>
      <c r="D2868" s="99" t="str">
        <f>IFERROR(IF(AND(H2868&lt;&gt;"",H2868&gt;=$E$2),MAX($D$4:D2867)+1,""),"")</f>
        <v/>
      </c>
      <c r="F2868" s="40" t="s">
        <v>12443</v>
      </c>
      <c r="G2868" s="40" t="s">
        <v>12444</v>
      </c>
      <c r="H2868" s="167">
        <v>1</v>
      </c>
      <c r="I2868" s="40" t="s">
        <v>5898</v>
      </c>
    </row>
    <row r="2869" spans="3:9" x14ac:dyDescent="0.15">
      <c r="C2869" s="40" t="str">
        <f>IFERROR(IF(AND(I2869&lt;&gt;"",I2869&gt;=$E$2),MAX($C$4:C2868)+1,""),"")</f>
        <v/>
      </c>
      <c r="D2869" s="99" t="str">
        <f>IFERROR(IF(AND(H2869&lt;&gt;"",H2869&gt;=$E$2),MAX($D$4:D2868)+1,""),"")</f>
        <v/>
      </c>
      <c r="F2869" s="40" t="s">
        <v>12445</v>
      </c>
      <c r="G2869" s="40" t="s">
        <v>12446</v>
      </c>
      <c r="H2869" s="167">
        <v>1</v>
      </c>
      <c r="I2869" s="40" t="s">
        <v>5898</v>
      </c>
    </row>
    <row r="2870" spans="3:9" x14ac:dyDescent="0.15">
      <c r="C2870" s="40" t="str">
        <f>IFERROR(IF(AND(I2870&lt;&gt;"",I2870&gt;=$E$2),MAX($C$4:C2869)+1,""),"")</f>
        <v/>
      </c>
      <c r="D2870" s="99" t="str">
        <f>IFERROR(IF(AND(H2870&lt;&gt;"",H2870&gt;=$E$2),MAX($D$4:D2869)+1,""),"")</f>
        <v/>
      </c>
      <c r="F2870" s="40" t="s">
        <v>12447</v>
      </c>
      <c r="G2870" s="40" t="s">
        <v>12448</v>
      </c>
      <c r="H2870" s="167" t="s">
        <v>5898</v>
      </c>
      <c r="I2870" s="40" t="s">
        <v>5898</v>
      </c>
    </row>
    <row r="2871" spans="3:9" x14ac:dyDescent="0.15">
      <c r="C2871" s="40" t="str">
        <f>IFERROR(IF(AND(I2871&lt;&gt;"",I2871&gt;=$E$2),MAX($C$4:C2870)+1,""),"")</f>
        <v/>
      </c>
      <c r="D2871" s="99">
        <f>IFERROR(IF(AND(H2871&lt;&gt;"",H2871&gt;=$E$2),MAX($D$4:D2870)+1,""),"")</f>
        <v>106</v>
      </c>
      <c r="F2871" s="40" t="s">
        <v>12449</v>
      </c>
      <c r="G2871" s="40" t="s">
        <v>12450</v>
      </c>
      <c r="H2871" s="167">
        <v>1.5</v>
      </c>
      <c r="I2871" s="40" t="s">
        <v>5898</v>
      </c>
    </row>
    <row r="2872" spans="3:9" x14ac:dyDescent="0.15">
      <c r="C2872" s="40" t="str">
        <f>IFERROR(IF(AND(I2872&lt;&gt;"",I2872&gt;=$E$2),MAX($C$4:C2871)+1,""),"")</f>
        <v/>
      </c>
      <c r="D2872" s="99">
        <f>IFERROR(IF(AND(H2872&lt;&gt;"",H2872&gt;=$E$2),MAX($D$4:D2871)+1,""),"")</f>
        <v>107</v>
      </c>
      <c r="F2872" s="40" t="s">
        <v>12451</v>
      </c>
      <c r="G2872" s="40" t="s">
        <v>12452</v>
      </c>
      <c r="H2872" s="167">
        <v>2</v>
      </c>
      <c r="I2872" s="40" t="s">
        <v>5898</v>
      </c>
    </row>
    <row r="2873" spans="3:9" x14ac:dyDescent="0.15">
      <c r="C2873" s="40" t="str">
        <f>IFERROR(IF(AND(I2873&lt;&gt;"",I2873&gt;=$E$2),MAX($C$4:C2872)+1,""),"")</f>
        <v/>
      </c>
      <c r="D2873" s="99" t="str">
        <f>IFERROR(IF(AND(H2873&lt;&gt;"",H2873&gt;=$E$2),MAX($D$4:D2872)+1,""),"")</f>
        <v/>
      </c>
      <c r="F2873" s="40" t="s">
        <v>12453</v>
      </c>
      <c r="G2873" s="40" t="s">
        <v>12454</v>
      </c>
      <c r="H2873" s="167" t="s">
        <v>5898</v>
      </c>
      <c r="I2873" s="40" t="s">
        <v>5898</v>
      </c>
    </row>
    <row r="2874" spans="3:9" x14ac:dyDescent="0.15">
      <c r="C2874" s="40" t="str">
        <f>IFERROR(IF(AND(I2874&lt;&gt;"",I2874&gt;=$E$2),MAX($C$4:C2873)+1,""),"")</f>
        <v/>
      </c>
      <c r="D2874" s="99" t="str">
        <f>IFERROR(IF(AND(H2874&lt;&gt;"",H2874&gt;=$E$2),MAX($D$4:D2873)+1,""),"")</f>
        <v/>
      </c>
      <c r="F2874" s="40" t="s">
        <v>12455</v>
      </c>
      <c r="G2874" s="40" t="s">
        <v>12456</v>
      </c>
      <c r="H2874" s="167" t="s">
        <v>5898</v>
      </c>
      <c r="I2874" s="40" t="s">
        <v>5898</v>
      </c>
    </row>
    <row r="2875" spans="3:9" x14ac:dyDescent="0.15">
      <c r="C2875" s="40" t="str">
        <f>IFERROR(IF(AND(I2875&lt;&gt;"",I2875&gt;=$E$2),MAX($C$4:C2874)+1,""),"")</f>
        <v/>
      </c>
      <c r="D2875" s="99" t="str">
        <f>IFERROR(IF(AND(H2875&lt;&gt;"",H2875&gt;=$E$2),MAX($D$4:D2874)+1,""),"")</f>
        <v/>
      </c>
      <c r="F2875" s="40" t="s">
        <v>12457</v>
      </c>
      <c r="G2875" s="40" t="s">
        <v>12458</v>
      </c>
      <c r="H2875" s="167" t="s">
        <v>5898</v>
      </c>
      <c r="I2875" s="40" t="s">
        <v>5898</v>
      </c>
    </row>
    <row r="2876" spans="3:9" x14ac:dyDescent="0.15">
      <c r="C2876" s="40" t="str">
        <f>IFERROR(IF(AND(I2876&lt;&gt;"",I2876&gt;=$E$2),MAX($C$4:C2875)+1,""),"")</f>
        <v/>
      </c>
      <c r="D2876" s="99" t="str">
        <f>IFERROR(IF(AND(H2876&lt;&gt;"",H2876&gt;=$E$2),MAX($D$4:D2875)+1,""),"")</f>
        <v/>
      </c>
      <c r="F2876" s="40" t="s">
        <v>12459</v>
      </c>
      <c r="G2876" s="40" t="s">
        <v>12460</v>
      </c>
      <c r="H2876" s="167" t="s">
        <v>5898</v>
      </c>
      <c r="I2876" s="40" t="s">
        <v>5898</v>
      </c>
    </row>
    <row r="2877" spans="3:9" x14ac:dyDescent="0.15">
      <c r="C2877" s="40" t="str">
        <f>IFERROR(IF(AND(I2877&lt;&gt;"",I2877&gt;=$E$2),MAX($C$4:C2876)+1,""),"")</f>
        <v/>
      </c>
      <c r="D2877" s="99" t="str">
        <f>IFERROR(IF(AND(H2877&lt;&gt;"",H2877&gt;=$E$2),MAX($D$4:D2876)+1,""),"")</f>
        <v/>
      </c>
      <c r="F2877" s="40" t="s">
        <v>12461</v>
      </c>
      <c r="G2877" s="40" t="s">
        <v>12462</v>
      </c>
      <c r="H2877" s="167" t="s">
        <v>5898</v>
      </c>
      <c r="I2877" s="40" t="s">
        <v>5898</v>
      </c>
    </row>
    <row r="2878" spans="3:9" x14ac:dyDescent="0.15">
      <c r="C2878" s="40" t="str">
        <f>IFERROR(IF(AND(I2878&lt;&gt;"",I2878&gt;=$E$2),MAX($C$4:C2877)+1,""),"")</f>
        <v/>
      </c>
      <c r="D2878" s="99" t="str">
        <f>IFERROR(IF(AND(H2878&lt;&gt;"",H2878&gt;=$E$2),MAX($D$4:D2877)+1,""),"")</f>
        <v/>
      </c>
      <c r="F2878" s="40" t="s">
        <v>12463</v>
      </c>
      <c r="G2878" s="40" t="s">
        <v>12464</v>
      </c>
      <c r="H2878" s="167" t="s">
        <v>5898</v>
      </c>
      <c r="I2878" s="40" t="s">
        <v>5898</v>
      </c>
    </row>
    <row r="2879" spans="3:9" x14ac:dyDescent="0.15">
      <c r="C2879" s="40" t="str">
        <f>IFERROR(IF(AND(I2879&lt;&gt;"",I2879&gt;=$E$2),MAX($C$4:C2878)+1,""),"")</f>
        <v/>
      </c>
      <c r="D2879" s="99" t="str">
        <f>IFERROR(IF(AND(H2879&lt;&gt;"",H2879&gt;=$E$2),MAX($D$4:D2878)+1,""),"")</f>
        <v/>
      </c>
      <c r="F2879" s="40" t="s">
        <v>12465</v>
      </c>
      <c r="G2879" s="40" t="s">
        <v>12466</v>
      </c>
      <c r="H2879" s="167" t="s">
        <v>5898</v>
      </c>
      <c r="I2879" s="40" t="s">
        <v>5898</v>
      </c>
    </row>
    <row r="2880" spans="3:9" x14ac:dyDescent="0.15">
      <c r="C2880" s="40" t="str">
        <f>IFERROR(IF(AND(I2880&lt;&gt;"",I2880&gt;=$E$2),MAX($C$4:C2879)+1,""),"")</f>
        <v/>
      </c>
      <c r="D2880" s="99" t="str">
        <f>IFERROR(IF(AND(H2880&lt;&gt;"",H2880&gt;=$E$2),MAX($D$4:D2879)+1,""),"")</f>
        <v/>
      </c>
      <c r="F2880" s="40" t="s">
        <v>12467</v>
      </c>
      <c r="G2880" s="40" t="s">
        <v>12468</v>
      </c>
      <c r="H2880" s="167" t="s">
        <v>5898</v>
      </c>
      <c r="I2880" s="40" t="s">
        <v>5898</v>
      </c>
    </row>
    <row r="2881" spans="3:9" x14ac:dyDescent="0.15">
      <c r="C2881" s="40" t="str">
        <f>IFERROR(IF(AND(I2881&lt;&gt;"",I2881&gt;=$E$2),MAX($C$4:C2880)+1,""),"")</f>
        <v/>
      </c>
      <c r="D2881" s="99" t="str">
        <f>IFERROR(IF(AND(H2881&lt;&gt;"",H2881&gt;=$E$2),MAX($D$4:D2880)+1,""),"")</f>
        <v/>
      </c>
      <c r="F2881" s="40" t="s">
        <v>12469</v>
      </c>
      <c r="G2881" s="40" t="s">
        <v>12470</v>
      </c>
      <c r="H2881" s="167" t="s">
        <v>5898</v>
      </c>
      <c r="I2881" s="40" t="s">
        <v>5898</v>
      </c>
    </row>
    <row r="2882" spans="3:9" x14ac:dyDescent="0.15">
      <c r="C2882" s="40" t="str">
        <f>IFERROR(IF(AND(I2882&lt;&gt;"",I2882&gt;=$E$2),MAX($C$4:C2881)+1,""),"")</f>
        <v/>
      </c>
      <c r="D2882" s="99" t="str">
        <f>IFERROR(IF(AND(H2882&lt;&gt;"",H2882&gt;=$E$2),MAX($D$4:D2881)+1,""),"")</f>
        <v/>
      </c>
      <c r="F2882" s="40" t="s">
        <v>12471</v>
      </c>
      <c r="G2882" s="40" t="s">
        <v>12472</v>
      </c>
      <c r="H2882" s="167" t="s">
        <v>5898</v>
      </c>
      <c r="I2882" s="40" t="s">
        <v>5898</v>
      </c>
    </row>
    <row r="2883" spans="3:9" x14ac:dyDescent="0.15">
      <c r="C2883" s="40" t="str">
        <f>IFERROR(IF(AND(I2883&lt;&gt;"",I2883&gt;=$E$2),MAX($C$4:C2882)+1,""),"")</f>
        <v/>
      </c>
      <c r="D2883" s="99" t="str">
        <f>IFERROR(IF(AND(H2883&lt;&gt;"",H2883&gt;=$E$2),MAX($D$4:D2882)+1,""),"")</f>
        <v/>
      </c>
      <c r="F2883" s="40" t="s">
        <v>12473</v>
      </c>
      <c r="G2883" s="40" t="s">
        <v>12474</v>
      </c>
      <c r="H2883" s="167" t="s">
        <v>5898</v>
      </c>
      <c r="I2883" s="40" t="s">
        <v>5898</v>
      </c>
    </row>
    <row r="2884" spans="3:9" x14ac:dyDescent="0.15">
      <c r="C2884" s="40" t="str">
        <f>IFERROR(IF(AND(I2884&lt;&gt;"",I2884&gt;=$E$2),MAX($C$4:C2883)+1,""),"")</f>
        <v/>
      </c>
      <c r="D2884" s="99" t="str">
        <f>IFERROR(IF(AND(H2884&lt;&gt;"",H2884&gt;=$E$2),MAX($D$4:D2883)+1,""),"")</f>
        <v/>
      </c>
      <c r="F2884" s="40" t="s">
        <v>12475</v>
      </c>
      <c r="G2884" s="40" t="s">
        <v>12476</v>
      </c>
      <c r="H2884" s="167" t="s">
        <v>5898</v>
      </c>
      <c r="I2884" s="40" t="s">
        <v>5898</v>
      </c>
    </row>
    <row r="2885" spans="3:9" x14ac:dyDescent="0.15">
      <c r="C2885" s="40" t="str">
        <f>IFERROR(IF(AND(I2885&lt;&gt;"",I2885&gt;=$E$2),MAX($C$4:C2884)+1,""),"")</f>
        <v/>
      </c>
      <c r="D2885" s="99" t="str">
        <f>IFERROR(IF(AND(H2885&lt;&gt;"",H2885&gt;=$E$2),MAX($D$4:D2884)+1,""),"")</f>
        <v/>
      </c>
      <c r="F2885" s="40" t="s">
        <v>12477</v>
      </c>
      <c r="G2885" s="40" t="s">
        <v>12478</v>
      </c>
      <c r="H2885" s="167" t="s">
        <v>5898</v>
      </c>
      <c r="I2885" s="40" t="s">
        <v>5898</v>
      </c>
    </row>
    <row r="2886" spans="3:9" x14ac:dyDescent="0.15">
      <c r="C2886" s="40" t="str">
        <f>IFERROR(IF(AND(I2886&lt;&gt;"",I2886&gt;=$E$2),MAX($C$4:C2885)+1,""),"")</f>
        <v/>
      </c>
      <c r="D2886" s="99" t="str">
        <f>IFERROR(IF(AND(H2886&lt;&gt;"",H2886&gt;=$E$2),MAX($D$4:D2885)+1,""),"")</f>
        <v/>
      </c>
      <c r="F2886" s="40" t="s">
        <v>12479</v>
      </c>
      <c r="G2886" s="40" t="s">
        <v>12480</v>
      </c>
      <c r="H2886" s="167" t="s">
        <v>5898</v>
      </c>
      <c r="I2886" s="40" t="s">
        <v>5898</v>
      </c>
    </row>
    <row r="2887" spans="3:9" x14ac:dyDescent="0.15">
      <c r="C2887" s="40" t="str">
        <f>IFERROR(IF(AND(I2887&lt;&gt;"",I2887&gt;=$E$2),MAX($C$4:C2886)+1,""),"")</f>
        <v/>
      </c>
      <c r="D2887" s="99" t="str">
        <f>IFERROR(IF(AND(H2887&lt;&gt;"",H2887&gt;=$E$2),MAX($D$4:D2886)+1,""),"")</f>
        <v/>
      </c>
      <c r="F2887" s="40" t="s">
        <v>12481</v>
      </c>
      <c r="G2887" s="40" t="s">
        <v>12482</v>
      </c>
      <c r="H2887" s="167" t="s">
        <v>5898</v>
      </c>
      <c r="I2887" s="40" t="s">
        <v>5898</v>
      </c>
    </row>
    <row r="2888" spans="3:9" x14ac:dyDescent="0.15">
      <c r="C2888" s="40" t="str">
        <f>IFERROR(IF(AND(I2888&lt;&gt;"",I2888&gt;=$E$2),MAX($C$4:C2887)+1,""),"")</f>
        <v/>
      </c>
      <c r="D2888" s="99" t="str">
        <f>IFERROR(IF(AND(H2888&lt;&gt;"",H2888&gt;=$E$2),MAX($D$4:D2887)+1,""),"")</f>
        <v/>
      </c>
      <c r="F2888" s="40" t="s">
        <v>12483</v>
      </c>
      <c r="G2888" s="40" t="s">
        <v>12484</v>
      </c>
      <c r="H2888" s="167" t="s">
        <v>5898</v>
      </c>
      <c r="I2888" s="40" t="s">
        <v>5898</v>
      </c>
    </row>
    <row r="2889" spans="3:9" x14ac:dyDescent="0.15">
      <c r="C2889" s="40" t="str">
        <f>IFERROR(IF(AND(I2889&lt;&gt;"",I2889&gt;=$E$2),MAX($C$4:C2888)+1,""),"")</f>
        <v/>
      </c>
      <c r="D2889" s="99" t="str">
        <f>IFERROR(IF(AND(H2889&lt;&gt;"",H2889&gt;=$E$2),MAX($D$4:D2888)+1,""),"")</f>
        <v/>
      </c>
      <c r="F2889" s="40" t="s">
        <v>12485</v>
      </c>
      <c r="G2889" s="40" t="s">
        <v>12486</v>
      </c>
      <c r="H2889" s="167" t="s">
        <v>5898</v>
      </c>
      <c r="I2889" s="40" t="s">
        <v>5898</v>
      </c>
    </row>
    <row r="2890" spans="3:9" x14ac:dyDescent="0.15">
      <c r="C2890" s="40" t="str">
        <f>IFERROR(IF(AND(I2890&lt;&gt;"",I2890&gt;=$E$2),MAX($C$4:C2889)+1,""),"")</f>
        <v/>
      </c>
      <c r="D2890" s="99" t="str">
        <f>IFERROR(IF(AND(H2890&lt;&gt;"",H2890&gt;=$E$2),MAX($D$4:D2889)+1,""),"")</f>
        <v/>
      </c>
      <c r="F2890" s="40" t="s">
        <v>12487</v>
      </c>
      <c r="G2890" s="40" t="s">
        <v>12488</v>
      </c>
      <c r="H2890" s="167" t="s">
        <v>5898</v>
      </c>
      <c r="I2890" s="40" t="s">
        <v>5898</v>
      </c>
    </row>
    <row r="2891" spans="3:9" x14ac:dyDescent="0.15">
      <c r="C2891" s="40" t="str">
        <f>IFERROR(IF(AND(I2891&lt;&gt;"",I2891&gt;=$E$2),MAX($C$4:C2890)+1,""),"")</f>
        <v/>
      </c>
      <c r="D2891" s="99" t="str">
        <f>IFERROR(IF(AND(H2891&lt;&gt;"",H2891&gt;=$E$2),MAX($D$4:D2890)+1,""),"")</f>
        <v/>
      </c>
      <c r="F2891" s="40" t="s">
        <v>12489</v>
      </c>
      <c r="G2891" s="40" t="s">
        <v>12490</v>
      </c>
      <c r="H2891" s="167" t="s">
        <v>5898</v>
      </c>
      <c r="I2891" s="40" t="s">
        <v>5898</v>
      </c>
    </row>
    <row r="2892" spans="3:9" x14ac:dyDescent="0.15">
      <c r="C2892" s="40" t="str">
        <f>IFERROR(IF(AND(I2892&lt;&gt;"",I2892&gt;=$E$2),MAX($C$4:C2891)+1,""),"")</f>
        <v/>
      </c>
      <c r="D2892" s="99" t="str">
        <f>IFERROR(IF(AND(H2892&lt;&gt;"",H2892&gt;=$E$2),MAX($D$4:D2891)+1,""),"")</f>
        <v/>
      </c>
      <c r="F2892" s="40" t="s">
        <v>12491</v>
      </c>
      <c r="G2892" s="40" t="s">
        <v>12492</v>
      </c>
      <c r="H2892" s="167" t="s">
        <v>5898</v>
      </c>
      <c r="I2892" s="40" t="s">
        <v>5898</v>
      </c>
    </row>
    <row r="2893" spans="3:9" x14ac:dyDescent="0.15">
      <c r="C2893" s="40" t="str">
        <f>IFERROR(IF(AND(I2893&lt;&gt;"",I2893&gt;=$E$2),MAX($C$4:C2892)+1,""),"")</f>
        <v/>
      </c>
      <c r="D2893" s="99" t="str">
        <f>IFERROR(IF(AND(H2893&lt;&gt;"",H2893&gt;=$E$2),MAX($D$4:D2892)+1,""),"")</f>
        <v/>
      </c>
      <c r="F2893" s="40" t="s">
        <v>12493</v>
      </c>
      <c r="G2893" s="40" t="s">
        <v>12494</v>
      </c>
      <c r="H2893" s="167" t="s">
        <v>5898</v>
      </c>
      <c r="I2893" s="40" t="s">
        <v>5898</v>
      </c>
    </row>
    <row r="2894" spans="3:9" x14ac:dyDescent="0.15">
      <c r="C2894" s="40" t="str">
        <f>IFERROR(IF(AND(I2894&lt;&gt;"",I2894&gt;=$E$2),MAX($C$4:C2893)+1,""),"")</f>
        <v/>
      </c>
      <c r="D2894" s="99" t="str">
        <f>IFERROR(IF(AND(H2894&lt;&gt;"",H2894&gt;=$E$2),MAX($D$4:D2893)+1,""),"")</f>
        <v/>
      </c>
      <c r="F2894" s="40" t="s">
        <v>12495</v>
      </c>
      <c r="G2894" s="40" t="s">
        <v>12496</v>
      </c>
      <c r="H2894" s="167" t="s">
        <v>5898</v>
      </c>
      <c r="I2894" s="40" t="s">
        <v>5898</v>
      </c>
    </row>
    <row r="2895" spans="3:9" x14ac:dyDescent="0.15">
      <c r="C2895" s="40" t="str">
        <f>IFERROR(IF(AND(I2895&lt;&gt;"",I2895&gt;=$E$2),MAX($C$4:C2894)+1,""),"")</f>
        <v/>
      </c>
      <c r="D2895" s="99" t="str">
        <f>IFERROR(IF(AND(H2895&lt;&gt;"",H2895&gt;=$E$2),MAX($D$4:D2894)+1,""),"")</f>
        <v/>
      </c>
      <c r="F2895" s="40" t="s">
        <v>12497</v>
      </c>
      <c r="G2895" s="40" t="s">
        <v>12498</v>
      </c>
      <c r="H2895" s="167" t="s">
        <v>5898</v>
      </c>
      <c r="I2895" s="40" t="s">
        <v>5898</v>
      </c>
    </row>
    <row r="2896" spans="3:9" x14ac:dyDescent="0.15">
      <c r="C2896" s="40" t="str">
        <f>IFERROR(IF(AND(I2896&lt;&gt;"",I2896&gt;=$E$2),MAX($C$4:C2895)+1,""),"")</f>
        <v/>
      </c>
      <c r="D2896" s="99" t="str">
        <f>IFERROR(IF(AND(H2896&lt;&gt;"",H2896&gt;=$E$2),MAX($D$4:D2895)+1,""),"")</f>
        <v/>
      </c>
      <c r="F2896" s="40" t="s">
        <v>12499</v>
      </c>
      <c r="G2896" s="40" t="s">
        <v>12500</v>
      </c>
      <c r="H2896" s="167" t="s">
        <v>5898</v>
      </c>
      <c r="I2896" s="40" t="s">
        <v>5898</v>
      </c>
    </row>
    <row r="2897" spans="3:9" x14ac:dyDescent="0.15">
      <c r="C2897" s="40" t="str">
        <f>IFERROR(IF(AND(I2897&lt;&gt;"",I2897&gt;=$E$2),MAX($C$4:C2896)+1,""),"")</f>
        <v/>
      </c>
      <c r="D2897" s="99" t="str">
        <f>IFERROR(IF(AND(H2897&lt;&gt;"",H2897&gt;=$E$2),MAX($D$4:D2896)+1,""),"")</f>
        <v/>
      </c>
      <c r="F2897" s="40" t="s">
        <v>12501</v>
      </c>
      <c r="G2897" s="40" t="s">
        <v>12502</v>
      </c>
      <c r="H2897" s="167" t="s">
        <v>5898</v>
      </c>
      <c r="I2897" s="40" t="s">
        <v>5898</v>
      </c>
    </row>
    <row r="2898" spans="3:9" x14ac:dyDescent="0.15">
      <c r="C2898" s="40" t="str">
        <f>IFERROR(IF(AND(I2898&lt;&gt;"",I2898&gt;=$E$2),MAX($C$4:C2897)+1,""),"")</f>
        <v/>
      </c>
      <c r="D2898" s="99" t="str">
        <f>IFERROR(IF(AND(H2898&lt;&gt;"",H2898&gt;=$E$2),MAX($D$4:D2897)+1,""),"")</f>
        <v/>
      </c>
      <c r="F2898" s="40" t="s">
        <v>12503</v>
      </c>
      <c r="G2898" s="40" t="s">
        <v>12504</v>
      </c>
      <c r="H2898" s="167" t="s">
        <v>5898</v>
      </c>
      <c r="I2898" s="40" t="s">
        <v>5898</v>
      </c>
    </row>
    <row r="2899" spans="3:9" x14ac:dyDescent="0.15">
      <c r="C2899" s="40" t="str">
        <f>IFERROR(IF(AND(I2899&lt;&gt;"",I2899&gt;=$E$2),MAX($C$4:C2898)+1,""),"")</f>
        <v/>
      </c>
      <c r="D2899" s="99" t="str">
        <f>IFERROR(IF(AND(H2899&lt;&gt;"",H2899&gt;=$E$2),MAX($D$4:D2898)+1,""),"")</f>
        <v/>
      </c>
      <c r="F2899" s="40" t="s">
        <v>12505</v>
      </c>
      <c r="G2899" s="40" t="s">
        <v>12506</v>
      </c>
      <c r="H2899" s="167" t="s">
        <v>5898</v>
      </c>
      <c r="I2899" s="40" t="s">
        <v>5898</v>
      </c>
    </row>
    <row r="2900" spans="3:9" x14ac:dyDescent="0.15">
      <c r="C2900" s="40" t="str">
        <f>IFERROR(IF(AND(I2900&lt;&gt;"",I2900&gt;=$E$2),MAX($C$4:C2899)+1,""),"")</f>
        <v/>
      </c>
      <c r="D2900" s="99">
        <f>IFERROR(IF(AND(H2900&lt;&gt;"",H2900&gt;=$E$2),MAX($D$4:D2899)+1,""),"")</f>
        <v>108</v>
      </c>
      <c r="F2900" s="40" t="s">
        <v>12507</v>
      </c>
      <c r="G2900" s="40" t="s">
        <v>12508</v>
      </c>
      <c r="H2900" s="167">
        <v>2</v>
      </c>
      <c r="I2900" s="40" t="s">
        <v>5898</v>
      </c>
    </row>
    <row r="2901" spans="3:9" x14ac:dyDescent="0.15">
      <c r="C2901" s="40" t="str">
        <f>IFERROR(IF(AND(I2901&lt;&gt;"",I2901&gt;=$E$2),MAX($C$4:C2900)+1,""),"")</f>
        <v/>
      </c>
      <c r="D2901" s="167">
        <f>IFERROR(IF(AND(H2901&lt;&gt;"",H2901&gt;=$E$2),MAX($D$4:D2900)+1,""),"")</f>
        <v>109</v>
      </c>
      <c r="F2901" s="40" t="s">
        <v>12509</v>
      </c>
      <c r="G2901" s="40" t="s">
        <v>12510</v>
      </c>
      <c r="H2901" s="167">
        <v>1.5</v>
      </c>
      <c r="I2901" s="40" t="s">
        <v>5898</v>
      </c>
    </row>
    <row r="2902" spans="3:9" x14ac:dyDescent="0.15">
      <c r="C2902" s="40" t="str">
        <f>IFERROR(IF(AND(I2902&lt;&gt;"",I2902&gt;=$E$2),MAX($C$4:C2901)+1,""),"")</f>
        <v/>
      </c>
      <c r="D2902" s="167" t="str">
        <f>IFERROR(IF(AND(H2902&lt;&gt;"",H2902&gt;=$E$2),MAX($D$4:D2901)+1,""),"")</f>
        <v/>
      </c>
      <c r="F2902" s="40" t="s">
        <v>12511</v>
      </c>
      <c r="G2902" s="40" t="s">
        <v>12512</v>
      </c>
      <c r="H2902" s="167" t="s">
        <v>5898</v>
      </c>
      <c r="I2902" s="40" t="s">
        <v>5898</v>
      </c>
    </row>
    <row r="2903" spans="3:9" x14ac:dyDescent="0.15">
      <c r="C2903" s="40" t="str">
        <f>IFERROR(IF(AND(I2903&lt;&gt;"",I2903&gt;=$E$2),MAX($C$4:C2902)+1,""),"")</f>
        <v/>
      </c>
      <c r="D2903" s="167" t="str">
        <f>IFERROR(IF(AND(H2903&lt;&gt;"",H2903&gt;=$E$2),MAX($D$4:D2902)+1,""),"")</f>
        <v/>
      </c>
      <c r="F2903" s="40" t="s">
        <v>12513</v>
      </c>
      <c r="G2903" s="40" t="s">
        <v>12514</v>
      </c>
      <c r="H2903" s="167" t="s">
        <v>5898</v>
      </c>
      <c r="I2903" s="40" t="s">
        <v>5898</v>
      </c>
    </row>
    <row r="2904" spans="3:9" x14ac:dyDescent="0.15">
      <c r="C2904" s="40" t="str">
        <f>IFERROR(IF(AND(I2904&lt;&gt;"",I2904&gt;=$E$2),MAX($C$4:C2903)+1,""),"")</f>
        <v/>
      </c>
      <c r="D2904" s="167" t="str">
        <f>IFERROR(IF(AND(H2904&lt;&gt;"",H2904&gt;=$E$2),MAX($D$4:D2903)+1,""),"")</f>
        <v/>
      </c>
      <c r="F2904" s="40" t="s">
        <v>12515</v>
      </c>
      <c r="G2904" s="40" t="s">
        <v>12516</v>
      </c>
      <c r="H2904" s="167" t="s">
        <v>5898</v>
      </c>
      <c r="I2904" s="40" t="s">
        <v>5898</v>
      </c>
    </row>
    <row r="2905" spans="3:9" x14ac:dyDescent="0.15">
      <c r="C2905" s="40" t="str">
        <f>IFERROR(IF(AND(I2905&lt;&gt;"",I2905&gt;=$E$2),MAX($C$4:C2904)+1,""),"")</f>
        <v/>
      </c>
      <c r="D2905" s="167" t="str">
        <f>IFERROR(IF(AND(H2905&lt;&gt;"",H2905&gt;=$E$2),MAX($D$4:D2904)+1,""),"")</f>
        <v/>
      </c>
      <c r="F2905" s="40" t="s">
        <v>12517</v>
      </c>
      <c r="G2905" s="40" t="s">
        <v>12518</v>
      </c>
      <c r="H2905" s="167" t="s">
        <v>5898</v>
      </c>
      <c r="I2905" s="40" t="s">
        <v>5898</v>
      </c>
    </row>
    <row r="2906" spans="3:9" x14ac:dyDescent="0.15">
      <c r="C2906" s="40" t="str">
        <f>IFERROR(IF(AND(I2906&lt;&gt;"",I2906&gt;=$E$2),MAX($C$4:C2905)+1,""),"")</f>
        <v/>
      </c>
      <c r="D2906" s="167" t="str">
        <f>IFERROR(IF(AND(H2906&lt;&gt;"",H2906&gt;=$E$2),MAX($D$4:D2905)+1,""),"")</f>
        <v/>
      </c>
      <c r="F2906" s="40" t="s">
        <v>12519</v>
      </c>
      <c r="G2906" s="40" t="s">
        <v>12520</v>
      </c>
      <c r="H2906" s="167" t="s">
        <v>5898</v>
      </c>
      <c r="I2906" s="40" t="s">
        <v>5898</v>
      </c>
    </row>
    <row r="2907" spans="3:9" x14ac:dyDescent="0.15">
      <c r="C2907" s="40" t="str">
        <f>IFERROR(IF(AND(I2907&lt;&gt;"",I2907&gt;=$E$2),MAX($C$4:C2906)+1,""),"")</f>
        <v/>
      </c>
      <c r="D2907" s="167" t="str">
        <f>IFERROR(IF(AND(H2907&lt;&gt;"",H2907&gt;=$E$2),MAX($D$4:D2906)+1,""),"")</f>
        <v/>
      </c>
      <c r="F2907" s="40" t="s">
        <v>12521</v>
      </c>
      <c r="G2907" s="40" t="s">
        <v>12522</v>
      </c>
      <c r="H2907" s="167" t="s">
        <v>5898</v>
      </c>
      <c r="I2907" s="40" t="s">
        <v>5898</v>
      </c>
    </row>
    <row r="2908" spans="3:9" x14ac:dyDescent="0.15">
      <c r="C2908" s="40" t="str">
        <f>IFERROR(IF(AND(I2908&lt;&gt;"",I2908&gt;=$E$2),MAX($C$4:C2907)+1,""),"")</f>
        <v/>
      </c>
      <c r="D2908" s="167" t="str">
        <f>IFERROR(IF(AND(H2908&lt;&gt;"",H2908&gt;=$E$2),MAX($D$4:D2907)+1,""),"")</f>
        <v/>
      </c>
      <c r="F2908" s="40" t="s">
        <v>12523</v>
      </c>
      <c r="G2908" s="40" t="s">
        <v>12524</v>
      </c>
      <c r="H2908" s="167" t="s">
        <v>5898</v>
      </c>
      <c r="I2908" s="40" t="s">
        <v>5898</v>
      </c>
    </row>
    <row r="2909" spans="3:9" x14ac:dyDescent="0.15">
      <c r="C2909" s="40" t="str">
        <f>IFERROR(IF(AND(I2909&lt;&gt;"",I2909&gt;=$E$2),MAX($C$4:C2908)+1,""),"")</f>
        <v/>
      </c>
      <c r="D2909" s="167" t="str">
        <f>IFERROR(IF(AND(H2909&lt;&gt;"",H2909&gt;=$E$2),MAX($D$4:D2908)+1,""),"")</f>
        <v/>
      </c>
      <c r="F2909" s="40" t="s">
        <v>12525</v>
      </c>
      <c r="G2909" s="40" t="s">
        <v>12526</v>
      </c>
      <c r="H2909" s="167">
        <v>1</v>
      </c>
      <c r="I2909" s="40" t="s">
        <v>5898</v>
      </c>
    </row>
    <row r="2910" spans="3:9" x14ac:dyDescent="0.15">
      <c r="C2910" s="40" t="str">
        <f>IFERROR(IF(AND(I2910&lt;&gt;"",I2910&gt;=$E$2),MAX($C$4:C2909)+1,""),"")</f>
        <v/>
      </c>
      <c r="D2910" s="167" t="str">
        <f>IFERROR(IF(AND(H2910&lt;&gt;"",H2910&gt;=$E$2),MAX($D$4:D2909)+1,""),"")</f>
        <v/>
      </c>
      <c r="F2910" s="40" t="s">
        <v>12527</v>
      </c>
      <c r="G2910" s="40" t="s">
        <v>12528</v>
      </c>
      <c r="H2910" s="167" t="s">
        <v>5898</v>
      </c>
      <c r="I2910" s="40" t="s">
        <v>5898</v>
      </c>
    </row>
    <row r="2911" spans="3:9" x14ac:dyDescent="0.15">
      <c r="C2911" s="40" t="str">
        <f>IFERROR(IF(AND(I2911&lt;&gt;"",I2911&gt;=$E$2),MAX($C$4:C2910)+1,""),"")</f>
        <v/>
      </c>
      <c r="D2911" s="167" t="str">
        <f>IFERROR(IF(AND(H2911&lt;&gt;"",H2911&gt;=$E$2),MAX($D$4:D2910)+1,""),"")</f>
        <v/>
      </c>
      <c r="F2911" s="40" t="s">
        <v>12529</v>
      </c>
      <c r="G2911" s="40" t="s">
        <v>12530</v>
      </c>
      <c r="H2911" s="167" t="s">
        <v>5898</v>
      </c>
      <c r="I2911" s="40" t="s">
        <v>5898</v>
      </c>
    </row>
    <row r="2912" spans="3:9" x14ac:dyDescent="0.15">
      <c r="C2912" s="40" t="str">
        <f>IFERROR(IF(AND(I2912&lt;&gt;"",I2912&gt;=$E$2),MAX($C$4:C2911)+1,""),"")</f>
        <v/>
      </c>
      <c r="D2912" s="167" t="str">
        <f>IFERROR(IF(AND(H2912&lt;&gt;"",H2912&gt;=$E$2),MAX($D$4:D2911)+1,""),"")</f>
        <v/>
      </c>
      <c r="F2912" s="40" t="s">
        <v>12531</v>
      </c>
      <c r="G2912" s="40" t="s">
        <v>12532</v>
      </c>
      <c r="H2912" s="167" t="s">
        <v>5898</v>
      </c>
      <c r="I2912" s="40" t="s">
        <v>5898</v>
      </c>
    </row>
    <row r="2913" spans="3:9" x14ac:dyDescent="0.15">
      <c r="C2913" s="40" t="str">
        <f>IFERROR(IF(AND(I2913&lt;&gt;"",I2913&gt;=$E$2),MAX($C$4:C2912)+1,""),"")</f>
        <v/>
      </c>
      <c r="D2913" s="167" t="str">
        <f>IFERROR(IF(AND(H2913&lt;&gt;"",H2913&gt;=$E$2),MAX($D$4:D2912)+1,""),"")</f>
        <v/>
      </c>
      <c r="F2913" s="40" t="s">
        <v>12533</v>
      </c>
      <c r="G2913" s="40" t="s">
        <v>12534</v>
      </c>
      <c r="H2913" s="167">
        <v>0.2</v>
      </c>
      <c r="I2913" s="40" t="s">
        <v>5898</v>
      </c>
    </row>
    <row r="2914" spans="3:9" x14ac:dyDescent="0.15">
      <c r="C2914" s="40" t="str">
        <f>IFERROR(IF(AND(I2914&lt;&gt;"",I2914&gt;=$E$2),MAX($C$4:C2913)+1,""),"")</f>
        <v/>
      </c>
      <c r="D2914" s="167" t="str">
        <f>IFERROR(IF(AND(H2914&lt;&gt;"",H2914&gt;=$E$2),MAX($D$4:D2913)+1,""),"")</f>
        <v/>
      </c>
      <c r="F2914" s="40" t="s">
        <v>12535</v>
      </c>
      <c r="G2914" s="40" t="s">
        <v>12536</v>
      </c>
      <c r="H2914" s="167" t="s">
        <v>5898</v>
      </c>
      <c r="I2914" s="40" t="s">
        <v>5898</v>
      </c>
    </row>
    <row r="2915" spans="3:9" x14ac:dyDescent="0.15">
      <c r="C2915" s="40" t="str">
        <f>IFERROR(IF(AND(I2915&lt;&gt;"",I2915&gt;=$E$2),MAX($C$4:C2914)+1,""),"")</f>
        <v/>
      </c>
      <c r="D2915" s="167" t="str">
        <f>IFERROR(IF(AND(H2915&lt;&gt;"",H2915&gt;=$E$2),MAX($D$4:D2914)+1,""),"")</f>
        <v/>
      </c>
      <c r="F2915" s="40" t="s">
        <v>12537</v>
      </c>
      <c r="G2915" s="40" t="s">
        <v>12538</v>
      </c>
      <c r="H2915" s="167" t="s">
        <v>5898</v>
      </c>
      <c r="I2915" s="40" t="s">
        <v>5898</v>
      </c>
    </row>
    <row r="2916" spans="3:9" x14ac:dyDescent="0.15">
      <c r="C2916" s="40" t="str">
        <f>IFERROR(IF(AND(I2916&lt;&gt;"",I2916&gt;=$E$2),MAX($C$4:C2915)+1,""),"")</f>
        <v/>
      </c>
      <c r="D2916" s="167" t="str">
        <f>IFERROR(IF(AND(H2916&lt;&gt;"",H2916&gt;=$E$2),MAX($D$4:D2915)+1,""),"")</f>
        <v/>
      </c>
      <c r="F2916" s="40" t="s">
        <v>12539</v>
      </c>
      <c r="G2916" s="40" t="s">
        <v>12540</v>
      </c>
      <c r="H2916" s="167" t="s">
        <v>5898</v>
      </c>
      <c r="I2916" s="40" t="s">
        <v>5898</v>
      </c>
    </row>
    <row r="2917" spans="3:9" x14ac:dyDescent="0.15">
      <c r="C2917" s="40" t="str">
        <f>IFERROR(IF(AND(I2917&lt;&gt;"",I2917&gt;=$E$2),MAX($C$4:C2916)+1,""),"")</f>
        <v/>
      </c>
      <c r="D2917" s="167" t="str">
        <f>IFERROR(IF(AND(H2917&lt;&gt;"",H2917&gt;=$E$2),MAX($D$4:D2916)+1,""),"")</f>
        <v/>
      </c>
      <c r="F2917" s="40" t="s">
        <v>12541</v>
      </c>
      <c r="G2917" s="40" t="s">
        <v>12542</v>
      </c>
      <c r="H2917" s="167" t="s">
        <v>5898</v>
      </c>
      <c r="I2917" s="40" t="s">
        <v>5898</v>
      </c>
    </row>
    <row r="2918" spans="3:9" x14ac:dyDescent="0.15">
      <c r="C2918" s="40" t="str">
        <f>IFERROR(IF(AND(I2918&lt;&gt;"",I2918&gt;=$E$2),MAX($C$4:C2917)+1,""),"")</f>
        <v/>
      </c>
      <c r="D2918" s="167" t="str">
        <f>IFERROR(IF(AND(H2918&lt;&gt;"",H2918&gt;=$E$2),MAX($D$4:D2917)+1,""),"")</f>
        <v/>
      </c>
      <c r="F2918" s="40" t="s">
        <v>12543</v>
      </c>
      <c r="G2918" s="40" t="s">
        <v>12544</v>
      </c>
      <c r="H2918" s="167" t="s">
        <v>5898</v>
      </c>
      <c r="I2918" s="40" t="s">
        <v>5898</v>
      </c>
    </row>
    <row r="2919" spans="3:9" x14ac:dyDescent="0.15">
      <c r="C2919" s="40" t="str">
        <f>IFERROR(IF(AND(I2919&lt;&gt;"",I2919&gt;=$E$2),MAX($C$4:C2918)+1,""),"")</f>
        <v/>
      </c>
      <c r="D2919" s="167" t="str">
        <f>IFERROR(IF(AND(H2919&lt;&gt;"",H2919&gt;=$E$2),MAX($D$4:D2918)+1,""),"")</f>
        <v/>
      </c>
      <c r="F2919" s="40" t="s">
        <v>12545</v>
      </c>
      <c r="G2919" s="40" t="s">
        <v>12546</v>
      </c>
      <c r="H2919" s="167" t="s">
        <v>5898</v>
      </c>
      <c r="I2919" s="40" t="s">
        <v>5898</v>
      </c>
    </row>
    <row r="2920" spans="3:9" x14ac:dyDescent="0.15">
      <c r="C2920" s="40" t="str">
        <f>IFERROR(IF(AND(I2920&lt;&gt;"",I2920&gt;=$E$2),MAX($C$4:C2919)+1,""),"")</f>
        <v/>
      </c>
      <c r="D2920" s="167" t="str">
        <f>IFERROR(IF(AND(H2920&lt;&gt;"",H2920&gt;=$E$2),MAX($D$4:D2919)+1,""),"")</f>
        <v/>
      </c>
      <c r="F2920" s="40" t="s">
        <v>12547</v>
      </c>
      <c r="G2920" s="40" t="s">
        <v>12548</v>
      </c>
      <c r="H2920" s="167" t="s">
        <v>5898</v>
      </c>
      <c r="I2920" s="40" t="s">
        <v>5898</v>
      </c>
    </row>
    <row r="2921" spans="3:9" x14ac:dyDescent="0.15">
      <c r="C2921" s="40" t="str">
        <f>IFERROR(IF(AND(I2921&lt;&gt;"",I2921&gt;=$E$2),MAX($C$4:C2920)+1,""),"")</f>
        <v/>
      </c>
      <c r="D2921" s="167" t="str">
        <f>IFERROR(IF(AND(H2921&lt;&gt;"",H2921&gt;=$E$2),MAX($D$4:D2920)+1,""),"")</f>
        <v/>
      </c>
      <c r="F2921" s="40" t="s">
        <v>12549</v>
      </c>
      <c r="G2921" s="40" t="s">
        <v>12550</v>
      </c>
      <c r="H2921" s="167" t="s">
        <v>5898</v>
      </c>
      <c r="I2921" s="40" t="s">
        <v>5898</v>
      </c>
    </row>
    <row r="2922" spans="3:9" x14ac:dyDescent="0.15">
      <c r="C2922" s="40" t="str">
        <f>IFERROR(IF(AND(I2922&lt;&gt;"",I2922&gt;=$E$2),MAX($C$4:C2921)+1,""),"")</f>
        <v/>
      </c>
      <c r="D2922" s="167" t="str">
        <f>IFERROR(IF(AND(H2922&lt;&gt;"",H2922&gt;=$E$2),MAX($D$4:D2921)+1,""),"")</f>
        <v/>
      </c>
      <c r="F2922" s="40" t="s">
        <v>12551</v>
      </c>
      <c r="G2922" s="40" t="s">
        <v>12552</v>
      </c>
      <c r="H2922" s="167" t="s">
        <v>5898</v>
      </c>
      <c r="I2922" s="40" t="s">
        <v>5898</v>
      </c>
    </row>
    <row r="2923" spans="3:9" x14ac:dyDescent="0.15">
      <c r="C2923" s="40" t="str">
        <f>IFERROR(IF(AND(I2923&lt;&gt;"",I2923&gt;=$E$2),MAX($C$4:C2922)+1,""),"")</f>
        <v/>
      </c>
      <c r="D2923" s="167" t="str">
        <f>IFERROR(IF(AND(H2923&lt;&gt;"",H2923&gt;=$E$2),MAX($D$4:D2922)+1,""),"")</f>
        <v/>
      </c>
      <c r="F2923" s="40" t="s">
        <v>12553</v>
      </c>
      <c r="G2923" s="40" t="s">
        <v>12554</v>
      </c>
      <c r="H2923" s="167" t="s">
        <v>5898</v>
      </c>
      <c r="I2923" s="40" t="s">
        <v>5898</v>
      </c>
    </row>
    <row r="2924" spans="3:9" x14ac:dyDescent="0.15">
      <c r="C2924" s="40" t="str">
        <f>IFERROR(IF(AND(I2924&lt;&gt;"",I2924&gt;=$E$2),MAX($C$4:C2923)+1,""),"")</f>
        <v/>
      </c>
      <c r="D2924" s="167" t="str">
        <f>IFERROR(IF(AND(H2924&lt;&gt;"",H2924&gt;=$E$2),MAX($D$4:D2923)+1,""),"")</f>
        <v/>
      </c>
      <c r="F2924" s="40" t="s">
        <v>12555</v>
      </c>
      <c r="G2924" s="40" t="s">
        <v>12556</v>
      </c>
      <c r="H2924" s="167">
        <v>1</v>
      </c>
      <c r="I2924" s="40" t="s">
        <v>5898</v>
      </c>
    </row>
    <row r="2925" spans="3:9" x14ac:dyDescent="0.15">
      <c r="C2925" s="40" t="str">
        <f>IFERROR(IF(AND(I2925&lt;&gt;"",I2925&gt;=$E$2),MAX($C$4:C2924)+1,""),"")</f>
        <v/>
      </c>
      <c r="D2925" s="167" t="str">
        <f>IFERROR(IF(AND(H2925&lt;&gt;"",H2925&gt;=$E$2),MAX($D$4:D2924)+1,""),"")</f>
        <v/>
      </c>
      <c r="F2925" s="40" t="s">
        <v>12557</v>
      </c>
      <c r="G2925" s="40" t="s">
        <v>12558</v>
      </c>
      <c r="H2925" s="167" t="s">
        <v>5898</v>
      </c>
      <c r="I2925" s="40" t="s">
        <v>5898</v>
      </c>
    </row>
    <row r="2926" spans="3:9" x14ac:dyDescent="0.15">
      <c r="C2926" s="40" t="str">
        <f>IFERROR(IF(AND(I2926&lt;&gt;"",I2926&gt;=$E$2),MAX($C$4:C2925)+1,""),"")</f>
        <v/>
      </c>
      <c r="D2926" s="167" t="str">
        <f>IFERROR(IF(AND(H2926&lt;&gt;"",H2926&gt;=$E$2),MAX($D$4:D2925)+1,""),"")</f>
        <v/>
      </c>
      <c r="F2926" s="40" t="s">
        <v>12559</v>
      </c>
      <c r="G2926" s="40" t="s">
        <v>12560</v>
      </c>
      <c r="H2926" s="167">
        <v>1</v>
      </c>
      <c r="I2926" s="40" t="s">
        <v>5898</v>
      </c>
    </row>
    <row r="2927" spans="3:9" x14ac:dyDescent="0.15">
      <c r="C2927" s="40" t="str">
        <f>IFERROR(IF(AND(I2927&lt;&gt;"",I2927&gt;=$E$2),MAX($C$4:C2926)+1,""),"")</f>
        <v/>
      </c>
      <c r="D2927" s="167" t="str">
        <f>IFERROR(IF(AND(H2927&lt;&gt;"",H2927&gt;=$E$2),MAX($D$4:D2926)+1,""),"")</f>
        <v/>
      </c>
      <c r="F2927" s="40" t="s">
        <v>12561</v>
      </c>
      <c r="G2927" s="40" t="s">
        <v>12562</v>
      </c>
      <c r="H2927" s="167" t="s">
        <v>5898</v>
      </c>
      <c r="I2927" s="40" t="s">
        <v>5898</v>
      </c>
    </row>
    <row r="2928" spans="3:9" x14ac:dyDescent="0.15">
      <c r="C2928" s="40" t="str">
        <f>IFERROR(IF(AND(I2928&lt;&gt;"",I2928&gt;=$E$2),MAX($C$4:C2927)+1,""),"")</f>
        <v/>
      </c>
      <c r="D2928" s="167" t="str">
        <f>IFERROR(IF(AND(H2928&lt;&gt;"",H2928&gt;=$E$2),MAX($D$4:D2927)+1,""),"")</f>
        <v/>
      </c>
      <c r="F2928" s="40" t="s">
        <v>12563</v>
      </c>
      <c r="G2928" s="40" t="s">
        <v>12564</v>
      </c>
      <c r="H2928" s="167" t="s">
        <v>5898</v>
      </c>
      <c r="I2928" s="40" t="s">
        <v>5898</v>
      </c>
    </row>
    <row r="2929" spans="3:9" x14ac:dyDescent="0.15">
      <c r="C2929" s="40" t="str">
        <f>IFERROR(IF(AND(I2929&lt;&gt;"",I2929&gt;=$E$2),MAX($C$4:C2928)+1,""),"")</f>
        <v/>
      </c>
      <c r="D2929" s="167" t="str">
        <f>IFERROR(IF(AND(H2929&lt;&gt;"",H2929&gt;=$E$2),MAX($D$4:D2928)+1,""),"")</f>
        <v/>
      </c>
      <c r="F2929" s="40" t="s">
        <v>12565</v>
      </c>
      <c r="G2929" s="40" t="s">
        <v>12566</v>
      </c>
      <c r="H2929" s="167" t="s">
        <v>5898</v>
      </c>
      <c r="I2929" s="40" t="s">
        <v>5898</v>
      </c>
    </row>
    <row r="2930" spans="3:9" x14ac:dyDescent="0.15">
      <c r="C2930" s="40" t="str">
        <f>IFERROR(IF(AND(I2930&lt;&gt;"",I2930&gt;=$E$2),MAX($C$4:C2929)+1,""),"")</f>
        <v/>
      </c>
      <c r="D2930" s="167" t="str">
        <f>IFERROR(IF(AND(H2930&lt;&gt;"",H2930&gt;=$E$2),MAX($D$4:D2929)+1,""),"")</f>
        <v/>
      </c>
      <c r="F2930" s="40" t="s">
        <v>12567</v>
      </c>
      <c r="G2930" s="40" t="s">
        <v>12568</v>
      </c>
      <c r="H2930" s="167" t="s">
        <v>5898</v>
      </c>
      <c r="I2930" s="40" t="s">
        <v>5898</v>
      </c>
    </row>
    <row r="2931" spans="3:9" x14ac:dyDescent="0.15">
      <c r="C2931" s="40" t="str">
        <f>IFERROR(IF(AND(I2931&lt;&gt;"",I2931&gt;=$E$2),MAX($C$4:C2930)+1,""),"")</f>
        <v/>
      </c>
      <c r="D2931" s="167" t="str">
        <f>IFERROR(IF(AND(H2931&lt;&gt;"",H2931&gt;=$E$2),MAX($D$4:D2930)+1,""),"")</f>
        <v/>
      </c>
      <c r="F2931" s="40" t="s">
        <v>12569</v>
      </c>
      <c r="G2931" s="40" t="s">
        <v>12570</v>
      </c>
      <c r="H2931" s="167" t="s">
        <v>5898</v>
      </c>
      <c r="I2931" s="40" t="s">
        <v>5898</v>
      </c>
    </row>
    <row r="2932" spans="3:9" x14ac:dyDescent="0.15">
      <c r="C2932" s="40" t="str">
        <f>IFERROR(IF(AND(I2932&lt;&gt;"",I2932&gt;=$E$2),MAX($C$4:C2931)+1,""),"")</f>
        <v/>
      </c>
      <c r="D2932" s="167" t="str">
        <f>IFERROR(IF(AND(H2932&lt;&gt;"",H2932&gt;=$E$2),MAX($D$4:D2931)+1,""),"")</f>
        <v/>
      </c>
      <c r="F2932" s="40" t="s">
        <v>12571</v>
      </c>
      <c r="G2932" s="40" t="s">
        <v>12572</v>
      </c>
      <c r="H2932" s="167" t="s">
        <v>5898</v>
      </c>
      <c r="I2932" s="40" t="s">
        <v>5898</v>
      </c>
    </row>
    <row r="2933" spans="3:9" x14ac:dyDescent="0.15">
      <c r="C2933" s="40" t="str">
        <f>IFERROR(IF(AND(I2933&lt;&gt;"",I2933&gt;=$E$2),MAX($C$4:C2932)+1,""),"")</f>
        <v/>
      </c>
      <c r="D2933" s="167" t="str">
        <f>IFERROR(IF(AND(H2933&lt;&gt;"",H2933&gt;=$E$2),MAX($D$4:D2932)+1,""),"")</f>
        <v/>
      </c>
      <c r="F2933" s="40" t="s">
        <v>12573</v>
      </c>
      <c r="G2933" s="40" t="s">
        <v>12574</v>
      </c>
      <c r="H2933" s="167" t="s">
        <v>5898</v>
      </c>
      <c r="I2933" s="40" t="s">
        <v>5898</v>
      </c>
    </row>
    <row r="2934" spans="3:9" x14ac:dyDescent="0.15">
      <c r="C2934" s="40" t="str">
        <f>IFERROR(IF(AND(I2934&lt;&gt;"",I2934&gt;=$E$2),MAX($C$4:C2933)+1,""),"")</f>
        <v/>
      </c>
      <c r="D2934" s="167" t="str">
        <f>IFERROR(IF(AND(H2934&lt;&gt;"",H2934&gt;=$E$2),MAX($D$4:D2933)+1,""),"")</f>
        <v/>
      </c>
      <c r="F2934" s="40" t="s">
        <v>12575</v>
      </c>
      <c r="G2934" s="40" t="s">
        <v>12576</v>
      </c>
      <c r="H2934" s="167" t="s">
        <v>5898</v>
      </c>
      <c r="I2934" s="40" t="s">
        <v>5898</v>
      </c>
    </row>
    <row r="2935" spans="3:9" x14ac:dyDescent="0.15">
      <c r="C2935" s="40" t="str">
        <f>IFERROR(IF(AND(I2935&lt;&gt;"",I2935&gt;=$E$2),MAX($C$4:C2934)+1,""),"")</f>
        <v/>
      </c>
      <c r="D2935" s="167" t="str">
        <f>IFERROR(IF(AND(H2935&lt;&gt;"",H2935&gt;=$E$2),MAX($D$4:D2934)+1,""),"")</f>
        <v/>
      </c>
      <c r="F2935" s="40" t="s">
        <v>12577</v>
      </c>
      <c r="G2935" s="40" t="s">
        <v>12578</v>
      </c>
      <c r="H2935" s="167">
        <v>1</v>
      </c>
      <c r="I2935" s="40" t="s">
        <v>5898</v>
      </c>
    </row>
    <row r="2936" spans="3:9" x14ac:dyDescent="0.15">
      <c r="C2936" s="40" t="str">
        <f>IFERROR(IF(AND(I2936&lt;&gt;"",I2936&gt;=$E$2),MAX($C$4:C2935)+1,""),"")</f>
        <v/>
      </c>
      <c r="D2936" s="167" t="str">
        <f>IFERROR(IF(AND(H2936&lt;&gt;"",H2936&gt;=$E$2),MAX($D$4:D2935)+1,""),"")</f>
        <v/>
      </c>
      <c r="F2936" s="40" t="s">
        <v>12579</v>
      </c>
      <c r="G2936" s="40" t="s">
        <v>12580</v>
      </c>
      <c r="H2936" s="167">
        <v>0.5</v>
      </c>
      <c r="I2936" s="40" t="s">
        <v>5898</v>
      </c>
    </row>
    <row r="2937" spans="3:9" x14ac:dyDescent="0.15">
      <c r="C2937" s="40" t="str">
        <f>IFERROR(IF(AND(I2937&lt;&gt;"",I2937&gt;=$E$2),MAX($C$4:C2936)+1,""),"")</f>
        <v/>
      </c>
      <c r="D2937" s="167" t="str">
        <f>IFERROR(IF(AND(H2937&lt;&gt;"",H2937&gt;=$E$2),MAX($D$4:D2936)+1,""),"")</f>
        <v/>
      </c>
      <c r="F2937" s="40" t="s">
        <v>12581</v>
      </c>
      <c r="G2937" s="40" t="s">
        <v>12582</v>
      </c>
      <c r="H2937" s="167" t="s">
        <v>5898</v>
      </c>
      <c r="I2937" s="40" t="s">
        <v>5898</v>
      </c>
    </row>
    <row r="2938" spans="3:9" x14ac:dyDescent="0.15">
      <c r="C2938" s="40" t="str">
        <f>IFERROR(IF(AND(I2938&lt;&gt;"",I2938&gt;=$E$2),MAX($C$4:C2937)+1,""),"")</f>
        <v/>
      </c>
      <c r="D2938" s="167" t="str">
        <f>IFERROR(IF(AND(H2938&lt;&gt;"",H2938&gt;=$E$2),MAX($D$4:D2937)+1,""),"")</f>
        <v/>
      </c>
      <c r="F2938" s="40" t="s">
        <v>12583</v>
      </c>
      <c r="G2938" s="40" t="s">
        <v>12584</v>
      </c>
      <c r="H2938" s="167" t="s">
        <v>5898</v>
      </c>
      <c r="I2938" s="40" t="s">
        <v>5898</v>
      </c>
    </row>
    <row r="2939" spans="3:9" x14ac:dyDescent="0.15">
      <c r="C2939" s="40" t="str">
        <f>IFERROR(IF(AND(I2939&lt;&gt;"",I2939&gt;=$E$2),MAX($C$4:C2938)+1,""),"")</f>
        <v/>
      </c>
      <c r="D2939" s="167" t="str">
        <f>IFERROR(IF(AND(H2939&lt;&gt;"",H2939&gt;=$E$2),MAX($D$4:D2938)+1,""),"")</f>
        <v/>
      </c>
      <c r="F2939" s="40" t="s">
        <v>12585</v>
      </c>
      <c r="G2939" s="40" t="s">
        <v>12586</v>
      </c>
      <c r="H2939" s="167" t="s">
        <v>5898</v>
      </c>
      <c r="I2939" s="40" t="s">
        <v>5898</v>
      </c>
    </row>
    <row r="2940" spans="3:9" x14ac:dyDescent="0.15">
      <c r="C2940" s="40" t="str">
        <f>IFERROR(IF(AND(I2940&lt;&gt;"",I2940&gt;=$E$2),MAX($C$4:C2939)+1,""),"")</f>
        <v/>
      </c>
      <c r="D2940" s="167" t="str">
        <f>IFERROR(IF(AND(H2940&lt;&gt;"",H2940&gt;=$E$2),MAX($D$4:D2939)+1,""),"")</f>
        <v/>
      </c>
      <c r="F2940" s="40" t="s">
        <v>12587</v>
      </c>
      <c r="G2940" s="40" t="s">
        <v>12588</v>
      </c>
      <c r="H2940" s="167" t="s">
        <v>5898</v>
      </c>
      <c r="I2940" s="40" t="s">
        <v>5898</v>
      </c>
    </row>
    <row r="2941" spans="3:9" x14ac:dyDescent="0.15">
      <c r="C2941" s="40" t="str">
        <f>IFERROR(IF(AND(I2941&lt;&gt;"",I2941&gt;=$E$2),MAX($C$4:C2940)+1,""),"")</f>
        <v/>
      </c>
      <c r="D2941" s="167" t="str">
        <f>IFERROR(IF(AND(H2941&lt;&gt;"",H2941&gt;=$E$2),MAX($D$4:D2940)+1,""),"")</f>
        <v/>
      </c>
      <c r="F2941" s="40" t="s">
        <v>12589</v>
      </c>
      <c r="G2941" s="40" t="s">
        <v>12590</v>
      </c>
      <c r="H2941" s="167">
        <v>1</v>
      </c>
      <c r="I2941" s="40" t="s">
        <v>5898</v>
      </c>
    </row>
    <row r="2942" spans="3:9" x14ac:dyDescent="0.15">
      <c r="C2942" s="40" t="str">
        <f>IFERROR(IF(AND(I2942&lt;&gt;"",I2942&gt;=$E$2),MAX($C$4:C2941)+1,""),"")</f>
        <v/>
      </c>
      <c r="D2942" s="167">
        <f>IFERROR(IF(AND(H2942&lt;&gt;"",H2942&gt;=$E$2),MAX($D$4:D2941)+1,""),"")</f>
        <v>110</v>
      </c>
      <c r="F2942" s="40" t="s">
        <v>12591</v>
      </c>
      <c r="G2942" s="40" t="s">
        <v>12592</v>
      </c>
      <c r="H2942" s="167">
        <v>2</v>
      </c>
      <c r="I2942" s="40" t="s">
        <v>5898</v>
      </c>
    </row>
    <row r="2943" spans="3:9" x14ac:dyDescent="0.15">
      <c r="C2943" s="40" t="str">
        <f>IFERROR(IF(AND(I2943&lt;&gt;"",I2943&gt;=$E$2),MAX($C$4:C2942)+1,""),"")</f>
        <v/>
      </c>
      <c r="D2943" s="167" t="str">
        <f>IFERROR(IF(AND(H2943&lt;&gt;"",H2943&gt;=$E$2),MAX($D$4:D2942)+1,""),"")</f>
        <v/>
      </c>
      <c r="F2943" s="40" t="s">
        <v>12593</v>
      </c>
      <c r="G2943" s="40" t="s">
        <v>12594</v>
      </c>
      <c r="H2943" s="167" t="s">
        <v>5898</v>
      </c>
      <c r="I2943" s="40" t="s">
        <v>5898</v>
      </c>
    </row>
    <row r="2944" spans="3:9" x14ac:dyDescent="0.15">
      <c r="C2944" s="40" t="str">
        <f>IFERROR(IF(AND(I2944&lt;&gt;"",I2944&gt;=$E$2),MAX($C$4:C2943)+1,""),"")</f>
        <v/>
      </c>
      <c r="D2944" s="167" t="str">
        <f>IFERROR(IF(AND(H2944&lt;&gt;"",H2944&gt;=$E$2),MAX($D$4:D2943)+1,""),"")</f>
        <v/>
      </c>
      <c r="F2944" s="40" t="s">
        <v>12595</v>
      </c>
      <c r="G2944" s="40" t="s">
        <v>12596</v>
      </c>
      <c r="H2944" s="167" t="s">
        <v>5898</v>
      </c>
      <c r="I2944" s="40" t="s">
        <v>5898</v>
      </c>
    </row>
    <row r="2945" spans="3:9" x14ac:dyDescent="0.15">
      <c r="C2945" s="40" t="str">
        <f>IFERROR(IF(AND(I2945&lt;&gt;"",I2945&gt;=$E$2),MAX($C$4:C2944)+1,""),"")</f>
        <v/>
      </c>
      <c r="D2945" s="167" t="str">
        <f>IFERROR(IF(AND(H2945&lt;&gt;"",H2945&gt;=$E$2),MAX($D$4:D2944)+1,""),"")</f>
        <v/>
      </c>
      <c r="F2945" s="40" t="s">
        <v>12597</v>
      </c>
      <c r="G2945" s="40" t="s">
        <v>12598</v>
      </c>
      <c r="H2945" s="167" t="s">
        <v>5898</v>
      </c>
      <c r="I2945" s="40" t="s">
        <v>5898</v>
      </c>
    </row>
    <row r="2946" spans="3:9" x14ac:dyDescent="0.15">
      <c r="C2946" s="40" t="str">
        <f>IFERROR(IF(AND(I2946&lt;&gt;"",I2946&gt;=$E$2),MAX($C$4:C2945)+1,""),"")</f>
        <v/>
      </c>
      <c r="D2946" s="167" t="str">
        <f>IFERROR(IF(AND(H2946&lt;&gt;"",H2946&gt;=$E$2),MAX($D$4:D2945)+1,""),"")</f>
        <v/>
      </c>
      <c r="F2946" s="40" t="s">
        <v>12599</v>
      </c>
      <c r="G2946" s="40" t="s">
        <v>12600</v>
      </c>
      <c r="H2946" s="167" t="s">
        <v>5898</v>
      </c>
      <c r="I2946" s="40" t="s">
        <v>5898</v>
      </c>
    </row>
    <row r="2947" spans="3:9" x14ac:dyDescent="0.15">
      <c r="C2947" s="40" t="str">
        <f>IFERROR(IF(AND(I2947&lt;&gt;"",I2947&gt;=$E$2),MAX($C$4:C2946)+1,""),"")</f>
        <v/>
      </c>
      <c r="D2947" s="167" t="str">
        <f>IFERROR(IF(AND(H2947&lt;&gt;"",H2947&gt;=$E$2),MAX($D$4:D2946)+1,""),"")</f>
        <v/>
      </c>
      <c r="F2947" s="40" t="s">
        <v>12601</v>
      </c>
      <c r="G2947" s="40" t="s">
        <v>12602</v>
      </c>
      <c r="H2947" s="167" t="s">
        <v>5898</v>
      </c>
      <c r="I2947" s="40" t="s">
        <v>5898</v>
      </c>
    </row>
    <row r="2948" spans="3:9" x14ac:dyDescent="0.15">
      <c r="C2948" s="40" t="str">
        <f>IFERROR(IF(AND(I2948&lt;&gt;"",I2948&gt;=$E$2),MAX($C$4:C2947)+1,""),"")</f>
        <v/>
      </c>
      <c r="D2948" s="167" t="str">
        <f>IFERROR(IF(AND(H2948&lt;&gt;"",H2948&gt;=$E$2),MAX($D$4:D2947)+1,""),"")</f>
        <v/>
      </c>
      <c r="F2948" s="40" t="s">
        <v>12603</v>
      </c>
      <c r="G2948" s="40" t="s">
        <v>12604</v>
      </c>
      <c r="H2948" s="167" t="s">
        <v>5898</v>
      </c>
      <c r="I2948" s="40" t="s">
        <v>5898</v>
      </c>
    </row>
    <row r="2949" spans="3:9" x14ac:dyDescent="0.15">
      <c r="C2949" s="40" t="str">
        <f>IFERROR(IF(AND(I2949&lt;&gt;"",I2949&gt;=$E$2),MAX($C$4:C2948)+1,""),"")</f>
        <v/>
      </c>
      <c r="D2949" s="167" t="str">
        <f>IFERROR(IF(AND(H2949&lt;&gt;"",H2949&gt;=$E$2),MAX($D$4:D2948)+1,""),"")</f>
        <v/>
      </c>
      <c r="F2949" s="40" t="s">
        <v>12605</v>
      </c>
      <c r="G2949" s="40" t="s">
        <v>12606</v>
      </c>
      <c r="H2949" s="167" t="s">
        <v>5898</v>
      </c>
      <c r="I2949" s="40" t="s">
        <v>5898</v>
      </c>
    </row>
    <row r="2950" spans="3:9" x14ac:dyDescent="0.15">
      <c r="C2950" s="40" t="str">
        <f>IFERROR(IF(AND(I2950&lt;&gt;"",I2950&gt;=$E$2),MAX($C$4:C2949)+1,""),"")</f>
        <v/>
      </c>
      <c r="D2950" s="167" t="str">
        <f>IFERROR(IF(AND(H2950&lt;&gt;"",H2950&gt;=$E$2),MAX($D$4:D2949)+1,""),"")</f>
        <v/>
      </c>
      <c r="F2950" s="40" t="s">
        <v>12607</v>
      </c>
      <c r="G2950" s="40" t="s">
        <v>12608</v>
      </c>
      <c r="H2950" s="167" t="s">
        <v>5898</v>
      </c>
      <c r="I2950" s="40" t="s">
        <v>5898</v>
      </c>
    </row>
    <row r="2951" spans="3:9" x14ac:dyDescent="0.15">
      <c r="C2951" s="40" t="str">
        <f>IFERROR(IF(AND(I2951&lt;&gt;"",I2951&gt;=$E$2),MAX($C$4:C2950)+1,""),"")</f>
        <v/>
      </c>
      <c r="D2951" s="167" t="str">
        <f>IFERROR(IF(AND(H2951&lt;&gt;"",H2951&gt;=$E$2),MAX($D$4:D2950)+1,""),"")</f>
        <v/>
      </c>
      <c r="F2951" s="40" t="s">
        <v>12609</v>
      </c>
      <c r="G2951" s="40" t="s">
        <v>12610</v>
      </c>
      <c r="H2951" s="167" t="s">
        <v>5898</v>
      </c>
      <c r="I2951" s="40" t="s">
        <v>5898</v>
      </c>
    </row>
    <row r="2952" spans="3:9" x14ac:dyDescent="0.15">
      <c r="C2952" s="40" t="str">
        <f>IFERROR(IF(AND(I2952&lt;&gt;"",I2952&gt;=$E$2),MAX($C$4:C2951)+1,""),"")</f>
        <v/>
      </c>
      <c r="D2952" s="167" t="str">
        <f>IFERROR(IF(AND(H2952&lt;&gt;"",H2952&gt;=$E$2),MAX($D$4:D2951)+1,""),"")</f>
        <v/>
      </c>
      <c r="F2952" s="40" t="s">
        <v>12611</v>
      </c>
      <c r="G2952" s="40" t="s">
        <v>12612</v>
      </c>
      <c r="H2952" s="167" t="s">
        <v>5898</v>
      </c>
      <c r="I2952" s="40" t="s">
        <v>5898</v>
      </c>
    </row>
    <row r="2953" spans="3:9" x14ac:dyDescent="0.15">
      <c r="C2953" s="40" t="str">
        <f>IFERROR(IF(AND(I2953&lt;&gt;"",I2953&gt;=$E$2),MAX($C$4:C2952)+1,""),"")</f>
        <v/>
      </c>
      <c r="D2953" s="167" t="str">
        <f>IFERROR(IF(AND(H2953&lt;&gt;"",H2953&gt;=$E$2),MAX($D$4:D2952)+1,""),"")</f>
        <v/>
      </c>
      <c r="F2953" s="40" t="s">
        <v>12613</v>
      </c>
      <c r="G2953" s="40" t="s">
        <v>12614</v>
      </c>
      <c r="H2953" s="167" t="s">
        <v>5898</v>
      </c>
      <c r="I2953" s="40" t="s">
        <v>5898</v>
      </c>
    </row>
    <row r="2954" spans="3:9" x14ac:dyDescent="0.15">
      <c r="C2954" s="40" t="str">
        <f>IFERROR(IF(AND(I2954&lt;&gt;"",I2954&gt;=$E$2),MAX($C$4:C2953)+1,""),"")</f>
        <v/>
      </c>
      <c r="D2954" s="167" t="str">
        <f>IFERROR(IF(AND(H2954&lt;&gt;"",H2954&gt;=$E$2),MAX($D$4:D2953)+1,""),"")</f>
        <v/>
      </c>
      <c r="F2954" s="40" t="s">
        <v>12615</v>
      </c>
      <c r="G2954" s="40" t="s">
        <v>12616</v>
      </c>
      <c r="H2954" s="167" t="s">
        <v>5898</v>
      </c>
      <c r="I2954" s="40" t="s">
        <v>5898</v>
      </c>
    </row>
    <row r="2955" spans="3:9" x14ac:dyDescent="0.15">
      <c r="C2955" s="40" t="str">
        <f>IFERROR(IF(AND(I2955&lt;&gt;"",I2955&gt;=$E$2),MAX($C$4:C2954)+1,""),"")</f>
        <v/>
      </c>
      <c r="D2955" s="167">
        <f>IFERROR(IF(AND(H2955&lt;&gt;"",H2955&gt;=$E$2),MAX($D$4:D2954)+1,""),"")</f>
        <v>111</v>
      </c>
      <c r="F2955" s="40" t="s">
        <v>12617</v>
      </c>
      <c r="G2955" s="40" t="s">
        <v>12618</v>
      </c>
      <c r="H2955" s="167">
        <v>1.5</v>
      </c>
      <c r="I2955" s="40" t="s">
        <v>5898</v>
      </c>
    </row>
    <row r="2956" spans="3:9" x14ac:dyDescent="0.15">
      <c r="C2956" s="40" t="str">
        <f>IFERROR(IF(AND(I2956&lt;&gt;"",I2956&gt;=$E$2),MAX($C$4:C2955)+1,""),"")</f>
        <v/>
      </c>
      <c r="D2956" s="167" t="str">
        <f>IFERROR(IF(AND(H2956&lt;&gt;"",H2956&gt;=$E$2),MAX($D$4:D2955)+1,""),"")</f>
        <v/>
      </c>
      <c r="F2956" s="40" t="s">
        <v>12619</v>
      </c>
      <c r="G2956" s="40" t="s">
        <v>12620</v>
      </c>
      <c r="H2956" s="167" t="s">
        <v>5898</v>
      </c>
      <c r="I2956" s="40" t="s">
        <v>5898</v>
      </c>
    </row>
    <row r="2957" spans="3:9" x14ac:dyDescent="0.15">
      <c r="C2957" s="40" t="str">
        <f>IFERROR(IF(AND(I2957&lt;&gt;"",I2957&gt;=$E$2),MAX($C$4:C2956)+1,""),"")</f>
        <v/>
      </c>
      <c r="D2957" s="167" t="str">
        <f>IFERROR(IF(AND(H2957&lt;&gt;"",H2957&gt;=$E$2),MAX($D$4:D2956)+1,""),"")</f>
        <v/>
      </c>
      <c r="F2957" s="40" t="s">
        <v>12621</v>
      </c>
      <c r="G2957" s="40" t="s">
        <v>12622</v>
      </c>
      <c r="H2957" s="167" t="s">
        <v>5898</v>
      </c>
      <c r="I2957" s="40" t="s">
        <v>5898</v>
      </c>
    </row>
    <row r="2958" spans="3:9" x14ac:dyDescent="0.15">
      <c r="C2958" s="40" t="str">
        <f>IFERROR(IF(AND(I2958&lt;&gt;"",I2958&gt;=$E$2),MAX($C$4:C2957)+1,""),"")</f>
        <v/>
      </c>
      <c r="D2958" s="167" t="str">
        <f>IFERROR(IF(AND(H2958&lt;&gt;"",H2958&gt;=$E$2),MAX($D$4:D2957)+1,""),"")</f>
        <v/>
      </c>
      <c r="F2958" s="40" t="s">
        <v>12623</v>
      </c>
      <c r="G2958" s="40" t="s">
        <v>12624</v>
      </c>
      <c r="H2958" s="167" t="s">
        <v>5898</v>
      </c>
      <c r="I2958" s="40" t="s">
        <v>5898</v>
      </c>
    </row>
    <row r="2959" spans="3:9" x14ac:dyDescent="0.15">
      <c r="C2959" s="40" t="str">
        <f>IFERROR(IF(AND(I2959&lt;&gt;"",I2959&gt;=$E$2),MAX($C$4:C2958)+1,""),"")</f>
        <v/>
      </c>
      <c r="D2959" s="167" t="str">
        <f>IFERROR(IF(AND(H2959&lt;&gt;"",H2959&gt;=$E$2),MAX($D$4:D2958)+1,""),"")</f>
        <v/>
      </c>
      <c r="F2959" s="40" t="s">
        <v>12625</v>
      </c>
      <c r="G2959" s="40" t="s">
        <v>12626</v>
      </c>
      <c r="H2959" s="167">
        <v>1.2</v>
      </c>
      <c r="I2959" s="40" t="s">
        <v>5898</v>
      </c>
    </row>
    <row r="2960" spans="3:9" x14ac:dyDescent="0.15">
      <c r="C2960" s="40" t="str">
        <f>IFERROR(IF(AND(I2960&lt;&gt;"",I2960&gt;=$E$2),MAX($C$4:C2959)+1,""),"")</f>
        <v/>
      </c>
      <c r="D2960" s="167" t="str">
        <f>IFERROR(IF(AND(H2960&lt;&gt;"",H2960&gt;=$E$2),MAX($D$4:D2959)+1,""),"")</f>
        <v/>
      </c>
      <c r="F2960" s="40" t="s">
        <v>12627</v>
      </c>
      <c r="G2960" s="40" t="s">
        <v>12628</v>
      </c>
      <c r="H2960" s="167" t="s">
        <v>5898</v>
      </c>
      <c r="I2960" s="40" t="s">
        <v>5898</v>
      </c>
    </row>
    <row r="2961" spans="3:9" x14ac:dyDescent="0.15">
      <c r="C2961" s="40" t="str">
        <f>IFERROR(IF(AND(I2961&lt;&gt;"",I2961&gt;=$E$2),MAX($C$4:C2960)+1,""),"")</f>
        <v/>
      </c>
      <c r="D2961" s="167" t="str">
        <f>IFERROR(IF(AND(H2961&lt;&gt;"",H2961&gt;=$E$2),MAX($D$4:D2960)+1,""),"")</f>
        <v/>
      </c>
      <c r="F2961" s="40" t="s">
        <v>12629</v>
      </c>
      <c r="G2961" s="40" t="s">
        <v>12630</v>
      </c>
      <c r="H2961" s="167" t="s">
        <v>5898</v>
      </c>
      <c r="I2961" s="40" t="s">
        <v>5898</v>
      </c>
    </row>
    <row r="2962" spans="3:9" x14ac:dyDescent="0.15">
      <c r="C2962" s="40" t="str">
        <f>IFERROR(IF(AND(I2962&lt;&gt;"",I2962&gt;=$E$2),MAX($C$4:C2961)+1,""),"")</f>
        <v/>
      </c>
      <c r="D2962" s="167" t="str">
        <f>IFERROR(IF(AND(H2962&lt;&gt;"",H2962&gt;=$E$2),MAX($D$4:D2961)+1,""),"")</f>
        <v/>
      </c>
      <c r="F2962" s="40" t="s">
        <v>12631</v>
      </c>
      <c r="G2962" s="40" t="s">
        <v>12632</v>
      </c>
      <c r="H2962" s="167" t="s">
        <v>5898</v>
      </c>
      <c r="I2962" s="40" t="s">
        <v>5898</v>
      </c>
    </row>
    <row r="2963" spans="3:9" x14ac:dyDescent="0.15">
      <c r="C2963" s="40" t="str">
        <f>IFERROR(IF(AND(I2963&lt;&gt;"",I2963&gt;=$E$2),MAX($C$4:C2962)+1,""),"")</f>
        <v/>
      </c>
      <c r="D2963" s="167" t="str">
        <f>IFERROR(IF(AND(H2963&lt;&gt;"",H2963&gt;=$E$2),MAX($D$4:D2962)+1,""),"")</f>
        <v/>
      </c>
      <c r="F2963" s="40" t="s">
        <v>12633</v>
      </c>
      <c r="G2963" s="40" t="s">
        <v>12634</v>
      </c>
      <c r="H2963" s="167" t="s">
        <v>5898</v>
      </c>
      <c r="I2963" s="40" t="s">
        <v>5898</v>
      </c>
    </row>
    <row r="2964" spans="3:9" x14ac:dyDescent="0.15">
      <c r="C2964" s="40" t="str">
        <f>IFERROR(IF(AND(I2964&lt;&gt;"",I2964&gt;=$E$2),MAX($C$4:C2963)+1,""),"")</f>
        <v/>
      </c>
      <c r="D2964" s="167" t="str">
        <f>IFERROR(IF(AND(H2964&lt;&gt;"",H2964&gt;=$E$2),MAX($D$4:D2963)+1,""),"")</f>
        <v/>
      </c>
      <c r="F2964" s="40" t="s">
        <v>12635</v>
      </c>
      <c r="G2964" s="40" t="s">
        <v>12636</v>
      </c>
      <c r="H2964" s="167" t="s">
        <v>5898</v>
      </c>
      <c r="I2964" s="40" t="s">
        <v>5898</v>
      </c>
    </row>
    <row r="2965" spans="3:9" x14ac:dyDescent="0.15">
      <c r="C2965" s="40" t="str">
        <f>IFERROR(IF(AND(I2965&lt;&gt;"",I2965&gt;=$E$2),MAX($C$4:C2964)+1,""),"")</f>
        <v/>
      </c>
      <c r="D2965" s="167" t="str">
        <f>IFERROR(IF(AND(H2965&lt;&gt;"",H2965&gt;=$E$2),MAX($D$4:D2964)+1,""),"")</f>
        <v/>
      </c>
      <c r="F2965" s="40" t="s">
        <v>12637</v>
      </c>
      <c r="G2965" s="40" t="s">
        <v>12638</v>
      </c>
      <c r="H2965" s="167">
        <v>1</v>
      </c>
      <c r="I2965" s="40" t="s">
        <v>5898</v>
      </c>
    </row>
    <row r="2966" spans="3:9" x14ac:dyDescent="0.15">
      <c r="C2966" s="40" t="str">
        <f>IFERROR(IF(AND(I2966&lt;&gt;"",I2966&gt;=$E$2),MAX($C$4:C2965)+1,""),"")</f>
        <v/>
      </c>
      <c r="D2966" s="167" t="str">
        <f>IFERROR(IF(AND(H2966&lt;&gt;"",H2966&gt;=$E$2),MAX($D$4:D2965)+1,""),"")</f>
        <v/>
      </c>
      <c r="F2966" s="40" t="s">
        <v>12639</v>
      </c>
      <c r="G2966" s="40" t="s">
        <v>12640</v>
      </c>
      <c r="H2966" s="167" t="s">
        <v>5898</v>
      </c>
      <c r="I2966" s="40" t="s">
        <v>5898</v>
      </c>
    </row>
    <row r="2967" spans="3:9" x14ac:dyDescent="0.15">
      <c r="C2967" s="40" t="str">
        <f>IFERROR(IF(AND(I2967&lt;&gt;"",I2967&gt;=$E$2),MAX($C$4:C2966)+1,""),"")</f>
        <v/>
      </c>
      <c r="D2967" s="167" t="str">
        <f>IFERROR(IF(AND(H2967&lt;&gt;"",H2967&gt;=$E$2),MAX($D$4:D2966)+1,""),"")</f>
        <v/>
      </c>
      <c r="F2967" s="40" t="s">
        <v>12641</v>
      </c>
      <c r="G2967" s="40" t="s">
        <v>12642</v>
      </c>
      <c r="H2967" s="167" t="s">
        <v>5898</v>
      </c>
      <c r="I2967" s="40" t="s">
        <v>5898</v>
      </c>
    </row>
    <row r="2968" spans="3:9" x14ac:dyDescent="0.15">
      <c r="C2968" s="40" t="str">
        <f>IFERROR(IF(AND(I2968&lt;&gt;"",I2968&gt;=$E$2),MAX($C$4:C2967)+1,""),"")</f>
        <v/>
      </c>
      <c r="D2968" s="167" t="str">
        <f>IFERROR(IF(AND(H2968&lt;&gt;"",H2968&gt;=$E$2),MAX($D$4:D2967)+1,""),"")</f>
        <v/>
      </c>
      <c r="F2968" s="40" t="s">
        <v>12643</v>
      </c>
      <c r="G2968" s="40" t="s">
        <v>12644</v>
      </c>
      <c r="H2968" s="167" t="s">
        <v>5898</v>
      </c>
      <c r="I2968" s="40" t="s">
        <v>5898</v>
      </c>
    </row>
    <row r="2969" spans="3:9" x14ac:dyDescent="0.15">
      <c r="C2969" s="40" t="str">
        <f>IFERROR(IF(AND(I2969&lt;&gt;"",I2969&gt;=$E$2),MAX($C$4:C2968)+1,""),"")</f>
        <v/>
      </c>
      <c r="D2969" s="167" t="str">
        <f>IFERROR(IF(AND(H2969&lt;&gt;"",H2969&gt;=$E$2),MAX($D$4:D2968)+1,""),"")</f>
        <v/>
      </c>
      <c r="F2969" s="40" t="s">
        <v>12645</v>
      </c>
      <c r="G2969" s="40" t="s">
        <v>12646</v>
      </c>
      <c r="H2969" s="167">
        <v>1</v>
      </c>
      <c r="I2969" s="40" t="s">
        <v>5898</v>
      </c>
    </row>
    <row r="2970" spans="3:9" x14ac:dyDescent="0.15">
      <c r="C2970" s="40" t="str">
        <f>IFERROR(IF(AND(I2970&lt;&gt;"",I2970&gt;=$E$2),MAX($C$4:C2969)+1,""),"")</f>
        <v/>
      </c>
      <c r="D2970" s="167" t="str">
        <f>IFERROR(IF(AND(H2970&lt;&gt;"",H2970&gt;=$E$2),MAX($D$4:D2969)+1,""),"")</f>
        <v/>
      </c>
      <c r="F2970" s="40" t="s">
        <v>12647</v>
      </c>
      <c r="G2970" s="40" t="s">
        <v>12648</v>
      </c>
      <c r="H2970" s="167" t="s">
        <v>5898</v>
      </c>
      <c r="I2970" s="40" t="s">
        <v>5898</v>
      </c>
    </row>
    <row r="2971" spans="3:9" x14ac:dyDescent="0.15">
      <c r="C2971" s="40" t="str">
        <f>IFERROR(IF(AND(I2971&lt;&gt;"",I2971&gt;=$E$2),MAX($C$4:C2970)+1,""),"")</f>
        <v/>
      </c>
      <c r="D2971" s="167" t="str">
        <f>IFERROR(IF(AND(H2971&lt;&gt;"",H2971&gt;=$E$2),MAX($D$4:D2970)+1,""),"")</f>
        <v/>
      </c>
      <c r="F2971" s="40" t="s">
        <v>12649</v>
      </c>
      <c r="G2971" s="40" t="s">
        <v>12650</v>
      </c>
      <c r="H2971" s="167" t="s">
        <v>5898</v>
      </c>
      <c r="I2971" s="40" t="s">
        <v>5898</v>
      </c>
    </row>
    <row r="2972" spans="3:9" x14ac:dyDescent="0.15">
      <c r="C2972" s="40" t="str">
        <f>IFERROR(IF(AND(I2972&lt;&gt;"",I2972&gt;=$E$2),MAX($C$4:C2971)+1,""),"")</f>
        <v/>
      </c>
      <c r="D2972" s="167" t="str">
        <f>IFERROR(IF(AND(H2972&lt;&gt;"",H2972&gt;=$E$2),MAX($D$4:D2971)+1,""),"")</f>
        <v/>
      </c>
      <c r="F2972" s="40" t="s">
        <v>12651</v>
      </c>
      <c r="G2972" s="40" t="s">
        <v>12652</v>
      </c>
      <c r="H2972" s="167" t="s">
        <v>5898</v>
      </c>
      <c r="I2972" s="40" t="s">
        <v>5898</v>
      </c>
    </row>
    <row r="2973" spans="3:9" x14ac:dyDescent="0.15">
      <c r="C2973" s="40" t="str">
        <f>IFERROR(IF(AND(I2973&lt;&gt;"",I2973&gt;=$E$2),MAX($C$4:C2972)+1,""),"")</f>
        <v/>
      </c>
      <c r="D2973" s="167" t="str">
        <f>IFERROR(IF(AND(H2973&lt;&gt;"",H2973&gt;=$E$2),MAX($D$4:D2972)+1,""),"")</f>
        <v/>
      </c>
      <c r="F2973" s="40" t="s">
        <v>12653</v>
      </c>
      <c r="G2973" s="40" t="s">
        <v>12654</v>
      </c>
      <c r="H2973" s="167" t="s">
        <v>5898</v>
      </c>
      <c r="I2973" s="40" t="s">
        <v>5898</v>
      </c>
    </row>
    <row r="2974" spans="3:9" x14ac:dyDescent="0.15">
      <c r="C2974" s="40" t="str">
        <f>IFERROR(IF(AND(I2974&lt;&gt;"",I2974&gt;=$E$2),MAX($C$4:C2973)+1,""),"")</f>
        <v/>
      </c>
      <c r="D2974" s="167" t="str">
        <f>IFERROR(IF(AND(H2974&lt;&gt;"",H2974&gt;=$E$2),MAX($D$4:D2973)+1,""),"")</f>
        <v/>
      </c>
      <c r="F2974" s="40" t="s">
        <v>12655</v>
      </c>
      <c r="G2974" s="40" t="s">
        <v>12656</v>
      </c>
      <c r="H2974" s="167" t="s">
        <v>5898</v>
      </c>
      <c r="I2974" s="40" t="s">
        <v>5898</v>
      </c>
    </row>
    <row r="2975" spans="3:9" x14ac:dyDescent="0.15">
      <c r="C2975" s="40" t="str">
        <f>IFERROR(IF(AND(I2975&lt;&gt;"",I2975&gt;=$E$2),MAX($C$4:C2974)+1,""),"")</f>
        <v/>
      </c>
      <c r="D2975" s="167" t="str">
        <f>IFERROR(IF(AND(H2975&lt;&gt;"",H2975&gt;=$E$2),MAX($D$4:D2974)+1,""),"")</f>
        <v/>
      </c>
      <c r="F2975" s="40" t="s">
        <v>12657</v>
      </c>
      <c r="G2975" s="40" t="s">
        <v>12658</v>
      </c>
      <c r="H2975" s="167" t="s">
        <v>5898</v>
      </c>
      <c r="I2975" s="40" t="s">
        <v>5898</v>
      </c>
    </row>
    <row r="2976" spans="3:9" x14ac:dyDescent="0.15">
      <c r="C2976" s="40" t="str">
        <f>IFERROR(IF(AND(I2976&lt;&gt;"",I2976&gt;=$E$2),MAX($C$4:C2975)+1,""),"")</f>
        <v/>
      </c>
      <c r="D2976" s="167" t="str">
        <f>IFERROR(IF(AND(H2976&lt;&gt;"",H2976&gt;=$E$2),MAX($D$4:D2975)+1,""),"")</f>
        <v/>
      </c>
      <c r="F2976" s="40" t="s">
        <v>12659</v>
      </c>
      <c r="G2976" s="40" t="s">
        <v>12660</v>
      </c>
      <c r="H2976" s="167">
        <v>1</v>
      </c>
      <c r="I2976" s="40" t="s">
        <v>5898</v>
      </c>
    </row>
    <row r="2977" spans="3:9" x14ac:dyDescent="0.15">
      <c r="C2977" s="40" t="str">
        <f>IFERROR(IF(AND(I2977&lt;&gt;"",I2977&gt;=$E$2),MAX($C$4:C2976)+1,""),"")</f>
        <v/>
      </c>
      <c r="D2977" s="167" t="str">
        <f>IFERROR(IF(AND(H2977&lt;&gt;"",H2977&gt;=$E$2),MAX($D$4:D2976)+1,""),"")</f>
        <v/>
      </c>
      <c r="F2977" s="40" t="s">
        <v>12661</v>
      </c>
      <c r="G2977" s="40" t="s">
        <v>12662</v>
      </c>
      <c r="H2977" s="167">
        <v>1</v>
      </c>
      <c r="I2977" s="40" t="s">
        <v>5898</v>
      </c>
    </row>
    <row r="2978" spans="3:9" x14ac:dyDescent="0.15">
      <c r="C2978" s="40" t="str">
        <f>IFERROR(IF(AND(I2978&lt;&gt;"",I2978&gt;=$E$2),MAX($C$4:C2977)+1,""),"")</f>
        <v/>
      </c>
      <c r="D2978" s="167" t="str">
        <f>IFERROR(IF(AND(H2978&lt;&gt;"",H2978&gt;=$E$2),MAX($D$4:D2977)+1,""),"")</f>
        <v/>
      </c>
      <c r="F2978" s="40" t="s">
        <v>12663</v>
      </c>
      <c r="G2978" s="40" t="s">
        <v>12664</v>
      </c>
      <c r="H2978" s="167">
        <v>0.5</v>
      </c>
      <c r="I2978" s="40" t="s">
        <v>5898</v>
      </c>
    </row>
    <row r="2979" spans="3:9" x14ac:dyDescent="0.15">
      <c r="C2979" s="40" t="str">
        <f>IFERROR(IF(AND(I2979&lt;&gt;"",I2979&gt;=$E$2),MAX($C$4:C2978)+1,""),"")</f>
        <v/>
      </c>
      <c r="D2979" s="167" t="str">
        <f>IFERROR(IF(AND(H2979&lt;&gt;"",H2979&gt;=$E$2),MAX($D$4:D2978)+1,""),"")</f>
        <v/>
      </c>
      <c r="F2979" s="40" t="s">
        <v>12665</v>
      </c>
      <c r="G2979" s="40" t="s">
        <v>12666</v>
      </c>
      <c r="H2979" s="167" t="s">
        <v>5898</v>
      </c>
      <c r="I2979" s="40" t="s">
        <v>5898</v>
      </c>
    </row>
    <row r="2980" spans="3:9" x14ac:dyDescent="0.15">
      <c r="C2980" s="40" t="str">
        <f>IFERROR(IF(AND(I2980&lt;&gt;"",I2980&gt;=$E$2),MAX($C$4:C2979)+1,""),"")</f>
        <v/>
      </c>
      <c r="D2980" s="167" t="str">
        <f>IFERROR(IF(AND(H2980&lt;&gt;"",H2980&gt;=$E$2),MAX($D$4:D2979)+1,""),"")</f>
        <v/>
      </c>
      <c r="F2980" s="40" t="s">
        <v>12667</v>
      </c>
      <c r="G2980" s="40" t="s">
        <v>12668</v>
      </c>
      <c r="H2980" s="167" t="s">
        <v>5898</v>
      </c>
      <c r="I2980" s="40" t="s">
        <v>5898</v>
      </c>
    </row>
    <row r="2981" spans="3:9" x14ac:dyDescent="0.15">
      <c r="C2981" s="40" t="str">
        <f>IFERROR(IF(AND(I2981&lt;&gt;"",I2981&gt;=$E$2),MAX($C$4:C2980)+1,""),"")</f>
        <v/>
      </c>
      <c r="D2981" s="167" t="str">
        <f>IFERROR(IF(AND(H2981&lt;&gt;"",H2981&gt;=$E$2),MAX($D$4:D2980)+1,""),"")</f>
        <v/>
      </c>
      <c r="F2981" s="40" t="s">
        <v>12669</v>
      </c>
      <c r="G2981" s="40" t="s">
        <v>12670</v>
      </c>
      <c r="H2981" s="167" t="s">
        <v>5898</v>
      </c>
      <c r="I2981" s="40" t="s">
        <v>5898</v>
      </c>
    </row>
    <row r="2982" spans="3:9" x14ac:dyDescent="0.15">
      <c r="C2982" s="40" t="str">
        <f>IFERROR(IF(AND(I2982&lt;&gt;"",I2982&gt;=$E$2),MAX($C$4:C2981)+1,""),"")</f>
        <v/>
      </c>
      <c r="D2982" s="167" t="str">
        <f>IFERROR(IF(AND(H2982&lt;&gt;"",H2982&gt;=$E$2),MAX($D$4:D2981)+1,""),"")</f>
        <v/>
      </c>
      <c r="F2982" s="40" t="s">
        <v>12671</v>
      </c>
      <c r="G2982" s="40" t="s">
        <v>12672</v>
      </c>
      <c r="H2982" s="167" t="s">
        <v>5898</v>
      </c>
      <c r="I2982" s="40" t="s">
        <v>5898</v>
      </c>
    </row>
    <row r="2983" spans="3:9" x14ac:dyDescent="0.15">
      <c r="C2983" s="40" t="str">
        <f>IFERROR(IF(AND(I2983&lt;&gt;"",I2983&gt;=$E$2),MAX($C$4:C2982)+1,""),"")</f>
        <v/>
      </c>
      <c r="D2983" s="167" t="str">
        <f>IFERROR(IF(AND(H2983&lt;&gt;"",H2983&gt;=$E$2),MAX($D$4:D2982)+1,""),"")</f>
        <v/>
      </c>
      <c r="F2983" s="40" t="s">
        <v>12673</v>
      </c>
      <c r="G2983" s="40" t="s">
        <v>12674</v>
      </c>
      <c r="H2983" s="167">
        <v>1</v>
      </c>
      <c r="I2983" s="40" t="s">
        <v>5898</v>
      </c>
    </row>
    <row r="2984" spans="3:9" x14ac:dyDescent="0.15">
      <c r="C2984" s="40" t="str">
        <f>IFERROR(IF(AND(I2984&lt;&gt;"",I2984&gt;=$E$2),MAX($C$4:C2983)+1,""),"")</f>
        <v/>
      </c>
      <c r="D2984" s="167" t="str">
        <f>IFERROR(IF(AND(H2984&lt;&gt;"",H2984&gt;=$E$2),MAX($D$4:D2983)+1,""),"")</f>
        <v/>
      </c>
      <c r="F2984" s="40" t="s">
        <v>12675</v>
      </c>
      <c r="G2984" s="40" t="s">
        <v>12676</v>
      </c>
      <c r="H2984" s="167" t="s">
        <v>5898</v>
      </c>
      <c r="I2984" s="40" t="s">
        <v>5898</v>
      </c>
    </row>
    <row r="2985" spans="3:9" x14ac:dyDescent="0.15">
      <c r="C2985" s="40" t="str">
        <f>IFERROR(IF(AND(I2985&lt;&gt;"",I2985&gt;=$E$2),MAX($C$4:C2984)+1,""),"")</f>
        <v/>
      </c>
      <c r="D2985" s="167" t="str">
        <f>IFERROR(IF(AND(H2985&lt;&gt;"",H2985&gt;=$E$2),MAX($D$4:D2984)+1,""),"")</f>
        <v/>
      </c>
      <c r="F2985" s="40" t="s">
        <v>12677</v>
      </c>
      <c r="G2985" s="40" t="s">
        <v>12678</v>
      </c>
      <c r="H2985" s="167">
        <v>1</v>
      </c>
      <c r="I2985" s="40" t="s">
        <v>5898</v>
      </c>
    </row>
    <row r="2986" spans="3:9" x14ac:dyDescent="0.15">
      <c r="C2986" s="40" t="str">
        <f>IFERROR(IF(AND(I2986&lt;&gt;"",I2986&gt;=$E$2),MAX($C$4:C2985)+1,""),"")</f>
        <v/>
      </c>
      <c r="D2986" s="167" t="str">
        <f>IFERROR(IF(AND(H2986&lt;&gt;"",H2986&gt;=$E$2),MAX($D$4:D2985)+1,""),"")</f>
        <v/>
      </c>
      <c r="F2986" s="40" t="s">
        <v>12679</v>
      </c>
      <c r="G2986" s="40" t="s">
        <v>12680</v>
      </c>
      <c r="H2986" s="167">
        <v>1</v>
      </c>
      <c r="I2986" s="40" t="s">
        <v>5898</v>
      </c>
    </row>
    <row r="2987" spans="3:9" x14ac:dyDescent="0.15">
      <c r="C2987" s="40" t="str">
        <f>IFERROR(IF(AND(I2987&lt;&gt;"",I2987&gt;=$E$2),MAX($C$4:C2986)+1,""),"")</f>
        <v/>
      </c>
      <c r="D2987" s="167" t="str">
        <f>IFERROR(IF(AND(H2987&lt;&gt;"",H2987&gt;=$E$2),MAX($D$4:D2986)+1,""),"")</f>
        <v/>
      </c>
      <c r="F2987" s="40" t="s">
        <v>12681</v>
      </c>
      <c r="G2987" s="40" t="s">
        <v>12682</v>
      </c>
      <c r="H2987" s="167" t="s">
        <v>5898</v>
      </c>
      <c r="I2987" s="40" t="s">
        <v>5898</v>
      </c>
    </row>
    <row r="2988" spans="3:9" x14ac:dyDescent="0.15">
      <c r="C2988" s="40" t="str">
        <f>IFERROR(IF(AND(I2988&lt;&gt;"",I2988&gt;=$E$2),MAX($C$4:C2987)+1,""),"")</f>
        <v/>
      </c>
      <c r="D2988" s="167" t="str">
        <f>IFERROR(IF(AND(H2988&lt;&gt;"",H2988&gt;=$E$2),MAX($D$4:D2987)+1,""),"")</f>
        <v/>
      </c>
      <c r="F2988" s="40" t="s">
        <v>12683</v>
      </c>
      <c r="G2988" s="40" t="s">
        <v>12684</v>
      </c>
      <c r="H2988" s="167" t="s">
        <v>5898</v>
      </c>
      <c r="I2988" s="40">
        <v>1.2</v>
      </c>
    </row>
    <row r="2989" spans="3:9" x14ac:dyDescent="0.15">
      <c r="C2989" s="40" t="str">
        <f>IFERROR(IF(AND(I2989&lt;&gt;"",I2989&gt;=$E$2),MAX($C$4:C2988)+1,""),"")</f>
        <v/>
      </c>
      <c r="D2989" s="167" t="str">
        <f>IFERROR(IF(AND(H2989&lt;&gt;"",H2989&gt;=$E$2),MAX($D$4:D2988)+1,""),"")</f>
        <v/>
      </c>
      <c r="F2989" s="40" t="s">
        <v>12685</v>
      </c>
      <c r="G2989" s="40" t="s">
        <v>12686</v>
      </c>
      <c r="H2989" s="167" t="s">
        <v>5898</v>
      </c>
      <c r="I2989" s="40" t="s">
        <v>5898</v>
      </c>
    </row>
    <row r="2990" spans="3:9" x14ac:dyDescent="0.15">
      <c r="C2990" s="40" t="str">
        <f>IFERROR(IF(AND(I2990&lt;&gt;"",I2990&gt;=$E$2),MAX($C$4:C2989)+1,""),"")</f>
        <v/>
      </c>
      <c r="D2990" s="167" t="str">
        <f>IFERROR(IF(AND(H2990&lt;&gt;"",H2990&gt;=$E$2),MAX($D$4:D2989)+1,""),"")</f>
        <v/>
      </c>
      <c r="F2990" s="40" t="s">
        <v>12687</v>
      </c>
      <c r="G2990" s="40" t="s">
        <v>12688</v>
      </c>
      <c r="H2990" s="167" t="s">
        <v>5898</v>
      </c>
      <c r="I2990" s="40" t="s">
        <v>5898</v>
      </c>
    </row>
    <row r="2991" spans="3:9" x14ac:dyDescent="0.15">
      <c r="C2991" s="40" t="str">
        <f>IFERROR(IF(AND(I2991&lt;&gt;"",I2991&gt;=$E$2),MAX($C$4:C2990)+1,""),"")</f>
        <v/>
      </c>
      <c r="D2991" s="167" t="str">
        <f>IFERROR(IF(AND(H2991&lt;&gt;"",H2991&gt;=$E$2),MAX($D$4:D2990)+1,""),"")</f>
        <v/>
      </c>
      <c r="F2991" s="40" t="s">
        <v>12689</v>
      </c>
      <c r="G2991" s="40" t="s">
        <v>12690</v>
      </c>
      <c r="H2991" s="167" t="s">
        <v>5898</v>
      </c>
      <c r="I2991" s="40" t="s">
        <v>5898</v>
      </c>
    </row>
    <row r="2992" spans="3:9" x14ac:dyDescent="0.15">
      <c r="C2992" s="40" t="str">
        <f>IFERROR(IF(AND(I2992&lt;&gt;"",I2992&gt;=$E$2),MAX($C$4:C2991)+1,""),"")</f>
        <v/>
      </c>
      <c r="D2992" s="167" t="str">
        <f>IFERROR(IF(AND(H2992&lt;&gt;"",H2992&gt;=$E$2),MAX($D$4:D2991)+1,""),"")</f>
        <v/>
      </c>
      <c r="F2992" s="40" t="s">
        <v>12691</v>
      </c>
      <c r="G2992" s="40" t="s">
        <v>12692</v>
      </c>
      <c r="H2992" s="167" t="s">
        <v>5898</v>
      </c>
      <c r="I2992" s="40" t="s">
        <v>5898</v>
      </c>
    </row>
    <row r="2993" spans="3:9" x14ac:dyDescent="0.15">
      <c r="C2993" s="40" t="str">
        <f>IFERROR(IF(AND(I2993&lt;&gt;"",I2993&gt;=$E$2),MAX($C$4:C2992)+1,""),"")</f>
        <v/>
      </c>
      <c r="D2993" s="167" t="str">
        <f>IFERROR(IF(AND(H2993&lt;&gt;"",H2993&gt;=$E$2),MAX($D$4:D2992)+1,""),"")</f>
        <v/>
      </c>
      <c r="F2993" s="40" t="s">
        <v>12693</v>
      </c>
      <c r="G2993" s="40" t="s">
        <v>12694</v>
      </c>
      <c r="H2993" s="167">
        <v>1</v>
      </c>
      <c r="I2993" s="40" t="s">
        <v>5898</v>
      </c>
    </row>
    <row r="2994" spans="3:9" x14ac:dyDescent="0.15">
      <c r="C2994" s="40" t="str">
        <f>IFERROR(IF(AND(I2994&lt;&gt;"",I2994&gt;=$E$2),MAX($C$4:C2993)+1,""),"")</f>
        <v/>
      </c>
      <c r="D2994" s="167">
        <f>IFERROR(IF(AND(H2994&lt;&gt;"",H2994&gt;=$E$2),MAX($D$4:D2993)+1,""),"")</f>
        <v>112</v>
      </c>
      <c r="F2994" s="40" t="s">
        <v>12695</v>
      </c>
      <c r="G2994" s="40" t="s">
        <v>12696</v>
      </c>
      <c r="H2994" s="167">
        <v>2</v>
      </c>
      <c r="I2994" s="40" t="s">
        <v>5898</v>
      </c>
    </row>
    <row r="2995" spans="3:9" x14ac:dyDescent="0.15">
      <c r="C2995" s="40" t="str">
        <f>IFERROR(IF(AND(I2995&lt;&gt;"",I2995&gt;=$E$2),MAX($C$4:C2994)+1,""),"")</f>
        <v/>
      </c>
      <c r="D2995" s="167" t="str">
        <f>IFERROR(IF(AND(H2995&lt;&gt;"",H2995&gt;=$E$2),MAX($D$4:D2994)+1,""),"")</f>
        <v/>
      </c>
      <c r="F2995" s="40" t="s">
        <v>12697</v>
      </c>
      <c r="G2995" s="40" t="s">
        <v>12698</v>
      </c>
      <c r="H2995" s="167" t="s">
        <v>5898</v>
      </c>
      <c r="I2995" s="40" t="s">
        <v>5898</v>
      </c>
    </row>
    <row r="2996" spans="3:9" x14ac:dyDescent="0.15">
      <c r="C2996" s="40" t="str">
        <f>IFERROR(IF(AND(I2996&lt;&gt;"",I2996&gt;=$E$2),MAX($C$4:C2995)+1,""),"")</f>
        <v/>
      </c>
      <c r="D2996" s="167" t="str">
        <f>IFERROR(IF(AND(H2996&lt;&gt;"",H2996&gt;=$E$2),MAX($D$4:D2995)+1,""),"")</f>
        <v/>
      </c>
      <c r="F2996" s="40" t="s">
        <v>12699</v>
      </c>
      <c r="G2996" s="40" t="s">
        <v>12700</v>
      </c>
      <c r="H2996" s="167" t="s">
        <v>5898</v>
      </c>
      <c r="I2996" s="40" t="s">
        <v>5898</v>
      </c>
    </row>
    <row r="2997" spans="3:9" x14ac:dyDescent="0.15">
      <c r="C2997" s="40" t="str">
        <f>IFERROR(IF(AND(I2997&lt;&gt;"",I2997&gt;=$E$2),MAX($C$4:C2996)+1,""),"")</f>
        <v/>
      </c>
      <c r="D2997" s="167" t="str">
        <f>IFERROR(IF(AND(H2997&lt;&gt;"",H2997&gt;=$E$2),MAX($D$4:D2996)+1,""),"")</f>
        <v/>
      </c>
      <c r="F2997" s="40" t="s">
        <v>12701</v>
      </c>
      <c r="G2997" s="40" t="s">
        <v>12702</v>
      </c>
      <c r="H2997" s="167" t="s">
        <v>5898</v>
      </c>
      <c r="I2997" s="40" t="s">
        <v>5898</v>
      </c>
    </row>
    <row r="2998" spans="3:9" x14ac:dyDescent="0.15">
      <c r="C2998" s="40" t="str">
        <f>IFERROR(IF(AND(I2998&lt;&gt;"",I2998&gt;=$E$2),MAX($C$4:C2997)+1,""),"")</f>
        <v/>
      </c>
      <c r="D2998" s="167" t="str">
        <f>IFERROR(IF(AND(H2998&lt;&gt;"",H2998&gt;=$E$2),MAX($D$4:D2997)+1,""),"")</f>
        <v/>
      </c>
      <c r="F2998" s="40" t="s">
        <v>12703</v>
      </c>
      <c r="G2998" s="40" t="s">
        <v>12704</v>
      </c>
      <c r="H2998" s="167" t="s">
        <v>5898</v>
      </c>
      <c r="I2998" s="40" t="s">
        <v>5898</v>
      </c>
    </row>
    <row r="2999" spans="3:9" x14ac:dyDescent="0.15">
      <c r="C2999" s="40" t="str">
        <f>IFERROR(IF(AND(I2999&lt;&gt;"",I2999&gt;=$E$2),MAX($C$4:C2998)+1,""),"")</f>
        <v/>
      </c>
      <c r="D2999" s="167" t="str">
        <f>IFERROR(IF(AND(H2999&lt;&gt;"",H2999&gt;=$E$2),MAX($D$4:D2998)+1,""),"")</f>
        <v/>
      </c>
      <c r="F2999" s="40" t="s">
        <v>12705</v>
      </c>
      <c r="G2999" s="40" t="s">
        <v>12706</v>
      </c>
      <c r="H2999" s="167" t="s">
        <v>5898</v>
      </c>
      <c r="I2999" s="40" t="s">
        <v>5898</v>
      </c>
    </row>
    <row r="3000" spans="3:9" x14ac:dyDescent="0.15">
      <c r="C3000" s="40" t="str">
        <f>IFERROR(IF(AND(I3000&lt;&gt;"",I3000&gt;=$E$2),MAX($C$4:C2999)+1,""),"")</f>
        <v/>
      </c>
      <c r="D3000" s="167" t="str">
        <f>IFERROR(IF(AND(H3000&lt;&gt;"",H3000&gt;=$E$2),MAX($D$4:D2999)+1,""),"")</f>
        <v/>
      </c>
      <c r="F3000" s="40" t="s">
        <v>12707</v>
      </c>
      <c r="G3000" s="40" t="s">
        <v>12708</v>
      </c>
      <c r="H3000" s="167" t="s">
        <v>5898</v>
      </c>
      <c r="I3000" s="40" t="s">
        <v>5898</v>
      </c>
    </row>
    <row r="3001" spans="3:9" x14ac:dyDescent="0.15">
      <c r="C3001" s="40" t="str">
        <f>IFERROR(IF(AND(I3001&lt;&gt;"",I3001&gt;=$E$2),MAX($C$4:C3000)+1,""),"")</f>
        <v/>
      </c>
      <c r="D3001" s="167" t="str">
        <f>IFERROR(IF(AND(H3001&lt;&gt;"",H3001&gt;=$E$2),MAX($D$4:D3000)+1,""),"")</f>
        <v/>
      </c>
      <c r="F3001" s="40" t="s">
        <v>12709</v>
      </c>
      <c r="G3001" s="40" t="s">
        <v>12710</v>
      </c>
      <c r="H3001" s="167" t="s">
        <v>5898</v>
      </c>
      <c r="I3001" s="40" t="s">
        <v>5898</v>
      </c>
    </row>
    <row r="3002" spans="3:9" x14ac:dyDescent="0.15">
      <c r="C3002" s="40" t="str">
        <f>IFERROR(IF(AND(I3002&lt;&gt;"",I3002&gt;=$E$2),MAX($C$4:C3001)+1,""),"")</f>
        <v/>
      </c>
      <c r="D3002" s="167" t="str">
        <f>IFERROR(IF(AND(H3002&lt;&gt;"",H3002&gt;=$E$2),MAX($D$4:D3001)+1,""),"")</f>
        <v/>
      </c>
      <c r="F3002" s="40" t="s">
        <v>12711</v>
      </c>
      <c r="G3002" s="40" t="s">
        <v>12712</v>
      </c>
      <c r="H3002" s="167" t="s">
        <v>5898</v>
      </c>
      <c r="I3002" s="40" t="s">
        <v>5898</v>
      </c>
    </row>
    <row r="3003" spans="3:9" x14ac:dyDescent="0.15">
      <c r="C3003" s="40" t="str">
        <f>IFERROR(IF(AND(I3003&lt;&gt;"",I3003&gt;=$E$2),MAX($C$4:C3002)+1,""),"")</f>
        <v/>
      </c>
      <c r="D3003" s="167" t="str">
        <f>IFERROR(IF(AND(H3003&lt;&gt;"",H3003&gt;=$E$2),MAX($D$4:D3002)+1,""),"")</f>
        <v/>
      </c>
      <c r="F3003" s="40" t="s">
        <v>12713</v>
      </c>
      <c r="G3003" s="40" t="s">
        <v>12714</v>
      </c>
      <c r="H3003" s="167" t="s">
        <v>5898</v>
      </c>
      <c r="I3003" s="40" t="s">
        <v>5898</v>
      </c>
    </row>
    <row r="3004" spans="3:9" x14ac:dyDescent="0.15">
      <c r="C3004" s="40" t="str">
        <f>IFERROR(IF(AND(I3004&lt;&gt;"",I3004&gt;=$E$2),MAX($C$4:C3003)+1,""),"")</f>
        <v/>
      </c>
      <c r="D3004" s="167" t="str">
        <f>IFERROR(IF(AND(H3004&lt;&gt;"",H3004&gt;=$E$2),MAX($D$4:D3003)+1,""),"")</f>
        <v/>
      </c>
      <c r="F3004" s="40" t="s">
        <v>12715</v>
      </c>
      <c r="G3004" s="40" t="s">
        <v>12716</v>
      </c>
      <c r="H3004" s="167" t="s">
        <v>5898</v>
      </c>
      <c r="I3004" s="40" t="s">
        <v>5898</v>
      </c>
    </row>
    <row r="3005" spans="3:9" x14ac:dyDescent="0.15">
      <c r="C3005" s="40" t="str">
        <f>IFERROR(IF(AND(I3005&lt;&gt;"",I3005&gt;=$E$2),MAX($C$4:C3004)+1,""),"")</f>
        <v/>
      </c>
      <c r="D3005" s="167" t="str">
        <f>IFERROR(IF(AND(H3005&lt;&gt;"",H3005&gt;=$E$2),MAX($D$4:D3004)+1,""),"")</f>
        <v/>
      </c>
      <c r="F3005" s="40" t="s">
        <v>12717</v>
      </c>
      <c r="G3005" s="40" t="s">
        <v>12718</v>
      </c>
      <c r="H3005" s="167" t="s">
        <v>5898</v>
      </c>
      <c r="I3005" s="40" t="s">
        <v>5898</v>
      </c>
    </row>
    <row r="3006" spans="3:9" x14ac:dyDescent="0.15">
      <c r="C3006" s="40" t="str">
        <f>IFERROR(IF(AND(I3006&lt;&gt;"",I3006&gt;=$E$2),MAX($C$4:C3005)+1,""),"")</f>
        <v/>
      </c>
      <c r="D3006" s="167" t="str">
        <f>IFERROR(IF(AND(H3006&lt;&gt;"",H3006&gt;=$E$2),MAX($D$4:D3005)+1,""),"")</f>
        <v/>
      </c>
      <c r="F3006" s="40" t="s">
        <v>12719</v>
      </c>
      <c r="G3006" s="40" t="s">
        <v>12720</v>
      </c>
      <c r="H3006" s="167" t="s">
        <v>5898</v>
      </c>
      <c r="I3006" s="40" t="s">
        <v>5898</v>
      </c>
    </row>
    <row r="3007" spans="3:9" x14ac:dyDescent="0.15">
      <c r="C3007" s="40" t="str">
        <f>IFERROR(IF(AND(I3007&lt;&gt;"",I3007&gt;=$E$2),MAX($C$4:C3006)+1,""),"")</f>
        <v/>
      </c>
      <c r="D3007" s="167" t="str">
        <f>IFERROR(IF(AND(H3007&lt;&gt;"",H3007&gt;=$E$2),MAX($D$4:D3006)+1,""),"")</f>
        <v/>
      </c>
      <c r="F3007" s="40" t="s">
        <v>12721</v>
      </c>
      <c r="G3007" s="40" t="s">
        <v>12722</v>
      </c>
      <c r="H3007" s="167" t="s">
        <v>5898</v>
      </c>
      <c r="I3007" s="40" t="s">
        <v>5898</v>
      </c>
    </row>
    <row r="3008" spans="3:9" x14ac:dyDescent="0.15">
      <c r="C3008" s="40" t="str">
        <f>IFERROR(IF(AND(I3008&lt;&gt;"",I3008&gt;=$E$2),MAX($C$4:C3007)+1,""),"")</f>
        <v/>
      </c>
      <c r="D3008" s="167" t="str">
        <f>IFERROR(IF(AND(H3008&lt;&gt;"",H3008&gt;=$E$2),MAX($D$4:D3007)+1,""),"")</f>
        <v/>
      </c>
      <c r="F3008" s="40" t="s">
        <v>12723</v>
      </c>
      <c r="G3008" s="40" t="s">
        <v>12724</v>
      </c>
      <c r="H3008" s="167" t="s">
        <v>5898</v>
      </c>
      <c r="I3008" s="40" t="s">
        <v>5898</v>
      </c>
    </row>
    <row r="3009" spans="3:9" x14ac:dyDescent="0.15">
      <c r="C3009" s="40" t="str">
        <f>IFERROR(IF(AND(I3009&lt;&gt;"",I3009&gt;=$E$2),MAX($C$4:C3008)+1,""),"")</f>
        <v/>
      </c>
      <c r="D3009" s="167" t="str">
        <f>IFERROR(IF(AND(H3009&lt;&gt;"",H3009&gt;=$E$2),MAX($D$4:D3008)+1,""),"")</f>
        <v/>
      </c>
      <c r="F3009" s="40" t="s">
        <v>12725</v>
      </c>
      <c r="G3009" s="40" t="s">
        <v>12726</v>
      </c>
      <c r="H3009" s="167" t="s">
        <v>5898</v>
      </c>
      <c r="I3009" s="40" t="s">
        <v>5898</v>
      </c>
    </row>
    <row r="3010" spans="3:9" x14ac:dyDescent="0.15">
      <c r="C3010" s="40" t="str">
        <f>IFERROR(IF(AND(I3010&lt;&gt;"",I3010&gt;=$E$2),MAX($C$4:C3009)+1,""),"")</f>
        <v/>
      </c>
      <c r="D3010" s="167" t="str">
        <f>IFERROR(IF(AND(H3010&lt;&gt;"",H3010&gt;=$E$2),MAX($D$4:D3009)+1,""),"")</f>
        <v/>
      </c>
      <c r="F3010" s="40" t="s">
        <v>12727</v>
      </c>
      <c r="G3010" s="40" t="s">
        <v>12728</v>
      </c>
      <c r="H3010" s="167" t="s">
        <v>5898</v>
      </c>
      <c r="I3010" s="40" t="s">
        <v>5898</v>
      </c>
    </row>
    <row r="3011" spans="3:9" x14ac:dyDescent="0.15">
      <c r="C3011" s="40" t="str">
        <f>IFERROR(IF(AND(I3011&lt;&gt;"",I3011&gt;=$E$2),MAX($C$4:C3010)+1,""),"")</f>
        <v/>
      </c>
      <c r="D3011" s="167" t="str">
        <f>IFERROR(IF(AND(H3011&lt;&gt;"",H3011&gt;=$E$2),MAX($D$4:D3010)+1,""),"")</f>
        <v/>
      </c>
      <c r="F3011" s="40" t="s">
        <v>12729</v>
      </c>
      <c r="G3011" s="40" t="s">
        <v>12730</v>
      </c>
      <c r="H3011" s="167" t="s">
        <v>5898</v>
      </c>
      <c r="I3011" s="40" t="s">
        <v>5898</v>
      </c>
    </row>
    <row r="3012" spans="3:9" x14ac:dyDescent="0.15">
      <c r="C3012" s="40" t="str">
        <f>IFERROR(IF(AND(I3012&lt;&gt;"",I3012&gt;=$E$2),MAX($C$4:C3011)+1,""),"")</f>
        <v/>
      </c>
      <c r="D3012" s="167" t="str">
        <f>IFERROR(IF(AND(H3012&lt;&gt;"",H3012&gt;=$E$2),MAX($D$4:D3011)+1,""),"")</f>
        <v/>
      </c>
      <c r="F3012" s="40" t="s">
        <v>12731</v>
      </c>
      <c r="G3012" s="40" t="s">
        <v>12732</v>
      </c>
      <c r="H3012" s="167" t="s">
        <v>5898</v>
      </c>
      <c r="I3012" s="40" t="s">
        <v>5898</v>
      </c>
    </row>
    <row r="3013" spans="3:9" x14ac:dyDescent="0.15">
      <c r="C3013" s="40" t="str">
        <f>IFERROR(IF(AND(I3013&lt;&gt;"",I3013&gt;=$E$2),MAX($C$4:C3012)+1,""),"")</f>
        <v/>
      </c>
      <c r="D3013" s="167" t="str">
        <f>IFERROR(IF(AND(H3013&lt;&gt;"",H3013&gt;=$E$2),MAX($D$4:D3012)+1,""),"")</f>
        <v/>
      </c>
      <c r="F3013" s="40" t="s">
        <v>12733</v>
      </c>
      <c r="G3013" s="40" t="s">
        <v>12734</v>
      </c>
      <c r="H3013" s="167" t="s">
        <v>5898</v>
      </c>
      <c r="I3013" s="40" t="s">
        <v>5898</v>
      </c>
    </row>
    <row r="3014" spans="3:9" x14ac:dyDescent="0.15">
      <c r="C3014" s="40" t="str">
        <f>IFERROR(IF(AND(I3014&lt;&gt;"",I3014&gt;=$E$2),MAX($C$4:C3013)+1,""),"")</f>
        <v/>
      </c>
      <c r="D3014" s="167" t="str">
        <f>IFERROR(IF(AND(H3014&lt;&gt;"",H3014&gt;=$E$2),MAX($D$4:D3013)+1,""),"")</f>
        <v/>
      </c>
      <c r="F3014" s="40" t="s">
        <v>12735</v>
      </c>
      <c r="G3014" s="40" t="s">
        <v>12736</v>
      </c>
      <c r="H3014" s="167" t="s">
        <v>5898</v>
      </c>
      <c r="I3014" s="40" t="s">
        <v>5898</v>
      </c>
    </row>
    <row r="3015" spans="3:9" x14ac:dyDescent="0.15">
      <c r="C3015" s="40" t="str">
        <f>IFERROR(IF(AND(I3015&lt;&gt;"",I3015&gt;=$E$2),MAX($C$4:C3014)+1,""),"")</f>
        <v/>
      </c>
      <c r="D3015" s="167">
        <f>IFERROR(IF(AND(H3015&lt;&gt;"",H3015&gt;=$E$2),MAX($D$4:D3014)+1,""),"")</f>
        <v>113</v>
      </c>
      <c r="F3015" s="40" t="s">
        <v>12737</v>
      </c>
      <c r="G3015" s="40" t="s">
        <v>12738</v>
      </c>
      <c r="H3015" s="167">
        <v>1.5</v>
      </c>
      <c r="I3015" s="40" t="s">
        <v>5898</v>
      </c>
    </row>
    <row r="3016" spans="3:9" x14ac:dyDescent="0.15">
      <c r="C3016" s="40" t="str">
        <f>IFERROR(IF(AND(I3016&lt;&gt;"",I3016&gt;=$E$2),MAX($C$4:C3015)+1,""),"")</f>
        <v/>
      </c>
      <c r="D3016" s="167" t="str">
        <f>IFERROR(IF(AND(H3016&lt;&gt;"",H3016&gt;=$E$2),MAX($D$4:D3015)+1,""),"")</f>
        <v/>
      </c>
      <c r="F3016" s="40" t="s">
        <v>12739</v>
      </c>
      <c r="G3016" s="40" t="s">
        <v>12740</v>
      </c>
      <c r="H3016" s="167" t="s">
        <v>5898</v>
      </c>
      <c r="I3016" s="40" t="s">
        <v>5898</v>
      </c>
    </row>
    <row r="3017" spans="3:9" x14ac:dyDescent="0.15">
      <c r="C3017" s="40" t="str">
        <f>IFERROR(IF(AND(I3017&lt;&gt;"",I3017&gt;=$E$2),MAX($C$4:C3016)+1,""),"")</f>
        <v/>
      </c>
      <c r="D3017" s="167" t="str">
        <f>IFERROR(IF(AND(H3017&lt;&gt;"",H3017&gt;=$E$2),MAX($D$4:D3016)+1,""),"")</f>
        <v/>
      </c>
      <c r="F3017" s="40" t="s">
        <v>12741</v>
      </c>
      <c r="G3017" s="40" t="s">
        <v>12742</v>
      </c>
      <c r="H3017" s="167" t="s">
        <v>5898</v>
      </c>
      <c r="I3017" s="40" t="s">
        <v>5898</v>
      </c>
    </row>
    <row r="3018" spans="3:9" x14ac:dyDescent="0.15">
      <c r="C3018" s="40" t="str">
        <f>IFERROR(IF(AND(I3018&lt;&gt;"",I3018&gt;=$E$2),MAX($C$4:C3017)+1,""),"")</f>
        <v/>
      </c>
      <c r="D3018" s="167" t="str">
        <f>IFERROR(IF(AND(H3018&lt;&gt;"",H3018&gt;=$E$2),MAX($D$4:D3017)+1,""),"")</f>
        <v/>
      </c>
      <c r="F3018" s="40" t="s">
        <v>12743</v>
      </c>
      <c r="G3018" s="40" t="s">
        <v>12744</v>
      </c>
      <c r="H3018" s="167">
        <v>1.3</v>
      </c>
      <c r="I3018" s="40" t="s">
        <v>5898</v>
      </c>
    </row>
    <row r="3019" spans="3:9" x14ac:dyDescent="0.15">
      <c r="C3019" s="40" t="str">
        <f>IFERROR(IF(AND(I3019&lt;&gt;"",I3019&gt;=$E$2),MAX($C$4:C3018)+1,""),"")</f>
        <v/>
      </c>
      <c r="D3019" s="167" t="str">
        <f>IFERROR(IF(AND(H3019&lt;&gt;"",H3019&gt;=$E$2),MAX($D$4:D3018)+1,""),"")</f>
        <v/>
      </c>
      <c r="F3019" s="40" t="s">
        <v>12745</v>
      </c>
      <c r="G3019" s="40" t="s">
        <v>12746</v>
      </c>
      <c r="H3019" s="167" t="s">
        <v>5898</v>
      </c>
      <c r="I3019" s="40" t="s">
        <v>5898</v>
      </c>
    </row>
    <row r="3020" spans="3:9" x14ac:dyDescent="0.15">
      <c r="C3020" s="40" t="str">
        <f>IFERROR(IF(AND(I3020&lt;&gt;"",I3020&gt;=$E$2),MAX($C$4:C3019)+1,""),"")</f>
        <v/>
      </c>
      <c r="D3020" s="167" t="str">
        <f>IFERROR(IF(AND(H3020&lt;&gt;"",H3020&gt;=$E$2),MAX($D$4:D3019)+1,""),"")</f>
        <v/>
      </c>
      <c r="F3020" s="40" t="s">
        <v>12747</v>
      </c>
      <c r="G3020" s="40" t="s">
        <v>12748</v>
      </c>
      <c r="H3020" s="167" t="s">
        <v>5898</v>
      </c>
      <c r="I3020" s="40" t="s">
        <v>5898</v>
      </c>
    </row>
    <row r="3021" spans="3:9" x14ac:dyDescent="0.15">
      <c r="C3021" s="40" t="str">
        <f>IFERROR(IF(AND(I3021&lt;&gt;"",I3021&gt;=$E$2),MAX($C$4:C3020)+1,""),"")</f>
        <v/>
      </c>
      <c r="D3021" s="167" t="str">
        <f>IFERROR(IF(AND(H3021&lt;&gt;"",H3021&gt;=$E$2),MAX($D$4:D3020)+1,""),"")</f>
        <v/>
      </c>
      <c r="F3021" s="40" t="s">
        <v>12749</v>
      </c>
      <c r="G3021" s="40" t="s">
        <v>12750</v>
      </c>
      <c r="H3021" s="167" t="s">
        <v>5898</v>
      </c>
      <c r="I3021" s="40" t="s">
        <v>5898</v>
      </c>
    </row>
    <row r="3022" spans="3:9" x14ac:dyDescent="0.15">
      <c r="C3022" s="40" t="str">
        <f>IFERROR(IF(AND(I3022&lt;&gt;"",I3022&gt;=$E$2),MAX($C$4:C3021)+1,""),"")</f>
        <v/>
      </c>
      <c r="D3022" s="167" t="str">
        <f>IFERROR(IF(AND(H3022&lt;&gt;"",H3022&gt;=$E$2),MAX($D$4:D3021)+1,""),"")</f>
        <v/>
      </c>
      <c r="F3022" s="40" t="s">
        <v>12751</v>
      </c>
      <c r="G3022" s="40" t="s">
        <v>12752</v>
      </c>
      <c r="H3022" s="167" t="s">
        <v>5898</v>
      </c>
      <c r="I3022" s="40" t="s">
        <v>5898</v>
      </c>
    </row>
    <row r="3023" spans="3:9" x14ac:dyDescent="0.15">
      <c r="C3023" s="40" t="str">
        <f>IFERROR(IF(AND(I3023&lt;&gt;"",I3023&gt;=$E$2),MAX($C$4:C3022)+1,""),"")</f>
        <v/>
      </c>
      <c r="D3023" s="167" t="str">
        <f>IFERROR(IF(AND(H3023&lt;&gt;"",H3023&gt;=$E$2),MAX($D$4:D3022)+1,""),"")</f>
        <v/>
      </c>
      <c r="F3023" s="40" t="s">
        <v>12753</v>
      </c>
      <c r="G3023" s="40" t="s">
        <v>12754</v>
      </c>
      <c r="H3023" s="167" t="s">
        <v>5898</v>
      </c>
      <c r="I3023" s="40" t="s">
        <v>5898</v>
      </c>
    </row>
    <row r="3024" spans="3:9" x14ac:dyDescent="0.15">
      <c r="C3024" s="40" t="str">
        <f>IFERROR(IF(AND(I3024&lt;&gt;"",I3024&gt;=$E$2),MAX($C$4:C3023)+1,""),"")</f>
        <v/>
      </c>
      <c r="D3024" s="167" t="str">
        <f>IFERROR(IF(AND(H3024&lt;&gt;"",H3024&gt;=$E$2),MAX($D$4:D3023)+1,""),"")</f>
        <v/>
      </c>
      <c r="F3024" s="40" t="s">
        <v>12755</v>
      </c>
      <c r="G3024" s="40" t="s">
        <v>12756</v>
      </c>
      <c r="H3024" s="167" t="s">
        <v>5898</v>
      </c>
      <c r="I3024" s="40" t="s">
        <v>5898</v>
      </c>
    </row>
    <row r="3025" spans="3:9" x14ac:dyDescent="0.15">
      <c r="C3025" s="40" t="str">
        <f>IFERROR(IF(AND(I3025&lt;&gt;"",I3025&gt;=$E$2),MAX($C$4:C3024)+1,""),"")</f>
        <v/>
      </c>
      <c r="D3025" s="167" t="str">
        <f>IFERROR(IF(AND(H3025&lt;&gt;"",H3025&gt;=$E$2),MAX($D$4:D3024)+1,""),"")</f>
        <v/>
      </c>
      <c r="F3025" s="40" t="s">
        <v>12757</v>
      </c>
      <c r="G3025" s="40" t="s">
        <v>12758</v>
      </c>
      <c r="H3025" s="167" t="s">
        <v>5898</v>
      </c>
      <c r="I3025" s="40" t="s">
        <v>5898</v>
      </c>
    </row>
    <row r="3026" spans="3:9" x14ac:dyDescent="0.15">
      <c r="C3026" s="40" t="str">
        <f>IFERROR(IF(AND(I3026&lt;&gt;"",I3026&gt;=$E$2),MAX($C$4:C3025)+1,""),"")</f>
        <v/>
      </c>
      <c r="D3026" s="167">
        <f>IFERROR(IF(AND(H3026&lt;&gt;"",H3026&gt;=$E$2),MAX($D$4:D3025)+1,""),"")</f>
        <v>114</v>
      </c>
      <c r="F3026" s="40" t="s">
        <v>12759</v>
      </c>
      <c r="G3026" s="40" t="s">
        <v>12760</v>
      </c>
      <c r="H3026" s="167">
        <v>1.5</v>
      </c>
      <c r="I3026" s="40" t="s">
        <v>5898</v>
      </c>
    </row>
    <row r="3027" spans="3:9" x14ac:dyDescent="0.15">
      <c r="C3027" s="40" t="str">
        <f>IFERROR(IF(AND(I3027&lt;&gt;"",I3027&gt;=$E$2),MAX($C$4:C3026)+1,""),"")</f>
        <v/>
      </c>
      <c r="D3027" s="167" t="str">
        <f>IFERROR(IF(AND(H3027&lt;&gt;"",H3027&gt;=$E$2),MAX($D$4:D3026)+1,""),"")</f>
        <v/>
      </c>
      <c r="F3027" s="40" t="s">
        <v>12761</v>
      </c>
      <c r="G3027" s="40" t="s">
        <v>12762</v>
      </c>
      <c r="H3027" s="167" t="s">
        <v>5898</v>
      </c>
      <c r="I3027" s="40" t="s">
        <v>5898</v>
      </c>
    </row>
    <row r="3028" spans="3:9" x14ac:dyDescent="0.15">
      <c r="C3028" s="40" t="str">
        <f>IFERROR(IF(AND(I3028&lt;&gt;"",I3028&gt;=$E$2),MAX($C$4:C3027)+1,""),"")</f>
        <v/>
      </c>
      <c r="D3028" s="167" t="str">
        <f>IFERROR(IF(AND(H3028&lt;&gt;"",H3028&gt;=$E$2),MAX($D$4:D3027)+1,""),"")</f>
        <v/>
      </c>
      <c r="F3028" s="40" t="s">
        <v>12763</v>
      </c>
      <c r="G3028" s="40" t="s">
        <v>12764</v>
      </c>
      <c r="H3028" s="167" t="s">
        <v>5898</v>
      </c>
      <c r="I3028" s="40" t="s">
        <v>5898</v>
      </c>
    </row>
    <row r="3029" spans="3:9" x14ac:dyDescent="0.15">
      <c r="C3029" s="40" t="str">
        <f>IFERROR(IF(AND(I3029&lt;&gt;"",I3029&gt;=$E$2),MAX($C$4:C3028)+1,""),"")</f>
        <v/>
      </c>
      <c r="D3029" s="167" t="str">
        <f>IFERROR(IF(AND(H3029&lt;&gt;"",H3029&gt;=$E$2),MAX($D$4:D3028)+1,""),"")</f>
        <v/>
      </c>
      <c r="F3029" s="40" t="s">
        <v>12765</v>
      </c>
      <c r="G3029" s="40" t="s">
        <v>12766</v>
      </c>
      <c r="H3029" s="167" t="s">
        <v>5898</v>
      </c>
      <c r="I3029" s="40" t="s">
        <v>5898</v>
      </c>
    </row>
    <row r="3030" spans="3:9" x14ac:dyDescent="0.15">
      <c r="C3030" s="40" t="str">
        <f>IFERROR(IF(AND(I3030&lt;&gt;"",I3030&gt;=$E$2),MAX($C$4:C3029)+1,""),"")</f>
        <v/>
      </c>
      <c r="D3030" s="167" t="str">
        <f>IFERROR(IF(AND(H3030&lt;&gt;"",H3030&gt;=$E$2),MAX($D$4:D3029)+1,""),"")</f>
        <v/>
      </c>
      <c r="F3030" s="40" t="s">
        <v>12767</v>
      </c>
      <c r="G3030" s="40" t="s">
        <v>12768</v>
      </c>
      <c r="H3030" s="167" t="s">
        <v>5898</v>
      </c>
      <c r="I3030" s="40" t="s">
        <v>5898</v>
      </c>
    </row>
    <row r="3031" spans="3:9" x14ac:dyDescent="0.15">
      <c r="C3031" s="40" t="str">
        <f>IFERROR(IF(AND(I3031&lt;&gt;"",I3031&gt;=$E$2),MAX($C$4:C3030)+1,""),"")</f>
        <v/>
      </c>
      <c r="D3031" s="167" t="str">
        <f>IFERROR(IF(AND(H3031&lt;&gt;"",H3031&gt;=$E$2),MAX($D$4:D3030)+1,""),"")</f>
        <v/>
      </c>
      <c r="F3031" s="40" t="s">
        <v>12769</v>
      </c>
      <c r="G3031" s="40" t="s">
        <v>12770</v>
      </c>
      <c r="H3031" s="167" t="s">
        <v>5898</v>
      </c>
      <c r="I3031" s="40" t="s">
        <v>5898</v>
      </c>
    </row>
    <row r="3032" spans="3:9" x14ac:dyDescent="0.15">
      <c r="C3032" s="40" t="str">
        <f>IFERROR(IF(AND(I3032&lt;&gt;"",I3032&gt;=$E$2),MAX($C$4:C3031)+1,""),"")</f>
        <v/>
      </c>
      <c r="D3032" s="167" t="str">
        <f>IFERROR(IF(AND(H3032&lt;&gt;"",H3032&gt;=$E$2),MAX($D$4:D3031)+1,""),"")</f>
        <v/>
      </c>
      <c r="F3032" s="40" t="s">
        <v>12771</v>
      </c>
      <c r="G3032" s="40" t="s">
        <v>12772</v>
      </c>
      <c r="H3032" s="167" t="s">
        <v>5898</v>
      </c>
      <c r="I3032" s="40" t="s">
        <v>5898</v>
      </c>
    </row>
    <row r="3033" spans="3:9" x14ac:dyDescent="0.15">
      <c r="C3033" s="40" t="str">
        <f>IFERROR(IF(AND(I3033&lt;&gt;"",I3033&gt;=$E$2),MAX($C$4:C3032)+1,""),"")</f>
        <v/>
      </c>
      <c r="D3033" s="167" t="str">
        <f>IFERROR(IF(AND(H3033&lt;&gt;"",H3033&gt;=$E$2),MAX($D$4:D3032)+1,""),"")</f>
        <v/>
      </c>
      <c r="F3033" s="40" t="s">
        <v>12773</v>
      </c>
      <c r="G3033" s="40" t="s">
        <v>12774</v>
      </c>
      <c r="H3033" s="167" t="s">
        <v>5898</v>
      </c>
      <c r="I3033" s="40" t="s">
        <v>5898</v>
      </c>
    </row>
    <row r="3034" spans="3:9" x14ac:dyDescent="0.15">
      <c r="C3034" s="40" t="str">
        <f>IFERROR(IF(AND(I3034&lt;&gt;"",I3034&gt;=$E$2),MAX($C$4:C3033)+1,""),"")</f>
        <v/>
      </c>
      <c r="D3034" s="167" t="str">
        <f>IFERROR(IF(AND(H3034&lt;&gt;"",H3034&gt;=$E$2),MAX($D$4:D3033)+1,""),"")</f>
        <v/>
      </c>
      <c r="F3034" s="40" t="s">
        <v>12775</v>
      </c>
      <c r="G3034" s="40" t="s">
        <v>12776</v>
      </c>
      <c r="H3034" s="167">
        <v>0.5</v>
      </c>
      <c r="I3034" s="40" t="s">
        <v>5898</v>
      </c>
    </row>
    <row r="3035" spans="3:9" x14ac:dyDescent="0.15">
      <c r="C3035" s="40" t="str">
        <f>IFERROR(IF(AND(I3035&lt;&gt;"",I3035&gt;=$E$2),MAX($C$4:C3034)+1,""),"")</f>
        <v/>
      </c>
      <c r="D3035" s="167" t="str">
        <f>IFERROR(IF(AND(H3035&lt;&gt;"",H3035&gt;=$E$2),MAX($D$4:D3034)+1,""),"")</f>
        <v/>
      </c>
      <c r="F3035" s="40" t="s">
        <v>12777</v>
      </c>
      <c r="G3035" s="40" t="s">
        <v>12778</v>
      </c>
      <c r="H3035" s="167" t="s">
        <v>5898</v>
      </c>
      <c r="I3035" s="40" t="s">
        <v>5898</v>
      </c>
    </row>
    <row r="3036" spans="3:9" x14ac:dyDescent="0.15">
      <c r="C3036" s="40" t="str">
        <f>IFERROR(IF(AND(I3036&lt;&gt;"",I3036&gt;=$E$2),MAX($C$4:C3035)+1,""),"")</f>
        <v/>
      </c>
      <c r="D3036" s="167" t="str">
        <f>IFERROR(IF(AND(H3036&lt;&gt;"",H3036&gt;=$E$2),MAX($D$4:D3035)+1,""),"")</f>
        <v/>
      </c>
      <c r="F3036" s="40" t="s">
        <v>12779</v>
      </c>
      <c r="G3036" s="40" t="s">
        <v>12780</v>
      </c>
      <c r="H3036" s="167" t="s">
        <v>5898</v>
      </c>
      <c r="I3036" s="40" t="s">
        <v>5898</v>
      </c>
    </row>
    <row r="3037" spans="3:9" x14ac:dyDescent="0.15">
      <c r="C3037" s="40" t="str">
        <f>IFERROR(IF(AND(I3037&lt;&gt;"",I3037&gt;=$E$2),MAX($C$4:C3036)+1,""),"")</f>
        <v/>
      </c>
      <c r="D3037" s="167" t="str">
        <f>IFERROR(IF(AND(H3037&lt;&gt;"",H3037&gt;=$E$2),MAX($D$4:D3036)+1,""),"")</f>
        <v/>
      </c>
      <c r="F3037" s="40" t="s">
        <v>12781</v>
      </c>
      <c r="G3037" s="40" t="s">
        <v>12782</v>
      </c>
      <c r="H3037" s="167" t="s">
        <v>5898</v>
      </c>
      <c r="I3037" s="40" t="s">
        <v>5898</v>
      </c>
    </row>
    <row r="3038" spans="3:9" x14ac:dyDescent="0.15">
      <c r="C3038" s="40" t="str">
        <f>IFERROR(IF(AND(I3038&lt;&gt;"",I3038&gt;=$E$2),MAX($C$4:C3037)+1,""),"")</f>
        <v/>
      </c>
      <c r="D3038" s="167" t="str">
        <f>IFERROR(IF(AND(H3038&lt;&gt;"",H3038&gt;=$E$2),MAX($D$4:D3037)+1,""),"")</f>
        <v/>
      </c>
      <c r="F3038" s="40" t="s">
        <v>12783</v>
      </c>
      <c r="G3038" s="40" t="s">
        <v>12784</v>
      </c>
      <c r="H3038" s="167" t="s">
        <v>5898</v>
      </c>
      <c r="I3038" s="40" t="s">
        <v>5898</v>
      </c>
    </row>
    <row r="3039" spans="3:9" x14ac:dyDescent="0.15">
      <c r="C3039" s="40" t="str">
        <f>IFERROR(IF(AND(I3039&lt;&gt;"",I3039&gt;=$E$2),MAX($C$4:C3038)+1,""),"")</f>
        <v/>
      </c>
      <c r="D3039" s="167" t="str">
        <f>IFERROR(IF(AND(H3039&lt;&gt;"",H3039&gt;=$E$2),MAX($D$4:D3038)+1,""),"")</f>
        <v/>
      </c>
      <c r="F3039" s="40" t="s">
        <v>12785</v>
      </c>
      <c r="G3039" s="40" t="s">
        <v>12786</v>
      </c>
      <c r="H3039" s="167" t="s">
        <v>5898</v>
      </c>
      <c r="I3039" s="40" t="s">
        <v>5898</v>
      </c>
    </row>
    <row r="3040" spans="3:9" x14ac:dyDescent="0.15">
      <c r="C3040" s="40" t="str">
        <f>IFERROR(IF(AND(I3040&lt;&gt;"",I3040&gt;=$E$2),MAX($C$4:C3039)+1,""),"")</f>
        <v/>
      </c>
      <c r="D3040" s="167" t="str">
        <f>IFERROR(IF(AND(H3040&lt;&gt;"",H3040&gt;=$E$2),MAX($D$4:D3039)+1,""),"")</f>
        <v/>
      </c>
      <c r="F3040" s="40" t="s">
        <v>12787</v>
      </c>
      <c r="G3040" s="40" t="s">
        <v>12788</v>
      </c>
      <c r="H3040" s="167">
        <v>0.5</v>
      </c>
      <c r="I3040" s="40" t="s">
        <v>5898</v>
      </c>
    </row>
    <row r="3041" spans="3:9" x14ac:dyDescent="0.15">
      <c r="C3041" s="40" t="str">
        <f>IFERROR(IF(AND(I3041&lt;&gt;"",I3041&gt;=$E$2),MAX($C$4:C3040)+1,""),"")</f>
        <v/>
      </c>
      <c r="D3041" s="167" t="str">
        <f>IFERROR(IF(AND(H3041&lt;&gt;"",H3041&gt;=$E$2),MAX($D$4:D3040)+1,""),"")</f>
        <v/>
      </c>
      <c r="F3041" s="40" t="s">
        <v>12789</v>
      </c>
      <c r="G3041" s="40" t="s">
        <v>12790</v>
      </c>
      <c r="H3041" s="167">
        <v>1</v>
      </c>
      <c r="I3041" s="40" t="s">
        <v>5898</v>
      </c>
    </row>
    <row r="3042" spans="3:9" x14ac:dyDescent="0.15">
      <c r="C3042" s="40" t="str">
        <f>IFERROR(IF(AND(I3042&lt;&gt;"",I3042&gt;=$E$2),MAX($C$4:C3041)+1,""),"")</f>
        <v/>
      </c>
      <c r="D3042" s="167" t="str">
        <f>IFERROR(IF(AND(H3042&lt;&gt;"",H3042&gt;=$E$2),MAX($D$4:D3041)+1,""),"")</f>
        <v/>
      </c>
      <c r="F3042" s="40" t="s">
        <v>12791</v>
      </c>
      <c r="G3042" s="40" t="s">
        <v>12792</v>
      </c>
      <c r="H3042" s="167" t="s">
        <v>5898</v>
      </c>
      <c r="I3042" s="40" t="s">
        <v>5898</v>
      </c>
    </row>
    <row r="3043" spans="3:9" x14ac:dyDescent="0.15">
      <c r="C3043" s="40" t="str">
        <f>IFERROR(IF(AND(I3043&lt;&gt;"",I3043&gt;=$E$2),MAX($C$4:C3042)+1,""),"")</f>
        <v/>
      </c>
      <c r="D3043" s="167" t="str">
        <f>IFERROR(IF(AND(H3043&lt;&gt;"",H3043&gt;=$E$2),MAX($D$4:D3042)+1,""),"")</f>
        <v/>
      </c>
      <c r="F3043" s="40" t="s">
        <v>12793</v>
      </c>
      <c r="G3043" s="40" t="s">
        <v>12794</v>
      </c>
      <c r="H3043" s="167" t="s">
        <v>5898</v>
      </c>
      <c r="I3043" s="40" t="s">
        <v>5898</v>
      </c>
    </row>
    <row r="3044" spans="3:9" x14ac:dyDescent="0.15">
      <c r="C3044" s="40" t="str">
        <f>IFERROR(IF(AND(I3044&lt;&gt;"",I3044&gt;=$E$2),MAX($C$4:C3043)+1,""),"")</f>
        <v/>
      </c>
      <c r="D3044" s="167" t="str">
        <f>IFERROR(IF(AND(H3044&lt;&gt;"",H3044&gt;=$E$2),MAX($D$4:D3043)+1,""),"")</f>
        <v/>
      </c>
      <c r="F3044" s="40" t="s">
        <v>12795</v>
      </c>
      <c r="G3044" s="40" t="s">
        <v>12796</v>
      </c>
      <c r="H3044" s="167" t="s">
        <v>5898</v>
      </c>
      <c r="I3044" s="40" t="s">
        <v>5898</v>
      </c>
    </row>
    <row r="3045" spans="3:9" x14ac:dyDescent="0.15">
      <c r="C3045" s="40" t="str">
        <f>IFERROR(IF(AND(I3045&lt;&gt;"",I3045&gt;=$E$2),MAX($C$4:C3044)+1,""),"")</f>
        <v/>
      </c>
      <c r="D3045" s="167" t="str">
        <f>IFERROR(IF(AND(H3045&lt;&gt;"",H3045&gt;=$E$2),MAX($D$4:D3044)+1,""),"")</f>
        <v/>
      </c>
      <c r="F3045" s="40" t="s">
        <v>12797</v>
      </c>
      <c r="G3045" s="40" t="s">
        <v>12798</v>
      </c>
      <c r="H3045" s="167" t="s">
        <v>5898</v>
      </c>
      <c r="I3045" s="40" t="s">
        <v>5898</v>
      </c>
    </row>
    <row r="3046" spans="3:9" x14ac:dyDescent="0.15">
      <c r="C3046" s="40" t="str">
        <f>IFERROR(IF(AND(I3046&lt;&gt;"",I3046&gt;=$E$2),MAX($C$4:C3045)+1,""),"")</f>
        <v/>
      </c>
      <c r="D3046" s="167" t="str">
        <f>IFERROR(IF(AND(H3046&lt;&gt;"",H3046&gt;=$E$2),MAX($D$4:D3045)+1,""),"")</f>
        <v/>
      </c>
      <c r="F3046" s="40" t="s">
        <v>12799</v>
      </c>
      <c r="G3046" s="40" t="s">
        <v>12800</v>
      </c>
      <c r="H3046" s="167" t="s">
        <v>5898</v>
      </c>
      <c r="I3046" s="40" t="s">
        <v>5898</v>
      </c>
    </row>
    <row r="3047" spans="3:9" x14ac:dyDescent="0.15">
      <c r="C3047" s="40" t="str">
        <f>IFERROR(IF(AND(I3047&lt;&gt;"",I3047&gt;=$E$2),MAX($C$4:C3046)+1,""),"")</f>
        <v/>
      </c>
      <c r="D3047" s="167" t="str">
        <f>IFERROR(IF(AND(H3047&lt;&gt;"",H3047&gt;=$E$2),MAX($D$4:D3046)+1,""),"")</f>
        <v/>
      </c>
      <c r="F3047" s="40" t="s">
        <v>12801</v>
      </c>
      <c r="G3047" s="40" t="s">
        <v>12802</v>
      </c>
      <c r="H3047" s="167" t="s">
        <v>5898</v>
      </c>
      <c r="I3047" s="40" t="s">
        <v>5898</v>
      </c>
    </row>
    <row r="3048" spans="3:9" x14ac:dyDescent="0.15">
      <c r="C3048" s="40" t="str">
        <f>IFERROR(IF(AND(I3048&lt;&gt;"",I3048&gt;=$E$2),MAX($C$4:C3047)+1,""),"")</f>
        <v/>
      </c>
      <c r="D3048" s="167" t="str">
        <f>IFERROR(IF(AND(H3048&lt;&gt;"",H3048&gt;=$E$2),MAX($D$4:D3047)+1,""),"")</f>
        <v/>
      </c>
      <c r="F3048" s="40" t="s">
        <v>12803</v>
      </c>
      <c r="G3048" s="40" t="s">
        <v>12804</v>
      </c>
      <c r="H3048" s="167" t="s">
        <v>5898</v>
      </c>
      <c r="I3048" s="40" t="s">
        <v>5898</v>
      </c>
    </row>
    <row r="3049" spans="3:9" x14ac:dyDescent="0.15">
      <c r="C3049" s="40" t="str">
        <f>IFERROR(IF(AND(I3049&lt;&gt;"",I3049&gt;=$E$2),MAX($C$4:C3048)+1,""),"")</f>
        <v/>
      </c>
      <c r="D3049" s="167" t="str">
        <f>IFERROR(IF(AND(H3049&lt;&gt;"",H3049&gt;=$E$2),MAX($D$4:D3048)+1,""),"")</f>
        <v/>
      </c>
      <c r="F3049" s="40" t="s">
        <v>12805</v>
      </c>
      <c r="G3049" s="40" t="s">
        <v>12806</v>
      </c>
      <c r="H3049" s="167" t="s">
        <v>5898</v>
      </c>
      <c r="I3049" s="40" t="s">
        <v>5898</v>
      </c>
    </row>
    <row r="3050" spans="3:9" x14ac:dyDescent="0.15">
      <c r="C3050" s="40" t="str">
        <f>IFERROR(IF(AND(I3050&lt;&gt;"",I3050&gt;=$E$2),MAX($C$4:C3049)+1,""),"")</f>
        <v/>
      </c>
      <c r="D3050" s="167" t="str">
        <f>IFERROR(IF(AND(H3050&lt;&gt;"",H3050&gt;=$E$2),MAX($D$4:D3049)+1,""),"")</f>
        <v/>
      </c>
      <c r="F3050" s="40" t="s">
        <v>12807</v>
      </c>
      <c r="G3050" s="40" t="s">
        <v>12808</v>
      </c>
      <c r="H3050" s="167" t="s">
        <v>5898</v>
      </c>
      <c r="I3050" s="40" t="s">
        <v>5898</v>
      </c>
    </row>
    <row r="3051" spans="3:9" x14ac:dyDescent="0.15">
      <c r="C3051" s="40" t="str">
        <f>IFERROR(IF(AND(I3051&lt;&gt;"",I3051&gt;=$E$2),MAX($C$4:C3050)+1,""),"")</f>
        <v/>
      </c>
      <c r="D3051" s="167" t="str">
        <f>IFERROR(IF(AND(H3051&lt;&gt;"",H3051&gt;=$E$2),MAX($D$4:D3050)+1,""),"")</f>
        <v/>
      </c>
      <c r="F3051" s="40" t="s">
        <v>12809</v>
      </c>
      <c r="G3051" s="40" t="s">
        <v>12810</v>
      </c>
      <c r="H3051" s="167" t="s">
        <v>5898</v>
      </c>
      <c r="I3051" s="40" t="s">
        <v>5898</v>
      </c>
    </row>
    <row r="3052" spans="3:9" x14ac:dyDescent="0.15">
      <c r="C3052" s="40" t="str">
        <f>IFERROR(IF(AND(I3052&lt;&gt;"",I3052&gt;=$E$2),MAX($C$4:C3051)+1,""),"")</f>
        <v/>
      </c>
      <c r="D3052" s="167" t="str">
        <f>IFERROR(IF(AND(H3052&lt;&gt;"",H3052&gt;=$E$2),MAX($D$4:D3051)+1,""),"")</f>
        <v/>
      </c>
      <c r="F3052" s="40" t="s">
        <v>12811</v>
      </c>
      <c r="G3052" s="40" t="s">
        <v>12812</v>
      </c>
      <c r="H3052" s="167" t="s">
        <v>5898</v>
      </c>
      <c r="I3052" s="40" t="s">
        <v>5898</v>
      </c>
    </row>
    <row r="3053" spans="3:9" x14ac:dyDescent="0.15">
      <c r="C3053" s="40" t="str">
        <f>IFERROR(IF(AND(I3053&lt;&gt;"",I3053&gt;=$E$2),MAX($C$4:C3052)+1,""),"")</f>
        <v/>
      </c>
      <c r="D3053" s="167" t="str">
        <f>IFERROR(IF(AND(H3053&lt;&gt;"",H3053&gt;=$E$2),MAX($D$4:D3052)+1,""),"")</f>
        <v/>
      </c>
      <c r="F3053" s="40" t="s">
        <v>12813</v>
      </c>
      <c r="G3053" s="40" t="s">
        <v>12814</v>
      </c>
      <c r="H3053" s="167" t="s">
        <v>5898</v>
      </c>
      <c r="I3053" s="40" t="s">
        <v>5898</v>
      </c>
    </row>
    <row r="3054" spans="3:9" x14ac:dyDescent="0.15">
      <c r="C3054" s="40" t="str">
        <f>IFERROR(IF(AND(I3054&lt;&gt;"",I3054&gt;=$E$2),MAX($C$4:C3053)+1,""),"")</f>
        <v/>
      </c>
      <c r="D3054" s="167" t="str">
        <f>IFERROR(IF(AND(H3054&lt;&gt;"",H3054&gt;=$E$2),MAX($D$4:D3053)+1,""),"")</f>
        <v/>
      </c>
      <c r="F3054" s="40" t="s">
        <v>12815</v>
      </c>
      <c r="G3054" s="40" t="s">
        <v>12816</v>
      </c>
      <c r="H3054" s="167" t="s">
        <v>5898</v>
      </c>
      <c r="I3054" s="40" t="s">
        <v>5898</v>
      </c>
    </row>
    <row r="3055" spans="3:9" x14ac:dyDescent="0.15">
      <c r="C3055" s="40" t="str">
        <f>IFERROR(IF(AND(I3055&lt;&gt;"",I3055&gt;=$E$2),MAX($C$4:C3054)+1,""),"")</f>
        <v/>
      </c>
      <c r="D3055" s="167" t="str">
        <f>IFERROR(IF(AND(H3055&lt;&gt;"",H3055&gt;=$E$2),MAX($D$4:D3054)+1,""),"")</f>
        <v/>
      </c>
      <c r="F3055" s="40" t="s">
        <v>12817</v>
      </c>
      <c r="G3055" s="40" t="s">
        <v>12818</v>
      </c>
      <c r="H3055" s="167" t="s">
        <v>5898</v>
      </c>
      <c r="I3055" s="40" t="s">
        <v>5898</v>
      </c>
    </row>
    <row r="3056" spans="3:9" x14ac:dyDescent="0.15">
      <c r="C3056" s="40" t="str">
        <f>IFERROR(IF(AND(I3056&lt;&gt;"",I3056&gt;=$E$2),MAX($C$4:C3055)+1,""),"")</f>
        <v/>
      </c>
      <c r="D3056" s="167" t="str">
        <f>IFERROR(IF(AND(H3056&lt;&gt;"",H3056&gt;=$E$2),MAX($D$4:D3055)+1,""),"")</f>
        <v/>
      </c>
      <c r="F3056" s="40" t="s">
        <v>12819</v>
      </c>
      <c r="G3056" s="40" t="s">
        <v>12820</v>
      </c>
      <c r="H3056" s="167">
        <v>1</v>
      </c>
      <c r="I3056" s="40" t="s">
        <v>5898</v>
      </c>
    </row>
    <row r="3057" spans="3:9" x14ac:dyDescent="0.15">
      <c r="C3057" s="40" t="str">
        <f>IFERROR(IF(AND(I3057&lt;&gt;"",I3057&gt;=$E$2),MAX($C$4:C3056)+1,""),"")</f>
        <v/>
      </c>
      <c r="D3057" s="167" t="str">
        <f>IFERROR(IF(AND(H3057&lt;&gt;"",H3057&gt;=$E$2),MAX($D$4:D3056)+1,""),"")</f>
        <v/>
      </c>
      <c r="F3057" s="40" t="s">
        <v>12821</v>
      </c>
      <c r="G3057" s="40" t="s">
        <v>12822</v>
      </c>
      <c r="H3057" s="167" t="s">
        <v>5898</v>
      </c>
      <c r="I3057" s="40" t="s">
        <v>5898</v>
      </c>
    </row>
    <row r="3058" spans="3:9" x14ac:dyDescent="0.15">
      <c r="C3058" s="40" t="str">
        <f>IFERROR(IF(AND(I3058&lt;&gt;"",I3058&gt;=$E$2),MAX($C$4:C3057)+1,""),"")</f>
        <v/>
      </c>
      <c r="D3058" s="167" t="str">
        <f>IFERROR(IF(AND(H3058&lt;&gt;"",H3058&gt;=$E$2),MAX($D$4:D3057)+1,""),"")</f>
        <v/>
      </c>
      <c r="F3058" s="40" t="s">
        <v>12823</v>
      </c>
      <c r="G3058" s="40" t="s">
        <v>12824</v>
      </c>
      <c r="H3058" s="167">
        <v>1</v>
      </c>
      <c r="I3058" s="40" t="s">
        <v>5898</v>
      </c>
    </row>
    <row r="3059" spans="3:9" x14ac:dyDescent="0.15">
      <c r="C3059" s="40" t="str">
        <f>IFERROR(IF(AND(I3059&lt;&gt;"",I3059&gt;=$E$2),MAX($C$4:C3058)+1,""),"")</f>
        <v/>
      </c>
      <c r="D3059" s="167" t="str">
        <f>IFERROR(IF(AND(H3059&lt;&gt;"",H3059&gt;=$E$2),MAX($D$4:D3058)+1,""),"")</f>
        <v/>
      </c>
      <c r="F3059" s="40" t="s">
        <v>12825</v>
      </c>
      <c r="G3059" s="40" t="s">
        <v>12826</v>
      </c>
      <c r="H3059" s="167" t="s">
        <v>5898</v>
      </c>
      <c r="I3059" s="40" t="s">
        <v>5898</v>
      </c>
    </row>
    <row r="3060" spans="3:9" x14ac:dyDescent="0.15">
      <c r="C3060" s="40" t="str">
        <f>IFERROR(IF(AND(I3060&lt;&gt;"",I3060&gt;=$E$2),MAX($C$4:C3059)+1,""),"")</f>
        <v/>
      </c>
      <c r="D3060" s="167" t="str">
        <f>IFERROR(IF(AND(H3060&lt;&gt;"",H3060&gt;=$E$2),MAX($D$4:D3059)+1,""),"")</f>
        <v/>
      </c>
      <c r="F3060" s="40" t="s">
        <v>12827</v>
      </c>
      <c r="G3060" s="40" t="s">
        <v>12828</v>
      </c>
      <c r="H3060" s="167">
        <v>1</v>
      </c>
      <c r="I3060" s="40" t="s">
        <v>5898</v>
      </c>
    </row>
    <row r="3061" spans="3:9" x14ac:dyDescent="0.15">
      <c r="C3061" s="40" t="str">
        <f>IFERROR(IF(AND(I3061&lt;&gt;"",I3061&gt;=$E$2),MAX($C$4:C3060)+1,""),"")</f>
        <v/>
      </c>
      <c r="D3061" s="167" t="str">
        <f>IFERROR(IF(AND(H3061&lt;&gt;"",H3061&gt;=$E$2),MAX($D$4:D3060)+1,""),"")</f>
        <v/>
      </c>
      <c r="F3061" s="40" t="s">
        <v>12829</v>
      </c>
      <c r="G3061" s="40" t="s">
        <v>12830</v>
      </c>
      <c r="H3061" s="167" t="s">
        <v>5898</v>
      </c>
      <c r="I3061" s="40" t="s">
        <v>5898</v>
      </c>
    </row>
    <row r="3062" spans="3:9" x14ac:dyDescent="0.15">
      <c r="C3062" s="40" t="str">
        <f>IFERROR(IF(AND(I3062&lt;&gt;"",I3062&gt;=$E$2),MAX($C$4:C3061)+1,""),"")</f>
        <v/>
      </c>
      <c r="D3062" s="167" t="str">
        <f>IFERROR(IF(AND(H3062&lt;&gt;"",H3062&gt;=$E$2),MAX($D$4:D3061)+1,""),"")</f>
        <v/>
      </c>
      <c r="F3062" s="40" t="s">
        <v>12831</v>
      </c>
      <c r="G3062" s="40" t="s">
        <v>12832</v>
      </c>
      <c r="H3062" s="167">
        <v>1</v>
      </c>
      <c r="I3062" s="40" t="s">
        <v>5898</v>
      </c>
    </row>
    <row r="3063" spans="3:9" x14ac:dyDescent="0.15">
      <c r="C3063" s="40" t="str">
        <f>IFERROR(IF(AND(I3063&lt;&gt;"",I3063&gt;=$E$2),MAX($C$4:C3062)+1,""),"")</f>
        <v/>
      </c>
      <c r="D3063" s="167" t="str">
        <f>IFERROR(IF(AND(H3063&lt;&gt;"",H3063&gt;=$E$2),MAX($D$4:D3062)+1,""),"")</f>
        <v/>
      </c>
      <c r="F3063" s="40" t="s">
        <v>12833</v>
      </c>
      <c r="G3063" s="40" t="s">
        <v>12834</v>
      </c>
      <c r="H3063" s="167" t="s">
        <v>5898</v>
      </c>
      <c r="I3063" s="40" t="s">
        <v>5898</v>
      </c>
    </row>
    <row r="3064" spans="3:9" x14ac:dyDescent="0.15">
      <c r="C3064" s="40" t="str">
        <f>IFERROR(IF(AND(I3064&lt;&gt;"",I3064&gt;=$E$2),MAX($C$4:C3063)+1,""),"")</f>
        <v/>
      </c>
      <c r="D3064" s="167" t="str">
        <f>IFERROR(IF(AND(H3064&lt;&gt;"",H3064&gt;=$E$2),MAX($D$4:D3063)+1,""),"")</f>
        <v/>
      </c>
      <c r="F3064" s="40" t="s">
        <v>12835</v>
      </c>
      <c r="G3064" s="40" t="s">
        <v>12836</v>
      </c>
      <c r="H3064" s="167" t="s">
        <v>5898</v>
      </c>
      <c r="I3064" s="40" t="s">
        <v>5898</v>
      </c>
    </row>
    <row r="3065" spans="3:9" x14ac:dyDescent="0.15">
      <c r="C3065" s="40" t="str">
        <f>IFERROR(IF(AND(I3065&lt;&gt;"",I3065&gt;=$E$2),MAX($C$4:C3064)+1,""),"")</f>
        <v/>
      </c>
      <c r="D3065" s="167" t="str">
        <f>IFERROR(IF(AND(H3065&lt;&gt;"",H3065&gt;=$E$2),MAX($D$4:D3064)+1,""),"")</f>
        <v/>
      </c>
      <c r="F3065" s="40" t="s">
        <v>12837</v>
      </c>
      <c r="G3065" s="40" t="s">
        <v>12838</v>
      </c>
      <c r="H3065" s="167" t="s">
        <v>5898</v>
      </c>
      <c r="I3065" s="40" t="s">
        <v>5898</v>
      </c>
    </row>
    <row r="3066" spans="3:9" x14ac:dyDescent="0.15">
      <c r="C3066" s="40" t="str">
        <f>IFERROR(IF(AND(I3066&lt;&gt;"",I3066&gt;=$E$2),MAX($C$4:C3065)+1,""),"")</f>
        <v/>
      </c>
      <c r="D3066" s="167" t="str">
        <f>IFERROR(IF(AND(H3066&lt;&gt;"",H3066&gt;=$E$2),MAX($D$4:D3065)+1,""),"")</f>
        <v/>
      </c>
      <c r="F3066" s="40" t="s">
        <v>12839</v>
      </c>
      <c r="G3066" s="40" t="s">
        <v>12840</v>
      </c>
      <c r="H3066" s="167" t="s">
        <v>5898</v>
      </c>
      <c r="I3066" s="40" t="s">
        <v>5898</v>
      </c>
    </row>
    <row r="3067" spans="3:9" x14ac:dyDescent="0.15">
      <c r="C3067" s="40" t="str">
        <f>IFERROR(IF(AND(I3067&lt;&gt;"",I3067&gt;=$E$2),MAX($C$4:C3066)+1,""),"")</f>
        <v/>
      </c>
      <c r="D3067" s="167" t="str">
        <f>IFERROR(IF(AND(H3067&lt;&gt;"",H3067&gt;=$E$2),MAX($D$4:D3066)+1,""),"")</f>
        <v/>
      </c>
      <c r="F3067" s="40" t="s">
        <v>12841</v>
      </c>
      <c r="G3067" s="40" t="s">
        <v>12842</v>
      </c>
      <c r="H3067" s="167" t="s">
        <v>5898</v>
      </c>
      <c r="I3067" s="40" t="s">
        <v>5898</v>
      </c>
    </row>
    <row r="3068" spans="3:9" x14ac:dyDescent="0.15">
      <c r="C3068" s="40" t="str">
        <f>IFERROR(IF(AND(I3068&lt;&gt;"",I3068&gt;=$E$2),MAX($C$4:C3067)+1,""),"")</f>
        <v/>
      </c>
      <c r="D3068" s="167" t="str">
        <f>IFERROR(IF(AND(H3068&lt;&gt;"",H3068&gt;=$E$2),MAX($D$4:D3067)+1,""),"")</f>
        <v/>
      </c>
      <c r="F3068" s="40" t="s">
        <v>12843</v>
      </c>
      <c r="G3068" s="40" t="s">
        <v>12844</v>
      </c>
      <c r="H3068" s="167" t="s">
        <v>5898</v>
      </c>
      <c r="I3068" s="40" t="s">
        <v>5898</v>
      </c>
    </row>
    <row r="3069" spans="3:9" x14ac:dyDescent="0.15">
      <c r="C3069" s="40" t="str">
        <f>IFERROR(IF(AND(I3069&lt;&gt;"",I3069&gt;=$E$2),MAX($C$4:C3068)+1,""),"")</f>
        <v/>
      </c>
      <c r="D3069" s="167" t="str">
        <f>IFERROR(IF(AND(H3069&lt;&gt;"",H3069&gt;=$E$2),MAX($D$4:D3068)+1,""),"")</f>
        <v/>
      </c>
      <c r="F3069" s="40" t="s">
        <v>12845</v>
      </c>
      <c r="G3069" s="40" t="s">
        <v>12846</v>
      </c>
      <c r="H3069" s="167" t="s">
        <v>5898</v>
      </c>
      <c r="I3069" s="40" t="s">
        <v>5898</v>
      </c>
    </row>
    <row r="3070" spans="3:9" x14ac:dyDescent="0.15">
      <c r="C3070" s="40" t="str">
        <f>IFERROR(IF(AND(I3070&lt;&gt;"",I3070&gt;=$E$2),MAX($C$4:C3069)+1,""),"")</f>
        <v/>
      </c>
      <c r="D3070" s="167" t="str">
        <f>IFERROR(IF(AND(H3070&lt;&gt;"",H3070&gt;=$E$2),MAX($D$4:D3069)+1,""),"")</f>
        <v/>
      </c>
      <c r="F3070" s="40" t="s">
        <v>12847</v>
      </c>
      <c r="G3070" s="40" t="s">
        <v>12848</v>
      </c>
      <c r="H3070" s="167" t="s">
        <v>5898</v>
      </c>
      <c r="I3070" s="40" t="s">
        <v>5898</v>
      </c>
    </row>
    <row r="3071" spans="3:9" x14ac:dyDescent="0.15">
      <c r="C3071" s="40" t="str">
        <f>IFERROR(IF(AND(I3071&lt;&gt;"",I3071&gt;=$E$2),MAX($C$4:C3070)+1,""),"")</f>
        <v/>
      </c>
      <c r="D3071" s="167" t="str">
        <f>IFERROR(IF(AND(H3071&lt;&gt;"",H3071&gt;=$E$2),MAX($D$4:D3070)+1,""),"")</f>
        <v/>
      </c>
      <c r="F3071" s="40" t="s">
        <v>12849</v>
      </c>
      <c r="G3071" s="40" t="s">
        <v>12850</v>
      </c>
      <c r="H3071" s="167" t="s">
        <v>5898</v>
      </c>
      <c r="I3071" s="40" t="s">
        <v>5898</v>
      </c>
    </row>
    <row r="3072" spans="3:9" x14ac:dyDescent="0.15">
      <c r="C3072" s="40" t="str">
        <f>IFERROR(IF(AND(I3072&lt;&gt;"",I3072&gt;=$E$2),MAX($C$4:C3071)+1,""),"")</f>
        <v/>
      </c>
      <c r="D3072" s="167" t="str">
        <f>IFERROR(IF(AND(H3072&lt;&gt;"",H3072&gt;=$E$2),MAX($D$4:D3071)+1,""),"")</f>
        <v/>
      </c>
      <c r="F3072" s="40" t="s">
        <v>12851</v>
      </c>
      <c r="G3072" s="40" t="s">
        <v>12852</v>
      </c>
      <c r="H3072" s="167" t="s">
        <v>5898</v>
      </c>
      <c r="I3072" s="40" t="s">
        <v>5898</v>
      </c>
    </row>
    <row r="3073" spans="3:9" x14ac:dyDescent="0.15">
      <c r="C3073" s="40" t="str">
        <f>IFERROR(IF(AND(I3073&lt;&gt;"",I3073&gt;=$E$2),MAX($C$4:C3072)+1,""),"")</f>
        <v/>
      </c>
      <c r="D3073" s="167" t="str">
        <f>IFERROR(IF(AND(H3073&lt;&gt;"",H3073&gt;=$E$2),MAX($D$4:D3072)+1,""),"")</f>
        <v/>
      </c>
      <c r="F3073" s="40" t="s">
        <v>12853</v>
      </c>
      <c r="G3073" s="40" t="s">
        <v>12854</v>
      </c>
      <c r="H3073" s="167">
        <v>0.2</v>
      </c>
      <c r="I3073" s="40" t="s">
        <v>5898</v>
      </c>
    </row>
    <row r="3074" spans="3:9" x14ac:dyDescent="0.15">
      <c r="C3074" s="40" t="str">
        <f>IFERROR(IF(AND(I3074&lt;&gt;"",I3074&gt;=$E$2),MAX($C$4:C3073)+1,""),"")</f>
        <v/>
      </c>
      <c r="D3074" s="167" t="str">
        <f>IFERROR(IF(AND(H3074&lt;&gt;"",H3074&gt;=$E$2),MAX($D$4:D3073)+1,""),"")</f>
        <v/>
      </c>
      <c r="F3074" s="40" t="s">
        <v>12855</v>
      </c>
      <c r="G3074" s="40" t="s">
        <v>12856</v>
      </c>
      <c r="H3074" s="167" t="s">
        <v>5898</v>
      </c>
      <c r="I3074" s="40" t="s">
        <v>5898</v>
      </c>
    </row>
    <row r="3075" spans="3:9" x14ac:dyDescent="0.15">
      <c r="C3075" s="40" t="str">
        <f>IFERROR(IF(AND(I3075&lt;&gt;"",I3075&gt;=$E$2),MAX($C$4:C3074)+1,""),"")</f>
        <v/>
      </c>
      <c r="D3075" s="167" t="str">
        <f>IFERROR(IF(AND(H3075&lt;&gt;"",H3075&gt;=$E$2),MAX($D$4:D3074)+1,""),"")</f>
        <v/>
      </c>
      <c r="F3075" s="40" t="s">
        <v>12857</v>
      </c>
      <c r="G3075" s="40" t="s">
        <v>12858</v>
      </c>
      <c r="H3075" s="167" t="s">
        <v>5898</v>
      </c>
      <c r="I3075" s="40" t="s">
        <v>5898</v>
      </c>
    </row>
    <row r="3076" spans="3:9" x14ac:dyDescent="0.15">
      <c r="C3076" s="40" t="str">
        <f>IFERROR(IF(AND(I3076&lt;&gt;"",I3076&gt;=$E$2),MAX($C$4:C3075)+1,""),"")</f>
        <v/>
      </c>
      <c r="D3076" s="167" t="str">
        <f>IFERROR(IF(AND(H3076&lt;&gt;"",H3076&gt;=$E$2),MAX($D$4:D3075)+1,""),"")</f>
        <v/>
      </c>
      <c r="F3076" s="40" t="s">
        <v>12859</v>
      </c>
      <c r="G3076" s="40" t="s">
        <v>12860</v>
      </c>
      <c r="H3076" s="167" t="s">
        <v>5898</v>
      </c>
      <c r="I3076" s="40" t="s">
        <v>5898</v>
      </c>
    </row>
    <row r="3077" spans="3:9" x14ac:dyDescent="0.15">
      <c r="C3077" s="40" t="str">
        <f>IFERROR(IF(AND(I3077&lt;&gt;"",I3077&gt;=$E$2),MAX($C$4:C3076)+1,""),"")</f>
        <v/>
      </c>
      <c r="D3077" s="167" t="str">
        <f>IFERROR(IF(AND(H3077&lt;&gt;"",H3077&gt;=$E$2),MAX($D$4:D3076)+1,""),"")</f>
        <v/>
      </c>
      <c r="F3077" s="40" t="s">
        <v>12861</v>
      </c>
      <c r="G3077" s="40" t="s">
        <v>12862</v>
      </c>
      <c r="H3077" s="167" t="s">
        <v>5898</v>
      </c>
      <c r="I3077" s="40" t="s">
        <v>5898</v>
      </c>
    </row>
    <row r="3078" spans="3:9" x14ac:dyDescent="0.15">
      <c r="C3078" s="40" t="str">
        <f>IFERROR(IF(AND(I3078&lt;&gt;"",I3078&gt;=$E$2),MAX($C$4:C3077)+1,""),"")</f>
        <v/>
      </c>
      <c r="D3078" s="167" t="str">
        <f>IFERROR(IF(AND(H3078&lt;&gt;"",H3078&gt;=$E$2),MAX($D$4:D3077)+1,""),"")</f>
        <v/>
      </c>
      <c r="F3078" s="40" t="s">
        <v>12863</v>
      </c>
      <c r="G3078" s="40" t="s">
        <v>12864</v>
      </c>
      <c r="H3078" s="167" t="s">
        <v>5898</v>
      </c>
      <c r="I3078" s="40" t="s">
        <v>5898</v>
      </c>
    </row>
    <row r="3079" spans="3:9" x14ac:dyDescent="0.15">
      <c r="C3079" s="40" t="str">
        <f>IFERROR(IF(AND(I3079&lt;&gt;"",I3079&gt;=$E$2),MAX($C$4:C3078)+1,""),"")</f>
        <v/>
      </c>
      <c r="D3079" s="167" t="str">
        <f>IFERROR(IF(AND(H3079&lt;&gt;"",H3079&gt;=$E$2),MAX($D$4:D3078)+1,""),"")</f>
        <v/>
      </c>
      <c r="F3079" s="40" t="s">
        <v>12865</v>
      </c>
      <c r="G3079" s="40" t="s">
        <v>12866</v>
      </c>
      <c r="H3079" s="167" t="s">
        <v>5898</v>
      </c>
      <c r="I3079" s="40" t="s">
        <v>5898</v>
      </c>
    </row>
    <row r="3080" spans="3:9" x14ac:dyDescent="0.15">
      <c r="C3080" s="40" t="str">
        <f>IFERROR(IF(AND(I3080&lt;&gt;"",I3080&gt;=$E$2),MAX($C$4:C3079)+1,""),"")</f>
        <v/>
      </c>
      <c r="D3080" s="167" t="str">
        <f>IFERROR(IF(AND(H3080&lt;&gt;"",H3080&gt;=$E$2),MAX($D$4:D3079)+1,""),"")</f>
        <v/>
      </c>
      <c r="F3080" s="40" t="s">
        <v>12867</v>
      </c>
      <c r="G3080" s="40" t="s">
        <v>12868</v>
      </c>
      <c r="H3080" s="167">
        <v>0.5</v>
      </c>
      <c r="I3080" s="40" t="s">
        <v>5898</v>
      </c>
    </row>
    <row r="3081" spans="3:9" x14ac:dyDescent="0.15">
      <c r="C3081" s="40" t="str">
        <f>IFERROR(IF(AND(I3081&lt;&gt;"",I3081&gt;=$E$2),MAX($C$4:C3080)+1,""),"")</f>
        <v/>
      </c>
      <c r="D3081" s="167" t="str">
        <f>IFERROR(IF(AND(H3081&lt;&gt;"",H3081&gt;=$E$2),MAX($D$4:D3080)+1,""),"")</f>
        <v/>
      </c>
      <c r="F3081" s="40" t="s">
        <v>12869</v>
      </c>
      <c r="G3081" s="40" t="s">
        <v>12870</v>
      </c>
      <c r="H3081" s="167" t="s">
        <v>5898</v>
      </c>
      <c r="I3081" s="40" t="s">
        <v>5898</v>
      </c>
    </row>
    <row r="3082" spans="3:9" x14ac:dyDescent="0.15">
      <c r="C3082" s="40" t="str">
        <f>IFERROR(IF(AND(I3082&lt;&gt;"",I3082&gt;=$E$2),MAX($C$4:C3081)+1,""),"")</f>
        <v/>
      </c>
      <c r="D3082" s="167">
        <f>IFERROR(IF(AND(H3082&lt;&gt;"",H3082&gt;=$E$2),MAX($D$4:D3081)+1,""),"")</f>
        <v>115</v>
      </c>
      <c r="F3082" s="40" t="s">
        <v>12871</v>
      </c>
      <c r="G3082" s="40" t="s">
        <v>12872</v>
      </c>
      <c r="H3082" s="167">
        <v>2</v>
      </c>
      <c r="I3082" s="40" t="s">
        <v>5898</v>
      </c>
    </row>
    <row r="3083" spans="3:9" x14ac:dyDescent="0.15">
      <c r="C3083" s="40" t="str">
        <f>IFERROR(IF(AND(I3083&lt;&gt;"",I3083&gt;=$E$2),MAX($C$4:C3082)+1,""),"")</f>
        <v/>
      </c>
      <c r="D3083" s="167" t="str">
        <f>IFERROR(IF(AND(H3083&lt;&gt;"",H3083&gt;=$E$2),MAX($D$4:D3082)+1,""),"")</f>
        <v/>
      </c>
      <c r="F3083" s="40" t="s">
        <v>12873</v>
      </c>
      <c r="G3083" s="40" t="s">
        <v>12874</v>
      </c>
      <c r="H3083" s="167">
        <v>0.2</v>
      </c>
      <c r="I3083" s="40" t="s">
        <v>5898</v>
      </c>
    </row>
  </sheetData>
  <sortState ref="AF2:AI23">
    <sortCondition descending="1" ref="AI5"/>
  </sortState>
  <phoneticPr fontId="10" type="noConversion"/>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O312"/>
  <sheetViews>
    <sheetView showGridLines="0" showZeros="0" workbookViewId="0">
      <pane xSplit="5" ySplit="4" topLeftCell="F5" activePane="bottomRight" state="frozen"/>
      <selection pane="topRight" activeCell="F1" sqref="F1"/>
      <selection pane="bottomLeft" activeCell="A5" sqref="A5"/>
      <selection pane="bottomRight"/>
    </sheetView>
  </sheetViews>
  <sheetFormatPr defaultColWidth="9.125" defaultRowHeight="12.75" x14ac:dyDescent="0.15"/>
  <cols>
    <col min="1" max="3" width="9.125" style="40"/>
    <col min="4" max="4" width="8.875" style="40" customWidth="1"/>
    <col min="5" max="5" width="9.25" style="40" bestFit="1" customWidth="1"/>
    <col min="6" max="12" width="11.625" style="168" customWidth="1"/>
    <col min="13" max="13" width="12.25" style="168" customWidth="1"/>
    <col min="14" max="15" width="12.25" style="41" customWidth="1"/>
    <col min="16" max="16384" width="9.125" style="40"/>
  </cols>
  <sheetData>
    <row r="1" spans="4:15" x14ac:dyDescent="0.15">
      <c r="E1" s="40" t="str">
        <f>[1]!EM_S_DIV_PRENOTICEDATE(D5,G2,"1")</f>
        <v>2016-01-25</v>
      </c>
      <c r="M1" s="39"/>
      <c r="N1" s="39"/>
      <c r="O1" s="39"/>
    </row>
    <row r="2" spans="4:15" x14ac:dyDescent="0.15">
      <c r="E2" s="51"/>
      <c r="G2" s="65">
        <v>42369</v>
      </c>
      <c r="M2" s="39"/>
      <c r="N2" s="65">
        <v>42551</v>
      </c>
      <c r="O2" s="39"/>
    </row>
    <row r="3" spans="4:15" x14ac:dyDescent="0.15">
      <c r="F3" s="187" t="s">
        <v>5850</v>
      </c>
      <c r="G3" s="187"/>
      <c r="H3" s="187"/>
      <c r="M3" s="187" t="s">
        <v>5851</v>
      </c>
      <c r="N3" s="187"/>
      <c r="O3" s="187"/>
    </row>
    <row r="4" spans="4:15" x14ac:dyDescent="0.15">
      <c r="D4" s="54" t="s">
        <v>68</v>
      </c>
      <c r="E4" s="54" t="s">
        <v>69</v>
      </c>
      <c r="F4" s="66" t="s">
        <v>5853</v>
      </c>
      <c r="G4" s="66" t="s">
        <v>5852</v>
      </c>
      <c r="H4" s="66" t="s">
        <v>5855</v>
      </c>
      <c r="I4" s="66"/>
      <c r="J4" s="66"/>
      <c r="K4" s="171" t="s">
        <v>68</v>
      </c>
      <c r="L4" s="171" t="s">
        <v>69</v>
      </c>
      <c r="M4" s="66" t="s">
        <v>5853</v>
      </c>
      <c r="N4" s="66" t="s">
        <v>5852</v>
      </c>
      <c r="O4" s="66" t="s">
        <v>5855</v>
      </c>
    </row>
    <row r="5" spans="4:15" x14ac:dyDescent="0.15">
      <c r="D5" s="40" t="str">
        <f>年报10送X筛选!U5</f>
        <v>300083.SZ</v>
      </c>
      <c r="E5" s="40" t="str">
        <f>年报10送X筛选!V5</f>
        <v>劲胜精密</v>
      </c>
      <c r="F5" s="168" t="str">
        <f>IF([1]!EM_S_DIV_PRENOTICEDATE(D5,$G$2,"1")="",[1]!EM_S_DIV_PRELANDATE(D5,$G$2,"1"),[1]!EM_S_DIV_PRENOTICEDATE(D5,$G$2,"1"))</f>
        <v>2016-01-25</v>
      </c>
      <c r="G5" s="168" t="str">
        <f>[1]!EM_S_DIV_SMTGANNCEDATE(D5,$G$2,"1")</f>
        <v>2016-05-20</v>
      </c>
      <c r="H5" s="168" t="str">
        <f>[1]!EM_S_DIV_EXDATE(D5,$G$2,"1")</f>
        <v>2016-05-30</v>
      </c>
      <c r="K5" s="168" t="str">
        <f>年报10送X筛选!AA5</f>
        <v>002102.SZ</v>
      </c>
      <c r="L5" s="168" t="str">
        <f>年报10送X筛选!AB5</f>
        <v>冠福股份</v>
      </c>
      <c r="M5" s="168" t="str">
        <f>IF([1]!EM_S_DIV_PRENOTICEDATE(K5,$N$2,"1")="",[1]!EM_S_DIV_PRELANDATE(K5,$G$2,"1"),[1]!EM_S_DIV_PRENOTICEDATE(K5,$N$2,"1"))</f>
        <v>2016-08-22</v>
      </c>
      <c r="N5" s="41" t="str">
        <f>[1]!EM_S_DIV_SMTGANNCEDATE(K5,$N$2,"1")</f>
        <v>2016-09-22</v>
      </c>
      <c r="O5" s="99" t="str">
        <f>[1]!EM_S_DIV_EXDATE(K5,$N$2,"1")</f>
        <v>2016-10-12</v>
      </c>
    </row>
    <row r="6" spans="4:15" x14ac:dyDescent="0.15">
      <c r="D6" s="40" t="str">
        <f>年报10送X筛选!U6</f>
        <v>300496.SZ</v>
      </c>
      <c r="E6" s="40" t="str">
        <f>年报10送X筛选!V6</f>
        <v>中科创达</v>
      </c>
      <c r="F6" s="168" t="s">
        <v>5914</v>
      </c>
      <c r="G6" s="168" t="s">
        <v>13655</v>
      </c>
      <c r="H6" s="168" t="s">
        <v>5912</v>
      </c>
      <c r="K6" s="168" t="str">
        <f>年报10送X筛选!AA6</f>
        <v>002113.SZ</v>
      </c>
      <c r="L6" s="168" t="str">
        <f>年报10送X筛选!AB6</f>
        <v>天润数娱</v>
      </c>
      <c r="M6" s="168" t="s">
        <v>13718</v>
      </c>
      <c r="N6" s="167" t="s">
        <v>13719</v>
      </c>
      <c r="O6" s="167" t="s">
        <v>13720</v>
      </c>
    </row>
    <row r="7" spans="4:15" x14ac:dyDescent="0.15">
      <c r="D7" s="40" t="str">
        <f>年报10送X筛选!U7</f>
        <v>000018.SZ</v>
      </c>
      <c r="E7" s="40" t="str">
        <f>年报10送X筛选!V7</f>
        <v>神州长城</v>
      </c>
      <c r="F7" s="168" t="s">
        <v>13656</v>
      </c>
      <c r="G7" s="168" t="s">
        <v>13657</v>
      </c>
      <c r="H7" s="168" t="s">
        <v>13658</v>
      </c>
      <c r="K7" s="168" t="str">
        <f>年报10送X筛选!AA7</f>
        <v>002141.SZ</v>
      </c>
      <c r="L7" s="168" t="str">
        <f>年报10送X筛选!AB7</f>
        <v>贤丰控股</v>
      </c>
      <c r="M7" s="168" t="s">
        <v>13721</v>
      </c>
      <c r="N7" s="167" t="s">
        <v>13722</v>
      </c>
      <c r="O7" s="167" t="s">
        <v>13723</v>
      </c>
    </row>
    <row r="8" spans="4:15" x14ac:dyDescent="0.15">
      <c r="D8" s="40" t="str">
        <f>年报10送X筛选!U8</f>
        <v>002466.SZ</v>
      </c>
      <c r="E8" s="40" t="str">
        <f>年报10送X筛选!V8</f>
        <v>天齐锂业</v>
      </c>
      <c r="F8" s="168" t="s">
        <v>13659</v>
      </c>
      <c r="G8" s="168" t="s">
        <v>5925</v>
      </c>
      <c r="H8" s="168" t="s">
        <v>5922</v>
      </c>
      <c r="K8" s="168" t="str">
        <f>年报10送X筛选!AA8</f>
        <v>002157.SZ</v>
      </c>
      <c r="L8" s="168" t="str">
        <f>年报10送X筛选!AB8</f>
        <v>正邦科技</v>
      </c>
      <c r="M8" s="168" t="s">
        <v>5972</v>
      </c>
      <c r="N8" s="167" t="s">
        <v>13724</v>
      </c>
      <c r="O8" s="167" t="s">
        <v>13725</v>
      </c>
    </row>
    <row r="9" spans="4:15" x14ac:dyDescent="0.15">
      <c r="D9" s="40" t="str">
        <f>年报10送X筛选!U9</f>
        <v>002496.SZ</v>
      </c>
      <c r="E9" s="40" t="str">
        <f>年报10送X筛选!V9</f>
        <v>辉丰股份</v>
      </c>
      <c r="F9" s="168" t="s">
        <v>5941</v>
      </c>
      <c r="G9" s="168" t="s">
        <v>13660</v>
      </c>
      <c r="H9" s="168" t="s">
        <v>5959</v>
      </c>
      <c r="K9" s="168" t="str">
        <f>年报10送X筛选!AA9</f>
        <v>002256.SZ</v>
      </c>
      <c r="L9" s="168" t="str">
        <f>年报10送X筛选!AB9</f>
        <v>兆新股份</v>
      </c>
      <c r="M9" s="168" t="s">
        <v>13726</v>
      </c>
      <c r="N9" s="167" t="s">
        <v>13727</v>
      </c>
      <c r="O9" s="167" t="s">
        <v>13728</v>
      </c>
    </row>
    <row r="10" spans="4:15" x14ac:dyDescent="0.15">
      <c r="D10" s="40" t="str">
        <f>年报10送X筛选!U10</f>
        <v>300419.SZ</v>
      </c>
      <c r="E10" s="40" t="str">
        <f>年报10送X筛选!V10</f>
        <v>浩丰科技</v>
      </c>
      <c r="F10" s="168" t="s">
        <v>5909</v>
      </c>
      <c r="G10" s="168" t="s">
        <v>5952</v>
      </c>
      <c r="H10" s="168" t="s">
        <v>5907</v>
      </c>
      <c r="K10" s="168" t="str">
        <f>年报10送X筛选!AA10</f>
        <v>002402.SZ</v>
      </c>
      <c r="L10" s="168" t="str">
        <f>年报10送X筛选!AB10</f>
        <v>和而泰</v>
      </c>
      <c r="M10" s="168" t="s">
        <v>13726</v>
      </c>
      <c r="N10" s="167" t="s">
        <v>13729</v>
      </c>
      <c r="O10" s="167" t="s">
        <v>13730</v>
      </c>
    </row>
    <row r="11" spans="4:15" x14ac:dyDescent="0.15">
      <c r="D11" s="40" t="str">
        <f>年报10送X筛选!U11</f>
        <v>601388.SH</v>
      </c>
      <c r="E11" s="40" t="str">
        <f>年报10送X筛选!V11</f>
        <v>怡球资源</v>
      </c>
      <c r="F11" s="168" t="s">
        <v>5923</v>
      </c>
      <c r="G11" s="168" t="s">
        <v>13661</v>
      </c>
      <c r="H11" s="168" t="s">
        <v>5977</v>
      </c>
      <c r="K11" s="168" t="str">
        <f>年报10送X筛选!AA11</f>
        <v>002421.SZ</v>
      </c>
      <c r="L11" s="168" t="str">
        <f>年报10送X筛选!AB11</f>
        <v>达实智能</v>
      </c>
      <c r="M11" s="168" t="s">
        <v>5905</v>
      </c>
      <c r="N11" s="167" t="s">
        <v>13731</v>
      </c>
      <c r="O11" s="167" t="s">
        <v>13732</v>
      </c>
    </row>
    <row r="12" spans="4:15" x14ac:dyDescent="0.15">
      <c r="D12" s="40" t="str">
        <f>年报10送X筛选!U12</f>
        <v>300343.SZ</v>
      </c>
      <c r="E12" s="40" t="str">
        <f>年报10送X筛选!V12</f>
        <v>联创互联</v>
      </c>
      <c r="F12" s="168" t="s">
        <v>5907</v>
      </c>
      <c r="G12" s="168" t="s">
        <v>5918</v>
      </c>
      <c r="H12" s="168" t="s">
        <v>5954</v>
      </c>
      <c r="K12" s="168" t="str">
        <f>年报10送X筛选!AA12</f>
        <v>002436.SZ</v>
      </c>
      <c r="L12" s="168" t="str">
        <f>年报10送X筛选!AB12</f>
        <v>兴森科技</v>
      </c>
      <c r="M12" s="168" t="s">
        <v>5936</v>
      </c>
      <c r="N12" s="167" t="s">
        <v>13733</v>
      </c>
      <c r="O12" s="167" t="s">
        <v>13734</v>
      </c>
    </row>
    <row r="13" spans="4:15" x14ac:dyDescent="0.15">
      <c r="D13" s="40" t="str">
        <f>年报10送X筛选!U13</f>
        <v>002634.SZ</v>
      </c>
      <c r="E13" s="40" t="str">
        <f>年报10送X筛选!V13</f>
        <v>棒杰股份</v>
      </c>
      <c r="F13" s="168" t="s">
        <v>13662</v>
      </c>
      <c r="G13" s="168" t="s">
        <v>5949</v>
      </c>
      <c r="H13" s="168" t="s">
        <v>5937</v>
      </c>
      <c r="K13" s="168" t="str">
        <f>年报10送X筛选!AA13</f>
        <v>002558.SZ</v>
      </c>
      <c r="L13" s="168" t="str">
        <f>年报10送X筛选!AB13</f>
        <v>世纪游轮</v>
      </c>
      <c r="M13" s="168" t="s">
        <v>5907</v>
      </c>
      <c r="N13" s="167" t="s">
        <v>13735</v>
      </c>
      <c r="O13" s="167" t="s">
        <v>13736</v>
      </c>
    </row>
    <row r="14" spans="4:15" x14ac:dyDescent="0.15">
      <c r="D14" s="40" t="str">
        <f>年报10送X筛选!U14</f>
        <v>300006.SZ</v>
      </c>
      <c r="E14" s="40" t="str">
        <f>年报10送X筛选!V14</f>
        <v>莱美药业</v>
      </c>
      <c r="F14" s="168" t="s">
        <v>13663</v>
      </c>
      <c r="G14" s="168" t="s">
        <v>13664</v>
      </c>
      <c r="H14" s="168" t="s">
        <v>5939</v>
      </c>
      <c r="K14" s="168" t="str">
        <f>年报10送X筛选!AA14</f>
        <v>002610.SZ</v>
      </c>
      <c r="L14" s="168" t="str">
        <f>年报10送X筛选!AB14</f>
        <v>爱康科技</v>
      </c>
      <c r="M14" s="168" t="s">
        <v>5903</v>
      </c>
      <c r="N14" s="167" t="s">
        <v>13731</v>
      </c>
      <c r="O14" s="167" t="s">
        <v>13737</v>
      </c>
    </row>
    <row r="15" spans="4:15" x14ac:dyDescent="0.15">
      <c r="D15" s="40" t="str">
        <f>年报10送X筛选!U15</f>
        <v>000838.SZ</v>
      </c>
      <c r="E15" s="40" t="str">
        <f>年报10送X筛选!V15</f>
        <v>财信发展</v>
      </c>
      <c r="F15" s="168" t="s">
        <v>13665</v>
      </c>
      <c r="G15" s="168" t="s">
        <v>5956</v>
      </c>
      <c r="H15" s="168" t="s">
        <v>5981</v>
      </c>
      <c r="K15" s="168" t="str">
        <f>年报10送X筛选!AA15</f>
        <v>002675.SZ</v>
      </c>
      <c r="L15" s="168" t="str">
        <f>年报10送X筛选!AB15</f>
        <v>东诚药业</v>
      </c>
      <c r="M15" s="168" t="s">
        <v>5958</v>
      </c>
      <c r="N15" s="167" t="s">
        <v>13738</v>
      </c>
      <c r="O15" s="167" t="s">
        <v>13713</v>
      </c>
    </row>
    <row r="16" spans="4:15" x14ac:dyDescent="0.15">
      <c r="D16" s="40" t="str">
        <f>年报10送X筛选!U16</f>
        <v>002601.SZ</v>
      </c>
      <c r="E16" s="40" t="str">
        <f>年报10送X筛选!V16</f>
        <v>佰利联</v>
      </c>
      <c r="F16" s="168" t="s">
        <v>13663</v>
      </c>
      <c r="G16" s="168" t="s">
        <v>5970</v>
      </c>
      <c r="H16" s="168" t="s">
        <v>5901</v>
      </c>
      <c r="K16" s="168" t="str">
        <f>年报10送X筛选!AA16</f>
        <v>002695.SZ</v>
      </c>
      <c r="L16" s="168" t="str">
        <f>年报10送X筛选!AB16</f>
        <v>煌上煌</v>
      </c>
      <c r="M16" s="168" t="s">
        <v>5908</v>
      </c>
      <c r="N16" s="167" t="s">
        <v>13739</v>
      </c>
      <c r="O16" s="167" t="s">
        <v>13736</v>
      </c>
    </row>
    <row r="17" spans="4:15" x14ac:dyDescent="0.15">
      <c r="D17" s="40" t="str">
        <f>年报10送X筛选!U17</f>
        <v>300160.SZ</v>
      </c>
      <c r="E17" s="40" t="str">
        <f>年报10送X筛选!V17</f>
        <v>秀强股份</v>
      </c>
      <c r="F17" s="168" t="s">
        <v>13666</v>
      </c>
      <c r="G17" s="168" t="s">
        <v>5905</v>
      </c>
      <c r="H17" s="168" t="s">
        <v>5969</v>
      </c>
      <c r="K17" s="168" t="str">
        <f>年报10送X筛选!AA17</f>
        <v>300026.SZ</v>
      </c>
      <c r="L17" s="168" t="str">
        <f>年报10送X筛选!AB17</f>
        <v>红日药业</v>
      </c>
      <c r="M17" s="168" t="s">
        <v>5960</v>
      </c>
      <c r="N17" s="167" t="s">
        <v>13732</v>
      </c>
      <c r="O17" s="167" t="s">
        <v>13740</v>
      </c>
    </row>
    <row r="18" spans="4:15" x14ac:dyDescent="0.15">
      <c r="D18" s="40" t="str">
        <f>年报10送X筛选!U18</f>
        <v>300427.SZ</v>
      </c>
      <c r="E18" s="40" t="str">
        <f>年报10送X筛选!V18</f>
        <v>红相电力</v>
      </c>
      <c r="F18" s="168" t="s">
        <v>13662</v>
      </c>
      <c r="G18" s="168" t="s">
        <v>5950</v>
      </c>
      <c r="H18" s="168" t="s">
        <v>5906</v>
      </c>
      <c r="K18" s="168" t="str">
        <f>年报10送X筛选!AA18</f>
        <v>300185.SZ</v>
      </c>
      <c r="L18" s="168" t="str">
        <f>年报10送X筛选!AB18</f>
        <v>通裕重工</v>
      </c>
      <c r="M18" s="168" t="s">
        <v>5903</v>
      </c>
      <c r="N18" s="167" t="s">
        <v>13738</v>
      </c>
      <c r="O18" s="167" t="s">
        <v>13713</v>
      </c>
    </row>
    <row r="19" spans="4:15" x14ac:dyDescent="0.15">
      <c r="D19" s="40" t="str">
        <f>年报10送X筛选!U19</f>
        <v>002413.SZ</v>
      </c>
      <c r="E19" s="40" t="str">
        <f>年报10送X筛选!V19</f>
        <v>雷科防务</v>
      </c>
      <c r="F19" s="168" t="s">
        <v>13667</v>
      </c>
      <c r="G19" s="168" t="s">
        <v>5950</v>
      </c>
      <c r="H19" s="168" t="s">
        <v>5962</v>
      </c>
      <c r="K19" s="168" t="str">
        <f>年报10送X筛选!AA19</f>
        <v>300292.SZ</v>
      </c>
      <c r="L19" s="168" t="str">
        <f>年报10送X筛选!AB19</f>
        <v>吴通控股</v>
      </c>
      <c r="M19" s="168" t="s">
        <v>13741</v>
      </c>
      <c r="N19" s="167" t="s">
        <v>13742</v>
      </c>
      <c r="O19" s="167" t="s">
        <v>13728</v>
      </c>
    </row>
    <row r="20" spans="4:15" x14ac:dyDescent="0.15">
      <c r="D20" s="40" t="str">
        <f>年报10送X筛选!U20</f>
        <v>000836.SZ</v>
      </c>
      <c r="E20" s="40" t="str">
        <f>年报10送X筛选!V20</f>
        <v>鑫茂科技</v>
      </c>
      <c r="F20" s="168" t="s">
        <v>13668</v>
      </c>
      <c r="G20" s="168" t="s">
        <v>13669</v>
      </c>
      <c r="H20" s="168" t="s">
        <v>5983</v>
      </c>
      <c r="K20" s="168" t="str">
        <f>年报10送X筛选!AA20</f>
        <v>300325.SZ</v>
      </c>
      <c r="L20" s="168" t="str">
        <f>年报10送X筛选!AB20</f>
        <v>德威新材</v>
      </c>
      <c r="M20" s="168" t="s">
        <v>5945</v>
      </c>
      <c r="N20" s="167" t="s">
        <v>13722</v>
      </c>
      <c r="O20" s="167" t="s">
        <v>13727</v>
      </c>
    </row>
    <row r="21" spans="4:15" x14ac:dyDescent="0.15">
      <c r="D21" s="40" t="str">
        <f>年报10送X筛选!U21</f>
        <v>002031.SZ</v>
      </c>
      <c r="E21" s="40" t="str">
        <f>年报10送X筛选!V21</f>
        <v>巨轮智能</v>
      </c>
      <c r="F21" s="168" t="s">
        <v>5924</v>
      </c>
      <c r="G21" s="168" t="s">
        <v>13660</v>
      </c>
      <c r="H21" s="168" t="s">
        <v>5908</v>
      </c>
      <c r="K21" s="168" t="str">
        <f>年报10送X筛选!AA21</f>
        <v>300381.SZ</v>
      </c>
      <c r="L21" s="168" t="str">
        <f>年报10送X筛选!AB21</f>
        <v>溢多利</v>
      </c>
      <c r="M21" s="168" t="s">
        <v>13743</v>
      </c>
      <c r="N21" s="167" t="s">
        <v>13744</v>
      </c>
      <c r="O21" s="167" t="s">
        <v>13732</v>
      </c>
    </row>
    <row r="22" spans="4:15" x14ac:dyDescent="0.15">
      <c r="D22" s="40" t="str">
        <f>年报10送X筛选!U22</f>
        <v>002145.SZ</v>
      </c>
      <c r="E22" s="40" t="str">
        <f>年报10送X筛选!V22</f>
        <v>中核钛白</v>
      </c>
      <c r="F22" s="168" t="s">
        <v>13670</v>
      </c>
      <c r="G22" s="168" t="s">
        <v>5952</v>
      </c>
      <c r="H22" s="168" t="s">
        <v>5955</v>
      </c>
      <c r="K22" s="168" t="str">
        <f>年报10送X筛选!AA22</f>
        <v>300426.SZ</v>
      </c>
      <c r="L22" s="168" t="str">
        <f>年报10送X筛选!AB22</f>
        <v>唐德影视</v>
      </c>
      <c r="M22" s="168" t="s">
        <v>13745</v>
      </c>
      <c r="N22" s="167" t="s">
        <v>13731</v>
      </c>
      <c r="O22" s="167" t="s">
        <v>13732</v>
      </c>
    </row>
    <row r="23" spans="4:15" x14ac:dyDescent="0.15">
      <c r="D23" s="40" t="str">
        <f>年报10送X筛选!U23</f>
        <v>002153.SZ</v>
      </c>
      <c r="E23" s="40" t="str">
        <f>年报10送X筛选!V23</f>
        <v>石基信息</v>
      </c>
      <c r="F23" s="168" t="s">
        <v>5909</v>
      </c>
      <c r="G23" s="168" t="s">
        <v>5903</v>
      </c>
      <c r="H23" s="168" t="s">
        <v>5947</v>
      </c>
      <c r="K23" s="168" t="str">
        <f>年报10送X筛选!AA23</f>
        <v>300428.SZ</v>
      </c>
      <c r="L23" s="168" t="str">
        <f>年报10送X筛选!AB23</f>
        <v>四通新材</v>
      </c>
      <c r="M23" s="168" t="s">
        <v>13746</v>
      </c>
      <c r="N23" s="167" t="s">
        <v>13747</v>
      </c>
      <c r="O23" s="167" t="s">
        <v>13748</v>
      </c>
    </row>
    <row r="24" spans="4:15" x14ac:dyDescent="0.15">
      <c r="D24" s="40" t="str">
        <f>年报10送X筛选!U24</f>
        <v>002174.SZ</v>
      </c>
      <c r="E24" s="40" t="str">
        <f>年报10送X筛选!V24</f>
        <v>游族网络</v>
      </c>
      <c r="F24" s="168" t="s">
        <v>13669</v>
      </c>
      <c r="G24" s="168" t="s">
        <v>5932</v>
      </c>
      <c r="H24" s="168" t="s">
        <v>5913</v>
      </c>
      <c r="K24" s="168" t="str">
        <f>年报10送X筛选!AA24</f>
        <v/>
      </c>
      <c r="L24" s="168" t="str">
        <f>年报10送X筛选!AB24</f>
        <v/>
      </c>
      <c r="O24" s="99"/>
    </row>
    <row r="25" spans="4:15" x14ac:dyDescent="0.15">
      <c r="D25" s="40" t="str">
        <f>年报10送X筛选!U25</f>
        <v>002323.SZ</v>
      </c>
      <c r="E25" s="40" t="str">
        <f>年报10送X筛选!V25</f>
        <v>雅百特</v>
      </c>
      <c r="F25" s="168" t="s">
        <v>5911</v>
      </c>
      <c r="G25" s="168" t="s">
        <v>5915</v>
      </c>
      <c r="H25" s="168" t="s">
        <v>5901</v>
      </c>
      <c r="K25" s="168">
        <f>年报10送X筛选!AA25</f>
        <v>0</v>
      </c>
      <c r="L25" s="168">
        <f>年报10送X筛选!AB25</f>
        <v>0</v>
      </c>
      <c r="O25" s="99"/>
    </row>
    <row r="26" spans="4:15" x14ac:dyDescent="0.15">
      <c r="D26" s="40" t="str">
        <f>年报10送X筛选!U26</f>
        <v>002418.SZ</v>
      </c>
      <c r="E26" s="40" t="str">
        <f>年报10送X筛选!V26</f>
        <v>康盛股份</v>
      </c>
      <c r="F26" s="168" t="s">
        <v>13665</v>
      </c>
      <c r="G26" s="168" t="s">
        <v>13671</v>
      </c>
      <c r="H26" s="168" t="s">
        <v>5925</v>
      </c>
      <c r="K26" s="168">
        <f>年报10送X筛选!AA26</f>
        <v>0</v>
      </c>
      <c r="L26" s="168">
        <f>年报10送X筛选!AB26</f>
        <v>0</v>
      </c>
      <c r="O26" s="99"/>
    </row>
    <row r="27" spans="4:15" x14ac:dyDescent="0.15">
      <c r="D27" s="40" t="str">
        <f>年报10送X筛选!U27</f>
        <v>002437.SZ</v>
      </c>
      <c r="E27" s="40" t="str">
        <f>年报10送X筛选!V27</f>
        <v>誉衡药业</v>
      </c>
      <c r="F27" s="168" t="s">
        <v>5978</v>
      </c>
      <c r="G27" s="168" t="s">
        <v>13664</v>
      </c>
      <c r="H27" s="168" t="s">
        <v>5943</v>
      </c>
      <c r="K27" s="168">
        <f>年报10送X筛选!AA27</f>
        <v>0</v>
      </c>
      <c r="L27" s="168">
        <f>年报10送X筛选!AB27</f>
        <v>0</v>
      </c>
      <c r="O27" s="99"/>
    </row>
    <row r="28" spans="4:15" x14ac:dyDescent="0.15">
      <c r="D28" s="40" t="str">
        <f>年报10送X筛选!U28</f>
        <v>002477.SZ</v>
      </c>
      <c r="E28" s="40" t="str">
        <f>年报10送X筛选!V28</f>
        <v>雏鹰农牧</v>
      </c>
      <c r="F28" s="168" t="s">
        <v>5903</v>
      </c>
      <c r="G28" s="168" t="s">
        <v>5925</v>
      </c>
      <c r="H28" s="168" t="s">
        <v>5940</v>
      </c>
      <c r="K28" s="168">
        <f>年报10送X筛选!AA28</f>
        <v>0</v>
      </c>
      <c r="L28" s="168">
        <f>年报10送X筛选!AB28</f>
        <v>0</v>
      </c>
      <c r="O28" s="99"/>
    </row>
    <row r="29" spans="4:15" x14ac:dyDescent="0.15">
      <c r="D29" s="40" t="str">
        <f>年报10送X筛选!U29</f>
        <v>002536.SZ</v>
      </c>
      <c r="E29" s="40" t="str">
        <f>年报10送X筛选!V29</f>
        <v>西泵股份</v>
      </c>
      <c r="F29" s="168" t="s">
        <v>13672</v>
      </c>
      <c r="G29" s="168" t="s">
        <v>5928</v>
      </c>
      <c r="H29" s="168" t="s">
        <v>5932</v>
      </c>
      <c r="K29" s="168">
        <f>年报10送X筛选!AA29</f>
        <v>0</v>
      </c>
      <c r="L29" s="168">
        <f>年报10送X筛选!AB29</f>
        <v>0</v>
      </c>
      <c r="O29" s="99"/>
    </row>
    <row r="30" spans="4:15" x14ac:dyDescent="0.15">
      <c r="D30" s="40" t="str">
        <f>年报10送X筛选!U30</f>
        <v>002560.SZ</v>
      </c>
      <c r="E30" s="40" t="str">
        <f>年报10送X筛选!V30</f>
        <v>通达股份</v>
      </c>
      <c r="F30" s="168" t="s">
        <v>13673</v>
      </c>
      <c r="G30" s="168" t="s">
        <v>5915</v>
      </c>
      <c r="H30" s="168" t="s">
        <v>5965</v>
      </c>
      <c r="K30" s="168">
        <f>年报10送X筛选!AA30</f>
        <v>0</v>
      </c>
      <c r="L30" s="168">
        <f>年报10送X筛选!AB30</f>
        <v>0</v>
      </c>
      <c r="O30" s="99"/>
    </row>
    <row r="31" spans="4:15" x14ac:dyDescent="0.15">
      <c r="D31" s="40" t="str">
        <f>年报10送X筛选!U31</f>
        <v>002593.SZ</v>
      </c>
      <c r="E31" s="40" t="str">
        <f>年报10送X筛选!V31</f>
        <v>日上集团</v>
      </c>
      <c r="F31" s="168" t="s">
        <v>13674</v>
      </c>
      <c r="G31" s="168" t="s">
        <v>5955</v>
      </c>
      <c r="H31" s="168" t="s">
        <v>5926</v>
      </c>
      <c r="K31" s="168">
        <f>年报10送X筛选!AA31</f>
        <v>0</v>
      </c>
      <c r="L31" s="168">
        <f>年报10送X筛选!AB31</f>
        <v>0</v>
      </c>
      <c r="O31" s="99"/>
    </row>
    <row r="32" spans="4:15" x14ac:dyDescent="0.15">
      <c r="D32" s="40" t="str">
        <f>年报10送X筛选!U32</f>
        <v>002654.SZ</v>
      </c>
      <c r="E32" s="40" t="str">
        <f>年报10送X筛选!V32</f>
        <v>万润科技</v>
      </c>
      <c r="F32" s="168" t="s">
        <v>13665</v>
      </c>
      <c r="G32" s="168" t="s">
        <v>13675</v>
      </c>
      <c r="H32" s="168" t="s">
        <v>5957</v>
      </c>
      <c r="K32" s="168">
        <f>年报10送X筛选!AA32</f>
        <v>0</v>
      </c>
      <c r="L32" s="168">
        <f>年报10送X筛选!AB32</f>
        <v>0</v>
      </c>
      <c r="O32" s="99"/>
    </row>
    <row r="33" spans="4:15" x14ac:dyDescent="0.15">
      <c r="D33" s="40" t="str">
        <f>年报10送X筛选!U33</f>
        <v>002661.SZ</v>
      </c>
      <c r="E33" s="40" t="str">
        <f>年报10送X筛选!V33</f>
        <v>克明面业</v>
      </c>
      <c r="F33" s="168" t="s">
        <v>5968</v>
      </c>
      <c r="G33" s="168" t="s">
        <v>5935</v>
      </c>
      <c r="H33" s="168" t="s">
        <v>5953</v>
      </c>
      <c r="K33" s="168">
        <f>年报10送X筛选!AA33</f>
        <v>0</v>
      </c>
      <c r="L33" s="168">
        <f>年报10送X筛选!AB33</f>
        <v>0</v>
      </c>
      <c r="O33" s="99"/>
    </row>
    <row r="34" spans="4:15" x14ac:dyDescent="0.15">
      <c r="D34" s="40" t="str">
        <f>年报10送X筛选!U34</f>
        <v>002712.SZ</v>
      </c>
      <c r="E34" s="40" t="str">
        <f>年报10送X筛选!V34</f>
        <v>思美传媒</v>
      </c>
      <c r="F34" s="168" t="s">
        <v>13676</v>
      </c>
      <c r="G34" s="168" t="s">
        <v>13677</v>
      </c>
      <c r="H34" s="168" t="s">
        <v>5912</v>
      </c>
      <c r="K34" s="168">
        <f>年报10送X筛选!AA34</f>
        <v>0</v>
      </c>
      <c r="L34" s="168">
        <f>年报10送X筛选!AB34</f>
        <v>0</v>
      </c>
      <c r="O34" s="99"/>
    </row>
    <row r="35" spans="4:15" x14ac:dyDescent="0.15">
      <c r="D35" s="40" t="str">
        <f>年报10送X筛选!U35</f>
        <v>002740.SZ</v>
      </c>
      <c r="E35" s="40" t="str">
        <f>年报10送X筛选!V35</f>
        <v>爱迪尔</v>
      </c>
      <c r="F35" s="168" t="s">
        <v>13669</v>
      </c>
      <c r="G35" s="168" t="s">
        <v>5902</v>
      </c>
      <c r="H35" s="168" t="s">
        <v>5963</v>
      </c>
      <c r="K35" s="168">
        <f>年报10送X筛选!AA35</f>
        <v>0</v>
      </c>
      <c r="L35" s="168">
        <f>年报10送X筛选!AB35</f>
        <v>0</v>
      </c>
      <c r="O35" s="99"/>
    </row>
    <row r="36" spans="4:15" x14ac:dyDescent="0.15">
      <c r="D36" s="40" t="str">
        <f>年报10送X筛选!U36</f>
        <v>002768.SZ</v>
      </c>
      <c r="E36" s="40" t="str">
        <f>年报10送X筛选!V36</f>
        <v>国恩股份</v>
      </c>
      <c r="F36" s="168" t="s">
        <v>13678</v>
      </c>
      <c r="G36" s="168" t="s">
        <v>5941</v>
      </c>
      <c r="H36" s="168" t="s">
        <v>5902</v>
      </c>
      <c r="K36" s="168">
        <f>年报10送X筛选!AA36</f>
        <v>0</v>
      </c>
      <c r="L36" s="168">
        <f>年报10送X筛选!AB36</f>
        <v>0</v>
      </c>
      <c r="O36" s="99"/>
    </row>
    <row r="37" spans="4:15" x14ac:dyDescent="0.15">
      <c r="D37" s="40" t="str">
        <f>年报10送X筛选!U37</f>
        <v>002786.SZ</v>
      </c>
      <c r="E37" s="40" t="str">
        <f>年报10送X筛选!V37</f>
        <v>银宝山新</v>
      </c>
      <c r="F37" s="168" t="s">
        <v>5949</v>
      </c>
      <c r="G37" s="168" t="s">
        <v>5910</v>
      </c>
      <c r="H37" s="168" t="s">
        <v>5959</v>
      </c>
      <c r="K37" s="168">
        <f>年报10送X筛选!AA37</f>
        <v>0</v>
      </c>
      <c r="L37" s="168">
        <f>年报10送X筛选!AB37</f>
        <v>0</v>
      </c>
      <c r="O37" s="99"/>
    </row>
    <row r="38" spans="4:15" x14ac:dyDescent="0.15">
      <c r="D38" s="40" t="str">
        <f>年报10送X筛选!U38</f>
        <v>300187.SZ</v>
      </c>
      <c r="E38" s="40" t="str">
        <f>年报10送X筛选!V38</f>
        <v>永清环保</v>
      </c>
      <c r="F38" s="168" t="s">
        <v>13679</v>
      </c>
      <c r="G38" s="168" t="s">
        <v>5953</v>
      </c>
      <c r="H38" s="168" t="s">
        <v>5947</v>
      </c>
      <c r="K38" s="168">
        <f>年报10送X筛选!AA38</f>
        <v>0</v>
      </c>
      <c r="L38" s="168">
        <f>年报10送X筛选!AB38</f>
        <v>0</v>
      </c>
      <c r="O38" s="99"/>
    </row>
    <row r="39" spans="4:15" x14ac:dyDescent="0.15">
      <c r="D39" s="40" t="str">
        <f>年报10送X筛选!U39</f>
        <v>300433.SZ</v>
      </c>
      <c r="E39" s="40" t="str">
        <f>年报10送X筛选!V39</f>
        <v>蓝思科技</v>
      </c>
      <c r="F39" s="168" t="s">
        <v>5905</v>
      </c>
      <c r="G39" s="168" t="s">
        <v>5926</v>
      </c>
      <c r="H39" s="168" t="s">
        <v>5917</v>
      </c>
      <c r="K39" s="168">
        <f>年报10送X筛选!AA39</f>
        <v>0</v>
      </c>
      <c r="L39" s="168">
        <f>年报10送X筛选!AB39</f>
        <v>0</v>
      </c>
      <c r="O39" s="99"/>
    </row>
    <row r="40" spans="4:15" x14ac:dyDescent="0.15">
      <c r="D40" s="40" t="str">
        <f>年报10送X筛选!U40</f>
        <v>300435.SZ</v>
      </c>
      <c r="E40" s="40" t="str">
        <f>年报10送X筛选!V40</f>
        <v>中泰股份</v>
      </c>
      <c r="F40" s="168" t="s">
        <v>13680</v>
      </c>
      <c r="G40" s="168" t="s">
        <v>13657</v>
      </c>
      <c r="H40" s="168" t="s">
        <v>5975</v>
      </c>
      <c r="K40" s="168">
        <f>年报10送X筛选!AA40</f>
        <v>0</v>
      </c>
      <c r="L40" s="168">
        <f>年报10送X筛选!AB40</f>
        <v>0</v>
      </c>
      <c r="O40" s="99"/>
    </row>
    <row r="41" spans="4:15" x14ac:dyDescent="0.15">
      <c r="D41" s="40" t="str">
        <f>年报10送X筛选!U41</f>
        <v>300438.SZ</v>
      </c>
      <c r="E41" s="40" t="str">
        <f>年报10送X筛选!V41</f>
        <v>鹏辉能源</v>
      </c>
      <c r="F41" s="168" t="s">
        <v>13663</v>
      </c>
      <c r="G41" s="168" t="s">
        <v>5950</v>
      </c>
      <c r="H41" s="168" t="s">
        <v>5912</v>
      </c>
      <c r="K41" s="168">
        <f>年报10送X筛选!AA41</f>
        <v>0</v>
      </c>
      <c r="L41" s="168">
        <f>年报10送X筛选!AB41</f>
        <v>0</v>
      </c>
      <c r="O41" s="99"/>
    </row>
    <row r="42" spans="4:15" x14ac:dyDescent="0.15">
      <c r="D42" s="40" t="str">
        <f>年报10送X筛选!U42</f>
        <v>300450.SZ</v>
      </c>
      <c r="E42" s="40" t="str">
        <f>年报10送X筛选!V42</f>
        <v>先导智能</v>
      </c>
      <c r="F42" s="168" t="s">
        <v>13662</v>
      </c>
      <c r="G42" s="168" t="s">
        <v>5980</v>
      </c>
      <c r="H42" s="168" t="s">
        <v>5932</v>
      </c>
      <c r="K42" s="168">
        <f>年报10送X筛选!AA42</f>
        <v>0</v>
      </c>
      <c r="L42" s="168">
        <f>年报10送X筛选!AB42</f>
        <v>0</v>
      </c>
      <c r="O42" s="99"/>
    </row>
    <row r="43" spans="4:15" x14ac:dyDescent="0.15">
      <c r="D43" s="40" t="str">
        <f>年报10送X筛选!U43</f>
        <v>300451.SZ</v>
      </c>
      <c r="E43" s="40" t="str">
        <f>年报10送X筛选!V43</f>
        <v>创业软件</v>
      </c>
      <c r="F43" s="168" t="s">
        <v>5920</v>
      </c>
      <c r="G43" s="168" t="s">
        <v>5952</v>
      </c>
      <c r="H43" s="168" t="s">
        <v>5939</v>
      </c>
      <c r="K43" s="168">
        <f>年报10送X筛选!AA43</f>
        <v>0</v>
      </c>
      <c r="L43" s="168">
        <f>年报10送X筛选!AB43</f>
        <v>0</v>
      </c>
      <c r="O43" s="99"/>
    </row>
    <row r="44" spans="4:15" x14ac:dyDescent="0.15">
      <c r="D44" s="40" t="str">
        <f>年报10送X筛选!U44</f>
        <v>300463.SZ</v>
      </c>
      <c r="E44" s="40" t="str">
        <f>年报10送X筛选!V44</f>
        <v>迈克生物</v>
      </c>
      <c r="F44" s="168" t="s">
        <v>13667</v>
      </c>
      <c r="G44" s="168" t="s">
        <v>5926</v>
      </c>
      <c r="H44" s="168" t="s">
        <v>5954</v>
      </c>
      <c r="K44" s="168">
        <f>年报10送X筛选!AA44</f>
        <v>0</v>
      </c>
      <c r="L44" s="168">
        <f>年报10送X筛选!AB44</f>
        <v>0</v>
      </c>
      <c r="O44" s="99"/>
    </row>
    <row r="45" spans="4:15" x14ac:dyDescent="0.15">
      <c r="D45" s="40" t="str">
        <f>年报10送X筛选!U45</f>
        <v>300466.SZ</v>
      </c>
      <c r="E45" s="40" t="str">
        <f>年报10送X筛选!V45</f>
        <v>赛摩电气</v>
      </c>
      <c r="F45" s="168" t="s">
        <v>13681</v>
      </c>
      <c r="G45" s="168" t="s">
        <v>13682</v>
      </c>
      <c r="H45" s="168" t="s">
        <v>5953</v>
      </c>
      <c r="K45" s="168">
        <f>年报10送X筛选!AA45</f>
        <v>0</v>
      </c>
      <c r="L45" s="168">
        <f>年报10送X筛选!AB45</f>
        <v>0</v>
      </c>
      <c r="O45" s="99"/>
    </row>
    <row r="46" spans="4:15" x14ac:dyDescent="0.15">
      <c r="D46" s="40" t="str">
        <f>年报10送X筛选!U46</f>
        <v>300495.SZ</v>
      </c>
      <c r="E46" s="40" t="str">
        <f>年报10送X筛选!V46</f>
        <v>美尚生态</v>
      </c>
      <c r="F46" s="168" t="s">
        <v>13683</v>
      </c>
      <c r="G46" s="168" t="s">
        <v>5976</v>
      </c>
      <c r="H46" s="168" t="s">
        <v>5901</v>
      </c>
      <c r="K46" s="168">
        <f>年报10送X筛选!AA46</f>
        <v>0</v>
      </c>
      <c r="L46" s="168">
        <f>年报10送X筛选!AB46</f>
        <v>0</v>
      </c>
      <c r="O46" s="99"/>
    </row>
    <row r="47" spans="4:15" x14ac:dyDescent="0.15">
      <c r="D47" s="40" t="str">
        <f>年报10送X筛选!U47</f>
        <v>600116.SH</v>
      </c>
      <c r="E47" s="40" t="str">
        <f>年报10送X筛选!V47</f>
        <v>三峡水利</v>
      </c>
      <c r="F47" s="168" t="s">
        <v>13684</v>
      </c>
      <c r="G47" s="168" t="s">
        <v>5938</v>
      </c>
      <c r="H47" s="168" t="s">
        <v>5976</v>
      </c>
      <c r="K47" s="168">
        <f>年报10送X筛选!AA47</f>
        <v>0</v>
      </c>
      <c r="L47" s="168">
        <f>年报10送X筛选!AB47</f>
        <v>0</v>
      </c>
      <c r="O47" s="99"/>
    </row>
    <row r="48" spans="4:15" x14ac:dyDescent="0.15">
      <c r="D48" s="40" t="str">
        <f>年报10送X筛选!U48</f>
        <v>600531.SH</v>
      </c>
      <c r="E48" s="40" t="str">
        <f>年报10送X筛选!V48</f>
        <v>豫光金铅</v>
      </c>
      <c r="F48" s="168" t="s">
        <v>13685</v>
      </c>
      <c r="G48" s="168" t="s">
        <v>5983</v>
      </c>
      <c r="H48" s="168" t="s">
        <v>5944</v>
      </c>
      <c r="K48" s="168">
        <f>年报10送X筛选!AA48</f>
        <v>0</v>
      </c>
      <c r="L48" s="168">
        <f>年报10送X筛选!AB48</f>
        <v>0</v>
      </c>
      <c r="O48" s="99"/>
    </row>
    <row r="49" spans="4:15" x14ac:dyDescent="0.15">
      <c r="D49" s="40" t="str">
        <f>年报10送X筛选!U49</f>
        <v>603023.SH</v>
      </c>
      <c r="E49" s="40" t="str">
        <f>年报10送X筛选!V49</f>
        <v>威帝股份</v>
      </c>
      <c r="F49" s="168" t="s">
        <v>5932</v>
      </c>
      <c r="G49" s="168" t="s">
        <v>13671</v>
      </c>
      <c r="H49" s="168" t="s">
        <v>5919</v>
      </c>
      <c r="K49" s="168">
        <f>年报10送X筛选!AA49</f>
        <v>0</v>
      </c>
      <c r="L49" s="168">
        <f>年报10送X筛选!AB49</f>
        <v>0</v>
      </c>
      <c r="O49" s="99"/>
    </row>
    <row r="50" spans="4:15" x14ac:dyDescent="0.15">
      <c r="D50" s="40" t="str">
        <f>年报10送X筛选!U50</f>
        <v>603108.SH</v>
      </c>
      <c r="E50" s="40" t="str">
        <f>年报10送X筛选!V50</f>
        <v>润达医疗</v>
      </c>
      <c r="F50" s="168" t="s">
        <v>5902</v>
      </c>
      <c r="G50" s="168" t="s">
        <v>13686</v>
      </c>
      <c r="H50" s="168" t="s">
        <v>5925</v>
      </c>
      <c r="K50" s="168">
        <f>年报10送X筛选!AA50</f>
        <v>0</v>
      </c>
      <c r="L50" s="168">
        <f>年报10送X筛选!AB50</f>
        <v>0</v>
      </c>
      <c r="O50" s="99"/>
    </row>
    <row r="51" spans="4:15" x14ac:dyDescent="0.15">
      <c r="D51" s="40" t="str">
        <f>年报10送X筛选!U51</f>
        <v>603318.SH</v>
      </c>
      <c r="E51" s="40" t="str">
        <f>年报10送X筛选!V51</f>
        <v>派思股份</v>
      </c>
      <c r="F51" s="168" t="s">
        <v>13687</v>
      </c>
      <c r="G51" s="168" t="s">
        <v>5925</v>
      </c>
      <c r="H51" s="168" t="s">
        <v>5931</v>
      </c>
      <c r="K51" s="168">
        <f>年报10送X筛选!AA51</f>
        <v>0</v>
      </c>
      <c r="L51" s="168">
        <f>年报10送X筛选!AB51</f>
        <v>0</v>
      </c>
      <c r="O51" s="99"/>
    </row>
    <row r="52" spans="4:15" x14ac:dyDescent="0.15">
      <c r="D52" s="40" t="str">
        <f>年报10送X筛选!U52</f>
        <v>603618.SH</v>
      </c>
      <c r="E52" s="40" t="str">
        <f>年报10送X筛选!V52</f>
        <v>杭电股份</v>
      </c>
      <c r="F52" s="168" t="s">
        <v>5957</v>
      </c>
      <c r="G52" s="168" t="s">
        <v>5951</v>
      </c>
      <c r="H52" s="168" t="s">
        <v>5974</v>
      </c>
      <c r="K52" s="168">
        <f>年报10送X筛选!AA52</f>
        <v>0</v>
      </c>
      <c r="L52" s="168">
        <f>年报10送X筛选!AB52</f>
        <v>0</v>
      </c>
      <c r="O52" s="99"/>
    </row>
    <row r="53" spans="4:15" x14ac:dyDescent="0.15">
      <c r="D53" s="40" t="str">
        <f>年报10送X筛选!U53</f>
        <v>603998.SH</v>
      </c>
      <c r="E53" s="40" t="str">
        <f>年报10送X筛选!V53</f>
        <v>方盛制药</v>
      </c>
      <c r="F53" s="168" t="s">
        <v>5902</v>
      </c>
      <c r="G53" s="168" t="s">
        <v>5952</v>
      </c>
      <c r="H53" s="168" t="s">
        <v>5950</v>
      </c>
      <c r="K53" s="168">
        <f>年报10送X筛选!AA53</f>
        <v>0</v>
      </c>
      <c r="L53" s="168">
        <f>年报10送X筛选!AB53</f>
        <v>0</v>
      </c>
      <c r="O53" s="99"/>
    </row>
    <row r="54" spans="4:15" x14ac:dyDescent="0.15">
      <c r="D54" s="40" t="str">
        <f>年报10送X筛选!U54</f>
        <v>300362.SZ</v>
      </c>
      <c r="E54" s="40" t="str">
        <f>年报10送X筛选!V54</f>
        <v>天翔环境</v>
      </c>
      <c r="F54" s="168" t="s">
        <v>13680</v>
      </c>
      <c r="G54" s="168" t="s">
        <v>5926</v>
      </c>
      <c r="H54" s="168" t="s">
        <v>5972</v>
      </c>
      <c r="K54" s="168">
        <f>年报10送X筛选!AA54</f>
        <v>0</v>
      </c>
      <c r="L54" s="168">
        <f>年报10送X筛选!AB54</f>
        <v>0</v>
      </c>
      <c r="O54" s="99"/>
    </row>
    <row r="55" spans="4:15" x14ac:dyDescent="0.15">
      <c r="D55" s="40" t="str">
        <f>年报10送X筛选!U55</f>
        <v>002228.SZ</v>
      </c>
      <c r="E55" s="40" t="str">
        <f>年报10送X筛选!V55</f>
        <v>合兴包装</v>
      </c>
      <c r="F55" s="168" t="s">
        <v>13688</v>
      </c>
      <c r="G55" s="168" t="s">
        <v>13671</v>
      </c>
      <c r="H55" s="168" t="s">
        <v>5906</v>
      </c>
      <c r="K55" s="168">
        <f>年报10送X筛选!AA55</f>
        <v>0</v>
      </c>
      <c r="L55" s="168">
        <f>年报10送X筛选!AB55</f>
        <v>0</v>
      </c>
      <c r="O55" s="99"/>
    </row>
    <row r="56" spans="4:15" x14ac:dyDescent="0.15">
      <c r="D56" s="40" t="str">
        <f>年报10送X筛选!U56</f>
        <v>002546.SZ</v>
      </c>
      <c r="E56" s="40" t="str">
        <f>年报10送X筛选!V56</f>
        <v>新联电子</v>
      </c>
      <c r="F56" s="168" t="s">
        <v>13676</v>
      </c>
      <c r="G56" s="168" t="s">
        <v>5944</v>
      </c>
      <c r="H56" s="168" t="s">
        <v>5938</v>
      </c>
      <c r="K56" s="168">
        <f>年报10送X筛选!AA56</f>
        <v>0</v>
      </c>
      <c r="L56" s="168">
        <f>年报10送X筛选!AB56</f>
        <v>0</v>
      </c>
      <c r="O56" s="99"/>
    </row>
    <row r="57" spans="4:15" x14ac:dyDescent="0.15">
      <c r="D57" s="40" t="str">
        <f>年报10送X筛选!U57</f>
        <v>300217.SZ</v>
      </c>
      <c r="E57" s="40" t="str">
        <f>年报10送X筛选!V57</f>
        <v>东方电热</v>
      </c>
      <c r="F57" s="168" t="s">
        <v>13689</v>
      </c>
      <c r="G57" s="168" t="s">
        <v>5905</v>
      </c>
      <c r="H57" s="168" t="s">
        <v>5947</v>
      </c>
      <c r="K57" s="168">
        <f>年报10送X筛选!AA57</f>
        <v>0</v>
      </c>
      <c r="L57" s="168">
        <f>年报10送X筛选!AB57</f>
        <v>0</v>
      </c>
      <c r="O57" s="99"/>
    </row>
    <row r="58" spans="4:15" x14ac:dyDescent="0.15">
      <c r="D58" s="40" t="str">
        <f>年报10送X筛选!U58</f>
        <v>300437.SZ</v>
      </c>
      <c r="E58" s="40" t="str">
        <f>年报10送X筛选!V58</f>
        <v>清水源</v>
      </c>
      <c r="F58" s="168" t="s">
        <v>13675</v>
      </c>
      <c r="G58" s="168" t="s">
        <v>5971</v>
      </c>
      <c r="H58" s="168" t="s">
        <v>5930</v>
      </c>
      <c r="K58" s="168">
        <f>年报10送X筛选!AA58</f>
        <v>0</v>
      </c>
      <c r="L58" s="168">
        <f>年报10送X筛选!AB58</f>
        <v>0</v>
      </c>
      <c r="O58" s="99"/>
    </row>
    <row r="59" spans="4:15" x14ac:dyDescent="0.15">
      <c r="D59" s="40" t="str">
        <f>年报10送X筛选!U59</f>
        <v>600185.SH</v>
      </c>
      <c r="E59" s="40" t="str">
        <f>年报10送X筛选!V59</f>
        <v>格力地产</v>
      </c>
      <c r="F59" s="168" t="s">
        <v>5935</v>
      </c>
      <c r="G59" s="168" t="s">
        <v>13671</v>
      </c>
      <c r="H59" s="168" t="s">
        <v>5929</v>
      </c>
      <c r="K59" s="168">
        <f>年报10送X筛选!AA59</f>
        <v>0</v>
      </c>
      <c r="L59" s="168">
        <f>年报10送X筛选!AB59</f>
        <v>0</v>
      </c>
      <c r="O59" s="99"/>
    </row>
    <row r="60" spans="4:15" x14ac:dyDescent="0.15">
      <c r="D60" s="40" t="str">
        <f>年报10送X筛选!U60</f>
        <v>002665.SZ</v>
      </c>
      <c r="E60" s="40" t="str">
        <f>年报10送X筛选!V60</f>
        <v>首航节能</v>
      </c>
      <c r="F60" s="168" t="s">
        <v>13690</v>
      </c>
      <c r="G60" s="168" t="s">
        <v>5903</v>
      </c>
      <c r="H60" s="168" t="s">
        <v>5950</v>
      </c>
      <c r="K60" s="168">
        <f>年报10送X筛选!AA60</f>
        <v>0</v>
      </c>
      <c r="L60" s="168">
        <f>年报10送X筛选!AB60</f>
        <v>0</v>
      </c>
      <c r="O60" s="99"/>
    </row>
    <row r="61" spans="4:15" x14ac:dyDescent="0.15">
      <c r="D61" s="40" t="str">
        <f>年报10送X筛选!U61</f>
        <v>002175.SZ</v>
      </c>
      <c r="E61" s="40" t="str">
        <f>年报10送X筛选!V61</f>
        <v>东方网络</v>
      </c>
      <c r="F61" s="168" t="s">
        <v>6398</v>
      </c>
      <c r="G61" s="168" t="s">
        <v>13691</v>
      </c>
      <c r="H61" s="168" t="s">
        <v>5961</v>
      </c>
      <c r="K61" s="168">
        <f>年报10送X筛选!AA61</f>
        <v>0</v>
      </c>
      <c r="L61" s="168">
        <f>年报10送X筛选!AB61</f>
        <v>0</v>
      </c>
      <c r="O61" s="99"/>
    </row>
    <row r="62" spans="4:15" x14ac:dyDescent="0.15">
      <c r="D62" s="40" t="str">
        <f>年报10送X筛选!U62</f>
        <v>600728.SH</v>
      </c>
      <c r="E62" s="40" t="str">
        <f>年报10送X筛选!V62</f>
        <v>佳都科技</v>
      </c>
      <c r="F62" s="168" t="s">
        <v>13659</v>
      </c>
      <c r="G62" s="168" t="s">
        <v>13692</v>
      </c>
      <c r="H62" s="168" t="s">
        <v>5914</v>
      </c>
      <c r="K62" s="168">
        <f>年报10送X筛选!AA62</f>
        <v>0</v>
      </c>
      <c r="L62" s="168">
        <f>年报10送X筛选!AB62</f>
        <v>0</v>
      </c>
      <c r="O62" s="99"/>
    </row>
    <row r="63" spans="4:15" x14ac:dyDescent="0.15">
      <c r="D63" s="40" t="str">
        <f>年报10送X筛选!U63</f>
        <v>002504.SZ</v>
      </c>
      <c r="E63" s="40" t="str">
        <f>年报10送X筛选!V63</f>
        <v>弘高创意</v>
      </c>
      <c r="F63" s="168" t="s">
        <v>13693</v>
      </c>
      <c r="G63" s="168" t="s">
        <v>5925</v>
      </c>
      <c r="H63" s="168" t="s">
        <v>5960</v>
      </c>
      <c r="K63" s="168">
        <f>年报10送X筛选!AA63</f>
        <v>0</v>
      </c>
      <c r="L63" s="168">
        <f>年报10送X筛选!AB63</f>
        <v>0</v>
      </c>
      <c r="O63" s="99"/>
    </row>
    <row r="64" spans="4:15" x14ac:dyDescent="0.15">
      <c r="D64" s="40" t="str">
        <f>年报10送X筛选!U64</f>
        <v>002002.SZ</v>
      </c>
      <c r="E64" s="40" t="str">
        <f>年报10送X筛选!V64</f>
        <v>鸿达兴业</v>
      </c>
      <c r="F64" s="168" t="s">
        <v>13694</v>
      </c>
      <c r="G64" s="168" t="s">
        <v>13660</v>
      </c>
      <c r="H64" s="168" t="s">
        <v>5934</v>
      </c>
      <c r="K64" s="168">
        <f>年报10送X筛选!AA64</f>
        <v>0</v>
      </c>
      <c r="L64" s="168">
        <f>年报10送X筛选!AB64</f>
        <v>0</v>
      </c>
      <c r="O64" s="99"/>
    </row>
    <row r="65" spans="4:15" x14ac:dyDescent="0.15">
      <c r="D65" s="40" t="str">
        <f>年报10送X筛选!U65</f>
        <v>000078.SZ</v>
      </c>
      <c r="E65" s="40" t="str">
        <f>年报10送X筛选!V65</f>
        <v>海王生物</v>
      </c>
      <c r="F65" s="168" t="s">
        <v>5916</v>
      </c>
      <c r="G65" s="168" t="s">
        <v>13655</v>
      </c>
      <c r="H65" s="168" t="s">
        <v>5922</v>
      </c>
      <c r="K65" s="168">
        <f>年报10送X筛选!AA65</f>
        <v>0</v>
      </c>
      <c r="L65" s="168">
        <f>年报10送X筛选!AB65</f>
        <v>0</v>
      </c>
      <c r="O65" s="99"/>
    </row>
    <row r="66" spans="4:15" x14ac:dyDescent="0.15">
      <c r="D66" s="40" t="str">
        <f>年报10送X筛选!U66</f>
        <v>000516.SZ</v>
      </c>
      <c r="E66" s="40" t="str">
        <f>年报10送X筛选!V66</f>
        <v>国际医学</v>
      </c>
      <c r="F66" s="168" t="s">
        <v>5902</v>
      </c>
      <c r="G66" s="168" t="s">
        <v>5952</v>
      </c>
      <c r="H66" s="168" t="s">
        <v>5925</v>
      </c>
      <c r="K66" s="168">
        <f>年报10送X筛选!AA66</f>
        <v>0</v>
      </c>
      <c r="L66" s="168">
        <f>年报10送X筛选!AB66</f>
        <v>0</v>
      </c>
      <c r="O66" s="99"/>
    </row>
    <row r="67" spans="4:15" x14ac:dyDescent="0.15">
      <c r="D67" s="40" t="str">
        <f>年报10送X筛选!U67</f>
        <v>000839.SZ</v>
      </c>
      <c r="E67" s="40" t="str">
        <f>年报10送X筛选!V67</f>
        <v>中信国安</v>
      </c>
      <c r="F67" s="168" t="s">
        <v>13659</v>
      </c>
      <c r="G67" s="168" t="s">
        <v>5931</v>
      </c>
      <c r="H67" s="168" t="s">
        <v>5961</v>
      </c>
      <c r="K67" s="168">
        <f>年报10送X筛选!AA67</f>
        <v>0</v>
      </c>
      <c r="L67" s="168">
        <f>年报10送X筛选!AB67</f>
        <v>0</v>
      </c>
      <c r="O67" s="99"/>
    </row>
    <row r="68" spans="4:15" x14ac:dyDescent="0.15">
      <c r="D68" s="40" t="str">
        <f>年报10送X筛选!U68</f>
        <v>000961.SZ</v>
      </c>
      <c r="E68" s="40" t="str">
        <f>年报10送X筛选!V68</f>
        <v>中南建设</v>
      </c>
      <c r="F68" s="168" t="s">
        <v>5900</v>
      </c>
      <c r="G68" s="168" t="s">
        <v>5918</v>
      </c>
      <c r="H68" s="168" t="s">
        <v>5919</v>
      </c>
      <c r="K68" s="168">
        <f>年报10送X筛选!AA68</f>
        <v>0</v>
      </c>
      <c r="L68" s="168">
        <f>年报10送X筛选!AB68</f>
        <v>0</v>
      </c>
      <c r="O68" s="99"/>
    </row>
    <row r="69" spans="4:15" x14ac:dyDescent="0.15">
      <c r="D69" s="40" t="str">
        <f>年报10送X筛选!U69</f>
        <v>002019.SZ</v>
      </c>
      <c r="E69" s="40" t="str">
        <f>年报10送X筛选!V69</f>
        <v>亿帆鑫富</v>
      </c>
      <c r="F69" s="168" t="s">
        <v>5909</v>
      </c>
      <c r="G69" s="168" t="s">
        <v>5907</v>
      </c>
      <c r="H69" s="168" t="s">
        <v>5975</v>
      </c>
      <c r="K69" s="168">
        <f>年报10送X筛选!AA69</f>
        <v>0</v>
      </c>
      <c r="L69" s="168">
        <f>年报10送X筛选!AB69</f>
        <v>0</v>
      </c>
      <c r="O69" s="99"/>
    </row>
    <row r="70" spans="4:15" x14ac:dyDescent="0.15">
      <c r="D70" s="40" t="str">
        <f>年报10送X筛选!U70</f>
        <v>002121.SZ</v>
      </c>
      <c r="E70" s="40" t="str">
        <f>年报10送X筛选!V70</f>
        <v>科陆电子</v>
      </c>
      <c r="F70" s="168" t="s">
        <v>13695</v>
      </c>
      <c r="G70" s="168" t="s">
        <v>13657</v>
      </c>
      <c r="H70" s="168" t="s">
        <v>5912</v>
      </c>
      <c r="K70" s="168">
        <f>年报10送X筛选!AA70</f>
        <v>0</v>
      </c>
      <c r="L70" s="168">
        <f>年报10送X筛选!AB70</f>
        <v>0</v>
      </c>
      <c r="O70" s="99"/>
    </row>
    <row r="71" spans="4:15" x14ac:dyDescent="0.15">
      <c r="D71" s="40" t="str">
        <f>年报10送X筛选!U71</f>
        <v>002236.SZ</v>
      </c>
      <c r="E71" s="40" t="str">
        <f>年报10送X筛选!V71</f>
        <v>大华股份</v>
      </c>
      <c r="F71" s="168" t="s">
        <v>13696</v>
      </c>
      <c r="G71" s="168" t="s">
        <v>5970</v>
      </c>
      <c r="H71" s="168" t="s">
        <v>5901</v>
      </c>
      <c r="K71" s="168">
        <f>年报10送X筛选!AA71</f>
        <v>0</v>
      </c>
      <c r="L71" s="168">
        <f>年报10送X筛选!AB71</f>
        <v>0</v>
      </c>
      <c r="O71" s="99"/>
    </row>
    <row r="72" spans="4:15" x14ac:dyDescent="0.15">
      <c r="D72" s="40" t="str">
        <f>年报10送X筛选!U72</f>
        <v>002279.SZ</v>
      </c>
      <c r="E72" s="40" t="str">
        <f>年报10送X筛选!V72</f>
        <v>久其软件</v>
      </c>
      <c r="F72" s="168" t="s">
        <v>13697</v>
      </c>
      <c r="G72" s="168" t="s">
        <v>13686</v>
      </c>
      <c r="H72" s="168" t="s">
        <v>5937</v>
      </c>
      <c r="K72" s="168">
        <f>年报10送X筛选!AA72</f>
        <v>0</v>
      </c>
      <c r="L72" s="168">
        <f>年报10送X筛选!AB72</f>
        <v>0</v>
      </c>
      <c r="O72" s="99"/>
    </row>
    <row r="73" spans="4:15" x14ac:dyDescent="0.15">
      <c r="D73" s="40" t="str">
        <f>年报10送X筛选!U73</f>
        <v>002280.SZ</v>
      </c>
      <c r="E73" s="40" t="str">
        <f>年报10送X筛选!V73</f>
        <v>联络互动</v>
      </c>
      <c r="F73" s="168" t="s">
        <v>13676</v>
      </c>
      <c r="G73" s="168" t="s">
        <v>5944</v>
      </c>
      <c r="H73" s="168" t="s">
        <v>5920</v>
      </c>
      <c r="K73" s="168">
        <f>年报10送X筛选!AA73</f>
        <v>0</v>
      </c>
      <c r="L73" s="168">
        <f>年报10送X筛选!AB73</f>
        <v>0</v>
      </c>
      <c r="O73" s="99"/>
    </row>
    <row r="74" spans="4:15" x14ac:dyDescent="0.15">
      <c r="D74" s="40" t="str">
        <f>年报10送X筛选!U74</f>
        <v>002310.SZ</v>
      </c>
      <c r="E74" s="40" t="str">
        <f>年报10送X筛选!V74</f>
        <v>东方园林</v>
      </c>
      <c r="F74" s="168" t="s">
        <v>13698</v>
      </c>
      <c r="G74" s="168" t="s">
        <v>13660</v>
      </c>
      <c r="H74" s="168" t="s">
        <v>5979</v>
      </c>
      <c r="K74" s="168">
        <f>年报10送X筛选!AA74</f>
        <v>0</v>
      </c>
      <c r="L74" s="168">
        <f>年报10送X筛选!AB74</f>
        <v>0</v>
      </c>
      <c r="O74" s="99"/>
    </row>
    <row r="75" spans="4:15" x14ac:dyDescent="0.15">
      <c r="D75" s="40" t="str">
        <f>年报10送X筛选!U75</f>
        <v>002407.SZ</v>
      </c>
      <c r="E75" s="40" t="str">
        <f>年报10送X筛选!V75</f>
        <v>多氟多</v>
      </c>
      <c r="F75" s="168" t="s">
        <v>5924</v>
      </c>
      <c r="G75" s="168" t="s">
        <v>5903</v>
      </c>
      <c r="H75" s="168" t="s">
        <v>5937</v>
      </c>
      <c r="K75" s="168">
        <f>年报10送X筛选!AA75</f>
        <v>0</v>
      </c>
      <c r="L75" s="168">
        <f>年报10送X筛选!AB75</f>
        <v>0</v>
      </c>
      <c r="O75" s="99"/>
    </row>
    <row r="76" spans="4:15" x14ac:dyDescent="0.15">
      <c r="D76" s="40" t="str">
        <f>年报10送X筛选!U76</f>
        <v>002426.SZ</v>
      </c>
      <c r="E76" s="40" t="str">
        <f>年报10送X筛选!V76</f>
        <v>胜利精密</v>
      </c>
      <c r="F76" s="168" t="s">
        <v>5909</v>
      </c>
      <c r="G76" s="168" t="s">
        <v>13686</v>
      </c>
      <c r="H76" s="168" t="s">
        <v>5917</v>
      </c>
      <c r="K76" s="168">
        <f>年报10送X筛选!AA76</f>
        <v>0</v>
      </c>
      <c r="L76" s="168">
        <f>年报10送X筛选!AB76</f>
        <v>0</v>
      </c>
      <c r="O76" s="99"/>
    </row>
    <row r="77" spans="4:15" x14ac:dyDescent="0.15">
      <c r="D77" s="40" t="str">
        <f>年报10送X筛选!U77</f>
        <v>002431.SZ</v>
      </c>
      <c r="E77" s="40" t="str">
        <f>年报10送X筛选!V77</f>
        <v>棕榈股份</v>
      </c>
      <c r="F77" s="168" t="s">
        <v>13699</v>
      </c>
      <c r="G77" s="168" t="s">
        <v>5903</v>
      </c>
      <c r="H77" s="168" t="s">
        <v>5955</v>
      </c>
      <c r="K77" s="168">
        <f>年报10送X筛选!AA77</f>
        <v>0</v>
      </c>
      <c r="L77" s="168">
        <f>年报10送X筛选!AB77</f>
        <v>0</v>
      </c>
      <c r="O77" s="99"/>
    </row>
    <row r="78" spans="4:15" x14ac:dyDescent="0.15">
      <c r="D78" s="40" t="str">
        <f>年报10送X筛选!U78</f>
        <v>002482.SZ</v>
      </c>
      <c r="E78" s="40" t="str">
        <f>年报10送X筛选!V78</f>
        <v>广田集团</v>
      </c>
      <c r="F78" s="168" t="s">
        <v>13700</v>
      </c>
      <c r="G78" s="168" t="s">
        <v>5926</v>
      </c>
      <c r="H78" s="168" t="s">
        <v>5923</v>
      </c>
      <c r="K78" s="168">
        <f>年报10送X筛选!AA78</f>
        <v>0</v>
      </c>
      <c r="L78" s="168">
        <f>年报10送X筛选!AB78</f>
        <v>0</v>
      </c>
      <c r="O78" s="99"/>
    </row>
    <row r="79" spans="4:15" x14ac:dyDescent="0.15">
      <c r="D79" s="40" t="str">
        <f>年报10送X筛选!U79</f>
        <v>002584.SZ</v>
      </c>
      <c r="E79" s="40" t="str">
        <f>年报10送X筛选!V79</f>
        <v>西陇科学</v>
      </c>
      <c r="F79" s="168" t="s">
        <v>13701</v>
      </c>
      <c r="G79" s="168" t="s">
        <v>5915</v>
      </c>
      <c r="H79" s="168" t="s">
        <v>5901</v>
      </c>
      <c r="K79" s="168">
        <f>年报10送X筛选!AA79</f>
        <v>0</v>
      </c>
      <c r="L79" s="168">
        <f>年报10送X筛选!AB79</f>
        <v>0</v>
      </c>
      <c r="O79" s="99"/>
    </row>
    <row r="80" spans="4:15" x14ac:dyDescent="0.15">
      <c r="D80" s="40" t="str">
        <f>年报10送X筛选!U80</f>
        <v>002619.SZ</v>
      </c>
      <c r="E80" s="40" t="str">
        <f>年报10送X筛选!V80</f>
        <v>巨龙管业</v>
      </c>
      <c r="F80" s="168" t="s">
        <v>5915</v>
      </c>
      <c r="G80" s="168" t="s">
        <v>5975</v>
      </c>
      <c r="H80" s="168" t="s">
        <v>5973</v>
      </c>
      <c r="K80" s="168">
        <f>年报10送X筛选!AA80</f>
        <v>0</v>
      </c>
      <c r="L80" s="168">
        <f>年报10送X筛选!AB80</f>
        <v>0</v>
      </c>
      <c r="O80" s="99"/>
    </row>
    <row r="81" spans="4:15" x14ac:dyDescent="0.15">
      <c r="D81" s="40" t="str">
        <f>年报10送X筛选!U81</f>
        <v>002638.SZ</v>
      </c>
      <c r="E81" s="40" t="str">
        <f>年报10送X筛选!V81</f>
        <v>勤上光电</v>
      </c>
      <c r="F81" s="168" t="s">
        <v>5903</v>
      </c>
      <c r="G81" s="168" t="s">
        <v>13664</v>
      </c>
      <c r="H81" s="168" t="s">
        <v>5948</v>
      </c>
      <c r="K81" s="168">
        <f>年报10送X筛选!AA81</f>
        <v>0</v>
      </c>
      <c r="L81" s="168">
        <f>年报10送X筛选!AB81</f>
        <v>0</v>
      </c>
      <c r="O81" s="99"/>
    </row>
    <row r="82" spans="4:15" x14ac:dyDescent="0.15">
      <c r="D82" s="40" t="str">
        <f>年报10送X筛选!U82</f>
        <v>002676.SZ</v>
      </c>
      <c r="E82" s="40" t="str">
        <f>年报10送X筛选!V82</f>
        <v>顺威股份</v>
      </c>
      <c r="F82" s="168" t="s">
        <v>13702</v>
      </c>
      <c r="G82" s="168" t="s">
        <v>5957</v>
      </c>
      <c r="H82" s="168" t="s">
        <v>5971</v>
      </c>
      <c r="K82" s="168">
        <f>年报10送X筛选!AA82</f>
        <v>0</v>
      </c>
      <c r="L82" s="168">
        <f>年报10送X筛选!AB82</f>
        <v>0</v>
      </c>
      <c r="O82" s="99"/>
    </row>
    <row r="83" spans="4:15" x14ac:dyDescent="0.15">
      <c r="D83" s="40" t="str">
        <f>年报10送X筛选!U83</f>
        <v>002688.SZ</v>
      </c>
      <c r="E83" s="40" t="str">
        <f>年报10送X筛选!V83</f>
        <v>金河生物</v>
      </c>
      <c r="F83" s="168" t="s">
        <v>5915</v>
      </c>
      <c r="G83" s="168" t="s">
        <v>13657</v>
      </c>
      <c r="H83" s="168" t="s">
        <v>5926</v>
      </c>
      <c r="K83" s="168">
        <f>年报10送X筛选!AA83</f>
        <v>0</v>
      </c>
      <c r="L83" s="168">
        <f>年报10送X筛选!AB83</f>
        <v>0</v>
      </c>
      <c r="O83" s="99"/>
    </row>
    <row r="84" spans="4:15" x14ac:dyDescent="0.15">
      <c r="D84" s="40" t="str">
        <f>年报10送X筛选!U84</f>
        <v>002709.SZ</v>
      </c>
      <c r="E84" s="40" t="str">
        <f>年报10送X筛选!V84</f>
        <v>天赐材料</v>
      </c>
      <c r="F84" s="168" t="s">
        <v>5949</v>
      </c>
      <c r="G84" s="168" t="s">
        <v>5969</v>
      </c>
      <c r="H84" s="168" t="s">
        <v>5962</v>
      </c>
      <c r="K84" s="168">
        <f>年报10送X筛选!AA84</f>
        <v>0</v>
      </c>
      <c r="L84" s="168">
        <f>年报10送X筛选!AB84</f>
        <v>0</v>
      </c>
      <c r="O84" s="99"/>
    </row>
    <row r="85" spans="4:15" x14ac:dyDescent="0.15">
      <c r="D85" s="40" t="str">
        <f>年报10送X筛选!U85</f>
        <v>002758.SZ</v>
      </c>
      <c r="E85" s="40" t="str">
        <f>年报10送X筛选!V85</f>
        <v>华通医药</v>
      </c>
      <c r="F85" s="168" t="s">
        <v>5932</v>
      </c>
      <c r="G85" s="168" t="s">
        <v>13657</v>
      </c>
      <c r="H85" s="168" t="s">
        <v>5954</v>
      </c>
      <c r="K85" s="168">
        <f>年报10送X筛选!AA85</f>
        <v>0</v>
      </c>
      <c r="L85" s="168">
        <f>年报10送X筛选!AB85</f>
        <v>0</v>
      </c>
      <c r="O85" s="99"/>
    </row>
    <row r="86" spans="4:15" x14ac:dyDescent="0.15">
      <c r="D86" s="40" t="str">
        <f>年报10送X筛选!U86</f>
        <v>002759.SZ</v>
      </c>
      <c r="E86" s="40" t="str">
        <f>年报10送X筛选!V86</f>
        <v>天际股份</v>
      </c>
      <c r="F86" s="168" t="s">
        <v>5916</v>
      </c>
      <c r="G86" s="168" t="s">
        <v>5925</v>
      </c>
      <c r="H86" s="168" t="s">
        <v>5912</v>
      </c>
      <c r="K86" s="168">
        <f>年报10送X筛选!AA86</f>
        <v>0</v>
      </c>
      <c r="L86" s="168">
        <f>年报10送X筛选!AB86</f>
        <v>0</v>
      </c>
      <c r="O86" s="99"/>
    </row>
    <row r="87" spans="4:15" x14ac:dyDescent="0.15">
      <c r="D87" s="40" t="str">
        <f>年报10送X筛选!U87</f>
        <v>002782.SZ</v>
      </c>
      <c r="E87" s="40" t="str">
        <f>年报10送X筛选!V87</f>
        <v>可立克</v>
      </c>
      <c r="F87" s="168" t="s">
        <v>5903</v>
      </c>
      <c r="G87" s="168" t="s">
        <v>5964</v>
      </c>
      <c r="H87" s="168" t="s">
        <v>5954</v>
      </c>
      <c r="K87" s="168">
        <f>年报10送X筛选!AA87</f>
        <v>0</v>
      </c>
      <c r="L87" s="168">
        <f>年报10送X筛选!AB87</f>
        <v>0</v>
      </c>
      <c r="O87" s="99"/>
    </row>
    <row r="88" spans="4:15" x14ac:dyDescent="0.15">
      <c r="D88" s="40" t="str">
        <f>年报10送X筛选!U88</f>
        <v>300023.SZ</v>
      </c>
      <c r="E88" s="40" t="str">
        <f>年报10送X筛选!V88</f>
        <v>宝德股份</v>
      </c>
      <c r="F88" s="168" t="s">
        <v>13703</v>
      </c>
      <c r="G88" s="168" t="s">
        <v>5983</v>
      </c>
      <c r="H88" s="168" t="s">
        <v>5936</v>
      </c>
      <c r="K88" s="168">
        <f>年报10送X筛选!AA88</f>
        <v>0</v>
      </c>
      <c r="L88" s="168">
        <f>年报10送X筛选!AB88</f>
        <v>0</v>
      </c>
      <c r="O88" s="99"/>
    </row>
    <row r="89" spans="4:15" x14ac:dyDescent="0.15">
      <c r="D89" s="40" t="str">
        <f>年报10送X筛选!U89</f>
        <v>300053.SZ</v>
      </c>
      <c r="E89" s="40" t="str">
        <f>年报10送X筛选!V89</f>
        <v>欧比特</v>
      </c>
      <c r="F89" s="168" t="s">
        <v>13704</v>
      </c>
      <c r="G89" s="168" t="s">
        <v>13664</v>
      </c>
      <c r="H89" s="168" t="s">
        <v>5939</v>
      </c>
      <c r="K89" s="168">
        <f>年报10送X筛选!AA89</f>
        <v>0</v>
      </c>
      <c r="L89" s="168">
        <f>年报10送X筛选!AB89</f>
        <v>0</v>
      </c>
      <c r="O89" s="99"/>
    </row>
    <row r="90" spans="4:15" x14ac:dyDescent="0.15">
      <c r="D90" s="40" t="str">
        <f>年报10送X筛选!U90</f>
        <v>300066.SZ</v>
      </c>
      <c r="E90" s="40" t="str">
        <f>年报10送X筛选!V90</f>
        <v>三川智慧</v>
      </c>
      <c r="F90" s="168" t="s">
        <v>13705</v>
      </c>
      <c r="G90" s="168" t="s">
        <v>5965</v>
      </c>
      <c r="H90" s="168" t="s">
        <v>5906</v>
      </c>
      <c r="K90" s="168">
        <f>年报10送X筛选!AA90</f>
        <v>0</v>
      </c>
      <c r="L90" s="168">
        <f>年报10送X筛选!AB90</f>
        <v>0</v>
      </c>
      <c r="O90" s="99"/>
    </row>
    <row r="91" spans="4:15" x14ac:dyDescent="0.15">
      <c r="D91" s="40" t="str">
        <f>年报10送X筛选!U91</f>
        <v>300081.SZ</v>
      </c>
      <c r="E91" s="40" t="str">
        <f>年报10送X筛选!V91</f>
        <v>恒信移动</v>
      </c>
      <c r="F91" s="168" t="s">
        <v>5938</v>
      </c>
      <c r="G91" s="168" t="s">
        <v>5915</v>
      </c>
      <c r="H91" s="168" t="s">
        <v>5975</v>
      </c>
      <c r="K91" s="168">
        <f>年报10送X筛选!AA91</f>
        <v>0</v>
      </c>
      <c r="L91" s="168">
        <f>年报10送X筛选!AB91</f>
        <v>0</v>
      </c>
      <c r="O91" s="99"/>
    </row>
    <row r="92" spans="4:15" x14ac:dyDescent="0.15">
      <c r="D92" s="40" t="str">
        <f>年报10送X筛选!U92</f>
        <v>300089.SZ</v>
      </c>
      <c r="E92" s="40" t="str">
        <f>年报10送X筛选!V92</f>
        <v>文化长城</v>
      </c>
      <c r="F92" s="168" t="s">
        <v>5932</v>
      </c>
      <c r="G92" s="168" t="s">
        <v>5952</v>
      </c>
      <c r="H92" s="168" t="s">
        <v>5910</v>
      </c>
      <c r="K92" s="168">
        <f>年报10送X筛选!AA92</f>
        <v>0</v>
      </c>
      <c r="L92" s="168">
        <f>年报10送X筛选!AB92</f>
        <v>0</v>
      </c>
      <c r="O92" s="99"/>
    </row>
    <row r="93" spans="4:15" x14ac:dyDescent="0.15">
      <c r="D93" s="40" t="str">
        <f>年报10送X筛选!U93</f>
        <v>300091.SZ</v>
      </c>
      <c r="E93" s="40" t="str">
        <f>年报10送X筛选!V93</f>
        <v>金通灵</v>
      </c>
      <c r="F93" s="168" t="s">
        <v>13706</v>
      </c>
      <c r="G93" s="168" t="s">
        <v>5906</v>
      </c>
      <c r="H93" s="168" t="s">
        <v>5964</v>
      </c>
      <c r="K93" s="168">
        <f>年报10送X筛选!AA93</f>
        <v>0</v>
      </c>
      <c r="L93" s="168">
        <f>年报10送X筛选!AB93</f>
        <v>0</v>
      </c>
      <c r="O93" s="99"/>
    </row>
    <row r="94" spans="4:15" x14ac:dyDescent="0.15">
      <c r="D94" s="40" t="str">
        <f>年报10送X筛选!U94</f>
        <v>300099.SZ</v>
      </c>
      <c r="E94" s="40" t="str">
        <f>年报10送X筛选!V94</f>
        <v>尤洛卡</v>
      </c>
      <c r="F94" s="168" t="s">
        <v>13680</v>
      </c>
      <c r="G94" s="168" t="s">
        <v>5952</v>
      </c>
      <c r="H94" s="168" t="s">
        <v>5918</v>
      </c>
      <c r="K94" s="168">
        <f>年报10送X筛选!AA94</f>
        <v>0</v>
      </c>
      <c r="L94" s="168">
        <f>年报10送X筛选!AB94</f>
        <v>0</v>
      </c>
      <c r="O94" s="99"/>
    </row>
    <row r="95" spans="4:15" x14ac:dyDescent="0.15">
      <c r="D95" s="40" t="str">
        <f>年报10送X筛选!U95</f>
        <v>300156.SZ</v>
      </c>
      <c r="E95" s="40" t="str">
        <f>年报10送X筛选!V95</f>
        <v>神雾环保</v>
      </c>
      <c r="F95" s="168" t="s">
        <v>13695</v>
      </c>
      <c r="G95" s="168" t="s">
        <v>5950</v>
      </c>
      <c r="H95" s="168" t="s">
        <v>5926</v>
      </c>
      <c r="K95" s="168">
        <f>年报10送X筛选!AA95</f>
        <v>0</v>
      </c>
      <c r="L95" s="168">
        <f>年报10送X筛选!AB95</f>
        <v>0</v>
      </c>
      <c r="O95" s="99"/>
    </row>
    <row r="96" spans="4:15" x14ac:dyDescent="0.15">
      <c r="D96" s="40" t="str">
        <f>年报10送X筛选!U96</f>
        <v>300206.SZ</v>
      </c>
      <c r="E96" s="40" t="str">
        <f>年报10送X筛选!V96</f>
        <v>理邦仪器</v>
      </c>
      <c r="F96" s="168" t="s">
        <v>13694</v>
      </c>
      <c r="G96" s="168" t="s">
        <v>5906</v>
      </c>
      <c r="H96" s="168" t="s">
        <v>5933</v>
      </c>
      <c r="K96" s="168">
        <f>年报10送X筛选!AA96</f>
        <v>0</v>
      </c>
      <c r="L96" s="168">
        <f>年报10送X筛选!AB96</f>
        <v>0</v>
      </c>
      <c r="O96" s="99"/>
    </row>
    <row r="97" spans="4:15" x14ac:dyDescent="0.15">
      <c r="D97" s="40" t="str">
        <f>年报10送X筛选!U97</f>
        <v>300232.SZ</v>
      </c>
      <c r="E97" s="40" t="str">
        <f>年报10送X筛选!V97</f>
        <v>洲明科技</v>
      </c>
      <c r="F97" s="168" t="s">
        <v>13680</v>
      </c>
      <c r="G97" s="168" t="s">
        <v>5962</v>
      </c>
      <c r="H97" s="168" t="s">
        <v>5939</v>
      </c>
      <c r="K97" s="168">
        <f>年报10送X筛选!AA97</f>
        <v>0</v>
      </c>
      <c r="L97" s="168">
        <f>年报10送X筛选!AB97</f>
        <v>0</v>
      </c>
      <c r="O97" s="99"/>
    </row>
    <row r="98" spans="4:15" x14ac:dyDescent="0.15">
      <c r="D98" s="40" t="str">
        <f>年报10送X筛选!U98</f>
        <v>300249.SZ</v>
      </c>
      <c r="E98" s="40" t="str">
        <f>年报10送X筛选!V98</f>
        <v>依米康</v>
      </c>
      <c r="F98" s="168" t="s">
        <v>13707</v>
      </c>
      <c r="G98" s="168" t="s">
        <v>5935</v>
      </c>
      <c r="H98" s="168" t="s">
        <v>5907</v>
      </c>
      <c r="K98" s="168">
        <f>年报10送X筛选!AA98</f>
        <v>0</v>
      </c>
      <c r="L98" s="168">
        <f>年报10送X筛选!AB98</f>
        <v>0</v>
      </c>
      <c r="O98" s="99"/>
    </row>
    <row r="99" spans="4:15" x14ac:dyDescent="0.15">
      <c r="D99" s="40" t="str">
        <f>年报10送X筛选!U99</f>
        <v>300277.SZ</v>
      </c>
      <c r="E99" s="40" t="str">
        <f>年报10送X筛选!V99</f>
        <v>海联讯</v>
      </c>
      <c r="F99" s="168" t="s">
        <v>13708</v>
      </c>
      <c r="G99" s="168" t="s">
        <v>5903</v>
      </c>
      <c r="H99" s="168" t="s">
        <v>5966</v>
      </c>
      <c r="K99" s="168">
        <f>年报10送X筛选!AA99</f>
        <v>0</v>
      </c>
      <c r="L99" s="168">
        <f>年报10送X筛选!AB99</f>
        <v>0</v>
      </c>
      <c r="O99" s="99"/>
    </row>
    <row r="100" spans="4:15" x14ac:dyDescent="0.15">
      <c r="D100" s="40" t="str">
        <f>年报10送X筛选!U100</f>
        <v>300359.SZ</v>
      </c>
      <c r="E100" s="40" t="str">
        <f>年报10送X筛选!V100</f>
        <v>全通教育</v>
      </c>
      <c r="F100" s="168" t="s">
        <v>5949</v>
      </c>
      <c r="G100" s="168" t="s">
        <v>5969</v>
      </c>
      <c r="H100" s="168" t="s">
        <v>5926</v>
      </c>
      <c r="K100" s="168">
        <f>年报10送X筛选!AA100</f>
        <v>0</v>
      </c>
      <c r="L100" s="168">
        <f>年报10送X筛选!AB100</f>
        <v>0</v>
      </c>
      <c r="O100" s="99"/>
    </row>
    <row r="101" spans="4:15" x14ac:dyDescent="0.15">
      <c r="D101" s="40" t="str">
        <f>年报10送X筛选!U101</f>
        <v>300367.SZ</v>
      </c>
      <c r="E101" s="40" t="str">
        <f>年报10送X筛选!V101</f>
        <v>东方网力</v>
      </c>
      <c r="F101" s="168" t="s">
        <v>5978</v>
      </c>
      <c r="G101" s="168" t="s">
        <v>13676</v>
      </c>
      <c r="H101" s="168" t="s">
        <v>5971</v>
      </c>
      <c r="K101" s="168">
        <f>年报10送X筛选!AA101</f>
        <v>0</v>
      </c>
      <c r="L101" s="168">
        <f>年报10送X筛选!AB101</f>
        <v>0</v>
      </c>
      <c r="O101" s="99"/>
    </row>
    <row r="102" spans="4:15" x14ac:dyDescent="0.15">
      <c r="D102" s="40" t="str">
        <f>年报10送X筛选!U102</f>
        <v>300390.SZ</v>
      </c>
      <c r="E102" s="40" t="str">
        <f>年报10送X筛选!V102</f>
        <v>天华超净</v>
      </c>
      <c r="F102" s="168" t="s">
        <v>13709</v>
      </c>
      <c r="G102" s="168" t="s">
        <v>5952</v>
      </c>
      <c r="H102" s="168" t="s">
        <v>5907</v>
      </c>
      <c r="K102" s="168">
        <f>年报10送X筛选!AA102</f>
        <v>0</v>
      </c>
      <c r="L102" s="168">
        <f>年报10送X筛选!AB102</f>
        <v>0</v>
      </c>
      <c r="O102" s="99"/>
    </row>
    <row r="103" spans="4:15" x14ac:dyDescent="0.15">
      <c r="D103" s="40" t="str">
        <f>年报10送X筛选!U103</f>
        <v>300394.SZ</v>
      </c>
      <c r="E103" s="40" t="str">
        <f>年报10送X筛选!V103</f>
        <v>天孚通信</v>
      </c>
      <c r="F103" s="168" t="s">
        <v>5949</v>
      </c>
      <c r="G103" s="168" t="s">
        <v>13671</v>
      </c>
      <c r="H103" s="168" t="s">
        <v>5925</v>
      </c>
      <c r="K103" s="168">
        <f>年报10送X筛选!AA103</f>
        <v>0</v>
      </c>
      <c r="L103" s="168">
        <f>年报10送X筛选!AB103</f>
        <v>0</v>
      </c>
      <c r="O103" s="99"/>
    </row>
    <row r="104" spans="4:15" x14ac:dyDescent="0.15">
      <c r="D104" s="40" t="str">
        <f>年报10送X筛选!U104</f>
        <v>300420.SZ</v>
      </c>
      <c r="E104" s="40" t="str">
        <f>年报10送X筛选!V104</f>
        <v>五洋科技</v>
      </c>
      <c r="F104" s="168" t="s">
        <v>5954</v>
      </c>
      <c r="G104" s="168" t="s">
        <v>5940</v>
      </c>
      <c r="H104" s="168" t="s">
        <v>5946</v>
      </c>
      <c r="K104" s="168">
        <f>年报10送X筛选!AA104</f>
        <v>0</v>
      </c>
      <c r="L104" s="168">
        <f>年报10送X筛选!AB104</f>
        <v>0</v>
      </c>
      <c r="O104" s="99"/>
    </row>
    <row r="105" spans="4:15" x14ac:dyDescent="0.15">
      <c r="D105" s="40" t="str">
        <f>年报10送X筛选!U105</f>
        <v>300464.SZ</v>
      </c>
      <c r="E105" s="40" t="str">
        <f>年报10送X筛选!V105</f>
        <v>星徽精密</v>
      </c>
      <c r="F105" s="168" t="s">
        <v>13710</v>
      </c>
      <c r="G105" s="168" t="s">
        <v>5975</v>
      </c>
      <c r="H105" s="168" t="s">
        <v>5958</v>
      </c>
      <c r="K105" s="168">
        <f>年报10送X筛选!AA105</f>
        <v>0</v>
      </c>
      <c r="L105" s="168">
        <f>年报10送X筛选!AB105</f>
        <v>0</v>
      </c>
      <c r="O105" s="99"/>
    </row>
    <row r="106" spans="4:15" x14ac:dyDescent="0.15">
      <c r="D106" s="40" t="str">
        <f>年报10送X筛选!U106</f>
        <v>300476.SZ</v>
      </c>
      <c r="E106" s="40" t="str">
        <f>年报10送X筛选!V106</f>
        <v>胜宏科技</v>
      </c>
      <c r="F106" s="168" t="s">
        <v>5938</v>
      </c>
      <c r="G106" s="168" t="s">
        <v>5952</v>
      </c>
      <c r="H106" s="168" t="s">
        <v>5966</v>
      </c>
      <c r="K106" s="168">
        <f>年报10送X筛选!AA106</f>
        <v>0</v>
      </c>
      <c r="L106" s="168">
        <f>年报10送X筛选!AB106</f>
        <v>0</v>
      </c>
      <c r="O106" s="99"/>
    </row>
    <row r="107" spans="4:15" x14ac:dyDescent="0.15">
      <c r="D107" s="40" t="str">
        <f>年报10送X筛选!U107</f>
        <v>300477.SZ</v>
      </c>
      <c r="E107" s="40" t="str">
        <f>年报10送X筛选!V107</f>
        <v>合纵科技</v>
      </c>
      <c r="F107" s="168" t="s">
        <v>13689</v>
      </c>
      <c r="G107" s="168" t="s">
        <v>5965</v>
      </c>
      <c r="H107" s="168" t="s">
        <v>5940</v>
      </c>
      <c r="K107" s="168">
        <f>年报10送X筛选!AA107</f>
        <v>0</v>
      </c>
      <c r="L107" s="168">
        <f>年报10送X筛选!AB107</f>
        <v>0</v>
      </c>
      <c r="O107" s="99"/>
    </row>
    <row r="108" spans="4:15" x14ac:dyDescent="0.15">
      <c r="D108" s="40" t="str">
        <f>年报10送X筛选!U108</f>
        <v>600219.SH</v>
      </c>
      <c r="E108" s="40" t="str">
        <f>年报10送X筛选!V108</f>
        <v>南山铝业</v>
      </c>
      <c r="F108" s="168" t="s">
        <v>13711</v>
      </c>
      <c r="G108" s="168" t="s">
        <v>13712</v>
      </c>
      <c r="H108" s="168" t="s">
        <v>13713</v>
      </c>
      <c r="K108" s="168">
        <f>年报10送X筛选!AA108</f>
        <v>0</v>
      </c>
      <c r="L108" s="168">
        <f>年报10送X筛选!AB108</f>
        <v>0</v>
      </c>
      <c r="O108" s="99"/>
    </row>
    <row r="109" spans="4:15" x14ac:dyDescent="0.15">
      <c r="D109" s="40" t="str">
        <f>年报10送X筛选!U109</f>
        <v>600298.SH</v>
      </c>
      <c r="E109" s="40" t="str">
        <f>年报10送X筛选!V109</f>
        <v>安琪酵母</v>
      </c>
      <c r="F109" s="168" t="s">
        <v>5971</v>
      </c>
      <c r="G109" s="168" t="s">
        <v>5935</v>
      </c>
      <c r="H109" s="168" t="s">
        <v>5955</v>
      </c>
      <c r="K109" s="168">
        <f>年报10送X筛选!AA109</f>
        <v>0</v>
      </c>
      <c r="L109" s="168">
        <f>年报10送X筛选!AB109</f>
        <v>0</v>
      </c>
      <c r="O109" s="99"/>
    </row>
    <row r="110" spans="4:15" x14ac:dyDescent="0.15">
      <c r="D110" s="40" t="str">
        <f>年报10送X筛选!U110</f>
        <v>600313.SH</v>
      </c>
      <c r="E110" s="40" t="str">
        <f>年报10送X筛选!V110</f>
        <v>农发种业</v>
      </c>
      <c r="F110" s="168" t="s">
        <v>5953</v>
      </c>
      <c r="G110" s="168" t="s">
        <v>5939</v>
      </c>
      <c r="H110" s="168" t="s">
        <v>5904</v>
      </c>
      <c r="K110" s="168">
        <f>年报10送X筛选!AA110</f>
        <v>0</v>
      </c>
      <c r="L110" s="168">
        <f>年报10送X筛选!AB110</f>
        <v>0</v>
      </c>
      <c r="O110" s="99"/>
    </row>
    <row r="111" spans="4:15" x14ac:dyDescent="0.15">
      <c r="D111" s="40" t="str">
        <f>年报10送X筛选!U111</f>
        <v>600370.SH</v>
      </c>
      <c r="E111" s="40" t="str">
        <f>年报10送X筛选!V111</f>
        <v>三房巷</v>
      </c>
      <c r="F111" s="168" t="s">
        <v>13714</v>
      </c>
      <c r="G111" s="168" t="s">
        <v>5947</v>
      </c>
      <c r="H111" s="168" t="s">
        <v>5910</v>
      </c>
      <c r="K111" s="168">
        <f>年报10送X筛选!AA111</f>
        <v>0</v>
      </c>
      <c r="L111" s="168">
        <f>年报10送X筛选!AB111</f>
        <v>0</v>
      </c>
      <c r="O111" s="99"/>
    </row>
    <row r="112" spans="4:15" x14ac:dyDescent="0.15">
      <c r="D112" s="40" t="str">
        <f>年报10送X筛选!U112</f>
        <v>600522.SH</v>
      </c>
      <c r="E112" s="40" t="str">
        <f>年报10送X筛选!V112</f>
        <v>中天科技</v>
      </c>
      <c r="F112" s="168" t="s">
        <v>5903</v>
      </c>
      <c r="G112" s="168" t="s">
        <v>5925</v>
      </c>
      <c r="H112" s="168" t="s">
        <v>5908</v>
      </c>
      <c r="K112" s="168">
        <f>年报10送X筛选!AA112</f>
        <v>0</v>
      </c>
      <c r="L112" s="168">
        <f>年报10送X筛选!AB112</f>
        <v>0</v>
      </c>
      <c r="O112" s="99"/>
    </row>
    <row r="113" spans="4:15" x14ac:dyDescent="0.15">
      <c r="D113" s="40" t="str">
        <f>年报10送X筛选!U113</f>
        <v>600530.SH</v>
      </c>
      <c r="E113" s="40" t="str">
        <f>年报10送X筛选!V113</f>
        <v>交大昂立</v>
      </c>
      <c r="F113" s="168" t="s">
        <v>13715</v>
      </c>
      <c r="G113" s="168" t="s">
        <v>13660</v>
      </c>
      <c r="H113" s="168" t="s">
        <v>5899</v>
      </c>
      <c r="K113" s="168">
        <f>年报10送X筛选!AA113</f>
        <v>0</v>
      </c>
      <c r="L113" s="168">
        <f>年报10送X筛选!AB113</f>
        <v>0</v>
      </c>
      <c r="O113" s="99"/>
    </row>
    <row r="114" spans="4:15" x14ac:dyDescent="0.15">
      <c r="D114" s="40" t="str">
        <f>年报10送X筛选!U114</f>
        <v>600559.SH</v>
      </c>
      <c r="E114" s="40" t="str">
        <f>年报10送X筛选!V114</f>
        <v>老白干酒</v>
      </c>
      <c r="F114" s="168" t="s">
        <v>5916</v>
      </c>
      <c r="G114" s="168" t="s">
        <v>13677</v>
      </c>
      <c r="H114" s="168" t="s">
        <v>5940</v>
      </c>
      <c r="K114" s="168">
        <f>年报10送X筛选!AA114</f>
        <v>0</v>
      </c>
      <c r="L114" s="168">
        <f>年报10送X筛选!AB114</f>
        <v>0</v>
      </c>
      <c r="O114" s="99"/>
    </row>
    <row r="115" spans="4:15" x14ac:dyDescent="0.15">
      <c r="D115" s="40" t="str">
        <f>年报10送X筛选!U115</f>
        <v>603022.SH</v>
      </c>
      <c r="E115" s="40" t="str">
        <f>年报10送X筛选!V115</f>
        <v>新通联</v>
      </c>
      <c r="F115" s="168" t="s">
        <v>5963</v>
      </c>
      <c r="G115" s="168" t="s">
        <v>5955</v>
      </c>
      <c r="H115" s="168" t="s">
        <v>5959</v>
      </c>
      <c r="K115" s="168">
        <f>年报10送X筛选!AA115</f>
        <v>0</v>
      </c>
      <c r="L115" s="168">
        <f>年报10送X筛选!AB115</f>
        <v>0</v>
      </c>
      <c r="O115" s="99"/>
    </row>
    <row r="116" spans="4:15" x14ac:dyDescent="0.15">
      <c r="D116" s="40" t="str">
        <f>年报10送X筛选!U116</f>
        <v>603111.SH</v>
      </c>
      <c r="E116" s="40" t="str">
        <f>年报10送X筛选!V116</f>
        <v>康尼机电</v>
      </c>
      <c r="F116" s="168" t="s">
        <v>13716</v>
      </c>
      <c r="G116" s="168" t="s">
        <v>13671</v>
      </c>
      <c r="H116" s="168" t="s">
        <v>5910</v>
      </c>
      <c r="K116" s="168">
        <f>年报10送X筛选!AA116</f>
        <v>0</v>
      </c>
      <c r="L116" s="168">
        <f>年报10送X筛选!AB116</f>
        <v>0</v>
      </c>
      <c r="O116" s="99"/>
    </row>
    <row r="117" spans="4:15" x14ac:dyDescent="0.15">
      <c r="D117" s="40" t="str">
        <f>年报10送X筛选!U117</f>
        <v>603369.SH</v>
      </c>
      <c r="E117" s="40" t="str">
        <f>年报10送X筛选!V117</f>
        <v>今世缘</v>
      </c>
      <c r="F117" s="168" t="s">
        <v>5932</v>
      </c>
      <c r="G117" s="168" t="s">
        <v>5914</v>
      </c>
      <c r="H117" s="168" t="s">
        <v>5955</v>
      </c>
      <c r="K117" s="168">
        <f>年报10送X筛选!AA117</f>
        <v>0</v>
      </c>
      <c r="L117" s="168">
        <f>年报10送X筛选!AB117</f>
        <v>0</v>
      </c>
      <c r="O117" s="99"/>
    </row>
    <row r="118" spans="4:15" x14ac:dyDescent="0.15">
      <c r="D118" s="40" t="str">
        <f>年报10送X筛选!U118</f>
        <v>603703.SH</v>
      </c>
      <c r="E118" s="40" t="str">
        <f>年报10送X筛选!V118</f>
        <v>盛洋科技</v>
      </c>
      <c r="F118" s="168" t="s">
        <v>13717</v>
      </c>
      <c r="G118" s="168" t="s">
        <v>5947</v>
      </c>
      <c r="H118" s="168" t="s">
        <v>5910</v>
      </c>
      <c r="K118" s="168">
        <f>年报10送X筛选!AA118</f>
        <v>0</v>
      </c>
      <c r="L118" s="168">
        <f>年报10送X筛选!AB118</f>
        <v>0</v>
      </c>
      <c r="O118" s="99"/>
    </row>
    <row r="119" spans="4:15" x14ac:dyDescent="0.15">
      <c r="D119" s="40" t="str">
        <f>年报10送X筛选!U119</f>
        <v>603778.SH</v>
      </c>
      <c r="E119" s="40" t="str">
        <f>年报10送X筛选!V119</f>
        <v>乾景园林</v>
      </c>
      <c r="F119" s="168" t="s">
        <v>5913</v>
      </c>
      <c r="G119" s="168" t="s">
        <v>5907</v>
      </c>
      <c r="H119" s="168" t="s">
        <v>5926</v>
      </c>
      <c r="K119" s="168">
        <f>年报10送X筛选!AA119</f>
        <v>0</v>
      </c>
      <c r="L119" s="168">
        <f>年报10送X筛选!AB119</f>
        <v>0</v>
      </c>
      <c r="O119" s="99"/>
    </row>
    <row r="120" spans="4:15" x14ac:dyDescent="0.15">
      <c r="D120" s="40">
        <f>年报10送X筛选!U120</f>
        <v>0</v>
      </c>
      <c r="E120" s="40">
        <f>年报10送X筛选!V120</f>
        <v>0</v>
      </c>
      <c r="F120" s="168" t="s">
        <v>5898</v>
      </c>
      <c r="G120" s="168" t="s">
        <v>5898</v>
      </c>
      <c r="H120" s="168" t="s">
        <v>5898</v>
      </c>
      <c r="K120" s="168">
        <f>年报10送X筛选!AA120</f>
        <v>0</v>
      </c>
      <c r="L120" s="168">
        <f>年报10送X筛选!AB120</f>
        <v>0</v>
      </c>
      <c r="O120" s="99"/>
    </row>
    <row r="121" spans="4:15" x14ac:dyDescent="0.15">
      <c r="D121" s="40">
        <f>年报10送X筛选!U121</f>
        <v>0</v>
      </c>
      <c r="E121" s="40">
        <f>年报10送X筛选!V121</f>
        <v>0</v>
      </c>
      <c r="F121" s="168" t="s">
        <v>5898</v>
      </c>
      <c r="G121" s="168" t="s">
        <v>5898</v>
      </c>
      <c r="H121" s="168" t="s">
        <v>5898</v>
      </c>
      <c r="K121" s="168">
        <f>年报10送X筛选!AA121</f>
        <v>0</v>
      </c>
      <c r="L121" s="168">
        <f>年报10送X筛选!AB121</f>
        <v>0</v>
      </c>
      <c r="O121" s="99"/>
    </row>
    <row r="122" spans="4:15" x14ac:dyDescent="0.15">
      <c r="D122" s="40">
        <f>年报10送X筛选!U122</f>
        <v>0</v>
      </c>
      <c r="E122" s="40">
        <f>年报10送X筛选!V122</f>
        <v>0</v>
      </c>
      <c r="F122" s="168" t="s">
        <v>5898</v>
      </c>
      <c r="G122" s="168" t="s">
        <v>5898</v>
      </c>
      <c r="H122" s="168" t="s">
        <v>5898</v>
      </c>
      <c r="K122" s="168">
        <f>年报10送X筛选!AA122</f>
        <v>0</v>
      </c>
      <c r="L122" s="168">
        <f>年报10送X筛选!AB122</f>
        <v>0</v>
      </c>
      <c r="O122" s="99"/>
    </row>
    <row r="123" spans="4:15" x14ac:dyDescent="0.15">
      <c r="D123" s="40">
        <f>年报10送X筛选!U123</f>
        <v>0</v>
      </c>
      <c r="E123" s="40">
        <f>年报10送X筛选!V123</f>
        <v>0</v>
      </c>
      <c r="F123" s="168" t="s">
        <v>5898</v>
      </c>
      <c r="G123" s="168" t="s">
        <v>5898</v>
      </c>
      <c r="H123" s="168" t="s">
        <v>5898</v>
      </c>
      <c r="K123" s="168">
        <f>年报10送X筛选!AA123</f>
        <v>0</v>
      </c>
      <c r="L123" s="168">
        <f>年报10送X筛选!AB123</f>
        <v>0</v>
      </c>
      <c r="O123" s="99"/>
    </row>
    <row r="124" spans="4:15" x14ac:dyDescent="0.15">
      <c r="D124" s="40">
        <f>年报10送X筛选!U124</f>
        <v>0</v>
      </c>
      <c r="E124" s="40">
        <f>年报10送X筛选!V124</f>
        <v>0</v>
      </c>
      <c r="F124" s="168" t="s">
        <v>5898</v>
      </c>
      <c r="G124" s="168" t="s">
        <v>5898</v>
      </c>
      <c r="H124" s="168" t="s">
        <v>5898</v>
      </c>
      <c r="K124" s="168">
        <f>年报10送X筛选!AA124</f>
        <v>0</v>
      </c>
      <c r="L124" s="168">
        <f>年报10送X筛选!AB124</f>
        <v>0</v>
      </c>
      <c r="O124" s="99"/>
    </row>
    <row r="125" spans="4:15" x14ac:dyDescent="0.15">
      <c r="D125" s="40">
        <f>年报10送X筛选!U125</f>
        <v>0</v>
      </c>
      <c r="E125" s="40">
        <f>年报10送X筛选!V125</f>
        <v>0</v>
      </c>
      <c r="F125" s="168" t="s">
        <v>5898</v>
      </c>
      <c r="G125" s="168" t="s">
        <v>5898</v>
      </c>
      <c r="H125" s="168" t="s">
        <v>5898</v>
      </c>
      <c r="K125" s="168">
        <f>年报10送X筛选!AA125</f>
        <v>0</v>
      </c>
      <c r="L125" s="168">
        <f>年报10送X筛选!AB125</f>
        <v>0</v>
      </c>
      <c r="O125" s="99"/>
    </row>
    <row r="126" spans="4:15" x14ac:dyDescent="0.15">
      <c r="D126" s="40">
        <f>年报10送X筛选!U126</f>
        <v>0</v>
      </c>
      <c r="E126" s="40">
        <f>年报10送X筛选!V126</f>
        <v>0</v>
      </c>
      <c r="F126" s="168" t="s">
        <v>5898</v>
      </c>
      <c r="G126" s="168" t="s">
        <v>5898</v>
      </c>
      <c r="H126" s="168" t="s">
        <v>5898</v>
      </c>
      <c r="K126" s="168">
        <f>年报10送X筛选!AA126</f>
        <v>0</v>
      </c>
      <c r="L126" s="168">
        <f>年报10送X筛选!AB126</f>
        <v>0</v>
      </c>
      <c r="O126" s="99"/>
    </row>
    <row r="127" spans="4:15" x14ac:dyDescent="0.15">
      <c r="D127" s="40">
        <f>年报10送X筛选!U127</f>
        <v>0</v>
      </c>
      <c r="E127" s="40">
        <f>年报10送X筛选!V127</f>
        <v>0</v>
      </c>
      <c r="F127" s="168" t="s">
        <v>5898</v>
      </c>
      <c r="G127" s="168" t="s">
        <v>5898</v>
      </c>
      <c r="H127" s="168" t="s">
        <v>5898</v>
      </c>
      <c r="K127" s="168">
        <f>年报10送X筛选!AA127</f>
        <v>0</v>
      </c>
      <c r="L127" s="168">
        <f>年报10送X筛选!AB127</f>
        <v>0</v>
      </c>
      <c r="O127" s="99"/>
    </row>
    <row r="128" spans="4:15" x14ac:dyDescent="0.15">
      <c r="D128" s="40">
        <f>年报10送X筛选!U128</f>
        <v>0</v>
      </c>
      <c r="E128" s="40">
        <f>年报10送X筛选!V128</f>
        <v>0</v>
      </c>
      <c r="F128" s="168" t="s">
        <v>5898</v>
      </c>
      <c r="G128" s="168" t="s">
        <v>5898</v>
      </c>
      <c r="H128" s="168" t="s">
        <v>5898</v>
      </c>
      <c r="K128" s="168">
        <f>年报10送X筛选!AA128</f>
        <v>0</v>
      </c>
      <c r="L128" s="168">
        <f>年报10送X筛选!AB128</f>
        <v>0</v>
      </c>
      <c r="O128" s="99"/>
    </row>
    <row r="129" spans="4:15" x14ac:dyDescent="0.15">
      <c r="D129" s="40">
        <f>年报10送X筛选!U129</f>
        <v>0</v>
      </c>
      <c r="E129" s="40">
        <f>年报10送X筛选!V129</f>
        <v>0</v>
      </c>
      <c r="F129" s="168" t="s">
        <v>5898</v>
      </c>
      <c r="G129" s="168" t="s">
        <v>5898</v>
      </c>
      <c r="H129" s="168" t="s">
        <v>5898</v>
      </c>
      <c r="K129" s="168">
        <f>年报10送X筛选!AA129</f>
        <v>0</v>
      </c>
      <c r="L129" s="168">
        <f>年报10送X筛选!AB129</f>
        <v>0</v>
      </c>
      <c r="O129" s="99"/>
    </row>
    <row r="130" spans="4:15" x14ac:dyDescent="0.15">
      <c r="D130" s="40">
        <f>年报10送X筛选!U130</f>
        <v>0</v>
      </c>
      <c r="E130" s="40">
        <f>年报10送X筛选!V130</f>
        <v>0</v>
      </c>
      <c r="F130" s="168" t="s">
        <v>5898</v>
      </c>
      <c r="G130" s="168" t="s">
        <v>5898</v>
      </c>
      <c r="H130" s="168" t="s">
        <v>5898</v>
      </c>
      <c r="K130" s="168">
        <f>年报10送X筛选!AA130</f>
        <v>0</v>
      </c>
      <c r="L130" s="168">
        <f>年报10送X筛选!AB130</f>
        <v>0</v>
      </c>
      <c r="O130" s="99"/>
    </row>
    <row r="131" spans="4:15" x14ac:dyDescent="0.15">
      <c r="D131" s="40">
        <f>年报10送X筛选!U131</f>
        <v>0</v>
      </c>
      <c r="E131" s="40">
        <f>年报10送X筛选!V131</f>
        <v>0</v>
      </c>
      <c r="F131" s="168" t="s">
        <v>5898</v>
      </c>
      <c r="G131" s="168" t="s">
        <v>5898</v>
      </c>
      <c r="H131" s="168" t="s">
        <v>5898</v>
      </c>
      <c r="K131" s="168">
        <f>年报10送X筛选!AA131</f>
        <v>0</v>
      </c>
      <c r="L131" s="168">
        <f>年报10送X筛选!AB131</f>
        <v>0</v>
      </c>
      <c r="O131" s="99"/>
    </row>
    <row r="132" spans="4:15" x14ac:dyDescent="0.15">
      <c r="D132" s="40">
        <f>年报10送X筛选!U132</f>
        <v>0</v>
      </c>
      <c r="E132" s="40">
        <f>年报10送X筛选!V132</f>
        <v>0</v>
      </c>
      <c r="F132" s="168" t="s">
        <v>5898</v>
      </c>
      <c r="G132" s="168" t="s">
        <v>5898</v>
      </c>
      <c r="H132" s="168" t="s">
        <v>5898</v>
      </c>
      <c r="K132" s="168">
        <f>年报10送X筛选!AA132</f>
        <v>0</v>
      </c>
      <c r="L132" s="168">
        <f>年报10送X筛选!AB132</f>
        <v>0</v>
      </c>
      <c r="O132" s="99"/>
    </row>
    <row r="133" spans="4:15" x14ac:dyDescent="0.15">
      <c r="D133" s="40">
        <f>年报10送X筛选!U133</f>
        <v>0</v>
      </c>
      <c r="E133" s="40">
        <f>年报10送X筛选!V133</f>
        <v>0</v>
      </c>
      <c r="F133" s="168" t="s">
        <v>5898</v>
      </c>
      <c r="G133" s="168" t="s">
        <v>5898</v>
      </c>
      <c r="H133" s="168" t="s">
        <v>5898</v>
      </c>
      <c r="K133" s="168">
        <f>年报10送X筛选!AA133</f>
        <v>0</v>
      </c>
      <c r="L133" s="168">
        <f>年报10送X筛选!AB133</f>
        <v>0</v>
      </c>
      <c r="O133" s="99"/>
    </row>
    <row r="134" spans="4:15" x14ac:dyDescent="0.15">
      <c r="D134" s="40">
        <f>年报10送X筛选!U134</f>
        <v>0</v>
      </c>
      <c r="E134" s="40">
        <f>年报10送X筛选!V134</f>
        <v>0</v>
      </c>
      <c r="F134" s="168" t="s">
        <v>5898</v>
      </c>
      <c r="G134" s="168" t="s">
        <v>5898</v>
      </c>
      <c r="H134" s="168" t="s">
        <v>5898</v>
      </c>
      <c r="K134" s="168">
        <f>年报10送X筛选!AA134</f>
        <v>0</v>
      </c>
      <c r="L134" s="168">
        <f>年报10送X筛选!AB134</f>
        <v>0</v>
      </c>
      <c r="O134" s="99"/>
    </row>
    <row r="135" spans="4:15" x14ac:dyDescent="0.15">
      <c r="D135" s="40">
        <f>年报10送X筛选!U135</f>
        <v>0</v>
      </c>
      <c r="E135" s="40">
        <f>年报10送X筛选!V135</f>
        <v>0</v>
      </c>
      <c r="F135" s="168" t="s">
        <v>5898</v>
      </c>
      <c r="G135" s="168" t="s">
        <v>5898</v>
      </c>
      <c r="H135" s="168" t="s">
        <v>5898</v>
      </c>
      <c r="K135" s="168">
        <f>年报10送X筛选!AA135</f>
        <v>0</v>
      </c>
      <c r="L135" s="168">
        <f>年报10送X筛选!AB135</f>
        <v>0</v>
      </c>
      <c r="O135" s="99"/>
    </row>
    <row r="136" spans="4:15" x14ac:dyDescent="0.15">
      <c r="D136" s="40">
        <f>年报10送X筛选!U136</f>
        <v>0</v>
      </c>
      <c r="E136" s="40">
        <f>年报10送X筛选!V136</f>
        <v>0</v>
      </c>
      <c r="F136" s="168" t="s">
        <v>5898</v>
      </c>
      <c r="G136" s="168" t="s">
        <v>5898</v>
      </c>
      <c r="H136" s="168" t="s">
        <v>5898</v>
      </c>
      <c r="K136" s="168">
        <f>年报10送X筛选!AA136</f>
        <v>0</v>
      </c>
      <c r="L136" s="168">
        <f>年报10送X筛选!AB136</f>
        <v>0</v>
      </c>
      <c r="O136" s="99"/>
    </row>
    <row r="137" spans="4:15" x14ac:dyDescent="0.15">
      <c r="D137" s="40">
        <f>年报10送X筛选!U137</f>
        <v>0</v>
      </c>
      <c r="E137" s="40">
        <f>年报10送X筛选!V137</f>
        <v>0</v>
      </c>
      <c r="F137" s="168" t="s">
        <v>5898</v>
      </c>
      <c r="G137" s="168" t="s">
        <v>5898</v>
      </c>
      <c r="H137" s="168" t="s">
        <v>5898</v>
      </c>
      <c r="K137" s="168">
        <f>年报10送X筛选!AA137</f>
        <v>0</v>
      </c>
      <c r="L137" s="168">
        <f>年报10送X筛选!AB137</f>
        <v>0</v>
      </c>
      <c r="O137" s="99"/>
    </row>
    <row r="138" spans="4:15" x14ac:dyDescent="0.15">
      <c r="D138" s="40">
        <f>年报10送X筛选!U138</f>
        <v>0</v>
      </c>
      <c r="E138" s="40">
        <f>年报10送X筛选!V138</f>
        <v>0</v>
      </c>
      <c r="F138" s="168" t="s">
        <v>5898</v>
      </c>
      <c r="G138" s="168" t="s">
        <v>5898</v>
      </c>
      <c r="H138" s="168" t="s">
        <v>5898</v>
      </c>
      <c r="K138" s="168">
        <f>年报10送X筛选!AA138</f>
        <v>0</v>
      </c>
      <c r="L138" s="168">
        <f>年报10送X筛选!AB138</f>
        <v>0</v>
      </c>
      <c r="O138" s="99"/>
    </row>
    <row r="139" spans="4:15" x14ac:dyDescent="0.15">
      <c r="D139" s="40">
        <f>年报10送X筛选!U139</f>
        <v>0</v>
      </c>
      <c r="E139" s="40">
        <f>年报10送X筛选!V139</f>
        <v>0</v>
      </c>
      <c r="F139" s="168" t="s">
        <v>5898</v>
      </c>
      <c r="G139" s="168" t="s">
        <v>5898</v>
      </c>
      <c r="H139" s="168" t="s">
        <v>5898</v>
      </c>
      <c r="K139" s="168">
        <f>年报10送X筛选!AA139</f>
        <v>0</v>
      </c>
      <c r="L139" s="168">
        <f>年报10送X筛选!AB139</f>
        <v>0</v>
      </c>
      <c r="O139" s="99"/>
    </row>
    <row r="140" spans="4:15" x14ac:dyDescent="0.15">
      <c r="D140" s="40">
        <f>年报10送X筛选!U140</f>
        <v>0</v>
      </c>
      <c r="E140" s="40">
        <f>年报10送X筛选!V140</f>
        <v>0</v>
      </c>
      <c r="F140" s="168" t="s">
        <v>5898</v>
      </c>
      <c r="G140" s="168" t="s">
        <v>5898</v>
      </c>
      <c r="H140" s="168" t="s">
        <v>5898</v>
      </c>
      <c r="K140" s="168">
        <f>年报10送X筛选!AA140</f>
        <v>0</v>
      </c>
      <c r="L140" s="168">
        <f>年报10送X筛选!AB140</f>
        <v>0</v>
      </c>
      <c r="O140" s="99"/>
    </row>
    <row r="141" spans="4:15" x14ac:dyDescent="0.15">
      <c r="D141" s="40">
        <f>年报10送X筛选!U141</f>
        <v>0</v>
      </c>
      <c r="E141" s="40">
        <f>年报10送X筛选!V141</f>
        <v>0</v>
      </c>
      <c r="F141" s="168" t="s">
        <v>5898</v>
      </c>
      <c r="G141" s="168" t="s">
        <v>5898</v>
      </c>
      <c r="H141" s="168" t="s">
        <v>5898</v>
      </c>
      <c r="K141" s="168">
        <f>年报10送X筛选!AA141</f>
        <v>0</v>
      </c>
      <c r="L141" s="168">
        <f>年报10送X筛选!AB141</f>
        <v>0</v>
      </c>
      <c r="O141" s="99"/>
    </row>
    <row r="142" spans="4:15" x14ac:dyDescent="0.15">
      <c r="D142" s="40">
        <f>年报10送X筛选!U142</f>
        <v>0</v>
      </c>
      <c r="E142" s="40">
        <f>年报10送X筛选!V142</f>
        <v>0</v>
      </c>
      <c r="F142" s="168" t="s">
        <v>5898</v>
      </c>
      <c r="G142" s="168" t="s">
        <v>5898</v>
      </c>
      <c r="H142" s="168" t="s">
        <v>5898</v>
      </c>
      <c r="K142" s="168">
        <f>年报10送X筛选!AA142</f>
        <v>0</v>
      </c>
      <c r="L142" s="168">
        <f>年报10送X筛选!AB142</f>
        <v>0</v>
      </c>
      <c r="O142" s="99"/>
    </row>
    <row r="143" spans="4:15" x14ac:dyDescent="0.15">
      <c r="D143" s="40">
        <f>年报10送X筛选!U143</f>
        <v>0</v>
      </c>
      <c r="E143" s="40">
        <f>年报10送X筛选!V143</f>
        <v>0</v>
      </c>
      <c r="F143" s="168" t="s">
        <v>5898</v>
      </c>
      <c r="G143" s="168" t="s">
        <v>5898</v>
      </c>
      <c r="H143" s="168" t="s">
        <v>5898</v>
      </c>
      <c r="K143" s="168">
        <f>年报10送X筛选!AA143</f>
        <v>0</v>
      </c>
      <c r="L143" s="168">
        <f>年报10送X筛选!AB143</f>
        <v>0</v>
      </c>
      <c r="O143" s="99"/>
    </row>
    <row r="144" spans="4:15" x14ac:dyDescent="0.15">
      <c r="D144" s="40">
        <f>年报10送X筛选!U144</f>
        <v>0</v>
      </c>
      <c r="E144" s="40">
        <f>年报10送X筛选!V144</f>
        <v>0</v>
      </c>
      <c r="F144" s="168" t="s">
        <v>5898</v>
      </c>
      <c r="G144" s="168" t="s">
        <v>5898</v>
      </c>
      <c r="H144" s="168" t="s">
        <v>5898</v>
      </c>
      <c r="K144" s="168">
        <f>年报10送X筛选!AA144</f>
        <v>0</v>
      </c>
      <c r="L144" s="168">
        <f>年报10送X筛选!AB144</f>
        <v>0</v>
      </c>
      <c r="O144" s="99"/>
    </row>
    <row r="145" spans="4:15" x14ac:dyDescent="0.15">
      <c r="D145" s="40">
        <f>年报10送X筛选!U145</f>
        <v>0</v>
      </c>
      <c r="E145" s="40">
        <f>年报10送X筛选!V145</f>
        <v>0</v>
      </c>
      <c r="F145" s="168" t="s">
        <v>5898</v>
      </c>
      <c r="G145" s="168" t="s">
        <v>5898</v>
      </c>
      <c r="H145" s="168" t="s">
        <v>5898</v>
      </c>
      <c r="K145" s="168">
        <f>年报10送X筛选!AA145</f>
        <v>0</v>
      </c>
      <c r="L145" s="168">
        <f>年报10送X筛选!AB145</f>
        <v>0</v>
      </c>
      <c r="O145" s="99"/>
    </row>
    <row r="146" spans="4:15" x14ac:dyDescent="0.15">
      <c r="D146" s="40">
        <f>年报10送X筛选!U146</f>
        <v>0</v>
      </c>
      <c r="E146" s="40">
        <f>年报10送X筛选!V146</f>
        <v>0</v>
      </c>
      <c r="F146" s="168" t="s">
        <v>5898</v>
      </c>
      <c r="G146" s="168" t="s">
        <v>5898</v>
      </c>
      <c r="H146" s="168" t="s">
        <v>5898</v>
      </c>
      <c r="K146" s="168">
        <f>年报10送X筛选!AA146</f>
        <v>0</v>
      </c>
      <c r="L146" s="168">
        <f>年报10送X筛选!AB146</f>
        <v>0</v>
      </c>
      <c r="O146" s="99"/>
    </row>
    <row r="147" spans="4:15" x14ac:dyDescent="0.15">
      <c r="D147" s="40">
        <f>年报10送X筛选!U147</f>
        <v>0</v>
      </c>
      <c r="E147" s="40">
        <f>年报10送X筛选!V147</f>
        <v>0</v>
      </c>
      <c r="F147" s="168" t="s">
        <v>5898</v>
      </c>
      <c r="G147" s="168" t="s">
        <v>5898</v>
      </c>
      <c r="H147" s="168" t="s">
        <v>5898</v>
      </c>
      <c r="K147" s="168">
        <f>年报10送X筛选!AA147</f>
        <v>0</v>
      </c>
      <c r="L147" s="168">
        <f>年报10送X筛选!AB147</f>
        <v>0</v>
      </c>
      <c r="O147" s="99"/>
    </row>
    <row r="148" spans="4:15" x14ac:dyDescent="0.15">
      <c r="D148" s="40">
        <f>年报10送X筛选!U148</f>
        <v>0</v>
      </c>
      <c r="E148" s="40">
        <f>年报10送X筛选!V148</f>
        <v>0</v>
      </c>
      <c r="F148" s="168" t="s">
        <v>5898</v>
      </c>
      <c r="G148" s="168" t="s">
        <v>5898</v>
      </c>
      <c r="H148" s="168" t="s">
        <v>5898</v>
      </c>
      <c r="K148" s="168">
        <f>年报10送X筛选!AA148</f>
        <v>0</v>
      </c>
      <c r="L148" s="168">
        <f>年报10送X筛选!AB148</f>
        <v>0</v>
      </c>
      <c r="O148" s="99"/>
    </row>
    <row r="149" spans="4:15" x14ac:dyDescent="0.15">
      <c r="D149" s="40">
        <f>年报10送X筛选!U149</f>
        <v>0</v>
      </c>
      <c r="E149" s="40">
        <f>年报10送X筛选!V149</f>
        <v>0</v>
      </c>
      <c r="F149" s="168" t="s">
        <v>5898</v>
      </c>
      <c r="G149" s="168" t="s">
        <v>5898</v>
      </c>
      <c r="H149" s="168" t="s">
        <v>5898</v>
      </c>
      <c r="K149" s="168">
        <f>年报10送X筛选!AA149</f>
        <v>0</v>
      </c>
      <c r="L149" s="168">
        <f>年报10送X筛选!AB149</f>
        <v>0</v>
      </c>
      <c r="O149" s="99"/>
    </row>
    <row r="150" spans="4:15" x14ac:dyDescent="0.15">
      <c r="D150" s="40">
        <f>年报10送X筛选!U150</f>
        <v>0</v>
      </c>
      <c r="E150" s="40">
        <f>年报10送X筛选!V150</f>
        <v>0</v>
      </c>
      <c r="F150" s="168" t="s">
        <v>5898</v>
      </c>
      <c r="G150" s="168" t="s">
        <v>5898</v>
      </c>
      <c r="H150" s="168" t="s">
        <v>5898</v>
      </c>
      <c r="K150" s="168">
        <f>年报10送X筛选!AA150</f>
        <v>0</v>
      </c>
      <c r="L150" s="168">
        <f>年报10送X筛选!AB150</f>
        <v>0</v>
      </c>
      <c r="O150" s="99"/>
    </row>
    <row r="151" spans="4:15" x14ac:dyDescent="0.15">
      <c r="D151" s="40">
        <f>年报10送X筛选!U151</f>
        <v>0</v>
      </c>
      <c r="E151" s="40">
        <f>年报10送X筛选!V151</f>
        <v>0</v>
      </c>
      <c r="F151" s="168" t="s">
        <v>5898</v>
      </c>
      <c r="G151" s="168" t="s">
        <v>5898</v>
      </c>
      <c r="H151" s="168" t="s">
        <v>5898</v>
      </c>
      <c r="K151" s="168">
        <f>年报10送X筛选!AA151</f>
        <v>0</v>
      </c>
      <c r="L151" s="168">
        <f>年报10送X筛选!AB151</f>
        <v>0</v>
      </c>
      <c r="O151" s="99"/>
    </row>
    <row r="152" spans="4:15" x14ac:dyDescent="0.15">
      <c r="D152" s="40">
        <f>年报10送X筛选!U152</f>
        <v>0</v>
      </c>
      <c r="E152" s="40">
        <f>年报10送X筛选!V152</f>
        <v>0</v>
      </c>
      <c r="F152" s="168" t="s">
        <v>5898</v>
      </c>
      <c r="G152" s="168" t="s">
        <v>5898</v>
      </c>
      <c r="H152" s="168" t="s">
        <v>5898</v>
      </c>
      <c r="K152" s="168">
        <f>年报10送X筛选!AA152</f>
        <v>0</v>
      </c>
      <c r="L152" s="168">
        <f>年报10送X筛选!AB152</f>
        <v>0</v>
      </c>
      <c r="O152" s="99"/>
    </row>
    <row r="153" spans="4:15" x14ac:dyDescent="0.15">
      <c r="D153" s="40">
        <f>年报10送X筛选!U153</f>
        <v>0</v>
      </c>
      <c r="E153" s="40">
        <f>年报10送X筛选!V153</f>
        <v>0</v>
      </c>
      <c r="F153" s="168" t="s">
        <v>5898</v>
      </c>
      <c r="G153" s="168" t="s">
        <v>5898</v>
      </c>
      <c r="H153" s="168" t="s">
        <v>5898</v>
      </c>
      <c r="K153" s="168">
        <f>年报10送X筛选!AA153</f>
        <v>0</v>
      </c>
      <c r="L153" s="168">
        <f>年报10送X筛选!AB153</f>
        <v>0</v>
      </c>
      <c r="O153" s="99"/>
    </row>
    <row r="154" spans="4:15" x14ac:dyDescent="0.15">
      <c r="D154" s="40">
        <f>年报10送X筛选!U154</f>
        <v>0</v>
      </c>
      <c r="E154" s="40">
        <f>年报10送X筛选!V154</f>
        <v>0</v>
      </c>
      <c r="F154" s="168" t="s">
        <v>5898</v>
      </c>
      <c r="G154" s="168" t="s">
        <v>5898</v>
      </c>
      <c r="H154" s="168" t="s">
        <v>5898</v>
      </c>
      <c r="K154" s="168">
        <f>年报10送X筛选!AA154</f>
        <v>0</v>
      </c>
      <c r="L154" s="168">
        <f>年报10送X筛选!AB154</f>
        <v>0</v>
      </c>
      <c r="O154" s="99"/>
    </row>
    <row r="155" spans="4:15" x14ac:dyDescent="0.15">
      <c r="D155" s="40">
        <f>年报10送X筛选!U155</f>
        <v>0</v>
      </c>
      <c r="E155" s="40">
        <f>年报10送X筛选!V155</f>
        <v>0</v>
      </c>
      <c r="F155" s="168" t="s">
        <v>5898</v>
      </c>
      <c r="G155" s="168" t="s">
        <v>5898</v>
      </c>
      <c r="H155" s="168" t="s">
        <v>5898</v>
      </c>
      <c r="K155" s="168">
        <f>年报10送X筛选!AA155</f>
        <v>0</v>
      </c>
      <c r="L155" s="168">
        <f>年报10送X筛选!AB155</f>
        <v>0</v>
      </c>
      <c r="O155" s="99"/>
    </row>
    <row r="156" spans="4:15" x14ac:dyDescent="0.15">
      <c r="D156" s="40">
        <f>年报10送X筛选!U156</f>
        <v>0</v>
      </c>
      <c r="E156" s="40">
        <f>年报10送X筛选!V156</f>
        <v>0</v>
      </c>
      <c r="F156" s="168" t="s">
        <v>5898</v>
      </c>
      <c r="G156" s="168" t="s">
        <v>5898</v>
      </c>
      <c r="H156" s="168" t="s">
        <v>5898</v>
      </c>
      <c r="K156" s="168">
        <f>年报10送X筛选!AA156</f>
        <v>0</v>
      </c>
      <c r="L156" s="168">
        <f>年报10送X筛选!AB156</f>
        <v>0</v>
      </c>
      <c r="O156" s="99"/>
    </row>
    <row r="157" spans="4:15" x14ac:dyDescent="0.15">
      <c r="D157" s="40">
        <f>年报10送X筛选!U157</f>
        <v>0</v>
      </c>
      <c r="E157" s="40">
        <f>年报10送X筛选!V157</f>
        <v>0</v>
      </c>
      <c r="F157" s="168" t="s">
        <v>5898</v>
      </c>
      <c r="G157" s="168" t="s">
        <v>5898</v>
      </c>
      <c r="H157" s="168" t="s">
        <v>5898</v>
      </c>
      <c r="K157" s="168">
        <f>年报10送X筛选!AA157</f>
        <v>0</v>
      </c>
      <c r="L157" s="168">
        <f>年报10送X筛选!AB157</f>
        <v>0</v>
      </c>
      <c r="O157" s="99"/>
    </row>
    <row r="158" spans="4:15" x14ac:dyDescent="0.15">
      <c r="D158" s="40">
        <f>年报10送X筛选!U158</f>
        <v>0</v>
      </c>
      <c r="E158" s="40">
        <f>年报10送X筛选!V158</f>
        <v>0</v>
      </c>
      <c r="F158" s="168" t="s">
        <v>5898</v>
      </c>
      <c r="G158" s="168" t="s">
        <v>5898</v>
      </c>
      <c r="H158" s="168" t="s">
        <v>5898</v>
      </c>
      <c r="K158" s="168">
        <f>年报10送X筛选!AA158</f>
        <v>0</v>
      </c>
      <c r="L158" s="168">
        <f>年报10送X筛选!AB158</f>
        <v>0</v>
      </c>
      <c r="O158" s="99"/>
    </row>
    <row r="159" spans="4:15" x14ac:dyDescent="0.15">
      <c r="D159" s="40">
        <f>年报10送X筛选!U159</f>
        <v>0</v>
      </c>
      <c r="E159" s="40">
        <f>年报10送X筛选!V159</f>
        <v>0</v>
      </c>
      <c r="F159" s="168" t="s">
        <v>5898</v>
      </c>
      <c r="G159" s="168" t="s">
        <v>5898</v>
      </c>
      <c r="H159" s="168" t="s">
        <v>5898</v>
      </c>
      <c r="K159" s="168">
        <f>年报10送X筛选!AA159</f>
        <v>0</v>
      </c>
      <c r="L159" s="168">
        <f>年报10送X筛选!AB159</f>
        <v>0</v>
      </c>
      <c r="O159" s="99"/>
    </row>
    <row r="160" spans="4:15" x14ac:dyDescent="0.15">
      <c r="D160" s="40">
        <f>年报10送X筛选!U160</f>
        <v>0</v>
      </c>
      <c r="E160" s="40">
        <f>年报10送X筛选!V160</f>
        <v>0</v>
      </c>
      <c r="F160" s="168" t="s">
        <v>5898</v>
      </c>
      <c r="G160" s="168" t="s">
        <v>5898</v>
      </c>
      <c r="H160" s="168" t="s">
        <v>5898</v>
      </c>
      <c r="K160" s="168">
        <f>年报10送X筛选!AA160</f>
        <v>0</v>
      </c>
      <c r="L160" s="168">
        <f>年报10送X筛选!AB160</f>
        <v>0</v>
      </c>
      <c r="O160" s="99"/>
    </row>
    <row r="161" spans="4:15" x14ac:dyDescent="0.15">
      <c r="D161" s="40">
        <f>年报10送X筛选!U161</f>
        <v>0</v>
      </c>
      <c r="E161" s="40">
        <f>年报10送X筛选!V161</f>
        <v>0</v>
      </c>
      <c r="F161" s="168" t="s">
        <v>5898</v>
      </c>
      <c r="G161" s="168" t="s">
        <v>5898</v>
      </c>
      <c r="H161" s="168" t="s">
        <v>5898</v>
      </c>
      <c r="K161" s="168">
        <f>年报10送X筛选!AA161</f>
        <v>0</v>
      </c>
      <c r="L161" s="168">
        <f>年报10送X筛选!AB161</f>
        <v>0</v>
      </c>
      <c r="O161" s="99"/>
    </row>
    <row r="162" spans="4:15" x14ac:dyDescent="0.15">
      <c r="D162" s="40">
        <f>年报10送X筛选!U162</f>
        <v>0</v>
      </c>
      <c r="E162" s="40">
        <f>年报10送X筛选!V162</f>
        <v>0</v>
      </c>
      <c r="F162" s="168" t="s">
        <v>5898</v>
      </c>
      <c r="G162" s="168" t="s">
        <v>5898</v>
      </c>
      <c r="H162" s="168" t="s">
        <v>5898</v>
      </c>
      <c r="K162" s="168">
        <f>年报10送X筛选!AA162</f>
        <v>0</v>
      </c>
      <c r="L162" s="168">
        <f>年报10送X筛选!AB162</f>
        <v>0</v>
      </c>
      <c r="O162" s="99"/>
    </row>
    <row r="163" spans="4:15" x14ac:dyDescent="0.15">
      <c r="D163" s="40">
        <f>年报10送X筛选!U163</f>
        <v>0</v>
      </c>
      <c r="E163" s="40">
        <f>年报10送X筛选!V163</f>
        <v>0</v>
      </c>
      <c r="F163" s="168" t="s">
        <v>5898</v>
      </c>
      <c r="G163" s="168" t="s">
        <v>5898</v>
      </c>
      <c r="H163" s="168" t="s">
        <v>5898</v>
      </c>
      <c r="K163" s="168">
        <f>年报10送X筛选!AA163</f>
        <v>0</v>
      </c>
      <c r="L163" s="168">
        <f>年报10送X筛选!AB163</f>
        <v>0</v>
      </c>
      <c r="O163" s="99"/>
    </row>
    <row r="164" spans="4:15" x14ac:dyDescent="0.15">
      <c r="D164" s="40">
        <f>年报10送X筛选!U164</f>
        <v>0</v>
      </c>
      <c r="E164" s="40">
        <f>年报10送X筛选!V164</f>
        <v>0</v>
      </c>
      <c r="F164" s="168" t="s">
        <v>5898</v>
      </c>
      <c r="G164" s="168" t="s">
        <v>5898</v>
      </c>
      <c r="H164" s="168" t="s">
        <v>5898</v>
      </c>
      <c r="K164" s="168">
        <f>年报10送X筛选!AA164</f>
        <v>0</v>
      </c>
      <c r="L164" s="168">
        <f>年报10送X筛选!AB164</f>
        <v>0</v>
      </c>
      <c r="O164" s="99"/>
    </row>
    <row r="165" spans="4:15" x14ac:dyDescent="0.15">
      <c r="D165" s="40">
        <f>年报10送X筛选!U165</f>
        <v>0</v>
      </c>
      <c r="E165" s="40">
        <f>年报10送X筛选!V165</f>
        <v>0</v>
      </c>
      <c r="F165" s="168" t="s">
        <v>5898</v>
      </c>
      <c r="G165" s="168" t="s">
        <v>5898</v>
      </c>
      <c r="H165" s="168" t="s">
        <v>5898</v>
      </c>
      <c r="K165" s="168">
        <f>年报10送X筛选!AA165</f>
        <v>0</v>
      </c>
      <c r="L165" s="168">
        <f>年报10送X筛选!AB165</f>
        <v>0</v>
      </c>
      <c r="O165" s="99"/>
    </row>
    <row r="166" spans="4:15" x14ac:dyDescent="0.15">
      <c r="D166" s="40">
        <f>年报10送X筛选!U166</f>
        <v>0</v>
      </c>
      <c r="E166" s="40">
        <f>年报10送X筛选!V166</f>
        <v>0</v>
      </c>
      <c r="F166" s="168" t="s">
        <v>5898</v>
      </c>
      <c r="G166" s="168" t="s">
        <v>5898</v>
      </c>
      <c r="H166" s="168" t="s">
        <v>5898</v>
      </c>
      <c r="K166" s="168">
        <f>年报10送X筛选!AA166</f>
        <v>0</v>
      </c>
      <c r="L166" s="168">
        <f>年报10送X筛选!AB166</f>
        <v>0</v>
      </c>
      <c r="O166" s="99"/>
    </row>
    <row r="167" spans="4:15" x14ac:dyDescent="0.15">
      <c r="D167" s="40">
        <f>年报10送X筛选!U167</f>
        <v>0</v>
      </c>
      <c r="E167" s="40">
        <f>年报10送X筛选!V167</f>
        <v>0</v>
      </c>
      <c r="F167" s="168" t="s">
        <v>5898</v>
      </c>
      <c r="G167" s="168" t="s">
        <v>5898</v>
      </c>
      <c r="H167" s="168" t="s">
        <v>5898</v>
      </c>
      <c r="K167" s="168">
        <f>年报10送X筛选!AA167</f>
        <v>0</v>
      </c>
      <c r="L167" s="168">
        <f>年报10送X筛选!AB167</f>
        <v>0</v>
      </c>
      <c r="O167" s="99"/>
    </row>
    <row r="168" spans="4:15" x14ac:dyDescent="0.15">
      <c r="D168" s="40">
        <f>年报10送X筛选!U168</f>
        <v>0</v>
      </c>
      <c r="E168" s="40">
        <f>年报10送X筛选!V168</f>
        <v>0</v>
      </c>
      <c r="F168" s="168" t="s">
        <v>5898</v>
      </c>
      <c r="G168" s="168" t="s">
        <v>5898</v>
      </c>
      <c r="H168" s="168" t="s">
        <v>5898</v>
      </c>
      <c r="K168" s="168">
        <f>年报10送X筛选!AA168</f>
        <v>0</v>
      </c>
      <c r="L168" s="168">
        <f>年报10送X筛选!AB168</f>
        <v>0</v>
      </c>
      <c r="O168" s="99"/>
    </row>
    <row r="169" spans="4:15" x14ac:dyDescent="0.15">
      <c r="D169" s="40">
        <f>年报10送X筛选!U169</f>
        <v>0</v>
      </c>
      <c r="E169" s="40">
        <f>年报10送X筛选!V169</f>
        <v>0</v>
      </c>
      <c r="F169" s="168" t="s">
        <v>5898</v>
      </c>
      <c r="G169" s="168" t="s">
        <v>5898</v>
      </c>
      <c r="H169" s="168" t="s">
        <v>5898</v>
      </c>
      <c r="K169" s="168">
        <f>年报10送X筛选!AA169</f>
        <v>0</v>
      </c>
      <c r="L169" s="168">
        <f>年报10送X筛选!AB169</f>
        <v>0</v>
      </c>
      <c r="O169" s="99"/>
    </row>
    <row r="170" spans="4:15" x14ac:dyDescent="0.15">
      <c r="D170" s="40">
        <f>年报10送X筛选!U170</f>
        <v>0</v>
      </c>
      <c r="E170" s="40">
        <f>年报10送X筛选!V170</f>
        <v>0</v>
      </c>
      <c r="F170" s="168" t="s">
        <v>5898</v>
      </c>
      <c r="G170" s="168" t="s">
        <v>5898</v>
      </c>
      <c r="H170" s="168" t="s">
        <v>5898</v>
      </c>
      <c r="K170" s="168">
        <f>年报10送X筛选!AA170</f>
        <v>0</v>
      </c>
      <c r="L170" s="168">
        <f>年报10送X筛选!AB170</f>
        <v>0</v>
      </c>
      <c r="O170" s="99"/>
    </row>
    <row r="171" spans="4:15" x14ac:dyDescent="0.15">
      <c r="D171" s="40">
        <f>年报10送X筛选!U171</f>
        <v>0</v>
      </c>
      <c r="E171" s="40">
        <f>年报10送X筛选!V171</f>
        <v>0</v>
      </c>
      <c r="F171" s="168" t="s">
        <v>5898</v>
      </c>
      <c r="G171" s="168" t="s">
        <v>5898</v>
      </c>
      <c r="H171" s="168" t="s">
        <v>5898</v>
      </c>
      <c r="K171" s="168">
        <f>年报10送X筛选!AA171</f>
        <v>0</v>
      </c>
      <c r="L171" s="168">
        <f>年报10送X筛选!AB171</f>
        <v>0</v>
      </c>
      <c r="O171" s="99"/>
    </row>
    <row r="172" spans="4:15" x14ac:dyDescent="0.15">
      <c r="D172" s="40">
        <f>年报10送X筛选!U172</f>
        <v>0</v>
      </c>
      <c r="E172" s="40">
        <f>年报10送X筛选!V172</f>
        <v>0</v>
      </c>
      <c r="F172" s="168" t="s">
        <v>5898</v>
      </c>
      <c r="G172" s="168" t="s">
        <v>5898</v>
      </c>
      <c r="H172" s="168" t="s">
        <v>5898</v>
      </c>
      <c r="K172" s="168">
        <f>年报10送X筛选!AA172</f>
        <v>0</v>
      </c>
      <c r="L172" s="168">
        <f>年报10送X筛选!AB172</f>
        <v>0</v>
      </c>
      <c r="O172" s="99"/>
    </row>
    <row r="173" spans="4:15" x14ac:dyDescent="0.15">
      <c r="D173" s="40">
        <f>年报10送X筛选!U173</f>
        <v>0</v>
      </c>
      <c r="E173" s="40">
        <f>年报10送X筛选!V173</f>
        <v>0</v>
      </c>
      <c r="F173" s="168" t="s">
        <v>5898</v>
      </c>
      <c r="G173" s="168" t="s">
        <v>5898</v>
      </c>
      <c r="H173" s="168" t="s">
        <v>5898</v>
      </c>
      <c r="K173" s="168">
        <f>年报10送X筛选!AA173</f>
        <v>0</v>
      </c>
      <c r="L173" s="168">
        <f>年报10送X筛选!AB173</f>
        <v>0</v>
      </c>
      <c r="O173" s="99"/>
    </row>
    <row r="174" spans="4:15" x14ac:dyDescent="0.15">
      <c r="D174" s="40">
        <f>年报10送X筛选!U174</f>
        <v>0</v>
      </c>
      <c r="E174" s="40">
        <f>年报10送X筛选!V174</f>
        <v>0</v>
      </c>
      <c r="F174" s="168" t="s">
        <v>5898</v>
      </c>
      <c r="G174" s="168" t="s">
        <v>5898</v>
      </c>
      <c r="H174" s="168" t="s">
        <v>5898</v>
      </c>
      <c r="K174" s="168">
        <f>年报10送X筛选!AA174</f>
        <v>0</v>
      </c>
      <c r="L174" s="168">
        <f>年报10送X筛选!AB174</f>
        <v>0</v>
      </c>
      <c r="O174" s="99"/>
    </row>
    <row r="175" spans="4:15" x14ac:dyDescent="0.15">
      <c r="D175" s="40">
        <f>年报10送X筛选!U175</f>
        <v>0</v>
      </c>
      <c r="E175" s="40">
        <f>年报10送X筛选!V175</f>
        <v>0</v>
      </c>
      <c r="F175" s="168" t="s">
        <v>5898</v>
      </c>
      <c r="G175" s="168" t="s">
        <v>5898</v>
      </c>
      <c r="H175" s="168" t="s">
        <v>5898</v>
      </c>
      <c r="K175" s="168">
        <f>年报10送X筛选!AA175</f>
        <v>0</v>
      </c>
      <c r="L175" s="168">
        <f>年报10送X筛选!AB175</f>
        <v>0</v>
      </c>
      <c r="O175" s="99"/>
    </row>
    <row r="176" spans="4:15" x14ac:dyDescent="0.15">
      <c r="D176" s="40">
        <f>年报10送X筛选!U176</f>
        <v>0</v>
      </c>
      <c r="E176" s="40">
        <f>年报10送X筛选!V176</f>
        <v>0</v>
      </c>
      <c r="F176" s="168" t="s">
        <v>5898</v>
      </c>
      <c r="G176" s="168" t="s">
        <v>5898</v>
      </c>
      <c r="H176" s="168" t="s">
        <v>5898</v>
      </c>
      <c r="K176" s="168">
        <f>年报10送X筛选!AA176</f>
        <v>0</v>
      </c>
      <c r="L176" s="168">
        <f>年报10送X筛选!AB176</f>
        <v>0</v>
      </c>
      <c r="O176" s="99"/>
    </row>
    <row r="177" spans="4:15" x14ac:dyDescent="0.15">
      <c r="D177" s="40">
        <f>年报10送X筛选!U177</f>
        <v>0</v>
      </c>
      <c r="E177" s="40">
        <f>年报10送X筛选!V177</f>
        <v>0</v>
      </c>
      <c r="F177" s="168" t="s">
        <v>5898</v>
      </c>
      <c r="G177" s="168" t="s">
        <v>5898</v>
      </c>
      <c r="H177" s="168" t="s">
        <v>5898</v>
      </c>
      <c r="K177" s="168">
        <f>年报10送X筛选!AA177</f>
        <v>0</v>
      </c>
      <c r="L177" s="168">
        <f>年报10送X筛选!AB177</f>
        <v>0</v>
      </c>
      <c r="O177" s="99"/>
    </row>
    <row r="178" spans="4:15" x14ac:dyDescent="0.15">
      <c r="D178" s="40">
        <f>年报10送X筛选!U178</f>
        <v>0</v>
      </c>
      <c r="E178" s="40">
        <f>年报10送X筛选!V178</f>
        <v>0</v>
      </c>
      <c r="F178" s="168" t="s">
        <v>5898</v>
      </c>
      <c r="G178" s="168" t="s">
        <v>5898</v>
      </c>
      <c r="H178" s="168" t="s">
        <v>5898</v>
      </c>
      <c r="K178" s="168">
        <f>年报10送X筛选!AA178</f>
        <v>0</v>
      </c>
      <c r="L178" s="168">
        <f>年报10送X筛选!AB178</f>
        <v>0</v>
      </c>
      <c r="O178" s="99"/>
    </row>
    <row r="179" spans="4:15" x14ac:dyDescent="0.15">
      <c r="D179" s="40">
        <f>年报10送X筛选!U179</f>
        <v>0</v>
      </c>
      <c r="E179" s="40">
        <f>年报10送X筛选!V179</f>
        <v>0</v>
      </c>
      <c r="F179" s="168" t="s">
        <v>5898</v>
      </c>
      <c r="G179" s="168" t="s">
        <v>5898</v>
      </c>
      <c r="H179" s="168" t="s">
        <v>5898</v>
      </c>
      <c r="K179" s="168">
        <f>年报10送X筛选!AA179</f>
        <v>0</v>
      </c>
      <c r="L179" s="168">
        <f>年报10送X筛选!AB179</f>
        <v>0</v>
      </c>
      <c r="O179" s="99"/>
    </row>
    <row r="180" spans="4:15" x14ac:dyDescent="0.15">
      <c r="D180" s="40">
        <f>年报10送X筛选!U180</f>
        <v>0</v>
      </c>
      <c r="E180" s="40">
        <f>年报10送X筛选!V180</f>
        <v>0</v>
      </c>
      <c r="F180" s="168" t="s">
        <v>5898</v>
      </c>
      <c r="G180" s="168" t="s">
        <v>5898</v>
      </c>
      <c r="H180" s="168" t="s">
        <v>5898</v>
      </c>
      <c r="K180" s="168">
        <f>年报10送X筛选!AA180</f>
        <v>0</v>
      </c>
      <c r="L180" s="168">
        <f>年报10送X筛选!AB180</f>
        <v>0</v>
      </c>
      <c r="O180" s="99"/>
    </row>
    <row r="181" spans="4:15" x14ac:dyDescent="0.15">
      <c r="D181" s="40">
        <f>年报10送X筛选!U181</f>
        <v>0</v>
      </c>
      <c r="E181" s="40">
        <f>年报10送X筛选!V181</f>
        <v>0</v>
      </c>
      <c r="F181" s="168" t="s">
        <v>5898</v>
      </c>
      <c r="G181" s="168" t="s">
        <v>5898</v>
      </c>
      <c r="H181" s="168" t="s">
        <v>5898</v>
      </c>
      <c r="K181" s="168">
        <f>年报10送X筛选!AA181</f>
        <v>0</v>
      </c>
      <c r="L181" s="168">
        <f>年报10送X筛选!AB181</f>
        <v>0</v>
      </c>
      <c r="O181" s="99"/>
    </row>
    <row r="182" spans="4:15" x14ac:dyDescent="0.15">
      <c r="D182" s="40">
        <f>年报10送X筛选!U182</f>
        <v>0</v>
      </c>
      <c r="E182" s="40">
        <f>年报10送X筛选!V182</f>
        <v>0</v>
      </c>
      <c r="F182" s="168" t="s">
        <v>5898</v>
      </c>
      <c r="G182" s="168" t="s">
        <v>5898</v>
      </c>
      <c r="H182" s="168" t="s">
        <v>5898</v>
      </c>
      <c r="K182" s="168">
        <f>年报10送X筛选!AA182</f>
        <v>0</v>
      </c>
      <c r="L182" s="168">
        <f>年报10送X筛选!AB182</f>
        <v>0</v>
      </c>
      <c r="O182" s="99"/>
    </row>
    <row r="183" spans="4:15" x14ac:dyDescent="0.15">
      <c r="D183" s="40">
        <f>年报10送X筛选!U183</f>
        <v>0</v>
      </c>
      <c r="E183" s="40">
        <f>年报10送X筛选!V183</f>
        <v>0</v>
      </c>
      <c r="F183" s="168" t="s">
        <v>5898</v>
      </c>
      <c r="G183" s="168" t="s">
        <v>5898</v>
      </c>
      <c r="H183" s="168" t="s">
        <v>5898</v>
      </c>
      <c r="K183" s="168">
        <f>年报10送X筛选!AA183</f>
        <v>0</v>
      </c>
      <c r="L183" s="168">
        <f>年报10送X筛选!AB183</f>
        <v>0</v>
      </c>
      <c r="O183" s="99"/>
    </row>
    <row r="184" spans="4:15" x14ac:dyDescent="0.15">
      <c r="D184" s="40">
        <f>年报10送X筛选!U184</f>
        <v>0</v>
      </c>
      <c r="E184" s="40">
        <f>年报10送X筛选!V184</f>
        <v>0</v>
      </c>
      <c r="F184" s="168" t="s">
        <v>5898</v>
      </c>
      <c r="G184" s="168" t="s">
        <v>5898</v>
      </c>
      <c r="H184" s="168" t="s">
        <v>5898</v>
      </c>
      <c r="K184" s="168">
        <f>年报10送X筛选!AA184</f>
        <v>0</v>
      </c>
      <c r="L184" s="168">
        <f>年报10送X筛选!AB184</f>
        <v>0</v>
      </c>
      <c r="O184" s="99"/>
    </row>
    <row r="185" spans="4:15" x14ac:dyDescent="0.15">
      <c r="D185" s="40">
        <f>年报10送X筛选!U185</f>
        <v>0</v>
      </c>
      <c r="E185" s="40">
        <f>年报10送X筛选!V185</f>
        <v>0</v>
      </c>
      <c r="F185" s="168" t="s">
        <v>5898</v>
      </c>
      <c r="G185" s="168" t="s">
        <v>5898</v>
      </c>
      <c r="H185" s="168" t="s">
        <v>5898</v>
      </c>
      <c r="K185" s="168">
        <f>年报10送X筛选!AA185</f>
        <v>0</v>
      </c>
      <c r="L185" s="168">
        <f>年报10送X筛选!AB185</f>
        <v>0</v>
      </c>
      <c r="O185" s="99"/>
    </row>
    <row r="186" spans="4:15" x14ac:dyDescent="0.15">
      <c r="D186" s="40">
        <f>年报10送X筛选!U186</f>
        <v>0</v>
      </c>
      <c r="E186" s="40">
        <f>年报10送X筛选!V186</f>
        <v>0</v>
      </c>
      <c r="F186" s="168" t="s">
        <v>5898</v>
      </c>
      <c r="G186" s="168" t="s">
        <v>5898</v>
      </c>
      <c r="H186" s="168" t="s">
        <v>5898</v>
      </c>
      <c r="K186" s="168">
        <f>年报10送X筛选!AA186</f>
        <v>0</v>
      </c>
      <c r="L186" s="168">
        <f>年报10送X筛选!AB186</f>
        <v>0</v>
      </c>
      <c r="O186" s="99"/>
    </row>
    <row r="187" spans="4:15" x14ac:dyDescent="0.15">
      <c r="D187" s="40">
        <f>年报10送X筛选!U187</f>
        <v>0</v>
      </c>
      <c r="E187" s="40">
        <f>年报10送X筛选!V187</f>
        <v>0</v>
      </c>
      <c r="F187" s="168" t="s">
        <v>5898</v>
      </c>
      <c r="G187" s="168" t="s">
        <v>5898</v>
      </c>
      <c r="H187" s="168" t="s">
        <v>5898</v>
      </c>
      <c r="K187" s="168">
        <f>年报10送X筛选!AA187</f>
        <v>0</v>
      </c>
      <c r="L187" s="168">
        <f>年报10送X筛选!AB187</f>
        <v>0</v>
      </c>
      <c r="O187" s="99"/>
    </row>
    <row r="188" spans="4:15" x14ac:dyDescent="0.15">
      <c r="D188" s="40">
        <f>年报10送X筛选!U188</f>
        <v>0</v>
      </c>
      <c r="E188" s="40">
        <f>年报10送X筛选!V188</f>
        <v>0</v>
      </c>
      <c r="F188" s="168" t="s">
        <v>5898</v>
      </c>
      <c r="G188" s="168" t="s">
        <v>5898</v>
      </c>
      <c r="H188" s="168" t="s">
        <v>5898</v>
      </c>
      <c r="K188" s="168">
        <f>年报10送X筛选!AA188</f>
        <v>0</v>
      </c>
      <c r="L188" s="168">
        <f>年报10送X筛选!AB188</f>
        <v>0</v>
      </c>
      <c r="O188" s="99"/>
    </row>
    <row r="189" spans="4:15" x14ac:dyDescent="0.15">
      <c r="D189" s="40">
        <f>年报10送X筛选!U189</f>
        <v>0</v>
      </c>
      <c r="E189" s="40">
        <f>年报10送X筛选!V189</f>
        <v>0</v>
      </c>
      <c r="F189" s="168" t="s">
        <v>5898</v>
      </c>
      <c r="G189" s="168" t="s">
        <v>5898</v>
      </c>
      <c r="H189" s="168" t="s">
        <v>5898</v>
      </c>
      <c r="K189" s="168">
        <f>年报10送X筛选!AA189</f>
        <v>0</v>
      </c>
      <c r="L189" s="168">
        <f>年报10送X筛选!AB189</f>
        <v>0</v>
      </c>
      <c r="O189" s="99"/>
    </row>
    <row r="190" spans="4:15" x14ac:dyDescent="0.15">
      <c r="D190" s="40">
        <f>年报10送X筛选!U190</f>
        <v>0</v>
      </c>
      <c r="E190" s="40">
        <f>年报10送X筛选!V190</f>
        <v>0</v>
      </c>
      <c r="F190" s="168" t="s">
        <v>5898</v>
      </c>
      <c r="G190" s="168" t="s">
        <v>5898</v>
      </c>
      <c r="H190" s="168" t="s">
        <v>5898</v>
      </c>
      <c r="K190" s="168">
        <f>年报10送X筛选!AA190</f>
        <v>0</v>
      </c>
      <c r="L190" s="168">
        <f>年报10送X筛选!AB190</f>
        <v>0</v>
      </c>
      <c r="O190" s="99"/>
    </row>
    <row r="191" spans="4:15" x14ac:dyDescent="0.15">
      <c r="D191" s="40">
        <f>年报10送X筛选!U191</f>
        <v>0</v>
      </c>
      <c r="E191" s="40">
        <f>年报10送X筛选!V191</f>
        <v>0</v>
      </c>
      <c r="F191" s="168" t="s">
        <v>5898</v>
      </c>
      <c r="G191" s="168" t="s">
        <v>5898</v>
      </c>
      <c r="H191" s="168" t="s">
        <v>5898</v>
      </c>
      <c r="K191" s="168">
        <f>年报10送X筛选!AA191</f>
        <v>0</v>
      </c>
      <c r="L191" s="168">
        <f>年报10送X筛选!AB191</f>
        <v>0</v>
      </c>
      <c r="O191" s="99"/>
    </row>
    <row r="192" spans="4:15" x14ac:dyDescent="0.15">
      <c r="D192" s="40">
        <f>年报10送X筛选!U192</f>
        <v>0</v>
      </c>
      <c r="E192" s="40">
        <f>年报10送X筛选!V192</f>
        <v>0</v>
      </c>
      <c r="F192" s="168" t="s">
        <v>5898</v>
      </c>
      <c r="G192" s="168" t="s">
        <v>5898</v>
      </c>
      <c r="H192" s="168" t="s">
        <v>5898</v>
      </c>
      <c r="K192" s="168">
        <f>年报10送X筛选!AA192</f>
        <v>0</v>
      </c>
      <c r="L192" s="168">
        <f>年报10送X筛选!AB192</f>
        <v>0</v>
      </c>
      <c r="O192" s="99"/>
    </row>
    <row r="193" spans="4:15" x14ac:dyDescent="0.15">
      <c r="D193" s="40">
        <f>年报10送X筛选!U193</f>
        <v>0</v>
      </c>
      <c r="E193" s="40">
        <f>年报10送X筛选!V193</f>
        <v>0</v>
      </c>
      <c r="F193" s="168" t="s">
        <v>5898</v>
      </c>
      <c r="G193" s="168" t="s">
        <v>5898</v>
      </c>
      <c r="H193" s="168" t="s">
        <v>5898</v>
      </c>
      <c r="K193" s="168">
        <f>年报10送X筛选!AA193</f>
        <v>0</v>
      </c>
      <c r="L193" s="168">
        <f>年报10送X筛选!AB193</f>
        <v>0</v>
      </c>
      <c r="O193" s="99"/>
    </row>
    <row r="194" spans="4:15" x14ac:dyDescent="0.15">
      <c r="D194" s="40">
        <f>年报10送X筛选!U194</f>
        <v>0</v>
      </c>
      <c r="E194" s="40">
        <f>年报10送X筛选!V194</f>
        <v>0</v>
      </c>
      <c r="F194" s="168" t="s">
        <v>5898</v>
      </c>
      <c r="G194" s="168" t="s">
        <v>5898</v>
      </c>
      <c r="H194" s="168" t="s">
        <v>5898</v>
      </c>
      <c r="K194" s="168">
        <f>年报10送X筛选!AA194</f>
        <v>0</v>
      </c>
      <c r="L194" s="168">
        <f>年报10送X筛选!AB194</f>
        <v>0</v>
      </c>
      <c r="O194" s="99"/>
    </row>
    <row r="195" spans="4:15" x14ac:dyDescent="0.15">
      <c r="D195" s="40">
        <f>年报10送X筛选!U195</f>
        <v>0</v>
      </c>
      <c r="E195" s="40">
        <f>年报10送X筛选!V195</f>
        <v>0</v>
      </c>
      <c r="F195" s="168" t="s">
        <v>5898</v>
      </c>
      <c r="G195" s="168" t="s">
        <v>5898</v>
      </c>
      <c r="H195" s="168" t="s">
        <v>5898</v>
      </c>
      <c r="K195" s="168">
        <f>年报10送X筛选!AA195</f>
        <v>0</v>
      </c>
      <c r="L195" s="168">
        <f>年报10送X筛选!AB195</f>
        <v>0</v>
      </c>
      <c r="O195" s="99"/>
    </row>
    <row r="196" spans="4:15" x14ac:dyDescent="0.15">
      <c r="D196" s="40">
        <f>年报10送X筛选!U196</f>
        <v>0</v>
      </c>
      <c r="E196" s="40">
        <f>年报10送X筛选!V196</f>
        <v>0</v>
      </c>
      <c r="F196" s="168" t="s">
        <v>5898</v>
      </c>
      <c r="G196" s="168" t="s">
        <v>5898</v>
      </c>
      <c r="H196" s="168" t="s">
        <v>5898</v>
      </c>
      <c r="K196" s="168">
        <f>年报10送X筛选!AA196</f>
        <v>0</v>
      </c>
      <c r="L196" s="168">
        <f>年报10送X筛选!AB196</f>
        <v>0</v>
      </c>
      <c r="O196" s="99"/>
    </row>
    <row r="197" spans="4:15" x14ac:dyDescent="0.15">
      <c r="D197" s="40">
        <f>年报10送X筛选!U197</f>
        <v>0</v>
      </c>
      <c r="E197" s="40">
        <f>年报10送X筛选!V197</f>
        <v>0</v>
      </c>
      <c r="F197" s="168" t="s">
        <v>5898</v>
      </c>
      <c r="G197" s="168" t="s">
        <v>5898</v>
      </c>
      <c r="H197" s="168" t="s">
        <v>5898</v>
      </c>
      <c r="K197" s="168">
        <f>年报10送X筛选!AA197</f>
        <v>0</v>
      </c>
      <c r="L197" s="168">
        <f>年报10送X筛选!AB197</f>
        <v>0</v>
      </c>
      <c r="O197" s="99"/>
    </row>
    <row r="198" spans="4:15" x14ac:dyDescent="0.15">
      <c r="D198" s="40">
        <f>年报10送X筛选!U198</f>
        <v>0</v>
      </c>
      <c r="E198" s="40">
        <f>年报10送X筛选!V198</f>
        <v>0</v>
      </c>
      <c r="F198" s="168" t="s">
        <v>5898</v>
      </c>
      <c r="G198" s="168" t="s">
        <v>5898</v>
      </c>
      <c r="H198" s="168" t="s">
        <v>5898</v>
      </c>
      <c r="K198" s="168">
        <f>年报10送X筛选!AA198</f>
        <v>0</v>
      </c>
      <c r="L198" s="168">
        <f>年报10送X筛选!AB198</f>
        <v>0</v>
      </c>
      <c r="O198" s="99"/>
    </row>
    <row r="199" spans="4:15" x14ac:dyDescent="0.15">
      <c r="D199" s="40">
        <f>年报10送X筛选!U199</f>
        <v>0</v>
      </c>
      <c r="E199" s="40">
        <f>年报10送X筛选!V199</f>
        <v>0</v>
      </c>
      <c r="F199" s="168" t="s">
        <v>5898</v>
      </c>
      <c r="G199" s="168" t="s">
        <v>5898</v>
      </c>
      <c r="H199" s="168" t="s">
        <v>5898</v>
      </c>
      <c r="K199" s="168">
        <f>年报10送X筛选!AA199</f>
        <v>0</v>
      </c>
      <c r="L199" s="168">
        <f>年报10送X筛选!AB199</f>
        <v>0</v>
      </c>
      <c r="O199" s="99"/>
    </row>
    <row r="200" spans="4:15" x14ac:dyDescent="0.15">
      <c r="D200" s="40">
        <f>年报10送X筛选!U200</f>
        <v>0</v>
      </c>
      <c r="E200" s="40">
        <f>年报10送X筛选!V200</f>
        <v>0</v>
      </c>
      <c r="F200" s="168" t="s">
        <v>5898</v>
      </c>
      <c r="G200" s="168" t="s">
        <v>5898</v>
      </c>
      <c r="H200" s="168" t="s">
        <v>5898</v>
      </c>
      <c r="K200" s="168">
        <f>年报10送X筛选!AA200</f>
        <v>0</v>
      </c>
      <c r="L200" s="168">
        <f>年报10送X筛选!AB200</f>
        <v>0</v>
      </c>
      <c r="O200" s="99"/>
    </row>
    <row r="201" spans="4:15" x14ac:dyDescent="0.15">
      <c r="D201" s="40">
        <f>年报10送X筛选!U201</f>
        <v>0</v>
      </c>
      <c r="E201" s="40">
        <f>年报10送X筛选!V201</f>
        <v>0</v>
      </c>
      <c r="F201" s="168" t="s">
        <v>5898</v>
      </c>
      <c r="G201" s="168" t="s">
        <v>5898</v>
      </c>
      <c r="H201" s="168" t="s">
        <v>5898</v>
      </c>
      <c r="K201" s="168">
        <f>年报10送X筛选!AA201</f>
        <v>0</v>
      </c>
      <c r="L201" s="168">
        <f>年报10送X筛选!AB201</f>
        <v>0</v>
      </c>
      <c r="O201" s="99"/>
    </row>
    <row r="202" spans="4:15" x14ac:dyDescent="0.15">
      <c r="D202" s="40">
        <f>年报10送X筛选!U202</f>
        <v>0</v>
      </c>
      <c r="E202" s="40">
        <f>年报10送X筛选!V202</f>
        <v>0</v>
      </c>
      <c r="F202" s="168" t="s">
        <v>5898</v>
      </c>
      <c r="G202" s="168" t="s">
        <v>5898</v>
      </c>
      <c r="H202" s="168" t="s">
        <v>5898</v>
      </c>
      <c r="K202" s="168">
        <f>年报10送X筛选!AA202</f>
        <v>0</v>
      </c>
      <c r="L202" s="168">
        <f>年报10送X筛选!AB202</f>
        <v>0</v>
      </c>
      <c r="O202" s="99"/>
    </row>
    <row r="203" spans="4:15" x14ac:dyDescent="0.15">
      <c r="D203" s="40">
        <f>年报10送X筛选!U203</f>
        <v>0</v>
      </c>
      <c r="E203" s="40">
        <f>年报10送X筛选!V203</f>
        <v>0</v>
      </c>
      <c r="F203" s="168" t="s">
        <v>5898</v>
      </c>
      <c r="G203" s="168" t="s">
        <v>5898</v>
      </c>
      <c r="H203" s="168" t="s">
        <v>5898</v>
      </c>
      <c r="K203" s="168">
        <f>年报10送X筛选!AA203</f>
        <v>0</v>
      </c>
      <c r="L203" s="168">
        <f>年报10送X筛选!AB203</f>
        <v>0</v>
      </c>
      <c r="O203" s="99"/>
    </row>
    <row r="204" spans="4:15" x14ac:dyDescent="0.15">
      <c r="D204" s="40">
        <f>年报10送X筛选!U204</f>
        <v>0</v>
      </c>
      <c r="E204" s="40">
        <f>年报10送X筛选!V204</f>
        <v>0</v>
      </c>
      <c r="F204" s="168" t="s">
        <v>5898</v>
      </c>
      <c r="G204" s="168" t="s">
        <v>5898</v>
      </c>
      <c r="H204" s="168" t="s">
        <v>5898</v>
      </c>
      <c r="K204" s="168">
        <f>年报10送X筛选!AA204</f>
        <v>0</v>
      </c>
      <c r="L204" s="168">
        <f>年报10送X筛选!AB204</f>
        <v>0</v>
      </c>
      <c r="O204" s="99"/>
    </row>
    <row r="205" spans="4:15" x14ac:dyDescent="0.15">
      <c r="D205" s="40">
        <f>年报10送X筛选!U205</f>
        <v>0</v>
      </c>
      <c r="E205" s="40">
        <f>年报10送X筛选!V205</f>
        <v>0</v>
      </c>
      <c r="F205" s="168" t="s">
        <v>5898</v>
      </c>
      <c r="G205" s="168" t="s">
        <v>5898</v>
      </c>
      <c r="H205" s="168" t="s">
        <v>5898</v>
      </c>
      <c r="K205" s="168">
        <f>年报10送X筛选!AA205</f>
        <v>0</v>
      </c>
      <c r="L205" s="168">
        <f>年报10送X筛选!AB205</f>
        <v>0</v>
      </c>
      <c r="O205" s="99"/>
    </row>
    <row r="206" spans="4:15" x14ac:dyDescent="0.15">
      <c r="D206" s="40">
        <f>年报10送X筛选!U206</f>
        <v>0</v>
      </c>
      <c r="E206" s="40">
        <f>年报10送X筛选!V206</f>
        <v>0</v>
      </c>
      <c r="F206" s="168" t="s">
        <v>5898</v>
      </c>
      <c r="G206" s="168" t="s">
        <v>5898</v>
      </c>
      <c r="H206" s="168" t="s">
        <v>5898</v>
      </c>
      <c r="K206" s="168">
        <f>年报10送X筛选!AA206</f>
        <v>0</v>
      </c>
      <c r="L206" s="168">
        <f>年报10送X筛选!AB206</f>
        <v>0</v>
      </c>
      <c r="O206" s="99"/>
    </row>
    <row r="207" spans="4:15" x14ac:dyDescent="0.15">
      <c r="D207" s="40">
        <f>年报10送X筛选!U207</f>
        <v>0</v>
      </c>
      <c r="E207" s="40">
        <f>年报10送X筛选!V207</f>
        <v>0</v>
      </c>
      <c r="F207" s="168" t="s">
        <v>5898</v>
      </c>
      <c r="G207" s="168" t="s">
        <v>5898</v>
      </c>
      <c r="H207" s="168" t="s">
        <v>5898</v>
      </c>
      <c r="K207" s="168">
        <f>年报10送X筛选!AA207</f>
        <v>0</v>
      </c>
      <c r="L207" s="168">
        <f>年报10送X筛选!AB207</f>
        <v>0</v>
      </c>
      <c r="O207" s="99"/>
    </row>
    <row r="208" spans="4:15" x14ac:dyDescent="0.15">
      <c r="D208" s="40">
        <f>年报10送X筛选!U208</f>
        <v>0</v>
      </c>
      <c r="E208" s="40">
        <f>年报10送X筛选!V208</f>
        <v>0</v>
      </c>
      <c r="F208" s="168" t="s">
        <v>5898</v>
      </c>
      <c r="G208" s="168" t="s">
        <v>5898</v>
      </c>
      <c r="H208" s="168" t="s">
        <v>5898</v>
      </c>
      <c r="K208" s="168">
        <f>年报10送X筛选!AA208</f>
        <v>0</v>
      </c>
      <c r="L208" s="168">
        <f>年报10送X筛选!AB208</f>
        <v>0</v>
      </c>
      <c r="O208" s="99"/>
    </row>
    <row r="209" spans="4:15" x14ac:dyDescent="0.15">
      <c r="D209" s="40">
        <f>年报10送X筛选!U209</f>
        <v>0</v>
      </c>
      <c r="E209" s="40">
        <f>年报10送X筛选!V209</f>
        <v>0</v>
      </c>
      <c r="F209" s="168" t="s">
        <v>5898</v>
      </c>
      <c r="G209" s="168" t="s">
        <v>5898</v>
      </c>
      <c r="H209" s="168" t="s">
        <v>5898</v>
      </c>
      <c r="K209" s="168">
        <f>年报10送X筛选!AA209</f>
        <v>0</v>
      </c>
      <c r="L209" s="168">
        <f>年报10送X筛选!AB209</f>
        <v>0</v>
      </c>
      <c r="O209" s="99"/>
    </row>
    <row r="210" spans="4:15" x14ac:dyDescent="0.15">
      <c r="D210" s="40">
        <f>年报10送X筛选!U210</f>
        <v>0</v>
      </c>
      <c r="E210" s="40">
        <f>年报10送X筛选!V210</f>
        <v>0</v>
      </c>
      <c r="F210" s="168" t="s">
        <v>5898</v>
      </c>
      <c r="G210" s="168" t="s">
        <v>5898</v>
      </c>
      <c r="H210" s="168" t="s">
        <v>5898</v>
      </c>
      <c r="K210" s="168">
        <f>年报10送X筛选!AA210</f>
        <v>0</v>
      </c>
      <c r="L210" s="168">
        <f>年报10送X筛选!AB210</f>
        <v>0</v>
      </c>
      <c r="O210" s="99"/>
    </row>
    <row r="211" spans="4:15" x14ac:dyDescent="0.15">
      <c r="D211" s="40">
        <f>年报10送X筛选!U211</f>
        <v>0</v>
      </c>
      <c r="E211" s="40">
        <f>年报10送X筛选!V211</f>
        <v>0</v>
      </c>
      <c r="F211" s="168" t="s">
        <v>5898</v>
      </c>
      <c r="G211" s="168" t="s">
        <v>5898</v>
      </c>
      <c r="H211" s="168" t="s">
        <v>5898</v>
      </c>
      <c r="K211" s="168">
        <f>年报10送X筛选!AA211</f>
        <v>0</v>
      </c>
      <c r="L211" s="168">
        <f>年报10送X筛选!AB211</f>
        <v>0</v>
      </c>
      <c r="O211" s="99"/>
    </row>
    <row r="212" spans="4:15" x14ac:dyDescent="0.15">
      <c r="D212" s="40">
        <f>年报10送X筛选!U212</f>
        <v>0</v>
      </c>
      <c r="E212" s="40">
        <f>年报10送X筛选!V212</f>
        <v>0</v>
      </c>
      <c r="F212" s="168" t="s">
        <v>5898</v>
      </c>
      <c r="G212" s="168" t="s">
        <v>5898</v>
      </c>
      <c r="H212" s="168" t="s">
        <v>5898</v>
      </c>
      <c r="K212" s="168">
        <f>年报10送X筛选!AA212</f>
        <v>0</v>
      </c>
      <c r="L212" s="168">
        <f>年报10送X筛选!AB212</f>
        <v>0</v>
      </c>
      <c r="O212" s="99"/>
    </row>
    <row r="213" spans="4:15" x14ac:dyDescent="0.15">
      <c r="D213" s="40">
        <f>年报10送X筛选!U213</f>
        <v>0</v>
      </c>
      <c r="E213" s="40">
        <f>年报10送X筛选!V213</f>
        <v>0</v>
      </c>
      <c r="F213" s="168" t="s">
        <v>5898</v>
      </c>
      <c r="G213" s="168" t="s">
        <v>5898</v>
      </c>
      <c r="H213" s="168" t="s">
        <v>5898</v>
      </c>
      <c r="K213" s="168">
        <f>年报10送X筛选!AA213</f>
        <v>0</v>
      </c>
      <c r="L213" s="168">
        <f>年报10送X筛选!AB213</f>
        <v>0</v>
      </c>
      <c r="O213" s="99"/>
    </row>
    <row r="214" spans="4:15" x14ac:dyDescent="0.15">
      <c r="D214" s="40">
        <f>年报10送X筛选!U214</f>
        <v>0</v>
      </c>
      <c r="E214" s="40">
        <f>年报10送X筛选!V214</f>
        <v>0</v>
      </c>
      <c r="F214" s="168" t="s">
        <v>5898</v>
      </c>
      <c r="G214" s="168" t="s">
        <v>5898</v>
      </c>
      <c r="H214" s="168" t="s">
        <v>5898</v>
      </c>
      <c r="K214" s="168">
        <f>年报10送X筛选!AA214</f>
        <v>0</v>
      </c>
      <c r="L214" s="168">
        <f>年报10送X筛选!AB214</f>
        <v>0</v>
      </c>
      <c r="O214" s="99"/>
    </row>
    <row r="215" spans="4:15" x14ac:dyDescent="0.15">
      <c r="D215" s="40">
        <f>年报10送X筛选!U215</f>
        <v>0</v>
      </c>
      <c r="E215" s="40">
        <f>年报10送X筛选!V215</f>
        <v>0</v>
      </c>
      <c r="F215" s="168" t="s">
        <v>5898</v>
      </c>
      <c r="G215" s="168" t="s">
        <v>5898</v>
      </c>
      <c r="H215" s="168" t="s">
        <v>5898</v>
      </c>
      <c r="K215" s="168">
        <f>年报10送X筛选!AA215</f>
        <v>0</v>
      </c>
      <c r="L215" s="168">
        <f>年报10送X筛选!AB215</f>
        <v>0</v>
      </c>
      <c r="O215" s="99"/>
    </row>
    <row r="216" spans="4:15" x14ac:dyDescent="0.15">
      <c r="D216" s="40">
        <f>年报10送X筛选!U216</f>
        <v>0</v>
      </c>
      <c r="E216" s="40">
        <f>年报10送X筛选!V216</f>
        <v>0</v>
      </c>
      <c r="F216" s="168" t="s">
        <v>5898</v>
      </c>
      <c r="G216" s="168" t="s">
        <v>5898</v>
      </c>
      <c r="H216" s="168" t="s">
        <v>5898</v>
      </c>
      <c r="K216" s="168">
        <f>年报10送X筛选!AA216</f>
        <v>0</v>
      </c>
      <c r="L216" s="168">
        <f>年报10送X筛选!AB216</f>
        <v>0</v>
      </c>
      <c r="O216" s="99"/>
    </row>
    <row r="217" spans="4:15" x14ac:dyDescent="0.15">
      <c r="D217" s="40">
        <f>年报10送X筛选!U217</f>
        <v>0</v>
      </c>
      <c r="E217" s="40">
        <f>年报10送X筛选!V217</f>
        <v>0</v>
      </c>
      <c r="F217" s="168" t="s">
        <v>5898</v>
      </c>
      <c r="G217" s="168" t="s">
        <v>5898</v>
      </c>
      <c r="H217" s="168" t="s">
        <v>5898</v>
      </c>
      <c r="K217" s="168">
        <f>年报10送X筛选!AA217</f>
        <v>0</v>
      </c>
      <c r="L217" s="168">
        <f>年报10送X筛选!AB217</f>
        <v>0</v>
      </c>
      <c r="O217" s="99"/>
    </row>
    <row r="218" spans="4:15" x14ac:dyDescent="0.15">
      <c r="D218" s="40">
        <f>年报10送X筛选!U218</f>
        <v>0</v>
      </c>
      <c r="E218" s="40">
        <f>年报10送X筛选!V218</f>
        <v>0</v>
      </c>
      <c r="F218" s="168" t="s">
        <v>5898</v>
      </c>
      <c r="G218" s="168" t="s">
        <v>5898</v>
      </c>
      <c r="H218" s="168" t="s">
        <v>5898</v>
      </c>
      <c r="K218" s="168">
        <f>年报10送X筛选!AA218</f>
        <v>0</v>
      </c>
      <c r="L218" s="168">
        <f>年报10送X筛选!AB218</f>
        <v>0</v>
      </c>
      <c r="O218" s="99"/>
    </row>
    <row r="219" spans="4:15" x14ac:dyDescent="0.15">
      <c r="D219" s="40">
        <f>年报10送X筛选!U219</f>
        <v>0</v>
      </c>
      <c r="E219" s="40">
        <f>年报10送X筛选!V219</f>
        <v>0</v>
      </c>
      <c r="F219" s="168" t="s">
        <v>5898</v>
      </c>
      <c r="G219" s="168" t="s">
        <v>5898</v>
      </c>
      <c r="H219" s="168" t="s">
        <v>5898</v>
      </c>
      <c r="K219" s="168">
        <f>年报10送X筛选!AA219</f>
        <v>0</v>
      </c>
      <c r="L219" s="168">
        <f>年报10送X筛选!AB219</f>
        <v>0</v>
      </c>
      <c r="O219" s="99"/>
    </row>
    <row r="220" spans="4:15" x14ac:dyDescent="0.15">
      <c r="D220" s="40">
        <f>年报10送X筛选!U220</f>
        <v>0</v>
      </c>
      <c r="E220" s="40">
        <f>年报10送X筛选!V220</f>
        <v>0</v>
      </c>
      <c r="F220" s="168" t="s">
        <v>5898</v>
      </c>
      <c r="G220" s="168" t="s">
        <v>5898</v>
      </c>
      <c r="H220" s="168" t="s">
        <v>5898</v>
      </c>
      <c r="K220" s="168">
        <f>年报10送X筛选!AA220</f>
        <v>0</v>
      </c>
      <c r="L220" s="168">
        <f>年报10送X筛选!AB220</f>
        <v>0</v>
      </c>
      <c r="O220" s="99"/>
    </row>
    <row r="221" spans="4:15" x14ac:dyDescent="0.15">
      <c r="D221" s="40">
        <f>年报10送X筛选!U221</f>
        <v>0</v>
      </c>
      <c r="E221" s="40">
        <f>年报10送X筛选!V221</f>
        <v>0</v>
      </c>
      <c r="F221" s="168" t="s">
        <v>5898</v>
      </c>
      <c r="G221" s="168" t="s">
        <v>5898</v>
      </c>
      <c r="H221" s="168" t="s">
        <v>5898</v>
      </c>
      <c r="K221" s="168">
        <f>年报10送X筛选!AA221</f>
        <v>0</v>
      </c>
      <c r="L221" s="168">
        <f>年报10送X筛选!AB221</f>
        <v>0</v>
      </c>
      <c r="O221" s="99"/>
    </row>
    <row r="222" spans="4:15" x14ac:dyDescent="0.15">
      <c r="D222" s="40">
        <f>年报10送X筛选!U222</f>
        <v>0</v>
      </c>
      <c r="E222" s="40">
        <f>年报10送X筛选!V222</f>
        <v>0</v>
      </c>
      <c r="F222" s="168" t="s">
        <v>5898</v>
      </c>
      <c r="G222" s="168" t="s">
        <v>5898</v>
      </c>
      <c r="H222" s="168" t="s">
        <v>5898</v>
      </c>
      <c r="K222" s="168">
        <f>年报10送X筛选!AA222</f>
        <v>0</v>
      </c>
      <c r="L222" s="168">
        <f>年报10送X筛选!AB222</f>
        <v>0</v>
      </c>
      <c r="O222" s="99"/>
    </row>
    <row r="223" spans="4:15" x14ac:dyDescent="0.15">
      <c r="D223" s="40">
        <f>年报10送X筛选!U223</f>
        <v>0</v>
      </c>
      <c r="E223" s="40">
        <f>年报10送X筛选!V223</f>
        <v>0</v>
      </c>
      <c r="F223" s="168" t="s">
        <v>5898</v>
      </c>
      <c r="G223" s="168" t="s">
        <v>5898</v>
      </c>
      <c r="H223" s="168" t="s">
        <v>5898</v>
      </c>
      <c r="K223" s="168">
        <f>年报10送X筛选!AA223</f>
        <v>0</v>
      </c>
      <c r="L223" s="168">
        <f>年报10送X筛选!AB223</f>
        <v>0</v>
      </c>
      <c r="O223" s="99"/>
    </row>
    <row r="224" spans="4:15" x14ac:dyDescent="0.15">
      <c r="D224" s="40">
        <f>年报10送X筛选!U224</f>
        <v>0</v>
      </c>
      <c r="E224" s="40">
        <f>年报10送X筛选!V224</f>
        <v>0</v>
      </c>
      <c r="F224" s="168" t="s">
        <v>5898</v>
      </c>
      <c r="G224" s="168" t="s">
        <v>5898</v>
      </c>
      <c r="H224" s="168" t="s">
        <v>5898</v>
      </c>
      <c r="K224" s="168">
        <f>年报10送X筛选!AA224</f>
        <v>0</v>
      </c>
      <c r="L224" s="168">
        <f>年报10送X筛选!AB224</f>
        <v>0</v>
      </c>
      <c r="O224" s="99"/>
    </row>
    <row r="225" spans="4:15" x14ac:dyDescent="0.15">
      <c r="D225" s="40">
        <f>年报10送X筛选!U225</f>
        <v>0</v>
      </c>
      <c r="E225" s="40">
        <f>年报10送X筛选!V225</f>
        <v>0</v>
      </c>
      <c r="F225" s="168" t="s">
        <v>5898</v>
      </c>
      <c r="G225" s="168" t="s">
        <v>5898</v>
      </c>
      <c r="H225" s="168" t="s">
        <v>5898</v>
      </c>
      <c r="K225" s="168">
        <f>年报10送X筛选!AA225</f>
        <v>0</v>
      </c>
      <c r="L225" s="168">
        <f>年报10送X筛选!AB225</f>
        <v>0</v>
      </c>
      <c r="O225" s="99"/>
    </row>
    <row r="226" spans="4:15" x14ac:dyDescent="0.15">
      <c r="D226" s="40">
        <f>年报10送X筛选!U226</f>
        <v>0</v>
      </c>
      <c r="E226" s="40">
        <f>年报10送X筛选!V226</f>
        <v>0</v>
      </c>
      <c r="F226" s="168" t="s">
        <v>5898</v>
      </c>
      <c r="G226" s="168" t="s">
        <v>5898</v>
      </c>
      <c r="H226" s="168" t="s">
        <v>5898</v>
      </c>
      <c r="K226" s="168">
        <f>年报10送X筛选!AA226</f>
        <v>0</v>
      </c>
      <c r="L226" s="168">
        <f>年报10送X筛选!AB226</f>
        <v>0</v>
      </c>
      <c r="O226" s="99"/>
    </row>
    <row r="227" spans="4:15" x14ac:dyDescent="0.15">
      <c r="D227" s="40">
        <f>年报10送X筛选!U227</f>
        <v>0</v>
      </c>
      <c r="E227" s="40">
        <f>年报10送X筛选!V227</f>
        <v>0</v>
      </c>
      <c r="F227" s="168" t="s">
        <v>5898</v>
      </c>
      <c r="G227" s="168" t="s">
        <v>5898</v>
      </c>
      <c r="H227" s="168" t="s">
        <v>5898</v>
      </c>
      <c r="K227" s="168">
        <f>年报10送X筛选!AA227</f>
        <v>0</v>
      </c>
      <c r="L227" s="168">
        <f>年报10送X筛选!AB227</f>
        <v>0</v>
      </c>
      <c r="O227" s="99"/>
    </row>
    <row r="228" spans="4:15" x14ac:dyDescent="0.15">
      <c r="D228" s="40">
        <f>年报10送X筛选!U228</f>
        <v>0</v>
      </c>
      <c r="E228" s="40">
        <f>年报10送X筛选!V228</f>
        <v>0</v>
      </c>
      <c r="F228" s="168" t="s">
        <v>5898</v>
      </c>
      <c r="G228" s="168" t="s">
        <v>5898</v>
      </c>
      <c r="H228" s="168" t="s">
        <v>5898</v>
      </c>
      <c r="K228" s="168">
        <f>年报10送X筛选!AA228</f>
        <v>0</v>
      </c>
      <c r="L228" s="168">
        <f>年报10送X筛选!AB228</f>
        <v>0</v>
      </c>
      <c r="O228" s="99"/>
    </row>
    <row r="229" spans="4:15" x14ac:dyDescent="0.15">
      <c r="D229" s="40">
        <f>年报10送X筛选!U229</f>
        <v>0</v>
      </c>
      <c r="E229" s="40">
        <f>年报10送X筛选!V229</f>
        <v>0</v>
      </c>
      <c r="F229" s="168" t="s">
        <v>5898</v>
      </c>
      <c r="G229" s="168" t="s">
        <v>5898</v>
      </c>
      <c r="H229" s="168" t="s">
        <v>5898</v>
      </c>
      <c r="K229" s="168">
        <f>年报10送X筛选!AA229</f>
        <v>0</v>
      </c>
      <c r="L229" s="168">
        <f>年报10送X筛选!AB229</f>
        <v>0</v>
      </c>
      <c r="O229" s="99"/>
    </row>
    <row r="230" spans="4:15" x14ac:dyDescent="0.15">
      <c r="D230" s="40">
        <f>年报10送X筛选!U230</f>
        <v>0</v>
      </c>
      <c r="E230" s="40">
        <f>年报10送X筛选!V230</f>
        <v>0</v>
      </c>
      <c r="F230" s="168" t="s">
        <v>5898</v>
      </c>
      <c r="G230" s="168" t="s">
        <v>5898</v>
      </c>
      <c r="H230" s="168" t="s">
        <v>5898</v>
      </c>
      <c r="K230" s="168">
        <f>年报10送X筛选!AA230</f>
        <v>0</v>
      </c>
      <c r="L230" s="168">
        <f>年报10送X筛选!AB230</f>
        <v>0</v>
      </c>
      <c r="O230" s="99"/>
    </row>
    <row r="231" spans="4:15" x14ac:dyDescent="0.15">
      <c r="D231" s="40">
        <f>年报10送X筛选!U231</f>
        <v>0</v>
      </c>
      <c r="E231" s="40">
        <f>年报10送X筛选!V231</f>
        <v>0</v>
      </c>
      <c r="F231" s="168" t="s">
        <v>5898</v>
      </c>
      <c r="G231" s="168" t="s">
        <v>5898</v>
      </c>
      <c r="H231" s="168" t="s">
        <v>5898</v>
      </c>
      <c r="K231" s="168">
        <f>年报10送X筛选!AA231</f>
        <v>0</v>
      </c>
      <c r="L231" s="168">
        <f>年报10送X筛选!AB231</f>
        <v>0</v>
      </c>
      <c r="O231" s="99"/>
    </row>
    <row r="232" spans="4:15" x14ac:dyDescent="0.15">
      <c r="D232" s="40">
        <f>年报10送X筛选!U232</f>
        <v>0</v>
      </c>
      <c r="E232" s="40">
        <f>年报10送X筛选!V232</f>
        <v>0</v>
      </c>
      <c r="F232" s="168" t="s">
        <v>5898</v>
      </c>
      <c r="G232" s="168" t="s">
        <v>5898</v>
      </c>
      <c r="H232" s="168" t="s">
        <v>5898</v>
      </c>
      <c r="K232" s="168">
        <f>年报10送X筛选!AA232</f>
        <v>0</v>
      </c>
      <c r="L232" s="168">
        <f>年报10送X筛选!AB232</f>
        <v>0</v>
      </c>
      <c r="O232" s="99"/>
    </row>
    <row r="233" spans="4:15" x14ac:dyDescent="0.15">
      <c r="D233" s="40">
        <f>年报10送X筛选!U233</f>
        <v>0</v>
      </c>
      <c r="E233" s="40">
        <f>年报10送X筛选!V233</f>
        <v>0</v>
      </c>
      <c r="F233" s="168" t="s">
        <v>5898</v>
      </c>
      <c r="G233" s="168" t="s">
        <v>5898</v>
      </c>
      <c r="H233" s="168" t="s">
        <v>5898</v>
      </c>
      <c r="K233" s="168">
        <f>年报10送X筛选!AA233</f>
        <v>0</v>
      </c>
      <c r="L233" s="168">
        <f>年报10送X筛选!AB233</f>
        <v>0</v>
      </c>
      <c r="O233" s="99"/>
    </row>
    <row r="234" spans="4:15" x14ac:dyDescent="0.15">
      <c r="D234" s="40">
        <f>年报10送X筛选!U234</f>
        <v>0</v>
      </c>
      <c r="E234" s="40">
        <f>年报10送X筛选!V234</f>
        <v>0</v>
      </c>
      <c r="F234" s="168" t="s">
        <v>5898</v>
      </c>
      <c r="G234" s="168" t="s">
        <v>5898</v>
      </c>
      <c r="H234" s="168" t="s">
        <v>5898</v>
      </c>
      <c r="K234" s="168">
        <f>年报10送X筛选!AA234</f>
        <v>0</v>
      </c>
      <c r="L234" s="168">
        <f>年报10送X筛选!AB234</f>
        <v>0</v>
      </c>
      <c r="O234" s="99"/>
    </row>
    <row r="235" spans="4:15" x14ac:dyDescent="0.15">
      <c r="D235" s="40">
        <f>年报10送X筛选!U235</f>
        <v>0</v>
      </c>
      <c r="E235" s="40">
        <f>年报10送X筛选!V235</f>
        <v>0</v>
      </c>
      <c r="F235" s="168" t="s">
        <v>5898</v>
      </c>
      <c r="G235" s="168" t="s">
        <v>5898</v>
      </c>
      <c r="H235" s="168" t="s">
        <v>5898</v>
      </c>
      <c r="K235" s="168">
        <f>年报10送X筛选!AA235</f>
        <v>0</v>
      </c>
      <c r="L235" s="168">
        <f>年报10送X筛选!AB235</f>
        <v>0</v>
      </c>
      <c r="O235" s="99"/>
    </row>
    <row r="236" spans="4:15" x14ac:dyDescent="0.15">
      <c r="D236" s="40">
        <f>年报10送X筛选!U236</f>
        <v>0</v>
      </c>
      <c r="E236" s="40">
        <f>年报10送X筛选!V236</f>
        <v>0</v>
      </c>
      <c r="F236" s="168" t="s">
        <v>5898</v>
      </c>
      <c r="G236" s="168" t="s">
        <v>5898</v>
      </c>
      <c r="H236" s="168" t="s">
        <v>5898</v>
      </c>
      <c r="K236" s="168">
        <f>年报10送X筛选!AA236</f>
        <v>0</v>
      </c>
      <c r="L236" s="168">
        <f>年报10送X筛选!AB236</f>
        <v>0</v>
      </c>
      <c r="O236" s="99"/>
    </row>
    <row r="237" spans="4:15" x14ac:dyDescent="0.15">
      <c r="D237" s="40">
        <f>年报10送X筛选!U237</f>
        <v>0</v>
      </c>
      <c r="E237" s="40">
        <f>年报10送X筛选!V237</f>
        <v>0</v>
      </c>
      <c r="F237" s="168" t="s">
        <v>5898</v>
      </c>
      <c r="G237" s="168" t="s">
        <v>5898</v>
      </c>
      <c r="H237" s="168" t="s">
        <v>5898</v>
      </c>
      <c r="K237" s="168">
        <f>年报10送X筛选!AA237</f>
        <v>0</v>
      </c>
      <c r="L237" s="168">
        <f>年报10送X筛选!AB237</f>
        <v>0</v>
      </c>
      <c r="O237" s="99"/>
    </row>
    <row r="238" spans="4:15" x14ac:dyDescent="0.15">
      <c r="D238" s="40">
        <f>年报10送X筛选!U238</f>
        <v>0</v>
      </c>
      <c r="E238" s="40">
        <f>年报10送X筛选!V238</f>
        <v>0</v>
      </c>
      <c r="F238" s="168" t="s">
        <v>5898</v>
      </c>
      <c r="G238" s="168" t="s">
        <v>5898</v>
      </c>
      <c r="H238" s="168" t="s">
        <v>5898</v>
      </c>
      <c r="K238" s="168">
        <f>年报10送X筛选!AA238</f>
        <v>0</v>
      </c>
      <c r="L238" s="168">
        <f>年报10送X筛选!AB238</f>
        <v>0</v>
      </c>
      <c r="O238" s="99"/>
    </row>
    <row r="239" spans="4:15" x14ac:dyDescent="0.15">
      <c r="D239" s="40">
        <f>年报10送X筛选!U239</f>
        <v>0</v>
      </c>
      <c r="E239" s="40">
        <f>年报10送X筛选!V239</f>
        <v>0</v>
      </c>
      <c r="F239" s="168" t="s">
        <v>5898</v>
      </c>
      <c r="G239" s="168" t="s">
        <v>5898</v>
      </c>
      <c r="H239" s="168" t="s">
        <v>5898</v>
      </c>
      <c r="K239" s="168">
        <f>年报10送X筛选!AA239</f>
        <v>0</v>
      </c>
      <c r="L239" s="168">
        <f>年报10送X筛选!AB239</f>
        <v>0</v>
      </c>
      <c r="O239" s="99"/>
    </row>
    <row r="240" spans="4:15" x14ac:dyDescent="0.15">
      <c r="D240" s="40">
        <f>年报10送X筛选!U240</f>
        <v>0</v>
      </c>
      <c r="E240" s="40">
        <f>年报10送X筛选!V240</f>
        <v>0</v>
      </c>
      <c r="F240" s="168" t="s">
        <v>5898</v>
      </c>
      <c r="G240" s="168" t="s">
        <v>5898</v>
      </c>
      <c r="H240" s="168" t="s">
        <v>5898</v>
      </c>
      <c r="K240" s="168">
        <f>年报10送X筛选!AA240</f>
        <v>0</v>
      </c>
      <c r="L240" s="168">
        <f>年报10送X筛选!AB240</f>
        <v>0</v>
      </c>
      <c r="O240" s="99"/>
    </row>
    <row r="241" spans="4:15" x14ac:dyDescent="0.15">
      <c r="D241" s="40">
        <f>年报10送X筛选!U241</f>
        <v>0</v>
      </c>
      <c r="E241" s="40">
        <f>年报10送X筛选!V241</f>
        <v>0</v>
      </c>
      <c r="F241" s="168" t="s">
        <v>5898</v>
      </c>
      <c r="G241" s="168" t="s">
        <v>5898</v>
      </c>
      <c r="H241" s="168" t="s">
        <v>5898</v>
      </c>
      <c r="K241" s="168">
        <f>年报10送X筛选!AA241</f>
        <v>0</v>
      </c>
      <c r="L241" s="168">
        <f>年报10送X筛选!AB241</f>
        <v>0</v>
      </c>
      <c r="O241" s="99"/>
    </row>
    <row r="242" spans="4:15" x14ac:dyDescent="0.15">
      <c r="D242" s="40">
        <f>年报10送X筛选!U242</f>
        <v>0</v>
      </c>
      <c r="E242" s="40">
        <f>年报10送X筛选!V242</f>
        <v>0</v>
      </c>
      <c r="F242" s="168" t="s">
        <v>5898</v>
      </c>
      <c r="G242" s="168" t="s">
        <v>5898</v>
      </c>
      <c r="H242" s="168" t="s">
        <v>5898</v>
      </c>
      <c r="K242" s="168">
        <f>年报10送X筛选!AA242</f>
        <v>0</v>
      </c>
      <c r="L242" s="168">
        <f>年报10送X筛选!AB242</f>
        <v>0</v>
      </c>
      <c r="O242" s="99"/>
    </row>
    <row r="243" spans="4:15" x14ac:dyDescent="0.15">
      <c r="D243" s="40">
        <f>年报10送X筛选!U243</f>
        <v>0</v>
      </c>
      <c r="E243" s="40">
        <f>年报10送X筛选!V243</f>
        <v>0</v>
      </c>
      <c r="F243" s="168" t="s">
        <v>5898</v>
      </c>
      <c r="G243" s="168" t="s">
        <v>5898</v>
      </c>
      <c r="H243" s="168" t="s">
        <v>5898</v>
      </c>
      <c r="K243" s="168">
        <f>年报10送X筛选!AA243</f>
        <v>0</v>
      </c>
      <c r="L243" s="168">
        <f>年报10送X筛选!AB243</f>
        <v>0</v>
      </c>
      <c r="O243" s="99"/>
    </row>
    <row r="244" spans="4:15" x14ac:dyDescent="0.15">
      <c r="D244" s="40">
        <f>年报10送X筛选!U244</f>
        <v>0</v>
      </c>
      <c r="E244" s="40">
        <f>年报10送X筛选!V244</f>
        <v>0</v>
      </c>
      <c r="F244" s="168" t="s">
        <v>5898</v>
      </c>
      <c r="G244" s="168" t="s">
        <v>5898</v>
      </c>
      <c r="H244" s="168" t="s">
        <v>5898</v>
      </c>
      <c r="K244" s="168">
        <f>年报10送X筛选!AA244</f>
        <v>0</v>
      </c>
      <c r="L244" s="168">
        <f>年报10送X筛选!AB244</f>
        <v>0</v>
      </c>
      <c r="O244" s="99"/>
    </row>
    <row r="245" spans="4:15" x14ac:dyDescent="0.15">
      <c r="D245" s="40">
        <f>年报10送X筛选!U245</f>
        <v>0</v>
      </c>
      <c r="E245" s="40">
        <f>年报10送X筛选!V245</f>
        <v>0</v>
      </c>
      <c r="F245" s="168" t="s">
        <v>5898</v>
      </c>
      <c r="G245" s="168" t="s">
        <v>5898</v>
      </c>
      <c r="H245" s="168" t="s">
        <v>5898</v>
      </c>
      <c r="K245" s="168">
        <f>年报10送X筛选!AA245</f>
        <v>0</v>
      </c>
      <c r="L245" s="168">
        <f>年报10送X筛选!AB245</f>
        <v>0</v>
      </c>
      <c r="O245" s="99"/>
    </row>
    <row r="246" spans="4:15" x14ac:dyDescent="0.15">
      <c r="D246" s="40">
        <f>年报10送X筛选!U246</f>
        <v>0</v>
      </c>
      <c r="E246" s="40">
        <f>年报10送X筛选!V246</f>
        <v>0</v>
      </c>
      <c r="F246" s="168" t="s">
        <v>5898</v>
      </c>
      <c r="G246" s="168" t="s">
        <v>5898</v>
      </c>
      <c r="H246" s="168" t="s">
        <v>5898</v>
      </c>
      <c r="K246" s="168">
        <f>年报10送X筛选!AA246</f>
        <v>0</v>
      </c>
      <c r="L246" s="168">
        <f>年报10送X筛选!AB246</f>
        <v>0</v>
      </c>
      <c r="O246" s="99"/>
    </row>
    <row r="247" spans="4:15" x14ac:dyDescent="0.15">
      <c r="D247" s="40">
        <f>年报10送X筛选!U247</f>
        <v>0</v>
      </c>
      <c r="E247" s="40">
        <f>年报10送X筛选!V247</f>
        <v>0</v>
      </c>
      <c r="F247" s="168" t="s">
        <v>5898</v>
      </c>
      <c r="G247" s="168" t="s">
        <v>5898</v>
      </c>
      <c r="H247" s="168" t="s">
        <v>5898</v>
      </c>
      <c r="K247" s="168">
        <f>年报10送X筛选!AA247</f>
        <v>0</v>
      </c>
      <c r="L247" s="168">
        <f>年报10送X筛选!AB247</f>
        <v>0</v>
      </c>
      <c r="O247" s="99"/>
    </row>
    <row r="248" spans="4:15" x14ac:dyDescent="0.15">
      <c r="D248" s="40">
        <f>年报10送X筛选!U248</f>
        <v>0</v>
      </c>
      <c r="E248" s="40">
        <f>年报10送X筛选!V248</f>
        <v>0</v>
      </c>
      <c r="F248" s="168" t="s">
        <v>5898</v>
      </c>
      <c r="G248" s="168" t="s">
        <v>5898</v>
      </c>
      <c r="H248" s="168" t="s">
        <v>5898</v>
      </c>
      <c r="K248" s="168">
        <f>年报10送X筛选!AA248</f>
        <v>0</v>
      </c>
      <c r="L248" s="168">
        <f>年报10送X筛选!AB248</f>
        <v>0</v>
      </c>
      <c r="O248" s="99"/>
    </row>
    <row r="249" spans="4:15" x14ac:dyDescent="0.15">
      <c r="D249" s="40">
        <f>年报10送X筛选!U249</f>
        <v>0</v>
      </c>
      <c r="E249" s="40">
        <f>年报10送X筛选!V249</f>
        <v>0</v>
      </c>
      <c r="F249" s="168" t="s">
        <v>5898</v>
      </c>
      <c r="G249" s="168" t="s">
        <v>5898</v>
      </c>
      <c r="H249" s="168" t="s">
        <v>5898</v>
      </c>
      <c r="K249" s="168">
        <f>年报10送X筛选!AA249</f>
        <v>0</v>
      </c>
      <c r="L249" s="168">
        <f>年报10送X筛选!AB249</f>
        <v>0</v>
      </c>
      <c r="O249" s="99"/>
    </row>
    <row r="250" spans="4:15" x14ac:dyDescent="0.15">
      <c r="D250" s="40">
        <f>年报10送X筛选!U250</f>
        <v>0</v>
      </c>
      <c r="E250" s="40">
        <f>年报10送X筛选!V250</f>
        <v>0</v>
      </c>
      <c r="F250" s="168" t="s">
        <v>5898</v>
      </c>
      <c r="G250" s="168" t="s">
        <v>5898</v>
      </c>
      <c r="H250" s="168" t="s">
        <v>5898</v>
      </c>
      <c r="K250" s="168">
        <f>年报10送X筛选!AA250</f>
        <v>0</v>
      </c>
      <c r="L250" s="168">
        <f>年报10送X筛选!AB250</f>
        <v>0</v>
      </c>
      <c r="O250" s="99"/>
    </row>
    <row r="251" spans="4:15" x14ac:dyDescent="0.15">
      <c r="D251" s="40">
        <f>年报10送X筛选!U251</f>
        <v>0</v>
      </c>
      <c r="E251" s="40">
        <f>年报10送X筛选!V251</f>
        <v>0</v>
      </c>
      <c r="F251" s="168" t="s">
        <v>5898</v>
      </c>
      <c r="G251" s="168" t="s">
        <v>5898</v>
      </c>
      <c r="H251" s="168" t="s">
        <v>5898</v>
      </c>
      <c r="K251" s="168">
        <f>年报10送X筛选!AA251</f>
        <v>0</v>
      </c>
      <c r="L251" s="168">
        <f>年报10送X筛选!AB251</f>
        <v>0</v>
      </c>
      <c r="O251" s="99"/>
    </row>
    <row r="252" spans="4:15" x14ac:dyDescent="0.15">
      <c r="D252" s="40">
        <f>年报10送X筛选!U252</f>
        <v>0</v>
      </c>
      <c r="E252" s="40">
        <f>年报10送X筛选!V252</f>
        <v>0</v>
      </c>
      <c r="F252" s="168" t="s">
        <v>5898</v>
      </c>
      <c r="G252" s="168" t="s">
        <v>5898</v>
      </c>
      <c r="H252" s="168" t="s">
        <v>5898</v>
      </c>
      <c r="K252" s="168">
        <f>年报10送X筛选!AA252</f>
        <v>0</v>
      </c>
      <c r="L252" s="168">
        <f>年报10送X筛选!AB252</f>
        <v>0</v>
      </c>
      <c r="O252" s="99"/>
    </row>
    <row r="253" spans="4:15" x14ac:dyDescent="0.15">
      <c r="D253" s="40">
        <f>年报10送X筛选!U253</f>
        <v>0</v>
      </c>
      <c r="E253" s="40">
        <f>年报10送X筛选!V253</f>
        <v>0</v>
      </c>
      <c r="F253" s="168" t="s">
        <v>5898</v>
      </c>
      <c r="G253" s="168" t="s">
        <v>5898</v>
      </c>
      <c r="H253" s="168" t="s">
        <v>5898</v>
      </c>
      <c r="K253" s="168">
        <f>年报10送X筛选!AA253</f>
        <v>0</v>
      </c>
      <c r="L253" s="168">
        <f>年报10送X筛选!AB253</f>
        <v>0</v>
      </c>
      <c r="O253" s="99"/>
    </row>
    <row r="254" spans="4:15" x14ac:dyDescent="0.15">
      <c r="D254" s="40">
        <f>年报10送X筛选!U254</f>
        <v>0</v>
      </c>
      <c r="E254" s="40">
        <f>年报10送X筛选!V254</f>
        <v>0</v>
      </c>
      <c r="F254" s="168" t="s">
        <v>5898</v>
      </c>
      <c r="G254" s="168" t="s">
        <v>5898</v>
      </c>
      <c r="H254" s="168" t="s">
        <v>5898</v>
      </c>
      <c r="K254" s="168">
        <f>年报10送X筛选!AA254</f>
        <v>0</v>
      </c>
      <c r="L254" s="168">
        <f>年报10送X筛选!AB254</f>
        <v>0</v>
      </c>
      <c r="O254" s="99"/>
    </row>
    <row r="255" spans="4:15" x14ac:dyDescent="0.15">
      <c r="D255" s="40">
        <f>年报10送X筛选!U255</f>
        <v>0</v>
      </c>
      <c r="E255" s="40">
        <f>年报10送X筛选!V255</f>
        <v>0</v>
      </c>
      <c r="F255" s="168" t="s">
        <v>5898</v>
      </c>
      <c r="G255" s="168" t="s">
        <v>5898</v>
      </c>
      <c r="H255" s="168" t="s">
        <v>5898</v>
      </c>
      <c r="K255" s="168">
        <f>年报10送X筛选!AA255</f>
        <v>0</v>
      </c>
      <c r="L255" s="168">
        <f>年报10送X筛选!AB255</f>
        <v>0</v>
      </c>
      <c r="O255" s="99"/>
    </row>
    <row r="256" spans="4:15" x14ac:dyDescent="0.15">
      <c r="D256" s="40">
        <f>年报10送X筛选!U256</f>
        <v>0</v>
      </c>
      <c r="E256" s="40">
        <f>年报10送X筛选!V256</f>
        <v>0</v>
      </c>
      <c r="F256" s="168" t="s">
        <v>5898</v>
      </c>
      <c r="G256" s="168" t="s">
        <v>5898</v>
      </c>
      <c r="H256" s="168" t="s">
        <v>5898</v>
      </c>
      <c r="K256" s="168">
        <f>年报10送X筛选!AA256</f>
        <v>0</v>
      </c>
      <c r="L256" s="168">
        <f>年报10送X筛选!AB256</f>
        <v>0</v>
      </c>
      <c r="O256" s="99"/>
    </row>
    <row r="257" spans="4:15" x14ac:dyDescent="0.15">
      <c r="D257" s="40">
        <f>年报10送X筛选!U257</f>
        <v>0</v>
      </c>
      <c r="E257" s="40">
        <f>年报10送X筛选!V257</f>
        <v>0</v>
      </c>
      <c r="F257" s="168" t="s">
        <v>5898</v>
      </c>
      <c r="G257" s="168" t="s">
        <v>5898</v>
      </c>
      <c r="H257" s="168" t="s">
        <v>5898</v>
      </c>
      <c r="K257" s="168">
        <f>年报10送X筛选!AA257</f>
        <v>0</v>
      </c>
      <c r="L257" s="168">
        <f>年报10送X筛选!AB257</f>
        <v>0</v>
      </c>
      <c r="O257" s="99"/>
    </row>
    <row r="258" spans="4:15" x14ac:dyDescent="0.15">
      <c r="D258" s="40">
        <f>年报10送X筛选!U258</f>
        <v>0</v>
      </c>
      <c r="E258" s="40">
        <f>年报10送X筛选!V258</f>
        <v>0</v>
      </c>
      <c r="F258" s="168" t="s">
        <v>5898</v>
      </c>
      <c r="G258" s="168" t="s">
        <v>5898</v>
      </c>
      <c r="H258" s="168" t="s">
        <v>5898</v>
      </c>
      <c r="K258" s="168">
        <f>年报10送X筛选!AA258</f>
        <v>0</v>
      </c>
      <c r="L258" s="168">
        <f>年报10送X筛选!AB258</f>
        <v>0</v>
      </c>
      <c r="O258" s="99"/>
    </row>
    <row r="259" spans="4:15" x14ac:dyDescent="0.15">
      <c r="D259" s="40">
        <f>年报10送X筛选!U259</f>
        <v>0</v>
      </c>
      <c r="E259" s="40">
        <f>年报10送X筛选!V259</f>
        <v>0</v>
      </c>
      <c r="F259" s="168" t="s">
        <v>5898</v>
      </c>
      <c r="G259" s="168" t="s">
        <v>5898</v>
      </c>
      <c r="H259" s="168" t="s">
        <v>5898</v>
      </c>
      <c r="K259" s="168">
        <f>年报10送X筛选!AA259</f>
        <v>0</v>
      </c>
      <c r="L259" s="168">
        <f>年报10送X筛选!AB259</f>
        <v>0</v>
      </c>
      <c r="O259" s="99"/>
    </row>
    <row r="260" spans="4:15" x14ac:dyDescent="0.15">
      <c r="D260" s="40">
        <f>年报10送X筛选!U260</f>
        <v>0</v>
      </c>
      <c r="E260" s="40">
        <f>年报10送X筛选!V260</f>
        <v>0</v>
      </c>
      <c r="F260" s="168" t="s">
        <v>5898</v>
      </c>
      <c r="G260" s="168" t="s">
        <v>5898</v>
      </c>
      <c r="H260" s="168" t="s">
        <v>5898</v>
      </c>
      <c r="K260" s="168">
        <f>年报10送X筛选!AA260</f>
        <v>0</v>
      </c>
      <c r="L260" s="168">
        <f>年报10送X筛选!AB260</f>
        <v>0</v>
      </c>
      <c r="O260" s="99"/>
    </row>
    <row r="261" spans="4:15" x14ac:dyDescent="0.15">
      <c r="D261" s="40">
        <f>年报10送X筛选!U261</f>
        <v>0</v>
      </c>
      <c r="E261" s="40">
        <f>年报10送X筛选!V261</f>
        <v>0</v>
      </c>
      <c r="F261" s="168" t="s">
        <v>5898</v>
      </c>
      <c r="G261" s="168" t="s">
        <v>5898</v>
      </c>
      <c r="H261" s="168" t="s">
        <v>5898</v>
      </c>
      <c r="K261" s="168">
        <f>年报10送X筛选!AA261</f>
        <v>0</v>
      </c>
      <c r="L261" s="168">
        <f>年报10送X筛选!AB261</f>
        <v>0</v>
      </c>
      <c r="O261" s="99"/>
    </row>
    <row r="262" spans="4:15" x14ac:dyDescent="0.15">
      <c r="D262" s="40">
        <f>年报10送X筛选!U262</f>
        <v>0</v>
      </c>
      <c r="E262" s="40">
        <f>年报10送X筛选!V262</f>
        <v>0</v>
      </c>
      <c r="F262" s="168" t="s">
        <v>5898</v>
      </c>
      <c r="G262" s="168" t="s">
        <v>5898</v>
      </c>
      <c r="H262" s="168" t="s">
        <v>5898</v>
      </c>
      <c r="K262" s="168">
        <f>年报10送X筛选!AA262</f>
        <v>0</v>
      </c>
      <c r="L262" s="168">
        <f>年报10送X筛选!AB262</f>
        <v>0</v>
      </c>
      <c r="O262" s="99"/>
    </row>
    <row r="263" spans="4:15" x14ac:dyDescent="0.15">
      <c r="D263" s="40">
        <f>年报10送X筛选!U263</f>
        <v>0</v>
      </c>
      <c r="E263" s="40">
        <f>年报10送X筛选!V263</f>
        <v>0</v>
      </c>
      <c r="F263" s="168" t="s">
        <v>5898</v>
      </c>
      <c r="G263" s="168" t="s">
        <v>5898</v>
      </c>
      <c r="H263" s="168" t="s">
        <v>5898</v>
      </c>
      <c r="K263" s="168">
        <f>年报10送X筛选!AA263</f>
        <v>0</v>
      </c>
      <c r="L263" s="168">
        <f>年报10送X筛选!AB263</f>
        <v>0</v>
      </c>
      <c r="O263" s="99"/>
    </row>
    <row r="264" spans="4:15" x14ac:dyDescent="0.15">
      <c r="D264" s="40">
        <f>年报10送X筛选!U264</f>
        <v>0</v>
      </c>
      <c r="E264" s="40">
        <f>年报10送X筛选!V264</f>
        <v>0</v>
      </c>
      <c r="F264" s="168" t="s">
        <v>5898</v>
      </c>
      <c r="G264" s="168" t="s">
        <v>5898</v>
      </c>
      <c r="H264" s="168" t="s">
        <v>5898</v>
      </c>
      <c r="K264" s="168">
        <f>年报10送X筛选!AA264</f>
        <v>0</v>
      </c>
      <c r="L264" s="168">
        <f>年报10送X筛选!AB264</f>
        <v>0</v>
      </c>
      <c r="O264" s="99"/>
    </row>
    <row r="265" spans="4:15" x14ac:dyDescent="0.15">
      <c r="D265" s="40">
        <f>年报10送X筛选!U265</f>
        <v>0</v>
      </c>
      <c r="E265" s="40">
        <f>年报10送X筛选!V265</f>
        <v>0</v>
      </c>
      <c r="F265" s="168" t="s">
        <v>5898</v>
      </c>
      <c r="G265" s="168" t="s">
        <v>5898</v>
      </c>
      <c r="H265" s="168" t="s">
        <v>5898</v>
      </c>
      <c r="K265" s="168">
        <f>年报10送X筛选!AA265</f>
        <v>0</v>
      </c>
      <c r="L265" s="168">
        <f>年报10送X筛选!AB265</f>
        <v>0</v>
      </c>
      <c r="O265" s="99"/>
    </row>
    <row r="266" spans="4:15" x14ac:dyDescent="0.15">
      <c r="D266" s="40">
        <f>年报10送X筛选!U266</f>
        <v>0</v>
      </c>
      <c r="E266" s="40">
        <f>年报10送X筛选!V266</f>
        <v>0</v>
      </c>
      <c r="F266" s="168" t="s">
        <v>5898</v>
      </c>
      <c r="G266" s="168" t="s">
        <v>5898</v>
      </c>
      <c r="H266" s="168" t="s">
        <v>5898</v>
      </c>
      <c r="K266" s="168">
        <f>年报10送X筛选!AA266</f>
        <v>0</v>
      </c>
      <c r="L266" s="168">
        <f>年报10送X筛选!AB266</f>
        <v>0</v>
      </c>
      <c r="O266" s="99"/>
    </row>
    <row r="267" spans="4:15" x14ac:dyDescent="0.15">
      <c r="D267" s="40">
        <f>年报10送X筛选!U267</f>
        <v>0</v>
      </c>
      <c r="E267" s="40">
        <f>年报10送X筛选!V267</f>
        <v>0</v>
      </c>
      <c r="F267" s="168" t="s">
        <v>5898</v>
      </c>
      <c r="G267" s="168" t="s">
        <v>5898</v>
      </c>
      <c r="H267" s="168" t="s">
        <v>5898</v>
      </c>
      <c r="K267" s="168">
        <f>年报10送X筛选!AA267</f>
        <v>0</v>
      </c>
      <c r="L267" s="168">
        <f>年报10送X筛选!AB267</f>
        <v>0</v>
      </c>
      <c r="O267" s="99"/>
    </row>
    <row r="268" spans="4:15" x14ac:dyDescent="0.15">
      <c r="D268" s="40">
        <f>年报10送X筛选!U268</f>
        <v>0</v>
      </c>
      <c r="E268" s="40">
        <f>年报10送X筛选!V268</f>
        <v>0</v>
      </c>
      <c r="F268" s="168" t="s">
        <v>5898</v>
      </c>
      <c r="G268" s="168" t="s">
        <v>5898</v>
      </c>
      <c r="H268" s="168" t="s">
        <v>5898</v>
      </c>
      <c r="K268" s="168">
        <f>年报10送X筛选!AA268</f>
        <v>0</v>
      </c>
      <c r="L268" s="168">
        <f>年报10送X筛选!AB268</f>
        <v>0</v>
      </c>
      <c r="O268" s="99"/>
    </row>
    <row r="269" spans="4:15" x14ac:dyDescent="0.15">
      <c r="D269" s="40">
        <f>年报10送X筛选!U269</f>
        <v>0</v>
      </c>
      <c r="E269" s="40">
        <f>年报10送X筛选!V269</f>
        <v>0</v>
      </c>
      <c r="F269" s="168" t="s">
        <v>5898</v>
      </c>
      <c r="G269" s="168" t="s">
        <v>5898</v>
      </c>
      <c r="H269" s="168" t="s">
        <v>5898</v>
      </c>
      <c r="K269" s="168">
        <f>年报10送X筛选!AA269</f>
        <v>0</v>
      </c>
      <c r="L269" s="168">
        <f>年报10送X筛选!AB269</f>
        <v>0</v>
      </c>
      <c r="O269" s="99"/>
    </row>
    <row r="270" spans="4:15" x14ac:dyDescent="0.15">
      <c r="D270" s="40">
        <f>年报10送X筛选!U270</f>
        <v>0</v>
      </c>
      <c r="E270" s="40">
        <f>年报10送X筛选!V270</f>
        <v>0</v>
      </c>
      <c r="F270" s="168" t="s">
        <v>5898</v>
      </c>
      <c r="G270" s="168" t="s">
        <v>5898</v>
      </c>
      <c r="H270" s="168" t="s">
        <v>5898</v>
      </c>
      <c r="K270" s="168">
        <f>年报10送X筛选!AA270</f>
        <v>0</v>
      </c>
      <c r="L270" s="168">
        <f>年报10送X筛选!AB270</f>
        <v>0</v>
      </c>
      <c r="O270" s="99"/>
    </row>
    <row r="271" spans="4:15" x14ac:dyDescent="0.15">
      <c r="D271" s="40">
        <f>年报10送X筛选!U271</f>
        <v>0</v>
      </c>
      <c r="E271" s="40">
        <f>年报10送X筛选!V271</f>
        <v>0</v>
      </c>
      <c r="F271" s="168" t="s">
        <v>5898</v>
      </c>
      <c r="G271" s="168" t="s">
        <v>5898</v>
      </c>
      <c r="H271" s="168" t="s">
        <v>5898</v>
      </c>
      <c r="K271" s="168">
        <f>年报10送X筛选!AA271</f>
        <v>0</v>
      </c>
      <c r="L271" s="168">
        <f>年报10送X筛选!AB271</f>
        <v>0</v>
      </c>
      <c r="O271" s="99"/>
    </row>
    <row r="272" spans="4:15" x14ac:dyDescent="0.15">
      <c r="D272" s="40">
        <f>年报10送X筛选!U272</f>
        <v>0</v>
      </c>
      <c r="E272" s="40">
        <f>年报10送X筛选!V272</f>
        <v>0</v>
      </c>
      <c r="F272" s="168" t="s">
        <v>5898</v>
      </c>
      <c r="G272" s="168" t="s">
        <v>5898</v>
      </c>
      <c r="H272" s="168" t="s">
        <v>5898</v>
      </c>
      <c r="K272" s="168">
        <f>年报10送X筛选!AA272</f>
        <v>0</v>
      </c>
      <c r="L272" s="168">
        <f>年报10送X筛选!AB272</f>
        <v>0</v>
      </c>
      <c r="O272" s="99"/>
    </row>
    <row r="273" spans="4:15" x14ac:dyDescent="0.15">
      <c r="D273" s="40">
        <f>年报10送X筛选!U273</f>
        <v>0</v>
      </c>
      <c r="E273" s="40">
        <f>年报10送X筛选!V273</f>
        <v>0</v>
      </c>
      <c r="F273" s="168" t="s">
        <v>5898</v>
      </c>
      <c r="G273" s="168" t="s">
        <v>5898</v>
      </c>
      <c r="H273" s="168" t="s">
        <v>5898</v>
      </c>
      <c r="K273" s="168">
        <f>年报10送X筛选!AA273</f>
        <v>0</v>
      </c>
      <c r="L273" s="168">
        <f>年报10送X筛选!AB273</f>
        <v>0</v>
      </c>
      <c r="O273" s="99"/>
    </row>
    <row r="274" spans="4:15" x14ac:dyDescent="0.15">
      <c r="D274" s="40">
        <f>年报10送X筛选!U274</f>
        <v>0</v>
      </c>
      <c r="E274" s="40">
        <f>年报10送X筛选!V274</f>
        <v>0</v>
      </c>
      <c r="F274" s="168" t="s">
        <v>5898</v>
      </c>
      <c r="G274" s="168" t="s">
        <v>5898</v>
      </c>
      <c r="H274" s="168" t="s">
        <v>5898</v>
      </c>
      <c r="K274" s="168">
        <f>年报10送X筛选!AA274</f>
        <v>0</v>
      </c>
      <c r="L274" s="168">
        <f>年报10送X筛选!AB274</f>
        <v>0</v>
      </c>
      <c r="O274" s="99"/>
    </row>
    <row r="275" spans="4:15" x14ac:dyDescent="0.15">
      <c r="D275" s="40">
        <f>年报10送X筛选!U275</f>
        <v>0</v>
      </c>
      <c r="E275" s="40">
        <f>年报10送X筛选!V275</f>
        <v>0</v>
      </c>
      <c r="F275" s="168" t="s">
        <v>5898</v>
      </c>
      <c r="G275" s="168" t="s">
        <v>5898</v>
      </c>
      <c r="H275" s="168" t="s">
        <v>5898</v>
      </c>
      <c r="K275" s="168">
        <f>年报10送X筛选!AA275</f>
        <v>0</v>
      </c>
      <c r="L275" s="168">
        <f>年报10送X筛选!AB275</f>
        <v>0</v>
      </c>
      <c r="O275" s="99"/>
    </row>
    <row r="276" spans="4:15" x14ac:dyDescent="0.15">
      <c r="D276" s="40">
        <f>年报10送X筛选!U276</f>
        <v>0</v>
      </c>
      <c r="E276" s="40">
        <f>年报10送X筛选!V276</f>
        <v>0</v>
      </c>
      <c r="F276" s="168" t="s">
        <v>5898</v>
      </c>
      <c r="G276" s="168" t="s">
        <v>5898</v>
      </c>
      <c r="H276" s="168" t="s">
        <v>5898</v>
      </c>
      <c r="K276" s="168">
        <f>年报10送X筛选!AA276</f>
        <v>0</v>
      </c>
      <c r="L276" s="168">
        <f>年报10送X筛选!AB276</f>
        <v>0</v>
      </c>
      <c r="O276" s="99"/>
    </row>
    <row r="277" spans="4:15" x14ac:dyDescent="0.15">
      <c r="D277" s="40">
        <f>年报10送X筛选!U277</f>
        <v>0</v>
      </c>
      <c r="E277" s="40">
        <f>年报10送X筛选!V277</f>
        <v>0</v>
      </c>
      <c r="F277" s="168" t="s">
        <v>5898</v>
      </c>
      <c r="G277" s="168" t="s">
        <v>5898</v>
      </c>
      <c r="H277" s="168" t="s">
        <v>5898</v>
      </c>
      <c r="K277" s="168">
        <f>年报10送X筛选!AA277</f>
        <v>0</v>
      </c>
      <c r="L277" s="168">
        <f>年报10送X筛选!AB277</f>
        <v>0</v>
      </c>
      <c r="O277" s="99"/>
    </row>
    <row r="278" spans="4:15" x14ac:dyDescent="0.15">
      <c r="D278" s="40">
        <f>年报10送X筛选!U278</f>
        <v>0</v>
      </c>
      <c r="E278" s="40">
        <f>年报10送X筛选!V278</f>
        <v>0</v>
      </c>
      <c r="F278" s="168" t="s">
        <v>5898</v>
      </c>
      <c r="G278" s="168" t="s">
        <v>5898</v>
      </c>
      <c r="H278" s="168" t="s">
        <v>5898</v>
      </c>
      <c r="K278" s="168">
        <f>年报10送X筛选!AA278</f>
        <v>0</v>
      </c>
      <c r="L278" s="168">
        <f>年报10送X筛选!AB278</f>
        <v>0</v>
      </c>
      <c r="O278" s="99"/>
    </row>
    <row r="279" spans="4:15" x14ac:dyDescent="0.15">
      <c r="D279" s="40">
        <f>年报10送X筛选!U279</f>
        <v>0</v>
      </c>
      <c r="E279" s="40">
        <f>年报10送X筛选!V279</f>
        <v>0</v>
      </c>
      <c r="F279" s="168" t="s">
        <v>5898</v>
      </c>
      <c r="G279" s="168" t="s">
        <v>5898</v>
      </c>
      <c r="H279" s="168" t="s">
        <v>5898</v>
      </c>
      <c r="K279" s="168">
        <f>年报10送X筛选!AA279</f>
        <v>0</v>
      </c>
      <c r="L279" s="168">
        <f>年报10送X筛选!AB279</f>
        <v>0</v>
      </c>
      <c r="O279" s="99"/>
    </row>
    <row r="280" spans="4:15" x14ac:dyDescent="0.15">
      <c r="D280" s="40">
        <f>年报10送X筛选!U280</f>
        <v>0</v>
      </c>
      <c r="E280" s="40">
        <f>年报10送X筛选!V280</f>
        <v>0</v>
      </c>
      <c r="F280" s="168" t="s">
        <v>5898</v>
      </c>
      <c r="G280" s="168" t="s">
        <v>5898</v>
      </c>
      <c r="H280" s="168" t="s">
        <v>5898</v>
      </c>
      <c r="K280" s="168">
        <f>年报10送X筛选!AA280</f>
        <v>0</v>
      </c>
      <c r="L280" s="168">
        <f>年报10送X筛选!AB280</f>
        <v>0</v>
      </c>
      <c r="O280" s="99"/>
    </row>
    <row r="281" spans="4:15" x14ac:dyDescent="0.15">
      <c r="D281" s="40">
        <f>年报10送X筛选!U281</f>
        <v>0</v>
      </c>
      <c r="E281" s="40">
        <f>年报10送X筛选!V281</f>
        <v>0</v>
      </c>
      <c r="F281" s="168" t="s">
        <v>5898</v>
      </c>
      <c r="G281" s="168" t="s">
        <v>5898</v>
      </c>
      <c r="H281" s="168" t="s">
        <v>5898</v>
      </c>
      <c r="K281" s="168">
        <f>年报10送X筛选!AA281</f>
        <v>0</v>
      </c>
      <c r="L281" s="168">
        <f>年报10送X筛选!AB281</f>
        <v>0</v>
      </c>
      <c r="O281" s="99"/>
    </row>
    <row r="282" spans="4:15" x14ac:dyDescent="0.15">
      <c r="D282" s="40">
        <f>年报10送X筛选!U282</f>
        <v>0</v>
      </c>
      <c r="E282" s="40">
        <f>年报10送X筛选!V282</f>
        <v>0</v>
      </c>
      <c r="F282" s="168" t="s">
        <v>5898</v>
      </c>
      <c r="G282" s="168" t="s">
        <v>5898</v>
      </c>
      <c r="H282" s="168" t="s">
        <v>5898</v>
      </c>
      <c r="K282" s="168">
        <f>年报10送X筛选!AA282</f>
        <v>0</v>
      </c>
      <c r="L282" s="168">
        <f>年报10送X筛选!AB282</f>
        <v>0</v>
      </c>
      <c r="O282" s="99"/>
    </row>
    <row r="283" spans="4:15" x14ac:dyDescent="0.15">
      <c r="D283" s="40">
        <f>年报10送X筛选!U283</f>
        <v>0</v>
      </c>
      <c r="E283" s="40">
        <f>年报10送X筛选!V283</f>
        <v>0</v>
      </c>
      <c r="F283" s="168" t="s">
        <v>5898</v>
      </c>
      <c r="G283" s="168" t="s">
        <v>5898</v>
      </c>
      <c r="H283" s="168" t="s">
        <v>5898</v>
      </c>
      <c r="K283" s="168">
        <f>年报10送X筛选!AA283</f>
        <v>0</v>
      </c>
      <c r="L283" s="168">
        <f>年报10送X筛选!AB283</f>
        <v>0</v>
      </c>
      <c r="O283" s="99"/>
    </row>
    <row r="284" spans="4:15" x14ac:dyDescent="0.15">
      <c r="D284" s="40">
        <f>年报10送X筛选!U284</f>
        <v>0</v>
      </c>
      <c r="E284" s="40">
        <f>年报10送X筛选!V284</f>
        <v>0</v>
      </c>
      <c r="F284" s="168" t="s">
        <v>5898</v>
      </c>
      <c r="G284" s="168" t="s">
        <v>5898</v>
      </c>
      <c r="H284" s="168" t="s">
        <v>5898</v>
      </c>
      <c r="K284" s="168">
        <f>年报10送X筛选!AA284</f>
        <v>0</v>
      </c>
      <c r="L284" s="168">
        <f>年报10送X筛选!AB284</f>
        <v>0</v>
      </c>
      <c r="O284" s="99"/>
    </row>
    <row r="285" spans="4:15" x14ac:dyDescent="0.15">
      <c r="D285" s="40">
        <f>年报10送X筛选!U285</f>
        <v>0</v>
      </c>
      <c r="E285" s="40">
        <f>年报10送X筛选!V285</f>
        <v>0</v>
      </c>
      <c r="F285" s="168" t="s">
        <v>5898</v>
      </c>
      <c r="G285" s="168" t="s">
        <v>5898</v>
      </c>
      <c r="H285" s="168" t="s">
        <v>5898</v>
      </c>
      <c r="K285" s="168">
        <f>年报10送X筛选!AA285</f>
        <v>0</v>
      </c>
      <c r="L285" s="168">
        <f>年报10送X筛选!AB285</f>
        <v>0</v>
      </c>
      <c r="O285" s="99"/>
    </row>
    <row r="286" spans="4:15" x14ac:dyDescent="0.15">
      <c r="D286" s="40">
        <f>年报10送X筛选!U286</f>
        <v>0</v>
      </c>
      <c r="E286" s="40">
        <f>年报10送X筛选!V286</f>
        <v>0</v>
      </c>
      <c r="F286" s="168" t="s">
        <v>5898</v>
      </c>
      <c r="G286" s="168" t="s">
        <v>5898</v>
      </c>
      <c r="H286" s="168" t="s">
        <v>5898</v>
      </c>
      <c r="K286" s="168">
        <f>年报10送X筛选!AA286</f>
        <v>0</v>
      </c>
      <c r="L286" s="168">
        <f>年报10送X筛选!AB286</f>
        <v>0</v>
      </c>
      <c r="O286" s="99"/>
    </row>
    <row r="287" spans="4:15" x14ac:dyDescent="0.15">
      <c r="D287" s="40">
        <f>年报10送X筛选!U287</f>
        <v>0</v>
      </c>
      <c r="E287" s="40">
        <f>年报10送X筛选!V287</f>
        <v>0</v>
      </c>
      <c r="F287" s="168" t="s">
        <v>5898</v>
      </c>
      <c r="G287" s="168" t="s">
        <v>5898</v>
      </c>
      <c r="H287" s="168" t="s">
        <v>5898</v>
      </c>
      <c r="K287" s="168">
        <f>年报10送X筛选!AA287</f>
        <v>0</v>
      </c>
      <c r="L287" s="168">
        <f>年报10送X筛选!AB287</f>
        <v>0</v>
      </c>
      <c r="O287" s="99"/>
    </row>
    <row r="288" spans="4:15" x14ac:dyDescent="0.15">
      <c r="D288" s="40">
        <f>年报10送X筛选!U288</f>
        <v>0</v>
      </c>
      <c r="E288" s="40">
        <f>年报10送X筛选!V288</f>
        <v>0</v>
      </c>
      <c r="F288" s="168" t="s">
        <v>5898</v>
      </c>
      <c r="G288" s="168" t="s">
        <v>5898</v>
      </c>
      <c r="H288" s="168" t="s">
        <v>5898</v>
      </c>
      <c r="K288" s="168">
        <f>年报10送X筛选!AA288</f>
        <v>0</v>
      </c>
      <c r="L288" s="168">
        <f>年报10送X筛选!AB288</f>
        <v>0</v>
      </c>
      <c r="O288" s="99"/>
    </row>
    <row r="289" spans="4:15" x14ac:dyDescent="0.15">
      <c r="D289" s="40">
        <f>年报10送X筛选!U289</f>
        <v>0</v>
      </c>
      <c r="E289" s="40">
        <f>年报10送X筛选!V289</f>
        <v>0</v>
      </c>
      <c r="F289" s="168" t="s">
        <v>5898</v>
      </c>
      <c r="G289" s="168" t="s">
        <v>5898</v>
      </c>
      <c r="H289" s="168" t="s">
        <v>5898</v>
      </c>
      <c r="K289" s="168">
        <f>年报10送X筛选!AA289</f>
        <v>0</v>
      </c>
      <c r="L289" s="168">
        <f>年报10送X筛选!AB289</f>
        <v>0</v>
      </c>
      <c r="O289" s="99"/>
    </row>
    <row r="290" spans="4:15" x14ac:dyDescent="0.15">
      <c r="D290" s="40">
        <f>年报10送X筛选!U290</f>
        <v>0</v>
      </c>
      <c r="E290" s="40">
        <f>年报10送X筛选!V290</f>
        <v>0</v>
      </c>
      <c r="F290" s="168" t="s">
        <v>5898</v>
      </c>
      <c r="G290" s="168" t="s">
        <v>5898</v>
      </c>
      <c r="H290" s="168" t="s">
        <v>5898</v>
      </c>
      <c r="K290" s="168">
        <f>年报10送X筛选!AA290</f>
        <v>0</v>
      </c>
      <c r="L290" s="168">
        <f>年报10送X筛选!AB290</f>
        <v>0</v>
      </c>
      <c r="O290" s="99"/>
    </row>
    <row r="291" spans="4:15" x14ac:dyDescent="0.15">
      <c r="D291" s="40">
        <f>年报10送X筛选!U291</f>
        <v>0</v>
      </c>
      <c r="E291" s="40">
        <f>年报10送X筛选!V291</f>
        <v>0</v>
      </c>
      <c r="F291" s="168" t="s">
        <v>5898</v>
      </c>
      <c r="G291" s="168" t="s">
        <v>5898</v>
      </c>
      <c r="H291" s="168" t="s">
        <v>5898</v>
      </c>
      <c r="K291" s="168">
        <f>年报10送X筛选!AA291</f>
        <v>0</v>
      </c>
      <c r="L291" s="168">
        <f>年报10送X筛选!AB291</f>
        <v>0</v>
      </c>
      <c r="O291" s="99"/>
    </row>
    <row r="292" spans="4:15" x14ac:dyDescent="0.15">
      <c r="D292" s="40">
        <f>年报10送X筛选!U292</f>
        <v>0</v>
      </c>
      <c r="E292" s="40">
        <f>年报10送X筛选!V292</f>
        <v>0</v>
      </c>
      <c r="F292" s="168" t="s">
        <v>5898</v>
      </c>
      <c r="G292" s="168" t="s">
        <v>5898</v>
      </c>
      <c r="H292" s="168" t="s">
        <v>5898</v>
      </c>
      <c r="K292" s="168">
        <f>年报10送X筛选!AA292</f>
        <v>0</v>
      </c>
      <c r="L292" s="168">
        <f>年报10送X筛选!AB292</f>
        <v>0</v>
      </c>
      <c r="O292" s="99"/>
    </row>
    <row r="293" spans="4:15" x14ac:dyDescent="0.15">
      <c r="D293" s="40">
        <f>年报10送X筛选!U293</f>
        <v>0</v>
      </c>
      <c r="E293" s="40">
        <f>年报10送X筛选!V293</f>
        <v>0</v>
      </c>
      <c r="F293" s="168" t="s">
        <v>5898</v>
      </c>
      <c r="G293" s="168" t="s">
        <v>5898</v>
      </c>
      <c r="H293" s="168" t="s">
        <v>5898</v>
      </c>
      <c r="K293" s="168">
        <f>年报10送X筛选!AA293</f>
        <v>0</v>
      </c>
      <c r="L293" s="168">
        <f>年报10送X筛选!AB293</f>
        <v>0</v>
      </c>
      <c r="O293" s="99"/>
    </row>
    <row r="294" spans="4:15" x14ac:dyDescent="0.15">
      <c r="D294" s="40">
        <f>年报10送X筛选!U294</f>
        <v>0</v>
      </c>
      <c r="E294" s="40">
        <f>年报10送X筛选!V294</f>
        <v>0</v>
      </c>
      <c r="F294" s="168" t="s">
        <v>5898</v>
      </c>
      <c r="G294" s="168" t="s">
        <v>5898</v>
      </c>
      <c r="H294" s="168" t="s">
        <v>5898</v>
      </c>
      <c r="K294" s="168">
        <f>年报10送X筛选!AA294</f>
        <v>0</v>
      </c>
      <c r="L294" s="168">
        <f>年报10送X筛选!AB294</f>
        <v>0</v>
      </c>
      <c r="O294" s="99"/>
    </row>
    <row r="295" spans="4:15" x14ac:dyDescent="0.15">
      <c r="D295" s="40">
        <f>年报10送X筛选!U295</f>
        <v>0</v>
      </c>
      <c r="E295" s="40">
        <f>年报10送X筛选!V295</f>
        <v>0</v>
      </c>
      <c r="F295" s="168" t="s">
        <v>5898</v>
      </c>
      <c r="G295" s="168" t="s">
        <v>5898</v>
      </c>
      <c r="H295" s="168" t="s">
        <v>5898</v>
      </c>
      <c r="K295" s="168">
        <f>年报10送X筛选!AA295</f>
        <v>0</v>
      </c>
      <c r="L295" s="168">
        <f>年报10送X筛选!AB295</f>
        <v>0</v>
      </c>
      <c r="O295" s="99"/>
    </row>
    <row r="296" spans="4:15" x14ac:dyDescent="0.15">
      <c r="D296" s="40">
        <f>年报10送X筛选!U296</f>
        <v>0</v>
      </c>
      <c r="E296" s="40">
        <f>年报10送X筛选!V296</f>
        <v>0</v>
      </c>
      <c r="F296" s="168" t="s">
        <v>5898</v>
      </c>
      <c r="G296" s="168" t="s">
        <v>5898</v>
      </c>
      <c r="H296" s="168" t="s">
        <v>5898</v>
      </c>
      <c r="K296" s="168">
        <f>年报10送X筛选!AA296</f>
        <v>0</v>
      </c>
      <c r="L296" s="168">
        <f>年报10送X筛选!AB296</f>
        <v>0</v>
      </c>
      <c r="O296" s="99"/>
    </row>
    <row r="297" spans="4:15" x14ac:dyDescent="0.15">
      <c r="D297" s="40">
        <f>年报10送X筛选!U297</f>
        <v>0</v>
      </c>
      <c r="E297" s="40">
        <f>年报10送X筛选!V297</f>
        <v>0</v>
      </c>
      <c r="F297" s="168" t="s">
        <v>5898</v>
      </c>
      <c r="G297" s="168" t="s">
        <v>5898</v>
      </c>
      <c r="H297" s="168" t="s">
        <v>5898</v>
      </c>
      <c r="K297" s="168">
        <f>年报10送X筛选!AA297</f>
        <v>0</v>
      </c>
      <c r="L297" s="168">
        <f>年报10送X筛选!AB297</f>
        <v>0</v>
      </c>
      <c r="O297" s="99"/>
    </row>
    <row r="298" spans="4:15" x14ac:dyDescent="0.15">
      <c r="D298" s="40">
        <f>年报10送X筛选!U298</f>
        <v>0</v>
      </c>
      <c r="E298" s="40">
        <f>年报10送X筛选!V298</f>
        <v>0</v>
      </c>
      <c r="F298" s="168" t="s">
        <v>5898</v>
      </c>
      <c r="G298" s="168" t="s">
        <v>5898</v>
      </c>
      <c r="H298" s="168" t="s">
        <v>5898</v>
      </c>
      <c r="K298" s="168">
        <f>年报10送X筛选!AA298</f>
        <v>0</v>
      </c>
      <c r="L298" s="168">
        <f>年报10送X筛选!AB298</f>
        <v>0</v>
      </c>
      <c r="O298" s="99"/>
    </row>
    <row r="299" spans="4:15" x14ac:dyDescent="0.15">
      <c r="D299" s="40">
        <f>年报10送X筛选!U299</f>
        <v>0</v>
      </c>
      <c r="E299" s="40">
        <f>年报10送X筛选!V299</f>
        <v>0</v>
      </c>
      <c r="F299" s="168" t="s">
        <v>5898</v>
      </c>
      <c r="G299" s="168" t="s">
        <v>5898</v>
      </c>
      <c r="H299" s="168" t="s">
        <v>5898</v>
      </c>
      <c r="K299" s="168">
        <f>年报10送X筛选!AA299</f>
        <v>0</v>
      </c>
      <c r="L299" s="168">
        <f>年报10送X筛选!AB299</f>
        <v>0</v>
      </c>
      <c r="O299" s="99"/>
    </row>
    <row r="300" spans="4:15" x14ac:dyDescent="0.15">
      <c r="D300" s="40">
        <f>年报10送X筛选!U300</f>
        <v>0</v>
      </c>
      <c r="E300" s="40">
        <f>年报10送X筛选!V300</f>
        <v>0</v>
      </c>
      <c r="F300" s="168" t="s">
        <v>5898</v>
      </c>
      <c r="G300" s="168" t="s">
        <v>5898</v>
      </c>
      <c r="H300" s="168" t="s">
        <v>5898</v>
      </c>
      <c r="K300" s="168">
        <f>年报10送X筛选!AA300</f>
        <v>0</v>
      </c>
      <c r="L300" s="168">
        <f>年报10送X筛选!AB300</f>
        <v>0</v>
      </c>
      <c r="O300" s="99"/>
    </row>
    <row r="301" spans="4:15" x14ac:dyDescent="0.15">
      <c r="O301" s="99"/>
    </row>
    <row r="302" spans="4:15" x14ac:dyDescent="0.15">
      <c r="O302" s="99"/>
    </row>
    <row r="303" spans="4:15" x14ac:dyDescent="0.15">
      <c r="O303" s="99"/>
    </row>
    <row r="304" spans="4:15" x14ac:dyDescent="0.15">
      <c r="O304" s="99"/>
    </row>
    <row r="305" spans="15:15" x14ac:dyDescent="0.15">
      <c r="O305" s="99"/>
    </row>
    <row r="306" spans="15:15" x14ac:dyDescent="0.15">
      <c r="O306" s="99"/>
    </row>
    <row r="307" spans="15:15" x14ac:dyDescent="0.15">
      <c r="O307" s="99"/>
    </row>
    <row r="308" spans="15:15" x14ac:dyDescent="0.15">
      <c r="O308" s="99"/>
    </row>
    <row r="309" spans="15:15" x14ac:dyDescent="0.15">
      <c r="O309" s="99"/>
    </row>
    <row r="310" spans="15:15" x14ac:dyDescent="0.15">
      <c r="O310" s="99"/>
    </row>
    <row r="311" spans="15:15" x14ac:dyDescent="0.15">
      <c r="O311" s="99"/>
    </row>
    <row r="312" spans="15:15" x14ac:dyDescent="0.15">
      <c r="O312" s="99"/>
    </row>
  </sheetData>
  <mergeCells count="2">
    <mergeCell ref="F3:H3"/>
    <mergeCell ref="M3:O3"/>
  </mergeCells>
  <phoneticPr fontId="1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52"/>
  <sheetViews>
    <sheetView showGridLines="0" workbookViewId="0">
      <pane xSplit="3" ySplit="4" topLeftCell="D5" activePane="bottomRight" state="frozen"/>
      <selection pane="topRight" activeCell="D1" sqref="D1"/>
      <selection pane="bottomLeft" activeCell="A3" sqref="A3"/>
      <selection pane="bottomRight"/>
    </sheetView>
  </sheetViews>
  <sheetFormatPr defaultColWidth="9.125" defaultRowHeight="12.75" x14ac:dyDescent="0.15"/>
  <cols>
    <col min="1" max="4" width="9.125" style="41"/>
    <col min="5" max="7" width="14.25" style="41" customWidth="1"/>
    <col min="8" max="10" width="18.75" style="41" customWidth="1"/>
    <col min="11" max="14" width="21.625" style="41" customWidth="1"/>
    <col min="15" max="33" width="9.125" style="41"/>
    <col min="34" max="41" width="8.875" style="41" customWidth="1"/>
    <col min="42" max="16384" width="9.125" style="41"/>
  </cols>
  <sheetData>
    <row r="1" spans="1:42" x14ac:dyDescent="0.15">
      <c r="K1" s="41" t="s">
        <v>5873</v>
      </c>
      <c r="L1" s="53" t="s">
        <v>5873</v>
      </c>
      <c r="M1" s="53" t="s">
        <v>5873</v>
      </c>
      <c r="N1" s="53" t="s">
        <v>5873</v>
      </c>
      <c r="U1" s="58" t="s">
        <v>5861</v>
      </c>
      <c r="V1" s="57"/>
    </row>
    <row r="2" spans="1:42" x14ac:dyDescent="0.15">
      <c r="K2" s="64">
        <f>AVERAGE(K5:K152)</f>
        <v>0.14060554267462891</v>
      </c>
      <c r="L2" s="64">
        <f>AVERAGE(L5:L152)</f>
        <v>4.790047885189988E-2</v>
      </c>
      <c r="M2" s="64">
        <f t="shared" ref="M2:N2" si="0">AVERAGE(M5:M152)</f>
        <v>0.17870768878548934</v>
      </c>
      <c r="N2" s="64">
        <f t="shared" si="0"/>
        <v>4.3689301830999658E-2</v>
      </c>
      <c r="U2" s="57" t="s">
        <v>5859</v>
      </c>
      <c r="V2" s="57" t="s">
        <v>5857</v>
      </c>
      <c r="W2" s="57" t="s">
        <v>5858</v>
      </c>
      <c r="X2" s="57" t="s">
        <v>5860</v>
      </c>
      <c r="Y2" s="57" t="s">
        <v>5859</v>
      </c>
      <c r="Z2" s="57" t="s">
        <v>5857</v>
      </c>
      <c r="AA2" s="57" t="s">
        <v>5858</v>
      </c>
      <c r="AB2" s="57" t="s">
        <v>5860</v>
      </c>
      <c r="AC2" s="57" t="s">
        <v>5859</v>
      </c>
      <c r="AD2" s="57" t="s">
        <v>5857</v>
      </c>
      <c r="AE2" s="57" t="s">
        <v>5858</v>
      </c>
      <c r="AF2" s="57" t="s">
        <v>5860</v>
      </c>
      <c r="AH2" s="53"/>
      <c r="AM2" s="53"/>
    </row>
    <row r="3" spans="1:42" ht="15" customHeight="1" x14ac:dyDescent="0.15">
      <c r="H3" s="41" t="s">
        <v>5853</v>
      </c>
      <c r="I3" s="41" t="s">
        <v>5852</v>
      </c>
      <c r="J3" s="41" t="s">
        <v>5855</v>
      </c>
      <c r="K3" s="48" t="s">
        <v>5866</v>
      </c>
      <c r="L3" s="48" t="s">
        <v>5867</v>
      </c>
      <c r="M3" s="48" t="s">
        <v>5866</v>
      </c>
      <c r="N3" s="48" t="s">
        <v>5867</v>
      </c>
      <c r="U3" s="188" t="s">
        <v>5853</v>
      </c>
      <c r="V3" s="187"/>
      <c r="W3" s="187"/>
      <c r="X3" s="187"/>
      <c r="Y3" s="188" t="s">
        <v>5852</v>
      </c>
      <c r="Z3" s="187"/>
      <c r="AA3" s="187"/>
      <c r="AB3" s="187"/>
      <c r="AC3" s="188" t="s">
        <v>5854</v>
      </c>
      <c r="AD3" s="187"/>
      <c r="AE3" s="187"/>
      <c r="AF3" s="187"/>
      <c r="AH3" s="189" t="s">
        <v>5871</v>
      </c>
      <c r="AI3" s="189"/>
      <c r="AJ3" s="189"/>
      <c r="AK3" s="189"/>
      <c r="AL3" s="189" t="s">
        <v>5872</v>
      </c>
      <c r="AM3" s="189"/>
      <c r="AN3" s="189"/>
      <c r="AO3" s="189"/>
      <c r="AP3" s="189"/>
    </row>
    <row r="4" spans="1:42" x14ac:dyDescent="0.15">
      <c r="A4" s="55" t="s">
        <v>5846</v>
      </c>
      <c r="B4" s="55" t="s">
        <v>68</v>
      </c>
      <c r="C4" s="55" t="s">
        <v>69</v>
      </c>
      <c r="D4" s="55" t="s">
        <v>5843</v>
      </c>
      <c r="E4" s="55" t="s">
        <v>5853</v>
      </c>
      <c r="F4" s="55" t="s">
        <v>5852</v>
      </c>
      <c r="G4" s="55" t="s">
        <v>5855</v>
      </c>
      <c r="H4" s="55" t="s">
        <v>5856</v>
      </c>
      <c r="I4" s="55" t="s">
        <v>5856</v>
      </c>
      <c r="J4" s="55" t="s">
        <v>5856</v>
      </c>
      <c r="K4" s="48" t="s">
        <v>5868</v>
      </c>
      <c r="L4" s="48" t="s">
        <v>5868</v>
      </c>
      <c r="M4" s="48" t="s">
        <v>5869</v>
      </c>
      <c r="N4" s="48" t="s">
        <v>5869</v>
      </c>
      <c r="U4" s="34" t="s">
        <v>5863</v>
      </c>
      <c r="V4" s="41" t="s">
        <v>5862</v>
      </c>
      <c r="W4" s="41" t="s">
        <v>5864</v>
      </c>
      <c r="X4" s="41" t="s">
        <v>5865</v>
      </c>
      <c r="Y4" s="34" t="s">
        <v>5863</v>
      </c>
      <c r="Z4" s="41" t="s">
        <v>5862</v>
      </c>
      <c r="AA4" s="41" t="s">
        <v>5864</v>
      </c>
      <c r="AB4" s="41" t="s">
        <v>5865</v>
      </c>
      <c r="AC4" s="34" t="s">
        <v>5863</v>
      </c>
      <c r="AD4" s="41" t="s">
        <v>5862</v>
      </c>
      <c r="AE4" s="41" t="s">
        <v>5864</v>
      </c>
      <c r="AF4" s="41" t="s">
        <v>5865</v>
      </c>
      <c r="AH4" s="38" t="s">
        <v>5863</v>
      </c>
      <c r="AI4" s="53" t="s">
        <v>5862</v>
      </c>
      <c r="AJ4" s="53" t="s">
        <v>5864</v>
      </c>
      <c r="AK4" s="53" t="s">
        <v>5865</v>
      </c>
      <c r="AL4" s="38" t="s">
        <v>5863</v>
      </c>
      <c r="AM4" s="53" t="s">
        <v>5862</v>
      </c>
      <c r="AN4" s="53" t="s">
        <v>5864</v>
      </c>
      <c r="AO4" s="53" t="s">
        <v>5865</v>
      </c>
    </row>
    <row r="5" spans="1:42" x14ac:dyDescent="0.15">
      <c r="A5" s="41">
        <f>年报10送X筛选!N5</f>
        <v>1</v>
      </c>
      <c r="B5" s="41" t="str">
        <f>年报10送X筛选!O5</f>
        <v>000018.SZ</v>
      </c>
      <c r="C5" s="41" t="str">
        <f>年报10送X筛选!P5</f>
        <v>神州长城</v>
      </c>
      <c r="D5" s="46">
        <f>年报10送X筛选!Q5</f>
        <v>2.8</v>
      </c>
      <c r="E5" s="41" t="str">
        <f>IFERROR(VLOOKUP(B5,'2015年报与2016中报日期'!D:O,3,),"")</f>
        <v>2016-02-15</v>
      </c>
      <c r="F5" s="41" t="str">
        <f>IFERROR(VLOOKUP(B5,'2015年报与2016中报日期'!D:O,4,),"")</f>
        <v>2016-05-07</v>
      </c>
      <c r="G5" s="41" t="str">
        <f>IFERROR(VLOOKUP(B5,'2015年报与2016中报日期'!D:O,5,),"")</f>
        <v>2016-06-07</v>
      </c>
      <c r="H5" s="56">
        <f>IF(B5="","",[1]!EM_S_DQ_CLOSE(B5,E5,"2"))</f>
        <v>59.592572029958603</v>
      </c>
      <c r="I5" s="56">
        <f>IF(B5="","",[1]!EM_S_DQ_CLOSE(B5,F5,"2"))</f>
        <v>62.565593916153802</v>
      </c>
      <c r="J5" s="56">
        <f>IF(B5="","",[1]!EM_S_DQ_CLOSE(B5,G5,"2"))</f>
        <v>59.565503740077801</v>
      </c>
      <c r="K5" s="62">
        <f>IFERROR(J5/H5-1,"")</f>
        <v>-4.5422254752147673E-4</v>
      </c>
      <c r="L5" s="62">
        <f>IFERROR(J5/I5-1,"")</f>
        <v>-4.7951117991407832E-2</v>
      </c>
      <c r="M5" s="62">
        <f>IFERROR(IF(OR(LEFT(B5,3)="600",LEFT(B5,3)="601",LEFT(B5,3)="603"),K5-AH5,IF(LEFT(B5,3)="000",K5-AI5,IF(LEFT(B5,3)="300",K5-AJ5,K5-AK5))),"")</f>
        <v>-7.0679259767582492E-2</v>
      </c>
      <c r="N5" s="62">
        <f>IFERROR(IF(OR(LEFT(B5,3)="600",LEFT(B5,3)="601",LEFT(B5,3)="603"),L5-AL5,IF(LEFT(B5,3)="000",L5-AM5,IF(LEFT(B5,3)="300",L5-AN5,L5-AO5))),"")</f>
        <v>-7.2434957469297068E-2</v>
      </c>
      <c r="U5" s="60">
        <f>[1]!em_i_dq_close($U$2,E5)</f>
        <v>2746.1959999999999</v>
      </c>
      <c r="V5" s="61">
        <f>[1]!em_i_dq_close($V$2,E5)</f>
        <v>9668.8449999999993</v>
      </c>
      <c r="W5" s="61">
        <f>[1]!em_i_dq_close($W$2,E5)</f>
        <v>2116.8380000000002</v>
      </c>
      <c r="X5" s="61">
        <f>[1]!em_i_dq_close($X$2,E5)</f>
        <v>6400.88</v>
      </c>
      <c r="Y5" s="61">
        <f>[1]!em_i_dq_close($Y$2,F5)</f>
        <v>2913.248</v>
      </c>
      <c r="Z5" s="61">
        <f>[1]!em_i_dq_close($Z$2,F5)</f>
        <v>10100.540000000001</v>
      </c>
      <c r="AA5" s="61">
        <f>[1]!em_i_dq_close($AA$2,F5)</f>
        <v>2129.194</v>
      </c>
      <c r="AB5" s="61">
        <f>[1]!em_i_dq_close($AB$2,F5)</f>
        <v>6563.6170000000002</v>
      </c>
      <c r="AC5" s="61">
        <f>[1]!em_i_dq_close($AC$2,G5)</f>
        <v>2936.0450000000001</v>
      </c>
      <c r="AD5" s="61">
        <f>[1]!em_i_dq_close($AD$2,G5)</f>
        <v>10347.84</v>
      </c>
      <c r="AE5" s="61">
        <f>[1]!em_i_dq_close($AE$2,G5)</f>
        <v>2196.7269999999999</v>
      </c>
      <c r="AF5" s="61">
        <f>[1]!em_i_dq_close($AF$2,G5)</f>
        <v>6820.2650000000003</v>
      </c>
      <c r="AH5" s="87">
        <f>AC5/U5-1</f>
        <v>6.9131627895459902E-2</v>
      </c>
      <c r="AI5" s="87">
        <f>AD5/V5-1</f>
        <v>7.0225037220061015E-2</v>
      </c>
      <c r="AJ5" s="87">
        <f>AE5/W5-1</f>
        <v>3.7739779803650286E-2</v>
      </c>
      <c r="AK5" s="87">
        <f t="shared" ref="AK5" si="1">AF5/X5-1</f>
        <v>6.5519897264126215E-2</v>
      </c>
      <c r="AL5" s="86">
        <f>AC5/Y5-1</f>
        <v>7.8252864157120072E-3</v>
      </c>
      <c r="AM5" s="86">
        <f>AD5/Z5-1</f>
        <v>2.4483839477889235E-2</v>
      </c>
      <c r="AN5" s="86">
        <f>AE5/AA5-1</f>
        <v>3.1717635875359473E-2</v>
      </c>
      <c r="AO5" s="86">
        <f t="shared" ref="AO5" si="2">AF5/AB5-1</f>
        <v>3.9101611200044184E-2</v>
      </c>
    </row>
    <row r="6" spans="1:42" x14ac:dyDescent="0.15">
      <c r="A6" s="41">
        <f>年报10送X筛选!N6</f>
        <v>2</v>
      </c>
      <c r="B6" s="41" t="str">
        <f>年报10送X筛选!O6</f>
        <v>000078.SZ</v>
      </c>
      <c r="C6" s="41" t="str">
        <f>年报10送X筛选!P6</f>
        <v>海王生物</v>
      </c>
      <c r="D6" s="46">
        <f>年报10送X筛选!Q6</f>
        <v>1.5</v>
      </c>
      <c r="E6" s="167" t="str">
        <f>IFERROR(VLOOKUP(B6,'2015年报与2016中报日期'!D:O,3,),"")</f>
        <v>2016-04-26</v>
      </c>
      <c r="F6" s="167" t="str">
        <f>IFERROR(VLOOKUP(B6,'2015年报与2016中报日期'!D:O,4,),"")</f>
        <v>2016-05-20</v>
      </c>
      <c r="G6" s="167" t="str">
        <f>IFERROR(VLOOKUP(B6,'2015年报与2016中报日期'!D:O,5,),"")</f>
        <v>2016-05-27</v>
      </c>
      <c r="H6" s="56">
        <v>72.582864831076293</v>
      </c>
      <c r="I6" s="56">
        <v>75.962467633172906</v>
      </c>
      <c r="J6" s="56">
        <v>72.504269417074099</v>
      </c>
      <c r="K6" s="62">
        <v>-1.0828370330258075E-3</v>
      </c>
      <c r="L6" s="62">
        <v>-4.5525090532849033E-2</v>
      </c>
      <c r="M6" s="62">
        <v>3.7729394232706492E-2</v>
      </c>
      <c r="N6" s="62">
        <v>-4.5207164603784045E-2</v>
      </c>
      <c r="U6" s="60">
        <v>2964.7</v>
      </c>
      <c r="V6" s="61">
        <v>10209.9</v>
      </c>
      <c r="W6" s="61">
        <v>2155.6979999999999</v>
      </c>
      <c r="X6" s="61">
        <v>6656.7560000000003</v>
      </c>
      <c r="Y6" s="61">
        <v>2825.4830000000002</v>
      </c>
      <c r="Z6" s="61">
        <v>9816.7520000000004</v>
      </c>
      <c r="AA6" s="61">
        <v>2065.3020000000001</v>
      </c>
      <c r="AB6" s="61">
        <v>6433.5590000000002</v>
      </c>
      <c r="AC6" s="61">
        <v>2821.0459999999998</v>
      </c>
      <c r="AD6" s="61">
        <v>9813.6309999999994</v>
      </c>
      <c r="AE6" s="61">
        <v>2069.8850000000002</v>
      </c>
      <c r="AF6" s="61">
        <v>6420.7169999999996</v>
      </c>
      <c r="AG6" s="99"/>
      <c r="AH6" s="87">
        <f t="shared" ref="AH6:AH69" si="3">AC6/U6-1</f>
        <v>-4.8454818362734797E-2</v>
      </c>
      <c r="AI6" s="87">
        <f t="shared" ref="AI6:AI69" si="4">AD6/V6-1</f>
        <v>-3.88122312657323E-2</v>
      </c>
      <c r="AJ6" s="87">
        <f t="shared" ref="AJ6:AJ69" si="5">AE6/W6-1</f>
        <v>-3.9807524059492394E-2</v>
      </c>
      <c r="AK6" s="87">
        <f t="shared" ref="AK6:AK69" si="6">AF6/X6-1</f>
        <v>-3.5458562699308915E-2</v>
      </c>
      <c r="AL6" s="86">
        <f t="shared" ref="AL6:AL69" si="7">AC6/Y6-1</f>
        <v>-1.5703509806996863E-3</v>
      </c>
      <c r="AM6" s="86">
        <f t="shared" ref="AM6:AM69" si="8">AD6/Z6-1</f>
        <v>-3.1792592906498829E-4</v>
      </c>
      <c r="AN6" s="86">
        <f t="shared" ref="AN6:AN69" si="9">AE6/AA6-1</f>
        <v>2.2190459312971811E-3</v>
      </c>
      <c r="AO6" s="86">
        <f t="shared" ref="AO6:AO69" si="10">AF6/AB6-1</f>
        <v>-1.996095784619456E-3</v>
      </c>
    </row>
    <row r="7" spans="1:42" x14ac:dyDescent="0.15">
      <c r="A7" s="41">
        <f>年报10送X筛选!N7</f>
        <v>3</v>
      </c>
      <c r="B7" s="41" t="str">
        <f>年报10送X筛选!O7</f>
        <v>000516.SZ</v>
      </c>
      <c r="C7" s="41" t="str">
        <f>年报10送X筛选!P7</f>
        <v>国际医学</v>
      </c>
      <c r="D7" s="46">
        <f>年报10送X筛选!Q7</f>
        <v>1.5</v>
      </c>
      <c r="E7" s="167" t="str">
        <f>IFERROR(VLOOKUP(B7,'2015年报与2016中报日期'!D:O,3,),"")</f>
        <v>2016-03-30</v>
      </c>
      <c r="F7" s="167" t="str">
        <f>IFERROR(VLOOKUP(B7,'2015年报与2016中报日期'!D:O,4,),"")</f>
        <v>2016-04-20</v>
      </c>
      <c r="G7" s="167" t="str">
        <f>IFERROR(VLOOKUP(B7,'2015年报与2016中报日期'!D:O,5,),"")</f>
        <v>2016-05-19</v>
      </c>
      <c r="H7" s="56">
        <v>202.64290294017701</v>
      </c>
      <c r="I7" s="56">
        <v>191.94689199898599</v>
      </c>
      <c r="J7" s="56">
        <v>174.27060210639601</v>
      </c>
      <c r="K7" s="62">
        <v>-0.14001132248957615</v>
      </c>
      <c r="L7" s="62">
        <v>-9.2089482192206362E-2</v>
      </c>
      <c r="M7" s="62">
        <v>-7.1853642144859897E-2</v>
      </c>
      <c r="N7" s="62">
        <v>-4.9687610624414291E-2</v>
      </c>
      <c r="U7" s="60">
        <v>3000.645</v>
      </c>
      <c r="V7" s="61">
        <v>10445.69</v>
      </c>
      <c r="W7" s="61">
        <v>2248.7829999999999</v>
      </c>
      <c r="X7" s="61">
        <v>6875.674</v>
      </c>
      <c r="Y7" s="61">
        <v>2972.5839999999998</v>
      </c>
      <c r="Z7" s="61">
        <v>10164.74</v>
      </c>
      <c r="AA7" s="61">
        <v>2145.239</v>
      </c>
      <c r="AB7" s="61">
        <v>6620.6589999999997</v>
      </c>
      <c r="AC7" s="61">
        <v>2806.9059999999999</v>
      </c>
      <c r="AD7" s="61">
        <v>9733.7360000000008</v>
      </c>
      <c r="AE7" s="61">
        <v>2037.403</v>
      </c>
      <c r="AF7" s="61">
        <v>6379.4620000000004</v>
      </c>
      <c r="AG7" s="99"/>
      <c r="AH7" s="87">
        <f t="shared" si="3"/>
        <v>-6.456578502288679E-2</v>
      </c>
      <c r="AI7" s="87">
        <f t="shared" si="4"/>
        <v>-6.8157680344716254E-2</v>
      </c>
      <c r="AJ7" s="87">
        <f t="shared" si="5"/>
        <v>-9.3997508874800184E-2</v>
      </c>
      <c r="AK7" s="87">
        <f t="shared" si="6"/>
        <v>-7.216921570161694E-2</v>
      </c>
      <c r="AL7" s="86">
        <f t="shared" si="7"/>
        <v>-5.573534675555003E-2</v>
      </c>
      <c r="AM7" s="86">
        <f t="shared" si="8"/>
        <v>-4.2401871567792071E-2</v>
      </c>
      <c r="AN7" s="86">
        <f t="shared" si="9"/>
        <v>-5.0267592561947683E-2</v>
      </c>
      <c r="AO7" s="86">
        <f t="shared" si="10"/>
        <v>-3.6430965557960215E-2</v>
      </c>
    </row>
    <row r="8" spans="1:42" x14ac:dyDescent="0.15">
      <c r="A8" s="41">
        <f>年报10送X筛选!N8</f>
        <v>4</v>
      </c>
      <c r="B8" s="41" t="str">
        <f>年报10送X筛选!O8</f>
        <v>000836.SZ</v>
      </c>
      <c r="C8" s="41" t="str">
        <f>年报10送X筛选!P8</f>
        <v>鑫茂科技</v>
      </c>
      <c r="D8" s="46">
        <f>年报10送X筛选!Q8</f>
        <v>2</v>
      </c>
      <c r="E8" s="167" t="str">
        <f>IFERROR(VLOOKUP(B8,'2015年报与2016中报日期'!D:O,3,),"")</f>
        <v>2016-01-23</v>
      </c>
      <c r="F8" s="167" t="str">
        <f>IFERROR(VLOOKUP(B8,'2015年报与2016中报日期'!D:O,4,),"")</f>
        <v>2016-02-18</v>
      </c>
      <c r="G8" s="167" t="str">
        <f>IFERROR(VLOOKUP(B8,'2015年报与2016中报日期'!D:O,5,),"")</f>
        <v>2016-02-25</v>
      </c>
      <c r="H8" s="56">
        <v>51.949335761962701</v>
      </c>
      <c r="I8" s="56">
        <v>51.949335761962701</v>
      </c>
      <c r="J8" s="56">
        <v>51.949335761962701</v>
      </c>
      <c r="K8" s="62">
        <v>0</v>
      </c>
      <c r="L8" s="62">
        <v>0</v>
      </c>
      <c r="M8" s="62">
        <v>5.5430956814817134E-2</v>
      </c>
      <c r="N8" s="62">
        <v>5.5881934284923496E-2</v>
      </c>
      <c r="U8" s="60">
        <v>2916.5619999999999</v>
      </c>
      <c r="V8" s="61">
        <v>10111.57</v>
      </c>
      <c r="W8" s="61">
        <v>2149.5859999999998</v>
      </c>
      <c r="X8" s="61">
        <v>6700.9639999999999</v>
      </c>
      <c r="Y8" s="61">
        <v>2862.893</v>
      </c>
      <c r="Z8" s="61">
        <v>10116.4</v>
      </c>
      <c r="AA8" s="61">
        <v>2190.9110000000001</v>
      </c>
      <c r="AB8" s="61">
        <v>6687.4629999999997</v>
      </c>
      <c r="AC8" s="61">
        <v>2741.2449999999999</v>
      </c>
      <c r="AD8" s="61">
        <v>9551.0759999999991</v>
      </c>
      <c r="AE8" s="61">
        <v>2037.143</v>
      </c>
      <c r="AF8" s="61">
        <v>6284.6170000000002</v>
      </c>
      <c r="AG8" s="99"/>
      <c r="AH8" s="87">
        <f t="shared" si="3"/>
        <v>-6.0110842834817158E-2</v>
      </c>
      <c r="AI8" s="87">
        <f t="shared" si="4"/>
        <v>-5.5430956814817134E-2</v>
      </c>
      <c r="AJ8" s="87">
        <f t="shared" si="5"/>
        <v>-5.2309142318567314E-2</v>
      </c>
      <c r="AK8" s="87">
        <f t="shared" si="6"/>
        <v>-6.2132403636252942E-2</v>
      </c>
      <c r="AL8" s="86">
        <f t="shared" si="7"/>
        <v>-4.2491284166051635E-2</v>
      </c>
      <c r="AM8" s="86">
        <f t="shared" si="8"/>
        <v>-5.5881934284923496E-2</v>
      </c>
      <c r="AN8" s="86">
        <f t="shared" si="9"/>
        <v>-7.0184503158731704E-2</v>
      </c>
      <c r="AO8" s="86">
        <f t="shared" si="10"/>
        <v>-6.023898749047274E-2</v>
      </c>
    </row>
    <row r="9" spans="1:42" x14ac:dyDescent="0.15">
      <c r="A9" s="41">
        <f>年报10送X筛选!N9</f>
        <v>5</v>
      </c>
      <c r="B9" s="41" t="str">
        <f>年报10送X筛选!O9</f>
        <v>000838.SZ</v>
      </c>
      <c r="C9" s="41" t="str">
        <f>年报10送X筛选!P9</f>
        <v>财信发展</v>
      </c>
      <c r="D9" s="46">
        <f>年报10送X筛选!Q9</f>
        <v>2.5</v>
      </c>
      <c r="E9" s="167" t="str">
        <f>IFERROR(VLOOKUP(B9,'2015年报与2016中报日期'!D:O,3,),"")</f>
        <v>2015-12-08</v>
      </c>
      <c r="F9" s="167" t="str">
        <f>IFERROR(VLOOKUP(B9,'2015年报与2016中报日期'!D:O,4,),"")</f>
        <v>2016-02-06</v>
      </c>
      <c r="G9" s="167" t="str">
        <f>IFERROR(VLOOKUP(B9,'2015年报与2016中报日期'!D:O,5,),"")</f>
        <v>2016-03-08</v>
      </c>
      <c r="H9" s="56">
        <v>64.026143813041301</v>
      </c>
      <c r="I9" s="56">
        <v>140.75546129368701</v>
      </c>
      <c r="J9" s="56">
        <v>146.80843953701799</v>
      </c>
      <c r="K9" s="62">
        <v>1.2929452063473326</v>
      </c>
      <c r="L9" s="62">
        <v>4.3003505424925592E-2</v>
      </c>
      <c r="M9" s="62">
        <v>1.4928834717109134</v>
      </c>
      <c r="N9" s="62">
        <v>3.6878614253414987E-2</v>
      </c>
      <c r="U9" s="60">
        <v>3470.07</v>
      </c>
      <c r="V9" s="61">
        <v>12164.97</v>
      </c>
      <c r="W9" s="61">
        <v>2691.6579999999999</v>
      </c>
      <c r="X9" s="61">
        <v>8139.1909999999998</v>
      </c>
      <c r="Y9" s="61">
        <v>2763.4920000000002</v>
      </c>
      <c r="Z9" s="61">
        <v>9673.4779999999992</v>
      </c>
      <c r="AA9" s="61">
        <v>2096.9859999999999</v>
      </c>
      <c r="AB9" s="61">
        <v>6399.2169999999996</v>
      </c>
      <c r="AC9" s="61">
        <v>2901.3870000000002</v>
      </c>
      <c r="AD9" s="61">
        <v>9732.7270000000008</v>
      </c>
      <c r="AE9" s="61">
        <v>2002.191</v>
      </c>
      <c r="AF9" s="61">
        <v>6358.0519999999997</v>
      </c>
      <c r="AG9" s="99"/>
      <c r="AH9" s="87">
        <f t="shared" si="3"/>
        <v>-0.16388228479540756</v>
      </c>
      <c r="AI9" s="87">
        <f t="shared" si="4"/>
        <v>-0.19993826536358072</v>
      </c>
      <c r="AJ9" s="87">
        <f t="shared" si="5"/>
        <v>-0.25614955540414119</v>
      </c>
      <c r="AK9" s="87">
        <f t="shared" si="6"/>
        <v>-0.21883489403308021</v>
      </c>
      <c r="AL9" s="86">
        <f t="shared" si="7"/>
        <v>4.9898823662235969E-2</v>
      </c>
      <c r="AM9" s="86">
        <f t="shared" si="8"/>
        <v>6.1248911715106047E-3</v>
      </c>
      <c r="AN9" s="86">
        <f t="shared" si="9"/>
        <v>-4.5205356640435346E-2</v>
      </c>
      <c r="AO9" s="86">
        <f t="shared" si="10"/>
        <v>-6.4328182651096633E-3</v>
      </c>
    </row>
    <row r="10" spans="1:42" x14ac:dyDescent="0.15">
      <c r="A10" s="41">
        <f>年报10送X筛选!N10</f>
        <v>6</v>
      </c>
      <c r="B10" s="41" t="str">
        <f>年报10送X筛选!O10</f>
        <v>000839.SZ</v>
      </c>
      <c r="C10" s="41" t="str">
        <f>年报10送X筛选!P10</f>
        <v>中信国安</v>
      </c>
      <c r="D10" s="46">
        <f>年报10送X筛选!Q10</f>
        <v>1.5</v>
      </c>
      <c r="E10" s="167" t="str">
        <f>IFERROR(VLOOKUP(B10,'2015年报与2016中报日期'!D:O,3,),"")</f>
        <v>2016-01-30</v>
      </c>
      <c r="F10" s="167" t="str">
        <f>IFERROR(VLOOKUP(B10,'2015年报与2016中报日期'!D:O,4,),"")</f>
        <v>2016-06-29</v>
      </c>
      <c r="G10" s="167" t="str">
        <f>IFERROR(VLOOKUP(B10,'2015年报与2016中报日期'!D:O,5,),"")</f>
        <v>2016-07-29</v>
      </c>
      <c r="H10" s="56">
        <v>82.921293547618504</v>
      </c>
      <c r="I10" s="56">
        <v>132.62154629151999</v>
      </c>
      <c r="J10" s="56">
        <v>156.88335023222899</v>
      </c>
      <c r="K10" s="62">
        <v>0.89195493124015157</v>
      </c>
      <c r="L10" s="62">
        <v>0.1829401377011417</v>
      </c>
      <c r="M10" s="62">
        <v>0.79520336374384337</v>
      </c>
      <c r="N10" s="62">
        <v>0.19551449744024807</v>
      </c>
      <c r="U10" s="60">
        <v>2737.6</v>
      </c>
      <c r="V10" s="61">
        <v>9418.2039999999997</v>
      </c>
      <c r="W10" s="61">
        <v>1994.0650000000001</v>
      </c>
      <c r="X10" s="61">
        <v>6272.9120000000003</v>
      </c>
      <c r="Y10" s="61">
        <v>2931.5920000000001</v>
      </c>
      <c r="Z10" s="61">
        <v>10460.969999999999</v>
      </c>
      <c r="AA10" s="61">
        <v>2209.788</v>
      </c>
      <c r="AB10" s="61">
        <v>6886.8620000000001</v>
      </c>
      <c r="AC10" s="61">
        <v>2979.3380000000002</v>
      </c>
      <c r="AD10" s="61">
        <v>10329.43</v>
      </c>
      <c r="AE10" s="61">
        <v>2122.4119999999998</v>
      </c>
      <c r="AF10" s="61">
        <v>6736.08</v>
      </c>
      <c r="AG10" s="99"/>
      <c r="AH10" s="87">
        <f t="shared" si="3"/>
        <v>8.8302893045002939E-2</v>
      </c>
      <c r="AI10" s="87">
        <f t="shared" si="4"/>
        <v>9.67515674963082E-2</v>
      </c>
      <c r="AJ10" s="87">
        <f t="shared" si="5"/>
        <v>6.4364501658672024E-2</v>
      </c>
      <c r="AK10" s="87">
        <f t="shared" si="6"/>
        <v>7.3836202388938288E-2</v>
      </c>
      <c r="AL10" s="86">
        <f t="shared" si="7"/>
        <v>1.6286713840125033E-2</v>
      </c>
      <c r="AM10" s="86">
        <f t="shared" si="8"/>
        <v>-1.2574359739106367E-2</v>
      </c>
      <c r="AN10" s="86">
        <f t="shared" si="9"/>
        <v>-3.9540444603735847E-2</v>
      </c>
      <c r="AO10" s="86">
        <f t="shared" si="10"/>
        <v>-2.1894151501801518E-2</v>
      </c>
    </row>
    <row r="11" spans="1:42" x14ac:dyDescent="0.15">
      <c r="A11" s="41">
        <f>年报10送X筛选!N11</f>
        <v>7</v>
      </c>
      <c r="B11" s="41" t="str">
        <f>年报10送X筛选!O11</f>
        <v>000961.SZ</v>
      </c>
      <c r="C11" s="41" t="str">
        <f>年报10送X筛选!P11</f>
        <v>中南建设</v>
      </c>
      <c r="D11" s="46">
        <f>年报10送X筛选!Q11</f>
        <v>1.5</v>
      </c>
      <c r="E11" s="167" t="str">
        <f>IFERROR(VLOOKUP(B11,'2015年报与2016中报日期'!D:O,3,),"")</f>
        <v>2016-04-30</v>
      </c>
      <c r="F11" s="167" t="str">
        <f>IFERROR(VLOOKUP(B11,'2015年报与2016中报日期'!D:O,4,),"")</f>
        <v>2016-05-25</v>
      </c>
      <c r="G11" s="167" t="str">
        <f>IFERROR(VLOOKUP(B11,'2015年报与2016中报日期'!D:O,5,),"")</f>
        <v>2016-06-15</v>
      </c>
      <c r="H11" s="56">
        <v>27.654577984063899</v>
      </c>
      <c r="I11" s="56">
        <v>26.257395472673899</v>
      </c>
      <c r="J11" s="56">
        <v>27.626387792439001</v>
      </c>
      <c r="K11" s="62">
        <v>-1.019367991843656E-3</v>
      </c>
      <c r="L11" s="62">
        <v>5.2137399582902866E-2</v>
      </c>
      <c r="M11" s="62">
        <v>-4.2052746687387677E-3</v>
      </c>
      <c r="N11" s="62">
        <v>1.235528487568649E-2</v>
      </c>
      <c r="U11" s="60">
        <v>2938.3240000000001</v>
      </c>
      <c r="V11" s="61">
        <v>10141.540000000001</v>
      </c>
      <c r="W11" s="61">
        <v>2138.739</v>
      </c>
      <c r="X11" s="61">
        <v>6616.8280000000004</v>
      </c>
      <c r="Y11" s="61">
        <v>2815.0859999999998</v>
      </c>
      <c r="Z11" s="61">
        <v>9784.598</v>
      </c>
      <c r="AA11" s="61">
        <v>2067.2539999999999</v>
      </c>
      <c r="AB11" s="61">
        <v>6403.6220000000003</v>
      </c>
      <c r="AC11" s="61">
        <v>2887.21</v>
      </c>
      <c r="AD11" s="61">
        <v>10173.85</v>
      </c>
      <c r="AE11" s="61">
        <v>2128.8000000000002</v>
      </c>
      <c r="AF11" s="61">
        <v>6710.7209999999995</v>
      </c>
      <c r="AG11" s="99"/>
      <c r="AH11" s="87">
        <f t="shared" si="3"/>
        <v>-1.7395630978748411E-2</v>
      </c>
      <c r="AI11" s="87">
        <f t="shared" si="4"/>
        <v>3.1859066768951116E-3</v>
      </c>
      <c r="AJ11" s="87">
        <f t="shared" si="5"/>
        <v>-4.6471308560791513E-3</v>
      </c>
      <c r="AK11" s="87">
        <f t="shared" si="6"/>
        <v>1.4190031840029649E-2</v>
      </c>
      <c r="AL11" s="86">
        <f t="shared" si="7"/>
        <v>2.5620531664041657E-2</v>
      </c>
      <c r="AM11" s="86">
        <f t="shared" si="8"/>
        <v>3.9782114707216376E-2</v>
      </c>
      <c r="AN11" s="86">
        <f t="shared" si="9"/>
        <v>2.9771861609652284E-2</v>
      </c>
      <c r="AO11" s="86">
        <f t="shared" si="10"/>
        <v>4.7957078041146017E-2</v>
      </c>
    </row>
    <row r="12" spans="1:42" x14ac:dyDescent="0.15">
      <c r="A12" s="41">
        <f>年报10送X筛选!N12</f>
        <v>8</v>
      </c>
      <c r="B12" s="41" t="str">
        <f>年报10送X筛选!O12</f>
        <v>002002.SZ</v>
      </c>
      <c r="C12" s="41" t="str">
        <f>年报10送X筛选!P12</f>
        <v>鸿达兴业</v>
      </c>
      <c r="D12" s="46">
        <f>年报10送X筛选!Q12</f>
        <v>1.5206164</v>
      </c>
      <c r="E12" s="167" t="str">
        <f>IFERROR(VLOOKUP(B12,'2015年报与2016中报日期'!D:O,3,),"")</f>
        <v>2016-04-14</v>
      </c>
      <c r="F12" s="167" t="str">
        <f>IFERROR(VLOOKUP(B12,'2015年报与2016中报日期'!D:O,4,),"")</f>
        <v>2016-05-21</v>
      </c>
      <c r="G12" s="167" t="str">
        <f>IFERROR(VLOOKUP(B12,'2015年报与2016中报日期'!D:O,5,),"")</f>
        <v>2016-07-19</v>
      </c>
      <c r="H12" s="56">
        <v>58.182479563347698</v>
      </c>
      <c r="I12" s="56">
        <v>46.012505328034301</v>
      </c>
      <c r="J12" s="56">
        <v>51.442864071511899</v>
      </c>
      <c r="K12" s="62">
        <v>-0.11583582450276753</v>
      </c>
      <c r="L12" s="62">
        <v>0.11801919292947116</v>
      </c>
      <c r="M12" s="62">
        <v>-0.11912664518819405</v>
      </c>
      <c r="N12" s="62">
        <v>2.0079156940060017E-2</v>
      </c>
      <c r="U12" s="60">
        <v>3082.3620000000001</v>
      </c>
      <c r="V12" s="61">
        <v>10771.61</v>
      </c>
      <c r="W12" s="61">
        <v>2324.3939999999998</v>
      </c>
      <c r="X12" s="61">
        <v>7040.4930000000004</v>
      </c>
      <c r="Y12" s="61">
        <v>2825.4830000000002</v>
      </c>
      <c r="Z12" s="61">
        <v>9816.7520000000004</v>
      </c>
      <c r="AA12" s="61">
        <v>2065.3020000000001</v>
      </c>
      <c r="AB12" s="61">
        <v>6433.5590000000002</v>
      </c>
      <c r="AC12" s="61">
        <v>3036.598</v>
      </c>
      <c r="AD12" s="61">
        <v>10778.25</v>
      </c>
      <c r="AE12" s="61">
        <v>2273.7190000000001</v>
      </c>
      <c r="AF12" s="61">
        <v>7063.6620000000003</v>
      </c>
      <c r="AG12" s="99"/>
      <c r="AH12" s="87">
        <f t="shared" si="3"/>
        <v>-1.4847055602164927E-2</v>
      </c>
      <c r="AI12" s="87">
        <f t="shared" si="4"/>
        <v>6.1643524041432585E-4</v>
      </c>
      <c r="AJ12" s="87">
        <f t="shared" si="5"/>
        <v>-2.1801381349289217E-2</v>
      </c>
      <c r="AK12" s="87">
        <f t="shared" si="6"/>
        <v>3.290820685426521E-3</v>
      </c>
      <c r="AL12" s="86">
        <f t="shared" si="7"/>
        <v>7.4718198623031862E-2</v>
      </c>
      <c r="AM12" s="86">
        <f t="shared" si="8"/>
        <v>9.7944615489929721E-2</v>
      </c>
      <c r="AN12" s="86">
        <f t="shared" si="9"/>
        <v>0.10091357099349141</v>
      </c>
      <c r="AO12" s="86">
        <f t="shared" si="10"/>
        <v>9.7940035989411145E-2</v>
      </c>
    </row>
    <row r="13" spans="1:42" x14ac:dyDescent="0.15">
      <c r="A13" s="41">
        <f>年报10送X筛选!N13</f>
        <v>9</v>
      </c>
      <c r="B13" s="41" t="str">
        <f>年报10送X筛选!O13</f>
        <v>002019.SZ</v>
      </c>
      <c r="C13" s="41" t="str">
        <f>年报10送X筛选!P13</f>
        <v>亿帆医药</v>
      </c>
      <c r="D13" s="46">
        <f>年报10送X筛选!Q13</f>
        <v>1.5</v>
      </c>
      <c r="E13" s="167" t="str">
        <f>IFERROR(VLOOKUP(B13,'2015年报与2016中报日期'!D:O,3,),"")</f>
        <v>2016-03-31</v>
      </c>
      <c r="F13" s="167" t="str">
        <f>IFERROR(VLOOKUP(B13,'2015年报与2016中报日期'!D:O,4,),"")</f>
        <v>2016-04-29</v>
      </c>
      <c r="G13" s="167" t="str">
        <f>IFERROR(VLOOKUP(B13,'2015年报与2016中报日期'!D:O,5,),"")</f>
        <v>2016-05-16</v>
      </c>
      <c r="H13" s="56">
        <v>206.69246970805901</v>
      </c>
      <c r="I13" s="56">
        <v>161.91806896244901</v>
      </c>
      <c r="J13" s="56">
        <v>157.21427896950399</v>
      </c>
      <c r="K13" s="62">
        <v>-0.23938071284570772</v>
      </c>
      <c r="L13" s="62">
        <v>-2.9050432870687759E-2</v>
      </c>
      <c r="M13" s="62">
        <v>-0.18806502284974136</v>
      </c>
      <c r="N13" s="62">
        <v>-1.3287744162442716E-2</v>
      </c>
      <c r="U13" s="60">
        <v>3003.915</v>
      </c>
      <c r="V13" s="61">
        <v>10455.370000000001</v>
      </c>
      <c r="W13" s="61">
        <v>2238.2860000000001</v>
      </c>
      <c r="X13" s="61">
        <v>6864.8010000000004</v>
      </c>
      <c r="Y13" s="61">
        <v>2938.3240000000001</v>
      </c>
      <c r="Z13" s="61">
        <v>10141.540000000001</v>
      </c>
      <c r="AA13" s="61">
        <v>2138.739</v>
      </c>
      <c r="AB13" s="61">
        <v>6616.8280000000004</v>
      </c>
      <c r="AC13" s="61">
        <v>2850.8620000000001</v>
      </c>
      <c r="AD13" s="61">
        <v>9910.0820000000003</v>
      </c>
      <c r="AE13" s="61">
        <v>2057.857</v>
      </c>
      <c r="AF13" s="61">
        <v>6512.5290000000005</v>
      </c>
      <c r="AG13" s="99"/>
      <c r="AH13" s="87">
        <f t="shared" si="3"/>
        <v>-5.0951175382792036E-2</v>
      </c>
      <c r="AI13" s="87">
        <f t="shared" si="4"/>
        <v>-5.2153869255703089E-2</v>
      </c>
      <c r="AJ13" s="87">
        <f t="shared" si="5"/>
        <v>-8.0610342020635439E-2</v>
      </c>
      <c r="AK13" s="87">
        <f t="shared" si="6"/>
        <v>-5.1315689995966363E-2</v>
      </c>
      <c r="AL13" s="86">
        <f t="shared" si="7"/>
        <v>-2.9765948207209236E-2</v>
      </c>
      <c r="AM13" s="86">
        <f t="shared" si="8"/>
        <v>-2.2822766562080377E-2</v>
      </c>
      <c r="AN13" s="86">
        <f t="shared" si="9"/>
        <v>-3.7817611218573188E-2</v>
      </c>
      <c r="AO13" s="86">
        <f t="shared" si="10"/>
        <v>-1.5762688708245043E-2</v>
      </c>
    </row>
    <row r="14" spans="1:42" x14ac:dyDescent="0.15">
      <c r="A14" s="41">
        <f>年报10送X筛选!N14</f>
        <v>10</v>
      </c>
      <c r="B14" s="41" t="str">
        <f>年报10送X筛选!O14</f>
        <v>002031.SZ</v>
      </c>
      <c r="C14" s="41" t="str">
        <f>年报10送X筛选!P14</f>
        <v>巨轮智能</v>
      </c>
      <c r="D14" s="46">
        <f>年报10送X筛选!Q14</f>
        <v>2</v>
      </c>
      <c r="E14" s="167" t="str">
        <f>IFERROR(VLOOKUP(B14,'2015年报与2016中报日期'!D:O,3,),"")</f>
        <v>2016-03-26</v>
      </c>
      <c r="F14" s="167" t="str">
        <f>IFERROR(VLOOKUP(B14,'2015年报与2016中报日期'!D:O,4,),"")</f>
        <v>2016-05-21</v>
      </c>
      <c r="G14" s="167" t="str">
        <f>IFERROR(VLOOKUP(B14,'2015年报与2016中报日期'!D:O,5,),"")</f>
        <v>2016-06-30</v>
      </c>
      <c r="H14" s="56">
        <v>48.311327597291097</v>
      </c>
      <c r="I14" s="56">
        <v>46.779949665905299</v>
      </c>
      <c r="J14" s="56">
        <v>49.757215230785</v>
      </c>
      <c r="K14" s="62">
        <v>2.9928542753914655E-2</v>
      </c>
      <c r="L14" s="62">
        <v>6.3644052337440415E-2</v>
      </c>
      <c r="M14" s="62">
        <v>1.8217451086187664E-2</v>
      </c>
      <c r="N14" s="62">
        <v>-7.7271746925751117E-3</v>
      </c>
      <c r="U14" s="60">
        <v>2979.4340000000002</v>
      </c>
      <c r="V14" s="61">
        <v>10339.68</v>
      </c>
      <c r="W14" s="61">
        <v>2216.0859999999998</v>
      </c>
      <c r="X14" s="61">
        <v>6812.9430000000002</v>
      </c>
      <c r="Y14" s="61">
        <v>2825.4830000000002</v>
      </c>
      <c r="Z14" s="61">
        <v>9816.7520000000004</v>
      </c>
      <c r="AA14" s="61">
        <v>2065.3020000000001</v>
      </c>
      <c r="AB14" s="61">
        <v>6433.5590000000002</v>
      </c>
      <c r="AC14" s="61">
        <v>2929.6060000000002</v>
      </c>
      <c r="AD14" s="61">
        <v>10489.99</v>
      </c>
      <c r="AE14" s="61">
        <v>2227.7910000000002</v>
      </c>
      <c r="AF14" s="61">
        <v>6892.73</v>
      </c>
      <c r="AG14" s="99"/>
      <c r="AH14" s="87">
        <f t="shared" si="3"/>
        <v>-1.6723981803255294E-2</v>
      </c>
      <c r="AI14" s="87">
        <f t="shared" si="4"/>
        <v>1.4537200377574555E-2</v>
      </c>
      <c r="AJ14" s="87">
        <f t="shared" si="5"/>
        <v>5.2818347302407975E-3</v>
      </c>
      <c r="AK14" s="87">
        <f t="shared" si="6"/>
        <v>1.1711091667726992E-2</v>
      </c>
      <c r="AL14" s="86">
        <f t="shared" si="7"/>
        <v>3.6851398504255783E-2</v>
      </c>
      <c r="AM14" s="86">
        <f t="shared" si="8"/>
        <v>6.8580524393404119E-2</v>
      </c>
      <c r="AN14" s="86">
        <f t="shared" si="9"/>
        <v>7.8675660992920227E-2</v>
      </c>
      <c r="AO14" s="86">
        <f t="shared" si="10"/>
        <v>7.1371227030015527E-2</v>
      </c>
    </row>
    <row r="15" spans="1:42" x14ac:dyDescent="0.15">
      <c r="A15" s="41">
        <f>年报10送X筛选!N15</f>
        <v>11</v>
      </c>
      <c r="B15" s="41" t="str">
        <f>年报10送X筛选!O15</f>
        <v>002121.SZ</v>
      </c>
      <c r="C15" s="41" t="str">
        <f>年报10送X筛选!P15</f>
        <v>科陆电子</v>
      </c>
      <c r="D15" s="46">
        <f>年报10送X筛选!Q15</f>
        <v>1.5</v>
      </c>
      <c r="E15" s="167" t="str">
        <f>IFERROR(VLOOKUP(B15,'2015年报与2016中报日期'!D:O,3,),"")</f>
        <v>2016-01-11</v>
      </c>
      <c r="F15" s="167" t="str">
        <f>IFERROR(VLOOKUP(B15,'2015年报与2016中报日期'!D:O,4,),"")</f>
        <v>2016-05-07</v>
      </c>
      <c r="G15" s="167" t="str">
        <f>IFERROR(VLOOKUP(B15,'2015年报与2016中报日期'!D:O,5,),"")</f>
        <v>2016-06-17</v>
      </c>
      <c r="H15" s="56">
        <v>159.352993484628</v>
      </c>
      <c r="I15" s="56">
        <v>155.598442460077</v>
      </c>
      <c r="J15" s="56">
        <v>160.51481506927499</v>
      </c>
      <c r="K15" s="62">
        <v>7.2908676469831679E-3</v>
      </c>
      <c r="L15" s="62">
        <v>3.15965412729593E-2</v>
      </c>
      <c r="M15" s="62">
        <v>1.1033610763692248E-2</v>
      </c>
      <c r="N15" s="62">
        <v>7.7595318923084911E-3</v>
      </c>
      <c r="U15" s="60">
        <v>3016.7040000000002</v>
      </c>
      <c r="V15" s="61">
        <v>10212.459999999999</v>
      </c>
      <c r="W15" s="61">
        <v>2106.3580000000002</v>
      </c>
      <c r="X15" s="61">
        <v>6745.32</v>
      </c>
      <c r="Y15" s="61">
        <v>2913.248</v>
      </c>
      <c r="Z15" s="61">
        <v>10100.540000000001</v>
      </c>
      <c r="AA15" s="61">
        <v>2129.194</v>
      </c>
      <c r="AB15" s="61">
        <v>6563.6170000000002</v>
      </c>
      <c r="AC15" s="61">
        <v>2885.105</v>
      </c>
      <c r="AD15" s="61">
        <v>10182.530000000001</v>
      </c>
      <c r="AE15" s="61">
        <v>2122.89</v>
      </c>
      <c r="AF15" s="61">
        <v>6720.0739999999996</v>
      </c>
      <c r="AG15" s="99"/>
      <c r="AH15" s="87">
        <f t="shared" si="3"/>
        <v>-4.3623438030380268E-2</v>
      </c>
      <c r="AI15" s="87">
        <f t="shared" si="4"/>
        <v>-2.9307336332282663E-3</v>
      </c>
      <c r="AJ15" s="87">
        <f t="shared" si="5"/>
        <v>7.8486183260393361E-3</v>
      </c>
      <c r="AK15" s="87">
        <f t="shared" si="6"/>
        <v>-3.7427431167090797E-3</v>
      </c>
      <c r="AL15" s="86">
        <f t="shared" si="7"/>
        <v>-9.6603516075528528E-3</v>
      </c>
      <c r="AM15" s="86">
        <f t="shared" si="8"/>
        <v>8.1173877832274588E-3</v>
      </c>
      <c r="AN15" s="86">
        <f t="shared" si="9"/>
        <v>-2.9607447700867873E-3</v>
      </c>
      <c r="AO15" s="86">
        <f t="shared" si="10"/>
        <v>2.3837009380650809E-2</v>
      </c>
    </row>
    <row r="16" spans="1:42" x14ac:dyDescent="0.15">
      <c r="A16" s="41">
        <f>年报10送X筛选!N16</f>
        <v>12</v>
      </c>
      <c r="B16" s="41" t="str">
        <f>年报10送X筛选!O16</f>
        <v>002145.SZ</v>
      </c>
      <c r="C16" s="41" t="str">
        <f>年报10送X筛选!P16</f>
        <v>中核钛白</v>
      </c>
      <c r="D16" s="46">
        <f>年报10送X筛选!Q16</f>
        <v>2</v>
      </c>
      <c r="E16" s="167" t="str">
        <f>IFERROR(VLOOKUP(B16,'2015年报与2016中报日期'!D:O,3,),"")</f>
        <v>2016-03-02</v>
      </c>
      <c r="F16" s="167" t="str">
        <f>IFERROR(VLOOKUP(B16,'2015年报与2016中报日期'!D:O,4,),"")</f>
        <v>2016-04-20</v>
      </c>
      <c r="G16" s="167" t="str">
        <f>IFERROR(VLOOKUP(B16,'2015年报与2016中报日期'!D:O,5,),"")</f>
        <v>2016-05-06</v>
      </c>
      <c r="H16" s="56">
        <v>15.99</v>
      </c>
      <c r="I16" s="56">
        <v>19.3</v>
      </c>
      <c r="J16" s="56">
        <v>21.15</v>
      </c>
      <c r="K16" s="62">
        <v>0.32270168855534709</v>
      </c>
      <c r="L16" s="62">
        <v>9.5854922279792643E-2</v>
      </c>
      <c r="M16" s="62">
        <v>0.29705464079887767</v>
      </c>
      <c r="N16" s="62">
        <v>0.10447068092255007</v>
      </c>
      <c r="U16" s="60">
        <v>2849.681</v>
      </c>
      <c r="V16" s="61">
        <v>9766.366</v>
      </c>
      <c r="W16" s="61">
        <v>2017.604</v>
      </c>
      <c r="X16" s="61">
        <v>6399.4889999999996</v>
      </c>
      <c r="Y16" s="61">
        <v>2972.5839999999998</v>
      </c>
      <c r="Z16" s="61">
        <v>10164.74</v>
      </c>
      <c r="AA16" s="61">
        <v>2145.239</v>
      </c>
      <c r="AB16" s="61">
        <v>6620.6589999999997</v>
      </c>
      <c r="AC16" s="61">
        <v>2913.248</v>
      </c>
      <c r="AD16" s="61">
        <v>10100.540000000001</v>
      </c>
      <c r="AE16" s="61">
        <v>2129.194</v>
      </c>
      <c r="AF16" s="61">
        <v>6563.6170000000002</v>
      </c>
      <c r="AG16" s="99"/>
      <c r="AH16" s="87">
        <f t="shared" si="3"/>
        <v>2.2306707312151675E-2</v>
      </c>
      <c r="AI16" s="87">
        <f t="shared" si="4"/>
        <v>3.4216821282348153E-2</v>
      </c>
      <c r="AJ16" s="87">
        <f t="shared" si="5"/>
        <v>5.5308177422328519E-2</v>
      </c>
      <c r="AK16" s="87">
        <f t="shared" si="6"/>
        <v>2.5647047756469421E-2</v>
      </c>
      <c r="AL16" s="86">
        <f t="shared" si="7"/>
        <v>-1.9961084362964954E-2</v>
      </c>
      <c r="AM16" s="86">
        <f t="shared" si="8"/>
        <v>-6.3159510228494309E-3</v>
      </c>
      <c r="AN16" s="86">
        <f t="shared" si="9"/>
        <v>-7.4793531163660498E-3</v>
      </c>
      <c r="AO16" s="86">
        <f t="shared" si="10"/>
        <v>-8.6157586427574318E-3</v>
      </c>
    </row>
    <row r="17" spans="1:41" x14ac:dyDescent="0.15">
      <c r="A17" s="41">
        <f>年报10送X筛选!N17</f>
        <v>13</v>
      </c>
      <c r="B17" s="41" t="str">
        <f>年报10送X筛选!O17</f>
        <v>002153.SZ</v>
      </c>
      <c r="C17" s="41" t="str">
        <f>年报10送X筛选!P17</f>
        <v>石基信息</v>
      </c>
      <c r="D17" s="46">
        <f>年报10送X筛选!Q17</f>
        <v>2</v>
      </c>
      <c r="E17" s="167" t="str">
        <f>IFERROR(VLOOKUP(B17,'2015年报与2016中报日期'!D:O,3,),"")</f>
        <v>2016-03-31</v>
      </c>
      <c r="F17" s="167" t="str">
        <f>IFERROR(VLOOKUP(B17,'2015年报与2016中报日期'!D:O,4,),"")</f>
        <v>2016-04-22</v>
      </c>
      <c r="G17" s="167" t="str">
        <f>IFERROR(VLOOKUP(B17,'2015年报与2016中报日期'!D:O,5,),"")</f>
        <v>2016-05-11</v>
      </c>
      <c r="H17" s="56">
        <v>518.00868077229802</v>
      </c>
      <c r="I17" s="56">
        <v>485.17915855044703</v>
      </c>
      <c r="J17" s="56">
        <v>435.700333979047</v>
      </c>
      <c r="K17" s="62">
        <v>-0.15889375959981533</v>
      </c>
      <c r="L17" s="62">
        <v>-0.10198052348173037</v>
      </c>
      <c r="M17" s="62">
        <v>-8.9854030698715337E-2</v>
      </c>
      <c r="N17" s="62">
        <v>-6.8591248185259746E-2</v>
      </c>
      <c r="U17" s="60">
        <v>3003.915</v>
      </c>
      <c r="V17" s="61">
        <v>10455.370000000001</v>
      </c>
      <c r="W17" s="61">
        <v>2238.2860000000001</v>
      </c>
      <c r="X17" s="61">
        <v>6864.8010000000004</v>
      </c>
      <c r="Y17" s="61">
        <v>2959.24</v>
      </c>
      <c r="Z17" s="61">
        <v>10151.76</v>
      </c>
      <c r="AA17" s="61">
        <v>2136.924</v>
      </c>
      <c r="AB17" s="61">
        <v>6611.6139999999996</v>
      </c>
      <c r="AC17" s="61">
        <v>2837.0369999999998</v>
      </c>
      <c r="AD17" s="61">
        <v>9781.1509999999998</v>
      </c>
      <c r="AE17" s="61">
        <v>2034.925</v>
      </c>
      <c r="AF17" s="61">
        <v>6390.857</v>
      </c>
      <c r="AG17" s="99"/>
      <c r="AH17" s="87">
        <f t="shared" si="3"/>
        <v>-5.5553502679003941E-2</v>
      </c>
      <c r="AI17" s="87">
        <f t="shared" si="4"/>
        <v>-6.4485427105879678E-2</v>
      </c>
      <c r="AJ17" s="87">
        <f t="shared" si="5"/>
        <v>-9.0855681534888766E-2</v>
      </c>
      <c r="AK17" s="87">
        <f t="shared" si="6"/>
        <v>-6.9039728901099995E-2</v>
      </c>
      <c r="AL17" s="86">
        <f t="shared" si="7"/>
        <v>-4.1295400170313967E-2</v>
      </c>
      <c r="AM17" s="86">
        <f t="shared" si="8"/>
        <v>-3.6506871714855338E-2</v>
      </c>
      <c r="AN17" s="86">
        <f t="shared" si="9"/>
        <v>-4.7731692844481199E-2</v>
      </c>
      <c r="AO17" s="86">
        <f t="shared" si="10"/>
        <v>-3.3389275296470622E-2</v>
      </c>
    </row>
    <row r="18" spans="1:41" x14ac:dyDescent="0.15">
      <c r="A18" s="41">
        <f>年报10送X筛选!N18</f>
        <v>14</v>
      </c>
      <c r="B18" s="41" t="str">
        <f>年报10送X筛选!O18</f>
        <v>002174.SZ</v>
      </c>
      <c r="C18" s="41" t="str">
        <f>年报10送X筛选!P18</f>
        <v>游族网络</v>
      </c>
      <c r="D18" s="46">
        <f>年报10送X筛选!Q18</f>
        <v>2</v>
      </c>
      <c r="E18" s="167" t="str">
        <f>IFERROR(VLOOKUP(B18,'2015年报与2016中报日期'!D:O,3,),"")</f>
        <v>2016-02-18</v>
      </c>
      <c r="F18" s="167" t="str">
        <f>IFERROR(VLOOKUP(B18,'2015年报与2016中报日期'!D:O,4,),"")</f>
        <v>2016-03-29</v>
      </c>
      <c r="G18" s="167" t="str">
        <f>IFERROR(VLOOKUP(B18,'2015年报与2016中报日期'!D:O,5,),"")</f>
        <v>2016-04-08</v>
      </c>
      <c r="H18" s="56">
        <v>103.174498809475</v>
      </c>
      <c r="I18" s="56">
        <v>99.344497563346494</v>
      </c>
      <c r="J18" s="56">
        <v>135.056695454064</v>
      </c>
      <c r="K18" s="62">
        <v>0.30901237236406232</v>
      </c>
      <c r="L18" s="62">
        <v>0.35947836837108982</v>
      </c>
      <c r="M18" s="62">
        <v>0.28764133823647153</v>
      </c>
      <c r="N18" s="62">
        <v>0.33062601701727545</v>
      </c>
      <c r="U18" s="60">
        <v>2862.893</v>
      </c>
      <c r="V18" s="61">
        <v>10116.4</v>
      </c>
      <c r="W18" s="61">
        <v>2190.9110000000001</v>
      </c>
      <c r="X18" s="61">
        <v>6687.4629999999997</v>
      </c>
      <c r="Y18" s="61">
        <v>2919.8319999999999</v>
      </c>
      <c r="Z18" s="61">
        <v>10094.709999999999</v>
      </c>
      <c r="AA18" s="61">
        <v>2152.5479999999998</v>
      </c>
      <c r="AB18" s="61">
        <v>6638.835</v>
      </c>
      <c r="AC18" s="61">
        <v>2984.9580000000001</v>
      </c>
      <c r="AD18" s="61">
        <v>10413.540000000001</v>
      </c>
      <c r="AE18" s="61">
        <v>2229.9340000000002</v>
      </c>
      <c r="AF18" s="61">
        <v>6830.3810000000003</v>
      </c>
      <c r="AG18" s="99"/>
      <c r="AH18" s="87">
        <f t="shared" si="3"/>
        <v>4.2636941024341457E-2</v>
      </c>
      <c r="AI18" s="87">
        <f t="shared" si="4"/>
        <v>2.9372108655252971E-2</v>
      </c>
      <c r="AJ18" s="87">
        <f t="shared" si="5"/>
        <v>1.7811312280599401E-2</v>
      </c>
      <c r="AK18" s="87">
        <f t="shared" si="6"/>
        <v>2.1371034127590782E-2</v>
      </c>
      <c r="AL18" s="86">
        <f t="shared" si="7"/>
        <v>2.2304707942100821E-2</v>
      </c>
      <c r="AM18" s="86">
        <f t="shared" si="8"/>
        <v>3.1583869175043411E-2</v>
      </c>
      <c r="AN18" s="86">
        <f t="shared" si="9"/>
        <v>3.5950882396118766E-2</v>
      </c>
      <c r="AO18" s="86">
        <f t="shared" si="10"/>
        <v>2.8852351353814365E-2</v>
      </c>
    </row>
    <row r="19" spans="1:41" x14ac:dyDescent="0.15">
      <c r="A19" s="41">
        <f>年报10送X筛选!N19</f>
        <v>15</v>
      </c>
      <c r="B19" s="41" t="str">
        <f>年报10送X筛选!O19</f>
        <v>002175.SZ</v>
      </c>
      <c r="C19" s="41" t="str">
        <f>年报10送X筛选!P19</f>
        <v>东方网络</v>
      </c>
      <c r="D19" s="46">
        <f>年报10送X筛选!Q19</f>
        <v>1.6</v>
      </c>
      <c r="E19" s="167" t="str">
        <f>IFERROR(VLOOKUP(B19,'2015年报与2016中报日期'!D:O,3,),"")</f>
        <v>2015-08-31</v>
      </c>
      <c r="F19" s="167" t="str">
        <f>IFERROR(VLOOKUP(B19,'2015年报与2016中报日期'!D:O,4,),"")</f>
        <v>2016-06-04</v>
      </c>
      <c r="G19" s="167" t="str">
        <f>IFERROR(VLOOKUP(B19,'2015年报与2016中报日期'!D:O,5,),"")</f>
        <v>2016-07-29</v>
      </c>
      <c r="H19" s="56">
        <v>80.687474111574303</v>
      </c>
      <c r="I19" s="56">
        <v>114.392054192632</v>
      </c>
      <c r="J19" s="56">
        <v>114.392054192632</v>
      </c>
      <c r="K19" s="62">
        <v>0.41771762534604995</v>
      </c>
      <c r="L19" s="62">
        <v>0</v>
      </c>
      <c r="M19" s="62">
        <v>0.47340637418495068</v>
      </c>
      <c r="N19" s="62">
        <v>9.7353793266780064E-3</v>
      </c>
      <c r="U19" s="60">
        <v>3205.9859999999999</v>
      </c>
      <c r="V19" s="61">
        <v>10549.16</v>
      </c>
      <c r="W19" s="61">
        <v>1996.865</v>
      </c>
      <c r="X19" s="61">
        <v>7133.326</v>
      </c>
      <c r="Y19" s="61">
        <v>2938.6819999999998</v>
      </c>
      <c r="Z19" s="61">
        <v>10344.91</v>
      </c>
      <c r="AA19" s="61">
        <v>2204.9740000000002</v>
      </c>
      <c r="AB19" s="61">
        <v>6802.3029999999999</v>
      </c>
      <c r="AC19" s="61">
        <v>2979.3380000000002</v>
      </c>
      <c r="AD19" s="61">
        <v>10329.43</v>
      </c>
      <c r="AE19" s="61">
        <v>2122.4119999999998</v>
      </c>
      <c r="AF19" s="61">
        <v>6736.08</v>
      </c>
      <c r="AG19" s="99"/>
      <c r="AH19" s="87">
        <f t="shared" si="3"/>
        <v>-7.0695255687329817E-2</v>
      </c>
      <c r="AI19" s="87">
        <f t="shared" si="4"/>
        <v>-2.0829146586078817E-2</v>
      </c>
      <c r="AJ19" s="87">
        <f t="shared" si="5"/>
        <v>6.2872051941418095E-2</v>
      </c>
      <c r="AK19" s="87">
        <f t="shared" si="6"/>
        <v>-5.5688748838900737E-2</v>
      </c>
      <c r="AL19" s="86">
        <f t="shared" si="7"/>
        <v>1.3834773548141888E-2</v>
      </c>
      <c r="AM19" s="86">
        <f t="shared" si="8"/>
        <v>-1.4963880787749462E-3</v>
      </c>
      <c r="AN19" s="86">
        <f t="shared" si="9"/>
        <v>-3.744352541118412E-2</v>
      </c>
      <c r="AO19" s="86">
        <f t="shared" si="10"/>
        <v>-9.7353793266780064E-3</v>
      </c>
    </row>
    <row r="20" spans="1:41" x14ac:dyDescent="0.15">
      <c r="A20" s="41">
        <f>年报10送X筛选!N20</f>
        <v>16</v>
      </c>
      <c r="B20" s="41" t="str">
        <f>年报10送X筛选!O20</f>
        <v>002228.SZ</v>
      </c>
      <c r="C20" s="41" t="str">
        <f>年报10送X筛选!P20</f>
        <v>合兴包装</v>
      </c>
      <c r="D20" s="46">
        <f>年报10送X筛选!Q20</f>
        <v>1.8</v>
      </c>
      <c r="E20" s="167" t="str">
        <f>IFERROR(VLOOKUP(B20,'2015年报与2016中报日期'!D:O,3,),"")</f>
        <v>2016-02-02</v>
      </c>
      <c r="F20" s="167" t="str">
        <f>IFERROR(VLOOKUP(B20,'2015年报与2016中报日期'!D:O,4,),"")</f>
        <v>2016-05-10</v>
      </c>
      <c r="G20" s="167" t="str">
        <f>IFERROR(VLOOKUP(B20,'2015年报与2016中报日期'!D:O,5,),"")</f>
        <v>2016-05-18</v>
      </c>
      <c r="H20" s="56">
        <v>56.151678845683698</v>
      </c>
      <c r="I20" s="56">
        <v>55.178512834493297</v>
      </c>
      <c r="J20" s="56">
        <v>52.638549545286502</v>
      </c>
      <c r="K20" s="62">
        <v>-6.2564991334488784E-2</v>
      </c>
      <c r="L20" s="62">
        <v>-4.6031746031745313E-2</v>
      </c>
      <c r="M20" s="62">
        <v>-5.867096809457506E-2</v>
      </c>
      <c r="N20" s="62">
        <v>-4.080390797769673E-2</v>
      </c>
      <c r="U20" s="60">
        <v>2749.57</v>
      </c>
      <c r="V20" s="61">
        <v>9610.93</v>
      </c>
      <c r="W20" s="61">
        <v>2075.2869999999998</v>
      </c>
      <c r="X20" s="61">
        <v>6391.59</v>
      </c>
      <c r="Y20" s="61">
        <v>2832.5909999999999</v>
      </c>
      <c r="Z20" s="61">
        <v>9793.2139999999999</v>
      </c>
      <c r="AA20" s="61">
        <v>2054.2220000000002</v>
      </c>
      <c r="AB20" s="61">
        <v>6400.16</v>
      </c>
      <c r="AC20" s="61">
        <v>2807.5140000000001</v>
      </c>
      <c r="AD20" s="61">
        <v>9694.777</v>
      </c>
      <c r="AE20" s="61">
        <v>2020.4760000000001</v>
      </c>
      <c r="AF20" s="61">
        <v>6366.701</v>
      </c>
      <c r="AG20" s="99"/>
      <c r="AH20" s="87">
        <f t="shared" si="3"/>
        <v>2.1073840636899543E-2</v>
      </c>
      <c r="AI20" s="87">
        <f t="shared" si="4"/>
        <v>8.7241297148141772E-3</v>
      </c>
      <c r="AJ20" s="87">
        <f t="shared" si="5"/>
        <v>-2.6411286728052374E-2</v>
      </c>
      <c r="AK20" s="87">
        <f t="shared" si="6"/>
        <v>-3.8940232399137242E-3</v>
      </c>
      <c r="AL20" s="86">
        <f t="shared" si="7"/>
        <v>-8.8530253750011001E-3</v>
      </c>
      <c r="AM20" s="86">
        <f t="shared" si="8"/>
        <v>-1.0051552023676802E-2</v>
      </c>
      <c r="AN20" s="86">
        <f t="shared" si="9"/>
        <v>-1.6427630509263436E-2</v>
      </c>
      <c r="AO20" s="86">
        <f t="shared" si="10"/>
        <v>-5.2278380540485836E-3</v>
      </c>
    </row>
    <row r="21" spans="1:41" x14ac:dyDescent="0.15">
      <c r="A21" s="41">
        <f>年报10送X筛选!N21</f>
        <v>17</v>
      </c>
      <c r="B21" s="41" t="str">
        <f>年报10送X筛选!O21</f>
        <v>002236.SZ</v>
      </c>
      <c r="C21" s="41" t="str">
        <f>年报10送X筛选!P21</f>
        <v>大华股份</v>
      </c>
      <c r="D21" s="46">
        <f>年报10送X筛选!Q21</f>
        <v>1.5</v>
      </c>
      <c r="E21" s="167" t="str">
        <f>IFERROR(VLOOKUP(B21,'2015年报与2016中报日期'!D:O,3,),"")</f>
        <v>2016-02-29</v>
      </c>
      <c r="F21" s="167" t="str">
        <f>IFERROR(VLOOKUP(B21,'2015年报与2016中报日期'!D:O,4,),"")</f>
        <v>2016-03-23</v>
      </c>
      <c r="G21" s="167" t="str">
        <f>IFERROR(VLOOKUP(B21,'2015年报与2016中报日期'!D:O,5,),"")</f>
        <v>2016-04-27</v>
      </c>
      <c r="H21" s="56">
        <v>510.10750982462201</v>
      </c>
      <c r="I21" s="56">
        <v>568.71209428667396</v>
      </c>
      <c r="J21" s="56">
        <v>547.98683595099897</v>
      </c>
      <c r="K21" s="62">
        <v>7.4257534729100794E-2</v>
      </c>
      <c r="L21" s="62">
        <v>-3.6442443450530715E-2</v>
      </c>
      <c r="M21" s="62">
        <v>-3.0322041696423607E-2</v>
      </c>
      <c r="N21" s="62">
        <v>1.6339014619425329E-3</v>
      </c>
      <c r="U21" s="60">
        <v>2687.9789999999998</v>
      </c>
      <c r="V21" s="61">
        <v>9097.3619999999992</v>
      </c>
      <c r="W21" s="61">
        <v>1880.146</v>
      </c>
      <c r="X21" s="61">
        <v>5998.2839999999997</v>
      </c>
      <c r="Y21" s="61">
        <v>3009.96</v>
      </c>
      <c r="Z21" s="61">
        <v>10442.379999999999</v>
      </c>
      <c r="AA21" s="61">
        <v>2259.1060000000002</v>
      </c>
      <c r="AB21" s="61">
        <v>6887.8459999999995</v>
      </c>
      <c r="AC21" s="61">
        <v>2953.6709999999998</v>
      </c>
      <c r="AD21" s="61">
        <v>10174.16</v>
      </c>
      <c r="AE21" s="61">
        <v>2146.6109999999999</v>
      </c>
      <c r="AF21" s="61">
        <v>6625.5820000000003</v>
      </c>
      <c r="AG21" s="99"/>
      <c r="AH21" s="87">
        <f t="shared" si="3"/>
        <v>9.88445222228298E-2</v>
      </c>
      <c r="AI21" s="87">
        <f t="shared" si="4"/>
        <v>0.11836376303372353</v>
      </c>
      <c r="AJ21" s="87">
        <f t="shared" si="5"/>
        <v>0.1417256957704347</v>
      </c>
      <c r="AK21" s="87">
        <f t="shared" si="6"/>
        <v>0.1045795764255244</v>
      </c>
      <c r="AL21" s="86">
        <f t="shared" si="7"/>
        <v>-1.8700912968943162E-2</v>
      </c>
      <c r="AM21" s="86">
        <f t="shared" si="8"/>
        <v>-2.56857153254334E-2</v>
      </c>
      <c r="AN21" s="86">
        <f t="shared" si="9"/>
        <v>-4.9796246833924696E-2</v>
      </c>
      <c r="AO21" s="86">
        <f t="shared" si="10"/>
        <v>-3.8076344912473248E-2</v>
      </c>
    </row>
    <row r="22" spans="1:41" x14ac:dyDescent="0.15">
      <c r="A22" s="41">
        <f>年报10送X筛选!N22</f>
        <v>18</v>
      </c>
      <c r="B22" s="41" t="str">
        <f>年报10送X筛选!O22</f>
        <v>002279.SZ</v>
      </c>
      <c r="C22" s="41" t="str">
        <f>年报10送X筛选!P22</f>
        <v>久其软件</v>
      </c>
      <c r="D22" s="46">
        <f>年报10送X筛选!Q22</f>
        <v>1.5</v>
      </c>
      <c r="E22" s="167" t="str">
        <f>IFERROR(VLOOKUP(B22,'2015年报与2016中报日期'!D:O,3,),"")</f>
        <v>2016-01-06</v>
      </c>
      <c r="F22" s="167" t="str">
        <f>IFERROR(VLOOKUP(B22,'2015年报与2016中报日期'!D:O,4,),"")</f>
        <v>2016-04-21</v>
      </c>
      <c r="G22" s="167" t="str">
        <f>IFERROR(VLOOKUP(B22,'2015年报与2016中报日期'!D:O,5,),"")</f>
        <v>2016-05-12</v>
      </c>
      <c r="H22" s="56">
        <v>188.333658125759</v>
      </c>
      <c r="I22" s="56">
        <v>150.76466696541499</v>
      </c>
      <c r="J22" s="56">
        <v>146.175853538425</v>
      </c>
      <c r="K22" s="62">
        <v>-0.22384636398440949</v>
      </c>
      <c r="L22" s="62">
        <v>-3.0436928753622694E-2</v>
      </c>
      <c r="M22" s="62">
        <v>-5.3350870988923549E-2</v>
      </c>
      <c r="N22" s="62">
        <v>-1.1063548536082601E-2</v>
      </c>
      <c r="U22" s="60">
        <v>3361.84</v>
      </c>
      <c r="V22" s="61">
        <v>11724.88</v>
      </c>
      <c r="W22" s="61">
        <v>2468.366</v>
      </c>
      <c r="X22" s="61">
        <v>7747.7179999999998</v>
      </c>
      <c r="Y22" s="61">
        <v>2952.8910000000001</v>
      </c>
      <c r="Z22" s="61">
        <v>10058.799999999999</v>
      </c>
      <c r="AA22" s="61">
        <v>2110.163</v>
      </c>
      <c r="AB22" s="61">
        <v>6553.7349999999997</v>
      </c>
      <c r="AC22" s="61">
        <v>2835.8620000000001</v>
      </c>
      <c r="AD22" s="61">
        <v>9796.5820000000003</v>
      </c>
      <c r="AE22" s="61">
        <v>2034.566</v>
      </c>
      <c r="AF22" s="61">
        <v>6426.7669999999998</v>
      </c>
      <c r="AG22" s="99"/>
      <c r="AH22" s="87">
        <f t="shared" si="3"/>
        <v>-0.15645539347500181</v>
      </c>
      <c r="AI22" s="87">
        <f t="shared" si="4"/>
        <v>-0.16446206698917165</v>
      </c>
      <c r="AJ22" s="87">
        <f t="shared" si="5"/>
        <v>-0.17574379164192022</v>
      </c>
      <c r="AK22" s="87">
        <f t="shared" si="6"/>
        <v>-0.17049549299548594</v>
      </c>
      <c r="AL22" s="86">
        <f t="shared" si="7"/>
        <v>-3.9632008089699244E-2</v>
      </c>
      <c r="AM22" s="86">
        <f t="shared" si="8"/>
        <v>-2.6068517119338219E-2</v>
      </c>
      <c r="AN22" s="86">
        <f t="shared" si="9"/>
        <v>-3.5825194546582395E-2</v>
      </c>
      <c r="AO22" s="86">
        <f t="shared" si="10"/>
        <v>-1.9373380217540093E-2</v>
      </c>
    </row>
    <row r="23" spans="1:41" x14ac:dyDescent="0.15">
      <c r="A23" s="41">
        <f>年报10送X筛选!N23</f>
        <v>19</v>
      </c>
      <c r="B23" s="41" t="str">
        <f>年报10送X筛选!O23</f>
        <v>002280.SZ</v>
      </c>
      <c r="C23" s="41" t="str">
        <f>年报10送X筛选!P23</f>
        <v>联络互动</v>
      </c>
      <c r="D23" s="46">
        <f>年报10送X筛选!Q23</f>
        <v>1.5</v>
      </c>
      <c r="E23" s="167" t="str">
        <f>IFERROR(VLOOKUP(B23,'2015年报与2016中报日期'!D:O,3,),"")</f>
        <v>2016-02-23</v>
      </c>
      <c r="F23" s="167" t="str">
        <f>IFERROR(VLOOKUP(B23,'2015年报与2016中报日期'!D:O,4,),"")</f>
        <v>2016-03-17</v>
      </c>
      <c r="G23" s="167" t="str">
        <f>IFERROR(VLOOKUP(B23,'2015年报与2016中报日期'!D:O,5,),"")</f>
        <v>2016-03-28</v>
      </c>
      <c r="H23" s="56">
        <v>271.05822191646598</v>
      </c>
      <c r="I23" s="56">
        <v>264.93928383756003</v>
      </c>
      <c r="J23" s="56">
        <v>307.84498663954002</v>
      </c>
      <c r="K23" s="62">
        <v>0.13571536204650125</v>
      </c>
      <c r="L23" s="62">
        <v>0.16194541700462373</v>
      </c>
      <c r="M23" s="62">
        <v>0.14275285898336254</v>
      </c>
      <c r="N23" s="62">
        <v>0.10890775060578939</v>
      </c>
      <c r="U23" s="60">
        <v>2903.3310000000001</v>
      </c>
      <c r="V23" s="61">
        <v>10299.67</v>
      </c>
      <c r="W23" s="61">
        <v>2218.1190000000001</v>
      </c>
      <c r="X23" s="61">
        <v>6798.5820000000003</v>
      </c>
      <c r="Y23" s="61">
        <v>2904.8319999999999</v>
      </c>
      <c r="Z23" s="61">
        <v>9791.85</v>
      </c>
      <c r="AA23" s="61">
        <v>2087.2930000000001</v>
      </c>
      <c r="AB23" s="61">
        <v>6410.7269999999999</v>
      </c>
      <c r="AC23" s="61">
        <v>2957.82</v>
      </c>
      <c r="AD23" s="61">
        <v>10276.84</v>
      </c>
      <c r="AE23" s="61">
        <v>2199.6849999999999</v>
      </c>
      <c r="AF23" s="61">
        <v>6750.7370000000001</v>
      </c>
      <c r="AG23" s="99"/>
      <c r="AH23" s="87">
        <f t="shared" si="3"/>
        <v>1.8767753315071634E-2</v>
      </c>
      <c r="AI23" s="87">
        <f t="shared" si="4"/>
        <v>-2.2165758708774241E-3</v>
      </c>
      <c r="AJ23" s="87">
        <f t="shared" si="5"/>
        <v>-8.3106451908127044E-3</v>
      </c>
      <c r="AK23" s="87">
        <f t="shared" si="6"/>
        <v>-7.0374969368612872E-3</v>
      </c>
      <c r="AL23" s="86">
        <f t="shared" si="7"/>
        <v>1.8241330307570358E-2</v>
      </c>
      <c r="AM23" s="86">
        <f t="shared" si="8"/>
        <v>4.9529966247440438E-2</v>
      </c>
      <c r="AN23" s="86">
        <f t="shared" si="9"/>
        <v>5.3845818483557295E-2</v>
      </c>
      <c r="AO23" s="86">
        <f t="shared" si="10"/>
        <v>5.3037666398834338E-2</v>
      </c>
    </row>
    <row r="24" spans="1:41" x14ac:dyDescent="0.15">
      <c r="A24" s="41">
        <f>年报10送X筛选!N24</f>
        <v>20</v>
      </c>
      <c r="B24" s="41" t="str">
        <f>年报10送X筛选!O24</f>
        <v>002310.SZ</v>
      </c>
      <c r="C24" s="41" t="str">
        <f>年报10送X筛选!P24</f>
        <v>东方园林</v>
      </c>
      <c r="D24" s="46">
        <f>年报10送X筛选!Q24</f>
        <v>1.5</v>
      </c>
      <c r="E24" s="167" t="str">
        <f>IFERROR(VLOOKUP(B24,'2015年报与2016中报日期'!D:O,3,),"")</f>
        <v>2016-01-28</v>
      </c>
      <c r="F24" s="167" t="str">
        <f>IFERROR(VLOOKUP(B24,'2015年报与2016中报日期'!D:O,4,),"")</f>
        <v>2016-05-21</v>
      </c>
      <c r="G24" s="167" t="str">
        <f>IFERROR(VLOOKUP(B24,'2015年报与2016中报日期'!D:O,5,),"")</f>
        <v>2016-07-18</v>
      </c>
      <c r="H24" s="56">
        <v>321.49422573831703</v>
      </c>
      <c r="I24" s="56">
        <v>369.78189600731298</v>
      </c>
      <c r="J24" s="56">
        <v>468.898692875253</v>
      </c>
      <c r="K24" s="62">
        <v>0.45849802371541526</v>
      </c>
      <c r="L24" s="62">
        <v>0.26804123711340333</v>
      </c>
      <c r="M24" s="62">
        <v>0.29312531310815038</v>
      </c>
      <c r="N24" s="62">
        <v>0.17262701925980162</v>
      </c>
      <c r="U24" s="60">
        <v>2655.6610000000001</v>
      </c>
      <c r="V24" s="61">
        <v>9082.5879999999997</v>
      </c>
      <c r="W24" s="61">
        <v>1906.461</v>
      </c>
      <c r="X24" s="61">
        <v>6047.3459999999995</v>
      </c>
      <c r="Y24" s="61">
        <v>2825.4830000000002</v>
      </c>
      <c r="Z24" s="61">
        <v>9816.7520000000004</v>
      </c>
      <c r="AA24" s="61">
        <v>2065.3020000000001</v>
      </c>
      <c r="AB24" s="61">
        <v>6433.5590000000002</v>
      </c>
      <c r="AC24" s="61">
        <v>3043.5639999999999</v>
      </c>
      <c r="AD24" s="61">
        <v>10762</v>
      </c>
      <c r="AE24" s="61">
        <v>2249.8719999999998</v>
      </c>
      <c r="AF24" s="61">
        <v>7047.4120000000003</v>
      </c>
      <c r="AG24" s="99"/>
      <c r="AH24" s="87">
        <f t="shared" si="3"/>
        <v>0.14606645953681574</v>
      </c>
      <c r="AI24" s="87">
        <f t="shared" si="4"/>
        <v>0.18490456684812751</v>
      </c>
      <c r="AJ24" s="87">
        <f t="shared" si="5"/>
        <v>0.18013009445249595</v>
      </c>
      <c r="AK24" s="87">
        <f t="shared" si="6"/>
        <v>0.16537271060726488</v>
      </c>
      <c r="AL24" s="86">
        <f t="shared" si="7"/>
        <v>7.7183617809769123E-2</v>
      </c>
      <c r="AM24" s="86">
        <f t="shared" si="8"/>
        <v>9.6289281831709594E-2</v>
      </c>
      <c r="AN24" s="86">
        <f t="shared" si="9"/>
        <v>8.9367075614123159E-2</v>
      </c>
      <c r="AO24" s="86">
        <f t="shared" si="10"/>
        <v>9.5414217853601713E-2</v>
      </c>
    </row>
    <row r="25" spans="1:41" x14ac:dyDescent="0.15">
      <c r="A25" s="41">
        <f>年报10送X筛选!N25</f>
        <v>21</v>
      </c>
      <c r="B25" s="41" t="str">
        <f>年报10送X筛选!O25</f>
        <v>002323.SZ</v>
      </c>
      <c r="C25" s="41" t="str">
        <f>年报10送X筛选!P25</f>
        <v>雅百特</v>
      </c>
      <c r="D25" s="46">
        <f>年报10送X筛选!Q25</f>
        <v>2</v>
      </c>
      <c r="E25" s="167" t="str">
        <f>IFERROR(VLOOKUP(B25,'2015年报与2016中报日期'!D:O,3,),"")</f>
        <v>2016-03-25</v>
      </c>
      <c r="F25" s="167" t="str">
        <f>IFERROR(VLOOKUP(B25,'2015年报与2016中报日期'!D:O,4,),"")</f>
        <v>2016-04-15</v>
      </c>
      <c r="G25" s="167" t="str">
        <f>IFERROR(VLOOKUP(B25,'2015年报与2016中报日期'!D:O,5,),"")</f>
        <v>2016-04-27</v>
      </c>
      <c r="H25" s="56">
        <v>50.479272659116603</v>
      </c>
      <c r="I25" s="56">
        <v>74.600471815730899</v>
      </c>
      <c r="J25" s="56">
        <v>64.2822911213661</v>
      </c>
      <c r="K25" s="62">
        <v>0.27343932935524684</v>
      </c>
      <c r="L25" s="62">
        <v>-0.13831253936103149</v>
      </c>
      <c r="M25" s="62">
        <v>0.30094007316009008</v>
      </c>
      <c r="N25" s="62">
        <v>-8.3215354125434904E-2</v>
      </c>
      <c r="U25" s="60">
        <v>2979.4340000000002</v>
      </c>
      <c r="V25" s="61">
        <v>10339.68</v>
      </c>
      <c r="W25" s="61">
        <v>2216.0859999999998</v>
      </c>
      <c r="X25" s="61">
        <v>6812.9430000000002</v>
      </c>
      <c r="Y25" s="61">
        <v>3078.1170000000002</v>
      </c>
      <c r="Z25" s="61">
        <v>10733.63</v>
      </c>
      <c r="AA25" s="61">
        <v>2309.6759999999999</v>
      </c>
      <c r="AB25" s="61">
        <v>7011.9189999999999</v>
      </c>
      <c r="AC25" s="61">
        <v>2953.6709999999998</v>
      </c>
      <c r="AD25" s="61">
        <v>10174.16</v>
      </c>
      <c r="AE25" s="61">
        <v>2146.6109999999999</v>
      </c>
      <c r="AF25" s="61">
        <v>6625.5820000000003</v>
      </c>
      <c r="AG25" s="99"/>
      <c r="AH25" s="87">
        <f t="shared" si="3"/>
        <v>-8.6469443525181156E-3</v>
      </c>
      <c r="AI25" s="87">
        <f t="shared" si="4"/>
        <v>-1.6008232363090569E-2</v>
      </c>
      <c r="AJ25" s="87">
        <f t="shared" si="5"/>
        <v>-3.1350317632077407E-2</v>
      </c>
      <c r="AK25" s="87">
        <f t="shared" si="6"/>
        <v>-2.7500743804843242E-2</v>
      </c>
      <c r="AL25" s="86">
        <f t="shared" si="7"/>
        <v>-4.0429262435443647E-2</v>
      </c>
      <c r="AM25" s="86">
        <f t="shared" si="8"/>
        <v>-5.2123093492136285E-2</v>
      </c>
      <c r="AN25" s="86">
        <f t="shared" si="9"/>
        <v>-7.0600811542398167E-2</v>
      </c>
      <c r="AO25" s="86">
        <f t="shared" si="10"/>
        <v>-5.5097185235596591E-2</v>
      </c>
    </row>
    <row r="26" spans="1:41" x14ac:dyDescent="0.15">
      <c r="A26" s="41">
        <f>年报10送X筛选!N26</f>
        <v>22</v>
      </c>
      <c r="B26" s="41" t="str">
        <f>年报10送X筛选!O26</f>
        <v>002407.SZ</v>
      </c>
      <c r="C26" s="41" t="str">
        <f>年报10送X筛选!P26</f>
        <v>多氟多</v>
      </c>
      <c r="D26" s="46">
        <f>年报10送X筛选!Q26</f>
        <v>1.5</v>
      </c>
      <c r="E26" s="167" t="str">
        <f>IFERROR(VLOOKUP(B26,'2015年报与2016中报日期'!D:O,3,),"")</f>
        <v>2016-03-26</v>
      </c>
      <c r="F26" s="167" t="str">
        <f>IFERROR(VLOOKUP(B26,'2015年报与2016中报日期'!D:O,4,),"")</f>
        <v>2016-04-22</v>
      </c>
      <c r="G26" s="167" t="str">
        <f>IFERROR(VLOOKUP(B26,'2015年报与2016中报日期'!D:O,5,),"")</f>
        <v>2016-05-12</v>
      </c>
      <c r="H26" s="56">
        <v>148.661307567021</v>
      </c>
      <c r="I26" s="56">
        <v>199.335496837862</v>
      </c>
      <c r="J26" s="56">
        <v>225.31459155096499</v>
      </c>
      <c r="K26" s="62">
        <v>0.5156236362941069</v>
      </c>
      <c r="L26" s="62">
        <v>0.13032849204090424</v>
      </c>
      <c r="M26" s="62">
        <v>0.57230633567967348</v>
      </c>
      <c r="N26" s="62">
        <v>0.15828641577934388</v>
      </c>
      <c r="U26" s="60">
        <v>2979.4340000000002</v>
      </c>
      <c r="V26" s="61">
        <v>10339.68</v>
      </c>
      <c r="W26" s="61">
        <v>2216.0859999999998</v>
      </c>
      <c r="X26" s="61">
        <v>6812.9430000000002</v>
      </c>
      <c r="Y26" s="61">
        <v>2959.24</v>
      </c>
      <c r="Z26" s="61">
        <v>10151.76</v>
      </c>
      <c r="AA26" s="61">
        <v>2136.924</v>
      </c>
      <c r="AB26" s="61">
        <v>6611.6139999999996</v>
      </c>
      <c r="AC26" s="61">
        <v>2835.8620000000001</v>
      </c>
      <c r="AD26" s="61">
        <v>9796.5820000000003</v>
      </c>
      <c r="AE26" s="61">
        <v>2034.566</v>
      </c>
      <c r="AF26" s="61">
        <v>6426.7669999999998</v>
      </c>
      <c r="AG26" s="99"/>
      <c r="AH26" s="87">
        <f t="shared" si="3"/>
        <v>-4.8187675914284411E-2</v>
      </c>
      <c r="AI26" s="87">
        <f t="shared" si="4"/>
        <v>-5.2525610076907592E-2</v>
      </c>
      <c r="AJ26" s="87">
        <f t="shared" si="5"/>
        <v>-8.1910178576102055E-2</v>
      </c>
      <c r="AK26" s="87">
        <f t="shared" si="6"/>
        <v>-5.6682699385566582E-2</v>
      </c>
      <c r="AL26" s="86">
        <f t="shared" si="7"/>
        <v>-4.1692461577972573E-2</v>
      </c>
      <c r="AM26" s="86">
        <f t="shared" si="8"/>
        <v>-3.4986839720403173E-2</v>
      </c>
      <c r="AN26" s="86">
        <f t="shared" si="9"/>
        <v>-4.7899691332026761E-2</v>
      </c>
      <c r="AO26" s="86">
        <f t="shared" si="10"/>
        <v>-2.7957923738439638E-2</v>
      </c>
    </row>
    <row r="27" spans="1:41" x14ac:dyDescent="0.15">
      <c r="A27" s="41">
        <f>年报10送X筛选!N27</f>
        <v>23</v>
      </c>
      <c r="B27" s="41" t="str">
        <f>年报10送X筛选!O27</f>
        <v>002413.SZ</v>
      </c>
      <c r="C27" s="41" t="str">
        <f>年报10送X筛选!P27</f>
        <v>雷科防务</v>
      </c>
      <c r="D27" s="46">
        <f>年报10送X筛选!Q27</f>
        <v>2.1</v>
      </c>
      <c r="E27" s="167" t="str">
        <f>IFERROR(VLOOKUP(B27,'2015年报与2016中报日期'!D:O,3,),"")</f>
        <v>2015-12-23</v>
      </c>
      <c r="F27" s="167" t="str">
        <f>IFERROR(VLOOKUP(B27,'2015年报与2016中报日期'!D:O,4,),"")</f>
        <v>2016-05-05</v>
      </c>
      <c r="G27" s="167" t="str">
        <f>IFERROR(VLOOKUP(B27,'2015年报与2016中报日期'!D:O,5,),"")</f>
        <v>2016-05-13</v>
      </c>
      <c r="H27" s="56">
        <v>106.644432874937</v>
      </c>
      <c r="I27" s="56">
        <v>77.653713258448903</v>
      </c>
      <c r="J27" s="56">
        <v>63.461045889659601</v>
      </c>
      <c r="K27" s="62">
        <v>-0.4049286570440952</v>
      </c>
      <c r="L27" s="62">
        <v>-0.18276868900722021</v>
      </c>
      <c r="M27" s="62">
        <v>-0.15275217986272971</v>
      </c>
      <c r="N27" s="62">
        <v>-0.12020559848358159</v>
      </c>
      <c r="U27" s="60">
        <v>3636.0889999999999</v>
      </c>
      <c r="V27" s="61">
        <v>13007.87</v>
      </c>
      <c r="W27" s="61">
        <v>2783.942</v>
      </c>
      <c r="X27" s="61">
        <v>8556.143</v>
      </c>
      <c r="Y27" s="61">
        <v>2997.8420000000001</v>
      </c>
      <c r="Z27" s="61">
        <v>10474.01</v>
      </c>
      <c r="AA27" s="61">
        <v>2224.0949999999998</v>
      </c>
      <c r="AB27" s="61">
        <v>6825.51</v>
      </c>
      <c r="AC27" s="61">
        <v>2827.1089999999999</v>
      </c>
      <c r="AD27" s="61">
        <v>9759.2669999999998</v>
      </c>
      <c r="AE27" s="61">
        <v>2025.2239999999999</v>
      </c>
      <c r="AF27" s="61">
        <v>6398.4849999999997</v>
      </c>
      <c r="AG27" s="99"/>
      <c r="AH27" s="87">
        <f t="shared" si="3"/>
        <v>-0.22248630327805508</v>
      </c>
      <c r="AI27" s="87">
        <f t="shared" si="4"/>
        <v>-0.24974134889109445</v>
      </c>
      <c r="AJ27" s="87">
        <f t="shared" si="5"/>
        <v>-0.27253369502669245</v>
      </c>
      <c r="AK27" s="87">
        <f t="shared" si="6"/>
        <v>-0.25217647718136549</v>
      </c>
      <c r="AL27" s="86">
        <f t="shared" si="7"/>
        <v>-5.6951967448584773E-2</v>
      </c>
      <c r="AM27" s="86">
        <f t="shared" si="8"/>
        <v>-6.8239671338866437E-2</v>
      </c>
      <c r="AN27" s="86">
        <f t="shared" si="9"/>
        <v>-8.9416594165267149E-2</v>
      </c>
      <c r="AO27" s="86">
        <f t="shared" si="10"/>
        <v>-6.256309052363862E-2</v>
      </c>
    </row>
    <row r="28" spans="1:41" x14ac:dyDescent="0.15">
      <c r="A28" s="41">
        <f>年报10送X筛选!N28</f>
        <v>24</v>
      </c>
      <c r="B28" s="41" t="str">
        <f>年报10送X筛选!O28</f>
        <v>002418.SZ</v>
      </c>
      <c r="C28" s="41" t="str">
        <f>年报10送X筛选!P28</f>
        <v>康盛股份</v>
      </c>
      <c r="D28" s="46">
        <f>年报10送X筛选!Q28</f>
        <v>2</v>
      </c>
      <c r="E28" s="167" t="str">
        <f>IFERROR(VLOOKUP(B28,'2015年报与2016中报日期'!D:O,3,),"")</f>
        <v>2015-12-08</v>
      </c>
      <c r="F28" s="167" t="str">
        <f>IFERROR(VLOOKUP(B28,'2015年报与2016中报日期'!D:O,4,),"")</f>
        <v>2016-05-10</v>
      </c>
      <c r="G28" s="167" t="str">
        <f>IFERROR(VLOOKUP(B28,'2015年报与2016中报日期'!D:O,5,),"")</f>
        <v>2016-05-19</v>
      </c>
      <c r="H28" s="56">
        <v>52.148921896571402</v>
      </c>
      <c r="I28" s="56">
        <v>44.336472788172301</v>
      </c>
      <c r="J28" s="56">
        <v>38.807284602163399</v>
      </c>
      <c r="K28" s="62">
        <v>-0.25583726008504815</v>
      </c>
      <c r="L28" s="62">
        <v>-0.12470969922271158</v>
      </c>
      <c r="M28" s="62">
        <v>-3.9632848614669869E-2</v>
      </c>
      <c r="N28" s="62">
        <v>-0.12147571757225295</v>
      </c>
      <c r="U28" s="60">
        <v>3470.07</v>
      </c>
      <c r="V28" s="61">
        <v>12164.97</v>
      </c>
      <c r="W28" s="61">
        <v>2691.6579999999999</v>
      </c>
      <c r="X28" s="61">
        <v>8139.1909999999998</v>
      </c>
      <c r="Y28" s="61">
        <v>2832.5909999999999</v>
      </c>
      <c r="Z28" s="61">
        <v>9793.2139999999999</v>
      </c>
      <c r="AA28" s="61">
        <v>2054.2220000000002</v>
      </c>
      <c r="AB28" s="61">
        <v>6400.16</v>
      </c>
      <c r="AC28" s="61">
        <v>2806.9059999999999</v>
      </c>
      <c r="AD28" s="61">
        <v>9733.7360000000008</v>
      </c>
      <c r="AE28" s="61">
        <v>2037.403</v>
      </c>
      <c r="AF28" s="61">
        <v>6379.4620000000004</v>
      </c>
      <c r="AG28" s="99"/>
      <c r="AH28" s="87">
        <f t="shared" si="3"/>
        <v>-0.19110968942989626</v>
      </c>
      <c r="AI28" s="87">
        <f t="shared" si="4"/>
        <v>-0.19985532229014935</v>
      </c>
      <c r="AJ28" s="87">
        <f t="shared" si="5"/>
        <v>-0.24306765569771493</v>
      </c>
      <c r="AK28" s="87">
        <f t="shared" si="6"/>
        <v>-0.21620441147037828</v>
      </c>
      <c r="AL28" s="86">
        <f t="shared" si="7"/>
        <v>-9.0676698471470196E-3</v>
      </c>
      <c r="AM28" s="86">
        <f t="shared" si="8"/>
        <v>-6.0733891856135092E-3</v>
      </c>
      <c r="AN28" s="86">
        <f t="shared" si="9"/>
        <v>-8.1875279302822124E-3</v>
      </c>
      <c r="AO28" s="86">
        <f t="shared" si="10"/>
        <v>-3.2339816504586283E-3</v>
      </c>
    </row>
    <row r="29" spans="1:41" x14ac:dyDescent="0.15">
      <c r="A29" s="41">
        <f>年报10送X筛选!N29</f>
        <v>25</v>
      </c>
      <c r="B29" s="41" t="str">
        <f>年报10送X筛选!O29</f>
        <v>002426.SZ</v>
      </c>
      <c r="C29" s="41" t="str">
        <f>年报10送X筛选!P29</f>
        <v>胜利精密</v>
      </c>
      <c r="D29" s="46">
        <f>年报10送X筛选!Q29</f>
        <v>1.5</v>
      </c>
      <c r="E29" s="167" t="str">
        <f>IFERROR(VLOOKUP(B29,'2015年报与2016中报日期'!D:O,3,),"")</f>
        <v>2016-03-31</v>
      </c>
      <c r="F29" s="167" t="str">
        <f>IFERROR(VLOOKUP(B29,'2015年报与2016中报日期'!D:O,4,),"")</f>
        <v>2016-04-21</v>
      </c>
      <c r="G29" s="167" t="str">
        <f>IFERROR(VLOOKUP(B29,'2015年报与2016中报日期'!D:O,5,),"")</f>
        <v>2016-06-21</v>
      </c>
      <c r="H29" s="56">
        <v>46.326695529075899</v>
      </c>
      <c r="I29" s="56">
        <v>46.222684088732201</v>
      </c>
      <c r="J29" s="56">
        <v>50.212309552916999</v>
      </c>
      <c r="K29" s="62">
        <v>8.3874189157359336E-2</v>
      </c>
      <c r="L29" s="62">
        <v>8.6313149979045933E-2</v>
      </c>
      <c r="M29" s="62">
        <v>0.10817088763412519</v>
      </c>
      <c r="N29" s="62">
        <v>6.4299138121685084E-2</v>
      </c>
      <c r="U29" s="60">
        <v>3003.915</v>
      </c>
      <c r="V29" s="61">
        <v>10455.370000000001</v>
      </c>
      <c r="W29" s="61">
        <v>2238.2860000000001</v>
      </c>
      <c r="X29" s="61">
        <v>6864.8010000000004</v>
      </c>
      <c r="Y29" s="61">
        <v>2952.8910000000001</v>
      </c>
      <c r="Z29" s="61">
        <v>10058.799999999999</v>
      </c>
      <c r="AA29" s="61">
        <v>2110.163</v>
      </c>
      <c r="AB29" s="61">
        <v>6553.7349999999997</v>
      </c>
      <c r="AC29" s="61">
        <v>2878.558</v>
      </c>
      <c r="AD29" s="61">
        <v>10131.86</v>
      </c>
      <c r="AE29" s="61">
        <v>2092.0010000000002</v>
      </c>
      <c r="AF29" s="61">
        <v>6698.009</v>
      </c>
      <c r="AG29" s="99"/>
      <c r="AH29" s="87">
        <f t="shared" si="3"/>
        <v>-4.1731207440956264E-2</v>
      </c>
      <c r="AI29" s="87">
        <f t="shared" si="4"/>
        <v>-3.0941994400963346E-2</v>
      </c>
      <c r="AJ29" s="87">
        <f t="shared" si="5"/>
        <v>-6.5355812438624872E-2</v>
      </c>
      <c r="AK29" s="87">
        <f t="shared" si="6"/>
        <v>-2.4296698476765854E-2</v>
      </c>
      <c r="AL29" s="86">
        <f t="shared" si="7"/>
        <v>-2.5172957620176351E-2</v>
      </c>
      <c r="AM29" s="86">
        <f t="shared" si="8"/>
        <v>7.2632918439576866E-3</v>
      </c>
      <c r="AN29" s="86">
        <f t="shared" si="9"/>
        <v>-8.606918043771894E-3</v>
      </c>
      <c r="AO29" s="86">
        <f t="shared" si="10"/>
        <v>2.2014011857360849E-2</v>
      </c>
    </row>
    <row r="30" spans="1:41" x14ac:dyDescent="0.15">
      <c r="A30" s="41">
        <f>年报10送X筛选!N30</f>
        <v>26</v>
      </c>
      <c r="B30" s="41" t="str">
        <f>年报10送X筛选!O30</f>
        <v>002431.SZ</v>
      </c>
      <c r="C30" s="41" t="str">
        <f>年报10送X筛选!P30</f>
        <v>棕榈股份</v>
      </c>
      <c r="D30" s="46">
        <f>年报10送X筛选!Q30</f>
        <v>1.5</v>
      </c>
      <c r="E30" s="167" t="str">
        <f>IFERROR(VLOOKUP(B30,'2015年报与2016中报日期'!D:O,3,),"")</f>
        <v>2016-03-14</v>
      </c>
      <c r="F30" s="167" t="str">
        <f>IFERROR(VLOOKUP(B30,'2015年报与2016中报日期'!D:O,4,),"")</f>
        <v>2016-04-22</v>
      </c>
      <c r="G30" s="167" t="str">
        <f>IFERROR(VLOOKUP(B30,'2015年报与2016中报日期'!D:O,5,),"")</f>
        <v>2016-05-06</v>
      </c>
      <c r="H30" s="56">
        <v>90.6793704248701</v>
      </c>
      <c r="I30" s="56">
        <v>105.590393356193</v>
      </c>
      <c r="J30" s="56">
        <v>128.759226887278</v>
      </c>
      <c r="K30" s="62">
        <v>0.41993957703927731</v>
      </c>
      <c r="L30" s="62">
        <v>0.21942179392142713</v>
      </c>
      <c r="M30" s="62">
        <v>0.38401059881778266</v>
      </c>
      <c r="N30" s="62">
        <v>0.22668129213169763</v>
      </c>
      <c r="U30" s="60">
        <v>2859.4989999999998</v>
      </c>
      <c r="V30" s="61">
        <v>9665.1299999999992</v>
      </c>
      <c r="W30" s="61">
        <v>2023.1279999999999</v>
      </c>
      <c r="X30" s="61">
        <v>6335.9719999999998</v>
      </c>
      <c r="Y30" s="61">
        <v>2959.24</v>
      </c>
      <c r="Z30" s="61">
        <v>10151.76</v>
      </c>
      <c r="AA30" s="61">
        <v>2136.924</v>
      </c>
      <c r="AB30" s="61">
        <v>6611.6139999999996</v>
      </c>
      <c r="AC30" s="61">
        <v>2913.248</v>
      </c>
      <c r="AD30" s="61">
        <v>10100.540000000001</v>
      </c>
      <c r="AE30" s="61">
        <v>2129.194</v>
      </c>
      <c r="AF30" s="61">
        <v>6563.6170000000002</v>
      </c>
      <c r="AG30" s="99"/>
      <c r="AH30" s="87">
        <f t="shared" si="3"/>
        <v>1.8796649343119309E-2</v>
      </c>
      <c r="AI30" s="87">
        <f t="shared" si="4"/>
        <v>4.5049575122114494E-2</v>
      </c>
      <c r="AJ30" s="87">
        <f t="shared" si="5"/>
        <v>5.2426737210893304E-2</v>
      </c>
      <c r="AK30" s="87">
        <f t="shared" si="6"/>
        <v>3.5928978221494656E-2</v>
      </c>
      <c r="AL30" s="86">
        <f t="shared" si="7"/>
        <v>-1.5541828307268024E-2</v>
      </c>
      <c r="AM30" s="86">
        <f t="shared" si="8"/>
        <v>-5.0454305460333471E-3</v>
      </c>
      <c r="AN30" s="86">
        <f t="shared" si="9"/>
        <v>-3.6173490493812688E-3</v>
      </c>
      <c r="AO30" s="86">
        <f t="shared" si="10"/>
        <v>-7.2594982102704986E-3</v>
      </c>
    </row>
    <row r="31" spans="1:41" x14ac:dyDescent="0.15">
      <c r="A31" s="41">
        <f>年报10送X筛选!N31</f>
        <v>27</v>
      </c>
      <c r="B31" s="41" t="str">
        <f>年报10送X筛选!O31</f>
        <v>002437.SZ</v>
      </c>
      <c r="C31" s="41" t="str">
        <f>年报10送X筛选!P31</f>
        <v>誉衡药业</v>
      </c>
      <c r="D31" s="46">
        <f>年报10送X筛选!Q31</f>
        <v>2</v>
      </c>
      <c r="E31" s="167" t="str">
        <f>IFERROR(VLOOKUP(B31,'2015年报与2016中报日期'!D:O,3,),"")</f>
        <v>2016-02-03</v>
      </c>
      <c r="F31" s="167" t="str">
        <f>IFERROR(VLOOKUP(B31,'2015年报与2016中报日期'!D:O,4,),"")</f>
        <v>2016-05-14</v>
      </c>
      <c r="G31" s="167" t="str">
        <f>IFERROR(VLOOKUP(B31,'2015年报与2016中报日期'!D:O,5,),"")</f>
        <v>2016-06-03</v>
      </c>
      <c r="H31" s="56">
        <v>136.158692040586</v>
      </c>
      <c r="I31" s="56">
        <v>140.87167833792</v>
      </c>
      <c r="J31" s="56">
        <v>147.422008954044</v>
      </c>
      <c r="K31" s="62">
        <v>8.2721982303565644E-2</v>
      </c>
      <c r="L31" s="62">
        <v>4.649856304268063E-2</v>
      </c>
      <c r="M31" s="62">
        <v>1.9616959957787117E-2</v>
      </c>
      <c r="N31" s="62">
        <v>-1.6612939133225035E-2</v>
      </c>
      <c r="U31" s="60">
        <v>2739.2469999999998</v>
      </c>
      <c r="V31" s="61">
        <v>9638.8739999999998</v>
      </c>
      <c r="W31" s="61">
        <v>2090.5129999999999</v>
      </c>
      <c r="X31" s="61">
        <v>6398.5240000000003</v>
      </c>
      <c r="Y31" s="61">
        <v>2827.1089999999999</v>
      </c>
      <c r="Z31" s="61">
        <v>9759.2669999999998</v>
      </c>
      <c r="AA31" s="61">
        <v>2025.2239999999999</v>
      </c>
      <c r="AB31" s="61">
        <v>6398.4849999999997</v>
      </c>
      <c r="AC31" s="61">
        <v>2938.6819999999998</v>
      </c>
      <c r="AD31" s="61">
        <v>10344.91</v>
      </c>
      <c r="AE31" s="61">
        <v>2204.9740000000002</v>
      </c>
      <c r="AF31" s="61">
        <v>6802.3029999999999</v>
      </c>
      <c r="AG31" s="99"/>
      <c r="AH31" s="87">
        <f t="shared" si="3"/>
        <v>7.2806504853341059E-2</v>
      </c>
      <c r="AI31" s="87">
        <f t="shared" si="4"/>
        <v>7.3248804787779065E-2</v>
      </c>
      <c r="AJ31" s="87">
        <f t="shared" si="5"/>
        <v>5.4752589436181553E-2</v>
      </c>
      <c r="AK31" s="87">
        <f t="shared" si="6"/>
        <v>6.3105022345778528E-2</v>
      </c>
      <c r="AL31" s="86">
        <f t="shared" si="7"/>
        <v>3.9465404411361593E-2</v>
      </c>
      <c r="AM31" s="86">
        <f t="shared" si="8"/>
        <v>6.0008912554600613E-2</v>
      </c>
      <c r="AN31" s="86">
        <f t="shared" si="9"/>
        <v>8.8755614193787968E-2</v>
      </c>
      <c r="AO31" s="86">
        <f t="shared" si="10"/>
        <v>6.3111502175905665E-2</v>
      </c>
    </row>
    <row r="32" spans="1:41" x14ac:dyDescent="0.15">
      <c r="A32" s="41">
        <f>年报10送X筛选!N32</f>
        <v>28</v>
      </c>
      <c r="B32" s="41" t="str">
        <f>年报10送X筛选!O32</f>
        <v>002466.SZ</v>
      </c>
      <c r="C32" s="41" t="str">
        <f>年报10送X筛选!P32</f>
        <v>天齐锂业</v>
      </c>
      <c r="D32" s="46">
        <f>年报10送X筛选!Q32</f>
        <v>2.8</v>
      </c>
      <c r="E32" s="167" t="str">
        <f>IFERROR(VLOOKUP(B32,'2015年报与2016中报日期'!D:O,3,),"")</f>
        <v>2016-01-30</v>
      </c>
      <c r="F32" s="167" t="str">
        <f>IFERROR(VLOOKUP(B32,'2015年报与2016中报日期'!D:O,4,),"")</f>
        <v>2016-05-19</v>
      </c>
      <c r="G32" s="167" t="str">
        <f>IFERROR(VLOOKUP(B32,'2015年报与2016中报日期'!D:O,5,),"")</f>
        <v>2016-05-27</v>
      </c>
      <c r="H32" s="56">
        <v>176.89517883995299</v>
      </c>
      <c r="I32" s="56">
        <v>297.849147277528</v>
      </c>
      <c r="J32" s="56">
        <v>252.121461348938</v>
      </c>
      <c r="K32" s="62">
        <v>0.42525908847434701</v>
      </c>
      <c r="L32" s="62">
        <v>-0.15352632816498257</v>
      </c>
      <c r="M32" s="62">
        <v>0.40169666642857305</v>
      </c>
      <c r="N32" s="62">
        <v>-0.15999317442882099</v>
      </c>
      <c r="U32" s="60">
        <v>2737.6</v>
      </c>
      <c r="V32" s="61">
        <v>9418.2039999999997</v>
      </c>
      <c r="W32" s="61">
        <v>1994.0650000000001</v>
      </c>
      <c r="X32" s="61">
        <v>6272.9120000000003</v>
      </c>
      <c r="Y32" s="61">
        <v>2806.9059999999999</v>
      </c>
      <c r="Z32" s="61">
        <v>9733.7360000000008</v>
      </c>
      <c r="AA32" s="61">
        <v>2037.403</v>
      </c>
      <c r="AB32" s="61">
        <v>6379.4620000000004</v>
      </c>
      <c r="AC32" s="61">
        <v>2821.0459999999998</v>
      </c>
      <c r="AD32" s="61">
        <v>9813.6309999999994</v>
      </c>
      <c r="AE32" s="61">
        <v>2069.8850000000002</v>
      </c>
      <c r="AF32" s="61">
        <v>6420.7169999999996</v>
      </c>
      <c r="AG32" s="99"/>
      <c r="AH32" s="87">
        <f t="shared" si="3"/>
        <v>3.048144360023386E-2</v>
      </c>
      <c r="AI32" s="87">
        <f t="shared" si="4"/>
        <v>4.1985393393475068E-2</v>
      </c>
      <c r="AJ32" s="87">
        <f t="shared" si="5"/>
        <v>3.8022832756204217E-2</v>
      </c>
      <c r="AK32" s="87">
        <f t="shared" si="6"/>
        <v>2.3562422045773967E-2</v>
      </c>
      <c r="AL32" s="86">
        <f t="shared" si="7"/>
        <v>5.0375751806437385E-3</v>
      </c>
      <c r="AM32" s="86">
        <f t="shared" si="8"/>
        <v>8.2080508450197431E-3</v>
      </c>
      <c r="AN32" s="86">
        <f t="shared" si="9"/>
        <v>1.5942844886357888E-2</v>
      </c>
      <c r="AO32" s="86">
        <f t="shared" si="10"/>
        <v>6.4668462638384216E-3</v>
      </c>
    </row>
    <row r="33" spans="1:41" x14ac:dyDescent="0.15">
      <c r="A33" s="41">
        <f>年报10送X筛选!N33</f>
        <v>29</v>
      </c>
      <c r="B33" s="41" t="str">
        <f>年报10送X筛选!O33</f>
        <v>002477.SZ</v>
      </c>
      <c r="C33" s="41" t="str">
        <f>年报10送X筛选!P33</f>
        <v>雏鹰农牧</v>
      </c>
      <c r="D33" s="46">
        <f>年报10送X筛选!Q33</f>
        <v>2</v>
      </c>
      <c r="E33" s="167" t="str">
        <f>IFERROR(VLOOKUP(B33,'2015年报与2016中报日期'!D:O,3,),"")</f>
        <v>2016-04-22</v>
      </c>
      <c r="F33" s="167" t="str">
        <f>IFERROR(VLOOKUP(B33,'2015年报与2016中报日期'!D:O,4,),"")</f>
        <v>2016-05-19</v>
      </c>
      <c r="G33" s="167" t="str">
        <f>IFERROR(VLOOKUP(B33,'2015年报与2016中报日期'!D:O,5,),"")</f>
        <v>2016-06-24</v>
      </c>
      <c r="H33" s="56">
        <v>118.310491592245</v>
      </c>
      <c r="I33" s="56">
        <v>119.903005219959</v>
      </c>
      <c r="J33" s="56">
        <v>118.60264413911599</v>
      </c>
      <c r="K33" s="62">
        <v>2.469371422087363E-3</v>
      </c>
      <c r="L33" s="62">
        <v>-1.0845108331167586E-2</v>
      </c>
      <c r="M33" s="62">
        <v>-4.6529439459908062E-3</v>
      </c>
      <c r="N33" s="62">
        <v>-5.4617138010159216E-2</v>
      </c>
      <c r="U33" s="60">
        <v>2959.24</v>
      </c>
      <c r="V33" s="61">
        <v>10151.76</v>
      </c>
      <c r="W33" s="61">
        <v>2136.924</v>
      </c>
      <c r="X33" s="61">
        <v>6611.6139999999996</v>
      </c>
      <c r="Y33" s="61">
        <v>2806.9059999999999</v>
      </c>
      <c r="Z33" s="61">
        <v>9733.7360000000008</v>
      </c>
      <c r="AA33" s="61">
        <v>2037.403</v>
      </c>
      <c r="AB33" s="61">
        <v>6379.4620000000004</v>
      </c>
      <c r="AC33" s="61">
        <v>2854.2860000000001</v>
      </c>
      <c r="AD33" s="61">
        <v>10147.709999999999</v>
      </c>
      <c r="AE33" s="61">
        <v>2127.3649999999998</v>
      </c>
      <c r="AF33" s="61">
        <v>6658.7039999999997</v>
      </c>
      <c r="AG33" s="99"/>
      <c r="AH33" s="87">
        <f t="shared" si="3"/>
        <v>-3.5466538705883899E-2</v>
      </c>
      <c r="AI33" s="87">
        <f t="shared" si="4"/>
        <v>-3.9894560155095959E-4</v>
      </c>
      <c r="AJ33" s="87">
        <f t="shared" si="5"/>
        <v>-4.4732522073785974E-3</v>
      </c>
      <c r="AK33" s="87">
        <f t="shared" si="6"/>
        <v>7.1223153680781692E-3</v>
      </c>
      <c r="AL33" s="86">
        <f t="shared" si="7"/>
        <v>1.6879795760884164E-2</v>
      </c>
      <c r="AM33" s="86">
        <f t="shared" si="8"/>
        <v>4.2529815889808198E-2</v>
      </c>
      <c r="AN33" s="86">
        <f t="shared" si="9"/>
        <v>4.4155230948418112E-2</v>
      </c>
      <c r="AO33" s="86">
        <f t="shared" si="10"/>
        <v>4.3772029678991631E-2</v>
      </c>
    </row>
    <row r="34" spans="1:41" x14ac:dyDescent="0.15">
      <c r="A34" s="41">
        <f>年报10送X筛选!N34</f>
        <v>30</v>
      </c>
      <c r="B34" s="41" t="str">
        <f>年报10送X筛选!O34</f>
        <v>002482.SZ</v>
      </c>
      <c r="C34" s="41" t="str">
        <f>年报10送X筛选!P34</f>
        <v>广田集团</v>
      </c>
      <c r="D34" s="46">
        <f>年报10送X筛选!Q34</f>
        <v>1.5</v>
      </c>
      <c r="E34" s="167" t="str">
        <f>IFERROR(VLOOKUP(B34,'2015年报与2016中报日期'!D:O,3,),"")</f>
        <v>2015-12-22</v>
      </c>
      <c r="F34" s="167" t="str">
        <f>IFERROR(VLOOKUP(B34,'2015年报与2016中报日期'!D:O,4,),"")</f>
        <v>2016-05-17</v>
      </c>
      <c r="G34" s="167" t="str">
        <f>IFERROR(VLOOKUP(B34,'2015年报与2016中报日期'!D:O,5,),"")</f>
        <v>2016-06-27</v>
      </c>
      <c r="H34" s="56">
        <v>101.45520404107999</v>
      </c>
      <c r="I34" s="56">
        <v>64.715173996973405</v>
      </c>
      <c r="J34" s="56">
        <v>62.804992303480397</v>
      </c>
      <c r="K34" s="62">
        <v>-0.38095839541113952</v>
      </c>
      <c r="L34" s="62">
        <v>-2.9516751258095053E-2</v>
      </c>
      <c r="M34" s="62">
        <v>-0.16877172767196735</v>
      </c>
      <c r="N34" s="62">
        <v>-7.7424191400889408E-2</v>
      </c>
      <c r="U34" s="60">
        <v>3651.7669999999998</v>
      </c>
      <c r="V34" s="61">
        <v>13139.13</v>
      </c>
      <c r="W34" s="61">
        <v>2839.8519999999999</v>
      </c>
      <c r="X34" s="61">
        <v>8652.6360000000004</v>
      </c>
      <c r="Y34" s="61">
        <v>2843.6840000000002</v>
      </c>
      <c r="Z34" s="61">
        <v>9908.7919999999995</v>
      </c>
      <c r="AA34" s="61">
        <v>2081.4409999999998</v>
      </c>
      <c r="AB34" s="61">
        <v>6505.0230000000001</v>
      </c>
      <c r="AC34" s="61">
        <v>2895.703</v>
      </c>
      <c r="AD34" s="61">
        <v>10377.57</v>
      </c>
      <c r="AE34" s="61">
        <v>2191.806</v>
      </c>
      <c r="AF34" s="61">
        <v>6816.6620000000003</v>
      </c>
      <c r="AG34" s="99"/>
      <c r="AH34" s="87">
        <f t="shared" si="3"/>
        <v>-0.20704059158210253</v>
      </c>
      <c r="AI34" s="87">
        <f t="shared" si="4"/>
        <v>-0.21017829947644928</v>
      </c>
      <c r="AJ34" s="87">
        <f t="shared" si="5"/>
        <v>-0.22819710322932318</v>
      </c>
      <c r="AK34" s="87">
        <f t="shared" si="6"/>
        <v>-0.21218666773917216</v>
      </c>
      <c r="AL34" s="86">
        <f t="shared" si="7"/>
        <v>1.82928201586392E-2</v>
      </c>
      <c r="AM34" s="86">
        <f t="shared" si="8"/>
        <v>4.7309298651137421E-2</v>
      </c>
      <c r="AN34" s="86">
        <f t="shared" si="9"/>
        <v>5.3023362180335765E-2</v>
      </c>
      <c r="AO34" s="86">
        <f t="shared" si="10"/>
        <v>4.7907440142794355E-2</v>
      </c>
    </row>
    <row r="35" spans="1:41" x14ac:dyDescent="0.15">
      <c r="A35" s="41">
        <f>年报10送X筛选!N35</f>
        <v>31</v>
      </c>
      <c r="B35" s="41" t="str">
        <f>年报10送X筛选!O35</f>
        <v>002496.SZ</v>
      </c>
      <c r="C35" s="41" t="str">
        <f>年报10送X筛选!P35</f>
        <v>辉丰股份</v>
      </c>
      <c r="D35" s="46">
        <f>年报10送X筛选!Q35</f>
        <v>2.8</v>
      </c>
      <c r="E35" s="167" t="str">
        <f>IFERROR(VLOOKUP(B35,'2015年报与2016中报日期'!D:O,3,),"")</f>
        <v>2016-03-18</v>
      </c>
      <c r="F35" s="167" t="str">
        <f>IFERROR(VLOOKUP(B35,'2015年报与2016中报日期'!D:O,4,),"")</f>
        <v>2016-05-21</v>
      </c>
      <c r="G35" s="167" t="str">
        <f>IFERROR(VLOOKUP(B35,'2015年报与2016中报日期'!D:O,5,),"")</f>
        <v>2016-05-31</v>
      </c>
      <c r="H35" s="56">
        <v>90.668350398912295</v>
      </c>
      <c r="I35" s="56">
        <v>93.157429053383893</v>
      </c>
      <c r="J35" s="56">
        <v>94.167927410303307</v>
      </c>
      <c r="K35" s="62">
        <v>3.8597559082016675E-2</v>
      </c>
      <c r="L35" s="62">
        <v>1.0847211727369022E-2</v>
      </c>
      <c r="M35" s="62">
        <v>3.5389592662229852E-2</v>
      </c>
      <c r="N35" s="62">
        <v>-2.334164081909873E-2</v>
      </c>
      <c r="U35" s="60">
        <v>2955.15</v>
      </c>
      <c r="V35" s="61">
        <v>10126.59</v>
      </c>
      <c r="W35" s="61">
        <v>2177.87</v>
      </c>
      <c r="X35" s="61">
        <v>6632.2389999999996</v>
      </c>
      <c r="Y35" s="61">
        <v>2825.4830000000002</v>
      </c>
      <c r="Z35" s="61">
        <v>9816.7520000000004</v>
      </c>
      <c r="AA35" s="61">
        <v>2065.3020000000001</v>
      </c>
      <c r="AB35" s="61">
        <v>6433.5590000000002</v>
      </c>
      <c r="AC35" s="61">
        <v>2916.616</v>
      </c>
      <c r="AD35" s="61">
        <v>10159.93</v>
      </c>
      <c r="AE35" s="61">
        <v>2159.8009999999999</v>
      </c>
      <c r="AF35" s="61">
        <v>6653.5150000000003</v>
      </c>
      <c r="AG35" s="99"/>
      <c r="AH35" s="87">
        <f t="shared" si="3"/>
        <v>-1.3039608818503301E-2</v>
      </c>
      <c r="AI35" s="87">
        <f t="shared" si="4"/>
        <v>3.2923224896042047E-3</v>
      </c>
      <c r="AJ35" s="87">
        <f t="shared" si="5"/>
        <v>-8.2966384586774522E-3</v>
      </c>
      <c r="AK35" s="87">
        <f t="shared" si="6"/>
        <v>3.207966419786823E-3</v>
      </c>
      <c r="AL35" s="86">
        <f t="shared" si="7"/>
        <v>3.2253954456636258E-2</v>
      </c>
      <c r="AM35" s="86">
        <f t="shared" si="8"/>
        <v>3.4958405794503156E-2</v>
      </c>
      <c r="AN35" s="86">
        <f t="shared" si="9"/>
        <v>4.5755535994251639E-2</v>
      </c>
      <c r="AO35" s="86">
        <f t="shared" si="10"/>
        <v>3.4188852546467752E-2</v>
      </c>
    </row>
    <row r="36" spans="1:41" x14ac:dyDescent="0.15">
      <c r="A36" s="41">
        <f>年报10送X筛选!N36</f>
        <v>32</v>
      </c>
      <c r="B36" s="41" t="str">
        <f>年报10送X筛选!O36</f>
        <v>002504.SZ</v>
      </c>
      <c r="C36" s="41" t="str">
        <f>年报10送X筛选!P36</f>
        <v>弘高创意</v>
      </c>
      <c r="D36" s="46">
        <f>年报10送X筛选!Q36</f>
        <v>1.5222560000000001</v>
      </c>
      <c r="E36" s="167" t="str">
        <f>IFERROR(VLOOKUP(B36,'2015年报与2016中报日期'!D:O,3,),"")</f>
        <v>2016-02-17</v>
      </c>
      <c r="F36" s="167" t="str">
        <f>IFERROR(VLOOKUP(B36,'2015年报与2016中报日期'!D:O,4,),"")</f>
        <v>2016-05-19</v>
      </c>
      <c r="G36" s="167" t="str">
        <f>IFERROR(VLOOKUP(B36,'2015年报与2016中报日期'!D:O,5,),"")</f>
        <v>2016-07-12</v>
      </c>
      <c r="H36" s="56">
        <v>31.8779534051327</v>
      </c>
      <c r="I36" s="56">
        <v>32.105366417254899</v>
      </c>
      <c r="J36" s="56">
        <v>32.0530029246274</v>
      </c>
      <c r="K36" s="62">
        <v>5.4912408356337927E-3</v>
      </c>
      <c r="L36" s="62">
        <v>-1.6309887869511153E-3</v>
      </c>
      <c r="M36" s="62">
        <v>-3.9004114525920563E-2</v>
      </c>
      <c r="N36" s="62">
        <v>-0.10306383688605403</v>
      </c>
      <c r="U36" s="60">
        <v>2867.3380000000002</v>
      </c>
      <c r="V36" s="61">
        <v>10161.77</v>
      </c>
      <c r="W36" s="61">
        <v>2215.3409999999999</v>
      </c>
      <c r="X36" s="61">
        <v>6727.2190000000001</v>
      </c>
      <c r="Y36" s="61">
        <v>2806.9059999999999</v>
      </c>
      <c r="Z36" s="61">
        <v>9733.7360000000008</v>
      </c>
      <c r="AA36" s="61">
        <v>2037.403</v>
      </c>
      <c r="AB36" s="61">
        <v>6379.4620000000004</v>
      </c>
      <c r="AC36" s="61">
        <v>3049.3809999999999</v>
      </c>
      <c r="AD36" s="61">
        <v>10757.85</v>
      </c>
      <c r="AE36" s="61">
        <v>2247.355</v>
      </c>
      <c r="AF36" s="61">
        <v>7026.549</v>
      </c>
      <c r="AG36" s="99"/>
      <c r="AH36" s="87">
        <f t="shared" si="3"/>
        <v>6.3488503971279142E-2</v>
      </c>
      <c r="AI36" s="87">
        <f t="shared" si="4"/>
        <v>5.8659072189195305E-2</v>
      </c>
      <c r="AJ36" s="87">
        <f t="shared" si="5"/>
        <v>1.4451048393904209E-2</v>
      </c>
      <c r="AK36" s="87">
        <f t="shared" si="6"/>
        <v>4.4495355361554356E-2</v>
      </c>
      <c r="AL36" s="86">
        <f t="shared" si="7"/>
        <v>8.6385151479956956E-2</v>
      </c>
      <c r="AM36" s="86">
        <f t="shared" si="8"/>
        <v>0.10521283914007928</v>
      </c>
      <c r="AN36" s="86">
        <f t="shared" si="9"/>
        <v>0.10304883226342554</v>
      </c>
      <c r="AO36" s="86">
        <f t="shared" si="10"/>
        <v>0.10143284809910291</v>
      </c>
    </row>
    <row r="37" spans="1:41" x14ac:dyDescent="0.15">
      <c r="A37" s="41">
        <f>年报10送X筛选!N37</f>
        <v>33</v>
      </c>
      <c r="B37" s="41" t="str">
        <f>年报10送X筛选!O37</f>
        <v>002536.SZ</v>
      </c>
      <c r="C37" s="41" t="str">
        <f>年报10送X筛选!P37</f>
        <v>西泵股份</v>
      </c>
      <c r="D37" s="46">
        <f>年报10送X筛选!Q37</f>
        <v>2</v>
      </c>
      <c r="E37" s="167" t="str">
        <f>IFERROR(VLOOKUP(B37,'2015年报与2016中报日期'!D:O,3,),"")</f>
        <v>2015-11-24</v>
      </c>
      <c r="F37" s="167" t="str">
        <f>IFERROR(VLOOKUP(B37,'2015年报与2016中报日期'!D:O,4,),"")</f>
        <v>2016-03-19</v>
      </c>
      <c r="G37" s="167" t="str">
        <f>IFERROR(VLOOKUP(B37,'2015年报与2016中报日期'!D:O,5,),"")</f>
        <v>2016-03-29</v>
      </c>
      <c r="H37" s="56">
        <v>68.071446235873097</v>
      </c>
      <c r="I37" s="56">
        <v>57.304507566498003</v>
      </c>
      <c r="J37" s="56">
        <v>67.718150333364207</v>
      </c>
      <c r="K37" s="62">
        <v>-5.1900748705219213E-3</v>
      </c>
      <c r="L37" s="62">
        <v>0.18172467069509102</v>
      </c>
      <c r="M37" s="62">
        <v>0.22408194697369865</v>
      </c>
      <c r="N37" s="62">
        <v>0.180730134762354</v>
      </c>
      <c r="U37" s="60">
        <v>3616.1129999999998</v>
      </c>
      <c r="V37" s="61">
        <v>12694.86</v>
      </c>
      <c r="W37" s="61">
        <v>2816.0479999999998</v>
      </c>
      <c r="X37" s="61">
        <v>8613.7199999999993</v>
      </c>
      <c r="Y37" s="61">
        <v>2955.15</v>
      </c>
      <c r="Z37" s="61">
        <v>10126.59</v>
      </c>
      <c r="AA37" s="61">
        <v>2177.87</v>
      </c>
      <c r="AB37" s="61">
        <v>6632.2389999999996</v>
      </c>
      <c r="AC37" s="61">
        <v>2919.8319999999999</v>
      </c>
      <c r="AD37" s="61">
        <v>10094.709999999999</v>
      </c>
      <c r="AE37" s="61">
        <v>2152.5479999999998</v>
      </c>
      <c r="AF37" s="61">
        <v>6638.835</v>
      </c>
      <c r="AG37" s="99"/>
      <c r="AH37" s="87">
        <f t="shared" si="3"/>
        <v>-0.19254956910915122</v>
      </c>
      <c r="AI37" s="87">
        <f t="shared" si="4"/>
        <v>-0.20481911576811418</v>
      </c>
      <c r="AJ37" s="87">
        <f t="shared" si="5"/>
        <v>-0.23561388158156393</v>
      </c>
      <c r="AK37" s="87">
        <f t="shared" si="6"/>
        <v>-0.22927202184422057</v>
      </c>
      <c r="AL37" s="86">
        <f t="shared" si="7"/>
        <v>-1.1951339187520116E-2</v>
      </c>
      <c r="AM37" s="86">
        <f t="shared" si="8"/>
        <v>-3.1481475995375208E-3</v>
      </c>
      <c r="AN37" s="86">
        <f t="shared" si="9"/>
        <v>-1.1626956613572048E-2</v>
      </c>
      <c r="AO37" s="86">
        <f t="shared" si="10"/>
        <v>9.9453593273701735E-4</v>
      </c>
    </row>
    <row r="38" spans="1:41" x14ac:dyDescent="0.15">
      <c r="A38" s="41">
        <f>年报10送X筛选!N38</f>
        <v>34</v>
      </c>
      <c r="B38" s="41" t="str">
        <f>年报10送X筛选!O38</f>
        <v>002546.SZ</v>
      </c>
      <c r="C38" s="41" t="str">
        <f>年报10送X筛选!P38</f>
        <v>新联电子</v>
      </c>
      <c r="D38" s="46">
        <f>年报10送X筛选!Q38</f>
        <v>1.8</v>
      </c>
      <c r="E38" s="167" t="str">
        <f>IFERROR(VLOOKUP(B38,'2015年报与2016中报日期'!D:O,3,),"")</f>
        <v>2016-02-23</v>
      </c>
      <c r="F38" s="167" t="str">
        <f>IFERROR(VLOOKUP(B38,'2015年报与2016中报日期'!D:O,4,),"")</f>
        <v>2016-03-17</v>
      </c>
      <c r="G38" s="167" t="str">
        <f>IFERROR(VLOOKUP(B38,'2015年报与2016中报日期'!D:O,5,),"")</f>
        <v>2016-03-24</v>
      </c>
      <c r="H38" s="56">
        <v>108.248862520464</v>
      </c>
      <c r="I38" s="56">
        <v>100.669145260013</v>
      </c>
      <c r="J38" s="56">
        <v>146.053963785853</v>
      </c>
      <c r="K38" s="62">
        <v>0.34924248056871821</v>
      </c>
      <c r="L38" s="62">
        <v>0.45083146786056405</v>
      </c>
      <c r="M38" s="62">
        <v>0.35239269630488201</v>
      </c>
      <c r="N38" s="62">
        <v>0.39367133610015692</v>
      </c>
      <c r="U38" s="60">
        <v>2903.3310000000001</v>
      </c>
      <c r="V38" s="61">
        <v>10299.67</v>
      </c>
      <c r="W38" s="61">
        <v>2218.1190000000001</v>
      </c>
      <c r="X38" s="61">
        <v>6798.5820000000003</v>
      </c>
      <c r="Y38" s="61">
        <v>2904.8319999999999</v>
      </c>
      <c r="Z38" s="61">
        <v>9791.85</v>
      </c>
      <c r="AA38" s="61">
        <v>2087.2930000000001</v>
      </c>
      <c r="AB38" s="61">
        <v>6410.7269999999999</v>
      </c>
      <c r="AC38" s="61">
        <v>2960.97</v>
      </c>
      <c r="AD38" s="61">
        <v>10283.68</v>
      </c>
      <c r="AE38" s="61">
        <v>2219.77</v>
      </c>
      <c r="AF38" s="61">
        <v>6777.165</v>
      </c>
      <c r="AG38" s="99"/>
      <c r="AH38" s="87">
        <f t="shared" si="3"/>
        <v>1.9852714003329108E-2</v>
      </c>
      <c r="AI38" s="87">
        <f t="shared" si="4"/>
        <v>-1.5524769240179426E-3</v>
      </c>
      <c r="AJ38" s="87">
        <f t="shared" si="5"/>
        <v>7.4432435771032424E-4</v>
      </c>
      <c r="AK38" s="87">
        <f t="shared" si="6"/>
        <v>-3.1502157361638083E-3</v>
      </c>
      <c r="AL38" s="86">
        <f t="shared" si="7"/>
        <v>1.9325730369260663E-2</v>
      </c>
      <c r="AM38" s="86">
        <f t="shared" si="8"/>
        <v>5.0228506359880853E-2</v>
      </c>
      <c r="AN38" s="86">
        <f t="shared" si="9"/>
        <v>6.3468329554116298E-2</v>
      </c>
      <c r="AO38" s="86">
        <f t="shared" si="10"/>
        <v>5.7160131760407129E-2</v>
      </c>
    </row>
    <row r="39" spans="1:41" x14ac:dyDescent="0.15">
      <c r="A39" s="41">
        <f>年报10送X筛选!N39</f>
        <v>35</v>
      </c>
      <c r="B39" s="41" t="str">
        <f>年报10送X筛选!O39</f>
        <v>002560.SZ</v>
      </c>
      <c r="C39" s="41" t="str">
        <f>年报10送X筛选!P39</f>
        <v>通达股份</v>
      </c>
      <c r="D39" s="46">
        <f>年报10送X筛选!Q39</f>
        <v>2</v>
      </c>
      <c r="E39" s="167" t="str">
        <f>IFERROR(VLOOKUP(B39,'2015年报与2016中报日期'!D:O,3,),"")</f>
        <v>2015-12-15</v>
      </c>
      <c r="F39" s="167" t="str">
        <f>IFERROR(VLOOKUP(B39,'2015年报与2016中报日期'!D:O,4,),"")</f>
        <v>2016-04-15</v>
      </c>
      <c r="G39" s="167" t="str">
        <f>IFERROR(VLOOKUP(B39,'2015年报与2016中报日期'!D:O,5,),"")</f>
        <v>2016-05-09</v>
      </c>
      <c r="H39" s="56">
        <v>57.593963249104903</v>
      </c>
      <c r="I39" s="56">
        <v>57.907863996671097</v>
      </c>
      <c r="J39" s="56">
        <v>52.501951042905503</v>
      </c>
      <c r="K39" s="62">
        <v>-8.8412255711166732E-2</v>
      </c>
      <c r="L39" s="62">
        <v>-9.3353692929795451E-2</v>
      </c>
      <c r="M39" s="62">
        <v>0.14376687810997024</v>
      </c>
      <c r="N39" s="62">
        <v>-4.7880663160254633E-3</v>
      </c>
      <c r="U39" s="60">
        <v>3510.3539999999998</v>
      </c>
      <c r="V39" s="61">
        <v>12495.25</v>
      </c>
      <c r="W39" s="61">
        <v>2745.7</v>
      </c>
      <c r="X39" s="61">
        <v>8323.4310000000005</v>
      </c>
      <c r="Y39" s="61">
        <v>3078.1170000000002</v>
      </c>
      <c r="Z39" s="61">
        <v>10733.63</v>
      </c>
      <c r="AA39" s="61">
        <v>2309.6759999999999</v>
      </c>
      <c r="AB39" s="61">
        <v>7011.9189999999999</v>
      </c>
      <c r="AC39" s="61">
        <v>2832.1129999999998</v>
      </c>
      <c r="AD39" s="61">
        <v>9790.4779999999992</v>
      </c>
      <c r="AE39" s="61">
        <v>2053.5970000000002</v>
      </c>
      <c r="AF39" s="61">
        <v>6390.9040000000005</v>
      </c>
      <c r="AG39" s="99"/>
      <c r="AH39" s="87">
        <f t="shared" si="3"/>
        <v>-0.19321156783617832</v>
      </c>
      <c r="AI39" s="87">
        <f t="shared" si="4"/>
        <v>-0.21646401632620405</v>
      </c>
      <c r="AJ39" s="87">
        <f t="shared" si="5"/>
        <v>-0.25206796081145055</v>
      </c>
      <c r="AK39" s="87">
        <f t="shared" si="6"/>
        <v>-0.23217913382113697</v>
      </c>
      <c r="AL39" s="86">
        <f t="shared" si="7"/>
        <v>-7.9920288929888117E-2</v>
      </c>
      <c r="AM39" s="86">
        <f t="shared" si="8"/>
        <v>-8.78688756739332E-2</v>
      </c>
      <c r="AN39" s="86">
        <f t="shared" si="9"/>
        <v>-0.1108722608712216</v>
      </c>
      <c r="AO39" s="86">
        <f t="shared" si="10"/>
        <v>-8.8565626613769988E-2</v>
      </c>
    </row>
    <row r="40" spans="1:41" x14ac:dyDescent="0.15">
      <c r="A40" s="41">
        <f>年报10送X筛选!N40</f>
        <v>36</v>
      </c>
      <c r="B40" s="41" t="str">
        <f>年报10送X筛选!O40</f>
        <v>002584.SZ</v>
      </c>
      <c r="C40" s="41" t="str">
        <f>年报10送X筛选!P40</f>
        <v>西陇科学</v>
      </c>
      <c r="D40" s="46">
        <f>年报10送X筛选!Q40</f>
        <v>1.5</v>
      </c>
      <c r="E40" s="167" t="str">
        <f>IFERROR(VLOOKUP(B40,'2015年报与2016中报日期'!D:O,3,),"")</f>
        <v>2015-12-01</v>
      </c>
      <c r="F40" s="167" t="str">
        <f>IFERROR(VLOOKUP(B40,'2015年报与2016中报日期'!D:O,4,),"")</f>
        <v>2016-04-15</v>
      </c>
      <c r="G40" s="167" t="str">
        <f>IFERROR(VLOOKUP(B40,'2015年报与2016中报日期'!D:O,5,),"")</f>
        <v>2016-04-27</v>
      </c>
      <c r="H40" s="56">
        <v>53.203791784410001</v>
      </c>
      <c r="I40" s="56">
        <v>42.661006783095701</v>
      </c>
      <c r="J40" s="56">
        <v>38.274701046242697</v>
      </c>
      <c r="K40" s="62">
        <v>-0.28060200668896473</v>
      </c>
      <c r="L40" s="62">
        <v>-0.10281767983476342</v>
      </c>
      <c r="M40" s="62">
        <v>-9.2257209094928183E-2</v>
      </c>
      <c r="N40" s="62">
        <v>-4.7720494599166829E-2</v>
      </c>
      <c r="U40" s="60">
        <v>3456.3090000000002</v>
      </c>
      <c r="V40" s="61">
        <v>12081.17</v>
      </c>
      <c r="W40" s="61">
        <v>2655.3449999999998</v>
      </c>
      <c r="X40" s="61">
        <v>8163.05</v>
      </c>
      <c r="Y40" s="61">
        <v>3078.1170000000002</v>
      </c>
      <c r="Z40" s="61">
        <v>10733.63</v>
      </c>
      <c r="AA40" s="61">
        <v>2309.6759999999999</v>
      </c>
      <c r="AB40" s="61">
        <v>7011.9189999999999</v>
      </c>
      <c r="AC40" s="61">
        <v>2953.6709999999998</v>
      </c>
      <c r="AD40" s="61">
        <v>10174.16</v>
      </c>
      <c r="AE40" s="61">
        <v>2146.6109999999999</v>
      </c>
      <c r="AF40" s="61">
        <v>6625.5820000000003</v>
      </c>
      <c r="AG40" s="99"/>
      <c r="AH40" s="87">
        <f t="shared" si="3"/>
        <v>-0.14542623359196194</v>
      </c>
      <c r="AI40" s="87">
        <f t="shared" si="4"/>
        <v>-0.15784977779470033</v>
      </c>
      <c r="AJ40" s="87">
        <f t="shared" si="5"/>
        <v>-0.19158866361998161</v>
      </c>
      <c r="AK40" s="87">
        <f t="shared" si="6"/>
        <v>-0.18834479759403655</v>
      </c>
      <c r="AL40" s="86">
        <f t="shared" si="7"/>
        <v>-4.0429262435443647E-2</v>
      </c>
      <c r="AM40" s="86">
        <f t="shared" si="8"/>
        <v>-5.2123093492136285E-2</v>
      </c>
      <c r="AN40" s="86">
        <f t="shared" si="9"/>
        <v>-7.0600811542398167E-2</v>
      </c>
      <c r="AO40" s="86">
        <f t="shared" si="10"/>
        <v>-5.5097185235596591E-2</v>
      </c>
    </row>
    <row r="41" spans="1:41" x14ac:dyDescent="0.15">
      <c r="A41" s="41">
        <f>年报10送X筛选!N41</f>
        <v>37</v>
      </c>
      <c r="B41" s="41" t="str">
        <f>年报10送X筛选!O41</f>
        <v>002593.SZ</v>
      </c>
      <c r="C41" s="41" t="str">
        <f>年报10送X筛选!P41</f>
        <v>日上集团</v>
      </c>
      <c r="D41" s="46">
        <f>年报10送X筛选!Q41</f>
        <v>2</v>
      </c>
      <c r="E41" s="167" t="str">
        <f>IFERROR(VLOOKUP(B41,'2015年报与2016中报日期'!D:O,3,),"")</f>
        <v>2015-12-30</v>
      </c>
      <c r="F41" s="167" t="str">
        <f>IFERROR(VLOOKUP(B41,'2015年报与2016中报日期'!D:O,4,),"")</f>
        <v>2016-05-06</v>
      </c>
      <c r="G41" s="167" t="str">
        <f>IFERROR(VLOOKUP(B41,'2015年报与2016中报日期'!D:O,5,),"")</f>
        <v>2016-05-17</v>
      </c>
      <c r="H41" s="56">
        <v>35.677144975163003</v>
      </c>
      <c r="I41" s="56">
        <v>28.081835604539201</v>
      </c>
      <c r="J41" s="56">
        <v>25.3115285473482</v>
      </c>
      <c r="K41" s="62">
        <v>-0.29053940372837928</v>
      </c>
      <c r="L41" s="62">
        <v>-9.8651209849800692E-2</v>
      </c>
      <c r="M41" s="62">
        <v>-5.2055345402434838E-2</v>
      </c>
      <c r="N41" s="62">
        <v>-8.9724119801737223E-2</v>
      </c>
      <c r="U41" s="60">
        <v>3572.8760000000002</v>
      </c>
      <c r="V41" s="61">
        <v>12889.83</v>
      </c>
      <c r="W41" s="61">
        <v>2779.5129999999999</v>
      </c>
      <c r="X41" s="61">
        <v>8542.2019999999993</v>
      </c>
      <c r="Y41" s="61">
        <v>2913.248</v>
      </c>
      <c r="Z41" s="61">
        <v>10100.540000000001</v>
      </c>
      <c r="AA41" s="61">
        <v>2129.194</v>
      </c>
      <c r="AB41" s="61">
        <v>6563.6170000000002</v>
      </c>
      <c r="AC41" s="61">
        <v>2843.6840000000002</v>
      </c>
      <c r="AD41" s="61">
        <v>9908.7919999999995</v>
      </c>
      <c r="AE41" s="61">
        <v>2081.4409999999998</v>
      </c>
      <c r="AF41" s="61">
        <v>6505.0230000000001</v>
      </c>
      <c r="AG41" s="99"/>
      <c r="AH41" s="87">
        <f t="shared" si="3"/>
        <v>-0.2040910459808849</v>
      </c>
      <c r="AI41" s="87">
        <f t="shared" si="4"/>
        <v>-0.23127054429732596</v>
      </c>
      <c r="AJ41" s="87">
        <f t="shared" si="5"/>
        <v>-0.25114903222255125</v>
      </c>
      <c r="AK41" s="87">
        <f t="shared" si="6"/>
        <v>-0.23848405832594444</v>
      </c>
      <c r="AL41" s="86">
        <f t="shared" si="7"/>
        <v>-2.3878502619756325E-2</v>
      </c>
      <c r="AM41" s="86">
        <f t="shared" si="8"/>
        <v>-1.8983935512358885E-2</v>
      </c>
      <c r="AN41" s="86">
        <f t="shared" si="9"/>
        <v>-2.2427735565664797E-2</v>
      </c>
      <c r="AO41" s="86">
        <f t="shared" si="10"/>
        <v>-8.9270900480634685E-3</v>
      </c>
    </row>
    <row r="42" spans="1:41" x14ac:dyDescent="0.15">
      <c r="A42" s="41">
        <f>年报10送X筛选!N42</f>
        <v>38</v>
      </c>
      <c r="B42" s="41" t="str">
        <f>年报10送X筛选!O42</f>
        <v>002601.SZ</v>
      </c>
      <c r="C42" s="41" t="str">
        <f>年报10送X筛选!P42</f>
        <v>佰利联</v>
      </c>
      <c r="D42" s="46">
        <f>年报10送X筛选!Q42</f>
        <v>2.5</v>
      </c>
      <c r="E42" s="167" t="str">
        <f>IFERROR(VLOOKUP(B42,'2015年报与2016中报日期'!D:O,3,),"")</f>
        <v>2016-02-24</v>
      </c>
      <c r="F42" s="167" t="str">
        <f>IFERROR(VLOOKUP(B42,'2015年报与2016中报日期'!D:O,4,),"")</f>
        <v>2016-03-23</v>
      </c>
      <c r="G42" s="167" t="str">
        <f>IFERROR(VLOOKUP(B42,'2015年报与2016中报日期'!D:O,5,),"")</f>
        <v>2016-04-27</v>
      </c>
      <c r="H42" s="56">
        <v>91.420874020815106</v>
      </c>
      <c r="I42" s="56">
        <v>110.12339468187</v>
      </c>
      <c r="J42" s="56">
        <v>99.320381307563693</v>
      </c>
      <c r="K42" s="62">
        <v>8.6408135684088894E-2</v>
      </c>
      <c r="L42" s="62">
        <v>-9.8099167806392051E-2</v>
      </c>
      <c r="M42" s="62">
        <v>0.10977352192941714</v>
      </c>
      <c r="N42" s="62">
        <v>-6.0022822893918804E-2</v>
      </c>
      <c r="U42" s="60">
        <v>2928.8960000000002</v>
      </c>
      <c r="V42" s="61">
        <v>10307.629999999999</v>
      </c>
      <c r="W42" s="61">
        <v>2203.741</v>
      </c>
      <c r="X42" s="61">
        <v>6784.0950000000003</v>
      </c>
      <c r="Y42" s="61">
        <v>3009.96</v>
      </c>
      <c r="Z42" s="61">
        <v>10442.379999999999</v>
      </c>
      <c r="AA42" s="61">
        <v>2259.1060000000002</v>
      </c>
      <c r="AB42" s="61">
        <v>6887.8459999999995</v>
      </c>
      <c r="AC42" s="61">
        <v>2953.6709999999998</v>
      </c>
      <c r="AD42" s="61">
        <v>10174.16</v>
      </c>
      <c r="AE42" s="61">
        <v>2146.6109999999999</v>
      </c>
      <c r="AF42" s="61">
        <v>6625.5820000000003</v>
      </c>
      <c r="AG42" s="99"/>
      <c r="AH42" s="87">
        <f t="shared" si="3"/>
        <v>8.4588186128833343E-3</v>
      </c>
      <c r="AI42" s="87">
        <f t="shared" si="4"/>
        <v>-1.2948660361305153E-2</v>
      </c>
      <c r="AJ42" s="87">
        <f t="shared" si="5"/>
        <v>-2.5924099066088169E-2</v>
      </c>
      <c r="AK42" s="87">
        <f t="shared" si="6"/>
        <v>-2.3365386245328246E-2</v>
      </c>
      <c r="AL42" s="86">
        <f t="shared" si="7"/>
        <v>-1.8700912968943162E-2</v>
      </c>
      <c r="AM42" s="86">
        <f t="shared" si="8"/>
        <v>-2.56857153254334E-2</v>
      </c>
      <c r="AN42" s="86">
        <f t="shared" si="9"/>
        <v>-4.9796246833924696E-2</v>
      </c>
      <c r="AO42" s="86">
        <f t="shared" si="10"/>
        <v>-3.8076344912473248E-2</v>
      </c>
    </row>
    <row r="43" spans="1:41" x14ac:dyDescent="0.15">
      <c r="A43" s="41">
        <f>年报10送X筛选!N43</f>
        <v>39</v>
      </c>
      <c r="B43" s="41" t="str">
        <f>年报10送X筛选!O43</f>
        <v>002619.SZ</v>
      </c>
      <c r="C43" s="41" t="str">
        <f>年报10送X筛选!P43</f>
        <v>巨龙管业</v>
      </c>
      <c r="D43" s="46">
        <f>年报10送X筛选!Q43</f>
        <v>1.5</v>
      </c>
      <c r="E43" s="167" t="str">
        <f>IFERROR(VLOOKUP(B43,'2015年报与2016中报日期'!D:O,3,),"")</f>
        <v>2016-04-15</v>
      </c>
      <c r="F43" s="167" t="str">
        <f>IFERROR(VLOOKUP(B43,'2015年报与2016中报日期'!D:O,4,),"")</f>
        <v>2016-05-16</v>
      </c>
      <c r="G43" s="167" t="str">
        <f>IFERROR(VLOOKUP(B43,'2015年报与2016中报日期'!D:O,5,),"")</f>
        <v>2016-06-02</v>
      </c>
      <c r="H43" s="56">
        <v>43.240579227252702</v>
      </c>
      <c r="I43" s="56">
        <v>56.374718023066002</v>
      </c>
      <c r="J43" s="56">
        <v>58.5932305865039</v>
      </c>
      <c r="K43" s="62">
        <v>0.35505193578847982</v>
      </c>
      <c r="L43" s="62">
        <v>3.9352969579913077E-2</v>
      </c>
      <c r="M43" s="62">
        <v>0.3946833120208636</v>
      </c>
      <c r="N43" s="62">
        <v>5.3419118172528535E-3</v>
      </c>
      <c r="U43" s="60">
        <v>3078.1170000000002</v>
      </c>
      <c r="V43" s="61">
        <v>10733.63</v>
      </c>
      <c r="W43" s="61">
        <v>2309.6759999999999</v>
      </c>
      <c r="X43" s="61">
        <v>7011.9189999999999</v>
      </c>
      <c r="Y43" s="61">
        <v>2850.8620000000001</v>
      </c>
      <c r="Z43" s="61">
        <v>9910.0820000000003</v>
      </c>
      <c r="AA43" s="61">
        <v>2057.857</v>
      </c>
      <c r="AB43" s="61">
        <v>6512.5290000000005</v>
      </c>
      <c r="AC43" s="61">
        <v>2925.2289999999998</v>
      </c>
      <c r="AD43" s="61">
        <v>10274.030000000001</v>
      </c>
      <c r="AE43" s="61">
        <v>2188.558</v>
      </c>
      <c r="AF43" s="61">
        <v>6734.027</v>
      </c>
      <c r="AG43" s="99"/>
      <c r="AH43" s="87">
        <f t="shared" si="3"/>
        <v>-4.9669327059367885E-2</v>
      </c>
      <c r="AI43" s="87">
        <f t="shared" si="4"/>
        <v>-4.2818692278380976E-2</v>
      </c>
      <c r="AJ43" s="87">
        <f t="shared" si="5"/>
        <v>-5.2439389767222733E-2</v>
      </c>
      <c r="AK43" s="87">
        <f t="shared" si="6"/>
        <v>-3.9631376232383775E-2</v>
      </c>
      <c r="AL43" s="86">
        <f t="shared" si="7"/>
        <v>2.6085794401833562E-2</v>
      </c>
      <c r="AM43" s="86">
        <f t="shared" si="8"/>
        <v>3.6725024071445622E-2</v>
      </c>
      <c r="AN43" s="86">
        <f t="shared" si="9"/>
        <v>6.3513159563565402E-2</v>
      </c>
      <c r="AO43" s="86">
        <f t="shared" si="10"/>
        <v>3.4011057762660224E-2</v>
      </c>
    </row>
    <row r="44" spans="1:41" x14ac:dyDescent="0.15">
      <c r="A44" s="41">
        <f>年报10送X筛选!N44</f>
        <v>40</v>
      </c>
      <c r="B44" s="41" t="str">
        <f>年报10送X筛选!O44</f>
        <v>002634.SZ</v>
      </c>
      <c r="C44" s="41" t="str">
        <f>年报10送X筛选!P44</f>
        <v>棒杰股份</v>
      </c>
      <c r="D44" s="46">
        <f>年报10送X筛选!Q44</f>
        <v>2.6</v>
      </c>
      <c r="E44" s="167" t="str">
        <f>IFERROR(VLOOKUP(B44,'2015年报与2016中报日期'!D:O,3,),"")</f>
        <v>2016-01-27</v>
      </c>
      <c r="F44" s="167" t="str">
        <f>IFERROR(VLOOKUP(B44,'2015年报与2016中报日期'!D:O,4,),"")</f>
        <v>2016-04-12</v>
      </c>
      <c r="G44" s="167" t="str">
        <f>IFERROR(VLOOKUP(B44,'2015年报与2016中报日期'!D:O,5,),"")</f>
        <v>2016-05-12</v>
      </c>
      <c r="H44" s="56">
        <v>78.824665156701002</v>
      </c>
      <c r="I44" s="56">
        <v>101.41917206443399</v>
      </c>
      <c r="J44" s="56">
        <v>78.871627776629893</v>
      </c>
      <c r="K44" s="62">
        <v>5.9578584743147367E-4</v>
      </c>
      <c r="L44" s="62">
        <v>-0.2223203347931012</v>
      </c>
      <c r="M44" s="62">
        <v>-2.6688413910403996E-2</v>
      </c>
      <c r="N44" s="62">
        <v>-0.15463924555213515</v>
      </c>
      <c r="U44" s="60">
        <v>2735.558</v>
      </c>
      <c r="V44" s="61">
        <v>9422.43</v>
      </c>
      <c r="W44" s="61">
        <v>1997.4649999999999</v>
      </c>
      <c r="X44" s="61">
        <v>6256.0749999999998</v>
      </c>
      <c r="Y44" s="61">
        <v>3023.6460000000002</v>
      </c>
      <c r="Z44" s="61">
        <v>10533.41</v>
      </c>
      <c r="AA44" s="61">
        <v>2264.0160000000001</v>
      </c>
      <c r="AB44" s="61">
        <v>6893.3140000000003</v>
      </c>
      <c r="AC44" s="61">
        <v>2835.8620000000001</v>
      </c>
      <c r="AD44" s="61">
        <v>9796.5820000000003</v>
      </c>
      <c r="AE44" s="61">
        <v>2034.566</v>
      </c>
      <c r="AF44" s="61">
        <v>6426.7669999999998</v>
      </c>
      <c r="AG44" s="99"/>
      <c r="AH44" s="87">
        <f t="shared" si="3"/>
        <v>3.6666742214933823E-2</v>
      </c>
      <c r="AI44" s="87">
        <f t="shared" si="4"/>
        <v>3.9708652651173848E-2</v>
      </c>
      <c r="AJ44" s="87">
        <f t="shared" si="5"/>
        <v>1.85740425989942E-2</v>
      </c>
      <c r="AK44" s="87">
        <f t="shared" si="6"/>
        <v>2.728419975783547E-2</v>
      </c>
      <c r="AL44" s="86">
        <f t="shared" si="7"/>
        <v>-6.2105153844067784E-2</v>
      </c>
      <c r="AM44" s="86">
        <f t="shared" si="8"/>
        <v>-6.9951516175673412E-2</v>
      </c>
      <c r="AN44" s="86">
        <f t="shared" si="9"/>
        <v>-0.10134645691549882</v>
      </c>
      <c r="AO44" s="86">
        <f t="shared" si="10"/>
        <v>-6.7681089240966053E-2</v>
      </c>
    </row>
    <row r="45" spans="1:41" x14ac:dyDescent="0.15">
      <c r="A45" s="41">
        <f>年报10送X筛选!N45</f>
        <v>41</v>
      </c>
      <c r="B45" s="41" t="str">
        <f>年报10送X筛选!O45</f>
        <v>002638.SZ</v>
      </c>
      <c r="C45" s="41" t="str">
        <f>年报10送X筛选!P45</f>
        <v>勤上光电</v>
      </c>
      <c r="D45" s="46">
        <f>年报10送X筛选!Q45</f>
        <v>1.5</v>
      </c>
      <c r="E45" s="167" t="str">
        <f>IFERROR(VLOOKUP(B45,'2015年报与2016中报日期'!D:O,3,),"")</f>
        <v>2016-04-22</v>
      </c>
      <c r="F45" s="167" t="str">
        <f>IFERROR(VLOOKUP(B45,'2015年报与2016中报日期'!D:O,4,),"")</f>
        <v>2016-05-14</v>
      </c>
      <c r="G45" s="167" t="str">
        <f>IFERROR(VLOOKUP(B45,'2015年报与2016中报日期'!D:O,5,),"")</f>
        <v>2016-07-04</v>
      </c>
      <c r="H45" s="56">
        <v>46.458494600255797</v>
      </c>
      <c r="I45" s="56">
        <v>38.419155099863701</v>
      </c>
      <c r="J45" s="56">
        <v>44.1654686683287</v>
      </c>
      <c r="K45" s="62">
        <v>-4.9356440660788703E-2</v>
      </c>
      <c r="L45" s="62">
        <v>0.14956897291282134</v>
      </c>
      <c r="M45" s="62">
        <v>-0.1047532015727235</v>
      </c>
      <c r="N45" s="62">
        <v>5.9017693977260643E-2</v>
      </c>
      <c r="U45" s="60">
        <v>2959.24</v>
      </c>
      <c r="V45" s="61">
        <v>10151.76</v>
      </c>
      <c r="W45" s="61">
        <v>2136.924</v>
      </c>
      <c r="X45" s="61">
        <v>6611.6139999999996</v>
      </c>
      <c r="Y45" s="61">
        <v>2827.1089999999999</v>
      </c>
      <c r="Z45" s="61">
        <v>9759.2669999999998</v>
      </c>
      <c r="AA45" s="61">
        <v>2025.2239999999999</v>
      </c>
      <c r="AB45" s="61">
        <v>6398.4849999999997</v>
      </c>
      <c r="AC45" s="61">
        <v>2988.6039999999998</v>
      </c>
      <c r="AD45" s="61">
        <v>10609.86</v>
      </c>
      <c r="AE45" s="61">
        <v>2248.7130000000002</v>
      </c>
      <c r="AF45" s="61">
        <v>6977.8760000000002</v>
      </c>
      <c r="AG45" s="99"/>
      <c r="AH45" s="87">
        <f t="shared" si="3"/>
        <v>9.9228180208432715E-3</v>
      </c>
      <c r="AI45" s="87">
        <f t="shared" si="4"/>
        <v>4.5125180264308895E-2</v>
      </c>
      <c r="AJ45" s="87">
        <f t="shared" si="5"/>
        <v>5.2313044357216398E-2</v>
      </c>
      <c r="AK45" s="87">
        <f t="shared" si="6"/>
        <v>5.5396760911934795E-2</v>
      </c>
      <c r="AL45" s="86">
        <f t="shared" si="7"/>
        <v>5.7123726039568945E-2</v>
      </c>
      <c r="AM45" s="86">
        <f t="shared" si="8"/>
        <v>8.7157467871306293E-2</v>
      </c>
      <c r="AN45" s="86">
        <f t="shared" si="9"/>
        <v>0.11035273135218637</v>
      </c>
      <c r="AO45" s="86">
        <f t="shared" si="10"/>
        <v>9.0551278935560697E-2</v>
      </c>
    </row>
    <row r="46" spans="1:41" x14ac:dyDescent="0.15">
      <c r="A46" s="41">
        <f>年报10送X筛选!N46</f>
        <v>42</v>
      </c>
      <c r="B46" s="41" t="str">
        <f>年报10送X筛选!O46</f>
        <v>002654.SZ</v>
      </c>
      <c r="C46" s="41" t="str">
        <f>年报10送X筛选!P46</f>
        <v>万润科技</v>
      </c>
      <c r="D46" s="46">
        <f>年报10送X筛选!Q46</f>
        <v>2</v>
      </c>
      <c r="E46" s="167" t="str">
        <f>IFERROR(VLOOKUP(B46,'2015年报与2016中报日期'!D:O,3,),"")</f>
        <v>2015-12-08</v>
      </c>
      <c r="F46" s="167" t="str">
        <f>IFERROR(VLOOKUP(B46,'2015年报与2016中报日期'!D:O,4,),"")</f>
        <v>2016-02-19</v>
      </c>
      <c r="G46" s="167" t="str">
        <f>IFERROR(VLOOKUP(B46,'2015年报与2016中报日期'!D:O,5,),"")</f>
        <v>2016-03-01</v>
      </c>
      <c r="H46" s="56">
        <v>77.423604952827006</v>
      </c>
      <c r="I46" s="56">
        <v>94.897114104442807</v>
      </c>
      <c r="J46" s="56">
        <v>92.760990406104</v>
      </c>
      <c r="K46" s="62">
        <v>0.19809702044514488</v>
      </c>
      <c r="L46" s="62">
        <v>-2.2509891038286045E-2</v>
      </c>
      <c r="M46" s="62">
        <v>0.44387611568937746</v>
      </c>
      <c r="N46" s="62">
        <v>6.3302750492334026E-2</v>
      </c>
      <c r="U46" s="60">
        <v>3470.07</v>
      </c>
      <c r="V46" s="61">
        <v>12164.97</v>
      </c>
      <c r="W46" s="61">
        <v>2691.6579999999999</v>
      </c>
      <c r="X46" s="61">
        <v>8139.1909999999998</v>
      </c>
      <c r="Y46" s="61">
        <v>2860.0210000000002</v>
      </c>
      <c r="Z46" s="61">
        <v>10162.32</v>
      </c>
      <c r="AA46" s="61">
        <v>2211.0059999999999</v>
      </c>
      <c r="AB46" s="61">
        <v>6714.9780000000001</v>
      </c>
      <c r="AC46" s="61">
        <v>2733.17</v>
      </c>
      <c r="AD46" s="61">
        <v>9322</v>
      </c>
      <c r="AE46" s="61">
        <v>1934.9190000000001</v>
      </c>
      <c r="AF46" s="61">
        <v>6138.7479999999996</v>
      </c>
      <c r="AG46" s="99"/>
      <c r="AH46" s="87">
        <f t="shared" si="3"/>
        <v>-0.21235882849625509</v>
      </c>
      <c r="AI46" s="87">
        <f t="shared" si="4"/>
        <v>-0.23370135725776553</v>
      </c>
      <c r="AJ46" s="87">
        <f t="shared" si="5"/>
        <v>-0.28114232937468275</v>
      </c>
      <c r="AK46" s="87">
        <f t="shared" si="6"/>
        <v>-0.24577909524423258</v>
      </c>
      <c r="AL46" s="86">
        <f t="shared" si="7"/>
        <v>-4.43531708333611E-2</v>
      </c>
      <c r="AM46" s="86">
        <f t="shared" si="8"/>
        <v>-8.2689779499169447E-2</v>
      </c>
      <c r="AN46" s="86">
        <f t="shared" si="9"/>
        <v>-0.12486940333947527</v>
      </c>
      <c r="AO46" s="86">
        <f t="shared" si="10"/>
        <v>-8.5812641530620071E-2</v>
      </c>
    </row>
    <row r="47" spans="1:41" x14ac:dyDescent="0.15">
      <c r="A47" s="41">
        <f>年报10送X筛选!N47</f>
        <v>43</v>
      </c>
      <c r="B47" s="41" t="str">
        <f>年报10送X筛选!O47</f>
        <v>002661.SZ</v>
      </c>
      <c r="C47" s="41" t="str">
        <f>年报10送X筛选!P47</f>
        <v>克明面业</v>
      </c>
      <c r="D47" s="46">
        <f>年报10送X筛选!Q47</f>
        <v>2</v>
      </c>
      <c r="E47" s="167" t="str">
        <f>IFERROR(VLOOKUP(B47,'2015年报与2016中报日期'!D:O,3,),"")</f>
        <v>2016-03-12</v>
      </c>
      <c r="F47" s="167" t="str">
        <f>IFERROR(VLOOKUP(B47,'2015年报与2016中报日期'!D:O,4,),"")</f>
        <v>2016-04-19</v>
      </c>
      <c r="G47" s="167" t="str">
        <f>IFERROR(VLOOKUP(B47,'2015年报与2016中报日期'!D:O,5,),"")</f>
        <v>2016-04-28</v>
      </c>
      <c r="H47" s="56">
        <v>45.6187485652625</v>
      </c>
      <c r="I47" s="56">
        <v>63.4843235847746</v>
      </c>
      <c r="J47" s="56">
        <v>59.244071914984801</v>
      </c>
      <c r="K47" s="62">
        <v>0.29867814831066264</v>
      </c>
      <c r="L47" s="62">
        <v>-6.6792105993340622E-2</v>
      </c>
      <c r="M47" s="62">
        <v>0.22198752510296571</v>
      </c>
      <c r="N47" s="62">
        <v>-2.5821575197233604E-2</v>
      </c>
      <c r="U47" s="60">
        <v>2810.3069999999998</v>
      </c>
      <c r="V47" s="61">
        <v>9363.4050000000007</v>
      </c>
      <c r="W47" s="61">
        <v>1934.87</v>
      </c>
      <c r="X47" s="61">
        <v>6140.8419999999996</v>
      </c>
      <c r="Y47" s="61">
        <v>3042.8229999999999</v>
      </c>
      <c r="Z47" s="61">
        <v>10602.46</v>
      </c>
      <c r="AA47" s="61">
        <v>2272.52</v>
      </c>
      <c r="AB47" s="61">
        <v>6894.2479999999996</v>
      </c>
      <c r="AC47" s="61">
        <v>2945.5889999999999</v>
      </c>
      <c r="AD47" s="61">
        <v>10149.91</v>
      </c>
      <c r="AE47" s="61">
        <v>2155.23</v>
      </c>
      <c r="AF47" s="61">
        <v>6611.7870000000003</v>
      </c>
      <c r="AG47" s="99"/>
      <c r="AH47" s="87">
        <f t="shared" si="3"/>
        <v>4.8137801314945383E-2</v>
      </c>
      <c r="AI47" s="87">
        <f t="shared" si="4"/>
        <v>8.3997755090162052E-2</v>
      </c>
      <c r="AJ47" s="87">
        <f t="shared" si="5"/>
        <v>0.11388878839405248</v>
      </c>
      <c r="AK47" s="87">
        <f t="shared" si="6"/>
        <v>7.6690623207696929E-2</v>
      </c>
      <c r="AL47" s="86">
        <f t="shared" si="7"/>
        <v>-3.1955194239033924E-2</v>
      </c>
      <c r="AM47" s="86">
        <f t="shared" si="8"/>
        <v>-4.2683490435238558E-2</v>
      </c>
      <c r="AN47" s="86">
        <f t="shared" si="9"/>
        <v>-5.1612307042402272E-2</v>
      </c>
      <c r="AO47" s="86">
        <f t="shared" si="10"/>
        <v>-4.0970530796107019E-2</v>
      </c>
    </row>
    <row r="48" spans="1:41" x14ac:dyDescent="0.15">
      <c r="A48" s="41">
        <f>年报10送X筛选!N48</f>
        <v>44</v>
      </c>
      <c r="B48" s="41" t="str">
        <f>年报10送X筛选!O48</f>
        <v>002665.SZ</v>
      </c>
      <c r="C48" s="41" t="str">
        <f>年报10送X筛选!P48</f>
        <v>首航节能</v>
      </c>
      <c r="D48" s="46">
        <f>年报10送X筛选!Q48</f>
        <v>1.7</v>
      </c>
      <c r="E48" s="167" t="str">
        <f>IFERROR(VLOOKUP(B48,'2015年报与2016中报日期'!D:O,3,),"")</f>
        <v>2016-02-22</v>
      </c>
      <c r="F48" s="167" t="str">
        <f>IFERROR(VLOOKUP(B48,'2015年报与2016中报日期'!D:O,4,),"")</f>
        <v>2016-04-22</v>
      </c>
      <c r="G48" s="167" t="str">
        <f>IFERROR(VLOOKUP(B48,'2015年报与2016中报日期'!D:O,5,),"")</f>
        <v>2016-05-05</v>
      </c>
      <c r="H48" s="56">
        <v>134.62321551953099</v>
      </c>
      <c r="I48" s="56">
        <v>126.09183105808999</v>
      </c>
      <c r="J48" s="56">
        <v>133.153554387258</v>
      </c>
      <c r="K48" s="62">
        <v>-1.0916847637321259E-2</v>
      </c>
      <c r="L48" s="62">
        <v>5.6004606086770936E-2</v>
      </c>
      <c r="M48" s="62">
        <v>-8.2251201333075619E-3</v>
      </c>
      <c r="N48" s="62">
        <v>2.3653050173192192E-2</v>
      </c>
      <c r="U48" s="60">
        <v>2927.1750000000002</v>
      </c>
      <c r="V48" s="61">
        <v>10370.99</v>
      </c>
      <c r="W48" s="61">
        <v>2245.5639999999999</v>
      </c>
      <c r="X48" s="61">
        <v>6843.9319999999998</v>
      </c>
      <c r="Y48" s="61">
        <v>2959.24</v>
      </c>
      <c r="Z48" s="61">
        <v>10151.76</v>
      </c>
      <c r="AA48" s="61">
        <v>2136.924</v>
      </c>
      <c r="AB48" s="61">
        <v>6611.6139999999996</v>
      </c>
      <c r="AC48" s="61">
        <v>2997.8420000000001</v>
      </c>
      <c r="AD48" s="61">
        <v>10474.01</v>
      </c>
      <c r="AE48" s="61">
        <v>2224.0949999999998</v>
      </c>
      <c r="AF48" s="61">
        <v>6825.51</v>
      </c>
      <c r="AG48" s="99"/>
      <c r="AH48" s="87">
        <f t="shared" si="3"/>
        <v>2.4141706594241752E-2</v>
      </c>
      <c r="AI48" s="87">
        <f t="shared" si="4"/>
        <v>9.9334779032667075E-3</v>
      </c>
      <c r="AJ48" s="87">
        <f t="shared" si="5"/>
        <v>-9.5606270852223174E-3</v>
      </c>
      <c r="AK48" s="87">
        <f t="shared" si="6"/>
        <v>-2.6917275040136968E-3</v>
      </c>
      <c r="AL48" s="86">
        <f t="shared" si="7"/>
        <v>1.3044565496546534E-2</v>
      </c>
      <c r="AM48" s="86">
        <f t="shared" si="8"/>
        <v>3.1743264222164447E-2</v>
      </c>
      <c r="AN48" s="86">
        <f t="shared" si="9"/>
        <v>4.0792746957776682E-2</v>
      </c>
      <c r="AO48" s="86">
        <f t="shared" si="10"/>
        <v>3.2351555913578744E-2</v>
      </c>
    </row>
    <row r="49" spans="1:41" x14ac:dyDescent="0.15">
      <c r="A49" s="41">
        <f>年报10送X筛选!N49</f>
        <v>45</v>
      </c>
      <c r="B49" s="41" t="str">
        <f>年报10送X筛选!O49</f>
        <v>002676.SZ</v>
      </c>
      <c r="C49" s="41" t="str">
        <f>年报10送X筛选!P49</f>
        <v>顺威股份</v>
      </c>
      <c r="D49" s="46">
        <f>年报10送X筛选!Q49</f>
        <v>1.5</v>
      </c>
      <c r="E49" s="167" t="str">
        <f>IFERROR(VLOOKUP(B49,'2015年报与2016中报日期'!D:O,3,),"")</f>
        <v>2016-02-05</v>
      </c>
      <c r="F49" s="167" t="str">
        <f>IFERROR(VLOOKUP(B49,'2015年报与2016中报日期'!D:O,4,),"")</f>
        <v>2016-03-01</v>
      </c>
      <c r="G49" s="167" t="str">
        <f>IFERROR(VLOOKUP(B49,'2015年报与2016中报日期'!D:O,5,),"")</f>
        <v>2016-03-11</v>
      </c>
      <c r="H49" s="56">
        <v>38.029143437820501</v>
      </c>
      <c r="I49" s="56">
        <v>38.112335438778302</v>
      </c>
      <c r="J49" s="56">
        <v>39.780874356392999</v>
      </c>
      <c r="K49" s="62">
        <v>4.6062854963763833E-2</v>
      </c>
      <c r="L49" s="62">
        <v>4.377949811800308E-2</v>
      </c>
      <c r="M49" s="62">
        <v>8.6438888469112962E-2</v>
      </c>
      <c r="N49" s="62">
        <v>4.3438386217009572E-2</v>
      </c>
      <c r="U49" s="60">
        <v>2763.4920000000002</v>
      </c>
      <c r="V49" s="61">
        <v>9673.4779999999992</v>
      </c>
      <c r="W49" s="61">
        <v>2096.9859999999999</v>
      </c>
      <c r="X49" s="61">
        <v>6399.2169999999996</v>
      </c>
      <c r="Y49" s="61">
        <v>2733.17</v>
      </c>
      <c r="Z49" s="61">
        <v>9322</v>
      </c>
      <c r="AA49" s="61">
        <v>1934.9190000000001</v>
      </c>
      <c r="AB49" s="61">
        <v>6138.7479999999996</v>
      </c>
      <c r="AC49" s="61">
        <v>2810.3069999999998</v>
      </c>
      <c r="AD49" s="61">
        <v>9363.4050000000007</v>
      </c>
      <c r="AE49" s="61">
        <v>1934.87</v>
      </c>
      <c r="AF49" s="61">
        <v>6140.8419999999996</v>
      </c>
      <c r="AG49" s="99"/>
      <c r="AH49" s="87">
        <f t="shared" si="3"/>
        <v>1.6940523077323855E-2</v>
      </c>
      <c r="AI49" s="87">
        <f t="shared" si="4"/>
        <v>-3.2053931378145384E-2</v>
      </c>
      <c r="AJ49" s="87">
        <f t="shared" si="5"/>
        <v>-7.7309052134825862E-2</v>
      </c>
      <c r="AK49" s="87">
        <f t="shared" si="6"/>
        <v>-4.0376033505349129E-2</v>
      </c>
      <c r="AL49" s="86">
        <f t="shared" si="7"/>
        <v>2.8222540127397666E-2</v>
      </c>
      <c r="AM49" s="86">
        <f t="shared" si="8"/>
        <v>4.4416434241578706E-3</v>
      </c>
      <c r="AN49" s="86">
        <f t="shared" si="9"/>
        <v>-2.5324057493003593E-5</v>
      </c>
      <c r="AO49" s="86">
        <f t="shared" si="10"/>
        <v>3.4111190099350708E-4</v>
      </c>
    </row>
    <row r="50" spans="1:41" x14ac:dyDescent="0.15">
      <c r="A50" s="41">
        <f>年报10送X筛选!N50</f>
        <v>46</v>
      </c>
      <c r="B50" s="41" t="str">
        <f>年报10送X筛选!O50</f>
        <v>002688.SZ</v>
      </c>
      <c r="C50" s="41" t="str">
        <f>年报10送X筛选!P50</f>
        <v>金河生物</v>
      </c>
      <c r="D50" s="46">
        <f>年报10送X筛选!Q50</f>
        <v>1.5</v>
      </c>
      <c r="E50" s="167" t="str">
        <f>IFERROR(VLOOKUP(B50,'2015年报与2016中报日期'!D:O,3,),"")</f>
        <v>2016-04-15</v>
      </c>
      <c r="F50" s="167" t="str">
        <f>IFERROR(VLOOKUP(B50,'2015年报与2016中报日期'!D:O,4,),"")</f>
        <v>2016-05-07</v>
      </c>
      <c r="G50" s="167" t="str">
        <f>IFERROR(VLOOKUP(B50,'2015年报与2016中报日期'!D:O,5,),"")</f>
        <v>2016-05-17</v>
      </c>
      <c r="H50" s="56">
        <v>55.309062012146001</v>
      </c>
      <c r="I50" s="56">
        <v>53.257508194535497</v>
      </c>
      <c r="J50" s="56">
        <v>51.104664964452802</v>
      </c>
      <c r="K50" s="62">
        <v>-7.6016422892326463E-2</v>
      </c>
      <c r="L50" s="62">
        <v>-4.0423281206077633E-2</v>
      </c>
      <c r="M50" s="62">
        <v>-3.7257988848329315E-3</v>
      </c>
      <c r="N50" s="62">
        <v>-3.1496191158014164E-2</v>
      </c>
      <c r="U50" s="60">
        <v>3078.1170000000002</v>
      </c>
      <c r="V50" s="61">
        <v>10733.63</v>
      </c>
      <c r="W50" s="61">
        <v>2309.6759999999999</v>
      </c>
      <c r="X50" s="61">
        <v>7011.9189999999999</v>
      </c>
      <c r="Y50" s="61">
        <v>2913.248</v>
      </c>
      <c r="Z50" s="61">
        <v>10100.540000000001</v>
      </c>
      <c r="AA50" s="61">
        <v>2129.194</v>
      </c>
      <c r="AB50" s="61">
        <v>6563.6170000000002</v>
      </c>
      <c r="AC50" s="61">
        <v>2843.6840000000002</v>
      </c>
      <c r="AD50" s="61">
        <v>9908.7919999999995</v>
      </c>
      <c r="AE50" s="61">
        <v>2081.4409999999998</v>
      </c>
      <c r="AF50" s="61">
        <v>6505.0230000000001</v>
      </c>
      <c r="AG50" s="99"/>
      <c r="AH50" s="87">
        <f t="shared" si="3"/>
        <v>-7.6161172561016954E-2</v>
      </c>
      <c r="AI50" s="87">
        <f t="shared" si="4"/>
        <v>-7.68461368614346E-2</v>
      </c>
      <c r="AJ50" s="87">
        <f t="shared" si="5"/>
        <v>-9.8816890334401886E-2</v>
      </c>
      <c r="AK50" s="87">
        <f t="shared" si="6"/>
        <v>-7.2290624007493531E-2</v>
      </c>
      <c r="AL50" s="86">
        <f t="shared" si="7"/>
        <v>-2.3878502619756325E-2</v>
      </c>
      <c r="AM50" s="86">
        <f t="shared" si="8"/>
        <v>-1.8983935512358885E-2</v>
      </c>
      <c r="AN50" s="86">
        <f t="shared" si="9"/>
        <v>-2.2427735565664797E-2</v>
      </c>
      <c r="AO50" s="86">
        <f t="shared" si="10"/>
        <v>-8.9270900480634685E-3</v>
      </c>
    </row>
    <row r="51" spans="1:41" x14ac:dyDescent="0.15">
      <c r="A51" s="41">
        <f>年报10送X筛选!N51</f>
        <v>47</v>
      </c>
      <c r="B51" s="41" t="str">
        <f>年报10送X筛选!O51</f>
        <v>002709.SZ</v>
      </c>
      <c r="C51" s="41" t="str">
        <f>年报10送X筛选!P51</f>
        <v>天赐材料</v>
      </c>
      <c r="D51" s="46">
        <f>年报10送X筛选!Q51</f>
        <v>1.5</v>
      </c>
      <c r="E51" s="167" t="str">
        <f>IFERROR(VLOOKUP(B51,'2015年报与2016中报日期'!D:O,3,),"")</f>
        <v>2016-04-12</v>
      </c>
      <c r="F51" s="167" t="str">
        <f>IFERROR(VLOOKUP(B51,'2015年报与2016中报日期'!D:O,4,),"")</f>
        <v>2016-05-04</v>
      </c>
      <c r="G51" s="167" t="str">
        <f>IFERROR(VLOOKUP(B51,'2015年报与2016中报日期'!D:O,5,),"")</f>
        <v>2016-05-13</v>
      </c>
      <c r="H51" s="56">
        <v>90.333286044839298</v>
      </c>
      <c r="I51" s="56">
        <v>116.89715730925199</v>
      </c>
      <c r="J51" s="56">
        <v>145.821346833245</v>
      </c>
      <c r="K51" s="62">
        <v>0.6142592970753078</v>
      </c>
      <c r="L51" s="62">
        <v>0.24743278784336842</v>
      </c>
      <c r="M51" s="62">
        <v>0.68604320246537132</v>
      </c>
      <c r="N51" s="62">
        <v>0.30714339817101344</v>
      </c>
      <c r="U51" s="60">
        <v>3023.6460000000002</v>
      </c>
      <c r="V51" s="61">
        <v>10533.41</v>
      </c>
      <c r="W51" s="61">
        <v>2264.0160000000001</v>
      </c>
      <c r="X51" s="61">
        <v>6893.3140000000003</v>
      </c>
      <c r="Y51" s="61">
        <v>2991.2719999999999</v>
      </c>
      <c r="Z51" s="61">
        <v>10422.799999999999</v>
      </c>
      <c r="AA51" s="61">
        <v>2211.018</v>
      </c>
      <c r="AB51" s="61">
        <v>6804.8040000000001</v>
      </c>
      <c r="AC51" s="61">
        <v>2827.1089999999999</v>
      </c>
      <c r="AD51" s="61">
        <v>9759.2669999999998</v>
      </c>
      <c r="AE51" s="61">
        <v>2025.2239999999999</v>
      </c>
      <c r="AF51" s="61">
        <v>6398.4849999999997</v>
      </c>
      <c r="AG51" s="99"/>
      <c r="AH51" s="87">
        <f t="shared" si="3"/>
        <v>-6.5000003307265519E-2</v>
      </c>
      <c r="AI51" s="87">
        <f t="shared" si="4"/>
        <v>-7.349405368252071E-2</v>
      </c>
      <c r="AJ51" s="87">
        <f t="shared" si="5"/>
        <v>-0.10547275284273616</v>
      </c>
      <c r="AK51" s="87">
        <f t="shared" si="6"/>
        <v>-7.1783905390063518E-2</v>
      </c>
      <c r="AL51" s="86">
        <f t="shared" si="7"/>
        <v>-5.4880666151389756E-2</v>
      </c>
      <c r="AM51" s="86">
        <f t="shared" si="8"/>
        <v>-6.3661684000460461E-2</v>
      </c>
      <c r="AN51" s="86">
        <f t="shared" si="9"/>
        <v>-8.4030975776768879E-2</v>
      </c>
      <c r="AO51" s="86">
        <f t="shared" si="10"/>
        <v>-5.971061032764502E-2</v>
      </c>
    </row>
    <row r="52" spans="1:41" x14ac:dyDescent="0.15">
      <c r="A52" s="41">
        <f>年报10送X筛选!N52</f>
        <v>48</v>
      </c>
      <c r="B52" s="41" t="str">
        <f>年报10送X筛选!O52</f>
        <v>002712.SZ</v>
      </c>
      <c r="C52" s="41" t="str">
        <f>年报10送X筛选!P52</f>
        <v>思美传媒</v>
      </c>
      <c r="D52" s="46">
        <f>年报10送X筛选!Q52</f>
        <v>2</v>
      </c>
      <c r="E52" s="167" t="str">
        <f>IFERROR(VLOOKUP(B52,'2015年报与2016中报日期'!D:O,3,),"")</f>
        <v>2016-02-23</v>
      </c>
      <c r="F52" s="167" t="str">
        <f>IFERROR(VLOOKUP(B52,'2015年报与2016中报日期'!D:O,4,),"")</f>
        <v>2016-05-28</v>
      </c>
      <c r="G52" s="167" t="str">
        <f>IFERROR(VLOOKUP(B52,'2015年报与2016中报日期'!D:O,5,),"")</f>
        <v>2016-06-17</v>
      </c>
      <c r="H52" s="56">
        <v>113.133555290045</v>
      </c>
      <c r="I52" s="56">
        <v>115.170725745437</v>
      </c>
      <c r="J52" s="56">
        <v>115.170725745437</v>
      </c>
      <c r="K52" s="62">
        <v>1.8006774826170968E-2</v>
      </c>
      <c r="L52" s="62">
        <v>0</v>
      </c>
      <c r="M52" s="62">
        <v>2.9554476979355315E-2</v>
      </c>
      <c r="N52" s="62">
        <v>-4.6623609170128422E-2</v>
      </c>
      <c r="U52" s="60">
        <v>2903.3310000000001</v>
      </c>
      <c r="V52" s="61">
        <v>10299.67</v>
      </c>
      <c r="W52" s="61">
        <v>2218.1190000000001</v>
      </c>
      <c r="X52" s="61">
        <v>6798.5820000000003</v>
      </c>
      <c r="Y52" s="61">
        <v>2821.0459999999998</v>
      </c>
      <c r="Z52" s="61">
        <v>9813.6309999999994</v>
      </c>
      <c r="AA52" s="61">
        <v>2069.8850000000002</v>
      </c>
      <c r="AB52" s="61">
        <v>6420.7169999999996</v>
      </c>
      <c r="AC52" s="61">
        <v>2885.105</v>
      </c>
      <c r="AD52" s="61">
        <v>10182.530000000001</v>
      </c>
      <c r="AE52" s="61">
        <v>2122.89</v>
      </c>
      <c r="AF52" s="61">
        <v>6720.0739999999996</v>
      </c>
      <c r="AG52" s="99"/>
      <c r="AH52" s="87">
        <f t="shared" si="3"/>
        <v>-6.2776169854557029E-3</v>
      </c>
      <c r="AI52" s="87">
        <f t="shared" si="4"/>
        <v>-1.1373179917414822E-2</v>
      </c>
      <c r="AJ52" s="87">
        <f t="shared" si="5"/>
        <v>-4.2932322386670996E-2</v>
      </c>
      <c r="AK52" s="87">
        <f t="shared" si="6"/>
        <v>-1.1547702153184347E-2</v>
      </c>
      <c r="AL52" s="86">
        <f t="shared" si="7"/>
        <v>2.2707534722936185E-2</v>
      </c>
      <c r="AM52" s="86">
        <f t="shared" si="8"/>
        <v>3.759046982712122E-2</v>
      </c>
      <c r="AN52" s="86">
        <f t="shared" si="9"/>
        <v>2.5607702843394531E-2</v>
      </c>
      <c r="AO52" s="86">
        <f t="shared" si="10"/>
        <v>4.6623609170128422E-2</v>
      </c>
    </row>
    <row r="53" spans="1:41" x14ac:dyDescent="0.15">
      <c r="A53" s="41">
        <f>年报10送X筛选!N53</f>
        <v>49</v>
      </c>
      <c r="B53" s="41" t="str">
        <f>年报10送X筛选!O53</f>
        <v>002740.SZ</v>
      </c>
      <c r="C53" s="41" t="str">
        <f>年报10送X筛选!P53</f>
        <v>爱迪尔</v>
      </c>
      <c r="D53" s="46">
        <f>年报10送X筛选!Q53</f>
        <v>2</v>
      </c>
      <c r="E53" s="167" t="str">
        <f>IFERROR(VLOOKUP(B53,'2015年报与2016中报日期'!D:O,3,),"")</f>
        <v>2016-02-18</v>
      </c>
      <c r="F53" s="167" t="str">
        <f>IFERROR(VLOOKUP(B53,'2015年报与2016中报日期'!D:O,4,),"")</f>
        <v>2016-03-30</v>
      </c>
      <c r="G53" s="167" t="str">
        <f>IFERROR(VLOOKUP(B53,'2015年报与2016中报日期'!D:O,5,),"")</f>
        <v>2016-04-11</v>
      </c>
      <c r="H53" s="56">
        <v>41.7567883921133</v>
      </c>
      <c r="I53" s="56">
        <v>54.0122604831991</v>
      </c>
      <c r="J53" s="56">
        <v>67.441254685571707</v>
      </c>
      <c r="K53" s="62">
        <v>0.61509678503698062</v>
      </c>
      <c r="L53" s="62">
        <v>0.24862862769000005</v>
      </c>
      <c r="M53" s="62">
        <v>0.57681784427872884</v>
      </c>
      <c r="N53" s="62">
        <v>0.23877097591651575</v>
      </c>
      <c r="U53" s="60">
        <v>2862.893</v>
      </c>
      <c r="V53" s="61">
        <v>10116.4</v>
      </c>
      <c r="W53" s="61">
        <v>2190.9110000000001</v>
      </c>
      <c r="X53" s="61">
        <v>6687.4629999999997</v>
      </c>
      <c r="Y53" s="61">
        <v>3000.645</v>
      </c>
      <c r="Z53" s="61">
        <v>10445.69</v>
      </c>
      <c r="AA53" s="61">
        <v>2248.7829999999999</v>
      </c>
      <c r="AB53" s="61">
        <v>6875.674</v>
      </c>
      <c r="AC53" s="61">
        <v>3033.9569999999999</v>
      </c>
      <c r="AD53" s="61">
        <v>10609.59</v>
      </c>
      <c r="AE53" s="61">
        <v>2283.143</v>
      </c>
      <c r="AF53" s="61">
        <v>6943.4520000000002</v>
      </c>
      <c r="AG53" s="99"/>
      <c r="AH53" s="87">
        <f t="shared" si="3"/>
        <v>5.9752145818932068E-2</v>
      </c>
      <c r="AI53" s="87">
        <f t="shared" si="4"/>
        <v>4.875153216559247E-2</v>
      </c>
      <c r="AJ53" s="87">
        <f t="shared" si="5"/>
        <v>4.2097556678477588E-2</v>
      </c>
      <c r="AK53" s="87">
        <f t="shared" si="6"/>
        <v>3.8278940758251778E-2</v>
      </c>
      <c r="AL53" s="86">
        <f t="shared" si="7"/>
        <v>1.1101613153172041E-2</v>
      </c>
      <c r="AM53" s="86">
        <f t="shared" si="8"/>
        <v>1.5690681994200428E-2</v>
      </c>
      <c r="AN53" s="86">
        <f t="shared" si="9"/>
        <v>1.5279375555578234E-2</v>
      </c>
      <c r="AO53" s="86">
        <f t="shared" si="10"/>
        <v>9.8576517734842994E-3</v>
      </c>
    </row>
    <row r="54" spans="1:41" x14ac:dyDescent="0.15">
      <c r="A54" s="41">
        <f>年报10送X筛选!N54</f>
        <v>50</v>
      </c>
      <c r="B54" s="41" t="str">
        <f>年报10送X筛选!O54</f>
        <v>002758.SZ</v>
      </c>
      <c r="C54" s="41" t="str">
        <f>年报10送X筛选!P54</f>
        <v>华通医药</v>
      </c>
      <c r="D54" s="46">
        <f>年报10送X筛选!Q54</f>
        <v>1.5</v>
      </c>
      <c r="E54" s="167" t="str">
        <f>IFERROR(VLOOKUP(B54,'2015年报与2016中报日期'!D:O,3,),"")</f>
        <v>2016-03-29</v>
      </c>
      <c r="F54" s="167" t="str">
        <f>IFERROR(VLOOKUP(B54,'2015年报与2016中报日期'!D:O,4,),"")</f>
        <v>2016-05-07</v>
      </c>
      <c r="G54" s="167" t="str">
        <f>IFERROR(VLOOKUP(B54,'2015年报与2016中报日期'!D:O,5,),"")</f>
        <v>2016-06-08</v>
      </c>
      <c r="H54" s="56">
        <v>76.16</v>
      </c>
      <c r="I54" s="56">
        <v>84.8</v>
      </c>
      <c r="J54" s="56">
        <v>75.472259675405695</v>
      </c>
      <c r="K54" s="62">
        <v>-9.0302038418369479E-3</v>
      </c>
      <c r="L54" s="62">
        <v>-0.10999693779002717</v>
      </c>
      <c r="M54" s="62">
        <v>-3.4725224127775678E-2</v>
      </c>
      <c r="N54" s="62">
        <v>-0.14744625879702689</v>
      </c>
      <c r="U54" s="60">
        <v>2919.8319999999999</v>
      </c>
      <c r="V54" s="61">
        <v>10094.709999999999</v>
      </c>
      <c r="W54" s="61">
        <v>2152.5479999999998</v>
      </c>
      <c r="X54" s="61">
        <v>6638.835</v>
      </c>
      <c r="Y54" s="61">
        <v>2913.248</v>
      </c>
      <c r="Z54" s="61">
        <v>10100.540000000001</v>
      </c>
      <c r="AA54" s="61">
        <v>2129.194</v>
      </c>
      <c r="AB54" s="61">
        <v>6563.6170000000002</v>
      </c>
      <c r="AC54" s="61">
        <v>2927.1590000000001</v>
      </c>
      <c r="AD54" s="61">
        <v>10316.82</v>
      </c>
      <c r="AE54" s="61">
        <v>2186.5450000000001</v>
      </c>
      <c r="AF54" s="61">
        <v>6809.42</v>
      </c>
      <c r="AG54" s="99"/>
      <c r="AH54" s="87">
        <f t="shared" si="3"/>
        <v>2.5093909512603485E-3</v>
      </c>
      <c r="AI54" s="87">
        <f t="shared" si="4"/>
        <v>2.2002613249910263E-2</v>
      </c>
      <c r="AJ54" s="87">
        <f t="shared" si="5"/>
        <v>1.5793840601928677E-2</v>
      </c>
      <c r="AK54" s="87">
        <f t="shared" si="6"/>
        <v>2.569502028593873E-2</v>
      </c>
      <c r="AL54" s="86">
        <f t="shared" si="7"/>
        <v>4.7750826568833116E-3</v>
      </c>
      <c r="AM54" s="86">
        <f t="shared" si="8"/>
        <v>2.1412716547827948E-2</v>
      </c>
      <c r="AN54" s="86">
        <f t="shared" si="9"/>
        <v>2.6935544623928109E-2</v>
      </c>
      <c r="AO54" s="86">
        <f t="shared" si="10"/>
        <v>3.7449321006999714E-2</v>
      </c>
    </row>
    <row r="55" spans="1:41" x14ac:dyDescent="0.15">
      <c r="A55" s="41">
        <f>年报10送X筛选!N55</f>
        <v>51</v>
      </c>
      <c r="B55" s="41" t="str">
        <f>年报10送X筛选!O55</f>
        <v>002759.SZ</v>
      </c>
      <c r="C55" s="41" t="str">
        <f>年报10送X筛选!P55</f>
        <v>天际股份</v>
      </c>
      <c r="D55" s="46">
        <f>年报10送X筛选!Q55</f>
        <v>1.5</v>
      </c>
      <c r="E55" s="167" t="str">
        <f>IFERROR(VLOOKUP(B55,'2015年报与2016中报日期'!D:O,3,),"")</f>
        <v>2016-04-26</v>
      </c>
      <c r="F55" s="167" t="str">
        <f>IFERROR(VLOOKUP(B55,'2015年报与2016中报日期'!D:O,4,),"")</f>
        <v>2016-05-19</v>
      </c>
      <c r="G55" s="167" t="str">
        <f>IFERROR(VLOOKUP(B55,'2015年报与2016中报日期'!D:O,5,),"")</f>
        <v>2016-06-17</v>
      </c>
      <c r="H55" s="56">
        <v>36.261804727646499</v>
      </c>
      <c r="I55" s="56">
        <v>36.261804727646499</v>
      </c>
      <c r="J55" s="56">
        <v>36.2618047276464</v>
      </c>
      <c r="K55" s="62">
        <v>-2.7755575615628914E-15</v>
      </c>
      <c r="L55" s="62">
        <v>-2.7755575615628914E-15</v>
      </c>
      <c r="M55" s="62">
        <v>-9.5118403017954156E-3</v>
      </c>
      <c r="N55" s="62">
        <v>-5.3391963146738219E-2</v>
      </c>
      <c r="U55" s="60">
        <v>2964.7</v>
      </c>
      <c r="V55" s="61">
        <v>10209.9</v>
      </c>
      <c r="W55" s="61">
        <v>2155.6979999999999</v>
      </c>
      <c r="X55" s="61">
        <v>6656.7560000000003</v>
      </c>
      <c r="Y55" s="61">
        <v>2806.9059999999999</v>
      </c>
      <c r="Z55" s="61">
        <v>9733.7360000000008</v>
      </c>
      <c r="AA55" s="61">
        <v>2037.403</v>
      </c>
      <c r="AB55" s="61">
        <v>6379.4620000000004</v>
      </c>
      <c r="AC55" s="61">
        <v>2885.105</v>
      </c>
      <c r="AD55" s="61">
        <v>10182.530000000001</v>
      </c>
      <c r="AE55" s="61">
        <v>2122.89</v>
      </c>
      <c r="AF55" s="61">
        <v>6720.0739999999996</v>
      </c>
      <c r="AG55" s="99"/>
      <c r="AH55" s="87">
        <f t="shared" si="3"/>
        <v>-2.6847573110264089E-2</v>
      </c>
      <c r="AI55" s="87">
        <f t="shared" si="4"/>
        <v>-2.680731446928819E-3</v>
      </c>
      <c r="AJ55" s="87">
        <f t="shared" si="5"/>
        <v>-1.5219200463144622E-2</v>
      </c>
      <c r="AK55" s="87">
        <f t="shared" si="6"/>
        <v>9.5118403017926401E-3</v>
      </c>
      <c r="AL55" s="86">
        <f t="shared" si="7"/>
        <v>2.7859500816913796E-2</v>
      </c>
      <c r="AM55" s="86">
        <f t="shared" si="8"/>
        <v>4.6107065159770144E-2</v>
      </c>
      <c r="AN55" s="86">
        <f t="shared" si="9"/>
        <v>4.1958807364080641E-2</v>
      </c>
      <c r="AO55" s="86">
        <f t="shared" si="10"/>
        <v>5.3391963146735444E-2</v>
      </c>
    </row>
    <row r="56" spans="1:41" x14ac:dyDescent="0.15">
      <c r="A56" s="41">
        <f>年报10送X筛选!N56</f>
        <v>52</v>
      </c>
      <c r="B56" s="41" t="str">
        <f>年报10送X筛选!O56</f>
        <v>002768.SZ</v>
      </c>
      <c r="C56" s="41" t="str">
        <f>年报10送X筛选!P56</f>
        <v>国恩股份</v>
      </c>
      <c r="D56" s="46">
        <f>年报10送X筛选!Q56</f>
        <v>2</v>
      </c>
      <c r="E56" s="167" t="str">
        <f>IFERROR(VLOOKUP(B56,'2015年报与2016中报日期'!D:O,3,),"")</f>
        <v>2016-01-05</v>
      </c>
      <c r="F56" s="167" t="str">
        <f>IFERROR(VLOOKUP(B56,'2015年报与2016中报日期'!D:O,4,),"")</f>
        <v>2016-03-18</v>
      </c>
      <c r="G56" s="167" t="str">
        <f>IFERROR(VLOOKUP(B56,'2015年报与2016中报日期'!D:O,5,),"")</f>
        <v>2016-03-30</v>
      </c>
      <c r="H56" s="56">
        <v>64.7</v>
      </c>
      <c r="I56" s="56">
        <v>80</v>
      </c>
      <c r="J56" s="56">
        <v>109.401012696493</v>
      </c>
      <c r="K56" s="62">
        <v>0.69089664136774331</v>
      </c>
      <c r="L56" s="62">
        <v>0.36751265870616256</v>
      </c>
      <c r="M56" s="62">
        <v>0.78671760016909964</v>
      </c>
      <c r="N56" s="62">
        <v>0.33080785961795112</v>
      </c>
      <c r="U56" s="60">
        <v>3287.7109999999998</v>
      </c>
      <c r="V56" s="61">
        <v>11468.06</v>
      </c>
      <c r="W56" s="61">
        <v>2416.7249999999999</v>
      </c>
      <c r="X56" s="61">
        <v>7604.3280000000004</v>
      </c>
      <c r="Y56" s="61">
        <v>2955.15</v>
      </c>
      <c r="Z56" s="61">
        <v>10126.59</v>
      </c>
      <c r="AA56" s="61">
        <v>2177.87</v>
      </c>
      <c r="AB56" s="61">
        <v>6632.2389999999996</v>
      </c>
      <c r="AC56" s="61">
        <v>3000.645</v>
      </c>
      <c r="AD56" s="61">
        <v>10445.69</v>
      </c>
      <c r="AE56" s="61">
        <v>2248.7829999999999</v>
      </c>
      <c r="AF56" s="61">
        <v>6875.674</v>
      </c>
      <c r="AG56" s="99"/>
      <c r="AH56" s="87">
        <f t="shared" si="3"/>
        <v>-8.7314852187433734E-2</v>
      </c>
      <c r="AI56" s="87">
        <f t="shared" si="4"/>
        <v>-8.9149341736963317E-2</v>
      </c>
      <c r="AJ56" s="87">
        <f t="shared" si="5"/>
        <v>-6.9491563996731065E-2</v>
      </c>
      <c r="AK56" s="87">
        <f t="shared" si="6"/>
        <v>-9.5820958801356326E-2</v>
      </c>
      <c r="AL56" s="86">
        <f t="shared" si="7"/>
        <v>1.5395157606212795E-2</v>
      </c>
      <c r="AM56" s="86">
        <f t="shared" si="8"/>
        <v>3.1511100972785533E-2</v>
      </c>
      <c r="AN56" s="86">
        <f t="shared" si="9"/>
        <v>3.2560712990215235E-2</v>
      </c>
      <c r="AO56" s="86">
        <f t="shared" si="10"/>
        <v>3.6704799088211448E-2</v>
      </c>
    </row>
    <row r="57" spans="1:41" x14ac:dyDescent="0.15">
      <c r="A57" s="41">
        <f>年报10送X筛选!N57</f>
        <v>53</v>
      </c>
      <c r="B57" s="41" t="str">
        <f>年报10送X筛选!O57</f>
        <v>002782.SZ</v>
      </c>
      <c r="C57" s="41" t="str">
        <f>年报10送X筛选!P57</f>
        <v>可立克</v>
      </c>
      <c r="D57" s="46">
        <f>年报10送X筛选!Q57</f>
        <v>1.5</v>
      </c>
      <c r="E57" s="167" t="str">
        <f>IFERROR(VLOOKUP(B57,'2015年报与2016中报日期'!D:O,3,),"")</f>
        <v>2016-04-22</v>
      </c>
      <c r="F57" s="167" t="str">
        <f>IFERROR(VLOOKUP(B57,'2015年报与2016中报日期'!D:O,4,),"")</f>
        <v>2016-05-30</v>
      </c>
      <c r="G57" s="167" t="str">
        <f>IFERROR(VLOOKUP(B57,'2015年报与2016中报日期'!D:O,5,),"")</f>
        <v>2016-06-08</v>
      </c>
      <c r="H57" s="56">
        <v>41.83</v>
      </c>
      <c r="I57" s="56">
        <v>55.08</v>
      </c>
      <c r="J57" s="56">
        <v>95.585012345679004</v>
      </c>
      <c r="K57" s="62">
        <v>1.2850827718307198</v>
      </c>
      <c r="L57" s="62">
        <v>0.73538511883948821</v>
      </c>
      <c r="M57" s="62">
        <v>1.255164812312817</v>
      </c>
      <c r="N57" s="62">
        <v>0.66868582708789082</v>
      </c>
      <c r="U57" s="60">
        <v>2959.24</v>
      </c>
      <c r="V57" s="61">
        <v>10151.76</v>
      </c>
      <c r="W57" s="61">
        <v>2136.924</v>
      </c>
      <c r="X57" s="61">
        <v>6611.6139999999996</v>
      </c>
      <c r="Y57" s="61">
        <v>2822.451</v>
      </c>
      <c r="Z57" s="61">
        <v>9768.8410000000003</v>
      </c>
      <c r="AA57" s="61">
        <v>2058.5189999999998</v>
      </c>
      <c r="AB57" s="61">
        <v>6383.6360000000004</v>
      </c>
      <c r="AC57" s="61">
        <v>2927.1590000000001</v>
      </c>
      <c r="AD57" s="61">
        <v>10316.82</v>
      </c>
      <c r="AE57" s="61">
        <v>2186.5450000000001</v>
      </c>
      <c r="AF57" s="61">
        <v>6809.42</v>
      </c>
      <c r="AG57" s="99"/>
      <c r="AH57" s="87">
        <f t="shared" si="3"/>
        <v>-1.08409591651909E-2</v>
      </c>
      <c r="AI57" s="87">
        <f t="shared" si="4"/>
        <v>1.6259249627650796E-2</v>
      </c>
      <c r="AJ57" s="87">
        <f t="shared" si="5"/>
        <v>2.3220760307806954E-2</v>
      </c>
      <c r="AK57" s="87">
        <f t="shared" si="6"/>
        <v>2.9917959517902881E-2</v>
      </c>
      <c r="AL57" s="86">
        <f t="shared" si="7"/>
        <v>3.70982525471657E-2</v>
      </c>
      <c r="AM57" s="86">
        <f t="shared" si="8"/>
        <v>5.6094576623777481E-2</v>
      </c>
      <c r="AN57" s="86">
        <f t="shared" si="9"/>
        <v>6.2193256413956011E-2</v>
      </c>
      <c r="AO57" s="86">
        <f t="shared" si="10"/>
        <v>6.6699291751597389E-2</v>
      </c>
    </row>
    <row r="58" spans="1:41" x14ac:dyDescent="0.15">
      <c r="A58" s="41">
        <f>年报10送X筛选!N58</f>
        <v>54</v>
      </c>
      <c r="B58" s="41" t="str">
        <f>年报10送X筛选!O58</f>
        <v>002786.SZ</v>
      </c>
      <c r="C58" s="41" t="str">
        <f>年报10送X筛选!P58</f>
        <v>银宝山新</v>
      </c>
      <c r="D58" s="46">
        <f>年报10送X筛选!Q58</f>
        <v>2</v>
      </c>
      <c r="E58" s="167" t="str">
        <f>IFERROR(VLOOKUP(B58,'2015年报与2016中报日期'!D:O,3,),"")</f>
        <v>2016-04-12</v>
      </c>
      <c r="F58" s="167" t="str">
        <f>IFERROR(VLOOKUP(B58,'2015年报与2016中报日期'!D:O,4,),"")</f>
        <v>2016-05-23</v>
      </c>
      <c r="G58" s="167" t="str">
        <f>IFERROR(VLOOKUP(B58,'2015年报与2016中报日期'!D:O,5,),"")</f>
        <v>2016-05-31</v>
      </c>
      <c r="H58" s="56">
        <v>44.4</v>
      </c>
      <c r="I58" s="56">
        <v>74.84</v>
      </c>
      <c r="J58" s="56">
        <v>81.656063664596303</v>
      </c>
      <c r="K58" s="62">
        <v>0.83910053298640319</v>
      </c>
      <c r="L58" s="62">
        <v>9.1075142498614259E-2</v>
      </c>
      <c r="M58" s="62">
        <v>0.87388771952686839</v>
      </c>
      <c r="N58" s="62">
        <v>6.5073812331405856E-2</v>
      </c>
      <c r="U58" s="60">
        <v>3023.6460000000002</v>
      </c>
      <c r="V58" s="61">
        <v>10533.41</v>
      </c>
      <c r="W58" s="61">
        <v>2264.0160000000001</v>
      </c>
      <c r="X58" s="61">
        <v>6893.3140000000003</v>
      </c>
      <c r="Y58" s="61">
        <v>2843.645</v>
      </c>
      <c r="Z58" s="61">
        <v>9918.1640000000007</v>
      </c>
      <c r="AA58" s="61">
        <v>2098.2339999999999</v>
      </c>
      <c r="AB58" s="61">
        <v>6484.8990000000003</v>
      </c>
      <c r="AC58" s="61">
        <v>2916.616</v>
      </c>
      <c r="AD58" s="61">
        <v>10159.93</v>
      </c>
      <c r="AE58" s="61">
        <v>2159.8009999999999</v>
      </c>
      <c r="AF58" s="61">
        <v>6653.5150000000003</v>
      </c>
      <c r="AG58" s="99"/>
      <c r="AH58" s="87">
        <f t="shared" si="3"/>
        <v>-3.5397662292477428E-2</v>
      </c>
      <c r="AI58" s="87">
        <f t="shared" si="4"/>
        <v>-3.545670395436995E-2</v>
      </c>
      <c r="AJ58" s="87">
        <f t="shared" si="5"/>
        <v>-4.6031035116359642E-2</v>
      </c>
      <c r="AK58" s="87">
        <f t="shared" si="6"/>
        <v>-3.4787186540465198E-2</v>
      </c>
      <c r="AL58" s="86">
        <f t="shared" si="7"/>
        <v>2.5661079354138749E-2</v>
      </c>
      <c r="AM58" s="86">
        <f t="shared" si="8"/>
        <v>2.4376084122020858E-2</v>
      </c>
      <c r="AN58" s="86">
        <f t="shared" si="9"/>
        <v>2.9342294520058321E-2</v>
      </c>
      <c r="AO58" s="86">
        <f t="shared" si="10"/>
        <v>2.6001330167208403E-2</v>
      </c>
    </row>
    <row r="59" spans="1:41" x14ac:dyDescent="0.15">
      <c r="A59" s="41">
        <f>年报10送X筛选!N59</f>
        <v>55</v>
      </c>
      <c r="B59" s="41" t="str">
        <f>年报10送X筛选!O59</f>
        <v>300006.SZ</v>
      </c>
      <c r="C59" s="41" t="str">
        <f>年报10送X筛选!P59</f>
        <v>莱美药业</v>
      </c>
      <c r="D59" s="46">
        <f>年报10送X筛选!Q59</f>
        <v>2.6</v>
      </c>
      <c r="E59" s="167" t="str">
        <f>IFERROR(VLOOKUP(B59,'2015年报与2016中报日期'!D:O,3,),"")</f>
        <v>2016-02-24</v>
      </c>
      <c r="F59" s="167" t="str">
        <f>IFERROR(VLOOKUP(B59,'2015年报与2016中报日期'!D:O,4,),"")</f>
        <v>2016-05-14</v>
      </c>
      <c r="G59" s="167" t="str">
        <f>IFERROR(VLOOKUP(B59,'2015年报与2016中报日期'!D:O,5,),"")</f>
        <v>2016-05-24</v>
      </c>
      <c r="H59" s="56">
        <v>74.529221702431002</v>
      </c>
      <c r="I59" s="56">
        <v>69.889031541582995</v>
      </c>
      <c r="J59" s="56">
        <v>68.162873994793003</v>
      </c>
      <c r="K59" s="62">
        <v>-8.5420826384804971E-2</v>
      </c>
      <c r="L59" s="62">
        <v>-2.4698547235741164E-2</v>
      </c>
      <c r="M59" s="62">
        <v>-2.7232500261181514E-2</v>
      </c>
      <c r="N59" s="62">
        <v>-4.9527899445669488E-2</v>
      </c>
      <c r="U59" s="60">
        <v>2928.8960000000002</v>
      </c>
      <c r="V59" s="61">
        <v>10307.629999999999</v>
      </c>
      <c r="W59" s="61">
        <v>2203.741</v>
      </c>
      <c r="X59" s="61">
        <v>6784.0950000000003</v>
      </c>
      <c r="Y59" s="61">
        <v>2827.1089999999999</v>
      </c>
      <c r="Z59" s="61">
        <v>9759.2669999999998</v>
      </c>
      <c r="AA59" s="61">
        <v>2025.2239999999999</v>
      </c>
      <c r="AB59" s="61">
        <v>6398.4849999999997</v>
      </c>
      <c r="AC59" s="61">
        <v>2821.6660000000002</v>
      </c>
      <c r="AD59" s="61">
        <v>9821.6980000000003</v>
      </c>
      <c r="AE59" s="61">
        <v>2075.509</v>
      </c>
      <c r="AF59" s="61">
        <v>6420.2650000000003</v>
      </c>
      <c r="AG59" s="99"/>
      <c r="AH59" s="87">
        <f t="shared" si="3"/>
        <v>-3.6611064373743507E-2</v>
      </c>
      <c r="AI59" s="87">
        <f t="shared" si="4"/>
        <v>-4.7142941684945927E-2</v>
      </c>
      <c r="AJ59" s="87">
        <f t="shared" si="5"/>
        <v>-5.8188326123623457E-2</v>
      </c>
      <c r="AK59" s="87">
        <f t="shared" si="6"/>
        <v>-5.3629850407460378E-2</v>
      </c>
      <c r="AL59" s="86">
        <f t="shared" si="7"/>
        <v>-1.9252883422604672E-3</v>
      </c>
      <c r="AM59" s="86">
        <f t="shared" si="8"/>
        <v>6.3970992903463753E-3</v>
      </c>
      <c r="AN59" s="86">
        <f t="shared" si="9"/>
        <v>2.4829352209928324E-2</v>
      </c>
      <c r="AO59" s="86">
        <f t="shared" si="10"/>
        <v>3.403930774238173E-3</v>
      </c>
    </row>
    <row r="60" spans="1:41" x14ac:dyDescent="0.15">
      <c r="A60" s="41">
        <f>年报10送X筛选!N60</f>
        <v>56</v>
      </c>
      <c r="B60" s="41" t="str">
        <f>年报10送X筛选!O60</f>
        <v>300023.SZ</v>
      </c>
      <c r="C60" s="41" t="str">
        <f>年报10送X筛选!P60</f>
        <v>宝德股份</v>
      </c>
      <c r="D60" s="46">
        <f>年报10送X筛选!Q60</f>
        <v>1.5</v>
      </c>
      <c r="E60" s="167" t="str">
        <f>IFERROR(VLOOKUP(B60,'2015年报与2016中报日期'!D:O,3,),"")</f>
        <v>2016-01-13</v>
      </c>
      <c r="F60" s="167" t="str">
        <f>IFERROR(VLOOKUP(B60,'2015年报与2016中报日期'!D:O,4,),"")</f>
        <v>2016-02-25</v>
      </c>
      <c r="G60" s="167" t="str">
        <f>IFERROR(VLOOKUP(B60,'2015年报与2016中报日期'!D:O,5,),"")</f>
        <v>2016-03-15</v>
      </c>
      <c r="H60" s="56">
        <v>38.226058252427201</v>
      </c>
      <c r="I60" s="56">
        <v>66.873009708737897</v>
      </c>
      <c r="J60" s="56">
        <v>73.480540572935396</v>
      </c>
      <c r="K60" s="62">
        <v>0.92226308262557199</v>
      </c>
      <c r="L60" s="62">
        <v>9.8807140473806676E-2</v>
      </c>
      <c r="M60" s="62">
        <v>0.95277902222288735</v>
      </c>
      <c r="N60" s="62">
        <v>0.11855194974836425</v>
      </c>
      <c r="U60" s="60">
        <v>2949.5970000000002</v>
      </c>
      <c r="V60" s="61">
        <v>9978.8209999999999</v>
      </c>
      <c r="W60" s="61">
        <v>2059.7759999999998</v>
      </c>
      <c r="X60" s="61">
        <v>6602.3059999999996</v>
      </c>
      <c r="Y60" s="61">
        <v>2741.2449999999999</v>
      </c>
      <c r="Z60" s="61">
        <v>9551.0759999999991</v>
      </c>
      <c r="AA60" s="61">
        <v>2037.143</v>
      </c>
      <c r="AB60" s="61">
        <v>6284.6170000000002</v>
      </c>
      <c r="AC60" s="61">
        <v>2864.3679999999999</v>
      </c>
      <c r="AD60" s="61">
        <v>9574.1869999999999</v>
      </c>
      <c r="AE60" s="61">
        <v>1996.92</v>
      </c>
      <c r="AF60" s="61">
        <v>6273.0050000000001</v>
      </c>
      <c r="AG60" s="99"/>
      <c r="AH60" s="87">
        <f t="shared" si="3"/>
        <v>-2.889513380980524E-2</v>
      </c>
      <c r="AI60" s="87">
        <f t="shared" si="4"/>
        <v>-4.0549279318669029E-2</v>
      </c>
      <c r="AJ60" s="87">
        <f t="shared" si="5"/>
        <v>-3.0515939597315356E-2</v>
      </c>
      <c r="AK60" s="87">
        <f t="shared" si="6"/>
        <v>-4.9876664304865481E-2</v>
      </c>
      <c r="AL60" s="86">
        <f t="shared" si="7"/>
        <v>4.4914993005003234E-2</v>
      </c>
      <c r="AM60" s="86">
        <f t="shared" si="8"/>
        <v>2.4197273689372523E-3</v>
      </c>
      <c r="AN60" s="86">
        <f t="shared" si="9"/>
        <v>-1.9744809274557573E-2</v>
      </c>
      <c r="AO60" s="86">
        <f t="shared" si="10"/>
        <v>-1.8476861835813319E-3</v>
      </c>
    </row>
    <row r="61" spans="1:41" x14ac:dyDescent="0.15">
      <c r="A61" s="41">
        <f>年报10送X筛选!N61</f>
        <v>57</v>
      </c>
      <c r="B61" s="41" t="str">
        <f>年报10送X筛选!O61</f>
        <v>300053.SZ</v>
      </c>
      <c r="C61" s="41" t="str">
        <f>年报10送X筛选!P61</f>
        <v>欧比特</v>
      </c>
      <c r="D61" s="46">
        <f>年报10送X筛选!Q61</f>
        <v>1.5</v>
      </c>
      <c r="E61" s="167" t="str">
        <f>IFERROR(VLOOKUP(B61,'2015年报与2016中报日期'!D:O,3,),"")</f>
        <v>2016-01-12</v>
      </c>
      <c r="F61" s="167" t="str">
        <f>IFERROR(VLOOKUP(B61,'2015年报与2016中报日期'!D:O,4,),"")</f>
        <v>2016-05-14</v>
      </c>
      <c r="G61" s="167" t="str">
        <f>IFERROR(VLOOKUP(B61,'2015年报与2016中报日期'!D:O,5,),"")</f>
        <v>2016-05-24</v>
      </c>
      <c r="H61" s="56">
        <v>62.504785455534503</v>
      </c>
      <c r="I61" s="56">
        <v>79.390254413832295</v>
      </c>
      <c r="J61" s="56">
        <v>71.430820166687099</v>
      </c>
      <c r="K61" s="62">
        <v>0.142805621139241</v>
      </c>
      <c r="L61" s="62">
        <v>-0.10025706940874102</v>
      </c>
      <c r="M61" s="62">
        <v>0.17634273888049823</v>
      </c>
      <c r="N61" s="62">
        <v>-0.12508642161866934</v>
      </c>
      <c r="U61" s="60">
        <v>3022.8609999999999</v>
      </c>
      <c r="V61" s="61">
        <v>10293.700000000001</v>
      </c>
      <c r="W61" s="61">
        <v>2147.5309999999999</v>
      </c>
      <c r="X61" s="61">
        <v>6810.7669999999998</v>
      </c>
      <c r="Y61" s="61">
        <v>2827.1089999999999</v>
      </c>
      <c r="Z61" s="61">
        <v>9759.2669999999998</v>
      </c>
      <c r="AA61" s="61">
        <v>2025.2239999999999</v>
      </c>
      <c r="AB61" s="61">
        <v>6398.4849999999997</v>
      </c>
      <c r="AC61" s="61">
        <v>2821.6660000000002</v>
      </c>
      <c r="AD61" s="61">
        <v>9821.6980000000003</v>
      </c>
      <c r="AE61" s="61">
        <v>2075.509</v>
      </c>
      <c r="AF61" s="61">
        <v>6420.2650000000003</v>
      </c>
      <c r="AG61" s="99"/>
      <c r="AH61" s="87">
        <f t="shared" si="3"/>
        <v>-6.6557807322268459E-2</v>
      </c>
      <c r="AI61" s="87">
        <f t="shared" si="4"/>
        <v>-4.5853483198461276E-2</v>
      </c>
      <c r="AJ61" s="87">
        <f t="shared" si="5"/>
        <v>-3.3537117741257227E-2</v>
      </c>
      <c r="AK61" s="87">
        <f t="shared" si="6"/>
        <v>-5.7335979927077174E-2</v>
      </c>
      <c r="AL61" s="86">
        <f t="shared" si="7"/>
        <v>-1.9252883422604672E-3</v>
      </c>
      <c r="AM61" s="86">
        <f t="shared" si="8"/>
        <v>6.3970992903463753E-3</v>
      </c>
      <c r="AN61" s="86">
        <f t="shared" si="9"/>
        <v>2.4829352209928324E-2</v>
      </c>
      <c r="AO61" s="86">
        <f t="shared" si="10"/>
        <v>3.403930774238173E-3</v>
      </c>
    </row>
    <row r="62" spans="1:41" x14ac:dyDescent="0.15">
      <c r="A62" s="41">
        <f>年报10送X筛选!N62</f>
        <v>58</v>
      </c>
      <c r="B62" s="41" t="str">
        <f>年报10送X筛选!O62</f>
        <v>300066.SZ</v>
      </c>
      <c r="C62" s="41" t="str">
        <f>年报10送X筛选!P62</f>
        <v>三川智慧</v>
      </c>
      <c r="D62" s="46">
        <f>年报10送X筛选!Q62</f>
        <v>1.5</v>
      </c>
      <c r="E62" s="167" t="str">
        <f>IFERROR(VLOOKUP(B62,'2015年报与2016中报日期'!D:O,3,),"")</f>
        <v>2015-12-09</v>
      </c>
      <c r="F62" s="167" t="str">
        <f>IFERROR(VLOOKUP(B62,'2015年报与2016中报日期'!D:O,4,),"")</f>
        <v>2016-05-09</v>
      </c>
      <c r="G62" s="167" t="str">
        <f>IFERROR(VLOOKUP(B62,'2015年报与2016中报日期'!D:O,5,),"")</f>
        <v>2016-05-18</v>
      </c>
      <c r="H62" s="56">
        <v>146.69611747948301</v>
      </c>
      <c r="I62" s="56">
        <v>135.59873034823499</v>
      </c>
      <c r="J62" s="56">
        <v>118.651926660672</v>
      </c>
      <c r="K62" s="62">
        <v>-0.19117200441745352</v>
      </c>
      <c r="L62" s="62">
        <v>-0.12497759856630974</v>
      </c>
      <c r="M62" s="62">
        <v>5.1503166277831691E-2</v>
      </c>
      <c r="N62" s="62">
        <v>-0.10884931244201168</v>
      </c>
      <c r="U62" s="60">
        <v>3472.4389999999999</v>
      </c>
      <c r="V62" s="61">
        <v>12179.83</v>
      </c>
      <c r="W62" s="61">
        <v>2667.9119999999998</v>
      </c>
      <c r="X62" s="61">
        <v>8115.7610000000004</v>
      </c>
      <c r="Y62" s="61">
        <v>2832.1129999999998</v>
      </c>
      <c r="Z62" s="61">
        <v>9790.4779999999992</v>
      </c>
      <c r="AA62" s="61">
        <v>2053.5970000000002</v>
      </c>
      <c r="AB62" s="61">
        <v>6390.9040000000005</v>
      </c>
      <c r="AC62" s="61">
        <v>2807.5140000000001</v>
      </c>
      <c r="AD62" s="61">
        <v>9694.777</v>
      </c>
      <c r="AE62" s="61">
        <v>2020.4760000000001</v>
      </c>
      <c r="AF62" s="61">
        <v>6366.701</v>
      </c>
      <c r="AG62" s="99"/>
      <c r="AH62" s="87">
        <f t="shared" si="3"/>
        <v>-0.1914864451182583</v>
      </c>
      <c r="AI62" s="87">
        <f t="shared" si="4"/>
        <v>-0.20403018761345604</v>
      </c>
      <c r="AJ62" s="87">
        <f t="shared" si="5"/>
        <v>-0.24267517069528521</v>
      </c>
      <c r="AK62" s="87">
        <f t="shared" si="6"/>
        <v>-0.21551398568784863</v>
      </c>
      <c r="AL62" s="86">
        <f t="shared" si="7"/>
        <v>-8.6857409997410651E-3</v>
      </c>
      <c r="AM62" s="86">
        <f t="shared" si="8"/>
        <v>-9.7749057809025652E-3</v>
      </c>
      <c r="AN62" s="86">
        <f t="shared" si="9"/>
        <v>-1.6128286124298064E-2</v>
      </c>
      <c r="AO62" s="86">
        <f t="shared" si="10"/>
        <v>-3.7871011675344457E-3</v>
      </c>
    </row>
    <row r="63" spans="1:41" x14ac:dyDescent="0.15">
      <c r="A63" s="41">
        <f>年报10送X筛选!N63</f>
        <v>59</v>
      </c>
      <c r="B63" s="41" t="str">
        <f>年报10送X筛选!O63</f>
        <v>300081.SZ</v>
      </c>
      <c r="C63" s="41" t="str">
        <f>年报10送X筛选!P63</f>
        <v>恒信移动</v>
      </c>
      <c r="D63" s="46">
        <f>年报10送X筛选!Q63</f>
        <v>1.5</v>
      </c>
      <c r="E63" s="167" t="str">
        <f>IFERROR(VLOOKUP(B63,'2015年报与2016中报日期'!D:O,3,),"")</f>
        <v>2016-03-24</v>
      </c>
      <c r="F63" s="167" t="str">
        <f>IFERROR(VLOOKUP(B63,'2015年报与2016中报日期'!D:O,4,),"")</f>
        <v>2016-04-15</v>
      </c>
      <c r="G63" s="167" t="str">
        <f>IFERROR(VLOOKUP(B63,'2015年报与2016中报日期'!D:O,5,),"")</f>
        <v>2016-05-16</v>
      </c>
      <c r="H63" s="56">
        <v>96.324652482269499</v>
      </c>
      <c r="I63" s="56">
        <v>118.150723404255</v>
      </c>
      <c r="J63" s="56">
        <v>77.309361085636297</v>
      </c>
      <c r="K63" s="62">
        <v>-0.19740835711951676</v>
      </c>
      <c r="L63" s="62">
        <v>-0.34567170764481225</v>
      </c>
      <c r="M63" s="62">
        <v>-0.12446701634997759</v>
      </c>
      <c r="N63" s="62">
        <v>-0.23664386131485082</v>
      </c>
      <c r="U63" s="60">
        <v>2960.97</v>
      </c>
      <c r="V63" s="61">
        <v>10283.68</v>
      </c>
      <c r="W63" s="61">
        <v>2219.77</v>
      </c>
      <c r="X63" s="61">
        <v>6777.165</v>
      </c>
      <c r="Y63" s="61">
        <v>3078.1170000000002</v>
      </c>
      <c r="Z63" s="61">
        <v>10733.63</v>
      </c>
      <c r="AA63" s="61">
        <v>2309.6759999999999</v>
      </c>
      <c r="AB63" s="61">
        <v>7011.9189999999999</v>
      </c>
      <c r="AC63" s="61">
        <v>2850.8620000000001</v>
      </c>
      <c r="AD63" s="61">
        <v>9910.0820000000003</v>
      </c>
      <c r="AE63" s="61">
        <v>2057.857</v>
      </c>
      <c r="AF63" s="61">
        <v>6512.5290000000005</v>
      </c>
      <c r="AG63" s="99"/>
      <c r="AH63" s="87">
        <f t="shared" si="3"/>
        <v>-3.7186462544368859E-2</v>
      </c>
      <c r="AI63" s="87">
        <f t="shared" si="4"/>
        <v>-3.6329212888771334E-2</v>
      </c>
      <c r="AJ63" s="87">
        <f t="shared" si="5"/>
        <v>-7.2941340769539176E-2</v>
      </c>
      <c r="AK63" s="87">
        <f t="shared" si="6"/>
        <v>-3.9048186077806801E-2</v>
      </c>
      <c r="AL63" s="86">
        <f t="shared" si="7"/>
        <v>-7.382922741403275E-2</v>
      </c>
      <c r="AM63" s="86">
        <f t="shared" si="8"/>
        <v>-7.6725953847859407E-2</v>
      </c>
      <c r="AN63" s="86">
        <f t="shared" si="9"/>
        <v>-0.10902784632996143</v>
      </c>
      <c r="AO63" s="86">
        <f t="shared" si="10"/>
        <v>-7.1220160985886904E-2</v>
      </c>
    </row>
    <row r="64" spans="1:41" x14ac:dyDescent="0.15">
      <c r="A64" s="41">
        <f>年报10送X筛选!N64</f>
        <v>60</v>
      </c>
      <c r="B64" s="41" t="str">
        <f>年报10送X筛选!O64</f>
        <v>300083.SZ</v>
      </c>
      <c r="C64" s="41" t="str">
        <f>年报10送X筛选!P64</f>
        <v>劲胜精密</v>
      </c>
      <c r="D64" s="46">
        <f>年报10送X筛选!Q64</f>
        <v>3</v>
      </c>
      <c r="E64" s="167" t="str">
        <f>IFERROR(VLOOKUP(B64,'2015年报与2016中报日期'!D:O,3,),"")</f>
        <v>2016-01-25</v>
      </c>
      <c r="F64" s="167" t="str">
        <f>IFERROR(VLOOKUP(B64,'2015年报与2016中报日期'!D:O,4,),"")</f>
        <v>2016-05-20</v>
      </c>
      <c r="G64" s="167" t="str">
        <f>IFERROR(VLOOKUP(B64,'2015年报与2016中报日期'!D:O,5,),"")</f>
        <v>2016-05-30</v>
      </c>
      <c r="H64" s="56">
        <v>84.699737027820206</v>
      </c>
      <c r="I64" s="56">
        <v>68.889119449293801</v>
      </c>
      <c r="J64" s="56">
        <v>68.478230058339193</v>
      </c>
      <c r="K64" s="62">
        <v>-0.19151779614325071</v>
      </c>
      <c r="L64" s="62">
        <v>-5.9645034548169162E-3</v>
      </c>
      <c r="M64" s="62">
        <v>-0.14505499973187108</v>
      </c>
      <c r="N64" s="62">
        <v>-2.6802380059864905E-3</v>
      </c>
      <c r="U64" s="60">
        <v>2938.5149999999999</v>
      </c>
      <c r="V64" s="61">
        <v>10192.530000000001</v>
      </c>
      <c r="W64" s="61">
        <v>2158.8240000000001</v>
      </c>
      <c r="X64" s="61">
        <v>6760.5540000000001</v>
      </c>
      <c r="Y64" s="61">
        <v>2825.4830000000002</v>
      </c>
      <c r="Z64" s="61">
        <v>9816.7520000000004</v>
      </c>
      <c r="AA64" s="61">
        <v>2065.3020000000001</v>
      </c>
      <c r="AB64" s="61">
        <v>6433.5590000000002</v>
      </c>
      <c r="AC64" s="61">
        <v>2822.451</v>
      </c>
      <c r="AD64" s="61">
        <v>9768.8410000000003</v>
      </c>
      <c r="AE64" s="61">
        <v>2058.5189999999998</v>
      </c>
      <c r="AF64" s="61">
        <v>6383.6360000000004</v>
      </c>
      <c r="AG64" s="99"/>
      <c r="AH64" s="87">
        <f t="shared" si="3"/>
        <v>-3.949750128891627E-2</v>
      </c>
      <c r="AI64" s="87">
        <f t="shared" si="4"/>
        <v>-4.1568580126818411E-2</v>
      </c>
      <c r="AJ64" s="87">
        <f t="shared" si="5"/>
        <v>-4.6462796411379625E-2</v>
      </c>
      <c r="AK64" s="87">
        <f t="shared" si="6"/>
        <v>-5.5752531523304061E-2</v>
      </c>
      <c r="AL64" s="86">
        <f t="shared" si="7"/>
        <v>-1.0730908662343053E-3</v>
      </c>
      <c r="AM64" s="86">
        <f t="shared" si="8"/>
        <v>-4.8805348245529734E-3</v>
      </c>
      <c r="AN64" s="86">
        <f t="shared" si="9"/>
        <v>-3.2842654488304257E-3</v>
      </c>
      <c r="AO64" s="86">
        <f t="shared" si="10"/>
        <v>-7.7597796180931544E-3</v>
      </c>
    </row>
    <row r="65" spans="1:41" x14ac:dyDescent="0.15">
      <c r="A65" s="41">
        <f>年报10送X筛选!N65</f>
        <v>61</v>
      </c>
      <c r="B65" s="41" t="str">
        <f>年报10送X筛选!O65</f>
        <v>300089.SZ</v>
      </c>
      <c r="C65" s="41" t="str">
        <f>年报10送X筛选!P65</f>
        <v>文化长城</v>
      </c>
      <c r="D65" s="46">
        <f>年报10送X筛选!Q65</f>
        <v>1.5</v>
      </c>
      <c r="E65" s="167" t="str">
        <f>IFERROR(VLOOKUP(B65,'2015年报与2016中报日期'!D:O,3,),"")</f>
        <v>2016-03-29</v>
      </c>
      <c r="F65" s="167" t="str">
        <f>IFERROR(VLOOKUP(B65,'2015年报与2016中报日期'!D:O,4,),"")</f>
        <v>2016-04-20</v>
      </c>
      <c r="G65" s="167" t="str">
        <f>IFERROR(VLOOKUP(B65,'2015年报与2016中报日期'!D:O,5,),"")</f>
        <v>2016-05-23</v>
      </c>
      <c r="H65" s="56">
        <v>43.153099430537402</v>
      </c>
      <c r="I65" s="56">
        <v>42.396027510703398</v>
      </c>
      <c r="J65" s="56">
        <v>38.421362637391702</v>
      </c>
      <c r="K65" s="62">
        <v>-0.10964998703655748</v>
      </c>
      <c r="L65" s="62">
        <v>-9.3750879662209963E-2</v>
      </c>
      <c r="M65" s="62">
        <v>-8.4417564809503798E-2</v>
      </c>
      <c r="N65" s="62">
        <v>-7.1839568148667543E-2</v>
      </c>
      <c r="U65" s="60">
        <v>2919.8319999999999</v>
      </c>
      <c r="V65" s="61">
        <v>10094.709999999999</v>
      </c>
      <c r="W65" s="61">
        <v>2152.5479999999998</v>
      </c>
      <c r="X65" s="61">
        <v>6638.835</v>
      </c>
      <c r="Y65" s="61">
        <v>2972.5839999999998</v>
      </c>
      <c r="Z65" s="61">
        <v>10164.74</v>
      </c>
      <c r="AA65" s="61">
        <v>2145.239</v>
      </c>
      <c r="AB65" s="61">
        <v>6620.6589999999997</v>
      </c>
      <c r="AC65" s="61">
        <v>2843.645</v>
      </c>
      <c r="AD65" s="61">
        <v>9918.1640000000007</v>
      </c>
      <c r="AE65" s="61">
        <v>2098.2339999999999</v>
      </c>
      <c r="AF65" s="61">
        <v>6484.8990000000003</v>
      </c>
      <c r="AG65" s="99"/>
      <c r="AH65" s="87">
        <f t="shared" si="3"/>
        <v>-2.6092939593784781E-2</v>
      </c>
      <c r="AI65" s="87">
        <f t="shared" si="4"/>
        <v>-1.7488962040514089E-2</v>
      </c>
      <c r="AJ65" s="87">
        <f t="shared" si="5"/>
        <v>-2.5232422227053686E-2</v>
      </c>
      <c r="AK65" s="87">
        <f t="shared" si="6"/>
        <v>-2.3187200766399463E-2</v>
      </c>
      <c r="AL65" s="86">
        <f t="shared" si="7"/>
        <v>-4.3376066075845099E-2</v>
      </c>
      <c r="AM65" s="86">
        <f t="shared" si="8"/>
        <v>-2.4257974134114457E-2</v>
      </c>
      <c r="AN65" s="86">
        <f t="shared" si="9"/>
        <v>-2.191131151354242E-2</v>
      </c>
      <c r="AO65" s="86">
        <f t="shared" si="10"/>
        <v>-2.0505511611457305E-2</v>
      </c>
    </row>
    <row r="66" spans="1:41" x14ac:dyDescent="0.15">
      <c r="A66" s="41">
        <f>年报10送X筛选!N66</f>
        <v>62</v>
      </c>
      <c r="B66" s="41" t="str">
        <f>年报10送X筛选!O66</f>
        <v>300091.SZ</v>
      </c>
      <c r="C66" s="41" t="str">
        <f>年报10送X筛选!P66</f>
        <v>金通灵</v>
      </c>
      <c r="D66" s="46">
        <f>年报10送X筛选!Q66</f>
        <v>1.5</v>
      </c>
      <c r="E66" s="167" t="str">
        <f>IFERROR(VLOOKUP(B66,'2015年报与2016中报日期'!D:O,3,),"")</f>
        <v>2016-01-22</v>
      </c>
      <c r="F66" s="167" t="str">
        <f>IFERROR(VLOOKUP(B66,'2015年报与2016中报日期'!D:O,4,),"")</f>
        <v>2016-05-18</v>
      </c>
      <c r="G66" s="167" t="str">
        <f>IFERROR(VLOOKUP(B66,'2015年报与2016中报日期'!D:O,5,),"")</f>
        <v>2016-05-30</v>
      </c>
      <c r="H66" s="56">
        <v>67.097930719742095</v>
      </c>
      <c r="I66" s="56">
        <v>73.197742603354996</v>
      </c>
      <c r="J66" s="56">
        <v>75.8023944443038</v>
      </c>
      <c r="K66" s="62">
        <v>0.12972775212575383</v>
      </c>
      <c r="L66" s="62">
        <v>3.5583772781941247E-2</v>
      </c>
      <c r="M66" s="62">
        <v>0.17209265401849039</v>
      </c>
      <c r="N66" s="62">
        <v>1.6755041334500342E-2</v>
      </c>
      <c r="U66" s="60">
        <v>2916.5619999999999</v>
      </c>
      <c r="V66" s="61">
        <v>10111.57</v>
      </c>
      <c r="W66" s="61">
        <v>2149.5859999999998</v>
      </c>
      <c r="X66" s="61">
        <v>6700.9639999999999</v>
      </c>
      <c r="Y66" s="61">
        <v>2807.5140000000001</v>
      </c>
      <c r="Z66" s="61">
        <v>9694.777</v>
      </c>
      <c r="AA66" s="61">
        <v>2020.4760000000001</v>
      </c>
      <c r="AB66" s="61">
        <v>6366.701</v>
      </c>
      <c r="AC66" s="61">
        <v>2822.451</v>
      </c>
      <c r="AD66" s="61">
        <v>9768.8410000000003</v>
      </c>
      <c r="AE66" s="61">
        <v>2058.5189999999998</v>
      </c>
      <c r="AF66" s="61">
        <v>6383.6360000000004</v>
      </c>
      <c r="AG66" s="99"/>
      <c r="AH66" s="87">
        <f t="shared" si="3"/>
        <v>-3.2267786523996311E-2</v>
      </c>
      <c r="AI66" s="87">
        <f t="shared" si="4"/>
        <v>-3.3894736425698402E-2</v>
      </c>
      <c r="AJ66" s="87">
        <f t="shared" si="5"/>
        <v>-4.2364901892736562E-2</v>
      </c>
      <c r="AK66" s="87">
        <f t="shared" si="6"/>
        <v>-4.7355574511368737E-2</v>
      </c>
      <c r="AL66" s="86">
        <f t="shared" si="7"/>
        <v>5.3203652768962773E-3</v>
      </c>
      <c r="AM66" s="86">
        <f t="shared" si="8"/>
        <v>7.6395774755830814E-3</v>
      </c>
      <c r="AN66" s="86">
        <f t="shared" si="9"/>
        <v>1.8828731447440905E-2</v>
      </c>
      <c r="AO66" s="86">
        <f t="shared" si="10"/>
        <v>2.6599332998362701E-3</v>
      </c>
    </row>
    <row r="67" spans="1:41" x14ac:dyDescent="0.15">
      <c r="A67" s="41">
        <f>年报10送X筛选!N67</f>
        <v>63</v>
      </c>
      <c r="B67" s="41" t="str">
        <f>年报10送X筛选!O67</f>
        <v>300099.SZ</v>
      </c>
      <c r="C67" s="41" t="str">
        <f>年报10送X筛选!P67</f>
        <v>尤洛卡</v>
      </c>
      <c r="D67" s="46">
        <f>年报10送X筛选!Q67</f>
        <v>1.5</v>
      </c>
      <c r="E67" s="167" t="str">
        <f>IFERROR(VLOOKUP(B67,'2015年报与2016中报日期'!D:O,3,),"")</f>
        <v>2015-12-24</v>
      </c>
      <c r="F67" s="167" t="str">
        <f>IFERROR(VLOOKUP(B67,'2015年报与2016中报日期'!D:O,4,),"")</f>
        <v>2016-04-20</v>
      </c>
      <c r="G67" s="167" t="str">
        <f>IFERROR(VLOOKUP(B67,'2015年报与2016中报日期'!D:O,5,),"")</f>
        <v>2016-05-25</v>
      </c>
      <c r="H67" s="56">
        <v>140.773892216278</v>
      </c>
      <c r="I67" s="56">
        <v>108.35356302295899</v>
      </c>
      <c r="J67" s="56">
        <v>113.00226311803399</v>
      </c>
      <c r="K67" s="62">
        <v>-0.19727826417967509</v>
      </c>
      <c r="L67" s="62">
        <v>4.2903066271018586E-2</v>
      </c>
      <c r="M67" s="62">
        <v>6.3302325137081006E-2</v>
      </c>
      <c r="N67" s="62">
        <v>7.9255659152278057E-2</v>
      </c>
      <c r="U67" s="60">
        <v>3612.4850000000001</v>
      </c>
      <c r="V67" s="61">
        <v>12932.37</v>
      </c>
      <c r="W67" s="61">
        <v>2795.78</v>
      </c>
      <c r="X67" s="61">
        <v>8517.3410000000003</v>
      </c>
      <c r="Y67" s="61">
        <v>2972.5839999999998</v>
      </c>
      <c r="Z67" s="61">
        <v>10164.74</v>
      </c>
      <c r="AA67" s="61">
        <v>2145.239</v>
      </c>
      <c r="AB67" s="61">
        <v>6620.6589999999997</v>
      </c>
      <c r="AC67" s="61">
        <v>2815.0859999999998</v>
      </c>
      <c r="AD67" s="61">
        <v>9784.598</v>
      </c>
      <c r="AE67" s="61">
        <v>2067.2539999999999</v>
      </c>
      <c r="AF67" s="61">
        <v>6403.6220000000003</v>
      </c>
      <c r="AG67" s="99"/>
      <c r="AH67" s="87">
        <f t="shared" si="3"/>
        <v>-0.22073420374063846</v>
      </c>
      <c r="AI67" s="87">
        <f t="shared" si="4"/>
        <v>-0.24340256271665606</v>
      </c>
      <c r="AJ67" s="87">
        <f t="shared" si="5"/>
        <v>-0.26058058931675609</v>
      </c>
      <c r="AK67" s="87">
        <f t="shared" si="6"/>
        <v>-0.24816653460275928</v>
      </c>
      <c r="AL67" s="86">
        <f t="shared" si="7"/>
        <v>-5.2983532172682146E-2</v>
      </c>
      <c r="AM67" s="86">
        <f t="shared" si="8"/>
        <v>-3.7398103640624347E-2</v>
      </c>
      <c r="AN67" s="86">
        <f t="shared" si="9"/>
        <v>-3.6352592881259471E-2</v>
      </c>
      <c r="AO67" s="86">
        <f t="shared" si="10"/>
        <v>-3.2781781994813408E-2</v>
      </c>
    </row>
    <row r="68" spans="1:41" x14ac:dyDescent="0.15">
      <c r="A68" s="41">
        <f>年报10送X筛选!N68</f>
        <v>64</v>
      </c>
      <c r="B68" s="41" t="str">
        <f>年报10送X筛选!O68</f>
        <v>300156.SZ</v>
      </c>
      <c r="C68" s="41" t="str">
        <f>年报10送X筛选!P68</f>
        <v>神雾环保</v>
      </c>
      <c r="D68" s="46">
        <f>年报10送X筛选!Q68</f>
        <v>1.5</v>
      </c>
      <c r="E68" s="167" t="str">
        <f>IFERROR(VLOOKUP(B68,'2015年报与2016中报日期'!D:O,3,),"")</f>
        <v>2016-01-11</v>
      </c>
      <c r="F68" s="167" t="str">
        <f>IFERROR(VLOOKUP(B68,'2015年报与2016中报日期'!D:O,4,),"")</f>
        <v>2016-05-05</v>
      </c>
      <c r="G68" s="167" t="str">
        <f>IFERROR(VLOOKUP(B68,'2015年报与2016中报日期'!D:O,5,),"")</f>
        <v>2016-05-17</v>
      </c>
      <c r="H68" s="56">
        <v>120.643378060822</v>
      </c>
      <c r="I68" s="56">
        <v>167.58461970630501</v>
      </c>
      <c r="J68" s="56">
        <v>156.209566910196</v>
      </c>
      <c r="K68" s="62">
        <v>0.29480431848852429</v>
      </c>
      <c r="L68" s="62">
        <v>-6.7876472292290213E-2</v>
      </c>
      <c r="M68" s="62">
        <v>0.30663374159703682</v>
      </c>
      <c r="N68" s="62">
        <v>-3.7362264844447157E-3</v>
      </c>
      <c r="U68" s="60">
        <v>3016.7040000000002</v>
      </c>
      <c r="V68" s="61">
        <v>10212.459999999999</v>
      </c>
      <c r="W68" s="61">
        <v>2106.3580000000002</v>
      </c>
      <c r="X68" s="61">
        <v>6745.32</v>
      </c>
      <c r="Y68" s="61">
        <v>2997.8420000000001</v>
      </c>
      <c r="Z68" s="61">
        <v>10474.01</v>
      </c>
      <c r="AA68" s="61">
        <v>2224.0949999999998</v>
      </c>
      <c r="AB68" s="61">
        <v>6825.51</v>
      </c>
      <c r="AC68" s="61">
        <v>2843.6840000000002</v>
      </c>
      <c r="AD68" s="61">
        <v>9908.7919999999995</v>
      </c>
      <c r="AE68" s="61">
        <v>2081.4409999999998</v>
      </c>
      <c r="AF68" s="61">
        <v>6505.0230000000001</v>
      </c>
      <c r="AG68" s="99"/>
      <c r="AH68" s="87">
        <f t="shared" si="3"/>
        <v>-5.7353986337406626E-2</v>
      </c>
      <c r="AI68" s="87">
        <f t="shared" si="4"/>
        <v>-2.9735049145847348E-2</v>
      </c>
      <c r="AJ68" s="87">
        <f t="shared" si="5"/>
        <v>-1.1829423108512538E-2</v>
      </c>
      <c r="AK68" s="87">
        <f t="shared" si="6"/>
        <v>-3.5624255039049202E-2</v>
      </c>
      <c r="AL68" s="86">
        <f t="shared" si="7"/>
        <v>-5.1422990271001612E-2</v>
      </c>
      <c r="AM68" s="86">
        <f t="shared" si="8"/>
        <v>-5.3963859114131152E-2</v>
      </c>
      <c r="AN68" s="86">
        <f t="shared" si="9"/>
        <v>-6.4140245807845497E-2</v>
      </c>
      <c r="AO68" s="86">
        <f t="shared" si="10"/>
        <v>-4.6954293525318991E-2</v>
      </c>
    </row>
    <row r="69" spans="1:41" x14ac:dyDescent="0.15">
      <c r="A69" s="41">
        <f>年报10送X筛选!N69</f>
        <v>65</v>
      </c>
      <c r="B69" s="41" t="str">
        <f>年报10送X筛选!O69</f>
        <v>300160.SZ</v>
      </c>
      <c r="C69" s="41" t="str">
        <f>年报10送X筛选!P69</f>
        <v>秀强股份</v>
      </c>
      <c r="D69" s="46">
        <f>年报10送X筛选!Q69</f>
        <v>2.2000000000000002</v>
      </c>
      <c r="E69" s="167" t="str">
        <f>IFERROR(VLOOKUP(B69,'2015年报与2016中报日期'!D:O,3,),"")</f>
        <v>2016-01-07</v>
      </c>
      <c r="F69" s="167" t="str">
        <f>IFERROR(VLOOKUP(B69,'2015年报与2016中报日期'!D:O,4,),"")</f>
        <v>2016-04-23</v>
      </c>
      <c r="G69" s="167" t="str">
        <f>IFERROR(VLOOKUP(B69,'2015年报与2016中报日期'!D:O,5,),"")</f>
        <v>2016-05-04</v>
      </c>
      <c r="H69" s="56">
        <v>93.108501008610503</v>
      </c>
      <c r="I69" s="56">
        <v>90.792265326863401</v>
      </c>
      <c r="J69" s="56">
        <v>106.36194158186601</v>
      </c>
      <c r="K69" s="62">
        <v>0.14234404409571422</v>
      </c>
      <c r="L69" s="62">
        <v>0.17148681331994342</v>
      </c>
      <c r="M69" s="62">
        <v>0.16251045934323649</v>
      </c>
      <c r="N69" s="62">
        <v>0.13681361015502036</v>
      </c>
      <c r="U69" s="60">
        <v>3125.002</v>
      </c>
      <c r="V69" s="61">
        <v>10760.27</v>
      </c>
      <c r="W69" s="61">
        <v>2256.5239999999999</v>
      </c>
      <c r="X69" s="61">
        <v>7113.5159999999996</v>
      </c>
      <c r="Y69" s="61">
        <v>2959.24</v>
      </c>
      <c r="Z69" s="61">
        <v>10151.76</v>
      </c>
      <c r="AA69" s="61">
        <v>2136.924</v>
      </c>
      <c r="AB69" s="61">
        <v>6611.6139999999996</v>
      </c>
      <c r="AC69" s="61">
        <v>2991.2719999999999</v>
      </c>
      <c r="AD69" s="61">
        <v>10422.799999999999</v>
      </c>
      <c r="AE69" s="61">
        <v>2211.018</v>
      </c>
      <c r="AF69" s="61">
        <v>6804.8040000000001</v>
      </c>
      <c r="AG69" s="99"/>
      <c r="AH69" s="87">
        <f t="shared" si="3"/>
        <v>-4.2793572612113584E-2</v>
      </c>
      <c r="AI69" s="87">
        <f t="shared" si="4"/>
        <v>-3.136259591999091E-2</v>
      </c>
      <c r="AJ69" s="87">
        <f t="shared" si="5"/>
        <v>-2.0166415247522274E-2</v>
      </c>
      <c r="AK69" s="87">
        <f t="shared" si="6"/>
        <v>-4.3397948356340144E-2</v>
      </c>
      <c r="AL69" s="86">
        <f t="shared" si="7"/>
        <v>1.0824400859680283E-2</v>
      </c>
      <c r="AM69" s="86">
        <f t="shared" si="8"/>
        <v>2.6698818726998974E-2</v>
      </c>
      <c r="AN69" s="86">
        <f t="shared" si="9"/>
        <v>3.4673203164923061E-2</v>
      </c>
      <c r="AO69" s="86">
        <f t="shared" si="10"/>
        <v>2.9219794138012345E-2</v>
      </c>
    </row>
    <row r="70" spans="1:41" x14ac:dyDescent="0.15">
      <c r="A70" s="41">
        <f>年报10送X筛选!N70</f>
        <v>66</v>
      </c>
      <c r="B70" s="41" t="str">
        <f>年报10送X筛选!O70</f>
        <v>300187.SZ</v>
      </c>
      <c r="C70" s="41" t="str">
        <f>年报10送X筛选!P70</f>
        <v>永清环保</v>
      </c>
      <c r="D70" s="46">
        <f>年报10送X筛选!Q70</f>
        <v>2</v>
      </c>
      <c r="E70" s="167" t="str">
        <f>IFERROR(VLOOKUP(B70,'2015年报与2016中报日期'!D:O,3,),"")</f>
        <v>2015-12-21</v>
      </c>
      <c r="F70" s="167" t="str">
        <f>IFERROR(VLOOKUP(B70,'2015年报与2016中报日期'!D:O,4,),"")</f>
        <v>2016-04-28</v>
      </c>
      <c r="G70" s="167" t="str">
        <f>IFERROR(VLOOKUP(B70,'2015年报与2016中报日期'!D:O,5,),"")</f>
        <v>2016-05-11</v>
      </c>
      <c r="H70" s="56">
        <v>155.971459256993</v>
      </c>
      <c r="I70" s="56">
        <v>144.462885564244</v>
      </c>
      <c r="J70" s="56">
        <v>127.03649774699799</v>
      </c>
      <c r="K70" s="62">
        <v>-0.18551446301671826</v>
      </c>
      <c r="L70" s="62">
        <v>-0.12062882275389919</v>
      </c>
      <c r="M70" s="62">
        <v>9.5410693551256531E-2</v>
      </c>
      <c r="N70" s="62">
        <v>-6.4808794265060365E-2</v>
      </c>
      <c r="U70" s="60">
        <v>3642.4720000000002</v>
      </c>
      <c r="V70" s="61">
        <v>13028.31</v>
      </c>
      <c r="W70" s="61">
        <v>2829.9209999999998</v>
      </c>
      <c r="X70" s="61">
        <v>8573.6959999999999</v>
      </c>
      <c r="Y70" s="61">
        <v>2945.5889999999999</v>
      </c>
      <c r="Z70" s="61">
        <v>10149.91</v>
      </c>
      <c r="AA70" s="61">
        <v>2155.23</v>
      </c>
      <c r="AB70" s="61">
        <v>6611.7870000000003</v>
      </c>
      <c r="AC70" s="61">
        <v>2837.0369999999998</v>
      </c>
      <c r="AD70" s="61">
        <v>9781.1509999999998</v>
      </c>
      <c r="AE70" s="61">
        <v>2034.925</v>
      </c>
      <c r="AF70" s="61">
        <v>6390.857</v>
      </c>
      <c r="AG70" s="99"/>
      <c r="AH70" s="87">
        <f t="shared" ref="AH70:AH133" si="11">AC70/U70-1</f>
        <v>-0.22112318227840888</v>
      </c>
      <c r="AI70" s="87">
        <f t="shared" ref="AI70:AI133" si="12">AD70/V70-1</f>
        <v>-0.24923869634664819</v>
      </c>
      <c r="AJ70" s="87">
        <f t="shared" ref="AJ70:AJ133" si="13">AE70/W70-1</f>
        <v>-0.28092515656797479</v>
      </c>
      <c r="AK70" s="87">
        <f t="shared" ref="AK70:AK133" si="14">AF70/X70-1</f>
        <v>-0.25459720055388013</v>
      </c>
      <c r="AL70" s="86">
        <f t="shared" ref="AL70:AL133" si="15">AC70/Y70-1</f>
        <v>-3.685239183063227E-2</v>
      </c>
      <c r="AM70" s="86">
        <f t="shared" ref="AM70:AM133" si="16">AD70/Z70-1</f>
        <v>-3.6331258109677855E-2</v>
      </c>
      <c r="AN70" s="86">
        <f t="shared" ref="AN70:AN133" si="17">AE70/AA70-1</f>
        <v>-5.5820028488838824E-2</v>
      </c>
      <c r="AO70" s="86">
        <f t="shared" ref="AO70:AO133" si="18">AF70/AB70-1</f>
        <v>-3.3414567045187638E-2</v>
      </c>
    </row>
    <row r="71" spans="1:41" x14ac:dyDescent="0.15">
      <c r="A71" s="41">
        <f>年报10送X筛选!N71</f>
        <v>67</v>
      </c>
      <c r="B71" s="41" t="str">
        <f>年报10送X筛选!O71</f>
        <v>300206.SZ</v>
      </c>
      <c r="C71" s="41" t="str">
        <f>年报10送X筛选!P71</f>
        <v>理邦仪器</v>
      </c>
      <c r="D71" s="46">
        <f>年报10送X筛选!Q71</f>
        <v>1.5</v>
      </c>
      <c r="E71" s="167" t="str">
        <f>IFERROR(VLOOKUP(B71,'2015年报与2016中报日期'!D:O,3,),"")</f>
        <v>2016-04-14</v>
      </c>
      <c r="F71" s="167" t="str">
        <f>IFERROR(VLOOKUP(B71,'2015年报与2016中报日期'!D:O,4,),"")</f>
        <v>2016-05-18</v>
      </c>
      <c r="G71" s="167" t="str">
        <f>IFERROR(VLOOKUP(B71,'2015年报与2016中报日期'!D:O,5,),"")</f>
        <v>2016-06-01</v>
      </c>
      <c r="H71" s="56">
        <v>56.227604003752298</v>
      </c>
      <c r="I71" s="56">
        <v>58.107554289592002</v>
      </c>
      <c r="J71" s="56">
        <v>67.041547243215902</v>
      </c>
      <c r="K71" s="62">
        <v>0.19232445399490872</v>
      </c>
      <c r="L71" s="62">
        <v>0.1537492510715448</v>
      </c>
      <c r="M71" s="62">
        <v>0.25925544762163444</v>
      </c>
      <c r="N71" s="62">
        <v>8.0328928335714256E-2</v>
      </c>
      <c r="U71" s="60">
        <v>3082.3620000000001</v>
      </c>
      <c r="V71" s="61">
        <v>10771.61</v>
      </c>
      <c r="W71" s="61">
        <v>2324.3939999999998</v>
      </c>
      <c r="X71" s="61">
        <v>7040.4930000000004</v>
      </c>
      <c r="Y71" s="61">
        <v>2807.5140000000001</v>
      </c>
      <c r="Z71" s="61">
        <v>9694.777</v>
      </c>
      <c r="AA71" s="61">
        <v>2020.4760000000001</v>
      </c>
      <c r="AB71" s="61">
        <v>6366.701</v>
      </c>
      <c r="AC71" s="61">
        <v>2913.5079999999998</v>
      </c>
      <c r="AD71" s="61">
        <v>10209.14</v>
      </c>
      <c r="AE71" s="61">
        <v>2168.8200000000002</v>
      </c>
      <c r="AF71" s="61">
        <v>6693.9340000000002</v>
      </c>
      <c r="AG71" s="99"/>
      <c r="AH71" s="87">
        <f t="shared" si="11"/>
        <v>-5.4780716865832191E-2</v>
      </c>
      <c r="AI71" s="87">
        <f t="shared" si="12"/>
        <v>-5.2217820734319353E-2</v>
      </c>
      <c r="AJ71" s="87">
        <f t="shared" si="13"/>
        <v>-6.6930993626725721E-2</v>
      </c>
      <c r="AK71" s="87">
        <f t="shared" si="14"/>
        <v>-4.9223683625564285E-2</v>
      </c>
      <c r="AL71" s="86">
        <f t="shared" si="15"/>
        <v>3.7753685288835381E-2</v>
      </c>
      <c r="AM71" s="86">
        <f t="shared" si="16"/>
        <v>5.3055681425163259E-2</v>
      </c>
      <c r="AN71" s="86">
        <f t="shared" si="17"/>
        <v>7.3420322735830545E-2</v>
      </c>
      <c r="AO71" s="86">
        <f t="shared" si="18"/>
        <v>5.1397576232965925E-2</v>
      </c>
    </row>
    <row r="72" spans="1:41" x14ac:dyDescent="0.15">
      <c r="A72" s="41">
        <f>年报10送X筛选!N72</f>
        <v>68</v>
      </c>
      <c r="B72" s="41" t="str">
        <f>年报10送X筛选!O72</f>
        <v>300217.SZ</v>
      </c>
      <c r="C72" s="41" t="str">
        <f>年报10送X筛选!P72</f>
        <v>东方电热</v>
      </c>
      <c r="D72" s="46">
        <f>年报10送X筛选!Q72</f>
        <v>1.8</v>
      </c>
      <c r="E72" s="167" t="str">
        <f>IFERROR(VLOOKUP(B72,'2015年报与2016中报日期'!D:O,3,),"")</f>
        <v>2016-02-01</v>
      </c>
      <c r="F72" s="167" t="str">
        <f>IFERROR(VLOOKUP(B72,'2015年报与2016中报日期'!D:O,4,),"")</f>
        <v>2016-04-23</v>
      </c>
      <c r="G72" s="167" t="str">
        <f>IFERROR(VLOOKUP(B72,'2015年报与2016中报日期'!D:O,5,),"")</f>
        <v>2016-05-11</v>
      </c>
      <c r="H72" s="56">
        <v>61.826291176911397</v>
      </c>
      <c r="I72" s="56">
        <v>64.854333215546703</v>
      </c>
      <c r="J72" s="56">
        <v>56.9679612692996</v>
      </c>
      <c r="K72" s="62">
        <v>-7.858032262860537E-2</v>
      </c>
      <c r="L72" s="62">
        <v>-0.12160131104943039</v>
      </c>
      <c r="M72" s="62">
        <v>-9.9772727888818413E-2</v>
      </c>
      <c r="N72" s="62">
        <v>-7.3869618204949195E-2</v>
      </c>
      <c r="U72" s="60">
        <v>2688.8539999999998</v>
      </c>
      <c r="V72" s="61">
        <v>9322.0059999999994</v>
      </c>
      <c r="W72" s="61">
        <v>1992.6949999999999</v>
      </c>
      <c r="X72" s="61">
        <v>6201.9889999999996</v>
      </c>
      <c r="Y72" s="61">
        <v>2959.24</v>
      </c>
      <c r="Z72" s="61">
        <v>10151.76</v>
      </c>
      <c r="AA72" s="61">
        <v>2136.924</v>
      </c>
      <c r="AB72" s="61">
        <v>6611.6139999999996</v>
      </c>
      <c r="AC72" s="61">
        <v>2837.0369999999998</v>
      </c>
      <c r="AD72" s="61">
        <v>9781.1509999999998</v>
      </c>
      <c r="AE72" s="61">
        <v>2034.925</v>
      </c>
      <c r="AF72" s="61">
        <v>6390.857</v>
      </c>
      <c r="AG72" s="99"/>
      <c r="AH72" s="87">
        <f t="shared" si="11"/>
        <v>5.5110095230161305E-2</v>
      </c>
      <c r="AI72" s="87">
        <f t="shared" si="12"/>
        <v>4.9253883767077733E-2</v>
      </c>
      <c r="AJ72" s="87">
        <f t="shared" si="13"/>
        <v>2.1192405260213043E-2</v>
      </c>
      <c r="AK72" s="87">
        <f t="shared" si="14"/>
        <v>3.0452811186862938E-2</v>
      </c>
      <c r="AL72" s="86">
        <f t="shared" si="15"/>
        <v>-4.1295400170313967E-2</v>
      </c>
      <c r="AM72" s="86">
        <f t="shared" si="16"/>
        <v>-3.6506871714855338E-2</v>
      </c>
      <c r="AN72" s="86">
        <f t="shared" si="17"/>
        <v>-4.7731692844481199E-2</v>
      </c>
      <c r="AO72" s="86">
        <f t="shared" si="18"/>
        <v>-3.3389275296470622E-2</v>
      </c>
    </row>
    <row r="73" spans="1:41" x14ac:dyDescent="0.15">
      <c r="A73" s="41">
        <f>年报10送X筛选!N73</f>
        <v>69</v>
      </c>
      <c r="B73" s="41" t="str">
        <f>年报10送X筛选!O73</f>
        <v>300232.SZ</v>
      </c>
      <c r="C73" s="41" t="str">
        <f>年报10送X筛选!P73</f>
        <v>洲明科技</v>
      </c>
      <c r="D73" s="46">
        <f>年报10送X筛选!Q73</f>
        <v>1.5</v>
      </c>
      <c r="E73" s="167" t="str">
        <f>IFERROR(VLOOKUP(B73,'2015年报与2016中报日期'!D:O,3,),"")</f>
        <v>2015-12-24</v>
      </c>
      <c r="F73" s="167" t="str">
        <f>IFERROR(VLOOKUP(B73,'2015年报与2016中报日期'!D:O,4,),"")</f>
        <v>2016-05-13</v>
      </c>
      <c r="G73" s="167" t="str">
        <f>IFERROR(VLOOKUP(B73,'2015年报与2016中报日期'!D:O,5,),"")</f>
        <v>2016-05-24</v>
      </c>
      <c r="H73" s="56">
        <v>108.106892920004</v>
      </c>
      <c r="I73" s="56">
        <v>94.738270329117697</v>
      </c>
      <c r="J73" s="56">
        <v>93.261945102452998</v>
      </c>
      <c r="K73" s="62">
        <v>-0.13731731082620091</v>
      </c>
      <c r="L73" s="62">
        <v>-1.5583198020567512E-2</v>
      </c>
      <c r="M73" s="62">
        <v>0.12031061411782196</v>
      </c>
      <c r="N73" s="62">
        <v>-4.0412550230495836E-2</v>
      </c>
      <c r="U73" s="60">
        <v>3612.4850000000001</v>
      </c>
      <c r="V73" s="61">
        <v>12932.37</v>
      </c>
      <c r="W73" s="61">
        <v>2795.78</v>
      </c>
      <c r="X73" s="61">
        <v>8517.3410000000003</v>
      </c>
      <c r="Y73" s="61">
        <v>2827.1089999999999</v>
      </c>
      <c r="Z73" s="61">
        <v>9759.2669999999998</v>
      </c>
      <c r="AA73" s="61">
        <v>2025.2239999999999</v>
      </c>
      <c r="AB73" s="61">
        <v>6398.4849999999997</v>
      </c>
      <c r="AC73" s="61">
        <v>2821.6660000000002</v>
      </c>
      <c r="AD73" s="61">
        <v>9821.6980000000003</v>
      </c>
      <c r="AE73" s="61">
        <v>2075.509</v>
      </c>
      <c r="AF73" s="61">
        <v>6420.2650000000003</v>
      </c>
      <c r="AG73" s="99"/>
      <c r="AH73" s="87">
        <f t="shared" si="11"/>
        <v>-0.21891274289028184</v>
      </c>
      <c r="AI73" s="87">
        <f t="shared" si="12"/>
        <v>-0.24053379233659411</v>
      </c>
      <c r="AJ73" s="87">
        <f t="shared" si="13"/>
        <v>-0.25762792494402287</v>
      </c>
      <c r="AK73" s="87">
        <f t="shared" si="14"/>
        <v>-0.24621252102035129</v>
      </c>
      <c r="AL73" s="86">
        <f t="shared" si="15"/>
        <v>-1.9252883422604672E-3</v>
      </c>
      <c r="AM73" s="86">
        <f t="shared" si="16"/>
        <v>6.3970992903463753E-3</v>
      </c>
      <c r="AN73" s="86">
        <f t="shared" si="17"/>
        <v>2.4829352209928324E-2</v>
      </c>
      <c r="AO73" s="86">
        <f t="shared" si="18"/>
        <v>3.403930774238173E-3</v>
      </c>
    </row>
    <row r="74" spans="1:41" x14ac:dyDescent="0.15">
      <c r="A74" s="41">
        <f>年报10送X筛选!N74</f>
        <v>70</v>
      </c>
      <c r="B74" s="41" t="str">
        <f>年报10送X筛选!O74</f>
        <v>300249.SZ</v>
      </c>
      <c r="C74" s="41" t="str">
        <f>年报10送X筛选!P74</f>
        <v>依米康</v>
      </c>
      <c r="D74" s="46">
        <f>年报10送X筛选!Q74</f>
        <v>1.5</v>
      </c>
      <c r="E74" s="167" t="str">
        <f>IFERROR(VLOOKUP(B74,'2015年报与2016中报日期'!D:O,3,),"")</f>
        <v>2016-03-04</v>
      </c>
      <c r="F74" s="167" t="str">
        <f>IFERROR(VLOOKUP(B74,'2015年报与2016中报日期'!D:O,4,),"")</f>
        <v>2016-04-19</v>
      </c>
      <c r="G74" s="167" t="str">
        <f>IFERROR(VLOOKUP(B74,'2015年报与2016中报日期'!D:O,5,),"")</f>
        <v>2016-04-29</v>
      </c>
      <c r="H74" s="56">
        <v>48.6651407275195</v>
      </c>
      <c r="I74" s="56">
        <v>52.619183411630502</v>
      </c>
      <c r="J74" s="56">
        <v>53.67764179121</v>
      </c>
      <c r="K74" s="62">
        <v>0.10299982674982777</v>
      </c>
      <c r="L74" s="62">
        <v>2.0115446705042395E-2</v>
      </c>
      <c r="M74" s="62">
        <v>-1.8496250156751604E-2</v>
      </c>
      <c r="N74" s="62">
        <v>7.8984455558649858E-2</v>
      </c>
      <c r="U74" s="60">
        <v>2874.1469999999999</v>
      </c>
      <c r="V74" s="61">
        <v>9536.7070000000003</v>
      </c>
      <c r="W74" s="61">
        <v>1907.0409999999999</v>
      </c>
      <c r="X74" s="61">
        <v>6261.2439999999997</v>
      </c>
      <c r="Y74" s="61">
        <v>3042.8229999999999</v>
      </c>
      <c r="Z74" s="61">
        <v>10602.46</v>
      </c>
      <c r="AA74" s="61">
        <v>2272.52</v>
      </c>
      <c r="AB74" s="61">
        <v>6894.2479999999996</v>
      </c>
      <c r="AC74" s="61">
        <v>2938.3240000000001</v>
      </c>
      <c r="AD74" s="61">
        <v>10141.540000000001</v>
      </c>
      <c r="AE74" s="61">
        <v>2138.739</v>
      </c>
      <c r="AF74" s="61">
        <v>6616.8280000000004</v>
      </c>
      <c r="AG74" s="99"/>
      <c r="AH74" s="87">
        <f t="shared" si="11"/>
        <v>2.2329059717544064E-2</v>
      </c>
      <c r="AI74" s="87">
        <f t="shared" si="12"/>
        <v>6.3421577280291963E-2</v>
      </c>
      <c r="AJ74" s="87">
        <f t="shared" si="13"/>
        <v>0.12149607690657938</v>
      </c>
      <c r="AK74" s="87">
        <f t="shared" si="14"/>
        <v>5.6791270233199853E-2</v>
      </c>
      <c r="AL74" s="86">
        <f t="shared" si="15"/>
        <v>-3.4342779714758187E-2</v>
      </c>
      <c r="AM74" s="86">
        <f t="shared" si="16"/>
        <v>-4.347292986721929E-2</v>
      </c>
      <c r="AN74" s="86">
        <f t="shared" si="17"/>
        <v>-5.8869008853607463E-2</v>
      </c>
      <c r="AO74" s="86">
        <f t="shared" si="18"/>
        <v>-4.0239341549651142E-2</v>
      </c>
    </row>
    <row r="75" spans="1:41" x14ac:dyDescent="0.15">
      <c r="A75" s="41">
        <f>年报10送X筛选!N75</f>
        <v>71</v>
      </c>
      <c r="B75" s="41" t="str">
        <f>年报10送X筛选!O75</f>
        <v>300277.SZ</v>
      </c>
      <c r="C75" s="41" t="str">
        <f>年报10送X筛选!P75</f>
        <v>海联讯</v>
      </c>
      <c r="D75" s="46">
        <f>年报10送X筛选!Q75</f>
        <v>1.5</v>
      </c>
      <c r="E75" s="167" t="str">
        <f>IFERROR(VLOOKUP(B75,'2015年报与2016中报日期'!D:O,3,),"")</f>
        <v>2016-01-29</v>
      </c>
      <c r="F75" s="167" t="str">
        <f>IFERROR(VLOOKUP(B75,'2015年报与2016中报日期'!D:O,4,),"")</f>
        <v>2016-04-22</v>
      </c>
      <c r="G75" s="167" t="str">
        <f>IFERROR(VLOOKUP(B75,'2015年报与2016中报日期'!D:O,5,),"")</f>
        <v>2016-05-03</v>
      </c>
      <c r="H75" s="56">
        <v>52.5283932336581</v>
      </c>
      <c r="I75" s="56">
        <v>66.927669204759297</v>
      </c>
      <c r="J75" s="56">
        <v>78.641878134180004</v>
      </c>
      <c r="K75" s="62">
        <v>0.49713085234424081</v>
      </c>
      <c r="L75" s="62">
        <v>0.17502789307636157</v>
      </c>
      <c r="M75" s="62">
        <v>0.38521624574916991</v>
      </c>
      <c r="N75" s="62">
        <v>0.13744770772582959</v>
      </c>
      <c r="U75" s="60">
        <v>2737.6</v>
      </c>
      <c r="V75" s="61">
        <v>9418.2039999999997</v>
      </c>
      <c r="W75" s="61">
        <v>1994.0650000000001</v>
      </c>
      <c r="X75" s="61">
        <v>6272.9120000000003</v>
      </c>
      <c r="Y75" s="61">
        <v>2959.24</v>
      </c>
      <c r="Z75" s="61">
        <v>10151.76</v>
      </c>
      <c r="AA75" s="61">
        <v>2136.924</v>
      </c>
      <c r="AB75" s="61">
        <v>6611.6139999999996</v>
      </c>
      <c r="AC75" s="61">
        <v>2992.643</v>
      </c>
      <c r="AD75" s="61">
        <v>10441.92</v>
      </c>
      <c r="AE75" s="61">
        <v>2217.23</v>
      </c>
      <c r="AF75" s="61">
        <v>6812.1480000000001</v>
      </c>
      <c r="AG75" s="99"/>
      <c r="AH75" s="87">
        <f t="shared" si="11"/>
        <v>9.3162989479836478E-2</v>
      </c>
      <c r="AI75" s="87">
        <f t="shared" si="12"/>
        <v>0.10869545828482807</v>
      </c>
      <c r="AJ75" s="87">
        <f t="shared" si="13"/>
        <v>0.11191460659507091</v>
      </c>
      <c r="AK75" s="87">
        <f t="shared" si="14"/>
        <v>8.5962627883190423E-2</v>
      </c>
      <c r="AL75" s="86">
        <f t="shared" si="15"/>
        <v>1.1287695489382576E-2</v>
      </c>
      <c r="AM75" s="86">
        <f t="shared" si="16"/>
        <v>2.8582235986666316E-2</v>
      </c>
      <c r="AN75" s="86">
        <f t="shared" si="17"/>
        <v>3.7580185350531981E-2</v>
      </c>
      <c r="AO75" s="86">
        <f t="shared" si="18"/>
        <v>3.0330566787474478E-2</v>
      </c>
    </row>
    <row r="76" spans="1:41" x14ac:dyDescent="0.15">
      <c r="A76" s="41">
        <f>年报10送X筛选!N76</f>
        <v>72</v>
      </c>
      <c r="B76" s="41" t="str">
        <f>年报10送X筛选!O76</f>
        <v>300343.SZ</v>
      </c>
      <c r="C76" s="41" t="str">
        <f>年报10送X筛选!P76</f>
        <v>联创互联</v>
      </c>
      <c r="D76" s="46">
        <f>年报10送X筛选!Q76</f>
        <v>2.7</v>
      </c>
      <c r="E76" s="167" t="str">
        <f>IFERROR(VLOOKUP(B76,'2015年报与2016中报日期'!D:O,3,),"")</f>
        <v>2016-04-29</v>
      </c>
      <c r="F76" s="167" t="str">
        <f>IFERROR(VLOOKUP(B76,'2015年报与2016中报日期'!D:O,4,),"")</f>
        <v>2016-05-25</v>
      </c>
      <c r="G76" s="167" t="str">
        <f>IFERROR(VLOOKUP(B76,'2015年报与2016中报日期'!D:O,5,),"")</f>
        <v>2016-06-08</v>
      </c>
      <c r="H76" s="56">
        <v>180.78116168550201</v>
      </c>
      <c r="I76" s="56">
        <v>165.969686036746</v>
      </c>
      <c r="J76" s="56">
        <v>169.48244279141301</v>
      </c>
      <c r="K76" s="62">
        <v>-6.2499426316028117E-2</v>
      </c>
      <c r="L76" s="62">
        <v>2.1165050308580291E-2</v>
      </c>
      <c r="M76" s="62">
        <v>-8.4851849870281271E-2</v>
      </c>
      <c r="N76" s="62">
        <v>-3.6540001900775776E-2</v>
      </c>
      <c r="U76" s="60">
        <v>2938.3240000000001</v>
      </c>
      <c r="V76" s="61">
        <v>10141.540000000001</v>
      </c>
      <c r="W76" s="61">
        <v>2138.739</v>
      </c>
      <c r="X76" s="61">
        <v>6616.8280000000004</v>
      </c>
      <c r="Y76" s="61">
        <v>2815.0859999999998</v>
      </c>
      <c r="Z76" s="61">
        <v>9784.598</v>
      </c>
      <c r="AA76" s="61">
        <v>2067.2539999999999</v>
      </c>
      <c r="AB76" s="61">
        <v>6403.6220000000003</v>
      </c>
      <c r="AC76" s="61">
        <v>2927.1590000000001</v>
      </c>
      <c r="AD76" s="61">
        <v>10316.82</v>
      </c>
      <c r="AE76" s="61">
        <v>2186.5450000000001</v>
      </c>
      <c r="AF76" s="61">
        <v>6809.42</v>
      </c>
      <c r="AG76" s="99"/>
      <c r="AH76" s="87">
        <f t="shared" si="11"/>
        <v>-3.7997851836625296E-3</v>
      </c>
      <c r="AI76" s="87">
        <f t="shared" si="12"/>
        <v>1.7283371164537042E-2</v>
      </c>
      <c r="AJ76" s="87">
        <f t="shared" si="13"/>
        <v>2.2352423554253154E-2</v>
      </c>
      <c r="AK76" s="87">
        <f t="shared" si="14"/>
        <v>2.9106393577103651E-2</v>
      </c>
      <c r="AL76" s="86">
        <f t="shared" si="15"/>
        <v>3.9811572364041536E-2</v>
      </c>
      <c r="AM76" s="86">
        <f t="shared" si="16"/>
        <v>5.4393854504804384E-2</v>
      </c>
      <c r="AN76" s="86">
        <f t="shared" si="17"/>
        <v>5.7705052209356067E-2</v>
      </c>
      <c r="AO76" s="86">
        <f t="shared" si="18"/>
        <v>6.337007399874639E-2</v>
      </c>
    </row>
    <row r="77" spans="1:41" x14ac:dyDescent="0.15">
      <c r="A77" s="41">
        <f>年报10送X筛选!N77</f>
        <v>73</v>
      </c>
      <c r="B77" s="41" t="str">
        <f>年报10送X筛选!O77</f>
        <v>300359.SZ</v>
      </c>
      <c r="C77" s="41" t="str">
        <f>年报10送X筛选!P77</f>
        <v>全通教育</v>
      </c>
      <c r="D77" s="46">
        <f>年报10送X筛选!Q77</f>
        <v>1.5</v>
      </c>
      <c r="E77" s="167" t="str">
        <f>IFERROR(VLOOKUP(B77,'2015年报与2016中报日期'!D:O,3,),"")</f>
        <v>2016-04-12</v>
      </c>
      <c r="F77" s="167" t="str">
        <f>IFERROR(VLOOKUP(B77,'2015年报与2016中报日期'!D:O,4,),"")</f>
        <v>2016-05-04</v>
      </c>
      <c r="G77" s="167" t="str">
        <f>IFERROR(VLOOKUP(B77,'2015年报与2016中报日期'!D:O,5,),"")</f>
        <v>2016-05-17</v>
      </c>
      <c r="H77" s="56">
        <v>251.76038805127999</v>
      </c>
      <c r="I77" s="56">
        <v>231.04781045631401</v>
      </c>
      <c r="J77" s="56">
        <v>223.67160222136499</v>
      </c>
      <c r="K77" s="62">
        <v>-0.11156952071504478</v>
      </c>
      <c r="L77" s="62">
        <v>-3.1925029803923199E-2</v>
      </c>
      <c r="M77" s="62">
        <v>-3.0927422779341018E-2</v>
      </c>
      <c r="N77" s="62">
        <v>2.6680101407129952E-2</v>
      </c>
      <c r="U77" s="60">
        <v>3023.6460000000002</v>
      </c>
      <c r="V77" s="61">
        <v>10533.41</v>
      </c>
      <c r="W77" s="61">
        <v>2264.0160000000001</v>
      </c>
      <c r="X77" s="61">
        <v>6893.3140000000003</v>
      </c>
      <c r="Y77" s="61">
        <v>2991.2719999999999</v>
      </c>
      <c r="Z77" s="61">
        <v>10422.799999999999</v>
      </c>
      <c r="AA77" s="61">
        <v>2211.018</v>
      </c>
      <c r="AB77" s="61">
        <v>6804.8040000000001</v>
      </c>
      <c r="AC77" s="61">
        <v>2843.6840000000002</v>
      </c>
      <c r="AD77" s="61">
        <v>9908.7919999999995</v>
      </c>
      <c r="AE77" s="61">
        <v>2081.4409999999998</v>
      </c>
      <c r="AF77" s="61">
        <v>6505.0230000000001</v>
      </c>
      <c r="AG77" s="99"/>
      <c r="AH77" s="87">
        <f t="shared" si="11"/>
        <v>-5.951821079584052E-2</v>
      </c>
      <c r="AI77" s="87">
        <f t="shared" si="12"/>
        <v>-5.9298745610395942E-2</v>
      </c>
      <c r="AJ77" s="87">
        <f t="shared" si="13"/>
        <v>-8.064209793570376E-2</v>
      </c>
      <c r="AK77" s="87">
        <f t="shared" si="14"/>
        <v>-5.6328639606436082E-2</v>
      </c>
      <c r="AL77" s="86">
        <f t="shared" si="15"/>
        <v>-4.9339545183453626E-2</v>
      </c>
      <c r="AM77" s="86">
        <f t="shared" si="16"/>
        <v>-4.9315730897647403E-2</v>
      </c>
      <c r="AN77" s="86">
        <f t="shared" si="17"/>
        <v>-5.8605131211053152E-2</v>
      </c>
      <c r="AO77" s="86">
        <f t="shared" si="18"/>
        <v>-4.4054318096450662E-2</v>
      </c>
    </row>
    <row r="78" spans="1:41" x14ac:dyDescent="0.15">
      <c r="A78" s="41">
        <f>年报10送X筛选!N78</f>
        <v>74</v>
      </c>
      <c r="B78" s="41" t="str">
        <f>年报10送X筛选!O78</f>
        <v>300362.SZ</v>
      </c>
      <c r="C78" s="41" t="str">
        <f>年报10送X筛选!P78</f>
        <v>天翔环境</v>
      </c>
      <c r="D78" s="46">
        <f>年报10送X筛选!Q78</f>
        <v>1.9405825999999999</v>
      </c>
      <c r="E78" s="167" t="str">
        <f>IFERROR(VLOOKUP(B78,'2015年报与2016中报日期'!D:O,3,),"")</f>
        <v>2015-12-24</v>
      </c>
      <c r="F78" s="167" t="str">
        <f>IFERROR(VLOOKUP(B78,'2015年报与2016中报日期'!D:O,4,),"")</f>
        <v>2016-05-17</v>
      </c>
      <c r="G78" s="167" t="str">
        <f>IFERROR(VLOOKUP(B78,'2015年报与2016中报日期'!D:O,5,),"")</f>
        <v>2016-07-15</v>
      </c>
      <c r="H78" s="56">
        <v>53.105497839371303</v>
      </c>
      <c r="I78" s="56">
        <v>57.9736701403559</v>
      </c>
      <c r="J78" s="56">
        <v>57.9736701403559</v>
      </c>
      <c r="K78" s="62">
        <v>9.166983643971105E-2</v>
      </c>
      <c r="L78" s="62">
        <v>0</v>
      </c>
      <c r="M78" s="62">
        <v>0.2819551950873872</v>
      </c>
      <c r="N78" s="62">
        <v>-8.7604212658441982E-2</v>
      </c>
      <c r="U78" s="60">
        <v>3612.4850000000001</v>
      </c>
      <c r="V78" s="61">
        <v>12932.37</v>
      </c>
      <c r="W78" s="61">
        <v>2795.78</v>
      </c>
      <c r="X78" s="61">
        <v>8517.3410000000003</v>
      </c>
      <c r="Y78" s="61">
        <v>2843.6840000000002</v>
      </c>
      <c r="Z78" s="61">
        <v>9908.7919999999995</v>
      </c>
      <c r="AA78" s="61">
        <v>2081.4409999999998</v>
      </c>
      <c r="AB78" s="61">
        <v>6505.0230000000001</v>
      </c>
      <c r="AC78" s="61">
        <v>3054.2959999999998</v>
      </c>
      <c r="AD78" s="61">
        <v>10823.21</v>
      </c>
      <c r="AE78" s="61">
        <v>2263.7840000000001</v>
      </c>
      <c r="AF78" s="61">
        <v>7093.0119999999997</v>
      </c>
      <c r="AG78" s="99"/>
      <c r="AH78" s="87">
        <f t="shared" si="11"/>
        <v>-0.15451662775070352</v>
      </c>
      <c r="AI78" s="87">
        <f t="shared" si="12"/>
        <v>-0.16309152924019354</v>
      </c>
      <c r="AJ78" s="87">
        <f t="shared" si="13"/>
        <v>-0.19028535864767615</v>
      </c>
      <c r="AK78" s="87">
        <f t="shared" si="14"/>
        <v>-0.16722695498512985</v>
      </c>
      <c r="AL78" s="86">
        <f t="shared" si="15"/>
        <v>7.406308155195851E-2</v>
      </c>
      <c r="AM78" s="86">
        <f t="shared" si="16"/>
        <v>9.22834993407875E-2</v>
      </c>
      <c r="AN78" s="86">
        <f t="shared" si="17"/>
        <v>8.7604212658441982E-2</v>
      </c>
      <c r="AO78" s="86">
        <f t="shared" si="18"/>
        <v>9.0389995546518387E-2</v>
      </c>
    </row>
    <row r="79" spans="1:41" x14ac:dyDescent="0.15">
      <c r="A79" s="41">
        <f>年报10送X筛选!N79</f>
        <v>75</v>
      </c>
      <c r="B79" s="41" t="str">
        <f>年报10送X筛选!O79</f>
        <v>300367.SZ</v>
      </c>
      <c r="C79" s="41" t="str">
        <f>年报10送X筛选!P79</f>
        <v>东方网力</v>
      </c>
      <c r="D79" s="46">
        <f>年报10送X筛选!Q79</f>
        <v>1.5</v>
      </c>
      <c r="E79" s="167" t="str">
        <f>IFERROR(VLOOKUP(B79,'2015年报与2016中报日期'!D:O,3,),"")</f>
        <v>2016-02-03</v>
      </c>
      <c r="F79" s="167" t="str">
        <f>IFERROR(VLOOKUP(B79,'2015年报与2016中报日期'!D:O,4,),"")</f>
        <v>2016-02-23</v>
      </c>
      <c r="G79" s="167" t="str">
        <f>IFERROR(VLOOKUP(B79,'2015年报与2016中报日期'!D:O,5,),"")</f>
        <v>2016-03-11</v>
      </c>
      <c r="H79" s="56">
        <v>294.68116082598601</v>
      </c>
      <c r="I79" s="56">
        <v>343.29352919353801</v>
      </c>
      <c r="J79" s="56">
        <v>312.56671896605798</v>
      </c>
      <c r="K79" s="62">
        <v>6.0694610031869933E-2</v>
      </c>
      <c r="L79" s="62">
        <v>-8.9505940585781429E-2</v>
      </c>
      <c r="M79" s="62">
        <v>0.13514667036347272</v>
      </c>
      <c r="N79" s="62">
        <v>3.8191897086588877E-2</v>
      </c>
      <c r="U79" s="60">
        <v>2739.2469999999998</v>
      </c>
      <c r="V79" s="61">
        <v>9638.8739999999998</v>
      </c>
      <c r="W79" s="61">
        <v>2090.5129999999999</v>
      </c>
      <c r="X79" s="61">
        <v>6398.5240000000003</v>
      </c>
      <c r="Y79" s="61">
        <v>2903.3310000000001</v>
      </c>
      <c r="Z79" s="61">
        <v>10299.67</v>
      </c>
      <c r="AA79" s="61">
        <v>2218.1190000000001</v>
      </c>
      <c r="AB79" s="61">
        <v>6798.5820000000003</v>
      </c>
      <c r="AC79" s="61">
        <v>2810.3069999999998</v>
      </c>
      <c r="AD79" s="61">
        <v>9363.4050000000007</v>
      </c>
      <c r="AE79" s="61">
        <v>1934.87</v>
      </c>
      <c r="AF79" s="61">
        <v>6140.8419999999996</v>
      </c>
      <c r="AG79" s="99"/>
      <c r="AH79" s="87">
        <f t="shared" si="11"/>
        <v>2.5941435730330253E-2</v>
      </c>
      <c r="AI79" s="87">
        <f t="shared" si="12"/>
        <v>-2.8578960571535528E-2</v>
      </c>
      <c r="AJ79" s="87">
        <f t="shared" si="13"/>
        <v>-7.4452060331602787E-2</v>
      </c>
      <c r="AK79" s="87">
        <f t="shared" si="14"/>
        <v>-4.0272100253121002E-2</v>
      </c>
      <c r="AL79" s="86">
        <f t="shared" si="15"/>
        <v>-3.2040439068091175E-2</v>
      </c>
      <c r="AM79" s="86">
        <f t="shared" si="16"/>
        <v>-9.0902426970961181E-2</v>
      </c>
      <c r="AN79" s="86">
        <f t="shared" si="17"/>
        <v>-0.12769783767237031</v>
      </c>
      <c r="AO79" s="86">
        <f t="shared" si="18"/>
        <v>-9.6746645109230256E-2</v>
      </c>
    </row>
    <row r="80" spans="1:41" x14ac:dyDescent="0.15">
      <c r="A80" s="41">
        <f>年报10送X筛选!N80</f>
        <v>76</v>
      </c>
      <c r="B80" s="41" t="str">
        <f>年报10送X筛选!O80</f>
        <v>300390.SZ</v>
      </c>
      <c r="C80" s="41" t="str">
        <f>年报10送X筛选!P80</f>
        <v>天华超净</v>
      </c>
      <c r="D80" s="46">
        <f>年报10送X筛选!Q80</f>
        <v>1.5</v>
      </c>
      <c r="E80" s="167" t="str">
        <f>IFERROR(VLOOKUP(B80,'2015年报与2016中报日期'!D:O,3,),"")</f>
        <v>2015-12-28</v>
      </c>
      <c r="F80" s="167" t="str">
        <f>IFERROR(VLOOKUP(B80,'2015年报与2016中报日期'!D:O,4,),"")</f>
        <v>2016-04-20</v>
      </c>
      <c r="G80" s="167" t="str">
        <f>IFERROR(VLOOKUP(B80,'2015年报与2016中报日期'!D:O,5,),"")</f>
        <v>2016-04-29</v>
      </c>
      <c r="H80" s="56">
        <v>68.452530364372507</v>
      </c>
      <c r="I80" s="56">
        <v>49.5560728744939</v>
      </c>
      <c r="J80" s="56">
        <v>50.515045248868802</v>
      </c>
      <c r="K80" s="62">
        <v>-0.26204268885346604</v>
      </c>
      <c r="L80" s="62">
        <v>1.9351258458344844E-2</v>
      </c>
      <c r="M80" s="62">
        <v>-4.3892708137066583E-2</v>
      </c>
      <c r="N80" s="62">
        <v>2.238122388410857E-2</v>
      </c>
      <c r="U80" s="60">
        <v>3533.779</v>
      </c>
      <c r="V80" s="61">
        <v>12686.34</v>
      </c>
      <c r="W80" s="61">
        <v>2735.4850000000001</v>
      </c>
      <c r="X80" s="61">
        <v>8392.6749999999993</v>
      </c>
      <c r="Y80" s="61">
        <v>2972.5839999999998</v>
      </c>
      <c r="Z80" s="61">
        <v>10164.74</v>
      </c>
      <c r="AA80" s="61">
        <v>2145.239</v>
      </c>
      <c r="AB80" s="61">
        <v>6620.6589999999997</v>
      </c>
      <c r="AC80" s="61">
        <v>2938.3240000000001</v>
      </c>
      <c r="AD80" s="61">
        <v>10141.540000000001</v>
      </c>
      <c r="AE80" s="61">
        <v>2138.739</v>
      </c>
      <c r="AF80" s="61">
        <v>6616.8280000000004</v>
      </c>
      <c r="AG80" s="99"/>
      <c r="AH80" s="87">
        <f t="shared" si="11"/>
        <v>-0.16850374627275788</v>
      </c>
      <c r="AI80" s="87">
        <f t="shared" si="12"/>
        <v>-0.20059370945442101</v>
      </c>
      <c r="AJ80" s="87">
        <f t="shared" si="13"/>
        <v>-0.21814998071639946</v>
      </c>
      <c r="AK80" s="87">
        <f t="shared" si="14"/>
        <v>-0.21159487291000767</v>
      </c>
      <c r="AL80" s="86">
        <f t="shared" si="15"/>
        <v>-1.1525326113576484E-2</v>
      </c>
      <c r="AM80" s="86">
        <f t="shared" si="16"/>
        <v>-2.282399746574848E-3</v>
      </c>
      <c r="AN80" s="86">
        <f t="shared" si="17"/>
        <v>-3.0299654257637254E-3</v>
      </c>
      <c r="AO80" s="86">
        <f t="shared" si="18"/>
        <v>-5.7864330423895716E-4</v>
      </c>
    </row>
    <row r="81" spans="1:41" x14ac:dyDescent="0.15">
      <c r="A81" s="41">
        <f>年报10送X筛选!N81</f>
        <v>77</v>
      </c>
      <c r="B81" s="41" t="str">
        <f>年报10送X筛选!O81</f>
        <v>300394.SZ</v>
      </c>
      <c r="C81" s="41" t="str">
        <f>年报10送X筛选!P81</f>
        <v>天孚通信</v>
      </c>
      <c r="D81" s="46">
        <f>年报10送X筛选!Q81</f>
        <v>1.5</v>
      </c>
      <c r="E81" s="167" t="str">
        <f>IFERROR(VLOOKUP(B81,'2015年报与2016中报日期'!D:O,3,),"")</f>
        <v>2016-04-12</v>
      </c>
      <c r="F81" s="167" t="str">
        <f>IFERROR(VLOOKUP(B81,'2015年报与2016中报日期'!D:O,4,),"")</f>
        <v>2016-05-10</v>
      </c>
      <c r="G81" s="167" t="str">
        <f>IFERROR(VLOOKUP(B81,'2015年报与2016中报日期'!D:O,5,),"")</f>
        <v>2016-05-19</v>
      </c>
      <c r="H81" s="56">
        <v>91.998088370665897</v>
      </c>
      <c r="I81" s="56">
        <v>88.801825713409002</v>
      </c>
      <c r="J81" s="56">
        <v>81.3313111766291</v>
      </c>
      <c r="K81" s="62">
        <v>-0.11594563955567971</v>
      </c>
      <c r="L81" s="62">
        <v>-8.4125686344440287E-2</v>
      </c>
      <c r="M81" s="62">
        <v>-1.5852265657262055E-2</v>
      </c>
      <c r="N81" s="62">
        <v>-7.5938158414158075E-2</v>
      </c>
      <c r="U81" s="60">
        <v>3023.6460000000002</v>
      </c>
      <c r="V81" s="61">
        <v>10533.41</v>
      </c>
      <c r="W81" s="61">
        <v>2264.0160000000001</v>
      </c>
      <c r="X81" s="61">
        <v>6893.3140000000003</v>
      </c>
      <c r="Y81" s="61">
        <v>2832.5909999999999</v>
      </c>
      <c r="Z81" s="61">
        <v>9793.2139999999999</v>
      </c>
      <c r="AA81" s="61">
        <v>2054.2220000000002</v>
      </c>
      <c r="AB81" s="61">
        <v>6400.16</v>
      </c>
      <c r="AC81" s="61">
        <v>2806.9059999999999</v>
      </c>
      <c r="AD81" s="61">
        <v>9733.7360000000008</v>
      </c>
      <c r="AE81" s="61">
        <v>2037.403</v>
      </c>
      <c r="AF81" s="61">
        <v>6379.4620000000004</v>
      </c>
      <c r="AG81" s="99"/>
      <c r="AH81" s="87">
        <f t="shared" si="11"/>
        <v>-7.1681671730090213E-2</v>
      </c>
      <c r="AI81" s="87">
        <f t="shared" si="12"/>
        <v>-7.591786515477883E-2</v>
      </c>
      <c r="AJ81" s="87">
        <f t="shared" si="13"/>
        <v>-0.10009337389841766</v>
      </c>
      <c r="AK81" s="87">
        <f t="shared" si="14"/>
        <v>-7.4543535953824236E-2</v>
      </c>
      <c r="AL81" s="86">
        <f t="shared" si="15"/>
        <v>-9.0676698471470196E-3</v>
      </c>
      <c r="AM81" s="86">
        <f t="shared" si="16"/>
        <v>-6.0733891856135092E-3</v>
      </c>
      <c r="AN81" s="86">
        <f t="shared" si="17"/>
        <v>-8.1875279302822124E-3</v>
      </c>
      <c r="AO81" s="86">
        <f t="shared" si="18"/>
        <v>-3.2339816504586283E-3</v>
      </c>
    </row>
    <row r="82" spans="1:41" x14ac:dyDescent="0.15">
      <c r="A82" s="41">
        <f>年报10送X筛选!N82</f>
        <v>78</v>
      </c>
      <c r="B82" s="41" t="str">
        <f>年报10送X筛选!O82</f>
        <v>300419.SZ</v>
      </c>
      <c r="C82" s="41" t="str">
        <f>年报10送X筛选!P82</f>
        <v>浩丰科技</v>
      </c>
      <c r="D82" s="46">
        <f>年报10送X筛选!Q82</f>
        <v>2.8</v>
      </c>
      <c r="E82" s="167" t="str">
        <f>IFERROR(VLOOKUP(B82,'2015年报与2016中报日期'!D:O,3,),"")</f>
        <v>2016-03-31</v>
      </c>
      <c r="F82" s="167" t="str">
        <f>IFERROR(VLOOKUP(B82,'2015年报与2016中报日期'!D:O,4,),"")</f>
        <v>2016-04-20</v>
      </c>
      <c r="G82" s="167" t="str">
        <f>IFERROR(VLOOKUP(B82,'2015年报与2016中报日期'!D:O,5,),"")</f>
        <v>2016-04-29</v>
      </c>
      <c r="H82" s="56">
        <v>178.12803909336699</v>
      </c>
      <c r="I82" s="56">
        <v>204.1596735288</v>
      </c>
      <c r="J82" s="56">
        <v>180.99365918866701</v>
      </c>
      <c r="K82" s="62">
        <v>1.60874172863823E-2</v>
      </c>
      <c r="L82" s="62">
        <v>-0.11347007927530339</v>
      </c>
      <c r="M82" s="62">
        <v>6.0562073340166278E-2</v>
      </c>
      <c r="N82" s="62">
        <v>-0.11044011384953967</v>
      </c>
      <c r="U82" s="60">
        <v>3003.915</v>
      </c>
      <c r="V82" s="61">
        <v>10455.370000000001</v>
      </c>
      <c r="W82" s="61">
        <v>2238.2860000000001</v>
      </c>
      <c r="X82" s="61">
        <v>6864.8010000000004</v>
      </c>
      <c r="Y82" s="61">
        <v>2972.5839999999998</v>
      </c>
      <c r="Z82" s="61">
        <v>10164.74</v>
      </c>
      <c r="AA82" s="61">
        <v>2145.239</v>
      </c>
      <c r="AB82" s="61">
        <v>6620.6589999999997</v>
      </c>
      <c r="AC82" s="61">
        <v>2938.3240000000001</v>
      </c>
      <c r="AD82" s="61">
        <v>10141.540000000001</v>
      </c>
      <c r="AE82" s="61">
        <v>2138.739</v>
      </c>
      <c r="AF82" s="61">
        <v>6616.8280000000004</v>
      </c>
      <c r="AG82" s="99"/>
      <c r="AH82" s="87">
        <f t="shared" si="11"/>
        <v>-2.1835171767510042E-2</v>
      </c>
      <c r="AI82" s="87">
        <f t="shared" si="12"/>
        <v>-3.0016154378085136E-2</v>
      </c>
      <c r="AJ82" s="87">
        <f t="shared" si="13"/>
        <v>-4.4474656053783979E-2</v>
      </c>
      <c r="AK82" s="87">
        <f t="shared" si="14"/>
        <v>-3.6122387233074926E-2</v>
      </c>
      <c r="AL82" s="86">
        <f t="shared" si="15"/>
        <v>-1.1525326113576484E-2</v>
      </c>
      <c r="AM82" s="86">
        <f t="shared" si="16"/>
        <v>-2.282399746574848E-3</v>
      </c>
      <c r="AN82" s="86">
        <f t="shared" si="17"/>
        <v>-3.0299654257637254E-3</v>
      </c>
      <c r="AO82" s="86">
        <f t="shared" si="18"/>
        <v>-5.7864330423895716E-4</v>
      </c>
    </row>
    <row r="83" spans="1:41" x14ac:dyDescent="0.15">
      <c r="A83" s="41">
        <f>年报10送X筛选!N83</f>
        <v>79</v>
      </c>
      <c r="B83" s="41" t="str">
        <f>年报10送X筛选!O83</f>
        <v>300420.SZ</v>
      </c>
      <c r="C83" s="41" t="str">
        <f>年报10送X筛选!P83</f>
        <v>五洋科技</v>
      </c>
      <c r="D83" s="46">
        <f>年报10送X筛选!Q83</f>
        <v>1.5</v>
      </c>
      <c r="E83" s="167" t="str">
        <f>IFERROR(VLOOKUP(B83,'2015年报与2016中报日期'!D:O,3,),"")</f>
        <v>2016-06-08</v>
      </c>
      <c r="F83" s="167" t="str">
        <f>IFERROR(VLOOKUP(B83,'2015年报与2016中报日期'!D:O,4,),"")</f>
        <v>2016-06-24</v>
      </c>
      <c r="G83" s="167" t="str">
        <f>IFERROR(VLOOKUP(B83,'2015年报与2016中报日期'!D:O,5,),"")</f>
        <v>2016-07-08</v>
      </c>
      <c r="H83" s="56">
        <v>65.2037617554859</v>
      </c>
      <c r="I83" s="56">
        <v>59.536050156739798</v>
      </c>
      <c r="J83" s="56">
        <v>69.120995122537494</v>
      </c>
      <c r="K83" s="62">
        <v>6.0076800196608549E-2</v>
      </c>
      <c r="L83" s="62">
        <v>0.16099396820184642</v>
      </c>
      <c r="M83" s="62">
        <v>3.608552629188666E-2</v>
      </c>
      <c r="N83" s="62">
        <v>0.10851684274382656</v>
      </c>
      <c r="U83" s="60">
        <v>2927.1590000000001</v>
      </c>
      <c r="V83" s="61">
        <v>10316.82</v>
      </c>
      <c r="W83" s="61">
        <v>2186.5450000000001</v>
      </c>
      <c r="X83" s="61">
        <v>6809.42</v>
      </c>
      <c r="Y83" s="61">
        <v>2854.2860000000001</v>
      </c>
      <c r="Z83" s="61">
        <v>10147.709999999999</v>
      </c>
      <c r="AA83" s="61">
        <v>2127.3649999999998</v>
      </c>
      <c r="AB83" s="61">
        <v>6658.7039999999997</v>
      </c>
      <c r="AC83" s="61">
        <v>2988.0940000000001</v>
      </c>
      <c r="AD83" s="61">
        <v>10611.8</v>
      </c>
      <c r="AE83" s="61">
        <v>2239.0030000000002</v>
      </c>
      <c r="AF83" s="61">
        <v>6987.6989999999996</v>
      </c>
      <c r="AG83" s="99"/>
      <c r="AH83" s="87">
        <f t="shared" si="11"/>
        <v>2.0817113112065355E-2</v>
      </c>
      <c r="AI83" s="87">
        <f t="shared" si="12"/>
        <v>2.8592143703195294E-2</v>
      </c>
      <c r="AJ83" s="87">
        <f t="shared" si="13"/>
        <v>2.3991273904721888E-2</v>
      </c>
      <c r="AK83" s="87">
        <f t="shared" si="14"/>
        <v>2.6181231294295282E-2</v>
      </c>
      <c r="AL83" s="86">
        <f t="shared" si="15"/>
        <v>4.6879674987019504E-2</v>
      </c>
      <c r="AM83" s="86">
        <f t="shared" si="16"/>
        <v>4.5733470901316631E-2</v>
      </c>
      <c r="AN83" s="86">
        <f t="shared" si="17"/>
        <v>5.2477125458019858E-2</v>
      </c>
      <c r="AO83" s="86">
        <f t="shared" si="18"/>
        <v>4.9408263229601346E-2</v>
      </c>
    </row>
    <row r="84" spans="1:41" x14ac:dyDescent="0.15">
      <c r="A84" s="41">
        <f>年报10送X筛选!N84</f>
        <v>80</v>
      </c>
      <c r="B84" s="41" t="str">
        <f>年报10送X筛选!O84</f>
        <v>300427.SZ</v>
      </c>
      <c r="C84" s="41" t="str">
        <f>年报10送X筛选!P84</f>
        <v>红相电力</v>
      </c>
      <c r="D84" s="46">
        <f>年报10送X筛选!Q84</f>
        <v>2.2000000000000002</v>
      </c>
      <c r="E84" s="167" t="str">
        <f>IFERROR(VLOOKUP(B84,'2015年报与2016中报日期'!D:O,3,),"")</f>
        <v>2016-01-27</v>
      </c>
      <c r="F84" s="167" t="str">
        <f>IFERROR(VLOOKUP(B84,'2015年报与2016中报日期'!D:O,4,),"")</f>
        <v>2016-05-05</v>
      </c>
      <c r="G84" s="167" t="str">
        <f>IFERROR(VLOOKUP(B84,'2015年报与2016中报日期'!D:O,5,),"")</f>
        <v>2016-05-18</v>
      </c>
      <c r="H84" s="56">
        <v>58.653329196400897</v>
      </c>
      <c r="I84" s="56">
        <v>67.889047471300003</v>
      </c>
      <c r="J84" s="56">
        <v>57.117470211254201</v>
      </c>
      <c r="K84" s="62">
        <v>-2.6185367585936481E-2</v>
      </c>
      <c r="L84" s="62">
        <v>-0.15866443353177806</v>
      </c>
      <c r="M84" s="62">
        <v>-3.7705469314877949E-2</v>
      </c>
      <c r="N84" s="62">
        <v>-6.7113038469966524E-2</v>
      </c>
      <c r="U84" s="60">
        <v>2735.558</v>
      </c>
      <c r="V84" s="61">
        <v>9422.43</v>
      </c>
      <c r="W84" s="61">
        <v>1997.4649999999999</v>
      </c>
      <c r="X84" s="61">
        <v>6256.0749999999998</v>
      </c>
      <c r="Y84" s="61">
        <v>2997.8420000000001</v>
      </c>
      <c r="Z84" s="61">
        <v>10474.01</v>
      </c>
      <c r="AA84" s="61">
        <v>2224.0949999999998</v>
      </c>
      <c r="AB84" s="61">
        <v>6825.51</v>
      </c>
      <c r="AC84" s="61">
        <v>2807.5140000000001</v>
      </c>
      <c r="AD84" s="61">
        <v>9694.777</v>
      </c>
      <c r="AE84" s="61">
        <v>2020.4760000000001</v>
      </c>
      <c r="AF84" s="61">
        <v>6366.701</v>
      </c>
      <c r="AG84" s="99"/>
      <c r="AH84" s="87">
        <f t="shared" si="11"/>
        <v>2.6303956998901201E-2</v>
      </c>
      <c r="AI84" s="87">
        <f t="shared" si="12"/>
        <v>2.890411496821943E-2</v>
      </c>
      <c r="AJ84" s="87">
        <f t="shared" si="13"/>
        <v>1.1520101728941468E-2</v>
      </c>
      <c r="AK84" s="87">
        <f t="shared" si="14"/>
        <v>1.7682972151069176E-2</v>
      </c>
      <c r="AL84" s="86">
        <f t="shared" si="15"/>
        <v>-6.3488335942988305E-2</v>
      </c>
      <c r="AM84" s="86">
        <f t="shared" si="16"/>
        <v>-7.4396816501034468E-2</v>
      </c>
      <c r="AN84" s="86">
        <f t="shared" si="17"/>
        <v>-9.1551395061811536E-2</v>
      </c>
      <c r="AO84" s="86">
        <f t="shared" si="18"/>
        <v>-6.721973889130628E-2</v>
      </c>
    </row>
    <row r="85" spans="1:41" x14ac:dyDescent="0.15">
      <c r="A85" s="41">
        <f>年报10送X筛选!N85</f>
        <v>81</v>
      </c>
      <c r="B85" s="41" t="str">
        <f>年报10送X筛选!O85</f>
        <v>300433.SZ</v>
      </c>
      <c r="C85" s="41" t="str">
        <f>年报10送X筛选!P85</f>
        <v>蓝思科技</v>
      </c>
      <c r="D85" s="46">
        <f>年报10送X筛选!Q85</f>
        <v>2</v>
      </c>
      <c r="E85" s="167" t="str">
        <f>IFERROR(VLOOKUP(B85,'2015年报与2016中报日期'!D:O,3,),"")</f>
        <v>2016-04-23</v>
      </c>
      <c r="F85" s="167" t="str">
        <f>IFERROR(VLOOKUP(B85,'2015年报与2016中报日期'!D:O,4,),"")</f>
        <v>2016-05-17</v>
      </c>
      <c r="G85" s="167" t="str">
        <f>IFERROR(VLOOKUP(B85,'2015年报与2016中报日期'!D:O,5,),"")</f>
        <v>2016-06-21</v>
      </c>
      <c r="H85" s="56">
        <v>66.66</v>
      </c>
      <c r="I85" s="56">
        <v>72.540000000000006</v>
      </c>
      <c r="J85" s="56">
        <v>86.376842105263194</v>
      </c>
      <c r="K85" s="62">
        <v>0.29578220979992786</v>
      </c>
      <c r="L85" s="62">
        <v>0.19074775441498737</v>
      </c>
      <c r="M85" s="62">
        <v>0.3168044829364548</v>
      </c>
      <c r="N85" s="62">
        <v>0.18567434613678002</v>
      </c>
      <c r="U85" s="60">
        <v>2959.24</v>
      </c>
      <c r="V85" s="61">
        <v>10151.76</v>
      </c>
      <c r="W85" s="61">
        <v>2136.924</v>
      </c>
      <c r="X85" s="61">
        <v>6611.6139999999996</v>
      </c>
      <c r="Y85" s="61">
        <v>2843.6840000000002</v>
      </c>
      <c r="Z85" s="61">
        <v>9908.7919999999995</v>
      </c>
      <c r="AA85" s="61">
        <v>2081.4409999999998</v>
      </c>
      <c r="AB85" s="61">
        <v>6505.0230000000001</v>
      </c>
      <c r="AC85" s="61">
        <v>2878.558</v>
      </c>
      <c r="AD85" s="61">
        <v>10131.86</v>
      </c>
      <c r="AE85" s="61">
        <v>2092.0010000000002</v>
      </c>
      <c r="AF85" s="61">
        <v>6698.009</v>
      </c>
      <c r="AG85" s="99"/>
      <c r="AH85" s="87">
        <f t="shared" si="11"/>
        <v>-2.7264432759762536E-2</v>
      </c>
      <c r="AI85" s="87">
        <f t="shared" si="12"/>
        <v>-1.9602512273733108E-3</v>
      </c>
      <c r="AJ85" s="87">
        <f t="shared" si="13"/>
        <v>-2.1022273136526937E-2</v>
      </c>
      <c r="AK85" s="87">
        <f t="shared" si="14"/>
        <v>1.3067157278086716E-2</v>
      </c>
      <c r="AL85" s="86">
        <f t="shared" si="15"/>
        <v>1.2263669240323294E-2</v>
      </c>
      <c r="AM85" s="86">
        <f t="shared" si="16"/>
        <v>2.2512128622742322E-2</v>
      </c>
      <c r="AN85" s="86">
        <f t="shared" si="17"/>
        <v>5.0734082782073475E-3</v>
      </c>
      <c r="AO85" s="86">
        <f t="shared" si="18"/>
        <v>2.9667227925251005E-2</v>
      </c>
    </row>
    <row r="86" spans="1:41" x14ac:dyDescent="0.15">
      <c r="A86" s="41">
        <f>年报10送X筛选!N86</f>
        <v>82</v>
      </c>
      <c r="B86" s="41" t="str">
        <f>年报10送X筛选!O86</f>
        <v>300435.SZ</v>
      </c>
      <c r="C86" s="41" t="str">
        <f>年报10送X筛选!P86</f>
        <v>中泰股份</v>
      </c>
      <c r="D86" s="46">
        <f>年报10送X筛选!Q86</f>
        <v>2</v>
      </c>
      <c r="E86" s="167" t="str">
        <f>IFERROR(VLOOKUP(B86,'2015年报与2016中报日期'!D:O,3,),"")</f>
        <v>2015-12-24</v>
      </c>
      <c r="F86" s="167" t="str">
        <f>IFERROR(VLOOKUP(B86,'2015年报与2016中报日期'!D:O,4,),"")</f>
        <v>2016-05-07</v>
      </c>
      <c r="G86" s="167" t="str">
        <f>IFERROR(VLOOKUP(B86,'2015年报与2016中报日期'!D:O,5,),"")</f>
        <v>2016-05-16</v>
      </c>
      <c r="H86" s="56">
        <v>78.865942791040098</v>
      </c>
      <c r="I86" s="56">
        <v>77.363734356924994</v>
      </c>
      <c r="J86" s="56">
        <v>63.793139880098501</v>
      </c>
      <c r="K86" s="62">
        <v>-0.19111928897975472</v>
      </c>
      <c r="L86" s="62">
        <v>-0.17541286740654549</v>
      </c>
      <c r="M86" s="62">
        <v>7.2822437479408753E-2</v>
      </c>
      <c r="N86" s="62">
        <v>-0.14190863998527714</v>
      </c>
      <c r="U86" s="60">
        <v>3612.4850000000001</v>
      </c>
      <c r="V86" s="61">
        <v>12932.37</v>
      </c>
      <c r="W86" s="61">
        <v>2795.78</v>
      </c>
      <c r="X86" s="61">
        <v>8517.3410000000003</v>
      </c>
      <c r="Y86" s="61">
        <v>2913.248</v>
      </c>
      <c r="Z86" s="61">
        <v>10100.540000000001</v>
      </c>
      <c r="AA86" s="61">
        <v>2129.194</v>
      </c>
      <c r="AB86" s="61">
        <v>6563.6170000000002</v>
      </c>
      <c r="AC86" s="61">
        <v>2850.8620000000001</v>
      </c>
      <c r="AD86" s="61">
        <v>9910.0820000000003</v>
      </c>
      <c r="AE86" s="61">
        <v>2057.857</v>
      </c>
      <c r="AF86" s="61">
        <v>6512.5290000000005</v>
      </c>
      <c r="AG86" s="99"/>
      <c r="AH86" s="87">
        <f t="shared" si="11"/>
        <v>-0.21083077161566066</v>
      </c>
      <c r="AI86" s="87">
        <f t="shared" si="12"/>
        <v>-0.23369946885219028</v>
      </c>
      <c r="AJ86" s="87">
        <f t="shared" si="13"/>
        <v>-0.26394172645916347</v>
      </c>
      <c r="AK86" s="87">
        <f t="shared" si="14"/>
        <v>-0.23538003233638294</v>
      </c>
      <c r="AL86" s="86">
        <f t="shared" si="15"/>
        <v>-2.1414586056525242E-2</v>
      </c>
      <c r="AM86" s="86">
        <f t="shared" si="16"/>
        <v>-1.8856219568458732E-2</v>
      </c>
      <c r="AN86" s="86">
        <f t="shared" si="17"/>
        <v>-3.3504227421268351E-2</v>
      </c>
      <c r="AO86" s="86">
        <f t="shared" si="18"/>
        <v>-7.7835132671513207E-3</v>
      </c>
    </row>
    <row r="87" spans="1:41" x14ac:dyDescent="0.15">
      <c r="A87" s="41">
        <f>年报10送X筛选!N87</f>
        <v>83</v>
      </c>
      <c r="B87" s="41" t="str">
        <f>年报10送X筛选!O87</f>
        <v>300437.SZ</v>
      </c>
      <c r="C87" s="41" t="str">
        <f>年报10送X筛选!P87</f>
        <v>清水源</v>
      </c>
      <c r="D87" s="46">
        <f>年报10送X筛选!Q87</f>
        <v>1.8</v>
      </c>
      <c r="E87" s="167" t="str">
        <f>IFERROR(VLOOKUP(B87,'2015年报与2016中报日期'!D:O,3,),"")</f>
        <v>2016-02-19</v>
      </c>
      <c r="F87" s="167" t="str">
        <f>IFERROR(VLOOKUP(B87,'2015年报与2016中报日期'!D:O,4,),"")</f>
        <v>2016-03-11</v>
      </c>
      <c r="G87" s="167" t="str">
        <f>IFERROR(VLOOKUP(B87,'2015年报与2016中报日期'!D:O,5,),"")</f>
        <v>2016-04-01</v>
      </c>
      <c r="H87" s="56">
        <v>105.77</v>
      </c>
      <c r="I87" s="56">
        <v>105.77</v>
      </c>
      <c r="J87" s="56">
        <v>105.77</v>
      </c>
      <c r="K87" s="62">
        <v>0</v>
      </c>
      <c r="L87" s="62">
        <v>0</v>
      </c>
      <c r="M87" s="62">
        <v>2.5495181831255431E-3</v>
      </c>
      <c r="N87" s="62">
        <v>-0.13980215725087497</v>
      </c>
      <c r="U87" s="60">
        <v>2860.0210000000002</v>
      </c>
      <c r="V87" s="61">
        <v>10162.32</v>
      </c>
      <c r="W87" s="61">
        <v>2211.0059999999999</v>
      </c>
      <c r="X87" s="61">
        <v>6714.9780000000001</v>
      </c>
      <c r="Y87" s="61">
        <v>2810.3069999999998</v>
      </c>
      <c r="Z87" s="61">
        <v>9363.4050000000007</v>
      </c>
      <c r="AA87" s="61">
        <v>1934.87</v>
      </c>
      <c r="AB87" s="61">
        <v>6140.8419999999996</v>
      </c>
      <c r="AC87" s="61">
        <v>3009.53</v>
      </c>
      <c r="AD87" s="61">
        <v>10379.65</v>
      </c>
      <c r="AE87" s="61">
        <v>2205.3690000000001</v>
      </c>
      <c r="AF87" s="61">
        <v>6799.1139999999996</v>
      </c>
      <c r="AG87" s="99"/>
      <c r="AH87" s="87">
        <f t="shared" si="11"/>
        <v>5.2275490284861448E-2</v>
      </c>
      <c r="AI87" s="87">
        <f t="shared" si="12"/>
        <v>2.1385864645081076E-2</v>
      </c>
      <c r="AJ87" s="87">
        <f t="shared" si="13"/>
        <v>-2.5495181831255431E-3</v>
      </c>
      <c r="AK87" s="87">
        <f t="shared" si="14"/>
        <v>1.2529601735106199E-2</v>
      </c>
      <c r="AL87" s="86">
        <f t="shared" si="15"/>
        <v>7.0890119833883158E-2</v>
      </c>
      <c r="AM87" s="86">
        <f t="shared" si="16"/>
        <v>0.10853370114824679</v>
      </c>
      <c r="AN87" s="86">
        <f t="shared" si="17"/>
        <v>0.13980215725087497</v>
      </c>
      <c r="AO87" s="86">
        <f t="shared" si="18"/>
        <v>0.10719572332263239</v>
      </c>
    </row>
    <row r="88" spans="1:41" x14ac:dyDescent="0.15">
      <c r="A88" s="41">
        <f>年报10送X筛选!N88</f>
        <v>84</v>
      </c>
      <c r="B88" s="41" t="str">
        <f>年报10送X筛选!O88</f>
        <v>300438.SZ</v>
      </c>
      <c r="C88" s="41" t="str">
        <f>年报10送X筛选!P88</f>
        <v>鹏辉能源</v>
      </c>
      <c r="D88" s="46">
        <f>年报10送X筛选!Q88</f>
        <v>2</v>
      </c>
      <c r="E88" s="167" t="str">
        <f>IFERROR(VLOOKUP(B88,'2015年报与2016中报日期'!D:O,3,),"")</f>
        <v>2016-02-24</v>
      </c>
      <c r="F88" s="167" t="str">
        <f>IFERROR(VLOOKUP(B88,'2015年报与2016中报日期'!D:O,4,),"")</f>
        <v>2016-05-05</v>
      </c>
      <c r="G88" s="167" t="str">
        <f>IFERROR(VLOOKUP(B88,'2015年报与2016中报日期'!D:O,5,),"")</f>
        <v>2016-06-17</v>
      </c>
      <c r="H88" s="56">
        <v>93.75</v>
      </c>
      <c r="I88" s="56">
        <v>123.79</v>
      </c>
      <c r="J88" s="56">
        <v>138.18231122236099</v>
      </c>
      <c r="K88" s="62">
        <v>0.47394465303851718</v>
      </c>
      <c r="L88" s="62">
        <v>0.11626392456871293</v>
      </c>
      <c r="M88" s="62">
        <v>0.51063272119171677</v>
      </c>
      <c r="N88" s="62">
        <v>0.16176782615565055</v>
      </c>
      <c r="U88" s="60">
        <v>2928.8960000000002</v>
      </c>
      <c r="V88" s="61">
        <v>10307.629999999999</v>
      </c>
      <c r="W88" s="61">
        <v>2203.741</v>
      </c>
      <c r="X88" s="61">
        <v>6784.0950000000003</v>
      </c>
      <c r="Y88" s="61">
        <v>2997.8420000000001</v>
      </c>
      <c r="Z88" s="61">
        <v>10474.01</v>
      </c>
      <c r="AA88" s="61">
        <v>2224.0949999999998</v>
      </c>
      <c r="AB88" s="61">
        <v>6825.51</v>
      </c>
      <c r="AC88" s="61">
        <v>2885.105</v>
      </c>
      <c r="AD88" s="61">
        <v>10182.530000000001</v>
      </c>
      <c r="AE88" s="61">
        <v>2122.89</v>
      </c>
      <c r="AF88" s="61">
        <v>6720.0739999999996</v>
      </c>
      <c r="AG88" s="99"/>
      <c r="AH88" s="87">
        <f t="shared" si="11"/>
        <v>-1.4951367341141553E-2</v>
      </c>
      <c r="AI88" s="87">
        <f t="shared" si="12"/>
        <v>-1.2136640527453779E-2</v>
      </c>
      <c r="AJ88" s="87">
        <f t="shared" si="13"/>
        <v>-3.6688068153199582E-2</v>
      </c>
      <c r="AK88" s="87">
        <f t="shared" si="14"/>
        <v>-9.4369256326747308E-3</v>
      </c>
      <c r="AL88" s="86">
        <f t="shared" si="15"/>
        <v>-3.7606051286225295E-2</v>
      </c>
      <c r="AM88" s="86">
        <f t="shared" si="16"/>
        <v>-2.7828883111625791E-2</v>
      </c>
      <c r="AN88" s="86">
        <f t="shared" si="17"/>
        <v>-4.5503901586937623E-2</v>
      </c>
      <c r="AO88" s="86">
        <f t="shared" si="18"/>
        <v>-1.5447343861484386E-2</v>
      </c>
    </row>
    <row r="89" spans="1:41" x14ac:dyDescent="0.15">
      <c r="A89" s="41">
        <f>年报10送X筛选!N89</f>
        <v>85</v>
      </c>
      <c r="B89" s="41" t="str">
        <f>年报10送X筛选!O89</f>
        <v>300450.SZ</v>
      </c>
      <c r="C89" s="41" t="str">
        <f>年报10送X筛选!P89</f>
        <v>先导智能</v>
      </c>
      <c r="D89" s="46">
        <f>年报10送X筛选!Q89</f>
        <v>2</v>
      </c>
      <c r="E89" s="167" t="str">
        <f>IFERROR(VLOOKUP(B89,'2015年报与2016中报日期'!D:O,3,),"")</f>
        <v>2016-01-27</v>
      </c>
      <c r="F89" s="167" t="str">
        <f>IFERROR(VLOOKUP(B89,'2015年报与2016中报日期'!D:O,4,),"")</f>
        <v>2016-03-09</v>
      </c>
      <c r="G89" s="167" t="str">
        <f>IFERROR(VLOOKUP(B89,'2015年报与2016中报日期'!D:O,5,),"")</f>
        <v>2016-03-29</v>
      </c>
      <c r="H89" s="56">
        <v>150.64472425154</v>
      </c>
      <c r="I89" s="56">
        <v>216.85470276464699</v>
      </c>
      <c r="J89" s="56">
        <v>228.27021630139001</v>
      </c>
      <c r="K89" s="62">
        <v>0.51528848710449582</v>
      </c>
      <c r="L89" s="62">
        <v>5.2641300332473273E-2</v>
      </c>
      <c r="M89" s="62">
        <v>0.43764857852036543</v>
      </c>
      <c r="N89" s="62">
        <v>-3.9571913199200948E-2</v>
      </c>
      <c r="U89" s="60">
        <v>2735.558</v>
      </c>
      <c r="V89" s="61">
        <v>9422.43</v>
      </c>
      <c r="W89" s="61">
        <v>1997.4649999999999</v>
      </c>
      <c r="X89" s="61">
        <v>6256.0749999999998</v>
      </c>
      <c r="Y89" s="61">
        <v>2862.556</v>
      </c>
      <c r="Z89" s="61">
        <v>9523.1440000000002</v>
      </c>
      <c r="AA89" s="61">
        <v>1970.8130000000001</v>
      </c>
      <c r="AB89" s="61">
        <v>6242.9260000000004</v>
      </c>
      <c r="AC89" s="61">
        <v>2919.8319999999999</v>
      </c>
      <c r="AD89" s="61">
        <v>10094.709999999999</v>
      </c>
      <c r="AE89" s="61">
        <v>2152.5479999999998</v>
      </c>
      <c r="AF89" s="61">
        <v>6638.835</v>
      </c>
      <c r="AG89" s="99"/>
      <c r="AH89" s="87">
        <f t="shared" si="11"/>
        <v>6.7362490577790757E-2</v>
      </c>
      <c r="AI89" s="87">
        <f t="shared" si="12"/>
        <v>7.1348898320284571E-2</v>
      </c>
      <c r="AJ89" s="87">
        <f t="shared" si="13"/>
        <v>7.763990858413039E-2</v>
      </c>
      <c r="AK89" s="87">
        <f t="shared" si="14"/>
        <v>6.1182130968698401E-2</v>
      </c>
      <c r="AL89" s="86">
        <f t="shared" si="15"/>
        <v>2.0008691533021539E-2</v>
      </c>
      <c r="AM89" s="86">
        <f t="shared" si="16"/>
        <v>6.00186241014522E-2</v>
      </c>
      <c r="AN89" s="86">
        <f t="shared" si="17"/>
        <v>9.2213213531674221E-2</v>
      </c>
      <c r="AO89" s="86">
        <f t="shared" si="18"/>
        <v>6.3417218144184329E-2</v>
      </c>
    </row>
    <row r="90" spans="1:41" x14ac:dyDescent="0.15">
      <c r="A90" s="41">
        <f>年报10送X筛选!N90</f>
        <v>86</v>
      </c>
      <c r="B90" s="41" t="str">
        <f>年报10送X筛选!O90</f>
        <v>300451.SZ</v>
      </c>
      <c r="C90" s="41" t="str">
        <f>年报10送X筛选!P90</f>
        <v>创业软件</v>
      </c>
      <c r="D90" s="46">
        <f>年报10送X筛选!Q90</f>
        <v>2</v>
      </c>
      <c r="E90" s="167" t="str">
        <f>IFERROR(VLOOKUP(B90,'2015年报与2016中报日期'!D:O,3,),"")</f>
        <v>2016-03-28</v>
      </c>
      <c r="F90" s="167" t="str">
        <f>IFERROR(VLOOKUP(B90,'2015年报与2016中报日期'!D:O,4,),"")</f>
        <v>2016-04-20</v>
      </c>
      <c r="G90" s="167" t="str">
        <f>IFERROR(VLOOKUP(B90,'2015年报与2016中报日期'!D:O,5,),"")</f>
        <v>2016-05-24</v>
      </c>
      <c r="H90" s="56">
        <v>133.33000000000001</v>
      </c>
      <c r="I90" s="56">
        <v>137.32</v>
      </c>
      <c r="J90" s="56">
        <v>133.35270851246801</v>
      </c>
      <c r="K90" s="62">
        <v>1.703181014625077E-4</v>
      </c>
      <c r="L90" s="62">
        <v>-2.8890849748994918E-2</v>
      </c>
      <c r="M90" s="62">
        <v>5.662203732489679E-2</v>
      </c>
      <c r="N90" s="62">
        <v>3.6136870415445221E-3</v>
      </c>
      <c r="U90" s="60">
        <v>2957.82</v>
      </c>
      <c r="V90" s="61">
        <v>10276.84</v>
      </c>
      <c r="W90" s="61">
        <v>2199.6849999999999</v>
      </c>
      <c r="X90" s="61">
        <v>6750.7370000000001</v>
      </c>
      <c r="Y90" s="61">
        <v>2972.5839999999998</v>
      </c>
      <c r="Z90" s="61">
        <v>10164.74</v>
      </c>
      <c r="AA90" s="61">
        <v>2145.239</v>
      </c>
      <c r="AB90" s="61">
        <v>6620.6589999999997</v>
      </c>
      <c r="AC90" s="61">
        <v>2821.6660000000002</v>
      </c>
      <c r="AD90" s="61">
        <v>9821.6980000000003</v>
      </c>
      <c r="AE90" s="61">
        <v>2075.509</v>
      </c>
      <c r="AF90" s="61">
        <v>6420.2650000000003</v>
      </c>
      <c r="AG90" s="99"/>
      <c r="AH90" s="87">
        <f t="shared" si="11"/>
        <v>-4.6031874826730546E-2</v>
      </c>
      <c r="AI90" s="87">
        <f t="shared" si="12"/>
        <v>-4.4288127478874784E-2</v>
      </c>
      <c r="AJ90" s="87">
        <f t="shared" si="13"/>
        <v>-5.6451719223434282E-2</v>
      </c>
      <c r="AK90" s="87">
        <f t="shared" si="14"/>
        <v>-4.89534698211469E-2</v>
      </c>
      <c r="AL90" s="86">
        <f t="shared" si="15"/>
        <v>-5.0769969830961825E-2</v>
      </c>
      <c r="AM90" s="86">
        <f t="shared" si="16"/>
        <v>-3.374823163209284E-2</v>
      </c>
      <c r="AN90" s="86">
        <f t="shared" si="17"/>
        <v>-3.250453679053944E-2</v>
      </c>
      <c r="AO90" s="86">
        <f t="shared" si="18"/>
        <v>-3.0267983897071193E-2</v>
      </c>
    </row>
    <row r="91" spans="1:41" x14ac:dyDescent="0.15">
      <c r="A91" s="41">
        <f>年报10送X筛选!N91</f>
        <v>87</v>
      </c>
      <c r="B91" s="41" t="str">
        <f>年报10送X筛选!O91</f>
        <v>300463.SZ</v>
      </c>
      <c r="C91" s="41" t="str">
        <f>年报10送X筛选!P91</f>
        <v>迈克生物</v>
      </c>
      <c r="D91" s="46">
        <f>年报10送X筛选!Q91</f>
        <v>2</v>
      </c>
      <c r="E91" s="167" t="str">
        <f>IFERROR(VLOOKUP(B91,'2015年报与2016中报日期'!D:O,3,),"")</f>
        <v>2015-12-23</v>
      </c>
      <c r="F91" s="167" t="str">
        <f>IFERROR(VLOOKUP(B91,'2015年报与2016中报日期'!D:O,4,),"")</f>
        <v>2016-05-17</v>
      </c>
      <c r="G91" s="167" t="str">
        <f>IFERROR(VLOOKUP(B91,'2015年报与2016中报日期'!D:O,5,),"")</f>
        <v>2016-06-08</v>
      </c>
      <c r="H91" s="56">
        <v>116.24</v>
      </c>
      <c r="I91" s="56">
        <v>83.77</v>
      </c>
      <c r="J91" s="56">
        <v>84.128247287076604</v>
      </c>
      <c r="K91" s="62">
        <v>-0.27625389463974015</v>
      </c>
      <c r="L91" s="62">
        <v>4.276558279534548E-3</v>
      </c>
      <c r="M91" s="62">
        <v>-6.1667168335815759E-2</v>
      </c>
      <c r="N91" s="62">
        <v>-4.6219228053107297E-2</v>
      </c>
      <c r="U91" s="60">
        <v>3636.0889999999999</v>
      </c>
      <c r="V91" s="61">
        <v>13007.87</v>
      </c>
      <c r="W91" s="61">
        <v>2783.942</v>
      </c>
      <c r="X91" s="61">
        <v>8556.143</v>
      </c>
      <c r="Y91" s="61">
        <v>2843.6840000000002</v>
      </c>
      <c r="Z91" s="61">
        <v>9908.7919999999995</v>
      </c>
      <c r="AA91" s="61">
        <v>2081.4409999999998</v>
      </c>
      <c r="AB91" s="61">
        <v>6505.0230000000001</v>
      </c>
      <c r="AC91" s="61">
        <v>2927.1590000000001</v>
      </c>
      <c r="AD91" s="61">
        <v>10316.82</v>
      </c>
      <c r="AE91" s="61">
        <v>2186.5450000000001</v>
      </c>
      <c r="AF91" s="61">
        <v>6809.42</v>
      </c>
      <c r="AG91" s="99"/>
      <c r="AH91" s="87">
        <f t="shared" si="11"/>
        <v>-0.19497047514513532</v>
      </c>
      <c r="AI91" s="87">
        <f t="shared" si="12"/>
        <v>-0.20687860502910937</v>
      </c>
      <c r="AJ91" s="87">
        <f t="shared" si="13"/>
        <v>-0.21458672630392439</v>
      </c>
      <c r="AK91" s="87">
        <f t="shared" si="14"/>
        <v>-0.20414841126428107</v>
      </c>
      <c r="AL91" s="86">
        <f t="shared" si="15"/>
        <v>2.9354527436944444E-2</v>
      </c>
      <c r="AM91" s="86">
        <f t="shared" si="16"/>
        <v>4.1178379766171336E-2</v>
      </c>
      <c r="AN91" s="86">
        <f t="shared" si="17"/>
        <v>5.0495786332641845E-2</v>
      </c>
      <c r="AO91" s="86">
        <f t="shared" si="18"/>
        <v>4.6794146615622978E-2</v>
      </c>
    </row>
    <row r="92" spans="1:41" x14ac:dyDescent="0.15">
      <c r="A92" s="41">
        <f>年报10送X筛选!N92</f>
        <v>88</v>
      </c>
      <c r="B92" s="41" t="str">
        <f>年报10送X筛选!O92</f>
        <v>300464.SZ</v>
      </c>
      <c r="C92" s="41" t="str">
        <f>年报10送X筛选!P92</f>
        <v>星徽精密</v>
      </c>
      <c r="D92" s="46">
        <f>年报10送X筛选!Q92</f>
        <v>1.5</v>
      </c>
      <c r="E92" s="167" t="str">
        <f>IFERROR(VLOOKUP(B92,'2015年报与2016中报日期'!D:O,3,),"")</f>
        <v>2016-01-08</v>
      </c>
      <c r="F92" s="167" t="str">
        <f>IFERROR(VLOOKUP(B92,'2015年报与2016中报日期'!D:O,4,),"")</f>
        <v>2016-05-16</v>
      </c>
      <c r="G92" s="167" t="str">
        <f>IFERROR(VLOOKUP(B92,'2015年报与2016中报日期'!D:O,5,),"")</f>
        <v>2016-07-06</v>
      </c>
      <c r="H92" s="56">
        <v>43.91</v>
      </c>
      <c r="I92" s="56">
        <v>44.59</v>
      </c>
      <c r="J92" s="56">
        <v>53.1465931959751</v>
      </c>
      <c r="K92" s="62">
        <v>0.21035283980813269</v>
      </c>
      <c r="L92" s="62">
        <v>0.19189489114095304</v>
      </c>
      <c r="M92" s="62">
        <v>0.21365610038287941</v>
      </c>
      <c r="N92" s="62">
        <v>0.10262532576298944</v>
      </c>
      <c r="U92" s="60">
        <v>3186.4119999999998</v>
      </c>
      <c r="V92" s="61">
        <v>10888.91</v>
      </c>
      <c r="W92" s="61">
        <v>2248.9899999999998</v>
      </c>
      <c r="X92" s="61">
        <v>7200.3</v>
      </c>
      <c r="Y92" s="61">
        <v>2850.8620000000001</v>
      </c>
      <c r="Z92" s="61">
        <v>9910.0820000000003</v>
      </c>
      <c r="AA92" s="61">
        <v>2057.857</v>
      </c>
      <c r="AB92" s="61">
        <v>6512.5290000000005</v>
      </c>
      <c r="AC92" s="61">
        <v>3017.2919999999999</v>
      </c>
      <c r="AD92" s="61">
        <v>10641.65</v>
      </c>
      <c r="AE92" s="61">
        <v>2241.5610000000001</v>
      </c>
      <c r="AF92" s="61">
        <v>6985.0940000000001</v>
      </c>
      <c r="AG92" s="99"/>
      <c r="AH92" s="87">
        <f t="shared" si="11"/>
        <v>-5.3075371295362883E-2</v>
      </c>
      <c r="AI92" s="87">
        <f t="shared" si="12"/>
        <v>-2.2707506995649718E-2</v>
      </c>
      <c r="AJ92" s="87">
        <f t="shared" si="13"/>
        <v>-3.3032605747467247E-3</v>
      </c>
      <c r="AK92" s="87">
        <f t="shared" si="14"/>
        <v>-2.9888476869019409E-2</v>
      </c>
      <c r="AL92" s="86">
        <f t="shared" si="15"/>
        <v>5.8378834191202378E-2</v>
      </c>
      <c r="AM92" s="86">
        <f t="shared" si="16"/>
        <v>7.3820579890257143E-2</v>
      </c>
      <c r="AN92" s="86">
        <f t="shared" si="17"/>
        <v>8.92695653779636E-2</v>
      </c>
      <c r="AO92" s="86">
        <f t="shared" si="18"/>
        <v>7.2562440796808625E-2</v>
      </c>
    </row>
    <row r="93" spans="1:41" x14ac:dyDescent="0.15">
      <c r="A93" s="41">
        <f>年报10送X筛选!N93</f>
        <v>89</v>
      </c>
      <c r="B93" s="41" t="str">
        <f>年报10送X筛选!O93</f>
        <v>300466.SZ</v>
      </c>
      <c r="C93" s="41" t="str">
        <f>年报10送X筛选!P93</f>
        <v>赛摩电气</v>
      </c>
      <c r="D93" s="46">
        <f>年报10送X筛选!Q93</f>
        <v>2</v>
      </c>
      <c r="E93" s="167" t="str">
        <f>IFERROR(VLOOKUP(B93,'2015年报与2016中报日期'!D:O,3,),"")</f>
        <v>2016-01-18</v>
      </c>
      <c r="F93" s="167" t="str">
        <f>IFERROR(VLOOKUP(B93,'2015年报与2016中报日期'!D:O,4,),"")</f>
        <v>2016-04-16</v>
      </c>
      <c r="G93" s="167" t="str">
        <f>IFERROR(VLOOKUP(B93,'2015年报与2016中报日期'!D:O,5,),"")</f>
        <v>2016-04-28</v>
      </c>
      <c r="H93" s="56">
        <v>58.08</v>
      </c>
      <c r="I93" s="56">
        <v>79.900000000000006</v>
      </c>
      <c r="J93" s="56">
        <v>82.3699879663057</v>
      </c>
      <c r="K93" s="62">
        <v>0.41821604625181985</v>
      </c>
      <c r="L93" s="62">
        <v>3.0913491443125052E-2</v>
      </c>
      <c r="M93" s="62">
        <v>0.42727563150820014</v>
      </c>
      <c r="N93" s="62">
        <v>9.7782610748170407E-2</v>
      </c>
      <c r="U93" s="60">
        <v>2913.837</v>
      </c>
      <c r="V93" s="61">
        <v>10155.959999999999</v>
      </c>
      <c r="W93" s="61">
        <v>2174.9340000000002</v>
      </c>
      <c r="X93" s="61">
        <v>6741.6769999999997</v>
      </c>
      <c r="Y93" s="61">
        <v>3078.1170000000002</v>
      </c>
      <c r="Z93" s="61">
        <v>10733.63</v>
      </c>
      <c r="AA93" s="61">
        <v>2309.6759999999999</v>
      </c>
      <c r="AB93" s="61">
        <v>7011.9189999999999</v>
      </c>
      <c r="AC93" s="61">
        <v>2945.5889999999999</v>
      </c>
      <c r="AD93" s="61">
        <v>10149.91</v>
      </c>
      <c r="AE93" s="61">
        <v>2155.23</v>
      </c>
      <c r="AF93" s="61">
        <v>6611.7870000000003</v>
      </c>
      <c r="AG93" s="99"/>
      <c r="AH93" s="87">
        <f t="shared" si="11"/>
        <v>1.0896971930825172E-2</v>
      </c>
      <c r="AI93" s="87">
        <f t="shared" si="12"/>
        <v>-5.9570931748442746E-4</v>
      </c>
      <c r="AJ93" s="87">
        <f t="shared" si="13"/>
        <v>-9.059585256380287E-3</v>
      </c>
      <c r="AK93" s="87">
        <f t="shared" si="14"/>
        <v>-1.9266719541740085E-2</v>
      </c>
      <c r="AL93" s="86">
        <f t="shared" si="15"/>
        <v>-4.3054893624901225E-2</v>
      </c>
      <c r="AM93" s="86">
        <f t="shared" si="16"/>
        <v>-5.438234781709439E-2</v>
      </c>
      <c r="AN93" s="86">
        <f t="shared" si="17"/>
        <v>-6.6869119305045355E-2</v>
      </c>
      <c r="AO93" s="86">
        <f t="shared" si="18"/>
        <v>-5.7064549661797193E-2</v>
      </c>
    </row>
    <row r="94" spans="1:41" x14ac:dyDescent="0.15">
      <c r="A94" s="41">
        <f>年报10送X筛选!N94</f>
        <v>90</v>
      </c>
      <c r="B94" s="41" t="str">
        <f>年报10送X筛选!O94</f>
        <v>300476.SZ</v>
      </c>
      <c r="C94" s="41" t="str">
        <f>年报10送X筛选!P94</f>
        <v>胜宏科技</v>
      </c>
      <c r="D94" s="46">
        <f>年报10送X筛选!Q94</f>
        <v>1.5</v>
      </c>
      <c r="E94" s="167" t="str">
        <f>IFERROR(VLOOKUP(B94,'2015年报与2016中报日期'!D:O,3,),"")</f>
        <v>2016-03-24</v>
      </c>
      <c r="F94" s="167" t="str">
        <f>IFERROR(VLOOKUP(B94,'2015年报与2016中报日期'!D:O,4,),"")</f>
        <v>2016-04-20</v>
      </c>
      <c r="G94" s="167" t="str">
        <f>IFERROR(VLOOKUP(B94,'2015年报与2016中报日期'!D:O,5,),"")</f>
        <v>2016-05-03</v>
      </c>
      <c r="H94" s="56">
        <v>50.72</v>
      </c>
      <c r="I94" s="56">
        <v>54.56</v>
      </c>
      <c r="J94" s="56">
        <v>53.602315689981097</v>
      </c>
      <c r="K94" s="62">
        <v>5.682799073306577E-2</v>
      </c>
      <c r="L94" s="62">
        <v>-1.7552864919701316E-2</v>
      </c>
      <c r="M94" s="62">
        <v>5.797225342694845E-2</v>
      </c>
      <c r="N94" s="62">
        <v>-5.111136352987955E-2</v>
      </c>
      <c r="U94" s="60">
        <v>2960.97</v>
      </c>
      <c r="V94" s="61">
        <v>10283.68</v>
      </c>
      <c r="W94" s="61">
        <v>2219.77</v>
      </c>
      <c r="X94" s="61">
        <v>6777.165</v>
      </c>
      <c r="Y94" s="61">
        <v>2972.5839999999998</v>
      </c>
      <c r="Z94" s="61">
        <v>10164.74</v>
      </c>
      <c r="AA94" s="61">
        <v>2145.239</v>
      </c>
      <c r="AB94" s="61">
        <v>6620.6589999999997</v>
      </c>
      <c r="AC94" s="61">
        <v>2992.643</v>
      </c>
      <c r="AD94" s="61">
        <v>10441.92</v>
      </c>
      <c r="AE94" s="61">
        <v>2217.23</v>
      </c>
      <c r="AF94" s="61">
        <v>6812.1480000000001</v>
      </c>
      <c r="AG94" s="99"/>
      <c r="AH94" s="87">
        <f t="shared" si="11"/>
        <v>1.0696832456931427E-2</v>
      </c>
      <c r="AI94" s="87">
        <f t="shared" si="12"/>
        <v>1.5387487747576811E-2</v>
      </c>
      <c r="AJ94" s="87">
        <f t="shared" si="13"/>
        <v>-1.1442626938826805E-3</v>
      </c>
      <c r="AK94" s="87">
        <f t="shared" si="14"/>
        <v>5.1618929154004789E-3</v>
      </c>
      <c r="AL94" s="86">
        <f t="shared" si="15"/>
        <v>6.7480010657394729E-3</v>
      </c>
      <c r="AM94" s="86">
        <f t="shared" si="16"/>
        <v>2.7268774213605074E-2</v>
      </c>
      <c r="AN94" s="86">
        <f t="shared" si="17"/>
        <v>3.3558498610178233E-2</v>
      </c>
      <c r="AO94" s="86">
        <f t="shared" si="18"/>
        <v>2.8922951627625038E-2</v>
      </c>
    </row>
    <row r="95" spans="1:41" x14ac:dyDescent="0.15">
      <c r="A95" s="41">
        <f>年报10送X筛选!N95</f>
        <v>91</v>
      </c>
      <c r="B95" s="41" t="str">
        <f>年报10送X筛选!O95</f>
        <v>300477.SZ</v>
      </c>
      <c r="C95" s="41" t="str">
        <f>年报10送X筛选!P95</f>
        <v>合纵科技</v>
      </c>
      <c r="D95" s="46">
        <f>年报10送X筛选!Q95</f>
        <v>1.5</v>
      </c>
      <c r="E95" s="167" t="str">
        <f>IFERROR(VLOOKUP(B95,'2015年报与2016中报日期'!D:O,3,),"")</f>
        <v>2016-02-01</v>
      </c>
      <c r="F95" s="167" t="str">
        <f>IFERROR(VLOOKUP(B95,'2015年报与2016中报日期'!D:O,4,),"")</f>
        <v>2016-05-09</v>
      </c>
      <c r="G95" s="167" t="str">
        <f>IFERROR(VLOOKUP(B95,'2015年报与2016中报日期'!D:O,5,),"")</f>
        <v>2016-06-24</v>
      </c>
      <c r="H95" s="56">
        <v>44.02</v>
      </c>
      <c r="I95" s="56">
        <v>55.74</v>
      </c>
      <c r="J95" s="56">
        <v>58.061756077116499</v>
      </c>
      <c r="K95" s="62">
        <v>0.31898582637702178</v>
      </c>
      <c r="L95" s="62">
        <v>4.1653320364486879E-2</v>
      </c>
      <c r="M95" s="62">
        <v>0.25140398369663175</v>
      </c>
      <c r="N95" s="62">
        <v>5.7319589678741512E-3</v>
      </c>
      <c r="U95" s="60">
        <v>2688.8539999999998</v>
      </c>
      <c r="V95" s="61">
        <v>9322.0059999999994</v>
      </c>
      <c r="W95" s="61">
        <v>1992.6949999999999</v>
      </c>
      <c r="X95" s="61">
        <v>6201.9889999999996</v>
      </c>
      <c r="Y95" s="61">
        <v>2832.1129999999998</v>
      </c>
      <c r="Z95" s="61">
        <v>9790.4779999999992</v>
      </c>
      <c r="AA95" s="61">
        <v>2053.5970000000002</v>
      </c>
      <c r="AB95" s="61">
        <v>6390.9040000000005</v>
      </c>
      <c r="AC95" s="61">
        <v>2854.2860000000001</v>
      </c>
      <c r="AD95" s="61">
        <v>10147.709999999999</v>
      </c>
      <c r="AE95" s="61">
        <v>2127.3649999999998</v>
      </c>
      <c r="AF95" s="61">
        <v>6658.7039999999997</v>
      </c>
      <c r="AG95" s="99"/>
      <c r="AH95" s="87">
        <f t="shared" si="11"/>
        <v>6.1525095821491238E-2</v>
      </c>
      <c r="AI95" s="87">
        <f t="shared" si="12"/>
        <v>8.8575785083167657E-2</v>
      </c>
      <c r="AJ95" s="87">
        <f t="shared" si="13"/>
        <v>6.7581842680390025E-2</v>
      </c>
      <c r="AK95" s="87">
        <f t="shared" si="14"/>
        <v>7.3640085462905569E-2</v>
      </c>
      <c r="AL95" s="86">
        <f t="shared" si="15"/>
        <v>7.829136761139166E-3</v>
      </c>
      <c r="AM95" s="86">
        <f t="shared" si="16"/>
        <v>3.6487697536320418E-2</v>
      </c>
      <c r="AN95" s="86">
        <f t="shared" si="17"/>
        <v>3.5921361396612728E-2</v>
      </c>
      <c r="AO95" s="86">
        <f t="shared" si="18"/>
        <v>4.1903305072333863E-2</v>
      </c>
    </row>
    <row r="96" spans="1:41" x14ac:dyDescent="0.15">
      <c r="A96" s="41">
        <f>年报10送X筛选!N96</f>
        <v>92</v>
      </c>
      <c r="B96" s="41" t="str">
        <f>年报10送X筛选!O96</f>
        <v>300495.SZ</v>
      </c>
      <c r="C96" s="41" t="str">
        <f>年报10送X筛选!P96</f>
        <v>美尚生态</v>
      </c>
      <c r="D96" s="46">
        <f>年报10送X筛选!Q96</f>
        <v>2</v>
      </c>
      <c r="E96" s="167" t="str">
        <f>IFERROR(VLOOKUP(B96,'2015年报与2016中报日期'!D:O,3,),"")</f>
        <v>2016-03-03</v>
      </c>
      <c r="F96" s="167" t="str">
        <f>IFERROR(VLOOKUP(B96,'2015年报与2016中报日期'!D:O,4,),"")</f>
        <v>2016-04-18</v>
      </c>
      <c r="G96" s="167" t="str">
        <f>IFERROR(VLOOKUP(B96,'2015年报与2016中报日期'!D:O,5,),"")</f>
        <v>2016-04-27</v>
      </c>
      <c r="H96" s="56">
        <v>87.71</v>
      </c>
      <c r="I96" s="56">
        <v>148.1</v>
      </c>
      <c r="J96" s="56">
        <v>148.1</v>
      </c>
      <c r="K96" s="62">
        <v>0.68851898301219938</v>
      </c>
      <c r="L96" s="62">
        <v>0</v>
      </c>
      <c r="M96" s="62">
        <v>0.61899745019530572</v>
      </c>
      <c r="N96" s="62">
        <v>5.251693485987996E-2</v>
      </c>
      <c r="U96" s="60">
        <v>2859.7579999999998</v>
      </c>
      <c r="V96" s="61">
        <v>9762.0139999999992</v>
      </c>
      <c r="W96" s="61">
        <v>2007.076</v>
      </c>
      <c r="X96" s="61">
        <v>6404.8909999999996</v>
      </c>
      <c r="Y96" s="61">
        <v>3033.66</v>
      </c>
      <c r="Z96" s="61">
        <v>10568.93</v>
      </c>
      <c r="AA96" s="61">
        <v>2265.5929999999998</v>
      </c>
      <c r="AB96" s="61">
        <v>6878.1790000000001</v>
      </c>
      <c r="AC96" s="61">
        <v>2953.6709999999998</v>
      </c>
      <c r="AD96" s="61">
        <v>10174.16</v>
      </c>
      <c r="AE96" s="61">
        <v>2146.6109999999999</v>
      </c>
      <c r="AF96" s="61">
        <v>6625.5820000000003</v>
      </c>
      <c r="AG96" s="99"/>
      <c r="AH96" s="87">
        <f t="shared" si="11"/>
        <v>3.2839492012960436E-2</v>
      </c>
      <c r="AI96" s="87">
        <f t="shared" si="12"/>
        <v>4.2219361701386626E-2</v>
      </c>
      <c r="AJ96" s="87">
        <f t="shared" si="13"/>
        <v>6.9521532816893661E-2</v>
      </c>
      <c r="AK96" s="87">
        <f t="shared" si="14"/>
        <v>3.4456636342445224E-2</v>
      </c>
      <c r="AL96" s="86">
        <f t="shared" si="15"/>
        <v>-2.6367160459642824E-2</v>
      </c>
      <c r="AM96" s="86">
        <f t="shared" si="16"/>
        <v>-3.7351936288725573E-2</v>
      </c>
      <c r="AN96" s="86">
        <f t="shared" si="17"/>
        <v>-5.251693485987996E-2</v>
      </c>
      <c r="AO96" s="86">
        <f t="shared" si="18"/>
        <v>-3.6724400455411255E-2</v>
      </c>
    </row>
    <row r="97" spans="1:41" x14ac:dyDescent="0.15">
      <c r="A97" s="41">
        <f>年报10送X筛选!N97</f>
        <v>93</v>
      </c>
      <c r="B97" s="41" t="str">
        <f>年报10送X筛选!O97</f>
        <v>300496.SZ</v>
      </c>
      <c r="C97" s="41" t="str">
        <f>年报10送X筛选!P97</f>
        <v>中科创达</v>
      </c>
      <c r="D97" s="46">
        <f>年报10送X筛选!Q97</f>
        <v>2.908728</v>
      </c>
      <c r="E97" s="167" t="str">
        <f>IFERROR(VLOOKUP(B97,'2015年报与2016中报日期'!D:O,3,),"")</f>
        <v>2016-04-25</v>
      </c>
      <c r="F97" s="167" t="str">
        <f>IFERROR(VLOOKUP(B97,'2015年报与2016中报日期'!D:O,4,),"")</f>
        <v>2016-05-20</v>
      </c>
      <c r="G97" s="167" t="str">
        <f>IFERROR(VLOOKUP(B97,'2015年报与2016中报日期'!D:O,5,),"")</f>
        <v>2016-06-17</v>
      </c>
      <c r="H97" s="56">
        <v>198.3</v>
      </c>
      <c r="I97" s="56">
        <v>259.02</v>
      </c>
      <c r="J97" s="56">
        <v>305.235992656701</v>
      </c>
      <c r="K97" s="62">
        <v>0.5392637047740847</v>
      </c>
      <c r="L97" s="62">
        <v>0.17842634799127866</v>
      </c>
      <c r="M97" s="62">
        <v>0.54111810431819574</v>
      </c>
      <c r="N97" s="62">
        <v>0.15054277454778231</v>
      </c>
      <c r="U97" s="60">
        <v>2946.67</v>
      </c>
      <c r="V97" s="61">
        <v>10106.790000000001</v>
      </c>
      <c r="W97" s="61">
        <v>2126.8339999999998</v>
      </c>
      <c r="X97" s="61">
        <v>6595.6419999999998</v>
      </c>
      <c r="Y97" s="61">
        <v>2825.4830000000002</v>
      </c>
      <c r="Z97" s="61">
        <v>9816.7520000000004</v>
      </c>
      <c r="AA97" s="61">
        <v>2065.3020000000001</v>
      </c>
      <c r="AB97" s="61">
        <v>6433.5590000000002</v>
      </c>
      <c r="AC97" s="61">
        <v>2885.105</v>
      </c>
      <c r="AD97" s="61">
        <v>10182.530000000001</v>
      </c>
      <c r="AE97" s="61">
        <v>2122.89</v>
      </c>
      <c r="AF97" s="61">
        <v>6720.0739999999996</v>
      </c>
      <c r="AG97" s="99"/>
      <c r="AH97" s="87">
        <f t="shared" si="11"/>
        <v>-2.0893075912810088E-2</v>
      </c>
      <c r="AI97" s="87">
        <f t="shared" si="12"/>
        <v>7.4939718743538553E-3</v>
      </c>
      <c r="AJ97" s="87">
        <f t="shared" si="13"/>
        <v>-1.8543995441110406E-3</v>
      </c>
      <c r="AK97" s="87">
        <f t="shared" si="14"/>
        <v>1.8865790471950916E-2</v>
      </c>
      <c r="AL97" s="86">
        <f t="shared" si="15"/>
        <v>2.1101524942815031E-2</v>
      </c>
      <c r="AM97" s="86">
        <f t="shared" si="16"/>
        <v>3.7260592913012314E-2</v>
      </c>
      <c r="AN97" s="86">
        <f t="shared" si="17"/>
        <v>2.7883573443496346E-2</v>
      </c>
      <c r="AO97" s="86">
        <f t="shared" si="18"/>
        <v>4.4534448195780785E-2</v>
      </c>
    </row>
    <row r="98" spans="1:41" x14ac:dyDescent="0.15">
      <c r="A98" s="41">
        <f>年报10送X筛选!N98</f>
        <v>94</v>
      </c>
      <c r="B98" s="41" t="str">
        <f>年报10送X筛选!O98</f>
        <v>600116.SH</v>
      </c>
      <c r="C98" s="41" t="str">
        <f>年报10送X筛选!P98</f>
        <v>三峡水利</v>
      </c>
      <c r="D98" s="46">
        <f>年报10送X筛选!Q98</f>
        <v>2</v>
      </c>
      <c r="E98" s="167" t="str">
        <f>IFERROR(VLOOKUP(B98,'2015年报与2016中报日期'!D:O,3,),"")</f>
        <v>2016-01-26</v>
      </c>
      <c r="F98" s="167" t="str">
        <f>IFERROR(VLOOKUP(B98,'2015年报与2016中报日期'!D:O,4,),"")</f>
        <v>2016-03-24</v>
      </c>
      <c r="G98" s="167" t="str">
        <f>IFERROR(VLOOKUP(B98,'2015年报与2016中报日期'!D:O,5,),"")</f>
        <v>2016-04-18</v>
      </c>
      <c r="H98" s="56">
        <v>33.792634641304303</v>
      </c>
      <c r="I98" s="56">
        <v>42.539811284064101</v>
      </c>
      <c r="J98" s="56">
        <v>47.017771243040201</v>
      </c>
      <c r="K98" s="62">
        <v>0.39136151241581452</v>
      </c>
      <c r="L98" s="62">
        <v>0.10526515806744063</v>
      </c>
      <c r="M98" s="62">
        <v>0.28812616856165874</v>
      </c>
      <c r="N98" s="62">
        <v>8.0715770535652043E-2</v>
      </c>
      <c r="U98" s="60">
        <v>2749.7849999999999</v>
      </c>
      <c r="V98" s="61">
        <v>9483.5470000000005</v>
      </c>
      <c r="W98" s="61">
        <v>1994.047</v>
      </c>
      <c r="X98" s="61">
        <v>6304.518</v>
      </c>
      <c r="Y98" s="61">
        <v>2960.97</v>
      </c>
      <c r="Z98" s="61">
        <v>10283.68</v>
      </c>
      <c r="AA98" s="61">
        <v>2219.77</v>
      </c>
      <c r="AB98" s="61">
        <v>6777.165</v>
      </c>
      <c r="AC98" s="61">
        <v>3033.66</v>
      </c>
      <c r="AD98" s="61">
        <v>10568.93</v>
      </c>
      <c r="AE98" s="61">
        <v>2265.5929999999998</v>
      </c>
      <c r="AF98" s="61">
        <v>6878.1790000000001</v>
      </c>
      <c r="AG98" s="99"/>
      <c r="AH98" s="87">
        <f t="shared" si="11"/>
        <v>0.10323534385415578</v>
      </c>
      <c r="AI98" s="87">
        <f t="shared" si="12"/>
        <v>0.11444905582267895</v>
      </c>
      <c r="AJ98" s="87">
        <f t="shared" si="13"/>
        <v>0.13617833481357255</v>
      </c>
      <c r="AK98" s="87">
        <f t="shared" si="14"/>
        <v>9.0992047290530342E-2</v>
      </c>
      <c r="AL98" s="86">
        <f t="shared" si="15"/>
        <v>2.4549387531788591E-2</v>
      </c>
      <c r="AM98" s="86">
        <f t="shared" si="16"/>
        <v>2.7738124873586179E-2</v>
      </c>
      <c r="AN98" s="86">
        <f t="shared" si="17"/>
        <v>2.0643129693616924E-2</v>
      </c>
      <c r="AO98" s="86">
        <f t="shared" si="18"/>
        <v>1.4905052481384296E-2</v>
      </c>
    </row>
    <row r="99" spans="1:41" x14ac:dyDescent="0.15">
      <c r="A99" s="41">
        <f>年报10送X筛选!N99</f>
        <v>95</v>
      </c>
      <c r="B99" s="41" t="str">
        <f>年报10送X筛选!O99</f>
        <v>600185.SH</v>
      </c>
      <c r="C99" s="41" t="str">
        <f>年报10送X筛选!P99</f>
        <v>格力地产</v>
      </c>
      <c r="D99" s="46">
        <f>年报10送X筛选!Q99</f>
        <v>1.8</v>
      </c>
      <c r="E99" s="167" t="str">
        <f>IFERROR(VLOOKUP(B99,'2015年报与2016中报日期'!D:O,3,),"")</f>
        <v>2016-04-19</v>
      </c>
      <c r="F99" s="167" t="str">
        <f>IFERROR(VLOOKUP(B99,'2015年报与2016中报日期'!D:O,4,),"")</f>
        <v>2016-05-10</v>
      </c>
      <c r="G99" s="167" t="str">
        <f>IFERROR(VLOOKUP(B99,'2015年报与2016中报日期'!D:O,5,),"")</f>
        <v>2016-05-26</v>
      </c>
      <c r="H99" s="56">
        <v>35.8304169289596</v>
      </c>
      <c r="I99" s="56">
        <v>33.409442812138003</v>
      </c>
      <c r="J99" s="56">
        <v>33.242651111636299</v>
      </c>
      <c r="K99" s="62">
        <v>-7.222259853838775E-2</v>
      </c>
      <c r="L99" s="62">
        <v>-4.9923520556621748E-3</v>
      </c>
      <c r="M99" s="62">
        <v>2.0356624346107299E-4</v>
      </c>
      <c r="N99" s="62">
        <v>-1.4097663593862775E-3</v>
      </c>
      <c r="U99" s="60">
        <v>3042.8229999999999</v>
      </c>
      <c r="V99" s="61">
        <v>10602.46</v>
      </c>
      <c r="W99" s="61">
        <v>2272.52</v>
      </c>
      <c r="X99" s="61">
        <v>6894.2479999999996</v>
      </c>
      <c r="Y99" s="61">
        <v>2832.5909999999999</v>
      </c>
      <c r="Z99" s="61">
        <v>9793.2139999999999</v>
      </c>
      <c r="AA99" s="61">
        <v>2054.2220000000002</v>
      </c>
      <c r="AB99" s="61">
        <v>6400.16</v>
      </c>
      <c r="AC99" s="61">
        <v>2822.4430000000002</v>
      </c>
      <c r="AD99" s="61">
        <v>9826.1440000000002</v>
      </c>
      <c r="AE99" s="61">
        <v>2086.0079999999998</v>
      </c>
      <c r="AF99" s="61">
        <v>6426.3090000000002</v>
      </c>
      <c r="AG99" s="99"/>
      <c r="AH99" s="87">
        <f t="shared" si="11"/>
        <v>-7.2426164781848823E-2</v>
      </c>
      <c r="AI99" s="87">
        <f t="shared" si="12"/>
        <v>-7.3220365839625767E-2</v>
      </c>
      <c r="AJ99" s="87">
        <f t="shared" si="13"/>
        <v>-8.2072765036171336E-2</v>
      </c>
      <c r="AK99" s="87">
        <f t="shared" si="14"/>
        <v>-6.7873827573362577E-2</v>
      </c>
      <c r="AL99" s="86">
        <f t="shared" si="15"/>
        <v>-3.5825856962758973E-3</v>
      </c>
      <c r="AM99" s="86">
        <f t="shared" si="16"/>
        <v>3.3625324638060228E-3</v>
      </c>
      <c r="AN99" s="86">
        <f t="shared" si="17"/>
        <v>1.547349799583464E-2</v>
      </c>
      <c r="AO99" s="86">
        <f t="shared" si="18"/>
        <v>4.0856791080223775E-3</v>
      </c>
    </row>
    <row r="100" spans="1:41" x14ac:dyDescent="0.15">
      <c r="A100" s="41">
        <f>年报10送X筛选!N100</f>
        <v>96</v>
      </c>
      <c r="B100" s="41" t="str">
        <f>年报10送X筛选!O100</f>
        <v>600219.SH</v>
      </c>
      <c r="C100" s="41" t="str">
        <f>年报10送X筛选!P100</f>
        <v>南山铝业</v>
      </c>
      <c r="D100" s="46">
        <f>年报10送X筛选!Q100</f>
        <v>1.5</v>
      </c>
      <c r="E100" s="167" t="str">
        <f>IFERROR(VLOOKUP(B100,'2015年报与2016中报日期'!D:O,3,),"")</f>
        <v>2016-06-09</v>
      </c>
      <c r="F100" s="167" t="str">
        <f>IFERROR(VLOOKUP(B100,'2015年报与2016中报日期'!D:O,4,),"")</f>
        <v>2016-07-05</v>
      </c>
      <c r="G100" s="167" t="str">
        <f>IFERROR(VLOOKUP(B100,'2015年报与2016中报日期'!D:O,5,),"")</f>
        <v>2016-08-30</v>
      </c>
      <c r="H100" s="56">
        <v>13.788922041336001</v>
      </c>
      <c r="I100" s="56">
        <v>14.613259772068</v>
      </c>
      <c r="J100" s="56">
        <v>14.779739946686499</v>
      </c>
      <c r="K100" s="62">
        <v>7.1856081452941423E-2</v>
      </c>
      <c r="L100" s="62">
        <v>1.1392405063291422E-2</v>
      </c>
      <c r="M100" s="62">
        <v>2.1460117311601801E-2</v>
      </c>
      <c r="N100" s="62">
        <v>-1.1320534566670482E-2</v>
      </c>
      <c r="U100" s="60">
        <v>2927.1590000000001</v>
      </c>
      <c r="V100" s="61">
        <v>10316.82</v>
      </c>
      <c r="W100" s="61">
        <v>2186.5450000000001</v>
      </c>
      <c r="X100" s="61">
        <v>6809.42</v>
      </c>
      <c r="Y100" s="61">
        <v>3006.3919999999998</v>
      </c>
      <c r="Z100" s="61">
        <v>10602.77</v>
      </c>
      <c r="AA100" s="61">
        <v>2246.0250000000001</v>
      </c>
      <c r="AB100" s="61">
        <v>6971.674</v>
      </c>
      <c r="AC100" s="61">
        <v>3074.6759999999999</v>
      </c>
      <c r="AD100" s="61">
        <v>10729.12</v>
      </c>
      <c r="AE100" s="61">
        <v>2195.5309999999999</v>
      </c>
      <c r="AF100" s="61">
        <v>6966.576</v>
      </c>
      <c r="AG100" s="99"/>
      <c r="AH100" s="87">
        <f t="shared" si="11"/>
        <v>5.0395964141339622E-2</v>
      </c>
      <c r="AI100" s="87">
        <f t="shared" si="12"/>
        <v>3.996386483431924E-2</v>
      </c>
      <c r="AJ100" s="87">
        <f t="shared" si="13"/>
        <v>4.1096798831032899E-3</v>
      </c>
      <c r="AK100" s="87">
        <f t="shared" si="14"/>
        <v>2.307920498368432E-2</v>
      </c>
      <c r="AL100" s="86">
        <f t="shared" si="15"/>
        <v>2.2712939629961904E-2</v>
      </c>
      <c r="AM100" s="86">
        <f t="shared" si="16"/>
        <v>1.191669724043809E-2</v>
      </c>
      <c r="AN100" s="86">
        <f t="shared" si="17"/>
        <v>-2.2481495085762693E-2</v>
      </c>
      <c r="AO100" s="86">
        <f t="shared" si="18"/>
        <v>-7.3124474839181275E-4</v>
      </c>
    </row>
    <row r="101" spans="1:41" x14ac:dyDescent="0.15">
      <c r="A101" s="41">
        <f>年报10送X筛选!N101</f>
        <v>97</v>
      </c>
      <c r="B101" s="41" t="str">
        <f>年报10送X筛选!O101</f>
        <v>600298.SH</v>
      </c>
      <c r="C101" s="41" t="str">
        <f>年报10送X筛选!P101</f>
        <v>安琪酵母</v>
      </c>
      <c r="D101" s="46">
        <f>年报10送X筛选!Q101</f>
        <v>1.5</v>
      </c>
      <c r="E101" s="167" t="str">
        <f>IFERROR(VLOOKUP(B101,'2015年报与2016中报日期'!D:O,3,),"")</f>
        <v>2016-03-11</v>
      </c>
      <c r="F101" s="167" t="str">
        <f>IFERROR(VLOOKUP(B101,'2015年报与2016中报日期'!D:O,4,),"")</f>
        <v>2016-04-19</v>
      </c>
      <c r="G101" s="167" t="str">
        <f>IFERROR(VLOOKUP(B101,'2015年报与2016中报日期'!D:O,5,),"")</f>
        <v>2016-05-06</v>
      </c>
      <c r="H101" s="56">
        <v>82.313456575273307</v>
      </c>
      <c r="I101" s="56">
        <v>97.358241276211501</v>
      </c>
      <c r="J101" s="56">
        <v>95.534708773376707</v>
      </c>
      <c r="K101" s="62">
        <v>0.16062078727082674</v>
      </c>
      <c r="L101" s="62">
        <v>-1.8730129868115841E-2</v>
      </c>
      <c r="M101" s="62">
        <v>0.12399098134570896</v>
      </c>
      <c r="N101" s="62">
        <v>2.3853681283567907E-2</v>
      </c>
      <c r="U101" s="60">
        <v>2810.3069999999998</v>
      </c>
      <c r="V101" s="61">
        <v>9363.4050000000007</v>
      </c>
      <c r="W101" s="61">
        <v>1934.87</v>
      </c>
      <c r="X101" s="61">
        <v>6140.8419999999996</v>
      </c>
      <c r="Y101" s="61">
        <v>3042.8229999999999</v>
      </c>
      <c r="Z101" s="61">
        <v>10602.46</v>
      </c>
      <c r="AA101" s="61">
        <v>2272.52</v>
      </c>
      <c r="AB101" s="61">
        <v>6894.2479999999996</v>
      </c>
      <c r="AC101" s="61">
        <v>2913.248</v>
      </c>
      <c r="AD101" s="61">
        <v>10100.540000000001</v>
      </c>
      <c r="AE101" s="61">
        <v>2129.194</v>
      </c>
      <c r="AF101" s="61">
        <v>6563.6170000000002</v>
      </c>
      <c r="AG101" s="99"/>
      <c r="AH101" s="87">
        <f t="shared" si="11"/>
        <v>3.6629805925117775E-2</v>
      </c>
      <c r="AI101" s="87">
        <f t="shared" si="12"/>
        <v>7.8725100537678339E-2</v>
      </c>
      <c r="AJ101" s="87">
        <f t="shared" si="13"/>
        <v>0.10043258720224091</v>
      </c>
      <c r="AK101" s="87">
        <f t="shared" si="14"/>
        <v>6.8846422037889932E-2</v>
      </c>
      <c r="AL101" s="86">
        <f t="shared" si="15"/>
        <v>-4.2583811151683748E-2</v>
      </c>
      <c r="AM101" s="86">
        <f t="shared" si="16"/>
        <v>-4.7339956953386109E-2</v>
      </c>
      <c r="AN101" s="86">
        <f t="shared" si="17"/>
        <v>-6.3069191910302247E-2</v>
      </c>
      <c r="AO101" s="86">
        <f t="shared" si="18"/>
        <v>-4.7957514728219741E-2</v>
      </c>
    </row>
    <row r="102" spans="1:41" x14ac:dyDescent="0.15">
      <c r="A102" s="41">
        <f>年报10送X筛选!N102</f>
        <v>98</v>
      </c>
      <c r="B102" s="41" t="str">
        <f>年报10送X筛选!O102</f>
        <v>600313.SH</v>
      </c>
      <c r="C102" s="41" t="str">
        <f>年报10送X筛选!P102</f>
        <v>农发种业</v>
      </c>
      <c r="D102" s="46">
        <f>年报10送X筛选!Q102</f>
        <v>1.5</v>
      </c>
      <c r="E102" s="167" t="str">
        <f>IFERROR(VLOOKUP(B102,'2015年报与2016中报日期'!D:O,3,),"")</f>
        <v>2016-04-28</v>
      </c>
      <c r="F102" s="167" t="str">
        <f>IFERROR(VLOOKUP(B102,'2015年报与2016中报日期'!D:O,4,),"")</f>
        <v>2016-05-24</v>
      </c>
      <c r="G102" s="167" t="str">
        <f>IFERROR(VLOOKUP(B102,'2015年报与2016中报日期'!D:O,5,),"")</f>
        <v>2016-06-16</v>
      </c>
      <c r="H102" s="56">
        <v>13.6806436439173</v>
      </c>
      <c r="I102" s="56">
        <v>14.1720300278621</v>
      </c>
      <c r="J102" s="56">
        <v>15.612465801256899</v>
      </c>
      <c r="K102" s="62">
        <v>0.14120842612536944</v>
      </c>
      <c r="L102" s="62">
        <v>0.10163933964032767</v>
      </c>
      <c r="M102" s="62">
        <v>0.16591384157878131</v>
      </c>
      <c r="N102" s="62">
        <v>8.3511396786708714E-2</v>
      </c>
      <c r="U102" s="60">
        <v>2945.5889999999999</v>
      </c>
      <c r="V102" s="61">
        <v>10149.91</v>
      </c>
      <c r="W102" s="61">
        <v>2155.23</v>
      </c>
      <c r="X102" s="61">
        <v>6611.7870000000003</v>
      </c>
      <c r="Y102" s="61">
        <v>2821.6660000000002</v>
      </c>
      <c r="Z102" s="61">
        <v>9821.6980000000003</v>
      </c>
      <c r="AA102" s="61">
        <v>2075.509</v>
      </c>
      <c r="AB102" s="61">
        <v>6420.2650000000003</v>
      </c>
      <c r="AC102" s="61">
        <v>2872.817</v>
      </c>
      <c r="AD102" s="61">
        <v>10115.120000000001</v>
      </c>
      <c r="AE102" s="61">
        <v>2101.4169999999999</v>
      </c>
      <c r="AF102" s="61">
        <v>6671.6559999999999</v>
      </c>
      <c r="AG102" s="99"/>
      <c r="AH102" s="87">
        <f t="shared" si="11"/>
        <v>-2.4705415453411872E-2</v>
      </c>
      <c r="AI102" s="87">
        <f t="shared" si="12"/>
        <v>-3.4276165995559271E-3</v>
      </c>
      <c r="AJ102" s="87">
        <f t="shared" si="13"/>
        <v>-2.4968564839947471E-2</v>
      </c>
      <c r="AK102" s="87">
        <f t="shared" si="14"/>
        <v>9.0548893967696831E-3</v>
      </c>
      <c r="AL102" s="86">
        <f t="shared" si="15"/>
        <v>1.8127942853618961E-2</v>
      </c>
      <c r="AM102" s="86">
        <f t="shared" si="16"/>
        <v>2.9874874996156597E-2</v>
      </c>
      <c r="AN102" s="86">
        <f t="shared" si="17"/>
        <v>1.2482721106003458E-2</v>
      </c>
      <c r="AO102" s="86">
        <f t="shared" si="18"/>
        <v>3.9155860388940367E-2</v>
      </c>
    </row>
    <row r="103" spans="1:41" x14ac:dyDescent="0.15">
      <c r="A103" s="41">
        <f>年报10送X筛选!N103</f>
        <v>99</v>
      </c>
      <c r="B103" s="41" t="str">
        <f>年报10送X筛选!O103</f>
        <v>600370.SH</v>
      </c>
      <c r="C103" s="41" t="str">
        <f>年报10送X筛选!P103</f>
        <v>三房巷</v>
      </c>
      <c r="D103" s="46">
        <f>年报10送X筛选!Q103</f>
        <v>1.5</v>
      </c>
      <c r="E103" s="167" t="str">
        <f>IFERROR(VLOOKUP(B103,'2015年报与2016中报日期'!D:O,3,),"")</f>
        <v>2016-02-26</v>
      </c>
      <c r="F103" s="167" t="str">
        <f>IFERROR(VLOOKUP(B103,'2015年报与2016中报日期'!D:O,4,),"")</f>
        <v>2016-05-11</v>
      </c>
      <c r="G103" s="167" t="str">
        <f>IFERROR(VLOOKUP(B103,'2015年报与2016中报日期'!D:O,5,),"")</f>
        <v>2016-05-23</v>
      </c>
      <c r="H103" s="56">
        <v>26.819478917882801</v>
      </c>
      <c r="I103" s="56">
        <v>28.437895749134402</v>
      </c>
      <c r="J103" s="56">
        <v>29.405552051122498</v>
      </c>
      <c r="K103" s="62">
        <v>9.6425181904460588E-2</v>
      </c>
      <c r="L103" s="62">
        <v>3.4027000820465059E-2</v>
      </c>
      <c r="M103" s="62">
        <v>6.8803497970100658E-2</v>
      </c>
      <c r="N103" s="62">
        <v>3.1697810189535547E-2</v>
      </c>
      <c r="U103" s="60">
        <v>2767.21</v>
      </c>
      <c r="V103" s="61">
        <v>9573.7039999999997</v>
      </c>
      <c r="W103" s="61">
        <v>2014.92</v>
      </c>
      <c r="X103" s="61">
        <v>6304.2169999999996</v>
      </c>
      <c r="Y103" s="61">
        <v>2837.0369999999998</v>
      </c>
      <c r="Z103" s="61">
        <v>9781.1509999999998</v>
      </c>
      <c r="AA103" s="61">
        <v>2034.925</v>
      </c>
      <c r="AB103" s="61">
        <v>6390.857</v>
      </c>
      <c r="AC103" s="61">
        <v>2843.645</v>
      </c>
      <c r="AD103" s="61">
        <v>9918.1640000000007</v>
      </c>
      <c r="AE103" s="61">
        <v>2098.2339999999999</v>
      </c>
      <c r="AF103" s="61">
        <v>6484.8990000000003</v>
      </c>
      <c r="AG103" s="99"/>
      <c r="AH103" s="87">
        <f t="shared" si="11"/>
        <v>2.7621683934359931E-2</v>
      </c>
      <c r="AI103" s="87">
        <f t="shared" si="12"/>
        <v>3.597980468165729E-2</v>
      </c>
      <c r="AJ103" s="87">
        <f t="shared" si="13"/>
        <v>4.1348539892402503E-2</v>
      </c>
      <c r="AK103" s="87">
        <f t="shared" si="14"/>
        <v>2.8660498203028295E-2</v>
      </c>
      <c r="AL103" s="86">
        <f t="shared" si="15"/>
        <v>2.3291906309295118E-3</v>
      </c>
      <c r="AM103" s="86">
        <f t="shared" si="16"/>
        <v>1.4007860629081437E-2</v>
      </c>
      <c r="AN103" s="86">
        <f t="shared" si="17"/>
        <v>3.1111220315245047E-2</v>
      </c>
      <c r="AO103" s="86">
        <f t="shared" si="18"/>
        <v>1.4715084377572518E-2</v>
      </c>
    </row>
    <row r="104" spans="1:41" x14ac:dyDescent="0.15">
      <c r="A104" s="41">
        <f>年报10送X筛选!N104</f>
        <v>100</v>
      </c>
      <c r="B104" s="41" t="str">
        <f>年报10送X筛选!O104</f>
        <v>600522.SH</v>
      </c>
      <c r="C104" s="41" t="str">
        <f>年报10送X筛选!P104</f>
        <v>中天科技</v>
      </c>
      <c r="D104" s="46">
        <f>年报10送X筛选!Q104</f>
        <v>1.5</v>
      </c>
      <c r="E104" s="167" t="str">
        <f>IFERROR(VLOOKUP(B104,'2015年报与2016中报日期'!D:O,3,),"")</f>
        <v>2016-04-22</v>
      </c>
      <c r="F104" s="167" t="str">
        <f>IFERROR(VLOOKUP(B104,'2015年报与2016中报日期'!D:O,4,),"")</f>
        <v>2016-05-19</v>
      </c>
      <c r="G104" s="167" t="str">
        <f>IFERROR(VLOOKUP(B104,'2015年报与2016中报日期'!D:O,5,),"")</f>
        <v>2016-06-30</v>
      </c>
      <c r="H104" s="56">
        <v>47.141300967053603</v>
      </c>
      <c r="I104" s="56">
        <v>50.843497378078702</v>
      </c>
      <c r="J104" s="56">
        <v>60.705853763096002</v>
      </c>
      <c r="K104" s="62">
        <v>0.2877424364152037</v>
      </c>
      <c r="L104" s="62">
        <v>0.19397478327817552</v>
      </c>
      <c r="M104" s="62">
        <v>0.29775649407865767</v>
      </c>
      <c r="N104" s="62">
        <v>0.15026117120851579</v>
      </c>
      <c r="U104" s="60">
        <v>2959.24</v>
      </c>
      <c r="V104" s="61">
        <v>10151.76</v>
      </c>
      <c r="W104" s="61">
        <v>2136.924</v>
      </c>
      <c r="X104" s="61">
        <v>6611.6139999999996</v>
      </c>
      <c r="Y104" s="61">
        <v>2806.9059999999999</v>
      </c>
      <c r="Z104" s="61">
        <v>9733.7360000000008</v>
      </c>
      <c r="AA104" s="61">
        <v>2037.403</v>
      </c>
      <c r="AB104" s="61">
        <v>6379.4620000000004</v>
      </c>
      <c r="AC104" s="61">
        <v>2929.6060000000002</v>
      </c>
      <c r="AD104" s="61">
        <v>10489.99</v>
      </c>
      <c r="AE104" s="61">
        <v>2227.7910000000002</v>
      </c>
      <c r="AF104" s="61">
        <v>6892.73</v>
      </c>
      <c r="AG104" s="99"/>
      <c r="AH104" s="87">
        <f t="shared" si="11"/>
        <v>-1.0014057663453979E-2</v>
      </c>
      <c r="AI104" s="87">
        <f t="shared" si="12"/>
        <v>3.3317375509271274E-2</v>
      </c>
      <c r="AJ104" s="87">
        <f t="shared" si="13"/>
        <v>4.2522335843483416E-2</v>
      </c>
      <c r="AK104" s="87">
        <f t="shared" si="14"/>
        <v>4.2518513633736044E-2</v>
      </c>
      <c r="AL104" s="86">
        <f t="shared" si="15"/>
        <v>4.3713612069659735E-2</v>
      </c>
      <c r="AM104" s="86">
        <f t="shared" si="16"/>
        <v>7.7694114572246287E-2</v>
      </c>
      <c r="AN104" s="86">
        <f t="shared" si="17"/>
        <v>9.3446411927340822E-2</v>
      </c>
      <c r="AO104" s="86">
        <f t="shared" si="18"/>
        <v>8.0456314341240454E-2</v>
      </c>
    </row>
    <row r="105" spans="1:41" x14ac:dyDescent="0.15">
      <c r="A105" s="41">
        <f>年报10送X筛选!N105</f>
        <v>101</v>
      </c>
      <c r="B105" s="41" t="str">
        <f>年报10送X筛选!O105</f>
        <v>600530.SH</v>
      </c>
      <c r="C105" s="41" t="str">
        <f>年报10送X筛选!P105</f>
        <v>交大昂立</v>
      </c>
      <c r="D105" s="46">
        <f>年报10送X筛选!Q105</f>
        <v>1.5</v>
      </c>
      <c r="E105" s="167" t="str">
        <f>IFERROR(VLOOKUP(B105,'2015年报与2016中报日期'!D:O,3,),"")</f>
        <v>2016-01-21</v>
      </c>
      <c r="F105" s="167" t="str">
        <f>IFERROR(VLOOKUP(B105,'2015年报与2016中报日期'!D:O,4,),"")</f>
        <v>2016-05-21</v>
      </c>
      <c r="G105" s="167" t="str">
        <f>IFERROR(VLOOKUP(B105,'2015年报与2016中报日期'!D:O,5,),"")</f>
        <v>2016-06-28</v>
      </c>
      <c r="H105" s="56">
        <v>43.618833590799902</v>
      </c>
      <c r="I105" s="56">
        <v>34.193751726007797</v>
      </c>
      <c r="J105" s="56">
        <v>38.582680536990203</v>
      </c>
      <c r="K105" s="62">
        <v>-0.11545822387309146</v>
      </c>
      <c r="L105" s="62">
        <v>0.12835470193942422</v>
      </c>
      <c r="M105" s="62">
        <v>-0.12659351303650235</v>
      </c>
      <c r="N105" s="62">
        <v>9.7537316026998111E-2</v>
      </c>
      <c r="U105" s="60">
        <v>2880.482</v>
      </c>
      <c r="V105" s="61">
        <v>9975.9740000000002</v>
      </c>
      <c r="W105" s="61">
        <v>2112.404</v>
      </c>
      <c r="X105" s="61">
        <v>6632.8450000000003</v>
      </c>
      <c r="Y105" s="61">
        <v>2825.4830000000002</v>
      </c>
      <c r="Z105" s="61">
        <v>9816.7520000000004</v>
      </c>
      <c r="AA105" s="61">
        <v>2065.3020000000001</v>
      </c>
      <c r="AB105" s="61">
        <v>6433.5590000000002</v>
      </c>
      <c r="AC105" s="61">
        <v>2912.5569999999998</v>
      </c>
      <c r="AD105" s="61">
        <v>10463.450000000001</v>
      </c>
      <c r="AE105" s="61">
        <v>2216.71</v>
      </c>
      <c r="AF105" s="61">
        <v>6895.4520000000002</v>
      </c>
      <c r="AG105" s="99"/>
      <c r="AH105" s="87">
        <f t="shared" si="11"/>
        <v>1.1135289163410889E-2</v>
      </c>
      <c r="AI105" s="87">
        <f t="shared" si="12"/>
        <v>4.8865003056343337E-2</v>
      </c>
      <c r="AJ105" s="87">
        <f t="shared" si="13"/>
        <v>4.9377865218963812E-2</v>
      </c>
      <c r="AK105" s="87">
        <f t="shared" si="14"/>
        <v>3.9591909655660507E-2</v>
      </c>
      <c r="AL105" s="86">
        <f t="shared" si="15"/>
        <v>3.081738591242611E-2</v>
      </c>
      <c r="AM105" s="86">
        <f t="shared" si="16"/>
        <v>6.5876982529455841E-2</v>
      </c>
      <c r="AN105" s="86">
        <f t="shared" si="17"/>
        <v>7.3310343959382074E-2</v>
      </c>
      <c r="AO105" s="86">
        <f t="shared" si="18"/>
        <v>7.1794320997133898E-2</v>
      </c>
    </row>
    <row r="106" spans="1:41" x14ac:dyDescent="0.15">
      <c r="A106" s="41">
        <f>年报10送X筛选!N106</f>
        <v>102</v>
      </c>
      <c r="B106" s="41" t="str">
        <f>年报10送X筛选!O106</f>
        <v>600531.SH</v>
      </c>
      <c r="C106" s="41" t="str">
        <f>年报10送X筛选!P106</f>
        <v>豫光金铅</v>
      </c>
      <c r="D106" s="46">
        <f>年报10送X筛选!Q106</f>
        <v>2</v>
      </c>
      <c r="E106" s="167" t="str">
        <f>IFERROR(VLOOKUP(B106,'2015年报与2016中报日期'!D:O,3,),"")</f>
        <v>2016-02-04</v>
      </c>
      <c r="F106" s="167" t="str">
        <f>IFERROR(VLOOKUP(B106,'2015年报与2016中报日期'!D:O,4,),"")</f>
        <v>2016-02-25</v>
      </c>
      <c r="G106" s="167" t="str">
        <f>IFERROR(VLOOKUP(B106,'2015年报与2016中报日期'!D:O,5,),"")</f>
        <v>2016-03-17</v>
      </c>
      <c r="H106" s="56">
        <v>39.5161801253142</v>
      </c>
      <c r="I106" s="56">
        <v>49.851560570074902</v>
      </c>
      <c r="J106" s="56">
        <v>61.918548907967399</v>
      </c>
      <c r="K106" s="62">
        <v>0.566916354556805</v>
      </c>
      <c r="L106" s="62">
        <v>0.24205838693716064</v>
      </c>
      <c r="M106" s="62">
        <v>0.52239712548174899</v>
      </c>
      <c r="N106" s="62">
        <v>0.18238221789718057</v>
      </c>
      <c r="U106" s="60">
        <v>2781.0230000000001</v>
      </c>
      <c r="V106" s="61">
        <v>9793.0689999999995</v>
      </c>
      <c r="W106" s="61">
        <v>2126.636</v>
      </c>
      <c r="X106" s="61">
        <v>6484.7709999999997</v>
      </c>
      <c r="Y106" s="61">
        <v>2741.2449999999999</v>
      </c>
      <c r="Z106" s="61">
        <v>9551.0759999999991</v>
      </c>
      <c r="AA106" s="61">
        <v>2037.143</v>
      </c>
      <c r="AB106" s="61">
        <v>6284.6170000000002</v>
      </c>
      <c r="AC106" s="61">
        <v>2904.8319999999999</v>
      </c>
      <c r="AD106" s="61">
        <v>9791.85</v>
      </c>
      <c r="AE106" s="61">
        <v>2087.2930000000001</v>
      </c>
      <c r="AF106" s="61">
        <v>6410.7269999999999</v>
      </c>
      <c r="AG106" s="99"/>
      <c r="AH106" s="87">
        <f t="shared" si="11"/>
        <v>4.451922907505601E-2</v>
      </c>
      <c r="AI106" s="87">
        <f t="shared" si="12"/>
        <v>-1.2447578996932496E-4</v>
      </c>
      <c r="AJ106" s="87">
        <f t="shared" si="13"/>
        <v>-1.8500110032934614E-2</v>
      </c>
      <c r="AK106" s="87">
        <f t="shared" si="14"/>
        <v>-1.1418136430723647E-2</v>
      </c>
      <c r="AL106" s="86">
        <f t="shared" si="15"/>
        <v>5.9676169039980076E-2</v>
      </c>
      <c r="AM106" s="86">
        <f t="shared" si="16"/>
        <v>2.520909685987216E-2</v>
      </c>
      <c r="AN106" s="86">
        <f t="shared" si="17"/>
        <v>2.4617810335356927E-2</v>
      </c>
      <c r="AO106" s="86">
        <f t="shared" si="18"/>
        <v>2.0066457510457658E-2</v>
      </c>
    </row>
    <row r="107" spans="1:41" x14ac:dyDescent="0.15">
      <c r="A107" s="41">
        <f>年报10送X筛选!N107</f>
        <v>103</v>
      </c>
      <c r="B107" s="41" t="str">
        <f>年报10送X筛选!O107</f>
        <v>600559.SH</v>
      </c>
      <c r="C107" s="41" t="str">
        <f>年报10送X筛选!P107</f>
        <v>老白干酒</v>
      </c>
      <c r="D107" s="46">
        <f>年报10送X筛选!Q107</f>
        <v>1.5</v>
      </c>
      <c r="E107" s="167" t="str">
        <f>IFERROR(VLOOKUP(B107,'2015年报与2016中报日期'!D:O,3,),"")</f>
        <v>2016-04-26</v>
      </c>
      <c r="F107" s="167" t="str">
        <f>IFERROR(VLOOKUP(B107,'2015年报与2016中报日期'!D:O,4,),"")</f>
        <v>2016-05-28</v>
      </c>
      <c r="G107" s="167" t="str">
        <f>IFERROR(VLOOKUP(B107,'2015年报与2016中报日期'!D:O,5,),"")</f>
        <v>2016-06-24</v>
      </c>
      <c r="H107" s="56">
        <v>53.450588256817902</v>
      </c>
      <c r="I107" s="56">
        <v>52.931328718151001</v>
      </c>
      <c r="J107" s="56">
        <v>63.435458848324402</v>
      </c>
      <c r="K107" s="62">
        <v>0.18680562585263738</v>
      </c>
      <c r="L107" s="62">
        <v>0.19844826087978729</v>
      </c>
      <c r="M107" s="62">
        <v>0.22404851720758046</v>
      </c>
      <c r="N107" s="62">
        <v>0.18666539736036913</v>
      </c>
      <c r="U107" s="60">
        <v>2964.7</v>
      </c>
      <c r="V107" s="61">
        <v>10209.9</v>
      </c>
      <c r="W107" s="61">
        <v>2155.6979999999999</v>
      </c>
      <c r="X107" s="61">
        <v>6656.7560000000003</v>
      </c>
      <c r="Y107" s="61">
        <v>2821.0459999999998</v>
      </c>
      <c r="Z107" s="61">
        <v>9813.6309999999994</v>
      </c>
      <c r="AA107" s="61">
        <v>2069.8850000000002</v>
      </c>
      <c r="AB107" s="61">
        <v>6420.7169999999996</v>
      </c>
      <c r="AC107" s="61">
        <v>2854.2860000000001</v>
      </c>
      <c r="AD107" s="61">
        <v>10147.709999999999</v>
      </c>
      <c r="AE107" s="61">
        <v>2127.3649999999998</v>
      </c>
      <c r="AF107" s="61">
        <v>6658.7039999999997</v>
      </c>
      <c r="AG107" s="99"/>
      <c r="AH107" s="87">
        <f t="shared" si="11"/>
        <v>-3.7242891354943075E-2</v>
      </c>
      <c r="AI107" s="87">
        <f t="shared" si="12"/>
        <v>-6.0911468280786529E-3</v>
      </c>
      <c r="AJ107" s="87">
        <f t="shared" si="13"/>
        <v>-1.3143306715504677E-2</v>
      </c>
      <c r="AK107" s="87">
        <f t="shared" si="14"/>
        <v>2.9263503123733159E-4</v>
      </c>
      <c r="AL107" s="86">
        <f t="shared" si="15"/>
        <v>1.1782863519418152E-2</v>
      </c>
      <c r="AM107" s="86">
        <f t="shared" si="16"/>
        <v>3.4042343756352844E-2</v>
      </c>
      <c r="AN107" s="86">
        <f t="shared" si="17"/>
        <v>2.7769658700845579E-2</v>
      </c>
      <c r="AO107" s="86">
        <f t="shared" si="18"/>
        <v>3.7065486611542076E-2</v>
      </c>
    </row>
    <row r="108" spans="1:41" x14ac:dyDescent="0.15">
      <c r="A108" s="41">
        <f>年报10送X筛选!N108</f>
        <v>104</v>
      </c>
      <c r="B108" s="41" t="str">
        <f>年报10送X筛选!O108</f>
        <v>600728.SH</v>
      </c>
      <c r="C108" s="41" t="str">
        <f>年报10送X筛选!P108</f>
        <v>佳都科技</v>
      </c>
      <c r="D108" s="46">
        <f>年报10送X筛选!Q108</f>
        <v>1.6</v>
      </c>
      <c r="E108" s="167" t="str">
        <f>IFERROR(VLOOKUP(B108,'2015年报与2016中报日期'!D:O,3,),"")</f>
        <v>2016-01-30</v>
      </c>
      <c r="F108" s="167" t="str">
        <f>IFERROR(VLOOKUP(B108,'2015年报与2016中报日期'!D:O,4,),"")</f>
        <v>2016-04-13</v>
      </c>
      <c r="G108" s="167" t="str">
        <f>IFERROR(VLOOKUP(B108,'2015年报与2016中报日期'!D:O,5,),"")</f>
        <v>2016-04-25</v>
      </c>
      <c r="H108" s="56">
        <v>90.122797010069107</v>
      </c>
      <c r="I108" s="56">
        <v>83.061382636106202</v>
      </c>
      <c r="J108" s="56">
        <v>103.566701923813</v>
      </c>
      <c r="K108" s="62">
        <v>0.14917318769236432</v>
      </c>
      <c r="L108" s="62">
        <v>0.24686946733768034</v>
      </c>
      <c r="M108" s="62">
        <v>7.280337471749565E-2</v>
      </c>
      <c r="N108" s="62">
        <v>0.28598983302805525</v>
      </c>
      <c r="U108" s="60">
        <v>2737.6</v>
      </c>
      <c r="V108" s="61">
        <v>9418.2039999999997</v>
      </c>
      <c r="W108" s="61">
        <v>1994.0650000000001</v>
      </c>
      <c r="X108" s="61">
        <v>6272.9120000000003</v>
      </c>
      <c r="Y108" s="61">
        <v>3066.6379999999999</v>
      </c>
      <c r="Z108" s="61">
        <v>10684.92</v>
      </c>
      <c r="AA108" s="61">
        <v>2294.0149999999999</v>
      </c>
      <c r="AB108" s="61">
        <v>6985.2579999999998</v>
      </c>
      <c r="AC108" s="61">
        <v>2946.67</v>
      </c>
      <c r="AD108" s="61">
        <v>10106.790000000001</v>
      </c>
      <c r="AE108" s="61">
        <v>2126.8339999999998</v>
      </c>
      <c r="AF108" s="61">
        <v>6595.6419999999998</v>
      </c>
      <c r="AG108" s="99"/>
      <c r="AH108" s="87">
        <f t="shared" si="11"/>
        <v>7.6369812974868667E-2</v>
      </c>
      <c r="AI108" s="87">
        <f t="shared" si="12"/>
        <v>7.3112240932560191E-2</v>
      </c>
      <c r="AJ108" s="87">
        <f t="shared" si="13"/>
        <v>6.6582082329312176E-2</v>
      </c>
      <c r="AK108" s="87">
        <f t="shared" si="14"/>
        <v>5.1448195032865129E-2</v>
      </c>
      <c r="AL108" s="86">
        <f t="shared" si="15"/>
        <v>-3.9120365690374914E-2</v>
      </c>
      <c r="AM108" s="86">
        <f t="shared" si="16"/>
        <v>-5.4107096730719451E-2</v>
      </c>
      <c r="AN108" s="86">
        <f t="shared" si="17"/>
        <v>-7.2877030010701782E-2</v>
      </c>
      <c r="AO108" s="86">
        <f t="shared" si="18"/>
        <v>-5.5776894711691338E-2</v>
      </c>
    </row>
    <row r="109" spans="1:41" x14ac:dyDescent="0.15">
      <c r="A109" s="41">
        <f>年报10送X筛选!N109</f>
        <v>105</v>
      </c>
      <c r="B109" s="41" t="str">
        <f>年报10送X筛选!O109</f>
        <v>601388.SH</v>
      </c>
      <c r="C109" s="41" t="str">
        <f>年报10送X筛选!P109</f>
        <v>怡球资源</v>
      </c>
      <c r="D109" s="46">
        <f>年报10送X筛选!Q109</f>
        <v>2.8</v>
      </c>
      <c r="E109" s="167" t="str">
        <f>IFERROR(VLOOKUP(B109,'2015年报与2016中报日期'!D:O,3,),"")</f>
        <v>2016-06-27</v>
      </c>
      <c r="F109" s="167" t="str">
        <f>IFERROR(VLOOKUP(B109,'2015年报与2016中报日期'!D:O,4,),"")</f>
        <v>2016-07-13</v>
      </c>
      <c r="G109" s="167" t="str">
        <f>IFERROR(VLOOKUP(B109,'2015年报与2016中报日期'!D:O,5,),"")</f>
        <v>2016-07-26</v>
      </c>
      <c r="H109" s="56">
        <v>27.9628567981053</v>
      </c>
      <c r="I109" s="56">
        <v>30.949828625847601</v>
      </c>
      <c r="J109" s="56">
        <v>29.049382896328499</v>
      </c>
      <c r="K109" s="62">
        <v>3.8856047723164755E-2</v>
      </c>
      <c r="L109" s="62">
        <v>-6.1404079243655429E-2</v>
      </c>
      <c r="M109" s="62">
        <v>-1.4486094064166455E-2</v>
      </c>
      <c r="N109" s="62">
        <v>-5.7965964492369126E-2</v>
      </c>
      <c r="U109" s="60">
        <v>2895.703</v>
      </c>
      <c r="V109" s="61">
        <v>10377.57</v>
      </c>
      <c r="W109" s="61">
        <v>2191.806</v>
      </c>
      <c r="X109" s="61">
        <v>6816.6620000000003</v>
      </c>
      <c r="Y109" s="61">
        <v>3060.6889999999999</v>
      </c>
      <c r="Z109" s="61">
        <v>10853.56</v>
      </c>
      <c r="AA109" s="61">
        <v>2285.3690000000001</v>
      </c>
      <c r="AB109" s="61">
        <v>7095.7479999999996</v>
      </c>
      <c r="AC109" s="61">
        <v>3050.1660000000002</v>
      </c>
      <c r="AD109" s="61">
        <v>10852.21</v>
      </c>
      <c r="AE109" s="61">
        <v>2279.5500000000002</v>
      </c>
      <c r="AF109" s="61">
        <v>7086.9759999999997</v>
      </c>
      <c r="AG109" s="99"/>
      <c r="AH109" s="87">
        <f t="shared" si="11"/>
        <v>5.334214178733121E-2</v>
      </c>
      <c r="AI109" s="87">
        <f t="shared" si="12"/>
        <v>4.5737104158295239E-2</v>
      </c>
      <c r="AJ109" s="87">
        <f t="shared" si="13"/>
        <v>4.0032740123897792E-2</v>
      </c>
      <c r="AK109" s="87">
        <f t="shared" si="14"/>
        <v>3.9654892673276043E-2</v>
      </c>
      <c r="AL109" s="86">
        <f t="shared" si="15"/>
        <v>-3.4381147512863031E-3</v>
      </c>
      <c r="AM109" s="86">
        <f t="shared" si="16"/>
        <v>-1.2438315170326675E-4</v>
      </c>
      <c r="AN109" s="86">
        <f t="shared" si="17"/>
        <v>-2.5461971349046708E-3</v>
      </c>
      <c r="AO109" s="86">
        <f t="shared" si="18"/>
        <v>-1.2362333047903906E-3</v>
      </c>
    </row>
    <row r="110" spans="1:41" x14ac:dyDescent="0.15">
      <c r="A110" s="41">
        <f>年报10送X筛选!N110</f>
        <v>106</v>
      </c>
      <c r="B110" s="41" t="str">
        <f>年报10送X筛选!O110</f>
        <v>603022.SH</v>
      </c>
      <c r="C110" s="41" t="str">
        <f>年报10送X筛选!P110</f>
        <v>新通联</v>
      </c>
      <c r="D110" s="46">
        <f>年报10送X筛选!Q110</f>
        <v>1.5</v>
      </c>
      <c r="E110" s="167" t="str">
        <f>IFERROR(VLOOKUP(B110,'2015年报与2016中报日期'!D:O,3,),"")</f>
        <v>2016-04-11</v>
      </c>
      <c r="F110" s="167" t="str">
        <f>IFERROR(VLOOKUP(B110,'2015年报与2016中报日期'!D:O,4,),"")</f>
        <v>2016-05-06</v>
      </c>
      <c r="G110" s="167" t="str">
        <f>IFERROR(VLOOKUP(B110,'2015年报与2016中报日期'!D:O,5,),"")</f>
        <v>2016-05-31</v>
      </c>
      <c r="H110" s="56">
        <v>57.19</v>
      </c>
      <c r="I110" s="56">
        <v>54.26</v>
      </c>
      <c r="J110" s="56">
        <v>54.9264826894129</v>
      </c>
      <c r="K110" s="62">
        <v>-3.9578900342491674E-2</v>
      </c>
      <c r="L110" s="62">
        <v>1.2283131024933613E-2</v>
      </c>
      <c r="M110" s="62">
        <v>-9.0300612250115986E-4</v>
      </c>
      <c r="N110" s="62">
        <v>1.1127033088884186E-2</v>
      </c>
      <c r="U110" s="60">
        <v>3033.9569999999999</v>
      </c>
      <c r="V110" s="61">
        <v>10609.59</v>
      </c>
      <c r="W110" s="61">
        <v>2283.143</v>
      </c>
      <c r="X110" s="61">
        <v>6943.4520000000002</v>
      </c>
      <c r="Y110" s="61">
        <v>2913.248</v>
      </c>
      <c r="Z110" s="61">
        <v>10100.540000000001</v>
      </c>
      <c r="AA110" s="61">
        <v>2129.194</v>
      </c>
      <c r="AB110" s="61">
        <v>6563.6170000000002</v>
      </c>
      <c r="AC110" s="61">
        <v>2916.616</v>
      </c>
      <c r="AD110" s="61">
        <v>10159.93</v>
      </c>
      <c r="AE110" s="61">
        <v>2159.8009999999999</v>
      </c>
      <c r="AF110" s="61">
        <v>6653.5150000000003</v>
      </c>
      <c r="AG110" s="99"/>
      <c r="AH110" s="87">
        <f t="shared" si="11"/>
        <v>-3.8675894219990514E-2</v>
      </c>
      <c r="AI110" s="87">
        <f t="shared" si="12"/>
        <v>-4.2382410630382505E-2</v>
      </c>
      <c r="AJ110" s="87">
        <f t="shared" si="13"/>
        <v>-5.4022897383124935E-2</v>
      </c>
      <c r="AK110" s="87">
        <f t="shared" si="14"/>
        <v>-4.1756895561458451E-2</v>
      </c>
      <c r="AL110" s="86">
        <f t="shared" si="15"/>
        <v>1.1560979360494272E-3</v>
      </c>
      <c r="AM110" s="86">
        <f t="shared" si="16"/>
        <v>5.8798836497850893E-3</v>
      </c>
      <c r="AN110" s="86">
        <f t="shared" si="17"/>
        <v>1.4374923092963732E-2</v>
      </c>
      <c r="AO110" s="86">
        <f t="shared" si="18"/>
        <v>1.3696411597446945E-2</v>
      </c>
    </row>
    <row r="111" spans="1:41" x14ac:dyDescent="0.15">
      <c r="A111" s="41">
        <f>年报10送X筛选!N111</f>
        <v>107</v>
      </c>
      <c r="B111" s="41" t="str">
        <f>年报10送X筛选!O111</f>
        <v>603023.SH</v>
      </c>
      <c r="C111" s="41" t="str">
        <f>年报10送X筛选!P111</f>
        <v>威帝股份</v>
      </c>
      <c r="D111" s="46">
        <f>年报10送X筛选!Q111</f>
        <v>2</v>
      </c>
      <c r="E111" s="167" t="str">
        <f>IFERROR(VLOOKUP(B111,'2015年报与2016中报日期'!D:O,3,),"")</f>
        <v>2016-03-29</v>
      </c>
      <c r="F111" s="167" t="str">
        <f>IFERROR(VLOOKUP(B111,'2015年报与2016中报日期'!D:O,4,),"")</f>
        <v>2016-05-10</v>
      </c>
      <c r="G111" s="167" t="str">
        <f>IFERROR(VLOOKUP(B111,'2015年报与2016中报日期'!D:O,5,),"")</f>
        <v>2016-06-15</v>
      </c>
      <c r="H111" s="56">
        <v>74.899983955074205</v>
      </c>
      <c r="I111" s="56">
        <v>73.475174488568001</v>
      </c>
      <c r="J111" s="56">
        <v>96.759560770156398</v>
      </c>
      <c r="K111" s="62">
        <v>0.29185022026431673</v>
      </c>
      <c r="L111" s="62">
        <v>0.31690140845070358</v>
      </c>
      <c r="M111" s="62">
        <v>0.30302278087739309</v>
      </c>
      <c r="N111" s="62">
        <v>0.29761906235838032</v>
      </c>
      <c r="U111" s="60">
        <v>2919.8319999999999</v>
      </c>
      <c r="V111" s="61">
        <v>10094.709999999999</v>
      </c>
      <c r="W111" s="61">
        <v>2152.5479999999998</v>
      </c>
      <c r="X111" s="61">
        <v>6638.835</v>
      </c>
      <c r="Y111" s="61">
        <v>2832.5909999999999</v>
      </c>
      <c r="Z111" s="61">
        <v>9793.2139999999999</v>
      </c>
      <c r="AA111" s="61">
        <v>2054.2220000000002</v>
      </c>
      <c r="AB111" s="61">
        <v>6400.16</v>
      </c>
      <c r="AC111" s="61">
        <v>2887.21</v>
      </c>
      <c r="AD111" s="61">
        <v>10173.85</v>
      </c>
      <c r="AE111" s="61">
        <v>2128.8000000000002</v>
      </c>
      <c r="AF111" s="61">
        <v>6710.7209999999995</v>
      </c>
      <c r="AG111" s="99"/>
      <c r="AH111" s="87">
        <f t="shared" si="11"/>
        <v>-1.1172560613076365E-2</v>
      </c>
      <c r="AI111" s="87">
        <f t="shared" si="12"/>
        <v>7.839749730304435E-3</v>
      </c>
      <c r="AJ111" s="87">
        <f t="shared" si="13"/>
        <v>-1.1032506592187352E-2</v>
      </c>
      <c r="AK111" s="87">
        <f t="shared" si="14"/>
        <v>1.0828104629803104E-2</v>
      </c>
      <c r="AL111" s="86">
        <f t="shared" si="15"/>
        <v>1.9282346092323266E-2</v>
      </c>
      <c r="AM111" s="86">
        <f t="shared" si="16"/>
        <v>3.8867321800585719E-2</v>
      </c>
      <c r="AN111" s="86">
        <f t="shared" si="17"/>
        <v>3.6304742135952139E-2</v>
      </c>
      <c r="AO111" s="86">
        <f t="shared" si="18"/>
        <v>4.8523943151421278E-2</v>
      </c>
    </row>
    <row r="112" spans="1:41" x14ac:dyDescent="0.15">
      <c r="A112" s="41">
        <f>年报10送X筛选!N112</f>
        <v>108</v>
      </c>
      <c r="B112" s="41" t="str">
        <f>年报10送X筛选!O112</f>
        <v>603108.SH</v>
      </c>
      <c r="C112" s="41" t="str">
        <f>年报10送X筛选!P112</f>
        <v>润达医疗</v>
      </c>
      <c r="D112" s="46">
        <f>年报10送X筛选!Q112</f>
        <v>2</v>
      </c>
      <c r="E112" s="167" t="str">
        <f>IFERROR(VLOOKUP(B112,'2015年报与2016中报日期'!D:O,3,),"")</f>
        <v>2016-03-30</v>
      </c>
      <c r="F112" s="167" t="str">
        <f>IFERROR(VLOOKUP(B112,'2015年报与2016中报日期'!D:O,4,),"")</f>
        <v>2016-04-21</v>
      </c>
      <c r="G112" s="167" t="str">
        <f>IFERROR(VLOOKUP(B112,'2015年报与2016中报日期'!D:O,5,),"")</f>
        <v>2016-05-19</v>
      </c>
      <c r="H112" s="56">
        <v>88.4</v>
      </c>
      <c r="I112" s="56">
        <v>84.6</v>
      </c>
      <c r="J112" s="56">
        <v>78.3067723669309</v>
      </c>
      <c r="K112" s="62">
        <v>-0.11417678317951474</v>
      </c>
      <c r="L112" s="62">
        <v>-7.4388033487814309E-2</v>
      </c>
      <c r="M112" s="62">
        <v>-4.961099815662795E-2</v>
      </c>
      <c r="N112" s="62">
        <v>-2.4950042041465559E-2</v>
      </c>
      <c r="U112" s="60">
        <v>3000.645</v>
      </c>
      <c r="V112" s="61">
        <v>10445.69</v>
      </c>
      <c r="W112" s="61">
        <v>2248.7829999999999</v>
      </c>
      <c r="X112" s="61">
        <v>6875.674</v>
      </c>
      <c r="Y112" s="61">
        <v>2952.8910000000001</v>
      </c>
      <c r="Z112" s="61">
        <v>10058.799999999999</v>
      </c>
      <c r="AA112" s="61">
        <v>2110.163</v>
      </c>
      <c r="AB112" s="61">
        <v>6553.7349999999997</v>
      </c>
      <c r="AC112" s="61">
        <v>2806.9059999999999</v>
      </c>
      <c r="AD112" s="61">
        <v>9733.7360000000008</v>
      </c>
      <c r="AE112" s="61">
        <v>2037.403</v>
      </c>
      <c r="AF112" s="61">
        <v>6379.4620000000004</v>
      </c>
      <c r="AG112" s="99"/>
      <c r="AH112" s="87">
        <f t="shared" si="11"/>
        <v>-6.456578502288679E-2</v>
      </c>
      <c r="AI112" s="87">
        <f t="shared" si="12"/>
        <v>-6.8157680344716254E-2</v>
      </c>
      <c r="AJ112" s="87">
        <f t="shared" si="13"/>
        <v>-9.3997508874800184E-2</v>
      </c>
      <c r="AK112" s="87">
        <f t="shared" si="14"/>
        <v>-7.216921570161694E-2</v>
      </c>
      <c r="AL112" s="86">
        <f t="shared" si="15"/>
        <v>-4.943799144634875E-2</v>
      </c>
      <c r="AM112" s="86">
        <f t="shared" si="16"/>
        <v>-3.2316379687437724E-2</v>
      </c>
      <c r="AN112" s="86">
        <f t="shared" si="17"/>
        <v>-3.4480748643588188E-2</v>
      </c>
      <c r="AO112" s="86">
        <f t="shared" si="18"/>
        <v>-2.659140169689489E-2</v>
      </c>
    </row>
    <row r="113" spans="1:41" x14ac:dyDescent="0.15">
      <c r="A113" s="41">
        <f>年报10送X筛选!N113</f>
        <v>109</v>
      </c>
      <c r="B113" s="41" t="str">
        <f>年报10送X筛选!O113</f>
        <v>603111.SH</v>
      </c>
      <c r="C113" s="41" t="str">
        <f>年报10送X筛选!P113</f>
        <v>康尼机电</v>
      </c>
      <c r="D113" s="46">
        <f>年报10送X筛选!Q113</f>
        <v>1.5</v>
      </c>
      <c r="E113" s="167" t="str">
        <f>IFERROR(VLOOKUP(B113,'2015年报与2016中报日期'!D:O,3,),"")</f>
        <v>2016-04-02</v>
      </c>
      <c r="F113" s="167" t="str">
        <f>IFERROR(VLOOKUP(B113,'2015年报与2016中报日期'!D:O,4,),"")</f>
        <v>2016-05-10</v>
      </c>
      <c r="G113" s="167" t="str">
        <f>IFERROR(VLOOKUP(B113,'2015年报与2016中报日期'!D:O,5,),"")</f>
        <v>2016-05-23</v>
      </c>
      <c r="H113" s="56">
        <v>25.348172628304798</v>
      </c>
      <c r="I113" s="56">
        <v>28.5003810264386</v>
      </c>
      <c r="J113" s="56">
        <v>32.404321929760698</v>
      </c>
      <c r="K113" s="62">
        <v>0.27836915129640216</v>
      </c>
      <c r="L113" s="62">
        <v>0.13697855125868585</v>
      </c>
      <c r="M113" s="62">
        <v>0.33348905373964088</v>
      </c>
      <c r="N113" s="62">
        <v>0.13307611705621891</v>
      </c>
      <c r="U113" s="60">
        <v>3009.53</v>
      </c>
      <c r="V113" s="61">
        <v>10379.65</v>
      </c>
      <c r="W113" s="61">
        <v>2205.3690000000001</v>
      </c>
      <c r="X113" s="61">
        <v>6799.1139999999996</v>
      </c>
      <c r="Y113" s="61">
        <v>2832.5909999999999</v>
      </c>
      <c r="Z113" s="61">
        <v>9793.2139999999999</v>
      </c>
      <c r="AA113" s="61">
        <v>2054.2220000000002</v>
      </c>
      <c r="AB113" s="61">
        <v>6400.16</v>
      </c>
      <c r="AC113" s="61">
        <v>2843.645</v>
      </c>
      <c r="AD113" s="61">
        <v>9918.1640000000007</v>
      </c>
      <c r="AE113" s="61">
        <v>2098.2339999999999</v>
      </c>
      <c r="AF113" s="61">
        <v>6484.8990000000003</v>
      </c>
      <c r="AG113" s="99"/>
      <c r="AH113" s="87">
        <f t="shared" si="11"/>
        <v>-5.5119902443238722E-2</v>
      </c>
      <c r="AI113" s="87">
        <f t="shared" si="12"/>
        <v>-4.4460651370710869E-2</v>
      </c>
      <c r="AJ113" s="87">
        <f t="shared" si="13"/>
        <v>-4.8579172011577243E-2</v>
      </c>
      <c r="AK113" s="87">
        <f t="shared" si="14"/>
        <v>-4.6214109661935288E-2</v>
      </c>
      <c r="AL113" s="86">
        <f t="shared" si="15"/>
        <v>3.9024342024669423E-3</v>
      </c>
      <c r="AM113" s="86">
        <f t="shared" si="16"/>
        <v>1.2758834842167222E-2</v>
      </c>
      <c r="AN113" s="86">
        <f t="shared" si="17"/>
        <v>2.1425142949496045E-2</v>
      </c>
      <c r="AO113" s="86">
        <f t="shared" si="18"/>
        <v>1.3240137746556302E-2</v>
      </c>
    </row>
    <row r="114" spans="1:41" x14ac:dyDescent="0.15">
      <c r="A114" s="41">
        <f>年报10送X筛选!N114</f>
        <v>110</v>
      </c>
      <c r="B114" s="41" t="str">
        <f>年报10送X筛选!O114</f>
        <v>603318.SH</v>
      </c>
      <c r="C114" s="41" t="str">
        <f>年报10送X筛选!P114</f>
        <v>派思股份</v>
      </c>
      <c r="D114" s="46">
        <f>年报10送X筛选!Q114</f>
        <v>2</v>
      </c>
      <c r="E114" s="167" t="str">
        <f>IFERROR(VLOOKUP(B114,'2015年报与2016中报日期'!D:O,3,),"")</f>
        <v>2016-02-20</v>
      </c>
      <c r="F114" s="167" t="str">
        <f>IFERROR(VLOOKUP(B114,'2015年报与2016中报日期'!D:O,4,),"")</f>
        <v>2016-05-19</v>
      </c>
      <c r="G114" s="167" t="str">
        <f>IFERROR(VLOOKUP(B114,'2015年报与2016中报日期'!D:O,5,),"")</f>
        <v>2016-06-29</v>
      </c>
      <c r="H114" s="56">
        <v>43.41</v>
      </c>
      <c r="I114" s="56">
        <v>46.62</v>
      </c>
      <c r="J114" s="56">
        <v>57.941099020674599</v>
      </c>
      <c r="K114" s="62">
        <v>0.33474082056380094</v>
      </c>
      <c r="L114" s="62">
        <v>0.24283781683128702</v>
      </c>
      <c r="M114" s="62">
        <v>0.30971617913634297</v>
      </c>
      <c r="N114" s="62">
        <v>0.19841666414573211</v>
      </c>
      <c r="U114" s="60">
        <v>2860.0210000000002</v>
      </c>
      <c r="V114" s="61">
        <v>10162.32</v>
      </c>
      <c r="W114" s="61">
        <v>2211.0059999999999</v>
      </c>
      <c r="X114" s="61">
        <v>6714.9780000000001</v>
      </c>
      <c r="Y114" s="61">
        <v>2806.9059999999999</v>
      </c>
      <c r="Z114" s="61">
        <v>9733.7360000000008</v>
      </c>
      <c r="AA114" s="61">
        <v>2037.403</v>
      </c>
      <c r="AB114" s="61">
        <v>6379.4620000000004</v>
      </c>
      <c r="AC114" s="61">
        <v>2931.5920000000001</v>
      </c>
      <c r="AD114" s="61">
        <v>10460.969999999999</v>
      </c>
      <c r="AE114" s="61">
        <v>2209.788</v>
      </c>
      <c r="AF114" s="61">
        <v>6886.8620000000001</v>
      </c>
      <c r="AG114" s="99"/>
      <c r="AH114" s="87">
        <f t="shared" si="11"/>
        <v>2.5024641427457972E-2</v>
      </c>
      <c r="AI114" s="87">
        <f t="shared" si="12"/>
        <v>2.9387974399546435E-2</v>
      </c>
      <c r="AJ114" s="87">
        <f t="shared" si="13"/>
        <v>-5.5088045894036153E-4</v>
      </c>
      <c r="AK114" s="87">
        <f t="shared" si="14"/>
        <v>2.5597105455892777E-2</v>
      </c>
      <c r="AL114" s="86">
        <f t="shared" si="15"/>
        <v>4.442115268555491E-2</v>
      </c>
      <c r="AM114" s="86">
        <f t="shared" si="16"/>
        <v>7.4712731062358539E-2</v>
      </c>
      <c r="AN114" s="86">
        <f t="shared" si="17"/>
        <v>8.4610163035982566E-2</v>
      </c>
      <c r="AO114" s="86">
        <f t="shared" si="18"/>
        <v>7.9536487559609181E-2</v>
      </c>
    </row>
    <row r="115" spans="1:41" x14ac:dyDescent="0.15">
      <c r="A115" s="41">
        <f>年报10送X筛选!N115</f>
        <v>111</v>
      </c>
      <c r="B115" s="41" t="str">
        <f>年报10送X筛选!O115</f>
        <v>603369.SH</v>
      </c>
      <c r="C115" s="41" t="str">
        <f>年报10送X筛选!P115</f>
        <v>今世缘</v>
      </c>
      <c r="D115" s="46">
        <f>年报10送X筛选!Q115</f>
        <v>1.5</v>
      </c>
      <c r="E115" s="167" t="str">
        <f>IFERROR(VLOOKUP(B115,'2015年报与2016中报日期'!D:O,3,),"")</f>
        <v>2016-03-29</v>
      </c>
      <c r="F115" s="167" t="str">
        <f>IFERROR(VLOOKUP(B115,'2015年报与2016中报日期'!D:O,4,),"")</f>
        <v>2016-04-25</v>
      </c>
      <c r="G115" s="167" t="str">
        <f>IFERROR(VLOOKUP(B115,'2015年报与2016中报日期'!D:O,5,),"")</f>
        <v>2016-05-06</v>
      </c>
      <c r="H115" s="56">
        <v>31.6779128701594</v>
      </c>
      <c r="I115" s="56">
        <v>32.5272408883827</v>
      </c>
      <c r="J115" s="56">
        <v>38.978742335188201</v>
      </c>
      <c r="K115" s="62">
        <v>0.23047065931878952</v>
      </c>
      <c r="L115" s="62">
        <v>0.19834149071985063</v>
      </c>
      <c r="M115" s="62">
        <v>0.23272558357470552</v>
      </c>
      <c r="N115" s="62">
        <v>0.20968378558150802</v>
      </c>
      <c r="U115" s="60">
        <v>2919.8319999999999</v>
      </c>
      <c r="V115" s="61">
        <v>10094.709999999999</v>
      </c>
      <c r="W115" s="61">
        <v>2152.5479999999998</v>
      </c>
      <c r="X115" s="61">
        <v>6638.835</v>
      </c>
      <c r="Y115" s="61">
        <v>2946.67</v>
      </c>
      <c r="Z115" s="61">
        <v>10106.790000000001</v>
      </c>
      <c r="AA115" s="61">
        <v>2126.8339999999998</v>
      </c>
      <c r="AB115" s="61">
        <v>6595.6419999999998</v>
      </c>
      <c r="AC115" s="61">
        <v>2913.248</v>
      </c>
      <c r="AD115" s="61">
        <v>10100.540000000001</v>
      </c>
      <c r="AE115" s="61">
        <v>2129.194</v>
      </c>
      <c r="AF115" s="61">
        <v>6563.6170000000002</v>
      </c>
      <c r="AG115" s="99"/>
      <c r="AH115" s="87">
        <f t="shared" si="11"/>
        <v>-2.2549242559160021E-3</v>
      </c>
      <c r="AI115" s="87">
        <f t="shared" si="12"/>
        <v>5.7753021136841554E-4</v>
      </c>
      <c r="AJ115" s="87">
        <f t="shared" si="13"/>
        <v>-1.0849467700604021E-2</v>
      </c>
      <c r="AK115" s="87">
        <f t="shared" si="14"/>
        <v>-1.132999991715411E-2</v>
      </c>
      <c r="AL115" s="86">
        <f t="shared" si="15"/>
        <v>-1.1342294861657387E-2</v>
      </c>
      <c r="AM115" s="86">
        <f t="shared" si="16"/>
        <v>-6.1839614754044536E-4</v>
      </c>
      <c r="AN115" s="86">
        <f t="shared" si="17"/>
        <v>1.1096305588496058E-3</v>
      </c>
      <c r="AO115" s="86">
        <f t="shared" si="18"/>
        <v>-4.8554788146475403E-3</v>
      </c>
    </row>
    <row r="116" spans="1:41" x14ac:dyDescent="0.15">
      <c r="A116" s="41">
        <f>年报10送X筛选!N116</f>
        <v>112</v>
      </c>
      <c r="B116" s="41" t="str">
        <f>年报10送X筛选!O116</f>
        <v>603618.SH</v>
      </c>
      <c r="C116" s="41" t="str">
        <f>年报10送X筛选!P116</f>
        <v>杭电股份</v>
      </c>
      <c r="D116" s="46">
        <f>年报10送X筛选!Q116</f>
        <v>2</v>
      </c>
      <c r="E116" s="167" t="str">
        <f>IFERROR(VLOOKUP(B116,'2015年报与2016中报日期'!D:O,3,),"")</f>
        <v>2016-03-01</v>
      </c>
      <c r="F116" s="167" t="str">
        <f>IFERROR(VLOOKUP(B116,'2015年报与2016中报日期'!D:O,4,),"")</f>
        <v>2016-03-22</v>
      </c>
      <c r="G116" s="167" t="str">
        <f>IFERROR(VLOOKUP(B116,'2015年报与2016中报日期'!D:O,5,),"")</f>
        <v>2016-04-06</v>
      </c>
      <c r="H116" s="56">
        <v>29.224095940959401</v>
      </c>
      <c r="I116" s="56">
        <v>38.109188191881898</v>
      </c>
      <c r="J116" s="56">
        <v>52.932814542512197</v>
      </c>
      <c r="K116" s="62">
        <v>0.81127295261591104</v>
      </c>
      <c r="L116" s="62">
        <v>0.38897775192671413</v>
      </c>
      <c r="M116" s="62">
        <v>0.69513601272560055</v>
      </c>
      <c r="N116" s="62">
        <v>0.37189779194854533</v>
      </c>
      <c r="U116" s="60">
        <v>2733.17</v>
      </c>
      <c r="V116" s="61">
        <v>9322</v>
      </c>
      <c r="W116" s="61">
        <v>1934.9190000000001</v>
      </c>
      <c r="X116" s="61">
        <v>6138.7479999999996</v>
      </c>
      <c r="Y116" s="61">
        <v>2999.3629999999998</v>
      </c>
      <c r="Z116" s="61">
        <v>10344.08</v>
      </c>
      <c r="AA116" s="61">
        <v>2221.7020000000002</v>
      </c>
      <c r="AB116" s="61">
        <v>6811.9870000000001</v>
      </c>
      <c r="AC116" s="61">
        <v>3050.5920000000001</v>
      </c>
      <c r="AD116" s="61">
        <v>10683.86</v>
      </c>
      <c r="AE116" s="61">
        <v>2297.0410000000002</v>
      </c>
      <c r="AF116" s="61">
        <v>7012.3220000000001</v>
      </c>
      <c r="AG116" s="99"/>
      <c r="AH116" s="87">
        <f t="shared" si="11"/>
        <v>0.11613693989031049</v>
      </c>
      <c r="AI116" s="87">
        <f t="shared" si="12"/>
        <v>0.1460909676035187</v>
      </c>
      <c r="AJ116" s="87">
        <f t="shared" si="13"/>
        <v>0.18715098668212993</v>
      </c>
      <c r="AK116" s="87">
        <f t="shared" si="14"/>
        <v>0.14230491298877235</v>
      </c>
      <c r="AL116" s="86">
        <f t="shared" si="15"/>
        <v>1.7079959978168802E-2</v>
      </c>
      <c r="AM116" s="86">
        <f t="shared" si="16"/>
        <v>3.2847773799119961E-2</v>
      </c>
      <c r="AN116" s="86">
        <f t="shared" si="17"/>
        <v>3.3910488445344944E-2</v>
      </c>
      <c r="AO116" s="86">
        <f t="shared" si="18"/>
        <v>2.940918706979323E-2</v>
      </c>
    </row>
    <row r="117" spans="1:41" x14ac:dyDescent="0.15">
      <c r="A117" s="41">
        <f>年报10送X筛选!N117</f>
        <v>113</v>
      </c>
      <c r="B117" s="41" t="str">
        <f>年报10送X筛选!O117</f>
        <v>603703.SH</v>
      </c>
      <c r="C117" s="41" t="str">
        <f>年报10送X筛选!P117</f>
        <v>盛洋科技</v>
      </c>
      <c r="D117" s="46">
        <f>年报10送X筛选!Q117</f>
        <v>1.5</v>
      </c>
      <c r="E117" s="167" t="str">
        <f>IFERROR(VLOOKUP(B117,'2015年报与2016中报日期'!D:O,3,),"")</f>
        <v>2015-11-25</v>
      </c>
      <c r="F117" s="167" t="str">
        <f>IFERROR(VLOOKUP(B117,'2015年报与2016中报日期'!D:O,4,),"")</f>
        <v>2016-05-11</v>
      </c>
      <c r="G117" s="167" t="str">
        <f>IFERROR(VLOOKUP(B117,'2015年报与2016中报日期'!D:O,5,),"")</f>
        <v>2016-05-23</v>
      </c>
      <c r="H117" s="56">
        <v>82.06</v>
      </c>
      <c r="I117" s="56">
        <v>56.34</v>
      </c>
      <c r="J117" s="56">
        <v>71.227294469357204</v>
      </c>
      <c r="K117" s="62">
        <v>-0.13200957263761637</v>
      </c>
      <c r="L117" s="62">
        <v>0.26424022842309558</v>
      </c>
      <c r="M117" s="62">
        <v>8.8467519850452203E-2</v>
      </c>
      <c r="N117" s="62">
        <v>0.26191103779216607</v>
      </c>
      <c r="U117" s="60">
        <v>3647.93</v>
      </c>
      <c r="V117" s="61">
        <v>12893.23</v>
      </c>
      <c r="W117" s="61">
        <v>2897.569</v>
      </c>
      <c r="X117" s="61">
        <v>8754.1049999999996</v>
      </c>
      <c r="Y117" s="61">
        <v>2837.0369999999998</v>
      </c>
      <c r="Z117" s="61">
        <v>9781.1509999999998</v>
      </c>
      <c r="AA117" s="61">
        <v>2034.925</v>
      </c>
      <c r="AB117" s="61">
        <v>6390.857</v>
      </c>
      <c r="AC117" s="61">
        <v>2843.645</v>
      </c>
      <c r="AD117" s="61">
        <v>9918.1640000000007</v>
      </c>
      <c r="AE117" s="61">
        <v>2098.2339999999999</v>
      </c>
      <c r="AF117" s="61">
        <v>6484.8990000000003</v>
      </c>
      <c r="AG117" s="99"/>
      <c r="AH117" s="87">
        <f t="shared" si="11"/>
        <v>-0.22047709248806857</v>
      </c>
      <c r="AI117" s="87">
        <f t="shared" si="12"/>
        <v>-0.23074636844297347</v>
      </c>
      <c r="AJ117" s="87">
        <f t="shared" si="13"/>
        <v>-0.27586400876044714</v>
      </c>
      <c r="AK117" s="87">
        <f t="shared" si="14"/>
        <v>-0.25921621913376636</v>
      </c>
      <c r="AL117" s="86">
        <f t="shared" si="15"/>
        <v>2.3291906309295118E-3</v>
      </c>
      <c r="AM117" s="86">
        <f t="shared" si="16"/>
        <v>1.4007860629081437E-2</v>
      </c>
      <c r="AN117" s="86">
        <f t="shared" si="17"/>
        <v>3.1111220315245047E-2</v>
      </c>
      <c r="AO117" s="86">
        <f t="shared" si="18"/>
        <v>1.4715084377572518E-2</v>
      </c>
    </row>
    <row r="118" spans="1:41" x14ac:dyDescent="0.15">
      <c r="A118" s="41">
        <f>年报10送X筛选!N118</f>
        <v>114</v>
      </c>
      <c r="B118" s="41" t="str">
        <f>年报10送X筛选!O118</f>
        <v>603778.SH</v>
      </c>
      <c r="C118" s="41" t="str">
        <f>年报10送X筛选!P118</f>
        <v>乾景园林</v>
      </c>
      <c r="D118" s="46">
        <f>年报10送X筛选!Q118</f>
        <v>1.5</v>
      </c>
      <c r="E118" s="167" t="str">
        <f>IFERROR(VLOOKUP(B118,'2015年报与2016中报日期'!D:O,3,),"")</f>
        <v>2016-04-08</v>
      </c>
      <c r="F118" s="167" t="str">
        <f>IFERROR(VLOOKUP(B118,'2015年报与2016中报日期'!D:O,4,),"")</f>
        <v>2016-04-29</v>
      </c>
      <c r="G118" s="167" t="str">
        <f>IFERROR(VLOOKUP(B118,'2015年报与2016中报日期'!D:O,5,),"")</f>
        <v>2016-05-17</v>
      </c>
      <c r="H118" s="56">
        <v>56.66</v>
      </c>
      <c r="I118" s="56">
        <v>66.45</v>
      </c>
      <c r="J118" s="56">
        <v>70.541738797395595</v>
      </c>
      <c r="K118" s="62">
        <v>0.24500068474047998</v>
      </c>
      <c r="L118" s="62">
        <v>6.1576204625968245E-2</v>
      </c>
      <c r="M118" s="62">
        <v>0.29232932387041077</v>
      </c>
      <c r="N118" s="62">
        <v>9.3785042044850497E-2</v>
      </c>
      <c r="U118" s="60">
        <v>2984.9580000000001</v>
      </c>
      <c r="V118" s="61">
        <v>10413.540000000001</v>
      </c>
      <c r="W118" s="61">
        <v>2229.9340000000002</v>
      </c>
      <c r="X118" s="61">
        <v>6830.3810000000003</v>
      </c>
      <c r="Y118" s="61">
        <v>2938.3240000000001</v>
      </c>
      <c r="Z118" s="61">
        <v>10141.540000000001</v>
      </c>
      <c r="AA118" s="61">
        <v>2138.739</v>
      </c>
      <c r="AB118" s="61">
        <v>6616.8280000000004</v>
      </c>
      <c r="AC118" s="61">
        <v>2843.6840000000002</v>
      </c>
      <c r="AD118" s="61">
        <v>9908.7919999999995</v>
      </c>
      <c r="AE118" s="61">
        <v>2081.4409999999998</v>
      </c>
      <c r="AF118" s="61">
        <v>6505.0230000000001</v>
      </c>
      <c r="AG118" s="99"/>
      <c r="AH118" s="87">
        <f t="shared" si="11"/>
        <v>-4.7328639129930794E-2</v>
      </c>
      <c r="AI118" s="87">
        <f t="shared" si="12"/>
        <v>-4.8470356862315933E-2</v>
      </c>
      <c r="AJ118" s="87">
        <f t="shared" si="13"/>
        <v>-6.6590760085276202E-2</v>
      </c>
      <c r="AK118" s="87">
        <f t="shared" si="14"/>
        <v>-4.763394604195581E-2</v>
      </c>
      <c r="AL118" s="86">
        <f t="shared" si="15"/>
        <v>-3.2208837418882252E-2</v>
      </c>
      <c r="AM118" s="86">
        <f t="shared" si="16"/>
        <v>-2.2949966178706704E-2</v>
      </c>
      <c r="AN118" s="86">
        <f t="shared" si="17"/>
        <v>-2.6790552750943553E-2</v>
      </c>
      <c r="AO118" s="86">
        <f t="shared" si="18"/>
        <v>-1.6897069109246932E-2</v>
      </c>
    </row>
    <row r="119" spans="1:41" x14ac:dyDescent="0.15">
      <c r="A119" s="41">
        <f>年报10送X筛选!N119</f>
        <v>115</v>
      </c>
      <c r="B119" s="41" t="str">
        <f>年报10送X筛选!O119</f>
        <v>603998.SH</v>
      </c>
      <c r="C119" s="41" t="str">
        <f>年报10送X筛选!P119</f>
        <v>方盛制药</v>
      </c>
      <c r="D119" s="46">
        <f>年报10送X筛选!Q119</f>
        <v>2</v>
      </c>
      <c r="E119" s="167" t="str">
        <f>IFERROR(VLOOKUP(B119,'2015年报与2016中报日期'!D:O,3,),"")</f>
        <v>2016-03-30</v>
      </c>
      <c r="F119" s="167" t="str">
        <f>IFERROR(VLOOKUP(B119,'2015年报与2016中报日期'!D:O,4,),"")</f>
        <v>2016-04-20</v>
      </c>
      <c r="G119" s="167" t="str">
        <f>IFERROR(VLOOKUP(B119,'2015年报与2016中报日期'!D:O,5,),"")</f>
        <v>2016-05-05</v>
      </c>
      <c r="H119" s="56">
        <v>57.100214938205298</v>
      </c>
      <c r="I119" s="56">
        <v>56.070795271359501</v>
      </c>
      <c r="J119" s="56">
        <v>69.689037502322194</v>
      </c>
      <c r="K119" s="62">
        <v>0.2204689172841241</v>
      </c>
      <c r="L119" s="62">
        <v>0.24287585301859949</v>
      </c>
      <c r="M119" s="62">
        <v>0.22140304977897096</v>
      </c>
      <c r="N119" s="62">
        <v>0.23437886857678047</v>
      </c>
      <c r="U119" s="60">
        <v>3000.645</v>
      </c>
      <c r="V119" s="61">
        <v>10445.69</v>
      </c>
      <c r="W119" s="61">
        <v>2248.7829999999999</v>
      </c>
      <c r="X119" s="61">
        <v>6875.674</v>
      </c>
      <c r="Y119" s="61">
        <v>2972.5839999999998</v>
      </c>
      <c r="Z119" s="61">
        <v>10164.74</v>
      </c>
      <c r="AA119" s="61">
        <v>2145.239</v>
      </c>
      <c r="AB119" s="61">
        <v>6620.6589999999997</v>
      </c>
      <c r="AC119" s="61">
        <v>2997.8420000000001</v>
      </c>
      <c r="AD119" s="61">
        <v>10474.01</v>
      </c>
      <c r="AE119" s="61">
        <v>2224.0949999999998</v>
      </c>
      <c r="AF119" s="61">
        <v>6825.51</v>
      </c>
      <c r="AG119" s="99"/>
      <c r="AH119" s="87">
        <f t="shared" si="11"/>
        <v>-9.3413249484686212E-4</v>
      </c>
      <c r="AI119" s="87">
        <f t="shared" si="12"/>
        <v>2.7111660407306282E-3</v>
      </c>
      <c r="AJ119" s="87">
        <f t="shared" si="13"/>
        <v>-1.0978382529572728E-2</v>
      </c>
      <c r="AK119" s="87">
        <f t="shared" si="14"/>
        <v>-7.2958665579548887E-3</v>
      </c>
      <c r="AL119" s="86">
        <f t="shared" si="15"/>
        <v>8.496984441819011E-3</v>
      </c>
      <c r="AM119" s="86">
        <f t="shared" si="16"/>
        <v>3.042576593203572E-2</v>
      </c>
      <c r="AN119" s="86">
        <f t="shared" si="17"/>
        <v>3.6758608248311564E-2</v>
      </c>
      <c r="AO119" s="86">
        <f t="shared" si="18"/>
        <v>3.0941179722441703E-2</v>
      </c>
    </row>
    <row r="120" spans="1:41" x14ac:dyDescent="0.15">
      <c r="A120" s="41">
        <f>年报10送X筛选!N120</f>
        <v>116</v>
      </c>
      <c r="B120" s="41" t="str">
        <f>年报10送X筛选!O120</f>
        <v/>
      </c>
      <c r="C120" s="41" t="str">
        <f>年报10送X筛选!P120</f>
        <v/>
      </c>
      <c r="D120" s="46" t="str">
        <f>年报10送X筛选!Q120</f>
        <v/>
      </c>
      <c r="E120" s="167" t="str">
        <f>IFERROR(VLOOKUP(B120,'2015年报与2016中报日期'!D:O,3,),"")</f>
        <v/>
      </c>
      <c r="F120" s="167" t="str">
        <f>IFERROR(VLOOKUP(B120,'2015年报与2016中报日期'!D:O,4,),"")</f>
        <v/>
      </c>
      <c r="G120" s="167" t="str">
        <f>IFERROR(VLOOKUP(B120,'2015年报与2016中报日期'!D:O,5,),"")</f>
        <v/>
      </c>
      <c r="H120" s="56" t="s">
        <v>5898</v>
      </c>
      <c r="I120" s="56" t="s">
        <v>5898</v>
      </c>
      <c r="J120" s="56" t="s">
        <v>5898</v>
      </c>
      <c r="K120" s="62" t="s">
        <v>5898</v>
      </c>
      <c r="L120" s="62" t="s">
        <v>5898</v>
      </c>
      <c r="M120" s="62" t="s">
        <v>5898</v>
      </c>
      <c r="N120" s="62" t="s">
        <v>5898</v>
      </c>
      <c r="U120" s="60">
        <v>3149.5540000000001</v>
      </c>
      <c r="V120" s="61">
        <v>9977.9619999999995</v>
      </c>
      <c r="W120" s="61">
        <v>1870.702</v>
      </c>
      <c r="X120" s="61">
        <v>6300.308</v>
      </c>
      <c r="Y120" s="61">
        <v>3149.5540000000001</v>
      </c>
      <c r="Z120" s="61">
        <v>9977.9619999999995</v>
      </c>
      <c r="AA120" s="61">
        <v>1870.702</v>
      </c>
      <c r="AB120" s="61">
        <v>6300.308</v>
      </c>
      <c r="AC120" s="61">
        <v>3149.5540000000001</v>
      </c>
      <c r="AD120" s="61">
        <v>9977.9619999999995</v>
      </c>
      <c r="AE120" s="61">
        <v>1870.702</v>
      </c>
      <c r="AF120" s="61">
        <v>6300.308</v>
      </c>
      <c r="AG120" s="99"/>
      <c r="AH120" s="87">
        <f t="shared" si="11"/>
        <v>0</v>
      </c>
      <c r="AI120" s="87">
        <f t="shared" si="12"/>
        <v>0</v>
      </c>
      <c r="AJ120" s="87">
        <f t="shared" si="13"/>
        <v>0</v>
      </c>
      <c r="AK120" s="87">
        <f t="shared" si="14"/>
        <v>0</v>
      </c>
      <c r="AL120" s="86">
        <f t="shared" si="15"/>
        <v>0</v>
      </c>
      <c r="AM120" s="86">
        <f t="shared" si="16"/>
        <v>0</v>
      </c>
      <c r="AN120" s="86">
        <f t="shared" si="17"/>
        <v>0</v>
      </c>
      <c r="AO120" s="86">
        <f t="shared" si="18"/>
        <v>0</v>
      </c>
    </row>
    <row r="121" spans="1:41" x14ac:dyDescent="0.15">
      <c r="A121" s="41">
        <f>年报10送X筛选!N121</f>
        <v>117</v>
      </c>
      <c r="B121" s="41" t="str">
        <f>年报10送X筛选!O121</f>
        <v/>
      </c>
      <c r="C121" s="41" t="str">
        <f>年报10送X筛选!P121</f>
        <v/>
      </c>
      <c r="D121" s="46" t="str">
        <f>年报10送X筛选!Q121</f>
        <v/>
      </c>
      <c r="E121" s="167" t="str">
        <f>IFERROR(VLOOKUP(B121,'2015年报与2016中报日期'!D:O,3,),"")</f>
        <v/>
      </c>
      <c r="F121" s="167" t="str">
        <f>IFERROR(VLOOKUP(B121,'2015年报与2016中报日期'!D:O,4,),"")</f>
        <v/>
      </c>
      <c r="G121" s="167" t="str">
        <f>IFERROR(VLOOKUP(B121,'2015年报与2016中报日期'!D:O,5,),"")</f>
        <v/>
      </c>
      <c r="H121" s="56" t="s">
        <v>5898</v>
      </c>
      <c r="I121" s="56" t="s">
        <v>5898</v>
      </c>
      <c r="J121" s="56" t="s">
        <v>5898</v>
      </c>
      <c r="K121" s="62" t="s">
        <v>5898</v>
      </c>
      <c r="L121" s="62" t="s">
        <v>5898</v>
      </c>
      <c r="M121" s="62" t="s">
        <v>5898</v>
      </c>
      <c r="N121" s="62" t="s">
        <v>5898</v>
      </c>
      <c r="U121" s="60">
        <v>3149.5540000000001</v>
      </c>
      <c r="V121" s="61">
        <v>9977.9619999999995</v>
      </c>
      <c r="W121" s="61">
        <v>1870.702</v>
      </c>
      <c r="X121" s="61">
        <v>6300.308</v>
      </c>
      <c r="Y121" s="61">
        <v>3149.5540000000001</v>
      </c>
      <c r="Z121" s="61">
        <v>9977.9619999999995</v>
      </c>
      <c r="AA121" s="61">
        <v>1870.702</v>
      </c>
      <c r="AB121" s="61">
        <v>6300.308</v>
      </c>
      <c r="AC121" s="61">
        <v>3149.5540000000001</v>
      </c>
      <c r="AD121" s="61">
        <v>9977.9619999999995</v>
      </c>
      <c r="AE121" s="61">
        <v>1870.702</v>
      </c>
      <c r="AF121" s="61">
        <v>6300.308</v>
      </c>
      <c r="AG121" s="99"/>
      <c r="AH121" s="87">
        <f t="shared" si="11"/>
        <v>0</v>
      </c>
      <c r="AI121" s="87">
        <f t="shared" si="12"/>
        <v>0</v>
      </c>
      <c r="AJ121" s="87">
        <f t="shared" si="13"/>
        <v>0</v>
      </c>
      <c r="AK121" s="87">
        <f t="shared" si="14"/>
        <v>0</v>
      </c>
      <c r="AL121" s="86">
        <f t="shared" si="15"/>
        <v>0</v>
      </c>
      <c r="AM121" s="86">
        <f t="shared" si="16"/>
        <v>0</v>
      </c>
      <c r="AN121" s="86">
        <f t="shared" si="17"/>
        <v>0</v>
      </c>
      <c r="AO121" s="86">
        <f t="shared" si="18"/>
        <v>0</v>
      </c>
    </row>
    <row r="122" spans="1:41" x14ac:dyDescent="0.15">
      <c r="A122" s="41">
        <f>年报10送X筛选!N122</f>
        <v>118</v>
      </c>
      <c r="B122" s="41" t="str">
        <f>年报10送X筛选!O122</f>
        <v/>
      </c>
      <c r="C122" s="41" t="str">
        <f>年报10送X筛选!P122</f>
        <v/>
      </c>
      <c r="D122" s="46" t="str">
        <f>年报10送X筛选!Q122</f>
        <v/>
      </c>
      <c r="E122" s="167" t="str">
        <f>IFERROR(VLOOKUP(B122,'2015年报与2016中报日期'!D:O,3,),"")</f>
        <v/>
      </c>
      <c r="F122" s="167" t="str">
        <f>IFERROR(VLOOKUP(B122,'2015年报与2016中报日期'!D:O,4,),"")</f>
        <v/>
      </c>
      <c r="G122" s="167" t="str">
        <f>IFERROR(VLOOKUP(B122,'2015年报与2016中报日期'!D:O,5,),"")</f>
        <v/>
      </c>
      <c r="H122" s="56" t="s">
        <v>5898</v>
      </c>
      <c r="I122" s="56" t="s">
        <v>5898</v>
      </c>
      <c r="J122" s="56" t="s">
        <v>5898</v>
      </c>
      <c r="K122" s="62" t="s">
        <v>5898</v>
      </c>
      <c r="L122" s="62" t="s">
        <v>5898</v>
      </c>
      <c r="M122" s="62" t="s">
        <v>5898</v>
      </c>
      <c r="N122" s="62" t="s">
        <v>5898</v>
      </c>
      <c r="U122" s="60">
        <v>3149.5540000000001</v>
      </c>
      <c r="V122" s="61">
        <v>9977.9619999999995</v>
      </c>
      <c r="W122" s="61">
        <v>1870.702</v>
      </c>
      <c r="X122" s="61">
        <v>6300.308</v>
      </c>
      <c r="Y122" s="61">
        <v>3149.5540000000001</v>
      </c>
      <c r="Z122" s="61">
        <v>9977.9619999999995</v>
      </c>
      <c r="AA122" s="61">
        <v>1870.702</v>
      </c>
      <c r="AB122" s="61">
        <v>6300.308</v>
      </c>
      <c r="AC122" s="61">
        <v>3149.5540000000001</v>
      </c>
      <c r="AD122" s="61">
        <v>9977.9619999999995</v>
      </c>
      <c r="AE122" s="61">
        <v>1870.702</v>
      </c>
      <c r="AF122" s="61">
        <v>6300.308</v>
      </c>
      <c r="AG122" s="99"/>
      <c r="AH122" s="87">
        <f t="shared" si="11"/>
        <v>0</v>
      </c>
      <c r="AI122" s="87">
        <f t="shared" si="12"/>
        <v>0</v>
      </c>
      <c r="AJ122" s="87">
        <f t="shared" si="13"/>
        <v>0</v>
      </c>
      <c r="AK122" s="87">
        <f t="shared" si="14"/>
        <v>0</v>
      </c>
      <c r="AL122" s="86">
        <f t="shared" si="15"/>
        <v>0</v>
      </c>
      <c r="AM122" s="86">
        <f t="shared" si="16"/>
        <v>0</v>
      </c>
      <c r="AN122" s="86">
        <f t="shared" si="17"/>
        <v>0</v>
      </c>
      <c r="AO122" s="86">
        <f t="shared" si="18"/>
        <v>0</v>
      </c>
    </row>
    <row r="123" spans="1:41" x14ac:dyDescent="0.15">
      <c r="A123" s="41">
        <f>年报10送X筛选!N123</f>
        <v>119</v>
      </c>
      <c r="B123" s="41" t="str">
        <f>年报10送X筛选!O123</f>
        <v/>
      </c>
      <c r="C123" s="41" t="str">
        <f>年报10送X筛选!P123</f>
        <v/>
      </c>
      <c r="D123" s="46" t="str">
        <f>年报10送X筛选!Q123</f>
        <v/>
      </c>
      <c r="E123" s="167" t="str">
        <f>IFERROR(VLOOKUP(B123,'2015年报与2016中报日期'!D:O,3,),"")</f>
        <v/>
      </c>
      <c r="F123" s="167" t="str">
        <f>IFERROR(VLOOKUP(B123,'2015年报与2016中报日期'!D:O,4,),"")</f>
        <v/>
      </c>
      <c r="G123" s="167" t="str">
        <f>IFERROR(VLOOKUP(B123,'2015年报与2016中报日期'!D:O,5,),"")</f>
        <v/>
      </c>
      <c r="H123" s="56" t="s">
        <v>5898</v>
      </c>
      <c r="I123" s="56" t="s">
        <v>5898</v>
      </c>
      <c r="J123" s="56" t="s">
        <v>5898</v>
      </c>
      <c r="K123" s="62" t="s">
        <v>5898</v>
      </c>
      <c r="L123" s="62" t="s">
        <v>5898</v>
      </c>
      <c r="M123" s="62" t="s">
        <v>5898</v>
      </c>
      <c r="N123" s="62" t="s">
        <v>5898</v>
      </c>
      <c r="U123" s="60">
        <v>3149.5540000000001</v>
      </c>
      <c r="V123" s="61">
        <v>9977.9619999999995</v>
      </c>
      <c r="W123" s="61">
        <v>1870.702</v>
      </c>
      <c r="X123" s="61">
        <v>6300.308</v>
      </c>
      <c r="Y123" s="61">
        <v>3149.5540000000001</v>
      </c>
      <c r="Z123" s="61">
        <v>9977.9619999999995</v>
      </c>
      <c r="AA123" s="61">
        <v>1870.702</v>
      </c>
      <c r="AB123" s="61">
        <v>6300.308</v>
      </c>
      <c r="AC123" s="61">
        <v>3149.5540000000001</v>
      </c>
      <c r="AD123" s="61">
        <v>9977.9619999999995</v>
      </c>
      <c r="AE123" s="61">
        <v>1870.702</v>
      </c>
      <c r="AF123" s="61">
        <v>6300.308</v>
      </c>
      <c r="AG123" s="99"/>
      <c r="AH123" s="87">
        <f t="shared" si="11"/>
        <v>0</v>
      </c>
      <c r="AI123" s="87">
        <f t="shared" si="12"/>
        <v>0</v>
      </c>
      <c r="AJ123" s="87">
        <f t="shared" si="13"/>
        <v>0</v>
      </c>
      <c r="AK123" s="87">
        <f t="shared" si="14"/>
        <v>0</v>
      </c>
      <c r="AL123" s="86">
        <f t="shared" si="15"/>
        <v>0</v>
      </c>
      <c r="AM123" s="86">
        <f t="shared" si="16"/>
        <v>0</v>
      </c>
      <c r="AN123" s="86">
        <f t="shared" si="17"/>
        <v>0</v>
      </c>
      <c r="AO123" s="86">
        <f t="shared" si="18"/>
        <v>0</v>
      </c>
    </row>
    <row r="124" spans="1:41" x14ac:dyDescent="0.15">
      <c r="A124" s="41">
        <f>年报10送X筛选!N124</f>
        <v>120</v>
      </c>
      <c r="B124" s="41" t="str">
        <f>年报10送X筛选!O124</f>
        <v/>
      </c>
      <c r="C124" s="41" t="str">
        <f>年报10送X筛选!P124</f>
        <v/>
      </c>
      <c r="D124" s="46" t="str">
        <f>年报10送X筛选!Q124</f>
        <v/>
      </c>
      <c r="E124" s="167" t="str">
        <f>IFERROR(VLOOKUP(B124,'2015年报与2016中报日期'!D:O,3,),"")</f>
        <v/>
      </c>
      <c r="F124" s="167" t="str">
        <f>IFERROR(VLOOKUP(B124,'2015年报与2016中报日期'!D:O,4,),"")</f>
        <v/>
      </c>
      <c r="G124" s="167" t="str">
        <f>IFERROR(VLOOKUP(B124,'2015年报与2016中报日期'!D:O,5,),"")</f>
        <v/>
      </c>
      <c r="H124" s="56" t="s">
        <v>5898</v>
      </c>
      <c r="I124" s="56" t="s">
        <v>5898</v>
      </c>
      <c r="J124" s="56" t="s">
        <v>5898</v>
      </c>
      <c r="K124" s="62" t="s">
        <v>5898</v>
      </c>
      <c r="L124" s="62" t="s">
        <v>5898</v>
      </c>
      <c r="M124" s="62" t="s">
        <v>5898</v>
      </c>
      <c r="N124" s="62" t="s">
        <v>5898</v>
      </c>
      <c r="U124" s="60">
        <v>3149.5540000000001</v>
      </c>
      <c r="V124" s="61">
        <v>9977.9619999999995</v>
      </c>
      <c r="W124" s="61">
        <v>1870.702</v>
      </c>
      <c r="X124" s="61">
        <v>6300.308</v>
      </c>
      <c r="Y124" s="61">
        <v>3149.5540000000001</v>
      </c>
      <c r="Z124" s="61">
        <v>9977.9619999999995</v>
      </c>
      <c r="AA124" s="61">
        <v>1870.702</v>
      </c>
      <c r="AB124" s="61">
        <v>6300.308</v>
      </c>
      <c r="AC124" s="61">
        <v>3149.5540000000001</v>
      </c>
      <c r="AD124" s="61">
        <v>9977.9619999999995</v>
      </c>
      <c r="AE124" s="61">
        <v>1870.702</v>
      </c>
      <c r="AF124" s="61">
        <v>6300.308</v>
      </c>
      <c r="AG124" s="99"/>
      <c r="AH124" s="87">
        <f t="shared" si="11"/>
        <v>0</v>
      </c>
      <c r="AI124" s="87">
        <f t="shared" si="12"/>
        <v>0</v>
      </c>
      <c r="AJ124" s="87">
        <f t="shared" si="13"/>
        <v>0</v>
      </c>
      <c r="AK124" s="87">
        <f t="shared" si="14"/>
        <v>0</v>
      </c>
      <c r="AL124" s="86">
        <f t="shared" si="15"/>
        <v>0</v>
      </c>
      <c r="AM124" s="86">
        <f t="shared" si="16"/>
        <v>0</v>
      </c>
      <c r="AN124" s="86">
        <f t="shared" si="17"/>
        <v>0</v>
      </c>
      <c r="AO124" s="86">
        <f t="shared" si="18"/>
        <v>0</v>
      </c>
    </row>
    <row r="125" spans="1:41" x14ac:dyDescent="0.15">
      <c r="A125" s="41">
        <f>年报10送X筛选!N125</f>
        <v>121</v>
      </c>
      <c r="B125" s="41" t="str">
        <f>年报10送X筛选!O125</f>
        <v/>
      </c>
      <c r="C125" s="41" t="str">
        <f>年报10送X筛选!P125</f>
        <v/>
      </c>
      <c r="D125" s="46" t="str">
        <f>年报10送X筛选!Q125</f>
        <v/>
      </c>
      <c r="E125" s="167" t="str">
        <f>IFERROR(VLOOKUP(B125,'2015年报与2016中报日期'!D:O,3,),"")</f>
        <v/>
      </c>
      <c r="F125" s="167" t="str">
        <f>IFERROR(VLOOKUP(B125,'2015年报与2016中报日期'!D:O,4,),"")</f>
        <v/>
      </c>
      <c r="G125" s="167" t="str">
        <f>IFERROR(VLOOKUP(B125,'2015年报与2016中报日期'!D:O,5,),"")</f>
        <v/>
      </c>
      <c r="H125" s="56" t="s">
        <v>5898</v>
      </c>
      <c r="I125" s="56" t="s">
        <v>5898</v>
      </c>
      <c r="J125" s="56" t="s">
        <v>5898</v>
      </c>
      <c r="K125" s="62" t="s">
        <v>5898</v>
      </c>
      <c r="L125" s="62" t="s">
        <v>5898</v>
      </c>
      <c r="M125" s="62" t="s">
        <v>5898</v>
      </c>
      <c r="N125" s="62" t="s">
        <v>5898</v>
      </c>
      <c r="U125" s="60">
        <v>3149.5540000000001</v>
      </c>
      <c r="V125" s="61">
        <v>9977.9619999999995</v>
      </c>
      <c r="W125" s="61">
        <v>1870.702</v>
      </c>
      <c r="X125" s="61">
        <v>6300.308</v>
      </c>
      <c r="Y125" s="61">
        <v>3149.5540000000001</v>
      </c>
      <c r="Z125" s="61">
        <v>9977.9619999999995</v>
      </c>
      <c r="AA125" s="61">
        <v>1870.702</v>
      </c>
      <c r="AB125" s="61">
        <v>6300.308</v>
      </c>
      <c r="AC125" s="61">
        <v>3149.5540000000001</v>
      </c>
      <c r="AD125" s="61">
        <v>9977.9619999999995</v>
      </c>
      <c r="AE125" s="61">
        <v>1870.702</v>
      </c>
      <c r="AF125" s="61">
        <v>6300.308</v>
      </c>
      <c r="AG125" s="99"/>
      <c r="AH125" s="87">
        <f t="shared" si="11"/>
        <v>0</v>
      </c>
      <c r="AI125" s="87">
        <f t="shared" si="12"/>
        <v>0</v>
      </c>
      <c r="AJ125" s="87">
        <f t="shared" si="13"/>
        <v>0</v>
      </c>
      <c r="AK125" s="87">
        <f t="shared" si="14"/>
        <v>0</v>
      </c>
      <c r="AL125" s="86">
        <f t="shared" si="15"/>
        <v>0</v>
      </c>
      <c r="AM125" s="86">
        <f t="shared" si="16"/>
        <v>0</v>
      </c>
      <c r="AN125" s="86">
        <f t="shared" si="17"/>
        <v>0</v>
      </c>
      <c r="AO125" s="86">
        <f t="shared" si="18"/>
        <v>0</v>
      </c>
    </row>
    <row r="126" spans="1:41" x14ac:dyDescent="0.15">
      <c r="A126" s="41">
        <f>年报10送X筛选!N126</f>
        <v>122</v>
      </c>
      <c r="B126" s="41" t="str">
        <f>年报10送X筛选!O126</f>
        <v/>
      </c>
      <c r="C126" s="41" t="str">
        <f>年报10送X筛选!P126</f>
        <v/>
      </c>
      <c r="D126" s="46" t="str">
        <f>年报10送X筛选!Q126</f>
        <v/>
      </c>
      <c r="E126" s="167" t="str">
        <f>IFERROR(VLOOKUP(B126,'2015年报与2016中报日期'!D:O,3,),"")</f>
        <v/>
      </c>
      <c r="F126" s="167" t="str">
        <f>IFERROR(VLOOKUP(B126,'2015年报与2016中报日期'!D:O,4,),"")</f>
        <v/>
      </c>
      <c r="G126" s="167" t="str">
        <f>IFERROR(VLOOKUP(B126,'2015年报与2016中报日期'!D:O,5,),"")</f>
        <v/>
      </c>
      <c r="H126" s="56" t="s">
        <v>5898</v>
      </c>
      <c r="I126" s="56" t="s">
        <v>5898</v>
      </c>
      <c r="J126" s="56" t="s">
        <v>5898</v>
      </c>
      <c r="K126" s="62" t="s">
        <v>5898</v>
      </c>
      <c r="L126" s="62" t="s">
        <v>5898</v>
      </c>
      <c r="M126" s="62" t="s">
        <v>5898</v>
      </c>
      <c r="N126" s="62" t="s">
        <v>5898</v>
      </c>
      <c r="U126" s="60">
        <v>3149.5540000000001</v>
      </c>
      <c r="V126" s="61">
        <v>9977.9619999999995</v>
      </c>
      <c r="W126" s="61">
        <v>1870.702</v>
      </c>
      <c r="X126" s="61">
        <v>6300.308</v>
      </c>
      <c r="Y126" s="61">
        <v>3149.5540000000001</v>
      </c>
      <c r="Z126" s="61">
        <v>9977.9619999999995</v>
      </c>
      <c r="AA126" s="61">
        <v>1870.702</v>
      </c>
      <c r="AB126" s="61">
        <v>6300.308</v>
      </c>
      <c r="AC126" s="61">
        <v>3149.5540000000001</v>
      </c>
      <c r="AD126" s="61">
        <v>9977.9619999999995</v>
      </c>
      <c r="AE126" s="61">
        <v>1870.702</v>
      </c>
      <c r="AF126" s="61">
        <v>6300.308</v>
      </c>
      <c r="AG126" s="99"/>
      <c r="AH126" s="87">
        <f t="shared" si="11"/>
        <v>0</v>
      </c>
      <c r="AI126" s="87">
        <f t="shared" si="12"/>
        <v>0</v>
      </c>
      <c r="AJ126" s="87">
        <f t="shared" si="13"/>
        <v>0</v>
      </c>
      <c r="AK126" s="87">
        <f t="shared" si="14"/>
        <v>0</v>
      </c>
      <c r="AL126" s="86">
        <f t="shared" si="15"/>
        <v>0</v>
      </c>
      <c r="AM126" s="86">
        <f t="shared" si="16"/>
        <v>0</v>
      </c>
      <c r="AN126" s="86">
        <f t="shared" si="17"/>
        <v>0</v>
      </c>
      <c r="AO126" s="86">
        <f t="shared" si="18"/>
        <v>0</v>
      </c>
    </row>
    <row r="127" spans="1:41" x14ac:dyDescent="0.15">
      <c r="A127" s="41">
        <f>年报10送X筛选!N127</f>
        <v>123</v>
      </c>
      <c r="B127" s="41" t="str">
        <f>年报10送X筛选!O127</f>
        <v/>
      </c>
      <c r="C127" s="41" t="str">
        <f>年报10送X筛选!P127</f>
        <v/>
      </c>
      <c r="D127" s="46" t="str">
        <f>年报10送X筛选!Q127</f>
        <v/>
      </c>
      <c r="E127" s="167" t="str">
        <f>IFERROR(VLOOKUP(B127,'2015年报与2016中报日期'!D:O,3,),"")</f>
        <v/>
      </c>
      <c r="F127" s="167" t="str">
        <f>IFERROR(VLOOKUP(B127,'2015年报与2016中报日期'!D:O,4,),"")</f>
        <v/>
      </c>
      <c r="G127" s="167" t="str">
        <f>IFERROR(VLOOKUP(B127,'2015年报与2016中报日期'!D:O,5,),"")</f>
        <v/>
      </c>
      <c r="H127" s="56" t="s">
        <v>5898</v>
      </c>
      <c r="I127" s="56" t="s">
        <v>5898</v>
      </c>
      <c r="J127" s="56" t="s">
        <v>5898</v>
      </c>
      <c r="K127" s="62" t="s">
        <v>5898</v>
      </c>
      <c r="L127" s="62" t="s">
        <v>5898</v>
      </c>
      <c r="M127" s="62" t="s">
        <v>5898</v>
      </c>
      <c r="N127" s="62" t="s">
        <v>5898</v>
      </c>
      <c r="U127" s="60">
        <v>3149.5540000000001</v>
      </c>
      <c r="V127" s="61">
        <v>9977.9619999999995</v>
      </c>
      <c r="W127" s="61">
        <v>1870.702</v>
      </c>
      <c r="X127" s="61">
        <v>6300.308</v>
      </c>
      <c r="Y127" s="61">
        <v>3149.5540000000001</v>
      </c>
      <c r="Z127" s="61">
        <v>9977.9619999999995</v>
      </c>
      <c r="AA127" s="61">
        <v>1870.702</v>
      </c>
      <c r="AB127" s="61">
        <v>6300.308</v>
      </c>
      <c r="AC127" s="61">
        <v>3149.5540000000001</v>
      </c>
      <c r="AD127" s="61">
        <v>9977.9619999999995</v>
      </c>
      <c r="AE127" s="61">
        <v>1870.702</v>
      </c>
      <c r="AF127" s="61">
        <v>6300.308</v>
      </c>
      <c r="AG127" s="99"/>
      <c r="AH127" s="87">
        <f t="shared" si="11"/>
        <v>0</v>
      </c>
      <c r="AI127" s="87">
        <f t="shared" si="12"/>
        <v>0</v>
      </c>
      <c r="AJ127" s="87">
        <f t="shared" si="13"/>
        <v>0</v>
      </c>
      <c r="AK127" s="87">
        <f t="shared" si="14"/>
        <v>0</v>
      </c>
      <c r="AL127" s="86">
        <f t="shared" si="15"/>
        <v>0</v>
      </c>
      <c r="AM127" s="86">
        <f t="shared" si="16"/>
        <v>0</v>
      </c>
      <c r="AN127" s="86">
        <f t="shared" si="17"/>
        <v>0</v>
      </c>
      <c r="AO127" s="86">
        <f t="shared" si="18"/>
        <v>0</v>
      </c>
    </row>
    <row r="128" spans="1:41" x14ac:dyDescent="0.15">
      <c r="A128" s="41">
        <f>年报10送X筛选!N128</f>
        <v>124</v>
      </c>
      <c r="B128" s="41" t="str">
        <f>年报10送X筛选!O128</f>
        <v/>
      </c>
      <c r="C128" s="41" t="str">
        <f>年报10送X筛选!P128</f>
        <v/>
      </c>
      <c r="D128" s="46" t="str">
        <f>年报10送X筛选!Q128</f>
        <v/>
      </c>
      <c r="E128" s="167" t="str">
        <f>IFERROR(VLOOKUP(B128,'2015年报与2016中报日期'!D:O,3,),"")</f>
        <v/>
      </c>
      <c r="F128" s="167" t="str">
        <f>IFERROR(VLOOKUP(B128,'2015年报与2016中报日期'!D:O,4,),"")</f>
        <v/>
      </c>
      <c r="G128" s="167" t="str">
        <f>IFERROR(VLOOKUP(B128,'2015年报与2016中报日期'!D:O,5,),"")</f>
        <v/>
      </c>
      <c r="H128" s="56" t="s">
        <v>5898</v>
      </c>
      <c r="I128" s="56" t="s">
        <v>5898</v>
      </c>
      <c r="J128" s="56" t="s">
        <v>5898</v>
      </c>
      <c r="K128" s="62" t="s">
        <v>5898</v>
      </c>
      <c r="L128" s="62" t="s">
        <v>5898</v>
      </c>
      <c r="M128" s="62" t="s">
        <v>5898</v>
      </c>
      <c r="N128" s="62" t="s">
        <v>5898</v>
      </c>
      <c r="U128" s="60">
        <v>3149.5540000000001</v>
      </c>
      <c r="V128" s="61">
        <v>9977.9619999999995</v>
      </c>
      <c r="W128" s="61">
        <v>1870.702</v>
      </c>
      <c r="X128" s="61">
        <v>6300.308</v>
      </c>
      <c r="Y128" s="61">
        <v>3149.5540000000001</v>
      </c>
      <c r="Z128" s="61">
        <v>9977.9619999999995</v>
      </c>
      <c r="AA128" s="61">
        <v>1870.702</v>
      </c>
      <c r="AB128" s="61">
        <v>6300.308</v>
      </c>
      <c r="AC128" s="61">
        <v>3149.5540000000001</v>
      </c>
      <c r="AD128" s="61">
        <v>9977.9619999999995</v>
      </c>
      <c r="AE128" s="61">
        <v>1870.702</v>
      </c>
      <c r="AF128" s="61">
        <v>6300.308</v>
      </c>
      <c r="AG128" s="99"/>
      <c r="AH128" s="87">
        <f t="shared" si="11"/>
        <v>0</v>
      </c>
      <c r="AI128" s="87">
        <f t="shared" si="12"/>
        <v>0</v>
      </c>
      <c r="AJ128" s="87">
        <f t="shared" si="13"/>
        <v>0</v>
      </c>
      <c r="AK128" s="87">
        <f t="shared" si="14"/>
        <v>0</v>
      </c>
      <c r="AL128" s="86">
        <f t="shared" si="15"/>
        <v>0</v>
      </c>
      <c r="AM128" s="86">
        <f t="shared" si="16"/>
        <v>0</v>
      </c>
      <c r="AN128" s="86">
        <f t="shared" si="17"/>
        <v>0</v>
      </c>
      <c r="AO128" s="86">
        <f t="shared" si="18"/>
        <v>0</v>
      </c>
    </row>
    <row r="129" spans="1:41" x14ac:dyDescent="0.15">
      <c r="A129" s="41">
        <f>年报10送X筛选!N129</f>
        <v>125</v>
      </c>
      <c r="B129" s="41" t="str">
        <f>年报10送X筛选!O129</f>
        <v/>
      </c>
      <c r="C129" s="41" t="str">
        <f>年报10送X筛选!P129</f>
        <v/>
      </c>
      <c r="D129" s="46" t="str">
        <f>年报10送X筛选!Q129</f>
        <v/>
      </c>
      <c r="E129" s="167" t="str">
        <f>IFERROR(VLOOKUP(B129,'2015年报与2016中报日期'!D:O,3,),"")</f>
        <v/>
      </c>
      <c r="F129" s="167" t="str">
        <f>IFERROR(VLOOKUP(B129,'2015年报与2016中报日期'!D:O,4,),"")</f>
        <v/>
      </c>
      <c r="G129" s="167" t="str">
        <f>IFERROR(VLOOKUP(B129,'2015年报与2016中报日期'!D:O,5,),"")</f>
        <v/>
      </c>
      <c r="H129" s="56" t="s">
        <v>5898</v>
      </c>
      <c r="I129" s="56" t="s">
        <v>5898</v>
      </c>
      <c r="J129" s="56" t="s">
        <v>5898</v>
      </c>
      <c r="K129" s="62" t="s">
        <v>5898</v>
      </c>
      <c r="L129" s="62" t="s">
        <v>5898</v>
      </c>
      <c r="M129" s="62" t="s">
        <v>5898</v>
      </c>
      <c r="N129" s="62" t="s">
        <v>5898</v>
      </c>
      <c r="U129" s="60">
        <v>3149.5540000000001</v>
      </c>
      <c r="V129" s="61">
        <v>9977.9619999999995</v>
      </c>
      <c r="W129" s="61">
        <v>1870.702</v>
      </c>
      <c r="X129" s="61">
        <v>6300.308</v>
      </c>
      <c r="Y129" s="61">
        <v>3149.5540000000001</v>
      </c>
      <c r="Z129" s="61">
        <v>9977.9619999999995</v>
      </c>
      <c r="AA129" s="61">
        <v>1870.702</v>
      </c>
      <c r="AB129" s="61">
        <v>6300.308</v>
      </c>
      <c r="AC129" s="61">
        <v>3149.5540000000001</v>
      </c>
      <c r="AD129" s="61">
        <v>9977.9619999999995</v>
      </c>
      <c r="AE129" s="61">
        <v>1870.702</v>
      </c>
      <c r="AF129" s="61">
        <v>6300.308</v>
      </c>
      <c r="AG129" s="99"/>
      <c r="AH129" s="87">
        <f t="shared" si="11"/>
        <v>0</v>
      </c>
      <c r="AI129" s="87">
        <f t="shared" si="12"/>
        <v>0</v>
      </c>
      <c r="AJ129" s="87">
        <f t="shared" si="13"/>
        <v>0</v>
      </c>
      <c r="AK129" s="87">
        <f t="shared" si="14"/>
        <v>0</v>
      </c>
      <c r="AL129" s="86">
        <f t="shared" si="15"/>
        <v>0</v>
      </c>
      <c r="AM129" s="86">
        <f t="shared" si="16"/>
        <v>0</v>
      </c>
      <c r="AN129" s="86">
        <f t="shared" si="17"/>
        <v>0</v>
      </c>
      <c r="AO129" s="86">
        <f t="shared" si="18"/>
        <v>0</v>
      </c>
    </row>
    <row r="130" spans="1:41" x14ac:dyDescent="0.15">
      <c r="A130" s="41">
        <f>年报10送X筛选!N130</f>
        <v>126</v>
      </c>
      <c r="B130" s="41" t="str">
        <f>年报10送X筛选!O130</f>
        <v/>
      </c>
      <c r="C130" s="41" t="str">
        <f>年报10送X筛选!P130</f>
        <v/>
      </c>
      <c r="D130" s="46" t="str">
        <f>年报10送X筛选!Q130</f>
        <v/>
      </c>
      <c r="E130" s="167" t="str">
        <f>IFERROR(VLOOKUP(B130,'2015年报与2016中报日期'!D:O,3,),"")</f>
        <v/>
      </c>
      <c r="F130" s="167" t="str">
        <f>IFERROR(VLOOKUP(B130,'2015年报与2016中报日期'!D:O,4,),"")</f>
        <v/>
      </c>
      <c r="G130" s="167" t="str">
        <f>IFERROR(VLOOKUP(B130,'2015年报与2016中报日期'!D:O,5,),"")</f>
        <v/>
      </c>
      <c r="H130" s="56" t="s">
        <v>5898</v>
      </c>
      <c r="I130" s="56" t="s">
        <v>5898</v>
      </c>
      <c r="J130" s="56" t="s">
        <v>5898</v>
      </c>
      <c r="K130" s="62" t="s">
        <v>5898</v>
      </c>
      <c r="L130" s="62" t="s">
        <v>5898</v>
      </c>
      <c r="M130" s="62" t="s">
        <v>5898</v>
      </c>
      <c r="N130" s="62" t="s">
        <v>5898</v>
      </c>
      <c r="U130" s="60">
        <v>3149.5540000000001</v>
      </c>
      <c r="V130" s="61">
        <v>9977.9619999999995</v>
      </c>
      <c r="W130" s="61">
        <v>1870.702</v>
      </c>
      <c r="X130" s="61">
        <v>6300.308</v>
      </c>
      <c r="Y130" s="61">
        <v>3149.5540000000001</v>
      </c>
      <c r="Z130" s="61">
        <v>9977.9619999999995</v>
      </c>
      <c r="AA130" s="61">
        <v>1870.702</v>
      </c>
      <c r="AB130" s="61">
        <v>6300.308</v>
      </c>
      <c r="AC130" s="61">
        <v>3149.5540000000001</v>
      </c>
      <c r="AD130" s="61">
        <v>9977.9619999999995</v>
      </c>
      <c r="AE130" s="61">
        <v>1870.702</v>
      </c>
      <c r="AF130" s="61">
        <v>6300.308</v>
      </c>
      <c r="AG130" s="99"/>
      <c r="AH130" s="87">
        <f t="shared" si="11"/>
        <v>0</v>
      </c>
      <c r="AI130" s="87">
        <f t="shared" si="12"/>
        <v>0</v>
      </c>
      <c r="AJ130" s="87">
        <f t="shared" si="13"/>
        <v>0</v>
      </c>
      <c r="AK130" s="87">
        <f t="shared" si="14"/>
        <v>0</v>
      </c>
      <c r="AL130" s="86">
        <f t="shared" si="15"/>
        <v>0</v>
      </c>
      <c r="AM130" s="86">
        <f t="shared" si="16"/>
        <v>0</v>
      </c>
      <c r="AN130" s="86">
        <f t="shared" si="17"/>
        <v>0</v>
      </c>
      <c r="AO130" s="86">
        <f t="shared" si="18"/>
        <v>0</v>
      </c>
    </row>
    <row r="131" spans="1:41" x14ac:dyDescent="0.15">
      <c r="A131" s="41">
        <f>年报10送X筛选!N131</f>
        <v>127</v>
      </c>
      <c r="B131" s="41" t="str">
        <f>年报10送X筛选!O131</f>
        <v/>
      </c>
      <c r="C131" s="41" t="str">
        <f>年报10送X筛选!P131</f>
        <v/>
      </c>
      <c r="D131" s="46" t="str">
        <f>年报10送X筛选!Q131</f>
        <v/>
      </c>
      <c r="E131" s="167" t="str">
        <f>IFERROR(VLOOKUP(B131,'2015年报与2016中报日期'!D:O,3,),"")</f>
        <v/>
      </c>
      <c r="F131" s="167" t="str">
        <f>IFERROR(VLOOKUP(B131,'2015年报与2016中报日期'!D:O,4,),"")</f>
        <v/>
      </c>
      <c r="G131" s="167" t="str">
        <f>IFERROR(VLOOKUP(B131,'2015年报与2016中报日期'!D:O,5,),"")</f>
        <v/>
      </c>
      <c r="H131" s="56" t="s">
        <v>5898</v>
      </c>
      <c r="I131" s="56" t="s">
        <v>5898</v>
      </c>
      <c r="J131" s="56" t="s">
        <v>5898</v>
      </c>
      <c r="K131" s="62" t="s">
        <v>5898</v>
      </c>
      <c r="L131" s="62" t="s">
        <v>5898</v>
      </c>
      <c r="M131" s="62" t="s">
        <v>5898</v>
      </c>
      <c r="N131" s="62" t="s">
        <v>5898</v>
      </c>
      <c r="U131" s="60">
        <v>3149.5540000000001</v>
      </c>
      <c r="V131" s="61">
        <v>9977.9619999999995</v>
      </c>
      <c r="W131" s="61">
        <v>1870.702</v>
      </c>
      <c r="X131" s="61">
        <v>6300.308</v>
      </c>
      <c r="Y131" s="61">
        <v>3149.5540000000001</v>
      </c>
      <c r="Z131" s="61">
        <v>9977.9619999999995</v>
      </c>
      <c r="AA131" s="61">
        <v>1870.702</v>
      </c>
      <c r="AB131" s="61">
        <v>6300.308</v>
      </c>
      <c r="AC131" s="61">
        <v>3149.5540000000001</v>
      </c>
      <c r="AD131" s="61">
        <v>9977.9619999999995</v>
      </c>
      <c r="AE131" s="61">
        <v>1870.702</v>
      </c>
      <c r="AF131" s="61">
        <v>6300.308</v>
      </c>
      <c r="AG131" s="99"/>
      <c r="AH131" s="87">
        <f t="shared" si="11"/>
        <v>0</v>
      </c>
      <c r="AI131" s="87">
        <f t="shared" si="12"/>
        <v>0</v>
      </c>
      <c r="AJ131" s="87">
        <f t="shared" si="13"/>
        <v>0</v>
      </c>
      <c r="AK131" s="87">
        <f t="shared" si="14"/>
        <v>0</v>
      </c>
      <c r="AL131" s="86">
        <f t="shared" si="15"/>
        <v>0</v>
      </c>
      <c r="AM131" s="86">
        <f t="shared" si="16"/>
        <v>0</v>
      </c>
      <c r="AN131" s="86">
        <f t="shared" si="17"/>
        <v>0</v>
      </c>
      <c r="AO131" s="86">
        <f t="shared" si="18"/>
        <v>0</v>
      </c>
    </row>
    <row r="132" spans="1:41" x14ac:dyDescent="0.15">
      <c r="A132" s="41">
        <f>年报10送X筛选!N132</f>
        <v>128</v>
      </c>
      <c r="B132" s="41" t="str">
        <f>年报10送X筛选!O132</f>
        <v/>
      </c>
      <c r="C132" s="41" t="str">
        <f>年报10送X筛选!P132</f>
        <v/>
      </c>
      <c r="D132" s="46" t="str">
        <f>年报10送X筛选!Q132</f>
        <v/>
      </c>
      <c r="E132" s="167" t="str">
        <f>IFERROR(VLOOKUP(B132,'2015年报与2016中报日期'!D:O,3,),"")</f>
        <v/>
      </c>
      <c r="F132" s="167" t="str">
        <f>IFERROR(VLOOKUP(B132,'2015年报与2016中报日期'!D:O,4,),"")</f>
        <v/>
      </c>
      <c r="G132" s="167" t="str">
        <f>IFERROR(VLOOKUP(B132,'2015年报与2016中报日期'!D:O,5,),"")</f>
        <v/>
      </c>
      <c r="H132" s="56" t="s">
        <v>5898</v>
      </c>
      <c r="I132" s="56" t="s">
        <v>5898</v>
      </c>
      <c r="J132" s="56" t="s">
        <v>5898</v>
      </c>
      <c r="K132" s="62" t="s">
        <v>5898</v>
      </c>
      <c r="L132" s="62" t="s">
        <v>5898</v>
      </c>
      <c r="M132" s="62" t="s">
        <v>5898</v>
      </c>
      <c r="N132" s="62" t="s">
        <v>5898</v>
      </c>
      <c r="U132" s="60">
        <v>3149.5540000000001</v>
      </c>
      <c r="V132" s="61">
        <v>9977.9619999999995</v>
      </c>
      <c r="W132" s="61">
        <v>1870.702</v>
      </c>
      <c r="X132" s="61">
        <v>6300.308</v>
      </c>
      <c r="Y132" s="61">
        <v>3149.5540000000001</v>
      </c>
      <c r="Z132" s="61">
        <v>9977.9619999999995</v>
      </c>
      <c r="AA132" s="61">
        <v>1870.702</v>
      </c>
      <c r="AB132" s="61">
        <v>6300.308</v>
      </c>
      <c r="AC132" s="61">
        <v>3149.5540000000001</v>
      </c>
      <c r="AD132" s="61">
        <v>9977.9619999999995</v>
      </c>
      <c r="AE132" s="61">
        <v>1870.702</v>
      </c>
      <c r="AF132" s="61">
        <v>6300.308</v>
      </c>
      <c r="AG132" s="99"/>
      <c r="AH132" s="87">
        <f t="shared" si="11"/>
        <v>0</v>
      </c>
      <c r="AI132" s="87">
        <f t="shared" si="12"/>
        <v>0</v>
      </c>
      <c r="AJ132" s="87">
        <f t="shared" si="13"/>
        <v>0</v>
      </c>
      <c r="AK132" s="87">
        <f t="shared" si="14"/>
        <v>0</v>
      </c>
      <c r="AL132" s="86">
        <f t="shared" si="15"/>
        <v>0</v>
      </c>
      <c r="AM132" s="86">
        <f t="shared" si="16"/>
        <v>0</v>
      </c>
      <c r="AN132" s="86">
        <f t="shared" si="17"/>
        <v>0</v>
      </c>
      <c r="AO132" s="86">
        <f t="shared" si="18"/>
        <v>0</v>
      </c>
    </row>
    <row r="133" spans="1:41" x14ac:dyDescent="0.15">
      <c r="A133" s="41">
        <f>年报10送X筛选!N133</f>
        <v>129</v>
      </c>
      <c r="B133" s="41" t="str">
        <f>年报10送X筛选!O133</f>
        <v/>
      </c>
      <c r="C133" s="41" t="str">
        <f>年报10送X筛选!P133</f>
        <v/>
      </c>
      <c r="D133" s="46" t="str">
        <f>年报10送X筛选!Q133</f>
        <v/>
      </c>
      <c r="E133" s="167" t="str">
        <f>IFERROR(VLOOKUP(B133,'2015年报与2016中报日期'!D:O,3,),"")</f>
        <v/>
      </c>
      <c r="F133" s="167" t="str">
        <f>IFERROR(VLOOKUP(B133,'2015年报与2016中报日期'!D:O,4,),"")</f>
        <v/>
      </c>
      <c r="G133" s="167" t="str">
        <f>IFERROR(VLOOKUP(B133,'2015年报与2016中报日期'!D:O,5,),"")</f>
        <v/>
      </c>
      <c r="H133" s="56" t="s">
        <v>5898</v>
      </c>
      <c r="I133" s="56" t="s">
        <v>5898</v>
      </c>
      <c r="J133" s="56" t="s">
        <v>5898</v>
      </c>
      <c r="K133" s="62" t="s">
        <v>5898</v>
      </c>
      <c r="L133" s="62" t="s">
        <v>5898</v>
      </c>
      <c r="M133" s="62" t="s">
        <v>5898</v>
      </c>
      <c r="N133" s="62" t="s">
        <v>5898</v>
      </c>
      <c r="U133" s="60">
        <v>3149.5540000000001</v>
      </c>
      <c r="V133" s="61">
        <v>9977.9619999999995</v>
      </c>
      <c r="W133" s="61">
        <v>1870.702</v>
      </c>
      <c r="X133" s="61">
        <v>6300.308</v>
      </c>
      <c r="Y133" s="61">
        <v>3149.5540000000001</v>
      </c>
      <c r="Z133" s="61">
        <v>9977.9619999999995</v>
      </c>
      <c r="AA133" s="61">
        <v>1870.702</v>
      </c>
      <c r="AB133" s="61">
        <v>6300.308</v>
      </c>
      <c r="AC133" s="61">
        <v>3149.5540000000001</v>
      </c>
      <c r="AD133" s="61">
        <v>9977.9619999999995</v>
      </c>
      <c r="AE133" s="61">
        <v>1870.702</v>
      </c>
      <c r="AF133" s="61">
        <v>6300.308</v>
      </c>
      <c r="AG133" s="99"/>
      <c r="AH133" s="87">
        <f t="shared" si="11"/>
        <v>0</v>
      </c>
      <c r="AI133" s="87">
        <f t="shared" si="12"/>
        <v>0</v>
      </c>
      <c r="AJ133" s="87">
        <f t="shared" si="13"/>
        <v>0</v>
      </c>
      <c r="AK133" s="87">
        <f t="shared" si="14"/>
        <v>0</v>
      </c>
      <c r="AL133" s="86">
        <f t="shared" si="15"/>
        <v>0</v>
      </c>
      <c r="AM133" s="86">
        <f t="shared" si="16"/>
        <v>0</v>
      </c>
      <c r="AN133" s="86">
        <f t="shared" si="17"/>
        <v>0</v>
      </c>
      <c r="AO133" s="86">
        <f t="shared" si="18"/>
        <v>0</v>
      </c>
    </row>
    <row r="134" spans="1:41" x14ac:dyDescent="0.15">
      <c r="A134" s="41">
        <f>年报10送X筛选!N134</f>
        <v>130</v>
      </c>
      <c r="B134" s="41" t="str">
        <f>年报10送X筛选!O134</f>
        <v/>
      </c>
      <c r="C134" s="41" t="str">
        <f>年报10送X筛选!P134</f>
        <v/>
      </c>
      <c r="D134" s="46" t="str">
        <f>年报10送X筛选!Q134</f>
        <v/>
      </c>
      <c r="E134" s="167" t="str">
        <f>IFERROR(VLOOKUP(B134,'2015年报与2016中报日期'!D:O,3,),"")</f>
        <v/>
      </c>
      <c r="F134" s="167" t="str">
        <f>IFERROR(VLOOKUP(B134,'2015年报与2016中报日期'!D:O,4,),"")</f>
        <v/>
      </c>
      <c r="G134" s="167" t="str">
        <f>IFERROR(VLOOKUP(B134,'2015年报与2016中报日期'!D:O,5,),"")</f>
        <v/>
      </c>
      <c r="H134" s="56" t="s">
        <v>5898</v>
      </c>
      <c r="I134" s="56" t="s">
        <v>5898</v>
      </c>
      <c r="J134" s="56" t="s">
        <v>5898</v>
      </c>
      <c r="K134" s="62" t="s">
        <v>5898</v>
      </c>
      <c r="L134" s="62" t="s">
        <v>5898</v>
      </c>
      <c r="M134" s="62" t="s">
        <v>5898</v>
      </c>
      <c r="N134" s="62" t="s">
        <v>5898</v>
      </c>
      <c r="U134" s="60">
        <v>3149.5540000000001</v>
      </c>
      <c r="V134" s="61">
        <v>9977.9619999999995</v>
      </c>
      <c r="W134" s="61">
        <v>1870.702</v>
      </c>
      <c r="X134" s="61">
        <v>6300.308</v>
      </c>
      <c r="Y134" s="61">
        <v>3149.5540000000001</v>
      </c>
      <c r="Z134" s="61">
        <v>9977.9619999999995</v>
      </c>
      <c r="AA134" s="61">
        <v>1870.702</v>
      </c>
      <c r="AB134" s="61">
        <v>6300.308</v>
      </c>
      <c r="AC134" s="61">
        <v>3149.5540000000001</v>
      </c>
      <c r="AD134" s="61">
        <v>9977.9619999999995</v>
      </c>
      <c r="AE134" s="61">
        <v>1870.702</v>
      </c>
      <c r="AF134" s="61">
        <v>6300.308</v>
      </c>
      <c r="AG134" s="99"/>
      <c r="AH134" s="87">
        <f t="shared" ref="AH134:AH152" si="19">AC134/U134-1</f>
        <v>0</v>
      </c>
      <c r="AI134" s="87">
        <f t="shared" ref="AI134:AI152" si="20">AD134/V134-1</f>
        <v>0</v>
      </c>
      <c r="AJ134" s="87">
        <f t="shared" ref="AJ134:AJ152" si="21">AE134/W134-1</f>
        <v>0</v>
      </c>
      <c r="AK134" s="87">
        <f t="shared" ref="AK134:AK152" si="22">AF134/X134-1</f>
        <v>0</v>
      </c>
      <c r="AL134" s="86">
        <f t="shared" ref="AL134:AL152" si="23">AC134/Y134-1</f>
        <v>0</v>
      </c>
      <c r="AM134" s="86">
        <f t="shared" ref="AM134:AM152" si="24">AD134/Z134-1</f>
        <v>0</v>
      </c>
      <c r="AN134" s="86">
        <f t="shared" ref="AN134:AN152" si="25">AE134/AA134-1</f>
        <v>0</v>
      </c>
      <c r="AO134" s="86">
        <f t="shared" ref="AO134:AO152" si="26">AF134/AB134-1</f>
        <v>0</v>
      </c>
    </row>
    <row r="135" spans="1:41" x14ac:dyDescent="0.15">
      <c r="A135" s="41">
        <f>年报10送X筛选!N135</f>
        <v>131</v>
      </c>
      <c r="B135" s="41" t="str">
        <f>年报10送X筛选!O135</f>
        <v/>
      </c>
      <c r="C135" s="41" t="str">
        <f>年报10送X筛选!P135</f>
        <v/>
      </c>
      <c r="D135" s="46" t="str">
        <f>年报10送X筛选!Q135</f>
        <v/>
      </c>
      <c r="E135" s="167" t="str">
        <f>IFERROR(VLOOKUP(B135,'2015年报与2016中报日期'!D:O,3,),"")</f>
        <v/>
      </c>
      <c r="F135" s="167" t="str">
        <f>IFERROR(VLOOKUP(B135,'2015年报与2016中报日期'!D:O,4,),"")</f>
        <v/>
      </c>
      <c r="G135" s="167" t="str">
        <f>IFERROR(VLOOKUP(B135,'2015年报与2016中报日期'!D:O,5,),"")</f>
        <v/>
      </c>
      <c r="H135" s="56" t="s">
        <v>5898</v>
      </c>
      <c r="I135" s="56" t="s">
        <v>5898</v>
      </c>
      <c r="J135" s="56" t="s">
        <v>5898</v>
      </c>
      <c r="K135" s="62" t="s">
        <v>5898</v>
      </c>
      <c r="L135" s="62" t="s">
        <v>5898</v>
      </c>
      <c r="M135" s="62" t="s">
        <v>5898</v>
      </c>
      <c r="N135" s="62" t="s">
        <v>5898</v>
      </c>
      <c r="U135" s="60">
        <v>3149.5540000000001</v>
      </c>
      <c r="V135" s="61">
        <v>9977.9619999999995</v>
      </c>
      <c r="W135" s="61">
        <v>1870.702</v>
      </c>
      <c r="X135" s="61">
        <v>6300.308</v>
      </c>
      <c r="Y135" s="61">
        <v>3149.5540000000001</v>
      </c>
      <c r="Z135" s="61">
        <v>9977.9619999999995</v>
      </c>
      <c r="AA135" s="61">
        <v>1870.702</v>
      </c>
      <c r="AB135" s="61">
        <v>6300.308</v>
      </c>
      <c r="AC135" s="61">
        <v>3149.5540000000001</v>
      </c>
      <c r="AD135" s="61">
        <v>9977.9619999999995</v>
      </c>
      <c r="AE135" s="61">
        <v>1870.702</v>
      </c>
      <c r="AF135" s="61">
        <v>6300.308</v>
      </c>
      <c r="AG135" s="99"/>
      <c r="AH135" s="87">
        <f t="shared" si="19"/>
        <v>0</v>
      </c>
      <c r="AI135" s="87">
        <f t="shared" si="20"/>
        <v>0</v>
      </c>
      <c r="AJ135" s="87">
        <f t="shared" si="21"/>
        <v>0</v>
      </c>
      <c r="AK135" s="87">
        <f t="shared" si="22"/>
        <v>0</v>
      </c>
      <c r="AL135" s="86">
        <f t="shared" si="23"/>
        <v>0</v>
      </c>
      <c r="AM135" s="86">
        <f t="shared" si="24"/>
        <v>0</v>
      </c>
      <c r="AN135" s="86">
        <f t="shared" si="25"/>
        <v>0</v>
      </c>
      <c r="AO135" s="86">
        <f t="shared" si="26"/>
        <v>0</v>
      </c>
    </row>
    <row r="136" spans="1:41" x14ac:dyDescent="0.15">
      <c r="A136" s="41">
        <f>年报10送X筛选!N136</f>
        <v>132</v>
      </c>
      <c r="B136" s="41" t="str">
        <f>年报10送X筛选!O136</f>
        <v/>
      </c>
      <c r="C136" s="41" t="str">
        <f>年报10送X筛选!P136</f>
        <v/>
      </c>
      <c r="D136" s="46" t="str">
        <f>年报10送X筛选!Q136</f>
        <v/>
      </c>
      <c r="E136" s="167" t="str">
        <f>IFERROR(VLOOKUP(B136,'2015年报与2016中报日期'!D:O,3,),"")</f>
        <v/>
      </c>
      <c r="F136" s="167" t="str">
        <f>IFERROR(VLOOKUP(B136,'2015年报与2016中报日期'!D:O,4,),"")</f>
        <v/>
      </c>
      <c r="G136" s="167" t="str">
        <f>IFERROR(VLOOKUP(B136,'2015年报与2016中报日期'!D:O,5,),"")</f>
        <v/>
      </c>
      <c r="H136" s="56" t="s">
        <v>5898</v>
      </c>
      <c r="I136" s="56" t="s">
        <v>5898</v>
      </c>
      <c r="J136" s="56" t="s">
        <v>5898</v>
      </c>
      <c r="K136" s="62" t="s">
        <v>5898</v>
      </c>
      <c r="L136" s="62" t="s">
        <v>5898</v>
      </c>
      <c r="M136" s="62" t="s">
        <v>5898</v>
      </c>
      <c r="N136" s="62" t="s">
        <v>5898</v>
      </c>
      <c r="U136" s="60">
        <v>3149.5540000000001</v>
      </c>
      <c r="V136" s="61">
        <v>9977.9619999999995</v>
      </c>
      <c r="W136" s="61">
        <v>1870.702</v>
      </c>
      <c r="X136" s="61">
        <v>6300.308</v>
      </c>
      <c r="Y136" s="61">
        <v>3149.5540000000001</v>
      </c>
      <c r="Z136" s="61">
        <v>9977.9619999999995</v>
      </c>
      <c r="AA136" s="61">
        <v>1870.702</v>
      </c>
      <c r="AB136" s="61">
        <v>6300.308</v>
      </c>
      <c r="AC136" s="61">
        <v>3149.5540000000001</v>
      </c>
      <c r="AD136" s="61">
        <v>9977.9619999999995</v>
      </c>
      <c r="AE136" s="61">
        <v>1870.702</v>
      </c>
      <c r="AF136" s="61">
        <v>6300.308</v>
      </c>
      <c r="AG136" s="99"/>
      <c r="AH136" s="87">
        <f t="shared" si="19"/>
        <v>0</v>
      </c>
      <c r="AI136" s="87">
        <f t="shared" si="20"/>
        <v>0</v>
      </c>
      <c r="AJ136" s="87">
        <f t="shared" si="21"/>
        <v>0</v>
      </c>
      <c r="AK136" s="87">
        <f t="shared" si="22"/>
        <v>0</v>
      </c>
      <c r="AL136" s="86">
        <f t="shared" si="23"/>
        <v>0</v>
      </c>
      <c r="AM136" s="86">
        <f t="shared" si="24"/>
        <v>0</v>
      </c>
      <c r="AN136" s="86">
        <f t="shared" si="25"/>
        <v>0</v>
      </c>
      <c r="AO136" s="86">
        <f t="shared" si="26"/>
        <v>0</v>
      </c>
    </row>
    <row r="137" spans="1:41" x14ac:dyDescent="0.15">
      <c r="A137" s="41">
        <f>年报10送X筛选!N137</f>
        <v>133</v>
      </c>
      <c r="B137" s="41" t="str">
        <f>年报10送X筛选!O137</f>
        <v/>
      </c>
      <c r="C137" s="41" t="str">
        <f>年报10送X筛选!P137</f>
        <v/>
      </c>
      <c r="D137" s="46" t="str">
        <f>年报10送X筛选!Q137</f>
        <v/>
      </c>
      <c r="E137" s="167" t="str">
        <f>IFERROR(VLOOKUP(B137,'2015年报与2016中报日期'!D:O,3,),"")</f>
        <v/>
      </c>
      <c r="F137" s="167" t="str">
        <f>IFERROR(VLOOKUP(B137,'2015年报与2016中报日期'!D:O,4,),"")</f>
        <v/>
      </c>
      <c r="G137" s="167" t="str">
        <f>IFERROR(VLOOKUP(B137,'2015年报与2016中报日期'!D:O,5,),"")</f>
        <v/>
      </c>
      <c r="H137" s="56" t="s">
        <v>5898</v>
      </c>
      <c r="I137" s="56" t="s">
        <v>5898</v>
      </c>
      <c r="J137" s="56" t="s">
        <v>5898</v>
      </c>
      <c r="K137" s="62" t="s">
        <v>5898</v>
      </c>
      <c r="L137" s="62" t="s">
        <v>5898</v>
      </c>
      <c r="M137" s="62" t="s">
        <v>5898</v>
      </c>
      <c r="N137" s="62" t="s">
        <v>5898</v>
      </c>
      <c r="U137" s="60">
        <v>3149.5540000000001</v>
      </c>
      <c r="V137" s="61">
        <v>9977.9619999999995</v>
      </c>
      <c r="W137" s="61">
        <v>1870.702</v>
      </c>
      <c r="X137" s="61">
        <v>6300.308</v>
      </c>
      <c r="Y137" s="61">
        <v>3149.5540000000001</v>
      </c>
      <c r="Z137" s="61">
        <v>9977.9619999999995</v>
      </c>
      <c r="AA137" s="61">
        <v>1870.702</v>
      </c>
      <c r="AB137" s="61">
        <v>6300.308</v>
      </c>
      <c r="AC137" s="61">
        <v>3149.5540000000001</v>
      </c>
      <c r="AD137" s="61">
        <v>9977.9619999999995</v>
      </c>
      <c r="AE137" s="61">
        <v>1870.702</v>
      </c>
      <c r="AF137" s="61">
        <v>6300.308</v>
      </c>
      <c r="AG137" s="99"/>
      <c r="AH137" s="87">
        <f t="shared" si="19"/>
        <v>0</v>
      </c>
      <c r="AI137" s="87">
        <f t="shared" si="20"/>
        <v>0</v>
      </c>
      <c r="AJ137" s="87">
        <f t="shared" si="21"/>
        <v>0</v>
      </c>
      <c r="AK137" s="87">
        <f t="shared" si="22"/>
        <v>0</v>
      </c>
      <c r="AL137" s="86">
        <f t="shared" si="23"/>
        <v>0</v>
      </c>
      <c r="AM137" s="86">
        <f t="shared" si="24"/>
        <v>0</v>
      </c>
      <c r="AN137" s="86">
        <f t="shared" si="25"/>
        <v>0</v>
      </c>
      <c r="AO137" s="86">
        <f t="shared" si="26"/>
        <v>0</v>
      </c>
    </row>
    <row r="138" spans="1:41" x14ac:dyDescent="0.15">
      <c r="A138" s="41">
        <f>年报10送X筛选!N138</f>
        <v>134</v>
      </c>
      <c r="B138" s="41" t="str">
        <f>年报10送X筛选!O138</f>
        <v/>
      </c>
      <c r="C138" s="41" t="str">
        <f>年报10送X筛选!P138</f>
        <v/>
      </c>
      <c r="D138" s="46" t="str">
        <f>年报10送X筛选!Q138</f>
        <v/>
      </c>
      <c r="E138" s="167" t="str">
        <f>IFERROR(VLOOKUP(B138,'2015年报与2016中报日期'!D:O,3,),"")</f>
        <v/>
      </c>
      <c r="F138" s="167" t="str">
        <f>IFERROR(VLOOKUP(B138,'2015年报与2016中报日期'!D:O,4,),"")</f>
        <v/>
      </c>
      <c r="G138" s="167" t="str">
        <f>IFERROR(VLOOKUP(B138,'2015年报与2016中报日期'!D:O,5,),"")</f>
        <v/>
      </c>
      <c r="H138" s="56" t="s">
        <v>5898</v>
      </c>
      <c r="I138" s="56" t="s">
        <v>5898</v>
      </c>
      <c r="J138" s="56" t="s">
        <v>5898</v>
      </c>
      <c r="K138" s="62" t="s">
        <v>5898</v>
      </c>
      <c r="L138" s="62" t="s">
        <v>5898</v>
      </c>
      <c r="M138" s="62" t="s">
        <v>5898</v>
      </c>
      <c r="N138" s="62" t="s">
        <v>5898</v>
      </c>
      <c r="U138" s="60">
        <v>3149.5540000000001</v>
      </c>
      <c r="V138" s="61">
        <v>9977.9619999999995</v>
      </c>
      <c r="W138" s="61">
        <v>1870.702</v>
      </c>
      <c r="X138" s="61">
        <v>6300.308</v>
      </c>
      <c r="Y138" s="61">
        <v>3149.5540000000001</v>
      </c>
      <c r="Z138" s="61">
        <v>9977.9619999999995</v>
      </c>
      <c r="AA138" s="61">
        <v>1870.702</v>
      </c>
      <c r="AB138" s="61">
        <v>6300.308</v>
      </c>
      <c r="AC138" s="61">
        <v>3149.5540000000001</v>
      </c>
      <c r="AD138" s="61">
        <v>9977.9619999999995</v>
      </c>
      <c r="AE138" s="61">
        <v>1870.702</v>
      </c>
      <c r="AF138" s="61">
        <v>6300.308</v>
      </c>
      <c r="AG138" s="99"/>
      <c r="AH138" s="87">
        <f t="shared" si="19"/>
        <v>0</v>
      </c>
      <c r="AI138" s="87">
        <f t="shared" si="20"/>
        <v>0</v>
      </c>
      <c r="AJ138" s="87">
        <f t="shared" si="21"/>
        <v>0</v>
      </c>
      <c r="AK138" s="87">
        <f t="shared" si="22"/>
        <v>0</v>
      </c>
      <c r="AL138" s="86">
        <f t="shared" si="23"/>
        <v>0</v>
      </c>
      <c r="AM138" s="86">
        <f t="shared" si="24"/>
        <v>0</v>
      </c>
      <c r="AN138" s="86">
        <f t="shared" si="25"/>
        <v>0</v>
      </c>
      <c r="AO138" s="86">
        <f t="shared" si="26"/>
        <v>0</v>
      </c>
    </row>
    <row r="139" spans="1:41" x14ac:dyDescent="0.15">
      <c r="A139" s="41">
        <f>年报10送X筛选!N139</f>
        <v>135</v>
      </c>
      <c r="B139" s="41" t="str">
        <f>年报10送X筛选!O139</f>
        <v/>
      </c>
      <c r="C139" s="41" t="str">
        <f>年报10送X筛选!P139</f>
        <v/>
      </c>
      <c r="D139" s="46" t="str">
        <f>年报10送X筛选!Q139</f>
        <v/>
      </c>
      <c r="E139" s="167" t="str">
        <f>IFERROR(VLOOKUP(B139,'2015年报与2016中报日期'!D:O,3,),"")</f>
        <v/>
      </c>
      <c r="F139" s="167" t="str">
        <f>IFERROR(VLOOKUP(B139,'2015年报与2016中报日期'!D:O,4,),"")</f>
        <v/>
      </c>
      <c r="G139" s="167" t="str">
        <f>IFERROR(VLOOKUP(B139,'2015年报与2016中报日期'!D:O,5,),"")</f>
        <v/>
      </c>
      <c r="H139" s="56" t="s">
        <v>5898</v>
      </c>
      <c r="I139" s="56" t="s">
        <v>5898</v>
      </c>
      <c r="J139" s="56" t="s">
        <v>5898</v>
      </c>
      <c r="K139" s="62" t="s">
        <v>5898</v>
      </c>
      <c r="L139" s="62" t="s">
        <v>5898</v>
      </c>
      <c r="M139" s="62" t="s">
        <v>5898</v>
      </c>
      <c r="N139" s="62" t="s">
        <v>5898</v>
      </c>
      <c r="U139" s="60">
        <v>3149.5540000000001</v>
      </c>
      <c r="V139" s="61">
        <v>9977.9619999999995</v>
      </c>
      <c r="W139" s="61">
        <v>1870.702</v>
      </c>
      <c r="X139" s="61">
        <v>6300.308</v>
      </c>
      <c r="Y139" s="61">
        <v>3149.5540000000001</v>
      </c>
      <c r="Z139" s="61">
        <v>9977.9619999999995</v>
      </c>
      <c r="AA139" s="61">
        <v>1870.702</v>
      </c>
      <c r="AB139" s="61">
        <v>6300.308</v>
      </c>
      <c r="AC139" s="61">
        <v>3149.5540000000001</v>
      </c>
      <c r="AD139" s="61">
        <v>9977.9619999999995</v>
      </c>
      <c r="AE139" s="61">
        <v>1870.702</v>
      </c>
      <c r="AF139" s="61">
        <v>6300.308</v>
      </c>
      <c r="AG139" s="99"/>
      <c r="AH139" s="87">
        <f t="shared" si="19"/>
        <v>0</v>
      </c>
      <c r="AI139" s="87">
        <f t="shared" si="20"/>
        <v>0</v>
      </c>
      <c r="AJ139" s="87">
        <f t="shared" si="21"/>
        <v>0</v>
      </c>
      <c r="AK139" s="87">
        <f t="shared" si="22"/>
        <v>0</v>
      </c>
      <c r="AL139" s="86">
        <f t="shared" si="23"/>
        <v>0</v>
      </c>
      <c r="AM139" s="86">
        <f t="shared" si="24"/>
        <v>0</v>
      </c>
      <c r="AN139" s="86">
        <f t="shared" si="25"/>
        <v>0</v>
      </c>
      <c r="AO139" s="86">
        <f t="shared" si="26"/>
        <v>0</v>
      </c>
    </row>
    <row r="140" spans="1:41" x14ac:dyDescent="0.15">
      <c r="A140" s="41">
        <f>年报10送X筛选!N140</f>
        <v>136</v>
      </c>
      <c r="B140" s="41" t="str">
        <f>年报10送X筛选!O140</f>
        <v/>
      </c>
      <c r="C140" s="41" t="str">
        <f>年报10送X筛选!P140</f>
        <v/>
      </c>
      <c r="D140" s="46" t="str">
        <f>年报10送X筛选!Q140</f>
        <v/>
      </c>
      <c r="E140" s="167" t="str">
        <f>IFERROR(VLOOKUP(B140,'2015年报与2016中报日期'!D:O,3,),"")</f>
        <v/>
      </c>
      <c r="F140" s="167" t="str">
        <f>IFERROR(VLOOKUP(B140,'2015年报与2016中报日期'!D:O,4,),"")</f>
        <v/>
      </c>
      <c r="G140" s="167" t="str">
        <f>IFERROR(VLOOKUP(B140,'2015年报与2016中报日期'!D:O,5,),"")</f>
        <v/>
      </c>
      <c r="H140" s="56" t="s">
        <v>5898</v>
      </c>
      <c r="I140" s="56" t="s">
        <v>5898</v>
      </c>
      <c r="J140" s="56" t="s">
        <v>5898</v>
      </c>
      <c r="K140" s="62" t="s">
        <v>5898</v>
      </c>
      <c r="L140" s="62" t="s">
        <v>5898</v>
      </c>
      <c r="M140" s="62" t="s">
        <v>5898</v>
      </c>
      <c r="N140" s="62" t="s">
        <v>5898</v>
      </c>
      <c r="U140" s="60">
        <v>3149.5540000000001</v>
      </c>
      <c r="V140" s="61">
        <v>9977.9619999999995</v>
      </c>
      <c r="W140" s="61">
        <v>1870.702</v>
      </c>
      <c r="X140" s="61">
        <v>6300.308</v>
      </c>
      <c r="Y140" s="61">
        <v>3149.5540000000001</v>
      </c>
      <c r="Z140" s="61">
        <v>9977.9619999999995</v>
      </c>
      <c r="AA140" s="61">
        <v>1870.702</v>
      </c>
      <c r="AB140" s="61">
        <v>6300.308</v>
      </c>
      <c r="AC140" s="61">
        <v>3149.5540000000001</v>
      </c>
      <c r="AD140" s="61">
        <v>9977.9619999999995</v>
      </c>
      <c r="AE140" s="61">
        <v>1870.702</v>
      </c>
      <c r="AF140" s="61">
        <v>6300.308</v>
      </c>
      <c r="AG140" s="99"/>
      <c r="AH140" s="87">
        <f t="shared" si="19"/>
        <v>0</v>
      </c>
      <c r="AI140" s="87">
        <f t="shared" si="20"/>
        <v>0</v>
      </c>
      <c r="AJ140" s="87">
        <f t="shared" si="21"/>
        <v>0</v>
      </c>
      <c r="AK140" s="87">
        <f t="shared" si="22"/>
        <v>0</v>
      </c>
      <c r="AL140" s="86">
        <f t="shared" si="23"/>
        <v>0</v>
      </c>
      <c r="AM140" s="86">
        <f t="shared" si="24"/>
        <v>0</v>
      </c>
      <c r="AN140" s="86">
        <f t="shared" si="25"/>
        <v>0</v>
      </c>
      <c r="AO140" s="86">
        <f t="shared" si="26"/>
        <v>0</v>
      </c>
    </row>
    <row r="141" spans="1:41" x14ac:dyDescent="0.15">
      <c r="A141" s="41">
        <f>年报10送X筛选!N141</f>
        <v>137</v>
      </c>
      <c r="B141" s="41" t="str">
        <f>年报10送X筛选!O141</f>
        <v/>
      </c>
      <c r="C141" s="41" t="str">
        <f>年报10送X筛选!P141</f>
        <v/>
      </c>
      <c r="D141" s="46" t="str">
        <f>年报10送X筛选!Q141</f>
        <v/>
      </c>
      <c r="E141" s="167" t="str">
        <f>IFERROR(VLOOKUP(B141,'2015年报与2016中报日期'!D:O,3,),"")</f>
        <v/>
      </c>
      <c r="F141" s="167" t="str">
        <f>IFERROR(VLOOKUP(B141,'2015年报与2016中报日期'!D:O,4,),"")</f>
        <v/>
      </c>
      <c r="G141" s="167" t="str">
        <f>IFERROR(VLOOKUP(B141,'2015年报与2016中报日期'!D:O,5,),"")</f>
        <v/>
      </c>
      <c r="H141" s="56" t="s">
        <v>5898</v>
      </c>
      <c r="I141" s="56" t="s">
        <v>5898</v>
      </c>
      <c r="J141" s="56" t="s">
        <v>5898</v>
      </c>
      <c r="K141" s="62" t="s">
        <v>5898</v>
      </c>
      <c r="L141" s="62" t="s">
        <v>5898</v>
      </c>
      <c r="M141" s="62" t="s">
        <v>5898</v>
      </c>
      <c r="N141" s="62" t="s">
        <v>5898</v>
      </c>
      <c r="U141" s="60">
        <v>3149.5540000000001</v>
      </c>
      <c r="V141" s="61">
        <v>9977.9619999999995</v>
      </c>
      <c r="W141" s="61">
        <v>1870.702</v>
      </c>
      <c r="X141" s="61">
        <v>6300.308</v>
      </c>
      <c r="Y141" s="61">
        <v>3149.5540000000001</v>
      </c>
      <c r="Z141" s="61">
        <v>9977.9619999999995</v>
      </c>
      <c r="AA141" s="61">
        <v>1870.702</v>
      </c>
      <c r="AB141" s="61">
        <v>6300.308</v>
      </c>
      <c r="AC141" s="61">
        <v>3149.5540000000001</v>
      </c>
      <c r="AD141" s="61">
        <v>9977.9619999999995</v>
      </c>
      <c r="AE141" s="61">
        <v>1870.702</v>
      </c>
      <c r="AF141" s="61">
        <v>6300.308</v>
      </c>
      <c r="AG141" s="99"/>
      <c r="AH141" s="87">
        <f t="shared" si="19"/>
        <v>0</v>
      </c>
      <c r="AI141" s="87">
        <f t="shared" si="20"/>
        <v>0</v>
      </c>
      <c r="AJ141" s="87">
        <f t="shared" si="21"/>
        <v>0</v>
      </c>
      <c r="AK141" s="87">
        <f t="shared" si="22"/>
        <v>0</v>
      </c>
      <c r="AL141" s="86">
        <f t="shared" si="23"/>
        <v>0</v>
      </c>
      <c r="AM141" s="86">
        <f t="shared" si="24"/>
        <v>0</v>
      </c>
      <c r="AN141" s="86">
        <f t="shared" si="25"/>
        <v>0</v>
      </c>
      <c r="AO141" s="86">
        <f t="shared" si="26"/>
        <v>0</v>
      </c>
    </row>
    <row r="142" spans="1:41" x14ac:dyDescent="0.15">
      <c r="A142" s="41">
        <f>年报10送X筛选!N142</f>
        <v>138</v>
      </c>
      <c r="B142" s="41" t="str">
        <f>年报10送X筛选!O142</f>
        <v/>
      </c>
      <c r="C142" s="41" t="str">
        <f>年报10送X筛选!P142</f>
        <v/>
      </c>
      <c r="D142" s="46" t="str">
        <f>年报10送X筛选!Q142</f>
        <v/>
      </c>
      <c r="E142" s="167" t="str">
        <f>IFERROR(VLOOKUP(B142,'2015年报与2016中报日期'!D:O,3,),"")</f>
        <v/>
      </c>
      <c r="F142" s="167" t="str">
        <f>IFERROR(VLOOKUP(B142,'2015年报与2016中报日期'!D:O,4,),"")</f>
        <v/>
      </c>
      <c r="G142" s="167" t="str">
        <f>IFERROR(VLOOKUP(B142,'2015年报与2016中报日期'!D:O,5,),"")</f>
        <v/>
      </c>
      <c r="H142" s="56" t="s">
        <v>5898</v>
      </c>
      <c r="I142" s="56" t="s">
        <v>5898</v>
      </c>
      <c r="J142" s="56" t="s">
        <v>5898</v>
      </c>
      <c r="K142" s="62" t="s">
        <v>5898</v>
      </c>
      <c r="L142" s="62" t="s">
        <v>5898</v>
      </c>
      <c r="M142" s="62" t="s">
        <v>5898</v>
      </c>
      <c r="N142" s="62" t="s">
        <v>5898</v>
      </c>
      <c r="U142" s="60">
        <v>3149.5540000000001</v>
      </c>
      <c r="V142" s="61">
        <v>9977.9619999999995</v>
      </c>
      <c r="W142" s="61">
        <v>1870.702</v>
      </c>
      <c r="X142" s="61">
        <v>6300.308</v>
      </c>
      <c r="Y142" s="61">
        <v>3149.5540000000001</v>
      </c>
      <c r="Z142" s="61">
        <v>9977.9619999999995</v>
      </c>
      <c r="AA142" s="61">
        <v>1870.702</v>
      </c>
      <c r="AB142" s="61">
        <v>6300.308</v>
      </c>
      <c r="AC142" s="61">
        <v>3149.5540000000001</v>
      </c>
      <c r="AD142" s="61">
        <v>9977.9619999999995</v>
      </c>
      <c r="AE142" s="61">
        <v>1870.702</v>
      </c>
      <c r="AF142" s="61">
        <v>6300.308</v>
      </c>
      <c r="AG142" s="99"/>
      <c r="AH142" s="87">
        <f t="shared" si="19"/>
        <v>0</v>
      </c>
      <c r="AI142" s="87">
        <f t="shared" si="20"/>
        <v>0</v>
      </c>
      <c r="AJ142" s="87">
        <f t="shared" si="21"/>
        <v>0</v>
      </c>
      <c r="AK142" s="87">
        <f t="shared" si="22"/>
        <v>0</v>
      </c>
      <c r="AL142" s="86">
        <f t="shared" si="23"/>
        <v>0</v>
      </c>
      <c r="AM142" s="86">
        <f t="shared" si="24"/>
        <v>0</v>
      </c>
      <c r="AN142" s="86">
        <f t="shared" si="25"/>
        <v>0</v>
      </c>
      <c r="AO142" s="86">
        <f t="shared" si="26"/>
        <v>0</v>
      </c>
    </row>
    <row r="143" spans="1:41" x14ac:dyDescent="0.15">
      <c r="A143" s="41">
        <f>年报10送X筛选!N143</f>
        <v>139</v>
      </c>
      <c r="B143" s="41" t="str">
        <f>年报10送X筛选!O143</f>
        <v/>
      </c>
      <c r="C143" s="41" t="str">
        <f>年报10送X筛选!P143</f>
        <v/>
      </c>
      <c r="D143" s="46" t="str">
        <f>年报10送X筛选!Q143</f>
        <v/>
      </c>
      <c r="E143" s="167" t="str">
        <f>IFERROR(VLOOKUP(B143,'2015年报与2016中报日期'!D:O,3,),"")</f>
        <v/>
      </c>
      <c r="F143" s="167" t="str">
        <f>IFERROR(VLOOKUP(B143,'2015年报与2016中报日期'!D:O,4,),"")</f>
        <v/>
      </c>
      <c r="G143" s="167" t="str">
        <f>IFERROR(VLOOKUP(B143,'2015年报与2016中报日期'!D:O,5,),"")</f>
        <v/>
      </c>
      <c r="H143" s="56" t="s">
        <v>5898</v>
      </c>
      <c r="I143" s="56" t="s">
        <v>5898</v>
      </c>
      <c r="J143" s="56" t="s">
        <v>5898</v>
      </c>
      <c r="K143" s="62" t="s">
        <v>5898</v>
      </c>
      <c r="L143" s="62" t="s">
        <v>5898</v>
      </c>
      <c r="M143" s="62" t="s">
        <v>5898</v>
      </c>
      <c r="N143" s="62" t="s">
        <v>5898</v>
      </c>
      <c r="U143" s="60">
        <v>3149.5540000000001</v>
      </c>
      <c r="V143" s="61">
        <v>9977.9619999999995</v>
      </c>
      <c r="W143" s="61">
        <v>1870.702</v>
      </c>
      <c r="X143" s="61">
        <v>6300.308</v>
      </c>
      <c r="Y143" s="61">
        <v>3149.5540000000001</v>
      </c>
      <c r="Z143" s="61">
        <v>9977.9619999999995</v>
      </c>
      <c r="AA143" s="61">
        <v>1870.702</v>
      </c>
      <c r="AB143" s="61">
        <v>6300.308</v>
      </c>
      <c r="AC143" s="61">
        <v>3149.5540000000001</v>
      </c>
      <c r="AD143" s="61">
        <v>9977.9619999999995</v>
      </c>
      <c r="AE143" s="61">
        <v>1870.702</v>
      </c>
      <c r="AF143" s="61">
        <v>6300.308</v>
      </c>
      <c r="AG143" s="99"/>
      <c r="AH143" s="87">
        <f t="shared" si="19"/>
        <v>0</v>
      </c>
      <c r="AI143" s="87">
        <f t="shared" si="20"/>
        <v>0</v>
      </c>
      <c r="AJ143" s="87">
        <f t="shared" si="21"/>
        <v>0</v>
      </c>
      <c r="AK143" s="87">
        <f t="shared" si="22"/>
        <v>0</v>
      </c>
      <c r="AL143" s="86">
        <f t="shared" si="23"/>
        <v>0</v>
      </c>
      <c r="AM143" s="86">
        <f t="shared" si="24"/>
        <v>0</v>
      </c>
      <c r="AN143" s="86">
        <f t="shared" si="25"/>
        <v>0</v>
      </c>
      <c r="AO143" s="86">
        <f t="shared" si="26"/>
        <v>0</v>
      </c>
    </row>
    <row r="144" spans="1:41" x14ac:dyDescent="0.15">
      <c r="A144" s="41">
        <f>年报10送X筛选!N144</f>
        <v>140</v>
      </c>
      <c r="B144" s="41" t="str">
        <f>年报10送X筛选!O144</f>
        <v/>
      </c>
      <c r="C144" s="41" t="str">
        <f>年报10送X筛选!P144</f>
        <v/>
      </c>
      <c r="D144" s="46" t="str">
        <f>年报10送X筛选!Q144</f>
        <v/>
      </c>
      <c r="E144" s="167" t="str">
        <f>IFERROR(VLOOKUP(B144,'2015年报与2016中报日期'!D:O,3,),"")</f>
        <v/>
      </c>
      <c r="F144" s="167" t="str">
        <f>IFERROR(VLOOKUP(B144,'2015年报与2016中报日期'!D:O,4,),"")</f>
        <v/>
      </c>
      <c r="G144" s="167" t="str">
        <f>IFERROR(VLOOKUP(B144,'2015年报与2016中报日期'!D:O,5,),"")</f>
        <v/>
      </c>
      <c r="H144" s="56" t="s">
        <v>5898</v>
      </c>
      <c r="I144" s="56" t="s">
        <v>5898</v>
      </c>
      <c r="J144" s="56" t="s">
        <v>5898</v>
      </c>
      <c r="K144" s="62" t="s">
        <v>5898</v>
      </c>
      <c r="L144" s="62" t="s">
        <v>5898</v>
      </c>
      <c r="M144" s="62" t="s">
        <v>5898</v>
      </c>
      <c r="N144" s="62" t="s">
        <v>5898</v>
      </c>
      <c r="U144" s="60">
        <v>3149.5540000000001</v>
      </c>
      <c r="V144" s="61">
        <v>9977.9619999999995</v>
      </c>
      <c r="W144" s="61">
        <v>1870.702</v>
      </c>
      <c r="X144" s="61">
        <v>6300.308</v>
      </c>
      <c r="Y144" s="61">
        <v>3149.5540000000001</v>
      </c>
      <c r="Z144" s="61">
        <v>9977.9619999999995</v>
      </c>
      <c r="AA144" s="61">
        <v>1870.702</v>
      </c>
      <c r="AB144" s="61">
        <v>6300.308</v>
      </c>
      <c r="AC144" s="61">
        <v>3149.5540000000001</v>
      </c>
      <c r="AD144" s="61">
        <v>9977.9619999999995</v>
      </c>
      <c r="AE144" s="61">
        <v>1870.702</v>
      </c>
      <c r="AF144" s="61">
        <v>6300.308</v>
      </c>
      <c r="AG144" s="99"/>
      <c r="AH144" s="87">
        <f t="shared" si="19"/>
        <v>0</v>
      </c>
      <c r="AI144" s="87">
        <f t="shared" si="20"/>
        <v>0</v>
      </c>
      <c r="AJ144" s="87">
        <f t="shared" si="21"/>
        <v>0</v>
      </c>
      <c r="AK144" s="87">
        <f t="shared" si="22"/>
        <v>0</v>
      </c>
      <c r="AL144" s="86">
        <f t="shared" si="23"/>
        <v>0</v>
      </c>
      <c r="AM144" s="86">
        <f t="shared" si="24"/>
        <v>0</v>
      </c>
      <c r="AN144" s="86">
        <f t="shared" si="25"/>
        <v>0</v>
      </c>
      <c r="AO144" s="86">
        <f t="shared" si="26"/>
        <v>0</v>
      </c>
    </row>
    <row r="145" spans="1:41" x14ac:dyDescent="0.15">
      <c r="A145" s="41">
        <f>年报10送X筛选!N145</f>
        <v>141</v>
      </c>
      <c r="B145" s="41" t="str">
        <f>年报10送X筛选!O145</f>
        <v/>
      </c>
      <c r="C145" s="41" t="str">
        <f>年报10送X筛选!P145</f>
        <v/>
      </c>
      <c r="D145" s="46" t="str">
        <f>年报10送X筛选!Q145</f>
        <v/>
      </c>
      <c r="E145" s="167" t="str">
        <f>IFERROR(VLOOKUP(B145,'2015年报与2016中报日期'!D:O,3,),"")</f>
        <v/>
      </c>
      <c r="F145" s="167" t="str">
        <f>IFERROR(VLOOKUP(B145,'2015年报与2016中报日期'!D:O,4,),"")</f>
        <v/>
      </c>
      <c r="G145" s="167" t="str">
        <f>IFERROR(VLOOKUP(B145,'2015年报与2016中报日期'!D:O,5,),"")</f>
        <v/>
      </c>
      <c r="H145" s="56" t="s">
        <v>5898</v>
      </c>
      <c r="I145" s="56" t="s">
        <v>5898</v>
      </c>
      <c r="J145" s="56" t="s">
        <v>5898</v>
      </c>
      <c r="K145" s="62" t="s">
        <v>5898</v>
      </c>
      <c r="L145" s="62" t="s">
        <v>5898</v>
      </c>
      <c r="M145" s="62" t="s">
        <v>5898</v>
      </c>
      <c r="N145" s="62" t="s">
        <v>5898</v>
      </c>
      <c r="U145" s="60">
        <v>3149.5540000000001</v>
      </c>
      <c r="V145" s="61">
        <v>9977.9619999999995</v>
      </c>
      <c r="W145" s="61">
        <v>1870.702</v>
      </c>
      <c r="X145" s="61">
        <v>6300.308</v>
      </c>
      <c r="Y145" s="61">
        <v>3149.5540000000001</v>
      </c>
      <c r="Z145" s="61">
        <v>9977.9619999999995</v>
      </c>
      <c r="AA145" s="61">
        <v>1870.702</v>
      </c>
      <c r="AB145" s="61">
        <v>6300.308</v>
      </c>
      <c r="AC145" s="61">
        <v>3149.5540000000001</v>
      </c>
      <c r="AD145" s="61">
        <v>9977.9619999999995</v>
      </c>
      <c r="AE145" s="61">
        <v>1870.702</v>
      </c>
      <c r="AF145" s="61">
        <v>6300.308</v>
      </c>
      <c r="AG145" s="99"/>
      <c r="AH145" s="87">
        <f t="shared" si="19"/>
        <v>0</v>
      </c>
      <c r="AI145" s="87">
        <f t="shared" si="20"/>
        <v>0</v>
      </c>
      <c r="AJ145" s="87">
        <f t="shared" si="21"/>
        <v>0</v>
      </c>
      <c r="AK145" s="87">
        <f t="shared" si="22"/>
        <v>0</v>
      </c>
      <c r="AL145" s="86">
        <f t="shared" si="23"/>
        <v>0</v>
      </c>
      <c r="AM145" s="86">
        <f t="shared" si="24"/>
        <v>0</v>
      </c>
      <c r="AN145" s="86">
        <f t="shared" si="25"/>
        <v>0</v>
      </c>
      <c r="AO145" s="86">
        <f t="shared" si="26"/>
        <v>0</v>
      </c>
    </row>
    <row r="146" spans="1:41" x14ac:dyDescent="0.15">
      <c r="A146" s="41">
        <f>年报10送X筛选!N146</f>
        <v>142</v>
      </c>
      <c r="B146" s="41" t="str">
        <f>年报10送X筛选!O146</f>
        <v/>
      </c>
      <c r="C146" s="41" t="str">
        <f>年报10送X筛选!P146</f>
        <v/>
      </c>
      <c r="D146" s="46" t="str">
        <f>年报10送X筛选!Q146</f>
        <v/>
      </c>
      <c r="E146" s="167" t="str">
        <f>IFERROR(VLOOKUP(B146,'2015年报与2016中报日期'!D:O,3,),"")</f>
        <v/>
      </c>
      <c r="F146" s="167" t="str">
        <f>IFERROR(VLOOKUP(B146,'2015年报与2016中报日期'!D:O,4,),"")</f>
        <v/>
      </c>
      <c r="G146" s="167" t="str">
        <f>IFERROR(VLOOKUP(B146,'2015年报与2016中报日期'!D:O,5,),"")</f>
        <v/>
      </c>
      <c r="H146" s="56" t="s">
        <v>5898</v>
      </c>
      <c r="I146" s="56" t="s">
        <v>5898</v>
      </c>
      <c r="J146" s="56" t="s">
        <v>5898</v>
      </c>
      <c r="K146" s="62" t="s">
        <v>5898</v>
      </c>
      <c r="L146" s="62" t="s">
        <v>5898</v>
      </c>
      <c r="M146" s="62" t="s">
        <v>5898</v>
      </c>
      <c r="N146" s="62" t="s">
        <v>5898</v>
      </c>
      <c r="U146" s="60">
        <v>3149.5540000000001</v>
      </c>
      <c r="V146" s="61">
        <v>9977.9619999999995</v>
      </c>
      <c r="W146" s="61">
        <v>1870.702</v>
      </c>
      <c r="X146" s="61">
        <v>6300.308</v>
      </c>
      <c r="Y146" s="61">
        <v>3149.5540000000001</v>
      </c>
      <c r="Z146" s="61">
        <v>9977.9619999999995</v>
      </c>
      <c r="AA146" s="61">
        <v>1870.702</v>
      </c>
      <c r="AB146" s="61">
        <v>6300.308</v>
      </c>
      <c r="AC146" s="61">
        <v>3149.5540000000001</v>
      </c>
      <c r="AD146" s="61">
        <v>9977.9619999999995</v>
      </c>
      <c r="AE146" s="61">
        <v>1870.702</v>
      </c>
      <c r="AF146" s="61">
        <v>6300.308</v>
      </c>
      <c r="AG146" s="99"/>
      <c r="AH146" s="87">
        <f t="shared" si="19"/>
        <v>0</v>
      </c>
      <c r="AI146" s="87">
        <f t="shared" si="20"/>
        <v>0</v>
      </c>
      <c r="AJ146" s="87">
        <f t="shared" si="21"/>
        <v>0</v>
      </c>
      <c r="AK146" s="87">
        <f t="shared" si="22"/>
        <v>0</v>
      </c>
      <c r="AL146" s="86">
        <f t="shared" si="23"/>
        <v>0</v>
      </c>
      <c r="AM146" s="86">
        <f t="shared" si="24"/>
        <v>0</v>
      </c>
      <c r="AN146" s="86">
        <f t="shared" si="25"/>
        <v>0</v>
      </c>
      <c r="AO146" s="86">
        <f t="shared" si="26"/>
        <v>0</v>
      </c>
    </row>
    <row r="147" spans="1:41" x14ac:dyDescent="0.15">
      <c r="A147" s="41">
        <f>年报10送X筛选!N147</f>
        <v>143</v>
      </c>
      <c r="B147" s="41" t="str">
        <f>年报10送X筛选!O147</f>
        <v/>
      </c>
      <c r="C147" s="41" t="str">
        <f>年报10送X筛选!P147</f>
        <v/>
      </c>
      <c r="D147" s="46" t="str">
        <f>年报10送X筛选!Q147</f>
        <v/>
      </c>
      <c r="E147" s="167" t="str">
        <f>IFERROR(VLOOKUP(B147,'2015年报与2016中报日期'!D:O,3,),"")</f>
        <v/>
      </c>
      <c r="F147" s="167" t="str">
        <f>IFERROR(VLOOKUP(B147,'2015年报与2016中报日期'!D:O,4,),"")</f>
        <v/>
      </c>
      <c r="G147" s="167" t="str">
        <f>IFERROR(VLOOKUP(B147,'2015年报与2016中报日期'!D:O,5,),"")</f>
        <v/>
      </c>
      <c r="H147" s="56" t="s">
        <v>5898</v>
      </c>
      <c r="I147" s="56" t="s">
        <v>5898</v>
      </c>
      <c r="J147" s="56" t="s">
        <v>5898</v>
      </c>
      <c r="K147" s="62" t="s">
        <v>5898</v>
      </c>
      <c r="L147" s="62" t="s">
        <v>5898</v>
      </c>
      <c r="M147" s="62" t="s">
        <v>5898</v>
      </c>
      <c r="N147" s="62" t="s">
        <v>5898</v>
      </c>
      <c r="U147" s="60">
        <v>3149.5540000000001</v>
      </c>
      <c r="V147" s="61">
        <v>9977.9619999999995</v>
      </c>
      <c r="W147" s="61">
        <v>1870.702</v>
      </c>
      <c r="X147" s="61">
        <v>6300.308</v>
      </c>
      <c r="Y147" s="61">
        <v>3149.5540000000001</v>
      </c>
      <c r="Z147" s="61">
        <v>9977.9619999999995</v>
      </c>
      <c r="AA147" s="61">
        <v>1870.702</v>
      </c>
      <c r="AB147" s="61">
        <v>6300.308</v>
      </c>
      <c r="AC147" s="61">
        <v>3149.5540000000001</v>
      </c>
      <c r="AD147" s="61">
        <v>9977.9619999999995</v>
      </c>
      <c r="AE147" s="61">
        <v>1870.702</v>
      </c>
      <c r="AF147" s="61">
        <v>6300.308</v>
      </c>
      <c r="AG147" s="99"/>
      <c r="AH147" s="87">
        <f t="shared" si="19"/>
        <v>0</v>
      </c>
      <c r="AI147" s="87">
        <f t="shared" si="20"/>
        <v>0</v>
      </c>
      <c r="AJ147" s="87">
        <f t="shared" si="21"/>
        <v>0</v>
      </c>
      <c r="AK147" s="87">
        <f t="shared" si="22"/>
        <v>0</v>
      </c>
      <c r="AL147" s="86">
        <f t="shared" si="23"/>
        <v>0</v>
      </c>
      <c r="AM147" s="86">
        <f t="shared" si="24"/>
        <v>0</v>
      </c>
      <c r="AN147" s="86">
        <f t="shared" si="25"/>
        <v>0</v>
      </c>
      <c r="AO147" s="86">
        <f t="shared" si="26"/>
        <v>0</v>
      </c>
    </row>
    <row r="148" spans="1:41" x14ac:dyDescent="0.15">
      <c r="A148" s="41">
        <f>年报10送X筛选!N148</f>
        <v>144</v>
      </c>
      <c r="B148" s="41" t="str">
        <f>年报10送X筛选!O148</f>
        <v/>
      </c>
      <c r="C148" s="41" t="str">
        <f>年报10送X筛选!P148</f>
        <v/>
      </c>
      <c r="D148" s="46" t="str">
        <f>年报10送X筛选!Q148</f>
        <v/>
      </c>
      <c r="E148" s="167" t="str">
        <f>IFERROR(VLOOKUP(B148,'2015年报与2016中报日期'!D:O,3,),"")</f>
        <v/>
      </c>
      <c r="F148" s="167" t="str">
        <f>IFERROR(VLOOKUP(B148,'2015年报与2016中报日期'!D:O,4,),"")</f>
        <v/>
      </c>
      <c r="G148" s="167" t="str">
        <f>IFERROR(VLOOKUP(B148,'2015年报与2016中报日期'!D:O,5,),"")</f>
        <v/>
      </c>
      <c r="H148" s="56" t="s">
        <v>5898</v>
      </c>
      <c r="I148" s="56" t="s">
        <v>5898</v>
      </c>
      <c r="J148" s="56" t="s">
        <v>5898</v>
      </c>
      <c r="K148" s="62" t="s">
        <v>5898</v>
      </c>
      <c r="L148" s="62" t="s">
        <v>5898</v>
      </c>
      <c r="M148" s="62" t="s">
        <v>5898</v>
      </c>
      <c r="N148" s="62" t="s">
        <v>5898</v>
      </c>
      <c r="U148" s="60">
        <v>3149.5540000000001</v>
      </c>
      <c r="V148" s="61">
        <v>9977.9619999999995</v>
      </c>
      <c r="W148" s="61">
        <v>1870.702</v>
      </c>
      <c r="X148" s="61">
        <v>6300.308</v>
      </c>
      <c r="Y148" s="61">
        <v>3149.5540000000001</v>
      </c>
      <c r="Z148" s="61">
        <v>9977.9619999999995</v>
      </c>
      <c r="AA148" s="61">
        <v>1870.702</v>
      </c>
      <c r="AB148" s="61">
        <v>6300.308</v>
      </c>
      <c r="AC148" s="61">
        <v>3149.5540000000001</v>
      </c>
      <c r="AD148" s="61">
        <v>9977.9619999999995</v>
      </c>
      <c r="AE148" s="61">
        <v>1870.702</v>
      </c>
      <c r="AF148" s="61">
        <v>6300.308</v>
      </c>
      <c r="AG148" s="99"/>
      <c r="AH148" s="87">
        <f t="shared" si="19"/>
        <v>0</v>
      </c>
      <c r="AI148" s="87">
        <f t="shared" si="20"/>
        <v>0</v>
      </c>
      <c r="AJ148" s="87">
        <f t="shared" si="21"/>
        <v>0</v>
      </c>
      <c r="AK148" s="87">
        <f t="shared" si="22"/>
        <v>0</v>
      </c>
      <c r="AL148" s="86">
        <f t="shared" si="23"/>
        <v>0</v>
      </c>
      <c r="AM148" s="86">
        <f t="shared" si="24"/>
        <v>0</v>
      </c>
      <c r="AN148" s="86">
        <f t="shared" si="25"/>
        <v>0</v>
      </c>
      <c r="AO148" s="86">
        <f t="shared" si="26"/>
        <v>0</v>
      </c>
    </row>
    <row r="149" spans="1:41" x14ac:dyDescent="0.15">
      <c r="A149" s="41">
        <f>年报10送X筛选!N149</f>
        <v>145</v>
      </c>
      <c r="B149" s="41" t="str">
        <f>年报10送X筛选!O149</f>
        <v/>
      </c>
      <c r="C149" s="41" t="str">
        <f>年报10送X筛选!P149</f>
        <v/>
      </c>
      <c r="D149" s="46" t="str">
        <f>年报10送X筛选!Q149</f>
        <v/>
      </c>
      <c r="E149" s="167" t="str">
        <f>IFERROR(VLOOKUP(B149,'2015年报与2016中报日期'!D:O,3,),"")</f>
        <v/>
      </c>
      <c r="F149" s="167" t="str">
        <f>IFERROR(VLOOKUP(B149,'2015年报与2016中报日期'!D:O,4,),"")</f>
        <v/>
      </c>
      <c r="G149" s="167" t="str">
        <f>IFERROR(VLOOKUP(B149,'2015年报与2016中报日期'!D:O,5,),"")</f>
        <v/>
      </c>
      <c r="H149" s="56" t="s">
        <v>5898</v>
      </c>
      <c r="I149" s="56" t="s">
        <v>5898</v>
      </c>
      <c r="J149" s="56" t="s">
        <v>5898</v>
      </c>
      <c r="K149" s="62" t="s">
        <v>5898</v>
      </c>
      <c r="L149" s="62" t="s">
        <v>5898</v>
      </c>
      <c r="M149" s="62" t="s">
        <v>5898</v>
      </c>
      <c r="N149" s="62" t="s">
        <v>5898</v>
      </c>
      <c r="U149" s="60">
        <v>3149.5540000000001</v>
      </c>
      <c r="V149" s="61">
        <v>9977.9619999999995</v>
      </c>
      <c r="W149" s="61">
        <v>1870.702</v>
      </c>
      <c r="X149" s="61">
        <v>6300.308</v>
      </c>
      <c r="Y149" s="61">
        <v>3149.5540000000001</v>
      </c>
      <c r="Z149" s="61">
        <v>9977.9619999999995</v>
      </c>
      <c r="AA149" s="61">
        <v>1870.702</v>
      </c>
      <c r="AB149" s="61">
        <v>6300.308</v>
      </c>
      <c r="AC149" s="61">
        <v>3149.5540000000001</v>
      </c>
      <c r="AD149" s="61">
        <v>9977.9619999999995</v>
      </c>
      <c r="AE149" s="61">
        <v>1870.702</v>
      </c>
      <c r="AF149" s="61">
        <v>6300.308</v>
      </c>
      <c r="AG149" s="99"/>
      <c r="AH149" s="87">
        <f t="shared" si="19"/>
        <v>0</v>
      </c>
      <c r="AI149" s="87">
        <f t="shared" si="20"/>
        <v>0</v>
      </c>
      <c r="AJ149" s="87">
        <f t="shared" si="21"/>
        <v>0</v>
      </c>
      <c r="AK149" s="87">
        <f t="shared" si="22"/>
        <v>0</v>
      </c>
      <c r="AL149" s="86">
        <f t="shared" si="23"/>
        <v>0</v>
      </c>
      <c r="AM149" s="86">
        <f t="shared" si="24"/>
        <v>0</v>
      </c>
      <c r="AN149" s="86">
        <f t="shared" si="25"/>
        <v>0</v>
      </c>
      <c r="AO149" s="86">
        <f t="shared" si="26"/>
        <v>0</v>
      </c>
    </row>
    <row r="150" spans="1:41" x14ac:dyDescent="0.15">
      <c r="A150" s="41">
        <f>年报10送X筛选!N150</f>
        <v>146</v>
      </c>
      <c r="B150" s="41" t="str">
        <f>年报10送X筛选!O150</f>
        <v/>
      </c>
      <c r="C150" s="41" t="str">
        <f>年报10送X筛选!P150</f>
        <v/>
      </c>
      <c r="D150" s="46" t="str">
        <f>年报10送X筛选!Q150</f>
        <v/>
      </c>
      <c r="E150" s="167" t="str">
        <f>IFERROR(VLOOKUP(B150,'2015年报与2016中报日期'!D:O,3,),"")</f>
        <v/>
      </c>
      <c r="F150" s="167" t="str">
        <f>IFERROR(VLOOKUP(B150,'2015年报与2016中报日期'!D:O,4,),"")</f>
        <v/>
      </c>
      <c r="G150" s="167" t="str">
        <f>IFERROR(VLOOKUP(B150,'2015年报与2016中报日期'!D:O,5,),"")</f>
        <v/>
      </c>
      <c r="H150" s="56" t="s">
        <v>5898</v>
      </c>
      <c r="I150" s="56" t="s">
        <v>5898</v>
      </c>
      <c r="J150" s="56" t="s">
        <v>5898</v>
      </c>
      <c r="K150" s="62" t="s">
        <v>5898</v>
      </c>
      <c r="L150" s="62" t="s">
        <v>5898</v>
      </c>
      <c r="M150" s="62" t="s">
        <v>5898</v>
      </c>
      <c r="N150" s="62" t="s">
        <v>5898</v>
      </c>
      <c r="U150" s="60">
        <v>3149.5540000000001</v>
      </c>
      <c r="V150" s="61">
        <v>9977.9619999999995</v>
      </c>
      <c r="W150" s="61">
        <v>1870.702</v>
      </c>
      <c r="X150" s="61">
        <v>6300.308</v>
      </c>
      <c r="Y150" s="61">
        <v>3149.5540000000001</v>
      </c>
      <c r="Z150" s="61">
        <v>9977.9619999999995</v>
      </c>
      <c r="AA150" s="61">
        <v>1870.702</v>
      </c>
      <c r="AB150" s="61">
        <v>6300.308</v>
      </c>
      <c r="AC150" s="61">
        <v>3149.5540000000001</v>
      </c>
      <c r="AD150" s="61">
        <v>9977.9619999999995</v>
      </c>
      <c r="AE150" s="61">
        <v>1870.702</v>
      </c>
      <c r="AF150" s="61">
        <v>6300.308</v>
      </c>
      <c r="AG150" s="99"/>
      <c r="AH150" s="87">
        <f t="shared" si="19"/>
        <v>0</v>
      </c>
      <c r="AI150" s="87">
        <f t="shared" si="20"/>
        <v>0</v>
      </c>
      <c r="AJ150" s="87">
        <f t="shared" si="21"/>
        <v>0</v>
      </c>
      <c r="AK150" s="87">
        <f t="shared" si="22"/>
        <v>0</v>
      </c>
      <c r="AL150" s="86">
        <f t="shared" si="23"/>
        <v>0</v>
      </c>
      <c r="AM150" s="86">
        <f t="shared" si="24"/>
        <v>0</v>
      </c>
      <c r="AN150" s="86">
        <f t="shared" si="25"/>
        <v>0</v>
      </c>
      <c r="AO150" s="86">
        <f t="shared" si="26"/>
        <v>0</v>
      </c>
    </row>
    <row r="151" spans="1:41" x14ac:dyDescent="0.15">
      <c r="A151" s="41">
        <f>年报10送X筛选!N151</f>
        <v>147</v>
      </c>
      <c r="B151" s="41" t="str">
        <f>年报10送X筛选!O151</f>
        <v/>
      </c>
      <c r="C151" s="41" t="str">
        <f>年报10送X筛选!P151</f>
        <v/>
      </c>
      <c r="D151" s="46" t="str">
        <f>年报10送X筛选!Q151</f>
        <v/>
      </c>
      <c r="E151" s="167" t="str">
        <f>IFERROR(VLOOKUP(B151,'2015年报与2016中报日期'!D:O,3,),"")</f>
        <v/>
      </c>
      <c r="F151" s="167" t="str">
        <f>IFERROR(VLOOKUP(B151,'2015年报与2016中报日期'!D:O,4,),"")</f>
        <v/>
      </c>
      <c r="G151" s="167" t="str">
        <f>IFERROR(VLOOKUP(B151,'2015年报与2016中报日期'!D:O,5,),"")</f>
        <v/>
      </c>
      <c r="H151" s="56" t="s">
        <v>5898</v>
      </c>
      <c r="I151" s="56" t="s">
        <v>5898</v>
      </c>
      <c r="J151" s="56" t="s">
        <v>5898</v>
      </c>
      <c r="K151" s="62" t="s">
        <v>5898</v>
      </c>
      <c r="L151" s="62" t="s">
        <v>5898</v>
      </c>
      <c r="M151" s="62" t="s">
        <v>5898</v>
      </c>
      <c r="N151" s="62" t="s">
        <v>5898</v>
      </c>
      <c r="U151" s="60">
        <v>3149.5540000000001</v>
      </c>
      <c r="V151" s="61">
        <v>9977.9619999999995</v>
      </c>
      <c r="W151" s="61">
        <v>1870.702</v>
      </c>
      <c r="X151" s="61">
        <v>6300.308</v>
      </c>
      <c r="Y151" s="61">
        <v>3149.5540000000001</v>
      </c>
      <c r="Z151" s="61">
        <v>9977.9619999999995</v>
      </c>
      <c r="AA151" s="61">
        <v>1870.702</v>
      </c>
      <c r="AB151" s="61">
        <v>6300.308</v>
      </c>
      <c r="AC151" s="61">
        <v>3149.5540000000001</v>
      </c>
      <c r="AD151" s="61">
        <v>9977.9619999999995</v>
      </c>
      <c r="AE151" s="61">
        <v>1870.702</v>
      </c>
      <c r="AF151" s="61">
        <v>6300.308</v>
      </c>
      <c r="AG151" s="99"/>
      <c r="AH151" s="87">
        <f t="shared" si="19"/>
        <v>0</v>
      </c>
      <c r="AI151" s="87">
        <f t="shared" si="20"/>
        <v>0</v>
      </c>
      <c r="AJ151" s="87">
        <f t="shared" si="21"/>
        <v>0</v>
      </c>
      <c r="AK151" s="87">
        <f t="shared" si="22"/>
        <v>0</v>
      </c>
      <c r="AL151" s="86">
        <f t="shared" si="23"/>
        <v>0</v>
      </c>
      <c r="AM151" s="86">
        <f t="shared" si="24"/>
        <v>0</v>
      </c>
      <c r="AN151" s="86">
        <f t="shared" si="25"/>
        <v>0</v>
      </c>
      <c r="AO151" s="86">
        <f t="shared" si="26"/>
        <v>0</v>
      </c>
    </row>
    <row r="152" spans="1:41" x14ac:dyDescent="0.15">
      <c r="A152" s="41">
        <f>年报10送X筛选!N152</f>
        <v>148</v>
      </c>
      <c r="B152" s="41" t="str">
        <f>年报10送X筛选!O152</f>
        <v/>
      </c>
      <c r="C152" s="41" t="str">
        <f>年报10送X筛选!P152</f>
        <v/>
      </c>
      <c r="D152" s="46" t="str">
        <f>年报10送X筛选!Q152</f>
        <v/>
      </c>
      <c r="E152" s="167" t="str">
        <f>IFERROR(VLOOKUP(B152,'2015年报与2016中报日期'!D:O,3,),"")</f>
        <v/>
      </c>
      <c r="F152" s="167" t="str">
        <f>IFERROR(VLOOKUP(B152,'2015年报与2016中报日期'!D:O,4,),"")</f>
        <v/>
      </c>
      <c r="G152" s="167" t="str">
        <f>IFERROR(VLOOKUP(B152,'2015年报与2016中报日期'!D:O,5,),"")</f>
        <v/>
      </c>
      <c r="H152" s="56" t="s">
        <v>5898</v>
      </c>
      <c r="I152" s="56" t="s">
        <v>5898</v>
      </c>
      <c r="J152" s="56" t="s">
        <v>5898</v>
      </c>
      <c r="K152" s="62" t="s">
        <v>5898</v>
      </c>
      <c r="L152" s="62" t="s">
        <v>5898</v>
      </c>
      <c r="M152" s="62" t="s">
        <v>5898</v>
      </c>
      <c r="N152" s="62" t="s">
        <v>5898</v>
      </c>
      <c r="U152" s="60">
        <v>3149.5540000000001</v>
      </c>
      <c r="V152" s="61">
        <v>9977.9619999999995</v>
      </c>
      <c r="W152" s="61">
        <v>1870.702</v>
      </c>
      <c r="X152" s="61">
        <v>6300.308</v>
      </c>
      <c r="Y152" s="61">
        <v>3149.5540000000001</v>
      </c>
      <c r="Z152" s="61">
        <v>9977.9619999999995</v>
      </c>
      <c r="AA152" s="61">
        <v>1870.702</v>
      </c>
      <c r="AB152" s="61">
        <v>6300.308</v>
      </c>
      <c r="AC152" s="61">
        <v>3149.5540000000001</v>
      </c>
      <c r="AD152" s="61">
        <v>9977.9619999999995</v>
      </c>
      <c r="AE152" s="61">
        <v>1870.702</v>
      </c>
      <c r="AF152" s="61">
        <v>6300.308</v>
      </c>
      <c r="AG152" s="99"/>
      <c r="AH152" s="87">
        <f t="shared" si="19"/>
        <v>0</v>
      </c>
      <c r="AI152" s="87">
        <f t="shared" si="20"/>
        <v>0</v>
      </c>
      <c r="AJ152" s="87">
        <f t="shared" si="21"/>
        <v>0</v>
      </c>
      <c r="AK152" s="87">
        <f t="shared" si="22"/>
        <v>0</v>
      </c>
      <c r="AL152" s="86">
        <f t="shared" si="23"/>
        <v>0</v>
      </c>
      <c r="AM152" s="86">
        <f t="shared" si="24"/>
        <v>0</v>
      </c>
      <c r="AN152" s="86">
        <f t="shared" si="25"/>
        <v>0</v>
      </c>
      <c r="AO152" s="86">
        <f t="shared" si="26"/>
        <v>0</v>
      </c>
    </row>
  </sheetData>
  <mergeCells count="5">
    <mergeCell ref="U3:X3"/>
    <mergeCell ref="Y3:AB3"/>
    <mergeCell ref="AC3:AF3"/>
    <mergeCell ref="AH3:AK3"/>
    <mergeCell ref="AL3:AP3"/>
  </mergeCells>
  <phoneticPr fontId="10" type="noConversion"/>
  <conditionalFormatting sqref="K5:N152">
    <cfRule type="cellIs" dxfId="8" priority="1" operator="lessThan">
      <formula>0</formula>
    </cfRule>
    <cfRule type="cellIs" dxfId="7" priority="2" operator="greaterThan">
      <formula>0</formula>
    </cfRule>
  </conditionalFormatting>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084"/>
  <sheetViews>
    <sheetView showGridLines="0" workbookViewId="0">
      <pane xSplit="7" ySplit="5" topLeftCell="H6" activePane="bottomRight" state="frozen"/>
      <selection pane="topRight" activeCell="E1" sqref="E1"/>
      <selection pane="bottomLeft" activeCell="A4" sqref="A4"/>
      <selection pane="bottomRight"/>
    </sheetView>
  </sheetViews>
  <sheetFormatPr defaultColWidth="9.125" defaultRowHeight="12.75" x14ac:dyDescent="0.15"/>
  <cols>
    <col min="1" max="5" width="9.125" style="40"/>
    <col min="6" max="6" width="8.375" style="40" customWidth="1"/>
    <col min="7" max="7" width="8.75" style="40" customWidth="1"/>
    <col min="8" max="8" width="9.125" style="53"/>
    <col min="9" max="10" width="15.75" style="53" customWidth="1"/>
    <col min="11" max="11" width="15.75" style="11" customWidth="1"/>
    <col min="12" max="12" width="15.75" style="70" customWidth="1"/>
    <col min="13" max="13" width="15.75" style="53" customWidth="1"/>
    <col min="14" max="14" width="15.75" style="59" customWidth="1"/>
    <col min="15" max="15" width="15.75" style="11" customWidth="1"/>
    <col min="16" max="19" width="9.125" style="40"/>
    <col min="20" max="20" width="13.125" style="53" bestFit="1" customWidth="1"/>
    <col min="21" max="21" width="12.125" style="53" bestFit="1" customWidth="1"/>
    <col min="22" max="22" width="9.125" style="53"/>
    <col min="23" max="23" width="10.25" style="40" bestFit="1" customWidth="1"/>
    <col min="24" max="25" width="9.125" style="40"/>
    <col min="26" max="26" width="16.75" style="40" bestFit="1" customWidth="1"/>
    <col min="27" max="28" width="9.125" style="53"/>
    <col min="29" max="16384" width="9.125" style="40"/>
  </cols>
  <sheetData>
    <row r="1" spans="1:29" x14ac:dyDescent="0.15">
      <c r="A1" s="40" t="s">
        <v>5770</v>
      </c>
      <c r="H1" s="52">
        <f>DATE(G2,12,31)</f>
        <v>42369</v>
      </c>
      <c r="I1" s="52"/>
      <c r="J1" s="52"/>
      <c r="K1" s="67"/>
      <c r="L1" s="91"/>
      <c r="T1" s="48" t="s">
        <v>5883</v>
      </c>
      <c r="Z1" s="48" t="s">
        <v>5883</v>
      </c>
    </row>
    <row r="2" spans="1:29" x14ac:dyDescent="0.15">
      <c r="F2" s="40" t="s">
        <v>5781</v>
      </c>
      <c r="G2" s="44">
        <v>2015</v>
      </c>
      <c r="T2" s="47" t="s">
        <v>5882</v>
      </c>
      <c r="U2" s="75">
        <f>C3</f>
        <v>2.5000000000000001E-2</v>
      </c>
      <c r="Z2" s="47" t="s">
        <v>5884</v>
      </c>
      <c r="AA2" s="75">
        <f>C3</f>
        <v>2.5000000000000001E-2</v>
      </c>
    </row>
    <row r="3" spans="1:29" x14ac:dyDescent="0.15">
      <c r="B3" s="40" t="s">
        <v>5879</v>
      </c>
      <c r="C3" s="69">
        <v>2.5000000000000001E-2</v>
      </c>
    </row>
    <row r="4" spans="1:29" x14ac:dyDescent="0.15">
      <c r="I4" s="53" t="s">
        <v>5853</v>
      </c>
      <c r="J4" s="53" t="s">
        <v>5853</v>
      </c>
      <c r="K4" s="68" t="s">
        <v>5853</v>
      </c>
      <c r="L4" s="68" t="s">
        <v>5853</v>
      </c>
      <c r="M4" s="52">
        <v>42594</v>
      </c>
      <c r="N4" s="52" t="s">
        <v>6375</v>
      </c>
      <c r="O4" s="67">
        <v>42594</v>
      </c>
      <c r="T4" s="48"/>
      <c r="U4" s="48"/>
      <c r="V4" s="48"/>
      <c r="W4" s="76" t="s">
        <v>5853</v>
      </c>
      <c r="Z4" s="48"/>
      <c r="AA4" s="48"/>
      <c r="AB4" s="48"/>
      <c r="AC4" s="78">
        <f>O4</f>
        <v>42594</v>
      </c>
    </row>
    <row r="5" spans="1:29" x14ac:dyDescent="0.15">
      <c r="B5" s="53" t="s">
        <v>5880</v>
      </c>
      <c r="C5" s="72" t="s">
        <v>5881</v>
      </c>
      <c r="F5" s="54" t="s">
        <v>68</v>
      </c>
      <c r="G5" s="54" t="s">
        <v>69</v>
      </c>
      <c r="H5" s="93" t="s">
        <v>5874</v>
      </c>
      <c r="I5" s="93" t="s">
        <v>5877</v>
      </c>
      <c r="J5" s="93" t="s">
        <v>5876</v>
      </c>
      <c r="K5" s="77" t="s">
        <v>5875</v>
      </c>
      <c r="L5" s="77" t="s">
        <v>5878</v>
      </c>
      <c r="M5" s="93" t="s">
        <v>5876</v>
      </c>
      <c r="N5" s="93" t="s">
        <v>6376</v>
      </c>
      <c r="O5" s="77" t="s">
        <v>5875</v>
      </c>
      <c r="T5" s="49" t="s">
        <v>5846</v>
      </c>
      <c r="U5" s="49" t="s">
        <v>68</v>
      </c>
      <c r="V5" s="49" t="s">
        <v>69</v>
      </c>
      <c r="W5" s="98" t="s">
        <v>5875</v>
      </c>
      <c r="Z5" s="49" t="s">
        <v>5846</v>
      </c>
      <c r="AA5" s="49" t="s">
        <v>68</v>
      </c>
      <c r="AB5" s="49" t="s">
        <v>69</v>
      </c>
      <c r="AC5" s="98" t="s">
        <v>5875</v>
      </c>
    </row>
    <row r="6" spans="1:29" x14ac:dyDescent="0.15">
      <c r="B6" s="73" t="str">
        <f>IFERROR(IF(AND(K6&lt;&gt;"",K6&gt;=$C$3),MAX($B$5:B5)+1,""),"")</f>
        <v/>
      </c>
      <c r="C6" s="73" t="str">
        <f>IFERROR(IF(AND(O6&lt;&gt;"",O6&gt;=$C$3),MAX($C$5:C5)+1,""),"")</f>
        <v/>
      </c>
      <c r="F6" s="40" t="s">
        <v>6717</v>
      </c>
      <c r="G6" s="40" t="s">
        <v>12876</v>
      </c>
      <c r="H6" s="56">
        <f>[1]!EM_S_DIV_CASHBEFORETAX(F6,$H$1,"1","1")</f>
        <v>0.153</v>
      </c>
      <c r="I6" s="53" t="str">
        <f>IF([1]!EM_S_DIV_PRENOTICEDATE(F6,$H$1,"1")="",[1]!EM_S_DIV_PRELANDATE(F6,$H$1,"1"),[1]!EM_S_DIV_PRENOTICEDATE(F6,$H$1,"1"))</f>
        <v>2016-03-10</v>
      </c>
      <c r="J6" s="56">
        <f>[1]!EM_S_DQ_CLOSE(F6,I6,"1")</f>
        <v>10.15</v>
      </c>
      <c r="K6" s="71">
        <f>IFERROR(H6/J6,"")</f>
        <v>1.5073891625615763E-2</v>
      </c>
      <c r="L6" s="97">
        <f>[1]!EM_S_DQ_CLOSE(F6,I6,"3")</f>
        <v>8.3319444444444493</v>
      </c>
      <c r="M6" s="56">
        <f>[1]!EM_S_DQ_CLOSE(F6,$M$4,"1")</f>
        <v>9.5</v>
      </c>
      <c r="N6" s="56">
        <f>IFERROR(M6*J6/L6,"")</f>
        <v>11.572928821470239</v>
      </c>
      <c r="O6" s="71">
        <f>IFERROR(H6/N6,"")</f>
        <v>1.3220508166969154E-2</v>
      </c>
      <c r="T6" s="53">
        <v>1</v>
      </c>
      <c r="U6" s="53" t="str">
        <f t="shared" ref="U6:U37" si="0">IFERROR(VLOOKUP(T6,B:K,5,),"")</f>
        <v>000002.SZ</v>
      </c>
      <c r="V6" s="53" t="str">
        <f t="shared" ref="V6:V37" si="1">IFERROR(VLOOKUP(T6,B:K,6,),"")</f>
        <v>万科A</v>
      </c>
      <c r="W6" s="74">
        <f t="shared" ref="W6:W37" si="2">IFERROR(VLOOKUP(T6,B:K,10),"")</f>
        <v>2.9471960704052395E-2</v>
      </c>
      <c r="Z6" s="53">
        <v>1</v>
      </c>
      <c r="AA6" s="53" t="str">
        <f t="shared" ref="AA6:AA37" si="3">IFERROR(VLOOKUP(Z6,C:O,4,),"")</f>
        <v>000002.SZ</v>
      </c>
      <c r="AB6" s="53" t="str">
        <f t="shared" ref="AB6:AB37" si="4">IFERROR(VLOOKUP(Z6,C:O,5,),"")</f>
        <v>万科A</v>
      </c>
      <c r="AC6" s="74">
        <f t="shared" ref="AC6:AC37" si="5">IFERROR(VLOOKUP(Z6,C:O,13,),"")</f>
        <v>3.0336761570299763E-2</v>
      </c>
    </row>
    <row r="7" spans="1:29" x14ac:dyDescent="0.15">
      <c r="B7" s="73">
        <f>IFERROR(IF(AND(K7&lt;&gt;"",K7&gt;=$C$3),MAX($B$5:B6)+1,""),"")</f>
        <v>1</v>
      </c>
      <c r="C7" s="73">
        <f>IFERROR(IF(AND(O7&lt;&gt;"",O7&gt;=$C$3),MAX($C$5:C6)+1,""),"")</f>
        <v>1</v>
      </c>
      <c r="F7" s="40" t="s">
        <v>6719</v>
      </c>
      <c r="G7" s="40" t="s">
        <v>6720</v>
      </c>
      <c r="H7" s="56">
        <v>0.72</v>
      </c>
      <c r="I7" s="167" t="s">
        <v>13699</v>
      </c>
      <c r="J7" s="56">
        <v>24.43</v>
      </c>
      <c r="K7" s="71">
        <f t="shared" ref="K7:K70" si="6">IFERROR(H7/J7,"")</f>
        <v>2.9471960704052395E-2</v>
      </c>
      <c r="L7" s="97">
        <v>23.448437500000001</v>
      </c>
      <c r="M7" s="56">
        <v>22.78</v>
      </c>
      <c r="N7" s="56">
        <v>23.733581395348835</v>
      </c>
      <c r="O7" s="71">
        <f t="shared" ref="O7:O70" si="7">IFERROR(H7/N7,"")</f>
        <v>3.0336761570299763E-2</v>
      </c>
      <c r="T7" s="53">
        <v>2</v>
      </c>
      <c r="U7" s="53" t="str">
        <f t="shared" si="0"/>
        <v>000012.SZ</v>
      </c>
      <c r="V7" s="53" t="str">
        <f t="shared" si="1"/>
        <v>南玻A</v>
      </c>
      <c r="W7" s="74">
        <f t="shared" si="2"/>
        <v>2.8037383177570093E-2</v>
      </c>
      <c r="Z7" s="53">
        <v>2</v>
      </c>
      <c r="AA7" s="53" t="str">
        <f t="shared" si="3"/>
        <v>000027.SZ</v>
      </c>
      <c r="AB7" s="53" t="str">
        <f t="shared" si="4"/>
        <v>深圳能源</v>
      </c>
      <c r="AC7" s="74">
        <f t="shared" si="5"/>
        <v>2.8512322360136698E-2</v>
      </c>
    </row>
    <row r="8" spans="1:29" x14ac:dyDescent="0.15">
      <c r="B8" s="73" t="str">
        <f>IFERROR(IF(AND(K8&lt;&gt;"",K8&gt;=$C$3),MAX($B$5:B7)+1,""),"")</f>
        <v/>
      </c>
      <c r="C8" s="73" t="str">
        <f>IFERROR(IF(AND(O8&lt;&gt;"",O8&gt;=$C$3),MAX($C$5:C7)+1,""),"")</f>
        <v/>
      </c>
      <c r="F8" s="40" t="s">
        <v>6721</v>
      </c>
      <c r="G8" s="40" t="s">
        <v>12877</v>
      </c>
      <c r="H8" s="56" t="s">
        <v>5898</v>
      </c>
      <c r="I8" s="167" t="s">
        <v>5900</v>
      </c>
      <c r="J8" s="56">
        <v>36.83</v>
      </c>
      <c r="K8" s="71" t="str">
        <f t="shared" si="6"/>
        <v/>
      </c>
      <c r="L8" s="97">
        <v>36.83</v>
      </c>
      <c r="M8" s="56">
        <v>36.83</v>
      </c>
      <c r="N8" s="56">
        <v>36.83</v>
      </c>
      <c r="O8" s="71" t="str">
        <f t="shared" si="7"/>
        <v/>
      </c>
      <c r="T8" s="53">
        <v>3</v>
      </c>
      <c r="U8" s="53" t="str">
        <f t="shared" si="0"/>
        <v>000027.SZ</v>
      </c>
      <c r="V8" s="53" t="str">
        <f t="shared" si="1"/>
        <v>深圳能源</v>
      </c>
      <c r="W8" s="74">
        <f t="shared" si="2"/>
        <v>2.7100271002710029E-2</v>
      </c>
      <c r="Z8" s="53">
        <v>3</v>
      </c>
      <c r="AA8" s="53" t="str">
        <f t="shared" si="3"/>
        <v>000157.SZ</v>
      </c>
      <c r="AB8" s="53" t="str">
        <f t="shared" si="4"/>
        <v>中联重科</v>
      </c>
      <c r="AC8" s="74">
        <f t="shared" si="5"/>
        <v>3.4171312178387668E-2</v>
      </c>
    </row>
    <row r="9" spans="1:29" x14ac:dyDescent="0.15">
      <c r="B9" s="73" t="str">
        <f>IFERROR(IF(AND(K9&lt;&gt;"",K9&gt;=$C$3),MAX($B$5:B8)+1,""),"")</f>
        <v/>
      </c>
      <c r="C9" s="73" t="str">
        <f>IFERROR(IF(AND(O9&lt;&gt;"",O9&gt;=$C$3),MAX($C$5:C8)+1,""),"")</f>
        <v/>
      </c>
      <c r="F9" s="40" t="s">
        <v>6723</v>
      </c>
      <c r="G9" s="40" t="s">
        <v>6724</v>
      </c>
      <c r="H9" s="56" t="s">
        <v>5898</v>
      </c>
      <c r="I9" s="167" t="s">
        <v>5901</v>
      </c>
      <c r="J9" s="56">
        <v>7.22</v>
      </c>
      <c r="K9" s="71" t="str">
        <f t="shared" si="6"/>
        <v/>
      </c>
      <c r="L9" s="97">
        <v>7.22</v>
      </c>
      <c r="M9" s="56">
        <v>7.28</v>
      </c>
      <c r="N9" s="56">
        <v>7.28</v>
      </c>
      <c r="O9" s="71" t="str">
        <f t="shared" si="7"/>
        <v/>
      </c>
      <c r="T9" s="53">
        <v>4</v>
      </c>
      <c r="U9" s="53" t="str">
        <f t="shared" si="0"/>
        <v>000157.SZ</v>
      </c>
      <c r="V9" s="53" t="str">
        <f t="shared" si="1"/>
        <v>中联重科</v>
      </c>
      <c r="W9" s="74">
        <f t="shared" si="2"/>
        <v>3.2679738562091505E-2</v>
      </c>
      <c r="Z9" s="53">
        <v>4</v>
      </c>
      <c r="AA9" s="53" t="str">
        <f t="shared" si="3"/>
        <v>000333.SZ</v>
      </c>
      <c r="AB9" s="53" t="str">
        <f t="shared" si="4"/>
        <v>美的集团</v>
      </c>
      <c r="AC9" s="74">
        <f t="shared" si="5"/>
        <v>2.8505141418145377E-2</v>
      </c>
    </row>
    <row r="10" spans="1:29" x14ac:dyDescent="0.15">
      <c r="B10" s="73" t="str">
        <f>IFERROR(IF(AND(K10&lt;&gt;"",K10&gt;=$C$3),MAX($B$5:B9)+1,""),"")</f>
        <v/>
      </c>
      <c r="C10" s="73" t="str">
        <f>IFERROR(IF(AND(O10&lt;&gt;"",O10&gt;=$C$3),MAX($C$5:C9)+1,""),"")</f>
        <v/>
      </c>
      <c r="F10" s="40" t="s">
        <v>6725</v>
      </c>
      <c r="G10" s="40" t="s">
        <v>6726</v>
      </c>
      <c r="H10" s="56">
        <v>0.12</v>
      </c>
      <c r="I10" s="167" t="s">
        <v>5902</v>
      </c>
      <c r="J10" s="56">
        <v>8.34</v>
      </c>
      <c r="K10" s="71">
        <f t="shared" si="6"/>
        <v>1.4388489208633093E-2</v>
      </c>
      <c r="L10" s="97">
        <v>8.1994382022471903</v>
      </c>
      <c r="M10" s="56">
        <v>8.33</v>
      </c>
      <c r="N10" s="56">
        <v>8.4728000000000012</v>
      </c>
      <c r="O10" s="71">
        <f t="shared" si="7"/>
        <v>1.4162968558209798E-2</v>
      </c>
      <c r="T10" s="53">
        <v>5</v>
      </c>
      <c r="U10" s="53" t="str">
        <f t="shared" si="0"/>
        <v>000333.SZ</v>
      </c>
      <c r="V10" s="53" t="str">
        <f t="shared" si="1"/>
        <v>美的集团</v>
      </c>
      <c r="W10" s="74">
        <f t="shared" si="2"/>
        <v>3.8216560509554139E-2</v>
      </c>
      <c r="Z10" s="53">
        <v>5</v>
      </c>
      <c r="AA10" s="53" t="str">
        <f t="shared" si="3"/>
        <v>000402.SZ</v>
      </c>
      <c r="AB10" s="53" t="str">
        <f t="shared" si="4"/>
        <v>金融街</v>
      </c>
      <c r="AC10" s="74">
        <f t="shared" si="5"/>
        <v>3.2719504610475666E-2</v>
      </c>
    </row>
    <row r="11" spans="1:29" x14ac:dyDescent="0.15">
      <c r="B11" s="73" t="str">
        <f>IFERROR(IF(AND(K11&lt;&gt;"",K11&gt;=$C$3),MAX($B$5:B10)+1,""),"")</f>
        <v/>
      </c>
      <c r="C11" s="73" t="str">
        <f>IFERROR(IF(AND(O11&lt;&gt;"",O11&gt;=$C$3),MAX($C$5:C10)+1,""),"")</f>
        <v/>
      </c>
      <c r="F11" s="40" t="s">
        <v>6727</v>
      </c>
      <c r="G11" s="40" t="s">
        <v>6728</v>
      </c>
      <c r="H11" s="56" t="s">
        <v>5898</v>
      </c>
      <c r="I11" s="167" t="s">
        <v>5905</v>
      </c>
      <c r="J11" s="56">
        <v>23.79</v>
      </c>
      <c r="K11" s="71" t="str">
        <f t="shared" si="6"/>
        <v/>
      </c>
      <c r="L11" s="97">
        <v>23.79</v>
      </c>
      <c r="M11" s="56">
        <v>18.170000000000002</v>
      </c>
      <c r="N11" s="56">
        <v>18.170000000000002</v>
      </c>
      <c r="O11" s="71" t="str">
        <f t="shared" si="7"/>
        <v/>
      </c>
      <c r="T11" s="53">
        <v>6</v>
      </c>
      <c r="U11" s="53" t="str">
        <f t="shared" si="0"/>
        <v>000402.SZ</v>
      </c>
      <c r="V11" s="53" t="str">
        <f t="shared" si="1"/>
        <v>金融街</v>
      </c>
      <c r="W11" s="74">
        <f t="shared" si="2"/>
        <v>4.4296788482834998E-2</v>
      </c>
      <c r="Z11" s="53">
        <v>6</v>
      </c>
      <c r="AA11" s="53" t="str">
        <f t="shared" si="3"/>
        <v>000488.SZ</v>
      </c>
      <c r="AB11" s="53" t="str">
        <f t="shared" si="4"/>
        <v>晨鸣纸业</v>
      </c>
      <c r="AC11" s="74">
        <f t="shared" si="5"/>
        <v>3.2376841036058916E-2</v>
      </c>
    </row>
    <row r="12" spans="1:29" x14ac:dyDescent="0.15">
      <c r="B12" s="73" t="str">
        <f>IFERROR(IF(AND(K12&lt;&gt;"",K12&gt;=$C$3),MAX($B$5:B11)+1,""),"")</f>
        <v/>
      </c>
      <c r="C12" s="73" t="str">
        <f>IFERROR(IF(AND(O12&lt;&gt;"",O12&gt;=$C$3),MAX($C$5:C11)+1,""),"")</f>
        <v/>
      </c>
      <c r="F12" s="40" t="s">
        <v>6729</v>
      </c>
      <c r="G12" s="40" t="s">
        <v>12878</v>
      </c>
      <c r="H12" s="56" t="s">
        <v>5898</v>
      </c>
      <c r="I12" s="167" t="s">
        <v>5901</v>
      </c>
      <c r="J12" s="56">
        <v>10.7</v>
      </c>
      <c r="K12" s="71" t="str">
        <f t="shared" si="6"/>
        <v/>
      </c>
      <c r="L12" s="97">
        <v>10.7</v>
      </c>
      <c r="M12" s="56">
        <v>9.56</v>
      </c>
      <c r="N12" s="56">
        <v>9.56</v>
      </c>
      <c r="O12" s="71" t="str">
        <f t="shared" si="7"/>
        <v/>
      </c>
      <c r="T12" s="53">
        <v>7</v>
      </c>
      <c r="U12" s="53" t="str">
        <f t="shared" si="0"/>
        <v>000429.SZ</v>
      </c>
      <c r="V12" s="53" t="str">
        <f t="shared" si="1"/>
        <v>粤高速A</v>
      </c>
      <c r="W12" s="74">
        <f t="shared" si="2"/>
        <v>2.7522935779816512E-2</v>
      </c>
      <c r="Z12" s="53">
        <v>7</v>
      </c>
      <c r="AA12" s="53" t="str">
        <f t="shared" si="3"/>
        <v>000525.SZ</v>
      </c>
      <c r="AB12" s="53" t="str">
        <f t="shared" si="4"/>
        <v>红太阳</v>
      </c>
      <c r="AC12" s="74">
        <f t="shared" si="5"/>
        <v>3.2778294505668853E-2</v>
      </c>
    </row>
    <row r="13" spans="1:29" x14ac:dyDescent="0.15">
      <c r="B13" s="73" t="str">
        <f>IFERROR(IF(AND(K13&lt;&gt;"",K13&gt;=$C$3),MAX($B$5:B12)+1,""),"")</f>
        <v/>
      </c>
      <c r="C13" s="73" t="str">
        <f>IFERROR(IF(AND(O13&lt;&gt;"",O13&gt;=$C$3),MAX($C$5:C12)+1,""),"")</f>
        <v/>
      </c>
      <c r="F13" s="40" t="s">
        <v>6731</v>
      </c>
      <c r="G13" s="40" t="s">
        <v>6732</v>
      </c>
      <c r="H13" s="56">
        <v>7.0000000000000007E-2</v>
      </c>
      <c r="I13" s="167" t="s">
        <v>5907</v>
      </c>
      <c r="J13" s="56">
        <v>13.68</v>
      </c>
      <c r="K13" s="71">
        <f t="shared" si="6"/>
        <v>5.116959064327486E-3</v>
      </c>
      <c r="L13" s="97">
        <v>10.0864197530864</v>
      </c>
      <c r="M13" s="56">
        <v>10.68</v>
      </c>
      <c r="N13" s="56">
        <v>14.485060465116307</v>
      </c>
      <c r="O13" s="71">
        <f t="shared" si="7"/>
        <v>4.8325652605025523E-3</v>
      </c>
      <c r="T13" s="53">
        <v>8</v>
      </c>
      <c r="U13" s="53" t="str">
        <f t="shared" si="0"/>
        <v>000488.SZ</v>
      </c>
      <c r="V13" s="53" t="str">
        <f t="shared" si="1"/>
        <v>晨鸣纸业</v>
      </c>
      <c r="W13" s="74">
        <f t="shared" si="2"/>
        <v>3.5419126328217233E-2</v>
      </c>
      <c r="Z13" s="53">
        <v>8</v>
      </c>
      <c r="AA13" s="53" t="str">
        <f t="shared" si="3"/>
        <v>000539.SZ</v>
      </c>
      <c r="AB13" s="53" t="str">
        <f t="shared" si="4"/>
        <v>粤电力A</v>
      </c>
      <c r="AC13" s="74">
        <f t="shared" si="5"/>
        <v>4.1037695771616318E-2</v>
      </c>
    </row>
    <row r="14" spans="1:29" x14ac:dyDescent="0.15">
      <c r="B14" s="73" t="str">
        <f>IFERROR(IF(AND(K14&lt;&gt;"",K14&gt;=$C$3),MAX($B$5:B13)+1,""),"")</f>
        <v/>
      </c>
      <c r="C14" s="73" t="str">
        <f>IFERROR(IF(AND(O14&lt;&gt;"",O14&gt;=$C$3),MAX($C$5:C13)+1,""),"")</f>
        <v/>
      </c>
      <c r="F14" s="40" t="s">
        <v>6733</v>
      </c>
      <c r="G14" s="40" t="s">
        <v>6734</v>
      </c>
      <c r="H14" s="56" t="s">
        <v>5898</v>
      </c>
      <c r="I14" s="167" t="s">
        <v>5901</v>
      </c>
      <c r="J14" s="56">
        <v>9.02</v>
      </c>
      <c r="K14" s="71" t="str">
        <f t="shared" si="6"/>
        <v/>
      </c>
      <c r="L14" s="97">
        <v>9.02</v>
      </c>
      <c r="M14" s="56">
        <v>7.52</v>
      </c>
      <c r="N14" s="56">
        <v>7.5200000000000005</v>
      </c>
      <c r="O14" s="71" t="str">
        <f t="shared" si="7"/>
        <v/>
      </c>
      <c r="T14" s="53">
        <v>9</v>
      </c>
      <c r="U14" s="53" t="str">
        <f t="shared" si="0"/>
        <v>000525.SZ</v>
      </c>
      <c r="V14" s="53" t="str">
        <f t="shared" si="1"/>
        <v>红太阳</v>
      </c>
      <c r="W14" s="74">
        <f t="shared" si="2"/>
        <v>3.3783783783783779E-2</v>
      </c>
      <c r="Z14" s="53">
        <v>9</v>
      </c>
      <c r="AA14" s="53" t="str">
        <f t="shared" si="3"/>
        <v>000540.SZ</v>
      </c>
      <c r="AB14" s="53" t="str">
        <f t="shared" si="4"/>
        <v>中天城投</v>
      </c>
      <c r="AC14" s="74">
        <f t="shared" si="5"/>
        <v>2.7955291766586739E-2</v>
      </c>
    </row>
    <row r="15" spans="1:29" x14ac:dyDescent="0.15">
      <c r="B15" s="73" t="str">
        <f>IFERROR(IF(AND(K15&lt;&gt;"",K15&gt;=$C$3),MAX($B$5:B14)+1,""),"")</f>
        <v/>
      </c>
      <c r="C15" s="73" t="str">
        <f>IFERROR(IF(AND(O15&lt;&gt;"",O15&gt;=$C$3),MAX($C$5:C14)+1,""),"")</f>
        <v/>
      </c>
      <c r="F15" s="40" t="s">
        <v>6735</v>
      </c>
      <c r="G15" s="40" t="s">
        <v>6736</v>
      </c>
      <c r="H15" s="56">
        <v>0.08</v>
      </c>
      <c r="I15" s="167" t="s">
        <v>5909</v>
      </c>
      <c r="J15" s="56">
        <v>14.23</v>
      </c>
      <c r="K15" s="71">
        <f t="shared" si="6"/>
        <v>5.6219255094869993E-3</v>
      </c>
      <c r="L15" s="97">
        <v>14.1376723438767</v>
      </c>
      <c r="M15" s="56">
        <v>14.83</v>
      </c>
      <c r="N15" s="56">
        <v>14.926848979591862</v>
      </c>
      <c r="O15" s="71">
        <f t="shared" si="7"/>
        <v>5.3594700468516032E-3</v>
      </c>
      <c r="T15" s="53">
        <v>10</v>
      </c>
      <c r="U15" s="53" t="str">
        <f t="shared" si="0"/>
        <v>000539.SZ</v>
      </c>
      <c r="V15" s="53" t="str">
        <f t="shared" si="1"/>
        <v>粤电力A</v>
      </c>
      <c r="W15" s="74">
        <f t="shared" si="2"/>
        <v>4.0852575488454709E-2</v>
      </c>
      <c r="Z15" s="53">
        <v>10</v>
      </c>
      <c r="AA15" s="53" t="str">
        <f t="shared" si="3"/>
        <v>000543.SZ</v>
      </c>
      <c r="AB15" s="53" t="str">
        <f t="shared" si="4"/>
        <v>皖能电力</v>
      </c>
      <c r="AC15" s="74">
        <f t="shared" si="5"/>
        <v>3.6669331339126872E-2</v>
      </c>
    </row>
    <row r="16" spans="1:29" x14ac:dyDescent="0.15">
      <c r="B16" s="73">
        <f>IFERROR(IF(AND(K16&lt;&gt;"",K16&gt;=$C$3),MAX($B$5:B15)+1,""),"")</f>
        <v>2</v>
      </c>
      <c r="C16" s="73" t="str">
        <f>IFERROR(IF(AND(O16&lt;&gt;"",O16&gt;=$C$3),MAX($C$5:C15)+1,""),"")</f>
        <v/>
      </c>
      <c r="F16" s="40" t="s">
        <v>6737</v>
      </c>
      <c r="G16" s="40" t="s">
        <v>6738</v>
      </c>
      <c r="H16" s="56">
        <v>0.3</v>
      </c>
      <c r="I16" s="167" t="s">
        <v>5911</v>
      </c>
      <c r="J16" s="56">
        <v>10.7</v>
      </c>
      <c r="K16" s="71">
        <f t="shared" si="6"/>
        <v>2.8037383177570093E-2</v>
      </c>
      <c r="L16" s="97">
        <v>10.3994382022472</v>
      </c>
      <c r="M16" s="56">
        <v>11.98</v>
      </c>
      <c r="N16" s="56">
        <v>12.326242774566463</v>
      </c>
      <c r="O16" s="71">
        <f t="shared" si="7"/>
        <v>2.4338316670105626E-2</v>
      </c>
      <c r="T16" s="53">
        <v>11</v>
      </c>
      <c r="U16" s="53" t="str">
        <f t="shared" si="0"/>
        <v>000540.SZ</v>
      </c>
      <c r="V16" s="53" t="str">
        <f t="shared" si="1"/>
        <v>中天城投</v>
      </c>
      <c r="W16" s="74">
        <f t="shared" si="2"/>
        <v>2.7794214186369955E-2</v>
      </c>
      <c r="Z16" s="53">
        <v>11</v>
      </c>
      <c r="AA16" s="53" t="str">
        <f t="shared" si="3"/>
        <v>000550.SZ</v>
      </c>
      <c r="AB16" s="53" t="str">
        <f t="shared" si="4"/>
        <v>江铃汽车</v>
      </c>
      <c r="AC16" s="74">
        <f t="shared" si="5"/>
        <v>3.9840108000301779E-2</v>
      </c>
    </row>
    <row r="17" spans="2:29" x14ac:dyDescent="0.15">
      <c r="B17" s="73" t="str">
        <f>IFERROR(IF(AND(K17&lt;&gt;"",K17&gt;=$C$3),MAX($B$5:B16)+1,""),"")</f>
        <v/>
      </c>
      <c r="C17" s="73" t="str">
        <f>IFERROR(IF(AND(O17&lt;&gt;"",O17&gt;=$C$3),MAX($C$5:C16)+1,""),"")</f>
        <v/>
      </c>
      <c r="F17" s="40" t="s">
        <v>6739</v>
      </c>
      <c r="G17" s="40" t="s">
        <v>6740</v>
      </c>
      <c r="H17" s="56">
        <v>3.6999999999999998E-2</v>
      </c>
      <c r="I17" s="167" t="s">
        <v>5909</v>
      </c>
      <c r="J17" s="56">
        <v>18.07</v>
      </c>
      <c r="K17" s="71">
        <f t="shared" si="6"/>
        <v>2.0475926950747091E-3</v>
      </c>
      <c r="L17" s="97">
        <v>18.029001701644901</v>
      </c>
      <c r="M17" s="56">
        <v>20.149999999999999</v>
      </c>
      <c r="N17" s="56">
        <v>20.195821489482686</v>
      </c>
      <c r="O17" s="71">
        <f t="shared" si="7"/>
        <v>1.8320621431155138E-3</v>
      </c>
      <c r="T17" s="53">
        <v>12</v>
      </c>
      <c r="U17" s="53" t="str">
        <f t="shared" si="0"/>
        <v>000543.SZ</v>
      </c>
      <c r="V17" s="53" t="str">
        <f t="shared" si="1"/>
        <v>皖能电力</v>
      </c>
      <c r="W17" s="74">
        <f t="shared" si="2"/>
        <v>4.2796005706134094E-2</v>
      </c>
      <c r="Z17" s="53">
        <v>12</v>
      </c>
      <c r="AA17" s="53" t="str">
        <f t="shared" si="3"/>
        <v>000568.SZ</v>
      </c>
      <c r="AB17" s="53" t="str">
        <f t="shared" si="4"/>
        <v>泸州老窖</v>
      </c>
      <c r="AC17" s="74">
        <f t="shared" si="5"/>
        <v>2.5044512396216634E-2</v>
      </c>
    </row>
    <row r="18" spans="2:29" x14ac:dyDescent="0.15">
      <c r="B18" s="73" t="str">
        <f>IFERROR(IF(AND(K18&lt;&gt;"",K18&gt;=$C$3),MAX($B$5:B17)+1,""),"")</f>
        <v/>
      </c>
      <c r="C18" s="73" t="str">
        <f>IFERROR(IF(AND(O18&lt;&gt;"",O18&gt;=$C$3),MAX($C$5:C17)+1,""),"")</f>
        <v/>
      </c>
      <c r="F18" s="40" t="s">
        <v>6741</v>
      </c>
      <c r="G18" s="40" t="s">
        <v>6742</v>
      </c>
      <c r="H18" s="56" t="s">
        <v>5898</v>
      </c>
      <c r="I18" s="167" t="s">
        <v>5913</v>
      </c>
      <c r="J18" s="56">
        <v>5.0999999999999996</v>
      </c>
      <c r="K18" s="71" t="str">
        <f t="shared" si="6"/>
        <v/>
      </c>
      <c r="L18" s="97">
        <v>5.0999999999999996</v>
      </c>
      <c r="M18" s="56">
        <v>5.34</v>
      </c>
      <c r="N18" s="56">
        <v>5.34</v>
      </c>
      <c r="O18" s="71" t="str">
        <f t="shared" si="7"/>
        <v/>
      </c>
      <c r="T18" s="53">
        <v>13</v>
      </c>
      <c r="U18" s="53" t="str">
        <f t="shared" si="0"/>
        <v>000550.SZ</v>
      </c>
      <c r="V18" s="53" t="str">
        <f t="shared" si="1"/>
        <v>江铃汽车</v>
      </c>
      <c r="W18" s="74">
        <f t="shared" si="2"/>
        <v>3.920822230681386E-2</v>
      </c>
      <c r="Z18" s="53">
        <v>13</v>
      </c>
      <c r="AA18" s="53" t="str">
        <f t="shared" si="3"/>
        <v>000600.SZ</v>
      </c>
      <c r="AB18" s="53" t="str">
        <f t="shared" si="4"/>
        <v>建投能源</v>
      </c>
      <c r="AC18" s="74">
        <f t="shared" si="5"/>
        <v>4.5601496268968505E-2</v>
      </c>
    </row>
    <row r="19" spans="2:29" x14ac:dyDescent="0.15">
      <c r="B19" s="73" t="str">
        <f>IFERROR(IF(AND(K19&lt;&gt;"",K19&gt;=$C$3),MAX($B$5:B18)+1,""),"")</f>
        <v/>
      </c>
      <c r="C19" s="73" t="str">
        <f>IFERROR(IF(AND(O19&lt;&gt;"",O19&gt;=$C$3),MAX($C$5:C18)+1,""),"")</f>
        <v/>
      </c>
      <c r="F19" s="40" t="s">
        <v>6743</v>
      </c>
      <c r="G19" s="40" t="s">
        <v>6744</v>
      </c>
      <c r="H19" s="56" t="s">
        <v>5898</v>
      </c>
      <c r="I19" s="167" t="s">
        <v>5914</v>
      </c>
      <c r="J19" s="56">
        <v>12.01</v>
      </c>
      <c r="K19" s="71" t="str">
        <f t="shared" si="6"/>
        <v/>
      </c>
      <c r="L19" s="97">
        <v>12.01</v>
      </c>
      <c r="M19" s="56">
        <v>11.23</v>
      </c>
      <c r="N19" s="56">
        <v>11.23</v>
      </c>
      <c r="O19" s="71" t="str">
        <f t="shared" si="7"/>
        <v/>
      </c>
      <c r="T19" s="53">
        <v>14</v>
      </c>
      <c r="U19" s="53" t="str">
        <f t="shared" si="0"/>
        <v>000568.SZ</v>
      </c>
      <c r="V19" s="53" t="str">
        <f t="shared" si="1"/>
        <v>泸州老窖</v>
      </c>
      <c r="W19" s="74">
        <f t="shared" si="2"/>
        <v>3.4042553191489362E-2</v>
      </c>
      <c r="Z19" s="53">
        <v>14</v>
      </c>
      <c r="AA19" s="53" t="str">
        <f t="shared" si="3"/>
        <v>000625.SZ</v>
      </c>
      <c r="AB19" s="53" t="str">
        <f t="shared" si="4"/>
        <v>长安汽车</v>
      </c>
      <c r="AC19" s="74">
        <f t="shared" si="5"/>
        <v>3.8266389819416227E-2</v>
      </c>
    </row>
    <row r="20" spans="2:29" x14ac:dyDescent="0.15">
      <c r="B20" s="73" t="str">
        <f>IFERROR(IF(AND(K20&lt;&gt;"",K20&gt;=$C$3),MAX($B$5:B19)+1,""),"")</f>
        <v/>
      </c>
      <c r="C20" s="73" t="str">
        <f>IFERROR(IF(AND(O20&lt;&gt;"",O20&gt;=$C$3),MAX($C$5:C19)+1,""),"")</f>
        <v/>
      </c>
      <c r="F20" s="40" t="s">
        <v>6745</v>
      </c>
      <c r="G20" s="40" t="s">
        <v>6746</v>
      </c>
      <c r="H20" s="56" t="s">
        <v>5898</v>
      </c>
      <c r="I20" s="167" t="s">
        <v>13656</v>
      </c>
      <c r="J20" s="56">
        <v>45.1</v>
      </c>
      <c r="K20" s="71" t="str">
        <f t="shared" si="6"/>
        <v/>
      </c>
      <c r="L20" s="97">
        <v>11.8653895274585</v>
      </c>
      <c r="M20" s="56">
        <v>10.69</v>
      </c>
      <c r="N20" s="56">
        <v>40.632378640776672</v>
      </c>
      <c r="O20" s="71" t="str">
        <f t="shared" si="7"/>
        <v/>
      </c>
      <c r="T20" s="53">
        <v>15</v>
      </c>
      <c r="U20" s="53" t="str">
        <f t="shared" si="0"/>
        <v>000581.SZ</v>
      </c>
      <c r="V20" s="53" t="str">
        <f t="shared" si="1"/>
        <v>威孚高科</v>
      </c>
      <c r="W20" s="74">
        <f t="shared" si="2"/>
        <v>2.5445292620865142E-2</v>
      </c>
      <c r="Z20" s="53">
        <v>15</v>
      </c>
      <c r="AA20" s="53" t="str">
        <f t="shared" si="3"/>
        <v>000651.SZ</v>
      </c>
      <c r="AB20" s="53" t="str">
        <f t="shared" si="4"/>
        <v>格力电器</v>
      </c>
      <c r="AC20" s="74">
        <f t="shared" si="5"/>
        <v>7.8043704474505732E-2</v>
      </c>
    </row>
    <row r="21" spans="2:29" x14ac:dyDescent="0.15">
      <c r="B21" s="73" t="str">
        <f>IFERROR(IF(AND(K21&lt;&gt;"",K21&gt;=$C$3),MAX($B$5:B20)+1,""),"")</f>
        <v/>
      </c>
      <c r="C21" s="73" t="str">
        <f>IFERROR(IF(AND(O21&lt;&gt;"",O21&gt;=$C$3),MAX($C$5:C20)+1,""),"")</f>
        <v/>
      </c>
      <c r="F21" s="40" t="s">
        <v>12879</v>
      </c>
      <c r="G21" s="40" t="s">
        <v>6748</v>
      </c>
      <c r="H21" s="56" t="s">
        <v>5898</v>
      </c>
      <c r="I21" s="167" t="s">
        <v>5916</v>
      </c>
      <c r="J21" s="56">
        <v>19.88</v>
      </c>
      <c r="K21" s="71" t="str">
        <f t="shared" si="6"/>
        <v/>
      </c>
      <c r="L21" s="97">
        <v>13.249232673267301</v>
      </c>
      <c r="M21" s="56">
        <v>13.64</v>
      </c>
      <c r="N21" s="56">
        <v>20.466332404828268</v>
      </c>
      <c r="O21" s="71" t="str">
        <f t="shared" si="7"/>
        <v/>
      </c>
      <c r="T21" s="53">
        <v>16</v>
      </c>
      <c r="U21" s="53" t="str">
        <f t="shared" si="0"/>
        <v>000600.SZ</v>
      </c>
      <c r="V21" s="53" t="str">
        <f t="shared" si="1"/>
        <v>建投能源</v>
      </c>
      <c r="W21" s="74">
        <f t="shared" si="2"/>
        <v>4.677754677754678E-2</v>
      </c>
      <c r="Z21" s="53">
        <v>16</v>
      </c>
      <c r="AA21" s="53" t="str">
        <f t="shared" si="3"/>
        <v>000685.SZ</v>
      </c>
      <c r="AB21" s="53" t="str">
        <f t="shared" si="4"/>
        <v>中山公用</v>
      </c>
      <c r="AC21" s="74">
        <f t="shared" si="5"/>
        <v>2.7051639168630827E-2</v>
      </c>
    </row>
    <row r="22" spans="2:29" x14ac:dyDescent="0.15">
      <c r="B22" s="73" t="str">
        <f>IFERROR(IF(AND(K22&lt;&gt;"",K22&gt;=$C$3),MAX($B$5:B21)+1,""),"")</f>
        <v/>
      </c>
      <c r="C22" s="73" t="str">
        <f>IFERROR(IF(AND(O22&lt;&gt;"",O22&gt;=$C$3),MAX($C$5:C21)+1,""),"")</f>
        <v/>
      </c>
      <c r="F22" s="40" t="s">
        <v>6749</v>
      </c>
      <c r="G22" s="40" t="s">
        <v>6750</v>
      </c>
      <c r="H22" s="56" t="s">
        <v>5898</v>
      </c>
      <c r="I22" s="167" t="s">
        <v>5900</v>
      </c>
      <c r="J22" s="56">
        <v>23.3</v>
      </c>
      <c r="K22" s="71" t="str">
        <f t="shared" si="6"/>
        <v/>
      </c>
      <c r="L22" s="97">
        <v>23.3</v>
      </c>
      <c r="M22" s="56">
        <v>18.87</v>
      </c>
      <c r="N22" s="56">
        <v>18.87</v>
      </c>
      <c r="O22" s="71" t="str">
        <f t="shared" si="7"/>
        <v/>
      </c>
      <c r="T22" s="53">
        <v>17</v>
      </c>
      <c r="U22" s="53" t="str">
        <f t="shared" si="0"/>
        <v>000625.SZ</v>
      </c>
      <c r="V22" s="53" t="str">
        <f t="shared" si="1"/>
        <v>长安汽车</v>
      </c>
      <c r="W22" s="74">
        <f t="shared" si="2"/>
        <v>3.9095907147220527E-2</v>
      </c>
      <c r="Z22" s="53">
        <v>17</v>
      </c>
      <c r="AA22" s="53" t="str">
        <f t="shared" si="3"/>
        <v>000690.SZ</v>
      </c>
      <c r="AB22" s="53" t="str">
        <f t="shared" si="4"/>
        <v>宝新能源</v>
      </c>
      <c r="AC22" s="74">
        <f t="shared" si="5"/>
        <v>2.5710862560370296E-2</v>
      </c>
    </row>
    <row r="23" spans="2:29" x14ac:dyDescent="0.15">
      <c r="B23" s="73" t="str">
        <f>IFERROR(IF(AND(K23&lt;&gt;"",K23&gt;=$C$3),MAX($B$5:B22)+1,""),"")</f>
        <v/>
      </c>
      <c r="C23" s="73" t="str">
        <f>IFERROR(IF(AND(O23&lt;&gt;"",O23&gt;=$C$3),MAX($C$5:C22)+1,""),"")</f>
        <v/>
      </c>
      <c r="F23" s="40" t="s">
        <v>6751</v>
      </c>
      <c r="G23" s="40" t="s">
        <v>12880</v>
      </c>
      <c r="H23" s="56">
        <v>0.05</v>
      </c>
      <c r="I23" s="167" t="s">
        <v>5909</v>
      </c>
      <c r="J23" s="56">
        <v>9.23</v>
      </c>
      <c r="K23" s="71">
        <f t="shared" si="6"/>
        <v>5.4171180931744311E-3</v>
      </c>
      <c r="L23" s="97">
        <v>9.1766473988439294</v>
      </c>
      <c r="M23" s="56">
        <v>10.64</v>
      </c>
      <c r="N23" s="56">
        <v>10.701860465116281</v>
      </c>
      <c r="O23" s="71">
        <f t="shared" si="7"/>
        <v>4.6720848363683764E-3</v>
      </c>
      <c r="T23" s="53">
        <v>18</v>
      </c>
      <c r="U23" s="53" t="str">
        <f t="shared" si="0"/>
        <v>000651.SZ</v>
      </c>
      <c r="V23" s="53" t="str">
        <f t="shared" si="1"/>
        <v>格力电器</v>
      </c>
      <c r="W23" s="74">
        <f t="shared" si="2"/>
        <v>7.8043704474505732E-2</v>
      </c>
      <c r="Z23" s="53">
        <v>18</v>
      </c>
      <c r="AA23" s="53" t="str">
        <f t="shared" si="3"/>
        <v>000726.SZ</v>
      </c>
      <c r="AB23" s="53" t="str">
        <f t="shared" si="4"/>
        <v>鲁泰A</v>
      </c>
      <c r="AC23" s="74">
        <f t="shared" si="5"/>
        <v>4.1761217368089971E-2</v>
      </c>
    </row>
    <row r="24" spans="2:29" x14ac:dyDescent="0.15">
      <c r="B24" s="73" t="str">
        <f>IFERROR(IF(AND(K24&lt;&gt;"",K24&gt;=$C$3),MAX($B$5:B23)+1,""),"")</f>
        <v/>
      </c>
      <c r="C24" s="73" t="str">
        <f>IFERROR(IF(AND(O24&lt;&gt;"",O24&gt;=$C$3),MAX($C$5:C23)+1,""),"")</f>
        <v/>
      </c>
      <c r="F24" s="40" t="s">
        <v>6753</v>
      </c>
      <c r="G24" s="40" t="s">
        <v>12881</v>
      </c>
      <c r="H24" s="56">
        <v>0.41</v>
      </c>
      <c r="I24" s="167" t="s">
        <v>5920</v>
      </c>
      <c r="J24" s="56">
        <v>16.940000000000001</v>
      </c>
      <c r="K24" s="71">
        <f t="shared" si="6"/>
        <v>2.4203069657615109E-2</v>
      </c>
      <c r="L24" s="97">
        <v>16.5248535564854</v>
      </c>
      <c r="M24" s="56">
        <v>16.239999999999998</v>
      </c>
      <c r="N24" s="56">
        <v>16.647990196078386</v>
      </c>
      <c r="O24" s="71">
        <f t="shared" si="7"/>
        <v>2.462759739590548E-2</v>
      </c>
      <c r="T24" s="53">
        <v>19</v>
      </c>
      <c r="U24" s="53" t="str">
        <f t="shared" si="0"/>
        <v>000685.SZ</v>
      </c>
      <c r="V24" s="53" t="str">
        <f t="shared" si="1"/>
        <v>中山公用</v>
      </c>
      <c r="W24" s="74">
        <f t="shared" si="2"/>
        <v>2.6714158504007122E-2</v>
      </c>
      <c r="Z24" s="53">
        <v>19</v>
      </c>
      <c r="AA24" s="53" t="str">
        <f t="shared" si="3"/>
        <v>000776.SZ</v>
      </c>
      <c r="AB24" s="53" t="str">
        <f t="shared" si="4"/>
        <v>广发证券</v>
      </c>
      <c r="AC24" s="74">
        <f t="shared" si="5"/>
        <v>4.4199295347299716E-2</v>
      </c>
    </row>
    <row r="25" spans="2:29" x14ac:dyDescent="0.15">
      <c r="B25" s="73" t="str">
        <f>IFERROR(IF(AND(K25&lt;&gt;"",K25&gt;=$C$3),MAX($B$5:B24)+1,""),"")</f>
        <v/>
      </c>
      <c r="C25" s="73" t="str">
        <f>IFERROR(IF(AND(O25&lt;&gt;"",O25&gt;=$C$3),MAX($C$5:C24)+1,""),"")</f>
        <v/>
      </c>
      <c r="F25" s="40" t="s">
        <v>6755</v>
      </c>
      <c r="G25" s="40" t="s">
        <v>6756</v>
      </c>
      <c r="H25" s="56">
        <v>0.05</v>
      </c>
      <c r="I25" s="167" t="s">
        <v>5921</v>
      </c>
      <c r="J25" s="56">
        <v>30.53</v>
      </c>
      <c r="K25" s="71">
        <f t="shared" si="6"/>
        <v>1.6377333770062235E-3</v>
      </c>
      <c r="L25" s="97">
        <v>30.4741864716636</v>
      </c>
      <c r="M25" s="56">
        <v>25.81</v>
      </c>
      <c r="N25" s="56">
        <v>25.857271062271078</v>
      </c>
      <c r="O25" s="71">
        <f t="shared" si="7"/>
        <v>1.9336920698084076E-3</v>
      </c>
      <c r="T25" s="53">
        <v>20</v>
      </c>
      <c r="U25" s="53" t="str">
        <f t="shared" si="0"/>
        <v>000690.SZ</v>
      </c>
      <c r="V25" s="53" t="str">
        <f t="shared" si="1"/>
        <v>宝新能源</v>
      </c>
      <c r="W25" s="74">
        <f t="shared" si="2"/>
        <v>2.8169014084507046E-2</v>
      </c>
      <c r="Z25" s="53">
        <v>20</v>
      </c>
      <c r="AA25" s="53" t="str">
        <f t="shared" si="3"/>
        <v>000783.SZ</v>
      </c>
      <c r="AB25" s="53" t="str">
        <f t="shared" si="4"/>
        <v>长江证券</v>
      </c>
      <c r="AC25" s="74">
        <f t="shared" si="5"/>
        <v>3.1065481954016441E-2</v>
      </c>
    </row>
    <row r="26" spans="2:29" x14ac:dyDescent="0.15">
      <c r="B26" s="73" t="str">
        <f>IFERROR(IF(AND(K26&lt;&gt;"",K26&gt;=$C$3),MAX($B$5:B25)+1,""),"")</f>
        <v/>
      </c>
      <c r="C26" s="73" t="str">
        <f>IFERROR(IF(AND(O26&lt;&gt;"",O26&gt;=$C$3),MAX($C$5:C25)+1,""),"")</f>
        <v/>
      </c>
      <c r="F26" s="40" t="s">
        <v>6757</v>
      </c>
      <c r="G26" s="40" t="s">
        <v>6758</v>
      </c>
      <c r="H26" s="56" t="s">
        <v>5898</v>
      </c>
      <c r="I26" s="167" t="s">
        <v>5915</v>
      </c>
      <c r="J26" s="56">
        <v>72.319999999999993</v>
      </c>
      <c r="K26" s="71" t="str">
        <f t="shared" si="6"/>
        <v/>
      </c>
      <c r="L26" s="97">
        <v>72.319999999999993</v>
      </c>
      <c r="M26" s="56">
        <v>65</v>
      </c>
      <c r="N26" s="56">
        <v>65</v>
      </c>
      <c r="O26" s="71" t="str">
        <f t="shared" si="7"/>
        <v/>
      </c>
      <c r="T26" s="53">
        <v>21</v>
      </c>
      <c r="U26" s="53" t="str">
        <f t="shared" si="0"/>
        <v>000726.SZ</v>
      </c>
      <c r="V26" s="53" t="str">
        <f t="shared" si="1"/>
        <v>鲁泰A</v>
      </c>
      <c r="W26" s="74">
        <f t="shared" si="2"/>
        <v>4.4563279857397504E-2</v>
      </c>
      <c r="Z26" s="53">
        <v>21</v>
      </c>
      <c r="AA26" s="53" t="str">
        <f t="shared" si="3"/>
        <v>000828.SZ</v>
      </c>
      <c r="AB26" s="53" t="str">
        <f t="shared" si="4"/>
        <v>东莞控股</v>
      </c>
      <c r="AC26" s="74">
        <f t="shared" si="5"/>
        <v>2.8676831601013624E-2</v>
      </c>
    </row>
    <row r="27" spans="2:29" x14ac:dyDescent="0.15">
      <c r="B27" s="73" t="str">
        <f>IFERROR(IF(AND(K27&lt;&gt;"",K27&gt;=$C$3),MAX($B$5:B26)+1,""),"")</f>
        <v/>
      </c>
      <c r="C27" s="73" t="str">
        <f>IFERROR(IF(AND(O27&lt;&gt;"",O27&gt;=$C$3),MAX($C$5:C26)+1,""),"")</f>
        <v/>
      </c>
      <c r="F27" s="40" t="s">
        <v>6759</v>
      </c>
      <c r="G27" s="40" t="s">
        <v>6760</v>
      </c>
      <c r="H27" s="56">
        <v>0.1</v>
      </c>
      <c r="I27" s="167" t="s">
        <v>5921</v>
      </c>
      <c r="J27" s="56">
        <v>11.76</v>
      </c>
      <c r="K27" s="71">
        <f t="shared" si="6"/>
        <v>8.5034013605442185E-3</v>
      </c>
      <c r="L27" s="97">
        <v>11.652700729927</v>
      </c>
      <c r="M27" s="56">
        <v>11.39</v>
      </c>
      <c r="N27" s="56">
        <v>11.494880294659309</v>
      </c>
      <c r="O27" s="71">
        <f t="shared" si="7"/>
        <v>8.6995251308934016E-3</v>
      </c>
      <c r="T27" s="53">
        <v>22</v>
      </c>
      <c r="U27" s="53" t="str">
        <f t="shared" si="0"/>
        <v>000776.SZ</v>
      </c>
      <c r="V27" s="53" t="str">
        <f t="shared" si="1"/>
        <v>广发证券</v>
      </c>
      <c r="W27" s="74">
        <f t="shared" si="2"/>
        <v>5.1880674448767837E-2</v>
      </c>
      <c r="Z27" s="53">
        <v>22</v>
      </c>
      <c r="AA27" s="53" t="str">
        <f t="shared" si="3"/>
        <v>000876.SZ</v>
      </c>
      <c r="AB27" s="53" t="str">
        <f t="shared" si="4"/>
        <v>新希望</v>
      </c>
      <c r="AC27" s="74">
        <f t="shared" si="5"/>
        <v>3.1773734523606809E-2</v>
      </c>
    </row>
    <row r="28" spans="2:29" x14ac:dyDescent="0.15">
      <c r="B28" s="73">
        <f>IFERROR(IF(AND(K28&lt;&gt;"",K28&gt;=$C$3),MAX($B$5:B27)+1,""),"")</f>
        <v>3</v>
      </c>
      <c r="C28" s="73">
        <f>IFERROR(IF(AND(O28&lt;&gt;"",O28&gt;=$C$3),MAX($C$5:C27)+1,""),"")</f>
        <v>2</v>
      </c>
      <c r="F28" s="40" t="s">
        <v>6761</v>
      </c>
      <c r="G28" s="40" t="s">
        <v>12882</v>
      </c>
      <c r="H28" s="56">
        <v>0.2</v>
      </c>
      <c r="I28" s="167" t="s">
        <v>5915</v>
      </c>
      <c r="J28" s="56">
        <v>7.38</v>
      </c>
      <c r="K28" s="71">
        <f t="shared" si="6"/>
        <v>2.7100271002710029E-2</v>
      </c>
      <c r="L28" s="97">
        <v>7.1543119266054997</v>
      </c>
      <c r="M28" s="56">
        <v>6.8</v>
      </c>
      <c r="N28" s="56">
        <v>7.0145110410094684</v>
      </c>
      <c r="O28" s="71">
        <f t="shared" si="7"/>
        <v>2.8512322360136698E-2</v>
      </c>
      <c r="T28" s="53">
        <v>23</v>
      </c>
      <c r="U28" s="53" t="str">
        <f t="shared" si="0"/>
        <v>000783.SZ</v>
      </c>
      <c r="V28" s="53" t="str">
        <f t="shared" si="1"/>
        <v>长江证券</v>
      </c>
      <c r="W28" s="74">
        <f t="shared" si="2"/>
        <v>3.4619188921859542E-2</v>
      </c>
      <c r="Z28" s="53">
        <v>23</v>
      </c>
      <c r="AA28" s="53" t="str">
        <f t="shared" si="3"/>
        <v>000895.SZ</v>
      </c>
      <c r="AB28" s="53" t="str">
        <f t="shared" si="4"/>
        <v>双汇发展</v>
      </c>
      <c r="AC28" s="74">
        <f t="shared" si="5"/>
        <v>4.6942463618727101E-2</v>
      </c>
    </row>
    <row r="29" spans="2:29" x14ac:dyDescent="0.15">
      <c r="B29" s="73" t="str">
        <f>IFERROR(IF(AND(K29&lt;&gt;"",K29&gt;=$C$3),MAX($B$5:B28)+1,""),"")</f>
        <v/>
      </c>
      <c r="C29" s="73" t="str">
        <f>IFERROR(IF(AND(O29&lt;&gt;"",O29&gt;=$C$3),MAX($C$5:C28)+1,""),"")</f>
        <v/>
      </c>
      <c r="F29" s="40" t="s">
        <v>6763</v>
      </c>
      <c r="G29" s="40" t="s">
        <v>6764</v>
      </c>
      <c r="H29" s="56">
        <v>0.3</v>
      </c>
      <c r="I29" s="167" t="s">
        <v>5924</v>
      </c>
      <c r="J29" s="56">
        <v>60.1</v>
      </c>
      <c r="K29" s="71">
        <f t="shared" si="6"/>
        <v>4.9916805324459234E-3</v>
      </c>
      <c r="L29" s="97">
        <v>59.802769535113804</v>
      </c>
      <c r="M29" s="56">
        <v>69.3</v>
      </c>
      <c r="N29" s="56">
        <v>69.64443339960232</v>
      </c>
      <c r="O29" s="71">
        <f t="shared" si="7"/>
        <v>4.3075948120458547E-3</v>
      </c>
      <c r="T29" s="53">
        <v>24</v>
      </c>
      <c r="U29" s="53" t="str">
        <f t="shared" si="0"/>
        <v>000828.SZ</v>
      </c>
      <c r="V29" s="53" t="str">
        <f t="shared" si="1"/>
        <v>东莞控股</v>
      </c>
      <c r="W29" s="74">
        <f t="shared" si="2"/>
        <v>3.0333670374115267E-2</v>
      </c>
      <c r="Z29" s="53">
        <v>24</v>
      </c>
      <c r="AA29" s="53" t="str">
        <f t="shared" si="3"/>
        <v>000899.SZ</v>
      </c>
      <c r="AB29" s="53" t="str">
        <f t="shared" si="4"/>
        <v>赣能股份</v>
      </c>
      <c r="AC29" s="74">
        <f t="shared" si="5"/>
        <v>4.3219771523649135E-2</v>
      </c>
    </row>
    <row r="30" spans="2:29" x14ac:dyDescent="0.15">
      <c r="B30" s="73" t="str">
        <f>IFERROR(IF(AND(K30&lt;&gt;"",K30&gt;=$C$3),MAX($B$5:B29)+1,""),"")</f>
        <v/>
      </c>
      <c r="C30" s="73" t="str">
        <f>IFERROR(IF(AND(O30&lt;&gt;"",O30&gt;=$C$3),MAX($C$5:C29)+1,""),"")</f>
        <v/>
      </c>
      <c r="F30" s="40" t="s">
        <v>6765</v>
      </c>
      <c r="G30" s="40" t="s">
        <v>6766</v>
      </c>
      <c r="H30" s="56" t="s">
        <v>5898</v>
      </c>
      <c r="I30" s="167" t="s">
        <v>5902</v>
      </c>
      <c r="J30" s="56">
        <v>11.44</v>
      </c>
      <c r="K30" s="71" t="str">
        <f t="shared" si="6"/>
        <v/>
      </c>
      <c r="L30" s="97">
        <v>11.44</v>
      </c>
      <c r="M30" s="56">
        <v>11.26</v>
      </c>
      <c r="N30" s="56">
        <v>11.259999999999998</v>
      </c>
      <c r="O30" s="71" t="str">
        <f t="shared" si="7"/>
        <v/>
      </c>
      <c r="T30" s="53">
        <v>25</v>
      </c>
      <c r="U30" s="53" t="str">
        <f t="shared" si="0"/>
        <v>000858.SZ</v>
      </c>
      <c r="V30" s="53" t="str">
        <f t="shared" si="1"/>
        <v>五粮液</v>
      </c>
      <c r="W30" s="74">
        <f t="shared" si="2"/>
        <v>2.8490028490028494E-2</v>
      </c>
      <c r="Z30" s="53">
        <v>25</v>
      </c>
      <c r="AA30" s="53" t="str">
        <f t="shared" si="3"/>
        <v>001696.SZ</v>
      </c>
      <c r="AB30" s="53" t="str">
        <f t="shared" si="4"/>
        <v>宗申动力</v>
      </c>
      <c r="AC30" s="74">
        <f t="shared" si="5"/>
        <v>3.4839749328558545E-2</v>
      </c>
    </row>
    <row r="31" spans="2:29" x14ac:dyDescent="0.15">
      <c r="B31" s="73" t="str">
        <f>IFERROR(IF(AND(K31&lt;&gt;"",K31&gt;=$C$3),MAX($B$5:B30)+1,""),"")</f>
        <v/>
      </c>
      <c r="C31" s="73" t="str">
        <f>IFERROR(IF(AND(O31&lt;&gt;"",O31&gt;=$C$3),MAX($C$5:C30)+1,""),"")</f>
        <v/>
      </c>
      <c r="F31" s="40" t="s">
        <v>6767</v>
      </c>
      <c r="G31" s="40" t="s">
        <v>6768</v>
      </c>
      <c r="H31" s="56">
        <v>0.15</v>
      </c>
      <c r="I31" s="167" t="s">
        <v>13686</v>
      </c>
      <c r="J31" s="56">
        <v>7.22</v>
      </c>
      <c r="K31" s="71">
        <f t="shared" si="6"/>
        <v>2.077562326869806E-2</v>
      </c>
      <c r="L31" s="97">
        <v>7.0691643454038999</v>
      </c>
      <c r="M31" s="56">
        <v>7.55</v>
      </c>
      <c r="N31" s="56">
        <v>7.7110953058321474</v>
      </c>
      <c r="O31" s="71">
        <f t="shared" si="7"/>
        <v>1.945248943902304E-2</v>
      </c>
      <c r="T31" s="53">
        <v>26</v>
      </c>
      <c r="U31" s="53" t="str">
        <f t="shared" si="0"/>
        <v>000876.SZ</v>
      </c>
      <c r="V31" s="53" t="str">
        <f t="shared" si="1"/>
        <v>新希望</v>
      </c>
      <c r="W31" s="74">
        <f t="shared" si="2"/>
        <v>3.2544378698224859E-2</v>
      </c>
      <c r="Z31" s="53">
        <v>26</v>
      </c>
      <c r="AA31" s="53" t="str">
        <f t="shared" si="3"/>
        <v>002003.SZ</v>
      </c>
      <c r="AB31" s="53" t="str">
        <f t="shared" si="4"/>
        <v>伟星股份</v>
      </c>
      <c r="AC31" s="74">
        <f t="shared" si="5"/>
        <v>3.3312475066270622E-2</v>
      </c>
    </row>
    <row r="32" spans="2:29" x14ac:dyDescent="0.15">
      <c r="B32" s="73" t="str">
        <f>IFERROR(IF(AND(K32&lt;&gt;"",K32&gt;=$C$3),MAX($B$5:B31)+1,""),"")</f>
        <v/>
      </c>
      <c r="C32" s="73" t="str">
        <f>IFERROR(IF(AND(O32&lt;&gt;"",O32&gt;=$C$3),MAX($C$5:C31)+1,""),"")</f>
        <v/>
      </c>
      <c r="F32" s="40" t="s">
        <v>6769</v>
      </c>
      <c r="G32" s="40" t="s">
        <v>6770</v>
      </c>
      <c r="H32" s="56">
        <v>0.04</v>
      </c>
      <c r="I32" s="167" t="s">
        <v>5924</v>
      </c>
      <c r="J32" s="56">
        <v>11.22</v>
      </c>
      <c r="K32" s="71">
        <f t="shared" si="6"/>
        <v>3.5650623885918001E-3</v>
      </c>
      <c r="L32" s="97">
        <v>11.1754761904762</v>
      </c>
      <c r="M32" s="56">
        <v>10.48</v>
      </c>
      <c r="N32" s="56">
        <v>10.521752988047801</v>
      </c>
      <c r="O32" s="71">
        <f t="shared" si="7"/>
        <v>3.8016478856173542E-3</v>
      </c>
      <c r="T32" s="53">
        <v>27</v>
      </c>
      <c r="U32" s="53" t="str">
        <f t="shared" si="0"/>
        <v>000895.SZ</v>
      </c>
      <c r="V32" s="53" t="str">
        <f t="shared" si="1"/>
        <v>双汇发展</v>
      </c>
      <c r="W32" s="74">
        <f t="shared" si="2"/>
        <v>5.9185606060606057E-2</v>
      </c>
      <c r="Z32" s="53">
        <v>27</v>
      </c>
      <c r="AA32" s="53" t="str">
        <f t="shared" si="3"/>
        <v>002083.SZ</v>
      </c>
      <c r="AB32" s="53" t="str">
        <f t="shared" si="4"/>
        <v>孚日股份</v>
      </c>
      <c r="AC32" s="74">
        <f t="shared" si="5"/>
        <v>3.0705229793977822E-2</v>
      </c>
    </row>
    <row r="33" spans="2:29" x14ac:dyDescent="0.15">
      <c r="B33" s="73" t="str">
        <f>IFERROR(IF(AND(K33&lt;&gt;"",K33&gt;=$C$3),MAX($B$5:B32)+1,""),"")</f>
        <v/>
      </c>
      <c r="C33" s="73" t="str">
        <f>IFERROR(IF(AND(O33&lt;&gt;"",O33&gt;=$C$3),MAX($C$5:C32)+1,""),"")</f>
        <v/>
      </c>
      <c r="F33" s="40" t="s">
        <v>6771</v>
      </c>
      <c r="G33" s="40" t="s">
        <v>6772</v>
      </c>
      <c r="H33" s="56">
        <v>0.02</v>
      </c>
      <c r="I33" s="167" t="s">
        <v>13686</v>
      </c>
      <c r="J33" s="56">
        <v>19.52</v>
      </c>
      <c r="K33" s="71">
        <f t="shared" si="6"/>
        <v>1.0245901639344263E-3</v>
      </c>
      <c r="L33" s="97">
        <v>16.244306987399799</v>
      </c>
      <c r="M33" s="56">
        <v>14.78</v>
      </c>
      <c r="N33" s="56">
        <v>17.760412938747386</v>
      </c>
      <c r="O33" s="71">
        <f t="shared" si="7"/>
        <v>1.126099943113742E-3</v>
      </c>
      <c r="T33" s="53">
        <v>28</v>
      </c>
      <c r="U33" s="53" t="str">
        <f t="shared" si="0"/>
        <v>000899.SZ</v>
      </c>
      <c r="V33" s="53" t="str">
        <f t="shared" si="1"/>
        <v>赣能股份</v>
      </c>
      <c r="W33" s="74">
        <f t="shared" si="2"/>
        <v>4.7562425683709872E-2</v>
      </c>
      <c r="Z33" s="53">
        <v>28</v>
      </c>
      <c r="AA33" s="53" t="str">
        <f t="shared" si="3"/>
        <v>002142.SZ</v>
      </c>
      <c r="AB33" s="53" t="str">
        <f t="shared" si="4"/>
        <v>宁波银行</v>
      </c>
      <c r="AC33" s="74">
        <f t="shared" si="5"/>
        <v>2.5559263755972911E-2</v>
      </c>
    </row>
    <row r="34" spans="2:29" x14ac:dyDescent="0.15">
      <c r="B34" s="73" t="str">
        <f>IFERROR(IF(AND(K34&lt;&gt;"",K34&gt;=$C$3),MAX($B$5:B33)+1,""),"")</f>
        <v/>
      </c>
      <c r="C34" s="73" t="str">
        <f>IFERROR(IF(AND(O34&lt;&gt;"",O34&gt;=$C$3),MAX($C$5:C33)+1,""),"")</f>
        <v/>
      </c>
      <c r="F34" s="40" t="s">
        <v>6773</v>
      </c>
      <c r="G34" s="40" t="s">
        <v>6774</v>
      </c>
      <c r="H34" s="56" t="s">
        <v>5898</v>
      </c>
      <c r="I34" s="167" t="s">
        <v>5901</v>
      </c>
      <c r="J34" s="56">
        <v>10.38</v>
      </c>
      <c r="K34" s="71" t="str">
        <f t="shared" si="6"/>
        <v/>
      </c>
      <c r="L34" s="97">
        <v>10.38</v>
      </c>
      <c r="M34" s="56">
        <v>10.38</v>
      </c>
      <c r="N34" s="56">
        <v>10.38</v>
      </c>
      <c r="O34" s="71" t="str">
        <f t="shared" si="7"/>
        <v/>
      </c>
      <c r="T34" s="53">
        <v>29</v>
      </c>
      <c r="U34" s="53" t="str">
        <f t="shared" si="0"/>
        <v>001696.SZ</v>
      </c>
      <c r="V34" s="53" t="str">
        <f t="shared" si="1"/>
        <v>宗申动力</v>
      </c>
      <c r="W34" s="74">
        <f t="shared" si="2"/>
        <v>3.4449760765550237E-2</v>
      </c>
      <c r="Z34" s="53">
        <v>29</v>
      </c>
      <c r="AA34" s="53" t="str">
        <f t="shared" si="3"/>
        <v>002146.SZ</v>
      </c>
      <c r="AB34" s="53" t="str">
        <f t="shared" si="4"/>
        <v>荣盛发展</v>
      </c>
      <c r="AC34" s="74">
        <f t="shared" si="5"/>
        <v>2.9701024185243941E-2</v>
      </c>
    </row>
    <row r="35" spans="2:29" x14ac:dyDescent="0.15">
      <c r="B35" s="73" t="str">
        <f>IFERROR(IF(AND(K35&lt;&gt;"",K35&gt;=$C$3),MAX($B$5:B34)+1,""),"")</f>
        <v/>
      </c>
      <c r="C35" s="73" t="str">
        <f>IFERROR(IF(AND(O35&lt;&gt;"",O35&gt;=$C$3),MAX($C$5:C34)+1,""),"")</f>
        <v/>
      </c>
      <c r="F35" s="40" t="s">
        <v>6775</v>
      </c>
      <c r="G35" s="40" t="s">
        <v>6776</v>
      </c>
      <c r="H35" s="56" t="s">
        <v>5898</v>
      </c>
      <c r="I35" s="167" t="s">
        <v>5927</v>
      </c>
      <c r="J35" s="56">
        <v>27.95</v>
      </c>
      <c r="K35" s="71" t="str">
        <f t="shared" si="6"/>
        <v/>
      </c>
      <c r="L35" s="97">
        <v>27.95</v>
      </c>
      <c r="M35" s="56">
        <v>28.9</v>
      </c>
      <c r="N35" s="56">
        <v>28.900000000000002</v>
      </c>
      <c r="O35" s="71" t="str">
        <f t="shared" si="7"/>
        <v/>
      </c>
      <c r="T35" s="53">
        <v>30</v>
      </c>
      <c r="U35" s="53" t="str">
        <f t="shared" si="0"/>
        <v>002003.SZ</v>
      </c>
      <c r="V35" s="53" t="str">
        <f t="shared" si="1"/>
        <v>伟星股份</v>
      </c>
      <c r="W35" s="74">
        <f t="shared" si="2"/>
        <v>3.7622272385252072E-2</v>
      </c>
      <c r="Z35" s="53">
        <v>30</v>
      </c>
      <c r="AA35" s="53" t="str">
        <f t="shared" si="3"/>
        <v>002202.SZ</v>
      </c>
      <c r="AB35" s="53" t="str">
        <f t="shared" si="4"/>
        <v>金风科技</v>
      </c>
      <c r="AC35" s="74">
        <f t="shared" si="5"/>
        <v>2.9347701478849113E-2</v>
      </c>
    </row>
    <row r="36" spans="2:29" x14ac:dyDescent="0.15">
      <c r="B36" s="73" t="str">
        <f>IFERROR(IF(AND(K36&lt;&gt;"",K36&gt;=$C$3),MAX($B$5:B35)+1,""),"")</f>
        <v/>
      </c>
      <c r="C36" s="73" t="str">
        <f>IFERROR(IF(AND(O36&lt;&gt;"",O36&gt;=$C$3),MAX($C$5:C35)+1,""),"")</f>
        <v/>
      </c>
      <c r="F36" s="40" t="s">
        <v>6777</v>
      </c>
      <c r="G36" s="40" t="s">
        <v>6778</v>
      </c>
      <c r="H36" s="56" t="s">
        <v>5898</v>
      </c>
      <c r="I36" s="167" t="s">
        <v>5911</v>
      </c>
      <c r="J36" s="56">
        <v>12.95</v>
      </c>
      <c r="K36" s="71" t="str">
        <f t="shared" si="6"/>
        <v/>
      </c>
      <c r="L36" s="97">
        <v>6.4749999999999996</v>
      </c>
      <c r="M36" s="56">
        <v>6.65</v>
      </c>
      <c r="N36" s="56">
        <v>13.300000000000002</v>
      </c>
      <c r="O36" s="71" t="str">
        <f t="shared" si="7"/>
        <v/>
      </c>
      <c r="T36" s="53">
        <v>31</v>
      </c>
      <c r="U36" s="53" t="str">
        <f t="shared" si="0"/>
        <v>002039.SZ</v>
      </c>
      <c r="V36" s="53" t="str">
        <f t="shared" si="1"/>
        <v>黔源电力</v>
      </c>
      <c r="W36" s="74">
        <f t="shared" si="2"/>
        <v>2.7442371020856202E-2</v>
      </c>
      <c r="Z36" s="53">
        <v>31</v>
      </c>
      <c r="AA36" s="53" t="str">
        <f t="shared" si="3"/>
        <v>002242.SZ</v>
      </c>
      <c r="AB36" s="53" t="str">
        <f t="shared" si="4"/>
        <v>九阳股份</v>
      </c>
      <c r="AC36" s="74">
        <f t="shared" si="5"/>
        <v>3.3393420770914929E-2</v>
      </c>
    </row>
    <row r="37" spans="2:29" x14ac:dyDescent="0.15">
      <c r="B37" s="73" t="str">
        <f>IFERROR(IF(AND(K37&lt;&gt;"",K37&gt;=$C$3),MAX($B$5:B36)+1,""),"")</f>
        <v/>
      </c>
      <c r="C37" s="73" t="str">
        <f>IFERROR(IF(AND(O37&lt;&gt;"",O37&gt;=$C$3),MAX($C$5:C36)+1,""),"")</f>
        <v/>
      </c>
      <c r="F37" s="40" t="s">
        <v>6779</v>
      </c>
      <c r="G37" s="40" t="s">
        <v>12883</v>
      </c>
      <c r="H37" s="56" t="s">
        <v>5898</v>
      </c>
      <c r="I37" s="167" t="s">
        <v>5901</v>
      </c>
      <c r="J37" s="56">
        <v>8.4600000000000009</v>
      </c>
      <c r="K37" s="71" t="str">
        <f t="shared" si="6"/>
        <v/>
      </c>
      <c r="L37" s="97">
        <v>8.4600000000000009</v>
      </c>
      <c r="M37" s="56">
        <v>8.3800000000000008</v>
      </c>
      <c r="N37" s="56">
        <v>8.3800000000000008</v>
      </c>
      <c r="O37" s="71" t="str">
        <f t="shared" si="7"/>
        <v/>
      </c>
      <c r="T37" s="53">
        <v>32</v>
      </c>
      <c r="U37" s="53" t="str">
        <f t="shared" si="0"/>
        <v>002083.SZ</v>
      </c>
      <c r="V37" s="53" t="str">
        <f t="shared" si="1"/>
        <v>孚日股份</v>
      </c>
      <c r="W37" s="74">
        <f t="shared" si="2"/>
        <v>3.1695721077654518E-2</v>
      </c>
      <c r="Z37" s="53">
        <v>32</v>
      </c>
      <c r="AA37" s="53" t="str">
        <f t="shared" si="3"/>
        <v>002372.SZ</v>
      </c>
      <c r="AB37" s="53" t="str">
        <f t="shared" si="4"/>
        <v>伟星新材</v>
      </c>
      <c r="AC37" s="74">
        <f t="shared" si="5"/>
        <v>2.8103000502510297E-2</v>
      </c>
    </row>
    <row r="38" spans="2:29" x14ac:dyDescent="0.15">
      <c r="B38" s="73" t="str">
        <f>IFERROR(IF(AND(K38&lt;&gt;"",K38&gt;=$C$3),MAX($B$5:B37)+1,""),"")</f>
        <v/>
      </c>
      <c r="C38" s="73" t="str">
        <f>IFERROR(IF(AND(O38&lt;&gt;"",O38&gt;=$C$3),MAX($C$5:C37)+1,""),"")</f>
        <v/>
      </c>
      <c r="F38" s="40" t="s">
        <v>12884</v>
      </c>
      <c r="G38" s="40" t="s">
        <v>12885</v>
      </c>
      <c r="H38" s="56" t="s">
        <v>5898</v>
      </c>
      <c r="I38" s="167" t="s">
        <v>5930</v>
      </c>
      <c r="J38" s="56">
        <v>10.11</v>
      </c>
      <c r="K38" s="71" t="str">
        <f t="shared" si="6"/>
        <v/>
      </c>
      <c r="L38" s="97">
        <v>10.11</v>
      </c>
      <c r="M38" s="56">
        <v>12.49</v>
      </c>
      <c r="N38" s="56">
        <v>12.49</v>
      </c>
      <c r="O38" s="71" t="str">
        <f t="shared" si="7"/>
        <v/>
      </c>
      <c r="T38" s="53">
        <v>33</v>
      </c>
      <c r="U38" s="53" t="str">
        <f t="shared" ref="U38:U69" si="8">IFERROR(VLOOKUP(T38,B:K,5,),"")</f>
        <v>002091.SZ</v>
      </c>
      <c r="V38" s="53" t="str">
        <f t="shared" ref="V38:V69" si="9">IFERROR(VLOOKUP(T38,B:K,6,),"")</f>
        <v>江苏国泰</v>
      </c>
      <c r="W38" s="74">
        <f t="shared" ref="W38:W69" si="10">IFERROR(VLOOKUP(T38,B:K,10),"")</f>
        <v>3.1665611146295125E-2</v>
      </c>
      <c r="Z38" s="53">
        <v>33</v>
      </c>
      <c r="AA38" s="53" t="str">
        <f t="shared" ref="AA38:AA69" si="11">IFERROR(VLOOKUP(Z38,C:O,4,),"")</f>
        <v>002419.SZ</v>
      </c>
      <c r="AB38" s="53" t="str">
        <f t="shared" ref="AB38:AB69" si="12">IFERROR(VLOOKUP(Z38,C:O,5,),"")</f>
        <v>天虹商场</v>
      </c>
      <c r="AC38" s="74">
        <f t="shared" ref="AC38:AC69" si="13">IFERROR(VLOOKUP(Z38,C:O,13,),"")</f>
        <v>4.1659101740689423E-2</v>
      </c>
    </row>
    <row r="39" spans="2:29" x14ac:dyDescent="0.15">
      <c r="B39" s="73" t="str">
        <f>IFERROR(IF(AND(K39&lt;&gt;"",K39&gt;=$C$3),MAX($B$5:B38)+1,""),"")</f>
        <v/>
      </c>
      <c r="C39" s="73" t="str">
        <f>IFERROR(IF(AND(O39&lt;&gt;"",O39&gt;=$C$3),MAX($C$5:C38)+1,""),"")</f>
        <v/>
      </c>
      <c r="F39" s="40" t="s">
        <v>6783</v>
      </c>
      <c r="G39" s="40" t="s">
        <v>6784</v>
      </c>
      <c r="H39" s="56" t="s">
        <v>5898</v>
      </c>
      <c r="I39" s="167" t="s">
        <v>13686</v>
      </c>
      <c r="J39" s="56">
        <v>56.9</v>
      </c>
      <c r="K39" s="71" t="str">
        <f t="shared" si="6"/>
        <v/>
      </c>
      <c r="L39" s="97">
        <v>56.9</v>
      </c>
      <c r="M39" s="56">
        <v>47.68</v>
      </c>
      <c r="N39" s="56">
        <v>47.68</v>
      </c>
      <c r="O39" s="71" t="str">
        <f t="shared" si="7"/>
        <v/>
      </c>
      <c r="T39" s="53">
        <v>34</v>
      </c>
      <c r="U39" s="53" t="str">
        <f t="shared" si="8"/>
        <v>002142.SZ</v>
      </c>
      <c r="V39" s="53" t="str">
        <f t="shared" si="9"/>
        <v>宁波银行</v>
      </c>
      <c r="W39" s="74">
        <f t="shared" si="10"/>
        <v>3.272727272727273E-2</v>
      </c>
      <c r="Z39" s="53">
        <v>34</v>
      </c>
      <c r="AA39" s="53" t="str">
        <f t="shared" si="11"/>
        <v>002557.SZ</v>
      </c>
      <c r="AB39" s="53" t="str">
        <f t="shared" si="12"/>
        <v>洽洽食品</v>
      </c>
      <c r="AC39" s="74">
        <f t="shared" si="13"/>
        <v>2.5973305598890668E-2</v>
      </c>
    </row>
    <row r="40" spans="2:29" x14ac:dyDescent="0.15">
      <c r="B40" s="73" t="str">
        <f>IFERROR(IF(AND(K40&lt;&gt;"",K40&gt;=$C$3),MAX($B$5:B39)+1,""),"")</f>
        <v/>
      </c>
      <c r="C40" s="73" t="str">
        <f>IFERROR(IF(AND(O40&lt;&gt;"",O40&gt;=$C$3),MAX($C$5:C39)+1,""),"")</f>
        <v/>
      </c>
      <c r="F40" s="40" t="s">
        <v>6785</v>
      </c>
      <c r="G40" s="40" t="s">
        <v>6786</v>
      </c>
      <c r="H40" s="56">
        <v>0.22</v>
      </c>
      <c r="I40" s="167" t="s">
        <v>5932</v>
      </c>
      <c r="J40" s="56">
        <v>15.01</v>
      </c>
      <c r="K40" s="71">
        <f t="shared" si="6"/>
        <v>1.4656895403064625E-2</v>
      </c>
      <c r="L40" s="97">
        <v>14.7774507042254</v>
      </c>
      <c r="M40" s="56">
        <v>14.19</v>
      </c>
      <c r="N40" s="56">
        <v>14.413304721029995</v>
      </c>
      <c r="O40" s="71">
        <f t="shared" si="7"/>
        <v>1.5263675073698054E-2</v>
      </c>
      <c r="T40" s="53">
        <v>35</v>
      </c>
      <c r="U40" s="53" t="str">
        <f t="shared" si="8"/>
        <v>002146.SZ</v>
      </c>
      <c r="V40" s="53" t="str">
        <f t="shared" si="9"/>
        <v>荣盛发展</v>
      </c>
      <c r="W40" s="74">
        <f t="shared" si="10"/>
        <v>3.5310734463276837E-2</v>
      </c>
      <c r="Z40" s="53">
        <v>35</v>
      </c>
      <c r="AA40" s="53" t="str">
        <f t="shared" si="11"/>
        <v>002561.SZ</v>
      </c>
      <c r="AB40" s="53" t="str">
        <f t="shared" si="12"/>
        <v>徐家汇</v>
      </c>
      <c r="AC40" s="74">
        <f t="shared" si="13"/>
        <v>2.5759438103599704E-2</v>
      </c>
    </row>
    <row r="41" spans="2:29" x14ac:dyDescent="0.15">
      <c r="B41" s="73" t="str">
        <f>IFERROR(IF(AND(K41&lt;&gt;"",K41&gt;=$C$3),MAX($B$5:B40)+1,""),"")</f>
        <v/>
      </c>
      <c r="C41" s="73" t="str">
        <f>IFERROR(IF(AND(O41&lt;&gt;"",O41&gt;=$C$3),MAX($C$5:C40)+1,""),"")</f>
        <v/>
      </c>
      <c r="F41" s="40" t="s">
        <v>6787</v>
      </c>
      <c r="G41" s="40" t="s">
        <v>6788</v>
      </c>
      <c r="H41" s="56">
        <v>0.01</v>
      </c>
      <c r="I41" s="167" t="s">
        <v>5932</v>
      </c>
      <c r="J41" s="56">
        <v>11.17</v>
      </c>
      <c r="K41" s="71">
        <f t="shared" si="6"/>
        <v>8.9525514771709937E-4</v>
      </c>
      <c r="L41" s="97">
        <v>11.160621326616299</v>
      </c>
      <c r="M41" s="56">
        <v>14.26</v>
      </c>
      <c r="N41" s="56">
        <v>14.271983193277297</v>
      </c>
      <c r="O41" s="71">
        <f t="shared" si="7"/>
        <v>7.006734708537507E-4</v>
      </c>
      <c r="T41" s="53">
        <v>36</v>
      </c>
      <c r="U41" s="53" t="str">
        <f t="shared" si="8"/>
        <v>002202.SZ</v>
      </c>
      <c r="V41" s="53" t="str">
        <f t="shared" si="9"/>
        <v>金风科技</v>
      </c>
      <c r="W41" s="74">
        <f t="shared" si="10"/>
        <v>2.900302114803625E-2</v>
      </c>
      <c r="Z41" s="53">
        <v>36</v>
      </c>
      <c r="AA41" s="53" t="str">
        <f t="shared" si="11"/>
        <v>002736.SZ</v>
      </c>
      <c r="AB41" s="53" t="str">
        <f t="shared" si="12"/>
        <v>国信证券</v>
      </c>
      <c r="AC41" s="74">
        <f t="shared" si="13"/>
        <v>3.4020356638137628E-2</v>
      </c>
    </row>
    <row r="42" spans="2:29" x14ac:dyDescent="0.15">
      <c r="B42" s="73" t="str">
        <f>IFERROR(IF(AND(K42&lt;&gt;"",K42&gt;=$C$3),MAX($B$5:B41)+1,""),"")</f>
        <v/>
      </c>
      <c r="C42" s="73" t="str">
        <f>IFERROR(IF(AND(O42&lt;&gt;"",O42&gt;=$C$3),MAX($C$5:C41)+1,""),"")</f>
        <v/>
      </c>
      <c r="F42" s="40" t="s">
        <v>6789</v>
      </c>
      <c r="G42" s="40" t="s">
        <v>6790</v>
      </c>
      <c r="H42" s="56">
        <v>0.20007169999999999</v>
      </c>
      <c r="I42" s="167" t="s">
        <v>5932</v>
      </c>
      <c r="J42" s="56">
        <v>15.84</v>
      </c>
      <c r="K42" s="71">
        <f t="shared" si="6"/>
        <v>1.2630789141414141E-2</v>
      </c>
      <c r="L42" s="97">
        <v>15.642123672704599</v>
      </c>
      <c r="M42" s="56">
        <v>19</v>
      </c>
      <c r="N42" s="56">
        <v>19.240354206198557</v>
      </c>
      <c r="O42" s="71">
        <f t="shared" si="7"/>
        <v>1.0398545570202861E-2</v>
      </c>
      <c r="T42" s="53">
        <v>37</v>
      </c>
      <c r="U42" s="53" t="str">
        <f t="shared" si="8"/>
        <v>002206.SZ</v>
      </c>
      <c r="V42" s="53" t="str">
        <f t="shared" si="9"/>
        <v>海利得</v>
      </c>
      <c r="W42" s="74">
        <f t="shared" si="10"/>
        <v>2.8150134048257371E-2</v>
      </c>
      <c r="Z42" s="53">
        <v>37</v>
      </c>
      <c r="AA42" s="53" t="str">
        <f t="shared" si="11"/>
        <v>300158.SZ</v>
      </c>
      <c r="AB42" s="53" t="str">
        <f t="shared" si="12"/>
        <v>振东制药</v>
      </c>
      <c r="AC42" s="74">
        <f t="shared" si="13"/>
        <v>3.1167616064535573E-2</v>
      </c>
    </row>
    <row r="43" spans="2:29" x14ac:dyDescent="0.15">
      <c r="B43" s="73" t="str">
        <f>IFERROR(IF(AND(K43&lt;&gt;"",K43&gt;=$C$3),MAX($B$5:B42)+1,""),"")</f>
        <v/>
      </c>
      <c r="C43" s="73" t="str">
        <f>IFERROR(IF(AND(O43&lt;&gt;"",O43&gt;=$C$3),MAX($C$5:C42)+1,""),"")</f>
        <v/>
      </c>
      <c r="F43" s="40" t="s">
        <v>6791</v>
      </c>
      <c r="G43" s="40" t="s">
        <v>6792</v>
      </c>
      <c r="H43" s="56">
        <v>0.05</v>
      </c>
      <c r="I43" s="167" t="s">
        <v>13670</v>
      </c>
      <c r="J43" s="56">
        <v>9.3800000000000008</v>
      </c>
      <c r="K43" s="71">
        <f t="shared" si="6"/>
        <v>5.3304904051172707E-3</v>
      </c>
      <c r="L43" s="97">
        <v>9.3177158034528595</v>
      </c>
      <c r="M43" s="56">
        <v>8.56</v>
      </c>
      <c r="N43" s="56">
        <v>8.6172192513368966</v>
      </c>
      <c r="O43" s="71">
        <f t="shared" si="7"/>
        <v>5.8023358280274552E-3</v>
      </c>
      <c r="T43" s="53">
        <v>38</v>
      </c>
      <c r="U43" s="53" t="str">
        <f t="shared" si="8"/>
        <v>002242.SZ</v>
      </c>
      <c r="V43" s="53" t="str">
        <f t="shared" si="9"/>
        <v>九阳股份</v>
      </c>
      <c r="W43" s="74">
        <f t="shared" si="10"/>
        <v>4.0299366724237187E-2</v>
      </c>
      <c r="Z43" s="53">
        <v>38</v>
      </c>
      <c r="AA43" s="53" t="str">
        <f t="shared" si="11"/>
        <v>600000.SH</v>
      </c>
      <c r="AB43" s="53" t="str">
        <f t="shared" si="12"/>
        <v>浦发银行</v>
      </c>
      <c r="AC43" s="74">
        <f t="shared" si="13"/>
        <v>2.7801656687636116E-2</v>
      </c>
    </row>
    <row r="44" spans="2:29" x14ac:dyDescent="0.15">
      <c r="B44" s="73" t="str">
        <f>IFERROR(IF(AND(K44&lt;&gt;"",K44&gt;=$C$3),MAX($B$5:B43)+1,""),"")</f>
        <v/>
      </c>
      <c r="C44" s="73" t="str">
        <f>IFERROR(IF(AND(O44&lt;&gt;"",O44&gt;=$C$3),MAX($C$5:C43)+1,""),"")</f>
        <v/>
      </c>
      <c r="F44" s="40" t="s">
        <v>12886</v>
      </c>
      <c r="G44" s="40" t="s">
        <v>6794</v>
      </c>
      <c r="H44" s="56" t="s">
        <v>5898</v>
      </c>
      <c r="I44" s="167" t="s">
        <v>5909</v>
      </c>
      <c r="J44" s="56">
        <v>12.72</v>
      </c>
      <c r="K44" s="71" t="str">
        <f t="shared" si="6"/>
        <v/>
      </c>
      <c r="L44" s="97">
        <v>12.72</v>
      </c>
      <c r="M44" s="56">
        <v>13.31</v>
      </c>
      <c r="N44" s="56">
        <v>13.31</v>
      </c>
      <c r="O44" s="71" t="str">
        <f t="shared" si="7"/>
        <v/>
      </c>
      <c r="T44" s="53">
        <v>39</v>
      </c>
      <c r="U44" s="53" t="str">
        <f t="shared" si="8"/>
        <v>002304.SZ</v>
      </c>
      <c r="V44" s="53" t="str">
        <f t="shared" si="9"/>
        <v>洋河股份</v>
      </c>
      <c r="W44" s="74">
        <f t="shared" si="10"/>
        <v>2.6650873556411013E-2</v>
      </c>
      <c r="Z44" s="53">
        <v>39</v>
      </c>
      <c r="AA44" s="53" t="str">
        <f t="shared" si="11"/>
        <v>600011.SH</v>
      </c>
      <c r="AB44" s="53" t="str">
        <f t="shared" si="12"/>
        <v>华能国际</v>
      </c>
      <c r="AC44" s="74">
        <f t="shared" si="13"/>
        <v>6.0906226423467831E-2</v>
      </c>
    </row>
    <row r="45" spans="2:29" x14ac:dyDescent="0.15">
      <c r="B45" s="73" t="str">
        <f>IFERROR(IF(AND(K45&lt;&gt;"",K45&gt;=$C$3),MAX($B$5:B44)+1,""),"")</f>
        <v/>
      </c>
      <c r="C45" s="73" t="str">
        <f>IFERROR(IF(AND(O45&lt;&gt;"",O45&gt;=$C$3),MAX($C$5:C44)+1,""),"")</f>
        <v/>
      </c>
      <c r="F45" s="40" t="s">
        <v>6795</v>
      </c>
      <c r="G45" s="40" t="s">
        <v>12887</v>
      </c>
      <c r="H45" s="56">
        <v>0.15</v>
      </c>
      <c r="I45" s="167" t="s">
        <v>5909</v>
      </c>
      <c r="J45" s="56">
        <v>10.81</v>
      </c>
      <c r="K45" s="71">
        <f t="shared" si="6"/>
        <v>1.3876040703052728E-2</v>
      </c>
      <c r="L45" s="97">
        <v>10.6403870292887</v>
      </c>
      <c r="M45" s="56">
        <v>10.32</v>
      </c>
      <c r="N45" s="56">
        <v>10.484505844845913</v>
      </c>
      <c r="O45" s="71">
        <f t="shared" si="7"/>
        <v>1.4306825921961655E-2</v>
      </c>
      <c r="T45" s="53">
        <v>40</v>
      </c>
      <c r="U45" s="53" t="str">
        <f t="shared" si="8"/>
        <v>002314.SZ</v>
      </c>
      <c r="V45" s="53" t="str">
        <f t="shared" si="9"/>
        <v>南山控股</v>
      </c>
      <c r="W45" s="74">
        <f t="shared" si="10"/>
        <v>2.6780626780626784E-2</v>
      </c>
      <c r="Z45" s="53">
        <v>40</v>
      </c>
      <c r="AA45" s="53" t="str">
        <f t="shared" si="11"/>
        <v>600015.SH</v>
      </c>
      <c r="AB45" s="53" t="str">
        <f t="shared" si="12"/>
        <v>华夏银行</v>
      </c>
      <c r="AC45" s="74">
        <f t="shared" si="13"/>
        <v>3.2829088539618703E-2</v>
      </c>
    </row>
    <row r="46" spans="2:29" x14ac:dyDescent="0.15">
      <c r="B46" s="73" t="str">
        <f>IFERROR(IF(AND(K46&lt;&gt;"",K46&gt;=$C$3),MAX($B$5:B45)+1,""),"")</f>
        <v/>
      </c>
      <c r="C46" s="73" t="str">
        <f>IFERROR(IF(AND(O46&lt;&gt;"",O46&gt;=$C$3),MAX($C$5:C45)+1,""),"")</f>
        <v/>
      </c>
      <c r="F46" s="40" t="s">
        <v>6797</v>
      </c>
      <c r="G46" s="40" t="s">
        <v>6798</v>
      </c>
      <c r="H46" s="56">
        <v>0.1066</v>
      </c>
      <c r="I46" s="167" t="s">
        <v>5916</v>
      </c>
      <c r="J46" s="56">
        <v>31.42</v>
      </c>
      <c r="K46" s="71">
        <f t="shared" si="6"/>
        <v>3.3927434754933163E-3</v>
      </c>
      <c r="L46" s="97">
        <v>31.42</v>
      </c>
      <c r="M46" s="56">
        <v>33.64</v>
      </c>
      <c r="N46" s="56">
        <v>33.64</v>
      </c>
      <c r="O46" s="71">
        <f t="shared" si="7"/>
        <v>3.16884661117717E-3</v>
      </c>
      <c r="T46" s="53">
        <v>41</v>
      </c>
      <c r="U46" s="53" t="str">
        <f t="shared" si="8"/>
        <v>002372.SZ</v>
      </c>
      <c r="V46" s="53" t="str">
        <f t="shared" si="9"/>
        <v>伟星新材</v>
      </c>
      <c r="W46" s="74">
        <f t="shared" si="10"/>
        <v>3.2967032967032968E-2</v>
      </c>
      <c r="Z46" s="53">
        <v>41</v>
      </c>
      <c r="AA46" s="53" t="str">
        <f t="shared" si="11"/>
        <v>600018.SH</v>
      </c>
      <c r="AB46" s="53" t="str">
        <f t="shared" si="12"/>
        <v>上港集团</v>
      </c>
      <c r="AC46" s="74">
        <f t="shared" si="13"/>
        <v>2.8456700188337306E-2</v>
      </c>
    </row>
    <row r="47" spans="2:29" x14ac:dyDescent="0.15">
      <c r="B47" s="73" t="str">
        <f>IFERROR(IF(AND(K47&lt;&gt;"",K47&gt;=$C$3),MAX($B$5:B46)+1,""),"")</f>
        <v/>
      </c>
      <c r="C47" s="73" t="str">
        <f>IFERROR(IF(AND(O47&lt;&gt;"",O47&gt;=$C$3),MAX($C$5:C46)+1,""),"")</f>
        <v/>
      </c>
      <c r="F47" s="40" t="s">
        <v>6799</v>
      </c>
      <c r="G47" s="40" t="s">
        <v>6800</v>
      </c>
      <c r="H47" s="56">
        <v>0.15</v>
      </c>
      <c r="I47" s="167" t="s">
        <v>5936</v>
      </c>
      <c r="J47" s="56">
        <v>37.24</v>
      </c>
      <c r="K47" s="71">
        <f t="shared" si="6"/>
        <v>4.0279269602577867E-3</v>
      </c>
      <c r="L47" s="97">
        <v>37.0877099236641</v>
      </c>
      <c r="M47" s="56">
        <v>37.130000000000003</v>
      </c>
      <c r="N47" s="56">
        <v>37.282463728442401</v>
      </c>
      <c r="O47" s="71">
        <f t="shared" si="7"/>
        <v>4.0233392592444626E-3</v>
      </c>
      <c r="T47" s="53">
        <v>42</v>
      </c>
      <c r="U47" s="53" t="str">
        <f t="shared" si="8"/>
        <v>002419.SZ</v>
      </c>
      <c r="V47" s="53" t="str">
        <f t="shared" si="9"/>
        <v>天虹商场</v>
      </c>
      <c r="W47" s="74">
        <f t="shared" si="10"/>
        <v>4.3512658227848104E-2</v>
      </c>
      <c r="Z47" s="53">
        <v>42</v>
      </c>
      <c r="AA47" s="53" t="str">
        <f t="shared" si="11"/>
        <v>600020.SH</v>
      </c>
      <c r="AB47" s="53" t="str">
        <f t="shared" si="12"/>
        <v>中原高速</v>
      </c>
      <c r="AC47" s="74">
        <f t="shared" si="13"/>
        <v>3.3590913322781836E-2</v>
      </c>
    </row>
    <row r="48" spans="2:29" x14ac:dyDescent="0.15">
      <c r="B48" s="73" t="str">
        <f>IFERROR(IF(AND(K48&lt;&gt;"",K48&gt;=$C$3),MAX($B$5:B47)+1,""),"")</f>
        <v/>
      </c>
      <c r="C48" s="73" t="str">
        <f>IFERROR(IF(AND(O48&lt;&gt;"",O48&gt;=$C$3),MAX($C$5:C47)+1,""),"")</f>
        <v/>
      </c>
      <c r="F48" s="40" t="s">
        <v>6801</v>
      </c>
      <c r="G48" s="40" t="s">
        <v>6802</v>
      </c>
      <c r="H48" s="56">
        <v>0.06</v>
      </c>
      <c r="I48" s="167" t="s">
        <v>13675</v>
      </c>
      <c r="J48" s="56">
        <v>17.28</v>
      </c>
      <c r="K48" s="71">
        <f t="shared" si="6"/>
        <v>3.472222222222222E-3</v>
      </c>
      <c r="L48" s="97">
        <v>17.226140259740301</v>
      </c>
      <c r="M48" s="56">
        <v>18.72</v>
      </c>
      <c r="N48" s="56">
        <v>18.778530484627364</v>
      </c>
      <c r="O48" s="71">
        <f t="shared" si="7"/>
        <v>3.1951381951382031E-3</v>
      </c>
      <c r="T48" s="53">
        <v>43</v>
      </c>
      <c r="U48" s="53" t="str">
        <f t="shared" si="8"/>
        <v>002557.SZ</v>
      </c>
      <c r="V48" s="53" t="str">
        <f t="shared" si="9"/>
        <v>洽洽食品</v>
      </c>
      <c r="W48" s="74">
        <f t="shared" si="10"/>
        <v>3.0303030303030304E-2</v>
      </c>
      <c r="Z48" s="53">
        <v>43</v>
      </c>
      <c r="AA48" s="53" t="str">
        <f t="shared" si="11"/>
        <v>600023.SH</v>
      </c>
      <c r="AB48" s="53" t="str">
        <f t="shared" si="12"/>
        <v>浙能电力</v>
      </c>
      <c r="AC48" s="74">
        <f t="shared" si="13"/>
        <v>4.881549619426831E-2</v>
      </c>
    </row>
    <row r="49" spans="2:29" x14ac:dyDescent="0.15">
      <c r="B49" s="73" t="str">
        <f>IFERROR(IF(AND(K49&lt;&gt;"",K49&gt;=$C$3),MAX($B$5:B48)+1,""),"")</f>
        <v/>
      </c>
      <c r="C49" s="73" t="str">
        <f>IFERROR(IF(AND(O49&lt;&gt;"",O49&gt;=$C$3),MAX($C$5:C48)+1,""),"")</f>
        <v/>
      </c>
      <c r="F49" s="40" t="s">
        <v>6803</v>
      </c>
      <c r="G49" s="40" t="s">
        <v>6804</v>
      </c>
      <c r="H49" s="56">
        <v>0.1</v>
      </c>
      <c r="I49" s="167" t="s">
        <v>5916</v>
      </c>
      <c r="J49" s="56">
        <v>16.690000000000001</v>
      </c>
      <c r="K49" s="71">
        <f t="shared" si="6"/>
        <v>5.9916117435590173E-3</v>
      </c>
      <c r="L49" s="97">
        <v>16.5842332065906</v>
      </c>
      <c r="M49" s="56">
        <v>15.6</v>
      </c>
      <c r="N49" s="56">
        <v>15.699489795918389</v>
      </c>
      <c r="O49" s="71">
        <f t="shared" si="7"/>
        <v>6.369633746059593E-3</v>
      </c>
      <c r="T49" s="53">
        <v>44</v>
      </c>
      <c r="U49" s="53" t="str">
        <f t="shared" si="8"/>
        <v>002561.SZ</v>
      </c>
      <c r="V49" s="53" t="str">
        <f t="shared" si="9"/>
        <v>徐家汇</v>
      </c>
      <c r="W49" s="74">
        <f t="shared" si="10"/>
        <v>2.7522935779816512E-2</v>
      </c>
      <c r="Z49" s="53">
        <v>44</v>
      </c>
      <c r="AA49" s="53" t="str">
        <f t="shared" si="11"/>
        <v>600027.SH</v>
      </c>
      <c r="AB49" s="53" t="str">
        <f t="shared" si="12"/>
        <v>华电国际</v>
      </c>
      <c r="AC49" s="74">
        <f t="shared" si="13"/>
        <v>5.2635236076850958E-2</v>
      </c>
    </row>
    <row r="50" spans="2:29" x14ac:dyDescent="0.15">
      <c r="B50" s="73" t="str">
        <f>IFERROR(IF(AND(K50&lt;&gt;"",K50&gt;=$C$3),MAX($B$5:B49)+1,""),"")</f>
        <v/>
      </c>
      <c r="C50" s="73" t="str">
        <f>IFERROR(IF(AND(O50&lt;&gt;"",O50&gt;=$C$3),MAX($C$5:C49)+1,""),"")</f>
        <v/>
      </c>
      <c r="F50" s="40" t="s">
        <v>6805</v>
      </c>
      <c r="G50" s="40" t="s">
        <v>6806</v>
      </c>
      <c r="H50" s="56" t="s">
        <v>5898</v>
      </c>
      <c r="I50" s="167" t="s">
        <v>13682</v>
      </c>
      <c r="J50" s="56">
        <v>30.59</v>
      </c>
      <c r="K50" s="71" t="str">
        <f t="shared" si="6"/>
        <v/>
      </c>
      <c r="L50" s="97">
        <v>15.300981619084901</v>
      </c>
      <c r="M50" s="56">
        <v>12.72</v>
      </c>
      <c r="N50" s="56">
        <v>25.430054730257954</v>
      </c>
      <c r="O50" s="71" t="str">
        <f t="shared" si="7"/>
        <v/>
      </c>
      <c r="T50" s="53">
        <v>45</v>
      </c>
      <c r="U50" s="53" t="str">
        <f t="shared" si="8"/>
        <v>002736.SZ</v>
      </c>
      <c r="V50" s="53" t="str">
        <f t="shared" si="9"/>
        <v>国信证券</v>
      </c>
      <c r="W50" s="74">
        <f t="shared" si="10"/>
        <v>3.7082818294190356E-2</v>
      </c>
      <c r="Z50" s="53">
        <v>45</v>
      </c>
      <c r="AA50" s="53" t="str">
        <f t="shared" si="11"/>
        <v>600030.SH</v>
      </c>
      <c r="AB50" s="53" t="str">
        <f t="shared" si="12"/>
        <v>中信证券</v>
      </c>
      <c r="AC50" s="74">
        <f t="shared" si="13"/>
        <v>2.8320102266108749E-2</v>
      </c>
    </row>
    <row r="51" spans="2:29" x14ac:dyDescent="0.15">
      <c r="B51" s="73" t="str">
        <f>IFERROR(IF(AND(K51&lt;&gt;"",K51&gt;=$C$3),MAX($B$5:B50)+1,""),"")</f>
        <v/>
      </c>
      <c r="C51" s="73" t="str">
        <f>IFERROR(IF(AND(O51&lt;&gt;"",O51&gt;=$C$3),MAX($C$5:C50)+1,""),"")</f>
        <v/>
      </c>
      <c r="F51" s="40" t="s">
        <v>6807</v>
      </c>
      <c r="G51" s="40" t="s">
        <v>6808</v>
      </c>
      <c r="H51" s="56">
        <v>0.03</v>
      </c>
      <c r="I51" s="167" t="s">
        <v>5902</v>
      </c>
      <c r="J51" s="56">
        <v>12.59</v>
      </c>
      <c r="K51" s="71">
        <f t="shared" si="6"/>
        <v>2.3828435266084191E-3</v>
      </c>
      <c r="L51" s="97">
        <v>12.5535072463768</v>
      </c>
      <c r="M51" s="56">
        <v>10.89</v>
      </c>
      <c r="N51" s="56">
        <v>10.921656976744195</v>
      </c>
      <c r="O51" s="71">
        <f t="shared" si="7"/>
        <v>2.7468359484169739E-3</v>
      </c>
      <c r="T51" s="53">
        <v>46</v>
      </c>
      <c r="U51" s="53" t="str">
        <f t="shared" si="8"/>
        <v>300158.SZ</v>
      </c>
      <c r="V51" s="53" t="str">
        <f t="shared" si="9"/>
        <v>振东制药</v>
      </c>
      <c r="W51" s="74">
        <f t="shared" si="10"/>
        <v>3.6235099626400993E-2</v>
      </c>
      <c r="Z51" s="53">
        <v>46</v>
      </c>
      <c r="AA51" s="53" t="str">
        <f t="shared" si="11"/>
        <v>600033.SH</v>
      </c>
      <c r="AB51" s="53" t="str">
        <f t="shared" si="12"/>
        <v>福建高速</v>
      </c>
      <c r="AC51" s="74">
        <f t="shared" si="13"/>
        <v>2.8957011350433496E-2</v>
      </c>
    </row>
    <row r="52" spans="2:29" x14ac:dyDescent="0.15">
      <c r="B52" s="73" t="str">
        <f>IFERROR(IF(AND(K52&lt;&gt;"",K52&gt;=$C$3),MAX($B$5:B51)+1,""),"")</f>
        <v/>
      </c>
      <c r="C52" s="73" t="str">
        <f>IFERROR(IF(AND(O52&lt;&gt;"",O52&gt;=$C$3),MAX($C$5:C51)+1,""),"")</f>
        <v/>
      </c>
      <c r="F52" s="40" t="s">
        <v>12888</v>
      </c>
      <c r="G52" s="40" t="s">
        <v>6810</v>
      </c>
      <c r="H52" s="56" t="s">
        <v>5898</v>
      </c>
      <c r="I52" s="167" t="s">
        <v>5938</v>
      </c>
      <c r="J52" s="56">
        <v>7.09</v>
      </c>
      <c r="K52" s="71" t="str">
        <f t="shared" si="6"/>
        <v/>
      </c>
      <c r="L52" s="97">
        <v>7.09</v>
      </c>
      <c r="M52" s="56">
        <v>9.15</v>
      </c>
      <c r="N52" s="56">
        <v>9.15</v>
      </c>
      <c r="O52" s="71" t="str">
        <f t="shared" si="7"/>
        <v/>
      </c>
      <c r="T52" s="53">
        <v>47</v>
      </c>
      <c r="U52" s="53" t="str">
        <f t="shared" si="8"/>
        <v>600000.SH</v>
      </c>
      <c r="V52" s="53" t="str">
        <f t="shared" si="9"/>
        <v>浦发银行</v>
      </c>
      <c r="W52" s="74">
        <f t="shared" si="10"/>
        <v>2.9112492933860937E-2</v>
      </c>
      <c r="Z52" s="53">
        <v>47</v>
      </c>
      <c r="AA52" s="53" t="str">
        <f t="shared" si="11"/>
        <v>600036.SH</v>
      </c>
      <c r="AB52" s="53" t="str">
        <f t="shared" si="12"/>
        <v>招商银行</v>
      </c>
      <c r="AC52" s="74">
        <f t="shared" si="13"/>
        <v>3.6860304786930732E-2</v>
      </c>
    </row>
    <row r="53" spans="2:29" x14ac:dyDescent="0.15">
      <c r="B53" s="73" t="str">
        <f>IFERROR(IF(AND(K53&lt;&gt;"",K53&gt;=$C$3),MAX($B$5:B52)+1,""),"")</f>
        <v/>
      </c>
      <c r="C53" s="73" t="str">
        <f>IFERROR(IF(AND(O53&lt;&gt;"",O53&gt;=$C$3),MAX($C$5:C52)+1,""),"")</f>
        <v/>
      </c>
      <c r="F53" s="40" t="s">
        <v>6811</v>
      </c>
      <c r="G53" s="40" t="s">
        <v>6812</v>
      </c>
      <c r="H53" s="56">
        <v>0.01</v>
      </c>
      <c r="I53" s="167" t="s">
        <v>5909</v>
      </c>
      <c r="J53" s="56">
        <v>11.17</v>
      </c>
      <c r="K53" s="71">
        <f t="shared" si="6"/>
        <v>8.9525514771709937E-4</v>
      </c>
      <c r="L53" s="97">
        <v>11.159144800777501</v>
      </c>
      <c r="M53" s="56">
        <v>10.9</v>
      </c>
      <c r="N53" s="56">
        <v>10.910603112840422</v>
      </c>
      <c r="O53" s="71">
        <f t="shared" si="7"/>
        <v>9.1653961715748285E-4</v>
      </c>
      <c r="T53" s="53">
        <v>48</v>
      </c>
      <c r="U53" s="53" t="str">
        <f t="shared" si="8"/>
        <v>600004.SH</v>
      </c>
      <c r="V53" s="53" t="str">
        <f t="shared" si="9"/>
        <v>白云机场</v>
      </c>
      <c r="W53" s="74">
        <f t="shared" si="10"/>
        <v>2.6622296173044926E-2</v>
      </c>
      <c r="Z53" s="53">
        <v>48</v>
      </c>
      <c r="AA53" s="53" t="str">
        <f t="shared" si="11"/>
        <v>600048.SH</v>
      </c>
      <c r="AB53" s="53" t="str">
        <f t="shared" si="12"/>
        <v>保利地产</v>
      </c>
      <c r="AC53" s="74">
        <f t="shared" si="13"/>
        <v>3.3424821968062138E-2</v>
      </c>
    </row>
    <row r="54" spans="2:29" x14ac:dyDescent="0.15">
      <c r="B54" s="73" t="str">
        <f>IFERROR(IF(AND(K54&lt;&gt;"",K54&gt;=$C$3),MAX($B$5:B53)+1,""),"")</f>
        <v/>
      </c>
      <c r="C54" s="73" t="str">
        <f>IFERROR(IF(AND(O54&lt;&gt;"",O54&gt;=$C$3),MAX($C$5:C53)+1,""),"")</f>
        <v/>
      </c>
      <c r="F54" s="40" t="s">
        <v>6813</v>
      </c>
      <c r="G54" s="40" t="s">
        <v>6814</v>
      </c>
      <c r="H54" s="56">
        <v>0.05</v>
      </c>
      <c r="I54" s="167" t="s">
        <v>5900</v>
      </c>
      <c r="J54" s="56">
        <v>12.27</v>
      </c>
      <c r="K54" s="71">
        <f t="shared" si="6"/>
        <v>4.0749796251018751E-3</v>
      </c>
      <c r="L54" s="97">
        <v>12.2191714995857</v>
      </c>
      <c r="M54" s="56">
        <v>12.78</v>
      </c>
      <c r="N54" s="56">
        <v>12.833161397670601</v>
      </c>
      <c r="O54" s="71">
        <f t="shared" si="7"/>
        <v>3.8961560951828833E-3</v>
      </c>
      <c r="T54" s="53">
        <v>49</v>
      </c>
      <c r="U54" s="53" t="str">
        <f t="shared" si="8"/>
        <v>600011.SH</v>
      </c>
      <c r="V54" s="53" t="str">
        <f t="shared" si="9"/>
        <v>华能国际</v>
      </c>
      <c r="W54" s="74">
        <f t="shared" si="10"/>
        <v>6.0025542784163471E-2</v>
      </c>
      <c r="Z54" s="53">
        <v>49</v>
      </c>
      <c r="AA54" s="53" t="str">
        <f t="shared" si="11"/>
        <v>600066.SH</v>
      </c>
      <c r="AB54" s="53" t="str">
        <f t="shared" si="12"/>
        <v>宇通客车</v>
      </c>
      <c r="AC54" s="74">
        <f t="shared" si="13"/>
        <v>6.4163358457400538E-2</v>
      </c>
    </row>
    <row r="55" spans="2:29" x14ac:dyDescent="0.15">
      <c r="B55" s="73" t="str">
        <f>IFERROR(IF(AND(K55&lt;&gt;"",K55&gt;=$C$3),MAX($B$5:B54)+1,""),"")</f>
        <v/>
      </c>
      <c r="C55" s="73" t="str">
        <f>IFERROR(IF(AND(O55&lt;&gt;"",O55&gt;=$C$3),MAX($C$5:C54)+1,""),"")</f>
        <v/>
      </c>
      <c r="F55" s="40" t="s">
        <v>6815</v>
      </c>
      <c r="G55" s="40" t="s">
        <v>6816</v>
      </c>
      <c r="H55" s="56">
        <v>0.1</v>
      </c>
      <c r="I55" s="167" t="s">
        <v>5941</v>
      </c>
      <c r="J55" s="56">
        <v>26.39</v>
      </c>
      <c r="K55" s="71">
        <f t="shared" si="6"/>
        <v>3.7893141341417205E-3</v>
      </c>
      <c r="L55" s="97">
        <v>26.2747598253275</v>
      </c>
      <c r="M55" s="56">
        <v>25.4</v>
      </c>
      <c r="N55" s="56">
        <v>25.511403508771938</v>
      </c>
      <c r="O55" s="71">
        <f t="shared" si="7"/>
        <v>3.9198156998934072E-3</v>
      </c>
      <c r="T55" s="53">
        <v>50</v>
      </c>
      <c r="U55" s="53" t="str">
        <f t="shared" si="8"/>
        <v>600015.SH</v>
      </c>
      <c r="V55" s="53" t="str">
        <f t="shared" si="9"/>
        <v>华夏银行</v>
      </c>
      <c r="W55" s="74">
        <f t="shared" si="10"/>
        <v>3.5518590998043047E-2</v>
      </c>
      <c r="Z55" s="53">
        <v>50</v>
      </c>
      <c r="AA55" s="53" t="str">
        <f t="shared" si="11"/>
        <v>600104.SH</v>
      </c>
      <c r="AB55" s="53" t="str">
        <f t="shared" si="12"/>
        <v>上汽集团</v>
      </c>
      <c r="AC55" s="74">
        <f t="shared" si="13"/>
        <v>5.4392985086054453E-2</v>
      </c>
    </row>
    <row r="56" spans="2:29" x14ac:dyDescent="0.15">
      <c r="B56" s="73" t="str">
        <f>IFERROR(IF(AND(K56&lt;&gt;"",K56&gt;=$C$3),MAX($B$5:B55)+1,""),"")</f>
        <v/>
      </c>
      <c r="C56" s="73" t="str">
        <f>IFERROR(IF(AND(O56&lt;&gt;"",O56&gt;=$C$3),MAX($C$5:C55)+1,""),"")</f>
        <v/>
      </c>
      <c r="F56" s="40" t="s">
        <v>6817</v>
      </c>
      <c r="G56" s="40" t="s">
        <v>6818</v>
      </c>
      <c r="H56" s="56">
        <v>0.25</v>
      </c>
      <c r="I56" s="167" t="s">
        <v>5942</v>
      </c>
      <c r="J56" s="56">
        <v>15.22</v>
      </c>
      <c r="K56" s="71">
        <f t="shared" si="6"/>
        <v>1.6425755584756899E-2</v>
      </c>
      <c r="L56" s="97">
        <v>14.962557510148899</v>
      </c>
      <c r="M56" s="56">
        <v>14.89</v>
      </c>
      <c r="N56" s="56">
        <v>15.146194081211238</v>
      </c>
      <c r="O56" s="71">
        <f t="shared" si="7"/>
        <v>1.6505796681301178E-2</v>
      </c>
      <c r="T56" s="53">
        <v>51</v>
      </c>
      <c r="U56" s="53" t="str">
        <f t="shared" si="8"/>
        <v>600018.SH</v>
      </c>
      <c r="V56" s="53" t="str">
        <f t="shared" si="9"/>
        <v>上港集团</v>
      </c>
      <c r="W56" s="74">
        <f t="shared" si="10"/>
        <v>3.0800000000000001E-2</v>
      </c>
      <c r="Z56" s="53">
        <v>51</v>
      </c>
      <c r="AA56" s="53" t="str">
        <f t="shared" si="11"/>
        <v>600170.SH</v>
      </c>
      <c r="AB56" s="53" t="str">
        <f t="shared" si="12"/>
        <v>上海建工</v>
      </c>
      <c r="AC56" s="74">
        <f t="shared" si="13"/>
        <v>2.6347826086956523E-2</v>
      </c>
    </row>
    <row r="57" spans="2:29" x14ac:dyDescent="0.15">
      <c r="B57" s="73" t="str">
        <f>IFERROR(IF(AND(K57&lt;&gt;"",K57&gt;=$C$3),MAX($B$5:B56)+1,""),"")</f>
        <v/>
      </c>
      <c r="C57" s="73" t="str">
        <f>IFERROR(IF(AND(O57&lt;&gt;"",O57&gt;=$C$3),MAX($C$5:C56)+1,""),"")</f>
        <v/>
      </c>
      <c r="F57" s="40" t="s">
        <v>6819</v>
      </c>
      <c r="G57" s="40" t="s">
        <v>6820</v>
      </c>
      <c r="H57" s="56">
        <v>0.08</v>
      </c>
      <c r="I57" s="167" t="s">
        <v>5909</v>
      </c>
      <c r="J57" s="56">
        <v>28.55</v>
      </c>
      <c r="K57" s="71">
        <f t="shared" si="6"/>
        <v>2.8021015761821367E-3</v>
      </c>
      <c r="L57" s="97">
        <v>18.988512296828599</v>
      </c>
      <c r="M57" s="56">
        <v>32.35</v>
      </c>
      <c r="N57" s="56">
        <v>48.639539820834493</v>
      </c>
      <c r="O57" s="71">
        <f t="shared" si="7"/>
        <v>1.6447524029767325E-3</v>
      </c>
      <c r="T57" s="53">
        <v>52</v>
      </c>
      <c r="U57" s="53" t="str">
        <f t="shared" si="8"/>
        <v>600020.SH</v>
      </c>
      <c r="V57" s="53" t="str">
        <f t="shared" si="9"/>
        <v>中原高速</v>
      </c>
      <c r="W57" s="74">
        <f t="shared" si="10"/>
        <v>3.2128514056224897E-2</v>
      </c>
      <c r="Z57" s="53">
        <v>52</v>
      </c>
      <c r="AA57" s="53" t="str">
        <f t="shared" si="11"/>
        <v>600177.SH</v>
      </c>
      <c r="AB57" s="53" t="str">
        <f t="shared" si="12"/>
        <v>雅戈尔</v>
      </c>
      <c r="AC57" s="74">
        <f t="shared" si="13"/>
        <v>4.9892134369756619E-2</v>
      </c>
    </row>
    <row r="58" spans="2:29" x14ac:dyDescent="0.15">
      <c r="B58" s="73" t="str">
        <f>IFERROR(IF(AND(K58&lt;&gt;"",K58&gt;=$C$3),MAX($B$5:B57)+1,""),"")</f>
        <v/>
      </c>
      <c r="C58" s="73" t="str">
        <f>IFERROR(IF(AND(O58&lt;&gt;"",O58&gt;=$C$3),MAX($C$5:C57)+1,""),"")</f>
        <v/>
      </c>
      <c r="F58" s="40" t="s">
        <v>6821</v>
      </c>
      <c r="G58" s="40" t="s">
        <v>6822</v>
      </c>
      <c r="H58" s="56" t="s">
        <v>5898</v>
      </c>
      <c r="I58" s="167" t="s">
        <v>5907</v>
      </c>
      <c r="J58" s="56">
        <v>12.04</v>
      </c>
      <c r="K58" s="71" t="str">
        <f t="shared" si="6"/>
        <v/>
      </c>
      <c r="L58" s="97">
        <v>12.04</v>
      </c>
      <c r="M58" s="56">
        <v>11.98</v>
      </c>
      <c r="N58" s="56">
        <v>11.979999999999999</v>
      </c>
      <c r="O58" s="71" t="str">
        <f t="shared" si="7"/>
        <v/>
      </c>
      <c r="T58" s="53">
        <v>53</v>
      </c>
      <c r="U58" s="53" t="str">
        <f t="shared" si="8"/>
        <v>600023.SH</v>
      </c>
      <c r="V58" s="53" t="str">
        <f t="shared" si="9"/>
        <v>浙能电力</v>
      </c>
      <c r="W58" s="74">
        <f t="shared" si="10"/>
        <v>4.8387096774193554E-2</v>
      </c>
      <c r="Z58" s="53">
        <v>53</v>
      </c>
      <c r="AA58" s="53" t="str">
        <f t="shared" si="11"/>
        <v>600182.SH</v>
      </c>
      <c r="AB58" s="53" t="str">
        <f t="shared" si="12"/>
        <v>S佳通</v>
      </c>
      <c r="AC58" s="74">
        <f t="shared" si="13"/>
        <v>5.1240560949298811E-2</v>
      </c>
    </row>
    <row r="59" spans="2:29" x14ac:dyDescent="0.15">
      <c r="B59" s="73" t="str">
        <f>IFERROR(IF(AND(K59&lt;&gt;"",K59&gt;=$C$3),MAX($B$5:B58)+1,""),"")</f>
        <v/>
      </c>
      <c r="C59" s="73" t="str">
        <f>IFERROR(IF(AND(O59&lt;&gt;"",O59&gt;=$C$3),MAX($C$5:C58)+1,""),"")</f>
        <v/>
      </c>
      <c r="F59" s="40" t="s">
        <v>6823</v>
      </c>
      <c r="G59" s="40" t="s">
        <v>6824</v>
      </c>
      <c r="H59" s="56" t="s">
        <v>5898</v>
      </c>
      <c r="I59" s="167" t="s">
        <v>5944</v>
      </c>
      <c r="J59" s="56">
        <v>9.66</v>
      </c>
      <c r="K59" s="71" t="str">
        <f t="shared" si="6"/>
        <v/>
      </c>
      <c r="L59" s="97">
        <v>9.66</v>
      </c>
      <c r="M59" s="56">
        <v>9.5</v>
      </c>
      <c r="N59" s="56">
        <v>9.5</v>
      </c>
      <c r="O59" s="71" t="str">
        <f t="shared" si="7"/>
        <v/>
      </c>
      <c r="T59" s="53">
        <v>54</v>
      </c>
      <c r="U59" s="53" t="str">
        <f t="shared" si="8"/>
        <v>600027.SH</v>
      </c>
      <c r="V59" s="53" t="str">
        <f t="shared" si="9"/>
        <v>华电国际</v>
      </c>
      <c r="W59" s="74">
        <f t="shared" si="10"/>
        <v>5.3667262969588549E-2</v>
      </c>
      <c r="Z59" s="53">
        <v>54</v>
      </c>
      <c r="AA59" s="53" t="str">
        <f t="shared" si="11"/>
        <v>600183.SH</v>
      </c>
      <c r="AB59" s="53" t="str">
        <f t="shared" si="12"/>
        <v>生益科技</v>
      </c>
      <c r="AC59" s="74">
        <f t="shared" si="13"/>
        <v>2.8667935357936134E-2</v>
      </c>
    </row>
    <row r="60" spans="2:29" x14ac:dyDescent="0.15">
      <c r="B60" s="73" t="str">
        <f>IFERROR(IF(AND(K60&lt;&gt;"",K60&gt;=$C$3),MAX($B$5:B59)+1,""),"")</f>
        <v/>
      </c>
      <c r="C60" s="73" t="str">
        <f>IFERROR(IF(AND(O60&lt;&gt;"",O60&gt;=$C$3),MAX($C$5:C59)+1,""),"")</f>
        <v/>
      </c>
      <c r="F60" s="40" t="s">
        <v>6825</v>
      </c>
      <c r="G60" s="40" t="s">
        <v>6826</v>
      </c>
      <c r="H60" s="56">
        <v>7.0000000000000007E-2</v>
      </c>
      <c r="I60" s="167" t="s">
        <v>5905</v>
      </c>
      <c r="J60" s="56">
        <v>6.78</v>
      </c>
      <c r="K60" s="71">
        <f t="shared" si="6"/>
        <v>1.0324483775811209E-2</v>
      </c>
      <c r="L60" s="97">
        <v>6.7056112852664604</v>
      </c>
      <c r="M60" s="56">
        <v>7.26</v>
      </c>
      <c r="N60" s="56">
        <v>7.3405388272583174</v>
      </c>
      <c r="O60" s="71">
        <f t="shared" si="7"/>
        <v>9.5360846999490538E-3</v>
      </c>
      <c r="T60" s="53">
        <v>55</v>
      </c>
      <c r="U60" s="53" t="str">
        <f t="shared" si="8"/>
        <v>600030.SH</v>
      </c>
      <c r="V60" s="53" t="str">
        <f t="shared" si="9"/>
        <v>中信证券</v>
      </c>
      <c r="W60" s="74">
        <f t="shared" si="10"/>
        <v>2.8719126938541069E-2</v>
      </c>
      <c r="Z60" s="53">
        <v>55</v>
      </c>
      <c r="AA60" s="53" t="str">
        <f t="shared" si="11"/>
        <v>600236.SH</v>
      </c>
      <c r="AB60" s="53" t="str">
        <f t="shared" si="12"/>
        <v>桂冠电力</v>
      </c>
      <c r="AC60" s="74">
        <f t="shared" si="13"/>
        <v>3.8660935838355177E-2</v>
      </c>
    </row>
    <row r="61" spans="2:29" x14ac:dyDescent="0.15">
      <c r="B61" s="73" t="str">
        <f>IFERROR(IF(AND(K61&lt;&gt;"",K61&gt;=$C$3),MAX($B$5:B60)+1,""),"")</f>
        <v/>
      </c>
      <c r="C61" s="73" t="str">
        <f>IFERROR(IF(AND(O61&lt;&gt;"",O61&gt;=$C$3),MAX($C$5:C60)+1,""),"")</f>
        <v/>
      </c>
      <c r="F61" s="40" t="s">
        <v>6827</v>
      </c>
      <c r="G61" s="40" t="s">
        <v>6828</v>
      </c>
      <c r="H61" s="56">
        <v>0.03</v>
      </c>
      <c r="I61" s="167" t="s">
        <v>5916</v>
      </c>
      <c r="J61" s="56">
        <v>24.2</v>
      </c>
      <c r="K61" s="71">
        <f t="shared" si="6"/>
        <v>1.2396694214876034E-3</v>
      </c>
      <c r="L61" s="97">
        <v>24.174025044722701</v>
      </c>
      <c r="M61" s="56">
        <v>25.45</v>
      </c>
      <c r="N61" s="56">
        <v>25.477345988538701</v>
      </c>
      <c r="O61" s="71">
        <f t="shared" si="7"/>
        <v>1.1775166853523859E-3</v>
      </c>
      <c r="T61" s="53">
        <v>56</v>
      </c>
      <c r="U61" s="53" t="str">
        <f t="shared" si="8"/>
        <v>600033.SH</v>
      </c>
      <c r="V61" s="53" t="str">
        <f t="shared" si="9"/>
        <v>福建高速</v>
      </c>
      <c r="W61" s="74">
        <f t="shared" si="10"/>
        <v>2.932551319648094E-2</v>
      </c>
      <c r="Z61" s="53">
        <v>56</v>
      </c>
      <c r="AA61" s="53" t="str">
        <f t="shared" si="11"/>
        <v>600269.SH</v>
      </c>
      <c r="AB61" s="53" t="str">
        <f t="shared" si="12"/>
        <v>赣粤高速</v>
      </c>
      <c r="AC61" s="74">
        <f t="shared" si="13"/>
        <v>3.0395988289840428E-2</v>
      </c>
    </row>
    <row r="62" spans="2:29" x14ac:dyDescent="0.15">
      <c r="B62" s="73" t="str">
        <f>IFERROR(IF(AND(K62&lt;&gt;"",K62&gt;=$C$3),MAX($B$5:B61)+1,""),"")</f>
        <v/>
      </c>
      <c r="C62" s="73" t="str">
        <f>IFERROR(IF(AND(O62&lt;&gt;"",O62&gt;=$C$3),MAX($C$5:C61)+1,""),"")</f>
        <v/>
      </c>
      <c r="F62" s="40" t="s">
        <v>12889</v>
      </c>
      <c r="G62" s="40" t="s">
        <v>6830</v>
      </c>
      <c r="H62" s="56" t="s">
        <v>5898</v>
      </c>
      <c r="I62" s="167" t="s">
        <v>5916</v>
      </c>
      <c r="J62" s="56">
        <v>18.47</v>
      </c>
      <c r="K62" s="71" t="str">
        <f t="shared" si="6"/>
        <v/>
      </c>
      <c r="L62" s="97">
        <v>7.3879999999999999</v>
      </c>
      <c r="M62" s="56">
        <v>6.74</v>
      </c>
      <c r="N62" s="56">
        <v>16.849999999999998</v>
      </c>
      <c r="O62" s="71" t="str">
        <f t="shared" si="7"/>
        <v/>
      </c>
      <c r="T62" s="53">
        <v>57</v>
      </c>
      <c r="U62" s="53" t="str">
        <f t="shared" si="8"/>
        <v>600036.SH</v>
      </c>
      <c r="V62" s="53" t="str">
        <f t="shared" si="9"/>
        <v>招商银行</v>
      </c>
      <c r="W62" s="74">
        <f t="shared" si="10"/>
        <v>4.288377874456184E-2</v>
      </c>
      <c r="Z62" s="53">
        <v>57</v>
      </c>
      <c r="AA62" s="53" t="str">
        <f t="shared" si="11"/>
        <v>600270.SH</v>
      </c>
      <c r="AB62" s="53" t="str">
        <f t="shared" si="12"/>
        <v>外运发展</v>
      </c>
      <c r="AC62" s="74">
        <f t="shared" si="13"/>
        <v>2.6757353452370458E-2</v>
      </c>
    </row>
    <row r="63" spans="2:29" x14ac:dyDescent="0.15">
      <c r="B63" s="73" t="str">
        <f>IFERROR(IF(AND(K63&lt;&gt;"",K63&gt;=$C$3),MAX($B$5:B62)+1,""),"")</f>
        <v/>
      </c>
      <c r="C63" s="73" t="str">
        <f>IFERROR(IF(AND(O63&lt;&gt;"",O63&gt;=$C$3),MAX($C$5:C62)+1,""),"")</f>
        <v/>
      </c>
      <c r="F63" s="40" t="s">
        <v>6831</v>
      </c>
      <c r="G63" s="40" t="s">
        <v>6832</v>
      </c>
      <c r="H63" s="56">
        <v>2.5000000000000001E-2</v>
      </c>
      <c r="I63" s="167" t="s">
        <v>13682</v>
      </c>
      <c r="J63" s="56">
        <v>7.1</v>
      </c>
      <c r="K63" s="71">
        <f t="shared" si="6"/>
        <v>3.5211267605633808E-3</v>
      </c>
      <c r="L63" s="97">
        <v>7.0781874039938604</v>
      </c>
      <c r="M63" s="56">
        <v>7.12</v>
      </c>
      <c r="N63" s="56">
        <v>7.1419414483821217</v>
      </c>
      <c r="O63" s="71">
        <f t="shared" si="7"/>
        <v>3.5004487478209867E-3</v>
      </c>
      <c r="T63" s="53">
        <v>58</v>
      </c>
      <c r="U63" s="53" t="str">
        <f t="shared" si="8"/>
        <v>600048.SH</v>
      </c>
      <c r="V63" s="53" t="str">
        <f t="shared" si="9"/>
        <v>保利地产</v>
      </c>
      <c r="W63" s="74">
        <f t="shared" si="10"/>
        <v>3.6354056902002101E-2</v>
      </c>
      <c r="Z63" s="53">
        <v>58</v>
      </c>
      <c r="AA63" s="53" t="str">
        <f t="shared" si="11"/>
        <v>600312.SH</v>
      </c>
      <c r="AB63" s="53" t="str">
        <f t="shared" si="12"/>
        <v>平高电气</v>
      </c>
      <c r="AC63" s="74">
        <f t="shared" si="13"/>
        <v>2.6582360195881397E-2</v>
      </c>
    </row>
    <row r="64" spans="2:29" x14ac:dyDescent="0.15">
      <c r="B64" s="73" t="str">
        <f>IFERROR(IF(AND(K64&lt;&gt;"",K64&gt;=$C$3),MAX($B$5:B63)+1,""),"")</f>
        <v/>
      </c>
      <c r="C64" s="73" t="str">
        <f>IFERROR(IF(AND(O64&lt;&gt;"",O64&gt;=$C$3),MAX($C$5:C63)+1,""),"")</f>
        <v/>
      </c>
      <c r="F64" s="40" t="s">
        <v>6833</v>
      </c>
      <c r="G64" s="40" t="s">
        <v>6834</v>
      </c>
      <c r="H64" s="56">
        <v>5.8000000000000003E-2</v>
      </c>
      <c r="I64" s="167" t="s">
        <v>5911</v>
      </c>
      <c r="J64" s="56">
        <v>7.48</v>
      </c>
      <c r="K64" s="71">
        <f t="shared" si="6"/>
        <v>7.7540106951871661E-3</v>
      </c>
      <c r="L64" s="97">
        <v>7.4272</v>
      </c>
      <c r="M64" s="56">
        <v>9.16</v>
      </c>
      <c r="N64" s="56">
        <v>9.2251184834123219</v>
      </c>
      <c r="O64" s="71">
        <f t="shared" si="7"/>
        <v>6.287182121757E-3</v>
      </c>
      <c r="T64" s="53">
        <v>59</v>
      </c>
      <c r="U64" s="53" t="str">
        <f t="shared" si="8"/>
        <v>600066.SH</v>
      </c>
      <c r="V64" s="53" t="str">
        <f t="shared" si="9"/>
        <v>宇通客车</v>
      </c>
      <c r="W64" s="74">
        <f t="shared" si="10"/>
        <v>7.3782587309394992E-2</v>
      </c>
      <c r="Z64" s="53">
        <v>59</v>
      </c>
      <c r="AA64" s="53" t="str">
        <f t="shared" si="11"/>
        <v>600315.SH</v>
      </c>
      <c r="AB64" s="53" t="str">
        <f t="shared" si="12"/>
        <v>上海家化</v>
      </c>
      <c r="AC64" s="74">
        <f t="shared" si="13"/>
        <v>3.328609893846713E-2</v>
      </c>
    </row>
    <row r="65" spans="2:29" x14ac:dyDescent="0.15">
      <c r="B65" s="73" t="str">
        <f>IFERROR(IF(AND(K65&lt;&gt;"",K65&gt;=$C$3),MAX($B$5:B64)+1,""),"")</f>
        <v/>
      </c>
      <c r="C65" s="73" t="str">
        <f>IFERROR(IF(AND(O65&lt;&gt;"",O65&gt;=$C$3),MAX($C$5:C64)+1,""),"")</f>
        <v/>
      </c>
      <c r="F65" s="40" t="s">
        <v>6835</v>
      </c>
      <c r="G65" s="40" t="s">
        <v>6836</v>
      </c>
      <c r="H65" s="56">
        <v>0.2</v>
      </c>
      <c r="I65" s="167" t="s">
        <v>5909</v>
      </c>
      <c r="J65" s="56">
        <v>14.09</v>
      </c>
      <c r="K65" s="71">
        <f t="shared" si="6"/>
        <v>1.4194464158978E-2</v>
      </c>
      <c r="L65" s="97">
        <v>9.9059711075441399</v>
      </c>
      <c r="M65" s="56">
        <v>9.73</v>
      </c>
      <c r="N65" s="56">
        <v>13.839703196347033</v>
      </c>
      <c r="O65" s="71">
        <f t="shared" si="7"/>
        <v>1.4451176962580361E-2</v>
      </c>
      <c r="T65" s="53">
        <v>60</v>
      </c>
      <c r="U65" s="53" t="str">
        <f t="shared" si="8"/>
        <v>600068.SH</v>
      </c>
      <c r="V65" s="53" t="str">
        <f t="shared" si="9"/>
        <v>葛洲坝</v>
      </c>
      <c r="W65" s="74">
        <f t="shared" si="10"/>
        <v>2.9461279461279459E-2</v>
      </c>
      <c r="Z65" s="53">
        <v>60</v>
      </c>
      <c r="AA65" s="53" t="str">
        <f t="shared" si="11"/>
        <v>600350.SH</v>
      </c>
      <c r="AB65" s="53" t="str">
        <f t="shared" si="12"/>
        <v>山东高速</v>
      </c>
      <c r="AC65" s="74">
        <f t="shared" si="13"/>
        <v>2.8740865753681521E-2</v>
      </c>
    </row>
    <row r="66" spans="2:29" x14ac:dyDescent="0.15">
      <c r="B66" s="73" t="str">
        <f>IFERROR(IF(AND(K66&lt;&gt;"",K66&gt;=$C$3),MAX($B$5:B65)+1,""),"")</f>
        <v/>
      </c>
      <c r="C66" s="73" t="str">
        <f>IFERROR(IF(AND(O66&lt;&gt;"",O66&gt;=$C$3),MAX($C$5:C65)+1,""),"")</f>
        <v/>
      </c>
      <c r="F66" s="40" t="s">
        <v>6837</v>
      </c>
      <c r="G66" s="40" t="s">
        <v>6838</v>
      </c>
      <c r="H66" s="56">
        <v>0.02</v>
      </c>
      <c r="I66" s="167" t="s">
        <v>5949</v>
      </c>
      <c r="J66" s="56">
        <v>13.52</v>
      </c>
      <c r="K66" s="71">
        <f t="shared" si="6"/>
        <v>1.4792899408284025E-3</v>
      </c>
      <c r="L66" s="97">
        <v>13.497258200168201</v>
      </c>
      <c r="M66" s="56">
        <v>11.93</v>
      </c>
      <c r="N66" s="56">
        <v>11.950101095197985</v>
      </c>
      <c r="O66" s="71">
        <f t="shared" si="7"/>
        <v>1.6736260087403595E-3</v>
      </c>
      <c r="T66" s="53">
        <v>61</v>
      </c>
      <c r="U66" s="53" t="str">
        <f t="shared" si="8"/>
        <v>600104.SH</v>
      </c>
      <c r="V66" s="53" t="str">
        <f t="shared" si="9"/>
        <v>上汽集团</v>
      </c>
      <c r="W66" s="74">
        <f t="shared" si="10"/>
        <v>6.7061143984220903E-2</v>
      </c>
      <c r="Z66" s="53">
        <v>61</v>
      </c>
      <c r="AA66" s="53" t="str">
        <f t="shared" si="11"/>
        <v>600361.SH</v>
      </c>
      <c r="AB66" s="53" t="str">
        <f t="shared" si="12"/>
        <v>华联综超</v>
      </c>
      <c r="AC66" s="74">
        <f t="shared" si="13"/>
        <v>4.6022434402690146E-2</v>
      </c>
    </row>
    <row r="67" spans="2:29" x14ac:dyDescent="0.15">
      <c r="B67" s="73" t="str">
        <f>IFERROR(IF(AND(K67&lt;&gt;"",K67&gt;=$C$3),MAX($B$5:B66)+1,""),"")</f>
        <v/>
      </c>
      <c r="C67" s="73" t="str">
        <f>IFERROR(IF(AND(O67&lt;&gt;"",O67&gt;=$C$3),MAX($C$5:C66)+1,""),"")</f>
        <v/>
      </c>
      <c r="F67" s="40" t="s">
        <v>6839</v>
      </c>
      <c r="G67" s="40" t="s">
        <v>6840</v>
      </c>
      <c r="H67" s="56">
        <v>7.4999999999999997E-2</v>
      </c>
      <c r="I67" s="167" t="s">
        <v>5951</v>
      </c>
      <c r="J67" s="56">
        <v>12.03</v>
      </c>
      <c r="K67" s="71">
        <f t="shared" si="6"/>
        <v>6.2344139650872821E-3</v>
      </c>
      <c r="L67" s="97">
        <v>11.968800872093</v>
      </c>
      <c r="M67" s="56">
        <v>12.94</v>
      </c>
      <c r="N67" s="56">
        <v>13.006165084002946</v>
      </c>
      <c r="O67" s="71">
        <f t="shared" si="7"/>
        <v>5.7664960820962476E-3</v>
      </c>
      <c r="T67" s="53">
        <v>62</v>
      </c>
      <c r="U67" s="53" t="str">
        <f t="shared" si="8"/>
        <v>600170.SH</v>
      </c>
      <c r="V67" s="53" t="str">
        <f t="shared" si="9"/>
        <v>上海建工</v>
      </c>
      <c r="W67" s="74">
        <f t="shared" si="10"/>
        <v>3.0425963488843813E-2</v>
      </c>
      <c r="Z67" s="53">
        <v>62</v>
      </c>
      <c r="AA67" s="53" t="str">
        <f t="shared" si="11"/>
        <v>600377.SH</v>
      </c>
      <c r="AB67" s="53" t="str">
        <f t="shared" si="12"/>
        <v>宁沪高速</v>
      </c>
      <c r="AC67" s="74">
        <f t="shared" si="13"/>
        <v>4.1732879111729404E-2</v>
      </c>
    </row>
    <row r="68" spans="2:29" x14ac:dyDescent="0.15">
      <c r="B68" s="73" t="str">
        <f>IFERROR(IF(AND(K68&lt;&gt;"",K68&gt;=$C$3),MAX($B$5:B67)+1,""),"")</f>
        <v/>
      </c>
      <c r="C68" s="73" t="str">
        <f>IFERROR(IF(AND(O68&lt;&gt;"",O68&gt;=$C$3),MAX($C$5:C67)+1,""),"")</f>
        <v/>
      </c>
      <c r="F68" s="40" t="s">
        <v>6841</v>
      </c>
      <c r="G68" s="40" t="s">
        <v>6842</v>
      </c>
      <c r="H68" s="56">
        <v>0.08</v>
      </c>
      <c r="I68" s="167" t="s">
        <v>5932</v>
      </c>
      <c r="J68" s="56">
        <v>3.76</v>
      </c>
      <c r="K68" s="71">
        <f t="shared" si="6"/>
        <v>2.1276595744680854E-2</v>
      </c>
      <c r="L68" s="97">
        <v>3.6766759002770102</v>
      </c>
      <c r="M68" s="56">
        <v>3.42</v>
      </c>
      <c r="N68" s="56">
        <v>3.4975070821529726</v>
      </c>
      <c r="O68" s="71">
        <f t="shared" si="7"/>
        <v>2.2873434741053942E-2</v>
      </c>
      <c r="T68" s="53">
        <v>63</v>
      </c>
      <c r="U68" s="53" t="str">
        <f t="shared" si="8"/>
        <v>600177.SH</v>
      </c>
      <c r="V68" s="53" t="str">
        <f t="shared" si="9"/>
        <v>雅戈尔</v>
      </c>
      <c r="W68" s="74">
        <f t="shared" si="10"/>
        <v>5.2700922266139663E-2</v>
      </c>
      <c r="Z68" s="53">
        <v>63</v>
      </c>
      <c r="AA68" s="53" t="str">
        <f t="shared" si="11"/>
        <v>600383.SH</v>
      </c>
      <c r="AB68" s="53" t="str">
        <f t="shared" si="12"/>
        <v>金地集团</v>
      </c>
      <c r="AC68" s="74">
        <f t="shared" si="13"/>
        <v>3.6550182852498878E-2</v>
      </c>
    </row>
    <row r="69" spans="2:29" x14ac:dyDescent="0.15">
      <c r="B69" s="73" t="str">
        <f>IFERROR(IF(AND(K69&lt;&gt;"",K69&gt;=$C$3),MAX($B$5:B68)+1,""),"")</f>
        <v/>
      </c>
      <c r="C69" s="73" t="str">
        <f>IFERROR(IF(AND(O69&lt;&gt;"",O69&gt;=$C$3),MAX($C$5:C68)+1,""),"")</f>
        <v/>
      </c>
      <c r="F69" s="40" t="s">
        <v>6843</v>
      </c>
      <c r="G69" s="40" t="s">
        <v>12890</v>
      </c>
      <c r="H69" s="56" t="s">
        <v>5898</v>
      </c>
      <c r="I69" s="167" t="s">
        <v>5945</v>
      </c>
      <c r="J69" s="56">
        <v>29.07</v>
      </c>
      <c r="K69" s="71" t="str">
        <f t="shared" si="6"/>
        <v/>
      </c>
      <c r="L69" s="97">
        <v>29.07</v>
      </c>
      <c r="M69" s="56">
        <v>30.25</v>
      </c>
      <c r="N69" s="56">
        <v>30.250000000000004</v>
      </c>
      <c r="O69" s="71" t="str">
        <f t="shared" si="7"/>
        <v/>
      </c>
      <c r="T69" s="53">
        <v>64</v>
      </c>
      <c r="U69" s="53" t="str">
        <f t="shared" si="8"/>
        <v>600182.SH</v>
      </c>
      <c r="V69" s="53" t="str">
        <f t="shared" si="9"/>
        <v>S佳通</v>
      </c>
      <c r="W69" s="74">
        <f t="shared" si="10"/>
        <v>5.1240560949298811E-2</v>
      </c>
      <c r="Z69" s="53">
        <v>64</v>
      </c>
      <c r="AA69" s="53" t="str">
        <f t="shared" si="11"/>
        <v>600398.SH</v>
      </c>
      <c r="AB69" s="53" t="str">
        <f t="shared" si="12"/>
        <v>海澜之家</v>
      </c>
      <c r="AC69" s="74">
        <f t="shared" si="13"/>
        <v>2.6745720567142379E-2</v>
      </c>
    </row>
    <row r="70" spans="2:29" x14ac:dyDescent="0.15">
      <c r="B70" s="73" t="str">
        <f>IFERROR(IF(AND(K70&lt;&gt;"",K70&gt;=$C$3),MAX($B$5:B69)+1,""),"")</f>
        <v/>
      </c>
      <c r="C70" s="73" t="str">
        <f>IFERROR(IF(AND(O70&lt;&gt;"",O70&gt;=$C$3),MAX($C$5:C69)+1,""),"")</f>
        <v/>
      </c>
      <c r="F70" s="40" t="s">
        <v>6845</v>
      </c>
      <c r="G70" s="40" t="s">
        <v>12891</v>
      </c>
      <c r="H70" s="56">
        <v>0.4</v>
      </c>
      <c r="I70" s="167" t="s">
        <v>5902</v>
      </c>
      <c r="J70" s="56">
        <v>18.43</v>
      </c>
      <c r="K70" s="71">
        <f t="shared" si="6"/>
        <v>2.1703743895822032E-2</v>
      </c>
      <c r="L70" s="97">
        <v>18.004855824682799</v>
      </c>
      <c r="M70" s="56">
        <v>18.71</v>
      </c>
      <c r="N70" s="56">
        <v>19.151794569067313</v>
      </c>
      <c r="O70" s="71">
        <f t="shared" si="7"/>
        <v>2.0885771229295299E-2</v>
      </c>
      <c r="T70" s="53">
        <v>65</v>
      </c>
      <c r="U70" s="53" t="str">
        <f t="shared" ref="U70:U101" si="14">IFERROR(VLOOKUP(T70,B:K,5,),"")</f>
        <v>600183.SH</v>
      </c>
      <c r="V70" s="53" t="str">
        <f t="shared" ref="V70:V101" si="15">IFERROR(VLOOKUP(T70,B:K,6,),"")</f>
        <v>生益科技</v>
      </c>
      <c r="W70" s="74">
        <f t="shared" ref="W70:W101" si="16">IFERROR(VLOOKUP(T70,B:K,10),"")</f>
        <v>3.6945812807881777E-2</v>
      </c>
      <c r="Z70" s="53">
        <v>65</v>
      </c>
      <c r="AA70" s="53" t="str">
        <f t="shared" ref="AA70:AA101" si="17">IFERROR(VLOOKUP(Z70,C:O,4,),"")</f>
        <v>600469.SH</v>
      </c>
      <c r="AB70" s="53" t="str">
        <f t="shared" ref="AB70:AB101" si="18">IFERROR(VLOOKUP(Z70,C:O,5,),"")</f>
        <v>风神股份</v>
      </c>
      <c r="AC70" s="74">
        <f t="shared" ref="AC70:AC101" si="19">IFERROR(VLOOKUP(Z70,C:O,13,),"")</f>
        <v>6.2187678429949385E-2</v>
      </c>
    </row>
    <row r="71" spans="2:29" x14ac:dyDescent="0.15">
      <c r="B71" s="73" t="str">
        <f>IFERROR(IF(AND(K71&lt;&gt;"",K71&gt;=$C$3),MAX($B$5:B70)+1,""),"")</f>
        <v/>
      </c>
      <c r="C71" s="73" t="str">
        <f>IFERROR(IF(AND(O71&lt;&gt;"",O71&gt;=$C$3),MAX($C$5:C70)+1,""),"")</f>
        <v/>
      </c>
      <c r="F71" s="40" t="s">
        <v>12892</v>
      </c>
      <c r="G71" s="40" t="s">
        <v>6848</v>
      </c>
      <c r="H71" s="56">
        <v>0.1</v>
      </c>
      <c r="I71" s="167" t="s">
        <v>5953</v>
      </c>
      <c r="J71" s="56">
        <v>10.49</v>
      </c>
      <c r="K71" s="71">
        <f t="shared" ref="K71:K134" si="20">IFERROR(H71/J71,"")</f>
        <v>9.5328884652049577E-3</v>
      </c>
      <c r="L71" s="97">
        <v>10.392599814299</v>
      </c>
      <c r="M71" s="56">
        <v>10.56</v>
      </c>
      <c r="N71" s="56">
        <v>10.658969072164927</v>
      </c>
      <c r="O71" s="71">
        <f t="shared" ref="O71:O134" si="21">IFERROR(H71/N71,"")</f>
        <v>9.3817703497369419E-3</v>
      </c>
      <c r="T71" s="53">
        <v>66</v>
      </c>
      <c r="U71" s="53" t="str">
        <f t="shared" si="14"/>
        <v>600197.SH</v>
      </c>
      <c r="V71" s="53" t="str">
        <f t="shared" si="15"/>
        <v>伊力特</v>
      </c>
      <c r="W71" s="74">
        <f t="shared" si="16"/>
        <v>3.2388663967611336E-2</v>
      </c>
      <c r="Z71" s="53">
        <v>66</v>
      </c>
      <c r="AA71" s="53" t="str">
        <f t="shared" si="17"/>
        <v>600509.SH</v>
      </c>
      <c r="AB71" s="53" t="str">
        <f t="shared" si="18"/>
        <v>天富能源</v>
      </c>
      <c r="AC71" s="74">
        <f t="shared" si="19"/>
        <v>2.6187998612556381E-2</v>
      </c>
    </row>
    <row r="72" spans="2:29" x14ac:dyDescent="0.15">
      <c r="B72" s="73" t="str">
        <f>IFERROR(IF(AND(K72&lt;&gt;"",K72&gt;=$C$3),MAX($B$5:B71)+1,""),"")</f>
        <v/>
      </c>
      <c r="C72" s="73" t="str">
        <f>IFERROR(IF(AND(O72&lt;&gt;"",O72&gt;=$C$3),MAX($C$5:C71)+1,""),"")</f>
        <v/>
      </c>
      <c r="F72" s="40" t="s">
        <v>6849</v>
      </c>
      <c r="G72" s="40" t="s">
        <v>6850</v>
      </c>
      <c r="H72" s="56" t="s">
        <v>5898</v>
      </c>
      <c r="I72" s="167" t="s">
        <v>5907</v>
      </c>
      <c r="J72" s="56">
        <v>10.27</v>
      </c>
      <c r="K72" s="71" t="str">
        <f t="shared" si="20"/>
        <v/>
      </c>
      <c r="L72" s="97">
        <v>10.27</v>
      </c>
      <c r="M72" s="56">
        <v>10.27</v>
      </c>
      <c r="N72" s="56">
        <v>10.27</v>
      </c>
      <c r="O72" s="71" t="str">
        <f t="shared" si="21"/>
        <v/>
      </c>
      <c r="T72" s="53">
        <v>67</v>
      </c>
      <c r="U72" s="53" t="str">
        <f t="shared" si="14"/>
        <v>600236.SH</v>
      </c>
      <c r="V72" s="53" t="str">
        <f t="shared" si="15"/>
        <v>桂冠电力</v>
      </c>
      <c r="W72" s="74">
        <f t="shared" si="16"/>
        <v>4.9999999999999996E-2</v>
      </c>
      <c r="Z72" s="53">
        <v>67</v>
      </c>
      <c r="AA72" s="53" t="str">
        <f t="shared" si="17"/>
        <v>600548.SH</v>
      </c>
      <c r="AB72" s="53" t="str">
        <f t="shared" si="18"/>
        <v>深高速</v>
      </c>
      <c r="AC72" s="74">
        <f t="shared" si="19"/>
        <v>3.9315605617737198E-2</v>
      </c>
    </row>
    <row r="73" spans="2:29" x14ac:dyDescent="0.15">
      <c r="B73" s="73" t="str">
        <f>IFERROR(IF(AND(K73&lt;&gt;"",K73&gt;=$C$3),MAX($B$5:B72)+1,""),"")</f>
        <v/>
      </c>
      <c r="C73" s="73" t="str">
        <f>IFERROR(IF(AND(O73&lt;&gt;"",O73&gt;=$C$3),MAX($C$5:C72)+1,""),"")</f>
        <v/>
      </c>
      <c r="F73" s="40" t="s">
        <v>6851</v>
      </c>
      <c r="G73" s="40" t="s">
        <v>12893</v>
      </c>
      <c r="H73" s="56">
        <v>3.5000000000000003E-2</v>
      </c>
      <c r="I73" s="167" t="s">
        <v>5914</v>
      </c>
      <c r="J73" s="56">
        <v>19.100000000000001</v>
      </c>
      <c r="K73" s="71">
        <f t="shared" si="20"/>
        <v>1.8324607329842932E-3</v>
      </c>
      <c r="L73" s="97">
        <v>19.070280082987601</v>
      </c>
      <c r="M73" s="56">
        <v>19.32</v>
      </c>
      <c r="N73" s="56">
        <v>19.350109090909044</v>
      </c>
      <c r="O73" s="71">
        <f t="shared" si="21"/>
        <v>1.8087753322508916E-3</v>
      </c>
      <c r="T73" s="53">
        <v>68</v>
      </c>
      <c r="U73" s="53" t="str">
        <f t="shared" si="14"/>
        <v>600269.SH</v>
      </c>
      <c r="V73" s="53" t="str">
        <f t="shared" si="15"/>
        <v>赣粤高速</v>
      </c>
      <c r="W73" s="74">
        <f t="shared" si="16"/>
        <v>3.2822757111597371E-2</v>
      </c>
      <c r="Z73" s="53">
        <v>68</v>
      </c>
      <c r="AA73" s="53" t="str">
        <f t="shared" si="17"/>
        <v>600578.SH</v>
      </c>
      <c r="AB73" s="53" t="str">
        <f t="shared" si="18"/>
        <v>京能电力</v>
      </c>
      <c r="AC73" s="74">
        <f t="shared" si="19"/>
        <v>4.3564297214177872E-2</v>
      </c>
    </row>
    <row r="74" spans="2:29" x14ac:dyDescent="0.15">
      <c r="B74" s="73">
        <f>IFERROR(IF(AND(K74&lt;&gt;"",K74&gt;=$C$3),MAX($B$5:B73)+1,""),"")</f>
        <v>4</v>
      </c>
      <c r="C74" s="73">
        <f>IFERROR(IF(AND(O74&lt;&gt;"",O74&gt;=$C$3),MAX($C$5:C73)+1,""),"")</f>
        <v>3</v>
      </c>
      <c r="F74" s="40" t="s">
        <v>6853</v>
      </c>
      <c r="G74" s="40" t="s">
        <v>12894</v>
      </c>
      <c r="H74" s="56">
        <v>0.15</v>
      </c>
      <c r="I74" s="167" t="s">
        <v>5909</v>
      </c>
      <c r="J74" s="56">
        <v>4.59</v>
      </c>
      <c r="K74" s="71">
        <f t="shared" si="20"/>
        <v>3.2679738562091505E-2</v>
      </c>
      <c r="L74" s="97">
        <v>4.43352272727273</v>
      </c>
      <c r="M74" s="56">
        <v>4.24</v>
      </c>
      <c r="N74" s="56">
        <v>4.3896470588235266</v>
      </c>
      <c r="O74" s="71">
        <f t="shared" si="21"/>
        <v>3.4171312178387668E-2</v>
      </c>
      <c r="T74" s="53">
        <v>69</v>
      </c>
      <c r="U74" s="53" t="str">
        <f t="shared" si="14"/>
        <v>600312.SH</v>
      </c>
      <c r="V74" s="53" t="str">
        <f t="shared" si="15"/>
        <v>平高电气</v>
      </c>
      <c r="W74" s="74">
        <f t="shared" si="16"/>
        <v>3.4770514603616132E-2</v>
      </c>
      <c r="Z74" s="53">
        <v>69</v>
      </c>
      <c r="AA74" s="53" t="str">
        <f t="shared" si="17"/>
        <v>600583.SH</v>
      </c>
      <c r="AB74" s="53" t="str">
        <f t="shared" si="18"/>
        <v>海油工程</v>
      </c>
      <c r="AC74" s="74">
        <f t="shared" si="19"/>
        <v>3.2233192496259319E-2</v>
      </c>
    </row>
    <row r="75" spans="2:29" x14ac:dyDescent="0.15">
      <c r="B75" s="73" t="str">
        <f>IFERROR(IF(AND(K75&lt;&gt;"",K75&gt;=$C$3),MAX($B$5:B74)+1,""),"")</f>
        <v/>
      </c>
      <c r="C75" s="73" t="str">
        <f>IFERROR(IF(AND(O75&lt;&gt;"",O75&gt;=$C$3),MAX($C$5:C74)+1,""),"")</f>
        <v/>
      </c>
      <c r="F75" s="40" t="s">
        <v>6855</v>
      </c>
      <c r="G75" s="40" t="s">
        <v>6856</v>
      </c>
      <c r="H75" s="56">
        <v>0.04</v>
      </c>
      <c r="I75" s="167" t="s">
        <v>5915</v>
      </c>
      <c r="J75" s="56">
        <v>14.55</v>
      </c>
      <c r="K75" s="71">
        <f t="shared" si="20"/>
        <v>2.7491408934707902E-3</v>
      </c>
      <c r="L75" s="97">
        <v>14.508428571428601</v>
      </c>
      <c r="M75" s="56">
        <v>13.19</v>
      </c>
      <c r="N75" s="56">
        <v>13.227793696275045</v>
      </c>
      <c r="O75" s="71">
        <f t="shared" si="21"/>
        <v>3.0239358821618173E-3</v>
      </c>
      <c r="T75" s="53">
        <v>70</v>
      </c>
      <c r="U75" s="53" t="str">
        <f t="shared" si="14"/>
        <v>600315.SH</v>
      </c>
      <c r="V75" s="53" t="str">
        <f t="shared" si="15"/>
        <v>上海家化</v>
      </c>
      <c r="W75" s="74">
        <f t="shared" si="16"/>
        <v>3.3188065705665439E-2</v>
      </c>
      <c r="Z75" s="53">
        <v>70</v>
      </c>
      <c r="AA75" s="53" t="str">
        <f t="shared" si="17"/>
        <v>600598.SH</v>
      </c>
      <c r="AB75" s="53" t="str">
        <f t="shared" si="18"/>
        <v>北大荒</v>
      </c>
      <c r="AC75" s="74">
        <f t="shared" si="19"/>
        <v>2.6865034107752359E-2</v>
      </c>
    </row>
    <row r="76" spans="2:29" x14ac:dyDescent="0.15">
      <c r="B76" s="73" t="str">
        <f>IFERROR(IF(AND(K76&lt;&gt;"",K76&gt;=$C$3),MAX($B$5:B75)+1,""),"")</f>
        <v/>
      </c>
      <c r="C76" s="73" t="str">
        <f>IFERROR(IF(AND(O76&lt;&gt;"",O76&gt;=$C$3),MAX($C$5:C75)+1,""),"")</f>
        <v/>
      </c>
      <c r="F76" s="40" t="s">
        <v>6857</v>
      </c>
      <c r="G76" s="40" t="s">
        <v>6858</v>
      </c>
      <c r="H76" s="56">
        <v>0.03</v>
      </c>
      <c r="I76" s="167" t="s">
        <v>5932</v>
      </c>
      <c r="J76" s="56">
        <v>7.66</v>
      </c>
      <c r="K76" s="71">
        <f t="shared" si="20"/>
        <v>3.9164490861618795E-3</v>
      </c>
      <c r="L76" s="97">
        <v>7.6019828641370903</v>
      </c>
      <c r="M76" s="56">
        <v>7.26</v>
      </c>
      <c r="N76" s="56">
        <v>7.3154071765080912</v>
      </c>
      <c r="O76" s="71">
        <f t="shared" si="21"/>
        <v>4.1009337246925587E-3</v>
      </c>
      <c r="T76" s="53">
        <v>71</v>
      </c>
      <c r="U76" s="53" t="str">
        <f t="shared" si="14"/>
        <v>600337.SH</v>
      </c>
      <c r="V76" s="53" t="str">
        <f t="shared" si="15"/>
        <v>美克家居</v>
      </c>
      <c r="W76" s="74">
        <f t="shared" si="16"/>
        <v>2.588480801335559E-2</v>
      </c>
      <c r="Z76" s="53">
        <v>71</v>
      </c>
      <c r="AA76" s="53" t="str">
        <f t="shared" si="17"/>
        <v>600642.SH</v>
      </c>
      <c r="AB76" s="53" t="str">
        <f t="shared" si="18"/>
        <v>申能股份</v>
      </c>
      <c r="AC76" s="74">
        <f t="shared" si="19"/>
        <v>3.2017951945706308E-2</v>
      </c>
    </row>
    <row r="77" spans="2:29" x14ac:dyDescent="0.15">
      <c r="B77" s="73" t="str">
        <f>IFERROR(IF(AND(K77&lt;&gt;"",K77&gt;=$C$3),MAX($B$5:B76)+1,""),"")</f>
        <v/>
      </c>
      <c r="C77" s="73" t="str">
        <f>IFERROR(IF(AND(O77&lt;&gt;"",O77&gt;=$C$3),MAX($C$5:C76)+1,""),"")</f>
        <v/>
      </c>
      <c r="F77" s="40" t="s">
        <v>6859</v>
      </c>
      <c r="G77" s="40" t="s">
        <v>6860</v>
      </c>
      <c r="H77" s="56">
        <v>0.15</v>
      </c>
      <c r="I77" s="167" t="s">
        <v>5901</v>
      </c>
      <c r="J77" s="56">
        <v>8.42</v>
      </c>
      <c r="K77" s="71">
        <f t="shared" si="20"/>
        <v>1.7814726840855107E-2</v>
      </c>
      <c r="L77" s="97">
        <v>6.1306029579067101</v>
      </c>
      <c r="M77" s="56">
        <v>6.35</v>
      </c>
      <c r="N77" s="56">
        <v>8.721328125000003</v>
      </c>
      <c r="O77" s="71">
        <f t="shared" si="21"/>
        <v>1.719921528580258E-2</v>
      </c>
      <c r="T77" s="53">
        <v>72</v>
      </c>
      <c r="U77" s="53" t="str">
        <f t="shared" si="14"/>
        <v>600350.SH</v>
      </c>
      <c r="V77" s="53" t="str">
        <f t="shared" si="15"/>
        <v>山东高速</v>
      </c>
      <c r="W77" s="74">
        <f t="shared" si="16"/>
        <v>3.302583025830258E-2</v>
      </c>
      <c r="Z77" s="53">
        <v>72</v>
      </c>
      <c r="AA77" s="53" t="str">
        <f t="shared" si="17"/>
        <v>600660.SH</v>
      </c>
      <c r="AB77" s="53" t="str">
        <f t="shared" si="18"/>
        <v>福耀玻璃</v>
      </c>
      <c r="AC77" s="74">
        <f t="shared" si="19"/>
        <v>4.3490642227315905E-2</v>
      </c>
    </row>
    <row r="78" spans="2:29" x14ac:dyDescent="0.15">
      <c r="B78" s="73" t="str">
        <f>IFERROR(IF(AND(K78&lt;&gt;"",K78&gt;=$C$3),MAX($B$5:B77)+1,""),"")</f>
        <v/>
      </c>
      <c r="C78" s="73" t="str">
        <f>IFERROR(IF(AND(O78&lt;&gt;"",O78&gt;=$C$3),MAX($C$5:C77)+1,""),"")</f>
        <v/>
      </c>
      <c r="F78" s="40" t="s">
        <v>12895</v>
      </c>
      <c r="G78" s="40" t="s">
        <v>6862</v>
      </c>
      <c r="H78" s="56">
        <v>0.05</v>
      </c>
      <c r="I78" s="167" t="s">
        <v>5949</v>
      </c>
      <c r="J78" s="56">
        <v>4.82</v>
      </c>
      <c r="K78" s="71">
        <f t="shared" si="20"/>
        <v>1.0373443983402489E-2</v>
      </c>
      <c r="L78" s="97">
        <v>4.7654751131221698</v>
      </c>
      <c r="M78" s="56">
        <v>4.4800000000000004</v>
      </c>
      <c r="N78" s="56">
        <v>4.5312585812357007</v>
      </c>
      <c r="O78" s="71">
        <f t="shared" si="21"/>
        <v>1.1034461861667738E-2</v>
      </c>
      <c r="T78" s="53">
        <v>73</v>
      </c>
      <c r="U78" s="53" t="str">
        <f t="shared" si="14"/>
        <v>600361.SH</v>
      </c>
      <c r="V78" s="53" t="str">
        <f t="shared" si="15"/>
        <v>华联综超</v>
      </c>
      <c r="W78" s="74">
        <f t="shared" si="16"/>
        <v>4.4843049327354258E-2</v>
      </c>
      <c r="Z78" s="53">
        <v>73</v>
      </c>
      <c r="AA78" s="53" t="str">
        <f t="shared" si="17"/>
        <v>600674.SH</v>
      </c>
      <c r="AB78" s="53" t="str">
        <f t="shared" si="18"/>
        <v>川投能源</v>
      </c>
      <c r="AC78" s="74">
        <f t="shared" si="19"/>
        <v>2.7599003087825352E-2</v>
      </c>
    </row>
    <row r="79" spans="2:29" x14ac:dyDescent="0.15">
      <c r="B79" s="73">
        <f>IFERROR(IF(AND(K79&lt;&gt;"",K79&gt;=$C$3),MAX($B$5:B78)+1,""),"")</f>
        <v>5</v>
      </c>
      <c r="C79" s="73">
        <f>IFERROR(IF(AND(O79&lt;&gt;"",O79&gt;=$C$3),MAX($C$5:C78)+1,""),"")</f>
        <v>4</v>
      </c>
      <c r="F79" s="40" t="s">
        <v>6863</v>
      </c>
      <c r="G79" s="40" t="s">
        <v>6864</v>
      </c>
      <c r="H79" s="56">
        <v>1.2</v>
      </c>
      <c r="I79" s="167" t="s">
        <v>5924</v>
      </c>
      <c r="J79" s="56">
        <v>31.4</v>
      </c>
      <c r="K79" s="71">
        <f t="shared" si="20"/>
        <v>3.8216560509554139E-2</v>
      </c>
      <c r="L79" s="97">
        <v>20.168717793270702</v>
      </c>
      <c r="M79" s="56">
        <v>27.04</v>
      </c>
      <c r="N79" s="56">
        <v>42.097668711656411</v>
      </c>
      <c r="O79" s="71">
        <f t="shared" si="21"/>
        <v>2.8505141418145377E-2</v>
      </c>
      <c r="T79" s="53">
        <v>74</v>
      </c>
      <c r="U79" s="53" t="str">
        <f t="shared" si="14"/>
        <v>600377.SH</v>
      </c>
      <c r="V79" s="53" t="str">
        <f t="shared" si="15"/>
        <v>宁沪高速</v>
      </c>
      <c r="W79" s="74">
        <f t="shared" si="16"/>
        <v>4.8367593712212824E-2</v>
      </c>
      <c r="Z79" s="53">
        <v>74</v>
      </c>
      <c r="AA79" s="53" t="str">
        <f t="shared" si="17"/>
        <v>600741.SH</v>
      </c>
      <c r="AB79" s="53" t="str">
        <f t="shared" si="18"/>
        <v>华域汽车</v>
      </c>
      <c r="AC79" s="74">
        <f t="shared" si="19"/>
        <v>4.7105015482545413E-2</v>
      </c>
    </row>
    <row r="80" spans="2:29" x14ac:dyDescent="0.15">
      <c r="B80" s="73" t="str">
        <f>IFERROR(IF(AND(K80&lt;&gt;"",K80&gt;=$C$3),MAX($B$5:B79)+1,""),"")</f>
        <v/>
      </c>
      <c r="C80" s="73" t="str">
        <f>IFERROR(IF(AND(O80&lt;&gt;"",O80&gt;=$C$3),MAX($C$5:C79)+1,""),"")</f>
        <v/>
      </c>
      <c r="F80" s="40" t="s">
        <v>6865</v>
      </c>
      <c r="G80" s="40" t="s">
        <v>6866</v>
      </c>
      <c r="H80" s="56">
        <v>0.1</v>
      </c>
      <c r="I80" s="167" t="s">
        <v>5909</v>
      </c>
      <c r="J80" s="56">
        <v>8.08</v>
      </c>
      <c r="K80" s="71">
        <f t="shared" si="20"/>
        <v>1.2376237623762377E-2</v>
      </c>
      <c r="L80" s="97">
        <v>7.9018230958230902</v>
      </c>
      <c r="M80" s="56">
        <v>8.93</v>
      </c>
      <c r="N80" s="56">
        <v>9.131361095408586</v>
      </c>
      <c r="O80" s="71">
        <f t="shared" si="21"/>
        <v>1.0951269909836532E-2</v>
      </c>
      <c r="T80" s="53">
        <v>75</v>
      </c>
      <c r="U80" s="53" t="str">
        <f t="shared" si="14"/>
        <v>600383.SH</v>
      </c>
      <c r="V80" s="53" t="str">
        <f t="shared" si="15"/>
        <v>金地集团</v>
      </c>
      <c r="W80" s="74">
        <f t="shared" si="16"/>
        <v>3.4567901234567898E-2</v>
      </c>
      <c r="Z80" s="53">
        <v>75</v>
      </c>
      <c r="AA80" s="53" t="str">
        <f t="shared" si="17"/>
        <v>600795.SH</v>
      </c>
      <c r="AB80" s="53" t="str">
        <f t="shared" si="18"/>
        <v>国电电力</v>
      </c>
      <c r="AC80" s="74">
        <f t="shared" si="19"/>
        <v>3.4981312700806559E-2</v>
      </c>
    </row>
    <row r="81" spans="2:29" x14ac:dyDescent="0.15">
      <c r="B81" s="73" t="str">
        <f>IFERROR(IF(AND(K81&lt;&gt;"",K81&gt;=$C$3),MAX($B$5:B80)+1,""),"")</f>
        <v/>
      </c>
      <c r="C81" s="73" t="str">
        <f>IFERROR(IF(AND(O81&lt;&gt;"",O81&gt;=$C$3),MAX($C$5:C80)+1,""),"")</f>
        <v/>
      </c>
      <c r="F81" s="40" t="s">
        <v>6867</v>
      </c>
      <c r="G81" s="40" t="s">
        <v>6868</v>
      </c>
      <c r="H81" s="56">
        <v>0.1</v>
      </c>
      <c r="I81" s="167" t="s">
        <v>5909</v>
      </c>
      <c r="J81" s="56">
        <v>14.47</v>
      </c>
      <c r="K81" s="71">
        <f t="shared" si="20"/>
        <v>6.9108500345542506E-3</v>
      </c>
      <c r="L81" s="97">
        <v>14.3763430420712</v>
      </c>
      <c r="M81" s="56">
        <v>15.25</v>
      </c>
      <c r="N81" s="56">
        <v>15.349348534201953</v>
      </c>
      <c r="O81" s="71">
        <f t="shared" si="21"/>
        <v>6.5149344792827212E-3</v>
      </c>
      <c r="T81" s="53">
        <v>76</v>
      </c>
      <c r="U81" s="53" t="str">
        <f t="shared" si="14"/>
        <v>600398.SH</v>
      </c>
      <c r="V81" s="53" t="str">
        <f t="shared" si="15"/>
        <v>海澜之家</v>
      </c>
      <c r="W81" s="74">
        <f t="shared" si="16"/>
        <v>3.0442804428044281E-2</v>
      </c>
      <c r="Z81" s="53">
        <v>76</v>
      </c>
      <c r="AA81" s="53" t="str">
        <f t="shared" si="17"/>
        <v>600837.SH</v>
      </c>
      <c r="AB81" s="53" t="str">
        <f t="shared" si="18"/>
        <v>海通证券</v>
      </c>
      <c r="AC81" s="74">
        <f t="shared" si="19"/>
        <v>2.7700473334464085E-2</v>
      </c>
    </row>
    <row r="82" spans="2:29" x14ac:dyDescent="0.15">
      <c r="B82" s="73" t="str">
        <f>IFERROR(IF(AND(K82&lt;&gt;"",K82&gt;=$C$3),MAX($B$5:B81)+1,""),"")</f>
        <v/>
      </c>
      <c r="C82" s="73" t="str">
        <f>IFERROR(IF(AND(O82&lt;&gt;"",O82&gt;=$C$3),MAX($C$5:C81)+1,""),"")</f>
        <v/>
      </c>
      <c r="F82" s="40" t="s">
        <v>6869</v>
      </c>
      <c r="G82" s="40" t="s">
        <v>6870</v>
      </c>
      <c r="H82" s="56" t="s">
        <v>5898</v>
      </c>
      <c r="I82" s="167" t="s">
        <v>5949</v>
      </c>
      <c r="J82" s="56">
        <v>10.9</v>
      </c>
      <c r="K82" s="71" t="str">
        <f t="shared" si="20"/>
        <v/>
      </c>
      <c r="L82" s="97">
        <v>10.9</v>
      </c>
      <c r="M82" s="56">
        <v>10.47</v>
      </c>
      <c r="N82" s="56">
        <v>10.47</v>
      </c>
      <c r="O82" s="71" t="str">
        <f t="shared" si="21"/>
        <v/>
      </c>
      <c r="T82" s="53">
        <v>77</v>
      </c>
      <c r="U82" s="53" t="str">
        <f t="shared" si="14"/>
        <v>600469.SH</v>
      </c>
      <c r="V82" s="53" t="str">
        <f t="shared" si="15"/>
        <v>风神股份</v>
      </c>
      <c r="W82" s="74">
        <f t="shared" si="16"/>
        <v>5.8173356602675967E-2</v>
      </c>
      <c r="Z82" s="53">
        <v>77</v>
      </c>
      <c r="AA82" s="53" t="str">
        <f t="shared" si="17"/>
        <v>600859.SH</v>
      </c>
      <c r="AB82" s="53" t="str">
        <f t="shared" si="18"/>
        <v>王府井</v>
      </c>
      <c r="AC82" s="74">
        <f t="shared" si="19"/>
        <v>3.7851601823888255E-2</v>
      </c>
    </row>
    <row r="83" spans="2:29" x14ac:dyDescent="0.15">
      <c r="B83" s="73">
        <f>IFERROR(IF(AND(K83&lt;&gt;"",K83&gt;=$C$3),MAX($B$5:B82)+1,""),"")</f>
        <v>6</v>
      </c>
      <c r="C83" s="73">
        <f>IFERROR(IF(AND(O83&lt;&gt;"",O83&gt;=$C$3),MAX($C$5:C82)+1,""),"")</f>
        <v>5</v>
      </c>
      <c r="F83" s="40" t="s">
        <v>6871</v>
      </c>
      <c r="G83" s="40" t="s">
        <v>6872</v>
      </c>
      <c r="H83" s="56">
        <v>0.4</v>
      </c>
      <c r="I83" s="167" t="s">
        <v>5900</v>
      </c>
      <c r="J83" s="56">
        <v>9.0299999999999994</v>
      </c>
      <c r="K83" s="71">
        <f t="shared" si="20"/>
        <v>4.4296788482834998E-2</v>
      </c>
      <c r="L83" s="97">
        <v>8.6716666666666704</v>
      </c>
      <c r="M83" s="56">
        <v>11.74</v>
      </c>
      <c r="N83" s="56">
        <v>12.225123966942142</v>
      </c>
      <c r="O83" s="71">
        <f t="shared" si="21"/>
        <v>3.2719504610475666E-2</v>
      </c>
      <c r="T83" s="53">
        <v>78</v>
      </c>
      <c r="U83" s="53" t="str">
        <f t="shared" si="14"/>
        <v>600509.SH</v>
      </c>
      <c r="V83" s="53" t="str">
        <f t="shared" si="15"/>
        <v>天富能源</v>
      </c>
      <c r="W83" s="74">
        <f t="shared" si="16"/>
        <v>2.5940337224383919E-2</v>
      </c>
      <c r="Z83" s="53">
        <v>78</v>
      </c>
      <c r="AA83" s="53" t="str">
        <f t="shared" si="17"/>
        <v>600886.SH</v>
      </c>
      <c r="AB83" s="53" t="str">
        <f t="shared" si="18"/>
        <v>国投电力</v>
      </c>
      <c r="AC83" s="74">
        <f t="shared" si="19"/>
        <v>3.7007015246086135E-2</v>
      </c>
    </row>
    <row r="84" spans="2:29" x14ac:dyDescent="0.15">
      <c r="B84" s="73" t="str">
        <f>IFERROR(IF(AND(K84&lt;&gt;"",K84&gt;=$C$3),MAX($B$5:B83)+1,""),"")</f>
        <v/>
      </c>
      <c r="C84" s="73" t="str">
        <f>IFERROR(IF(AND(O84&lt;&gt;"",O84&gt;=$C$3),MAX($C$5:C83)+1,""),"")</f>
        <v/>
      </c>
      <c r="F84" s="40" t="s">
        <v>6873</v>
      </c>
      <c r="G84" s="40" t="s">
        <v>6874</v>
      </c>
      <c r="H84" s="56" t="s">
        <v>5898</v>
      </c>
      <c r="I84" s="167" t="s">
        <v>5901</v>
      </c>
      <c r="J84" s="56">
        <v>29.39</v>
      </c>
      <c r="K84" s="71" t="str">
        <f t="shared" si="20"/>
        <v/>
      </c>
      <c r="L84" s="97">
        <v>29.39</v>
      </c>
      <c r="M84" s="56">
        <v>32</v>
      </c>
      <c r="N84" s="56">
        <v>32</v>
      </c>
      <c r="O84" s="71" t="str">
        <f t="shared" si="21"/>
        <v/>
      </c>
      <c r="T84" s="53">
        <v>79</v>
      </c>
      <c r="U84" s="53" t="str">
        <f t="shared" si="14"/>
        <v>600519.SH</v>
      </c>
      <c r="V84" s="53" t="str">
        <f t="shared" si="15"/>
        <v>贵州茅台</v>
      </c>
      <c r="W84" s="74">
        <f t="shared" si="16"/>
        <v>2.543064369900272E-2</v>
      </c>
      <c r="Z84" s="53">
        <v>79</v>
      </c>
      <c r="AA84" s="53" t="str">
        <f t="shared" si="17"/>
        <v>600894.SH</v>
      </c>
      <c r="AB84" s="53" t="str">
        <f t="shared" si="18"/>
        <v>广日股份</v>
      </c>
      <c r="AC84" s="74">
        <f t="shared" si="19"/>
        <v>4.73732621159135E-2</v>
      </c>
    </row>
    <row r="85" spans="2:29" x14ac:dyDescent="0.15">
      <c r="B85" s="73" t="str">
        <f>IFERROR(IF(AND(K85&lt;&gt;"",K85&gt;=$C$3),MAX($B$5:B84)+1,""),"")</f>
        <v/>
      </c>
      <c r="C85" s="73" t="str">
        <f>IFERROR(IF(AND(O85&lt;&gt;"",O85&gt;=$C$3),MAX($C$5:C84)+1,""),"")</f>
        <v/>
      </c>
      <c r="F85" s="40" t="s">
        <v>6875</v>
      </c>
      <c r="G85" s="40" t="s">
        <v>6876</v>
      </c>
      <c r="H85" s="56">
        <v>0.08</v>
      </c>
      <c r="I85" s="167" t="s">
        <v>5924</v>
      </c>
      <c r="J85" s="56">
        <v>7.87</v>
      </c>
      <c r="K85" s="71">
        <f t="shared" si="20"/>
        <v>1.0165184243964422E-2</v>
      </c>
      <c r="L85" s="97">
        <v>7.8045530145530204</v>
      </c>
      <c r="M85" s="56">
        <v>10.130000000000001</v>
      </c>
      <c r="N85" s="56">
        <v>10.214947589098525</v>
      </c>
      <c r="O85" s="71">
        <f t="shared" si="21"/>
        <v>7.8316603489357751E-3</v>
      </c>
      <c r="T85" s="53">
        <v>80</v>
      </c>
      <c r="U85" s="53" t="str">
        <f t="shared" si="14"/>
        <v>600548.SH</v>
      </c>
      <c r="V85" s="53" t="str">
        <f t="shared" si="15"/>
        <v>深高速</v>
      </c>
      <c r="W85" s="74">
        <f t="shared" si="16"/>
        <v>3.8636363636363635E-2</v>
      </c>
      <c r="Z85" s="53">
        <v>80</v>
      </c>
      <c r="AA85" s="53" t="str">
        <f t="shared" si="17"/>
        <v>600900.SH</v>
      </c>
      <c r="AB85" s="53" t="str">
        <f t="shared" si="18"/>
        <v>长江电力</v>
      </c>
      <c r="AC85" s="74">
        <f t="shared" si="19"/>
        <v>2.7512924287750231E-2</v>
      </c>
    </row>
    <row r="86" spans="2:29" x14ac:dyDescent="0.15">
      <c r="B86" s="73" t="str">
        <f>IFERROR(IF(AND(K86&lt;&gt;"",K86&gt;=$C$3),MAX($B$5:B85)+1,""),"")</f>
        <v/>
      </c>
      <c r="C86" s="73" t="str">
        <f>IFERROR(IF(AND(O86&lt;&gt;"",O86&gt;=$C$3),MAX($C$5:C85)+1,""),"")</f>
        <v/>
      </c>
      <c r="F86" s="40" t="s">
        <v>6877</v>
      </c>
      <c r="G86" s="40" t="s">
        <v>6878</v>
      </c>
      <c r="H86" s="56">
        <v>0.02</v>
      </c>
      <c r="I86" s="167" t="s">
        <v>5916</v>
      </c>
      <c r="J86" s="56">
        <v>6.72</v>
      </c>
      <c r="K86" s="71">
        <f t="shared" si="20"/>
        <v>2.9761904761904765E-3</v>
      </c>
      <c r="L86" s="97">
        <v>6.7000297176820203</v>
      </c>
      <c r="M86" s="56">
        <v>6.71</v>
      </c>
      <c r="N86" s="56">
        <v>6.73</v>
      </c>
      <c r="O86" s="71">
        <f t="shared" si="21"/>
        <v>2.9717682020802376E-3</v>
      </c>
      <c r="T86" s="53">
        <v>81</v>
      </c>
      <c r="U86" s="53" t="str">
        <f t="shared" si="14"/>
        <v>600563.SH</v>
      </c>
      <c r="V86" s="53" t="str">
        <f t="shared" si="15"/>
        <v>法拉电子</v>
      </c>
      <c r="W86" s="74">
        <f t="shared" si="16"/>
        <v>2.6910656620021532E-2</v>
      </c>
      <c r="Z86" s="53">
        <v>81</v>
      </c>
      <c r="AA86" s="53" t="str">
        <f t="shared" si="17"/>
        <v>601006.SH</v>
      </c>
      <c r="AB86" s="53" t="str">
        <f t="shared" si="18"/>
        <v>大秦铁路</v>
      </c>
      <c r="AC86" s="74">
        <f t="shared" si="19"/>
        <v>6.5212780998162093E-2</v>
      </c>
    </row>
    <row r="87" spans="2:29" x14ac:dyDescent="0.15">
      <c r="B87" s="73" t="str">
        <f>IFERROR(IF(AND(K87&lt;&gt;"",K87&gt;=$C$3),MAX($B$5:B86)+1,""),"")</f>
        <v/>
      </c>
      <c r="C87" s="73" t="str">
        <f>IFERROR(IF(AND(O87&lt;&gt;"",O87&gt;=$C$3),MAX($C$5:C86)+1,""),"")</f>
        <v/>
      </c>
      <c r="F87" s="40" t="s">
        <v>12896</v>
      </c>
      <c r="G87" s="40" t="s">
        <v>6880</v>
      </c>
      <c r="H87" s="56" t="s">
        <v>5898</v>
      </c>
      <c r="I87" s="167" t="s">
        <v>5901</v>
      </c>
      <c r="J87" s="56">
        <v>14.86</v>
      </c>
      <c r="K87" s="71" t="str">
        <f t="shared" si="20"/>
        <v/>
      </c>
      <c r="L87" s="97">
        <v>14.86</v>
      </c>
      <c r="M87" s="56">
        <v>16.47</v>
      </c>
      <c r="N87" s="56">
        <v>16.47</v>
      </c>
      <c r="O87" s="71" t="str">
        <f t="shared" si="21"/>
        <v/>
      </c>
      <c r="T87" s="53">
        <v>82</v>
      </c>
      <c r="U87" s="53" t="str">
        <f t="shared" si="14"/>
        <v>600566.SH</v>
      </c>
      <c r="V87" s="53" t="str">
        <f t="shared" si="15"/>
        <v>济川药业</v>
      </c>
      <c r="W87" s="74">
        <f t="shared" si="16"/>
        <v>3.0017152658662092E-2</v>
      </c>
      <c r="Z87" s="53">
        <v>82</v>
      </c>
      <c r="AA87" s="53" t="str">
        <f t="shared" si="17"/>
        <v>601158.SH</v>
      </c>
      <c r="AB87" s="53" t="str">
        <f t="shared" si="18"/>
        <v>重庆水务</v>
      </c>
      <c r="AC87" s="74">
        <f t="shared" si="19"/>
        <v>3.3447684391080597E-2</v>
      </c>
    </row>
    <row r="88" spans="2:29" x14ac:dyDescent="0.15">
      <c r="B88" s="73" t="str">
        <f>IFERROR(IF(AND(K88&lt;&gt;"",K88&gt;=$C$3),MAX($B$5:B87)+1,""),"")</f>
        <v/>
      </c>
      <c r="C88" s="73" t="str">
        <f>IFERROR(IF(AND(O88&lt;&gt;"",O88&gt;=$C$3),MAX($C$5:C87)+1,""),"")</f>
        <v/>
      </c>
      <c r="F88" s="40" t="s">
        <v>6881</v>
      </c>
      <c r="G88" s="40" t="s">
        <v>12897</v>
      </c>
      <c r="H88" s="56" t="s">
        <v>5898</v>
      </c>
      <c r="I88" s="167" t="s">
        <v>5953</v>
      </c>
      <c r="J88" s="56">
        <v>10.19</v>
      </c>
      <c r="K88" s="71" t="str">
        <f t="shared" si="20"/>
        <v/>
      </c>
      <c r="L88" s="97">
        <v>10.19</v>
      </c>
      <c r="M88" s="56">
        <v>10.19</v>
      </c>
      <c r="N88" s="56">
        <v>10.19</v>
      </c>
      <c r="O88" s="71" t="str">
        <f t="shared" si="21"/>
        <v/>
      </c>
      <c r="T88" s="53">
        <v>83</v>
      </c>
      <c r="U88" s="53" t="str">
        <f t="shared" si="14"/>
        <v>600578.SH</v>
      </c>
      <c r="V88" s="53" t="str">
        <f t="shared" si="15"/>
        <v>京能电力</v>
      </c>
      <c r="W88" s="74">
        <f t="shared" si="16"/>
        <v>4.1237113402061862E-2</v>
      </c>
      <c r="Z88" s="53">
        <v>83</v>
      </c>
      <c r="AA88" s="53" t="str">
        <f t="shared" si="17"/>
        <v>601166.SH</v>
      </c>
      <c r="AB88" s="53" t="str">
        <f t="shared" si="18"/>
        <v>兴业银行</v>
      </c>
      <c r="AC88" s="74">
        <f t="shared" si="19"/>
        <v>3.6277750920951292E-2</v>
      </c>
    </row>
    <row r="89" spans="2:29" x14ac:dyDescent="0.15">
      <c r="B89" s="73" t="str">
        <f>IFERROR(IF(AND(K89&lt;&gt;"",K89&gt;=$C$3),MAX($B$5:B88)+1,""),"")</f>
        <v/>
      </c>
      <c r="C89" s="73" t="str">
        <f>IFERROR(IF(AND(O89&lt;&gt;"",O89&gt;=$C$3),MAX($C$5:C88)+1,""),"")</f>
        <v/>
      </c>
      <c r="F89" s="40" t="s">
        <v>6883</v>
      </c>
      <c r="G89" s="40" t="s">
        <v>6884</v>
      </c>
      <c r="H89" s="56" t="s">
        <v>5898</v>
      </c>
      <c r="I89" s="167" t="s">
        <v>5953</v>
      </c>
      <c r="J89" s="56">
        <v>17.13</v>
      </c>
      <c r="K89" s="71" t="str">
        <f t="shared" si="20"/>
        <v/>
      </c>
      <c r="L89" s="97">
        <v>17.13</v>
      </c>
      <c r="M89" s="56">
        <v>15.16</v>
      </c>
      <c r="N89" s="56">
        <v>15.159999999999998</v>
      </c>
      <c r="O89" s="71" t="str">
        <f t="shared" si="21"/>
        <v/>
      </c>
      <c r="T89" s="53">
        <v>84</v>
      </c>
      <c r="U89" s="53" t="str">
        <f t="shared" si="14"/>
        <v>600583.SH</v>
      </c>
      <c r="V89" s="53" t="str">
        <f t="shared" si="15"/>
        <v>海油工程</v>
      </c>
      <c r="W89" s="74">
        <f t="shared" si="16"/>
        <v>3.4674063800277391E-2</v>
      </c>
      <c r="Z89" s="53">
        <v>84</v>
      </c>
      <c r="AA89" s="53" t="str">
        <f t="shared" si="17"/>
        <v>601179.SH</v>
      </c>
      <c r="AB89" s="53" t="str">
        <f t="shared" si="18"/>
        <v>中国西电</v>
      </c>
      <c r="AC89" s="74">
        <f t="shared" si="19"/>
        <v>2.561934135906874E-2</v>
      </c>
    </row>
    <row r="90" spans="2:29" x14ac:dyDescent="0.15">
      <c r="B90" s="73" t="str">
        <f>IFERROR(IF(AND(K90&lt;&gt;"",K90&gt;=$C$3),MAX($B$5:B89)+1,""),"")</f>
        <v/>
      </c>
      <c r="C90" s="73" t="str">
        <f>IFERROR(IF(AND(O90&lt;&gt;"",O90&gt;=$C$3),MAX($C$5:C89)+1,""),"")</f>
        <v/>
      </c>
      <c r="F90" s="40" t="s">
        <v>6885</v>
      </c>
      <c r="G90" s="40" t="s">
        <v>12898</v>
      </c>
      <c r="H90" s="56" t="s">
        <v>5898</v>
      </c>
      <c r="I90" s="167" t="s">
        <v>13682</v>
      </c>
      <c r="J90" s="56">
        <v>21.5</v>
      </c>
      <c r="K90" s="71" t="str">
        <f t="shared" si="20"/>
        <v/>
      </c>
      <c r="L90" s="97">
        <v>21.5</v>
      </c>
      <c r="M90" s="56">
        <v>19.850000000000001</v>
      </c>
      <c r="N90" s="56">
        <v>19.850000000000001</v>
      </c>
      <c r="O90" s="71" t="str">
        <f t="shared" si="21"/>
        <v/>
      </c>
      <c r="T90" s="53">
        <v>85</v>
      </c>
      <c r="U90" s="53" t="str">
        <f t="shared" si="14"/>
        <v>600585.SH</v>
      </c>
      <c r="V90" s="53" t="str">
        <f t="shared" si="15"/>
        <v>海螺水泥</v>
      </c>
      <c r="W90" s="74">
        <f t="shared" si="16"/>
        <v>2.6959247648902823E-2</v>
      </c>
      <c r="Z90" s="53">
        <v>85</v>
      </c>
      <c r="AA90" s="53" t="str">
        <f t="shared" si="17"/>
        <v>601211.SH</v>
      </c>
      <c r="AB90" s="53" t="str">
        <f t="shared" si="18"/>
        <v>国泰君安</v>
      </c>
      <c r="AC90" s="74">
        <f t="shared" si="19"/>
        <v>2.7444664337159658E-2</v>
      </c>
    </row>
    <row r="91" spans="2:29" x14ac:dyDescent="0.15">
      <c r="B91" s="73" t="str">
        <f>IFERROR(IF(AND(K91&lt;&gt;"",K91&gt;=$C$3),MAX($B$5:B90)+1,""),"")</f>
        <v/>
      </c>
      <c r="C91" s="73" t="str">
        <f>IFERROR(IF(AND(O91&lt;&gt;"",O91&gt;=$C$3),MAX($C$5:C90)+1,""),"")</f>
        <v/>
      </c>
      <c r="F91" s="40" t="s">
        <v>6887</v>
      </c>
      <c r="G91" s="40" t="s">
        <v>6888</v>
      </c>
      <c r="H91" s="56">
        <v>7.0000000000000007E-2</v>
      </c>
      <c r="I91" s="167" t="s">
        <v>5956</v>
      </c>
      <c r="J91" s="56">
        <v>6.12</v>
      </c>
      <c r="K91" s="71">
        <f t="shared" si="20"/>
        <v>1.1437908496732027E-2</v>
      </c>
      <c r="L91" s="97">
        <v>6.0634828496042203</v>
      </c>
      <c r="M91" s="56">
        <v>14.3</v>
      </c>
      <c r="N91" s="56">
        <v>14.433288948069245</v>
      </c>
      <c r="O91" s="71">
        <f t="shared" si="21"/>
        <v>4.8498994409284634E-3</v>
      </c>
      <c r="T91" s="53">
        <v>86</v>
      </c>
      <c r="U91" s="53" t="str">
        <f t="shared" si="14"/>
        <v>600598.SH</v>
      </c>
      <c r="V91" s="53" t="str">
        <f t="shared" si="15"/>
        <v>北大荒</v>
      </c>
      <c r="W91" s="74">
        <f t="shared" si="16"/>
        <v>2.576419213973799E-2</v>
      </c>
      <c r="Z91" s="53">
        <v>86</v>
      </c>
      <c r="AA91" s="53" t="str">
        <f t="shared" si="17"/>
        <v>601288.SH</v>
      </c>
      <c r="AB91" s="53" t="str">
        <f t="shared" si="18"/>
        <v>农业银行</v>
      </c>
      <c r="AC91" s="74">
        <f t="shared" si="19"/>
        <v>4.9269432413950397E-2</v>
      </c>
    </row>
    <row r="92" spans="2:29" x14ac:dyDescent="0.15">
      <c r="B92" s="73" t="str">
        <f>IFERROR(IF(AND(K92&lt;&gt;"",K92&gt;=$C$3),MAX($B$5:B91)+1,""),"")</f>
        <v/>
      </c>
      <c r="C92" s="73" t="str">
        <f>IFERROR(IF(AND(O92&lt;&gt;"",O92&gt;=$C$3),MAX($C$5:C91)+1,""),"")</f>
        <v/>
      </c>
      <c r="F92" s="40" t="s">
        <v>6889</v>
      </c>
      <c r="G92" s="40" t="s">
        <v>6890</v>
      </c>
      <c r="H92" s="56" t="s">
        <v>5898</v>
      </c>
      <c r="I92" s="167" t="s">
        <v>5935</v>
      </c>
      <c r="J92" s="56">
        <v>6.82</v>
      </c>
      <c r="K92" s="71" t="str">
        <f t="shared" si="20"/>
        <v/>
      </c>
      <c r="L92" s="97">
        <v>6.82</v>
      </c>
      <c r="M92" s="56">
        <v>7.78</v>
      </c>
      <c r="N92" s="56">
        <v>7.78</v>
      </c>
      <c r="O92" s="71" t="str">
        <f t="shared" si="21"/>
        <v/>
      </c>
      <c r="T92" s="53">
        <v>87</v>
      </c>
      <c r="U92" s="53" t="str">
        <f t="shared" si="14"/>
        <v>600642.SH</v>
      </c>
      <c r="V92" s="53" t="str">
        <f t="shared" si="15"/>
        <v>申能股份</v>
      </c>
      <c r="W92" s="74">
        <f t="shared" si="16"/>
        <v>3.3898305084745763E-2</v>
      </c>
      <c r="Z92" s="53">
        <v>87</v>
      </c>
      <c r="AA92" s="53" t="str">
        <f t="shared" si="17"/>
        <v>601328.SH</v>
      </c>
      <c r="AB92" s="53" t="str">
        <f t="shared" si="18"/>
        <v>交通银行</v>
      </c>
      <c r="AC92" s="74">
        <f t="shared" si="19"/>
        <v>4.4109938495946313E-2</v>
      </c>
    </row>
    <row r="93" spans="2:29" x14ac:dyDescent="0.15">
      <c r="B93" s="73" t="str">
        <f>IFERROR(IF(AND(K93&lt;&gt;"",K93&gt;=$C$3),MAX($B$5:B92)+1,""),"")</f>
        <v/>
      </c>
      <c r="C93" s="73" t="str">
        <f>IFERROR(IF(AND(O93&lt;&gt;"",O93&gt;=$C$3),MAX($C$5:C92)+1,""),"")</f>
        <v/>
      </c>
      <c r="F93" s="40" t="s">
        <v>12899</v>
      </c>
      <c r="G93" s="40" t="s">
        <v>6892</v>
      </c>
      <c r="H93" s="56">
        <v>0.05</v>
      </c>
      <c r="I93" s="167" t="s">
        <v>5936</v>
      </c>
      <c r="J93" s="56">
        <v>6.84</v>
      </c>
      <c r="K93" s="71">
        <f t="shared" si="20"/>
        <v>7.3099415204678367E-3</v>
      </c>
      <c r="L93" s="97">
        <v>6.7959278350515504</v>
      </c>
      <c r="M93" s="56">
        <v>8.23</v>
      </c>
      <c r="N93" s="56">
        <v>8.2833722438391657</v>
      </c>
      <c r="O93" s="71">
        <f t="shared" si="21"/>
        <v>6.0361889491550936E-3</v>
      </c>
      <c r="T93" s="53">
        <v>88</v>
      </c>
      <c r="U93" s="53" t="str">
        <f t="shared" si="14"/>
        <v>600660.SH</v>
      </c>
      <c r="V93" s="53" t="str">
        <f t="shared" si="15"/>
        <v>福耀玻璃</v>
      </c>
      <c r="W93" s="74">
        <f t="shared" si="16"/>
        <v>5.2083333333333329E-2</v>
      </c>
      <c r="Z93" s="53">
        <v>88</v>
      </c>
      <c r="AA93" s="53" t="str">
        <f t="shared" si="17"/>
        <v>601369.SH</v>
      </c>
      <c r="AB93" s="53" t="str">
        <f t="shared" si="18"/>
        <v>陕鼓动力</v>
      </c>
      <c r="AC93" s="74">
        <f t="shared" si="19"/>
        <v>2.7229554175198314E-2</v>
      </c>
    </row>
    <row r="94" spans="2:29" x14ac:dyDescent="0.15">
      <c r="B94" s="73" t="str">
        <f>IFERROR(IF(AND(K94&lt;&gt;"",K94&gt;=$C$3),MAX($B$5:B93)+1,""),"")</f>
        <v/>
      </c>
      <c r="C94" s="73" t="str">
        <f>IFERROR(IF(AND(O94&lt;&gt;"",O94&gt;=$C$3),MAX($C$5:C93)+1,""),"")</f>
        <v/>
      </c>
      <c r="F94" s="40" t="s">
        <v>6893</v>
      </c>
      <c r="G94" s="40" t="s">
        <v>6894</v>
      </c>
      <c r="H94" s="56">
        <v>0.12</v>
      </c>
      <c r="I94" s="167" t="s">
        <v>5903</v>
      </c>
      <c r="J94" s="56">
        <v>7.93</v>
      </c>
      <c r="K94" s="71">
        <f t="shared" si="20"/>
        <v>1.5132408575031526E-2</v>
      </c>
      <c r="L94" s="97">
        <v>7.8104522613065299</v>
      </c>
      <c r="M94" s="56">
        <v>8.35</v>
      </c>
      <c r="N94" s="56">
        <v>8.4778061224489818</v>
      </c>
      <c r="O94" s="71">
        <f t="shared" si="21"/>
        <v>1.4154605362140037E-2</v>
      </c>
      <c r="T94" s="53">
        <v>89</v>
      </c>
      <c r="U94" s="53" t="str">
        <f t="shared" si="14"/>
        <v>600674.SH</v>
      </c>
      <c r="V94" s="53" t="str">
        <f t="shared" si="15"/>
        <v>川投能源</v>
      </c>
      <c r="W94" s="74">
        <f t="shared" si="16"/>
        <v>3.2530120481927709E-2</v>
      </c>
      <c r="Z94" s="53">
        <v>89</v>
      </c>
      <c r="AA94" s="53" t="str">
        <f t="shared" si="17"/>
        <v>601398.SH</v>
      </c>
      <c r="AB94" s="53" t="str">
        <f t="shared" si="18"/>
        <v>工商银行</v>
      </c>
      <c r="AC94" s="74">
        <f t="shared" si="19"/>
        <v>4.9246574679254397E-2</v>
      </c>
    </row>
    <row r="95" spans="2:29" x14ac:dyDescent="0.15">
      <c r="B95" s="73" t="str">
        <f>IFERROR(IF(AND(K95&lt;&gt;"",K95&gt;=$C$3),MAX($B$5:B94)+1,""),"")</f>
        <v/>
      </c>
      <c r="C95" s="73" t="str">
        <f>IFERROR(IF(AND(O95&lt;&gt;"",O95&gt;=$C$3),MAX($C$5:C94)+1,""),"")</f>
        <v/>
      </c>
      <c r="F95" s="40" t="s">
        <v>6895</v>
      </c>
      <c r="G95" s="40" t="s">
        <v>6896</v>
      </c>
      <c r="H95" s="56">
        <v>0.6</v>
      </c>
      <c r="I95" s="167" t="s">
        <v>5921</v>
      </c>
      <c r="J95" s="56">
        <v>24.15</v>
      </c>
      <c r="K95" s="71">
        <f t="shared" si="20"/>
        <v>2.4844720496894412E-2</v>
      </c>
      <c r="L95" s="97">
        <v>23.663921502851402</v>
      </c>
      <c r="M95" s="56">
        <v>36.51</v>
      </c>
      <c r="N95" s="56">
        <v>37.259948647723363</v>
      </c>
      <c r="O95" s="71">
        <f t="shared" si="21"/>
        <v>1.6103081774823134E-2</v>
      </c>
      <c r="T95" s="53">
        <v>90</v>
      </c>
      <c r="U95" s="53" t="str">
        <f t="shared" si="14"/>
        <v>600690.SH</v>
      </c>
      <c r="V95" s="53" t="str">
        <f t="shared" si="15"/>
        <v>青岛海尔</v>
      </c>
      <c r="W95" s="74">
        <f t="shared" si="16"/>
        <v>2.5450180072028809E-2</v>
      </c>
      <c r="Z95" s="53">
        <v>90</v>
      </c>
      <c r="AA95" s="53" t="str">
        <f t="shared" si="17"/>
        <v>601515.SH</v>
      </c>
      <c r="AB95" s="53" t="str">
        <f t="shared" si="18"/>
        <v>东风股份</v>
      </c>
      <c r="AC95" s="74">
        <f t="shared" si="19"/>
        <v>4.285634142054099E-2</v>
      </c>
    </row>
    <row r="96" spans="2:29" x14ac:dyDescent="0.15">
      <c r="B96" s="73" t="str">
        <f>IFERROR(IF(AND(K96&lt;&gt;"",K96&gt;=$C$3),MAX($B$5:B95)+1,""),"")</f>
        <v/>
      </c>
      <c r="C96" s="73" t="str">
        <f>IFERROR(IF(AND(O96&lt;&gt;"",O96&gt;=$C$3),MAX($C$5:C95)+1,""),"")</f>
        <v/>
      </c>
      <c r="F96" s="40" t="s">
        <v>6897</v>
      </c>
      <c r="G96" s="40" t="s">
        <v>6898</v>
      </c>
      <c r="H96" s="56" t="s">
        <v>5898</v>
      </c>
      <c r="I96" s="167" t="s">
        <v>5915</v>
      </c>
      <c r="J96" s="56">
        <v>7.8</v>
      </c>
      <c r="K96" s="71" t="str">
        <f t="shared" si="20"/>
        <v/>
      </c>
      <c r="L96" s="97">
        <v>7.8</v>
      </c>
      <c r="M96" s="56">
        <v>8.1199999999999992</v>
      </c>
      <c r="N96" s="56">
        <v>8.1199999999999992</v>
      </c>
      <c r="O96" s="71" t="str">
        <f t="shared" si="21"/>
        <v/>
      </c>
      <c r="T96" s="53">
        <v>91</v>
      </c>
      <c r="U96" s="53" t="str">
        <f t="shared" si="14"/>
        <v>600741.SH</v>
      </c>
      <c r="V96" s="53" t="str">
        <f t="shared" si="15"/>
        <v>华域汽车</v>
      </c>
      <c r="W96" s="74">
        <f t="shared" si="16"/>
        <v>5.3856382978723409E-2</v>
      </c>
      <c r="Z96" s="53">
        <v>91</v>
      </c>
      <c r="AA96" s="53" t="str">
        <f t="shared" si="17"/>
        <v>601566.SH</v>
      </c>
      <c r="AB96" s="53" t="str">
        <f t="shared" si="18"/>
        <v>九牧王</v>
      </c>
      <c r="AC96" s="74">
        <f t="shared" si="19"/>
        <v>2.8826735356623934E-2</v>
      </c>
    </row>
    <row r="97" spans="2:29" x14ac:dyDescent="0.15">
      <c r="B97" s="73" t="str">
        <f>IFERROR(IF(AND(K97&lt;&gt;"",K97&gt;=$C$3),MAX($B$5:B96)+1,""),"")</f>
        <v/>
      </c>
      <c r="C97" s="73" t="str">
        <f>IFERROR(IF(AND(O97&lt;&gt;"",O97&gt;=$C$3),MAX($C$5:C96)+1,""),"")</f>
        <v/>
      </c>
      <c r="F97" s="40" t="s">
        <v>6899</v>
      </c>
      <c r="G97" s="40" t="s">
        <v>6900</v>
      </c>
      <c r="H97" s="56" t="s">
        <v>5898</v>
      </c>
      <c r="I97" s="167" t="s">
        <v>5901</v>
      </c>
      <c r="J97" s="56">
        <v>7.43</v>
      </c>
      <c r="K97" s="71" t="str">
        <f t="shared" si="20"/>
        <v/>
      </c>
      <c r="L97" s="97">
        <v>3.7149999999999999</v>
      </c>
      <c r="M97" s="56">
        <v>6.86</v>
      </c>
      <c r="N97" s="56">
        <v>13.72</v>
      </c>
      <c r="O97" s="71" t="str">
        <f t="shared" si="21"/>
        <v/>
      </c>
      <c r="T97" s="53">
        <v>92</v>
      </c>
      <c r="U97" s="53" t="str">
        <f t="shared" si="14"/>
        <v>600795.SH</v>
      </c>
      <c r="V97" s="53" t="str">
        <f t="shared" si="15"/>
        <v>国电电力</v>
      </c>
      <c r="W97" s="74">
        <f t="shared" si="16"/>
        <v>3.5947712418300651E-2</v>
      </c>
      <c r="Z97" s="53">
        <v>92</v>
      </c>
      <c r="AA97" s="53" t="str">
        <f t="shared" si="17"/>
        <v>601601.SH</v>
      </c>
      <c r="AB97" s="53" t="str">
        <f t="shared" si="18"/>
        <v>中国太保</v>
      </c>
      <c r="AC97" s="74">
        <f t="shared" si="19"/>
        <v>3.6839723699240559E-2</v>
      </c>
    </row>
    <row r="98" spans="2:29" x14ac:dyDescent="0.15">
      <c r="B98" s="73" t="str">
        <f>IFERROR(IF(AND(K98&lt;&gt;"",K98&gt;=$C$3),MAX($B$5:B97)+1,""),"")</f>
        <v/>
      </c>
      <c r="C98" s="73" t="str">
        <f>IFERROR(IF(AND(O98&lt;&gt;"",O98&gt;=$C$3),MAX($C$5:C97)+1,""),"")</f>
        <v/>
      </c>
      <c r="F98" s="40" t="s">
        <v>6901</v>
      </c>
      <c r="G98" s="40" t="s">
        <v>12900</v>
      </c>
      <c r="H98" s="56">
        <v>0.1</v>
      </c>
      <c r="I98" s="167" t="s">
        <v>5941</v>
      </c>
      <c r="J98" s="56">
        <v>7.21</v>
      </c>
      <c r="K98" s="71">
        <f t="shared" si="20"/>
        <v>1.3869625520110958E-2</v>
      </c>
      <c r="L98" s="97">
        <v>7.1346603970741898</v>
      </c>
      <c r="M98" s="56">
        <v>9.4</v>
      </c>
      <c r="N98" s="56">
        <v>9.4992608236536444</v>
      </c>
      <c r="O98" s="71">
        <f t="shared" si="21"/>
        <v>1.0527134885168633E-2</v>
      </c>
      <c r="T98" s="53">
        <v>93</v>
      </c>
      <c r="U98" s="53" t="str">
        <f t="shared" si="14"/>
        <v>600837.SH</v>
      </c>
      <c r="V98" s="53" t="str">
        <f t="shared" si="15"/>
        <v>海通证券</v>
      </c>
      <c r="W98" s="74">
        <f t="shared" si="16"/>
        <v>3.1490552834149761E-2</v>
      </c>
      <c r="Z98" s="53">
        <v>93</v>
      </c>
      <c r="AA98" s="53" t="str">
        <f t="shared" si="17"/>
        <v>601668.SH</v>
      </c>
      <c r="AB98" s="53" t="str">
        <f t="shared" si="18"/>
        <v>中国建筑</v>
      </c>
      <c r="AC98" s="74">
        <f t="shared" si="19"/>
        <v>3.1109055858171558E-2</v>
      </c>
    </row>
    <row r="99" spans="2:29" x14ac:dyDescent="0.15">
      <c r="B99" s="73" t="str">
        <f>IFERROR(IF(AND(K99&lt;&gt;"",K99&gt;=$C$3),MAX($B$5:B98)+1,""),"")</f>
        <v/>
      </c>
      <c r="C99" s="73" t="str">
        <f>IFERROR(IF(AND(O99&lt;&gt;"",O99&gt;=$C$3),MAX($C$5:C98)+1,""),"")</f>
        <v/>
      </c>
      <c r="F99" s="40" t="s">
        <v>6903</v>
      </c>
      <c r="G99" s="40" t="s">
        <v>6904</v>
      </c>
      <c r="H99" s="56">
        <v>0.01</v>
      </c>
      <c r="I99" s="167" t="s">
        <v>5916</v>
      </c>
      <c r="J99" s="56">
        <v>6.3</v>
      </c>
      <c r="K99" s="71">
        <f t="shared" si="20"/>
        <v>1.5873015873015873E-3</v>
      </c>
      <c r="L99" s="97">
        <v>6.2902325581395404</v>
      </c>
      <c r="M99" s="56">
        <v>6.37</v>
      </c>
      <c r="N99" s="56">
        <v>6.3798913043478205</v>
      </c>
      <c r="O99" s="71">
        <f t="shared" si="21"/>
        <v>1.5674248232387781E-3</v>
      </c>
      <c r="T99" s="53">
        <v>94</v>
      </c>
      <c r="U99" s="53" t="str">
        <f t="shared" si="14"/>
        <v>600859.SH</v>
      </c>
      <c r="V99" s="53" t="str">
        <f t="shared" si="15"/>
        <v>王府井</v>
      </c>
      <c r="W99" s="74">
        <f t="shared" si="16"/>
        <v>3.9800995024875621E-2</v>
      </c>
      <c r="Z99" s="53">
        <v>94</v>
      </c>
      <c r="AA99" s="53" t="str">
        <f t="shared" si="17"/>
        <v>601788.SH</v>
      </c>
      <c r="AB99" s="53" t="str">
        <f t="shared" si="18"/>
        <v>光大证券</v>
      </c>
      <c r="AC99" s="74">
        <f t="shared" si="19"/>
        <v>3.3096452965835438E-2</v>
      </c>
    </row>
    <row r="100" spans="2:29" x14ac:dyDescent="0.15">
      <c r="B100" s="73" t="str">
        <f>IFERROR(IF(AND(K100&lt;&gt;"",K100&gt;=$C$3),MAX($B$5:B99)+1,""),"")</f>
        <v/>
      </c>
      <c r="C100" s="73" t="str">
        <f>IFERROR(IF(AND(O100&lt;&gt;"",O100&gt;=$C$3),MAX($C$5:C99)+1,""),"")</f>
        <v/>
      </c>
      <c r="F100" s="40" t="s">
        <v>6905</v>
      </c>
      <c r="G100" s="40" t="s">
        <v>6906</v>
      </c>
      <c r="H100" s="56">
        <v>0.8</v>
      </c>
      <c r="I100" s="167" t="s">
        <v>5921</v>
      </c>
      <c r="J100" s="56">
        <v>45.93</v>
      </c>
      <c r="K100" s="71">
        <f t="shared" si="20"/>
        <v>1.7417809710428913E-2</v>
      </c>
      <c r="L100" s="97">
        <v>45.300390678546997</v>
      </c>
      <c r="M100" s="56">
        <v>58.98</v>
      </c>
      <c r="N100" s="56">
        <v>59.799735927727525</v>
      </c>
      <c r="O100" s="71">
        <f t="shared" si="21"/>
        <v>1.3377985497575778E-2</v>
      </c>
      <c r="T100" s="53">
        <v>95</v>
      </c>
      <c r="U100" s="53" t="str">
        <f t="shared" si="14"/>
        <v>600886.SH</v>
      </c>
      <c r="V100" s="53" t="str">
        <f t="shared" si="15"/>
        <v>国投电力</v>
      </c>
      <c r="W100" s="74">
        <f t="shared" si="16"/>
        <v>4.1905688622754497E-2</v>
      </c>
      <c r="Z100" s="53">
        <v>95</v>
      </c>
      <c r="AA100" s="53" t="str">
        <f t="shared" si="17"/>
        <v>601818.SH</v>
      </c>
      <c r="AB100" s="53" t="str">
        <f t="shared" si="18"/>
        <v>光大银行</v>
      </c>
      <c r="AC100" s="74">
        <f t="shared" si="19"/>
        <v>4.4518125552608284E-2</v>
      </c>
    </row>
    <row r="101" spans="2:29" x14ac:dyDescent="0.15">
      <c r="B101" s="73" t="str">
        <f>IFERROR(IF(AND(K101&lt;&gt;"",K101&gt;=$C$3),MAX($B$5:B100)+1,""),"")</f>
        <v/>
      </c>
      <c r="C101" s="73" t="str">
        <f>IFERROR(IF(AND(O101&lt;&gt;"",O101&gt;=$C$3),MAX($C$5:C100)+1,""),"")</f>
        <v/>
      </c>
      <c r="F101" s="40" t="s">
        <v>6907</v>
      </c>
      <c r="G101" s="40" t="s">
        <v>6908</v>
      </c>
      <c r="H101" s="56" t="s">
        <v>5898</v>
      </c>
      <c r="I101" s="167" t="s">
        <v>5909</v>
      </c>
      <c r="J101" s="56">
        <v>3.51</v>
      </c>
      <c r="K101" s="71" t="str">
        <f t="shared" si="20"/>
        <v/>
      </c>
      <c r="L101" s="97">
        <v>3.51</v>
      </c>
      <c r="M101" s="56">
        <v>3.2</v>
      </c>
      <c r="N101" s="56">
        <v>3.2</v>
      </c>
      <c r="O101" s="71" t="str">
        <f t="shared" si="21"/>
        <v/>
      </c>
      <c r="T101" s="53">
        <v>96</v>
      </c>
      <c r="U101" s="53" t="str">
        <f t="shared" si="14"/>
        <v>600887.SH</v>
      </c>
      <c r="V101" s="53" t="str">
        <f t="shared" si="15"/>
        <v>伊利股份</v>
      </c>
      <c r="W101" s="74">
        <f t="shared" si="16"/>
        <v>3.0885380919698009E-2</v>
      </c>
      <c r="Z101" s="53">
        <v>96</v>
      </c>
      <c r="AA101" s="53" t="str">
        <f t="shared" si="17"/>
        <v>601939.SH</v>
      </c>
      <c r="AB101" s="53" t="str">
        <f t="shared" si="18"/>
        <v>建设银行</v>
      </c>
      <c r="AC101" s="74">
        <f t="shared" si="19"/>
        <v>4.8454865968996612E-2</v>
      </c>
    </row>
    <row r="102" spans="2:29" x14ac:dyDescent="0.15">
      <c r="B102" s="73" t="str">
        <f>IFERROR(IF(AND(K102&lt;&gt;"",K102&gt;=$C$3),MAX($B$5:B101)+1,""),"")</f>
        <v/>
      </c>
      <c r="C102" s="73" t="str">
        <f>IFERROR(IF(AND(O102&lt;&gt;"",O102&gt;=$C$3),MAX($C$5:C101)+1,""),"")</f>
        <v/>
      </c>
      <c r="F102" s="40" t="s">
        <v>6909</v>
      </c>
      <c r="G102" s="40" t="s">
        <v>6910</v>
      </c>
      <c r="H102" s="56" t="s">
        <v>5898</v>
      </c>
      <c r="I102" s="167" t="s">
        <v>5953</v>
      </c>
      <c r="J102" s="56">
        <v>7.12</v>
      </c>
      <c r="K102" s="71" t="str">
        <f t="shared" si="20"/>
        <v/>
      </c>
      <c r="L102" s="97">
        <v>7.12</v>
      </c>
      <c r="M102" s="56">
        <v>10.38</v>
      </c>
      <c r="N102" s="56">
        <v>10.38</v>
      </c>
      <c r="O102" s="71" t="str">
        <f t="shared" si="21"/>
        <v/>
      </c>
      <c r="T102" s="53">
        <v>97</v>
      </c>
      <c r="U102" s="53" t="str">
        <f t="shared" ref="U102:U133" si="22">IFERROR(VLOOKUP(T102,B:K,5,),"")</f>
        <v>600894.SH</v>
      </c>
      <c r="V102" s="53" t="str">
        <f t="shared" ref="V102:V133" si="23">IFERROR(VLOOKUP(T102,B:K,6,),"")</f>
        <v>广日股份</v>
      </c>
      <c r="W102" s="74">
        <f t="shared" ref="W102:W133" si="24">IFERROR(VLOOKUP(T102,B:K,10),"")</f>
        <v>4.6583850931677016E-2</v>
      </c>
      <c r="Z102" s="53">
        <v>97</v>
      </c>
      <c r="AA102" s="53" t="str">
        <f t="shared" ref="AA102:AA133" si="25">IFERROR(VLOOKUP(Z102,C:O,4,),"")</f>
        <v>601988.SH</v>
      </c>
      <c r="AB102" s="53" t="str">
        <f t="shared" ref="AB102:AB133" si="26">IFERROR(VLOOKUP(Z102,C:O,5,),"")</f>
        <v>中国银行</v>
      </c>
      <c r="AC102" s="74">
        <f t="shared" ref="AC102:AC133" si="27">IFERROR(VLOOKUP(Z102,C:O,13,),"")</f>
        <v>4.7477744807121615E-2</v>
      </c>
    </row>
    <row r="103" spans="2:29" x14ac:dyDescent="0.15">
      <c r="B103" s="73" t="str">
        <f>IFERROR(IF(AND(K103&lt;&gt;"",K103&gt;=$C$3),MAX($B$5:B102)+1,""),"")</f>
        <v/>
      </c>
      <c r="C103" s="73" t="str">
        <f>IFERROR(IF(AND(O103&lt;&gt;"",O103&gt;=$C$3),MAX($C$5:C102)+1,""),"")</f>
        <v/>
      </c>
      <c r="F103" s="40" t="s">
        <v>6911</v>
      </c>
      <c r="G103" s="40" t="s">
        <v>6912</v>
      </c>
      <c r="H103" s="56" t="s">
        <v>5898</v>
      </c>
      <c r="I103" s="167" t="s">
        <v>5913</v>
      </c>
      <c r="J103" s="56">
        <v>7.88</v>
      </c>
      <c r="K103" s="71" t="str">
        <f t="shared" si="20"/>
        <v/>
      </c>
      <c r="L103" s="97">
        <v>7.88</v>
      </c>
      <c r="M103" s="56">
        <v>7.69</v>
      </c>
      <c r="N103" s="56">
        <v>7.69</v>
      </c>
      <c r="O103" s="71" t="str">
        <f t="shared" si="21"/>
        <v/>
      </c>
      <c r="T103" s="53">
        <v>98</v>
      </c>
      <c r="U103" s="53" t="str">
        <f t="shared" si="22"/>
        <v>600900.SH</v>
      </c>
      <c r="V103" s="53" t="str">
        <f t="shared" si="23"/>
        <v>长江电力</v>
      </c>
      <c r="W103" s="74">
        <f t="shared" si="24"/>
        <v>3.2441200324412008E-2</v>
      </c>
      <c r="Z103" s="53">
        <v>98</v>
      </c>
      <c r="AA103" s="53" t="str">
        <f t="shared" si="25"/>
        <v>601991.SH</v>
      </c>
      <c r="AB103" s="53" t="str">
        <f t="shared" si="26"/>
        <v>大唐发电</v>
      </c>
      <c r="AC103" s="74">
        <f t="shared" si="27"/>
        <v>3.9980158730158706E-2</v>
      </c>
    </row>
    <row r="104" spans="2:29" x14ac:dyDescent="0.15">
      <c r="B104" s="73">
        <f>IFERROR(IF(AND(K104&lt;&gt;"",K104&gt;=$C$3),MAX($B$5:B103)+1,""),"")</f>
        <v>7</v>
      </c>
      <c r="C104" s="73" t="str">
        <f>IFERROR(IF(AND(O104&lt;&gt;"",O104&gt;=$C$3),MAX($C$5:C103)+1,""),"")</f>
        <v/>
      </c>
      <c r="F104" s="40" t="s">
        <v>6913</v>
      </c>
      <c r="G104" s="40" t="s">
        <v>6914</v>
      </c>
      <c r="H104" s="56">
        <v>0.15</v>
      </c>
      <c r="I104" s="167" t="s">
        <v>5932</v>
      </c>
      <c r="J104" s="56">
        <v>5.45</v>
      </c>
      <c r="K104" s="71">
        <f t="shared" si="20"/>
        <v>2.7522935779816512E-2</v>
      </c>
      <c r="L104" s="97">
        <v>5.3027027027026996</v>
      </c>
      <c r="M104" s="56">
        <v>6.47</v>
      </c>
      <c r="N104" s="56">
        <v>6.6497222222222261</v>
      </c>
      <c r="O104" s="71">
        <f t="shared" si="21"/>
        <v>2.2557333221939081E-2</v>
      </c>
      <c r="T104" s="53">
        <v>99</v>
      </c>
      <c r="U104" s="53" t="str">
        <f t="shared" si="22"/>
        <v>601006.SH</v>
      </c>
      <c r="V104" s="53" t="str">
        <f t="shared" si="23"/>
        <v>大秦铁路</v>
      </c>
      <c r="W104" s="74">
        <f t="shared" si="24"/>
        <v>6.8493150684931503E-2</v>
      </c>
      <c r="Z104" s="53">
        <v>99</v>
      </c>
      <c r="AA104" s="53" t="str">
        <f t="shared" si="25"/>
        <v>601998.SH</v>
      </c>
      <c r="AB104" s="53" t="str">
        <f t="shared" si="26"/>
        <v>中信银行</v>
      </c>
      <c r="AC104" s="74">
        <f t="shared" si="27"/>
        <v>3.184095758310735E-2</v>
      </c>
    </row>
    <row r="105" spans="2:29" x14ac:dyDescent="0.15">
      <c r="B105" s="73" t="str">
        <f>IFERROR(IF(AND(K105&lt;&gt;"",K105&gt;=$C$3),MAX($B$5:B104)+1,""),"")</f>
        <v/>
      </c>
      <c r="C105" s="73" t="str">
        <f>IFERROR(IF(AND(O105&lt;&gt;"",O105&gt;=$C$3),MAX($C$5:C104)+1,""),"")</f>
        <v/>
      </c>
      <c r="F105" s="40" t="s">
        <v>6915</v>
      </c>
      <c r="G105" s="40" t="s">
        <v>6916</v>
      </c>
      <c r="H105" s="56" t="s">
        <v>5898</v>
      </c>
      <c r="I105" s="167" t="s">
        <v>13670</v>
      </c>
      <c r="J105" s="56">
        <v>11.57</v>
      </c>
      <c r="K105" s="71" t="str">
        <f t="shared" si="20"/>
        <v/>
      </c>
      <c r="L105" s="97">
        <v>11.57</v>
      </c>
      <c r="M105" s="56">
        <v>11.83</v>
      </c>
      <c r="N105" s="56">
        <v>11.829999999999998</v>
      </c>
      <c r="O105" s="71" t="str">
        <f t="shared" si="21"/>
        <v/>
      </c>
      <c r="T105" s="53">
        <v>100</v>
      </c>
      <c r="U105" s="53" t="str">
        <f t="shared" si="22"/>
        <v>601158.SH</v>
      </c>
      <c r="V105" s="53" t="str">
        <f t="shared" si="23"/>
        <v>重庆水务</v>
      </c>
      <c r="W105" s="74">
        <f t="shared" si="24"/>
        <v>3.3505154639175257E-2</v>
      </c>
      <c r="Z105" s="53">
        <v>100</v>
      </c>
      <c r="AA105" s="53" t="str">
        <f t="shared" si="25"/>
        <v>603001.SH</v>
      </c>
      <c r="AB105" s="53" t="str">
        <f t="shared" si="26"/>
        <v>奥康国际</v>
      </c>
      <c r="AC105" s="74">
        <f t="shared" si="27"/>
        <v>3.5228385162725501E-2</v>
      </c>
    </row>
    <row r="106" spans="2:29" x14ac:dyDescent="0.15">
      <c r="B106" s="73">
        <f>IFERROR(IF(AND(K106&lt;&gt;"",K106&gt;=$C$3),MAX($B$5:B105)+1,""),"")</f>
        <v>8</v>
      </c>
      <c r="C106" s="73">
        <f>IFERROR(IF(AND(O106&lt;&gt;"",O106&gt;=$C$3),MAX($C$5:C105)+1,""),"")</f>
        <v>6</v>
      </c>
      <c r="F106" s="40" t="s">
        <v>6917</v>
      </c>
      <c r="G106" s="40" t="s">
        <v>12901</v>
      </c>
      <c r="H106" s="56">
        <v>0.3</v>
      </c>
      <c r="I106" s="167" t="s">
        <v>5909</v>
      </c>
      <c r="J106" s="56">
        <v>8.4700000000000006</v>
      </c>
      <c r="K106" s="71">
        <f t="shared" si="20"/>
        <v>3.5419126328217233E-2</v>
      </c>
      <c r="L106" s="97">
        <v>8.1812500000000004</v>
      </c>
      <c r="M106" s="56">
        <v>8.9499999999999993</v>
      </c>
      <c r="N106" s="56">
        <v>9.2658823529411762</v>
      </c>
      <c r="O106" s="71">
        <f t="shared" si="21"/>
        <v>3.2376841036058916E-2</v>
      </c>
      <c r="T106" s="53">
        <v>101</v>
      </c>
      <c r="U106" s="53" t="str">
        <f t="shared" si="22"/>
        <v>601166.SH</v>
      </c>
      <c r="V106" s="53" t="str">
        <f t="shared" si="23"/>
        <v>兴业银行</v>
      </c>
      <c r="W106" s="74">
        <f t="shared" si="24"/>
        <v>3.7700865265760199E-2</v>
      </c>
      <c r="Z106" s="53">
        <v>101</v>
      </c>
      <c r="AA106" s="53" t="str">
        <f t="shared" si="25"/>
        <v/>
      </c>
      <c r="AB106" s="53" t="str">
        <f t="shared" si="26"/>
        <v/>
      </c>
      <c r="AC106" s="74" t="str">
        <f t="shared" si="27"/>
        <v/>
      </c>
    </row>
    <row r="107" spans="2:29" x14ac:dyDescent="0.15">
      <c r="B107" s="73" t="str">
        <f>IFERROR(IF(AND(K107&lt;&gt;"",K107&gt;=$C$3),MAX($B$5:B106)+1,""),"")</f>
        <v/>
      </c>
      <c r="C107" s="73" t="str">
        <f>IFERROR(IF(AND(O107&lt;&gt;"",O107&gt;=$C$3),MAX($C$5:C106)+1,""),"")</f>
        <v/>
      </c>
      <c r="F107" s="40" t="s">
        <v>12902</v>
      </c>
      <c r="G107" s="40" t="s">
        <v>6920</v>
      </c>
      <c r="H107" s="56" t="s">
        <v>5898</v>
      </c>
      <c r="I107" s="167" t="s">
        <v>5902</v>
      </c>
      <c r="J107" s="56">
        <v>6.28</v>
      </c>
      <c r="K107" s="71" t="str">
        <f t="shared" si="20"/>
        <v/>
      </c>
      <c r="L107" s="97">
        <v>6.28</v>
      </c>
      <c r="M107" s="56">
        <v>7.14</v>
      </c>
      <c r="N107" s="56">
        <v>7.14</v>
      </c>
      <c r="O107" s="71" t="str">
        <f t="shared" si="21"/>
        <v/>
      </c>
      <c r="T107" s="53">
        <v>102</v>
      </c>
      <c r="U107" s="53" t="str">
        <f t="shared" si="22"/>
        <v>601211.SH</v>
      </c>
      <c r="V107" s="53" t="str">
        <f t="shared" si="23"/>
        <v>国泰君安</v>
      </c>
      <c r="W107" s="74">
        <f t="shared" si="24"/>
        <v>2.7807486631016044E-2</v>
      </c>
      <c r="Z107" s="53">
        <v>102</v>
      </c>
      <c r="AA107" s="53" t="str">
        <f t="shared" si="25"/>
        <v/>
      </c>
      <c r="AB107" s="53" t="str">
        <f t="shared" si="26"/>
        <v/>
      </c>
      <c r="AC107" s="74" t="str">
        <f t="shared" si="27"/>
        <v/>
      </c>
    </row>
    <row r="108" spans="2:29" x14ac:dyDescent="0.15">
      <c r="B108" s="73" t="str">
        <f>IFERROR(IF(AND(K108&lt;&gt;"",K108&gt;=$C$3),MAX($B$5:B107)+1,""),"")</f>
        <v/>
      </c>
      <c r="C108" s="73" t="str">
        <f>IFERROR(IF(AND(O108&lt;&gt;"",O108&gt;=$C$3),MAX($C$5:C107)+1,""),"")</f>
        <v/>
      </c>
      <c r="F108" s="40" t="s">
        <v>12903</v>
      </c>
      <c r="G108" s="40" t="s">
        <v>12904</v>
      </c>
      <c r="H108" s="56" t="s">
        <v>5898</v>
      </c>
      <c r="I108" s="167" t="s">
        <v>13686</v>
      </c>
      <c r="J108" s="56">
        <v>17.02</v>
      </c>
      <c r="K108" s="71" t="str">
        <f t="shared" si="20"/>
        <v/>
      </c>
      <c r="L108" s="97">
        <v>17.02</v>
      </c>
      <c r="M108" s="56">
        <v>18.96</v>
      </c>
      <c r="N108" s="56">
        <v>18.96</v>
      </c>
      <c r="O108" s="71" t="str">
        <f t="shared" si="21"/>
        <v/>
      </c>
      <c r="T108" s="53">
        <v>103</v>
      </c>
      <c r="U108" s="53" t="str">
        <f t="shared" si="22"/>
        <v>601288.SH</v>
      </c>
      <c r="V108" s="53" t="str">
        <f t="shared" si="23"/>
        <v>农业银行</v>
      </c>
      <c r="W108" s="74">
        <f t="shared" si="24"/>
        <v>5.2124999999999998E-2</v>
      </c>
      <c r="Z108" s="53">
        <v>103</v>
      </c>
      <c r="AA108" s="53" t="str">
        <f t="shared" si="25"/>
        <v/>
      </c>
      <c r="AB108" s="53" t="str">
        <f t="shared" si="26"/>
        <v/>
      </c>
      <c r="AC108" s="74" t="str">
        <f t="shared" si="27"/>
        <v/>
      </c>
    </row>
    <row r="109" spans="2:29" x14ac:dyDescent="0.15">
      <c r="B109" s="73" t="str">
        <f>IFERROR(IF(AND(K109&lt;&gt;"",K109&gt;=$C$3),MAX($B$5:B108)+1,""),"")</f>
        <v/>
      </c>
      <c r="C109" s="73" t="str">
        <f>IFERROR(IF(AND(O109&lt;&gt;"",O109&gt;=$C$3),MAX($C$5:C108)+1,""),"")</f>
        <v/>
      </c>
      <c r="F109" s="40" t="s">
        <v>6923</v>
      </c>
      <c r="G109" s="40" t="s">
        <v>6924</v>
      </c>
      <c r="H109" s="56" t="s">
        <v>5898</v>
      </c>
      <c r="I109" s="167" t="s">
        <v>5921</v>
      </c>
      <c r="J109" s="56">
        <v>18.98</v>
      </c>
      <c r="K109" s="71" t="str">
        <f t="shared" si="20"/>
        <v/>
      </c>
      <c r="L109" s="97">
        <v>18.98</v>
      </c>
      <c r="M109" s="56">
        <v>20.059999999999999</v>
      </c>
      <c r="N109" s="56">
        <v>20.059999999999999</v>
      </c>
      <c r="O109" s="71" t="str">
        <f t="shared" si="21"/>
        <v/>
      </c>
      <c r="T109" s="53">
        <v>104</v>
      </c>
      <c r="U109" s="53" t="str">
        <f t="shared" si="22"/>
        <v>601328.SH</v>
      </c>
      <c r="V109" s="53" t="str">
        <f t="shared" si="23"/>
        <v>交通银行</v>
      </c>
      <c r="W109" s="74">
        <f t="shared" si="24"/>
        <v>4.8387096774193554E-2</v>
      </c>
      <c r="Z109" s="53">
        <v>104</v>
      </c>
      <c r="AA109" s="53" t="str">
        <f t="shared" si="25"/>
        <v/>
      </c>
      <c r="AB109" s="53" t="str">
        <f t="shared" si="26"/>
        <v/>
      </c>
      <c r="AC109" s="74" t="str">
        <f t="shared" si="27"/>
        <v/>
      </c>
    </row>
    <row r="110" spans="2:29" x14ac:dyDescent="0.15">
      <c r="B110" s="73" t="str">
        <f>IFERROR(IF(AND(K110&lt;&gt;"",K110&gt;=$C$3),MAX($B$5:B109)+1,""),"")</f>
        <v/>
      </c>
      <c r="C110" s="73" t="str">
        <f>IFERROR(IF(AND(O110&lt;&gt;"",O110&gt;=$C$3),MAX($C$5:C109)+1,""),"")</f>
        <v/>
      </c>
      <c r="F110" s="40" t="s">
        <v>12905</v>
      </c>
      <c r="G110" s="40" t="s">
        <v>12906</v>
      </c>
      <c r="H110" s="56" t="s">
        <v>5898</v>
      </c>
      <c r="I110" s="167" t="s">
        <v>5905</v>
      </c>
      <c r="J110" s="56">
        <v>26.88</v>
      </c>
      <c r="K110" s="71" t="str">
        <f t="shared" si="20"/>
        <v/>
      </c>
      <c r="L110" s="97">
        <v>26.88</v>
      </c>
      <c r="M110" s="56">
        <v>47.47</v>
      </c>
      <c r="N110" s="56">
        <v>47.47</v>
      </c>
      <c r="O110" s="71" t="str">
        <f t="shared" si="21"/>
        <v/>
      </c>
      <c r="T110" s="53">
        <v>105</v>
      </c>
      <c r="U110" s="53" t="str">
        <f t="shared" si="22"/>
        <v>601369.SH</v>
      </c>
      <c r="V110" s="53" t="str">
        <f t="shared" si="23"/>
        <v>陕鼓动力</v>
      </c>
      <c r="W110" s="74">
        <f t="shared" si="24"/>
        <v>3.0674846625766874E-2</v>
      </c>
      <c r="Z110" s="53">
        <v>105</v>
      </c>
      <c r="AA110" s="53" t="str">
        <f t="shared" si="25"/>
        <v/>
      </c>
      <c r="AB110" s="53" t="str">
        <f t="shared" si="26"/>
        <v/>
      </c>
      <c r="AC110" s="74" t="str">
        <f t="shared" si="27"/>
        <v/>
      </c>
    </row>
    <row r="111" spans="2:29" x14ac:dyDescent="0.15">
      <c r="B111" s="73" t="str">
        <f>IFERROR(IF(AND(K111&lt;&gt;"",K111&gt;=$C$3),MAX($B$5:B110)+1,""),"")</f>
        <v/>
      </c>
      <c r="C111" s="73" t="str">
        <f>IFERROR(IF(AND(O111&lt;&gt;"",O111&gt;=$C$3),MAX($C$5:C110)+1,""),"")</f>
        <v/>
      </c>
      <c r="F111" s="40" t="s">
        <v>6927</v>
      </c>
      <c r="G111" s="40" t="s">
        <v>6928</v>
      </c>
      <c r="H111" s="56" t="s">
        <v>5898</v>
      </c>
      <c r="I111" s="167" t="s">
        <v>5914</v>
      </c>
      <c r="J111" s="56">
        <v>16.649999999999999</v>
      </c>
      <c r="K111" s="71" t="str">
        <f t="shared" si="20"/>
        <v/>
      </c>
      <c r="L111" s="97">
        <v>16.649999999999999</v>
      </c>
      <c r="M111" s="56">
        <v>14.96</v>
      </c>
      <c r="N111" s="56">
        <v>14.96</v>
      </c>
      <c r="O111" s="71" t="str">
        <f t="shared" si="21"/>
        <v/>
      </c>
      <c r="T111" s="53">
        <v>106</v>
      </c>
      <c r="U111" s="53" t="str">
        <f t="shared" si="22"/>
        <v>601398.SH</v>
      </c>
      <c r="V111" s="53" t="str">
        <f t="shared" si="23"/>
        <v>工商银行</v>
      </c>
      <c r="W111" s="74">
        <f t="shared" si="24"/>
        <v>5.4382284382284381E-2</v>
      </c>
      <c r="Z111" s="53">
        <v>106</v>
      </c>
      <c r="AA111" s="53" t="str">
        <f t="shared" si="25"/>
        <v/>
      </c>
      <c r="AB111" s="53" t="str">
        <f t="shared" si="26"/>
        <v/>
      </c>
      <c r="AC111" s="74" t="str">
        <f t="shared" si="27"/>
        <v/>
      </c>
    </row>
    <row r="112" spans="2:29" x14ac:dyDescent="0.15">
      <c r="B112" s="73" t="str">
        <f>IFERROR(IF(AND(K112&lt;&gt;"",K112&gt;=$C$3),MAX($B$5:B111)+1,""),"")</f>
        <v/>
      </c>
      <c r="C112" s="73" t="str">
        <f>IFERROR(IF(AND(O112&lt;&gt;"",O112&gt;=$C$3),MAX($C$5:C111)+1,""),"")</f>
        <v/>
      </c>
      <c r="F112" s="40" t="s">
        <v>6929</v>
      </c>
      <c r="G112" s="40" t="s">
        <v>6930</v>
      </c>
      <c r="H112" s="56" t="s">
        <v>5898</v>
      </c>
      <c r="I112" s="167" t="s">
        <v>5914</v>
      </c>
      <c r="J112" s="56">
        <v>10.71</v>
      </c>
      <c r="K112" s="71" t="str">
        <f t="shared" si="20"/>
        <v/>
      </c>
      <c r="L112" s="97">
        <v>10.71</v>
      </c>
      <c r="M112" s="56">
        <v>9.84</v>
      </c>
      <c r="N112" s="56">
        <v>9.84</v>
      </c>
      <c r="O112" s="71" t="str">
        <f t="shared" si="21"/>
        <v/>
      </c>
      <c r="T112" s="53">
        <v>107</v>
      </c>
      <c r="U112" s="53" t="str">
        <f t="shared" si="22"/>
        <v>601515.SH</v>
      </c>
      <c r="V112" s="53" t="str">
        <f t="shared" si="23"/>
        <v>东风股份</v>
      </c>
      <c r="W112" s="74">
        <f t="shared" si="24"/>
        <v>4.4813278008298756E-2</v>
      </c>
      <c r="Z112" s="53">
        <v>107</v>
      </c>
      <c r="AA112" s="53" t="str">
        <f t="shared" si="25"/>
        <v/>
      </c>
      <c r="AB112" s="53" t="str">
        <f t="shared" si="26"/>
        <v/>
      </c>
      <c r="AC112" s="74" t="str">
        <f t="shared" si="27"/>
        <v/>
      </c>
    </row>
    <row r="113" spans="2:29" x14ac:dyDescent="0.15">
      <c r="B113" s="73" t="str">
        <f>IFERROR(IF(AND(K113&lt;&gt;"",K113&gt;=$C$3),MAX($B$5:B112)+1,""),"")</f>
        <v/>
      </c>
      <c r="C113" s="73" t="str">
        <f>IFERROR(IF(AND(O113&lt;&gt;"",O113&gt;=$C$3),MAX($C$5:C112)+1,""),"")</f>
        <v/>
      </c>
      <c r="F113" s="40" t="s">
        <v>12907</v>
      </c>
      <c r="G113" s="40" t="s">
        <v>6932</v>
      </c>
      <c r="H113" s="56" t="s">
        <v>5898</v>
      </c>
      <c r="I113" s="167" t="s">
        <v>5916</v>
      </c>
      <c r="J113" s="56">
        <v>8.43</v>
      </c>
      <c r="K113" s="71" t="str">
        <f t="shared" si="20"/>
        <v/>
      </c>
      <c r="L113" s="97">
        <v>8.43</v>
      </c>
      <c r="M113" s="56">
        <v>7.91</v>
      </c>
      <c r="N113" s="56">
        <v>7.9099999999999993</v>
      </c>
      <c r="O113" s="71" t="str">
        <f t="shared" si="21"/>
        <v/>
      </c>
      <c r="T113" s="53">
        <v>108</v>
      </c>
      <c r="U113" s="53" t="str">
        <f t="shared" si="22"/>
        <v>601566.SH</v>
      </c>
      <c r="V113" s="53" t="str">
        <f t="shared" si="23"/>
        <v>九牧王</v>
      </c>
      <c r="W113" s="74">
        <f t="shared" si="24"/>
        <v>3.0358227079538558E-2</v>
      </c>
      <c r="Z113" s="53">
        <v>108</v>
      </c>
      <c r="AA113" s="53" t="str">
        <f t="shared" si="25"/>
        <v/>
      </c>
      <c r="AB113" s="53" t="str">
        <f t="shared" si="26"/>
        <v/>
      </c>
      <c r="AC113" s="74" t="str">
        <f t="shared" si="27"/>
        <v/>
      </c>
    </row>
    <row r="114" spans="2:29" x14ac:dyDescent="0.15">
      <c r="B114" s="73" t="str">
        <f>IFERROR(IF(AND(K114&lt;&gt;"",K114&gt;=$C$3),MAX($B$5:B113)+1,""),"")</f>
        <v/>
      </c>
      <c r="C114" s="73" t="str">
        <f>IFERROR(IF(AND(O114&lt;&gt;"",O114&gt;=$C$3),MAX($C$5:C113)+1,""),"")</f>
        <v/>
      </c>
      <c r="F114" s="40" t="s">
        <v>6933</v>
      </c>
      <c r="G114" s="40" t="s">
        <v>6934</v>
      </c>
      <c r="H114" s="56">
        <v>0.02</v>
      </c>
      <c r="I114" s="167" t="s">
        <v>5902</v>
      </c>
      <c r="J114" s="56">
        <v>6.03</v>
      </c>
      <c r="K114" s="71">
        <f t="shared" si="20"/>
        <v>3.3167495854063019E-3</v>
      </c>
      <c r="L114" s="97">
        <v>6.0092426850258196</v>
      </c>
      <c r="M114" s="56">
        <v>6.04</v>
      </c>
      <c r="N114" s="56">
        <v>6.0608635578583741</v>
      </c>
      <c r="O114" s="71">
        <f t="shared" si="21"/>
        <v>3.2998597987028543E-3</v>
      </c>
      <c r="T114" s="53">
        <v>109</v>
      </c>
      <c r="U114" s="53" t="str">
        <f t="shared" si="22"/>
        <v>601601.SH</v>
      </c>
      <c r="V114" s="53" t="str">
        <f t="shared" si="23"/>
        <v>中国太保</v>
      </c>
      <c r="W114" s="74">
        <f t="shared" si="24"/>
        <v>3.8986354775828465E-2</v>
      </c>
      <c r="Z114" s="53">
        <v>109</v>
      </c>
      <c r="AA114" s="53" t="str">
        <f t="shared" si="25"/>
        <v/>
      </c>
      <c r="AB114" s="53" t="str">
        <f t="shared" si="26"/>
        <v/>
      </c>
      <c r="AC114" s="74" t="str">
        <f t="shared" si="27"/>
        <v/>
      </c>
    </row>
    <row r="115" spans="2:29" x14ac:dyDescent="0.15">
      <c r="B115" s="73" t="str">
        <f>IFERROR(IF(AND(K115&lt;&gt;"",K115&gt;=$C$3),MAX($B$5:B114)+1,""),"")</f>
        <v/>
      </c>
      <c r="C115" s="73" t="str">
        <f>IFERROR(IF(AND(O115&lt;&gt;"",O115&gt;=$C$3),MAX($C$5:C114)+1,""),"")</f>
        <v/>
      </c>
      <c r="F115" s="40" t="s">
        <v>6935</v>
      </c>
      <c r="G115" s="40" t="s">
        <v>6936</v>
      </c>
      <c r="H115" s="56" t="s">
        <v>5898</v>
      </c>
      <c r="I115" s="167" t="s">
        <v>13682</v>
      </c>
      <c r="J115" s="56">
        <v>5.66</v>
      </c>
      <c r="K115" s="71" t="str">
        <f t="shared" si="20"/>
        <v/>
      </c>
      <c r="L115" s="97">
        <v>5.66</v>
      </c>
      <c r="M115" s="56">
        <v>5.96</v>
      </c>
      <c r="N115" s="56">
        <v>5.96</v>
      </c>
      <c r="O115" s="71" t="str">
        <f t="shared" si="21"/>
        <v/>
      </c>
      <c r="T115" s="53">
        <v>110</v>
      </c>
      <c r="U115" s="53" t="str">
        <f t="shared" si="22"/>
        <v>601668.SH</v>
      </c>
      <c r="V115" s="53" t="str">
        <f t="shared" si="23"/>
        <v>中国建筑</v>
      </c>
      <c r="W115" s="74">
        <f t="shared" si="24"/>
        <v>3.5460992907801421E-2</v>
      </c>
      <c r="Z115" s="53">
        <v>110</v>
      </c>
      <c r="AA115" s="53" t="str">
        <f t="shared" si="25"/>
        <v/>
      </c>
      <c r="AB115" s="53" t="str">
        <f t="shared" si="26"/>
        <v/>
      </c>
      <c r="AC115" s="74" t="str">
        <f t="shared" si="27"/>
        <v/>
      </c>
    </row>
    <row r="116" spans="2:29" x14ac:dyDescent="0.15">
      <c r="B116" s="73" t="str">
        <f>IFERROR(IF(AND(K116&lt;&gt;"",K116&gt;=$C$3),MAX($B$5:B115)+1,""),"")</f>
        <v/>
      </c>
      <c r="C116" s="73" t="str">
        <f>IFERROR(IF(AND(O116&lt;&gt;"",O116&gt;=$C$3),MAX($C$5:C115)+1,""),"")</f>
        <v/>
      </c>
      <c r="F116" s="40" t="s">
        <v>6937</v>
      </c>
      <c r="G116" s="40" t="s">
        <v>6938</v>
      </c>
      <c r="H116" s="56" t="s">
        <v>5898</v>
      </c>
      <c r="I116" s="167" t="s">
        <v>5915</v>
      </c>
      <c r="J116" s="56">
        <v>7.71</v>
      </c>
      <c r="K116" s="71" t="str">
        <f t="shared" si="20"/>
        <v/>
      </c>
      <c r="L116" s="97">
        <v>7.71</v>
      </c>
      <c r="M116" s="56">
        <v>8.0299999999999994</v>
      </c>
      <c r="N116" s="56">
        <v>8.0299999999999994</v>
      </c>
      <c r="O116" s="71" t="str">
        <f t="shared" si="21"/>
        <v/>
      </c>
      <c r="T116" s="53">
        <v>111</v>
      </c>
      <c r="U116" s="53" t="str">
        <f t="shared" si="22"/>
        <v>601688.SH</v>
      </c>
      <c r="V116" s="53" t="str">
        <f t="shared" si="23"/>
        <v>华泰证券</v>
      </c>
      <c r="W116" s="74">
        <f t="shared" si="24"/>
        <v>2.9171528588098017E-2</v>
      </c>
      <c r="Z116" s="53">
        <v>111</v>
      </c>
      <c r="AA116" s="53" t="str">
        <f t="shared" si="25"/>
        <v/>
      </c>
      <c r="AB116" s="53" t="str">
        <f t="shared" si="26"/>
        <v/>
      </c>
      <c r="AC116" s="74" t="str">
        <f t="shared" si="27"/>
        <v/>
      </c>
    </row>
    <row r="117" spans="2:29" x14ac:dyDescent="0.15">
      <c r="B117" s="73" t="str">
        <f>IFERROR(IF(AND(K117&lt;&gt;"",K117&gt;=$C$3),MAX($B$5:B116)+1,""),"")</f>
        <v/>
      </c>
      <c r="C117" s="73" t="str">
        <f>IFERROR(IF(AND(O117&lt;&gt;"",O117&gt;=$C$3),MAX($C$5:C116)+1,""),"")</f>
        <v/>
      </c>
      <c r="F117" s="40" t="s">
        <v>6939</v>
      </c>
      <c r="G117" s="40" t="s">
        <v>6940</v>
      </c>
      <c r="H117" s="56" t="s">
        <v>5898</v>
      </c>
      <c r="I117" s="167" t="s">
        <v>5900</v>
      </c>
      <c r="J117" s="56">
        <v>8.92</v>
      </c>
      <c r="K117" s="71" t="str">
        <f t="shared" si="20"/>
        <v/>
      </c>
      <c r="L117" s="97">
        <v>8.92</v>
      </c>
      <c r="M117" s="56">
        <v>8.92</v>
      </c>
      <c r="N117" s="56">
        <v>8.92</v>
      </c>
      <c r="O117" s="71" t="str">
        <f t="shared" si="21"/>
        <v/>
      </c>
      <c r="T117" s="53">
        <v>112</v>
      </c>
      <c r="U117" s="53" t="str">
        <f t="shared" si="22"/>
        <v>601788.SH</v>
      </c>
      <c r="V117" s="53" t="str">
        <f t="shared" si="23"/>
        <v>光大证券</v>
      </c>
      <c r="W117" s="74">
        <f t="shared" si="24"/>
        <v>3.7712130735386547E-2</v>
      </c>
      <c r="Z117" s="53">
        <v>112</v>
      </c>
      <c r="AA117" s="53" t="str">
        <f t="shared" si="25"/>
        <v/>
      </c>
      <c r="AB117" s="53" t="str">
        <f t="shared" si="26"/>
        <v/>
      </c>
      <c r="AC117" s="74" t="str">
        <f t="shared" si="27"/>
        <v/>
      </c>
    </row>
    <row r="118" spans="2:29" x14ac:dyDescent="0.15">
      <c r="B118" s="73" t="str">
        <f>IFERROR(IF(AND(K118&lt;&gt;"",K118&gt;=$C$3),MAX($B$5:B117)+1,""),"")</f>
        <v/>
      </c>
      <c r="C118" s="73" t="str">
        <f>IFERROR(IF(AND(O118&lt;&gt;"",O118&gt;=$C$3),MAX($C$5:C117)+1,""),"")</f>
        <v/>
      </c>
      <c r="F118" s="40" t="s">
        <v>6941</v>
      </c>
      <c r="G118" s="40" t="s">
        <v>6942</v>
      </c>
      <c r="H118" s="56">
        <v>0.5</v>
      </c>
      <c r="I118" s="167" t="s">
        <v>5911</v>
      </c>
      <c r="J118" s="56">
        <v>44.1</v>
      </c>
      <c r="K118" s="71">
        <f t="shared" si="20"/>
        <v>1.1337868480725623E-2</v>
      </c>
      <c r="L118" s="97">
        <v>43.578846608366803</v>
      </c>
      <c r="M118" s="56">
        <v>47.48</v>
      </c>
      <c r="N118" s="56">
        <v>48.04780674479791</v>
      </c>
      <c r="O118" s="71">
        <f t="shared" si="21"/>
        <v>1.0406302261739232E-2</v>
      </c>
      <c r="T118" s="53">
        <v>113</v>
      </c>
      <c r="U118" s="53" t="str">
        <f t="shared" si="22"/>
        <v>601799.SH</v>
      </c>
      <c r="V118" s="53" t="str">
        <f t="shared" si="23"/>
        <v>星宇股份</v>
      </c>
      <c r="W118" s="74">
        <f t="shared" si="24"/>
        <v>2.7745664739884393E-2</v>
      </c>
      <c r="Z118" s="53">
        <v>113</v>
      </c>
      <c r="AA118" s="53" t="str">
        <f t="shared" si="25"/>
        <v/>
      </c>
      <c r="AB118" s="53" t="str">
        <f t="shared" si="26"/>
        <v/>
      </c>
      <c r="AC118" s="74" t="str">
        <f t="shared" si="27"/>
        <v/>
      </c>
    </row>
    <row r="119" spans="2:29" x14ac:dyDescent="0.15">
      <c r="B119" s="73" t="str">
        <f>IFERROR(IF(AND(K119&lt;&gt;"",K119&gt;=$C$3),MAX($B$5:B118)+1,""),"")</f>
        <v/>
      </c>
      <c r="C119" s="73" t="str">
        <f>IFERROR(IF(AND(O119&lt;&gt;"",O119&gt;=$C$3),MAX($C$5:C118)+1,""),"")</f>
        <v/>
      </c>
      <c r="F119" s="40" t="s">
        <v>6943</v>
      </c>
      <c r="G119" s="40" t="s">
        <v>6944</v>
      </c>
      <c r="H119" s="56" t="s">
        <v>5898</v>
      </c>
      <c r="I119" s="167" t="s">
        <v>5921</v>
      </c>
      <c r="J119" s="56">
        <v>8.31</v>
      </c>
      <c r="K119" s="71" t="str">
        <f t="shared" si="20"/>
        <v/>
      </c>
      <c r="L119" s="97">
        <v>8.31</v>
      </c>
      <c r="M119" s="56">
        <v>8.23</v>
      </c>
      <c r="N119" s="56">
        <v>8.23</v>
      </c>
      <c r="O119" s="71" t="str">
        <f t="shared" si="21"/>
        <v/>
      </c>
      <c r="T119" s="53">
        <v>114</v>
      </c>
      <c r="U119" s="53" t="str">
        <f t="shared" si="22"/>
        <v>601818.SH</v>
      </c>
      <c r="V119" s="53" t="str">
        <f t="shared" si="23"/>
        <v>光大银行</v>
      </c>
      <c r="W119" s="74">
        <f t="shared" si="24"/>
        <v>5.0666666666666665E-2</v>
      </c>
      <c r="Z119" s="53">
        <v>114</v>
      </c>
      <c r="AA119" s="53" t="str">
        <f t="shared" si="25"/>
        <v/>
      </c>
      <c r="AB119" s="53" t="str">
        <f t="shared" si="26"/>
        <v/>
      </c>
      <c r="AC119" s="74" t="str">
        <f t="shared" si="27"/>
        <v/>
      </c>
    </row>
    <row r="120" spans="2:29" x14ac:dyDescent="0.15">
      <c r="B120" s="73" t="str">
        <f>IFERROR(IF(AND(K120&lt;&gt;"",K120&gt;=$C$3),MAX($B$5:B119)+1,""),"")</f>
        <v/>
      </c>
      <c r="C120" s="73" t="str">
        <f>IFERROR(IF(AND(O120&lt;&gt;"",O120&gt;=$C$3),MAX($C$5:C119)+1,""),"")</f>
        <v/>
      </c>
      <c r="F120" s="40" t="s">
        <v>6945</v>
      </c>
      <c r="G120" s="40" t="s">
        <v>6946</v>
      </c>
      <c r="H120" s="56">
        <v>0.05</v>
      </c>
      <c r="I120" s="167" t="s">
        <v>5902</v>
      </c>
      <c r="J120" s="56">
        <v>17.43</v>
      </c>
      <c r="K120" s="71">
        <f t="shared" si="20"/>
        <v>2.8686173264486519E-3</v>
      </c>
      <c r="L120" s="97">
        <v>6.9535799207397604</v>
      </c>
      <c r="M120" s="56">
        <v>6.43</v>
      </c>
      <c r="N120" s="56">
        <v>16.117582781456957</v>
      </c>
      <c r="O120" s="71">
        <f t="shared" si="21"/>
        <v>3.1022021526406723E-3</v>
      </c>
      <c r="T120" s="53">
        <v>115</v>
      </c>
      <c r="U120" s="53" t="str">
        <f t="shared" si="22"/>
        <v>601939.SH</v>
      </c>
      <c r="V120" s="53" t="str">
        <f t="shared" si="23"/>
        <v>建设银行</v>
      </c>
      <c r="W120" s="74">
        <f t="shared" si="24"/>
        <v>5.6494845360824754E-2</v>
      </c>
      <c r="Z120" s="53">
        <v>115</v>
      </c>
      <c r="AA120" s="53" t="str">
        <f t="shared" si="25"/>
        <v/>
      </c>
      <c r="AB120" s="53" t="str">
        <f t="shared" si="26"/>
        <v/>
      </c>
      <c r="AC120" s="74" t="str">
        <f t="shared" si="27"/>
        <v/>
      </c>
    </row>
    <row r="121" spans="2:29" x14ac:dyDescent="0.15">
      <c r="B121" s="73" t="str">
        <f>IFERROR(IF(AND(K121&lt;&gt;"",K121&gt;=$C$3),MAX($B$5:B120)+1,""),"")</f>
        <v/>
      </c>
      <c r="C121" s="73" t="str">
        <f>IFERROR(IF(AND(O121&lt;&gt;"",O121&gt;=$C$3),MAX($C$5:C120)+1,""),"")</f>
        <v/>
      </c>
      <c r="F121" s="40" t="s">
        <v>6947</v>
      </c>
      <c r="G121" s="40" t="s">
        <v>6948</v>
      </c>
      <c r="H121" s="56">
        <v>0.03</v>
      </c>
      <c r="I121" s="167" t="s">
        <v>5957</v>
      </c>
      <c r="J121" s="56">
        <v>4.5999999999999996</v>
      </c>
      <c r="K121" s="71">
        <f t="shared" si="20"/>
        <v>6.5217391304347831E-3</v>
      </c>
      <c r="L121" s="97">
        <v>4.5737142857142903</v>
      </c>
      <c r="M121" s="56">
        <v>4.55</v>
      </c>
      <c r="N121" s="56">
        <v>4.5761494252873511</v>
      </c>
      <c r="O121" s="71">
        <f t="shared" si="21"/>
        <v>6.5557299843014205E-3</v>
      </c>
      <c r="T121" s="53">
        <v>116</v>
      </c>
      <c r="U121" s="53" t="str">
        <f t="shared" si="22"/>
        <v>601988.SH</v>
      </c>
      <c r="V121" s="53" t="str">
        <f t="shared" si="23"/>
        <v>中国银行</v>
      </c>
      <c r="W121" s="74">
        <f t="shared" si="24"/>
        <v>5.1470588235294115E-2</v>
      </c>
      <c r="Z121" s="53">
        <v>116</v>
      </c>
      <c r="AA121" s="53" t="str">
        <f t="shared" si="25"/>
        <v/>
      </c>
      <c r="AB121" s="53" t="str">
        <f t="shared" si="26"/>
        <v/>
      </c>
      <c r="AC121" s="74" t="str">
        <f t="shared" si="27"/>
        <v/>
      </c>
    </row>
    <row r="122" spans="2:29" x14ac:dyDescent="0.15">
      <c r="B122" s="73" t="str">
        <f>IFERROR(IF(AND(K122&lt;&gt;"",K122&gt;=$C$3),MAX($B$5:B121)+1,""),"")</f>
        <v/>
      </c>
      <c r="C122" s="73" t="str">
        <f>IFERROR(IF(AND(O122&lt;&gt;"",O122&gt;=$C$3),MAX($C$5:C121)+1,""),"")</f>
        <v/>
      </c>
      <c r="F122" s="40" t="s">
        <v>6949</v>
      </c>
      <c r="G122" s="40" t="s">
        <v>6950</v>
      </c>
      <c r="H122" s="56" t="s">
        <v>5898</v>
      </c>
      <c r="I122" s="167" t="s">
        <v>5907</v>
      </c>
      <c r="J122" s="56">
        <v>7.04</v>
      </c>
      <c r="K122" s="71" t="str">
        <f t="shared" si="20"/>
        <v/>
      </c>
      <c r="L122" s="97">
        <v>7.04</v>
      </c>
      <c r="M122" s="56">
        <v>6.39</v>
      </c>
      <c r="N122" s="56">
        <v>6.39</v>
      </c>
      <c r="O122" s="71" t="str">
        <f t="shared" si="21"/>
        <v/>
      </c>
      <c r="T122" s="53">
        <v>117</v>
      </c>
      <c r="U122" s="53" t="str">
        <f t="shared" si="22"/>
        <v>601991.SH</v>
      </c>
      <c r="V122" s="53" t="str">
        <f t="shared" si="23"/>
        <v>大唐发电</v>
      </c>
      <c r="W122" s="74">
        <f t="shared" si="24"/>
        <v>3.9627039627039631E-2</v>
      </c>
      <c r="Z122" s="53">
        <v>117</v>
      </c>
      <c r="AA122" s="53" t="str">
        <f t="shared" si="25"/>
        <v/>
      </c>
      <c r="AB122" s="53" t="str">
        <f t="shared" si="26"/>
        <v/>
      </c>
      <c r="AC122" s="74" t="str">
        <f t="shared" si="27"/>
        <v/>
      </c>
    </row>
    <row r="123" spans="2:29" x14ac:dyDescent="0.15">
      <c r="B123" s="73" t="str">
        <f>IFERROR(IF(AND(K123&lt;&gt;"",K123&gt;=$C$3),MAX($B$5:B122)+1,""),"")</f>
        <v/>
      </c>
      <c r="C123" s="73" t="str">
        <f>IFERROR(IF(AND(O123&lt;&gt;"",O123&gt;=$C$3),MAX($C$5:C122)+1,""),"")</f>
        <v/>
      </c>
      <c r="F123" s="40" t="s">
        <v>6951</v>
      </c>
      <c r="G123" s="40" t="s">
        <v>12908</v>
      </c>
      <c r="H123" s="56" t="s">
        <v>5898</v>
      </c>
      <c r="I123" s="167" t="s">
        <v>5936</v>
      </c>
      <c r="J123" s="56">
        <v>12.93</v>
      </c>
      <c r="K123" s="71" t="str">
        <f t="shared" si="20"/>
        <v/>
      </c>
      <c r="L123" s="97">
        <v>12.93</v>
      </c>
      <c r="M123" s="56">
        <v>14.06</v>
      </c>
      <c r="N123" s="56">
        <v>14.060000000000002</v>
      </c>
      <c r="O123" s="71" t="str">
        <f t="shared" si="21"/>
        <v/>
      </c>
      <c r="T123" s="53">
        <v>118</v>
      </c>
      <c r="U123" s="53" t="str">
        <f t="shared" si="22"/>
        <v>601998.SH</v>
      </c>
      <c r="V123" s="53" t="str">
        <f t="shared" si="23"/>
        <v>中信银行</v>
      </c>
      <c r="W123" s="74">
        <f t="shared" si="24"/>
        <v>3.5333333333333335E-2</v>
      </c>
      <c r="Z123" s="53">
        <v>118</v>
      </c>
      <c r="AA123" s="53" t="str">
        <f t="shared" si="25"/>
        <v/>
      </c>
      <c r="AB123" s="53" t="str">
        <f t="shared" si="26"/>
        <v/>
      </c>
      <c r="AC123" s="74" t="str">
        <f t="shared" si="27"/>
        <v/>
      </c>
    </row>
    <row r="124" spans="2:29" x14ac:dyDescent="0.15">
      <c r="B124" s="73" t="str">
        <f>IFERROR(IF(AND(K124&lt;&gt;"",K124&gt;=$C$3),MAX($B$5:B123)+1,""),"")</f>
        <v/>
      </c>
      <c r="C124" s="73" t="str">
        <f>IFERROR(IF(AND(O124&lt;&gt;"",O124&gt;=$C$3),MAX($C$5:C123)+1,""),"")</f>
        <v/>
      </c>
      <c r="F124" s="40" t="s">
        <v>6953</v>
      </c>
      <c r="G124" s="40" t="s">
        <v>6954</v>
      </c>
      <c r="H124" s="56" t="s">
        <v>5898</v>
      </c>
      <c r="I124" s="167" t="s">
        <v>5949</v>
      </c>
      <c r="J124" s="56">
        <v>10.71</v>
      </c>
      <c r="K124" s="71" t="str">
        <f t="shared" si="20"/>
        <v/>
      </c>
      <c r="L124" s="97">
        <v>10.71</v>
      </c>
      <c r="M124" s="56">
        <v>8.11</v>
      </c>
      <c r="N124" s="56">
        <v>8.11</v>
      </c>
      <c r="O124" s="71" t="str">
        <f t="shared" si="21"/>
        <v/>
      </c>
      <c r="T124" s="53">
        <v>119</v>
      </c>
      <c r="U124" s="53" t="str">
        <f t="shared" si="22"/>
        <v>603001.SH</v>
      </c>
      <c r="V124" s="53" t="str">
        <f t="shared" si="23"/>
        <v>奥康国际</v>
      </c>
      <c r="W124" s="74">
        <f t="shared" si="24"/>
        <v>3.3967391304347831E-2</v>
      </c>
      <c r="Z124" s="53">
        <v>119</v>
      </c>
      <c r="AA124" s="53" t="str">
        <f t="shared" si="25"/>
        <v/>
      </c>
      <c r="AB124" s="53" t="str">
        <f t="shared" si="26"/>
        <v/>
      </c>
      <c r="AC124" s="74" t="str">
        <f t="shared" si="27"/>
        <v/>
      </c>
    </row>
    <row r="125" spans="2:29" x14ac:dyDescent="0.15">
      <c r="B125" s="73" t="str">
        <f>IFERROR(IF(AND(K125&lt;&gt;"",K125&gt;=$C$3),MAX($B$5:B124)+1,""),"")</f>
        <v/>
      </c>
      <c r="C125" s="73" t="str">
        <f>IFERROR(IF(AND(O125&lt;&gt;"",O125&gt;=$C$3),MAX($C$5:C124)+1,""),"")</f>
        <v/>
      </c>
      <c r="F125" s="40" t="s">
        <v>6955</v>
      </c>
      <c r="G125" s="40" t="s">
        <v>6956</v>
      </c>
      <c r="H125" s="56">
        <v>0.06</v>
      </c>
      <c r="I125" s="167" t="s">
        <v>5911</v>
      </c>
      <c r="J125" s="56">
        <v>5.76</v>
      </c>
      <c r="K125" s="71">
        <f t="shared" si="20"/>
        <v>1.0416666666666666E-2</v>
      </c>
      <c r="L125" s="97">
        <v>5.6993684210526299</v>
      </c>
      <c r="M125" s="56">
        <v>6.77</v>
      </c>
      <c r="N125" s="56">
        <v>6.8420212765957462</v>
      </c>
      <c r="O125" s="71">
        <f t="shared" si="21"/>
        <v>8.7693384125009689E-3</v>
      </c>
      <c r="T125" s="53">
        <v>120</v>
      </c>
      <c r="U125" s="53" t="str">
        <f t="shared" si="22"/>
        <v>603188.SH</v>
      </c>
      <c r="V125" s="53" t="str">
        <f t="shared" si="23"/>
        <v>亚邦股份</v>
      </c>
      <c r="W125" s="74">
        <f t="shared" si="24"/>
        <v>2.9850746268656716E-2</v>
      </c>
      <c r="Z125" s="53">
        <v>120</v>
      </c>
      <c r="AA125" s="53" t="str">
        <f t="shared" si="25"/>
        <v/>
      </c>
      <c r="AB125" s="53" t="str">
        <f t="shared" si="26"/>
        <v/>
      </c>
      <c r="AC125" s="74" t="str">
        <f t="shared" si="27"/>
        <v/>
      </c>
    </row>
    <row r="126" spans="2:29" x14ac:dyDescent="0.15">
      <c r="B126" s="73" t="str">
        <f>IFERROR(IF(AND(K126&lt;&gt;"",K126&gt;=$C$3),MAX($B$5:B125)+1,""),"")</f>
        <v/>
      </c>
      <c r="C126" s="73" t="str">
        <f>IFERROR(IF(AND(O126&lt;&gt;"",O126&gt;=$C$3),MAX($C$5:C125)+1,""),"")</f>
        <v/>
      </c>
      <c r="F126" s="40" t="s">
        <v>12909</v>
      </c>
      <c r="G126" s="40" t="s">
        <v>6958</v>
      </c>
      <c r="H126" s="56">
        <v>0.02</v>
      </c>
      <c r="I126" s="167" t="s">
        <v>5905</v>
      </c>
      <c r="J126" s="56">
        <v>11.9</v>
      </c>
      <c r="K126" s="71">
        <f t="shared" si="20"/>
        <v>1.6806722689075629E-3</v>
      </c>
      <c r="L126" s="97">
        <v>11.8805714285714</v>
      </c>
      <c r="M126" s="56">
        <v>11.97</v>
      </c>
      <c r="N126" s="56">
        <v>11.989574816026195</v>
      </c>
      <c r="O126" s="71">
        <f t="shared" si="21"/>
        <v>1.6681158679010409E-3</v>
      </c>
      <c r="T126" s="53">
        <v>121</v>
      </c>
      <c r="U126" s="53" t="str">
        <f t="shared" si="22"/>
        <v/>
      </c>
      <c r="V126" s="53" t="str">
        <f t="shared" si="23"/>
        <v/>
      </c>
      <c r="W126" s="74">
        <f>IFERROR(VLOOKUP(T126,B:K,10),"")</f>
        <v>2.9850746268656716E-2</v>
      </c>
      <c r="Z126" s="53">
        <v>121</v>
      </c>
      <c r="AA126" s="53" t="str">
        <f t="shared" si="25"/>
        <v/>
      </c>
      <c r="AB126" s="53" t="str">
        <f t="shared" si="26"/>
        <v/>
      </c>
      <c r="AC126" s="74" t="str">
        <f t="shared" si="27"/>
        <v/>
      </c>
    </row>
    <row r="127" spans="2:29" x14ac:dyDescent="0.15">
      <c r="B127" s="73" t="str">
        <f>IFERROR(IF(AND(K127&lt;&gt;"",K127&gt;=$C$3),MAX($B$5:B126)+1,""),"")</f>
        <v/>
      </c>
      <c r="C127" s="73" t="str">
        <f>IFERROR(IF(AND(O127&lt;&gt;"",O127&gt;=$C$3),MAX($C$5:C126)+1,""),"")</f>
        <v/>
      </c>
      <c r="F127" s="40" t="s">
        <v>6959</v>
      </c>
      <c r="G127" s="40" t="s">
        <v>6960</v>
      </c>
      <c r="H127" s="56">
        <v>3.6999999999999998E-2</v>
      </c>
      <c r="I127" s="167" t="s">
        <v>5928</v>
      </c>
      <c r="J127" s="56">
        <v>12.47</v>
      </c>
      <c r="K127" s="71">
        <f t="shared" si="20"/>
        <v>2.9671210906174815E-3</v>
      </c>
      <c r="L127" s="97">
        <v>12.4319817073171</v>
      </c>
      <c r="M127" s="56">
        <v>13.08</v>
      </c>
      <c r="N127" s="56">
        <v>13.119999999999974</v>
      </c>
      <c r="O127" s="71">
        <f t="shared" si="21"/>
        <v>2.8201219512195177E-3</v>
      </c>
      <c r="T127" s="53">
        <v>122</v>
      </c>
      <c r="U127" s="53" t="str">
        <f t="shared" si="22"/>
        <v/>
      </c>
      <c r="V127" s="53" t="str">
        <f t="shared" si="23"/>
        <v/>
      </c>
      <c r="W127" s="74">
        <f t="shared" si="24"/>
        <v>2.9850746268656716E-2</v>
      </c>
      <c r="Z127" s="53">
        <v>122</v>
      </c>
      <c r="AA127" s="53" t="str">
        <f t="shared" si="25"/>
        <v/>
      </c>
      <c r="AB127" s="53" t="str">
        <f t="shared" si="26"/>
        <v/>
      </c>
      <c r="AC127" s="74" t="str">
        <f t="shared" si="27"/>
        <v/>
      </c>
    </row>
    <row r="128" spans="2:29" x14ac:dyDescent="0.15">
      <c r="B128" s="73">
        <f>IFERROR(IF(AND(K128&lt;&gt;"",K128&gt;=$C$3),MAX($B$5:B127)+1,""),"")</f>
        <v>9</v>
      </c>
      <c r="C128" s="73">
        <f>IFERROR(IF(AND(O128&lt;&gt;"",O128&gt;=$C$3),MAX($C$5:C127)+1,""),"")</f>
        <v>7</v>
      </c>
      <c r="F128" s="40" t="s">
        <v>12910</v>
      </c>
      <c r="G128" s="40" t="s">
        <v>6962</v>
      </c>
      <c r="H128" s="56">
        <v>0.5</v>
      </c>
      <c r="I128" s="167" t="s">
        <v>5935</v>
      </c>
      <c r="J128" s="56">
        <v>14.8</v>
      </c>
      <c r="K128" s="71">
        <f t="shared" si="20"/>
        <v>3.3783783783783779E-2</v>
      </c>
      <c r="L128" s="97">
        <v>14.233384379785599</v>
      </c>
      <c r="M128" s="56">
        <v>14.67</v>
      </c>
      <c r="N128" s="56">
        <v>15.253996815286632</v>
      </c>
      <c r="O128" s="71">
        <f t="shared" si="21"/>
        <v>3.2778294505668853E-2</v>
      </c>
      <c r="T128" s="53">
        <v>123</v>
      </c>
      <c r="U128" s="53" t="str">
        <f t="shared" si="22"/>
        <v/>
      </c>
      <c r="V128" s="53" t="str">
        <f t="shared" si="23"/>
        <v/>
      </c>
      <c r="W128" s="74">
        <f t="shared" si="24"/>
        <v>2.9850746268656716E-2</v>
      </c>
      <c r="Z128" s="53">
        <v>123</v>
      </c>
      <c r="AA128" s="53" t="str">
        <f t="shared" si="25"/>
        <v/>
      </c>
      <c r="AB128" s="53" t="str">
        <f t="shared" si="26"/>
        <v/>
      </c>
      <c r="AC128" s="74" t="str">
        <f t="shared" si="27"/>
        <v/>
      </c>
    </row>
    <row r="129" spans="2:29" x14ac:dyDescent="0.15">
      <c r="B129" s="73" t="str">
        <f>IFERROR(IF(AND(K129&lt;&gt;"",K129&gt;=$C$3),MAX($B$5:B128)+1,""),"")</f>
        <v/>
      </c>
      <c r="C129" s="73" t="str">
        <f>IFERROR(IF(AND(O129&lt;&gt;"",O129&gt;=$C$3),MAX($C$5:C128)+1,""),"")</f>
        <v/>
      </c>
      <c r="F129" s="40" t="s">
        <v>6963</v>
      </c>
      <c r="G129" s="40" t="s">
        <v>6964</v>
      </c>
      <c r="H129" s="56" t="s">
        <v>5898</v>
      </c>
      <c r="I129" s="167" t="s">
        <v>5907</v>
      </c>
      <c r="J129" s="56">
        <v>52.1</v>
      </c>
      <c r="K129" s="71" t="str">
        <f t="shared" si="20"/>
        <v/>
      </c>
      <c r="L129" s="97">
        <v>52.1</v>
      </c>
      <c r="M129" s="56">
        <v>45.43</v>
      </c>
      <c r="N129" s="56">
        <v>45.430000000000007</v>
      </c>
      <c r="O129" s="71" t="str">
        <f t="shared" si="21"/>
        <v/>
      </c>
      <c r="T129" s="53">
        <v>124</v>
      </c>
      <c r="U129" s="53" t="str">
        <f t="shared" si="22"/>
        <v/>
      </c>
      <c r="V129" s="53" t="str">
        <f t="shared" si="23"/>
        <v/>
      </c>
      <c r="W129" s="74">
        <f t="shared" si="24"/>
        <v>2.9850746268656716E-2</v>
      </c>
      <c r="Z129" s="53">
        <v>124</v>
      </c>
      <c r="AA129" s="53" t="str">
        <f t="shared" si="25"/>
        <v/>
      </c>
      <c r="AB129" s="53" t="str">
        <f t="shared" si="26"/>
        <v/>
      </c>
      <c r="AC129" s="74" t="str">
        <f t="shared" si="27"/>
        <v/>
      </c>
    </row>
    <row r="130" spans="2:29" x14ac:dyDescent="0.15">
      <c r="B130" s="73" t="str">
        <f>IFERROR(IF(AND(K130&lt;&gt;"",K130&gt;=$C$3),MAX($B$5:B129)+1,""),"")</f>
        <v/>
      </c>
      <c r="C130" s="73" t="str">
        <f>IFERROR(IF(AND(O130&lt;&gt;"",O130&gt;=$C$3),MAX($C$5:C129)+1,""),"")</f>
        <v/>
      </c>
      <c r="F130" s="40" t="s">
        <v>6965</v>
      </c>
      <c r="G130" s="40" t="s">
        <v>6966</v>
      </c>
      <c r="H130" s="56">
        <v>0.1</v>
      </c>
      <c r="I130" s="167" t="s">
        <v>5932</v>
      </c>
      <c r="J130" s="56">
        <v>6.57</v>
      </c>
      <c r="K130" s="71">
        <f t="shared" si="20"/>
        <v>1.5220700152207002E-2</v>
      </c>
      <c r="L130" s="97">
        <v>6.4679813664596297</v>
      </c>
      <c r="M130" s="56">
        <v>6.74</v>
      </c>
      <c r="N130" s="56">
        <v>6.8463091482649823</v>
      </c>
      <c r="O130" s="71">
        <f t="shared" si="21"/>
        <v>1.4606410232781029E-2</v>
      </c>
      <c r="T130" s="53">
        <v>125</v>
      </c>
      <c r="U130" s="53" t="str">
        <f t="shared" si="22"/>
        <v/>
      </c>
      <c r="V130" s="53" t="str">
        <f t="shared" si="23"/>
        <v/>
      </c>
      <c r="W130" s="74">
        <f t="shared" si="24"/>
        <v>2.9850746268656716E-2</v>
      </c>
      <c r="Z130" s="53">
        <v>125</v>
      </c>
      <c r="AA130" s="53" t="str">
        <f t="shared" si="25"/>
        <v/>
      </c>
      <c r="AB130" s="53" t="str">
        <f t="shared" si="26"/>
        <v/>
      </c>
      <c r="AC130" s="74" t="str">
        <f t="shared" si="27"/>
        <v/>
      </c>
    </row>
    <row r="131" spans="2:29" x14ac:dyDescent="0.15">
      <c r="B131" s="73" t="str">
        <f>IFERROR(IF(AND(K131&lt;&gt;"",K131&gt;=$C$3),MAX($B$5:B130)+1,""),"")</f>
        <v/>
      </c>
      <c r="C131" s="73" t="str">
        <f>IFERROR(IF(AND(O131&lt;&gt;"",O131&gt;=$C$3),MAX($C$5:C130)+1,""),"")</f>
        <v/>
      </c>
      <c r="F131" s="40" t="s">
        <v>6967</v>
      </c>
      <c r="G131" s="40" t="s">
        <v>6968</v>
      </c>
      <c r="H131" s="56" t="s">
        <v>5898</v>
      </c>
      <c r="I131" s="167" t="s">
        <v>5902</v>
      </c>
      <c r="J131" s="56">
        <v>8.68</v>
      </c>
      <c r="K131" s="71" t="str">
        <f t="shared" si="20"/>
        <v/>
      </c>
      <c r="L131" s="97">
        <v>8.68</v>
      </c>
      <c r="M131" s="56">
        <v>9.94</v>
      </c>
      <c r="N131" s="56">
        <v>9.94</v>
      </c>
      <c r="O131" s="71" t="str">
        <f t="shared" si="21"/>
        <v/>
      </c>
      <c r="T131" s="53">
        <v>126</v>
      </c>
      <c r="U131" s="53" t="str">
        <f t="shared" si="22"/>
        <v/>
      </c>
      <c r="V131" s="53" t="str">
        <f t="shared" si="23"/>
        <v/>
      </c>
      <c r="W131" s="74">
        <f t="shared" si="24"/>
        <v>2.9850746268656716E-2</v>
      </c>
      <c r="Z131" s="53">
        <v>126</v>
      </c>
      <c r="AA131" s="53" t="str">
        <f t="shared" si="25"/>
        <v/>
      </c>
      <c r="AB131" s="53" t="str">
        <f t="shared" si="26"/>
        <v/>
      </c>
      <c r="AC131" s="74" t="str">
        <f t="shared" si="27"/>
        <v/>
      </c>
    </row>
    <row r="132" spans="2:29" x14ac:dyDescent="0.15">
      <c r="B132" s="73" t="str">
        <f>IFERROR(IF(AND(K132&lt;&gt;"",K132&gt;=$C$3),MAX($B$5:B131)+1,""),"")</f>
        <v/>
      </c>
      <c r="C132" s="73" t="str">
        <f>IFERROR(IF(AND(O132&lt;&gt;"",O132&gt;=$C$3),MAX($C$5:C131)+1,""),"")</f>
        <v/>
      </c>
      <c r="F132" s="40" t="s">
        <v>6969</v>
      </c>
      <c r="G132" s="40" t="s">
        <v>6970</v>
      </c>
      <c r="H132" s="56">
        <v>0.1</v>
      </c>
      <c r="I132" s="167" t="s">
        <v>5902</v>
      </c>
      <c r="J132" s="56">
        <v>15.65</v>
      </c>
      <c r="K132" s="71">
        <f t="shared" si="20"/>
        <v>6.3897763578274766E-3</v>
      </c>
      <c r="L132" s="97">
        <v>10.3636849132176</v>
      </c>
      <c r="M132" s="56">
        <v>10.39</v>
      </c>
      <c r="N132" s="56">
        <v>15.689737903225843</v>
      </c>
      <c r="O132" s="71">
        <f t="shared" si="21"/>
        <v>6.3735927659721962E-3</v>
      </c>
      <c r="T132" s="53">
        <v>127</v>
      </c>
      <c r="U132" s="53" t="str">
        <f t="shared" si="22"/>
        <v/>
      </c>
      <c r="V132" s="53" t="str">
        <f t="shared" si="23"/>
        <v/>
      </c>
      <c r="W132" s="74">
        <f t="shared" si="24"/>
        <v>2.9850746268656716E-2</v>
      </c>
      <c r="Z132" s="53">
        <v>127</v>
      </c>
      <c r="AA132" s="53" t="str">
        <f t="shared" si="25"/>
        <v/>
      </c>
      <c r="AB132" s="53" t="str">
        <f t="shared" si="26"/>
        <v/>
      </c>
      <c r="AC132" s="74" t="str">
        <f t="shared" si="27"/>
        <v/>
      </c>
    </row>
    <row r="133" spans="2:29" x14ac:dyDescent="0.15">
      <c r="B133" s="73" t="str">
        <f>IFERROR(IF(AND(K133&lt;&gt;"",K133&gt;=$C$3),MAX($B$5:B132)+1,""),"")</f>
        <v/>
      </c>
      <c r="C133" s="73" t="str">
        <f>IFERROR(IF(AND(O133&lt;&gt;"",O133&gt;=$C$3),MAX($C$5:C132)+1,""),"")</f>
        <v/>
      </c>
      <c r="F133" s="40" t="s">
        <v>6971</v>
      </c>
      <c r="G133" s="40" t="s">
        <v>12911</v>
      </c>
      <c r="H133" s="56">
        <v>0.15</v>
      </c>
      <c r="I133" s="167" t="s">
        <v>5945</v>
      </c>
      <c r="J133" s="56">
        <v>10.09</v>
      </c>
      <c r="K133" s="71">
        <f t="shared" si="20"/>
        <v>1.4866204162537165E-2</v>
      </c>
      <c r="L133" s="97">
        <v>9.9701662707838494</v>
      </c>
      <c r="M133" s="56">
        <v>11.62</v>
      </c>
      <c r="N133" s="56">
        <v>11.759663461538459</v>
      </c>
      <c r="O133" s="71">
        <f t="shared" si="21"/>
        <v>1.2755467066774055E-2</v>
      </c>
      <c r="T133" s="53">
        <v>128</v>
      </c>
      <c r="U133" s="53" t="str">
        <f t="shared" si="22"/>
        <v/>
      </c>
      <c r="V133" s="53" t="str">
        <f t="shared" si="23"/>
        <v/>
      </c>
      <c r="W133" s="74">
        <f t="shared" si="24"/>
        <v>2.9850746268656716E-2</v>
      </c>
      <c r="Z133" s="53">
        <v>128</v>
      </c>
      <c r="AA133" s="53" t="str">
        <f t="shared" si="25"/>
        <v/>
      </c>
      <c r="AB133" s="53" t="str">
        <f t="shared" si="26"/>
        <v/>
      </c>
      <c r="AC133" s="74" t="str">
        <f t="shared" si="27"/>
        <v/>
      </c>
    </row>
    <row r="134" spans="2:29" x14ac:dyDescent="0.15">
      <c r="B134" s="73" t="str">
        <f>IFERROR(IF(AND(K134&lt;&gt;"",K134&gt;=$C$3),MAX($B$5:B133)+1,""),"")</f>
        <v/>
      </c>
      <c r="C134" s="73" t="str">
        <f>IFERROR(IF(AND(O134&lt;&gt;"",O134&gt;=$C$3),MAX($C$5:C133)+1,""),"")</f>
        <v/>
      </c>
      <c r="F134" s="40" t="s">
        <v>6973</v>
      </c>
      <c r="G134" s="40" t="s">
        <v>6974</v>
      </c>
      <c r="H134" s="56">
        <v>0.03</v>
      </c>
      <c r="I134" s="167" t="s">
        <v>5932</v>
      </c>
      <c r="J134" s="56">
        <v>16.14</v>
      </c>
      <c r="K134" s="71">
        <f t="shared" si="20"/>
        <v>1.8587360594795538E-3</v>
      </c>
      <c r="L134" s="97">
        <v>16.113483023001098</v>
      </c>
      <c r="M134" s="56">
        <v>16.25</v>
      </c>
      <c r="N134" s="56">
        <v>16.276741634668127</v>
      </c>
      <c r="O134" s="71">
        <f t="shared" si="21"/>
        <v>1.843120734687E-3</v>
      </c>
      <c r="T134" s="53">
        <v>129</v>
      </c>
      <c r="U134" s="53" t="str">
        <f t="shared" ref="U134:U165" si="28">IFERROR(VLOOKUP(T134,B:K,5,),"")</f>
        <v/>
      </c>
      <c r="V134" s="53" t="str">
        <f t="shared" ref="V134:V165" si="29">IFERROR(VLOOKUP(T134,B:K,6,),"")</f>
        <v/>
      </c>
      <c r="W134" s="74">
        <f t="shared" ref="W134:W165" si="30">IFERROR(VLOOKUP(T134,B:K,10),"")</f>
        <v>2.9850746268656716E-2</v>
      </c>
      <c r="Z134" s="53">
        <v>129</v>
      </c>
      <c r="AA134" s="53" t="str">
        <f t="shared" ref="AA134:AA165" si="31">IFERROR(VLOOKUP(Z134,C:O,4,),"")</f>
        <v/>
      </c>
      <c r="AB134" s="53" t="str">
        <f t="shared" ref="AB134:AB165" si="32">IFERROR(VLOOKUP(Z134,C:O,5,),"")</f>
        <v/>
      </c>
      <c r="AC134" s="74" t="str">
        <f t="shared" ref="AC134:AC165" si="33">IFERROR(VLOOKUP(Z134,C:O,13,),"")</f>
        <v/>
      </c>
    </row>
    <row r="135" spans="2:29" x14ac:dyDescent="0.15">
      <c r="B135" s="73" t="str">
        <f>IFERROR(IF(AND(K135&lt;&gt;"",K135&gt;=$C$3),MAX($B$5:B134)+1,""),"")</f>
        <v/>
      </c>
      <c r="C135" s="73" t="str">
        <f>IFERROR(IF(AND(O135&lt;&gt;"",O135&gt;=$C$3),MAX($C$5:C134)+1,""),"")</f>
        <v/>
      </c>
      <c r="F135" s="40" t="s">
        <v>12912</v>
      </c>
      <c r="G135" s="40" t="s">
        <v>6976</v>
      </c>
      <c r="H135" s="56" t="s">
        <v>5898</v>
      </c>
      <c r="I135" s="167" t="s">
        <v>5963</v>
      </c>
      <c r="J135" s="56">
        <v>10.119999999999999</v>
      </c>
      <c r="K135" s="71" t="str">
        <f t="shared" ref="K135:K198" si="34">IFERROR(H135/J135,"")</f>
        <v/>
      </c>
      <c r="L135" s="97">
        <v>10.119999999999999</v>
      </c>
      <c r="M135" s="56">
        <v>10.52</v>
      </c>
      <c r="N135" s="56">
        <v>10.52</v>
      </c>
      <c r="O135" s="71" t="str">
        <f t="shared" ref="O135:O198" si="35">IFERROR(H135/N135,"")</f>
        <v/>
      </c>
      <c r="T135" s="53">
        <v>130</v>
      </c>
      <c r="U135" s="53" t="str">
        <f t="shared" si="28"/>
        <v/>
      </c>
      <c r="V135" s="53" t="str">
        <f t="shared" si="29"/>
        <v/>
      </c>
      <c r="W135" s="74">
        <f t="shared" si="30"/>
        <v>2.9850746268656716E-2</v>
      </c>
      <c r="Z135" s="53">
        <v>130</v>
      </c>
      <c r="AA135" s="53" t="str">
        <f t="shared" si="31"/>
        <v/>
      </c>
      <c r="AB135" s="53" t="str">
        <f t="shared" si="32"/>
        <v/>
      </c>
      <c r="AC135" s="74" t="str">
        <f t="shared" si="33"/>
        <v/>
      </c>
    </row>
    <row r="136" spans="2:29" x14ac:dyDescent="0.15">
      <c r="B136" s="73" t="str">
        <f>IFERROR(IF(AND(K136&lt;&gt;"",K136&gt;=$C$3),MAX($B$5:B135)+1,""),"")</f>
        <v/>
      </c>
      <c r="C136" s="73" t="str">
        <f>IFERROR(IF(AND(O136&lt;&gt;"",O136&gt;=$C$3),MAX($C$5:C135)+1,""),"")</f>
        <v/>
      </c>
      <c r="F136" s="40" t="s">
        <v>6977</v>
      </c>
      <c r="G136" s="40" t="s">
        <v>6978</v>
      </c>
      <c r="H136" s="56">
        <v>0.05</v>
      </c>
      <c r="I136" s="167" t="s">
        <v>5951</v>
      </c>
      <c r="J136" s="56">
        <v>9.57</v>
      </c>
      <c r="K136" s="71">
        <f t="shared" si="34"/>
        <v>5.2246603970741903E-3</v>
      </c>
      <c r="L136" s="97">
        <v>9.5379074446680097</v>
      </c>
      <c r="M136" s="56">
        <v>16.39</v>
      </c>
      <c r="N136" s="56">
        <v>16.445148048452218</v>
      </c>
      <c r="O136" s="71">
        <f t="shared" si="35"/>
        <v>3.0404104513188555E-3</v>
      </c>
      <c r="T136" s="53">
        <v>131</v>
      </c>
      <c r="U136" s="53" t="str">
        <f t="shared" si="28"/>
        <v/>
      </c>
      <c r="V136" s="53" t="str">
        <f t="shared" si="29"/>
        <v/>
      </c>
      <c r="W136" s="74">
        <f t="shared" si="30"/>
        <v>2.9850746268656716E-2</v>
      </c>
      <c r="Z136" s="53">
        <v>131</v>
      </c>
      <c r="AA136" s="53" t="str">
        <f t="shared" si="31"/>
        <v/>
      </c>
      <c r="AB136" s="53" t="str">
        <f t="shared" si="32"/>
        <v/>
      </c>
      <c r="AC136" s="74" t="str">
        <f t="shared" si="33"/>
        <v/>
      </c>
    </row>
    <row r="137" spans="2:29" x14ac:dyDescent="0.15">
      <c r="B137" s="73" t="str">
        <f>IFERROR(IF(AND(K137&lt;&gt;"",K137&gt;=$C$3),MAX($B$5:B136)+1,""),"")</f>
        <v/>
      </c>
      <c r="C137" s="73" t="str">
        <f>IFERROR(IF(AND(O137&lt;&gt;"",O137&gt;=$C$3),MAX($C$5:C136)+1,""),"")</f>
        <v/>
      </c>
      <c r="F137" s="40" t="s">
        <v>6979</v>
      </c>
      <c r="G137" s="40" t="s">
        <v>6980</v>
      </c>
      <c r="H137" s="56" t="s">
        <v>5898</v>
      </c>
      <c r="I137" s="167" t="s">
        <v>5927</v>
      </c>
      <c r="J137" s="56">
        <v>11.15</v>
      </c>
      <c r="K137" s="71" t="str">
        <f t="shared" si="34"/>
        <v/>
      </c>
      <c r="L137" s="97">
        <v>11.15</v>
      </c>
      <c r="M137" s="56">
        <v>14.92</v>
      </c>
      <c r="N137" s="56">
        <v>14.92</v>
      </c>
      <c r="O137" s="71" t="str">
        <f t="shared" si="35"/>
        <v/>
      </c>
      <c r="T137" s="53">
        <v>132</v>
      </c>
      <c r="U137" s="53" t="str">
        <f t="shared" si="28"/>
        <v/>
      </c>
      <c r="V137" s="53" t="str">
        <f t="shared" si="29"/>
        <v/>
      </c>
      <c r="W137" s="74">
        <f t="shared" si="30"/>
        <v>2.9850746268656716E-2</v>
      </c>
      <c r="Z137" s="53">
        <v>132</v>
      </c>
      <c r="AA137" s="53" t="str">
        <f t="shared" si="31"/>
        <v/>
      </c>
      <c r="AB137" s="53" t="str">
        <f t="shared" si="32"/>
        <v/>
      </c>
      <c r="AC137" s="74" t="str">
        <f t="shared" si="33"/>
        <v/>
      </c>
    </row>
    <row r="138" spans="2:29" x14ac:dyDescent="0.15">
      <c r="B138" s="73" t="str">
        <f>IFERROR(IF(AND(K138&lt;&gt;"",K138&gt;=$C$3),MAX($B$5:B137)+1,""),"")</f>
        <v/>
      </c>
      <c r="C138" s="73" t="str">
        <f>IFERROR(IF(AND(O138&lt;&gt;"",O138&gt;=$C$3),MAX($C$5:C137)+1,""),"")</f>
        <v/>
      </c>
      <c r="F138" s="40" t="s">
        <v>6981</v>
      </c>
      <c r="G138" s="40" t="s">
        <v>6982</v>
      </c>
      <c r="H138" s="56" t="s">
        <v>5898</v>
      </c>
      <c r="I138" s="167" t="s">
        <v>5909</v>
      </c>
      <c r="J138" s="56">
        <v>7.65</v>
      </c>
      <c r="K138" s="71" t="str">
        <f t="shared" si="34"/>
        <v/>
      </c>
      <c r="L138" s="97">
        <v>7.65</v>
      </c>
      <c r="M138" s="56">
        <v>8.6999999999999993</v>
      </c>
      <c r="N138" s="56">
        <v>8.6999999999999993</v>
      </c>
      <c r="O138" s="71" t="str">
        <f t="shared" si="35"/>
        <v/>
      </c>
      <c r="T138" s="53">
        <v>133</v>
      </c>
      <c r="U138" s="53" t="str">
        <f t="shared" si="28"/>
        <v/>
      </c>
      <c r="V138" s="53" t="str">
        <f t="shared" si="29"/>
        <v/>
      </c>
      <c r="W138" s="74">
        <f t="shared" si="30"/>
        <v>2.9850746268656716E-2</v>
      </c>
      <c r="Z138" s="53">
        <v>133</v>
      </c>
      <c r="AA138" s="53" t="str">
        <f t="shared" si="31"/>
        <v/>
      </c>
      <c r="AB138" s="53" t="str">
        <f t="shared" si="32"/>
        <v/>
      </c>
      <c r="AC138" s="74" t="str">
        <f t="shared" si="33"/>
        <v/>
      </c>
    </row>
    <row r="139" spans="2:29" x14ac:dyDescent="0.15">
      <c r="B139" s="73" t="str">
        <f>IFERROR(IF(AND(K139&lt;&gt;"",K139&gt;=$C$3),MAX($B$5:B138)+1,""),"")</f>
        <v/>
      </c>
      <c r="C139" s="73" t="str">
        <f>IFERROR(IF(AND(O139&lt;&gt;"",O139&gt;=$C$3),MAX($C$5:C138)+1,""),"")</f>
        <v/>
      </c>
      <c r="F139" s="40" t="s">
        <v>6983</v>
      </c>
      <c r="G139" s="40" t="s">
        <v>6984</v>
      </c>
      <c r="H139" s="56">
        <v>0.6</v>
      </c>
      <c r="I139" s="167" t="s">
        <v>5952</v>
      </c>
      <c r="J139" s="56">
        <v>59.85</v>
      </c>
      <c r="K139" s="71">
        <f t="shared" si="34"/>
        <v>1.0025062656641603E-2</v>
      </c>
      <c r="L139" s="97">
        <v>59.274519230769201</v>
      </c>
      <c r="M139" s="56">
        <v>69.23</v>
      </c>
      <c r="N139" s="56">
        <v>69.902135922330132</v>
      </c>
      <c r="O139" s="71">
        <f t="shared" si="35"/>
        <v>8.5834287047633819E-3</v>
      </c>
      <c r="T139" s="53">
        <v>134</v>
      </c>
      <c r="U139" s="53" t="str">
        <f t="shared" si="28"/>
        <v/>
      </c>
      <c r="V139" s="53" t="str">
        <f t="shared" si="29"/>
        <v/>
      </c>
      <c r="W139" s="74">
        <f t="shared" si="30"/>
        <v>2.9850746268656716E-2</v>
      </c>
      <c r="Z139" s="53">
        <v>134</v>
      </c>
      <c r="AA139" s="53" t="str">
        <f t="shared" si="31"/>
        <v/>
      </c>
      <c r="AB139" s="53" t="str">
        <f t="shared" si="32"/>
        <v/>
      </c>
      <c r="AC139" s="74" t="str">
        <f t="shared" si="33"/>
        <v/>
      </c>
    </row>
    <row r="140" spans="2:29" x14ac:dyDescent="0.15">
      <c r="B140" s="73">
        <f>IFERROR(IF(AND(K140&lt;&gt;"",K140&gt;=$C$3),MAX($B$5:B139)+1,""),"")</f>
        <v>10</v>
      </c>
      <c r="C140" s="73">
        <f>IFERROR(IF(AND(O140&lt;&gt;"",O140&gt;=$C$3),MAX($C$5:C139)+1,""),"")</f>
        <v>8</v>
      </c>
      <c r="F140" s="40" t="s">
        <v>6985</v>
      </c>
      <c r="G140" s="40" t="s">
        <v>6986</v>
      </c>
      <c r="H140" s="56">
        <v>0.23</v>
      </c>
      <c r="I140" s="167" t="s">
        <v>5900</v>
      </c>
      <c r="J140" s="56">
        <v>5.63</v>
      </c>
      <c r="K140" s="71">
        <f t="shared" si="34"/>
        <v>4.0852575488454709E-2</v>
      </c>
      <c r="L140" s="97">
        <v>5.3842884250474397</v>
      </c>
      <c r="M140" s="56">
        <v>5.36</v>
      </c>
      <c r="N140" s="56">
        <v>5.6046031746031728</v>
      </c>
      <c r="O140" s="71">
        <f t="shared" si="35"/>
        <v>4.1037695771616318E-2</v>
      </c>
      <c r="T140" s="53">
        <v>135</v>
      </c>
      <c r="U140" s="53" t="str">
        <f t="shared" si="28"/>
        <v/>
      </c>
      <c r="V140" s="53" t="str">
        <f t="shared" si="29"/>
        <v/>
      </c>
      <c r="W140" s="74">
        <f t="shared" si="30"/>
        <v>2.9850746268656716E-2</v>
      </c>
      <c r="Z140" s="53">
        <v>135</v>
      </c>
      <c r="AA140" s="53" t="str">
        <f t="shared" si="31"/>
        <v/>
      </c>
      <c r="AB140" s="53" t="str">
        <f t="shared" si="32"/>
        <v/>
      </c>
      <c r="AC140" s="74" t="str">
        <f t="shared" si="33"/>
        <v/>
      </c>
    </row>
    <row r="141" spans="2:29" x14ac:dyDescent="0.15">
      <c r="B141" s="73">
        <f>IFERROR(IF(AND(K141&lt;&gt;"",K141&gt;=$C$3),MAX($B$5:B140)+1,""),"")</f>
        <v>11</v>
      </c>
      <c r="C141" s="73">
        <f>IFERROR(IF(AND(O141&lt;&gt;"",O141&gt;=$C$3),MAX($C$5:C140)+1,""),"")</f>
        <v>9</v>
      </c>
      <c r="F141" s="40" t="s">
        <v>6987</v>
      </c>
      <c r="G141" s="40" t="s">
        <v>6988</v>
      </c>
      <c r="H141" s="56">
        <v>0.1998404</v>
      </c>
      <c r="I141" s="167" t="s">
        <v>5956</v>
      </c>
      <c r="J141" s="56">
        <v>7.19</v>
      </c>
      <c r="K141" s="71">
        <f t="shared" si="34"/>
        <v>2.7794214186369955E-2</v>
      </c>
      <c r="L141" s="97">
        <v>6.9902777777777798</v>
      </c>
      <c r="M141" s="56">
        <v>6.95</v>
      </c>
      <c r="N141" s="56">
        <v>7.1485714285714268</v>
      </c>
      <c r="O141" s="71">
        <f t="shared" si="35"/>
        <v>2.7955291766586739E-2</v>
      </c>
      <c r="T141" s="53">
        <v>136</v>
      </c>
      <c r="U141" s="53" t="str">
        <f t="shared" si="28"/>
        <v/>
      </c>
      <c r="V141" s="53" t="str">
        <f t="shared" si="29"/>
        <v/>
      </c>
      <c r="W141" s="74">
        <f t="shared" si="30"/>
        <v>2.9850746268656716E-2</v>
      </c>
      <c r="Z141" s="53">
        <v>136</v>
      </c>
      <c r="AA141" s="53" t="str">
        <f t="shared" si="31"/>
        <v/>
      </c>
      <c r="AB141" s="53" t="str">
        <f t="shared" si="32"/>
        <v/>
      </c>
      <c r="AC141" s="74" t="str">
        <f t="shared" si="33"/>
        <v/>
      </c>
    </row>
    <row r="142" spans="2:29" x14ac:dyDescent="0.15">
      <c r="B142" s="73" t="str">
        <f>IFERROR(IF(AND(K142&lt;&gt;"",K142&gt;=$C$3),MAX($B$5:B141)+1,""),"")</f>
        <v/>
      </c>
      <c r="C142" s="73" t="str">
        <f>IFERROR(IF(AND(O142&lt;&gt;"",O142&gt;=$C$3),MAX($C$5:C141)+1,""),"")</f>
        <v/>
      </c>
      <c r="F142" s="40" t="s">
        <v>6989</v>
      </c>
      <c r="G142" s="40" t="s">
        <v>6990</v>
      </c>
      <c r="H142" s="56">
        <v>1.2500000000000001E-2</v>
      </c>
      <c r="I142" s="167" t="s">
        <v>5920</v>
      </c>
      <c r="J142" s="56">
        <v>9.59</v>
      </c>
      <c r="K142" s="71">
        <f t="shared" si="34"/>
        <v>1.3034410844629824E-3</v>
      </c>
      <c r="L142" s="97">
        <v>9.5797542735042693</v>
      </c>
      <c r="M142" s="56">
        <v>11.07</v>
      </c>
      <c r="N142" s="56">
        <v>11.081839572192518</v>
      </c>
      <c r="O142" s="71">
        <f t="shared" si="35"/>
        <v>1.1279715717385089E-3</v>
      </c>
      <c r="T142" s="53">
        <v>137</v>
      </c>
      <c r="U142" s="53" t="str">
        <f t="shared" si="28"/>
        <v/>
      </c>
      <c r="V142" s="53" t="str">
        <f t="shared" si="29"/>
        <v/>
      </c>
      <c r="W142" s="74">
        <f t="shared" si="30"/>
        <v>2.9850746268656716E-2</v>
      </c>
      <c r="Z142" s="53">
        <v>137</v>
      </c>
      <c r="AA142" s="53" t="str">
        <f t="shared" si="31"/>
        <v/>
      </c>
      <c r="AB142" s="53" t="str">
        <f t="shared" si="32"/>
        <v/>
      </c>
      <c r="AC142" s="74" t="str">
        <f t="shared" si="33"/>
        <v/>
      </c>
    </row>
    <row r="143" spans="2:29" x14ac:dyDescent="0.15">
      <c r="B143" s="73">
        <f>IFERROR(IF(AND(K143&lt;&gt;"",K143&gt;=$C$3),MAX($B$5:B142)+1,""),"")</f>
        <v>12</v>
      </c>
      <c r="C143" s="73">
        <f>IFERROR(IF(AND(O143&lt;&gt;"",O143&gt;=$C$3),MAX($C$5:C142)+1,""),"")</f>
        <v>10</v>
      </c>
      <c r="F143" s="40" t="s">
        <v>6991</v>
      </c>
      <c r="G143" s="40" t="s">
        <v>6992</v>
      </c>
      <c r="H143" s="56">
        <v>0.3</v>
      </c>
      <c r="I143" s="167" t="s">
        <v>5902</v>
      </c>
      <c r="J143" s="56">
        <v>7.01</v>
      </c>
      <c r="K143" s="71">
        <f t="shared" si="34"/>
        <v>4.2796005706134094E-2</v>
      </c>
      <c r="L143" s="97">
        <v>6.7261943319838098</v>
      </c>
      <c r="M143" s="56">
        <v>7.85</v>
      </c>
      <c r="N143" s="56">
        <v>8.1812236286919777</v>
      </c>
      <c r="O143" s="71">
        <f t="shared" si="35"/>
        <v>3.6669331339126872E-2</v>
      </c>
      <c r="T143" s="53">
        <v>138</v>
      </c>
      <c r="U143" s="53" t="str">
        <f t="shared" si="28"/>
        <v/>
      </c>
      <c r="V143" s="53" t="str">
        <f t="shared" si="29"/>
        <v/>
      </c>
      <c r="W143" s="74">
        <f t="shared" si="30"/>
        <v>2.9850746268656716E-2</v>
      </c>
      <c r="Z143" s="53">
        <v>138</v>
      </c>
      <c r="AA143" s="53" t="str">
        <f t="shared" si="31"/>
        <v/>
      </c>
      <c r="AB143" s="53" t="str">
        <f t="shared" si="32"/>
        <v/>
      </c>
      <c r="AC143" s="74" t="str">
        <f t="shared" si="33"/>
        <v/>
      </c>
    </row>
    <row r="144" spans="2:29" x14ac:dyDescent="0.15">
      <c r="B144" s="73" t="str">
        <f>IFERROR(IF(AND(K144&lt;&gt;"",K144&gt;=$C$3),MAX($B$5:B143)+1,""),"")</f>
        <v/>
      </c>
      <c r="C144" s="73" t="str">
        <f>IFERROR(IF(AND(O144&lt;&gt;"",O144&gt;=$C$3),MAX($C$5:C143)+1,""),"")</f>
        <v/>
      </c>
      <c r="F144" s="40" t="s">
        <v>6993</v>
      </c>
      <c r="G144" s="40" t="s">
        <v>6994</v>
      </c>
      <c r="H144" s="56">
        <v>0.04</v>
      </c>
      <c r="I144" s="167" t="s">
        <v>5901</v>
      </c>
      <c r="J144" s="56">
        <v>14.34</v>
      </c>
      <c r="K144" s="71">
        <f t="shared" si="34"/>
        <v>2.7894002789400278E-3</v>
      </c>
      <c r="L144" s="97">
        <v>14.295978511128199</v>
      </c>
      <c r="M144" s="56">
        <v>15.82</v>
      </c>
      <c r="N144" s="56">
        <v>15.868714395688954</v>
      </c>
      <c r="O144" s="71">
        <f t="shared" si="35"/>
        <v>2.5206830876524427E-3</v>
      </c>
      <c r="T144" s="53">
        <v>139</v>
      </c>
      <c r="U144" s="53" t="str">
        <f t="shared" si="28"/>
        <v/>
      </c>
      <c r="V144" s="53" t="str">
        <f t="shared" si="29"/>
        <v/>
      </c>
      <c r="W144" s="74">
        <f t="shared" si="30"/>
        <v>2.9850746268656716E-2</v>
      </c>
      <c r="Z144" s="53">
        <v>139</v>
      </c>
      <c r="AA144" s="53" t="str">
        <f t="shared" si="31"/>
        <v/>
      </c>
      <c r="AB144" s="53" t="str">
        <f t="shared" si="32"/>
        <v/>
      </c>
      <c r="AC144" s="74" t="str">
        <f t="shared" si="33"/>
        <v/>
      </c>
    </row>
    <row r="145" spans="2:29" x14ac:dyDescent="0.15">
      <c r="B145" s="73" t="str">
        <f>IFERROR(IF(AND(K145&lt;&gt;"",K145&gt;=$C$3),MAX($B$5:B144)+1,""),"")</f>
        <v/>
      </c>
      <c r="C145" s="73" t="str">
        <f>IFERROR(IF(AND(O145&lt;&gt;"",O145&gt;=$C$3),MAX($C$5:C144)+1,""),"")</f>
        <v/>
      </c>
      <c r="F145" s="40" t="s">
        <v>12913</v>
      </c>
      <c r="G145" s="40" t="s">
        <v>6996</v>
      </c>
      <c r="H145" s="56">
        <v>0.03</v>
      </c>
      <c r="I145" s="167" t="s">
        <v>5916</v>
      </c>
      <c r="J145" s="56">
        <v>7.56</v>
      </c>
      <c r="K145" s="71">
        <f t="shared" si="34"/>
        <v>3.968253968253968E-3</v>
      </c>
      <c r="L145" s="97">
        <v>7.5242271293375396</v>
      </c>
      <c r="M145" s="56">
        <v>6.47</v>
      </c>
      <c r="N145" s="56">
        <v>6.5007606973058634</v>
      </c>
      <c r="O145" s="71">
        <f t="shared" si="35"/>
        <v>4.6148445384911673E-3</v>
      </c>
      <c r="T145" s="53">
        <v>140</v>
      </c>
      <c r="U145" s="53" t="str">
        <f t="shared" si="28"/>
        <v/>
      </c>
      <c r="V145" s="53" t="str">
        <f t="shared" si="29"/>
        <v/>
      </c>
      <c r="W145" s="74">
        <f t="shared" si="30"/>
        <v>2.9850746268656716E-2</v>
      </c>
      <c r="Z145" s="53">
        <v>140</v>
      </c>
      <c r="AA145" s="53" t="str">
        <f t="shared" si="31"/>
        <v/>
      </c>
      <c r="AB145" s="53" t="str">
        <f t="shared" si="32"/>
        <v/>
      </c>
      <c r="AC145" s="74" t="str">
        <f t="shared" si="33"/>
        <v/>
      </c>
    </row>
    <row r="146" spans="2:29" x14ac:dyDescent="0.15">
      <c r="B146" s="73" t="str">
        <f>IFERROR(IF(AND(K146&lt;&gt;"",K146&gt;=$C$3),MAX($B$5:B145)+1,""),"")</f>
        <v/>
      </c>
      <c r="C146" s="73" t="str">
        <f>IFERROR(IF(AND(O146&lt;&gt;"",O146&gt;=$C$3),MAX($C$5:C145)+1,""),"")</f>
        <v/>
      </c>
      <c r="F146" s="40" t="s">
        <v>6997</v>
      </c>
      <c r="G146" s="40" t="s">
        <v>12914</v>
      </c>
      <c r="H146" s="56" t="s">
        <v>5898</v>
      </c>
      <c r="I146" s="167" t="s">
        <v>5900</v>
      </c>
      <c r="J146" s="56">
        <v>10.9</v>
      </c>
      <c r="K146" s="71" t="str">
        <f t="shared" si="34"/>
        <v/>
      </c>
      <c r="L146" s="97">
        <v>10.9</v>
      </c>
      <c r="M146" s="56">
        <v>10.24</v>
      </c>
      <c r="N146" s="56">
        <v>10.24</v>
      </c>
      <c r="O146" s="71" t="str">
        <f t="shared" si="35"/>
        <v/>
      </c>
      <c r="T146" s="53">
        <v>141</v>
      </c>
      <c r="U146" s="53" t="str">
        <f t="shared" si="28"/>
        <v/>
      </c>
      <c r="V146" s="53" t="str">
        <f t="shared" si="29"/>
        <v/>
      </c>
      <c r="W146" s="74">
        <f t="shared" si="30"/>
        <v>2.9850746268656716E-2</v>
      </c>
      <c r="Z146" s="53">
        <v>141</v>
      </c>
      <c r="AA146" s="53" t="str">
        <f t="shared" si="31"/>
        <v/>
      </c>
      <c r="AB146" s="53" t="str">
        <f t="shared" si="32"/>
        <v/>
      </c>
      <c r="AC146" s="74" t="str">
        <f t="shared" si="33"/>
        <v/>
      </c>
    </row>
    <row r="147" spans="2:29" x14ac:dyDescent="0.15">
      <c r="B147" s="73" t="str">
        <f>IFERROR(IF(AND(K147&lt;&gt;"",K147&gt;=$C$3),MAX($B$5:B146)+1,""),"")</f>
        <v/>
      </c>
      <c r="C147" s="73" t="str">
        <f>IFERROR(IF(AND(O147&lt;&gt;"",O147&gt;=$C$3),MAX($C$5:C146)+1,""),"")</f>
        <v/>
      </c>
      <c r="F147" s="40" t="s">
        <v>6999</v>
      </c>
      <c r="G147" s="40" t="s">
        <v>12915</v>
      </c>
      <c r="H147" s="56">
        <v>4.4999999999999998E-2</v>
      </c>
      <c r="I147" s="167" t="s">
        <v>5915</v>
      </c>
      <c r="J147" s="56">
        <v>15.73</v>
      </c>
      <c r="K147" s="71">
        <f t="shared" si="34"/>
        <v>2.8607755880483152E-3</v>
      </c>
      <c r="L147" s="97">
        <v>15.689142857142899</v>
      </c>
      <c r="M147" s="56">
        <v>15.36</v>
      </c>
      <c r="N147" s="56">
        <v>15.399999999999958</v>
      </c>
      <c r="O147" s="71">
        <f t="shared" si="35"/>
        <v>2.92207792207793E-3</v>
      </c>
      <c r="T147" s="53">
        <v>142</v>
      </c>
      <c r="U147" s="53" t="str">
        <f t="shared" si="28"/>
        <v/>
      </c>
      <c r="V147" s="53" t="str">
        <f t="shared" si="29"/>
        <v/>
      </c>
      <c r="W147" s="74">
        <f t="shared" si="30"/>
        <v>2.9850746268656716E-2</v>
      </c>
      <c r="Z147" s="53">
        <v>142</v>
      </c>
      <c r="AA147" s="53" t="str">
        <f t="shared" si="31"/>
        <v/>
      </c>
      <c r="AB147" s="53" t="str">
        <f t="shared" si="32"/>
        <v/>
      </c>
      <c r="AC147" s="74" t="str">
        <f t="shared" si="33"/>
        <v/>
      </c>
    </row>
    <row r="148" spans="2:29" x14ac:dyDescent="0.15">
      <c r="B148" s="73" t="str">
        <f>IFERROR(IF(AND(K148&lt;&gt;"",K148&gt;=$C$3),MAX($B$5:B147)+1,""),"")</f>
        <v/>
      </c>
      <c r="C148" s="73" t="str">
        <f>IFERROR(IF(AND(O148&lt;&gt;"",O148&gt;=$C$3),MAX($C$5:C147)+1,""),"")</f>
        <v/>
      </c>
      <c r="F148" s="40" t="s">
        <v>7001</v>
      </c>
      <c r="G148" s="40" t="s">
        <v>7002</v>
      </c>
      <c r="H148" s="56" t="s">
        <v>5898</v>
      </c>
      <c r="I148" s="167" t="s">
        <v>5945</v>
      </c>
      <c r="J148" s="56">
        <v>9.69</v>
      </c>
      <c r="K148" s="71" t="str">
        <f t="shared" si="34"/>
        <v/>
      </c>
      <c r="L148" s="97">
        <v>9.69</v>
      </c>
      <c r="M148" s="56">
        <v>7.99</v>
      </c>
      <c r="N148" s="56">
        <v>7.9900000000000011</v>
      </c>
      <c r="O148" s="71" t="str">
        <f t="shared" si="35"/>
        <v/>
      </c>
      <c r="T148" s="53">
        <v>143</v>
      </c>
      <c r="U148" s="53" t="str">
        <f t="shared" si="28"/>
        <v/>
      </c>
      <c r="V148" s="53" t="str">
        <f t="shared" si="29"/>
        <v/>
      </c>
      <c r="W148" s="74">
        <f t="shared" si="30"/>
        <v>2.9850746268656716E-2</v>
      </c>
      <c r="Z148" s="53">
        <v>143</v>
      </c>
      <c r="AA148" s="53" t="str">
        <f t="shared" si="31"/>
        <v/>
      </c>
      <c r="AB148" s="53" t="str">
        <f t="shared" si="32"/>
        <v/>
      </c>
      <c r="AC148" s="74" t="str">
        <f t="shared" si="33"/>
        <v/>
      </c>
    </row>
    <row r="149" spans="2:29" x14ac:dyDescent="0.15">
      <c r="B149" s="73">
        <f>IFERROR(IF(AND(K149&lt;&gt;"",K149&gt;=$C$3),MAX($B$5:B148)+1,""),"")</f>
        <v>13</v>
      </c>
      <c r="C149" s="73">
        <f>IFERROR(IF(AND(O149&lt;&gt;"",O149&gt;=$C$3),MAX($C$5:C148)+1,""),"")</f>
        <v>11</v>
      </c>
      <c r="F149" s="40" t="s">
        <v>7003</v>
      </c>
      <c r="G149" s="40" t="s">
        <v>7004</v>
      </c>
      <c r="H149" s="56">
        <v>1.03</v>
      </c>
      <c r="I149" s="167" t="s">
        <v>5928</v>
      </c>
      <c r="J149" s="56">
        <v>26.27</v>
      </c>
      <c r="K149" s="71">
        <f t="shared" si="34"/>
        <v>3.920822230681386E-2</v>
      </c>
      <c r="L149" s="97">
        <v>25.2708087149188</v>
      </c>
      <c r="M149" s="56">
        <v>24.87</v>
      </c>
      <c r="N149" s="56">
        <v>25.853343570057543</v>
      </c>
      <c r="O149" s="71">
        <f t="shared" si="35"/>
        <v>3.9840108000301779E-2</v>
      </c>
      <c r="T149" s="53">
        <v>144</v>
      </c>
      <c r="U149" s="53" t="str">
        <f t="shared" si="28"/>
        <v/>
      </c>
      <c r="V149" s="53" t="str">
        <f t="shared" si="29"/>
        <v/>
      </c>
      <c r="W149" s="74">
        <f t="shared" si="30"/>
        <v>2.9850746268656716E-2</v>
      </c>
      <c r="Z149" s="53">
        <v>144</v>
      </c>
      <c r="AA149" s="53" t="str">
        <f t="shared" si="31"/>
        <v/>
      </c>
      <c r="AB149" s="53" t="str">
        <f t="shared" si="32"/>
        <v/>
      </c>
      <c r="AC149" s="74" t="str">
        <f t="shared" si="33"/>
        <v/>
      </c>
    </row>
    <row r="150" spans="2:29" x14ac:dyDescent="0.15">
      <c r="B150" s="73" t="str">
        <f>IFERROR(IF(AND(K150&lt;&gt;"",K150&gt;=$C$3),MAX($B$5:B149)+1,""),"")</f>
        <v/>
      </c>
      <c r="C150" s="73" t="str">
        <f>IFERROR(IF(AND(O150&lt;&gt;"",O150&gt;=$C$3),MAX($C$5:C149)+1,""),"")</f>
        <v/>
      </c>
      <c r="F150" s="40" t="s">
        <v>7005</v>
      </c>
      <c r="G150" s="40" t="s">
        <v>7006</v>
      </c>
      <c r="H150" s="56" t="s">
        <v>5898</v>
      </c>
      <c r="I150" s="167" t="s">
        <v>5932</v>
      </c>
      <c r="J150" s="56">
        <v>8.5299999999999994</v>
      </c>
      <c r="K150" s="71" t="str">
        <f t="shared" si="34"/>
        <v/>
      </c>
      <c r="L150" s="97">
        <v>8.5299999999999994</v>
      </c>
      <c r="M150" s="56">
        <v>9.76</v>
      </c>
      <c r="N150" s="56">
        <v>9.76</v>
      </c>
      <c r="O150" s="71" t="str">
        <f t="shared" si="35"/>
        <v/>
      </c>
      <c r="T150" s="53">
        <v>145</v>
      </c>
      <c r="U150" s="53" t="str">
        <f t="shared" si="28"/>
        <v/>
      </c>
      <c r="V150" s="53" t="str">
        <f t="shared" si="29"/>
        <v/>
      </c>
      <c r="W150" s="74">
        <f t="shared" si="30"/>
        <v>2.9850746268656716E-2</v>
      </c>
      <c r="Z150" s="53">
        <v>145</v>
      </c>
      <c r="AA150" s="53" t="str">
        <f t="shared" si="31"/>
        <v/>
      </c>
      <c r="AB150" s="53" t="str">
        <f t="shared" si="32"/>
        <v/>
      </c>
      <c r="AC150" s="74" t="str">
        <f t="shared" si="33"/>
        <v/>
      </c>
    </row>
    <row r="151" spans="2:29" x14ac:dyDescent="0.15">
      <c r="B151" s="73" t="str">
        <f>IFERROR(IF(AND(K151&lt;&gt;"",K151&gt;=$C$3),MAX($B$5:B150)+1,""),"")</f>
        <v/>
      </c>
      <c r="C151" s="73" t="str">
        <f>IFERROR(IF(AND(O151&lt;&gt;"",O151&gt;=$C$3),MAX($C$5:C150)+1,""),"")</f>
        <v/>
      </c>
      <c r="F151" s="40" t="s">
        <v>12916</v>
      </c>
      <c r="G151" s="40" t="s">
        <v>7008</v>
      </c>
      <c r="H151" s="56">
        <v>0.04</v>
      </c>
      <c r="I151" s="167" t="s">
        <v>13688</v>
      </c>
      <c r="J151" s="56">
        <v>7.63</v>
      </c>
      <c r="K151" s="71">
        <f t="shared" si="34"/>
        <v>5.2424639580602884E-3</v>
      </c>
      <c r="L151" s="97">
        <v>3.79486807387863</v>
      </c>
      <c r="M151" s="56">
        <v>3.83</v>
      </c>
      <c r="N151" s="56">
        <v>7.7006366047745312</v>
      </c>
      <c r="O151" s="71">
        <f t="shared" si="35"/>
        <v>5.1943757448831302E-3</v>
      </c>
      <c r="T151" s="53">
        <v>146</v>
      </c>
      <c r="U151" s="53" t="str">
        <f t="shared" si="28"/>
        <v/>
      </c>
      <c r="V151" s="53" t="str">
        <f t="shared" si="29"/>
        <v/>
      </c>
      <c r="W151" s="74">
        <f t="shared" si="30"/>
        <v>2.9850746268656716E-2</v>
      </c>
      <c r="Z151" s="53">
        <v>146</v>
      </c>
      <c r="AA151" s="53" t="str">
        <f t="shared" si="31"/>
        <v/>
      </c>
      <c r="AB151" s="53" t="str">
        <f t="shared" si="32"/>
        <v/>
      </c>
      <c r="AC151" s="74" t="str">
        <f t="shared" si="33"/>
        <v/>
      </c>
    </row>
    <row r="152" spans="2:29" x14ac:dyDescent="0.15">
      <c r="B152" s="73" t="str">
        <f>IFERROR(IF(AND(K152&lt;&gt;"",K152&gt;=$C$3),MAX($B$5:B151)+1,""),"")</f>
        <v/>
      </c>
      <c r="C152" s="73" t="str">
        <f>IFERROR(IF(AND(O152&lt;&gt;"",O152&gt;=$C$3),MAX($C$5:C151)+1,""),"")</f>
        <v/>
      </c>
      <c r="F152" s="40" t="s">
        <v>7009</v>
      </c>
      <c r="G152" s="40" t="s">
        <v>12917</v>
      </c>
      <c r="H152" s="56">
        <v>2.5000000000000001E-2</v>
      </c>
      <c r="I152" s="167" t="s">
        <v>5941</v>
      </c>
      <c r="J152" s="56">
        <v>10.7</v>
      </c>
      <c r="K152" s="71">
        <f t="shared" si="34"/>
        <v>2.3364485981308414E-3</v>
      </c>
      <c r="L152" s="97">
        <v>10.68</v>
      </c>
      <c r="M152" s="56">
        <v>10.68</v>
      </c>
      <c r="N152" s="56">
        <v>10.7</v>
      </c>
      <c r="O152" s="71">
        <f t="shared" si="35"/>
        <v>2.3364485981308414E-3</v>
      </c>
      <c r="T152" s="53">
        <v>147</v>
      </c>
      <c r="U152" s="53" t="str">
        <f t="shared" si="28"/>
        <v/>
      </c>
      <c r="V152" s="53" t="str">
        <f t="shared" si="29"/>
        <v/>
      </c>
      <c r="W152" s="74">
        <f t="shared" si="30"/>
        <v>2.9850746268656716E-2</v>
      </c>
      <c r="Z152" s="53">
        <v>147</v>
      </c>
      <c r="AA152" s="53" t="str">
        <f t="shared" si="31"/>
        <v/>
      </c>
      <c r="AB152" s="53" t="str">
        <f t="shared" si="32"/>
        <v/>
      </c>
      <c r="AC152" s="74" t="str">
        <f t="shared" si="33"/>
        <v/>
      </c>
    </row>
    <row r="153" spans="2:29" x14ac:dyDescent="0.15">
      <c r="B153" s="73" t="str">
        <f>IFERROR(IF(AND(K153&lt;&gt;"",K153&gt;=$C$3),MAX($B$5:B152)+1,""),"")</f>
        <v/>
      </c>
      <c r="C153" s="73" t="str">
        <f>IFERROR(IF(AND(O153&lt;&gt;"",O153&gt;=$C$3),MAX($C$5:C152)+1,""),"")</f>
        <v/>
      </c>
      <c r="F153" s="40" t="s">
        <v>7011</v>
      </c>
      <c r="G153" s="40" t="s">
        <v>7012</v>
      </c>
      <c r="H153" s="56" t="s">
        <v>5898</v>
      </c>
      <c r="I153" s="167" t="s">
        <v>5907</v>
      </c>
      <c r="J153" s="56">
        <v>9.49</v>
      </c>
      <c r="K153" s="71" t="str">
        <f t="shared" si="34"/>
        <v/>
      </c>
      <c r="L153" s="97">
        <v>9.49</v>
      </c>
      <c r="M153" s="56">
        <v>8.6199999999999992</v>
      </c>
      <c r="N153" s="56">
        <v>8.6199999999999992</v>
      </c>
      <c r="O153" s="71" t="str">
        <f t="shared" si="35"/>
        <v/>
      </c>
      <c r="T153" s="53">
        <v>148</v>
      </c>
      <c r="U153" s="53" t="str">
        <f t="shared" si="28"/>
        <v/>
      </c>
      <c r="V153" s="53" t="str">
        <f t="shared" si="29"/>
        <v/>
      </c>
      <c r="W153" s="74">
        <f t="shared" si="30"/>
        <v>2.9850746268656716E-2</v>
      </c>
      <c r="Z153" s="53">
        <v>148</v>
      </c>
      <c r="AA153" s="53" t="str">
        <f t="shared" si="31"/>
        <v/>
      </c>
      <c r="AB153" s="53" t="str">
        <f t="shared" si="32"/>
        <v/>
      </c>
      <c r="AC153" s="74" t="str">
        <f t="shared" si="33"/>
        <v/>
      </c>
    </row>
    <row r="154" spans="2:29" x14ac:dyDescent="0.15">
      <c r="B154" s="73" t="str">
        <f>IFERROR(IF(AND(K154&lt;&gt;"",K154&gt;=$C$3),MAX($B$5:B153)+1,""),"")</f>
        <v/>
      </c>
      <c r="C154" s="73" t="str">
        <f>IFERROR(IF(AND(O154&lt;&gt;"",O154&gt;=$C$3),MAX($C$5:C153)+1,""),"")</f>
        <v/>
      </c>
      <c r="F154" s="40" t="s">
        <v>7013</v>
      </c>
      <c r="G154" s="40" t="s">
        <v>7014</v>
      </c>
      <c r="H154" s="56">
        <v>0.04</v>
      </c>
      <c r="I154" s="167" t="s">
        <v>5902</v>
      </c>
      <c r="J154" s="56">
        <v>29.18</v>
      </c>
      <c r="K154" s="71">
        <f t="shared" si="34"/>
        <v>1.3708019191226869E-3</v>
      </c>
      <c r="L154" s="97">
        <v>29.14</v>
      </c>
      <c r="M154" s="56">
        <v>33.729999999999997</v>
      </c>
      <c r="N154" s="56">
        <v>33.776300617707612</v>
      </c>
      <c r="O154" s="71">
        <f t="shared" si="35"/>
        <v>1.184262316135046E-3</v>
      </c>
      <c r="T154" s="53">
        <v>149</v>
      </c>
      <c r="U154" s="53" t="str">
        <f t="shared" si="28"/>
        <v/>
      </c>
      <c r="V154" s="53" t="str">
        <f t="shared" si="29"/>
        <v/>
      </c>
      <c r="W154" s="74">
        <f t="shared" si="30"/>
        <v>2.9850746268656716E-2</v>
      </c>
      <c r="Z154" s="53">
        <v>149</v>
      </c>
      <c r="AA154" s="53" t="str">
        <f t="shared" si="31"/>
        <v/>
      </c>
      <c r="AB154" s="53" t="str">
        <f t="shared" si="32"/>
        <v/>
      </c>
      <c r="AC154" s="74" t="str">
        <f t="shared" si="33"/>
        <v/>
      </c>
    </row>
    <row r="155" spans="2:29" x14ac:dyDescent="0.15">
      <c r="B155" s="73" t="str">
        <f>IFERROR(IF(AND(K155&lt;&gt;"",K155&gt;=$C$3),MAX($B$5:B154)+1,""),"")</f>
        <v/>
      </c>
      <c r="C155" s="73" t="str">
        <f>IFERROR(IF(AND(O155&lt;&gt;"",O155&gt;=$C$3),MAX($C$5:C154)+1,""),"")</f>
        <v/>
      </c>
      <c r="F155" s="40" t="s">
        <v>7015</v>
      </c>
      <c r="G155" s="40" t="s">
        <v>7016</v>
      </c>
      <c r="H155" s="56" t="s">
        <v>5898</v>
      </c>
      <c r="I155" s="167" t="s">
        <v>5905</v>
      </c>
      <c r="J155" s="56">
        <v>6.1</v>
      </c>
      <c r="K155" s="71" t="str">
        <f t="shared" si="34"/>
        <v/>
      </c>
      <c r="L155" s="97">
        <v>6.1</v>
      </c>
      <c r="M155" s="56">
        <v>5.09</v>
      </c>
      <c r="N155" s="56">
        <v>5.09</v>
      </c>
      <c r="O155" s="71" t="str">
        <f t="shared" si="35"/>
        <v/>
      </c>
      <c r="T155" s="53">
        <v>150</v>
      </c>
      <c r="U155" s="53" t="str">
        <f t="shared" si="28"/>
        <v/>
      </c>
      <c r="V155" s="53" t="str">
        <f t="shared" si="29"/>
        <v/>
      </c>
      <c r="W155" s="74">
        <f t="shared" si="30"/>
        <v>2.9850746268656716E-2</v>
      </c>
      <c r="Z155" s="53">
        <v>150</v>
      </c>
      <c r="AA155" s="53" t="str">
        <f t="shared" si="31"/>
        <v/>
      </c>
      <c r="AB155" s="53" t="str">
        <f t="shared" si="32"/>
        <v/>
      </c>
      <c r="AC155" s="74" t="str">
        <f t="shared" si="33"/>
        <v/>
      </c>
    </row>
    <row r="156" spans="2:29" x14ac:dyDescent="0.15">
      <c r="B156" s="73" t="str">
        <f>IFERROR(IF(AND(K156&lt;&gt;"",K156&gt;=$C$3),MAX($B$5:B155)+1,""),"")</f>
        <v/>
      </c>
      <c r="C156" s="73" t="str">
        <f>IFERROR(IF(AND(O156&lt;&gt;"",O156&gt;=$C$3),MAX($C$5:C155)+1,""),"")</f>
        <v/>
      </c>
      <c r="F156" s="40" t="s">
        <v>12918</v>
      </c>
      <c r="G156" s="40" t="s">
        <v>7018</v>
      </c>
      <c r="H156" s="56" t="s">
        <v>5898</v>
      </c>
      <c r="I156" s="167" t="s">
        <v>5901</v>
      </c>
      <c r="J156" s="56">
        <v>16.23</v>
      </c>
      <c r="K156" s="71" t="str">
        <f t="shared" si="34"/>
        <v/>
      </c>
      <c r="L156" s="97">
        <v>16.23</v>
      </c>
      <c r="M156" s="56">
        <v>15.31</v>
      </c>
      <c r="N156" s="56">
        <v>15.31</v>
      </c>
      <c r="O156" s="71" t="str">
        <f t="shared" si="35"/>
        <v/>
      </c>
      <c r="T156" s="53">
        <v>151</v>
      </c>
      <c r="U156" s="53" t="str">
        <f t="shared" si="28"/>
        <v/>
      </c>
      <c r="V156" s="53" t="str">
        <f t="shared" si="29"/>
        <v/>
      </c>
      <c r="W156" s="74">
        <f t="shared" si="30"/>
        <v>2.9850746268656716E-2</v>
      </c>
      <c r="Z156" s="53">
        <v>151</v>
      </c>
      <c r="AA156" s="53" t="str">
        <f t="shared" si="31"/>
        <v/>
      </c>
      <c r="AB156" s="53" t="str">
        <f t="shared" si="32"/>
        <v/>
      </c>
      <c r="AC156" s="74" t="str">
        <f t="shared" si="33"/>
        <v/>
      </c>
    </row>
    <row r="157" spans="2:29" x14ac:dyDescent="0.15">
      <c r="B157" s="73" t="str">
        <f>IFERROR(IF(AND(K157&lt;&gt;"",K157&gt;=$C$3),MAX($B$5:B156)+1,""),"")</f>
        <v/>
      </c>
      <c r="C157" s="73" t="str">
        <f>IFERROR(IF(AND(O157&lt;&gt;"",O157&gt;=$C$3),MAX($C$5:C156)+1,""),"")</f>
        <v/>
      </c>
      <c r="F157" s="40" t="s">
        <v>12919</v>
      </c>
      <c r="G157" s="40" t="s">
        <v>7020</v>
      </c>
      <c r="H157" s="56">
        <v>0.25</v>
      </c>
      <c r="I157" s="167" t="s">
        <v>5927</v>
      </c>
      <c r="J157" s="56">
        <v>16.079999999999998</v>
      </c>
      <c r="K157" s="71">
        <f t="shared" si="34"/>
        <v>1.5547263681592042E-2</v>
      </c>
      <c r="L157" s="97">
        <v>15.8281203007519</v>
      </c>
      <c r="M157" s="56">
        <v>15.13</v>
      </c>
      <c r="N157" s="56">
        <v>15.370770210057268</v>
      </c>
      <c r="O157" s="71">
        <f t="shared" si="35"/>
        <v>1.6264637138119611E-2</v>
      </c>
      <c r="T157" s="53">
        <v>152</v>
      </c>
      <c r="U157" s="53" t="str">
        <f t="shared" si="28"/>
        <v/>
      </c>
      <c r="V157" s="53" t="str">
        <f t="shared" si="29"/>
        <v/>
      </c>
      <c r="W157" s="74">
        <f t="shared" si="30"/>
        <v>2.9850746268656716E-2</v>
      </c>
      <c r="Z157" s="53">
        <v>152</v>
      </c>
      <c r="AA157" s="53" t="str">
        <f t="shared" si="31"/>
        <v/>
      </c>
      <c r="AB157" s="53" t="str">
        <f t="shared" si="32"/>
        <v/>
      </c>
      <c r="AC157" s="74" t="str">
        <f t="shared" si="33"/>
        <v/>
      </c>
    </row>
    <row r="158" spans="2:29" x14ac:dyDescent="0.15">
      <c r="B158" s="73" t="str">
        <f>IFERROR(IF(AND(K158&lt;&gt;"",K158&gt;=$C$3),MAX($B$5:B157)+1,""),"")</f>
        <v/>
      </c>
      <c r="C158" s="73" t="str">
        <f>IFERROR(IF(AND(O158&lt;&gt;"",O158&gt;=$C$3),MAX($C$5:C157)+1,""),"")</f>
        <v/>
      </c>
      <c r="F158" s="40" t="s">
        <v>7021</v>
      </c>
      <c r="G158" s="40" t="s">
        <v>7022</v>
      </c>
      <c r="H158" s="56">
        <v>5.0000000000000001E-3</v>
      </c>
      <c r="I158" s="167" t="s">
        <v>5952</v>
      </c>
      <c r="J158" s="56">
        <v>10.69</v>
      </c>
      <c r="K158" s="71">
        <f t="shared" si="34"/>
        <v>4.6772684752104771E-4</v>
      </c>
      <c r="L158" s="97">
        <v>10.69</v>
      </c>
      <c r="M158" s="56">
        <v>9.2899999999999991</v>
      </c>
      <c r="N158" s="56">
        <v>9.2899999999999991</v>
      </c>
      <c r="O158" s="71">
        <f t="shared" si="35"/>
        <v>5.3821313240043063E-4</v>
      </c>
      <c r="T158" s="53">
        <v>153</v>
      </c>
      <c r="U158" s="53" t="str">
        <f t="shared" si="28"/>
        <v/>
      </c>
      <c r="V158" s="53" t="str">
        <f t="shared" si="29"/>
        <v/>
      </c>
      <c r="W158" s="74">
        <f t="shared" si="30"/>
        <v>2.9850746268656716E-2</v>
      </c>
      <c r="Z158" s="53">
        <v>153</v>
      </c>
      <c r="AA158" s="53" t="str">
        <f t="shared" si="31"/>
        <v/>
      </c>
      <c r="AB158" s="53" t="str">
        <f t="shared" si="32"/>
        <v/>
      </c>
      <c r="AC158" s="74" t="str">
        <f t="shared" si="33"/>
        <v/>
      </c>
    </row>
    <row r="159" spans="2:29" x14ac:dyDescent="0.15">
      <c r="B159" s="73" t="str">
        <f>IFERROR(IF(AND(K159&lt;&gt;"",K159&gt;=$C$3),MAX($B$5:B158)+1,""),"")</f>
        <v/>
      </c>
      <c r="C159" s="73" t="str">
        <f>IFERROR(IF(AND(O159&lt;&gt;"",O159&gt;=$C$3),MAX($C$5:C158)+1,""),"")</f>
        <v/>
      </c>
      <c r="F159" s="40" t="s">
        <v>7023</v>
      </c>
      <c r="G159" s="40" t="s">
        <v>7024</v>
      </c>
      <c r="H159" s="56" t="s">
        <v>5898</v>
      </c>
      <c r="I159" s="167" t="s">
        <v>13716</v>
      </c>
      <c r="J159" s="56">
        <v>12.78</v>
      </c>
      <c r="K159" s="71" t="str">
        <f t="shared" si="34"/>
        <v/>
      </c>
      <c r="L159" s="97">
        <v>12.78</v>
      </c>
      <c r="M159" s="56">
        <v>11.32</v>
      </c>
      <c r="N159" s="56">
        <v>11.32</v>
      </c>
      <c r="O159" s="71" t="str">
        <f t="shared" si="35"/>
        <v/>
      </c>
      <c r="T159" s="53">
        <v>154</v>
      </c>
      <c r="U159" s="53" t="str">
        <f t="shared" si="28"/>
        <v/>
      </c>
      <c r="V159" s="53" t="str">
        <f t="shared" si="29"/>
        <v/>
      </c>
      <c r="W159" s="74">
        <f t="shared" si="30"/>
        <v>2.9850746268656716E-2</v>
      </c>
      <c r="Z159" s="53">
        <v>154</v>
      </c>
      <c r="AA159" s="53" t="str">
        <f t="shared" si="31"/>
        <v/>
      </c>
      <c r="AB159" s="53" t="str">
        <f t="shared" si="32"/>
        <v/>
      </c>
      <c r="AC159" s="74" t="str">
        <f t="shared" si="33"/>
        <v/>
      </c>
    </row>
    <row r="160" spans="2:29" x14ac:dyDescent="0.15">
      <c r="B160" s="73" t="str">
        <f>IFERROR(IF(AND(K160&lt;&gt;"",K160&gt;=$C$3),MAX($B$5:B159)+1,""),"")</f>
        <v/>
      </c>
      <c r="C160" s="73" t="str">
        <f>IFERROR(IF(AND(O160&lt;&gt;"",O160&gt;=$C$3),MAX($C$5:C159)+1,""),"")</f>
        <v/>
      </c>
      <c r="F160" s="40" t="s">
        <v>7025</v>
      </c>
      <c r="G160" s="40" t="s">
        <v>7026</v>
      </c>
      <c r="H160" s="56">
        <v>0.03</v>
      </c>
      <c r="I160" s="167" t="s">
        <v>13714</v>
      </c>
      <c r="J160" s="56">
        <v>10.99</v>
      </c>
      <c r="K160" s="71">
        <f t="shared" si="34"/>
        <v>2.7297543221110098E-3</v>
      </c>
      <c r="L160" s="97">
        <v>5.4873254189944101</v>
      </c>
      <c r="M160" s="56">
        <v>6.72</v>
      </c>
      <c r="N160" s="56">
        <v>13.458797202797211</v>
      </c>
      <c r="O160" s="71">
        <f t="shared" si="35"/>
        <v>2.2290253391859523E-3</v>
      </c>
      <c r="T160" s="53">
        <v>155</v>
      </c>
      <c r="U160" s="53" t="str">
        <f t="shared" si="28"/>
        <v/>
      </c>
      <c r="V160" s="53" t="str">
        <f t="shared" si="29"/>
        <v/>
      </c>
      <c r="W160" s="74">
        <f t="shared" si="30"/>
        <v>2.9850746268656716E-2</v>
      </c>
      <c r="Z160" s="53">
        <v>155</v>
      </c>
      <c r="AA160" s="53" t="str">
        <f t="shared" si="31"/>
        <v/>
      </c>
      <c r="AB160" s="53" t="str">
        <f t="shared" si="32"/>
        <v/>
      </c>
      <c r="AC160" s="74" t="str">
        <f t="shared" si="33"/>
        <v/>
      </c>
    </row>
    <row r="161" spans="2:29" x14ac:dyDescent="0.15">
      <c r="B161" s="73" t="str">
        <f>IFERROR(IF(AND(K161&lt;&gt;"",K161&gt;=$C$3),MAX($B$5:B160)+1,""),"")</f>
        <v/>
      </c>
      <c r="C161" s="73" t="str">
        <f>IFERROR(IF(AND(O161&lt;&gt;"",O161&gt;=$C$3),MAX($C$5:C160)+1,""),"")</f>
        <v/>
      </c>
      <c r="F161" s="40" t="s">
        <v>7027</v>
      </c>
      <c r="G161" s="40" t="s">
        <v>7028</v>
      </c>
      <c r="H161" s="56" t="s">
        <v>5898</v>
      </c>
      <c r="I161" s="167" t="s">
        <v>5900</v>
      </c>
      <c r="J161" s="56">
        <v>9.6199999999999992</v>
      </c>
      <c r="K161" s="71" t="str">
        <f t="shared" si="34"/>
        <v/>
      </c>
      <c r="L161" s="97">
        <v>9.6199999999999992</v>
      </c>
      <c r="M161" s="56">
        <v>10</v>
      </c>
      <c r="N161" s="56">
        <v>10</v>
      </c>
      <c r="O161" s="71" t="str">
        <f t="shared" si="35"/>
        <v/>
      </c>
      <c r="T161" s="53">
        <v>156</v>
      </c>
      <c r="U161" s="53" t="str">
        <f t="shared" si="28"/>
        <v/>
      </c>
      <c r="V161" s="53" t="str">
        <f t="shared" si="29"/>
        <v/>
      </c>
      <c r="W161" s="74">
        <f t="shared" si="30"/>
        <v>2.9850746268656716E-2</v>
      </c>
      <c r="Z161" s="53">
        <v>156</v>
      </c>
      <c r="AA161" s="53" t="str">
        <f t="shared" si="31"/>
        <v/>
      </c>
      <c r="AB161" s="53" t="str">
        <f t="shared" si="32"/>
        <v/>
      </c>
      <c r="AC161" s="74" t="str">
        <f t="shared" si="33"/>
        <v/>
      </c>
    </row>
    <row r="162" spans="2:29" x14ac:dyDescent="0.15">
      <c r="B162" s="73" t="str">
        <f>IFERROR(IF(AND(K162&lt;&gt;"",K162&gt;=$C$3),MAX($B$5:B161)+1,""),"")</f>
        <v/>
      </c>
      <c r="C162" s="73" t="str">
        <f>IFERROR(IF(AND(O162&lt;&gt;"",O162&gt;=$C$3),MAX($C$5:C161)+1,""),"")</f>
        <v/>
      </c>
      <c r="F162" s="40" t="s">
        <v>7029</v>
      </c>
      <c r="G162" s="40" t="s">
        <v>12920</v>
      </c>
      <c r="H162" s="56">
        <v>0.01</v>
      </c>
      <c r="I162" s="167" t="s">
        <v>5907</v>
      </c>
      <c r="J162" s="56">
        <v>10.17</v>
      </c>
      <c r="K162" s="71">
        <f t="shared" si="34"/>
        <v>9.8328416912487715E-4</v>
      </c>
      <c r="L162" s="97">
        <v>10.16</v>
      </c>
      <c r="M162" s="56">
        <v>10.16</v>
      </c>
      <c r="N162" s="56">
        <v>10.17</v>
      </c>
      <c r="O162" s="71">
        <f t="shared" si="35"/>
        <v>9.8328416912487715E-4</v>
      </c>
      <c r="T162" s="53">
        <v>157</v>
      </c>
      <c r="U162" s="53" t="str">
        <f t="shared" si="28"/>
        <v/>
      </c>
      <c r="V162" s="53" t="str">
        <f t="shared" si="29"/>
        <v/>
      </c>
      <c r="W162" s="74">
        <f t="shared" si="30"/>
        <v>2.9850746268656716E-2</v>
      </c>
      <c r="Z162" s="53">
        <v>157</v>
      </c>
      <c r="AA162" s="53" t="str">
        <f t="shared" si="31"/>
        <v/>
      </c>
      <c r="AB162" s="53" t="str">
        <f t="shared" si="32"/>
        <v/>
      </c>
      <c r="AC162" s="74" t="str">
        <f t="shared" si="33"/>
        <v/>
      </c>
    </row>
    <row r="163" spans="2:29" x14ac:dyDescent="0.15">
      <c r="B163" s="73" t="str">
        <f>IFERROR(IF(AND(K163&lt;&gt;"",K163&gt;=$C$3),MAX($B$5:B162)+1,""),"")</f>
        <v/>
      </c>
      <c r="C163" s="73" t="str">
        <f>IFERROR(IF(AND(O163&lt;&gt;"",O163&gt;=$C$3),MAX($C$5:C162)+1,""),"")</f>
        <v/>
      </c>
      <c r="F163" s="40" t="s">
        <v>7031</v>
      </c>
      <c r="G163" s="40" t="s">
        <v>7032</v>
      </c>
      <c r="H163" s="56" t="s">
        <v>5898</v>
      </c>
      <c r="I163" s="167" t="s">
        <v>13749</v>
      </c>
      <c r="J163" s="56">
        <v>42.9</v>
      </c>
      <c r="K163" s="71" t="str">
        <f t="shared" si="34"/>
        <v/>
      </c>
      <c r="L163" s="97">
        <v>21.45</v>
      </c>
      <c r="M163" s="56">
        <v>12.3</v>
      </c>
      <c r="N163" s="56">
        <v>24.599999999999998</v>
      </c>
      <c r="O163" s="71" t="str">
        <f t="shared" si="35"/>
        <v/>
      </c>
      <c r="T163" s="53">
        <v>158</v>
      </c>
      <c r="U163" s="53" t="str">
        <f t="shared" si="28"/>
        <v/>
      </c>
      <c r="V163" s="53" t="str">
        <f t="shared" si="29"/>
        <v/>
      </c>
      <c r="W163" s="74">
        <f t="shared" si="30"/>
        <v>2.9850746268656716E-2</v>
      </c>
      <c r="Z163" s="53">
        <v>158</v>
      </c>
      <c r="AA163" s="53" t="str">
        <f t="shared" si="31"/>
        <v/>
      </c>
      <c r="AB163" s="53" t="str">
        <f t="shared" si="32"/>
        <v/>
      </c>
      <c r="AC163" s="74" t="str">
        <f t="shared" si="33"/>
        <v/>
      </c>
    </row>
    <row r="164" spans="2:29" x14ac:dyDescent="0.15">
      <c r="B164" s="73" t="str">
        <f>IFERROR(IF(AND(K164&lt;&gt;"",K164&gt;=$C$3),MAX($B$5:B163)+1,""),"")</f>
        <v/>
      </c>
      <c r="C164" s="73" t="str">
        <f>IFERROR(IF(AND(O164&lt;&gt;"",O164&gt;=$C$3),MAX($C$5:C163)+1,""),"")</f>
        <v/>
      </c>
      <c r="F164" s="40" t="s">
        <v>7033</v>
      </c>
      <c r="G164" s="40" t="s">
        <v>7034</v>
      </c>
      <c r="H164" s="56" t="s">
        <v>5898</v>
      </c>
      <c r="I164" s="167" t="s">
        <v>5957</v>
      </c>
      <c r="J164" s="56">
        <v>28.1</v>
      </c>
      <c r="K164" s="71" t="str">
        <f t="shared" si="34"/>
        <v/>
      </c>
      <c r="L164" s="97">
        <v>28.1</v>
      </c>
      <c r="M164" s="56">
        <v>31.16</v>
      </c>
      <c r="N164" s="56">
        <v>31.16</v>
      </c>
      <c r="O164" s="71" t="str">
        <f t="shared" si="35"/>
        <v/>
      </c>
      <c r="T164" s="53">
        <v>159</v>
      </c>
      <c r="U164" s="53" t="str">
        <f t="shared" si="28"/>
        <v/>
      </c>
      <c r="V164" s="53" t="str">
        <f t="shared" si="29"/>
        <v/>
      </c>
      <c r="W164" s="74">
        <f t="shared" si="30"/>
        <v>2.9850746268656716E-2</v>
      </c>
      <c r="Z164" s="53">
        <v>159</v>
      </c>
      <c r="AA164" s="53" t="str">
        <f t="shared" si="31"/>
        <v/>
      </c>
      <c r="AB164" s="53" t="str">
        <f t="shared" si="32"/>
        <v/>
      </c>
      <c r="AC164" s="74" t="str">
        <f t="shared" si="33"/>
        <v/>
      </c>
    </row>
    <row r="165" spans="2:29" x14ac:dyDescent="0.15">
      <c r="B165" s="73">
        <f>IFERROR(IF(AND(K165&lt;&gt;"",K165&gt;=$C$3),MAX($B$5:B164)+1,""),"")</f>
        <v>14</v>
      </c>
      <c r="C165" s="73">
        <f>IFERROR(IF(AND(O165&lt;&gt;"",O165&gt;=$C$3),MAX($C$5:C164)+1,""),"")</f>
        <v>12</v>
      </c>
      <c r="F165" s="40" t="s">
        <v>7035</v>
      </c>
      <c r="G165" s="40" t="s">
        <v>7036</v>
      </c>
      <c r="H165" s="56">
        <v>0.8</v>
      </c>
      <c r="I165" s="167" t="s">
        <v>5953</v>
      </c>
      <c r="J165" s="56">
        <v>23.5</v>
      </c>
      <c r="K165" s="71">
        <f t="shared" si="34"/>
        <v>3.4042553191489362E-2</v>
      </c>
      <c r="L165" s="97">
        <v>22.9165114835506</v>
      </c>
      <c r="M165" s="56">
        <v>31.15</v>
      </c>
      <c r="N165" s="56">
        <v>31.943125397835757</v>
      </c>
      <c r="O165" s="71">
        <f t="shared" si="35"/>
        <v>2.5044512396216634E-2</v>
      </c>
      <c r="T165" s="53">
        <v>160</v>
      </c>
      <c r="U165" s="53" t="str">
        <f t="shared" si="28"/>
        <v/>
      </c>
      <c r="V165" s="53" t="str">
        <f t="shared" si="29"/>
        <v/>
      </c>
      <c r="W165" s="74">
        <f t="shared" si="30"/>
        <v>2.9850746268656716E-2</v>
      </c>
      <c r="Z165" s="53">
        <v>160</v>
      </c>
      <c r="AA165" s="53" t="str">
        <f t="shared" si="31"/>
        <v/>
      </c>
      <c r="AB165" s="53" t="str">
        <f t="shared" si="32"/>
        <v/>
      </c>
      <c r="AC165" s="74" t="str">
        <f t="shared" si="33"/>
        <v/>
      </c>
    </row>
    <row r="166" spans="2:29" x14ac:dyDescent="0.15">
      <c r="B166" s="73" t="str">
        <f>IFERROR(IF(AND(K166&lt;&gt;"",K166&gt;=$C$3),MAX($B$5:B165)+1,""),"")</f>
        <v/>
      </c>
      <c r="C166" s="73" t="str">
        <f>IFERROR(IF(AND(O166&lt;&gt;"",O166&gt;=$C$3),MAX($C$5:C165)+1,""),"")</f>
        <v/>
      </c>
      <c r="F166" s="40" t="s">
        <v>7037</v>
      </c>
      <c r="G166" s="40" t="s">
        <v>7038</v>
      </c>
      <c r="H166" s="56">
        <v>2.3E-2</v>
      </c>
      <c r="I166" s="167" t="s">
        <v>13694</v>
      </c>
      <c r="J166" s="56">
        <v>9.9</v>
      </c>
      <c r="K166" s="71">
        <f t="shared" si="34"/>
        <v>2.323232323232323E-3</v>
      </c>
      <c r="L166" s="97">
        <v>9.8774230330672808</v>
      </c>
      <c r="M166" s="56">
        <v>8.68</v>
      </c>
      <c r="N166" s="56">
        <v>8.6998399999999947</v>
      </c>
      <c r="O166" s="71">
        <f t="shared" si="35"/>
        <v>2.6437267811821844E-3</v>
      </c>
      <c r="T166" s="53">
        <v>161</v>
      </c>
      <c r="U166" s="53" t="str">
        <f t="shared" ref="U166:U197" si="36">IFERROR(VLOOKUP(T166,B:K,5,),"")</f>
        <v/>
      </c>
      <c r="V166" s="53" t="str">
        <f t="shared" ref="V166:V197" si="37">IFERROR(VLOOKUP(T166,B:K,6,),"")</f>
        <v/>
      </c>
      <c r="W166" s="74">
        <f t="shared" ref="W166:W197" si="38">IFERROR(VLOOKUP(T166,B:K,10),"")</f>
        <v>2.9850746268656716E-2</v>
      </c>
      <c r="Z166" s="53">
        <v>161</v>
      </c>
      <c r="AA166" s="53" t="str">
        <f t="shared" ref="AA166:AA197" si="39">IFERROR(VLOOKUP(Z166,C:O,4,),"")</f>
        <v/>
      </c>
      <c r="AB166" s="53" t="str">
        <f t="shared" ref="AB166:AB197" si="40">IFERROR(VLOOKUP(Z166,C:O,5,),"")</f>
        <v/>
      </c>
      <c r="AC166" s="74" t="str">
        <f t="shared" ref="AC166:AC197" si="41">IFERROR(VLOOKUP(Z166,C:O,13,),"")</f>
        <v/>
      </c>
    </row>
    <row r="167" spans="2:29" x14ac:dyDescent="0.15">
      <c r="B167" s="73" t="str">
        <f>IFERROR(IF(AND(K167&lt;&gt;"",K167&gt;=$C$3),MAX($B$5:B166)+1,""),"")</f>
        <v/>
      </c>
      <c r="C167" s="73" t="str">
        <f>IFERROR(IF(AND(O167&lt;&gt;"",O167&gt;=$C$3),MAX($C$5:C166)+1,""),"")</f>
        <v/>
      </c>
      <c r="F167" s="40" t="s">
        <v>12921</v>
      </c>
      <c r="G167" s="40" t="s">
        <v>7040</v>
      </c>
      <c r="H167" s="56">
        <v>0.03</v>
      </c>
      <c r="I167" s="167" t="s">
        <v>5907</v>
      </c>
      <c r="J167" s="56">
        <v>5.71</v>
      </c>
      <c r="K167" s="71">
        <f t="shared" si="34"/>
        <v>5.2539404553415062E-3</v>
      </c>
      <c r="L167" s="97">
        <v>5.6852098408104199</v>
      </c>
      <c r="M167" s="56">
        <v>7.79</v>
      </c>
      <c r="N167" s="56">
        <v>7.8239680232558131</v>
      </c>
      <c r="O167" s="71">
        <f t="shared" si="35"/>
        <v>3.8343714993247123E-3</v>
      </c>
      <c r="T167" s="53">
        <v>162</v>
      </c>
      <c r="U167" s="53" t="str">
        <f t="shared" si="36"/>
        <v/>
      </c>
      <c r="V167" s="53" t="str">
        <f t="shared" si="37"/>
        <v/>
      </c>
      <c r="W167" s="74">
        <f t="shared" si="38"/>
        <v>2.9850746268656716E-2</v>
      </c>
      <c r="Z167" s="53">
        <v>162</v>
      </c>
      <c r="AA167" s="53" t="str">
        <f t="shared" si="39"/>
        <v/>
      </c>
      <c r="AB167" s="53" t="str">
        <f t="shared" si="40"/>
        <v/>
      </c>
      <c r="AC167" s="74" t="str">
        <f t="shared" si="41"/>
        <v/>
      </c>
    </row>
    <row r="168" spans="2:29" x14ac:dyDescent="0.15">
      <c r="B168" s="73" t="str">
        <f>IFERROR(IF(AND(K168&lt;&gt;"",K168&gt;=$C$3),MAX($B$5:B167)+1,""),"")</f>
        <v/>
      </c>
      <c r="C168" s="73" t="str">
        <f>IFERROR(IF(AND(O168&lt;&gt;"",O168&gt;=$C$3),MAX($C$5:C167)+1,""),"")</f>
        <v/>
      </c>
      <c r="F168" s="40" t="s">
        <v>12922</v>
      </c>
      <c r="G168" s="40" t="s">
        <v>7042</v>
      </c>
      <c r="H168" s="56">
        <v>0.05</v>
      </c>
      <c r="I168" s="167" t="s">
        <v>13716</v>
      </c>
      <c r="J168" s="56">
        <v>5.52</v>
      </c>
      <c r="K168" s="71">
        <f t="shared" si="34"/>
        <v>9.0579710144927557E-3</v>
      </c>
      <c r="L168" s="97">
        <v>5.4664077669902902</v>
      </c>
      <c r="M168" s="56">
        <v>5.1100000000000003</v>
      </c>
      <c r="N168" s="56">
        <v>5.1600980392156872</v>
      </c>
      <c r="O168" s="71">
        <f t="shared" si="35"/>
        <v>9.6897383770638175E-3</v>
      </c>
      <c r="T168" s="53">
        <v>163</v>
      </c>
      <c r="U168" s="53" t="str">
        <f t="shared" si="36"/>
        <v/>
      </c>
      <c r="V168" s="53" t="str">
        <f t="shared" si="37"/>
        <v/>
      </c>
      <c r="W168" s="74">
        <f t="shared" si="38"/>
        <v>2.9850746268656716E-2</v>
      </c>
      <c r="Z168" s="53">
        <v>163</v>
      </c>
      <c r="AA168" s="53" t="str">
        <f t="shared" si="39"/>
        <v/>
      </c>
      <c r="AB168" s="53" t="str">
        <f t="shared" si="40"/>
        <v/>
      </c>
      <c r="AC168" s="74" t="str">
        <f t="shared" si="41"/>
        <v/>
      </c>
    </row>
    <row r="169" spans="2:29" x14ac:dyDescent="0.15">
      <c r="B169" s="73" t="str">
        <f>IFERROR(IF(AND(K169&lt;&gt;"",K169&gt;=$C$3),MAX($B$5:B168)+1,""),"")</f>
        <v/>
      </c>
      <c r="C169" s="73" t="str">
        <f>IFERROR(IF(AND(O169&lt;&gt;"",O169&gt;=$C$3),MAX($C$5:C168)+1,""),"")</f>
        <v/>
      </c>
      <c r="F169" s="40" t="s">
        <v>7043</v>
      </c>
      <c r="G169" s="40" t="s">
        <v>7044</v>
      </c>
      <c r="H169" s="56" t="s">
        <v>5898</v>
      </c>
      <c r="I169" s="167" t="s">
        <v>5915</v>
      </c>
      <c r="J169" s="56">
        <v>7.93</v>
      </c>
      <c r="K169" s="71" t="str">
        <f t="shared" si="34"/>
        <v/>
      </c>
      <c r="L169" s="97">
        <v>7.93</v>
      </c>
      <c r="M169" s="56">
        <v>9.91</v>
      </c>
      <c r="N169" s="56">
        <v>9.91</v>
      </c>
      <c r="O169" s="71" t="str">
        <f t="shared" si="35"/>
        <v/>
      </c>
      <c r="T169" s="53">
        <v>164</v>
      </c>
      <c r="U169" s="53" t="str">
        <f t="shared" si="36"/>
        <v/>
      </c>
      <c r="V169" s="53" t="str">
        <f t="shared" si="37"/>
        <v/>
      </c>
      <c r="W169" s="74">
        <f t="shared" si="38"/>
        <v>2.9850746268656716E-2</v>
      </c>
      <c r="Z169" s="53">
        <v>164</v>
      </c>
      <c r="AA169" s="53" t="str">
        <f t="shared" si="39"/>
        <v/>
      </c>
      <c r="AB169" s="53" t="str">
        <f t="shared" si="40"/>
        <v/>
      </c>
      <c r="AC169" s="74" t="str">
        <f t="shared" si="41"/>
        <v/>
      </c>
    </row>
    <row r="170" spans="2:29" x14ac:dyDescent="0.15">
      <c r="B170" s="73" t="str">
        <f>IFERROR(IF(AND(K170&lt;&gt;"",K170&gt;=$C$3),MAX($B$5:B169)+1,""),"")</f>
        <v/>
      </c>
      <c r="C170" s="73" t="str">
        <f>IFERROR(IF(AND(O170&lt;&gt;"",O170&gt;=$C$3),MAX($C$5:C169)+1,""),"")</f>
        <v/>
      </c>
      <c r="F170" s="40" t="s">
        <v>7045</v>
      </c>
      <c r="G170" s="40" t="s">
        <v>7046</v>
      </c>
      <c r="H170" s="56" t="s">
        <v>5898</v>
      </c>
      <c r="I170" s="167" t="s">
        <v>5968</v>
      </c>
      <c r="J170" s="56">
        <v>15.04</v>
      </c>
      <c r="K170" s="71" t="str">
        <f t="shared" si="34"/>
        <v/>
      </c>
      <c r="L170" s="97">
        <v>15.04</v>
      </c>
      <c r="M170" s="56">
        <v>13.91</v>
      </c>
      <c r="N170" s="56">
        <v>13.91</v>
      </c>
      <c r="O170" s="71" t="str">
        <f t="shared" si="35"/>
        <v/>
      </c>
      <c r="T170" s="53">
        <v>165</v>
      </c>
      <c r="U170" s="53" t="str">
        <f t="shared" si="36"/>
        <v/>
      </c>
      <c r="V170" s="53" t="str">
        <f t="shared" si="37"/>
        <v/>
      </c>
      <c r="W170" s="74">
        <f t="shared" si="38"/>
        <v>2.9850746268656716E-2</v>
      </c>
      <c r="Z170" s="53">
        <v>165</v>
      </c>
      <c r="AA170" s="53" t="str">
        <f t="shared" si="39"/>
        <v/>
      </c>
      <c r="AB170" s="53" t="str">
        <f t="shared" si="40"/>
        <v/>
      </c>
      <c r="AC170" s="74" t="str">
        <f t="shared" si="41"/>
        <v/>
      </c>
    </row>
    <row r="171" spans="2:29" x14ac:dyDescent="0.15">
      <c r="B171" s="73">
        <f>IFERROR(IF(AND(K171&lt;&gt;"",K171&gt;=$C$3),MAX($B$5:B170)+1,""),"")</f>
        <v>15</v>
      </c>
      <c r="C171" s="73" t="str">
        <f>IFERROR(IF(AND(O171&lt;&gt;"",O171&gt;=$C$3),MAX($C$5:C170)+1,""),"")</f>
        <v/>
      </c>
      <c r="F171" s="40" t="s">
        <v>12923</v>
      </c>
      <c r="G171" s="40" t="s">
        <v>7048</v>
      </c>
      <c r="H171" s="56">
        <v>0.5</v>
      </c>
      <c r="I171" s="167" t="s">
        <v>5935</v>
      </c>
      <c r="J171" s="56">
        <v>19.649999999999999</v>
      </c>
      <c r="K171" s="71">
        <f t="shared" si="34"/>
        <v>2.5445292620865142E-2</v>
      </c>
      <c r="L171" s="97">
        <v>19.2052286102309</v>
      </c>
      <c r="M171" s="56">
        <v>20.440000000000001</v>
      </c>
      <c r="N171" s="56">
        <v>20.913367299675748</v>
      </c>
      <c r="O171" s="71">
        <f t="shared" si="35"/>
        <v>2.3908153710270857E-2</v>
      </c>
      <c r="T171" s="53">
        <v>166</v>
      </c>
      <c r="U171" s="53" t="str">
        <f t="shared" si="36"/>
        <v/>
      </c>
      <c r="V171" s="53" t="str">
        <f t="shared" si="37"/>
        <v/>
      </c>
      <c r="W171" s="74">
        <f t="shared" si="38"/>
        <v>2.9850746268656716E-2</v>
      </c>
      <c r="Z171" s="53">
        <v>166</v>
      </c>
      <c r="AA171" s="53" t="str">
        <f t="shared" si="39"/>
        <v/>
      </c>
      <c r="AB171" s="53" t="str">
        <f t="shared" si="40"/>
        <v/>
      </c>
      <c r="AC171" s="74" t="str">
        <f t="shared" si="41"/>
        <v/>
      </c>
    </row>
    <row r="172" spans="2:29" x14ac:dyDescent="0.15">
      <c r="B172" s="73" t="str">
        <f>IFERROR(IF(AND(K172&lt;&gt;"",K172&gt;=$C$3),MAX($B$5:B171)+1,""),"")</f>
        <v/>
      </c>
      <c r="C172" s="73" t="str">
        <f>IFERROR(IF(AND(O172&lt;&gt;"",O172&gt;=$C$3),MAX($C$5:C171)+1,""),"")</f>
        <v/>
      </c>
      <c r="F172" s="40" t="s">
        <v>7049</v>
      </c>
      <c r="G172" s="40" t="s">
        <v>7050</v>
      </c>
      <c r="H172" s="56">
        <v>6.2E-2</v>
      </c>
      <c r="I172" s="167" t="s">
        <v>5909</v>
      </c>
      <c r="J172" s="56">
        <v>16.38</v>
      </c>
      <c r="K172" s="71">
        <f t="shared" si="34"/>
        <v>3.7851037851037851E-3</v>
      </c>
      <c r="L172" s="97">
        <v>16.32</v>
      </c>
      <c r="M172" s="56">
        <v>16.32</v>
      </c>
      <c r="N172" s="56">
        <v>16.38</v>
      </c>
      <c r="O172" s="71">
        <f t="shared" si="35"/>
        <v>3.7851037851037851E-3</v>
      </c>
      <c r="T172" s="53">
        <v>167</v>
      </c>
      <c r="U172" s="53" t="str">
        <f t="shared" si="36"/>
        <v/>
      </c>
      <c r="V172" s="53" t="str">
        <f t="shared" si="37"/>
        <v/>
      </c>
      <c r="W172" s="74">
        <f t="shared" si="38"/>
        <v>2.9850746268656716E-2</v>
      </c>
      <c r="Z172" s="53">
        <v>167</v>
      </c>
      <c r="AA172" s="53" t="str">
        <f t="shared" si="39"/>
        <v/>
      </c>
      <c r="AB172" s="53" t="str">
        <f t="shared" si="40"/>
        <v/>
      </c>
      <c r="AC172" s="74" t="str">
        <f t="shared" si="41"/>
        <v/>
      </c>
    </row>
    <row r="173" spans="2:29" x14ac:dyDescent="0.15">
      <c r="B173" s="73" t="str">
        <f>IFERROR(IF(AND(K173&lt;&gt;"",K173&gt;=$C$3),MAX($B$5:B172)+1,""),"")</f>
        <v/>
      </c>
      <c r="C173" s="73" t="str">
        <f>IFERROR(IF(AND(O173&lt;&gt;"",O173&gt;=$C$3),MAX($C$5:C172)+1,""),"")</f>
        <v/>
      </c>
      <c r="F173" s="40" t="s">
        <v>7051</v>
      </c>
      <c r="G173" s="40" t="s">
        <v>7052</v>
      </c>
      <c r="H173" s="56" t="s">
        <v>5898</v>
      </c>
      <c r="I173" s="167" t="s">
        <v>5907</v>
      </c>
      <c r="J173" s="56">
        <v>12.54</v>
      </c>
      <c r="K173" s="71" t="str">
        <f t="shared" si="34"/>
        <v/>
      </c>
      <c r="L173" s="97">
        <v>12.54</v>
      </c>
      <c r="M173" s="56">
        <v>10.23</v>
      </c>
      <c r="N173" s="56">
        <v>10.23</v>
      </c>
      <c r="O173" s="71" t="str">
        <f t="shared" si="35"/>
        <v/>
      </c>
      <c r="T173" s="53">
        <v>168</v>
      </c>
      <c r="U173" s="53" t="str">
        <f t="shared" si="36"/>
        <v/>
      </c>
      <c r="V173" s="53" t="str">
        <f t="shared" si="37"/>
        <v/>
      </c>
      <c r="W173" s="74">
        <f t="shared" si="38"/>
        <v>2.9850746268656716E-2</v>
      </c>
      <c r="Z173" s="53">
        <v>168</v>
      </c>
      <c r="AA173" s="53" t="str">
        <f t="shared" si="39"/>
        <v/>
      </c>
      <c r="AB173" s="53" t="str">
        <f t="shared" si="40"/>
        <v/>
      </c>
      <c r="AC173" s="74" t="str">
        <f t="shared" si="41"/>
        <v/>
      </c>
    </row>
    <row r="174" spans="2:29" x14ac:dyDescent="0.15">
      <c r="B174" s="73" t="str">
        <f>IFERROR(IF(AND(K174&lt;&gt;"",K174&gt;=$C$3),MAX($B$5:B173)+1,""),"")</f>
        <v/>
      </c>
      <c r="C174" s="73" t="str">
        <f>IFERROR(IF(AND(O174&lt;&gt;"",O174&gt;=$C$3),MAX($C$5:C173)+1,""),"")</f>
        <v/>
      </c>
      <c r="F174" s="40" t="s">
        <v>7053</v>
      </c>
      <c r="G174" s="40" t="s">
        <v>12924</v>
      </c>
      <c r="H174" s="56" t="s">
        <v>5898</v>
      </c>
      <c r="I174" s="167" t="s">
        <v>13687</v>
      </c>
      <c r="J174" s="56">
        <v>7.44</v>
      </c>
      <c r="K174" s="71" t="str">
        <f t="shared" si="34"/>
        <v/>
      </c>
      <c r="L174" s="97">
        <v>7.44</v>
      </c>
      <c r="M174" s="56">
        <v>6.38</v>
      </c>
      <c r="N174" s="56">
        <v>6.379999999999999</v>
      </c>
      <c r="O174" s="71" t="str">
        <f t="shared" si="35"/>
        <v/>
      </c>
      <c r="T174" s="53">
        <v>169</v>
      </c>
      <c r="U174" s="53" t="str">
        <f t="shared" si="36"/>
        <v/>
      </c>
      <c r="V174" s="53" t="str">
        <f t="shared" si="37"/>
        <v/>
      </c>
      <c r="W174" s="74">
        <f t="shared" si="38"/>
        <v>2.9850746268656716E-2</v>
      </c>
      <c r="Z174" s="53">
        <v>169</v>
      </c>
      <c r="AA174" s="53" t="str">
        <f t="shared" si="39"/>
        <v/>
      </c>
      <c r="AB174" s="53" t="str">
        <f t="shared" si="40"/>
        <v/>
      </c>
      <c r="AC174" s="74" t="str">
        <f t="shared" si="41"/>
        <v/>
      </c>
    </row>
    <row r="175" spans="2:29" x14ac:dyDescent="0.15">
      <c r="B175" s="73" t="str">
        <f>IFERROR(IF(AND(K175&lt;&gt;"",K175&gt;=$C$3),MAX($B$5:B174)+1,""),"")</f>
        <v/>
      </c>
      <c r="C175" s="73" t="str">
        <f>IFERROR(IF(AND(O175&lt;&gt;"",O175&gt;=$C$3),MAX($C$5:C174)+1,""),"")</f>
        <v/>
      </c>
      <c r="F175" s="40" t="s">
        <v>12925</v>
      </c>
      <c r="G175" s="40" t="s">
        <v>7056</v>
      </c>
      <c r="H175" s="56" t="s">
        <v>5898</v>
      </c>
      <c r="I175" s="167" t="s">
        <v>5932</v>
      </c>
      <c r="J175" s="56">
        <v>17.8</v>
      </c>
      <c r="K175" s="71" t="str">
        <f t="shared" si="34"/>
        <v/>
      </c>
      <c r="L175" s="97">
        <v>17.8</v>
      </c>
      <c r="M175" s="56">
        <v>19.5</v>
      </c>
      <c r="N175" s="56">
        <v>19.5</v>
      </c>
      <c r="O175" s="71" t="str">
        <f t="shared" si="35"/>
        <v/>
      </c>
      <c r="T175" s="53">
        <v>170</v>
      </c>
      <c r="U175" s="53" t="str">
        <f t="shared" si="36"/>
        <v/>
      </c>
      <c r="V175" s="53" t="str">
        <f t="shared" si="37"/>
        <v/>
      </c>
      <c r="W175" s="74">
        <f t="shared" si="38"/>
        <v>2.9850746268656716E-2</v>
      </c>
      <c r="Z175" s="53">
        <v>170</v>
      </c>
      <c r="AA175" s="53" t="str">
        <f t="shared" si="39"/>
        <v/>
      </c>
      <c r="AB175" s="53" t="str">
        <f t="shared" si="40"/>
        <v/>
      </c>
      <c r="AC175" s="74" t="str">
        <f t="shared" si="41"/>
        <v/>
      </c>
    </row>
    <row r="176" spans="2:29" x14ac:dyDescent="0.15">
      <c r="B176" s="73" t="str">
        <f>IFERROR(IF(AND(K176&lt;&gt;"",K176&gt;=$C$3),MAX($B$5:B175)+1,""),"")</f>
        <v/>
      </c>
      <c r="C176" s="73" t="str">
        <f>IFERROR(IF(AND(O176&lt;&gt;"",O176&gt;=$C$3),MAX($C$5:C175)+1,""),"")</f>
        <v/>
      </c>
      <c r="F176" s="40" t="s">
        <v>7057</v>
      </c>
      <c r="G176" s="40" t="s">
        <v>7058</v>
      </c>
      <c r="H176" s="56" t="s">
        <v>5898</v>
      </c>
      <c r="I176" s="167" t="s">
        <v>5901</v>
      </c>
      <c r="J176" s="56">
        <v>16.149999999999999</v>
      </c>
      <c r="K176" s="71" t="str">
        <f t="shared" si="34"/>
        <v/>
      </c>
      <c r="L176" s="97">
        <v>16.149999999999999</v>
      </c>
      <c r="M176" s="56">
        <v>15.61</v>
      </c>
      <c r="N176" s="56">
        <v>15.61</v>
      </c>
      <c r="O176" s="71" t="str">
        <f t="shared" si="35"/>
        <v/>
      </c>
      <c r="T176" s="53">
        <v>171</v>
      </c>
      <c r="U176" s="53" t="str">
        <f t="shared" si="36"/>
        <v/>
      </c>
      <c r="V176" s="53" t="str">
        <f t="shared" si="37"/>
        <v/>
      </c>
      <c r="W176" s="74">
        <f t="shared" si="38"/>
        <v>2.9850746268656716E-2</v>
      </c>
      <c r="Z176" s="53">
        <v>171</v>
      </c>
      <c r="AA176" s="53" t="str">
        <f t="shared" si="39"/>
        <v/>
      </c>
      <c r="AB176" s="53" t="str">
        <f t="shared" si="40"/>
        <v/>
      </c>
      <c r="AC176" s="74" t="str">
        <f t="shared" si="41"/>
        <v/>
      </c>
    </row>
    <row r="177" spans="2:29" x14ac:dyDescent="0.15">
      <c r="B177" s="73" t="str">
        <f>IFERROR(IF(AND(K177&lt;&gt;"",K177&gt;=$C$3),MAX($B$5:B176)+1,""),"")</f>
        <v/>
      </c>
      <c r="C177" s="73" t="str">
        <f>IFERROR(IF(AND(O177&lt;&gt;"",O177&gt;=$C$3),MAX($C$5:C176)+1,""),"")</f>
        <v/>
      </c>
      <c r="F177" s="40" t="s">
        <v>7059</v>
      </c>
      <c r="G177" s="40" t="s">
        <v>7060</v>
      </c>
      <c r="H177" s="56" t="s">
        <v>5898</v>
      </c>
      <c r="I177" s="167" t="s">
        <v>5905</v>
      </c>
      <c r="J177" s="56">
        <v>5.62</v>
      </c>
      <c r="K177" s="71" t="str">
        <f t="shared" si="34"/>
        <v/>
      </c>
      <c r="L177" s="97">
        <v>5.62</v>
      </c>
      <c r="M177" s="56">
        <v>5.36</v>
      </c>
      <c r="N177" s="56">
        <v>5.36</v>
      </c>
      <c r="O177" s="71" t="str">
        <f t="shared" si="35"/>
        <v/>
      </c>
      <c r="T177" s="53">
        <v>172</v>
      </c>
      <c r="U177" s="53" t="str">
        <f t="shared" si="36"/>
        <v/>
      </c>
      <c r="V177" s="53" t="str">
        <f t="shared" si="37"/>
        <v/>
      </c>
      <c r="W177" s="74">
        <f t="shared" si="38"/>
        <v>2.9850746268656716E-2</v>
      </c>
      <c r="Z177" s="53">
        <v>172</v>
      </c>
      <c r="AA177" s="53" t="str">
        <f t="shared" si="39"/>
        <v/>
      </c>
      <c r="AB177" s="53" t="str">
        <f t="shared" si="40"/>
        <v/>
      </c>
      <c r="AC177" s="74" t="str">
        <f t="shared" si="41"/>
        <v/>
      </c>
    </row>
    <row r="178" spans="2:29" x14ac:dyDescent="0.15">
      <c r="B178" s="73" t="str">
        <f>IFERROR(IF(AND(K178&lt;&gt;"",K178&gt;=$C$3),MAX($B$5:B177)+1,""),"")</f>
        <v/>
      </c>
      <c r="C178" s="73" t="str">
        <f>IFERROR(IF(AND(O178&lt;&gt;"",O178&gt;=$C$3),MAX($C$5:C177)+1,""),"")</f>
        <v/>
      </c>
      <c r="F178" s="40" t="s">
        <v>7061</v>
      </c>
      <c r="G178" s="40" t="s">
        <v>7062</v>
      </c>
      <c r="H178" s="56" t="s">
        <v>5898</v>
      </c>
      <c r="I178" s="167" t="s">
        <v>5924</v>
      </c>
      <c r="J178" s="56">
        <v>22.75</v>
      </c>
      <c r="K178" s="71" t="str">
        <f t="shared" si="34"/>
        <v/>
      </c>
      <c r="L178" s="97">
        <v>22.75</v>
      </c>
      <c r="M178" s="56">
        <v>21.08</v>
      </c>
      <c r="N178" s="56">
        <v>21.08</v>
      </c>
      <c r="O178" s="71" t="str">
        <f t="shared" si="35"/>
        <v/>
      </c>
      <c r="T178" s="53">
        <v>173</v>
      </c>
      <c r="U178" s="53" t="str">
        <f t="shared" si="36"/>
        <v/>
      </c>
      <c r="V178" s="53" t="str">
        <f t="shared" si="37"/>
        <v/>
      </c>
      <c r="W178" s="74">
        <f t="shared" si="38"/>
        <v>2.9850746268656716E-2</v>
      </c>
      <c r="Z178" s="53">
        <v>173</v>
      </c>
      <c r="AA178" s="53" t="str">
        <f t="shared" si="39"/>
        <v/>
      </c>
      <c r="AB178" s="53" t="str">
        <f t="shared" si="40"/>
        <v/>
      </c>
      <c r="AC178" s="74" t="str">
        <f t="shared" si="41"/>
        <v/>
      </c>
    </row>
    <row r="179" spans="2:29" x14ac:dyDescent="0.15">
      <c r="B179" s="73" t="str">
        <f>IFERROR(IF(AND(K179&lt;&gt;"",K179&gt;=$C$3),MAX($B$5:B178)+1,""),"")</f>
        <v/>
      </c>
      <c r="C179" s="73" t="str">
        <f>IFERROR(IF(AND(O179&lt;&gt;"",O179&gt;=$C$3),MAX($C$5:C178)+1,""),"")</f>
        <v/>
      </c>
      <c r="F179" s="40" t="s">
        <v>7063</v>
      </c>
      <c r="G179" s="40" t="s">
        <v>7064</v>
      </c>
      <c r="H179" s="56" t="s">
        <v>5898</v>
      </c>
      <c r="I179" s="167" t="s">
        <v>5935</v>
      </c>
      <c r="J179" s="56">
        <v>16.8</v>
      </c>
      <c r="K179" s="71" t="str">
        <f t="shared" si="34"/>
        <v/>
      </c>
      <c r="L179" s="97">
        <v>16.8</v>
      </c>
      <c r="M179" s="56">
        <v>14.71</v>
      </c>
      <c r="N179" s="56">
        <v>14.71</v>
      </c>
      <c r="O179" s="71" t="str">
        <f t="shared" si="35"/>
        <v/>
      </c>
      <c r="T179" s="53">
        <v>174</v>
      </c>
      <c r="U179" s="53" t="str">
        <f t="shared" si="36"/>
        <v/>
      </c>
      <c r="V179" s="53" t="str">
        <f t="shared" si="37"/>
        <v/>
      </c>
      <c r="W179" s="74">
        <f t="shared" si="38"/>
        <v>2.9850746268656716E-2</v>
      </c>
      <c r="Z179" s="53">
        <v>174</v>
      </c>
      <c r="AA179" s="53" t="str">
        <f t="shared" si="39"/>
        <v/>
      </c>
      <c r="AB179" s="53" t="str">
        <f t="shared" si="40"/>
        <v/>
      </c>
      <c r="AC179" s="74" t="str">
        <f t="shared" si="41"/>
        <v/>
      </c>
    </row>
    <row r="180" spans="2:29" x14ac:dyDescent="0.15">
      <c r="B180" s="73" t="str">
        <f>IFERROR(IF(AND(K180&lt;&gt;"",K180&gt;=$C$3),MAX($B$5:B179)+1,""),"")</f>
        <v/>
      </c>
      <c r="C180" s="73" t="str">
        <f>IFERROR(IF(AND(O180&lt;&gt;"",O180&gt;=$C$3),MAX($C$5:C179)+1,""),"")</f>
        <v/>
      </c>
      <c r="F180" s="40" t="s">
        <v>7065</v>
      </c>
      <c r="G180" s="40" t="s">
        <v>7066</v>
      </c>
      <c r="H180" s="56" t="s">
        <v>5898</v>
      </c>
      <c r="I180" s="167" t="s">
        <v>13703</v>
      </c>
      <c r="J180" s="56">
        <v>15.8</v>
      </c>
      <c r="K180" s="71" t="str">
        <f t="shared" si="34"/>
        <v/>
      </c>
      <c r="L180" s="97">
        <v>7.9056630824372798</v>
      </c>
      <c r="M180" s="56">
        <v>8.2200000000000006</v>
      </c>
      <c r="N180" s="56">
        <v>16.428223495701999</v>
      </c>
      <c r="O180" s="71" t="str">
        <f t="shared" si="35"/>
        <v/>
      </c>
      <c r="T180" s="53">
        <v>175</v>
      </c>
      <c r="U180" s="53" t="str">
        <f t="shared" si="36"/>
        <v/>
      </c>
      <c r="V180" s="53" t="str">
        <f t="shared" si="37"/>
        <v/>
      </c>
      <c r="W180" s="74">
        <f t="shared" si="38"/>
        <v>2.9850746268656716E-2</v>
      </c>
      <c r="Z180" s="53">
        <v>175</v>
      </c>
      <c r="AA180" s="53" t="str">
        <f t="shared" si="39"/>
        <v/>
      </c>
      <c r="AB180" s="53" t="str">
        <f t="shared" si="40"/>
        <v/>
      </c>
      <c r="AC180" s="74" t="str">
        <f t="shared" si="41"/>
        <v/>
      </c>
    </row>
    <row r="181" spans="2:29" x14ac:dyDescent="0.15">
      <c r="B181" s="73" t="str">
        <f>IFERROR(IF(AND(K181&lt;&gt;"",K181&gt;=$C$3),MAX($B$5:B180)+1,""),"")</f>
        <v/>
      </c>
      <c r="C181" s="73" t="str">
        <f>IFERROR(IF(AND(O181&lt;&gt;"",O181&gt;=$C$3),MAX($C$5:C180)+1,""),"")</f>
        <v/>
      </c>
      <c r="F181" s="40" t="s">
        <v>7067</v>
      </c>
      <c r="G181" s="40" t="s">
        <v>7068</v>
      </c>
      <c r="H181" s="56" t="s">
        <v>5898</v>
      </c>
      <c r="I181" s="167" t="s">
        <v>5900</v>
      </c>
      <c r="J181" s="56">
        <v>11.59</v>
      </c>
      <c r="K181" s="71" t="str">
        <f t="shared" si="34"/>
        <v/>
      </c>
      <c r="L181" s="97">
        <v>11.59</v>
      </c>
      <c r="M181" s="56">
        <v>12.35</v>
      </c>
      <c r="N181" s="56">
        <v>12.35</v>
      </c>
      <c r="O181" s="71" t="str">
        <f t="shared" si="35"/>
        <v/>
      </c>
      <c r="T181" s="53">
        <v>176</v>
      </c>
      <c r="U181" s="53" t="str">
        <f t="shared" si="36"/>
        <v/>
      </c>
      <c r="V181" s="53" t="str">
        <f t="shared" si="37"/>
        <v/>
      </c>
      <c r="W181" s="74">
        <f t="shared" si="38"/>
        <v>2.9850746268656716E-2</v>
      </c>
      <c r="Z181" s="53">
        <v>176</v>
      </c>
      <c r="AA181" s="53" t="str">
        <f t="shared" si="39"/>
        <v/>
      </c>
      <c r="AB181" s="53" t="str">
        <f t="shared" si="40"/>
        <v/>
      </c>
      <c r="AC181" s="74" t="str">
        <f t="shared" si="41"/>
        <v/>
      </c>
    </row>
    <row r="182" spans="2:29" x14ac:dyDescent="0.15">
      <c r="B182" s="73" t="str">
        <f>IFERROR(IF(AND(K182&lt;&gt;"",K182&gt;=$C$3),MAX($B$5:B181)+1,""),"")</f>
        <v/>
      </c>
      <c r="C182" s="73" t="str">
        <f>IFERROR(IF(AND(O182&lt;&gt;"",O182&gt;=$C$3),MAX($C$5:C181)+1,""),"")</f>
        <v/>
      </c>
      <c r="F182" s="40" t="s">
        <v>7069</v>
      </c>
      <c r="G182" s="40" t="s">
        <v>7070</v>
      </c>
      <c r="H182" s="56" t="s">
        <v>5898</v>
      </c>
      <c r="I182" s="167" t="s">
        <v>5968</v>
      </c>
      <c r="J182" s="56">
        <v>7.82</v>
      </c>
      <c r="K182" s="71" t="str">
        <f t="shared" si="34"/>
        <v/>
      </c>
      <c r="L182" s="97">
        <v>3.91</v>
      </c>
      <c r="M182" s="56">
        <v>9.68</v>
      </c>
      <c r="N182" s="56">
        <v>19.36</v>
      </c>
      <c r="O182" s="71" t="str">
        <f t="shared" si="35"/>
        <v/>
      </c>
      <c r="T182" s="53">
        <v>177</v>
      </c>
      <c r="U182" s="53" t="str">
        <f t="shared" si="36"/>
        <v/>
      </c>
      <c r="V182" s="53" t="str">
        <f t="shared" si="37"/>
        <v/>
      </c>
      <c r="W182" s="74">
        <f t="shared" si="38"/>
        <v>2.9850746268656716E-2</v>
      </c>
      <c r="Z182" s="53">
        <v>177</v>
      </c>
      <c r="AA182" s="53" t="str">
        <f t="shared" si="39"/>
        <v/>
      </c>
      <c r="AB182" s="53" t="str">
        <f t="shared" si="40"/>
        <v/>
      </c>
      <c r="AC182" s="74" t="str">
        <f t="shared" si="41"/>
        <v/>
      </c>
    </row>
    <row r="183" spans="2:29" x14ac:dyDescent="0.15">
      <c r="B183" s="73" t="str">
        <f>IFERROR(IF(AND(K183&lt;&gt;"",K183&gt;=$C$3),MAX($B$5:B182)+1,""),"")</f>
        <v/>
      </c>
      <c r="C183" s="73" t="str">
        <f>IFERROR(IF(AND(O183&lt;&gt;"",O183&gt;=$C$3),MAX($C$5:C182)+1,""),"")</f>
        <v/>
      </c>
      <c r="F183" s="40" t="s">
        <v>7071</v>
      </c>
      <c r="G183" s="40" t="s">
        <v>7072</v>
      </c>
      <c r="H183" s="56">
        <v>0.1</v>
      </c>
      <c r="I183" s="167" t="s">
        <v>5916</v>
      </c>
      <c r="J183" s="56">
        <v>38.380000000000003</v>
      </c>
      <c r="K183" s="71">
        <f t="shared" si="34"/>
        <v>2.6055237102657635E-3</v>
      </c>
      <c r="L183" s="97">
        <v>38.298479184366997</v>
      </c>
      <c r="M183" s="56">
        <v>44.35</v>
      </c>
      <c r="N183" s="56">
        <v>44.444401873137558</v>
      </c>
      <c r="O183" s="71">
        <f t="shared" si="35"/>
        <v>2.2500021551744758E-3</v>
      </c>
      <c r="T183" s="53">
        <v>178</v>
      </c>
      <c r="U183" s="53" t="str">
        <f t="shared" si="36"/>
        <v/>
      </c>
      <c r="V183" s="53" t="str">
        <f t="shared" si="37"/>
        <v/>
      </c>
      <c r="W183" s="74">
        <f t="shared" si="38"/>
        <v>2.9850746268656716E-2</v>
      </c>
      <c r="Z183" s="53">
        <v>178</v>
      </c>
      <c r="AA183" s="53" t="str">
        <f t="shared" si="39"/>
        <v/>
      </c>
      <c r="AB183" s="53" t="str">
        <f t="shared" si="40"/>
        <v/>
      </c>
      <c r="AC183" s="74" t="str">
        <f t="shared" si="41"/>
        <v/>
      </c>
    </row>
    <row r="184" spans="2:29" x14ac:dyDescent="0.15">
      <c r="B184" s="73" t="str">
        <f>IFERROR(IF(AND(K184&lt;&gt;"",K184&gt;=$C$3),MAX($B$5:B183)+1,""),"")</f>
        <v/>
      </c>
      <c r="C184" s="73" t="str">
        <f>IFERROR(IF(AND(O184&lt;&gt;"",O184&gt;=$C$3),MAX($C$5:C183)+1,""),"")</f>
        <v/>
      </c>
      <c r="F184" s="40" t="s">
        <v>7073</v>
      </c>
      <c r="G184" s="40" t="s">
        <v>7074</v>
      </c>
      <c r="H184" s="56" t="s">
        <v>5898</v>
      </c>
      <c r="I184" s="167" t="s">
        <v>5951</v>
      </c>
      <c r="J184" s="56">
        <v>10.18</v>
      </c>
      <c r="K184" s="71" t="str">
        <f t="shared" si="34"/>
        <v/>
      </c>
      <c r="L184" s="97">
        <v>10.18</v>
      </c>
      <c r="M184" s="56">
        <v>9.4600000000000009</v>
      </c>
      <c r="N184" s="56">
        <v>9.4600000000000009</v>
      </c>
      <c r="O184" s="71" t="str">
        <f t="shared" si="35"/>
        <v/>
      </c>
      <c r="T184" s="53">
        <v>179</v>
      </c>
      <c r="U184" s="53" t="str">
        <f t="shared" si="36"/>
        <v/>
      </c>
      <c r="V184" s="53" t="str">
        <f t="shared" si="37"/>
        <v/>
      </c>
      <c r="W184" s="74">
        <f t="shared" si="38"/>
        <v>2.9850746268656716E-2</v>
      </c>
      <c r="Z184" s="53">
        <v>179</v>
      </c>
      <c r="AA184" s="53" t="str">
        <f t="shared" si="39"/>
        <v/>
      </c>
      <c r="AB184" s="53" t="str">
        <f t="shared" si="40"/>
        <v/>
      </c>
      <c r="AC184" s="74" t="str">
        <f t="shared" si="41"/>
        <v/>
      </c>
    </row>
    <row r="185" spans="2:29" x14ac:dyDescent="0.15">
      <c r="B185" s="73" t="str">
        <f>IFERROR(IF(AND(K185&lt;&gt;"",K185&gt;=$C$3),MAX($B$5:B184)+1,""),"")</f>
        <v/>
      </c>
      <c r="C185" s="73" t="str">
        <f>IFERROR(IF(AND(O185&lt;&gt;"",O185&gt;=$C$3),MAX($C$5:C184)+1,""),"")</f>
        <v/>
      </c>
      <c r="F185" s="40" t="s">
        <v>7075</v>
      </c>
      <c r="G185" s="40" t="s">
        <v>7076</v>
      </c>
      <c r="H185" s="56">
        <v>4.1500000000000002E-2</v>
      </c>
      <c r="I185" s="167" t="s">
        <v>13750</v>
      </c>
      <c r="J185" s="56">
        <v>5.75</v>
      </c>
      <c r="K185" s="71">
        <f t="shared" si="34"/>
        <v>7.2173913043478265E-3</v>
      </c>
      <c r="L185" s="97">
        <v>5.7115384615384599</v>
      </c>
      <c r="M185" s="56">
        <v>5.68</v>
      </c>
      <c r="N185" s="56">
        <v>5.7182491582491597</v>
      </c>
      <c r="O185" s="71">
        <f t="shared" si="35"/>
        <v>7.2574662018936344E-3</v>
      </c>
      <c r="T185" s="53">
        <v>180</v>
      </c>
      <c r="U185" s="53" t="str">
        <f t="shared" si="36"/>
        <v/>
      </c>
      <c r="V185" s="53" t="str">
        <f t="shared" si="37"/>
        <v/>
      </c>
      <c r="W185" s="74">
        <f t="shared" si="38"/>
        <v>2.9850746268656716E-2</v>
      </c>
      <c r="Z185" s="53">
        <v>180</v>
      </c>
      <c r="AA185" s="53" t="str">
        <f t="shared" si="39"/>
        <v/>
      </c>
      <c r="AB185" s="53" t="str">
        <f t="shared" si="40"/>
        <v/>
      </c>
      <c r="AC185" s="74" t="str">
        <f t="shared" si="41"/>
        <v/>
      </c>
    </row>
    <row r="186" spans="2:29" x14ac:dyDescent="0.15">
      <c r="B186" s="73" t="str">
        <f>IFERROR(IF(AND(K186&lt;&gt;"",K186&gt;=$C$3),MAX($B$5:B185)+1,""),"")</f>
        <v/>
      </c>
      <c r="C186" s="73" t="str">
        <f>IFERROR(IF(AND(O186&lt;&gt;"",O186&gt;=$C$3),MAX($C$5:C185)+1,""),"")</f>
        <v/>
      </c>
      <c r="F186" s="40" t="s">
        <v>7077</v>
      </c>
      <c r="G186" s="40" t="s">
        <v>7078</v>
      </c>
      <c r="H186" s="56">
        <v>0.01</v>
      </c>
      <c r="I186" s="167" t="s">
        <v>5949</v>
      </c>
      <c r="J186" s="56">
        <v>7.05</v>
      </c>
      <c r="K186" s="71">
        <f t="shared" si="34"/>
        <v>1.4184397163120568E-3</v>
      </c>
      <c r="L186" s="97">
        <v>7.0396017699115001</v>
      </c>
      <c r="M186" s="56">
        <v>7.11</v>
      </c>
      <c r="N186" s="56">
        <v>7.1205022156573161</v>
      </c>
      <c r="O186" s="71">
        <f t="shared" si="35"/>
        <v>1.4043953217247709E-3</v>
      </c>
      <c r="T186" s="53">
        <v>181</v>
      </c>
      <c r="U186" s="53" t="str">
        <f t="shared" si="36"/>
        <v/>
      </c>
      <c r="V186" s="53" t="str">
        <f t="shared" si="37"/>
        <v/>
      </c>
      <c r="W186" s="74">
        <f t="shared" si="38"/>
        <v>2.9850746268656716E-2</v>
      </c>
      <c r="Z186" s="53">
        <v>181</v>
      </c>
      <c r="AA186" s="53" t="str">
        <f t="shared" si="39"/>
        <v/>
      </c>
      <c r="AB186" s="53" t="str">
        <f t="shared" si="40"/>
        <v/>
      </c>
      <c r="AC186" s="74" t="str">
        <f t="shared" si="41"/>
        <v/>
      </c>
    </row>
    <row r="187" spans="2:29" x14ac:dyDescent="0.15">
      <c r="B187" s="73">
        <f>IFERROR(IF(AND(K187&lt;&gt;"",K187&gt;=$C$3),MAX($B$5:B186)+1,""),"")</f>
        <v>16</v>
      </c>
      <c r="C187" s="73">
        <f>IFERROR(IF(AND(O187&lt;&gt;"",O187&gt;=$C$3),MAX($C$5:C186)+1,""),"")</f>
        <v>13</v>
      </c>
      <c r="F187" s="40" t="s">
        <v>12926</v>
      </c>
      <c r="G187" s="40" t="s">
        <v>12927</v>
      </c>
      <c r="H187" s="56">
        <v>0.45</v>
      </c>
      <c r="I187" s="167" t="s">
        <v>5945</v>
      </c>
      <c r="J187" s="56">
        <v>9.6199999999999992</v>
      </c>
      <c r="K187" s="71">
        <f t="shared" si="34"/>
        <v>4.677754677754678E-2</v>
      </c>
      <c r="L187" s="97">
        <v>9.1831685166498502</v>
      </c>
      <c r="M187" s="56">
        <v>9.42</v>
      </c>
      <c r="N187" s="56">
        <v>9.8680972515856205</v>
      </c>
      <c r="O187" s="71">
        <f t="shared" si="35"/>
        <v>4.5601496268968505E-2</v>
      </c>
      <c r="T187" s="53">
        <v>182</v>
      </c>
      <c r="U187" s="53" t="str">
        <f t="shared" si="36"/>
        <v/>
      </c>
      <c r="V187" s="53" t="str">
        <f t="shared" si="37"/>
        <v/>
      </c>
      <c r="W187" s="74">
        <f t="shared" si="38"/>
        <v>2.9850746268656716E-2</v>
      </c>
      <c r="Z187" s="53">
        <v>182</v>
      </c>
      <c r="AA187" s="53" t="str">
        <f t="shared" si="39"/>
        <v/>
      </c>
      <c r="AB187" s="53" t="str">
        <f t="shared" si="40"/>
        <v/>
      </c>
      <c r="AC187" s="74" t="str">
        <f t="shared" si="41"/>
        <v/>
      </c>
    </row>
    <row r="188" spans="2:29" x14ac:dyDescent="0.15">
      <c r="B188" s="73" t="str">
        <f>IFERROR(IF(AND(K188&lt;&gt;"",K188&gt;=$C$3),MAX($B$5:B187)+1,""),"")</f>
        <v/>
      </c>
      <c r="C188" s="73" t="str">
        <f>IFERROR(IF(AND(O188&lt;&gt;"",O188&gt;=$C$3),MAX($C$5:C187)+1,""),"")</f>
        <v/>
      </c>
      <c r="F188" s="40" t="s">
        <v>12928</v>
      </c>
      <c r="G188" s="40" t="s">
        <v>7082</v>
      </c>
      <c r="H188" s="56">
        <v>0.15</v>
      </c>
      <c r="I188" s="167" t="s">
        <v>5901</v>
      </c>
      <c r="J188" s="56">
        <v>8.48</v>
      </c>
      <c r="K188" s="71">
        <f t="shared" si="34"/>
        <v>1.7688679245283018E-2</v>
      </c>
      <c r="L188" s="97">
        <v>8.36067542213884</v>
      </c>
      <c r="M188" s="56">
        <v>10</v>
      </c>
      <c r="N188" s="56">
        <v>10.142721217887724</v>
      </c>
      <c r="O188" s="71">
        <f t="shared" si="35"/>
        <v>1.4788930581613511E-2</v>
      </c>
      <c r="T188" s="53">
        <v>183</v>
      </c>
      <c r="U188" s="53" t="str">
        <f t="shared" si="36"/>
        <v/>
      </c>
      <c r="V188" s="53" t="str">
        <f t="shared" si="37"/>
        <v/>
      </c>
      <c r="W188" s="74">
        <f t="shared" si="38"/>
        <v>2.9850746268656716E-2</v>
      </c>
      <c r="Z188" s="53">
        <v>183</v>
      </c>
      <c r="AA188" s="53" t="str">
        <f t="shared" si="39"/>
        <v/>
      </c>
      <c r="AB188" s="53" t="str">
        <f t="shared" si="40"/>
        <v/>
      </c>
      <c r="AC188" s="74" t="str">
        <f t="shared" si="41"/>
        <v/>
      </c>
    </row>
    <row r="189" spans="2:29" x14ac:dyDescent="0.15">
      <c r="B189" s="73" t="str">
        <f>IFERROR(IF(AND(K189&lt;&gt;"",K189&gt;=$C$3),MAX($B$5:B188)+1,""),"")</f>
        <v/>
      </c>
      <c r="C189" s="73" t="str">
        <f>IFERROR(IF(AND(O189&lt;&gt;"",O189&gt;=$C$3),MAX($C$5:C188)+1,""),"")</f>
        <v/>
      </c>
      <c r="F189" s="40" t="s">
        <v>7083</v>
      </c>
      <c r="G189" s="40" t="s">
        <v>7084</v>
      </c>
      <c r="H189" s="56" t="s">
        <v>5898</v>
      </c>
      <c r="I189" s="167" t="s">
        <v>5949</v>
      </c>
      <c r="J189" s="56">
        <v>18.14</v>
      </c>
      <c r="K189" s="71" t="str">
        <f t="shared" si="34"/>
        <v/>
      </c>
      <c r="L189" s="97">
        <v>18.14</v>
      </c>
      <c r="M189" s="56">
        <v>20.59</v>
      </c>
      <c r="N189" s="56">
        <v>20.59</v>
      </c>
      <c r="O189" s="71" t="str">
        <f t="shared" si="35"/>
        <v/>
      </c>
      <c r="T189" s="53">
        <v>184</v>
      </c>
      <c r="U189" s="53" t="str">
        <f t="shared" si="36"/>
        <v/>
      </c>
      <c r="V189" s="53" t="str">
        <f t="shared" si="37"/>
        <v/>
      </c>
      <c r="W189" s="74">
        <f t="shared" si="38"/>
        <v>2.9850746268656716E-2</v>
      </c>
      <c r="Z189" s="53">
        <v>184</v>
      </c>
      <c r="AA189" s="53" t="str">
        <f t="shared" si="39"/>
        <v/>
      </c>
      <c r="AB189" s="53" t="str">
        <f t="shared" si="40"/>
        <v/>
      </c>
      <c r="AC189" s="74" t="str">
        <f t="shared" si="41"/>
        <v/>
      </c>
    </row>
    <row r="190" spans="2:29" x14ac:dyDescent="0.15">
      <c r="B190" s="73" t="str">
        <f>IFERROR(IF(AND(K190&lt;&gt;"",K190&gt;=$C$3),MAX($B$5:B189)+1,""),"")</f>
        <v/>
      </c>
      <c r="C190" s="73" t="str">
        <f>IFERROR(IF(AND(O190&lt;&gt;"",O190&gt;=$C$3),MAX($C$5:C189)+1,""),"")</f>
        <v/>
      </c>
      <c r="F190" s="40" t="s">
        <v>12929</v>
      </c>
      <c r="G190" s="40" t="s">
        <v>7086</v>
      </c>
      <c r="H190" s="56" t="s">
        <v>5898</v>
      </c>
      <c r="I190" s="167" t="s">
        <v>5924</v>
      </c>
      <c r="J190" s="56">
        <v>19.71</v>
      </c>
      <c r="K190" s="71" t="str">
        <f t="shared" si="34"/>
        <v/>
      </c>
      <c r="L190" s="97">
        <v>19.71</v>
      </c>
      <c r="M190" s="56">
        <v>20.54</v>
      </c>
      <c r="N190" s="56">
        <v>20.54</v>
      </c>
      <c r="O190" s="71" t="str">
        <f t="shared" si="35"/>
        <v/>
      </c>
      <c r="T190" s="53">
        <v>185</v>
      </c>
      <c r="U190" s="53" t="str">
        <f t="shared" si="36"/>
        <v/>
      </c>
      <c r="V190" s="53" t="str">
        <f t="shared" si="37"/>
        <v/>
      </c>
      <c r="W190" s="74">
        <f t="shared" si="38"/>
        <v>2.9850746268656716E-2</v>
      </c>
      <c r="Z190" s="53">
        <v>185</v>
      </c>
      <c r="AA190" s="53" t="str">
        <f t="shared" si="39"/>
        <v/>
      </c>
      <c r="AB190" s="53" t="str">
        <f t="shared" si="40"/>
        <v/>
      </c>
      <c r="AC190" s="74" t="str">
        <f t="shared" si="41"/>
        <v/>
      </c>
    </row>
    <row r="191" spans="2:29" x14ac:dyDescent="0.15">
      <c r="B191" s="73" t="str">
        <f>IFERROR(IF(AND(K191&lt;&gt;"",K191&gt;=$C$3),MAX($B$5:B190)+1,""),"")</f>
        <v/>
      </c>
      <c r="C191" s="73" t="str">
        <f>IFERROR(IF(AND(O191&lt;&gt;"",O191&gt;=$C$3),MAX($C$5:C190)+1,""),"")</f>
        <v/>
      </c>
      <c r="F191" s="40" t="s">
        <v>7087</v>
      </c>
      <c r="G191" s="40" t="s">
        <v>7088</v>
      </c>
      <c r="H191" s="56" t="s">
        <v>5898</v>
      </c>
      <c r="I191" s="167" t="s">
        <v>5909</v>
      </c>
      <c r="J191" s="56">
        <v>10.39</v>
      </c>
      <c r="K191" s="71" t="str">
        <f t="shared" si="34"/>
        <v/>
      </c>
      <c r="L191" s="97">
        <v>10.39</v>
      </c>
      <c r="M191" s="56">
        <v>9.25</v>
      </c>
      <c r="N191" s="56">
        <v>9.25</v>
      </c>
      <c r="O191" s="71" t="str">
        <f t="shared" si="35"/>
        <v/>
      </c>
      <c r="T191" s="53">
        <v>186</v>
      </c>
      <c r="U191" s="53" t="str">
        <f t="shared" si="36"/>
        <v/>
      </c>
      <c r="V191" s="53" t="str">
        <f t="shared" si="37"/>
        <v/>
      </c>
      <c r="W191" s="74">
        <f t="shared" si="38"/>
        <v>2.9850746268656716E-2</v>
      </c>
      <c r="Z191" s="53">
        <v>186</v>
      </c>
      <c r="AA191" s="53" t="str">
        <f t="shared" si="39"/>
        <v/>
      </c>
      <c r="AB191" s="53" t="str">
        <f t="shared" si="40"/>
        <v/>
      </c>
      <c r="AC191" s="74" t="str">
        <f t="shared" si="41"/>
        <v/>
      </c>
    </row>
    <row r="192" spans="2:29" x14ac:dyDescent="0.15">
      <c r="B192" s="73" t="str">
        <f>IFERROR(IF(AND(K192&lt;&gt;"",K192&gt;=$C$3),MAX($B$5:B191)+1,""),"")</f>
        <v/>
      </c>
      <c r="C192" s="73" t="str">
        <f>IFERROR(IF(AND(O192&lt;&gt;"",O192&gt;=$C$3),MAX($C$5:C191)+1,""),"")</f>
        <v/>
      </c>
      <c r="F192" s="40" t="s">
        <v>12930</v>
      </c>
      <c r="G192" s="40" t="s">
        <v>7090</v>
      </c>
      <c r="H192" s="56" t="s">
        <v>5898</v>
      </c>
      <c r="I192" s="167" t="s">
        <v>5953</v>
      </c>
      <c r="J192" s="56">
        <v>8.68</v>
      </c>
      <c r="K192" s="71" t="str">
        <f t="shared" si="34"/>
        <v/>
      </c>
      <c r="L192" s="97">
        <v>8.68</v>
      </c>
      <c r="M192" s="56">
        <v>11.59</v>
      </c>
      <c r="N192" s="56">
        <v>11.59</v>
      </c>
      <c r="O192" s="71" t="str">
        <f t="shared" si="35"/>
        <v/>
      </c>
      <c r="T192" s="53">
        <v>187</v>
      </c>
      <c r="U192" s="53" t="str">
        <f t="shared" si="36"/>
        <v/>
      </c>
      <c r="V192" s="53" t="str">
        <f t="shared" si="37"/>
        <v/>
      </c>
      <c r="W192" s="74">
        <f t="shared" si="38"/>
        <v>2.9850746268656716E-2</v>
      </c>
      <c r="Z192" s="53">
        <v>187</v>
      </c>
      <c r="AA192" s="53" t="str">
        <f t="shared" si="39"/>
        <v/>
      </c>
      <c r="AB192" s="53" t="str">
        <f t="shared" si="40"/>
        <v/>
      </c>
      <c r="AC192" s="74" t="str">
        <f t="shared" si="41"/>
        <v/>
      </c>
    </row>
    <row r="193" spans="2:29" x14ac:dyDescent="0.15">
      <c r="B193" s="73" t="str">
        <f>IFERROR(IF(AND(K193&lt;&gt;"",K193&gt;=$C$3),MAX($B$5:B192)+1,""),"")</f>
        <v/>
      </c>
      <c r="C193" s="73" t="str">
        <f>IFERROR(IF(AND(O193&lt;&gt;"",O193&gt;=$C$3),MAX($C$5:C192)+1,""),"")</f>
        <v/>
      </c>
      <c r="F193" s="40" t="s">
        <v>12931</v>
      </c>
      <c r="G193" s="40" t="s">
        <v>7092</v>
      </c>
      <c r="H193" s="56" t="s">
        <v>5898</v>
      </c>
      <c r="I193" s="167" t="s">
        <v>13683</v>
      </c>
      <c r="J193" s="56">
        <v>5.21</v>
      </c>
      <c r="K193" s="71" t="str">
        <f t="shared" si="34"/>
        <v/>
      </c>
      <c r="L193" s="97">
        <v>5.21</v>
      </c>
      <c r="M193" s="56">
        <v>6.03</v>
      </c>
      <c r="N193" s="56">
        <v>6.03</v>
      </c>
      <c r="O193" s="71" t="str">
        <f t="shared" si="35"/>
        <v/>
      </c>
      <c r="T193" s="53">
        <v>188</v>
      </c>
      <c r="U193" s="53" t="str">
        <f t="shared" si="36"/>
        <v/>
      </c>
      <c r="V193" s="53" t="str">
        <f t="shared" si="37"/>
        <v/>
      </c>
      <c r="W193" s="74">
        <f t="shared" si="38"/>
        <v>2.9850746268656716E-2</v>
      </c>
      <c r="Z193" s="53">
        <v>188</v>
      </c>
      <c r="AA193" s="53" t="str">
        <f t="shared" si="39"/>
        <v/>
      </c>
      <c r="AB193" s="53" t="str">
        <f t="shared" si="40"/>
        <v/>
      </c>
      <c r="AC193" s="74" t="str">
        <f t="shared" si="41"/>
        <v/>
      </c>
    </row>
    <row r="194" spans="2:29" x14ac:dyDescent="0.15">
      <c r="B194" s="73" t="str">
        <f>IFERROR(IF(AND(K194&lt;&gt;"",K194&gt;=$C$3),MAX($B$5:B193)+1,""),"")</f>
        <v/>
      </c>
      <c r="C194" s="73" t="str">
        <f>IFERROR(IF(AND(O194&lt;&gt;"",O194&gt;=$C$3),MAX($C$5:C193)+1,""),"")</f>
        <v/>
      </c>
      <c r="F194" s="40" t="s">
        <v>7093</v>
      </c>
      <c r="G194" s="40" t="s">
        <v>7094</v>
      </c>
      <c r="H194" s="56" t="s">
        <v>5898</v>
      </c>
      <c r="I194" s="167" t="s">
        <v>5928</v>
      </c>
      <c r="J194" s="56">
        <v>10.75</v>
      </c>
      <c r="K194" s="71" t="str">
        <f t="shared" si="34"/>
        <v/>
      </c>
      <c r="L194" s="97">
        <v>10.75</v>
      </c>
      <c r="M194" s="56">
        <v>13.64</v>
      </c>
      <c r="N194" s="56">
        <v>13.639999999999999</v>
      </c>
      <c r="O194" s="71" t="str">
        <f t="shared" si="35"/>
        <v/>
      </c>
      <c r="T194" s="53">
        <v>189</v>
      </c>
      <c r="U194" s="53" t="str">
        <f t="shared" si="36"/>
        <v/>
      </c>
      <c r="V194" s="53" t="str">
        <f t="shared" si="37"/>
        <v/>
      </c>
      <c r="W194" s="74">
        <f t="shared" si="38"/>
        <v>2.9850746268656716E-2</v>
      </c>
      <c r="Z194" s="53">
        <v>189</v>
      </c>
      <c r="AA194" s="53" t="str">
        <f t="shared" si="39"/>
        <v/>
      </c>
      <c r="AB194" s="53" t="str">
        <f t="shared" si="40"/>
        <v/>
      </c>
      <c r="AC194" s="74" t="str">
        <f t="shared" si="41"/>
        <v/>
      </c>
    </row>
    <row r="195" spans="2:29" x14ac:dyDescent="0.15">
      <c r="B195" s="73" t="str">
        <f>IFERROR(IF(AND(K195&lt;&gt;"",K195&gt;=$C$3),MAX($B$5:B194)+1,""),"")</f>
        <v/>
      </c>
      <c r="C195" s="73" t="str">
        <f>IFERROR(IF(AND(O195&lt;&gt;"",O195&gt;=$C$3),MAX($C$5:C194)+1,""),"")</f>
        <v/>
      </c>
      <c r="F195" s="40" t="s">
        <v>7095</v>
      </c>
      <c r="G195" s="40" t="s">
        <v>7096</v>
      </c>
      <c r="H195" s="56" t="s">
        <v>5898</v>
      </c>
      <c r="I195" s="167" t="s">
        <v>5970</v>
      </c>
      <c r="J195" s="56">
        <v>12.25</v>
      </c>
      <c r="K195" s="71" t="str">
        <f t="shared" si="34"/>
        <v/>
      </c>
      <c r="L195" s="97">
        <v>12.25</v>
      </c>
      <c r="M195" s="56">
        <v>12.61</v>
      </c>
      <c r="N195" s="56">
        <v>12.61</v>
      </c>
      <c r="O195" s="71" t="str">
        <f t="shared" si="35"/>
        <v/>
      </c>
      <c r="T195" s="53">
        <v>190</v>
      </c>
      <c r="U195" s="53" t="str">
        <f t="shared" si="36"/>
        <v/>
      </c>
      <c r="V195" s="53" t="str">
        <f t="shared" si="37"/>
        <v/>
      </c>
      <c r="W195" s="74">
        <f t="shared" si="38"/>
        <v>2.9850746268656716E-2</v>
      </c>
      <c r="Z195" s="53">
        <v>190</v>
      </c>
      <c r="AA195" s="53" t="str">
        <f t="shared" si="39"/>
        <v/>
      </c>
      <c r="AB195" s="53" t="str">
        <f t="shared" si="40"/>
        <v/>
      </c>
      <c r="AC195" s="74" t="str">
        <f t="shared" si="41"/>
        <v/>
      </c>
    </row>
    <row r="196" spans="2:29" x14ac:dyDescent="0.15">
      <c r="B196" s="73" t="str">
        <f>IFERROR(IF(AND(K196&lt;&gt;"",K196&gt;=$C$3),MAX($B$5:B195)+1,""),"")</f>
        <v/>
      </c>
      <c r="C196" s="73" t="str">
        <f>IFERROR(IF(AND(O196&lt;&gt;"",O196&gt;=$C$3),MAX($C$5:C195)+1,""),"")</f>
        <v/>
      </c>
      <c r="F196" s="40" t="s">
        <v>7097</v>
      </c>
      <c r="G196" s="40" t="s">
        <v>7098</v>
      </c>
      <c r="H196" s="56" t="s">
        <v>5898</v>
      </c>
      <c r="I196" s="167" t="s">
        <v>5900</v>
      </c>
      <c r="J196" s="56">
        <v>9.68</v>
      </c>
      <c r="K196" s="71" t="str">
        <f t="shared" si="34"/>
        <v/>
      </c>
      <c r="L196" s="97">
        <v>9.68</v>
      </c>
      <c r="M196" s="56">
        <v>7.96</v>
      </c>
      <c r="N196" s="56">
        <v>7.9599999999999991</v>
      </c>
      <c r="O196" s="71" t="str">
        <f t="shared" si="35"/>
        <v/>
      </c>
      <c r="T196" s="53">
        <v>191</v>
      </c>
      <c r="U196" s="53" t="str">
        <f t="shared" si="36"/>
        <v/>
      </c>
      <c r="V196" s="53" t="str">
        <f t="shared" si="37"/>
        <v/>
      </c>
      <c r="W196" s="74">
        <f t="shared" si="38"/>
        <v>2.9850746268656716E-2</v>
      </c>
      <c r="Z196" s="53">
        <v>191</v>
      </c>
      <c r="AA196" s="53" t="str">
        <f t="shared" si="39"/>
        <v/>
      </c>
      <c r="AB196" s="53" t="str">
        <f t="shared" si="40"/>
        <v/>
      </c>
      <c r="AC196" s="74" t="str">
        <f t="shared" si="41"/>
        <v/>
      </c>
    </row>
    <row r="197" spans="2:29" x14ac:dyDescent="0.15">
      <c r="B197" s="73" t="str">
        <f>IFERROR(IF(AND(K197&lt;&gt;"",K197&gt;=$C$3),MAX($B$5:B196)+1,""),"")</f>
        <v/>
      </c>
      <c r="C197" s="73" t="str">
        <f>IFERROR(IF(AND(O197&lt;&gt;"",O197&gt;=$C$3),MAX($C$5:C196)+1,""),"")</f>
        <v/>
      </c>
      <c r="F197" s="40" t="s">
        <v>7099</v>
      </c>
      <c r="G197" s="40" t="s">
        <v>12932</v>
      </c>
      <c r="H197" s="56" t="s">
        <v>5898</v>
      </c>
      <c r="I197" s="167" t="s">
        <v>5907</v>
      </c>
      <c r="J197" s="56">
        <v>5.94</v>
      </c>
      <c r="K197" s="71" t="str">
        <f t="shared" si="34"/>
        <v/>
      </c>
      <c r="L197" s="97">
        <v>5.7706727480045599</v>
      </c>
      <c r="M197" s="56">
        <v>8.57</v>
      </c>
      <c r="N197" s="56">
        <v>8.8214671361502379</v>
      </c>
      <c r="O197" s="71" t="str">
        <f t="shared" si="35"/>
        <v/>
      </c>
      <c r="T197" s="53">
        <v>192</v>
      </c>
      <c r="U197" s="53" t="str">
        <f t="shared" si="36"/>
        <v/>
      </c>
      <c r="V197" s="53" t="str">
        <f t="shared" si="37"/>
        <v/>
      </c>
      <c r="W197" s="74">
        <f t="shared" si="38"/>
        <v>2.9850746268656716E-2</v>
      </c>
      <c r="Z197" s="53">
        <v>192</v>
      </c>
      <c r="AA197" s="53" t="str">
        <f t="shared" si="39"/>
        <v/>
      </c>
      <c r="AB197" s="53" t="str">
        <f t="shared" si="40"/>
        <v/>
      </c>
      <c r="AC197" s="74" t="str">
        <f t="shared" si="41"/>
        <v/>
      </c>
    </row>
    <row r="198" spans="2:29" x14ac:dyDescent="0.15">
      <c r="B198" s="73" t="str">
        <f>IFERROR(IF(AND(K198&lt;&gt;"",K198&gt;=$C$3),MAX($B$5:B197)+1,""),"")</f>
        <v/>
      </c>
      <c r="C198" s="73" t="str">
        <f>IFERROR(IF(AND(O198&lt;&gt;"",O198&gt;=$C$3),MAX($C$5:C197)+1,""),"")</f>
        <v/>
      </c>
      <c r="F198" s="40" t="s">
        <v>7101</v>
      </c>
      <c r="G198" s="40" t="s">
        <v>7102</v>
      </c>
      <c r="H198" s="56" t="s">
        <v>5898</v>
      </c>
      <c r="I198" s="167" t="s">
        <v>5924</v>
      </c>
      <c r="J198" s="56">
        <v>17.440000000000001</v>
      </c>
      <c r="K198" s="71" t="str">
        <f t="shared" si="34"/>
        <v/>
      </c>
      <c r="L198" s="97">
        <v>17.440000000000001</v>
      </c>
      <c r="M198" s="56">
        <v>13.19</v>
      </c>
      <c r="N198" s="56">
        <v>13.19</v>
      </c>
      <c r="O198" s="71" t="str">
        <f t="shared" si="35"/>
        <v/>
      </c>
      <c r="T198" s="53">
        <v>193</v>
      </c>
      <c r="U198" s="53" t="str">
        <f t="shared" ref="U198:U205" si="42">IFERROR(VLOOKUP(T198,B:K,5,),"")</f>
        <v/>
      </c>
      <c r="V198" s="53" t="str">
        <f t="shared" ref="V198:V205" si="43">IFERROR(VLOOKUP(T198,B:K,6,),"")</f>
        <v/>
      </c>
      <c r="W198" s="74">
        <f t="shared" ref="W198:W205" si="44">IFERROR(VLOOKUP(T198,B:K,10),"")</f>
        <v>2.9850746268656716E-2</v>
      </c>
      <c r="Z198" s="53">
        <v>193</v>
      </c>
      <c r="AA198" s="53" t="str">
        <f t="shared" ref="AA198:AA205" si="45">IFERROR(VLOOKUP(Z198,C:O,4,),"")</f>
        <v/>
      </c>
      <c r="AB198" s="53" t="str">
        <f t="shared" ref="AB198:AB205" si="46">IFERROR(VLOOKUP(Z198,C:O,5,),"")</f>
        <v/>
      </c>
      <c r="AC198" s="74" t="str">
        <f t="shared" ref="AC198:AC205" si="47">IFERROR(VLOOKUP(Z198,C:O,13,),"")</f>
        <v/>
      </c>
    </row>
    <row r="199" spans="2:29" x14ac:dyDescent="0.15">
      <c r="B199" s="73" t="str">
        <f>IFERROR(IF(AND(K199&lt;&gt;"",K199&gt;=$C$3),MAX($B$5:B198)+1,""),"")</f>
        <v/>
      </c>
      <c r="C199" s="73" t="str">
        <f>IFERROR(IF(AND(O199&lt;&gt;"",O199&gt;=$C$3),MAX($C$5:C198)+1,""),"")</f>
        <v/>
      </c>
      <c r="F199" s="40" t="s">
        <v>12933</v>
      </c>
      <c r="G199" s="40" t="s">
        <v>7104</v>
      </c>
      <c r="H199" s="56">
        <v>0.1</v>
      </c>
      <c r="I199" s="167" t="s">
        <v>13666</v>
      </c>
      <c r="J199" s="56">
        <v>15.35</v>
      </c>
      <c r="K199" s="71">
        <f t="shared" ref="K199:K262" si="48">IFERROR(H199/J199,"")</f>
        <v>6.5146579804560263E-3</v>
      </c>
      <c r="L199" s="97">
        <v>7.6329682365826903</v>
      </c>
      <c r="M199" s="56">
        <v>9.11</v>
      </c>
      <c r="N199" s="56">
        <v>18.320330396475779</v>
      </c>
      <c r="O199" s="71">
        <f t="shared" ref="O199:O262" si="49">IFERROR(H199/N199,"")</f>
        <v>5.4584168427026115E-3</v>
      </c>
      <c r="T199" s="53">
        <v>194</v>
      </c>
      <c r="U199" s="53" t="str">
        <f t="shared" si="42"/>
        <v/>
      </c>
      <c r="V199" s="53" t="str">
        <f t="shared" si="43"/>
        <v/>
      </c>
      <c r="W199" s="74">
        <f t="shared" si="44"/>
        <v>2.9850746268656716E-2</v>
      </c>
      <c r="Z199" s="53">
        <v>194</v>
      </c>
      <c r="AA199" s="53" t="str">
        <f t="shared" si="45"/>
        <v/>
      </c>
      <c r="AB199" s="53" t="str">
        <f t="shared" si="46"/>
        <v/>
      </c>
      <c r="AC199" s="74" t="str">
        <f t="shared" si="47"/>
        <v/>
      </c>
    </row>
    <row r="200" spans="2:29" x14ac:dyDescent="0.15">
      <c r="B200" s="73" t="str">
        <f>IFERROR(IF(AND(K200&lt;&gt;"",K200&gt;=$C$3),MAX($B$5:B199)+1,""),"")</f>
        <v/>
      </c>
      <c r="C200" s="73" t="str">
        <f>IFERROR(IF(AND(O200&lt;&gt;"",O200&gt;=$C$3),MAX($C$5:C199)+1,""),"")</f>
        <v/>
      </c>
      <c r="F200" s="40" t="s">
        <v>7105</v>
      </c>
      <c r="G200" s="40" t="s">
        <v>7106</v>
      </c>
      <c r="H200" s="56">
        <v>0.02</v>
      </c>
      <c r="I200" s="167" t="s">
        <v>5907</v>
      </c>
      <c r="J200" s="56">
        <v>5.17</v>
      </c>
      <c r="K200" s="71">
        <f t="shared" si="48"/>
        <v>3.8684719535783366E-3</v>
      </c>
      <c r="L200" s="97">
        <v>5.1502671755725196</v>
      </c>
      <c r="M200" s="56">
        <v>5.4</v>
      </c>
      <c r="N200" s="56">
        <v>5.4206896551724135</v>
      </c>
      <c r="O200" s="71">
        <f t="shared" si="49"/>
        <v>3.6895674300254457E-3</v>
      </c>
      <c r="T200" s="53">
        <v>195</v>
      </c>
      <c r="U200" s="53" t="str">
        <f t="shared" si="42"/>
        <v/>
      </c>
      <c r="V200" s="53" t="str">
        <f t="shared" si="43"/>
        <v/>
      </c>
      <c r="W200" s="74">
        <f t="shared" si="44"/>
        <v>2.9850746268656716E-2</v>
      </c>
      <c r="Z200" s="53">
        <v>195</v>
      </c>
      <c r="AA200" s="53" t="str">
        <f t="shared" si="45"/>
        <v/>
      </c>
      <c r="AB200" s="53" t="str">
        <f t="shared" si="46"/>
        <v/>
      </c>
      <c r="AC200" s="74" t="str">
        <f t="shared" si="47"/>
        <v/>
      </c>
    </row>
    <row r="201" spans="2:29" x14ac:dyDescent="0.15">
      <c r="B201" s="73" t="str">
        <f>IFERROR(IF(AND(K201&lt;&gt;"",K201&gt;=$C$3),MAX($B$5:B200)+1,""),"")</f>
        <v/>
      </c>
      <c r="C201" s="73" t="str">
        <f>IFERROR(IF(AND(O201&lt;&gt;"",O201&gt;=$C$3),MAX($C$5:C200)+1,""),"")</f>
        <v/>
      </c>
      <c r="F201" s="40" t="s">
        <v>7107</v>
      </c>
      <c r="G201" s="40" t="s">
        <v>7108</v>
      </c>
      <c r="H201" s="56" t="s">
        <v>5898</v>
      </c>
      <c r="I201" s="167" t="s">
        <v>5909</v>
      </c>
      <c r="J201" s="56">
        <v>11.4</v>
      </c>
      <c r="K201" s="71" t="str">
        <f t="shared" si="48"/>
        <v/>
      </c>
      <c r="L201" s="97">
        <v>11.4</v>
      </c>
      <c r="M201" s="56">
        <v>12.91</v>
      </c>
      <c r="N201" s="56">
        <v>12.91</v>
      </c>
      <c r="O201" s="71" t="str">
        <f t="shared" si="49"/>
        <v/>
      </c>
      <c r="T201" s="53">
        <v>196</v>
      </c>
      <c r="U201" s="53" t="str">
        <f t="shared" si="42"/>
        <v/>
      </c>
      <c r="V201" s="53" t="str">
        <f t="shared" si="43"/>
        <v/>
      </c>
      <c r="W201" s="74">
        <f t="shared" si="44"/>
        <v>2.9850746268656716E-2</v>
      </c>
      <c r="Z201" s="53">
        <v>196</v>
      </c>
      <c r="AA201" s="53" t="str">
        <f t="shared" si="45"/>
        <v/>
      </c>
      <c r="AB201" s="53" t="str">
        <f t="shared" si="46"/>
        <v/>
      </c>
      <c r="AC201" s="74" t="str">
        <f t="shared" si="47"/>
        <v/>
      </c>
    </row>
    <row r="202" spans="2:29" x14ac:dyDescent="0.15">
      <c r="B202" s="73" t="str">
        <f>IFERROR(IF(AND(K202&lt;&gt;"",K202&gt;=$C$3),MAX($B$5:B201)+1,""),"")</f>
        <v/>
      </c>
      <c r="C202" s="73" t="str">
        <f>IFERROR(IF(AND(O202&lt;&gt;"",O202&gt;=$C$3),MAX($C$5:C201)+1,""),"")</f>
        <v/>
      </c>
      <c r="F202" s="40" t="s">
        <v>7109</v>
      </c>
      <c r="G202" s="40" t="s">
        <v>7110</v>
      </c>
      <c r="H202" s="56">
        <v>0.1</v>
      </c>
      <c r="I202" s="167" t="s">
        <v>5951</v>
      </c>
      <c r="J202" s="56">
        <v>10.51</v>
      </c>
      <c r="K202" s="71">
        <f t="shared" si="48"/>
        <v>9.5147478591817332E-3</v>
      </c>
      <c r="L202" s="97">
        <v>10.418209606986901</v>
      </c>
      <c r="M202" s="56">
        <v>10.68</v>
      </c>
      <c r="N202" s="56">
        <v>10.774096916299557</v>
      </c>
      <c r="O202" s="71">
        <f t="shared" si="49"/>
        <v>9.2815203702795116E-3</v>
      </c>
      <c r="T202" s="53">
        <v>197</v>
      </c>
      <c r="U202" s="53" t="str">
        <f t="shared" si="42"/>
        <v/>
      </c>
      <c r="V202" s="53" t="str">
        <f t="shared" si="43"/>
        <v/>
      </c>
      <c r="W202" s="74">
        <f t="shared" si="44"/>
        <v>2.9850746268656716E-2</v>
      </c>
      <c r="Z202" s="53">
        <v>197</v>
      </c>
      <c r="AA202" s="53" t="str">
        <f t="shared" si="45"/>
        <v/>
      </c>
      <c r="AB202" s="53" t="str">
        <f t="shared" si="46"/>
        <v/>
      </c>
      <c r="AC202" s="74" t="str">
        <f t="shared" si="47"/>
        <v/>
      </c>
    </row>
    <row r="203" spans="2:29" x14ac:dyDescent="0.15">
      <c r="B203" s="73" t="str">
        <f>IFERROR(IF(AND(K203&lt;&gt;"",K203&gt;=$C$3),MAX($B$5:B202)+1,""),"")</f>
        <v/>
      </c>
      <c r="C203" s="73" t="str">
        <f>IFERROR(IF(AND(O203&lt;&gt;"",O203&gt;=$C$3),MAX($C$5:C202)+1,""),"")</f>
        <v/>
      </c>
      <c r="F203" s="40" t="s">
        <v>7111</v>
      </c>
      <c r="G203" s="40" t="s">
        <v>7112</v>
      </c>
      <c r="H203" s="56">
        <v>0.1</v>
      </c>
      <c r="I203" s="167" t="s">
        <v>5935</v>
      </c>
      <c r="J203" s="56">
        <v>7.72</v>
      </c>
      <c r="K203" s="71">
        <f t="shared" si="48"/>
        <v>1.2953367875647669E-2</v>
      </c>
      <c r="L203" s="97">
        <v>7.6392468619246898</v>
      </c>
      <c r="M203" s="56">
        <v>9.75</v>
      </c>
      <c r="N203" s="56">
        <v>9.8530655391120447</v>
      </c>
      <c r="O203" s="71">
        <f t="shared" si="49"/>
        <v>1.0149125630297184E-2</v>
      </c>
      <c r="T203" s="53">
        <v>198</v>
      </c>
      <c r="U203" s="53" t="str">
        <f t="shared" si="42"/>
        <v/>
      </c>
      <c r="V203" s="53" t="str">
        <f t="shared" si="43"/>
        <v/>
      </c>
      <c r="W203" s="74">
        <f t="shared" si="44"/>
        <v>2.9850746268656716E-2</v>
      </c>
      <c r="Z203" s="53">
        <v>198</v>
      </c>
      <c r="AA203" s="53" t="str">
        <f t="shared" si="45"/>
        <v/>
      </c>
      <c r="AB203" s="53" t="str">
        <f t="shared" si="46"/>
        <v/>
      </c>
      <c r="AC203" s="74" t="str">
        <f t="shared" si="47"/>
        <v/>
      </c>
    </row>
    <row r="204" spans="2:29" x14ac:dyDescent="0.15">
      <c r="B204" s="73" t="str">
        <f>IFERROR(IF(AND(K204&lt;&gt;"",K204&gt;=$C$3),MAX($B$5:B203)+1,""),"")</f>
        <v/>
      </c>
      <c r="C204" s="73" t="str">
        <f>IFERROR(IF(AND(O204&lt;&gt;"",O204&gt;=$C$3),MAX($C$5:C203)+1,""),"")</f>
        <v/>
      </c>
      <c r="F204" s="40" t="s">
        <v>7113</v>
      </c>
      <c r="G204" s="40" t="s">
        <v>7114</v>
      </c>
      <c r="H204" s="56" t="s">
        <v>5898</v>
      </c>
      <c r="I204" s="167" t="s">
        <v>5953</v>
      </c>
      <c r="J204" s="56">
        <v>13.81</v>
      </c>
      <c r="K204" s="71" t="str">
        <f t="shared" si="48"/>
        <v/>
      </c>
      <c r="L204" s="97">
        <v>13.81</v>
      </c>
      <c r="M204" s="56">
        <v>7.69</v>
      </c>
      <c r="N204" s="56">
        <v>7.69</v>
      </c>
      <c r="O204" s="71" t="str">
        <f t="shared" si="49"/>
        <v/>
      </c>
      <c r="T204" s="53">
        <v>199</v>
      </c>
      <c r="U204" s="53" t="str">
        <f t="shared" si="42"/>
        <v/>
      </c>
      <c r="V204" s="53" t="str">
        <f t="shared" si="43"/>
        <v/>
      </c>
      <c r="W204" s="74">
        <f t="shared" si="44"/>
        <v>2.9850746268656716E-2</v>
      </c>
      <c r="Z204" s="53">
        <v>199</v>
      </c>
      <c r="AA204" s="53" t="str">
        <f t="shared" si="45"/>
        <v/>
      </c>
      <c r="AB204" s="53" t="str">
        <f t="shared" si="46"/>
        <v/>
      </c>
      <c r="AC204" s="74" t="str">
        <f t="shared" si="47"/>
        <v/>
      </c>
    </row>
    <row r="205" spans="2:29" x14ac:dyDescent="0.15">
      <c r="B205" s="73" t="str">
        <f>IFERROR(IF(AND(K205&lt;&gt;"",K205&gt;=$C$3),MAX($B$5:B204)+1,""),"")</f>
        <v/>
      </c>
      <c r="C205" s="73" t="str">
        <f>IFERROR(IF(AND(O205&lt;&gt;"",O205&gt;=$C$3),MAX($C$5:C204)+1,""),"")</f>
        <v/>
      </c>
      <c r="F205" s="40" t="s">
        <v>7115</v>
      </c>
      <c r="G205" s="40" t="s">
        <v>7116</v>
      </c>
      <c r="H205" s="56">
        <v>0.3</v>
      </c>
      <c r="I205" s="167" t="s">
        <v>5932</v>
      </c>
      <c r="J205" s="56">
        <v>25.87</v>
      </c>
      <c r="K205" s="71">
        <f t="shared" si="48"/>
        <v>1.1596443757247776E-2</v>
      </c>
      <c r="L205" s="97">
        <v>25.556297493936899</v>
      </c>
      <c r="M205" s="56">
        <v>26.38</v>
      </c>
      <c r="N205" s="56">
        <v>26.70381342062198</v>
      </c>
      <c r="O205" s="71">
        <f t="shared" si="49"/>
        <v>1.1234350512961773E-2</v>
      </c>
      <c r="T205" s="53">
        <v>200</v>
      </c>
      <c r="U205" s="53" t="str">
        <f t="shared" si="42"/>
        <v/>
      </c>
      <c r="V205" s="53" t="str">
        <f t="shared" si="43"/>
        <v/>
      </c>
      <c r="W205" s="74">
        <f t="shared" si="44"/>
        <v>2.9850746268656716E-2</v>
      </c>
      <c r="Z205" s="53">
        <v>200</v>
      </c>
      <c r="AA205" s="53" t="str">
        <f t="shared" si="45"/>
        <v/>
      </c>
      <c r="AB205" s="53" t="str">
        <f t="shared" si="46"/>
        <v/>
      </c>
      <c r="AC205" s="74" t="str">
        <f t="shared" si="47"/>
        <v/>
      </c>
    </row>
    <row r="206" spans="2:29" x14ac:dyDescent="0.15">
      <c r="B206" s="73">
        <f>IFERROR(IF(AND(K206&lt;&gt;"",K206&gt;=$C$3),MAX($B$5:B205)+1,""),"")</f>
        <v>17</v>
      </c>
      <c r="C206" s="73">
        <f>IFERROR(IF(AND(O206&lt;&gt;"",O206&gt;=$C$3),MAX($C$5:C205)+1,""),"")</f>
        <v>14</v>
      </c>
      <c r="F206" s="40" t="s">
        <v>7117</v>
      </c>
      <c r="G206" s="40" t="s">
        <v>7118</v>
      </c>
      <c r="H206" s="56">
        <v>0.64</v>
      </c>
      <c r="I206" s="167" t="s">
        <v>5935</v>
      </c>
      <c r="J206" s="56">
        <v>16.37</v>
      </c>
      <c r="K206" s="71">
        <f t="shared" si="48"/>
        <v>3.9095907147220527E-2</v>
      </c>
      <c r="L206" s="97">
        <v>15.6311565585331</v>
      </c>
      <c r="M206" s="56">
        <v>15.97</v>
      </c>
      <c r="N206" s="56">
        <v>16.724859675036978</v>
      </c>
      <c r="O206" s="71">
        <f t="shared" si="49"/>
        <v>3.8266389819416227E-2</v>
      </c>
    </row>
    <row r="207" spans="2:29" x14ac:dyDescent="0.15">
      <c r="B207" s="73" t="str">
        <f>IFERROR(IF(AND(K207&lt;&gt;"",K207&gt;=$C$3),MAX($B$5:B206)+1,""),"")</f>
        <v/>
      </c>
      <c r="C207" s="73" t="str">
        <f>IFERROR(IF(AND(O207&lt;&gt;"",O207&gt;=$C$3),MAX($C$5:C206)+1,""),"")</f>
        <v/>
      </c>
      <c r="F207" s="40" t="s">
        <v>7119</v>
      </c>
      <c r="G207" s="40" t="s">
        <v>7120</v>
      </c>
      <c r="H207" s="56" t="s">
        <v>5898</v>
      </c>
      <c r="I207" s="167" t="s">
        <v>5957</v>
      </c>
      <c r="J207" s="56">
        <v>59.07</v>
      </c>
      <c r="K207" s="71" t="str">
        <f t="shared" si="48"/>
        <v/>
      </c>
      <c r="L207" s="97">
        <v>29.387615303190699</v>
      </c>
      <c r="M207" s="56">
        <v>56.79</v>
      </c>
      <c r="N207" s="56">
        <v>114.14962613981758</v>
      </c>
      <c r="O207" s="71" t="str">
        <f t="shared" si="49"/>
        <v/>
      </c>
    </row>
    <row r="208" spans="2:29" x14ac:dyDescent="0.15">
      <c r="B208" s="73" t="str">
        <f>IFERROR(IF(AND(K208&lt;&gt;"",K208&gt;=$C$3),MAX($B$5:B207)+1,""),"")</f>
        <v/>
      </c>
      <c r="C208" s="73" t="str">
        <f>IFERROR(IF(AND(O208&lt;&gt;"",O208&gt;=$C$3),MAX($C$5:C207)+1,""),"")</f>
        <v/>
      </c>
      <c r="F208" s="40" t="s">
        <v>12934</v>
      </c>
      <c r="G208" s="40" t="s">
        <v>7122</v>
      </c>
      <c r="H208" s="56">
        <v>9.5341000000000002E-3</v>
      </c>
      <c r="I208" s="167" t="s">
        <v>13659</v>
      </c>
      <c r="J208" s="56">
        <v>7.47</v>
      </c>
      <c r="K208" s="71">
        <f t="shared" si="48"/>
        <v>1.2763186077643909E-3</v>
      </c>
      <c r="L208" s="97">
        <v>7.46069738480697</v>
      </c>
      <c r="M208" s="56">
        <v>8.75</v>
      </c>
      <c r="N208" s="56">
        <v>8.7609102244389074</v>
      </c>
      <c r="O208" s="71">
        <f t="shared" si="49"/>
        <v>1.0882545027575158E-3</v>
      </c>
    </row>
    <row r="209" spans="2:15" x14ac:dyDescent="0.15">
      <c r="B209" s="73" t="str">
        <f>IFERROR(IF(AND(K209&lt;&gt;"",K209&gt;=$C$3),MAX($B$5:B208)+1,""),"")</f>
        <v/>
      </c>
      <c r="C209" s="73" t="str">
        <f>IFERROR(IF(AND(O209&lt;&gt;"",O209&gt;=$C$3),MAX($C$5:C208)+1,""),"")</f>
        <v/>
      </c>
      <c r="F209" s="40" t="s">
        <v>12935</v>
      </c>
      <c r="G209" s="40" t="s">
        <v>7124</v>
      </c>
      <c r="H209" s="56" t="s">
        <v>5898</v>
      </c>
      <c r="I209" s="167" t="s">
        <v>5915</v>
      </c>
      <c r="J209" s="56">
        <v>14.85</v>
      </c>
      <c r="K209" s="71" t="str">
        <f t="shared" si="48"/>
        <v/>
      </c>
      <c r="L209" s="97">
        <v>14.85</v>
      </c>
      <c r="M209" s="56">
        <v>12.81</v>
      </c>
      <c r="N209" s="56">
        <v>12.81</v>
      </c>
      <c r="O209" s="71" t="str">
        <f t="shared" si="49"/>
        <v/>
      </c>
    </row>
    <row r="210" spans="2:15" x14ac:dyDescent="0.15">
      <c r="B210" s="73" t="str">
        <f>IFERROR(IF(AND(K210&lt;&gt;"",K210&gt;=$C$3),MAX($B$5:B209)+1,""),"")</f>
        <v/>
      </c>
      <c r="C210" s="73" t="str">
        <f>IFERROR(IF(AND(O210&lt;&gt;"",O210&gt;=$C$3),MAX($C$5:C209)+1,""),"")</f>
        <v/>
      </c>
      <c r="F210" s="40" t="s">
        <v>7125</v>
      </c>
      <c r="G210" s="40" t="s">
        <v>7126</v>
      </c>
      <c r="H210" s="56" t="s">
        <v>5898</v>
      </c>
      <c r="I210" s="167" t="s">
        <v>5907</v>
      </c>
      <c r="J210" s="56">
        <v>2.98</v>
      </c>
      <c r="K210" s="71" t="str">
        <f t="shared" si="48"/>
        <v/>
      </c>
      <c r="L210" s="97">
        <v>2.98</v>
      </c>
      <c r="M210" s="56">
        <v>2.39</v>
      </c>
      <c r="N210" s="56">
        <v>2.39</v>
      </c>
      <c r="O210" s="71" t="str">
        <f t="shared" si="49"/>
        <v/>
      </c>
    </row>
    <row r="211" spans="2:15" x14ac:dyDescent="0.15">
      <c r="B211" s="73" t="str">
        <f>IFERROR(IF(AND(K211&lt;&gt;"",K211&gt;=$C$3),MAX($B$5:B210)+1,""),"")</f>
        <v/>
      </c>
      <c r="C211" s="73" t="str">
        <f>IFERROR(IF(AND(O211&lt;&gt;"",O211&gt;=$C$3),MAX($C$5:C210)+1,""),"")</f>
        <v/>
      </c>
      <c r="F211" s="40" t="s">
        <v>7127</v>
      </c>
      <c r="G211" s="40" t="s">
        <v>7128</v>
      </c>
      <c r="H211" s="56" t="s">
        <v>5898</v>
      </c>
      <c r="I211" s="167" t="s">
        <v>5900</v>
      </c>
      <c r="J211" s="56">
        <v>2.75</v>
      </c>
      <c r="K211" s="71" t="str">
        <f t="shared" si="48"/>
        <v/>
      </c>
      <c r="L211" s="97">
        <v>2.75</v>
      </c>
      <c r="M211" s="56">
        <v>2.61</v>
      </c>
      <c r="N211" s="56">
        <v>2.61</v>
      </c>
      <c r="O211" s="71" t="str">
        <f t="shared" si="49"/>
        <v/>
      </c>
    </row>
    <row r="212" spans="2:15" x14ac:dyDescent="0.15">
      <c r="B212" s="73" t="str">
        <f>IFERROR(IF(AND(K212&lt;&gt;"",K212&gt;=$C$3),MAX($B$5:B211)+1,""),"")</f>
        <v/>
      </c>
      <c r="C212" s="73" t="str">
        <f>IFERROR(IF(AND(O212&lt;&gt;"",O212&gt;=$C$3),MAX($C$5:C211)+1,""),"")</f>
        <v/>
      </c>
      <c r="F212" s="40" t="s">
        <v>7129</v>
      </c>
      <c r="G212" s="40" t="s">
        <v>7130</v>
      </c>
      <c r="H212" s="56">
        <v>0.1</v>
      </c>
      <c r="I212" s="167" t="s">
        <v>5913</v>
      </c>
      <c r="J212" s="56">
        <v>8.66</v>
      </c>
      <c r="K212" s="71">
        <f t="shared" si="48"/>
        <v>1.1547344110854504E-2</v>
      </c>
      <c r="L212" s="97">
        <v>5.77677804295943</v>
      </c>
      <c r="M212" s="56">
        <v>5.08</v>
      </c>
      <c r="N212" s="56">
        <v>7.6154561717352385</v>
      </c>
      <c r="O212" s="71">
        <f t="shared" si="49"/>
        <v>1.3131189746866374E-2</v>
      </c>
    </row>
    <row r="213" spans="2:15" x14ac:dyDescent="0.15">
      <c r="B213" s="73" t="str">
        <f>IFERROR(IF(AND(K213&lt;&gt;"",K213&gt;=$C$3),MAX($B$5:B212)+1,""),"")</f>
        <v/>
      </c>
      <c r="C213" s="73" t="str">
        <f>IFERROR(IF(AND(O213&lt;&gt;"",O213&gt;=$C$3),MAX($C$5:C212)+1,""),"")</f>
        <v/>
      </c>
      <c r="F213" s="40" t="s">
        <v>7131</v>
      </c>
      <c r="G213" s="40" t="s">
        <v>7132</v>
      </c>
      <c r="H213" s="56" t="s">
        <v>5898</v>
      </c>
      <c r="I213" s="167" t="s">
        <v>5905</v>
      </c>
      <c r="J213" s="56">
        <v>9.9</v>
      </c>
      <c r="K213" s="71" t="str">
        <f t="shared" si="48"/>
        <v/>
      </c>
      <c r="L213" s="97">
        <v>9.9</v>
      </c>
      <c r="M213" s="56">
        <v>8.14</v>
      </c>
      <c r="N213" s="56">
        <v>8.14</v>
      </c>
      <c r="O213" s="71" t="str">
        <f t="shared" si="49"/>
        <v/>
      </c>
    </row>
    <row r="214" spans="2:15" x14ac:dyDescent="0.15">
      <c r="B214" s="73" t="str">
        <f>IFERROR(IF(AND(K214&lt;&gt;"",K214&gt;=$C$3),MAX($B$5:B213)+1,""),"")</f>
        <v/>
      </c>
      <c r="C214" s="73" t="str">
        <f>IFERROR(IF(AND(O214&lt;&gt;"",O214&gt;=$C$3),MAX($C$5:C213)+1,""),"")</f>
        <v/>
      </c>
      <c r="F214" s="40" t="s">
        <v>7133</v>
      </c>
      <c r="G214" s="40" t="s">
        <v>7134</v>
      </c>
      <c r="H214" s="56" t="s">
        <v>5898</v>
      </c>
      <c r="I214" s="167" t="s">
        <v>5916</v>
      </c>
      <c r="J214" s="56">
        <v>10.32</v>
      </c>
      <c r="K214" s="71" t="str">
        <f t="shared" si="48"/>
        <v/>
      </c>
      <c r="L214" s="97">
        <v>10.32</v>
      </c>
      <c r="M214" s="56">
        <v>10.32</v>
      </c>
      <c r="N214" s="56">
        <v>10.32</v>
      </c>
      <c r="O214" s="71" t="str">
        <f t="shared" si="49"/>
        <v/>
      </c>
    </row>
    <row r="215" spans="2:15" x14ac:dyDescent="0.15">
      <c r="B215" s="73" t="str">
        <f>IFERROR(IF(AND(K215&lt;&gt;"",K215&gt;=$C$3),MAX($B$5:B214)+1,""),"")</f>
        <v/>
      </c>
      <c r="C215" s="73" t="str">
        <f>IFERROR(IF(AND(O215&lt;&gt;"",O215&gt;=$C$3),MAX($C$5:C214)+1,""),"")</f>
        <v/>
      </c>
      <c r="F215" s="40" t="s">
        <v>12936</v>
      </c>
      <c r="G215" s="40" t="s">
        <v>7136</v>
      </c>
      <c r="H215" s="56">
        <v>0.03</v>
      </c>
      <c r="I215" s="167" t="s">
        <v>5932</v>
      </c>
      <c r="J215" s="56">
        <v>11.05</v>
      </c>
      <c r="K215" s="71">
        <f t="shared" si="48"/>
        <v>2.7149321266968325E-3</v>
      </c>
      <c r="L215" s="97">
        <v>11.020689655172401</v>
      </c>
      <c r="M215" s="56">
        <v>13.35</v>
      </c>
      <c r="N215" s="56">
        <v>13.385505319148953</v>
      </c>
      <c r="O215" s="71">
        <f t="shared" si="49"/>
        <v>2.2412302923732574E-3</v>
      </c>
    </row>
    <row r="216" spans="2:15" x14ac:dyDescent="0.15">
      <c r="B216" s="73" t="str">
        <f>IFERROR(IF(AND(K216&lt;&gt;"",K216&gt;=$C$3),MAX($B$5:B215)+1,""),"")</f>
        <v/>
      </c>
      <c r="C216" s="73" t="str">
        <f>IFERROR(IF(AND(O216&lt;&gt;"",O216&gt;=$C$3),MAX($C$5:C215)+1,""),"")</f>
        <v/>
      </c>
      <c r="F216" s="40" t="s">
        <v>7137</v>
      </c>
      <c r="G216" s="40" t="s">
        <v>12937</v>
      </c>
      <c r="H216" s="56">
        <v>0.03</v>
      </c>
      <c r="I216" s="167" t="s">
        <v>5932</v>
      </c>
      <c r="J216" s="56">
        <v>8.8699999999999992</v>
      </c>
      <c r="K216" s="71">
        <f t="shared" si="48"/>
        <v>3.3821871476888391E-3</v>
      </c>
      <c r="L216" s="97">
        <v>8.84</v>
      </c>
      <c r="M216" s="56">
        <v>8.9</v>
      </c>
      <c r="N216" s="56">
        <v>8.9302036199095021</v>
      </c>
      <c r="O216" s="71">
        <f t="shared" si="49"/>
        <v>3.3593858860190263E-3</v>
      </c>
    </row>
    <row r="217" spans="2:15" x14ac:dyDescent="0.15">
      <c r="B217" s="73" t="str">
        <f>IFERROR(IF(AND(K217&lt;&gt;"",K217&gt;=$C$3),MAX($B$5:B216)+1,""),"")</f>
        <v/>
      </c>
      <c r="C217" s="73" t="str">
        <f>IFERROR(IF(AND(O217&lt;&gt;"",O217&gt;=$C$3),MAX($C$5:C216)+1,""),"")</f>
        <v/>
      </c>
      <c r="F217" s="40" t="s">
        <v>7139</v>
      </c>
      <c r="G217" s="40" t="s">
        <v>7140</v>
      </c>
      <c r="H217" s="56">
        <v>0.13</v>
      </c>
      <c r="I217" s="167" t="s">
        <v>5907</v>
      </c>
      <c r="J217" s="56">
        <v>8.02</v>
      </c>
      <c r="K217" s="71">
        <f t="shared" si="48"/>
        <v>1.6209476309226933E-2</v>
      </c>
      <c r="L217" s="97">
        <v>7.8605810397553499</v>
      </c>
      <c r="M217" s="56">
        <v>6.58</v>
      </c>
      <c r="N217" s="56">
        <v>6.7134477379095179</v>
      </c>
      <c r="O217" s="71">
        <f t="shared" si="49"/>
        <v>1.936411886636364E-2</v>
      </c>
    </row>
    <row r="218" spans="2:15" x14ac:dyDescent="0.15">
      <c r="B218" s="73" t="str">
        <f>IFERROR(IF(AND(K218&lt;&gt;"",K218&gt;=$C$3),MAX($B$5:B217)+1,""),"")</f>
        <v/>
      </c>
      <c r="C218" s="73" t="str">
        <f>IFERROR(IF(AND(O218&lt;&gt;"",O218&gt;=$C$3),MAX($C$5:C217)+1,""),"")</f>
        <v/>
      </c>
      <c r="F218" s="40" t="s">
        <v>7141</v>
      </c>
      <c r="G218" s="40" t="s">
        <v>7142</v>
      </c>
      <c r="H218" s="56" t="s">
        <v>5898</v>
      </c>
      <c r="I218" s="167" t="s">
        <v>5900</v>
      </c>
      <c r="J218" s="56">
        <v>27.5</v>
      </c>
      <c r="K218" s="71" t="str">
        <f t="shared" si="48"/>
        <v/>
      </c>
      <c r="L218" s="97">
        <v>27.5</v>
      </c>
      <c r="M218" s="56">
        <v>18.510000000000002</v>
      </c>
      <c r="N218" s="56">
        <v>18.510000000000002</v>
      </c>
      <c r="O218" s="71" t="str">
        <f t="shared" si="49"/>
        <v/>
      </c>
    </row>
    <row r="219" spans="2:15" x14ac:dyDescent="0.15">
      <c r="B219" s="73" t="str">
        <f>IFERROR(IF(AND(K219&lt;&gt;"",K219&gt;=$C$3),MAX($B$5:B218)+1,""),"")</f>
        <v/>
      </c>
      <c r="C219" s="73" t="str">
        <f>IFERROR(IF(AND(O219&lt;&gt;"",O219&gt;=$C$3),MAX($C$5:C218)+1,""),"")</f>
        <v/>
      </c>
      <c r="F219" s="40" t="s">
        <v>7143</v>
      </c>
      <c r="G219" s="40" t="s">
        <v>7144</v>
      </c>
      <c r="H219" s="56">
        <v>0.11</v>
      </c>
      <c r="I219" s="167" t="s">
        <v>5951</v>
      </c>
      <c r="J219" s="56">
        <v>13.83</v>
      </c>
      <c r="K219" s="71">
        <f t="shared" si="48"/>
        <v>7.9537237888647871E-3</v>
      </c>
      <c r="L219" s="97">
        <v>13.726580557443899</v>
      </c>
      <c r="M219" s="56">
        <v>14.12</v>
      </c>
      <c r="N219" s="56">
        <v>14.226383561643852</v>
      </c>
      <c r="O219" s="71">
        <f t="shared" si="49"/>
        <v>7.7321126288605107E-3</v>
      </c>
    </row>
    <row r="220" spans="2:15" x14ac:dyDescent="0.15">
      <c r="B220" s="73" t="str">
        <f>IFERROR(IF(AND(K220&lt;&gt;"",K220&gt;=$C$3),MAX($B$5:B219)+1,""),"")</f>
        <v/>
      </c>
      <c r="C220" s="73" t="str">
        <f>IFERROR(IF(AND(O220&lt;&gt;"",O220&gt;=$C$3),MAX($C$5:C219)+1,""),"")</f>
        <v/>
      </c>
      <c r="F220" s="40" t="s">
        <v>7145</v>
      </c>
      <c r="G220" s="40" t="s">
        <v>7146</v>
      </c>
      <c r="H220" s="56" t="s">
        <v>5898</v>
      </c>
      <c r="I220" s="167" t="s">
        <v>5952</v>
      </c>
      <c r="J220" s="56">
        <v>7.84</v>
      </c>
      <c r="K220" s="71" t="str">
        <f t="shared" si="48"/>
        <v/>
      </c>
      <c r="L220" s="97">
        <v>7.84</v>
      </c>
      <c r="M220" s="56">
        <v>7.93</v>
      </c>
      <c r="N220" s="56">
        <v>7.93</v>
      </c>
      <c r="O220" s="71" t="str">
        <f t="shared" si="49"/>
        <v/>
      </c>
    </row>
    <row r="221" spans="2:15" x14ac:dyDescent="0.15">
      <c r="B221" s="73">
        <f>IFERROR(IF(AND(K221&lt;&gt;"",K221&gt;=$C$3),MAX($B$5:B220)+1,""),"")</f>
        <v>18</v>
      </c>
      <c r="C221" s="73">
        <f>IFERROR(IF(AND(O221&lt;&gt;"",O221&gt;=$C$3),MAX($C$5:C220)+1,""),"")</f>
        <v>15</v>
      </c>
      <c r="F221" s="40" t="s">
        <v>12938</v>
      </c>
      <c r="G221" s="40" t="s">
        <v>7148</v>
      </c>
      <c r="H221" s="56">
        <v>1.5</v>
      </c>
      <c r="I221" s="167" t="s">
        <v>5907</v>
      </c>
      <c r="J221" s="56">
        <v>19.22</v>
      </c>
      <c r="K221" s="71">
        <f t="shared" si="48"/>
        <v>7.8043704474505732E-2</v>
      </c>
      <c r="L221" s="97">
        <v>17.72</v>
      </c>
      <c r="M221" s="56">
        <v>17.72</v>
      </c>
      <c r="N221" s="56">
        <v>19.22</v>
      </c>
      <c r="O221" s="71">
        <f t="shared" si="49"/>
        <v>7.8043704474505732E-2</v>
      </c>
    </row>
    <row r="222" spans="2:15" x14ac:dyDescent="0.15">
      <c r="B222" s="73" t="str">
        <f>IFERROR(IF(AND(K222&lt;&gt;"",K222&gt;=$C$3),MAX($B$5:B221)+1,""),"")</f>
        <v/>
      </c>
      <c r="C222" s="73" t="str">
        <f>IFERROR(IF(AND(O222&lt;&gt;"",O222&gt;=$C$3),MAX($C$5:C221)+1,""),"")</f>
        <v/>
      </c>
      <c r="F222" s="40" t="s">
        <v>7149</v>
      </c>
      <c r="G222" s="40" t="s">
        <v>7150</v>
      </c>
      <c r="H222" s="56">
        <v>0.01</v>
      </c>
      <c r="I222" s="167" t="s">
        <v>5909</v>
      </c>
      <c r="J222" s="56">
        <v>5.18</v>
      </c>
      <c r="K222" s="71">
        <f t="shared" si="48"/>
        <v>1.9305019305019305E-3</v>
      </c>
      <c r="L222" s="97">
        <v>5.17076648841355</v>
      </c>
      <c r="M222" s="56">
        <v>4.8600000000000003</v>
      </c>
      <c r="N222" s="56">
        <v>4.8686785714285694</v>
      </c>
      <c r="O222" s="71">
        <f t="shared" si="49"/>
        <v>2.0539454090652358E-3</v>
      </c>
    </row>
    <row r="223" spans="2:15" x14ac:dyDescent="0.15">
      <c r="B223" s="73" t="str">
        <f>IFERROR(IF(AND(K223&lt;&gt;"",K223&gt;=$C$3),MAX($B$5:B222)+1,""),"")</f>
        <v/>
      </c>
      <c r="C223" s="73" t="str">
        <f>IFERROR(IF(AND(O223&lt;&gt;"",O223&gt;=$C$3),MAX($C$5:C222)+1,""),"")</f>
        <v/>
      </c>
      <c r="F223" s="40" t="s">
        <v>7151</v>
      </c>
      <c r="G223" s="40" t="s">
        <v>7152</v>
      </c>
      <c r="H223" s="56" t="s">
        <v>5898</v>
      </c>
      <c r="I223" s="167" t="s">
        <v>5905</v>
      </c>
      <c r="J223" s="56">
        <v>8.77</v>
      </c>
      <c r="K223" s="71" t="str">
        <f t="shared" si="48"/>
        <v/>
      </c>
      <c r="L223" s="97">
        <v>8.77</v>
      </c>
      <c r="M223" s="56">
        <v>8</v>
      </c>
      <c r="N223" s="56">
        <v>8</v>
      </c>
      <c r="O223" s="71" t="str">
        <f t="shared" si="49"/>
        <v/>
      </c>
    </row>
    <row r="224" spans="2:15" x14ac:dyDescent="0.15">
      <c r="B224" s="73" t="str">
        <f>IFERROR(IF(AND(K224&lt;&gt;"",K224&gt;=$C$3),MAX($B$5:B223)+1,""),"")</f>
        <v/>
      </c>
      <c r="C224" s="73" t="str">
        <f>IFERROR(IF(AND(O224&lt;&gt;"",O224&gt;=$C$3),MAX($C$5:C223)+1,""),"")</f>
        <v/>
      </c>
      <c r="F224" s="40" t="s">
        <v>7153</v>
      </c>
      <c r="G224" s="40" t="s">
        <v>7154</v>
      </c>
      <c r="H224" s="56">
        <v>0.05</v>
      </c>
      <c r="I224" s="167" t="s">
        <v>5932</v>
      </c>
      <c r="J224" s="56">
        <v>3.98</v>
      </c>
      <c r="K224" s="71">
        <f t="shared" si="48"/>
        <v>1.2562814070351759E-2</v>
      </c>
      <c r="L224" s="97">
        <v>3.9288431876606702</v>
      </c>
      <c r="M224" s="56">
        <v>4.0999999999999996</v>
      </c>
      <c r="N224" s="56">
        <v>4.1533854166666639</v>
      </c>
      <c r="O224" s="71">
        <f t="shared" si="49"/>
        <v>1.2038372311743692E-2</v>
      </c>
    </row>
    <row r="225" spans="2:15" x14ac:dyDescent="0.15">
      <c r="B225" s="73" t="str">
        <f>IFERROR(IF(AND(K225&lt;&gt;"",K225&gt;=$C$3),MAX($B$5:B224)+1,""),"")</f>
        <v/>
      </c>
      <c r="C225" s="73" t="str">
        <f>IFERROR(IF(AND(O225&lt;&gt;"",O225&gt;=$C$3),MAX($C$5:C224)+1,""),"")</f>
        <v/>
      </c>
      <c r="F225" s="40" t="s">
        <v>7155</v>
      </c>
      <c r="G225" s="40" t="s">
        <v>7156</v>
      </c>
      <c r="H225" s="56" t="s">
        <v>5898</v>
      </c>
      <c r="I225" s="167" t="s">
        <v>5901</v>
      </c>
      <c r="J225" s="56">
        <v>16.62</v>
      </c>
      <c r="K225" s="71" t="str">
        <f t="shared" si="48"/>
        <v/>
      </c>
      <c r="L225" s="97">
        <v>16.62</v>
      </c>
      <c r="M225" s="56">
        <v>18.59</v>
      </c>
      <c r="N225" s="56">
        <v>18.59</v>
      </c>
      <c r="O225" s="71" t="str">
        <f t="shared" si="49"/>
        <v/>
      </c>
    </row>
    <row r="226" spans="2:15" x14ac:dyDescent="0.15">
      <c r="B226" s="73" t="str">
        <f>IFERROR(IF(AND(K226&lt;&gt;"",K226&gt;=$C$3),MAX($B$5:B225)+1,""),"")</f>
        <v/>
      </c>
      <c r="C226" s="73" t="str">
        <f>IFERROR(IF(AND(O226&lt;&gt;"",O226&gt;=$C$3),MAX($C$5:C225)+1,""),"")</f>
        <v/>
      </c>
      <c r="F226" s="40" t="s">
        <v>7157</v>
      </c>
      <c r="G226" s="40" t="s">
        <v>12939</v>
      </c>
      <c r="H226" s="56" t="s">
        <v>5898</v>
      </c>
      <c r="I226" s="167" t="s">
        <v>5945</v>
      </c>
      <c r="J226" s="56">
        <v>4.1900000000000004</v>
      </c>
      <c r="K226" s="71" t="str">
        <f t="shared" si="48"/>
        <v/>
      </c>
      <c r="L226" s="97">
        <v>4.1900000000000004</v>
      </c>
      <c r="M226" s="56">
        <v>5.14</v>
      </c>
      <c r="N226" s="56">
        <v>5.14</v>
      </c>
      <c r="O226" s="71" t="str">
        <f t="shared" si="49"/>
        <v/>
      </c>
    </row>
    <row r="227" spans="2:15" x14ac:dyDescent="0.15">
      <c r="B227" s="73" t="str">
        <f>IFERROR(IF(AND(K227&lt;&gt;"",K227&gt;=$C$3),MAX($B$5:B226)+1,""),"")</f>
        <v/>
      </c>
      <c r="C227" s="73" t="str">
        <f>IFERROR(IF(AND(O227&lt;&gt;"",O227&gt;=$C$3),MAX($C$5:C226)+1,""),"")</f>
        <v/>
      </c>
      <c r="F227" s="40" t="s">
        <v>7159</v>
      </c>
      <c r="G227" s="40" t="s">
        <v>12940</v>
      </c>
      <c r="H227" s="56">
        <v>0.8</v>
      </c>
      <c r="I227" s="167" t="s">
        <v>5971</v>
      </c>
      <c r="J227" s="56">
        <v>90.1</v>
      </c>
      <c r="K227" s="71">
        <f t="shared" si="48"/>
        <v>8.8790233074361839E-3</v>
      </c>
      <c r="L227" s="97">
        <v>78.062994579324098</v>
      </c>
      <c r="M227" s="56">
        <v>103.5</v>
      </c>
      <c r="N227" s="56">
        <v>119.45929118212341</v>
      </c>
      <c r="O227" s="71">
        <f t="shared" si="49"/>
        <v>6.6968420127351026E-3</v>
      </c>
    </row>
    <row r="228" spans="2:15" x14ac:dyDescent="0.15">
      <c r="B228" s="73" t="str">
        <f>IFERROR(IF(AND(K228&lt;&gt;"",K228&gt;=$C$3),MAX($B$5:B227)+1,""),"")</f>
        <v/>
      </c>
      <c r="C228" s="73" t="str">
        <f>IFERROR(IF(AND(O228&lt;&gt;"",O228&gt;=$C$3),MAX($C$5:C227)+1,""),"")</f>
        <v/>
      </c>
      <c r="F228" s="40" t="s">
        <v>7161</v>
      </c>
      <c r="G228" s="40" t="s">
        <v>12941</v>
      </c>
      <c r="H228" s="56" t="s">
        <v>5898</v>
      </c>
      <c r="I228" s="167" t="s">
        <v>5953</v>
      </c>
      <c r="J228" s="56">
        <v>22.6</v>
      </c>
      <c r="K228" s="71" t="str">
        <f t="shared" si="48"/>
        <v/>
      </c>
      <c r="L228" s="97">
        <v>22.6</v>
      </c>
      <c r="M228" s="56">
        <v>21.9</v>
      </c>
      <c r="N228" s="56">
        <v>21.9</v>
      </c>
      <c r="O228" s="71" t="str">
        <f t="shared" si="49"/>
        <v/>
      </c>
    </row>
    <row r="229" spans="2:15" x14ac:dyDescent="0.15">
      <c r="B229" s="73" t="str">
        <f>IFERROR(IF(AND(K229&lt;&gt;"",K229&gt;=$C$3),MAX($B$5:B228)+1,""),"")</f>
        <v/>
      </c>
      <c r="C229" s="73" t="str">
        <f>IFERROR(IF(AND(O229&lt;&gt;"",O229&gt;=$C$3),MAX($C$5:C228)+1,""),"")</f>
        <v/>
      </c>
      <c r="F229" s="40" t="s">
        <v>7163</v>
      </c>
      <c r="G229" s="40" t="s">
        <v>7164</v>
      </c>
      <c r="H229" s="56" t="s">
        <v>5898</v>
      </c>
      <c r="I229" s="167" t="s">
        <v>5905</v>
      </c>
      <c r="J229" s="56">
        <v>13.48</v>
      </c>
      <c r="K229" s="71" t="str">
        <f t="shared" si="48"/>
        <v/>
      </c>
      <c r="L229" s="97">
        <v>13.48</v>
      </c>
      <c r="M229" s="56">
        <v>12.45</v>
      </c>
      <c r="N229" s="56">
        <v>12.45</v>
      </c>
      <c r="O229" s="71" t="str">
        <f t="shared" si="49"/>
        <v/>
      </c>
    </row>
    <row r="230" spans="2:15" x14ac:dyDescent="0.15">
      <c r="B230" s="73" t="str">
        <f>IFERROR(IF(AND(K230&lt;&gt;"",K230&gt;=$C$3),MAX($B$5:B229)+1,""),"")</f>
        <v/>
      </c>
      <c r="C230" s="73" t="str">
        <f>IFERROR(IF(AND(O230&lt;&gt;"",O230&gt;=$C$3),MAX($C$5:C229)+1,""),"")</f>
        <v/>
      </c>
      <c r="F230" s="40" t="s">
        <v>7165</v>
      </c>
      <c r="G230" s="40" t="s">
        <v>7166</v>
      </c>
      <c r="H230" s="56">
        <v>0.1</v>
      </c>
      <c r="I230" s="167" t="s">
        <v>5909</v>
      </c>
      <c r="J230" s="56">
        <v>14.33</v>
      </c>
      <c r="K230" s="71">
        <f t="shared" si="48"/>
        <v>6.9783670621074668E-3</v>
      </c>
      <c r="L230" s="97">
        <v>14.2273495702006</v>
      </c>
      <c r="M230" s="56">
        <v>15.58</v>
      </c>
      <c r="N230" s="56">
        <v>15.692409812409783</v>
      </c>
      <c r="O230" s="71">
        <f t="shared" si="49"/>
        <v>6.3725075495363733E-3</v>
      </c>
    </row>
    <row r="231" spans="2:15" x14ac:dyDescent="0.15">
      <c r="B231" s="73" t="str">
        <f>IFERROR(IF(AND(K231&lt;&gt;"",K231&gt;=$C$3),MAX($B$5:B230)+1,""),"")</f>
        <v/>
      </c>
      <c r="C231" s="73" t="str">
        <f>IFERROR(IF(AND(O231&lt;&gt;"",O231&gt;=$C$3),MAX($C$5:C230)+1,""),"")</f>
        <v/>
      </c>
      <c r="F231" s="40" t="s">
        <v>7167</v>
      </c>
      <c r="G231" s="40" t="s">
        <v>12942</v>
      </c>
      <c r="H231" s="56">
        <v>0.05</v>
      </c>
      <c r="I231" s="167" t="s">
        <v>5932</v>
      </c>
      <c r="J231" s="56">
        <v>19.559999999999999</v>
      </c>
      <c r="K231" s="71">
        <f t="shared" si="48"/>
        <v>2.5562372188139061E-3</v>
      </c>
      <c r="L231" s="97">
        <v>19.505179372197301</v>
      </c>
      <c r="M231" s="56">
        <v>18.52</v>
      </c>
      <c r="N231" s="56">
        <v>18.572051714446324</v>
      </c>
      <c r="O231" s="71">
        <f t="shared" si="49"/>
        <v>2.6922173580373652E-3</v>
      </c>
    </row>
    <row r="232" spans="2:15" x14ac:dyDescent="0.15">
      <c r="B232" s="73" t="str">
        <f>IFERROR(IF(AND(K232&lt;&gt;"",K232&gt;=$C$3),MAX($B$5:B231)+1,""),"")</f>
        <v/>
      </c>
      <c r="C232" s="73" t="str">
        <f>IFERROR(IF(AND(O232&lt;&gt;"",O232&gt;=$C$3),MAX($C$5:C231)+1,""),"")</f>
        <v/>
      </c>
      <c r="F232" s="40" t="s">
        <v>7169</v>
      </c>
      <c r="G232" s="40" t="s">
        <v>7170</v>
      </c>
      <c r="H232" s="56">
        <v>2.5000000000000001E-2</v>
      </c>
      <c r="I232" s="167" t="s">
        <v>13751</v>
      </c>
      <c r="J232" s="56">
        <v>5.2</v>
      </c>
      <c r="K232" s="71">
        <f t="shared" si="48"/>
        <v>4.807692307692308E-3</v>
      </c>
      <c r="L232" s="97">
        <v>5.1740648379052399</v>
      </c>
      <c r="M232" s="56">
        <v>3.97</v>
      </c>
      <c r="N232" s="56">
        <v>3.9898997493734316</v>
      </c>
      <c r="O232" s="71">
        <f t="shared" si="49"/>
        <v>6.2658215921154326E-3</v>
      </c>
    </row>
    <row r="233" spans="2:15" x14ac:dyDescent="0.15">
      <c r="B233" s="73" t="str">
        <f>IFERROR(IF(AND(K233&lt;&gt;"",K233&gt;=$C$3),MAX($B$5:B232)+1,""),"")</f>
        <v/>
      </c>
      <c r="C233" s="73" t="str">
        <f>IFERROR(IF(AND(O233&lt;&gt;"",O233&gt;=$C$3),MAX($C$5:C232)+1,""),"")</f>
        <v/>
      </c>
      <c r="F233" s="40" t="s">
        <v>7171</v>
      </c>
      <c r="G233" s="40" t="s">
        <v>7172</v>
      </c>
      <c r="H233" s="56">
        <v>0.02</v>
      </c>
      <c r="I233" s="167" t="s">
        <v>5901</v>
      </c>
      <c r="J233" s="56">
        <v>25.7</v>
      </c>
      <c r="K233" s="71">
        <f t="shared" si="48"/>
        <v>7.7821011673151756E-4</v>
      </c>
      <c r="L233" s="97">
        <v>25.675276575276602</v>
      </c>
      <c r="M233" s="56">
        <v>21.28</v>
      </c>
      <c r="N233" s="56">
        <v>21.30049109292246</v>
      </c>
      <c r="O233" s="71">
        <f t="shared" si="49"/>
        <v>9.3894548781766935E-4</v>
      </c>
    </row>
    <row r="234" spans="2:15" x14ac:dyDescent="0.15">
      <c r="B234" s="73" t="str">
        <f>IFERROR(IF(AND(K234&lt;&gt;"",K234&gt;=$C$3),MAX($B$5:B233)+1,""),"")</f>
        <v/>
      </c>
      <c r="C234" s="73" t="str">
        <f>IFERROR(IF(AND(O234&lt;&gt;"",O234&gt;=$C$3),MAX($C$5:C233)+1,""),"")</f>
        <v/>
      </c>
      <c r="F234" s="40" t="s">
        <v>7173</v>
      </c>
      <c r="G234" s="40" t="s">
        <v>7174</v>
      </c>
      <c r="H234" s="56">
        <v>0.15</v>
      </c>
      <c r="I234" s="167" t="s">
        <v>5915</v>
      </c>
      <c r="J234" s="56">
        <v>15.29</v>
      </c>
      <c r="K234" s="71">
        <f t="shared" si="48"/>
        <v>9.8103335513407466E-3</v>
      </c>
      <c r="L234" s="97">
        <v>15.152746858168801</v>
      </c>
      <c r="M234" s="56">
        <v>16.29</v>
      </c>
      <c r="N234" s="56">
        <v>16.437554347826044</v>
      </c>
      <c r="O234" s="71">
        <f t="shared" si="49"/>
        <v>9.1254451134233552E-3</v>
      </c>
    </row>
    <row r="235" spans="2:15" x14ac:dyDescent="0.15">
      <c r="B235" s="73" t="str">
        <f>IFERROR(IF(AND(K235&lt;&gt;"",K235&gt;=$C$3),MAX($B$5:B234)+1,""),"")</f>
        <v/>
      </c>
      <c r="C235" s="73" t="str">
        <f>IFERROR(IF(AND(O235&lt;&gt;"",O235&gt;=$C$3),MAX($C$5:C234)+1,""),"")</f>
        <v/>
      </c>
      <c r="F235" s="40" t="s">
        <v>12943</v>
      </c>
      <c r="G235" s="40" t="s">
        <v>7176</v>
      </c>
      <c r="H235" s="56" t="s">
        <v>5898</v>
      </c>
      <c r="I235" s="167" t="s">
        <v>5907</v>
      </c>
      <c r="J235" s="56">
        <v>12.45</v>
      </c>
      <c r="K235" s="71" t="str">
        <f t="shared" si="48"/>
        <v/>
      </c>
      <c r="L235" s="97">
        <v>12.45</v>
      </c>
      <c r="M235" s="56">
        <v>8.6</v>
      </c>
      <c r="N235" s="56">
        <v>8.6</v>
      </c>
      <c r="O235" s="71" t="str">
        <f t="shared" si="49"/>
        <v/>
      </c>
    </row>
    <row r="236" spans="2:15" x14ac:dyDescent="0.15">
      <c r="B236" s="73" t="str">
        <f>IFERROR(IF(AND(K236&lt;&gt;"",K236&gt;=$C$3),MAX($B$5:B235)+1,""),"")</f>
        <v/>
      </c>
      <c r="C236" s="73" t="str">
        <f>IFERROR(IF(AND(O236&lt;&gt;"",O236&gt;=$C$3),MAX($C$5:C235)+1,""),"")</f>
        <v/>
      </c>
      <c r="F236" s="40" t="s">
        <v>7177</v>
      </c>
      <c r="G236" s="40" t="s">
        <v>7178</v>
      </c>
      <c r="H236" s="56">
        <v>5.2999999999999999E-2</v>
      </c>
      <c r="I236" s="167" t="s">
        <v>5909</v>
      </c>
      <c r="J236" s="56">
        <v>6.22</v>
      </c>
      <c r="K236" s="71">
        <f t="shared" si="48"/>
        <v>8.5209003215434079E-3</v>
      </c>
      <c r="L236" s="97">
        <v>6.1676430976430998</v>
      </c>
      <c r="M236" s="56">
        <v>6.16</v>
      </c>
      <c r="N236" s="56">
        <v>6.2122920203735115</v>
      </c>
      <c r="O236" s="71">
        <f t="shared" si="49"/>
        <v>8.5314727360181943E-3</v>
      </c>
    </row>
    <row r="237" spans="2:15" x14ac:dyDescent="0.15">
      <c r="B237" s="73" t="str">
        <f>IFERROR(IF(AND(K237&lt;&gt;"",K237&gt;=$C$3),MAX($B$5:B236)+1,""),"")</f>
        <v/>
      </c>
      <c r="C237" s="73" t="str">
        <f>IFERROR(IF(AND(O237&lt;&gt;"",O237&gt;=$C$3),MAX($C$5:C236)+1,""),"")</f>
        <v/>
      </c>
      <c r="F237" s="40" t="s">
        <v>7179</v>
      </c>
      <c r="G237" s="40" t="s">
        <v>7180</v>
      </c>
      <c r="H237" s="56">
        <v>0.03</v>
      </c>
      <c r="I237" s="167" t="s">
        <v>5953</v>
      </c>
      <c r="J237" s="56">
        <v>6.49</v>
      </c>
      <c r="K237" s="71">
        <f t="shared" si="48"/>
        <v>4.6224961479198762E-3</v>
      </c>
      <c r="L237" s="97">
        <v>6.4568313458262399</v>
      </c>
      <c r="M237" s="56">
        <v>6.76</v>
      </c>
      <c r="N237" s="56">
        <v>6.794726027397255</v>
      </c>
      <c r="O237" s="71">
        <f t="shared" si="49"/>
        <v>4.4151890567825603E-3</v>
      </c>
    </row>
    <row r="238" spans="2:15" x14ac:dyDescent="0.15">
      <c r="B238" s="73" t="str">
        <f>IFERROR(IF(AND(K238&lt;&gt;"",K238&gt;=$C$3),MAX($B$5:B237)+1,""),"")</f>
        <v/>
      </c>
      <c r="C238" s="73" t="str">
        <f>IFERROR(IF(AND(O238&lt;&gt;"",O238&gt;=$C$3),MAX($C$5:C237)+1,""),"")</f>
        <v/>
      </c>
      <c r="F238" s="40" t="s">
        <v>7181</v>
      </c>
      <c r="G238" s="40" t="s">
        <v>12944</v>
      </c>
      <c r="H238" s="56" t="s">
        <v>5898</v>
      </c>
      <c r="I238" s="167" t="s">
        <v>5911</v>
      </c>
      <c r="J238" s="56">
        <v>26.7</v>
      </c>
      <c r="K238" s="71" t="str">
        <f t="shared" si="48"/>
        <v/>
      </c>
      <c r="L238" s="97">
        <v>13.3546924428823</v>
      </c>
      <c r="M238" s="56">
        <v>11.48</v>
      </c>
      <c r="N238" s="56">
        <v>22.9519325368938</v>
      </c>
      <c r="O238" s="71" t="str">
        <f t="shared" si="49"/>
        <v/>
      </c>
    </row>
    <row r="239" spans="2:15" x14ac:dyDescent="0.15">
      <c r="B239" s="73" t="str">
        <f>IFERROR(IF(AND(K239&lt;&gt;"",K239&gt;=$C$3),MAX($B$5:B238)+1,""),"")</f>
        <v/>
      </c>
      <c r="C239" s="73" t="str">
        <f>IFERROR(IF(AND(O239&lt;&gt;"",O239&gt;=$C$3),MAX($C$5:C238)+1,""),"")</f>
        <v/>
      </c>
      <c r="F239" s="40" t="s">
        <v>7183</v>
      </c>
      <c r="G239" s="40" t="s">
        <v>7184</v>
      </c>
      <c r="H239" s="56" t="s">
        <v>5898</v>
      </c>
      <c r="I239" s="167" t="s">
        <v>5957</v>
      </c>
      <c r="J239" s="56">
        <v>21.08</v>
      </c>
      <c r="K239" s="71" t="str">
        <f t="shared" si="48"/>
        <v/>
      </c>
      <c r="L239" s="97">
        <v>21.08</v>
      </c>
      <c r="M239" s="56">
        <v>17.010000000000002</v>
      </c>
      <c r="N239" s="56">
        <v>17.010000000000002</v>
      </c>
      <c r="O239" s="71" t="str">
        <f t="shared" si="49"/>
        <v/>
      </c>
    </row>
    <row r="240" spans="2:15" x14ac:dyDescent="0.15">
      <c r="B240" s="73" t="str">
        <f>IFERROR(IF(AND(K240&lt;&gt;"",K240&gt;=$C$3),MAX($B$5:B239)+1,""),"")</f>
        <v/>
      </c>
      <c r="C240" s="73" t="str">
        <f>IFERROR(IF(AND(O240&lt;&gt;"",O240&gt;=$C$3),MAX($C$5:C239)+1,""),"")</f>
        <v/>
      </c>
      <c r="F240" s="40" t="s">
        <v>7185</v>
      </c>
      <c r="G240" s="40" t="s">
        <v>7186</v>
      </c>
      <c r="H240" s="56" t="s">
        <v>5898</v>
      </c>
      <c r="I240" s="167" t="s">
        <v>5921</v>
      </c>
      <c r="J240" s="56">
        <v>6.46</v>
      </c>
      <c r="K240" s="71" t="str">
        <f t="shared" si="48"/>
        <v/>
      </c>
      <c r="L240" s="97">
        <v>6.46</v>
      </c>
      <c r="M240" s="56">
        <v>5.88</v>
      </c>
      <c r="N240" s="56">
        <v>5.88</v>
      </c>
      <c r="O240" s="71" t="str">
        <f t="shared" si="49"/>
        <v/>
      </c>
    </row>
    <row r="241" spans="2:15" x14ac:dyDescent="0.15">
      <c r="B241" s="73" t="str">
        <f>IFERROR(IF(AND(K241&lt;&gt;"",K241&gt;=$C$3),MAX($B$5:B240)+1,""),"")</f>
        <v/>
      </c>
      <c r="C241" s="73" t="str">
        <f>IFERROR(IF(AND(O241&lt;&gt;"",O241&gt;=$C$3),MAX($C$5:C240)+1,""),"")</f>
        <v/>
      </c>
      <c r="F241" s="40" t="s">
        <v>7187</v>
      </c>
      <c r="G241" s="40" t="s">
        <v>7188</v>
      </c>
      <c r="H241" s="56" t="s">
        <v>5898</v>
      </c>
      <c r="I241" s="167" t="s">
        <v>5901</v>
      </c>
      <c r="J241" s="56">
        <v>8.99</v>
      </c>
      <c r="K241" s="71" t="str">
        <f t="shared" si="48"/>
        <v/>
      </c>
      <c r="L241" s="97">
        <v>8.99</v>
      </c>
      <c r="M241" s="56">
        <v>8.93</v>
      </c>
      <c r="N241" s="56">
        <v>8.93</v>
      </c>
      <c r="O241" s="71" t="str">
        <f t="shared" si="49"/>
        <v/>
      </c>
    </row>
    <row r="242" spans="2:15" x14ac:dyDescent="0.15">
      <c r="B242" s="73" t="str">
        <f>IFERROR(IF(AND(K242&lt;&gt;"",K242&gt;=$C$3),MAX($B$5:B241)+1,""),"")</f>
        <v/>
      </c>
      <c r="C242" s="73" t="str">
        <f>IFERROR(IF(AND(O242&lt;&gt;"",O242&gt;=$C$3),MAX($C$5:C241)+1,""),"")</f>
        <v/>
      </c>
      <c r="F242" s="40" t="s">
        <v>7189</v>
      </c>
      <c r="G242" s="40" t="s">
        <v>7190</v>
      </c>
      <c r="H242" s="56" t="s">
        <v>5898</v>
      </c>
      <c r="I242" s="167" t="s">
        <v>5968</v>
      </c>
      <c r="J242" s="56">
        <v>11.06</v>
      </c>
      <c r="K242" s="71" t="str">
        <f t="shared" si="48"/>
        <v/>
      </c>
      <c r="L242" s="97">
        <v>11.06</v>
      </c>
      <c r="M242" s="56">
        <v>11.75</v>
      </c>
      <c r="N242" s="56">
        <v>11.75</v>
      </c>
      <c r="O242" s="71" t="str">
        <f t="shared" si="49"/>
        <v/>
      </c>
    </row>
    <row r="243" spans="2:15" x14ac:dyDescent="0.15">
      <c r="B243" s="73" t="str">
        <f>IFERROR(IF(AND(K243&lt;&gt;"",K243&gt;=$C$3),MAX($B$5:B242)+1,""),"")</f>
        <v/>
      </c>
      <c r="C243" s="73" t="str">
        <f>IFERROR(IF(AND(O243&lt;&gt;"",O243&gt;=$C$3),MAX($C$5:C242)+1,""),"")</f>
        <v/>
      </c>
      <c r="F243" s="40" t="s">
        <v>7191</v>
      </c>
      <c r="G243" s="40" t="s">
        <v>7192</v>
      </c>
      <c r="H243" s="56" t="s">
        <v>5898</v>
      </c>
      <c r="I243" s="167" t="s">
        <v>5901</v>
      </c>
      <c r="J243" s="56">
        <v>5.6</v>
      </c>
      <c r="K243" s="71" t="str">
        <f t="shared" si="48"/>
        <v/>
      </c>
      <c r="L243" s="97">
        <v>5.6</v>
      </c>
      <c r="M243" s="56">
        <v>4.95</v>
      </c>
      <c r="N243" s="56">
        <v>4.95</v>
      </c>
      <c r="O243" s="71" t="str">
        <f t="shared" si="49"/>
        <v/>
      </c>
    </row>
    <row r="244" spans="2:15" x14ac:dyDescent="0.15">
      <c r="B244" s="73" t="str">
        <f>IFERROR(IF(AND(K244&lt;&gt;"",K244&gt;=$C$3),MAX($B$5:B243)+1,""),"")</f>
        <v/>
      </c>
      <c r="C244" s="73" t="str">
        <f>IFERROR(IF(AND(O244&lt;&gt;"",O244&gt;=$C$3),MAX($C$5:C243)+1,""),"")</f>
        <v/>
      </c>
      <c r="F244" s="40" t="s">
        <v>7193</v>
      </c>
      <c r="G244" s="40" t="s">
        <v>7194</v>
      </c>
      <c r="H244" s="56" t="s">
        <v>5898</v>
      </c>
      <c r="I244" s="167" t="s">
        <v>5907</v>
      </c>
      <c r="J244" s="56">
        <v>23.87</v>
      </c>
      <c r="K244" s="71" t="str">
        <f t="shared" si="48"/>
        <v/>
      </c>
      <c r="L244" s="97">
        <v>23.87</v>
      </c>
      <c r="M244" s="56">
        <v>22.93</v>
      </c>
      <c r="N244" s="56">
        <v>22.93</v>
      </c>
      <c r="O244" s="71" t="str">
        <f t="shared" si="49"/>
        <v/>
      </c>
    </row>
    <row r="245" spans="2:15" x14ac:dyDescent="0.15">
      <c r="B245" s="73" t="str">
        <f>IFERROR(IF(AND(K245&lt;&gt;"",K245&gt;=$C$3),MAX($B$5:B244)+1,""),"")</f>
        <v/>
      </c>
      <c r="C245" s="73" t="str">
        <f>IFERROR(IF(AND(O245&lt;&gt;"",O245&gt;=$C$3),MAX($C$5:C244)+1,""),"")</f>
        <v/>
      </c>
      <c r="F245" s="40" t="s">
        <v>7195</v>
      </c>
      <c r="G245" s="40" t="s">
        <v>7196</v>
      </c>
      <c r="H245" s="56" t="s">
        <v>5898</v>
      </c>
      <c r="I245" s="167" t="s">
        <v>5945</v>
      </c>
      <c r="J245" s="56">
        <v>5.44</v>
      </c>
      <c r="K245" s="71" t="str">
        <f t="shared" si="48"/>
        <v/>
      </c>
      <c r="L245" s="97">
        <v>5.44</v>
      </c>
      <c r="M245" s="56">
        <v>5.31</v>
      </c>
      <c r="N245" s="56">
        <v>5.31</v>
      </c>
      <c r="O245" s="71" t="str">
        <f t="shared" si="49"/>
        <v/>
      </c>
    </row>
    <row r="246" spans="2:15" x14ac:dyDescent="0.15">
      <c r="B246" s="73" t="str">
        <f>IFERROR(IF(AND(K246&lt;&gt;"",K246&gt;=$C$3),MAX($B$5:B245)+1,""),"")</f>
        <v/>
      </c>
      <c r="C246" s="73" t="str">
        <f>IFERROR(IF(AND(O246&lt;&gt;"",O246&gt;=$C$3),MAX($C$5:C245)+1,""),"")</f>
        <v/>
      </c>
      <c r="F246" s="40" t="s">
        <v>7197</v>
      </c>
      <c r="G246" s="40" t="s">
        <v>7198</v>
      </c>
      <c r="H246" s="56" t="s">
        <v>5898</v>
      </c>
      <c r="I246" s="167" t="s">
        <v>13716</v>
      </c>
      <c r="J246" s="56">
        <v>4.66</v>
      </c>
      <c r="K246" s="71" t="str">
        <f t="shared" si="48"/>
        <v/>
      </c>
      <c r="L246" s="97">
        <v>2.5920080321285099</v>
      </c>
      <c r="M246" s="56">
        <v>2.7</v>
      </c>
      <c r="N246" s="56">
        <v>4.8541516245487442</v>
      </c>
      <c r="O246" s="71" t="str">
        <f t="shared" si="49"/>
        <v/>
      </c>
    </row>
    <row r="247" spans="2:15" x14ac:dyDescent="0.15">
      <c r="B247" s="73">
        <f>IFERROR(IF(AND(K247&lt;&gt;"",K247&gt;=$C$3),MAX($B$5:B246)+1,""),"")</f>
        <v>19</v>
      </c>
      <c r="C247" s="73">
        <f>IFERROR(IF(AND(O247&lt;&gt;"",O247&gt;=$C$3),MAX($C$5:C246)+1,""),"")</f>
        <v>16</v>
      </c>
      <c r="F247" s="40" t="s">
        <v>7199</v>
      </c>
      <c r="G247" s="40" t="s">
        <v>7200</v>
      </c>
      <c r="H247" s="56">
        <v>0.3</v>
      </c>
      <c r="I247" s="167" t="s">
        <v>5932</v>
      </c>
      <c r="J247" s="56">
        <v>11.23</v>
      </c>
      <c r="K247" s="71">
        <f t="shared" si="48"/>
        <v>2.6714158504007122E-2</v>
      </c>
      <c r="L247" s="97">
        <v>10.9060576923077</v>
      </c>
      <c r="M247" s="56">
        <v>10.77</v>
      </c>
      <c r="N247" s="56">
        <v>11.089900990099004</v>
      </c>
      <c r="O247" s="71">
        <f t="shared" si="49"/>
        <v>2.7051639168630827E-2</v>
      </c>
    </row>
    <row r="248" spans="2:15" x14ac:dyDescent="0.15">
      <c r="B248" s="73" t="str">
        <f>IFERROR(IF(AND(K248&lt;&gt;"",K248&gt;=$C$3),MAX($B$5:B247)+1,""),"")</f>
        <v/>
      </c>
      <c r="C248" s="73" t="str">
        <f>IFERROR(IF(AND(O248&lt;&gt;"",O248&gt;=$C$3),MAX($C$5:C247)+1,""),"")</f>
        <v/>
      </c>
      <c r="F248" s="40" t="s">
        <v>7201</v>
      </c>
      <c r="G248" s="40" t="s">
        <v>7202</v>
      </c>
      <c r="H248" s="56">
        <v>0.2</v>
      </c>
      <c r="I248" s="167" t="s">
        <v>5901</v>
      </c>
      <c r="J248" s="56">
        <v>12.21</v>
      </c>
      <c r="K248" s="71">
        <f t="shared" si="48"/>
        <v>1.638001638001638E-2</v>
      </c>
      <c r="L248" s="97">
        <v>12.024859742228999</v>
      </c>
      <c r="M248" s="56">
        <v>12.62</v>
      </c>
      <c r="N248" s="56">
        <v>12.814303310238605</v>
      </c>
      <c r="O248" s="71">
        <f t="shared" si="49"/>
        <v>1.5607559393431898E-2</v>
      </c>
    </row>
    <row r="249" spans="2:15" x14ac:dyDescent="0.15">
      <c r="B249" s="73" t="str">
        <f>IFERROR(IF(AND(K249&lt;&gt;"",K249&gt;=$C$3),MAX($B$5:B248)+1,""),"")</f>
        <v/>
      </c>
      <c r="C249" s="73" t="str">
        <f>IFERROR(IF(AND(O249&lt;&gt;"",O249&gt;=$C$3),MAX($C$5:C248)+1,""),"")</f>
        <v/>
      </c>
      <c r="F249" s="40" t="s">
        <v>7203</v>
      </c>
      <c r="G249" s="40" t="s">
        <v>7204</v>
      </c>
      <c r="H249" s="56" t="s">
        <v>5898</v>
      </c>
      <c r="I249" s="167" t="s">
        <v>5900</v>
      </c>
      <c r="J249" s="56">
        <v>20.309999999999999</v>
      </c>
      <c r="K249" s="71" t="str">
        <f t="shared" si="48"/>
        <v/>
      </c>
      <c r="L249" s="97">
        <v>20.309999999999999</v>
      </c>
      <c r="M249" s="56">
        <v>19.3</v>
      </c>
      <c r="N249" s="56">
        <v>19.3</v>
      </c>
      <c r="O249" s="71" t="str">
        <f t="shared" si="49"/>
        <v/>
      </c>
    </row>
    <row r="250" spans="2:15" x14ac:dyDescent="0.15">
      <c r="B250" s="73" t="str">
        <f>IFERROR(IF(AND(K250&lt;&gt;"",K250&gt;=$C$3),MAX($B$5:B249)+1,""),"")</f>
        <v/>
      </c>
      <c r="C250" s="73" t="str">
        <f>IFERROR(IF(AND(O250&lt;&gt;"",O250&gt;=$C$3),MAX($C$5:C249)+1,""),"")</f>
        <v/>
      </c>
      <c r="F250" s="40" t="s">
        <v>7205</v>
      </c>
      <c r="G250" s="40" t="s">
        <v>7206</v>
      </c>
      <c r="H250" s="56" t="s">
        <v>5898</v>
      </c>
      <c r="I250" s="167" t="s">
        <v>5903</v>
      </c>
      <c r="J250" s="56">
        <v>7.77</v>
      </c>
      <c r="K250" s="71" t="str">
        <f t="shared" si="48"/>
        <v/>
      </c>
      <c r="L250" s="97">
        <v>7.77</v>
      </c>
      <c r="M250" s="56">
        <v>8.77</v>
      </c>
      <c r="N250" s="56">
        <v>8.77</v>
      </c>
      <c r="O250" s="71" t="str">
        <f t="shared" si="49"/>
        <v/>
      </c>
    </row>
    <row r="251" spans="2:15" x14ac:dyDescent="0.15">
      <c r="B251" s="73">
        <f>IFERROR(IF(AND(K251&lt;&gt;"",K251&gt;=$C$3),MAX($B$5:B250)+1,""),"")</f>
        <v>20</v>
      </c>
      <c r="C251" s="73">
        <f>IFERROR(IF(AND(O251&lt;&gt;"",O251&gt;=$C$3),MAX($C$5:C250)+1,""),"")</f>
        <v>17</v>
      </c>
      <c r="F251" s="40" t="s">
        <v>7207</v>
      </c>
      <c r="G251" s="40" t="s">
        <v>12945</v>
      </c>
      <c r="H251" s="56">
        <v>0.2</v>
      </c>
      <c r="I251" s="167" t="s">
        <v>5900</v>
      </c>
      <c r="J251" s="56">
        <v>7.1</v>
      </c>
      <c r="K251" s="71">
        <f t="shared" si="48"/>
        <v>2.8169014084507046E-2</v>
      </c>
      <c r="L251" s="97">
        <v>6.9002812939521796</v>
      </c>
      <c r="M251" s="56">
        <v>7.56</v>
      </c>
      <c r="N251" s="56">
        <v>7.7788133140376265</v>
      </c>
      <c r="O251" s="71">
        <f t="shared" si="49"/>
        <v>2.5710862560370296E-2</v>
      </c>
    </row>
    <row r="252" spans="2:15" x14ac:dyDescent="0.15">
      <c r="B252" s="73" t="str">
        <f>IFERROR(IF(AND(K252&lt;&gt;"",K252&gt;=$C$3),MAX($B$5:B251)+1,""),"")</f>
        <v/>
      </c>
      <c r="C252" s="73" t="str">
        <f>IFERROR(IF(AND(O252&lt;&gt;"",O252&gt;=$C$3),MAX($C$5:C251)+1,""),"")</f>
        <v/>
      </c>
      <c r="F252" s="40" t="s">
        <v>7209</v>
      </c>
      <c r="G252" s="40" t="s">
        <v>7210</v>
      </c>
      <c r="H252" s="56" t="s">
        <v>5898</v>
      </c>
      <c r="I252" s="167" t="s">
        <v>5900</v>
      </c>
      <c r="J252" s="56">
        <v>11.36</v>
      </c>
      <c r="K252" s="71" t="str">
        <f t="shared" si="48"/>
        <v/>
      </c>
      <c r="L252" s="97">
        <v>11.36</v>
      </c>
      <c r="M252" s="56">
        <v>7.51</v>
      </c>
      <c r="N252" s="56">
        <v>7.51</v>
      </c>
      <c r="O252" s="71" t="str">
        <f t="shared" si="49"/>
        <v/>
      </c>
    </row>
    <row r="253" spans="2:15" x14ac:dyDescent="0.15">
      <c r="B253" s="73" t="str">
        <f>IFERROR(IF(AND(K253&lt;&gt;"",K253&gt;=$C$3),MAX($B$5:B252)+1,""),"")</f>
        <v/>
      </c>
      <c r="C253" s="73" t="str">
        <f>IFERROR(IF(AND(O253&lt;&gt;"",O253&gt;=$C$3),MAX($C$5:C252)+1,""),"")</f>
        <v/>
      </c>
      <c r="F253" s="40" t="s">
        <v>7211</v>
      </c>
      <c r="G253" s="40" t="s">
        <v>7212</v>
      </c>
      <c r="H253" s="56" t="s">
        <v>5898</v>
      </c>
      <c r="I253" s="167" t="s">
        <v>5953</v>
      </c>
      <c r="J253" s="56">
        <v>5.7</v>
      </c>
      <c r="K253" s="71" t="str">
        <f t="shared" si="48"/>
        <v/>
      </c>
      <c r="L253" s="97">
        <v>5.7</v>
      </c>
      <c r="M253" s="56">
        <v>5.65</v>
      </c>
      <c r="N253" s="56">
        <v>5.65</v>
      </c>
      <c r="O253" s="71" t="str">
        <f t="shared" si="49"/>
        <v/>
      </c>
    </row>
    <row r="254" spans="2:15" x14ac:dyDescent="0.15">
      <c r="B254" s="73" t="str">
        <f>IFERROR(IF(AND(K254&lt;&gt;"",K254&gt;=$C$3),MAX($B$5:B253)+1,""),"")</f>
        <v/>
      </c>
      <c r="C254" s="73" t="str">
        <f>IFERROR(IF(AND(O254&lt;&gt;"",O254&gt;=$C$3),MAX($C$5:C253)+1,""),"")</f>
        <v/>
      </c>
      <c r="F254" s="40" t="s">
        <v>12946</v>
      </c>
      <c r="G254" s="40" t="s">
        <v>12947</v>
      </c>
      <c r="H254" s="56" t="s">
        <v>5898</v>
      </c>
      <c r="I254" s="167" t="s">
        <v>5900</v>
      </c>
      <c r="J254" s="56">
        <v>12.5</v>
      </c>
      <c r="K254" s="71" t="str">
        <f t="shared" si="48"/>
        <v/>
      </c>
      <c r="L254" s="97">
        <v>12.5</v>
      </c>
      <c r="M254" s="56">
        <v>12.5</v>
      </c>
      <c r="N254" s="56">
        <v>12.5</v>
      </c>
      <c r="O254" s="71" t="str">
        <f t="shared" si="49"/>
        <v/>
      </c>
    </row>
    <row r="255" spans="2:15" x14ac:dyDescent="0.15">
      <c r="B255" s="73" t="str">
        <f>IFERROR(IF(AND(K255&lt;&gt;"",K255&gt;=$C$3),MAX($B$5:B254)+1,""),"")</f>
        <v/>
      </c>
      <c r="C255" s="73" t="str">
        <f>IFERROR(IF(AND(O255&lt;&gt;"",O255&gt;=$C$3),MAX($C$5:C254)+1,""),"")</f>
        <v/>
      </c>
      <c r="F255" s="40" t="s">
        <v>7215</v>
      </c>
      <c r="G255" s="40" t="s">
        <v>7216</v>
      </c>
      <c r="H255" s="56" t="s">
        <v>5898</v>
      </c>
      <c r="I255" s="167" t="s">
        <v>5928</v>
      </c>
      <c r="J255" s="56">
        <v>15.16</v>
      </c>
      <c r="K255" s="71" t="str">
        <f t="shared" si="48"/>
        <v/>
      </c>
      <c r="L255" s="97">
        <v>15.16</v>
      </c>
      <c r="M255" s="56">
        <v>15.46</v>
      </c>
      <c r="N255" s="56">
        <v>15.46</v>
      </c>
      <c r="O255" s="71" t="str">
        <f t="shared" si="49"/>
        <v/>
      </c>
    </row>
    <row r="256" spans="2:15" x14ac:dyDescent="0.15">
      <c r="B256" s="73" t="str">
        <f>IFERROR(IF(AND(K256&lt;&gt;"",K256&gt;=$C$3),MAX($B$5:B255)+1,""),"")</f>
        <v/>
      </c>
      <c r="C256" s="73" t="str">
        <f>IFERROR(IF(AND(O256&lt;&gt;"",O256&gt;=$C$3),MAX($C$5:C255)+1,""),"")</f>
        <v/>
      </c>
      <c r="F256" s="40" t="s">
        <v>7217</v>
      </c>
      <c r="G256" s="40" t="s">
        <v>7218</v>
      </c>
      <c r="H256" s="56">
        <v>1.4999999999999999E-2</v>
      </c>
      <c r="I256" s="167" t="s">
        <v>5924</v>
      </c>
      <c r="J256" s="56">
        <v>24.19</v>
      </c>
      <c r="K256" s="71">
        <f t="shared" si="48"/>
        <v>6.2009094667217848E-4</v>
      </c>
      <c r="L256" s="97">
        <v>24.177880761522999</v>
      </c>
      <c r="M256" s="56">
        <v>20.89</v>
      </c>
      <c r="N256" s="56">
        <v>20.900471177944905</v>
      </c>
      <c r="O256" s="71">
        <f t="shared" si="49"/>
        <v>7.1768716945619186E-4</v>
      </c>
    </row>
    <row r="257" spans="2:15" x14ac:dyDescent="0.15">
      <c r="B257" s="73" t="str">
        <f>IFERROR(IF(AND(K257&lt;&gt;"",K257&gt;=$C$3),MAX($B$5:B256)+1,""),"")</f>
        <v/>
      </c>
      <c r="C257" s="73" t="str">
        <f>IFERROR(IF(AND(O257&lt;&gt;"",O257&gt;=$C$3),MAX($C$5:C256)+1,""),"")</f>
        <v/>
      </c>
      <c r="F257" s="40" t="s">
        <v>7219</v>
      </c>
      <c r="G257" s="40" t="s">
        <v>7220</v>
      </c>
      <c r="H257" s="56" t="s">
        <v>5898</v>
      </c>
      <c r="I257" s="167" t="s">
        <v>5902</v>
      </c>
      <c r="J257" s="56">
        <v>6.93</v>
      </c>
      <c r="K257" s="71" t="str">
        <f t="shared" si="48"/>
        <v/>
      </c>
      <c r="L257" s="97">
        <v>6.93</v>
      </c>
      <c r="M257" s="56">
        <v>6.88</v>
      </c>
      <c r="N257" s="56">
        <v>6.88</v>
      </c>
      <c r="O257" s="71" t="str">
        <f t="shared" si="49"/>
        <v/>
      </c>
    </row>
    <row r="258" spans="2:15" x14ac:dyDescent="0.15">
      <c r="B258" s="73" t="str">
        <f>IFERROR(IF(AND(K258&lt;&gt;"",K258&gt;=$C$3),MAX($B$5:B257)+1,""),"")</f>
        <v/>
      </c>
      <c r="C258" s="73" t="str">
        <f>IFERROR(IF(AND(O258&lt;&gt;"",O258&gt;=$C$3),MAX($C$5:C257)+1,""),"")</f>
        <v/>
      </c>
      <c r="F258" s="40" t="s">
        <v>7221</v>
      </c>
      <c r="G258" s="40" t="s">
        <v>7222</v>
      </c>
      <c r="H258" s="56">
        <v>0.1</v>
      </c>
      <c r="I258" s="167" t="s">
        <v>5905</v>
      </c>
      <c r="J258" s="56">
        <v>21.8</v>
      </c>
      <c r="K258" s="71">
        <f t="shared" si="48"/>
        <v>4.5871559633027525E-3</v>
      </c>
      <c r="L258" s="97">
        <v>10.8522627737226</v>
      </c>
      <c r="M258" s="56">
        <v>9.86</v>
      </c>
      <c r="N258" s="56">
        <v>19.806744868035242</v>
      </c>
      <c r="O258" s="71">
        <f t="shared" si="49"/>
        <v>5.0487851823336804E-3</v>
      </c>
    </row>
    <row r="259" spans="2:15" x14ac:dyDescent="0.15">
      <c r="B259" s="73" t="str">
        <f>IFERROR(IF(AND(K259&lt;&gt;"",K259&gt;=$C$3),MAX($B$5:B258)+1,""),"")</f>
        <v/>
      </c>
      <c r="C259" s="73" t="str">
        <f>IFERROR(IF(AND(O259&lt;&gt;"",O259&gt;=$C$3),MAX($C$5:C258)+1,""),"")</f>
        <v/>
      </c>
      <c r="F259" s="40" t="s">
        <v>7223</v>
      </c>
      <c r="G259" s="40" t="s">
        <v>7224</v>
      </c>
      <c r="H259" s="56">
        <v>5.5E-2</v>
      </c>
      <c r="I259" s="167" t="s">
        <v>13716</v>
      </c>
      <c r="J259" s="56">
        <v>20.23</v>
      </c>
      <c r="K259" s="71">
        <f t="shared" si="48"/>
        <v>2.7187345526445872E-3</v>
      </c>
      <c r="L259" s="97">
        <v>20.171294254207801</v>
      </c>
      <c r="M259" s="56">
        <v>16.010000000000002</v>
      </c>
      <c r="N259" s="56">
        <v>16.056594877764827</v>
      </c>
      <c r="O259" s="71">
        <f t="shared" si="49"/>
        <v>3.4253838014038705E-3</v>
      </c>
    </row>
    <row r="260" spans="2:15" x14ac:dyDescent="0.15">
      <c r="B260" s="73" t="str">
        <f>IFERROR(IF(AND(K260&lt;&gt;"",K260&gt;=$C$3),MAX($B$5:B259)+1,""),"")</f>
        <v/>
      </c>
      <c r="C260" s="73" t="str">
        <f>IFERROR(IF(AND(O260&lt;&gt;"",O260&gt;=$C$3),MAX($C$5:C259)+1,""),"")</f>
        <v/>
      </c>
      <c r="F260" s="40" t="s">
        <v>7225</v>
      </c>
      <c r="G260" s="40" t="s">
        <v>7226</v>
      </c>
      <c r="H260" s="56" t="s">
        <v>5898</v>
      </c>
      <c r="I260" s="167" t="s">
        <v>5913</v>
      </c>
      <c r="J260" s="56">
        <v>13.81</v>
      </c>
      <c r="K260" s="71" t="str">
        <f t="shared" si="48"/>
        <v/>
      </c>
      <c r="L260" s="97">
        <v>13.81</v>
      </c>
      <c r="M260" s="56">
        <v>12.26</v>
      </c>
      <c r="N260" s="56">
        <v>12.26</v>
      </c>
      <c r="O260" s="71" t="str">
        <f t="shared" si="49"/>
        <v/>
      </c>
    </row>
    <row r="261" spans="2:15" x14ac:dyDescent="0.15">
      <c r="B261" s="73" t="str">
        <f>IFERROR(IF(AND(K261&lt;&gt;"",K261&gt;=$C$3),MAX($B$5:B260)+1,""),"")</f>
        <v/>
      </c>
      <c r="C261" s="73" t="str">
        <f>IFERROR(IF(AND(O261&lt;&gt;"",O261&gt;=$C$3),MAX($C$5:C260)+1,""),"")</f>
        <v/>
      </c>
      <c r="F261" s="40" t="s">
        <v>7227</v>
      </c>
      <c r="G261" s="40" t="s">
        <v>12948</v>
      </c>
      <c r="H261" s="56" t="s">
        <v>5898</v>
      </c>
      <c r="I261" s="167" t="s">
        <v>5914</v>
      </c>
      <c r="J261" s="56">
        <v>11.89</v>
      </c>
      <c r="K261" s="71" t="str">
        <f t="shared" si="48"/>
        <v/>
      </c>
      <c r="L261" s="97">
        <v>11.89</v>
      </c>
      <c r="M261" s="56">
        <v>10.92</v>
      </c>
      <c r="N261" s="56">
        <v>10.919999999999998</v>
      </c>
      <c r="O261" s="71" t="str">
        <f t="shared" si="49"/>
        <v/>
      </c>
    </row>
    <row r="262" spans="2:15" x14ac:dyDescent="0.15">
      <c r="B262" s="73" t="str">
        <f>IFERROR(IF(AND(K262&lt;&gt;"",K262&gt;=$C$3),MAX($B$5:B261)+1,""),"")</f>
        <v/>
      </c>
      <c r="C262" s="73" t="str">
        <f>IFERROR(IF(AND(O262&lt;&gt;"",O262&gt;=$C$3),MAX($C$5:C261)+1,""),"")</f>
        <v/>
      </c>
      <c r="F262" s="40" t="s">
        <v>7229</v>
      </c>
      <c r="G262" s="40" t="s">
        <v>7230</v>
      </c>
      <c r="H262" s="56">
        <v>2.5000000000000001E-2</v>
      </c>
      <c r="I262" s="167" t="s">
        <v>5953</v>
      </c>
      <c r="J262" s="56">
        <v>12.46</v>
      </c>
      <c r="K262" s="71">
        <f t="shared" si="48"/>
        <v>2.0064205457463883E-3</v>
      </c>
      <c r="L262" s="97">
        <v>12.442475386779201</v>
      </c>
      <c r="M262" s="56">
        <v>13.54</v>
      </c>
      <c r="N262" s="56">
        <v>13.559070422535195</v>
      </c>
      <c r="O262" s="71">
        <f t="shared" si="49"/>
        <v>1.8437842138831263E-3</v>
      </c>
    </row>
    <row r="263" spans="2:15" x14ac:dyDescent="0.15">
      <c r="B263" s="73" t="str">
        <f>IFERROR(IF(AND(K263&lt;&gt;"",K263&gt;=$C$3),MAX($B$5:B262)+1,""),"")</f>
        <v/>
      </c>
      <c r="C263" s="73" t="str">
        <f>IFERROR(IF(AND(O263&lt;&gt;"",O263&gt;=$C$3),MAX($C$5:C262)+1,""),"")</f>
        <v/>
      </c>
      <c r="F263" s="40" t="s">
        <v>12949</v>
      </c>
      <c r="G263" s="40" t="s">
        <v>7232</v>
      </c>
      <c r="H263" s="56">
        <v>0.01</v>
      </c>
      <c r="I263" s="167" t="s">
        <v>5916</v>
      </c>
      <c r="J263" s="56">
        <v>7.76</v>
      </c>
      <c r="K263" s="71">
        <f t="shared" ref="K263:K326" si="50">IFERROR(H263/J263,"")</f>
        <v>1.288659793814433E-3</v>
      </c>
      <c r="L263" s="97">
        <v>7.7487373004354101</v>
      </c>
      <c r="M263" s="56">
        <v>7.02</v>
      </c>
      <c r="N263" s="56">
        <v>7.0302034883720959</v>
      </c>
      <c r="O263" s="71">
        <f t="shared" ref="O263:O326" si="51">IFERROR(H263/N263,"")</f>
        <v>1.4224339333192739E-3</v>
      </c>
    </row>
    <row r="264" spans="2:15" x14ac:dyDescent="0.15">
      <c r="B264" s="73" t="str">
        <f>IFERROR(IF(AND(K264&lt;&gt;"",K264&gt;=$C$3),MAX($B$5:B263)+1,""),"")</f>
        <v/>
      </c>
      <c r="C264" s="73" t="str">
        <f>IFERROR(IF(AND(O264&lt;&gt;"",O264&gt;=$C$3),MAX($C$5:C263)+1,""),"")</f>
        <v/>
      </c>
      <c r="F264" s="40" t="s">
        <v>7233</v>
      </c>
      <c r="G264" s="40" t="s">
        <v>7234</v>
      </c>
      <c r="H264" s="56">
        <v>0.15</v>
      </c>
      <c r="I264" s="167" t="s">
        <v>5928</v>
      </c>
      <c r="J264" s="56">
        <v>10.67</v>
      </c>
      <c r="K264" s="71">
        <f t="shared" si="50"/>
        <v>1.4058106841611996E-2</v>
      </c>
      <c r="L264" s="97">
        <v>10.5265860215054</v>
      </c>
      <c r="M264" s="56">
        <v>12.58</v>
      </c>
      <c r="N264" s="56">
        <v>12.751389645776538</v>
      </c>
      <c r="O264" s="71">
        <f t="shared" si="51"/>
        <v>1.1763423765321326E-2</v>
      </c>
    </row>
    <row r="265" spans="2:15" x14ac:dyDescent="0.15">
      <c r="B265" s="73" t="str">
        <f>IFERROR(IF(AND(K265&lt;&gt;"",K265&gt;=$C$3),MAX($B$5:B264)+1,""),"")</f>
        <v/>
      </c>
      <c r="C265" s="73" t="str">
        <f>IFERROR(IF(AND(O265&lt;&gt;"",O265&gt;=$C$3),MAX($C$5:C264)+1,""),"")</f>
        <v/>
      </c>
      <c r="F265" s="40" t="s">
        <v>7235</v>
      </c>
      <c r="G265" s="40" t="s">
        <v>7236</v>
      </c>
      <c r="H265" s="56">
        <v>0.03</v>
      </c>
      <c r="I265" s="167" t="s">
        <v>5907</v>
      </c>
      <c r="J265" s="56">
        <v>3.2</v>
      </c>
      <c r="K265" s="71">
        <f t="shared" si="50"/>
        <v>9.3749999999999997E-3</v>
      </c>
      <c r="L265" s="97">
        <v>3.1671232876712301</v>
      </c>
      <c r="M265" s="56">
        <v>3.15</v>
      </c>
      <c r="N265" s="56">
        <v>3.1826989619377191</v>
      </c>
      <c r="O265" s="71">
        <f t="shared" si="51"/>
        <v>9.4259621656881849E-3</v>
      </c>
    </row>
    <row r="266" spans="2:15" x14ac:dyDescent="0.15">
      <c r="B266" s="73" t="str">
        <f>IFERROR(IF(AND(K266&lt;&gt;"",K266&gt;=$C$3),MAX($B$5:B265)+1,""),"")</f>
        <v/>
      </c>
      <c r="C266" s="73" t="str">
        <f>IFERROR(IF(AND(O266&lt;&gt;"",O266&gt;=$C$3),MAX($C$5:C265)+1,""),"")</f>
        <v/>
      </c>
      <c r="F266" s="40" t="s">
        <v>7237</v>
      </c>
      <c r="G266" s="40" t="s">
        <v>7238</v>
      </c>
      <c r="H266" s="56" t="s">
        <v>5898</v>
      </c>
      <c r="I266" s="167" t="s">
        <v>5974</v>
      </c>
      <c r="J266" s="56">
        <v>27.7</v>
      </c>
      <c r="K266" s="71" t="str">
        <f t="shared" si="50"/>
        <v/>
      </c>
      <c r="L266" s="97">
        <v>27.7</v>
      </c>
      <c r="M266" s="56">
        <v>22.12</v>
      </c>
      <c r="N266" s="56">
        <v>22.12</v>
      </c>
      <c r="O266" s="71" t="str">
        <f t="shared" si="51"/>
        <v/>
      </c>
    </row>
    <row r="267" spans="2:15" x14ac:dyDescent="0.15">
      <c r="B267" s="73" t="str">
        <f>IFERROR(IF(AND(K267&lt;&gt;"",K267&gt;=$C$3),MAX($B$5:B266)+1,""),"")</f>
        <v/>
      </c>
      <c r="C267" s="73" t="str">
        <f>IFERROR(IF(AND(O267&lt;&gt;"",O267&gt;=$C$3),MAX($C$5:C266)+1,""),"")</f>
        <v/>
      </c>
      <c r="F267" s="40" t="s">
        <v>12950</v>
      </c>
      <c r="G267" s="40" t="s">
        <v>12951</v>
      </c>
      <c r="H267" s="56" t="s">
        <v>5898</v>
      </c>
      <c r="I267" s="167" t="s">
        <v>13684</v>
      </c>
      <c r="J267" s="56">
        <v>21.21</v>
      </c>
      <c r="K267" s="71" t="str">
        <f t="shared" si="50"/>
        <v/>
      </c>
      <c r="L267" s="97">
        <v>21.21</v>
      </c>
      <c r="M267" s="56">
        <v>25.81</v>
      </c>
      <c r="N267" s="56">
        <v>25.810000000000002</v>
      </c>
      <c r="O267" s="71" t="str">
        <f t="shared" si="51"/>
        <v/>
      </c>
    </row>
    <row r="268" spans="2:15" x14ac:dyDescent="0.15">
      <c r="B268" s="73" t="str">
        <f>IFERROR(IF(AND(K268&lt;&gt;"",K268&gt;=$C$3),MAX($B$5:B267)+1,""),"")</f>
        <v/>
      </c>
      <c r="C268" s="73" t="str">
        <f>IFERROR(IF(AND(O268&lt;&gt;"",O268&gt;=$C$3),MAX($C$5:C267)+1,""),"")</f>
        <v/>
      </c>
      <c r="F268" s="40" t="s">
        <v>7241</v>
      </c>
      <c r="G268" s="40" t="s">
        <v>7242</v>
      </c>
      <c r="H268" s="56">
        <v>0.1</v>
      </c>
      <c r="I268" s="167" t="s">
        <v>5932</v>
      </c>
      <c r="J268" s="56">
        <v>21.34</v>
      </c>
      <c r="K268" s="71">
        <f t="shared" si="50"/>
        <v>4.686035613870666E-3</v>
      </c>
      <c r="L268" s="97">
        <v>21.231454730417099</v>
      </c>
      <c r="M268" s="56">
        <v>20.149999999999999</v>
      </c>
      <c r="N268" s="56">
        <v>20.253016359918192</v>
      </c>
      <c r="O268" s="71">
        <f t="shared" si="51"/>
        <v>4.9375361290827464E-3</v>
      </c>
    </row>
    <row r="269" spans="2:15" x14ac:dyDescent="0.15">
      <c r="B269" s="73" t="str">
        <f>IFERROR(IF(AND(K269&lt;&gt;"",K269&gt;=$C$3),MAX($B$5:B268)+1,""),"")</f>
        <v/>
      </c>
      <c r="C269" s="73" t="str">
        <f>IFERROR(IF(AND(O269&lt;&gt;"",O269&gt;=$C$3),MAX($C$5:C268)+1,""),"")</f>
        <v/>
      </c>
      <c r="F269" s="40" t="s">
        <v>7243</v>
      </c>
      <c r="G269" s="40" t="s">
        <v>7244</v>
      </c>
      <c r="H269" s="56">
        <v>0.02</v>
      </c>
      <c r="I269" s="167" t="s">
        <v>5945</v>
      </c>
      <c r="J269" s="56">
        <v>10.3</v>
      </c>
      <c r="K269" s="71">
        <f t="shared" si="50"/>
        <v>1.9417475728155339E-3</v>
      </c>
      <c r="L269" s="97">
        <v>10.2795431976167</v>
      </c>
      <c r="M269" s="56">
        <v>10.61</v>
      </c>
      <c r="N269" s="56">
        <v>10.631114427860679</v>
      </c>
      <c r="O269" s="71">
        <f t="shared" si="51"/>
        <v>1.881270316081495E-3</v>
      </c>
    </row>
    <row r="270" spans="2:15" x14ac:dyDescent="0.15">
      <c r="B270" s="73" t="str">
        <f>IFERROR(IF(AND(K270&lt;&gt;"",K270&gt;=$C$3),MAX($B$5:B269)+1,""),"")</f>
        <v/>
      </c>
      <c r="C270" s="73" t="str">
        <f>IFERROR(IF(AND(O270&lt;&gt;"",O270&gt;=$C$3),MAX($C$5:C269)+1,""),"")</f>
        <v/>
      </c>
      <c r="F270" s="40" t="s">
        <v>7245</v>
      </c>
      <c r="G270" s="40" t="s">
        <v>7246</v>
      </c>
      <c r="H270" s="56">
        <v>7.0000000000000007E-2</v>
      </c>
      <c r="I270" s="167" t="s">
        <v>5909</v>
      </c>
      <c r="J270" s="56">
        <v>14.52</v>
      </c>
      <c r="K270" s="71">
        <f t="shared" si="50"/>
        <v>4.8209366391184583E-3</v>
      </c>
      <c r="L270" s="97">
        <v>14.446347826087001</v>
      </c>
      <c r="M270" s="56">
        <v>13.46</v>
      </c>
      <c r="N270" s="56">
        <v>13.528623452294205</v>
      </c>
      <c r="O270" s="71">
        <f t="shared" si="51"/>
        <v>5.1742145272089231E-3</v>
      </c>
    </row>
    <row r="271" spans="2:15" x14ac:dyDescent="0.15">
      <c r="B271" s="73" t="str">
        <f>IFERROR(IF(AND(K271&lt;&gt;"",K271&gt;=$C$3),MAX($B$5:B270)+1,""),"")</f>
        <v/>
      </c>
      <c r="C271" s="73" t="str">
        <f>IFERROR(IF(AND(O271&lt;&gt;"",O271&gt;=$C$3),MAX($C$5:C270)+1,""),"")</f>
        <v/>
      </c>
      <c r="F271" s="40" t="s">
        <v>7247</v>
      </c>
      <c r="G271" s="40" t="s">
        <v>7248</v>
      </c>
      <c r="H271" s="56">
        <v>0.1</v>
      </c>
      <c r="I271" s="167" t="s">
        <v>5938</v>
      </c>
      <c r="J271" s="56">
        <v>15.31</v>
      </c>
      <c r="K271" s="71">
        <f t="shared" si="50"/>
        <v>6.5316786414108428E-3</v>
      </c>
      <c r="L271" s="97">
        <v>7.6000071839080503</v>
      </c>
      <c r="M271" s="56">
        <v>6.79</v>
      </c>
      <c r="N271" s="56">
        <v>13.67826338639652</v>
      </c>
      <c r="O271" s="71">
        <f t="shared" si="51"/>
        <v>7.3108696020178464E-3</v>
      </c>
    </row>
    <row r="272" spans="2:15" x14ac:dyDescent="0.15">
      <c r="B272" s="73" t="str">
        <f>IFERROR(IF(AND(K272&lt;&gt;"",K272&gt;=$C$3),MAX($B$5:B271)+1,""),"")</f>
        <v/>
      </c>
      <c r="C272" s="73" t="str">
        <f>IFERROR(IF(AND(O272&lt;&gt;"",O272&gt;=$C$3),MAX($C$5:C271)+1,""),"")</f>
        <v/>
      </c>
      <c r="F272" s="40" t="s">
        <v>7249</v>
      </c>
      <c r="G272" s="40" t="s">
        <v>7250</v>
      </c>
      <c r="H272" s="56" t="s">
        <v>5898</v>
      </c>
      <c r="I272" s="167" t="s">
        <v>5952</v>
      </c>
      <c r="J272" s="56">
        <v>4.4000000000000004</v>
      </c>
      <c r="K272" s="71" t="str">
        <f t="shared" si="50"/>
        <v/>
      </c>
      <c r="L272" s="97">
        <v>4.4000000000000004</v>
      </c>
      <c r="M272" s="56">
        <v>3.28</v>
      </c>
      <c r="N272" s="56">
        <v>3.28</v>
      </c>
      <c r="O272" s="71" t="str">
        <f t="shared" si="51"/>
        <v/>
      </c>
    </row>
    <row r="273" spans="2:15" x14ac:dyDescent="0.15">
      <c r="B273" s="73" t="str">
        <f>IFERROR(IF(AND(K273&lt;&gt;"",K273&gt;=$C$3),MAX($B$5:B272)+1,""),"")</f>
        <v/>
      </c>
      <c r="C273" s="73" t="str">
        <f>IFERROR(IF(AND(O273&lt;&gt;"",O273&gt;=$C$3),MAX($C$5:C272)+1,""),"")</f>
        <v/>
      </c>
      <c r="F273" s="40" t="s">
        <v>7251</v>
      </c>
      <c r="G273" s="40" t="s">
        <v>7252</v>
      </c>
      <c r="H273" s="56">
        <v>0.1</v>
      </c>
      <c r="I273" s="167" t="s">
        <v>5941</v>
      </c>
      <c r="J273" s="56">
        <v>13.19</v>
      </c>
      <c r="K273" s="71">
        <f t="shared" si="50"/>
        <v>7.5815011372251714E-3</v>
      </c>
      <c r="L273" s="97">
        <v>13.09</v>
      </c>
      <c r="M273" s="56">
        <v>9.27</v>
      </c>
      <c r="N273" s="56">
        <v>9.3408174178762415</v>
      </c>
      <c r="O273" s="71">
        <f t="shared" si="51"/>
        <v>1.0705701174355715E-2</v>
      </c>
    </row>
    <row r="274" spans="2:15" x14ac:dyDescent="0.15">
      <c r="B274" s="73" t="str">
        <f>IFERROR(IF(AND(K274&lt;&gt;"",K274&gt;=$C$3),MAX($B$5:B273)+1,""),"")</f>
        <v/>
      </c>
      <c r="C274" s="73" t="str">
        <f>IFERROR(IF(AND(O274&lt;&gt;"",O274&gt;=$C$3),MAX($C$5:C273)+1,""),"")</f>
        <v/>
      </c>
      <c r="F274" s="40" t="s">
        <v>7253</v>
      </c>
      <c r="G274" s="40" t="s">
        <v>7254</v>
      </c>
      <c r="H274" s="56">
        <v>0.18</v>
      </c>
      <c r="I274" s="167" t="s">
        <v>5949</v>
      </c>
      <c r="J274" s="56">
        <v>15.58</v>
      </c>
      <c r="K274" s="71">
        <f t="shared" si="50"/>
        <v>1.1553273427471117E-2</v>
      </c>
      <c r="L274" s="97">
        <v>11.8298666666667</v>
      </c>
      <c r="M274" s="56">
        <v>10.88</v>
      </c>
      <c r="N274" s="56">
        <v>14.329020332717151</v>
      </c>
      <c r="O274" s="71">
        <f t="shared" si="51"/>
        <v>1.2561919504643996E-2</v>
      </c>
    </row>
    <row r="275" spans="2:15" x14ac:dyDescent="0.15">
      <c r="B275" s="73" t="str">
        <f>IFERROR(IF(AND(K275&lt;&gt;"",K275&gt;=$C$3),MAX($B$5:B274)+1,""),"")</f>
        <v/>
      </c>
      <c r="C275" s="73" t="str">
        <f>IFERROR(IF(AND(O275&lt;&gt;"",O275&gt;=$C$3),MAX($C$5:C274)+1,""),"")</f>
        <v/>
      </c>
      <c r="F275" s="40" t="s">
        <v>7255</v>
      </c>
      <c r="G275" s="40" t="s">
        <v>7256</v>
      </c>
      <c r="H275" s="56" t="s">
        <v>5898</v>
      </c>
      <c r="I275" s="167" t="s">
        <v>5905</v>
      </c>
      <c r="J275" s="56">
        <v>6.75</v>
      </c>
      <c r="K275" s="71" t="str">
        <f t="shared" si="50"/>
        <v/>
      </c>
      <c r="L275" s="97">
        <v>6.75</v>
      </c>
      <c r="M275" s="56">
        <v>6.75</v>
      </c>
      <c r="N275" s="56">
        <v>6.75</v>
      </c>
      <c r="O275" s="71" t="str">
        <f t="shared" si="51"/>
        <v/>
      </c>
    </row>
    <row r="276" spans="2:15" x14ac:dyDescent="0.15">
      <c r="B276" s="73" t="str">
        <f>IFERROR(IF(AND(K276&lt;&gt;"",K276&gt;=$C$3),MAX($B$5:B275)+1,""),"")</f>
        <v/>
      </c>
      <c r="C276" s="73" t="str">
        <f>IFERROR(IF(AND(O276&lt;&gt;"",O276&gt;=$C$3),MAX($C$5:C275)+1,""),"")</f>
        <v/>
      </c>
      <c r="F276" s="40" t="s">
        <v>7257</v>
      </c>
      <c r="G276" s="40" t="s">
        <v>7258</v>
      </c>
      <c r="H276" s="56" t="s">
        <v>5898</v>
      </c>
      <c r="I276" s="167" t="s">
        <v>5911</v>
      </c>
      <c r="J276" s="56">
        <v>6.72</v>
      </c>
      <c r="K276" s="71" t="str">
        <f t="shared" si="50"/>
        <v/>
      </c>
      <c r="L276" s="97">
        <v>6.72</v>
      </c>
      <c r="M276" s="56">
        <v>8.68</v>
      </c>
      <c r="N276" s="56">
        <v>8.68</v>
      </c>
      <c r="O276" s="71" t="str">
        <f t="shared" si="51"/>
        <v/>
      </c>
    </row>
    <row r="277" spans="2:15" x14ac:dyDescent="0.15">
      <c r="B277" s="73" t="str">
        <f>IFERROR(IF(AND(K277&lt;&gt;"",K277&gt;=$C$3),MAX($B$5:B276)+1,""),"")</f>
        <v/>
      </c>
      <c r="C277" s="73" t="str">
        <f>IFERROR(IF(AND(O277&lt;&gt;"",O277&gt;=$C$3),MAX($C$5:C276)+1,""),"")</f>
        <v/>
      </c>
      <c r="F277" s="40" t="s">
        <v>7259</v>
      </c>
      <c r="G277" s="40" t="s">
        <v>7260</v>
      </c>
      <c r="H277" s="56" t="s">
        <v>5898</v>
      </c>
      <c r="I277" s="167" t="s">
        <v>5911</v>
      </c>
      <c r="J277" s="56">
        <v>15.7</v>
      </c>
      <c r="K277" s="71" t="str">
        <f t="shared" si="50"/>
        <v/>
      </c>
      <c r="L277" s="97">
        <v>15.7</v>
      </c>
      <c r="M277" s="56">
        <v>14.2</v>
      </c>
      <c r="N277" s="56">
        <v>14.2</v>
      </c>
      <c r="O277" s="71" t="str">
        <f t="shared" si="51"/>
        <v/>
      </c>
    </row>
    <row r="278" spans="2:15" x14ac:dyDescent="0.15">
      <c r="B278" s="73" t="str">
        <f>IFERROR(IF(AND(K278&lt;&gt;"",K278&gt;=$C$3),MAX($B$5:B277)+1,""),"")</f>
        <v/>
      </c>
      <c r="C278" s="73" t="str">
        <f>IFERROR(IF(AND(O278&lt;&gt;"",O278&gt;=$C$3),MAX($C$5:C277)+1,""),"")</f>
        <v/>
      </c>
      <c r="F278" s="40" t="s">
        <v>7261</v>
      </c>
      <c r="G278" s="40" t="s">
        <v>7262</v>
      </c>
      <c r="H278" s="56" t="s">
        <v>5898</v>
      </c>
      <c r="I278" s="167" t="s">
        <v>5900</v>
      </c>
      <c r="J278" s="56">
        <v>11.25</v>
      </c>
      <c r="K278" s="71" t="str">
        <f t="shared" si="50"/>
        <v/>
      </c>
      <c r="L278" s="97">
        <v>11.25</v>
      </c>
      <c r="M278" s="56">
        <v>13.92</v>
      </c>
      <c r="N278" s="56">
        <v>13.92</v>
      </c>
      <c r="O278" s="71" t="str">
        <f t="shared" si="51"/>
        <v/>
      </c>
    </row>
    <row r="279" spans="2:15" x14ac:dyDescent="0.15">
      <c r="B279" s="73" t="str">
        <f>IFERROR(IF(AND(K279&lt;&gt;"",K279&gt;=$C$3),MAX($B$5:B278)+1,""),"")</f>
        <v/>
      </c>
      <c r="C279" s="73" t="str">
        <f>IFERROR(IF(AND(O279&lt;&gt;"",O279&gt;=$C$3),MAX($C$5:C278)+1,""),"")</f>
        <v/>
      </c>
      <c r="F279" s="40" t="s">
        <v>12952</v>
      </c>
      <c r="G279" s="40" t="s">
        <v>7264</v>
      </c>
      <c r="H279" s="56">
        <v>0.01</v>
      </c>
      <c r="I279" s="167" t="s">
        <v>5916</v>
      </c>
      <c r="J279" s="56">
        <v>2.44</v>
      </c>
      <c r="K279" s="71">
        <f t="shared" si="50"/>
        <v>4.0983606557377051E-3</v>
      </c>
      <c r="L279" s="97">
        <v>2.4293913043478299</v>
      </c>
      <c r="M279" s="56">
        <v>2.38</v>
      </c>
      <c r="N279" s="56">
        <v>2.3903930131004327</v>
      </c>
      <c r="O279" s="71">
        <f t="shared" si="51"/>
        <v>4.183412495432963E-3</v>
      </c>
    </row>
    <row r="280" spans="2:15" x14ac:dyDescent="0.15">
      <c r="B280" s="73">
        <f>IFERROR(IF(AND(K280&lt;&gt;"",K280&gt;=$C$3),MAX($B$5:B279)+1,""),"")</f>
        <v>21</v>
      </c>
      <c r="C280" s="73">
        <f>IFERROR(IF(AND(O280&lt;&gt;"",O280&gt;=$C$3),MAX($C$5:C279)+1,""),"")</f>
        <v>18</v>
      </c>
      <c r="F280" s="40" t="s">
        <v>7265</v>
      </c>
      <c r="G280" s="40" t="s">
        <v>12953</v>
      </c>
      <c r="H280" s="56">
        <v>0.5</v>
      </c>
      <c r="I280" s="167" t="s">
        <v>5902</v>
      </c>
      <c r="J280" s="56">
        <v>11.22</v>
      </c>
      <c r="K280" s="71">
        <f t="shared" si="50"/>
        <v>4.4563279857397504E-2</v>
      </c>
      <c r="L280" s="97">
        <v>10.730043668122301</v>
      </c>
      <c r="M280" s="56">
        <v>11.45</v>
      </c>
      <c r="N280" s="56">
        <v>11.972831050228276</v>
      </c>
      <c r="O280" s="71">
        <f t="shared" si="51"/>
        <v>4.1761217368089971E-2</v>
      </c>
    </row>
    <row r="281" spans="2:15" x14ac:dyDescent="0.15">
      <c r="B281" s="73" t="str">
        <f>IFERROR(IF(AND(K281&lt;&gt;"",K281&gt;=$C$3),MAX($B$5:B280)+1,""),"")</f>
        <v/>
      </c>
      <c r="C281" s="73" t="str">
        <f>IFERROR(IF(AND(O281&lt;&gt;"",O281&gt;=$C$3),MAX($C$5:C280)+1,""),"")</f>
        <v/>
      </c>
      <c r="F281" s="40" t="s">
        <v>7267</v>
      </c>
      <c r="G281" s="40" t="s">
        <v>7268</v>
      </c>
      <c r="H281" s="56" t="s">
        <v>5898</v>
      </c>
      <c r="I281" s="167" t="s">
        <v>5911</v>
      </c>
      <c r="J281" s="56">
        <v>7.02</v>
      </c>
      <c r="K281" s="71" t="str">
        <f t="shared" si="50"/>
        <v/>
      </c>
      <c r="L281" s="97">
        <v>3.51</v>
      </c>
      <c r="M281" s="56">
        <v>3.26</v>
      </c>
      <c r="N281" s="56">
        <v>6.52</v>
      </c>
      <c r="O281" s="71" t="str">
        <f t="shared" si="51"/>
        <v/>
      </c>
    </row>
    <row r="282" spans="2:15" x14ac:dyDescent="0.15">
      <c r="B282" s="73" t="str">
        <f>IFERROR(IF(AND(K282&lt;&gt;"",K282&gt;=$C$3),MAX($B$5:B281)+1,""),"")</f>
        <v/>
      </c>
      <c r="C282" s="73" t="str">
        <f>IFERROR(IF(AND(O282&lt;&gt;"",O282&gt;=$C$3),MAX($C$5:C281)+1,""),"")</f>
        <v/>
      </c>
      <c r="F282" s="40" t="s">
        <v>7269</v>
      </c>
      <c r="G282" s="40" t="s">
        <v>7270</v>
      </c>
      <c r="H282" s="56">
        <v>0.25</v>
      </c>
      <c r="I282" s="167" t="s">
        <v>5932</v>
      </c>
      <c r="J282" s="56">
        <v>17.989999999999998</v>
      </c>
      <c r="K282" s="71">
        <f t="shared" si="50"/>
        <v>1.3896609227348528E-2</v>
      </c>
      <c r="L282" s="97">
        <v>17.635339144977898</v>
      </c>
      <c r="M282" s="56">
        <v>19.8</v>
      </c>
      <c r="N282" s="56">
        <v>20.198193925940878</v>
      </c>
      <c r="O282" s="71">
        <f t="shared" si="51"/>
        <v>1.2377344277248513E-2</v>
      </c>
    </row>
    <row r="283" spans="2:15" x14ac:dyDescent="0.15">
      <c r="B283" s="73" t="str">
        <f>IFERROR(IF(AND(K283&lt;&gt;"",K283&gt;=$C$3),MAX($B$5:B282)+1,""),"")</f>
        <v/>
      </c>
      <c r="C283" s="73" t="str">
        <f>IFERROR(IF(AND(O283&lt;&gt;"",O283&gt;=$C$3),MAX($C$5:C282)+1,""),"")</f>
        <v/>
      </c>
      <c r="F283" s="40" t="s">
        <v>7271</v>
      </c>
      <c r="G283" s="40" t="s">
        <v>7272</v>
      </c>
      <c r="H283" s="56">
        <v>7.0000000000000007E-2</v>
      </c>
      <c r="I283" s="167" t="s">
        <v>5907</v>
      </c>
      <c r="J283" s="56">
        <v>7.13</v>
      </c>
      <c r="K283" s="71">
        <f t="shared" si="50"/>
        <v>9.8176718092566635E-3</v>
      </c>
      <c r="L283" s="97">
        <v>7.0654333764553696</v>
      </c>
      <c r="M283" s="56">
        <v>7.58</v>
      </c>
      <c r="N283" s="56">
        <v>7.6492689295039158</v>
      </c>
      <c r="O283" s="71">
        <f t="shared" si="51"/>
        <v>9.1512013298426127E-3</v>
      </c>
    </row>
    <row r="284" spans="2:15" x14ac:dyDescent="0.15">
      <c r="B284" s="73" t="str">
        <f>IFERROR(IF(AND(K284&lt;&gt;"",K284&gt;=$C$3),MAX($B$5:B283)+1,""),"")</f>
        <v/>
      </c>
      <c r="C284" s="73" t="str">
        <f>IFERROR(IF(AND(O284&lt;&gt;"",O284&gt;=$C$3),MAX($C$5:C283)+1,""),"")</f>
        <v/>
      </c>
      <c r="F284" s="40" t="s">
        <v>7273</v>
      </c>
      <c r="G284" s="40" t="s">
        <v>7274</v>
      </c>
      <c r="H284" s="56" t="s">
        <v>5898</v>
      </c>
      <c r="I284" s="167" t="s">
        <v>5932</v>
      </c>
      <c r="J284" s="56">
        <v>7.57</v>
      </c>
      <c r="K284" s="71" t="str">
        <f t="shared" si="50"/>
        <v/>
      </c>
      <c r="L284" s="97">
        <v>7.57</v>
      </c>
      <c r="M284" s="56">
        <v>7.25</v>
      </c>
      <c r="N284" s="56">
        <v>7.25</v>
      </c>
      <c r="O284" s="71" t="str">
        <f t="shared" si="51"/>
        <v/>
      </c>
    </row>
    <row r="285" spans="2:15" x14ac:dyDescent="0.15">
      <c r="B285" s="73" t="str">
        <f>IFERROR(IF(AND(K285&lt;&gt;"",K285&gt;=$C$3),MAX($B$5:B284)+1,""),"")</f>
        <v/>
      </c>
      <c r="C285" s="73" t="str">
        <f>IFERROR(IF(AND(O285&lt;&gt;"",O285&gt;=$C$3),MAX($C$5:C284)+1,""),"")</f>
        <v/>
      </c>
      <c r="F285" s="40" t="s">
        <v>12954</v>
      </c>
      <c r="G285" s="40" t="s">
        <v>7276</v>
      </c>
      <c r="H285" s="56">
        <v>0.1</v>
      </c>
      <c r="I285" s="167" t="s">
        <v>5941</v>
      </c>
      <c r="J285" s="56">
        <v>22.24</v>
      </c>
      <c r="K285" s="71">
        <f t="shared" si="50"/>
        <v>4.4964028776978424E-3</v>
      </c>
      <c r="L285" s="97">
        <v>22.124647302904599</v>
      </c>
      <c r="M285" s="56">
        <v>19.68</v>
      </c>
      <c r="N285" s="56">
        <v>19.782606882168892</v>
      </c>
      <c r="O285" s="71">
        <f t="shared" si="51"/>
        <v>5.0549455183348602E-3</v>
      </c>
    </row>
    <row r="286" spans="2:15" x14ac:dyDescent="0.15">
      <c r="B286" s="73" t="str">
        <f>IFERROR(IF(AND(K286&lt;&gt;"",K286&gt;=$C$3),MAX($B$5:B285)+1,""),"")</f>
        <v/>
      </c>
      <c r="C286" s="73" t="str">
        <f>IFERROR(IF(AND(O286&lt;&gt;"",O286&gt;=$C$3),MAX($C$5:C285)+1,""),"")</f>
        <v/>
      </c>
      <c r="F286" s="40" t="s">
        <v>7277</v>
      </c>
      <c r="G286" s="40" t="s">
        <v>7278</v>
      </c>
      <c r="H286" s="56">
        <v>0.03</v>
      </c>
      <c r="I286" s="167" t="s">
        <v>5949</v>
      </c>
      <c r="J286" s="56">
        <v>18.39</v>
      </c>
      <c r="K286" s="71">
        <f t="shared" si="50"/>
        <v>1.6313213703099509E-3</v>
      </c>
      <c r="L286" s="97">
        <v>18.3652600896861</v>
      </c>
      <c r="M286" s="56">
        <v>19.809999999999999</v>
      </c>
      <c r="N286" s="56">
        <v>19.836686124831612</v>
      </c>
      <c r="O286" s="71">
        <f t="shared" si="51"/>
        <v>1.5123493819083989E-3</v>
      </c>
    </row>
    <row r="287" spans="2:15" x14ac:dyDescent="0.15">
      <c r="B287" s="73" t="str">
        <f>IFERROR(IF(AND(K287&lt;&gt;"",K287&gt;=$C$3),MAX($B$5:B286)+1,""),"")</f>
        <v/>
      </c>
      <c r="C287" s="73" t="str">
        <f>IFERROR(IF(AND(O287&lt;&gt;"",O287&gt;=$C$3),MAX($C$5:C286)+1,""),"")</f>
        <v/>
      </c>
      <c r="F287" s="40" t="s">
        <v>12955</v>
      </c>
      <c r="G287" s="40" t="s">
        <v>7280</v>
      </c>
      <c r="H287" s="56" t="s">
        <v>5898</v>
      </c>
      <c r="I287" s="167" t="s">
        <v>5909</v>
      </c>
      <c r="J287" s="56">
        <v>7.25</v>
      </c>
      <c r="K287" s="71" t="str">
        <f t="shared" si="50"/>
        <v/>
      </c>
      <c r="L287" s="97">
        <v>7.25</v>
      </c>
      <c r="M287" s="56">
        <v>6.48</v>
      </c>
      <c r="N287" s="56">
        <v>6.48</v>
      </c>
      <c r="O287" s="71" t="str">
        <f t="shared" si="51"/>
        <v/>
      </c>
    </row>
    <row r="288" spans="2:15" x14ac:dyDescent="0.15">
      <c r="B288" s="73" t="str">
        <f>IFERROR(IF(AND(K288&lt;&gt;"",K288&gt;=$C$3),MAX($B$5:B287)+1,""),"")</f>
        <v/>
      </c>
      <c r="C288" s="73" t="str">
        <f>IFERROR(IF(AND(O288&lt;&gt;"",O288&gt;=$C$3),MAX($C$5:C287)+1,""),"")</f>
        <v/>
      </c>
      <c r="F288" s="40" t="s">
        <v>7281</v>
      </c>
      <c r="G288" s="40" t="s">
        <v>7282</v>
      </c>
      <c r="H288" s="56">
        <v>0.02</v>
      </c>
      <c r="I288" s="167" t="s">
        <v>5941</v>
      </c>
      <c r="J288" s="56">
        <v>14.03</v>
      </c>
      <c r="K288" s="71">
        <f t="shared" si="50"/>
        <v>1.4255167498218105E-3</v>
      </c>
      <c r="L288" s="97">
        <v>14.01</v>
      </c>
      <c r="M288" s="56">
        <v>16.93</v>
      </c>
      <c r="N288" s="56">
        <v>16.954168451106352</v>
      </c>
      <c r="O288" s="71">
        <f t="shared" si="51"/>
        <v>1.179650895747405E-3</v>
      </c>
    </row>
    <row r="289" spans="2:15" x14ac:dyDescent="0.15">
      <c r="B289" s="73" t="str">
        <f>IFERROR(IF(AND(K289&lt;&gt;"",K289&gt;=$C$3),MAX($B$5:B288)+1,""),"")</f>
        <v/>
      </c>
      <c r="C289" s="73" t="str">
        <f>IFERROR(IF(AND(O289&lt;&gt;"",O289&gt;=$C$3),MAX($C$5:C288)+1,""),"")</f>
        <v/>
      </c>
      <c r="F289" s="40" t="s">
        <v>7283</v>
      </c>
      <c r="G289" s="40" t="s">
        <v>7284</v>
      </c>
      <c r="H289" s="56" t="s">
        <v>5898</v>
      </c>
      <c r="I289" s="167" t="s">
        <v>13752</v>
      </c>
      <c r="J289" s="56">
        <v>5.03</v>
      </c>
      <c r="K289" s="71" t="str">
        <f t="shared" si="50"/>
        <v/>
      </c>
      <c r="L289" s="97">
        <v>5.03</v>
      </c>
      <c r="M289" s="56">
        <v>5.56</v>
      </c>
      <c r="N289" s="56">
        <v>5.56</v>
      </c>
      <c r="O289" s="71" t="str">
        <f t="shared" si="51"/>
        <v/>
      </c>
    </row>
    <row r="290" spans="2:15" x14ac:dyDescent="0.15">
      <c r="B290" s="73" t="str">
        <f>IFERROR(IF(AND(K290&lt;&gt;"",K290&gt;=$C$3),MAX($B$5:B289)+1,""),"")</f>
        <v/>
      </c>
      <c r="C290" s="73" t="str">
        <f>IFERROR(IF(AND(O290&lt;&gt;"",O290&gt;=$C$3),MAX($C$5:C289)+1,""),"")</f>
        <v/>
      </c>
      <c r="F290" s="40" t="s">
        <v>7285</v>
      </c>
      <c r="G290" s="40" t="s">
        <v>12956</v>
      </c>
      <c r="H290" s="56">
        <v>0.02</v>
      </c>
      <c r="I290" s="167" t="s">
        <v>5935</v>
      </c>
      <c r="J290" s="56">
        <v>28.23</v>
      </c>
      <c r="K290" s="71">
        <f t="shared" si="50"/>
        <v>7.0846617074034714E-4</v>
      </c>
      <c r="L290" s="97">
        <v>28.210244926522002</v>
      </c>
      <c r="M290" s="56">
        <v>26.58</v>
      </c>
      <c r="N290" s="56">
        <v>26.598613445378188</v>
      </c>
      <c r="O290" s="71">
        <f t="shared" si="51"/>
        <v>7.51918893857801E-4</v>
      </c>
    </row>
    <row r="291" spans="2:15" x14ac:dyDescent="0.15">
      <c r="B291" s="73" t="str">
        <f>IFERROR(IF(AND(K291&lt;&gt;"",K291&gt;=$C$3),MAX($B$5:B290)+1,""),"")</f>
        <v/>
      </c>
      <c r="C291" s="73" t="str">
        <f>IFERROR(IF(AND(O291&lt;&gt;"",O291&gt;=$C$3),MAX($C$5:C290)+1,""),"")</f>
        <v/>
      </c>
      <c r="F291" s="40" t="s">
        <v>7287</v>
      </c>
      <c r="G291" s="40" t="s">
        <v>7288</v>
      </c>
      <c r="H291" s="56">
        <v>5.5E-2</v>
      </c>
      <c r="I291" s="167" t="s">
        <v>5911</v>
      </c>
      <c r="J291" s="56">
        <v>6.49</v>
      </c>
      <c r="K291" s="71">
        <f t="shared" si="50"/>
        <v>8.4745762711864406E-3</v>
      </c>
      <c r="L291" s="97">
        <v>6.4376612903225796</v>
      </c>
      <c r="M291" s="56">
        <v>8.1999999999999993</v>
      </c>
      <c r="N291" s="56">
        <v>8.2666666666666675</v>
      </c>
      <c r="O291" s="71">
        <f t="shared" si="51"/>
        <v>6.6532258064516125E-3</v>
      </c>
    </row>
    <row r="292" spans="2:15" x14ac:dyDescent="0.15">
      <c r="B292" s="73" t="str">
        <f>IFERROR(IF(AND(K292&lt;&gt;"",K292&gt;=$C$3),MAX($B$5:B291)+1,""),"")</f>
        <v/>
      </c>
      <c r="C292" s="73" t="str">
        <f>IFERROR(IF(AND(O292&lt;&gt;"",O292&gt;=$C$3),MAX($C$5:C291)+1,""),"")</f>
        <v/>
      </c>
      <c r="F292" s="40" t="s">
        <v>7289</v>
      </c>
      <c r="G292" s="40" t="s">
        <v>7290</v>
      </c>
      <c r="H292" s="56">
        <v>0.1</v>
      </c>
      <c r="I292" s="167" t="s">
        <v>5902</v>
      </c>
      <c r="J292" s="56">
        <v>11.01</v>
      </c>
      <c r="K292" s="71">
        <f t="shared" si="50"/>
        <v>9.0826521344232521E-3</v>
      </c>
      <c r="L292" s="97">
        <v>7.2703605313092998</v>
      </c>
      <c r="M292" s="56">
        <v>7.09</v>
      </c>
      <c r="N292" s="56">
        <v>10.736867816091952</v>
      </c>
      <c r="O292" s="71">
        <f t="shared" si="51"/>
        <v>9.3137031872669931E-3</v>
      </c>
    </row>
    <row r="293" spans="2:15" x14ac:dyDescent="0.15">
      <c r="B293" s="73" t="str">
        <f>IFERROR(IF(AND(K293&lt;&gt;"",K293&gt;=$C$3),MAX($B$5:B292)+1,""),"")</f>
        <v/>
      </c>
      <c r="C293" s="73" t="str">
        <f>IFERROR(IF(AND(O293&lt;&gt;"",O293&gt;=$C$3),MAX($C$5:C292)+1,""),"")</f>
        <v/>
      </c>
      <c r="F293" s="40" t="s">
        <v>12957</v>
      </c>
      <c r="G293" s="40" t="s">
        <v>7292</v>
      </c>
      <c r="H293" s="56" t="s">
        <v>5898</v>
      </c>
      <c r="I293" s="167" t="s">
        <v>5905</v>
      </c>
      <c r="J293" s="56">
        <v>5.8</v>
      </c>
      <c r="K293" s="71" t="str">
        <f t="shared" si="50"/>
        <v/>
      </c>
      <c r="L293" s="97">
        <v>5.8</v>
      </c>
      <c r="M293" s="56">
        <v>5.78</v>
      </c>
      <c r="N293" s="56">
        <v>5.78</v>
      </c>
      <c r="O293" s="71" t="str">
        <f t="shared" si="51"/>
        <v/>
      </c>
    </row>
    <row r="294" spans="2:15" x14ac:dyDescent="0.15">
      <c r="B294" s="73" t="str">
        <f>IFERROR(IF(AND(K294&lt;&gt;"",K294&gt;=$C$3),MAX($B$5:B293)+1,""),"")</f>
        <v/>
      </c>
      <c r="C294" s="73" t="str">
        <f>IFERROR(IF(AND(O294&lt;&gt;"",O294&gt;=$C$3),MAX($C$5:C293)+1,""),"")</f>
        <v/>
      </c>
      <c r="F294" s="40" t="s">
        <v>12958</v>
      </c>
      <c r="G294" s="40" t="s">
        <v>7294</v>
      </c>
      <c r="H294" s="56">
        <v>0.05</v>
      </c>
      <c r="I294" s="167" t="s">
        <v>5905</v>
      </c>
      <c r="J294" s="56">
        <v>13.86</v>
      </c>
      <c r="K294" s="71">
        <f t="shared" si="50"/>
        <v>3.6075036075036079E-3</v>
      </c>
      <c r="L294" s="97">
        <v>13.818527827648101</v>
      </c>
      <c r="M294" s="56">
        <v>16.48</v>
      </c>
      <c r="N294" s="56">
        <v>16.529459783913584</v>
      </c>
      <c r="O294" s="71">
        <f t="shared" si="51"/>
        <v>3.0249022444556743E-3</v>
      </c>
    </row>
    <row r="295" spans="2:15" x14ac:dyDescent="0.15">
      <c r="B295" s="73" t="str">
        <f>IFERROR(IF(AND(K295&lt;&gt;"",K295&gt;=$C$3),MAX($B$5:B294)+1,""),"")</f>
        <v/>
      </c>
      <c r="C295" s="73" t="str">
        <f>IFERROR(IF(AND(O295&lt;&gt;"",O295&gt;=$C$3),MAX($C$5:C294)+1,""),"")</f>
        <v/>
      </c>
      <c r="F295" s="40" t="s">
        <v>7295</v>
      </c>
      <c r="G295" s="40" t="s">
        <v>7296</v>
      </c>
      <c r="H295" s="56" t="s">
        <v>5898</v>
      </c>
      <c r="I295" s="167" t="s">
        <v>5905</v>
      </c>
      <c r="J295" s="56">
        <v>4.6399999999999997</v>
      </c>
      <c r="K295" s="71" t="str">
        <f t="shared" si="50"/>
        <v/>
      </c>
      <c r="L295" s="97">
        <v>4.6399999999999997</v>
      </c>
      <c r="M295" s="56">
        <v>4.67</v>
      </c>
      <c r="N295" s="56">
        <v>4.67</v>
      </c>
      <c r="O295" s="71" t="str">
        <f t="shared" si="51"/>
        <v/>
      </c>
    </row>
    <row r="296" spans="2:15" x14ac:dyDescent="0.15">
      <c r="B296" s="73" t="str">
        <f>IFERROR(IF(AND(K296&lt;&gt;"",K296&gt;=$C$3),MAX($B$5:B295)+1,""),"")</f>
        <v/>
      </c>
      <c r="C296" s="73" t="str">
        <f>IFERROR(IF(AND(O296&lt;&gt;"",O296&gt;=$C$3),MAX($C$5:C295)+1,""),"")</f>
        <v/>
      </c>
      <c r="F296" s="40" t="s">
        <v>7297</v>
      </c>
      <c r="G296" s="40" t="s">
        <v>7298</v>
      </c>
      <c r="H296" s="56" t="s">
        <v>5898</v>
      </c>
      <c r="I296" s="167" t="s">
        <v>5930</v>
      </c>
      <c r="J296" s="56">
        <v>7.3</v>
      </c>
      <c r="K296" s="71" t="str">
        <f t="shared" si="50"/>
        <v/>
      </c>
      <c r="L296" s="97">
        <v>7.3</v>
      </c>
      <c r="M296" s="56">
        <v>9.25</v>
      </c>
      <c r="N296" s="56">
        <v>9.2499999999999982</v>
      </c>
      <c r="O296" s="71" t="str">
        <f t="shared" si="51"/>
        <v/>
      </c>
    </row>
    <row r="297" spans="2:15" x14ac:dyDescent="0.15">
      <c r="B297" s="73" t="str">
        <f>IFERROR(IF(AND(K297&lt;&gt;"",K297&gt;=$C$3),MAX($B$5:B296)+1,""),"")</f>
        <v/>
      </c>
      <c r="C297" s="73" t="str">
        <f>IFERROR(IF(AND(O297&lt;&gt;"",O297&gt;=$C$3),MAX($C$5:C296)+1,""),"")</f>
        <v/>
      </c>
      <c r="F297" s="40" t="s">
        <v>7299</v>
      </c>
      <c r="G297" s="40" t="s">
        <v>7300</v>
      </c>
      <c r="H297" s="56">
        <v>0.02</v>
      </c>
      <c r="I297" s="167" t="s">
        <v>5909</v>
      </c>
      <c r="J297" s="56">
        <v>11.17</v>
      </c>
      <c r="K297" s="71">
        <f t="shared" si="50"/>
        <v>1.7905102954341987E-3</v>
      </c>
      <c r="L297" s="97">
        <v>11.1527756360833</v>
      </c>
      <c r="M297" s="56">
        <v>13.44</v>
      </c>
      <c r="N297" s="56">
        <v>13.460756756756719</v>
      </c>
      <c r="O297" s="71">
        <f t="shared" si="51"/>
        <v>1.4858005654073544E-3</v>
      </c>
    </row>
    <row r="298" spans="2:15" x14ac:dyDescent="0.15">
      <c r="B298" s="73" t="str">
        <f>IFERROR(IF(AND(K298&lt;&gt;"",K298&gt;=$C$3),MAX($B$5:B297)+1,""),"")</f>
        <v/>
      </c>
      <c r="C298" s="73" t="str">
        <f>IFERROR(IF(AND(O298&lt;&gt;"",O298&gt;=$C$3),MAX($C$5:C297)+1,""),"")</f>
        <v/>
      </c>
      <c r="F298" s="40" t="s">
        <v>7301</v>
      </c>
      <c r="G298" s="40" t="s">
        <v>7302</v>
      </c>
      <c r="H298" s="56" t="s">
        <v>5898</v>
      </c>
      <c r="I298" s="167" t="s">
        <v>5921</v>
      </c>
      <c r="J298" s="56">
        <v>8.44</v>
      </c>
      <c r="K298" s="71" t="str">
        <f t="shared" si="50"/>
        <v/>
      </c>
      <c r="L298" s="97">
        <v>8.44</v>
      </c>
      <c r="M298" s="56">
        <v>10.56</v>
      </c>
      <c r="N298" s="56">
        <v>10.56</v>
      </c>
      <c r="O298" s="71" t="str">
        <f t="shared" si="51"/>
        <v/>
      </c>
    </row>
    <row r="299" spans="2:15" x14ac:dyDescent="0.15">
      <c r="B299" s="73" t="str">
        <f>IFERROR(IF(AND(K299&lt;&gt;"",K299&gt;=$C$3),MAX($B$5:B298)+1,""),"")</f>
        <v/>
      </c>
      <c r="C299" s="73" t="str">
        <f>IFERROR(IF(AND(O299&lt;&gt;"",O299&gt;=$C$3),MAX($C$5:C298)+1,""),"")</f>
        <v/>
      </c>
      <c r="F299" s="40" t="s">
        <v>12959</v>
      </c>
      <c r="G299" s="40" t="s">
        <v>7304</v>
      </c>
      <c r="H299" s="56">
        <v>0.05</v>
      </c>
      <c r="I299" s="167" t="s">
        <v>5916</v>
      </c>
      <c r="J299" s="56">
        <v>15.04</v>
      </c>
      <c r="K299" s="71">
        <f t="shared" si="50"/>
        <v>3.3244680851063834E-3</v>
      </c>
      <c r="L299" s="97">
        <v>7.5014320987654299</v>
      </c>
      <c r="M299" s="56">
        <v>9.94</v>
      </c>
      <c r="N299" s="56">
        <v>19.929207920792081</v>
      </c>
      <c r="O299" s="71">
        <f t="shared" si="51"/>
        <v>2.5088804431527435E-3</v>
      </c>
    </row>
    <row r="300" spans="2:15" x14ac:dyDescent="0.15">
      <c r="B300" s="73" t="str">
        <f>IFERROR(IF(AND(K300&lt;&gt;"",K300&gt;=$C$3),MAX($B$5:B299)+1,""),"")</f>
        <v/>
      </c>
      <c r="C300" s="73" t="str">
        <f>IFERROR(IF(AND(O300&lt;&gt;"",O300&gt;=$C$3),MAX($C$5:C299)+1,""),"")</f>
        <v/>
      </c>
      <c r="F300" s="40" t="s">
        <v>7305</v>
      </c>
      <c r="G300" s="40" t="s">
        <v>7306</v>
      </c>
      <c r="H300" s="56" t="s">
        <v>5898</v>
      </c>
      <c r="I300" s="167" t="s">
        <v>5924</v>
      </c>
      <c r="J300" s="56">
        <v>7.24</v>
      </c>
      <c r="K300" s="71" t="str">
        <f t="shared" si="50"/>
        <v/>
      </c>
      <c r="L300" s="97">
        <v>7.24</v>
      </c>
      <c r="M300" s="56">
        <v>7.25</v>
      </c>
      <c r="N300" s="56">
        <v>7.25</v>
      </c>
      <c r="O300" s="71" t="str">
        <f t="shared" si="51"/>
        <v/>
      </c>
    </row>
    <row r="301" spans="2:15" x14ac:dyDescent="0.15">
      <c r="B301" s="73" t="str">
        <f>IFERROR(IF(AND(K301&lt;&gt;"",K301&gt;=$C$3),MAX($B$5:B300)+1,""),"")</f>
        <v/>
      </c>
      <c r="C301" s="73" t="str">
        <f>IFERROR(IF(AND(O301&lt;&gt;"",O301&gt;=$C$3),MAX($C$5:C300)+1,""),"")</f>
        <v/>
      </c>
      <c r="F301" s="40" t="s">
        <v>7307</v>
      </c>
      <c r="G301" s="40" t="s">
        <v>7308</v>
      </c>
      <c r="H301" s="56" t="s">
        <v>5898</v>
      </c>
      <c r="I301" s="167" t="s">
        <v>5941</v>
      </c>
      <c r="J301" s="56">
        <v>12.59</v>
      </c>
      <c r="K301" s="71" t="str">
        <f t="shared" si="50"/>
        <v/>
      </c>
      <c r="L301" s="97">
        <v>12.59</v>
      </c>
      <c r="M301" s="56">
        <v>13.61</v>
      </c>
      <c r="N301" s="56">
        <v>13.61</v>
      </c>
      <c r="O301" s="71" t="str">
        <f t="shared" si="51"/>
        <v/>
      </c>
    </row>
    <row r="302" spans="2:15" x14ac:dyDescent="0.15">
      <c r="B302" s="73" t="str">
        <f>IFERROR(IF(AND(K302&lt;&gt;"",K302&gt;=$C$3),MAX($B$5:B301)+1,""),"")</f>
        <v/>
      </c>
      <c r="C302" s="73" t="str">
        <f>IFERROR(IF(AND(O302&lt;&gt;"",O302&gt;=$C$3),MAX($C$5:C301)+1,""),"")</f>
        <v/>
      </c>
      <c r="F302" s="40" t="s">
        <v>7309</v>
      </c>
      <c r="G302" s="40" t="s">
        <v>12960</v>
      </c>
      <c r="H302" s="56" t="s">
        <v>5898</v>
      </c>
      <c r="I302" s="167" t="s">
        <v>5907</v>
      </c>
      <c r="J302" s="56">
        <v>5.78</v>
      </c>
      <c r="K302" s="71" t="str">
        <f t="shared" si="50"/>
        <v/>
      </c>
      <c r="L302" s="97">
        <v>5.78</v>
      </c>
      <c r="M302" s="56">
        <v>5.79</v>
      </c>
      <c r="N302" s="56">
        <v>5.79</v>
      </c>
      <c r="O302" s="71" t="str">
        <f t="shared" si="51"/>
        <v/>
      </c>
    </row>
    <row r="303" spans="2:15" x14ac:dyDescent="0.15">
      <c r="B303" s="73" t="str">
        <f>IFERROR(IF(AND(K303&lt;&gt;"",K303&gt;=$C$3),MAX($B$5:B302)+1,""),"")</f>
        <v/>
      </c>
      <c r="C303" s="73" t="str">
        <f>IFERROR(IF(AND(O303&lt;&gt;"",O303&gt;=$C$3),MAX($C$5:C302)+1,""),"")</f>
        <v/>
      </c>
      <c r="F303" s="40" t="s">
        <v>7311</v>
      </c>
      <c r="G303" s="40" t="s">
        <v>7312</v>
      </c>
      <c r="H303" s="56" t="s">
        <v>5898</v>
      </c>
      <c r="I303" s="167" t="s">
        <v>5911</v>
      </c>
      <c r="J303" s="56">
        <v>21.53</v>
      </c>
      <c r="K303" s="71" t="str">
        <f t="shared" si="50"/>
        <v/>
      </c>
      <c r="L303" s="97">
        <v>21.53</v>
      </c>
      <c r="M303" s="56">
        <v>20.98</v>
      </c>
      <c r="N303" s="56">
        <v>20.98</v>
      </c>
      <c r="O303" s="71" t="str">
        <f t="shared" si="51"/>
        <v/>
      </c>
    </row>
    <row r="304" spans="2:15" x14ac:dyDescent="0.15">
      <c r="B304" s="73" t="str">
        <f>IFERROR(IF(AND(K304&lt;&gt;"",K304&gt;=$C$3),MAX($B$5:B303)+1,""),"")</f>
        <v/>
      </c>
      <c r="C304" s="73" t="str">
        <f>IFERROR(IF(AND(O304&lt;&gt;"",O304&gt;=$C$3),MAX($C$5:C303)+1,""),"")</f>
        <v/>
      </c>
      <c r="F304" s="40" t="s">
        <v>7313</v>
      </c>
      <c r="G304" s="40" t="s">
        <v>12961</v>
      </c>
      <c r="H304" s="56" t="s">
        <v>5898</v>
      </c>
      <c r="I304" s="167" t="s">
        <v>5952</v>
      </c>
      <c r="J304" s="56">
        <v>12.68</v>
      </c>
      <c r="K304" s="71" t="str">
        <f t="shared" si="50"/>
        <v/>
      </c>
      <c r="L304" s="97">
        <v>12.68</v>
      </c>
      <c r="M304" s="56">
        <v>19.34</v>
      </c>
      <c r="N304" s="56">
        <v>19.34</v>
      </c>
      <c r="O304" s="71" t="str">
        <f t="shared" si="51"/>
        <v/>
      </c>
    </row>
    <row r="305" spans="2:15" x14ac:dyDescent="0.15">
      <c r="B305" s="73" t="str">
        <f>IFERROR(IF(AND(K305&lt;&gt;"",K305&gt;=$C$3),MAX($B$5:B304)+1,""),"")</f>
        <v/>
      </c>
      <c r="C305" s="73" t="str">
        <f>IFERROR(IF(AND(O305&lt;&gt;"",O305&gt;=$C$3),MAX($C$5:C304)+1,""),"")</f>
        <v/>
      </c>
      <c r="F305" s="40" t="s">
        <v>7315</v>
      </c>
      <c r="G305" s="40" t="s">
        <v>7316</v>
      </c>
      <c r="H305" s="56" t="s">
        <v>5898</v>
      </c>
      <c r="I305" s="167" t="s">
        <v>5900</v>
      </c>
      <c r="J305" s="56">
        <v>4.2</v>
      </c>
      <c r="K305" s="71" t="str">
        <f t="shared" si="50"/>
        <v/>
      </c>
      <c r="L305" s="97">
        <v>4.2</v>
      </c>
      <c r="M305" s="56">
        <v>3.64</v>
      </c>
      <c r="N305" s="56">
        <v>3.64</v>
      </c>
      <c r="O305" s="71" t="str">
        <f t="shared" si="51"/>
        <v/>
      </c>
    </row>
    <row r="306" spans="2:15" x14ac:dyDescent="0.15">
      <c r="B306" s="73" t="str">
        <f>IFERROR(IF(AND(K306&lt;&gt;"",K306&gt;=$C$3),MAX($B$5:B305)+1,""),"")</f>
        <v/>
      </c>
      <c r="C306" s="73" t="str">
        <f>IFERROR(IF(AND(O306&lt;&gt;"",O306&gt;=$C$3),MAX($C$5:C305)+1,""),"")</f>
        <v/>
      </c>
      <c r="F306" s="40" t="s">
        <v>12962</v>
      </c>
      <c r="G306" s="40" t="s">
        <v>12963</v>
      </c>
      <c r="H306" s="56">
        <v>0.1</v>
      </c>
      <c r="I306" s="167" t="s">
        <v>5932</v>
      </c>
      <c r="J306" s="56">
        <v>18.53</v>
      </c>
      <c r="K306" s="71">
        <f t="shared" si="50"/>
        <v>5.3966540744738263E-3</v>
      </c>
      <c r="L306" s="97">
        <v>18.422517401392099</v>
      </c>
      <c r="M306" s="56">
        <v>21.92</v>
      </c>
      <c r="N306" s="56">
        <v>22.047887981330238</v>
      </c>
      <c r="O306" s="71">
        <f t="shared" si="51"/>
        <v>4.5355818246481583E-3</v>
      </c>
    </row>
    <row r="307" spans="2:15" x14ac:dyDescent="0.15">
      <c r="B307" s="73">
        <f>IFERROR(IF(AND(K307&lt;&gt;"",K307&gt;=$C$3),MAX($B$5:B306)+1,""),"")</f>
        <v>22</v>
      </c>
      <c r="C307" s="73">
        <f>IFERROR(IF(AND(O307&lt;&gt;"",O307&gt;=$C$3),MAX($C$5:C306)+1,""),"")</f>
        <v>19</v>
      </c>
      <c r="F307" s="40" t="s">
        <v>12964</v>
      </c>
      <c r="G307" s="40" t="s">
        <v>7320</v>
      </c>
      <c r="H307" s="56">
        <v>0.8</v>
      </c>
      <c r="I307" s="167" t="s">
        <v>5928</v>
      </c>
      <c r="J307" s="56">
        <v>15.42</v>
      </c>
      <c r="K307" s="71">
        <f t="shared" si="50"/>
        <v>5.1880674448767837E-2</v>
      </c>
      <c r="L307" s="97">
        <v>14.730067114094</v>
      </c>
      <c r="M307" s="56">
        <v>17.29</v>
      </c>
      <c r="N307" s="56">
        <v>18.099836065573719</v>
      </c>
      <c r="O307" s="71">
        <f t="shared" si="51"/>
        <v>4.4199295347299716E-2</v>
      </c>
    </row>
    <row r="308" spans="2:15" x14ac:dyDescent="0.15">
      <c r="B308" s="73" t="str">
        <f>IFERROR(IF(AND(K308&lt;&gt;"",K308&gt;=$C$3),MAX($B$5:B307)+1,""),"")</f>
        <v/>
      </c>
      <c r="C308" s="73" t="str">
        <f>IFERROR(IF(AND(O308&lt;&gt;"",O308&gt;=$C$3),MAX($C$5:C307)+1,""),"")</f>
        <v/>
      </c>
      <c r="F308" s="40" t="s">
        <v>7321</v>
      </c>
      <c r="G308" s="40" t="s">
        <v>7322</v>
      </c>
      <c r="H308" s="56">
        <v>0.06</v>
      </c>
      <c r="I308" s="167" t="s">
        <v>5932</v>
      </c>
      <c r="J308" s="56">
        <v>25.35</v>
      </c>
      <c r="K308" s="71">
        <f t="shared" si="50"/>
        <v>2.3668639053254434E-3</v>
      </c>
      <c r="L308" s="97">
        <v>25.282279608192301</v>
      </c>
      <c r="M308" s="56">
        <v>22.4</v>
      </c>
      <c r="N308" s="56">
        <v>22.460000000000036</v>
      </c>
      <c r="O308" s="71">
        <f t="shared" si="51"/>
        <v>2.6714158504007081E-3</v>
      </c>
    </row>
    <row r="309" spans="2:15" x14ac:dyDescent="0.15">
      <c r="B309" s="73" t="str">
        <f>IFERROR(IF(AND(K309&lt;&gt;"",K309&gt;=$C$3),MAX($B$5:B308)+1,""),"")</f>
        <v/>
      </c>
      <c r="C309" s="73" t="str">
        <f>IFERROR(IF(AND(O309&lt;&gt;"",O309&gt;=$C$3),MAX($C$5:C308)+1,""),"")</f>
        <v/>
      </c>
      <c r="F309" s="40" t="s">
        <v>7323</v>
      </c>
      <c r="G309" s="40" t="s">
        <v>7324</v>
      </c>
      <c r="H309" s="56">
        <v>0.03</v>
      </c>
      <c r="I309" s="167" t="s">
        <v>5935</v>
      </c>
      <c r="J309" s="56">
        <v>5.41</v>
      </c>
      <c r="K309" s="71">
        <f t="shared" si="50"/>
        <v>5.5452865064695009E-3</v>
      </c>
      <c r="L309" s="97">
        <v>5.3774096385542203</v>
      </c>
      <c r="M309" s="56">
        <v>4.9400000000000004</v>
      </c>
      <c r="N309" s="56">
        <v>4.9699393939393914</v>
      </c>
      <c r="O309" s="71">
        <f t="shared" si="51"/>
        <v>6.0362909126384107E-3</v>
      </c>
    </row>
    <row r="310" spans="2:15" x14ac:dyDescent="0.15">
      <c r="B310" s="73" t="str">
        <f>IFERROR(IF(AND(K310&lt;&gt;"",K310&gt;=$C$3),MAX($B$5:B309)+1,""),"")</f>
        <v/>
      </c>
      <c r="C310" s="73" t="str">
        <f>IFERROR(IF(AND(O310&lt;&gt;"",O310&gt;=$C$3),MAX($C$5:C309)+1,""),"")</f>
        <v/>
      </c>
      <c r="F310" s="40" t="s">
        <v>7325</v>
      </c>
      <c r="G310" s="40" t="s">
        <v>7326</v>
      </c>
      <c r="H310" s="56" t="s">
        <v>5898</v>
      </c>
      <c r="I310" s="167" t="s">
        <v>5911</v>
      </c>
      <c r="J310" s="56">
        <v>26.45</v>
      </c>
      <c r="K310" s="71" t="str">
        <f t="shared" si="50"/>
        <v/>
      </c>
      <c r="L310" s="97">
        <v>26.45</v>
      </c>
      <c r="M310" s="56">
        <v>20.309999999999999</v>
      </c>
      <c r="N310" s="56">
        <v>20.309999999999999</v>
      </c>
      <c r="O310" s="71" t="str">
        <f t="shared" si="51"/>
        <v/>
      </c>
    </row>
    <row r="311" spans="2:15" x14ac:dyDescent="0.15">
      <c r="B311" s="73" t="str">
        <f>IFERROR(IF(AND(K311&lt;&gt;"",K311&gt;=$C$3),MAX($B$5:B310)+1,""),"")</f>
        <v/>
      </c>
      <c r="C311" s="73" t="str">
        <f>IFERROR(IF(AND(O311&lt;&gt;"",O311&gt;=$C$3),MAX($C$5:C310)+1,""),"")</f>
        <v/>
      </c>
      <c r="F311" s="40" t="s">
        <v>7327</v>
      </c>
      <c r="G311" s="40" t="s">
        <v>7328</v>
      </c>
      <c r="H311" s="56" t="s">
        <v>5898</v>
      </c>
      <c r="I311" s="167" t="s">
        <v>5903</v>
      </c>
      <c r="J311" s="56">
        <v>5.65</v>
      </c>
      <c r="K311" s="71" t="str">
        <f t="shared" si="50"/>
        <v/>
      </c>
      <c r="L311" s="97">
        <v>5.65</v>
      </c>
      <c r="M311" s="56">
        <v>5.35</v>
      </c>
      <c r="N311" s="56">
        <v>5.35</v>
      </c>
      <c r="O311" s="71" t="str">
        <f t="shared" si="51"/>
        <v/>
      </c>
    </row>
    <row r="312" spans="2:15" x14ac:dyDescent="0.15">
      <c r="B312" s="73" t="str">
        <f>IFERROR(IF(AND(K312&lt;&gt;"",K312&gt;=$C$3),MAX($B$5:B311)+1,""),"")</f>
        <v/>
      </c>
      <c r="C312" s="73" t="str">
        <f>IFERROR(IF(AND(O312&lt;&gt;"",O312&gt;=$C$3),MAX($C$5:C311)+1,""),"")</f>
        <v/>
      </c>
      <c r="F312" s="40" t="s">
        <v>7329</v>
      </c>
      <c r="G312" s="40" t="s">
        <v>7330</v>
      </c>
      <c r="H312" s="56">
        <v>0.02</v>
      </c>
      <c r="I312" s="167" t="s">
        <v>5953</v>
      </c>
      <c r="J312" s="56">
        <v>9.1</v>
      </c>
      <c r="K312" s="71">
        <f t="shared" si="50"/>
        <v>2.1978021978021978E-3</v>
      </c>
      <c r="L312" s="97">
        <v>9.0789838337182491</v>
      </c>
      <c r="M312" s="56">
        <v>8.42</v>
      </c>
      <c r="N312" s="56">
        <v>8.4394907407407374</v>
      </c>
      <c r="O312" s="71">
        <f t="shared" si="51"/>
        <v>2.3698112379520893E-3</v>
      </c>
    </row>
    <row r="313" spans="2:15" x14ac:dyDescent="0.15">
      <c r="B313" s="73">
        <f>IFERROR(IF(AND(K313&lt;&gt;"",K313&gt;=$C$3),MAX($B$5:B312)+1,""),"")</f>
        <v>23</v>
      </c>
      <c r="C313" s="73">
        <f>IFERROR(IF(AND(O313&lt;&gt;"",O313&gt;=$C$3),MAX($C$5:C312)+1,""),"")</f>
        <v>20</v>
      </c>
      <c r="F313" s="40" t="s">
        <v>7331</v>
      </c>
      <c r="G313" s="40" t="s">
        <v>7332</v>
      </c>
      <c r="H313" s="56">
        <v>0.35</v>
      </c>
      <c r="I313" s="167" t="s">
        <v>5924</v>
      </c>
      <c r="J313" s="56">
        <v>10.11</v>
      </c>
      <c r="K313" s="71">
        <f t="shared" si="50"/>
        <v>3.4619188921859542E-2</v>
      </c>
      <c r="L313" s="97">
        <v>9.7452061855670102</v>
      </c>
      <c r="M313" s="56">
        <v>10.86</v>
      </c>
      <c r="N313" s="56">
        <v>11.266524064171122</v>
      </c>
      <c r="O313" s="71">
        <f t="shared" si="51"/>
        <v>3.1065481954016441E-2</v>
      </c>
    </row>
    <row r="314" spans="2:15" x14ac:dyDescent="0.15">
      <c r="B314" s="73" t="str">
        <f>IFERROR(IF(AND(K314&lt;&gt;"",K314&gt;=$C$3),MAX($B$5:B313)+1,""),"")</f>
        <v/>
      </c>
      <c r="C314" s="73" t="str">
        <f>IFERROR(IF(AND(O314&lt;&gt;"",O314&gt;=$C$3),MAX($C$5:C313)+1,""),"")</f>
        <v/>
      </c>
      <c r="F314" s="40" t="s">
        <v>7333</v>
      </c>
      <c r="G314" s="40" t="s">
        <v>7334</v>
      </c>
      <c r="H314" s="56" t="s">
        <v>5898</v>
      </c>
      <c r="I314" s="167" t="s">
        <v>5924</v>
      </c>
      <c r="J314" s="56">
        <v>11.22</v>
      </c>
      <c r="K314" s="71" t="str">
        <f t="shared" si="50"/>
        <v/>
      </c>
      <c r="L314" s="97">
        <v>11.22</v>
      </c>
      <c r="M314" s="56">
        <v>15.6</v>
      </c>
      <c r="N314" s="56">
        <v>15.6</v>
      </c>
      <c r="O314" s="71" t="str">
        <f t="shared" si="51"/>
        <v/>
      </c>
    </row>
    <row r="315" spans="2:15" x14ac:dyDescent="0.15">
      <c r="B315" s="73" t="str">
        <f>IFERROR(IF(AND(K315&lt;&gt;"",K315&gt;=$C$3),MAX($B$5:B314)+1,""),"")</f>
        <v/>
      </c>
      <c r="C315" s="73" t="str">
        <f>IFERROR(IF(AND(O315&lt;&gt;"",O315&gt;=$C$3),MAX($C$5:C314)+1,""),"")</f>
        <v/>
      </c>
      <c r="F315" s="40" t="s">
        <v>12965</v>
      </c>
      <c r="G315" s="40" t="s">
        <v>12966</v>
      </c>
      <c r="H315" s="56">
        <v>0.17499999999999999</v>
      </c>
      <c r="I315" s="167" t="s">
        <v>5928</v>
      </c>
      <c r="J315" s="56">
        <v>9.3800000000000008</v>
      </c>
      <c r="K315" s="71">
        <f t="shared" si="50"/>
        <v>1.8656716417910446E-2</v>
      </c>
      <c r="L315" s="97">
        <v>9.2026251390433806</v>
      </c>
      <c r="M315" s="56">
        <v>9.86</v>
      </c>
      <c r="N315" s="56">
        <v>10.050045351473925</v>
      </c>
      <c r="O315" s="71">
        <f t="shared" si="51"/>
        <v>1.7412856746396151E-2</v>
      </c>
    </row>
    <row r="316" spans="2:15" x14ac:dyDescent="0.15">
      <c r="B316" s="73" t="str">
        <f>IFERROR(IF(AND(K316&lt;&gt;"",K316&gt;=$C$3),MAX($B$5:B315)+1,""),"")</f>
        <v/>
      </c>
      <c r="C316" s="73" t="str">
        <f>IFERROR(IF(AND(O316&lt;&gt;"",O316&gt;=$C$3),MAX($C$5:C315)+1,""),"")</f>
        <v/>
      </c>
      <c r="F316" s="40" t="s">
        <v>7337</v>
      </c>
      <c r="G316" s="40" t="s">
        <v>7338</v>
      </c>
      <c r="H316" s="56" t="s">
        <v>5898</v>
      </c>
      <c r="I316" s="167" t="s">
        <v>5907</v>
      </c>
      <c r="J316" s="56">
        <v>10.66</v>
      </c>
      <c r="K316" s="71" t="str">
        <f t="shared" si="50"/>
        <v/>
      </c>
      <c r="L316" s="97">
        <v>10.66</v>
      </c>
      <c r="M316" s="56">
        <v>13.22</v>
      </c>
      <c r="N316" s="56">
        <v>13.22</v>
      </c>
      <c r="O316" s="71" t="str">
        <f t="shared" si="51"/>
        <v/>
      </c>
    </row>
    <row r="317" spans="2:15" x14ac:dyDescent="0.15">
      <c r="B317" s="73" t="str">
        <f>IFERROR(IF(AND(K317&lt;&gt;"",K317&gt;=$C$3),MAX($B$5:B316)+1,""),"")</f>
        <v/>
      </c>
      <c r="C317" s="73" t="str">
        <f>IFERROR(IF(AND(O317&lt;&gt;"",O317&gt;=$C$3),MAX($C$5:C316)+1,""),"")</f>
        <v/>
      </c>
      <c r="F317" s="40" t="s">
        <v>7339</v>
      </c>
      <c r="G317" s="40" t="s">
        <v>7340</v>
      </c>
      <c r="H317" s="56">
        <v>0.1</v>
      </c>
      <c r="I317" s="167" t="s">
        <v>5909</v>
      </c>
      <c r="J317" s="56">
        <v>7.42</v>
      </c>
      <c r="K317" s="71">
        <f t="shared" si="50"/>
        <v>1.3477088948787063E-2</v>
      </c>
      <c r="L317" s="97">
        <v>7.2969485903814304</v>
      </c>
      <c r="M317" s="56">
        <v>6.66</v>
      </c>
      <c r="N317" s="56">
        <v>6.7723102866779055</v>
      </c>
      <c r="O317" s="71">
        <f t="shared" si="51"/>
        <v>1.4766009790885421E-2</v>
      </c>
    </row>
    <row r="318" spans="2:15" x14ac:dyDescent="0.15">
      <c r="B318" s="73" t="str">
        <f>IFERROR(IF(AND(K318&lt;&gt;"",K318&gt;=$C$3),MAX($B$5:B317)+1,""),"")</f>
        <v/>
      </c>
      <c r="C318" s="73" t="str">
        <f>IFERROR(IF(AND(O318&lt;&gt;"",O318&gt;=$C$3),MAX($C$5:C317)+1,""),"")</f>
        <v/>
      </c>
      <c r="F318" s="40" t="s">
        <v>12967</v>
      </c>
      <c r="G318" s="40" t="s">
        <v>7342</v>
      </c>
      <c r="H318" s="56" t="s">
        <v>5898</v>
      </c>
      <c r="I318" s="167" t="s">
        <v>13682</v>
      </c>
      <c r="J318" s="56">
        <v>12.06</v>
      </c>
      <c r="K318" s="71" t="str">
        <f t="shared" si="50"/>
        <v/>
      </c>
      <c r="L318" s="97">
        <v>12.06</v>
      </c>
      <c r="M318" s="56">
        <v>11.79</v>
      </c>
      <c r="N318" s="56">
        <v>11.79</v>
      </c>
      <c r="O318" s="71" t="str">
        <f t="shared" si="51"/>
        <v/>
      </c>
    </row>
    <row r="319" spans="2:15" x14ac:dyDescent="0.15">
      <c r="B319" s="73" t="str">
        <f>IFERROR(IF(AND(K319&lt;&gt;"",K319&gt;=$C$3),MAX($B$5:B318)+1,""),"")</f>
        <v/>
      </c>
      <c r="C319" s="73" t="str">
        <f>IFERROR(IF(AND(O319&lt;&gt;"",O319&gt;=$C$3),MAX($C$5:C318)+1,""),"")</f>
        <v/>
      </c>
      <c r="F319" s="40" t="s">
        <v>7343</v>
      </c>
      <c r="G319" s="40" t="s">
        <v>7344</v>
      </c>
      <c r="H319" s="56">
        <v>0.02</v>
      </c>
      <c r="I319" s="167" t="s">
        <v>5909</v>
      </c>
      <c r="J319" s="56">
        <v>10.25</v>
      </c>
      <c r="K319" s="71">
        <f t="shared" si="50"/>
        <v>1.9512195121951219E-3</v>
      </c>
      <c r="L319" s="97">
        <v>10.2322048611111</v>
      </c>
      <c r="M319" s="56">
        <v>10.4</v>
      </c>
      <c r="N319" s="56">
        <v>10.418086956521751</v>
      </c>
      <c r="O319" s="71">
        <f t="shared" si="51"/>
        <v>1.9197382478632456E-3</v>
      </c>
    </row>
    <row r="320" spans="2:15" x14ac:dyDescent="0.15">
      <c r="B320" s="73" t="str">
        <f>IFERROR(IF(AND(K320&lt;&gt;"",K320&gt;=$C$3),MAX($B$5:B319)+1,""),"")</f>
        <v/>
      </c>
      <c r="C320" s="73" t="str">
        <f>IFERROR(IF(AND(O320&lt;&gt;"",O320&gt;=$C$3),MAX($C$5:C319)+1,""),"")</f>
        <v/>
      </c>
      <c r="F320" s="40" t="s">
        <v>7345</v>
      </c>
      <c r="G320" s="40" t="s">
        <v>7346</v>
      </c>
      <c r="H320" s="56">
        <v>3.1E-2</v>
      </c>
      <c r="I320" s="167" t="s">
        <v>5952</v>
      </c>
      <c r="J320" s="56">
        <v>18.45</v>
      </c>
      <c r="K320" s="71">
        <f t="shared" si="50"/>
        <v>1.6802168021680217E-3</v>
      </c>
      <c r="L320" s="97">
        <v>18.424243834341599</v>
      </c>
      <c r="M320" s="56">
        <v>19.8</v>
      </c>
      <c r="N320" s="56">
        <v>19.827679403541424</v>
      </c>
      <c r="O320" s="71">
        <f t="shared" si="51"/>
        <v>1.5634709120051177E-3</v>
      </c>
    </row>
    <row r="321" spans="2:15" x14ac:dyDescent="0.15">
      <c r="B321" s="73" t="str">
        <f>IFERROR(IF(AND(K321&lt;&gt;"",K321&gt;=$C$3),MAX($B$5:B320)+1,""),"")</f>
        <v/>
      </c>
      <c r="C321" s="73" t="str">
        <f>IFERROR(IF(AND(O321&lt;&gt;"",O321&gt;=$C$3),MAX($C$5:C320)+1,""),"")</f>
        <v/>
      </c>
      <c r="F321" s="40" t="s">
        <v>7347</v>
      </c>
      <c r="G321" s="40" t="s">
        <v>7348</v>
      </c>
      <c r="H321" s="56">
        <v>4.4999999999999998E-2</v>
      </c>
      <c r="I321" s="167" t="s">
        <v>5924</v>
      </c>
      <c r="J321" s="56">
        <v>9.56</v>
      </c>
      <c r="K321" s="71">
        <f t="shared" si="50"/>
        <v>4.7071129707112963E-3</v>
      </c>
      <c r="L321" s="97">
        <v>9.5217600000000004</v>
      </c>
      <c r="M321" s="56">
        <v>10.8</v>
      </c>
      <c r="N321" s="56">
        <v>10.843373493975905</v>
      </c>
      <c r="O321" s="71">
        <f t="shared" si="51"/>
        <v>4.1499999999999992E-3</v>
      </c>
    </row>
    <row r="322" spans="2:15" x14ac:dyDescent="0.15">
      <c r="B322" s="73" t="str">
        <f>IFERROR(IF(AND(K322&lt;&gt;"",K322&gt;=$C$3),MAX($B$5:B321)+1,""),"")</f>
        <v/>
      </c>
      <c r="C322" s="73" t="str">
        <f>IFERROR(IF(AND(O322&lt;&gt;"",O322&gt;=$C$3),MAX($C$5:C321)+1,""),"")</f>
        <v/>
      </c>
      <c r="F322" s="40" t="s">
        <v>7349</v>
      </c>
      <c r="G322" s="40" t="s">
        <v>7350</v>
      </c>
      <c r="H322" s="56" t="s">
        <v>5898</v>
      </c>
      <c r="I322" s="167" t="s">
        <v>13753</v>
      </c>
      <c r="J322" s="56">
        <v>11.17</v>
      </c>
      <c r="K322" s="71" t="str">
        <f t="shared" si="50"/>
        <v/>
      </c>
      <c r="L322" s="97">
        <v>5.5895076674737698</v>
      </c>
      <c r="M322" s="56">
        <v>8.35</v>
      </c>
      <c r="N322" s="56">
        <v>16.686532258064513</v>
      </c>
      <c r="O322" s="71" t="str">
        <f t="shared" si="51"/>
        <v/>
      </c>
    </row>
    <row r="323" spans="2:15" x14ac:dyDescent="0.15">
      <c r="B323" s="73" t="str">
        <f>IFERROR(IF(AND(K323&lt;&gt;"",K323&gt;=$C$3),MAX($B$5:B322)+1,""),"")</f>
        <v/>
      </c>
      <c r="C323" s="73" t="str">
        <f>IFERROR(IF(AND(O323&lt;&gt;"",O323&gt;=$C$3),MAX($C$5:C322)+1,""),"")</f>
        <v/>
      </c>
      <c r="F323" s="40" t="s">
        <v>7351</v>
      </c>
      <c r="G323" s="40" t="s">
        <v>7352</v>
      </c>
      <c r="H323" s="56" t="s">
        <v>5898</v>
      </c>
      <c r="I323" s="167" t="s">
        <v>13750</v>
      </c>
      <c r="J323" s="56">
        <v>27.46</v>
      </c>
      <c r="K323" s="71" t="str">
        <f t="shared" si="50"/>
        <v/>
      </c>
      <c r="L323" s="97">
        <v>27.46</v>
      </c>
      <c r="M323" s="56">
        <v>18.47</v>
      </c>
      <c r="N323" s="56">
        <v>18.47</v>
      </c>
      <c r="O323" s="71" t="str">
        <f t="shared" si="51"/>
        <v/>
      </c>
    </row>
    <row r="324" spans="2:15" x14ac:dyDescent="0.15">
      <c r="B324" s="73" t="str">
        <f>IFERROR(IF(AND(K324&lt;&gt;"",K324&gt;=$C$3),MAX($B$5:B323)+1,""),"")</f>
        <v/>
      </c>
      <c r="C324" s="73" t="str">
        <f>IFERROR(IF(AND(O324&lt;&gt;"",O324&gt;=$C$3),MAX($C$5:C323)+1,""),"")</f>
        <v/>
      </c>
      <c r="F324" s="40" t="s">
        <v>7353</v>
      </c>
      <c r="G324" s="40" t="s">
        <v>7354</v>
      </c>
      <c r="H324" s="56" t="s">
        <v>5898</v>
      </c>
      <c r="I324" s="167" t="s">
        <v>5945</v>
      </c>
      <c r="J324" s="56">
        <v>16.2</v>
      </c>
      <c r="K324" s="71" t="str">
        <f t="shared" si="50"/>
        <v/>
      </c>
      <c r="L324" s="97">
        <v>16.2</v>
      </c>
      <c r="M324" s="56">
        <v>15.9</v>
      </c>
      <c r="N324" s="56">
        <v>15.9</v>
      </c>
      <c r="O324" s="71" t="str">
        <f t="shared" si="51"/>
        <v/>
      </c>
    </row>
    <row r="325" spans="2:15" x14ac:dyDescent="0.15">
      <c r="B325" s="73" t="str">
        <f>IFERROR(IF(AND(K325&lt;&gt;"",K325&gt;=$C$3),MAX($B$5:B324)+1,""),"")</f>
        <v/>
      </c>
      <c r="C325" s="73" t="str">
        <f>IFERROR(IF(AND(O325&lt;&gt;"",O325&gt;=$C$3),MAX($C$5:C324)+1,""),"")</f>
        <v/>
      </c>
      <c r="F325" s="40" t="s">
        <v>7355</v>
      </c>
      <c r="G325" s="40" t="s">
        <v>12968</v>
      </c>
      <c r="H325" s="56" t="s">
        <v>5898</v>
      </c>
      <c r="I325" s="167" t="s">
        <v>5907</v>
      </c>
      <c r="J325" s="56">
        <v>11.62</v>
      </c>
      <c r="K325" s="71" t="str">
        <f t="shared" si="50"/>
        <v/>
      </c>
      <c r="L325" s="97">
        <v>11.62</v>
      </c>
      <c r="M325" s="56">
        <v>10.199999999999999</v>
      </c>
      <c r="N325" s="56">
        <v>10.199999999999999</v>
      </c>
      <c r="O325" s="71" t="str">
        <f t="shared" si="51"/>
        <v/>
      </c>
    </row>
    <row r="326" spans="2:15" x14ac:dyDescent="0.15">
      <c r="B326" s="73" t="str">
        <f>IFERROR(IF(AND(K326&lt;&gt;"",K326&gt;=$C$3),MAX($B$5:B325)+1,""),"")</f>
        <v/>
      </c>
      <c r="C326" s="73" t="str">
        <f>IFERROR(IF(AND(O326&lt;&gt;"",O326&gt;=$C$3),MAX($C$5:C325)+1,""),"")</f>
        <v/>
      </c>
      <c r="F326" s="40" t="s">
        <v>7357</v>
      </c>
      <c r="G326" s="40" t="s">
        <v>7358</v>
      </c>
      <c r="H326" s="56" t="s">
        <v>5898</v>
      </c>
      <c r="I326" s="167" t="s">
        <v>5913</v>
      </c>
      <c r="J326" s="56">
        <v>16.100000000000001</v>
      </c>
      <c r="K326" s="71" t="str">
        <f t="shared" si="50"/>
        <v/>
      </c>
      <c r="L326" s="97">
        <v>16.100000000000001</v>
      </c>
      <c r="M326" s="56">
        <v>20.98</v>
      </c>
      <c r="N326" s="56">
        <v>20.98</v>
      </c>
      <c r="O326" s="71" t="str">
        <f t="shared" si="51"/>
        <v/>
      </c>
    </row>
    <row r="327" spans="2:15" x14ac:dyDescent="0.15">
      <c r="B327" s="73" t="str">
        <f>IFERROR(IF(AND(K327&lt;&gt;"",K327&gt;=$C$3),MAX($B$5:B326)+1,""),"")</f>
        <v/>
      </c>
      <c r="C327" s="73" t="str">
        <f>IFERROR(IF(AND(O327&lt;&gt;"",O327&gt;=$C$3),MAX($C$5:C326)+1,""),"")</f>
        <v/>
      </c>
      <c r="F327" s="40" t="s">
        <v>12969</v>
      </c>
      <c r="G327" s="40" t="s">
        <v>7360</v>
      </c>
      <c r="H327" s="56">
        <v>4.2999999999999997E-2</v>
      </c>
      <c r="I327" s="167" t="s">
        <v>5930</v>
      </c>
      <c r="J327" s="56">
        <v>13.8</v>
      </c>
      <c r="K327" s="71">
        <f t="shared" ref="K327:K390" si="52">IFERROR(H327/J327,"")</f>
        <v>3.1159420289855067E-3</v>
      </c>
      <c r="L327" s="97">
        <v>13.750225428313801</v>
      </c>
      <c r="M327" s="56">
        <v>10.64</v>
      </c>
      <c r="N327" s="56">
        <v>10.67851583710407</v>
      </c>
      <c r="O327" s="71">
        <f t="shared" ref="O327:O390" si="53">IFERROR(H327/N327,"")</f>
        <v>4.0267768157996441E-3</v>
      </c>
    </row>
    <row r="328" spans="2:15" x14ac:dyDescent="0.15">
      <c r="B328" s="73" t="str">
        <f>IFERROR(IF(AND(K328&lt;&gt;"",K328&gt;=$C$3),MAX($B$5:B327)+1,""),"")</f>
        <v/>
      </c>
      <c r="C328" s="73" t="str">
        <f>IFERROR(IF(AND(O328&lt;&gt;"",O328&gt;=$C$3),MAX($C$5:C327)+1,""),"")</f>
        <v/>
      </c>
      <c r="F328" s="40" t="s">
        <v>7361</v>
      </c>
      <c r="G328" s="40" t="s">
        <v>7362</v>
      </c>
      <c r="H328" s="56">
        <v>0.1</v>
      </c>
      <c r="I328" s="167" t="s">
        <v>13667</v>
      </c>
      <c r="J328" s="56">
        <v>32.200000000000003</v>
      </c>
      <c r="K328" s="71">
        <f t="shared" si="52"/>
        <v>3.105590062111801E-3</v>
      </c>
      <c r="L328" s="97">
        <v>16.0365308804205</v>
      </c>
      <c r="M328" s="56">
        <v>11.15</v>
      </c>
      <c r="N328" s="56">
        <v>22.388258575197892</v>
      </c>
      <c r="O328" s="71">
        <f t="shared" si="53"/>
        <v>4.4666269895051944E-3</v>
      </c>
    </row>
    <row r="329" spans="2:15" x14ac:dyDescent="0.15">
      <c r="B329" s="73" t="str">
        <f>IFERROR(IF(AND(K329&lt;&gt;"",K329&gt;=$C$3),MAX($B$5:B328)+1,""),"")</f>
        <v/>
      </c>
      <c r="C329" s="73" t="str">
        <f>IFERROR(IF(AND(O329&lt;&gt;"",O329&gt;=$C$3),MAX($C$5:C328)+1,""),"")</f>
        <v/>
      </c>
      <c r="F329" s="40" t="s">
        <v>7363</v>
      </c>
      <c r="G329" s="40" t="s">
        <v>7364</v>
      </c>
      <c r="H329" s="56" t="s">
        <v>5898</v>
      </c>
      <c r="I329" s="167" t="s">
        <v>13702</v>
      </c>
      <c r="J329" s="56">
        <v>21.37</v>
      </c>
      <c r="K329" s="71" t="str">
        <f t="shared" si="52"/>
        <v/>
      </c>
      <c r="L329" s="97">
        <v>21.37</v>
      </c>
      <c r="M329" s="56">
        <v>23.52</v>
      </c>
      <c r="N329" s="56">
        <v>23.52</v>
      </c>
      <c r="O329" s="71" t="str">
        <f t="shared" si="53"/>
        <v/>
      </c>
    </row>
    <row r="330" spans="2:15" x14ac:dyDescent="0.15">
      <c r="B330" s="73" t="str">
        <f>IFERROR(IF(AND(K330&lt;&gt;"",K330&gt;=$C$3),MAX($B$5:B329)+1,""),"")</f>
        <v/>
      </c>
      <c r="C330" s="73" t="str">
        <f>IFERROR(IF(AND(O330&lt;&gt;"",O330&gt;=$C$3),MAX($C$5:C329)+1,""),"")</f>
        <v/>
      </c>
      <c r="F330" s="40" t="s">
        <v>7365</v>
      </c>
      <c r="G330" s="40" t="s">
        <v>7366</v>
      </c>
      <c r="H330" s="56" t="s">
        <v>5898</v>
      </c>
      <c r="I330" s="167" t="s">
        <v>5905</v>
      </c>
      <c r="J330" s="56">
        <v>25.62</v>
      </c>
      <c r="K330" s="71" t="str">
        <f t="shared" si="52"/>
        <v/>
      </c>
      <c r="L330" s="97">
        <v>25.62</v>
      </c>
      <c r="M330" s="56">
        <v>21.24</v>
      </c>
      <c r="N330" s="56">
        <v>21.240000000000002</v>
      </c>
      <c r="O330" s="71" t="str">
        <f t="shared" si="53"/>
        <v/>
      </c>
    </row>
    <row r="331" spans="2:15" x14ac:dyDescent="0.15">
      <c r="B331" s="73" t="str">
        <f>IFERROR(IF(AND(K331&lt;&gt;"",K331&gt;=$C$3),MAX($B$5:B330)+1,""),"")</f>
        <v/>
      </c>
      <c r="C331" s="73" t="str">
        <f>IFERROR(IF(AND(O331&lt;&gt;"",O331&gt;=$C$3),MAX($C$5:C330)+1,""),"")</f>
        <v/>
      </c>
      <c r="F331" s="40" t="s">
        <v>7367</v>
      </c>
      <c r="G331" s="40" t="s">
        <v>7368</v>
      </c>
      <c r="H331" s="56" t="s">
        <v>5898</v>
      </c>
      <c r="I331" s="167" t="s">
        <v>5903</v>
      </c>
      <c r="J331" s="56">
        <v>19.440000000000001</v>
      </c>
      <c r="K331" s="71" t="str">
        <f t="shared" si="52"/>
        <v/>
      </c>
      <c r="L331" s="97">
        <v>19.440000000000001</v>
      </c>
      <c r="M331" s="56">
        <v>16.23</v>
      </c>
      <c r="N331" s="56">
        <v>16.23</v>
      </c>
      <c r="O331" s="71" t="str">
        <f t="shared" si="53"/>
        <v/>
      </c>
    </row>
    <row r="332" spans="2:15" x14ac:dyDescent="0.15">
      <c r="B332" s="73" t="str">
        <f>IFERROR(IF(AND(K332&lt;&gt;"",K332&gt;=$C$3),MAX($B$5:B331)+1,""),"")</f>
        <v/>
      </c>
      <c r="C332" s="73" t="str">
        <f>IFERROR(IF(AND(O332&lt;&gt;"",O332&gt;=$C$3),MAX($C$5:C331)+1,""),"")</f>
        <v/>
      </c>
      <c r="F332" s="40" t="s">
        <v>12970</v>
      </c>
      <c r="G332" s="40" t="s">
        <v>7370</v>
      </c>
      <c r="H332" s="56" t="s">
        <v>5898</v>
      </c>
      <c r="I332" s="167" t="s">
        <v>5914</v>
      </c>
      <c r="J332" s="56">
        <v>8.42</v>
      </c>
      <c r="K332" s="71" t="str">
        <f t="shared" si="52"/>
        <v/>
      </c>
      <c r="L332" s="97">
        <v>8.42</v>
      </c>
      <c r="M332" s="56">
        <v>6.64</v>
      </c>
      <c r="N332" s="56">
        <v>6.64</v>
      </c>
      <c r="O332" s="71" t="str">
        <f t="shared" si="53"/>
        <v/>
      </c>
    </row>
    <row r="333" spans="2:15" x14ac:dyDescent="0.15">
      <c r="B333" s="73" t="str">
        <f>IFERROR(IF(AND(K333&lt;&gt;"",K333&gt;=$C$3),MAX($B$5:B332)+1,""),"")</f>
        <v/>
      </c>
      <c r="C333" s="73" t="str">
        <f>IFERROR(IF(AND(O333&lt;&gt;"",O333&gt;=$C$3),MAX($C$5:C332)+1,""),"")</f>
        <v/>
      </c>
      <c r="F333" s="40" t="s">
        <v>7371</v>
      </c>
      <c r="G333" s="40" t="s">
        <v>7372</v>
      </c>
      <c r="H333" s="56" t="s">
        <v>5898</v>
      </c>
      <c r="I333" s="167" t="s">
        <v>5900</v>
      </c>
      <c r="J333" s="56">
        <v>4.7300000000000004</v>
      </c>
      <c r="K333" s="71" t="str">
        <f t="shared" si="52"/>
        <v/>
      </c>
      <c r="L333" s="97">
        <v>4.7300000000000004</v>
      </c>
      <c r="M333" s="56">
        <v>4.5199999999999996</v>
      </c>
      <c r="N333" s="56">
        <v>4.5199999999999996</v>
      </c>
      <c r="O333" s="71" t="str">
        <f t="shared" si="53"/>
        <v/>
      </c>
    </row>
    <row r="334" spans="2:15" x14ac:dyDescent="0.15">
      <c r="B334" s="73" t="str">
        <f>IFERROR(IF(AND(K334&lt;&gt;"",K334&gt;=$C$3),MAX($B$5:B333)+1,""),"")</f>
        <v/>
      </c>
      <c r="C334" s="73" t="str">
        <f>IFERROR(IF(AND(O334&lt;&gt;"",O334&gt;=$C$3),MAX($C$5:C333)+1,""),"")</f>
        <v/>
      </c>
      <c r="F334" s="40" t="s">
        <v>7373</v>
      </c>
      <c r="G334" s="40" t="s">
        <v>7374</v>
      </c>
      <c r="H334" s="56">
        <v>0.105</v>
      </c>
      <c r="I334" s="167" t="s">
        <v>5911</v>
      </c>
      <c r="J334" s="56">
        <v>17.64</v>
      </c>
      <c r="K334" s="71">
        <f t="shared" si="52"/>
        <v>5.9523809523809521E-3</v>
      </c>
      <c r="L334" s="97">
        <v>17.5449568965517</v>
      </c>
      <c r="M334" s="56">
        <v>17.68</v>
      </c>
      <c r="N334" s="56">
        <v>17.775774647887349</v>
      </c>
      <c r="O334" s="71">
        <f t="shared" si="53"/>
        <v>5.9069155679513097E-3</v>
      </c>
    </row>
    <row r="335" spans="2:15" x14ac:dyDescent="0.15">
      <c r="B335" s="73" t="str">
        <f>IFERROR(IF(AND(K335&lt;&gt;"",K335&gt;=$C$3),MAX($B$5:B334)+1,""),"")</f>
        <v/>
      </c>
      <c r="C335" s="73" t="str">
        <f>IFERROR(IF(AND(O335&lt;&gt;"",O335&gt;=$C$3),MAX($C$5:C334)+1,""),"")</f>
        <v/>
      </c>
      <c r="F335" s="40" t="s">
        <v>7375</v>
      </c>
      <c r="G335" s="40" t="s">
        <v>7376</v>
      </c>
      <c r="H335" s="56">
        <v>0.05</v>
      </c>
      <c r="I335" s="167" t="s">
        <v>5909</v>
      </c>
      <c r="J335" s="56">
        <v>11.93</v>
      </c>
      <c r="K335" s="71">
        <f t="shared" si="52"/>
        <v>4.1911148365465214E-3</v>
      </c>
      <c r="L335" s="97">
        <v>11.882394253790901</v>
      </c>
      <c r="M335" s="56">
        <v>12.35</v>
      </c>
      <c r="N335" s="56">
        <v>12.399479166666667</v>
      </c>
      <c r="O335" s="71">
        <f t="shared" si="53"/>
        <v>4.0324274373083543E-3</v>
      </c>
    </row>
    <row r="336" spans="2:15" x14ac:dyDescent="0.15">
      <c r="B336" s="73" t="str">
        <f>IFERROR(IF(AND(K336&lt;&gt;"",K336&gt;=$C$3),MAX($B$5:B335)+1,""),"")</f>
        <v/>
      </c>
      <c r="C336" s="73" t="str">
        <f>IFERROR(IF(AND(O336&lt;&gt;"",O336&gt;=$C$3),MAX($C$5:C335)+1,""),"")</f>
        <v/>
      </c>
      <c r="F336" s="40" t="s">
        <v>7377</v>
      </c>
      <c r="G336" s="40" t="s">
        <v>7378</v>
      </c>
      <c r="H336" s="56">
        <v>3.5000000000000003E-2</v>
      </c>
      <c r="I336" s="167" t="s">
        <v>13750</v>
      </c>
      <c r="J336" s="56">
        <v>7.77</v>
      </c>
      <c r="K336" s="71">
        <f t="shared" si="52"/>
        <v>4.5045045045045053E-3</v>
      </c>
      <c r="L336" s="97">
        <v>7.7428637951105896</v>
      </c>
      <c r="M336" s="56">
        <v>10.46</v>
      </c>
      <c r="N336" s="56">
        <v>10.496658878504679</v>
      </c>
      <c r="O336" s="71">
        <f t="shared" si="53"/>
        <v>3.3343943444398179E-3</v>
      </c>
    </row>
    <row r="337" spans="2:15" x14ac:dyDescent="0.15">
      <c r="B337" s="73" t="str">
        <f>IFERROR(IF(AND(K337&lt;&gt;"",K337&gt;=$C$3),MAX($B$5:B336)+1,""),"")</f>
        <v/>
      </c>
      <c r="C337" s="73" t="str">
        <f>IFERROR(IF(AND(O337&lt;&gt;"",O337&gt;=$C$3),MAX($C$5:C336)+1,""),"")</f>
        <v/>
      </c>
      <c r="F337" s="40" t="s">
        <v>7379</v>
      </c>
      <c r="G337" s="40" t="s">
        <v>7380</v>
      </c>
      <c r="H337" s="56" t="s">
        <v>5898</v>
      </c>
      <c r="I337" s="167" t="s">
        <v>13699</v>
      </c>
      <c r="J337" s="56">
        <v>10.5</v>
      </c>
      <c r="K337" s="71" t="str">
        <f t="shared" si="52"/>
        <v/>
      </c>
      <c r="L337" s="97">
        <v>10.5</v>
      </c>
      <c r="M337" s="56">
        <v>14.32</v>
      </c>
      <c r="N337" s="56">
        <v>14.320000000000002</v>
      </c>
      <c r="O337" s="71" t="str">
        <f t="shared" si="53"/>
        <v/>
      </c>
    </row>
    <row r="338" spans="2:15" x14ac:dyDescent="0.15">
      <c r="B338" s="73" t="str">
        <f>IFERROR(IF(AND(K338&lt;&gt;"",K338&gt;=$C$3),MAX($B$5:B337)+1,""),"")</f>
        <v/>
      </c>
      <c r="C338" s="73" t="str">
        <f>IFERROR(IF(AND(O338&lt;&gt;"",O338&gt;=$C$3),MAX($C$5:C337)+1,""),"")</f>
        <v/>
      </c>
      <c r="F338" s="40" t="s">
        <v>7381</v>
      </c>
      <c r="G338" s="40" t="s">
        <v>7382</v>
      </c>
      <c r="H338" s="56" t="s">
        <v>5898</v>
      </c>
      <c r="I338" s="167" t="s">
        <v>5971</v>
      </c>
      <c r="J338" s="56">
        <v>22.15</v>
      </c>
      <c r="K338" s="71" t="str">
        <f t="shared" si="52"/>
        <v/>
      </c>
      <c r="L338" s="97">
        <v>22.15</v>
      </c>
      <c r="M338" s="56">
        <v>22.36</v>
      </c>
      <c r="N338" s="56">
        <v>22.36</v>
      </c>
      <c r="O338" s="71" t="str">
        <f t="shared" si="53"/>
        <v/>
      </c>
    </row>
    <row r="339" spans="2:15" x14ac:dyDescent="0.15">
      <c r="B339" s="73" t="str">
        <f>IFERROR(IF(AND(K339&lt;&gt;"",K339&gt;=$C$3),MAX($B$5:B338)+1,""),"")</f>
        <v/>
      </c>
      <c r="C339" s="73" t="str">
        <f>IFERROR(IF(AND(O339&lt;&gt;"",O339&gt;=$C$3),MAX($C$5:C338)+1,""),"")</f>
        <v/>
      </c>
      <c r="F339" s="40" t="s">
        <v>7383</v>
      </c>
      <c r="G339" s="40" t="s">
        <v>7384</v>
      </c>
      <c r="H339" s="56">
        <v>0.01</v>
      </c>
      <c r="I339" s="167" t="s">
        <v>5907</v>
      </c>
      <c r="J339" s="56">
        <v>6</v>
      </c>
      <c r="K339" s="71">
        <f t="shared" si="52"/>
        <v>1.6666666666666668E-3</v>
      </c>
      <c r="L339" s="97">
        <v>5.9897435897435898</v>
      </c>
      <c r="M339" s="56">
        <v>5.74</v>
      </c>
      <c r="N339" s="56">
        <v>5.7498287671232875</v>
      </c>
      <c r="O339" s="71">
        <f t="shared" si="53"/>
        <v>1.739182226987105E-3</v>
      </c>
    </row>
    <row r="340" spans="2:15" x14ac:dyDescent="0.15">
      <c r="B340" s="73" t="str">
        <f>IFERROR(IF(AND(K340&lt;&gt;"",K340&gt;=$C$3),MAX($B$5:B339)+1,""),"")</f>
        <v/>
      </c>
      <c r="C340" s="73" t="str">
        <f>IFERROR(IF(AND(O340&lt;&gt;"",O340&gt;=$C$3),MAX($C$5:C339)+1,""),"")</f>
        <v/>
      </c>
      <c r="F340" s="40" t="s">
        <v>7385</v>
      </c>
      <c r="G340" s="40" t="s">
        <v>7386</v>
      </c>
      <c r="H340" s="56" t="s">
        <v>5898</v>
      </c>
      <c r="I340" s="167" t="s">
        <v>5911</v>
      </c>
      <c r="J340" s="56">
        <v>6.57</v>
      </c>
      <c r="K340" s="71" t="str">
        <f t="shared" si="52"/>
        <v/>
      </c>
      <c r="L340" s="97">
        <v>6.57</v>
      </c>
      <c r="M340" s="56">
        <v>6.57</v>
      </c>
      <c r="N340" s="56">
        <v>6.57</v>
      </c>
      <c r="O340" s="71" t="str">
        <f t="shared" si="53"/>
        <v/>
      </c>
    </row>
    <row r="341" spans="2:15" x14ac:dyDescent="0.15">
      <c r="B341" s="73" t="str">
        <f>IFERROR(IF(AND(K341&lt;&gt;"",K341&gt;=$C$3),MAX($B$5:B340)+1,""),"")</f>
        <v/>
      </c>
      <c r="C341" s="73" t="str">
        <f>IFERROR(IF(AND(O341&lt;&gt;"",O341&gt;=$C$3),MAX($C$5:C340)+1,""),"")</f>
        <v/>
      </c>
      <c r="F341" s="40" t="s">
        <v>7387</v>
      </c>
      <c r="G341" s="40" t="s">
        <v>7388</v>
      </c>
      <c r="H341" s="56">
        <v>0.05</v>
      </c>
      <c r="I341" s="167" t="s">
        <v>5974</v>
      </c>
      <c r="J341" s="56">
        <v>34.200000000000003</v>
      </c>
      <c r="K341" s="71">
        <f t="shared" si="52"/>
        <v>1.4619883040935672E-3</v>
      </c>
      <c r="L341" s="97">
        <v>32.516385011021299</v>
      </c>
      <c r="M341" s="56">
        <v>32.17</v>
      </c>
      <c r="N341" s="56">
        <v>33.835680061823815</v>
      </c>
      <c r="O341" s="71">
        <f t="shared" si="53"/>
        <v>1.4777300148435348E-3</v>
      </c>
    </row>
    <row r="342" spans="2:15" x14ac:dyDescent="0.15">
      <c r="B342" s="73" t="str">
        <f>IFERROR(IF(AND(K342&lt;&gt;"",K342&gt;=$C$3),MAX($B$5:B341)+1,""),"")</f>
        <v/>
      </c>
      <c r="C342" s="73" t="str">
        <f>IFERROR(IF(AND(O342&lt;&gt;"",O342&gt;=$C$3),MAX($C$5:C341)+1,""),"")</f>
        <v/>
      </c>
      <c r="F342" s="40" t="s">
        <v>7389</v>
      </c>
      <c r="G342" s="40" t="s">
        <v>7390</v>
      </c>
      <c r="H342" s="56" t="s">
        <v>5898</v>
      </c>
      <c r="I342" s="167" t="s">
        <v>5953</v>
      </c>
      <c r="J342" s="56">
        <v>16.23</v>
      </c>
      <c r="K342" s="71" t="str">
        <f t="shared" si="52"/>
        <v/>
      </c>
      <c r="L342" s="97">
        <v>16.23</v>
      </c>
      <c r="M342" s="56">
        <v>19.23</v>
      </c>
      <c r="N342" s="56">
        <v>19.23</v>
      </c>
      <c r="O342" s="71" t="str">
        <f t="shared" si="53"/>
        <v/>
      </c>
    </row>
    <row r="343" spans="2:15" x14ac:dyDescent="0.15">
      <c r="B343" s="73" t="str">
        <f>IFERROR(IF(AND(K343&lt;&gt;"",K343&gt;=$C$3),MAX($B$5:B342)+1,""),"")</f>
        <v/>
      </c>
      <c r="C343" s="73" t="str">
        <f>IFERROR(IF(AND(O343&lt;&gt;"",O343&gt;=$C$3),MAX($C$5:C342)+1,""),"")</f>
        <v/>
      </c>
      <c r="F343" s="40" t="s">
        <v>12971</v>
      </c>
      <c r="G343" s="40" t="s">
        <v>12972</v>
      </c>
      <c r="H343" s="56">
        <v>0.01</v>
      </c>
      <c r="I343" s="167" t="s">
        <v>5905</v>
      </c>
      <c r="J343" s="56">
        <v>14.29</v>
      </c>
      <c r="K343" s="71">
        <f t="shared" si="52"/>
        <v>6.9979006298110573E-4</v>
      </c>
      <c r="L343" s="97">
        <v>14.280944233206601</v>
      </c>
      <c r="M343" s="56">
        <v>15.34</v>
      </c>
      <c r="N343" s="56">
        <v>15.349727330374117</v>
      </c>
      <c r="O343" s="71">
        <f t="shared" si="53"/>
        <v>6.5147737055966783E-4</v>
      </c>
    </row>
    <row r="344" spans="2:15" x14ac:dyDescent="0.15">
      <c r="B344" s="73" t="str">
        <f>IFERROR(IF(AND(K344&lt;&gt;"",K344&gt;=$C$3),MAX($B$5:B343)+1,""),"")</f>
        <v/>
      </c>
      <c r="C344" s="73" t="str">
        <f>IFERROR(IF(AND(O344&lt;&gt;"",O344&gt;=$C$3),MAX($C$5:C343)+1,""),"")</f>
        <v/>
      </c>
      <c r="F344" s="40" t="s">
        <v>7393</v>
      </c>
      <c r="G344" s="40" t="s">
        <v>7394</v>
      </c>
      <c r="H344" s="56" t="s">
        <v>5898</v>
      </c>
      <c r="I344" s="167" t="s">
        <v>13707</v>
      </c>
      <c r="J344" s="56">
        <v>5.59</v>
      </c>
      <c r="K344" s="71" t="str">
        <f t="shared" si="52"/>
        <v/>
      </c>
      <c r="L344" s="97">
        <v>5.59</v>
      </c>
      <c r="M344" s="56">
        <v>4.99</v>
      </c>
      <c r="N344" s="56">
        <v>4.99</v>
      </c>
      <c r="O344" s="71" t="str">
        <f t="shared" si="53"/>
        <v/>
      </c>
    </row>
    <row r="345" spans="2:15" x14ac:dyDescent="0.15">
      <c r="B345" s="73" t="str">
        <f>IFERROR(IF(AND(K345&lt;&gt;"",K345&gt;=$C$3),MAX($B$5:B344)+1,""),"")</f>
        <v/>
      </c>
      <c r="C345" s="73" t="str">
        <f>IFERROR(IF(AND(O345&lt;&gt;"",O345&gt;=$C$3),MAX($C$5:C344)+1,""),"")</f>
        <v/>
      </c>
      <c r="F345" s="40" t="s">
        <v>7395</v>
      </c>
      <c r="G345" s="40" t="s">
        <v>12973</v>
      </c>
      <c r="H345" s="56">
        <v>0.02</v>
      </c>
      <c r="I345" s="167" t="s">
        <v>5905</v>
      </c>
      <c r="J345" s="56">
        <v>8.61</v>
      </c>
      <c r="K345" s="71">
        <f t="shared" si="52"/>
        <v>2.3228803716608595E-3</v>
      </c>
      <c r="L345" s="97">
        <v>8.5931010794896991</v>
      </c>
      <c r="M345" s="56">
        <v>9.02</v>
      </c>
      <c r="N345" s="56">
        <v>9.0377384464110069</v>
      </c>
      <c r="O345" s="71">
        <f t="shared" si="53"/>
        <v>2.212942996590285E-3</v>
      </c>
    </row>
    <row r="346" spans="2:15" x14ac:dyDescent="0.15">
      <c r="B346" s="73" t="str">
        <f>IFERROR(IF(AND(K346&lt;&gt;"",K346&gt;=$C$3),MAX($B$5:B345)+1,""),"")</f>
        <v/>
      </c>
      <c r="C346" s="73" t="str">
        <f>IFERROR(IF(AND(O346&lt;&gt;"",O346&gt;=$C$3),MAX($C$5:C345)+1,""),"")</f>
        <v/>
      </c>
      <c r="F346" s="40" t="s">
        <v>7397</v>
      </c>
      <c r="G346" s="40" t="s">
        <v>7398</v>
      </c>
      <c r="H346" s="56" t="s">
        <v>5898</v>
      </c>
      <c r="I346" s="167" t="s">
        <v>5953</v>
      </c>
      <c r="J346" s="56">
        <v>3.39</v>
      </c>
      <c r="K346" s="71" t="str">
        <f t="shared" si="52"/>
        <v/>
      </c>
      <c r="L346" s="97">
        <v>3.39</v>
      </c>
      <c r="M346" s="56">
        <v>3.6</v>
      </c>
      <c r="N346" s="56">
        <v>3.6</v>
      </c>
      <c r="O346" s="71" t="str">
        <f t="shared" si="53"/>
        <v/>
      </c>
    </row>
    <row r="347" spans="2:15" x14ac:dyDescent="0.15">
      <c r="B347" s="73" t="str">
        <f>IFERROR(IF(AND(K347&lt;&gt;"",K347&gt;=$C$3),MAX($B$5:B346)+1,""),"")</f>
        <v/>
      </c>
      <c r="C347" s="73" t="str">
        <f>IFERROR(IF(AND(O347&lt;&gt;"",O347&gt;=$C$3),MAX($C$5:C346)+1,""),"")</f>
        <v/>
      </c>
      <c r="F347" s="40" t="s">
        <v>7399</v>
      </c>
      <c r="G347" s="40" t="s">
        <v>12974</v>
      </c>
      <c r="H347" s="56">
        <v>0.15</v>
      </c>
      <c r="I347" s="167" t="s">
        <v>5967</v>
      </c>
      <c r="J347" s="56">
        <v>32.46</v>
      </c>
      <c r="K347" s="71">
        <f t="shared" si="52"/>
        <v>4.6210720887245836E-3</v>
      </c>
      <c r="L347" s="97">
        <v>32.299306930693099</v>
      </c>
      <c r="M347" s="56">
        <v>31.42</v>
      </c>
      <c r="N347" s="56">
        <v>31.576318407960173</v>
      </c>
      <c r="O347" s="71">
        <f t="shared" si="53"/>
        <v>4.7503954723925644E-3</v>
      </c>
    </row>
    <row r="348" spans="2:15" x14ac:dyDescent="0.15">
      <c r="B348" s="73">
        <f>IFERROR(IF(AND(K348&lt;&gt;"",K348&gt;=$C$3),MAX($B$5:B347)+1,""),"")</f>
        <v>24</v>
      </c>
      <c r="C348" s="73">
        <f>IFERROR(IF(AND(O348&lt;&gt;"",O348&gt;=$C$3),MAX($C$5:C347)+1,""),"")</f>
        <v>21</v>
      </c>
      <c r="F348" s="40" t="s">
        <v>7401</v>
      </c>
      <c r="G348" s="40" t="s">
        <v>7402</v>
      </c>
      <c r="H348" s="56">
        <v>0.3</v>
      </c>
      <c r="I348" s="167" t="s">
        <v>5905</v>
      </c>
      <c r="J348" s="56">
        <v>9.89</v>
      </c>
      <c r="K348" s="71">
        <f t="shared" si="52"/>
        <v>3.0333670374115267E-2</v>
      </c>
      <c r="L348" s="97">
        <v>9.5766948257655695</v>
      </c>
      <c r="M348" s="56">
        <v>10.130000000000001</v>
      </c>
      <c r="N348" s="56">
        <v>10.461406761177761</v>
      </c>
      <c r="O348" s="71">
        <f t="shared" si="53"/>
        <v>2.8676831601013624E-2</v>
      </c>
    </row>
    <row r="349" spans="2:15" x14ac:dyDescent="0.15">
      <c r="B349" s="73" t="str">
        <f>IFERROR(IF(AND(K349&lt;&gt;"",K349&gt;=$C$3),MAX($B$5:B348)+1,""),"")</f>
        <v/>
      </c>
      <c r="C349" s="73" t="str">
        <f>IFERROR(IF(AND(O349&lt;&gt;"",O349&gt;=$C$3),MAX($C$5:C348)+1,""),"")</f>
        <v/>
      </c>
      <c r="F349" s="40" t="s">
        <v>7403</v>
      </c>
      <c r="G349" s="40" t="s">
        <v>7404</v>
      </c>
      <c r="H349" s="56" t="s">
        <v>5898</v>
      </c>
      <c r="I349" s="167" t="s">
        <v>5930</v>
      </c>
      <c r="J349" s="56">
        <v>12.22</v>
      </c>
      <c r="K349" s="71" t="str">
        <f t="shared" si="52"/>
        <v/>
      </c>
      <c r="L349" s="97">
        <v>12.22</v>
      </c>
      <c r="M349" s="56">
        <v>12.19</v>
      </c>
      <c r="N349" s="56">
        <v>12.19</v>
      </c>
      <c r="O349" s="71" t="str">
        <f t="shared" si="53"/>
        <v/>
      </c>
    </row>
    <row r="350" spans="2:15" x14ac:dyDescent="0.15">
      <c r="B350" s="73" t="str">
        <f>IFERROR(IF(AND(K350&lt;&gt;"",K350&gt;=$C$3),MAX($B$5:B349)+1,""),"")</f>
        <v/>
      </c>
      <c r="C350" s="73" t="str">
        <f>IFERROR(IF(AND(O350&lt;&gt;"",O350&gt;=$C$3),MAX($C$5:C349)+1,""),"")</f>
        <v/>
      </c>
      <c r="F350" s="40" t="s">
        <v>7405</v>
      </c>
      <c r="G350" s="40" t="s">
        <v>7406</v>
      </c>
      <c r="H350" s="56" t="s">
        <v>5898</v>
      </c>
      <c r="I350" s="167" t="s">
        <v>5916</v>
      </c>
      <c r="J350" s="56">
        <v>5.13</v>
      </c>
      <c r="K350" s="71" t="str">
        <f t="shared" si="52"/>
        <v/>
      </c>
      <c r="L350" s="97">
        <v>5.13</v>
      </c>
      <c r="M350" s="56">
        <v>4.78</v>
      </c>
      <c r="N350" s="56">
        <v>4.78</v>
      </c>
      <c r="O350" s="71" t="str">
        <f t="shared" si="53"/>
        <v/>
      </c>
    </row>
    <row r="351" spans="2:15" x14ac:dyDescent="0.15">
      <c r="B351" s="73" t="str">
        <f>IFERROR(IF(AND(K351&lt;&gt;"",K351&gt;=$C$3),MAX($B$5:B350)+1,""),"")</f>
        <v/>
      </c>
      <c r="C351" s="73" t="str">
        <f>IFERROR(IF(AND(O351&lt;&gt;"",O351&gt;=$C$3),MAX($C$5:C350)+1,""),"")</f>
        <v/>
      </c>
      <c r="F351" s="40" t="s">
        <v>12975</v>
      </c>
      <c r="G351" s="40" t="s">
        <v>7408</v>
      </c>
      <c r="H351" s="56" t="s">
        <v>5898</v>
      </c>
      <c r="I351" s="167" t="s">
        <v>5913</v>
      </c>
      <c r="J351" s="56">
        <v>17.18</v>
      </c>
      <c r="K351" s="71" t="str">
        <f t="shared" si="52"/>
        <v/>
      </c>
      <c r="L351" s="97">
        <v>17.18</v>
      </c>
      <c r="M351" s="56">
        <v>12.06</v>
      </c>
      <c r="N351" s="56">
        <v>12.06</v>
      </c>
      <c r="O351" s="71" t="str">
        <f t="shared" si="53"/>
        <v/>
      </c>
    </row>
    <row r="352" spans="2:15" x14ac:dyDescent="0.15">
      <c r="B352" s="73" t="str">
        <f>IFERROR(IF(AND(K352&lt;&gt;"",K352&gt;=$C$3),MAX($B$5:B351)+1,""),"")</f>
        <v/>
      </c>
      <c r="C352" s="73" t="str">
        <f>IFERROR(IF(AND(O352&lt;&gt;"",O352&gt;=$C$3),MAX($C$5:C351)+1,""),"")</f>
        <v/>
      </c>
      <c r="F352" s="40" t="s">
        <v>7409</v>
      </c>
      <c r="G352" s="40" t="s">
        <v>7410</v>
      </c>
      <c r="H352" s="56">
        <v>0.05</v>
      </c>
      <c r="I352" s="167" t="s">
        <v>5968</v>
      </c>
      <c r="J352" s="56">
        <v>9.48</v>
      </c>
      <c r="K352" s="71">
        <f t="shared" si="52"/>
        <v>5.2742616033755272E-3</v>
      </c>
      <c r="L352" s="97">
        <v>9.4394178082191793</v>
      </c>
      <c r="M352" s="56">
        <v>11.71</v>
      </c>
      <c r="N352" s="56">
        <v>11.760343938091143</v>
      </c>
      <c r="O352" s="71">
        <f t="shared" si="53"/>
        <v>4.2515763368155077E-3</v>
      </c>
    </row>
    <row r="353" spans="2:15" x14ac:dyDescent="0.15">
      <c r="B353" s="73" t="str">
        <f>IFERROR(IF(AND(K353&lt;&gt;"",K353&gt;=$C$3),MAX($B$5:B352)+1,""),"")</f>
        <v/>
      </c>
      <c r="C353" s="73" t="str">
        <f>IFERROR(IF(AND(O353&lt;&gt;"",O353&gt;=$C$3),MAX($C$5:C352)+1,""),"")</f>
        <v/>
      </c>
      <c r="F353" s="40" t="s">
        <v>7411</v>
      </c>
      <c r="G353" s="40" t="s">
        <v>7412</v>
      </c>
      <c r="H353" s="56" t="s">
        <v>5898</v>
      </c>
      <c r="I353" s="167" t="s">
        <v>5901</v>
      </c>
      <c r="J353" s="56">
        <v>13.22</v>
      </c>
      <c r="K353" s="71" t="str">
        <f t="shared" si="52"/>
        <v/>
      </c>
      <c r="L353" s="97">
        <v>13.22</v>
      </c>
      <c r="M353" s="56">
        <v>14.29</v>
      </c>
      <c r="N353" s="56">
        <v>14.29</v>
      </c>
      <c r="O353" s="71" t="str">
        <f t="shared" si="53"/>
        <v/>
      </c>
    </row>
    <row r="354" spans="2:15" x14ac:dyDescent="0.15">
      <c r="B354" s="73" t="str">
        <f>IFERROR(IF(AND(K354&lt;&gt;"",K354&gt;=$C$3),MAX($B$5:B353)+1,""),"")</f>
        <v/>
      </c>
      <c r="C354" s="73" t="str">
        <f>IFERROR(IF(AND(O354&lt;&gt;"",O354&gt;=$C$3),MAX($C$5:C353)+1,""),"")</f>
        <v/>
      </c>
      <c r="F354" s="40" t="s">
        <v>7413</v>
      </c>
      <c r="G354" s="40" t="s">
        <v>7414</v>
      </c>
      <c r="H354" s="56" t="s">
        <v>5898</v>
      </c>
      <c r="I354" s="167" t="s">
        <v>13668</v>
      </c>
      <c r="J354" s="56">
        <v>23.09</v>
      </c>
      <c r="K354" s="71" t="str">
        <f t="shared" si="52"/>
        <v/>
      </c>
      <c r="L354" s="97">
        <v>7.7</v>
      </c>
      <c r="M354" s="56">
        <v>6.24</v>
      </c>
      <c r="N354" s="56">
        <v>18.711896103896105</v>
      </c>
      <c r="O354" s="71" t="str">
        <f t="shared" si="53"/>
        <v/>
      </c>
    </row>
    <row r="355" spans="2:15" x14ac:dyDescent="0.15">
      <c r="B355" s="73" t="str">
        <f>IFERROR(IF(AND(K355&lt;&gt;"",K355&gt;=$C$3),MAX($B$5:B354)+1,""),"")</f>
        <v/>
      </c>
      <c r="C355" s="73" t="str">
        <f>IFERROR(IF(AND(O355&lt;&gt;"",O355&gt;=$C$3),MAX($C$5:C354)+1,""),"")</f>
        <v/>
      </c>
      <c r="F355" s="40" t="s">
        <v>7415</v>
      </c>
      <c r="G355" s="40" t="s">
        <v>7416</v>
      </c>
      <c r="H355" s="56" t="s">
        <v>5898</v>
      </c>
      <c r="I355" s="167" t="s">
        <v>5924</v>
      </c>
      <c r="J355" s="56">
        <v>9.36</v>
      </c>
      <c r="K355" s="71" t="str">
        <f t="shared" si="52"/>
        <v/>
      </c>
      <c r="L355" s="97">
        <v>9.36</v>
      </c>
      <c r="M355" s="56">
        <v>8.3000000000000007</v>
      </c>
      <c r="N355" s="56">
        <v>8.3000000000000007</v>
      </c>
      <c r="O355" s="71" t="str">
        <f t="shared" si="53"/>
        <v/>
      </c>
    </row>
    <row r="356" spans="2:15" x14ac:dyDescent="0.15">
      <c r="B356" s="73" t="str">
        <f>IFERROR(IF(AND(K356&lt;&gt;"",K356&gt;=$C$3),MAX($B$5:B355)+1,""),"")</f>
        <v/>
      </c>
      <c r="C356" s="73" t="str">
        <f>IFERROR(IF(AND(O356&lt;&gt;"",O356&gt;=$C$3),MAX($C$5:C355)+1,""),"")</f>
        <v/>
      </c>
      <c r="F356" s="40" t="s">
        <v>7417</v>
      </c>
      <c r="G356" s="40" t="s">
        <v>7418</v>
      </c>
      <c r="H356" s="56">
        <v>5.3999999999999999E-2</v>
      </c>
      <c r="I356" s="167" t="s">
        <v>13665</v>
      </c>
      <c r="J356" s="56">
        <v>23.84</v>
      </c>
      <c r="K356" s="71">
        <f t="shared" si="52"/>
        <v>2.2651006711409396E-3</v>
      </c>
      <c r="L356" s="97">
        <v>6.80347701149425</v>
      </c>
      <c r="M356" s="56">
        <v>11.23</v>
      </c>
      <c r="N356" s="56">
        <v>39.350937696664587</v>
      </c>
      <c r="O356" s="71">
        <f t="shared" si="53"/>
        <v>1.3722671722909687E-3</v>
      </c>
    </row>
    <row r="357" spans="2:15" x14ac:dyDescent="0.15">
      <c r="B357" s="73" t="str">
        <f>IFERROR(IF(AND(K357&lt;&gt;"",K357&gt;=$C$3),MAX($B$5:B356)+1,""),"")</f>
        <v/>
      </c>
      <c r="C357" s="73" t="str">
        <f>IFERROR(IF(AND(O357&lt;&gt;"",O357&gt;=$C$3),MAX($C$5:C356)+1,""),"")</f>
        <v/>
      </c>
      <c r="F357" s="40" t="s">
        <v>7419</v>
      </c>
      <c r="G357" s="40" t="s">
        <v>7420</v>
      </c>
      <c r="H357" s="56">
        <v>0.1</v>
      </c>
      <c r="I357" s="167" t="s">
        <v>13659</v>
      </c>
      <c r="J357" s="56">
        <v>12.63</v>
      </c>
      <c r="K357" s="71">
        <f t="shared" si="52"/>
        <v>7.91765637371338E-3</v>
      </c>
      <c r="L357" s="97">
        <v>5.0318323353293399</v>
      </c>
      <c r="M357" s="56">
        <v>10.62</v>
      </c>
      <c r="N357" s="56">
        <v>26.656412825651309</v>
      </c>
      <c r="O357" s="71">
        <f t="shared" si="53"/>
        <v>3.7514425010619057E-3</v>
      </c>
    </row>
    <row r="358" spans="2:15" x14ac:dyDescent="0.15">
      <c r="B358" s="73" t="str">
        <f>IFERROR(IF(AND(K358&lt;&gt;"",K358&gt;=$C$3),MAX($B$5:B357)+1,""),"")</f>
        <v/>
      </c>
      <c r="C358" s="73" t="str">
        <f>IFERROR(IF(AND(O358&lt;&gt;"",O358&gt;=$C$3),MAX($C$5:C357)+1,""),"")</f>
        <v/>
      </c>
      <c r="F358" s="40" t="s">
        <v>7421</v>
      </c>
      <c r="G358" s="40" t="s">
        <v>7422</v>
      </c>
      <c r="H358" s="56">
        <v>0.2</v>
      </c>
      <c r="I358" s="167" t="s">
        <v>5971</v>
      </c>
      <c r="J358" s="56">
        <v>12.06</v>
      </c>
      <c r="K358" s="71">
        <f t="shared" si="52"/>
        <v>1.658374792703151E-2</v>
      </c>
      <c r="L358" s="97">
        <v>9.1460614525139707</v>
      </c>
      <c r="M358" s="56">
        <v>11.66</v>
      </c>
      <c r="N358" s="56">
        <v>15.374880294659295</v>
      </c>
      <c r="O358" s="71">
        <f t="shared" si="53"/>
        <v>1.3008231359659634E-2</v>
      </c>
    </row>
    <row r="359" spans="2:15" x14ac:dyDescent="0.15">
      <c r="B359" s="73" t="str">
        <f>IFERROR(IF(AND(K359&lt;&gt;"",K359&gt;=$C$3),MAX($B$5:B358)+1,""),"")</f>
        <v/>
      </c>
      <c r="C359" s="73" t="str">
        <f>IFERROR(IF(AND(O359&lt;&gt;"",O359&gt;=$C$3),MAX($C$5:C358)+1,""),"")</f>
        <v/>
      </c>
      <c r="F359" s="40" t="s">
        <v>12976</v>
      </c>
      <c r="G359" s="40" t="s">
        <v>12977</v>
      </c>
      <c r="H359" s="56">
        <v>0.1</v>
      </c>
      <c r="I359" s="167" t="s">
        <v>5957</v>
      </c>
      <c r="J359" s="56">
        <v>5.15</v>
      </c>
      <c r="K359" s="71">
        <f t="shared" si="52"/>
        <v>1.9417475728155338E-2</v>
      </c>
      <c r="L359" s="97">
        <v>5.0631534569983101</v>
      </c>
      <c r="M359" s="56">
        <v>5.78</v>
      </c>
      <c r="N359" s="56">
        <v>5.8791423670669003</v>
      </c>
      <c r="O359" s="71">
        <f t="shared" si="53"/>
        <v>1.7009283626157522E-2</v>
      </c>
    </row>
    <row r="360" spans="2:15" x14ac:dyDescent="0.15">
      <c r="B360" s="73" t="str">
        <f>IFERROR(IF(AND(K360&lt;&gt;"",K360&gt;=$C$3),MAX($B$5:B359)+1,""),"")</f>
        <v/>
      </c>
      <c r="C360" s="73" t="str">
        <f>IFERROR(IF(AND(O360&lt;&gt;"",O360&gt;=$C$3),MAX($C$5:C359)+1,""),"")</f>
        <v/>
      </c>
      <c r="F360" s="40" t="s">
        <v>7425</v>
      </c>
      <c r="G360" s="40" t="s">
        <v>7426</v>
      </c>
      <c r="H360" s="56">
        <v>0.02</v>
      </c>
      <c r="I360" s="167" t="s">
        <v>5951</v>
      </c>
      <c r="J360" s="56">
        <v>13.91</v>
      </c>
      <c r="K360" s="71">
        <f t="shared" si="52"/>
        <v>1.4378145219266715E-3</v>
      </c>
      <c r="L360" s="97">
        <v>13.887178014766199</v>
      </c>
      <c r="M360" s="56">
        <v>15.4</v>
      </c>
      <c r="N360" s="56">
        <v>15.425308134757604</v>
      </c>
      <c r="O360" s="71">
        <f t="shared" si="53"/>
        <v>1.2965705336501069E-3</v>
      </c>
    </row>
    <row r="361" spans="2:15" x14ac:dyDescent="0.15">
      <c r="B361" s="73" t="str">
        <f>IFERROR(IF(AND(K361&lt;&gt;"",K361&gt;=$C$3),MAX($B$5:B360)+1,""),"")</f>
        <v/>
      </c>
      <c r="C361" s="73" t="str">
        <f>IFERROR(IF(AND(O361&lt;&gt;"",O361&gt;=$C$3),MAX($C$5:C360)+1,""),"")</f>
        <v/>
      </c>
      <c r="F361" s="40" t="s">
        <v>7427</v>
      </c>
      <c r="G361" s="40" t="s">
        <v>7428</v>
      </c>
      <c r="H361" s="56" t="s">
        <v>5898</v>
      </c>
      <c r="I361" s="167" t="s">
        <v>5907</v>
      </c>
      <c r="J361" s="56">
        <v>15.31</v>
      </c>
      <c r="K361" s="71" t="str">
        <f t="shared" si="52"/>
        <v/>
      </c>
      <c r="L361" s="97">
        <v>11.7784798413748</v>
      </c>
      <c r="M361" s="56">
        <v>11.18</v>
      </c>
      <c r="N361" s="56">
        <v>14.532079037800628</v>
      </c>
      <c r="O361" s="71" t="str">
        <f t="shared" si="53"/>
        <v/>
      </c>
    </row>
    <row r="362" spans="2:15" x14ac:dyDescent="0.15">
      <c r="B362" s="73" t="str">
        <f>IFERROR(IF(AND(K362&lt;&gt;"",K362&gt;=$C$3),MAX($B$5:B361)+1,""),"")</f>
        <v/>
      </c>
      <c r="C362" s="73" t="str">
        <f>IFERROR(IF(AND(O362&lt;&gt;"",O362&gt;=$C$3),MAX($C$5:C361)+1,""),"")</f>
        <v/>
      </c>
      <c r="F362" s="40" t="s">
        <v>7429</v>
      </c>
      <c r="G362" s="40" t="s">
        <v>7430</v>
      </c>
      <c r="H362" s="56" t="s">
        <v>5898</v>
      </c>
      <c r="I362" s="167" t="s">
        <v>5913</v>
      </c>
      <c r="J362" s="56">
        <v>12.66</v>
      </c>
      <c r="K362" s="71" t="str">
        <f t="shared" si="52"/>
        <v/>
      </c>
      <c r="L362" s="97">
        <v>12.66</v>
      </c>
      <c r="M362" s="56">
        <v>12.32</v>
      </c>
      <c r="N362" s="56">
        <v>12.32</v>
      </c>
      <c r="O362" s="71" t="str">
        <f t="shared" si="53"/>
        <v/>
      </c>
    </row>
    <row r="363" spans="2:15" x14ac:dyDescent="0.15">
      <c r="B363" s="73">
        <f>IFERROR(IF(AND(K363&lt;&gt;"",K363&gt;=$C$3),MAX($B$5:B362)+1,""),"")</f>
        <v>25</v>
      </c>
      <c r="C363" s="73" t="str">
        <f>IFERROR(IF(AND(O363&lt;&gt;"",O363&gt;=$C$3),MAX($C$5:C362)+1,""),"")</f>
        <v/>
      </c>
      <c r="F363" s="40" t="s">
        <v>7431</v>
      </c>
      <c r="G363" s="40" t="s">
        <v>7432</v>
      </c>
      <c r="H363" s="56">
        <v>0.8</v>
      </c>
      <c r="I363" s="167" t="s">
        <v>5920</v>
      </c>
      <c r="J363" s="56">
        <v>28.08</v>
      </c>
      <c r="K363" s="71">
        <f t="shared" si="52"/>
        <v>2.8490028490028494E-2</v>
      </c>
      <c r="L363" s="97">
        <v>27.436516757376101</v>
      </c>
      <c r="M363" s="56">
        <v>35.659999999999997</v>
      </c>
      <c r="N363" s="56">
        <v>36.496352975666966</v>
      </c>
      <c r="O363" s="71">
        <f t="shared" si="53"/>
        <v>2.1919998431990727E-2</v>
      </c>
    </row>
    <row r="364" spans="2:15" x14ac:dyDescent="0.15">
      <c r="B364" s="73" t="str">
        <f>IFERROR(IF(AND(K364&lt;&gt;"",K364&gt;=$C$3),MAX($B$5:B363)+1,""),"")</f>
        <v/>
      </c>
      <c r="C364" s="73" t="str">
        <f>IFERROR(IF(AND(O364&lt;&gt;"",O364&gt;=$C$3),MAX($C$5:C363)+1,""),"")</f>
        <v/>
      </c>
      <c r="F364" s="40" t="s">
        <v>7433</v>
      </c>
      <c r="G364" s="40" t="s">
        <v>7434</v>
      </c>
      <c r="H364" s="56" t="s">
        <v>5898</v>
      </c>
      <c r="I364" s="167" t="s">
        <v>5932</v>
      </c>
      <c r="J364" s="56">
        <v>4.99</v>
      </c>
      <c r="K364" s="71" t="str">
        <f t="shared" si="52"/>
        <v/>
      </c>
      <c r="L364" s="97">
        <v>4.99</v>
      </c>
      <c r="M364" s="56">
        <v>5.26</v>
      </c>
      <c r="N364" s="56">
        <v>5.26</v>
      </c>
      <c r="O364" s="71" t="str">
        <f t="shared" si="53"/>
        <v/>
      </c>
    </row>
    <row r="365" spans="2:15" x14ac:dyDescent="0.15">
      <c r="B365" s="73" t="str">
        <f>IFERROR(IF(AND(K365&lt;&gt;"",K365&gt;=$C$3),MAX($B$5:B364)+1,""),"")</f>
        <v/>
      </c>
      <c r="C365" s="73" t="str">
        <f>IFERROR(IF(AND(O365&lt;&gt;"",O365&gt;=$C$3),MAX($C$5:C364)+1,""),"")</f>
        <v/>
      </c>
      <c r="F365" s="40" t="s">
        <v>7435</v>
      </c>
      <c r="G365" s="40" t="s">
        <v>7436</v>
      </c>
      <c r="H365" s="56">
        <v>0.1</v>
      </c>
      <c r="I365" s="167" t="s">
        <v>5902</v>
      </c>
      <c r="J365" s="56">
        <v>21.34</v>
      </c>
      <c r="K365" s="71">
        <f t="shared" si="52"/>
        <v>4.686035613870666E-3</v>
      </c>
      <c r="L365" s="97">
        <v>21.242334096109801</v>
      </c>
      <c r="M365" s="56">
        <v>22.57</v>
      </c>
      <c r="N365" s="56">
        <v>22.67377011494257</v>
      </c>
      <c r="O365" s="71">
        <f t="shared" si="53"/>
        <v>4.4103825474572289E-3</v>
      </c>
    </row>
    <row r="366" spans="2:15" x14ac:dyDescent="0.15">
      <c r="B366" s="73" t="str">
        <f>IFERROR(IF(AND(K366&lt;&gt;"",K366&gt;=$C$3),MAX($B$5:B365)+1,""),"")</f>
        <v/>
      </c>
      <c r="C366" s="73" t="str">
        <f>IFERROR(IF(AND(O366&lt;&gt;"",O366&gt;=$C$3),MAX($C$5:C365)+1,""),"")</f>
        <v/>
      </c>
      <c r="F366" s="40" t="s">
        <v>7437</v>
      </c>
      <c r="G366" s="40" t="s">
        <v>7438</v>
      </c>
      <c r="H366" s="56" t="s">
        <v>5898</v>
      </c>
      <c r="I366" s="167" t="s">
        <v>5901</v>
      </c>
      <c r="J366" s="56">
        <v>5.65</v>
      </c>
      <c r="K366" s="71" t="str">
        <f t="shared" si="52"/>
        <v/>
      </c>
      <c r="L366" s="97">
        <v>5.65</v>
      </c>
      <c r="M366" s="56">
        <v>4.8099999999999996</v>
      </c>
      <c r="N366" s="56">
        <v>4.8099999999999996</v>
      </c>
      <c r="O366" s="71" t="str">
        <f t="shared" si="53"/>
        <v/>
      </c>
    </row>
    <row r="367" spans="2:15" x14ac:dyDescent="0.15">
      <c r="B367" s="73" t="str">
        <f>IFERROR(IF(AND(K367&lt;&gt;"",K367&gt;=$C$3),MAX($B$5:B366)+1,""),"")</f>
        <v/>
      </c>
      <c r="C367" s="73" t="str">
        <f>IFERROR(IF(AND(O367&lt;&gt;"",O367&gt;=$C$3),MAX($C$5:C366)+1,""),"")</f>
        <v/>
      </c>
      <c r="F367" s="40" t="s">
        <v>7439</v>
      </c>
      <c r="G367" s="40" t="s">
        <v>7440</v>
      </c>
      <c r="H367" s="56" t="s">
        <v>5898</v>
      </c>
      <c r="I367" s="167" t="s">
        <v>5941</v>
      </c>
      <c r="J367" s="56">
        <v>6.24</v>
      </c>
      <c r="K367" s="71" t="str">
        <f t="shared" si="52"/>
        <v/>
      </c>
      <c r="L367" s="97">
        <v>6.24</v>
      </c>
      <c r="M367" s="56">
        <v>7.59</v>
      </c>
      <c r="N367" s="56">
        <v>7.59</v>
      </c>
      <c r="O367" s="71" t="str">
        <f t="shared" si="53"/>
        <v/>
      </c>
    </row>
    <row r="368" spans="2:15" x14ac:dyDescent="0.15">
      <c r="B368" s="73" t="str">
        <f>IFERROR(IF(AND(K368&lt;&gt;"",K368&gt;=$C$3),MAX($B$5:B367)+1,""),"")</f>
        <v/>
      </c>
      <c r="C368" s="73" t="str">
        <f>IFERROR(IF(AND(O368&lt;&gt;"",O368&gt;=$C$3),MAX($C$5:C367)+1,""),"")</f>
        <v/>
      </c>
      <c r="F368" s="40" t="s">
        <v>12978</v>
      </c>
      <c r="G368" s="40" t="s">
        <v>7442</v>
      </c>
      <c r="H368" s="56" t="s">
        <v>5898</v>
      </c>
      <c r="I368" s="167" t="s">
        <v>5953</v>
      </c>
      <c r="J368" s="56">
        <v>9.52</v>
      </c>
      <c r="K368" s="71" t="str">
        <f t="shared" si="52"/>
        <v/>
      </c>
      <c r="L368" s="97">
        <v>9.4210395010395001</v>
      </c>
      <c r="M368" s="56">
        <v>10.029999999999999</v>
      </c>
      <c r="N368" s="56">
        <v>10.135357142857144</v>
      </c>
      <c r="O368" s="71" t="str">
        <f t="shared" si="53"/>
        <v/>
      </c>
    </row>
    <row r="369" spans="2:15" x14ac:dyDescent="0.15">
      <c r="B369" s="73" t="str">
        <f>IFERROR(IF(AND(K369&lt;&gt;"",K369&gt;=$C$3),MAX($B$5:B368)+1,""),"")</f>
        <v/>
      </c>
      <c r="C369" s="73" t="str">
        <f>IFERROR(IF(AND(O369&lt;&gt;"",O369&gt;=$C$3),MAX($C$5:C368)+1,""),"")</f>
        <v/>
      </c>
      <c r="F369" s="40" t="s">
        <v>7443</v>
      </c>
      <c r="G369" s="40" t="s">
        <v>7444</v>
      </c>
      <c r="H369" s="56">
        <v>0.02</v>
      </c>
      <c r="I369" s="167" t="s">
        <v>5949</v>
      </c>
      <c r="J369" s="56">
        <v>7.49</v>
      </c>
      <c r="K369" s="71">
        <f t="shared" si="52"/>
        <v>2.6702269692923898E-3</v>
      </c>
      <c r="L369" s="97">
        <v>7.4681950509461403</v>
      </c>
      <c r="M369" s="56">
        <v>6.95</v>
      </c>
      <c r="N369" s="56">
        <v>6.9702919708029221</v>
      </c>
      <c r="O369" s="71">
        <f t="shared" si="53"/>
        <v>2.8693202643125665E-3</v>
      </c>
    </row>
    <row r="370" spans="2:15" x14ac:dyDescent="0.15">
      <c r="B370" s="73" t="str">
        <f>IFERROR(IF(AND(K370&lt;&gt;"",K370&gt;=$C$3),MAX($B$5:B369)+1,""),"")</f>
        <v/>
      </c>
      <c r="C370" s="73" t="str">
        <f>IFERROR(IF(AND(O370&lt;&gt;"",O370&gt;=$C$3),MAX($C$5:C369)+1,""),"")</f>
        <v/>
      </c>
      <c r="F370" s="40" t="s">
        <v>7445</v>
      </c>
      <c r="G370" s="40" t="s">
        <v>7446</v>
      </c>
      <c r="H370" s="56">
        <v>0.5</v>
      </c>
      <c r="I370" s="167" t="s">
        <v>5907</v>
      </c>
      <c r="J370" s="56">
        <v>37.380000000000003</v>
      </c>
      <c r="K370" s="71">
        <f t="shared" si="52"/>
        <v>1.3376136971642588E-2</v>
      </c>
      <c r="L370" s="97">
        <v>36.938886004248303</v>
      </c>
      <c r="M370" s="56">
        <v>41.82</v>
      </c>
      <c r="N370" s="56">
        <v>42.319402913780735</v>
      </c>
      <c r="O370" s="71">
        <f t="shared" si="53"/>
        <v>1.1814911496239042E-2</v>
      </c>
    </row>
    <row r="371" spans="2:15" x14ac:dyDescent="0.15">
      <c r="B371" s="73" t="str">
        <f>IFERROR(IF(AND(K371&lt;&gt;"",K371&gt;=$C$3),MAX($B$5:B370)+1,""),"")</f>
        <v/>
      </c>
      <c r="C371" s="73" t="str">
        <f>IFERROR(IF(AND(O371&lt;&gt;"",O371&gt;=$C$3),MAX($C$5:C370)+1,""),"")</f>
        <v/>
      </c>
      <c r="F371" s="40" t="s">
        <v>7447</v>
      </c>
      <c r="G371" s="40" t="s">
        <v>7448</v>
      </c>
      <c r="H371" s="56" t="s">
        <v>5898</v>
      </c>
      <c r="I371" s="167" t="s">
        <v>5911</v>
      </c>
      <c r="J371" s="56">
        <v>6.38</v>
      </c>
      <c r="K371" s="71" t="str">
        <f t="shared" si="52"/>
        <v/>
      </c>
      <c r="L371" s="97">
        <v>6.38</v>
      </c>
      <c r="M371" s="56">
        <v>5.91</v>
      </c>
      <c r="N371" s="56">
        <v>5.910000000000001</v>
      </c>
      <c r="O371" s="71" t="str">
        <f t="shared" si="53"/>
        <v/>
      </c>
    </row>
    <row r="372" spans="2:15" x14ac:dyDescent="0.15">
      <c r="B372" s="73">
        <f>IFERROR(IF(AND(K372&lt;&gt;"",K372&gt;=$C$3),MAX($B$5:B371)+1,""),"")</f>
        <v>26</v>
      </c>
      <c r="C372" s="73">
        <f>IFERROR(IF(AND(O372&lt;&gt;"",O372&gt;=$C$3),MAX($C$5:C371)+1,""),"")</f>
        <v>22</v>
      </c>
      <c r="F372" s="40" t="s">
        <v>7449</v>
      </c>
      <c r="G372" s="40" t="s">
        <v>7450</v>
      </c>
      <c r="H372" s="56">
        <v>0.55000000000000004</v>
      </c>
      <c r="I372" s="167" t="s">
        <v>5953</v>
      </c>
      <c r="J372" s="56">
        <v>16.899999999999999</v>
      </c>
      <c r="K372" s="71">
        <f t="shared" si="52"/>
        <v>3.2544378698224859E-2</v>
      </c>
      <c r="L372" s="97">
        <v>8.1913265306122405</v>
      </c>
      <c r="M372" s="56">
        <v>8.39</v>
      </c>
      <c r="N372" s="56">
        <v>17.309894736842114</v>
      </c>
      <c r="O372" s="71">
        <f t="shared" si="53"/>
        <v>3.1773734523606809E-2</v>
      </c>
    </row>
    <row r="373" spans="2:15" x14ac:dyDescent="0.15">
      <c r="B373" s="73" t="str">
        <f>IFERROR(IF(AND(K373&lt;&gt;"",K373&gt;=$C$3),MAX($B$5:B372)+1,""),"")</f>
        <v/>
      </c>
      <c r="C373" s="73" t="str">
        <f>IFERROR(IF(AND(O373&lt;&gt;"",O373&gt;=$C$3),MAX($C$5:C372)+1,""),"")</f>
        <v/>
      </c>
      <c r="F373" s="40" t="s">
        <v>7451</v>
      </c>
      <c r="G373" s="40" t="s">
        <v>7452</v>
      </c>
      <c r="H373" s="56" t="s">
        <v>5898</v>
      </c>
      <c r="I373" s="167" t="s">
        <v>5924</v>
      </c>
      <c r="J373" s="56">
        <v>6.47</v>
      </c>
      <c r="K373" s="71" t="str">
        <f t="shared" si="52"/>
        <v/>
      </c>
      <c r="L373" s="97">
        <v>6.47</v>
      </c>
      <c r="M373" s="56">
        <v>6.54</v>
      </c>
      <c r="N373" s="56">
        <v>6.54</v>
      </c>
      <c r="O373" s="71" t="str">
        <f t="shared" si="53"/>
        <v/>
      </c>
    </row>
    <row r="374" spans="2:15" x14ac:dyDescent="0.15">
      <c r="B374" s="73" t="str">
        <f>IFERROR(IF(AND(K374&lt;&gt;"",K374&gt;=$C$3),MAX($B$5:B373)+1,""),"")</f>
        <v/>
      </c>
      <c r="C374" s="73" t="str">
        <f>IFERROR(IF(AND(O374&lt;&gt;"",O374&gt;=$C$3),MAX($C$5:C373)+1,""),"")</f>
        <v/>
      </c>
      <c r="F374" s="40" t="s">
        <v>7453</v>
      </c>
      <c r="G374" s="40" t="s">
        <v>7454</v>
      </c>
      <c r="H374" s="56" t="s">
        <v>5898</v>
      </c>
      <c r="I374" s="167" t="s">
        <v>5909</v>
      </c>
      <c r="J374" s="56">
        <v>11.36</v>
      </c>
      <c r="K374" s="71" t="str">
        <f t="shared" si="52"/>
        <v/>
      </c>
      <c r="L374" s="97">
        <v>11.36</v>
      </c>
      <c r="M374" s="56">
        <v>10.95</v>
      </c>
      <c r="N374" s="56">
        <v>10.95</v>
      </c>
      <c r="O374" s="71" t="str">
        <f t="shared" si="53"/>
        <v/>
      </c>
    </row>
    <row r="375" spans="2:15" x14ac:dyDescent="0.15">
      <c r="B375" s="73" t="str">
        <f>IFERROR(IF(AND(K375&lt;&gt;"",K375&gt;=$C$3),MAX($B$5:B374)+1,""),"")</f>
        <v/>
      </c>
      <c r="C375" s="73" t="str">
        <f>IFERROR(IF(AND(O375&lt;&gt;"",O375&gt;=$C$3),MAX($C$5:C374)+1,""),"")</f>
        <v/>
      </c>
      <c r="F375" s="40" t="s">
        <v>7455</v>
      </c>
      <c r="G375" s="40" t="s">
        <v>7456</v>
      </c>
      <c r="H375" s="56" t="s">
        <v>5898</v>
      </c>
      <c r="I375" s="167" t="s">
        <v>5909</v>
      </c>
      <c r="J375" s="56">
        <v>13.14</v>
      </c>
      <c r="K375" s="71" t="str">
        <f t="shared" si="52"/>
        <v/>
      </c>
      <c r="L375" s="97">
        <v>13.14</v>
      </c>
      <c r="M375" s="56">
        <v>13.13</v>
      </c>
      <c r="N375" s="56">
        <v>13.13</v>
      </c>
      <c r="O375" s="71" t="str">
        <f t="shared" si="53"/>
        <v/>
      </c>
    </row>
    <row r="376" spans="2:15" x14ac:dyDescent="0.15">
      <c r="B376" s="73" t="str">
        <f>IFERROR(IF(AND(K376&lt;&gt;"",K376&gt;=$C$3),MAX($B$5:B375)+1,""),"")</f>
        <v/>
      </c>
      <c r="C376" s="73" t="str">
        <f>IFERROR(IF(AND(O376&lt;&gt;"",O376&gt;=$C$3),MAX($C$5:C375)+1,""),"")</f>
        <v/>
      </c>
      <c r="F376" s="40" t="s">
        <v>7457</v>
      </c>
      <c r="G376" s="40" t="s">
        <v>7458</v>
      </c>
      <c r="H376" s="56" t="s">
        <v>5898</v>
      </c>
      <c r="I376" s="167" t="s">
        <v>5932</v>
      </c>
      <c r="J376" s="56">
        <v>16.55</v>
      </c>
      <c r="K376" s="71" t="str">
        <f t="shared" si="52"/>
        <v/>
      </c>
      <c r="L376" s="97">
        <v>16.55</v>
      </c>
      <c r="M376" s="56">
        <v>22.87</v>
      </c>
      <c r="N376" s="56">
        <v>22.87</v>
      </c>
      <c r="O376" s="71" t="str">
        <f t="shared" si="53"/>
        <v/>
      </c>
    </row>
    <row r="377" spans="2:15" x14ac:dyDescent="0.15">
      <c r="B377" s="73" t="str">
        <f>IFERROR(IF(AND(K377&lt;&gt;"",K377&gt;=$C$3),MAX($B$5:B376)+1,""),"")</f>
        <v/>
      </c>
      <c r="C377" s="73" t="str">
        <f>IFERROR(IF(AND(O377&lt;&gt;"",O377&gt;=$C$3),MAX($C$5:C376)+1,""),"")</f>
        <v/>
      </c>
      <c r="F377" s="40" t="s">
        <v>7459</v>
      </c>
      <c r="G377" s="40" t="s">
        <v>12979</v>
      </c>
      <c r="H377" s="56">
        <v>6.4000000000000001E-2</v>
      </c>
      <c r="I377" s="167" t="s">
        <v>5945</v>
      </c>
      <c r="J377" s="56">
        <v>3.88</v>
      </c>
      <c r="K377" s="71">
        <f t="shared" si="52"/>
        <v>1.6494845360824743E-2</v>
      </c>
      <c r="L377" s="97">
        <v>3.82150753768844</v>
      </c>
      <c r="M377" s="56">
        <v>3.98</v>
      </c>
      <c r="N377" s="56">
        <v>4.0409183673469409</v>
      </c>
      <c r="O377" s="71">
        <f t="shared" si="53"/>
        <v>1.5837983889295717E-2</v>
      </c>
    </row>
    <row r="378" spans="2:15" x14ac:dyDescent="0.15">
      <c r="B378" s="73" t="str">
        <f>IFERROR(IF(AND(K378&lt;&gt;"",K378&gt;=$C$3),MAX($B$5:B377)+1,""),"")</f>
        <v/>
      </c>
      <c r="C378" s="73" t="str">
        <f>IFERROR(IF(AND(O378&lt;&gt;"",O378&gt;=$C$3),MAX($C$5:C377)+1,""),"")</f>
        <v/>
      </c>
      <c r="F378" s="40" t="s">
        <v>7461</v>
      </c>
      <c r="G378" s="40" t="s">
        <v>7462</v>
      </c>
      <c r="H378" s="56">
        <v>9.0999999999999998E-2</v>
      </c>
      <c r="I378" s="167" t="s">
        <v>5907</v>
      </c>
      <c r="J378" s="56">
        <v>4.45</v>
      </c>
      <c r="K378" s="71">
        <f t="shared" si="52"/>
        <v>2.0449438202247188E-2</v>
      </c>
      <c r="L378" s="97">
        <v>4.3697394789579196</v>
      </c>
      <c r="M378" s="56">
        <v>4.74</v>
      </c>
      <c r="N378" s="56">
        <v>4.8270612244897926</v>
      </c>
      <c r="O378" s="71">
        <f t="shared" si="53"/>
        <v>1.8852050091744683E-2</v>
      </c>
    </row>
    <row r="379" spans="2:15" x14ac:dyDescent="0.15">
      <c r="B379" s="73" t="str">
        <f>IFERROR(IF(AND(K379&lt;&gt;"",K379&gt;=$C$3),MAX($B$5:B378)+1,""),"")</f>
        <v/>
      </c>
      <c r="C379" s="73" t="str">
        <f>IFERROR(IF(AND(O379&lt;&gt;"",O379&gt;=$C$3),MAX($C$5:C378)+1,""),"")</f>
        <v/>
      </c>
      <c r="F379" s="40" t="s">
        <v>12980</v>
      </c>
      <c r="G379" s="40" t="s">
        <v>7464</v>
      </c>
      <c r="H379" s="56">
        <v>0.01</v>
      </c>
      <c r="I379" s="167" t="s">
        <v>5970</v>
      </c>
      <c r="J379" s="56">
        <v>14.55</v>
      </c>
      <c r="K379" s="71">
        <f t="shared" si="52"/>
        <v>6.8728522336769754E-4</v>
      </c>
      <c r="L379" s="97">
        <v>14.539979338843001</v>
      </c>
      <c r="M379" s="56">
        <v>16.78</v>
      </c>
      <c r="N379" s="56">
        <v>16.791564438318375</v>
      </c>
      <c r="O379" s="71">
        <f t="shared" si="53"/>
        <v>5.9553712441349333E-4</v>
      </c>
    </row>
    <row r="380" spans="2:15" x14ac:dyDescent="0.15">
      <c r="B380" s="73" t="str">
        <f>IFERROR(IF(AND(K380&lt;&gt;"",K380&gt;=$C$3),MAX($B$5:B379)+1,""),"")</f>
        <v/>
      </c>
      <c r="C380" s="73" t="str">
        <f>IFERROR(IF(AND(O380&lt;&gt;"",O380&gt;=$C$3),MAX($C$5:C379)+1,""),"")</f>
        <v/>
      </c>
      <c r="F380" s="40" t="s">
        <v>7465</v>
      </c>
      <c r="G380" s="40" t="s">
        <v>7466</v>
      </c>
      <c r="H380" s="56" t="s">
        <v>5898</v>
      </c>
      <c r="I380" s="167" t="s">
        <v>5901</v>
      </c>
      <c r="J380" s="56">
        <v>5.57</v>
      </c>
      <c r="K380" s="71" t="str">
        <f t="shared" si="52"/>
        <v/>
      </c>
      <c r="L380" s="97">
        <v>5.57</v>
      </c>
      <c r="M380" s="56">
        <v>5.8</v>
      </c>
      <c r="N380" s="56">
        <v>5.7999999999999989</v>
      </c>
      <c r="O380" s="71" t="str">
        <f t="shared" si="53"/>
        <v/>
      </c>
    </row>
    <row r="381" spans="2:15" x14ac:dyDescent="0.15">
      <c r="B381" s="73" t="str">
        <f>IFERROR(IF(AND(K381&lt;&gt;"",K381&gt;=$C$3),MAX($B$5:B380)+1,""),"")</f>
        <v/>
      </c>
      <c r="C381" s="73" t="str">
        <f>IFERROR(IF(AND(O381&lt;&gt;"",O381&gt;=$C$3),MAX($C$5:C380)+1,""),"")</f>
        <v/>
      </c>
      <c r="F381" s="40" t="s">
        <v>7467</v>
      </c>
      <c r="G381" s="40" t="s">
        <v>7468</v>
      </c>
      <c r="H381" s="56">
        <v>0.08</v>
      </c>
      <c r="I381" s="167" t="s">
        <v>5900</v>
      </c>
      <c r="J381" s="56">
        <v>21.65</v>
      </c>
      <c r="K381" s="71">
        <f t="shared" si="52"/>
        <v>3.6951501154734415E-3</v>
      </c>
      <c r="L381" s="97">
        <v>21.5699260286639</v>
      </c>
      <c r="M381" s="56">
        <v>23.7</v>
      </c>
      <c r="N381" s="56">
        <v>23.787981438515068</v>
      </c>
      <c r="O381" s="71">
        <f t="shared" si="53"/>
        <v>3.3630428124713507E-3</v>
      </c>
    </row>
    <row r="382" spans="2:15" x14ac:dyDescent="0.15">
      <c r="B382" s="73" t="str">
        <f>IFERROR(IF(AND(K382&lt;&gt;"",K382&gt;=$C$3),MAX($B$5:B381)+1,""),"")</f>
        <v/>
      </c>
      <c r="C382" s="73" t="str">
        <f>IFERROR(IF(AND(O382&lt;&gt;"",O382&gt;=$C$3),MAX($C$5:C381)+1,""),"")</f>
        <v/>
      </c>
      <c r="F382" s="40" t="s">
        <v>7469</v>
      </c>
      <c r="G382" s="40" t="s">
        <v>7470</v>
      </c>
      <c r="H382" s="56">
        <v>0.1</v>
      </c>
      <c r="I382" s="167" t="s">
        <v>5932</v>
      </c>
      <c r="J382" s="56">
        <v>12.16</v>
      </c>
      <c r="K382" s="71">
        <f t="shared" si="52"/>
        <v>8.2236842105263153E-3</v>
      </c>
      <c r="L382" s="97">
        <v>12.056245733788399</v>
      </c>
      <c r="M382" s="56">
        <v>12.36</v>
      </c>
      <c r="N382" s="56">
        <v>12.466368330464711</v>
      </c>
      <c r="O382" s="71">
        <f t="shared" si="53"/>
        <v>8.0215823365033124E-3</v>
      </c>
    </row>
    <row r="383" spans="2:15" x14ac:dyDescent="0.15">
      <c r="B383" s="73" t="str">
        <f>IFERROR(IF(AND(K383&lt;&gt;"",K383&gt;=$C$3),MAX($B$5:B382)+1,""),"")</f>
        <v/>
      </c>
      <c r="C383" s="73" t="str">
        <f>IFERROR(IF(AND(O383&lt;&gt;"",O383&gt;=$C$3),MAX($C$5:C382)+1,""),"")</f>
        <v/>
      </c>
      <c r="F383" s="40" t="s">
        <v>7471</v>
      </c>
      <c r="G383" s="40" t="s">
        <v>7472</v>
      </c>
      <c r="H383" s="56">
        <v>2.5000000000000001E-2</v>
      </c>
      <c r="I383" s="167" t="s">
        <v>5935</v>
      </c>
      <c r="J383" s="56">
        <v>12.69</v>
      </c>
      <c r="K383" s="71">
        <f t="shared" si="52"/>
        <v>1.9700551615445235E-3</v>
      </c>
      <c r="L383" s="97">
        <v>12.6684915254237</v>
      </c>
      <c r="M383" s="56">
        <v>11.32</v>
      </c>
      <c r="N383" s="56">
        <v>11.339219015280161</v>
      </c>
      <c r="O383" s="71">
        <f t="shared" si="53"/>
        <v>2.2047373779720859E-3</v>
      </c>
    </row>
    <row r="384" spans="2:15" x14ac:dyDescent="0.15">
      <c r="B384" s="73" t="str">
        <f>IFERROR(IF(AND(K384&lt;&gt;"",K384&gt;=$C$3),MAX($B$5:B383)+1,""),"")</f>
        <v/>
      </c>
      <c r="C384" s="73" t="str">
        <f>IFERROR(IF(AND(O384&lt;&gt;"",O384&gt;=$C$3),MAX($C$5:C383)+1,""),"")</f>
        <v/>
      </c>
      <c r="F384" s="40" t="s">
        <v>7473</v>
      </c>
      <c r="G384" s="40" t="s">
        <v>12981</v>
      </c>
      <c r="H384" s="56">
        <v>0.01</v>
      </c>
      <c r="I384" s="167" t="s">
        <v>5909</v>
      </c>
      <c r="J384" s="56">
        <v>8.08</v>
      </c>
      <c r="K384" s="71">
        <f t="shared" si="52"/>
        <v>1.2376237623762376E-3</v>
      </c>
      <c r="L384" s="97">
        <v>8.0721400778210093</v>
      </c>
      <c r="M384" s="56">
        <v>11.01</v>
      </c>
      <c r="N384" s="56">
        <v>11.020720545277511</v>
      </c>
      <c r="O384" s="71">
        <f t="shared" si="53"/>
        <v>9.0738168697010468E-4</v>
      </c>
    </row>
    <row r="385" spans="2:15" x14ac:dyDescent="0.15">
      <c r="B385" s="73" t="str">
        <f>IFERROR(IF(AND(K385&lt;&gt;"",K385&gt;=$C$3),MAX($B$5:B384)+1,""),"")</f>
        <v/>
      </c>
      <c r="C385" s="73" t="str">
        <f>IFERROR(IF(AND(O385&lt;&gt;"",O385&gt;=$C$3),MAX($C$5:C384)+1,""),"")</f>
        <v/>
      </c>
      <c r="F385" s="40" t="s">
        <v>7475</v>
      </c>
      <c r="G385" s="40" t="s">
        <v>7476</v>
      </c>
      <c r="H385" s="56" t="s">
        <v>5898</v>
      </c>
      <c r="I385" s="167" t="s">
        <v>5956</v>
      </c>
      <c r="J385" s="56">
        <v>16.87</v>
      </c>
      <c r="K385" s="71" t="str">
        <f t="shared" si="52"/>
        <v/>
      </c>
      <c r="L385" s="97">
        <v>16.87</v>
      </c>
      <c r="M385" s="56">
        <v>15.11</v>
      </c>
      <c r="N385" s="56">
        <v>15.11</v>
      </c>
      <c r="O385" s="71" t="str">
        <f t="shared" si="53"/>
        <v/>
      </c>
    </row>
    <row r="386" spans="2:15" x14ac:dyDescent="0.15">
      <c r="B386" s="73" t="str">
        <f>IFERROR(IF(AND(K386&lt;&gt;"",K386&gt;=$C$3),MAX($B$5:B385)+1,""),"")</f>
        <v/>
      </c>
      <c r="C386" s="73" t="str">
        <f>IFERROR(IF(AND(O386&lt;&gt;"",O386&gt;=$C$3),MAX($C$5:C385)+1,""),"")</f>
        <v/>
      </c>
      <c r="F386" s="40" t="s">
        <v>7477</v>
      </c>
      <c r="G386" s="40" t="s">
        <v>7478</v>
      </c>
      <c r="H386" s="56" t="s">
        <v>5898</v>
      </c>
      <c r="I386" s="167" t="s">
        <v>13682</v>
      </c>
      <c r="J386" s="56">
        <v>12.58</v>
      </c>
      <c r="K386" s="71" t="str">
        <f t="shared" si="52"/>
        <v/>
      </c>
      <c r="L386" s="97">
        <v>12.58</v>
      </c>
      <c r="M386" s="56">
        <v>11.77</v>
      </c>
      <c r="N386" s="56">
        <v>11.77</v>
      </c>
      <c r="O386" s="71" t="str">
        <f t="shared" si="53"/>
        <v/>
      </c>
    </row>
    <row r="387" spans="2:15" x14ac:dyDescent="0.15">
      <c r="B387" s="73">
        <f>IFERROR(IF(AND(K387&lt;&gt;"",K387&gt;=$C$3),MAX($B$5:B386)+1,""),"")</f>
        <v>27</v>
      </c>
      <c r="C387" s="73">
        <f>IFERROR(IF(AND(O387&lt;&gt;"",O387&gt;=$C$3),MAX($C$5:C386)+1,""),"")</f>
        <v>23</v>
      </c>
      <c r="F387" s="40" t="s">
        <v>7479</v>
      </c>
      <c r="G387" s="40" t="s">
        <v>7480</v>
      </c>
      <c r="H387" s="56">
        <v>1.25</v>
      </c>
      <c r="I387" s="167" t="s">
        <v>5902</v>
      </c>
      <c r="J387" s="56">
        <v>21.12</v>
      </c>
      <c r="K387" s="71">
        <f t="shared" si="52"/>
        <v>5.9185606060606057E-2</v>
      </c>
      <c r="L387" s="97">
        <v>19.1860533416557</v>
      </c>
      <c r="M387" s="56">
        <v>24.19</v>
      </c>
      <c r="N387" s="56">
        <v>26.628342520594259</v>
      </c>
      <c r="O387" s="71">
        <f t="shared" si="53"/>
        <v>4.6942463618727101E-2</v>
      </c>
    </row>
    <row r="388" spans="2:15" x14ac:dyDescent="0.15">
      <c r="B388" s="73" t="str">
        <f>IFERROR(IF(AND(K388&lt;&gt;"",K388&gt;=$C$3),MAX($B$5:B387)+1,""),"")</f>
        <v/>
      </c>
      <c r="C388" s="73" t="str">
        <f>IFERROR(IF(AND(O388&lt;&gt;"",O388&gt;=$C$3),MAX($C$5:C387)+1,""),"")</f>
        <v/>
      </c>
      <c r="F388" s="40" t="s">
        <v>7481</v>
      </c>
      <c r="G388" s="40" t="s">
        <v>7482</v>
      </c>
      <c r="H388" s="56" t="s">
        <v>5898</v>
      </c>
      <c r="I388" s="167" t="s">
        <v>5916</v>
      </c>
      <c r="J388" s="56">
        <v>4.42</v>
      </c>
      <c r="K388" s="71" t="str">
        <f t="shared" si="52"/>
        <v/>
      </c>
      <c r="L388" s="97">
        <v>4.42</v>
      </c>
      <c r="M388" s="56">
        <v>4.3899999999999997</v>
      </c>
      <c r="N388" s="56">
        <v>4.3899999999999997</v>
      </c>
      <c r="O388" s="71" t="str">
        <f t="shared" si="53"/>
        <v/>
      </c>
    </row>
    <row r="389" spans="2:15" x14ac:dyDescent="0.15">
      <c r="B389" s="73" t="str">
        <f>IFERROR(IF(AND(K389&lt;&gt;"",K389&gt;=$C$3),MAX($B$5:B388)+1,""),"")</f>
        <v/>
      </c>
      <c r="C389" s="73" t="str">
        <f>IFERROR(IF(AND(O389&lt;&gt;"",O389&gt;=$C$3),MAX($C$5:C388)+1,""),"")</f>
        <v/>
      </c>
      <c r="F389" s="40" t="s">
        <v>7483</v>
      </c>
      <c r="G389" s="40" t="s">
        <v>7484</v>
      </c>
      <c r="H389" s="56" t="s">
        <v>5898</v>
      </c>
      <c r="I389" s="167" t="s">
        <v>5909</v>
      </c>
      <c r="J389" s="56">
        <v>4.0599999999999996</v>
      </c>
      <c r="K389" s="71" t="str">
        <f t="shared" si="52"/>
        <v/>
      </c>
      <c r="L389" s="97">
        <v>4.0599999999999996</v>
      </c>
      <c r="M389" s="56">
        <v>4.3899999999999997</v>
      </c>
      <c r="N389" s="56">
        <v>4.3899999999999997</v>
      </c>
      <c r="O389" s="71" t="str">
        <f t="shared" si="53"/>
        <v/>
      </c>
    </row>
    <row r="390" spans="2:15" x14ac:dyDescent="0.15">
      <c r="B390" s="73">
        <f>IFERROR(IF(AND(K390&lt;&gt;"",K390&gt;=$C$3),MAX($B$5:B389)+1,""),"")</f>
        <v>28</v>
      </c>
      <c r="C390" s="73">
        <f>IFERROR(IF(AND(O390&lt;&gt;"",O390&gt;=$C$3),MAX($C$5:C389)+1,""),"")</f>
        <v>24</v>
      </c>
      <c r="F390" s="40" t="s">
        <v>7485</v>
      </c>
      <c r="G390" s="40" t="s">
        <v>7486</v>
      </c>
      <c r="H390" s="56">
        <v>0.4</v>
      </c>
      <c r="I390" s="167" t="s">
        <v>5907</v>
      </c>
      <c r="J390" s="56">
        <v>8.41</v>
      </c>
      <c r="K390" s="71">
        <f t="shared" si="52"/>
        <v>4.7562425683709872E-2</v>
      </c>
      <c r="L390" s="97">
        <v>8.0328699551569507</v>
      </c>
      <c r="M390" s="56">
        <v>8.84</v>
      </c>
      <c r="N390" s="56">
        <v>9.2550234741784028</v>
      </c>
      <c r="O390" s="71">
        <f t="shared" si="53"/>
        <v>4.3219771523649135E-2</v>
      </c>
    </row>
    <row r="391" spans="2:15" x14ac:dyDescent="0.15">
      <c r="B391" s="73" t="str">
        <f>IFERROR(IF(AND(K391&lt;&gt;"",K391&gt;=$C$3),MAX($B$5:B390)+1,""),"")</f>
        <v/>
      </c>
      <c r="C391" s="73" t="str">
        <f>IFERROR(IF(AND(O391&lt;&gt;"",O391&gt;=$C$3),MAX($C$5:C390)+1,""),"")</f>
        <v/>
      </c>
      <c r="F391" s="40" t="s">
        <v>7487</v>
      </c>
      <c r="G391" s="40" t="s">
        <v>7488</v>
      </c>
      <c r="H391" s="56">
        <v>0.04</v>
      </c>
      <c r="I391" s="167" t="s">
        <v>5970</v>
      </c>
      <c r="J391" s="56">
        <v>7.12</v>
      </c>
      <c r="K391" s="71">
        <f t="shared" ref="K391:K454" si="54">IFERROR(H391/J391,"")</f>
        <v>5.6179775280898875E-3</v>
      </c>
      <c r="L391" s="97">
        <v>7.0778698224852103</v>
      </c>
      <c r="M391" s="56">
        <v>7.14</v>
      </c>
      <c r="N391" s="56">
        <v>7.1824999999999966</v>
      </c>
      <c r="O391" s="71">
        <f t="shared" ref="O391:O454" si="55">IFERROR(H391/N391,"")</f>
        <v>5.5690915419422237E-3</v>
      </c>
    </row>
    <row r="392" spans="2:15" x14ac:dyDescent="0.15">
      <c r="B392" s="73" t="str">
        <f>IFERROR(IF(AND(K392&lt;&gt;"",K392&gt;=$C$3),MAX($B$5:B391)+1,""),"")</f>
        <v/>
      </c>
      <c r="C392" s="73" t="str">
        <f>IFERROR(IF(AND(O392&lt;&gt;"",O392&gt;=$C$3),MAX($C$5:C391)+1,""),"")</f>
        <v/>
      </c>
      <c r="F392" s="40" t="s">
        <v>7489</v>
      </c>
      <c r="G392" s="40" t="s">
        <v>7490</v>
      </c>
      <c r="H392" s="56" t="s">
        <v>5898</v>
      </c>
      <c r="I392" s="167" t="s">
        <v>5938</v>
      </c>
      <c r="J392" s="56">
        <v>40.78</v>
      </c>
      <c r="K392" s="71" t="str">
        <f t="shared" si="54"/>
        <v/>
      </c>
      <c r="L392" s="97">
        <v>40.78</v>
      </c>
      <c r="M392" s="56">
        <v>36.700000000000003</v>
      </c>
      <c r="N392" s="56">
        <v>36.700000000000003</v>
      </c>
      <c r="O392" s="71" t="str">
        <f t="shared" si="55"/>
        <v/>
      </c>
    </row>
    <row r="393" spans="2:15" x14ac:dyDescent="0.15">
      <c r="B393" s="73" t="str">
        <f>IFERROR(IF(AND(K393&lt;&gt;"",K393&gt;=$C$3),MAX($B$5:B392)+1,""),"")</f>
        <v/>
      </c>
      <c r="C393" s="73" t="str">
        <f>IFERROR(IF(AND(O393&lt;&gt;"",O393&gt;=$C$3),MAX($C$5:C392)+1,""),"")</f>
        <v/>
      </c>
      <c r="F393" s="40" t="s">
        <v>12982</v>
      </c>
      <c r="G393" s="40" t="s">
        <v>7492</v>
      </c>
      <c r="H393" s="56">
        <v>0.3</v>
      </c>
      <c r="I393" s="167" t="s">
        <v>5914</v>
      </c>
      <c r="J393" s="56">
        <v>25.07</v>
      </c>
      <c r="K393" s="71">
        <f t="shared" si="54"/>
        <v>1.1966493817311527E-2</v>
      </c>
      <c r="L393" s="97">
        <v>12.3675690115761</v>
      </c>
      <c r="M393" s="56">
        <v>13.71</v>
      </c>
      <c r="N393" s="56">
        <v>27.791209386281668</v>
      </c>
      <c r="O393" s="71">
        <f t="shared" si="55"/>
        <v>1.0794780314529471E-2</v>
      </c>
    </row>
    <row r="394" spans="2:15" x14ac:dyDescent="0.15">
      <c r="B394" s="73" t="str">
        <f>IFERROR(IF(AND(K394&lt;&gt;"",K394&gt;=$C$3),MAX($B$5:B393)+1,""),"")</f>
        <v/>
      </c>
      <c r="C394" s="73" t="str">
        <f>IFERROR(IF(AND(O394&lt;&gt;"",O394&gt;=$C$3),MAX($C$5:C393)+1,""),"")</f>
        <v/>
      </c>
      <c r="F394" s="40" t="s">
        <v>7493</v>
      </c>
      <c r="G394" s="40" t="s">
        <v>7494</v>
      </c>
      <c r="H394" s="56">
        <v>7.0000000000000007E-2</v>
      </c>
      <c r="I394" s="167" t="s">
        <v>5951</v>
      </c>
      <c r="J394" s="56">
        <v>6.82</v>
      </c>
      <c r="K394" s="71">
        <f t="shared" si="54"/>
        <v>1.026392961876833E-2</v>
      </c>
      <c r="L394" s="97">
        <v>6.7466666666666697</v>
      </c>
      <c r="M394" s="56">
        <v>8.58</v>
      </c>
      <c r="N394" s="56">
        <v>8.6732608695652136</v>
      </c>
      <c r="O394" s="71">
        <f t="shared" si="55"/>
        <v>8.0707822643306549E-3</v>
      </c>
    </row>
    <row r="395" spans="2:15" x14ac:dyDescent="0.15">
      <c r="B395" s="73" t="str">
        <f>IFERROR(IF(AND(K395&lt;&gt;"",K395&gt;=$C$3),MAX($B$5:B394)+1,""),"")</f>
        <v/>
      </c>
      <c r="C395" s="73" t="str">
        <f>IFERROR(IF(AND(O395&lt;&gt;"",O395&gt;=$C$3),MAX($C$5:C394)+1,""),"")</f>
        <v/>
      </c>
      <c r="F395" s="40" t="s">
        <v>7495</v>
      </c>
      <c r="G395" s="40" t="s">
        <v>7496</v>
      </c>
      <c r="H395" s="56">
        <v>4.1000000000000002E-2</v>
      </c>
      <c r="I395" s="167" t="s">
        <v>5941</v>
      </c>
      <c r="J395" s="56">
        <v>9.44</v>
      </c>
      <c r="K395" s="71">
        <f t="shared" si="54"/>
        <v>4.3432203389830509E-3</v>
      </c>
      <c r="L395" s="97">
        <v>9.4017038539553806</v>
      </c>
      <c r="M395" s="56">
        <v>10.31</v>
      </c>
      <c r="N395" s="56">
        <v>10.351995926680237</v>
      </c>
      <c r="O395" s="71">
        <f t="shared" si="55"/>
        <v>3.9605888845387341E-3</v>
      </c>
    </row>
    <row r="396" spans="2:15" x14ac:dyDescent="0.15">
      <c r="B396" s="73" t="str">
        <f>IFERROR(IF(AND(K396&lt;&gt;"",K396&gt;=$C$3),MAX($B$5:B395)+1,""),"")</f>
        <v/>
      </c>
      <c r="C396" s="73" t="str">
        <f>IFERROR(IF(AND(O396&lt;&gt;"",O396&gt;=$C$3),MAX($C$5:C395)+1,""),"")</f>
        <v/>
      </c>
      <c r="F396" s="40" t="s">
        <v>7497</v>
      </c>
      <c r="G396" s="40" t="s">
        <v>7498</v>
      </c>
      <c r="H396" s="56">
        <v>0.06</v>
      </c>
      <c r="I396" s="167" t="s">
        <v>5945</v>
      </c>
      <c r="J396" s="56">
        <v>12.29</v>
      </c>
      <c r="K396" s="71">
        <f t="shared" si="54"/>
        <v>4.8820179007323028E-3</v>
      </c>
      <c r="L396" s="97">
        <v>12.2256544502618</v>
      </c>
      <c r="M396" s="56">
        <v>13.57</v>
      </c>
      <c r="N396" s="56">
        <v>13.641421052631555</v>
      </c>
      <c r="O396" s="71">
        <f t="shared" si="55"/>
        <v>4.398368745346032E-3</v>
      </c>
    </row>
    <row r="397" spans="2:15" x14ac:dyDescent="0.15">
      <c r="B397" s="73" t="str">
        <f>IFERROR(IF(AND(K397&lt;&gt;"",K397&gt;=$C$3),MAX($B$5:B396)+1,""),"")</f>
        <v/>
      </c>
      <c r="C397" s="73" t="str">
        <f>IFERROR(IF(AND(O397&lt;&gt;"",O397&gt;=$C$3),MAX($C$5:C396)+1,""),"")</f>
        <v/>
      </c>
      <c r="F397" s="40" t="s">
        <v>7499</v>
      </c>
      <c r="G397" s="40" t="s">
        <v>7500</v>
      </c>
      <c r="H397" s="56">
        <v>0.1</v>
      </c>
      <c r="I397" s="167" t="s">
        <v>5902</v>
      </c>
      <c r="J397" s="56">
        <v>13.1</v>
      </c>
      <c r="K397" s="71">
        <f t="shared" si="54"/>
        <v>7.6335877862595426E-3</v>
      </c>
      <c r="L397" s="97">
        <v>11.8168564920273</v>
      </c>
      <c r="M397" s="56">
        <v>11.88</v>
      </c>
      <c r="N397" s="56">
        <v>13.170000000000039</v>
      </c>
      <c r="O397" s="71">
        <f t="shared" si="55"/>
        <v>7.593014426727389E-3</v>
      </c>
    </row>
    <row r="398" spans="2:15" x14ac:dyDescent="0.15">
      <c r="B398" s="73" t="str">
        <f>IFERROR(IF(AND(K398&lt;&gt;"",K398&gt;=$C$3),MAX($B$5:B397)+1,""),"")</f>
        <v/>
      </c>
      <c r="C398" s="73" t="str">
        <f>IFERROR(IF(AND(O398&lt;&gt;"",O398&gt;=$C$3),MAX($C$5:C397)+1,""),"")</f>
        <v/>
      </c>
      <c r="F398" s="40" t="s">
        <v>7501</v>
      </c>
      <c r="G398" s="40" t="s">
        <v>7502</v>
      </c>
      <c r="H398" s="56" t="s">
        <v>5898</v>
      </c>
      <c r="I398" s="167" t="s">
        <v>5932</v>
      </c>
      <c r="J398" s="56">
        <v>19.86</v>
      </c>
      <c r="K398" s="71" t="str">
        <f t="shared" si="54"/>
        <v/>
      </c>
      <c r="L398" s="97">
        <v>19.86</v>
      </c>
      <c r="M398" s="56">
        <v>17.62</v>
      </c>
      <c r="N398" s="56">
        <v>17.62</v>
      </c>
      <c r="O398" s="71" t="str">
        <f t="shared" si="55"/>
        <v/>
      </c>
    </row>
    <row r="399" spans="2:15" x14ac:dyDescent="0.15">
      <c r="B399" s="73" t="str">
        <f>IFERROR(IF(AND(K399&lt;&gt;"",K399&gt;=$C$3),MAX($B$5:B398)+1,""),"")</f>
        <v/>
      </c>
      <c r="C399" s="73" t="str">
        <f>IFERROR(IF(AND(O399&lt;&gt;"",O399&gt;=$C$3),MAX($C$5:C398)+1,""),"")</f>
        <v/>
      </c>
      <c r="F399" s="40" t="s">
        <v>7503</v>
      </c>
      <c r="G399" s="40" t="s">
        <v>7504</v>
      </c>
      <c r="H399" s="56">
        <v>0.05</v>
      </c>
      <c r="I399" s="167" t="s">
        <v>5932</v>
      </c>
      <c r="J399" s="56">
        <v>14.5</v>
      </c>
      <c r="K399" s="71">
        <f t="shared" si="54"/>
        <v>3.4482758620689659E-3</v>
      </c>
      <c r="L399" s="97">
        <v>14.4468085106383</v>
      </c>
      <c r="M399" s="56">
        <v>16.64</v>
      </c>
      <c r="N399" s="56">
        <v>16.70126656848306</v>
      </c>
      <c r="O399" s="71">
        <f t="shared" si="55"/>
        <v>2.9937849201422209E-3</v>
      </c>
    </row>
    <row r="400" spans="2:15" x14ac:dyDescent="0.15">
      <c r="B400" s="73" t="str">
        <f>IFERROR(IF(AND(K400&lt;&gt;"",K400&gt;=$C$3),MAX($B$5:B399)+1,""),"")</f>
        <v/>
      </c>
      <c r="C400" s="73" t="str">
        <f>IFERROR(IF(AND(O400&lt;&gt;"",O400&gt;=$C$3),MAX($C$5:C399)+1,""),"")</f>
        <v/>
      </c>
      <c r="F400" s="40" t="s">
        <v>7505</v>
      </c>
      <c r="G400" s="40" t="s">
        <v>7506</v>
      </c>
      <c r="H400" s="56" t="s">
        <v>5898</v>
      </c>
      <c r="I400" s="167" t="s">
        <v>5930</v>
      </c>
      <c r="J400" s="56">
        <v>16.45</v>
      </c>
      <c r="K400" s="71" t="str">
        <f t="shared" si="54"/>
        <v/>
      </c>
      <c r="L400" s="97">
        <v>16.45</v>
      </c>
      <c r="M400" s="56">
        <v>22.43</v>
      </c>
      <c r="N400" s="56">
        <v>22.43</v>
      </c>
      <c r="O400" s="71" t="str">
        <f t="shared" si="55"/>
        <v/>
      </c>
    </row>
    <row r="401" spans="2:15" x14ac:dyDescent="0.15">
      <c r="B401" s="73" t="str">
        <f>IFERROR(IF(AND(K401&lt;&gt;"",K401&gt;=$C$3),MAX($B$5:B400)+1,""),"")</f>
        <v/>
      </c>
      <c r="C401" s="73" t="str">
        <f>IFERROR(IF(AND(O401&lt;&gt;"",O401&gt;=$C$3),MAX($C$5:C400)+1,""),"")</f>
        <v/>
      </c>
      <c r="F401" s="40" t="s">
        <v>7507</v>
      </c>
      <c r="G401" s="40" t="s">
        <v>7508</v>
      </c>
      <c r="H401" s="56" t="s">
        <v>5898</v>
      </c>
      <c r="I401" s="167" t="s">
        <v>5957</v>
      </c>
      <c r="J401" s="56">
        <v>5.79</v>
      </c>
      <c r="K401" s="71" t="str">
        <f t="shared" si="54"/>
        <v/>
      </c>
      <c r="L401" s="97">
        <v>5.79</v>
      </c>
      <c r="M401" s="56">
        <v>6.2</v>
      </c>
      <c r="N401" s="56">
        <v>6.2</v>
      </c>
      <c r="O401" s="71" t="str">
        <f t="shared" si="55"/>
        <v/>
      </c>
    </row>
    <row r="402" spans="2:15" x14ac:dyDescent="0.15">
      <c r="B402" s="73" t="str">
        <f>IFERROR(IF(AND(K402&lt;&gt;"",K402&gt;=$C$3),MAX($B$5:B401)+1,""),"")</f>
        <v/>
      </c>
      <c r="C402" s="73" t="str">
        <f>IFERROR(IF(AND(O402&lt;&gt;"",O402&gt;=$C$3),MAX($C$5:C401)+1,""),"")</f>
        <v/>
      </c>
      <c r="F402" s="40" t="s">
        <v>7509</v>
      </c>
      <c r="G402" s="40" t="s">
        <v>7510</v>
      </c>
      <c r="H402" s="56" t="s">
        <v>5898</v>
      </c>
      <c r="I402" s="167" t="s">
        <v>5952</v>
      </c>
      <c r="J402" s="56">
        <v>14.29</v>
      </c>
      <c r="K402" s="71" t="str">
        <f t="shared" si="54"/>
        <v/>
      </c>
      <c r="L402" s="97">
        <v>14.29</v>
      </c>
      <c r="M402" s="56">
        <v>14.9</v>
      </c>
      <c r="N402" s="56">
        <v>14.9</v>
      </c>
      <c r="O402" s="71" t="str">
        <f t="shared" si="55"/>
        <v/>
      </c>
    </row>
    <row r="403" spans="2:15" x14ac:dyDescent="0.15">
      <c r="B403" s="73" t="str">
        <f>IFERROR(IF(AND(K403&lt;&gt;"",K403&gt;=$C$3),MAX($B$5:B402)+1,""),"")</f>
        <v/>
      </c>
      <c r="C403" s="73" t="str">
        <f>IFERROR(IF(AND(O403&lt;&gt;"",O403&gt;=$C$3),MAX($C$5:C402)+1,""),"")</f>
        <v/>
      </c>
      <c r="F403" s="40" t="s">
        <v>7511</v>
      </c>
      <c r="G403" s="40" t="s">
        <v>7512</v>
      </c>
      <c r="H403" s="56">
        <v>0.1</v>
      </c>
      <c r="I403" s="167" t="s">
        <v>5927</v>
      </c>
      <c r="J403" s="56">
        <v>24.49</v>
      </c>
      <c r="K403" s="71">
        <f t="shared" si="54"/>
        <v>4.0832993058391182E-3</v>
      </c>
      <c r="L403" s="97">
        <v>24.4222732300885</v>
      </c>
      <c r="M403" s="56">
        <v>43.42</v>
      </c>
      <c r="N403" s="56">
        <v>43.540410427065993</v>
      </c>
      <c r="O403" s="71">
        <f t="shared" si="55"/>
        <v>2.296716981285897E-3</v>
      </c>
    </row>
    <row r="404" spans="2:15" x14ac:dyDescent="0.15">
      <c r="B404" s="73" t="str">
        <f>IFERROR(IF(AND(K404&lt;&gt;"",K404&gt;=$C$3),MAX($B$5:B403)+1,""),"")</f>
        <v/>
      </c>
      <c r="C404" s="73" t="str">
        <f>IFERROR(IF(AND(O404&lt;&gt;"",O404&gt;=$C$3),MAX($C$5:C403)+1,""),"")</f>
        <v/>
      </c>
      <c r="F404" s="40" t="s">
        <v>7513</v>
      </c>
      <c r="G404" s="40" t="s">
        <v>7514</v>
      </c>
      <c r="H404" s="56">
        <v>0.08</v>
      </c>
      <c r="I404" s="167" t="s">
        <v>5935</v>
      </c>
      <c r="J404" s="56">
        <v>4.93</v>
      </c>
      <c r="K404" s="71">
        <f t="shared" si="54"/>
        <v>1.6227180527383367E-2</v>
      </c>
      <c r="L404" s="97">
        <v>4.8525147347740702</v>
      </c>
      <c r="M404" s="56">
        <v>5.01</v>
      </c>
      <c r="N404" s="56">
        <v>5.0899999999999954</v>
      </c>
      <c r="O404" s="71">
        <f t="shared" si="55"/>
        <v>1.5717092337917498E-2</v>
      </c>
    </row>
    <row r="405" spans="2:15" x14ac:dyDescent="0.15">
      <c r="B405" s="73" t="str">
        <f>IFERROR(IF(AND(K405&lt;&gt;"",K405&gt;=$C$3),MAX($B$5:B404)+1,""),"")</f>
        <v/>
      </c>
      <c r="C405" s="73" t="str">
        <f>IFERROR(IF(AND(O405&lt;&gt;"",O405&gt;=$C$3),MAX($C$5:C404)+1,""),"")</f>
        <v/>
      </c>
      <c r="F405" s="40" t="s">
        <v>7515</v>
      </c>
      <c r="G405" s="40" t="s">
        <v>7516</v>
      </c>
      <c r="H405" s="56">
        <v>0.04</v>
      </c>
      <c r="I405" s="167" t="s">
        <v>5903</v>
      </c>
      <c r="J405" s="56">
        <v>17.989999999999998</v>
      </c>
      <c r="K405" s="71">
        <f t="shared" si="54"/>
        <v>2.2234574763757647E-3</v>
      </c>
      <c r="L405" s="97">
        <v>17.945607649599001</v>
      </c>
      <c r="M405" s="56">
        <v>17.32</v>
      </c>
      <c r="N405" s="56">
        <v>17.362844774273356</v>
      </c>
      <c r="O405" s="71">
        <f t="shared" si="55"/>
        <v>2.3037699478410515E-3</v>
      </c>
    </row>
    <row r="406" spans="2:15" x14ac:dyDescent="0.15">
      <c r="B406" s="73" t="str">
        <f>IFERROR(IF(AND(K406&lt;&gt;"",K406&gt;=$C$3),MAX($B$5:B405)+1,""),"")</f>
        <v/>
      </c>
      <c r="C406" s="73" t="str">
        <f>IFERROR(IF(AND(O406&lt;&gt;"",O406&gt;=$C$3),MAX($C$5:C405)+1,""),"")</f>
        <v/>
      </c>
      <c r="F406" s="40" t="s">
        <v>7517</v>
      </c>
      <c r="G406" s="40" t="s">
        <v>7518</v>
      </c>
      <c r="H406" s="56" t="s">
        <v>5898</v>
      </c>
      <c r="I406" s="167" t="s">
        <v>5901</v>
      </c>
      <c r="J406" s="56">
        <v>4.58</v>
      </c>
      <c r="K406" s="71" t="str">
        <f t="shared" si="54"/>
        <v/>
      </c>
      <c r="L406" s="97">
        <v>4.58</v>
      </c>
      <c r="M406" s="56">
        <v>9.92</v>
      </c>
      <c r="N406" s="56">
        <v>9.92</v>
      </c>
      <c r="O406" s="71" t="str">
        <f t="shared" si="55"/>
        <v/>
      </c>
    </row>
    <row r="407" spans="2:15" x14ac:dyDescent="0.15">
      <c r="B407" s="73" t="str">
        <f>IFERROR(IF(AND(K407&lt;&gt;"",K407&gt;=$C$3),MAX($B$5:B406)+1,""),"")</f>
        <v/>
      </c>
      <c r="C407" s="73" t="str">
        <f>IFERROR(IF(AND(O407&lt;&gt;"",O407&gt;=$C$3),MAX($C$5:C406)+1,""),"")</f>
        <v/>
      </c>
      <c r="F407" s="40" t="s">
        <v>7519</v>
      </c>
      <c r="G407" s="40" t="s">
        <v>7520</v>
      </c>
      <c r="H407" s="56">
        <v>0.17</v>
      </c>
      <c r="I407" s="167" t="s">
        <v>5932</v>
      </c>
      <c r="J407" s="56">
        <v>12.18</v>
      </c>
      <c r="K407" s="71">
        <f t="shared" si="54"/>
        <v>1.3957307060755339E-2</v>
      </c>
      <c r="L407" s="97">
        <v>12.039810426540299</v>
      </c>
      <c r="M407" s="56">
        <v>13.75</v>
      </c>
      <c r="N407" s="56">
        <v>13.91010273972601</v>
      </c>
      <c r="O407" s="71">
        <f t="shared" si="55"/>
        <v>1.2221333169200484E-2</v>
      </c>
    </row>
    <row r="408" spans="2:15" x14ac:dyDescent="0.15">
      <c r="B408" s="73" t="str">
        <f>IFERROR(IF(AND(K408&lt;&gt;"",K408&gt;=$C$3),MAX($B$5:B407)+1,""),"")</f>
        <v/>
      </c>
      <c r="C408" s="73" t="str">
        <f>IFERROR(IF(AND(O408&lt;&gt;"",O408&gt;=$C$3),MAX($C$5:C407)+1,""),"")</f>
        <v/>
      </c>
      <c r="F408" s="40" t="s">
        <v>7521</v>
      </c>
      <c r="G408" s="40" t="s">
        <v>7522</v>
      </c>
      <c r="H408" s="56">
        <v>0.03</v>
      </c>
      <c r="I408" s="167" t="s">
        <v>5932</v>
      </c>
      <c r="J408" s="56">
        <v>17.829999999999998</v>
      </c>
      <c r="K408" s="71">
        <f t="shared" si="54"/>
        <v>1.682557487380819E-3</v>
      </c>
      <c r="L408" s="97">
        <v>17.8</v>
      </c>
      <c r="M408" s="56">
        <v>15.69</v>
      </c>
      <c r="N408" s="56">
        <v>15.716443820224715</v>
      </c>
      <c r="O408" s="71">
        <f t="shared" si="55"/>
        <v>1.9088287619744156E-3</v>
      </c>
    </row>
    <row r="409" spans="2:15" x14ac:dyDescent="0.15">
      <c r="B409" s="73" t="str">
        <f>IFERROR(IF(AND(K409&lt;&gt;"",K409&gt;=$C$3),MAX($B$5:B408)+1,""),"")</f>
        <v/>
      </c>
      <c r="C409" s="73" t="str">
        <f>IFERROR(IF(AND(O409&lt;&gt;"",O409&gt;=$C$3),MAX($C$5:C408)+1,""),"")</f>
        <v/>
      </c>
      <c r="F409" s="40" t="s">
        <v>7523</v>
      </c>
      <c r="G409" s="40" t="s">
        <v>12983</v>
      </c>
      <c r="H409" s="56">
        <v>0.15</v>
      </c>
      <c r="I409" s="167" t="s">
        <v>5902</v>
      </c>
      <c r="J409" s="56">
        <v>7.6</v>
      </c>
      <c r="K409" s="71">
        <f t="shared" si="54"/>
        <v>1.9736842105263157E-2</v>
      </c>
      <c r="L409" s="97">
        <v>7.4601226993865</v>
      </c>
      <c r="M409" s="56">
        <v>11.48</v>
      </c>
      <c r="N409" s="56">
        <v>11.695250000000005</v>
      </c>
      <c r="O409" s="71">
        <f t="shared" si="55"/>
        <v>1.2825719843526212E-2</v>
      </c>
    </row>
    <row r="410" spans="2:15" x14ac:dyDescent="0.15">
      <c r="B410" s="73" t="str">
        <f>IFERROR(IF(AND(K410&lt;&gt;"",K410&gt;=$C$3),MAX($B$5:B409)+1,""),"")</f>
        <v/>
      </c>
      <c r="C410" s="73" t="str">
        <f>IFERROR(IF(AND(O410&lt;&gt;"",O410&gt;=$C$3),MAX($C$5:C409)+1,""),"")</f>
        <v/>
      </c>
      <c r="F410" s="40" t="s">
        <v>7525</v>
      </c>
      <c r="G410" s="40" t="s">
        <v>7526</v>
      </c>
      <c r="H410" s="56" t="s">
        <v>5898</v>
      </c>
      <c r="I410" s="167" t="s">
        <v>5924</v>
      </c>
      <c r="J410" s="56">
        <v>9.83</v>
      </c>
      <c r="K410" s="71" t="str">
        <f t="shared" si="54"/>
        <v/>
      </c>
      <c r="L410" s="97">
        <v>9.83</v>
      </c>
      <c r="M410" s="56">
        <v>8.93</v>
      </c>
      <c r="N410" s="56">
        <v>8.93</v>
      </c>
      <c r="O410" s="71" t="str">
        <f t="shared" si="55"/>
        <v/>
      </c>
    </row>
    <row r="411" spans="2:15" x14ac:dyDescent="0.15">
      <c r="B411" s="73" t="str">
        <f>IFERROR(IF(AND(K411&lt;&gt;"",K411&gt;=$C$3),MAX($B$5:B410)+1,""),"")</f>
        <v/>
      </c>
      <c r="C411" s="73" t="str">
        <f>IFERROR(IF(AND(O411&lt;&gt;"",O411&gt;=$C$3),MAX($C$5:C410)+1,""),"")</f>
        <v/>
      </c>
      <c r="F411" s="40" t="s">
        <v>7527</v>
      </c>
      <c r="G411" s="40" t="s">
        <v>7528</v>
      </c>
      <c r="H411" s="56" t="s">
        <v>5898</v>
      </c>
      <c r="I411" s="167" t="s">
        <v>5907</v>
      </c>
      <c r="J411" s="56">
        <v>15.8</v>
      </c>
      <c r="K411" s="71" t="str">
        <f t="shared" si="54"/>
        <v/>
      </c>
      <c r="L411" s="97">
        <v>15.8</v>
      </c>
      <c r="M411" s="56">
        <v>15.8</v>
      </c>
      <c r="N411" s="56">
        <v>15.8</v>
      </c>
      <c r="O411" s="71" t="str">
        <f t="shared" si="55"/>
        <v/>
      </c>
    </row>
    <row r="412" spans="2:15" x14ac:dyDescent="0.15">
      <c r="B412" s="73" t="str">
        <f>IFERROR(IF(AND(K412&lt;&gt;"",K412&gt;=$C$3),MAX($B$5:B411)+1,""),"")</f>
        <v/>
      </c>
      <c r="C412" s="73" t="str">
        <f>IFERROR(IF(AND(O412&lt;&gt;"",O412&gt;=$C$3),MAX($C$5:C411)+1,""),"")</f>
        <v/>
      </c>
      <c r="F412" s="40" t="s">
        <v>7529</v>
      </c>
      <c r="G412" s="40" t="s">
        <v>7530</v>
      </c>
      <c r="H412" s="56" t="s">
        <v>5898</v>
      </c>
      <c r="I412" s="167" t="s">
        <v>5941</v>
      </c>
      <c r="J412" s="56">
        <v>18.48</v>
      </c>
      <c r="K412" s="71" t="str">
        <f t="shared" si="54"/>
        <v/>
      </c>
      <c r="L412" s="97">
        <v>18.48</v>
      </c>
      <c r="M412" s="56">
        <v>16.75</v>
      </c>
      <c r="N412" s="56">
        <v>16.75</v>
      </c>
      <c r="O412" s="71" t="str">
        <f t="shared" si="55"/>
        <v/>
      </c>
    </row>
    <row r="413" spans="2:15" x14ac:dyDescent="0.15">
      <c r="B413" s="73" t="str">
        <f>IFERROR(IF(AND(K413&lt;&gt;"",K413&gt;=$C$3),MAX($B$5:B412)+1,""),"")</f>
        <v/>
      </c>
      <c r="C413" s="73" t="str">
        <f>IFERROR(IF(AND(O413&lt;&gt;"",O413&gt;=$C$3),MAX($C$5:C412)+1,""),"")</f>
        <v/>
      </c>
      <c r="F413" s="40" t="s">
        <v>7531</v>
      </c>
      <c r="G413" s="40" t="s">
        <v>7532</v>
      </c>
      <c r="H413" s="56">
        <v>0.25</v>
      </c>
      <c r="I413" s="167" t="s">
        <v>5935</v>
      </c>
      <c r="J413" s="56">
        <v>12.38</v>
      </c>
      <c r="K413" s="71">
        <f t="shared" si="54"/>
        <v>2.0193861066235864E-2</v>
      </c>
      <c r="L413" s="97">
        <v>12.106590106007101</v>
      </c>
      <c r="M413" s="56">
        <v>12.49</v>
      </c>
      <c r="N413" s="56">
        <v>12.77206865401984</v>
      </c>
      <c r="O413" s="71">
        <f t="shared" si="55"/>
        <v>1.9573963057371743E-2</v>
      </c>
    </row>
    <row r="414" spans="2:15" x14ac:dyDescent="0.15">
      <c r="B414" s="73" t="str">
        <f>IFERROR(IF(AND(K414&lt;&gt;"",K414&gt;=$C$3),MAX($B$5:B413)+1,""),"")</f>
        <v/>
      </c>
      <c r="C414" s="73" t="str">
        <f>IFERROR(IF(AND(O414&lt;&gt;"",O414&gt;=$C$3),MAX($C$5:C413)+1,""),"")</f>
        <v/>
      </c>
      <c r="F414" s="40" t="s">
        <v>7533</v>
      </c>
      <c r="G414" s="40" t="s">
        <v>12984</v>
      </c>
      <c r="H414" s="56" t="s">
        <v>5898</v>
      </c>
      <c r="I414" s="167" t="s">
        <v>5930</v>
      </c>
      <c r="J414" s="56">
        <v>6.56</v>
      </c>
      <c r="K414" s="71" t="str">
        <f t="shared" si="54"/>
        <v/>
      </c>
      <c r="L414" s="97">
        <v>6.56</v>
      </c>
      <c r="M414" s="56">
        <v>5.0999999999999996</v>
      </c>
      <c r="N414" s="56">
        <v>5.0999999999999996</v>
      </c>
      <c r="O414" s="71" t="str">
        <f t="shared" si="55"/>
        <v/>
      </c>
    </row>
    <row r="415" spans="2:15" x14ac:dyDescent="0.15">
      <c r="B415" s="73" t="str">
        <f>IFERROR(IF(AND(K415&lt;&gt;"",K415&gt;=$C$3),MAX($B$5:B414)+1,""),"")</f>
        <v/>
      </c>
      <c r="C415" s="73" t="str">
        <f>IFERROR(IF(AND(O415&lt;&gt;"",O415&gt;=$C$3),MAX($C$5:C414)+1,""),"")</f>
        <v/>
      </c>
      <c r="F415" s="40" t="s">
        <v>12985</v>
      </c>
      <c r="G415" s="40" t="s">
        <v>7536</v>
      </c>
      <c r="H415" s="56" t="s">
        <v>5898</v>
      </c>
      <c r="I415" s="167" t="s">
        <v>5971</v>
      </c>
      <c r="J415" s="56">
        <v>11.72</v>
      </c>
      <c r="K415" s="71" t="str">
        <f t="shared" si="54"/>
        <v/>
      </c>
      <c r="L415" s="97">
        <v>11.72</v>
      </c>
      <c r="M415" s="56">
        <v>13.16</v>
      </c>
      <c r="N415" s="56">
        <v>13.16</v>
      </c>
      <c r="O415" s="71" t="str">
        <f t="shared" si="55"/>
        <v/>
      </c>
    </row>
    <row r="416" spans="2:15" x14ac:dyDescent="0.15">
      <c r="B416" s="73" t="str">
        <f>IFERROR(IF(AND(K416&lt;&gt;"",K416&gt;=$C$3),MAX($B$5:B415)+1,""),"")</f>
        <v/>
      </c>
      <c r="C416" s="73" t="str">
        <f>IFERROR(IF(AND(O416&lt;&gt;"",O416&gt;=$C$3),MAX($C$5:C415)+1,""),"")</f>
        <v/>
      </c>
      <c r="F416" s="40" t="s">
        <v>12986</v>
      </c>
      <c r="G416" s="40" t="s">
        <v>7538</v>
      </c>
      <c r="H416" s="56" t="s">
        <v>5898</v>
      </c>
      <c r="I416" s="167" t="s">
        <v>5974</v>
      </c>
      <c r="J416" s="56">
        <v>12.5</v>
      </c>
      <c r="K416" s="71" t="str">
        <f t="shared" si="54"/>
        <v/>
      </c>
      <c r="L416" s="97">
        <v>12.5</v>
      </c>
      <c r="M416" s="56">
        <v>17</v>
      </c>
      <c r="N416" s="56">
        <v>17</v>
      </c>
      <c r="O416" s="71" t="str">
        <f t="shared" si="55"/>
        <v/>
      </c>
    </row>
    <row r="417" spans="2:15" x14ac:dyDescent="0.15">
      <c r="B417" s="73" t="str">
        <f>IFERROR(IF(AND(K417&lt;&gt;"",K417&gt;=$C$3),MAX($B$5:B416)+1,""),"")</f>
        <v/>
      </c>
      <c r="C417" s="73" t="str">
        <f>IFERROR(IF(AND(O417&lt;&gt;"",O417&gt;=$C$3),MAX($C$5:C416)+1,""),"")</f>
        <v/>
      </c>
      <c r="F417" s="40" t="s">
        <v>7539</v>
      </c>
      <c r="G417" s="40" t="s">
        <v>7540</v>
      </c>
      <c r="H417" s="56" t="s">
        <v>5898</v>
      </c>
      <c r="I417" s="167" t="s">
        <v>5953</v>
      </c>
      <c r="J417" s="56">
        <v>11.51</v>
      </c>
      <c r="K417" s="71" t="str">
        <f t="shared" si="54"/>
        <v/>
      </c>
      <c r="L417" s="97">
        <v>11.51</v>
      </c>
      <c r="M417" s="56">
        <v>12.97</v>
      </c>
      <c r="N417" s="56">
        <v>12.970000000000002</v>
      </c>
      <c r="O417" s="71" t="str">
        <f t="shared" si="55"/>
        <v/>
      </c>
    </row>
    <row r="418" spans="2:15" x14ac:dyDescent="0.15">
      <c r="B418" s="73" t="str">
        <f>IFERROR(IF(AND(K418&lt;&gt;"",K418&gt;=$C$3),MAX($B$5:B417)+1,""),"")</f>
        <v/>
      </c>
      <c r="C418" s="73" t="str">
        <f>IFERROR(IF(AND(O418&lt;&gt;"",O418&gt;=$C$3),MAX($C$5:C417)+1,""),"")</f>
        <v/>
      </c>
      <c r="F418" s="40" t="s">
        <v>7541</v>
      </c>
      <c r="G418" s="40" t="s">
        <v>7542</v>
      </c>
      <c r="H418" s="56" t="s">
        <v>5898</v>
      </c>
      <c r="I418" s="167" t="s">
        <v>5905</v>
      </c>
      <c r="J418" s="56">
        <v>8.68</v>
      </c>
      <c r="K418" s="71" t="str">
        <f t="shared" si="54"/>
        <v/>
      </c>
      <c r="L418" s="97">
        <v>8.68</v>
      </c>
      <c r="M418" s="56">
        <v>7.96</v>
      </c>
      <c r="N418" s="56">
        <v>7.96</v>
      </c>
      <c r="O418" s="71" t="str">
        <f t="shared" si="55"/>
        <v/>
      </c>
    </row>
    <row r="419" spans="2:15" x14ac:dyDescent="0.15">
      <c r="B419" s="73" t="str">
        <f>IFERROR(IF(AND(K419&lt;&gt;"",K419&gt;=$C$3),MAX($B$5:B418)+1,""),"")</f>
        <v/>
      </c>
      <c r="C419" s="73" t="str">
        <f>IFERROR(IF(AND(O419&lt;&gt;"",O419&gt;=$C$3),MAX($C$5:C418)+1,""),"")</f>
        <v/>
      </c>
      <c r="F419" s="40" t="s">
        <v>7543</v>
      </c>
      <c r="G419" s="40" t="s">
        <v>7544</v>
      </c>
      <c r="H419" s="56" t="s">
        <v>5898</v>
      </c>
      <c r="I419" s="167" t="s">
        <v>5909</v>
      </c>
      <c r="J419" s="56">
        <v>3.95</v>
      </c>
      <c r="K419" s="71" t="str">
        <f t="shared" si="54"/>
        <v/>
      </c>
      <c r="L419" s="97">
        <v>3.95</v>
      </c>
      <c r="M419" s="56">
        <v>5.2</v>
      </c>
      <c r="N419" s="56">
        <v>5.2</v>
      </c>
      <c r="O419" s="71" t="str">
        <f t="shared" si="55"/>
        <v/>
      </c>
    </row>
    <row r="420" spans="2:15" x14ac:dyDescent="0.15">
      <c r="B420" s="73" t="str">
        <f>IFERROR(IF(AND(K420&lt;&gt;"",K420&gt;=$C$3),MAX($B$5:B419)+1,""),"")</f>
        <v/>
      </c>
      <c r="C420" s="73" t="str">
        <f>IFERROR(IF(AND(O420&lt;&gt;"",O420&gt;=$C$3),MAX($C$5:C419)+1,""),"")</f>
        <v/>
      </c>
      <c r="F420" s="40" t="s">
        <v>7545</v>
      </c>
      <c r="G420" s="40" t="s">
        <v>12987</v>
      </c>
      <c r="H420" s="56" t="s">
        <v>5898</v>
      </c>
      <c r="I420" s="167" t="s">
        <v>5935</v>
      </c>
      <c r="J420" s="56">
        <v>5.61</v>
      </c>
      <c r="K420" s="71" t="str">
        <f t="shared" si="54"/>
        <v/>
      </c>
      <c r="L420" s="97">
        <v>5.61</v>
      </c>
      <c r="M420" s="56">
        <v>4.84</v>
      </c>
      <c r="N420" s="56">
        <v>4.84</v>
      </c>
      <c r="O420" s="71" t="str">
        <f t="shared" si="55"/>
        <v/>
      </c>
    </row>
    <row r="421" spans="2:15" x14ac:dyDescent="0.15">
      <c r="B421" s="73" t="str">
        <f>IFERROR(IF(AND(K421&lt;&gt;"",K421&gt;=$C$3),MAX($B$5:B420)+1,""),"")</f>
        <v/>
      </c>
      <c r="C421" s="73" t="str">
        <f>IFERROR(IF(AND(O421&lt;&gt;"",O421&gt;=$C$3),MAX($C$5:C420)+1,""),"")</f>
        <v/>
      </c>
      <c r="F421" s="40" t="s">
        <v>7547</v>
      </c>
      <c r="G421" s="40" t="s">
        <v>7548</v>
      </c>
      <c r="H421" s="56" t="s">
        <v>5898</v>
      </c>
      <c r="I421" s="167" t="s">
        <v>5953</v>
      </c>
      <c r="J421" s="56">
        <v>7.28</v>
      </c>
      <c r="K421" s="71" t="str">
        <f t="shared" si="54"/>
        <v/>
      </c>
      <c r="L421" s="97">
        <v>7.28</v>
      </c>
      <c r="M421" s="56">
        <v>7.01</v>
      </c>
      <c r="N421" s="56">
        <v>7.01</v>
      </c>
      <c r="O421" s="71" t="str">
        <f t="shared" si="55"/>
        <v/>
      </c>
    </row>
    <row r="422" spans="2:15" x14ac:dyDescent="0.15">
      <c r="B422" s="73" t="str">
        <f>IFERROR(IF(AND(K422&lt;&gt;"",K422&gt;=$C$3),MAX($B$5:B421)+1,""),"")</f>
        <v/>
      </c>
      <c r="C422" s="73" t="str">
        <f>IFERROR(IF(AND(O422&lt;&gt;"",O422&gt;=$C$3),MAX($C$5:C421)+1,""),"")</f>
        <v/>
      </c>
      <c r="F422" s="40" t="s">
        <v>7549</v>
      </c>
      <c r="G422" s="40" t="s">
        <v>7550</v>
      </c>
      <c r="H422" s="56">
        <v>0.03</v>
      </c>
      <c r="I422" s="167" t="s">
        <v>5936</v>
      </c>
      <c r="J422" s="56">
        <v>7.9</v>
      </c>
      <c r="K422" s="71">
        <f t="shared" si="54"/>
        <v>3.7974683544303796E-3</v>
      </c>
      <c r="L422" s="97">
        <v>7.8762999999999996</v>
      </c>
      <c r="M422" s="56">
        <v>9.7799999999999994</v>
      </c>
      <c r="N422" s="56">
        <v>9.8094282848545635</v>
      </c>
      <c r="O422" s="71">
        <f t="shared" si="55"/>
        <v>3.0582822085889571E-3</v>
      </c>
    </row>
    <row r="423" spans="2:15" x14ac:dyDescent="0.15">
      <c r="B423" s="73" t="str">
        <f>IFERROR(IF(AND(K423&lt;&gt;"",K423&gt;=$C$3),MAX($B$5:B422)+1,""),"")</f>
        <v/>
      </c>
      <c r="C423" s="73" t="str">
        <f>IFERROR(IF(AND(O423&lt;&gt;"",O423&gt;=$C$3),MAX($C$5:C422)+1,""),"")</f>
        <v/>
      </c>
      <c r="F423" s="40" t="s">
        <v>12988</v>
      </c>
      <c r="G423" s="40" t="s">
        <v>12989</v>
      </c>
      <c r="H423" s="56">
        <v>5.0000000000000001E-3</v>
      </c>
      <c r="I423" s="167" t="s">
        <v>5903</v>
      </c>
      <c r="J423" s="56">
        <v>6.11</v>
      </c>
      <c r="K423" s="71">
        <f t="shared" si="54"/>
        <v>8.1833060556464805E-4</v>
      </c>
      <c r="L423" s="97">
        <v>6.11</v>
      </c>
      <c r="M423" s="56">
        <v>6.59</v>
      </c>
      <c r="N423" s="56">
        <v>6.5900000000000007</v>
      </c>
      <c r="O423" s="71">
        <f t="shared" si="55"/>
        <v>7.5872534142640356E-4</v>
      </c>
    </row>
    <row r="424" spans="2:15" x14ac:dyDescent="0.15">
      <c r="B424" s="73" t="str">
        <f>IFERROR(IF(AND(K424&lt;&gt;"",K424&gt;=$C$3),MAX($B$5:B423)+1,""),"")</f>
        <v/>
      </c>
      <c r="C424" s="73" t="str">
        <f>IFERROR(IF(AND(O424&lt;&gt;"",O424&gt;=$C$3),MAX($C$5:C423)+1,""),"")</f>
        <v/>
      </c>
      <c r="F424" s="40" t="s">
        <v>7553</v>
      </c>
      <c r="G424" s="40" t="s">
        <v>7554</v>
      </c>
      <c r="H424" s="56">
        <v>0.02</v>
      </c>
      <c r="I424" s="167" t="s">
        <v>5900</v>
      </c>
      <c r="J424" s="56">
        <v>60.64</v>
      </c>
      <c r="K424" s="71">
        <f t="shared" si="54"/>
        <v>3.2981530343007914E-4</v>
      </c>
      <c r="L424" s="97">
        <v>60.619920529801298</v>
      </c>
      <c r="M424" s="56">
        <v>64.290000000000006</v>
      </c>
      <c r="N424" s="56">
        <v>64.311295130838062</v>
      </c>
      <c r="O424" s="71">
        <f t="shared" si="55"/>
        <v>3.109873616961222E-4</v>
      </c>
    </row>
    <row r="425" spans="2:15" x14ac:dyDescent="0.15">
      <c r="B425" s="73" t="str">
        <f>IFERROR(IF(AND(K425&lt;&gt;"",K425&gt;=$C$3),MAX($B$5:B424)+1,""),"")</f>
        <v/>
      </c>
      <c r="C425" s="73" t="str">
        <f>IFERROR(IF(AND(O425&lt;&gt;"",O425&gt;=$C$3),MAX($C$5:C424)+1,""),"")</f>
        <v/>
      </c>
      <c r="F425" s="40" t="s">
        <v>7555</v>
      </c>
      <c r="G425" s="40" t="s">
        <v>7556</v>
      </c>
      <c r="H425" s="56" t="s">
        <v>5898</v>
      </c>
      <c r="I425" s="167" t="s">
        <v>5901</v>
      </c>
      <c r="J425" s="56">
        <v>8.7799999999999994</v>
      </c>
      <c r="K425" s="71" t="str">
        <f t="shared" si="54"/>
        <v/>
      </c>
      <c r="L425" s="97">
        <v>8.7799999999999994</v>
      </c>
      <c r="M425" s="56">
        <v>8.5399999999999991</v>
      </c>
      <c r="N425" s="56">
        <v>8.5399999999999991</v>
      </c>
      <c r="O425" s="71" t="str">
        <f t="shared" si="55"/>
        <v/>
      </c>
    </row>
    <row r="426" spans="2:15" x14ac:dyDescent="0.15">
      <c r="B426" s="73" t="str">
        <f>IFERROR(IF(AND(K426&lt;&gt;"",K426&gt;=$C$3),MAX($B$5:B425)+1,""),"")</f>
        <v/>
      </c>
      <c r="C426" s="73" t="str">
        <f>IFERROR(IF(AND(O426&lt;&gt;"",O426&gt;=$C$3),MAX($C$5:C425)+1,""),"")</f>
        <v/>
      </c>
      <c r="F426" s="40" t="s">
        <v>7557</v>
      </c>
      <c r="G426" s="40" t="s">
        <v>7558</v>
      </c>
      <c r="H426" s="56">
        <v>0.04</v>
      </c>
      <c r="I426" s="167" t="s">
        <v>5924</v>
      </c>
      <c r="J426" s="56">
        <v>19.75</v>
      </c>
      <c r="K426" s="71">
        <f t="shared" si="54"/>
        <v>2.0253164556962027E-3</v>
      </c>
      <c r="L426" s="97">
        <v>19.702694610778401</v>
      </c>
      <c r="M426" s="56">
        <v>22.17</v>
      </c>
      <c r="N426" s="56">
        <v>22.223229291716734</v>
      </c>
      <c r="O426" s="71">
        <f t="shared" si="55"/>
        <v>1.7999184310674959E-3</v>
      </c>
    </row>
    <row r="427" spans="2:15" x14ac:dyDescent="0.15">
      <c r="B427" s="73" t="str">
        <f>IFERROR(IF(AND(K427&lt;&gt;"",K427&gt;=$C$3),MAX($B$5:B426)+1,""),"")</f>
        <v/>
      </c>
      <c r="C427" s="73" t="str">
        <f>IFERROR(IF(AND(O427&lt;&gt;"",O427&gt;=$C$3),MAX($C$5:C426)+1,""),"")</f>
        <v/>
      </c>
      <c r="F427" s="40" t="s">
        <v>7559</v>
      </c>
      <c r="G427" s="40" t="s">
        <v>7560</v>
      </c>
      <c r="H427" s="56">
        <v>0.03</v>
      </c>
      <c r="I427" s="167" t="s">
        <v>5930</v>
      </c>
      <c r="J427" s="56">
        <v>4.4000000000000004</v>
      </c>
      <c r="K427" s="71">
        <f t="shared" si="54"/>
        <v>6.818181818181817E-3</v>
      </c>
      <c r="L427" s="97">
        <v>4.36658227848101</v>
      </c>
      <c r="M427" s="56">
        <v>4.25</v>
      </c>
      <c r="N427" s="56">
        <v>4.2825255102040849</v>
      </c>
      <c r="O427" s="71">
        <f t="shared" si="55"/>
        <v>7.0052122114668599E-3</v>
      </c>
    </row>
    <row r="428" spans="2:15" x14ac:dyDescent="0.15">
      <c r="B428" s="73" t="str">
        <f>IFERROR(IF(AND(K428&lt;&gt;"",K428&gt;=$C$3),MAX($B$5:B427)+1,""),"")</f>
        <v/>
      </c>
      <c r="C428" s="73" t="str">
        <f>IFERROR(IF(AND(O428&lt;&gt;"",O428&gt;=$C$3),MAX($C$5:C427)+1,""),"")</f>
        <v/>
      </c>
      <c r="F428" s="40" t="s">
        <v>7561</v>
      </c>
      <c r="G428" s="40" t="s">
        <v>7562</v>
      </c>
      <c r="H428" s="56" t="s">
        <v>5898</v>
      </c>
      <c r="I428" s="167" t="s">
        <v>5903</v>
      </c>
      <c r="J428" s="56">
        <v>7.45</v>
      </c>
      <c r="K428" s="71" t="str">
        <f t="shared" si="54"/>
        <v/>
      </c>
      <c r="L428" s="97">
        <v>7.45</v>
      </c>
      <c r="M428" s="56">
        <v>7.45</v>
      </c>
      <c r="N428" s="56">
        <v>7.45</v>
      </c>
      <c r="O428" s="71" t="str">
        <f t="shared" si="55"/>
        <v/>
      </c>
    </row>
    <row r="429" spans="2:15" x14ac:dyDescent="0.15">
      <c r="B429" s="73" t="str">
        <f>IFERROR(IF(AND(K429&lt;&gt;"",K429&gt;=$C$3),MAX($B$5:B428)+1,""),"")</f>
        <v/>
      </c>
      <c r="C429" s="73" t="str">
        <f>IFERROR(IF(AND(O429&lt;&gt;"",O429&gt;=$C$3),MAX($C$5:C428)+1,""),"")</f>
        <v/>
      </c>
      <c r="F429" s="40" t="s">
        <v>7563</v>
      </c>
      <c r="G429" s="40" t="s">
        <v>7564</v>
      </c>
      <c r="H429" s="56">
        <v>0.2</v>
      </c>
      <c r="I429" s="167" t="s">
        <v>5930</v>
      </c>
      <c r="J429" s="56">
        <v>16.850000000000001</v>
      </c>
      <c r="K429" s="71">
        <f t="shared" si="54"/>
        <v>1.1869436201780416E-2</v>
      </c>
      <c r="L429" s="97">
        <v>10.3944072337575</v>
      </c>
      <c r="M429" s="56">
        <v>11.63</v>
      </c>
      <c r="N429" s="56">
        <v>18.852975027144474</v>
      </c>
      <c r="O429" s="71">
        <f t="shared" si="55"/>
        <v>1.0608405289459114E-2</v>
      </c>
    </row>
    <row r="430" spans="2:15" x14ac:dyDescent="0.15">
      <c r="B430" s="73" t="str">
        <f>IFERROR(IF(AND(K430&lt;&gt;"",K430&gt;=$C$3),MAX($B$5:B429)+1,""),"")</f>
        <v/>
      </c>
      <c r="C430" s="73" t="str">
        <f>IFERROR(IF(AND(O430&lt;&gt;"",O430&gt;=$C$3),MAX($C$5:C429)+1,""),"")</f>
        <v/>
      </c>
      <c r="F430" s="40" t="s">
        <v>7565</v>
      </c>
      <c r="G430" s="40" t="s">
        <v>7566</v>
      </c>
      <c r="H430" s="56" t="s">
        <v>5898</v>
      </c>
      <c r="I430" s="167" t="s">
        <v>5957</v>
      </c>
      <c r="J430" s="56">
        <v>21.99</v>
      </c>
      <c r="K430" s="71" t="str">
        <f t="shared" si="54"/>
        <v/>
      </c>
      <c r="L430" s="97">
        <v>21.99</v>
      </c>
      <c r="M430" s="56">
        <v>18.43</v>
      </c>
      <c r="N430" s="56">
        <v>18.43</v>
      </c>
      <c r="O430" s="71" t="str">
        <f t="shared" si="55"/>
        <v/>
      </c>
    </row>
    <row r="431" spans="2:15" x14ac:dyDescent="0.15">
      <c r="B431" s="73" t="str">
        <f>IFERROR(IF(AND(K431&lt;&gt;"",K431&gt;=$C$3),MAX($B$5:B430)+1,""),"")</f>
        <v/>
      </c>
      <c r="C431" s="73" t="str">
        <f>IFERROR(IF(AND(O431&lt;&gt;"",O431&gt;=$C$3),MAX($C$5:C430)+1,""),"")</f>
        <v/>
      </c>
      <c r="F431" s="40" t="s">
        <v>7567</v>
      </c>
      <c r="G431" s="40" t="s">
        <v>7568</v>
      </c>
      <c r="H431" s="56" t="s">
        <v>5898</v>
      </c>
      <c r="I431" s="167" t="s">
        <v>5945</v>
      </c>
      <c r="J431" s="56">
        <v>13.51</v>
      </c>
      <c r="K431" s="71" t="str">
        <f t="shared" si="54"/>
        <v/>
      </c>
      <c r="L431" s="97">
        <v>13.51</v>
      </c>
      <c r="M431" s="56">
        <v>10.6</v>
      </c>
      <c r="N431" s="56">
        <v>10.6</v>
      </c>
      <c r="O431" s="71" t="str">
        <f t="shared" si="55"/>
        <v/>
      </c>
    </row>
    <row r="432" spans="2:15" x14ac:dyDescent="0.15">
      <c r="B432" s="73" t="str">
        <f>IFERROR(IF(AND(K432&lt;&gt;"",K432&gt;=$C$3),MAX($B$5:B431)+1,""),"")</f>
        <v/>
      </c>
      <c r="C432" s="73" t="str">
        <f>IFERROR(IF(AND(O432&lt;&gt;"",O432&gt;=$C$3),MAX($C$5:C431)+1,""),"")</f>
        <v/>
      </c>
      <c r="F432" s="40" t="s">
        <v>7569</v>
      </c>
      <c r="G432" s="40" t="s">
        <v>7570</v>
      </c>
      <c r="H432" s="56" t="s">
        <v>5898</v>
      </c>
      <c r="I432" s="167" t="s">
        <v>5905</v>
      </c>
      <c r="J432" s="56">
        <v>8.5500000000000007</v>
      </c>
      <c r="K432" s="71" t="str">
        <f t="shared" si="54"/>
        <v/>
      </c>
      <c r="L432" s="97">
        <v>8.5500000000000007</v>
      </c>
      <c r="M432" s="56">
        <v>8.0500000000000007</v>
      </c>
      <c r="N432" s="56">
        <v>8.0500000000000007</v>
      </c>
      <c r="O432" s="71" t="str">
        <f t="shared" si="55"/>
        <v/>
      </c>
    </row>
    <row r="433" spans="2:15" x14ac:dyDescent="0.15">
      <c r="B433" s="73" t="str">
        <f>IFERROR(IF(AND(K433&lt;&gt;"",K433&gt;=$C$3),MAX($B$5:B432)+1,""),"")</f>
        <v/>
      </c>
      <c r="C433" s="73" t="str">
        <f>IFERROR(IF(AND(O433&lt;&gt;"",O433&gt;=$C$3),MAX($C$5:C432)+1,""),"")</f>
        <v/>
      </c>
      <c r="F433" s="40" t="s">
        <v>7571</v>
      </c>
      <c r="G433" s="40" t="s">
        <v>7572</v>
      </c>
      <c r="H433" s="56">
        <v>0.5</v>
      </c>
      <c r="I433" s="167" t="s">
        <v>5905</v>
      </c>
      <c r="J433" s="56">
        <v>24.2</v>
      </c>
      <c r="K433" s="71">
        <f t="shared" si="54"/>
        <v>2.0661157024793389E-2</v>
      </c>
      <c r="L433" s="97">
        <v>11.946835443037999</v>
      </c>
      <c r="M433" s="56">
        <v>20.55</v>
      </c>
      <c r="N433" s="56">
        <v>41.626923076922992</v>
      </c>
      <c r="O433" s="71">
        <f t="shared" si="55"/>
        <v>1.2011457082139913E-2</v>
      </c>
    </row>
    <row r="434" spans="2:15" x14ac:dyDescent="0.15">
      <c r="B434" s="73" t="str">
        <f>IFERROR(IF(AND(K434&lt;&gt;"",K434&gt;=$C$3),MAX($B$5:B433)+1,""),"")</f>
        <v/>
      </c>
      <c r="C434" s="73" t="str">
        <f>IFERROR(IF(AND(O434&lt;&gt;"",O434&gt;=$C$3),MAX($C$5:C433)+1,""),"")</f>
        <v/>
      </c>
      <c r="F434" s="40" t="s">
        <v>7573</v>
      </c>
      <c r="G434" s="40" t="s">
        <v>7574</v>
      </c>
      <c r="H434" s="56" t="s">
        <v>5898</v>
      </c>
      <c r="I434" s="167" t="s">
        <v>5902</v>
      </c>
      <c r="J434" s="56">
        <v>14.63</v>
      </c>
      <c r="K434" s="71" t="str">
        <f t="shared" si="54"/>
        <v/>
      </c>
      <c r="L434" s="97">
        <v>14.63</v>
      </c>
      <c r="M434" s="56">
        <v>17.239999999999998</v>
      </c>
      <c r="N434" s="56">
        <v>17.239999999999998</v>
      </c>
      <c r="O434" s="71" t="str">
        <f t="shared" si="55"/>
        <v/>
      </c>
    </row>
    <row r="435" spans="2:15" x14ac:dyDescent="0.15">
      <c r="B435" s="73" t="str">
        <f>IFERROR(IF(AND(K435&lt;&gt;"",K435&gt;=$C$3),MAX($B$5:B434)+1,""),"")</f>
        <v/>
      </c>
      <c r="C435" s="73" t="str">
        <f>IFERROR(IF(AND(O435&lt;&gt;"",O435&gt;=$C$3),MAX($C$5:C434)+1,""),"")</f>
        <v/>
      </c>
      <c r="F435" s="40" t="s">
        <v>7575</v>
      </c>
      <c r="G435" s="40" t="s">
        <v>7576</v>
      </c>
      <c r="H435" s="56" t="s">
        <v>5898</v>
      </c>
      <c r="I435" s="167" t="s">
        <v>5901</v>
      </c>
      <c r="J435" s="56">
        <v>4.34</v>
      </c>
      <c r="K435" s="71" t="str">
        <f t="shared" si="54"/>
        <v/>
      </c>
      <c r="L435" s="97">
        <v>4.34</v>
      </c>
      <c r="M435" s="56">
        <v>4.25</v>
      </c>
      <c r="N435" s="56">
        <v>4.25</v>
      </c>
      <c r="O435" s="71" t="str">
        <f t="shared" si="55"/>
        <v/>
      </c>
    </row>
    <row r="436" spans="2:15" x14ac:dyDescent="0.15">
      <c r="B436" s="73" t="str">
        <f>IFERROR(IF(AND(K436&lt;&gt;"",K436&gt;=$C$3),MAX($B$5:B435)+1,""),"")</f>
        <v/>
      </c>
      <c r="C436" s="73" t="str">
        <f>IFERROR(IF(AND(O436&lt;&gt;"",O436&gt;=$C$3),MAX($C$5:C435)+1,""),"")</f>
        <v/>
      </c>
      <c r="F436" s="40" t="s">
        <v>7577</v>
      </c>
      <c r="G436" s="40" t="s">
        <v>7578</v>
      </c>
      <c r="H436" s="56" t="s">
        <v>5898</v>
      </c>
      <c r="I436" s="167" t="s">
        <v>5903</v>
      </c>
      <c r="J436" s="56">
        <v>11.91</v>
      </c>
      <c r="K436" s="71" t="str">
        <f t="shared" si="54"/>
        <v/>
      </c>
      <c r="L436" s="97">
        <v>11.91</v>
      </c>
      <c r="M436" s="56">
        <v>13.2</v>
      </c>
      <c r="N436" s="56">
        <v>13.2</v>
      </c>
      <c r="O436" s="71" t="str">
        <f t="shared" si="55"/>
        <v/>
      </c>
    </row>
    <row r="437" spans="2:15" x14ac:dyDescent="0.15">
      <c r="B437" s="73" t="str">
        <f>IFERROR(IF(AND(K437&lt;&gt;"",K437&gt;=$C$3),MAX($B$5:B436)+1,""),"")</f>
        <v/>
      </c>
      <c r="C437" s="73" t="str">
        <f>IFERROR(IF(AND(O437&lt;&gt;"",O437&gt;=$C$3),MAX($C$5:C436)+1,""),"")</f>
        <v/>
      </c>
      <c r="F437" s="40" t="s">
        <v>7579</v>
      </c>
      <c r="G437" s="40" t="s">
        <v>7580</v>
      </c>
      <c r="H437" s="56">
        <v>0.04</v>
      </c>
      <c r="I437" s="167" t="s">
        <v>5900</v>
      </c>
      <c r="J437" s="56">
        <v>17.22</v>
      </c>
      <c r="K437" s="71">
        <f t="shared" si="54"/>
        <v>2.3228803716608595E-3</v>
      </c>
      <c r="L437" s="97">
        <v>6.867</v>
      </c>
      <c r="M437" s="56">
        <v>8.14</v>
      </c>
      <c r="N437" s="56">
        <v>20.412232415902142</v>
      </c>
      <c r="O437" s="71">
        <f t="shared" si="55"/>
        <v>1.9596092766824471E-3</v>
      </c>
    </row>
    <row r="438" spans="2:15" x14ac:dyDescent="0.15">
      <c r="B438" s="73" t="str">
        <f>IFERROR(IF(AND(K438&lt;&gt;"",K438&gt;=$C$3),MAX($B$5:B437)+1,""),"")</f>
        <v/>
      </c>
      <c r="C438" s="73" t="str">
        <f>IFERROR(IF(AND(O438&lt;&gt;"",O438&gt;=$C$3),MAX($C$5:C437)+1,""),"")</f>
        <v/>
      </c>
      <c r="F438" s="40" t="s">
        <v>7581</v>
      </c>
      <c r="G438" s="40" t="s">
        <v>7582</v>
      </c>
      <c r="H438" s="56" t="s">
        <v>5898</v>
      </c>
      <c r="I438" s="167" t="s">
        <v>5935</v>
      </c>
      <c r="J438" s="56">
        <v>9.32</v>
      </c>
      <c r="K438" s="71" t="str">
        <f t="shared" si="54"/>
        <v/>
      </c>
      <c r="L438" s="97">
        <v>9.32</v>
      </c>
      <c r="M438" s="56">
        <v>9.2100000000000009</v>
      </c>
      <c r="N438" s="56">
        <v>9.2100000000000009</v>
      </c>
      <c r="O438" s="71" t="str">
        <f t="shared" si="55"/>
        <v/>
      </c>
    </row>
    <row r="439" spans="2:15" x14ac:dyDescent="0.15">
      <c r="B439" s="73" t="str">
        <f>IFERROR(IF(AND(K439&lt;&gt;"",K439&gt;=$C$3),MAX($B$5:B438)+1,""),"")</f>
        <v/>
      </c>
      <c r="C439" s="73" t="str">
        <f>IFERROR(IF(AND(O439&lt;&gt;"",O439&gt;=$C$3),MAX($C$5:C438)+1,""),"")</f>
        <v/>
      </c>
      <c r="F439" s="40" t="s">
        <v>7583</v>
      </c>
      <c r="G439" s="40" t="s">
        <v>7584</v>
      </c>
      <c r="H439" s="56">
        <v>1.25</v>
      </c>
      <c r="I439" s="167" t="s">
        <v>5941</v>
      </c>
      <c r="J439" s="56">
        <v>70.760000000000005</v>
      </c>
      <c r="K439" s="71">
        <f t="shared" si="54"/>
        <v>1.7665347654041829E-2</v>
      </c>
      <c r="L439" s="97">
        <v>69.4277210423257</v>
      </c>
      <c r="M439" s="56">
        <v>68.290000000000006</v>
      </c>
      <c r="N439" s="56">
        <v>69.6004467301197</v>
      </c>
      <c r="O439" s="71">
        <f t="shared" si="55"/>
        <v>1.7959654840247752E-2</v>
      </c>
    </row>
    <row r="440" spans="2:15" x14ac:dyDescent="0.15">
      <c r="B440" s="73" t="str">
        <f>IFERROR(IF(AND(K440&lt;&gt;"",K440&gt;=$C$3),MAX($B$5:B439)+1,""),"")</f>
        <v/>
      </c>
      <c r="C440" s="73" t="str">
        <f>IFERROR(IF(AND(O440&lt;&gt;"",O440&gt;=$C$3),MAX($C$5:C439)+1,""),"")</f>
        <v/>
      </c>
      <c r="F440" s="40" t="s">
        <v>7585</v>
      </c>
      <c r="G440" s="40" t="s">
        <v>12990</v>
      </c>
      <c r="H440" s="56">
        <v>1.4E-2</v>
      </c>
      <c r="I440" s="167" t="s">
        <v>5932</v>
      </c>
      <c r="J440" s="56">
        <v>5.21</v>
      </c>
      <c r="K440" s="71">
        <f t="shared" si="54"/>
        <v>2.6871401151631479E-3</v>
      </c>
      <c r="L440" s="97">
        <v>5.1992577319587596</v>
      </c>
      <c r="M440" s="56">
        <v>6.89</v>
      </c>
      <c r="N440" s="56">
        <v>6.9042355371900861</v>
      </c>
      <c r="O440" s="71">
        <f t="shared" si="55"/>
        <v>2.0277407867370901E-3</v>
      </c>
    </row>
    <row r="441" spans="2:15" x14ac:dyDescent="0.15">
      <c r="B441" s="73" t="str">
        <f>IFERROR(IF(AND(K441&lt;&gt;"",K441&gt;=$C$3),MAX($B$5:B440)+1,""),"")</f>
        <v/>
      </c>
      <c r="C441" s="73" t="str">
        <f>IFERROR(IF(AND(O441&lt;&gt;"",O441&gt;=$C$3),MAX($C$5:C440)+1,""),"")</f>
        <v/>
      </c>
      <c r="F441" s="40" t="s">
        <v>7587</v>
      </c>
      <c r="G441" s="40" t="s">
        <v>12991</v>
      </c>
      <c r="H441" s="56">
        <v>0.26</v>
      </c>
      <c r="I441" s="167" t="s">
        <v>5953</v>
      </c>
      <c r="J441" s="56">
        <v>12.87</v>
      </c>
      <c r="K441" s="71">
        <f t="shared" si="54"/>
        <v>2.0202020202020204E-2</v>
      </c>
      <c r="L441" s="97">
        <v>6.3151504297994299</v>
      </c>
      <c r="M441" s="56">
        <v>6.82</v>
      </c>
      <c r="N441" s="56">
        <v>13.898861313868606</v>
      </c>
      <c r="O441" s="71">
        <f t="shared" si="55"/>
        <v>1.8706568410792473E-2</v>
      </c>
    </row>
    <row r="442" spans="2:15" x14ac:dyDescent="0.15">
      <c r="B442" s="73" t="str">
        <f>IFERROR(IF(AND(K442&lt;&gt;"",K442&gt;=$C$3),MAX($B$5:B441)+1,""),"")</f>
        <v/>
      </c>
      <c r="C442" s="73" t="str">
        <f>IFERROR(IF(AND(O442&lt;&gt;"",O442&gt;=$C$3),MAX($C$5:C441)+1,""),"")</f>
        <v/>
      </c>
      <c r="F442" s="40" t="s">
        <v>7589</v>
      </c>
      <c r="G442" s="40" t="s">
        <v>7590</v>
      </c>
      <c r="H442" s="56">
        <v>0.04</v>
      </c>
      <c r="I442" s="167" t="s">
        <v>5905</v>
      </c>
      <c r="J442" s="56">
        <v>19.579999999999998</v>
      </c>
      <c r="K442" s="71">
        <f t="shared" si="54"/>
        <v>2.0429009193054137E-3</v>
      </c>
      <c r="L442" s="97">
        <v>13.0267661691542</v>
      </c>
      <c r="M442" s="56">
        <v>13.1</v>
      </c>
      <c r="N442" s="56">
        <v>19.690074779061906</v>
      </c>
      <c r="O442" s="71">
        <f t="shared" si="55"/>
        <v>2.0314803498123497E-3</v>
      </c>
    </row>
    <row r="443" spans="2:15" x14ac:dyDescent="0.15">
      <c r="B443" s="73" t="str">
        <f>IFERROR(IF(AND(K443&lt;&gt;"",K443&gt;=$C$3),MAX($B$5:B442)+1,""),"")</f>
        <v/>
      </c>
      <c r="C443" s="73" t="str">
        <f>IFERROR(IF(AND(O443&lt;&gt;"",O443&gt;=$C$3),MAX($C$5:C442)+1,""),"")</f>
        <v/>
      </c>
      <c r="F443" s="40" t="s">
        <v>7591</v>
      </c>
      <c r="G443" s="40" t="s">
        <v>7592</v>
      </c>
      <c r="H443" s="56" t="s">
        <v>5898</v>
      </c>
      <c r="I443" s="167" t="s">
        <v>5941</v>
      </c>
      <c r="J443" s="56">
        <v>8.7100000000000009</v>
      </c>
      <c r="K443" s="71" t="str">
        <f t="shared" si="54"/>
        <v/>
      </c>
      <c r="L443" s="97">
        <v>8.7100000000000009</v>
      </c>
      <c r="M443" s="56">
        <v>8.5500000000000007</v>
      </c>
      <c r="N443" s="56">
        <v>8.5500000000000007</v>
      </c>
      <c r="O443" s="71" t="str">
        <f t="shared" si="55"/>
        <v/>
      </c>
    </row>
    <row r="444" spans="2:15" x14ac:dyDescent="0.15">
      <c r="B444" s="73" t="str">
        <f>IFERROR(IF(AND(K444&lt;&gt;"",K444&gt;=$C$3),MAX($B$5:B443)+1,""),"")</f>
        <v/>
      </c>
      <c r="C444" s="73" t="str">
        <f>IFERROR(IF(AND(O444&lt;&gt;"",O444&gt;=$C$3),MAX($C$5:C443)+1,""),"")</f>
        <v/>
      </c>
      <c r="F444" s="40" t="s">
        <v>7593</v>
      </c>
      <c r="G444" s="40" t="s">
        <v>7594</v>
      </c>
      <c r="H444" s="56" t="s">
        <v>5898</v>
      </c>
      <c r="I444" s="167" t="s">
        <v>5909</v>
      </c>
      <c r="J444" s="56">
        <v>10.68</v>
      </c>
      <c r="K444" s="71" t="str">
        <f t="shared" si="54"/>
        <v/>
      </c>
      <c r="L444" s="97">
        <v>10.68</v>
      </c>
      <c r="M444" s="56">
        <v>13.23</v>
      </c>
      <c r="N444" s="56">
        <v>13.23</v>
      </c>
      <c r="O444" s="71" t="str">
        <f t="shared" si="55"/>
        <v/>
      </c>
    </row>
    <row r="445" spans="2:15" x14ac:dyDescent="0.15">
      <c r="B445" s="73" t="str">
        <f>IFERROR(IF(AND(K445&lt;&gt;"",K445&gt;=$C$3),MAX($B$5:B444)+1,""),"")</f>
        <v/>
      </c>
      <c r="C445" s="73" t="str">
        <f>IFERROR(IF(AND(O445&lt;&gt;"",O445&gt;=$C$3),MAX($C$5:C444)+1,""),"")</f>
        <v/>
      </c>
      <c r="F445" s="40" t="s">
        <v>7595</v>
      </c>
      <c r="G445" s="40" t="s">
        <v>12992</v>
      </c>
      <c r="H445" s="56">
        <v>8.5000000000000006E-2</v>
      </c>
      <c r="I445" s="167" t="s">
        <v>5928</v>
      </c>
      <c r="J445" s="56">
        <v>10.85</v>
      </c>
      <c r="K445" s="71">
        <f t="shared" si="54"/>
        <v>7.8341013824884797E-3</v>
      </c>
      <c r="L445" s="97">
        <v>10.796452806909301</v>
      </c>
      <c r="M445" s="56">
        <v>15.22</v>
      </c>
      <c r="N445" s="56">
        <v>15.295486670799773</v>
      </c>
      <c r="O445" s="71">
        <f t="shared" si="55"/>
        <v>5.5571948660039271E-3</v>
      </c>
    </row>
    <row r="446" spans="2:15" x14ac:dyDescent="0.15">
      <c r="B446" s="73" t="str">
        <f>IFERROR(IF(AND(K446&lt;&gt;"",K446&gt;=$C$3),MAX($B$5:B445)+1,""),"")</f>
        <v/>
      </c>
      <c r="C446" s="73" t="str">
        <f>IFERROR(IF(AND(O446&lt;&gt;"",O446&gt;=$C$3),MAX($C$5:C445)+1,""),"")</f>
        <v/>
      </c>
      <c r="F446" s="40" t="s">
        <v>7597</v>
      </c>
      <c r="G446" s="40" t="s">
        <v>7598</v>
      </c>
      <c r="H446" s="56" t="s">
        <v>5898</v>
      </c>
      <c r="I446" s="167" t="s">
        <v>13688</v>
      </c>
      <c r="J446" s="56">
        <v>26.8</v>
      </c>
      <c r="K446" s="71" t="str">
        <f t="shared" si="54"/>
        <v/>
      </c>
      <c r="L446" s="97">
        <v>26.8</v>
      </c>
      <c r="M446" s="56">
        <v>24.46</v>
      </c>
      <c r="N446" s="56">
        <v>24.46</v>
      </c>
      <c r="O446" s="71" t="str">
        <f t="shared" si="55"/>
        <v/>
      </c>
    </row>
    <row r="447" spans="2:15" x14ac:dyDescent="0.15">
      <c r="B447" s="73" t="str">
        <f>IFERROR(IF(AND(K447&lt;&gt;"",K447&gt;=$C$3),MAX($B$5:B446)+1,""),"")</f>
        <v/>
      </c>
      <c r="C447" s="73" t="str">
        <f>IFERROR(IF(AND(O447&lt;&gt;"",O447&gt;=$C$3),MAX($C$5:C446)+1,""),"")</f>
        <v/>
      </c>
      <c r="F447" s="40" t="s">
        <v>7599</v>
      </c>
      <c r="G447" s="40" t="s">
        <v>7600</v>
      </c>
      <c r="H447" s="56" t="s">
        <v>5898</v>
      </c>
      <c r="I447" s="167" t="s">
        <v>13714</v>
      </c>
      <c r="J447" s="56">
        <v>7.59</v>
      </c>
      <c r="K447" s="71" t="str">
        <f t="shared" si="54"/>
        <v/>
      </c>
      <c r="L447" s="97">
        <v>7.59</v>
      </c>
      <c r="M447" s="56">
        <v>5.48</v>
      </c>
      <c r="N447" s="56">
        <v>5.48</v>
      </c>
      <c r="O447" s="71" t="str">
        <f t="shared" si="55"/>
        <v/>
      </c>
    </row>
    <row r="448" spans="2:15" x14ac:dyDescent="0.15">
      <c r="B448" s="73" t="str">
        <f>IFERROR(IF(AND(K448&lt;&gt;"",K448&gt;=$C$3),MAX($B$5:B447)+1,""),"")</f>
        <v/>
      </c>
      <c r="C448" s="73" t="str">
        <f>IFERROR(IF(AND(O448&lt;&gt;"",O448&gt;=$C$3),MAX($C$5:C447)+1,""),"")</f>
        <v/>
      </c>
      <c r="F448" s="40" t="s">
        <v>7601</v>
      </c>
      <c r="G448" s="40" t="s">
        <v>7602</v>
      </c>
      <c r="H448" s="56">
        <v>0.05</v>
      </c>
      <c r="I448" s="167" t="s">
        <v>5936</v>
      </c>
      <c r="J448" s="56">
        <v>8.33</v>
      </c>
      <c r="K448" s="71">
        <f t="shared" si="54"/>
        <v>6.0024009603841539E-3</v>
      </c>
      <c r="L448" s="97">
        <v>8.2861116965226493</v>
      </c>
      <c r="M448" s="56">
        <v>9.5399999999999991</v>
      </c>
      <c r="N448" s="56">
        <v>9.590529661016955</v>
      </c>
      <c r="O448" s="71">
        <f t="shared" si="55"/>
        <v>5.2134763946601603E-3</v>
      </c>
    </row>
    <row r="449" spans="2:15" x14ac:dyDescent="0.15">
      <c r="B449" s="73" t="str">
        <f>IFERROR(IF(AND(K449&lt;&gt;"",K449&gt;=$C$3),MAX($B$5:B448)+1,""),"")</f>
        <v/>
      </c>
      <c r="C449" s="73" t="str">
        <f>IFERROR(IF(AND(O449&lt;&gt;"",O449&gt;=$C$3),MAX($C$5:C448)+1,""),"")</f>
        <v/>
      </c>
      <c r="F449" s="40" t="s">
        <v>7603</v>
      </c>
      <c r="G449" s="40" t="s">
        <v>7604</v>
      </c>
      <c r="H449" s="56">
        <v>0.2</v>
      </c>
      <c r="I449" s="167" t="s">
        <v>5978</v>
      </c>
      <c r="J449" s="56">
        <v>8.49</v>
      </c>
      <c r="K449" s="71">
        <f t="shared" si="54"/>
        <v>2.3557126030624265E-2</v>
      </c>
      <c r="L449" s="97">
        <v>8.3417030567685604</v>
      </c>
      <c r="M449" s="56">
        <v>15</v>
      </c>
      <c r="N449" s="56">
        <v>15.266666666666666</v>
      </c>
      <c r="O449" s="71">
        <f t="shared" si="55"/>
        <v>1.3100436681222708E-2</v>
      </c>
    </row>
    <row r="450" spans="2:15" x14ac:dyDescent="0.15">
      <c r="B450" s="73" t="str">
        <f>IFERROR(IF(AND(K450&lt;&gt;"",K450&gt;=$C$3),MAX($B$5:B449)+1,""),"")</f>
        <v/>
      </c>
      <c r="C450" s="73" t="str">
        <f>IFERROR(IF(AND(O450&lt;&gt;"",O450&gt;=$C$3),MAX($C$5:C449)+1,""),"")</f>
        <v/>
      </c>
      <c r="F450" s="40" t="s">
        <v>7605</v>
      </c>
      <c r="G450" s="40" t="s">
        <v>7606</v>
      </c>
      <c r="H450" s="56" t="s">
        <v>5898</v>
      </c>
      <c r="I450" s="167" t="s">
        <v>5978</v>
      </c>
      <c r="J450" s="56">
        <v>8.91</v>
      </c>
      <c r="K450" s="71" t="str">
        <f t="shared" si="54"/>
        <v/>
      </c>
      <c r="L450" s="97">
        <v>8.91</v>
      </c>
      <c r="M450" s="56">
        <v>8.41</v>
      </c>
      <c r="N450" s="56">
        <v>8.41</v>
      </c>
      <c r="O450" s="71" t="str">
        <f t="shared" si="55"/>
        <v/>
      </c>
    </row>
    <row r="451" spans="2:15" x14ac:dyDescent="0.15">
      <c r="B451" s="73" t="str">
        <f>IFERROR(IF(AND(K451&lt;&gt;"",K451&gt;=$C$3),MAX($B$5:B450)+1,""),"")</f>
        <v/>
      </c>
      <c r="C451" s="73" t="str">
        <f>IFERROR(IF(AND(O451&lt;&gt;"",O451&gt;=$C$3),MAX($C$5:C450)+1,""),"")</f>
        <v/>
      </c>
      <c r="F451" s="40" t="s">
        <v>7607</v>
      </c>
      <c r="G451" s="40" t="s">
        <v>7608</v>
      </c>
      <c r="H451" s="56">
        <v>0.05</v>
      </c>
      <c r="I451" s="167" t="s">
        <v>5902</v>
      </c>
      <c r="J451" s="56">
        <v>25.49</v>
      </c>
      <c r="K451" s="71">
        <f t="shared" si="54"/>
        <v>1.9615535504119265E-3</v>
      </c>
      <c r="L451" s="97">
        <v>25.4296829152863</v>
      </c>
      <c r="M451" s="56">
        <v>23.69</v>
      </c>
      <c r="N451" s="56">
        <v>23.746190702087308</v>
      </c>
      <c r="O451" s="71">
        <f t="shared" si="55"/>
        <v>2.1056008783591957E-3</v>
      </c>
    </row>
    <row r="452" spans="2:15" x14ac:dyDescent="0.15">
      <c r="B452" s="73" t="str">
        <f>IFERROR(IF(AND(K452&lt;&gt;"",K452&gt;=$C$3),MAX($B$5:B451)+1,""),"")</f>
        <v/>
      </c>
      <c r="C452" s="73" t="str">
        <f>IFERROR(IF(AND(O452&lt;&gt;"",O452&gt;=$C$3),MAX($C$5:C451)+1,""),"")</f>
        <v/>
      </c>
      <c r="F452" s="40" t="s">
        <v>7609</v>
      </c>
      <c r="G452" s="40" t="s">
        <v>7610</v>
      </c>
      <c r="H452" s="56">
        <v>0.05</v>
      </c>
      <c r="I452" s="167" t="s">
        <v>5909</v>
      </c>
      <c r="J452" s="56">
        <v>11.7</v>
      </c>
      <c r="K452" s="71">
        <f t="shared" si="54"/>
        <v>4.2735042735042739E-3</v>
      </c>
      <c r="L452" s="97">
        <v>11.642759295498999</v>
      </c>
      <c r="M452" s="56">
        <v>11.04</v>
      </c>
      <c r="N452" s="56">
        <v>11.094277286135712</v>
      </c>
      <c r="O452" s="71">
        <f t="shared" si="55"/>
        <v>4.5068280439036768E-3</v>
      </c>
    </row>
    <row r="453" spans="2:15" x14ac:dyDescent="0.15">
      <c r="B453" s="73" t="str">
        <f>IFERROR(IF(AND(K453&lt;&gt;"",K453&gt;=$C$3),MAX($B$5:B452)+1,""),"")</f>
        <v/>
      </c>
      <c r="C453" s="73" t="str">
        <f>IFERROR(IF(AND(O453&lt;&gt;"",O453&gt;=$C$3),MAX($C$5:C452)+1,""),"")</f>
        <v/>
      </c>
      <c r="F453" s="40" t="s">
        <v>7611</v>
      </c>
      <c r="G453" s="40" t="s">
        <v>7612</v>
      </c>
      <c r="H453" s="56">
        <v>0.01</v>
      </c>
      <c r="I453" s="167" t="s">
        <v>5916</v>
      </c>
      <c r="J453" s="56">
        <v>3.03</v>
      </c>
      <c r="K453" s="71">
        <f t="shared" si="54"/>
        <v>3.3003300330033008E-3</v>
      </c>
      <c r="L453" s="97">
        <v>3.0190613718411599</v>
      </c>
      <c r="M453" s="56">
        <v>2.76</v>
      </c>
      <c r="N453" s="56">
        <v>2.7699999999999951</v>
      </c>
      <c r="O453" s="71">
        <f t="shared" si="55"/>
        <v>3.6101083032491041E-3</v>
      </c>
    </row>
    <row r="454" spans="2:15" x14ac:dyDescent="0.15">
      <c r="B454" s="73" t="str">
        <f>IFERROR(IF(AND(K454&lt;&gt;"",K454&gt;=$C$3),MAX($B$5:B453)+1,""),"")</f>
        <v/>
      </c>
      <c r="C454" s="73" t="str">
        <f>IFERROR(IF(AND(O454&lt;&gt;"",O454&gt;=$C$3),MAX($C$5:C453)+1,""),"")</f>
        <v/>
      </c>
      <c r="F454" s="40" t="s">
        <v>7613</v>
      </c>
      <c r="G454" s="40" t="s">
        <v>12993</v>
      </c>
      <c r="H454" s="56">
        <v>0.02</v>
      </c>
      <c r="I454" s="167" t="s">
        <v>13676</v>
      </c>
      <c r="J454" s="56">
        <v>6.2</v>
      </c>
      <c r="K454" s="71">
        <f t="shared" si="54"/>
        <v>3.2258064516129032E-3</v>
      </c>
      <c r="L454" s="97">
        <v>6.18871701546861</v>
      </c>
      <c r="M454" s="56">
        <v>10.130000000000001</v>
      </c>
      <c r="N454" s="56">
        <v>10.148468550592522</v>
      </c>
      <c r="O454" s="71">
        <f t="shared" si="55"/>
        <v>1.9707406984901476E-3</v>
      </c>
    </row>
    <row r="455" spans="2:15" x14ac:dyDescent="0.15">
      <c r="B455" s="73" t="str">
        <f>IFERROR(IF(AND(K455&lt;&gt;"",K455&gt;=$C$3),MAX($B$5:B454)+1,""),"")</f>
        <v/>
      </c>
      <c r="C455" s="73" t="str">
        <f>IFERROR(IF(AND(O455&lt;&gt;"",O455&gt;=$C$3),MAX($C$5:C454)+1,""),"")</f>
        <v/>
      </c>
      <c r="F455" s="40" t="s">
        <v>7615</v>
      </c>
      <c r="G455" s="40" t="s">
        <v>12994</v>
      </c>
      <c r="H455" s="56" t="s">
        <v>5898</v>
      </c>
      <c r="I455" s="167" t="s">
        <v>5932</v>
      </c>
      <c r="J455" s="56">
        <v>9.5399999999999991</v>
      </c>
      <c r="K455" s="71" t="str">
        <f t="shared" ref="K455:K518" si="56">IFERROR(H455/J455,"")</f>
        <v/>
      </c>
      <c r="L455" s="97">
        <v>9.5399999999999991</v>
      </c>
      <c r="M455" s="56">
        <v>10.85</v>
      </c>
      <c r="N455" s="56">
        <v>10.85</v>
      </c>
      <c r="O455" s="71" t="str">
        <f t="shared" ref="O455:O518" si="57">IFERROR(H455/N455,"")</f>
        <v/>
      </c>
    </row>
    <row r="456" spans="2:15" x14ac:dyDescent="0.15">
      <c r="B456" s="73" t="str">
        <f>IFERROR(IF(AND(K456&lt;&gt;"",K456&gt;=$C$3),MAX($B$5:B455)+1,""),"")</f>
        <v/>
      </c>
      <c r="C456" s="73" t="str">
        <f>IFERROR(IF(AND(O456&lt;&gt;"",O456&gt;=$C$3),MAX($C$5:C455)+1,""),"")</f>
        <v/>
      </c>
      <c r="F456" s="40" t="s">
        <v>7617</v>
      </c>
      <c r="G456" s="40" t="s">
        <v>7618</v>
      </c>
      <c r="H456" s="56" t="s">
        <v>5898</v>
      </c>
      <c r="I456" s="167" t="s">
        <v>5953</v>
      </c>
      <c r="J456" s="56">
        <v>8.2200000000000006</v>
      </c>
      <c r="K456" s="71" t="str">
        <f t="shared" si="56"/>
        <v/>
      </c>
      <c r="L456" s="97">
        <v>8.2200000000000006</v>
      </c>
      <c r="M456" s="56">
        <v>5.43</v>
      </c>
      <c r="N456" s="56">
        <v>5.43</v>
      </c>
      <c r="O456" s="71" t="str">
        <f t="shared" si="57"/>
        <v/>
      </c>
    </row>
    <row r="457" spans="2:15" x14ac:dyDescent="0.15">
      <c r="B457" s="73" t="str">
        <f>IFERROR(IF(AND(K457&lt;&gt;"",K457&gt;=$C$3),MAX($B$5:B456)+1,""),"")</f>
        <v/>
      </c>
      <c r="C457" s="73" t="str">
        <f>IFERROR(IF(AND(O457&lt;&gt;"",O457&gt;=$C$3),MAX($C$5:C456)+1,""),"")</f>
        <v/>
      </c>
      <c r="F457" s="40" t="s">
        <v>12995</v>
      </c>
      <c r="G457" s="40" t="s">
        <v>7620</v>
      </c>
      <c r="H457" s="56">
        <v>2E-3</v>
      </c>
      <c r="I457" s="167" t="s">
        <v>5916</v>
      </c>
      <c r="J457" s="56">
        <v>8.64</v>
      </c>
      <c r="K457" s="71">
        <f t="shared" si="56"/>
        <v>2.3148148148148146E-4</v>
      </c>
      <c r="L457" s="97">
        <v>8.64</v>
      </c>
      <c r="M457" s="56">
        <v>10.1</v>
      </c>
      <c r="N457" s="56">
        <v>10.1</v>
      </c>
      <c r="O457" s="71">
        <f t="shared" si="57"/>
        <v>1.9801980198019803E-4</v>
      </c>
    </row>
    <row r="458" spans="2:15" x14ac:dyDescent="0.15">
      <c r="B458" s="73" t="str">
        <f>IFERROR(IF(AND(K458&lt;&gt;"",K458&gt;=$C$3),MAX($B$5:B457)+1,""),"")</f>
        <v/>
      </c>
      <c r="C458" s="73" t="str">
        <f>IFERROR(IF(AND(O458&lt;&gt;"",O458&gt;=$C$3),MAX($C$5:C457)+1,""),"")</f>
        <v/>
      </c>
      <c r="F458" s="40" t="s">
        <v>12996</v>
      </c>
      <c r="G458" s="40" t="s">
        <v>7622</v>
      </c>
      <c r="H458" s="56" t="s">
        <v>5898</v>
      </c>
      <c r="I458" s="167" t="s">
        <v>5945</v>
      </c>
      <c r="J458" s="56">
        <v>25.3</v>
      </c>
      <c r="K458" s="71" t="str">
        <f t="shared" si="56"/>
        <v/>
      </c>
      <c r="L458" s="97">
        <v>25.3</v>
      </c>
      <c r="M458" s="56">
        <v>23.2</v>
      </c>
      <c r="N458" s="56">
        <v>23.2</v>
      </c>
      <c r="O458" s="71" t="str">
        <f t="shared" si="57"/>
        <v/>
      </c>
    </row>
    <row r="459" spans="2:15" x14ac:dyDescent="0.15">
      <c r="B459" s="73" t="str">
        <f>IFERROR(IF(AND(K459&lt;&gt;"",K459&gt;=$C$3),MAX($B$5:B458)+1,""),"")</f>
        <v/>
      </c>
      <c r="C459" s="73" t="str">
        <f>IFERROR(IF(AND(O459&lt;&gt;"",O459&gt;=$C$3),MAX($C$5:C458)+1,""),"")</f>
        <v/>
      </c>
      <c r="F459" s="40" t="s">
        <v>7623</v>
      </c>
      <c r="G459" s="40" t="s">
        <v>7624</v>
      </c>
      <c r="H459" s="56">
        <v>0.2</v>
      </c>
      <c r="I459" s="167" t="s">
        <v>5902</v>
      </c>
      <c r="J459" s="56">
        <v>25.18</v>
      </c>
      <c r="K459" s="71">
        <f t="shared" si="56"/>
        <v>7.9428117553613977E-3</v>
      </c>
      <c r="L459" s="97">
        <v>16.604396186440699</v>
      </c>
      <c r="M459" s="56">
        <v>14.62</v>
      </c>
      <c r="N459" s="56">
        <v>22.170730923694752</v>
      </c>
      <c r="O459" s="71">
        <f t="shared" si="57"/>
        <v>9.0209024090519251E-3</v>
      </c>
    </row>
    <row r="460" spans="2:15" x14ac:dyDescent="0.15">
      <c r="B460" s="73" t="str">
        <f>IFERROR(IF(AND(K460&lt;&gt;"",K460&gt;=$C$3),MAX($B$5:B459)+1,""),"")</f>
        <v/>
      </c>
      <c r="C460" s="73" t="str">
        <f>IFERROR(IF(AND(O460&lt;&gt;"",O460&gt;=$C$3),MAX($C$5:C459)+1,""),"")</f>
        <v/>
      </c>
      <c r="F460" s="40" t="s">
        <v>7625</v>
      </c>
      <c r="G460" s="40" t="s">
        <v>7626</v>
      </c>
      <c r="H460" s="56">
        <v>3.5000000000000003E-2</v>
      </c>
      <c r="I460" s="167" t="s">
        <v>5909</v>
      </c>
      <c r="J460" s="56">
        <v>19.079999999999998</v>
      </c>
      <c r="K460" s="71">
        <f t="shared" si="56"/>
        <v>1.8343815513626838E-3</v>
      </c>
      <c r="L460" s="97">
        <v>19.0483582089552</v>
      </c>
      <c r="M460" s="56">
        <v>18.93</v>
      </c>
      <c r="N460" s="56">
        <v>18.961445182724276</v>
      </c>
      <c r="O460" s="71">
        <f t="shared" si="57"/>
        <v>1.8458508654123269E-3</v>
      </c>
    </row>
    <row r="461" spans="2:15" x14ac:dyDescent="0.15">
      <c r="B461" s="73" t="str">
        <f>IFERROR(IF(AND(K461&lt;&gt;"",K461&gt;=$C$3),MAX($B$5:B460)+1,""),"")</f>
        <v/>
      </c>
      <c r="C461" s="73" t="str">
        <f>IFERROR(IF(AND(O461&lt;&gt;"",O461&gt;=$C$3),MAX($C$5:C460)+1,""),"")</f>
        <v/>
      </c>
      <c r="F461" s="40" t="s">
        <v>7627</v>
      </c>
      <c r="G461" s="40" t="s">
        <v>7628</v>
      </c>
      <c r="H461" s="56">
        <v>0.4</v>
      </c>
      <c r="I461" s="167" t="s">
        <v>5903</v>
      </c>
      <c r="J461" s="56">
        <v>24.62</v>
      </c>
      <c r="K461" s="71">
        <f t="shared" si="56"/>
        <v>1.6246953696181968E-2</v>
      </c>
      <c r="L461" s="97">
        <v>21.059381953028399</v>
      </c>
      <c r="M461" s="56">
        <v>23.75</v>
      </c>
      <c r="N461" s="56">
        <v>27.765534682080965</v>
      </c>
      <c r="O461" s="71">
        <f t="shared" si="57"/>
        <v>1.440634961941316E-2</v>
      </c>
    </row>
    <row r="462" spans="2:15" x14ac:dyDescent="0.15">
      <c r="B462" s="73" t="str">
        <f>IFERROR(IF(AND(K462&lt;&gt;"",K462&gt;=$C$3),MAX($B$5:B461)+1,""),"")</f>
        <v/>
      </c>
      <c r="C462" s="73" t="str">
        <f>IFERROR(IF(AND(O462&lt;&gt;"",O462&gt;=$C$3),MAX($C$5:C461)+1,""),"")</f>
        <v/>
      </c>
      <c r="F462" s="40" t="s">
        <v>7629</v>
      </c>
      <c r="G462" s="40" t="s">
        <v>7630</v>
      </c>
      <c r="H462" s="56">
        <v>0.03</v>
      </c>
      <c r="I462" s="167" t="s">
        <v>5901</v>
      </c>
      <c r="J462" s="56">
        <v>15.27</v>
      </c>
      <c r="K462" s="71">
        <f t="shared" si="56"/>
        <v>1.9646365422396855E-3</v>
      </c>
      <c r="L462" s="97">
        <v>15.2428130563798</v>
      </c>
      <c r="M462" s="56">
        <v>15.63</v>
      </c>
      <c r="N462" s="56">
        <v>15.657877526753888</v>
      </c>
      <c r="O462" s="71">
        <f t="shared" si="57"/>
        <v>1.9159684924562983E-3</v>
      </c>
    </row>
    <row r="463" spans="2:15" x14ac:dyDescent="0.15">
      <c r="B463" s="73" t="str">
        <f>IFERROR(IF(AND(K463&lt;&gt;"",K463&gt;=$C$3),MAX($B$5:B462)+1,""),"")</f>
        <v/>
      </c>
      <c r="C463" s="73" t="str">
        <f>IFERROR(IF(AND(O463&lt;&gt;"",O463&gt;=$C$3),MAX($C$5:C462)+1,""),"")</f>
        <v/>
      </c>
      <c r="F463" s="40" t="s">
        <v>7631</v>
      </c>
      <c r="G463" s="40" t="s">
        <v>7632</v>
      </c>
      <c r="H463" s="56" t="s">
        <v>5898</v>
      </c>
      <c r="I463" s="167" t="s">
        <v>5915</v>
      </c>
      <c r="J463" s="56">
        <v>8.7200000000000006</v>
      </c>
      <c r="K463" s="71" t="str">
        <f t="shared" si="56"/>
        <v/>
      </c>
      <c r="L463" s="97">
        <v>8.7200000000000006</v>
      </c>
      <c r="M463" s="56">
        <v>9.31</v>
      </c>
      <c r="N463" s="56">
        <v>9.31</v>
      </c>
      <c r="O463" s="71" t="str">
        <f t="shared" si="57"/>
        <v/>
      </c>
    </row>
    <row r="464" spans="2:15" x14ac:dyDescent="0.15">
      <c r="B464" s="73" t="str">
        <f>IFERROR(IF(AND(K464&lt;&gt;"",K464&gt;=$C$3),MAX($B$5:B463)+1,""),"")</f>
        <v/>
      </c>
      <c r="C464" s="73" t="str">
        <f>IFERROR(IF(AND(O464&lt;&gt;"",O464&gt;=$C$3),MAX($C$5:C463)+1,""),"")</f>
        <v/>
      </c>
      <c r="F464" s="40" t="s">
        <v>7633</v>
      </c>
      <c r="G464" s="40" t="s">
        <v>7634</v>
      </c>
      <c r="H464" s="56" t="s">
        <v>5898</v>
      </c>
      <c r="I464" s="167" t="s">
        <v>5905</v>
      </c>
      <c r="J464" s="56">
        <v>16.09</v>
      </c>
      <c r="K464" s="71" t="str">
        <f t="shared" si="56"/>
        <v/>
      </c>
      <c r="L464" s="97">
        <v>16.09</v>
      </c>
      <c r="M464" s="56">
        <v>12</v>
      </c>
      <c r="N464" s="56">
        <v>12</v>
      </c>
      <c r="O464" s="71" t="str">
        <f t="shared" si="57"/>
        <v/>
      </c>
    </row>
    <row r="465" spans="2:15" x14ac:dyDescent="0.15">
      <c r="B465" s="73" t="str">
        <f>IFERROR(IF(AND(K465&lt;&gt;"",K465&gt;=$C$3),MAX($B$5:B464)+1,""),"")</f>
        <v/>
      </c>
      <c r="C465" s="73" t="str">
        <f>IFERROR(IF(AND(O465&lt;&gt;"",O465&gt;=$C$3),MAX($C$5:C464)+1,""),"")</f>
        <v/>
      </c>
      <c r="F465" s="40" t="s">
        <v>7635</v>
      </c>
      <c r="G465" s="40" t="s">
        <v>7636</v>
      </c>
      <c r="H465" s="56" t="s">
        <v>5898</v>
      </c>
      <c r="I465" s="167" t="s">
        <v>5907</v>
      </c>
      <c r="J465" s="56">
        <v>22.73</v>
      </c>
      <c r="K465" s="71" t="str">
        <f t="shared" si="56"/>
        <v/>
      </c>
      <c r="L465" s="97">
        <v>22.73</v>
      </c>
      <c r="M465" s="56">
        <v>22.98</v>
      </c>
      <c r="N465" s="56">
        <v>22.98</v>
      </c>
      <c r="O465" s="71" t="str">
        <f t="shared" si="57"/>
        <v/>
      </c>
    </row>
    <row r="466" spans="2:15" x14ac:dyDescent="0.15">
      <c r="B466" s="73" t="str">
        <f>IFERROR(IF(AND(K466&lt;&gt;"",K466&gt;=$C$3),MAX($B$5:B465)+1,""),"")</f>
        <v/>
      </c>
      <c r="C466" s="73" t="str">
        <f>IFERROR(IF(AND(O466&lt;&gt;"",O466&gt;=$C$3),MAX($C$5:C465)+1,""),"")</f>
        <v/>
      </c>
      <c r="F466" s="40" t="s">
        <v>7637</v>
      </c>
      <c r="G466" s="40" t="s">
        <v>7638</v>
      </c>
      <c r="H466" s="56">
        <v>0.08</v>
      </c>
      <c r="I466" s="167" t="s">
        <v>5976</v>
      </c>
      <c r="J466" s="56">
        <v>16.97</v>
      </c>
      <c r="K466" s="71">
        <f t="shared" si="56"/>
        <v>4.7142015321154987E-3</v>
      </c>
      <c r="L466" s="97">
        <v>16.901744595274</v>
      </c>
      <c r="M466" s="56">
        <v>19.010000000000002</v>
      </c>
      <c r="N466" s="56">
        <v>19.086769308430092</v>
      </c>
      <c r="O466" s="71">
        <f t="shared" si="57"/>
        <v>4.1913850745116006E-3</v>
      </c>
    </row>
    <row r="467" spans="2:15" x14ac:dyDescent="0.15">
      <c r="B467" s="73" t="str">
        <f>IFERROR(IF(AND(K467&lt;&gt;"",K467&gt;=$C$3),MAX($B$5:B466)+1,""),"")</f>
        <v/>
      </c>
      <c r="C467" s="73" t="str">
        <f>IFERROR(IF(AND(O467&lt;&gt;"",O467&gt;=$C$3),MAX($C$5:C466)+1,""),"")</f>
        <v/>
      </c>
      <c r="F467" s="40" t="s">
        <v>7639</v>
      </c>
      <c r="G467" s="40" t="s">
        <v>7640</v>
      </c>
      <c r="H467" s="56">
        <v>0.2</v>
      </c>
      <c r="I467" s="167" t="s">
        <v>5913</v>
      </c>
      <c r="J467" s="56">
        <v>18.8</v>
      </c>
      <c r="K467" s="71">
        <f t="shared" si="56"/>
        <v>1.0638297872340425E-2</v>
      </c>
      <c r="L467" s="97">
        <v>18.6013734812467</v>
      </c>
      <c r="M467" s="56">
        <v>19.149999999999999</v>
      </c>
      <c r="N467" s="56">
        <v>19.354484783769351</v>
      </c>
      <c r="O467" s="71">
        <f t="shared" si="57"/>
        <v>1.0333522293898507E-2</v>
      </c>
    </row>
    <row r="468" spans="2:15" x14ac:dyDescent="0.15">
      <c r="B468" s="73" t="str">
        <f>IFERROR(IF(AND(K468&lt;&gt;"",K468&gt;=$C$3),MAX($B$5:B467)+1,""),"")</f>
        <v/>
      </c>
      <c r="C468" s="73" t="str">
        <f>IFERROR(IF(AND(O468&lt;&gt;"",O468&gt;=$C$3),MAX($C$5:C467)+1,""),"")</f>
        <v/>
      </c>
      <c r="F468" s="40" t="s">
        <v>7641</v>
      </c>
      <c r="G468" s="40" t="s">
        <v>7642</v>
      </c>
      <c r="H468" s="56">
        <v>0.15</v>
      </c>
      <c r="I468" s="167" t="s">
        <v>5921</v>
      </c>
      <c r="J468" s="56">
        <v>21</v>
      </c>
      <c r="K468" s="71">
        <f t="shared" si="56"/>
        <v>7.1428571428571426E-3</v>
      </c>
      <c r="L468" s="97">
        <v>20.877574815390599</v>
      </c>
      <c r="M468" s="56">
        <v>25.35</v>
      </c>
      <c r="N468" s="56">
        <v>25.498651290070363</v>
      </c>
      <c r="O468" s="71">
        <f t="shared" si="57"/>
        <v>5.8826640787237525E-3</v>
      </c>
    </row>
    <row r="469" spans="2:15" x14ac:dyDescent="0.15">
      <c r="B469" s="73">
        <f>IFERROR(IF(AND(K469&lt;&gt;"",K469&gt;=$C$3),MAX($B$5:B468)+1,""),"")</f>
        <v>29</v>
      </c>
      <c r="C469" s="73">
        <f>IFERROR(IF(AND(O469&lt;&gt;"",O469&gt;=$C$3),MAX($C$5:C468)+1,""),"")</f>
        <v>25</v>
      </c>
      <c r="F469" s="40" t="s">
        <v>7643</v>
      </c>
      <c r="G469" s="40" t="s">
        <v>7644</v>
      </c>
      <c r="H469" s="56">
        <v>0.36</v>
      </c>
      <c r="I469" s="167" t="s">
        <v>5945</v>
      </c>
      <c r="J469" s="56">
        <v>10.45</v>
      </c>
      <c r="K469" s="71">
        <f t="shared" si="56"/>
        <v>3.4449760765550237E-2</v>
      </c>
      <c r="L469" s="97">
        <v>10.1132050134288</v>
      </c>
      <c r="M469" s="56">
        <v>10</v>
      </c>
      <c r="N469" s="56">
        <v>10.333024976873293</v>
      </c>
      <c r="O469" s="71">
        <f t="shared" si="57"/>
        <v>3.4839749328558545E-2</v>
      </c>
    </row>
    <row r="470" spans="2:15" x14ac:dyDescent="0.15">
      <c r="B470" s="73" t="str">
        <f>IFERROR(IF(AND(K470&lt;&gt;"",K470&gt;=$C$3),MAX($B$5:B469)+1,""),"")</f>
        <v/>
      </c>
      <c r="C470" s="73" t="str">
        <f>IFERROR(IF(AND(O470&lt;&gt;"",O470&gt;=$C$3),MAX($C$5:C469)+1,""),"")</f>
        <v/>
      </c>
      <c r="F470" s="40" t="s">
        <v>7645</v>
      </c>
      <c r="G470" s="40" t="s">
        <v>7646</v>
      </c>
      <c r="H470" s="56" t="s">
        <v>5898</v>
      </c>
      <c r="I470" s="167" t="s">
        <v>13716</v>
      </c>
      <c r="J470" s="56">
        <v>10.52</v>
      </c>
      <c r="K470" s="71" t="str">
        <f t="shared" si="56"/>
        <v/>
      </c>
      <c r="L470" s="97">
        <v>10.52</v>
      </c>
      <c r="M470" s="56">
        <v>8.98</v>
      </c>
      <c r="N470" s="56">
        <v>8.98</v>
      </c>
      <c r="O470" s="71" t="str">
        <f t="shared" si="57"/>
        <v/>
      </c>
    </row>
    <row r="471" spans="2:15" x14ac:dyDescent="0.15">
      <c r="B471" s="73" t="str">
        <f>IFERROR(IF(AND(K471&lt;&gt;"",K471&gt;=$C$3),MAX($B$5:B470)+1,""),"")</f>
        <v/>
      </c>
      <c r="C471" s="73" t="str">
        <f>IFERROR(IF(AND(O471&lt;&gt;"",O471&gt;=$C$3),MAX($C$5:C470)+1,""),"")</f>
        <v/>
      </c>
      <c r="F471" s="40" t="s">
        <v>7647</v>
      </c>
      <c r="G471" s="40" t="s">
        <v>7648</v>
      </c>
      <c r="H471" s="56">
        <v>0.26</v>
      </c>
      <c r="I471" s="167" t="s">
        <v>5932</v>
      </c>
      <c r="J471" s="56">
        <v>14.7</v>
      </c>
      <c r="K471" s="71">
        <f t="shared" si="56"/>
        <v>1.7687074829931974E-2</v>
      </c>
      <c r="L471" s="97">
        <v>14.4360497237569</v>
      </c>
      <c r="M471" s="56">
        <v>16.22</v>
      </c>
      <c r="N471" s="56">
        <v>16.516568213783408</v>
      </c>
      <c r="O471" s="71">
        <f t="shared" si="57"/>
        <v>1.5741768909538045E-2</v>
      </c>
    </row>
    <row r="472" spans="2:15" x14ac:dyDescent="0.15">
      <c r="B472" s="73" t="str">
        <f>IFERROR(IF(AND(K472&lt;&gt;"",K472&gt;=$C$3),MAX($B$5:B471)+1,""),"")</f>
        <v/>
      </c>
      <c r="C472" s="73" t="str">
        <f>IFERROR(IF(AND(O472&lt;&gt;"",O472&gt;=$C$3),MAX($C$5:C471)+1,""),"")</f>
        <v/>
      </c>
      <c r="F472" s="40" t="s">
        <v>7649</v>
      </c>
      <c r="G472" s="40" t="s">
        <v>12997</v>
      </c>
      <c r="H472" s="56">
        <v>0.2</v>
      </c>
      <c r="I472" s="167" t="s">
        <v>5935</v>
      </c>
      <c r="J472" s="56">
        <v>20.55</v>
      </c>
      <c r="K472" s="71">
        <f t="shared" si="56"/>
        <v>9.7323600973236012E-3</v>
      </c>
      <c r="L472" s="97">
        <v>20.356040585181699</v>
      </c>
      <c r="M472" s="56">
        <v>23.45</v>
      </c>
      <c r="N472" s="56">
        <v>23.673439733206276</v>
      </c>
      <c r="O472" s="71">
        <f t="shared" si="57"/>
        <v>8.4482864448069146E-3</v>
      </c>
    </row>
    <row r="473" spans="2:15" x14ac:dyDescent="0.15">
      <c r="B473" s="73" t="str">
        <f>IFERROR(IF(AND(K473&lt;&gt;"",K473&gt;=$C$3),MAX($B$5:B472)+1,""),"")</f>
        <v/>
      </c>
      <c r="C473" s="73" t="str">
        <f>IFERROR(IF(AND(O473&lt;&gt;"",O473&gt;=$C$3),MAX($C$5:C472)+1,""),"")</f>
        <v/>
      </c>
      <c r="F473" s="40" t="s">
        <v>7651</v>
      </c>
      <c r="G473" s="40" t="s">
        <v>12998</v>
      </c>
      <c r="H473" s="56">
        <v>0.20274880000000001</v>
      </c>
      <c r="I473" s="167" t="s">
        <v>13694</v>
      </c>
      <c r="J473" s="56">
        <v>20.94</v>
      </c>
      <c r="K473" s="71">
        <f t="shared" si="56"/>
        <v>9.6823686723973255E-3</v>
      </c>
      <c r="L473" s="97">
        <v>8.2224548352816207</v>
      </c>
      <c r="M473" s="56">
        <v>6.68</v>
      </c>
      <c r="N473" s="56">
        <v>17.011853856562912</v>
      </c>
      <c r="O473" s="71">
        <f t="shared" si="57"/>
        <v>1.191808968672645E-2</v>
      </c>
    </row>
    <row r="474" spans="2:15" x14ac:dyDescent="0.15">
      <c r="B474" s="73">
        <f>IFERROR(IF(AND(K474&lt;&gt;"",K474&gt;=$C$3),MAX($B$5:B473)+1,""),"")</f>
        <v>30</v>
      </c>
      <c r="C474" s="73">
        <f>IFERROR(IF(AND(O474&lt;&gt;"",O474&gt;=$C$3),MAX($C$5:C473)+1,""),"")</f>
        <v>26</v>
      </c>
      <c r="F474" s="40" t="s">
        <v>7653</v>
      </c>
      <c r="G474" s="40" t="s">
        <v>7654</v>
      </c>
      <c r="H474" s="56">
        <v>0.5</v>
      </c>
      <c r="I474" s="167" t="s">
        <v>5968</v>
      </c>
      <c r="J474" s="56">
        <v>13.29</v>
      </c>
      <c r="K474" s="71">
        <f t="shared" si="56"/>
        <v>3.7622272385252072E-2</v>
      </c>
      <c r="L474" s="97">
        <v>12.8035431918009</v>
      </c>
      <c r="M474" s="56">
        <v>14.46</v>
      </c>
      <c r="N474" s="56">
        <v>15.009392097264412</v>
      </c>
      <c r="O474" s="71">
        <f t="shared" si="57"/>
        <v>3.3312475066270622E-2</v>
      </c>
    </row>
    <row r="475" spans="2:15" x14ac:dyDescent="0.15">
      <c r="B475" s="73" t="str">
        <f>IFERROR(IF(AND(K475&lt;&gt;"",K475&gt;=$C$3),MAX($B$5:B474)+1,""),"")</f>
        <v/>
      </c>
      <c r="C475" s="73" t="str">
        <f>IFERROR(IF(AND(O475&lt;&gt;"",O475&gt;=$C$3),MAX($C$5:C474)+1,""),"")</f>
        <v/>
      </c>
      <c r="F475" s="40" t="s">
        <v>7655</v>
      </c>
      <c r="G475" s="40" t="s">
        <v>7656</v>
      </c>
      <c r="H475" s="56">
        <v>0.2</v>
      </c>
      <c r="I475" s="167" t="s">
        <v>5903</v>
      </c>
      <c r="J475" s="56">
        <v>9.5299999999999994</v>
      </c>
      <c r="K475" s="71">
        <f t="shared" si="56"/>
        <v>2.0986358866736624E-2</v>
      </c>
      <c r="L475" s="97">
        <v>9.3207793633369906</v>
      </c>
      <c r="M475" s="56">
        <v>9.1</v>
      </c>
      <c r="N475" s="56">
        <v>9.3042648709315383</v>
      </c>
      <c r="O475" s="71">
        <f t="shared" si="57"/>
        <v>2.149551875128165E-2</v>
      </c>
    </row>
    <row r="476" spans="2:15" x14ac:dyDescent="0.15">
      <c r="B476" s="73" t="str">
        <f>IFERROR(IF(AND(K476&lt;&gt;"",K476&gt;=$C$3),MAX($B$5:B475)+1,""),"")</f>
        <v/>
      </c>
      <c r="C476" s="73" t="str">
        <f>IFERROR(IF(AND(O476&lt;&gt;"",O476&gt;=$C$3),MAX($C$5:C475)+1,""),"")</f>
        <v/>
      </c>
      <c r="F476" s="40" t="s">
        <v>12999</v>
      </c>
      <c r="G476" s="40" t="s">
        <v>7658</v>
      </c>
      <c r="H476" s="56" t="s">
        <v>5898</v>
      </c>
      <c r="I476" s="167" t="s">
        <v>5916</v>
      </c>
      <c r="J476" s="56">
        <v>6.45</v>
      </c>
      <c r="K476" s="71" t="str">
        <f t="shared" si="56"/>
        <v/>
      </c>
      <c r="L476" s="97">
        <v>6.45</v>
      </c>
      <c r="M476" s="56">
        <v>5.68</v>
      </c>
      <c r="N476" s="56">
        <v>5.6799999999999988</v>
      </c>
      <c r="O476" s="71" t="str">
        <f t="shared" si="57"/>
        <v/>
      </c>
    </row>
    <row r="477" spans="2:15" x14ac:dyDescent="0.15">
      <c r="B477" s="73" t="str">
        <f>IFERROR(IF(AND(K477&lt;&gt;"",K477&gt;=$C$3),MAX($B$5:B476)+1,""),"")</f>
        <v/>
      </c>
      <c r="C477" s="73" t="str">
        <f>IFERROR(IF(AND(O477&lt;&gt;"",O477&gt;=$C$3),MAX($C$5:C476)+1,""),"")</f>
        <v/>
      </c>
      <c r="F477" s="40" t="s">
        <v>7659</v>
      </c>
      <c r="G477" s="40" t="s">
        <v>7660</v>
      </c>
      <c r="H477" s="56" t="s">
        <v>5898</v>
      </c>
      <c r="I477" s="167" t="s">
        <v>5927</v>
      </c>
      <c r="J477" s="56">
        <v>14.7</v>
      </c>
      <c r="K477" s="71" t="str">
        <f t="shared" si="56"/>
        <v/>
      </c>
      <c r="L477" s="97">
        <v>14.7</v>
      </c>
      <c r="M477" s="56">
        <v>13.64</v>
      </c>
      <c r="N477" s="56">
        <v>13.64</v>
      </c>
      <c r="O477" s="71" t="str">
        <f t="shared" si="57"/>
        <v/>
      </c>
    </row>
    <row r="478" spans="2:15" x14ac:dyDescent="0.15">
      <c r="B478" s="73" t="str">
        <f>IFERROR(IF(AND(K478&lt;&gt;"",K478&gt;=$C$3),MAX($B$5:B477)+1,""),"")</f>
        <v/>
      </c>
      <c r="C478" s="73" t="str">
        <f>IFERROR(IF(AND(O478&lt;&gt;"",O478&gt;=$C$3),MAX($C$5:C477)+1,""),"")</f>
        <v/>
      </c>
      <c r="F478" s="40" t="s">
        <v>7661</v>
      </c>
      <c r="G478" s="40" t="s">
        <v>13000</v>
      </c>
      <c r="H478" s="56">
        <v>0.4</v>
      </c>
      <c r="I478" s="167" t="s">
        <v>5902</v>
      </c>
      <c r="J478" s="56">
        <v>45.19</v>
      </c>
      <c r="K478" s="71">
        <f t="shared" si="56"/>
        <v>8.8515158220845332E-3</v>
      </c>
      <c r="L478" s="97">
        <v>28.016546463245501</v>
      </c>
      <c r="M478" s="56">
        <v>38.200000000000003</v>
      </c>
      <c r="N478" s="56">
        <v>61.615659955257257</v>
      </c>
      <c r="O478" s="71">
        <f t="shared" si="57"/>
        <v>6.4918561334969625E-3</v>
      </c>
    </row>
    <row r="479" spans="2:15" x14ac:dyDescent="0.15">
      <c r="B479" s="73" t="str">
        <f>IFERROR(IF(AND(K479&lt;&gt;"",K479&gt;=$C$3),MAX($B$5:B478)+1,""),"")</f>
        <v/>
      </c>
      <c r="C479" s="73" t="str">
        <f>IFERROR(IF(AND(O479&lt;&gt;"",O479&gt;=$C$3),MAX($C$5:C478)+1,""),"")</f>
        <v/>
      </c>
      <c r="F479" s="40" t="s">
        <v>7663</v>
      </c>
      <c r="G479" s="40" t="s">
        <v>7664</v>
      </c>
      <c r="H479" s="56">
        <v>0.2</v>
      </c>
      <c r="I479" s="167" t="s">
        <v>5935</v>
      </c>
      <c r="J479" s="56">
        <v>23.29</v>
      </c>
      <c r="K479" s="71">
        <f t="shared" si="56"/>
        <v>8.5873765564620022E-3</v>
      </c>
      <c r="L479" s="97">
        <v>23.071417175035201</v>
      </c>
      <c r="M479" s="56">
        <v>23.26</v>
      </c>
      <c r="N479" s="56">
        <v>23.480369493131214</v>
      </c>
      <c r="O479" s="71">
        <f t="shared" si="57"/>
        <v>8.5177535242154795E-3</v>
      </c>
    </row>
    <row r="480" spans="2:15" x14ac:dyDescent="0.15">
      <c r="B480" s="73" t="str">
        <f>IFERROR(IF(AND(K480&lt;&gt;"",K480&gt;=$C$3),MAX($B$5:B479)+1,""),"")</f>
        <v/>
      </c>
      <c r="C480" s="73" t="str">
        <f>IFERROR(IF(AND(O480&lt;&gt;"",O480&gt;=$C$3),MAX($C$5:C479)+1,""),"")</f>
        <v/>
      </c>
      <c r="F480" s="40" t="s">
        <v>7665</v>
      </c>
      <c r="G480" s="40" t="s">
        <v>7666</v>
      </c>
      <c r="H480" s="56">
        <v>0.05</v>
      </c>
      <c r="I480" s="167" t="s">
        <v>5935</v>
      </c>
      <c r="J480" s="56">
        <v>15.92</v>
      </c>
      <c r="K480" s="71">
        <f t="shared" si="56"/>
        <v>3.1407035175879399E-3</v>
      </c>
      <c r="L480" s="97">
        <v>15.865665529010201</v>
      </c>
      <c r="M480" s="56">
        <v>15.52</v>
      </c>
      <c r="N480" s="56">
        <v>15.573150684931543</v>
      </c>
      <c r="O480" s="71">
        <f t="shared" si="57"/>
        <v>3.2106540938038703E-3</v>
      </c>
    </row>
    <row r="481" spans="2:15" x14ac:dyDescent="0.15">
      <c r="B481" s="73" t="str">
        <f>IFERROR(IF(AND(K481&lt;&gt;"",K481&gt;=$C$3),MAX($B$5:B480)+1,""),"")</f>
        <v/>
      </c>
      <c r="C481" s="73" t="str">
        <f>IFERROR(IF(AND(O481&lt;&gt;"",O481&gt;=$C$3),MAX($C$5:C480)+1,""),"")</f>
        <v/>
      </c>
      <c r="F481" s="40" t="s">
        <v>13001</v>
      </c>
      <c r="G481" s="40" t="s">
        <v>13002</v>
      </c>
      <c r="H481" s="56">
        <v>0.1</v>
      </c>
      <c r="I481" s="167" t="s">
        <v>5932</v>
      </c>
      <c r="J481" s="56">
        <v>15.8</v>
      </c>
      <c r="K481" s="71">
        <f t="shared" si="56"/>
        <v>6.3291139240506328E-3</v>
      </c>
      <c r="L481" s="97">
        <v>15.7174072138003</v>
      </c>
      <c r="M481" s="56">
        <v>18.23</v>
      </c>
      <c r="N481" s="56">
        <v>18.325796111403065</v>
      </c>
      <c r="O481" s="71">
        <f t="shared" si="57"/>
        <v>5.4567888561073696E-3</v>
      </c>
    </row>
    <row r="482" spans="2:15" x14ac:dyDescent="0.15">
      <c r="B482" s="73" t="str">
        <f>IFERROR(IF(AND(K482&lt;&gt;"",K482&gt;=$C$3),MAX($B$5:B481)+1,""),"")</f>
        <v/>
      </c>
      <c r="C482" s="73" t="str">
        <f>IFERROR(IF(AND(O482&lt;&gt;"",O482&gt;=$C$3),MAX($C$5:C481)+1,""),"")</f>
        <v/>
      </c>
      <c r="F482" s="40" t="s">
        <v>7669</v>
      </c>
      <c r="G482" s="40" t="s">
        <v>7670</v>
      </c>
      <c r="H482" s="56" t="s">
        <v>5898</v>
      </c>
      <c r="I482" s="167" t="s">
        <v>5951</v>
      </c>
      <c r="J482" s="56">
        <v>12.36</v>
      </c>
      <c r="K482" s="71" t="str">
        <f t="shared" si="56"/>
        <v/>
      </c>
      <c r="L482" s="97">
        <v>12.36</v>
      </c>
      <c r="M482" s="56">
        <v>10.67</v>
      </c>
      <c r="N482" s="56">
        <v>10.670000000000002</v>
      </c>
      <c r="O482" s="71" t="str">
        <f t="shared" si="57"/>
        <v/>
      </c>
    </row>
    <row r="483" spans="2:15" x14ac:dyDescent="0.15">
      <c r="B483" s="73" t="str">
        <f>IFERROR(IF(AND(K483&lt;&gt;"",K483&gt;=$C$3),MAX($B$5:B482)+1,""),"")</f>
        <v/>
      </c>
      <c r="C483" s="73" t="str">
        <f>IFERROR(IF(AND(O483&lt;&gt;"",O483&gt;=$C$3),MAX($C$5:C482)+1,""),"")</f>
        <v/>
      </c>
      <c r="F483" s="40" t="s">
        <v>7671</v>
      </c>
      <c r="G483" s="40" t="s">
        <v>7672</v>
      </c>
      <c r="H483" s="56" t="s">
        <v>5898</v>
      </c>
      <c r="I483" s="167" t="s">
        <v>5932</v>
      </c>
      <c r="J483" s="56">
        <v>8.7100000000000009</v>
      </c>
      <c r="K483" s="71" t="str">
        <f t="shared" si="56"/>
        <v/>
      </c>
      <c r="L483" s="97">
        <v>8.7100000000000009</v>
      </c>
      <c r="M483" s="56">
        <v>8.6300000000000008</v>
      </c>
      <c r="N483" s="56">
        <v>8.6300000000000008</v>
      </c>
      <c r="O483" s="71" t="str">
        <f t="shared" si="57"/>
        <v/>
      </c>
    </row>
    <row r="484" spans="2:15" x14ac:dyDescent="0.15">
      <c r="B484" s="73" t="str">
        <f>IFERROR(IF(AND(K484&lt;&gt;"",K484&gt;=$C$3),MAX($B$5:B483)+1,""),"")</f>
        <v/>
      </c>
      <c r="C484" s="73" t="str">
        <f>IFERROR(IF(AND(O484&lt;&gt;"",O484&gt;=$C$3),MAX($C$5:C483)+1,""),"")</f>
        <v/>
      </c>
      <c r="F484" s="40" t="s">
        <v>7673</v>
      </c>
      <c r="G484" s="40" t="s">
        <v>7674</v>
      </c>
      <c r="H484" s="56">
        <v>0.05</v>
      </c>
      <c r="I484" s="167" t="s">
        <v>5913</v>
      </c>
      <c r="J484" s="56">
        <v>19.7</v>
      </c>
      <c r="K484" s="71">
        <f t="shared" si="56"/>
        <v>2.538071065989848E-3</v>
      </c>
      <c r="L484" s="97">
        <v>13.100554631170301</v>
      </c>
      <c r="M484" s="56">
        <v>16.18</v>
      </c>
      <c r="N484" s="56">
        <v>24.330725604670505</v>
      </c>
      <c r="O484" s="71">
        <f t="shared" si="57"/>
        <v>2.0550147501725985E-3</v>
      </c>
    </row>
    <row r="485" spans="2:15" x14ac:dyDescent="0.15">
      <c r="B485" s="73" t="str">
        <f>IFERROR(IF(AND(K485&lt;&gt;"",K485&gt;=$C$3),MAX($B$5:B484)+1,""),"")</f>
        <v/>
      </c>
      <c r="C485" s="73" t="str">
        <f>IFERROR(IF(AND(O485&lt;&gt;"",O485&gt;=$C$3),MAX($C$5:C484)+1,""),"")</f>
        <v/>
      </c>
      <c r="F485" s="40" t="s">
        <v>13003</v>
      </c>
      <c r="G485" s="40" t="s">
        <v>7676</v>
      </c>
      <c r="H485" s="56">
        <v>0.4</v>
      </c>
      <c r="I485" s="167" t="s">
        <v>13685</v>
      </c>
      <c r="J485" s="56">
        <v>16.45</v>
      </c>
      <c r="K485" s="71">
        <f t="shared" si="56"/>
        <v>2.4316109422492405E-2</v>
      </c>
      <c r="L485" s="97">
        <v>16.027663671373599</v>
      </c>
      <c r="M485" s="56">
        <v>16.47</v>
      </c>
      <c r="N485" s="56">
        <v>16.903992094861614</v>
      </c>
      <c r="O485" s="71">
        <f t="shared" si="57"/>
        <v>2.3663049400123058E-2</v>
      </c>
    </row>
    <row r="486" spans="2:15" x14ac:dyDescent="0.15">
      <c r="B486" s="73" t="str">
        <f>IFERROR(IF(AND(K486&lt;&gt;"",K486&gt;=$C$3),MAX($B$5:B485)+1,""),"")</f>
        <v/>
      </c>
      <c r="C486" s="73" t="str">
        <f>IFERROR(IF(AND(O486&lt;&gt;"",O486&gt;=$C$3),MAX($C$5:C485)+1,""),"")</f>
        <v/>
      </c>
      <c r="F486" s="40" t="s">
        <v>7677</v>
      </c>
      <c r="G486" s="40" t="s">
        <v>7678</v>
      </c>
      <c r="H486" s="56" t="s">
        <v>5898</v>
      </c>
      <c r="I486" s="167" t="s">
        <v>13702</v>
      </c>
      <c r="J486" s="56">
        <v>8.43</v>
      </c>
      <c r="K486" s="71" t="str">
        <f t="shared" si="56"/>
        <v/>
      </c>
      <c r="L486" s="97">
        <v>8.43</v>
      </c>
      <c r="M486" s="56">
        <v>9.27</v>
      </c>
      <c r="N486" s="56">
        <v>9.27</v>
      </c>
      <c r="O486" s="71" t="str">
        <f t="shared" si="57"/>
        <v/>
      </c>
    </row>
    <row r="487" spans="2:15" x14ac:dyDescent="0.15">
      <c r="B487" s="73" t="str">
        <f>IFERROR(IF(AND(K487&lt;&gt;"",K487&gt;=$C$3),MAX($B$5:B486)+1,""),"")</f>
        <v/>
      </c>
      <c r="C487" s="73" t="str">
        <f>IFERROR(IF(AND(O487&lt;&gt;"",O487&gt;=$C$3),MAX($C$5:C486)+1,""),"")</f>
        <v/>
      </c>
      <c r="F487" s="40" t="s">
        <v>7679</v>
      </c>
      <c r="G487" s="40" t="s">
        <v>7680</v>
      </c>
      <c r="H487" s="56" t="s">
        <v>5898</v>
      </c>
      <c r="I487" s="167" t="s">
        <v>5902</v>
      </c>
      <c r="J487" s="56">
        <v>9.75</v>
      </c>
      <c r="K487" s="71" t="str">
        <f t="shared" si="56"/>
        <v/>
      </c>
      <c r="L487" s="97">
        <v>9.75</v>
      </c>
      <c r="M487" s="56">
        <v>9.0399999999999991</v>
      </c>
      <c r="N487" s="56">
        <v>9.0399999999999991</v>
      </c>
      <c r="O487" s="71" t="str">
        <f t="shared" si="57"/>
        <v/>
      </c>
    </row>
    <row r="488" spans="2:15" x14ac:dyDescent="0.15">
      <c r="B488" s="73" t="str">
        <f>IFERROR(IF(AND(K488&lt;&gt;"",K488&gt;=$C$3),MAX($B$5:B487)+1,""),"")</f>
        <v/>
      </c>
      <c r="C488" s="73" t="str">
        <f>IFERROR(IF(AND(O488&lt;&gt;"",O488&gt;=$C$3),MAX($C$5:C487)+1,""),"")</f>
        <v/>
      </c>
      <c r="F488" s="40" t="s">
        <v>7681</v>
      </c>
      <c r="G488" s="40" t="s">
        <v>13004</v>
      </c>
      <c r="H488" s="56">
        <v>0.03</v>
      </c>
      <c r="I488" s="167" t="s">
        <v>13682</v>
      </c>
      <c r="J488" s="56">
        <v>15.24</v>
      </c>
      <c r="K488" s="71">
        <f t="shared" si="56"/>
        <v>1.968503937007874E-3</v>
      </c>
      <c r="L488" s="97">
        <v>15.2056756756757</v>
      </c>
      <c r="M488" s="56">
        <v>14.74</v>
      </c>
      <c r="N488" s="56">
        <v>14.773273137697496</v>
      </c>
      <c r="O488" s="71">
        <f t="shared" si="57"/>
        <v>2.0306941948733024E-3</v>
      </c>
    </row>
    <row r="489" spans="2:15" x14ac:dyDescent="0.15">
      <c r="B489" s="73" t="str">
        <f>IFERROR(IF(AND(K489&lt;&gt;"",K489&gt;=$C$3),MAX($B$5:B488)+1,""),"")</f>
        <v/>
      </c>
      <c r="C489" s="73" t="str">
        <f>IFERROR(IF(AND(O489&lt;&gt;"",O489&gt;=$C$3),MAX($C$5:C488)+1,""),"")</f>
        <v/>
      </c>
      <c r="F489" s="40" t="s">
        <v>7683</v>
      </c>
      <c r="G489" s="40" t="s">
        <v>7684</v>
      </c>
      <c r="H489" s="56">
        <v>0.03</v>
      </c>
      <c r="I489" s="167" t="s">
        <v>13754</v>
      </c>
      <c r="J489" s="56">
        <v>44.08</v>
      </c>
      <c r="K489" s="71">
        <f t="shared" si="56"/>
        <v>6.8058076225045369E-4</v>
      </c>
      <c r="L489" s="97">
        <v>23.18</v>
      </c>
      <c r="M489" s="56">
        <v>9.1</v>
      </c>
      <c r="N489" s="56">
        <v>17.304918032786883</v>
      </c>
      <c r="O489" s="71">
        <f t="shared" si="57"/>
        <v>1.7336112163698371E-3</v>
      </c>
    </row>
    <row r="490" spans="2:15" x14ac:dyDescent="0.15">
      <c r="B490" s="73" t="str">
        <f>IFERROR(IF(AND(K490&lt;&gt;"",K490&gt;=$C$3),MAX($B$5:B489)+1,""),"")</f>
        <v/>
      </c>
      <c r="C490" s="73" t="str">
        <f>IFERROR(IF(AND(O490&lt;&gt;"",O490&gt;=$C$3),MAX($C$5:C489)+1,""),"")</f>
        <v/>
      </c>
      <c r="F490" s="40" t="s">
        <v>7685</v>
      </c>
      <c r="G490" s="40" t="s">
        <v>7686</v>
      </c>
      <c r="H490" s="56">
        <v>0.1</v>
      </c>
      <c r="I490" s="167" t="s">
        <v>5909</v>
      </c>
      <c r="J490" s="56">
        <v>53.78</v>
      </c>
      <c r="K490" s="71">
        <f t="shared" si="56"/>
        <v>1.859427296392711E-3</v>
      </c>
      <c r="L490" s="97">
        <v>21.456200592885398</v>
      </c>
      <c r="M490" s="56">
        <v>14.99</v>
      </c>
      <c r="N490" s="56">
        <v>37.572458204334325</v>
      </c>
      <c r="O490" s="71">
        <f t="shared" si="57"/>
        <v>2.6615240199658829E-3</v>
      </c>
    </row>
    <row r="491" spans="2:15" x14ac:dyDescent="0.15">
      <c r="B491" s="73" t="str">
        <f>IFERROR(IF(AND(K491&lt;&gt;"",K491&gt;=$C$3),MAX($B$5:B490)+1,""),"")</f>
        <v/>
      </c>
      <c r="C491" s="73" t="str">
        <f>IFERROR(IF(AND(O491&lt;&gt;"",O491&gt;=$C$3),MAX($C$5:C490)+1,""),"")</f>
        <v/>
      </c>
      <c r="F491" s="40" t="s">
        <v>7687</v>
      </c>
      <c r="G491" s="40" t="s">
        <v>7688</v>
      </c>
      <c r="H491" s="56">
        <v>0.15</v>
      </c>
      <c r="I491" s="167" t="s">
        <v>5936</v>
      </c>
      <c r="J491" s="56">
        <v>25.19</v>
      </c>
      <c r="K491" s="71">
        <f t="shared" si="56"/>
        <v>5.9547439460103206E-3</v>
      </c>
      <c r="L491" s="97">
        <v>12.519126506024101</v>
      </c>
      <c r="M491" s="56">
        <v>11.89</v>
      </c>
      <c r="N491" s="56">
        <v>23.924121212121207</v>
      </c>
      <c r="O491" s="71">
        <f t="shared" si="57"/>
        <v>6.2698227730096177E-3</v>
      </c>
    </row>
    <row r="492" spans="2:15" x14ac:dyDescent="0.15">
      <c r="B492" s="73" t="str">
        <f>IFERROR(IF(AND(K492&lt;&gt;"",K492&gt;=$C$3),MAX($B$5:B491)+1,""),"")</f>
        <v/>
      </c>
      <c r="C492" s="73" t="str">
        <f>IFERROR(IF(AND(O492&lt;&gt;"",O492&gt;=$C$3),MAX($C$5:C491)+1,""),"")</f>
        <v/>
      </c>
      <c r="F492" s="40" t="s">
        <v>13005</v>
      </c>
      <c r="G492" s="40" t="s">
        <v>7690</v>
      </c>
      <c r="H492" s="56" t="s">
        <v>5898</v>
      </c>
      <c r="I492" s="167" t="s">
        <v>5981</v>
      </c>
      <c r="J492" s="56">
        <v>7.45</v>
      </c>
      <c r="K492" s="71" t="str">
        <f t="shared" si="56"/>
        <v/>
      </c>
      <c r="L492" s="97">
        <v>7.45</v>
      </c>
      <c r="M492" s="56">
        <v>8.26</v>
      </c>
      <c r="N492" s="56">
        <v>8.26</v>
      </c>
      <c r="O492" s="71" t="str">
        <f t="shared" si="57"/>
        <v/>
      </c>
    </row>
    <row r="493" spans="2:15" x14ac:dyDescent="0.15">
      <c r="B493" s="73" t="str">
        <f>IFERROR(IF(AND(K493&lt;&gt;"",K493&gt;=$C$3),MAX($B$5:B492)+1,""),"")</f>
        <v/>
      </c>
      <c r="C493" s="73" t="str">
        <f>IFERROR(IF(AND(O493&lt;&gt;"",O493&gt;=$C$3),MAX($C$5:C492)+1,""),"")</f>
        <v/>
      </c>
      <c r="F493" s="40" t="s">
        <v>13006</v>
      </c>
      <c r="G493" s="40" t="s">
        <v>7692</v>
      </c>
      <c r="H493" s="56">
        <v>0.12</v>
      </c>
      <c r="I493" s="167" t="s">
        <v>5952</v>
      </c>
      <c r="J493" s="56">
        <v>19.329999999999998</v>
      </c>
      <c r="K493" s="71">
        <f t="shared" si="56"/>
        <v>6.2079668908432495E-3</v>
      </c>
      <c r="L493" s="97">
        <v>19.223253566497899</v>
      </c>
      <c r="M493" s="56">
        <v>19.86</v>
      </c>
      <c r="N493" s="56">
        <v>19.970282276723768</v>
      </c>
      <c r="O493" s="71">
        <f t="shared" si="57"/>
        <v>6.0089285838420626E-3</v>
      </c>
    </row>
    <row r="494" spans="2:15" x14ac:dyDescent="0.15">
      <c r="B494" s="73" t="str">
        <f>IFERROR(IF(AND(K494&lt;&gt;"",K494&gt;=$C$3),MAX($B$5:B493)+1,""),"")</f>
        <v/>
      </c>
      <c r="C494" s="73" t="str">
        <f>IFERROR(IF(AND(O494&lt;&gt;"",O494&gt;=$C$3),MAX($C$5:C493)+1,""),"")</f>
        <v/>
      </c>
      <c r="F494" s="40" t="s">
        <v>7693</v>
      </c>
      <c r="G494" s="40" t="s">
        <v>7694</v>
      </c>
      <c r="H494" s="56" t="s">
        <v>5898</v>
      </c>
      <c r="I494" s="167" t="s">
        <v>5932</v>
      </c>
      <c r="J494" s="56">
        <v>15.13</v>
      </c>
      <c r="K494" s="71" t="str">
        <f t="shared" si="56"/>
        <v/>
      </c>
      <c r="L494" s="97">
        <v>15.13</v>
      </c>
      <c r="M494" s="56">
        <v>17.22</v>
      </c>
      <c r="N494" s="56">
        <v>17.22</v>
      </c>
      <c r="O494" s="71" t="str">
        <f t="shared" si="57"/>
        <v/>
      </c>
    </row>
    <row r="495" spans="2:15" x14ac:dyDescent="0.15">
      <c r="B495" s="73" t="str">
        <f>IFERROR(IF(AND(K495&lt;&gt;"",K495&gt;=$C$3),MAX($B$5:B494)+1,""),"")</f>
        <v/>
      </c>
      <c r="C495" s="73" t="str">
        <f>IFERROR(IF(AND(O495&lt;&gt;"",O495&gt;=$C$3),MAX($C$5:C494)+1,""),"")</f>
        <v/>
      </c>
      <c r="F495" s="40" t="s">
        <v>7695</v>
      </c>
      <c r="G495" s="40" t="s">
        <v>7696</v>
      </c>
      <c r="H495" s="56">
        <v>0.06</v>
      </c>
      <c r="I495" s="167" t="s">
        <v>5909</v>
      </c>
      <c r="J495" s="56">
        <v>11.45</v>
      </c>
      <c r="K495" s="71">
        <f t="shared" si="56"/>
        <v>5.2401746724890829E-3</v>
      </c>
      <c r="L495" s="97">
        <v>11.388163816381599</v>
      </c>
      <c r="M495" s="56">
        <v>11.3</v>
      </c>
      <c r="N495" s="56">
        <v>11.361357466063387</v>
      </c>
      <c r="O495" s="71">
        <f t="shared" si="57"/>
        <v>5.2810590793592451E-3</v>
      </c>
    </row>
    <row r="496" spans="2:15" x14ac:dyDescent="0.15">
      <c r="B496" s="73" t="str">
        <f>IFERROR(IF(AND(K496&lt;&gt;"",K496&gt;=$C$3),MAX($B$5:B495)+1,""),"")</f>
        <v/>
      </c>
      <c r="C496" s="73" t="str">
        <f>IFERROR(IF(AND(O496&lt;&gt;"",O496&gt;=$C$3),MAX($C$5:C495)+1,""),"")</f>
        <v/>
      </c>
      <c r="F496" s="40" t="s">
        <v>7697</v>
      </c>
      <c r="G496" s="40" t="s">
        <v>7698</v>
      </c>
      <c r="H496" s="56">
        <v>0.18</v>
      </c>
      <c r="I496" s="167" t="s">
        <v>5949</v>
      </c>
      <c r="J496" s="56">
        <v>23.16</v>
      </c>
      <c r="K496" s="71">
        <f t="shared" si="56"/>
        <v>7.7720207253886009E-3</v>
      </c>
      <c r="L496" s="97">
        <v>22.992645523886001</v>
      </c>
      <c r="M496" s="56">
        <v>23.74</v>
      </c>
      <c r="N496" s="56">
        <v>23.912794177112808</v>
      </c>
      <c r="O496" s="71">
        <f t="shared" si="57"/>
        <v>7.5273512023233125E-3</v>
      </c>
    </row>
    <row r="497" spans="2:15" x14ac:dyDescent="0.15">
      <c r="B497" s="73" t="str">
        <f>IFERROR(IF(AND(K497&lt;&gt;"",K497&gt;=$C$3),MAX($B$5:B496)+1,""),"")</f>
        <v/>
      </c>
      <c r="C497" s="73" t="str">
        <f>IFERROR(IF(AND(O497&lt;&gt;"",O497&gt;=$C$3),MAX($C$5:C496)+1,""),"")</f>
        <v/>
      </c>
      <c r="F497" s="40" t="s">
        <v>7699</v>
      </c>
      <c r="G497" s="40" t="s">
        <v>7700</v>
      </c>
      <c r="H497" s="56">
        <v>0.06</v>
      </c>
      <c r="I497" s="167" t="s">
        <v>5916</v>
      </c>
      <c r="J497" s="56">
        <v>12.58</v>
      </c>
      <c r="K497" s="71">
        <f t="shared" si="56"/>
        <v>4.7694753577106515E-3</v>
      </c>
      <c r="L497" s="97">
        <v>12.514078602620099</v>
      </c>
      <c r="M497" s="56">
        <v>11.34</v>
      </c>
      <c r="N497" s="56">
        <v>11.399736611062323</v>
      </c>
      <c r="O497" s="71">
        <f t="shared" si="57"/>
        <v>5.2632794990873644E-3</v>
      </c>
    </row>
    <row r="498" spans="2:15" x14ac:dyDescent="0.15">
      <c r="B498" s="73" t="str">
        <f>IFERROR(IF(AND(K498&lt;&gt;"",K498&gt;=$C$3),MAX($B$5:B497)+1,""),"")</f>
        <v/>
      </c>
      <c r="C498" s="73" t="str">
        <f>IFERROR(IF(AND(O498&lt;&gt;"",O498&gt;=$C$3),MAX($C$5:C497)+1,""),"")</f>
        <v/>
      </c>
      <c r="F498" s="40" t="s">
        <v>7701</v>
      </c>
      <c r="G498" s="40" t="s">
        <v>7702</v>
      </c>
      <c r="H498" s="56">
        <v>0.25</v>
      </c>
      <c r="I498" s="167" t="s">
        <v>5903</v>
      </c>
      <c r="J498" s="56">
        <v>31</v>
      </c>
      <c r="K498" s="71">
        <f t="shared" si="56"/>
        <v>8.0645161290322578E-3</v>
      </c>
      <c r="L498" s="97">
        <v>15.391797556719</v>
      </c>
      <c r="M498" s="56">
        <v>15.59</v>
      </c>
      <c r="N498" s="56">
        <v>31.399191564147674</v>
      </c>
      <c r="O498" s="71">
        <f t="shared" si="57"/>
        <v>7.9619884317485359E-3</v>
      </c>
    </row>
    <row r="499" spans="2:15" x14ac:dyDescent="0.15">
      <c r="B499" s="73" t="str">
        <f>IFERROR(IF(AND(K499&lt;&gt;"",K499&gt;=$C$3),MAX($B$5:B498)+1,""),"")</f>
        <v/>
      </c>
      <c r="C499" s="73" t="str">
        <f>IFERROR(IF(AND(O499&lt;&gt;"",O499&gt;=$C$3),MAX($C$5:C498)+1,""),"")</f>
        <v/>
      </c>
      <c r="F499" s="40" t="s">
        <v>7703</v>
      </c>
      <c r="G499" s="40" t="s">
        <v>7704</v>
      </c>
      <c r="H499" s="56">
        <v>0.2</v>
      </c>
      <c r="I499" s="167" t="s">
        <v>5924</v>
      </c>
      <c r="J499" s="56">
        <v>12.88</v>
      </c>
      <c r="K499" s="71">
        <f t="shared" si="56"/>
        <v>1.5527950310559006E-2</v>
      </c>
      <c r="L499" s="97">
        <v>10.575157894736799</v>
      </c>
      <c r="M499" s="56">
        <v>10.93</v>
      </c>
      <c r="N499" s="56">
        <v>13.312179487179542</v>
      </c>
      <c r="O499" s="71">
        <f t="shared" si="57"/>
        <v>1.5023835893484796E-2</v>
      </c>
    </row>
    <row r="500" spans="2:15" x14ac:dyDescent="0.15">
      <c r="B500" s="73" t="str">
        <f>IFERROR(IF(AND(K500&lt;&gt;"",K500&gt;=$C$3),MAX($B$5:B499)+1,""),"")</f>
        <v/>
      </c>
      <c r="C500" s="73" t="str">
        <f>IFERROR(IF(AND(O500&lt;&gt;"",O500&gt;=$C$3),MAX($C$5:C499)+1,""),"")</f>
        <v/>
      </c>
      <c r="F500" s="40" t="s">
        <v>7705</v>
      </c>
      <c r="G500" s="40" t="s">
        <v>7706</v>
      </c>
      <c r="H500" s="56">
        <v>0.1</v>
      </c>
      <c r="I500" s="167" t="s">
        <v>13716</v>
      </c>
      <c r="J500" s="56">
        <v>10.35</v>
      </c>
      <c r="K500" s="71">
        <f t="shared" si="56"/>
        <v>9.6618357487922718E-3</v>
      </c>
      <c r="L500" s="97">
        <v>10.240822784810099</v>
      </c>
      <c r="M500" s="56">
        <v>10.11</v>
      </c>
      <c r="N500" s="56">
        <v>10.217782515991498</v>
      </c>
      <c r="O500" s="71">
        <f t="shared" si="57"/>
        <v>9.7868593154623786E-3</v>
      </c>
    </row>
    <row r="501" spans="2:15" x14ac:dyDescent="0.15">
      <c r="B501" s="73" t="str">
        <f>IFERROR(IF(AND(K501&lt;&gt;"",K501&gt;=$C$3),MAX($B$5:B500)+1,""),"")</f>
        <v/>
      </c>
      <c r="C501" s="73" t="str">
        <f>IFERROR(IF(AND(O501&lt;&gt;"",O501&gt;=$C$3),MAX($C$5:C500)+1,""),"")</f>
        <v/>
      </c>
      <c r="F501" s="40" t="s">
        <v>7707</v>
      </c>
      <c r="G501" s="40" t="s">
        <v>7708</v>
      </c>
      <c r="H501" s="56">
        <v>2.5000000000000001E-2</v>
      </c>
      <c r="I501" s="167" t="s">
        <v>5909</v>
      </c>
      <c r="J501" s="56">
        <v>29.61</v>
      </c>
      <c r="K501" s="71">
        <f t="shared" si="56"/>
        <v>8.4430935494765288E-4</v>
      </c>
      <c r="L501" s="97">
        <v>26.896252545824801</v>
      </c>
      <c r="M501" s="56">
        <v>26.54</v>
      </c>
      <c r="N501" s="56">
        <v>29.217802690583007</v>
      </c>
      <c r="O501" s="71">
        <f t="shared" si="57"/>
        <v>8.5564271429821052E-4</v>
      </c>
    </row>
    <row r="502" spans="2:15" x14ac:dyDescent="0.15">
      <c r="B502" s="73" t="str">
        <f>IFERROR(IF(AND(K502&lt;&gt;"",K502&gt;=$C$3),MAX($B$5:B501)+1,""),"")</f>
        <v/>
      </c>
      <c r="C502" s="73" t="str">
        <f>IFERROR(IF(AND(O502&lt;&gt;"",O502&gt;=$C$3),MAX($C$5:C501)+1,""),"")</f>
        <v/>
      </c>
      <c r="F502" s="40" t="s">
        <v>7709</v>
      </c>
      <c r="G502" s="40" t="s">
        <v>7710</v>
      </c>
      <c r="H502" s="56">
        <v>0.1</v>
      </c>
      <c r="I502" s="167" t="s">
        <v>5924</v>
      </c>
      <c r="J502" s="56">
        <v>13.25</v>
      </c>
      <c r="K502" s="71">
        <f t="shared" si="56"/>
        <v>7.5471698113207548E-3</v>
      </c>
      <c r="L502" s="97">
        <v>4.3886539816772396</v>
      </c>
      <c r="M502" s="56">
        <v>3.85</v>
      </c>
      <c r="N502" s="56">
        <v>11.623723404255314</v>
      </c>
      <c r="O502" s="71">
        <f t="shared" si="57"/>
        <v>8.6030952838563879E-3</v>
      </c>
    </row>
    <row r="503" spans="2:15" x14ac:dyDescent="0.15">
      <c r="B503" s="73" t="str">
        <f>IFERROR(IF(AND(K503&lt;&gt;"",K503&gt;=$C$3),MAX($B$5:B502)+1,""),"")</f>
        <v/>
      </c>
      <c r="C503" s="73" t="str">
        <f>IFERROR(IF(AND(O503&lt;&gt;"",O503&gt;=$C$3),MAX($C$5:C502)+1,""),"")</f>
        <v/>
      </c>
      <c r="F503" s="40" t="s">
        <v>7711</v>
      </c>
      <c r="G503" s="40" t="s">
        <v>7712</v>
      </c>
      <c r="H503" s="56">
        <v>0.56000000000000005</v>
      </c>
      <c r="I503" s="167" t="s">
        <v>5911</v>
      </c>
      <c r="J503" s="56">
        <v>30.43</v>
      </c>
      <c r="K503" s="71">
        <f t="shared" si="56"/>
        <v>1.840289188301019E-2</v>
      </c>
      <c r="L503" s="97">
        <v>29.934051222351599</v>
      </c>
      <c r="M503" s="56">
        <v>39.1</v>
      </c>
      <c r="N503" s="56">
        <v>39.747810650887544</v>
      </c>
      <c r="O503" s="71">
        <f t="shared" si="57"/>
        <v>1.4088826298348475E-2</v>
      </c>
    </row>
    <row r="504" spans="2:15" x14ac:dyDescent="0.15">
      <c r="B504" s="73" t="str">
        <f>IFERROR(IF(AND(K504&lt;&gt;"",K504&gt;=$C$3),MAX($B$5:B503)+1,""),"")</f>
        <v/>
      </c>
      <c r="C504" s="73" t="str">
        <f>IFERROR(IF(AND(O504&lt;&gt;"",O504&gt;=$C$3),MAX($C$5:C503)+1,""),"")</f>
        <v/>
      </c>
      <c r="F504" s="40" t="s">
        <v>13007</v>
      </c>
      <c r="G504" s="40" t="s">
        <v>7714</v>
      </c>
      <c r="H504" s="56">
        <v>0.1</v>
      </c>
      <c r="I504" s="167" t="s">
        <v>5936</v>
      </c>
      <c r="J504" s="56">
        <v>12.05</v>
      </c>
      <c r="K504" s="71">
        <f t="shared" si="56"/>
        <v>8.2987551867219917E-3</v>
      </c>
      <c r="L504" s="97">
        <v>11.952032520325201</v>
      </c>
      <c r="M504" s="56">
        <v>13.37</v>
      </c>
      <c r="N504" s="56">
        <v>13.479590163934429</v>
      </c>
      <c r="O504" s="71">
        <f t="shared" si="57"/>
        <v>7.4186231765085032E-3</v>
      </c>
    </row>
    <row r="505" spans="2:15" x14ac:dyDescent="0.15">
      <c r="B505" s="73" t="str">
        <f>IFERROR(IF(AND(K505&lt;&gt;"",K505&gt;=$C$3),MAX($B$5:B504)+1,""),"")</f>
        <v/>
      </c>
      <c r="C505" s="73" t="str">
        <f>IFERROR(IF(AND(O505&lt;&gt;"",O505&gt;=$C$3),MAX($C$5:C504)+1,""),"")</f>
        <v/>
      </c>
      <c r="F505" s="40" t="s">
        <v>7715</v>
      </c>
      <c r="G505" s="40" t="s">
        <v>13008</v>
      </c>
      <c r="H505" s="56" t="s">
        <v>5898</v>
      </c>
      <c r="I505" s="167" t="s">
        <v>5945</v>
      </c>
      <c r="J505" s="56">
        <v>38.6</v>
      </c>
      <c r="K505" s="71" t="str">
        <f t="shared" si="56"/>
        <v/>
      </c>
      <c r="L505" s="97">
        <v>38.054956227054497</v>
      </c>
      <c r="M505" s="56">
        <v>33.46</v>
      </c>
      <c r="N505" s="56">
        <v>33.939232311658557</v>
      </c>
      <c r="O505" s="71" t="str">
        <f t="shared" si="57"/>
        <v/>
      </c>
    </row>
    <row r="506" spans="2:15" x14ac:dyDescent="0.15">
      <c r="B506" s="73" t="str">
        <f>IFERROR(IF(AND(K506&lt;&gt;"",K506&gt;=$C$3),MAX($B$5:B505)+1,""),"")</f>
        <v/>
      </c>
      <c r="C506" s="73" t="str">
        <f>IFERROR(IF(AND(O506&lt;&gt;"",O506&gt;=$C$3),MAX($C$5:C505)+1,""),"")</f>
        <v/>
      </c>
      <c r="F506" s="40" t="s">
        <v>13009</v>
      </c>
      <c r="G506" s="40" t="s">
        <v>7718</v>
      </c>
      <c r="H506" s="56">
        <v>0.4</v>
      </c>
      <c r="I506" s="167" t="s">
        <v>5903</v>
      </c>
      <c r="J506" s="56">
        <v>21.95</v>
      </c>
      <c r="K506" s="71">
        <f t="shared" si="56"/>
        <v>1.8223234624145788E-2</v>
      </c>
      <c r="L506" s="97">
        <v>21.532699619771901</v>
      </c>
      <c r="M506" s="56">
        <v>22.78</v>
      </c>
      <c r="N506" s="56">
        <v>23.221472868217013</v>
      </c>
      <c r="O506" s="71">
        <f t="shared" si="57"/>
        <v>1.7225436227495967E-2</v>
      </c>
    </row>
    <row r="507" spans="2:15" x14ac:dyDescent="0.15">
      <c r="B507" s="73" t="str">
        <f>IFERROR(IF(AND(K507&lt;&gt;"",K507&gt;=$C$3),MAX($B$5:B506)+1,""),"")</f>
        <v/>
      </c>
      <c r="C507" s="73" t="str">
        <f>IFERROR(IF(AND(O507&lt;&gt;"",O507&gt;=$C$3),MAX($C$5:C506)+1,""),"")</f>
        <v/>
      </c>
      <c r="F507" s="40" t="s">
        <v>7719</v>
      </c>
      <c r="G507" s="40" t="s">
        <v>7720</v>
      </c>
      <c r="H507" s="56">
        <v>3.06862E-2</v>
      </c>
      <c r="I507" s="167" t="s">
        <v>5901</v>
      </c>
      <c r="J507" s="56">
        <v>20.98</v>
      </c>
      <c r="K507" s="71">
        <f t="shared" si="56"/>
        <v>1.4626406101048617E-3</v>
      </c>
      <c r="L507" s="97">
        <v>20.952694143167001</v>
      </c>
      <c r="M507" s="56">
        <v>22.28</v>
      </c>
      <c r="N507" s="56">
        <v>22.309035621198987</v>
      </c>
      <c r="O507" s="71">
        <f t="shared" si="57"/>
        <v>1.3755054463600693E-3</v>
      </c>
    </row>
    <row r="508" spans="2:15" x14ac:dyDescent="0.15">
      <c r="B508" s="73" t="str">
        <f>IFERROR(IF(AND(K508&lt;&gt;"",K508&gt;=$C$3),MAX($B$5:B507)+1,""),"")</f>
        <v/>
      </c>
      <c r="C508" s="73" t="str">
        <f>IFERROR(IF(AND(O508&lt;&gt;"",O508&gt;=$C$3),MAX($C$5:C507)+1,""),"")</f>
        <v/>
      </c>
      <c r="F508" s="40" t="s">
        <v>7721</v>
      </c>
      <c r="G508" s="40" t="s">
        <v>7722</v>
      </c>
      <c r="H508" s="56">
        <v>0.05</v>
      </c>
      <c r="I508" s="167" t="s">
        <v>5916</v>
      </c>
      <c r="J508" s="56">
        <v>17.899999999999999</v>
      </c>
      <c r="K508" s="71">
        <f t="shared" si="56"/>
        <v>2.7932960893854754E-3</v>
      </c>
      <c r="L508" s="97">
        <v>17.8455264759586</v>
      </c>
      <c r="M508" s="56">
        <v>15.35</v>
      </c>
      <c r="N508" s="56">
        <v>15.396855921855932</v>
      </c>
      <c r="O508" s="71">
        <f t="shared" si="57"/>
        <v>3.2474162422358381E-3</v>
      </c>
    </row>
    <row r="509" spans="2:15" x14ac:dyDescent="0.15">
      <c r="B509" s="73" t="str">
        <f>IFERROR(IF(AND(K509&lt;&gt;"",K509&gt;=$C$3),MAX($B$5:B508)+1,""),"")</f>
        <v/>
      </c>
      <c r="C509" s="73" t="str">
        <f>IFERROR(IF(AND(O509&lt;&gt;"",O509&gt;=$C$3),MAX($C$5:C508)+1,""),"")</f>
        <v/>
      </c>
      <c r="F509" s="40" t="s">
        <v>7723</v>
      </c>
      <c r="G509" s="40" t="s">
        <v>7724</v>
      </c>
      <c r="H509" s="56">
        <v>0.2</v>
      </c>
      <c r="I509" s="167" t="s">
        <v>5916</v>
      </c>
      <c r="J509" s="56">
        <v>28.15</v>
      </c>
      <c r="K509" s="71">
        <f t="shared" si="56"/>
        <v>7.1047957371225589E-3</v>
      </c>
      <c r="L509" s="97">
        <v>27.975155279503099</v>
      </c>
      <c r="M509" s="56">
        <v>33.18</v>
      </c>
      <c r="N509" s="56">
        <v>33.387375000000006</v>
      </c>
      <c r="O509" s="71">
        <f t="shared" si="57"/>
        <v>5.9902882451824974E-3</v>
      </c>
    </row>
    <row r="510" spans="2:15" x14ac:dyDescent="0.15">
      <c r="B510" s="73">
        <f>IFERROR(IF(AND(K510&lt;&gt;"",K510&gt;=$C$3),MAX($B$5:B509)+1,""),"")</f>
        <v>31</v>
      </c>
      <c r="C510" s="73" t="str">
        <f>IFERROR(IF(AND(O510&lt;&gt;"",O510&gt;=$C$3),MAX($C$5:C509)+1,""),"")</f>
        <v/>
      </c>
      <c r="F510" s="40" t="s">
        <v>7725</v>
      </c>
      <c r="G510" s="40" t="s">
        <v>7726</v>
      </c>
      <c r="H510" s="56">
        <v>0.5</v>
      </c>
      <c r="I510" s="167" t="s">
        <v>5902</v>
      </c>
      <c r="J510" s="56">
        <v>18.22</v>
      </c>
      <c r="K510" s="71">
        <f t="shared" si="56"/>
        <v>2.7442371020856202E-2</v>
      </c>
      <c r="L510" s="97">
        <v>17.744530271398698</v>
      </c>
      <c r="M510" s="56">
        <v>19.88</v>
      </c>
      <c r="N510" s="56">
        <v>20.412690246516668</v>
      </c>
      <c r="O510" s="71">
        <f t="shared" si="57"/>
        <v>2.4494566564312741E-2</v>
      </c>
    </row>
    <row r="511" spans="2:15" x14ac:dyDescent="0.15">
      <c r="B511" s="73" t="str">
        <f>IFERROR(IF(AND(K511&lt;&gt;"",K511&gt;=$C$3),MAX($B$5:B510)+1,""),"")</f>
        <v/>
      </c>
      <c r="C511" s="73" t="str">
        <f>IFERROR(IF(AND(O511&lt;&gt;"",O511&gt;=$C$3),MAX($C$5:C510)+1,""),"")</f>
        <v/>
      </c>
      <c r="F511" s="40" t="s">
        <v>13010</v>
      </c>
      <c r="G511" s="40" t="s">
        <v>7728</v>
      </c>
      <c r="H511" s="56">
        <v>0.02</v>
      </c>
      <c r="I511" s="167" t="s">
        <v>5916</v>
      </c>
      <c r="J511" s="56">
        <v>13.44</v>
      </c>
      <c r="K511" s="71">
        <f t="shared" si="56"/>
        <v>1.4880952380952382E-3</v>
      </c>
      <c r="L511" s="97">
        <v>13.421229050279299</v>
      </c>
      <c r="M511" s="56">
        <v>13.65</v>
      </c>
      <c r="N511" s="56">
        <v>13.66909090909094</v>
      </c>
      <c r="O511" s="71">
        <f t="shared" si="57"/>
        <v>1.4631550944400073E-3</v>
      </c>
    </row>
    <row r="512" spans="2:15" x14ac:dyDescent="0.15">
      <c r="B512" s="73" t="str">
        <f>IFERROR(IF(AND(K512&lt;&gt;"",K512&gt;=$C$3),MAX($B$5:B511)+1,""),"")</f>
        <v/>
      </c>
      <c r="C512" s="73" t="str">
        <f>IFERROR(IF(AND(O512&lt;&gt;"",O512&gt;=$C$3),MAX($C$5:C511)+1,""),"")</f>
        <v/>
      </c>
      <c r="F512" s="40" t="s">
        <v>7729</v>
      </c>
      <c r="G512" s="40" t="s">
        <v>7730</v>
      </c>
      <c r="H512" s="56" t="s">
        <v>5898</v>
      </c>
      <c r="I512" s="167" t="s">
        <v>13686</v>
      </c>
      <c r="J512" s="56">
        <v>13.57</v>
      </c>
      <c r="K512" s="71" t="str">
        <f t="shared" si="56"/>
        <v/>
      </c>
      <c r="L512" s="97">
        <v>13.57</v>
      </c>
      <c r="M512" s="56">
        <v>16.12</v>
      </c>
      <c r="N512" s="56">
        <v>16.12</v>
      </c>
      <c r="O512" s="71" t="str">
        <f t="shared" si="57"/>
        <v/>
      </c>
    </row>
    <row r="513" spans="2:15" x14ac:dyDescent="0.15">
      <c r="B513" s="73" t="str">
        <f>IFERROR(IF(AND(K513&lt;&gt;"",K513&gt;=$C$3),MAX($B$5:B512)+1,""),"")</f>
        <v/>
      </c>
      <c r="C513" s="73" t="str">
        <f>IFERROR(IF(AND(O513&lt;&gt;"",O513&gt;=$C$3),MAX($C$5:C512)+1,""),"")</f>
        <v/>
      </c>
      <c r="F513" s="40" t="s">
        <v>7731</v>
      </c>
      <c r="G513" s="40" t="s">
        <v>7732</v>
      </c>
      <c r="H513" s="56">
        <v>0.1</v>
      </c>
      <c r="I513" s="167" t="s">
        <v>5913</v>
      </c>
      <c r="J513" s="56">
        <v>10.35</v>
      </c>
      <c r="K513" s="71">
        <f t="shared" si="56"/>
        <v>9.6618357487922718E-3</v>
      </c>
      <c r="L513" s="97">
        <v>10.262731871838101</v>
      </c>
      <c r="M513" s="56">
        <v>10.52</v>
      </c>
      <c r="N513" s="56">
        <v>10.609455782312935</v>
      </c>
      <c r="O513" s="71">
        <f t="shared" si="57"/>
        <v>9.4255541520527741E-3</v>
      </c>
    </row>
    <row r="514" spans="2:15" x14ac:dyDescent="0.15">
      <c r="B514" s="73" t="str">
        <f>IFERROR(IF(AND(K514&lt;&gt;"",K514&gt;=$C$3),MAX($B$5:B513)+1,""),"")</f>
        <v/>
      </c>
      <c r="C514" s="73" t="str">
        <f>IFERROR(IF(AND(O514&lt;&gt;"",O514&gt;=$C$3),MAX($C$5:C513)+1,""),"")</f>
        <v/>
      </c>
      <c r="F514" s="40" t="s">
        <v>7733</v>
      </c>
      <c r="G514" s="40" t="s">
        <v>7734</v>
      </c>
      <c r="H514" s="56">
        <v>0.13</v>
      </c>
      <c r="I514" s="167" t="s">
        <v>5911</v>
      </c>
      <c r="J514" s="56">
        <v>12.41</v>
      </c>
      <c r="K514" s="71">
        <f t="shared" si="56"/>
        <v>1.0475423045930701E-2</v>
      </c>
      <c r="L514" s="97">
        <v>8.1983393763596801</v>
      </c>
      <c r="M514" s="56">
        <v>12.17</v>
      </c>
      <c r="N514" s="56">
        <v>18.421986827661911</v>
      </c>
      <c r="O514" s="71">
        <f t="shared" si="57"/>
        <v>7.056784982866009E-3</v>
      </c>
    </row>
    <row r="515" spans="2:15" x14ac:dyDescent="0.15">
      <c r="B515" s="73" t="str">
        <f>IFERROR(IF(AND(K515&lt;&gt;"",K515&gt;=$C$3),MAX($B$5:B514)+1,""),"")</f>
        <v/>
      </c>
      <c r="C515" s="73" t="str">
        <f>IFERROR(IF(AND(O515&lt;&gt;"",O515&gt;=$C$3),MAX($C$5:C514)+1,""),"")</f>
        <v/>
      </c>
      <c r="F515" s="40" t="s">
        <v>13011</v>
      </c>
      <c r="G515" s="40" t="s">
        <v>7736</v>
      </c>
      <c r="H515" s="56" t="s">
        <v>5898</v>
      </c>
      <c r="I515" s="167" t="s">
        <v>5903</v>
      </c>
      <c r="J515" s="56">
        <v>30.87</v>
      </c>
      <c r="K515" s="71" t="str">
        <f t="shared" si="56"/>
        <v/>
      </c>
      <c r="L515" s="97">
        <v>15.4403169135377</v>
      </c>
      <c r="M515" s="56">
        <v>13.19</v>
      </c>
      <c r="N515" s="56">
        <v>26.370915977961467</v>
      </c>
      <c r="O515" s="71" t="str">
        <f t="shared" si="57"/>
        <v/>
      </c>
    </row>
    <row r="516" spans="2:15" x14ac:dyDescent="0.15">
      <c r="B516" s="73" t="str">
        <f>IFERROR(IF(AND(K516&lt;&gt;"",K516&gt;=$C$3),MAX($B$5:B515)+1,""),"")</f>
        <v/>
      </c>
      <c r="C516" s="73" t="str">
        <f>IFERROR(IF(AND(O516&lt;&gt;"",O516&gt;=$C$3),MAX($C$5:C515)+1,""),"")</f>
        <v/>
      </c>
      <c r="F516" s="40" t="s">
        <v>7737</v>
      </c>
      <c r="G516" s="40" t="s">
        <v>7738</v>
      </c>
      <c r="H516" s="56">
        <v>0.08</v>
      </c>
      <c r="I516" s="167" t="s">
        <v>5903</v>
      </c>
      <c r="J516" s="56">
        <v>12.33</v>
      </c>
      <c r="K516" s="71">
        <f t="shared" si="56"/>
        <v>6.4882400648824008E-3</v>
      </c>
      <c r="L516" s="97">
        <v>12.2568791697554</v>
      </c>
      <c r="M516" s="56">
        <v>11.96</v>
      </c>
      <c r="N516" s="56">
        <v>12.031349739000721</v>
      </c>
      <c r="O516" s="71">
        <f t="shared" si="57"/>
        <v>6.6492955267248768E-3</v>
      </c>
    </row>
    <row r="517" spans="2:15" x14ac:dyDescent="0.15">
      <c r="B517" s="73" t="str">
        <f>IFERROR(IF(AND(K517&lt;&gt;"",K517&gt;=$C$3),MAX($B$5:B516)+1,""),"")</f>
        <v/>
      </c>
      <c r="C517" s="73" t="str">
        <f>IFERROR(IF(AND(O517&lt;&gt;"",O517&gt;=$C$3),MAX($C$5:C516)+1,""),"")</f>
        <v/>
      </c>
      <c r="F517" s="40" t="s">
        <v>7739</v>
      </c>
      <c r="G517" s="40" t="s">
        <v>7740</v>
      </c>
      <c r="H517" s="56" t="s">
        <v>5898</v>
      </c>
      <c r="I517" s="167" t="s">
        <v>5903</v>
      </c>
      <c r="J517" s="56">
        <v>10.52</v>
      </c>
      <c r="K517" s="71" t="str">
        <f t="shared" si="56"/>
        <v/>
      </c>
      <c r="L517" s="97">
        <v>10.52</v>
      </c>
      <c r="M517" s="56">
        <v>10.33</v>
      </c>
      <c r="N517" s="56">
        <v>10.33</v>
      </c>
      <c r="O517" s="71" t="str">
        <f t="shared" si="57"/>
        <v/>
      </c>
    </row>
    <row r="518" spans="2:15" x14ac:dyDescent="0.15">
      <c r="B518" s="73" t="str">
        <f>IFERROR(IF(AND(K518&lt;&gt;"",K518&gt;=$C$3),MAX($B$5:B517)+1,""),"")</f>
        <v/>
      </c>
      <c r="C518" s="73" t="str">
        <f>IFERROR(IF(AND(O518&lt;&gt;"",O518&gt;=$C$3),MAX($C$5:C517)+1,""),"")</f>
        <v/>
      </c>
      <c r="F518" s="40" t="s">
        <v>7741</v>
      </c>
      <c r="G518" s="40" t="s">
        <v>7742</v>
      </c>
      <c r="H518" s="56">
        <v>7.0000000000000007E-2</v>
      </c>
      <c r="I518" s="167" t="s">
        <v>5915</v>
      </c>
      <c r="J518" s="56">
        <v>11.4</v>
      </c>
      <c r="K518" s="71">
        <f t="shared" si="56"/>
        <v>6.1403508771929825E-3</v>
      </c>
      <c r="L518" s="97">
        <v>11.321456692913401</v>
      </c>
      <c r="M518" s="56">
        <v>10.66</v>
      </c>
      <c r="N518" s="56">
        <v>10.73395441030722</v>
      </c>
      <c r="O518" s="71">
        <f t="shared" si="57"/>
        <v>6.5213617763070523E-3</v>
      </c>
    </row>
    <row r="519" spans="2:15" x14ac:dyDescent="0.15">
      <c r="B519" s="73" t="str">
        <f>IFERROR(IF(AND(K519&lt;&gt;"",K519&gt;=$C$3),MAX($B$5:B518)+1,""),"")</f>
        <v/>
      </c>
      <c r="C519" s="73" t="str">
        <f>IFERROR(IF(AND(O519&lt;&gt;"",O519&gt;=$C$3),MAX($C$5:C518)+1,""),"")</f>
        <v/>
      </c>
      <c r="F519" s="40" t="s">
        <v>7743</v>
      </c>
      <c r="G519" s="40" t="s">
        <v>7744</v>
      </c>
      <c r="H519" s="56">
        <v>0.1</v>
      </c>
      <c r="I519" s="167" t="s">
        <v>5901</v>
      </c>
      <c r="J519" s="56">
        <v>18.079999999999998</v>
      </c>
      <c r="K519" s="71">
        <f t="shared" ref="K519:K582" si="58">IFERROR(H519/J519,"")</f>
        <v>5.5309734513274344E-3</v>
      </c>
      <c r="L519" s="97">
        <v>17.9936168179646</v>
      </c>
      <c r="M519" s="56">
        <v>20.260000000000002</v>
      </c>
      <c r="N519" s="56">
        <v>20.357263562169997</v>
      </c>
      <c r="O519" s="71">
        <f t="shared" ref="O519:O582" si="59">IFERROR(H519/N519,"")</f>
        <v>4.9122515751984707E-3</v>
      </c>
    </row>
    <row r="520" spans="2:15" x14ac:dyDescent="0.15">
      <c r="B520" s="73" t="str">
        <f>IFERROR(IF(AND(K520&lt;&gt;"",K520&gt;=$C$3),MAX($B$5:B519)+1,""),"")</f>
        <v/>
      </c>
      <c r="C520" s="73" t="str">
        <f>IFERROR(IF(AND(O520&lt;&gt;"",O520&gt;=$C$3),MAX($C$5:C519)+1,""),"")</f>
        <v/>
      </c>
      <c r="F520" s="40" t="s">
        <v>7745</v>
      </c>
      <c r="G520" s="40" t="s">
        <v>7746</v>
      </c>
      <c r="H520" s="56">
        <v>5.6000000000000001E-2</v>
      </c>
      <c r="I520" s="167" t="s">
        <v>5949</v>
      </c>
      <c r="J520" s="56">
        <v>40.58</v>
      </c>
      <c r="K520" s="71">
        <f t="shared" si="58"/>
        <v>1.3799901429275506E-3</v>
      </c>
      <c r="L520" s="97">
        <v>40.524398264443903</v>
      </c>
      <c r="M520" s="56">
        <v>38.200000000000003</v>
      </c>
      <c r="N520" s="56">
        <v>38.252412531442978</v>
      </c>
      <c r="O520" s="71">
        <f t="shared" si="59"/>
        <v>1.4639599516492912E-3</v>
      </c>
    </row>
    <row r="521" spans="2:15" x14ac:dyDescent="0.15">
      <c r="B521" s="73" t="str">
        <f>IFERROR(IF(AND(K521&lt;&gt;"",K521&gt;=$C$3),MAX($B$5:B520)+1,""),"")</f>
        <v/>
      </c>
      <c r="C521" s="73" t="str">
        <f>IFERROR(IF(AND(O521&lt;&gt;"",O521&gt;=$C$3),MAX($C$5:C520)+1,""),"")</f>
        <v/>
      </c>
      <c r="F521" s="40" t="s">
        <v>13012</v>
      </c>
      <c r="G521" s="40" t="s">
        <v>13013</v>
      </c>
      <c r="H521" s="56">
        <v>0.1</v>
      </c>
      <c r="I521" s="167" t="s">
        <v>5915</v>
      </c>
      <c r="J521" s="56">
        <v>7.94</v>
      </c>
      <c r="K521" s="71">
        <f t="shared" si="58"/>
        <v>1.2594458438287154E-2</v>
      </c>
      <c r="L521" s="97">
        <v>7.8503837471783298</v>
      </c>
      <c r="M521" s="56">
        <v>9.33</v>
      </c>
      <c r="N521" s="56">
        <v>9.4365068493150694</v>
      </c>
      <c r="O521" s="71">
        <f t="shared" si="59"/>
        <v>1.0597141675074216E-2</v>
      </c>
    </row>
    <row r="522" spans="2:15" x14ac:dyDescent="0.15">
      <c r="B522" s="73" t="str">
        <f>IFERROR(IF(AND(K522&lt;&gt;"",K522&gt;=$C$3),MAX($B$5:B521)+1,""),"")</f>
        <v/>
      </c>
      <c r="C522" s="73" t="str">
        <f>IFERROR(IF(AND(O522&lt;&gt;"",O522&gt;=$C$3),MAX($C$5:C521)+1,""),"")</f>
        <v/>
      </c>
      <c r="F522" s="40" t="s">
        <v>7749</v>
      </c>
      <c r="G522" s="40" t="s">
        <v>7750</v>
      </c>
      <c r="H522" s="56">
        <v>0.3</v>
      </c>
      <c r="I522" s="167" t="s">
        <v>5951</v>
      </c>
      <c r="J522" s="56">
        <v>22.6</v>
      </c>
      <c r="K522" s="71">
        <f t="shared" si="58"/>
        <v>1.3274336283185839E-2</v>
      </c>
      <c r="L522" s="97">
        <v>18.585985015425301</v>
      </c>
      <c r="M522" s="56">
        <v>20.100000000000001</v>
      </c>
      <c r="N522" s="56">
        <v>24.440996784565915</v>
      </c>
      <c r="O522" s="71">
        <f t="shared" si="59"/>
        <v>1.2274458470099919E-2</v>
      </c>
    </row>
    <row r="523" spans="2:15" x14ac:dyDescent="0.15">
      <c r="B523" s="73" t="str">
        <f>IFERROR(IF(AND(K523&lt;&gt;"",K523&gt;=$C$3),MAX($B$5:B522)+1,""),"")</f>
        <v/>
      </c>
      <c r="C523" s="73" t="str">
        <f>IFERROR(IF(AND(O523&lt;&gt;"",O523&gt;=$C$3),MAX($C$5:C522)+1,""),"")</f>
        <v/>
      </c>
      <c r="F523" s="40" t="s">
        <v>7751</v>
      </c>
      <c r="G523" s="40" t="s">
        <v>7752</v>
      </c>
      <c r="H523" s="56" t="s">
        <v>5898</v>
      </c>
      <c r="I523" s="167" t="s">
        <v>5907</v>
      </c>
      <c r="J523" s="56">
        <v>10.029999999999999</v>
      </c>
      <c r="K523" s="71" t="str">
        <f t="shared" si="58"/>
        <v/>
      </c>
      <c r="L523" s="97">
        <v>10.029999999999999</v>
      </c>
      <c r="M523" s="56">
        <v>10.029999999999999</v>
      </c>
      <c r="N523" s="56">
        <v>10.029999999999999</v>
      </c>
      <c r="O523" s="71" t="str">
        <f t="shared" si="59"/>
        <v/>
      </c>
    </row>
    <row r="524" spans="2:15" x14ac:dyDescent="0.15">
      <c r="B524" s="73" t="str">
        <f>IFERROR(IF(AND(K524&lt;&gt;"",K524&gt;=$C$3),MAX($B$5:B523)+1,""),"")</f>
        <v/>
      </c>
      <c r="C524" s="73" t="str">
        <f>IFERROR(IF(AND(O524&lt;&gt;"",O524&gt;=$C$3),MAX($C$5:C523)+1,""),"")</f>
        <v/>
      </c>
      <c r="F524" s="40" t="s">
        <v>13014</v>
      </c>
      <c r="G524" s="40" t="s">
        <v>13015</v>
      </c>
      <c r="H524" s="56">
        <v>0.1</v>
      </c>
      <c r="I524" s="167" t="s">
        <v>5938</v>
      </c>
      <c r="J524" s="56">
        <v>22.69</v>
      </c>
      <c r="K524" s="71">
        <f t="shared" si="58"/>
        <v>4.4072278536800352E-3</v>
      </c>
      <c r="L524" s="97">
        <v>11.304897839725999</v>
      </c>
      <c r="M524" s="56">
        <v>28.69</v>
      </c>
      <c r="N524" s="56">
        <v>57.583545577248493</v>
      </c>
      <c r="O524" s="71">
        <f t="shared" si="59"/>
        <v>1.7366072025879289E-3</v>
      </c>
    </row>
    <row r="525" spans="2:15" x14ac:dyDescent="0.15">
      <c r="B525" s="73" t="str">
        <f>IFERROR(IF(AND(K525&lt;&gt;"",K525&gt;=$C$3),MAX($B$5:B524)+1,""),"")</f>
        <v/>
      </c>
      <c r="C525" s="73" t="str">
        <f>IFERROR(IF(AND(O525&lt;&gt;"",O525&gt;=$C$3),MAX($C$5:C524)+1,""),"")</f>
        <v/>
      </c>
      <c r="F525" s="40" t="s">
        <v>7755</v>
      </c>
      <c r="G525" s="40" t="s">
        <v>7756</v>
      </c>
      <c r="H525" s="56">
        <v>0.12</v>
      </c>
      <c r="I525" s="167" t="s">
        <v>5901</v>
      </c>
      <c r="J525" s="56">
        <v>10.31</v>
      </c>
      <c r="K525" s="71">
        <f t="shared" si="58"/>
        <v>1.1639185257032007E-2</v>
      </c>
      <c r="L525" s="97">
        <v>10.1901162790698</v>
      </c>
      <c r="M525" s="56">
        <v>12.1</v>
      </c>
      <c r="N525" s="56">
        <v>12.242352941176431</v>
      </c>
      <c r="O525" s="71">
        <f t="shared" si="59"/>
        <v>9.8020372861810801E-3</v>
      </c>
    </row>
    <row r="526" spans="2:15" x14ac:dyDescent="0.15">
      <c r="B526" s="73" t="str">
        <f>IFERROR(IF(AND(K526&lt;&gt;"",K526&gt;=$C$3),MAX($B$5:B525)+1,""),"")</f>
        <v/>
      </c>
      <c r="C526" s="73" t="str">
        <f>IFERROR(IF(AND(O526&lt;&gt;"",O526&gt;=$C$3),MAX($C$5:C525)+1,""),"")</f>
        <v/>
      </c>
      <c r="F526" s="40" t="s">
        <v>7757</v>
      </c>
      <c r="G526" s="40" t="s">
        <v>7758</v>
      </c>
      <c r="H526" s="56" t="s">
        <v>5898</v>
      </c>
      <c r="I526" s="167" t="s">
        <v>5905</v>
      </c>
      <c r="J526" s="56">
        <v>31.2</v>
      </c>
      <c r="K526" s="71" t="str">
        <f t="shared" si="58"/>
        <v/>
      </c>
      <c r="L526" s="97">
        <v>31.2</v>
      </c>
      <c r="M526" s="56">
        <v>31.3</v>
      </c>
      <c r="N526" s="56">
        <v>31.3</v>
      </c>
      <c r="O526" s="71" t="str">
        <f t="shared" si="59"/>
        <v/>
      </c>
    </row>
    <row r="527" spans="2:15" x14ac:dyDescent="0.15">
      <c r="B527" s="73" t="str">
        <f>IFERROR(IF(AND(K527&lt;&gt;"",K527&gt;=$C$3),MAX($B$5:B526)+1,""),"")</f>
        <v/>
      </c>
      <c r="C527" s="73" t="str">
        <f>IFERROR(IF(AND(O527&lt;&gt;"",O527&gt;=$C$3),MAX($C$5:C526)+1,""),"")</f>
        <v/>
      </c>
      <c r="F527" s="40" t="s">
        <v>7759</v>
      </c>
      <c r="G527" s="40" t="s">
        <v>7760</v>
      </c>
      <c r="H527" s="56">
        <v>0.2</v>
      </c>
      <c r="I527" s="167" t="s">
        <v>5902</v>
      </c>
      <c r="J527" s="56">
        <v>23.42</v>
      </c>
      <c r="K527" s="71">
        <f t="shared" si="58"/>
        <v>8.539709649871904E-3</v>
      </c>
      <c r="L527" s="97">
        <v>11.6283972125436</v>
      </c>
      <c r="M527" s="56">
        <v>14.83</v>
      </c>
      <c r="N527" s="56">
        <v>29.868140350877074</v>
      </c>
      <c r="O527" s="71">
        <f t="shared" si="59"/>
        <v>6.6960981718477506E-3</v>
      </c>
    </row>
    <row r="528" spans="2:15" x14ac:dyDescent="0.15">
      <c r="B528" s="73" t="str">
        <f>IFERROR(IF(AND(K528&lt;&gt;"",K528&gt;=$C$3),MAX($B$5:B527)+1,""),"")</f>
        <v/>
      </c>
      <c r="C528" s="73" t="str">
        <f>IFERROR(IF(AND(O528&lt;&gt;"",O528&gt;=$C$3),MAX($C$5:C527)+1,""),"")</f>
        <v/>
      </c>
      <c r="F528" s="40" t="s">
        <v>7761</v>
      </c>
      <c r="G528" s="40" t="s">
        <v>7762</v>
      </c>
      <c r="H528" s="56">
        <v>0.01</v>
      </c>
      <c r="I528" s="167" t="s">
        <v>13716</v>
      </c>
      <c r="J528" s="56">
        <v>11.97</v>
      </c>
      <c r="K528" s="71">
        <f t="shared" si="58"/>
        <v>8.3542188805346695E-4</v>
      </c>
      <c r="L528" s="97">
        <v>11.962051792828699</v>
      </c>
      <c r="M528" s="56">
        <v>15.05</v>
      </c>
      <c r="N528" s="56">
        <v>15.059999999999983</v>
      </c>
      <c r="O528" s="71">
        <f t="shared" si="59"/>
        <v>6.6401062416998754E-4</v>
      </c>
    </row>
    <row r="529" spans="2:15" x14ac:dyDescent="0.15">
      <c r="B529" s="73" t="str">
        <f>IFERROR(IF(AND(K529&lt;&gt;"",K529&gt;=$C$3),MAX($B$5:B528)+1,""),"")</f>
        <v/>
      </c>
      <c r="C529" s="73" t="str">
        <f>IFERROR(IF(AND(O529&lt;&gt;"",O529&gt;=$C$3),MAX($C$5:C528)+1,""),"")</f>
        <v/>
      </c>
      <c r="F529" s="40" t="s">
        <v>7763</v>
      </c>
      <c r="G529" s="40" t="s">
        <v>7764</v>
      </c>
      <c r="H529" s="56" t="s">
        <v>5898</v>
      </c>
      <c r="I529" s="167" t="s">
        <v>5907</v>
      </c>
      <c r="J529" s="56">
        <v>27.04</v>
      </c>
      <c r="K529" s="71" t="str">
        <f t="shared" si="58"/>
        <v/>
      </c>
      <c r="L529" s="97">
        <v>27.04</v>
      </c>
      <c r="M529" s="56">
        <v>22.78</v>
      </c>
      <c r="N529" s="56">
        <v>22.780000000000005</v>
      </c>
      <c r="O529" s="71" t="str">
        <f t="shared" si="59"/>
        <v/>
      </c>
    </row>
    <row r="530" spans="2:15" x14ac:dyDescent="0.15">
      <c r="B530" s="73" t="str">
        <f>IFERROR(IF(AND(K530&lt;&gt;"",K530&gt;=$C$3),MAX($B$5:B529)+1,""),"")</f>
        <v/>
      </c>
      <c r="C530" s="73" t="str">
        <f>IFERROR(IF(AND(O530&lt;&gt;"",O530&gt;=$C$3),MAX($C$5:C529)+1,""),"")</f>
        <v/>
      </c>
      <c r="F530" s="40" t="s">
        <v>7765</v>
      </c>
      <c r="G530" s="40" t="s">
        <v>7766</v>
      </c>
      <c r="H530" s="56" t="s">
        <v>5898</v>
      </c>
      <c r="I530" s="167" t="s">
        <v>13686</v>
      </c>
      <c r="J530" s="56">
        <v>9.1999999999999993</v>
      </c>
      <c r="K530" s="71" t="str">
        <f t="shared" si="58"/>
        <v/>
      </c>
      <c r="L530" s="97">
        <v>9.1846282372598207</v>
      </c>
      <c r="M530" s="56">
        <v>8.56</v>
      </c>
      <c r="N530" s="56">
        <v>8.5743263598326305</v>
      </c>
      <c r="O530" s="71" t="str">
        <f t="shared" si="59"/>
        <v/>
      </c>
    </row>
    <row r="531" spans="2:15" x14ac:dyDescent="0.15">
      <c r="B531" s="73" t="str">
        <f>IFERROR(IF(AND(K531&lt;&gt;"",K531&gt;=$C$3),MAX($B$5:B530)+1,""),"")</f>
        <v/>
      </c>
      <c r="C531" s="73" t="str">
        <f>IFERROR(IF(AND(O531&lt;&gt;"",O531&gt;=$C$3),MAX($C$5:C530)+1,""),"")</f>
        <v/>
      </c>
      <c r="F531" s="40" t="s">
        <v>7767</v>
      </c>
      <c r="G531" s="40" t="s">
        <v>7768</v>
      </c>
      <c r="H531" s="56">
        <v>0.05</v>
      </c>
      <c r="I531" s="167" t="s">
        <v>5911</v>
      </c>
      <c r="J531" s="56">
        <v>6.76</v>
      </c>
      <c r="K531" s="71">
        <f t="shared" si="58"/>
        <v>7.3964497041420123E-3</v>
      </c>
      <c r="L531" s="97">
        <v>6.7068553459119498</v>
      </c>
      <c r="M531" s="56">
        <v>8.3000000000000007</v>
      </c>
      <c r="N531" s="56">
        <v>8.3657686212361337</v>
      </c>
      <c r="O531" s="71">
        <f t="shared" si="59"/>
        <v>5.9767371372281579E-3</v>
      </c>
    </row>
    <row r="532" spans="2:15" x14ac:dyDescent="0.15">
      <c r="B532" s="73" t="str">
        <f>IFERROR(IF(AND(K532&lt;&gt;"",K532&gt;=$C$3),MAX($B$5:B531)+1,""),"")</f>
        <v/>
      </c>
      <c r="C532" s="73" t="str">
        <f>IFERROR(IF(AND(O532&lt;&gt;"",O532&gt;=$C$3),MAX($C$5:C531)+1,""),"")</f>
        <v/>
      </c>
      <c r="F532" s="40" t="s">
        <v>7769</v>
      </c>
      <c r="G532" s="40" t="s">
        <v>7770</v>
      </c>
      <c r="H532" s="56" t="s">
        <v>5898</v>
      </c>
      <c r="I532" s="167" t="s">
        <v>13696</v>
      </c>
      <c r="J532" s="56">
        <v>6.03</v>
      </c>
      <c r="K532" s="71" t="str">
        <f t="shared" si="58"/>
        <v/>
      </c>
      <c r="L532" s="97">
        <v>6.03</v>
      </c>
      <c r="M532" s="56">
        <v>7.05</v>
      </c>
      <c r="N532" s="56">
        <v>7.05</v>
      </c>
      <c r="O532" s="71" t="str">
        <f t="shared" si="59"/>
        <v/>
      </c>
    </row>
    <row r="533" spans="2:15" x14ac:dyDescent="0.15">
      <c r="B533" s="73" t="str">
        <f>IFERROR(IF(AND(K533&lt;&gt;"",K533&gt;=$C$3),MAX($B$5:B532)+1,""),"")</f>
        <v/>
      </c>
      <c r="C533" s="73" t="str">
        <f>IFERROR(IF(AND(O533&lt;&gt;"",O533&gt;=$C$3),MAX($C$5:C532)+1,""),"")</f>
        <v/>
      </c>
      <c r="F533" s="40" t="s">
        <v>7771</v>
      </c>
      <c r="G533" s="40" t="s">
        <v>7772</v>
      </c>
      <c r="H533" s="56">
        <v>0.1</v>
      </c>
      <c r="I533" s="167" t="s">
        <v>5924</v>
      </c>
      <c r="J533" s="56">
        <v>7.64</v>
      </c>
      <c r="K533" s="71">
        <f t="shared" si="58"/>
        <v>1.3089005235602096E-2</v>
      </c>
      <c r="L533" s="97">
        <v>5.3857283950617303</v>
      </c>
      <c r="M533" s="56">
        <v>7.28</v>
      </c>
      <c r="N533" s="56">
        <v>10.32714535901926</v>
      </c>
      <c r="O533" s="71">
        <f t="shared" si="59"/>
        <v>9.6832180165513544E-3</v>
      </c>
    </row>
    <row r="534" spans="2:15" x14ac:dyDescent="0.15">
      <c r="B534" s="73" t="str">
        <f>IFERROR(IF(AND(K534&lt;&gt;"",K534&gt;=$C$3),MAX($B$5:B533)+1,""),"")</f>
        <v/>
      </c>
      <c r="C534" s="73" t="str">
        <f>IFERROR(IF(AND(O534&lt;&gt;"",O534&gt;=$C$3),MAX($C$5:C533)+1,""),"")</f>
        <v/>
      </c>
      <c r="F534" s="40" t="s">
        <v>7773</v>
      </c>
      <c r="G534" s="40" t="s">
        <v>7774</v>
      </c>
      <c r="H534" s="56">
        <v>0.05</v>
      </c>
      <c r="I534" s="167" t="s">
        <v>5916</v>
      </c>
      <c r="J534" s="56">
        <v>13.56</v>
      </c>
      <c r="K534" s="71">
        <f t="shared" si="58"/>
        <v>3.687315634218289E-3</v>
      </c>
      <c r="L534" s="97">
        <v>13.5104747991235</v>
      </c>
      <c r="M534" s="56">
        <v>13.6</v>
      </c>
      <c r="N534" s="56">
        <v>13.649853372433965</v>
      </c>
      <c r="O534" s="71">
        <f t="shared" si="59"/>
        <v>3.6630430112147266E-3</v>
      </c>
    </row>
    <row r="535" spans="2:15" x14ac:dyDescent="0.15">
      <c r="B535" s="73" t="str">
        <f>IFERROR(IF(AND(K535&lt;&gt;"",K535&gt;=$C$3),MAX($B$5:B534)+1,""),"")</f>
        <v/>
      </c>
      <c r="C535" s="73" t="str">
        <f>IFERROR(IF(AND(O535&lt;&gt;"",O535&gt;=$C$3),MAX($C$5:C534)+1,""),"")</f>
        <v/>
      </c>
      <c r="F535" s="40" t="s">
        <v>7775</v>
      </c>
      <c r="G535" s="40" t="s">
        <v>7776</v>
      </c>
      <c r="H535" s="56">
        <v>0.02</v>
      </c>
      <c r="I535" s="167" t="s">
        <v>13686</v>
      </c>
      <c r="J535" s="56">
        <v>4.7300000000000004</v>
      </c>
      <c r="K535" s="71">
        <f t="shared" si="58"/>
        <v>4.2283298097251579E-3</v>
      </c>
      <c r="L535" s="97">
        <v>4.7106147540983603</v>
      </c>
      <c r="M535" s="56">
        <v>4.6900000000000004</v>
      </c>
      <c r="N535" s="56">
        <v>4.7093004115226353</v>
      </c>
      <c r="O535" s="71">
        <f t="shared" si="59"/>
        <v>4.2469153063721191E-3</v>
      </c>
    </row>
    <row r="536" spans="2:15" x14ac:dyDescent="0.15">
      <c r="B536" s="73" t="str">
        <f>IFERROR(IF(AND(K536&lt;&gt;"",K536&gt;=$C$3),MAX($B$5:B535)+1,""),"")</f>
        <v/>
      </c>
      <c r="C536" s="73" t="str">
        <f>IFERROR(IF(AND(O536&lt;&gt;"",O536&gt;=$C$3),MAX($C$5:C535)+1,""),"")</f>
        <v/>
      </c>
      <c r="F536" s="40" t="s">
        <v>7777</v>
      </c>
      <c r="G536" s="40" t="s">
        <v>7778</v>
      </c>
      <c r="H536" s="56">
        <v>0.15</v>
      </c>
      <c r="I536" s="167" t="s">
        <v>5916</v>
      </c>
      <c r="J536" s="56">
        <v>25.1</v>
      </c>
      <c r="K536" s="71">
        <f t="shared" si="58"/>
        <v>5.9760956175298795E-3</v>
      </c>
      <c r="L536" s="97">
        <v>24.925613710051</v>
      </c>
      <c r="M536" s="56">
        <v>20.2</v>
      </c>
      <c r="N536" s="56">
        <v>20.341324626865632</v>
      </c>
      <c r="O536" s="71">
        <f t="shared" si="59"/>
        <v>7.3741510325187366E-3</v>
      </c>
    </row>
    <row r="537" spans="2:15" x14ac:dyDescent="0.15">
      <c r="B537" s="73" t="str">
        <f>IFERROR(IF(AND(K537&lt;&gt;"",K537&gt;=$C$3),MAX($B$5:B536)+1,""),"")</f>
        <v/>
      </c>
      <c r="C537" s="73" t="str">
        <f>IFERROR(IF(AND(O537&lt;&gt;"",O537&gt;=$C$3),MAX($C$5:C536)+1,""),"")</f>
        <v/>
      </c>
      <c r="F537" s="40" t="s">
        <v>7779</v>
      </c>
      <c r="G537" s="40" t="s">
        <v>7780</v>
      </c>
      <c r="H537" s="56" t="s">
        <v>5898</v>
      </c>
      <c r="I537" s="167" t="s">
        <v>13682</v>
      </c>
      <c r="J537" s="56">
        <v>17.28</v>
      </c>
      <c r="K537" s="71" t="str">
        <f t="shared" si="58"/>
        <v/>
      </c>
      <c r="L537" s="97">
        <v>17.28</v>
      </c>
      <c r="M537" s="56">
        <v>16.64</v>
      </c>
      <c r="N537" s="56">
        <v>16.64</v>
      </c>
      <c r="O537" s="71" t="str">
        <f t="shared" si="59"/>
        <v/>
      </c>
    </row>
    <row r="538" spans="2:15" x14ac:dyDescent="0.15">
      <c r="B538" s="73" t="str">
        <f>IFERROR(IF(AND(K538&lt;&gt;"",K538&gt;=$C$3),MAX($B$5:B537)+1,""),"")</f>
        <v/>
      </c>
      <c r="C538" s="73" t="str">
        <f>IFERROR(IF(AND(O538&lt;&gt;"",O538&gt;=$C$3),MAX($C$5:C537)+1,""),"")</f>
        <v/>
      </c>
      <c r="F538" s="40" t="s">
        <v>7781</v>
      </c>
      <c r="G538" s="40" t="s">
        <v>7782</v>
      </c>
      <c r="H538" s="56" t="s">
        <v>5898</v>
      </c>
      <c r="I538" s="167" t="s">
        <v>5909</v>
      </c>
      <c r="J538" s="56">
        <v>6.63</v>
      </c>
      <c r="K538" s="71" t="str">
        <f t="shared" si="58"/>
        <v/>
      </c>
      <c r="L538" s="97">
        <v>6.63</v>
      </c>
      <c r="M538" s="56">
        <v>7.3</v>
      </c>
      <c r="N538" s="56">
        <v>7.3</v>
      </c>
      <c r="O538" s="71" t="str">
        <f t="shared" si="59"/>
        <v/>
      </c>
    </row>
    <row r="539" spans="2:15" x14ac:dyDescent="0.15">
      <c r="B539" s="73" t="str">
        <f>IFERROR(IF(AND(K539&lt;&gt;"",K539&gt;=$C$3),MAX($B$5:B538)+1,""),"")</f>
        <v/>
      </c>
      <c r="C539" s="73" t="str">
        <f>IFERROR(IF(AND(O539&lt;&gt;"",O539&gt;=$C$3),MAX($C$5:C538)+1,""),"")</f>
        <v/>
      </c>
      <c r="F539" s="40" t="s">
        <v>7783</v>
      </c>
      <c r="G539" s="40" t="s">
        <v>7784</v>
      </c>
      <c r="H539" s="56">
        <v>0.01</v>
      </c>
      <c r="I539" s="167" t="s">
        <v>5941</v>
      </c>
      <c r="J539" s="56">
        <v>6.19</v>
      </c>
      <c r="K539" s="71">
        <f t="shared" si="58"/>
        <v>1.615508885298869E-3</v>
      </c>
      <c r="L539" s="97">
        <v>6.1806212121212099</v>
      </c>
      <c r="M539" s="56">
        <v>7.76</v>
      </c>
      <c r="N539" s="56">
        <v>7.7717754172989411</v>
      </c>
      <c r="O539" s="71">
        <f t="shared" si="59"/>
        <v>1.2867072789753196E-3</v>
      </c>
    </row>
    <row r="540" spans="2:15" x14ac:dyDescent="0.15">
      <c r="B540" s="73" t="str">
        <f>IFERROR(IF(AND(K540&lt;&gt;"",K540&gt;=$C$3),MAX($B$5:B539)+1,""),"")</f>
        <v/>
      </c>
      <c r="C540" s="73" t="str">
        <f>IFERROR(IF(AND(O540&lt;&gt;"",O540&gt;=$C$3),MAX($C$5:C539)+1,""),"")</f>
        <v/>
      </c>
      <c r="F540" s="40" t="s">
        <v>7785</v>
      </c>
      <c r="G540" s="40" t="s">
        <v>7786</v>
      </c>
      <c r="H540" s="56" t="s">
        <v>5898</v>
      </c>
      <c r="I540" s="167" t="s">
        <v>5900</v>
      </c>
      <c r="J540" s="56">
        <v>9.32</v>
      </c>
      <c r="K540" s="71" t="str">
        <f t="shared" si="58"/>
        <v/>
      </c>
      <c r="L540" s="97">
        <v>9.32</v>
      </c>
      <c r="M540" s="56">
        <v>9.67</v>
      </c>
      <c r="N540" s="56">
        <v>9.67</v>
      </c>
      <c r="O540" s="71" t="str">
        <f t="shared" si="59"/>
        <v/>
      </c>
    </row>
    <row r="541" spans="2:15" x14ac:dyDescent="0.15">
      <c r="B541" s="73" t="str">
        <f>IFERROR(IF(AND(K541&lt;&gt;"",K541&gt;=$C$3),MAX($B$5:B540)+1,""),"")</f>
        <v/>
      </c>
      <c r="C541" s="73" t="str">
        <f>IFERROR(IF(AND(O541&lt;&gt;"",O541&gt;=$C$3),MAX($C$5:C540)+1,""),"")</f>
        <v/>
      </c>
      <c r="F541" s="40" t="s">
        <v>7787</v>
      </c>
      <c r="G541" s="40" t="s">
        <v>7788</v>
      </c>
      <c r="H541" s="56" t="s">
        <v>5898</v>
      </c>
      <c r="I541" s="167" t="s">
        <v>5916</v>
      </c>
      <c r="J541" s="56">
        <v>16.86</v>
      </c>
      <c r="K541" s="71" t="str">
        <f t="shared" si="58"/>
        <v/>
      </c>
      <c r="L541" s="97">
        <v>16.86</v>
      </c>
      <c r="M541" s="56">
        <v>19.41</v>
      </c>
      <c r="N541" s="56">
        <v>19.41</v>
      </c>
      <c r="O541" s="71" t="str">
        <f t="shared" si="59"/>
        <v/>
      </c>
    </row>
    <row r="542" spans="2:15" x14ac:dyDescent="0.15">
      <c r="B542" s="73" t="str">
        <f>IFERROR(IF(AND(K542&lt;&gt;"",K542&gt;=$C$3),MAX($B$5:B541)+1,""),"")</f>
        <v/>
      </c>
      <c r="C542" s="73" t="str">
        <f>IFERROR(IF(AND(O542&lt;&gt;"",O542&gt;=$C$3),MAX($C$5:C541)+1,""),"")</f>
        <v/>
      </c>
      <c r="F542" s="40" t="s">
        <v>7789</v>
      </c>
      <c r="G542" s="40" t="s">
        <v>7790</v>
      </c>
      <c r="H542" s="56" t="s">
        <v>5898</v>
      </c>
      <c r="I542" s="167" t="s">
        <v>5916</v>
      </c>
      <c r="J542" s="56">
        <v>13.86</v>
      </c>
      <c r="K542" s="71" t="str">
        <f t="shared" si="58"/>
        <v/>
      </c>
      <c r="L542" s="97">
        <v>13.86</v>
      </c>
      <c r="M542" s="56">
        <v>13.64</v>
      </c>
      <c r="N542" s="56">
        <v>13.64</v>
      </c>
      <c r="O542" s="71" t="str">
        <f t="shared" si="59"/>
        <v/>
      </c>
    </row>
    <row r="543" spans="2:15" x14ac:dyDescent="0.15">
      <c r="B543" s="73" t="str">
        <f>IFERROR(IF(AND(K543&lt;&gt;"",K543&gt;=$C$3),MAX($B$5:B542)+1,""),"")</f>
        <v/>
      </c>
      <c r="C543" s="73" t="str">
        <f>IFERROR(IF(AND(O543&lt;&gt;"",O543&gt;=$C$3),MAX($C$5:C542)+1,""),"")</f>
        <v/>
      </c>
      <c r="F543" s="40" t="s">
        <v>7791</v>
      </c>
      <c r="G543" s="40" t="s">
        <v>7792</v>
      </c>
      <c r="H543" s="56" t="s">
        <v>5898</v>
      </c>
      <c r="I543" s="167" t="s">
        <v>5916</v>
      </c>
      <c r="J543" s="56">
        <v>22.64</v>
      </c>
      <c r="K543" s="71" t="str">
        <f t="shared" si="58"/>
        <v/>
      </c>
      <c r="L543" s="97">
        <v>22.64</v>
      </c>
      <c r="M543" s="56">
        <v>22.64</v>
      </c>
      <c r="N543" s="56">
        <v>22.64</v>
      </c>
      <c r="O543" s="71" t="str">
        <f t="shared" si="59"/>
        <v/>
      </c>
    </row>
    <row r="544" spans="2:15" x14ac:dyDescent="0.15">
      <c r="B544" s="73" t="str">
        <f>IFERROR(IF(AND(K544&lt;&gt;"",K544&gt;=$C$3),MAX($B$5:B543)+1,""),"")</f>
        <v/>
      </c>
      <c r="C544" s="73" t="str">
        <f>IFERROR(IF(AND(O544&lt;&gt;"",O544&gt;=$C$3),MAX($C$5:C543)+1,""),"")</f>
        <v/>
      </c>
      <c r="F544" s="40" t="s">
        <v>7793</v>
      </c>
      <c r="G544" s="40" t="s">
        <v>7794</v>
      </c>
      <c r="H544" s="56">
        <v>2.8107099999999999E-2</v>
      </c>
      <c r="I544" s="167" t="s">
        <v>5903</v>
      </c>
      <c r="J544" s="56">
        <v>11.23</v>
      </c>
      <c r="K544" s="71">
        <f t="shared" si="58"/>
        <v>2.5028584149599286E-3</v>
      </c>
      <c r="L544" s="97">
        <v>11.2014491525424</v>
      </c>
      <c r="M544" s="56">
        <v>10.73</v>
      </c>
      <c r="N544" s="56">
        <v>10.757349192863186</v>
      </c>
      <c r="O544" s="71">
        <f t="shared" si="59"/>
        <v>2.612827704677214E-3</v>
      </c>
    </row>
    <row r="545" spans="2:15" x14ac:dyDescent="0.15">
      <c r="B545" s="73" t="str">
        <f>IFERROR(IF(AND(K545&lt;&gt;"",K545&gt;=$C$3),MAX($B$5:B544)+1,""),"")</f>
        <v/>
      </c>
      <c r="C545" s="73" t="str">
        <f>IFERROR(IF(AND(O545&lt;&gt;"",O545&gt;=$C$3),MAX($C$5:C544)+1,""),"")</f>
        <v/>
      </c>
      <c r="F545" s="40" t="s">
        <v>7795</v>
      </c>
      <c r="G545" s="40" t="s">
        <v>7796</v>
      </c>
      <c r="H545" s="56">
        <v>0.15</v>
      </c>
      <c r="I545" s="167" t="s">
        <v>5909</v>
      </c>
      <c r="J545" s="56">
        <v>36.729999999999997</v>
      </c>
      <c r="K545" s="71">
        <f t="shared" si="58"/>
        <v>4.0838551592703512E-3</v>
      </c>
      <c r="L545" s="97">
        <v>36.598035928143702</v>
      </c>
      <c r="M545" s="56">
        <v>36.47</v>
      </c>
      <c r="N545" s="56">
        <v>36.601502403846162</v>
      </c>
      <c r="O545" s="71">
        <f t="shared" si="59"/>
        <v>4.0981924278670505E-3</v>
      </c>
    </row>
    <row r="546" spans="2:15" x14ac:dyDescent="0.15">
      <c r="B546" s="73" t="str">
        <f>IFERROR(IF(AND(K546&lt;&gt;"",K546&gt;=$C$3),MAX($B$5:B545)+1,""),"")</f>
        <v/>
      </c>
      <c r="C546" s="73" t="str">
        <f>IFERROR(IF(AND(O546&lt;&gt;"",O546&gt;=$C$3),MAX($C$5:C545)+1,""),"")</f>
        <v/>
      </c>
      <c r="F546" s="40" t="s">
        <v>7797</v>
      </c>
      <c r="G546" s="40" t="s">
        <v>7798</v>
      </c>
      <c r="H546" s="56" t="s">
        <v>5898</v>
      </c>
      <c r="I546" s="167" t="s">
        <v>5909</v>
      </c>
      <c r="J546" s="56">
        <v>12.04</v>
      </c>
      <c r="K546" s="71" t="str">
        <f t="shared" si="58"/>
        <v/>
      </c>
      <c r="L546" s="97">
        <v>12.04</v>
      </c>
      <c r="M546" s="56">
        <v>15.75</v>
      </c>
      <c r="N546" s="56">
        <v>15.75</v>
      </c>
      <c r="O546" s="71" t="str">
        <f t="shared" si="59"/>
        <v/>
      </c>
    </row>
    <row r="547" spans="2:15" x14ac:dyDescent="0.15">
      <c r="B547" s="73" t="str">
        <f>IFERROR(IF(AND(K547&lt;&gt;"",K547&gt;=$C$3),MAX($B$5:B546)+1,""),"")</f>
        <v/>
      </c>
      <c r="C547" s="73" t="str">
        <f>IFERROR(IF(AND(O547&lt;&gt;"",O547&gt;=$C$3),MAX($C$5:C546)+1,""),"")</f>
        <v/>
      </c>
      <c r="F547" s="40" t="s">
        <v>7799</v>
      </c>
      <c r="G547" s="40" t="s">
        <v>7800</v>
      </c>
      <c r="H547" s="56">
        <v>7.0000000000000007E-2</v>
      </c>
      <c r="I547" s="167" t="s">
        <v>5909</v>
      </c>
      <c r="J547" s="56">
        <v>13.17</v>
      </c>
      <c r="K547" s="71">
        <f t="shared" si="58"/>
        <v>5.315110098709188E-3</v>
      </c>
      <c r="L547" s="97">
        <v>13.1072857142857</v>
      </c>
      <c r="M547" s="56">
        <v>16.54</v>
      </c>
      <c r="N547" s="56">
        <v>16.619138755980877</v>
      </c>
      <c r="O547" s="71">
        <f t="shared" si="59"/>
        <v>4.2120112857718627E-3</v>
      </c>
    </row>
    <row r="548" spans="2:15" x14ac:dyDescent="0.15">
      <c r="B548" s="73" t="str">
        <f>IFERROR(IF(AND(K548&lt;&gt;"",K548&gt;=$C$3),MAX($B$5:B547)+1,""),"")</f>
        <v/>
      </c>
      <c r="C548" s="73" t="str">
        <f>IFERROR(IF(AND(O548&lt;&gt;"",O548&gt;=$C$3),MAX($C$5:C547)+1,""),"")</f>
        <v/>
      </c>
      <c r="F548" s="40" t="s">
        <v>7801</v>
      </c>
      <c r="G548" s="40" t="s">
        <v>7802</v>
      </c>
      <c r="H548" s="56" t="s">
        <v>5898</v>
      </c>
      <c r="I548" s="167" t="s">
        <v>5916</v>
      </c>
      <c r="J548" s="56">
        <v>14.96</v>
      </c>
      <c r="K548" s="71" t="str">
        <f t="shared" si="58"/>
        <v/>
      </c>
      <c r="L548" s="97">
        <v>14.96</v>
      </c>
      <c r="M548" s="56">
        <v>20.059999999999999</v>
      </c>
      <c r="N548" s="56">
        <v>20.059999999999999</v>
      </c>
      <c r="O548" s="71" t="str">
        <f t="shared" si="59"/>
        <v/>
      </c>
    </row>
    <row r="549" spans="2:15" x14ac:dyDescent="0.15">
      <c r="B549" s="73" t="str">
        <f>IFERROR(IF(AND(K549&lt;&gt;"",K549&gt;=$C$3),MAX($B$5:B548)+1,""),"")</f>
        <v/>
      </c>
      <c r="C549" s="73" t="str">
        <f>IFERROR(IF(AND(O549&lt;&gt;"",O549&gt;=$C$3),MAX($C$5:C548)+1,""),"")</f>
        <v/>
      </c>
      <c r="F549" s="40" t="s">
        <v>7803</v>
      </c>
      <c r="G549" s="40" t="s">
        <v>7804</v>
      </c>
      <c r="H549" s="56">
        <v>0.05</v>
      </c>
      <c r="I549" s="167" t="s">
        <v>5905</v>
      </c>
      <c r="J549" s="56">
        <v>5.63</v>
      </c>
      <c r="K549" s="71">
        <f t="shared" si="58"/>
        <v>8.8809946714031984E-3</v>
      </c>
      <c r="L549" s="97">
        <v>5.5797321428571403</v>
      </c>
      <c r="M549" s="56">
        <v>5.78</v>
      </c>
      <c r="N549" s="56">
        <v>5.8320720720720756</v>
      </c>
      <c r="O549" s="71">
        <f t="shared" si="59"/>
        <v>8.5732822540780969E-3</v>
      </c>
    </row>
    <row r="550" spans="2:15" x14ac:dyDescent="0.15">
      <c r="B550" s="73" t="str">
        <f>IFERROR(IF(AND(K550&lt;&gt;"",K550&gt;=$C$3),MAX($B$5:B549)+1,""),"")</f>
        <v/>
      </c>
      <c r="C550" s="73" t="str">
        <f>IFERROR(IF(AND(O550&lt;&gt;"",O550&gt;=$C$3),MAX($C$5:C549)+1,""),"")</f>
        <v/>
      </c>
      <c r="F550" s="40" t="s">
        <v>7805</v>
      </c>
      <c r="G550" s="40" t="s">
        <v>7806</v>
      </c>
      <c r="H550" s="56">
        <v>0.02</v>
      </c>
      <c r="I550" s="167" t="s">
        <v>5909</v>
      </c>
      <c r="J550" s="56">
        <v>9.11</v>
      </c>
      <c r="K550" s="71">
        <f t="shared" si="58"/>
        <v>2.1953896816684962E-3</v>
      </c>
      <c r="L550" s="97">
        <v>9.08957399103139</v>
      </c>
      <c r="M550" s="56">
        <v>10.199999999999999</v>
      </c>
      <c r="N550" s="56">
        <v>10.222921348314605</v>
      </c>
      <c r="O550" s="71">
        <f t="shared" si="59"/>
        <v>1.9563879363404557E-3</v>
      </c>
    </row>
    <row r="551" spans="2:15" x14ac:dyDescent="0.15">
      <c r="B551" s="73" t="str">
        <f>IFERROR(IF(AND(K551&lt;&gt;"",K551&gt;=$C$3),MAX($B$5:B550)+1,""),"")</f>
        <v/>
      </c>
      <c r="C551" s="73" t="str">
        <f>IFERROR(IF(AND(O551&lt;&gt;"",O551&gt;=$C$3),MAX($C$5:C550)+1,""),"")</f>
        <v/>
      </c>
      <c r="F551" s="40" t="s">
        <v>7807</v>
      </c>
      <c r="G551" s="40" t="s">
        <v>7808</v>
      </c>
      <c r="H551" s="56" t="s">
        <v>5898</v>
      </c>
      <c r="I551" s="167" t="s">
        <v>5911</v>
      </c>
      <c r="J551" s="56">
        <v>19.39</v>
      </c>
      <c r="K551" s="71" t="str">
        <f t="shared" si="58"/>
        <v/>
      </c>
      <c r="L551" s="97">
        <v>19.229220563847399</v>
      </c>
      <c r="M551" s="56">
        <v>18.14</v>
      </c>
      <c r="N551" s="56">
        <v>18.291672240802704</v>
      </c>
      <c r="O551" s="71" t="str">
        <f t="shared" si="59"/>
        <v/>
      </c>
    </row>
    <row r="552" spans="2:15" x14ac:dyDescent="0.15">
      <c r="B552" s="73" t="str">
        <f>IFERROR(IF(AND(K552&lt;&gt;"",K552&gt;=$C$3),MAX($B$5:B551)+1,""),"")</f>
        <v/>
      </c>
      <c r="C552" s="73" t="str">
        <f>IFERROR(IF(AND(O552&lt;&gt;"",O552&gt;=$C$3),MAX($C$5:C551)+1,""),"")</f>
        <v/>
      </c>
      <c r="F552" s="40" t="s">
        <v>7809</v>
      </c>
      <c r="G552" s="40" t="s">
        <v>7810</v>
      </c>
      <c r="H552" s="56">
        <v>0.2</v>
      </c>
      <c r="I552" s="167" t="s">
        <v>5905</v>
      </c>
      <c r="J552" s="56">
        <v>15.7</v>
      </c>
      <c r="K552" s="71">
        <f t="shared" si="58"/>
        <v>1.2738853503184714E-2</v>
      </c>
      <c r="L552" s="97">
        <v>10.3341772151899</v>
      </c>
      <c r="M552" s="56">
        <v>10.3</v>
      </c>
      <c r="N552" s="56">
        <v>15.648076923076884</v>
      </c>
      <c r="O552" s="71">
        <f t="shared" si="59"/>
        <v>1.2781123264102282E-2</v>
      </c>
    </row>
    <row r="553" spans="2:15" x14ac:dyDescent="0.15">
      <c r="B553" s="73" t="str">
        <f>IFERROR(IF(AND(K553&lt;&gt;"",K553&gt;=$C$3),MAX($B$5:B552)+1,""),"")</f>
        <v/>
      </c>
      <c r="C553" s="73" t="str">
        <f>IFERROR(IF(AND(O553&lt;&gt;"",O553&gt;=$C$3),MAX($C$5:C552)+1,""),"")</f>
        <v/>
      </c>
      <c r="F553" s="40" t="s">
        <v>7811</v>
      </c>
      <c r="G553" s="40" t="s">
        <v>13016</v>
      </c>
      <c r="H553" s="56">
        <v>0.1</v>
      </c>
      <c r="I553" s="167" t="s">
        <v>13688</v>
      </c>
      <c r="J553" s="56">
        <v>10.210000000000001</v>
      </c>
      <c r="K553" s="71">
        <f t="shared" si="58"/>
        <v>9.7943192948090098E-3</v>
      </c>
      <c r="L553" s="97">
        <v>10.1543899782135</v>
      </c>
      <c r="M553" s="56">
        <v>17.260000000000002</v>
      </c>
      <c r="N553" s="56">
        <v>17.354523548740435</v>
      </c>
      <c r="O553" s="71">
        <f t="shared" si="59"/>
        <v>5.7621864247179438E-3</v>
      </c>
    </row>
    <row r="554" spans="2:15" x14ac:dyDescent="0.15">
      <c r="B554" s="73">
        <f>IFERROR(IF(AND(K554&lt;&gt;"",K554&gt;=$C$3),MAX($B$5:B553)+1,""),"")</f>
        <v>32</v>
      </c>
      <c r="C554" s="73">
        <f>IFERROR(IF(AND(O554&lt;&gt;"",O554&gt;=$C$3),MAX($C$5:C553)+1,""),"")</f>
        <v>27</v>
      </c>
      <c r="F554" s="40" t="s">
        <v>7813</v>
      </c>
      <c r="G554" s="40" t="s">
        <v>7814</v>
      </c>
      <c r="H554" s="56">
        <v>0.2</v>
      </c>
      <c r="I554" s="167" t="s">
        <v>5909</v>
      </c>
      <c r="J554" s="56">
        <v>6.31</v>
      </c>
      <c r="K554" s="71">
        <f t="shared" si="58"/>
        <v>3.1695721077654518E-2</v>
      </c>
      <c r="L554" s="97">
        <v>6.1128125000000004</v>
      </c>
      <c r="M554" s="56">
        <v>6.31</v>
      </c>
      <c r="N554" s="56">
        <v>6.5135483870967725</v>
      </c>
      <c r="O554" s="71">
        <f t="shared" si="59"/>
        <v>3.0705229793977822E-2</v>
      </c>
    </row>
    <row r="555" spans="2:15" x14ac:dyDescent="0.15">
      <c r="B555" s="73" t="str">
        <f>IFERROR(IF(AND(K555&lt;&gt;"",K555&gt;=$C$3),MAX($B$5:B554)+1,""),"")</f>
        <v/>
      </c>
      <c r="C555" s="73" t="str">
        <f>IFERROR(IF(AND(O555&lt;&gt;"",O555&gt;=$C$3),MAX($C$5:C554)+1,""),"")</f>
        <v/>
      </c>
      <c r="F555" s="40" t="s">
        <v>7815</v>
      </c>
      <c r="G555" s="40" t="s">
        <v>7816</v>
      </c>
      <c r="H555" s="56">
        <v>0.05</v>
      </c>
      <c r="I555" s="167" t="s">
        <v>5920</v>
      </c>
      <c r="J555" s="56">
        <v>10.63</v>
      </c>
      <c r="K555" s="71">
        <f t="shared" si="58"/>
        <v>4.7036688617121351E-3</v>
      </c>
      <c r="L555" s="97">
        <v>10.5758205912334</v>
      </c>
      <c r="M555" s="56">
        <v>11</v>
      </c>
      <c r="N555" s="56">
        <v>11.056352459016431</v>
      </c>
      <c r="O555" s="71">
        <f t="shared" si="59"/>
        <v>4.5222870910944157E-3</v>
      </c>
    </row>
    <row r="556" spans="2:15" x14ac:dyDescent="0.15">
      <c r="B556" s="73" t="str">
        <f>IFERROR(IF(AND(K556&lt;&gt;"",K556&gt;=$C$3),MAX($B$5:B555)+1,""),"")</f>
        <v/>
      </c>
      <c r="C556" s="73" t="str">
        <f>IFERROR(IF(AND(O556&lt;&gt;"",O556&gt;=$C$3),MAX($C$5:C555)+1,""),"")</f>
        <v/>
      </c>
      <c r="F556" s="40" t="s">
        <v>13017</v>
      </c>
      <c r="G556" s="40" t="s">
        <v>7818</v>
      </c>
      <c r="H556" s="56">
        <v>0.05</v>
      </c>
      <c r="I556" s="167" t="s">
        <v>5932</v>
      </c>
      <c r="J556" s="56">
        <v>36.380000000000003</v>
      </c>
      <c r="K556" s="71">
        <f t="shared" si="58"/>
        <v>1.3743815283122594E-3</v>
      </c>
      <c r="L556" s="97">
        <v>18.168725146198799</v>
      </c>
      <c r="M556" s="56">
        <v>16.670000000000002</v>
      </c>
      <c r="N556" s="56">
        <v>33.379039812646432</v>
      </c>
      <c r="O556" s="71">
        <f t="shared" si="59"/>
        <v>1.4979460248301191E-3</v>
      </c>
    </row>
    <row r="557" spans="2:15" x14ac:dyDescent="0.15">
      <c r="B557" s="73" t="str">
        <f>IFERROR(IF(AND(K557&lt;&gt;"",K557&gt;=$C$3),MAX($B$5:B556)+1,""),"")</f>
        <v/>
      </c>
      <c r="C557" s="73" t="str">
        <f>IFERROR(IF(AND(O557&lt;&gt;"",O557&gt;=$C$3),MAX($C$5:C556)+1,""),"")</f>
        <v/>
      </c>
      <c r="F557" s="40" t="s">
        <v>13018</v>
      </c>
      <c r="G557" s="40" t="s">
        <v>7820</v>
      </c>
      <c r="H557" s="56">
        <v>5.6000000000000001E-2</v>
      </c>
      <c r="I557" s="167" t="s">
        <v>13669</v>
      </c>
      <c r="J557" s="56">
        <v>20.059999999999999</v>
      </c>
      <c r="K557" s="71">
        <f t="shared" si="58"/>
        <v>2.7916251246261218E-3</v>
      </c>
      <c r="L557" s="97">
        <v>9.9952138728323696</v>
      </c>
      <c r="M557" s="56">
        <v>8.73</v>
      </c>
      <c r="N557" s="56">
        <v>17.520765661252899</v>
      </c>
      <c r="O557" s="71">
        <f t="shared" si="59"/>
        <v>3.1962073509061179E-3</v>
      </c>
    </row>
    <row r="558" spans="2:15" x14ac:dyDescent="0.15">
      <c r="B558" s="73" t="str">
        <f>IFERROR(IF(AND(K558&lt;&gt;"",K558&gt;=$C$3),MAX($B$5:B557)+1,""),"")</f>
        <v/>
      </c>
      <c r="C558" s="73" t="str">
        <f>IFERROR(IF(AND(O558&lt;&gt;"",O558&gt;=$C$3),MAX($C$5:C557)+1,""),"")</f>
        <v/>
      </c>
      <c r="F558" s="40" t="s">
        <v>7821</v>
      </c>
      <c r="G558" s="40" t="s">
        <v>7822</v>
      </c>
      <c r="H558" s="56">
        <v>0.03</v>
      </c>
      <c r="I558" s="167" t="s">
        <v>5915</v>
      </c>
      <c r="J558" s="56">
        <v>7.86</v>
      </c>
      <c r="K558" s="71">
        <f t="shared" si="58"/>
        <v>3.8167938931297708E-3</v>
      </c>
      <c r="L558" s="97">
        <v>6.0162602537642398</v>
      </c>
      <c r="M558" s="56">
        <v>8.2899999999999991</v>
      </c>
      <c r="N558" s="56">
        <v>10.830548754806809</v>
      </c>
      <c r="O558" s="71">
        <f t="shared" si="59"/>
        <v>2.769942749824695E-3</v>
      </c>
    </row>
    <row r="559" spans="2:15" x14ac:dyDescent="0.15">
      <c r="B559" s="73" t="str">
        <f>IFERROR(IF(AND(K559&lt;&gt;"",K559&gt;=$C$3),MAX($B$5:B558)+1,""),"")</f>
        <v/>
      </c>
      <c r="C559" s="73" t="str">
        <f>IFERROR(IF(AND(O559&lt;&gt;"",O559&gt;=$C$3),MAX($C$5:C558)+1,""),"")</f>
        <v/>
      </c>
      <c r="F559" s="40" t="s">
        <v>7823</v>
      </c>
      <c r="G559" s="40" t="s">
        <v>7824</v>
      </c>
      <c r="H559" s="56">
        <v>0.1</v>
      </c>
      <c r="I559" s="167" t="s">
        <v>5903</v>
      </c>
      <c r="J559" s="56">
        <v>14.47</v>
      </c>
      <c r="K559" s="71">
        <f t="shared" si="58"/>
        <v>6.9108500345542506E-3</v>
      </c>
      <c r="L559" s="97">
        <v>14.379335839598999</v>
      </c>
      <c r="M559" s="56">
        <v>15.27</v>
      </c>
      <c r="N559" s="56">
        <v>15.366279949558635</v>
      </c>
      <c r="O559" s="71">
        <f t="shared" si="59"/>
        <v>6.5077559648958694E-3</v>
      </c>
    </row>
    <row r="560" spans="2:15" x14ac:dyDescent="0.15">
      <c r="B560" s="73" t="str">
        <f>IFERROR(IF(AND(K560&lt;&gt;"",K560&gt;=$C$3),MAX($B$5:B559)+1,""),"")</f>
        <v/>
      </c>
      <c r="C560" s="73" t="str">
        <f>IFERROR(IF(AND(O560&lt;&gt;"",O560&gt;=$C$3),MAX($C$5:C559)+1,""),"")</f>
        <v/>
      </c>
      <c r="F560" s="40" t="s">
        <v>7825</v>
      </c>
      <c r="G560" s="40" t="s">
        <v>7826</v>
      </c>
      <c r="H560" s="56">
        <v>2.5000000000000001E-2</v>
      </c>
      <c r="I560" s="167" t="s">
        <v>5905</v>
      </c>
      <c r="J560" s="56">
        <v>16.88</v>
      </c>
      <c r="K560" s="71">
        <f t="shared" si="58"/>
        <v>1.4810426540284361E-3</v>
      </c>
      <c r="L560" s="97">
        <v>16.86</v>
      </c>
      <c r="M560" s="56">
        <v>19.920000000000002</v>
      </c>
      <c r="N560" s="56">
        <v>19.943629893238434</v>
      </c>
      <c r="O560" s="71">
        <f t="shared" si="59"/>
        <v>1.2535330897047907E-3</v>
      </c>
    </row>
    <row r="561" spans="2:15" x14ac:dyDescent="0.15">
      <c r="B561" s="73" t="str">
        <f>IFERROR(IF(AND(K561&lt;&gt;"",K561&gt;=$C$3),MAX($B$5:B560)+1,""),"")</f>
        <v/>
      </c>
      <c r="C561" s="73" t="str">
        <f>IFERROR(IF(AND(O561&lt;&gt;"",O561&gt;=$C$3),MAX($C$5:C560)+1,""),"")</f>
        <v/>
      </c>
      <c r="F561" s="40" t="s">
        <v>7827</v>
      </c>
      <c r="G561" s="40" t="s">
        <v>13019</v>
      </c>
      <c r="H561" s="56">
        <v>0.15</v>
      </c>
      <c r="I561" s="167" t="s">
        <v>5981</v>
      </c>
      <c r="J561" s="56">
        <v>22.2</v>
      </c>
      <c r="K561" s="71">
        <f t="shared" si="58"/>
        <v>6.7567567567567571E-3</v>
      </c>
      <c r="L561" s="97">
        <v>22.075093773443399</v>
      </c>
      <c r="M561" s="56">
        <v>26.05</v>
      </c>
      <c r="N561" s="56">
        <v>26.197397208600481</v>
      </c>
      <c r="O561" s="71">
        <f t="shared" si="59"/>
        <v>5.7257596548849401E-3</v>
      </c>
    </row>
    <row r="562" spans="2:15" x14ac:dyDescent="0.15">
      <c r="B562" s="73">
        <f>IFERROR(IF(AND(K562&lt;&gt;"",K562&gt;=$C$3),MAX($B$5:B561)+1,""),"")</f>
        <v>33</v>
      </c>
      <c r="C562" s="73" t="str">
        <f>IFERROR(IF(AND(O562&lt;&gt;"",O562&gt;=$C$3),MAX($C$5:C561)+1,""),"")</f>
        <v/>
      </c>
      <c r="F562" s="40" t="s">
        <v>7829</v>
      </c>
      <c r="G562" s="40" t="s">
        <v>7830</v>
      </c>
      <c r="H562" s="56">
        <v>0.5</v>
      </c>
      <c r="I562" s="167" t="s">
        <v>5936</v>
      </c>
      <c r="J562" s="56">
        <v>15.79</v>
      </c>
      <c r="K562" s="71">
        <f t="shared" si="58"/>
        <v>3.1665611146295125E-2</v>
      </c>
      <c r="L562" s="97">
        <v>10.263500000000001</v>
      </c>
      <c r="M562" s="56">
        <v>13.98</v>
      </c>
      <c r="N562" s="56">
        <v>21.507692307692306</v>
      </c>
      <c r="O562" s="71">
        <f t="shared" si="59"/>
        <v>2.3247496423462091E-2</v>
      </c>
    </row>
    <row r="563" spans="2:15" x14ac:dyDescent="0.15">
      <c r="B563" s="73" t="str">
        <f>IFERROR(IF(AND(K563&lt;&gt;"",K563&gt;=$C$3),MAX($B$5:B562)+1,""),"")</f>
        <v/>
      </c>
      <c r="C563" s="73" t="str">
        <f>IFERROR(IF(AND(O563&lt;&gt;"",O563&gt;=$C$3),MAX($C$5:C562)+1,""),"")</f>
        <v/>
      </c>
      <c r="F563" s="40" t="s">
        <v>7831</v>
      </c>
      <c r="G563" s="40" t="s">
        <v>7832</v>
      </c>
      <c r="H563" s="56">
        <v>0.02</v>
      </c>
      <c r="I563" s="167" t="s">
        <v>5951</v>
      </c>
      <c r="J563" s="56">
        <v>6.63</v>
      </c>
      <c r="K563" s="71">
        <f t="shared" si="58"/>
        <v>3.0165912518853697E-3</v>
      </c>
      <c r="L563" s="97">
        <v>6.6126892950391598</v>
      </c>
      <c r="M563" s="56">
        <v>9.17</v>
      </c>
      <c r="N563" s="56">
        <v>9.1940052356021003</v>
      </c>
      <c r="O563" s="71">
        <f t="shared" si="59"/>
        <v>2.1753304993294615E-3</v>
      </c>
    </row>
    <row r="564" spans="2:15" x14ac:dyDescent="0.15">
      <c r="B564" s="73" t="str">
        <f>IFERROR(IF(AND(K564&lt;&gt;"",K564&gt;=$C$3),MAX($B$5:B563)+1,""),"")</f>
        <v/>
      </c>
      <c r="C564" s="73" t="str">
        <f>IFERROR(IF(AND(O564&lt;&gt;"",O564&gt;=$C$3),MAX($C$5:C563)+1,""),"")</f>
        <v/>
      </c>
      <c r="F564" s="40" t="s">
        <v>7833</v>
      </c>
      <c r="G564" s="40" t="s">
        <v>7834</v>
      </c>
      <c r="H564" s="56" t="s">
        <v>5898</v>
      </c>
      <c r="I564" s="167" t="s">
        <v>5905</v>
      </c>
      <c r="J564" s="56">
        <v>11.2</v>
      </c>
      <c r="K564" s="71" t="str">
        <f t="shared" si="58"/>
        <v/>
      </c>
      <c r="L564" s="97">
        <v>11.2</v>
      </c>
      <c r="M564" s="56">
        <v>11.41</v>
      </c>
      <c r="N564" s="56">
        <v>11.41</v>
      </c>
      <c r="O564" s="71" t="str">
        <f t="shared" si="59"/>
        <v/>
      </c>
    </row>
    <row r="565" spans="2:15" x14ac:dyDescent="0.15">
      <c r="B565" s="73" t="str">
        <f>IFERROR(IF(AND(K565&lt;&gt;"",K565&gt;=$C$3),MAX($B$5:B564)+1,""),"")</f>
        <v/>
      </c>
      <c r="C565" s="73" t="str">
        <f>IFERROR(IF(AND(O565&lt;&gt;"",O565&gt;=$C$3),MAX($C$5:C564)+1,""),"")</f>
        <v/>
      </c>
      <c r="F565" s="40" t="s">
        <v>7835</v>
      </c>
      <c r="G565" s="40" t="s">
        <v>7836</v>
      </c>
      <c r="H565" s="56" t="s">
        <v>5898</v>
      </c>
      <c r="I565" s="167" t="s">
        <v>5905</v>
      </c>
      <c r="J565" s="56">
        <v>21.9</v>
      </c>
      <c r="K565" s="71" t="str">
        <f t="shared" si="58"/>
        <v/>
      </c>
      <c r="L565" s="97">
        <v>21.9</v>
      </c>
      <c r="M565" s="56">
        <v>25.62</v>
      </c>
      <c r="N565" s="56">
        <v>25.62</v>
      </c>
      <c r="O565" s="71" t="str">
        <f t="shared" si="59"/>
        <v/>
      </c>
    </row>
    <row r="566" spans="2:15" x14ac:dyDescent="0.15">
      <c r="B566" s="73" t="str">
        <f>IFERROR(IF(AND(K566&lt;&gt;"",K566&gt;=$C$3),MAX($B$5:B565)+1,""),"")</f>
        <v/>
      </c>
      <c r="C566" s="73" t="str">
        <f>IFERROR(IF(AND(O566&lt;&gt;"",O566&gt;=$C$3),MAX($C$5:C565)+1,""),"")</f>
        <v/>
      </c>
      <c r="F566" s="40" t="s">
        <v>7837</v>
      </c>
      <c r="G566" s="40" t="s">
        <v>7838</v>
      </c>
      <c r="H566" s="56" t="s">
        <v>5898</v>
      </c>
      <c r="I566" s="167" t="s">
        <v>5916</v>
      </c>
      <c r="J566" s="56">
        <v>55.5</v>
      </c>
      <c r="K566" s="71" t="str">
        <f t="shared" si="58"/>
        <v/>
      </c>
      <c r="L566" s="97">
        <v>55.5</v>
      </c>
      <c r="M566" s="56">
        <v>49.13</v>
      </c>
      <c r="N566" s="56">
        <v>49.13</v>
      </c>
      <c r="O566" s="71" t="str">
        <f t="shared" si="59"/>
        <v/>
      </c>
    </row>
    <row r="567" spans="2:15" x14ac:dyDescent="0.15">
      <c r="B567" s="73" t="str">
        <f>IFERROR(IF(AND(K567&lt;&gt;"",K567&gt;=$C$3),MAX($B$5:B566)+1,""),"")</f>
        <v/>
      </c>
      <c r="C567" s="73" t="str">
        <f>IFERROR(IF(AND(O567&lt;&gt;"",O567&gt;=$C$3),MAX($C$5:C566)+1,""),"")</f>
        <v/>
      </c>
      <c r="F567" s="40" t="s">
        <v>13020</v>
      </c>
      <c r="G567" s="40" t="s">
        <v>7840</v>
      </c>
      <c r="H567" s="56">
        <v>0.04</v>
      </c>
      <c r="I567" s="167" t="s">
        <v>5945</v>
      </c>
      <c r="J567" s="56">
        <v>18.690000000000001</v>
      </c>
      <c r="K567" s="71">
        <f t="shared" si="58"/>
        <v>2.1401819154628142E-3</v>
      </c>
      <c r="L567" s="97">
        <v>18.6393152542373</v>
      </c>
      <c r="M567" s="56">
        <v>15.22</v>
      </c>
      <c r="N567" s="56">
        <v>15.261386811692718</v>
      </c>
      <c r="O567" s="71">
        <f t="shared" si="59"/>
        <v>2.620993786053143E-3</v>
      </c>
    </row>
    <row r="568" spans="2:15" x14ac:dyDescent="0.15">
      <c r="B568" s="73" t="str">
        <f>IFERROR(IF(AND(K568&lt;&gt;"",K568&gt;=$C$3),MAX($B$5:B567)+1,""),"")</f>
        <v/>
      </c>
      <c r="C568" s="73" t="str">
        <f>IFERROR(IF(AND(O568&lt;&gt;"",O568&gt;=$C$3),MAX($C$5:C567)+1,""),"")</f>
        <v/>
      </c>
      <c r="F568" s="40" t="s">
        <v>7841</v>
      </c>
      <c r="G568" s="40" t="s">
        <v>7842</v>
      </c>
      <c r="H568" s="56" t="s">
        <v>5898</v>
      </c>
      <c r="I568" s="167" t="s">
        <v>5916</v>
      </c>
      <c r="J568" s="56">
        <v>8.25</v>
      </c>
      <c r="K568" s="71" t="str">
        <f t="shared" si="58"/>
        <v/>
      </c>
      <c r="L568" s="97">
        <v>8.25</v>
      </c>
      <c r="M568" s="56">
        <v>9.1199999999999992</v>
      </c>
      <c r="N568" s="56">
        <v>9.1199999999999992</v>
      </c>
      <c r="O568" s="71" t="str">
        <f t="shared" si="59"/>
        <v/>
      </c>
    </row>
    <row r="569" spans="2:15" x14ac:dyDescent="0.15">
      <c r="B569" s="73" t="str">
        <f>IFERROR(IF(AND(K569&lt;&gt;"",K569&gt;=$C$3),MAX($B$5:B568)+1,""),"")</f>
        <v/>
      </c>
      <c r="C569" s="73" t="str">
        <f>IFERROR(IF(AND(O569&lt;&gt;"",O569&gt;=$C$3),MAX($C$5:C568)+1,""),"")</f>
        <v/>
      </c>
      <c r="F569" s="40" t="s">
        <v>7843</v>
      </c>
      <c r="G569" s="40" t="s">
        <v>7844</v>
      </c>
      <c r="H569" s="56">
        <v>0.08</v>
      </c>
      <c r="I569" s="167" t="s">
        <v>5916</v>
      </c>
      <c r="J569" s="56">
        <v>13.27</v>
      </c>
      <c r="K569" s="71">
        <f t="shared" si="58"/>
        <v>6.0286360211002261E-3</v>
      </c>
      <c r="L569" s="97">
        <v>13.177202797202799</v>
      </c>
      <c r="M569" s="56">
        <v>11.86</v>
      </c>
      <c r="N569" s="56">
        <v>11.94352112676056</v>
      </c>
      <c r="O569" s="71">
        <f t="shared" si="59"/>
        <v>6.698192195662687E-3</v>
      </c>
    </row>
    <row r="570" spans="2:15" x14ac:dyDescent="0.15">
      <c r="B570" s="73" t="str">
        <f>IFERROR(IF(AND(K570&lt;&gt;"",K570&gt;=$C$3),MAX($B$5:B569)+1,""),"")</f>
        <v/>
      </c>
      <c r="C570" s="73" t="str">
        <f>IFERROR(IF(AND(O570&lt;&gt;"",O570&gt;=$C$3),MAX($C$5:C569)+1,""),"")</f>
        <v/>
      </c>
      <c r="F570" s="40" t="s">
        <v>7845</v>
      </c>
      <c r="G570" s="40" t="s">
        <v>7846</v>
      </c>
      <c r="H570" s="56">
        <v>0.2</v>
      </c>
      <c r="I570" s="167" t="s">
        <v>13754</v>
      </c>
      <c r="J570" s="56">
        <v>19.86</v>
      </c>
      <c r="K570" s="71">
        <f t="shared" si="58"/>
        <v>1.0070493454179255E-2</v>
      </c>
      <c r="L570" s="97">
        <v>9.8315805946791794</v>
      </c>
      <c r="M570" s="56">
        <v>10.199999999999999</v>
      </c>
      <c r="N570" s="56">
        <v>20.604214963119084</v>
      </c>
      <c r="O570" s="71">
        <f t="shared" si="59"/>
        <v>9.7067517669561249E-3</v>
      </c>
    </row>
    <row r="571" spans="2:15" x14ac:dyDescent="0.15">
      <c r="B571" s="73" t="str">
        <f>IFERROR(IF(AND(K571&lt;&gt;"",K571&gt;=$C$3),MAX($B$5:B570)+1,""),"")</f>
        <v/>
      </c>
      <c r="C571" s="73" t="str">
        <f>IFERROR(IF(AND(O571&lt;&gt;"",O571&gt;=$C$3),MAX($C$5:C570)+1,""),"")</f>
        <v/>
      </c>
      <c r="F571" s="40" t="s">
        <v>7847</v>
      </c>
      <c r="G571" s="40" t="s">
        <v>7848</v>
      </c>
      <c r="H571" s="56">
        <v>0.12</v>
      </c>
      <c r="I571" s="167" t="s">
        <v>5935</v>
      </c>
      <c r="J571" s="56">
        <v>9.44</v>
      </c>
      <c r="K571" s="71">
        <f t="shared" si="58"/>
        <v>1.2711864406779662E-2</v>
      </c>
      <c r="L571" s="97">
        <v>9.3168695652173898</v>
      </c>
      <c r="M571" s="56">
        <v>8.9600000000000009</v>
      </c>
      <c r="N571" s="56">
        <v>9.0784140969163012</v>
      </c>
      <c r="O571" s="71">
        <f t="shared" si="59"/>
        <v>1.3218167701863352E-2</v>
      </c>
    </row>
    <row r="572" spans="2:15" x14ac:dyDescent="0.15">
      <c r="B572" s="73" t="str">
        <f>IFERROR(IF(AND(K572&lt;&gt;"",K572&gt;=$C$3),MAX($B$5:B571)+1,""),"")</f>
        <v/>
      </c>
      <c r="C572" s="73" t="str">
        <f>IFERROR(IF(AND(O572&lt;&gt;"",O572&gt;=$C$3),MAX($C$5:C571)+1,""),"")</f>
        <v/>
      </c>
      <c r="F572" s="40" t="s">
        <v>7849</v>
      </c>
      <c r="G572" s="40" t="s">
        <v>7850</v>
      </c>
      <c r="H572" s="56" t="s">
        <v>5898</v>
      </c>
      <c r="I572" s="167" t="s">
        <v>5932</v>
      </c>
      <c r="J572" s="56">
        <v>21.86</v>
      </c>
      <c r="K572" s="71" t="str">
        <f t="shared" si="58"/>
        <v/>
      </c>
      <c r="L572" s="97">
        <v>18.790856000000002</v>
      </c>
      <c r="M572" s="56">
        <v>21.62</v>
      </c>
      <c r="N572" s="56">
        <v>25.151233131689157</v>
      </c>
      <c r="O572" s="71" t="str">
        <f t="shared" si="59"/>
        <v/>
      </c>
    </row>
    <row r="573" spans="2:15" x14ac:dyDescent="0.15">
      <c r="B573" s="73" t="str">
        <f>IFERROR(IF(AND(K573&lt;&gt;"",K573&gt;=$C$3),MAX($B$5:B572)+1,""),"")</f>
        <v/>
      </c>
      <c r="C573" s="73" t="str">
        <f>IFERROR(IF(AND(O573&lt;&gt;"",O573&gt;=$C$3),MAX($C$5:C572)+1,""),"")</f>
        <v/>
      </c>
      <c r="F573" s="40" t="s">
        <v>7851</v>
      </c>
      <c r="G573" s="40" t="s">
        <v>7852</v>
      </c>
      <c r="H573" s="56" t="s">
        <v>5898</v>
      </c>
      <c r="I573" s="167" t="s">
        <v>5935</v>
      </c>
      <c r="J573" s="56">
        <v>13.55</v>
      </c>
      <c r="K573" s="71" t="str">
        <f t="shared" si="58"/>
        <v/>
      </c>
      <c r="L573" s="97">
        <v>4.5140588914549697</v>
      </c>
      <c r="M573" s="56">
        <v>15.98</v>
      </c>
      <c r="N573" s="56">
        <v>47.967694974003422</v>
      </c>
      <c r="O573" s="71" t="str">
        <f t="shared" si="59"/>
        <v/>
      </c>
    </row>
    <row r="574" spans="2:15" x14ac:dyDescent="0.15">
      <c r="B574" s="73" t="str">
        <f>IFERROR(IF(AND(K574&lt;&gt;"",K574&gt;=$C$3),MAX($B$5:B573)+1,""),"")</f>
        <v/>
      </c>
      <c r="C574" s="73" t="str">
        <f>IFERROR(IF(AND(O574&lt;&gt;"",O574&gt;=$C$3),MAX($C$5:C573)+1,""),"")</f>
        <v/>
      </c>
      <c r="F574" s="40" t="s">
        <v>7853</v>
      </c>
      <c r="G574" s="40" t="s">
        <v>7854</v>
      </c>
      <c r="H574" s="56">
        <v>0.15</v>
      </c>
      <c r="I574" s="167" t="s">
        <v>5932</v>
      </c>
      <c r="J574" s="56">
        <v>28.88</v>
      </c>
      <c r="K574" s="71">
        <f t="shared" si="58"/>
        <v>5.1939058171745151E-3</v>
      </c>
      <c r="L574" s="97">
        <v>19.132414910859001</v>
      </c>
      <c r="M574" s="56">
        <v>18.68</v>
      </c>
      <c r="N574" s="56">
        <v>28.197088685015281</v>
      </c>
      <c r="O574" s="71">
        <f t="shared" si="59"/>
        <v>5.3196981318044435E-3</v>
      </c>
    </row>
    <row r="575" spans="2:15" x14ac:dyDescent="0.15">
      <c r="B575" s="73" t="str">
        <f>IFERROR(IF(AND(K575&lt;&gt;"",K575&gt;=$C$3),MAX($B$5:B574)+1,""),"")</f>
        <v/>
      </c>
      <c r="C575" s="73" t="str">
        <f>IFERROR(IF(AND(O575&lt;&gt;"",O575&gt;=$C$3),MAX($C$5:C574)+1,""),"")</f>
        <v/>
      </c>
      <c r="F575" s="40" t="s">
        <v>13021</v>
      </c>
      <c r="G575" s="40" t="s">
        <v>7856</v>
      </c>
      <c r="H575" s="56">
        <v>0.1</v>
      </c>
      <c r="I575" s="167" t="s">
        <v>5916</v>
      </c>
      <c r="J575" s="56">
        <v>16.57</v>
      </c>
      <c r="K575" s="71">
        <f t="shared" si="58"/>
        <v>6.0350030175015086E-3</v>
      </c>
      <c r="L575" s="97">
        <v>16.465786163522001</v>
      </c>
      <c r="M575" s="56">
        <v>14.36</v>
      </c>
      <c r="N575" s="56">
        <v>14.450886075949377</v>
      </c>
      <c r="O575" s="71">
        <f t="shared" si="59"/>
        <v>6.9199908901385705E-3</v>
      </c>
    </row>
    <row r="576" spans="2:15" x14ac:dyDescent="0.15">
      <c r="B576" s="73" t="str">
        <f>IFERROR(IF(AND(K576&lt;&gt;"",K576&gt;=$C$3),MAX($B$5:B575)+1,""),"")</f>
        <v/>
      </c>
      <c r="C576" s="73" t="str">
        <f>IFERROR(IF(AND(O576&lt;&gt;"",O576&gt;=$C$3),MAX($C$5:C575)+1,""),"")</f>
        <v/>
      </c>
      <c r="F576" s="40" t="s">
        <v>7857</v>
      </c>
      <c r="G576" s="40" t="s">
        <v>7858</v>
      </c>
      <c r="H576" s="56" t="s">
        <v>5898</v>
      </c>
      <c r="I576" s="167" t="s">
        <v>5915</v>
      </c>
      <c r="J576" s="56">
        <v>10.119999999999999</v>
      </c>
      <c r="K576" s="71" t="str">
        <f t="shared" si="58"/>
        <v/>
      </c>
      <c r="L576" s="97">
        <v>10.119999999999999</v>
      </c>
      <c r="M576" s="56">
        <v>9.94</v>
      </c>
      <c r="N576" s="56">
        <v>9.94</v>
      </c>
      <c r="O576" s="71" t="str">
        <f t="shared" si="59"/>
        <v/>
      </c>
    </row>
    <row r="577" spans="2:15" x14ac:dyDescent="0.15">
      <c r="B577" s="73" t="str">
        <f>IFERROR(IF(AND(K577&lt;&gt;"",K577&gt;=$C$3),MAX($B$5:B576)+1,""),"")</f>
        <v/>
      </c>
      <c r="C577" s="73" t="str">
        <f>IFERROR(IF(AND(O577&lt;&gt;"",O577&gt;=$C$3),MAX($C$5:C576)+1,""),"")</f>
        <v/>
      </c>
      <c r="F577" s="40" t="s">
        <v>7859</v>
      </c>
      <c r="G577" s="40" t="s">
        <v>7860</v>
      </c>
      <c r="H577" s="56" t="s">
        <v>5898</v>
      </c>
      <c r="I577" s="167" t="s">
        <v>13682</v>
      </c>
      <c r="J577" s="56">
        <v>9.19</v>
      </c>
      <c r="K577" s="71" t="str">
        <f t="shared" si="58"/>
        <v/>
      </c>
      <c r="L577" s="97">
        <v>9.19</v>
      </c>
      <c r="M577" s="56">
        <v>10.9</v>
      </c>
      <c r="N577" s="56">
        <v>10.9</v>
      </c>
      <c r="O577" s="71" t="str">
        <f t="shared" si="59"/>
        <v/>
      </c>
    </row>
    <row r="578" spans="2:15" x14ac:dyDescent="0.15">
      <c r="B578" s="73" t="str">
        <f>IFERROR(IF(AND(K578&lt;&gt;"",K578&gt;=$C$3),MAX($B$5:B577)+1,""),"")</f>
        <v/>
      </c>
      <c r="C578" s="73" t="str">
        <f>IFERROR(IF(AND(O578&lt;&gt;"",O578&gt;=$C$3),MAX($C$5:C577)+1,""),"")</f>
        <v/>
      </c>
      <c r="F578" s="40" t="s">
        <v>7861</v>
      </c>
      <c r="G578" s="40" t="s">
        <v>7862</v>
      </c>
      <c r="H578" s="56">
        <v>0.1</v>
      </c>
      <c r="I578" s="167" t="s">
        <v>5935</v>
      </c>
      <c r="J578" s="56">
        <v>18</v>
      </c>
      <c r="K578" s="71">
        <f t="shared" si="58"/>
        <v>5.5555555555555558E-3</v>
      </c>
      <c r="L578" s="97">
        <v>17.878048780487799</v>
      </c>
      <c r="M578" s="56">
        <v>15.76</v>
      </c>
      <c r="N578" s="56">
        <v>15.867503410641207</v>
      </c>
      <c r="O578" s="71">
        <f t="shared" si="59"/>
        <v>6.3021886564043278E-3</v>
      </c>
    </row>
    <row r="579" spans="2:15" x14ac:dyDescent="0.15">
      <c r="B579" s="73" t="str">
        <f>IFERROR(IF(AND(K579&lt;&gt;"",K579&gt;=$C$3),MAX($B$5:B578)+1,""),"")</f>
        <v/>
      </c>
      <c r="C579" s="73" t="str">
        <f>IFERROR(IF(AND(O579&lt;&gt;"",O579&gt;=$C$3),MAX($C$5:C578)+1,""),"")</f>
        <v/>
      </c>
      <c r="F579" s="40" t="s">
        <v>7863</v>
      </c>
      <c r="G579" s="40" t="s">
        <v>7864</v>
      </c>
      <c r="H579" s="56">
        <v>0.16</v>
      </c>
      <c r="I579" s="167" t="s">
        <v>5957</v>
      </c>
      <c r="J579" s="56">
        <v>13.66</v>
      </c>
      <c r="K579" s="71">
        <f t="shared" si="58"/>
        <v>1.171303074670571E-2</v>
      </c>
      <c r="L579" s="97">
        <v>13.5602464628024</v>
      </c>
      <c r="M579" s="56">
        <v>23.59</v>
      </c>
      <c r="N579" s="56">
        <v>23.76353563218386</v>
      </c>
      <c r="O579" s="71">
        <f t="shared" si="59"/>
        <v>6.7330048220310247E-3</v>
      </c>
    </row>
    <row r="580" spans="2:15" x14ac:dyDescent="0.15">
      <c r="B580" s="73" t="str">
        <f>IFERROR(IF(AND(K580&lt;&gt;"",K580&gt;=$C$3),MAX($B$5:B579)+1,""),"")</f>
        <v/>
      </c>
      <c r="C580" s="73" t="str">
        <f>IFERROR(IF(AND(O580&lt;&gt;"",O580&gt;=$C$3),MAX($C$5:C579)+1,""),"")</f>
        <v/>
      </c>
      <c r="F580" s="40" t="s">
        <v>7865</v>
      </c>
      <c r="G580" s="40" t="s">
        <v>7866</v>
      </c>
      <c r="H580" s="56" t="s">
        <v>5898</v>
      </c>
      <c r="I580" s="167" t="s">
        <v>13696</v>
      </c>
      <c r="J580" s="56">
        <v>6.01</v>
      </c>
      <c r="K580" s="71" t="str">
        <f t="shared" si="58"/>
        <v/>
      </c>
      <c r="L580" s="97">
        <v>6.01</v>
      </c>
      <c r="M580" s="56">
        <v>6.5</v>
      </c>
      <c r="N580" s="56">
        <v>6.5</v>
      </c>
      <c r="O580" s="71" t="str">
        <f t="shared" si="59"/>
        <v/>
      </c>
    </row>
    <row r="581" spans="2:15" x14ac:dyDescent="0.15">
      <c r="B581" s="73" t="str">
        <f>IFERROR(IF(AND(K581&lt;&gt;"",K581&gt;=$C$3),MAX($B$5:B580)+1,""),"")</f>
        <v/>
      </c>
      <c r="C581" s="73" t="str">
        <f>IFERROR(IF(AND(O581&lt;&gt;"",O581&gt;=$C$3),MAX($C$5:C580)+1,""),"")</f>
        <v/>
      </c>
      <c r="F581" s="40" t="s">
        <v>7867</v>
      </c>
      <c r="G581" s="40" t="s">
        <v>7868</v>
      </c>
      <c r="H581" s="56" t="s">
        <v>5898</v>
      </c>
      <c r="I581" s="167" t="s">
        <v>5909</v>
      </c>
      <c r="J581" s="56">
        <v>6.17</v>
      </c>
      <c r="K581" s="71" t="str">
        <f t="shared" si="58"/>
        <v/>
      </c>
      <c r="L581" s="97">
        <v>6.17</v>
      </c>
      <c r="M581" s="56">
        <v>6.97</v>
      </c>
      <c r="N581" s="56">
        <v>6.97</v>
      </c>
      <c r="O581" s="71" t="str">
        <f t="shared" si="59"/>
        <v/>
      </c>
    </row>
    <row r="582" spans="2:15" x14ac:dyDescent="0.15">
      <c r="B582" s="73" t="str">
        <f>IFERROR(IF(AND(K582&lt;&gt;"",K582&gt;=$C$3),MAX($B$5:B581)+1,""),"")</f>
        <v/>
      </c>
      <c r="C582" s="73" t="str">
        <f>IFERROR(IF(AND(O582&lt;&gt;"",O582&gt;=$C$3),MAX($C$5:C581)+1,""),"")</f>
        <v/>
      </c>
      <c r="F582" s="40" t="s">
        <v>7869</v>
      </c>
      <c r="G582" s="40" t="s">
        <v>13022</v>
      </c>
      <c r="H582" s="56">
        <v>0.12</v>
      </c>
      <c r="I582" s="167" t="s">
        <v>5949</v>
      </c>
      <c r="J582" s="56">
        <v>25.15</v>
      </c>
      <c r="K582" s="71">
        <f t="shared" si="58"/>
        <v>4.7713717693836982E-3</v>
      </c>
      <c r="L582" s="97">
        <v>25.035116102017501</v>
      </c>
      <c r="M582" s="56">
        <v>25.42</v>
      </c>
      <c r="N582" s="56">
        <v>25.536650095602305</v>
      </c>
      <c r="O582" s="71">
        <f t="shared" si="59"/>
        <v>4.6991284898666224E-3</v>
      </c>
    </row>
    <row r="583" spans="2:15" x14ac:dyDescent="0.15">
      <c r="B583" s="73" t="str">
        <f>IFERROR(IF(AND(K583&lt;&gt;"",K583&gt;=$C$3),MAX($B$5:B582)+1,""),"")</f>
        <v/>
      </c>
      <c r="C583" s="73" t="str">
        <f>IFERROR(IF(AND(O583&lt;&gt;"",O583&gt;=$C$3),MAX($C$5:C582)+1,""),"")</f>
        <v/>
      </c>
      <c r="F583" s="40" t="s">
        <v>7871</v>
      </c>
      <c r="G583" s="40" t="s">
        <v>13023</v>
      </c>
      <c r="H583" s="56">
        <v>0.01</v>
      </c>
      <c r="I583" s="167" t="s">
        <v>5903</v>
      </c>
      <c r="J583" s="56">
        <v>19.12</v>
      </c>
      <c r="K583" s="71">
        <f t="shared" ref="K583:K646" si="60">IFERROR(H583/J583,"")</f>
        <v>5.2301255230125519E-4</v>
      </c>
      <c r="L583" s="97">
        <v>19.111654299432601</v>
      </c>
      <c r="M583" s="56">
        <v>17.3</v>
      </c>
      <c r="N583" s="56">
        <v>17.307554585152804</v>
      </c>
      <c r="O583" s="71">
        <f t="shared" ref="O583:O646" si="61">IFERROR(H583/N583,"")</f>
        <v>5.77782375366792E-4</v>
      </c>
    </row>
    <row r="584" spans="2:15" x14ac:dyDescent="0.15">
      <c r="B584" s="73" t="str">
        <f>IFERROR(IF(AND(K584&lt;&gt;"",K584&gt;=$C$3),MAX($B$5:B583)+1,""),"")</f>
        <v/>
      </c>
      <c r="C584" s="73" t="str">
        <f>IFERROR(IF(AND(O584&lt;&gt;"",O584&gt;=$C$3),MAX($C$5:C583)+1,""),"")</f>
        <v/>
      </c>
      <c r="F584" s="40" t="s">
        <v>7873</v>
      </c>
      <c r="G584" s="40" t="s">
        <v>7874</v>
      </c>
      <c r="H584" s="56" t="s">
        <v>5898</v>
      </c>
      <c r="I584" s="167" t="s">
        <v>5924</v>
      </c>
      <c r="J584" s="56">
        <v>29.2</v>
      </c>
      <c r="K584" s="71" t="str">
        <f t="shared" si="60"/>
        <v/>
      </c>
      <c r="L584" s="97">
        <v>7.3012571034957796</v>
      </c>
      <c r="M584" s="56">
        <v>53.94</v>
      </c>
      <c r="N584" s="56">
        <v>215.72285123966947</v>
      </c>
      <c r="O584" s="71" t="str">
        <f t="shared" si="61"/>
        <v/>
      </c>
    </row>
    <row r="585" spans="2:15" x14ac:dyDescent="0.15">
      <c r="B585" s="73" t="str">
        <f>IFERROR(IF(AND(K585&lt;&gt;"",K585&gt;=$C$3),MAX($B$5:B584)+1,""),"")</f>
        <v/>
      </c>
      <c r="C585" s="73" t="str">
        <f>IFERROR(IF(AND(O585&lt;&gt;"",O585&gt;=$C$3),MAX($C$5:C584)+1,""),"")</f>
        <v/>
      </c>
      <c r="F585" s="40" t="s">
        <v>7875</v>
      </c>
      <c r="G585" s="40" t="s">
        <v>13024</v>
      </c>
      <c r="H585" s="56" t="s">
        <v>5898</v>
      </c>
      <c r="I585" s="167" t="s">
        <v>5980</v>
      </c>
      <c r="J585" s="56">
        <v>18.95</v>
      </c>
      <c r="K585" s="71" t="str">
        <f t="shared" si="60"/>
        <v/>
      </c>
      <c r="L585" s="97">
        <v>18.95</v>
      </c>
      <c r="M585" s="56">
        <v>28.48</v>
      </c>
      <c r="N585" s="56">
        <v>28.480000000000004</v>
      </c>
      <c r="O585" s="71" t="str">
        <f t="shared" si="61"/>
        <v/>
      </c>
    </row>
    <row r="586" spans="2:15" x14ac:dyDescent="0.15">
      <c r="B586" s="73" t="str">
        <f>IFERROR(IF(AND(K586&lt;&gt;"",K586&gt;=$C$3),MAX($B$5:B585)+1,""),"")</f>
        <v/>
      </c>
      <c r="C586" s="73" t="str">
        <f>IFERROR(IF(AND(O586&lt;&gt;"",O586&gt;=$C$3),MAX($C$5:C585)+1,""),"")</f>
        <v/>
      </c>
      <c r="F586" s="40" t="s">
        <v>7877</v>
      </c>
      <c r="G586" s="40" t="s">
        <v>7878</v>
      </c>
      <c r="H586" s="56">
        <v>0.1</v>
      </c>
      <c r="I586" s="167" t="s">
        <v>5909</v>
      </c>
      <c r="J586" s="56">
        <v>11.22</v>
      </c>
      <c r="K586" s="71">
        <f t="shared" si="60"/>
        <v>8.9126559714795012E-3</v>
      </c>
      <c r="L586" s="97">
        <v>11.107462387161499</v>
      </c>
      <c r="M586" s="56">
        <v>13.3</v>
      </c>
      <c r="N586" s="56">
        <v>13.43475177304963</v>
      </c>
      <c r="O586" s="71">
        <f t="shared" si="61"/>
        <v>7.4433827799187122E-3</v>
      </c>
    </row>
    <row r="587" spans="2:15" x14ac:dyDescent="0.15">
      <c r="B587" s="73" t="str">
        <f>IFERROR(IF(AND(K587&lt;&gt;"",K587&gt;=$C$3),MAX($B$5:B586)+1,""),"")</f>
        <v/>
      </c>
      <c r="C587" s="73" t="str">
        <f>IFERROR(IF(AND(O587&lt;&gt;"",O587&gt;=$C$3),MAX($C$5:C586)+1,""),"")</f>
        <v/>
      </c>
      <c r="F587" s="40" t="s">
        <v>7879</v>
      </c>
      <c r="G587" s="40" t="s">
        <v>7880</v>
      </c>
      <c r="H587" s="56">
        <v>0.3</v>
      </c>
      <c r="I587" s="167" t="s">
        <v>13692</v>
      </c>
      <c r="J587" s="56">
        <v>14.16</v>
      </c>
      <c r="K587" s="71">
        <f t="shared" si="60"/>
        <v>2.1186440677966101E-2</v>
      </c>
      <c r="L587" s="97">
        <v>13.868041237113401</v>
      </c>
      <c r="M587" s="56">
        <v>14</v>
      </c>
      <c r="N587" s="56">
        <v>14.294736842105266</v>
      </c>
      <c r="O587" s="71">
        <f t="shared" si="61"/>
        <v>2.0986745213549332E-2</v>
      </c>
    </row>
    <row r="588" spans="2:15" x14ac:dyDescent="0.15">
      <c r="B588" s="73" t="str">
        <f>IFERROR(IF(AND(K588&lt;&gt;"",K588&gt;=$C$3),MAX($B$5:B587)+1,""),"")</f>
        <v/>
      </c>
      <c r="C588" s="73" t="str">
        <f>IFERROR(IF(AND(O588&lt;&gt;"",O588&gt;=$C$3),MAX($C$5:C587)+1,""),"")</f>
        <v/>
      </c>
      <c r="F588" s="40" t="s">
        <v>7881</v>
      </c>
      <c r="G588" s="40" t="s">
        <v>7882</v>
      </c>
      <c r="H588" s="56">
        <v>0.3</v>
      </c>
      <c r="I588" s="167" t="s">
        <v>13752</v>
      </c>
      <c r="J588" s="56">
        <v>30.05</v>
      </c>
      <c r="K588" s="71">
        <f t="shared" si="60"/>
        <v>9.9833610648918467E-3</v>
      </c>
      <c r="L588" s="97">
        <v>29.755680705191001</v>
      </c>
      <c r="M588" s="56">
        <v>30.21</v>
      </c>
      <c r="N588" s="56">
        <v>30.508813056379811</v>
      </c>
      <c r="O588" s="71">
        <f t="shared" si="61"/>
        <v>9.8332242373901819E-3</v>
      </c>
    </row>
    <row r="589" spans="2:15" x14ac:dyDescent="0.15">
      <c r="B589" s="73" t="str">
        <f>IFERROR(IF(AND(K589&lt;&gt;"",K589&gt;=$C$3),MAX($B$5:B588)+1,""),"")</f>
        <v/>
      </c>
      <c r="C589" s="73" t="str">
        <f>IFERROR(IF(AND(O589&lt;&gt;"",O589&gt;=$C$3),MAX($C$5:C588)+1,""),"")</f>
        <v/>
      </c>
      <c r="F589" s="40" t="s">
        <v>7883</v>
      </c>
      <c r="G589" s="40" t="s">
        <v>13025</v>
      </c>
      <c r="H589" s="56" t="s">
        <v>5898</v>
      </c>
      <c r="I589" s="167" t="s">
        <v>5900</v>
      </c>
      <c r="J589" s="56">
        <v>14.16</v>
      </c>
      <c r="K589" s="71" t="str">
        <f t="shared" si="60"/>
        <v/>
      </c>
      <c r="L589" s="97">
        <v>7.08</v>
      </c>
      <c r="M589" s="56">
        <v>15.81</v>
      </c>
      <c r="N589" s="56">
        <v>31.62</v>
      </c>
      <c r="O589" s="71" t="str">
        <f t="shared" si="61"/>
        <v/>
      </c>
    </row>
    <row r="590" spans="2:15" x14ac:dyDescent="0.15">
      <c r="B590" s="73" t="str">
        <f>IFERROR(IF(AND(K590&lt;&gt;"",K590&gt;=$C$3),MAX($B$5:B589)+1,""),"")</f>
        <v/>
      </c>
      <c r="C590" s="73" t="str">
        <f>IFERROR(IF(AND(O590&lt;&gt;"",O590&gt;=$C$3),MAX($C$5:C589)+1,""),"")</f>
        <v/>
      </c>
      <c r="F590" s="40" t="s">
        <v>7885</v>
      </c>
      <c r="G590" s="40" t="s">
        <v>7886</v>
      </c>
      <c r="H590" s="56" t="s">
        <v>5898</v>
      </c>
      <c r="I590" s="167" t="s">
        <v>5932</v>
      </c>
      <c r="J590" s="56">
        <v>22.91</v>
      </c>
      <c r="K590" s="71" t="str">
        <f t="shared" si="60"/>
        <v/>
      </c>
      <c r="L590" s="97">
        <v>22.91</v>
      </c>
      <c r="M590" s="56">
        <v>18.78</v>
      </c>
      <c r="N590" s="56">
        <v>18.78</v>
      </c>
      <c r="O590" s="71" t="str">
        <f t="shared" si="61"/>
        <v/>
      </c>
    </row>
    <row r="591" spans="2:15" x14ac:dyDescent="0.15">
      <c r="B591" s="73" t="str">
        <f>IFERROR(IF(AND(K591&lt;&gt;"",K591&gt;=$C$3),MAX($B$5:B590)+1,""),"")</f>
        <v/>
      </c>
      <c r="C591" s="73" t="str">
        <f>IFERROR(IF(AND(O591&lt;&gt;"",O591&gt;=$C$3),MAX($C$5:C590)+1,""),"")</f>
        <v/>
      </c>
      <c r="F591" s="40" t="s">
        <v>7887</v>
      </c>
      <c r="G591" s="40" t="s">
        <v>7888</v>
      </c>
      <c r="H591" s="56">
        <v>0.06</v>
      </c>
      <c r="I591" s="167" t="s">
        <v>5932</v>
      </c>
      <c r="J591" s="56">
        <v>23.11</v>
      </c>
      <c r="K591" s="71">
        <f t="shared" si="60"/>
        <v>2.5962786672436176E-3</v>
      </c>
      <c r="L591" s="97">
        <v>23.044034253092299</v>
      </c>
      <c r="M591" s="56">
        <v>38.4</v>
      </c>
      <c r="N591" s="56">
        <v>38.509923664122127</v>
      </c>
      <c r="O591" s="71">
        <f t="shared" si="61"/>
        <v>1.5580399619410088E-3</v>
      </c>
    </row>
    <row r="592" spans="2:15" x14ac:dyDescent="0.15">
      <c r="B592" s="73" t="str">
        <f>IFERROR(IF(AND(K592&lt;&gt;"",K592&gt;=$C$3),MAX($B$5:B591)+1,""),"")</f>
        <v/>
      </c>
      <c r="C592" s="73" t="str">
        <f>IFERROR(IF(AND(O592&lt;&gt;"",O592&gt;=$C$3),MAX($C$5:C591)+1,""),"")</f>
        <v/>
      </c>
      <c r="F592" s="40" t="s">
        <v>7889</v>
      </c>
      <c r="G592" s="40" t="s">
        <v>7890</v>
      </c>
      <c r="H592" s="56">
        <v>0.05</v>
      </c>
      <c r="I592" s="167" t="s">
        <v>13695</v>
      </c>
      <c r="J592" s="56">
        <v>25.89</v>
      </c>
      <c r="K592" s="71">
        <f t="shared" si="60"/>
        <v>1.9312475859405175E-3</v>
      </c>
      <c r="L592" s="97">
        <v>10.3346514242879</v>
      </c>
      <c r="M592" s="56">
        <v>10.119999999999999</v>
      </c>
      <c r="N592" s="56">
        <v>25.352262910798014</v>
      </c>
      <c r="O592" s="71">
        <f t="shared" si="61"/>
        <v>1.9722105350486897E-3</v>
      </c>
    </row>
    <row r="593" spans="2:15" x14ac:dyDescent="0.15">
      <c r="B593" s="73" t="str">
        <f>IFERROR(IF(AND(K593&lt;&gt;"",K593&gt;=$C$3),MAX($B$5:B592)+1,""),"")</f>
        <v/>
      </c>
      <c r="C593" s="73" t="str">
        <f>IFERROR(IF(AND(O593&lt;&gt;"",O593&gt;=$C$3),MAX($C$5:C592)+1,""),"")</f>
        <v/>
      </c>
      <c r="F593" s="40" t="s">
        <v>7891</v>
      </c>
      <c r="G593" s="40" t="s">
        <v>7892</v>
      </c>
      <c r="H593" s="56">
        <v>0.05</v>
      </c>
      <c r="I593" s="167" t="s">
        <v>5949</v>
      </c>
      <c r="J593" s="56">
        <v>6.75</v>
      </c>
      <c r="K593" s="71">
        <f t="shared" si="60"/>
        <v>7.4074074074074077E-3</v>
      </c>
      <c r="L593" s="97">
        <v>6.6956521739130404</v>
      </c>
      <c r="M593" s="56">
        <v>6.34</v>
      </c>
      <c r="N593" s="56">
        <v>6.391461038961042</v>
      </c>
      <c r="O593" s="71">
        <f t="shared" si="61"/>
        <v>7.8229374622187653E-3</v>
      </c>
    </row>
    <row r="594" spans="2:15" x14ac:dyDescent="0.15">
      <c r="B594" s="73" t="str">
        <f>IFERROR(IF(AND(K594&lt;&gt;"",K594&gt;=$C$3),MAX($B$5:B593)+1,""),"")</f>
        <v/>
      </c>
      <c r="C594" s="73" t="str">
        <f>IFERROR(IF(AND(O594&lt;&gt;"",O594&gt;=$C$3),MAX($C$5:C593)+1,""),"")</f>
        <v/>
      </c>
      <c r="F594" s="40" t="s">
        <v>7893</v>
      </c>
      <c r="G594" s="40" t="s">
        <v>7894</v>
      </c>
      <c r="H594" s="56" t="s">
        <v>5898</v>
      </c>
      <c r="I594" s="167" t="s">
        <v>13682</v>
      </c>
      <c r="J594" s="56">
        <v>19.52</v>
      </c>
      <c r="K594" s="71" t="str">
        <f t="shared" si="60"/>
        <v/>
      </c>
      <c r="L594" s="97">
        <v>19.52</v>
      </c>
      <c r="M594" s="56">
        <v>17.7</v>
      </c>
      <c r="N594" s="56">
        <v>17.7</v>
      </c>
      <c r="O594" s="71" t="str">
        <f t="shared" si="61"/>
        <v/>
      </c>
    </row>
    <row r="595" spans="2:15" x14ac:dyDescent="0.15">
      <c r="B595" s="73" t="str">
        <f>IFERROR(IF(AND(K595&lt;&gt;"",K595&gt;=$C$3),MAX($B$5:B594)+1,""),"")</f>
        <v/>
      </c>
      <c r="C595" s="73" t="str">
        <f>IFERROR(IF(AND(O595&lt;&gt;"",O595&gt;=$C$3),MAX($C$5:C594)+1,""),"")</f>
        <v/>
      </c>
      <c r="F595" s="40" t="s">
        <v>7895</v>
      </c>
      <c r="G595" s="40" t="s">
        <v>7896</v>
      </c>
      <c r="H595" s="56">
        <v>0.2</v>
      </c>
      <c r="I595" s="167" t="s">
        <v>5949</v>
      </c>
      <c r="J595" s="56">
        <v>27.7</v>
      </c>
      <c r="K595" s="71">
        <f t="shared" si="60"/>
        <v>7.2202166064981952E-3</v>
      </c>
      <c r="L595" s="97">
        <v>12.500774907749101</v>
      </c>
      <c r="M595" s="56">
        <v>10.82</v>
      </c>
      <c r="N595" s="56">
        <v>23.975633687653268</v>
      </c>
      <c r="O595" s="71">
        <f t="shared" si="61"/>
        <v>8.3418024568415895E-3</v>
      </c>
    </row>
    <row r="596" spans="2:15" x14ac:dyDescent="0.15">
      <c r="B596" s="73" t="str">
        <f>IFERROR(IF(AND(K596&lt;&gt;"",K596&gt;=$C$3),MAX($B$5:B595)+1,""),"")</f>
        <v/>
      </c>
      <c r="C596" s="73" t="str">
        <f>IFERROR(IF(AND(O596&lt;&gt;"",O596&gt;=$C$3),MAX($C$5:C595)+1,""),"")</f>
        <v/>
      </c>
      <c r="F596" s="40" t="s">
        <v>7897</v>
      </c>
      <c r="G596" s="40" t="s">
        <v>7898</v>
      </c>
      <c r="H596" s="56" t="s">
        <v>5898</v>
      </c>
      <c r="I596" s="167" t="s">
        <v>5921</v>
      </c>
      <c r="J596" s="56">
        <v>15.45</v>
      </c>
      <c r="K596" s="71" t="str">
        <f t="shared" si="60"/>
        <v/>
      </c>
      <c r="L596" s="97">
        <v>9.6596441124780306</v>
      </c>
      <c r="M596" s="56">
        <v>20.6</v>
      </c>
      <c r="N596" s="56">
        <v>32.948418833450461</v>
      </c>
      <c r="O596" s="71" t="str">
        <f t="shared" si="61"/>
        <v/>
      </c>
    </row>
    <row r="597" spans="2:15" x14ac:dyDescent="0.15">
      <c r="B597" s="73" t="str">
        <f>IFERROR(IF(AND(K597&lt;&gt;"",K597&gt;=$C$3),MAX($B$5:B596)+1,""),"")</f>
        <v/>
      </c>
      <c r="C597" s="73" t="str">
        <f>IFERROR(IF(AND(O597&lt;&gt;"",O597&gt;=$C$3),MAX($C$5:C596)+1,""),"")</f>
        <v/>
      </c>
      <c r="F597" s="40" t="s">
        <v>7899</v>
      </c>
      <c r="G597" s="40" t="s">
        <v>7900</v>
      </c>
      <c r="H597" s="56">
        <v>0.06</v>
      </c>
      <c r="I597" s="167" t="s">
        <v>5913</v>
      </c>
      <c r="J597" s="56">
        <v>16.23</v>
      </c>
      <c r="K597" s="71">
        <f t="shared" si="60"/>
        <v>3.6968576709796672E-3</v>
      </c>
      <c r="L597" s="97">
        <v>8.0861552132701409</v>
      </c>
      <c r="M597" s="56">
        <v>8.94</v>
      </c>
      <c r="N597" s="56">
        <v>17.943781212841856</v>
      </c>
      <c r="O597" s="71">
        <f t="shared" si="61"/>
        <v>3.3437768376856766E-3</v>
      </c>
    </row>
    <row r="598" spans="2:15" x14ac:dyDescent="0.15">
      <c r="B598" s="73" t="str">
        <f>IFERROR(IF(AND(K598&lt;&gt;"",K598&gt;=$C$3),MAX($B$5:B597)+1,""),"")</f>
        <v/>
      </c>
      <c r="C598" s="73" t="str">
        <f>IFERROR(IF(AND(O598&lt;&gt;"",O598&gt;=$C$3),MAX($C$5:C597)+1,""),"")</f>
        <v/>
      </c>
      <c r="F598" s="40" t="s">
        <v>7901</v>
      </c>
      <c r="G598" s="40" t="s">
        <v>7902</v>
      </c>
      <c r="H598" s="56" t="s">
        <v>5898</v>
      </c>
      <c r="I598" s="167" t="s">
        <v>5976</v>
      </c>
      <c r="J598" s="56">
        <v>19.920000000000002</v>
      </c>
      <c r="K598" s="71" t="str">
        <f t="shared" si="60"/>
        <v/>
      </c>
      <c r="L598" s="97">
        <v>9.9651740259740293</v>
      </c>
      <c r="M598" s="56">
        <v>9.6300000000000008</v>
      </c>
      <c r="N598" s="56">
        <v>19.249999999999996</v>
      </c>
      <c r="O598" s="71" t="str">
        <f t="shared" si="61"/>
        <v/>
      </c>
    </row>
    <row r="599" spans="2:15" x14ac:dyDescent="0.15">
      <c r="B599" s="73" t="str">
        <f>IFERROR(IF(AND(K599&lt;&gt;"",K599&gt;=$C$3),MAX($B$5:B598)+1,""),"")</f>
        <v/>
      </c>
      <c r="C599" s="73" t="str">
        <f>IFERROR(IF(AND(O599&lt;&gt;"",O599&gt;=$C$3),MAX($C$5:C598)+1,""),"")</f>
        <v/>
      </c>
      <c r="F599" s="40" t="s">
        <v>7903</v>
      </c>
      <c r="G599" s="40" t="s">
        <v>7904</v>
      </c>
      <c r="H599" s="56">
        <v>0.1</v>
      </c>
      <c r="I599" s="167" t="s">
        <v>5932</v>
      </c>
      <c r="J599" s="56">
        <v>7.72</v>
      </c>
      <c r="K599" s="71">
        <f t="shared" si="60"/>
        <v>1.2953367875647669E-2</v>
      </c>
      <c r="L599" s="97">
        <v>7.61018492176387</v>
      </c>
      <c r="M599" s="56">
        <v>8.35</v>
      </c>
      <c r="N599" s="56">
        <v>8.4704906204906187</v>
      </c>
      <c r="O599" s="71">
        <f t="shared" si="61"/>
        <v>1.1805691603989747E-2</v>
      </c>
    </row>
    <row r="600" spans="2:15" x14ac:dyDescent="0.15">
      <c r="B600" s="73" t="str">
        <f>IFERROR(IF(AND(K600&lt;&gt;"",K600&gt;=$C$3),MAX($B$5:B599)+1,""),"")</f>
        <v/>
      </c>
      <c r="C600" s="73" t="str">
        <f>IFERROR(IF(AND(O600&lt;&gt;"",O600&gt;=$C$3),MAX($C$5:C599)+1,""),"")</f>
        <v/>
      </c>
      <c r="F600" s="40" t="s">
        <v>7905</v>
      </c>
      <c r="G600" s="40" t="s">
        <v>13026</v>
      </c>
      <c r="H600" s="56">
        <v>0.02</v>
      </c>
      <c r="I600" s="167" t="s">
        <v>5916</v>
      </c>
      <c r="J600" s="56">
        <v>8.2899999999999991</v>
      </c>
      <c r="K600" s="71">
        <f t="shared" si="60"/>
        <v>2.4125452352231607E-3</v>
      </c>
      <c r="L600" s="97">
        <v>8.27</v>
      </c>
      <c r="M600" s="56">
        <v>8.27</v>
      </c>
      <c r="N600" s="56">
        <v>8.2899999999999991</v>
      </c>
      <c r="O600" s="71">
        <f t="shared" si="61"/>
        <v>2.4125452352231607E-3</v>
      </c>
    </row>
    <row r="601" spans="2:15" x14ac:dyDescent="0.15">
      <c r="B601" s="73" t="str">
        <f>IFERROR(IF(AND(K601&lt;&gt;"",K601&gt;=$C$3),MAX($B$5:B600)+1,""),"")</f>
        <v/>
      </c>
      <c r="C601" s="73" t="str">
        <f>IFERROR(IF(AND(O601&lt;&gt;"",O601&gt;=$C$3),MAX($C$5:C600)+1,""),"")</f>
        <v/>
      </c>
      <c r="F601" s="40" t="s">
        <v>7907</v>
      </c>
      <c r="G601" s="40" t="s">
        <v>7908</v>
      </c>
      <c r="H601" s="56">
        <v>0.11</v>
      </c>
      <c r="I601" s="167" t="s">
        <v>5949</v>
      </c>
      <c r="J601" s="56">
        <v>17.72</v>
      </c>
      <c r="K601" s="71">
        <f t="shared" si="60"/>
        <v>6.2076749435665919E-3</v>
      </c>
      <c r="L601" s="97">
        <v>17.5881190798376</v>
      </c>
      <c r="M601" s="56">
        <v>14.93</v>
      </c>
      <c r="N601" s="56">
        <v>15.041949556918897</v>
      </c>
      <c r="O601" s="71">
        <f t="shared" si="61"/>
        <v>7.3128818564215251E-3</v>
      </c>
    </row>
    <row r="602" spans="2:15" x14ac:dyDescent="0.15">
      <c r="B602" s="73" t="str">
        <f>IFERROR(IF(AND(K602&lt;&gt;"",K602&gt;=$C$3),MAX($B$5:B601)+1,""),"")</f>
        <v/>
      </c>
      <c r="C602" s="73" t="str">
        <f>IFERROR(IF(AND(O602&lt;&gt;"",O602&gt;=$C$3),MAX($C$5:C601)+1,""),"")</f>
        <v/>
      </c>
      <c r="F602" s="40" t="s">
        <v>7909</v>
      </c>
      <c r="G602" s="40" t="s">
        <v>7910</v>
      </c>
      <c r="H602" s="56">
        <v>0.03</v>
      </c>
      <c r="I602" s="167" t="s">
        <v>5935</v>
      </c>
      <c r="J602" s="56">
        <v>18.45</v>
      </c>
      <c r="K602" s="71">
        <f t="shared" si="60"/>
        <v>1.6260162601626016E-3</v>
      </c>
      <c r="L602" s="97">
        <v>18.4206677265501</v>
      </c>
      <c r="M602" s="56">
        <v>20.239999999999998</v>
      </c>
      <c r="N602" s="56">
        <v>20.272229299363033</v>
      </c>
      <c r="O602" s="71">
        <f t="shared" si="61"/>
        <v>1.4798569785782079E-3</v>
      </c>
    </row>
    <row r="603" spans="2:15" x14ac:dyDescent="0.15">
      <c r="B603" s="73" t="str">
        <f>IFERROR(IF(AND(K603&lt;&gt;"",K603&gt;=$C$3),MAX($B$5:B602)+1,""),"")</f>
        <v/>
      </c>
      <c r="C603" s="73" t="str">
        <f>IFERROR(IF(AND(O603&lt;&gt;"",O603&gt;=$C$3),MAX($C$5:C602)+1,""),"")</f>
        <v/>
      </c>
      <c r="F603" s="40" t="s">
        <v>7911</v>
      </c>
      <c r="G603" s="40" t="s">
        <v>7912</v>
      </c>
      <c r="H603" s="56">
        <v>0.1</v>
      </c>
      <c r="I603" s="167" t="s">
        <v>5952</v>
      </c>
      <c r="J603" s="56">
        <v>6.72</v>
      </c>
      <c r="K603" s="71">
        <f t="shared" si="60"/>
        <v>1.4880952380952382E-2</v>
      </c>
      <c r="L603" s="97">
        <v>4.4063849765258203</v>
      </c>
      <c r="M603" s="56">
        <v>4.76</v>
      </c>
      <c r="N603" s="56">
        <v>7.2592840095465414</v>
      </c>
      <c r="O603" s="71">
        <f t="shared" si="61"/>
        <v>1.3775463236937964E-2</v>
      </c>
    </row>
    <row r="604" spans="2:15" x14ac:dyDescent="0.15">
      <c r="B604" s="73" t="str">
        <f>IFERROR(IF(AND(K604&lt;&gt;"",K604&gt;=$C$3),MAX($B$5:B603)+1,""),"")</f>
        <v/>
      </c>
      <c r="C604" s="73" t="str">
        <f>IFERROR(IF(AND(O604&lt;&gt;"",O604&gt;=$C$3),MAX($C$5:C603)+1,""),"")</f>
        <v/>
      </c>
      <c r="F604" s="40" t="s">
        <v>13027</v>
      </c>
      <c r="G604" s="40" t="s">
        <v>7914</v>
      </c>
      <c r="H604" s="56">
        <v>0.08</v>
      </c>
      <c r="I604" s="167" t="s">
        <v>5905</v>
      </c>
      <c r="J604" s="56">
        <v>6.88</v>
      </c>
      <c r="K604" s="71">
        <f t="shared" si="60"/>
        <v>1.1627906976744186E-2</v>
      </c>
      <c r="L604" s="97">
        <v>6.7944012441679602</v>
      </c>
      <c r="M604" s="56">
        <v>7.12</v>
      </c>
      <c r="N604" s="56">
        <v>7.2097007874015775</v>
      </c>
      <c r="O604" s="71">
        <f t="shared" si="61"/>
        <v>1.1096160903070225E-2</v>
      </c>
    </row>
    <row r="605" spans="2:15" x14ac:dyDescent="0.15">
      <c r="B605" s="73" t="str">
        <f>IFERROR(IF(AND(K605&lt;&gt;"",K605&gt;=$C$3),MAX($B$5:B604)+1,""),"")</f>
        <v/>
      </c>
      <c r="C605" s="73" t="str">
        <f>IFERROR(IF(AND(O605&lt;&gt;"",O605&gt;=$C$3),MAX($C$5:C604)+1,""),"")</f>
        <v/>
      </c>
      <c r="F605" s="40" t="s">
        <v>7915</v>
      </c>
      <c r="G605" s="40" t="s">
        <v>7916</v>
      </c>
      <c r="H605" s="56" t="s">
        <v>5898</v>
      </c>
      <c r="I605" s="167" t="s">
        <v>5909</v>
      </c>
      <c r="J605" s="56">
        <v>13.92</v>
      </c>
      <c r="K605" s="71" t="str">
        <f t="shared" si="60"/>
        <v/>
      </c>
      <c r="L605" s="97">
        <v>13.92</v>
      </c>
      <c r="M605" s="56">
        <v>13.18</v>
      </c>
      <c r="N605" s="56">
        <v>13.18</v>
      </c>
      <c r="O605" s="71" t="str">
        <f t="shared" si="61"/>
        <v/>
      </c>
    </row>
    <row r="606" spans="2:15" x14ac:dyDescent="0.15">
      <c r="B606" s="73" t="str">
        <f>IFERROR(IF(AND(K606&lt;&gt;"",K606&gt;=$C$3),MAX($B$5:B605)+1,""),"")</f>
        <v/>
      </c>
      <c r="C606" s="73" t="str">
        <f>IFERROR(IF(AND(O606&lt;&gt;"",O606&gt;=$C$3),MAX($C$5:C605)+1,""),"")</f>
        <v/>
      </c>
      <c r="F606" s="40" t="s">
        <v>7917</v>
      </c>
      <c r="G606" s="40" t="s">
        <v>7918</v>
      </c>
      <c r="H606" s="56">
        <v>6.0000000000000001E-3</v>
      </c>
      <c r="I606" s="167" t="s">
        <v>5982</v>
      </c>
      <c r="J606" s="56">
        <v>7.69</v>
      </c>
      <c r="K606" s="71">
        <f t="shared" si="60"/>
        <v>7.8023407022106625E-4</v>
      </c>
      <c r="L606" s="97">
        <v>7.6820145379023899</v>
      </c>
      <c r="M606" s="56">
        <v>7.71</v>
      </c>
      <c r="N606" s="56">
        <v>7.7180145530145516</v>
      </c>
      <c r="O606" s="71">
        <f t="shared" si="61"/>
        <v>7.7740200653761166E-4</v>
      </c>
    </row>
    <row r="607" spans="2:15" x14ac:dyDescent="0.15">
      <c r="B607" s="73" t="str">
        <f>IFERROR(IF(AND(K607&lt;&gt;"",K607&gt;=$C$3),MAX($B$5:B606)+1,""),"")</f>
        <v/>
      </c>
      <c r="C607" s="73" t="str">
        <f>IFERROR(IF(AND(O607&lt;&gt;"",O607&gt;=$C$3),MAX($C$5:C606)+1,""),"")</f>
        <v/>
      </c>
      <c r="F607" s="40" t="s">
        <v>7919</v>
      </c>
      <c r="G607" s="40" t="s">
        <v>7920</v>
      </c>
      <c r="H607" s="56" t="s">
        <v>5898</v>
      </c>
      <c r="I607" s="167" t="s">
        <v>5932</v>
      </c>
      <c r="J607" s="56">
        <v>13.14</v>
      </c>
      <c r="K607" s="71" t="str">
        <f t="shared" si="60"/>
        <v/>
      </c>
      <c r="L607" s="97">
        <v>13.14</v>
      </c>
      <c r="M607" s="56">
        <v>15.4</v>
      </c>
      <c r="N607" s="56">
        <v>15.4</v>
      </c>
      <c r="O607" s="71" t="str">
        <f t="shared" si="61"/>
        <v/>
      </c>
    </row>
    <row r="608" spans="2:15" x14ac:dyDescent="0.15">
      <c r="B608" s="73" t="str">
        <f>IFERROR(IF(AND(K608&lt;&gt;"",K608&gt;=$C$3),MAX($B$5:B607)+1,""),"")</f>
        <v/>
      </c>
      <c r="C608" s="73" t="str">
        <f>IFERROR(IF(AND(O608&lt;&gt;"",O608&gt;=$C$3),MAX($C$5:C607)+1,""),"")</f>
        <v/>
      </c>
      <c r="F608" s="40" t="s">
        <v>7921</v>
      </c>
      <c r="G608" s="40" t="s">
        <v>7922</v>
      </c>
      <c r="H608" s="56" t="s">
        <v>5898</v>
      </c>
      <c r="I608" s="167" t="s">
        <v>5932</v>
      </c>
      <c r="J608" s="56">
        <v>13.13</v>
      </c>
      <c r="K608" s="71" t="str">
        <f t="shared" si="60"/>
        <v/>
      </c>
      <c r="L608" s="97">
        <v>13.13</v>
      </c>
      <c r="M608" s="56">
        <v>16.5</v>
      </c>
      <c r="N608" s="56">
        <v>16.5</v>
      </c>
      <c r="O608" s="71" t="str">
        <f t="shared" si="61"/>
        <v/>
      </c>
    </row>
    <row r="609" spans="2:15" x14ac:dyDescent="0.15">
      <c r="B609" s="73" t="str">
        <f>IFERROR(IF(AND(K609&lt;&gt;"",K609&gt;=$C$3),MAX($B$5:B608)+1,""),"")</f>
        <v/>
      </c>
      <c r="C609" s="73" t="str">
        <f>IFERROR(IF(AND(O609&lt;&gt;"",O609&gt;=$C$3),MAX($C$5:C608)+1,""),"")</f>
        <v/>
      </c>
      <c r="F609" s="40" t="s">
        <v>7923</v>
      </c>
      <c r="G609" s="40" t="s">
        <v>13028</v>
      </c>
      <c r="H609" s="56">
        <v>0.2</v>
      </c>
      <c r="I609" s="167" t="s">
        <v>5927</v>
      </c>
      <c r="J609" s="56">
        <v>11.36</v>
      </c>
      <c r="K609" s="71">
        <f t="shared" si="60"/>
        <v>1.7605633802816902E-2</v>
      </c>
      <c r="L609" s="97">
        <v>11.2036338609773</v>
      </c>
      <c r="M609" s="56">
        <v>16.809999999999999</v>
      </c>
      <c r="N609" s="56">
        <v>17.044612700628033</v>
      </c>
      <c r="O609" s="71">
        <f t="shared" si="61"/>
        <v>1.1733912850517907E-2</v>
      </c>
    </row>
    <row r="610" spans="2:15" x14ac:dyDescent="0.15">
      <c r="B610" s="73" t="str">
        <f>IFERROR(IF(AND(K610&lt;&gt;"",K610&gt;=$C$3),MAX($B$5:B609)+1,""),"")</f>
        <v/>
      </c>
      <c r="C610" s="73" t="str">
        <f>IFERROR(IF(AND(O610&lt;&gt;"",O610&gt;=$C$3),MAX($C$5:C609)+1,""),"")</f>
        <v/>
      </c>
      <c r="F610" s="40" t="s">
        <v>7925</v>
      </c>
      <c r="G610" s="40" t="s">
        <v>7926</v>
      </c>
      <c r="H610" s="56">
        <v>0.15</v>
      </c>
      <c r="I610" s="167" t="s">
        <v>5935</v>
      </c>
      <c r="J610" s="56">
        <v>20.350000000000001</v>
      </c>
      <c r="K610" s="71">
        <f t="shared" si="60"/>
        <v>7.3710073710073704E-3</v>
      </c>
      <c r="L610" s="97">
        <v>13.473489010989001</v>
      </c>
      <c r="M610" s="56">
        <v>13.91</v>
      </c>
      <c r="N610" s="56">
        <v>21.009294605809146</v>
      </c>
      <c r="O610" s="71">
        <f t="shared" si="61"/>
        <v>7.1396971109408142E-3</v>
      </c>
    </row>
    <row r="611" spans="2:15" x14ac:dyDescent="0.15">
      <c r="B611" s="73" t="str">
        <f>IFERROR(IF(AND(K611&lt;&gt;"",K611&gt;=$C$3),MAX($B$5:B610)+1,""),"")</f>
        <v/>
      </c>
      <c r="C611" s="73" t="str">
        <f>IFERROR(IF(AND(O611&lt;&gt;"",O611&gt;=$C$3),MAX($C$5:C610)+1,""),"")</f>
        <v/>
      </c>
      <c r="F611" s="40" t="s">
        <v>7927</v>
      </c>
      <c r="G611" s="40" t="s">
        <v>7928</v>
      </c>
      <c r="H611" s="56">
        <v>0.05</v>
      </c>
      <c r="I611" s="167" t="s">
        <v>5909</v>
      </c>
      <c r="J611" s="56">
        <v>14.58</v>
      </c>
      <c r="K611" s="71">
        <f t="shared" si="60"/>
        <v>3.4293552812071334E-3</v>
      </c>
      <c r="L611" s="97">
        <v>14.5383904109589</v>
      </c>
      <c r="M611" s="56">
        <v>14.43</v>
      </c>
      <c r="N611" s="56">
        <v>14.471299370349174</v>
      </c>
      <c r="O611" s="71">
        <f t="shared" si="61"/>
        <v>3.4551147564846189E-3</v>
      </c>
    </row>
    <row r="612" spans="2:15" x14ac:dyDescent="0.15">
      <c r="B612" s="73" t="str">
        <f>IFERROR(IF(AND(K612&lt;&gt;"",K612&gt;=$C$3),MAX($B$5:B611)+1,""),"")</f>
        <v/>
      </c>
      <c r="C612" s="73" t="str">
        <f>IFERROR(IF(AND(O612&lt;&gt;"",O612&gt;=$C$3),MAX($C$5:C611)+1,""),"")</f>
        <v/>
      </c>
      <c r="F612" s="40" t="s">
        <v>7929</v>
      </c>
      <c r="G612" s="40" t="s">
        <v>7930</v>
      </c>
      <c r="H612" s="56" t="s">
        <v>5898</v>
      </c>
      <c r="I612" s="167" t="s">
        <v>13752</v>
      </c>
      <c r="J612" s="56">
        <v>28.33</v>
      </c>
      <c r="K612" s="71" t="str">
        <f t="shared" si="60"/>
        <v/>
      </c>
      <c r="L612" s="97">
        <v>8.0968734015345305</v>
      </c>
      <c r="M612" s="56">
        <v>28.09</v>
      </c>
      <c r="N612" s="56">
        <v>98.283579418344459</v>
      </c>
      <c r="O612" s="71" t="str">
        <f t="shared" si="61"/>
        <v/>
      </c>
    </row>
    <row r="613" spans="2:15" x14ac:dyDescent="0.15">
      <c r="B613" s="73">
        <f>IFERROR(IF(AND(K613&lt;&gt;"",K613&gt;=$C$3),MAX($B$5:B612)+1,""),"")</f>
        <v>34</v>
      </c>
      <c r="C613" s="73">
        <f>IFERROR(IF(AND(O613&lt;&gt;"",O613&gt;=$C$3),MAX($C$5:C612)+1,""),"")</f>
        <v>28</v>
      </c>
      <c r="F613" s="40" t="s">
        <v>7931</v>
      </c>
      <c r="G613" s="40" t="s">
        <v>7932</v>
      </c>
      <c r="H613" s="56">
        <v>0.45</v>
      </c>
      <c r="I613" s="167" t="s">
        <v>5916</v>
      </c>
      <c r="J613" s="56">
        <v>13.75</v>
      </c>
      <c r="K613" s="71">
        <f t="shared" si="60"/>
        <v>3.272727272727273E-2</v>
      </c>
      <c r="L613" s="97">
        <v>13.3469055374593</v>
      </c>
      <c r="M613" s="56">
        <v>17.09</v>
      </c>
      <c r="N613" s="56">
        <v>17.606140939597296</v>
      </c>
      <c r="O613" s="71">
        <f t="shared" si="61"/>
        <v>2.5559263755972911E-2</v>
      </c>
    </row>
    <row r="614" spans="2:15" x14ac:dyDescent="0.15">
      <c r="B614" s="73" t="str">
        <f>IFERROR(IF(AND(K614&lt;&gt;"",K614&gt;=$C$3),MAX($B$5:B613)+1,""),"")</f>
        <v/>
      </c>
      <c r="C614" s="73" t="str">
        <f>IFERROR(IF(AND(O614&lt;&gt;"",O614&gt;=$C$3),MAX($C$5:C613)+1,""),"")</f>
        <v/>
      </c>
      <c r="F614" s="40" t="s">
        <v>7933</v>
      </c>
      <c r="G614" s="40" t="s">
        <v>7934</v>
      </c>
      <c r="H614" s="56">
        <v>7.0000000000000007E-2</v>
      </c>
      <c r="I614" s="167" t="s">
        <v>5970</v>
      </c>
      <c r="J614" s="56">
        <v>27.08</v>
      </c>
      <c r="K614" s="71">
        <f t="shared" si="60"/>
        <v>2.5849335302806503E-3</v>
      </c>
      <c r="L614" s="97">
        <v>27.007232245681401</v>
      </c>
      <c r="M614" s="56">
        <v>23.88</v>
      </c>
      <c r="N614" s="56">
        <v>23.944341801385665</v>
      </c>
      <c r="O614" s="71">
        <f t="shared" si="61"/>
        <v>2.9234464066975976E-3</v>
      </c>
    </row>
    <row r="615" spans="2:15" x14ac:dyDescent="0.15">
      <c r="B615" s="73" t="str">
        <f>IFERROR(IF(AND(K615&lt;&gt;"",K615&gt;=$C$3),MAX($B$5:B614)+1,""),"")</f>
        <v/>
      </c>
      <c r="C615" s="73" t="str">
        <f>IFERROR(IF(AND(O615&lt;&gt;"",O615&gt;=$C$3),MAX($C$5:C614)+1,""),"")</f>
        <v/>
      </c>
      <c r="F615" s="40" t="s">
        <v>7935</v>
      </c>
      <c r="G615" s="40" t="s">
        <v>7936</v>
      </c>
      <c r="H615" s="56">
        <v>0.1</v>
      </c>
      <c r="I615" s="167" t="s">
        <v>13686</v>
      </c>
      <c r="J615" s="56">
        <v>20.3</v>
      </c>
      <c r="K615" s="71">
        <f t="shared" si="60"/>
        <v>4.9261083743842365E-3</v>
      </c>
      <c r="L615" s="97">
        <v>20.204694835680801</v>
      </c>
      <c r="M615" s="56">
        <v>20.48</v>
      </c>
      <c r="N615" s="56">
        <v>20.576603773584857</v>
      </c>
      <c r="O615" s="71">
        <f t="shared" si="61"/>
        <v>4.8598884976525942E-3</v>
      </c>
    </row>
    <row r="616" spans="2:15" x14ac:dyDescent="0.15">
      <c r="B616" s="73" t="str">
        <f>IFERROR(IF(AND(K616&lt;&gt;"",K616&gt;=$C$3),MAX($B$5:B615)+1,""),"")</f>
        <v/>
      </c>
      <c r="C616" s="73" t="str">
        <f>IFERROR(IF(AND(O616&lt;&gt;"",O616&gt;=$C$3),MAX($C$5:C615)+1,""),"")</f>
        <v/>
      </c>
      <c r="F616" s="40" t="s">
        <v>7937</v>
      </c>
      <c r="G616" s="40" t="s">
        <v>13029</v>
      </c>
      <c r="H616" s="56" t="s">
        <v>5898</v>
      </c>
      <c r="I616" s="167" t="s">
        <v>13670</v>
      </c>
      <c r="J616" s="56">
        <v>15.99</v>
      </c>
      <c r="K616" s="71" t="str">
        <f t="shared" si="60"/>
        <v/>
      </c>
      <c r="L616" s="97">
        <v>5.33</v>
      </c>
      <c r="M616" s="56">
        <v>6.38</v>
      </c>
      <c r="N616" s="56">
        <v>19.14</v>
      </c>
      <c r="O616" s="71" t="str">
        <f t="shared" si="61"/>
        <v/>
      </c>
    </row>
    <row r="617" spans="2:15" x14ac:dyDescent="0.15">
      <c r="B617" s="73">
        <f>IFERROR(IF(AND(K617&lt;&gt;"",K617&gt;=$C$3),MAX($B$5:B616)+1,""),"")</f>
        <v>35</v>
      </c>
      <c r="C617" s="73">
        <f>IFERROR(IF(AND(O617&lt;&gt;"",O617&gt;=$C$3),MAX($C$5:C616)+1,""),"")</f>
        <v>29</v>
      </c>
      <c r="F617" s="40" t="s">
        <v>7939</v>
      </c>
      <c r="G617" s="40" t="s">
        <v>7940</v>
      </c>
      <c r="H617" s="56">
        <v>0.25</v>
      </c>
      <c r="I617" s="167" t="s">
        <v>5905</v>
      </c>
      <c r="J617" s="56">
        <v>7.08</v>
      </c>
      <c r="K617" s="71">
        <f t="shared" si="60"/>
        <v>3.5310734463276837E-2</v>
      </c>
      <c r="L617" s="97">
        <v>6.83</v>
      </c>
      <c r="M617" s="56">
        <v>8.1199999999999992</v>
      </c>
      <c r="N617" s="56">
        <v>8.4172181551976575</v>
      </c>
      <c r="O617" s="71">
        <f t="shared" si="61"/>
        <v>2.9701024185243941E-2</v>
      </c>
    </row>
    <row r="618" spans="2:15" x14ac:dyDescent="0.15">
      <c r="B618" s="73" t="str">
        <f>IFERROR(IF(AND(K618&lt;&gt;"",K618&gt;=$C$3),MAX($B$5:B617)+1,""),"")</f>
        <v/>
      </c>
      <c r="C618" s="73" t="str">
        <f>IFERROR(IF(AND(O618&lt;&gt;"",O618&gt;=$C$3),MAX($C$5:C617)+1,""),"")</f>
        <v/>
      </c>
      <c r="F618" s="40" t="s">
        <v>7941</v>
      </c>
      <c r="G618" s="40" t="s">
        <v>7942</v>
      </c>
      <c r="H618" s="56" t="s">
        <v>5898</v>
      </c>
      <c r="I618" s="167" t="s">
        <v>5903</v>
      </c>
      <c r="J618" s="56">
        <v>17.7</v>
      </c>
      <c r="K618" s="71" t="str">
        <f t="shared" si="60"/>
        <v/>
      </c>
      <c r="L618" s="97">
        <v>17.7</v>
      </c>
      <c r="M618" s="56">
        <v>14.67</v>
      </c>
      <c r="N618" s="56">
        <v>14.67</v>
      </c>
      <c r="O618" s="71" t="str">
        <f t="shared" si="61"/>
        <v/>
      </c>
    </row>
    <row r="619" spans="2:15" x14ac:dyDescent="0.15">
      <c r="B619" s="73" t="str">
        <f>IFERROR(IF(AND(K619&lt;&gt;"",K619&gt;=$C$3),MAX($B$5:B618)+1,""),"")</f>
        <v/>
      </c>
      <c r="C619" s="73" t="str">
        <f>IFERROR(IF(AND(O619&lt;&gt;"",O619&gt;=$C$3),MAX($C$5:C618)+1,""),"")</f>
        <v/>
      </c>
      <c r="F619" s="40" t="s">
        <v>7943</v>
      </c>
      <c r="G619" s="40" t="s">
        <v>7944</v>
      </c>
      <c r="H619" s="56" t="s">
        <v>5898</v>
      </c>
      <c r="I619" s="167" t="s">
        <v>5944</v>
      </c>
      <c r="J619" s="56">
        <v>14.45</v>
      </c>
      <c r="K619" s="71" t="str">
        <f t="shared" si="60"/>
        <v/>
      </c>
      <c r="L619" s="97">
        <v>14.45</v>
      </c>
      <c r="M619" s="56">
        <v>18.89</v>
      </c>
      <c r="N619" s="56">
        <v>18.889999999999997</v>
      </c>
      <c r="O619" s="71" t="str">
        <f t="shared" si="61"/>
        <v/>
      </c>
    </row>
    <row r="620" spans="2:15" x14ac:dyDescent="0.15">
      <c r="B620" s="73" t="str">
        <f>IFERROR(IF(AND(K620&lt;&gt;"",K620&gt;=$C$3),MAX($B$5:B619)+1,""),"")</f>
        <v/>
      </c>
      <c r="C620" s="73" t="str">
        <f>IFERROR(IF(AND(O620&lt;&gt;"",O620&gt;=$C$3),MAX($C$5:C619)+1,""),"")</f>
        <v/>
      </c>
      <c r="F620" s="40" t="s">
        <v>7945</v>
      </c>
      <c r="G620" s="40" t="s">
        <v>7946</v>
      </c>
      <c r="H620" s="56" t="s">
        <v>5898</v>
      </c>
      <c r="I620" s="167" t="s">
        <v>5932</v>
      </c>
      <c r="J620" s="56">
        <v>19</v>
      </c>
      <c r="K620" s="71" t="str">
        <f t="shared" si="60"/>
        <v/>
      </c>
      <c r="L620" s="97">
        <v>19</v>
      </c>
      <c r="M620" s="56">
        <v>27.04</v>
      </c>
      <c r="N620" s="56">
        <v>27.04</v>
      </c>
      <c r="O620" s="71" t="str">
        <f t="shared" si="61"/>
        <v/>
      </c>
    </row>
    <row r="621" spans="2:15" x14ac:dyDescent="0.15">
      <c r="B621" s="73" t="str">
        <f>IFERROR(IF(AND(K621&lt;&gt;"",K621&gt;=$C$3),MAX($B$5:B620)+1,""),"")</f>
        <v/>
      </c>
      <c r="C621" s="73" t="str">
        <f>IFERROR(IF(AND(O621&lt;&gt;"",O621&gt;=$C$3),MAX($C$5:C620)+1,""),"")</f>
        <v/>
      </c>
      <c r="F621" s="40" t="s">
        <v>7947</v>
      </c>
      <c r="G621" s="40" t="s">
        <v>7948</v>
      </c>
      <c r="H621" s="56">
        <v>0.15</v>
      </c>
      <c r="I621" s="167" t="s">
        <v>5935</v>
      </c>
      <c r="J621" s="56">
        <v>14.61</v>
      </c>
      <c r="K621" s="71">
        <f t="shared" si="60"/>
        <v>1.0266940451745379E-2</v>
      </c>
      <c r="L621" s="97">
        <v>14.463313253012</v>
      </c>
      <c r="M621" s="56">
        <v>13.83</v>
      </c>
      <c r="N621" s="56">
        <v>13.970263691683616</v>
      </c>
      <c r="O621" s="71">
        <f t="shared" si="61"/>
        <v>1.0737091533160806E-2</v>
      </c>
    </row>
    <row r="622" spans="2:15" x14ac:dyDescent="0.15">
      <c r="B622" s="73" t="str">
        <f>IFERROR(IF(AND(K622&lt;&gt;"",K622&gt;=$C$3),MAX($B$5:B621)+1,""),"")</f>
        <v/>
      </c>
      <c r="C622" s="73" t="str">
        <f>IFERROR(IF(AND(O622&lt;&gt;"",O622&gt;=$C$3),MAX($C$5:C621)+1,""),"")</f>
        <v/>
      </c>
      <c r="F622" s="40" t="s">
        <v>7949</v>
      </c>
      <c r="G622" s="40" t="s">
        <v>7950</v>
      </c>
      <c r="H622" s="56">
        <v>0.15</v>
      </c>
      <c r="I622" s="167" t="s">
        <v>5970</v>
      </c>
      <c r="J622" s="56">
        <v>40.450000000000003</v>
      </c>
      <c r="K622" s="71">
        <f t="shared" si="60"/>
        <v>3.7082818294190355E-3</v>
      </c>
      <c r="L622" s="97">
        <v>26.864287522146299</v>
      </c>
      <c r="M622" s="56">
        <v>33.31</v>
      </c>
      <c r="N622" s="56">
        <v>50.155415396341461</v>
      </c>
      <c r="O622" s="71">
        <f t="shared" si="61"/>
        <v>2.9907039711397068E-3</v>
      </c>
    </row>
    <row r="623" spans="2:15" x14ac:dyDescent="0.15">
      <c r="B623" s="73" t="str">
        <f>IFERROR(IF(AND(K623&lt;&gt;"",K623&gt;=$C$3),MAX($B$5:B622)+1,""),"")</f>
        <v/>
      </c>
      <c r="C623" s="73" t="str">
        <f>IFERROR(IF(AND(O623&lt;&gt;"",O623&gt;=$C$3),MAX($C$5:C622)+1,""),"")</f>
        <v/>
      </c>
      <c r="F623" s="40" t="s">
        <v>7951</v>
      </c>
      <c r="G623" s="40" t="s">
        <v>7952</v>
      </c>
      <c r="H623" s="56">
        <v>0.2</v>
      </c>
      <c r="I623" s="167" t="s">
        <v>5924</v>
      </c>
      <c r="J623" s="56">
        <v>24.11</v>
      </c>
      <c r="K623" s="71">
        <f t="shared" si="60"/>
        <v>8.2953131480713403E-3</v>
      </c>
      <c r="L623" s="97">
        <v>15.9331996512642</v>
      </c>
      <c r="M623" s="56">
        <v>15.31</v>
      </c>
      <c r="N623" s="56">
        <v>23.166978891820534</v>
      </c>
      <c r="O623" s="71">
        <f t="shared" si="61"/>
        <v>8.6329771755700585E-3</v>
      </c>
    </row>
    <row r="624" spans="2:15" x14ac:dyDescent="0.15">
      <c r="B624" s="73" t="str">
        <f>IFERROR(IF(AND(K624&lt;&gt;"",K624&gt;=$C$3),MAX($B$5:B623)+1,""),"")</f>
        <v/>
      </c>
      <c r="C624" s="73" t="str">
        <f>IFERROR(IF(AND(O624&lt;&gt;"",O624&gt;=$C$3),MAX($C$5:C623)+1,""),"")</f>
        <v/>
      </c>
      <c r="F624" s="40" t="s">
        <v>7953</v>
      </c>
      <c r="G624" s="40" t="s">
        <v>7954</v>
      </c>
      <c r="H624" s="56">
        <v>0.12</v>
      </c>
      <c r="I624" s="167" t="s">
        <v>5909</v>
      </c>
      <c r="J624" s="56">
        <v>90.57</v>
      </c>
      <c r="K624" s="71">
        <f t="shared" si="60"/>
        <v>1.3249420337860219E-3</v>
      </c>
      <c r="L624" s="97">
        <v>30.150769049025399</v>
      </c>
      <c r="M624" s="56">
        <v>24.61</v>
      </c>
      <c r="N624" s="56">
        <v>73.926064584811911</v>
      </c>
      <c r="O624" s="71">
        <f t="shared" si="61"/>
        <v>1.6232434483554798E-3</v>
      </c>
    </row>
    <row r="625" spans="2:15" x14ac:dyDescent="0.15">
      <c r="B625" s="73" t="str">
        <f>IFERROR(IF(AND(K625&lt;&gt;"",K625&gt;=$C$3),MAX($B$5:B624)+1,""),"")</f>
        <v/>
      </c>
      <c r="C625" s="73" t="str">
        <f>IFERROR(IF(AND(O625&lt;&gt;"",O625&gt;=$C$3),MAX($C$5:C624)+1,""),"")</f>
        <v/>
      </c>
      <c r="F625" s="40" t="s">
        <v>7955</v>
      </c>
      <c r="G625" s="40" t="s">
        <v>13030</v>
      </c>
      <c r="H625" s="56">
        <v>0.01</v>
      </c>
      <c r="I625" s="167" t="s">
        <v>5903</v>
      </c>
      <c r="J625" s="56">
        <v>5.22</v>
      </c>
      <c r="K625" s="71">
        <f t="shared" si="60"/>
        <v>1.9157088122605365E-3</v>
      </c>
      <c r="L625" s="97">
        <v>5.2093902439024404</v>
      </c>
      <c r="M625" s="56">
        <v>4.75</v>
      </c>
      <c r="N625" s="56">
        <v>4.7596741344195506</v>
      </c>
      <c r="O625" s="71">
        <f t="shared" si="61"/>
        <v>2.1009841677364148E-3</v>
      </c>
    </row>
    <row r="626" spans="2:15" x14ac:dyDescent="0.15">
      <c r="B626" s="73" t="str">
        <f>IFERROR(IF(AND(K626&lt;&gt;"",K626&gt;=$C$3),MAX($B$5:B625)+1,""),"")</f>
        <v/>
      </c>
      <c r="C626" s="73" t="str">
        <f>IFERROR(IF(AND(O626&lt;&gt;"",O626&gt;=$C$3),MAX($C$5:C625)+1,""),"")</f>
        <v/>
      </c>
      <c r="F626" s="40" t="s">
        <v>7957</v>
      </c>
      <c r="G626" s="40" t="s">
        <v>7958</v>
      </c>
      <c r="H626" s="56" t="s">
        <v>5898</v>
      </c>
      <c r="I626" s="167" t="s">
        <v>5909</v>
      </c>
      <c r="J626" s="56">
        <v>8.9499999999999993</v>
      </c>
      <c r="K626" s="71" t="str">
        <f t="shared" si="60"/>
        <v/>
      </c>
      <c r="L626" s="97">
        <v>8.9499999999999993</v>
      </c>
      <c r="M626" s="56">
        <v>13.07</v>
      </c>
      <c r="N626" s="56">
        <v>13.07</v>
      </c>
      <c r="O626" s="71" t="str">
        <f t="shared" si="61"/>
        <v/>
      </c>
    </row>
    <row r="627" spans="2:15" x14ac:dyDescent="0.15">
      <c r="B627" s="73" t="str">
        <f>IFERROR(IF(AND(K627&lt;&gt;"",K627&gt;=$C$3),MAX($B$5:B626)+1,""),"")</f>
        <v/>
      </c>
      <c r="C627" s="73" t="str">
        <f>IFERROR(IF(AND(O627&lt;&gt;"",O627&gt;=$C$3),MAX($C$5:C626)+1,""),"")</f>
        <v/>
      </c>
      <c r="F627" s="40" t="s">
        <v>7959</v>
      </c>
      <c r="G627" s="40" t="s">
        <v>13031</v>
      </c>
      <c r="H627" s="56">
        <v>0.03</v>
      </c>
      <c r="I627" s="167" t="s">
        <v>5930</v>
      </c>
      <c r="J627" s="56">
        <v>13.45</v>
      </c>
      <c r="K627" s="71">
        <f t="shared" si="60"/>
        <v>2.2304832713754648E-3</v>
      </c>
      <c r="L627" s="97">
        <v>10.327842069435</v>
      </c>
      <c r="M627" s="56">
        <v>11.72</v>
      </c>
      <c r="N627" s="56">
        <v>15.263014184397147</v>
      </c>
      <c r="O627" s="71">
        <f t="shared" si="61"/>
        <v>1.9655357478910009E-3</v>
      </c>
    </row>
    <row r="628" spans="2:15" x14ac:dyDescent="0.15">
      <c r="B628" s="73" t="str">
        <f>IFERROR(IF(AND(K628&lt;&gt;"",K628&gt;=$C$3),MAX($B$5:B627)+1,""),"")</f>
        <v/>
      </c>
      <c r="C628" s="73" t="str">
        <f>IFERROR(IF(AND(O628&lt;&gt;"",O628&gt;=$C$3),MAX($C$5:C627)+1,""),"")</f>
        <v/>
      </c>
      <c r="F628" s="40" t="s">
        <v>7961</v>
      </c>
      <c r="G628" s="40" t="s">
        <v>7962</v>
      </c>
      <c r="H628" s="56">
        <v>0.1000296</v>
      </c>
      <c r="I628" s="167" t="s">
        <v>5903</v>
      </c>
      <c r="J628" s="56">
        <v>18.309999999999999</v>
      </c>
      <c r="K628" s="71">
        <f t="shared" si="60"/>
        <v>5.4631130529765159E-3</v>
      </c>
      <c r="L628" s="97">
        <v>6.0784725050916499</v>
      </c>
      <c r="M628" s="56">
        <v>26.35</v>
      </c>
      <c r="N628" s="56">
        <v>79.373312883435574</v>
      </c>
      <c r="O628" s="71">
        <f t="shared" si="61"/>
        <v>1.2602422195341575E-3</v>
      </c>
    </row>
    <row r="629" spans="2:15" x14ac:dyDescent="0.15">
      <c r="B629" s="73" t="str">
        <f>IFERROR(IF(AND(K629&lt;&gt;"",K629&gt;=$C$3),MAX($B$5:B628)+1,""),"")</f>
        <v/>
      </c>
      <c r="C629" s="73" t="str">
        <f>IFERROR(IF(AND(O629&lt;&gt;"",O629&gt;=$C$3),MAX($C$5:C628)+1,""),"")</f>
        <v/>
      </c>
      <c r="F629" s="40" t="s">
        <v>7963</v>
      </c>
      <c r="G629" s="40" t="s">
        <v>7964</v>
      </c>
      <c r="H629" s="56">
        <v>0.2</v>
      </c>
      <c r="I629" s="167" t="s">
        <v>13683</v>
      </c>
      <c r="J629" s="56">
        <v>18.100000000000001</v>
      </c>
      <c r="K629" s="71">
        <f t="shared" si="60"/>
        <v>1.1049723756906077E-2</v>
      </c>
      <c r="L629" s="97">
        <v>9.9504522613065305</v>
      </c>
      <c r="M629" s="56">
        <v>11.43</v>
      </c>
      <c r="N629" s="56">
        <v>20.791316270566732</v>
      </c>
      <c r="O629" s="71">
        <f t="shared" si="61"/>
        <v>9.6194005900016259E-3</v>
      </c>
    </row>
    <row r="630" spans="2:15" x14ac:dyDescent="0.15">
      <c r="B630" s="73" t="str">
        <f>IFERROR(IF(AND(K630&lt;&gt;"",K630&gt;=$C$3),MAX($B$5:B629)+1,""),"")</f>
        <v/>
      </c>
      <c r="C630" s="73" t="str">
        <f>IFERROR(IF(AND(O630&lt;&gt;"",O630&gt;=$C$3),MAX($C$5:C629)+1,""),"")</f>
        <v/>
      </c>
      <c r="F630" s="40" t="s">
        <v>7965</v>
      </c>
      <c r="G630" s="40" t="s">
        <v>7966</v>
      </c>
      <c r="H630" s="56" t="s">
        <v>5898</v>
      </c>
      <c r="I630" s="167" t="s">
        <v>5938</v>
      </c>
      <c r="J630" s="56">
        <v>22.4</v>
      </c>
      <c r="K630" s="71" t="str">
        <f t="shared" si="60"/>
        <v/>
      </c>
      <c r="L630" s="97">
        <v>22.4</v>
      </c>
      <c r="M630" s="56">
        <v>25.79</v>
      </c>
      <c r="N630" s="56">
        <v>25.79</v>
      </c>
      <c r="O630" s="71" t="str">
        <f t="shared" si="61"/>
        <v/>
      </c>
    </row>
    <row r="631" spans="2:15" x14ac:dyDescent="0.15">
      <c r="B631" s="73" t="str">
        <f>IFERROR(IF(AND(K631&lt;&gt;"",K631&gt;=$C$3),MAX($B$5:B630)+1,""),"")</f>
        <v/>
      </c>
      <c r="C631" s="73" t="str">
        <f>IFERROR(IF(AND(O631&lt;&gt;"",O631&gt;=$C$3),MAX($C$5:C630)+1,""),"")</f>
        <v/>
      </c>
      <c r="F631" s="40" t="s">
        <v>7967</v>
      </c>
      <c r="G631" s="40" t="s">
        <v>7968</v>
      </c>
      <c r="H631" s="56">
        <v>0.02</v>
      </c>
      <c r="I631" s="167" t="s">
        <v>5914</v>
      </c>
      <c r="J631" s="56">
        <v>9.7200000000000006</v>
      </c>
      <c r="K631" s="71">
        <f t="shared" si="60"/>
        <v>2.0576131687242796E-3</v>
      </c>
      <c r="L631" s="97">
        <v>9.69815730337079</v>
      </c>
      <c r="M631" s="56">
        <v>9.35</v>
      </c>
      <c r="N631" s="56">
        <v>9.3710585585585555</v>
      </c>
      <c r="O631" s="71">
        <f t="shared" si="61"/>
        <v>2.1342306074625976E-3</v>
      </c>
    </row>
    <row r="632" spans="2:15" x14ac:dyDescent="0.15">
      <c r="B632" s="73" t="str">
        <f>IFERROR(IF(AND(K632&lt;&gt;"",K632&gt;=$C$3),MAX($B$5:B631)+1,""),"")</f>
        <v/>
      </c>
      <c r="C632" s="73" t="str">
        <f>IFERROR(IF(AND(O632&lt;&gt;"",O632&gt;=$C$3),MAX($C$5:C631)+1,""),"")</f>
        <v/>
      </c>
      <c r="F632" s="40" t="s">
        <v>13032</v>
      </c>
      <c r="G632" s="40" t="s">
        <v>7970</v>
      </c>
      <c r="H632" s="56">
        <v>7.0000000000000001E-3</v>
      </c>
      <c r="I632" s="167" t="s">
        <v>5914</v>
      </c>
      <c r="J632" s="56">
        <v>14.52</v>
      </c>
      <c r="K632" s="71">
        <f t="shared" si="60"/>
        <v>4.8209366391184575E-4</v>
      </c>
      <c r="L632" s="97">
        <v>14.5091722595078</v>
      </c>
      <c r="M632" s="56">
        <v>13.19</v>
      </c>
      <c r="N632" s="56">
        <v>13.199843283582117</v>
      </c>
      <c r="O632" s="71">
        <f t="shared" si="61"/>
        <v>5.3030932637712115E-4</v>
      </c>
    </row>
    <row r="633" spans="2:15" x14ac:dyDescent="0.15">
      <c r="B633" s="73" t="str">
        <f>IFERROR(IF(AND(K633&lt;&gt;"",K633&gt;=$C$3),MAX($B$5:B632)+1,""),"")</f>
        <v/>
      </c>
      <c r="C633" s="73" t="str">
        <f>IFERROR(IF(AND(O633&lt;&gt;"",O633&gt;=$C$3),MAX($C$5:C632)+1,""),"")</f>
        <v/>
      </c>
      <c r="F633" s="40" t="s">
        <v>7971</v>
      </c>
      <c r="G633" s="40" t="s">
        <v>7972</v>
      </c>
      <c r="H633" s="56" t="s">
        <v>5898</v>
      </c>
      <c r="I633" s="167" t="s">
        <v>5905</v>
      </c>
      <c r="J633" s="56">
        <v>9.07</v>
      </c>
      <c r="K633" s="71" t="str">
        <f t="shared" si="60"/>
        <v/>
      </c>
      <c r="L633" s="97">
        <v>6.9744431279620898</v>
      </c>
      <c r="M633" s="56">
        <v>6.43</v>
      </c>
      <c r="N633" s="56">
        <v>8.3619722650231072</v>
      </c>
      <c r="O633" s="71" t="str">
        <f t="shared" si="61"/>
        <v/>
      </c>
    </row>
    <row r="634" spans="2:15" x14ac:dyDescent="0.15">
      <c r="B634" s="73" t="str">
        <f>IFERROR(IF(AND(K634&lt;&gt;"",K634&gt;=$C$3),MAX($B$5:B633)+1,""),"")</f>
        <v/>
      </c>
      <c r="C634" s="73" t="str">
        <f>IFERROR(IF(AND(O634&lt;&gt;"",O634&gt;=$C$3),MAX($C$5:C633)+1,""),"")</f>
        <v/>
      </c>
      <c r="F634" s="40" t="s">
        <v>7973</v>
      </c>
      <c r="G634" s="40" t="s">
        <v>7974</v>
      </c>
      <c r="H634" s="56" t="s">
        <v>5898</v>
      </c>
      <c r="I634" s="167" t="s">
        <v>5914</v>
      </c>
      <c r="J634" s="56">
        <v>7.26</v>
      </c>
      <c r="K634" s="71" t="str">
        <f t="shared" si="60"/>
        <v/>
      </c>
      <c r="L634" s="97">
        <v>7.26</v>
      </c>
      <c r="M634" s="56">
        <v>7.06</v>
      </c>
      <c r="N634" s="56">
        <v>7.06</v>
      </c>
      <c r="O634" s="71" t="str">
        <f t="shared" si="61"/>
        <v/>
      </c>
    </row>
    <row r="635" spans="2:15" x14ac:dyDescent="0.15">
      <c r="B635" s="73" t="str">
        <f>IFERROR(IF(AND(K635&lt;&gt;"",K635&gt;=$C$3),MAX($B$5:B634)+1,""),"")</f>
        <v/>
      </c>
      <c r="C635" s="73" t="str">
        <f>IFERROR(IF(AND(O635&lt;&gt;"",O635&gt;=$C$3),MAX($C$5:C634)+1,""),"")</f>
        <v/>
      </c>
      <c r="F635" s="40" t="s">
        <v>7975</v>
      </c>
      <c r="G635" s="40" t="s">
        <v>7976</v>
      </c>
      <c r="H635" s="56" t="s">
        <v>5898</v>
      </c>
      <c r="I635" s="167" t="s">
        <v>5967</v>
      </c>
      <c r="J635" s="56">
        <v>10.35</v>
      </c>
      <c r="K635" s="71" t="str">
        <f t="shared" si="60"/>
        <v/>
      </c>
      <c r="L635" s="97">
        <v>10.35</v>
      </c>
      <c r="M635" s="56">
        <v>8.94</v>
      </c>
      <c r="N635" s="56">
        <v>8.94</v>
      </c>
      <c r="O635" s="71" t="str">
        <f t="shared" si="61"/>
        <v/>
      </c>
    </row>
    <row r="636" spans="2:15" x14ac:dyDescent="0.15">
      <c r="B636" s="73" t="str">
        <f>IFERROR(IF(AND(K636&lt;&gt;"",K636&gt;=$C$3),MAX($B$5:B635)+1,""),"")</f>
        <v/>
      </c>
      <c r="C636" s="73" t="str">
        <f>IFERROR(IF(AND(O636&lt;&gt;"",O636&gt;=$C$3),MAX($C$5:C635)+1,""),"")</f>
        <v/>
      </c>
      <c r="F636" s="40" t="s">
        <v>7977</v>
      </c>
      <c r="G636" s="40" t="s">
        <v>7978</v>
      </c>
      <c r="H636" s="56" t="s">
        <v>5898</v>
      </c>
      <c r="I636" s="167" t="s">
        <v>13686</v>
      </c>
      <c r="J636" s="56">
        <v>7.68</v>
      </c>
      <c r="K636" s="71" t="str">
        <f t="shared" si="60"/>
        <v/>
      </c>
      <c r="L636" s="97">
        <v>7.68</v>
      </c>
      <c r="M636" s="56">
        <v>8.3800000000000008</v>
      </c>
      <c r="N636" s="56">
        <v>8.3800000000000008</v>
      </c>
      <c r="O636" s="71" t="str">
        <f t="shared" si="61"/>
        <v/>
      </c>
    </row>
    <row r="637" spans="2:15" x14ac:dyDescent="0.15">
      <c r="B637" s="73" t="str">
        <f>IFERROR(IF(AND(K637&lt;&gt;"",K637&gt;=$C$3),MAX($B$5:B636)+1,""),"")</f>
        <v/>
      </c>
      <c r="C637" s="73" t="str">
        <f>IFERROR(IF(AND(O637&lt;&gt;"",O637&gt;=$C$3),MAX($C$5:C636)+1,""),"")</f>
        <v/>
      </c>
      <c r="F637" s="40" t="s">
        <v>7979</v>
      </c>
      <c r="G637" s="40" t="s">
        <v>7980</v>
      </c>
      <c r="H637" s="56">
        <v>0.05</v>
      </c>
      <c r="I637" s="167" t="s">
        <v>13752</v>
      </c>
      <c r="J637" s="56">
        <v>11.28</v>
      </c>
      <c r="K637" s="71">
        <f t="shared" si="60"/>
        <v>4.4326241134751776E-3</v>
      </c>
      <c r="L637" s="97">
        <v>11.232921535893199</v>
      </c>
      <c r="M637" s="56">
        <v>11.19</v>
      </c>
      <c r="N637" s="56">
        <v>11.236898575020911</v>
      </c>
      <c r="O637" s="71">
        <f t="shared" si="61"/>
        <v>4.4496263507394843E-3</v>
      </c>
    </row>
    <row r="638" spans="2:15" x14ac:dyDescent="0.15">
      <c r="B638" s="73" t="str">
        <f>IFERROR(IF(AND(K638&lt;&gt;"",K638&gt;=$C$3),MAX($B$5:B637)+1,""),"")</f>
        <v/>
      </c>
      <c r="C638" s="73" t="str">
        <f>IFERROR(IF(AND(O638&lt;&gt;"",O638&gt;=$C$3),MAX($C$5:C637)+1,""),"")</f>
        <v/>
      </c>
      <c r="F638" s="40" t="s">
        <v>7981</v>
      </c>
      <c r="G638" s="40" t="s">
        <v>7982</v>
      </c>
      <c r="H638" s="56" t="s">
        <v>5898</v>
      </c>
      <c r="I638" s="167" t="s">
        <v>13686</v>
      </c>
      <c r="J638" s="56">
        <v>8.49</v>
      </c>
      <c r="K638" s="71" t="str">
        <f t="shared" si="60"/>
        <v/>
      </c>
      <c r="L638" s="97">
        <v>8.49</v>
      </c>
      <c r="M638" s="56">
        <v>10.27</v>
      </c>
      <c r="N638" s="56">
        <v>10.27</v>
      </c>
      <c r="O638" s="71" t="str">
        <f t="shared" si="61"/>
        <v/>
      </c>
    </row>
    <row r="639" spans="2:15" x14ac:dyDescent="0.15">
      <c r="B639" s="73" t="str">
        <f>IFERROR(IF(AND(K639&lt;&gt;"",K639&gt;=$C$3),MAX($B$5:B638)+1,""),"")</f>
        <v/>
      </c>
      <c r="C639" s="73" t="str">
        <f>IFERROR(IF(AND(O639&lt;&gt;"",O639&gt;=$C$3),MAX($C$5:C638)+1,""),"")</f>
        <v/>
      </c>
      <c r="F639" s="40" t="s">
        <v>7983</v>
      </c>
      <c r="G639" s="40" t="s">
        <v>7984</v>
      </c>
      <c r="H639" s="56" t="s">
        <v>5898</v>
      </c>
      <c r="I639" s="167" t="s">
        <v>13708</v>
      </c>
      <c r="J639" s="56">
        <v>8.1</v>
      </c>
      <c r="K639" s="71" t="str">
        <f t="shared" si="60"/>
        <v/>
      </c>
      <c r="L639" s="97">
        <v>8.1</v>
      </c>
      <c r="M639" s="56">
        <v>14.29</v>
      </c>
      <c r="N639" s="56">
        <v>14.29</v>
      </c>
      <c r="O639" s="71" t="str">
        <f t="shared" si="61"/>
        <v/>
      </c>
    </row>
    <row r="640" spans="2:15" x14ac:dyDescent="0.15">
      <c r="B640" s="73" t="str">
        <f>IFERROR(IF(AND(K640&lt;&gt;"",K640&gt;=$C$3),MAX($B$5:B639)+1,""),"")</f>
        <v/>
      </c>
      <c r="C640" s="73" t="str">
        <f>IFERROR(IF(AND(O640&lt;&gt;"",O640&gt;=$C$3),MAX($C$5:C639)+1,""),"")</f>
        <v/>
      </c>
      <c r="F640" s="40" t="s">
        <v>7985</v>
      </c>
      <c r="G640" s="40" t="s">
        <v>7986</v>
      </c>
      <c r="H640" s="56">
        <v>0.1</v>
      </c>
      <c r="I640" s="167" t="s">
        <v>5936</v>
      </c>
      <c r="J640" s="56">
        <v>14.54</v>
      </c>
      <c r="K640" s="71">
        <f t="shared" si="60"/>
        <v>6.8775790921595603E-3</v>
      </c>
      <c r="L640" s="97">
        <v>14.4589972144847</v>
      </c>
      <c r="M640" s="56">
        <v>20.239999999999998</v>
      </c>
      <c r="N640" s="56">
        <v>20.353389355742266</v>
      </c>
      <c r="O640" s="71">
        <f t="shared" si="61"/>
        <v>4.9131866075065866E-3</v>
      </c>
    </row>
    <row r="641" spans="2:15" x14ac:dyDescent="0.15">
      <c r="B641" s="73" t="str">
        <f>IFERROR(IF(AND(K641&lt;&gt;"",K641&gt;=$C$3),MAX($B$5:B640)+1,""),"")</f>
        <v/>
      </c>
      <c r="C641" s="73" t="str">
        <f>IFERROR(IF(AND(O641&lt;&gt;"",O641&gt;=$C$3),MAX($C$5:C640)+1,""),"")</f>
        <v/>
      </c>
      <c r="F641" s="40" t="s">
        <v>7987</v>
      </c>
      <c r="G641" s="40" t="s">
        <v>7988</v>
      </c>
      <c r="H641" s="56">
        <v>0.11</v>
      </c>
      <c r="I641" s="167" t="s">
        <v>5914</v>
      </c>
      <c r="J641" s="56">
        <v>8.33</v>
      </c>
      <c r="K641" s="71">
        <f t="shared" si="60"/>
        <v>1.3205282112845138E-2</v>
      </c>
      <c r="L641" s="97">
        <v>8.2183922046285005</v>
      </c>
      <c r="M641" s="56">
        <v>10.210000000000001</v>
      </c>
      <c r="N641" s="56">
        <v>10.348654320987656</v>
      </c>
      <c r="O641" s="71">
        <f t="shared" si="61"/>
        <v>1.0629401329689193E-2</v>
      </c>
    </row>
    <row r="642" spans="2:15" x14ac:dyDescent="0.15">
      <c r="B642" s="73" t="str">
        <f>IFERROR(IF(AND(K642&lt;&gt;"",K642&gt;=$C$3),MAX($B$5:B641)+1,""),"")</f>
        <v/>
      </c>
      <c r="C642" s="73" t="str">
        <f>IFERROR(IF(AND(O642&lt;&gt;"",O642&gt;=$C$3),MAX($C$5:C641)+1,""),"")</f>
        <v/>
      </c>
      <c r="F642" s="40" t="s">
        <v>7989</v>
      </c>
      <c r="G642" s="40" t="s">
        <v>13033</v>
      </c>
      <c r="H642" s="56">
        <v>0.02</v>
      </c>
      <c r="I642" s="167" t="s">
        <v>13676</v>
      </c>
      <c r="J642" s="56">
        <v>16.95</v>
      </c>
      <c r="K642" s="71">
        <f t="shared" si="60"/>
        <v>1.1799410029498525E-3</v>
      </c>
      <c r="L642" s="97">
        <v>16.926326815642501</v>
      </c>
      <c r="M642" s="56">
        <v>17.5</v>
      </c>
      <c r="N642" s="56">
        <v>17.524475524475481</v>
      </c>
      <c r="O642" s="71">
        <f t="shared" si="61"/>
        <v>1.1412609736632111E-3</v>
      </c>
    </row>
    <row r="643" spans="2:15" x14ac:dyDescent="0.15">
      <c r="B643" s="73" t="str">
        <f>IFERROR(IF(AND(K643&lt;&gt;"",K643&gt;=$C$3),MAX($B$5:B642)+1,""),"")</f>
        <v/>
      </c>
      <c r="C643" s="73" t="str">
        <f>IFERROR(IF(AND(O643&lt;&gt;"",O643&gt;=$C$3),MAX($C$5:C642)+1,""),"")</f>
        <v/>
      </c>
      <c r="F643" s="40" t="s">
        <v>13034</v>
      </c>
      <c r="G643" s="40" t="s">
        <v>13035</v>
      </c>
      <c r="H643" s="56" t="s">
        <v>5898</v>
      </c>
      <c r="I643" s="167" t="s">
        <v>5921</v>
      </c>
      <c r="J643" s="56">
        <v>11.9</v>
      </c>
      <c r="K643" s="71" t="str">
        <f t="shared" si="60"/>
        <v/>
      </c>
      <c r="L643" s="97">
        <v>11.9</v>
      </c>
      <c r="M643" s="56">
        <v>11.51</v>
      </c>
      <c r="N643" s="56">
        <v>11.51</v>
      </c>
      <c r="O643" s="71" t="str">
        <f t="shared" si="61"/>
        <v/>
      </c>
    </row>
    <row r="644" spans="2:15" x14ac:dyDescent="0.15">
      <c r="B644" s="73" t="str">
        <f>IFERROR(IF(AND(K644&lt;&gt;"",K644&gt;=$C$3),MAX($B$5:B643)+1,""),"")</f>
        <v/>
      </c>
      <c r="C644" s="73" t="str">
        <f>IFERROR(IF(AND(O644&lt;&gt;"",O644&gt;=$C$3),MAX($C$5:C643)+1,""),"")</f>
        <v/>
      </c>
      <c r="F644" s="40" t="s">
        <v>7993</v>
      </c>
      <c r="G644" s="40" t="s">
        <v>7994</v>
      </c>
      <c r="H644" s="56" t="s">
        <v>5898</v>
      </c>
      <c r="I644" s="167" t="s">
        <v>13682</v>
      </c>
      <c r="J644" s="56">
        <v>18.98</v>
      </c>
      <c r="K644" s="71" t="str">
        <f t="shared" si="60"/>
        <v/>
      </c>
      <c r="L644" s="97">
        <v>18.98</v>
      </c>
      <c r="M644" s="56">
        <v>18.75</v>
      </c>
      <c r="N644" s="56">
        <v>18.75</v>
      </c>
      <c r="O644" s="71" t="str">
        <f t="shared" si="61"/>
        <v/>
      </c>
    </row>
    <row r="645" spans="2:15" x14ac:dyDescent="0.15">
      <c r="B645" s="73" t="str">
        <f>IFERROR(IF(AND(K645&lt;&gt;"",K645&gt;=$C$3),MAX($B$5:B644)+1,""),"")</f>
        <v/>
      </c>
      <c r="C645" s="73" t="str">
        <f>IFERROR(IF(AND(O645&lt;&gt;"",O645&gt;=$C$3),MAX($C$5:C644)+1,""),"")</f>
        <v/>
      </c>
      <c r="F645" s="40" t="s">
        <v>7995</v>
      </c>
      <c r="G645" s="40" t="s">
        <v>13036</v>
      </c>
      <c r="H645" s="56">
        <v>0.18</v>
      </c>
      <c r="I645" s="167" t="s">
        <v>13669</v>
      </c>
      <c r="J645" s="56">
        <v>100.75</v>
      </c>
      <c r="K645" s="71">
        <f t="shared" si="60"/>
        <v>1.7866004962779156E-3</v>
      </c>
      <c r="L645" s="97">
        <v>33.544373549884</v>
      </c>
      <c r="M645" s="56">
        <v>28.96</v>
      </c>
      <c r="N645" s="56">
        <v>86.980905923344935</v>
      </c>
      <c r="O645" s="71">
        <f t="shared" si="61"/>
        <v>2.069419697222187E-3</v>
      </c>
    </row>
    <row r="646" spans="2:15" x14ac:dyDescent="0.15">
      <c r="B646" s="73" t="str">
        <f>IFERROR(IF(AND(K646&lt;&gt;"",K646&gt;=$C$3),MAX($B$5:B645)+1,""),"")</f>
        <v/>
      </c>
      <c r="C646" s="73" t="str">
        <f>IFERROR(IF(AND(O646&lt;&gt;"",O646&gt;=$C$3),MAX($C$5:C645)+1,""),"")</f>
        <v/>
      </c>
      <c r="F646" s="40" t="s">
        <v>7997</v>
      </c>
      <c r="G646" s="40" t="s">
        <v>7998</v>
      </c>
      <c r="H646" s="56">
        <v>0.1</v>
      </c>
      <c r="I646" s="167" t="s">
        <v>6398</v>
      </c>
      <c r="J646" s="56">
        <v>32.51</v>
      </c>
      <c r="K646" s="71">
        <f t="shared" si="60"/>
        <v>3.0759766225776689E-3</v>
      </c>
      <c r="L646" s="97">
        <v>12.4778021262747</v>
      </c>
      <c r="M646" s="56">
        <v>17.690000000000001</v>
      </c>
      <c r="N646" s="56">
        <v>46.089999999999925</v>
      </c>
      <c r="O646" s="71">
        <f t="shared" si="61"/>
        <v>2.1696680407897627E-3</v>
      </c>
    </row>
    <row r="647" spans="2:15" x14ac:dyDescent="0.15">
      <c r="B647" s="73" t="str">
        <f>IFERROR(IF(AND(K647&lt;&gt;"",K647&gt;=$C$3),MAX($B$5:B646)+1,""),"")</f>
        <v/>
      </c>
      <c r="C647" s="73" t="str">
        <f>IFERROR(IF(AND(O647&lt;&gt;"",O647&gt;=$C$3),MAX($C$5:C646)+1,""),"")</f>
        <v/>
      </c>
      <c r="F647" s="40" t="s">
        <v>7999</v>
      </c>
      <c r="G647" s="40" t="s">
        <v>8000</v>
      </c>
      <c r="H647" s="56" t="s">
        <v>5898</v>
      </c>
      <c r="I647" s="167" t="s">
        <v>5932</v>
      </c>
      <c r="J647" s="56">
        <v>12.44</v>
      </c>
      <c r="K647" s="71" t="str">
        <f t="shared" ref="K647:K710" si="62">IFERROR(H647/J647,"")</f>
        <v/>
      </c>
      <c r="L647" s="97">
        <v>12.44</v>
      </c>
      <c r="M647" s="56">
        <v>13.32</v>
      </c>
      <c r="N647" s="56">
        <v>13.32</v>
      </c>
      <c r="O647" s="71" t="str">
        <f t="shared" ref="O647:O710" si="63">IFERROR(H647/N647,"")</f>
        <v/>
      </c>
    </row>
    <row r="648" spans="2:15" x14ac:dyDescent="0.15">
      <c r="B648" s="73" t="str">
        <f>IFERROR(IF(AND(K648&lt;&gt;"",K648&gt;=$C$3),MAX($B$5:B647)+1,""),"")</f>
        <v/>
      </c>
      <c r="C648" s="73" t="str">
        <f>IFERROR(IF(AND(O648&lt;&gt;"",O648&gt;=$C$3),MAX($C$5:C647)+1,""),"")</f>
        <v/>
      </c>
      <c r="F648" s="40" t="s">
        <v>8001</v>
      </c>
      <c r="G648" s="40" t="s">
        <v>8002</v>
      </c>
      <c r="H648" s="56" t="s">
        <v>5898</v>
      </c>
      <c r="I648" s="167" t="s">
        <v>5949</v>
      </c>
      <c r="J648" s="56">
        <v>7.88</v>
      </c>
      <c r="K648" s="71" t="str">
        <f t="shared" si="62"/>
        <v/>
      </c>
      <c r="L648" s="97">
        <v>7.88</v>
      </c>
      <c r="M648" s="56">
        <v>8.68</v>
      </c>
      <c r="N648" s="56">
        <v>8.68</v>
      </c>
      <c r="O648" s="71" t="str">
        <f t="shared" si="63"/>
        <v/>
      </c>
    </row>
    <row r="649" spans="2:15" x14ac:dyDescent="0.15">
      <c r="B649" s="73" t="str">
        <f>IFERROR(IF(AND(K649&lt;&gt;"",K649&gt;=$C$3),MAX($B$5:B648)+1,""),"")</f>
        <v/>
      </c>
      <c r="C649" s="73" t="str">
        <f>IFERROR(IF(AND(O649&lt;&gt;"",O649&gt;=$C$3),MAX($C$5:C648)+1,""),"")</f>
        <v/>
      </c>
      <c r="F649" s="40" t="s">
        <v>8003</v>
      </c>
      <c r="G649" s="40" t="s">
        <v>8004</v>
      </c>
      <c r="H649" s="56">
        <v>0.06</v>
      </c>
      <c r="I649" s="167" t="s">
        <v>13686</v>
      </c>
      <c r="J649" s="56">
        <v>9.9499999999999993</v>
      </c>
      <c r="K649" s="71">
        <f t="shared" si="62"/>
        <v>6.0301507537688448E-3</v>
      </c>
      <c r="L649" s="97">
        <v>9.8853196099674996</v>
      </c>
      <c r="M649" s="56">
        <v>9.32</v>
      </c>
      <c r="N649" s="56">
        <v>9.3809814612868028</v>
      </c>
      <c r="O649" s="71">
        <f t="shared" si="63"/>
        <v>6.3959192593660355E-3</v>
      </c>
    </row>
    <row r="650" spans="2:15" x14ac:dyDescent="0.15">
      <c r="B650" s="73" t="str">
        <f>IFERROR(IF(AND(K650&lt;&gt;"",K650&gt;=$C$3),MAX($B$5:B649)+1,""),"")</f>
        <v/>
      </c>
      <c r="C650" s="73" t="str">
        <f>IFERROR(IF(AND(O650&lt;&gt;"",O650&gt;=$C$3),MAX($C$5:C649)+1,""),"")</f>
        <v/>
      </c>
      <c r="F650" s="40" t="s">
        <v>8005</v>
      </c>
      <c r="G650" s="40" t="s">
        <v>8006</v>
      </c>
      <c r="H650" s="56">
        <v>0.1</v>
      </c>
      <c r="I650" s="167" t="s">
        <v>5902</v>
      </c>
      <c r="J650" s="56">
        <v>35.96</v>
      </c>
      <c r="K650" s="71">
        <f t="shared" si="62"/>
        <v>2.7808676307007787E-3</v>
      </c>
      <c r="L650" s="97">
        <v>35.865318588730901</v>
      </c>
      <c r="M650" s="56">
        <v>42.64</v>
      </c>
      <c r="N650" s="56">
        <v>42.752565997888077</v>
      </c>
      <c r="O650" s="71">
        <f t="shared" si="63"/>
        <v>2.3390408894974836E-3</v>
      </c>
    </row>
    <row r="651" spans="2:15" x14ac:dyDescent="0.15">
      <c r="B651" s="73" t="str">
        <f>IFERROR(IF(AND(K651&lt;&gt;"",K651&gt;=$C$3),MAX($B$5:B650)+1,""),"")</f>
        <v/>
      </c>
      <c r="C651" s="73" t="str">
        <f>IFERROR(IF(AND(O651&lt;&gt;"",O651&gt;=$C$3),MAX($C$5:C650)+1,""),"")</f>
        <v/>
      </c>
      <c r="F651" s="40" t="s">
        <v>8007</v>
      </c>
      <c r="G651" s="40" t="s">
        <v>8008</v>
      </c>
      <c r="H651" s="56" t="s">
        <v>5898</v>
      </c>
      <c r="I651" s="167" t="s">
        <v>5936</v>
      </c>
      <c r="J651" s="56">
        <v>44.28</v>
      </c>
      <c r="K651" s="71" t="str">
        <f t="shared" si="62"/>
        <v/>
      </c>
      <c r="L651" s="97">
        <v>25.3015109597787</v>
      </c>
      <c r="M651" s="56">
        <v>32.01</v>
      </c>
      <c r="N651" s="56">
        <v>56.020480446927316</v>
      </c>
      <c r="O651" s="71" t="str">
        <f t="shared" si="63"/>
        <v/>
      </c>
    </row>
    <row r="652" spans="2:15" x14ac:dyDescent="0.15">
      <c r="B652" s="73" t="str">
        <f>IFERROR(IF(AND(K652&lt;&gt;"",K652&gt;=$C$3),MAX($B$5:B651)+1,""),"")</f>
        <v/>
      </c>
      <c r="C652" s="73" t="str">
        <f>IFERROR(IF(AND(O652&lt;&gt;"",O652&gt;=$C$3),MAX($C$5:C651)+1,""),"")</f>
        <v/>
      </c>
      <c r="F652" s="40" t="s">
        <v>13037</v>
      </c>
      <c r="G652" s="40" t="s">
        <v>13038</v>
      </c>
      <c r="H652" s="56" t="s">
        <v>5898</v>
      </c>
      <c r="I652" s="167" t="s">
        <v>5903</v>
      </c>
      <c r="J652" s="56">
        <v>8.8000000000000007</v>
      </c>
      <c r="K652" s="71" t="str">
        <f t="shared" si="62"/>
        <v/>
      </c>
      <c r="L652" s="97">
        <v>8.8000000000000007</v>
      </c>
      <c r="M652" s="56">
        <v>8.2100000000000009</v>
      </c>
      <c r="N652" s="56">
        <v>8.2100000000000009</v>
      </c>
      <c r="O652" s="71" t="str">
        <f t="shared" si="63"/>
        <v/>
      </c>
    </row>
    <row r="653" spans="2:15" x14ac:dyDescent="0.15">
      <c r="B653" s="73" t="str">
        <f>IFERROR(IF(AND(K653&lt;&gt;"",K653&gt;=$C$3),MAX($B$5:B652)+1,""),"")</f>
        <v/>
      </c>
      <c r="C653" s="73" t="str">
        <f>IFERROR(IF(AND(O653&lt;&gt;"",O653&gt;=$C$3),MAX($C$5:C652)+1,""),"")</f>
        <v/>
      </c>
      <c r="F653" s="40" t="s">
        <v>8011</v>
      </c>
      <c r="G653" s="40" t="s">
        <v>8012</v>
      </c>
      <c r="H653" s="56">
        <v>0.1</v>
      </c>
      <c r="I653" s="167" t="s">
        <v>13686</v>
      </c>
      <c r="J653" s="56">
        <v>14.16</v>
      </c>
      <c r="K653" s="71">
        <f t="shared" si="62"/>
        <v>7.0621468926553672E-3</v>
      </c>
      <c r="L653" s="97">
        <v>14.0838300161377</v>
      </c>
      <c r="M653" s="56">
        <v>20.55</v>
      </c>
      <c r="N653" s="56">
        <v>20.661141157382382</v>
      </c>
      <c r="O653" s="71">
        <f t="shared" si="63"/>
        <v>4.8400037170390877E-3</v>
      </c>
    </row>
    <row r="654" spans="2:15" x14ac:dyDescent="0.15">
      <c r="B654" s="73" t="str">
        <f>IFERROR(IF(AND(K654&lt;&gt;"",K654&gt;=$C$3),MAX($B$5:B653)+1,""),"")</f>
        <v/>
      </c>
      <c r="C654" s="73" t="str">
        <f>IFERROR(IF(AND(O654&lt;&gt;"",O654&gt;=$C$3),MAX($C$5:C653)+1,""),"")</f>
        <v/>
      </c>
      <c r="F654" s="40" t="s">
        <v>8013</v>
      </c>
      <c r="G654" s="40" t="s">
        <v>8014</v>
      </c>
      <c r="H654" s="56">
        <v>0.25</v>
      </c>
      <c r="I654" s="167" t="s">
        <v>13704</v>
      </c>
      <c r="J654" s="56">
        <v>30.61</v>
      </c>
      <c r="K654" s="71">
        <f t="shared" si="62"/>
        <v>8.1672655994772959E-3</v>
      </c>
      <c r="L654" s="97">
        <v>15.1606676725764</v>
      </c>
      <c r="M654" s="56">
        <v>12.37</v>
      </c>
      <c r="N654" s="56">
        <v>24.975529322162963</v>
      </c>
      <c r="O654" s="71">
        <f t="shared" si="63"/>
        <v>1.0009797861547352E-2</v>
      </c>
    </row>
    <row r="655" spans="2:15" x14ac:dyDescent="0.15">
      <c r="B655" s="73" t="str">
        <f>IFERROR(IF(AND(K655&lt;&gt;"",K655&gt;=$C$3),MAX($B$5:B654)+1,""),"")</f>
        <v/>
      </c>
      <c r="C655" s="73" t="str">
        <f>IFERROR(IF(AND(O655&lt;&gt;"",O655&gt;=$C$3),MAX($C$5:C654)+1,""),"")</f>
        <v/>
      </c>
      <c r="F655" s="40" t="s">
        <v>8015</v>
      </c>
      <c r="G655" s="40" t="s">
        <v>8016</v>
      </c>
      <c r="H655" s="56">
        <v>0.15</v>
      </c>
      <c r="I655" s="167" t="s">
        <v>5951</v>
      </c>
      <c r="J655" s="56">
        <v>27.22</v>
      </c>
      <c r="K655" s="71">
        <f t="shared" si="62"/>
        <v>5.5106539309331378E-3</v>
      </c>
      <c r="L655" s="97">
        <v>27.072599277978298</v>
      </c>
      <c r="M655" s="56">
        <v>22.88</v>
      </c>
      <c r="N655" s="56">
        <v>23.004573502722355</v>
      </c>
      <c r="O655" s="71">
        <f t="shared" si="63"/>
        <v>6.520442553836046E-3</v>
      </c>
    </row>
    <row r="656" spans="2:15" x14ac:dyDescent="0.15">
      <c r="B656" s="73" t="str">
        <f>IFERROR(IF(AND(K656&lt;&gt;"",K656&gt;=$C$3),MAX($B$5:B655)+1,""),"")</f>
        <v/>
      </c>
      <c r="C656" s="73" t="str">
        <f>IFERROR(IF(AND(O656&lt;&gt;"",O656&gt;=$C$3),MAX($C$5:C655)+1,""),"")</f>
        <v/>
      </c>
      <c r="F656" s="40" t="s">
        <v>8017</v>
      </c>
      <c r="G656" s="40" t="s">
        <v>8018</v>
      </c>
      <c r="H656" s="56">
        <v>0.06</v>
      </c>
      <c r="I656" s="167" t="s">
        <v>5903</v>
      </c>
      <c r="J656" s="56">
        <v>13.35</v>
      </c>
      <c r="K656" s="71">
        <f t="shared" si="62"/>
        <v>4.4943820224719096E-3</v>
      </c>
      <c r="L656" s="97">
        <v>10.2320723684211</v>
      </c>
      <c r="M656" s="56">
        <v>12.18</v>
      </c>
      <c r="N656" s="56">
        <v>15.89150214592267</v>
      </c>
      <c r="O656" s="71">
        <f t="shared" si="63"/>
        <v>3.7756028001037258E-3</v>
      </c>
    </row>
    <row r="657" spans="2:15" x14ac:dyDescent="0.15">
      <c r="B657" s="73" t="str">
        <f>IFERROR(IF(AND(K657&lt;&gt;"",K657&gt;=$C$3),MAX($B$5:B656)+1,""),"")</f>
        <v/>
      </c>
      <c r="C657" s="73" t="str">
        <f>IFERROR(IF(AND(O657&lt;&gt;"",O657&gt;=$C$3),MAX($C$5:C656)+1,""),"")</f>
        <v/>
      </c>
      <c r="F657" s="40" t="s">
        <v>8019</v>
      </c>
      <c r="G657" s="40" t="s">
        <v>8020</v>
      </c>
      <c r="H657" s="56">
        <v>0.22</v>
      </c>
      <c r="I657" s="167" t="s">
        <v>5932</v>
      </c>
      <c r="J657" s="56">
        <v>18.36</v>
      </c>
      <c r="K657" s="71">
        <f t="shared" si="62"/>
        <v>1.1982570806100218E-2</v>
      </c>
      <c r="L657" s="97">
        <v>18.1558969176352</v>
      </c>
      <c r="M657" s="56">
        <v>21</v>
      </c>
      <c r="N657" s="56">
        <v>21.236075625958062</v>
      </c>
      <c r="O657" s="71">
        <f t="shared" si="63"/>
        <v>1.0359729541134309E-2</v>
      </c>
    </row>
    <row r="658" spans="2:15" x14ac:dyDescent="0.15">
      <c r="B658" s="73" t="str">
        <f>IFERROR(IF(AND(K658&lt;&gt;"",K658&gt;=$C$3),MAX($B$5:B657)+1,""),"")</f>
        <v/>
      </c>
      <c r="C658" s="73" t="str">
        <f>IFERROR(IF(AND(O658&lt;&gt;"",O658&gt;=$C$3),MAX($C$5:C657)+1,""),"")</f>
        <v/>
      </c>
      <c r="F658" s="40" t="s">
        <v>8021</v>
      </c>
      <c r="G658" s="40" t="s">
        <v>8022</v>
      </c>
      <c r="H658" s="56">
        <v>0.3</v>
      </c>
      <c r="I658" s="167" t="s">
        <v>5924</v>
      </c>
      <c r="J658" s="56">
        <v>13.57</v>
      </c>
      <c r="K658" s="71">
        <f t="shared" si="62"/>
        <v>2.210759027266028E-2</v>
      </c>
      <c r="L658" s="97">
        <v>13.227611438183301</v>
      </c>
      <c r="M658" s="56">
        <v>13.28</v>
      </c>
      <c r="N658" s="56">
        <v>13.623744607420237</v>
      </c>
      <c r="O658" s="71">
        <f t="shared" si="63"/>
        <v>2.2020377557327636E-2</v>
      </c>
    </row>
    <row r="659" spans="2:15" x14ac:dyDescent="0.15">
      <c r="B659" s="73" t="str">
        <f>IFERROR(IF(AND(K659&lt;&gt;"",K659&gt;=$C$3),MAX($B$5:B658)+1,""),"")</f>
        <v/>
      </c>
      <c r="C659" s="73" t="str">
        <f>IFERROR(IF(AND(O659&lt;&gt;"",O659&gt;=$C$3),MAX($C$5:C658)+1,""),"")</f>
        <v/>
      </c>
      <c r="F659" s="40" t="s">
        <v>8023</v>
      </c>
      <c r="G659" s="40" t="s">
        <v>8024</v>
      </c>
      <c r="H659" s="56" t="s">
        <v>5898</v>
      </c>
      <c r="I659" s="167" t="s">
        <v>5944</v>
      </c>
      <c r="J659" s="56">
        <v>26.06</v>
      </c>
      <c r="K659" s="71" t="str">
        <f t="shared" si="62"/>
        <v/>
      </c>
      <c r="L659" s="97">
        <v>26.06</v>
      </c>
      <c r="M659" s="56">
        <v>28.44</v>
      </c>
      <c r="N659" s="56">
        <v>28.44</v>
      </c>
      <c r="O659" s="71" t="str">
        <f t="shared" si="63"/>
        <v/>
      </c>
    </row>
    <row r="660" spans="2:15" x14ac:dyDescent="0.15">
      <c r="B660" s="73" t="str">
        <f>IFERROR(IF(AND(K660&lt;&gt;"",K660&gt;=$C$3),MAX($B$5:B659)+1,""),"")</f>
        <v/>
      </c>
      <c r="C660" s="73" t="str">
        <f>IFERROR(IF(AND(O660&lt;&gt;"",O660&gt;=$C$3),MAX($C$5:C659)+1,""),"")</f>
        <v/>
      </c>
      <c r="F660" s="40" t="s">
        <v>8025</v>
      </c>
      <c r="G660" s="40" t="s">
        <v>8026</v>
      </c>
      <c r="H660" s="56">
        <v>1.7999999999999999E-2</v>
      </c>
      <c r="I660" s="167" t="s">
        <v>5938</v>
      </c>
      <c r="J660" s="56">
        <v>33.96</v>
      </c>
      <c r="K660" s="71">
        <f t="shared" si="62"/>
        <v>5.3003533568904589E-4</v>
      </c>
      <c r="L660" s="97">
        <v>33.936</v>
      </c>
      <c r="M660" s="56">
        <v>25.2</v>
      </c>
      <c r="N660" s="56">
        <v>25.21782178217822</v>
      </c>
      <c r="O660" s="71">
        <f t="shared" si="63"/>
        <v>7.1378091872791505E-4</v>
      </c>
    </row>
    <row r="661" spans="2:15" x14ac:dyDescent="0.15">
      <c r="B661" s="73" t="str">
        <f>IFERROR(IF(AND(K661&lt;&gt;"",K661&gt;=$C$3),MAX($B$5:B660)+1,""),"")</f>
        <v/>
      </c>
      <c r="C661" s="73" t="str">
        <f>IFERROR(IF(AND(O661&lt;&gt;"",O661&gt;=$C$3),MAX($C$5:C660)+1,""),"")</f>
        <v/>
      </c>
      <c r="F661" s="40" t="s">
        <v>8027</v>
      </c>
      <c r="G661" s="40" t="s">
        <v>8028</v>
      </c>
      <c r="H661" s="56">
        <v>0.1</v>
      </c>
      <c r="I661" s="167" t="s">
        <v>13686</v>
      </c>
      <c r="J661" s="56">
        <v>35.54</v>
      </c>
      <c r="K661" s="71">
        <f t="shared" si="62"/>
        <v>2.8137310073157009E-3</v>
      </c>
      <c r="L661" s="97">
        <v>35.44</v>
      </c>
      <c r="M661" s="56">
        <v>38.22</v>
      </c>
      <c r="N661" s="56">
        <v>38.327844243792327</v>
      </c>
      <c r="O661" s="71">
        <f t="shared" si="63"/>
        <v>2.6090692542979706E-3</v>
      </c>
    </row>
    <row r="662" spans="2:15" x14ac:dyDescent="0.15">
      <c r="B662" s="73" t="str">
        <f>IFERROR(IF(AND(K662&lt;&gt;"",K662&gt;=$C$3),MAX($B$5:B661)+1,""),"")</f>
        <v/>
      </c>
      <c r="C662" s="73" t="str">
        <f>IFERROR(IF(AND(O662&lt;&gt;"",O662&gt;=$C$3),MAX($C$5:C661)+1,""),"")</f>
        <v/>
      </c>
      <c r="F662" s="40" t="s">
        <v>8029</v>
      </c>
      <c r="G662" s="40" t="s">
        <v>8030</v>
      </c>
      <c r="H662" s="56">
        <v>0.15</v>
      </c>
      <c r="I662" s="167" t="s">
        <v>13692</v>
      </c>
      <c r="J662" s="56">
        <v>11.85</v>
      </c>
      <c r="K662" s="71">
        <f t="shared" si="62"/>
        <v>1.2658227848101266E-2</v>
      </c>
      <c r="L662" s="97">
        <v>11.6974248927039</v>
      </c>
      <c r="M662" s="56">
        <v>10.44</v>
      </c>
      <c r="N662" s="56">
        <v>10.576173913043442</v>
      </c>
      <c r="O662" s="71">
        <f t="shared" si="63"/>
        <v>1.4182822751714319E-2</v>
      </c>
    </row>
    <row r="663" spans="2:15" x14ac:dyDescent="0.15">
      <c r="B663" s="73" t="str">
        <f>IFERROR(IF(AND(K663&lt;&gt;"",K663&gt;=$C$3),MAX($B$5:B662)+1,""),"")</f>
        <v/>
      </c>
      <c r="C663" s="73" t="str">
        <f>IFERROR(IF(AND(O663&lt;&gt;"",O663&gt;=$C$3),MAX($C$5:C662)+1,""),"")</f>
        <v/>
      </c>
      <c r="F663" s="40" t="s">
        <v>8031</v>
      </c>
      <c r="G663" s="40" t="s">
        <v>8032</v>
      </c>
      <c r="H663" s="56" t="s">
        <v>5898</v>
      </c>
      <c r="I663" s="167" t="s">
        <v>13706</v>
      </c>
      <c r="J663" s="56">
        <v>44.11</v>
      </c>
      <c r="K663" s="71" t="str">
        <f t="shared" si="62"/>
        <v/>
      </c>
      <c r="L663" s="97">
        <v>29.409236281020601</v>
      </c>
      <c r="M663" s="56">
        <v>29.18</v>
      </c>
      <c r="N663" s="56">
        <v>43.766175622542626</v>
      </c>
      <c r="O663" s="71" t="str">
        <f t="shared" si="63"/>
        <v/>
      </c>
    </row>
    <row r="664" spans="2:15" x14ac:dyDescent="0.15">
      <c r="B664" s="73" t="str">
        <f>IFERROR(IF(AND(K664&lt;&gt;"",K664&gt;=$C$3),MAX($B$5:B663)+1,""),"")</f>
        <v/>
      </c>
      <c r="C664" s="73" t="str">
        <f>IFERROR(IF(AND(O664&lt;&gt;"",O664&gt;=$C$3),MAX($C$5:C663)+1,""),"")</f>
        <v/>
      </c>
      <c r="F664" s="40" t="s">
        <v>8033</v>
      </c>
      <c r="G664" s="40" t="s">
        <v>8034</v>
      </c>
      <c r="H664" s="56">
        <v>1.4999999999999999E-2</v>
      </c>
      <c r="I664" s="167" t="s">
        <v>5970</v>
      </c>
      <c r="J664" s="56">
        <v>15.65</v>
      </c>
      <c r="K664" s="71">
        <f t="shared" si="62"/>
        <v>9.5846645367412132E-4</v>
      </c>
      <c r="L664" s="97">
        <v>15.640853302162499</v>
      </c>
      <c r="M664" s="56">
        <v>18.63</v>
      </c>
      <c r="N664" s="56">
        <v>18.640894736842082</v>
      </c>
      <c r="O664" s="71">
        <f t="shared" si="63"/>
        <v>8.046824045604326E-4</v>
      </c>
    </row>
    <row r="665" spans="2:15" x14ac:dyDescent="0.15">
      <c r="B665" s="73" t="str">
        <f>IFERROR(IF(AND(K665&lt;&gt;"",K665&gt;=$C$3),MAX($B$5:B664)+1,""),"")</f>
        <v/>
      </c>
      <c r="C665" s="73" t="str">
        <f>IFERROR(IF(AND(O665&lt;&gt;"",O665&gt;=$C$3),MAX($C$5:C664)+1,""),"")</f>
        <v/>
      </c>
      <c r="F665" s="40" t="s">
        <v>8035</v>
      </c>
      <c r="G665" s="40" t="s">
        <v>8036</v>
      </c>
      <c r="H665" s="56">
        <v>0.01</v>
      </c>
      <c r="I665" s="167" t="s">
        <v>5909</v>
      </c>
      <c r="J665" s="56">
        <v>12.42</v>
      </c>
      <c r="K665" s="71">
        <f t="shared" si="62"/>
        <v>8.0515297906602254E-4</v>
      </c>
      <c r="L665" s="97">
        <v>12.4097777777778</v>
      </c>
      <c r="M665" s="56">
        <v>17.100000000000001</v>
      </c>
      <c r="N665" s="56">
        <v>17.114085667215786</v>
      </c>
      <c r="O665" s="71">
        <f t="shared" si="63"/>
        <v>5.8431400861550409E-4</v>
      </c>
    </row>
    <row r="666" spans="2:15" x14ac:dyDescent="0.15">
      <c r="B666" s="73" t="str">
        <f>IFERROR(IF(AND(K666&lt;&gt;"",K666&gt;=$C$3),MAX($B$5:B665)+1,""),"")</f>
        <v/>
      </c>
      <c r="C666" s="73" t="str">
        <f>IFERROR(IF(AND(O666&lt;&gt;"",O666&gt;=$C$3),MAX($C$5:C665)+1,""),"")</f>
        <v/>
      </c>
      <c r="F666" s="40" t="s">
        <v>8037</v>
      </c>
      <c r="G666" s="40" t="s">
        <v>8038</v>
      </c>
      <c r="H666" s="56">
        <v>0.1</v>
      </c>
      <c r="I666" s="167" t="s">
        <v>5914</v>
      </c>
      <c r="J666" s="56">
        <v>24.48</v>
      </c>
      <c r="K666" s="71">
        <f t="shared" si="62"/>
        <v>4.0849673202614381E-3</v>
      </c>
      <c r="L666" s="97">
        <v>12.1928141865844</v>
      </c>
      <c r="M666" s="56">
        <v>11.66</v>
      </c>
      <c r="N666" s="56">
        <v>23.410247678018624</v>
      </c>
      <c r="O666" s="71">
        <f t="shared" si="63"/>
        <v>4.27163357583339E-3</v>
      </c>
    </row>
    <row r="667" spans="2:15" x14ac:dyDescent="0.15">
      <c r="B667" s="73" t="str">
        <f>IFERROR(IF(AND(K667&lt;&gt;"",K667&gt;=$C$3),MAX($B$5:B666)+1,""),"")</f>
        <v/>
      </c>
      <c r="C667" s="73" t="str">
        <f>IFERROR(IF(AND(O667&lt;&gt;"",O667&gt;=$C$3),MAX($C$5:C666)+1,""),"")</f>
        <v/>
      </c>
      <c r="F667" s="40" t="s">
        <v>8039</v>
      </c>
      <c r="G667" s="40" t="s">
        <v>8040</v>
      </c>
      <c r="H667" s="56">
        <v>0.1</v>
      </c>
      <c r="I667" s="167" t="s">
        <v>5936</v>
      </c>
      <c r="J667" s="56">
        <v>24.67</v>
      </c>
      <c r="K667" s="71">
        <f t="shared" si="62"/>
        <v>4.0535062829347383E-3</v>
      </c>
      <c r="L667" s="97">
        <v>24.576126331811299</v>
      </c>
      <c r="M667" s="56">
        <v>27.8</v>
      </c>
      <c r="N667" s="56">
        <v>27.906187929717301</v>
      </c>
      <c r="O667" s="71">
        <f t="shared" si="63"/>
        <v>3.5834346221652867E-3</v>
      </c>
    </row>
    <row r="668" spans="2:15" x14ac:dyDescent="0.15">
      <c r="B668" s="73" t="str">
        <f>IFERROR(IF(AND(K668&lt;&gt;"",K668&gt;=$C$3),MAX($B$5:B667)+1,""),"")</f>
        <v/>
      </c>
      <c r="C668" s="73" t="str">
        <f>IFERROR(IF(AND(O668&lt;&gt;"",O668&gt;=$C$3),MAX($C$5:C667)+1,""),"")</f>
        <v/>
      </c>
      <c r="F668" s="40" t="s">
        <v>8041</v>
      </c>
      <c r="G668" s="40" t="s">
        <v>8042</v>
      </c>
      <c r="H668" s="56">
        <v>0.06</v>
      </c>
      <c r="I668" s="167" t="s">
        <v>5903</v>
      </c>
      <c r="J668" s="56">
        <v>19.600000000000001</v>
      </c>
      <c r="K668" s="71">
        <f t="shared" si="62"/>
        <v>3.0612244897959182E-3</v>
      </c>
      <c r="L668" s="97">
        <v>19.539224806201499</v>
      </c>
      <c r="M668" s="56">
        <v>19.28</v>
      </c>
      <c r="N668" s="56">
        <v>19.339968895800986</v>
      </c>
      <c r="O668" s="71">
        <f t="shared" si="63"/>
        <v>3.1023834796873404E-3</v>
      </c>
    </row>
    <row r="669" spans="2:15" x14ac:dyDescent="0.15">
      <c r="B669" s="73" t="str">
        <f>IFERROR(IF(AND(K669&lt;&gt;"",K669&gt;=$C$3),MAX($B$5:B668)+1,""),"")</f>
        <v/>
      </c>
      <c r="C669" s="73" t="str">
        <f>IFERROR(IF(AND(O669&lt;&gt;"",O669&gt;=$C$3),MAX($C$5:C668)+1,""),"")</f>
        <v/>
      </c>
      <c r="F669" s="40" t="s">
        <v>8043</v>
      </c>
      <c r="G669" s="40" t="s">
        <v>8044</v>
      </c>
      <c r="H669" s="56" t="s">
        <v>5898</v>
      </c>
      <c r="I669" s="167" t="s">
        <v>5915</v>
      </c>
      <c r="J669" s="56">
        <v>10.25</v>
      </c>
      <c r="K669" s="71" t="str">
        <f t="shared" si="62"/>
        <v/>
      </c>
      <c r="L669" s="97">
        <v>10.25</v>
      </c>
      <c r="M669" s="56">
        <v>13.55</v>
      </c>
      <c r="N669" s="56">
        <v>13.550000000000002</v>
      </c>
      <c r="O669" s="71" t="str">
        <f t="shared" si="63"/>
        <v/>
      </c>
    </row>
    <row r="670" spans="2:15" x14ac:dyDescent="0.15">
      <c r="B670" s="73" t="str">
        <f>IFERROR(IF(AND(K670&lt;&gt;"",K670&gt;=$C$3),MAX($B$5:B669)+1,""),"")</f>
        <v/>
      </c>
      <c r="C670" s="73" t="str">
        <f>IFERROR(IF(AND(O670&lt;&gt;"",O670&gt;=$C$3),MAX($C$5:C669)+1,""),"")</f>
        <v/>
      </c>
      <c r="F670" s="40" t="s">
        <v>8045</v>
      </c>
      <c r="G670" s="40" t="s">
        <v>8046</v>
      </c>
      <c r="H670" s="56" t="s">
        <v>5898</v>
      </c>
      <c r="I670" s="167" t="s">
        <v>5905</v>
      </c>
      <c r="J670" s="56">
        <v>17.93</v>
      </c>
      <c r="K670" s="71" t="str">
        <f t="shared" si="62"/>
        <v/>
      </c>
      <c r="L670" s="97">
        <v>17.93</v>
      </c>
      <c r="M670" s="56">
        <v>16.18</v>
      </c>
      <c r="N670" s="56">
        <v>16.18</v>
      </c>
      <c r="O670" s="71" t="str">
        <f t="shared" si="63"/>
        <v/>
      </c>
    </row>
    <row r="671" spans="2:15" x14ac:dyDescent="0.15">
      <c r="B671" s="73" t="str">
        <f>IFERROR(IF(AND(K671&lt;&gt;"",K671&gt;=$C$3),MAX($B$5:B670)+1,""),"")</f>
        <v/>
      </c>
      <c r="C671" s="73" t="str">
        <f>IFERROR(IF(AND(O671&lt;&gt;"",O671&gt;=$C$3),MAX($C$5:C670)+1,""),"")</f>
        <v/>
      </c>
      <c r="F671" s="40" t="s">
        <v>13039</v>
      </c>
      <c r="G671" s="40" t="s">
        <v>8048</v>
      </c>
      <c r="H671" s="56" t="s">
        <v>5898</v>
      </c>
      <c r="I671" s="167" t="s">
        <v>5900</v>
      </c>
      <c r="J671" s="56">
        <v>19.41</v>
      </c>
      <c r="K671" s="71" t="str">
        <f t="shared" si="62"/>
        <v/>
      </c>
      <c r="L671" s="97">
        <v>19.41</v>
      </c>
      <c r="M671" s="56">
        <v>21.46</v>
      </c>
      <c r="N671" s="56">
        <v>21.46</v>
      </c>
      <c r="O671" s="71" t="str">
        <f t="shared" si="63"/>
        <v/>
      </c>
    </row>
    <row r="672" spans="2:15" x14ac:dyDescent="0.15">
      <c r="B672" s="73" t="str">
        <f>IFERROR(IF(AND(K672&lt;&gt;"",K672&gt;=$C$3),MAX($B$5:B671)+1,""),"")</f>
        <v/>
      </c>
      <c r="C672" s="73" t="str">
        <f>IFERROR(IF(AND(O672&lt;&gt;"",O672&gt;=$C$3),MAX($C$5:C671)+1,""),"")</f>
        <v/>
      </c>
      <c r="F672" s="40" t="s">
        <v>8049</v>
      </c>
      <c r="G672" s="40" t="s">
        <v>8050</v>
      </c>
      <c r="H672" s="56">
        <v>1.2E-2</v>
      </c>
      <c r="I672" s="167" t="s">
        <v>5905</v>
      </c>
      <c r="J672" s="56">
        <v>16.010000000000002</v>
      </c>
      <c r="K672" s="71">
        <f t="shared" si="62"/>
        <v>7.4953154278575883E-4</v>
      </c>
      <c r="L672" s="97">
        <v>15.998827634333599</v>
      </c>
      <c r="M672" s="56">
        <v>14.05</v>
      </c>
      <c r="N672" s="56">
        <v>14.059811452513939</v>
      </c>
      <c r="O672" s="71">
        <f t="shared" si="63"/>
        <v>8.5349650957476826E-4</v>
      </c>
    </row>
    <row r="673" spans="2:15" x14ac:dyDescent="0.15">
      <c r="B673" s="73">
        <f>IFERROR(IF(AND(K673&lt;&gt;"",K673&gt;=$C$3),MAX($B$5:B672)+1,""),"")</f>
        <v>36</v>
      </c>
      <c r="C673" s="73">
        <f>IFERROR(IF(AND(O673&lt;&gt;"",O673&gt;=$C$3),MAX($C$5:C672)+1,""),"")</f>
        <v>30</v>
      </c>
      <c r="F673" s="40" t="s">
        <v>8051</v>
      </c>
      <c r="G673" s="40" t="s">
        <v>13040</v>
      </c>
      <c r="H673" s="56">
        <v>0.48</v>
      </c>
      <c r="I673" s="167" t="s">
        <v>5902</v>
      </c>
      <c r="J673" s="56">
        <v>16.55</v>
      </c>
      <c r="K673" s="71">
        <f t="shared" si="62"/>
        <v>2.900302114803625E-2</v>
      </c>
      <c r="L673" s="97">
        <v>16.0484848484849</v>
      </c>
      <c r="M673" s="56">
        <v>15.86</v>
      </c>
      <c r="N673" s="56">
        <v>16.355624999999947</v>
      </c>
      <c r="O673" s="71">
        <f t="shared" si="63"/>
        <v>2.9347701478849113E-2</v>
      </c>
    </row>
    <row r="674" spans="2:15" x14ac:dyDescent="0.15">
      <c r="B674" s="73" t="str">
        <f>IFERROR(IF(AND(K674&lt;&gt;"",K674&gt;=$C$3),MAX($B$5:B673)+1,""),"")</f>
        <v/>
      </c>
      <c r="C674" s="73" t="str">
        <f>IFERROR(IF(AND(O674&lt;&gt;"",O674&gt;=$C$3),MAX($C$5:C673)+1,""),"")</f>
        <v/>
      </c>
      <c r="F674" s="40" t="s">
        <v>8053</v>
      </c>
      <c r="G674" s="40" t="s">
        <v>13041</v>
      </c>
      <c r="H674" s="56">
        <v>0.06</v>
      </c>
      <c r="I674" s="167" t="s">
        <v>5914</v>
      </c>
      <c r="J674" s="56">
        <v>7.31</v>
      </c>
      <c r="K674" s="71">
        <f t="shared" si="62"/>
        <v>8.2079343365253077E-3</v>
      </c>
      <c r="L674" s="97">
        <v>7.2578478002378102</v>
      </c>
      <c r="M674" s="56">
        <v>7.41</v>
      </c>
      <c r="N674" s="56">
        <v>7.4632455089820375</v>
      </c>
      <c r="O674" s="71">
        <f t="shared" si="63"/>
        <v>8.0393978635420506E-3</v>
      </c>
    </row>
    <row r="675" spans="2:15" x14ac:dyDescent="0.15">
      <c r="B675" s="73" t="str">
        <f>IFERROR(IF(AND(K675&lt;&gt;"",K675&gt;=$C$3),MAX($B$5:B674)+1,""),"")</f>
        <v/>
      </c>
      <c r="C675" s="73" t="str">
        <f>IFERROR(IF(AND(O675&lt;&gt;"",O675&gt;=$C$3),MAX($C$5:C674)+1,""),"")</f>
        <v/>
      </c>
      <c r="F675" s="40" t="s">
        <v>8055</v>
      </c>
      <c r="G675" s="40" t="s">
        <v>8056</v>
      </c>
      <c r="H675" s="56">
        <v>1.4999999999999999E-2</v>
      </c>
      <c r="I675" s="167" t="s">
        <v>5903</v>
      </c>
      <c r="J675" s="56">
        <v>7.91</v>
      </c>
      <c r="K675" s="71">
        <f t="shared" si="62"/>
        <v>1.8963337547408343E-3</v>
      </c>
      <c r="L675" s="97">
        <v>3.9501827040194901</v>
      </c>
      <c r="M675" s="56">
        <v>4.18</v>
      </c>
      <c r="N675" s="56">
        <v>8.3701951219512161</v>
      </c>
      <c r="O675" s="71">
        <f t="shared" si="63"/>
        <v>1.7920729184271727E-3</v>
      </c>
    </row>
    <row r="676" spans="2:15" x14ac:dyDescent="0.15">
      <c r="B676" s="73" t="str">
        <f>IFERROR(IF(AND(K676&lt;&gt;"",K676&gt;=$C$3),MAX($B$5:B675)+1,""),"")</f>
        <v/>
      </c>
      <c r="C676" s="73" t="str">
        <f>IFERROR(IF(AND(O676&lt;&gt;"",O676&gt;=$C$3),MAX($C$5:C675)+1,""),"")</f>
        <v/>
      </c>
      <c r="F676" s="40" t="s">
        <v>8057</v>
      </c>
      <c r="G676" s="40" t="s">
        <v>8058</v>
      </c>
      <c r="H676" s="56" t="s">
        <v>5898</v>
      </c>
      <c r="I676" s="167" t="s">
        <v>5911</v>
      </c>
      <c r="J676" s="56">
        <v>22.26</v>
      </c>
      <c r="K676" s="71" t="str">
        <f t="shared" si="62"/>
        <v/>
      </c>
      <c r="L676" s="97">
        <v>22.26</v>
      </c>
      <c r="M676" s="56">
        <v>24.43</v>
      </c>
      <c r="N676" s="56">
        <v>24.43</v>
      </c>
      <c r="O676" s="71" t="str">
        <f t="shared" si="63"/>
        <v/>
      </c>
    </row>
    <row r="677" spans="2:15" x14ac:dyDescent="0.15">
      <c r="B677" s="73">
        <f>IFERROR(IF(AND(K677&lt;&gt;"",K677&gt;=$C$3),MAX($B$5:B676)+1,""),"")</f>
        <v>37</v>
      </c>
      <c r="C677" s="73" t="str">
        <f>IFERROR(IF(AND(O677&lt;&gt;"",O677&gt;=$C$3),MAX($C$5:C676)+1,""),"")</f>
        <v/>
      </c>
      <c r="F677" s="40" t="s">
        <v>8059</v>
      </c>
      <c r="G677" s="40" t="s">
        <v>8060</v>
      </c>
      <c r="H677" s="56">
        <v>0.42</v>
      </c>
      <c r="I677" s="167" t="s">
        <v>5952</v>
      </c>
      <c r="J677" s="56">
        <v>14.92</v>
      </c>
      <c r="K677" s="71">
        <f t="shared" si="62"/>
        <v>2.8150134048257371E-2</v>
      </c>
      <c r="L677" s="97">
        <v>14.5263819095477</v>
      </c>
      <c r="M677" s="56">
        <v>16.52</v>
      </c>
      <c r="N677" s="56">
        <v>16.967638709677463</v>
      </c>
      <c r="O677" s="71">
        <f t="shared" si="63"/>
        <v>2.4753002299633699E-2</v>
      </c>
    </row>
    <row r="678" spans="2:15" x14ac:dyDescent="0.15">
      <c r="B678" s="73" t="str">
        <f>IFERROR(IF(AND(K678&lt;&gt;"",K678&gt;=$C$3),MAX($B$5:B677)+1,""),"")</f>
        <v/>
      </c>
      <c r="C678" s="73" t="str">
        <f>IFERROR(IF(AND(O678&lt;&gt;"",O678&gt;=$C$3),MAX($C$5:C677)+1,""),"")</f>
        <v/>
      </c>
      <c r="F678" s="40" t="s">
        <v>8061</v>
      </c>
      <c r="G678" s="40" t="s">
        <v>8062</v>
      </c>
      <c r="H678" s="56" t="s">
        <v>5898</v>
      </c>
      <c r="I678" s="167" t="s">
        <v>5914</v>
      </c>
      <c r="J678" s="56">
        <v>21.42</v>
      </c>
      <c r="K678" s="71" t="str">
        <f t="shared" si="62"/>
        <v/>
      </c>
      <c r="L678" s="97">
        <v>21.42</v>
      </c>
      <c r="M678" s="56">
        <v>21.42</v>
      </c>
      <c r="N678" s="56">
        <v>21.42</v>
      </c>
      <c r="O678" s="71" t="str">
        <f t="shared" si="63"/>
        <v/>
      </c>
    </row>
    <row r="679" spans="2:15" x14ac:dyDescent="0.15">
      <c r="B679" s="73" t="str">
        <f>IFERROR(IF(AND(K679&lt;&gt;"",K679&gt;=$C$3),MAX($B$5:B678)+1,""),"")</f>
        <v/>
      </c>
      <c r="C679" s="73" t="str">
        <f>IFERROR(IF(AND(O679&lt;&gt;"",O679&gt;=$C$3),MAX($C$5:C678)+1,""),"")</f>
        <v/>
      </c>
      <c r="F679" s="40" t="s">
        <v>8063</v>
      </c>
      <c r="G679" s="40" t="s">
        <v>8064</v>
      </c>
      <c r="H679" s="56">
        <v>0.05</v>
      </c>
      <c r="I679" s="167" t="s">
        <v>5970</v>
      </c>
      <c r="J679" s="56">
        <v>19.45</v>
      </c>
      <c r="K679" s="71">
        <f t="shared" si="62"/>
        <v>2.5706940874035992E-3</v>
      </c>
      <c r="L679" s="97">
        <v>19.393492155723401</v>
      </c>
      <c r="M679" s="56">
        <v>18.989999999999998</v>
      </c>
      <c r="N679" s="56">
        <v>19.045332167832182</v>
      </c>
      <c r="O679" s="71">
        <f t="shared" si="63"/>
        <v>2.6253151984637299E-3</v>
      </c>
    </row>
    <row r="680" spans="2:15" x14ac:dyDescent="0.15">
      <c r="B680" s="73" t="str">
        <f>IFERROR(IF(AND(K680&lt;&gt;"",K680&gt;=$C$3),MAX($B$5:B679)+1,""),"")</f>
        <v/>
      </c>
      <c r="C680" s="73" t="str">
        <f>IFERROR(IF(AND(O680&lt;&gt;"",O680&gt;=$C$3),MAX($C$5:C679)+1,""),"")</f>
        <v/>
      </c>
      <c r="F680" s="40" t="s">
        <v>8065</v>
      </c>
      <c r="G680" s="40" t="s">
        <v>8066</v>
      </c>
      <c r="H680" s="56">
        <v>0.01</v>
      </c>
      <c r="I680" s="167" t="s">
        <v>13676</v>
      </c>
      <c r="J680" s="56">
        <v>22.91</v>
      </c>
      <c r="K680" s="71">
        <f t="shared" si="62"/>
        <v>4.3649061545176777E-4</v>
      </c>
      <c r="L680" s="97">
        <v>22.9</v>
      </c>
      <c r="M680" s="56">
        <v>17.559999999999999</v>
      </c>
      <c r="N680" s="56">
        <v>17.567668122270742</v>
      </c>
      <c r="O680" s="71">
        <f t="shared" si="63"/>
        <v>5.6922751103903656E-4</v>
      </c>
    </row>
    <row r="681" spans="2:15" x14ac:dyDescent="0.15">
      <c r="B681" s="73" t="str">
        <f>IFERROR(IF(AND(K681&lt;&gt;"",K681&gt;=$C$3),MAX($B$5:B680)+1,""),"")</f>
        <v/>
      </c>
      <c r="C681" s="73" t="str">
        <f>IFERROR(IF(AND(O681&lt;&gt;"",O681&gt;=$C$3),MAX($C$5:C680)+1,""),"")</f>
        <v/>
      </c>
      <c r="F681" s="40" t="s">
        <v>8067</v>
      </c>
      <c r="G681" s="40" t="s">
        <v>8068</v>
      </c>
      <c r="H681" s="56">
        <v>0.06</v>
      </c>
      <c r="I681" s="167" t="s">
        <v>5911</v>
      </c>
      <c r="J681" s="56">
        <v>17.670000000000002</v>
      </c>
      <c r="K681" s="71">
        <f t="shared" si="62"/>
        <v>3.3955857385398977E-3</v>
      </c>
      <c r="L681" s="97">
        <v>13.5549594594595</v>
      </c>
      <c r="M681" s="56">
        <v>16.41</v>
      </c>
      <c r="N681" s="56">
        <v>21.3917792131532</v>
      </c>
      <c r="O681" s="71">
        <f t="shared" si="63"/>
        <v>2.804815784706103E-3</v>
      </c>
    </row>
    <row r="682" spans="2:15" x14ac:dyDescent="0.15">
      <c r="B682" s="73" t="str">
        <f>IFERROR(IF(AND(K682&lt;&gt;"",K682&gt;=$C$3),MAX($B$5:B681)+1,""),"")</f>
        <v/>
      </c>
      <c r="C682" s="73" t="str">
        <f>IFERROR(IF(AND(O682&lt;&gt;"",O682&gt;=$C$3),MAX($C$5:C681)+1,""),"")</f>
        <v/>
      </c>
      <c r="F682" s="40" t="s">
        <v>8069</v>
      </c>
      <c r="G682" s="40" t="s">
        <v>8070</v>
      </c>
      <c r="H682" s="56" t="s">
        <v>5898</v>
      </c>
      <c r="I682" s="167" t="s">
        <v>5916</v>
      </c>
      <c r="J682" s="56">
        <v>10.54</v>
      </c>
      <c r="K682" s="71" t="str">
        <f t="shared" si="62"/>
        <v/>
      </c>
      <c r="L682" s="97">
        <v>10.54</v>
      </c>
      <c r="M682" s="56">
        <v>13.8</v>
      </c>
      <c r="N682" s="56">
        <v>13.8</v>
      </c>
      <c r="O682" s="71" t="str">
        <f t="shared" si="63"/>
        <v/>
      </c>
    </row>
    <row r="683" spans="2:15" x14ac:dyDescent="0.15">
      <c r="B683" s="73" t="str">
        <f>IFERROR(IF(AND(K683&lt;&gt;"",K683&gt;=$C$3),MAX($B$5:B682)+1,""),"")</f>
        <v/>
      </c>
      <c r="C683" s="73" t="str">
        <f>IFERROR(IF(AND(O683&lt;&gt;"",O683&gt;=$C$3),MAX($C$5:C682)+1,""),"")</f>
        <v/>
      </c>
      <c r="F683" s="40" t="s">
        <v>8071</v>
      </c>
      <c r="G683" s="40" t="s">
        <v>8072</v>
      </c>
      <c r="H683" s="56">
        <v>1.7999999999999999E-2</v>
      </c>
      <c r="I683" s="167" t="s">
        <v>5913</v>
      </c>
      <c r="J683" s="56">
        <v>11.01</v>
      </c>
      <c r="K683" s="71">
        <f t="shared" si="62"/>
        <v>1.6348773841961851E-3</v>
      </c>
      <c r="L683" s="97">
        <v>10.990513274336299</v>
      </c>
      <c r="M683" s="56">
        <v>11.28</v>
      </c>
      <c r="N683" s="56">
        <v>11.299999999999983</v>
      </c>
      <c r="O683" s="71">
        <f t="shared" si="63"/>
        <v>1.5929203539823032E-3</v>
      </c>
    </row>
    <row r="684" spans="2:15" x14ac:dyDescent="0.15">
      <c r="B684" s="73" t="str">
        <f>IFERROR(IF(AND(K684&lt;&gt;"",K684&gt;=$C$3),MAX($B$5:B683)+1,""),"")</f>
        <v/>
      </c>
      <c r="C684" s="73" t="str">
        <f>IFERROR(IF(AND(O684&lt;&gt;"",O684&gt;=$C$3),MAX($C$5:C683)+1,""),"")</f>
        <v/>
      </c>
      <c r="F684" s="40" t="s">
        <v>8073</v>
      </c>
      <c r="G684" s="40" t="s">
        <v>8074</v>
      </c>
      <c r="H684" s="56" t="s">
        <v>5898</v>
      </c>
      <c r="I684" s="167" t="s">
        <v>5905</v>
      </c>
      <c r="J684" s="56">
        <v>23.7</v>
      </c>
      <c r="K684" s="71" t="str">
        <f t="shared" si="62"/>
        <v/>
      </c>
      <c r="L684" s="97">
        <v>23.7</v>
      </c>
      <c r="M684" s="56">
        <v>24.56</v>
      </c>
      <c r="N684" s="56">
        <v>24.560000000000002</v>
      </c>
      <c r="O684" s="71" t="str">
        <f t="shared" si="63"/>
        <v/>
      </c>
    </row>
    <row r="685" spans="2:15" x14ac:dyDescent="0.15">
      <c r="B685" s="73" t="str">
        <f>IFERROR(IF(AND(K685&lt;&gt;"",K685&gt;=$C$3),MAX($B$5:B684)+1,""),"")</f>
        <v/>
      </c>
      <c r="C685" s="73" t="str">
        <f>IFERROR(IF(AND(O685&lt;&gt;"",O685&gt;=$C$3),MAX($C$5:C684)+1,""),"")</f>
        <v/>
      </c>
      <c r="F685" s="40" t="s">
        <v>8075</v>
      </c>
      <c r="G685" s="40" t="s">
        <v>8076</v>
      </c>
      <c r="H685" s="56">
        <v>2.5000000000000001E-2</v>
      </c>
      <c r="I685" s="167" t="s">
        <v>5924</v>
      </c>
      <c r="J685" s="56">
        <v>11.85</v>
      </c>
      <c r="K685" s="71">
        <f t="shared" si="62"/>
        <v>2.1097046413502112E-3</v>
      </c>
      <c r="L685" s="97">
        <v>11.8296216680997</v>
      </c>
      <c r="M685" s="56">
        <v>11.98</v>
      </c>
      <c r="N685" s="56">
        <v>12.000637381567657</v>
      </c>
      <c r="O685" s="71">
        <f t="shared" si="63"/>
        <v>2.0832226826883941E-3</v>
      </c>
    </row>
    <row r="686" spans="2:15" x14ac:dyDescent="0.15">
      <c r="B686" s="73" t="str">
        <f>IFERROR(IF(AND(K686&lt;&gt;"",K686&gt;=$C$3),MAX($B$5:B685)+1,""),"")</f>
        <v/>
      </c>
      <c r="C686" s="73" t="str">
        <f>IFERROR(IF(AND(O686&lt;&gt;"",O686&gt;=$C$3),MAX($C$5:C685)+1,""),"")</f>
        <v/>
      </c>
      <c r="F686" s="40" t="s">
        <v>8077</v>
      </c>
      <c r="G686" s="40" t="s">
        <v>8078</v>
      </c>
      <c r="H686" s="56">
        <v>0.1</v>
      </c>
      <c r="I686" s="167" t="s">
        <v>5974</v>
      </c>
      <c r="J686" s="56">
        <v>12.14</v>
      </c>
      <c r="K686" s="71">
        <f t="shared" si="62"/>
        <v>8.2372322899505763E-3</v>
      </c>
      <c r="L686" s="97">
        <v>12.017744209466301</v>
      </c>
      <c r="M686" s="56">
        <v>10.48</v>
      </c>
      <c r="N686" s="56">
        <v>10.586612410986744</v>
      </c>
      <c r="O686" s="71">
        <f t="shared" si="63"/>
        <v>9.4458922380326691E-3</v>
      </c>
    </row>
    <row r="687" spans="2:15" x14ac:dyDescent="0.15">
      <c r="B687" s="73" t="str">
        <f>IFERROR(IF(AND(K687&lt;&gt;"",K687&gt;=$C$3),MAX($B$5:B686)+1,""),"")</f>
        <v/>
      </c>
      <c r="C687" s="73" t="str">
        <f>IFERROR(IF(AND(O687&lt;&gt;"",O687&gt;=$C$3),MAX($C$5:C686)+1,""),"")</f>
        <v/>
      </c>
      <c r="F687" s="40" t="s">
        <v>8079</v>
      </c>
      <c r="G687" s="40" t="s">
        <v>8080</v>
      </c>
      <c r="H687" s="56">
        <v>1.2999999999999999E-2</v>
      </c>
      <c r="I687" s="167" t="s">
        <v>5903</v>
      </c>
      <c r="J687" s="56">
        <v>9</v>
      </c>
      <c r="K687" s="71">
        <f t="shared" si="62"/>
        <v>1.4444444444444444E-3</v>
      </c>
      <c r="L687" s="97">
        <v>8.9884020618556697</v>
      </c>
      <c r="M687" s="56">
        <v>8.82</v>
      </c>
      <c r="N687" s="56">
        <v>8.8313806451612908</v>
      </c>
      <c r="O687" s="71">
        <f t="shared" si="63"/>
        <v>1.4720235173107043E-3</v>
      </c>
    </row>
    <row r="688" spans="2:15" x14ac:dyDescent="0.15">
      <c r="B688" s="73" t="str">
        <f>IFERROR(IF(AND(K688&lt;&gt;"",K688&gt;=$C$3),MAX($B$5:B687)+1,""),"")</f>
        <v/>
      </c>
      <c r="C688" s="73" t="str">
        <f>IFERROR(IF(AND(O688&lt;&gt;"",O688&gt;=$C$3),MAX($C$5:C687)+1,""),"")</f>
        <v/>
      </c>
      <c r="F688" s="40" t="s">
        <v>8081</v>
      </c>
      <c r="G688" s="40" t="s">
        <v>8082</v>
      </c>
      <c r="H688" s="56">
        <v>1.6E-2</v>
      </c>
      <c r="I688" s="167" t="s">
        <v>5916</v>
      </c>
      <c r="J688" s="56">
        <v>13.45</v>
      </c>
      <c r="K688" s="71">
        <f t="shared" si="62"/>
        <v>1.1895910780669145E-3</v>
      </c>
      <c r="L688" s="97">
        <v>13.4321143617021</v>
      </c>
      <c r="M688" s="56">
        <v>13.84</v>
      </c>
      <c r="N688" s="56">
        <v>13.85842876165116</v>
      </c>
      <c r="O688" s="71">
        <f t="shared" si="63"/>
        <v>1.1545320378797174E-3</v>
      </c>
    </row>
    <row r="689" spans="2:15" x14ac:dyDescent="0.15">
      <c r="B689" s="73" t="str">
        <f>IFERROR(IF(AND(K689&lt;&gt;"",K689&gt;=$C$3),MAX($B$5:B688)+1,""),"")</f>
        <v/>
      </c>
      <c r="C689" s="73" t="str">
        <f>IFERROR(IF(AND(O689&lt;&gt;"",O689&gt;=$C$3),MAX($C$5:C688)+1,""),"")</f>
        <v/>
      </c>
      <c r="F689" s="40" t="s">
        <v>8083</v>
      </c>
      <c r="G689" s="40" t="s">
        <v>13042</v>
      </c>
      <c r="H689" s="56">
        <v>0.05</v>
      </c>
      <c r="I689" s="167" t="s">
        <v>5905</v>
      </c>
      <c r="J689" s="56">
        <v>8.58</v>
      </c>
      <c r="K689" s="71">
        <f t="shared" si="62"/>
        <v>5.8275058275058279E-3</v>
      </c>
      <c r="L689" s="97">
        <v>8.5413861386138592</v>
      </c>
      <c r="M689" s="56">
        <v>9.86</v>
      </c>
      <c r="N689" s="56">
        <v>9.9045750452079595</v>
      </c>
      <c r="O689" s="71">
        <f t="shared" si="63"/>
        <v>5.0481721600151887E-3</v>
      </c>
    </row>
    <row r="690" spans="2:15" x14ac:dyDescent="0.15">
      <c r="B690" s="73" t="str">
        <f>IFERROR(IF(AND(K690&lt;&gt;"",K690&gt;=$C$3),MAX($B$5:B689)+1,""),"")</f>
        <v/>
      </c>
      <c r="C690" s="73" t="str">
        <f>IFERROR(IF(AND(O690&lt;&gt;"",O690&gt;=$C$3),MAX($C$5:C689)+1,""),"")</f>
        <v/>
      </c>
      <c r="F690" s="40" t="s">
        <v>8085</v>
      </c>
      <c r="G690" s="40" t="s">
        <v>13043</v>
      </c>
      <c r="H690" s="56" t="s">
        <v>5898</v>
      </c>
      <c r="I690" s="167" t="s">
        <v>5952</v>
      </c>
      <c r="J690" s="56">
        <v>14.9</v>
      </c>
      <c r="K690" s="71" t="str">
        <f t="shared" si="62"/>
        <v/>
      </c>
      <c r="L690" s="97">
        <v>14.9</v>
      </c>
      <c r="M690" s="56">
        <v>13.49</v>
      </c>
      <c r="N690" s="56">
        <v>13.49</v>
      </c>
      <c r="O690" s="71" t="str">
        <f t="shared" si="63"/>
        <v/>
      </c>
    </row>
    <row r="691" spans="2:15" x14ac:dyDescent="0.15">
      <c r="B691" s="73" t="str">
        <f>IFERROR(IF(AND(K691&lt;&gt;"",K691&gt;=$C$3),MAX($B$5:B690)+1,""),"")</f>
        <v/>
      </c>
      <c r="C691" s="73" t="str">
        <f>IFERROR(IF(AND(O691&lt;&gt;"",O691&gt;=$C$3),MAX($C$5:C690)+1,""),"")</f>
        <v/>
      </c>
      <c r="F691" s="40" t="s">
        <v>8087</v>
      </c>
      <c r="G691" s="40" t="s">
        <v>8088</v>
      </c>
      <c r="H691" s="56">
        <v>0.05</v>
      </c>
      <c r="I691" s="167" t="s">
        <v>5938</v>
      </c>
      <c r="J691" s="56">
        <v>9.2100000000000009</v>
      </c>
      <c r="K691" s="71">
        <f t="shared" si="62"/>
        <v>5.4288816503800215E-3</v>
      </c>
      <c r="L691" s="97">
        <v>9.1652912621359199</v>
      </c>
      <c r="M691" s="56">
        <v>10.3</v>
      </c>
      <c r="N691" s="56">
        <v>10.350243902439029</v>
      </c>
      <c r="O691" s="71">
        <f t="shared" si="63"/>
        <v>4.8308040343104895E-3</v>
      </c>
    </row>
    <row r="692" spans="2:15" x14ac:dyDescent="0.15">
      <c r="B692" s="73" t="str">
        <f>IFERROR(IF(AND(K692&lt;&gt;"",K692&gt;=$C$3),MAX($B$5:B691)+1,""),"")</f>
        <v/>
      </c>
      <c r="C692" s="73" t="str">
        <f>IFERROR(IF(AND(O692&lt;&gt;"",O692&gt;=$C$3),MAX($C$5:C691)+1,""),"")</f>
        <v/>
      </c>
      <c r="F692" s="40" t="s">
        <v>8089</v>
      </c>
      <c r="G692" s="40" t="s">
        <v>8090</v>
      </c>
      <c r="H692" s="56">
        <v>5.0999999999999997E-2</v>
      </c>
      <c r="I692" s="167" t="s">
        <v>5927</v>
      </c>
      <c r="J692" s="56">
        <v>20.16</v>
      </c>
      <c r="K692" s="71">
        <f t="shared" si="62"/>
        <v>2.5297619047619044E-3</v>
      </c>
      <c r="L692" s="97">
        <v>10.054812593703099</v>
      </c>
      <c r="M692" s="56">
        <v>12.72</v>
      </c>
      <c r="N692" s="56">
        <v>25.503727454909946</v>
      </c>
      <c r="O692" s="71">
        <f t="shared" si="63"/>
        <v>1.9997076933231397E-3</v>
      </c>
    </row>
    <row r="693" spans="2:15" x14ac:dyDescent="0.15">
      <c r="B693" s="73" t="str">
        <f>IFERROR(IF(AND(K693&lt;&gt;"",K693&gt;=$C$3),MAX($B$5:B692)+1,""),"")</f>
        <v/>
      </c>
      <c r="C693" s="73" t="str">
        <f>IFERROR(IF(AND(O693&lt;&gt;"",O693&gt;=$C$3),MAX($C$5:C692)+1,""),"")</f>
        <v/>
      </c>
      <c r="F693" s="40" t="s">
        <v>8091</v>
      </c>
      <c r="G693" s="40" t="s">
        <v>8092</v>
      </c>
      <c r="H693" s="56">
        <v>0.05</v>
      </c>
      <c r="I693" s="167" t="s">
        <v>13682</v>
      </c>
      <c r="J693" s="56">
        <v>20.13</v>
      </c>
      <c r="K693" s="71">
        <f t="shared" si="62"/>
        <v>2.4838549428713367E-3</v>
      </c>
      <c r="L693" s="97">
        <v>13.376247777119101</v>
      </c>
      <c r="M693" s="56">
        <v>19.309999999999999</v>
      </c>
      <c r="N693" s="56">
        <v>29.059741302408661</v>
      </c>
      <c r="O693" s="71">
        <f t="shared" si="63"/>
        <v>1.720593431293061E-3</v>
      </c>
    </row>
    <row r="694" spans="2:15" x14ac:dyDescent="0.15">
      <c r="B694" s="73" t="str">
        <f>IFERROR(IF(AND(K694&lt;&gt;"",K694&gt;=$C$3),MAX($B$5:B693)+1,""),"")</f>
        <v/>
      </c>
      <c r="C694" s="73" t="str">
        <f>IFERROR(IF(AND(O694&lt;&gt;"",O694&gt;=$C$3),MAX($C$5:C693)+1,""),"")</f>
        <v/>
      </c>
      <c r="F694" s="40" t="s">
        <v>8093</v>
      </c>
      <c r="G694" s="40" t="s">
        <v>8094</v>
      </c>
      <c r="H694" s="56">
        <v>0.4</v>
      </c>
      <c r="I694" s="167" t="s">
        <v>13694</v>
      </c>
      <c r="J694" s="56">
        <v>32.549999999999997</v>
      </c>
      <c r="K694" s="71">
        <f t="shared" si="62"/>
        <v>1.2288786482334871E-2</v>
      </c>
      <c r="L694" s="97">
        <v>32.132692307692302</v>
      </c>
      <c r="M694" s="56">
        <v>35.99</v>
      </c>
      <c r="N694" s="56">
        <v>36.457402597402606</v>
      </c>
      <c r="O694" s="71">
        <f t="shared" si="63"/>
        <v>1.0971708665512498E-2</v>
      </c>
    </row>
    <row r="695" spans="2:15" x14ac:dyDescent="0.15">
      <c r="B695" s="73" t="str">
        <f>IFERROR(IF(AND(K695&lt;&gt;"",K695&gt;=$C$3),MAX($B$5:B694)+1,""),"")</f>
        <v/>
      </c>
      <c r="C695" s="73" t="str">
        <f>IFERROR(IF(AND(O695&lt;&gt;"",O695&gt;=$C$3),MAX($C$5:C694)+1,""),"")</f>
        <v/>
      </c>
      <c r="F695" s="40" t="s">
        <v>13044</v>
      </c>
      <c r="G695" s="40" t="s">
        <v>8096</v>
      </c>
      <c r="H695" s="56">
        <v>0.1</v>
      </c>
      <c r="I695" s="167" t="s">
        <v>5902</v>
      </c>
      <c r="J695" s="56">
        <v>18.36</v>
      </c>
      <c r="K695" s="71">
        <f t="shared" si="62"/>
        <v>5.4466230936819175E-3</v>
      </c>
      <c r="L695" s="97">
        <v>18.2538728323699</v>
      </c>
      <c r="M695" s="56">
        <v>20.2</v>
      </c>
      <c r="N695" s="56">
        <v>20.317441860465159</v>
      </c>
      <c r="O695" s="71">
        <f t="shared" si="63"/>
        <v>4.9218794711841027E-3</v>
      </c>
    </row>
    <row r="696" spans="2:15" x14ac:dyDescent="0.15">
      <c r="B696" s="73" t="str">
        <f>IFERROR(IF(AND(K696&lt;&gt;"",K696&gt;=$C$3),MAX($B$5:B695)+1,""),"")</f>
        <v/>
      </c>
      <c r="C696" s="73" t="str">
        <f>IFERROR(IF(AND(O696&lt;&gt;"",O696&gt;=$C$3),MAX($C$5:C695)+1,""),"")</f>
        <v/>
      </c>
      <c r="F696" s="40" t="s">
        <v>8097</v>
      </c>
      <c r="G696" s="40" t="s">
        <v>8098</v>
      </c>
      <c r="H696" s="56">
        <v>0.03</v>
      </c>
      <c r="I696" s="167" t="s">
        <v>5953</v>
      </c>
      <c r="J696" s="56">
        <v>7.4</v>
      </c>
      <c r="K696" s="71">
        <f t="shared" si="62"/>
        <v>4.0540540540540534E-3</v>
      </c>
      <c r="L696" s="97">
        <v>7.3653124999999999</v>
      </c>
      <c r="M696" s="56">
        <v>6.36</v>
      </c>
      <c r="N696" s="56">
        <v>6.3899529042386192</v>
      </c>
      <c r="O696" s="71">
        <f t="shared" si="63"/>
        <v>4.6948702830188673E-3</v>
      </c>
    </row>
    <row r="697" spans="2:15" x14ac:dyDescent="0.15">
      <c r="B697" s="73" t="str">
        <f>IFERROR(IF(AND(K697&lt;&gt;"",K697&gt;=$C$3),MAX($B$5:B696)+1,""),"")</f>
        <v/>
      </c>
      <c r="C697" s="73" t="str">
        <f>IFERROR(IF(AND(O697&lt;&gt;"",O697&gt;=$C$3),MAX($C$5:C696)+1,""),"")</f>
        <v/>
      </c>
      <c r="F697" s="40" t="s">
        <v>8099</v>
      </c>
      <c r="G697" s="40" t="s">
        <v>8100</v>
      </c>
      <c r="H697" s="56" t="s">
        <v>5898</v>
      </c>
      <c r="I697" s="167" t="s">
        <v>13682</v>
      </c>
      <c r="J697" s="56">
        <v>10.06</v>
      </c>
      <c r="K697" s="71" t="str">
        <f t="shared" si="62"/>
        <v/>
      </c>
      <c r="L697" s="97">
        <v>10.06</v>
      </c>
      <c r="M697" s="56">
        <v>8.77</v>
      </c>
      <c r="N697" s="56">
        <v>8.77</v>
      </c>
      <c r="O697" s="71" t="str">
        <f t="shared" si="63"/>
        <v/>
      </c>
    </row>
    <row r="698" spans="2:15" x14ac:dyDescent="0.15">
      <c r="B698" s="73" t="str">
        <f>IFERROR(IF(AND(K698&lt;&gt;"",K698&gt;=$C$3),MAX($B$5:B697)+1,""),"")</f>
        <v/>
      </c>
      <c r="C698" s="73" t="str">
        <f>IFERROR(IF(AND(O698&lt;&gt;"",O698&gt;=$C$3),MAX($C$5:C697)+1,""),"")</f>
        <v/>
      </c>
      <c r="F698" s="40" t="s">
        <v>8101</v>
      </c>
      <c r="G698" s="40" t="s">
        <v>8102</v>
      </c>
      <c r="H698" s="56">
        <v>0.02</v>
      </c>
      <c r="I698" s="167" t="s">
        <v>5903</v>
      </c>
      <c r="J698" s="56">
        <v>31.86</v>
      </c>
      <c r="K698" s="71">
        <f t="shared" si="62"/>
        <v>6.2774639045825491E-4</v>
      </c>
      <c r="L698" s="97">
        <v>31.840459981600699</v>
      </c>
      <c r="M698" s="56">
        <v>30.39</v>
      </c>
      <c r="N698" s="56">
        <v>30.40864989260513</v>
      </c>
      <c r="O698" s="71">
        <f t="shared" si="63"/>
        <v>6.5770759539257487E-4</v>
      </c>
    </row>
    <row r="699" spans="2:15" x14ac:dyDescent="0.15">
      <c r="B699" s="73" t="str">
        <f>IFERROR(IF(AND(K699&lt;&gt;"",K699&gt;=$C$3),MAX($B$5:B698)+1,""),"")</f>
        <v/>
      </c>
      <c r="C699" s="73" t="str">
        <f>IFERROR(IF(AND(O699&lt;&gt;"",O699&gt;=$C$3),MAX($C$5:C698)+1,""),"")</f>
        <v/>
      </c>
      <c r="F699" s="40" t="s">
        <v>8103</v>
      </c>
      <c r="G699" s="40" t="s">
        <v>8104</v>
      </c>
      <c r="H699" s="56">
        <v>0.1</v>
      </c>
      <c r="I699" s="167" t="s">
        <v>13688</v>
      </c>
      <c r="J699" s="56">
        <v>17.309999999999999</v>
      </c>
      <c r="K699" s="71">
        <f t="shared" si="62"/>
        <v>5.7770075101097641E-3</v>
      </c>
      <c r="L699" s="97">
        <v>6.14442595673877</v>
      </c>
      <c r="M699" s="56">
        <v>5.46</v>
      </c>
      <c r="N699" s="56">
        <v>15.381843749999996</v>
      </c>
      <c r="O699" s="71">
        <f t="shared" si="63"/>
        <v>6.5011712266287991E-3</v>
      </c>
    </row>
    <row r="700" spans="2:15" x14ac:dyDescent="0.15">
      <c r="B700" s="73" t="str">
        <f>IFERROR(IF(AND(K700&lt;&gt;"",K700&gt;=$C$3),MAX($B$5:B699)+1,""),"")</f>
        <v/>
      </c>
      <c r="C700" s="73" t="str">
        <f>IFERROR(IF(AND(O700&lt;&gt;"",O700&gt;=$C$3),MAX($C$5:C699)+1,""),"")</f>
        <v/>
      </c>
      <c r="F700" s="40" t="s">
        <v>13045</v>
      </c>
      <c r="G700" s="40" t="s">
        <v>13046</v>
      </c>
      <c r="H700" s="56" t="s">
        <v>5898</v>
      </c>
      <c r="I700" s="167" t="s">
        <v>5902</v>
      </c>
      <c r="J700" s="56">
        <v>23.95</v>
      </c>
      <c r="K700" s="71" t="str">
        <f t="shared" si="62"/>
        <v/>
      </c>
      <c r="L700" s="97">
        <v>23.95</v>
      </c>
      <c r="M700" s="56">
        <v>24.53</v>
      </c>
      <c r="N700" s="56">
        <v>24.53</v>
      </c>
      <c r="O700" s="71" t="str">
        <f t="shared" si="63"/>
        <v/>
      </c>
    </row>
    <row r="701" spans="2:15" x14ac:dyDescent="0.15">
      <c r="B701" s="73" t="str">
        <f>IFERROR(IF(AND(K701&lt;&gt;"",K701&gt;=$C$3),MAX($B$5:B700)+1,""),"")</f>
        <v/>
      </c>
      <c r="C701" s="73" t="str">
        <f>IFERROR(IF(AND(O701&lt;&gt;"",O701&gt;=$C$3),MAX($C$5:C700)+1,""),"")</f>
        <v/>
      </c>
      <c r="F701" s="40" t="s">
        <v>8107</v>
      </c>
      <c r="G701" s="40" t="s">
        <v>8108</v>
      </c>
      <c r="H701" s="56">
        <v>0.1</v>
      </c>
      <c r="I701" s="167" t="s">
        <v>5936</v>
      </c>
      <c r="J701" s="56">
        <v>27.93</v>
      </c>
      <c r="K701" s="71">
        <f t="shared" si="62"/>
        <v>3.5803795202291443E-3</v>
      </c>
      <c r="L701" s="97">
        <v>27.83</v>
      </c>
      <c r="M701" s="56">
        <v>28.8</v>
      </c>
      <c r="N701" s="56">
        <v>28.903485447358968</v>
      </c>
      <c r="O701" s="71">
        <f t="shared" si="63"/>
        <v>3.4597903488880932E-3</v>
      </c>
    </row>
    <row r="702" spans="2:15" x14ac:dyDescent="0.15">
      <c r="B702" s="73" t="str">
        <f>IFERROR(IF(AND(K702&lt;&gt;"",K702&gt;=$C$3),MAX($B$5:B701)+1,""),"")</f>
        <v/>
      </c>
      <c r="C702" s="73" t="str">
        <f>IFERROR(IF(AND(O702&lt;&gt;"",O702&gt;=$C$3),MAX($C$5:C701)+1,""),"")</f>
        <v/>
      </c>
      <c r="F702" s="40" t="s">
        <v>8109</v>
      </c>
      <c r="G702" s="40" t="s">
        <v>8110</v>
      </c>
      <c r="H702" s="56" t="s">
        <v>5898</v>
      </c>
      <c r="I702" s="167" t="s">
        <v>5956</v>
      </c>
      <c r="J702" s="56">
        <v>16.36</v>
      </c>
      <c r="K702" s="71" t="str">
        <f t="shared" si="62"/>
        <v/>
      </c>
      <c r="L702" s="97">
        <v>16.36</v>
      </c>
      <c r="M702" s="56">
        <v>13.81</v>
      </c>
      <c r="N702" s="56">
        <v>13.81</v>
      </c>
      <c r="O702" s="71" t="str">
        <f t="shared" si="63"/>
        <v/>
      </c>
    </row>
    <row r="703" spans="2:15" x14ac:dyDescent="0.15">
      <c r="B703" s="73" t="str">
        <f>IFERROR(IF(AND(K703&lt;&gt;"",K703&gt;=$C$3),MAX($B$5:B702)+1,""),"")</f>
        <v/>
      </c>
      <c r="C703" s="73" t="str">
        <f>IFERROR(IF(AND(O703&lt;&gt;"",O703&gt;=$C$3),MAX($C$5:C702)+1,""),"")</f>
        <v/>
      </c>
      <c r="F703" s="40" t="s">
        <v>13047</v>
      </c>
      <c r="G703" s="40" t="s">
        <v>8112</v>
      </c>
      <c r="H703" s="56">
        <v>1E-3</v>
      </c>
      <c r="I703" s="167" t="s">
        <v>5941</v>
      </c>
      <c r="J703" s="56">
        <v>13.27</v>
      </c>
      <c r="K703" s="71">
        <f t="shared" si="62"/>
        <v>7.5357950263752835E-5</v>
      </c>
      <c r="L703" s="97">
        <v>13.27</v>
      </c>
      <c r="M703" s="56">
        <v>13.64</v>
      </c>
      <c r="N703" s="56">
        <v>13.64</v>
      </c>
      <c r="O703" s="71">
        <f t="shared" si="63"/>
        <v>7.3313782991202346E-5</v>
      </c>
    </row>
    <row r="704" spans="2:15" x14ac:dyDescent="0.15">
      <c r="B704" s="73" t="str">
        <f>IFERROR(IF(AND(K704&lt;&gt;"",K704&gt;=$C$3),MAX($B$5:B703)+1,""),"")</f>
        <v/>
      </c>
      <c r="C704" s="73" t="str">
        <f>IFERROR(IF(AND(O704&lt;&gt;"",O704&gt;=$C$3),MAX($C$5:C703)+1,""),"")</f>
        <v/>
      </c>
      <c r="F704" s="40" t="s">
        <v>8113</v>
      </c>
      <c r="G704" s="40" t="s">
        <v>8114</v>
      </c>
      <c r="H704" s="56">
        <v>0.18</v>
      </c>
      <c r="I704" s="167" t="s">
        <v>5981</v>
      </c>
      <c r="J704" s="56">
        <v>9.5299999999999994</v>
      </c>
      <c r="K704" s="71">
        <f t="shared" si="62"/>
        <v>1.888772298006296E-2</v>
      </c>
      <c r="L704" s="97">
        <v>9.3383351955307301</v>
      </c>
      <c r="M704" s="56">
        <v>8.5</v>
      </c>
      <c r="N704" s="56">
        <v>8.674458380843781</v>
      </c>
      <c r="O704" s="71">
        <f t="shared" si="63"/>
        <v>2.0750575090371353E-2</v>
      </c>
    </row>
    <row r="705" spans="2:15" x14ac:dyDescent="0.15">
      <c r="B705" s="73" t="str">
        <f>IFERROR(IF(AND(K705&lt;&gt;"",K705&gt;=$C$3),MAX($B$5:B704)+1,""),"")</f>
        <v/>
      </c>
      <c r="C705" s="73" t="str">
        <f>IFERROR(IF(AND(O705&lt;&gt;"",O705&gt;=$C$3),MAX($C$5:C704)+1,""),"")</f>
        <v/>
      </c>
      <c r="F705" s="40" t="s">
        <v>8115</v>
      </c>
      <c r="G705" s="40" t="s">
        <v>8116</v>
      </c>
      <c r="H705" s="56" t="s">
        <v>5898</v>
      </c>
      <c r="I705" s="167" t="s">
        <v>5905</v>
      </c>
      <c r="J705" s="56">
        <v>26.93</v>
      </c>
      <c r="K705" s="71" t="str">
        <f t="shared" si="62"/>
        <v/>
      </c>
      <c r="L705" s="97">
        <v>26.93</v>
      </c>
      <c r="M705" s="56">
        <v>31.26</v>
      </c>
      <c r="N705" s="56">
        <v>31.26</v>
      </c>
      <c r="O705" s="71" t="str">
        <f t="shared" si="63"/>
        <v/>
      </c>
    </row>
    <row r="706" spans="2:15" x14ac:dyDescent="0.15">
      <c r="B706" s="73" t="str">
        <f>IFERROR(IF(AND(K706&lt;&gt;"",K706&gt;=$C$3),MAX($B$5:B705)+1,""),"")</f>
        <v/>
      </c>
      <c r="C706" s="73" t="str">
        <f>IFERROR(IF(AND(O706&lt;&gt;"",O706&gt;=$C$3),MAX($C$5:C705)+1,""),"")</f>
        <v/>
      </c>
      <c r="F706" s="40" t="s">
        <v>8117</v>
      </c>
      <c r="G706" s="40" t="s">
        <v>8118</v>
      </c>
      <c r="H706" s="56" t="s">
        <v>5898</v>
      </c>
      <c r="I706" s="167" t="s">
        <v>5921</v>
      </c>
      <c r="J706" s="56">
        <v>24.86</v>
      </c>
      <c r="K706" s="71" t="str">
        <f t="shared" si="62"/>
        <v/>
      </c>
      <c r="L706" s="97">
        <v>16.5759656925032</v>
      </c>
      <c r="M706" s="56">
        <v>19.260000000000002</v>
      </c>
      <c r="N706" s="56">
        <v>28.885412101000437</v>
      </c>
      <c r="O706" s="71" t="str">
        <f t="shared" si="63"/>
        <v/>
      </c>
    </row>
    <row r="707" spans="2:15" x14ac:dyDescent="0.15">
      <c r="B707" s="73" t="str">
        <f>IFERROR(IF(AND(K707&lt;&gt;"",K707&gt;=$C$3),MAX($B$5:B706)+1,""),"")</f>
        <v/>
      </c>
      <c r="C707" s="73" t="str">
        <f>IFERROR(IF(AND(O707&lt;&gt;"",O707&gt;=$C$3),MAX($C$5:C706)+1,""),"")</f>
        <v/>
      </c>
      <c r="F707" s="40" t="s">
        <v>8119</v>
      </c>
      <c r="G707" s="40" t="s">
        <v>8120</v>
      </c>
      <c r="H707" s="56">
        <v>0.2</v>
      </c>
      <c r="I707" s="167" t="s">
        <v>13696</v>
      </c>
      <c r="J707" s="56">
        <v>30.9</v>
      </c>
      <c r="K707" s="71">
        <f t="shared" si="62"/>
        <v>6.4724919093851136E-3</v>
      </c>
      <c r="L707" s="97">
        <v>12.287556357078399</v>
      </c>
      <c r="M707" s="56">
        <v>15.36</v>
      </c>
      <c r="N707" s="56">
        <v>38.626394557823282</v>
      </c>
      <c r="O707" s="71">
        <f t="shared" si="63"/>
        <v>5.1778065825067426E-3</v>
      </c>
    </row>
    <row r="708" spans="2:15" x14ac:dyDescent="0.15">
      <c r="B708" s="73" t="str">
        <f>IFERROR(IF(AND(K708&lt;&gt;"",K708&gt;=$C$3),MAX($B$5:B707)+1,""),"")</f>
        <v/>
      </c>
      <c r="C708" s="73" t="str">
        <f>IFERROR(IF(AND(O708&lt;&gt;"",O708&gt;=$C$3),MAX($C$5:C707)+1,""),"")</f>
        <v/>
      </c>
      <c r="F708" s="40" t="s">
        <v>8121</v>
      </c>
      <c r="G708" s="40" t="s">
        <v>8122</v>
      </c>
      <c r="H708" s="56" t="s">
        <v>5898</v>
      </c>
      <c r="I708" s="167" t="s">
        <v>5953</v>
      </c>
      <c r="J708" s="56">
        <v>10.58</v>
      </c>
      <c r="K708" s="71" t="str">
        <f t="shared" si="62"/>
        <v/>
      </c>
      <c r="L708" s="97">
        <v>10.58</v>
      </c>
      <c r="M708" s="56">
        <v>13.4</v>
      </c>
      <c r="N708" s="56">
        <v>13.399999999999999</v>
      </c>
      <c r="O708" s="71" t="str">
        <f t="shared" si="63"/>
        <v/>
      </c>
    </row>
    <row r="709" spans="2:15" x14ac:dyDescent="0.15">
      <c r="B709" s="73" t="str">
        <f>IFERROR(IF(AND(K709&lt;&gt;"",K709&gt;=$C$3),MAX($B$5:B708)+1,""),"")</f>
        <v/>
      </c>
      <c r="C709" s="73" t="str">
        <f>IFERROR(IF(AND(O709&lt;&gt;"",O709&gt;=$C$3),MAX($C$5:C708)+1,""),"")</f>
        <v/>
      </c>
      <c r="F709" s="40" t="s">
        <v>8123</v>
      </c>
      <c r="G709" s="40" t="s">
        <v>8124</v>
      </c>
      <c r="H709" s="56">
        <v>0.2</v>
      </c>
      <c r="I709" s="167" t="s">
        <v>5909</v>
      </c>
      <c r="J709" s="56">
        <v>19.38</v>
      </c>
      <c r="K709" s="71">
        <f t="shared" si="62"/>
        <v>1.0319917440660476E-2</v>
      </c>
      <c r="L709" s="97">
        <v>15.9646260869565</v>
      </c>
      <c r="M709" s="56">
        <v>14.71</v>
      </c>
      <c r="N709" s="56">
        <v>17.856966924700938</v>
      </c>
      <c r="O709" s="71">
        <f t="shared" si="63"/>
        <v>1.1200110345914725E-2</v>
      </c>
    </row>
    <row r="710" spans="2:15" x14ac:dyDescent="0.15">
      <c r="B710" s="73" t="str">
        <f>IFERROR(IF(AND(K710&lt;&gt;"",K710&gt;=$C$3),MAX($B$5:B709)+1,""),"")</f>
        <v/>
      </c>
      <c r="C710" s="73" t="str">
        <f>IFERROR(IF(AND(O710&lt;&gt;"",O710&gt;=$C$3),MAX($C$5:C709)+1,""),"")</f>
        <v/>
      </c>
      <c r="F710" s="40" t="s">
        <v>8125</v>
      </c>
      <c r="G710" s="40" t="s">
        <v>8126</v>
      </c>
      <c r="H710" s="56" t="s">
        <v>5898</v>
      </c>
      <c r="I710" s="167" t="s">
        <v>5903</v>
      </c>
      <c r="J710" s="56">
        <v>12.88</v>
      </c>
      <c r="K710" s="71" t="str">
        <f t="shared" si="62"/>
        <v/>
      </c>
      <c r="L710" s="97">
        <v>12.88</v>
      </c>
      <c r="M710" s="56">
        <v>16.5</v>
      </c>
      <c r="N710" s="56">
        <v>16.5</v>
      </c>
      <c r="O710" s="71" t="str">
        <f t="shared" si="63"/>
        <v/>
      </c>
    </row>
    <row r="711" spans="2:15" x14ac:dyDescent="0.15">
      <c r="B711" s="73" t="str">
        <f>IFERROR(IF(AND(K711&lt;&gt;"",K711&gt;=$C$3),MAX($B$5:B710)+1,""),"")</f>
        <v/>
      </c>
      <c r="C711" s="73" t="str">
        <f>IFERROR(IF(AND(O711&lt;&gt;"",O711&gt;=$C$3),MAX($C$5:C710)+1,""),"")</f>
        <v/>
      </c>
      <c r="F711" s="40" t="s">
        <v>8127</v>
      </c>
      <c r="G711" s="40" t="s">
        <v>8128</v>
      </c>
      <c r="H711" s="56" t="s">
        <v>5898</v>
      </c>
      <c r="I711" s="167" t="s">
        <v>13696</v>
      </c>
      <c r="J711" s="56">
        <v>8.57</v>
      </c>
      <c r="K711" s="71" t="str">
        <f t="shared" ref="K711:K774" si="64">IFERROR(H711/J711,"")</f>
        <v/>
      </c>
      <c r="L711" s="97">
        <v>8.57</v>
      </c>
      <c r="M711" s="56">
        <v>11.19</v>
      </c>
      <c r="N711" s="56">
        <v>11.19</v>
      </c>
      <c r="O711" s="71" t="str">
        <f t="shared" ref="O711:O774" si="65">IFERROR(H711/N711,"")</f>
        <v/>
      </c>
    </row>
    <row r="712" spans="2:15" x14ac:dyDescent="0.15">
      <c r="B712" s="73" t="str">
        <f>IFERROR(IF(AND(K712&lt;&gt;"",K712&gt;=$C$3),MAX($B$5:B711)+1,""),"")</f>
        <v/>
      </c>
      <c r="C712" s="73" t="str">
        <f>IFERROR(IF(AND(O712&lt;&gt;"",O712&gt;=$C$3),MAX($C$5:C711)+1,""),"")</f>
        <v/>
      </c>
      <c r="F712" s="40" t="s">
        <v>8129</v>
      </c>
      <c r="G712" s="40" t="s">
        <v>8130</v>
      </c>
      <c r="H712" s="56">
        <v>0.1</v>
      </c>
      <c r="I712" s="167" t="s">
        <v>5932</v>
      </c>
      <c r="J712" s="56">
        <v>24.88</v>
      </c>
      <c r="K712" s="71">
        <f t="shared" si="64"/>
        <v>4.0192926045016083E-3</v>
      </c>
      <c r="L712" s="97">
        <v>24.791237959329301</v>
      </c>
      <c r="M712" s="56">
        <v>26.4</v>
      </c>
      <c r="N712" s="56">
        <v>26.494522019334038</v>
      </c>
      <c r="O712" s="71">
        <f t="shared" si="65"/>
        <v>3.7743651282716589E-3</v>
      </c>
    </row>
    <row r="713" spans="2:15" x14ac:dyDescent="0.15">
      <c r="B713" s="73">
        <f>IFERROR(IF(AND(K713&lt;&gt;"",K713&gt;=$C$3),MAX($B$5:B712)+1,""),"")</f>
        <v>38</v>
      </c>
      <c r="C713" s="73">
        <f>IFERROR(IF(AND(O713&lt;&gt;"",O713&gt;=$C$3),MAX($C$5:C712)+1,""),"")</f>
        <v>31</v>
      </c>
      <c r="F713" s="40" t="s">
        <v>8131</v>
      </c>
      <c r="G713" s="40" t="s">
        <v>8132</v>
      </c>
      <c r="H713" s="56">
        <v>0.7</v>
      </c>
      <c r="I713" s="167" t="s">
        <v>5924</v>
      </c>
      <c r="J713" s="56">
        <v>17.37</v>
      </c>
      <c r="K713" s="71">
        <f t="shared" si="64"/>
        <v>4.0299366724237187E-2</v>
      </c>
      <c r="L713" s="97">
        <v>16.7632634730539</v>
      </c>
      <c r="M713" s="56">
        <v>20.23</v>
      </c>
      <c r="N713" s="56">
        <v>20.962213029989648</v>
      </c>
      <c r="O713" s="71">
        <f t="shared" si="65"/>
        <v>3.3393420770914929E-2</v>
      </c>
    </row>
    <row r="714" spans="2:15" x14ac:dyDescent="0.15">
      <c r="B714" s="73" t="str">
        <f>IFERROR(IF(AND(K714&lt;&gt;"",K714&gt;=$C$3),MAX($B$5:B713)+1,""),"")</f>
        <v/>
      </c>
      <c r="C714" s="73" t="str">
        <f>IFERROR(IF(AND(O714&lt;&gt;"",O714&gt;=$C$3),MAX($C$5:C713)+1,""),"")</f>
        <v/>
      </c>
      <c r="F714" s="40" t="s">
        <v>13048</v>
      </c>
      <c r="G714" s="40" t="s">
        <v>8134</v>
      </c>
      <c r="H714" s="56" t="s">
        <v>5898</v>
      </c>
      <c r="I714" s="167" t="s">
        <v>5941</v>
      </c>
      <c r="J714" s="56">
        <v>12.79</v>
      </c>
      <c r="K714" s="71" t="str">
        <f t="shared" si="64"/>
        <v/>
      </c>
      <c r="L714" s="97">
        <v>12.79</v>
      </c>
      <c r="M714" s="56">
        <v>12.75</v>
      </c>
      <c r="N714" s="56">
        <v>12.75</v>
      </c>
      <c r="O714" s="71" t="str">
        <f t="shared" si="65"/>
        <v/>
      </c>
    </row>
    <row r="715" spans="2:15" x14ac:dyDescent="0.15">
      <c r="B715" s="73" t="str">
        <f>IFERROR(IF(AND(K715&lt;&gt;"",K715&gt;=$C$3),MAX($B$5:B714)+1,""),"")</f>
        <v/>
      </c>
      <c r="C715" s="73" t="str">
        <f>IFERROR(IF(AND(O715&lt;&gt;"",O715&gt;=$C$3),MAX($C$5:C714)+1,""),"")</f>
        <v/>
      </c>
      <c r="F715" s="40" t="s">
        <v>8135</v>
      </c>
      <c r="G715" s="40" t="s">
        <v>8136</v>
      </c>
      <c r="H715" s="56">
        <v>3.3000000000000002E-2</v>
      </c>
      <c r="I715" s="167" t="s">
        <v>5916</v>
      </c>
      <c r="J715" s="56">
        <v>7.05</v>
      </c>
      <c r="K715" s="71">
        <f t="shared" si="64"/>
        <v>4.6808510638297876E-3</v>
      </c>
      <c r="L715" s="97">
        <v>7.0179545454545504</v>
      </c>
      <c r="M715" s="56">
        <v>7.25</v>
      </c>
      <c r="N715" s="56">
        <v>7.2831050228310446</v>
      </c>
      <c r="O715" s="71">
        <f t="shared" si="65"/>
        <v>4.5310344827586245E-3</v>
      </c>
    </row>
    <row r="716" spans="2:15" x14ac:dyDescent="0.15">
      <c r="B716" s="73" t="str">
        <f>IFERROR(IF(AND(K716&lt;&gt;"",K716&gt;=$C$3),MAX($B$5:B715)+1,""),"")</f>
        <v/>
      </c>
      <c r="C716" s="73" t="str">
        <f>IFERROR(IF(AND(O716&lt;&gt;"",O716&gt;=$C$3),MAX($C$5:C715)+1,""),"")</f>
        <v/>
      </c>
      <c r="F716" s="40" t="s">
        <v>8137</v>
      </c>
      <c r="G716" s="40" t="s">
        <v>8138</v>
      </c>
      <c r="H716" s="56">
        <v>0.03</v>
      </c>
      <c r="I716" s="167" t="s">
        <v>13663</v>
      </c>
      <c r="J716" s="56">
        <v>7.9</v>
      </c>
      <c r="K716" s="71">
        <f t="shared" si="64"/>
        <v>3.7974683544303796E-3</v>
      </c>
      <c r="L716" s="97">
        <v>7.8754404145077697</v>
      </c>
      <c r="M716" s="56">
        <v>10.86</v>
      </c>
      <c r="N716" s="56">
        <v>10.893866943866946</v>
      </c>
      <c r="O716" s="71">
        <f t="shared" si="65"/>
        <v>2.7538430710216692E-3</v>
      </c>
    </row>
    <row r="717" spans="2:15" x14ac:dyDescent="0.15">
      <c r="B717" s="73" t="str">
        <f>IFERROR(IF(AND(K717&lt;&gt;"",K717&gt;=$C$3),MAX($B$5:B716)+1,""),"")</f>
        <v/>
      </c>
      <c r="C717" s="73" t="str">
        <f>IFERROR(IF(AND(O717&lt;&gt;"",O717&gt;=$C$3),MAX($C$5:C716)+1,""),"")</f>
        <v/>
      </c>
      <c r="F717" s="40" t="s">
        <v>8139</v>
      </c>
      <c r="G717" s="40" t="s">
        <v>13049</v>
      </c>
      <c r="H717" s="56">
        <v>0.02</v>
      </c>
      <c r="I717" s="167" t="s">
        <v>5915</v>
      </c>
      <c r="J717" s="56">
        <v>14.12</v>
      </c>
      <c r="K717" s="71">
        <f t="shared" si="64"/>
        <v>1.4164305949008499E-3</v>
      </c>
      <c r="L717" s="97">
        <v>14.1</v>
      </c>
      <c r="M717" s="56">
        <v>11.26</v>
      </c>
      <c r="N717" s="56">
        <v>11.275971631205673</v>
      </c>
      <c r="O717" s="71">
        <f t="shared" si="65"/>
        <v>1.7736830717674941E-3</v>
      </c>
    </row>
    <row r="718" spans="2:15" x14ac:dyDescent="0.15">
      <c r="B718" s="73" t="str">
        <f>IFERROR(IF(AND(K718&lt;&gt;"",K718&gt;=$C$3),MAX($B$5:B717)+1,""),"")</f>
        <v/>
      </c>
      <c r="C718" s="73" t="str">
        <f>IFERROR(IF(AND(O718&lt;&gt;"",O718&gt;=$C$3),MAX($C$5:C717)+1,""),"")</f>
        <v/>
      </c>
      <c r="F718" s="40" t="s">
        <v>8141</v>
      </c>
      <c r="G718" s="40" t="s">
        <v>13050</v>
      </c>
      <c r="H718" s="56">
        <v>0.2</v>
      </c>
      <c r="I718" s="167" t="s">
        <v>13755</v>
      </c>
      <c r="J718" s="56">
        <v>23.66</v>
      </c>
      <c r="K718" s="71">
        <f t="shared" si="64"/>
        <v>8.4530853761623E-3</v>
      </c>
      <c r="L718" s="97">
        <v>11.7521198156682</v>
      </c>
      <c r="M718" s="56">
        <v>14.5</v>
      </c>
      <c r="N718" s="56">
        <v>29.192180251822403</v>
      </c>
      <c r="O718" s="71">
        <f t="shared" si="65"/>
        <v>6.8511498036366927E-3</v>
      </c>
    </row>
    <row r="719" spans="2:15" x14ac:dyDescent="0.15">
      <c r="B719" s="73" t="str">
        <f>IFERROR(IF(AND(K719&lt;&gt;"",K719&gt;=$C$3),MAX($B$5:B718)+1,""),"")</f>
        <v/>
      </c>
      <c r="C719" s="73" t="str">
        <f>IFERROR(IF(AND(O719&lt;&gt;"",O719&gt;=$C$3),MAX($C$5:C718)+1,""),"")</f>
        <v/>
      </c>
      <c r="F719" s="40" t="s">
        <v>8143</v>
      </c>
      <c r="G719" s="40" t="s">
        <v>8144</v>
      </c>
      <c r="H719" s="56" t="s">
        <v>5898</v>
      </c>
      <c r="I719" s="167" t="s">
        <v>5945</v>
      </c>
      <c r="J719" s="56">
        <v>11.79</v>
      </c>
      <c r="K719" s="71" t="str">
        <f t="shared" si="64"/>
        <v/>
      </c>
      <c r="L719" s="97">
        <v>11.79</v>
      </c>
      <c r="M719" s="56">
        <v>13.43</v>
      </c>
      <c r="N719" s="56">
        <v>13.43</v>
      </c>
      <c r="O719" s="71" t="str">
        <f t="shared" si="65"/>
        <v/>
      </c>
    </row>
    <row r="720" spans="2:15" x14ac:dyDescent="0.15">
      <c r="B720" s="73" t="str">
        <f>IFERROR(IF(AND(K720&lt;&gt;"",K720&gt;=$C$3),MAX($B$5:B719)+1,""),"")</f>
        <v/>
      </c>
      <c r="C720" s="73" t="str">
        <f>IFERROR(IF(AND(O720&lt;&gt;"",O720&gt;=$C$3),MAX($C$5:C719)+1,""),"")</f>
        <v/>
      </c>
      <c r="F720" s="40" t="s">
        <v>8145</v>
      </c>
      <c r="G720" s="40" t="s">
        <v>8146</v>
      </c>
      <c r="H720" s="56">
        <v>9.5000000000000001E-2</v>
      </c>
      <c r="I720" s="167" t="s">
        <v>5928</v>
      </c>
      <c r="J720" s="56">
        <v>9.7799999999999994</v>
      </c>
      <c r="K720" s="71">
        <f t="shared" si="64"/>
        <v>9.7137014314928431E-3</v>
      </c>
      <c r="L720" s="97">
        <v>9.7070149253731302</v>
      </c>
      <c r="M720" s="56">
        <v>10.24</v>
      </c>
      <c r="N720" s="56">
        <v>10.316992481203012</v>
      </c>
      <c r="O720" s="71">
        <f t="shared" si="65"/>
        <v>9.2081098414179066E-3</v>
      </c>
    </row>
    <row r="721" spans="2:15" x14ac:dyDescent="0.15">
      <c r="B721" s="73" t="str">
        <f>IFERROR(IF(AND(K721&lt;&gt;"",K721&gt;=$C$3),MAX($B$5:B720)+1,""),"")</f>
        <v/>
      </c>
      <c r="C721" s="73" t="str">
        <f>IFERROR(IF(AND(O721&lt;&gt;"",O721&gt;=$C$3),MAX($C$5:C720)+1,""),"")</f>
        <v/>
      </c>
      <c r="F721" s="40" t="s">
        <v>8147</v>
      </c>
      <c r="G721" s="40" t="s">
        <v>8148</v>
      </c>
      <c r="H721" s="56">
        <v>0.12</v>
      </c>
      <c r="I721" s="167" t="s">
        <v>13702</v>
      </c>
      <c r="J721" s="56">
        <v>14.3</v>
      </c>
      <c r="K721" s="71">
        <f t="shared" si="64"/>
        <v>8.3916083916083916E-3</v>
      </c>
      <c r="L721" s="97">
        <v>14.178899082568799</v>
      </c>
      <c r="M721" s="56">
        <v>14.79</v>
      </c>
      <c r="N721" s="56">
        <v>14.916320284697516</v>
      </c>
      <c r="O721" s="71">
        <f t="shared" si="65"/>
        <v>8.044879548685116E-3</v>
      </c>
    </row>
    <row r="722" spans="2:15" x14ac:dyDescent="0.15">
      <c r="B722" s="73" t="str">
        <f>IFERROR(IF(AND(K722&lt;&gt;"",K722&gt;=$C$3),MAX($B$5:B721)+1,""),"")</f>
        <v/>
      </c>
      <c r="C722" s="73" t="str">
        <f>IFERROR(IF(AND(O722&lt;&gt;"",O722&gt;=$C$3),MAX($C$5:C721)+1,""),"")</f>
        <v/>
      </c>
      <c r="F722" s="40" t="s">
        <v>8149</v>
      </c>
      <c r="G722" s="40" t="s">
        <v>8150</v>
      </c>
      <c r="H722" s="56">
        <v>0.15</v>
      </c>
      <c r="I722" s="167" t="s">
        <v>5903</v>
      </c>
      <c r="J722" s="56">
        <v>12.68</v>
      </c>
      <c r="K722" s="71">
        <f t="shared" si="64"/>
        <v>1.1829652996845425E-2</v>
      </c>
      <c r="L722" s="97">
        <v>12.5398378776713</v>
      </c>
      <c r="M722" s="56">
        <v>13.03</v>
      </c>
      <c r="N722" s="56">
        <v>13.175640834575296</v>
      </c>
      <c r="O722" s="71">
        <f t="shared" si="65"/>
        <v>1.1384645489604765E-2</v>
      </c>
    </row>
    <row r="723" spans="2:15" x14ac:dyDescent="0.15">
      <c r="B723" s="73" t="str">
        <f>IFERROR(IF(AND(K723&lt;&gt;"",K723&gt;=$C$3),MAX($B$5:B722)+1,""),"")</f>
        <v/>
      </c>
      <c r="C723" s="73" t="str">
        <f>IFERROR(IF(AND(O723&lt;&gt;"",O723&gt;=$C$3),MAX($C$5:C722)+1,""),"")</f>
        <v/>
      </c>
      <c r="F723" s="40" t="s">
        <v>8151</v>
      </c>
      <c r="G723" s="40" t="s">
        <v>8152</v>
      </c>
      <c r="H723" s="56">
        <v>0.05</v>
      </c>
      <c r="I723" s="167" t="s">
        <v>13752</v>
      </c>
      <c r="J723" s="56">
        <v>38.79</v>
      </c>
      <c r="K723" s="71">
        <f t="shared" si="64"/>
        <v>1.2889920082495489E-3</v>
      </c>
      <c r="L723" s="97">
        <v>21.523199402680799</v>
      </c>
      <c r="M723" s="56">
        <v>37.97</v>
      </c>
      <c r="N723" s="56">
        <v>68.431104151576548</v>
      </c>
      <c r="O723" s="71">
        <f t="shared" si="65"/>
        <v>7.3066189154640546E-4</v>
      </c>
    </row>
    <row r="724" spans="2:15" x14ac:dyDescent="0.15">
      <c r="B724" s="73" t="str">
        <f>IFERROR(IF(AND(K724&lt;&gt;"",K724&gt;=$C$3),MAX($B$5:B723)+1,""),"")</f>
        <v/>
      </c>
      <c r="C724" s="73" t="str">
        <f>IFERROR(IF(AND(O724&lt;&gt;"",O724&gt;=$C$3),MAX($C$5:C723)+1,""),"")</f>
        <v/>
      </c>
      <c r="F724" s="40" t="s">
        <v>8153</v>
      </c>
      <c r="G724" s="40" t="s">
        <v>8154</v>
      </c>
      <c r="H724" s="56">
        <v>0.2</v>
      </c>
      <c r="I724" s="167" t="s">
        <v>5932</v>
      </c>
      <c r="J724" s="56">
        <v>52</v>
      </c>
      <c r="K724" s="71">
        <f t="shared" si="64"/>
        <v>3.8461538461538464E-3</v>
      </c>
      <c r="L724" s="97">
        <v>34.5341176470588</v>
      </c>
      <c r="M724" s="56">
        <v>33.17</v>
      </c>
      <c r="N724" s="56">
        <v>49.945969884853895</v>
      </c>
      <c r="O724" s="71">
        <f t="shared" si="65"/>
        <v>4.0043270850697796E-3</v>
      </c>
    </row>
    <row r="725" spans="2:15" x14ac:dyDescent="0.15">
      <c r="B725" s="73" t="str">
        <f>IFERROR(IF(AND(K725&lt;&gt;"",K725&gt;=$C$3),MAX($B$5:B724)+1,""),"")</f>
        <v/>
      </c>
      <c r="C725" s="73" t="str">
        <f>IFERROR(IF(AND(O725&lt;&gt;"",O725&gt;=$C$3),MAX($C$5:C724)+1,""),"")</f>
        <v/>
      </c>
      <c r="F725" s="40" t="s">
        <v>8155</v>
      </c>
      <c r="G725" s="40" t="s">
        <v>13051</v>
      </c>
      <c r="H725" s="56" t="s">
        <v>5898</v>
      </c>
      <c r="I725" s="167" t="s">
        <v>5903</v>
      </c>
      <c r="J725" s="56">
        <v>14.69</v>
      </c>
      <c r="K725" s="71" t="str">
        <f t="shared" si="64"/>
        <v/>
      </c>
      <c r="L725" s="97">
        <v>14.69</v>
      </c>
      <c r="M725" s="56">
        <v>15.03</v>
      </c>
      <c r="N725" s="56">
        <v>15.03</v>
      </c>
      <c r="O725" s="71" t="str">
        <f t="shared" si="65"/>
        <v/>
      </c>
    </row>
    <row r="726" spans="2:15" x14ac:dyDescent="0.15">
      <c r="B726" s="73" t="str">
        <f>IFERROR(IF(AND(K726&lt;&gt;"",K726&gt;=$C$3),MAX($B$5:B725)+1,""),"")</f>
        <v/>
      </c>
      <c r="C726" s="73" t="str">
        <f>IFERROR(IF(AND(O726&lt;&gt;"",O726&gt;=$C$3),MAX($C$5:C725)+1,""),"")</f>
        <v/>
      </c>
      <c r="F726" s="40" t="s">
        <v>8157</v>
      </c>
      <c r="G726" s="40" t="s">
        <v>8158</v>
      </c>
      <c r="H726" s="56">
        <v>0.03</v>
      </c>
      <c r="I726" s="167" t="s">
        <v>5941</v>
      </c>
      <c r="J726" s="56">
        <v>7.41</v>
      </c>
      <c r="K726" s="71">
        <f t="shared" si="64"/>
        <v>4.048582995951417E-3</v>
      </c>
      <c r="L726" s="97">
        <v>7.3775947521865897</v>
      </c>
      <c r="M726" s="56">
        <v>8.7799999999999994</v>
      </c>
      <c r="N726" s="56">
        <v>8.8185651537335268</v>
      </c>
      <c r="O726" s="71">
        <f t="shared" si="65"/>
        <v>3.4019139709251752E-3</v>
      </c>
    </row>
    <row r="727" spans="2:15" x14ac:dyDescent="0.15">
      <c r="B727" s="73" t="str">
        <f>IFERROR(IF(AND(K727&lt;&gt;"",K727&gt;=$C$3),MAX($B$5:B726)+1,""),"")</f>
        <v/>
      </c>
      <c r="C727" s="73" t="str">
        <f>IFERROR(IF(AND(O727&lt;&gt;"",O727&gt;=$C$3),MAX($C$5:C726)+1,""),"")</f>
        <v/>
      </c>
      <c r="F727" s="40" t="s">
        <v>8159</v>
      </c>
      <c r="G727" s="40" t="s">
        <v>8160</v>
      </c>
      <c r="H727" s="56" t="s">
        <v>5898</v>
      </c>
      <c r="I727" s="167" t="s">
        <v>5921</v>
      </c>
      <c r="J727" s="56">
        <v>13.59</v>
      </c>
      <c r="K727" s="71" t="str">
        <f t="shared" si="64"/>
        <v/>
      </c>
      <c r="L727" s="97">
        <v>3.3975</v>
      </c>
      <c r="M727" s="56">
        <v>29.1</v>
      </c>
      <c r="N727" s="56">
        <v>116.4</v>
      </c>
      <c r="O727" s="71" t="str">
        <f t="shared" si="65"/>
        <v/>
      </c>
    </row>
    <row r="728" spans="2:15" x14ac:dyDescent="0.15">
      <c r="B728" s="73" t="str">
        <f>IFERROR(IF(AND(K728&lt;&gt;"",K728&gt;=$C$3),MAX($B$5:B727)+1,""),"")</f>
        <v/>
      </c>
      <c r="C728" s="73" t="str">
        <f>IFERROR(IF(AND(O728&lt;&gt;"",O728&gt;=$C$3),MAX($C$5:C727)+1,""),"")</f>
        <v/>
      </c>
      <c r="F728" s="40" t="s">
        <v>8161</v>
      </c>
      <c r="G728" s="40" t="s">
        <v>13052</v>
      </c>
      <c r="H728" s="56">
        <v>0.2</v>
      </c>
      <c r="I728" s="167" t="s">
        <v>5927</v>
      </c>
      <c r="J728" s="56">
        <v>16.14</v>
      </c>
      <c r="K728" s="71">
        <f t="shared" si="64"/>
        <v>1.2391573729863693E-2</v>
      </c>
      <c r="L728" s="97">
        <v>8.0079481991096699</v>
      </c>
      <c r="M728" s="56">
        <v>9.68</v>
      </c>
      <c r="N728" s="56">
        <v>19.510016313213708</v>
      </c>
      <c r="O728" s="71">
        <f t="shared" si="65"/>
        <v>1.025114468328478E-2</v>
      </c>
    </row>
    <row r="729" spans="2:15" x14ac:dyDescent="0.15">
      <c r="B729" s="73" t="str">
        <f>IFERROR(IF(AND(K729&lt;&gt;"",K729&gt;=$C$3),MAX($B$5:B728)+1,""),"")</f>
        <v/>
      </c>
      <c r="C729" s="73" t="str">
        <f>IFERROR(IF(AND(O729&lt;&gt;"",O729&gt;=$C$3),MAX($C$5:C728)+1,""),"")</f>
        <v/>
      </c>
      <c r="F729" s="40" t="s">
        <v>8163</v>
      </c>
      <c r="G729" s="40" t="s">
        <v>13053</v>
      </c>
      <c r="H729" s="56" t="s">
        <v>5898</v>
      </c>
      <c r="I729" s="167" t="s">
        <v>5916</v>
      </c>
      <c r="J729" s="56">
        <v>7.82</v>
      </c>
      <c r="K729" s="71" t="str">
        <f t="shared" si="64"/>
        <v/>
      </c>
      <c r="L729" s="97">
        <v>7.82</v>
      </c>
      <c r="M729" s="56">
        <v>7.4</v>
      </c>
      <c r="N729" s="56">
        <v>7.4</v>
      </c>
      <c r="O729" s="71" t="str">
        <f t="shared" si="65"/>
        <v/>
      </c>
    </row>
    <row r="730" spans="2:15" x14ac:dyDescent="0.15">
      <c r="B730" s="73" t="str">
        <f>IFERROR(IF(AND(K730&lt;&gt;"",K730&gt;=$C$3),MAX($B$5:B729)+1,""),"")</f>
        <v/>
      </c>
      <c r="C730" s="73" t="str">
        <f>IFERROR(IF(AND(O730&lt;&gt;"",O730&gt;=$C$3),MAX($C$5:C729)+1,""),"")</f>
        <v/>
      </c>
      <c r="F730" s="40" t="s">
        <v>8165</v>
      </c>
      <c r="G730" s="40" t="s">
        <v>8166</v>
      </c>
      <c r="H730" s="56" t="s">
        <v>5898</v>
      </c>
      <c r="I730" s="167" t="s">
        <v>13750</v>
      </c>
      <c r="J730" s="56">
        <v>25.48</v>
      </c>
      <c r="K730" s="71" t="str">
        <f t="shared" si="64"/>
        <v/>
      </c>
      <c r="L730" s="97">
        <v>25.48</v>
      </c>
      <c r="M730" s="56">
        <v>25</v>
      </c>
      <c r="N730" s="56">
        <v>25</v>
      </c>
      <c r="O730" s="71" t="str">
        <f t="shared" si="65"/>
        <v/>
      </c>
    </row>
    <row r="731" spans="2:15" x14ac:dyDescent="0.15">
      <c r="B731" s="73" t="str">
        <f>IFERROR(IF(AND(K731&lt;&gt;"",K731&gt;=$C$3),MAX($B$5:B730)+1,""),"")</f>
        <v/>
      </c>
      <c r="C731" s="73" t="str">
        <f>IFERROR(IF(AND(O731&lt;&gt;"",O731&gt;=$C$3),MAX($C$5:C730)+1,""),"")</f>
        <v/>
      </c>
      <c r="F731" s="40" t="s">
        <v>8167</v>
      </c>
      <c r="G731" s="40" t="s">
        <v>8168</v>
      </c>
      <c r="H731" s="56">
        <v>0.04</v>
      </c>
      <c r="I731" s="167" t="s">
        <v>13714</v>
      </c>
      <c r="J731" s="56">
        <v>27.22</v>
      </c>
      <c r="K731" s="71">
        <f t="shared" si="64"/>
        <v>1.4695077149155034E-3</v>
      </c>
      <c r="L731" s="97">
        <v>13.5939882352941</v>
      </c>
      <c r="M731" s="56">
        <v>13.3</v>
      </c>
      <c r="N731" s="56">
        <v>26.631330977620767</v>
      </c>
      <c r="O731" s="71">
        <f t="shared" si="65"/>
        <v>1.5019902697921254E-3</v>
      </c>
    </row>
    <row r="732" spans="2:15" x14ac:dyDescent="0.15">
      <c r="B732" s="73" t="str">
        <f>IFERROR(IF(AND(K732&lt;&gt;"",K732&gt;=$C$3),MAX($B$5:B731)+1,""),"")</f>
        <v/>
      </c>
      <c r="C732" s="73" t="str">
        <f>IFERROR(IF(AND(O732&lt;&gt;"",O732&gt;=$C$3),MAX($C$5:C731)+1,""),"")</f>
        <v/>
      </c>
      <c r="F732" s="40" t="s">
        <v>13054</v>
      </c>
      <c r="G732" s="40" t="s">
        <v>13055</v>
      </c>
      <c r="H732" s="56">
        <v>0.06</v>
      </c>
      <c r="I732" s="167" t="s">
        <v>13675</v>
      </c>
      <c r="J732" s="56">
        <v>21.24</v>
      </c>
      <c r="K732" s="71">
        <f t="shared" si="64"/>
        <v>2.8248587570621469E-3</v>
      </c>
      <c r="L732" s="97">
        <v>16.301241162608001</v>
      </c>
      <c r="M732" s="56">
        <v>18.78</v>
      </c>
      <c r="N732" s="56">
        <v>24.469744114636661</v>
      </c>
      <c r="O732" s="71">
        <f t="shared" si="65"/>
        <v>2.4520076597004865E-3</v>
      </c>
    </row>
    <row r="733" spans="2:15" x14ac:dyDescent="0.15">
      <c r="B733" s="73" t="str">
        <f>IFERROR(IF(AND(K733&lt;&gt;"",K733&gt;=$C$3),MAX($B$5:B732)+1,""),"")</f>
        <v/>
      </c>
      <c r="C733" s="73" t="str">
        <f>IFERROR(IF(AND(O733&lt;&gt;"",O733&gt;=$C$3),MAX($C$5:C732)+1,""),"")</f>
        <v/>
      </c>
      <c r="F733" s="40" t="s">
        <v>8171</v>
      </c>
      <c r="G733" s="40" t="s">
        <v>8172</v>
      </c>
      <c r="H733" s="56">
        <v>0.03</v>
      </c>
      <c r="I733" s="167" t="s">
        <v>5916</v>
      </c>
      <c r="J733" s="56">
        <v>7.4</v>
      </c>
      <c r="K733" s="71">
        <f t="shared" si="64"/>
        <v>4.0540540540540534E-3</v>
      </c>
      <c r="L733" s="97">
        <v>3.6925252525252499</v>
      </c>
      <c r="M733" s="56">
        <v>3.84</v>
      </c>
      <c r="N733" s="56">
        <v>7.6955465587044589</v>
      </c>
      <c r="O733" s="71">
        <f t="shared" si="65"/>
        <v>3.8983585858585828E-3</v>
      </c>
    </row>
    <row r="734" spans="2:15" x14ac:dyDescent="0.15">
      <c r="B734" s="73" t="str">
        <f>IFERROR(IF(AND(K734&lt;&gt;"",K734&gt;=$C$3),MAX($B$5:B733)+1,""),"")</f>
        <v/>
      </c>
      <c r="C734" s="73" t="str">
        <f>IFERROR(IF(AND(O734&lt;&gt;"",O734&gt;=$C$3),MAX($C$5:C733)+1,""),"")</f>
        <v/>
      </c>
      <c r="F734" s="40" t="s">
        <v>8173</v>
      </c>
      <c r="G734" s="40" t="s">
        <v>8174</v>
      </c>
      <c r="H734" s="56" t="s">
        <v>5898</v>
      </c>
      <c r="I734" s="167" t="s">
        <v>5952</v>
      </c>
      <c r="J734" s="56">
        <v>7.71</v>
      </c>
      <c r="K734" s="71" t="str">
        <f t="shared" si="64"/>
        <v/>
      </c>
      <c r="L734" s="97">
        <v>7.71</v>
      </c>
      <c r="M734" s="56">
        <v>8.7100000000000009</v>
      </c>
      <c r="N734" s="56">
        <v>8.7100000000000009</v>
      </c>
      <c r="O734" s="71" t="str">
        <f t="shared" si="65"/>
        <v/>
      </c>
    </row>
    <row r="735" spans="2:15" x14ac:dyDescent="0.15">
      <c r="B735" s="73" t="str">
        <f>IFERROR(IF(AND(K735&lt;&gt;"",K735&gt;=$C$3),MAX($B$5:B734)+1,""),"")</f>
        <v/>
      </c>
      <c r="C735" s="73" t="str">
        <f>IFERROR(IF(AND(O735&lt;&gt;"",O735&gt;=$C$3),MAX($C$5:C734)+1,""),"")</f>
        <v/>
      </c>
      <c r="F735" s="40" t="s">
        <v>8175</v>
      </c>
      <c r="G735" s="40" t="s">
        <v>8176</v>
      </c>
      <c r="H735" s="56" t="s">
        <v>5898</v>
      </c>
      <c r="I735" s="167" t="s">
        <v>5932</v>
      </c>
      <c r="J735" s="56">
        <v>11.66</v>
      </c>
      <c r="K735" s="71" t="str">
        <f t="shared" si="64"/>
        <v/>
      </c>
      <c r="L735" s="97">
        <v>11.66</v>
      </c>
      <c r="M735" s="56">
        <v>13.89</v>
      </c>
      <c r="N735" s="56">
        <v>13.89</v>
      </c>
      <c r="O735" s="71" t="str">
        <f t="shared" si="65"/>
        <v/>
      </c>
    </row>
    <row r="736" spans="2:15" x14ac:dyDescent="0.15">
      <c r="B736" s="73" t="str">
        <f>IFERROR(IF(AND(K736&lt;&gt;"",K736&gt;=$C$3),MAX($B$5:B735)+1,""),"")</f>
        <v/>
      </c>
      <c r="C736" s="73" t="str">
        <f>IFERROR(IF(AND(O736&lt;&gt;"",O736&gt;=$C$3),MAX($C$5:C735)+1,""),"")</f>
        <v/>
      </c>
      <c r="F736" s="40" t="s">
        <v>8177</v>
      </c>
      <c r="G736" s="40" t="s">
        <v>8178</v>
      </c>
      <c r="H736" s="56">
        <v>0.01</v>
      </c>
      <c r="I736" s="167" t="s">
        <v>5916</v>
      </c>
      <c r="J736" s="56">
        <v>5.7</v>
      </c>
      <c r="K736" s="71">
        <f t="shared" si="64"/>
        <v>1.7543859649122807E-3</v>
      </c>
      <c r="L736" s="97">
        <v>5.6893457943925201</v>
      </c>
      <c r="M736" s="56">
        <v>5.34</v>
      </c>
      <c r="N736" s="56">
        <v>5.3500000000000032</v>
      </c>
      <c r="O736" s="71">
        <f t="shared" si="65"/>
        <v>1.8691588785046719E-3</v>
      </c>
    </row>
    <row r="737" spans="2:15" x14ac:dyDescent="0.15">
      <c r="B737" s="73" t="str">
        <f>IFERROR(IF(AND(K737&lt;&gt;"",K737&gt;=$C$3),MAX($B$5:B736)+1,""),"")</f>
        <v/>
      </c>
      <c r="C737" s="73" t="str">
        <f>IFERROR(IF(AND(O737&lt;&gt;"",O737&gt;=$C$3),MAX($C$5:C736)+1,""),"")</f>
        <v/>
      </c>
      <c r="F737" s="40" t="s">
        <v>8179</v>
      </c>
      <c r="G737" s="40" t="s">
        <v>13056</v>
      </c>
      <c r="H737" s="56">
        <v>0.2</v>
      </c>
      <c r="I737" s="167" t="s">
        <v>5963</v>
      </c>
      <c r="J737" s="56">
        <v>10.6</v>
      </c>
      <c r="K737" s="71">
        <f t="shared" si="64"/>
        <v>1.886792452830189E-2</v>
      </c>
      <c r="L737" s="97">
        <v>10.3959576515881</v>
      </c>
      <c r="M737" s="56">
        <v>10.66</v>
      </c>
      <c r="N737" s="56">
        <v>10.86922473012754</v>
      </c>
      <c r="O737" s="71">
        <f t="shared" si="65"/>
        <v>1.8400576394895573E-2</v>
      </c>
    </row>
    <row r="738" spans="2:15" x14ac:dyDescent="0.15">
      <c r="B738" s="73" t="str">
        <f>IFERROR(IF(AND(K738&lt;&gt;"",K738&gt;=$C$3),MAX($B$5:B737)+1,""),"")</f>
        <v/>
      </c>
      <c r="C738" s="73" t="str">
        <f>IFERROR(IF(AND(O738&lt;&gt;"",O738&gt;=$C$3),MAX($C$5:C737)+1,""),"")</f>
        <v/>
      </c>
      <c r="F738" s="40" t="s">
        <v>8181</v>
      </c>
      <c r="G738" s="40" t="s">
        <v>8182</v>
      </c>
      <c r="H738" s="56">
        <v>0.1</v>
      </c>
      <c r="I738" s="167" t="s">
        <v>5902</v>
      </c>
      <c r="J738" s="56">
        <v>37.67</v>
      </c>
      <c r="K738" s="71">
        <f t="shared" si="64"/>
        <v>2.6546323334218211E-3</v>
      </c>
      <c r="L738" s="97">
        <v>37.5573841554559</v>
      </c>
      <c r="M738" s="56">
        <v>31.73</v>
      </c>
      <c r="N738" s="56">
        <v>31.825142428785611</v>
      </c>
      <c r="O738" s="71">
        <f t="shared" si="65"/>
        <v>3.1421697553677161E-3</v>
      </c>
    </row>
    <row r="739" spans="2:15" x14ac:dyDescent="0.15">
      <c r="B739" s="73" t="str">
        <f>IFERROR(IF(AND(K739&lt;&gt;"",K739&gt;=$C$3),MAX($B$5:B738)+1,""),"")</f>
        <v/>
      </c>
      <c r="C739" s="73" t="str">
        <f>IFERROR(IF(AND(O739&lt;&gt;"",O739&gt;=$C$3),MAX($C$5:C738)+1,""),"")</f>
        <v/>
      </c>
      <c r="F739" s="40" t="s">
        <v>8183</v>
      </c>
      <c r="G739" s="40" t="s">
        <v>8184</v>
      </c>
      <c r="H739" s="56" t="s">
        <v>5898</v>
      </c>
      <c r="I739" s="167" t="s">
        <v>5914</v>
      </c>
      <c r="J739" s="56">
        <v>4.6399999999999997</v>
      </c>
      <c r="K739" s="71" t="str">
        <f t="shared" si="64"/>
        <v/>
      </c>
      <c r="L739" s="97">
        <v>4.6399999999999997</v>
      </c>
      <c r="M739" s="56">
        <v>4.29</v>
      </c>
      <c r="N739" s="56">
        <v>4.29</v>
      </c>
      <c r="O739" s="71" t="str">
        <f t="shared" si="65"/>
        <v/>
      </c>
    </row>
    <row r="740" spans="2:15" x14ac:dyDescent="0.15">
      <c r="B740" s="73" t="str">
        <f>IFERROR(IF(AND(K740&lt;&gt;"",K740&gt;=$C$3),MAX($B$5:B739)+1,""),"")</f>
        <v/>
      </c>
      <c r="C740" s="73" t="str">
        <f>IFERROR(IF(AND(O740&lt;&gt;"",O740&gt;=$C$3),MAX($C$5:C739)+1,""),"")</f>
        <v/>
      </c>
      <c r="F740" s="40" t="s">
        <v>8185</v>
      </c>
      <c r="G740" s="40" t="s">
        <v>8186</v>
      </c>
      <c r="H740" s="56">
        <v>0.08</v>
      </c>
      <c r="I740" s="167" t="s">
        <v>5915</v>
      </c>
      <c r="J740" s="56">
        <v>17.5</v>
      </c>
      <c r="K740" s="71">
        <f t="shared" si="64"/>
        <v>4.5714285714285718E-3</v>
      </c>
      <c r="L740" s="97">
        <v>17.409090909090899</v>
      </c>
      <c r="M740" s="56">
        <v>16.84</v>
      </c>
      <c r="N740" s="56">
        <v>16.92793733681463</v>
      </c>
      <c r="O740" s="71">
        <f t="shared" si="65"/>
        <v>4.7259154147515168E-3</v>
      </c>
    </row>
    <row r="741" spans="2:15" x14ac:dyDescent="0.15">
      <c r="B741" s="73" t="str">
        <f>IFERROR(IF(AND(K741&lt;&gt;"",K741&gt;=$C$3),MAX($B$5:B740)+1,""),"")</f>
        <v/>
      </c>
      <c r="C741" s="73" t="str">
        <f>IFERROR(IF(AND(O741&lt;&gt;"",O741&gt;=$C$3),MAX($C$5:C740)+1,""),"")</f>
        <v/>
      </c>
      <c r="F741" s="40" t="s">
        <v>8187</v>
      </c>
      <c r="G741" s="40" t="s">
        <v>8188</v>
      </c>
      <c r="H741" s="56">
        <v>0.1</v>
      </c>
      <c r="I741" s="167" t="s">
        <v>5905</v>
      </c>
      <c r="J741" s="56">
        <v>16.670000000000002</v>
      </c>
      <c r="K741" s="71">
        <f t="shared" si="64"/>
        <v>5.9988002399520091E-3</v>
      </c>
      <c r="L741" s="97">
        <v>16.564158730158699</v>
      </c>
      <c r="M741" s="56">
        <v>21.4</v>
      </c>
      <c r="N741" s="56">
        <v>21.53674121405755</v>
      </c>
      <c r="O741" s="71">
        <f t="shared" si="65"/>
        <v>4.6432280077139806E-3</v>
      </c>
    </row>
    <row r="742" spans="2:15" x14ac:dyDescent="0.15">
      <c r="B742" s="73" t="str">
        <f>IFERROR(IF(AND(K742&lt;&gt;"",K742&gt;=$C$3),MAX($B$5:B741)+1,""),"")</f>
        <v/>
      </c>
      <c r="C742" s="73" t="str">
        <f>IFERROR(IF(AND(O742&lt;&gt;"",O742&gt;=$C$3),MAX($C$5:C741)+1,""),"")</f>
        <v/>
      </c>
      <c r="F742" s="40" t="s">
        <v>8189</v>
      </c>
      <c r="G742" s="40" t="s">
        <v>8190</v>
      </c>
      <c r="H742" s="56" t="s">
        <v>5898</v>
      </c>
      <c r="I742" s="167" t="s">
        <v>5941</v>
      </c>
      <c r="J742" s="56">
        <v>10.39</v>
      </c>
      <c r="K742" s="71" t="str">
        <f t="shared" si="64"/>
        <v/>
      </c>
      <c r="L742" s="97">
        <v>10.39</v>
      </c>
      <c r="M742" s="56">
        <v>8.1300000000000008</v>
      </c>
      <c r="N742" s="56">
        <v>8.1300000000000008</v>
      </c>
      <c r="O742" s="71" t="str">
        <f t="shared" si="65"/>
        <v/>
      </c>
    </row>
    <row r="743" spans="2:15" x14ac:dyDescent="0.15">
      <c r="B743" s="73" t="str">
        <f>IFERROR(IF(AND(K743&lt;&gt;"",K743&gt;=$C$3),MAX($B$5:B742)+1,""),"")</f>
        <v/>
      </c>
      <c r="C743" s="73" t="str">
        <f>IFERROR(IF(AND(O743&lt;&gt;"",O743&gt;=$C$3),MAX($C$5:C742)+1,""),"")</f>
        <v/>
      </c>
      <c r="F743" s="40" t="s">
        <v>8191</v>
      </c>
      <c r="G743" s="40" t="s">
        <v>13057</v>
      </c>
      <c r="H743" s="56">
        <v>0.1</v>
      </c>
      <c r="I743" s="167" t="s">
        <v>5913</v>
      </c>
      <c r="J743" s="56">
        <v>33</v>
      </c>
      <c r="K743" s="71">
        <f t="shared" si="64"/>
        <v>3.0303030303030303E-3</v>
      </c>
      <c r="L743" s="97">
        <v>21.9329268292683</v>
      </c>
      <c r="M743" s="56">
        <v>23</v>
      </c>
      <c r="N743" s="56">
        <v>34.605504587155949</v>
      </c>
      <c r="O743" s="71">
        <f t="shared" si="65"/>
        <v>2.8897136797454946E-3</v>
      </c>
    </row>
    <row r="744" spans="2:15" x14ac:dyDescent="0.15">
      <c r="B744" s="73" t="str">
        <f>IFERROR(IF(AND(K744&lt;&gt;"",K744&gt;=$C$3),MAX($B$5:B743)+1,""),"")</f>
        <v/>
      </c>
      <c r="C744" s="73" t="str">
        <f>IFERROR(IF(AND(O744&lt;&gt;"",O744&gt;=$C$3),MAX($C$5:C743)+1,""),"")</f>
        <v/>
      </c>
      <c r="F744" s="40" t="s">
        <v>8193</v>
      </c>
      <c r="G744" s="40" t="s">
        <v>8194</v>
      </c>
      <c r="H744" s="56">
        <v>0.1</v>
      </c>
      <c r="I744" s="167" t="s">
        <v>13682</v>
      </c>
      <c r="J744" s="56">
        <v>10.039999999999999</v>
      </c>
      <c r="K744" s="71">
        <f t="shared" si="64"/>
        <v>9.9601593625498024E-3</v>
      </c>
      <c r="L744" s="97">
        <v>9.9452830188679204</v>
      </c>
      <c r="M744" s="56">
        <v>9.75</v>
      </c>
      <c r="N744" s="56">
        <v>9.8428571428571452</v>
      </c>
      <c r="O744" s="71">
        <f t="shared" si="65"/>
        <v>1.0159651669085629E-2</v>
      </c>
    </row>
    <row r="745" spans="2:15" x14ac:dyDescent="0.15">
      <c r="B745" s="73" t="str">
        <f>IFERROR(IF(AND(K745&lt;&gt;"",K745&gt;=$C$3),MAX($B$5:B744)+1,""),"")</f>
        <v/>
      </c>
      <c r="C745" s="73" t="str">
        <f>IFERROR(IF(AND(O745&lt;&gt;"",O745&gt;=$C$3),MAX($C$5:C744)+1,""),"")</f>
        <v/>
      </c>
      <c r="F745" s="40" t="s">
        <v>8195</v>
      </c>
      <c r="G745" s="40" t="s">
        <v>8196</v>
      </c>
      <c r="H745" s="56">
        <v>0.5</v>
      </c>
      <c r="I745" s="167" t="s">
        <v>13692</v>
      </c>
      <c r="J745" s="56">
        <v>21.85</v>
      </c>
      <c r="K745" s="71">
        <f t="shared" si="64"/>
        <v>2.2883295194508008E-2</v>
      </c>
      <c r="L745" s="97">
        <v>21.2976744186047</v>
      </c>
      <c r="M745" s="56">
        <v>19.79</v>
      </c>
      <c r="N745" s="56">
        <v>20.303226141078792</v>
      </c>
      <c r="O745" s="71">
        <f t="shared" si="65"/>
        <v>2.4626628129229566E-2</v>
      </c>
    </row>
    <row r="746" spans="2:15" x14ac:dyDescent="0.15">
      <c r="B746" s="73" t="str">
        <f>IFERROR(IF(AND(K746&lt;&gt;"",K746&gt;=$C$3),MAX($B$5:B745)+1,""),"")</f>
        <v/>
      </c>
      <c r="C746" s="73" t="str">
        <f>IFERROR(IF(AND(O746&lt;&gt;"",O746&gt;=$C$3),MAX($C$5:C745)+1,""),"")</f>
        <v/>
      </c>
      <c r="F746" s="40" t="s">
        <v>8197</v>
      </c>
      <c r="G746" s="40" t="s">
        <v>8198</v>
      </c>
      <c r="H746" s="56">
        <v>0.1000042</v>
      </c>
      <c r="I746" s="167" t="s">
        <v>5914</v>
      </c>
      <c r="J746" s="56">
        <v>20.3</v>
      </c>
      <c r="K746" s="71">
        <f t="shared" si="64"/>
        <v>4.9263152709359609E-3</v>
      </c>
      <c r="L746" s="97">
        <v>20.197629853756901</v>
      </c>
      <c r="M746" s="56">
        <v>18.52</v>
      </c>
      <c r="N746" s="56">
        <v>18.613867207298561</v>
      </c>
      <c r="O746" s="71">
        <f t="shared" si="65"/>
        <v>5.3725643836541395E-3</v>
      </c>
    </row>
    <row r="747" spans="2:15" x14ac:dyDescent="0.15">
      <c r="B747" s="73" t="str">
        <f>IFERROR(IF(AND(K747&lt;&gt;"",K747&gt;=$C$3),MAX($B$5:B746)+1,""),"")</f>
        <v/>
      </c>
      <c r="C747" s="73" t="str">
        <f>IFERROR(IF(AND(O747&lt;&gt;"",O747&gt;=$C$3),MAX($C$5:C746)+1,""),"")</f>
        <v/>
      </c>
      <c r="F747" s="40" t="s">
        <v>8199</v>
      </c>
      <c r="G747" s="40" t="s">
        <v>8200</v>
      </c>
      <c r="H747" s="56">
        <v>0.1</v>
      </c>
      <c r="I747" s="167" t="s">
        <v>13692</v>
      </c>
      <c r="J747" s="56">
        <v>11.43</v>
      </c>
      <c r="K747" s="71">
        <f t="shared" si="64"/>
        <v>8.7489063867016627E-3</v>
      </c>
      <c r="L747" s="97">
        <v>11.319136760426799</v>
      </c>
      <c r="M747" s="56">
        <v>12.89</v>
      </c>
      <c r="N747" s="56">
        <v>13.016248775710057</v>
      </c>
      <c r="O747" s="71">
        <f t="shared" si="65"/>
        <v>7.6827050345420929E-3</v>
      </c>
    </row>
    <row r="748" spans="2:15" x14ac:dyDescent="0.15">
      <c r="B748" s="73" t="str">
        <f>IFERROR(IF(AND(K748&lt;&gt;"",K748&gt;=$C$3),MAX($B$5:B747)+1,""),"")</f>
        <v/>
      </c>
      <c r="C748" s="73" t="str">
        <f>IFERROR(IF(AND(O748&lt;&gt;"",O748&gt;=$C$3),MAX($C$5:C747)+1,""),"")</f>
        <v/>
      </c>
      <c r="F748" s="40" t="s">
        <v>8201</v>
      </c>
      <c r="G748" s="40" t="s">
        <v>8202</v>
      </c>
      <c r="H748" s="56" t="s">
        <v>5898</v>
      </c>
      <c r="I748" s="167" t="s">
        <v>5953</v>
      </c>
      <c r="J748" s="56">
        <v>13.25</v>
      </c>
      <c r="K748" s="71" t="str">
        <f t="shared" si="64"/>
        <v/>
      </c>
      <c r="L748" s="97">
        <v>13.25</v>
      </c>
      <c r="M748" s="56">
        <v>15.02</v>
      </c>
      <c r="N748" s="56">
        <v>15.02</v>
      </c>
      <c r="O748" s="71" t="str">
        <f t="shared" si="65"/>
        <v/>
      </c>
    </row>
    <row r="749" spans="2:15" x14ac:dyDescent="0.15">
      <c r="B749" s="73" t="str">
        <f>IFERROR(IF(AND(K749&lt;&gt;"",K749&gt;=$C$3),MAX($B$5:B748)+1,""),"")</f>
        <v/>
      </c>
      <c r="C749" s="73" t="str">
        <f>IFERROR(IF(AND(O749&lt;&gt;"",O749&gt;=$C$3),MAX($C$5:C748)+1,""),"")</f>
        <v/>
      </c>
      <c r="F749" s="40" t="s">
        <v>8203</v>
      </c>
      <c r="G749" s="40" t="s">
        <v>8204</v>
      </c>
      <c r="H749" s="56">
        <v>0.1</v>
      </c>
      <c r="I749" s="167" t="s">
        <v>13697</v>
      </c>
      <c r="J749" s="56">
        <v>61.66</v>
      </c>
      <c r="K749" s="71">
        <f t="shared" si="64"/>
        <v>1.6217969510217323E-3</v>
      </c>
      <c r="L749" s="97">
        <v>24.608529952974902</v>
      </c>
      <c r="M749" s="56">
        <v>20.21</v>
      </c>
      <c r="N749" s="56">
        <v>50.638888319672027</v>
      </c>
      <c r="O749" s="71">
        <f t="shared" si="65"/>
        <v>1.9747668899981032E-3</v>
      </c>
    </row>
    <row r="750" spans="2:15" x14ac:dyDescent="0.15">
      <c r="B750" s="73" t="str">
        <f>IFERROR(IF(AND(K750&lt;&gt;"",K750&gt;=$C$3),MAX($B$5:B749)+1,""),"")</f>
        <v/>
      </c>
      <c r="C750" s="73" t="str">
        <f>IFERROR(IF(AND(O750&lt;&gt;"",O750&gt;=$C$3),MAX($C$5:C749)+1,""),"")</f>
        <v/>
      </c>
      <c r="F750" s="40" t="s">
        <v>8205</v>
      </c>
      <c r="G750" s="40" t="s">
        <v>8206</v>
      </c>
      <c r="H750" s="56">
        <v>0.15</v>
      </c>
      <c r="I750" s="167" t="s">
        <v>13676</v>
      </c>
      <c r="J750" s="56">
        <v>50.5</v>
      </c>
      <c r="K750" s="71">
        <f t="shared" si="64"/>
        <v>2.9702970297029703E-3</v>
      </c>
      <c r="L750" s="97">
        <v>20.145892857142901</v>
      </c>
      <c r="M750" s="56">
        <v>19.71</v>
      </c>
      <c r="N750" s="56">
        <v>49.407341092211176</v>
      </c>
      <c r="O750" s="71">
        <f t="shared" si="65"/>
        <v>3.0359860839312956E-3</v>
      </c>
    </row>
    <row r="751" spans="2:15" x14ac:dyDescent="0.15">
      <c r="B751" s="73" t="str">
        <f>IFERROR(IF(AND(K751&lt;&gt;"",K751&gt;=$C$3),MAX($B$5:B750)+1,""),"")</f>
        <v/>
      </c>
      <c r="C751" s="73" t="str">
        <f>IFERROR(IF(AND(O751&lt;&gt;"",O751&gt;=$C$3),MAX($C$5:C750)+1,""),"")</f>
        <v/>
      </c>
      <c r="F751" s="40" t="s">
        <v>8207</v>
      </c>
      <c r="G751" s="40" t="s">
        <v>8208</v>
      </c>
      <c r="H751" s="56">
        <v>0.50038380000000005</v>
      </c>
      <c r="I751" s="167" t="s">
        <v>5909</v>
      </c>
      <c r="J751" s="56">
        <v>60.6</v>
      </c>
      <c r="K751" s="71">
        <f t="shared" si="64"/>
        <v>8.2571584158415839E-3</v>
      </c>
      <c r="L751" s="97">
        <v>60.107797270955203</v>
      </c>
      <c r="M751" s="56">
        <v>63.35</v>
      </c>
      <c r="N751" s="56">
        <v>63.868752047166687</v>
      </c>
      <c r="O751" s="71">
        <f t="shared" si="65"/>
        <v>7.8345636005298751E-3</v>
      </c>
    </row>
    <row r="752" spans="2:15" x14ac:dyDescent="0.15">
      <c r="B752" s="73" t="str">
        <f>IFERROR(IF(AND(K752&lt;&gt;"",K752&gt;=$C$3),MAX($B$5:B751)+1,""),"")</f>
        <v/>
      </c>
      <c r="C752" s="73" t="str">
        <f>IFERROR(IF(AND(O752&lt;&gt;"",O752&gt;=$C$3),MAX($C$5:C751)+1,""),"")</f>
        <v/>
      </c>
      <c r="F752" s="40" t="s">
        <v>8209</v>
      </c>
      <c r="G752" s="40" t="s">
        <v>8210</v>
      </c>
      <c r="H752" s="56">
        <v>0.03</v>
      </c>
      <c r="I752" s="167" t="s">
        <v>5935</v>
      </c>
      <c r="J752" s="56">
        <v>12.75</v>
      </c>
      <c r="K752" s="71">
        <f t="shared" si="64"/>
        <v>2.352941176470588E-3</v>
      </c>
      <c r="L752" s="97">
        <v>12.7212837837838</v>
      </c>
      <c r="M752" s="56">
        <v>12.4</v>
      </c>
      <c r="N752" s="56">
        <v>12.42799097065461</v>
      </c>
      <c r="O752" s="71">
        <f t="shared" si="65"/>
        <v>2.4139058413251992E-3</v>
      </c>
    </row>
    <row r="753" spans="2:15" x14ac:dyDescent="0.15">
      <c r="B753" s="73" t="str">
        <f>IFERROR(IF(AND(K753&lt;&gt;"",K753&gt;=$C$3),MAX($B$5:B752)+1,""),"")</f>
        <v/>
      </c>
      <c r="C753" s="73" t="str">
        <f>IFERROR(IF(AND(O753&lt;&gt;"",O753&gt;=$C$3),MAX($C$5:C752)+1,""),"")</f>
        <v/>
      </c>
      <c r="F753" s="40" t="s">
        <v>8211</v>
      </c>
      <c r="G753" s="40" t="s">
        <v>8212</v>
      </c>
      <c r="H753" s="56">
        <v>0.04</v>
      </c>
      <c r="I753" s="167" t="s">
        <v>13666</v>
      </c>
      <c r="J753" s="56">
        <v>18.350000000000001</v>
      </c>
      <c r="K753" s="71">
        <f t="shared" si="64"/>
        <v>2.17983651226158E-3</v>
      </c>
      <c r="L753" s="97">
        <v>9.1589504373177899</v>
      </c>
      <c r="M753" s="56">
        <v>8.56</v>
      </c>
      <c r="N753" s="56">
        <v>17.149999999999991</v>
      </c>
      <c r="O753" s="71">
        <f t="shared" si="65"/>
        <v>2.3323615160349867E-3</v>
      </c>
    </row>
    <row r="754" spans="2:15" x14ac:dyDescent="0.15">
      <c r="B754" s="73" t="str">
        <f>IFERROR(IF(AND(K754&lt;&gt;"",K754&gt;=$C$3),MAX($B$5:B753)+1,""),"")</f>
        <v/>
      </c>
      <c r="C754" s="73" t="str">
        <f>IFERROR(IF(AND(O754&lt;&gt;"",O754&gt;=$C$3),MAX($C$5:C753)+1,""),"")</f>
        <v/>
      </c>
      <c r="F754" s="40" t="s">
        <v>13058</v>
      </c>
      <c r="G754" s="40" t="s">
        <v>8214</v>
      </c>
      <c r="H754" s="56">
        <v>0.1</v>
      </c>
      <c r="I754" s="167" t="s">
        <v>5936</v>
      </c>
      <c r="J754" s="56">
        <v>14.23</v>
      </c>
      <c r="K754" s="71">
        <f t="shared" si="64"/>
        <v>7.0274068868587496E-3</v>
      </c>
      <c r="L754" s="97">
        <v>14.160517578125001</v>
      </c>
      <c r="M754" s="56">
        <v>17.45</v>
      </c>
      <c r="N754" s="56">
        <v>17.535623159960746</v>
      </c>
      <c r="O754" s="71">
        <f t="shared" si="65"/>
        <v>5.7026772922636106E-3</v>
      </c>
    </row>
    <row r="755" spans="2:15" x14ac:dyDescent="0.15">
      <c r="B755" s="73" t="str">
        <f>IFERROR(IF(AND(K755&lt;&gt;"",K755&gt;=$C$3),MAX($B$5:B754)+1,""),"")</f>
        <v/>
      </c>
      <c r="C755" s="73" t="str">
        <f>IFERROR(IF(AND(O755&lt;&gt;"",O755&gt;=$C$3),MAX($C$5:C754)+1,""),"")</f>
        <v/>
      </c>
      <c r="F755" s="40" t="s">
        <v>8215</v>
      </c>
      <c r="G755" s="40" t="s">
        <v>8216</v>
      </c>
      <c r="H755" s="56">
        <v>0.04</v>
      </c>
      <c r="I755" s="167" t="s">
        <v>13696</v>
      </c>
      <c r="J755" s="56">
        <v>12.56</v>
      </c>
      <c r="K755" s="71">
        <f t="shared" si="64"/>
        <v>3.1847133757961781E-3</v>
      </c>
      <c r="L755" s="97">
        <v>8.9453488372093002</v>
      </c>
      <c r="M755" s="56">
        <v>8.6199999999999992</v>
      </c>
      <c r="N755" s="56">
        <v>12.10318367346939</v>
      </c>
      <c r="O755" s="71">
        <f t="shared" si="65"/>
        <v>3.30491555603518E-3</v>
      </c>
    </row>
    <row r="756" spans="2:15" x14ac:dyDescent="0.15">
      <c r="B756" s="73" t="str">
        <f>IFERROR(IF(AND(K756&lt;&gt;"",K756&gt;=$C$3),MAX($B$5:B755)+1,""),"")</f>
        <v/>
      </c>
      <c r="C756" s="73" t="str">
        <f>IFERROR(IF(AND(O756&lt;&gt;"",O756&gt;=$C$3),MAX($C$5:C755)+1,""),"")</f>
        <v/>
      </c>
      <c r="F756" s="40" t="s">
        <v>8217</v>
      </c>
      <c r="G756" s="40" t="s">
        <v>8218</v>
      </c>
      <c r="H756" s="56">
        <v>0.06</v>
      </c>
      <c r="I756" s="167" t="s">
        <v>5983</v>
      </c>
      <c r="J756" s="56">
        <v>17.55</v>
      </c>
      <c r="K756" s="71">
        <f t="shared" si="64"/>
        <v>3.4188034188034184E-3</v>
      </c>
      <c r="L756" s="97">
        <v>17.486528028933101</v>
      </c>
      <c r="M756" s="56">
        <v>12.17</v>
      </c>
      <c r="N756" s="56">
        <v>12.21417422867513</v>
      </c>
      <c r="O756" s="71">
        <f t="shared" si="65"/>
        <v>4.9123255388922177E-3</v>
      </c>
    </row>
    <row r="757" spans="2:15" x14ac:dyDescent="0.15">
      <c r="B757" s="73" t="str">
        <f>IFERROR(IF(AND(K757&lt;&gt;"",K757&gt;=$C$3),MAX($B$5:B756)+1,""),"")</f>
        <v/>
      </c>
      <c r="C757" s="73" t="str">
        <f>IFERROR(IF(AND(O757&lt;&gt;"",O757&gt;=$C$3),MAX($C$5:C756)+1,""),"")</f>
        <v/>
      </c>
      <c r="F757" s="40" t="s">
        <v>8219</v>
      </c>
      <c r="G757" s="40" t="s">
        <v>8220</v>
      </c>
      <c r="H757" s="56">
        <v>0.41</v>
      </c>
      <c r="I757" s="167" t="s">
        <v>5903</v>
      </c>
      <c r="J757" s="56">
        <v>37</v>
      </c>
      <c r="K757" s="71">
        <f t="shared" si="64"/>
        <v>1.1081081081081081E-2</v>
      </c>
      <c r="L757" s="97">
        <v>36.613010204081597</v>
      </c>
      <c r="M757" s="56">
        <v>35.78</v>
      </c>
      <c r="N757" s="56">
        <v>36.158185099252421</v>
      </c>
      <c r="O757" s="71">
        <f t="shared" si="65"/>
        <v>1.1339064692394553E-2</v>
      </c>
    </row>
    <row r="758" spans="2:15" x14ac:dyDescent="0.15">
      <c r="B758" s="73" t="str">
        <f>IFERROR(IF(AND(K758&lt;&gt;"",K758&gt;=$C$3),MAX($B$5:B757)+1,""),"")</f>
        <v/>
      </c>
      <c r="C758" s="73" t="str">
        <f>IFERROR(IF(AND(O758&lt;&gt;"",O758&gt;=$C$3),MAX($C$5:C757)+1,""),"")</f>
        <v/>
      </c>
      <c r="F758" s="40" t="s">
        <v>8221</v>
      </c>
      <c r="G758" s="40" t="s">
        <v>8222</v>
      </c>
      <c r="H758" s="56">
        <v>3.0000000000000001E-3</v>
      </c>
      <c r="I758" s="167" t="s">
        <v>5983</v>
      </c>
      <c r="J758" s="56">
        <v>8.8699999999999992</v>
      </c>
      <c r="K758" s="71">
        <f t="shared" si="64"/>
        <v>3.3821871476888394E-4</v>
      </c>
      <c r="L758" s="97">
        <v>8.8699999999999992</v>
      </c>
      <c r="M758" s="56">
        <v>9.76</v>
      </c>
      <c r="N758" s="56">
        <v>9.76</v>
      </c>
      <c r="O758" s="71">
        <f t="shared" si="65"/>
        <v>3.073770491803279E-4</v>
      </c>
    </row>
    <row r="759" spans="2:15" x14ac:dyDescent="0.15">
      <c r="B759" s="73" t="str">
        <f>IFERROR(IF(AND(K759&lt;&gt;"",K759&gt;=$C$3),MAX($B$5:B758)+1,""),"")</f>
        <v/>
      </c>
      <c r="C759" s="73" t="str">
        <f>IFERROR(IF(AND(O759&lt;&gt;"",O759&gt;=$C$3),MAX($C$5:C758)+1,""),"")</f>
        <v/>
      </c>
      <c r="F759" s="40" t="s">
        <v>8223</v>
      </c>
      <c r="G759" s="40" t="s">
        <v>8224</v>
      </c>
      <c r="H759" s="56" t="s">
        <v>5898</v>
      </c>
      <c r="I759" s="167" t="s">
        <v>5907</v>
      </c>
      <c r="J759" s="56">
        <v>26.04</v>
      </c>
      <c r="K759" s="71" t="str">
        <f t="shared" si="64"/>
        <v/>
      </c>
      <c r="L759" s="97">
        <v>26.04</v>
      </c>
      <c r="M759" s="56">
        <v>26.04</v>
      </c>
      <c r="N759" s="56">
        <v>26.04</v>
      </c>
      <c r="O759" s="71" t="str">
        <f t="shared" si="65"/>
        <v/>
      </c>
    </row>
    <row r="760" spans="2:15" x14ac:dyDescent="0.15">
      <c r="B760" s="73" t="str">
        <f>IFERROR(IF(AND(K760&lt;&gt;"",K760&gt;=$C$3),MAX($B$5:B759)+1,""),"")</f>
        <v/>
      </c>
      <c r="C760" s="73" t="str">
        <f>IFERROR(IF(AND(O760&lt;&gt;"",O760&gt;=$C$3),MAX($C$5:C759)+1,""),"")</f>
        <v/>
      </c>
      <c r="F760" s="40" t="s">
        <v>13059</v>
      </c>
      <c r="G760" s="40" t="s">
        <v>8226</v>
      </c>
      <c r="H760" s="56">
        <v>0.1</v>
      </c>
      <c r="I760" s="167" t="s">
        <v>5915</v>
      </c>
      <c r="J760" s="56">
        <v>24.21</v>
      </c>
      <c r="K760" s="71">
        <f t="shared" si="64"/>
        <v>4.1305245766212308E-3</v>
      </c>
      <c r="L760" s="97">
        <v>24.1156508183944</v>
      </c>
      <c r="M760" s="56">
        <v>25.78</v>
      </c>
      <c r="N760" s="56">
        <v>25.880860719874793</v>
      </c>
      <c r="O760" s="71">
        <f t="shared" si="65"/>
        <v>3.8638591305893704E-3</v>
      </c>
    </row>
    <row r="761" spans="2:15" x14ac:dyDescent="0.15">
      <c r="B761" s="73" t="str">
        <f>IFERROR(IF(AND(K761&lt;&gt;"",K761&gt;=$C$3),MAX($B$5:B760)+1,""),"")</f>
        <v/>
      </c>
      <c r="C761" s="73" t="str">
        <f>IFERROR(IF(AND(O761&lt;&gt;"",O761&gt;=$C$3),MAX($C$5:C760)+1,""),"")</f>
        <v/>
      </c>
      <c r="F761" s="40" t="s">
        <v>8227</v>
      </c>
      <c r="G761" s="40" t="s">
        <v>8228</v>
      </c>
      <c r="H761" s="56" t="s">
        <v>5898</v>
      </c>
      <c r="I761" s="167" t="s">
        <v>5914</v>
      </c>
      <c r="J761" s="56">
        <v>13.89</v>
      </c>
      <c r="K761" s="71" t="str">
        <f t="shared" si="64"/>
        <v/>
      </c>
      <c r="L761" s="97">
        <v>13.89</v>
      </c>
      <c r="M761" s="56">
        <v>11.24</v>
      </c>
      <c r="N761" s="56">
        <v>11.24</v>
      </c>
      <c r="O761" s="71" t="str">
        <f t="shared" si="65"/>
        <v/>
      </c>
    </row>
    <row r="762" spans="2:15" x14ac:dyDescent="0.15">
      <c r="B762" s="73" t="str">
        <f>IFERROR(IF(AND(K762&lt;&gt;"",K762&gt;=$C$3),MAX($B$5:B761)+1,""),"")</f>
        <v/>
      </c>
      <c r="C762" s="73" t="str">
        <f>IFERROR(IF(AND(O762&lt;&gt;"",O762&gt;=$C$3),MAX($C$5:C761)+1,""),"")</f>
        <v/>
      </c>
      <c r="F762" s="40" t="s">
        <v>8229</v>
      </c>
      <c r="G762" s="40" t="s">
        <v>8230</v>
      </c>
      <c r="H762" s="56">
        <v>0.04</v>
      </c>
      <c r="I762" s="167" t="s">
        <v>5909</v>
      </c>
      <c r="J762" s="56">
        <v>40.71</v>
      </c>
      <c r="K762" s="71">
        <f t="shared" si="64"/>
        <v>9.8255956767379017E-4</v>
      </c>
      <c r="L762" s="97">
        <v>40.653848275862103</v>
      </c>
      <c r="M762" s="56">
        <v>28.8</v>
      </c>
      <c r="N762" s="56">
        <v>28.839779005524839</v>
      </c>
      <c r="O762" s="71">
        <f t="shared" si="65"/>
        <v>1.3869731800766295E-3</v>
      </c>
    </row>
    <row r="763" spans="2:15" x14ac:dyDescent="0.15">
      <c r="B763" s="73" t="str">
        <f>IFERROR(IF(AND(K763&lt;&gt;"",K763&gt;=$C$3),MAX($B$5:B762)+1,""),"")</f>
        <v/>
      </c>
      <c r="C763" s="73" t="str">
        <f>IFERROR(IF(AND(O763&lt;&gt;"",O763&gt;=$C$3),MAX($C$5:C762)+1,""),"")</f>
        <v/>
      </c>
      <c r="F763" s="40" t="s">
        <v>8231</v>
      </c>
      <c r="G763" s="40" t="s">
        <v>8232</v>
      </c>
      <c r="H763" s="56">
        <v>0.2</v>
      </c>
      <c r="I763" s="167" t="s">
        <v>5902</v>
      </c>
      <c r="J763" s="56">
        <v>13.81</v>
      </c>
      <c r="K763" s="71">
        <f t="shared" si="64"/>
        <v>1.4482259232440261E-2</v>
      </c>
      <c r="L763" s="97">
        <v>13.6181944444444</v>
      </c>
      <c r="M763" s="56">
        <v>13.98</v>
      </c>
      <c r="N763" s="56">
        <v>14.176901408450751</v>
      </c>
      <c r="O763" s="71">
        <f t="shared" si="65"/>
        <v>1.4107455094579512E-2</v>
      </c>
    </row>
    <row r="764" spans="2:15" x14ac:dyDescent="0.15">
      <c r="B764" s="73" t="str">
        <f>IFERROR(IF(AND(K764&lt;&gt;"",K764&gt;=$C$3),MAX($B$5:B763)+1,""),"")</f>
        <v/>
      </c>
      <c r="C764" s="73" t="str">
        <f>IFERROR(IF(AND(O764&lt;&gt;"",O764&gt;=$C$3),MAX($C$5:C763)+1,""),"")</f>
        <v/>
      </c>
      <c r="F764" s="40" t="s">
        <v>8233</v>
      </c>
      <c r="G764" s="40" t="s">
        <v>8234</v>
      </c>
      <c r="H764" s="56">
        <v>0.6</v>
      </c>
      <c r="I764" s="167" t="s">
        <v>5951</v>
      </c>
      <c r="J764" s="56">
        <v>27.85</v>
      </c>
      <c r="K764" s="71">
        <f t="shared" si="64"/>
        <v>2.1543985637342906E-2</v>
      </c>
      <c r="L764" s="97">
        <v>27.2532142857143</v>
      </c>
      <c r="M764" s="56">
        <v>28.89</v>
      </c>
      <c r="N764" s="56">
        <v>29.522627737226262</v>
      </c>
      <c r="O764" s="71">
        <f t="shared" si="65"/>
        <v>2.0323394155169865E-2</v>
      </c>
    </row>
    <row r="765" spans="2:15" x14ac:dyDescent="0.15">
      <c r="B765" s="73" t="str">
        <f>IFERROR(IF(AND(K765&lt;&gt;"",K765&gt;=$C$3),MAX($B$5:B764)+1,""),"")</f>
        <v/>
      </c>
      <c r="C765" s="73" t="str">
        <f>IFERROR(IF(AND(O765&lt;&gt;"",O765&gt;=$C$3),MAX($C$5:C764)+1,""),"")</f>
        <v/>
      </c>
      <c r="F765" s="40" t="s">
        <v>8235</v>
      </c>
      <c r="G765" s="40" t="s">
        <v>8236</v>
      </c>
      <c r="H765" s="56">
        <v>0.04</v>
      </c>
      <c r="I765" s="167" t="s">
        <v>5941</v>
      </c>
      <c r="J765" s="56">
        <v>14.96</v>
      </c>
      <c r="K765" s="71">
        <f t="shared" si="64"/>
        <v>2.6737967914438501E-3</v>
      </c>
      <c r="L765" s="97">
        <v>14.919567567567601</v>
      </c>
      <c r="M765" s="56">
        <v>15.56</v>
      </c>
      <c r="N765" s="56">
        <v>15.602168021680182</v>
      </c>
      <c r="O765" s="71">
        <f t="shared" si="65"/>
        <v>2.5637462655457573E-3</v>
      </c>
    </row>
    <row r="766" spans="2:15" x14ac:dyDescent="0.15">
      <c r="B766" s="73" t="str">
        <f>IFERROR(IF(AND(K766&lt;&gt;"",K766&gt;=$C$3),MAX($B$5:B765)+1,""),"")</f>
        <v/>
      </c>
      <c r="C766" s="73" t="str">
        <f>IFERROR(IF(AND(O766&lt;&gt;"",O766&gt;=$C$3),MAX($C$5:C765)+1,""),"")</f>
        <v/>
      </c>
      <c r="F766" s="40" t="s">
        <v>8237</v>
      </c>
      <c r="G766" s="40" t="s">
        <v>8238</v>
      </c>
      <c r="H766" s="56">
        <v>0.03</v>
      </c>
      <c r="I766" s="167" t="s">
        <v>5957</v>
      </c>
      <c r="J766" s="56">
        <v>12.78</v>
      </c>
      <c r="K766" s="71">
        <f t="shared" si="64"/>
        <v>2.3474178403755869E-3</v>
      </c>
      <c r="L766" s="97">
        <v>12.753282229965199</v>
      </c>
      <c r="M766" s="56">
        <v>16.73</v>
      </c>
      <c r="N766" s="56">
        <v>16.765048882681509</v>
      </c>
      <c r="O766" s="71">
        <f t="shared" si="65"/>
        <v>1.7894370729208161E-3</v>
      </c>
    </row>
    <row r="767" spans="2:15" x14ac:dyDescent="0.15">
      <c r="B767" s="73" t="str">
        <f>IFERROR(IF(AND(K767&lt;&gt;"",K767&gt;=$C$3),MAX($B$5:B766)+1,""),"")</f>
        <v/>
      </c>
      <c r="C767" s="73" t="str">
        <f>IFERROR(IF(AND(O767&lt;&gt;"",O767&gt;=$C$3),MAX($C$5:C766)+1,""),"")</f>
        <v/>
      </c>
      <c r="F767" s="40" t="s">
        <v>8239</v>
      </c>
      <c r="G767" s="40" t="s">
        <v>8240</v>
      </c>
      <c r="H767" s="56" t="s">
        <v>5898</v>
      </c>
      <c r="I767" s="167" t="s">
        <v>5916</v>
      </c>
      <c r="J767" s="56">
        <v>10.52</v>
      </c>
      <c r="K767" s="71" t="str">
        <f t="shared" si="64"/>
        <v/>
      </c>
      <c r="L767" s="97">
        <v>10.52</v>
      </c>
      <c r="M767" s="56">
        <v>13.09</v>
      </c>
      <c r="N767" s="56">
        <v>13.09</v>
      </c>
      <c r="O767" s="71" t="str">
        <f t="shared" si="65"/>
        <v/>
      </c>
    </row>
    <row r="768" spans="2:15" x14ac:dyDescent="0.15">
      <c r="B768" s="73" t="str">
        <f>IFERROR(IF(AND(K768&lt;&gt;"",K768&gt;=$C$3),MAX($B$5:B767)+1,""),"")</f>
        <v/>
      </c>
      <c r="C768" s="73" t="str">
        <f>IFERROR(IF(AND(O768&lt;&gt;"",O768&gt;=$C$3),MAX($C$5:C767)+1,""),"")</f>
        <v/>
      </c>
      <c r="F768" s="40" t="s">
        <v>8241</v>
      </c>
      <c r="G768" s="40" t="s">
        <v>8242</v>
      </c>
      <c r="H768" s="56">
        <v>3.2000000000000001E-2</v>
      </c>
      <c r="I768" s="167" t="s">
        <v>5980</v>
      </c>
      <c r="J768" s="56">
        <v>13.26</v>
      </c>
      <c r="K768" s="71">
        <f t="shared" si="64"/>
        <v>2.4132730015082957E-3</v>
      </c>
      <c r="L768" s="97">
        <v>13.236321428571401</v>
      </c>
      <c r="M768" s="56">
        <v>15.65</v>
      </c>
      <c r="N768" s="56">
        <v>15.677996422182503</v>
      </c>
      <c r="O768" s="71">
        <f t="shared" si="65"/>
        <v>2.0410771337288866E-3</v>
      </c>
    </row>
    <row r="769" spans="2:15" x14ac:dyDescent="0.15">
      <c r="B769" s="73" t="str">
        <f>IFERROR(IF(AND(K769&lt;&gt;"",K769&gt;=$C$3),MAX($B$5:B768)+1,""),"")</f>
        <v/>
      </c>
      <c r="C769" s="73" t="str">
        <f>IFERROR(IF(AND(O769&lt;&gt;"",O769&gt;=$C$3),MAX($C$5:C768)+1,""),"")</f>
        <v/>
      </c>
      <c r="F769" s="40" t="s">
        <v>8243</v>
      </c>
      <c r="G769" s="40" t="s">
        <v>8244</v>
      </c>
      <c r="H769" s="56" t="s">
        <v>5898</v>
      </c>
      <c r="I769" s="167" t="s">
        <v>5914</v>
      </c>
      <c r="J769" s="56">
        <v>23.35</v>
      </c>
      <c r="K769" s="71" t="str">
        <f t="shared" si="64"/>
        <v/>
      </c>
      <c r="L769" s="97">
        <v>23.35</v>
      </c>
      <c r="M769" s="56">
        <v>29.09</v>
      </c>
      <c r="N769" s="56">
        <v>29.09</v>
      </c>
      <c r="O769" s="71" t="str">
        <f t="shared" si="65"/>
        <v/>
      </c>
    </row>
    <row r="770" spans="2:15" x14ac:dyDescent="0.15">
      <c r="B770" s="73" t="str">
        <f>IFERROR(IF(AND(K770&lt;&gt;"",K770&gt;=$C$3),MAX($B$5:B769)+1,""),"")</f>
        <v/>
      </c>
      <c r="C770" s="73" t="str">
        <f>IFERROR(IF(AND(O770&lt;&gt;"",O770&gt;=$C$3),MAX($C$5:C769)+1,""),"")</f>
        <v/>
      </c>
      <c r="F770" s="40" t="s">
        <v>8245</v>
      </c>
      <c r="G770" s="40" t="s">
        <v>8246</v>
      </c>
      <c r="H770" s="56">
        <v>0.2</v>
      </c>
      <c r="I770" s="167" t="s">
        <v>5913</v>
      </c>
      <c r="J770" s="56">
        <v>10.37</v>
      </c>
      <c r="K770" s="71">
        <f t="shared" si="64"/>
        <v>1.9286403085824497E-2</v>
      </c>
      <c r="L770" s="97">
        <v>8.4644467005076098</v>
      </c>
      <c r="M770" s="56">
        <v>7.96</v>
      </c>
      <c r="N770" s="56">
        <v>9.7519900497512477</v>
      </c>
      <c r="O770" s="71">
        <f t="shared" si="65"/>
        <v>2.0508634543274742E-2</v>
      </c>
    </row>
    <row r="771" spans="2:15" x14ac:dyDescent="0.15">
      <c r="B771" s="73" t="str">
        <f>IFERROR(IF(AND(K771&lt;&gt;"",K771&gt;=$C$3),MAX($B$5:B770)+1,""),"")</f>
        <v/>
      </c>
      <c r="C771" s="73" t="str">
        <f>IFERROR(IF(AND(O771&lt;&gt;"",O771&gt;=$C$3),MAX($C$5:C770)+1,""),"")</f>
        <v/>
      </c>
      <c r="F771" s="40" t="s">
        <v>13060</v>
      </c>
      <c r="G771" s="40" t="s">
        <v>8248</v>
      </c>
      <c r="H771" s="56" t="s">
        <v>5898</v>
      </c>
      <c r="I771" s="167" t="s">
        <v>13687</v>
      </c>
      <c r="J771" s="56">
        <v>17.329999999999998</v>
      </c>
      <c r="K771" s="71" t="str">
        <f t="shared" si="64"/>
        <v/>
      </c>
      <c r="L771" s="97">
        <v>17.329999999999998</v>
      </c>
      <c r="M771" s="56">
        <v>22.48</v>
      </c>
      <c r="N771" s="56">
        <v>22.48</v>
      </c>
      <c r="O771" s="71" t="str">
        <f t="shared" si="65"/>
        <v/>
      </c>
    </row>
    <row r="772" spans="2:15" x14ac:dyDescent="0.15">
      <c r="B772" s="73" t="str">
        <f>IFERROR(IF(AND(K772&lt;&gt;"",K772&gt;=$C$3),MAX($B$5:B771)+1,""),"")</f>
        <v/>
      </c>
      <c r="C772" s="73" t="str">
        <f>IFERROR(IF(AND(O772&lt;&gt;"",O772&gt;=$C$3),MAX($C$5:C771)+1,""),"")</f>
        <v/>
      </c>
      <c r="F772" s="40" t="s">
        <v>8249</v>
      </c>
      <c r="G772" s="40" t="s">
        <v>8250</v>
      </c>
      <c r="H772" s="56">
        <v>0.1</v>
      </c>
      <c r="I772" s="167" t="s">
        <v>5928</v>
      </c>
      <c r="J772" s="56">
        <v>14.15</v>
      </c>
      <c r="K772" s="71">
        <f t="shared" si="64"/>
        <v>7.0671378091872791E-3</v>
      </c>
      <c r="L772" s="97">
        <v>7.0304471032745601</v>
      </c>
      <c r="M772" s="56">
        <v>8.3800000000000008</v>
      </c>
      <c r="N772" s="56">
        <v>16.866210392902406</v>
      </c>
      <c r="O772" s="71">
        <f t="shared" si="65"/>
        <v>5.9290141454705044E-3</v>
      </c>
    </row>
    <row r="773" spans="2:15" x14ac:dyDescent="0.15">
      <c r="B773" s="73" t="str">
        <f>IFERROR(IF(AND(K773&lt;&gt;"",K773&gt;=$C$3),MAX($B$5:B772)+1,""),"")</f>
        <v/>
      </c>
      <c r="C773" s="73" t="str">
        <f>IFERROR(IF(AND(O773&lt;&gt;"",O773&gt;=$C$3),MAX($C$5:C772)+1,""),"")</f>
        <v/>
      </c>
      <c r="F773" s="40" t="s">
        <v>8251</v>
      </c>
      <c r="G773" s="40" t="s">
        <v>8252</v>
      </c>
      <c r="H773" s="56">
        <v>2.4E-2</v>
      </c>
      <c r="I773" s="167" t="s">
        <v>5914</v>
      </c>
      <c r="J773" s="56">
        <v>9.73</v>
      </c>
      <c r="K773" s="71">
        <f t="shared" si="64"/>
        <v>2.4665981500513875E-3</v>
      </c>
      <c r="L773" s="97">
        <v>9.7148560311284093</v>
      </c>
      <c r="M773" s="56">
        <v>13.87</v>
      </c>
      <c r="N773" s="56">
        <v>13.891621200311761</v>
      </c>
      <c r="O773" s="71">
        <f t="shared" si="65"/>
        <v>1.7276601236046794E-3</v>
      </c>
    </row>
    <row r="774" spans="2:15" x14ac:dyDescent="0.15">
      <c r="B774" s="73">
        <f>IFERROR(IF(AND(K774&lt;&gt;"",K774&gt;=$C$3),MAX($B$5:B773)+1,""),"")</f>
        <v>39</v>
      </c>
      <c r="C774" s="73" t="str">
        <f>IFERROR(IF(AND(O774&lt;&gt;"",O774&gt;=$C$3),MAX($C$5:C773)+1,""),"")</f>
        <v/>
      </c>
      <c r="F774" s="40" t="s">
        <v>8253</v>
      </c>
      <c r="G774" s="40" t="s">
        <v>8254</v>
      </c>
      <c r="H774" s="56">
        <v>1.8</v>
      </c>
      <c r="I774" s="167" t="s">
        <v>5916</v>
      </c>
      <c r="J774" s="56">
        <v>67.540000000000006</v>
      </c>
      <c r="K774" s="71">
        <f t="shared" si="64"/>
        <v>2.6650873556411013E-2</v>
      </c>
      <c r="L774" s="97">
        <v>65.906406879871</v>
      </c>
      <c r="M774" s="56">
        <v>72.56</v>
      </c>
      <c r="N774" s="56">
        <v>74.358512806389442</v>
      </c>
      <c r="O774" s="71">
        <f t="shared" si="65"/>
        <v>2.4207046806957261E-2</v>
      </c>
    </row>
    <row r="775" spans="2:15" x14ac:dyDescent="0.15">
      <c r="B775" s="73" t="str">
        <f>IFERROR(IF(AND(K775&lt;&gt;"",K775&gt;=$C$3),MAX($B$5:B774)+1,""),"")</f>
        <v/>
      </c>
      <c r="C775" s="73" t="str">
        <f>IFERROR(IF(AND(O775&lt;&gt;"",O775&gt;=$C$3),MAX($C$5:C774)+1,""),"")</f>
        <v/>
      </c>
      <c r="F775" s="40" t="s">
        <v>8255</v>
      </c>
      <c r="G775" s="40" t="s">
        <v>8256</v>
      </c>
      <c r="H775" s="56" t="s">
        <v>5898</v>
      </c>
      <c r="I775" s="167" t="s">
        <v>5905</v>
      </c>
      <c r="J775" s="56">
        <v>5.55</v>
      </c>
      <c r="K775" s="71" t="str">
        <f t="shared" ref="K775:K838" si="66">IFERROR(H775/J775,"")</f>
        <v/>
      </c>
      <c r="L775" s="97">
        <v>5.55</v>
      </c>
      <c r="M775" s="56">
        <v>5.79</v>
      </c>
      <c r="N775" s="56">
        <v>5.7899999999999991</v>
      </c>
      <c r="O775" s="71" t="str">
        <f t="shared" ref="O775:O838" si="67">IFERROR(H775/N775,"")</f>
        <v/>
      </c>
    </row>
    <row r="776" spans="2:15" x14ac:dyDescent="0.15">
      <c r="B776" s="73" t="str">
        <f>IFERROR(IF(AND(K776&lt;&gt;"",K776&gt;=$C$3),MAX($B$5:B775)+1,""),"")</f>
        <v/>
      </c>
      <c r="C776" s="73" t="str">
        <f>IFERROR(IF(AND(O776&lt;&gt;"",O776&gt;=$C$3),MAX($C$5:C775)+1,""),"")</f>
        <v/>
      </c>
      <c r="F776" s="40" t="s">
        <v>8257</v>
      </c>
      <c r="G776" s="40" t="s">
        <v>8258</v>
      </c>
      <c r="H776" s="56" t="s">
        <v>5898</v>
      </c>
      <c r="I776" s="167" t="s">
        <v>5900</v>
      </c>
      <c r="J776" s="56">
        <v>5.47</v>
      </c>
      <c r="K776" s="71" t="str">
        <f t="shared" si="66"/>
        <v/>
      </c>
      <c r="L776" s="97">
        <v>5.47</v>
      </c>
      <c r="M776" s="56">
        <v>5.47</v>
      </c>
      <c r="N776" s="56">
        <v>5.47</v>
      </c>
      <c r="O776" s="71" t="str">
        <f t="shared" si="67"/>
        <v/>
      </c>
    </row>
    <row r="777" spans="2:15" x14ac:dyDescent="0.15">
      <c r="B777" s="73" t="str">
        <f>IFERROR(IF(AND(K777&lt;&gt;"",K777&gt;=$C$3),MAX($B$5:B776)+1,""),"")</f>
        <v/>
      </c>
      <c r="C777" s="73" t="str">
        <f>IFERROR(IF(AND(O777&lt;&gt;"",O777&gt;=$C$3),MAX($C$5:C776)+1,""),"")</f>
        <v/>
      </c>
      <c r="F777" s="40" t="s">
        <v>8259</v>
      </c>
      <c r="G777" s="40" t="s">
        <v>8260</v>
      </c>
      <c r="H777" s="56" t="s">
        <v>5898</v>
      </c>
      <c r="I777" s="167" t="s">
        <v>5942</v>
      </c>
      <c r="J777" s="56">
        <v>8.34</v>
      </c>
      <c r="K777" s="71" t="str">
        <f t="shared" si="66"/>
        <v/>
      </c>
      <c r="L777" s="97">
        <v>8.34</v>
      </c>
      <c r="M777" s="56">
        <v>8.15</v>
      </c>
      <c r="N777" s="56">
        <v>8.15</v>
      </c>
      <c r="O777" s="71" t="str">
        <f t="shared" si="67"/>
        <v/>
      </c>
    </row>
    <row r="778" spans="2:15" x14ac:dyDescent="0.15">
      <c r="B778" s="73" t="str">
        <f>IFERROR(IF(AND(K778&lt;&gt;"",K778&gt;=$C$3),MAX($B$5:B777)+1,""),"")</f>
        <v/>
      </c>
      <c r="C778" s="73" t="str">
        <f>IFERROR(IF(AND(O778&lt;&gt;"",O778&gt;=$C$3),MAX($C$5:C777)+1,""),"")</f>
        <v/>
      </c>
      <c r="F778" s="40" t="s">
        <v>8261</v>
      </c>
      <c r="G778" s="40" t="s">
        <v>8262</v>
      </c>
      <c r="H778" s="56">
        <v>1.4999999999999999E-2</v>
      </c>
      <c r="I778" s="167" t="s">
        <v>5905</v>
      </c>
      <c r="J778" s="56">
        <v>15.25</v>
      </c>
      <c r="K778" s="71">
        <f t="shared" si="66"/>
        <v>9.8360655737704918E-4</v>
      </c>
      <c r="L778" s="97">
        <v>15.240006553079899</v>
      </c>
      <c r="M778" s="56">
        <v>16.2</v>
      </c>
      <c r="N778" s="56">
        <v>16.210622950819722</v>
      </c>
      <c r="O778" s="71">
        <f t="shared" si="67"/>
        <v>9.2531915926411044E-4</v>
      </c>
    </row>
    <row r="779" spans="2:15" x14ac:dyDescent="0.15">
      <c r="B779" s="73" t="str">
        <f>IFERROR(IF(AND(K779&lt;&gt;"",K779&gt;=$C$3),MAX($B$5:B778)+1,""),"")</f>
        <v/>
      </c>
      <c r="C779" s="73" t="str">
        <f>IFERROR(IF(AND(O779&lt;&gt;"",O779&gt;=$C$3),MAX($C$5:C778)+1,""),"")</f>
        <v/>
      </c>
      <c r="F779" s="40" t="s">
        <v>8263</v>
      </c>
      <c r="G779" s="40" t="s">
        <v>8264</v>
      </c>
      <c r="H779" s="56">
        <v>0.1</v>
      </c>
      <c r="I779" s="167" t="s">
        <v>5903</v>
      </c>
      <c r="J779" s="56">
        <v>14.34</v>
      </c>
      <c r="K779" s="71">
        <f t="shared" si="66"/>
        <v>6.9735006973500706E-3</v>
      </c>
      <c r="L779" s="97">
        <v>14.256530849825401</v>
      </c>
      <c r="M779" s="56">
        <v>17.03</v>
      </c>
      <c r="N779" s="56">
        <v>17.129707259953136</v>
      </c>
      <c r="O779" s="71">
        <f t="shared" si="67"/>
        <v>5.8378113812712984E-3</v>
      </c>
    </row>
    <row r="780" spans="2:15" x14ac:dyDescent="0.15">
      <c r="B780" s="73" t="str">
        <f>IFERROR(IF(AND(K780&lt;&gt;"",K780&gt;=$C$3),MAX($B$5:B779)+1,""),"")</f>
        <v/>
      </c>
      <c r="C780" s="73" t="str">
        <f>IFERROR(IF(AND(O780&lt;&gt;"",O780&gt;=$C$3),MAX($C$5:C779)+1,""),"")</f>
        <v/>
      </c>
      <c r="F780" s="40" t="s">
        <v>13061</v>
      </c>
      <c r="G780" s="40" t="s">
        <v>13062</v>
      </c>
      <c r="H780" s="56">
        <v>0.06</v>
      </c>
      <c r="I780" s="167" t="s">
        <v>13698</v>
      </c>
      <c r="J780" s="56">
        <v>17.71</v>
      </c>
      <c r="K780" s="71">
        <f t="shared" si="66"/>
        <v>3.387916431394692E-3</v>
      </c>
      <c r="L780" s="97">
        <v>7.0689159891598896</v>
      </c>
      <c r="M780" s="56">
        <v>13.11</v>
      </c>
      <c r="N780" s="56">
        <v>32.8449369544132</v>
      </c>
      <c r="O780" s="71">
        <f t="shared" si="67"/>
        <v>1.8267655706959156E-3</v>
      </c>
    </row>
    <row r="781" spans="2:15" x14ac:dyDescent="0.15">
      <c r="B781" s="73" t="str">
        <f>IFERROR(IF(AND(K781&lt;&gt;"",K781&gt;=$C$3),MAX($B$5:B780)+1,""),"")</f>
        <v/>
      </c>
      <c r="C781" s="73" t="str">
        <f>IFERROR(IF(AND(O781&lt;&gt;"",O781&gt;=$C$3),MAX($C$5:C780)+1,""),"")</f>
        <v/>
      </c>
      <c r="F781" s="40" t="s">
        <v>8267</v>
      </c>
      <c r="G781" s="40" t="s">
        <v>8268</v>
      </c>
      <c r="H781" s="56">
        <v>0.25</v>
      </c>
      <c r="I781" s="167" t="s">
        <v>5932</v>
      </c>
      <c r="J781" s="56">
        <v>15.65</v>
      </c>
      <c r="K781" s="71">
        <f t="shared" si="66"/>
        <v>1.5974440894568689E-2</v>
      </c>
      <c r="L781" s="97">
        <v>15.426300743281899</v>
      </c>
      <c r="M781" s="56">
        <v>15.12</v>
      </c>
      <c r="N781" s="56">
        <v>15.339257540603223</v>
      </c>
      <c r="O781" s="71">
        <f t="shared" si="67"/>
        <v>1.6298050889245887E-2</v>
      </c>
    </row>
    <row r="782" spans="2:15" x14ac:dyDescent="0.15">
      <c r="B782" s="73" t="str">
        <f>IFERROR(IF(AND(K782&lt;&gt;"",K782&gt;=$C$3),MAX($B$5:B781)+1,""),"")</f>
        <v/>
      </c>
      <c r="C782" s="73" t="str">
        <f>IFERROR(IF(AND(O782&lt;&gt;"",O782&gt;=$C$3),MAX($C$5:C781)+1,""),"")</f>
        <v/>
      </c>
      <c r="F782" s="40" t="s">
        <v>8269</v>
      </c>
      <c r="G782" s="40" t="s">
        <v>8270</v>
      </c>
      <c r="H782" s="56">
        <v>0.05</v>
      </c>
      <c r="I782" s="167" t="s">
        <v>5900</v>
      </c>
      <c r="J782" s="56">
        <v>22.9</v>
      </c>
      <c r="K782" s="71">
        <f t="shared" si="66"/>
        <v>2.1834061135371182E-3</v>
      </c>
      <c r="L782" s="97">
        <v>15.2291871249318</v>
      </c>
      <c r="M782" s="56">
        <v>10.5</v>
      </c>
      <c r="N782" s="56">
        <v>15.788761279737495</v>
      </c>
      <c r="O782" s="71">
        <f t="shared" si="67"/>
        <v>3.1668095497882722E-3</v>
      </c>
    </row>
    <row r="783" spans="2:15" x14ac:dyDescent="0.15">
      <c r="B783" s="73" t="str">
        <f>IFERROR(IF(AND(K783&lt;&gt;"",K783&gt;=$C$3),MAX($B$5:B782)+1,""),"")</f>
        <v/>
      </c>
      <c r="C783" s="73" t="str">
        <f>IFERROR(IF(AND(O783&lt;&gt;"",O783&gt;=$C$3),MAX($C$5:C782)+1,""),"")</f>
        <v/>
      </c>
      <c r="F783" s="40" t="s">
        <v>8271</v>
      </c>
      <c r="G783" s="40" t="s">
        <v>8272</v>
      </c>
      <c r="H783" s="56" t="s">
        <v>5898</v>
      </c>
      <c r="I783" s="167" t="s">
        <v>5951</v>
      </c>
      <c r="J783" s="56">
        <v>16.13</v>
      </c>
      <c r="K783" s="71" t="str">
        <f t="shared" si="66"/>
        <v/>
      </c>
      <c r="L783" s="97">
        <v>16.13</v>
      </c>
      <c r="M783" s="56">
        <v>21.18</v>
      </c>
      <c r="N783" s="56">
        <v>21.18</v>
      </c>
      <c r="O783" s="71" t="str">
        <f t="shared" si="67"/>
        <v/>
      </c>
    </row>
    <row r="784" spans="2:15" x14ac:dyDescent="0.15">
      <c r="B784" s="73">
        <f>IFERROR(IF(AND(K784&lt;&gt;"",K784&gt;=$C$3),MAX($B$5:B783)+1,""),"")</f>
        <v>40</v>
      </c>
      <c r="C784" s="73" t="str">
        <f>IFERROR(IF(AND(O784&lt;&gt;"",O784&gt;=$C$3),MAX($C$5:C783)+1,""),"")</f>
        <v/>
      </c>
      <c r="F784" s="40" t="s">
        <v>13063</v>
      </c>
      <c r="G784" s="40" t="s">
        <v>8274</v>
      </c>
      <c r="H784" s="56">
        <v>0.188</v>
      </c>
      <c r="I784" s="167" t="s">
        <v>5916</v>
      </c>
      <c r="J784" s="56">
        <v>7.02</v>
      </c>
      <c r="K784" s="71">
        <f t="shared" si="66"/>
        <v>2.6780626780626784E-2</v>
      </c>
      <c r="L784" s="97">
        <v>6.83</v>
      </c>
      <c r="M784" s="56">
        <v>8.14</v>
      </c>
      <c r="N784" s="56">
        <v>8.366442166910689</v>
      </c>
      <c r="O784" s="71">
        <f t="shared" si="67"/>
        <v>2.247072247072247E-2</v>
      </c>
    </row>
    <row r="785" spans="2:15" x14ac:dyDescent="0.15">
      <c r="B785" s="73" t="str">
        <f>IFERROR(IF(AND(K785&lt;&gt;"",K785&gt;=$C$3),MAX($B$5:B784)+1,""),"")</f>
        <v/>
      </c>
      <c r="C785" s="73" t="str">
        <f>IFERROR(IF(AND(O785&lt;&gt;"",O785&gt;=$C$3),MAX($C$5:C784)+1,""),"")</f>
        <v/>
      </c>
      <c r="F785" s="40" t="s">
        <v>8275</v>
      </c>
      <c r="G785" s="40" t="s">
        <v>8276</v>
      </c>
      <c r="H785" s="56">
        <v>1</v>
      </c>
      <c r="I785" s="167" t="s">
        <v>13702</v>
      </c>
      <c r="J785" s="56">
        <v>70.150000000000006</v>
      </c>
      <c r="K785" s="71">
        <f t="shared" si="66"/>
        <v>1.4255167498218103E-2</v>
      </c>
      <c r="L785" s="97">
        <v>69.006933355059502</v>
      </c>
      <c r="M785" s="56">
        <v>61.93</v>
      </c>
      <c r="N785" s="56">
        <v>62.955840649329119</v>
      </c>
      <c r="O785" s="71">
        <f t="shared" si="67"/>
        <v>1.5884149741881914E-2</v>
      </c>
    </row>
    <row r="786" spans="2:15" x14ac:dyDescent="0.15">
      <c r="B786" s="73" t="str">
        <f>IFERROR(IF(AND(K786&lt;&gt;"",K786&gt;=$C$3),MAX($B$5:B785)+1,""),"")</f>
        <v/>
      </c>
      <c r="C786" s="73" t="str">
        <f>IFERROR(IF(AND(O786&lt;&gt;"",O786&gt;=$C$3),MAX($C$5:C785)+1,""),"")</f>
        <v/>
      </c>
      <c r="F786" s="40" t="s">
        <v>8277</v>
      </c>
      <c r="G786" s="40" t="s">
        <v>8278</v>
      </c>
      <c r="H786" s="56">
        <v>0.01</v>
      </c>
      <c r="I786" s="167" t="s">
        <v>5944</v>
      </c>
      <c r="J786" s="56">
        <v>12.36</v>
      </c>
      <c r="K786" s="71">
        <f t="shared" si="66"/>
        <v>8.090614886731392E-4</v>
      </c>
      <c r="L786" s="97">
        <v>12.3500483091787</v>
      </c>
      <c r="M786" s="56">
        <v>12.41</v>
      </c>
      <c r="N786" s="56">
        <v>12.420000000000044</v>
      </c>
      <c r="O786" s="71">
        <f t="shared" si="67"/>
        <v>8.0515297906601972E-4</v>
      </c>
    </row>
    <row r="787" spans="2:15" x14ac:dyDescent="0.15">
      <c r="B787" s="73" t="str">
        <f>IFERROR(IF(AND(K787&lt;&gt;"",K787&gt;=$C$3),MAX($B$5:B786)+1,""),"")</f>
        <v/>
      </c>
      <c r="C787" s="73" t="str">
        <f>IFERROR(IF(AND(O787&lt;&gt;"",O787&gt;=$C$3),MAX($C$5:C786)+1,""),"")</f>
        <v/>
      </c>
      <c r="F787" s="40" t="s">
        <v>8279</v>
      </c>
      <c r="G787" s="40" t="s">
        <v>8280</v>
      </c>
      <c r="H787" s="56">
        <v>0.13500000000000001</v>
      </c>
      <c r="I787" s="167" t="s">
        <v>5952</v>
      </c>
      <c r="J787" s="56">
        <v>10.95</v>
      </c>
      <c r="K787" s="71">
        <f t="shared" si="66"/>
        <v>1.2328767123287673E-2</v>
      </c>
      <c r="L787" s="97">
        <v>10.819642857142901</v>
      </c>
      <c r="M787" s="56">
        <v>12.7</v>
      </c>
      <c r="N787" s="56">
        <v>12.853012048192717</v>
      </c>
      <c r="O787" s="71">
        <f t="shared" si="67"/>
        <v>1.0503374578177772E-2</v>
      </c>
    </row>
    <row r="788" spans="2:15" x14ac:dyDescent="0.15">
      <c r="B788" s="73" t="str">
        <f>IFERROR(IF(AND(K788&lt;&gt;"",K788&gt;=$C$3),MAX($B$5:B787)+1,""),"")</f>
        <v/>
      </c>
      <c r="C788" s="73" t="str">
        <f>IFERROR(IF(AND(O788&lt;&gt;"",O788&gt;=$C$3),MAX($C$5:C787)+1,""),"")</f>
        <v/>
      </c>
      <c r="F788" s="40" t="s">
        <v>8281</v>
      </c>
      <c r="G788" s="40" t="s">
        <v>8282</v>
      </c>
      <c r="H788" s="56">
        <v>0.02</v>
      </c>
      <c r="I788" s="167" t="s">
        <v>5932</v>
      </c>
      <c r="J788" s="56">
        <v>9.93</v>
      </c>
      <c r="K788" s="71">
        <f t="shared" si="66"/>
        <v>2.014098690835851E-3</v>
      </c>
      <c r="L788" s="97">
        <v>9.9085529157667391</v>
      </c>
      <c r="M788" s="56">
        <v>10.75</v>
      </c>
      <c r="N788" s="56">
        <v>10.773268398268398</v>
      </c>
      <c r="O788" s="71">
        <f t="shared" si="67"/>
        <v>1.8564468330905621E-3</v>
      </c>
    </row>
    <row r="789" spans="2:15" x14ac:dyDescent="0.15">
      <c r="B789" s="73" t="str">
        <f>IFERROR(IF(AND(K789&lt;&gt;"",K789&gt;=$C$3),MAX($B$5:B788)+1,""),"")</f>
        <v/>
      </c>
      <c r="C789" s="73" t="str">
        <f>IFERROR(IF(AND(O789&lt;&gt;"",O789&gt;=$C$3),MAX($C$5:C788)+1,""),"")</f>
        <v/>
      </c>
      <c r="F789" s="40" t="s">
        <v>8283</v>
      </c>
      <c r="G789" s="40" t="s">
        <v>8284</v>
      </c>
      <c r="H789" s="56">
        <v>5.0000000000000001E-3</v>
      </c>
      <c r="I789" s="167" t="s">
        <v>5916</v>
      </c>
      <c r="J789" s="56">
        <v>15.98</v>
      </c>
      <c r="K789" s="71">
        <f t="shared" si="66"/>
        <v>3.1289111389236547E-4</v>
      </c>
      <c r="L789" s="97">
        <v>15.98</v>
      </c>
      <c r="M789" s="56">
        <v>17.28</v>
      </c>
      <c r="N789" s="56">
        <v>17.28</v>
      </c>
      <c r="O789" s="71">
        <f t="shared" si="67"/>
        <v>2.8935185185185184E-4</v>
      </c>
    </row>
    <row r="790" spans="2:15" x14ac:dyDescent="0.15">
      <c r="B790" s="73" t="str">
        <f>IFERROR(IF(AND(K790&lt;&gt;"",K790&gt;=$C$3),MAX($B$5:B789)+1,""),"")</f>
        <v/>
      </c>
      <c r="C790" s="73" t="str">
        <f>IFERROR(IF(AND(O790&lt;&gt;"",O790&gt;=$C$3),MAX($C$5:C789)+1,""),"")</f>
        <v/>
      </c>
      <c r="F790" s="40" t="s">
        <v>8285</v>
      </c>
      <c r="G790" s="40" t="s">
        <v>8286</v>
      </c>
      <c r="H790" s="56">
        <v>2.5999999999999999E-2</v>
      </c>
      <c r="I790" s="167" t="s">
        <v>5952</v>
      </c>
      <c r="J790" s="56">
        <v>15.11</v>
      </c>
      <c r="K790" s="71">
        <f t="shared" si="66"/>
        <v>1.7207147584381204E-3</v>
      </c>
      <c r="L790" s="97">
        <v>15.0808863198459</v>
      </c>
      <c r="M790" s="56">
        <v>14.23</v>
      </c>
      <c r="N790" s="56">
        <v>14.257471042471002</v>
      </c>
      <c r="O790" s="71">
        <f t="shared" si="67"/>
        <v>1.823605316998341E-3</v>
      </c>
    </row>
    <row r="791" spans="2:15" x14ac:dyDescent="0.15">
      <c r="B791" s="73" t="str">
        <f>IFERROR(IF(AND(K791&lt;&gt;"",K791&gt;=$C$3),MAX($B$5:B790)+1,""),"")</f>
        <v/>
      </c>
      <c r="C791" s="73" t="str">
        <f>IFERROR(IF(AND(O791&lt;&gt;"",O791&gt;=$C$3),MAX($C$5:C790)+1,""),"")</f>
        <v/>
      </c>
      <c r="F791" s="40" t="s">
        <v>8287</v>
      </c>
      <c r="G791" s="40" t="s">
        <v>13064</v>
      </c>
      <c r="H791" s="56" t="s">
        <v>5898</v>
      </c>
      <c r="I791" s="167" t="s">
        <v>5913</v>
      </c>
      <c r="J791" s="56">
        <v>11.11</v>
      </c>
      <c r="K791" s="71" t="str">
        <f t="shared" si="66"/>
        <v/>
      </c>
      <c r="L791" s="97">
        <v>11.11</v>
      </c>
      <c r="M791" s="56">
        <v>10.85</v>
      </c>
      <c r="N791" s="56">
        <v>10.85</v>
      </c>
      <c r="O791" s="71" t="str">
        <f t="shared" si="67"/>
        <v/>
      </c>
    </row>
    <row r="792" spans="2:15" x14ac:dyDescent="0.15">
      <c r="B792" s="73" t="str">
        <f>IFERROR(IF(AND(K792&lt;&gt;"",K792&gt;=$C$3),MAX($B$5:B791)+1,""),"")</f>
        <v/>
      </c>
      <c r="C792" s="73" t="str">
        <f>IFERROR(IF(AND(O792&lt;&gt;"",O792&gt;=$C$3),MAX($C$5:C791)+1,""),"")</f>
        <v/>
      </c>
      <c r="F792" s="40" t="s">
        <v>8289</v>
      </c>
      <c r="G792" s="40" t="s">
        <v>8290</v>
      </c>
      <c r="H792" s="56">
        <v>0.1</v>
      </c>
      <c r="I792" s="167" t="s">
        <v>13686</v>
      </c>
      <c r="J792" s="56">
        <v>16.989999999999998</v>
      </c>
      <c r="K792" s="71">
        <f t="shared" si="66"/>
        <v>5.8858151854031789E-3</v>
      </c>
      <c r="L792" s="97">
        <v>16.8968530701754</v>
      </c>
      <c r="M792" s="56">
        <v>16.34</v>
      </c>
      <c r="N792" s="56">
        <v>16.430077177508302</v>
      </c>
      <c r="O792" s="71">
        <f t="shared" si="67"/>
        <v>6.086398677231623E-3</v>
      </c>
    </row>
    <row r="793" spans="2:15" x14ac:dyDescent="0.15">
      <c r="B793" s="73" t="str">
        <f>IFERROR(IF(AND(K793&lt;&gt;"",K793&gt;=$C$3),MAX($B$5:B792)+1,""),"")</f>
        <v/>
      </c>
      <c r="C793" s="73" t="str">
        <f>IFERROR(IF(AND(O793&lt;&gt;"",O793&gt;=$C$3),MAX($C$5:C792)+1,""),"")</f>
        <v/>
      </c>
      <c r="F793" s="40" t="s">
        <v>8291</v>
      </c>
      <c r="G793" s="40" t="s">
        <v>8292</v>
      </c>
      <c r="H793" s="56">
        <v>0.108</v>
      </c>
      <c r="I793" s="167" t="s">
        <v>5911</v>
      </c>
      <c r="J793" s="56">
        <v>35.43</v>
      </c>
      <c r="K793" s="71">
        <f t="shared" si="66"/>
        <v>3.048264182895851E-3</v>
      </c>
      <c r="L793" s="97">
        <v>11.7791241830065</v>
      </c>
      <c r="M793" s="56">
        <v>12.72</v>
      </c>
      <c r="N793" s="56">
        <v>38.260026212319907</v>
      </c>
      <c r="O793" s="71">
        <f t="shared" si="67"/>
        <v>2.8227894931557441E-3</v>
      </c>
    </row>
    <row r="794" spans="2:15" x14ac:dyDescent="0.15">
      <c r="B794" s="73" t="str">
        <f>IFERROR(IF(AND(K794&lt;&gt;"",K794&gt;=$C$3),MAX($B$5:B793)+1,""),"")</f>
        <v/>
      </c>
      <c r="C794" s="73" t="str">
        <f>IFERROR(IF(AND(O794&lt;&gt;"",O794&gt;=$C$3),MAX($C$5:C793)+1,""),"")</f>
        <v/>
      </c>
      <c r="F794" s="40" t="s">
        <v>8293</v>
      </c>
      <c r="G794" s="40" t="s">
        <v>13065</v>
      </c>
      <c r="H794" s="56">
        <v>0.1</v>
      </c>
      <c r="I794" s="167" t="s">
        <v>5924</v>
      </c>
      <c r="J794" s="56">
        <v>25.71</v>
      </c>
      <c r="K794" s="71">
        <f t="shared" si="66"/>
        <v>3.8895371450797358E-3</v>
      </c>
      <c r="L794" s="97">
        <v>25.613779940119802</v>
      </c>
      <c r="M794" s="56">
        <v>29.39</v>
      </c>
      <c r="N794" s="56">
        <v>29.500405709992439</v>
      </c>
      <c r="O794" s="71">
        <f t="shared" si="67"/>
        <v>3.3897838891797953E-3</v>
      </c>
    </row>
    <row r="795" spans="2:15" x14ac:dyDescent="0.15">
      <c r="B795" s="73" t="str">
        <f>IFERROR(IF(AND(K795&lt;&gt;"",K795&gt;=$C$3),MAX($B$5:B794)+1,""),"")</f>
        <v/>
      </c>
      <c r="C795" s="73" t="str">
        <f>IFERROR(IF(AND(O795&lt;&gt;"",O795&gt;=$C$3),MAX($C$5:C794)+1,""),"")</f>
        <v/>
      </c>
      <c r="F795" s="40" t="s">
        <v>8295</v>
      </c>
      <c r="G795" s="40" t="s">
        <v>8296</v>
      </c>
      <c r="H795" s="56">
        <v>3.7999999999999999E-2</v>
      </c>
      <c r="I795" s="167" t="s">
        <v>5947</v>
      </c>
      <c r="J795" s="56">
        <v>10.27</v>
      </c>
      <c r="K795" s="71">
        <f t="shared" si="66"/>
        <v>3.7000973709834469E-3</v>
      </c>
      <c r="L795" s="97">
        <v>8.5281274509803904</v>
      </c>
      <c r="M795" s="56">
        <v>9.93</v>
      </c>
      <c r="N795" s="56">
        <v>11.958205430932706</v>
      </c>
      <c r="O795" s="71">
        <f t="shared" si="67"/>
        <v>3.1777343364334651E-3</v>
      </c>
    </row>
    <row r="796" spans="2:15" x14ac:dyDescent="0.15">
      <c r="B796" s="73" t="str">
        <f>IFERROR(IF(AND(K796&lt;&gt;"",K796&gt;=$C$3),MAX($B$5:B795)+1,""),"")</f>
        <v/>
      </c>
      <c r="C796" s="73" t="str">
        <f>IFERROR(IF(AND(O796&lt;&gt;"",O796&gt;=$C$3),MAX($C$5:C795)+1,""),"")</f>
        <v/>
      </c>
      <c r="F796" s="40" t="s">
        <v>8297</v>
      </c>
      <c r="G796" s="40" t="s">
        <v>8298</v>
      </c>
      <c r="H796" s="56">
        <v>0.06</v>
      </c>
      <c r="I796" s="167" t="s">
        <v>5913</v>
      </c>
      <c r="J796" s="56">
        <v>15.84</v>
      </c>
      <c r="K796" s="71">
        <f t="shared" si="66"/>
        <v>3.787878787878788E-3</v>
      </c>
      <c r="L796" s="97">
        <v>15.7948288973384</v>
      </c>
      <c r="M796" s="56">
        <v>17.72</v>
      </c>
      <c r="N796" s="56">
        <v>17.770676835081034</v>
      </c>
      <c r="O796" s="71">
        <f t="shared" si="67"/>
        <v>3.3763486082620218E-3</v>
      </c>
    </row>
    <row r="797" spans="2:15" x14ac:dyDescent="0.15">
      <c r="B797" s="73" t="str">
        <f>IFERROR(IF(AND(K797&lt;&gt;"",K797&gt;=$C$3),MAX($B$5:B796)+1,""),"")</f>
        <v/>
      </c>
      <c r="C797" s="73" t="str">
        <f>IFERROR(IF(AND(O797&lt;&gt;"",O797&gt;=$C$3),MAX($C$5:C796)+1,""),"")</f>
        <v/>
      </c>
      <c r="F797" s="40" t="s">
        <v>8299</v>
      </c>
      <c r="G797" s="40" t="s">
        <v>8300</v>
      </c>
      <c r="H797" s="56">
        <v>0.1</v>
      </c>
      <c r="I797" s="167" t="s">
        <v>5901</v>
      </c>
      <c r="J797" s="56">
        <v>8.49</v>
      </c>
      <c r="K797" s="71">
        <f t="shared" si="66"/>
        <v>1.1778563015312132E-2</v>
      </c>
      <c r="L797" s="97">
        <v>8.3865895249695495</v>
      </c>
      <c r="M797" s="56">
        <v>9.0399999999999991</v>
      </c>
      <c r="N797" s="56">
        <v>9.1514673242909979</v>
      </c>
      <c r="O797" s="71">
        <f t="shared" si="67"/>
        <v>1.0927209425156027E-2</v>
      </c>
    </row>
    <row r="798" spans="2:15" x14ac:dyDescent="0.15">
      <c r="B798" s="73" t="str">
        <f>IFERROR(IF(AND(K798&lt;&gt;"",K798&gt;=$C$3),MAX($B$5:B797)+1,""),"")</f>
        <v/>
      </c>
      <c r="C798" s="73" t="str">
        <f>IFERROR(IF(AND(O798&lt;&gt;"",O798&gt;=$C$3),MAX($C$5:C797)+1,""),"")</f>
        <v/>
      </c>
      <c r="F798" s="40" t="s">
        <v>8301</v>
      </c>
      <c r="G798" s="40" t="s">
        <v>8302</v>
      </c>
      <c r="H798" s="56">
        <v>4.4999999999999998E-2</v>
      </c>
      <c r="I798" s="167" t="s">
        <v>5903</v>
      </c>
      <c r="J798" s="56">
        <v>10.26</v>
      </c>
      <c r="K798" s="71">
        <f t="shared" si="66"/>
        <v>4.3859649122807015E-3</v>
      </c>
      <c r="L798" s="97">
        <v>10.2130434782609</v>
      </c>
      <c r="M798" s="56">
        <v>9.76</v>
      </c>
      <c r="N798" s="56">
        <v>9.8048735632183615</v>
      </c>
      <c r="O798" s="71">
        <f t="shared" si="67"/>
        <v>4.5895543384477005E-3</v>
      </c>
    </row>
    <row r="799" spans="2:15" x14ac:dyDescent="0.15">
      <c r="B799" s="73" t="str">
        <f>IFERROR(IF(AND(K799&lt;&gt;"",K799&gt;=$C$3),MAX($B$5:B798)+1,""),"")</f>
        <v/>
      </c>
      <c r="C799" s="73" t="str">
        <f>IFERROR(IF(AND(O799&lt;&gt;"",O799&gt;=$C$3),MAX($C$5:C798)+1,""),"")</f>
        <v/>
      </c>
      <c r="F799" s="40" t="s">
        <v>8303</v>
      </c>
      <c r="G799" s="40" t="s">
        <v>8304</v>
      </c>
      <c r="H799" s="56" t="s">
        <v>5898</v>
      </c>
      <c r="I799" s="167" t="s">
        <v>5936</v>
      </c>
      <c r="J799" s="56">
        <v>14.33</v>
      </c>
      <c r="K799" s="71" t="str">
        <f t="shared" si="66"/>
        <v/>
      </c>
      <c r="L799" s="97">
        <v>14.33</v>
      </c>
      <c r="M799" s="56">
        <v>13.85</v>
      </c>
      <c r="N799" s="56">
        <v>13.85</v>
      </c>
      <c r="O799" s="71" t="str">
        <f t="shared" si="67"/>
        <v/>
      </c>
    </row>
    <row r="800" spans="2:15" x14ac:dyDescent="0.15">
      <c r="B800" s="73" t="str">
        <f>IFERROR(IF(AND(K800&lt;&gt;"",K800&gt;=$C$3),MAX($B$5:B799)+1,""),"")</f>
        <v/>
      </c>
      <c r="C800" s="73" t="str">
        <f>IFERROR(IF(AND(O800&lt;&gt;"",O800&gt;=$C$3),MAX($C$5:C799)+1,""),"")</f>
        <v/>
      </c>
      <c r="F800" s="40" t="s">
        <v>8305</v>
      </c>
      <c r="G800" s="40" t="s">
        <v>8306</v>
      </c>
      <c r="H800" s="56" t="s">
        <v>5898</v>
      </c>
      <c r="I800" s="167" t="s">
        <v>5936</v>
      </c>
      <c r="J800" s="56">
        <v>10.88</v>
      </c>
      <c r="K800" s="71" t="str">
        <f t="shared" si="66"/>
        <v/>
      </c>
      <c r="L800" s="97">
        <v>10.88</v>
      </c>
      <c r="M800" s="56">
        <v>9.7100000000000009</v>
      </c>
      <c r="N800" s="56">
        <v>9.7100000000000009</v>
      </c>
      <c r="O800" s="71" t="str">
        <f t="shared" si="67"/>
        <v/>
      </c>
    </row>
    <row r="801" spans="2:15" x14ac:dyDescent="0.15">
      <c r="B801" s="73" t="str">
        <f>IFERROR(IF(AND(K801&lt;&gt;"",K801&gt;=$C$3),MAX($B$5:B800)+1,""),"")</f>
        <v/>
      </c>
      <c r="C801" s="73" t="str">
        <f>IFERROR(IF(AND(O801&lt;&gt;"",O801&gt;=$C$3),MAX($C$5:C800)+1,""),"")</f>
        <v/>
      </c>
      <c r="F801" s="40" t="s">
        <v>8307</v>
      </c>
      <c r="G801" s="40" t="s">
        <v>8308</v>
      </c>
      <c r="H801" s="56">
        <v>0.05</v>
      </c>
      <c r="I801" s="167" t="s">
        <v>5951</v>
      </c>
      <c r="J801" s="56">
        <v>16.91</v>
      </c>
      <c r="K801" s="71">
        <f t="shared" si="66"/>
        <v>2.9568302779420462E-3</v>
      </c>
      <c r="L801" s="97">
        <v>14.054844221105499</v>
      </c>
      <c r="M801" s="56">
        <v>13.52</v>
      </c>
      <c r="N801" s="56">
        <v>16.266505441354326</v>
      </c>
      <c r="O801" s="71">
        <f t="shared" si="67"/>
        <v>3.0738009574499655E-3</v>
      </c>
    </row>
    <row r="802" spans="2:15" x14ac:dyDescent="0.15">
      <c r="B802" s="73" t="str">
        <f>IFERROR(IF(AND(K802&lt;&gt;"",K802&gt;=$C$3),MAX($B$5:B801)+1,""),"")</f>
        <v/>
      </c>
      <c r="C802" s="73" t="str">
        <f>IFERROR(IF(AND(O802&lt;&gt;"",O802&gt;=$C$3),MAX($C$5:C801)+1,""),"")</f>
        <v/>
      </c>
      <c r="F802" s="40" t="s">
        <v>8309</v>
      </c>
      <c r="G802" s="40" t="s">
        <v>8310</v>
      </c>
      <c r="H802" s="56">
        <v>0.1</v>
      </c>
      <c r="I802" s="167" t="s">
        <v>5909</v>
      </c>
      <c r="J802" s="56">
        <v>11.43</v>
      </c>
      <c r="K802" s="71">
        <f t="shared" si="66"/>
        <v>8.7489063867016627E-3</v>
      </c>
      <c r="L802" s="97">
        <v>11.3163817097416</v>
      </c>
      <c r="M802" s="56">
        <v>12.51</v>
      </c>
      <c r="N802" s="56">
        <v>12.635602409638498</v>
      </c>
      <c r="O802" s="71">
        <f t="shared" si="67"/>
        <v>7.9141458205205569E-3</v>
      </c>
    </row>
    <row r="803" spans="2:15" x14ac:dyDescent="0.15">
      <c r="B803" s="73" t="str">
        <f>IFERROR(IF(AND(K803&lt;&gt;"",K803&gt;=$C$3),MAX($B$5:B802)+1,""),"")</f>
        <v/>
      </c>
      <c r="C803" s="73" t="str">
        <f>IFERROR(IF(AND(O803&lt;&gt;"",O803&gt;=$C$3),MAX($C$5:C802)+1,""),"")</f>
        <v/>
      </c>
      <c r="F803" s="40" t="s">
        <v>8311</v>
      </c>
      <c r="G803" s="40" t="s">
        <v>8312</v>
      </c>
      <c r="H803" s="56">
        <v>0.2</v>
      </c>
      <c r="I803" s="167" t="s">
        <v>5914</v>
      </c>
      <c r="J803" s="56">
        <v>20.73</v>
      </c>
      <c r="K803" s="71">
        <f t="shared" si="66"/>
        <v>9.6478533526290402E-3</v>
      </c>
      <c r="L803" s="97">
        <v>10.258144329896901</v>
      </c>
      <c r="M803" s="56">
        <v>10.31</v>
      </c>
      <c r="N803" s="56">
        <v>20.834791666666682</v>
      </c>
      <c r="O803" s="71">
        <f t="shared" si="67"/>
        <v>9.5993280470367016E-3</v>
      </c>
    </row>
    <row r="804" spans="2:15" x14ac:dyDescent="0.15">
      <c r="B804" s="73" t="str">
        <f>IFERROR(IF(AND(K804&lt;&gt;"",K804&gt;=$C$3),MAX($B$5:B803)+1,""),"")</f>
        <v/>
      </c>
      <c r="C804" s="73" t="str">
        <f>IFERROR(IF(AND(O804&lt;&gt;"",O804&gt;=$C$3),MAX($C$5:C803)+1,""),"")</f>
        <v/>
      </c>
      <c r="F804" s="40" t="s">
        <v>8313</v>
      </c>
      <c r="G804" s="40" t="s">
        <v>8314</v>
      </c>
      <c r="H804" s="56">
        <v>0.05</v>
      </c>
      <c r="I804" s="167" t="s">
        <v>5902</v>
      </c>
      <c r="J804" s="56">
        <v>8.32</v>
      </c>
      <c r="K804" s="71">
        <f t="shared" si="66"/>
        <v>6.0096153846153849E-3</v>
      </c>
      <c r="L804" s="97">
        <v>8.27458515283843</v>
      </c>
      <c r="M804" s="56">
        <v>8.2799999999999994</v>
      </c>
      <c r="N804" s="56">
        <v>8.3254445664105354</v>
      </c>
      <c r="O804" s="71">
        <f t="shared" si="67"/>
        <v>6.0056852941796956E-3</v>
      </c>
    </row>
    <row r="805" spans="2:15" x14ac:dyDescent="0.15">
      <c r="B805" s="73" t="str">
        <f>IFERROR(IF(AND(K805&lt;&gt;"",K805&gt;=$C$3),MAX($B$5:B804)+1,""),"")</f>
        <v/>
      </c>
      <c r="C805" s="73" t="str">
        <f>IFERROR(IF(AND(O805&lt;&gt;"",O805&gt;=$C$3),MAX($C$5:C804)+1,""),"")</f>
        <v/>
      </c>
      <c r="F805" s="40" t="s">
        <v>8315</v>
      </c>
      <c r="G805" s="40" t="s">
        <v>8316</v>
      </c>
      <c r="H805" s="56" t="s">
        <v>5898</v>
      </c>
      <c r="I805" s="167" t="s">
        <v>5907</v>
      </c>
      <c r="J805" s="56">
        <v>39.729999999999997</v>
      </c>
      <c r="K805" s="71" t="str">
        <f t="shared" si="66"/>
        <v/>
      </c>
      <c r="L805" s="97">
        <v>39.438581907090501</v>
      </c>
      <c r="M805" s="56">
        <v>43.8</v>
      </c>
      <c r="N805" s="56">
        <v>44.123645320196999</v>
      </c>
      <c r="O805" s="71" t="str">
        <f t="shared" si="67"/>
        <v/>
      </c>
    </row>
    <row r="806" spans="2:15" x14ac:dyDescent="0.15">
      <c r="B806" s="73" t="str">
        <f>IFERROR(IF(AND(K806&lt;&gt;"",K806&gt;=$C$3),MAX($B$5:B805)+1,""),"")</f>
        <v/>
      </c>
      <c r="C806" s="73" t="str">
        <f>IFERROR(IF(AND(O806&lt;&gt;"",O806&gt;=$C$3),MAX($C$5:C805)+1,""),"")</f>
        <v/>
      </c>
      <c r="F806" s="40" t="s">
        <v>8317</v>
      </c>
      <c r="G806" s="40" t="s">
        <v>13066</v>
      </c>
      <c r="H806" s="56" t="s">
        <v>5898</v>
      </c>
      <c r="I806" s="167" t="s">
        <v>5935</v>
      </c>
      <c r="J806" s="56">
        <v>13.48</v>
      </c>
      <c r="K806" s="71" t="str">
        <f t="shared" si="66"/>
        <v/>
      </c>
      <c r="L806" s="97">
        <v>13.48</v>
      </c>
      <c r="M806" s="56">
        <v>10.43</v>
      </c>
      <c r="N806" s="56">
        <v>10.429999999999998</v>
      </c>
      <c r="O806" s="71" t="str">
        <f t="shared" si="67"/>
        <v/>
      </c>
    </row>
    <row r="807" spans="2:15" x14ac:dyDescent="0.15">
      <c r="B807" s="73" t="str">
        <f>IFERROR(IF(AND(K807&lt;&gt;"",K807&gt;=$C$3),MAX($B$5:B806)+1,""),"")</f>
        <v/>
      </c>
      <c r="C807" s="73" t="str">
        <f>IFERROR(IF(AND(O807&lt;&gt;"",O807&gt;=$C$3),MAX($C$5:C806)+1,""),"")</f>
        <v/>
      </c>
      <c r="F807" s="40" t="s">
        <v>8319</v>
      </c>
      <c r="G807" s="40" t="s">
        <v>8320</v>
      </c>
      <c r="H807" s="56" t="s">
        <v>5898</v>
      </c>
      <c r="I807" s="167" t="s">
        <v>5916</v>
      </c>
      <c r="J807" s="56">
        <v>7.64</v>
      </c>
      <c r="K807" s="71" t="str">
        <f t="shared" si="66"/>
        <v/>
      </c>
      <c r="L807" s="97">
        <v>7.64</v>
      </c>
      <c r="M807" s="56">
        <v>7.48</v>
      </c>
      <c r="N807" s="56">
        <v>7.48</v>
      </c>
      <c r="O807" s="71" t="str">
        <f t="shared" si="67"/>
        <v/>
      </c>
    </row>
    <row r="808" spans="2:15" x14ac:dyDescent="0.15">
      <c r="B808" s="73" t="str">
        <f>IFERROR(IF(AND(K808&lt;&gt;"",K808&gt;=$C$3),MAX($B$5:B807)+1,""),"")</f>
        <v/>
      </c>
      <c r="C808" s="73" t="str">
        <f>IFERROR(IF(AND(O808&lt;&gt;"",O808&gt;=$C$3),MAX($C$5:C807)+1,""),"")</f>
        <v/>
      </c>
      <c r="F808" s="40" t="s">
        <v>8321</v>
      </c>
      <c r="G808" s="40" t="s">
        <v>8322</v>
      </c>
      <c r="H808" s="56">
        <v>0.15</v>
      </c>
      <c r="I808" s="167" t="s">
        <v>13694</v>
      </c>
      <c r="J808" s="56">
        <v>55.82</v>
      </c>
      <c r="K808" s="71">
        <f t="shared" si="66"/>
        <v>2.6872088857040487E-3</v>
      </c>
      <c r="L808" s="97">
        <v>55.682625102543099</v>
      </c>
      <c r="M808" s="56">
        <v>52</v>
      </c>
      <c r="N808" s="56">
        <v>52.128289473684177</v>
      </c>
      <c r="O808" s="71">
        <f t="shared" si="67"/>
        <v>2.8775162491323295E-3</v>
      </c>
    </row>
    <row r="809" spans="2:15" x14ac:dyDescent="0.15">
      <c r="B809" s="73" t="str">
        <f>IFERROR(IF(AND(K809&lt;&gt;"",K809&gt;=$C$3),MAX($B$5:B808)+1,""),"")</f>
        <v/>
      </c>
      <c r="C809" s="73" t="str">
        <f>IFERROR(IF(AND(O809&lt;&gt;"",O809&gt;=$C$3),MAX($C$5:C808)+1,""),"")</f>
        <v/>
      </c>
      <c r="F809" s="40" t="s">
        <v>8323</v>
      </c>
      <c r="G809" s="40" t="s">
        <v>8324</v>
      </c>
      <c r="H809" s="56">
        <v>0.06</v>
      </c>
      <c r="I809" s="167" t="s">
        <v>5905</v>
      </c>
      <c r="J809" s="56">
        <v>16.399999999999999</v>
      </c>
      <c r="K809" s="71">
        <f t="shared" si="66"/>
        <v>3.6585365853658539E-3</v>
      </c>
      <c r="L809" s="97">
        <v>16.334224598930501</v>
      </c>
      <c r="M809" s="56">
        <v>16.28</v>
      </c>
      <c r="N809" s="56">
        <v>16.345557046979849</v>
      </c>
      <c r="O809" s="71">
        <f t="shared" si="67"/>
        <v>3.6707222536099576E-3</v>
      </c>
    </row>
    <row r="810" spans="2:15" x14ac:dyDescent="0.15">
      <c r="B810" s="73" t="str">
        <f>IFERROR(IF(AND(K810&lt;&gt;"",K810&gt;=$C$3),MAX($B$5:B809)+1,""),"")</f>
        <v/>
      </c>
      <c r="C810" s="73" t="str">
        <f>IFERROR(IF(AND(O810&lt;&gt;"",O810&gt;=$C$3),MAX($C$5:C809)+1,""),"")</f>
        <v/>
      </c>
      <c r="F810" s="40" t="s">
        <v>8325</v>
      </c>
      <c r="G810" s="40" t="s">
        <v>8326</v>
      </c>
      <c r="H810" s="56">
        <v>0.02</v>
      </c>
      <c r="I810" s="167" t="s">
        <v>5914</v>
      </c>
      <c r="J810" s="56">
        <v>10.66</v>
      </c>
      <c r="K810" s="71">
        <f t="shared" si="66"/>
        <v>1.876172607879925E-3</v>
      </c>
      <c r="L810" s="97">
        <v>5.3224504249291797</v>
      </c>
      <c r="M810" s="56">
        <v>7.69</v>
      </c>
      <c r="N810" s="56">
        <v>15.401815602836876</v>
      </c>
      <c r="O810" s="71">
        <f t="shared" si="67"/>
        <v>1.2985482046880357E-3</v>
      </c>
    </row>
    <row r="811" spans="2:15" x14ac:dyDescent="0.15">
      <c r="B811" s="73" t="str">
        <f>IFERROR(IF(AND(K811&lt;&gt;"",K811&gt;=$C$3),MAX($B$5:B810)+1,""),"")</f>
        <v/>
      </c>
      <c r="C811" s="73" t="str">
        <f>IFERROR(IF(AND(O811&lt;&gt;"",O811&gt;=$C$3),MAX($C$5:C810)+1,""),"")</f>
        <v/>
      </c>
      <c r="F811" s="40" t="s">
        <v>8327</v>
      </c>
      <c r="G811" s="40" t="s">
        <v>8328</v>
      </c>
      <c r="H811" s="56" t="s">
        <v>5898</v>
      </c>
      <c r="I811" s="167" t="s">
        <v>5981</v>
      </c>
      <c r="J811" s="56">
        <v>13.08</v>
      </c>
      <c r="K811" s="71" t="str">
        <f t="shared" si="66"/>
        <v/>
      </c>
      <c r="L811" s="97">
        <v>13.08</v>
      </c>
      <c r="M811" s="56">
        <v>18.8</v>
      </c>
      <c r="N811" s="56">
        <v>18.8</v>
      </c>
      <c r="O811" s="71" t="str">
        <f t="shared" si="67"/>
        <v/>
      </c>
    </row>
    <row r="812" spans="2:15" x14ac:dyDescent="0.15">
      <c r="B812" s="73" t="str">
        <f>IFERROR(IF(AND(K812&lt;&gt;"",K812&gt;=$C$3),MAX($B$5:B811)+1,""),"")</f>
        <v/>
      </c>
      <c r="C812" s="73" t="str">
        <f>IFERROR(IF(AND(O812&lt;&gt;"",O812&gt;=$C$3),MAX($C$5:C811)+1,""),"")</f>
        <v/>
      </c>
      <c r="F812" s="40" t="s">
        <v>8329</v>
      </c>
      <c r="G812" s="40" t="s">
        <v>8330</v>
      </c>
      <c r="H812" s="56">
        <v>5.0000000000000001E-3</v>
      </c>
      <c r="I812" s="167" t="s">
        <v>5982</v>
      </c>
      <c r="J812" s="56">
        <v>5.98</v>
      </c>
      <c r="K812" s="71">
        <f t="shared" si="66"/>
        <v>8.3612040133779263E-4</v>
      </c>
      <c r="L812" s="97">
        <v>5.98</v>
      </c>
      <c r="M812" s="56">
        <v>5.88</v>
      </c>
      <c r="N812" s="56">
        <v>5.8800000000000008</v>
      </c>
      <c r="O812" s="71">
        <f t="shared" si="67"/>
        <v>8.5034013605442163E-4</v>
      </c>
    </row>
    <row r="813" spans="2:15" x14ac:dyDescent="0.15">
      <c r="B813" s="73" t="str">
        <f>IFERROR(IF(AND(K813&lt;&gt;"",K813&gt;=$C$3),MAX($B$5:B812)+1,""),"")</f>
        <v/>
      </c>
      <c r="C813" s="73" t="str">
        <f>IFERROR(IF(AND(O813&lt;&gt;"",O813&gt;=$C$3),MAX($C$5:C812)+1,""),"")</f>
        <v/>
      </c>
      <c r="F813" s="40" t="s">
        <v>8331</v>
      </c>
      <c r="G813" s="40" t="s">
        <v>8332</v>
      </c>
      <c r="H813" s="56" t="s">
        <v>5898</v>
      </c>
      <c r="I813" s="167" t="s">
        <v>5907</v>
      </c>
      <c r="J813" s="56">
        <v>41.56</v>
      </c>
      <c r="K813" s="71" t="str">
        <f t="shared" si="66"/>
        <v/>
      </c>
      <c r="L813" s="97">
        <v>41.56</v>
      </c>
      <c r="M813" s="56">
        <v>42</v>
      </c>
      <c r="N813" s="56">
        <v>42</v>
      </c>
      <c r="O813" s="71" t="str">
        <f t="shared" si="67"/>
        <v/>
      </c>
    </row>
    <row r="814" spans="2:15" x14ac:dyDescent="0.15">
      <c r="B814" s="73" t="str">
        <f>IFERROR(IF(AND(K814&lt;&gt;"",K814&gt;=$C$3),MAX($B$5:B813)+1,""),"")</f>
        <v/>
      </c>
      <c r="C814" s="73" t="str">
        <f>IFERROR(IF(AND(O814&lt;&gt;"",O814&gt;=$C$3),MAX($C$5:C813)+1,""),"")</f>
        <v/>
      </c>
      <c r="F814" s="40" t="s">
        <v>8333</v>
      </c>
      <c r="G814" s="40" t="s">
        <v>8334</v>
      </c>
      <c r="H814" s="56">
        <v>3.5000000000000003E-2</v>
      </c>
      <c r="I814" s="167" t="s">
        <v>5952</v>
      </c>
      <c r="J814" s="56">
        <v>9.9600000000000009</v>
      </c>
      <c r="K814" s="71">
        <f t="shared" si="66"/>
        <v>3.5140562248995983E-3</v>
      </c>
      <c r="L814" s="97">
        <v>9.9306483300589399</v>
      </c>
      <c r="M814" s="56">
        <v>10.08</v>
      </c>
      <c r="N814" s="56">
        <v>10.109793103448276</v>
      </c>
      <c r="O814" s="71">
        <f t="shared" si="67"/>
        <v>3.4619897402313909E-3</v>
      </c>
    </row>
    <row r="815" spans="2:15" x14ac:dyDescent="0.15">
      <c r="B815" s="73" t="str">
        <f>IFERROR(IF(AND(K815&lt;&gt;"",K815&gt;=$C$3),MAX($B$5:B814)+1,""),"")</f>
        <v/>
      </c>
      <c r="C815" s="73" t="str">
        <f>IFERROR(IF(AND(O815&lt;&gt;"",O815&gt;=$C$3),MAX($C$5:C814)+1,""),"")</f>
        <v/>
      </c>
      <c r="F815" s="40" t="s">
        <v>8335</v>
      </c>
      <c r="G815" s="40" t="s">
        <v>8336</v>
      </c>
      <c r="H815" s="56">
        <v>0.1</v>
      </c>
      <c r="I815" s="167" t="s">
        <v>5930</v>
      </c>
      <c r="J815" s="56">
        <v>10.96</v>
      </c>
      <c r="K815" s="71">
        <f t="shared" si="66"/>
        <v>9.1240875912408752E-3</v>
      </c>
      <c r="L815" s="97">
        <v>10.8638596491228</v>
      </c>
      <c r="M815" s="56">
        <v>10.19</v>
      </c>
      <c r="N815" s="56">
        <v>10.28017699115045</v>
      </c>
      <c r="O815" s="71">
        <f t="shared" si="67"/>
        <v>9.7274589811132284E-3</v>
      </c>
    </row>
    <row r="816" spans="2:15" x14ac:dyDescent="0.15">
      <c r="B816" s="73" t="str">
        <f>IFERROR(IF(AND(K816&lt;&gt;"",K816&gt;=$C$3),MAX($B$5:B815)+1,""),"")</f>
        <v/>
      </c>
      <c r="C816" s="73" t="str">
        <f>IFERROR(IF(AND(O816&lt;&gt;"",O816&gt;=$C$3),MAX($C$5:C815)+1,""),"")</f>
        <v/>
      </c>
      <c r="F816" s="40" t="s">
        <v>13067</v>
      </c>
      <c r="G816" s="40" t="s">
        <v>8338</v>
      </c>
      <c r="H816" s="56">
        <v>0.1</v>
      </c>
      <c r="I816" s="167" t="s">
        <v>13686</v>
      </c>
      <c r="J816" s="56">
        <v>17.59</v>
      </c>
      <c r="K816" s="71">
        <f t="shared" si="66"/>
        <v>5.6850483229107449E-3</v>
      </c>
      <c r="L816" s="97">
        <v>17.4979057591623</v>
      </c>
      <c r="M816" s="56">
        <v>16.940000000000001</v>
      </c>
      <c r="N816" s="56">
        <v>17.029157894736844</v>
      </c>
      <c r="O816" s="71">
        <f t="shared" si="67"/>
        <v>5.8722809793728403E-3</v>
      </c>
    </row>
    <row r="817" spans="2:15" x14ac:dyDescent="0.15">
      <c r="B817" s="73" t="str">
        <f>IFERROR(IF(AND(K817&lt;&gt;"",K817&gt;=$C$3),MAX($B$5:B816)+1,""),"")</f>
        <v/>
      </c>
      <c r="C817" s="73" t="str">
        <f>IFERROR(IF(AND(O817&lt;&gt;"",O817&gt;=$C$3),MAX($C$5:C816)+1,""),"")</f>
        <v/>
      </c>
      <c r="F817" s="40" t="s">
        <v>13068</v>
      </c>
      <c r="G817" s="40" t="s">
        <v>8340</v>
      </c>
      <c r="H817" s="56" t="s">
        <v>5898</v>
      </c>
      <c r="I817" s="167" t="s">
        <v>5952</v>
      </c>
      <c r="J817" s="56">
        <v>19.45</v>
      </c>
      <c r="K817" s="71" t="str">
        <f t="shared" si="66"/>
        <v/>
      </c>
      <c r="L817" s="97">
        <v>9.7249999999999996</v>
      </c>
      <c r="M817" s="56">
        <v>20.59</v>
      </c>
      <c r="N817" s="56">
        <v>41.18</v>
      </c>
      <c r="O817" s="71" t="str">
        <f t="shared" si="67"/>
        <v/>
      </c>
    </row>
    <row r="818" spans="2:15" x14ac:dyDescent="0.15">
      <c r="B818" s="73" t="str">
        <f>IFERROR(IF(AND(K818&lt;&gt;"",K818&gt;=$C$3),MAX($B$5:B817)+1,""),"")</f>
        <v/>
      </c>
      <c r="C818" s="73" t="str">
        <f>IFERROR(IF(AND(O818&lt;&gt;"",O818&gt;=$C$3),MAX($C$5:C817)+1,""),"")</f>
        <v/>
      </c>
      <c r="F818" s="40" t="s">
        <v>8341</v>
      </c>
      <c r="G818" s="40" t="s">
        <v>8342</v>
      </c>
      <c r="H818" s="56">
        <v>0.05</v>
      </c>
      <c r="I818" s="167" t="s">
        <v>5945</v>
      </c>
      <c r="J818" s="56">
        <v>14.23</v>
      </c>
      <c r="K818" s="71">
        <f t="shared" si="66"/>
        <v>3.5137034434293748E-3</v>
      </c>
      <c r="L818" s="97">
        <v>7.09458393113343</v>
      </c>
      <c r="M818" s="56">
        <v>6.97</v>
      </c>
      <c r="N818" s="56">
        <v>13.980115107913667</v>
      </c>
      <c r="O818" s="71">
        <f t="shared" si="67"/>
        <v>3.5765084632026173E-3</v>
      </c>
    </row>
    <row r="819" spans="2:15" x14ac:dyDescent="0.15">
      <c r="B819" s="73" t="str">
        <f>IFERROR(IF(AND(K819&lt;&gt;"",K819&gt;=$C$3),MAX($B$5:B818)+1,""),"")</f>
        <v/>
      </c>
      <c r="C819" s="73" t="str">
        <f>IFERROR(IF(AND(O819&lt;&gt;"",O819&gt;=$C$3),MAX($C$5:C818)+1,""),"")</f>
        <v/>
      </c>
      <c r="F819" s="40" t="s">
        <v>13069</v>
      </c>
      <c r="G819" s="40" t="s">
        <v>13070</v>
      </c>
      <c r="H819" s="56">
        <v>0.1</v>
      </c>
      <c r="I819" s="167" t="s">
        <v>13688</v>
      </c>
      <c r="J819" s="56">
        <v>38.700000000000003</v>
      </c>
      <c r="K819" s="71">
        <f t="shared" si="66"/>
        <v>2.5839793281653748E-3</v>
      </c>
      <c r="L819" s="97">
        <v>25.73</v>
      </c>
      <c r="M819" s="56">
        <v>23.57</v>
      </c>
      <c r="N819" s="56">
        <v>35.451185386708126</v>
      </c>
      <c r="O819" s="71">
        <f t="shared" si="67"/>
        <v>2.8207801490748871E-3</v>
      </c>
    </row>
    <row r="820" spans="2:15" x14ac:dyDescent="0.15">
      <c r="B820" s="73" t="str">
        <f>IFERROR(IF(AND(K820&lt;&gt;"",K820&gt;=$C$3),MAX($B$5:B819)+1,""),"")</f>
        <v/>
      </c>
      <c r="C820" s="73" t="str">
        <f>IFERROR(IF(AND(O820&lt;&gt;"",O820&gt;=$C$3),MAX($C$5:C819)+1,""),"")</f>
        <v/>
      </c>
      <c r="F820" s="40" t="s">
        <v>8345</v>
      </c>
      <c r="G820" s="40" t="s">
        <v>8346</v>
      </c>
      <c r="H820" s="56">
        <v>0.05</v>
      </c>
      <c r="I820" s="167" t="s">
        <v>13682</v>
      </c>
      <c r="J820" s="56">
        <v>16.440000000000001</v>
      </c>
      <c r="K820" s="71">
        <f t="shared" si="66"/>
        <v>3.0413625304136251E-3</v>
      </c>
      <c r="L820" s="97">
        <v>16.396461864406799</v>
      </c>
      <c r="M820" s="56">
        <v>18.989999999999998</v>
      </c>
      <c r="N820" s="56">
        <v>19.040424853956431</v>
      </c>
      <c r="O820" s="71">
        <f t="shared" si="67"/>
        <v>2.6259918244214203E-3</v>
      </c>
    </row>
    <row r="821" spans="2:15" x14ac:dyDescent="0.15">
      <c r="B821" s="73" t="str">
        <f>IFERROR(IF(AND(K821&lt;&gt;"",K821&gt;=$C$3),MAX($B$5:B820)+1,""),"")</f>
        <v/>
      </c>
      <c r="C821" s="73" t="str">
        <f>IFERROR(IF(AND(O821&lt;&gt;"",O821&gt;=$C$3),MAX($C$5:C820)+1,""),"")</f>
        <v/>
      </c>
      <c r="F821" s="40" t="s">
        <v>8347</v>
      </c>
      <c r="G821" s="40" t="s">
        <v>8348</v>
      </c>
      <c r="H821" s="56">
        <v>0.2</v>
      </c>
      <c r="I821" s="167" t="s">
        <v>5916</v>
      </c>
      <c r="J821" s="56">
        <v>20.14</v>
      </c>
      <c r="K821" s="71">
        <f t="shared" si="66"/>
        <v>9.9304865938430985E-3</v>
      </c>
      <c r="L821" s="97">
        <v>10.001740991794501</v>
      </c>
      <c r="M821" s="56">
        <v>10.85</v>
      </c>
      <c r="N821" s="56">
        <v>21.848096264367829</v>
      </c>
      <c r="O821" s="71">
        <f t="shared" si="67"/>
        <v>9.1541156529130197E-3</v>
      </c>
    </row>
    <row r="822" spans="2:15" x14ac:dyDescent="0.15">
      <c r="B822" s="73" t="str">
        <f>IFERROR(IF(AND(K822&lt;&gt;"",K822&gt;=$C$3),MAX($B$5:B821)+1,""),"")</f>
        <v/>
      </c>
      <c r="C822" s="73" t="str">
        <f>IFERROR(IF(AND(O822&lt;&gt;"",O822&gt;=$C$3),MAX($C$5:C821)+1,""),"")</f>
        <v/>
      </c>
      <c r="F822" s="40" t="s">
        <v>8349</v>
      </c>
      <c r="G822" s="40" t="s">
        <v>8350</v>
      </c>
      <c r="H822" s="56">
        <v>0.14000000000000001</v>
      </c>
      <c r="I822" s="167" t="s">
        <v>5903</v>
      </c>
      <c r="J822" s="56">
        <v>27.7</v>
      </c>
      <c r="K822" s="71">
        <f t="shared" si="66"/>
        <v>5.0541516245487372E-3</v>
      </c>
      <c r="L822" s="97">
        <v>13.78</v>
      </c>
      <c r="M822" s="56">
        <v>37.270000000000003</v>
      </c>
      <c r="N822" s="56">
        <v>74.918650217706841</v>
      </c>
      <c r="O822" s="71">
        <f t="shared" si="67"/>
        <v>1.8686935708688377E-3</v>
      </c>
    </row>
    <row r="823" spans="2:15" x14ac:dyDescent="0.15">
      <c r="B823" s="73" t="str">
        <f>IFERROR(IF(AND(K823&lt;&gt;"",K823&gt;=$C$3),MAX($B$5:B822)+1,""),"")</f>
        <v/>
      </c>
      <c r="C823" s="73" t="str">
        <f>IFERROR(IF(AND(O823&lt;&gt;"",O823&gt;=$C$3),MAX($C$5:C822)+1,""),"")</f>
        <v/>
      </c>
      <c r="F823" s="40" t="s">
        <v>8351</v>
      </c>
      <c r="G823" s="40" t="s">
        <v>8352</v>
      </c>
      <c r="H823" s="56">
        <v>0.03</v>
      </c>
      <c r="I823" s="167" t="s">
        <v>5945</v>
      </c>
      <c r="J823" s="56">
        <v>17.59</v>
      </c>
      <c r="K823" s="71">
        <f t="shared" si="66"/>
        <v>1.7055144968732233E-3</v>
      </c>
      <c r="L823" s="97">
        <v>17.5620941300899</v>
      </c>
      <c r="M823" s="56">
        <v>17.2</v>
      </c>
      <c r="N823" s="56">
        <v>17.227330508474576</v>
      </c>
      <c r="O823" s="71">
        <f t="shared" si="67"/>
        <v>1.7414189612977014E-3</v>
      </c>
    </row>
    <row r="824" spans="2:15" x14ac:dyDescent="0.15">
      <c r="B824" s="73" t="str">
        <f>IFERROR(IF(AND(K824&lt;&gt;"",K824&gt;=$C$3),MAX($B$5:B823)+1,""),"")</f>
        <v/>
      </c>
      <c r="C824" s="73" t="str">
        <f>IFERROR(IF(AND(O824&lt;&gt;"",O824&gt;=$C$3),MAX($C$5:C823)+1,""),"")</f>
        <v/>
      </c>
      <c r="F824" s="40" t="s">
        <v>8353</v>
      </c>
      <c r="G824" s="40" t="s">
        <v>8354</v>
      </c>
      <c r="H824" s="56">
        <v>0.248</v>
      </c>
      <c r="I824" s="167" t="s">
        <v>5921</v>
      </c>
      <c r="J824" s="56">
        <v>79.069999999999993</v>
      </c>
      <c r="K824" s="71">
        <f t="shared" si="66"/>
        <v>3.1364613633489318E-3</v>
      </c>
      <c r="L824" s="97">
        <v>78.819999999999993</v>
      </c>
      <c r="M824" s="56">
        <v>72.290000000000006</v>
      </c>
      <c r="N824" s="56">
        <v>72.519288251712766</v>
      </c>
      <c r="O824" s="71">
        <f t="shared" si="67"/>
        <v>3.4197798403536139E-3</v>
      </c>
    </row>
    <row r="825" spans="2:15" x14ac:dyDescent="0.15">
      <c r="B825" s="73" t="str">
        <f>IFERROR(IF(AND(K825&lt;&gt;"",K825&gt;=$C$3),MAX($B$5:B824)+1,""),"")</f>
        <v/>
      </c>
      <c r="C825" s="73" t="str">
        <f>IFERROR(IF(AND(O825&lt;&gt;"",O825&gt;=$C$3),MAX($C$5:C824)+1,""),"")</f>
        <v/>
      </c>
      <c r="F825" s="40" t="s">
        <v>13071</v>
      </c>
      <c r="G825" s="40" t="s">
        <v>8356</v>
      </c>
      <c r="H825" s="56">
        <v>0.01</v>
      </c>
      <c r="I825" s="167" t="s">
        <v>5915</v>
      </c>
      <c r="J825" s="56">
        <v>21.13</v>
      </c>
      <c r="K825" s="71">
        <f t="shared" si="66"/>
        <v>4.7326076668244207E-4</v>
      </c>
      <c r="L825" s="97">
        <v>21.119080103359199</v>
      </c>
      <c r="M825" s="56">
        <v>19.34</v>
      </c>
      <c r="N825" s="56">
        <v>19.349999999999977</v>
      </c>
      <c r="O825" s="71">
        <f t="shared" si="67"/>
        <v>5.1679586563307554E-4</v>
      </c>
    </row>
    <row r="826" spans="2:15" x14ac:dyDescent="0.15">
      <c r="B826" s="73" t="str">
        <f>IFERROR(IF(AND(K826&lt;&gt;"",K826&gt;=$C$3),MAX($B$5:B825)+1,""),"")</f>
        <v/>
      </c>
      <c r="C826" s="73" t="str">
        <f>IFERROR(IF(AND(O826&lt;&gt;"",O826&gt;=$C$3),MAX($C$5:C825)+1,""),"")</f>
        <v/>
      </c>
      <c r="F826" s="40" t="s">
        <v>8357</v>
      </c>
      <c r="G826" s="40" t="s">
        <v>8358</v>
      </c>
      <c r="H826" s="56">
        <v>7.0000000000000007E-2</v>
      </c>
      <c r="I826" s="167" t="s">
        <v>5936</v>
      </c>
      <c r="J826" s="56">
        <v>22.04</v>
      </c>
      <c r="K826" s="71">
        <f t="shared" si="66"/>
        <v>3.1760435571687846E-3</v>
      </c>
      <c r="L826" s="97">
        <v>21.974096539940199</v>
      </c>
      <c r="M826" s="56">
        <v>24.09</v>
      </c>
      <c r="N826" s="56">
        <v>24.162249357326473</v>
      </c>
      <c r="O826" s="71">
        <f t="shared" si="67"/>
        <v>2.8970812677576569E-3</v>
      </c>
    </row>
    <row r="827" spans="2:15" x14ac:dyDescent="0.15">
      <c r="B827" s="73" t="str">
        <f>IFERROR(IF(AND(K827&lt;&gt;"",K827&gt;=$C$3),MAX($B$5:B826)+1,""),"")</f>
        <v/>
      </c>
      <c r="C827" s="73" t="str">
        <f>IFERROR(IF(AND(O827&lt;&gt;"",O827&gt;=$C$3),MAX($C$5:C826)+1,""),"")</f>
        <v/>
      </c>
      <c r="F827" s="40" t="s">
        <v>8359</v>
      </c>
      <c r="G827" s="40" t="s">
        <v>13072</v>
      </c>
      <c r="H827" s="56">
        <v>0.19</v>
      </c>
      <c r="I827" s="167" t="s">
        <v>5915</v>
      </c>
      <c r="J827" s="56">
        <v>15.47</v>
      </c>
      <c r="K827" s="71">
        <f t="shared" si="66"/>
        <v>1.2281835811247576E-2</v>
      </c>
      <c r="L827" s="97">
        <v>15.2793839169909</v>
      </c>
      <c r="M827" s="56">
        <v>14.05</v>
      </c>
      <c r="N827" s="56">
        <v>14.225279054497722</v>
      </c>
      <c r="O827" s="71">
        <f t="shared" si="67"/>
        <v>1.3356504239537301E-2</v>
      </c>
    </row>
    <row r="828" spans="2:15" x14ac:dyDescent="0.15">
      <c r="B828" s="73" t="str">
        <f>IFERROR(IF(AND(K828&lt;&gt;"",K828&gt;=$C$3),MAX($B$5:B827)+1,""),"")</f>
        <v/>
      </c>
      <c r="C828" s="73" t="str">
        <f>IFERROR(IF(AND(O828&lt;&gt;"",O828&gt;=$C$3),MAX($C$5:C827)+1,""),"")</f>
        <v/>
      </c>
      <c r="F828" s="40" t="s">
        <v>8361</v>
      </c>
      <c r="G828" s="40" t="s">
        <v>8362</v>
      </c>
      <c r="H828" s="56" t="s">
        <v>5898</v>
      </c>
      <c r="I828" s="167" t="s">
        <v>5907</v>
      </c>
      <c r="J828" s="56">
        <v>16.91</v>
      </c>
      <c r="K828" s="71" t="str">
        <f t="shared" si="66"/>
        <v/>
      </c>
      <c r="L828" s="97">
        <v>16.847370370370399</v>
      </c>
      <c r="M828" s="56">
        <v>17.760000000000002</v>
      </c>
      <c r="N828" s="56">
        <v>17.826022304832687</v>
      </c>
      <c r="O828" s="71" t="str">
        <f t="shared" si="67"/>
        <v/>
      </c>
    </row>
    <row r="829" spans="2:15" x14ac:dyDescent="0.15">
      <c r="B829" s="73" t="str">
        <f>IFERROR(IF(AND(K829&lt;&gt;"",K829&gt;=$C$3),MAX($B$5:B828)+1,""),"")</f>
        <v/>
      </c>
      <c r="C829" s="73" t="str">
        <f>IFERROR(IF(AND(O829&lt;&gt;"",O829&gt;=$C$3),MAX($C$5:C828)+1,""),"")</f>
        <v/>
      </c>
      <c r="F829" s="40" t="s">
        <v>8363</v>
      </c>
      <c r="G829" s="40" t="s">
        <v>8364</v>
      </c>
      <c r="H829" s="56" t="s">
        <v>5898</v>
      </c>
      <c r="I829" s="167" t="s">
        <v>13756</v>
      </c>
      <c r="J829" s="56">
        <v>28.51</v>
      </c>
      <c r="K829" s="71" t="str">
        <f t="shared" si="66"/>
        <v/>
      </c>
      <c r="L829" s="97">
        <v>28.51</v>
      </c>
      <c r="M829" s="56">
        <v>25.05</v>
      </c>
      <c r="N829" s="56">
        <v>25.05</v>
      </c>
      <c r="O829" s="71" t="str">
        <f t="shared" si="67"/>
        <v/>
      </c>
    </row>
    <row r="830" spans="2:15" x14ac:dyDescent="0.15">
      <c r="B830" s="73" t="str">
        <f>IFERROR(IF(AND(K830&lt;&gt;"",K830&gt;=$C$3),MAX($B$5:B829)+1,""),"")</f>
        <v/>
      </c>
      <c r="C830" s="73" t="str">
        <f>IFERROR(IF(AND(O830&lt;&gt;"",O830&gt;=$C$3),MAX($C$5:C829)+1,""),"")</f>
        <v/>
      </c>
      <c r="F830" s="40" t="s">
        <v>8365</v>
      </c>
      <c r="G830" s="40" t="s">
        <v>8366</v>
      </c>
      <c r="H830" s="56">
        <v>0.1</v>
      </c>
      <c r="I830" s="167" t="s">
        <v>5932</v>
      </c>
      <c r="J830" s="56">
        <v>11.41</v>
      </c>
      <c r="K830" s="71">
        <f t="shared" si="66"/>
        <v>8.7642418930762491E-3</v>
      </c>
      <c r="L830" s="97">
        <v>11.3288477951636</v>
      </c>
      <c r="M830" s="56">
        <v>12.9</v>
      </c>
      <c r="N830" s="56">
        <v>12.992406876790811</v>
      </c>
      <c r="O830" s="71">
        <f t="shared" si="67"/>
        <v>7.6968032904385537E-3</v>
      </c>
    </row>
    <row r="831" spans="2:15" x14ac:dyDescent="0.15">
      <c r="B831" s="73" t="str">
        <f>IFERROR(IF(AND(K831&lt;&gt;"",K831&gt;=$C$3),MAX($B$5:B830)+1,""),"")</f>
        <v/>
      </c>
      <c r="C831" s="73" t="str">
        <f>IFERROR(IF(AND(O831&lt;&gt;"",O831&gt;=$C$3),MAX($C$5:C830)+1,""),"")</f>
        <v/>
      </c>
      <c r="F831" s="40" t="s">
        <v>8367</v>
      </c>
      <c r="G831" s="40" t="s">
        <v>8368</v>
      </c>
      <c r="H831" s="56">
        <v>0.1</v>
      </c>
      <c r="I831" s="167" t="s">
        <v>13686</v>
      </c>
      <c r="J831" s="56">
        <v>14.31</v>
      </c>
      <c r="K831" s="71">
        <f t="shared" si="66"/>
        <v>6.9881201956673656E-3</v>
      </c>
      <c r="L831" s="97">
        <v>7.1079276315789501</v>
      </c>
      <c r="M831" s="56">
        <v>7.21</v>
      </c>
      <c r="N831" s="56">
        <v>14.515496688741717</v>
      </c>
      <c r="O831" s="71">
        <f t="shared" si="67"/>
        <v>6.8891889918972216E-3</v>
      </c>
    </row>
    <row r="832" spans="2:15" x14ac:dyDescent="0.15">
      <c r="B832" s="73" t="str">
        <f>IFERROR(IF(AND(K832&lt;&gt;"",K832&gt;=$C$3),MAX($B$5:B831)+1,""),"")</f>
        <v/>
      </c>
      <c r="C832" s="73" t="str">
        <f>IFERROR(IF(AND(O832&lt;&gt;"",O832&gt;=$C$3),MAX($C$5:C831)+1,""),"")</f>
        <v/>
      </c>
      <c r="F832" s="40" t="s">
        <v>8369</v>
      </c>
      <c r="G832" s="40" t="s">
        <v>8370</v>
      </c>
      <c r="H832" s="56" t="s">
        <v>5898</v>
      </c>
      <c r="I832" s="167" t="s">
        <v>5924</v>
      </c>
      <c r="J832" s="56">
        <v>24.4</v>
      </c>
      <c r="K832" s="71" t="str">
        <f t="shared" si="66"/>
        <v/>
      </c>
      <c r="L832" s="97">
        <v>24.4</v>
      </c>
      <c r="M832" s="56">
        <v>23.75</v>
      </c>
      <c r="N832" s="56">
        <v>23.75</v>
      </c>
      <c r="O832" s="71" t="str">
        <f t="shared" si="67"/>
        <v/>
      </c>
    </row>
    <row r="833" spans="2:15" x14ac:dyDescent="0.15">
      <c r="B833" s="73" t="str">
        <f>IFERROR(IF(AND(K833&lt;&gt;"",K833&gt;=$C$3),MAX($B$5:B832)+1,""),"")</f>
        <v/>
      </c>
      <c r="C833" s="73" t="str">
        <f>IFERROR(IF(AND(O833&lt;&gt;"",O833&gt;=$C$3),MAX($C$5:C832)+1,""),"")</f>
        <v/>
      </c>
      <c r="F833" s="40" t="s">
        <v>8371</v>
      </c>
      <c r="G833" s="40" t="s">
        <v>8372</v>
      </c>
      <c r="H833" s="56">
        <v>0.02</v>
      </c>
      <c r="I833" s="167" t="s">
        <v>5974</v>
      </c>
      <c r="J833" s="56">
        <v>14.15</v>
      </c>
      <c r="K833" s="71">
        <f t="shared" si="66"/>
        <v>1.4134275618374558E-3</v>
      </c>
      <c r="L833" s="97">
        <v>14.126475477971701</v>
      </c>
      <c r="M833" s="56">
        <v>12.47</v>
      </c>
      <c r="N833" s="56">
        <v>12.490766028309775</v>
      </c>
      <c r="O833" s="71">
        <f t="shared" si="67"/>
        <v>1.6011828221480472E-3</v>
      </c>
    </row>
    <row r="834" spans="2:15" x14ac:dyDescent="0.15">
      <c r="B834" s="73" t="str">
        <f>IFERROR(IF(AND(K834&lt;&gt;"",K834&gt;=$C$3),MAX($B$5:B833)+1,""),"")</f>
        <v/>
      </c>
      <c r="C834" s="73" t="str">
        <f>IFERROR(IF(AND(O834&lt;&gt;"",O834&gt;=$C$3),MAX($C$5:C833)+1,""),"")</f>
        <v/>
      </c>
      <c r="F834" s="40" t="s">
        <v>8373</v>
      </c>
      <c r="G834" s="40" t="s">
        <v>8374</v>
      </c>
      <c r="H834" s="56">
        <v>0.03</v>
      </c>
      <c r="I834" s="167" t="s">
        <v>5930</v>
      </c>
      <c r="J834" s="56">
        <v>23.71</v>
      </c>
      <c r="K834" s="71">
        <f t="shared" si="66"/>
        <v>1.2652889076339097E-3</v>
      </c>
      <c r="L834" s="97">
        <v>23.681410771704201</v>
      </c>
      <c r="M834" s="56">
        <v>24.75</v>
      </c>
      <c r="N834" s="56">
        <v>24.779879275653901</v>
      </c>
      <c r="O834" s="71">
        <f t="shared" si="67"/>
        <v>1.2106596511741218E-3</v>
      </c>
    </row>
    <row r="835" spans="2:15" x14ac:dyDescent="0.15">
      <c r="B835" s="73" t="str">
        <f>IFERROR(IF(AND(K835&lt;&gt;"",K835&gt;=$C$3),MAX($B$5:B834)+1,""),"")</f>
        <v/>
      </c>
      <c r="C835" s="73" t="str">
        <f>IFERROR(IF(AND(O835&lt;&gt;"",O835&gt;=$C$3),MAX($C$5:C834)+1,""),"")</f>
        <v/>
      </c>
      <c r="F835" s="40" t="s">
        <v>8375</v>
      </c>
      <c r="G835" s="40" t="s">
        <v>13073</v>
      </c>
      <c r="H835" s="56">
        <v>0.03</v>
      </c>
      <c r="I835" s="167" t="s">
        <v>5909</v>
      </c>
      <c r="J835" s="56">
        <v>17.649999999999999</v>
      </c>
      <c r="K835" s="71">
        <f t="shared" si="66"/>
        <v>1.6997167138810198E-3</v>
      </c>
      <c r="L835" s="97">
        <v>17.6252685660906</v>
      </c>
      <c r="M835" s="56">
        <v>21.8</v>
      </c>
      <c r="N835" s="56">
        <v>21.830589335827892</v>
      </c>
      <c r="O835" s="71">
        <f t="shared" si="67"/>
        <v>1.3742185123131168E-3</v>
      </c>
    </row>
    <row r="836" spans="2:15" x14ac:dyDescent="0.15">
      <c r="B836" s="73" t="str">
        <f>IFERROR(IF(AND(K836&lt;&gt;"",K836&gt;=$C$3),MAX($B$5:B835)+1,""),"")</f>
        <v/>
      </c>
      <c r="C836" s="73" t="str">
        <f>IFERROR(IF(AND(O836&lt;&gt;"",O836&gt;=$C$3),MAX($C$5:C835)+1,""),"")</f>
        <v/>
      </c>
      <c r="F836" s="40" t="s">
        <v>13074</v>
      </c>
      <c r="G836" s="40" t="s">
        <v>8378</v>
      </c>
      <c r="H836" s="56">
        <v>0.05</v>
      </c>
      <c r="I836" s="167" t="s">
        <v>5900</v>
      </c>
      <c r="J836" s="56">
        <v>50.73</v>
      </c>
      <c r="K836" s="71">
        <f t="shared" si="66"/>
        <v>9.8561009264734882E-4</v>
      </c>
      <c r="L836" s="97">
        <v>50.683097263313599</v>
      </c>
      <c r="M836" s="56">
        <v>51.81</v>
      </c>
      <c r="N836" s="56">
        <v>51.857945585785686</v>
      </c>
      <c r="O836" s="71">
        <f t="shared" si="67"/>
        <v>9.6417240280542564E-4</v>
      </c>
    </row>
    <row r="837" spans="2:15" x14ac:dyDescent="0.15">
      <c r="B837" s="73" t="str">
        <f>IFERROR(IF(AND(K837&lt;&gt;"",K837&gt;=$C$3),MAX($B$5:B836)+1,""),"")</f>
        <v/>
      </c>
      <c r="C837" s="73" t="str">
        <f>IFERROR(IF(AND(O837&lt;&gt;"",O837&gt;=$C$3),MAX($C$5:C836)+1,""),"")</f>
        <v/>
      </c>
      <c r="F837" s="40" t="s">
        <v>8379</v>
      </c>
      <c r="G837" s="40" t="s">
        <v>8380</v>
      </c>
      <c r="H837" s="56" t="s">
        <v>5898</v>
      </c>
      <c r="I837" s="167" t="s">
        <v>5902</v>
      </c>
      <c r="J837" s="56">
        <v>14.07</v>
      </c>
      <c r="K837" s="71" t="str">
        <f t="shared" si="66"/>
        <v/>
      </c>
      <c r="L837" s="97">
        <v>13.881898395721899</v>
      </c>
      <c r="M837" s="56">
        <v>15.14</v>
      </c>
      <c r="N837" s="56">
        <v>15.345149051490544</v>
      </c>
      <c r="O837" s="71" t="str">
        <f t="shared" si="67"/>
        <v/>
      </c>
    </row>
    <row r="838" spans="2:15" x14ac:dyDescent="0.15">
      <c r="B838" s="73" t="str">
        <f>IFERROR(IF(AND(K838&lt;&gt;"",K838&gt;=$C$3),MAX($B$5:B837)+1,""),"")</f>
        <v/>
      </c>
      <c r="C838" s="73" t="str">
        <f>IFERROR(IF(AND(O838&lt;&gt;"",O838&gt;=$C$3),MAX($C$5:C837)+1,""),"")</f>
        <v/>
      </c>
      <c r="F838" s="40" t="s">
        <v>8381</v>
      </c>
      <c r="G838" s="40" t="s">
        <v>13075</v>
      </c>
      <c r="H838" s="56">
        <v>0.15</v>
      </c>
      <c r="I838" s="167" t="s">
        <v>5951</v>
      </c>
      <c r="J838" s="56">
        <v>37.9</v>
      </c>
      <c r="K838" s="71">
        <f t="shared" si="66"/>
        <v>3.9577836411609502E-3</v>
      </c>
      <c r="L838" s="97">
        <v>37.730652368185901</v>
      </c>
      <c r="M838" s="56">
        <v>31.7</v>
      </c>
      <c r="N838" s="56">
        <v>31.842280071813263</v>
      </c>
      <c r="O838" s="71">
        <f t="shared" si="67"/>
        <v>4.7107179404775028E-3</v>
      </c>
    </row>
    <row r="839" spans="2:15" x14ac:dyDescent="0.15">
      <c r="B839" s="73" t="str">
        <f>IFERROR(IF(AND(K839&lt;&gt;"",K839&gt;=$C$3),MAX($B$5:B838)+1,""),"")</f>
        <v/>
      </c>
      <c r="C839" s="73" t="str">
        <f>IFERROR(IF(AND(O839&lt;&gt;"",O839&gt;=$C$3),MAX($C$5:C838)+1,""),"")</f>
        <v/>
      </c>
      <c r="F839" s="40" t="s">
        <v>8383</v>
      </c>
      <c r="G839" s="40" t="s">
        <v>8384</v>
      </c>
      <c r="H839" s="56" t="s">
        <v>5898</v>
      </c>
      <c r="I839" s="167" t="s">
        <v>5909</v>
      </c>
      <c r="J839" s="56">
        <v>9.73</v>
      </c>
      <c r="K839" s="71" t="str">
        <f t="shared" ref="K839:K902" si="68">IFERROR(H839/J839,"")</f>
        <v/>
      </c>
      <c r="L839" s="97">
        <v>9.73</v>
      </c>
      <c r="M839" s="56">
        <v>11.24</v>
      </c>
      <c r="N839" s="56">
        <v>11.24</v>
      </c>
      <c r="O839" s="71" t="str">
        <f t="shared" ref="O839:O902" si="69">IFERROR(H839/N839,"")</f>
        <v/>
      </c>
    </row>
    <row r="840" spans="2:15" x14ac:dyDescent="0.15">
      <c r="B840" s="73" t="str">
        <f>IFERROR(IF(AND(K840&lt;&gt;"",K840&gt;=$C$3),MAX($B$5:B839)+1,""),"")</f>
        <v/>
      </c>
      <c r="C840" s="73" t="str">
        <f>IFERROR(IF(AND(O840&lt;&gt;"",O840&gt;=$C$3),MAX($C$5:C839)+1,""),"")</f>
        <v/>
      </c>
      <c r="F840" s="40" t="s">
        <v>8385</v>
      </c>
      <c r="G840" s="40" t="s">
        <v>8386</v>
      </c>
      <c r="H840" s="56">
        <v>0.1</v>
      </c>
      <c r="I840" s="167" t="s">
        <v>5932</v>
      </c>
      <c r="J840" s="56">
        <v>25.61</v>
      </c>
      <c r="K840" s="71">
        <f t="shared" si="68"/>
        <v>3.9047247169074584E-3</v>
      </c>
      <c r="L840" s="97">
        <v>25.526443719412701</v>
      </c>
      <c r="M840" s="56">
        <v>30.53</v>
      </c>
      <c r="N840" s="56">
        <v>30.629934533551584</v>
      </c>
      <c r="O840" s="71">
        <f t="shared" si="69"/>
        <v>3.2647800761853234E-3</v>
      </c>
    </row>
    <row r="841" spans="2:15" x14ac:dyDescent="0.15">
      <c r="B841" s="73" t="str">
        <f>IFERROR(IF(AND(K841&lt;&gt;"",K841&gt;=$C$3),MAX($B$5:B840)+1,""),"")</f>
        <v/>
      </c>
      <c r="C841" s="73" t="str">
        <f>IFERROR(IF(AND(O841&lt;&gt;"",O841&gt;=$C$3),MAX($C$5:C840)+1,""),"")</f>
        <v/>
      </c>
      <c r="F841" s="40" t="s">
        <v>8387</v>
      </c>
      <c r="G841" s="40" t="s">
        <v>8388</v>
      </c>
      <c r="H841" s="56">
        <v>0.03</v>
      </c>
      <c r="I841" s="167" t="s">
        <v>5909</v>
      </c>
      <c r="J841" s="56">
        <v>27.22</v>
      </c>
      <c r="K841" s="71">
        <f t="shared" si="68"/>
        <v>1.1021307861866275E-3</v>
      </c>
      <c r="L841" s="97">
        <v>27.2</v>
      </c>
      <c r="M841" s="56">
        <v>36.880000000000003</v>
      </c>
      <c r="N841" s="56">
        <v>36.907117647058826</v>
      </c>
      <c r="O841" s="71">
        <f t="shared" si="69"/>
        <v>8.1285133905304406E-4</v>
      </c>
    </row>
    <row r="842" spans="2:15" x14ac:dyDescent="0.15">
      <c r="B842" s="73">
        <f>IFERROR(IF(AND(K842&lt;&gt;"",K842&gt;=$C$3),MAX($B$5:B841)+1,""),"")</f>
        <v>41</v>
      </c>
      <c r="C842" s="73">
        <f>IFERROR(IF(AND(O842&lt;&gt;"",O842&gt;=$C$3),MAX($C$5:C841)+1,""),"")</f>
        <v>32</v>
      </c>
      <c r="F842" s="40" t="s">
        <v>8389</v>
      </c>
      <c r="G842" s="40" t="s">
        <v>8390</v>
      </c>
      <c r="H842" s="56">
        <v>0.6</v>
      </c>
      <c r="I842" s="167" t="s">
        <v>5945</v>
      </c>
      <c r="J842" s="56">
        <v>18.2</v>
      </c>
      <c r="K842" s="71">
        <f t="shared" si="68"/>
        <v>3.2967032967032968E-2</v>
      </c>
      <c r="L842" s="97">
        <v>13.579650872818</v>
      </c>
      <c r="M842" s="56">
        <v>15.93</v>
      </c>
      <c r="N842" s="56">
        <v>21.35003342245982</v>
      </c>
      <c r="O842" s="71">
        <f t="shared" si="69"/>
        <v>2.8103000502510297E-2</v>
      </c>
    </row>
    <row r="843" spans="2:15" x14ac:dyDescent="0.15">
      <c r="B843" s="73" t="str">
        <f>IFERROR(IF(AND(K843&lt;&gt;"",K843&gt;=$C$3),MAX($B$5:B842)+1,""),"")</f>
        <v/>
      </c>
      <c r="C843" s="73" t="str">
        <f>IFERROR(IF(AND(O843&lt;&gt;"",O843&gt;=$C$3),MAX($C$5:C842)+1,""),"")</f>
        <v/>
      </c>
      <c r="F843" s="40" t="s">
        <v>8391</v>
      </c>
      <c r="G843" s="40" t="s">
        <v>8392</v>
      </c>
      <c r="H843" s="56">
        <v>0.1</v>
      </c>
      <c r="I843" s="167" t="s">
        <v>5913</v>
      </c>
      <c r="J843" s="56">
        <v>35.409999999999997</v>
      </c>
      <c r="K843" s="71">
        <f t="shared" si="68"/>
        <v>2.8240609997175945E-3</v>
      </c>
      <c r="L843" s="97">
        <v>17.655560037232402</v>
      </c>
      <c r="M843" s="56">
        <v>14.94</v>
      </c>
      <c r="N843" s="56">
        <v>29.963671437461084</v>
      </c>
      <c r="O843" s="71">
        <f t="shared" si="69"/>
        <v>3.3373747342249366E-3</v>
      </c>
    </row>
    <row r="844" spans="2:15" x14ac:dyDescent="0.15">
      <c r="B844" s="73" t="str">
        <f>IFERROR(IF(AND(K844&lt;&gt;"",K844&gt;=$C$3),MAX($B$5:B843)+1,""),"")</f>
        <v/>
      </c>
      <c r="C844" s="73" t="str">
        <f>IFERROR(IF(AND(O844&lt;&gt;"",O844&gt;=$C$3),MAX($C$5:C843)+1,""),"")</f>
        <v/>
      </c>
      <c r="F844" s="40" t="s">
        <v>8393</v>
      </c>
      <c r="G844" s="40" t="s">
        <v>8394</v>
      </c>
      <c r="H844" s="56">
        <v>0.05</v>
      </c>
      <c r="I844" s="167" t="s">
        <v>5981</v>
      </c>
      <c r="J844" s="56">
        <v>13.32</v>
      </c>
      <c r="K844" s="71">
        <f t="shared" si="68"/>
        <v>3.7537537537537537E-3</v>
      </c>
      <c r="L844" s="97">
        <v>6.0395518867924496</v>
      </c>
      <c r="M844" s="56">
        <v>6.46</v>
      </c>
      <c r="N844" s="56">
        <v>14.247282184655404</v>
      </c>
      <c r="O844" s="71">
        <f t="shared" si="69"/>
        <v>3.5094412640925272E-3</v>
      </c>
    </row>
    <row r="845" spans="2:15" x14ac:dyDescent="0.15">
      <c r="B845" s="73" t="str">
        <f>IFERROR(IF(AND(K845&lt;&gt;"",K845&gt;=$C$3),MAX($B$5:B844)+1,""),"")</f>
        <v/>
      </c>
      <c r="C845" s="73" t="str">
        <f>IFERROR(IF(AND(O845&lt;&gt;"",O845&gt;=$C$3),MAX($C$5:C844)+1,""),"")</f>
        <v/>
      </c>
      <c r="F845" s="40" t="s">
        <v>13076</v>
      </c>
      <c r="G845" s="40" t="s">
        <v>13077</v>
      </c>
      <c r="H845" s="56">
        <v>0.06</v>
      </c>
      <c r="I845" s="167" t="s">
        <v>5903</v>
      </c>
      <c r="J845" s="56">
        <v>11.64</v>
      </c>
      <c r="K845" s="71">
        <f t="shared" si="68"/>
        <v>5.1546391752577319E-3</v>
      </c>
      <c r="L845" s="97">
        <v>11.580763358778601</v>
      </c>
      <c r="M845" s="56">
        <v>11.16</v>
      </c>
      <c r="N845" s="56">
        <v>11.217084398977006</v>
      </c>
      <c r="O845" s="71">
        <f t="shared" si="69"/>
        <v>5.3489835563216388E-3</v>
      </c>
    </row>
    <row r="846" spans="2:15" x14ac:dyDescent="0.15">
      <c r="B846" s="73" t="str">
        <f>IFERROR(IF(AND(K846&lt;&gt;"",K846&gt;=$C$3),MAX($B$5:B845)+1,""),"")</f>
        <v/>
      </c>
      <c r="C846" s="73" t="str">
        <f>IFERROR(IF(AND(O846&lt;&gt;"",O846&gt;=$C$3),MAX($C$5:C845)+1,""),"")</f>
        <v/>
      </c>
      <c r="F846" s="40" t="s">
        <v>13078</v>
      </c>
      <c r="G846" s="40" t="s">
        <v>8398</v>
      </c>
      <c r="H846" s="56">
        <v>0.15</v>
      </c>
      <c r="I846" s="167" t="s">
        <v>5952</v>
      </c>
      <c r="J846" s="56">
        <v>12.19</v>
      </c>
      <c r="K846" s="71">
        <f t="shared" si="68"/>
        <v>1.2305168170631665E-2</v>
      </c>
      <c r="L846" s="97">
        <v>12.035042372881399</v>
      </c>
      <c r="M846" s="56">
        <v>12.44</v>
      </c>
      <c r="N846" s="56">
        <v>12.600171673819696</v>
      </c>
      <c r="O846" s="71">
        <f t="shared" si="69"/>
        <v>1.1904599705706075E-2</v>
      </c>
    </row>
    <row r="847" spans="2:15" x14ac:dyDescent="0.15">
      <c r="B847" s="73" t="str">
        <f>IFERROR(IF(AND(K847&lt;&gt;"",K847&gt;=$C$3),MAX($B$5:B846)+1,""),"")</f>
        <v/>
      </c>
      <c r="C847" s="73" t="str">
        <f>IFERROR(IF(AND(O847&lt;&gt;"",O847&gt;=$C$3),MAX($C$5:C846)+1,""),"")</f>
        <v/>
      </c>
      <c r="F847" s="40" t="s">
        <v>8399</v>
      </c>
      <c r="G847" s="40" t="s">
        <v>8400</v>
      </c>
      <c r="H847" s="56" t="s">
        <v>5898</v>
      </c>
      <c r="I847" s="167" t="s">
        <v>5916</v>
      </c>
      <c r="J847" s="56">
        <v>9.86</v>
      </c>
      <c r="K847" s="71" t="str">
        <f t="shared" si="68"/>
        <v/>
      </c>
      <c r="L847" s="97">
        <v>9.86</v>
      </c>
      <c r="M847" s="56">
        <v>9.18</v>
      </c>
      <c r="N847" s="56">
        <v>9.18</v>
      </c>
      <c r="O847" s="71" t="str">
        <f t="shared" si="69"/>
        <v/>
      </c>
    </row>
    <row r="848" spans="2:15" x14ac:dyDescent="0.15">
      <c r="B848" s="73" t="str">
        <f>IFERROR(IF(AND(K848&lt;&gt;"",K848&gt;=$C$3),MAX($B$5:B847)+1,""),"")</f>
        <v/>
      </c>
      <c r="C848" s="73" t="str">
        <f>IFERROR(IF(AND(O848&lt;&gt;"",O848&gt;=$C$3),MAX($C$5:C847)+1,""),"")</f>
        <v/>
      </c>
      <c r="F848" s="40" t="s">
        <v>8401</v>
      </c>
      <c r="G848" s="40" t="s">
        <v>13079</v>
      </c>
      <c r="H848" s="56" t="s">
        <v>5898</v>
      </c>
      <c r="I848" s="167" t="s">
        <v>5949</v>
      </c>
      <c r="J848" s="56">
        <v>9.6</v>
      </c>
      <c r="K848" s="71" t="str">
        <f t="shared" si="68"/>
        <v/>
      </c>
      <c r="L848" s="97">
        <v>9.6</v>
      </c>
      <c r="M848" s="56">
        <v>11.4</v>
      </c>
      <c r="N848" s="56">
        <v>11.4</v>
      </c>
      <c r="O848" s="71" t="str">
        <f t="shared" si="69"/>
        <v/>
      </c>
    </row>
    <row r="849" spans="2:15" x14ac:dyDescent="0.15">
      <c r="B849" s="73" t="str">
        <f>IFERROR(IF(AND(K849&lt;&gt;"",K849&gt;=$C$3),MAX($B$5:B848)+1,""),"")</f>
        <v/>
      </c>
      <c r="C849" s="73" t="str">
        <f>IFERROR(IF(AND(O849&lt;&gt;"",O849&gt;=$C$3),MAX($C$5:C848)+1,""),"")</f>
        <v/>
      </c>
      <c r="F849" s="40" t="s">
        <v>8403</v>
      </c>
      <c r="G849" s="40" t="s">
        <v>8404</v>
      </c>
      <c r="H849" s="56" t="s">
        <v>5898</v>
      </c>
      <c r="I849" s="167" t="s">
        <v>13686</v>
      </c>
      <c r="J849" s="56">
        <v>4.34</v>
      </c>
      <c r="K849" s="71" t="str">
        <f t="shared" si="68"/>
        <v/>
      </c>
      <c r="L849" s="97">
        <v>4.34</v>
      </c>
      <c r="M849" s="56">
        <v>3.83</v>
      </c>
      <c r="N849" s="56">
        <v>3.83</v>
      </c>
      <c r="O849" s="71" t="str">
        <f t="shared" si="69"/>
        <v/>
      </c>
    </row>
    <row r="850" spans="2:15" x14ac:dyDescent="0.15">
      <c r="B850" s="73" t="str">
        <f>IFERROR(IF(AND(K850&lt;&gt;"",K850&gt;=$C$3),MAX($B$5:B849)+1,""),"")</f>
        <v/>
      </c>
      <c r="C850" s="73" t="str">
        <f>IFERROR(IF(AND(O850&lt;&gt;"",O850&gt;=$C$3),MAX($C$5:C849)+1,""),"")</f>
        <v/>
      </c>
      <c r="F850" s="40" t="s">
        <v>8405</v>
      </c>
      <c r="G850" s="40" t="s">
        <v>8406</v>
      </c>
      <c r="H850" s="56">
        <v>0.03</v>
      </c>
      <c r="I850" s="167" t="s">
        <v>5914</v>
      </c>
      <c r="J850" s="56">
        <v>33.909999999999997</v>
      </c>
      <c r="K850" s="71">
        <f t="shared" si="68"/>
        <v>8.846947803007963E-4</v>
      </c>
      <c r="L850" s="97">
        <v>33.877130856219701</v>
      </c>
      <c r="M850" s="56">
        <v>31.68</v>
      </c>
      <c r="N850" s="56">
        <v>31.710737386804659</v>
      </c>
      <c r="O850" s="71">
        <f t="shared" si="69"/>
        <v>9.4605179419395891E-4</v>
      </c>
    </row>
    <row r="851" spans="2:15" x14ac:dyDescent="0.15">
      <c r="B851" s="73" t="str">
        <f>IFERROR(IF(AND(K851&lt;&gt;"",K851&gt;=$C$3),MAX($B$5:B850)+1,""),"")</f>
        <v/>
      </c>
      <c r="C851" s="73" t="str">
        <f>IFERROR(IF(AND(O851&lt;&gt;"",O851&gt;=$C$3),MAX($C$5:C850)+1,""),"")</f>
        <v/>
      </c>
      <c r="F851" s="40" t="s">
        <v>8407</v>
      </c>
      <c r="G851" s="40" t="s">
        <v>8408</v>
      </c>
      <c r="H851" s="56">
        <v>0.2</v>
      </c>
      <c r="I851" s="167" t="s">
        <v>5909</v>
      </c>
      <c r="J851" s="56">
        <v>14.59</v>
      </c>
      <c r="K851" s="71">
        <f t="shared" si="68"/>
        <v>1.3708019191226868E-2</v>
      </c>
      <c r="L851" s="97">
        <v>14.355998396150801</v>
      </c>
      <c r="M851" s="56">
        <v>12.19</v>
      </c>
      <c r="N851" s="56">
        <v>12.388696006519933</v>
      </c>
      <c r="O851" s="71">
        <f t="shared" si="69"/>
        <v>1.6143749099561719E-2</v>
      </c>
    </row>
    <row r="852" spans="2:15" x14ac:dyDescent="0.15">
      <c r="B852" s="73" t="str">
        <f>IFERROR(IF(AND(K852&lt;&gt;"",K852&gt;=$C$3),MAX($B$5:B851)+1,""),"")</f>
        <v/>
      </c>
      <c r="C852" s="73" t="str">
        <f>IFERROR(IF(AND(O852&lt;&gt;"",O852&gt;=$C$3),MAX($C$5:C851)+1,""),"")</f>
        <v/>
      </c>
      <c r="F852" s="40" t="s">
        <v>8409</v>
      </c>
      <c r="G852" s="40" t="s">
        <v>8410</v>
      </c>
      <c r="H852" s="56">
        <v>0.4</v>
      </c>
      <c r="I852" s="167" t="s">
        <v>5945</v>
      </c>
      <c r="J852" s="56">
        <v>21.63</v>
      </c>
      <c r="K852" s="71">
        <f t="shared" si="68"/>
        <v>1.8492834026814613E-2</v>
      </c>
      <c r="L852" s="97">
        <v>10.6384470489745</v>
      </c>
      <c r="M852" s="56">
        <v>11.55</v>
      </c>
      <c r="N852" s="56">
        <v>23.483361702127585</v>
      </c>
      <c r="O852" s="71">
        <f t="shared" si="69"/>
        <v>1.70333364138304E-2</v>
      </c>
    </row>
    <row r="853" spans="2:15" x14ac:dyDescent="0.15">
      <c r="B853" s="73" t="str">
        <f>IFERROR(IF(AND(K853&lt;&gt;"",K853&gt;=$C$3),MAX($B$5:B852)+1,""),"")</f>
        <v/>
      </c>
      <c r="C853" s="73" t="str">
        <f>IFERROR(IF(AND(O853&lt;&gt;"",O853&gt;=$C$3),MAX($C$5:C852)+1,""),"")</f>
        <v/>
      </c>
      <c r="F853" s="40" t="s">
        <v>8411</v>
      </c>
      <c r="G853" s="40" t="s">
        <v>8412</v>
      </c>
      <c r="H853" s="56" t="s">
        <v>5898</v>
      </c>
      <c r="I853" s="167" t="s">
        <v>5951</v>
      </c>
      <c r="J853" s="56">
        <v>33.92</v>
      </c>
      <c r="K853" s="71" t="str">
        <f t="shared" si="68"/>
        <v/>
      </c>
      <c r="L853" s="97">
        <v>33.92</v>
      </c>
      <c r="M853" s="56">
        <v>34.770000000000003</v>
      </c>
      <c r="N853" s="56">
        <v>34.770000000000003</v>
      </c>
      <c r="O853" s="71" t="str">
        <f t="shared" si="69"/>
        <v/>
      </c>
    </row>
    <row r="854" spans="2:15" x14ac:dyDescent="0.15">
      <c r="B854" s="73" t="str">
        <f>IFERROR(IF(AND(K854&lt;&gt;"",K854&gt;=$C$3),MAX($B$5:B853)+1,""),"")</f>
        <v/>
      </c>
      <c r="C854" s="73" t="str">
        <f>IFERROR(IF(AND(O854&lt;&gt;"",O854&gt;=$C$3),MAX($C$5:C853)+1,""),"")</f>
        <v/>
      </c>
      <c r="F854" s="40" t="s">
        <v>8413</v>
      </c>
      <c r="G854" s="40" t="s">
        <v>13080</v>
      </c>
      <c r="H854" s="56">
        <v>0.01</v>
      </c>
      <c r="I854" s="167" t="s">
        <v>13686</v>
      </c>
      <c r="J854" s="56">
        <v>17.579999999999998</v>
      </c>
      <c r="K854" s="71">
        <f t="shared" si="68"/>
        <v>5.688282138794085E-4</v>
      </c>
      <c r="L854" s="97">
        <v>17.5712231652521</v>
      </c>
      <c r="M854" s="56">
        <v>17.84</v>
      </c>
      <c r="N854" s="56">
        <v>17.848911088911109</v>
      </c>
      <c r="O854" s="71">
        <f t="shared" si="69"/>
        <v>5.6025826730755825E-4</v>
      </c>
    </row>
    <row r="855" spans="2:15" x14ac:dyDescent="0.15">
      <c r="B855" s="73" t="str">
        <f>IFERROR(IF(AND(K855&lt;&gt;"",K855&gt;=$C$3),MAX($B$5:B854)+1,""),"")</f>
        <v/>
      </c>
      <c r="C855" s="73" t="str">
        <f>IFERROR(IF(AND(O855&lt;&gt;"",O855&gt;=$C$3),MAX($C$5:C854)+1,""),"")</f>
        <v/>
      </c>
      <c r="F855" s="40" t="s">
        <v>8415</v>
      </c>
      <c r="G855" s="40" t="s">
        <v>13081</v>
      </c>
      <c r="H855" s="56">
        <v>0.08</v>
      </c>
      <c r="I855" s="167" t="s">
        <v>5945</v>
      </c>
      <c r="J855" s="56">
        <v>10.87</v>
      </c>
      <c r="K855" s="71">
        <f t="shared" si="68"/>
        <v>7.3597056117755298E-3</v>
      </c>
      <c r="L855" s="97">
        <v>7.1968185726569196</v>
      </c>
      <c r="M855" s="56">
        <v>7.95</v>
      </c>
      <c r="N855" s="56">
        <v>12.007597402597407</v>
      </c>
      <c r="O855" s="71">
        <f t="shared" si="69"/>
        <v>6.6624485580016957E-3</v>
      </c>
    </row>
    <row r="856" spans="2:15" x14ac:dyDescent="0.15">
      <c r="B856" s="73" t="str">
        <f>IFERROR(IF(AND(K856&lt;&gt;"",K856&gt;=$C$3),MAX($B$5:B855)+1,""),"")</f>
        <v/>
      </c>
      <c r="C856" s="73" t="str">
        <f>IFERROR(IF(AND(O856&lt;&gt;"",O856&gt;=$C$3),MAX($C$5:C855)+1,""),"")</f>
        <v/>
      </c>
      <c r="F856" s="40" t="s">
        <v>8417</v>
      </c>
      <c r="G856" s="40" t="s">
        <v>8418</v>
      </c>
      <c r="H856" s="56" t="s">
        <v>5898</v>
      </c>
      <c r="I856" s="167" t="s">
        <v>5916</v>
      </c>
      <c r="J856" s="56">
        <v>7.77</v>
      </c>
      <c r="K856" s="71" t="str">
        <f t="shared" si="68"/>
        <v/>
      </c>
      <c r="L856" s="97">
        <v>7.77</v>
      </c>
      <c r="M856" s="56">
        <v>6.89</v>
      </c>
      <c r="N856" s="56">
        <v>6.89</v>
      </c>
      <c r="O856" s="71" t="str">
        <f t="shared" si="69"/>
        <v/>
      </c>
    </row>
    <row r="857" spans="2:15" x14ac:dyDescent="0.15">
      <c r="B857" s="73" t="str">
        <f>IFERROR(IF(AND(K857&lt;&gt;"",K857&gt;=$C$3),MAX($B$5:B856)+1,""),"")</f>
        <v/>
      </c>
      <c r="C857" s="73" t="str">
        <f>IFERROR(IF(AND(O857&lt;&gt;"",O857&gt;=$C$3),MAX($C$5:C856)+1,""),"")</f>
        <v/>
      </c>
      <c r="F857" s="40" t="s">
        <v>8419</v>
      </c>
      <c r="G857" s="40" t="s">
        <v>8420</v>
      </c>
      <c r="H857" s="56" t="s">
        <v>5898</v>
      </c>
      <c r="I857" s="167" t="s">
        <v>5915</v>
      </c>
      <c r="J857" s="56">
        <v>17.760000000000002</v>
      </c>
      <c r="K857" s="71" t="str">
        <f t="shared" si="68"/>
        <v/>
      </c>
      <c r="L857" s="97">
        <v>17.760000000000002</v>
      </c>
      <c r="M857" s="56">
        <v>17.45</v>
      </c>
      <c r="N857" s="56">
        <v>17.45</v>
      </c>
      <c r="O857" s="71" t="str">
        <f t="shared" si="69"/>
        <v/>
      </c>
    </row>
    <row r="858" spans="2:15" x14ac:dyDescent="0.15">
      <c r="B858" s="73" t="str">
        <f>IFERROR(IF(AND(K858&lt;&gt;"",K858&gt;=$C$3),MAX($B$5:B857)+1,""),"")</f>
        <v/>
      </c>
      <c r="C858" s="73" t="str">
        <f>IFERROR(IF(AND(O858&lt;&gt;"",O858&gt;=$C$3),MAX($C$5:C857)+1,""),"")</f>
        <v/>
      </c>
      <c r="F858" s="40" t="s">
        <v>8421</v>
      </c>
      <c r="G858" s="40" t="s">
        <v>13082</v>
      </c>
      <c r="H858" s="56" t="s">
        <v>5898</v>
      </c>
      <c r="I858" s="167" t="s">
        <v>5914</v>
      </c>
      <c r="J858" s="56">
        <v>12.29</v>
      </c>
      <c r="K858" s="71" t="str">
        <f t="shared" si="68"/>
        <v/>
      </c>
      <c r="L858" s="97">
        <v>12.29</v>
      </c>
      <c r="M858" s="56">
        <v>10.93</v>
      </c>
      <c r="N858" s="56">
        <v>10.929999999999998</v>
      </c>
      <c r="O858" s="71" t="str">
        <f t="shared" si="69"/>
        <v/>
      </c>
    </row>
    <row r="859" spans="2:15" x14ac:dyDescent="0.15">
      <c r="B859" s="73" t="str">
        <f>IFERROR(IF(AND(K859&lt;&gt;"",K859&gt;=$C$3),MAX($B$5:B858)+1,""),"")</f>
        <v/>
      </c>
      <c r="C859" s="73" t="str">
        <f>IFERROR(IF(AND(O859&lt;&gt;"",O859&gt;=$C$3),MAX($C$5:C858)+1,""),"")</f>
        <v/>
      </c>
      <c r="F859" s="40" t="s">
        <v>8423</v>
      </c>
      <c r="G859" s="40" t="s">
        <v>8424</v>
      </c>
      <c r="H859" s="56">
        <v>0.02</v>
      </c>
      <c r="I859" s="167" t="s">
        <v>5909</v>
      </c>
      <c r="J859" s="56">
        <v>12.97</v>
      </c>
      <c r="K859" s="71">
        <f t="shared" si="68"/>
        <v>1.5420200462606013E-3</v>
      </c>
      <c r="L859" s="97">
        <v>12.95</v>
      </c>
      <c r="M859" s="56">
        <v>12.95</v>
      </c>
      <c r="N859" s="56">
        <v>12.97</v>
      </c>
      <c r="O859" s="71">
        <f t="shared" si="69"/>
        <v>1.5420200462606013E-3</v>
      </c>
    </row>
    <row r="860" spans="2:15" x14ac:dyDescent="0.15">
      <c r="B860" s="73" t="str">
        <f>IFERROR(IF(AND(K860&lt;&gt;"",K860&gt;=$C$3),MAX($B$5:B859)+1,""),"")</f>
        <v/>
      </c>
      <c r="C860" s="73" t="str">
        <f>IFERROR(IF(AND(O860&lt;&gt;"",O860&gt;=$C$3),MAX($C$5:C859)+1,""),"")</f>
        <v/>
      </c>
      <c r="F860" s="40" t="s">
        <v>8425</v>
      </c>
      <c r="G860" s="40" t="s">
        <v>13083</v>
      </c>
      <c r="H860" s="56">
        <v>0.03</v>
      </c>
      <c r="I860" s="167" t="s">
        <v>5916</v>
      </c>
      <c r="J860" s="56">
        <v>9.52</v>
      </c>
      <c r="K860" s="71">
        <f t="shared" si="68"/>
        <v>3.1512605042016808E-3</v>
      </c>
      <c r="L860" s="97">
        <v>9.48840707964602</v>
      </c>
      <c r="M860" s="56">
        <v>10.32</v>
      </c>
      <c r="N860" s="56">
        <v>10.354361820199776</v>
      </c>
      <c r="O860" s="71">
        <f t="shared" si="69"/>
        <v>2.8973296974686156E-3</v>
      </c>
    </row>
    <row r="861" spans="2:15" x14ac:dyDescent="0.15">
      <c r="B861" s="73" t="str">
        <f>IFERROR(IF(AND(K861&lt;&gt;"",K861&gt;=$C$3),MAX($B$5:B860)+1,""),"")</f>
        <v/>
      </c>
      <c r="C861" s="73" t="str">
        <f>IFERROR(IF(AND(O861&lt;&gt;"",O861&gt;=$C$3),MAX($C$5:C860)+1,""),"")</f>
        <v/>
      </c>
      <c r="F861" s="40" t="s">
        <v>8427</v>
      </c>
      <c r="G861" s="40" t="s">
        <v>8428</v>
      </c>
      <c r="H861" s="56">
        <v>0.30221310000000001</v>
      </c>
      <c r="I861" s="167" t="s">
        <v>5924</v>
      </c>
      <c r="J861" s="56">
        <v>15.11</v>
      </c>
      <c r="K861" s="71">
        <f t="shared" si="68"/>
        <v>2.0000866975512906E-2</v>
      </c>
      <c r="L861" s="97">
        <v>14.795208333333299</v>
      </c>
      <c r="M861" s="56">
        <v>15.23</v>
      </c>
      <c r="N861" s="56">
        <v>15.554042553191525</v>
      </c>
      <c r="O861" s="71">
        <f t="shared" si="69"/>
        <v>1.942987483585025E-2</v>
      </c>
    </row>
    <row r="862" spans="2:15" x14ac:dyDescent="0.15">
      <c r="B862" s="73" t="str">
        <f>IFERROR(IF(AND(K862&lt;&gt;"",K862&gt;=$C$3),MAX($B$5:B861)+1,""),"")</f>
        <v/>
      </c>
      <c r="C862" s="73" t="str">
        <f>IFERROR(IF(AND(O862&lt;&gt;"",O862&gt;=$C$3),MAX($C$5:C861)+1,""),"")</f>
        <v/>
      </c>
      <c r="F862" s="40" t="s">
        <v>13084</v>
      </c>
      <c r="G862" s="40" t="s">
        <v>8430</v>
      </c>
      <c r="H862" s="56" t="s">
        <v>5898</v>
      </c>
      <c r="I862" s="167" t="s">
        <v>5901</v>
      </c>
      <c r="J862" s="56">
        <v>5.34</v>
      </c>
      <c r="K862" s="71" t="str">
        <f t="shared" si="68"/>
        <v/>
      </c>
      <c r="L862" s="97">
        <v>5.34</v>
      </c>
      <c r="M862" s="56">
        <v>5.15</v>
      </c>
      <c r="N862" s="56">
        <v>5.15</v>
      </c>
      <c r="O862" s="71" t="str">
        <f t="shared" si="69"/>
        <v/>
      </c>
    </row>
    <row r="863" spans="2:15" x14ac:dyDescent="0.15">
      <c r="B863" s="73" t="str">
        <f>IFERROR(IF(AND(K863&lt;&gt;"",K863&gt;=$C$3),MAX($B$5:B862)+1,""),"")</f>
        <v/>
      </c>
      <c r="C863" s="73" t="str">
        <f>IFERROR(IF(AND(O863&lt;&gt;"",O863&gt;=$C$3),MAX($C$5:C862)+1,""),"")</f>
        <v/>
      </c>
      <c r="F863" s="40" t="s">
        <v>8431</v>
      </c>
      <c r="G863" s="40" t="s">
        <v>8432</v>
      </c>
      <c r="H863" s="56">
        <v>0.4</v>
      </c>
      <c r="I863" s="167" t="s">
        <v>5970</v>
      </c>
      <c r="J863" s="56">
        <v>37.78</v>
      </c>
      <c r="K863" s="71">
        <f t="shared" si="68"/>
        <v>1.0587612493382742E-2</v>
      </c>
      <c r="L863" s="97">
        <v>37.341080453093198</v>
      </c>
      <c r="M863" s="56">
        <v>37.979999999999997</v>
      </c>
      <c r="N863" s="56">
        <v>38.426429620922747</v>
      </c>
      <c r="O863" s="71">
        <f t="shared" si="69"/>
        <v>1.0409502104306996E-2</v>
      </c>
    </row>
    <row r="864" spans="2:15" x14ac:dyDescent="0.15">
      <c r="B864" s="73" t="str">
        <f>IFERROR(IF(AND(K864&lt;&gt;"",K864&gt;=$C$3),MAX($B$5:B863)+1,""),"")</f>
        <v/>
      </c>
      <c r="C864" s="73" t="str">
        <f>IFERROR(IF(AND(O864&lt;&gt;"",O864&gt;=$C$3),MAX($C$5:C863)+1,""),"")</f>
        <v/>
      </c>
      <c r="F864" s="40" t="s">
        <v>8433</v>
      </c>
      <c r="G864" s="40" t="s">
        <v>8434</v>
      </c>
      <c r="H864" s="56">
        <v>0.3</v>
      </c>
      <c r="I864" s="167" t="s">
        <v>5903</v>
      </c>
      <c r="J864" s="56">
        <v>15.36</v>
      </c>
      <c r="K864" s="71">
        <f t="shared" si="68"/>
        <v>1.953125E-2</v>
      </c>
      <c r="L864" s="97">
        <v>14.768745519713301</v>
      </c>
      <c r="M864" s="56">
        <v>15.28</v>
      </c>
      <c r="N864" s="56">
        <v>15.891722129460602</v>
      </c>
      <c r="O864" s="71">
        <f t="shared" si="69"/>
        <v>1.8877752678789293E-2</v>
      </c>
    </row>
    <row r="865" spans="2:15" x14ac:dyDescent="0.15">
      <c r="B865" s="73" t="str">
        <f>IFERROR(IF(AND(K865&lt;&gt;"",K865&gt;=$C$3),MAX($B$5:B864)+1,""),"")</f>
        <v/>
      </c>
      <c r="C865" s="73" t="str">
        <f>IFERROR(IF(AND(O865&lt;&gt;"",O865&gt;=$C$3),MAX($C$5:C864)+1,""),"")</f>
        <v/>
      </c>
      <c r="F865" s="40" t="s">
        <v>8435</v>
      </c>
      <c r="G865" s="40" t="s">
        <v>8436</v>
      </c>
      <c r="H865" s="56">
        <v>0.05</v>
      </c>
      <c r="I865" s="167" t="s">
        <v>5932</v>
      </c>
      <c r="J865" s="56">
        <v>25.3</v>
      </c>
      <c r="K865" s="71">
        <f t="shared" si="68"/>
        <v>1.976284584980237E-3</v>
      </c>
      <c r="L865" s="97">
        <v>25.253663003663</v>
      </c>
      <c r="M865" s="56">
        <v>23.77</v>
      </c>
      <c r="N865" s="56">
        <v>23.813614678899086</v>
      </c>
      <c r="O865" s="71">
        <f t="shared" si="69"/>
        <v>2.0996392473043714E-3</v>
      </c>
    </row>
    <row r="866" spans="2:15" x14ac:dyDescent="0.15">
      <c r="B866" s="73" t="str">
        <f>IFERROR(IF(AND(K866&lt;&gt;"",K866&gt;=$C$3),MAX($B$5:B865)+1,""),"")</f>
        <v/>
      </c>
      <c r="C866" s="73" t="str">
        <f>IFERROR(IF(AND(O866&lt;&gt;"",O866&gt;=$C$3),MAX($C$5:C865)+1,""),"")</f>
        <v/>
      </c>
      <c r="F866" s="40" t="s">
        <v>8437</v>
      </c>
      <c r="G866" s="40" t="s">
        <v>8438</v>
      </c>
      <c r="H866" s="56">
        <v>0.1</v>
      </c>
      <c r="I866" s="167" t="s">
        <v>5902</v>
      </c>
      <c r="J866" s="56">
        <v>17.16</v>
      </c>
      <c r="K866" s="71">
        <f t="shared" si="68"/>
        <v>5.8275058275058279E-3</v>
      </c>
      <c r="L866" s="97">
        <v>17.0732895401718</v>
      </c>
      <c r="M866" s="56">
        <v>18.52</v>
      </c>
      <c r="N866" s="56">
        <v>18.614057897409857</v>
      </c>
      <c r="O866" s="71">
        <f t="shared" si="69"/>
        <v>5.3722837089657371E-3</v>
      </c>
    </row>
    <row r="867" spans="2:15" x14ac:dyDescent="0.15">
      <c r="B867" s="73" t="str">
        <f>IFERROR(IF(AND(K867&lt;&gt;"",K867&gt;=$C$3),MAX($B$5:B866)+1,""),"")</f>
        <v/>
      </c>
      <c r="C867" s="73" t="str">
        <f>IFERROR(IF(AND(O867&lt;&gt;"",O867&gt;=$C$3),MAX($C$5:C866)+1,""),"")</f>
        <v/>
      </c>
      <c r="F867" s="40" t="s">
        <v>13085</v>
      </c>
      <c r="G867" s="40" t="s">
        <v>8440</v>
      </c>
      <c r="H867" s="56">
        <v>0.1</v>
      </c>
      <c r="I867" s="167" t="s">
        <v>5902</v>
      </c>
      <c r="J867" s="56">
        <v>7.5</v>
      </c>
      <c r="K867" s="71">
        <f t="shared" si="68"/>
        <v>1.3333333333333334E-2</v>
      </c>
      <c r="L867" s="97">
        <v>7.4100719424460397</v>
      </c>
      <c r="M867" s="56">
        <v>8.68</v>
      </c>
      <c r="N867" s="56">
        <v>8.7853398058252452</v>
      </c>
      <c r="O867" s="71">
        <f t="shared" si="69"/>
        <v>1.1382598989932475E-2</v>
      </c>
    </row>
    <row r="868" spans="2:15" x14ac:dyDescent="0.15">
      <c r="B868" s="73" t="str">
        <f>IFERROR(IF(AND(K868&lt;&gt;"",K868&gt;=$C$3),MAX($B$5:B867)+1,""),"")</f>
        <v/>
      </c>
      <c r="C868" s="73" t="str">
        <f>IFERROR(IF(AND(O868&lt;&gt;"",O868&gt;=$C$3),MAX($C$5:C867)+1,""),"")</f>
        <v/>
      </c>
      <c r="F868" s="40" t="s">
        <v>8441</v>
      </c>
      <c r="G868" s="40" t="s">
        <v>8442</v>
      </c>
      <c r="H868" s="56">
        <v>0.1</v>
      </c>
      <c r="I868" s="167" t="s">
        <v>5932</v>
      </c>
      <c r="J868" s="56">
        <v>12.02</v>
      </c>
      <c r="K868" s="71">
        <f t="shared" si="68"/>
        <v>8.3194675540765404E-3</v>
      </c>
      <c r="L868" s="97">
        <v>11.9168240343348</v>
      </c>
      <c r="M868" s="56">
        <v>12.8</v>
      </c>
      <c r="N868" s="56">
        <v>12.910822510822472</v>
      </c>
      <c r="O868" s="71">
        <f t="shared" si="69"/>
        <v>7.7454399141631139E-3</v>
      </c>
    </row>
    <row r="869" spans="2:15" x14ac:dyDescent="0.15">
      <c r="B869" s="73" t="str">
        <f>IFERROR(IF(AND(K869&lt;&gt;"",K869&gt;=$C$3),MAX($B$5:B868)+1,""),"")</f>
        <v/>
      </c>
      <c r="C869" s="73" t="str">
        <f>IFERROR(IF(AND(O869&lt;&gt;"",O869&gt;=$C$3),MAX($C$5:C868)+1,""),"")</f>
        <v/>
      </c>
      <c r="F869" s="40" t="s">
        <v>8443</v>
      </c>
      <c r="G869" s="40" t="s">
        <v>8444</v>
      </c>
      <c r="H869" s="56">
        <v>0.6</v>
      </c>
      <c r="I869" s="167" t="s">
        <v>13687</v>
      </c>
      <c r="J869" s="56">
        <v>28.19</v>
      </c>
      <c r="K869" s="71">
        <f t="shared" si="68"/>
        <v>2.128414331323164E-2</v>
      </c>
      <c r="L869" s="97">
        <v>17.245299055613799</v>
      </c>
      <c r="M869" s="56">
        <v>16.75</v>
      </c>
      <c r="N869" s="56">
        <v>27.380360205831987</v>
      </c>
      <c r="O869" s="71">
        <f t="shared" si="69"/>
        <v>2.1913517407714769E-2</v>
      </c>
    </row>
    <row r="870" spans="2:15" x14ac:dyDescent="0.15">
      <c r="B870" s="73" t="str">
        <f>IFERROR(IF(AND(K870&lt;&gt;"",K870&gt;=$C$3),MAX($B$5:B869)+1,""),"")</f>
        <v/>
      </c>
      <c r="C870" s="73" t="str">
        <f>IFERROR(IF(AND(O870&lt;&gt;"",O870&gt;=$C$3),MAX($C$5:C869)+1,""),"")</f>
        <v/>
      </c>
      <c r="F870" s="40" t="s">
        <v>13086</v>
      </c>
      <c r="G870" s="40" t="s">
        <v>8446</v>
      </c>
      <c r="H870" s="56">
        <v>7.0000000000000007E-2</v>
      </c>
      <c r="I870" s="167" t="s">
        <v>5909</v>
      </c>
      <c r="J870" s="56">
        <v>18.3</v>
      </c>
      <c r="K870" s="71">
        <f t="shared" si="68"/>
        <v>3.8251366120218584E-3</v>
      </c>
      <c r="L870" s="97">
        <v>14.020514354067</v>
      </c>
      <c r="M870" s="56">
        <v>14.95</v>
      </c>
      <c r="N870" s="56">
        <v>19.513192818110831</v>
      </c>
      <c r="O870" s="71">
        <f t="shared" si="69"/>
        <v>3.5873165735866006E-3</v>
      </c>
    </row>
    <row r="871" spans="2:15" x14ac:dyDescent="0.15">
      <c r="B871" s="73" t="str">
        <f>IFERROR(IF(AND(K871&lt;&gt;"",K871&gt;=$C$3),MAX($B$5:B870)+1,""),"")</f>
        <v/>
      </c>
      <c r="C871" s="73" t="str">
        <f>IFERROR(IF(AND(O871&lt;&gt;"",O871&gt;=$C$3),MAX($C$5:C870)+1,""),"")</f>
        <v/>
      </c>
      <c r="F871" s="40" t="s">
        <v>8447</v>
      </c>
      <c r="G871" s="40" t="s">
        <v>8448</v>
      </c>
      <c r="H871" s="56">
        <v>0.05</v>
      </c>
      <c r="I871" s="167" t="s">
        <v>5911</v>
      </c>
      <c r="J871" s="56">
        <v>16.59</v>
      </c>
      <c r="K871" s="71">
        <f t="shared" si="68"/>
        <v>3.0138637733574444E-3</v>
      </c>
      <c r="L871" s="97">
        <v>16.544347826087002</v>
      </c>
      <c r="M871" s="56">
        <v>16.46</v>
      </c>
      <c r="N871" s="56">
        <v>16.505419426048523</v>
      </c>
      <c r="O871" s="71">
        <f t="shared" si="69"/>
        <v>3.0293080538802307E-3</v>
      </c>
    </row>
    <row r="872" spans="2:15" x14ac:dyDescent="0.15">
      <c r="B872" s="73" t="str">
        <f>IFERROR(IF(AND(K872&lt;&gt;"",K872&gt;=$C$3),MAX($B$5:B871)+1,""),"")</f>
        <v/>
      </c>
      <c r="C872" s="73" t="str">
        <f>IFERROR(IF(AND(O872&lt;&gt;"",O872&gt;=$C$3),MAX($C$5:C871)+1,""),"")</f>
        <v/>
      </c>
      <c r="F872" s="40" t="s">
        <v>8449</v>
      </c>
      <c r="G872" s="40" t="s">
        <v>8450</v>
      </c>
      <c r="H872" s="56">
        <v>0.1</v>
      </c>
      <c r="I872" s="167" t="s">
        <v>5978</v>
      </c>
      <c r="J872" s="56">
        <v>18</v>
      </c>
      <c r="K872" s="71">
        <f t="shared" si="68"/>
        <v>5.5555555555555558E-3</v>
      </c>
      <c r="L872" s="97">
        <v>7.1495606440757298</v>
      </c>
      <c r="M872" s="56">
        <v>27.3</v>
      </c>
      <c r="N872" s="56">
        <v>68.731496166437026</v>
      </c>
      <c r="O872" s="71">
        <f t="shared" si="69"/>
        <v>1.454937046006457E-3</v>
      </c>
    </row>
    <row r="873" spans="2:15" x14ac:dyDescent="0.15">
      <c r="B873" s="73" t="str">
        <f>IFERROR(IF(AND(K873&lt;&gt;"",K873&gt;=$C$3),MAX($B$5:B872)+1,""),"")</f>
        <v/>
      </c>
      <c r="C873" s="73" t="str">
        <f>IFERROR(IF(AND(O873&lt;&gt;"",O873&gt;=$C$3),MAX($C$5:C872)+1,""),"")</f>
        <v/>
      </c>
      <c r="F873" s="40" t="s">
        <v>8451</v>
      </c>
      <c r="G873" s="40" t="s">
        <v>8452</v>
      </c>
      <c r="H873" s="56" t="s">
        <v>5898</v>
      </c>
      <c r="I873" s="167" t="s">
        <v>5900</v>
      </c>
      <c r="J873" s="56">
        <v>13.83</v>
      </c>
      <c r="K873" s="71" t="str">
        <f t="shared" si="68"/>
        <v/>
      </c>
      <c r="L873" s="97">
        <v>13.83</v>
      </c>
      <c r="M873" s="56">
        <v>15.46</v>
      </c>
      <c r="N873" s="56">
        <v>15.46</v>
      </c>
      <c r="O873" s="71" t="str">
        <f t="shared" si="69"/>
        <v/>
      </c>
    </row>
    <row r="874" spans="2:15" x14ac:dyDescent="0.15">
      <c r="B874" s="73" t="str">
        <f>IFERROR(IF(AND(K874&lt;&gt;"",K874&gt;=$C$3),MAX($B$5:B873)+1,""),"")</f>
        <v/>
      </c>
      <c r="C874" s="73" t="str">
        <f>IFERROR(IF(AND(O874&lt;&gt;"",O874&gt;=$C$3),MAX($C$5:C873)+1,""),"")</f>
        <v/>
      </c>
      <c r="F874" s="40" t="s">
        <v>8453</v>
      </c>
      <c r="G874" s="40" t="s">
        <v>13087</v>
      </c>
      <c r="H874" s="56">
        <v>0.1</v>
      </c>
      <c r="I874" s="167" t="s">
        <v>5928</v>
      </c>
      <c r="J874" s="56">
        <v>7.09</v>
      </c>
      <c r="K874" s="71">
        <f t="shared" si="68"/>
        <v>1.4104372355430184E-2</v>
      </c>
      <c r="L874" s="97">
        <v>6.99193637621023</v>
      </c>
      <c r="M874" s="56">
        <v>7.72</v>
      </c>
      <c r="N874" s="56">
        <v>7.8282748948106651</v>
      </c>
      <c r="O874" s="71">
        <f t="shared" si="69"/>
        <v>1.2774206494241745E-2</v>
      </c>
    </row>
    <row r="875" spans="2:15" x14ac:dyDescent="0.15">
      <c r="B875" s="73" t="str">
        <f>IFERROR(IF(AND(K875&lt;&gt;"",K875&gt;=$C$3),MAX($B$5:B874)+1,""),"")</f>
        <v/>
      </c>
      <c r="C875" s="73" t="str">
        <f>IFERROR(IF(AND(O875&lt;&gt;"",O875&gt;=$C$3),MAX($C$5:C874)+1,""),"")</f>
        <v/>
      </c>
      <c r="F875" s="40" t="s">
        <v>13088</v>
      </c>
      <c r="G875" s="40" t="s">
        <v>8456</v>
      </c>
      <c r="H875" s="56">
        <v>5.5E-2</v>
      </c>
      <c r="I875" s="167" t="s">
        <v>13692</v>
      </c>
      <c r="J875" s="56">
        <v>26.49</v>
      </c>
      <c r="K875" s="71">
        <f t="shared" si="68"/>
        <v>2.0762551906379767E-3</v>
      </c>
      <c r="L875" s="97">
        <v>17.630866826634701</v>
      </c>
      <c r="M875" s="56">
        <v>23.4</v>
      </c>
      <c r="N875" s="56">
        <v>35.15799909869304</v>
      </c>
      <c r="O875" s="71">
        <f t="shared" si="69"/>
        <v>1.5643666138567187E-3</v>
      </c>
    </row>
    <row r="876" spans="2:15" x14ac:dyDescent="0.15">
      <c r="B876" s="73" t="str">
        <f>IFERROR(IF(AND(K876&lt;&gt;"",K876&gt;=$C$3),MAX($B$5:B875)+1,""),"")</f>
        <v/>
      </c>
      <c r="C876" s="73" t="str">
        <f>IFERROR(IF(AND(O876&lt;&gt;"",O876&gt;=$C$3),MAX($C$5:C875)+1,""),"")</f>
        <v/>
      </c>
      <c r="F876" s="40" t="s">
        <v>8457</v>
      </c>
      <c r="G876" s="40" t="s">
        <v>8458</v>
      </c>
      <c r="H876" s="56">
        <v>0.1</v>
      </c>
      <c r="I876" s="167" t="s">
        <v>5935</v>
      </c>
      <c r="J876" s="56">
        <v>9.01</v>
      </c>
      <c r="K876" s="71">
        <f t="shared" si="68"/>
        <v>1.1098779134295229E-2</v>
      </c>
      <c r="L876" s="97">
        <v>8.9069107551487399</v>
      </c>
      <c r="M876" s="56">
        <v>9.01</v>
      </c>
      <c r="N876" s="56">
        <v>9.1142824074074085</v>
      </c>
      <c r="O876" s="71">
        <f t="shared" si="69"/>
        <v>1.0971790814680865E-2</v>
      </c>
    </row>
    <row r="877" spans="2:15" x14ac:dyDescent="0.15">
      <c r="B877" s="73" t="str">
        <f>IFERROR(IF(AND(K877&lt;&gt;"",K877&gt;=$C$3),MAX($B$5:B876)+1,""),"")</f>
        <v/>
      </c>
      <c r="C877" s="73" t="str">
        <f>IFERROR(IF(AND(O877&lt;&gt;"",O877&gt;=$C$3),MAX($C$5:C876)+1,""),"")</f>
        <v/>
      </c>
      <c r="F877" s="40" t="s">
        <v>8459</v>
      </c>
      <c r="G877" s="40" t="s">
        <v>8460</v>
      </c>
      <c r="H877" s="56">
        <v>0.15</v>
      </c>
      <c r="I877" s="167" t="s">
        <v>5924</v>
      </c>
      <c r="J877" s="56">
        <v>69.88</v>
      </c>
      <c r="K877" s="71">
        <f t="shared" si="68"/>
        <v>2.1465369204350317E-3</v>
      </c>
      <c r="L877" s="97">
        <v>27.909303462321802</v>
      </c>
      <c r="M877" s="56">
        <v>37.54</v>
      </c>
      <c r="N877" s="56">
        <v>93.993574706782212</v>
      </c>
      <c r="O877" s="71">
        <f t="shared" si="69"/>
        <v>1.5958537641315666E-3</v>
      </c>
    </row>
    <row r="878" spans="2:15" x14ac:dyDescent="0.15">
      <c r="B878" s="73" t="str">
        <f>IFERROR(IF(AND(K878&lt;&gt;"",K878&gt;=$C$3),MAX($B$5:B877)+1,""),"")</f>
        <v/>
      </c>
      <c r="C878" s="73" t="str">
        <f>IFERROR(IF(AND(O878&lt;&gt;"",O878&gt;=$C$3),MAX($C$5:C877)+1,""),"")</f>
        <v/>
      </c>
      <c r="F878" s="40" t="s">
        <v>8461</v>
      </c>
      <c r="G878" s="40" t="s">
        <v>8462</v>
      </c>
      <c r="H878" s="56">
        <v>0.2</v>
      </c>
      <c r="I878" s="167" t="s">
        <v>5970</v>
      </c>
      <c r="J878" s="56">
        <v>13.11</v>
      </c>
      <c r="K878" s="71">
        <f t="shared" si="68"/>
        <v>1.5255530129672007E-2</v>
      </c>
      <c r="L878" s="97">
        <v>5.8701492537313404</v>
      </c>
      <c r="M878" s="56">
        <v>5.89</v>
      </c>
      <c r="N878" s="56">
        <v>13.154333333333337</v>
      </c>
      <c r="O878" s="71">
        <f t="shared" si="69"/>
        <v>1.520411524719357E-2</v>
      </c>
    </row>
    <row r="879" spans="2:15" x14ac:dyDescent="0.15">
      <c r="B879" s="73" t="str">
        <f>IFERROR(IF(AND(K879&lt;&gt;"",K879&gt;=$C$3),MAX($B$5:B878)+1,""),"")</f>
        <v/>
      </c>
      <c r="C879" s="73" t="str">
        <f>IFERROR(IF(AND(O879&lt;&gt;"",O879&gt;=$C$3),MAX($C$5:C878)+1,""),"")</f>
        <v/>
      </c>
      <c r="F879" s="40" t="s">
        <v>8463</v>
      </c>
      <c r="G879" s="40" t="s">
        <v>8464</v>
      </c>
      <c r="H879" s="56">
        <v>0.16500000000000001</v>
      </c>
      <c r="I879" s="167" t="s">
        <v>13707</v>
      </c>
      <c r="J879" s="56">
        <v>26.76</v>
      </c>
      <c r="K879" s="71">
        <f t="shared" si="68"/>
        <v>6.1659192825112103E-3</v>
      </c>
      <c r="L879" s="97">
        <v>13.305932920872699</v>
      </c>
      <c r="M879" s="56">
        <v>25.72</v>
      </c>
      <c r="N879" s="56">
        <v>51.726339227242882</v>
      </c>
      <c r="O879" s="71">
        <f t="shared" si="69"/>
        <v>3.1898642445027099E-3</v>
      </c>
    </row>
    <row r="880" spans="2:15" x14ac:dyDescent="0.15">
      <c r="B880" s="73" t="str">
        <f>IFERROR(IF(AND(K880&lt;&gt;"",K880&gt;=$C$3),MAX($B$5:B879)+1,""),"")</f>
        <v/>
      </c>
      <c r="C880" s="73" t="str">
        <f>IFERROR(IF(AND(O880&lt;&gt;"",O880&gt;=$C$3),MAX($C$5:C879)+1,""),"")</f>
        <v/>
      </c>
      <c r="F880" s="40" t="s">
        <v>8465</v>
      </c>
      <c r="G880" s="40" t="s">
        <v>13089</v>
      </c>
      <c r="H880" s="56">
        <v>0.20161270000000001</v>
      </c>
      <c r="I880" s="167" t="s">
        <v>5909</v>
      </c>
      <c r="J880" s="56">
        <v>13.54</v>
      </c>
      <c r="K880" s="71">
        <f t="shared" si="68"/>
        <v>1.4890155096011819E-2</v>
      </c>
      <c r="L880" s="97">
        <v>13.3383618763961</v>
      </c>
      <c r="M880" s="56">
        <v>15.79</v>
      </c>
      <c r="N880" s="56">
        <v>16.028699924414244</v>
      </c>
      <c r="O880" s="71">
        <f t="shared" si="69"/>
        <v>1.2578231606476829E-2</v>
      </c>
    </row>
    <row r="881" spans="2:15" x14ac:dyDescent="0.15">
      <c r="B881" s="73" t="str">
        <f>IFERROR(IF(AND(K881&lt;&gt;"",K881&gt;=$C$3),MAX($B$5:B880)+1,""),"")</f>
        <v/>
      </c>
      <c r="C881" s="73" t="str">
        <f>IFERROR(IF(AND(O881&lt;&gt;"",O881&gt;=$C$3),MAX($C$5:C880)+1,""),"")</f>
        <v/>
      </c>
      <c r="F881" s="40" t="s">
        <v>8467</v>
      </c>
      <c r="G881" s="40" t="s">
        <v>8468</v>
      </c>
      <c r="H881" s="56">
        <v>7.0000000000000007E-2</v>
      </c>
      <c r="I881" s="167" t="s">
        <v>5916</v>
      </c>
      <c r="J881" s="56">
        <v>15.57</v>
      </c>
      <c r="K881" s="71">
        <f t="shared" si="68"/>
        <v>4.4958253050738604E-3</v>
      </c>
      <c r="L881" s="97">
        <v>15.508769662921299</v>
      </c>
      <c r="M881" s="56">
        <v>20.87</v>
      </c>
      <c r="N881" s="56">
        <v>20.952397067117946</v>
      </c>
      <c r="O881" s="71">
        <f t="shared" si="69"/>
        <v>3.3409065213763E-3</v>
      </c>
    </row>
    <row r="882" spans="2:15" x14ac:dyDescent="0.15">
      <c r="B882" s="73" t="str">
        <f>IFERROR(IF(AND(K882&lt;&gt;"",K882&gt;=$C$3),MAX($B$5:B881)+1,""),"")</f>
        <v/>
      </c>
      <c r="C882" s="73" t="str">
        <f>IFERROR(IF(AND(O882&lt;&gt;"",O882&gt;=$C$3),MAX($C$5:C881)+1,""),"")</f>
        <v/>
      </c>
      <c r="F882" s="40" t="s">
        <v>8469</v>
      </c>
      <c r="G882" s="40" t="s">
        <v>8470</v>
      </c>
      <c r="H882" s="56" t="s">
        <v>5898</v>
      </c>
      <c r="I882" s="167" t="s">
        <v>5903</v>
      </c>
      <c r="J882" s="56">
        <v>17.72</v>
      </c>
      <c r="K882" s="71" t="str">
        <f t="shared" si="68"/>
        <v/>
      </c>
      <c r="L882" s="97">
        <v>17.72</v>
      </c>
      <c r="M882" s="56">
        <v>18.34</v>
      </c>
      <c r="N882" s="56">
        <v>18.34</v>
      </c>
      <c r="O882" s="71" t="str">
        <f t="shared" si="69"/>
        <v/>
      </c>
    </row>
    <row r="883" spans="2:15" x14ac:dyDescent="0.15">
      <c r="B883" s="73" t="str">
        <f>IFERROR(IF(AND(K883&lt;&gt;"",K883&gt;=$C$3),MAX($B$5:B882)+1,""),"")</f>
        <v/>
      </c>
      <c r="C883" s="73" t="str">
        <f>IFERROR(IF(AND(O883&lt;&gt;"",O883&gt;=$C$3),MAX($C$5:C882)+1,""),"")</f>
        <v/>
      </c>
      <c r="F883" s="40" t="s">
        <v>8471</v>
      </c>
      <c r="G883" s="40" t="s">
        <v>8472</v>
      </c>
      <c r="H883" s="56">
        <v>0.55000000000000004</v>
      </c>
      <c r="I883" s="167" t="s">
        <v>13667</v>
      </c>
      <c r="J883" s="56">
        <v>67.98</v>
      </c>
      <c r="K883" s="71">
        <f t="shared" si="68"/>
        <v>8.0906148867313926E-3</v>
      </c>
      <c r="L883" s="97">
        <v>21.661268270744301</v>
      </c>
      <c r="M883" s="56">
        <v>14.19</v>
      </c>
      <c r="N883" s="56">
        <v>44.532766407904063</v>
      </c>
      <c r="O883" s="71">
        <f t="shared" si="69"/>
        <v>1.2350456626974364E-2</v>
      </c>
    </row>
    <row r="884" spans="2:15" x14ac:dyDescent="0.15">
      <c r="B884" s="73" t="str">
        <f>IFERROR(IF(AND(K884&lt;&gt;"",K884&gt;=$C$3),MAX($B$5:B883)+1,""),"")</f>
        <v/>
      </c>
      <c r="C884" s="73" t="str">
        <f>IFERROR(IF(AND(O884&lt;&gt;"",O884&gt;=$C$3),MAX($C$5:C883)+1,""),"")</f>
        <v/>
      </c>
      <c r="F884" s="40" t="s">
        <v>8473</v>
      </c>
      <c r="G884" s="40" t="s">
        <v>8474</v>
      </c>
      <c r="H884" s="56">
        <v>1.4999999999999999E-2</v>
      </c>
      <c r="I884" s="167" t="s">
        <v>13676</v>
      </c>
      <c r="J884" s="56">
        <v>20.9</v>
      </c>
      <c r="K884" s="71">
        <f t="shared" si="68"/>
        <v>7.1770334928229664E-4</v>
      </c>
      <c r="L884" s="97">
        <v>20.8909991386736</v>
      </c>
      <c r="M884" s="56">
        <v>24.78</v>
      </c>
      <c r="N884" s="56">
        <v>24.79067643257212</v>
      </c>
      <c r="O884" s="71">
        <f t="shared" si="69"/>
        <v>6.050661844907028E-4</v>
      </c>
    </row>
    <row r="885" spans="2:15" x14ac:dyDescent="0.15">
      <c r="B885" s="73" t="str">
        <f>IFERROR(IF(AND(K885&lt;&gt;"",K885&gt;=$C$3),MAX($B$5:B884)+1,""),"")</f>
        <v/>
      </c>
      <c r="C885" s="73" t="str">
        <f>IFERROR(IF(AND(O885&lt;&gt;"",O885&gt;=$C$3),MAX($C$5:C884)+1,""),"")</f>
        <v/>
      </c>
      <c r="F885" s="40" t="s">
        <v>8475</v>
      </c>
      <c r="G885" s="40" t="s">
        <v>13090</v>
      </c>
      <c r="H885" s="56">
        <v>0.7</v>
      </c>
      <c r="I885" s="167" t="s">
        <v>5945</v>
      </c>
      <c r="J885" s="56">
        <v>30.66</v>
      </c>
      <c r="K885" s="71">
        <f t="shared" si="68"/>
        <v>2.2831050228310501E-2</v>
      </c>
      <c r="L885" s="97">
        <v>20.006235114503799</v>
      </c>
      <c r="M885" s="56">
        <v>25.59</v>
      </c>
      <c r="N885" s="56">
        <v>39.217243799719263</v>
      </c>
      <c r="O885" s="71">
        <f t="shared" si="69"/>
        <v>1.7849291081618819E-2</v>
      </c>
    </row>
    <row r="886" spans="2:15" x14ac:dyDescent="0.15">
      <c r="B886" s="73" t="str">
        <f>IFERROR(IF(AND(K886&lt;&gt;"",K886&gt;=$C$3),MAX($B$5:B885)+1,""),"")</f>
        <v/>
      </c>
      <c r="C886" s="73" t="str">
        <f>IFERROR(IF(AND(O886&lt;&gt;"",O886&gt;=$C$3),MAX($C$5:C885)+1,""),"")</f>
        <v/>
      </c>
      <c r="F886" s="40" t="s">
        <v>8477</v>
      </c>
      <c r="G886" s="40" t="s">
        <v>13091</v>
      </c>
      <c r="H886" s="56" t="s">
        <v>5898</v>
      </c>
      <c r="I886" s="167" t="s">
        <v>5935</v>
      </c>
      <c r="J886" s="56">
        <v>24.74</v>
      </c>
      <c r="K886" s="71" t="str">
        <f t="shared" si="68"/>
        <v/>
      </c>
      <c r="L886" s="97">
        <v>24.74</v>
      </c>
      <c r="M886" s="56">
        <v>17.600000000000001</v>
      </c>
      <c r="N886" s="56">
        <v>17.600000000000001</v>
      </c>
      <c r="O886" s="71" t="str">
        <f t="shared" si="69"/>
        <v/>
      </c>
    </row>
    <row r="887" spans="2:15" x14ac:dyDescent="0.15">
      <c r="B887" s="73" t="str">
        <f>IFERROR(IF(AND(K887&lt;&gt;"",K887&gt;=$C$3),MAX($B$5:B886)+1,""),"")</f>
        <v/>
      </c>
      <c r="C887" s="73" t="str">
        <f>IFERROR(IF(AND(O887&lt;&gt;"",O887&gt;=$C$3),MAX($C$5:C886)+1,""),"")</f>
        <v/>
      </c>
      <c r="F887" s="40" t="s">
        <v>8479</v>
      </c>
      <c r="G887" s="40" t="s">
        <v>8480</v>
      </c>
      <c r="H887" s="56" t="s">
        <v>5898</v>
      </c>
      <c r="I887" s="167" t="s">
        <v>5921</v>
      </c>
      <c r="J887" s="56">
        <v>14.3</v>
      </c>
      <c r="K887" s="71" t="str">
        <f t="shared" si="68"/>
        <v/>
      </c>
      <c r="L887" s="97">
        <v>14.3</v>
      </c>
      <c r="M887" s="56">
        <v>15.8</v>
      </c>
      <c r="N887" s="56">
        <v>15.8</v>
      </c>
      <c r="O887" s="71" t="str">
        <f t="shared" si="69"/>
        <v/>
      </c>
    </row>
    <row r="888" spans="2:15" x14ac:dyDescent="0.15">
      <c r="B888" s="73" t="str">
        <f>IFERROR(IF(AND(K888&lt;&gt;"",K888&gt;=$C$3),MAX($B$5:B887)+1,""),"")</f>
        <v/>
      </c>
      <c r="C888" s="73" t="str">
        <f>IFERROR(IF(AND(O888&lt;&gt;"",O888&gt;=$C$3),MAX($C$5:C887)+1,""),"")</f>
        <v/>
      </c>
      <c r="F888" s="40" t="s">
        <v>8481</v>
      </c>
      <c r="G888" s="40" t="s">
        <v>8482</v>
      </c>
      <c r="H888" s="56">
        <v>0.1</v>
      </c>
      <c r="I888" s="167" t="s">
        <v>13665</v>
      </c>
      <c r="J888" s="56">
        <v>31.64</v>
      </c>
      <c r="K888" s="71">
        <f t="shared" si="68"/>
        <v>3.1605562579013909E-3</v>
      </c>
      <c r="L888" s="97">
        <v>10.508454106280199</v>
      </c>
      <c r="M888" s="56">
        <v>9.6</v>
      </c>
      <c r="N888" s="56">
        <v>28.904727272727254</v>
      </c>
      <c r="O888" s="71">
        <f t="shared" si="69"/>
        <v>3.459641706924318E-3</v>
      </c>
    </row>
    <row r="889" spans="2:15" x14ac:dyDescent="0.15">
      <c r="B889" s="73">
        <f>IFERROR(IF(AND(K889&lt;&gt;"",K889&gt;=$C$3),MAX($B$5:B888)+1,""),"")</f>
        <v>42</v>
      </c>
      <c r="C889" s="73">
        <f>IFERROR(IF(AND(O889&lt;&gt;"",O889&gt;=$C$3),MAX($C$5:C888)+1,""),"")</f>
        <v>33</v>
      </c>
      <c r="F889" s="40" t="s">
        <v>8483</v>
      </c>
      <c r="G889" s="40" t="s">
        <v>8484</v>
      </c>
      <c r="H889" s="56">
        <v>0.55000000000000004</v>
      </c>
      <c r="I889" s="167" t="s">
        <v>5921</v>
      </c>
      <c r="J889" s="56">
        <v>12.64</v>
      </c>
      <c r="K889" s="71">
        <f t="shared" si="68"/>
        <v>4.3512658227848104E-2</v>
      </c>
      <c r="L889" s="97">
        <v>12.1398561151079</v>
      </c>
      <c r="M889" s="56">
        <v>12.68</v>
      </c>
      <c r="N889" s="56">
        <v>13.202397003745334</v>
      </c>
      <c r="O889" s="71">
        <f t="shared" si="69"/>
        <v>4.1659101740689423E-2</v>
      </c>
    </row>
    <row r="890" spans="2:15" x14ac:dyDescent="0.15">
      <c r="B890" s="73" t="str">
        <f>IFERROR(IF(AND(K890&lt;&gt;"",K890&gt;=$C$3),MAX($B$5:B889)+1,""),"")</f>
        <v/>
      </c>
      <c r="C890" s="73" t="str">
        <f>IFERROR(IF(AND(O890&lt;&gt;"",O890&gt;=$C$3),MAX($C$5:C889)+1,""),"")</f>
        <v/>
      </c>
      <c r="F890" s="40" t="s">
        <v>8485</v>
      </c>
      <c r="G890" s="40" t="s">
        <v>8486</v>
      </c>
      <c r="H890" s="56">
        <v>0.01</v>
      </c>
      <c r="I890" s="167" t="s">
        <v>5903</v>
      </c>
      <c r="J890" s="56">
        <v>9.6999999999999993</v>
      </c>
      <c r="K890" s="71">
        <f t="shared" si="68"/>
        <v>1.0309278350515464E-3</v>
      </c>
      <c r="L890" s="97">
        <v>9.6886416861826703</v>
      </c>
      <c r="M890" s="56">
        <v>8.57</v>
      </c>
      <c r="N890" s="56">
        <v>8.5800468933177001</v>
      </c>
      <c r="O890" s="71">
        <f t="shared" si="69"/>
        <v>1.1654947955806844E-3</v>
      </c>
    </row>
    <row r="891" spans="2:15" x14ac:dyDescent="0.15">
      <c r="B891" s="73" t="str">
        <f>IFERROR(IF(AND(K891&lt;&gt;"",K891&gt;=$C$3),MAX($B$5:B890)+1,""),"")</f>
        <v/>
      </c>
      <c r="C891" s="73" t="str">
        <f>IFERROR(IF(AND(O891&lt;&gt;"",O891&gt;=$C$3),MAX($C$5:C890)+1,""),"")</f>
        <v/>
      </c>
      <c r="F891" s="40" t="s">
        <v>8487</v>
      </c>
      <c r="G891" s="40" t="s">
        <v>8488</v>
      </c>
      <c r="H891" s="56">
        <v>0.05</v>
      </c>
      <c r="I891" s="167" t="s">
        <v>5905</v>
      </c>
      <c r="J891" s="56">
        <v>17.649999999999999</v>
      </c>
      <c r="K891" s="71">
        <f t="shared" si="68"/>
        <v>2.8328611898017003E-3</v>
      </c>
      <c r="L891" s="97">
        <v>5.8661078642036397</v>
      </c>
      <c r="M891" s="56">
        <v>20.100000000000001</v>
      </c>
      <c r="N891" s="56">
        <v>60.477067284230976</v>
      </c>
      <c r="O891" s="71">
        <f t="shared" si="69"/>
        <v>8.267596668503996E-4</v>
      </c>
    </row>
    <row r="892" spans="2:15" x14ac:dyDescent="0.15">
      <c r="B892" s="73" t="str">
        <f>IFERROR(IF(AND(K892&lt;&gt;"",K892&gt;=$C$3),MAX($B$5:B891)+1,""),"")</f>
        <v/>
      </c>
      <c r="C892" s="73" t="str">
        <f>IFERROR(IF(AND(O892&lt;&gt;"",O892&gt;=$C$3),MAX($C$5:C891)+1,""),"")</f>
        <v/>
      </c>
      <c r="F892" s="40" t="s">
        <v>8489</v>
      </c>
      <c r="G892" s="40" t="s">
        <v>8490</v>
      </c>
      <c r="H892" s="56">
        <v>0.13900000000000001</v>
      </c>
      <c r="I892" s="167" t="s">
        <v>5902</v>
      </c>
      <c r="J892" s="56">
        <v>14.71</v>
      </c>
      <c r="K892" s="71">
        <f t="shared" si="68"/>
        <v>9.4493541808293689E-3</v>
      </c>
      <c r="L892" s="97">
        <v>14.569713896457801</v>
      </c>
      <c r="M892" s="56">
        <v>15.77</v>
      </c>
      <c r="N892" s="56">
        <v>15.921843191196659</v>
      </c>
      <c r="O892" s="71">
        <f t="shared" si="69"/>
        <v>8.7301450171833397E-3</v>
      </c>
    </row>
    <row r="893" spans="2:15" x14ac:dyDescent="0.15">
      <c r="B893" s="73" t="str">
        <f>IFERROR(IF(AND(K893&lt;&gt;"",K893&gt;=$C$3),MAX($B$5:B892)+1,""),"")</f>
        <v/>
      </c>
      <c r="C893" s="73" t="str">
        <f>IFERROR(IF(AND(O893&lt;&gt;"",O893&gt;=$C$3),MAX($C$5:C892)+1,""),"")</f>
        <v/>
      </c>
      <c r="F893" s="40" t="s">
        <v>8491</v>
      </c>
      <c r="G893" s="40" t="s">
        <v>8492</v>
      </c>
      <c r="H893" s="56" t="s">
        <v>5898</v>
      </c>
      <c r="I893" s="167" t="s">
        <v>5907</v>
      </c>
      <c r="J893" s="56">
        <v>13.21</v>
      </c>
      <c r="K893" s="71" t="str">
        <f t="shared" si="68"/>
        <v/>
      </c>
      <c r="L893" s="97">
        <v>13.21</v>
      </c>
      <c r="M893" s="56">
        <v>10.09</v>
      </c>
      <c r="N893" s="56">
        <v>10.09</v>
      </c>
      <c r="O893" s="71" t="str">
        <f t="shared" si="69"/>
        <v/>
      </c>
    </row>
    <row r="894" spans="2:15" x14ac:dyDescent="0.15">
      <c r="B894" s="73" t="str">
        <f>IFERROR(IF(AND(K894&lt;&gt;"",K894&gt;=$C$3),MAX($B$5:B893)+1,""),"")</f>
        <v/>
      </c>
      <c r="C894" s="73" t="str">
        <f>IFERROR(IF(AND(O894&lt;&gt;"",O894&gt;=$C$3),MAX($C$5:C893)+1,""),"")</f>
        <v/>
      </c>
      <c r="F894" s="40" t="s">
        <v>8493</v>
      </c>
      <c r="G894" s="40" t="s">
        <v>8494</v>
      </c>
      <c r="H894" s="56">
        <v>0.08</v>
      </c>
      <c r="I894" s="167" t="s">
        <v>5970</v>
      </c>
      <c r="J894" s="56">
        <v>17.86</v>
      </c>
      <c r="K894" s="71">
        <f t="shared" si="68"/>
        <v>4.4792833146696529E-3</v>
      </c>
      <c r="L894" s="97">
        <v>17.771584158415799</v>
      </c>
      <c r="M894" s="56">
        <v>22.75</v>
      </c>
      <c r="N894" s="56">
        <v>22.863184079602046</v>
      </c>
      <c r="O894" s="71">
        <f t="shared" si="69"/>
        <v>3.4990751822434906E-3</v>
      </c>
    </row>
    <row r="895" spans="2:15" x14ac:dyDescent="0.15">
      <c r="B895" s="73" t="str">
        <f>IFERROR(IF(AND(K895&lt;&gt;"",K895&gt;=$C$3),MAX($B$5:B894)+1,""),"")</f>
        <v/>
      </c>
      <c r="C895" s="73" t="str">
        <f>IFERROR(IF(AND(O895&lt;&gt;"",O895&gt;=$C$3),MAX($C$5:C894)+1,""),"")</f>
        <v/>
      </c>
      <c r="F895" s="40" t="s">
        <v>8495</v>
      </c>
      <c r="G895" s="40" t="s">
        <v>8496</v>
      </c>
      <c r="H895" s="56" t="s">
        <v>5898</v>
      </c>
      <c r="I895" s="167" t="s">
        <v>5900</v>
      </c>
      <c r="J895" s="56">
        <v>23.11</v>
      </c>
      <c r="K895" s="71" t="str">
        <f t="shared" si="68"/>
        <v/>
      </c>
      <c r="L895" s="97">
        <v>23.062271788517101</v>
      </c>
      <c r="M895" s="56">
        <v>22</v>
      </c>
      <c r="N895" s="56">
        <v>22.045529801324541</v>
      </c>
      <c r="O895" s="71" t="str">
        <f t="shared" si="69"/>
        <v/>
      </c>
    </row>
    <row r="896" spans="2:15" x14ac:dyDescent="0.15">
      <c r="B896" s="73" t="str">
        <f>IFERROR(IF(AND(K896&lt;&gt;"",K896&gt;=$C$3),MAX($B$5:B895)+1,""),"")</f>
        <v/>
      </c>
      <c r="C896" s="73" t="str">
        <f>IFERROR(IF(AND(O896&lt;&gt;"",O896&gt;=$C$3),MAX($C$5:C895)+1,""),"")</f>
        <v/>
      </c>
      <c r="F896" s="40" t="s">
        <v>8497</v>
      </c>
      <c r="G896" s="40" t="s">
        <v>8498</v>
      </c>
      <c r="H896" s="56">
        <v>0.05</v>
      </c>
      <c r="I896" s="167" t="s">
        <v>5909</v>
      </c>
      <c r="J896" s="56">
        <v>22.27</v>
      </c>
      <c r="K896" s="71">
        <f t="shared" si="68"/>
        <v>2.2451728783116302E-3</v>
      </c>
      <c r="L896" s="97">
        <v>8.8940211847783406</v>
      </c>
      <c r="M896" s="56">
        <v>10.28</v>
      </c>
      <c r="N896" s="56">
        <v>25.740392927308459</v>
      </c>
      <c r="O896" s="71">
        <f t="shared" si="69"/>
        <v>1.9424722901939106E-3</v>
      </c>
    </row>
    <row r="897" spans="2:15" x14ac:dyDescent="0.15">
      <c r="B897" s="73" t="str">
        <f>IFERROR(IF(AND(K897&lt;&gt;"",K897&gt;=$C$3),MAX($B$5:B896)+1,""),"")</f>
        <v/>
      </c>
      <c r="C897" s="73" t="str">
        <f>IFERROR(IF(AND(O897&lt;&gt;"",O897&gt;=$C$3),MAX($C$5:C896)+1,""),"")</f>
        <v/>
      </c>
      <c r="F897" s="40" t="s">
        <v>13092</v>
      </c>
      <c r="G897" s="40" t="s">
        <v>8500</v>
      </c>
      <c r="H897" s="56">
        <v>0.12</v>
      </c>
      <c r="I897" s="167" t="s">
        <v>13682</v>
      </c>
      <c r="J897" s="56">
        <v>15.99</v>
      </c>
      <c r="K897" s="71">
        <f t="shared" si="68"/>
        <v>7.5046904315196998E-3</v>
      </c>
      <c r="L897" s="97">
        <v>15.881715575620801</v>
      </c>
      <c r="M897" s="56">
        <v>18.91</v>
      </c>
      <c r="N897" s="56">
        <v>19.03893181818178</v>
      </c>
      <c r="O897" s="71">
        <f t="shared" si="69"/>
        <v>6.3028746121881959E-3</v>
      </c>
    </row>
    <row r="898" spans="2:15" x14ac:dyDescent="0.15">
      <c r="B898" s="73" t="str">
        <f>IFERROR(IF(AND(K898&lt;&gt;"",K898&gt;=$C$3),MAX($B$5:B897)+1,""),"")</f>
        <v/>
      </c>
      <c r="C898" s="73" t="str">
        <f>IFERROR(IF(AND(O898&lt;&gt;"",O898&gt;=$C$3),MAX($C$5:C897)+1,""),"")</f>
        <v/>
      </c>
      <c r="F898" s="40" t="s">
        <v>13093</v>
      </c>
      <c r="G898" s="40" t="s">
        <v>8502</v>
      </c>
      <c r="H898" s="56">
        <v>0.03</v>
      </c>
      <c r="I898" s="167" t="s">
        <v>5909</v>
      </c>
      <c r="J898" s="56">
        <v>19.2</v>
      </c>
      <c r="K898" s="71">
        <f t="shared" si="68"/>
        <v>1.5625000000000001E-3</v>
      </c>
      <c r="L898" s="97">
        <v>19.1581090909091</v>
      </c>
      <c r="M898" s="56">
        <v>15.36</v>
      </c>
      <c r="N898" s="56">
        <v>15.393586005830896</v>
      </c>
      <c r="O898" s="71">
        <f t="shared" si="69"/>
        <v>1.9488636363636372E-3</v>
      </c>
    </row>
    <row r="899" spans="2:15" x14ac:dyDescent="0.15">
      <c r="B899" s="73" t="str">
        <f>IFERROR(IF(AND(K899&lt;&gt;"",K899&gt;=$C$3),MAX($B$5:B898)+1,""),"")</f>
        <v/>
      </c>
      <c r="C899" s="73" t="str">
        <f>IFERROR(IF(AND(O899&lt;&gt;"",O899&gt;=$C$3),MAX($C$5:C898)+1,""),"")</f>
        <v/>
      </c>
      <c r="F899" s="40" t="s">
        <v>8503</v>
      </c>
      <c r="G899" s="40" t="s">
        <v>8504</v>
      </c>
      <c r="H899" s="56">
        <v>7.6999999999999999E-2</v>
      </c>
      <c r="I899" s="167" t="s">
        <v>5915</v>
      </c>
      <c r="J899" s="56">
        <v>9.06</v>
      </c>
      <c r="K899" s="71">
        <f t="shared" si="68"/>
        <v>8.4988962472406174E-3</v>
      </c>
      <c r="L899" s="97">
        <v>8.98</v>
      </c>
      <c r="M899" s="56">
        <v>8.0500000000000007</v>
      </c>
      <c r="N899" s="56">
        <v>8.1217149220489979</v>
      </c>
      <c r="O899" s="71">
        <f t="shared" si="69"/>
        <v>9.480756310586428E-3</v>
      </c>
    </row>
    <row r="900" spans="2:15" x14ac:dyDescent="0.15">
      <c r="B900" s="73" t="str">
        <f>IFERROR(IF(AND(K900&lt;&gt;"",K900&gt;=$C$3),MAX($B$5:B899)+1,""),"")</f>
        <v/>
      </c>
      <c r="C900" s="73" t="str">
        <f>IFERROR(IF(AND(O900&lt;&gt;"",O900&gt;=$C$3),MAX($C$5:C899)+1,""),"")</f>
        <v/>
      </c>
      <c r="F900" s="40" t="s">
        <v>13094</v>
      </c>
      <c r="G900" s="40" t="s">
        <v>8506</v>
      </c>
      <c r="H900" s="56">
        <v>0.03</v>
      </c>
      <c r="I900" s="167" t="s">
        <v>5974</v>
      </c>
      <c r="J900" s="56">
        <v>8.4700000000000006</v>
      </c>
      <c r="K900" s="71">
        <f t="shared" si="68"/>
        <v>3.5419126328217233E-3</v>
      </c>
      <c r="L900" s="97">
        <v>8.4408600917431205</v>
      </c>
      <c r="M900" s="56">
        <v>8.09</v>
      </c>
      <c r="N900" s="56">
        <v>8.1179286536248547</v>
      </c>
      <c r="O900" s="71">
        <f t="shared" si="69"/>
        <v>3.6955239790884662E-3</v>
      </c>
    </row>
    <row r="901" spans="2:15" x14ac:dyDescent="0.15">
      <c r="B901" s="73" t="str">
        <f>IFERROR(IF(AND(K901&lt;&gt;"",K901&gt;=$C$3),MAX($B$5:B900)+1,""),"")</f>
        <v/>
      </c>
      <c r="C901" s="73" t="str">
        <f>IFERROR(IF(AND(O901&lt;&gt;"",O901&gt;=$C$3),MAX($C$5:C900)+1,""),"")</f>
        <v/>
      </c>
      <c r="F901" s="40" t="s">
        <v>13095</v>
      </c>
      <c r="G901" s="40" t="s">
        <v>8508</v>
      </c>
      <c r="H901" s="56" t="s">
        <v>5898</v>
      </c>
      <c r="I901" s="167" t="s">
        <v>13699</v>
      </c>
      <c r="J901" s="56">
        <v>23.17</v>
      </c>
      <c r="K901" s="71" t="str">
        <f t="shared" si="68"/>
        <v/>
      </c>
      <c r="L901" s="97">
        <v>9.2680000000000007</v>
      </c>
      <c r="M901" s="56">
        <v>11.28</v>
      </c>
      <c r="N901" s="56">
        <v>28.199999999999996</v>
      </c>
      <c r="O901" s="71" t="str">
        <f t="shared" si="69"/>
        <v/>
      </c>
    </row>
    <row r="902" spans="2:15" x14ac:dyDescent="0.15">
      <c r="B902" s="73" t="str">
        <f>IFERROR(IF(AND(K902&lt;&gt;"",K902&gt;=$C$3),MAX($B$5:B901)+1,""),"")</f>
        <v/>
      </c>
      <c r="C902" s="73" t="str">
        <f>IFERROR(IF(AND(O902&lt;&gt;"",O902&gt;=$C$3),MAX($C$5:C901)+1,""),"")</f>
        <v/>
      </c>
      <c r="F902" s="40" t="s">
        <v>8509</v>
      </c>
      <c r="G902" s="40" t="s">
        <v>8510</v>
      </c>
      <c r="H902" s="56" t="s">
        <v>5898</v>
      </c>
      <c r="I902" s="167" t="s">
        <v>5907</v>
      </c>
      <c r="J902" s="56">
        <v>16.579999999999998</v>
      </c>
      <c r="K902" s="71" t="str">
        <f t="shared" si="68"/>
        <v/>
      </c>
      <c r="L902" s="97">
        <v>16.579999999999998</v>
      </c>
      <c r="M902" s="56">
        <v>19.12</v>
      </c>
      <c r="N902" s="56">
        <v>19.12</v>
      </c>
      <c r="O902" s="71" t="str">
        <f t="shared" si="69"/>
        <v/>
      </c>
    </row>
    <row r="903" spans="2:15" x14ac:dyDescent="0.15">
      <c r="B903" s="73" t="str">
        <f>IFERROR(IF(AND(K903&lt;&gt;"",K903&gt;=$C$3),MAX($B$5:B902)+1,""),"")</f>
        <v/>
      </c>
      <c r="C903" s="73" t="str">
        <f>IFERROR(IF(AND(O903&lt;&gt;"",O903&gt;=$C$3),MAX($C$5:C902)+1,""),"")</f>
        <v/>
      </c>
      <c r="F903" s="40" t="s">
        <v>8511</v>
      </c>
      <c r="G903" s="40" t="s">
        <v>8512</v>
      </c>
      <c r="H903" s="56">
        <v>2.5000000000000001E-2</v>
      </c>
      <c r="I903" s="167" t="s">
        <v>5932</v>
      </c>
      <c r="J903" s="56">
        <v>9.84</v>
      </c>
      <c r="K903" s="71">
        <f t="shared" ref="K903:K966" si="70">IFERROR(H903/J903,"")</f>
        <v>2.5406504065040654E-3</v>
      </c>
      <c r="L903" s="97">
        <v>9.8198567041965195</v>
      </c>
      <c r="M903" s="56">
        <v>10.07</v>
      </c>
      <c r="N903" s="56">
        <v>10.090656410256411</v>
      </c>
      <c r="O903" s="71">
        <f t="shared" ref="O903:O966" si="71">IFERROR(H903/N903,"")</f>
        <v>2.4775395161200156E-3</v>
      </c>
    </row>
    <row r="904" spans="2:15" x14ac:dyDescent="0.15">
      <c r="B904" s="73" t="str">
        <f>IFERROR(IF(AND(K904&lt;&gt;"",K904&gt;=$C$3),MAX($B$5:B903)+1,""),"")</f>
        <v/>
      </c>
      <c r="C904" s="73" t="str">
        <f>IFERROR(IF(AND(O904&lt;&gt;"",O904&gt;=$C$3),MAX($C$5:C903)+1,""),"")</f>
        <v/>
      </c>
      <c r="F904" s="40" t="s">
        <v>13096</v>
      </c>
      <c r="G904" s="40" t="s">
        <v>8514</v>
      </c>
      <c r="H904" s="56">
        <v>0.15</v>
      </c>
      <c r="I904" s="167" t="s">
        <v>13750</v>
      </c>
      <c r="J904" s="56">
        <v>23.05</v>
      </c>
      <c r="K904" s="71">
        <f t="shared" si="70"/>
        <v>6.5075921908893707E-3</v>
      </c>
      <c r="L904" s="97">
        <v>11.45</v>
      </c>
      <c r="M904" s="56">
        <v>13.35</v>
      </c>
      <c r="N904" s="56">
        <v>26.874890829694326</v>
      </c>
      <c r="O904" s="71">
        <f t="shared" si="71"/>
        <v>5.5814180213994971E-3</v>
      </c>
    </row>
    <row r="905" spans="2:15" x14ac:dyDescent="0.15">
      <c r="B905" s="73" t="str">
        <f>IFERROR(IF(AND(K905&lt;&gt;"",K905&gt;=$C$3),MAX($B$5:B904)+1,""),"")</f>
        <v/>
      </c>
      <c r="C905" s="73" t="str">
        <f>IFERROR(IF(AND(O905&lt;&gt;"",O905&gt;=$C$3),MAX($C$5:C904)+1,""),"")</f>
        <v/>
      </c>
      <c r="F905" s="40" t="s">
        <v>8515</v>
      </c>
      <c r="G905" s="40" t="s">
        <v>8516</v>
      </c>
      <c r="H905" s="56">
        <v>0.15</v>
      </c>
      <c r="I905" s="167" t="s">
        <v>5902</v>
      </c>
      <c r="J905" s="56">
        <v>17.05</v>
      </c>
      <c r="K905" s="71">
        <f t="shared" si="70"/>
        <v>8.7976539589442806E-3</v>
      </c>
      <c r="L905" s="97">
        <v>16.894717668488202</v>
      </c>
      <c r="M905" s="56">
        <v>19.5</v>
      </c>
      <c r="N905" s="56">
        <v>19.679227941176425</v>
      </c>
      <c r="O905" s="71">
        <f t="shared" si="71"/>
        <v>7.6222502452010822E-3</v>
      </c>
    </row>
    <row r="906" spans="2:15" x14ac:dyDescent="0.15">
      <c r="B906" s="73" t="str">
        <f>IFERROR(IF(AND(K906&lt;&gt;"",K906&gt;=$C$3),MAX($B$5:B905)+1,""),"")</f>
        <v/>
      </c>
      <c r="C906" s="73" t="str">
        <f>IFERROR(IF(AND(O906&lt;&gt;"",O906&gt;=$C$3),MAX($C$5:C905)+1,""),"")</f>
        <v/>
      </c>
      <c r="F906" s="40" t="s">
        <v>8517</v>
      </c>
      <c r="G906" s="40" t="s">
        <v>8518</v>
      </c>
      <c r="H906" s="56">
        <v>0.05</v>
      </c>
      <c r="I906" s="167" t="s">
        <v>5936</v>
      </c>
      <c r="J906" s="56">
        <v>14.09</v>
      </c>
      <c r="K906" s="71">
        <f t="shared" si="70"/>
        <v>3.5486160397444999E-3</v>
      </c>
      <c r="L906" s="97">
        <v>4.6831704980842899</v>
      </c>
      <c r="M906" s="56">
        <v>24.1</v>
      </c>
      <c r="N906" s="56">
        <v>72.5083573487032</v>
      </c>
      <c r="O906" s="71">
        <f t="shared" si="71"/>
        <v>6.8957568242158289E-4</v>
      </c>
    </row>
    <row r="907" spans="2:15" x14ac:dyDescent="0.15">
      <c r="B907" s="73" t="str">
        <f>IFERROR(IF(AND(K907&lt;&gt;"",K907&gt;=$C$3),MAX($B$5:B906)+1,""),"")</f>
        <v/>
      </c>
      <c r="C907" s="73" t="str">
        <f>IFERROR(IF(AND(O907&lt;&gt;"",O907&gt;=$C$3),MAX($C$5:C906)+1,""),"")</f>
        <v/>
      </c>
      <c r="F907" s="40" t="s">
        <v>8519</v>
      </c>
      <c r="G907" s="40" t="s">
        <v>13097</v>
      </c>
      <c r="H907" s="56">
        <v>0.25</v>
      </c>
      <c r="I907" s="167" t="s">
        <v>5978</v>
      </c>
      <c r="J907" s="56">
        <v>26.29</v>
      </c>
      <c r="K907" s="71">
        <f t="shared" si="70"/>
        <v>9.5093191327500961E-3</v>
      </c>
      <c r="L907" s="97">
        <v>8.6910584192439799</v>
      </c>
      <c r="M907" s="56">
        <v>8.1999999999999993</v>
      </c>
      <c r="N907" s="56">
        <v>24.80457380457382</v>
      </c>
      <c r="O907" s="71">
        <f t="shared" si="71"/>
        <v>1.0078786354873852E-2</v>
      </c>
    </row>
    <row r="908" spans="2:15" x14ac:dyDescent="0.15">
      <c r="B908" s="73" t="str">
        <f>IFERROR(IF(AND(K908&lt;&gt;"",K908&gt;=$C$3),MAX($B$5:B907)+1,""),"")</f>
        <v/>
      </c>
      <c r="C908" s="73" t="str">
        <f>IFERROR(IF(AND(O908&lt;&gt;"",O908&gt;=$C$3),MAX($C$5:C907)+1,""),"")</f>
        <v/>
      </c>
      <c r="F908" s="40" t="s">
        <v>8521</v>
      </c>
      <c r="G908" s="40" t="s">
        <v>8522</v>
      </c>
      <c r="H908" s="56">
        <v>0.05</v>
      </c>
      <c r="I908" s="167" t="s">
        <v>5949</v>
      </c>
      <c r="J908" s="56">
        <v>18.36</v>
      </c>
      <c r="K908" s="71">
        <f t="shared" si="70"/>
        <v>2.7233115468409588E-3</v>
      </c>
      <c r="L908" s="97">
        <v>18.318101323596501</v>
      </c>
      <c r="M908" s="56">
        <v>19.79</v>
      </c>
      <c r="N908" s="56">
        <v>19.835265324794175</v>
      </c>
      <c r="O908" s="71">
        <f t="shared" si="71"/>
        <v>2.5207628524887824E-3</v>
      </c>
    </row>
    <row r="909" spans="2:15" x14ac:dyDescent="0.15">
      <c r="B909" s="73" t="str">
        <f>IFERROR(IF(AND(K909&lt;&gt;"",K909&gt;=$C$3),MAX($B$5:B908)+1,""),"")</f>
        <v/>
      </c>
      <c r="C909" s="73" t="str">
        <f>IFERROR(IF(AND(O909&lt;&gt;"",O909&gt;=$C$3),MAX($C$5:C908)+1,""),"")</f>
        <v/>
      </c>
      <c r="F909" s="40" t="s">
        <v>8523</v>
      </c>
      <c r="G909" s="40" t="s">
        <v>8524</v>
      </c>
      <c r="H909" s="56">
        <v>2.5000000000000001E-2</v>
      </c>
      <c r="I909" s="167" t="s">
        <v>5924</v>
      </c>
      <c r="J909" s="56">
        <v>23.66</v>
      </c>
      <c r="K909" s="71">
        <f t="shared" si="70"/>
        <v>1.0566356720202875E-3</v>
      </c>
      <c r="L909" s="97">
        <v>23.640275114631098</v>
      </c>
      <c r="M909" s="56">
        <v>22.3</v>
      </c>
      <c r="N909" s="56">
        <v>22.318606591572799</v>
      </c>
      <c r="O909" s="71">
        <f t="shared" si="71"/>
        <v>1.1201416135646954E-3</v>
      </c>
    </row>
    <row r="910" spans="2:15" x14ac:dyDescent="0.15">
      <c r="B910" s="73" t="str">
        <f>IFERROR(IF(AND(K910&lt;&gt;"",K910&gt;=$C$3),MAX($B$5:B909)+1,""),"")</f>
        <v/>
      </c>
      <c r="C910" s="73" t="str">
        <f>IFERROR(IF(AND(O910&lt;&gt;"",O910&gt;=$C$3),MAX($C$5:C909)+1,""),"")</f>
        <v/>
      </c>
      <c r="F910" s="40" t="s">
        <v>8525</v>
      </c>
      <c r="G910" s="40" t="s">
        <v>13098</v>
      </c>
      <c r="H910" s="56">
        <v>0.4</v>
      </c>
      <c r="I910" s="167" t="s">
        <v>5903</v>
      </c>
      <c r="J910" s="56">
        <v>16.760000000000002</v>
      </c>
      <c r="K910" s="71">
        <f t="shared" si="70"/>
        <v>2.386634844868735E-2</v>
      </c>
      <c r="L910" s="97">
        <v>16.306106973595099</v>
      </c>
      <c r="M910" s="56">
        <v>16.2</v>
      </c>
      <c r="N910" s="56">
        <v>16.650939457202533</v>
      </c>
      <c r="O910" s="71">
        <f t="shared" si="71"/>
        <v>2.4022668572431568E-2</v>
      </c>
    </row>
    <row r="911" spans="2:15" x14ac:dyDescent="0.15">
      <c r="B911" s="73" t="str">
        <f>IFERROR(IF(AND(K911&lt;&gt;"",K911&gt;=$C$3),MAX($B$5:B910)+1,""),"")</f>
        <v/>
      </c>
      <c r="C911" s="73" t="str">
        <f>IFERROR(IF(AND(O911&lt;&gt;"",O911&gt;=$C$3),MAX($C$5:C910)+1,""),"")</f>
        <v/>
      </c>
      <c r="F911" s="40" t="s">
        <v>8527</v>
      </c>
      <c r="G911" s="40" t="s">
        <v>8528</v>
      </c>
      <c r="H911" s="56">
        <v>0.11</v>
      </c>
      <c r="I911" s="167" t="s">
        <v>5945</v>
      </c>
      <c r="J911" s="56">
        <v>17.399999999999999</v>
      </c>
      <c r="K911" s="71">
        <f t="shared" si="70"/>
        <v>6.3218390804597709E-3</v>
      </c>
      <c r="L911" s="97">
        <v>17.283007334963301</v>
      </c>
      <c r="M911" s="56">
        <v>14.75</v>
      </c>
      <c r="N911" s="56">
        <v>14.849846153846173</v>
      </c>
      <c r="O911" s="71">
        <f t="shared" si="71"/>
        <v>7.4074841490199238E-3</v>
      </c>
    </row>
    <row r="912" spans="2:15" x14ac:dyDescent="0.15">
      <c r="B912" s="73" t="str">
        <f>IFERROR(IF(AND(K912&lt;&gt;"",K912&gt;=$C$3),MAX($B$5:B911)+1,""),"")</f>
        <v/>
      </c>
      <c r="C912" s="73" t="str">
        <f>IFERROR(IF(AND(O912&lt;&gt;"",O912&gt;=$C$3),MAX($C$5:C911)+1,""),"")</f>
        <v/>
      </c>
      <c r="F912" s="40" t="s">
        <v>8529</v>
      </c>
      <c r="G912" s="40" t="s">
        <v>8530</v>
      </c>
      <c r="H912" s="56" t="s">
        <v>5898</v>
      </c>
      <c r="I912" s="167" t="s">
        <v>5913</v>
      </c>
      <c r="J912" s="56">
        <v>15.49</v>
      </c>
      <c r="K912" s="71" t="str">
        <f t="shared" si="70"/>
        <v/>
      </c>
      <c r="L912" s="97">
        <v>15.49</v>
      </c>
      <c r="M912" s="56">
        <v>13.45</v>
      </c>
      <c r="N912" s="56">
        <v>13.45</v>
      </c>
      <c r="O912" s="71" t="str">
        <f t="shared" si="71"/>
        <v/>
      </c>
    </row>
    <row r="913" spans="2:15" x14ac:dyDescent="0.15">
      <c r="B913" s="73" t="str">
        <f>IFERROR(IF(AND(K913&lt;&gt;"",K913&gt;=$C$3),MAX($B$5:B912)+1,""),"")</f>
        <v/>
      </c>
      <c r="C913" s="73" t="str">
        <f>IFERROR(IF(AND(O913&lt;&gt;"",O913&gt;=$C$3),MAX($C$5:C912)+1,""),"")</f>
        <v/>
      </c>
      <c r="F913" s="40" t="s">
        <v>8531</v>
      </c>
      <c r="G913" s="40" t="s">
        <v>8532</v>
      </c>
      <c r="H913" s="56">
        <v>0.1</v>
      </c>
      <c r="I913" s="167" t="s">
        <v>5945</v>
      </c>
      <c r="J913" s="56">
        <v>11.2</v>
      </c>
      <c r="K913" s="71">
        <f t="shared" si="70"/>
        <v>8.9285714285714298E-3</v>
      </c>
      <c r="L913" s="97">
        <v>11.1154716981132</v>
      </c>
      <c r="M913" s="56">
        <v>12.47</v>
      </c>
      <c r="N913" s="56">
        <v>12.56482889733841</v>
      </c>
      <c r="O913" s="71">
        <f t="shared" si="71"/>
        <v>7.9587235780968629E-3</v>
      </c>
    </row>
    <row r="914" spans="2:15" x14ac:dyDescent="0.15">
      <c r="B914" s="73" t="str">
        <f>IFERROR(IF(AND(K914&lt;&gt;"",K914&gt;=$C$3),MAX($B$5:B913)+1,""),"")</f>
        <v/>
      </c>
      <c r="C914" s="73" t="str">
        <f>IFERROR(IF(AND(O914&lt;&gt;"",O914&gt;=$C$3),MAX($C$5:C913)+1,""),"")</f>
        <v/>
      </c>
      <c r="F914" s="40" t="s">
        <v>13099</v>
      </c>
      <c r="G914" s="40" t="s">
        <v>8534</v>
      </c>
      <c r="H914" s="56">
        <v>0.1</v>
      </c>
      <c r="I914" s="167" t="s">
        <v>13686</v>
      </c>
      <c r="J914" s="56">
        <v>19.59</v>
      </c>
      <c r="K914" s="71">
        <f t="shared" si="70"/>
        <v>5.1046452271567132E-3</v>
      </c>
      <c r="L914" s="97">
        <v>19.4910606060606</v>
      </c>
      <c r="M914" s="56">
        <v>17.600000000000001</v>
      </c>
      <c r="N914" s="56">
        <v>17.689340101522852</v>
      </c>
      <c r="O914" s="71">
        <f t="shared" si="71"/>
        <v>5.6531221303948546E-3</v>
      </c>
    </row>
    <row r="915" spans="2:15" x14ac:dyDescent="0.15">
      <c r="B915" s="73" t="str">
        <f>IFERROR(IF(AND(K915&lt;&gt;"",K915&gt;=$C$3),MAX($B$5:B914)+1,""),"")</f>
        <v/>
      </c>
      <c r="C915" s="73" t="str">
        <f>IFERROR(IF(AND(O915&lt;&gt;"",O915&gt;=$C$3),MAX($C$5:C914)+1,""),"")</f>
        <v/>
      </c>
      <c r="F915" s="40" t="s">
        <v>8535</v>
      </c>
      <c r="G915" s="40" t="s">
        <v>8536</v>
      </c>
      <c r="H915" s="56">
        <v>9.8773000000000003E-3</v>
      </c>
      <c r="I915" s="167" t="s">
        <v>5903</v>
      </c>
      <c r="J915" s="56">
        <v>18.739999999999998</v>
      </c>
      <c r="K915" s="71">
        <f t="shared" si="70"/>
        <v>5.2707043756670231E-4</v>
      </c>
      <c r="L915" s="97">
        <v>18.731852173913001</v>
      </c>
      <c r="M915" s="56">
        <v>22.99</v>
      </c>
      <c r="N915" s="56">
        <v>23.00000000000005</v>
      </c>
      <c r="O915" s="71">
        <f t="shared" si="71"/>
        <v>4.2944782608695563E-4</v>
      </c>
    </row>
    <row r="916" spans="2:15" x14ac:dyDescent="0.15">
      <c r="B916" s="73" t="str">
        <f>IFERROR(IF(AND(K916&lt;&gt;"",K916&gt;=$C$3),MAX($B$5:B915)+1,""),"")</f>
        <v/>
      </c>
      <c r="C916" s="73" t="str">
        <f>IFERROR(IF(AND(O916&lt;&gt;"",O916&gt;=$C$3),MAX($C$5:C915)+1,""),"")</f>
        <v/>
      </c>
      <c r="F916" s="40" t="s">
        <v>8537</v>
      </c>
      <c r="G916" s="40" t="s">
        <v>8538</v>
      </c>
      <c r="H916" s="56">
        <v>0.04</v>
      </c>
      <c r="I916" s="167" t="s">
        <v>5903</v>
      </c>
      <c r="J916" s="56">
        <v>26.5</v>
      </c>
      <c r="K916" s="71">
        <f t="shared" si="70"/>
        <v>1.5094339622641509E-3</v>
      </c>
      <c r="L916" s="97">
        <v>26.465528455284598</v>
      </c>
      <c r="M916" s="56">
        <v>28.36</v>
      </c>
      <c r="N916" s="56">
        <v>28.39693910778243</v>
      </c>
      <c r="O916" s="71">
        <f t="shared" si="71"/>
        <v>1.4086025204398756E-3</v>
      </c>
    </row>
    <row r="917" spans="2:15" x14ac:dyDescent="0.15">
      <c r="B917" s="73" t="str">
        <f>IFERROR(IF(AND(K917&lt;&gt;"",K917&gt;=$C$3),MAX($B$5:B916)+1,""),"")</f>
        <v/>
      </c>
      <c r="C917" s="73" t="str">
        <f>IFERROR(IF(AND(O917&lt;&gt;"",O917&gt;=$C$3),MAX($C$5:C916)+1,""),"")</f>
        <v/>
      </c>
      <c r="F917" s="40" t="s">
        <v>8539</v>
      </c>
      <c r="G917" s="40" t="s">
        <v>8540</v>
      </c>
      <c r="H917" s="56">
        <v>0.03</v>
      </c>
      <c r="I917" s="167" t="s">
        <v>5915</v>
      </c>
      <c r="J917" s="56">
        <v>7.19</v>
      </c>
      <c r="K917" s="71">
        <f t="shared" si="70"/>
        <v>4.172461752433936E-3</v>
      </c>
      <c r="L917" s="97">
        <v>7.16</v>
      </c>
      <c r="M917" s="56">
        <v>7.16</v>
      </c>
      <c r="N917" s="56">
        <v>7.19</v>
      </c>
      <c r="O917" s="71">
        <f t="shared" si="71"/>
        <v>4.172461752433936E-3</v>
      </c>
    </row>
    <row r="918" spans="2:15" x14ac:dyDescent="0.15">
      <c r="B918" s="73" t="str">
        <f>IFERROR(IF(AND(K918&lt;&gt;"",K918&gt;=$C$3),MAX($B$5:B917)+1,""),"")</f>
        <v/>
      </c>
      <c r="C918" s="73" t="str">
        <f>IFERROR(IF(AND(O918&lt;&gt;"",O918&gt;=$C$3),MAX($C$5:C917)+1,""),"")</f>
        <v/>
      </c>
      <c r="F918" s="40" t="s">
        <v>8541</v>
      </c>
      <c r="G918" s="40" t="s">
        <v>8542</v>
      </c>
      <c r="H918" s="56">
        <v>0.1</v>
      </c>
      <c r="I918" s="167" t="s">
        <v>5921</v>
      </c>
      <c r="J918" s="56">
        <v>8.26</v>
      </c>
      <c r="K918" s="71">
        <f t="shared" si="70"/>
        <v>1.2106537530266345E-2</v>
      </c>
      <c r="L918" s="97">
        <v>8.1981273408239694</v>
      </c>
      <c r="M918" s="56">
        <v>13.05</v>
      </c>
      <c r="N918" s="56">
        <v>13.148490566037738</v>
      </c>
      <c r="O918" s="71">
        <f t="shared" si="71"/>
        <v>7.6054357340680457E-3</v>
      </c>
    </row>
    <row r="919" spans="2:15" x14ac:dyDescent="0.15">
      <c r="B919" s="73" t="str">
        <f>IFERROR(IF(AND(K919&lt;&gt;"",K919&gt;=$C$3),MAX($B$5:B918)+1,""),"")</f>
        <v/>
      </c>
      <c r="C919" s="73" t="str">
        <f>IFERROR(IF(AND(O919&lt;&gt;"",O919&gt;=$C$3),MAX($C$5:C918)+1,""),"")</f>
        <v/>
      </c>
      <c r="F919" s="40" t="s">
        <v>8543</v>
      </c>
      <c r="G919" s="40" t="s">
        <v>8544</v>
      </c>
      <c r="H919" s="56">
        <v>0.18</v>
      </c>
      <c r="I919" s="167" t="s">
        <v>5920</v>
      </c>
      <c r="J919" s="56">
        <v>13.37</v>
      </c>
      <c r="K919" s="71">
        <f t="shared" si="70"/>
        <v>1.3462976813762155E-2</v>
      </c>
      <c r="L919" s="97">
        <v>13.158151408450699</v>
      </c>
      <c r="M919" s="56">
        <v>12.78</v>
      </c>
      <c r="N919" s="56">
        <v>12.985760286225407</v>
      </c>
      <c r="O919" s="71">
        <f t="shared" si="71"/>
        <v>1.3861337036302315E-2</v>
      </c>
    </row>
    <row r="920" spans="2:15" x14ac:dyDescent="0.15">
      <c r="B920" s="73" t="str">
        <f>IFERROR(IF(AND(K920&lt;&gt;"",K920&gt;=$C$3),MAX($B$5:B919)+1,""),"")</f>
        <v/>
      </c>
      <c r="C920" s="73" t="str">
        <f>IFERROR(IF(AND(O920&lt;&gt;"",O920&gt;=$C$3),MAX($C$5:C919)+1,""),"")</f>
        <v/>
      </c>
      <c r="F920" s="40" t="s">
        <v>8545</v>
      </c>
      <c r="G920" s="40" t="s">
        <v>8546</v>
      </c>
      <c r="H920" s="56">
        <v>8.9872499999999994E-2</v>
      </c>
      <c r="I920" s="167" t="s">
        <v>5982</v>
      </c>
      <c r="J920" s="56">
        <v>32.590000000000003</v>
      </c>
      <c r="K920" s="71">
        <f t="shared" si="70"/>
        <v>2.757671064743786E-3</v>
      </c>
      <c r="L920" s="97">
        <v>16.265604329525001</v>
      </c>
      <c r="M920" s="56">
        <v>17.5</v>
      </c>
      <c r="N920" s="56">
        <v>35.063253012048094</v>
      </c>
      <c r="O920" s="71">
        <f t="shared" si="71"/>
        <v>2.5631535091487057E-3</v>
      </c>
    </row>
    <row r="921" spans="2:15" x14ac:dyDescent="0.15">
      <c r="B921" s="73" t="str">
        <f>IFERROR(IF(AND(K921&lt;&gt;"",K921&gt;=$C$3),MAX($B$5:B920)+1,""),"")</f>
        <v/>
      </c>
      <c r="C921" s="73" t="str">
        <f>IFERROR(IF(AND(O921&lt;&gt;"",O921&gt;=$C$3),MAX($C$5:C920)+1,""),"")</f>
        <v/>
      </c>
      <c r="F921" s="40" t="s">
        <v>8547</v>
      </c>
      <c r="G921" s="40" t="s">
        <v>13100</v>
      </c>
      <c r="H921" s="56">
        <v>0.04</v>
      </c>
      <c r="I921" s="167" t="s">
        <v>5911</v>
      </c>
      <c r="J921" s="56">
        <v>10.51</v>
      </c>
      <c r="K921" s="71">
        <f t="shared" si="70"/>
        <v>3.8058991436726928E-3</v>
      </c>
      <c r="L921" s="97">
        <v>10.4740683760684</v>
      </c>
      <c r="M921" s="56">
        <v>11.51</v>
      </c>
      <c r="N921" s="56">
        <v>11.54948542024011</v>
      </c>
      <c r="O921" s="71">
        <f t="shared" si="71"/>
        <v>3.4633577639659389E-3</v>
      </c>
    </row>
    <row r="922" spans="2:15" x14ac:dyDescent="0.15">
      <c r="B922" s="73" t="str">
        <f>IFERROR(IF(AND(K922&lt;&gt;"",K922&gt;=$C$3),MAX($B$5:B921)+1,""),"")</f>
        <v/>
      </c>
      <c r="C922" s="73" t="str">
        <f>IFERROR(IF(AND(O922&lt;&gt;"",O922&gt;=$C$3),MAX($C$5:C921)+1,""),"")</f>
        <v/>
      </c>
      <c r="F922" s="40" t="s">
        <v>8549</v>
      </c>
      <c r="G922" s="40" t="s">
        <v>8550</v>
      </c>
      <c r="H922" s="56">
        <v>0.06</v>
      </c>
      <c r="I922" s="167" t="s">
        <v>5927</v>
      </c>
      <c r="J922" s="56">
        <v>9.94</v>
      </c>
      <c r="K922" s="71">
        <f t="shared" si="70"/>
        <v>6.0362173038229381E-3</v>
      </c>
      <c r="L922" s="97">
        <v>9.8897979797979794</v>
      </c>
      <c r="M922" s="56">
        <v>9.69</v>
      </c>
      <c r="N922" s="56">
        <v>9.7391878172588822</v>
      </c>
      <c r="O922" s="71">
        <f t="shared" si="71"/>
        <v>6.1606779873033752E-3</v>
      </c>
    </row>
    <row r="923" spans="2:15" x14ac:dyDescent="0.15">
      <c r="B923" s="73" t="str">
        <f>IFERROR(IF(AND(K923&lt;&gt;"",K923&gt;=$C$3),MAX($B$5:B922)+1,""),"")</f>
        <v/>
      </c>
      <c r="C923" s="73" t="str">
        <f>IFERROR(IF(AND(O923&lt;&gt;"",O923&gt;=$C$3),MAX($C$5:C922)+1,""),"")</f>
        <v/>
      </c>
      <c r="F923" s="40" t="s">
        <v>13101</v>
      </c>
      <c r="G923" s="40" t="s">
        <v>8552</v>
      </c>
      <c r="H923" s="56">
        <v>1.2999999999999999E-2</v>
      </c>
      <c r="I923" s="167" t="s">
        <v>5913</v>
      </c>
      <c r="J923" s="56">
        <v>10.46</v>
      </c>
      <c r="K923" s="71">
        <f t="shared" si="70"/>
        <v>1.2428298279158697E-3</v>
      </c>
      <c r="L923" s="97">
        <v>10.4481807909605</v>
      </c>
      <c r="M923" s="56">
        <v>8.2100000000000009</v>
      </c>
      <c r="N923" s="56">
        <v>8.2192873303167051</v>
      </c>
      <c r="O923" s="71">
        <f t="shared" si="71"/>
        <v>1.5816456436617947E-3</v>
      </c>
    </row>
    <row r="924" spans="2:15" x14ac:dyDescent="0.15">
      <c r="B924" s="73" t="str">
        <f>IFERROR(IF(AND(K924&lt;&gt;"",K924&gt;=$C$3),MAX($B$5:B923)+1,""),"")</f>
        <v/>
      </c>
      <c r="C924" s="73" t="str">
        <f>IFERROR(IF(AND(O924&lt;&gt;"",O924&gt;=$C$3),MAX($C$5:C923)+1,""),"")</f>
        <v/>
      </c>
      <c r="F924" s="40" t="s">
        <v>8553</v>
      </c>
      <c r="G924" s="40" t="s">
        <v>8554</v>
      </c>
      <c r="H924" s="56">
        <v>8.0123100000000003E-2</v>
      </c>
      <c r="I924" s="167" t="s">
        <v>13686</v>
      </c>
      <c r="J924" s="56">
        <v>13.97</v>
      </c>
      <c r="K924" s="71">
        <f t="shared" si="70"/>
        <v>5.7353686471009304E-3</v>
      </c>
      <c r="L924" s="97">
        <v>13.9083563154992</v>
      </c>
      <c r="M924" s="56">
        <v>16.559999999999999</v>
      </c>
      <c r="N924" s="56">
        <v>16.633396121883624</v>
      </c>
      <c r="O924" s="71">
        <f t="shared" si="71"/>
        <v>4.8170018565593196E-3</v>
      </c>
    </row>
    <row r="925" spans="2:15" x14ac:dyDescent="0.15">
      <c r="B925" s="73" t="str">
        <f>IFERROR(IF(AND(K925&lt;&gt;"",K925&gt;=$C$3),MAX($B$5:B924)+1,""),"")</f>
        <v/>
      </c>
      <c r="C925" s="73" t="str">
        <f>IFERROR(IF(AND(O925&lt;&gt;"",O925&gt;=$C$3),MAX($C$5:C924)+1,""),"")</f>
        <v/>
      </c>
      <c r="F925" s="40" t="s">
        <v>8555</v>
      </c>
      <c r="G925" s="40" t="s">
        <v>8556</v>
      </c>
      <c r="H925" s="56">
        <v>0.1</v>
      </c>
      <c r="I925" s="167" t="s">
        <v>5909</v>
      </c>
      <c r="J925" s="56">
        <v>8.42</v>
      </c>
      <c r="K925" s="71">
        <f t="shared" si="70"/>
        <v>1.1876484560570073E-2</v>
      </c>
      <c r="L925" s="97">
        <v>8.3134177215189897</v>
      </c>
      <c r="M925" s="56">
        <v>8.9499999999999993</v>
      </c>
      <c r="N925" s="56">
        <v>9.0647435897435873</v>
      </c>
      <c r="O925" s="71">
        <f t="shared" si="71"/>
        <v>1.1031751644155296E-2</v>
      </c>
    </row>
    <row r="926" spans="2:15" x14ac:dyDescent="0.15">
      <c r="B926" s="73" t="str">
        <f>IFERROR(IF(AND(K926&lt;&gt;"",K926&gt;=$C$3),MAX($B$5:B925)+1,""),"")</f>
        <v/>
      </c>
      <c r="C926" s="73" t="str">
        <f>IFERROR(IF(AND(O926&lt;&gt;"",O926&gt;=$C$3),MAX($C$5:C925)+1,""),"")</f>
        <v/>
      </c>
      <c r="F926" s="40" t="s">
        <v>8557</v>
      </c>
      <c r="G926" s="40" t="s">
        <v>8558</v>
      </c>
      <c r="H926" s="56">
        <v>7.0000000000000007E-2</v>
      </c>
      <c r="I926" s="167" t="s">
        <v>5935</v>
      </c>
      <c r="J926" s="56">
        <v>26.84</v>
      </c>
      <c r="K926" s="71">
        <f t="shared" si="70"/>
        <v>2.6080476900149033E-3</v>
      </c>
      <c r="L926" s="97">
        <v>26.7763118644068</v>
      </c>
      <c r="M926" s="56">
        <v>33.770000000000003</v>
      </c>
      <c r="N926" s="56">
        <v>33.85032279986406</v>
      </c>
      <c r="O926" s="71">
        <f t="shared" si="71"/>
        <v>2.0679271040889785E-3</v>
      </c>
    </row>
    <row r="927" spans="2:15" x14ac:dyDescent="0.15">
      <c r="B927" s="73" t="str">
        <f>IFERROR(IF(AND(K927&lt;&gt;"",K927&gt;=$C$3),MAX($B$5:B926)+1,""),"")</f>
        <v/>
      </c>
      <c r="C927" s="73" t="str">
        <f>IFERROR(IF(AND(O927&lt;&gt;"",O927&gt;=$C$3),MAX($C$5:C926)+1,""),"")</f>
        <v/>
      </c>
      <c r="F927" s="40" t="s">
        <v>8559</v>
      </c>
      <c r="G927" s="40" t="s">
        <v>8560</v>
      </c>
      <c r="H927" s="56">
        <v>1.4999999999999999E-2</v>
      </c>
      <c r="I927" s="167" t="s">
        <v>5932</v>
      </c>
      <c r="J927" s="56">
        <v>9.66</v>
      </c>
      <c r="K927" s="71">
        <f t="shared" si="70"/>
        <v>1.5527950310559005E-3</v>
      </c>
      <c r="L927" s="97">
        <v>9.6498635886673707</v>
      </c>
      <c r="M927" s="56">
        <v>10.44</v>
      </c>
      <c r="N927" s="56">
        <v>10.450966386554617</v>
      </c>
      <c r="O927" s="71">
        <f t="shared" si="71"/>
        <v>1.4352739684722177E-3</v>
      </c>
    </row>
    <row r="928" spans="2:15" x14ac:dyDescent="0.15">
      <c r="B928" s="73" t="str">
        <f>IFERROR(IF(AND(K928&lt;&gt;"",K928&gt;=$C$3),MAX($B$5:B927)+1,""),"")</f>
        <v/>
      </c>
      <c r="C928" s="73" t="str">
        <f>IFERROR(IF(AND(O928&lt;&gt;"",O928&gt;=$C$3),MAX($C$5:C927)+1,""),"")</f>
        <v/>
      </c>
      <c r="F928" s="40" t="s">
        <v>13102</v>
      </c>
      <c r="G928" s="40" t="s">
        <v>8562</v>
      </c>
      <c r="H928" s="56" t="s">
        <v>5898</v>
      </c>
      <c r="I928" s="167" t="s">
        <v>5916</v>
      </c>
      <c r="J928" s="56">
        <v>40.9</v>
      </c>
      <c r="K928" s="71" t="str">
        <f t="shared" si="70"/>
        <v/>
      </c>
      <c r="L928" s="97">
        <v>40.9</v>
      </c>
      <c r="M928" s="56">
        <v>49.95</v>
      </c>
      <c r="N928" s="56">
        <v>49.95</v>
      </c>
      <c r="O928" s="71" t="str">
        <f t="shared" si="71"/>
        <v/>
      </c>
    </row>
    <row r="929" spans="2:15" x14ac:dyDescent="0.15">
      <c r="B929" s="73" t="str">
        <f>IFERROR(IF(AND(K929&lt;&gt;"",K929&gt;=$C$3),MAX($B$5:B928)+1,""),"")</f>
        <v/>
      </c>
      <c r="C929" s="73" t="str">
        <f>IFERROR(IF(AND(O929&lt;&gt;"",O929&gt;=$C$3),MAX($C$5:C928)+1,""),"")</f>
        <v/>
      </c>
      <c r="F929" s="40" t="s">
        <v>13103</v>
      </c>
      <c r="G929" s="40" t="s">
        <v>8564</v>
      </c>
      <c r="H929" s="56" t="s">
        <v>5898</v>
      </c>
      <c r="I929" s="167" t="s">
        <v>5932</v>
      </c>
      <c r="J929" s="56">
        <v>15.86</v>
      </c>
      <c r="K929" s="71" t="str">
        <f t="shared" si="70"/>
        <v/>
      </c>
      <c r="L929" s="97">
        <v>15.86</v>
      </c>
      <c r="M929" s="56">
        <v>15.67</v>
      </c>
      <c r="N929" s="56">
        <v>15.67</v>
      </c>
      <c r="O929" s="71" t="str">
        <f t="shared" si="71"/>
        <v/>
      </c>
    </row>
    <row r="930" spans="2:15" x14ac:dyDescent="0.15">
      <c r="B930" s="73" t="str">
        <f>IFERROR(IF(AND(K930&lt;&gt;"",K930&gt;=$C$3),MAX($B$5:B929)+1,""),"")</f>
        <v/>
      </c>
      <c r="C930" s="73" t="str">
        <f>IFERROR(IF(AND(O930&lt;&gt;"",O930&gt;=$C$3),MAX($C$5:C929)+1,""),"")</f>
        <v/>
      </c>
      <c r="F930" s="40" t="s">
        <v>13104</v>
      </c>
      <c r="G930" s="40" t="s">
        <v>8566</v>
      </c>
      <c r="H930" s="56">
        <v>0.15</v>
      </c>
      <c r="I930" s="167" t="s">
        <v>5949</v>
      </c>
      <c r="J930" s="56">
        <v>54.79</v>
      </c>
      <c r="K930" s="71">
        <f t="shared" si="70"/>
        <v>2.7377258623836466E-3</v>
      </c>
      <c r="L930" s="97">
        <v>27.3376368531259</v>
      </c>
      <c r="M930" s="56">
        <v>32.46</v>
      </c>
      <c r="N930" s="56">
        <v>65.056223021582824</v>
      </c>
      <c r="O930" s="71">
        <f t="shared" si="71"/>
        <v>2.3056979491452574E-3</v>
      </c>
    </row>
    <row r="931" spans="2:15" x14ac:dyDescent="0.15">
      <c r="B931" s="73" t="str">
        <f>IFERROR(IF(AND(K931&lt;&gt;"",K931&gt;=$C$3),MAX($B$5:B930)+1,""),"")</f>
        <v/>
      </c>
      <c r="C931" s="73" t="str">
        <f>IFERROR(IF(AND(O931&lt;&gt;"",O931&gt;=$C$3),MAX($C$5:C930)+1,""),"")</f>
        <v/>
      </c>
      <c r="F931" s="40" t="s">
        <v>8567</v>
      </c>
      <c r="G931" s="40" t="s">
        <v>8568</v>
      </c>
      <c r="H931" s="56">
        <v>0.05</v>
      </c>
      <c r="I931" s="167" t="s">
        <v>5909</v>
      </c>
      <c r="J931" s="56">
        <v>12.67</v>
      </c>
      <c r="K931" s="71">
        <f t="shared" si="70"/>
        <v>3.9463299131807421E-3</v>
      </c>
      <c r="L931" s="97">
        <v>12.615008680555601</v>
      </c>
      <c r="M931" s="56">
        <v>12.01</v>
      </c>
      <c r="N931" s="56">
        <v>12.062353966870052</v>
      </c>
      <c r="O931" s="71">
        <f t="shared" si="71"/>
        <v>4.1451279026737129E-3</v>
      </c>
    </row>
    <row r="932" spans="2:15" x14ac:dyDescent="0.15">
      <c r="B932" s="73" t="str">
        <f>IFERROR(IF(AND(K932&lt;&gt;"",K932&gt;=$C$3),MAX($B$5:B931)+1,""),"")</f>
        <v/>
      </c>
      <c r="C932" s="73" t="str">
        <f>IFERROR(IF(AND(O932&lt;&gt;"",O932&gt;=$C$3),MAX($C$5:C931)+1,""),"")</f>
        <v/>
      </c>
      <c r="F932" s="40" t="s">
        <v>8569</v>
      </c>
      <c r="G932" s="40" t="s">
        <v>8570</v>
      </c>
      <c r="H932" s="56">
        <v>0.25</v>
      </c>
      <c r="I932" s="167" t="s">
        <v>5952</v>
      </c>
      <c r="J932" s="56">
        <v>35.29</v>
      </c>
      <c r="K932" s="71">
        <f t="shared" si="70"/>
        <v>7.0841598186455086E-3</v>
      </c>
      <c r="L932" s="97">
        <v>35.041128349788401</v>
      </c>
      <c r="M932" s="56">
        <v>38.1</v>
      </c>
      <c r="N932" s="56">
        <v>38.370596590909123</v>
      </c>
      <c r="O932" s="71">
        <f t="shared" si="71"/>
        <v>6.5154056025084253E-3</v>
      </c>
    </row>
    <row r="933" spans="2:15" x14ac:dyDescent="0.15">
      <c r="B933" s="73" t="str">
        <f>IFERROR(IF(AND(K933&lt;&gt;"",K933&gt;=$C$3),MAX($B$5:B932)+1,""),"")</f>
        <v/>
      </c>
      <c r="C933" s="73" t="str">
        <f>IFERROR(IF(AND(O933&lt;&gt;"",O933&gt;=$C$3),MAX($C$5:C932)+1,""),"")</f>
        <v/>
      </c>
      <c r="F933" s="40" t="s">
        <v>8571</v>
      </c>
      <c r="G933" s="40" t="s">
        <v>8572</v>
      </c>
      <c r="H933" s="56" t="s">
        <v>5898</v>
      </c>
      <c r="I933" s="167" t="s">
        <v>5911</v>
      </c>
      <c r="J933" s="56">
        <v>4.8499999999999996</v>
      </c>
      <c r="K933" s="71" t="str">
        <f t="shared" si="70"/>
        <v/>
      </c>
      <c r="L933" s="97">
        <v>4.8499999999999996</v>
      </c>
      <c r="M933" s="56">
        <v>5.31</v>
      </c>
      <c r="N933" s="56">
        <v>5.31</v>
      </c>
      <c r="O933" s="71" t="str">
        <f t="shared" si="71"/>
        <v/>
      </c>
    </row>
    <row r="934" spans="2:15" x14ac:dyDescent="0.15">
      <c r="B934" s="73" t="str">
        <f>IFERROR(IF(AND(K934&lt;&gt;"",K934&gt;=$C$3),MAX($B$5:B933)+1,""),"")</f>
        <v/>
      </c>
      <c r="C934" s="73" t="str">
        <f>IFERROR(IF(AND(O934&lt;&gt;"",O934&gt;=$C$3),MAX($C$5:C933)+1,""),"")</f>
        <v/>
      </c>
      <c r="F934" s="40" t="s">
        <v>8573</v>
      </c>
      <c r="G934" s="40" t="s">
        <v>8574</v>
      </c>
      <c r="H934" s="56" t="s">
        <v>5898</v>
      </c>
      <c r="I934" s="167" t="s">
        <v>5916</v>
      </c>
      <c r="J934" s="56">
        <v>67.89</v>
      </c>
      <c r="K934" s="71" t="str">
        <f t="shared" si="70"/>
        <v/>
      </c>
      <c r="L934" s="97">
        <v>67.89</v>
      </c>
      <c r="M934" s="56">
        <v>67.680000000000007</v>
      </c>
      <c r="N934" s="56">
        <v>67.680000000000007</v>
      </c>
      <c r="O934" s="71" t="str">
        <f t="shared" si="71"/>
        <v/>
      </c>
    </row>
    <row r="935" spans="2:15" x14ac:dyDescent="0.15">
      <c r="B935" s="73" t="str">
        <f>IFERROR(IF(AND(K935&lt;&gt;"",K935&gt;=$C$3),MAX($B$5:B934)+1,""),"")</f>
        <v/>
      </c>
      <c r="C935" s="73" t="str">
        <f>IFERROR(IF(AND(O935&lt;&gt;"",O935&gt;=$C$3),MAX($C$5:C934)+1,""),"")</f>
        <v/>
      </c>
      <c r="F935" s="40" t="s">
        <v>8575</v>
      </c>
      <c r="G935" s="40" t="s">
        <v>8576</v>
      </c>
      <c r="H935" s="56">
        <v>0.15</v>
      </c>
      <c r="I935" s="167" t="s">
        <v>5914</v>
      </c>
      <c r="J935" s="56">
        <v>11.96</v>
      </c>
      <c r="K935" s="71">
        <f t="shared" si="70"/>
        <v>1.2541806020066888E-2</v>
      </c>
      <c r="L935" s="97">
        <v>11.8023550087873</v>
      </c>
      <c r="M935" s="56">
        <v>12.44</v>
      </c>
      <c r="N935" s="56">
        <v>12.606162065894972</v>
      </c>
      <c r="O935" s="71">
        <f t="shared" si="71"/>
        <v>1.1898942692940126E-2</v>
      </c>
    </row>
    <row r="936" spans="2:15" x14ac:dyDescent="0.15">
      <c r="B936" s="73" t="str">
        <f>IFERROR(IF(AND(K936&lt;&gt;"",K936&gt;=$C$3),MAX($B$5:B935)+1,""),"")</f>
        <v/>
      </c>
      <c r="C936" s="73" t="str">
        <f>IFERROR(IF(AND(O936&lt;&gt;"",O936&gt;=$C$3),MAX($C$5:C935)+1,""),"")</f>
        <v/>
      </c>
      <c r="F936" s="40" t="s">
        <v>8577</v>
      </c>
      <c r="G936" s="40" t="s">
        <v>13105</v>
      </c>
      <c r="H936" s="56">
        <v>0.3</v>
      </c>
      <c r="I936" s="167" t="s">
        <v>13659</v>
      </c>
      <c r="J936" s="56">
        <v>117</v>
      </c>
      <c r="K936" s="71">
        <f t="shared" si="70"/>
        <v>2.5641025641025641E-3</v>
      </c>
      <c r="L936" s="97">
        <v>30.738270925110101</v>
      </c>
      <c r="M936" s="56">
        <v>38.479999999999997</v>
      </c>
      <c r="N936" s="56">
        <v>146.46757493188025</v>
      </c>
      <c r="O936" s="71">
        <f t="shared" si="71"/>
        <v>2.0482349089177261E-3</v>
      </c>
    </row>
    <row r="937" spans="2:15" x14ac:dyDescent="0.15">
      <c r="B937" s="73" t="str">
        <f>IFERROR(IF(AND(K937&lt;&gt;"",K937&gt;=$C$3),MAX($B$5:B936)+1,""),"")</f>
        <v/>
      </c>
      <c r="C937" s="73" t="str">
        <f>IFERROR(IF(AND(O937&lt;&gt;"",O937&gt;=$C$3),MAX($C$5:C936)+1,""),"")</f>
        <v/>
      </c>
      <c r="F937" s="40" t="s">
        <v>8579</v>
      </c>
      <c r="G937" s="40" t="s">
        <v>13106</v>
      </c>
      <c r="H937" s="56">
        <v>0.04</v>
      </c>
      <c r="I937" s="167" t="s">
        <v>5909</v>
      </c>
      <c r="J937" s="56">
        <v>12.96</v>
      </c>
      <c r="K937" s="71">
        <f t="shared" si="70"/>
        <v>3.0864197530864196E-3</v>
      </c>
      <c r="L937" s="97">
        <v>12.921313432835801</v>
      </c>
      <c r="M937" s="56">
        <v>13.92</v>
      </c>
      <c r="N937" s="56">
        <v>13.961676646706609</v>
      </c>
      <c r="O937" s="71">
        <f t="shared" si="71"/>
        <v>2.8649854177388873E-3</v>
      </c>
    </row>
    <row r="938" spans="2:15" x14ac:dyDescent="0.15">
      <c r="B938" s="73" t="str">
        <f>IFERROR(IF(AND(K938&lt;&gt;"",K938&gt;=$C$3),MAX($B$5:B937)+1,""),"")</f>
        <v/>
      </c>
      <c r="C938" s="73" t="str">
        <f>IFERROR(IF(AND(O938&lt;&gt;"",O938&gt;=$C$3),MAX($C$5:C937)+1,""),"")</f>
        <v/>
      </c>
      <c r="F938" s="40" t="s">
        <v>8581</v>
      </c>
      <c r="G938" s="40" t="s">
        <v>8582</v>
      </c>
      <c r="H938" s="56">
        <v>0.01</v>
      </c>
      <c r="I938" s="167" t="s">
        <v>13670</v>
      </c>
      <c r="J938" s="56">
        <v>29.44</v>
      </c>
      <c r="K938" s="71">
        <f t="shared" si="70"/>
        <v>3.3967391304347825E-4</v>
      </c>
      <c r="L938" s="97">
        <v>29.429844774060001</v>
      </c>
      <c r="M938" s="56">
        <v>26.69</v>
      </c>
      <c r="N938" s="56">
        <v>26.699209799861997</v>
      </c>
      <c r="O938" s="71">
        <f t="shared" si="71"/>
        <v>3.7454291999502131E-4</v>
      </c>
    </row>
    <row r="939" spans="2:15" x14ac:dyDescent="0.15">
      <c r="B939" s="73" t="str">
        <f>IFERROR(IF(AND(K939&lt;&gt;"",K939&gt;=$C$3),MAX($B$5:B938)+1,""),"")</f>
        <v/>
      </c>
      <c r="C939" s="73" t="str">
        <f>IFERROR(IF(AND(O939&lt;&gt;"",O939&gt;=$C$3),MAX($C$5:C938)+1,""),"")</f>
        <v/>
      </c>
      <c r="F939" s="40" t="s">
        <v>8583</v>
      </c>
      <c r="G939" s="40" t="s">
        <v>8584</v>
      </c>
      <c r="H939" s="56">
        <v>0.15</v>
      </c>
      <c r="I939" s="167" t="s">
        <v>5941</v>
      </c>
      <c r="J939" s="56">
        <v>12.86</v>
      </c>
      <c r="K939" s="71">
        <f t="shared" si="70"/>
        <v>1.1664074650077761E-2</v>
      </c>
      <c r="L939" s="97">
        <v>8.4845824706694302</v>
      </c>
      <c r="M939" s="56">
        <v>8.6300000000000008</v>
      </c>
      <c r="N939" s="56">
        <v>13.080407949790791</v>
      </c>
      <c r="O939" s="71">
        <f t="shared" si="71"/>
        <v>1.1467532249435622E-2</v>
      </c>
    </row>
    <row r="940" spans="2:15" x14ac:dyDescent="0.15">
      <c r="B940" s="73" t="str">
        <f>IFERROR(IF(AND(K940&lt;&gt;"",K940&gt;=$C$3),MAX($B$5:B939)+1,""),"")</f>
        <v/>
      </c>
      <c r="C940" s="73" t="str">
        <f>IFERROR(IF(AND(O940&lt;&gt;"",O940&gt;=$C$3),MAX($C$5:C939)+1,""),"")</f>
        <v/>
      </c>
      <c r="F940" s="40" t="s">
        <v>8585</v>
      </c>
      <c r="G940" s="40" t="s">
        <v>13107</v>
      </c>
      <c r="H940" s="56">
        <v>0.1</v>
      </c>
      <c r="I940" s="167" t="s">
        <v>5932</v>
      </c>
      <c r="J940" s="56">
        <v>15.59</v>
      </c>
      <c r="K940" s="71">
        <f t="shared" si="70"/>
        <v>6.4143681847338039E-3</v>
      </c>
      <c r="L940" s="97">
        <v>7.7460364321607997</v>
      </c>
      <c r="M940" s="56">
        <v>8.2799999999999994</v>
      </c>
      <c r="N940" s="56">
        <v>16.664677623261703</v>
      </c>
      <c r="O940" s="71">
        <f t="shared" si="71"/>
        <v>6.0007161410919304E-3</v>
      </c>
    </row>
    <row r="941" spans="2:15" x14ac:dyDescent="0.15">
      <c r="B941" s="73" t="str">
        <f>IFERROR(IF(AND(K941&lt;&gt;"",K941&gt;=$C$3),MAX($B$5:B940)+1,""),"")</f>
        <v/>
      </c>
      <c r="C941" s="73" t="str">
        <f>IFERROR(IF(AND(O941&lt;&gt;"",O941&gt;=$C$3),MAX($C$5:C940)+1,""),"")</f>
        <v/>
      </c>
      <c r="F941" s="40" t="s">
        <v>8587</v>
      </c>
      <c r="G941" s="40" t="s">
        <v>8588</v>
      </c>
      <c r="H941" s="56">
        <v>5.0000000000000001E-3</v>
      </c>
      <c r="I941" s="167" t="s">
        <v>5909</v>
      </c>
      <c r="J941" s="56">
        <v>6.86</v>
      </c>
      <c r="K941" s="71">
        <f t="shared" si="70"/>
        <v>7.2886297376093293E-4</v>
      </c>
      <c r="L941" s="97">
        <v>6.86</v>
      </c>
      <c r="M941" s="56">
        <v>7.43</v>
      </c>
      <c r="N941" s="56">
        <v>7.43</v>
      </c>
      <c r="O941" s="71">
        <f t="shared" si="71"/>
        <v>6.7294751009421266E-4</v>
      </c>
    </row>
    <row r="942" spans="2:15" x14ac:dyDescent="0.15">
      <c r="B942" s="73" t="str">
        <f>IFERROR(IF(AND(K942&lt;&gt;"",K942&gt;=$C$3),MAX($B$5:B941)+1,""),"")</f>
        <v/>
      </c>
      <c r="C942" s="73" t="str">
        <f>IFERROR(IF(AND(O942&lt;&gt;"",O942&gt;=$C$3),MAX($C$5:C941)+1,""),"")</f>
        <v/>
      </c>
      <c r="F942" s="40" t="s">
        <v>8589</v>
      </c>
      <c r="G942" s="40" t="s">
        <v>8590</v>
      </c>
      <c r="H942" s="56">
        <v>0.12</v>
      </c>
      <c r="I942" s="167" t="s">
        <v>5915</v>
      </c>
      <c r="J942" s="56">
        <v>22.81</v>
      </c>
      <c r="K942" s="71">
        <f t="shared" si="70"/>
        <v>5.2608505041648402E-3</v>
      </c>
      <c r="L942" s="97">
        <v>11.337113095238101</v>
      </c>
      <c r="M942" s="56">
        <v>23.39</v>
      </c>
      <c r="N942" s="56">
        <v>47.060119760479019</v>
      </c>
      <c r="O942" s="71">
        <f t="shared" si="71"/>
        <v>2.5499297624137309E-3</v>
      </c>
    </row>
    <row r="943" spans="2:15" x14ac:dyDescent="0.15">
      <c r="B943" s="73" t="str">
        <f>IFERROR(IF(AND(K943&lt;&gt;"",K943&gt;=$C$3),MAX($B$5:B942)+1,""),"")</f>
        <v/>
      </c>
      <c r="C943" s="73" t="str">
        <f>IFERROR(IF(AND(O943&lt;&gt;"",O943&gt;=$C$3),MAX($C$5:C942)+1,""),"")</f>
        <v/>
      </c>
      <c r="F943" s="40" t="s">
        <v>13108</v>
      </c>
      <c r="G943" s="40" t="s">
        <v>8592</v>
      </c>
      <c r="H943" s="56" t="s">
        <v>5898</v>
      </c>
      <c r="I943" s="167" t="s">
        <v>5951</v>
      </c>
      <c r="J943" s="56">
        <v>21.11</v>
      </c>
      <c r="K943" s="71" t="str">
        <f t="shared" si="70"/>
        <v/>
      </c>
      <c r="L943" s="97">
        <v>21.11</v>
      </c>
      <c r="M943" s="56">
        <v>22.8</v>
      </c>
      <c r="N943" s="56">
        <v>22.8</v>
      </c>
      <c r="O943" s="71" t="str">
        <f t="shared" si="71"/>
        <v/>
      </c>
    </row>
    <row r="944" spans="2:15" x14ac:dyDescent="0.15">
      <c r="B944" s="73" t="str">
        <f>IFERROR(IF(AND(K944&lt;&gt;"",K944&gt;=$C$3),MAX($B$5:B943)+1,""),"")</f>
        <v/>
      </c>
      <c r="C944" s="73" t="str">
        <f>IFERROR(IF(AND(O944&lt;&gt;"",O944&gt;=$C$3),MAX($C$5:C943)+1,""),"")</f>
        <v/>
      </c>
      <c r="F944" s="40" t="s">
        <v>8593</v>
      </c>
      <c r="G944" s="40" t="s">
        <v>8594</v>
      </c>
      <c r="H944" s="56" t="s">
        <v>5898</v>
      </c>
      <c r="I944" s="167" t="s">
        <v>5909</v>
      </c>
      <c r="J944" s="56">
        <v>14.01</v>
      </c>
      <c r="K944" s="71" t="str">
        <f t="shared" si="70"/>
        <v/>
      </c>
      <c r="L944" s="97">
        <v>14.01</v>
      </c>
      <c r="M944" s="56">
        <v>16.190000000000001</v>
      </c>
      <c r="N944" s="56">
        <v>16.190000000000001</v>
      </c>
      <c r="O944" s="71" t="str">
        <f t="shared" si="71"/>
        <v/>
      </c>
    </row>
    <row r="945" spans="2:15" x14ac:dyDescent="0.15">
      <c r="B945" s="73" t="str">
        <f>IFERROR(IF(AND(K945&lt;&gt;"",K945&gt;=$C$3),MAX($B$5:B944)+1,""),"")</f>
        <v/>
      </c>
      <c r="C945" s="73" t="str">
        <f>IFERROR(IF(AND(O945&lt;&gt;"",O945&gt;=$C$3),MAX($C$5:C944)+1,""),"")</f>
        <v/>
      </c>
      <c r="F945" s="40" t="s">
        <v>8595</v>
      </c>
      <c r="G945" s="40" t="s">
        <v>8596</v>
      </c>
      <c r="H945" s="56">
        <v>0.09</v>
      </c>
      <c r="I945" s="167" t="s">
        <v>5903</v>
      </c>
      <c r="J945" s="56">
        <v>27.9</v>
      </c>
      <c r="K945" s="71">
        <f t="shared" si="70"/>
        <v>3.2258064516129032E-3</v>
      </c>
      <c r="L945" s="97">
        <v>18.543061224489801</v>
      </c>
      <c r="M945" s="56">
        <v>18.2</v>
      </c>
      <c r="N945" s="56">
        <v>27.383828045035816</v>
      </c>
      <c r="O945" s="71">
        <f t="shared" si="71"/>
        <v>3.2866113478358383E-3</v>
      </c>
    </row>
    <row r="946" spans="2:15" x14ac:dyDescent="0.15">
      <c r="B946" s="73" t="str">
        <f>IFERROR(IF(AND(K946&lt;&gt;"",K946&gt;=$C$3),MAX($B$5:B945)+1,""),"")</f>
        <v/>
      </c>
      <c r="C946" s="73" t="str">
        <f>IFERROR(IF(AND(O946&lt;&gt;"",O946&gt;=$C$3),MAX($C$5:C945)+1,""),"")</f>
        <v/>
      </c>
      <c r="F946" s="40" t="s">
        <v>8597</v>
      </c>
      <c r="G946" s="40" t="s">
        <v>8598</v>
      </c>
      <c r="H946" s="56">
        <v>0.03</v>
      </c>
      <c r="I946" s="167" t="s">
        <v>5953</v>
      </c>
      <c r="J946" s="56">
        <v>8.7799999999999994</v>
      </c>
      <c r="K946" s="71">
        <f t="shared" si="70"/>
        <v>3.4168564920273349E-3</v>
      </c>
      <c r="L946" s="97">
        <v>8.7461439588688901</v>
      </c>
      <c r="M946" s="56">
        <v>8.25</v>
      </c>
      <c r="N946" s="56">
        <v>8.2819354838709707</v>
      </c>
      <c r="O946" s="71">
        <f t="shared" si="71"/>
        <v>3.6223416686141608E-3</v>
      </c>
    </row>
    <row r="947" spans="2:15" x14ac:dyDescent="0.15">
      <c r="B947" s="73" t="str">
        <f>IFERROR(IF(AND(K947&lt;&gt;"",K947&gt;=$C$3),MAX($B$5:B946)+1,""),"")</f>
        <v/>
      </c>
      <c r="C947" s="73" t="str">
        <f>IFERROR(IF(AND(O947&lt;&gt;"",O947&gt;=$C$3),MAX($C$5:C946)+1,""),"")</f>
        <v/>
      </c>
      <c r="F947" s="40" t="s">
        <v>8599</v>
      </c>
      <c r="G947" s="40" t="s">
        <v>13109</v>
      </c>
      <c r="H947" s="56">
        <v>0.12</v>
      </c>
      <c r="I947" s="167" t="s">
        <v>5903</v>
      </c>
      <c r="J947" s="56">
        <v>17.829999999999998</v>
      </c>
      <c r="K947" s="71">
        <f t="shared" si="70"/>
        <v>6.7302299495232759E-3</v>
      </c>
      <c r="L947" s="97">
        <v>5.9054173312068103</v>
      </c>
      <c r="M947" s="56">
        <v>5.76</v>
      </c>
      <c r="N947" s="56">
        <v>17.390947030497575</v>
      </c>
      <c r="O947" s="71">
        <f t="shared" si="71"/>
        <v>6.9001417685628282E-3</v>
      </c>
    </row>
    <row r="948" spans="2:15" x14ac:dyDescent="0.15">
      <c r="B948" s="73" t="str">
        <f>IFERROR(IF(AND(K948&lt;&gt;"",K948&gt;=$C$3),MAX($B$5:B947)+1,""),"")</f>
        <v/>
      </c>
      <c r="C948" s="73" t="str">
        <f>IFERROR(IF(AND(O948&lt;&gt;"",O948&gt;=$C$3),MAX($C$5:C947)+1,""),"")</f>
        <v/>
      </c>
      <c r="F948" s="40" t="s">
        <v>8601</v>
      </c>
      <c r="G948" s="40" t="s">
        <v>8602</v>
      </c>
      <c r="H948" s="56">
        <v>0.2</v>
      </c>
      <c r="I948" s="167" t="s">
        <v>5909</v>
      </c>
      <c r="J948" s="56">
        <v>11.83</v>
      </c>
      <c r="K948" s="71">
        <f t="shared" si="70"/>
        <v>1.69061707523246E-2</v>
      </c>
      <c r="L948" s="97">
        <v>11.630168918918899</v>
      </c>
      <c r="M948" s="56">
        <v>11.98</v>
      </c>
      <c r="N948" s="56">
        <v>12.185841924398646</v>
      </c>
      <c r="O948" s="71">
        <f t="shared" si="71"/>
        <v>1.6412489283941678E-2</v>
      </c>
    </row>
    <row r="949" spans="2:15" x14ac:dyDescent="0.15">
      <c r="B949" s="73" t="str">
        <f>IFERROR(IF(AND(K949&lt;&gt;"",K949&gt;=$C$3),MAX($B$5:B948)+1,""),"")</f>
        <v/>
      </c>
      <c r="C949" s="73" t="str">
        <f>IFERROR(IF(AND(O949&lt;&gt;"",O949&gt;=$C$3),MAX($C$5:C948)+1,""),"")</f>
        <v/>
      </c>
      <c r="F949" s="40" t="s">
        <v>8603</v>
      </c>
      <c r="G949" s="40" t="s">
        <v>8604</v>
      </c>
      <c r="H949" s="56">
        <v>0.15</v>
      </c>
      <c r="I949" s="167" t="s">
        <v>5902</v>
      </c>
      <c r="J949" s="56">
        <v>10</v>
      </c>
      <c r="K949" s="71">
        <f t="shared" si="70"/>
        <v>1.4999999999999999E-2</v>
      </c>
      <c r="L949" s="97">
        <v>9.8665480427046308</v>
      </c>
      <c r="M949" s="56">
        <v>10.7</v>
      </c>
      <c r="N949" s="56">
        <v>10.844724977457163</v>
      </c>
      <c r="O949" s="71">
        <f t="shared" si="71"/>
        <v>1.3831609405660698E-2</v>
      </c>
    </row>
    <row r="950" spans="2:15" x14ac:dyDescent="0.15">
      <c r="B950" s="73" t="str">
        <f>IFERROR(IF(AND(K950&lt;&gt;"",K950&gt;=$C$3),MAX($B$5:B949)+1,""),"")</f>
        <v/>
      </c>
      <c r="C950" s="73" t="str">
        <f>IFERROR(IF(AND(O950&lt;&gt;"",O950&gt;=$C$3),MAX($C$5:C949)+1,""),"")</f>
        <v/>
      </c>
      <c r="F950" s="40" t="s">
        <v>8605</v>
      </c>
      <c r="G950" s="40" t="s">
        <v>8606</v>
      </c>
      <c r="H950" s="56" t="s">
        <v>5898</v>
      </c>
      <c r="I950" s="167" t="s">
        <v>5932</v>
      </c>
      <c r="J950" s="56">
        <v>9.86</v>
      </c>
      <c r="K950" s="71" t="str">
        <f t="shared" si="70"/>
        <v/>
      </c>
      <c r="L950" s="97">
        <v>9.86</v>
      </c>
      <c r="M950" s="56">
        <v>11.04</v>
      </c>
      <c r="N950" s="56">
        <v>11.04</v>
      </c>
      <c r="O950" s="71" t="str">
        <f t="shared" si="71"/>
        <v/>
      </c>
    </row>
    <row r="951" spans="2:15" x14ac:dyDescent="0.15">
      <c r="B951" s="73" t="str">
        <f>IFERROR(IF(AND(K951&lt;&gt;"",K951&gt;=$C$3),MAX($B$5:B950)+1,""),"")</f>
        <v/>
      </c>
      <c r="C951" s="73" t="str">
        <f>IFERROR(IF(AND(O951&lt;&gt;"",O951&gt;=$C$3),MAX($C$5:C950)+1,""),"")</f>
        <v/>
      </c>
      <c r="F951" s="40" t="s">
        <v>8607</v>
      </c>
      <c r="G951" s="40" t="s">
        <v>8608</v>
      </c>
      <c r="H951" s="56">
        <v>0.01</v>
      </c>
      <c r="I951" s="167" t="s">
        <v>13682</v>
      </c>
      <c r="J951" s="56">
        <v>8.66</v>
      </c>
      <c r="K951" s="71">
        <f t="shared" si="70"/>
        <v>1.1547344110854503E-3</v>
      </c>
      <c r="L951" s="97">
        <v>8.6484533333333307</v>
      </c>
      <c r="M951" s="56">
        <v>7.55</v>
      </c>
      <c r="N951" s="56">
        <v>7.5600801068090808</v>
      </c>
      <c r="O951" s="71">
        <f t="shared" si="71"/>
        <v>1.3227373068432668E-3</v>
      </c>
    </row>
    <row r="952" spans="2:15" x14ac:dyDescent="0.15">
      <c r="B952" s="73" t="str">
        <f>IFERROR(IF(AND(K952&lt;&gt;"",K952&gt;=$C$3),MAX($B$5:B951)+1,""),"")</f>
        <v/>
      </c>
      <c r="C952" s="73" t="str">
        <f>IFERROR(IF(AND(O952&lt;&gt;"",O952&gt;=$C$3),MAX($C$5:C951)+1,""),"")</f>
        <v/>
      </c>
      <c r="F952" s="40" t="s">
        <v>8609</v>
      </c>
      <c r="G952" s="40" t="s">
        <v>8610</v>
      </c>
      <c r="H952" s="56">
        <v>0.1</v>
      </c>
      <c r="I952" s="167" t="s">
        <v>13700</v>
      </c>
      <c r="J952" s="56">
        <v>30.79</v>
      </c>
      <c r="K952" s="71">
        <f t="shared" si="70"/>
        <v>3.247807729782397E-3</v>
      </c>
      <c r="L952" s="97">
        <v>12.244734350341901</v>
      </c>
      <c r="M952" s="56">
        <v>7.53</v>
      </c>
      <c r="N952" s="56">
        <v>18.934563492063532</v>
      </c>
      <c r="O952" s="71">
        <f t="shared" si="71"/>
        <v>5.2813469949764226E-3</v>
      </c>
    </row>
    <row r="953" spans="2:15" x14ac:dyDescent="0.15">
      <c r="B953" s="73" t="str">
        <f>IFERROR(IF(AND(K953&lt;&gt;"",K953&gt;=$C$3),MAX($B$5:B952)+1,""),"")</f>
        <v/>
      </c>
      <c r="C953" s="73" t="str">
        <f>IFERROR(IF(AND(O953&lt;&gt;"",O953&gt;=$C$3),MAX($C$5:C952)+1,""),"")</f>
        <v/>
      </c>
      <c r="F953" s="40" t="s">
        <v>13110</v>
      </c>
      <c r="G953" s="40" t="s">
        <v>8612</v>
      </c>
      <c r="H953" s="56" t="s">
        <v>5898</v>
      </c>
      <c r="I953" s="167" t="s">
        <v>5935</v>
      </c>
      <c r="J953" s="56">
        <v>11.23</v>
      </c>
      <c r="K953" s="71" t="str">
        <f t="shared" si="70"/>
        <v/>
      </c>
      <c r="L953" s="97">
        <v>11.23</v>
      </c>
      <c r="M953" s="56">
        <v>12.56</v>
      </c>
      <c r="N953" s="56">
        <v>12.559999999999999</v>
      </c>
      <c r="O953" s="71" t="str">
        <f t="shared" si="71"/>
        <v/>
      </c>
    </row>
    <row r="954" spans="2:15" x14ac:dyDescent="0.15">
      <c r="B954" s="73" t="str">
        <f>IFERROR(IF(AND(K954&lt;&gt;"",K954&gt;=$C$3),MAX($B$5:B953)+1,""),"")</f>
        <v/>
      </c>
      <c r="C954" s="73" t="str">
        <f>IFERROR(IF(AND(O954&lt;&gt;"",O954&gt;=$C$3),MAX($C$5:C953)+1,""),"")</f>
        <v/>
      </c>
      <c r="F954" s="40" t="s">
        <v>8613</v>
      </c>
      <c r="G954" s="40" t="s">
        <v>8614</v>
      </c>
      <c r="H954" s="56">
        <v>0.1</v>
      </c>
      <c r="I954" s="167" t="s">
        <v>5902</v>
      </c>
      <c r="J954" s="56">
        <v>18.309999999999999</v>
      </c>
      <c r="K954" s="71">
        <f t="shared" si="70"/>
        <v>5.4614964500273085E-3</v>
      </c>
      <c r="L954" s="97">
        <v>11.3862918410042</v>
      </c>
      <c r="M954" s="56">
        <v>14.08</v>
      </c>
      <c r="N954" s="56">
        <v>22.641682085786343</v>
      </c>
      <c r="O954" s="71">
        <f t="shared" si="71"/>
        <v>4.4166329878280782E-3</v>
      </c>
    </row>
    <row r="955" spans="2:15" x14ac:dyDescent="0.15">
      <c r="B955" s="73" t="str">
        <f>IFERROR(IF(AND(K955&lt;&gt;"",K955&gt;=$C$3),MAX($B$5:B954)+1,""),"")</f>
        <v/>
      </c>
      <c r="C955" s="73" t="str">
        <f>IFERROR(IF(AND(O955&lt;&gt;"",O955&gt;=$C$3),MAX($C$5:C954)+1,""),"")</f>
        <v/>
      </c>
      <c r="F955" s="40" t="s">
        <v>8615</v>
      </c>
      <c r="G955" s="40" t="s">
        <v>13111</v>
      </c>
      <c r="H955" s="56" t="s">
        <v>5898</v>
      </c>
      <c r="I955" s="167" t="s">
        <v>5921</v>
      </c>
      <c r="J955" s="56">
        <v>15.14</v>
      </c>
      <c r="K955" s="71" t="str">
        <f t="shared" si="70"/>
        <v/>
      </c>
      <c r="L955" s="97">
        <v>15.14</v>
      </c>
      <c r="M955" s="56">
        <v>20.03</v>
      </c>
      <c r="N955" s="56">
        <v>20.03</v>
      </c>
      <c r="O955" s="71" t="str">
        <f t="shared" si="71"/>
        <v/>
      </c>
    </row>
    <row r="956" spans="2:15" x14ac:dyDescent="0.15">
      <c r="B956" s="73" t="str">
        <f>IFERROR(IF(AND(K956&lt;&gt;"",K956&gt;=$C$3),MAX($B$5:B955)+1,""),"")</f>
        <v/>
      </c>
      <c r="C956" s="73" t="str">
        <f>IFERROR(IF(AND(O956&lt;&gt;"",O956&gt;=$C$3),MAX($C$5:C955)+1,""),"")</f>
        <v/>
      </c>
      <c r="F956" s="40" t="s">
        <v>8617</v>
      </c>
      <c r="G956" s="40" t="s">
        <v>8618</v>
      </c>
      <c r="H956" s="56" t="s">
        <v>5898</v>
      </c>
      <c r="I956" s="167" t="s">
        <v>5903</v>
      </c>
      <c r="J956" s="56">
        <v>5.39</v>
      </c>
      <c r="K956" s="71" t="str">
        <f t="shared" si="70"/>
        <v/>
      </c>
      <c r="L956" s="97">
        <v>5.39</v>
      </c>
      <c r="M956" s="56">
        <v>5.59</v>
      </c>
      <c r="N956" s="56">
        <v>5.59</v>
      </c>
      <c r="O956" s="71" t="str">
        <f t="shared" si="71"/>
        <v/>
      </c>
    </row>
    <row r="957" spans="2:15" x14ac:dyDescent="0.15">
      <c r="B957" s="73" t="str">
        <f>IFERROR(IF(AND(K957&lt;&gt;"",K957&gt;=$C$3),MAX($B$5:B956)+1,""),"")</f>
        <v/>
      </c>
      <c r="C957" s="73" t="str">
        <f>IFERROR(IF(AND(O957&lt;&gt;"",O957&gt;=$C$3),MAX($C$5:C956)+1,""),"")</f>
        <v/>
      </c>
      <c r="F957" s="40" t="s">
        <v>8619</v>
      </c>
      <c r="G957" s="40" t="s">
        <v>8620</v>
      </c>
      <c r="H957" s="56">
        <v>0.02</v>
      </c>
      <c r="I957" s="167" t="s">
        <v>13696</v>
      </c>
      <c r="J957" s="56">
        <v>8.19</v>
      </c>
      <c r="K957" s="71">
        <f t="shared" si="70"/>
        <v>2.442002442002442E-3</v>
      </c>
      <c r="L957" s="97">
        <v>8.1715540540540506</v>
      </c>
      <c r="M957" s="56">
        <v>9.1300000000000008</v>
      </c>
      <c r="N957" s="56">
        <v>9.1506094808126441</v>
      </c>
      <c r="O957" s="71">
        <f t="shared" si="71"/>
        <v>2.1856467639600162E-3</v>
      </c>
    </row>
    <row r="958" spans="2:15" x14ac:dyDescent="0.15">
      <c r="B958" s="73" t="str">
        <f>IFERROR(IF(AND(K958&lt;&gt;"",K958&gt;=$C$3),MAX($B$5:B957)+1,""),"")</f>
        <v/>
      </c>
      <c r="C958" s="73" t="str">
        <f>IFERROR(IF(AND(O958&lt;&gt;"",O958&gt;=$C$3),MAX($C$5:C957)+1,""),"")</f>
        <v/>
      </c>
      <c r="F958" s="40" t="s">
        <v>8621</v>
      </c>
      <c r="G958" s="40" t="s">
        <v>8622</v>
      </c>
      <c r="H958" s="56">
        <v>0.08</v>
      </c>
      <c r="I958" s="167" t="s">
        <v>5970</v>
      </c>
      <c r="J958" s="56">
        <v>23.23</v>
      </c>
      <c r="K958" s="71">
        <f t="shared" si="70"/>
        <v>3.4438226431338786E-3</v>
      </c>
      <c r="L958" s="97">
        <v>23.143077642656699</v>
      </c>
      <c r="M958" s="56">
        <v>17.920000000000002</v>
      </c>
      <c r="N958" s="56">
        <v>17.987305164319242</v>
      </c>
      <c r="O958" s="71">
        <f t="shared" si="71"/>
        <v>4.447581184017107E-3</v>
      </c>
    </row>
    <row r="959" spans="2:15" x14ac:dyDescent="0.15">
      <c r="B959" s="73" t="str">
        <f>IFERROR(IF(AND(K959&lt;&gt;"",K959&gt;=$C$3),MAX($B$5:B958)+1,""),"")</f>
        <v/>
      </c>
      <c r="C959" s="73" t="str">
        <f>IFERROR(IF(AND(O959&lt;&gt;"",O959&gt;=$C$3),MAX($C$5:C958)+1,""),"")</f>
        <v/>
      </c>
      <c r="F959" s="40" t="s">
        <v>8623</v>
      </c>
      <c r="G959" s="40" t="s">
        <v>8624</v>
      </c>
      <c r="H959" s="56">
        <v>0.03</v>
      </c>
      <c r="I959" s="167" t="s">
        <v>5916</v>
      </c>
      <c r="J959" s="56">
        <v>8.15</v>
      </c>
      <c r="K959" s="71">
        <f t="shared" si="70"/>
        <v>3.6809815950920241E-3</v>
      </c>
      <c r="L959" s="97">
        <v>8.1166439290586592</v>
      </c>
      <c r="M959" s="56">
        <v>7.38</v>
      </c>
      <c r="N959" s="56">
        <v>7.4103287671232909</v>
      </c>
      <c r="O959" s="71">
        <f t="shared" si="71"/>
        <v>4.048403376257499E-3</v>
      </c>
    </row>
    <row r="960" spans="2:15" x14ac:dyDescent="0.15">
      <c r="B960" s="73" t="str">
        <f>IFERROR(IF(AND(K960&lt;&gt;"",K960&gt;=$C$3),MAX($B$5:B959)+1,""),"")</f>
        <v/>
      </c>
      <c r="C960" s="73" t="str">
        <f>IFERROR(IF(AND(O960&lt;&gt;"",O960&gt;=$C$3),MAX($C$5:C959)+1,""),"")</f>
        <v/>
      </c>
      <c r="F960" s="40" t="s">
        <v>8625</v>
      </c>
      <c r="G960" s="40" t="s">
        <v>8626</v>
      </c>
      <c r="H960" s="56" t="s">
        <v>5898</v>
      </c>
      <c r="I960" s="167" t="s">
        <v>5909</v>
      </c>
      <c r="J960" s="56">
        <v>8.35</v>
      </c>
      <c r="K960" s="71" t="str">
        <f t="shared" si="70"/>
        <v/>
      </c>
      <c r="L960" s="97">
        <v>8.35</v>
      </c>
      <c r="M960" s="56">
        <v>9.4499999999999993</v>
      </c>
      <c r="N960" s="56">
        <v>9.4499999999999993</v>
      </c>
      <c r="O960" s="71" t="str">
        <f t="shared" si="71"/>
        <v/>
      </c>
    </row>
    <row r="961" spans="2:15" x14ac:dyDescent="0.15">
      <c r="B961" s="73" t="str">
        <f>IFERROR(IF(AND(K961&lt;&gt;"",K961&gt;=$C$3),MAX($B$5:B960)+1,""),"")</f>
        <v/>
      </c>
      <c r="C961" s="73" t="str">
        <f>IFERROR(IF(AND(O961&lt;&gt;"",O961&gt;=$C$3),MAX($C$5:C960)+1,""),"")</f>
        <v/>
      </c>
      <c r="F961" s="40" t="s">
        <v>8627</v>
      </c>
      <c r="G961" s="40" t="s">
        <v>8628</v>
      </c>
      <c r="H961" s="56">
        <v>0.02</v>
      </c>
      <c r="I961" s="167" t="s">
        <v>5911</v>
      </c>
      <c r="J961" s="56">
        <v>14.75</v>
      </c>
      <c r="K961" s="71">
        <f t="shared" si="70"/>
        <v>1.3559322033898306E-3</v>
      </c>
      <c r="L961" s="97">
        <v>14.73</v>
      </c>
      <c r="M961" s="56">
        <v>15.95</v>
      </c>
      <c r="N961" s="56">
        <v>15.971656483367276</v>
      </c>
      <c r="O961" s="71">
        <f t="shared" si="71"/>
        <v>1.2522182668296053E-3</v>
      </c>
    </row>
    <row r="962" spans="2:15" x14ac:dyDescent="0.15">
      <c r="B962" s="73" t="str">
        <f>IFERROR(IF(AND(K962&lt;&gt;"",K962&gt;=$C$3),MAX($B$5:B961)+1,""),"")</f>
        <v/>
      </c>
      <c r="C962" s="73" t="str">
        <f>IFERROR(IF(AND(O962&lt;&gt;"",O962&gt;=$C$3),MAX($C$5:C961)+1,""),"")</f>
        <v/>
      </c>
      <c r="F962" s="40" t="s">
        <v>8629</v>
      </c>
      <c r="G962" s="40" t="s">
        <v>8630</v>
      </c>
      <c r="H962" s="56">
        <v>0.04</v>
      </c>
      <c r="I962" s="167" t="s">
        <v>5982</v>
      </c>
      <c r="J962" s="56">
        <v>12.7</v>
      </c>
      <c r="K962" s="71">
        <f t="shared" si="70"/>
        <v>3.1496062992125988E-3</v>
      </c>
      <c r="L962" s="97">
        <v>12.66</v>
      </c>
      <c r="M962" s="56">
        <v>12.66</v>
      </c>
      <c r="N962" s="56">
        <v>12.7</v>
      </c>
      <c r="O962" s="71">
        <f t="shared" si="71"/>
        <v>3.1496062992125988E-3</v>
      </c>
    </row>
    <row r="963" spans="2:15" x14ac:dyDescent="0.15">
      <c r="B963" s="73" t="str">
        <f>IFERROR(IF(AND(K963&lt;&gt;"",K963&gt;=$C$3),MAX($B$5:B962)+1,""),"")</f>
        <v/>
      </c>
      <c r="C963" s="73" t="str">
        <f>IFERROR(IF(AND(O963&lt;&gt;"",O963&gt;=$C$3),MAX($C$5:C962)+1,""),"")</f>
        <v/>
      </c>
      <c r="F963" s="40" t="s">
        <v>8631</v>
      </c>
      <c r="G963" s="40" t="s">
        <v>8632</v>
      </c>
      <c r="H963" s="56">
        <v>2.5000000000000001E-2</v>
      </c>
      <c r="I963" s="167" t="s">
        <v>5916</v>
      </c>
      <c r="J963" s="56">
        <v>12.71</v>
      </c>
      <c r="K963" s="71">
        <f t="shared" si="70"/>
        <v>1.966955153422502E-3</v>
      </c>
      <c r="L963" s="97">
        <v>12.6891468416735</v>
      </c>
      <c r="M963" s="56">
        <v>12.85</v>
      </c>
      <c r="N963" s="56">
        <v>12.871117502054235</v>
      </c>
      <c r="O963" s="71">
        <f t="shared" si="71"/>
        <v>1.9423332897093042E-3</v>
      </c>
    </row>
    <row r="964" spans="2:15" x14ac:dyDescent="0.15">
      <c r="B964" s="73" t="str">
        <f>IFERROR(IF(AND(K964&lt;&gt;"",K964&gt;=$C$3),MAX($B$5:B963)+1,""),"")</f>
        <v/>
      </c>
      <c r="C964" s="73" t="str">
        <f>IFERROR(IF(AND(O964&lt;&gt;"",O964&gt;=$C$3),MAX($C$5:C963)+1,""),"")</f>
        <v/>
      </c>
      <c r="F964" s="40" t="s">
        <v>13112</v>
      </c>
      <c r="G964" s="40" t="s">
        <v>8634</v>
      </c>
      <c r="H964" s="56">
        <v>2.5000000000000001E-2</v>
      </c>
      <c r="I964" s="167" t="s">
        <v>5957</v>
      </c>
      <c r="J964" s="56">
        <v>15.85</v>
      </c>
      <c r="K964" s="71">
        <f t="shared" si="70"/>
        <v>1.577287066246057E-3</v>
      </c>
      <c r="L964" s="97">
        <v>15.830199875078099</v>
      </c>
      <c r="M964" s="56">
        <v>14.55</v>
      </c>
      <c r="N964" s="56">
        <v>14.568198874296414</v>
      </c>
      <c r="O964" s="71">
        <f t="shared" si="71"/>
        <v>1.7160666336117274E-3</v>
      </c>
    </row>
    <row r="965" spans="2:15" x14ac:dyDescent="0.15">
      <c r="B965" s="73" t="str">
        <f>IFERROR(IF(AND(K965&lt;&gt;"",K965&gt;=$C$3),MAX($B$5:B964)+1,""),"")</f>
        <v/>
      </c>
      <c r="C965" s="73" t="str">
        <f>IFERROR(IF(AND(O965&lt;&gt;"",O965&gt;=$C$3),MAX($C$5:C964)+1,""),"")</f>
        <v/>
      </c>
      <c r="F965" s="40" t="s">
        <v>8635</v>
      </c>
      <c r="G965" s="40" t="s">
        <v>13113</v>
      </c>
      <c r="H965" s="56">
        <v>0.01</v>
      </c>
      <c r="I965" s="167" t="s">
        <v>5915</v>
      </c>
      <c r="J965" s="56">
        <v>6.62</v>
      </c>
      <c r="K965" s="71">
        <f t="shared" si="70"/>
        <v>1.5105740181268882E-3</v>
      </c>
      <c r="L965" s="97">
        <v>4.7223983588213398</v>
      </c>
      <c r="M965" s="56">
        <v>8.1</v>
      </c>
      <c r="N965" s="56">
        <v>11.354823529411753</v>
      </c>
      <c r="O965" s="71">
        <f t="shared" si="71"/>
        <v>8.8068299556550301E-4</v>
      </c>
    </row>
    <row r="966" spans="2:15" x14ac:dyDescent="0.15">
      <c r="B966" s="73" t="str">
        <f>IFERROR(IF(AND(K966&lt;&gt;"",K966&gt;=$C$3),MAX($B$5:B965)+1,""),"")</f>
        <v/>
      </c>
      <c r="C966" s="73" t="str">
        <f>IFERROR(IF(AND(O966&lt;&gt;"",O966&gt;=$C$3),MAX($C$5:C965)+1,""),"")</f>
        <v/>
      </c>
      <c r="F966" s="40" t="s">
        <v>8637</v>
      </c>
      <c r="G966" s="40" t="s">
        <v>8638</v>
      </c>
      <c r="H966" s="56">
        <v>0.1</v>
      </c>
      <c r="I966" s="167" t="s">
        <v>5941</v>
      </c>
      <c r="J966" s="56">
        <v>24.77</v>
      </c>
      <c r="K966" s="71">
        <f t="shared" si="70"/>
        <v>4.0371417036737991E-3</v>
      </c>
      <c r="L966" s="97">
        <v>6.4895203546956903</v>
      </c>
      <c r="M966" s="56">
        <v>5.21</v>
      </c>
      <c r="N966" s="56">
        <v>19.886169230769223</v>
      </c>
      <c r="O966" s="71">
        <f t="shared" si="71"/>
        <v>5.0286205874821412E-3</v>
      </c>
    </row>
    <row r="967" spans="2:15" x14ac:dyDescent="0.15">
      <c r="B967" s="73" t="str">
        <f>IFERROR(IF(AND(K967&lt;&gt;"",K967&gt;=$C$3),MAX($B$5:B966)+1,""),"")</f>
        <v/>
      </c>
      <c r="C967" s="73" t="str">
        <f>IFERROR(IF(AND(O967&lt;&gt;"",O967&gt;=$C$3),MAX($C$5:C966)+1,""),"")</f>
        <v/>
      </c>
      <c r="F967" s="40" t="s">
        <v>8639</v>
      </c>
      <c r="G967" s="40" t="s">
        <v>8640</v>
      </c>
      <c r="H967" s="56">
        <v>0.06</v>
      </c>
      <c r="I967" s="167" t="s">
        <v>5909</v>
      </c>
      <c r="J967" s="56">
        <v>6.65</v>
      </c>
      <c r="K967" s="71">
        <f t="shared" ref="K967:K1030" si="72">IFERROR(H967/J967,"")</f>
        <v>9.0225563909774424E-3</v>
      </c>
      <c r="L967" s="97">
        <v>6.5981818181818204</v>
      </c>
      <c r="M967" s="56">
        <v>6.76</v>
      </c>
      <c r="N967" s="56">
        <v>6.8130890052356001</v>
      </c>
      <c r="O967" s="71">
        <f t="shared" ref="O967:O1030" si="73">IFERROR(H967/N967,"")</f>
        <v>8.80657803734727E-3</v>
      </c>
    </row>
    <row r="968" spans="2:15" x14ac:dyDescent="0.15">
      <c r="B968" s="73" t="str">
        <f>IFERROR(IF(AND(K968&lt;&gt;"",K968&gt;=$C$3),MAX($B$5:B967)+1,""),"")</f>
        <v/>
      </c>
      <c r="C968" s="73" t="str">
        <f>IFERROR(IF(AND(O968&lt;&gt;"",O968&gt;=$C$3),MAX($C$5:C967)+1,""),"")</f>
        <v/>
      </c>
      <c r="F968" s="40" t="s">
        <v>8641</v>
      </c>
      <c r="G968" s="40" t="s">
        <v>8642</v>
      </c>
      <c r="H968" s="56">
        <v>3.5000000000000003E-2</v>
      </c>
      <c r="I968" s="167" t="s">
        <v>5903</v>
      </c>
      <c r="J968" s="56">
        <v>4.62</v>
      </c>
      <c r="K968" s="71">
        <f t="shared" si="72"/>
        <v>7.575757575757576E-3</v>
      </c>
      <c r="L968" s="97">
        <v>4.5876923076923104</v>
      </c>
      <c r="M968" s="56">
        <v>4.58</v>
      </c>
      <c r="N968" s="56">
        <v>4.6122535211267577</v>
      </c>
      <c r="O968" s="71">
        <f t="shared" si="73"/>
        <v>7.588481387608031E-3</v>
      </c>
    </row>
    <row r="969" spans="2:15" x14ac:dyDescent="0.15">
      <c r="B969" s="73" t="str">
        <f>IFERROR(IF(AND(K969&lt;&gt;"",K969&gt;=$C$3),MAX($B$5:B968)+1,""),"")</f>
        <v/>
      </c>
      <c r="C969" s="73" t="str">
        <f>IFERROR(IF(AND(O969&lt;&gt;"",O969&gt;=$C$3),MAX($C$5:C968)+1,""),"")</f>
        <v/>
      </c>
      <c r="F969" s="40" t="s">
        <v>13114</v>
      </c>
      <c r="G969" s="40" t="s">
        <v>8644</v>
      </c>
      <c r="H969" s="56">
        <v>0.08</v>
      </c>
      <c r="I969" s="167" t="s">
        <v>5930</v>
      </c>
      <c r="J969" s="56">
        <v>19.7</v>
      </c>
      <c r="K969" s="71">
        <f t="shared" si="72"/>
        <v>4.0609137055837565E-3</v>
      </c>
      <c r="L969" s="97">
        <v>19.6244487056568</v>
      </c>
      <c r="M969" s="56">
        <v>21.84</v>
      </c>
      <c r="N969" s="56">
        <v>21.924080846968192</v>
      </c>
      <c r="O969" s="71">
        <f t="shared" si="73"/>
        <v>3.6489557103171755E-3</v>
      </c>
    </row>
    <row r="970" spans="2:15" x14ac:dyDescent="0.15">
      <c r="B970" s="73" t="str">
        <f>IFERROR(IF(AND(K970&lt;&gt;"",K970&gt;=$C$3),MAX($B$5:B969)+1,""),"")</f>
        <v/>
      </c>
      <c r="C970" s="73" t="str">
        <f>IFERROR(IF(AND(O970&lt;&gt;"",O970&gt;=$C$3),MAX($C$5:C969)+1,""),"")</f>
        <v/>
      </c>
      <c r="F970" s="40" t="s">
        <v>8645</v>
      </c>
      <c r="G970" s="40" t="s">
        <v>8646</v>
      </c>
      <c r="H970" s="56">
        <v>0.2</v>
      </c>
      <c r="I970" s="167" t="s">
        <v>5903</v>
      </c>
      <c r="J970" s="56">
        <v>12.74</v>
      </c>
      <c r="K970" s="71">
        <f t="shared" si="72"/>
        <v>1.5698587127158558E-2</v>
      </c>
      <c r="L970" s="97">
        <v>12.588333333333299</v>
      </c>
      <c r="M970" s="56">
        <v>14.7</v>
      </c>
      <c r="N970" s="56">
        <v>14.87710843373498</v>
      </c>
      <c r="O970" s="71">
        <f t="shared" si="73"/>
        <v>1.344347262714606E-2</v>
      </c>
    </row>
    <row r="971" spans="2:15" x14ac:dyDescent="0.15">
      <c r="B971" s="73" t="str">
        <f>IFERROR(IF(AND(K971&lt;&gt;"",K971&gt;=$C$3),MAX($B$5:B970)+1,""),"")</f>
        <v/>
      </c>
      <c r="C971" s="73" t="str">
        <f>IFERROR(IF(AND(O971&lt;&gt;"",O971&gt;=$C$3),MAX($C$5:C970)+1,""),"")</f>
        <v/>
      </c>
      <c r="F971" s="40" t="s">
        <v>8647</v>
      </c>
      <c r="G971" s="40" t="s">
        <v>8648</v>
      </c>
      <c r="H971" s="56" t="s">
        <v>5898</v>
      </c>
      <c r="I971" s="167" t="s">
        <v>5902</v>
      </c>
      <c r="J971" s="56">
        <v>10.42</v>
      </c>
      <c r="K971" s="71" t="str">
        <f t="shared" si="72"/>
        <v/>
      </c>
      <c r="L971" s="97">
        <v>10.42</v>
      </c>
      <c r="M971" s="56">
        <v>10.67</v>
      </c>
      <c r="N971" s="56">
        <v>10.67</v>
      </c>
      <c r="O971" s="71" t="str">
        <f t="shared" si="73"/>
        <v/>
      </c>
    </row>
    <row r="972" spans="2:15" x14ac:dyDescent="0.15">
      <c r="B972" s="73" t="str">
        <f>IFERROR(IF(AND(K972&lt;&gt;"",K972&gt;=$C$3),MAX($B$5:B971)+1,""),"")</f>
        <v/>
      </c>
      <c r="C972" s="73" t="str">
        <f>IFERROR(IF(AND(O972&lt;&gt;"",O972&gt;=$C$3),MAX($C$5:C971)+1,""),"")</f>
        <v/>
      </c>
      <c r="F972" s="40" t="s">
        <v>8649</v>
      </c>
      <c r="G972" s="40" t="s">
        <v>8650</v>
      </c>
      <c r="H972" s="56" t="s">
        <v>5898</v>
      </c>
      <c r="I972" s="167" t="s">
        <v>5930</v>
      </c>
      <c r="J972" s="56">
        <v>28.06</v>
      </c>
      <c r="K972" s="71" t="str">
        <f t="shared" si="72"/>
        <v/>
      </c>
      <c r="L972" s="97">
        <v>14.03</v>
      </c>
      <c r="M972" s="56">
        <v>27</v>
      </c>
      <c r="N972" s="56">
        <v>54</v>
      </c>
      <c r="O972" s="71" t="str">
        <f t="shared" si="73"/>
        <v/>
      </c>
    </row>
    <row r="973" spans="2:15" x14ac:dyDescent="0.15">
      <c r="B973" s="73" t="str">
        <f>IFERROR(IF(AND(K973&lt;&gt;"",K973&gt;=$C$3),MAX($B$5:B972)+1,""),"")</f>
        <v/>
      </c>
      <c r="C973" s="73" t="str">
        <f>IFERROR(IF(AND(O973&lt;&gt;"",O973&gt;=$C$3),MAX($C$5:C972)+1,""),"")</f>
        <v/>
      </c>
      <c r="F973" s="40" t="s">
        <v>8651</v>
      </c>
      <c r="G973" s="40" t="s">
        <v>8652</v>
      </c>
      <c r="H973" s="56">
        <v>0.02</v>
      </c>
      <c r="I973" s="167" t="s">
        <v>13707</v>
      </c>
      <c r="J973" s="56">
        <v>14.1</v>
      </c>
      <c r="K973" s="71">
        <f t="shared" si="72"/>
        <v>1.4184397163120568E-3</v>
      </c>
      <c r="L973" s="97">
        <v>10.8292397660819</v>
      </c>
      <c r="M973" s="56">
        <v>12.64</v>
      </c>
      <c r="N973" s="56">
        <v>16.457664974619245</v>
      </c>
      <c r="O973" s="71">
        <f t="shared" si="73"/>
        <v>1.2152392232338968E-3</v>
      </c>
    </row>
    <row r="974" spans="2:15" x14ac:dyDescent="0.15">
      <c r="B974" s="73" t="str">
        <f>IFERROR(IF(AND(K974&lt;&gt;"",K974&gt;=$C$3),MAX($B$5:B973)+1,""),"")</f>
        <v/>
      </c>
      <c r="C974" s="73" t="str">
        <f>IFERROR(IF(AND(O974&lt;&gt;"",O974&gt;=$C$3),MAX($C$5:C973)+1,""),"")</f>
        <v/>
      </c>
      <c r="F974" s="40" t="s">
        <v>8653</v>
      </c>
      <c r="G974" s="40" t="s">
        <v>8654</v>
      </c>
      <c r="H974" s="56">
        <v>0.15222559999999999</v>
      </c>
      <c r="I974" s="167" t="s">
        <v>13693</v>
      </c>
      <c r="J974" s="56">
        <v>23.83</v>
      </c>
      <c r="K974" s="71">
        <f t="shared" si="72"/>
        <v>6.3879815358791441E-3</v>
      </c>
      <c r="L974" s="97">
        <v>9.3884457831325303</v>
      </c>
      <c r="M974" s="56">
        <v>10.130000000000001</v>
      </c>
      <c r="N974" s="56">
        <v>25.71223241590214</v>
      </c>
      <c r="O974" s="71">
        <f t="shared" si="73"/>
        <v>5.9203571878828241E-3</v>
      </c>
    </row>
    <row r="975" spans="2:15" x14ac:dyDescent="0.15">
      <c r="B975" s="73" t="str">
        <f>IFERROR(IF(AND(K975&lt;&gt;"",K975&gt;=$C$3),MAX($B$5:B974)+1,""),"")</f>
        <v/>
      </c>
      <c r="C975" s="73" t="str">
        <f>IFERROR(IF(AND(O975&lt;&gt;"",O975&gt;=$C$3),MAX($C$5:C974)+1,""),"")</f>
        <v/>
      </c>
      <c r="F975" s="40" t="s">
        <v>8655</v>
      </c>
      <c r="G975" s="40" t="s">
        <v>8656</v>
      </c>
      <c r="H975" s="56" t="s">
        <v>5898</v>
      </c>
      <c r="I975" s="167" t="s">
        <v>13757</v>
      </c>
      <c r="J975" s="56">
        <v>8.49</v>
      </c>
      <c r="K975" s="71" t="str">
        <f t="shared" si="72"/>
        <v/>
      </c>
      <c r="L975" s="97">
        <v>4.4732258064516097</v>
      </c>
      <c r="M975" s="56">
        <v>3.57</v>
      </c>
      <c r="N975" s="56">
        <v>6.7757142857142902</v>
      </c>
      <c r="O975" s="71" t="str">
        <f t="shared" si="73"/>
        <v/>
      </c>
    </row>
    <row r="976" spans="2:15" x14ac:dyDescent="0.15">
      <c r="B976" s="73" t="str">
        <f>IFERROR(IF(AND(K976&lt;&gt;"",K976&gt;=$C$3),MAX($B$5:B975)+1,""),"")</f>
        <v/>
      </c>
      <c r="C976" s="73" t="str">
        <f>IFERROR(IF(AND(O976&lt;&gt;"",O976&gt;=$C$3),MAX($C$5:C975)+1,""),"")</f>
        <v/>
      </c>
      <c r="F976" s="40" t="s">
        <v>8657</v>
      </c>
      <c r="G976" s="40" t="s">
        <v>8658</v>
      </c>
      <c r="H976" s="56" t="s">
        <v>5898</v>
      </c>
      <c r="I976" s="167" t="s">
        <v>5916</v>
      </c>
      <c r="J976" s="56">
        <v>7.28</v>
      </c>
      <c r="K976" s="71" t="str">
        <f t="shared" si="72"/>
        <v/>
      </c>
      <c r="L976" s="97">
        <v>7.28</v>
      </c>
      <c r="M976" s="56">
        <v>6.38</v>
      </c>
      <c r="N976" s="56">
        <v>6.3800000000000008</v>
      </c>
      <c r="O976" s="71" t="str">
        <f t="shared" si="73"/>
        <v/>
      </c>
    </row>
    <row r="977" spans="2:15" x14ac:dyDescent="0.15">
      <c r="B977" s="73" t="str">
        <f>IFERROR(IF(AND(K977&lt;&gt;"",K977&gt;=$C$3),MAX($B$5:B976)+1,""),"")</f>
        <v/>
      </c>
      <c r="C977" s="73" t="str">
        <f>IFERROR(IF(AND(O977&lt;&gt;"",O977&gt;=$C$3),MAX($C$5:C976)+1,""),"")</f>
        <v/>
      </c>
      <c r="F977" s="40" t="s">
        <v>8659</v>
      </c>
      <c r="G977" s="40" t="s">
        <v>8660</v>
      </c>
      <c r="H977" s="56">
        <v>0.2</v>
      </c>
      <c r="I977" s="167" t="s">
        <v>5909</v>
      </c>
      <c r="J977" s="56">
        <v>17.39</v>
      </c>
      <c r="K977" s="71">
        <f t="shared" si="72"/>
        <v>1.1500862564692352E-2</v>
      </c>
      <c r="L977" s="97">
        <v>10.74</v>
      </c>
      <c r="M977" s="56">
        <v>13.51</v>
      </c>
      <c r="N977" s="56">
        <v>21.875130353817507</v>
      </c>
      <c r="O977" s="71">
        <f t="shared" si="73"/>
        <v>9.1428026606066512E-3</v>
      </c>
    </row>
    <row r="978" spans="2:15" x14ac:dyDescent="0.15">
      <c r="B978" s="73" t="str">
        <f>IFERROR(IF(AND(K978&lt;&gt;"",K978&gt;=$C$3),MAX($B$5:B977)+1,""),"")</f>
        <v/>
      </c>
      <c r="C978" s="73" t="str">
        <f>IFERROR(IF(AND(O978&lt;&gt;"",O978&gt;=$C$3),MAX($C$5:C977)+1,""),"")</f>
        <v/>
      </c>
      <c r="F978" s="40" t="s">
        <v>8661</v>
      </c>
      <c r="G978" s="40" t="s">
        <v>8662</v>
      </c>
      <c r="H978" s="56">
        <v>0.6</v>
      </c>
      <c r="I978" s="167" t="s">
        <v>5913</v>
      </c>
      <c r="J978" s="56">
        <v>48.12</v>
      </c>
      <c r="K978" s="71">
        <f t="shared" si="72"/>
        <v>1.2468827930174564E-2</v>
      </c>
      <c r="L978" s="97">
        <v>31.704795321637398</v>
      </c>
      <c r="M978" s="56">
        <v>39.549999999999997</v>
      </c>
      <c r="N978" s="56">
        <v>60.027071005917207</v>
      </c>
      <c r="O978" s="71">
        <f t="shared" si="73"/>
        <v>9.9954902004273129E-3</v>
      </c>
    </row>
    <row r="979" spans="2:15" x14ac:dyDescent="0.15">
      <c r="B979" s="73" t="str">
        <f>IFERROR(IF(AND(K979&lt;&gt;"",K979&gt;=$C$3),MAX($B$5:B978)+1,""),"")</f>
        <v/>
      </c>
      <c r="C979" s="73" t="str">
        <f>IFERROR(IF(AND(O979&lt;&gt;"",O979&gt;=$C$3),MAX($C$5:C978)+1,""),"")</f>
        <v/>
      </c>
      <c r="F979" s="40" t="s">
        <v>8663</v>
      </c>
      <c r="G979" s="40" t="s">
        <v>8664</v>
      </c>
      <c r="H979" s="56">
        <v>0.05</v>
      </c>
      <c r="I979" s="167" t="s">
        <v>13753</v>
      </c>
      <c r="J979" s="56">
        <v>17.760000000000002</v>
      </c>
      <c r="K979" s="71">
        <f t="shared" si="72"/>
        <v>2.8153153153153152E-3</v>
      </c>
      <c r="L979" s="97">
        <v>8.0511999999999997</v>
      </c>
      <c r="M979" s="56">
        <v>11.71</v>
      </c>
      <c r="N979" s="56">
        <v>25.830882352941181</v>
      </c>
      <c r="O979" s="71">
        <f t="shared" si="73"/>
        <v>1.9356675206376314E-3</v>
      </c>
    </row>
    <row r="980" spans="2:15" x14ac:dyDescent="0.15">
      <c r="B980" s="73" t="str">
        <f>IFERROR(IF(AND(K980&lt;&gt;"",K980&gt;=$C$3),MAX($B$5:B979)+1,""),"")</f>
        <v/>
      </c>
      <c r="C980" s="73" t="str">
        <f>IFERROR(IF(AND(O980&lt;&gt;"",O980&gt;=$C$3),MAX($C$5:C979)+1,""),"")</f>
        <v/>
      </c>
      <c r="F980" s="40" t="s">
        <v>8665</v>
      </c>
      <c r="G980" s="40" t="s">
        <v>8666</v>
      </c>
      <c r="H980" s="56">
        <v>0.1</v>
      </c>
      <c r="I980" s="167" t="s">
        <v>5932</v>
      </c>
      <c r="J980" s="56">
        <v>12.12</v>
      </c>
      <c r="K980" s="71">
        <f t="shared" si="72"/>
        <v>8.2508250825082518E-3</v>
      </c>
      <c r="L980" s="97">
        <v>6.02033454545455</v>
      </c>
      <c r="M980" s="56">
        <v>7.2</v>
      </c>
      <c r="N980" s="56">
        <v>14.494875549048304</v>
      </c>
      <c r="O980" s="71">
        <f t="shared" si="73"/>
        <v>6.8989898989899054E-3</v>
      </c>
    </row>
    <row r="981" spans="2:15" x14ac:dyDescent="0.15">
      <c r="B981" s="73" t="str">
        <f>IFERROR(IF(AND(K981&lt;&gt;"",K981&gt;=$C$3),MAX($B$5:B980)+1,""),"")</f>
        <v/>
      </c>
      <c r="C981" s="73" t="str">
        <f>IFERROR(IF(AND(O981&lt;&gt;"",O981&gt;=$C$3),MAX($C$5:C980)+1,""),"")</f>
        <v/>
      </c>
      <c r="F981" s="40" t="s">
        <v>8667</v>
      </c>
      <c r="G981" s="40" t="s">
        <v>8668</v>
      </c>
      <c r="H981" s="56">
        <v>4.9817300000000002E-2</v>
      </c>
      <c r="I981" s="167" t="s">
        <v>5916</v>
      </c>
      <c r="J981" s="56">
        <v>14.1</v>
      </c>
      <c r="K981" s="71">
        <f t="shared" si="72"/>
        <v>3.5331418439716314E-3</v>
      </c>
      <c r="L981" s="97">
        <v>14.0567219152855</v>
      </c>
      <c r="M981" s="56">
        <v>17.399999999999999</v>
      </c>
      <c r="N981" s="56">
        <v>17.453571428571365</v>
      </c>
      <c r="O981" s="71">
        <f t="shared" si="73"/>
        <v>2.854275424595877E-3</v>
      </c>
    </row>
    <row r="982" spans="2:15" x14ac:dyDescent="0.15">
      <c r="B982" s="73" t="str">
        <f>IFERROR(IF(AND(K982&lt;&gt;"",K982&gt;=$C$3),MAX($B$5:B981)+1,""),"")</f>
        <v/>
      </c>
      <c r="C982" s="73" t="str">
        <f>IFERROR(IF(AND(O982&lt;&gt;"",O982&gt;=$C$3),MAX($C$5:C981)+1,""),"")</f>
        <v/>
      </c>
      <c r="F982" s="40" t="s">
        <v>8669</v>
      </c>
      <c r="G982" s="40" t="s">
        <v>13115</v>
      </c>
      <c r="H982" s="56" t="s">
        <v>5898</v>
      </c>
      <c r="I982" s="167" t="s">
        <v>5952</v>
      </c>
      <c r="J982" s="56">
        <v>19.62</v>
      </c>
      <c r="K982" s="71" t="str">
        <f t="shared" si="72"/>
        <v/>
      </c>
      <c r="L982" s="97">
        <v>19.62</v>
      </c>
      <c r="M982" s="56">
        <v>18.329999999999998</v>
      </c>
      <c r="N982" s="56">
        <v>18.329999999999998</v>
      </c>
      <c r="O982" s="71" t="str">
        <f t="shared" si="73"/>
        <v/>
      </c>
    </row>
    <row r="983" spans="2:15" x14ac:dyDescent="0.15">
      <c r="B983" s="73" t="str">
        <f>IFERROR(IF(AND(K983&lt;&gt;"",K983&gt;=$C$3),MAX($B$5:B982)+1,""),"")</f>
        <v/>
      </c>
      <c r="C983" s="73" t="str">
        <f>IFERROR(IF(AND(O983&lt;&gt;"",O983&gt;=$C$3),MAX($C$5:C982)+1,""),"")</f>
        <v/>
      </c>
      <c r="F983" s="40" t="s">
        <v>8671</v>
      </c>
      <c r="G983" s="40" t="s">
        <v>13116</v>
      </c>
      <c r="H983" s="56" t="s">
        <v>5898</v>
      </c>
      <c r="I983" s="167" t="s">
        <v>5916</v>
      </c>
      <c r="J983" s="56">
        <v>14.88</v>
      </c>
      <c r="K983" s="71" t="str">
        <f t="shared" si="72"/>
        <v/>
      </c>
      <c r="L983" s="97">
        <v>14.88</v>
      </c>
      <c r="M983" s="56">
        <v>14.21</v>
      </c>
      <c r="N983" s="56">
        <v>14.21</v>
      </c>
      <c r="O983" s="71" t="str">
        <f t="shared" si="73"/>
        <v/>
      </c>
    </row>
    <row r="984" spans="2:15" x14ac:dyDescent="0.15">
      <c r="B984" s="73" t="str">
        <f>IFERROR(IF(AND(K984&lt;&gt;"",K984&gt;=$C$3),MAX($B$5:B983)+1,""),"")</f>
        <v/>
      </c>
      <c r="C984" s="73" t="str">
        <f>IFERROR(IF(AND(O984&lt;&gt;"",O984&gt;=$C$3),MAX($C$5:C983)+1,""),"")</f>
        <v/>
      </c>
      <c r="F984" s="40" t="s">
        <v>8673</v>
      </c>
      <c r="G984" s="40" t="s">
        <v>13117</v>
      </c>
      <c r="H984" s="56" t="s">
        <v>5898</v>
      </c>
      <c r="I984" s="167" t="s">
        <v>13684</v>
      </c>
      <c r="J984" s="56">
        <v>21.93</v>
      </c>
      <c r="K984" s="71" t="str">
        <f t="shared" si="72"/>
        <v/>
      </c>
      <c r="L984" s="97">
        <v>10.9695366156392</v>
      </c>
      <c r="M984" s="56">
        <v>10.050000000000001</v>
      </c>
      <c r="N984" s="56">
        <v>20.091687344913193</v>
      </c>
      <c r="O984" s="71" t="str">
        <f t="shared" si="73"/>
        <v/>
      </c>
    </row>
    <row r="985" spans="2:15" x14ac:dyDescent="0.15">
      <c r="B985" s="73" t="str">
        <f>IFERROR(IF(AND(K985&lt;&gt;"",K985&gt;=$C$3),MAX($B$5:B984)+1,""),"")</f>
        <v/>
      </c>
      <c r="C985" s="73" t="str">
        <f>IFERROR(IF(AND(O985&lt;&gt;"",O985&gt;=$C$3),MAX($C$5:C984)+1,""),"")</f>
        <v/>
      </c>
      <c r="F985" s="40" t="s">
        <v>8675</v>
      </c>
      <c r="G985" s="40" t="s">
        <v>8676</v>
      </c>
      <c r="H985" s="56">
        <v>0.05</v>
      </c>
      <c r="I985" s="167" t="s">
        <v>5980</v>
      </c>
      <c r="J985" s="56">
        <v>16.350000000000001</v>
      </c>
      <c r="K985" s="71">
        <f t="shared" si="72"/>
        <v>3.0581039755351682E-3</v>
      </c>
      <c r="L985" s="97">
        <v>9.59</v>
      </c>
      <c r="M985" s="56">
        <v>15.1</v>
      </c>
      <c r="N985" s="56">
        <v>25.744004171011472</v>
      </c>
      <c r="O985" s="71">
        <f t="shared" si="73"/>
        <v>1.9421998096279644E-3</v>
      </c>
    </row>
    <row r="986" spans="2:15" x14ac:dyDescent="0.15">
      <c r="B986" s="73" t="str">
        <f>IFERROR(IF(AND(K986&lt;&gt;"",K986&gt;=$C$3),MAX($B$5:B985)+1,""),"")</f>
        <v/>
      </c>
      <c r="C986" s="73" t="str">
        <f>IFERROR(IF(AND(O986&lt;&gt;"",O986&gt;=$C$3),MAX($C$5:C985)+1,""),"")</f>
        <v/>
      </c>
      <c r="F986" s="40" t="s">
        <v>8677</v>
      </c>
      <c r="G986" s="40" t="s">
        <v>13118</v>
      </c>
      <c r="H986" s="56">
        <v>0.05</v>
      </c>
      <c r="I986" s="167" t="s">
        <v>5967</v>
      </c>
      <c r="J986" s="56">
        <v>14.21</v>
      </c>
      <c r="K986" s="71">
        <f t="shared" si="72"/>
        <v>3.518648838845883E-3</v>
      </c>
      <c r="L986" s="97">
        <v>7.0753216374269003</v>
      </c>
      <c r="M986" s="56">
        <v>6.19</v>
      </c>
      <c r="N986" s="56">
        <v>12.431929530201343</v>
      </c>
      <c r="O986" s="71">
        <f t="shared" si="73"/>
        <v>4.0219018197081291E-3</v>
      </c>
    </row>
    <row r="987" spans="2:15" x14ac:dyDescent="0.15">
      <c r="B987" s="73" t="str">
        <f>IFERROR(IF(AND(K987&lt;&gt;"",K987&gt;=$C$3),MAX($B$5:B986)+1,""),"")</f>
        <v/>
      </c>
      <c r="C987" s="73" t="str">
        <f>IFERROR(IF(AND(O987&lt;&gt;"",O987&gt;=$C$3),MAX($C$5:C986)+1,""),"")</f>
        <v/>
      </c>
      <c r="F987" s="40" t="s">
        <v>8679</v>
      </c>
      <c r="G987" s="40" t="s">
        <v>8680</v>
      </c>
      <c r="H987" s="56" t="s">
        <v>5898</v>
      </c>
      <c r="I987" s="167" t="s">
        <v>13682</v>
      </c>
      <c r="J987" s="56">
        <v>48.15</v>
      </c>
      <c r="K987" s="71" t="str">
        <f t="shared" si="72"/>
        <v/>
      </c>
      <c r="L987" s="97">
        <v>48.15</v>
      </c>
      <c r="M987" s="56">
        <v>45.26</v>
      </c>
      <c r="N987" s="56">
        <v>45.26</v>
      </c>
      <c r="O987" s="71" t="str">
        <f t="shared" si="73"/>
        <v/>
      </c>
    </row>
    <row r="988" spans="2:15" x14ac:dyDescent="0.15">
      <c r="B988" s="73" t="str">
        <f>IFERROR(IF(AND(K988&lt;&gt;"",K988&gt;=$C$3),MAX($B$5:B987)+1,""),"")</f>
        <v/>
      </c>
      <c r="C988" s="73" t="str">
        <f>IFERROR(IF(AND(O988&lt;&gt;"",O988&gt;=$C$3),MAX($C$5:C987)+1,""),"")</f>
        <v/>
      </c>
      <c r="F988" s="40" t="s">
        <v>8681</v>
      </c>
      <c r="G988" s="40" t="s">
        <v>8682</v>
      </c>
      <c r="H988" s="56">
        <v>0.25</v>
      </c>
      <c r="I988" s="167" t="s">
        <v>5924</v>
      </c>
      <c r="J988" s="56">
        <v>33.93</v>
      </c>
      <c r="K988" s="71">
        <f t="shared" si="72"/>
        <v>7.3681108163866785E-3</v>
      </c>
      <c r="L988" s="97">
        <v>22.460967741935502</v>
      </c>
      <c r="M988" s="56">
        <v>21.47</v>
      </c>
      <c r="N988" s="56">
        <v>32.433023740108261</v>
      </c>
      <c r="O988" s="71">
        <f t="shared" si="73"/>
        <v>7.7081927976649861E-3</v>
      </c>
    </row>
    <row r="989" spans="2:15" x14ac:dyDescent="0.15">
      <c r="B989" s="73" t="str">
        <f>IFERROR(IF(AND(K989&lt;&gt;"",K989&gt;=$C$3),MAX($B$5:B988)+1,""),"")</f>
        <v/>
      </c>
      <c r="C989" s="73" t="str">
        <f>IFERROR(IF(AND(O989&lt;&gt;"",O989&gt;=$C$3),MAX($C$5:C988)+1,""),"")</f>
        <v/>
      </c>
      <c r="F989" s="40" t="s">
        <v>8683</v>
      </c>
      <c r="G989" s="40" t="s">
        <v>8684</v>
      </c>
      <c r="H989" s="56">
        <v>0.25</v>
      </c>
      <c r="I989" s="167" t="s">
        <v>5903</v>
      </c>
      <c r="J989" s="56">
        <v>18.649999999999999</v>
      </c>
      <c r="K989" s="71">
        <f t="shared" si="72"/>
        <v>1.3404825737265416E-2</v>
      </c>
      <c r="L989" s="97">
        <v>18.427446300715999</v>
      </c>
      <c r="M989" s="56">
        <v>20.92</v>
      </c>
      <c r="N989" s="56">
        <v>21.17265700483091</v>
      </c>
      <c r="O989" s="71">
        <f t="shared" si="73"/>
        <v>1.1807681952385955E-2</v>
      </c>
    </row>
    <row r="990" spans="2:15" x14ac:dyDescent="0.15">
      <c r="B990" s="73" t="str">
        <f>IFERROR(IF(AND(K990&lt;&gt;"",K990&gt;=$C$3),MAX($B$5:B989)+1,""),"")</f>
        <v/>
      </c>
      <c r="C990" s="73" t="str">
        <f>IFERROR(IF(AND(O990&lt;&gt;"",O990&gt;=$C$3),MAX($C$5:C989)+1,""),"")</f>
        <v/>
      </c>
      <c r="F990" s="40" t="s">
        <v>13119</v>
      </c>
      <c r="G990" s="40" t="s">
        <v>8686</v>
      </c>
      <c r="H990" s="56">
        <v>0.05</v>
      </c>
      <c r="I990" s="167" t="s">
        <v>13682</v>
      </c>
      <c r="J990" s="56">
        <v>20.49</v>
      </c>
      <c r="K990" s="71">
        <f t="shared" si="72"/>
        <v>2.4402147388970234E-3</v>
      </c>
      <c r="L990" s="97">
        <v>13.622696127110199</v>
      </c>
      <c r="M990" s="56">
        <v>14.17</v>
      </c>
      <c r="N990" s="56">
        <v>21.313203883495191</v>
      </c>
      <c r="O990" s="71">
        <f t="shared" si="73"/>
        <v>2.3459635760684334E-3</v>
      </c>
    </row>
    <row r="991" spans="2:15" x14ac:dyDescent="0.15">
      <c r="B991" s="73" t="str">
        <f>IFERROR(IF(AND(K991&lt;&gt;"",K991&gt;=$C$3),MAX($B$5:B990)+1,""),"")</f>
        <v/>
      </c>
      <c r="C991" s="73" t="str">
        <f>IFERROR(IF(AND(O991&lt;&gt;"",O991&gt;=$C$3),MAX($C$5:C990)+1,""),"")</f>
        <v/>
      </c>
      <c r="F991" s="40" t="s">
        <v>8687</v>
      </c>
      <c r="G991" s="40" t="s">
        <v>8688</v>
      </c>
      <c r="H991" s="56">
        <v>0.2</v>
      </c>
      <c r="I991" s="167" t="s">
        <v>5902</v>
      </c>
      <c r="J991" s="56">
        <v>9.81</v>
      </c>
      <c r="K991" s="71">
        <f t="shared" si="72"/>
        <v>2.0387359836901122E-2</v>
      </c>
      <c r="L991" s="97">
        <v>9.5872985244040905</v>
      </c>
      <c r="M991" s="56">
        <v>9.7100000000000009</v>
      </c>
      <c r="N991" s="56">
        <v>9.9355516840882672</v>
      </c>
      <c r="O991" s="71">
        <f t="shared" si="73"/>
        <v>2.0129732737468313E-2</v>
      </c>
    </row>
    <row r="992" spans="2:15" x14ac:dyDescent="0.15">
      <c r="B992" s="73" t="str">
        <f>IFERROR(IF(AND(K992&lt;&gt;"",K992&gt;=$C$3),MAX($B$5:B991)+1,""),"")</f>
        <v/>
      </c>
      <c r="C992" s="73" t="str">
        <f>IFERROR(IF(AND(O992&lt;&gt;"",O992&gt;=$C$3),MAX($C$5:C991)+1,""),"")</f>
        <v/>
      </c>
      <c r="F992" s="40" t="s">
        <v>8689</v>
      </c>
      <c r="G992" s="40" t="s">
        <v>13120</v>
      </c>
      <c r="H992" s="56">
        <v>0.04</v>
      </c>
      <c r="I992" s="167" t="s">
        <v>13688</v>
      </c>
      <c r="J992" s="56">
        <v>12.13</v>
      </c>
      <c r="K992" s="71">
        <f t="shared" si="72"/>
        <v>3.2976092333058533E-3</v>
      </c>
      <c r="L992" s="97">
        <v>12.086130198915001</v>
      </c>
      <c r="M992" s="56">
        <v>24.89</v>
      </c>
      <c r="N992" s="56">
        <v>24.980344827586226</v>
      </c>
      <c r="O992" s="71">
        <f t="shared" si="73"/>
        <v>1.6012589208067021E-3</v>
      </c>
    </row>
    <row r="993" spans="2:15" x14ac:dyDescent="0.15">
      <c r="B993" s="73" t="str">
        <f>IFERROR(IF(AND(K993&lt;&gt;"",K993&gt;=$C$3),MAX($B$5:B992)+1,""),"")</f>
        <v/>
      </c>
      <c r="C993" s="73" t="str">
        <f>IFERROR(IF(AND(O993&lt;&gt;"",O993&gt;=$C$3),MAX($C$5:C992)+1,""),"")</f>
        <v/>
      </c>
      <c r="F993" s="40" t="s">
        <v>8691</v>
      </c>
      <c r="G993" s="40" t="s">
        <v>8692</v>
      </c>
      <c r="H993" s="56">
        <v>0.05</v>
      </c>
      <c r="I993" s="167" t="s">
        <v>5924</v>
      </c>
      <c r="J993" s="56">
        <v>7.72</v>
      </c>
      <c r="K993" s="71">
        <f t="shared" si="72"/>
        <v>6.4766839378238347E-3</v>
      </c>
      <c r="L993" s="97">
        <v>5.1113715710723202</v>
      </c>
      <c r="M993" s="56">
        <v>6.32</v>
      </c>
      <c r="N993" s="56">
        <v>9.5454613935969839</v>
      </c>
      <c r="O993" s="71">
        <f t="shared" si="73"/>
        <v>5.2380914801603605E-3</v>
      </c>
    </row>
    <row r="994" spans="2:15" x14ac:dyDescent="0.15">
      <c r="B994" s="73" t="str">
        <f>IFERROR(IF(AND(K994&lt;&gt;"",K994&gt;=$C$3),MAX($B$5:B993)+1,""),"")</f>
        <v/>
      </c>
      <c r="C994" s="73" t="str">
        <f>IFERROR(IF(AND(O994&lt;&gt;"",O994&gt;=$C$3),MAX($C$5:C993)+1,""),"")</f>
        <v/>
      </c>
      <c r="F994" s="40" t="s">
        <v>8693</v>
      </c>
      <c r="G994" s="40" t="s">
        <v>8694</v>
      </c>
      <c r="H994" s="56" t="s">
        <v>5898</v>
      </c>
      <c r="I994" s="167" t="s">
        <v>5905</v>
      </c>
      <c r="J994" s="56">
        <v>7.58</v>
      </c>
      <c r="K994" s="71" t="str">
        <f t="shared" si="72"/>
        <v/>
      </c>
      <c r="L994" s="97">
        <v>7.58</v>
      </c>
      <c r="M994" s="56">
        <v>7.85</v>
      </c>
      <c r="N994" s="56">
        <v>7.85</v>
      </c>
      <c r="O994" s="71" t="str">
        <f t="shared" si="73"/>
        <v/>
      </c>
    </row>
    <row r="995" spans="2:15" x14ac:dyDescent="0.15">
      <c r="B995" s="73" t="str">
        <f>IFERROR(IF(AND(K995&lt;&gt;"",K995&gt;=$C$3),MAX($B$5:B994)+1,""),"")</f>
        <v/>
      </c>
      <c r="C995" s="73" t="str">
        <f>IFERROR(IF(AND(O995&lt;&gt;"",O995&gt;=$C$3),MAX($C$5:C994)+1,""),"")</f>
        <v/>
      </c>
      <c r="F995" s="40" t="s">
        <v>8695</v>
      </c>
      <c r="G995" s="40" t="s">
        <v>8696</v>
      </c>
      <c r="H995" s="56" t="s">
        <v>5898</v>
      </c>
      <c r="I995" s="167" t="s">
        <v>5916</v>
      </c>
      <c r="J995" s="56">
        <v>9.5</v>
      </c>
      <c r="K995" s="71" t="str">
        <f t="shared" si="72"/>
        <v/>
      </c>
      <c r="L995" s="97">
        <v>9.5</v>
      </c>
      <c r="M995" s="56">
        <v>10.119999999999999</v>
      </c>
      <c r="N995" s="56">
        <v>10.119999999999999</v>
      </c>
      <c r="O995" s="71" t="str">
        <f t="shared" si="73"/>
        <v/>
      </c>
    </row>
    <row r="996" spans="2:15" x14ac:dyDescent="0.15">
      <c r="B996" s="73" t="str">
        <f>IFERROR(IF(AND(K996&lt;&gt;"",K996&gt;=$C$3),MAX($B$5:B995)+1,""),"")</f>
        <v/>
      </c>
      <c r="C996" s="73" t="str">
        <f>IFERROR(IF(AND(O996&lt;&gt;"",O996&gt;=$C$3),MAX($C$5:C995)+1,""),"")</f>
        <v/>
      </c>
      <c r="F996" s="40" t="s">
        <v>13121</v>
      </c>
      <c r="G996" s="40" t="s">
        <v>13122</v>
      </c>
      <c r="H996" s="56">
        <v>0.1046078</v>
      </c>
      <c r="I996" s="167" t="s">
        <v>5905</v>
      </c>
      <c r="J996" s="56">
        <v>15.25</v>
      </c>
      <c r="K996" s="71">
        <f t="shared" si="72"/>
        <v>6.8595278688524594E-3</v>
      </c>
      <c r="L996" s="97">
        <v>15.1477196512408</v>
      </c>
      <c r="M996" s="56">
        <v>15</v>
      </c>
      <c r="N996" s="56">
        <v>15.101282916947985</v>
      </c>
      <c r="O996" s="71">
        <f t="shared" si="73"/>
        <v>6.9270803398166882E-3</v>
      </c>
    </row>
    <row r="997" spans="2:15" x14ac:dyDescent="0.15">
      <c r="B997" s="73" t="str">
        <f>IFERROR(IF(AND(K997&lt;&gt;"",K997&gt;=$C$3),MAX($B$5:B996)+1,""),"")</f>
        <v/>
      </c>
      <c r="C997" s="73" t="str">
        <f>IFERROR(IF(AND(O997&lt;&gt;"",O997&gt;=$C$3),MAX($C$5:C996)+1,""),"")</f>
        <v/>
      </c>
      <c r="F997" s="40" t="s">
        <v>8699</v>
      </c>
      <c r="G997" s="40" t="s">
        <v>8700</v>
      </c>
      <c r="H997" s="56" t="s">
        <v>5898</v>
      </c>
      <c r="I997" s="167" t="s">
        <v>5903</v>
      </c>
      <c r="J997" s="56">
        <v>10.85</v>
      </c>
      <c r="K997" s="71" t="str">
        <f t="shared" si="72"/>
        <v/>
      </c>
      <c r="L997" s="97">
        <v>8.3500944287063295</v>
      </c>
      <c r="M997" s="56">
        <v>8.11</v>
      </c>
      <c r="N997" s="56">
        <v>10.538024539877297</v>
      </c>
      <c r="O997" s="71" t="str">
        <f t="shared" si="73"/>
        <v/>
      </c>
    </row>
    <row r="998" spans="2:15" x14ac:dyDescent="0.15">
      <c r="B998" s="73" t="str">
        <f>IFERROR(IF(AND(K998&lt;&gt;"",K998&gt;=$C$3),MAX($B$5:B997)+1,""),"")</f>
        <v/>
      </c>
      <c r="C998" s="73" t="str">
        <f>IFERROR(IF(AND(O998&lt;&gt;"",O998&gt;=$C$3),MAX($C$5:C997)+1,""),"")</f>
        <v/>
      </c>
      <c r="F998" s="40" t="s">
        <v>13123</v>
      </c>
      <c r="G998" s="40" t="s">
        <v>8702</v>
      </c>
      <c r="H998" s="56" t="s">
        <v>5898</v>
      </c>
      <c r="I998" s="167" t="s">
        <v>5903</v>
      </c>
      <c r="J998" s="56">
        <v>18.39</v>
      </c>
      <c r="K998" s="71" t="str">
        <f t="shared" si="72"/>
        <v/>
      </c>
      <c r="L998" s="97">
        <v>18.39</v>
      </c>
      <c r="M998" s="56">
        <v>18.62</v>
      </c>
      <c r="N998" s="56">
        <v>18.62</v>
      </c>
      <c r="O998" s="71" t="str">
        <f t="shared" si="73"/>
        <v/>
      </c>
    </row>
    <row r="999" spans="2:15" x14ac:dyDescent="0.15">
      <c r="B999" s="73" t="str">
        <f>IFERROR(IF(AND(K999&lt;&gt;"",K999&gt;=$C$3),MAX($B$5:B998)+1,""),"")</f>
        <v/>
      </c>
      <c r="C999" s="73" t="str">
        <f>IFERROR(IF(AND(O999&lt;&gt;"",O999&gt;=$C$3),MAX($C$5:C998)+1,""),"")</f>
        <v/>
      </c>
      <c r="F999" s="40" t="s">
        <v>8703</v>
      </c>
      <c r="G999" s="40" t="s">
        <v>13124</v>
      </c>
      <c r="H999" s="56">
        <v>0.03</v>
      </c>
      <c r="I999" s="167" t="s">
        <v>5981</v>
      </c>
      <c r="J999" s="56">
        <v>18.32</v>
      </c>
      <c r="K999" s="71">
        <f t="shared" si="72"/>
        <v>1.6375545851528383E-3</v>
      </c>
      <c r="L999" s="97">
        <v>18.298755315036701</v>
      </c>
      <c r="M999" s="56">
        <v>28.88</v>
      </c>
      <c r="N999" s="56">
        <v>28.913529411764738</v>
      </c>
      <c r="O999" s="71">
        <f t="shared" si="73"/>
        <v>1.0375765467011157E-3</v>
      </c>
    </row>
    <row r="1000" spans="2:15" x14ac:dyDescent="0.15">
      <c r="B1000" s="73" t="str">
        <f>IFERROR(IF(AND(K1000&lt;&gt;"",K1000&gt;=$C$3),MAX($B$5:B999)+1,""),"")</f>
        <v/>
      </c>
      <c r="C1000" s="73" t="str">
        <f>IFERROR(IF(AND(O1000&lt;&gt;"",O1000&gt;=$C$3),MAX($C$5:C999)+1,""),"")</f>
        <v/>
      </c>
      <c r="F1000" s="40" t="s">
        <v>8705</v>
      </c>
      <c r="G1000" s="40" t="s">
        <v>8706</v>
      </c>
      <c r="H1000" s="56">
        <v>0.05</v>
      </c>
      <c r="I1000" s="167" t="s">
        <v>5949</v>
      </c>
      <c r="J1000" s="56">
        <v>11.96</v>
      </c>
      <c r="K1000" s="71">
        <f t="shared" si="72"/>
        <v>4.180602006688963E-3</v>
      </c>
      <c r="L1000" s="97">
        <v>6.6111627906976702</v>
      </c>
      <c r="M1000" s="56">
        <v>6.53</v>
      </c>
      <c r="N1000" s="56">
        <v>11.813171521035608</v>
      </c>
      <c r="O1000" s="71">
        <f t="shared" si="73"/>
        <v>4.2325636185816364E-3</v>
      </c>
    </row>
    <row r="1001" spans="2:15" x14ac:dyDescent="0.15">
      <c r="B1001" s="73" t="str">
        <f>IFERROR(IF(AND(K1001&lt;&gt;"",K1001&gt;=$C$3),MAX($B$5:B1000)+1,""),"")</f>
        <v/>
      </c>
      <c r="C1001" s="73" t="str">
        <f>IFERROR(IF(AND(O1001&lt;&gt;"",O1001&gt;=$C$3),MAX($C$5:C1000)+1,""),"")</f>
        <v/>
      </c>
      <c r="F1001" s="40" t="s">
        <v>8707</v>
      </c>
      <c r="G1001" s="40" t="s">
        <v>8708</v>
      </c>
      <c r="H1001" s="56">
        <v>0.05</v>
      </c>
      <c r="I1001" s="167" t="s">
        <v>5909</v>
      </c>
      <c r="J1001" s="56">
        <v>12.77</v>
      </c>
      <c r="K1001" s="71">
        <f t="shared" si="72"/>
        <v>3.9154267815191858E-3</v>
      </c>
      <c r="L1001" s="97">
        <v>12.720503875968999</v>
      </c>
      <c r="M1001" s="56">
        <v>14.5</v>
      </c>
      <c r="N1001" s="56">
        <v>14.556420233463026</v>
      </c>
      <c r="O1001" s="71">
        <f t="shared" si="73"/>
        <v>3.4349104517508709E-3</v>
      </c>
    </row>
    <row r="1002" spans="2:15" x14ac:dyDescent="0.15">
      <c r="B1002" s="73" t="str">
        <f>IFERROR(IF(AND(K1002&lt;&gt;"",K1002&gt;=$C$3),MAX($B$5:B1001)+1,""),"")</f>
        <v/>
      </c>
      <c r="C1002" s="73" t="str">
        <f>IFERROR(IF(AND(O1002&lt;&gt;"",O1002&gt;=$C$3),MAX($C$5:C1001)+1,""),"")</f>
        <v/>
      </c>
      <c r="F1002" s="40" t="s">
        <v>8709</v>
      </c>
      <c r="G1002" s="40" t="s">
        <v>8710</v>
      </c>
      <c r="H1002" s="56">
        <v>0.1</v>
      </c>
      <c r="I1002" s="167" t="s">
        <v>5909</v>
      </c>
      <c r="J1002" s="56">
        <v>9.5299999999999994</v>
      </c>
      <c r="K1002" s="71">
        <f t="shared" si="72"/>
        <v>1.0493179433368312E-2</v>
      </c>
      <c r="L1002" s="97">
        <v>9.4406003752345207</v>
      </c>
      <c r="M1002" s="56">
        <v>11.67</v>
      </c>
      <c r="N1002" s="56">
        <v>11.780511363636364</v>
      </c>
      <c r="O1002" s="71">
        <f t="shared" si="73"/>
        <v>8.4885958608449039E-3</v>
      </c>
    </row>
    <row r="1003" spans="2:15" x14ac:dyDescent="0.15">
      <c r="B1003" s="73" t="str">
        <f>IFERROR(IF(AND(K1003&lt;&gt;"",K1003&gt;=$C$3),MAX($B$5:B1002)+1,""),"")</f>
        <v/>
      </c>
      <c r="C1003" s="73" t="str">
        <f>IFERROR(IF(AND(O1003&lt;&gt;"",O1003&gt;=$C$3),MAX($C$5:C1002)+1,""),"")</f>
        <v/>
      </c>
      <c r="F1003" s="40" t="s">
        <v>8711</v>
      </c>
      <c r="G1003" s="40" t="s">
        <v>13125</v>
      </c>
      <c r="H1003" s="56">
        <v>0.1</v>
      </c>
      <c r="I1003" s="167" t="s">
        <v>5951</v>
      </c>
      <c r="J1003" s="56">
        <v>16.079999999999998</v>
      </c>
      <c r="K1003" s="71">
        <f t="shared" si="72"/>
        <v>6.2189054726368171E-3</v>
      </c>
      <c r="L1003" s="97">
        <v>10.650774907749099</v>
      </c>
      <c r="M1003" s="56">
        <v>11.03</v>
      </c>
      <c r="N1003" s="56">
        <v>16.652534818941469</v>
      </c>
      <c r="O1003" s="71">
        <f t="shared" si="73"/>
        <v>6.0050917825588178E-3</v>
      </c>
    </row>
    <row r="1004" spans="2:15" x14ac:dyDescent="0.15">
      <c r="B1004" s="73" t="str">
        <f>IFERROR(IF(AND(K1004&lt;&gt;"",K1004&gt;=$C$3),MAX($B$5:B1003)+1,""),"")</f>
        <v/>
      </c>
      <c r="C1004" s="73" t="str">
        <f>IFERROR(IF(AND(O1004&lt;&gt;"",O1004&gt;=$C$3),MAX($C$5:C1003)+1,""),"")</f>
        <v/>
      </c>
      <c r="F1004" s="40" t="s">
        <v>8713</v>
      </c>
      <c r="G1004" s="40" t="s">
        <v>8714</v>
      </c>
      <c r="H1004" s="56" t="s">
        <v>5898</v>
      </c>
      <c r="I1004" s="167" t="s">
        <v>5932</v>
      </c>
      <c r="J1004" s="56">
        <v>8.44</v>
      </c>
      <c r="K1004" s="71" t="str">
        <f t="shared" si="72"/>
        <v/>
      </c>
      <c r="L1004" s="97">
        <v>6.4915973741794302</v>
      </c>
      <c r="M1004" s="56">
        <v>7.05</v>
      </c>
      <c r="N1004" s="56">
        <v>9.1660028449502136</v>
      </c>
      <c r="O1004" s="71" t="str">
        <f t="shared" si="73"/>
        <v/>
      </c>
    </row>
    <row r="1005" spans="2:15" x14ac:dyDescent="0.15">
      <c r="B1005" s="73" t="str">
        <f>IFERROR(IF(AND(K1005&lt;&gt;"",K1005&gt;=$C$3),MAX($B$5:B1004)+1,""),"")</f>
        <v/>
      </c>
      <c r="C1005" s="73" t="str">
        <f>IFERROR(IF(AND(O1005&lt;&gt;"",O1005&gt;=$C$3),MAX($C$5:C1004)+1,""),"")</f>
        <v/>
      </c>
      <c r="F1005" s="40" t="s">
        <v>8715</v>
      </c>
      <c r="G1005" s="40" t="s">
        <v>8716</v>
      </c>
      <c r="H1005" s="56">
        <v>0.2</v>
      </c>
      <c r="I1005" s="167" t="s">
        <v>13672</v>
      </c>
      <c r="J1005" s="56">
        <v>64.739999999999995</v>
      </c>
      <c r="K1005" s="71">
        <f t="shared" si="72"/>
        <v>3.0892801977139331E-3</v>
      </c>
      <c r="L1005" s="97">
        <v>21.511647058823499</v>
      </c>
      <c r="M1005" s="56">
        <v>14.2</v>
      </c>
      <c r="N1005" s="56">
        <v>42.735360871538866</v>
      </c>
      <c r="O1005" s="71">
        <f t="shared" si="73"/>
        <v>4.6799651604953951E-3</v>
      </c>
    </row>
    <row r="1006" spans="2:15" x14ac:dyDescent="0.15">
      <c r="B1006" s="73" t="str">
        <f>IFERROR(IF(AND(K1006&lt;&gt;"",K1006&gt;=$C$3),MAX($B$5:B1005)+1,""),"")</f>
        <v/>
      </c>
      <c r="C1006" s="73" t="str">
        <f>IFERROR(IF(AND(O1006&lt;&gt;"",O1006&gt;=$C$3),MAX($C$5:C1005)+1,""),"")</f>
        <v/>
      </c>
      <c r="F1006" s="40" t="s">
        <v>8717</v>
      </c>
      <c r="G1006" s="40" t="s">
        <v>8718</v>
      </c>
      <c r="H1006" s="56" t="s">
        <v>5898</v>
      </c>
      <c r="I1006" s="167" t="s">
        <v>5921</v>
      </c>
      <c r="J1006" s="56">
        <v>20.05</v>
      </c>
      <c r="K1006" s="71" t="str">
        <f t="shared" si="72"/>
        <v/>
      </c>
      <c r="L1006" s="97">
        <v>20.05</v>
      </c>
      <c r="M1006" s="56">
        <v>26.28</v>
      </c>
      <c r="N1006" s="56">
        <v>26.279999999999998</v>
      </c>
      <c r="O1006" s="71" t="str">
        <f t="shared" si="73"/>
        <v/>
      </c>
    </row>
    <row r="1007" spans="2:15" x14ac:dyDescent="0.15">
      <c r="B1007" s="73" t="str">
        <f>IFERROR(IF(AND(K1007&lt;&gt;"",K1007&gt;=$C$3),MAX($B$5:B1006)+1,""),"")</f>
        <v/>
      </c>
      <c r="C1007" s="73" t="str">
        <f>IFERROR(IF(AND(O1007&lt;&gt;"",O1007&gt;=$C$3),MAX($C$5:C1006)+1,""),"")</f>
        <v/>
      </c>
      <c r="F1007" s="40" t="s">
        <v>8719</v>
      </c>
      <c r="G1007" s="40" t="s">
        <v>8720</v>
      </c>
      <c r="H1007" s="56">
        <v>0.1</v>
      </c>
      <c r="I1007" s="167" t="s">
        <v>5921</v>
      </c>
      <c r="J1007" s="56">
        <v>8.68</v>
      </c>
      <c r="K1007" s="71">
        <f t="shared" si="72"/>
        <v>1.1520737327188941E-2</v>
      </c>
      <c r="L1007" s="97">
        <v>8.5985741088180099</v>
      </c>
      <c r="M1007" s="56">
        <v>9.0299999999999994</v>
      </c>
      <c r="N1007" s="56">
        <v>9.1155113636363652</v>
      </c>
      <c r="O1007" s="71">
        <f t="shared" si="73"/>
        <v>1.0970311594248066E-2</v>
      </c>
    </row>
    <row r="1008" spans="2:15" x14ac:dyDescent="0.15">
      <c r="B1008" s="73" t="str">
        <f>IFERROR(IF(AND(K1008&lt;&gt;"",K1008&gt;=$C$3),MAX($B$5:B1007)+1,""),"")</f>
        <v/>
      </c>
      <c r="C1008" s="73" t="str">
        <f>IFERROR(IF(AND(O1008&lt;&gt;"",O1008&gt;=$C$3),MAX($C$5:C1007)+1,""),"")</f>
        <v/>
      </c>
      <c r="F1008" s="40" t="s">
        <v>8721</v>
      </c>
      <c r="G1008" s="40" t="s">
        <v>13126</v>
      </c>
      <c r="H1008" s="56">
        <v>0.08</v>
      </c>
      <c r="I1008" s="167" t="s">
        <v>13750</v>
      </c>
      <c r="J1008" s="56">
        <v>14.14</v>
      </c>
      <c r="K1008" s="71">
        <f t="shared" si="72"/>
        <v>5.6577086280056579E-3</v>
      </c>
      <c r="L1008" s="97">
        <v>14.0708557457213</v>
      </c>
      <c r="M1008" s="56">
        <v>15.05</v>
      </c>
      <c r="N1008" s="56">
        <v>15.123955773955744</v>
      </c>
      <c r="O1008" s="71">
        <f t="shared" si="73"/>
        <v>5.2896213924246097E-3</v>
      </c>
    </row>
    <row r="1009" spans="2:15" x14ac:dyDescent="0.15">
      <c r="B1009" s="73" t="str">
        <f>IFERROR(IF(AND(K1009&lt;&gt;"",K1009&gt;=$C$3),MAX($B$5:B1008)+1,""),"")</f>
        <v/>
      </c>
      <c r="C1009" s="73" t="str">
        <f>IFERROR(IF(AND(O1009&lt;&gt;"",O1009&gt;=$C$3),MAX($C$5:C1008)+1,""),"")</f>
        <v/>
      </c>
      <c r="F1009" s="40" t="s">
        <v>8723</v>
      </c>
      <c r="G1009" s="40" t="s">
        <v>8724</v>
      </c>
      <c r="H1009" s="56">
        <v>0.05</v>
      </c>
      <c r="I1009" s="167" t="s">
        <v>5905</v>
      </c>
      <c r="J1009" s="56">
        <v>7.67</v>
      </c>
      <c r="K1009" s="71">
        <f t="shared" si="72"/>
        <v>6.51890482398957E-3</v>
      </c>
      <c r="L1009" s="97">
        <v>7.6180352303522998</v>
      </c>
      <c r="M1009" s="56">
        <v>7.74</v>
      </c>
      <c r="N1009" s="56">
        <v>7.7927967257844513</v>
      </c>
      <c r="O1009" s="71">
        <f t="shared" si="73"/>
        <v>6.4161817328767575E-3</v>
      </c>
    </row>
    <row r="1010" spans="2:15" x14ac:dyDescent="0.15">
      <c r="B1010" s="73" t="str">
        <f>IFERROR(IF(AND(K1010&lt;&gt;"",K1010&gt;=$C$3),MAX($B$5:B1009)+1,""),"")</f>
        <v/>
      </c>
      <c r="C1010" s="73" t="str">
        <f>IFERROR(IF(AND(O1010&lt;&gt;"",O1010&gt;=$C$3),MAX($C$5:C1009)+1,""),"")</f>
        <v/>
      </c>
      <c r="F1010" s="40" t="s">
        <v>8725</v>
      </c>
      <c r="G1010" s="40" t="s">
        <v>8726</v>
      </c>
      <c r="H1010" s="56">
        <v>7.0000000000000007E-2</v>
      </c>
      <c r="I1010" s="167" t="s">
        <v>5921</v>
      </c>
      <c r="J1010" s="56">
        <v>14.78</v>
      </c>
      <c r="K1010" s="71">
        <f t="shared" si="72"/>
        <v>4.7361299052774029E-3</v>
      </c>
      <c r="L1010" s="97">
        <v>14.7201619433198</v>
      </c>
      <c r="M1010" s="56">
        <v>18.41</v>
      </c>
      <c r="N1010" s="56">
        <v>18.484837398374033</v>
      </c>
      <c r="O1010" s="71">
        <f t="shared" si="73"/>
        <v>3.7868875171256501E-3</v>
      </c>
    </row>
    <row r="1011" spans="2:15" x14ac:dyDescent="0.15">
      <c r="B1011" s="73" t="str">
        <f>IFERROR(IF(AND(K1011&lt;&gt;"",K1011&gt;=$C$3),MAX($B$5:B1010)+1,""),"")</f>
        <v/>
      </c>
      <c r="C1011" s="73" t="str">
        <f>IFERROR(IF(AND(O1011&lt;&gt;"",O1011&gt;=$C$3),MAX($C$5:C1010)+1,""),"")</f>
        <v/>
      </c>
      <c r="F1011" s="40" t="s">
        <v>8727</v>
      </c>
      <c r="G1011" s="40" t="s">
        <v>8728</v>
      </c>
      <c r="H1011" s="56">
        <v>0.03</v>
      </c>
      <c r="I1011" s="167" t="s">
        <v>5928</v>
      </c>
      <c r="J1011" s="56">
        <v>13.59</v>
      </c>
      <c r="K1011" s="71">
        <f t="shared" si="72"/>
        <v>2.2075055187637969E-3</v>
      </c>
      <c r="L1011" s="97">
        <v>9.0399999999999991</v>
      </c>
      <c r="M1011" s="56">
        <v>7.51</v>
      </c>
      <c r="N1011" s="56">
        <v>11.289922566371681</v>
      </c>
      <c r="O1011" s="71">
        <f t="shared" si="73"/>
        <v>2.6572370026131456E-3</v>
      </c>
    </row>
    <row r="1012" spans="2:15" x14ac:dyDescent="0.15">
      <c r="B1012" s="73" t="str">
        <f>IFERROR(IF(AND(K1012&lt;&gt;"",K1012&gt;=$C$3),MAX($B$5:B1011)+1,""),"")</f>
        <v/>
      </c>
      <c r="C1012" s="73" t="str">
        <f>IFERROR(IF(AND(O1012&lt;&gt;"",O1012&gt;=$C$3),MAX($C$5:C1011)+1,""),"")</f>
        <v/>
      </c>
      <c r="F1012" s="40" t="s">
        <v>8729</v>
      </c>
      <c r="G1012" s="40" t="s">
        <v>8730</v>
      </c>
      <c r="H1012" s="56">
        <v>0.25</v>
      </c>
      <c r="I1012" s="167" t="s">
        <v>5909</v>
      </c>
      <c r="J1012" s="56">
        <v>15.7</v>
      </c>
      <c r="K1012" s="71">
        <f t="shared" si="72"/>
        <v>1.5923566878980892E-2</v>
      </c>
      <c r="L1012" s="97">
        <v>15.054252592673301</v>
      </c>
      <c r="M1012" s="56">
        <v>17.940000000000001</v>
      </c>
      <c r="N1012" s="56">
        <v>18.709530630373447</v>
      </c>
      <c r="O1012" s="71">
        <f t="shared" si="73"/>
        <v>1.3362173800028137E-2</v>
      </c>
    </row>
    <row r="1013" spans="2:15" x14ac:dyDescent="0.15">
      <c r="B1013" s="73" t="str">
        <f>IFERROR(IF(AND(K1013&lt;&gt;"",K1013&gt;=$C$3),MAX($B$5:B1012)+1,""),"")</f>
        <v/>
      </c>
      <c r="C1013" s="73" t="str">
        <f>IFERROR(IF(AND(O1013&lt;&gt;"",O1013&gt;=$C$3),MAX($C$5:C1012)+1,""),"")</f>
        <v/>
      </c>
      <c r="F1013" s="40" t="s">
        <v>13127</v>
      </c>
      <c r="G1013" s="40" t="s">
        <v>13128</v>
      </c>
      <c r="H1013" s="56">
        <v>0.03</v>
      </c>
      <c r="I1013" s="167" t="s">
        <v>5915</v>
      </c>
      <c r="J1013" s="56">
        <v>30.2</v>
      </c>
      <c r="K1013" s="71">
        <f t="shared" si="72"/>
        <v>9.9337748344370861E-4</v>
      </c>
      <c r="L1013" s="97">
        <v>30.1735087719298</v>
      </c>
      <c r="M1013" s="56">
        <v>32.9</v>
      </c>
      <c r="N1013" s="56">
        <v>32.928884986830575</v>
      </c>
      <c r="O1013" s="71">
        <f t="shared" si="73"/>
        <v>9.1105423132298768E-4</v>
      </c>
    </row>
    <row r="1014" spans="2:15" x14ac:dyDescent="0.15">
      <c r="B1014" s="73" t="str">
        <f>IFERROR(IF(AND(K1014&lt;&gt;"",K1014&gt;=$C$3),MAX($B$5:B1013)+1,""),"")</f>
        <v/>
      </c>
      <c r="C1014" s="73" t="str">
        <f>IFERROR(IF(AND(O1014&lt;&gt;"",O1014&gt;=$C$3),MAX($C$5:C1013)+1,""),"")</f>
        <v/>
      </c>
      <c r="F1014" s="40" t="s">
        <v>8733</v>
      </c>
      <c r="G1014" s="40" t="s">
        <v>13129</v>
      </c>
      <c r="H1014" s="56">
        <v>0.06</v>
      </c>
      <c r="I1014" s="167" t="s">
        <v>5951</v>
      </c>
      <c r="J1014" s="56">
        <v>8.07</v>
      </c>
      <c r="K1014" s="71">
        <f t="shared" si="72"/>
        <v>7.4349442379182153E-3</v>
      </c>
      <c r="L1014" s="97">
        <v>8.0071984435797692</v>
      </c>
      <c r="M1014" s="56">
        <v>8.85</v>
      </c>
      <c r="N1014" s="56">
        <v>8.9194117647058793</v>
      </c>
      <c r="O1014" s="71">
        <f t="shared" si="73"/>
        <v>6.7269010090351532E-3</v>
      </c>
    </row>
    <row r="1015" spans="2:15" x14ac:dyDescent="0.15">
      <c r="B1015" s="73" t="str">
        <f>IFERROR(IF(AND(K1015&lt;&gt;"",K1015&gt;=$C$3),MAX($B$5:B1014)+1,""),"")</f>
        <v/>
      </c>
      <c r="C1015" s="73" t="str">
        <f>IFERROR(IF(AND(O1015&lt;&gt;"",O1015&gt;=$C$3),MAX($C$5:C1014)+1,""),"")</f>
        <v/>
      </c>
      <c r="F1015" s="40" t="s">
        <v>8735</v>
      </c>
      <c r="G1015" s="40" t="s">
        <v>8736</v>
      </c>
      <c r="H1015" s="56">
        <v>0.3</v>
      </c>
      <c r="I1015" s="167" t="s">
        <v>13676</v>
      </c>
      <c r="J1015" s="56">
        <v>32.99</v>
      </c>
      <c r="K1015" s="71">
        <f t="shared" si="72"/>
        <v>9.0936647468929967E-3</v>
      </c>
      <c r="L1015" s="97">
        <v>11.695451505016701</v>
      </c>
      <c r="M1015" s="56">
        <v>10.71</v>
      </c>
      <c r="N1015" s="56">
        <v>30.210283018867987</v>
      </c>
      <c r="O1015" s="71">
        <f t="shared" si="73"/>
        <v>9.9303935621070961E-3</v>
      </c>
    </row>
    <row r="1016" spans="2:15" x14ac:dyDescent="0.15">
      <c r="B1016" s="73" t="str">
        <f>IFERROR(IF(AND(K1016&lt;&gt;"",K1016&gt;=$C$3),MAX($B$5:B1015)+1,""),"")</f>
        <v/>
      </c>
      <c r="C1016" s="73" t="str">
        <f>IFERROR(IF(AND(O1016&lt;&gt;"",O1016&gt;=$C$3),MAX($C$5:C1015)+1,""),"")</f>
        <v/>
      </c>
      <c r="F1016" s="40" t="s">
        <v>8737</v>
      </c>
      <c r="G1016" s="40" t="s">
        <v>8738</v>
      </c>
      <c r="H1016" s="56">
        <v>0.02</v>
      </c>
      <c r="I1016" s="167" t="s">
        <v>5983</v>
      </c>
      <c r="J1016" s="56">
        <v>9.23</v>
      </c>
      <c r="K1016" s="71">
        <f t="shared" si="72"/>
        <v>2.1668472372697724E-3</v>
      </c>
      <c r="L1016" s="97">
        <v>9.2104241781548293</v>
      </c>
      <c r="M1016" s="56">
        <v>9.92</v>
      </c>
      <c r="N1016" s="56">
        <v>9.9410839532412272</v>
      </c>
      <c r="O1016" s="71">
        <f t="shared" si="73"/>
        <v>2.0118530427941038E-3</v>
      </c>
    </row>
    <row r="1017" spans="2:15" x14ac:dyDescent="0.15">
      <c r="B1017" s="73" t="str">
        <f>IFERROR(IF(AND(K1017&lt;&gt;"",K1017&gt;=$C$3),MAX($B$5:B1016)+1,""),"")</f>
        <v/>
      </c>
      <c r="C1017" s="73" t="str">
        <f>IFERROR(IF(AND(O1017&lt;&gt;"",O1017&gt;=$C$3),MAX($C$5:C1016)+1,""),"")</f>
        <v/>
      </c>
      <c r="F1017" s="40" t="s">
        <v>8739</v>
      </c>
      <c r="G1017" s="40" t="s">
        <v>8740</v>
      </c>
      <c r="H1017" s="56">
        <v>0.15</v>
      </c>
      <c r="I1017" s="167" t="s">
        <v>5945</v>
      </c>
      <c r="J1017" s="56">
        <v>16.32</v>
      </c>
      <c r="K1017" s="71">
        <f t="shared" si="72"/>
        <v>9.1911764705882356E-3</v>
      </c>
      <c r="L1017" s="97">
        <v>16.194718526100299</v>
      </c>
      <c r="M1017" s="56">
        <v>16.850000000000001</v>
      </c>
      <c r="N1017" s="56">
        <v>16.980350696235181</v>
      </c>
      <c r="O1017" s="71">
        <f t="shared" si="73"/>
        <v>8.8337398139402053E-3</v>
      </c>
    </row>
    <row r="1018" spans="2:15" x14ac:dyDescent="0.15">
      <c r="B1018" s="73" t="str">
        <f>IFERROR(IF(AND(K1018&lt;&gt;"",K1018&gt;=$C$3),MAX($B$5:B1017)+1,""),"")</f>
        <v/>
      </c>
      <c r="C1018" s="73" t="str">
        <f>IFERROR(IF(AND(O1018&lt;&gt;"",O1018&gt;=$C$3),MAX($C$5:C1017)+1,""),"")</f>
        <v/>
      </c>
      <c r="F1018" s="40" t="s">
        <v>8741</v>
      </c>
      <c r="G1018" s="40" t="s">
        <v>8742</v>
      </c>
      <c r="H1018" s="56" t="s">
        <v>5898</v>
      </c>
      <c r="I1018" s="167" t="s">
        <v>5916</v>
      </c>
      <c r="J1018" s="56">
        <v>10.41</v>
      </c>
      <c r="K1018" s="71" t="str">
        <f t="shared" si="72"/>
        <v/>
      </c>
      <c r="L1018" s="97">
        <v>10.41</v>
      </c>
      <c r="M1018" s="56">
        <v>9.81</v>
      </c>
      <c r="N1018" s="56">
        <v>9.81</v>
      </c>
      <c r="O1018" s="71" t="str">
        <f t="shared" si="73"/>
        <v/>
      </c>
    </row>
    <row r="1019" spans="2:15" x14ac:dyDescent="0.15">
      <c r="B1019" s="73" t="str">
        <f>IFERROR(IF(AND(K1019&lt;&gt;"",K1019&gt;=$C$3),MAX($B$5:B1018)+1,""),"")</f>
        <v/>
      </c>
      <c r="C1019" s="73" t="str">
        <f>IFERROR(IF(AND(O1019&lt;&gt;"",O1019&gt;=$C$3),MAX($C$5:C1018)+1,""),"")</f>
        <v/>
      </c>
      <c r="F1019" s="40" t="s">
        <v>8743</v>
      </c>
      <c r="G1019" s="40" t="s">
        <v>8744</v>
      </c>
      <c r="H1019" s="56">
        <v>0.15</v>
      </c>
      <c r="I1019" s="167" t="s">
        <v>5916</v>
      </c>
      <c r="J1019" s="56">
        <v>16.739999999999998</v>
      </c>
      <c r="K1019" s="71">
        <f t="shared" si="72"/>
        <v>8.9605734767025103E-3</v>
      </c>
      <c r="L1019" s="97">
        <v>8.2989818181818205</v>
      </c>
      <c r="M1019" s="56">
        <v>8.2899999999999991</v>
      </c>
      <c r="N1019" s="56">
        <v>16.721882640586788</v>
      </c>
      <c r="O1019" s="71">
        <f t="shared" si="73"/>
        <v>8.9702818291479379E-3</v>
      </c>
    </row>
    <row r="1020" spans="2:15" x14ac:dyDescent="0.15">
      <c r="B1020" s="73" t="str">
        <f>IFERROR(IF(AND(K1020&lt;&gt;"",K1020&gt;=$C$3),MAX($B$5:B1019)+1,""),"")</f>
        <v/>
      </c>
      <c r="C1020" s="73" t="str">
        <f>IFERROR(IF(AND(O1020&lt;&gt;"",O1020&gt;=$C$3),MAX($C$5:C1019)+1,""),"")</f>
        <v/>
      </c>
      <c r="F1020" s="40" t="s">
        <v>8745</v>
      </c>
      <c r="G1020" s="40" t="s">
        <v>8746</v>
      </c>
      <c r="H1020" s="56" t="s">
        <v>5898</v>
      </c>
      <c r="I1020" s="167" t="s">
        <v>5916</v>
      </c>
      <c r="J1020" s="56">
        <v>23.19</v>
      </c>
      <c r="K1020" s="71" t="str">
        <f t="shared" si="72"/>
        <v/>
      </c>
      <c r="L1020" s="97">
        <v>23.19</v>
      </c>
      <c r="M1020" s="56">
        <v>22.24</v>
      </c>
      <c r="N1020" s="56">
        <v>22.24</v>
      </c>
      <c r="O1020" s="71" t="str">
        <f t="shared" si="73"/>
        <v/>
      </c>
    </row>
    <row r="1021" spans="2:15" x14ac:dyDescent="0.15">
      <c r="B1021" s="73" t="str">
        <f>IFERROR(IF(AND(K1021&lt;&gt;"",K1021&gt;=$C$3),MAX($B$5:B1020)+1,""),"")</f>
        <v/>
      </c>
      <c r="C1021" s="73" t="str">
        <f>IFERROR(IF(AND(O1021&lt;&gt;"",O1021&gt;=$C$3),MAX($C$5:C1020)+1,""),"")</f>
        <v/>
      </c>
      <c r="F1021" s="40" t="s">
        <v>13130</v>
      </c>
      <c r="G1021" s="40" t="s">
        <v>8748</v>
      </c>
      <c r="H1021" s="56">
        <v>0.01</v>
      </c>
      <c r="I1021" s="167" t="s">
        <v>5913</v>
      </c>
      <c r="J1021" s="56">
        <v>13.7</v>
      </c>
      <c r="K1021" s="71">
        <f t="shared" si="72"/>
        <v>7.2992700729927014E-4</v>
      </c>
      <c r="L1021" s="97">
        <v>13.6905841924399</v>
      </c>
      <c r="M1021" s="56">
        <v>13.94</v>
      </c>
      <c r="N1021" s="56">
        <v>13.949587345254431</v>
      </c>
      <c r="O1021" s="71">
        <f t="shared" si="73"/>
        <v>7.1686708377090042E-4</v>
      </c>
    </row>
    <row r="1022" spans="2:15" x14ac:dyDescent="0.15">
      <c r="B1022" s="73" t="str">
        <f>IFERROR(IF(AND(K1022&lt;&gt;"",K1022&gt;=$C$3),MAX($B$5:B1021)+1,""),"")</f>
        <v/>
      </c>
      <c r="C1022" s="73" t="str">
        <f>IFERROR(IF(AND(O1022&lt;&gt;"",O1022&gt;=$C$3),MAX($C$5:C1021)+1,""),"")</f>
        <v/>
      </c>
      <c r="F1022" s="40" t="s">
        <v>8749</v>
      </c>
      <c r="G1022" s="40" t="s">
        <v>8750</v>
      </c>
      <c r="H1022" s="56">
        <v>0.1</v>
      </c>
      <c r="I1022" s="167" t="s">
        <v>5976</v>
      </c>
      <c r="J1022" s="56">
        <v>12.29</v>
      </c>
      <c r="K1022" s="71">
        <f t="shared" si="72"/>
        <v>8.1366965012205049E-3</v>
      </c>
      <c r="L1022" s="97">
        <v>12.1951697530864</v>
      </c>
      <c r="M1022" s="56">
        <v>14.2</v>
      </c>
      <c r="N1022" s="56">
        <v>14.310419906687423</v>
      </c>
      <c r="O1022" s="71">
        <f t="shared" si="73"/>
        <v>6.9879151451921308E-3</v>
      </c>
    </row>
    <row r="1023" spans="2:15" x14ac:dyDescent="0.15">
      <c r="B1023" s="73" t="str">
        <f>IFERROR(IF(AND(K1023&lt;&gt;"",K1023&gt;=$C$3),MAX($B$5:B1022)+1,""),"")</f>
        <v/>
      </c>
      <c r="C1023" s="73" t="str">
        <f>IFERROR(IF(AND(O1023&lt;&gt;"",O1023&gt;=$C$3),MAX($C$5:C1022)+1,""),"")</f>
        <v/>
      </c>
      <c r="F1023" s="40" t="s">
        <v>8751</v>
      </c>
      <c r="G1023" s="40" t="s">
        <v>8752</v>
      </c>
      <c r="H1023" s="56">
        <v>0.2</v>
      </c>
      <c r="I1023" s="167" t="s">
        <v>13676</v>
      </c>
      <c r="J1023" s="56">
        <v>13.34</v>
      </c>
      <c r="K1023" s="71">
        <f t="shared" si="72"/>
        <v>1.4992503748125939E-2</v>
      </c>
      <c r="L1023" s="97">
        <v>6.5729112081513801</v>
      </c>
      <c r="M1023" s="56">
        <v>6.45</v>
      </c>
      <c r="N1023" s="56">
        <v>13.090546528803552</v>
      </c>
      <c r="O1023" s="71">
        <f t="shared" si="73"/>
        <v>1.5278200918497449E-2</v>
      </c>
    </row>
    <row r="1024" spans="2:15" x14ac:dyDescent="0.15">
      <c r="B1024" s="73" t="str">
        <f>IFERROR(IF(AND(K1024&lt;&gt;"",K1024&gt;=$C$3),MAX($B$5:B1023)+1,""),"")</f>
        <v/>
      </c>
      <c r="C1024" s="73" t="str">
        <f>IFERROR(IF(AND(O1024&lt;&gt;"",O1024&gt;=$C$3),MAX($C$5:C1023)+1,""),"")</f>
        <v/>
      </c>
      <c r="F1024" s="40" t="s">
        <v>8753</v>
      </c>
      <c r="G1024" s="40" t="s">
        <v>8754</v>
      </c>
      <c r="H1024" s="56">
        <v>0.1</v>
      </c>
      <c r="I1024" s="167" t="s">
        <v>13758</v>
      </c>
      <c r="J1024" s="56">
        <v>52.87</v>
      </c>
      <c r="K1024" s="71">
        <f t="shared" si="72"/>
        <v>1.8914318138831096E-3</v>
      </c>
      <c r="L1024" s="97">
        <v>26.3694406172499</v>
      </c>
      <c r="M1024" s="56">
        <v>18.100000000000001</v>
      </c>
      <c r="N1024" s="56">
        <v>36.290000000000042</v>
      </c>
      <c r="O1024" s="71">
        <f t="shared" si="73"/>
        <v>2.755580049600438E-3</v>
      </c>
    </row>
    <row r="1025" spans="2:15" x14ac:dyDescent="0.15">
      <c r="B1025" s="73" t="str">
        <f>IFERROR(IF(AND(K1025&lt;&gt;"",K1025&gt;=$C$3),MAX($B$5:B1024)+1,""),"")</f>
        <v/>
      </c>
      <c r="C1025" s="73" t="str">
        <f>IFERROR(IF(AND(O1025&lt;&gt;"",O1025&gt;=$C$3),MAX($C$5:C1024)+1,""),"")</f>
        <v/>
      </c>
      <c r="F1025" s="40" t="s">
        <v>13131</v>
      </c>
      <c r="G1025" s="40" t="s">
        <v>8756</v>
      </c>
      <c r="H1025" s="56">
        <v>0.1</v>
      </c>
      <c r="I1025" s="167" t="s">
        <v>5903</v>
      </c>
      <c r="J1025" s="56">
        <v>13.27</v>
      </c>
      <c r="K1025" s="71">
        <f t="shared" si="72"/>
        <v>7.5357950263752835E-3</v>
      </c>
      <c r="L1025" s="97">
        <v>8.7910456651224393</v>
      </c>
      <c r="M1025" s="56">
        <v>8.8699999999999992</v>
      </c>
      <c r="N1025" s="56">
        <v>13.389180819180812</v>
      </c>
      <c r="O1025" s="71">
        <f t="shared" si="73"/>
        <v>7.4687168207291628E-3</v>
      </c>
    </row>
    <row r="1026" spans="2:15" x14ac:dyDescent="0.15">
      <c r="B1026" s="73">
        <f>IFERROR(IF(AND(K1026&lt;&gt;"",K1026&gt;=$C$3),MAX($B$5:B1025)+1,""),"")</f>
        <v>43</v>
      </c>
      <c r="C1026" s="73">
        <f>IFERROR(IF(AND(O1026&lt;&gt;"",O1026&gt;=$C$3),MAX($C$5:C1025)+1,""),"")</f>
        <v>34</v>
      </c>
      <c r="F1026" s="40" t="s">
        <v>13132</v>
      </c>
      <c r="G1026" s="40" t="s">
        <v>8758</v>
      </c>
      <c r="H1026" s="56">
        <v>0.5</v>
      </c>
      <c r="I1026" s="167" t="s">
        <v>5980</v>
      </c>
      <c r="J1026" s="56">
        <v>16.5</v>
      </c>
      <c r="K1026" s="71">
        <f t="shared" si="72"/>
        <v>3.0303030303030304E-2</v>
      </c>
      <c r="L1026" s="97">
        <v>16.070982839313601</v>
      </c>
      <c r="M1026" s="56">
        <v>18.75</v>
      </c>
      <c r="N1026" s="56">
        <v>19.250533902829652</v>
      </c>
      <c r="O1026" s="71">
        <f t="shared" si="73"/>
        <v>2.5973305598890668E-2</v>
      </c>
    </row>
    <row r="1027" spans="2:15" x14ac:dyDescent="0.15">
      <c r="B1027" s="73" t="str">
        <f>IFERROR(IF(AND(K1027&lt;&gt;"",K1027&gt;=$C$3),MAX($B$5:B1026)+1,""),"")</f>
        <v/>
      </c>
      <c r="C1027" s="73" t="str">
        <f>IFERROR(IF(AND(O1027&lt;&gt;"",O1027&gt;=$C$3),MAX($C$5:C1026)+1,""),"")</f>
        <v/>
      </c>
      <c r="F1027" s="40" t="s">
        <v>8759</v>
      </c>
      <c r="G1027" s="40" t="s">
        <v>8760</v>
      </c>
      <c r="H1027" s="56" t="s">
        <v>5898</v>
      </c>
      <c r="I1027" s="167" t="s">
        <v>5907</v>
      </c>
      <c r="J1027" s="56">
        <v>117.01</v>
      </c>
      <c r="K1027" s="71" t="str">
        <f t="shared" si="72"/>
        <v/>
      </c>
      <c r="L1027" s="97">
        <v>39.003333333333302</v>
      </c>
      <c r="M1027" s="56">
        <v>149.16</v>
      </c>
      <c r="N1027" s="56">
        <v>447.4800000000003</v>
      </c>
      <c r="O1027" s="71" t="str">
        <f t="shared" si="73"/>
        <v/>
      </c>
    </row>
    <row r="1028" spans="2:15" x14ac:dyDescent="0.15">
      <c r="B1028" s="73" t="str">
        <f>IFERROR(IF(AND(K1028&lt;&gt;"",K1028&gt;=$C$3),MAX($B$5:B1027)+1,""),"")</f>
        <v/>
      </c>
      <c r="C1028" s="73" t="str">
        <f>IFERROR(IF(AND(O1028&lt;&gt;"",O1028&gt;=$C$3),MAX($C$5:C1027)+1,""),"")</f>
        <v/>
      </c>
      <c r="F1028" s="40" t="s">
        <v>8761</v>
      </c>
      <c r="G1028" s="40" t="s">
        <v>8762</v>
      </c>
      <c r="H1028" s="56">
        <v>0.15</v>
      </c>
      <c r="I1028" s="167" t="s">
        <v>5970</v>
      </c>
      <c r="J1028" s="56">
        <v>12.21</v>
      </c>
      <c r="K1028" s="71">
        <f t="shared" si="72"/>
        <v>1.2285012285012284E-2</v>
      </c>
      <c r="L1028" s="97">
        <v>12.088386454183301</v>
      </c>
      <c r="M1028" s="56">
        <v>14</v>
      </c>
      <c r="N1028" s="56">
        <v>14.140845070422495</v>
      </c>
      <c r="O1028" s="71">
        <f t="shared" si="73"/>
        <v>1.0607569721115567E-2</v>
      </c>
    </row>
    <row r="1029" spans="2:15" x14ac:dyDescent="0.15">
      <c r="B1029" s="73" t="str">
        <f>IFERROR(IF(AND(K1029&lt;&gt;"",K1029&gt;=$C$3),MAX($B$5:B1028)+1,""),"")</f>
        <v/>
      </c>
      <c r="C1029" s="73" t="str">
        <f>IFERROR(IF(AND(O1029&lt;&gt;"",O1029&gt;=$C$3),MAX($C$5:C1028)+1,""),"")</f>
        <v/>
      </c>
      <c r="F1029" s="40" t="s">
        <v>13133</v>
      </c>
      <c r="G1029" s="40" t="s">
        <v>8764</v>
      </c>
      <c r="H1029" s="56" t="s">
        <v>5898</v>
      </c>
      <c r="I1029" s="167" t="s">
        <v>13673</v>
      </c>
      <c r="J1029" s="56">
        <v>42.2</v>
      </c>
      <c r="K1029" s="71" t="str">
        <f t="shared" si="72"/>
        <v/>
      </c>
      <c r="L1029" s="97">
        <v>14.063374678212</v>
      </c>
      <c r="M1029" s="56">
        <v>10.7</v>
      </c>
      <c r="N1029" s="56">
        <v>32.10751404494389</v>
      </c>
      <c r="O1029" s="71" t="str">
        <f t="shared" si="73"/>
        <v/>
      </c>
    </row>
    <row r="1030" spans="2:15" x14ac:dyDescent="0.15">
      <c r="B1030" s="73">
        <f>IFERROR(IF(AND(K1030&lt;&gt;"",K1030&gt;=$C$3),MAX($B$5:B1029)+1,""),"")</f>
        <v>44</v>
      </c>
      <c r="C1030" s="73">
        <f>IFERROR(IF(AND(O1030&lt;&gt;"",O1030&gt;=$C$3),MAX($C$5:C1029)+1,""),"")</f>
        <v>35</v>
      </c>
      <c r="F1030" s="40" t="s">
        <v>8765</v>
      </c>
      <c r="G1030" s="40" t="s">
        <v>8766</v>
      </c>
      <c r="H1030" s="56">
        <v>0.36</v>
      </c>
      <c r="I1030" s="167" t="s">
        <v>5909</v>
      </c>
      <c r="J1030" s="56">
        <v>13.08</v>
      </c>
      <c r="K1030" s="71">
        <f t="shared" si="72"/>
        <v>2.7522935779816512E-2</v>
      </c>
      <c r="L1030" s="97">
        <v>12.7285970149254</v>
      </c>
      <c r="M1030" s="56">
        <v>13.6</v>
      </c>
      <c r="N1030" s="56">
        <v>13.975460122699356</v>
      </c>
      <c r="O1030" s="71">
        <f t="shared" si="73"/>
        <v>2.5759438103599704E-2</v>
      </c>
    </row>
    <row r="1031" spans="2:15" x14ac:dyDescent="0.15">
      <c r="B1031" s="73" t="str">
        <f>IFERROR(IF(AND(K1031&lt;&gt;"",K1031&gt;=$C$3),MAX($B$5:B1030)+1,""),"")</f>
        <v/>
      </c>
      <c r="C1031" s="73" t="str">
        <f>IFERROR(IF(AND(O1031&lt;&gt;"",O1031&gt;=$C$3),MAX($C$5:C1030)+1,""),"")</f>
        <v/>
      </c>
      <c r="F1031" s="40" t="s">
        <v>8767</v>
      </c>
      <c r="G1031" s="40" t="s">
        <v>8768</v>
      </c>
      <c r="H1031" s="56" t="s">
        <v>5898</v>
      </c>
      <c r="I1031" s="167" t="s">
        <v>5944</v>
      </c>
      <c r="J1031" s="56">
        <v>25.56</v>
      </c>
      <c r="K1031" s="71" t="str">
        <f t="shared" ref="K1031:K1094" si="74">IFERROR(H1031/J1031,"")</f>
        <v/>
      </c>
      <c r="L1031" s="97">
        <v>12.7848208223312</v>
      </c>
      <c r="M1031" s="56">
        <v>13.17</v>
      </c>
      <c r="N1031" s="56">
        <v>26.330067873303157</v>
      </c>
      <c r="O1031" s="71" t="str">
        <f t="shared" ref="O1031:O1094" si="75">IFERROR(H1031/N1031,"")</f>
        <v/>
      </c>
    </row>
    <row r="1032" spans="2:15" x14ac:dyDescent="0.15">
      <c r="B1032" s="73" t="str">
        <f>IFERROR(IF(AND(K1032&lt;&gt;"",K1032&gt;=$C$3),MAX($B$5:B1031)+1,""),"")</f>
        <v/>
      </c>
      <c r="C1032" s="73" t="str">
        <f>IFERROR(IF(AND(O1032&lt;&gt;"",O1032&gt;=$C$3),MAX($C$5:C1031)+1,""),"")</f>
        <v/>
      </c>
      <c r="F1032" s="40" t="s">
        <v>8769</v>
      </c>
      <c r="G1032" s="40" t="s">
        <v>13134</v>
      </c>
      <c r="H1032" s="56">
        <v>0.25</v>
      </c>
      <c r="I1032" s="167" t="s">
        <v>5932</v>
      </c>
      <c r="J1032" s="56">
        <v>10.72</v>
      </c>
      <c r="K1032" s="71">
        <f t="shared" si="74"/>
        <v>2.3320895522388058E-2</v>
      </c>
      <c r="L1032" s="97">
        <v>10.485734265734299</v>
      </c>
      <c r="M1032" s="56">
        <v>11.51</v>
      </c>
      <c r="N1032" s="56">
        <v>11.767149240393172</v>
      </c>
      <c r="O1032" s="71">
        <f t="shared" si="75"/>
        <v>2.1245587600930847E-2</v>
      </c>
    </row>
    <row r="1033" spans="2:15" x14ac:dyDescent="0.15">
      <c r="B1033" s="73" t="str">
        <f>IFERROR(IF(AND(K1033&lt;&gt;"",K1033&gt;=$C$3),MAX($B$5:B1032)+1,""),"")</f>
        <v/>
      </c>
      <c r="C1033" s="73" t="str">
        <f>IFERROR(IF(AND(O1033&lt;&gt;"",O1033&gt;=$C$3),MAX($C$5:C1032)+1,""),"")</f>
        <v/>
      </c>
      <c r="F1033" s="40" t="s">
        <v>8771</v>
      </c>
      <c r="G1033" s="40" t="s">
        <v>8772</v>
      </c>
      <c r="H1033" s="56">
        <v>0.01</v>
      </c>
      <c r="I1033" s="167" t="s">
        <v>5921</v>
      </c>
      <c r="J1033" s="56">
        <v>6.82</v>
      </c>
      <c r="K1033" s="71">
        <f t="shared" si="74"/>
        <v>1.4662756598240469E-3</v>
      </c>
      <c r="L1033" s="97">
        <v>6.8103943661971797</v>
      </c>
      <c r="M1033" s="56">
        <v>7.36</v>
      </c>
      <c r="N1033" s="56">
        <v>7.3703808180536017</v>
      </c>
      <c r="O1033" s="71">
        <f t="shared" si="75"/>
        <v>1.35678199632578E-3</v>
      </c>
    </row>
    <row r="1034" spans="2:15" x14ac:dyDescent="0.15">
      <c r="B1034" s="73" t="str">
        <f>IFERROR(IF(AND(K1034&lt;&gt;"",K1034&gt;=$C$3),MAX($B$5:B1033)+1,""),"")</f>
        <v/>
      </c>
      <c r="C1034" s="73" t="str">
        <f>IFERROR(IF(AND(O1034&lt;&gt;"",O1034&gt;=$C$3),MAX($C$5:C1033)+1,""),"")</f>
        <v/>
      </c>
      <c r="F1034" s="40" t="s">
        <v>8773</v>
      </c>
      <c r="G1034" s="40" t="s">
        <v>8774</v>
      </c>
      <c r="H1034" s="56" t="s">
        <v>5898</v>
      </c>
      <c r="I1034" s="167" t="s">
        <v>5903</v>
      </c>
      <c r="J1034" s="56">
        <v>8.81</v>
      </c>
      <c r="K1034" s="71" t="str">
        <f t="shared" si="74"/>
        <v/>
      </c>
      <c r="L1034" s="97">
        <v>8.7046172248803799</v>
      </c>
      <c r="M1034" s="56">
        <v>7.43</v>
      </c>
      <c r="N1034" s="56">
        <v>7.5199515738498803</v>
      </c>
      <c r="O1034" s="71" t="str">
        <f t="shared" si="75"/>
        <v/>
      </c>
    </row>
    <row r="1035" spans="2:15" x14ac:dyDescent="0.15">
      <c r="B1035" s="73" t="str">
        <f>IFERROR(IF(AND(K1035&lt;&gt;"",K1035&gt;=$C$3),MAX($B$5:B1034)+1,""),"")</f>
        <v/>
      </c>
      <c r="C1035" s="73" t="str">
        <f>IFERROR(IF(AND(O1035&lt;&gt;"",O1035&gt;=$C$3),MAX($C$5:C1034)+1,""),"")</f>
        <v/>
      </c>
      <c r="F1035" s="40" t="s">
        <v>8775</v>
      </c>
      <c r="G1035" s="40" t="s">
        <v>8776</v>
      </c>
      <c r="H1035" s="56" t="s">
        <v>5898</v>
      </c>
      <c r="I1035" s="167" t="s">
        <v>5913</v>
      </c>
      <c r="J1035" s="56">
        <v>12.01</v>
      </c>
      <c r="K1035" s="71" t="str">
        <f t="shared" si="74"/>
        <v/>
      </c>
      <c r="L1035" s="97">
        <v>12.01</v>
      </c>
      <c r="M1035" s="56">
        <v>11.94</v>
      </c>
      <c r="N1035" s="56">
        <v>11.94</v>
      </c>
      <c r="O1035" s="71" t="str">
        <f t="shared" si="75"/>
        <v/>
      </c>
    </row>
    <row r="1036" spans="2:15" x14ac:dyDescent="0.15">
      <c r="B1036" s="73" t="str">
        <f>IFERROR(IF(AND(K1036&lt;&gt;"",K1036&gt;=$C$3),MAX($B$5:B1035)+1,""),"")</f>
        <v/>
      </c>
      <c r="C1036" s="73" t="str">
        <f>IFERROR(IF(AND(O1036&lt;&gt;"",O1036&gt;=$C$3),MAX($C$5:C1035)+1,""),"")</f>
        <v/>
      </c>
      <c r="F1036" s="40" t="s">
        <v>8777</v>
      </c>
      <c r="G1036" s="40" t="s">
        <v>8778</v>
      </c>
      <c r="H1036" s="56">
        <v>0.13</v>
      </c>
      <c r="I1036" s="167" t="s">
        <v>5907</v>
      </c>
      <c r="J1036" s="56">
        <v>11.26</v>
      </c>
      <c r="K1036" s="71">
        <f t="shared" si="74"/>
        <v>1.1545293072824156E-2</v>
      </c>
      <c r="L1036" s="97">
        <v>11.156257973068699</v>
      </c>
      <c r="M1036" s="56">
        <v>13.42</v>
      </c>
      <c r="N1036" s="56">
        <v>13.544792560801199</v>
      </c>
      <c r="O1036" s="71">
        <f t="shared" si="75"/>
        <v>9.5977844929291609E-3</v>
      </c>
    </row>
    <row r="1037" spans="2:15" x14ac:dyDescent="0.15">
      <c r="B1037" s="73" t="str">
        <f>IFERROR(IF(AND(K1037&lt;&gt;"",K1037&gt;=$C$3),MAX($B$5:B1036)+1,""),"")</f>
        <v/>
      </c>
      <c r="C1037" s="73" t="str">
        <f>IFERROR(IF(AND(O1037&lt;&gt;"",O1037&gt;=$C$3),MAX($C$5:C1036)+1,""),"")</f>
        <v/>
      </c>
      <c r="F1037" s="40" t="s">
        <v>8779</v>
      </c>
      <c r="G1037" s="40" t="s">
        <v>8780</v>
      </c>
      <c r="H1037" s="56" t="s">
        <v>5898</v>
      </c>
      <c r="I1037" s="167" t="s">
        <v>5944</v>
      </c>
      <c r="J1037" s="56">
        <v>23.68</v>
      </c>
      <c r="K1037" s="71" t="str">
        <f t="shared" si="74"/>
        <v/>
      </c>
      <c r="L1037" s="97">
        <v>23.68</v>
      </c>
      <c r="M1037" s="56">
        <v>22.51</v>
      </c>
      <c r="N1037" s="56">
        <v>22.510000000000005</v>
      </c>
      <c r="O1037" s="71" t="str">
        <f t="shared" si="75"/>
        <v/>
      </c>
    </row>
    <row r="1038" spans="2:15" x14ac:dyDescent="0.15">
      <c r="B1038" s="73" t="str">
        <f>IFERROR(IF(AND(K1038&lt;&gt;"",K1038&gt;=$C$3),MAX($B$5:B1037)+1,""),"")</f>
        <v/>
      </c>
      <c r="C1038" s="73" t="str">
        <f>IFERROR(IF(AND(O1038&lt;&gt;"",O1038&gt;=$C$3),MAX($C$5:C1037)+1,""),"")</f>
        <v/>
      </c>
      <c r="F1038" s="40" t="s">
        <v>8781</v>
      </c>
      <c r="G1038" s="40" t="s">
        <v>13135</v>
      </c>
      <c r="H1038" s="56" t="s">
        <v>5898</v>
      </c>
      <c r="I1038" s="167" t="s">
        <v>5951</v>
      </c>
      <c r="J1038" s="56">
        <v>43.64</v>
      </c>
      <c r="K1038" s="71" t="str">
        <f t="shared" si="74"/>
        <v/>
      </c>
      <c r="L1038" s="97">
        <v>43.64</v>
      </c>
      <c r="M1038" s="56">
        <v>29.26</v>
      </c>
      <c r="N1038" s="56">
        <v>29.26</v>
      </c>
      <c r="O1038" s="71" t="str">
        <f t="shared" si="75"/>
        <v/>
      </c>
    </row>
    <row r="1039" spans="2:15" x14ac:dyDescent="0.15">
      <c r="B1039" s="73" t="str">
        <f>IFERROR(IF(AND(K1039&lt;&gt;"",K1039&gt;=$C$3),MAX($B$5:B1038)+1,""),"")</f>
        <v/>
      </c>
      <c r="C1039" s="73" t="str">
        <f>IFERROR(IF(AND(O1039&lt;&gt;"",O1039&gt;=$C$3),MAX($C$5:C1038)+1,""),"")</f>
        <v/>
      </c>
      <c r="F1039" s="40" t="s">
        <v>8783</v>
      </c>
      <c r="G1039" s="40" t="s">
        <v>8784</v>
      </c>
      <c r="H1039" s="56" t="s">
        <v>5898</v>
      </c>
      <c r="I1039" s="167" t="s">
        <v>5941</v>
      </c>
      <c r="J1039" s="56">
        <v>11.9</v>
      </c>
      <c r="K1039" s="71" t="str">
        <f t="shared" si="74"/>
        <v/>
      </c>
      <c r="L1039" s="97">
        <v>11.9</v>
      </c>
      <c r="M1039" s="56">
        <v>12.2</v>
      </c>
      <c r="N1039" s="56">
        <v>12.200000000000001</v>
      </c>
      <c r="O1039" s="71" t="str">
        <f t="shared" si="75"/>
        <v/>
      </c>
    </row>
    <row r="1040" spans="2:15" x14ac:dyDescent="0.15">
      <c r="B1040" s="73" t="str">
        <f>IFERROR(IF(AND(K1040&lt;&gt;"",K1040&gt;=$C$3),MAX($B$5:B1039)+1,""),"")</f>
        <v/>
      </c>
      <c r="C1040" s="73" t="str">
        <f>IFERROR(IF(AND(O1040&lt;&gt;"",O1040&gt;=$C$3),MAX($C$5:C1039)+1,""),"")</f>
        <v/>
      </c>
      <c r="F1040" s="40" t="s">
        <v>8785</v>
      </c>
      <c r="G1040" s="40" t="s">
        <v>8786</v>
      </c>
      <c r="H1040" s="56" t="s">
        <v>5898</v>
      </c>
      <c r="I1040" s="167" t="s">
        <v>5909</v>
      </c>
      <c r="J1040" s="56">
        <v>14.22</v>
      </c>
      <c r="K1040" s="71" t="str">
        <f t="shared" si="74"/>
        <v/>
      </c>
      <c r="L1040" s="97">
        <v>14.22</v>
      </c>
      <c r="M1040" s="56">
        <v>15.33</v>
      </c>
      <c r="N1040" s="56">
        <v>15.33</v>
      </c>
      <c r="O1040" s="71" t="str">
        <f t="shared" si="75"/>
        <v/>
      </c>
    </row>
    <row r="1041" spans="2:15" x14ac:dyDescent="0.15">
      <c r="B1041" s="73" t="str">
        <f>IFERROR(IF(AND(K1041&lt;&gt;"",K1041&gt;=$C$3),MAX($B$5:B1040)+1,""),"")</f>
        <v/>
      </c>
      <c r="C1041" s="73" t="str">
        <f>IFERROR(IF(AND(O1041&lt;&gt;"",O1041&gt;=$C$3),MAX($C$5:C1040)+1,""),"")</f>
        <v/>
      </c>
      <c r="F1041" s="40" t="s">
        <v>8787</v>
      </c>
      <c r="G1041" s="40" t="s">
        <v>8788</v>
      </c>
      <c r="H1041" s="56">
        <v>0.5</v>
      </c>
      <c r="I1041" s="167" t="s">
        <v>13698</v>
      </c>
      <c r="J1041" s="56">
        <v>36.58</v>
      </c>
      <c r="K1041" s="71">
        <f t="shared" si="74"/>
        <v>1.3668671405139421E-2</v>
      </c>
      <c r="L1041" s="97">
        <v>36.146587677725101</v>
      </c>
      <c r="M1041" s="56">
        <v>59.45</v>
      </c>
      <c r="N1041" s="56">
        <v>60.162829736211059</v>
      </c>
      <c r="O1041" s="71">
        <f t="shared" si="75"/>
        <v>8.3107792999812628E-3</v>
      </c>
    </row>
    <row r="1042" spans="2:15" x14ac:dyDescent="0.15">
      <c r="B1042" s="73" t="str">
        <f>IFERROR(IF(AND(K1042&lt;&gt;"",K1042&gt;=$C$3),MAX($B$5:B1041)+1,""),"")</f>
        <v/>
      </c>
      <c r="C1042" s="73" t="str">
        <f>IFERROR(IF(AND(O1042&lt;&gt;"",O1042&gt;=$C$3),MAX($C$5:C1041)+1,""),"")</f>
        <v/>
      </c>
      <c r="F1042" s="40" t="s">
        <v>8789</v>
      </c>
      <c r="G1042" s="40" t="s">
        <v>8790</v>
      </c>
      <c r="H1042" s="56">
        <v>0.1</v>
      </c>
      <c r="I1042" s="167" t="s">
        <v>5916</v>
      </c>
      <c r="J1042" s="56">
        <v>22.44</v>
      </c>
      <c r="K1042" s="71">
        <f t="shared" si="74"/>
        <v>4.4563279857397506E-3</v>
      </c>
      <c r="L1042" s="97">
        <v>22.3057894736842</v>
      </c>
      <c r="M1042" s="56">
        <v>17.27</v>
      </c>
      <c r="N1042" s="56">
        <v>17.373910950661863</v>
      </c>
      <c r="O1042" s="71">
        <f t="shared" si="75"/>
        <v>5.7557564490792147E-3</v>
      </c>
    </row>
    <row r="1043" spans="2:15" x14ac:dyDescent="0.15">
      <c r="B1043" s="73" t="str">
        <f>IFERROR(IF(AND(K1043&lt;&gt;"",K1043&gt;=$C$3),MAX($B$5:B1042)+1,""),"")</f>
        <v/>
      </c>
      <c r="C1043" s="73" t="str">
        <f>IFERROR(IF(AND(O1043&lt;&gt;"",O1043&gt;=$C$3),MAX($C$5:C1042)+1,""),"")</f>
        <v/>
      </c>
      <c r="F1043" s="40" t="s">
        <v>8791</v>
      </c>
      <c r="G1043" s="40" t="s">
        <v>8792</v>
      </c>
      <c r="H1043" s="56">
        <v>0.05</v>
      </c>
      <c r="I1043" s="167" t="s">
        <v>5913</v>
      </c>
      <c r="J1043" s="56">
        <v>11.03</v>
      </c>
      <c r="K1043" s="71">
        <f t="shared" si="74"/>
        <v>4.5330915684496835E-3</v>
      </c>
      <c r="L1043" s="97">
        <v>10.9834206081081</v>
      </c>
      <c r="M1043" s="56">
        <v>13.04</v>
      </c>
      <c r="N1043" s="56">
        <v>13.095301102629357</v>
      </c>
      <c r="O1043" s="71">
        <f t="shared" si="75"/>
        <v>3.8181634471895183E-3</v>
      </c>
    </row>
    <row r="1044" spans="2:15" x14ac:dyDescent="0.15">
      <c r="B1044" s="73" t="str">
        <f>IFERROR(IF(AND(K1044&lt;&gt;"",K1044&gt;=$C$3),MAX($B$5:B1043)+1,""),"")</f>
        <v/>
      </c>
      <c r="C1044" s="73" t="str">
        <f>IFERROR(IF(AND(O1044&lt;&gt;"",O1044&gt;=$C$3),MAX($C$5:C1043)+1,""),"")</f>
        <v/>
      </c>
      <c r="F1044" s="40" t="s">
        <v>8793</v>
      </c>
      <c r="G1044" s="40" t="s">
        <v>13136</v>
      </c>
      <c r="H1044" s="56" t="s">
        <v>5898</v>
      </c>
      <c r="I1044" s="167" t="s">
        <v>13669</v>
      </c>
      <c r="J1044" s="56">
        <v>14.86</v>
      </c>
      <c r="K1044" s="71" t="str">
        <f t="shared" si="74"/>
        <v/>
      </c>
      <c r="L1044" s="97">
        <v>14.86</v>
      </c>
      <c r="M1044" s="56">
        <v>10.08</v>
      </c>
      <c r="N1044" s="56">
        <v>10.080000000000002</v>
      </c>
      <c r="O1044" s="71" t="str">
        <f t="shared" si="75"/>
        <v/>
      </c>
    </row>
    <row r="1045" spans="2:15" x14ac:dyDescent="0.15">
      <c r="B1045" s="73" t="str">
        <f>IFERROR(IF(AND(K1045&lt;&gt;"",K1045&gt;=$C$3),MAX($B$5:B1044)+1,""),"")</f>
        <v/>
      </c>
      <c r="C1045" s="73" t="str">
        <f>IFERROR(IF(AND(O1045&lt;&gt;"",O1045&gt;=$C$3),MAX($C$5:C1044)+1,""),"")</f>
        <v/>
      </c>
      <c r="F1045" s="40" t="s">
        <v>8795</v>
      </c>
      <c r="G1045" s="40" t="s">
        <v>8796</v>
      </c>
      <c r="H1045" s="56">
        <v>0.03</v>
      </c>
      <c r="I1045" s="167" t="s">
        <v>5935</v>
      </c>
      <c r="J1045" s="56">
        <v>24.55</v>
      </c>
      <c r="K1045" s="71">
        <f t="shared" si="74"/>
        <v>1.2219959266802443E-3</v>
      </c>
      <c r="L1045" s="97">
        <v>24.510949098621399</v>
      </c>
      <c r="M1045" s="56">
        <v>18.829999999999998</v>
      </c>
      <c r="N1045" s="56">
        <v>18.860000000000017</v>
      </c>
      <c r="O1045" s="71">
        <f t="shared" si="75"/>
        <v>1.5906680805938479E-3</v>
      </c>
    </row>
    <row r="1046" spans="2:15" x14ac:dyDescent="0.15">
      <c r="B1046" s="73" t="str">
        <f>IFERROR(IF(AND(K1046&lt;&gt;"",K1046&gt;=$C$3),MAX($B$5:B1045)+1,""),"")</f>
        <v/>
      </c>
      <c r="C1046" s="73" t="str">
        <f>IFERROR(IF(AND(O1046&lt;&gt;"",O1046&gt;=$C$3),MAX($C$5:C1045)+1,""),"")</f>
        <v/>
      </c>
      <c r="F1046" s="40" t="s">
        <v>8797</v>
      </c>
      <c r="G1046" s="40" t="s">
        <v>8798</v>
      </c>
      <c r="H1046" s="56" t="s">
        <v>5898</v>
      </c>
      <c r="I1046" s="167" t="s">
        <v>5907</v>
      </c>
      <c r="J1046" s="56">
        <v>37.090000000000003</v>
      </c>
      <c r="K1046" s="71" t="str">
        <f t="shared" si="74"/>
        <v/>
      </c>
      <c r="L1046" s="97">
        <v>37.090000000000003</v>
      </c>
      <c r="M1046" s="56">
        <v>43.35</v>
      </c>
      <c r="N1046" s="56">
        <v>43.35</v>
      </c>
      <c r="O1046" s="71" t="str">
        <f t="shared" si="75"/>
        <v/>
      </c>
    </row>
    <row r="1047" spans="2:15" x14ac:dyDescent="0.15">
      <c r="B1047" s="73" t="str">
        <f>IFERROR(IF(AND(K1047&lt;&gt;"",K1047&gt;=$C$3),MAX($B$5:B1046)+1,""),"")</f>
        <v/>
      </c>
      <c r="C1047" s="73" t="str">
        <f>IFERROR(IF(AND(O1047&lt;&gt;"",O1047&gt;=$C$3),MAX($C$5:C1046)+1,""),"")</f>
        <v/>
      </c>
      <c r="F1047" s="40" t="s">
        <v>8799</v>
      </c>
      <c r="G1047" s="40" t="s">
        <v>8800</v>
      </c>
      <c r="H1047" s="56" t="s">
        <v>5898</v>
      </c>
      <c r="I1047" s="167" t="s">
        <v>5932</v>
      </c>
      <c r="J1047" s="56">
        <v>9.26</v>
      </c>
      <c r="K1047" s="71" t="str">
        <f t="shared" si="74"/>
        <v/>
      </c>
      <c r="L1047" s="97">
        <v>9.26</v>
      </c>
      <c r="M1047" s="56">
        <v>9.91</v>
      </c>
      <c r="N1047" s="56">
        <v>9.91</v>
      </c>
      <c r="O1047" s="71" t="str">
        <f t="shared" si="75"/>
        <v/>
      </c>
    </row>
    <row r="1048" spans="2:15" x14ac:dyDescent="0.15">
      <c r="B1048" s="73" t="str">
        <f>IFERROR(IF(AND(K1048&lt;&gt;"",K1048&gt;=$C$3),MAX($B$5:B1047)+1,""),"")</f>
        <v/>
      </c>
      <c r="C1048" s="73" t="str">
        <f>IFERROR(IF(AND(O1048&lt;&gt;"",O1048&gt;=$C$3),MAX($C$5:C1047)+1,""),"")</f>
        <v/>
      </c>
      <c r="F1048" s="40" t="s">
        <v>8801</v>
      </c>
      <c r="G1048" s="40" t="s">
        <v>8802</v>
      </c>
      <c r="H1048" s="56">
        <v>0.03</v>
      </c>
      <c r="I1048" s="167" t="s">
        <v>5903</v>
      </c>
      <c r="J1048" s="56">
        <v>12.24</v>
      </c>
      <c r="K1048" s="71">
        <f t="shared" si="74"/>
        <v>2.4509803921568627E-3</v>
      </c>
      <c r="L1048" s="97">
        <v>12.2164766175529</v>
      </c>
      <c r="M1048" s="56">
        <v>14.02</v>
      </c>
      <c r="N1048" s="56">
        <v>14.046996148908802</v>
      </c>
      <c r="O1048" s="71">
        <f t="shared" si="75"/>
        <v>2.1356879208890831E-3</v>
      </c>
    </row>
    <row r="1049" spans="2:15" x14ac:dyDescent="0.15">
      <c r="B1049" s="73" t="str">
        <f>IFERROR(IF(AND(K1049&lt;&gt;"",K1049&gt;=$C$3),MAX($B$5:B1048)+1,""),"")</f>
        <v/>
      </c>
      <c r="C1049" s="73" t="str">
        <f>IFERROR(IF(AND(O1049&lt;&gt;"",O1049&gt;=$C$3),MAX($C$5:C1048)+1,""),"")</f>
        <v/>
      </c>
      <c r="F1049" s="40" t="s">
        <v>8803</v>
      </c>
      <c r="G1049" s="40" t="s">
        <v>13137</v>
      </c>
      <c r="H1049" s="56">
        <v>0.05</v>
      </c>
      <c r="I1049" s="167" t="s">
        <v>5909</v>
      </c>
      <c r="J1049" s="56">
        <v>16.29</v>
      </c>
      <c r="K1049" s="71">
        <f t="shared" si="74"/>
        <v>3.0693677102516886E-3</v>
      </c>
      <c r="L1049" s="97">
        <v>16.248252178370102</v>
      </c>
      <c r="M1049" s="56">
        <v>16.600000000000001</v>
      </c>
      <c r="N1049" s="56">
        <v>16.642651593011269</v>
      </c>
      <c r="O1049" s="71">
        <f t="shared" si="75"/>
        <v>3.0043289508624002E-3</v>
      </c>
    </row>
    <row r="1050" spans="2:15" x14ac:dyDescent="0.15">
      <c r="B1050" s="73" t="str">
        <f>IFERROR(IF(AND(K1050&lt;&gt;"",K1050&gt;=$C$3),MAX($B$5:B1049)+1,""),"")</f>
        <v/>
      </c>
      <c r="C1050" s="73" t="str">
        <f>IFERROR(IF(AND(O1050&lt;&gt;"",O1050&gt;=$C$3),MAX($C$5:C1049)+1,""),"")</f>
        <v/>
      </c>
      <c r="F1050" s="40" t="s">
        <v>8805</v>
      </c>
      <c r="G1050" s="40" t="s">
        <v>8806</v>
      </c>
      <c r="H1050" s="56">
        <v>0.05</v>
      </c>
      <c r="I1050" s="167" t="s">
        <v>5976</v>
      </c>
      <c r="J1050" s="56">
        <v>27.75</v>
      </c>
      <c r="K1050" s="71">
        <f t="shared" si="74"/>
        <v>1.8018018018018018E-3</v>
      </c>
      <c r="L1050" s="97">
        <v>27.700197415649701</v>
      </c>
      <c r="M1050" s="56">
        <v>26.92</v>
      </c>
      <c r="N1050" s="56">
        <v>26.968399856166826</v>
      </c>
      <c r="O1050" s="71">
        <f t="shared" si="75"/>
        <v>1.8540217538552466E-3</v>
      </c>
    </row>
    <row r="1051" spans="2:15" x14ac:dyDescent="0.15">
      <c r="B1051" s="73" t="str">
        <f>IFERROR(IF(AND(K1051&lt;&gt;"",K1051&gt;=$C$3),MAX($B$5:B1050)+1,""),"")</f>
        <v/>
      </c>
      <c r="C1051" s="73" t="str">
        <f>IFERROR(IF(AND(O1051&lt;&gt;"",O1051&gt;=$C$3),MAX($C$5:C1050)+1,""),"")</f>
        <v/>
      </c>
      <c r="F1051" s="40" t="s">
        <v>13138</v>
      </c>
      <c r="G1051" s="40" t="s">
        <v>13139</v>
      </c>
      <c r="H1051" s="56" t="s">
        <v>5898</v>
      </c>
      <c r="I1051" s="167" t="s">
        <v>13686</v>
      </c>
      <c r="J1051" s="56">
        <v>28.09</v>
      </c>
      <c r="K1051" s="71" t="str">
        <f t="shared" si="74"/>
        <v/>
      </c>
      <c r="L1051" s="97">
        <v>28.09</v>
      </c>
      <c r="M1051" s="56">
        <v>33.69</v>
      </c>
      <c r="N1051" s="56">
        <v>33.69</v>
      </c>
      <c r="O1051" s="71" t="str">
        <f t="shared" si="75"/>
        <v/>
      </c>
    </row>
    <row r="1052" spans="2:15" x14ac:dyDescent="0.15">
      <c r="B1052" s="73" t="str">
        <f>IFERROR(IF(AND(K1052&lt;&gt;"",K1052&gt;=$C$3),MAX($B$5:B1051)+1,""),"")</f>
        <v/>
      </c>
      <c r="C1052" s="73" t="str">
        <f>IFERROR(IF(AND(O1052&lt;&gt;"",O1052&gt;=$C$3),MAX($C$5:C1051)+1,""),"")</f>
        <v/>
      </c>
      <c r="F1052" s="40" t="s">
        <v>8809</v>
      </c>
      <c r="G1052" s="40" t="s">
        <v>8810</v>
      </c>
      <c r="H1052" s="56">
        <v>3.3000000000000002E-2</v>
      </c>
      <c r="I1052" s="167" t="s">
        <v>5951</v>
      </c>
      <c r="J1052" s="56">
        <v>10.67</v>
      </c>
      <c r="K1052" s="71">
        <f t="shared" si="74"/>
        <v>3.0927835051546395E-3</v>
      </c>
      <c r="L1052" s="97">
        <v>10.6384319526627</v>
      </c>
      <c r="M1052" s="56">
        <v>11.51</v>
      </c>
      <c r="N1052" s="56">
        <v>11.544154302670648</v>
      </c>
      <c r="O1052" s="71">
        <f t="shared" si="75"/>
        <v>2.858589649340161E-3</v>
      </c>
    </row>
    <row r="1053" spans="2:15" x14ac:dyDescent="0.15">
      <c r="B1053" s="73" t="str">
        <f>IFERROR(IF(AND(K1053&lt;&gt;"",K1053&gt;=$C$3),MAX($B$5:B1052)+1,""),"")</f>
        <v/>
      </c>
      <c r="C1053" s="73" t="str">
        <f>IFERROR(IF(AND(O1053&lt;&gt;"",O1053&gt;=$C$3),MAX($C$5:C1052)+1,""),"")</f>
        <v/>
      </c>
      <c r="F1053" s="40" t="s">
        <v>8811</v>
      </c>
      <c r="G1053" s="40" t="s">
        <v>8812</v>
      </c>
      <c r="H1053" s="56">
        <v>0.1</v>
      </c>
      <c r="I1053" s="167" t="s">
        <v>13701</v>
      </c>
      <c r="J1053" s="56">
        <v>49.96</v>
      </c>
      <c r="K1053" s="71">
        <f t="shared" si="74"/>
        <v>2.0016012810248197E-3</v>
      </c>
      <c r="L1053" s="97">
        <v>19.933333333333302</v>
      </c>
      <c r="M1053" s="56">
        <v>13.24</v>
      </c>
      <c r="N1053" s="56">
        <v>33.184133779264272</v>
      </c>
      <c r="O1053" s="71">
        <f t="shared" si="75"/>
        <v>3.0134883334663651E-3</v>
      </c>
    </row>
    <row r="1054" spans="2:15" x14ac:dyDescent="0.15">
      <c r="B1054" s="73" t="str">
        <f>IFERROR(IF(AND(K1054&lt;&gt;"",K1054&gt;=$C$3),MAX($B$5:B1053)+1,""),"")</f>
        <v/>
      </c>
      <c r="C1054" s="73" t="str">
        <f>IFERROR(IF(AND(O1054&lt;&gt;"",O1054&gt;=$C$3),MAX($C$5:C1053)+1,""),"")</f>
        <v/>
      </c>
      <c r="F1054" s="40" t="s">
        <v>8813</v>
      </c>
      <c r="G1054" s="40" t="s">
        <v>8814</v>
      </c>
      <c r="H1054" s="56">
        <v>0.02</v>
      </c>
      <c r="I1054" s="167" t="s">
        <v>13714</v>
      </c>
      <c r="J1054" s="56">
        <v>9.68</v>
      </c>
      <c r="K1054" s="71">
        <f t="shared" si="74"/>
        <v>2.0661157024793389E-3</v>
      </c>
      <c r="L1054" s="97">
        <v>9.6609636184857397</v>
      </c>
      <c r="M1054" s="56">
        <v>9.9499999999999993</v>
      </c>
      <c r="N1054" s="56">
        <v>9.969605911330051</v>
      </c>
      <c r="O1054" s="71">
        <f t="shared" si="75"/>
        <v>2.0060973500738697E-3</v>
      </c>
    </row>
    <row r="1055" spans="2:15" x14ac:dyDescent="0.15">
      <c r="B1055" s="73" t="str">
        <f>IFERROR(IF(AND(K1055&lt;&gt;"",K1055&gt;=$C$3),MAX($B$5:B1054)+1,""),"")</f>
        <v/>
      </c>
      <c r="C1055" s="73" t="str">
        <f>IFERROR(IF(AND(O1055&lt;&gt;"",O1055&gt;=$C$3),MAX($C$5:C1054)+1,""),"")</f>
        <v/>
      </c>
      <c r="F1055" s="40" t="s">
        <v>8815</v>
      </c>
      <c r="G1055" s="40" t="s">
        <v>8816</v>
      </c>
      <c r="H1055" s="56">
        <v>0.05</v>
      </c>
      <c r="I1055" s="167" t="s">
        <v>5932</v>
      </c>
      <c r="J1055" s="56">
        <v>9.42</v>
      </c>
      <c r="K1055" s="71">
        <f t="shared" si="74"/>
        <v>5.3078556263269645E-3</v>
      </c>
      <c r="L1055" s="97">
        <v>9.3728056112224394</v>
      </c>
      <c r="M1055" s="56">
        <v>9.32</v>
      </c>
      <c r="N1055" s="56">
        <v>9.3669284994964812</v>
      </c>
      <c r="O1055" s="71">
        <f t="shared" si="75"/>
        <v>5.3379290770381935E-3</v>
      </c>
    </row>
    <row r="1056" spans="2:15" x14ac:dyDescent="0.15">
      <c r="B1056" s="73" t="str">
        <f>IFERROR(IF(AND(K1056&lt;&gt;"",K1056&gt;=$C$3),MAX($B$5:B1055)+1,""),"")</f>
        <v/>
      </c>
      <c r="C1056" s="73" t="str">
        <f>IFERROR(IF(AND(O1056&lt;&gt;"",O1056&gt;=$C$3),MAX($C$5:C1055)+1,""),"")</f>
        <v/>
      </c>
      <c r="F1056" s="40" t="s">
        <v>13140</v>
      </c>
      <c r="G1056" s="40" t="s">
        <v>8818</v>
      </c>
      <c r="H1056" s="56">
        <v>2.9831300000000002E-2</v>
      </c>
      <c r="I1056" s="167" t="s">
        <v>5930</v>
      </c>
      <c r="J1056" s="56">
        <v>15.4</v>
      </c>
      <c r="K1056" s="71">
        <f t="shared" si="74"/>
        <v>1.9370974025974027E-3</v>
      </c>
      <c r="L1056" s="97">
        <v>15.3680939226519</v>
      </c>
      <c r="M1056" s="56">
        <v>13.17</v>
      </c>
      <c r="N1056" s="56">
        <v>13.197342560553663</v>
      </c>
      <c r="O1056" s="71">
        <f t="shared" si="75"/>
        <v>2.2604020364800246E-3</v>
      </c>
    </row>
    <row r="1057" spans="2:15" x14ac:dyDescent="0.15">
      <c r="B1057" s="73" t="str">
        <f>IFERROR(IF(AND(K1057&lt;&gt;"",K1057&gt;=$C$3),MAX($B$5:B1056)+1,""),"")</f>
        <v/>
      </c>
      <c r="C1057" s="73" t="str">
        <f>IFERROR(IF(AND(O1057&lt;&gt;"",O1057&gt;=$C$3),MAX($C$5:C1056)+1,""),"")</f>
        <v/>
      </c>
      <c r="F1057" s="40" t="s">
        <v>13141</v>
      </c>
      <c r="G1057" s="40" t="s">
        <v>8820</v>
      </c>
      <c r="H1057" s="56">
        <v>0.2</v>
      </c>
      <c r="I1057" s="167" t="s">
        <v>5949</v>
      </c>
      <c r="J1057" s="56">
        <v>27.65</v>
      </c>
      <c r="K1057" s="71">
        <f t="shared" si="74"/>
        <v>7.2332730560578668E-3</v>
      </c>
      <c r="L1057" s="97">
        <v>13.7159609796596</v>
      </c>
      <c r="M1057" s="56">
        <v>12.85</v>
      </c>
      <c r="N1057" s="56">
        <v>25.904309623430976</v>
      </c>
      <c r="O1057" s="71">
        <f t="shared" si="75"/>
        <v>7.7207230344056707E-3</v>
      </c>
    </row>
    <row r="1058" spans="2:15" x14ac:dyDescent="0.15">
      <c r="B1058" s="73" t="str">
        <f>IFERROR(IF(AND(K1058&lt;&gt;"",K1058&gt;=$C$3),MAX($B$5:B1057)+1,""),"")</f>
        <v/>
      </c>
      <c r="C1058" s="73" t="str">
        <f>IFERROR(IF(AND(O1058&lt;&gt;"",O1058&gt;=$C$3),MAX($C$5:C1057)+1,""),"")</f>
        <v/>
      </c>
      <c r="F1058" s="40" t="s">
        <v>8821</v>
      </c>
      <c r="G1058" s="40" t="s">
        <v>8822</v>
      </c>
      <c r="H1058" s="56">
        <v>4.2999999999999997E-2</v>
      </c>
      <c r="I1058" s="167" t="s">
        <v>5952</v>
      </c>
      <c r="J1058" s="56">
        <v>29.5</v>
      </c>
      <c r="K1058" s="71">
        <f t="shared" si="74"/>
        <v>1.4576271186440676E-3</v>
      </c>
      <c r="L1058" s="97">
        <v>29.4596167008898</v>
      </c>
      <c r="M1058" s="56">
        <v>31.66</v>
      </c>
      <c r="N1058" s="56">
        <v>31.703399588759428</v>
      </c>
      <c r="O1058" s="71">
        <f t="shared" si="75"/>
        <v>1.3563214216069693E-3</v>
      </c>
    </row>
    <row r="1059" spans="2:15" x14ac:dyDescent="0.15">
      <c r="B1059" s="73" t="str">
        <f>IFERROR(IF(AND(K1059&lt;&gt;"",K1059&gt;=$C$3),MAX($B$5:B1058)+1,""),"")</f>
        <v/>
      </c>
      <c r="C1059" s="73" t="str">
        <f>IFERROR(IF(AND(O1059&lt;&gt;"",O1059&gt;=$C$3),MAX($C$5:C1058)+1,""),"")</f>
        <v/>
      </c>
      <c r="F1059" s="40" t="s">
        <v>8823</v>
      </c>
      <c r="G1059" s="40" t="s">
        <v>8824</v>
      </c>
      <c r="H1059" s="56">
        <v>0.04</v>
      </c>
      <c r="I1059" s="167" t="s">
        <v>5909</v>
      </c>
      <c r="J1059" s="56">
        <v>22.02</v>
      </c>
      <c r="K1059" s="71">
        <f t="shared" si="74"/>
        <v>1.8165304268846505E-3</v>
      </c>
      <c r="L1059" s="97">
        <v>21.987842278203701</v>
      </c>
      <c r="M1059" s="56">
        <v>24.32</v>
      </c>
      <c r="N1059" s="56">
        <v>24.355568555758708</v>
      </c>
      <c r="O1059" s="71">
        <f t="shared" si="75"/>
        <v>1.6423348897984266E-3</v>
      </c>
    </row>
    <row r="1060" spans="2:15" x14ac:dyDescent="0.15">
      <c r="B1060" s="73" t="str">
        <f>IFERROR(IF(AND(K1060&lt;&gt;"",K1060&gt;=$C$3),MAX($B$5:B1059)+1,""),"")</f>
        <v/>
      </c>
      <c r="C1060" s="73" t="str">
        <f>IFERROR(IF(AND(O1060&lt;&gt;"",O1060&gt;=$C$3),MAX($C$5:C1059)+1,""),"")</f>
        <v/>
      </c>
      <c r="F1060" s="40" t="s">
        <v>8825</v>
      </c>
      <c r="G1060" s="40" t="s">
        <v>8826</v>
      </c>
      <c r="H1060" s="56" t="s">
        <v>5898</v>
      </c>
      <c r="I1060" s="167" t="s">
        <v>5914</v>
      </c>
      <c r="J1060" s="56">
        <v>17.78</v>
      </c>
      <c r="K1060" s="71" t="str">
        <f t="shared" si="74"/>
        <v/>
      </c>
      <c r="L1060" s="97">
        <v>17.78</v>
      </c>
      <c r="M1060" s="56">
        <v>17.78</v>
      </c>
      <c r="N1060" s="56">
        <v>17.78</v>
      </c>
      <c r="O1060" s="71" t="str">
        <f t="shared" si="75"/>
        <v/>
      </c>
    </row>
    <row r="1061" spans="2:15" x14ac:dyDescent="0.15">
      <c r="B1061" s="73" t="str">
        <f>IFERROR(IF(AND(K1061&lt;&gt;"",K1061&gt;=$C$3),MAX($B$5:B1060)+1,""),"")</f>
        <v/>
      </c>
      <c r="C1061" s="73" t="str">
        <f>IFERROR(IF(AND(O1061&lt;&gt;"",O1061&gt;=$C$3),MAX($C$5:C1060)+1,""),"")</f>
        <v/>
      </c>
      <c r="F1061" s="40" t="s">
        <v>8827</v>
      </c>
      <c r="G1061" s="40" t="s">
        <v>8828</v>
      </c>
      <c r="H1061" s="56">
        <v>0.2</v>
      </c>
      <c r="I1061" s="167" t="s">
        <v>5903</v>
      </c>
      <c r="J1061" s="56">
        <v>33.47</v>
      </c>
      <c r="K1061" s="71">
        <f t="shared" si="74"/>
        <v>5.9755004481625339E-3</v>
      </c>
      <c r="L1061" s="97">
        <v>33.276841936518103</v>
      </c>
      <c r="M1061" s="56">
        <v>31.99</v>
      </c>
      <c r="N1061" s="56">
        <v>32.175688487584658</v>
      </c>
      <c r="O1061" s="71">
        <f t="shared" si="75"/>
        <v>6.2158732074116211E-3</v>
      </c>
    </row>
    <row r="1062" spans="2:15" x14ac:dyDescent="0.15">
      <c r="B1062" s="73" t="str">
        <f>IFERROR(IF(AND(K1062&lt;&gt;"",K1062&gt;=$C$3),MAX($B$5:B1061)+1,""),"")</f>
        <v/>
      </c>
      <c r="C1062" s="73" t="str">
        <f>IFERROR(IF(AND(O1062&lt;&gt;"",O1062&gt;=$C$3),MAX($C$5:C1061)+1,""),"")</f>
        <v/>
      </c>
      <c r="F1062" s="40" t="s">
        <v>8829</v>
      </c>
      <c r="G1062" s="40" t="s">
        <v>8830</v>
      </c>
      <c r="H1062" s="56">
        <v>0.1</v>
      </c>
      <c r="I1062" s="167" t="s">
        <v>13674</v>
      </c>
      <c r="J1062" s="56">
        <v>34.29</v>
      </c>
      <c r="K1062" s="71">
        <f t="shared" si="74"/>
        <v>2.9163021289005542E-3</v>
      </c>
      <c r="L1062" s="97">
        <v>11.3889341317365</v>
      </c>
      <c r="M1062" s="56">
        <v>7.05</v>
      </c>
      <c r="N1062" s="56">
        <v>21.22626201923082</v>
      </c>
      <c r="O1062" s="71">
        <f t="shared" si="75"/>
        <v>4.7111450857150834E-3</v>
      </c>
    </row>
    <row r="1063" spans="2:15" x14ac:dyDescent="0.15">
      <c r="B1063" s="73" t="str">
        <f>IFERROR(IF(AND(K1063&lt;&gt;"",K1063&gt;=$C$3),MAX($B$5:B1062)+1,""),"")</f>
        <v/>
      </c>
      <c r="C1063" s="73" t="str">
        <f>IFERROR(IF(AND(O1063&lt;&gt;"",O1063&gt;=$C$3),MAX($C$5:C1062)+1,""),"")</f>
        <v/>
      </c>
      <c r="F1063" s="40" t="s">
        <v>8831</v>
      </c>
      <c r="G1063" s="40" t="s">
        <v>8832</v>
      </c>
      <c r="H1063" s="56" t="s">
        <v>5898</v>
      </c>
      <c r="I1063" s="167" t="s">
        <v>5932</v>
      </c>
      <c r="J1063" s="56">
        <v>56.87</v>
      </c>
      <c r="K1063" s="71" t="str">
        <f t="shared" si="74"/>
        <v/>
      </c>
      <c r="L1063" s="97">
        <v>56.447641509434</v>
      </c>
      <c r="M1063" s="56">
        <v>59.27</v>
      </c>
      <c r="N1063" s="56">
        <v>59.713476238624835</v>
      </c>
      <c r="O1063" s="71" t="str">
        <f t="shared" si="75"/>
        <v/>
      </c>
    </row>
    <row r="1064" spans="2:15" x14ac:dyDescent="0.15">
      <c r="B1064" s="73" t="str">
        <f>IFERROR(IF(AND(K1064&lt;&gt;"",K1064&gt;=$C$3),MAX($B$5:B1063)+1,""),"")</f>
        <v/>
      </c>
      <c r="C1064" s="73" t="str">
        <f>IFERROR(IF(AND(O1064&lt;&gt;"",O1064&gt;=$C$3),MAX($C$5:C1063)+1,""),"")</f>
        <v/>
      </c>
      <c r="F1064" s="40" t="s">
        <v>8833</v>
      </c>
      <c r="G1064" s="40" t="s">
        <v>8834</v>
      </c>
      <c r="H1064" s="56">
        <v>0.25</v>
      </c>
      <c r="I1064" s="167" t="s">
        <v>5909</v>
      </c>
      <c r="J1064" s="56">
        <v>19.350000000000001</v>
      </c>
      <c r="K1064" s="71">
        <f t="shared" si="74"/>
        <v>1.2919896640826873E-2</v>
      </c>
      <c r="L1064" s="97">
        <v>19.107518796992501</v>
      </c>
      <c r="M1064" s="56">
        <v>20.100000000000001</v>
      </c>
      <c r="N1064" s="56">
        <v>20.35507614213196</v>
      </c>
      <c r="O1064" s="71">
        <f t="shared" si="75"/>
        <v>1.2281948652726355E-2</v>
      </c>
    </row>
    <row r="1065" spans="2:15" x14ac:dyDescent="0.15">
      <c r="B1065" s="73" t="str">
        <f>IFERROR(IF(AND(K1065&lt;&gt;"",K1065&gt;=$C$3),MAX($B$5:B1064)+1,""),"")</f>
        <v/>
      </c>
      <c r="C1065" s="73" t="str">
        <f>IFERROR(IF(AND(O1065&lt;&gt;"",O1065&gt;=$C$3),MAX($C$5:C1064)+1,""),"")</f>
        <v/>
      </c>
      <c r="F1065" s="40" t="s">
        <v>13142</v>
      </c>
      <c r="G1065" s="40" t="s">
        <v>8836</v>
      </c>
      <c r="H1065" s="56">
        <v>3.0009000000000001E-2</v>
      </c>
      <c r="I1065" s="167" t="s">
        <v>5932</v>
      </c>
      <c r="J1065" s="56">
        <v>26.01</v>
      </c>
      <c r="K1065" s="71">
        <f t="shared" si="74"/>
        <v>1.1537485582468281E-3</v>
      </c>
      <c r="L1065" s="97">
        <v>25.980285605483601</v>
      </c>
      <c r="M1065" s="56">
        <v>33.56</v>
      </c>
      <c r="N1065" s="56">
        <v>33.598383530308837</v>
      </c>
      <c r="O1065" s="71">
        <f t="shared" si="75"/>
        <v>8.9316796961166651E-4</v>
      </c>
    </row>
    <row r="1066" spans="2:15" x14ac:dyDescent="0.15">
      <c r="B1066" s="73" t="str">
        <f>IFERROR(IF(AND(K1066&lt;&gt;"",K1066&gt;=$C$3),MAX($B$5:B1065)+1,""),"")</f>
        <v/>
      </c>
      <c r="C1066" s="73" t="str">
        <f>IFERROR(IF(AND(O1066&lt;&gt;"",O1066&gt;=$C$3),MAX($C$5:C1065)+1,""),"")</f>
        <v/>
      </c>
      <c r="F1066" s="40" t="s">
        <v>8837</v>
      </c>
      <c r="G1066" s="40" t="s">
        <v>8838</v>
      </c>
      <c r="H1066" s="56">
        <v>0.17</v>
      </c>
      <c r="I1066" s="167" t="s">
        <v>5932</v>
      </c>
      <c r="J1066" s="56">
        <v>13.05</v>
      </c>
      <c r="K1066" s="71">
        <f t="shared" si="74"/>
        <v>1.3026819923371648E-2</v>
      </c>
      <c r="L1066" s="97">
        <v>12.8886545454545</v>
      </c>
      <c r="M1066" s="56">
        <v>14.94</v>
      </c>
      <c r="N1066" s="56">
        <v>15.127025036818905</v>
      </c>
      <c r="O1066" s="71">
        <f t="shared" si="75"/>
        <v>1.1238164780333416E-2</v>
      </c>
    </row>
    <row r="1067" spans="2:15" x14ac:dyDescent="0.15">
      <c r="B1067" s="73" t="str">
        <f>IFERROR(IF(AND(K1067&lt;&gt;"",K1067&gt;=$C$3),MAX($B$5:B1066)+1,""),"")</f>
        <v/>
      </c>
      <c r="C1067" s="73" t="str">
        <f>IFERROR(IF(AND(O1067&lt;&gt;"",O1067&gt;=$C$3),MAX($C$5:C1066)+1,""),"")</f>
        <v/>
      </c>
      <c r="F1067" s="40" t="s">
        <v>8839</v>
      </c>
      <c r="G1067" s="40" t="s">
        <v>8840</v>
      </c>
      <c r="H1067" s="56">
        <v>0.2</v>
      </c>
      <c r="I1067" s="167" t="s">
        <v>13716</v>
      </c>
      <c r="J1067" s="56">
        <v>11.21</v>
      </c>
      <c r="K1067" s="71">
        <f t="shared" si="74"/>
        <v>1.784121320249777E-2</v>
      </c>
      <c r="L1067" s="97">
        <v>10.9970845204179</v>
      </c>
      <c r="M1067" s="56">
        <v>11.07</v>
      </c>
      <c r="N1067" s="56">
        <v>11.284327202323285</v>
      </c>
      <c r="O1067" s="71">
        <f t="shared" si="75"/>
        <v>1.7723697338271335E-2</v>
      </c>
    </row>
    <row r="1068" spans="2:15" x14ac:dyDescent="0.15">
      <c r="B1068" s="73" t="str">
        <f>IFERROR(IF(AND(K1068&lt;&gt;"",K1068&gt;=$C$3),MAX($B$5:B1067)+1,""),"")</f>
        <v/>
      </c>
      <c r="C1068" s="73" t="str">
        <f>IFERROR(IF(AND(O1068&lt;&gt;"",O1068&gt;=$C$3),MAX($C$5:C1067)+1,""),"")</f>
        <v/>
      </c>
      <c r="F1068" s="40" t="s">
        <v>8841</v>
      </c>
      <c r="G1068" s="40" t="s">
        <v>8842</v>
      </c>
      <c r="H1068" s="56">
        <v>0.03</v>
      </c>
      <c r="I1068" s="167" t="s">
        <v>5928</v>
      </c>
      <c r="J1068" s="56">
        <v>29.39</v>
      </c>
      <c r="K1068" s="71">
        <f t="shared" si="74"/>
        <v>1.0207553589656345E-3</v>
      </c>
      <c r="L1068" s="97">
        <v>29.365843835616399</v>
      </c>
      <c r="M1068" s="56">
        <v>32.9</v>
      </c>
      <c r="N1068" s="56">
        <v>32.927063339731326</v>
      </c>
      <c r="O1068" s="71">
        <f t="shared" si="75"/>
        <v>9.1110463421742818E-4</v>
      </c>
    </row>
    <row r="1069" spans="2:15" x14ac:dyDescent="0.15">
      <c r="B1069" s="73" t="str">
        <f>IFERROR(IF(AND(K1069&lt;&gt;"",K1069&gt;=$C$3),MAX($B$5:B1068)+1,""),"")</f>
        <v/>
      </c>
      <c r="C1069" s="73" t="str">
        <f>IFERROR(IF(AND(O1069&lt;&gt;"",O1069&gt;=$C$3),MAX($C$5:C1068)+1,""),"")</f>
        <v/>
      </c>
      <c r="F1069" s="40" t="s">
        <v>8843</v>
      </c>
      <c r="G1069" s="40" t="s">
        <v>8844</v>
      </c>
      <c r="H1069" s="56" t="s">
        <v>5898</v>
      </c>
      <c r="I1069" s="167" t="s">
        <v>5903</v>
      </c>
      <c r="J1069" s="56">
        <v>10.67</v>
      </c>
      <c r="K1069" s="71" t="str">
        <f t="shared" si="74"/>
        <v/>
      </c>
      <c r="L1069" s="97">
        <v>10.6191904761905</v>
      </c>
      <c r="M1069" s="56">
        <v>11.1</v>
      </c>
      <c r="N1069" s="56">
        <v>11.153110047846864</v>
      </c>
      <c r="O1069" s="71" t="str">
        <f t="shared" si="75"/>
        <v/>
      </c>
    </row>
    <row r="1070" spans="2:15" x14ac:dyDescent="0.15">
      <c r="B1070" s="73" t="str">
        <f>IFERROR(IF(AND(K1070&lt;&gt;"",K1070&gt;=$C$3),MAX($B$5:B1069)+1,""),"")</f>
        <v/>
      </c>
      <c r="C1070" s="73" t="str">
        <f>IFERROR(IF(AND(O1070&lt;&gt;"",O1070&gt;=$C$3),MAX($C$5:C1069)+1,""),"")</f>
        <v/>
      </c>
      <c r="F1070" s="40" t="s">
        <v>8845</v>
      </c>
      <c r="G1070" s="40" t="s">
        <v>8846</v>
      </c>
      <c r="H1070" s="56">
        <v>0.35</v>
      </c>
      <c r="I1070" s="167" t="s">
        <v>13663</v>
      </c>
      <c r="J1070" s="56">
        <v>44.58</v>
      </c>
      <c r="K1070" s="71">
        <f t="shared" si="74"/>
        <v>7.8510542844324807E-3</v>
      </c>
      <c r="L1070" s="97">
        <v>12.378663057699701</v>
      </c>
      <c r="M1070" s="56">
        <v>14.86</v>
      </c>
      <c r="N1070" s="56">
        <v>53.516183202671584</v>
      </c>
      <c r="O1070" s="71">
        <f t="shared" si="75"/>
        <v>6.540077768149348E-3</v>
      </c>
    </row>
    <row r="1071" spans="2:15" x14ac:dyDescent="0.15">
      <c r="B1071" s="73" t="str">
        <f>IFERROR(IF(AND(K1071&lt;&gt;"",K1071&gt;=$C$3),MAX($B$5:B1070)+1,""),"")</f>
        <v/>
      </c>
      <c r="C1071" s="73" t="str">
        <f>IFERROR(IF(AND(O1071&lt;&gt;"",O1071&gt;=$C$3),MAX($C$5:C1070)+1,""),"")</f>
        <v/>
      </c>
      <c r="F1071" s="40" t="s">
        <v>8847</v>
      </c>
      <c r="G1071" s="40" t="s">
        <v>8848</v>
      </c>
      <c r="H1071" s="56" t="s">
        <v>5898</v>
      </c>
      <c r="I1071" s="167" t="s">
        <v>5976</v>
      </c>
      <c r="J1071" s="56">
        <v>24.59</v>
      </c>
      <c r="K1071" s="71" t="str">
        <f t="shared" si="74"/>
        <v/>
      </c>
      <c r="L1071" s="97">
        <v>24.496891329042001</v>
      </c>
      <c r="M1071" s="56">
        <v>19.350000000000001</v>
      </c>
      <c r="N1071" s="56">
        <v>19.423546180159658</v>
      </c>
      <c r="O1071" s="71" t="str">
        <f t="shared" si="75"/>
        <v/>
      </c>
    </row>
    <row r="1072" spans="2:15" x14ac:dyDescent="0.15">
      <c r="B1072" s="73" t="str">
        <f>IFERROR(IF(AND(K1072&lt;&gt;"",K1072&gt;=$C$3),MAX($B$5:B1071)+1,""),"")</f>
        <v/>
      </c>
      <c r="C1072" s="73" t="str">
        <f>IFERROR(IF(AND(O1072&lt;&gt;"",O1072&gt;=$C$3),MAX($C$5:C1071)+1,""),"")</f>
        <v/>
      </c>
      <c r="F1072" s="40" t="s">
        <v>8849</v>
      </c>
      <c r="G1072" s="40" t="s">
        <v>8850</v>
      </c>
      <c r="H1072" s="56">
        <v>0.1</v>
      </c>
      <c r="I1072" s="167" t="s">
        <v>5909</v>
      </c>
      <c r="J1072" s="56">
        <v>14.24</v>
      </c>
      <c r="K1072" s="71">
        <f t="shared" si="74"/>
        <v>7.0224719101123602E-3</v>
      </c>
      <c r="L1072" s="97">
        <v>14.1427986348123</v>
      </c>
      <c r="M1072" s="56">
        <v>16.420000000000002</v>
      </c>
      <c r="N1072" s="56">
        <v>16.532852233676962</v>
      </c>
      <c r="O1072" s="71">
        <f t="shared" si="75"/>
        <v>6.0485631025179532E-3</v>
      </c>
    </row>
    <row r="1073" spans="2:15" x14ac:dyDescent="0.15">
      <c r="B1073" s="73" t="str">
        <f>IFERROR(IF(AND(K1073&lt;&gt;"",K1073&gt;=$C$3),MAX($B$5:B1072)+1,""),"")</f>
        <v/>
      </c>
      <c r="C1073" s="73" t="str">
        <f>IFERROR(IF(AND(O1073&lt;&gt;"",O1073&gt;=$C$3),MAX($C$5:C1072)+1,""),"")</f>
        <v/>
      </c>
      <c r="F1073" s="40" t="s">
        <v>8851</v>
      </c>
      <c r="G1073" s="40" t="s">
        <v>8852</v>
      </c>
      <c r="H1073" s="56" t="s">
        <v>5898</v>
      </c>
      <c r="I1073" s="167" t="s">
        <v>5905</v>
      </c>
      <c r="J1073" s="56">
        <v>10.63</v>
      </c>
      <c r="K1073" s="71" t="str">
        <f t="shared" si="74"/>
        <v/>
      </c>
      <c r="L1073" s="97">
        <v>10.63</v>
      </c>
      <c r="M1073" s="56">
        <v>12.19</v>
      </c>
      <c r="N1073" s="56">
        <v>12.19</v>
      </c>
      <c r="O1073" s="71" t="str">
        <f t="shared" si="75"/>
        <v/>
      </c>
    </row>
    <row r="1074" spans="2:15" x14ac:dyDescent="0.15">
      <c r="B1074" s="73" t="str">
        <f>IFERROR(IF(AND(K1074&lt;&gt;"",K1074&gt;=$C$3),MAX($B$5:B1073)+1,""),"")</f>
        <v/>
      </c>
      <c r="C1074" s="73" t="str">
        <f>IFERROR(IF(AND(O1074&lt;&gt;"",O1074&gt;=$C$3),MAX($C$5:C1073)+1,""),"")</f>
        <v/>
      </c>
      <c r="F1074" s="40" t="s">
        <v>8853</v>
      </c>
      <c r="G1074" s="40" t="s">
        <v>8854</v>
      </c>
      <c r="H1074" s="56">
        <v>0.1</v>
      </c>
      <c r="I1074" s="167" t="s">
        <v>5900</v>
      </c>
      <c r="J1074" s="56">
        <v>18.350000000000001</v>
      </c>
      <c r="K1074" s="71">
        <f t="shared" si="74"/>
        <v>5.4495912806539508E-3</v>
      </c>
      <c r="L1074" s="97">
        <v>18.251819154628102</v>
      </c>
      <c r="M1074" s="56">
        <v>21.81</v>
      </c>
      <c r="N1074" s="56">
        <v>21.927321140398114</v>
      </c>
      <c r="O1074" s="71">
        <f t="shared" si="75"/>
        <v>4.5605206107810214E-3</v>
      </c>
    </row>
    <row r="1075" spans="2:15" x14ac:dyDescent="0.15">
      <c r="B1075" s="73" t="str">
        <f>IFERROR(IF(AND(K1075&lt;&gt;"",K1075&gt;=$C$3),MAX($B$5:B1074)+1,""),"")</f>
        <v/>
      </c>
      <c r="C1075" s="73" t="str">
        <f>IFERROR(IF(AND(O1075&lt;&gt;"",O1075&gt;=$C$3),MAX($C$5:C1074)+1,""),"")</f>
        <v/>
      </c>
      <c r="F1075" s="40" t="s">
        <v>13143</v>
      </c>
      <c r="G1075" s="40" t="s">
        <v>13144</v>
      </c>
      <c r="H1075" s="56">
        <v>7.4999999999999997E-2</v>
      </c>
      <c r="I1075" s="167" t="s">
        <v>5915</v>
      </c>
      <c r="J1075" s="56">
        <v>20.5</v>
      </c>
      <c r="K1075" s="71">
        <f t="shared" si="74"/>
        <v>3.6585365853658534E-3</v>
      </c>
      <c r="L1075" s="97">
        <v>20.427341772151902</v>
      </c>
      <c r="M1075" s="56">
        <v>20.72</v>
      </c>
      <c r="N1075" s="56">
        <v>20.793699186991866</v>
      </c>
      <c r="O1075" s="71">
        <f t="shared" si="75"/>
        <v>3.6068618347099364E-3</v>
      </c>
    </row>
    <row r="1076" spans="2:15" x14ac:dyDescent="0.15">
      <c r="B1076" s="73" t="str">
        <f>IFERROR(IF(AND(K1076&lt;&gt;"",K1076&gt;=$C$3),MAX($B$5:B1075)+1,""),"")</f>
        <v/>
      </c>
      <c r="C1076" s="73" t="str">
        <f>IFERROR(IF(AND(O1076&lt;&gt;"",O1076&gt;=$C$3),MAX($C$5:C1075)+1,""),"")</f>
        <v/>
      </c>
      <c r="F1076" s="40" t="s">
        <v>8857</v>
      </c>
      <c r="G1076" s="40" t="s">
        <v>8858</v>
      </c>
      <c r="H1076" s="56" t="s">
        <v>5898</v>
      </c>
      <c r="I1076" s="167" t="s">
        <v>13686</v>
      </c>
      <c r="J1076" s="56">
        <v>12.2</v>
      </c>
      <c r="K1076" s="71" t="str">
        <f t="shared" si="74"/>
        <v/>
      </c>
      <c r="L1076" s="97">
        <v>12.2</v>
      </c>
      <c r="M1076" s="56">
        <v>11.17</v>
      </c>
      <c r="N1076" s="56">
        <v>11.17</v>
      </c>
      <c r="O1076" s="71" t="str">
        <f t="shared" si="75"/>
        <v/>
      </c>
    </row>
    <row r="1077" spans="2:15" x14ac:dyDescent="0.15">
      <c r="B1077" s="73" t="str">
        <f>IFERROR(IF(AND(K1077&lt;&gt;"",K1077&gt;=$C$3),MAX($B$5:B1076)+1,""),"")</f>
        <v/>
      </c>
      <c r="C1077" s="73" t="str">
        <f>IFERROR(IF(AND(O1077&lt;&gt;"",O1077&gt;=$C$3),MAX($C$5:C1076)+1,""),"")</f>
        <v/>
      </c>
      <c r="F1077" s="40" t="s">
        <v>8859</v>
      </c>
      <c r="G1077" s="40" t="s">
        <v>8860</v>
      </c>
      <c r="H1077" s="56" t="s">
        <v>5898</v>
      </c>
      <c r="I1077" s="167" t="s">
        <v>5907</v>
      </c>
      <c r="J1077" s="56">
        <v>8.75</v>
      </c>
      <c r="K1077" s="71" t="str">
        <f t="shared" si="74"/>
        <v/>
      </c>
      <c r="L1077" s="97">
        <v>8.75</v>
      </c>
      <c r="M1077" s="56">
        <v>10.75</v>
      </c>
      <c r="N1077" s="56">
        <v>10.75</v>
      </c>
      <c r="O1077" s="71" t="str">
        <f t="shared" si="75"/>
        <v/>
      </c>
    </row>
    <row r="1078" spans="2:15" x14ac:dyDescent="0.15">
      <c r="B1078" s="73" t="str">
        <f>IFERROR(IF(AND(K1078&lt;&gt;"",K1078&gt;=$C$3),MAX($B$5:B1077)+1,""),"")</f>
        <v/>
      </c>
      <c r="C1078" s="73" t="str">
        <f>IFERROR(IF(AND(O1078&lt;&gt;"",O1078&gt;=$C$3),MAX($C$5:C1077)+1,""),"")</f>
        <v/>
      </c>
      <c r="F1078" s="40" t="s">
        <v>8861</v>
      </c>
      <c r="G1078" s="40" t="s">
        <v>8862</v>
      </c>
      <c r="H1078" s="56">
        <v>0.1</v>
      </c>
      <c r="I1078" s="167" t="s">
        <v>5903</v>
      </c>
      <c r="J1078" s="56">
        <v>16.739999999999998</v>
      </c>
      <c r="K1078" s="71">
        <f t="shared" si="74"/>
        <v>5.9737156511350071E-3</v>
      </c>
      <c r="L1078" s="97">
        <v>16.6385454545455</v>
      </c>
      <c r="M1078" s="56">
        <v>17.14</v>
      </c>
      <c r="N1078" s="56">
        <v>17.244512195121903</v>
      </c>
      <c r="O1078" s="71">
        <f t="shared" si="75"/>
        <v>5.7989462890279857E-3</v>
      </c>
    </row>
    <row r="1079" spans="2:15" x14ac:dyDescent="0.15">
      <c r="B1079" s="73" t="str">
        <f>IFERROR(IF(AND(K1079&lt;&gt;"",K1079&gt;=$C$3),MAX($B$5:B1078)+1,""),"")</f>
        <v/>
      </c>
      <c r="C1079" s="73" t="str">
        <f>IFERROR(IF(AND(O1079&lt;&gt;"",O1079&gt;=$C$3),MAX($C$5:C1078)+1,""),"")</f>
        <v/>
      </c>
      <c r="F1079" s="40" t="s">
        <v>8863</v>
      </c>
      <c r="G1079" s="40" t="s">
        <v>8864</v>
      </c>
      <c r="H1079" s="56">
        <v>0.1</v>
      </c>
      <c r="I1079" s="167" t="s">
        <v>5903</v>
      </c>
      <c r="J1079" s="56">
        <v>12.14</v>
      </c>
      <c r="K1079" s="71">
        <f t="shared" si="74"/>
        <v>8.2372322899505763E-3</v>
      </c>
      <c r="L1079" s="97">
        <v>3.0167187860725799</v>
      </c>
      <c r="M1079" s="56">
        <v>18.43</v>
      </c>
      <c r="N1079" s="56">
        <v>74.166740709459347</v>
      </c>
      <c r="O1079" s="71">
        <f t="shared" si="75"/>
        <v>1.3483132606802802E-3</v>
      </c>
    </row>
    <row r="1080" spans="2:15" x14ac:dyDescent="0.15">
      <c r="B1080" s="73" t="str">
        <f>IFERROR(IF(AND(K1080&lt;&gt;"",K1080&gt;=$C$3),MAX($B$5:B1079)+1,""),"")</f>
        <v/>
      </c>
      <c r="C1080" s="73" t="str">
        <f>IFERROR(IF(AND(O1080&lt;&gt;"",O1080&gt;=$C$3),MAX($C$5:C1079)+1,""),"")</f>
        <v/>
      </c>
      <c r="F1080" s="40" t="s">
        <v>8865</v>
      </c>
      <c r="G1080" s="40" t="s">
        <v>8866</v>
      </c>
      <c r="H1080" s="56" t="s">
        <v>5898</v>
      </c>
      <c r="I1080" s="167" t="s">
        <v>5916</v>
      </c>
      <c r="J1080" s="56">
        <v>10.84</v>
      </c>
      <c r="K1080" s="71" t="str">
        <f t="shared" si="74"/>
        <v/>
      </c>
      <c r="L1080" s="97">
        <v>10.84</v>
      </c>
      <c r="M1080" s="56">
        <v>10.84</v>
      </c>
      <c r="N1080" s="56">
        <v>10.84</v>
      </c>
      <c r="O1080" s="71" t="str">
        <f t="shared" si="75"/>
        <v/>
      </c>
    </row>
    <row r="1081" spans="2:15" x14ac:dyDescent="0.15">
      <c r="B1081" s="73" t="str">
        <f>IFERROR(IF(AND(K1081&lt;&gt;"",K1081&gt;=$C$3),MAX($B$5:B1080)+1,""),"")</f>
        <v/>
      </c>
      <c r="C1081" s="73" t="str">
        <f>IFERROR(IF(AND(O1081&lt;&gt;"",O1081&gt;=$C$3),MAX($C$5:C1080)+1,""),"")</f>
        <v/>
      </c>
      <c r="F1081" s="40" t="s">
        <v>13145</v>
      </c>
      <c r="G1081" s="40" t="s">
        <v>13146</v>
      </c>
      <c r="H1081" s="56">
        <v>0.2</v>
      </c>
      <c r="I1081" s="167" t="s">
        <v>5909</v>
      </c>
      <c r="J1081" s="56">
        <v>75.459999999999994</v>
      </c>
      <c r="K1081" s="71">
        <f t="shared" si="74"/>
        <v>2.6504108136761202E-3</v>
      </c>
      <c r="L1081" s="97">
        <v>37.630000000000003</v>
      </c>
      <c r="M1081" s="56">
        <v>20.9</v>
      </c>
      <c r="N1081" s="56">
        <v>41.911081583842673</v>
      </c>
      <c r="O1081" s="71">
        <f t="shared" si="75"/>
        <v>4.7720076037623162E-3</v>
      </c>
    </row>
    <row r="1082" spans="2:15" x14ac:dyDescent="0.15">
      <c r="B1082" s="73" t="str">
        <f>IFERROR(IF(AND(K1082&lt;&gt;"",K1082&gt;=$C$3),MAX($B$5:B1081)+1,""),"")</f>
        <v/>
      </c>
      <c r="C1082" s="73" t="str">
        <f>IFERROR(IF(AND(O1082&lt;&gt;"",O1082&gt;=$C$3),MAX($C$5:C1081)+1,""),"")</f>
        <v/>
      </c>
      <c r="F1082" s="40" t="s">
        <v>8869</v>
      </c>
      <c r="G1082" s="40" t="s">
        <v>8870</v>
      </c>
      <c r="H1082" s="56">
        <v>0.02</v>
      </c>
      <c r="I1082" s="167" t="s">
        <v>5909</v>
      </c>
      <c r="J1082" s="56">
        <v>6.73</v>
      </c>
      <c r="K1082" s="71">
        <f t="shared" si="74"/>
        <v>2.9717682020802376E-3</v>
      </c>
      <c r="L1082" s="97">
        <v>6.7123591087811301</v>
      </c>
      <c r="M1082" s="56">
        <v>7.31</v>
      </c>
      <c r="N1082" s="56">
        <v>7.3292115637319286</v>
      </c>
      <c r="O1082" s="71">
        <f t="shared" si="75"/>
        <v>2.7288064788535439E-3</v>
      </c>
    </row>
    <row r="1083" spans="2:15" x14ac:dyDescent="0.15">
      <c r="B1083" s="73" t="str">
        <f>IFERROR(IF(AND(K1083&lt;&gt;"",K1083&gt;=$C$3),MAX($B$5:B1082)+1,""),"")</f>
        <v/>
      </c>
      <c r="C1083" s="73" t="str">
        <f>IFERROR(IF(AND(O1083&lt;&gt;"",O1083&gt;=$C$3),MAX($C$5:C1082)+1,""),"")</f>
        <v/>
      </c>
      <c r="F1083" s="40" t="s">
        <v>8871</v>
      </c>
      <c r="G1083" s="40" t="s">
        <v>13147</v>
      </c>
      <c r="H1083" s="56">
        <v>0.1</v>
      </c>
      <c r="I1083" s="167" t="s">
        <v>5903</v>
      </c>
      <c r="J1083" s="56">
        <v>13.1</v>
      </c>
      <c r="K1083" s="71">
        <f t="shared" si="74"/>
        <v>7.6335877862595426E-3</v>
      </c>
      <c r="L1083" s="97">
        <v>12.9867761452031</v>
      </c>
      <c r="M1083" s="56">
        <v>13.58</v>
      </c>
      <c r="N1083" s="56">
        <v>13.69839581517002</v>
      </c>
      <c r="O1083" s="71">
        <f t="shared" si="75"/>
        <v>7.3001248722318977E-3</v>
      </c>
    </row>
    <row r="1084" spans="2:15" x14ac:dyDescent="0.15">
      <c r="B1084" s="73" t="str">
        <f>IFERROR(IF(AND(K1084&lt;&gt;"",K1084&gt;=$C$3),MAX($B$5:B1083)+1,""),"")</f>
        <v/>
      </c>
      <c r="C1084" s="73" t="str">
        <f>IFERROR(IF(AND(O1084&lt;&gt;"",O1084&gt;=$C$3),MAX($C$5:C1083)+1,""),"")</f>
        <v/>
      </c>
      <c r="F1084" s="40" t="s">
        <v>8873</v>
      </c>
      <c r="G1084" s="40" t="s">
        <v>8874</v>
      </c>
      <c r="H1084" s="56">
        <v>0.05</v>
      </c>
      <c r="I1084" s="167" t="s">
        <v>5903</v>
      </c>
      <c r="J1084" s="56">
        <v>28.05</v>
      </c>
      <c r="K1084" s="71">
        <f t="shared" si="74"/>
        <v>1.7825311942959003E-3</v>
      </c>
      <c r="L1084" s="97">
        <v>18.6640384615385</v>
      </c>
      <c r="M1084" s="56">
        <v>17.45</v>
      </c>
      <c r="N1084" s="56">
        <v>26.225433526011507</v>
      </c>
      <c r="O1084" s="71">
        <f t="shared" si="75"/>
        <v>1.9065461758871541E-3</v>
      </c>
    </row>
    <row r="1085" spans="2:15" x14ac:dyDescent="0.15">
      <c r="B1085" s="73" t="str">
        <f>IFERROR(IF(AND(K1085&lt;&gt;"",K1085&gt;=$C$3),MAX($B$5:B1084)+1,""),"")</f>
        <v/>
      </c>
      <c r="C1085" s="73" t="str">
        <f>IFERROR(IF(AND(O1085&lt;&gt;"",O1085&gt;=$C$3),MAX($C$5:C1084)+1,""),"")</f>
        <v/>
      </c>
      <c r="F1085" s="40" t="s">
        <v>13148</v>
      </c>
      <c r="G1085" s="40" t="s">
        <v>8876</v>
      </c>
      <c r="H1085" s="56" t="s">
        <v>5898</v>
      </c>
      <c r="I1085" s="167" t="s">
        <v>5924</v>
      </c>
      <c r="J1085" s="56">
        <v>19.670000000000002</v>
      </c>
      <c r="K1085" s="71" t="str">
        <f t="shared" si="74"/>
        <v/>
      </c>
      <c r="L1085" s="97">
        <v>19.549263427109999</v>
      </c>
      <c r="M1085" s="56">
        <v>21.1</v>
      </c>
      <c r="N1085" s="56">
        <v>21.230313947503838</v>
      </c>
      <c r="O1085" s="71" t="str">
        <f t="shared" si="75"/>
        <v/>
      </c>
    </row>
    <row r="1086" spans="2:15" x14ac:dyDescent="0.15">
      <c r="B1086" s="73" t="str">
        <f>IFERROR(IF(AND(K1086&lt;&gt;"",K1086&gt;=$C$3),MAX($B$5:B1085)+1,""),"")</f>
        <v/>
      </c>
      <c r="C1086" s="73" t="str">
        <f>IFERROR(IF(AND(O1086&lt;&gt;"",O1086&gt;=$C$3),MAX($C$5:C1085)+1,""),"")</f>
        <v/>
      </c>
      <c r="F1086" s="40" t="s">
        <v>8877</v>
      </c>
      <c r="G1086" s="40" t="s">
        <v>8878</v>
      </c>
      <c r="H1086" s="56">
        <v>0.04</v>
      </c>
      <c r="I1086" s="167" t="s">
        <v>5901</v>
      </c>
      <c r="J1086" s="56">
        <v>26.39</v>
      </c>
      <c r="K1086" s="71">
        <f t="shared" si="74"/>
        <v>1.5157256536566881E-3</v>
      </c>
      <c r="L1086" s="97">
        <v>15.500150602409599</v>
      </c>
      <c r="M1086" s="56">
        <v>15.6</v>
      </c>
      <c r="N1086" s="56">
        <v>26.56000000000007</v>
      </c>
      <c r="O1086" s="71">
        <f t="shared" si="75"/>
        <v>1.5060240963855383E-3</v>
      </c>
    </row>
    <row r="1087" spans="2:15" x14ac:dyDescent="0.15">
      <c r="B1087" s="73" t="str">
        <f>IFERROR(IF(AND(K1087&lt;&gt;"",K1087&gt;=$C$3),MAX($B$5:B1086)+1,""),"")</f>
        <v/>
      </c>
      <c r="C1087" s="73" t="str">
        <f>IFERROR(IF(AND(O1087&lt;&gt;"",O1087&gt;=$C$3),MAX($C$5:C1086)+1,""),"")</f>
        <v/>
      </c>
      <c r="F1087" s="40" t="s">
        <v>8879</v>
      </c>
      <c r="G1087" s="40" t="s">
        <v>8880</v>
      </c>
      <c r="H1087" s="56">
        <v>3.6999999999999998E-2</v>
      </c>
      <c r="I1087" s="167" t="s">
        <v>5903</v>
      </c>
      <c r="J1087" s="56">
        <v>38.56</v>
      </c>
      <c r="K1087" s="71">
        <f t="shared" si="74"/>
        <v>9.5954356846473013E-4</v>
      </c>
      <c r="L1087" s="97">
        <v>19.267086403215</v>
      </c>
      <c r="M1087" s="56">
        <v>34.880000000000003</v>
      </c>
      <c r="N1087" s="56">
        <v>69.806756032171606</v>
      </c>
      <c r="O1087" s="71">
        <f t="shared" si="75"/>
        <v>5.3003465714619269E-4</v>
      </c>
    </row>
    <row r="1088" spans="2:15" x14ac:dyDescent="0.15">
      <c r="B1088" s="73" t="str">
        <f>IFERROR(IF(AND(K1088&lt;&gt;"",K1088&gt;=$C$3),MAX($B$5:B1087)+1,""),"")</f>
        <v/>
      </c>
      <c r="C1088" s="73" t="str">
        <f>IFERROR(IF(AND(O1088&lt;&gt;"",O1088&gt;=$C$3),MAX($C$5:C1087)+1,""),"")</f>
        <v/>
      </c>
      <c r="F1088" s="40" t="s">
        <v>8881</v>
      </c>
      <c r="G1088" s="40" t="s">
        <v>8882</v>
      </c>
      <c r="H1088" s="56" t="s">
        <v>5898</v>
      </c>
      <c r="I1088" s="167" t="s">
        <v>5915</v>
      </c>
      <c r="J1088" s="56">
        <v>31.77</v>
      </c>
      <c r="K1088" s="71" t="str">
        <f t="shared" si="74"/>
        <v/>
      </c>
      <c r="L1088" s="97">
        <v>12.708</v>
      </c>
      <c r="M1088" s="56">
        <v>16.100000000000001</v>
      </c>
      <c r="N1088" s="56">
        <v>40.25</v>
      </c>
      <c r="O1088" s="71" t="str">
        <f t="shared" si="75"/>
        <v/>
      </c>
    </row>
    <row r="1089" spans="2:15" x14ac:dyDescent="0.15">
      <c r="B1089" s="73" t="str">
        <f>IFERROR(IF(AND(K1089&lt;&gt;"",K1089&gt;=$C$3),MAX($B$5:B1088)+1,""),"")</f>
        <v/>
      </c>
      <c r="C1089" s="73" t="str">
        <f>IFERROR(IF(AND(O1089&lt;&gt;"",O1089&gt;=$C$3),MAX($C$5:C1088)+1,""),"")</f>
        <v/>
      </c>
      <c r="F1089" s="40" t="s">
        <v>8883</v>
      </c>
      <c r="G1089" s="40" t="s">
        <v>8884</v>
      </c>
      <c r="H1089" s="56">
        <v>0.15</v>
      </c>
      <c r="I1089" s="167" t="s">
        <v>5905</v>
      </c>
      <c r="J1089" s="56">
        <v>38.380000000000003</v>
      </c>
      <c r="K1089" s="71">
        <f t="shared" si="74"/>
        <v>3.9082855653986446E-3</v>
      </c>
      <c r="L1089" s="97">
        <v>38.1818244406196</v>
      </c>
      <c r="M1089" s="56">
        <v>37.770000000000003</v>
      </c>
      <c r="N1089" s="56">
        <v>37.966038062283765</v>
      </c>
      <c r="O1089" s="71">
        <f t="shared" si="75"/>
        <v>3.9508994790007608E-3</v>
      </c>
    </row>
    <row r="1090" spans="2:15" x14ac:dyDescent="0.15">
      <c r="B1090" s="73" t="str">
        <f>IFERROR(IF(AND(K1090&lt;&gt;"",K1090&gt;=$C$3),MAX($B$5:B1089)+1,""),"")</f>
        <v/>
      </c>
      <c r="C1090" s="73" t="str">
        <f>IFERROR(IF(AND(O1090&lt;&gt;"",O1090&gt;=$C$3),MAX($C$5:C1089)+1,""),"")</f>
        <v/>
      </c>
      <c r="F1090" s="40" t="s">
        <v>8885</v>
      </c>
      <c r="G1090" s="40" t="s">
        <v>8886</v>
      </c>
      <c r="H1090" s="56">
        <v>0.06</v>
      </c>
      <c r="I1090" s="167" t="s">
        <v>5941</v>
      </c>
      <c r="J1090" s="56">
        <v>17.61</v>
      </c>
      <c r="K1090" s="71">
        <f t="shared" si="74"/>
        <v>3.4071550255536627E-3</v>
      </c>
      <c r="L1090" s="97">
        <v>17.552008781558701</v>
      </c>
      <c r="M1090" s="56">
        <v>21.78</v>
      </c>
      <c r="N1090" s="56">
        <v>21.851960352422939</v>
      </c>
      <c r="O1090" s="71">
        <f t="shared" si="75"/>
        <v>2.7457490784504016E-3</v>
      </c>
    </row>
    <row r="1091" spans="2:15" x14ac:dyDescent="0.15">
      <c r="B1091" s="73" t="str">
        <f>IFERROR(IF(AND(K1091&lt;&gt;"",K1091&gt;=$C$3),MAX($B$5:B1090)+1,""),"")</f>
        <v/>
      </c>
      <c r="C1091" s="73" t="str">
        <f>IFERROR(IF(AND(O1091&lt;&gt;"",O1091&gt;=$C$3),MAX($C$5:C1090)+1,""),"")</f>
        <v/>
      </c>
      <c r="F1091" s="40" t="s">
        <v>8887</v>
      </c>
      <c r="G1091" s="40" t="s">
        <v>8888</v>
      </c>
      <c r="H1091" s="56" t="s">
        <v>5898</v>
      </c>
      <c r="I1091" s="167" t="s">
        <v>13759</v>
      </c>
      <c r="J1091" s="56">
        <v>25.28</v>
      </c>
      <c r="K1091" s="71" t="str">
        <f t="shared" si="74"/>
        <v/>
      </c>
      <c r="L1091" s="97">
        <v>12.64</v>
      </c>
      <c r="M1091" s="56">
        <v>12</v>
      </c>
      <c r="N1091" s="56">
        <v>24</v>
      </c>
      <c r="O1091" s="71" t="str">
        <f t="shared" si="75"/>
        <v/>
      </c>
    </row>
    <row r="1092" spans="2:15" x14ac:dyDescent="0.15">
      <c r="B1092" s="73" t="str">
        <f>IFERROR(IF(AND(K1092&lt;&gt;"",K1092&gt;=$C$3),MAX($B$5:B1091)+1,""),"")</f>
        <v/>
      </c>
      <c r="C1092" s="73" t="str">
        <f>IFERROR(IF(AND(O1092&lt;&gt;"",O1092&gt;=$C$3),MAX($C$5:C1091)+1,""),"")</f>
        <v/>
      </c>
      <c r="F1092" s="40" t="s">
        <v>13149</v>
      </c>
      <c r="G1092" s="40" t="s">
        <v>8890</v>
      </c>
      <c r="H1092" s="56">
        <v>0.04</v>
      </c>
      <c r="I1092" s="167" t="s">
        <v>5974</v>
      </c>
      <c r="J1092" s="56">
        <v>35.619999999999997</v>
      </c>
      <c r="K1092" s="71">
        <f t="shared" si="74"/>
        <v>1.1229646266142617E-3</v>
      </c>
      <c r="L1092" s="97">
        <v>35.577708518848297</v>
      </c>
      <c r="M1092" s="56">
        <v>33.06</v>
      </c>
      <c r="N1092" s="56">
        <v>33.099298662704328</v>
      </c>
      <c r="O1092" s="71">
        <f t="shared" si="75"/>
        <v>1.2084848204071241E-3</v>
      </c>
    </row>
    <row r="1093" spans="2:15" x14ac:dyDescent="0.15">
      <c r="B1093" s="73" t="str">
        <f>IFERROR(IF(AND(K1093&lt;&gt;"",K1093&gt;=$C$3),MAX($B$5:B1092)+1,""),"")</f>
        <v/>
      </c>
      <c r="C1093" s="73" t="str">
        <f>IFERROR(IF(AND(O1093&lt;&gt;"",O1093&gt;=$C$3),MAX($C$5:C1092)+1,""),"")</f>
        <v/>
      </c>
      <c r="F1093" s="40" t="s">
        <v>8891</v>
      </c>
      <c r="G1093" s="40" t="s">
        <v>8892</v>
      </c>
      <c r="H1093" s="56">
        <v>2.6550000000000001E-2</v>
      </c>
      <c r="I1093" s="167" t="s">
        <v>5907</v>
      </c>
      <c r="J1093" s="56">
        <v>41.98</v>
      </c>
      <c r="K1093" s="71">
        <f t="shared" si="74"/>
        <v>6.3244402096236305E-4</v>
      </c>
      <c r="L1093" s="97">
        <v>41.945363036303597</v>
      </c>
      <c r="M1093" s="56">
        <v>36.979999999999997</v>
      </c>
      <c r="N1093" s="56">
        <v>37.01053674649053</v>
      </c>
      <c r="O1093" s="71">
        <f t="shared" si="75"/>
        <v>7.1736327905370261E-4</v>
      </c>
    </row>
    <row r="1094" spans="2:15" x14ac:dyDescent="0.15">
      <c r="B1094" s="73" t="str">
        <f>IFERROR(IF(AND(K1094&lt;&gt;"",K1094&gt;=$C$3),MAX($B$5:B1093)+1,""),"")</f>
        <v/>
      </c>
      <c r="C1094" s="73" t="str">
        <f>IFERROR(IF(AND(O1094&lt;&gt;"",O1094&gt;=$C$3),MAX($C$5:C1093)+1,""),"")</f>
        <v/>
      </c>
      <c r="F1094" s="40" t="s">
        <v>8893</v>
      </c>
      <c r="G1094" s="40" t="s">
        <v>8894</v>
      </c>
      <c r="H1094" s="56">
        <v>0.02</v>
      </c>
      <c r="I1094" s="167" t="s">
        <v>5905</v>
      </c>
      <c r="J1094" s="56">
        <v>49.55</v>
      </c>
      <c r="K1094" s="71">
        <f t="shared" si="74"/>
        <v>4.0363269424823416E-4</v>
      </c>
      <c r="L1094" s="97">
        <v>49.527076104556997</v>
      </c>
      <c r="M1094" s="56">
        <v>41.02</v>
      </c>
      <c r="N1094" s="56">
        <v>41.038986345753315</v>
      </c>
      <c r="O1094" s="71">
        <f t="shared" si="75"/>
        <v>4.8734147163139146E-4</v>
      </c>
    </row>
    <row r="1095" spans="2:15" x14ac:dyDescent="0.15">
      <c r="B1095" s="73" t="str">
        <f>IFERROR(IF(AND(K1095&lt;&gt;"",K1095&gt;=$C$3),MAX($B$5:B1094)+1,""),"")</f>
        <v/>
      </c>
      <c r="C1095" s="73" t="str">
        <f>IFERROR(IF(AND(O1095&lt;&gt;"",O1095&gt;=$C$3),MAX($C$5:C1094)+1,""),"")</f>
        <v/>
      </c>
      <c r="F1095" s="40" t="s">
        <v>8895</v>
      </c>
      <c r="G1095" s="40" t="s">
        <v>8896</v>
      </c>
      <c r="H1095" s="56">
        <v>0.05</v>
      </c>
      <c r="I1095" s="167" t="s">
        <v>5951</v>
      </c>
      <c r="J1095" s="56">
        <v>19.7</v>
      </c>
      <c r="K1095" s="71">
        <f t="shared" ref="K1095:K1158" si="76">IFERROR(H1095/J1095,"")</f>
        <v>2.538071065989848E-3</v>
      </c>
      <c r="L1095" s="97">
        <v>19.636038961038999</v>
      </c>
      <c r="M1095" s="56">
        <v>16.05</v>
      </c>
      <c r="N1095" s="56">
        <v>16.102280130293128</v>
      </c>
      <c r="O1095" s="71">
        <f t="shared" ref="O1095:O1158" si="77">IFERROR(H1095/N1095,"")</f>
        <v>3.1051503014119901E-3</v>
      </c>
    </row>
    <row r="1096" spans="2:15" x14ac:dyDescent="0.15">
      <c r="B1096" s="73" t="str">
        <f>IFERROR(IF(AND(K1096&lt;&gt;"",K1096&gt;=$C$3),MAX($B$5:B1095)+1,""),"")</f>
        <v/>
      </c>
      <c r="C1096" s="73" t="str">
        <f>IFERROR(IF(AND(O1096&lt;&gt;"",O1096&gt;=$C$3),MAX($C$5:C1095)+1,""),"")</f>
        <v/>
      </c>
      <c r="F1096" s="40" t="s">
        <v>8897</v>
      </c>
      <c r="G1096" s="40" t="s">
        <v>8898</v>
      </c>
      <c r="H1096" s="56">
        <v>0.15</v>
      </c>
      <c r="I1096" s="167" t="s">
        <v>5916</v>
      </c>
      <c r="J1096" s="56">
        <v>21.54</v>
      </c>
      <c r="K1096" s="71">
        <f t="shared" si="76"/>
        <v>6.9637883008356544E-3</v>
      </c>
      <c r="L1096" s="97">
        <v>21.390416666666699</v>
      </c>
      <c r="M1096" s="56">
        <v>21.16</v>
      </c>
      <c r="N1096" s="56">
        <v>21.307972027971992</v>
      </c>
      <c r="O1096" s="71">
        <f t="shared" si="77"/>
        <v>7.0396187775677499E-3</v>
      </c>
    </row>
    <row r="1097" spans="2:15" x14ac:dyDescent="0.15">
      <c r="B1097" s="73" t="str">
        <f>IFERROR(IF(AND(K1097&lt;&gt;"",K1097&gt;=$C$3),MAX($B$5:B1096)+1,""),"")</f>
        <v/>
      </c>
      <c r="C1097" s="73" t="str">
        <f>IFERROR(IF(AND(O1097&lt;&gt;"",O1097&gt;=$C$3),MAX($C$5:C1096)+1,""),"")</f>
        <v/>
      </c>
      <c r="F1097" s="40" t="s">
        <v>13150</v>
      </c>
      <c r="G1097" s="40" t="s">
        <v>8900</v>
      </c>
      <c r="H1097" s="56">
        <v>1.4999999999999999E-2</v>
      </c>
      <c r="I1097" s="167" t="s">
        <v>5902</v>
      </c>
      <c r="J1097" s="56">
        <v>7.77</v>
      </c>
      <c r="K1097" s="71">
        <f t="shared" si="76"/>
        <v>1.9305019305019305E-3</v>
      </c>
      <c r="L1097" s="97">
        <v>7.7587227866473203</v>
      </c>
      <c r="M1097" s="56">
        <v>6.78</v>
      </c>
      <c r="N1097" s="56">
        <v>6.789854651162786</v>
      </c>
      <c r="O1097" s="71">
        <f t="shared" si="77"/>
        <v>2.2091783654648923E-3</v>
      </c>
    </row>
    <row r="1098" spans="2:15" x14ac:dyDescent="0.15">
      <c r="B1098" s="73" t="str">
        <f>IFERROR(IF(AND(K1098&lt;&gt;"",K1098&gt;=$C$3),MAX($B$5:B1097)+1,""),"")</f>
        <v/>
      </c>
      <c r="C1098" s="73" t="str">
        <f>IFERROR(IF(AND(O1098&lt;&gt;"",O1098&gt;=$C$3),MAX($C$5:C1097)+1,""),"")</f>
        <v/>
      </c>
      <c r="F1098" s="40" t="s">
        <v>8901</v>
      </c>
      <c r="G1098" s="40" t="s">
        <v>8902</v>
      </c>
      <c r="H1098" s="56" t="s">
        <v>5898</v>
      </c>
      <c r="I1098" s="167" t="s">
        <v>5932</v>
      </c>
      <c r="J1098" s="56">
        <v>13.1</v>
      </c>
      <c r="K1098" s="71" t="str">
        <f t="shared" si="76"/>
        <v/>
      </c>
      <c r="L1098" s="97">
        <v>13.1</v>
      </c>
      <c r="M1098" s="56">
        <v>11.82</v>
      </c>
      <c r="N1098" s="56">
        <v>11.820000000000002</v>
      </c>
      <c r="O1098" s="71" t="str">
        <f t="shared" si="77"/>
        <v/>
      </c>
    </row>
    <row r="1099" spans="2:15" x14ac:dyDescent="0.15">
      <c r="B1099" s="73" t="str">
        <f>IFERROR(IF(AND(K1099&lt;&gt;"",K1099&gt;=$C$3),MAX($B$5:B1098)+1,""),"")</f>
        <v/>
      </c>
      <c r="C1099" s="73" t="str">
        <f>IFERROR(IF(AND(O1099&lt;&gt;"",O1099&gt;=$C$3),MAX($C$5:C1098)+1,""),"")</f>
        <v/>
      </c>
      <c r="F1099" s="40" t="s">
        <v>8903</v>
      </c>
      <c r="G1099" s="40" t="s">
        <v>8904</v>
      </c>
      <c r="H1099" s="56">
        <v>3.5000000000000003E-2</v>
      </c>
      <c r="I1099" s="167" t="s">
        <v>5902</v>
      </c>
      <c r="J1099" s="56">
        <v>11.04</v>
      </c>
      <c r="K1099" s="71">
        <f t="shared" si="76"/>
        <v>3.1702898550724644E-3</v>
      </c>
      <c r="L1099" s="97">
        <v>11.010135256988301</v>
      </c>
      <c r="M1099" s="56">
        <v>11.06</v>
      </c>
      <c r="N1099" s="56">
        <v>11.089999999999977</v>
      </c>
      <c r="O1099" s="71">
        <f t="shared" si="77"/>
        <v>3.1559963931469862E-3</v>
      </c>
    </row>
    <row r="1100" spans="2:15" x14ac:dyDescent="0.15">
      <c r="B1100" s="73" t="str">
        <f>IFERROR(IF(AND(K1100&lt;&gt;"",K1100&gt;=$C$3),MAX($B$5:B1099)+1,""),"")</f>
        <v/>
      </c>
      <c r="C1100" s="73" t="str">
        <f>IFERROR(IF(AND(O1100&lt;&gt;"",O1100&gt;=$C$3),MAX($C$5:C1099)+1,""),"")</f>
        <v/>
      </c>
      <c r="F1100" s="40" t="s">
        <v>8905</v>
      </c>
      <c r="G1100" s="40" t="s">
        <v>8906</v>
      </c>
      <c r="H1100" s="56">
        <v>2.5000000000000001E-2</v>
      </c>
      <c r="I1100" s="167" t="s">
        <v>5916</v>
      </c>
      <c r="J1100" s="56">
        <v>24.15</v>
      </c>
      <c r="K1100" s="71">
        <f t="shared" si="76"/>
        <v>1.0351966873706005E-3</v>
      </c>
      <c r="L1100" s="97">
        <v>24.1320845697329</v>
      </c>
      <c r="M1100" s="56">
        <v>26.6</v>
      </c>
      <c r="N1100" s="56">
        <v>26.619747587230925</v>
      </c>
      <c r="O1100" s="71">
        <f t="shared" si="77"/>
        <v>9.3915240623814583E-4</v>
      </c>
    </row>
    <row r="1101" spans="2:15" x14ac:dyDescent="0.15">
      <c r="B1101" s="73" t="str">
        <f>IFERROR(IF(AND(K1101&lt;&gt;"",K1101&gt;=$C$3),MAX($B$5:B1100)+1,""),"")</f>
        <v/>
      </c>
      <c r="C1101" s="73" t="str">
        <f>IFERROR(IF(AND(O1101&lt;&gt;"",O1101&gt;=$C$3),MAX($C$5:C1100)+1,""),"")</f>
        <v/>
      </c>
      <c r="F1101" s="40" t="s">
        <v>13151</v>
      </c>
      <c r="G1101" s="40" t="s">
        <v>8908</v>
      </c>
      <c r="H1101" s="56">
        <v>0.05</v>
      </c>
      <c r="I1101" s="167" t="s">
        <v>5905</v>
      </c>
      <c r="J1101" s="56">
        <v>21.99</v>
      </c>
      <c r="K1101" s="71">
        <f t="shared" si="76"/>
        <v>2.2737608003638018E-3</v>
      </c>
      <c r="L1101" s="97">
        <v>10.969202252463599</v>
      </c>
      <c r="M1101" s="56">
        <v>11.98</v>
      </c>
      <c r="N1101" s="56">
        <v>24.016349952963385</v>
      </c>
      <c r="O1101" s="71">
        <f t="shared" si="77"/>
        <v>2.0819150327975001E-3</v>
      </c>
    </row>
    <row r="1102" spans="2:15" x14ac:dyDescent="0.15">
      <c r="B1102" s="73" t="str">
        <f>IFERROR(IF(AND(K1102&lt;&gt;"",K1102&gt;=$C$3),MAX($B$5:B1101)+1,""),"")</f>
        <v/>
      </c>
      <c r="C1102" s="73" t="str">
        <f>IFERROR(IF(AND(O1102&lt;&gt;"",O1102&gt;=$C$3),MAX($C$5:C1101)+1,""),"")</f>
        <v/>
      </c>
      <c r="F1102" s="40" t="s">
        <v>8909</v>
      </c>
      <c r="G1102" s="40" t="s">
        <v>8910</v>
      </c>
      <c r="H1102" s="56" t="s">
        <v>5898</v>
      </c>
      <c r="I1102" s="167" t="s">
        <v>5936</v>
      </c>
      <c r="J1102" s="56">
        <v>18.88</v>
      </c>
      <c r="K1102" s="71" t="str">
        <f t="shared" si="76"/>
        <v/>
      </c>
      <c r="L1102" s="97">
        <v>18.88</v>
      </c>
      <c r="M1102" s="56">
        <v>21.58</v>
      </c>
      <c r="N1102" s="56">
        <v>21.58</v>
      </c>
      <c r="O1102" s="71" t="str">
        <f t="shared" si="77"/>
        <v/>
      </c>
    </row>
    <row r="1103" spans="2:15" x14ac:dyDescent="0.15">
      <c r="B1103" s="73" t="str">
        <f>IFERROR(IF(AND(K1103&lt;&gt;"",K1103&gt;=$C$3),MAX($B$5:B1102)+1,""),"")</f>
        <v/>
      </c>
      <c r="C1103" s="73" t="str">
        <f>IFERROR(IF(AND(O1103&lt;&gt;"",O1103&gt;=$C$3),MAX($C$5:C1102)+1,""),"")</f>
        <v/>
      </c>
      <c r="F1103" s="40" t="s">
        <v>8911</v>
      </c>
      <c r="G1103" s="40" t="s">
        <v>8912</v>
      </c>
      <c r="H1103" s="56">
        <v>0.2</v>
      </c>
      <c r="I1103" s="167" t="s">
        <v>13662</v>
      </c>
      <c r="J1103" s="56">
        <v>41.55</v>
      </c>
      <c r="K1103" s="71">
        <f t="shared" si="76"/>
        <v>4.8134777376654635E-3</v>
      </c>
      <c r="L1103" s="97">
        <v>11.493152542372901</v>
      </c>
      <c r="M1103" s="56">
        <v>10.039999999999999</v>
      </c>
      <c r="N1103" s="56">
        <v>36.29656862745091</v>
      </c>
      <c r="O1103" s="71">
        <f t="shared" si="77"/>
        <v>5.5101627388750192E-3</v>
      </c>
    </row>
    <row r="1104" spans="2:15" x14ac:dyDescent="0.15">
      <c r="B1104" s="73" t="str">
        <f>IFERROR(IF(AND(K1104&lt;&gt;"",K1104&gt;=$C$3),MAX($B$5:B1103)+1,""),"")</f>
        <v/>
      </c>
      <c r="C1104" s="73" t="str">
        <f>IFERROR(IF(AND(O1104&lt;&gt;"",O1104&gt;=$C$3),MAX($C$5:C1103)+1,""),"")</f>
        <v/>
      </c>
      <c r="F1104" s="40" t="s">
        <v>8913</v>
      </c>
      <c r="G1104" s="40" t="s">
        <v>8914</v>
      </c>
      <c r="H1104" s="56">
        <v>0.3</v>
      </c>
      <c r="I1104" s="167" t="s">
        <v>5909</v>
      </c>
      <c r="J1104" s="56">
        <v>25.88</v>
      </c>
      <c r="K1104" s="71">
        <f t="shared" si="76"/>
        <v>1.1591962905718702E-2</v>
      </c>
      <c r="L1104" s="97">
        <v>25.623593130779401</v>
      </c>
      <c r="M1104" s="56">
        <v>36.93</v>
      </c>
      <c r="N1104" s="56">
        <v>37.299546364242815</v>
      </c>
      <c r="O1104" s="71">
        <f t="shared" si="77"/>
        <v>8.0429932597677594E-3</v>
      </c>
    </row>
    <row r="1105" spans="2:15" x14ac:dyDescent="0.15">
      <c r="B1105" s="73" t="str">
        <f>IFERROR(IF(AND(K1105&lt;&gt;"",K1105&gt;=$C$3),MAX($B$5:B1104)+1,""),"")</f>
        <v/>
      </c>
      <c r="C1105" s="73" t="str">
        <f>IFERROR(IF(AND(O1105&lt;&gt;"",O1105&gt;=$C$3),MAX($C$5:C1104)+1,""),"")</f>
        <v/>
      </c>
      <c r="F1105" s="40" t="s">
        <v>8915</v>
      </c>
      <c r="G1105" s="40" t="s">
        <v>8916</v>
      </c>
      <c r="H1105" s="56" t="s">
        <v>5898</v>
      </c>
      <c r="I1105" s="167" t="s">
        <v>5903</v>
      </c>
      <c r="J1105" s="56">
        <v>15.93</v>
      </c>
      <c r="K1105" s="71" t="str">
        <f t="shared" si="76"/>
        <v/>
      </c>
      <c r="L1105" s="97">
        <v>15.93</v>
      </c>
      <c r="M1105" s="56">
        <v>14.2</v>
      </c>
      <c r="N1105" s="56">
        <v>14.2</v>
      </c>
      <c r="O1105" s="71" t="str">
        <f t="shared" si="77"/>
        <v/>
      </c>
    </row>
    <row r="1106" spans="2:15" x14ac:dyDescent="0.15">
      <c r="B1106" s="73" t="str">
        <f>IFERROR(IF(AND(K1106&lt;&gt;"",K1106&gt;=$C$3),MAX($B$5:B1105)+1,""),"")</f>
        <v/>
      </c>
      <c r="C1106" s="73" t="str">
        <f>IFERROR(IF(AND(O1106&lt;&gt;"",O1106&gt;=$C$3),MAX($C$5:C1105)+1,""),"")</f>
        <v/>
      </c>
      <c r="F1106" s="40" t="s">
        <v>8917</v>
      </c>
      <c r="G1106" s="40" t="s">
        <v>8918</v>
      </c>
      <c r="H1106" s="56">
        <v>0.1</v>
      </c>
      <c r="I1106" s="167" t="s">
        <v>5951</v>
      </c>
      <c r="J1106" s="56">
        <v>22.19</v>
      </c>
      <c r="K1106" s="71">
        <f t="shared" si="76"/>
        <v>4.5065344749887336E-3</v>
      </c>
      <c r="L1106" s="97">
        <v>11.0549779559118</v>
      </c>
      <c r="M1106" s="56">
        <v>12.18</v>
      </c>
      <c r="N1106" s="56">
        <v>24.448189863234163</v>
      </c>
      <c r="O1106" s="71">
        <f t="shared" si="77"/>
        <v>4.0902823709816922E-3</v>
      </c>
    </row>
    <row r="1107" spans="2:15" x14ac:dyDescent="0.15">
      <c r="B1107" s="73" t="str">
        <f>IFERROR(IF(AND(K1107&lt;&gt;"",K1107&gt;=$C$3),MAX($B$5:B1106)+1,""),"")</f>
        <v/>
      </c>
      <c r="C1107" s="73" t="str">
        <f>IFERROR(IF(AND(O1107&lt;&gt;"",O1107&gt;=$C$3),MAX($C$5:C1106)+1,""),"")</f>
        <v/>
      </c>
      <c r="F1107" s="40" t="s">
        <v>8919</v>
      </c>
      <c r="G1107" s="40" t="s">
        <v>8920</v>
      </c>
      <c r="H1107" s="56" t="s">
        <v>5898</v>
      </c>
      <c r="I1107" s="167" t="s">
        <v>5903</v>
      </c>
      <c r="J1107" s="56">
        <v>23</v>
      </c>
      <c r="K1107" s="71" t="str">
        <f t="shared" si="76"/>
        <v/>
      </c>
      <c r="L1107" s="97">
        <v>9.2042910447761201</v>
      </c>
      <c r="M1107" s="56">
        <v>8.65</v>
      </c>
      <c r="N1107" s="56">
        <v>21.614918414918414</v>
      </c>
      <c r="O1107" s="71" t="str">
        <f t="shared" si="77"/>
        <v/>
      </c>
    </row>
    <row r="1108" spans="2:15" x14ac:dyDescent="0.15">
      <c r="B1108" s="73" t="str">
        <f>IFERROR(IF(AND(K1108&lt;&gt;"",K1108&gt;=$C$3),MAX($B$5:B1107)+1,""),"")</f>
        <v/>
      </c>
      <c r="C1108" s="73" t="str">
        <f>IFERROR(IF(AND(O1108&lt;&gt;"",O1108&gt;=$C$3),MAX($C$5:C1107)+1,""),"")</f>
        <v/>
      </c>
      <c r="F1108" s="40" t="s">
        <v>8921</v>
      </c>
      <c r="G1108" s="40" t="s">
        <v>8922</v>
      </c>
      <c r="H1108" s="56">
        <v>8.5000000000000006E-3</v>
      </c>
      <c r="I1108" s="167" t="s">
        <v>5916</v>
      </c>
      <c r="J1108" s="56">
        <v>9.5500000000000007</v>
      </c>
      <c r="K1108" s="71">
        <f t="shared" si="76"/>
        <v>8.9005235602094245E-4</v>
      </c>
      <c r="L1108" s="97">
        <v>9.5394124168514391</v>
      </c>
      <c r="M1108" s="56">
        <v>11.76</v>
      </c>
      <c r="N1108" s="56">
        <v>11.773052164261934</v>
      </c>
      <c r="O1108" s="71">
        <f t="shared" si="77"/>
        <v>7.2198779733622927E-4</v>
      </c>
    </row>
    <row r="1109" spans="2:15" x14ac:dyDescent="0.15">
      <c r="B1109" s="73" t="str">
        <f>IFERROR(IF(AND(K1109&lt;&gt;"",K1109&gt;=$C$3),MAX($B$5:B1108)+1,""),"")</f>
        <v/>
      </c>
      <c r="C1109" s="73" t="str">
        <f>IFERROR(IF(AND(O1109&lt;&gt;"",O1109&gt;=$C$3),MAX($C$5:C1108)+1,""),"")</f>
        <v/>
      </c>
      <c r="F1109" s="40" t="s">
        <v>8923</v>
      </c>
      <c r="G1109" s="40" t="s">
        <v>8924</v>
      </c>
      <c r="H1109" s="56">
        <v>5.2999999999999999E-2</v>
      </c>
      <c r="I1109" s="167" t="s">
        <v>5903</v>
      </c>
      <c r="J1109" s="56">
        <v>35.79</v>
      </c>
      <c r="K1109" s="71">
        <f t="shared" si="76"/>
        <v>1.480860575579771E-3</v>
      </c>
      <c r="L1109" s="97">
        <v>17.861320577164399</v>
      </c>
      <c r="M1109" s="56">
        <v>16.420000000000002</v>
      </c>
      <c r="N1109" s="56">
        <v>32.90192331866745</v>
      </c>
      <c r="O1109" s="71">
        <f t="shared" si="77"/>
        <v>1.6108480798120873E-3</v>
      </c>
    </row>
    <row r="1110" spans="2:15" x14ac:dyDescent="0.15">
      <c r="B1110" s="73" t="str">
        <f>IFERROR(IF(AND(K1110&lt;&gt;"",K1110&gt;=$C$3),MAX($B$5:B1109)+1,""),"")</f>
        <v/>
      </c>
      <c r="C1110" s="73" t="str">
        <f>IFERROR(IF(AND(O1110&lt;&gt;"",O1110&gt;=$C$3),MAX($C$5:C1109)+1,""),"")</f>
        <v/>
      </c>
      <c r="F1110" s="40" t="s">
        <v>8925</v>
      </c>
      <c r="G1110" s="40" t="s">
        <v>13152</v>
      </c>
      <c r="H1110" s="56">
        <v>0.05</v>
      </c>
      <c r="I1110" s="167" t="s">
        <v>5903</v>
      </c>
      <c r="J1110" s="56">
        <v>8.6999999999999993</v>
      </c>
      <c r="K1110" s="71">
        <f t="shared" si="76"/>
        <v>5.74712643678161E-3</v>
      </c>
      <c r="L1110" s="97">
        <v>8.6437257438551107</v>
      </c>
      <c r="M1110" s="56">
        <v>8.32</v>
      </c>
      <c r="N1110" s="56">
        <v>8.3741666666666656</v>
      </c>
      <c r="O1110" s="71">
        <f t="shared" si="77"/>
        <v>5.9707433575480161E-3</v>
      </c>
    </row>
    <row r="1111" spans="2:15" x14ac:dyDescent="0.15">
      <c r="B1111" s="73" t="str">
        <f>IFERROR(IF(AND(K1111&lt;&gt;"",K1111&gt;=$C$3),MAX($B$5:B1110)+1,""),"")</f>
        <v/>
      </c>
      <c r="C1111" s="73" t="str">
        <f>IFERROR(IF(AND(O1111&lt;&gt;"",O1111&gt;=$C$3),MAX($C$5:C1110)+1,""),"")</f>
        <v/>
      </c>
      <c r="F1111" s="40" t="s">
        <v>8927</v>
      </c>
      <c r="G1111" s="40" t="s">
        <v>8928</v>
      </c>
      <c r="H1111" s="56">
        <v>0.05</v>
      </c>
      <c r="I1111" s="167" t="s">
        <v>5909</v>
      </c>
      <c r="J1111" s="56">
        <v>38.75</v>
      </c>
      <c r="K1111" s="71">
        <f t="shared" si="76"/>
        <v>1.2903225806451613E-3</v>
      </c>
      <c r="L1111" s="97">
        <v>25.795393858478</v>
      </c>
      <c r="M1111" s="56">
        <v>23.72</v>
      </c>
      <c r="N1111" s="56">
        <v>35.632330525471275</v>
      </c>
      <c r="O1111" s="71">
        <f t="shared" si="77"/>
        <v>1.4032200325560574E-3</v>
      </c>
    </row>
    <row r="1112" spans="2:15" x14ac:dyDescent="0.15">
      <c r="B1112" s="73" t="str">
        <f>IFERROR(IF(AND(K1112&lt;&gt;"",K1112&gt;=$C$3),MAX($B$5:B1111)+1,""),"")</f>
        <v/>
      </c>
      <c r="C1112" s="73" t="str">
        <f>IFERROR(IF(AND(O1112&lt;&gt;"",O1112&gt;=$C$3),MAX($C$5:C1111)+1,""),"")</f>
        <v/>
      </c>
      <c r="F1112" s="40" t="s">
        <v>13153</v>
      </c>
      <c r="G1112" s="40" t="s">
        <v>8930</v>
      </c>
      <c r="H1112" s="56">
        <v>0.3</v>
      </c>
      <c r="I1112" s="167" t="s">
        <v>13685</v>
      </c>
      <c r="J1112" s="56">
        <v>37.119999999999997</v>
      </c>
      <c r="K1112" s="71">
        <f t="shared" si="76"/>
        <v>8.0818965517241385E-3</v>
      </c>
      <c r="L1112" s="97">
        <v>36.861023255813997</v>
      </c>
      <c r="M1112" s="56">
        <v>47.21</v>
      </c>
      <c r="N1112" s="56">
        <v>47.541686182669729</v>
      </c>
      <c r="O1112" s="71">
        <f t="shared" si="77"/>
        <v>6.3102515726368652E-3</v>
      </c>
    </row>
    <row r="1113" spans="2:15" x14ac:dyDescent="0.15">
      <c r="B1113" s="73" t="str">
        <f>IFERROR(IF(AND(K1113&lt;&gt;"",K1113&gt;=$C$3),MAX($B$5:B1112)+1,""),"")</f>
        <v/>
      </c>
      <c r="C1113" s="73" t="str">
        <f>IFERROR(IF(AND(O1113&lt;&gt;"",O1113&gt;=$C$3),MAX($C$5:C1112)+1,""),"")</f>
        <v/>
      </c>
      <c r="F1113" s="40" t="s">
        <v>8931</v>
      </c>
      <c r="G1113" s="40" t="s">
        <v>8932</v>
      </c>
      <c r="H1113" s="56">
        <v>8.9999999999999993E-3</v>
      </c>
      <c r="I1113" s="167" t="s">
        <v>5944</v>
      </c>
      <c r="J1113" s="56">
        <v>11.88</v>
      </c>
      <c r="K1113" s="71">
        <f t="shared" si="76"/>
        <v>7.5757575757575747E-4</v>
      </c>
      <c r="L1113" s="97">
        <v>11.8691704649043</v>
      </c>
      <c r="M1113" s="56">
        <v>11.7</v>
      </c>
      <c r="N1113" s="56">
        <v>11.710675182481737</v>
      </c>
      <c r="O1113" s="71">
        <f t="shared" si="77"/>
        <v>7.6852955613210944E-4</v>
      </c>
    </row>
    <row r="1114" spans="2:15" x14ac:dyDescent="0.15">
      <c r="B1114" s="73" t="str">
        <f>IFERROR(IF(AND(K1114&lt;&gt;"",K1114&gt;=$C$3),MAX($B$5:B1113)+1,""),"")</f>
        <v/>
      </c>
      <c r="C1114" s="73" t="str">
        <f>IFERROR(IF(AND(O1114&lt;&gt;"",O1114&gt;=$C$3),MAX($C$5:C1113)+1,""),"")</f>
        <v/>
      </c>
      <c r="F1114" s="40" t="s">
        <v>8933</v>
      </c>
      <c r="G1114" s="40" t="s">
        <v>8934</v>
      </c>
      <c r="H1114" s="56" t="s">
        <v>5898</v>
      </c>
      <c r="I1114" s="167" t="s">
        <v>5935</v>
      </c>
      <c r="J1114" s="56">
        <v>21.38</v>
      </c>
      <c r="K1114" s="71" t="str">
        <f t="shared" si="76"/>
        <v/>
      </c>
      <c r="L1114" s="97">
        <v>21.38</v>
      </c>
      <c r="M1114" s="56">
        <v>24.79</v>
      </c>
      <c r="N1114" s="56">
        <v>24.79</v>
      </c>
      <c r="O1114" s="71" t="str">
        <f t="shared" si="77"/>
        <v/>
      </c>
    </row>
    <row r="1115" spans="2:15" x14ac:dyDescent="0.15">
      <c r="B1115" s="73" t="str">
        <f>IFERROR(IF(AND(K1115&lt;&gt;"",K1115&gt;=$C$3),MAX($B$5:B1114)+1,""),"")</f>
        <v/>
      </c>
      <c r="C1115" s="73" t="str">
        <f>IFERROR(IF(AND(O1115&lt;&gt;"",O1115&gt;=$C$3),MAX($C$5:C1114)+1,""),"")</f>
        <v/>
      </c>
      <c r="F1115" s="40" t="s">
        <v>8935</v>
      </c>
      <c r="G1115" s="40" t="s">
        <v>8936</v>
      </c>
      <c r="H1115" s="56">
        <v>0.18</v>
      </c>
      <c r="I1115" s="167" t="s">
        <v>5905</v>
      </c>
      <c r="J1115" s="56">
        <v>17.149999999999999</v>
      </c>
      <c r="K1115" s="71">
        <f t="shared" si="76"/>
        <v>1.0495626822157435E-2</v>
      </c>
      <c r="L1115" s="97">
        <v>17.014248021108202</v>
      </c>
      <c r="M1115" s="56">
        <v>20.29</v>
      </c>
      <c r="N1115" s="56">
        <v>20.451888297872312</v>
      </c>
      <c r="O1115" s="71">
        <f t="shared" si="77"/>
        <v>8.8011433163717248E-3</v>
      </c>
    </row>
    <row r="1116" spans="2:15" x14ac:dyDescent="0.15">
      <c r="B1116" s="73" t="str">
        <f>IFERROR(IF(AND(K1116&lt;&gt;"",K1116&gt;=$C$3),MAX($B$5:B1115)+1,""),"")</f>
        <v/>
      </c>
      <c r="C1116" s="73" t="str">
        <f>IFERROR(IF(AND(O1116&lt;&gt;"",O1116&gt;=$C$3),MAX($C$5:C1115)+1,""),"")</f>
        <v/>
      </c>
      <c r="F1116" s="40" t="s">
        <v>13154</v>
      </c>
      <c r="G1116" s="40" t="s">
        <v>8938</v>
      </c>
      <c r="H1116" s="56" t="s">
        <v>5898</v>
      </c>
      <c r="I1116" s="167" t="s">
        <v>5900</v>
      </c>
      <c r="J1116" s="56">
        <v>23.84</v>
      </c>
      <c r="K1116" s="71" t="str">
        <f t="shared" si="76"/>
        <v/>
      </c>
      <c r="L1116" s="97">
        <v>23.84</v>
      </c>
      <c r="M1116" s="56">
        <v>34.43</v>
      </c>
      <c r="N1116" s="56">
        <v>34.43</v>
      </c>
      <c r="O1116" s="71" t="str">
        <f t="shared" si="77"/>
        <v/>
      </c>
    </row>
    <row r="1117" spans="2:15" x14ac:dyDescent="0.15">
      <c r="B1117" s="73" t="str">
        <f>IFERROR(IF(AND(K1117&lt;&gt;"",K1117&gt;=$C$3),MAX($B$5:B1116)+1,""),"")</f>
        <v/>
      </c>
      <c r="C1117" s="73" t="str">
        <f>IFERROR(IF(AND(O1117&lt;&gt;"",O1117&gt;=$C$3),MAX($C$5:C1116)+1,""),"")</f>
        <v/>
      </c>
      <c r="F1117" s="40" t="s">
        <v>8939</v>
      </c>
      <c r="G1117" s="40" t="s">
        <v>8940</v>
      </c>
      <c r="H1117" s="56" t="s">
        <v>5898</v>
      </c>
      <c r="I1117" s="167" t="s">
        <v>5914</v>
      </c>
      <c r="J1117" s="56">
        <v>9.2200000000000006</v>
      </c>
      <c r="K1117" s="71" t="str">
        <f t="shared" si="76"/>
        <v/>
      </c>
      <c r="L1117" s="97">
        <v>9.2200000000000006</v>
      </c>
      <c r="M1117" s="56">
        <v>9.86</v>
      </c>
      <c r="N1117" s="56">
        <v>9.86</v>
      </c>
      <c r="O1117" s="71" t="str">
        <f t="shared" si="77"/>
        <v/>
      </c>
    </row>
    <row r="1118" spans="2:15" x14ac:dyDescent="0.15">
      <c r="B1118" s="73" t="str">
        <f>IFERROR(IF(AND(K1118&lt;&gt;"",K1118&gt;=$C$3),MAX($B$5:B1117)+1,""),"")</f>
        <v/>
      </c>
      <c r="C1118" s="73" t="str">
        <f>IFERROR(IF(AND(O1118&lt;&gt;"",O1118&gt;=$C$3),MAX($C$5:C1117)+1,""),"")</f>
        <v/>
      </c>
      <c r="F1118" s="40" t="s">
        <v>8941</v>
      </c>
      <c r="G1118" s="40" t="s">
        <v>8942</v>
      </c>
      <c r="H1118" s="56">
        <v>0.220863</v>
      </c>
      <c r="I1118" s="167" t="s">
        <v>13752</v>
      </c>
      <c r="J1118" s="56">
        <v>34.979999999999997</v>
      </c>
      <c r="K1118" s="71">
        <f t="shared" si="76"/>
        <v>6.3139794168096059E-3</v>
      </c>
      <c r="L1118" s="97">
        <v>34.7531918656057</v>
      </c>
      <c r="M1118" s="56">
        <v>36.32</v>
      </c>
      <c r="N1118" s="56">
        <v>36.557033521210272</v>
      </c>
      <c r="O1118" s="71">
        <f t="shared" si="77"/>
        <v>6.0416007188290044E-3</v>
      </c>
    </row>
    <row r="1119" spans="2:15" x14ac:dyDescent="0.15">
      <c r="B1119" s="73" t="str">
        <f>IFERROR(IF(AND(K1119&lt;&gt;"",K1119&gt;=$C$3),MAX($B$5:B1118)+1,""),"")</f>
        <v/>
      </c>
      <c r="C1119" s="73" t="str">
        <f>IFERROR(IF(AND(O1119&lt;&gt;"",O1119&gt;=$C$3),MAX($C$5:C1118)+1,""),"")</f>
        <v/>
      </c>
      <c r="F1119" s="40" t="s">
        <v>13155</v>
      </c>
      <c r="G1119" s="40" t="s">
        <v>8944</v>
      </c>
      <c r="H1119" s="56">
        <v>0.04</v>
      </c>
      <c r="I1119" s="167" t="s">
        <v>5903</v>
      </c>
      <c r="J1119" s="56">
        <v>7.17</v>
      </c>
      <c r="K1119" s="71">
        <f t="shared" si="76"/>
        <v>5.5788005578800556E-3</v>
      </c>
      <c r="L1119" s="97">
        <v>7.1315033557046998</v>
      </c>
      <c r="M1119" s="56">
        <v>7.13</v>
      </c>
      <c r="N1119" s="56">
        <v>7.1684885290148426</v>
      </c>
      <c r="O1119" s="71">
        <f t="shared" si="77"/>
        <v>5.5799768442256481E-3</v>
      </c>
    </row>
    <row r="1120" spans="2:15" x14ac:dyDescent="0.15">
      <c r="B1120" s="73" t="str">
        <f>IFERROR(IF(AND(K1120&lt;&gt;"",K1120&gt;=$C$3),MAX($B$5:B1119)+1,""),"")</f>
        <v/>
      </c>
      <c r="C1120" s="73" t="str">
        <f>IFERROR(IF(AND(O1120&lt;&gt;"",O1120&gt;=$C$3),MAX($C$5:C1119)+1,""),"")</f>
        <v/>
      </c>
      <c r="F1120" s="40" t="s">
        <v>8945</v>
      </c>
      <c r="G1120" s="40" t="s">
        <v>8946</v>
      </c>
      <c r="H1120" s="56">
        <v>0.06</v>
      </c>
      <c r="I1120" s="167" t="s">
        <v>5905</v>
      </c>
      <c r="J1120" s="56">
        <v>8.4499999999999993</v>
      </c>
      <c r="K1120" s="71">
        <f t="shared" si="76"/>
        <v>7.1005917159763319E-3</v>
      </c>
      <c r="L1120" s="97">
        <v>8.4030555555555502</v>
      </c>
      <c r="M1120" s="56">
        <v>9.76</v>
      </c>
      <c r="N1120" s="56">
        <v>9.8145251396648092</v>
      </c>
      <c r="O1120" s="71">
        <f t="shared" si="77"/>
        <v>6.1133879781420731E-3</v>
      </c>
    </row>
    <row r="1121" spans="2:15" x14ac:dyDescent="0.15">
      <c r="B1121" s="73" t="str">
        <f>IFERROR(IF(AND(K1121&lt;&gt;"",K1121&gt;=$C$3),MAX($B$5:B1120)+1,""),"")</f>
        <v/>
      </c>
      <c r="C1121" s="73" t="str">
        <f>IFERROR(IF(AND(O1121&lt;&gt;"",O1121&gt;=$C$3),MAX($C$5:C1120)+1,""),"")</f>
        <v/>
      </c>
      <c r="F1121" s="40" t="s">
        <v>13156</v>
      </c>
      <c r="G1121" s="40" t="s">
        <v>13157</v>
      </c>
      <c r="H1121" s="56">
        <v>0.05</v>
      </c>
      <c r="I1121" s="167" t="s">
        <v>13696</v>
      </c>
      <c r="J1121" s="56">
        <v>12.12</v>
      </c>
      <c r="K1121" s="71">
        <f t="shared" si="76"/>
        <v>4.1254125412541259E-3</v>
      </c>
      <c r="L1121" s="97">
        <v>12.07</v>
      </c>
      <c r="M1121" s="56">
        <v>12.18</v>
      </c>
      <c r="N1121" s="56">
        <v>12.230455675227837</v>
      </c>
      <c r="O1121" s="71">
        <f t="shared" si="77"/>
        <v>4.0881551209308127E-3</v>
      </c>
    </row>
    <row r="1122" spans="2:15" x14ac:dyDescent="0.15">
      <c r="B1122" s="73" t="str">
        <f>IFERROR(IF(AND(K1122&lt;&gt;"",K1122&gt;=$C$3),MAX($B$5:B1121)+1,""),"")</f>
        <v/>
      </c>
      <c r="C1122" s="73" t="str">
        <f>IFERROR(IF(AND(O1122&lt;&gt;"",O1122&gt;=$C$3),MAX($C$5:C1121)+1,""),"")</f>
        <v/>
      </c>
      <c r="F1122" s="40" t="s">
        <v>8949</v>
      </c>
      <c r="G1122" s="40" t="s">
        <v>8950</v>
      </c>
      <c r="H1122" s="56">
        <v>0.25</v>
      </c>
      <c r="I1122" s="167" t="s">
        <v>13752</v>
      </c>
      <c r="J1122" s="56">
        <v>15.02</v>
      </c>
      <c r="K1122" s="71">
        <f t="shared" si="76"/>
        <v>1.6644474034620507E-2</v>
      </c>
      <c r="L1122" s="97">
        <v>14.786625233063999</v>
      </c>
      <c r="M1122" s="56">
        <v>16.77</v>
      </c>
      <c r="N1122" s="56">
        <v>17.034678030303049</v>
      </c>
      <c r="O1122" s="71">
        <f t="shared" si="77"/>
        <v>1.4675945125306985E-2</v>
      </c>
    </row>
    <row r="1123" spans="2:15" x14ac:dyDescent="0.15">
      <c r="B1123" s="73" t="str">
        <f>IFERROR(IF(AND(K1123&lt;&gt;"",K1123&gt;=$C$3),MAX($B$5:B1122)+1,""),"")</f>
        <v/>
      </c>
      <c r="C1123" s="73" t="str">
        <f>IFERROR(IF(AND(O1123&lt;&gt;"",O1123&gt;=$C$3),MAX($C$5:C1122)+1,""),"")</f>
        <v/>
      </c>
      <c r="F1123" s="40" t="s">
        <v>13158</v>
      </c>
      <c r="G1123" s="40" t="s">
        <v>8952</v>
      </c>
      <c r="H1123" s="56">
        <v>0.05</v>
      </c>
      <c r="I1123" s="167" t="s">
        <v>13665</v>
      </c>
      <c r="J1123" s="56">
        <v>37.840000000000003</v>
      </c>
      <c r="K1123" s="71">
        <f t="shared" si="76"/>
        <v>1.3213530655391121E-3</v>
      </c>
      <c r="L1123" s="97">
        <v>12.5949733139253</v>
      </c>
      <c r="M1123" s="56">
        <v>15.57</v>
      </c>
      <c r="N1123" s="56">
        <v>46.778090379008674</v>
      </c>
      <c r="O1123" s="71">
        <f t="shared" si="77"/>
        <v>1.0688764674848107E-3</v>
      </c>
    </row>
    <row r="1124" spans="2:15" x14ac:dyDescent="0.15">
      <c r="B1124" s="73" t="str">
        <f>IFERROR(IF(AND(K1124&lt;&gt;"",K1124&gt;=$C$3),MAX($B$5:B1123)+1,""),"")</f>
        <v/>
      </c>
      <c r="C1124" s="73" t="str">
        <f>IFERROR(IF(AND(O1124&lt;&gt;"",O1124&gt;=$C$3),MAX($C$5:C1123)+1,""),"")</f>
        <v/>
      </c>
      <c r="F1124" s="40" t="s">
        <v>8953</v>
      </c>
      <c r="G1124" s="40" t="s">
        <v>8954</v>
      </c>
      <c r="H1124" s="56">
        <v>1.0999999999999999E-2</v>
      </c>
      <c r="I1124" s="167" t="s">
        <v>13696</v>
      </c>
      <c r="J1124" s="56">
        <v>15.6</v>
      </c>
      <c r="K1124" s="71">
        <f t="shared" si="76"/>
        <v>7.0512820512820507E-4</v>
      </c>
      <c r="L1124" s="97">
        <v>15.589452332657199</v>
      </c>
      <c r="M1124" s="56">
        <v>14.75</v>
      </c>
      <c r="N1124" s="56">
        <v>14.759979702300408</v>
      </c>
      <c r="O1124" s="71">
        <f t="shared" si="77"/>
        <v>7.4525847744123937E-4</v>
      </c>
    </row>
    <row r="1125" spans="2:15" x14ac:dyDescent="0.15">
      <c r="B1125" s="73" t="str">
        <f>IFERROR(IF(AND(K1125&lt;&gt;"",K1125&gt;=$C$3),MAX($B$5:B1124)+1,""),"")</f>
        <v/>
      </c>
      <c r="C1125" s="73" t="str">
        <f>IFERROR(IF(AND(O1125&lt;&gt;"",O1125&gt;=$C$3),MAX($C$5:C1124)+1,""),"")</f>
        <v/>
      </c>
      <c r="F1125" s="40" t="s">
        <v>8955</v>
      </c>
      <c r="G1125" s="40" t="s">
        <v>8956</v>
      </c>
      <c r="H1125" s="56">
        <v>0.11</v>
      </c>
      <c r="I1125" s="167" t="s">
        <v>5916</v>
      </c>
      <c r="J1125" s="56">
        <v>27.05</v>
      </c>
      <c r="K1125" s="71">
        <f t="shared" si="76"/>
        <v>4.0665434380776338E-3</v>
      </c>
      <c r="L1125" s="97">
        <v>16.818383060635199</v>
      </c>
      <c r="M1125" s="56">
        <v>17.14</v>
      </c>
      <c r="N1125" s="56">
        <v>27.567275541795709</v>
      </c>
      <c r="O1125" s="71">
        <f t="shared" si="77"/>
        <v>3.9902383473921881E-3</v>
      </c>
    </row>
    <row r="1126" spans="2:15" x14ac:dyDescent="0.15">
      <c r="B1126" s="73" t="str">
        <f>IFERROR(IF(AND(K1126&lt;&gt;"",K1126&gt;=$C$3),MAX($B$5:B1125)+1,""),"")</f>
        <v/>
      </c>
      <c r="C1126" s="73" t="str">
        <f>IFERROR(IF(AND(O1126&lt;&gt;"",O1126&gt;=$C$3),MAX($C$5:C1125)+1,""),"")</f>
        <v/>
      </c>
      <c r="F1126" s="40" t="s">
        <v>13159</v>
      </c>
      <c r="G1126" s="40" t="s">
        <v>13160</v>
      </c>
      <c r="H1126" s="56">
        <v>0.04</v>
      </c>
      <c r="I1126" s="167" t="s">
        <v>13692</v>
      </c>
      <c r="J1126" s="56">
        <v>62.87</v>
      </c>
      <c r="K1126" s="71">
        <f t="shared" si="76"/>
        <v>6.3623349769365359E-4</v>
      </c>
      <c r="L1126" s="97">
        <v>62.821869856459301</v>
      </c>
      <c r="M1126" s="56">
        <v>50.04</v>
      </c>
      <c r="N1126" s="56">
        <v>50.07833748324078</v>
      </c>
      <c r="O1126" s="71">
        <f t="shared" si="77"/>
        <v>7.9874856095984428E-4</v>
      </c>
    </row>
    <row r="1127" spans="2:15" x14ac:dyDescent="0.15">
      <c r="B1127" s="73" t="str">
        <f>IFERROR(IF(AND(K1127&lt;&gt;"",K1127&gt;=$C$3),MAX($B$5:B1126)+1,""),"")</f>
        <v/>
      </c>
      <c r="C1127" s="73" t="str">
        <f>IFERROR(IF(AND(O1127&lt;&gt;"",O1127&gt;=$C$3),MAX($C$5:C1126)+1,""),"")</f>
        <v/>
      </c>
      <c r="F1127" s="40" t="s">
        <v>8959</v>
      </c>
      <c r="G1127" s="40" t="s">
        <v>8960</v>
      </c>
      <c r="H1127" s="56">
        <v>8.7999999999999995E-2</v>
      </c>
      <c r="I1127" s="167" t="s">
        <v>5921</v>
      </c>
      <c r="J1127" s="56">
        <v>16.46</v>
      </c>
      <c r="K1127" s="71">
        <f t="shared" si="76"/>
        <v>5.3462940461725386E-3</v>
      </c>
      <c r="L1127" s="97">
        <v>16.385181818181799</v>
      </c>
      <c r="M1127" s="56">
        <v>16.18</v>
      </c>
      <c r="N1127" s="56">
        <v>16.253881278538834</v>
      </c>
      <c r="O1127" s="71">
        <f t="shared" si="77"/>
        <v>5.4140914709517847E-3</v>
      </c>
    </row>
    <row r="1128" spans="2:15" x14ac:dyDescent="0.15">
      <c r="B1128" s="73" t="str">
        <f>IFERROR(IF(AND(K1128&lt;&gt;"",K1128&gt;=$C$3),MAX($B$5:B1127)+1,""),"")</f>
        <v/>
      </c>
      <c r="C1128" s="73" t="str">
        <f>IFERROR(IF(AND(O1128&lt;&gt;"",O1128&gt;=$C$3),MAX($C$5:C1127)+1,""),"")</f>
        <v/>
      </c>
      <c r="F1128" s="40" t="s">
        <v>8961</v>
      </c>
      <c r="G1128" s="40" t="s">
        <v>8962</v>
      </c>
      <c r="H1128" s="56" t="s">
        <v>5898</v>
      </c>
      <c r="I1128" s="167" t="s">
        <v>5916</v>
      </c>
      <c r="J1128" s="56">
        <v>17.920000000000002</v>
      </c>
      <c r="K1128" s="71" t="str">
        <f t="shared" si="76"/>
        <v/>
      </c>
      <c r="L1128" s="97">
        <v>17.920000000000002</v>
      </c>
      <c r="M1128" s="56">
        <v>17.84</v>
      </c>
      <c r="N1128" s="56">
        <v>17.84</v>
      </c>
      <c r="O1128" s="71" t="str">
        <f t="shared" si="77"/>
        <v/>
      </c>
    </row>
    <row r="1129" spans="2:15" x14ac:dyDescent="0.15">
      <c r="B1129" s="73" t="str">
        <f>IFERROR(IF(AND(K1129&lt;&gt;"",K1129&gt;=$C$3),MAX($B$5:B1128)+1,""),"")</f>
        <v/>
      </c>
      <c r="C1129" s="73" t="str">
        <f>IFERROR(IF(AND(O1129&lt;&gt;"",O1129&gt;=$C$3),MAX($C$5:C1128)+1,""),"")</f>
        <v/>
      </c>
      <c r="F1129" s="40" t="s">
        <v>8963</v>
      </c>
      <c r="G1129" s="40" t="s">
        <v>8964</v>
      </c>
      <c r="H1129" s="56">
        <v>1.6E-2</v>
      </c>
      <c r="I1129" s="167" t="s">
        <v>5914</v>
      </c>
      <c r="J1129" s="56">
        <v>13.2</v>
      </c>
      <c r="K1129" s="71">
        <f t="shared" si="76"/>
        <v>1.2121212121212121E-3</v>
      </c>
      <c r="L1129" s="97">
        <v>13.1787096774194</v>
      </c>
      <c r="M1129" s="56">
        <v>14.83</v>
      </c>
      <c r="N1129" s="56">
        <v>14.853957996768932</v>
      </c>
      <c r="O1129" s="71">
        <f t="shared" si="77"/>
        <v>1.0771539816849056E-3</v>
      </c>
    </row>
    <row r="1130" spans="2:15" x14ac:dyDescent="0.15">
      <c r="B1130" s="73" t="str">
        <f>IFERROR(IF(AND(K1130&lt;&gt;"",K1130&gt;=$C$3),MAX($B$5:B1129)+1,""),"")</f>
        <v/>
      </c>
      <c r="C1130" s="73" t="str">
        <f>IFERROR(IF(AND(O1130&lt;&gt;"",O1130&gt;=$C$3),MAX($C$5:C1129)+1,""),"")</f>
        <v/>
      </c>
      <c r="F1130" s="40" t="s">
        <v>8965</v>
      </c>
      <c r="G1130" s="40" t="s">
        <v>8966</v>
      </c>
      <c r="H1130" s="56">
        <v>0.5</v>
      </c>
      <c r="I1130" s="167" t="s">
        <v>5968</v>
      </c>
      <c r="J1130" s="56">
        <v>43</v>
      </c>
      <c r="K1130" s="71">
        <f t="shared" si="76"/>
        <v>1.1627906976744186E-2</v>
      </c>
      <c r="L1130" s="97">
        <v>14.2067532467532</v>
      </c>
      <c r="M1130" s="56">
        <v>16.27</v>
      </c>
      <c r="N1130" s="56">
        <v>49.244889937107082</v>
      </c>
      <c r="O1130" s="71">
        <f t="shared" si="77"/>
        <v>1.015333775014165E-2</v>
      </c>
    </row>
    <row r="1131" spans="2:15" x14ac:dyDescent="0.15">
      <c r="B1131" s="73" t="str">
        <f>IFERROR(IF(AND(K1131&lt;&gt;"",K1131&gt;=$C$3),MAX($B$5:B1130)+1,""),"")</f>
        <v/>
      </c>
      <c r="C1131" s="73" t="str">
        <f>IFERROR(IF(AND(O1131&lt;&gt;"",O1131&gt;=$C$3),MAX($C$5:C1130)+1,""),"")</f>
        <v/>
      </c>
      <c r="F1131" s="40" t="s">
        <v>8967</v>
      </c>
      <c r="G1131" s="40" t="s">
        <v>8968</v>
      </c>
      <c r="H1131" s="56">
        <v>0.3</v>
      </c>
      <c r="I1131" s="167" t="s">
        <v>5927</v>
      </c>
      <c r="J1131" s="56">
        <v>15</v>
      </c>
      <c r="K1131" s="71">
        <f t="shared" si="76"/>
        <v>0.02</v>
      </c>
      <c r="L1131" s="97">
        <v>14.638554216867499</v>
      </c>
      <c r="M1131" s="56">
        <v>15.15</v>
      </c>
      <c r="N1131" s="56">
        <v>15.524074074074043</v>
      </c>
      <c r="O1131" s="71">
        <f t="shared" si="77"/>
        <v>1.9324824048669965E-2</v>
      </c>
    </row>
    <row r="1132" spans="2:15" x14ac:dyDescent="0.15">
      <c r="B1132" s="73" t="str">
        <f>IFERROR(IF(AND(K1132&lt;&gt;"",K1132&gt;=$C$3),MAX($B$5:B1131)+1,""),"")</f>
        <v/>
      </c>
      <c r="C1132" s="73" t="str">
        <f>IFERROR(IF(AND(O1132&lt;&gt;"",O1132&gt;=$C$3),MAX($C$5:C1131)+1,""),"")</f>
        <v/>
      </c>
      <c r="F1132" s="40" t="s">
        <v>8969</v>
      </c>
      <c r="G1132" s="40" t="s">
        <v>8970</v>
      </c>
      <c r="H1132" s="56">
        <v>1.19948E-2</v>
      </c>
      <c r="I1132" s="167" t="s">
        <v>5952</v>
      </c>
      <c r="J1132" s="56">
        <v>6.82</v>
      </c>
      <c r="K1132" s="71">
        <f t="shared" si="76"/>
        <v>1.7587683284457478E-3</v>
      </c>
      <c r="L1132" s="97">
        <v>6.8107462686567199</v>
      </c>
      <c r="M1132" s="56">
        <v>7.36</v>
      </c>
      <c r="N1132" s="56">
        <v>7.3699999999999974</v>
      </c>
      <c r="O1132" s="71">
        <f t="shared" si="77"/>
        <v>1.6275169606512895E-3</v>
      </c>
    </row>
    <row r="1133" spans="2:15" x14ac:dyDescent="0.15">
      <c r="B1133" s="73" t="str">
        <f>IFERROR(IF(AND(K1133&lt;&gt;"",K1133&gt;=$C$3),MAX($B$5:B1132)+1,""),"")</f>
        <v/>
      </c>
      <c r="C1133" s="73" t="str">
        <f>IFERROR(IF(AND(O1133&lt;&gt;"",O1133&gt;=$C$3),MAX($C$5:C1132)+1,""),"")</f>
        <v/>
      </c>
      <c r="F1133" s="40" t="s">
        <v>8971</v>
      </c>
      <c r="G1133" s="40" t="s">
        <v>8972</v>
      </c>
      <c r="H1133" s="56">
        <v>5.0999999999999997E-2</v>
      </c>
      <c r="I1133" s="167" t="s">
        <v>5935</v>
      </c>
      <c r="J1133" s="56">
        <v>26.83</v>
      </c>
      <c r="K1133" s="71">
        <f t="shared" si="76"/>
        <v>1.9008572493477451E-3</v>
      </c>
      <c r="L1133" s="97">
        <v>26.7824627923459</v>
      </c>
      <c r="M1133" s="56">
        <v>27.26</v>
      </c>
      <c r="N1133" s="56">
        <v>27.308384806531727</v>
      </c>
      <c r="O1133" s="71">
        <f t="shared" si="77"/>
        <v>1.8675582741825732E-3</v>
      </c>
    </row>
    <row r="1134" spans="2:15" x14ac:dyDescent="0.15">
      <c r="B1134" s="73" t="str">
        <f>IFERROR(IF(AND(K1134&lt;&gt;"",K1134&gt;=$C$3),MAX($B$5:B1133)+1,""),"")</f>
        <v/>
      </c>
      <c r="C1134" s="73" t="str">
        <f>IFERROR(IF(AND(O1134&lt;&gt;"",O1134&gt;=$C$3),MAX($C$5:C1133)+1,""),"")</f>
        <v/>
      </c>
      <c r="F1134" s="40" t="s">
        <v>8973</v>
      </c>
      <c r="G1134" s="40" t="s">
        <v>8974</v>
      </c>
      <c r="H1134" s="56">
        <v>4.6379999999999998E-2</v>
      </c>
      <c r="I1134" s="167" t="s">
        <v>13690</v>
      </c>
      <c r="J1134" s="56">
        <v>26.51</v>
      </c>
      <c r="K1134" s="71">
        <f t="shared" si="76"/>
        <v>1.7495284798189361E-3</v>
      </c>
      <c r="L1134" s="97">
        <v>9.7969518304431595</v>
      </c>
      <c r="M1134" s="56">
        <v>8.8800000000000008</v>
      </c>
      <c r="N1134" s="56">
        <v>24.028779979144947</v>
      </c>
      <c r="O1134" s="71">
        <f t="shared" si="77"/>
        <v>1.9301853876998382E-3</v>
      </c>
    </row>
    <row r="1135" spans="2:15" x14ac:dyDescent="0.15">
      <c r="B1135" s="73" t="str">
        <f>IFERROR(IF(AND(K1135&lt;&gt;"",K1135&gt;=$C$3),MAX($B$5:B1134)+1,""),"")</f>
        <v/>
      </c>
      <c r="C1135" s="73" t="str">
        <f>IFERROR(IF(AND(O1135&lt;&gt;"",O1135&gt;=$C$3),MAX($C$5:C1134)+1,""),"")</f>
        <v/>
      </c>
      <c r="F1135" s="40" t="s">
        <v>8975</v>
      </c>
      <c r="G1135" s="40" t="s">
        <v>8976</v>
      </c>
      <c r="H1135" s="56">
        <v>6.0999999999999999E-2</v>
      </c>
      <c r="I1135" s="167" t="s">
        <v>5914</v>
      </c>
      <c r="J1135" s="56">
        <v>8.32</v>
      </c>
      <c r="K1135" s="71">
        <f t="shared" si="76"/>
        <v>7.3317307692307692E-3</v>
      </c>
      <c r="L1135" s="97">
        <v>8.2647787610619492</v>
      </c>
      <c r="M1135" s="56">
        <v>8.5399999999999991</v>
      </c>
      <c r="N1135" s="56">
        <v>8.5970601336302863</v>
      </c>
      <c r="O1135" s="71">
        <f t="shared" si="77"/>
        <v>7.0954487989886243E-3</v>
      </c>
    </row>
    <row r="1136" spans="2:15" x14ac:dyDescent="0.15">
      <c r="B1136" s="73" t="str">
        <f>IFERROR(IF(AND(K1136&lt;&gt;"",K1136&gt;=$C$3),MAX($B$5:B1135)+1,""),"")</f>
        <v/>
      </c>
      <c r="C1136" s="73" t="str">
        <f>IFERROR(IF(AND(O1136&lt;&gt;"",O1136&gt;=$C$3),MAX($C$5:C1135)+1,""),"")</f>
        <v/>
      </c>
      <c r="F1136" s="40" t="s">
        <v>8977</v>
      </c>
      <c r="G1136" s="40" t="s">
        <v>8978</v>
      </c>
      <c r="H1136" s="56">
        <v>0.01</v>
      </c>
      <c r="I1136" s="167" t="s">
        <v>5983</v>
      </c>
      <c r="J1136" s="56">
        <v>44.35</v>
      </c>
      <c r="K1136" s="71">
        <f t="shared" si="76"/>
        <v>2.2547914317925591E-4</v>
      </c>
      <c r="L1136" s="97">
        <v>44.340358695652199</v>
      </c>
      <c r="M1136" s="56">
        <v>30.27</v>
      </c>
      <c r="N1136" s="56">
        <v>30.276581865622944</v>
      </c>
      <c r="O1136" s="71">
        <f t="shared" si="77"/>
        <v>3.3028827508941287E-4</v>
      </c>
    </row>
    <row r="1137" spans="2:15" x14ac:dyDescent="0.15">
      <c r="B1137" s="73" t="str">
        <f>IFERROR(IF(AND(K1137&lt;&gt;"",K1137&gt;=$C$3),MAX($B$5:B1136)+1,""),"")</f>
        <v/>
      </c>
      <c r="C1137" s="73" t="str">
        <f>IFERROR(IF(AND(O1137&lt;&gt;"",O1137&gt;=$C$3),MAX($C$5:C1136)+1,""),"")</f>
        <v/>
      </c>
      <c r="F1137" s="40" t="s">
        <v>8979</v>
      </c>
      <c r="G1137" s="40" t="s">
        <v>8980</v>
      </c>
      <c r="H1137" s="56">
        <v>0.16200000000000001</v>
      </c>
      <c r="I1137" s="167" t="s">
        <v>5952</v>
      </c>
      <c r="J1137" s="56">
        <v>67.7</v>
      </c>
      <c r="K1137" s="71">
        <f t="shared" si="76"/>
        <v>2.3929098966026588E-3</v>
      </c>
      <c r="L1137" s="97">
        <v>67.541660575939204</v>
      </c>
      <c r="M1137" s="56">
        <v>58.24</v>
      </c>
      <c r="N1137" s="56">
        <v>58.376533333333327</v>
      </c>
      <c r="O1137" s="71">
        <f t="shared" si="77"/>
        <v>2.7750877064756617E-3</v>
      </c>
    </row>
    <row r="1138" spans="2:15" x14ac:dyDescent="0.15">
      <c r="B1138" s="73" t="str">
        <f>IFERROR(IF(AND(K1138&lt;&gt;"",K1138&gt;=$C$3),MAX($B$5:B1137)+1,""),"")</f>
        <v/>
      </c>
      <c r="C1138" s="73" t="str">
        <f>IFERROR(IF(AND(O1138&lt;&gt;"",O1138&gt;=$C$3),MAX($C$5:C1137)+1,""),"")</f>
        <v/>
      </c>
      <c r="F1138" s="40" t="s">
        <v>8981</v>
      </c>
      <c r="G1138" s="40" t="s">
        <v>8982</v>
      </c>
      <c r="H1138" s="56">
        <v>0.108</v>
      </c>
      <c r="I1138" s="167" t="s">
        <v>5932</v>
      </c>
      <c r="J1138" s="56">
        <v>22.79</v>
      </c>
      <c r="K1138" s="71">
        <f t="shared" si="76"/>
        <v>4.7389205792014045E-3</v>
      </c>
      <c r="L1138" s="97">
        <v>22.673939814814801</v>
      </c>
      <c r="M1138" s="56">
        <v>23.3</v>
      </c>
      <c r="N1138" s="56">
        <v>23.419264774313646</v>
      </c>
      <c r="O1138" s="71">
        <f t="shared" si="77"/>
        <v>4.611587982832616E-3</v>
      </c>
    </row>
    <row r="1139" spans="2:15" x14ac:dyDescent="0.15">
      <c r="B1139" s="73" t="str">
        <f>IFERROR(IF(AND(K1139&lt;&gt;"",K1139&gt;=$C$3),MAX($B$5:B1138)+1,""),"")</f>
        <v/>
      </c>
      <c r="C1139" s="73" t="str">
        <f>IFERROR(IF(AND(O1139&lt;&gt;"",O1139&gt;=$C$3),MAX($C$5:C1138)+1,""),"")</f>
        <v/>
      </c>
      <c r="F1139" s="40" t="s">
        <v>8983</v>
      </c>
      <c r="G1139" s="40" t="s">
        <v>8984</v>
      </c>
      <c r="H1139" s="56" t="s">
        <v>5898</v>
      </c>
      <c r="I1139" s="167" t="s">
        <v>5903</v>
      </c>
      <c r="J1139" s="56">
        <v>27.99</v>
      </c>
      <c r="K1139" s="71" t="str">
        <f t="shared" si="76"/>
        <v/>
      </c>
      <c r="L1139" s="97">
        <v>27.99</v>
      </c>
      <c r="M1139" s="56">
        <v>30.74</v>
      </c>
      <c r="N1139" s="56">
        <v>30.74</v>
      </c>
      <c r="O1139" s="71" t="str">
        <f t="shared" si="77"/>
        <v/>
      </c>
    </row>
    <row r="1140" spans="2:15" x14ac:dyDescent="0.15">
      <c r="B1140" s="73" t="str">
        <f>IFERROR(IF(AND(K1140&lt;&gt;"",K1140&gt;=$C$3),MAX($B$5:B1139)+1,""),"")</f>
        <v/>
      </c>
      <c r="C1140" s="73" t="str">
        <f>IFERROR(IF(AND(O1140&lt;&gt;"",O1140&gt;=$C$3),MAX($C$5:C1139)+1,""),"")</f>
        <v/>
      </c>
      <c r="F1140" s="40" t="s">
        <v>8985</v>
      </c>
      <c r="G1140" s="40" t="s">
        <v>8986</v>
      </c>
      <c r="H1140" s="56">
        <v>0.01</v>
      </c>
      <c r="I1140" s="167" t="s">
        <v>5942</v>
      </c>
      <c r="J1140" s="56">
        <v>13.48</v>
      </c>
      <c r="K1140" s="71">
        <f t="shared" si="76"/>
        <v>7.4183976261127599E-4</v>
      </c>
      <c r="L1140" s="97">
        <v>13.467598896044199</v>
      </c>
      <c r="M1140" s="56">
        <v>12.2</v>
      </c>
      <c r="N1140" s="56">
        <v>12.211233885819484</v>
      </c>
      <c r="O1140" s="71">
        <f t="shared" si="77"/>
        <v>8.1891806294961576E-4</v>
      </c>
    </row>
    <row r="1141" spans="2:15" x14ac:dyDescent="0.15">
      <c r="B1141" s="73" t="str">
        <f>IFERROR(IF(AND(K1141&lt;&gt;"",K1141&gt;=$C$3),MAX($B$5:B1140)+1,""),"")</f>
        <v/>
      </c>
      <c r="C1141" s="73" t="str">
        <f>IFERROR(IF(AND(O1141&lt;&gt;"",O1141&gt;=$C$3),MAX($C$5:C1140)+1,""),"")</f>
        <v/>
      </c>
      <c r="F1141" s="40" t="s">
        <v>8987</v>
      </c>
      <c r="G1141" s="40" t="s">
        <v>13161</v>
      </c>
      <c r="H1141" s="56">
        <v>0.08</v>
      </c>
      <c r="I1141" s="167" t="s">
        <v>5911</v>
      </c>
      <c r="J1141" s="56">
        <v>16.350000000000001</v>
      </c>
      <c r="K1141" s="71">
        <f t="shared" si="76"/>
        <v>4.8929663608562688E-3</v>
      </c>
      <c r="L1141" s="97">
        <v>16.274870763928799</v>
      </c>
      <c r="M1141" s="56">
        <v>18.66</v>
      </c>
      <c r="N1141" s="56">
        <v>18.746139642238866</v>
      </c>
      <c r="O1141" s="71">
        <f t="shared" si="77"/>
        <v>4.2675452934183705E-3</v>
      </c>
    </row>
    <row r="1142" spans="2:15" x14ac:dyDescent="0.15">
      <c r="B1142" s="73" t="str">
        <f>IFERROR(IF(AND(K1142&lt;&gt;"",K1142&gt;=$C$3),MAX($B$5:B1141)+1,""),"")</f>
        <v/>
      </c>
      <c r="C1142" s="73" t="str">
        <f>IFERROR(IF(AND(O1142&lt;&gt;"",O1142&gt;=$C$3),MAX($C$5:C1141)+1,""),"")</f>
        <v/>
      </c>
      <c r="F1142" s="40" t="s">
        <v>13162</v>
      </c>
      <c r="G1142" s="40" t="s">
        <v>8990</v>
      </c>
      <c r="H1142" s="56">
        <v>0.22</v>
      </c>
      <c r="I1142" s="167" t="s">
        <v>13686</v>
      </c>
      <c r="J1142" s="56">
        <v>24.23</v>
      </c>
      <c r="K1142" s="71">
        <f t="shared" si="76"/>
        <v>9.0796533223276923E-3</v>
      </c>
      <c r="L1142" s="97">
        <v>24.002585324232101</v>
      </c>
      <c r="M1142" s="56">
        <v>24.99</v>
      </c>
      <c r="N1142" s="56">
        <v>25.226770025839773</v>
      </c>
      <c r="O1142" s="71">
        <f t="shared" si="77"/>
        <v>8.7208945011451756E-3</v>
      </c>
    </row>
    <row r="1143" spans="2:15" x14ac:dyDescent="0.15">
      <c r="B1143" s="73" t="str">
        <f>IFERROR(IF(AND(K1143&lt;&gt;"",K1143&gt;=$C$3),MAX($B$5:B1142)+1,""),"")</f>
        <v/>
      </c>
      <c r="C1143" s="73" t="str">
        <f>IFERROR(IF(AND(O1143&lt;&gt;"",O1143&gt;=$C$3),MAX($C$5:C1142)+1,""),"")</f>
        <v/>
      </c>
      <c r="F1143" s="40" t="s">
        <v>8991</v>
      </c>
      <c r="G1143" s="40" t="s">
        <v>8992</v>
      </c>
      <c r="H1143" s="56" t="s">
        <v>5898</v>
      </c>
      <c r="I1143" s="167" t="s">
        <v>13676</v>
      </c>
      <c r="J1143" s="56">
        <v>14.2</v>
      </c>
      <c r="K1143" s="71" t="str">
        <f t="shared" si="76"/>
        <v/>
      </c>
      <c r="L1143" s="97">
        <v>14.2</v>
      </c>
      <c r="M1143" s="56">
        <v>17.600000000000001</v>
      </c>
      <c r="N1143" s="56">
        <v>17.600000000000001</v>
      </c>
      <c r="O1143" s="71" t="str">
        <f t="shared" si="77"/>
        <v/>
      </c>
    </row>
    <row r="1144" spans="2:15" x14ac:dyDescent="0.15">
      <c r="B1144" s="73" t="str">
        <f>IFERROR(IF(AND(K1144&lt;&gt;"",K1144&gt;=$C$3),MAX($B$5:B1143)+1,""),"")</f>
        <v/>
      </c>
      <c r="C1144" s="73" t="str">
        <f>IFERROR(IF(AND(O1144&lt;&gt;"",O1144&gt;=$C$3),MAX($C$5:C1143)+1,""),"")</f>
        <v/>
      </c>
      <c r="F1144" s="40" t="s">
        <v>8993</v>
      </c>
      <c r="G1144" s="40" t="s">
        <v>8994</v>
      </c>
      <c r="H1144" s="56">
        <v>0.11</v>
      </c>
      <c r="I1144" s="167" t="s">
        <v>5927</v>
      </c>
      <c r="J1144" s="56">
        <v>40.049999999999997</v>
      </c>
      <c r="K1144" s="71">
        <f t="shared" si="76"/>
        <v>2.746566791510612E-3</v>
      </c>
      <c r="L1144" s="97">
        <v>13.310832237460099</v>
      </c>
      <c r="M1144" s="56">
        <v>52.6</v>
      </c>
      <c r="N1144" s="56">
        <v>158.26433407156935</v>
      </c>
      <c r="O1144" s="71">
        <f t="shared" si="77"/>
        <v>6.9503972986267686E-4</v>
      </c>
    </row>
    <row r="1145" spans="2:15" x14ac:dyDescent="0.15">
      <c r="B1145" s="73" t="str">
        <f>IFERROR(IF(AND(K1145&lt;&gt;"",K1145&gt;=$C$3),MAX($B$5:B1144)+1,""),"")</f>
        <v/>
      </c>
      <c r="C1145" s="73" t="str">
        <f>IFERROR(IF(AND(O1145&lt;&gt;"",O1145&gt;=$C$3),MAX($C$5:C1144)+1,""),"")</f>
        <v/>
      </c>
      <c r="F1145" s="40" t="s">
        <v>8995</v>
      </c>
      <c r="G1145" s="40" t="s">
        <v>8996</v>
      </c>
      <c r="H1145" s="56">
        <v>0.01</v>
      </c>
      <c r="I1145" s="167" t="s">
        <v>13702</v>
      </c>
      <c r="J1145" s="56">
        <v>36.57</v>
      </c>
      <c r="K1145" s="71">
        <f t="shared" si="76"/>
        <v>2.7344818156959256E-4</v>
      </c>
      <c r="L1145" s="97">
        <v>14.6262721474132</v>
      </c>
      <c r="M1145" s="56">
        <v>23.48</v>
      </c>
      <c r="N1145" s="56">
        <v>58.706934435912508</v>
      </c>
      <c r="O1145" s="71">
        <f t="shared" si="77"/>
        <v>1.7033762869898294E-4</v>
      </c>
    </row>
    <row r="1146" spans="2:15" x14ac:dyDescent="0.15">
      <c r="B1146" s="73" t="str">
        <f>IFERROR(IF(AND(K1146&lt;&gt;"",K1146&gt;=$C$3),MAX($B$5:B1145)+1,""),"")</f>
        <v/>
      </c>
      <c r="C1146" s="73" t="str">
        <f>IFERROR(IF(AND(O1146&lt;&gt;"",O1146&gt;=$C$3),MAX($C$5:C1145)+1,""),"")</f>
        <v/>
      </c>
      <c r="F1146" s="40" t="s">
        <v>8997</v>
      </c>
      <c r="G1146" s="40" t="s">
        <v>8998</v>
      </c>
      <c r="H1146" s="56">
        <v>0.25</v>
      </c>
      <c r="I1146" s="167" t="s">
        <v>5969</v>
      </c>
      <c r="J1146" s="56">
        <v>17.57</v>
      </c>
      <c r="K1146" s="71">
        <f t="shared" si="76"/>
        <v>1.4228799089356857E-2</v>
      </c>
      <c r="L1146" s="97">
        <v>10.829059154929601</v>
      </c>
      <c r="M1146" s="56">
        <v>10.47</v>
      </c>
      <c r="N1146" s="56">
        <v>16.987431444241281</v>
      </c>
      <c r="O1146" s="71">
        <f t="shared" si="77"/>
        <v>1.4716762850263023E-2</v>
      </c>
    </row>
    <row r="1147" spans="2:15" x14ac:dyDescent="0.15">
      <c r="B1147" s="73" t="str">
        <f>IFERROR(IF(AND(K1147&lt;&gt;"",K1147&gt;=$C$3),MAX($B$5:B1146)+1,""),"")</f>
        <v/>
      </c>
      <c r="C1147" s="73" t="str">
        <f>IFERROR(IF(AND(O1147&lt;&gt;"",O1147&gt;=$C$3),MAX($C$5:C1146)+1,""),"")</f>
        <v/>
      </c>
      <c r="F1147" s="40" t="s">
        <v>8999</v>
      </c>
      <c r="G1147" s="40" t="s">
        <v>9000</v>
      </c>
      <c r="H1147" s="56">
        <v>7.0000000000000007E-2</v>
      </c>
      <c r="I1147" s="167" t="s">
        <v>5909</v>
      </c>
      <c r="J1147" s="56">
        <v>12.62</v>
      </c>
      <c r="K1147" s="71">
        <f t="shared" si="76"/>
        <v>5.5467511885895415E-3</v>
      </c>
      <c r="L1147" s="97">
        <v>12.553075757575799</v>
      </c>
      <c r="M1147" s="56">
        <v>13.96</v>
      </c>
      <c r="N1147" s="56">
        <v>14.034424980959587</v>
      </c>
      <c r="O1147" s="71">
        <f t="shared" si="77"/>
        <v>4.9877355214031603E-3</v>
      </c>
    </row>
    <row r="1148" spans="2:15" x14ac:dyDescent="0.15">
      <c r="B1148" s="73" t="str">
        <f>IFERROR(IF(AND(K1148&lt;&gt;"",K1148&gt;=$C$3),MAX($B$5:B1147)+1,""),"")</f>
        <v/>
      </c>
      <c r="C1148" s="73" t="str">
        <f>IFERROR(IF(AND(O1148&lt;&gt;"",O1148&gt;=$C$3),MAX($C$5:C1147)+1,""),"")</f>
        <v/>
      </c>
      <c r="F1148" s="40" t="s">
        <v>9001</v>
      </c>
      <c r="G1148" s="40" t="s">
        <v>9002</v>
      </c>
      <c r="H1148" s="56">
        <v>8.5999999999999993E-2</v>
      </c>
      <c r="I1148" s="167" t="s">
        <v>5905</v>
      </c>
      <c r="J1148" s="56">
        <v>22.49</v>
      </c>
      <c r="K1148" s="71">
        <f t="shared" si="76"/>
        <v>3.8239217429968876E-3</v>
      </c>
      <c r="L1148" s="97">
        <v>22.396594370096899</v>
      </c>
      <c r="M1148" s="56">
        <v>24.04</v>
      </c>
      <c r="N1148" s="56">
        <v>24.140259499536615</v>
      </c>
      <c r="O1148" s="71">
        <f t="shared" si="77"/>
        <v>3.5625134850621968E-3</v>
      </c>
    </row>
    <row r="1149" spans="2:15" x14ac:dyDescent="0.15">
      <c r="B1149" s="73" t="str">
        <f>IFERROR(IF(AND(K1149&lt;&gt;"",K1149&gt;=$C$3),MAX($B$5:B1148)+1,""),"")</f>
        <v/>
      </c>
      <c r="C1149" s="73" t="str">
        <f>IFERROR(IF(AND(O1149&lt;&gt;"",O1149&gt;=$C$3),MAX($C$5:C1148)+1,""),"")</f>
        <v/>
      </c>
      <c r="F1149" s="40" t="s">
        <v>9003</v>
      </c>
      <c r="G1149" s="40" t="s">
        <v>9004</v>
      </c>
      <c r="H1149" s="56">
        <v>0.3</v>
      </c>
      <c r="I1149" s="167" t="s">
        <v>5907</v>
      </c>
      <c r="J1149" s="56">
        <v>45.4</v>
      </c>
      <c r="K1149" s="71">
        <f t="shared" si="76"/>
        <v>6.6079295154185024E-3</v>
      </c>
      <c r="L1149" s="97">
        <v>22.549402919062398</v>
      </c>
      <c r="M1149" s="56">
        <v>18.760000000000002</v>
      </c>
      <c r="N1149" s="56">
        <v>37.770578806767531</v>
      </c>
      <c r="O1149" s="71">
        <f t="shared" si="77"/>
        <v>7.9426900375232697E-3</v>
      </c>
    </row>
    <row r="1150" spans="2:15" x14ac:dyDescent="0.15">
      <c r="B1150" s="73" t="str">
        <f>IFERROR(IF(AND(K1150&lt;&gt;"",K1150&gt;=$C$3),MAX($B$5:B1149)+1,""),"")</f>
        <v/>
      </c>
      <c r="C1150" s="73" t="str">
        <f>IFERROR(IF(AND(O1150&lt;&gt;"",O1150&gt;=$C$3),MAX($C$5:C1149)+1,""),"")</f>
        <v/>
      </c>
      <c r="F1150" s="40" t="s">
        <v>9005</v>
      </c>
      <c r="G1150" s="40" t="s">
        <v>13163</v>
      </c>
      <c r="H1150" s="56">
        <v>0.1</v>
      </c>
      <c r="I1150" s="167" t="s">
        <v>13757</v>
      </c>
      <c r="J1150" s="56">
        <v>43.7</v>
      </c>
      <c r="K1150" s="71">
        <f t="shared" si="76"/>
        <v>2.2883295194508009E-3</v>
      </c>
      <c r="L1150" s="97">
        <v>21.7764804845222</v>
      </c>
      <c r="M1150" s="56">
        <v>15.1</v>
      </c>
      <c r="N1150" s="56">
        <v>30.30195813639434</v>
      </c>
      <c r="O1150" s="71">
        <f t="shared" si="77"/>
        <v>3.3001167630779091E-3</v>
      </c>
    </row>
    <row r="1151" spans="2:15" x14ac:dyDescent="0.15">
      <c r="B1151" s="73" t="str">
        <f>IFERROR(IF(AND(K1151&lt;&gt;"",K1151&gt;=$C$3),MAX($B$5:B1150)+1,""),"")</f>
        <v/>
      </c>
      <c r="C1151" s="73" t="str">
        <f>IFERROR(IF(AND(O1151&lt;&gt;"",O1151&gt;=$C$3),MAX($C$5:C1150)+1,""),"")</f>
        <v/>
      </c>
      <c r="F1151" s="40" t="s">
        <v>9007</v>
      </c>
      <c r="G1151" s="40" t="s">
        <v>9008</v>
      </c>
      <c r="H1151" s="56">
        <v>7.4999999999999997E-2</v>
      </c>
      <c r="I1151" s="167" t="s">
        <v>5903</v>
      </c>
      <c r="J1151" s="56">
        <v>12.76</v>
      </c>
      <c r="K1151" s="71">
        <f t="shared" si="76"/>
        <v>5.8777429467084643E-3</v>
      </c>
      <c r="L1151" s="97">
        <v>12.69</v>
      </c>
      <c r="M1151" s="56">
        <v>12.95</v>
      </c>
      <c r="N1151" s="56">
        <v>13.021434200157604</v>
      </c>
      <c r="O1151" s="71">
        <f t="shared" si="77"/>
        <v>5.75973420801007E-3</v>
      </c>
    </row>
    <row r="1152" spans="2:15" x14ac:dyDescent="0.15">
      <c r="B1152" s="73" t="str">
        <f>IFERROR(IF(AND(K1152&lt;&gt;"",K1152&gt;=$C$3),MAX($B$5:B1151)+1,""),"")</f>
        <v/>
      </c>
      <c r="C1152" s="73" t="str">
        <f>IFERROR(IF(AND(O1152&lt;&gt;"",O1152&gt;=$C$3),MAX($C$5:C1151)+1,""),"")</f>
        <v/>
      </c>
      <c r="F1152" s="40" t="s">
        <v>9009</v>
      </c>
      <c r="G1152" s="40" t="s">
        <v>9010</v>
      </c>
      <c r="H1152" s="56">
        <v>0.05</v>
      </c>
      <c r="I1152" s="167" t="s">
        <v>13750</v>
      </c>
      <c r="J1152" s="56">
        <v>7.74</v>
      </c>
      <c r="K1152" s="71">
        <f t="shared" si="76"/>
        <v>6.4599483204134372E-3</v>
      </c>
      <c r="L1152" s="97">
        <v>7.6890789473684196</v>
      </c>
      <c r="M1152" s="56">
        <v>8.11</v>
      </c>
      <c r="N1152" s="56">
        <v>8.1637086092715254</v>
      </c>
      <c r="O1152" s="71">
        <f t="shared" si="77"/>
        <v>6.1246674021675634E-3</v>
      </c>
    </row>
    <row r="1153" spans="2:15" x14ac:dyDescent="0.15">
      <c r="B1153" s="73" t="str">
        <f>IFERROR(IF(AND(K1153&lt;&gt;"",K1153&gt;=$C$3),MAX($B$5:B1152)+1,""),"")</f>
        <v/>
      </c>
      <c r="C1153" s="73" t="str">
        <f>IFERROR(IF(AND(O1153&lt;&gt;"",O1153&gt;=$C$3),MAX($C$5:C1152)+1,""),"")</f>
        <v/>
      </c>
      <c r="F1153" s="40" t="s">
        <v>9011</v>
      </c>
      <c r="G1153" s="40" t="s">
        <v>9012</v>
      </c>
      <c r="H1153" s="56" t="s">
        <v>5898</v>
      </c>
      <c r="I1153" s="167" t="s">
        <v>13716</v>
      </c>
      <c r="J1153" s="56">
        <v>23.96</v>
      </c>
      <c r="K1153" s="71" t="str">
        <f t="shared" si="76"/>
        <v/>
      </c>
      <c r="L1153" s="97">
        <v>23.96</v>
      </c>
      <c r="M1153" s="56">
        <v>28.03</v>
      </c>
      <c r="N1153" s="56">
        <v>28.030000000000005</v>
      </c>
      <c r="O1153" s="71" t="str">
        <f t="shared" si="77"/>
        <v/>
      </c>
    </row>
    <row r="1154" spans="2:15" x14ac:dyDescent="0.15">
      <c r="B1154" s="73" t="str">
        <f>IFERROR(IF(AND(K1154&lt;&gt;"",K1154&gt;=$C$3),MAX($B$5:B1153)+1,""),"")</f>
        <v/>
      </c>
      <c r="C1154" s="73" t="str">
        <f>IFERROR(IF(AND(O1154&lt;&gt;"",O1154&gt;=$C$3),MAX($C$5:C1153)+1,""),"")</f>
        <v/>
      </c>
      <c r="F1154" s="40" t="s">
        <v>9013</v>
      </c>
      <c r="G1154" s="40" t="s">
        <v>9014</v>
      </c>
      <c r="H1154" s="56">
        <v>2.5000000000000001E-2</v>
      </c>
      <c r="I1154" s="167" t="s">
        <v>5914</v>
      </c>
      <c r="J1154" s="56">
        <v>10.17</v>
      </c>
      <c r="K1154" s="71">
        <f t="shared" si="76"/>
        <v>2.458210422812193E-3</v>
      </c>
      <c r="L1154" s="97">
        <v>10.1475248618785</v>
      </c>
      <c r="M1154" s="56">
        <v>9.0299999999999994</v>
      </c>
      <c r="N1154" s="56">
        <v>9.0499999999999581</v>
      </c>
      <c r="O1154" s="71">
        <f t="shared" si="77"/>
        <v>2.7624309392265322E-3</v>
      </c>
    </row>
    <row r="1155" spans="2:15" x14ac:dyDescent="0.15">
      <c r="B1155" s="73" t="str">
        <f>IFERROR(IF(AND(K1155&lt;&gt;"",K1155&gt;=$C$3),MAX($B$5:B1154)+1,""),"")</f>
        <v/>
      </c>
      <c r="C1155" s="73" t="str">
        <f>IFERROR(IF(AND(O1155&lt;&gt;"",O1155&gt;=$C$3),MAX($C$5:C1154)+1,""),"")</f>
        <v/>
      </c>
      <c r="F1155" s="40" t="s">
        <v>9015</v>
      </c>
      <c r="G1155" s="40" t="s">
        <v>9016</v>
      </c>
      <c r="H1155" s="56">
        <v>0.06</v>
      </c>
      <c r="I1155" s="167" t="s">
        <v>5949</v>
      </c>
      <c r="J1155" s="56">
        <v>12.41</v>
      </c>
      <c r="K1155" s="71">
        <f t="shared" si="76"/>
        <v>4.8348106365833999E-3</v>
      </c>
      <c r="L1155" s="97">
        <v>12.35525</v>
      </c>
      <c r="M1155" s="56">
        <v>16.149999999999999</v>
      </c>
      <c r="N1155" s="56">
        <v>16.221565731166912</v>
      </c>
      <c r="O1155" s="71">
        <f t="shared" si="77"/>
        <v>3.6987798215261337E-3</v>
      </c>
    </row>
    <row r="1156" spans="2:15" x14ac:dyDescent="0.15">
      <c r="B1156" s="73" t="str">
        <f>IFERROR(IF(AND(K1156&lt;&gt;"",K1156&gt;=$C$3),MAX($B$5:B1155)+1,""),"")</f>
        <v/>
      </c>
      <c r="C1156" s="73" t="str">
        <f>IFERROR(IF(AND(O1156&lt;&gt;"",O1156&gt;=$C$3),MAX($C$5:C1155)+1,""),"")</f>
        <v/>
      </c>
      <c r="F1156" s="40" t="s">
        <v>9017</v>
      </c>
      <c r="G1156" s="40" t="s">
        <v>13164</v>
      </c>
      <c r="H1156" s="56">
        <v>0.15</v>
      </c>
      <c r="I1156" s="167" t="s">
        <v>5932</v>
      </c>
      <c r="J1156" s="56">
        <v>13.61</v>
      </c>
      <c r="K1156" s="71">
        <f t="shared" si="76"/>
        <v>1.1021307861866276E-2</v>
      </c>
      <c r="L1156" s="97">
        <v>13.4703625170999</v>
      </c>
      <c r="M1156" s="56">
        <v>11.28</v>
      </c>
      <c r="N1156" s="56">
        <v>11.396931582584624</v>
      </c>
      <c r="O1156" s="71">
        <f t="shared" si="77"/>
        <v>1.3161437261693434E-2</v>
      </c>
    </row>
    <row r="1157" spans="2:15" x14ac:dyDescent="0.15">
      <c r="B1157" s="73" t="str">
        <f>IFERROR(IF(AND(K1157&lt;&gt;"",K1157&gt;=$C$3),MAX($B$5:B1156)+1,""),"")</f>
        <v/>
      </c>
      <c r="C1157" s="73" t="str">
        <f>IFERROR(IF(AND(O1157&lt;&gt;"",O1157&gt;=$C$3),MAX($C$5:C1156)+1,""),"")</f>
        <v/>
      </c>
      <c r="F1157" s="40" t="s">
        <v>9019</v>
      </c>
      <c r="G1157" s="40" t="s">
        <v>9020</v>
      </c>
      <c r="H1157" s="56">
        <v>0.2</v>
      </c>
      <c r="I1157" s="167" t="s">
        <v>5915</v>
      </c>
      <c r="J1157" s="56">
        <v>26.69</v>
      </c>
      <c r="K1157" s="71">
        <f t="shared" si="76"/>
        <v>7.4934432371674782E-3</v>
      </c>
      <c r="L1157" s="97">
        <v>10.5954264150943</v>
      </c>
      <c r="M1157" s="56">
        <v>11.19</v>
      </c>
      <c r="N1157" s="56">
        <v>28.187737642585656</v>
      </c>
      <c r="O1157" s="71">
        <f t="shared" si="77"/>
        <v>7.0952838619387001E-3</v>
      </c>
    </row>
    <row r="1158" spans="2:15" x14ac:dyDescent="0.15">
      <c r="B1158" s="73" t="str">
        <f>IFERROR(IF(AND(K1158&lt;&gt;"",K1158&gt;=$C$3),MAX($B$5:B1157)+1,""),"")</f>
        <v/>
      </c>
      <c r="C1158" s="73" t="str">
        <f>IFERROR(IF(AND(O1158&lt;&gt;"",O1158&gt;=$C$3),MAX($C$5:C1157)+1,""),"")</f>
        <v/>
      </c>
      <c r="F1158" s="40" t="s">
        <v>13165</v>
      </c>
      <c r="G1158" s="40" t="s">
        <v>13166</v>
      </c>
      <c r="H1158" s="56" t="s">
        <v>5898</v>
      </c>
      <c r="I1158" s="167" t="s">
        <v>5916</v>
      </c>
      <c r="J1158" s="56">
        <v>8.35</v>
      </c>
      <c r="K1158" s="71" t="str">
        <f t="shared" si="76"/>
        <v/>
      </c>
      <c r="L1158" s="97">
        <v>8.35</v>
      </c>
      <c r="M1158" s="56">
        <v>7.63</v>
      </c>
      <c r="N1158" s="56">
        <v>7.63</v>
      </c>
      <c r="O1158" s="71" t="str">
        <f t="shared" si="77"/>
        <v/>
      </c>
    </row>
    <row r="1159" spans="2:15" x14ac:dyDescent="0.15">
      <c r="B1159" s="73" t="str">
        <f>IFERROR(IF(AND(K1159&lt;&gt;"",K1159&gt;=$C$3),MAX($B$5:B1158)+1,""),"")</f>
        <v/>
      </c>
      <c r="C1159" s="73" t="str">
        <f>IFERROR(IF(AND(O1159&lt;&gt;"",O1159&gt;=$C$3),MAX($C$5:C1158)+1,""),"")</f>
        <v/>
      </c>
      <c r="F1159" s="40" t="s">
        <v>9023</v>
      </c>
      <c r="G1159" s="40" t="s">
        <v>9024</v>
      </c>
      <c r="H1159" s="56">
        <v>0.3</v>
      </c>
      <c r="I1159" s="167" t="s">
        <v>5913</v>
      </c>
      <c r="J1159" s="56">
        <v>24.1</v>
      </c>
      <c r="K1159" s="71">
        <f t="shared" ref="K1159:K1222" si="78">IFERROR(H1159/J1159,"")</f>
        <v>1.2448132780082987E-2</v>
      </c>
      <c r="L1159" s="97">
        <v>23.756858092074001</v>
      </c>
      <c r="M1159" s="56">
        <v>21.57</v>
      </c>
      <c r="N1159" s="56">
        <v>21.881555127587902</v>
      </c>
      <c r="O1159" s="71">
        <f t="shared" ref="O1159:O1222" si="79">IFERROR(H1159/N1159,"")</f>
        <v>1.3710177281767554E-2</v>
      </c>
    </row>
    <row r="1160" spans="2:15" x14ac:dyDescent="0.15">
      <c r="B1160" s="73" t="str">
        <f>IFERROR(IF(AND(K1160&lt;&gt;"",K1160&gt;=$C$3),MAX($B$5:B1159)+1,""),"")</f>
        <v/>
      </c>
      <c r="C1160" s="73" t="str">
        <f>IFERROR(IF(AND(O1160&lt;&gt;"",O1160&gt;=$C$3),MAX($C$5:C1159)+1,""),"")</f>
        <v/>
      </c>
      <c r="F1160" s="40" t="s">
        <v>9025</v>
      </c>
      <c r="G1160" s="40" t="s">
        <v>13167</v>
      </c>
      <c r="H1160" s="56">
        <v>8.0000000000000002E-3</v>
      </c>
      <c r="I1160" s="167" t="s">
        <v>13676</v>
      </c>
      <c r="J1160" s="56">
        <v>25.82</v>
      </c>
      <c r="K1160" s="71">
        <f t="shared" si="78"/>
        <v>3.098373353989156E-4</v>
      </c>
      <c r="L1160" s="97">
        <v>25.81</v>
      </c>
      <c r="M1160" s="56">
        <v>18.3</v>
      </c>
      <c r="N1160" s="56">
        <v>18.307090275087177</v>
      </c>
      <c r="O1160" s="71">
        <f t="shared" si="79"/>
        <v>4.3698915992601149E-4</v>
      </c>
    </row>
    <row r="1161" spans="2:15" x14ac:dyDescent="0.15">
      <c r="B1161" s="73" t="str">
        <f>IFERROR(IF(AND(K1161&lt;&gt;"",K1161&gt;=$C$3),MAX($B$5:B1160)+1,""),"")</f>
        <v/>
      </c>
      <c r="C1161" s="73" t="str">
        <f>IFERROR(IF(AND(O1161&lt;&gt;"",O1161&gt;=$C$3),MAX($C$5:C1160)+1,""),"")</f>
        <v/>
      </c>
      <c r="F1161" s="40" t="s">
        <v>9027</v>
      </c>
      <c r="G1161" s="40" t="s">
        <v>9028</v>
      </c>
      <c r="H1161" s="56">
        <v>0.15</v>
      </c>
      <c r="I1161" s="167" t="s">
        <v>5936</v>
      </c>
      <c r="J1161" s="56">
        <v>15.17</v>
      </c>
      <c r="K1161" s="71">
        <f t="shared" si="78"/>
        <v>9.8879367172050089E-3</v>
      </c>
      <c r="L1161" s="97">
        <v>6.8373048433048398</v>
      </c>
      <c r="M1161" s="56">
        <v>9.0299999999999994</v>
      </c>
      <c r="N1161" s="56">
        <v>20.034955752212397</v>
      </c>
      <c r="O1161" s="71">
        <f t="shared" si="79"/>
        <v>7.4869144636586461E-3</v>
      </c>
    </row>
    <row r="1162" spans="2:15" x14ac:dyDescent="0.15">
      <c r="B1162" s="73" t="str">
        <f>IFERROR(IF(AND(K1162&lt;&gt;"",K1162&gt;=$C$3),MAX($B$5:B1161)+1,""),"")</f>
        <v/>
      </c>
      <c r="C1162" s="73" t="str">
        <f>IFERROR(IF(AND(O1162&lt;&gt;"",O1162&gt;=$C$3),MAX($C$5:C1161)+1,""),"")</f>
        <v/>
      </c>
      <c r="F1162" s="40" t="s">
        <v>13168</v>
      </c>
      <c r="G1162" s="40" t="s">
        <v>9030</v>
      </c>
      <c r="H1162" s="56" t="s">
        <v>5898</v>
      </c>
      <c r="I1162" s="167" t="s">
        <v>13686</v>
      </c>
      <c r="J1162" s="56">
        <v>10.59</v>
      </c>
      <c r="K1162" s="71" t="str">
        <f t="shared" si="78"/>
        <v/>
      </c>
      <c r="L1162" s="97">
        <v>10.59</v>
      </c>
      <c r="M1162" s="56">
        <v>10.06</v>
      </c>
      <c r="N1162" s="56">
        <v>10.06</v>
      </c>
      <c r="O1162" s="71" t="str">
        <f t="shared" si="79"/>
        <v/>
      </c>
    </row>
    <row r="1163" spans="2:15" x14ac:dyDescent="0.15">
      <c r="B1163" s="73" t="str">
        <f>IFERROR(IF(AND(K1163&lt;&gt;"",K1163&gt;=$C$3),MAX($B$5:B1162)+1,""),"")</f>
        <v/>
      </c>
      <c r="C1163" s="73" t="str">
        <f>IFERROR(IF(AND(O1163&lt;&gt;"",O1163&gt;=$C$3),MAX($C$5:C1162)+1,""),"")</f>
        <v/>
      </c>
      <c r="F1163" s="40" t="s">
        <v>9031</v>
      </c>
      <c r="G1163" s="40" t="s">
        <v>9032</v>
      </c>
      <c r="H1163" s="56">
        <v>1.0999999999999999E-2</v>
      </c>
      <c r="I1163" s="167" t="s">
        <v>13682</v>
      </c>
      <c r="J1163" s="56">
        <v>14.93</v>
      </c>
      <c r="K1163" s="71">
        <f t="shared" si="78"/>
        <v>7.3677160080375082E-4</v>
      </c>
      <c r="L1163" s="97">
        <v>14.922108879492599</v>
      </c>
      <c r="M1163" s="56">
        <v>20.14</v>
      </c>
      <c r="N1163" s="56">
        <v>20.150650449497622</v>
      </c>
      <c r="O1163" s="71">
        <f t="shared" si="79"/>
        <v>5.4588808572550278E-4</v>
      </c>
    </row>
    <row r="1164" spans="2:15" x14ac:dyDescent="0.15">
      <c r="B1164" s="73" t="str">
        <f>IFERROR(IF(AND(K1164&lt;&gt;"",K1164&gt;=$C$3),MAX($B$5:B1163)+1,""),"")</f>
        <v/>
      </c>
      <c r="C1164" s="73" t="str">
        <f>IFERROR(IF(AND(O1164&lt;&gt;"",O1164&gt;=$C$3),MAX($C$5:C1163)+1,""),"")</f>
        <v/>
      </c>
      <c r="F1164" s="40" t="s">
        <v>9033</v>
      </c>
      <c r="G1164" s="40" t="s">
        <v>9034</v>
      </c>
      <c r="H1164" s="56">
        <v>0.11600000000000001</v>
      </c>
      <c r="I1164" s="167" t="s">
        <v>5971</v>
      </c>
      <c r="J1164" s="56">
        <v>27.7</v>
      </c>
      <c r="K1164" s="71">
        <f t="shared" si="78"/>
        <v>4.1877256317689538E-3</v>
      </c>
      <c r="L1164" s="97">
        <v>6.8858820857452301</v>
      </c>
      <c r="M1164" s="56">
        <v>67.44</v>
      </c>
      <c r="N1164" s="56">
        <v>271.29247592944</v>
      </c>
      <c r="O1164" s="71">
        <f t="shared" si="79"/>
        <v>4.275828129865653E-4</v>
      </c>
    </row>
    <row r="1165" spans="2:15" x14ac:dyDescent="0.15">
      <c r="B1165" s="73" t="str">
        <f>IFERROR(IF(AND(K1165&lt;&gt;"",K1165&gt;=$C$3),MAX($B$5:B1164)+1,""),"")</f>
        <v/>
      </c>
      <c r="C1165" s="73" t="str">
        <f>IFERROR(IF(AND(O1165&lt;&gt;"",O1165&gt;=$C$3),MAX($C$5:C1164)+1,""),"")</f>
        <v/>
      </c>
      <c r="F1165" s="40" t="s">
        <v>9035</v>
      </c>
      <c r="G1165" s="40" t="s">
        <v>9036</v>
      </c>
      <c r="H1165" s="56">
        <v>0.1</v>
      </c>
      <c r="I1165" s="167" t="s">
        <v>5935</v>
      </c>
      <c r="J1165" s="56">
        <v>24.97</v>
      </c>
      <c r="K1165" s="71">
        <f t="shared" si="78"/>
        <v>4.0048057669203043E-3</v>
      </c>
      <c r="L1165" s="97">
        <v>24.8234624413146</v>
      </c>
      <c r="M1165" s="56">
        <v>19.64</v>
      </c>
      <c r="N1165" s="56">
        <v>19.755938606847661</v>
      </c>
      <c r="O1165" s="71">
        <f t="shared" si="79"/>
        <v>5.0617691211764914E-3</v>
      </c>
    </row>
    <row r="1166" spans="2:15" x14ac:dyDescent="0.15">
      <c r="B1166" s="73" t="str">
        <f>IFERROR(IF(AND(K1166&lt;&gt;"",K1166&gt;=$C$3),MAX($B$5:B1165)+1,""),"")</f>
        <v/>
      </c>
      <c r="C1166" s="73" t="str">
        <f>IFERROR(IF(AND(O1166&lt;&gt;"",O1166&gt;=$C$3),MAX($C$5:C1165)+1,""),"")</f>
        <v/>
      </c>
      <c r="F1166" s="40" t="s">
        <v>13169</v>
      </c>
      <c r="G1166" s="40" t="s">
        <v>9038</v>
      </c>
      <c r="H1166" s="56" t="s">
        <v>5898</v>
      </c>
      <c r="I1166" s="167" t="s">
        <v>13669</v>
      </c>
      <c r="J1166" s="56">
        <v>5.86</v>
      </c>
      <c r="K1166" s="71" t="str">
        <f t="shared" si="78"/>
        <v/>
      </c>
      <c r="L1166" s="97">
        <v>5.86</v>
      </c>
      <c r="M1166" s="56">
        <v>5.73</v>
      </c>
      <c r="N1166" s="56">
        <v>5.73</v>
      </c>
      <c r="O1166" s="71" t="str">
        <f t="shared" si="79"/>
        <v/>
      </c>
    </row>
    <row r="1167" spans="2:15" x14ac:dyDescent="0.15">
      <c r="B1167" s="73" t="str">
        <f>IFERROR(IF(AND(K1167&lt;&gt;"",K1167&gt;=$C$3),MAX($B$5:B1166)+1,""),"")</f>
        <v/>
      </c>
      <c r="C1167" s="73" t="str">
        <f>IFERROR(IF(AND(O1167&lt;&gt;"",O1167&gt;=$C$3),MAX($C$5:C1166)+1,""),"")</f>
        <v/>
      </c>
      <c r="F1167" s="40" t="s">
        <v>9039</v>
      </c>
      <c r="G1167" s="40" t="s">
        <v>9040</v>
      </c>
      <c r="H1167" s="56">
        <v>7.0000000000000007E-2</v>
      </c>
      <c r="I1167" s="167" t="s">
        <v>5903</v>
      </c>
      <c r="J1167" s="56">
        <v>18.75</v>
      </c>
      <c r="K1167" s="71">
        <f t="shared" si="78"/>
        <v>3.7333333333333337E-3</v>
      </c>
      <c r="L1167" s="97">
        <v>18.675341296928298</v>
      </c>
      <c r="M1167" s="56">
        <v>17.47</v>
      </c>
      <c r="N1167" s="56">
        <v>17.539840091376384</v>
      </c>
      <c r="O1167" s="71">
        <f t="shared" si="79"/>
        <v>3.9909143775156836E-3</v>
      </c>
    </row>
    <row r="1168" spans="2:15" x14ac:dyDescent="0.15">
      <c r="B1168" s="73" t="str">
        <f>IFERROR(IF(AND(K1168&lt;&gt;"",K1168&gt;=$C$3),MAX($B$5:B1167)+1,""),"")</f>
        <v/>
      </c>
      <c r="C1168" s="73" t="str">
        <f>IFERROR(IF(AND(O1168&lt;&gt;"",O1168&gt;=$C$3),MAX($C$5:C1167)+1,""),"")</f>
        <v/>
      </c>
      <c r="F1168" s="40" t="s">
        <v>9041</v>
      </c>
      <c r="G1168" s="40" t="s">
        <v>13170</v>
      </c>
      <c r="H1168" s="56" t="s">
        <v>5898</v>
      </c>
      <c r="I1168" s="167" t="s">
        <v>5905</v>
      </c>
      <c r="J1168" s="56">
        <v>33.5</v>
      </c>
      <c r="K1168" s="71" t="str">
        <f t="shared" si="78"/>
        <v/>
      </c>
      <c r="L1168" s="97">
        <v>33.5</v>
      </c>
      <c r="M1168" s="56">
        <v>34.85</v>
      </c>
      <c r="N1168" s="56">
        <v>34.85</v>
      </c>
      <c r="O1168" s="71" t="str">
        <f t="shared" si="79"/>
        <v/>
      </c>
    </row>
    <row r="1169" spans="2:15" x14ac:dyDescent="0.15">
      <c r="B1169" s="73" t="str">
        <f>IFERROR(IF(AND(K1169&lt;&gt;"",K1169&gt;=$C$3),MAX($B$5:B1168)+1,""),"")</f>
        <v/>
      </c>
      <c r="C1169" s="73" t="str">
        <f>IFERROR(IF(AND(O1169&lt;&gt;"",O1169&gt;=$C$3),MAX($C$5:C1168)+1,""),"")</f>
        <v/>
      </c>
      <c r="F1169" s="40" t="s">
        <v>9043</v>
      </c>
      <c r="G1169" s="40" t="s">
        <v>9044</v>
      </c>
      <c r="H1169" s="56">
        <v>4.4999999999999998E-2</v>
      </c>
      <c r="I1169" s="167" t="s">
        <v>5911</v>
      </c>
      <c r="J1169" s="56">
        <v>15.89</v>
      </c>
      <c r="K1169" s="71">
        <f t="shared" si="78"/>
        <v>2.8319697923222149E-3</v>
      </c>
      <c r="L1169" s="97">
        <v>15.846286107290201</v>
      </c>
      <c r="M1169" s="56">
        <v>14.63</v>
      </c>
      <c r="N1169" s="56">
        <v>14.670358620689687</v>
      </c>
      <c r="O1169" s="71">
        <f t="shared" si="79"/>
        <v>3.067409677125156E-3</v>
      </c>
    </row>
    <row r="1170" spans="2:15" x14ac:dyDescent="0.15">
      <c r="B1170" s="73" t="str">
        <f>IFERROR(IF(AND(K1170&lt;&gt;"",K1170&gt;=$C$3),MAX($B$5:B1169)+1,""),"")</f>
        <v/>
      </c>
      <c r="C1170" s="73" t="str">
        <f>IFERROR(IF(AND(O1170&lt;&gt;"",O1170&gt;=$C$3),MAX($C$5:C1169)+1,""),"")</f>
        <v/>
      </c>
      <c r="F1170" s="40" t="s">
        <v>9045</v>
      </c>
      <c r="G1170" s="40" t="s">
        <v>9046</v>
      </c>
      <c r="H1170" s="56">
        <v>0.45</v>
      </c>
      <c r="I1170" s="167" t="s">
        <v>13696</v>
      </c>
      <c r="J1170" s="56">
        <v>21.27</v>
      </c>
      <c r="K1170" s="71">
        <f t="shared" si="78"/>
        <v>2.1156558533145277E-2</v>
      </c>
      <c r="L1170" s="97">
        <v>8.7001616245337807</v>
      </c>
      <c r="M1170" s="56">
        <v>9.19</v>
      </c>
      <c r="N1170" s="56">
        <v>22.467548125633215</v>
      </c>
      <c r="O1170" s="71">
        <f t="shared" si="79"/>
        <v>2.0028887775546598E-2</v>
      </c>
    </row>
    <row r="1171" spans="2:15" x14ac:dyDescent="0.15">
      <c r="B1171" s="73" t="str">
        <f>IFERROR(IF(AND(K1171&lt;&gt;"",K1171&gt;=$C$3),MAX($B$5:B1170)+1,""),"")</f>
        <v/>
      </c>
      <c r="C1171" s="73" t="str">
        <f>IFERROR(IF(AND(O1171&lt;&gt;"",O1171&gt;=$C$3),MAX($C$5:C1170)+1,""),"")</f>
        <v/>
      </c>
      <c r="F1171" s="40" t="s">
        <v>9047</v>
      </c>
      <c r="G1171" s="40" t="s">
        <v>9048</v>
      </c>
      <c r="H1171" s="56" t="s">
        <v>5898</v>
      </c>
      <c r="I1171" s="167" t="s">
        <v>13686</v>
      </c>
      <c r="J1171" s="56">
        <v>19.28</v>
      </c>
      <c r="K1171" s="71" t="str">
        <f t="shared" si="78"/>
        <v/>
      </c>
      <c r="L1171" s="97">
        <v>19.28</v>
      </c>
      <c r="M1171" s="56">
        <v>19.03</v>
      </c>
      <c r="N1171" s="56">
        <v>19.03</v>
      </c>
      <c r="O1171" s="71" t="str">
        <f t="shared" si="79"/>
        <v/>
      </c>
    </row>
    <row r="1172" spans="2:15" x14ac:dyDescent="0.15">
      <c r="B1172" s="73" t="str">
        <f>IFERROR(IF(AND(K1172&lt;&gt;"",K1172&gt;=$C$3),MAX($B$5:B1171)+1,""),"")</f>
        <v/>
      </c>
      <c r="C1172" s="73" t="str">
        <f>IFERROR(IF(AND(O1172&lt;&gt;"",O1172&gt;=$C$3),MAX($C$5:C1171)+1,""),"")</f>
        <v/>
      </c>
      <c r="F1172" s="40" t="s">
        <v>9049</v>
      </c>
      <c r="G1172" s="40" t="s">
        <v>9050</v>
      </c>
      <c r="H1172" s="56">
        <v>0.1</v>
      </c>
      <c r="I1172" s="167" t="s">
        <v>5911</v>
      </c>
      <c r="J1172" s="56">
        <v>25.28</v>
      </c>
      <c r="K1172" s="71">
        <f t="shared" si="78"/>
        <v>3.9556962025316458E-3</v>
      </c>
      <c r="L1172" s="97">
        <v>25.2014906832298</v>
      </c>
      <c r="M1172" s="56">
        <v>39.58</v>
      </c>
      <c r="N1172" s="56">
        <v>39.703302180685384</v>
      </c>
      <c r="O1172" s="71">
        <f t="shared" si="79"/>
        <v>2.5186821878167955E-3</v>
      </c>
    </row>
    <row r="1173" spans="2:15" x14ac:dyDescent="0.15">
      <c r="B1173" s="73" t="str">
        <f>IFERROR(IF(AND(K1173&lt;&gt;"",K1173&gt;=$C$3),MAX($B$5:B1172)+1,""),"")</f>
        <v/>
      </c>
      <c r="C1173" s="73" t="str">
        <f>IFERROR(IF(AND(O1173&lt;&gt;"",O1173&gt;=$C$3),MAX($C$5:C1172)+1,""),"")</f>
        <v/>
      </c>
      <c r="F1173" s="40" t="s">
        <v>9051</v>
      </c>
      <c r="G1173" s="40" t="s">
        <v>9052</v>
      </c>
      <c r="H1173" s="56">
        <v>0.3</v>
      </c>
      <c r="I1173" s="167" t="s">
        <v>5916</v>
      </c>
      <c r="J1173" s="56">
        <v>20.04</v>
      </c>
      <c r="K1173" s="71">
        <f t="shared" si="78"/>
        <v>1.4970059880239521E-2</v>
      </c>
      <c r="L1173" s="97">
        <v>15.1833416959358</v>
      </c>
      <c r="M1173" s="56">
        <v>15.57</v>
      </c>
      <c r="N1173" s="56">
        <v>20.55033774834434</v>
      </c>
      <c r="O1173" s="71">
        <f t="shared" si="79"/>
        <v>1.459830021646091E-2</v>
      </c>
    </row>
    <row r="1174" spans="2:15" x14ac:dyDescent="0.15">
      <c r="B1174" s="73" t="str">
        <f>IFERROR(IF(AND(K1174&lt;&gt;"",K1174&gt;=$C$3),MAX($B$5:B1173)+1,""),"")</f>
        <v/>
      </c>
      <c r="C1174" s="73" t="str">
        <f>IFERROR(IF(AND(O1174&lt;&gt;"",O1174&gt;=$C$3),MAX($C$5:C1173)+1,""),"")</f>
        <v/>
      </c>
      <c r="F1174" s="40" t="s">
        <v>9053</v>
      </c>
      <c r="G1174" s="40" t="s">
        <v>9054</v>
      </c>
      <c r="H1174" s="56">
        <v>0.5</v>
      </c>
      <c r="I1174" s="167" t="s">
        <v>5915</v>
      </c>
      <c r="J1174" s="56">
        <v>54.68</v>
      </c>
      <c r="K1174" s="71">
        <f t="shared" si="78"/>
        <v>9.1441111923920987E-3</v>
      </c>
      <c r="L1174" s="97">
        <v>27.0846807699638</v>
      </c>
      <c r="M1174" s="56">
        <v>26.4</v>
      </c>
      <c r="N1174" s="56">
        <v>53.297729896113864</v>
      </c>
      <c r="O1174" s="71">
        <f t="shared" si="79"/>
        <v>9.3812625973861002E-3</v>
      </c>
    </row>
    <row r="1175" spans="2:15" x14ac:dyDescent="0.15">
      <c r="B1175" s="73" t="str">
        <f>IFERROR(IF(AND(K1175&lt;&gt;"",K1175&gt;=$C$3),MAX($B$5:B1174)+1,""),"")</f>
        <v/>
      </c>
      <c r="C1175" s="73" t="str">
        <f>IFERROR(IF(AND(O1175&lt;&gt;"",O1175&gt;=$C$3),MAX($C$5:C1174)+1,""),"")</f>
        <v/>
      </c>
      <c r="F1175" s="40" t="s">
        <v>13171</v>
      </c>
      <c r="G1175" s="40" t="s">
        <v>9056</v>
      </c>
      <c r="H1175" s="56">
        <v>0.05</v>
      </c>
      <c r="I1175" s="167" t="s">
        <v>13752</v>
      </c>
      <c r="J1175" s="56">
        <v>42.62</v>
      </c>
      <c r="K1175" s="71">
        <f t="shared" si="78"/>
        <v>1.1731581417175037E-3</v>
      </c>
      <c r="L1175" s="97">
        <v>21.284721233689201</v>
      </c>
      <c r="M1175" s="56">
        <v>19.84</v>
      </c>
      <c r="N1175" s="56">
        <v>39.727125890736346</v>
      </c>
      <c r="O1175" s="71">
        <f t="shared" si="79"/>
        <v>1.2585858875750965E-3</v>
      </c>
    </row>
    <row r="1176" spans="2:15" x14ac:dyDescent="0.15">
      <c r="B1176" s="73" t="str">
        <f>IFERROR(IF(AND(K1176&lt;&gt;"",K1176&gt;=$C$3),MAX($B$5:B1175)+1,""),"")</f>
        <v/>
      </c>
      <c r="C1176" s="73" t="str">
        <f>IFERROR(IF(AND(O1176&lt;&gt;"",O1176&gt;=$C$3),MAX($C$5:C1175)+1,""),"")</f>
        <v/>
      </c>
      <c r="F1176" s="40" t="s">
        <v>9057</v>
      </c>
      <c r="G1176" s="40" t="s">
        <v>9058</v>
      </c>
      <c r="H1176" s="56" t="s">
        <v>5898</v>
      </c>
      <c r="I1176" s="167" t="s">
        <v>5935</v>
      </c>
      <c r="J1176" s="56">
        <v>15.55</v>
      </c>
      <c r="K1176" s="71" t="str">
        <f t="shared" si="78"/>
        <v/>
      </c>
      <c r="L1176" s="97">
        <v>15.5291554959786</v>
      </c>
      <c r="M1176" s="56">
        <v>12.71</v>
      </c>
      <c r="N1176" s="56">
        <v>12.727060402684527</v>
      </c>
      <c r="O1176" s="71" t="str">
        <f t="shared" si="79"/>
        <v/>
      </c>
    </row>
    <row r="1177" spans="2:15" x14ac:dyDescent="0.15">
      <c r="B1177" s="73" t="str">
        <f>IFERROR(IF(AND(K1177&lt;&gt;"",K1177&gt;=$C$3),MAX($B$5:B1176)+1,""),"")</f>
        <v/>
      </c>
      <c r="C1177" s="73" t="str">
        <f>IFERROR(IF(AND(O1177&lt;&gt;"",O1177&gt;=$C$3),MAX($C$5:C1176)+1,""),"")</f>
        <v/>
      </c>
      <c r="F1177" s="40" t="s">
        <v>9059</v>
      </c>
      <c r="G1177" s="40" t="s">
        <v>9060</v>
      </c>
      <c r="H1177" s="56">
        <v>0.18</v>
      </c>
      <c r="I1177" s="167" t="s">
        <v>5949</v>
      </c>
      <c r="J1177" s="56">
        <v>89.64</v>
      </c>
      <c r="K1177" s="71">
        <f t="shared" si="78"/>
        <v>2.008032128514056E-3</v>
      </c>
      <c r="L1177" s="97">
        <v>35.812090476876499</v>
      </c>
      <c r="M1177" s="56">
        <v>57.24</v>
      </c>
      <c r="N1177" s="56">
        <v>143.2754561846377</v>
      </c>
      <c r="O1177" s="71">
        <f t="shared" si="79"/>
        <v>1.2563212485468252E-3</v>
      </c>
    </row>
    <row r="1178" spans="2:15" x14ac:dyDescent="0.15">
      <c r="B1178" s="73" t="str">
        <f>IFERROR(IF(AND(K1178&lt;&gt;"",K1178&gt;=$C$3),MAX($B$5:B1177)+1,""),"")</f>
        <v/>
      </c>
      <c r="C1178" s="73" t="str">
        <f>IFERROR(IF(AND(O1178&lt;&gt;"",O1178&gt;=$C$3),MAX($C$5:C1177)+1,""),"")</f>
        <v/>
      </c>
      <c r="F1178" s="40" t="s">
        <v>9061</v>
      </c>
      <c r="G1178" s="40" t="s">
        <v>9062</v>
      </c>
      <c r="H1178" s="56">
        <v>4.9000000000000002E-2</v>
      </c>
      <c r="I1178" s="167" t="s">
        <v>13706</v>
      </c>
      <c r="J1178" s="56">
        <v>28.82</v>
      </c>
      <c r="K1178" s="71">
        <f t="shared" si="78"/>
        <v>1.7002081887578071E-3</v>
      </c>
      <c r="L1178" s="97">
        <v>14.3863227078541</v>
      </c>
      <c r="M1178" s="56">
        <v>13.7</v>
      </c>
      <c r="N1178" s="56">
        <v>27.445095457537835</v>
      </c>
      <c r="O1178" s="71">
        <f t="shared" si="79"/>
        <v>1.7853827499274403E-3</v>
      </c>
    </row>
    <row r="1179" spans="2:15" x14ac:dyDescent="0.15">
      <c r="B1179" s="73" t="str">
        <f>IFERROR(IF(AND(K1179&lt;&gt;"",K1179&gt;=$C$3),MAX($B$5:B1178)+1,""),"")</f>
        <v/>
      </c>
      <c r="C1179" s="73" t="str">
        <f>IFERROR(IF(AND(O1179&lt;&gt;"",O1179&gt;=$C$3),MAX($C$5:C1178)+1,""),"")</f>
        <v/>
      </c>
      <c r="F1179" s="40" t="s">
        <v>13172</v>
      </c>
      <c r="G1179" s="40" t="s">
        <v>9064</v>
      </c>
      <c r="H1179" s="56">
        <v>0.15</v>
      </c>
      <c r="I1179" s="167" t="s">
        <v>13676</v>
      </c>
      <c r="J1179" s="56">
        <v>112.18</v>
      </c>
      <c r="K1179" s="71">
        <f t="shared" si="78"/>
        <v>1.3371367445177392E-3</v>
      </c>
      <c r="L1179" s="97">
        <v>37.347492119089303</v>
      </c>
      <c r="M1179" s="56">
        <v>38.020000000000003</v>
      </c>
      <c r="N1179" s="56">
        <v>114.20000000000006</v>
      </c>
      <c r="O1179" s="71">
        <f t="shared" si="79"/>
        <v>1.3134851138353759E-3</v>
      </c>
    </row>
    <row r="1180" spans="2:15" x14ac:dyDescent="0.15">
      <c r="B1180" s="73" t="str">
        <f>IFERROR(IF(AND(K1180&lt;&gt;"",K1180&gt;=$C$3),MAX($B$5:B1179)+1,""),"")</f>
        <v/>
      </c>
      <c r="C1180" s="73" t="str">
        <f>IFERROR(IF(AND(O1180&lt;&gt;"",O1180&gt;=$C$3),MAX($C$5:C1179)+1,""),"")</f>
        <v/>
      </c>
      <c r="F1180" s="40" t="s">
        <v>13173</v>
      </c>
      <c r="G1180" s="40" t="s">
        <v>9066</v>
      </c>
      <c r="H1180" s="56">
        <v>0.4</v>
      </c>
      <c r="I1180" s="167" t="s">
        <v>5914</v>
      </c>
      <c r="J1180" s="56">
        <v>29.7</v>
      </c>
      <c r="K1180" s="71">
        <f t="shared" si="78"/>
        <v>1.3468013468013469E-2</v>
      </c>
      <c r="L1180" s="97">
        <v>29.297288135593199</v>
      </c>
      <c r="M1180" s="56">
        <v>25.85</v>
      </c>
      <c r="N1180" s="56">
        <v>26.205326460481118</v>
      </c>
      <c r="O1180" s="71">
        <f t="shared" si="79"/>
        <v>1.5264072386322648E-2</v>
      </c>
    </row>
    <row r="1181" spans="2:15" x14ac:dyDescent="0.15">
      <c r="B1181" s="73" t="str">
        <f>IFERROR(IF(AND(K1181&lt;&gt;"",K1181&gt;=$C$3),MAX($B$5:B1180)+1,""),"")</f>
        <v/>
      </c>
      <c r="C1181" s="73" t="str">
        <f>IFERROR(IF(AND(O1181&lt;&gt;"",O1181&gt;=$C$3),MAX($C$5:C1180)+1,""),"")</f>
        <v/>
      </c>
      <c r="F1181" s="40" t="s">
        <v>9067</v>
      </c>
      <c r="G1181" s="40" t="s">
        <v>9068</v>
      </c>
      <c r="H1181" s="56">
        <v>0.35299999999999998</v>
      </c>
      <c r="I1181" s="167" t="s">
        <v>5983</v>
      </c>
      <c r="J1181" s="56">
        <v>48.96</v>
      </c>
      <c r="K1181" s="71">
        <f t="shared" si="78"/>
        <v>7.2099673202614374E-3</v>
      </c>
      <c r="L1181" s="97">
        <v>24.317101663586001</v>
      </c>
      <c r="M1181" s="56">
        <v>26.21</v>
      </c>
      <c r="N1181" s="56">
        <v>52.771157424637039</v>
      </c>
      <c r="O1181" s="71">
        <f t="shared" si="79"/>
        <v>6.6892601418515867E-3</v>
      </c>
    </row>
    <row r="1182" spans="2:15" x14ac:dyDescent="0.15">
      <c r="B1182" s="73" t="str">
        <f>IFERROR(IF(AND(K1182&lt;&gt;"",K1182&gt;=$C$3),MAX($B$5:B1181)+1,""),"")</f>
        <v/>
      </c>
      <c r="C1182" s="73" t="str">
        <f>IFERROR(IF(AND(O1182&lt;&gt;"",O1182&gt;=$C$3),MAX($C$5:C1181)+1,""),"")</f>
        <v/>
      </c>
      <c r="F1182" s="40" t="s">
        <v>9069</v>
      </c>
      <c r="G1182" s="40" t="s">
        <v>9070</v>
      </c>
      <c r="H1182" s="56" t="s">
        <v>5898</v>
      </c>
      <c r="I1182" s="167" t="s">
        <v>5900</v>
      </c>
      <c r="J1182" s="56">
        <v>35.299999999999997</v>
      </c>
      <c r="K1182" s="71" t="str">
        <f t="shared" si="78"/>
        <v/>
      </c>
      <c r="L1182" s="97">
        <v>35.299999999999997</v>
      </c>
      <c r="M1182" s="56">
        <v>28.5</v>
      </c>
      <c r="N1182" s="56">
        <v>28.5</v>
      </c>
      <c r="O1182" s="71" t="str">
        <f t="shared" si="79"/>
        <v/>
      </c>
    </row>
    <row r="1183" spans="2:15" x14ac:dyDescent="0.15">
      <c r="B1183" s="73" t="str">
        <f>IFERROR(IF(AND(K1183&lt;&gt;"",K1183&gt;=$C$3),MAX($B$5:B1182)+1,""),"")</f>
        <v/>
      </c>
      <c r="C1183" s="73" t="str">
        <f>IFERROR(IF(AND(O1183&lt;&gt;"",O1183&gt;=$C$3),MAX($C$5:C1182)+1,""),"")</f>
        <v/>
      </c>
      <c r="F1183" s="40" t="s">
        <v>9071</v>
      </c>
      <c r="G1183" s="40" t="s">
        <v>9072</v>
      </c>
      <c r="H1183" s="56">
        <v>0.05</v>
      </c>
      <c r="I1183" s="167" t="s">
        <v>5911</v>
      </c>
      <c r="J1183" s="56">
        <v>12.23</v>
      </c>
      <c r="K1183" s="71">
        <f t="shared" si="78"/>
        <v>4.0883074407195418E-3</v>
      </c>
      <c r="L1183" s="97">
        <v>12.193944575471701</v>
      </c>
      <c r="M1183" s="56">
        <v>26.79</v>
      </c>
      <c r="N1183" s="56">
        <v>26.869213483146062</v>
      </c>
      <c r="O1183" s="71">
        <f t="shared" si="79"/>
        <v>1.8608657834872212E-3</v>
      </c>
    </row>
    <row r="1184" spans="2:15" x14ac:dyDescent="0.15">
      <c r="B1184" s="73" t="str">
        <f>IFERROR(IF(AND(K1184&lt;&gt;"",K1184&gt;=$C$3),MAX($B$5:B1183)+1,""),"")</f>
        <v/>
      </c>
      <c r="C1184" s="73" t="str">
        <f>IFERROR(IF(AND(O1184&lt;&gt;"",O1184&gt;=$C$3),MAX($C$5:C1183)+1,""),"")</f>
        <v/>
      </c>
      <c r="F1184" s="40" t="s">
        <v>9073</v>
      </c>
      <c r="G1184" s="40" t="s">
        <v>9074</v>
      </c>
      <c r="H1184" s="56">
        <v>3.4000000000000002E-2</v>
      </c>
      <c r="I1184" s="167" t="s">
        <v>5932</v>
      </c>
      <c r="J1184" s="56">
        <v>38.35</v>
      </c>
      <c r="K1184" s="71">
        <f t="shared" si="78"/>
        <v>8.865710560625815E-4</v>
      </c>
      <c r="L1184" s="97">
        <v>38.315083459787601</v>
      </c>
      <c r="M1184" s="56">
        <v>28.03</v>
      </c>
      <c r="N1184" s="56">
        <v>28.055543742405803</v>
      </c>
      <c r="O1184" s="71">
        <f t="shared" si="79"/>
        <v>1.2118816983970688E-3</v>
      </c>
    </row>
    <row r="1185" spans="2:15" x14ac:dyDescent="0.15">
      <c r="B1185" s="73" t="str">
        <f>IFERROR(IF(AND(K1185&lt;&gt;"",K1185&gt;=$C$3),MAX($B$5:B1184)+1,""),"")</f>
        <v/>
      </c>
      <c r="C1185" s="73" t="str">
        <f>IFERROR(IF(AND(O1185&lt;&gt;"",O1185&gt;=$C$3),MAX($C$5:C1184)+1,""),"")</f>
        <v/>
      </c>
      <c r="F1185" s="40" t="s">
        <v>9075</v>
      </c>
      <c r="G1185" s="40" t="s">
        <v>9076</v>
      </c>
      <c r="H1185" s="56">
        <v>0.5</v>
      </c>
      <c r="I1185" s="167" t="s">
        <v>5982</v>
      </c>
      <c r="J1185" s="56">
        <v>50.45</v>
      </c>
      <c r="K1185" s="71">
        <f t="shared" si="78"/>
        <v>9.9108027750247768E-3</v>
      </c>
      <c r="L1185" s="97">
        <v>50.000836894586897</v>
      </c>
      <c r="M1185" s="56">
        <v>70.37</v>
      </c>
      <c r="N1185" s="56">
        <v>71.002141573841186</v>
      </c>
      <c r="O1185" s="71">
        <f t="shared" si="79"/>
        <v>7.0420411119572687E-3</v>
      </c>
    </row>
    <row r="1186" spans="2:15" x14ac:dyDescent="0.15">
      <c r="B1186" s="73" t="str">
        <f>IFERROR(IF(AND(K1186&lt;&gt;"",K1186&gt;=$C$3),MAX($B$5:B1185)+1,""),"")</f>
        <v/>
      </c>
      <c r="C1186" s="73" t="str">
        <f>IFERROR(IF(AND(O1186&lt;&gt;"",O1186&gt;=$C$3),MAX($C$5:C1185)+1,""),"")</f>
        <v/>
      </c>
      <c r="F1186" s="40" t="s">
        <v>13174</v>
      </c>
      <c r="G1186" s="40" t="s">
        <v>9078</v>
      </c>
      <c r="H1186" s="56">
        <v>0.12383470000000001</v>
      </c>
      <c r="I1186" s="167" t="s">
        <v>5909</v>
      </c>
      <c r="J1186" s="56">
        <v>44.87</v>
      </c>
      <c r="K1186" s="71">
        <f t="shared" si="78"/>
        <v>2.7598551370626259E-3</v>
      </c>
      <c r="L1186" s="97">
        <v>44.744781395348802</v>
      </c>
      <c r="M1186" s="56">
        <v>46.71</v>
      </c>
      <c r="N1186" s="56">
        <v>46.840718283582127</v>
      </c>
      <c r="O1186" s="71">
        <f t="shared" si="79"/>
        <v>2.6437404151294706E-3</v>
      </c>
    </row>
    <row r="1187" spans="2:15" x14ac:dyDescent="0.15">
      <c r="B1187" s="73" t="str">
        <f>IFERROR(IF(AND(K1187&lt;&gt;"",K1187&gt;=$C$3),MAX($B$5:B1186)+1,""),"")</f>
        <v/>
      </c>
      <c r="C1187" s="73" t="str">
        <f>IFERROR(IF(AND(O1187&lt;&gt;"",O1187&gt;=$C$3),MAX($C$5:C1186)+1,""),"")</f>
        <v/>
      </c>
      <c r="F1187" s="40" t="s">
        <v>13175</v>
      </c>
      <c r="G1187" s="40" t="s">
        <v>9080</v>
      </c>
      <c r="H1187" s="56">
        <v>0.04</v>
      </c>
      <c r="I1187" s="167" t="s">
        <v>5909</v>
      </c>
      <c r="J1187" s="56">
        <v>21.25</v>
      </c>
      <c r="K1187" s="71">
        <f t="shared" si="78"/>
        <v>1.8823529411764706E-3</v>
      </c>
      <c r="L1187" s="97">
        <v>21.203779227841199</v>
      </c>
      <c r="M1187" s="56">
        <v>20.420000000000002</v>
      </c>
      <c r="N1187" s="56">
        <v>20.464512261580399</v>
      </c>
      <c r="O1187" s="71">
        <f t="shared" si="79"/>
        <v>1.9546031436622644E-3</v>
      </c>
    </row>
    <row r="1188" spans="2:15" x14ac:dyDescent="0.15">
      <c r="B1188" s="73" t="str">
        <f>IFERROR(IF(AND(K1188&lt;&gt;"",K1188&gt;=$C$3),MAX($B$5:B1187)+1,""),"")</f>
        <v/>
      </c>
      <c r="C1188" s="73" t="str">
        <f>IFERROR(IF(AND(O1188&lt;&gt;"",O1188&gt;=$C$3),MAX($C$5:C1187)+1,""),"")</f>
        <v/>
      </c>
      <c r="F1188" s="40" t="s">
        <v>9081</v>
      </c>
      <c r="G1188" s="40" t="s">
        <v>9082</v>
      </c>
      <c r="H1188" s="56">
        <v>0.09</v>
      </c>
      <c r="I1188" s="167" t="s">
        <v>5914</v>
      </c>
      <c r="J1188" s="56">
        <v>27.23</v>
      </c>
      <c r="K1188" s="71">
        <f t="shared" si="78"/>
        <v>3.3051781123760557E-3</v>
      </c>
      <c r="L1188" s="97">
        <v>27.1594762589928</v>
      </c>
      <c r="M1188" s="56">
        <v>35.51</v>
      </c>
      <c r="N1188" s="56">
        <v>35.60220715522216</v>
      </c>
      <c r="O1188" s="71">
        <f t="shared" si="79"/>
        <v>2.5279331589642393E-3</v>
      </c>
    </row>
    <row r="1189" spans="2:15" x14ac:dyDescent="0.15">
      <c r="B1189" s="73" t="str">
        <f>IFERROR(IF(AND(K1189&lt;&gt;"",K1189&gt;=$C$3),MAX($B$5:B1188)+1,""),"")</f>
        <v/>
      </c>
      <c r="C1189" s="73" t="str">
        <f>IFERROR(IF(AND(O1189&lt;&gt;"",O1189&gt;=$C$3),MAX($C$5:C1188)+1,""),"")</f>
        <v/>
      </c>
      <c r="F1189" s="40" t="s">
        <v>13176</v>
      </c>
      <c r="G1189" s="40" t="s">
        <v>9084</v>
      </c>
      <c r="H1189" s="56">
        <v>0.05</v>
      </c>
      <c r="I1189" s="167" t="s">
        <v>5952</v>
      </c>
      <c r="J1189" s="56">
        <v>20.239999999999998</v>
      </c>
      <c r="K1189" s="71">
        <f t="shared" si="78"/>
        <v>2.4703557312252969E-3</v>
      </c>
      <c r="L1189" s="97">
        <v>20.200282574568298</v>
      </c>
      <c r="M1189" s="56">
        <v>22.52</v>
      </c>
      <c r="N1189" s="56">
        <v>22.564278411325194</v>
      </c>
      <c r="O1189" s="71">
        <f t="shared" si="79"/>
        <v>2.2158918219562741E-3</v>
      </c>
    </row>
    <row r="1190" spans="2:15" x14ac:dyDescent="0.15">
      <c r="B1190" s="73" t="str">
        <f>IFERROR(IF(AND(K1190&lt;&gt;"",K1190&gt;=$C$3),MAX($B$5:B1189)+1,""),"")</f>
        <v/>
      </c>
      <c r="C1190" s="73" t="str">
        <f>IFERROR(IF(AND(O1190&lt;&gt;"",O1190&gt;=$C$3),MAX($C$5:C1189)+1,""),"")</f>
        <v/>
      </c>
      <c r="F1190" s="40" t="s">
        <v>9085</v>
      </c>
      <c r="G1190" s="40" t="s">
        <v>9086</v>
      </c>
      <c r="H1190" s="56">
        <v>3.5000000000000003E-2</v>
      </c>
      <c r="I1190" s="167" t="s">
        <v>5952</v>
      </c>
      <c r="J1190" s="56">
        <v>19.37</v>
      </c>
      <c r="K1190" s="71">
        <f t="shared" si="78"/>
        <v>1.8069179143004647E-3</v>
      </c>
      <c r="L1190" s="97">
        <v>19.340092640247001</v>
      </c>
      <c r="M1190" s="56">
        <v>22.54</v>
      </c>
      <c r="N1190" s="56">
        <v>22.57485567010314</v>
      </c>
      <c r="O1190" s="71">
        <f t="shared" si="79"/>
        <v>1.5503975091345555E-3</v>
      </c>
    </row>
    <row r="1191" spans="2:15" x14ac:dyDescent="0.15">
      <c r="B1191" s="73" t="str">
        <f>IFERROR(IF(AND(K1191&lt;&gt;"",K1191&gt;=$C$3),MAX($B$5:B1190)+1,""),"")</f>
        <v/>
      </c>
      <c r="C1191" s="73" t="str">
        <f>IFERROR(IF(AND(O1191&lt;&gt;"",O1191&gt;=$C$3),MAX($C$5:C1190)+1,""),"")</f>
        <v/>
      </c>
      <c r="F1191" s="40" t="s">
        <v>13177</v>
      </c>
      <c r="G1191" s="40" t="s">
        <v>9088</v>
      </c>
      <c r="H1191" s="56">
        <v>0.15</v>
      </c>
      <c r="I1191" s="167" t="s">
        <v>5932</v>
      </c>
      <c r="J1191" s="56">
        <v>18.96</v>
      </c>
      <c r="K1191" s="71">
        <f t="shared" si="78"/>
        <v>7.9113924050632899E-3</v>
      </c>
      <c r="L1191" s="97">
        <v>18.8303146374829</v>
      </c>
      <c r="M1191" s="56">
        <v>22.55</v>
      </c>
      <c r="N1191" s="56">
        <v>22.705303030303035</v>
      </c>
      <c r="O1191" s="71">
        <f t="shared" si="79"/>
        <v>6.606386173300856E-3</v>
      </c>
    </row>
    <row r="1192" spans="2:15" x14ac:dyDescent="0.15">
      <c r="B1192" s="73" t="str">
        <f>IFERROR(IF(AND(K1192&lt;&gt;"",K1192&gt;=$C$3),MAX($B$5:B1191)+1,""),"")</f>
        <v/>
      </c>
      <c r="C1192" s="73" t="str">
        <f>IFERROR(IF(AND(O1192&lt;&gt;"",O1192&gt;=$C$3),MAX($C$5:C1191)+1,""),"")</f>
        <v/>
      </c>
      <c r="F1192" s="40" t="s">
        <v>9089</v>
      </c>
      <c r="G1192" s="40" t="s">
        <v>9090</v>
      </c>
      <c r="H1192" s="56">
        <v>0.08</v>
      </c>
      <c r="I1192" s="167" t="s">
        <v>5970</v>
      </c>
      <c r="J1192" s="56">
        <v>12.42</v>
      </c>
      <c r="K1192" s="71">
        <f t="shared" si="78"/>
        <v>6.4412238325281803E-3</v>
      </c>
      <c r="L1192" s="97">
        <v>12.356874205844999</v>
      </c>
      <c r="M1192" s="56">
        <v>16.34</v>
      </c>
      <c r="N1192" s="56">
        <v>16.423473818646208</v>
      </c>
      <c r="O1192" s="71">
        <f t="shared" si="79"/>
        <v>4.8710766603574998E-3</v>
      </c>
    </row>
    <row r="1193" spans="2:15" x14ac:dyDescent="0.15">
      <c r="B1193" s="73" t="str">
        <f>IFERROR(IF(AND(K1193&lt;&gt;"",K1193&gt;=$C$3),MAX($B$5:B1192)+1,""),"")</f>
        <v/>
      </c>
      <c r="C1193" s="73" t="str">
        <f>IFERROR(IF(AND(O1193&lt;&gt;"",O1193&gt;=$C$3),MAX($C$5:C1192)+1,""),"")</f>
        <v/>
      </c>
      <c r="F1193" s="40" t="s">
        <v>9091</v>
      </c>
      <c r="G1193" s="40" t="s">
        <v>9092</v>
      </c>
      <c r="H1193" s="56">
        <v>0.5</v>
      </c>
      <c r="I1193" s="167" t="s">
        <v>13760</v>
      </c>
      <c r="J1193" s="56">
        <v>45.33</v>
      </c>
      <c r="K1193" s="71">
        <f t="shared" si="78"/>
        <v>1.1030222810500773E-2</v>
      </c>
      <c r="L1193" s="97">
        <v>22.439791335453101</v>
      </c>
      <c r="M1193" s="56">
        <v>23.3</v>
      </c>
      <c r="N1193" s="56">
        <v>47.067683661180247</v>
      </c>
      <c r="O1193" s="71">
        <f t="shared" si="79"/>
        <v>1.0622999924943879E-2</v>
      </c>
    </row>
    <row r="1194" spans="2:15" x14ac:dyDescent="0.15">
      <c r="B1194" s="73" t="str">
        <f>IFERROR(IF(AND(K1194&lt;&gt;"",K1194&gt;=$C$3),MAX($B$5:B1193)+1,""),"")</f>
        <v/>
      </c>
      <c r="C1194" s="73" t="str">
        <f>IFERROR(IF(AND(O1194&lt;&gt;"",O1194&gt;=$C$3),MAX($C$5:C1193)+1,""),"")</f>
        <v/>
      </c>
      <c r="F1194" s="40" t="s">
        <v>9093</v>
      </c>
      <c r="G1194" s="40" t="s">
        <v>9094</v>
      </c>
      <c r="H1194" s="56">
        <v>6.5000000000000002E-2</v>
      </c>
      <c r="I1194" s="167" t="s">
        <v>5928</v>
      </c>
      <c r="J1194" s="56">
        <v>21.63</v>
      </c>
      <c r="K1194" s="71">
        <f t="shared" si="78"/>
        <v>3.0050855293573741E-3</v>
      </c>
      <c r="L1194" s="97">
        <v>21.581610738255002</v>
      </c>
      <c r="M1194" s="56">
        <v>25.35</v>
      </c>
      <c r="N1194" s="56">
        <v>25.406838565022461</v>
      </c>
      <c r="O1194" s="71">
        <f t="shared" si="79"/>
        <v>2.5583663167555747E-3</v>
      </c>
    </row>
    <row r="1195" spans="2:15" x14ac:dyDescent="0.15">
      <c r="B1195" s="73" t="str">
        <f>IFERROR(IF(AND(K1195&lt;&gt;"",K1195&gt;=$C$3),MAX($B$5:B1194)+1,""),"")</f>
        <v/>
      </c>
      <c r="C1195" s="73" t="str">
        <f>IFERROR(IF(AND(O1195&lt;&gt;"",O1195&gt;=$C$3),MAX($C$5:C1194)+1,""),"")</f>
        <v/>
      </c>
      <c r="F1195" s="40" t="s">
        <v>13178</v>
      </c>
      <c r="G1195" s="40" t="s">
        <v>13179</v>
      </c>
      <c r="H1195" s="56">
        <v>0.1</v>
      </c>
      <c r="I1195" s="167" t="s">
        <v>5914</v>
      </c>
      <c r="J1195" s="56">
        <v>77.349999999999994</v>
      </c>
      <c r="K1195" s="71">
        <f t="shared" si="78"/>
        <v>1.2928248222365871E-3</v>
      </c>
      <c r="L1195" s="97">
        <v>77.265969581749005</v>
      </c>
      <c r="M1195" s="56">
        <v>87.94</v>
      </c>
      <c r="N1195" s="56">
        <v>88.035638934203419</v>
      </c>
      <c r="O1195" s="71">
        <f t="shared" si="79"/>
        <v>1.1359036091592245E-3</v>
      </c>
    </row>
    <row r="1196" spans="2:15" x14ac:dyDescent="0.15">
      <c r="B1196" s="73" t="str">
        <f>IFERROR(IF(AND(K1196&lt;&gt;"",K1196&gt;=$C$3),MAX($B$5:B1195)+1,""),"")</f>
        <v/>
      </c>
      <c r="C1196" s="73" t="str">
        <f>IFERROR(IF(AND(O1196&lt;&gt;"",O1196&gt;=$C$3),MAX($C$5:C1195)+1,""),"")</f>
        <v/>
      </c>
      <c r="F1196" s="40" t="s">
        <v>9097</v>
      </c>
      <c r="G1196" s="40" t="s">
        <v>9098</v>
      </c>
      <c r="H1196" s="56">
        <v>0.1</v>
      </c>
      <c r="I1196" s="167" t="s">
        <v>13749</v>
      </c>
      <c r="J1196" s="56">
        <v>32.51</v>
      </c>
      <c r="K1196" s="71">
        <f t="shared" si="78"/>
        <v>3.0759766225776689E-3</v>
      </c>
      <c r="L1196" s="97">
        <v>14.745140628692999</v>
      </c>
      <c r="M1196" s="56">
        <v>16.95</v>
      </c>
      <c r="N1196" s="56">
        <v>37.371261073475722</v>
      </c>
      <c r="O1196" s="71">
        <f t="shared" si="79"/>
        <v>2.6758529717097255E-3</v>
      </c>
    </row>
    <row r="1197" spans="2:15" x14ac:dyDescent="0.15">
      <c r="B1197" s="73" t="str">
        <f>IFERROR(IF(AND(K1197&lt;&gt;"",K1197&gt;=$C$3),MAX($B$5:B1196)+1,""),"")</f>
        <v/>
      </c>
      <c r="C1197" s="73" t="str">
        <f>IFERROR(IF(AND(O1197&lt;&gt;"",O1197&gt;=$C$3),MAX($C$5:C1196)+1,""),"")</f>
        <v/>
      </c>
      <c r="F1197" s="40" t="s">
        <v>13180</v>
      </c>
      <c r="G1197" s="40" t="s">
        <v>9100</v>
      </c>
      <c r="H1197" s="56">
        <v>0.08</v>
      </c>
      <c r="I1197" s="167" t="s">
        <v>5905</v>
      </c>
      <c r="J1197" s="56">
        <v>28.26</v>
      </c>
      <c r="K1197" s="71">
        <f t="shared" si="78"/>
        <v>2.8308563340410475E-3</v>
      </c>
      <c r="L1197" s="97">
        <v>28.176452328159598</v>
      </c>
      <c r="M1197" s="56">
        <v>27.81</v>
      </c>
      <c r="N1197" s="56">
        <v>27.892461082283219</v>
      </c>
      <c r="O1197" s="71">
        <f t="shared" si="79"/>
        <v>2.8681585236956567E-3</v>
      </c>
    </row>
    <row r="1198" spans="2:15" x14ac:dyDescent="0.15">
      <c r="B1198" s="73" t="str">
        <f>IFERROR(IF(AND(K1198&lt;&gt;"",K1198&gt;=$C$3),MAX($B$5:B1197)+1,""),"")</f>
        <v/>
      </c>
      <c r="C1198" s="73" t="str">
        <f>IFERROR(IF(AND(O1198&lt;&gt;"",O1198&gt;=$C$3),MAX($C$5:C1197)+1,""),"")</f>
        <v/>
      </c>
      <c r="F1198" s="40" t="s">
        <v>9101</v>
      </c>
      <c r="G1198" s="40" t="s">
        <v>9102</v>
      </c>
      <c r="H1198" s="56">
        <v>0.25</v>
      </c>
      <c r="I1198" s="167" t="s">
        <v>13685</v>
      </c>
      <c r="J1198" s="56">
        <v>28.5</v>
      </c>
      <c r="K1198" s="71">
        <f t="shared" si="78"/>
        <v>8.771929824561403E-3</v>
      </c>
      <c r="L1198" s="97">
        <v>28.223300970873801</v>
      </c>
      <c r="M1198" s="56">
        <v>27.23</v>
      </c>
      <c r="N1198" s="56">
        <v>27.496960784313714</v>
      </c>
      <c r="O1198" s="71">
        <f t="shared" si="79"/>
        <v>9.0919139013580855E-3</v>
      </c>
    </row>
    <row r="1199" spans="2:15" x14ac:dyDescent="0.15">
      <c r="B1199" s="73" t="str">
        <f>IFERROR(IF(AND(K1199&lt;&gt;"",K1199&gt;=$C$3),MAX($B$5:B1198)+1,""),"")</f>
        <v/>
      </c>
      <c r="C1199" s="73" t="str">
        <f>IFERROR(IF(AND(O1199&lt;&gt;"",O1199&gt;=$C$3),MAX($C$5:C1198)+1,""),"")</f>
        <v/>
      </c>
      <c r="F1199" s="40" t="s">
        <v>9103</v>
      </c>
      <c r="G1199" s="40" t="s">
        <v>9104</v>
      </c>
      <c r="H1199" s="56">
        <v>0.15</v>
      </c>
      <c r="I1199" s="167" t="s">
        <v>5932</v>
      </c>
      <c r="J1199" s="56">
        <v>22.14</v>
      </c>
      <c r="K1199" s="71">
        <f t="shared" si="78"/>
        <v>6.7750677506775063E-3</v>
      </c>
      <c r="L1199" s="97">
        <v>22.014915254237302</v>
      </c>
      <c r="M1199" s="56">
        <v>24.98</v>
      </c>
      <c r="N1199" s="56">
        <v>25.121931818181807</v>
      </c>
      <c r="O1199" s="71">
        <f t="shared" si="79"/>
        <v>5.9708783976333635E-3</v>
      </c>
    </row>
    <row r="1200" spans="2:15" x14ac:dyDescent="0.15">
      <c r="B1200" s="73" t="str">
        <f>IFERROR(IF(AND(K1200&lt;&gt;"",K1200&gt;=$C$3),MAX($B$5:B1199)+1,""),"")</f>
        <v/>
      </c>
      <c r="C1200" s="73" t="str">
        <f>IFERROR(IF(AND(O1200&lt;&gt;"",O1200&gt;=$C$3),MAX($C$5:C1199)+1,""),"")</f>
        <v/>
      </c>
      <c r="F1200" s="40" t="s">
        <v>9105</v>
      </c>
      <c r="G1200" s="40" t="s">
        <v>9106</v>
      </c>
      <c r="H1200" s="56">
        <v>0.3</v>
      </c>
      <c r="I1200" s="167" t="s">
        <v>5902</v>
      </c>
      <c r="J1200" s="56">
        <v>28.45</v>
      </c>
      <c r="K1200" s="71">
        <f t="shared" si="78"/>
        <v>1.054481546572935E-2</v>
      </c>
      <c r="L1200" s="97">
        <v>28.144742489270399</v>
      </c>
      <c r="M1200" s="56">
        <v>31.16</v>
      </c>
      <c r="N1200" s="56">
        <v>31.497960954446839</v>
      </c>
      <c r="O1200" s="71">
        <f t="shared" si="79"/>
        <v>9.5244260551934686E-3</v>
      </c>
    </row>
    <row r="1201" spans="2:15" x14ac:dyDescent="0.15">
      <c r="B1201" s="73" t="str">
        <f>IFERROR(IF(AND(K1201&lt;&gt;"",K1201&gt;=$C$3),MAX($B$5:B1200)+1,""),"")</f>
        <v/>
      </c>
      <c r="C1201" s="73" t="str">
        <f>IFERROR(IF(AND(O1201&lt;&gt;"",O1201&gt;=$C$3),MAX($C$5:C1200)+1,""),"")</f>
        <v/>
      </c>
      <c r="F1201" s="40" t="s">
        <v>9107</v>
      </c>
      <c r="G1201" s="40" t="s">
        <v>9108</v>
      </c>
      <c r="H1201" s="56">
        <v>8.2000000000000003E-2</v>
      </c>
      <c r="I1201" s="167" t="s">
        <v>5903</v>
      </c>
      <c r="J1201" s="56">
        <v>41.27</v>
      </c>
      <c r="K1201" s="71">
        <f t="shared" si="78"/>
        <v>1.9869154349406348E-3</v>
      </c>
      <c r="L1201" s="97">
        <v>41.19</v>
      </c>
      <c r="M1201" s="56">
        <v>41.19</v>
      </c>
      <c r="N1201" s="56">
        <v>41.27</v>
      </c>
      <c r="O1201" s="71">
        <f t="shared" si="79"/>
        <v>1.9869154349406348E-3</v>
      </c>
    </row>
    <row r="1202" spans="2:15" x14ac:dyDescent="0.15">
      <c r="B1202" s="73">
        <f>IFERROR(IF(AND(K1202&lt;&gt;"",K1202&gt;=$C$3),MAX($B$5:B1201)+1,""),"")</f>
        <v>45</v>
      </c>
      <c r="C1202" s="73">
        <f>IFERROR(IF(AND(O1202&lt;&gt;"",O1202&gt;=$C$3),MAX($C$5:C1201)+1,""),"")</f>
        <v>36</v>
      </c>
      <c r="F1202" s="40" t="s">
        <v>9109</v>
      </c>
      <c r="G1202" s="40" t="s">
        <v>9110</v>
      </c>
      <c r="H1202" s="56">
        <v>0.6</v>
      </c>
      <c r="I1202" s="167" t="s">
        <v>5976</v>
      </c>
      <c r="J1202" s="56">
        <v>16.18</v>
      </c>
      <c r="K1202" s="71">
        <f t="shared" si="78"/>
        <v>3.7082818294190356E-2</v>
      </c>
      <c r="L1202" s="97">
        <v>15.6327621195039</v>
      </c>
      <c r="M1202" s="56">
        <v>17.04</v>
      </c>
      <c r="N1202" s="56">
        <v>17.636499416569482</v>
      </c>
      <c r="O1202" s="71">
        <f t="shared" si="79"/>
        <v>3.4020356638137628E-2</v>
      </c>
    </row>
    <row r="1203" spans="2:15" x14ac:dyDescent="0.15">
      <c r="B1203" s="73" t="str">
        <f>IFERROR(IF(AND(K1203&lt;&gt;"",K1203&gt;=$C$3),MAX($B$5:B1202)+1,""),"")</f>
        <v/>
      </c>
      <c r="C1203" s="73" t="str">
        <f>IFERROR(IF(AND(O1203&lt;&gt;"",O1203&gt;=$C$3),MAX($C$5:C1202)+1,""),"")</f>
        <v/>
      </c>
      <c r="F1203" s="40" t="s">
        <v>9111</v>
      </c>
      <c r="G1203" s="40" t="s">
        <v>9112</v>
      </c>
      <c r="H1203" s="56">
        <v>0.3</v>
      </c>
      <c r="I1203" s="167" t="s">
        <v>5915</v>
      </c>
      <c r="J1203" s="56">
        <v>36.869999999999997</v>
      </c>
      <c r="K1203" s="71">
        <f t="shared" si="78"/>
        <v>8.1366965012205049E-3</v>
      </c>
      <c r="L1203" s="97">
        <v>36.5940957844849</v>
      </c>
      <c r="M1203" s="56">
        <v>39.43</v>
      </c>
      <c r="N1203" s="56">
        <v>39.727285750188493</v>
      </c>
      <c r="O1203" s="71">
        <f t="shared" si="79"/>
        <v>7.5514849387508581E-3</v>
      </c>
    </row>
    <row r="1204" spans="2:15" x14ac:dyDescent="0.15">
      <c r="B1204" s="73" t="str">
        <f>IFERROR(IF(AND(K1204&lt;&gt;"",K1204&gt;=$C$3),MAX($B$5:B1203)+1,""),"")</f>
        <v/>
      </c>
      <c r="C1204" s="73" t="str">
        <f>IFERROR(IF(AND(O1204&lt;&gt;"",O1204&gt;=$C$3),MAX($C$5:C1203)+1,""),"")</f>
        <v/>
      </c>
      <c r="F1204" s="40" t="s">
        <v>9113</v>
      </c>
      <c r="G1204" s="40" t="s">
        <v>9114</v>
      </c>
      <c r="H1204" s="56">
        <v>0.1</v>
      </c>
      <c r="I1204" s="167" t="s">
        <v>5949</v>
      </c>
      <c r="J1204" s="56">
        <v>30.82</v>
      </c>
      <c r="K1204" s="71">
        <f t="shared" si="78"/>
        <v>3.2446463335496431E-3</v>
      </c>
      <c r="L1204" s="97">
        <v>20.4798327137546</v>
      </c>
      <c r="M1204" s="56">
        <v>22.3</v>
      </c>
      <c r="N1204" s="56">
        <v>33.559160839160917</v>
      </c>
      <c r="O1204" s="71">
        <f t="shared" si="79"/>
        <v>2.9798122926634036E-3</v>
      </c>
    </row>
    <row r="1205" spans="2:15" x14ac:dyDescent="0.15">
      <c r="B1205" s="73" t="str">
        <f>IFERROR(IF(AND(K1205&lt;&gt;"",K1205&gt;=$C$3),MAX($B$5:B1204)+1,""),"")</f>
        <v/>
      </c>
      <c r="C1205" s="73" t="str">
        <f>IFERROR(IF(AND(O1205&lt;&gt;"",O1205&gt;=$C$3),MAX($C$5:C1204)+1,""),"")</f>
        <v/>
      </c>
      <c r="F1205" s="40" t="s">
        <v>9115</v>
      </c>
      <c r="G1205" s="40" t="s">
        <v>9116</v>
      </c>
      <c r="H1205" s="56">
        <v>0.2</v>
      </c>
      <c r="I1205" s="167" t="s">
        <v>5909</v>
      </c>
      <c r="J1205" s="56">
        <v>80.3</v>
      </c>
      <c r="K1205" s="71">
        <f t="shared" si="78"/>
        <v>2.4906600249066007E-3</v>
      </c>
      <c r="L1205" s="97">
        <v>80.085866666666703</v>
      </c>
      <c r="M1205" s="56">
        <v>69.52</v>
      </c>
      <c r="N1205" s="56">
        <v>69.705882352941131</v>
      </c>
      <c r="O1205" s="71">
        <f t="shared" si="79"/>
        <v>2.8691983122362888E-3</v>
      </c>
    </row>
    <row r="1206" spans="2:15" x14ac:dyDescent="0.15">
      <c r="B1206" s="73" t="str">
        <f>IFERROR(IF(AND(K1206&lt;&gt;"",K1206&gt;=$C$3),MAX($B$5:B1205)+1,""),"")</f>
        <v/>
      </c>
      <c r="C1206" s="73" t="str">
        <f>IFERROR(IF(AND(O1206&lt;&gt;"",O1206&gt;=$C$3),MAX($C$5:C1205)+1,""),"")</f>
        <v/>
      </c>
      <c r="F1206" s="40" t="s">
        <v>13181</v>
      </c>
      <c r="G1206" s="40" t="s">
        <v>13182</v>
      </c>
      <c r="H1206" s="56">
        <v>0.11</v>
      </c>
      <c r="I1206" s="167" t="s">
        <v>13669</v>
      </c>
      <c r="J1206" s="56">
        <v>41.67</v>
      </c>
      <c r="K1206" s="71">
        <f t="shared" si="78"/>
        <v>2.6397888168946484E-3</v>
      </c>
      <c r="L1206" s="97">
        <v>13.869137879243</v>
      </c>
      <c r="M1206" s="56">
        <v>14.47</v>
      </c>
      <c r="N1206" s="56">
        <v>43.475297833935073</v>
      </c>
      <c r="O1206" s="71">
        <f t="shared" si="79"/>
        <v>2.5301724307944455E-3</v>
      </c>
    </row>
    <row r="1207" spans="2:15" x14ac:dyDescent="0.15">
      <c r="B1207" s="73" t="str">
        <f>IFERROR(IF(AND(K1207&lt;&gt;"",K1207&gt;=$C$3),MAX($B$5:B1206)+1,""),"")</f>
        <v/>
      </c>
      <c r="C1207" s="73" t="str">
        <f>IFERROR(IF(AND(O1207&lt;&gt;"",O1207&gt;=$C$3),MAX($C$5:C1206)+1,""),"")</f>
        <v/>
      </c>
      <c r="F1207" s="40" t="s">
        <v>13183</v>
      </c>
      <c r="G1207" s="40" t="s">
        <v>9120</v>
      </c>
      <c r="H1207" s="56" t="s">
        <v>5898</v>
      </c>
      <c r="I1207" s="167" t="s">
        <v>5938</v>
      </c>
      <c r="J1207" s="56">
        <v>28.3</v>
      </c>
      <c r="K1207" s="71" t="str">
        <f t="shared" si="78"/>
        <v/>
      </c>
      <c r="L1207" s="97">
        <v>28.3</v>
      </c>
      <c r="M1207" s="56">
        <v>21.95</v>
      </c>
      <c r="N1207" s="56">
        <v>21.95</v>
      </c>
      <c r="O1207" s="71" t="str">
        <f t="shared" si="79"/>
        <v/>
      </c>
    </row>
    <row r="1208" spans="2:15" x14ac:dyDescent="0.15">
      <c r="B1208" s="73" t="str">
        <f>IFERROR(IF(AND(K1208&lt;&gt;"",K1208&gt;=$C$3),MAX($B$5:B1207)+1,""),"")</f>
        <v/>
      </c>
      <c r="C1208" s="73" t="str">
        <f>IFERROR(IF(AND(O1208&lt;&gt;"",O1208&gt;=$C$3),MAX($C$5:C1207)+1,""),"")</f>
        <v/>
      </c>
      <c r="F1208" s="40" t="s">
        <v>9121</v>
      </c>
      <c r="G1208" s="40" t="s">
        <v>9122</v>
      </c>
      <c r="H1208" s="56">
        <v>0.25</v>
      </c>
      <c r="I1208" s="167" t="s">
        <v>13688</v>
      </c>
      <c r="J1208" s="56">
        <v>34.01</v>
      </c>
      <c r="K1208" s="71">
        <f t="shared" si="78"/>
        <v>7.3507791825933554E-3</v>
      </c>
      <c r="L1208" s="97">
        <v>22.498765096618399</v>
      </c>
      <c r="M1208" s="56">
        <v>22.1</v>
      </c>
      <c r="N1208" s="56">
        <v>33.407211319032342</v>
      </c>
      <c r="O1208" s="71">
        <f t="shared" si="79"/>
        <v>7.4834142129538688E-3</v>
      </c>
    </row>
    <row r="1209" spans="2:15" x14ac:dyDescent="0.15">
      <c r="B1209" s="73" t="str">
        <f>IFERROR(IF(AND(K1209&lt;&gt;"",K1209&gt;=$C$3),MAX($B$5:B1208)+1,""),"")</f>
        <v/>
      </c>
      <c r="C1209" s="73" t="str">
        <f>IFERROR(IF(AND(O1209&lt;&gt;"",O1209&gt;=$C$3),MAX($C$5:C1208)+1,""),"")</f>
        <v/>
      </c>
      <c r="F1209" s="40" t="s">
        <v>13184</v>
      </c>
      <c r="G1209" s="40" t="s">
        <v>9124</v>
      </c>
      <c r="H1209" s="56">
        <v>5.2999999999999999E-2</v>
      </c>
      <c r="I1209" s="167" t="s">
        <v>5963</v>
      </c>
      <c r="J1209" s="56">
        <v>32.729999999999997</v>
      </c>
      <c r="K1209" s="71">
        <f t="shared" si="78"/>
        <v>1.6193095019859456E-3</v>
      </c>
      <c r="L1209" s="97">
        <v>16.3304016913319</v>
      </c>
      <c r="M1209" s="56">
        <v>14.39</v>
      </c>
      <c r="N1209" s="56">
        <v>28.840974576271226</v>
      </c>
      <c r="O1209" s="71">
        <f t="shared" si="79"/>
        <v>1.8376632821418418E-3</v>
      </c>
    </row>
    <row r="1210" spans="2:15" x14ac:dyDescent="0.15">
      <c r="B1210" s="73" t="str">
        <f>IFERROR(IF(AND(K1210&lt;&gt;"",K1210&gt;=$C$3),MAX($B$5:B1209)+1,""),"")</f>
        <v/>
      </c>
      <c r="C1210" s="73" t="str">
        <f>IFERROR(IF(AND(O1210&lt;&gt;"",O1210&gt;=$C$3),MAX($C$5:C1209)+1,""),"")</f>
        <v/>
      </c>
      <c r="F1210" s="40" t="s">
        <v>9125</v>
      </c>
      <c r="G1210" s="40" t="s">
        <v>9126</v>
      </c>
      <c r="H1210" s="56">
        <v>0.12</v>
      </c>
      <c r="I1210" s="167" t="s">
        <v>13696</v>
      </c>
      <c r="J1210" s="56">
        <v>25.6</v>
      </c>
      <c r="K1210" s="71">
        <f t="shared" si="78"/>
        <v>4.6874999999999998E-3</v>
      </c>
      <c r="L1210" s="97">
        <v>25.5029996842438</v>
      </c>
      <c r="M1210" s="56">
        <v>36.49</v>
      </c>
      <c r="N1210" s="56">
        <v>36.628789223454788</v>
      </c>
      <c r="O1210" s="71">
        <f t="shared" si="79"/>
        <v>3.2761115653574344E-3</v>
      </c>
    </row>
    <row r="1211" spans="2:15" x14ac:dyDescent="0.15">
      <c r="B1211" s="73" t="str">
        <f>IFERROR(IF(AND(K1211&lt;&gt;"",K1211&gt;=$C$3),MAX($B$5:B1210)+1,""),"")</f>
        <v/>
      </c>
      <c r="C1211" s="73" t="str">
        <f>IFERROR(IF(AND(O1211&lt;&gt;"",O1211&gt;=$C$3),MAX($C$5:C1210)+1,""),"")</f>
        <v/>
      </c>
      <c r="F1211" s="40" t="s">
        <v>9127</v>
      </c>
      <c r="G1211" s="40" t="s">
        <v>9128</v>
      </c>
      <c r="H1211" s="56">
        <v>0.1</v>
      </c>
      <c r="I1211" s="167" t="s">
        <v>13682</v>
      </c>
      <c r="J1211" s="56">
        <v>33.6</v>
      </c>
      <c r="K1211" s="71">
        <f t="shared" si="78"/>
        <v>2.976190476190476E-3</v>
      </c>
      <c r="L1211" s="97">
        <v>33.5108280254777</v>
      </c>
      <c r="M1211" s="56">
        <v>46.45</v>
      </c>
      <c r="N1211" s="56">
        <v>46.573602980308692</v>
      </c>
      <c r="O1211" s="71">
        <f t="shared" si="79"/>
        <v>2.1471390143957721E-3</v>
      </c>
    </row>
    <row r="1212" spans="2:15" x14ac:dyDescent="0.15">
      <c r="B1212" s="73" t="str">
        <f>IFERROR(IF(AND(K1212&lt;&gt;"",K1212&gt;=$C$3),MAX($B$5:B1211)+1,""),"")</f>
        <v/>
      </c>
      <c r="C1212" s="73" t="str">
        <f>IFERROR(IF(AND(O1212&lt;&gt;"",O1212&gt;=$C$3),MAX($C$5:C1211)+1,""),"")</f>
        <v/>
      </c>
      <c r="F1212" s="40" t="s">
        <v>9129</v>
      </c>
      <c r="G1212" s="40" t="s">
        <v>9130</v>
      </c>
      <c r="H1212" s="56">
        <v>0.4</v>
      </c>
      <c r="I1212" s="167" t="s">
        <v>5914</v>
      </c>
      <c r="J1212" s="56">
        <v>52.52</v>
      </c>
      <c r="K1212" s="71">
        <f t="shared" si="78"/>
        <v>7.6161462300076161E-3</v>
      </c>
      <c r="L1212" s="97">
        <v>26.069847936278101</v>
      </c>
      <c r="M1212" s="56">
        <v>30.32</v>
      </c>
      <c r="N1212" s="56">
        <v>61.082304886943739</v>
      </c>
      <c r="O1212" s="71">
        <f t="shared" si="79"/>
        <v>6.5485413613705903E-3</v>
      </c>
    </row>
    <row r="1213" spans="2:15" x14ac:dyDescent="0.15">
      <c r="B1213" s="73" t="str">
        <f>IFERROR(IF(AND(K1213&lt;&gt;"",K1213&gt;=$C$3),MAX($B$5:B1212)+1,""),"")</f>
        <v/>
      </c>
      <c r="C1213" s="73" t="str">
        <f>IFERROR(IF(AND(O1213&lt;&gt;"",O1213&gt;=$C$3),MAX($C$5:C1212)+1,""),"")</f>
        <v/>
      </c>
      <c r="F1213" s="40" t="s">
        <v>9131</v>
      </c>
      <c r="G1213" s="40" t="s">
        <v>9132</v>
      </c>
      <c r="H1213" s="56">
        <v>0.08</v>
      </c>
      <c r="I1213" s="167" t="s">
        <v>5952</v>
      </c>
      <c r="J1213" s="56">
        <v>35.299999999999997</v>
      </c>
      <c r="K1213" s="71">
        <f t="shared" si="78"/>
        <v>2.2662889518413601E-3</v>
      </c>
      <c r="L1213" s="97">
        <v>17.6037655533726</v>
      </c>
      <c r="M1213" s="56">
        <v>16.96</v>
      </c>
      <c r="N1213" s="56">
        <v>34.00908732764286</v>
      </c>
      <c r="O1213" s="71">
        <f t="shared" si="79"/>
        <v>2.3523124637036454E-3</v>
      </c>
    </row>
    <row r="1214" spans="2:15" x14ac:dyDescent="0.15">
      <c r="B1214" s="73" t="str">
        <f>IFERROR(IF(AND(K1214&lt;&gt;"",K1214&gt;=$C$3),MAX($B$5:B1213)+1,""),"")</f>
        <v/>
      </c>
      <c r="C1214" s="73" t="str">
        <f>IFERROR(IF(AND(O1214&lt;&gt;"",O1214&gt;=$C$3),MAX($C$5:C1213)+1,""),"")</f>
        <v/>
      </c>
      <c r="F1214" s="40" t="s">
        <v>9133</v>
      </c>
      <c r="G1214" s="40" t="s">
        <v>9134</v>
      </c>
      <c r="H1214" s="56">
        <v>1</v>
      </c>
      <c r="I1214" s="167" t="s">
        <v>5916</v>
      </c>
      <c r="J1214" s="56">
        <v>75.959999999999994</v>
      </c>
      <c r="K1214" s="71">
        <f t="shared" si="78"/>
        <v>1.3164823591363877E-2</v>
      </c>
      <c r="L1214" s="97">
        <v>74.943404710920802</v>
      </c>
      <c r="M1214" s="56">
        <v>79.430000000000007</v>
      </c>
      <c r="N1214" s="56">
        <v>80.507455236028179</v>
      </c>
      <c r="O1214" s="71">
        <f t="shared" si="79"/>
        <v>1.2421209899980622E-2</v>
      </c>
    </row>
    <row r="1215" spans="2:15" x14ac:dyDescent="0.15">
      <c r="B1215" s="73" t="str">
        <f>IFERROR(IF(AND(K1215&lt;&gt;"",K1215&gt;=$C$3),MAX($B$5:B1214)+1,""),"")</f>
        <v/>
      </c>
      <c r="C1215" s="73" t="str">
        <f>IFERROR(IF(AND(O1215&lt;&gt;"",O1215&gt;=$C$3),MAX($C$5:C1214)+1,""),"")</f>
        <v/>
      </c>
      <c r="F1215" s="40" t="s">
        <v>9135</v>
      </c>
      <c r="G1215" s="40" t="s">
        <v>9136</v>
      </c>
      <c r="H1215" s="56">
        <v>0.1</v>
      </c>
      <c r="I1215" s="167" t="s">
        <v>13680</v>
      </c>
      <c r="J1215" s="56">
        <v>50.28</v>
      </c>
      <c r="K1215" s="71">
        <f t="shared" si="78"/>
        <v>1.988862370723946E-3</v>
      </c>
      <c r="L1215" s="97">
        <v>25.067083467612001</v>
      </c>
      <c r="M1215" s="56">
        <v>16.649999999999999</v>
      </c>
      <c r="N1215" s="56">
        <v>33.396864899806054</v>
      </c>
      <c r="O1215" s="71">
        <f t="shared" si="79"/>
        <v>2.9942930361879787E-3</v>
      </c>
    </row>
    <row r="1216" spans="2:15" x14ac:dyDescent="0.15">
      <c r="B1216" s="73" t="str">
        <f>IFERROR(IF(AND(K1216&lt;&gt;"",K1216&gt;=$C$3),MAX($B$5:B1215)+1,""),"")</f>
        <v/>
      </c>
      <c r="C1216" s="73" t="str">
        <f>IFERROR(IF(AND(O1216&lt;&gt;"",O1216&gt;=$C$3),MAX($C$5:C1215)+1,""),"")</f>
        <v/>
      </c>
      <c r="F1216" s="40" t="s">
        <v>9137</v>
      </c>
      <c r="G1216" s="40" t="s">
        <v>9138</v>
      </c>
      <c r="H1216" s="56">
        <v>0.06</v>
      </c>
      <c r="I1216" s="167" t="s">
        <v>5982</v>
      </c>
      <c r="J1216" s="56">
        <v>93.21</v>
      </c>
      <c r="K1216" s="71">
        <f t="shared" si="78"/>
        <v>6.4370775667846802E-4</v>
      </c>
      <c r="L1216" s="97">
        <v>93.118212703101904</v>
      </c>
      <c r="M1216" s="56">
        <v>53.36</v>
      </c>
      <c r="N1216" s="56">
        <v>53.412597338590444</v>
      </c>
      <c r="O1216" s="71">
        <f t="shared" si="79"/>
        <v>1.1233305060911196E-3</v>
      </c>
    </row>
    <row r="1217" spans="2:15" x14ac:dyDescent="0.15">
      <c r="B1217" s="73" t="str">
        <f>IFERROR(IF(AND(K1217&lt;&gt;"",K1217&gt;=$C$3),MAX($B$5:B1216)+1,""),"")</f>
        <v/>
      </c>
      <c r="C1217" s="73" t="str">
        <f>IFERROR(IF(AND(O1217&lt;&gt;"",O1217&gt;=$C$3),MAX($C$5:C1216)+1,""),"")</f>
        <v/>
      </c>
      <c r="F1217" s="40" t="s">
        <v>9139</v>
      </c>
      <c r="G1217" s="40" t="s">
        <v>9140</v>
      </c>
      <c r="H1217" s="56">
        <v>0.1</v>
      </c>
      <c r="I1217" s="167" t="s">
        <v>5976</v>
      </c>
      <c r="J1217" s="56">
        <v>26.88</v>
      </c>
      <c r="K1217" s="71">
        <f t="shared" si="78"/>
        <v>3.7202380952380955E-3</v>
      </c>
      <c r="L1217" s="97">
        <v>17.844705882352901</v>
      </c>
      <c r="M1217" s="56">
        <v>16.940000000000001</v>
      </c>
      <c r="N1217" s="56">
        <v>25.517215189873479</v>
      </c>
      <c r="O1217" s="71">
        <f t="shared" si="79"/>
        <v>3.9189229410772483E-3</v>
      </c>
    </row>
    <row r="1218" spans="2:15" x14ac:dyDescent="0.15">
      <c r="B1218" s="73" t="str">
        <f>IFERROR(IF(AND(K1218&lt;&gt;"",K1218&gt;=$C$3),MAX($B$5:B1217)+1,""),"")</f>
        <v/>
      </c>
      <c r="C1218" s="73" t="str">
        <f>IFERROR(IF(AND(O1218&lt;&gt;"",O1218&gt;=$C$3),MAX($C$5:C1217)+1,""),"")</f>
        <v/>
      </c>
      <c r="F1218" s="40" t="s">
        <v>9141</v>
      </c>
      <c r="G1218" s="40" t="s">
        <v>9142</v>
      </c>
      <c r="H1218" s="56">
        <v>0.18</v>
      </c>
      <c r="I1218" s="167" t="s">
        <v>5970</v>
      </c>
      <c r="J1218" s="56">
        <v>38.78</v>
      </c>
      <c r="K1218" s="71">
        <f t="shared" si="78"/>
        <v>4.6415678184631246E-3</v>
      </c>
      <c r="L1218" s="97">
        <v>25.731095350669801</v>
      </c>
      <c r="M1218" s="56">
        <v>25.8</v>
      </c>
      <c r="N1218" s="56">
        <v>38.88384798099765</v>
      </c>
      <c r="O1218" s="71">
        <f t="shared" si="79"/>
        <v>4.6291714772664768E-3</v>
      </c>
    </row>
    <row r="1219" spans="2:15" x14ac:dyDescent="0.15">
      <c r="B1219" s="73" t="str">
        <f>IFERROR(IF(AND(K1219&lt;&gt;"",K1219&gt;=$C$3),MAX($B$5:B1218)+1,""),"")</f>
        <v/>
      </c>
      <c r="C1219" s="73" t="str">
        <f>IFERROR(IF(AND(O1219&lt;&gt;"",O1219&gt;=$C$3),MAX($C$5:C1218)+1,""),"")</f>
        <v/>
      </c>
      <c r="F1219" s="40" t="s">
        <v>9143</v>
      </c>
      <c r="G1219" s="40" t="s">
        <v>9144</v>
      </c>
      <c r="H1219" s="56">
        <v>3.5000000000000003E-2</v>
      </c>
      <c r="I1219" s="167" t="s">
        <v>5902</v>
      </c>
      <c r="J1219" s="56">
        <v>34.9</v>
      </c>
      <c r="K1219" s="71">
        <f t="shared" si="78"/>
        <v>1.0028653295128941E-3</v>
      </c>
      <c r="L1219" s="97">
        <v>34.867484472049703</v>
      </c>
      <c r="M1219" s="56">
        <v>36.840000000000003</v>
      </c>
      <c r="N1219" s="56">
        <v>36.874354989120285</v>
      </c>
      <c r="O1219" s="71">
        <f t="shared" si="79"/>
        <v>9.4916914506915963E-4</v>
      </c>
    </row>
    <row r="1220" spans="2:15" x14ac:dyDescent="0.15">
      <c r="B1220" s="73" t="str">
        <f>IFERROR(IF(AND(K1220&lt;&gt;"",K1220&gt;=$C$3),MAX($B$5:B1219)+1,""),"")</f>
        <v/>
      </c>
      <c r="C1220" s="73" t="str">
        <f>IFERROR(IF(AND(O1220&lt;&gt;"",O1220&gt;=$C$3),MAX($C$5:C1219)+1,""),"")</f>
        <v/>
      </c>
      <c r="F1220" s="40" t="s">
        <v>9145</v>
      </c>
      <c r="G1220" s="40" t="s">
        <v>9146</v>
      </c>
      <c r="H1220" s="56">
        <v>0.2</v>
      </c>
      <c r="I1220" s="167" t="s">
        <v>5981</v>
      </c>
      <c r="J1220" s="56">
        <v>40.35</v>
      </c>
      <c r="K1220" s="71">
        <f t="shared" si="78"/>
        <v>4.9566294919454771E-3</v>
      </c>
      <c r="L1220" s="97">
        <v>22.318986216096</v>
      </c>
      <c r="M1220" s="56">
        <v>22.33</v>
      </c>
      <c r="N1220" s="56">
        <v>40.369911575562774</v>
      </c>
      <c r="O1220" s="71">
        <f t="shared" si="79"/>
        <v>4.9541847429030918E-3</v>
      </c>
    </row>
    <row r="1221" spans="2:15" x14ac:dyDescent="0.15">
      <c r="B1221" s="73" t="str">
        <f>IFERROR(IF(AND(K1221&lt;&gt;"",K1221&gt;=$C$3),MAX($B$5:B1220)+1,""),"")</f>
        <v/>
      </c>
      <c r="C1221" s="73" t="str">
        <f>IFERROR(IF(AND(O1221&lt;&gt;"",O1221&gt;=$C$3),MAX($C$5:C1220)+1,""),"")</f>
        <v/>
      </c>
      <c r="F1221" s="40" t="s">
        <v>9147</v>
      </c>
      <c r="G1221" s="40" t="s">
        <v>13185</v>
      </c>
      <c r="H1221" s="56">
        <v>0.1</v>
      </c>
      <c r="I1221" s="167" t="s">
        <v>5952</v>
      </c>
      <c r="J1221" s="56">
        <v>51.89</v>
      </c>
      <c r="K1221" s="71">
        <f t="shared" si="78"/>
        <v>1.9271535941414531E-3</v>
      </c>
      <c r="L1221" s="97">
        <v>51.762192118226601</v>
      </c>
      <c r="M1221" s="56">
        <v>39.6</v>
      </c>
      <c r="N1221" s="56">
        <v>39.69777777777778</v>
      </c>
      <c r="O1221" s="71">
        <f t="shared" si="79"/>
        <v>2.5190326914464847E-3</v>
      </c>
    </row>
    <row r="1222" spans="2:15" x14ac:dyDescent="0.15">
      <c r="B1222" s="73" t="str">
        <f>IFERROR(IF(AND(K1222&lt;&gt;"",K1222&gt;=$C$3),MAX($B$5:B1221)+1,""),"")</f>
        <v/>
      </c>
      <c r="C1222" s="73" t="str">
        <f>IFERROR(IF(AND(O1222&lt;&gt;"",O1222&gt;=$C$3),MAX($C$5:C1221)+1,""),"")</f>
        <v/>
      </c>
      <c r="F1222" s="40" t="s">
        <v>9149</v>
      </c>
      <c r="G1222" s="40" t="s">
        <v>9150</v>
      </c>
      <c r="H1222" s="56">
        <v>0.3</v>
      </c>
      <c r="I1222" s="167" t="s">
        <v>5932</v>
      </c>
      <c r="J1222" s="56">
        <v>76.16</v>
      </c>
      <c r="K1222" s="71">
        <f t="shared" si="78"/>
        <v>3.9390756302521007E-3</v>
      </c>
      <c r="L1222" s="97">
        <v>30.3541037442468</v>
      </c>
      <c r="M1222" s="56">
        <v>26.74</v>
      </c>
      <c r="N1222" s="56">
        <v>67.092028714107343</v>
      </c>
      <c r="O1222" s="71">
        <f t="shared" si="79"/>
        <v>4.4714700948805773E-3</v>
      </c>
    </row>
    <row r="1223" spans="2:15" x14ac:dyDescent="0.15">
      <c r="B1223" s="73" t="str">
        <f>IFERROR(IF(AND(K1223&lt;&gt;"",K1223&gt;=$C$3),MAX($B$5:B1222)+1,""),"")</f>
        <v/>
      </c>
      <c r="C1223" s="73" t="str">
        <f>IFERROR(IF(AND(O1223&lt;&gt;"",O1223&gt;=$C$3),MAX($C$5:C1222)+1,""),"")</f>
        <v/>
      </c>
      <c r="F1223" s="40" t="s">
        <v>13186</v>
      </c>
      <c r="G1223" s="40" t="s">
        <v>9152</v>
      </c>
      <c r="H1223" s="56">
        <v>0.12</v>
      </c>
      <c r="I1223" s="167" t="s">
        <v>5916</v>
      </c>
      <c r="J1223" s="56">
        <v>36.18</v>
      </c>
      <c r="K1223" s="71">
        <f t="shared" ref="K1223:K1286" si="80">IFERROR(H1223/J1223,"")</f>
        <v>3.3167495854063019E-3</v>
      </c>
      <c r="L1223" s="97">
        <v>14.42</v>
      </c>
      <c r="M1223" s="56">
        <v>29.86</v>
      </c>
      <c r="N1223" s="56">
        <v>74.919195561719818</v>
      </c>
      <c r="O1223" s="71">
        <f t="shared" ref="O1223:O1286" si="81">IFERROR(H1223/N1223,"")</f>
        <v>1.6017256872591721E-3</v>
      </c>
    </row>
    <row r="1224" spans="2:15" x14ac:dyDescent="0.15">
      <c r="B1224" s="73" t="str">
        <f>IFERROR(IF(AND(K1224&lt;&gt;"",K1224&gt;=$C$3),MAX($B$5:B1223)+1,""),"")</f>
        <v/>
      </c>
      <c r="C1224" s="73" t="str">
        <f>IFERROR(IF(AND(O1224&lt;&gt;"",O1224&gt;=$C$3),MAX($C$5:C1223)+1,""),"")</f>
        <v/>
      </c>
      <c r="F1224" s="40" t="s">
        <v>9153</v>
      </c>
      <c r="G1224" s="40" t="s">
        <v>9154</v>
      </c>
      <c r="H1224" s="56">
        <v>0.125</v>
      </c>
      <c r="I1224" s="167" t="s">
        <v>5952</v>
      </c>
      <c r="J1224" s="56">
        <v>39.78</v>
      </c>
      <c r="K1224" s="71">
        <f t="shared" si="80"/>
        <v>3.14228255404726E-3</v>
      </c>
      <c r="L1224" s="97">
        <v>39.653042553191497</v>
      </c>
      <c r="M1224" s="56">
        <v>37.78</v>
      </c>
      <c r="N1224" s="56">
        <v>37.900960512273208</v>
      </c>
      <c r="O1224" s="71">
        <f t="shared" si="81"/>
        <v>3.2980694502325898E-3</v>
      </c>
    </row>
    <row r="1225" spans="2:15" x14ac:dyDescent="0.15">
      <c r="B1225" s="73" t="str">
        <f>IFERROR(IF(AND(K1225&lt;&gt;"",K1225&gt;=$C$3),MAX($B$5:B1224)+1,""),"")</f>
        <v/>
      </c>
      <c r="C1225" s="73" t="str">
        <f>IFERROR(IF(AND(O1225&lt;&gt;"",O1225&gt;=$C$3),MAX($C$5:C1224)+1,""),"")</f>
        <v/>
      </c>
      <c r="F1225" s="40" t="s">
        <v>13187</v>
      </c>
      <c r="G1225" s="40" t="s">
        <v>9156</v>
      </c>
      <c r="H1225" s="56">
        <v>4.2000000000000003E-2</v>
      </c>
      <c r="I1225" s="167" t="s">
        <v>5938</v>
      </c>
      <c r="J1225" s="56">
        <v>29.8</v>
      </c>
      <c r="K1225" s="71">
        <f t="shared" si="80"/>
        <v>1.4093959731543626E-3</v>
      </c>
      <c r="L1225" s="97">
        <v>29.7689744924518</v>
      </c>
      <c r="M1225" s="56">
        <v>40.94</v>
      </c>
      <c r="N1225" s="56">
        <v>40.982668056279373</v>
      </c>
      <c r="O1225" s="71">
        <f t="shared" si="81"/>
        <v>1.0248234678699685E-3</v>
      </c>
    </row>
    <row r="1226" spans="2:15" x14ac:dyDescent="0.15">
      <c r="B1226" s="73" t="str">
        <f>IFERROR(IF(AND(K1226&lt;&gt;"",K1226&gt;=$C$3),MAX($B$5:B1225)+1,""),"")</f>
        <v/>
      </c>
      <c r="C1226" s="73" t="str">
        <f>IFERROR(IF(AND(O1226&lt;&gt;"",O1226&gt;=$C$3),MAX($C$5:C1225)+1,""),"")</f>
        <v/>
      </c>
      <c r="F1226" s="40" t="s">
        <v>9157</v>
      </c>
      <c r="G1226" s="40" t="s">
        <v>9158</v>
      </c>
      <c r="H1226" s="56">
        <v>0.16</v>
      </c>
      <c r="I1226" s="167" t="s">
        <v>5914</v>
      </c>
      <c r="J1226" s="56">
        <v>52.44</v>
      </c>
      <c r="K1226" s="71">
        <f t="shared" si="80"/>
        <v>3.0511060259344014E-3</v>
      </c>
      <c r="L1226" s="97">
        <v>30.774191755442299</v>
      </c>
      <c r="M1226" s="56">
        <v>30.17</v>
      </c>
      <c r="N1226" s="56">
        <v>51.410441988950339</v>
      </c>
      <c r="O1226" s="71">
        <f t="shared" si="81"/>
        <v>3.112208217046429E-3</v>
      </c>
    </row>
    <row r="1227" spans="2:15" x14ac:dyDescent="0.15">
      <c r="B1227" s="73" t="str">
        <f>IFERROR(IF(AND(K1227&lt;&gt;"",K1227&gt;=$C$3),MAX($B$5:B1226)+1,""),"")</f>
        <v/>
      </c>
      <c r="C1227" s="73" t="str">
        <f>IFERROR(IF(AND(O1227&lt;&gt;"",O1227&gt;=$C$3),MAX($C$5:C1226)+1,""),"")</f>
        <v/>
      </c>
      <c r="F1227" s="40" t="s">
        <v>9159</v>
      </c>
      <c r="G1227" s="40" t="s">
        <v>9160</v>
      </c>
      <c r="H1227" s="56">
        <v>0.3</v>
      </c>
      <c r="I1227" s="167" t="s">
        <v>5949</v>
      </c>
      <c r="J1227" s="56">
        <v>34.83</v>
      </c>
      <c r="K1227" s="71">
        <f t="shared" si="80"/>
        <v>8.6132644272179162E-3</v>
      </c>
      <c r="L1227" s="97">
        <v>34.495096153846099</v>
      </c>
      <c r="M1227" s="56">
        <v>32.28</v>
      </c>
      <c r="N1227" s="56">
        <v>32.593398058252482</v>
      </c>
      <c r="O1227" s="71">
        <f t="shared" si="81"/>
        <v>9.2043179868458516E-3</v>
      </c>
    </row>
    <row r="1228" spans="2:15" x14ac:dyDescent="0.15">
      <c r="B1228" s="73" t="str">
        <f>IFERROR(IF(AND(K1228&lt;&gt;"",K1228&gt;=$C$3),MAX($B$5:B1227)+1,""),"")</f>
        <v/>
      </c>
      <c r="C1228" s="73" t="str">
        <f>IFERROR(IF(AND(O1228&lt;&gt;"",O1228&gt;=$C$3),MAX($C$5:C1227)+1,""),"")</f>
        <v/>
      </c>
      <c r="F1228" s="40" t="s">
        <v>9161</v>
      </c>
      <c r="G1228" s="40" t="s">
        <v>9162</v>
      </c>
      <c r="H1228" s="56">
        <v>0.25</v>
      </c>
      <c r="I1228" s="167" t="s">
        <v>5951</v>
      </c>
      <c r="J1228" s="56">
        <v>22.14</v>
      </c>
      <c r="K1228" s="71">
        <f t="shared" si="80"/>
        <v>1.1291779584462511E-2</v>
      </c>
      <c r="L1228" s="97">
        <v>21.9203571428571</v>
      </c>
      <c r="M1228" s="56">
        <v>26.39</v>
      </c>
      <c r="N1228" s="56">
        <v>26.654428857715487</v>
      </c>
      <c r="O1228" s="71">
        <f t="shared" si="81"/>
        <v>9.3793043300432269E-3</v>
      </c>
    </row>
    <row r="1229" spans="2:15" x14ac:dyDescent="0.15">
      <c r="B1229" s="73" t="str">
        <f>IFERROR(IF(AND(K1229&lt;&gt;"",K1229&gt;=$C$3),MAX($B$5:B1228)+1,""),"")</f>
        <v/>
      </c>
      <c r="C1229" s="73" t="str">
        <f>IFERROR(IF(AND(O1229&lt;&gt;"",O1229&gt;=$C$3),MAX($C$5:C1228)+1,""),"")</f>
        <v/>
      </c>
      <c r="F1229" s="40" t="s">
        <v>9163</v>
      </c>
      <c r="G1229" s="40" t="s">
        <v>9164</v>
      </c>
      <c r="H1229" s="56">
        <v>0.108</v>
      </c>
      <c r="I1229" s="167" t="s">
        <v>5916</v>
      </c>
      <c r="J1229" s="56">
        <v>31.74</v>
      </c>
      <c r="K1229" s="71">
        <f t="shared" si="80"/>
        <v>3.4026465028355389E-3</v>
      </c>
      <c r="L1229" s="97">
        <v>31.6515653495441</v>
      </c>
      <c r="M1229" s="56">
        <v>38.79</v>
      </c>
      <c r="N1229" s="56">
        <v>38.898379476758912</v>
      </c>
      <c r="O1229" s="71">
        <f t="shared" si="81"/>
        <v>2.7764652783164932E-3</v>
      </c>
    </row>
    <row r="1230" spans="2:15" x14ac:dyDescent="0.15">
      <c r="B1230" s="73" t="str">
        <f>IFERROR(IF(AND(K1230&lt;&gt;"",K1230&gt;=$C$3),MAX($B$5:B1229)+1,""),"")</f>
        <v/>
      </c>
      <c r="C1230" s="73" t="str">
        <f>IFERROR(IF(AND(O1230&lt;&gt;"",O1230&gt;=$C$3),MAX($C$5:C1229)+1,""),"")</f>
        <v/>
      </c>
      <c r="F1230" s="40" t="s">
        <v>9165</v>
      </c>
      <c r="G1230" s="40" t="s">
        <v>9166</v>
      </c>
      <c r="H1230" s="56">
        <v>0.1</v>
      </c>
      <c r="I1230" s="167" t="s">
        <v>5952</v>
      </c>
      <c r="J1230" s="56">
        <v>43.12</v>
      </c>
      <c r="K1230" s="71">
        <f t="shared" si="80"/>
        <v>2.3191094619666049E-3</v>
      </c>
      <c r="L1230" s="97">
        <v>28.6887833827893</v>
      </c>
      <c r="M1230" s="56">
        <v>33.85</v>
      </c>
      <c r="N1230" s="56">
        <v>50.877445046193088</v>
      </c>
      <c r="O1230" s="71">
        <f t="shared" si="81"/>
        <v>1.9655075035550063E-3</v>
      </c>
    </row>
    <row r="1231" spans="2:15" x14ac:dyDescent="0.15">
      <c r="B1231" s="73" t="str">
        <f>IFERROR(IF(AND(K1231&lt;&gt;"",K1231&gt;=$C$3),MAX($B$5:B1230)+1,""),"")</f>
        <v/>
      </c>
      <c r="C1231" s="73" t="str">
        <f>IFERROR(IF(AND(O1231&lt;&gt;"",O1231&gt;=$C$3),MAX($C$5:C1230)+1,""),"")</f>
        <v/>
      </c>
      <c r="F1231" s="40" t="s">
        <v>9167</v>
      </c>
      <c r="G1231" s="40" t="s">
        <v>9168</v>
      </c>
      <c r="H1231" s="56">
        <v>0.2</v>
      </c>
      <c r="I1231" s="167" t="s">
        <v>13678</v>
      </c>
      <c r="J1231" s="56">
        <v>64.7</v>
      </c>
      <c r="K1231" s="71">
        <f t="shared" si="80"/>
        <v>3.0911901081916537E-3</v>
      </c>
      <c r="L1231" s="97">
        <v>21.521126194067399</v>
      </c>
      <c r="M1231" s="56">
        <v>30.47</v>
      </c>
      <c r="N1231" s="56">
        <v>91.603431076178836</v>
      </c>
      <c r="O1231" s="71">
        <f t="shared" si="81"/>
        <v>2.1833243324005723E-3</v>
      </c>
    </row>
    <row r="1232" spans="2:15" x14ac:dyDescent="0.15">
      <c r="B1232" s="73" t="str">
        <f>IFERROR(IF(AND(K1232&lt;&gt;"",K1232&gt;=$C$3),MAX($B$5:B1231)+1,""),"")</f>
        <v/>
      </c>
      <c r="C1232" s="73" t="str">
        <f>IFERROR(IF(AND(O1232&lt;&gt;"",O1232&gt;=$C$3),MAX($C$5:C1231)+1,""),"")</f>
        <v/>
      </c>
      <c r="F1232" s="40" t="s">
        <v>13188</v>
      </c>
      <c r="G1232" s="40" t="s">
        <v>9170</v>
      </c>
      <c r="H1232" s="56">
        <v>0.2099164</v>
      </c>
      <c r="I1232" s="167" t="s">
        <v>5932</v>
      </c>
      <c r="J1232" s="56">
        <v>62.76</v>
      </c>
      <c r="K1232" s="71">
        <f t="shared" si="80"/>
        <v>3.3447482472912684E-3</v>
      </c>
      <c r="L1232" s="97">
        <v>25.050776988310801</v>
      </c>
      <c r="M1232" s="56">
        <v>29.75</v>
      </c>
      <c r="N1232" s="56">
        <v>74.533017513637645</v>
      </c>
      <c r="O1232" s="71">
        <f t="shared" si="81"/>
        <v>2.8164215941155293E-3</v>
      </c>
    </row>
    <row r="1233" spans="2:15" x14ac:dyDescent="0.15">
      <c r="B1233" s="73" t="str">
        <f>IFERROR(IF(AND(K1233&lt;&gt;"",K1233&gt;=$C$3),MAX($B$5:B1232)+1,""),"")</f>
        <v/>
      </c>
      <c r="C1233" s="73" t="str">
        <f>IFERROR(IF(AND(O1233&lt;&gt;"",O1233&gt;=$C$3),MAX($C$5:C1232)+1,""),"")</f>
        <v/>
      </c>
      <c r="F1233" s="40" t="s">
        <v>9171</v>
      </c>
      <c r="G1233" s="40" t="s">
        <v>9172</v>
      </c>
      <c r="H1233" s="56">
        <v>5.3999999999999999E-2</v>
      </c>
      <c r="I1233" s="167" t="s">
        <v>13688</v>
      </c>
      <c r="J1233" s="56">
        <v>18.71</v>
      </c>
      <c r="K1233" s="71">
        <f t="shared" si="80"/>
        <v>2.8861571352218063E-3</v>
      </c>
      <c r="L1233" s="97">
        <v>9.33632734530938</v>
      </c>
      <c r="M1233" s="56">
        <v>11.49</v>
      </c>
      <c r="N1233" s="56">
        <v>23.025960000000005</v>
      </c>
      <c r="O1233" s="71">
        <f t="shared" si="81"/>
        <v>2.3451790935101074E-3</v>
      </c>
    </row>
    <row r="1234" spans="2:15" x14ac:dyDescent="0.15">
      <c r="B1234" s="73" t="str">
        <f>IFERROR(IF(AND(K1234&lt;&gt;"",K1234&gt;=$C$3),MAX($B$5:B1233)+1,""),"")</f>
        <v/>
      </c>
      <c r="C1234" s="73" t="str">
        <f>IFERROR(IF(AND(O1234&lt;&gt;"",O1234&gt;=$C$3),MAX($C$5:C1233)+1,""),"")</f>
        <v/>
      </c>
      <c r="F1234" s="40" t="s">
        <v>9173</v>
      </c>
      <c r="G1234" s="40" t="s">
        <v>9174</v>
      </c>
      <c r="H1234" s="56">
        <v>0.3</v>
      </c>
      <c r="I1234" s="167" t="s">
        <v>5903</v>
      </c>
      <c r="J1234" s="56">
        <v>82</v>
      </c>
      <c r="K1234" s="71">
        <f t="shared" si="80"/>
        <v>3.6585365853658534E-3</v>
      </c>
      <c r="L1234" s="97">
        <v>81.738659300966802</v>
      </c>
      <c r="M1234" s="56">
        <v>83.6</v>
      </c>
      <c r="N1234" s="56">
        <v>83.867291910902637</v>
      </c>
      <c r="O1234" s="71">
        <f t="shared" si="81"/>
        <v>3.5770798503749037E-3</v>
      </c>
    </row>
    <row r="1235" spans="2:15" x14ac:dyDescent="0.15">
      <c r="B1235" s="73" t="str">
        <f>IFERROR(IF(AND(K1235&lt;&gt;"",K1235&gt;=$C$3),MAX($B$5:B1234)+1,""),"")</f>
        <v/>
      </c>
      <c r="C1235" s="73" t="str">
        <f>IFERROR(IF(AND(O1235&lt;&gt;"",O1235&gt;=$C$3),MAX($C$5:C1234)+1,""),"")</f>
        <v/>
      </c>
      <c r="F1235" s="40" t="s">
        <v>9175</v>
      </c>
      <c r="G1235" s="40" t="s">
        <v>9176</v>
      </c>
      <c r="H1235" s="56">
        <v>0.1051299</v>
      </c>
      <c r="I1235" s="167" t="s">
        <v>13687</v>
      </c>
      <c r="J1235" s="56">
        <v>37.22</v>
      </c>
      <c r="K1235" s="71">
        <f t="shared" si="80"/>
        <v>2.8245540032240733E-3</v>
      </c>
      <c r="L1235" s="97">
        <v>18.1086212361331</v>
      </c>
      <c r="M1235" s="56">
        <v>22.44</v>
      </c>
      <c r="N1235" s="56">
        <v>46.122605863192241</v>
      </c>
      <c r="O1235" s="71">
        <f t="shared" si="81"/>
        <v>2.2793573353559805E-3</v>
      </c>
    </row>
    <row r="1236" spans="2:15" x14ac:dyDescent="0.15">
      <c r="B1236" s="73" t="str">
        <f>IFERROR(IF(AND(K1236&lt;&gt;"",K1236&gt;=$C$3),MAX($B$5:B1235)+1,""),"")</f>
        <v/>
      </c>
      <c r="C1236" s="73" t="str">
        <f>IFERROR(IF(AND(O1236&lt;&gt;"",O1236&gt;=$C$3),MAX($C$5:C1235)+1,""),"")</f>
        <v/>
      </c>
      <c r="F1236" s="40" t="s">
        <v>9177</v>
      </c>
      <c r="G1236" s="40" t="s">
        <v>9178</v>
      </c>
      <c r="H1236" s="56">
        <v>0.2</v>
      </c>
      <c r="I1236" s="167" t="s">
        <v>5905</v>
      </c>
      <c r="J1236" s="56">
        <v>64.41</v>
      </c>
      <c r="K1236" s="71">
        <f t="shared" si="80"/>
        <v>3.1051079024996121E-3</v>
      </c>
      <c r="L1236" s="97">
        <v>42.822661565787698</v>
      </c>
      <c r="M1236" s="56">
        <v>49.8</v>
      </c>
      <c r="N1236" s="56">
        <v>74.904685573366166</v>
      </c>
      <c r="O1236" s="71">
        <f t="shared" si="81"/>
        <v>2.6700599364255784E-3</v>
      </c>
    </row>
    <row r="1237" spans="2:15" x14ac:dyDescent="0.15">
      <c r="B1237" s="73" t="str">
        <f>IFERROR(IF(AND(K1237&lt;&gt;"",K1237&gt;=$C$3),MAX($B$5:B1236)+1,""),"")</f>
        <v/>
      </c>
      <c r="C1237" s="73" t="str">
        <f>IFERROR(IF(AND(O1237&lt;&gt;"",O1237&gt;=$C$3),MAX($C$5:C1236)+1,""),"")</f>
        <v/>
      </c>
      <c r="F1237" s="40" t="s">
        <v>9179</v>
      </c>
      <c r="G1237" s="40" t="s">
        <v>9180</v>
      </c>
      <c r="H1237" s="56">
        <v>0.2</v>
      </c>
      <c r="I1237" s="167" t="s">
        <v>5915</v>
      </c>
      <c r="J1237" s="56">
        <v>48.13</v>
      </c>
      <c r="K1237" s="71">
        <f t="shared" si="80"/>
        <v>4.1554124246831496E-3</v>
      </c>
      <c r="L1237" s="97">
        <v>23.9650207727462</v>
      </c>
      <c r="M1237" s="56">
        <v>22.43</v>
      </c>
      <c r="N1237" s="56">
        <v>45.047150604922741</v>
      </c>
      <c r="O1237" s="71">
        <f t="shared" si="81"/>
        <v>4.4397924688746922E-3</v>
      </c>
    </row>
    <row r="1238" spans="2:15" x14ac:dyDescent="0.15">
      <c r="B1238" s="73" t="str">
        <f>IFERROR(IF(AND(K1238&lt;&gt;"",K1238&gt;=$C$3),MAX($B$5:B1237)+1,""),"")</f>
        <v/>
      </c>
      <c r="C1238" s="73" t="str">
        <f>IFERROR(IF(AND(O1238&lt;&gt;"",O1238&gt;=$C$3),MAX($C$5:C1237)+1,""),"")</f>
        <v/>
      </c>
      <c r="F1238" s="40" t="s">
        <v>9181</v>
      </c>
      <c r="G1238" s="40" t="s">
        <v>9182</v>
      </c>
      <c r="H1238" s="56">
        <v>0.18</v>
      </c>
      <c r="I1238" s="167" t="s">
        <v>5978</v>
      </c>
      <c r="J1238" s="56">
        <v>54</v>
      </c>
      <c r="K1238" s="71">
        <f t="shared" si="80"/>
        <v>3.3333333333333331E-3</v>
      </c>
      <c r="L1238" s="97">
        <v>26.935816164817801</v>
      </c>
      <c r="M1238" s="56">
        <v>31.63</v>
      </c>
      <c r="N1238" s="56">
        <v>63.410738681493129</v>
      </c>
      <c r="O1238" s="71">
        <f t="shared" si="81"/>
        <v>2.8386359115626304E-3</v>
      </c>
    </row>
    <row r="1239" spans="2:15" x14ac:dyDescent="0.15">
      <c r="B1239" s="73" t="str">
        <f>IFERROR(IF(AND(K1239&lt;&gt;"",K1239&gt;=$C$3),MAX($B$5:B1238)+1,""),"")</f>
        <v/>
      </c>
      <c r="C1239" s="73" t="str">
        <f>IFERROR(IF(AND(O1239&lt;&gt;"",O1239&gt;=$C$3),MAX($C$5:C1238)+1,""),"")</f>
        <v/>
      </c>
      <c r="F1239" s="40" t="s">
        <v>9183</v>
      </c>
      <c r="G1239" s="40" t="s">
        <v>13189</v>
      </c>
      <c r="H1239" s="56">
        <v>0.5</v>
      </c>
      <c r="I1239" s="167" t="s">
        <v>5909</v>
      </c>
      <c r="J1239" s="56">
        <v>108</v>
      </c>
      <c r="K1239" s="71">
        <f t="shared" si="80"/>
        <v>4.6296296296296294E-3</v>
      </c>
      <c r="L1239" s="97">
        <v>107.53116860566099</v>
      </c>
      <c r="M1239" s="56">
        <v>99.98</v>
      </c>
      <c r="N1239" s="56">
        <v>100.41590861527702</v>
      </c>
      <c r="O1239" s="71">
        <f t="shared" si="81"/>
        <v>4.9792907009948749E-3</v>
      </c>
    </row>
    <row r="1240" spans="2:15" x14ac:dyDescent="0.15">
      <c r="B1240" s="73" t="str">
        <f>IFERROR(IF(AND(K1240&lt;&gt;"",K1240&gt;=$C$3),MAX($B$5:B1239)+1,""),"")</f>
        <v/>
      </c>
      <c r="C1240" s="73" t="str">
        <f>IFERROR(IF(AND(O1240&lt;&gt;"",O1240&gt;=$C$3),MAX($C$5:C1239)+1,""),"")</f>
        <v/>
      </c>
      <c r="F1240" s="40" t="s">
        <v>9185</v>
      </c>
      <c r="G1240" s="40" t="s">
        <v>9186</v>
      </c>
      <c r="H1240" s="56">
        <v>0.08</v>
      </c>
      <c r="I1240" s="167" t="s">
        <v>5913</v>
      </c>
      <c r="J1240" s="56">
        <v>38.380000000000003</v>
      </c>
      <c r="K1240" s="71">
        <f t="shared" si="80"/>
        <v>2.0844189682126106E-3</v>
      </c>
      <c r="L1240" s="97">
        <v>38.306369304556299</v>
      </c>
      <c r="M1240" s="56">
        <v>47.87</v>
      </c>
      <c r="N1240" s="56">
        <v>47.962013455069751</v>
      </c>
      <c r="O1240" s="71">
        <f t="shared" si="81"/>
        <v>1.6679866885685075E-3</v>
      </c>
    </row>
    <row r="1241" spans="2:15" x14ac:dyDescent="0.15">
      <c r="B1241" s="73" t="str">
        <f>IFERROR(IF(AND(K1241&lt;&gt;"",K1241&gt;=$C$3),MAX($B$5:B1240)+1,""),"")</f>
        <v/>
      </c>
      <c r="C1241" s="73" t="str">
        <f>IFERROR(IF(AND(O1241&lt;&gt;"",O1241&gt;=$C$3),MAX($C$5:C1240)+1,""),"")</f>
        <v/>
      </c>
      <c r="F1241" s="40" t="s">
        <v>9187</v>
      </c>
      <c r="G1241" s="40" t="s">
        <v>9188</v>
      </c>
      <c r="H1241" s="56">
        <v>0.115</v>
      </c>
      <c r="I1241" s="167" t="s">
        <v>5903</v>
      </c>
      <c r="J1241" s="56">
        <v>56.35</v>
      </c>
      <c r="K1241" s="71">
        <f t="shared" si="80"/>
        <v>2.0408163265306124E-3</v>
      </c>
      <c r="L1241" s="97">
        <v>37.498641919420599</v>
      </c>
      <c r="M1241" s="56">
        <v>39.229999999999997</v>
      </c>
      <c r="N1241" s="56">
        <v>58.951748299319647</v>
      </c>
      <c r="O1241" s="71">
        <f t="shared" si="81"/>
        <v>1.9507479136344325E-3</v>
      </c>
    </row>
    <row r="1242" spans="2:15" x14ac:dyDescent="0.15">
      <c r="B1242" s="73" t="str">
        <f>IFERROR(IF(AND(K1242&lt;&gt;"",K1242&gt;=$C$3),MAX($B$5:B1241)+1,""),"")</f>
        <v/>
      </c>
      <c r="C1242" s="73" t="str">
        <f>IFERROR(IF(AND(O1242&lt;&gt;"",O1242&gt;=$C$3),MAX($C$5:C1241)+1,""),"")</f>
        <v/>
      </c>
      <c r="F1242" s="40" t="s">
        <v>9189</v>
      </c>
      <c r="G1242" s="40" t="s">
        <v>9190</v>
      </c>
      <c r="H1242" s="56">
        <v>9.9287700000000007E-2</v>
      </c>
      <c r="I1242" s="167" t="s">
        <v>5916</v>
      </c>
      <c r="J1242" s="56">
        <v>68.2</v>
      </c>
      <c r="K1242" s="71">
        <f t="shared" si="80"/>
        <v>1.4558313782991202E-3</v>
      </c>
      <c r="L1242" s="97">
        <v>68.119098457888498</v>
      </c>
      <c r="M1242" s="56">
        <v>69.78</v>
      </c>
      <c r="N1242" s="56">
        <v>69.862874109263657</v>
      </c>
      <c r="O1242" s="71">
        <f t="shared" si="81"/>
        <v>1.4211797219323772E-3</v>
      </c>
    </row>
    <row r="1243" spans="2:15" x14ac:dyDescent="0.15">
      <c r="B1243" s="73" t="str">
        <f>IFERROR(IF(AND(K1243&lt;&gt;"",K1243&gt;=$C$3),MAX($B$5:B1242)+1,""),"")</f>
        <v/>
      </c>
      <c r="C1243" s="73" t="str">
        <f>IFERROR(IF(AND(O1243&lt;&gt;"",O1243&gt;=$C$3),MAX($C$5:C1242)+1,""),"")</f>
        <v/>
      </c>
      <c r="F1243" s="40" t="s">
        <v>9191</v>
      </c>
      <c r="G1243" s="40" t="s">
        <v>13190</v>
      </c>
      <c r="H1243" s="56">
        <v>5.8000000000000003E-2</v>
      </c>
      <c r="I1243" s="167" t="s">
        <v>5916</v>
      </c>
      <c r="J1243" s="56">
        <v>38.24</v>
      </c>
      <c r="K1243" s="71">
        <f t="shared" si="80"/>
        <v>1.5167364016736402E-3</v>
      </c>
      <c r="L1243" s="97">
        <v>38.185578747628099</v>
      </c>
      <c r="M1243" s="56">
        <v>40.44</v>
      </c>
      <c r="N1243" s="56">
        <v>40.497634204275521</v>
      </c>
      <c r="O1243" s="71">
        <f t="shared" si="81"/>
        <v>1.4321824259520986E-3</v>
      </c>
    </row>
    <row r="1244" spans="2:15" x14ac:dyDescent="0.15">
      <c r="B1244" s="73" t="str">
        <f>IFERROR(IF(AND(K1244&lt;&gt;"",K1244&gt;=$C$3),MAX($B$5:B1243)+1,""),"")</f>
        <v/>
      </c>
      <c r="C1244" s="73" t="str">
        <f>IFERROR(IF(AND(O1244&lt;&gt;"",O1244&gt;=$C$3),MAX($C$5:C1243)+1,""),"")</f>
        <v/>
      </c>
      <c r="F1244" s="40" t="s">
        <v>9193</v>
      </c>
      <c r="G1244" s="40" t="s">
        <v>9194</v>
      </c>
      <c r="H1244" s="56">
        <v>0.1</v>
      </c>
      <c r="I1244" s="167" t="s">
        <v>5903</v>
      </c>
      <c r="J1244" s="56">
        <v>41.83</v>
      </c>
      <c r="K1244" s="71">
        <f t="shared" si="80"/>
        <v>2.3906287353573992E-3</v>
      </c>
      <c r="L1244" s="97">
        <v>16.7127425189083</v>
      </c>
      <c r="M1244" s="56">
        <v>28.51</v>
      </c>
      <c r="N1244" s="56">
        <v>71.357127572016267</v>
      </c>
      <c r="O1244" s="71">
        <f t="shared" si="81"/>
        <v>1.401401701590024E-3</v>
      </c>
    </row>
    <row r="1245" spans="2:15" x14ac:dyDescent="0.15">
      <c r="B1245" s="73" t="str">
        <f>IFERROR(IF(AND(K1245&lt;&gt;"",K1245&gt;=$C$3),MAX($B$5:B1244)+1,""),"")</f>
        <v/>
      </c>
      <c r="C1245" s="73" t="str">
        <f>IFERROR(IF(AND(O1245&lt;&gt;"",O1245&gt;=$C$3),MAX($C$5:C1244)+1,""),"")</f>
        <v/>
      </c>
      <c r="F1245" s="40" t="s">
        <v>9195</v>
      </c>
      <c r="G1245" s="40" t="s">
        <v>13191</v>
      </c>
      <c r="H1245" s="56">
        <v>0.5</v>
      </c>
      <c r="I1245" s="167" t="s">
        <v>5935</v>
      </c>
      <c r="J1245" s="56">
        <v>79.38</v>
      </c>
      <c r="K1245" s="71">
        <f t="shared" si="80"/>
        <v>6.2988158226253465E-3</v>
      </c>
      <c r="L1245" s="97">
        <v>78.966691658856604</v>
      </c>
      <c r="M1245" s="56">
        <v>87.93</v>
      </c>
      <c r="N1245" s="56">
        <v>88.390221919815758</v>
      </c>
      <c r="O1245" s="71">
        <f t="shared" si="81"/>
        <v>5.6567342986601045E-3</v>
      </c>
    </row>
    <row r="1246" spans="2:15" x14ac:dyDescent="0.15">
      <c r="B1246" s="73" t="str">
        <f>IFERROR(IF(AND(K1246&lt;&gt;"",K1246&gt;=$C$3),MAX($B$5:B1245)+1,""),"")</f>
        <v/>
      </c>
      <c r="C1246" s="73" t="str">
        <f>IFERROR(IF(AND(O1246&lt;&gt;"",O1246&gt;=$C$3),MAX($C$5:C1245)+1,""),"")</f>
        <v/>
      </c>
      <c r="F1246" s="40" t="s">
        <v>9197</v>
      </c>
      <c r="G1246" s="40" t="s">
        <v>9198</v>
      </c>
      <c r="H1246" s="56">
        <v>1.0999999999999999E-2</v>
      </c>
      <c r="I1246" s="167" t="s">
        <v>5952</v>
      </c>
      <c r="J1246" s="56">
        <v>24.21</v>
      </c>
      <c r="K1246" s="71">
        <f t="shared" si="80"/>
        <v>4.5435770342833534E-4</v>
      </c>
      <c r="L1246" s="97">
        <v>24.202240384615401</v>
      </c>
      <c r="M1246" s="56">
        <v>27.83</v>
      </c>
      <c r="N1246" s="56">
        <v>27.838922731644736</v>
      </c>
      <c r="O1246" s="71">
        <f t="shared" si="81"/>
        <v>3.951302320867541E-4</v>
      </c>
    </row>
    <row r="1247" spans="2:15" x14ac:dyDescent="0.15">
      <c r="B1247" s="73" t="str">
        <f>IFERROR(IF(AND(K1247&lt;&gt;"",K1247&gt;=$C$3),MAX($B$5:B1246)+1,""),"")</f>
        <v/>
      </c>
      <c r="C1247" s="73" t="str">
        <f>IFERROR(IF(AND(O1247&lt;&gt;"",O1247&gt;=$C$3),MAX($C$5:C1246)+1,""),"")</f>
        <v/>
      </c>
      <c r="F1247" s="40" t="s">
        <v>9199</v>
      </c>
      <c r="G1247" s="40" t="s">
        <v>9200</v>
      </c>
      <c r="H1247" s="56">
        <v>0.1</v>
      </c>
      <c r="I1247" s="167" t="s">
        <v>5949</v>
      </c>
      <c r="J1247" s="56">
        <v>44.4</v>
      </c>
      <c r="K1247" s="71">
        <f t="shared" si="80"/>
        <v>2.2522522522522522E-3</v>
      </c>
      <c r="L1247" s="97">
        <v>14.7789636903993</v>
      </c>
      <c r="M1247" s="56">
        <v>23.89</v>
      </c>
      <c r="N1247" s="56">
        <v>71.772014751552675</v>
      </c>
      <c r="O1247" s="71">
        <f t="shared" si="81"/>
        <v>1.3933007223799114E-3</v>
      </c>
    </row>
    <row r="1248" spans="2:15" x14ac:dyDescent="0.15">
      <c r="B1248" s="73" t="str">
        <f>IFERROR(IF(AND(K1248&lt;&gt;"",K1248&gt;=$C$3),MAX($B$5:B1247)+1,""),"")</f>
        <v/>
      </c>
      <c r="C1248" s="73" t="str">
        <f>IFERROR(IF(AND(O1248&lt;&gt;"",O1248&gt;=$C$3),MAX($C$5:C1247)+1,""),"")</f>
        <v/>
      </c>
      <c r="F1248" s="40" t="s">
        <v>9201</v>
      </c>
      <c r="G1248" s="40" t="s">
        <v>9202</v>
      </c>
      <c r="H1248" s="56">
        <v>0.5</v>
      </c>
      <c r="I1248" s="167" t="s">
        <v>5952</v>
      </c>
      <c r="J1248" s="56">
        <v>35.89</v>
      </c>
      <c r="K1248" s="71">
        <f t="shared" si="80"/>
        <v>1.3931457230426303E-2</v>
      </c>
      <c r="L1248" s="97">
        <v>35.556139534883698</v>
      </c>
      <c r="M1248" s="56">
        <v>47.32</v>
      </c>
      <c r="N1248" s="56">
        <v>47.764319248826325</v>
      </c>
      <c r="O1248" s="71">
        <f t="shared" si="81"/>
        <v>1.0468065029782375E-2</v>
      </c>
    </row>
    <row r="1249" spans="2:15" x14ac:dyDescent="0.15">
      <c r="B1249" s="73" t="str">
        <f>IFERROR(IF(AND(K1249&lt;&gt;"",K1249&gt;=$C$3),MAX($B$5:B1248)+1,""),"")</f>
        <v/>
      </c>
      <c r="C1249" s="73" t="str">
        <f>IFERROR(IF(AND(O1249&lt;&gt;"",O1249&gt;=$C$3),MAX($C$5:C1248)+1,""),"")</f>
        <v/>
      </c>
      <c r="F1249" s="40" t="s">
        <v>13192</v>
      </c>
      <c r="G1249" s="40" t="s">
        <v>9204</v>
      </c>
      <c r="H1249" s="56">
        <v>0.2</v>
      </c>
      <c r="I1249" s="167" t="s">
        <v>5949</v>
      </c>
      <c r="J1249" s="56">
        <v>60.6</v>
      </c>
      <c r="K1249" s="71">
        <f t="shared" si="80"/>
        <v>3.3003300330033004E-3</v>
      </c>
      <c r="L1249" s="97">
        <v>60.376589861751199</v>
      </c>
      <c r="M1249" s="56">
        <v>59.98</v>
      </c>
      <c r="N1249" s="56">
        <v>60.201942645698381</v>
      </c>
      <c r="O1249" s="71">
        <f t="shared" si="81"/>
        <v>3.322151930827944E-3</v>
      </c>
    </row>
    <row r="1250" spans="2:15" x14ac:dyDescent="0.15">
      <c r="B1250" s="73" t="str">
        <f>IFERROR(IF(AND(K1250&lt;&gt;"",K1250&gt;=$C$3),MAX($B$5:B1249)+1,""),"")</f>
        <v/>
      </c>
      <c r="C1250" s="73" t="str">
        <f>IFERROR(IF(AND(O1250&lt;&gt;"",O1250&gt;=$C$3),MAX($C$5:C1249)+1,""),"")</f>
        <v/>
      </c>
      <c r="F1250" s="40" t="s">
        <v>9205</v>
      </c>
      <c r="G1250" s="40" t="s">
        <v>9206</v>
      </c>
      <c r="H1250" s="56">
        <v>0.10100000000000001</v>
      </c>
      <c r="I1250" s="167" t="s">
        <v>5915</v>
      </c>
      <c r="J1250" s="56">
        <v>62.67</v>
      </c>
      <c r="K1250" s="71">
        <f t="shared" si="80"/>
        <v>1.6116164033827989E-3</v>
      </c>
      <c r="L1250" s="97">
        <v>62.568951950983603</v>
      </c>
      <c r="M1250" s="56">
        <v>72.150000000000006</v>
      </c>
      <c r="N1250" s="56">
        <v>72.266521317829401</v>
      </c>
      <c r="O1250" s="71">
        <f t="shared" si="81"/>
        <v>1.3976042869948075E-3</v>
      </c>
    </row>
    <row r="1251" spans="2:15" x14ac:dyDescent="0.15">
      <c r="B1251" s="73" t="str">
        <f>IFERROR(IF(AND(K1251&lt;&gt;"",K1251&gt;=$C$3),MAX($B$5:B1250)+1,""),"")</f>
        <v/>
      </c>
      <c r="C1251" s="73" t="str">
        <f>IFERROR(IF(AND(O1251&lt;&gt;"",O1251&gt;=$C$3),MAX($C$5:C1250)+1,""),"")</f>
        <v/>
      </c>
      <c r="F1251" s="40" t="s">
        <v>9207</v>
      </c>
      <c r="G1251" s="40" t="s">
        <v>9208</v>
      </c>
      <c r="H1251" s="56">
        <v>0.3</v>
      </c>
      <c r="I1251" s="167" t="s">
        <v>5952</v>
      </c>
      <c r="J1251" s="56">
        <v>41.6</v>
      </c>
      <c r="K1251" s="71">
        <f t="shared" si="80"/>
        <v>7.2115384615384611E-3</v>
      </c>
      <c r="L1251" s="97">
        <v>41.289474993779599</v>
      </c>
      <c r="M1251" s="56">
        <v>45.35</v>
      </c>
      <c r="N1251" s="56">
        <v>45.691062923038302</v>
      </c>
      <c r="O1251" s="71">
        <f t="shared" si="81"/>
        <v>6.5658354349365398E-3</v>
      </c>
    </row>
    <row r="1252" spans="2:15" x14ac:dyDescent="0.15">
      <c r="B1252" s="73" t="str">
        <f>IFERROR(IF(AND(K1252&lt;&gt;"",K1252&gt;=$C$3),MAX($B$5:B1251)+1,""),"")</f>
        <v/>
      </c>
      <c r="C1252" s="73" t="str">
        <f>IFERROR(IF(AND(O1252&lt;&gt;"",O1252&gt;=$C$3),MAX($C$5:C1251)+1,""),"")</f>
        <v/>
      </c>
      <c r="F1252" s="40" t="s">
        <v>9209</v>
      </c>
      <c r="G1252" s="40" t="s">
        <v>9210</v>
      </c>
      <c r="H1252" s="56">
        <v>0.15</v>
      </c>
      <c r="I1252" s="167" t="s">
        <v>5913</v>
      </c>
      <c r="J1252" s="56">
        <v>51.58</v>
      </c>
      <c r="K1252" s="71">
        <f t="shared" si="80"/>
        <v>2.9081039162466072E-3</v>
      </c>
      <c r="L1252" s="97">
        <v>51.419747307373697</v>
      </c>
      <c r="M1252" s="56">
        <v>53.18</v>
      </c>
      <c r="N1252" s="56">
        <v>53.345738624558436</v>
      </c>
      <c r="O1252" s="71">
        <f t="shared" si="81"/>
        <v>2.8118459668481457E-3</v>
      </c>
    </row>
    <row r="1253" spans="2:15" x14ac:dyDescent="0.15">
      <c r="B1253" s="73" t="str">
        <f>IFERROR(IF(AND(K1253&lt;&gt;"",K1253&gt;=$C$3),MAX($B$5:B1252)+1,""),"")</f>
        <v/>
      </c>
      <c r="C1253" s="73" t="str">
        <f>IFERROR(IF(AND(O1253&lt;&gt;"",O1253&gt;=$C$3),MAX($C$5:C1252)+1,""),"")</f>
        <v/>
      </c>
      <c r="F1253" s="40" t="s">
        <v>9211</v>
      </c>
      <c r="G1253" s="40" t="s">
        <v>9212</v>
      </c>
      <c r="H1253" s="56">
        <v>0.4</v>
      </c>
      <c r="I1253" s="167" t="s">
        <v>5963</v>
      </c>
      <c r="J1253" s="56">
        <v>77.89</v>
      </c>
      <c r="K1253" s="71">
        <f t="shared" si="80"/>
        <v>5.1354474258569777E-3</v>
      </c>
      <c r="L1253" s="97">
        <v>51.702991275899699</v>
      </c>
      <c r="M1253" s="56">
        <v>52.03</v>
      </c>
      <c r="N1253" s="56">
        <v>78.382635124034792</v>
      </c>
      <c r="O1253" s="71">
        <f t="shared" si="81"/>
        <v>5.1031711216014781E-3</v>
      </c>
    </row>
    <row r="1254" spans="2:15" x14ac:dyDescent="0.15">
      <c r="B1254" s="73" t="str">
        <f>IFERROR(IF(AND(K1254&lt;&gt;"",K1254&gt;=$C$3),MAX($B$5:B1253)+1,""),"")</f>
        <v/>
      </c>
      <c r="C1254" s="73" t="str">
        <f>IFERROR(IF(AND(O1254&lt;&gt;"",O1254&gt;=$C$3),MAX($C$5:C1253)+1,""),"")</f>
        <v/>
      </c>
      <c r="F1254" s="40" t="s">
        <v>9213</v>
      </c>
      <c r="G1254" s="40" t="s">
        <v>9214</v>
      </c>
      <c r="H1254" s="56" t="s">
        <v>5898</v>
      </c>
      <c r="I1254" s="167" t="s">
        <v>5898</v>
      </c>
      <c r="J1254" s="56">
        <v>59.2</v>
      </c>
      <c r="K1254" s="71" t="str">
        <f t="shared" si="80"/>
        <v/>
      </c>
      <c r="L1254" s="97">
        <v>59.2</v>
      </c>
      <c r="M1254" s="56">
        <v>62.08</v>
      </c>
      <c r="N1254" s="56">
        <v>62.08</v>
      </c>
      <c r="O1254" s="71" t="str">
        <f t="shared" si="81"/>
        <v/>
      </c>
    </row>
    <row r="1255" spans="2:15" x14ac:dyDescent="0.15">
      <c r="B1255" s="73" t="str">
        <f>IFERROR(IF(AND(K1255&lt;&gt;"",K1255&gt;=$C$3),MAX($B$5:B1254)+1,""),"")</f>
        <v/>
      </c>
      <c r="C1255" s="73" t="str">
        <f>IFERROR(IF(AND(O1255&lt;&gt;"",O1255&gt;=$C$3),MAX($C$5:C1254)+1,""),"")</f>
        <v/>
      </c>
      <c r="F1255" s="40" t="s">
        <v>9215</v>
      </c>
      <c r="G1255" s="40" t="s">
        <v>9216</v>
      </c>
      <c r="H1255" s="56" t="s">
        <v>5898</v>
      </c>
      <c r="I1255" s="167" t="s">
        <v>5898</v>
      </c>
      <c r="J1255" s="56">
        <v>91.6</v>
      </c>
      <c r="K1255" s="71" t="str">
        <f t="shared" si="80"/>
        <v/>
      </c>
      <c r="L1255" s="97">
        <v>91.6</v>
      </c>
      <c r="M1255" s="56">
        <v>63.13</v>
      </c>
      <c r="N1255" s="56">
        <v>63.13</v>
      </c>
      <c r="O1255" s="71" t="str">
        <f t="shared" si="81"/>
        <v/>
      </c>
    </row>
    <row r="1256" spans="2:15" x14ac:dyDescent="0.15">
      <c r="B1256" s="73" t="str">
        <f>IFERROR(IF(AND(K1256&lt;&gt;"",K1256&gt;=$C$3),MAX($B$5:B1255)+1,""),"")</f>
        <v/>
      </c>
      <c r="C1256" s="73" t="str">
        <f>IFERROR(IF(AND(O1256&lt;&gt;"",O1256&gt;=$C$3),MAX($C$5:C1255)+1,""),"")</f>
        <v/>
      </c>
      <c r="F1256" s="40" t="s">
        <v>9217</v>
      </c>
      <c r="G1256" s="40" t="s">
        <v>9218</v>
      </c>
      <c r="H1256" s="56" t="s">
        <v>5898</v>
      </c>
      <c r="I1256" s="167" t="s">
        <v>5898</v>
      </c>
      <c r="J1256" s="56">
        <v>51.26</v>
      </c>
      <c r="K1256" s="71" t="str">
        <f t="shared" si="80"/>
        <v/>
      </c>
      <c r="L1256" s="97">
        <v>51.26</v>
      </c>
      <c r="M1256" s="56">
        <v>70.8</v>
      </c>
      <c r="N1256" s="56">
        <v>70.8</v>
      </c>
      <c r="O1256" s="71" t="str">
        <f t="shared" si="81"/>
        <v/>
      </c>
    </row>
    <row r="1257" spans="2:15" x14ac:dyDescent="0.15">
      <c r="B1257" s="73" t="str">
        <f>IFERROR(IF(AND(K1257&lt;&gt;"",K1257&gt;=$C$3),MAX($B$5:B1256)+1,""),"")</f>
        <v/>
      </c>
      <c r="C1257" s="73" t="str">
        <f>IFERROR(IF(AND(O1257&lt;&gt;"",O1257&gt;=$C$3),MAX($C$5:C1256)+1,""),"")</f>
        <v/>
      </c>
      <c r="F1257" s="40" t="s">
        <v>13193</v>
      </c>
      <c r="G1257" s="40" t="s">
        <v>13194</v>
      </c>
      <c r="H1257" s="56">
        <v>0.08</v>
      </c>
      <c r="I1257" s="167" t="s">
        <v>13761</v>
      </c>
      <c r="J1257" s="56">
        <v>35.25</v>
      </c>
      <c r="K1257" s="71">
        <f t="shared" si="80"/>
        <v>2.2695035460992908E-3</v>
      </c>
      <c r="L1257" s="97">
        <v>35.170540997464101</v>
      </c>
      <c r="M1257" s="56">
        <v>38.81</v>
      </c>
      <c r="N1257" s="56">
        <v>38.897681445919204</v>
      </c>
      <c r="O1257" s="71">
        <f t="shared" si="81"/>
        <v>2.0566778539545289E-3</v>
      </c>
    </row>
    <row r="1258" spans="2:15" x14ac:dyDescent="0.15">
      <c r="B1258" s="73" t="str">
        <f>IFERROR(IF(AND(K1258&lt;&gt;"",K1258&gt;=$C$3),MAX($B$5:B1257)+1,""),"")</f>
        <v/>
      </c>
      <c r="C1258" s="73" t="str">
        <f>IFERROR(IF(AND(O1258&lt;&gt;"",O1258&gt;=$C$3),MAX($C$5:C1257)+1,""),"")</f>
        <v/>
      </c>
      <c r="F1258" s="40" t="s">
        <v>13195</v>
      </c>
      <c r="G1258" s="40" t="s">
        <v>9222</v>
      </c>
      <c r="H1258" s="56">
        <v>0.3</v>
      </c>
      <c r="I1258" s="167" t="s">
        <v>5954</v>
      </c>
      <c r="J1258" s="56">
        <v>39.479999999999997</v>
      </c>
      <c r="K1258" s="71">
        <f t="shared" si="80"/>
        <v>7.5987841945288756E-3</v>
      </c>
      <c r="L1258" s="97">
        <v>39.331206030150803</v>
      </c>
      <c r="M1258" s="56">
        <v>72.89</v>
      </c>
      <c r="N1258" s="56">
        <v>73.165750315258407</v>
      </c>
      <c r="O1258" s="71">
        <f t="shared" si="81"/>
        <v>4.1002791430054704E-3</v>
      </c>
    </row>
    <row r="1259" spans="2:15" x14ac:dyDescent="0.15">
      <c r="B1259" s="73" t="str">
        <f>IFERROR(IF(AND(K1259&lt;&gt;"",K1259&gt;=$C$3),MAX($B$5:B1258)+1,""),"")</f>
        <v/>
      </c>
      <c r="C1259" s="73" t="str">
        <f>IFERROR(IF(AND(O1259&lt;&gt;"",O1259&gt;=$C$3),MAX($C$5:C1258)+1,""),"")</f>
        <v/>
      </c>
      <c r="F1259" s="40" t="s">
        <v>9223</v>
      </c>
      <c r="G1259" s="40" t="s">
        <v>9224</v>
      </c>
      <c r="H1259" s="56" t="s">
        <v>5898</v>
      </c>
      <c r="I1259" s="167" t="s">
        <v>5898</v>
      </c>
      <c r="J1259" s="56">
        <v>39.880000000000003</v>
      </c>
      <c r="K1259" s="71" t="str">
        <f t="shared" si="80"/>
        <v/>
      </c>
      <c r="L1259" s="97">
        <v>39.880000000000003</v>
      </c>
      <c r="M1259" s="56">
        <v>65.8</v>
      </c>
      <c r="N1259" s="56">
        <v>65.8</v>
      </c>
      <c r="O1259" s="71" t="str">
        <f t="shared" si="81"/>
        <v/>
      </c>
    </row>
    <row r="1260" spans="2:15" x14ac:dyDescent="0.15">
      <c r="B1260" s="73" t="str">
        <f>IFERROR(IF(AND(K1260&lt;&gt;"",K1260&gt;=$C$3),MAX($B$5:B1259)+1,""),"")</f>
        <v/>
      </c>
      <c r="C1260" s="73" t="str">
        <f>IFERROR(IF(AND(O1260&lt;&gt;"",O1260&gt;=$C$3),MAX($C$5:C1259)+1,""),"")</f>
        <v/>
      </c>
      <c r="F1260" s="40" t="s">
        <v>13196</v>
      </c>
      <c r="G1260" s="40" t="s">
        <v>13197</v>
      </c>
      <c r="H1260" s="56" t="s">
        <v>5898</v>
      </c>
      <c r="I1260" s="167" t="s">
        <v>5898</v>
      </c>
      <c r="J1260" s="56">
        <v>51.7</v>
      </c>
      <c r="K1260" s="71" t="str">
        <f t="shared" si="80"/>
        <v/>
      </c>
      <c r="L1260" s="97">
        <v>51.7</v>
      </c>
      <c r="M1260" s="56">
        <v>90.51</v>
      </c>
      <c r="N1260" s="56">
        <v>90.51</v>
      </c>
      <c r="O1260" s="71" t="str">
        <f t="shared" si="81"/>
        <v/>
      </c>
    </row>
    <row r="1261" spans="2:15" x14ac:dyDescent="0.15">
      <c r="B1261" s="73" t="str">
        <f>IFERROR(IF(AND(K1261&lt;&gt;"",K1261&gt;=$C$3),MAX($B$5:B1260)+1,""),"")</f>
        <v/>
      </c>
      <c r="C1261" s="73" t="str">
        <f>IFERROR(IF(AND(O1261&lt;&gt;"",O1261&gt;=$C$3),MAX($C$5:C1260)+1,""),"")</f>
        <v/>
      </c>
      <c r="F1261" s="40" t="s">
        <v>9227</v>
      </c>
      <c r="G1261" s="40" t="s">
        <v>9228</v>
      </c>
      <c r="H1261" s="56" t="s">
        <v>5898</v>
      </c>
      <c r="I1261" s="167" t="s">
        <v>5898</v>
      </c>
      <c r="J1261" s="56">
        <v>109.35</v>
      </c>
      <c r="K1261" s="71" t="str">
        <f t="shared" si="80"/>
        <v/>
      </c>
      <c r="L1261" s="97">
        <v>109.35</v>
      </c>
      <c r="M1261" s="56">
        <v>164.9</v>
      </c>
      <c r="N1261" s="56">
        <v>164.9</v>
      </c>
      <c r="O1261" s="71" t="str">
        <f t="shared" si="81"/>
        <v/>
      </c>
    </row>
    <row r="1262" spans="2:15" x14ac:dyDescent="0.15">
      <c r="B1262" s="73" t="str">
        <f>IFERROR(IF(AND(K1262&lt;&gt;"",K1262&gt;=$C$3),MAX($B$5:B1261)+1,""),"")</f>
        <v/>
      </c>
      <c r="C1262" s="73" t="str">
        <f>IFERROR(IF(AND(O1262&lt;&gt;"",O1262&gt;=$C$3),MAX($C$5:C1261)+1,""),"")</f>
        <v/>
      </c>
      <c r="F1262" s="40" t="s">
        <v>9229</v>
      </c>
      <c r="G1262" s="40" t="s">
        <v>9230</v>
      </c>
      <c r="H1262" s="56" t="s">
        <v>5898</v>
      </c>
      <c r="I1262" s="167" t="s">
        <v>5898</v>
      </c>
      <c r="J1262" s="56">
        <v>44.36</v>
      </c>
      <c r="K1262" s="71" t="str">
        <f t="shared" si="80"/>
        <v/>
      </c>
      <c r="L1262" s="97">
        <v>44.36</v>
      </c>
      <c r="M1262" s="56">
        <v>81.099999999999994</v>
      </c>
      <c r="N1262" s="56">
        <v>81.099999999999994</v>
      </c>
      <c r="O1262" s="71" t="str">
        <f t="shared" si="81"/>
        <v/>
      </c>
    </row>
    <row r="1263" spans="2:15" x14ac:dyDescent="0.15">
      <c r="B1263" s="73" t="str">
        <f>IFERROR(IF(AND(K1263&lt;&gt;"",K1263&gt;=$C$3),MAX($B$5:B1262)+1,""),"")</f>
        <v/>
      </c>
      <c r="C1263" s="73" t="str">
        <f>IFERROR(IF(AND(O1263&lt;&gt;"",O1263&gt;=$C$3),MAX($C$5:C1262)+1,""),"")</f>
        <v/>
      </c>
      <c r="F1263" s="40" t="s">
        <v>9231</v>
      </c>
      <c r="G1263" s="40" t="s">
        <v>9232</v>
      </c>
      <c r="H1263" s="56" t="s">
        <v>5898</v>
      </c>
      <c r="I1263" s="167" t="s">
        <v>5898</v>
      </c>
      <c r="J1263" s="56">
        <v>45.03</v>
      </c>
      <c r="K1263" s="71" t="str">
        <f t="shared" si="80"/>
        <v/>
      </c>
      <c r="L1263" s="97">
        <v>45.03</v>
      </c>
      <c r="M1263" s="56">
        <v>59.31</v>
      </c>
      <c r="N1263" s="56">
        <v>59.309999999999995</v>
      </c>
      <c r="O1263" s="71" t="str">
        <f t="shared" si="81"/>
        <v/>
      </c>
    </row>
    <row r="1264" spans="2:15" x14ac:dyDescent="0.15">
      <c r="B1264" s="73" t="str">
        <f>IFERROR(IF(AND(K1264&lt;&gt;"",K1264&gt;=$C$3),MAX($B$5:B1263)+1,""),"")</f>
        <v/>
      </c>
      <c r="C1264" s="73" t="str">
        <f>IFERROR(IF(AND(O1264&lt;&gt;"",O1264&gt;=$C$3),MAX($C$5:C1263)+1,""),"")</f>
        <v/>
      </c>
      <c r="F1264" s="40" t="s">
        <v>9233</v>
      </c>
      <c r="G1264" s="40" t="s">
        <v>9234</v>
      </c>
      <c r="H1264" s="56" t="s">
        <v>5898</v>
      </c>
      <c r="I1264" s="167" t="s">
        <v>5898</v>
      </c>
      <c r="J1264" s="56">
        <v>40.299999999999997</v>
      </c>
      <c r="K1264" s="71" t="str">
        <f t="shared" si="80"/>
        <v/>
      </c>
      <c r="L1264" s="97">
        <v>40.299999999999997</v>
      </c>
      <c r="M1264" s="56">
        <v>65.81</v>
      </c>
      <c r="N1264" s="56">
        <v>65.81</v>
      </c>
      <c r="O1264" s="71" t="str">
        <f t="shared" si="81"/>
        <v/>
      </c>
    </row>
    <row r="1265" spans="2:15" x14ac:dyDescent="0.15">
      <c r="B1265" s="73" t="str">
        <f>IFERROR(IF(AND(K1265&lt;&gt;"",K1265&gt;=$C$3),MAX($B$5:B1264)+1,""),"")</f>
        <v/>
      </c>
      <c r="C1265" s="73" t="str">
        <f>IFERROR(IF(AND(O1265&lt;&gt;"",O1265&gt;=$C$3),MAX($C$5:C1264)+1,""),"")</f>
        <v/>
      </c>
      <c r="F1265" s="40" t="s">
        <v>9235</v>
      </c>
      <c r="G1265" s="40" t="s">
        <v>9236</v>
      </c>
      <c r="H1265" s="56" t="s">
        <v>5898</v>
      </c>
      <c r="I1265" s="167" t="s">
        <v>5898</v>
      </c>
      <c r="J1265" s="56">
        <v>62.1</v>
      </c>
      <c r="K1265" s="71" t="str">
        <f t="shared" si="80"/>
        <v/>
      </c>
      <c r="L1265" s="97">
        <v>62.1</v>
      </c>
      <c r="M1265" s="56">
        <v>30.83</v>
      </c>
      <c r="N1265" s="56">
        <v>30.83</v>
      </c>
      <c r="O1265" s="71" t="str">
        <f t="shared" si="81"/>
        <v/>
      </c>
    </row>
    <row r="1266" spans="2:15" x14ac:dyDescent="0.15">
      <c r="B1266" s="73" t="str">
        <f>IFERROR(IF(AND(K1266&lt;&gt;"",K1266&gt;=$C$3),MAX($B$5:B1265)+1,""),"")</f>
        <v/>
      </c>
      <c r="C1266" s="73" t="str">
        <f>IFERROR(IF(AND(O1266&lt;&gt;"",O1266&gt;=$C$3),MAX($C$5:C1265)+1,""),"")</f>
        <v/>
      </c>
      <c r="F1266" s="40" t="s">
        <v>9237</v>
      </c>
      <c r="G1266" s="40" t="s">
        <v>9238</v>
      </c>
      <c r="H1266" s="56" t="s">
        <v>5898</v>
      </c>
      <c r="I1266" s="167" t="s">
        <v>5898</v>
      </c>
      <c r="J1266" s="56">
        <v>9.7899999999999991</v>
      </c>
      <c r="K1266" s="71" t="str">
        <f t="shared" si="80"/>
        <v/>
      </c>
      <c r="L1266" s="97">
        <v>9.7899999999999991</v>
      </c>
      <c r="M1266" s="56" t="s">
        <v>5898</v>
      </c>
      <c r="N1266" s="56" t="s">
        <v>5898</v>
      </c>
      <c r="O1266" s="71" t="str">
        <f t="shared" si="81"/>
        <v/>
      </c>
    </row>
    <row r="1267" spans="2:15" x14ac:dyDescent="0.15">
      <c r="B1267" s="73" t="str">
        <f>IFERROR(IF(AND(K1267&lt;&gt;"",K1267&gt;=$C$3),MAX($B$5:B1266)+1,""),"")</f>
        <v/>
      </c>
      <c r="C1267" s="73" t="str">
        <f>IFERROR(IF(AND(O1267&lt;&gt;"",O1267&gt;=$C$3),MAX($C$5:C1266)+1,""),"")</f>
        <v/>
      </c>
      <c r="F1267" s="40" t="s">
        <v>9239</v>
      </c>
      <c r="G1267" s="40" t="s">
        <v>9240</v>
      </c>
      <c r="H1267" s="56" t="s">
        <v>5898</v>
      </c>
      <c r="I1267" s="167" t="s">
        <v>5898</v>
      </c>
      <c r="J1267" s="56">
        <v>33.72</v>
      </c>
      <c r="K1267" s="71" t="str">
        <f t="shared" si="80"/>
        <v/>
      </c>
      <c r="L1267" s="97">
        <v>33.72</v>
      </c>
      <c r="M1267" s="56">
        <v>11.1</v>
      </c>
      <c r="N1267" s="56">
        <v>11.1</v>
      </c>
      <c r="O1267" s="71" t="str">
        <f t="shared" si="81"/>
        <v/>
      </c>
    </row>
    <row r="1268" spans="2:15" x14ac:dyDescent="0.15">
      <c r="B1268" s="73" t="str">
        <f>IFERROR(IF(AND(K1268&lt;&gt;"",K1268&gt;=$C$3),MAX($B$5:B1267)+1,""),"")</f>
        <v/>
      </c>
      <c r="C1268" s="73" t="str">
        <f>IFERROR(IF(AND(O1268&lt;&gt;"",O1268&gt;=$C$3),MAX($C$5:C1267)+1,""),"")</f>
        <v/>
      </c>
      <c r="F1268" s="40" t="s">
        <v>9241</v>
      </c>
      <c r="G1268" s="40" t="s">
        <v>9242</v>
      </c>
      <c r="H1268" s="56" t="s">
        <v>5898</v>
      </c>
      <c r="I1268" s="167" t="s">
        <v>5898</v>
      </c>
      <c r="J1268" s="56">
        <v>74.08</v>
      </c>
      <c r="K1268" s="71" t="str">
        <f t="shared" si="80"/>
        <v/>
      </c>
      <c r="L1268" s="97">
        <v>74.08</v>
      </c>
      <c r="M1268" s="56" t="s">
        <v>5898</v>
      </c>
      <c r="N1268" s="56" t="s">
        <v>5898</v>
      </c>
      <c r="O1268" s="71" t="str">
        <f t="shared" si="81"/>
        <v/>
      </c>
    </row>
    <row r="1269" spans="2:15" x14ac:dyDescent="0.15">
      <c r="B1269" s="73" t="str">
        <f>IFERROR(IF(AND(K1269&lt;&gt;"",K1269&gt;=$C$3),MAX($B$5:B1268)+1,""),"")</f>
        <v/>
      </c>
      <c r="C1269" s="73" t="str">
        <f>IFERROR(IF(AND(O1269&lt;&gt;"",O1269&gt;=$C$3),MAX($C$5:C1268)+1,""),"")</f>
        <v/>
      </c>
      <c r="F1269" s="40" t="s">
        <v>9243</v>
      </c>
      <c r="G1269" s="40" t="s">
        <v>9244</v>
      </c>
      <c r="H1269" s="56" t="s">
        <v>5898</v>
      </c>
      <c r="I1269" s="167" t="s">
        <v>5898</v>
      </c>
      <c r="J1269" s="56">
        <v>42.09</v>
      </c>
      <c r="K1269" s="71" t="str">
        <f t="shared" si="80"/>
        <v/>
      </c>
      <c r="L1269" s="97">
        <v>42.09</v>
      </c>
      <c r="M1269" s="56" t="s">
        <v>5898</v>
      </c>
      <c r="N1269" s="56" t="s">
        <v>5898</v>
      </c>
      <c r="O1269" s="71" t="str">
        <f t="shared" si="81"/>
        <v/>
      </c>
    </row>
    <row r="1270" spans="2:15" x14ac:dyDescent="0.15">
      <c r="B1270" s="73" t="str">
        <f>IFERROR(IF(AND(K1270&lt;&gt;"",K1270&gt;=$C$3),MAX($B$5:B1269)+1,""),"")</f>
        <v/>
      </c>
      <c r="C1270" s="73" t="str">
        <f>IFERROR(IF(AND(O1270&lt;&gt;"",O1270&gt;=$C$3),MAX($C$5:C1269)+1,""),"")</f>
        <v/>
      </c>
      <c r="F1270" s="40" t="s">
        <v>9245</v>
      </c>
      <c r="G1270" s="40" t="s">
        <v>9246</v>
      </c>
      <c r="H1270" s="56" t="s">
        <v>5898</v>
      </c>
      <c r="I1270" s="167" t="s">
        <v>5898</v>
      </c>
      <c r="J1270" s="56">
        <v>32.200000000000003</v>
      </c>
      <c r="K1270" s="71" t="str">
        <f t="shared" si="80"/>
        <v/>
      </c>
      <c r="L1270" s="97">
        <v>32.200000000000003</v>
      </c>
      <c r="M1270" s="56" t="s">
        <v>5898</v>
      </c>
      <c r="N1270" s="56" t="s">
        <v>5898</v>
      </c>
      <c r="O1270" s="71" t="str">
        <f t="shared" si="81"/>
        <v/>
      </c>
    </row>
    <row r="1271" spans="2:15" x14ac:dyDescent="0.15">
      <c r="B1271" s="73" t="str">
        <f>IFERROR(IF(AND(K1271&lt;&gt;"",K1271&gt;=$C$3),MAX($B$5:B1270)+1,""),"")</f>
        <v/>
      </c>
      <c r="C1271" s="73" t="str">
        <f>IFERROR(IF(AND(O1271&lt;&gt;"",O1271&gt;=$C$3),MAX($C$5:C1270)+1,""),"")</f>
        <v/>
      </c>
      <c r="F1271" s="40" t="s">
        <v>9247</v>
      </c>
      <c r="G1271" s="40" t="s">
        <v>13198</v>
      </c>
      <c r="H1271" s="56" t="s">
        <v>5898</v>
      </c>
      <c r="I1271" s="167" t="s">
        <v>5898</v>
      </c>
      <c r="J1271" s="56">
        <v>55.22</v>
      </c>
      <c r="K1271" s="71" t="str">
        <f t="shared" si="80"/>
        <v/>
      </c>
      <c r="L1271" s="97">
        <v>55.22</v>
      </c>
      <c r="M1271" s="56" t="s">
        <v>5898</v>
      </c>
      <c r="N1271" s="56" t="s">
        <v>5898</v>
      </c>
      <c r="O1271" s="71" t="str">
        <f t="shared" si="81"/>
        <v/>
      </c>
    </row>
    <row r="1272" spans="2:15" x14ac:dyDescent="0.15">
      <c r="B1272" s="73" t="str">
        <f>IFERROR(IF(AND(K1272&lt;&gt;"",K1272&gt;=$C$3),MAX($B$5:B1271)+1,""),"")</f>
        <v/>
      </c>
      <c r="C1272" s="73" t="str">
        <f>IFERROR(IF(AND(O1272&lt;&gt;"",O1272&gt;=$C$3),MAX($C$5:C1271)+1,""),"")</f>
        <v/>
      </c>
      <c r="F1272" s="40" t="s">
        <v>9249</v>
      </c>
      <c r="G1272" s="40" t="s">
        <v>13199</v>
      </c>
      <c r="H1272" s="56" t="s">
        <v>5898</v>
      </c>
      <c r="I1272" s="167" t="s">
        <v>5898</v>
      </c>
      <c r="J1272" s="56">
        <v>43.58</v>
      </c>
      <c r="K1272" s="71" t="str">
        <f t="shared" si="80"/>
        <v/>
      </c>
      <c r="L1272" s="97">
        <v>43.58</v>
      </c>
      <c r="M1272" s="56" t="s">
        <v>5898</v>
      </c>
      <c r="N1272" s="56" t="s">
        <v>5898</v>
      </c>
      <c r="O1272" s="71" t="str">
        <f t="shared" si="81"/>
        <v/>
      </c>
    </row>
    <row r="1273" spans="2:15" x14ac:dyDescent="0.15">
      <c r="B1273" s="73" t="str">
        <f>IFERROR(IF(AND(K1273&lt;&gt;"",K1273&gt;=$C$3),MAX($B$5:B1272)+1,""),"")</f>
        <v/>
      </c>
      <c r="C1273" s="73" t="str">
        <f>IFERROR(IF(AND(O1273&lt;&gt;"",O1273&gt;=$C$3),MAX($C$5:C1272)+1,""),"")</f>
        <v/>
      </c>
      <c r="F1273" s="40" t="s">
        <v>9251</v>
      </c>
      <c r="G1273" s="40" t="s">
        <v>9252</v>
      </c>
      <c r="H1273" s="56" t="s">
        <v>5898</v>
      </c>
      <c r="I1273" s="167" t="s">
        <v>5898</v>
      </c>
      <c r="J1273" s="56">
        <v>38.5</v>
      </c>
      <c r="K1273" s="71" t="str">
        <f t="shared" si="80"/>
        <v/>
      </c>
      <c r="L1273" s="97">
        <v>38.5</v>
      </c>
      <c r="M1273" s="56" t="s">
        <v>5898</v>
      </c>
      <c r="N1273" s="56" t="s">
        <v>5898</v>
      </c>
      <c r="O1273" s="71" t="str">
        <f t="shared" si="81"/>
        <v/>
      </c>
    </row>
    <row r="1274" spans="2:15" x14ac:dyDescent="0.15">
      <c r="B1274" s="73" t="str">
        <f>IFERROR(IF(AND(K1274&lt;&gt;"",K1274&gt;=$C$3),MAX($B$5:B1273)+1,""),"")</f>
        <v/>
      </c>
      <c r="C1274" s="73" t="str">
        <f>IFERROR(IF(AND(O1274&lt;&gt;"",O1274&gt;=$C$3),MAX($C$5:C1273)+1,""),"")</f>
        <v/>
      </c>
      <c r="F1274" s="40" t="s">
        <v>9253</v>
      </c>
      <c r="G1274" s="40" t="s">
        <v>9254</v>
      </c>
      <c r="H1274" s="56" t="s">
        <v>5898</v>
      </c>
      <c r="I1274" s="167" t="s">
        <v>5898</v>
      </c>
      <c r="J1274" s="56">
        <v>39.54</v>
      </c>
      <c r="K1274" s="71" t="str">
        <f t="shared" si="80"/>
        <v/>
      </c>
      <c r="L1274" s="97">
        <v>39.54</v>
      </c>
      <c r="M1274" s="56" t="s">
        <v>5898</v>
      </c>
      <c r="N1274" s="56" t="s">
        <v>5898</v>
      </c>
      <c r="O1274" s="71" t="str">
        <f t="shared" si="81"/>
        <v/>
      </c>
    </row>
    <row r="1275" spans="2:15" x14ac:dyDescent="0.15">
      <c r="B1275" s="73" t="str">
        <f>IFERROR(IF(AND(K1275&lt;&gt;"",K1275&gt;=$C$3),MAX($B$5:B1274)+1,""),"")</f>
        <v/>
      </c>
      <c r="C1275" s="73" t="str">
        <f>IFERROR(IF(AND(O1275&lt;&gt;"",O1275&gt;=$C$3),MAX($C$5:C1274)+1,""),"")</f>
        <v/>
      </c>
      <c r="F1275" s="40" t="s">
        <v>9255</v>
      </c>
      <c r="G1275" s="40" t="s">
        <v>9256</v>
      </c>
      <c r="H1275" s="56" t="s">
        <v>5898</v>
      </c>
      <c r="I1275" s="167" t="s">
        <v>5898</v>
      </c>
      <c r="J1275" s="56">
        <v>57.31</v>
      </c>
      <c r="K1275" s="71" t="str">
        <f t="shared" si="80"/>
        <v/>
      </c>
      <c r="L1275" s="97">
        <v>57.31</v>
      </c>
      <c r="M1275" s="56" t="s">
        <v>5898</v>
      </c>
      <c r="N1275" s="56" t="s">
        <v>5898</v>
      </c>
      <c r="O1275" s="71" t="str">
        <f t="shared" si="81"/>
        <v/>
      </c>
    </row>
    <row r="1276" spans="2:15" x14ac:dyDescent="0.15">
      <c r="B1276" s="73" t="str">
        <f>IFERROR(IF(AND(K1276&lt;&gt;"",K1276&gt;=$C$3),MAX($B$5:B1275)+1,""),"")</f>
        <v/>
      </c>
      <c r="C1276" s="73" t="str">
        <f>IFERROR(IF(AND(O1276&lt;&gt;"",O1276&gt;=$C$3),MAX($C$5:C1275)+1,""),"")</f>
        <v/>
      </c>
      <c r="F1276" s="40" t="s">
        <v>9257</v>
      </c>
      <c r="G1276" s="40" t="s">
        <v>9258</v>
      </c>
      <c r="H1276" s="56" t="s">
        <v>5898</v>
      </c>
      <c r="I1276" s="167" t="s">
        <v>5898</v>
      </c>
      <c r="J1276" s="56">
        <v>47.46</v>
      </c>
      <c r="K1276" s="71" t="str">
        <f t="shared" si="80"/>
        <v/>
      </c>
      <c r="L1276" s="97">
        <v>47.46</v>
      </c>
      <c r="M1276" s="56" t="s">
        <v>5898</v>
      </c>
      <c r="N1276" s="56" t="s">
        <v>5898</v>
      </c>
      <c r="O1276" s="71" t="str">
        <f t="shared" si="81"/>
        <v/>
      </c>
    </row>
    <row r="1277" spans="2:15" x14ac:dyDescent="0.15">
      <c r="B1277" s="73" t="str">
        <f>IFERROR(IF(AND(K1277&lt;&gt;"",K1277&gt;=$C$3),MAX($B$5:B1276)+1,""),"")</f>
        <v/>
      </c>
      <c r="C1277" s="73" t="str">
        <f>IFERROR(IF(AND(O1277&lt;&gt;"",O1277&gt;=$C$3),MAX($C$5:C1276)+1,""),"")</f>
        <v/>
      </c>
      <c r="F1277" s="40" t="s">
        <v>9259</v>
      </c>
      <c r="G1277" s="40" t="s">
        <v>9260</v>
      </c>
      <c r="H1277" s="56" t="s">
        <v>5898</v>
      </c>
      <c r="I1277" s="167" t="s">
        <v>5898</v>
      </c>
      <c r="J1277" s="56">
        <v>37.840000000000003</v>
      </c>
      <c r="K1277" s="71" t="str">
        <f t="shared" si="80"/>
        <v/>
      </c>
      <c r="L1277" s="97">
        <v>37.840000000000003</v>
      </c>
      <c r="M1277" s="56" t="s">
        <v>5898</v>
      </c>
      <c r="N1277" s="56" t="s">
        <v>5898</v>
      </c>
      <c r="O1277" s="71" t="str">
        <f t="shared" si="81"/>
        <v/>
      </c>
    </row>
    <row r="1278" spans="2:15" x14ac:dyDescent="0.15">
      <c r="B1278" s="73" t="str">
        <f>IFERROR(IF(AND(K1278&lt;&gt;"",K1278&gt;=$C$3),MAX($B$5:B1277)+1,""),"")</f>
        <v/>
      </c>
      <c r="C1278" s="73" t="str">
        <f>IFERROR(IF(AND(O1278&lt;&gt;"",O1278&gt;=$C$3),MAX($C$5:C1277)+1,""),"")</f>
        <v/>
      </c>
      <c r="F1278" s="40" t="s">
        <v>9261</v>
      </c>
      <c r="G1278" s="40" t="s">
        <v>9262</v>
      </c>
      <c r="H1278" s="56" t="s">
        <v>5898</v>
      </c>
      <c r="I1278" s="167" t="s">
        <v>5898</v>
      </c>
      <c r="J1278" s="56">
        <v>38.75</v>
      </c>
      <c r="K1278" s="71" t="str">
        <f t="shared" si="80"/>
        <v/>
      </c>
      <c r="L1278" s="97">
        <v>38.75</v>
      </c>
      <c r="M1278" s="56" t="s">
        <v>5898</v>
      </c>
      <c r="N1278" s="56" t="s">
        <v>5898</v>
      </c>
      <c r="O1278" s="71" t="str">
        <f t="shared" si="81"/>
        <v/>
      </c>
    </row>
    <row r="1279" spans="2:15" x14ac:dyDescent="0.15">
      <c r="B1279" s="73" t="str">
        <f>IFERROR(IF(AND(K1279&lt;&gt;"",K1279&gt;=$C$3),MAX($B$5:B1278)+1,""),"")</f>
        <v/>
      </c>
      <c r="C1279" s="73" t="str">
        <f>IFERROR(IF(AND(O1279&lt;&gt;"",O1279&gt;=$C$3),MAX($C$5:C1278)+1,""),"")</f>
        <v/>
      </c>
      <c r="F1279" s="40" t="s">
        <v>9263</v>
      </c>
      <c r="G1279" s="40" t="s">
        <v>9264</v>
      </c>
      <c r="H1279" s="56" t="s">
        <v>5898</v>
      </c>
      <c r="I1279" s="167" t="s">
        <v>5898</v>
      </c>
      <c r="J1279" s="56">
        <v>131.58000000000001</v>
      </c>
      <c r="K1279" s="71" t="str">
        <f t="shared" si="80"/>
        <v/>
      </c>
      <c r="L1279" s="97">
        <v>131.58000000000001</v>
      </c>
      <c r="M1279" s="56" t="s">
        <v>5898</v>
      </c>
      <c r="N1279" s="56" t="s">
        <v>5898</v>
      </c>
      <c r="O1279" s="71" t="str">
        <f t="shared" si="81"/>
        <v/>
      </c>
    </row>
    <row r="1280" spans="2:15" x14ac:dyDescent="0.15">
      <c r="B1280" s="73" t="str">
        <f>IFERROR(IF(AND(K1280&lt;&gt;"",K1280&gt;=$C$3),MAX($B$5:B1279)+1,""),"")</f>
        <v/>
      </c>
      <c r="C1280" s="73" t="str">
        <f>IFERROR(IF(AND(O1280&lt;&gt;"",O1280&gt;=$C$3),MAX($C$5:C1279)+1,""),"")</f>
        <v/>
      </c>
      <c r="F1280" s="40" t="s">
        <v>9265</v>
      </c>
      <c r="G1280" s="40" t="s">
        <v>9266</v>
      </c>
      <c r="H1280" s="56" t="s">
        <v>5898</v>
      </c>
      <c r="I1280" s="167" t="s">
        <v>5898</v>
      </c>
      <c r="J1280" s="56">
        <v>23.07</v>
      </c>
      <c r="K1280" s="71" t="str">
        <f t="shared" si="80"/>
        <v/>
      </c>
      <c r="L1280" s="97">
        <v>23.07</v>
      </c>
      <c r="M1280" s="56" t="s">
        <v>5898</v>
      </c>
      <c r="N1280" s="56" t="s">
        <v>5898</v>
      </c>
      <c r="O1280" s="71" t="str">
        <f t="shared" si="81"/>
        <v/>
      </c>
    </row>
    <row r="1281" spans="2:15" x14ac:dyDescent="0.15">
      <c r="B1281" s="73" t="str">
        <f>IFERROR(IF(AND(K1281&lt;&gt;"",K1281&gt;=$C$3),MAX($B$5:B1280)+1,""),"")</f>
        <v/>
      </c>
      <c r="C1281" s="73" t="str">
        <f>IFERROR(IF(AND(O1281&lt;&gt;"",O1281&gt;=$C$3),MAX($C$5:C1280)+1,""),"")</f>
        <v/>
      </c>
      <c r="F1281" s="40" t="s">
        <v>9267</v>
      </c>
      <c r="G1281" s="40" t="s">
        <v>9268</v>
      </c>
      <c r="H1281" s="56" t="s">
        <v>5898</v>
      </c>
      <c r="I1281" s="167" t="s">
        <v>5898</v>
      </c>
      <c r="J1281" s="56">
        <v>40.28</v>
      </c>
      <c r="K1281" s="71" t="str">
        <f t="shared" si="80"/>
        <v/>
      </c>
      <c r="L1281" s="97">
        <v>40.28</v>
      </c>
      <c r="M1281" s="56" t="s">
        <v>5898</v>
      </c>
      <c r="N1281" s="56" t="s">
        <v>5898</v>
      </c>
      <c r="O1281" s="71" t="str">
        <f t="shared" si="81"/>
        <v/>
      </c>
    </row>
    <row r="1282" spans="2:15" x14ac:dyDescent="0.15">
      <c r="B1282" s="73" t="str">
        <f>IFERROR(IF(AND(K1282&lt;&gt;"",K1282&gt;=$C$3),MAX($B$5:B1281)+1,""),"")</f>
        <v/>
      </c>
      <c r="C1282" s="73" t="str">
        <f>IFERROR(IF(AND(O1282&lt;&gt;"",O1282&gt;=$C$3),MAX($C$5:C1281)+1,""),"")</f>
        <v/>
      </c>
      <c r="F1282" s="40" t="s">
        <v>9269</v>
      </c>
      <c r="G1282" s="40" t="s">
        <v>13200</v>
      </c>
      <c r="H1282" s="56" t="s">
        <v>5898</v>
      </c>
      <c r="I1282" s="167" t="s">
        <v>5898</v>
      </c>
      <c r="J1282" s="56">
        <v>29.37</v>
      </c>
      <c r="K1282" s="71" t="str">
        <f t="shared" si="80"/>
        <v/>
      </c>
      <c r="L1282" s="97">
        <v>29.37</v>
      </c>
      <c r="M1282" s="56" t="s">
        <v>5898</v>
      </c>
      <c r="N1282" s="56" t="s">
        <v>5898</v>
      </c>
      <c r="O1282" s="71" t="str">
        <f t="shared" si="81"/>
        <v/>
      </c>
    </row>
    <row r="1283" spans="2:15" x14ac:dyDescent="0.15">
      <c r="B1283" s="73" t="str">
        <f>IFERROR(IF(AND(K1283&lt;&gt;"",K1283&gt;=$C$3),MAX($B$5:B1282)+1,""),"")</f>
        <v/>
      </c>
      <c r="C1283" s="73" t="str">
        <f>IFERROR(IF(AND(O1283&lt;&gt;"",O1283&gt;=$C$3),MAX($C$5:C1282)+1,""),"")</f>
        <v/>
      </c>
      <c r="F1283" s="40" t="s">
        <v>9271</v>
      </c>
      <c r="G1283" s="40" t="s">
        <v>9272</v>
      </c>
      <c r="H1283" s="56" t="s">
        <v>5898</v>
      </c>
      <c r="I1283" s="167" t="s">
        <v>5898</v>
      </c>
      <c r="J1283" s="56">
        <v>66</v>
      </c>
      <c r="K1283" s="71" t="str">
        <f t="shared" si="80"/>
        <v/>
      </c>
      <c r="L1283" s="97">
        <v>66</v>
      </c>
      <c r="M1283" s="56" t="s">
        <v>5898</v>
      </c>
      <c r="N1283" s="56" t="s">
        <v>5898</v>
      </c>
      <c r="O1283" s="71" t="str">
        <f t="shared" si="81"/>
        <v/>
      </c>
    </row>
    <row r="1284" spans="2:15" x14ac:dyDescent="0.15">
      <c r="B1284" s="73" t="str">
        <f>IFERROR(IF(AND(K1284&lt;&gt;"",K1284&gt;=$C$3),MAX($B$5:B1283)+1,""),"")</f>
        <v/>
      </c>
      <c r="C1284" s="73" t="str">
        <f>IFERROR(IF(AND(O1284&lt;&gt;"",O1284&gt;=$C$3),MAX($C$5:C1283)+1,""),"")</f>
        <v/>
      </c>
      <c r="F1284" s="40" t="s">
        <v>9273</v>
      </c>
      <c r="G1284" s="40" t="s">
        <v>9274</v>
      </c>
      <c r="H1284" s="56" t="s">
        <v>5898</v>
      </c>
      <c r="I1284" s="167" t="s">
        <v>5898</v>
      </c>
      <c r="J1284" s="56">
        <v>23.48</v>
      </c>
      <c r="K1284" s="71" t="str">
        <f t="shared" si="80"/>
        <v/>
      </c>
      <c r="L1284" s="97">
        <v>23.48</v>
      </c>
      <c r="M1284" s="56" t="s">
        <v>5898</v>
      </c>
      <c r="N1284" s="56" t="s">
        <v>5898</v>
      </c>
      <c r="O1284" s="71" t="str">
        <f t="shared" si="81"/>
        <v/>
      </c>
    </row>
    <row r="1285" spans="2:15" x14ac:dyDescent="0.15">
      <c r="B1285" s="73" t="str">
        <f>IFERROR(IF(AND(K1285&lt;&gt;"",K1285&gt;=$C$3),MAX($B$5:B1284)+1,""),"")</f>
        <v/>
      </c>
      <c r="C1285" s="73" t="str">
        <f>IFERROR(IF(AND(O1285&lt;&gt;"",O1285&gt;=$C$3),MAX($C$5:C1284)+1,""),"")</f>
        <v/>
      </c>
      <c r="F1285" s="40" t="s">
        <v>9275</v>
      </c>
      <c r="G1285" s="40" t="s">
        <v>9276</v>
      </c>
      <c r="H1285" s="56" t="s">
        <v>5898</v>
      </c>
      <c r="I1285" s="167" t="s">
        <v>5898</v>
      </c>
      <c r="J1285" s="56">
        <v>26.33</v>
      </c>
      <c r="K1285" s="71" t="str">
        <f t="shared" si="80"/>
        <v/>
      </c>
      <c r="L1285" s="97">
        <v>26.33</v>
      </c>
      <c r="M1285" s="56" t="s">
        <v>5898</v>
      </c>
      <c r="N1285" s="56" t="s">
        <v>5898</v>
      </c>
      <c r="O1285" s="71" t="str">
        <f t="shared" si="81"/>
        <v/>
      </c>
    </row>
    <row r="1286" spans="2:15" x14ac:dyDescent="0.15">
      <c r="B1286" s="73" t="str">
        <f>IFERROR(IF(AND(K1286&lt;&gt;"",K1286&gt;=$C$3),MAX($B$5:B1285)+1,""),"")</f>
        <v/>
      </c>
      <c r="C1286" s="73" t="str">
        <f>IFERROR(IF(AND(O1286&lt;&gt;"",O1286&gt;=$C$3),MAX($C$5:C1285)+1,""),"")</f>
        <v/>
      </c>
      <c r="F1286" s="40" t="s">
        <v>13201</v>
      </c>
      <c r="G1286" s="40" t="s">
        <v>9278</v>
      </c>
      <c r="H1286" s="56" t="s">
        <v>5898</v>
      </c>
      <c r="I1286" s="167" t="s">
        <v>5898</v>
      </c>
      <c r="J1286" s="56">
        <v>36.35</v>
      </c>
      <c r="K1286" s="71" t="str">
        <f t="shared" si="80"/>
        <v/>
      </c>
      <c r="L1286" s="97">
        <v>36.35</v>
      </c>
      <c r="M1286" s="56" t="s">
        <v>5898</v>
      </c>
      <c r="N1286" s="56" t="s">
        <v>5898</v>
      </c>
      <c r="O1286" s="71" t="str">
        <f t="shared" si="81"/>
        <v/>
      </c>
    </row>
    <row r="1287" spans="2:15" x14ac:dyDescent="0.15">
      <c r="B1287" s="73" t="str">
        <f>IFERROR(IF(AND(K1287&lt;&gt;"",K1287&gt;=$C$3),MAX($B$5:B1286)+1,""),"")</f>
        <v/>
      </c>
      <c r="C1287" s="73" t="str">
        <f>IFERROR(IF(AND(O1287&lt;&gt;"",O1287&gt;=$C$3),MAX($C$5:C1286)+1,""),"")</f>
        <v/>
      </c>
      <c r="F1287" s="40" t="s">
        <v>13202</v>
      </c>
      <c r="G1287" s="40" t="s">
        <v>9280</v>
      </c>
      <c r="H1287" s="56" t="s">
        <v>5898</v>
      </c>
      <c r="I1287" s="167" t="s">
        <v>5898</v>
      </c>
      <c r="J1287" s="56">
        <v>78.849999999999994</v>
      </c>
      <c r="K1287" s="71" t="str">
        <f t="shared" ref="K1287:K1350" si="82">IFERROR(H1287/J1287,"")</f>
        <v/>
      </c>
      <c r="L1287" s="97">
        <v>78.849999999999994</v>
      </c>
      <c r="M1287" s="56" t="s">
        <v>5898</v>
      </c>
      <c r="N1287" s="56" t="s">
        <v>5898</v>
      </c>
      <c r="O1287" s="71" t="str">
        <f t="shared" ref="O1287:O1350" si="83">IFERROR(H1287/N1287,"")</f>
        <v/>
      </c>
    </row>
    <row r="1288" spans="2:15" x14ac:dyDescent="0.15">
      <c r="B1288" s="73" t="str">
        <f>IFERROR(IF(AND(K1288&lt;&gt;"",K1288&gt;=$C$3),MAX($B$5:B1287)+1,""),"")</f>
        <v/>
      </c>
      <c r="C1288" s="73" t="str">
        <f>IFERROR(IF(AND(O1288&lt;&gt;"",O1288&gt;=$C$3),MAX($C$5:C1287)+1,""),"")</f>
        <v/>
      </c>
      <c r="F1288" s="40" t="s">
        <v>9281</v>
      </c>
      <c r="G1288" s="40" t="s">
        <v>9282</v>
      </c>
      <c r="H1288" s="56" t="s">
        <v>5898</v>
      </c>
      <c r="I1288" s="167" t="s">
        <v>5898</v>
      </c>
      <c r="J1288" s="56">
        <v>55.81</v>
      </c>
      <c r="K1288" s="71" t="str">
        <f t="shared" si="82"/>
        <v/>
      </c>
      <c r="L1288" s="97">
        <v>55.81</v>
      </c>
      <c r="M1288" s="56" t="s">
        <v>5898</v>
      </c>
      <c r="N1288" s="56" t="s">
        <v>5898</v>
      </c>
      <c r="O1288" s="71" t="str">
        <f t="shared" si="83"/>
        <v/>
      </c>
    </row>
    <row r="1289" spans="2:15" x14ac:dyDescent="0.15">
      <c r="B1289" s="73" t="str">
        <f>IFERROR(IF(AND(K1289&lt;&gt;"",K1289&gt;=$C$3),MAX($B$5:B1288)+1,""),"")</f>
        <v/>
      </c>
      <c r="C1289" s="73" t="str">
        <f>IFERROR(IF(AND(O1289&lt;&gt;"",O1289&gt;=$C$3),MAX($C$5:C1288)+1,""),"")</f>
        <v/>
      </c>
      <c r="F1289" s="40" t="s">
        <v>9283</v>
      </c>
      <c r="G1289" s="40" t="s">
        <v>9284</v>
      </c>
      <c r="H1289" s="56" t="s">
        <v>5898</v>
      </c>
      <c r="I1289" s="167" t="s">
        <v>5898</v>
      </c>
      <c r="J1289" s="56">
        <v>59.65</v>
      </c>
      <c r="K1289" s="71" t="str">
        <f t="shared" si="82"/>
        <v/>
      </c>
      <c r="L1289" s="97">
        <v>59.65</v>
      </c>
      <c r="M1289" s="56" t="s">
        <v>5898</v>
      </c>
      <c r="N1289" s="56" t="s">
        <v>5898</v>
      </c>
      <c r="O1289" s="71" t="str">
        <f t="shared" si="83"/>
        <v/>
      </c>
    </row>
    <row r="1290" spans="2:15" x14ac:dyDescent="0.15">
      <c r="B1290" s="73" t="str">
        <f>IFERROR(IF(AND(K1290&lt;&gt;"",K1290&gt;=$C$3),MAX($B$5:B1289)+1,""),"")</f>
        <v/>
      </c>
      <c r="C1290" s="73" t="str">
        <f>IFERROR(IF(AND(O1290&lt;&gt;"",O1290&gt;=$C$3),MAX($C$5:C1289)+1,""),"")</f>
        <v/>
      </c>
      <c r="F1290" s="40" t="s">
        <v>9285</v>
      </c>
      <c r="G1290" s="40" t="s">
        <v>9286</v>
      </c>
      <c r="H1290" s="56" t="s">
        <v>5898</v>
      </c>
      <c r="I1290" s="167" t="s">
        <v>5898</v>
      </c>
      <c r="J1290" s="56">
        <v>51.87</v>
      </c>
      <c r="K1290" s="71" t="str">
        <f t="shared" si="82"/>
        <v/>
      </c>
      <c r="L1290" s="97">
        <v>51.87</v>
      </c>
      <c r="M1290" s="56" t="s">
        <v>5898</v>
      </c>
      <c r="N1290" s="56" t="s">
        <v>5898</v>
      </c>
      <c r="O1290" s="71" t="str">
        <f t="shared" si="83"/>
        <v/>
      </c>
    </row>
    <row r="1291" spans="2:15" x14ac:dyDescent="0.15">
      <c r="B1291" s="73" t="str">
        <f>IFERROR(IF(AND(K1291&lt;&gt;"",K1291&gt;=$C$3),MAX($B$5:B1290)+1,""),"")</f>
        <v/>
      </c>
      <c r="C1291" s="73" t="str">
        <f>IFERROR(IF(AND(O1291&lt;&gt;"",O1291&gt;=$C$3),MAX($C$5:C1290)+1,""),"")</f>
        <v/>
      </c>
      <c r="F1291" s="40" t="s">
        <v>9287</v>
      </c>
      <c r="G1291" s="40" t="s">
        <v>13203</v>
      </c>
      <c r="H1291" s="56" t="s">
        <v>5898</v>
      </c>
      <c r="I1291" s="167" t="s">
        <v>5898</v>
      </c>
      <c r="J1291" s="56">
        <v>45.79</v>
      </c>
      <c r="K1291" s="71" t="str">
        <f t="shared" si="82"/>
        <v/>
      </c>
      <c r="L1291" s="97">
        <v>45.79</v>
      </c>
      <c r="M1291" s="56" t="s">
        <v>5898</v>
      </c>
      <c r="N1291" s="56" t="s">
        <v>5898</v>
      </c>
      <c r="O1291" s="71" t="str">
        <f t="shared" si="83"/>
        <v/>
      </c>
    </row>
    <row r="1292" spans="2:15" x14ac:dyDescent="0.15">
      <c r="B1292" s="73" t="str">
        <f>IFERROR(IF(AND(K1292&lt;&gt;"",K1292&gt;=$C$3),MAX($B$5:B1291)+1,""),"")</f>
        <v/>
      </c>
      <c r="C1292" s="73" t="str">
        <f>IFERROR(IF(AND(O1292&lt;&gt;"",O1292&gt;=$C$3),MAX($C$5:C1291)+1,""),"")</f>
        <v/>
      </c>
      <c r="F1292" s="40" t="s">
        <v>9289</v>
      </c>
      <c r="G1292" s="40" t="s">
        <v>9290</v>
      </c>
      <c r="H1292" s="56" t="s">
        <v>5898</v>
      </c>
      <c r="I1292" s="167" t="s">
        <v>5898</v>
      </c>
      <c r="J1292" s="56">
        <v>36.39</v>
      </c>
      <c r="K1292" s="71" t="str">
        <f t="shared" si="82"/>
        <v/>
      </c>
      <c r="L1292" s="97">
        <v>36.39</v>
      </c>
      <c r="M1292" s="56" t="s">
        <v>5898</v>
      </c>
      <c r="N1292" s="56" t="s">
        <v>5898</v>
      </c>
      <c r="O1292" s="71" t="str">
        <f t="shared" si="83"/>
        <v/>
      </c>
    </row>
    <row r="1293" spans="2:15" x14ac:dyDescent="0.15">
      <c r="B1293" s="73" t="str">
        <f>IFERROR(IF(AND(K1293&lt;&gt;"",K1293&gt;=$C$3),MAX($B$5:B1292)+1,""),"")</f>
        <v/>
      </c>
      <c r="C1293" s="73" t="str">
        <f>IFERROR(IF(AND(O1293&lt;&gt;"",O1293&gt;=$C$3),MAX($C$5:C1292)+1,""),"")</f>
        <v/>
      </c>
      <c r="F1293" s="40" t="s">
        <v>9291</v>
      </c>
      <c r="G1293" s="40" t="s">
        <v>9292</v>
      </c>
      <c r="H1293" s="56" t="s">
        <v>5898</v>
      </c>
      <c r="I1293" s="167" t="s">
        <v>5898</v>
      </c>
      <c r="J1293" s="56">
        <v>43</v>
      </c>
      <c r="K1293" s="71" t="str">
        <f t="shared" si="82"/>
        <v/>
      </c>
      <c r="L1293" s="97">
        <v>43</v>
      </c>
      <c r="M1293" s="56" t="s">
        <v>5898</v>
      </c>
      <c r="N1293" s="56" t="s">
        <v>5898</v>
      </c>
      <c r="O1293" s="71" t="str">
        <f t="shared" si="83"/>
        <v/>
      </c>
    </row>
    <row r="1294" spans="2:15" x14ac:dyDescent="0.15">
      <c r="B1294" s="73" t="str">
        <f>IFERROR(IF(AND(K1294&lt;&gt;"",K1294&gt;=$C$3),MAX($B$5:B1293)+1,""),"")</f>
        <v/>
      </c>
      <c r="C1294" s="73" t="str">
        <f>IFERROR(IF(AND(O1294&lt;&gt;"",O1294&gt;=$C$3),MAX($C$5:C1293)+1,""),"")</f>
        <v/>
      </c>
      <c r="F1294" s="40" t="s">
        <v>9293</v>
      </c>
      <c r="G1294" s="40" t="s">
        <v>9294</v>
      </c>
      <c r="H1294" s="56" t="s">
        <v>5898</v>
      </c>
      <c r="I1294" s="167" t="s">
        <v>5898</v>
      </c>
      <c r="J1294" s="56">
        <v>50.81</v>
      </c>
      <c r="K1294" s="71" t="str">
        <f t="shared" si="82"/>
        <v/>
      </c>
      <c r="L1294" s="97">
        <v>50.81</v>
      </c>
      <c r="M1294" s="56" t="s">
        <v>5898</v>
      </c>
      <c r="N1294" s="56" t="s">
        <v>5898</v>
      </c>
      <c r="O1294" s="71" t="str">
        <f t="shared" si="83"/>
        <v/>
      </c>
    </row>
    <row r="1295" spans="2:15" x14ac:dyDescent="0.15">
      <c r="B1295" s="73" t="str">
        <f>IFERROR(IF(AND(K1295&lt;&gt;"",K1295&gt;=$C$3),MAX($B$5:B1294)+1,""),"")</f>
        <v/>
      </c>
      <c r="C1295" s="73" t="str">
        <f>IFERROR(IF(AND(O1295&lt;&gt;"",O1295&gt;=$C$3),MAX($C$5:C1294)+1,""),"")</f>
        <v/>
      </c>
      <c r="F1295" s="40" t="s">
        <v>9295</v>
      </c>
      <c r="G1295" s="40" t="s">
        <v>9296</v>
      </c>
      <c r="H1295" s="56" t="s">
        <v>5898</v>
      </c>
      <c r="I1295" s="167" t="s">
        <v>5898</v>
      </c>
      <c r="J1295" s="56">
        <v>47.18</v>
      </c>
      <c r="K1295" s="71" t="str">
        <f t="shared" si="82"/>
        <v/>
      </c>
      <c r="L1295" s="97">
        <v>47.18</v>
      </c>
      <c r="M1295" s="56" t="s">
        <v>5898</v>
      </c>
      <c r="N1295" s="56" t="s">
        <v>5898</v>
      </c>
      <c r="O1295" s="71" t="str">
        <f t="shared" si="83"/>
        <v/>
      </c>
    </row>
    <row r="1296" spans="2:15" x14ac:dyDescent="0.15">
      <c r="B1296" s="73" t="str">
        <f>IFERROR(IF(AND(K1296&lt;&gt;"",K1296&gt;=$C$3),MAX($B$5:B1295)+1,""),"")</f>
        <v/>
      </c>
      <c r="C1296" s="73" t="str">
        <f>IFERROR(IF(AND(O1296&lt;&gt;"",O1296&gt;=$C$3),MAX($C$5:C1295)+1,""),"")</f>
        <v/>
      </c>
      <c r="F1296" s="40" t="s">
        <v>9297</v>
      </c>
      <c r="G1296" s="40" t="s">
        <v>9298</v>
      </c>
      <c r="H1296" s="56" t="s">
        <v>5898</v>
      </c>
      <c r="I1296" s="167" t="s">
        <v>5898</v>
      </c>
      <c r="J1296" s="56">
        <v>6.92</v>
      </c>
      <c r="K1296" s="71" t="str">
        <f t="shared" si="82"/>
        <v/>
      </c>
      <c r="L1296" s="97">
        <v>6.92</v>
      </c>
      <c r="M1296" s="56" t="s">
        <v>5898</v>
      </c>
      <c r="N1296" s="56" t="s">
        <v>5898</v>
      </c>
      <c r="O1296" s="71" t="str">
        <f t="shared" si="83"/>
        <v/>
      </c>
    </row>
    <row r="1297" spans="2:15" x14ac:dyDescent="0.15">
      <c r="B1297" s="73" t="str">
        <f>IFERROR(IF(AND(K1297&lt;&gt;"",K1297&gt;=$C$3),MAX($B$5:B1296)+1,""),"")</f>
        <v/>
      </c>
      <c r="C1297" s="73" t="str">
        <f>IFERROR(IF(AND(O1297&lt;&gt;"",O1297&gt;=$C$3),MAX($C$5:C1296)+1,""),"")</f>
        <v/>
      </c>
      <c r="F1297" s="40" t="s">
        <v>9299</v>
      </c>
      <c r="G1297" s="40" t="s">
        <v>9300</v>
      </c>
      <c r="H1297" s="56" t="s">
        <v>5898</v>
      </c>
      <c r="I1297" s="167" t="s">
        <v>5898</v>
      </c>
      <c r="J1297" s="56">
        <v>22.3</v>
      </c>
      <c r="K1297" s="71" t="str">
        <f t="shared" si="82"/>
        <v/>
      </c>
      <c r="L1297" s="97">
        <v>22.3</v>
      </c>
      <c r="M1297" s="56" t="s">
        <v>5898</v>
      </c>
      <c r="N1297" s="56" t="s">
        <v>5898</v>
      </c>
      <c r="O1297" s="71" t="str">
        <f t="shared" si="83"/>
        <v/>
      </c>
    </row>
    <row r="1298" spans="2:15" x14ac:dyDescent="0.15">
      <c r="B1298" s="73" t="str">
        <f>IFERROR(IF(AND(K1298&lt;&gt;"",K1298&gt;=$C$3),MAX($B$5:B1297)+1,""),"")</f>
        <v/>
      </c>
      <c r="C1298" s="73" t="str">
        <f>IFERROR(IF(AND(O1298&lt;&gt;"",O1298&gt;=$C$3),MAX($C$5:C1297)+1,""),"")</f>
        <v/>
      </c>
      <c r="F1298" s="40" t="s">
        <v>9301</v>
      </c>
      <c r="G1298" s="40" t="s">
        <v>9302</v>
      </c>
      <c r="H1298" s="56" t="s">
        <v>5898</v>
      </c>
      <c r="I1298" s="167" t="s">
        <v>5898</v>
      </c>
      <c r="J1298" s="56">
        <v>40.19</v>
      </c>
      <c r="K1298" s="71" t="str">
        <f t="shared" si="82"/>
        <v/>
      </c>
      <c r="L1298" s="97">
        <v>40.19</v>
      </c>
      <c r="M1298" s="56" t="s">
        <v>5898</v>
      </c>
      <c r="N1298" s="56" t="s">
        <v>5898</v>
      </c>
      <c r="O1298" s="71" t="str">
        <f t="shared" si="83"/>
        <v/>
      </c>
    </row>
    <row r="1299" spans="2:15" x14ac:dyDescent="0.15">
      <c r="B1299" s="73" t="str">
        <f>IFERROR(IF(AND(K1299&lt;&gt;"",K1299&gt;=$C$3),MAX($B$5:B1298)+1,""),"")</f>
        <v/>
      </c>
      <c r="C1299" s="73" t="str">
        <f>IFERROR(IF(AND(O1299&lt;&gt;"",O1299&gt;=$C$3),MAX($C$5:C1298)+1,""),"")</f>
        <v/>
      </c>
      <c r="F1299" s="40" t="s">
        <v>9303</v>
      </c>
      <c r="G1299" s="40" t="s">
        <v>9304</v>
      </c>
      <c r="H1299" s="56" t="s">
        <v>5898</v>
      </c>
      <c r="I1299" s="167" t="s">
        <v>5898</v>
      </c>
      <c r="J1299" s="56">
        <v>24.07</v>
      </c>
      <c r="K1299" s="71" t="str">
        <f t="shared" si="82"/>
        <v/>
      </c>
      <c r="L1299" s="97">
        <v>24.07</v>
      </c>
      <c r="M1299" s="56" t="s">
        <v>5898</v>
      </c>
      <c r="N1299" s="56" t="s">
        <v>5898</v>
      </c>
      <c r="O1299" s="71" t="str">
        <f t="shared" si="83"/>
        <v/>
      </c>
    </row>
    <row r="1300" spans="2:15" x14ac:dyDescent="0.15">
      <c r="B1300" s="73" t="str">
        <f>IFERROR(IF(AND(K1300&lt;&gt;"",K1300&gt;=$C$3),MAX($B$5:B1299)+1,""),"")</f>
        <v/>
      </c>
      <c r="C1300" s="73" t="str">
        <f>IFERROR(IF(AND(O1300&lt;&gt;"",O1300&gt;=$C$3),MAX($C$5:C1299)+1,""),"")</f>
        <v/>
      </c>
      <c r="F1300" s="40" t="s">
        <v>9305</v>
      </c>
      <c r="G1300" s="40" t="s">
        <v>9306</v>
      </c>
      <c r="H1300" s="56" t="s">
        <v>5898</v>
      </c>
      <c r="I1300" s="167" t="s">
        <v>5898</v>
      </c>
      <c r="J1300" s="56">
        <v>11.66</v>
      </c>
      <c r="K1300" s="71" t="str">
        <f t="shared" si="82"/>
        <v/>
      </c>
      <c r="L1300" s="97">
        <v>11.66</v>
      </c>
      <c r="M1300" s="56" t="s">
        <v>5898</v>
      </c>
      <c r="N1300" s="56" t="s">
        <v>5898</v>
      </c>
      <c r="O1300" s="71" t="str">
        <f t="shared" si="83"/>
        <v/>
      </c>
    </row>
    <row r="1301" spans="2:15" x14ac:dyDescent="0.15">
      <c r="B1301" s="73" t="str">
        <f>IFERROR(IF(AND(K1301&lt;&gt;"",K1301&gt;=$C$3),MAX($B$5:B1300)+1,""),"")</f>
        <v/>
      </c>
      <c r="C1301" s="73" t="str">
        <f>IFERROR(IF(AND(O1301&lt;&gt;"",O1301&gt;=$C$3),MAX($C$5:C1300)+1,""),"")</f>
        <v/>
      </c>
      <c r="F1301" s="40" t="s">
        <v>9307</v>
      </c>
      <c r="G1301" s="40" t="s">
        <v>13204</v>
      </c>
      <c r="H1301" s="56" t="s">
        <v>5898</v>
      </c>
      <c r="I1301" s="167" t="s">
        <v>5916</v>
      </c>
      <c r="J1301" s="56">
        <v>22.8</v>
      </c>
      <c r="K1301" s="71" t="str">
        <f t="shared" si="82"/>
        <v/>
      </c>
      <c r="L1301" s="97">
        <v>22.8</v>
      </c>
      <c r="M1301" s="56">
        <v>20.440000000000001</v>
      </c>
      <c r="N1301" s="56">
        <v>20.440000000000001</v>
      </c>
      <c r="O1301" s="71" t="str">
        <f t="shared" si="83"/>
        <v/>
      </c>
    </row>
    <row r="1302" spans="2:15" x14ac:dyDescent="0.15">
      <c r="B1302" s="73" t="str">
        <f>IFERROR(IF(AND(K1302&lt;&gt;"",K1302&gt;=$C$3),MAX($B$5:B1301)+1,""),"")</f>
        <v/>
      </c>
      <c r="C1302" s="73" t="str">
        <f>IFERROR(IF(AND(O1302&lt;&gt;"",O1302&gt;=$C$3),MAX($C$5:C1301)+1,""),"")</f>
        <v/>
      </c>
      <c r="F1302" s="40" t="s">
        <v>9309</v>
      </c>
      <c r="G1302" s="40" t="s">
        <v>9310</v>
      </c>
      <c r="H1302" s="56">
        <v>0.05</v>
      </c>
      <c r="I1302" s="167" t="s">
        <v>5916</v>
      </c>
      <c r="J1302" s="56">
        <v>8.7899999999999991</v>
      </c>
      <c r="K1302" s="71">
        <f t="shared" si="82"/>
        <v>5.688282138794085E-3</v>
      </c>
      <c r="L1302" s="97">
        <v>8.7485377358490606</v>
      </c>
      <c r="M1302" s="56">
        <v>9.42</v>
      </c>
      <c r="N1302" s="56">
        <v>9.4646445497630278</v>
      </c>
      <c r="O1302" s="71">
        <f t="shared" si="83"/>
        <v>5.2828185714858021E-3</v>
      </c>
    </row>
    <row r="1303" spans="2:15" x14ac:dyDescent="0.15">
      <c r="B1303" s="73" t="str">
        <f>IFERROR(IF(AND(K1303&lt;&gt;"",K1303&gt;=$C$3),MAX($B$5:B1302)+1,""),"")</f>
        <v/>
      </c>
      <c r="C1303" s="73" t="str">
        <f>IFERROR(IF(AND(O1303&lt;&gt;"",O1303&gt;=$C$3),MAX($C$5:C1302)+1,""),"")</f>
        <v/>
      </c>
      <c r="F1303" s="40" t="s">
        <v>9311</v>
      </c>
      <c r="G1303" s="40" t="s">
        <v>9312</v>
      </c>
      <c r="H1303" s="56">
        <v>0.16</v>
      </c>
      <c r="I1303" s="167" t="s">
        <v>5909</v>
      </c>
      <c r="J1303" s="56">
        <v>37.090000000000003</v>
      </c>
      <c r="K1303" s="71">
        <f t="shared" si="82"/>
        <v>4.3138312213534639E-3</v>
      </c>
      <c r="L1303" s="97">
        <v>18.463258953168001</v>
      </c>
      <c r="M1303" s="56">
        <v>18.489999999999998</v>
      </c>
      <c r="N1303" s="56">
        <v>37.143718871057082</v>
      </c>
      <c r="O1303" s="71">
        <f t="shared" si="83"/>
        <v>4.3075923699356419E-3</v>
      </c>
    </row>
    <row r="1304" spans="2:15" x14ac:dyDescent="0.15">
      <c r="B1304" s="73" t="str">
        <f>IFERROR(IF(AND(K1304&lt;&gt;"",K1304&gt;=$C$3),MAX($B$5:B1303)+1,""),"")</f>
        <v/>
      </c>
      <c r="C1304" s="73" t="str">
        <f>IFERROR(IF(AND(O1304&lt;&gt;"",O1304&gt;=$C$3),MAX($C$5:C1303)+1,""),"")</f>
        <v/>
      </c>
      <c r="F1304" s="40" t="s">
        <v>9313</v>
      </c>
      <c r="G1304" s="40" t="s">
        <v>9314</v>
      </c>
      <c r="H1304" s="56">
        <v>0.03</v>
      </c>
      <c r="I1304" s="167" t="s">
        <v>5916</v>
      </c>
      <c r="J1304" s="56">
        <v>15.79</v>
      </c>
      <c r="K1304" s="71">
        <f t="shared" si="82"/>
        <v>1.8999366687777075E-3</v>
      </c>
      <c r="L1304" s="97">
        <v>15.7643945945946</v>
      </c>
      <c r="M1304" s="56">
        <v>18.420000000000002</v>
      </c>
      <c r="N1304" s="56">
        <v>18.449918787222519</v>
      </c>
      <c r="O1304" s="71">
        <f t="shared" si="83"/>
        <v>1.6260234175543625E-3</v>
      </c>
    </row>
    <row r="1305" spans="2:15" x14ac:dyDescent="0.15">
      <c r="B1305" s="73" t="str">
        <f>IFERROR(IF(AND(K1305&lt;&gt;"",K1305&gt;=$C$3),MAX($B$5:B1304)+1,""),"")</f>
        <v/>
      </c>
      <c r="C1305" s="73" t="str">
        <f>IFERROR(IF(AND(O1305&lt;&gt;"",O1305&gt;=$C$3),MAX($C$5:C1304)+1,""),"")</f>
        <v/>
      </c>
      <c r="F1305" s="40" t="s">
        <v>13205</v>
      </c>
      <c r="G1305" s="40" t="s">
        <v>9316</v>
      </c>
      <c r="H1305" s="56" t="s">
        <v>5898</v>
      </c>
      <c r="I1305" s="167" t="s">
        <v>5916</v>
      </c>
      <c r="J1305" s="56">
        <v>17.09</v>
      </c>
      <c r="K1305" s="71" t="str">
        <f t="shared" si="82"/>
        <v/>
      </c>
      <c r="L1305" s="97">
        <v>17.09</v>
      </c>
      <c r="M1305" s="56">
        <v>16.21</v>
      </c>
      <c r="N1305" s="56">
        <v>16.21</v>
      </c>
      <c r="O1305" s="71" t="str">
        <f t="shared" si="83"/>
        <v/>
      </c>
    </row>
    <row r="1306" spans="2:15" x14ac:dyDescent="0.15">
      <c r="B1306" s="73" t="str">
        <f>IFERROR(IF(AND(K1306&lt;&gt;"",K1306&gt;=$C$3),MAX($B$5:B1305)+1,""),"")</f>
        <v/>
      </c>
      <c r="C1306" s="73" t="str">
        <f>IFERROR(IF(AND(O1306&lt;&gt;"",O1306&gt;=$C$3),MAX($C$5:C1305)+1,""),"")</f>
        <v/>
      </c>
      <c r="F1306" s="40" t="s">
        <v>9317</v>
      </c>
      <c r="G1306" s="40" t="s">
        <v>9318</v>
      </c>
      <c r="H1306" s="56">
        <v>0.1</v>
      </c>
      <c r="I1306" s="167" t="s">
        <v>13663</v>
      </c>
      <c r="J1306" s="56">
        <v>36.46</v>
      </c>
      <c r="K1306" s="71">
        <f t="shared" si="82"/>
        <v>2.7427317608337905E-3</v>
      </c>
      <c r="L1306" s="97">
        <v>10.1030072262368</v>
      </c>
      <c r="M1306" s="56">
        <v>8.6</v>
      </c>
      <c r="N1306" s="56">
        <v>31.035907723169501</v>
      </c>
      <c r="O1306" s="71">
        <f t="shared" si="83"/>
        <v>3.2220742789922058E-3</v>
      </c>
    </row>
    <row r="1307" spans="2:15" x14ac:dyDescent="0.15">
      <c r="B1307" s="73" t="str">
        <f>IFERROR(IF(AND(K1307&lt;&gt;"",K1307&gt;=$C$3),MAX($B$5:B1306)+1,""),"")</f>
        <v/>
      </c>
      <c r="C1307" s="73" t="str">
        <f>IFERROR(IF(AND(O1307&lt;&gt;"",O1307&gt;=$C$3),MAX($C$5:C1306)+1,""),"")</f>
        <v/>
      </c>
      <c r="F1307" s="40" t="s">
        <v>9319</v>
      </c>
      <c r="G1307" s="40" t="s">
        <v>9320</v>
      </c>
      <c r="H1307" s="56">
        <v>0.02</v>
      </c>
      <c r="I1307" s="167" t="s">
        <v>5902</v>
      </c>
      <c r="J1307" s="56">
        <v>21.23</v>
      </c>
      <c r="K1307" s="71">
        <f t="shared" si="82"/>
        <v>9.4206311822892137E-4</v>
      </c>
      <c r="L1307" s="97">
        <v>21.208980198019798</v>
      </c>
      <c r="M1307" s="56">
        <v>24.19</v>
      </c>
      <c r="N1307" s="56">
        <v>24.21397423191279</v>
      </c>
      <c r="O1307" s="71">
        <f t="shared" si="83"/>
        <v>8.2596932698643973E-4</v>
      </c>
    </row>
    <row r="1308" spans="2:15" x14ac:dyDescent="0.15">
      <c r="B1308" s="73" t="str">
        <f>IFERROR(IF(AND(K1308&lt;&gt;"",K1308&gt;=$C$3),MAX($B$5:B1307)+1,""),"")</f>
        <v/>
      </c>
      <c r="C1308" s="73" t="str">
        <f>IFERROR(IF(AND(O1308&lt;&gt;"",O1308&gt;=$C$3),MAX($C$5:C1307)+1,""),"")</f>
        <v/>
      </c>
      <c r="F1308" s="40" t="s">
        <v>9321</v>
      </c>
      <c r="G1308" s="40" t="s">
        <v>9322</v>
      </c>
      <c r="H1308" s="56" t="s">
        <v>5898</v>
      </c>
      <c r="I1308" s="167" t="s">
        <v>5924</v>
      </c>
      <c r="J1308" s="56">
        <v>24.3</v>
      </c>
      <c r="K1308" s="71" t="str">
        <f t="shared" si="82"/>
        <v/>
      </c>
      <c r="L1308" s="97">
        <v>24.3</v>
      </c>
      <c r="M1308" s="56">
        <v>28.97</v>
      </c>
      <c r="N1308" s="56">
        <v>28.97</v>
      </c>
      <c r="O1308" s="71" t="str">
        <f t="shared" si="83"/>
        <v/>
      </c>
    </row>
    <row r="1309" spans="2:15" x14ac:dyDescent="0.15">
      <c r="B1309" s="73" t="str">
        <f>IFERROR(IF(AND(K1309&lt;&gt;"",K1309&gt;=$C$3),MAX($B$5:B1308)+1,""),"")</f>
        <v/>
      </c>
      <c r="C1309" s="73" t="str">
        <f>IFERROR(IF(AND(O1309&lt;&gt;"",O1309&gt;=$C$3),MAX($C$5:C1308)+1,""),"")</f>
        <v/>
      </c>
      <c r="F1309" s="40" t="s">
        <v>9323</v>
      </c>
      <c r="G1309" s="40" t="s">
        <v>9324</v>
      </c>
      <c r="H1309" s="56">
        <v>0.15</v>
      </c>
      <c r="I1309" s="167" t="s">
        <v>13683</v>
      </c>
      <c r="J1309" s="56">
        <v>26.8</v>
      </c>
      <c r="K1309" s="71">
        <f t="shared" si="82"/>
        <v>5.597014925373134E-3</v>
      </c>
      <c r="L1309" s="97">
        <v>20.533149931224202</v>
      </c>
      <c r="M1309" s="56">
        <v>25.72</v>
      </c>
      <c r="N1309" s="56">
        <v>33.569910233393188</v>
      </c>
      <c r="O1309" s="71">
        <f t="shared" si="83"/>
        <v>4.4682871940119051E-3</v>
      </c>
    </row>
    <row r="1310" spans="2:15" x14ac:dyDescent="0.15">
      <c r="B1310" s="73" t="str">
        <f>IFERROR(IF(AND(K1310&lt;&gt;"",K1310&gt;=$C$3),MAX($B$5:B1309)+1,""),"")</f>
        <v/>
      </c>
      <c r="C1310" s="73" t="str">
        <f>IFERROR(IF(AND(O1310&lt;&gt;"",O1310&gt;=$C$3),MAX($C$5:C1309)+1,""),"")</f>
        <v/>
      </c>
      <c r="F1310" s="40" t="s">
        <v>9325</v>
      </c>
      <c r="G1310" s="40" t="s">
        <v>9326</v>
      </c>
      <c r="H1310" s="56" t="s">
        <v>5898</v>
      </c>
      <c r="I1310" s="167" t="s">
        <v>5935</v>
      </c>
      <c r="J1310" s="56">
        <v>23.21</v>
      </c>
      <c r="K1310" s="71" t="str">
        <f t="shared" si="82"/>
        <v/>
      </c>
      <c r="L1310" s="97">
        <v>23.21</v>
      </c>
      <c r="M1310" s="56">
        <v>19.28</v>
      </c>
      <c r="N1310" s="56">
        <v>19.28</v>
      </c>
      <c r="O1310" s="71" t="str">
        <f t="shared" si="83"/>
        <v/>
      </c>
    </row>
    <row r="1311" spans="2:15" x14ac:dyDescent="0.15">
      <c r="B1311" s="73" t="str">
        <f>IFERROR(IF(AND(K1311&lt;&gt;"",K1311&gt;=$C$3),MAX($B$5:B1310)+1,""),"")</f>
        <v/>
      </c>
      <c r="C1311" s="73" t="str">
        <f>IFERROR(IF(AND(O1311&lt;&gt;"",O1311&gt;=$C$3),MAX($C$5:C1310)+1,""),"")</f>
        <v/>
      </c>
      <c r="F1311" s="40" t="s">
        <v>9327</v>
      </c>
      <c r="G1311" s="40" t="s">
        <v>9328</v>
      </c>
      <c r="H1311" s="56">
        <v>5.9756900000000002E-2</v>
      </c>
      <c r="I1311" s="167" t="s">
        <v>5945</v>
      </c>
      <c r="J1311" s="56">
        <v>20.99</v>
      </c>
      <c r="K1311" s="71">
        <f t="shared" si="82"/>
        <v>2.8469223439733207E-3</v>
      </c>
      <c r="L1311" s="97">
        <v>20.935994854202399</v>
      </c>
      <c r="M1311" s="56">
        <v>20.76</v>
      </c>
      <c r="N1311" s="56">
        <v>20.813551160791061</v>
      </c>
      <c r="O1311" s="71">
        <f t="shared" si="83"/>
        <v>2.8710573961338763E-3</v>
      </c>
    </row>
    <row r="1312" spans="2:15" x14ac:dyDescent="0.15">
      <c r="B1312" s="73" t="str">
        <f>IFERROR(IF(AND(K1312&lt;&gt;"",K1312&gt;=$C$3),MAX($B$5:B1311)+1,""),"")</f>
        <v/>
      </c>
      <c r="C1312" s="73" t="str">
        <f>IFERROR(IF(AND(O1312&lt;&gt;"",O1312&gt;=$C$3),MAX($C$5:C1311)+1,""),"")</f>
        <v/>
      </c>
      <c r="F1312" s="40" t="s">
        <v>9329</v>
      </c>
      <c r="G1312" s="40" t="s">
        <v>9330</v>
      </c>
      <c r="H1312" s="56">
        <v>0.1</v>
      </c>
      <c r="I1312" s="167" t="s">
        <v>13692</v>
      </c>
      <c r="J1312" s="56">
        <v>22.51</v>
      </c>
      <c r="K1312" s="71">
        <f t="shared" si="82"/>
        <v>4.4424700133274099E-3</v>
      </c>
      <c r="L1312" s="97">
        <v>11.2052235872236</v>
      </c>
      <c r="M1312" s="56">
        <v>11.78</v>
      </c>
      <c r="N1312" s="56">
        <v>23.664659427443212</v>
      </c>
      <c r="O1312" s="71">
        <f t="shared" si="83"/>
        <v>4.2257105075441288E-3</v>
      </c>
    </row>
    <row r="1313" spans="2:15" x14ac:dyDescent="0.15">
      <c r="B1313" s="73" t="str">
        <f>IFERROR(IF(AND(K1313&lt;&gt;"",K1313&gt;=$C$3),MAX($B$5:B1312)+1,""),"")</f>
        <v/>
      </c>
      <c r="C1313" s="73" t="str">
        <f>IFERROR(IF(AND(O1313&lt;&gt;"",O1313&gt;=$C$3),MAX($C$5:C1312)+1,""),"")</f>
        <v/>
      </c>
      <c r="F1313" s="40" t="s">
        <v>9331</v>
      </c>
      <c r="G1313" s="40" t="s">
        <v>9332</v>
      </c>
      <c r="H1313" s="56" t="s">
        <v>5898</v>
      </c>
      <c r="I1313" s="167" t="s">
        <v>5900</v>
      </c>
      <c r="J1313" s="56">
        <v>15.2</v>
      </c>
      <c r="K1313" s="71" t="str">
        <f t="shared" si="82"/>
        <v/>
      </c>
      <c r="L1313" s="97">
        <v>15.2</v>
      </c>
      <c r="M1313" s="56">
        <v>15.51</v>
      </c>
      <c r="N1313" s="56">
        <v>15.51</v>
      </c>
      <c r="O1313" s="71" t="str">
        <f t="shared" si="83"/>
        <v/>
      </c>
    </row>
    <row r="1314" spans="2:15" x14ac:dyDescent="0.15">
      <c r="B1314" s="73" t="str">
        <f>IFERROR(IF(AND(K1314&lt;&gt;"",K1314&gt;=$C$3),MAX($B$5:B1313)+1,""),"")</f>
        <v/>
      </c>
      <c r="C1314" s="73" t="str">
        <f>IFERROR(IF(AND(O1314&lt;&gt;"",O1314&gt;=$C$3),MAX($C$5:C1313)+1,""),"")</f>
        <v/>
      </c>
      <c r="F1314" s="40" t="s">
        <v>9333</v>
      </c>
      <c r="G1314" s="40" t="s">
        <v>9334</v>
      </c>
      <c r="H1314" s="56">
        <v>7.4974899999999997E-2</v>
      </c>
      <c r="I1314" s="167" t="s">
        <v>13696</v>
      </c>
      <c r="J1314" s="56">
        <v>19.13</v>
      </c>
      <c r="K1314" s="71">
        <f t="shared" si="82"/>
        <v>3.9192315734448511E-3</v>
      </c>
      <c r="L1314" s="97">
        <v>19.101417289220901</v>
      </c>
      <c r="M1314" s="56">
        <v>38.659999999999997</v>
      </c>
      <c r="N1314" s="56">
        <v>38.717849508336926</v>
      </c>
      <c r="O1314" s="71">
        <f t="shared" si="83"/>
        <v>1.9364427764474888E-3</v>
      </c>
    </row>
    <row r="1315" spans="2:15" x14ac:dyDescent="0.15">
      <c r="B1315" s="73" t="str">
        <f>IFERROR(IF(AND(K1315&lt;&gt;"",K1315&gt;=$C$3),MAX($B$5:B1314)+1,""),"")</f>
        <v/>
      </c>
      <c r="C1315" s="73" t="str">
        <f>IFERROR(IF(AND(O1315&lt;&gt;"",O1315&gt;=$C$3),MAX($C$5:C1314)+1,""),"")</f>
        <v/>
      </c>
      <c r="F1315" s="40" t="s">
        <v>9335</v>
      </c>
      <c r="G1315" s="40" t="s">
        <v>9336</v>
      </c>
      <c r="H1315" s="56">
        <v>0.29370390000000002</v>
      </c>
      <c r="I1315" s="167" t="s">
        <v>5932</v>
      </c>
      <c r="J1315" s="56">
        <v>29.19</v>
      </c>
      <c r="K1315" s="71">
        <f t="shared" si="82"/>
        <v>1.0061798561151079E-2</v>
      </c>
      <c r="L1315" s="97">
        <v>28.959468954248401</v>
      </c>
      <c r="M1315" s="56">
        <v>36.53</v>
      </c>
      <c r="N1315" s="56">
        <v>36.82079604721379</v>
      </c>
      <c r="O1315" s="71">
        <f t="shared" si="83"/>
        <v>7.976576596100628E-3</v>
      </c>
    </row>
    <row r="1316" spans="2:15" x14ac:dyDescent="0.15">
      <c r="B1316" s="73" t="str">
        <f>IFERROR(IF(AND(K1316&lt;&gt;"",K1316&gt;=$C$3),MAX($B$5:B1315)+1,""),"")</f>
        <v/>
      </c>
      <c r="C1316" s="73" t="str">
        <f>IFERROR(IF(AND(O1316&lt;&gt;"",O1316&gt;=$C$3),MAX($C$5:C1315)+1,""),"")</f>
        <v/>
      </c>
      <c r="F1316" s="40" t="s">
        <v>9337</v>
      </c>
      <c r="G1316" s="40" t="s">
        <v>9338</v>
      </c>
      <c r="H1316" s="56">
        <v>0.02</v>
      </c>
      <c r="I1316" s="167" t="s">
        <v>5907</v>
      </c>
      <c r="J1316" s="56">
        <v>22.2</v>
      </c>
      <c r="K1316" s="71">
        <f t="shared" si="82"/>
        <v>9.0090090090090091E-4</v>
      </c>
      <c r="L1316" s="97">
        <v>22.1798090040928</v>
      </c>
      <c r="M1316" s="56">
        <v>20.100000000000001</v>
      </c>
      <c r="N1316" s="56">
        <v>20.118297678652681</v>
      </c>
      <c r="O1316" s="71">
        <f t="shared" si="83"/>
        <v>9.9411989619886156E-4</v>
      </c>
    </row>
    <row r="1317" spans="2:15" x14ac:dyDescent="0.15">
      <c r="B1317" s="73" t="str">
        <f>IFERROR(IF(AND(K1317&lt;&gt;"",K1317&gt;=$C$3),MAX($B$5:B1316)+1,""),"")</f>
        <v/>
      </c>
      <c r="C1317" s="73" t="str">
        <f>IFERROR(IF(AND(O1317&lt;&gt;"",O1317&gt;=$C$3),MAX($C$5:C1316)+1,""),"")</f>
        <v/>
      </c>
      <c r="F1317" s="40" t="s">
        <v>9339</v>
      </c>
      <c r="G1317" s="40" t="s">
        <v>9340</v>
      </c>
      <c r="H1317" s="56">
        <v>0.2</v>
      </c>
      <c r="I1317" s="167" t="s">
        <v>5951</v>
      </c>
      <c r="J1317" s="56">
        <v>56</v>
      </c>
      <c r="K1317" s="71">
        <f t="shared" si="82"/>
        <v>3.5714285714285718E-3</v>
      </c>
      <c r="L1317" s="97">
        <v>55.8221375258059</v>
      </c>
      <c r="M1317" s="56">
        <v>72.790000000000006</v>
      </c>
      <c r="N1317" s="56">
        <v>73.021926079337319</v>
      </c>
      <c r="O1317" s="71">
        <f t="shared" si="83"/>
        <v>2.7389033779073803E-3</v>
      </c>
    </row>
    <row r="1318" spans="2:15" x14ac:dyDescent="0.15">
      <c r="B1318" s="73" t="str">
        <f>IFERROR(IF(AND(K1318&lt;&gt;"",K1318&gt;=$C$3),MAX($B$5:B1317)+1,""),"")</f>
        <v/>
      </c>
      <c r="C1318" s="73" t="str">
        <f>IFERROR(IF(AND(O1318&lt;&gt;"",O1318&gt;=$C$3),MAX($C$5:C1317)+1,""),"")</f>
        <v/>
      </c>
      <c r="F1318" s="40" t="s">
        <v>9341</v>
      </c>
      <c r="G1318" s="40" t="s">
        <v>9342</v>
      </c>
      <c r="H1318" s="56">
        <v>0.1</v>
      </c>
      <c r="I1318" s="167" t="s">
        <v>13681</v>
      </c>
      <c r="J1318" s="56">
        <v>25.2</v>
      </c>
      <c r="K1318" s="71">
        <f t="shared" si="82"/>
        <v>3.9682539682539689E-3</v>
      </c>
      <c r="L1318" s="97">
        <v>12.543140794223801</v>
      </c>
      <c r="M1318" s="56">
        <v>11.37</v>
      </c>
      <c r="N1318" s="56">
        <v>22.84308250226659</v>
      </c>
      <c r="O1318" s="71">
        <f t="shared" si="83"/>
        <v>4.3776928963101883E-3</v>
      </c>
    </row>
    <row r="1319" spans="2:15" x14ac:dyDescent="0.15">
      <c r="B1319" s="73" t="str">
        <f>IFERROR(IF(AND(K1319&lt;&gt;"",K1319&gt;=$C$3),MAX($B$5:B1318)+1,""),"")</f>
        <v/>
      </c>
      <c r="C1319" s="73" t="str">
        <f>IFERROR(IF(AND(O1319&lt;&gt;"",O1319&gt;=$C$3),MAX($C$5:C1318)+1,""),"")</f>
        <v/>
      </c>
      <c r="F1319" s="40" t="s">
        <v>9343</v>
      </c>
      <c r="G1319" s="40" t="s">
        <v>9344</v>
      </c>
      <c r="H1319" s="56">
        <v>0.15</v>
      </c>
      <c r="I1319" s="167" t="s">
        <v>5928</v>
      </c>
      <c r="J1319" s="56">
        <v>11.6</v>
      </c>
      <c r="K1319" s="71">
        <f t="shared" si="82"/>
        <v>1.2931034482758621E-2</v>
      </c>
      <c r="L1319" s="97">
        <v>11.453781512605</v>
      </c>
      <c r="M1319" s="56">
        <v>14.1</v>
      </c>
      <c r="N1319" s="56">
        <v>14.280000000000053</v>
      </c>
      <c r="O1319" s="71">
        <f t="shared" si="83"/>
        <v>1.050420168067223E-2</v>
      </c>
    </row>
    <row r="1320" spans="2:15" x14ac:dyDescent="0.15">
      <c r="B1320" s="73" t="str">
        <f>IFERROR(IF(AND(K1320&lt;&gt;"",K1320&gt;=$C$3),MAX($B$5:B1319)+1,""),"")</f>
        <v/>
      </c>
      <c r="C1320" s="73" t="str">
        <f>IFERROR(IF(AND(O1320&lt;&gt;"",O1320&gt;=$C$3),MAX($C$5:C1319)+1,""),"")</f>
        <v/>
      </c>
      <c r="F1320" s="40" t="s">
        <v>9345</v>
      </c>
      <c r="G1320" s="40" t="s">
        <v>9346</v>
      </c>
      <c r="H1320" s="56">
        <v>0.02</v>
      </c>
      <c r="I1320" s="167" t="s">
        <v>5935</v>
      </c>
      <c r="J1320" s="56">
        <v>18.12</v>
      </c>
      <c r="K1320" s="71">
        <f t="shared" si="82"/>
        <v>1.1037527593818985E-3</v>
      </c>
      <c r="L1320" s="97">
        <v>18.100066006600699</v>
      </c>
      <c r="M1320" s="56">
        <v>17.3</v>
      </c>
      <c r="N1320" s="56">
        <v>17.319052863436088</v>
      </c>
      <c r="O1320" s="71">
        <f t="shared" si="83"/>
        <v>1.1547975606809259E-3</v>
      </c>
    </row>
    <row r="1321" spans="2:15" x14ac:dyDescent="0.15">
      <c r="B1321" s="73" t="str">
        <f>IFERROR(IF(AND(K1321&lt;&gt;"",K1321&gt;=$C$3),MAX($B$5:B1320)+1,""),"")</f>
        <v/>
      </c>
      <c r="C1321" s="73" t="str">
        <f>IFERROR(IF(AND(O1321&lt;&gt;"",O1321&gt;=$C$3),MAX($C$5:C1320)+1,""),"")</f>
        <v/>
      </c>
      <c r="F1321" s="40" t="s">
        <v>13206</v>
      </c>
      <c r="G1321" s="40" t="s">
        <v>9348</v>
      </c>
      <c r="H1321" s="56" t="s">
        <v>5898</v>
      </c>
      <c r="I1321" s="167" t="s">
        <v>13694</v>
      </c>
      <c r="J1321" s="56">
        <v>17</v>
      </c>
      <c r="K1321" s="71" t="str">
        <f t="shared" si="82"/>
        <v/>
      </c>
      <c r="L1321" s="97">
        <v>17</v>
      </c>
      <c r="M1321" s="56">
        <v>18.07</v>
      </c>
      <c r="N1321" s="56">
        <v>18.07</v>
      </c>
      <c r="O1321" s="71" t="str">
        <f t="shared" si="83"/>
        <v/>
      </c>
    </row>
    <row r="1322" spans="2:15" x14ac:dyDescent="0.15">
      <c r="B1322" s="73" t="str">
        <f>IFERROR(IF(AND(K1322&lt;&gt;"",K1322&gt;=$C$3),MAX($B$5:B1321)+1,""),"")</f>
        <v/>
      </c>
      <c r="C1322" s="73" t="str">
        <f>IFERROR(IF(AND(O1322&lt;&gt;"",O1322&gt;=$C$3),MAX($C$5:C1321)+1,""),"")</f>
        <v/>
      </c>
      <c r="F1322" s="40" t="s">
        <v>9349</v>
      </c>
      <c r="G1322" s="40" t="s">
        <v>9350</v>
      </c>
      <c r="H1322" s="56" t="s">
        <v>5898</v>
      </c>
      <c r="I1322" s="167" t="s">
        <v>5916</v>
      </c>
      <c r="J1322" s="56">
        <v>8.14</v>
      </c>
      <c r="K1322" s="71" t="str">
        <f t="shared" si="82"/>
        <v/>
      </c>
      <c r="L1322" s="97">
        <v>8.14</v>
      </c>
      <c r="M1322" s="56">
        <v>7.53</v>
      </c>
      <c r="N1322" s="56">
        <v>7.53</v>
      </c>
      <c r="O1322" s="71" t="str">
        <f t="shared" si="83"/>
        <v/>
      </c>
    </row>
    <row r="1323" spans="2:15" x14ac:dyDescent="0.15">
      <c r="B1323" s="73" t="str">
        <f>IFERROR(IF(AND(K1323&lt;&gt;"",K1323&gt;=$C$3),MAX($B$5:B1322)+1,""),"")</f>
        <v/>
      </c>
      <c r="C1323" s="73" t="str">
        <f>IFERROR(IF(AND(O1323&lt;&gt;"",O1323&gt;=$C$3),MAX($C$5:C1322)+1,""),"")</f>
        <v/>
      </c>
      <c r="F1323" s="40" t="s">
        <v>13207</v>
      </c>
      <c r="G1323" s="40" t="s">
        <v>9352</v>
      </c>
      <c r="H1323" s="56">
        <v>0.05</v>
      </c>
      <c r="I1323" s="167" t="s">
        <v>13703</v>
      </c>
      <c r="J1323" s="56">
        <v>25.38</v>
      </c>
      <c r="K1323" s="71">
        <f t="shared" si="82"/>
        <v>1.9700551615445235E-3</v>
      </c>
      <c r="L1323" s="97">
        <v>10.144293034731399</v>
      </c>
      <c r="M1323" s="56">
        <v>22.02</v>
      </c>
      <c r="N1323" s="56">
        <v>55.091823361823621</v>
      </c>
      <c r="O1323" s="71">
        <f t="shared" si="83"/>
        <v>9.0757569724308595E-4</v>
      </c>
    </row>
    <row r="1324" spans="2:15" x14ac:dyDescent="0.15">
      <c r="B1324" s="73" t="str">
        <f>IFERROR(IF(AND(K1324&lt;&gt;"",K1324&gt;=$C$3),MAX($B$5:B1323)+1,""),"")</f>
        <v/>
      </c>
      <c r="C1324" s="73" t="str">
        <f>IFERROR(IF(AND(O1324&lt;&gt;"",O1324&gt;=$C$3),MAX($C$5:C1323)+1,""),"")</f>
        <v/>
      </c>
      <c r="F1324" s="40" t="s">
        <v>13208</v>
      </c>
      <c r="G1324" s="40" t="s">
        <v>9354</v>
      </c>
      <c r="H1324" s="56">
        <v>0.1</v>
      </c>
      <c r="I1324" s="167" t="s">
        <v>5921</v>
      </c>
      <c r="J1324" s="56">
        <v>49.45</v>
      </c>
      <c r="K1324" s="71">
        <f t="shared" si="82"/>
        <v>2.0222446916076846E-3</v>
      </c>
      <c r="L1324" s="97">
        <v>22.437947513364701</v>
      </c>
      <c r="M1324" s="56">
        <v>23.86</v>
      </c>
      <c r="N1324" s="56">
        <v>52.58399857193848</v>
      </c>
      <c r="O1324" s="71">
        <f t="shared" si="83"/>
        <v>1.9017192057616771E-3</v>
      </c>
    </row>
    <row r="1325" spans="2:15" x14ac:dyDescent="0.15">
      <c r="B1325" s="73" t="str">
        <f>IFERROR(IF(AND(K1325&lt;&gt;"",K1325&gt;=$C$3),MAX($B$5:B1324)+1,""),"")</f>
        <v/>
      </c>
      <c r="C1325" s="73" t="str">
        <f>IFERROR(IF(AND(O1325&lt;&gt;"",O1325&gt;=$C$3),MAX($C$5:C1324)+1,""),"")</f>
        <v/>
      </c>
      <c r="F1325" s="40" t="s">
        <v>9355</v>
      </c>
      <c r="G1325" s="40" t="s">
        <v>9356</v>
      </c>
      <c r="H1325" s="56">
        <v>5.1999999999999998E-2</v>
      </c>
      <c r="I1325" s="167" t="s">
        <v>5944</v>
      </c>
      <c r="J1325" s="56">
        <v>30.15</v>
      </c>
      <c r="K1325" s="71">
        <f t="shared" si="82"/>
        <v>1.7247097844112769E-3</v>
      </c>
      <c r="L1325" s="97">
        <v>15.041672807664</v>
      </c>
      <c r="M1325" s="56">
        <v>11.88</v>
      </c>
      <c r="N1325" s="56">
        <v>23.812644017725205</v>
      </c>
      <c r="O1325" s="71">
        <f t="shared" si="83"/>
        <v>2.1837138270447086E-3</v>
      </c>
    </row>
    <row r="1326" spans="2:15" x14ac:dyDescent="0.15">
      <c r="B1326" s="73" t="str">
        <f>IFERROR(IF(AND(K1326&lt;&gt;"",K1326&gt;=$C$3),MAX($B$5:B1325)+1,""),"")</f>
        <v/>
      </c>
      <c r="C1326" s="73" t="str">
        <f>IFERROR(IF(AND(O1326&lt;&gt;"",O1326&gt;=$C$3),MAX($C$5:C1325)+1,""),"")</f>
        <v/>
      </c>
      <c r="F1326" s="40" t="s">
        <v>9357</v>
      </c>
      <c r="G1326" s="40" t="s">
        <v>9358</v>
      </c>
      <c r="H1326" s="56">
        <v>0.06</v>
      </c>
      <c r="I1326" s="167" t="s">
        <v>5970</v>
      </c>
      <c r="J1326" s="56">
        <v>14.82</v>
      </c>
      <c r="K1326" s="71">
        <f t="shared" si="82"/>
        <v>4.048582995951417E-3</v>
      </c>
      <c r="L1326" s="97">
        <v>4.9189339019189804</v>
      </c>
      <c r="M1326" s="56">
        <v>17.75</v>
      </c>
      <c r="N1326" s="56">
        <v>53.478051391862913</v>
      </c>
      <c r="O1326" s="71">
        <f t="shared" si="83"/>
        <v>1.1219556142827119E-3</v>
      </c>
    </row>
    <row r="1327" spans="2:15" x14ac:dyDescent="0.15">
      <c r="B1327" s="73" t="str">
        <f>IFERROR(IF(AND(K1327&lt;&gt;"",K1327&gt;=$C$3),MAX($B$5:B1326)+1,""),"")</f>
        <v/>
      </c>
      <c r="C1327" s="73" t="str">
        <f>IFERROR(IF(AND(O1327&lt;&gt;"",O1327&gt;=$C$3),MAX($C$5:C1326)+1,""),"")</f>
        <v/>
      </c>
      <c r="F1327" s="40" t="s">
        <v>9359</v>
      </c>
      <c r="G1327" s="40" t="s">
        <v>9360</v>
      </c>
      <c r="H1327" s="56">
        <v>9.9916599999999994E-2</v>
      </c>
      <c r="I1327" s="167" t="s">
        <v>13662</v>
      </c>
      <c r="J1327" s="56">
        <v>26.7</v>
      </c>
      <c r="K1327" s="71">
        <f t="shared" si="82"/>
        <v>3.742194756554307E-3</v>
      </c>
      <c r="L1327" s="97">
        <v>13.311276287164601</v>
      </c>
      <c r="M1327" s="56">
        <v>12.58</v>
      </c>
      <c r="N1327" s="56">
        <v>25.233192727272748</v>
      </c>
      <c r="O1327" s="71">
        <f t="shared" si="83"/>
        <v>3.9597288016592251E-3</v>
      </c>
    </row>
    <row r="1328" spans="2:15" x14ac:dyDescent="0.15">
      <c r="B1328" s="73" t="str">
        <f>IFERROR(IF(AND(K1328&lt;&gt;"",K1328&gt;=$C$3),MAX($B$5:B1327)+1,""),"")</f>
        <v/>
      </c>
      <c r="C1328" s="73" t="str">
        <f>IFERROR(IF(AND(O1328&lt;&gt;"",O1328&gt;=$C$3),MAX($C$5:C1327)+1,""),"")</f>
        <v/>
      </c>
      <c r="F1328" s="40" t="s">
        <v>9361</v>
      </c>
      <c r="G1328" s="40" t="s">
        <v>9362</v>
      </c>
      <c r="H1328" s="56" t="s">
        <v>5898</v>
      </c>
      <c r="I1328" s="167" t="s">
        <v>5900</v>
      </c>
      <c r="J1328" s="56">
        <v>20</v>
      </c>
      <c r="K1328" s="71" t="str">
        <f t="shared" si="82"/>
        <v/>
      </c>
      <c r="L1328" s="97">
        <v>20</v>
      </c>
      <c r="M1328" s="56">
        <v>14.57</v>
      </c>
      <c r="N1328" s="56">
        <v>14.569999999999999</v>
      </c>
      <c r="O1328" s="71" t="str">
        <f t="shared" si="83"/>
        <v/>
      </c>
    </row>
    <row r="1329" spans="2:15" x14ac:dyDescent="0.15">
      <c r="B1329" s="73" t="str">
        <f>IFERROR(IF(AND(K1329&lt;&gt;"",K1329&gt;=$C$3),MAX($B$5:B1328)+1,""),"")</f>
        <v/>
      </c>
      <c r="C1329" s="73" t="str">
        <f>IFERROR(IF(AND(O1329&lt;&gt;"",O1329&gt;=$C$3),MAX($C$5:C1328)+1,""),"")</f>
        <v/>
      </c>
      <c r="F1329" s="40" t="s">
        <v>9363</v>
      </c>
      <c r="G1329" s="40" t="s">
        <v>9364</v>
      </c>
      <c r="H1329" s="56" t="s">
        <v>5898</v>
      </c>
      <c r="I1329" s="167" t="s">
        <v>5953</v>
      </c>
      <c r="J1329" s="56">
        <v>12.9</v>
      </c>
      <c r="K1329" s="71" t="str">
        <f t="shared" si="82"/>
        <v/>
      </c>
      <c r="L1329" s="97">
        <v>12.9</v>
      </c>
      <c r="M1329" s="56">
        <v>12.05</v>
      </c>
      <c r="N1329" s="56">
        <v>12.05</v>
      </c>
      <c r="O1329" s="71" t="str">
        <f t="shared" si="83"/>
        <v/>
      </c>
    </row>
    <row r="1330" spans="2:15" x14ac:dyDescent="0.15">
      <c r="B1330" s="73" t="str">
        <f>IFERROR(IF(AND(K1330&lt;&gt;"",K1330&gt;=$C$3),MAX($B$5:B1329)+1,""),"")</f>
        <v/>
      </c>
      <c r="C1330" s="73" t="str">
        <f>IFERROR(IF(AND(O1330&lt;&gt;"",O1330&gt;=$C$3),MAX($C$5:C1329)+1,""),"")</f>
        <v/>
      </c>
      <c r="F1330" s="40" t="s">
        <v>9365</v>
      </c>
      <c r="G1330" s="40" t="s">
        <v>9366</v>
      </c>
      <c r="H1330" s="56">
        <v>2.5000000000000001E-2</v>
      </c>
      <c r="I1330" s="167" t="s">
        <v>5916</v>
      </c>
      <c r="J1330" s="56">
        <v>14.41</v>
      </c>
      <c r="K1330" s="71">
        <f t="shared" si="82"/>
        <v>1.734906315058987E-3</v>
      </c>
      <c r="L1330" s="97">
        <v>14.3909768976898</v>
      </c>
      <c r="M1330" s="56">
        <v>14.28</v>
      </c>
      <c r="N1330" s="56">
        <v>14.298876404494351</v>
      </c>
      <c r="O1330" s="71">
        <f t="shared" si="83"/>
        <v>1.7483891246267522E-3</v>
      </c>
    </row>
    <row r="1331" spans="2:15" x14ac:dyDescent="0.15">
      <c r="B1331" s="73" t="str">
        <f>IFERROR(IF(AND(K1331&lt;&gt;"",K1331&gt;=$C$3),MAX($B$5:B1330)+1,""),"")</f>
        <v/>
      </c>
      <c r="C1331" s="73" t="str">
        <f>IFERROR(IF(AND(O1331&lt;&gt;"",O1331&gt;=$C$3),MAX($C$5:C1330)+1,""),"")</f>
        <v/>
      </c>
      <c r="F1331" s="40" t="s">
        <v>13209</v>
      </c>
      <c r="G1331" s="40" t="s">
        <v>9368</v>
      </c>
      <c r="H1331" s="56" t="s">
        <v>5898</v>
      </c>
      <c r="I1331" s="167" t="s">
        <v>5949</v>
      </c>
      <c r="J1331" s="56">
        <v>24.13</v>
      </c>
      <c r="K1331" s="71" t="str">
        <f t="shared" si="82"/>
        <v/>
      </c>
      <c r="L1331" s="97">
        <v>24.13</v>
      </c>
      <c r="M1331" s="56">
        <v>22.54</v>
      </c>
      <c r="N1331" s="56">
        <v>22.54</v>
      </c>
      <c r="O1331" s="71" t="str">
        <f t="shared" si="83"/>
        <v/>
      </c>
    </row>
    <row r="1332" spans="2:15" x14ac:dyDescent="0.15">
      <c r="B1332" s="73" t="str">
        <f>IFERROR(IF(AND(K1332&lt;&gt;"",K1332&gt;=$C$3),MAX($B$5:B1331)+1,""),"")</f>
        <v/>
      </c>
      <c r="C1332" s="73" t="str">
        <f>IFERROR(IF(AND(O1332&lt;&gt;"",O1332&gt;=$C$3),MAX($C$5:C1331)+1,""),"")</f>
        <v/>
      </c>
      <c r="F1332" s="40" t="s">
        <v>9369</v>
      </c>
      <c r="G1332" s="40" t="s">
        <v>9370</v>
      </c>
      <c r="H1332" s="56">
        <v>0.1</v>
      </c>
      <c r="I1332" s="167" t="s">
        <v>5935</v>
      </c>
      <c r="J1332" s="56">
        <v>20.07</v>
      </c>
      <c r="K1332" s="71">
        <f t="shared" si="82"/>
        <v>4.9825610363726956E-3</v>
      </c>
      <c r="L1332" s="97">
        <v>19.948804347826101</v>
      </c>
      <c r="M1332" s="56">
        <v>17.54</v>
      </c>
      <c r="N1332" s="56">
        <v>17.646561360874838</v>
      </c>
      <c r="O1332" s="71">
        <f t="shared" si="83"/>
        <v>5.6668264119555615E-3</v>
      </c>
    </row>
    <row r="1333" spans="2:15" x14ac:dyDescent="0.15">
      <c r="B1333" s="73" t="str">
        <f>IFERROR(IF(AND(K1333&lt;&gt;"",K1333&gt;=$C$3),MAX($B$5:B1332)+1,""),"")</f>
        <v/>
      </c>
      <c r="C1333" s="73" t="str">
        <f>IFERROR(IF(AND(O1333&lt;&gt;"",O1333&gt;=$C$3),MAX($C$5:C1332)+1,""),"")</f>
        <v/>
      </c>
      <c r="F1333" s="40" t="s">
        <v>9371</v>
      </c>
      <c r="G1333" s="40" t="s">
        <v>9372</v>
      </c>
      <c r="H1333" s="56">
        <v>0.74</v>
      </c>
      <c r="I1333" s="167" t="s">
        <v>13702</v>
      </c>
      <c r="J1333" s="56">
        <v>68.3</v>
      </c>
      <c r="K1333" s="71">
        <f t="shared" si="82"/>
        <v>1.0834553440702782E-2</v>
      </c>
      <c r="L1333" s="97">
        <v>67.356171802054106</v>
      </c>
      <c r="M1333" s="56">
        <v>67.97</v>
      </c>
      <c r="N1333" s="56">
        <v>68.922429464116689</v>
      </c>
      <c r="O1333" s="71">
        <f t="shared" si="83"/>
        <v>1.07367080028029E-2</v>
      </c>
    </row>
    <row r="1334" spans="2:15" x14ac:dyDescent="0.15">
      <c r="B1334" s="73" t="str">
        <f>IFERROR(IF(AND(K1334&lt;&gt;"",K1334&gt;=$C$3),MAX($B$5:B1333)+1,""),"")</f>
        <v/>
      </c>
      <c r="C1334" s="73" t="str">
        <f>IFERROR(IF(AND(O1334&lt;&gt;"",O1334&gt;=$C$3),MAX($C$5:C1333)+1,""),"")</f>
        <v/>
      </c>
      <c r="F1334" s="40" t="s">
        <v>9373</v>
      </c>
      <c r="G1334" s="40" t="s">
        <v>9374</v>
      </c>
      <c r="H1334" s="56">
        <v>7.9535999999999996E-2</v>
      </c>
      <c r="I1334" s="167" t="s">
        <v>5970</v>
      </c>
      <c r="J1334" s="56">
        <v>22.2</v>
      </c>
      <c r="K1334" s="71">
        <f t="shared" si="82"/>
        <v>3.5827027027027026E-3</v>
      </c>
      <c r="L1334" s="97">
        <v>17.0326650366748</v>
      </c>
      <c r="M1334" s="56">
        <v>20.63</v>
      </c>
      <c r="N1334" s="56">
        <v>26.888687061822843</v>
      </c>
      <c r="O1334" s="71">
        <f t="shared" si="83"/>
        <v>2.957972615662852E-3</v>
      </c>
    </row>
    <row r="1335" spans="2:15" x14ac:dyDescent="0.15">
      <c r="B1335" s="73" t="str">
        <f>IFERROR(IF(AND(K1335&lt;&gt;"",K1335&gt;=$C$3),MAX($B$5:B1334)+1,""),"")</f>
        <v/>
      </c>
      <c r="C1335" s="73" t="str">
        <f>IFERROR(IF(AND(O1335&lt;&gt;"",O1335&gt;=$C$3),MAX($C$5:C1334)+1,""),"")</f>
        <v/>
      </c>
      <c r="F1335" s="40" t="s">
        <v>9375</v>
      </c>
      <c r="G1335" s="40" t="s">
        <v>9376</v>
      </c>
      <c r="H1335" s="56">
        <v>0.2</v>
      </c>
      <c r="I1335" s="167" t="s">
        <v>5905</v>
      </c>
      <c r="J1335" s="56">
        <v>13.81</v>
      </c>
      <c r="K1335" s="71">
        <f t="shared" si="82"/>
        <v>1.4482259232440261E-2</v>
      </c>
      <c r="L1335" s="97">
        <v>13.6121489971347</v>
      </c>
      <c r="M1335" s="56">
        <v>13.76</v>
      </c>
      <c r="N1335" s="56">
        <v>13.959999999999971</v>
      </c>
      <c r="O1335" s="71">
        <f t="shared" si="83"/>
        <v>1.4326647564469944E-2</v>
      </c>
    </row>
    <row r="1336" spans="2:15" x14ac:dyDescent="0.15">
      <c r="B1336" s="73" t="str">
        <f>IFERROR(IF(AND(K1336&lt;&gt;"",K1336&gt;=$C$3),MAX($B$5:B1335)+1,""),"")</f>
        <v/>
      </c>
      <c r="C1336" s="73" t="str">
        <f>IFERROR(IF(AND(O1336&lt;&gt;"",O1336&gt;=$C$3),MAX($C$5:C1335)+1,""),"")</f>
        <v/>
      </c>
      <c r="F1336" s="40" t="s">
        <v>9377</v>
      </c>
      <c r="G1336" s="40" t="s">
        <v>9378</v>
      </c>
      <c r="H1336" s="56">
        <v>0.1</v>
      </c>
      <c r="I1336" s="167" t="s">
        <v>5951</v>
      </c>
      <c r="J1336" s="56">
        <v>38</v>
      </c>
      <c r="K1336" s="71">
        <f t="shared" si="82"/>
        <v>2.631578947368421E-3</v>
      </c>
      <c r="L1336" s="97">
        <v>18.953658536585401</v>
      </c>
      <c r="M1336" s="56">
        <v>21.42</v>
      </c>
      <c r="N1336" s="56">
        <v>42.944743276283539</v>
      </c>
      <c r="O1336" s="71">
        <f t="shared" si="83"/>
        <v>2.3285737059051308E-3</v>
      </c>
    </row>
    <row r="1337" spans="2:15" x14ac:dyDescent="0.15">
      <c r="B1337" s="73" t="str">
        <f>IFERROR(IF(AND(K1337&lt;&gt;"",K1337&gt;=$C$3),MAX($B$5:B1336)+1,""),"")</f>
        <v/>
      </c>
      <c r="C1337" s="73" t="str">
        <f>IFERROR(IF(AND(O1337&lt;&gt;"",O1337&gt;=$C$3),MAX($C$5:C1336)+1,""),"")</f>
        <v/>
      </c>
      <c r="F1337" s="40" t="s">
        <v>9379</v>
      </c>
      <c r="G1337" s="40" t="s">
        <v>13210</v>
      </c>
      <c r="H1337" s="56">
        <v>0.3</v>
      </c>
      <c r="I1337" s="167" t="s">
        <v>5951</v>
      </c>
      <c r="J1337" s="56">
        <v>46.51</v>
      </c>
      <c r="K1337" s="71">
        <f t="shared" si="82"/>
        <v>6.4502257579015267E-3</v>
      </c>
      <c r="L1337" s="97">
        <v>46.230268644747397</v>
      </c>
      <c r="M1337" s="56">
        <v>56.36</v>
      </c>
      <c r="N1337" s="56">
        <v>56.701024606696237</v>
      </c>
      <c r="O1337" s="71">
        <f t="shared" si="83"/>
        <v>5.2909096807497689E-3</v>
      </c>
    </row>
    <row r="1338" spans="2:15" x14ac:dyDescent="0.15">
      <c r="B1338" s="73" t="str">
        <f>IFERROR(IF(AND(K1338&lt;&gt;"",K1338&gt;=$C$3),MAX($B$5:B1337)+1,""),"")</f>
        <v/>
      </c>
      <c r="C1338" s="73" t="str">
        <f>IFERROR(IF(AND(O1338&lt;&gt;"",O1338&gt;=$C$3),MAX($C$5:C1337)+1,""),"")</f>
        <v/>
      </c>
      <c r="F1338" s="40" t="s">
        <v>9381</v>
      </c>
      <c r="G1338" s="40" t="s">
        <v>9382</v>
      </c>
      <c r="H1338" s="56">
        <v>0.03</v>
      </c>
      <c r="I1338" s="167" t="s">
        <v>5905</v>
      </c>
      <c r="J1338" s="56">
        <v>56.68</v>
      </c>
      <c r="K1338" s="71">
        <f t="shared" si="82"/>
        <v>5.2928722653493299E-4</v>
      </c>
      <c r="L1338" s="97">
        <v>56.65</v>
      </c>
      <c r="M1338" s="56">
        <v>56.65</v>
      </c>
      <c r="N1338" s="56">
        <v>56.68</v>
      </c>
      <c r="O1338" s="71">
        <f t="shared" si="83"/>
        <v>5.2928722653493299E-4</v>
      </c>
    </row>
    <row r="1339" spans="2:15" x14ac:dyDescent="0.15">
      <c r="B1339" s="73" t="str">
        <f>IFERROR(IF(AND(K1339&lt;&gt;"",K1339&gt;=$C$3),MAX($B$5:B1338)+1,""),"")</f>
        <v/>
      </c>
      <c r="C1339" s="73" t="str">
        <f>IFERROR(IF(AND(O1339&lt;&gt;"",O1339&gt;=$C$3),MAX($C$5:C1338)+1,""),"")</f>
        <v/>
      </c>
      <c r="F1339" s="40" t="s">
        <v>9383</v>
      </c>
      <c r="G1339" s="40" t="s">
        <v>9384</v>
      </c>
      <c r="H1339" s="56">
        <v>0.1</v>
      </c>
      <c r="I1339" s="167" t="s">
        <v>5902</v>
      </c>
      <c r="J1339" s="56">
        <v>10.29</v>
      </c>
      <c r="K1339" s="71">
        <f t="shared" si="82"/>
        <v>9.7181729834791078E-3</v>
      </c>
      <c r="L1339" s="97">
        <v>10.184569672131101</v>
      </c>
      <c r="M1339" s="56">
        <v>10.43</v>
      </c>
      <c r="N1339" s="56">
        <v>10.5379710144928</v>
      </c>
      <c r="O1339" s="71">
        <f t="shared" si="83"/>
        <v>9.4894927934865911E-3</v>
      </c>
    </row>
    <row r="1340" spans="2:15" x14ac:dyDescent="0.15">
      <c r="B1340" s="73" t="str">
        <f>IFERROR(IF(AND(K1340&lt;&gt;"",K1340&gt;=$C$3),MAX($B$5:B1339)+1,""),"")</f>
        <v/>
      </c>
      <c r="C1340" s="73" t="str">
        <f>IFERROR(IF(AND(O1340&lt;&gt;"",O1340&gt;=$C$3),MAX($C$5:C1339)+1,""),"")</f>
        <v/>
      </c>
      <c r="F1340" s="40" t="s">
        <v>9385</v>
      </c>
      <c r="G1340" s="40" t="s">
        <v>9386</v>
      </c>
      <c r="H1340" s="56" t="s">
        <v>5898</v>
      </c>
      <c r="I1340" s="167" t="s">
        <v>13686</v>
      </c>
      <c r="J1340" s="56">
        <v>9.65</v>
      </c>
      <c r="K1340" s="71" t="str">
        <f t="shared" si="82"/>
        <v/>
      </c>
      <c r="L1340" s="97">
        <v>9.65</v>
      </c>
      <c r="M1340" s="56">
        <v>13.73</v>
      </c>
      <c r="N1340" s="56">
        <v>13.73</v>
      </c>
      <c r="O1340" s="71" t="str">
        <f t="shared" si="83"/>
        <v/>
      </c>
    </row>
    <row r="1341" spans="2:15" x14ac:dyDescent="0.15">
      <c r="B1341" s="73" t="str">
        <f>IFERROR(IF(AND(K1341&lt;&gt;"",K1341&gt;=$C$3),MAX($B$5:B1340)+1,""),"")</f>
        <v/>
      </c>
      <c r="C1341" s="73" t="str">
        <f>IFERROR(IF(AND(O1341&lt;&gt;"",O1341&gt;=$C$3),MAX($C$5:C1340)+1,""),"")</f>
        <v/>
      </c>
      <c r="F1341" s="40" t="s">
        <v>9387</v>
      </c>
      <c r="G1341" s="40" t="s">
        <v>9388</v>
      </c>
      <c r="H1341" s="56">
        <v>0.15</v>
      </c>
      <c r="I1341" s="167" t="s">
        <v>5942</v>
      </c>
      <c r="J1341" s="56">
        <v>23.1</v>
      </c>
      <c r="K1341" s="71">
        <f t="shared" si="82"/>
        <v>6.4935064935064931E-3</v>
      </c>
      <c r="L1341" s="97">
        <v>11.4785777385159</v>
      </c>
      <c r="M1341" s="56">
        <v>12.97</v>
      </c>
      <c r="N1341" s="56">
        <v>26.101404444444448</v>
      </c>
      <c r="O1341" s="71">
        <f t="shared" si="83"/>
        <v>5.7468171997896739E-3</v>
      </c>
    </row>
    <row r="1342" spans="2:15" x14ac:dyDescent="0.15">
      <c r="B1342" s="73" t="str">
        <f>IFERROR(IF(AND(K1342&lt;&gt;"",K1342&gt;=$C$3),MAX($B$5:B1341)+1,""),"")</f>
        <v/>
      </c>
      <c r="C1342" s="73" t="str">
        <f>IFERROR(IF(AND(O1342&lt;&gt;"",O1342&gt;=$C$3),MAX($C$5:C1341)+1,""),"")</f>
        <v/>
      </c>
      <c r="F1342" s="40" t="s">
        <v>9389</v>
      </c>
      <c r="G1342" s="40" t="s">
        <v>13211</v>
      </c>
      <c r="H1342" s="56">
        <v>0.1</v>
      </c>
      <c r="I1342" s="167" t="s">
        <v>5903</v>
      </c>
      <c r="J1342" s="56">
        <v>31.39</v>
      </c>
      <c r="K1342" s="71">
        <f t="shared" si="82"/>
        <v>3.1857279388340237E-3</v>
      </c>
      <c r="L1342" s="97">
        <v>31.295877061469302</v>
      </c>
      <c r="M1342" s="56">
        <v>34.909999999999997</v>
      </c>
      <c r="N1342" s="56">
        <v>35.01499248120296</v>
      </c>
      <c r="O1342" s="71">
        <f t="shared" si="83"/>
        <v>2.8559195051571936E-3</v>
      </c>
    </row>
    <row r="1343" spans="2:15" x14ac:dyDescent="0.15">
      <c r="B1343" s="73" t="str">
        <f>IFERROR(IF(AND(K1343&lt;&gt;"",K1343&gt;=$C$3),MAX($B$5:B1342)+1,""),"")</f>
        <v/>
      </c>
      <c r="C1343" s="73" t="str">
        <f>IFERROR(IF(AND(O1343&lt;&gt;"",O1343&gt;=$C$3),MAX($C$5:C1342)+1,""),"")</f>
        <v/>
      </c>
      <c r="F1343" s="40" t="s">
        <v>13212</v>
      </c>
      <c r="G1343" s="40" t="s">
        <v>9392</v>
      </c>
      <c r="H1343" s="56" t="s">
        <v>5898</v>
      </c>
      <c r="I1343" s="167" t="s">
        <v>5905</v>
      </c>
      <c r="J1343" s="56">
        <v>15.8</v>
      </c>
      <c r="K1343" s="71" t="str">
        <f t="shared" si="82"/>
        <v/>
      </c>
      <c r="L1343" s="97">
        <v>15.8</v>
      </c>
      <c r="M1343" s="56">
        <v>12.98</v>
      </c>
      <c r="N1343" s="56">
        <v>12.98</v>
      </c>
      <c r="O1343" s="71" t="str">
        <f t="shared" si="83"/>
        <v/>
      </c>
    </row>
    <row r="1344" spans="2:15" x14ac:dyDescent="0.15">
      <c r="B1344" s="73" t="str">
        <f>IFERROR(IF(AND(K1344&lt;&gt;"",K1344&gt;=$C$3),MAX($B$5:B1343)+1,""),"")</f>
        <v/>
      </c>
      <c r="C1344" s="73" t="str">
        <f>IFERROR(IF(AND(O1344&lt;&gt;"",O1344&gt;=$C$3),MAX($C$5:C1343)+1,""),"")</f>
        <v/>
      </c>
      <c r="F1344" s="40" t="s">
        <v>9393</v>
      </c>
      <c r="G1344" s="40" t="s">
        <v>9394</v>
      </c>
      <c r="H1344" s="56">
        <v>0.03</v>
      </c>
      <c r="I1344" s="167" t="s">
        <v>5932</v>
      </c>
      <c r="J1344" s="56">
        <v>20.16</v>
      </c>
      <c r="K1344" s="71">
        <f t="shared" si="82"/>
        <v>1.488095238095238E-3</v>
      </c>
      <c r="L1344" s="97">
        <v>13.421589041095899</v>
      </c>
      <c r="M1344" s="56">
        <v>12.97</v>
      </c>
      <c r="N1344" s="56">
        <v>19.481687242798344</v>
      </c>
      <c r="O1344" s="71">
        <f t="shared" si="83"/>
        <v>1.5399076900328478E-3</v>
      </c>
    </row>
    <row r="1345" spans="2:15" x14ac:dyDescent="0.15">
      <c r="B1345" s="73" t="str">
        <f>IFERROR(IF(AND(K1345&lt;&gt;"",K1345&gt;=$C$3),MAX($B$5:B1344)+1,""),"")</f>
        <v/>
      </c>
      <c r="C1345" s="73" t="str">
        <f>IFERROR(IF(AND(O1345&lt;&gt;"",O1345&gt;=$C$3),MAX($C$5:C1344)+1,""),"")</f>
        <v/>
      </c>
      <c r="F1345" s="40" t="s">
        <v>9395</v>
      </c>
      <c r="G1345" s="40" t="s">
        <v>9396</v>
      </c>
      <c r="H1345" s="56" t="s">
        <v>5898</v>
      </c>
      <c r="I1345" s="167" t="s">
        <v>5928</v>
      </c>
      <c r="J1345" s="56">
        <v>17.100000000000001</v>
      </c>
      <c r="K1345" s="71" t="str">
        <f t="shared" si="82"/>
        <v/>
      </c>
      <c r="L1345" s="97">
        <v>17.100000000000001</v>
      </c>
      <c r="M1345" s="56">
        <v>16.579999999999998</v>
      </c>
      <c r="N1345" s="56">
        <v>16.579999999999998</v>
      </c>
      <c r="O1345" s="71" t="str">
        <f t="shared" si="83"/>
        <v/>
      </c>
    </row>
    <row r="1346" spans="2:15" x14ac:dyDescent="0.15">
      <c r="B1346" s="73" t="str">
        <f>IFERROR(IF(AND(K1346&lt;&gt;"",K1346&gt;=$C$3),MAX($B$5:B1345)+1,""),"")</f>
        <v/>
      </c>
      <c r="C1346" s="73" t="str">
        <f>IFERROR(IF(AND(O1346&lt;&gt;"",O1346&gt;=$C$3),MAX($C$5:C1345)+1,""),"")</f>
        <v/>
      </c>
      <c r="F1346" s="40" t="s">
        <v>9397</v>
      </c>
      <c r="G1346" s="40" t="s">
        <v>9398</v>
      </c>
      <c r="H1346" s="56">
        <v>0.25</v>
      </c>
      <c r="I1346" s="167" t="s">
        <v>5945</v>
      </c>
      <c r="J1346" s="56">
        <v>17.84</v>
      </c>
      <c r="K1346" s="71">
        <f t="shared" si="82"/>
        <v>1.4013452914798207E-2</v>
      </c>
      <c r="L1346" s="97">
        <v>17.59</v>
      </c>
      <c r="M1346" s="56">
        <v>17.59</v>
      </c>
      <c r="N1346" s="56">
        <v>17.84</v>
      </c>
      <c r="O1346" s="71">
        <f t="shared" si="83"/>
        <v>1.4013452914798207E-2</v>
      </c>
    </row>
    <row r="1347" spans="2:15" x14ac:dyDescent="0.15">
      <c r="B1347" s="73" t="str">
        <f>IFERROR(IF(AND(K1347&lt;&gt;"",K1347&gt;=$C$3),MAX($B$5:B1346)+1,""),"")</f>
        <v/>
      </c>
      <c r="C1347" s="73" t="str">
        <f>IFERROR(IF(AND(O1347&lt;&gt;"",O1347&gt;=$C$3),MAX($C$5:C1346)+1,""),"")</f>
        <v/>
      </c>
      <c r="F1347" s="40" t="s">
        <v>9399</v>
      </c>
      <c r="G1347" s="40" t="s">
        <v>9400</v>
      </c>
      <c r="H1347" s="56">
        <v>1.99966E-2</v>
      </c>
      <c r="I1347" s="167" t="s">
        <v>5909</v>
      </c>
      <c r="J1347" s="56">
        <v>18.489999999999998</v>
      </c>
      <c r="K1347" s="71">
        <f t="shared" si="82"/>
        <v>1.0814818820984316E-3</v>
      </c>
      <c r="L1347" s="97">
        <v>18.468673587081899</v>
      </c>
      <c r="M1347" s="56">
        <v>19.899999999999999</v>
      </c>
      <c r="N1347" s="56">
        <v>19.92297921478059</v>
      </c>
      <c r="O1347" s="71">
        <f t="shared" si="83"/>
        <v>1.0036952698903984E-3</v>
      </c>
    </row>
    <row r="1348" spans="2:15" x14ac:dyDescent="0.15">
      <c r="B1348" s="73" t="str">
        <f>IFERROR(IF(AND(K1348&lt;&gt;"",K1348&gt;=$C$3),MAX($B$5:B1347)+1,""),"")</f>
        <v/>
      </c>
      <c r="C1348" s="73" t="str">
        <f>IFERROR(IF(AND(O1348&lt;&gt;"",O1348&gt;=$C$3),MAX($C$5:C1347)+1,""),"")</f>
        <v/>
      </c>
      <c r="F1348" s="40" t="s">
        <v>9401</v>
      </c>
      <c r="G1348" s="40" t="s">
        <v>9402</v>
      </c>
      <c r="H1348" s="56">
        <v>0.05</v>
      </c>
      <c r="I1348" s="167" t="s">
        <v>5916</v>
      </c>
      <c r="J1348" s="56">
        <v>14.91</v>
      </c>
      <c r="K1348" s="71">
        <f t="shared" si="82"/>
        <v>3.3534540576794099E-3</v>
      </c>
      <c r="L1348" s="97">
        <v>7.4393052631578902</v>
      </c>
      <c r="M1348" s="56">
        <v>9.8699999999999992</v>
      </c>
      <c r="N1348" s="56">
        <v>19.781645569620263</v>
      </c>
      <c r="O1348" s="71">
        <f t="shared" si="83"/>
        <v>2.5275955847064457E-3</v>
      </c>
    </row>
    <row r="1349" spans="2:15" x14ac:dyDescent="0.15">
      <c r="B1349" s="73" t="str">
        <f>IFERROR(IF(AND(K1349&lt;&gt;"",K1349&gt;=$C$3),MAX($B$5:B1348)+1,""),"")</f>
        <v/>
      </c>
      <c r="C1349" s="73" t="str">
        <f>IFERROR(IF(AND(O1349&lt;&gt;"",O1349&gt;=$C$3),MAX($C$5:C1348)+1,""),"")</f>
        <v/>
      </c>
      <c r="F1349" s="40" t="s">
        <v>9403</v>
      </c>
      <c r="G1349" s="40" t="s">
        <v>9404</v>
      </c>
      <c r="H1349" s="56">
        <v>0.1</v>
      </c>
      <c r="I1349" s="167" t="s">
        <v>5974</v>
      </c>
      <c r="J1349" s="56">
        <v>23.3</v>
      </c>
      <c r="K1349" s="71">
        <f t="shared" si="82"/>
        <v>4.2918454935622317E-3</v>
      </c>
      <c r="L1349" s="97">
        <v>23.1946654611212</v>
      </c>
      <c r="M1349" s="56">
        <v>23.57</v>
      </c>
      <c r="N1349" s="56">
        <v>23.677039055404137</v>
      </c>
      <c r="O1349" s="71">
        <f t="shared" si="83"/>
        <v>4.2235010790834353E-3</v>
      </c>
    </row>
    <row r="1350" spans="2:15" x14ac:dyDescent="0.15">
      <c r="B1350" s="73" t="str">
        <f>IFERROR(IF(AND(K1350&lt;&gt;"",K1350&gt;=$C$3),MAX($B$5:B1349)+1,""),"")</f>
        <v/>
      </c>
      <c r="C1350" s="73" t="str">
        <f>IFERROR(IF(AND(O1350&lt;&gt;"",O1350&gt;=$C$3),MAX($C$5:C1349)+1,""),"")</f>
        <v/>
      </c>
      <c r="F1350" s="40" t="s">
        <v>13213</v>
      </c>
      <c r="G1350" s="40" t="s">
        <v>9406</v>
      </c>
      <c r="H1350" s="56">
        <v>0.15</v>
      </c>
      <c r="I1350" s="167" t="s">
        <v>5930</v>
      </c>
      <c r="J1350" s="56">
        <v>31.04</v>
      </c>
      <c r="K1350" s="71">
        <f t="shared" si="82"/>
        <v>4.8324742268041239E-3</v>
      </c>
      <c r="L1350" s="97">
        <v>15.435586635586599</v>
      </c>
      <c r="M1350" s="56">
        <v>14.24</v>
      </c>
      <c r="N1350" s="56">
        <v>28.635750000000066</v>
      </c>
      <c r="O1350" s="71">
        <f t="shared" si="83"/>
        <v>5.2382074853984844E-3</v>
      </c>
    </row>
    <row r="1351" spans="2:15" x14ac:dyDescent="0.15">
      <c r="B1351" s="73" t="str">
        <f>IFERROR(IF(AND(K1351&lt;&gt;"",K1351&gt;=$C$3),MAX($B$5:B1350)+1,""),"")</f>
        <v/>
      </c>
      <c r="C1351" s="73" t="str">
        <f>IFERROR(IF(AND(O1351&lt;&gt;"",O1351&gt;=$C$3),MAX($C$5:C1350)+1,""),"")</f>
        <v/>
      </c>
      <c r="F1351" s="40" t="s">
        <v>13214</v>
      </c>
      <c r="G1351" s="40" t="s">
        <v>13215</v>
      </c>
      <c r="H1351" s="56" t="s">
        <v>5898</v>
      </c>
      <c r="I1351" s="167" t="s">
        <v>13716</v>
      </c>
      <c r="J1351" s="56">
        <v>14.05</v>
      </c>
      <c r="K1351" s="71" t="str">
        <f t="shared" ref="K1351:K1414" si="84">IFERROR(H1351/J1351,"")</f>
        <v/>
      </c>
      <c r="L1351" s="97">
        <v>14.05</v>
      </c>
      <c r="M1351" s="56">
        <v>16.8</v>
      </c>
      <c r="N1351" s="56">
        <v>16.8</v>
      </c>
      <c r="O1351" s="71" t="str">
        <f t="shared" ref="O1351:O1414" si="85">IFERROR(H1351/N1351,"")</f>
        <v/>
      </c>
    </row>
    <row r="1352" spans="2:15" x14ac:dyDescent="0.15">
      <c r="B1352" s="73" t="str">
        <f>IFERROR(IF(AND(K1352&lt;&gt;"",K1352&gt;=$C$3),MAX($B$5:B1351)+1,""),"")</f>
        <v/>
      </c>
      <c r="C1352" s="73" t="str">
        <f>IFERROR(IF(AND(O1352&lt;&gt;"",O1352&gt;=$C$3),MAX($C$5:C1351)+1,""),"")</f>
        <v/>
      </c>
      <c r="F1352" s="40" t="s">
        <v>9409</v>
      </c>
      <c r="G1352" s="40" t="s">
        <v>9410</v>
      </c>
      <c r="H1352" s="56">
        <v>0.02</v>
      </c>
      <c r="I1352" s="167" t="s">
        <v>5911</v>
      </c>
      <c r="J1352" s="56">
        <v>26.2</v>
      </c>
      <c r="K1352" s="71">
        <f t="shared" si="84"/>
        <v>7.6335877862595419E-4</v>
      </c>
      <c r="L1352" s="97">
        <v>26.174746987951799</v>
      </c>
      <c r="M1352" s="56">
        <v>22.03</v>
      </c>
      <c r="N1352" s="56">
        <v>22.051254220935849</v>
      </c>
      <c r="O1352" s="71">
        <f t="shared" si="85"/>
        <v>9.0697788885911294E-4</v>
      </c>
    </row>
    <row r="1353" spans="2:15" x14ac:dyDescent="0.15">
      <c r="B1353" s="73" t="str">
        <f>IFERROR(IF(AND(K1353&lt;&gt;"",K1353&gt;=$C$3),MAX($B$5:B1352)+1,""),"")</f>
        <v/>
      </c>
      <c r="C1353" s="73" t="str">
        <f>IFERROR(IF(AND(O1353&lt;&gt;"",O1353&gt;=$C$3),MAX($C$5:C1352)+1,""),"")</f>
        <v/>
      </c>
      <c r="F1353" s="40" t="s">
        <v>9411</v>
      </c>
      <c r="G1353" s="40" t="s">
        <v>9412</v>
      </c>
      <c r="H1353" s="56">
        <v>0.03</v>
      </c>
      <c r="I1353" s="167" t="s">
        <v>13704</v>
      </c>
      <c r="J1353" s="56">
        <v>30.65</v>
      </c>
      <c r="K1353" s="71">
        <f t="shared" si="84"/>
        <v>9.7879282218597059E-4</v>
      </c>
      <c r="L1353" s="97">
        <v>12.250552273311101</v>
      </c>
      <c r="M1353" s="56">
        <v>14.88</v>
      </c>
      <c r="N1353" s="56">
        <v>37.228688946015332</v>
      </c>
      <c r="O1353" s="71">
        <f t="shared" si="85"/>
        <v>8.0583015006256253E-4</v>
      </c>
    </row>
    <row r="1354" spans="2:15" x14ac:dyDescent="0.15">
      <c r="B1354" s="73" t="str">
        <f>IFERROR(IF(AND(K1354&lt;&gt;"",K1354&gt;=$C$3),MAX($B$5:B1353)+1,""),"")</f>
        <v/>
      </c>
      <c r="C1354" s="73" t="str">
        <f>IFERROR(IF(AND(O1354&lt;&gt;"",O1354&gt;=$C$3),MAX($C$5:C1353)+1,""),"")</f>
        <v/>
      </c>
      <c r="F1354" s="40" t="s">
        <v>9413</v>
      </c>
      <c r="G1354" s="40" t="s">
        <v>9414</v>
      </c>
      <c r="H1354" s="56">
        <v>0.05</v>
      </c>
      <c r="I1354" s="167" t="s">
        <v>13676</v>
      </c>
      <c r="J1354" s="56">
        <v>24.66</v>
      </c>
      <c r="K1354" s="71">
        <f t="shared" si="84"/>
        <v>2.0275750202757505E-3</v>
      </c>
      <c r="L1354" s="97">
        <v>24.599201183432001</v>
      </c>
      <c r="M1354" s="56">
        <v>24.5</v>
      </c>
      <c r="N1354" s="56">
        <v>24.560553633217943</v>
      </c>
      <c r="O1354" s="71">
        <f t="shared" si="85"/>
        <v>2.0357847280924246E-3</v>
      </c>
    </row>
    <row r="1355" spans="2:15" x14ac:dyDescent="0.15">
      <c r="B1355" s="73" t="str">
        <f>IFERROR(IF(AND(K1355&lt;&gt;"",K1355&gt;=$C$3),MAX($B$5:B1354)+1,""),"")</f>
        <v/>
      </c>
      <c r="C1355" s="73" t="str">
        <f>IFERROR(IF(AND(O1355&lt;&gt;"",O1355&gt;=$C$3),MAX($C$5:C1354)+1,""),"")</f>
        <v/>
      </c>
      <c r="F1355" s="40" t="s">
        <v>9415</v>
      </c>
      <c r="G1355" s="40" t="s">
        <v>9416</v>
      </c>
      <c r="H1355" s="56">
        <v>1.4999999999999999E-2</v>
      </c>
      <c r="I1355" s="167" t="s">
        <v>5901</v>
      </c>
      <c r="J1355" s="56">
        <v>17.39</v>
      </c>
      <c r="K1355" s="71">
        <f t="shared" si="84"/>
        <v>8.6256469235192635E-4</v>
      </c>
      <c r="L1355" s="97">
        <v>17.380328142380399</v>
      </c>
      <c r="M1355" s="56">
        <v>17.510000000000002</v>
      </c>
      <c r="N1355" s="56">
        <v>17.519744017807483</v>
      </c>
      <c r="O1355" s="71">
        <f t="shared" si="85"/>
        <v>8.5617689303871356E-4</v>
      </c>
    </row>
    <row r="1356" spans="2:15" x14ac:dyDescent="0.15">
      <c r="B1356" s="73" t="str">
        <f>IFERROR(IF(AND(K1356&lt;&gt;"",K1356&gt;=$C$3),MAX($B$5:B1355)+1,""),"")</f>
        <v/>
      </c>
      <c r="C1356" s="73" t="str">
        <f>IFERROR(IF(AND(O1356&lt;&gt;"",O1356&gt;=$C$3),MAX($C$5:C1355)+1,""),"")</f>
        <v/>
      </c>
      <c r="F1356" s="40" t="s">
        <v>9417</v>
      </c>
      <c r="G1356" s="40" t="s">
        <v>9418</v>
      </c>
      <c r="H1356" s="56">
        <v>0.06</v>
      </c>
      <c r="I1356" s="167" t="s">
        <v>5970</v>
      </c>
      <c r="J1356" s="56">
        <v>15.22</v>
      </c>
      <c r="K1356" s="71">
        <f t="shared" si="84"/>
        <v>3.9421813403416554E-3</v>
      </c>
      <c r="L1356" s="97">
        <v>15.1572371134021</v>
      </c>
      <c r="M1356" s="56">
        <v>17.739999999999998</v>
      </c>
      <c r="N1356" s="56">
        <v>17.81345755693577</v>
      </c>
      <c r="O1356" s="71">
        <f t="shared" si="85"/>
        <v>3.3682399841932237E-3</v>
      </c>
    </row>
    <row r="1357" spans="2:15" x14ac:dyDescent="0.15">
      <c r="B1357" s="73" t="str">
        <f>IFERROR(IF(AND(K1357&lt;&gt;"",K1357&gt;=$C$3),MAX($B$5:B1356)+1,""),"")</f>
        <v/>
      </c>
      <c r="C1357" s="73" t="str">
        <f>IFERROR(IF(AND(O1357&lt;&gt;"",O1357&gt;=$C$3),MAX($C$5:C1356)+1,""),"")</f>
        <v/>
      </c>
      <c r="F1357" s="40" t="s">
        <v>9419</v>
      </c>
      <c r="G1357" s="40" t="s">
        <v>9420</v>
      </c>
      <c r="H1357" s="56">
        <v>0.03</v>
      </c>
      <c r="I1357" s="167" t="s">
        <v>5909</v>
      </c>
      <c r="J1357" s="56">
        <v>13.11</v>
      </c>
      <c r="K1357" s="71">
        <f t="shared" si="84"/>
        <v>2.2883295194508009E-3</v>
      </c>
      <c r="L1357" s="97">
        <v>13.08</v>
      </c>
      <c r="M1357" s="56">
        <v>14.33</v>
      </c>
      <c r="N1357" s="56">
        <v>14.362866972477065</v>
      </c>
      <c r="O1357" s="71">
        <f t="shared" si="85"/>
        <v>2.0887194776285046E-3</v>
      </c>
    </row>
    <row r="1358" spans="2:15" x14ac:dyDescent="0.15">
      <c r="B1358" s="73" t="str">
        <f>IFERROR(IF(AND(K1358&lt;&gt;"",K1358&gt;=$C$3),MAX($B$5:B1357)+1,""),"")</f>
        <v/>
      </c>
      <c r="C1358" s="73" t="str">
        <f>IFERROR(IF(AND(O1358&lt;&gt;"",O1358&gt;=$C$3),MAX($C$5:C1357)+1,""),"")</f>
        <v/>
      </c>
      <c r="F1358" s="40" t="s">
        <v>9421</v>
      </c>
      <c r="G1358" s="40" t="s">
        <v>9422</v>
      </c>
      <c r="H1358" s="56">
        <v>0.05</v>
      </c>
      <c r="I1358" s="167" t="s">
        <v>13694</v>
      </c>
      <c r="J1358" s="56">
        <v>11.29</v>
      </c>
      <c r="K1358" s="71">
        <f t="shared" si="84"/>
        <v>4.4286979627989375E-3</v>
      </c>
      <c r="L1358" s="97">
        <v>11.2382584784601</v>
      </c>
      <c r="M1358" s="56">
        <v>10.68</v>
      </c>
      <c r="N1358" s="56">
        <v>10.729171270718258</v>
      </c>
      <c r="O1358" s="71">
        <f t="shared" si="85"/>
        <v>4.6601921749966418E-3</v>
      </c>
    </row>
    <row r="1359" spans="2:15" x14ac:dyDescent="0.15">
      <c r="B1359" s="73" t="str">
        <f>IFERROR(IF(AND(K1359&lt;&gt;"",K1359&gt;=$C$3),MAX($B$5:B1358)+1,""),"")</f>
        <v/>
      </c>
      <c r="C1359" s="73" t="str">
        <f>IFERROR(IF(AND(O1359&lt;&gt;"",O1359&gt;=$C$3),MAX($C$5:C1358)+1,""),"")</f>
        <v/>
      </c>
      <c r="F1359" s="40" t="s">
        <v>9423</v>
      </c>
      <c r="G1359" s="40" t="s">
        <v>9424</v>
      </c>
      <c r="H1359" s="56">
        <v>0.1</v>
      </c>
      <c r="I1359" s="167" t="s">
        <v>5928</v>
      </c>
      <c r="J1359" s="56">
        <v>42.72</v>
      </c>
      <c r="K1359" s="71">
        <f t="shared" si="84"/>
        <v>2.3408239700374533E-3</v>
      </c>
      <c r="L1359" s="97">
        <v>23.6851225436079</v>
      </c>
      <c r="M1359" s="56">
        <v>19.5</v>
      </c>
      <c r="N1359" s="56">
        <v>35.171445639187517</v>
      </c>
      <c r="O1359" s="71">
        <f t="shared" si="85"/>
        <v>2.8432155170949654E-3</v>
      </c>
    </row>
    <row r="1360" spans="2:15" x14ac:dyDescent="0.15">
      <c r="B1360" s="73" t="str">
        <f>IFERROR(IF(AND(K1360&lt;&gt;"",K1360&gt;=$C$3),MAX($B$5:B1359)+1,""),"")</f>
        <v/>
      </c>
      <c r="C1360" s="73" t="str">
        <f>IFERROR(IF(AND(O1360&lt;&gt;"",O1360&gt;=$C$3),MAX($C$5:C1359)+1,""),"")</f>
        <v/>
      </c>
      <c r="F1360" s="40" t="s">
        <v>13216</v>
      </c>
      <c r="G1360" s="40" t="s">
        <v>9426</v>
      </c>
      <c r="H1360" s="56">
        <v>1.9937699999999999E-2</v>
      </c>
      <c r="I1360" s="167" t="s">
        <v>5903</v>
      </c>
      <c r="J1360" s="56">
        <v>24.12</v>
      </c>
      <c r="K1360" s="71">
        <f t="shared" si="84"/>
        <v>8.2660447761194022E-4</v>
      </c>
      <c r="L1360" s="97">
        <v>24.103284823284799</v>
      </c>
      <c r="M1360" s="56">
        <v>28.03</v>
      </c>
      <c r="N1360" s="56">
        <v>28.049438280166466</v>
      </c>
      <c r="O1360" s="71">
        <f t="shared" si="85"/>
        <v>7.1080567820489254E-4</v>
      </c>
    </row>
    <row r="1361" spans="2:15" x14ac:dyDescent="0.15">
      <c r="B1361" s="73" t="str">
        <f>IFERROR(IF(AND(K1361&lt;&gt;"",K1361&gt;=$C$3),MAX($B$5:B1360)+1,""),"")</f>
        <v/>
      </c>
      <c r="C1361" s="73" t="str">
        <f>IFERROR(IF(AND(O1361&lt;&gt;"",O1361&gt;=$C$3),MAX($C$5:C1360)+1,""),"")</f>
        <v/>
      </c>
      <c r="F1361" s="40" t="s">
        <v>9427</v>
      </c>
      <c r="G1361" s="40" t="s">
        <v>9428</v>
      </c>
      <c r="H1361" s="56" t="s">
        <v>5898</v>
      </c>
      <c r="I1361" s="167" t="s">
        <v>5909</v>
      </c>
      <c r="J1361" s="56">
        <v>19.149999999999999</v>
      </c>
      <c r="K1361" s="71" t="str">
        <f t="shared" si="84"/>
        <v/>
      </c>
      <c r="L1361" s="97">
        <v>19.149999999999999</v>
      </c>
      <c r="M1361" s="56">
        <v>25.26</v>
      </c>
      <c r="N1361" s="56">
        <v>25.26</v>
      </c>
      <c r="O1361" s="71" t="str">
        <f t="shared" si="85"/>
        <v/>
      </c>
    </row>
    <row r="1362" spans="2:15" x14ac:dyDescent="0.15">
      <c r="B1362" s="73" t="str">
        <f>IFERROR(IF(AND(K1362&lt;&gt;"",K1362&gt;=$C$3),MAX($B$5:B1361)+1,""),"")</f>
        <v/>
      </c>
      <c r="C1362" s="73" t="str">
        <f>IFERROR(IF(AND(O1362&lt;&gt;"",O1362&gt;=$C$3),MAX($C$5:C1361)+1,""),"")</f>
        <v/>
      </c>
      <c r="F1362" s="40" t="s">
        <v>9429</v>
      </c>
      <c r="G1362" s="40" t="s">
        <v>13217</v>
      </c>
      <c r="H1362" s="56">
        <v>0.02</v>
      </c>
      <c r="I1362" s="167" t="s">
        <v>5916</v>
      </c>
      <c r="J1362" s="56">
        <v>43.33</v>
      </c>
      <c r="K1362" s="71">
        <f t="shared" si="84"/>
        <v>4.6157396722824835E-4</v>
      </c>
      <c r="L1362" s="97">
        <v>43.302374880458999</v>
      </c>
      <c r="M1362" s="56">
        <v>26.45</v>
      </c>
      <c r="N1362" s="56">
        <v>26.466874003189812</v>
      </c>
      <c r="O1362" s="71">
        <f t="shared" si="85"/>
        <v>7.5566158653982271E-4</v>
      </c>
    </row>
    <row r="1363" spans="2:15" x14ac:dyDescent="0.15">
      <c r="B1363" s="73" t="str">
        <f>IFERROR(IF(AND(K1363&lt;&gt;"",K1363&gt;=$C$3),MAX($B$5:B1362)+1,""),"")</f>
        <v/>
      </c>
      <c r="C1363" s="73" t="str">
        <f>IFERROR(IF(AND(O1363&lt;&gt;"",O1363&gt;=$C$3),MAX($C$5:C1362)+1,""),"")</f>
        <v/>
      </c>
      <c r="F1363" s="40" t="s">
        <v>9431</v>
      </c>
      <c r="G1363" s="40" t="s">
        <v>9432</v>
      </c>
      <c r="H1363" s="56">
        <v>1.9E-2</v>
      </c>
      <c r="I1363" s="167" t="s">
        <v>5903</v>
      </c>
      <c r="J1363" s="56">
        <v>9.65</v>
      </c>
      <c r="K1363" s="71">
        <f t="shared" si="84"/>
        <v>1.9689119170984456E-3</v>
      </c>
      <c r="L1363" s="97">
        <v>9.6291351351351295</v>
      </c>
      <c r="M1363" s="56">
        <v>11.54</v>
      </c>
      <c r="N1363" s="56">
        <v>11.565005417118099</v>
      </c>
      <c r="O1363" s="71">
        <f t="shared" si="85"/>
        <v>1.6428872546723492E-3</v>
      </c>
    </row>
    <row r="1364" spans="2:15" x14ac:dyDescent="0.15">
      <c r="B1364" s="73" t="str">
        <f>IFERROR(IF(AND(K1364&lt;&gt;"",K1364&gt;=$C$3),MAX($B$5:B1363)+1,""),"")</f>
        <v/>
      </c>
      <c r="C1364" s="73" t="str">
        <f>IFERROR(IF(AND(O1364&lt;&gt;"",O1364&gt;=$C$3),MAX($C$5:C1363)+1,""),"")</f>
        <v/>
      </c>
      <c r="F1364" s="40" t="s">
        <v>9433</v>
      </c>
      <c r="G1364" s="40" t="s">
        <v>9434</v>
      </c>
      <c r="H1364" s="56">
        <v>0.03</v>
      </c>
      <c r="I1364" s="167" t="s">
        <v>5909</v>
      </c>
      <c r="J1364" s="56">
        <v>31.31</v>
      </c>
      <c r="K1364" s="71">
        <f t="shared" si="84"/>
        <v>9.5816033216224845E-4</v>
      </c>
      <c r="L1364" s="97">
        <v>31.282844752818701</v>
      </c>
      <c r="M1364" s="56">
        <v>36.200000000000003</v>
      </c>
      <c r="N1364" s="56">
        <v>36.231423611111147</v>
      </c>
      <c r="O1364" s="71">
        <f t="shared" si="85"/>
        <v>8.2801052263372428E-4</v>
      </c>
    </row>
    <row r="1365" spans="2:15" x14ac:dyDescent="0.15">
      <c r="B1365" s="73" t="str">
        <f>IFERROR(IF(AND(K1365&lt;&gt;"",K1365&gt;=$C$3),MAX($B$5:B1364)+1,""),"")</f>
        <v/>
      </c>
      <c r="C1365" s="73" t="str">
        <f>IFERROR(IF(AND(O1365&lt;&gt;"",O1365&gt;=$C$3),MAX($C$5:C1364)+1,""),"")</f>
        <v/>
      </c>
      <c r="F1365" s="40" t="s">
        <v>9435</v>
      </c>
      <c r="G1365" s="40" t="s">
        <v>9436</v>
      </c>
      <c r="H1365" s="56">
        <v>0.08</v>
      </c>
      <c r="I1365" s="167" t="s">
        <v>13705</v>
      </c>
      <c r="J1365" s="56">
        <v>18.11</v>
      </c>
      <c r="K1365" s="71">
        <f t="shared" si="84"/>
        <v>4.4174489232468254E-3</v>
      </c>
      <c r="L1365" s="97">
        <v>7.2079601990049804</v>
      </c>
      <c r="M1365" s="56">
        <v>7.92</v>
      </c>
      <c r="N1365" s="56">
        <v>19.898999999999983</v>
      </c>
      <c r="O1365" s="71">
        <f t="shared" si="85"/>
        <v>4.0203025277652177E-3</v>
      </c>
    </row>
    <row r="1366" spans="2:15" x14ac:dyDescent="0.15">
      <c r="B1366" s="73" t="str">
        <f>IFERROR(IF(AND(K1366&lt;&gt;"",K1366&gt;=$C$3),MAX($B$5:B1365)+1,""),"")</f>
        <v/>
      </c>
      <c r="C1366" s="73" t="str">
        <f>IFERROR(IF(AND(O1366&lt;&gt;"",O1366&gt;=$C$3),MAX($C$5:C1365)+1,""),"")</f>
        <v/>
      </c>
      <c r="F1366" s="40" t="s">
        <v>13218</v>
      </c>
      <c r="G1366" s="40" t="s">
        <v>13219</v>
      </c>
      <c r="H1366" s="56" t="s">
        <v>5898</v>
      </c>
      <c r="I1366" s="167" t="s">
        <v>5911</v>
      </c>
      <c r="J1366" s="56">
        <v>9.69</v>
      </c>
      <c r="K1366" s="71" t="str">
        <f t="shared" si="84"/>
        <v/>
      </c>
      <c r="L1366" s="97">
        <v>9.69</v>
      </c>
      <c r="M1366" s="56">
        <v>9.39</v>
      </c>
      <c r="N1366" s="56">
        <v>9.39</v>
      </c>
      <c r="O1366" s="71" t="str">
        <f t="shared" si="85"/>
        <v/>
      </c>
    </row>
    <row r="1367" spans="2:15" x14ac:dyDescent="0.15">
      <c r="B1367" s="73" t="str">
        <f>IFERROR(IF(AND(K1367&lt;&gt;"",K1367&gt;=$C$3),MAX($B$5:B1366)+1,""),"")</f>
        <v/>
      </c>
      <c r="C1367" s="73" t="str">
        <f>IFERROR(IF(AND(O1367&lt;&gt;"",O1367&gt;=$C$3),MAX($C$5:C1366)+1,""),"")</f>
        <v/>
      </c>
      <c r="F1367" s="40" t="s">
        <v>9439</v>
      </c>
      <c r="G1367" s="40" t="s">
        <v>9440</v>
      </c>
      <c r="H1367" s="56" t="s">
        <v>5898</v>
      </c>
      <c r="I1367" s="167" t="s">
        <v>5936</v>
      </c>
      <c r="J1367" s="56">
        <v>14.64</v>
      </c>
      <c r="K1367" s="71" t="str">
        <f t="shared" si="84"/>
        <v/>
      </c>
      <c r="L1367" s="97">
        <v>14.64</v>
      </c>
      <c r="M1367" s="56">
        <v>22.54</v>
      </c>
      <c r="N1367" s="56">
        <v>22.54</v>
      </c>
      <c r="O1367" s="71" t="str">
        <f t="shared" si="85"/>
        <v/>
      </c>
    </row>
    <row r="1368" spans="2:15" x14ac:dyDescent="0.15">
      <c r="B1368" s="73" t="str">
        <f>IFERROR(IF(AND(K1368&lt;&gt;"",K1368&gt;=$C$3),MAX($B$5:B1367)+1,""),"")</f>
        <v/>
      </c>
      <c r="C1368" s="73" t="str">
        <f>IFERROR(IF(AND(O1368&lt;&gt;"",O1368&gt;=$C$3),MAX($C$5:C1367)+1,""),"")</f>
        <v/>
      </c>
      <c r="F1368" s="40" t="s">
        <v>9441</v>
      </c>
      <c r="G1368" s="40" t="s">
        <v>9442</v>
      </c>
      <c r="H1368" s="56">
        <v>0.05</v>
      </c>
      <c r="I1368" s="167" t="s">
        <v>5967</v>
      </c>
      <c r="J1368" s="56">
        <v>25.8</v>
      </c>
      <c r="K1368" s="71">
        <f t="shared" si="84"/>
        <v>1.937984496124031E-3</v>
      </c>
      <c r="L1368" s="97">
        <v>25.7597880299252</v>
      </c>
      <c r="M1368" s="56">
        <v>31.25</v>
      </c>
      <c r="N1368" s="56">
        <v>31.298782391507945</v>
      </c>
      <c r="O1368" s="71">
        <f t="shared" si="85"/>
        <v>1.5975062344139659E-3</v>
      </c>
    </row>
    <row r="1369" spans="2:15" x14ac:dyDescent="0.15">
      <c r="B1369" s="73" t="str">
        <f>IFERROR(IF(AND(K1369&lt;&gt;"",K1369&gt;=$C$3),MAX($B$5:B1368)+1,""),"")</f>
        <v/>
      </c>
      <c r="C1369" s="73" t="str">
        <f>IFERROR(IF(AND(O1369&lt;&gt;"",O1369&gt;=$C$3),MAX($C$5:C1368)+1,""),"")</f>
        <v/>
      </c>
      <c r="F1369" s="40" t="s">
        <v>9443</v>
      </c>
      <c r="G1369" s="40" t="s">
        <v>9444</v>
      </c>
      <c r="H1369" s="56">
        <v>9.7614999999999993E-2</v>
      </c>
      <c r="I1369" s="167" t="s">
        <v>13762</v>
      </c>
      <c r="J1369" s="56">
        <v>49.01</v>
      </c>
      <c r="K1369" s="71">
        <f t="shared" si="84"/>
        <v>1.9917363803305449E-3</v>
      </c>
      <c r="L1369" s="97">
        <v>19.831596660579201</v>
      </c>
      <c r="M1369" s="56">
        <v>18.350000000000001</v>
      </c>
      <c r="N1369" s="56">
        <v>45.348517085751084</v>
      </c>
      <c r="O1369" s="71">
        <f t="shared" si="85"/>
        <v>2.152551092584051E-3</v>
      </c>
    </row>
    <row r="1370" spans="2:15" x14ac:dyDescent="0.15">
      <c r="B1370" s="73" t="str">
        <f>IFERROR(IF(AND(K1370&lt;&gt;"",K1370&gt;=$C$3),MAX($B$5:B1369)+1,""),"")</f>
        <v/>
      </c>
      <c r="C1370" s="73" t="str">
        <f>IFERROR(IF(AND(O1370&lt;&gt;"",O1370&gt;=$C$3),MAX($C$5:C1369)+1,""),"")</f>
        <v/>
      </c>
      <c r="F1370" s="40" t="s">
        <v>9445</v>
      </c>
      <c r="G1370" s="40" t="s">
        <v>9446</v>
      </c>
      <c r="H1370" s="56">
        <v>0.04</v>
      </c>
      <c r="I1370" s="167" t="s">
        <v>5902</v>
      </c>
      <c r="J1370" s="56">
        <v>9</v>
      </c>
      <c r="K1370" s="71">
        <f t="shared" si="84"/>
        <v>4.4444444444444444E-3</v>
      </c>
      <c r="L1370" s="97">
        <v>8.9669421487603298</v>
      </c>
      <c r="M1370" s="56">
        <v>10.11</v>
      </c>
      <c r="N1370" s="56">
        <v>10.147271889400923</v>
      </c>
      <c r="O1370" s="71">
        <f t="shared" si="85"/>
        <v>3.941946213324686E-3</v>
      </c>
    </row>
    <row r="1371" spans="2:15" x14ac:dyDescent="0.15">
      <c r="B1371" s="73" t="str">
        <f>IFERROR(IF(AND(K1371&lt;&gt;"",K1371&gt;=$C$3),MAX($B$5:B1370)+1,""),"")</f>
        <v/>
      </c>
      <c r="C1371" s="73" t="str">
        <f>IFERROR(IF(AND(O1371&lt;&gt;"",O1371&gt;=$C$3),MAX($C$5:C1370)+1,""),"")</f>
        <v/>
      </c>
      <c r="F1371" s="40" t="s">
        <v>9447</v>
      </c>
      <c r="G1371" s="40" t="s">
        <v>9448</v>
      </c>
      <c r="H1371" s="56">
        <v>0.19536329999999999</v>
      </c>
      <c r="I1371" s="167" t="s">
        <v>13763</v>
      </c>
      <c r="J1371" s="56">
        <v>31.33</v>
      </c>
      <c r="K1371" s="71">
        <f t="shared" si="84"/>
        <v>6.235662304500479E-3</v>
      </c>
      <c r="L1371" s="97">
        <v>20.944148111083301</v>
      </c>
      <c r="M1371" s="56">
        <v>34.18</v>
      </c>
      <c r="N1371" s="56">
        <v>51.129288922155709</v>
      </c>
      <c r="O1371" s="71">
        <f t="shared" si="85"/>
        <v>3.8209664972544488E-3</v>
      </c>
    </row>
    <row r="1372" spans="2:15" x14ac:dyDescent="0.15">
      <c r="B1372" s="73" t="str">
        <f>IFERROR(IF(AND(K1372&lt;&gt;"",K1372&gt;=$C$3),MAX($B$5:B1371)+1,""),"")</f>
        <v/>
      </c>
      <c r="C1372" s="73" t="str">
        <f>IFERROR(IF(AND(O1372&lt;&gt;"",O1372&gt;=$C$3),MAX($C$5:C1371)+1,""),"")</f>
        <v/>
      </c>
      <c r="F1372" s="40" t="s">
        <v>9449</v>
      </c>
      <c r="G1372" s="40" t="s">
        <v>9450</v>
      </c>
      <c r="H1372" s="56" t="s">
        <v>5898</v>
      </c>
      <c r="I1372" s="167" t="s">
        <v>5936</v>
      </c>
      <c r="J1372" s="56">
        <v>27.4</v>
      </c>
      <c r="K1372" s="71" t="str">
        <f t="shared" si="84"/>
        <v/>
      </c>
      <c r="L1372" s="97">
        <v>27.4</v>
      </c>
      <c r="M1372" s="56">
        <v>60.11</v>
      </c>
      <c r="N1372" s="56">
        <v>60.11</v>
      </c>
      <c r="O1372" s="71" t="str">
        <f t="shared" si="85"/>
        <v/>
      </c>
    </row>
    <row r="1373" spans="2:15" x14ac:dyDescent="0.15">
      <c r="B1373" s="73" t="str">
        <f>IFERROR(IF(AND(K1373&lt;&gt;"",K1373&gt;=$C$3),MAX($B$5:B1372)+1,""),"")</f>
        <v/>
      </c>
      <c r="C1373" s="73" t="str">
        <f>IFERROR(IF(AND(O1373&lt;&gt;"",O1373&gt;=$C$3),MAX($C$5:C1372)+1,""),"")</f>
        <v/>
      </c>
      <c r="F1373" s="40" t="s">
        <v>9451</v>
      </c>
      <c r="G1373" s="40" t="s">
        <v>9452</v>
      </c>
      <c r="H1373" s="56" t="s">
        <v>5898</v>
      </c>
      <c r="I1373" s="167" t="s">
        <v>5930</v>
      </c>
      <c r="J1373" s="56">
        <v>10.29</v>
      </c>
      <c r="K1373" s="71" t="str">
        <f t="shared" si="84"/>
        <v/>
      </c>
      <c r="L1373" s="97">
        <v>10.29</v>
      </c>
      <c r="M1373" s="56">
        <v>10.210000000000001</v>
      </c>
      <c r="N1373" s="56">
        <v>10.210000000000001</v>
      </c>
      <c r="O1373" s="71" t="str">
        <f t="shared" si="85"/>
        <v/>
      </c>
    </row>
    <row r="1374" spans="2:15" x14ac:dyDescent="0.15">
      <c r="B1374" s="73" t="str">
        <f>IFERROR(IF(AND(K1374&lt;&gt;"",K1374&gt;=$C$3),MAX($B$5:B1373)+1,""),"")</f>
        <v/>
      </c>
      <c r="C1374" s="73" t="str">
        <f>IFERROR(IF(AND(O1374&lt;&gt;"",O1374&gt;=$C$3),MAX($C$5:C1373)+1,""),"")</f>
        <v/>
      </c>
      <c r="F1374" s="40" t="s">
        <v>9453</v>
      </c>
      <c r="G1374" s="40" t="s">
        <v>9454</v>
      </c>
      <c r="H1374" s="56">
        <v>3.90806E-2</v>
      </c>
      <c r="I1374" s="167" t="s">
        <v>5952</v>
      </c>
      <c r="J1374" s="56">
        <v>21.1</v>
      </c>
      <c r="K1374" s="71">
        <f t="shared" si="84"/>
        <v>1.8521611374407582E-3</v>
      </c>
      <c r="L1374" s="97">
        <v>21.0631601920559</v>
      </c>
      <c r="M1374" s="56">
        <v>21.73</v>
      </c>
      <c r="N1374" s="56">
        <v>21.768006121556596</v>
      </c>
      <c r="O1374" s="71">
        <f t="shared" si="85"/>
        <v>1.7953229056334632E-3</v>
      </c>
    </row>
    <row r="1375" spans="2:15" x14ac:dyDescent="0.15">
      <c r="B1375" s="73" t="str">
        <f>IFERROR(IF(AND(K1375&lt;&gt;"",K1375&gt;=$C$3),MAX($B$5:B1374)+1,""),"")</f>
        <v/>
      </c>
      <c r="C1375" s="73" t="str">
        <f>IFERROR(IF(AND(O1375&lt;&gt;"",O1375&gt;=$C$3),MAX($C$5:C1374)+1,""),"")</f>
        <v/>
      </c>
      <c r="F1375" s="40" t="s">
        <v>9455</v>
      </c>
      <c r="G1375" s="40" t="s">
        <v>9456</v>
      </c>
      <c r="H1375" s="56" t="s">
        <v>5898</v>
      </c>
      <c r="I1375" s="167" t="s">
        <v>5935</v>
      </c>
      <c r="J1375" s="56">
        <v>22.31</v>
      </c>
      <c r="K1375" s="71" t="str">
        <f t="shared" si="84"/>
        <v/>
      </c>
      <c r="L1375" s="97">
        <v>11.160128735632201</v>
      </c>
      <c r="M1375" s="56">
        <v>16.2</v>
      </c>
      <c r="N1375" s="56">
        <v>32.385110294117595</v>
      </c>
      <c r="O1375" s="71" t="str">
        <f t="shared" si="85"/>
        <v/>
      </c>
    </row>
    <row r="1376" spans="2:15" x14ac:dyDescent="0.15">
      <c r="B1376" s="73" t="str">
        <f>IFERROR(IF(AND(K1376&lt;&gt;"",K1376&gt;=$C$3),MAX($B$5:B1375)+1,""),"")</f>
        <v/>
      </c>
      <c r="C1376" s="73" t="str">
        <f>IFERROR(IF(AND(O1376&lt;&gt;"",O1376&gt;=$C$3),MAX($C$5:C1375)+1,""),"")</f>
        <v/>
      </c>
      <c r="F1376" s="40" t="s">
        <v>9457</v>
      </c>
      <c r="G1376" s="40" t="s">
        <v>9458</v>
      </c>
      <c r="H1376" s="56">
        <v>0.1</v>
      </c>
      <c r="I1376" s="167" t="s">
        <v>13670</v>
      </c>
      <c r="J1376" s="56">
        <v>32.380000000000003</v>
      </c>
      <c r="K1376" s="71">
        <f t="shared" si="84"/>
        <v>3.0883261272390363E-3</v>
      </c>
      <c r="L1376" s="97">
        <v>16.153977750309</v>
      </c>
      <c r="M1376" s="56">
        <v>17.329999999999998</v>
      </c>
      <c r="N1376" s="56">
        <v>34.737289395441081</v>
      </c>
      <c r="O1376" s="71">
        <f t="shared" si="85"/>
        <v>2.8787508104510884E-3</v>
      </c>
    </row>
    <row r="1377" spans="2:15" x14ac:dyDescent="0.15">
      <c r="B1377" s="73" t="str">
        <f>IFERROR(IF(AND(K1377&lt;&gt;"",K1377&gt;=$C$3),MAX($B$5:B1376)+1,""),"")</f>
        <v/>
      </c>
      <c r="C1377" s="73" t="str">
        <f>IFERROR(IF(AND(O1377&lt;&gt;"",O1377&gt;=$C$3),MAX($C$5:C1376)+1,""),"")</f>
        <v/>
      </c>
      <c r="F1377" s="40" t="s">
        <v>9459</v>
      </c>
      <c r="G1377" s="40" t="s">
        <v>9460</v>
      </c>
      <c r="H1377" s="56">
        <v>0.05</v>
      </c>
      <c r="I1377" s="167" t="s">
        <v>5909</v>
      </c>
      <c r="J1377" s="56">
        <v>33.450000000000003</v>
      </c>
      <c r="K1377" s="71">
        <f t="shared" si="84"/>
        <v>1.4947683109118087E-3</v>
      </c>
      <c r="L1377" s="97">
        <v>33.392702980472798</v>
      </c>
      <c r="M1377" s="56">
        <v>28.17</v>
      </c>
      <c r="N1377" s="56">
        <v>28.218335621139303</v>
      </c>
      <c r="O1377" s="71">
        <f t="shared" si="85"/>
        <v>1.7718975587824295E-3</v>
      </c>
    </row>
    <row r="1378" spans="2:15" x14ac:dyDescent="0.15">
      <c r="B1378" s="73" t="str">
        <f>IFERROR(IF(AND(K1378&lt;&gt;"",K1378&gt;=$C$3),MAX($B$5:B1377)+1,""),"")</f>
        <v/>
      </c>
      <c r="C1378" s="73" t="str">
        <f>IFERROR(IF(AND(O1378&lt;&gt;"",O1378&gt;=$C$3),MAX($C$5:C1377)+1,""),"")</f>
        <v/>
      </c>
      <c r="F1378" s="40" t="s">
        <v>9461</v>
      </c>
      <c r="G1378" s="40" t="s">
        <v>9462</v>
      </c>
      <c r="H1378" s="56">
        <v>0.01</v>
      </c>
      <c r="I1378" s="167" t="s">
        <v>5952</v>
      </c>
      <c r="J1378" s="56">
        <v>9.11</v>
      </c>
      <c r="K1378" s="71">
        <f t="shared" si="84"/>
        <v>1.0976948408342481E-3</v>
      </c>
      <c r="L1378" s="97">
        <v>9.0988220858895694</v>
      </c>
      <c r="M1378" s="56">
        <v>8.1199999999999992</v>
      </c>
      <c r="N1378" s="56">
        <v>8.1299754299754294</v>
      </c>
      <c r="O1378" s="71">
        <f t="shared" si="85"/>
        <v>1.2300160174075977E-3</v>
      </c>
    </row>
    <row r="1379" spans="2:15" x14ac:dyDescent="0.15">
      <c r="B1379" s="73" t="str">
        <f>IFERROR(IF(AND(K1379&lt;&gt;"",K1379&gt;=$C$3),MAX($B$5:B1378)+1,""),"")</f>
        <v/>
      </c>
      <c r="C1379" s="73" t="str">
        <f>IFERROR(IF(AND(O1379&lt;&gt;"",O1379&gt;=$C$3),MAX($C$5:C1378)+1,""),"")</f>
        <v/>
      </c>
      <c r="F1379" s="40" t="s">
        <v>13220</v>
      </c>
      <c r="G1379" s="40" t="s">
        <v>9464</v>
      </c>
      <c r="H1379" s="56" t="s">
        <v>5898</v>
      </c>
      <c r="I1379" s="167" t="s">
        <v>13752</v>
      </c>
      <c r="J1379" s="56">
        <v>7.61</v>
      </c>
      <c r="K1379" s="71" t="str">
        <f t="shared" si="84"/>
        <v/>
      </c>
      <c r="L1379" s="97">
        <v>7.61</v>
      </c>
      <c r="M1379" s="56">
        <v>7.76</v>
      </c>
      <c r="N1379" s="56">
        <v>7.76</v>
      </c>
      <c r="O1379" s="71" t="str">
        <f t="shared" si="85"/>
        <v/>
      </c>
    </row>
    <row r="1380" spans="2:15" x14ac:dyDescent="0.15">
      <c r="B1380" s="73" t="str">
        <f>IFERROR(IF(AND(K1380&lt;&gt;"",K1380&gt;=$C$3),MAX($B$5:B1379)+1,""),"")</f>
        <v/>
      </c>
      <c r="C1380" s="73" t="str">
        <f>IFERROR(IF(AND(O1380&lt;&gt;"",O1380&gt;=$C$3),MAX($C$5:C1379)+1,""),"")</f>
        <v/>
      </c>
      <c r="F1380" s="40" t="s">
        <v>9465</v>
      </c>
      <c r="G1380" s="40" t="s">
        <v>9466</v>
      </c>
      <c r="H1380" s="56">
        <v>0.1</v>
      </c>
      <c r="I1380" s="167" t="s">
        <v>5938</v>
      </c>
      <c r="J1380" s="56">
        <v>47.84</v>
      </c>
      <c r="K1380" s="71">
        <f t="shared" si="84"/>
        <v>2.0903010033444815E-3</v>
      </c>
      <c r="L1380" s="97">
        <v>19.075703236894899</v>
      </c>
      <c r="M1380" s="56">
        <v>19.32</v>
      </c>
      <c r="N1380" s="56">
        <v>48.452672413793039</v>
      </c>
      <c r="O1380" s="71">
        <f t="shared" si="85"/>
        <v>2.0638696488396988E-3</v>
      </c>
    </row>
    <row r="1381" spans="2:15" x14ac:dyDescent="0.15">
      <c r="B1381" s="73" t="str">
        <f>IFERROR(IF(AND(K1381&lt;&gt;"",K1381&gt;=$C$3),MAX($B$5:B1380)+1,""),"")</f>
        <v/>
      </c>
      <c r="C1381" s="73" t="str">
        <f>IFERROR(IF(AND(O1381&lt;&gt;"",O1381&gt;=$C$3),MAX($C$5:C1380)+1,""),"")</f>
        <v/>
      </c>
      <c r="F1381" s="40" t="s">
        <v>9467</v>
      </c>
      <c r="G1381" s="40" t="s">
        <v>9468</v>
      </c>
      <c r="H1381" s="56">
        <v>0.05</v>
      </c>
      <c r="I1381" s="167" t="s">
        <v>5901</v>
      </c>
      <c r="J1381" s="56">
        <v>6.17</v>
      </c>
      <c r="K1381" s="71">
        <f t="shared" si="84"/>
        <v>8.1037277147487843E-3</v>
      </c>
      <c r="L1381" s="97">
        <v>6.12231839258114</v>
      </c>
      <c r="M1381" s="56">
        <v>7.01</v>
      </c>
      <c r="N1381" s="56">
        <v>7.0645950155763284</v>
      </c>
      <c r="O1381" s="71">
        <f t="shared" si="85"/>
        <v>7.0775465387269637E-3</v>
      </c>
    </row>
    <row r="1382" spans="2:15" x14ac:dyDescent="0.15">
      <c r="B1382" s="73" t="str">
        <f>IFERROR(IF(AND(K1382&lt;&gt;"",K1382&gt;=$C$3),MAX($B$5:B1381)+1,""),"")</f>
        <v/>
      </c>
      <c r="C1382" s="73" t="str">
        <f>IFERROR(IF(AND(O1382&lt;&gt;"",O1382&gt;=$C$3),MAX($C$5:C1381)+1,""),"")</f>
        <v/>
      </c>
      <c r="F1382" s="40" t="s">
        <v>9469</v>
      </c>
      <c r="G1382" s="40" t="s">
        <v>9470</v>
      </c>
      <c r="H1382" s="56" t="s">
        <v>5898</v>
      </c>
      <c r="I1382" s="167" t="s">
        <v>13756</v>
      </c>
      <c r="J1382" s="56">
        <v>41.25</v>
      </c>
      <c r="K1382" s="71" t="str">
        <f t="shared" si="84"/>
        <v/>
      </c>
      <c r="L1382" s="97">
        <v>10.3156259472567</v>
      </c>
      <c r="M1382" s="56">
        <v>7.04</v>
      </c>
      <c r="N1382" s="56">
        <v>28.151466666666785</v>
      </c>
      <c r="O1382" s="71" t="str">
        <f t="shared" si="85"/>
        <v/>
      </c>
    </row>
    <row r="1383" spans="2:15" x14ac:dyDescent="0.15">
      <c r="B1383" s="73" t="str">
        <f>IFERROR(IF(AND(K1383&lt;&gt;"",K1383&gt;=$C$3),MAX($B$5:B1382)+1,""),"")</f>
        <v/>
      </c>
      <c r="C1383" s="73" t="str">
        <f>IFERROR(IF(AND(O1383&lt;&gt;"",O1383&gt;=$C$3),MAX($C$5:C1382)+1,""),"")</f>
        <v/>
      </c>
      <c r="F1383" s="40" t="s">
        <v>9471</v>
      </c>
      <c r="G1383" s="40" t="s">
        <v>9472</v>
      </c>
      <c r="H1383" s="56" t="s">
        <v>5898</v>
      </c>
      <c r="I1383" s="167" t="s">
        <v>13692</v>
      </c>
      <c r="J1383" s="56">
        <v>10.85</v>
      </c>
      <c r="K1383" s="71" t="str">
        <f t="shared" si="84"/>
        <v/>
      </c>
      <c r="L1383" s="97">
        <v>10.85</v>
      </c>
      <c r="M1383" s="56">
        <v>12.4</v>
      </c>
      <c r="N1383" s="56">
        <v>12.4</v>
      </c>
      <c r="O1383" s="71" t="str">
        <f t="shared" si="85"/>
        <v/>
      </c>
    </row>
    <row r="1384" spans="2:15" x14ac:dyDescent="0.15">
      <c r="B1384" s="73" t="str">
        <f>IFERROR(IF(AND(K1384&lt;&gt;"",K1384&gt;=$C$3),MAX($B$5:B1383)+1,""),"")</f>
        <v/>
      </c>
      <c r="C1384" s="73" t="str">
        <f>IFERROR(IF(AND(O1384&lt;&gt;"",O1384&gt;=$C$3),MAX($C$5:C1383)+1,""),"")</f>
        <v/>
      </c>
      <c r="F1384" s="40" t="s">
        <v>9473</v>
      </c>
      <c r="G1384" s="40" t="s">
        <v>9474</v>
      </c>
      <c r="H1384" s="56">
        <v>0.03</v>
      </c>
      <c r="I1384" s="167" t="s">
        <v>5949</v>
      </c>
      <c r="J1384" s="56">
        <v>44.65</v>
      </c>
      <c r="K1384" s="71">
        <f t="shared" si="84"/>
        <v>6.7189249720044791E-4</v>
      </c>
      <c r="L1384" s="97">
        <v>34.313795423956897</v>
      </c>
      <c r="M1384" s="56">
        <v>26.19</v>
      </c>
      <c r="N1384" s="56">
        <v>34.079106830122626</v>
      </c>
      <c r="O1384" s="71">
        <f t="shared" si="85"/>
        <v>8.8030476119998861E-4</v>
      </c>
    </row>
    <row r="1385" spans="2:15" x14ac:dyDescent="0.15">
      <c r="B1385" s="73" t="str">
        <f>IFERROR(IF(AND(K1385&lt;&gt;"",K1385&gt;=$C$3),MAX($B$5:B1384)+1,""),"")</f>
        <v/>
      </c>
      <c r="C1385" s="73" t="str">
        <f>IFERROR(IF(AND(O1385&lt;&gt;"",O1385&gt;=$C$3),MAX($C$5:C1384)+1,""),"")</f>
        <v/>
      </c>
      <c r="F1385" s="40" t="s">
        <v>13221</v>
      </c>
      <c r="G1385" s="40" t="s">
        <v>9476</v>
      </c>
      <c r="H1385" s="56" t="s">
        <v>5898</v>
      </c>
      <c r="I1385" s="167" t="s">
        <v>5935</v>
      </c>
      <c r="J1385" s="56">
        <v>11.85</v>
      </c>
      <c r="K1385" s="71" t="str">
        <f t="shared" si="84"/>
        <v/>
      </c>
      <c r="L1385" s="97">
        <v>11.85</v>
      </c>
      <c r="M1385" s="56">
        <v>11.27</v>
      </c>
      <c r="N1385" s="56">
        <v>11.27</v>
      </c>
      <c r="O1385" s="71" t="str">
        <f t="shared" si="85"/>
        <v/>
      </c>
    </row>
    <row r="1386" spans="2:15" x14ac:dyDescent="0.15">
      <c r="B1386" s="73" t="str">
        <f>IFERROR(IF(AND(K1386&lt;&gt;"",K1386&gt;=$C$3),MAX($B$5:B1385)+1,""),"")</f>
        <v/>
      </c>
      <c r="C1386" s="73" t="str">
        <f>IFERROR(IF(AND(O1386&lt;&gt;"",O1386&gt;=$C$3),MAX($C$5:C1385)+1,""),"")</f>
        <v/>
      </c>
      <c r="F1386" s="40" t="s">
        <v>9477</v>
      </c>
      <c r="G1386" s="40" t="s">
        <v>9478</v>
      </c>
      <c r="H1386" s="56" t="s">
        <v>5898</v>
      </c>
      <c r="I1386" s="167" t="s">
        <v>5936</v>
      </c>
      <c r="J1386" s="56">
        <v>12.32</v>
      </c>
      <c r="K1386" s="71" t="str">
        <f t="shared" si="84"/>
        <v/>
      </c>
      <c r="L1386" s="97">
        <v>12.32</v>
      </c>
      <c r="M1386" s="56">
        <v>10.98</v>
      </c>
      <c r="N1386" s="56">
        <v>10.98</v>
      </c>
      <c r="O1386" s="71" t="str">
        <f t="shared" si="85"/>
        <v/>
      </c>
    </row>
    <row r="1387" spans="2:15" x14ac:dyDescent="0.15">
      <c r="B1387" s="73" t="str">
        <f>IFERROR(IF(AND(K1387&lt;&gt;"",K1387&gt;=$C$3),MAX($B$5:B1386)+1,""),"")</f>
        <v/>
      </c>
      <c r="C1387" s="73" t="str">
        <f>IFERROR(IF(AND(O1387&lt;&gt;"",O1387&gt;=$C$3),MAX($C$5:C1386)+1,""),"")</f>
        <v/>
      </c>
      <c r="F1387" s="40" t="s">
        <v>9479</v>
      </c>
      <c r="G1387" s="40" t="s">
        <v>9480</v>
      </c>
      <c r="H1387" s="56">
        <v>0.1003979</v>
      </c>
      <c r="I1387" s="167" t="s">
        <v>5915</v>
      </c>
      <c r="J1387" s="56">
        <v>13.14</v>
      </c>
      <c r="K1387" s="71">
        <f t="shared" si="84"/>
        <v>7.6406316590563158E-3</v>
      </c>
      <c r="L1387" s="97">
        <v>13.0523415610407</v>
      </c>
      <c r="M1387" s="56">
        <v>13.9</v>
      </c>
      <c r="N1387" s="56">
        <v>13.993351242444588</v>
      </c>
      <c r="O1387" s="71">
        <f t="shared" si="85"/>
        <v>7.1746859105110868E-3</v>
      </c>
    </row>
    <row r="1388" spans="2:15" x14ac:dyDescent="0.15">
      <c r="B1388" s="73" t="str">
        <f>IFERROR(IF(AND(K1388&lt;&gt;"",K1388&gt;=$C$3),MAX($B$5:B1387)+1,""),"")</f>
        <v/>
      </c>
      <c r="C1388" s="73" t="str">
        <f>IFERROR(IF(AND(O1388&lt;&gt;"",O1388&gt;=$C$3),MAX($C$5:C1387)+1,""),"")</f>
        <v/>
      </c>
      <c r="F1388" s="40" t="s">
        <v>9481</v>
      </c>
      <c r="G1388" s="40" t="s">
        <v>9482</v>
      </c>
      <c r="H1388" s="56">
        <v>0.02</v>
      </c>
      <c r="I1388" s="167" t="s">
        <v>5932</v>
      </c>
      <c r="J1388" s="56">
        <v>28.5</v>
      </c>
      <c r="K1388" s="71">
        <f t="shared" si="84"/>
        <v>7.0175438596491234E-4</v>
      </c>
      <c r="L1388" s="97">
        <v>11.3887795275591</v>
      </c>
      <c r="M1388" s="56">
        <v>13.37</v>
      </c>
      <c r="N1388" s="56">
        <v>33.457931034482627</v>
      </c>
      <c r="O1388" s="71">
        <f t="shared" si="85"/>
        <v>5.9776559343694845E-4</v>
      </c>
    </row>
    <row r="1389" spans="2:15" x14ac:dyDescent="0.15">
      <c r="B1389" s="73" t="str">
        <f>IFERROR(IF(AND(K1389&lt;&gt;"",K1389&gt;=$C$3),MAX($B$5:B1388)+1,""),"")</f>
        <v/>
      </c>
      <c r="C1389" s="73" t="str">
        <f>IFERROR(IF(AND(O1389&lt;&gt;"",O1389&gt;=$C$3),MAX($C$5:C1388)+1,""),"")</f>
        <v/>
      </c>
      <c r="F1389" s="40" t="s">
        <v>9483</v>
      </c>
      <c r="G1389" s="40" t="s">
        <v>9484</v>
      </c>
      <c r="H1389" s="56">
        <v>0.05</v>
      </c>
      <c r="I1389" s="167" t="s">
        <v>5909</v>
      </c>
      <c r="J1389" s="56">
        <v>9.18</v>
      </c>
      <c r="K1389" s="71">
        <f t="shared" si="84"/>
        <v>5.4466230936819175E-3</v>
      </c>
      <c r="L1389" s="97">
        <v>9.1203896103896103</v>
      </c>
      <c r="M1389" s="56">
        <v>8.75</v>
      </c>
      <c r="N1389" s="56">
        <v>8.8071895424836608</v>
      </c>
      <c r="O1389" s="71">
        <f t="shared" si="85"/>
        <v>5.6771799628942488E-3</v>
      </c>
    </row>
    <row r="1390" spans="2:15" x14ac:dyDescent="0.15">
      <c r="B1390" s="73" t="str">
        <f>IFERROR(IF(AND(K1390&lt;&gt;"",K1390&gt;=$C$3),MAX($B$5:B1389)+1,""),"")</f>
        <v/>
      </c>
      <c r="C1390" s="73" t="str">
        <f>IFERROR(IF(AND(O1390&lt;&gt;"",O1390&gt;=$C$3),MAX($C$5:C1389)+1,""),"")</f>
        <v/>
      </c>
      <c r="F1390" s="40" t="s">
        <v>9485</v>
      </c>
      <c r="G1390" s="40" t="s">
        <v>9486</v>
      </c>
      <c r="H1390" s="56">
        <v>1.7000000000000001E-2</v>
      </c>
      <c r="I1390" s="167" t="s">
        <v>13706</v>
      </c>
      <c r="J1390" s="56">
        <v>26.4</v>
      </c>
      <c r="K1390" s="71">
        <f t="shared" si="84"/>
        <v>6.4393939393939407E-4</v>
      </c>
      <c r="L1390" s="97">
        <v>10.551214642262901</v>
      </c>
      <c r="M1390" s="56">
        <v>14.35</v>
      </c>
      <c r="N1390" s="56">
        <v>35.904870940882574</v>
      </c>
      <c r="O1390" s="71">
        <f t="shared" si="85"/>
        <v>4.7347336320998138E-4</v>
      </c>
    </row>
    <row r="1391" spans="2:15" x14ac:dyDescent="0.15">
      <c r="B1391" s="73" t="str">
        <f>IFERROR(IF(AND(K1391&lt;&gt;"",K1391&gt;=$C$3),MAX($B$5:B1390)+1,""),"")</f>
        <v/>
      </c>
      <c r="C1391" s="73" t="str">
        <f>IFERROR(IF(AND(O1391&lt;&gt;"",O1391&gt;=$C$3),MAX($C$5:C1390)+1,""),"")</f>
        <v/>
      </c>
      <c r="F1391" s="40" t="s">
        <v>13222</v>
      </c>
      <c r="G1391" s="40" t="s">
        <v>9488</v>
      </c>
      <c r="H1391" s="56" t="s">
        <v>5898</v>
      </c>
      <c r="I1391" s="167" t="s">
        <v>5911</v>
      </c>
      <c r="J1391" s="56">
        <v>11.99</v>
      </c>
      <c r="K1391" s="71" t="str">
        <f t="shared" si="84"/>
        <v/>
      </c>
      <c r="L1391" s="97">
        <v>11.99</v>
      </c>
      <c r="M1391" s="56">
        <v>13.65</v>
      </c>
      <c r="N1391" s="56">
        <v>13.65</v>
      </c>
      <c r="O1391" s="71" t="str">
        <f t="shared" si="85"/>
        <v/>
      </c>
    </row>
    <row r="1392" spans="2:15" x14ac:dyDescent="0.15">
      <c r="B1392" s="73" t="str">
        <f>IFERROR(IF(AND(K1392&lt;&gt;"",K1392&gt;=$C$3),MAX($B$5:B1391)+1,""),"")</f>
        <v/>
      </c>
      <c r="C1392" s="73" t="str">
        <f>IFERROR(IF(AND(O1392&lt;&gt;"",O1392&gt;=$C$3),MAX($C$5:C1391)+1,""),"")</f>
        <v/>
      </c>
      <c r="F1392" s="40" t="s">
        <v>9489</v>
      </c>
      <c r="G1392" s="40" t="s">
        <v>9490</v>
      </c>
      <c r="H1392" s="56">
        <v>2E-3</v>
      </c>
      <c r="I1392" s="167" t="s">
        <v>5902</v>
      </c>
      <c r="J1392" s="56">
        <v>24.9</v>
      </c>
      <c r="K1392" s="71">
        <f t="shared" si="84"/>
        <v>8.032128514056225E-5</v>
      </c>
      <c r="L1392" s="97">
        <v>24.9</v>
      </c>
      <c r="M1392" s="56">
        <v>21.68</v>
      </c>
      <c r="N1392" s="56">
        <v>21.68</v>
      </c>
      <c r="O1392" s="71">
        <f t="shared" si="85"/>
        <v>9.225092250922509E-5</v>
      </c>
    </row>
    <row r="1393" spans="2:15" x14ac:dyDescent="0.15">
      <c r="B1393" s="73" t="str">
        <f>IFERROR(IF(AND(K1393&lt;&gt;"",K1393&gt;=$C$3),MAX($B$5:B1392)+1,""),"")</f>
        <v/>
      </c>
      <c r="C1393" s="73" t="str">
        <f>IFERROR(IF(AND(O1393&lt;&gt;"",O1393&gt;=$C$3),MAX($C$5:C1392)+1,""),"")</f>
        <v/>
      </c>
      <c r="F1393" s="40" t="s">
        <v>9491</v>
      </c>
      <c r="G1393" s="40" t="s">
        <v>9492</v>
      </c>
      <c r="H1393" s="56">
        <v>5.6000000000000001E-2</v>
      </c>
      <c r="I1393" s="167" t="s">
        <v>13764</v>
      </c>
      <c r="J1393" s="56">
        <v>29.87</v>
      </c>
      <c r="K1393" s="71">
        <f t="shared" si="84"/>
        <v>1.8747907599598258E-3</v>
      </c>
      <c r="L1393" s="97">
        <v>13.5275130890052</v>
      </c>
      <c r="M1393" s="56">
        <v>6.61</v>
      </c>
      <c r="N1393" s="56">
        <v>14.595491329479808</v>
      </c>
      <c r="O1393" s="71">
        <f t="shared" si="85"/>
        <v>3.8368012926630183E-3</v>
      </c>
    </row>
    <row r="1394" spans="2:15" x14ac:dyDescent="0.15">
      <c r="B1394" s="73" t="str">
        <f>IFERROR(IF(AND(K1394&lt;&gt;"",K1394&gt;=$C$3),MAX($B$5:B1393)+1,""),"")</f>
        <v/>
      </c>
      <c r="C1394" s="73" t="str">
        <f>IFERROR(IF(AND(O1394&lt;&gt;"",O1394&gt;=$C$3),MAX($C$5:C1393)+1,""),"")</f>
        <v/>
      </c>
      <c r="F1394" s="40" t="s">
        <v>9493</v>
      </c>
      <c r="G1394" s="40" t="s">
        <v>9494</v>
      </c>
      <c r="H1394" s="56">
        <v>0.05</v>
      </c>
      <c r="I1394" s="167" t="s">
        <v>5927</v>
      </c>
      <c r="J1394" s="56">
        <v>9.61</v>
      </c>
      <c r="K1394" s="71">
        <f t="shared" si="84"/>
        <v>5.2029136316337158E-3</v>
      </c>
      <c r="L1394" s="97">
        <v>9.5641069723018095</v>
      </c>
      <c r="M1394" s="56">
        <v>12.86</v>
      </c>
      <c r="N1394" s="56">
        <v>12.921708253358931</v>
      </c>
      <c r="O1394" s="71">
        <f t="shared" si="85"/>
        <v>3.8694574292839931E-3</v>
      </c>
    </row>
    <row r="1395" spans="2:15" x14ac:dyDescent="0.15">
      <c r="B1395" s="73" t="str">
        <f>IFERROR(IF(AND(K1395&lt;&gt;"",K1395&gt;=$C$3),MAX($B$5:B1394)+1,""),"")</f>
        <v/>
      </c>
      <c r="C1395" s="73" t="str">
        <f>IFERROR(IF(AND(O1395&lt;&gt;"",O1395&gt;=$C$3),MAX($C$5:C1394)+1,""),"")</f>
        <v/>
      </c>
      <c r="F1395" s="40" t="s">
        <v>9495</v>
      </c>
      <c r="G1395" s="40" t="s">
        <v>9496</v>
      </c>
      <c r="H1395" s="56">
        <v>5.0000000000000001E-3</v>
      </c>
      <c r="I1395" s="167" t="s">
        <v>5915</v>
      </c>
      <c r="J1395" s="56">
        <v>17.79</v>
      </c>
      <c r="K1395" s="71">
        <f t="shared" si="84"/>
        <v>2.8105677346824059E-4</v>
      </c>
      <c r="L1395" s="97">
        <v>17.79</v>
      </c>
      <c r="M1395" s="56">
        <v>18.46</v>
      </c>
      <c r="N1395" s="56">
        <v>18.46</v>
      </c>
      <c r="O1395" s="71">
        <f t="shared" si="85"/>
        <v>2.7085590465872155E-4</v>
      </c>
    </row>
    <row r="1396" spans="2:15" x14ac:dyDescent="0.15">
      <c r="B1396" s="73" t="str">
        <f>IFERROR(IF(AND(K1396&lt;&gt;"",K1396&gt;=$C$3),MAX($B$5:B1395)+1,""),"")</f>
        <v/>
      </c>
      <c r="C1396" s="73" t="str">
        <f>IFERROR(IF(AND(O1396&lt;&gt;"",O1396&gt;=$C$3),MAX($C$5:C1395)+1,""),"")</f>
        <v/>
      </c>
      <c r="F1396" s="40" t="s">
        <v>9497</v>
      </c>
      <c r="G1396" s="40" t="s">
        <v>9498</v>
      </c>
      <c r="H1396" s="56">
        <v>1.4841500000000001E-2</v>
      </c>
      <c r="I1396" s="167" t="s">
        <v>5945</v>
      </c>
      <c r="J1396" s="56">
        <v>38.78</v>
      </c>
      <c r="K1396" s="71">
        <f t="shared" si="84"/>
        <v>3.8271015987622486E-4</v>
      </c>
      <c r="L1396" s="97">
        <v>38.759725275476697</v>
      </c>
      <c r="M1396" s="56">
        <v>46.83</v>
      </c>
      <c r="N1396" s="56">
        <v>46.854496183672047</v>
      </c>
      <c r="O1396" s="71">
        <f t="shared" si="85"/>
        <v>3.1675722094674872E-4</v>
      </c>
    </row>
    <row r="1397" spans="2:15" x14ac:dyDescent="0.15">
      <c r="B1397" s="73" t="str">
        <f>IFERROR(IF(AND(K1397&lt;&gt;"",K1397&gt;=$C$3),MAX($B$5:B1396)+1,""),"")</f>
        <v/>
      </c>
      <c r="C1397" s="73" t="str">
        <f>IFERROR(IF(AND(O1397&lt;&gt;"",O1397&gt;=$C$3),MAX($C$5:C1396)+1,""),"")</f>
        <v/>
      </c>
      <c r="F1397" s="40" t="s">
        <v>9499</v>
      </c>
      <c r="G1397" s="40" t="s">
        <v>9500</v>
      </c>
      <c r="H1397" s="56">
        <v>0.01</v>
      </c>
      <c r="I1397" s="167" t="s">
        <v>13682</v>
      </c>
      <c r="J1397" s="56">
        <v>15.16</v>
      </c>
      <c r="K1397" s="71">
        <f t="shared" si="84"/>
        <v>6.5963060686015829E-4</v>
      </c>
      <c r="L1397" s="97">
        <v>15.150441361916799</v>
      </c>
      <c r="M1397" s="56">
        <v>14.14</v>
      </c>
      <c r="N1397" s="56">
        <v>14.148921135646662</v>
      </c>
      <c r="O1397" s="71">
        <f t="shared" si="85"/>
        <v>7.0676766829988837E-4</v>
      </c>
    </row>
    <row r="1398" spans="2:15" x14ac:dyDescent="0.15">
      <c r="B1398" s="73" t="str">
        <f>IFERROR(IF(AND(K1398&lt;&gt;"",K1398&gt;=$C$3),MAX($B$5:B1397)+1,""),"")</f>
        <v/>
      </c>
      <c r="C1398" s="73" t="str">
        <f>IFERROR(IF(AND(O1398&lt;&gt;"",O1398&gt;=$C$3),MAX($C$5:C1397)+1,""),"")</f>
        <v/>
      </c>
      <c r="F1398" s="40" t="s">
        <v>9501</v>
      </c>
      <c r="G1398" s="40" t="s">
        <v>9502</v>
      </c>
      <c r="H1398" s="56">
        <v>0.1</v>
      </c>
      <c r="I1398" s="167" t="s">
        <v>13680</v>
      </c>
      <c r="J1398" s="56">
        <v>26.27</v>
      </c>
      <c r="K1398" s="71">
        <f t="shared" si="84"/>
        <v>3.8066235249333844E-3</v>
      </c>
      <c r="L1398" s="97">
        <v>10.464398340249</v>
      </c>
      <c r="M1398" s="56">
        <v>9.1999999999999993</v>
      </c>
      <c r="N1398" s="56">
        <v>23.09583333333325</v>
      </c>
      <c r="O1398" s="71">
        <f t="shared" si="85"/>
        <v>4.3297853148114894E-3</v>
      </c>
    </row>
    <row r="1399" spans="2:15" x14ac:dyDescent="0.15">
      <c r="B1399" s="73" t="str">
        <f>IFERROR(IF(AND(K1399&lt;&gt;"",K1399&gt;=$C$3),MAX($B$5:B1398)+1,""),"")</f>
        <v/>
      </c>
      <c r="C1399" s="73" t="str">
        <f>IFERROR(IF(AND(O1399&lt;&gt;"",O1399&gt;=$C$3),MAX($C$5:C1398)+1,""),"")</f>
        <v/>
      </c>
      <c r="F1399" s="40" t="s">
        <v>9503</v>
      </c>
      <c r="G1399" s="40" t="s">
        <v>13223</v>
      </c>
      <c r="H1399" s="56">
        <v>0.1</v>
      </c>
      <c r="I1399" s="167" t="s">
        <v>13692</v>
      </c>
      <c r="J1399" s="56">
        <v>39.56</v>
      </c>
      <c r="K1399" s="71">
        <f t="shared" si="84"/>
        <v>2.5278058645096056E-3</v>
      </c>
      <c r="L1399" s="97">
        <v>39.461395812562301</v>
      </c>
      <c r="M1399" s="56">
        <v>35.06</v>
      </c>
      <c r="N1399" s="56">
        <v>35.147606196901563</v>
      </c>
      <c r="O1399" s="71">
        <f t="shared" si="85"/>
        <v>2.8451439748068963E-3</v>
      </c>
    </row>
    <row r="1400" spans="2:15" x14ac:dyDescent="0.15">
      <c r="B1400" s="73" t="str">
        <f>IFERROR(IF(AND(K1400&lt;&gt;"",K1400&gt;=$C$3),MAX($B$5:B1399)+1,""),"")</f>
        <v/>
      </c>
      <c r="C1400" s="73" t="str">
        <f>IFERROR(IF(AND(O1400&lt;&gt;"",O1400&gt;=$C$3),MAX($C$5:C1399)+1,""),"")</f>
        <v/>
      </c>
      <c r="F1400" s="40" t="s">
        <v>13224</v>
      </c>
      <c r="G1400" s="40" t="s">
        <v>9506</v>
      </c>
      <c r="H1400" s="56">
        <v>0.05</v>
      </c>
      <c r="I1400" s="167" t="s">
        <v>5951</v>
      </c>
      <c r="J1400" s="56">
        <v>22.62</v>
      </c>
      <c r="K1400" s="71">
        <f t="shared" si="84"/>
        <v>2.2104332449160036E-3</v>
      </c>
      <c r="L1400" s="97">
        <v>22.5642307692308</v>
      </c>
      <c r="M1400" s="56">
        <v>24.42</v>
      </c>
      <c r="N1400" s="56">
        <v>24.480355907068677</v>
      </c>
      <c r="O1400" s="71">
        <f t="shared" si="85"/>
        <v>2.0424539655308914E-3</v>
      </c>
    </row>
    <row r="1401" spans="2:15" x14ac:dyDescent="0.15">
      <c r="B1401" s="73" t="str">
        <f>IFERROR(IF(AND(K1401&lt;&gt;"",K1401&gt;=$C$3),MAX($B$5:B1400)+1,""),"")</f>
        <v/>
      </c>
      <c r="C1401" s="73" t="str">
        <f>IFERROR(IF(AND(O1401&lt;&gt;"",O1401&gt;=$C$3),MAX($C$5:C1400)+1,""),"")</f>
        <v/>
      </c>
      <c r="F1401" s="40" t="s">
        <v>9507</v>
      </c>
      <c r="G1401" s="40" t="s">
        <v>13225</v>
      </c>
      <c r="H1401" s="56" t="s">
        <v>5898</v>
      </c>
      <c r="I1401" s="167" t="s">
        <v>5916</v>
      </c>
      <c r="J1401" s="56">
        <v>7.09</v>
      </c>
      <c r="K1401" s="71" t="str">
        <f t="shared" si="84"/>
        <v/>
      </c>
      <c r="L1401" s="97">
        <v>7.09</v>
      </c>
      <c r="M1401" s="56">
        <v>7.66</v>
      </c>
      <c r="N1401" s="56">
        <v>7.6599999999999993</v>
      </c>
      <c r="O1401" s="71" t="str">
        <f t="shared" si="85"/>
        <v/>
      </c>
    </row>
    <row r="1402" spans="2:15" x14ac:dyDescent="0.15">
      <c r="B1402" s="73" t="str">
        <f>IFERROR(IF(AND(K1402&lt;&gt;"",K1402&gt;=$C$3),MAX($B$5:B1401)+1,""),"")</f>
        <v/>
      </c>
      <c r="C1402" s="73" t="str">
        <f>IFERROR(IF(AND(O1402&lt;&gt;"",O1402&gt;=$C$3),MAX($C$5:C1401)+1,""),"")</f>
        <v/>
      </c>
      <c r="F1402" s="40" t="s">
        <v>9509</v>
      </c>
      <c r="G1402" s="40" t="s">
        <v>9510</v>
      </c>
      <c r="H1402" s="56">
        <v>0.05</v>
      </c>
      <c r="I1402" s="167" t="s">
        <v>5932</v>
      </c>
      <c r="J1402" s="56">
        <v>16.13</v>
      </c>
      <c r="K1402" s="71">
        <f t="shared" si="84"/>
        <v>3.0998140111593306E-3</v>
      </c>
      <c r="L1402" s="97">
        <v>16.084409270774401</v>
      </c>
      <c r="M1402" s="56">
        <v>17.3</v>
      </c>
      <c r="N1402" s="56">
        <v>17.349036281179188</v>
      </c>
      <c r="O1402" s="71">
        <f t="shared" si="85"/>
        <v>2.8820044635125739E-3</v>
      </c>
    </row>
    <row r="1403" spans="2:15" x14ac:dyDescent="0.15">
      <c r="B1403" s="73" t="str">
        <f>IFERROR(IF(AND(K1403&lt;&gt;"",K1403&gt;=$C$3),MAX($B$5:B1402)+1,""),"")</f>
        <v/>
      </c>
      <c r="C1403" s="73" t="str">
        <f>IFERROR(IF(AND(O1403&lt;&gt;"",O1403&gt;=$C$3),MAX($C$5:C1402)+1,""),"")</f>
        <v/>
      </c>
      <c r="F1403" s="40" t="s">
        <v>9511</v>
      </c>
      <c r="G1403" s="40" t="s">
        <v>13226</v>
      </c>
      <c r="H1403" s="56">
        <v>3.1E-2</v>
      </c>
      <c r="I1403" s="167" t="s">
        <v>5941</v>
      </c>
      <c r="J1403" s="56">
        <v>58.8</v>
      </c>
      <c r="K1403" s="71">
        <f t="shared" si="84"/>
        <v>5.2721088435374157E-4</v>
      </c>
      <c r="L1403" s="97">
        <v>58.77</v>
      </c>
      <c r="M1403" s="56">
        <v>45.73</v>
      </c>
      <c r="N1403" s="56">
        <v>45.753343542623774</v>
      </c>
      <c r="O1403" s="71">
        <f t="shared" si="85"/>
        <v>6.7754611138135575E-4</v>
      </c>
    </row>
    <row r="1404" spans="2:15" x14ac:dyDescent="0.15">
      <c r="B1404" s="73" t="str">
        <f>IFERROR(IF(AND(K1404&lt;&gt;"",K1404&gt;=$C$3),MAX($B$5:B1403)+1,""),"")</f>
        <v/>
      </c>
      <c r="C1404" s="73" t="str">
        <f>IFERROR(IF(AND(O1404&lt;&gt;"",O1404&gt;=$C$3),MAX($C$5:C1403)+1,""),"")</f>
        <v/>
      </c>
      <c r="F1404" s="40" t="s">
        <v>13227</v>
      </c>
      <c r="G1404" s="40" t="s">
        <v>9514</v>
      </c>
      <c r="H1404" s="56" t="s">
        <v>5898</v>
      </c>
      <c r="I1404" s="167" t="s">
        <v>5921</v>
      </c>
      <c r="J1404" s="56">
        <v>7.63</v>
      </c>
      <c r="K1404" s="71" t="str">
        <f t="shared" si="84"/>
        <v/>
      </c>
      <c r="L1404" s="97">
        <v>7.63</v>
      </c>
      <c r="M1404" s="56">
        <v>8.1</v>
      </c>
      <c r="N1404" s="56">
        <v>8.1</v>
      </c>
      <c r="O1404" s="71" t="str">
        <f t="shared" si="85"/>
        <v/>
      </c>
    </row>
    <row r="1405" spans="2:15" x14ac:dyDescent="0.15">
      <c r="B1405" s="73" t="str">
        <f>IFERROR(IF(AND(K1405&lt;&gt;"",K1405&gt;=$C$3),MAX($B$5:B1404)+1,""),"")</f>
        <v/>
      </c>
      <c r="C1405" s="73" t="str">
        <f>IFERROR(IF(AND(O1405&lt;&gt;"",O1405&gt;=$C$3),MAX($C$5:C1404)+1,""),"")</f>
        <v/>
      </c>
      <c r="F1405" s="40" t="s">
        <v>13228</v>
      </c>
      <c r="G1405" s="40" t="s">
        <v>9516</v>
      </c>
      <c r="H1405" s="56">
        <v>1.0999999999999999E-2</v>
      </c>
      <c r="I1405" s="167" t="s">
        <v>5905</v>
      </c>
      <c r="J1405" s="56">
        <v>13.34</v>
      </c>
      <c r="K1405" s="71">
        <f t="shared" si="84"/>
        <v>8.2458770614692652E-4</v>
      </c>
      <c r="L1405" s="97">
        <v>13.330690858339199</v>
      </c>
      <c r="M1405" s="56">
        <v>13.45</v>
      </c>
      <c r="N1405" s="56">
        <v>13.459392458100508</v>
      </c>
      <c r="O1405" s="71">
        <f t="shared" si="85"/>
        <v>8.1727314470124326E-4</v>
      </c>
    </row>
    <row r="1406" spans="2:15" x14ac:dyDescent="0.15">
      <c r="B1406" s="73" t="str">
        <f>IFERROR(IF(AND(K1406&lt;&gt;"",K1406&gt;=$C$3),MAX($B$5:B1405)+1,""),"")</f>
        <v/>
      </c>
      <c r="C1406" s="73" t="str">
        <f>IFERROR(IF(AND(O1406&lt;&gt;"",O1406&gt;=$C$3),MAX($C$5:C1405)+1,""),"")</f>
        <v/>
      </c>
      <c r="F1406" s="40" t="s">
        <v>9517</v>
      </c>
      <c r="G1406" s="40" t="s">
        <v>9518</v>
      </c>
      <c r="H1406" s="56">
        <v>2.9951200000000001E-2</v>
      </c>
      <c r="I1406" s="167" t="s">
        <v>5967</v>
      </c>
      <c r="J1406" s="56">
        <v>6.52</v>
      </c>
      <c r="K1406" s="71">
        <f t="shared" si="84"/>
        <v>4.5937423312883436E-3</v>
      </c>
      <c r="L1406" s="97">
        <v>6.4874542429284503</v>
      </c>
      <c r="M1406" s="56">
        <v>6.36</v>
      </c>
      <c r="N1406" s="56">
        <v>6.3919063545150525</v>
      </c>
      <c r="O1406" s="71">
        <f t="shared" si="85"/>
        <v>4.6858008141566973E-3</v>
      </c>
    </row>
    <row r="1407" spans="2:15" x14ac:dyDescent="0.15">
      <c r="B1407" s="73" t="str">
        <f>IFERROR(IF(AND(K1407&lt;&gt;"",K1407&gt;=$C$3),MAX($B$5:B1406)+1,""),"")</f>
        <v/>
      </c>
      <c r="C1407" s="73" t="str">
        <f>IFERROR(IF(AND(O1407&lt;&gt;"",O1407&gt;=$C$3),MAX($C$5:C1406)+1,""),"")</f>
        <v/>
      </c>
      <c r="F1407" s="40" t="s">
        <v>13229</v>
      </c>
      <c r="G1407" s="40" t="s">
        <v>9520</v>
      </c>
      <c r="H1407" s="56">
        <v>0.1</v>
      </c>
      <c r="I1407" s="167" t="s">
        <v>5903</v>
      </c>
      <c r="J1407" s="56">
        <v>12.83</v>
      </c>
      <c r="K1407" s="71">
        <f t="shared" si="84"/>
        <v>7.7942322681215908E-3</v>
      </c>
      <c r="L1407" s="97">
        <v>8.4810225442834106</v>
      </c>
      <c r="M1407" s="56">
        <v>8.56</v>
      </c>
      <c r="N1407" s="56">
        <v>12.949476248477472</v>
      </c>
      <c r="O1407" s="71">
        <f t="shared" si="85"/>
        <v>7.722320044546779E-3</v>
      </c>
    </row>
    <row r="1408" spans="2:15" x14ac:dyDescent="0.15">
      <c r="B1408" s="73" t="str">
        <f>IFERROR(IF(AND(K1408&lt;&gt;"",K1408&gt;=$C$3),MAX($B$5:B1407)+1,""),"")</f>
        <v/>
      </c>
      <c r="C1408" s="73" t="str">
        <f>IFERROR(IF(AND(O1408&lt;&gt;"",O1408&gt;=$C$3),MAX($C$5:C1407)+1,""),"")</f>
        <v/>
      </c>
      <c r="F1408" s="40" t="s">
        <v>9521</v>
      </c>
      <c r="G1408" s="40" t="s">
        <v>13230</v>
      </c>
      <c r="H1408" s="56">
        <v>0.1</v>
      </c>
      <c r="I1408" s="167" t="s">
        <v>5916</v>
      </c>
      <c r="J1408" s="56">
        <v>54.38</v>
      </c>
      <c r="K1408" s="71">
        <f t="shared" si="84"/>
        <v>1.8389113644722325E-3</v>
      </c>
      <c r="L1408" s="97">
        <v>54.287705363204303</v>
      </c>
      <c r="M1408" s="56">
        <v>55.48</v>
      </c>
      <c r="N1408" s="56">
        <v>55.574321659299599</v>
      </c>
      <c r="O1408" s="71">
        <f t="shared" si="85"/>
        <v>1.7993921835529302E-3</v>
      </c>
    </row>
    <row r="1409" spans="2:15" x14ac:dyDescent="0.15">
      <c r="B1409" s="73" t="str">
        <f>IFERROR(IF(AND(K1409&lt;&gt;"",K1409&gt;=$C$3),MAX($B$5:B1408)+1,""),"")</f>
        <v/>
      </c>
      <c r="C1409" s="73" t="str">
        <f>IFERROR(IF(AND(O1409&lt;&gt;"",O1409&gt;=$C$3),MAX($C$5:C1408)+1,""),"")</f>
        <v/>
      </c>
      <c r="F1409" s="40" t="s">
        <v>9523</v>
      </c>
      <c r="G1409" s="40" t="s">
        <v>9524</v>
      </c>
      <c r="H1409" s="56" t="s">
        <v>5898</v>
      </c>
      <c r="I1409" s="167" t="s">
        <v>13682</v>
      </c>
      <c r="J1409" s="56">
        <v>9.5299999999999994</v>
      </c>
      <c r="K1409" s="71" t="str">
        <f t="shared" si="84"/>
        <v/>
      </c>
      <c r="L1409" s="97">
        <v>9.5299999999999994</v>
      </c>
      <c r="M1409" s="56">
        <v>14.18</v>
      </c>
      <c r="N1409" s="56">
        <v>14.179999999999998</v>
      </c>
      <c r="O1409" s="71" t="str">
        <f t="shared" si="85"/>
        <v/>
      </c>
    </row>
    <row r="1410" spans="2:15" x14ac:dyDescent="0.15">
      <c r="B1410" s="73" t="str">
        <f>IFERROR(IF(AND(K1410&lt;&gt;"",K1410&gt;=$C$3),MAX($B$5:B1409)+1,""),"")</f>
        <v/>
      </c>
      <c r="C1410" s="73" t="str">
        <f>IFERROR(IF(AND(O1410&lt;&gt;"",O1410&gt;=$C$3),MAX($C$5:C1409)+1,""),"")</f>
        <v/>
      </c>
      <c r="F1410" s="40" t="s">
        <v>9525</v>
      </c>
      <c r="G1410" s="40" t="s">
        <v>9526</v>
      </c>
      <c r="H1410" s="56" t="s">
        <v>5898</v>
      </c>
      <c r="I1410" s="167" t="s">
        <v>5971</v>
      </c>
      <c r="J1410" s="56">
        <v>5.04</v>
      </c>
      <c r="K1410" s="71" t="str">
        <f t="shared" si="84"/>
        <v/>
      </c>
      <c r="L1410" s="97">
        <v>5.04</v>
      </c>
      <c r="M1410" s="56">
        <v>4.9000000000000004</v>
      </c>
      <c r="N1410" s="56">
        <v>4.9000000000000004</v>
      </c>
      <c r="O1410" s="71" t="str">
        <f t="shared" si="85"/>
        <v/>
      </c>
    </row>
    <row r="1411" spans="2:15" x14ac:dyDescent="0.15">
      <c r="B1411" s="73" t="str">
        <f>IFERROR(IF(AND(K1411&lt;&gt;"",K1411&gt;=$C$3),MAX($B$5:B1410)+1,""),"")</f>
        <v/>
      </c>
      <c r="C1411" s="73" t="str">
        <f>IFERROR(IF(AND(O1411&lt;&gt;"",O1411&gt;=$C$3),MAX($C$5:C1410)+1,""),"")</f>
        <v/>
      </c>
      <c r="F1411" s="40" t="s">
        <v>9527</v>
      </c>
      <c r="G1411" s="40" t="s">
        <v>9528</v>
      </c>
      <c r="H1411" s="56">
        <v>2.8000000000000001E-2</v>
      </c>
      <c r="I1411" s="167" t="s">
        <v>5967</v>
      </c>
      <c r="J1411" s="56">
        <v>14.82</v>
      </c>
      <c r="K1411" s="71">
        <f t="shared" si="84"/>
        <v>1.8893387314439945E-3</v>
      </c>
      <c r="L1411" s="97">
        <v>14.7932651834035</v>
      </c>
      <c r="M1411" s="56">
        <v>14.33</v>
      </c>
      <c r="N1411" s="56">
        <v>14.355897590361433</v>
      </c>
      <c r="O1411" s="71">
        <f t="shared" si="85"/>
        <v>1.9504179257171098E-3</v>
      </c>
    </row>
    <row r="1412" spans="2:15" x14ac:dyDescent="0.15">
      <c r="B1412" s="73" t="str">
        <f>IFERROR(IF(AND(K1412&lt;&gt;"",K1412&gt;=$C$3),MAX($B$5:B1411)+1,""),"")</f>
        <v/>
      </c>
      <c r="C1412" s="73" t="str">
        <f>IFERROR(IF(AND(O1412&lt;&gt;"",O1412&gt;=$C$3),MAX($C$5:C1411)+1,""),"")</f>
        <v/>
      </c>
      <c r="F1412" s="40" t="s">
        <v>9529</v>
      </c>
      <c r="G1412" s="40" t="s">
        <v>9530</v>
      </c>
      <c r="H1412" s="56">
        <v>0.24262890000000001</v>
      </c>
      <c r="I1412" s="167" t="s">
        <v>5903</v>
      </c>
      <c r="J1412" s="56">
        <v>86</v>
      </c>
      <c r="K1412" s="71">
        <f t="shared" si="84"/>
        <v>2.8212662790697675E-3</v>
      </c>
      <c r="L1412" s="97">
        <v>37.923225806451597</v>
      </c>
      <c r="M1412" s="56">
        <v>35.21</v>
      </c>
      <c r="N1412" s="56">
        <v>79.847110460863234</v>
      </c>
      <c r="O1412" s="71">
        <f t="shared" si="85"/>
        <v>3.0386685078469264E-3</v>
      </c>
    </row>
    <row r="1413" spans="2:15" x14ac:dyDescent="0.15">
      <c r="B1413" s="73" t="str">
        <f>IFERROR(IF(AND(K1413&lt;&gt;"",K1413&gt;=$C$3),MAX($B$5:B1412)+1,""),"")</f>
        <v/>
      </c>
      <c r="C1413" s="73" t="str">
        <f>IFERROR(IF(AND(O1413&lt;&gt;"",O1413&gt;=$C$3),MAX($C$5:C1412)+1,""),"")</f>
        <v/>
      </c>
      <c r="F1413" s="40" t="s">
        <v>9531</v>
      </c>
      <c r="G1413" s="40" t="s">
        <v>9532</v>
      </c>
      <c r="H1413" s="56">
        <v>0.08</v>
      </c>
      <c r="I1413" s="167" t="s">
        <v>5938</v>
      </c>
      <c r="J1413" s="56">
        <v>36.4</v>
      </c>
      <c r="K1413" s="71">
        <f t="shared" si="84"/>
        <v>2.1978021978021978E-3</v>
      </c>
      <c r="L1413" s="97">
        <v>24.2060606060606</v>
      </c>
      <c r="M1413" s="56">
        <v>26.83</v>
      </c>
      <c r="N1413" s="56">
        <v>40.345763645468203</v>
      </c>
      <c r="O1413" s="71">
        <f t="shared" si="85"/>
        <v>1.9828599776419383E-3</v>
      </c>
    </row>
    <row r="1414" spans="2:15" x14ac:dyDescent="0.15">
      <c r="B1414" s="73" t="str">
        <f>IFERROR(IF(AND(K1414&lt;&gt;"",K1414&gt;=$C$3),MAX($B$5:B1413)+1,""),"")</f>
        <v/>
      </c>
      <c r="C1414" s="73" t="str">
        <f>IFERROR(IF(AND(O1414&lt;&gt;"",O1414&gt;=$C$3),MAX($C$5:C1413)+1,""),"")</f>
        <v/>
      </c>
      <c r="F1414" s="40" t="s">
        <v>9533</v>
      </c>
      <c r="G1414" s="40" t="s">
        <v>9534</v>
      </c>
      <c r="H1414" s="56">
        <v>0.3</v>
      </c>
      <c r="I1414" s="167" t="s">
        <v>5902</v>
      </c>
      <c r="J1414" s="56">
        <v>29.26</v>
      </c>
      <c r="K1414" s="71">
        <f t="shared" si="84"/>
        <v>1.0252904989747093E-2</v>
      </c>
      <c r="L1414" s="97">
        <v>18.126123778501601</v>
      </c>
      <c r="M1414" s="56">
        <v>23.45</v>
      </c>
      <c r="N1414" s="56">
        <v>37.854039196940789</v>
      </c>
      <c r="O1414" s="71">
        <f t="shared" si="85"/>
        <v>7.9251780355382734E-3</v>
      </c>
    </row>
    <row r="1415" spans="2:15" x14ac:dyDescent="0.15">
      <c r="B1415" s="73" t="str">
        <f>IFERROR(IF(AND(K1415&lt;&gt;"",K1415&gt;=$C$3),MAX($B$5:B1414)+1,""),"")</f>
        <v/>
      </c>
      <c r="C1415" s="73" t="str">
        <f>IFERROR(IF(AND(O1415&lt;&gt;"",O1415&gt;=$C$3),MAX($C$5:C1414)+1,""),"")</f>
        <v/>
      </c>
      <c r="F1415" s="40" t="s">
        <v>13231</v>
      </c>
      <c r="G1415" s="40" t="s">
        <v>13232</v>
      </c>
      <c r="H1415" s="56" t="s">
        <v>5898</v>
      </c>
      <c r="I1415" s="167" t="s">
        <v>5968</v>
      </c>
      <c r="J1415" s="56">
        <v>11.45</v>
      </c>
      <c r="K1415" s="71" t="str">
        <f t="shared" ref="K1415:K1478" si="86">IFERROR(H1415/J1415,"")</f>
        <v/>
      </c>
      <c r="L1415" s="97">
        <v>11.45</v>
      </c>
      <c r="M1415" s="56">
        <v>19.47</v>
      </c>
      <c r="N1415" s="56">
        <v>19.47</v>
      </c>
      <c r="O1415" s="71" t="str">
        <f t="shared" ref="O1415:O1478" si="87">IFERROR(H1415/N1415,"")</f>
        <v/>
      </c>
    </row>
    <row r="1416" spans="2:15" x14ac:dyDescent="0.15">
      <c r="B1416" s="73" t="str">
        <f>IFERROR(IF(AND(K1416&lt;&gt;"",K1416&gt;=$C$3),MAX($B$5:B1415)+1,""),"")</f>
        <v/>
      </c>
      <c r="C1416" s="73" t="str">
        <f>IFERROR(IF(AND(O1416&lt;&gt;"",O1416&gt;=$C$3),MAX($C$5:C1415)+1,""),"")</f>
        <v/>
      </c>
      <c r="F1416" s="40" t="s">
        <v>9537</v>
      </c>
      <c r="G1416" s="40" t="s">
        <v>9538</v>
      </c>
      <c r="H1416" s="56">
        <v>0.02</v>
      </c>
      <c r="I1416" s="167" t="s">
        <v>13693</v>
      </c>
      <c r="J1416" s="56">
        <v>12.67</v>
      </c>
      <c r="K1416" s="71">
        <f t="shared" si="86"/>
        <v>1.5785319652722968E-3</v>
      </c>
      <c r="L1416" s="97">
        <v>5.7531774101540201</v>
      </c>
      <c r="M1416" s="56">
        <v>5.83</v>
      </c>
      <c r="N1416" s="56">
        <v>12.839183417085431</v>
      </c>
      <c r="O1416" s="71">
        <f t="shared" si="87"/>
        <v>1.5577314654906702E-3</v>
      </c>
    </row>
    <row r="1417" spans="2:15" x14ac:dyDescent="0.15">
      <c r="B1417" s="73" t="str">
        <f>IFERROR(IF(AND(K1417&lt;&gt;"",K1417&gt;=$C$3),MAX($B$5:B1416)+1,""),"")</f>
        <v/>
      </c>
      <c r="C1417" s="73" t="str">
        <f>IFERROR(IF(AND(O1417&lt;&gt;"",O1417&gt;=$C$3),MAX($C$5:C1416)+1,""),"")</f>
        <v/>
      </c>
      <c r="F1417" s="40" t="s">
        <v>9539</v>
      </c>
      <c r="G1417" s="40" t="s">
        <v>9540</v>
      </c>
      <c r="H1417" s="56">
        <v>7.0000000000000007E-2</v>
      </c>
      <c r="I1417" s="167" t="s">
        <v>13676</v>
      </c>
      <c r="J1417" s="56">
        <v>14.17</v>
      </c>
      <c r="K1417" s="71">
        <f t="shared" si="86"/>
        <v>4.9400141143260412E-3</v>
      </c>
      <c r="L1417" s="97">
        <v>14.108620049504999</v>
      </c>
      <c r="M1417" s="56">
        <v>17.510000000000002</v>
      </c>
      <c r="N1417" s="56">
        <v>17.586177750155315</v>
      </c>
      <c r="O1417" s="71">
        <f t="shared" si="87"/>
        <v>3.980398753753174E-3</v>
      </c>
    </row>
    <row r="1418" spans="2:15" x14ac:dyDescent="0.15">
      <c r="B1418" s="73" t="str">
        <f>IFERROR(IF(AND(K1418&lt;&gt;"",K1418&gt;=$C$3),MAX($B$5:B1417)+1,""),"")</f>
        <v/>
      </c>
      <c r="C1418" s="73" t="str">
        <f>IFERROR(IF(AND(O1418&lt;&gt;"",O1418&gt;=$C$3),MAX($C$5:C1417)+1,""),"")</f>
        <v/>
      </c>
      <c r="F1418" s="40" t="s">
        <v>9541</v>
      </c>
      <c r="G1418" s="40" t="s">
        <v>13233</v>
      </c>
      <c r="H1418" s="56">
        <v>0.15</v>
      </c>
      <c r="I1418" s="167" t="s">
        <v>5905</v>
      </c>
      <c r="J1418" s="56">
        <v>15.5</v>
      </c>
      <c r="K1418" s="71">
        <f t="shared" si="86"/>
        <v>9.6774193548387101E-3</v>
      </c>
      <c r="L1418" s="97">
        <v>15.353773584905699</v>
      </c>
      <c r="M1418" s="56">
        <v>16.239999999999998</v>
      </c>
      <c r="N1418" s="56">
        <v>16.394666666666623</v>
      </c>
      <c r="O1418" s="71">
        <f t="shared" si="87"/>
        <v>9.1493168510084818E-3</v>
      </c>
    </row>
    <row r="1419" spans="2:15" x14ac:dyDescent="0.15">
      <c r="B1419" s="73" t="str">
        <f>IFERROR(IF(AND(K1419&lt;&gt;"",K1419&gt;=$C$3),MAX($B$5:B1418)+1,""),"")</f>
        <v/>
      </c>
      <c r="C1419" s="73" t="str">
        <f>IFERROR(IF(AND(O1419&lt;&gt;"",O1419&gt;=$C$3),MAX($C$5:C1418)+1,""),"")</f>
        <v/>
      </c>
      <c r="F1419" s="40" t="s">
        <v>9543</v>
      </c>
      <c r="G1419" s="40" t="s">
        <v>9544</v>
      </c>
      <c r="H1419" s="56">
        <v>0.05</v>
      </c>
      <c r="I1419" s="167" t="s">
        <v>5941</v>
      </c>
      <c r="J1419" s="56">
        <v>15.28</v>
      </c>
      <c r="K1419" s="71">
        <f t="shared" si="86"/>
        <v>3.272251308900524E-3</v>
      </c>
      <c r="L1419" s="97">
        <v>15.2203125</v>
      </c>
      <c r="M1419" s="56">
        <v>14.27</v>
      </c>
      <c r="N1419" s="56">
        <v>14.325960784313724</v>
      </c>
      <c r="O1419" s="71">
        <f t="shared" si="87"/>
        <v>3.4901673090399444E-3</v>
      </c>
    </row>
    <row r="1420" spans="2:15" x14ac:dyDescent="0.15">
      <c r="B1420" s="73" t="str">
        <f>IFERROR(IF(AND(K1420&lt;&gt;"",K1420&gt;=$C$3),MAX($B$5:B1419)+1,""),"")</f>
        <v/>
      </c>
      <c r="C1420" s="73" t="str">
        <f>IFERROR(IF(AND(O1420&lt;&gt;"",O1420&gt;=$C$3),MAX($C$5:C1419)+1,""),"")</f>
        <v/>
      </c>
      <c r="F1420" s="40" t="s">
        <v>9545</v>
      </c>
      <c r="G1420" s="40" t="s">
        <v>9546</v>
      </c>
      <c r="H1420" s="56">
        <v>0.04</v>
      </c>
      <c r="I1420" s="167" t="s">
        <v>13714</v>
      </c>
      <c r="J1420" s="56">
        <v>10.039999999999999</v>
      </c>
      <c r="K1420" s="71">
        <f t="shared" si="86"/>
        <v>3.9840637450199211E-3</v>
      </c>
      <c r="L1420" s="97">
        <v>10.003884892086299</v>
      </c>
      <c r="M1420" s="56">
        <v>15.86</v>
      </c>
      <c r="N1420" s="56">
        <v>15.91725631768958</v>
      </c>
      <c r="O1420" s="71">
        <f t="shared" si="87"/>
        <v>2.5129959084434772E-3</v>
      </c>
    </row>
    <row r="1421" spans="2:15" x14ac:dyDescent="0.15">
      <c r="B1421" s="73" t="str">
        <f>IFERROR(IF(AND(K1421&lt;&gt;"",K1421&gt;=$C$3),MAX($B$5:B1420)+1,""),"")</f>
        <v/>
      </c>
      <c r="C1421" s="73" t="str">
        <f>IFERROR(IF(AND(O1421&lt;&gt;"",O1421&gt;=$C$3),MAX($C$5:C1420)+1,""),"")</f>
        <v/>
      </c>
      <c r="F1421" s="40" t="s">
        <v>9547</v>
      </c>
      <c r="G1421" s="40" t="s">
        <v>9548</v>
      </c>
      <c r="H1421" s="56">
        <v>0.1</v>
      </c>
      <c r="I1421" s="167" t="s">
        <v>5957</v>
      </c>
      <c r="J1421" s="56">
        <v>23.2</v>
      </c>
      <c r="K1421" s="71">
        <f t="shared" si="86"/>
        <v>4.3103448275862068E-3</v>
      </c>
      <c r="L1421" s="97">
        <v>11.5614902250092</v>
      </c>
      <c r="M1421" s="56">
        <v>16.489999999999998</v>
      </c>
      <c r="N1421" s="56">
        <v>33.08985196151005</v>
      </c>
      <c r="O1421" s="71">
        <f t="shared" si="87"/>
        <v>3.0220745658312252E-3</v>
      </c>
    </row>
    <row r="1422" spans="2:15" x14ac:dyDescent="0.15">
      <c r="B1422" s="73" t="str">
        <f>IFERROR(IF(AND(K1422&lt;&gt;"",K1422&gt;=$C$3),MAX($B$5:B1421)+1,""),"")</f>
        <v/>
      </c>
      <c r="C1422" s="73" t="str">
        <f>IFERROR(IF(AND(O1422&lt;&gt;"",O1422&gt;=$C$3),MAX($C$5:C1421)+1,""),"")</f>
        <v/>
      </c>
      <c r="F1422" s="40" t="s">
        <v>13234</v>
      </c>
      <c r="G1422" s="40" t="s">
        <v>9550</v>
      </c>
      <c r="H1422" s="56">
        <v>0.02</v>
      </c>
      <c r="I1422" s="167" t="s">
        <v>5916</v>
      </c>
      <c r="J1422" s="56">
        <v>14.58</v>
      </c>
      <c r="K1422" s="71">
        <f t="shared" si="86"/>
        <v>1.3717421124828533E-3</v>
      </c>
      <c r="L1422" s="97">
        <v>14.558761835396901</v>
      </c>
      <c r="M1422" s="56">
        <v>14.36</v>
      </c>
      <c r="N1422" s="56">
        <v>14.380948212983263</v>
      </c>
      <c r="O1422" s="71">
        <f t="shared" si="87"/>
        <v>1.3907288798901175E-3</v>
      </c>
    </row>
    <row r="1423" spans="2:15" x14ac:dyDescent="0.15">
      <c r="B1423" s="73" t="str">
        <f>IFERROR(IF(AND(K1423&lt;&gt;"",K1423&gt;=$C$3),MAX($B$5:B1422)+1,""),"")</f>
        <v/>
      </c>
      <c r="C1423" s="73" t="str">
        <f>IFERROR(IF(AND(O1423&lt;&gt;"",O1423&gt;=$C$3),MAX($C$5:C1422)+1,""),"")</f>
        <v/>
      </c>
      <c r="F1423" s="40" t="s">
        <v>9551</v>
      </c>
      <c r="G1423" s="40" t="s">
        <v>9552</v>
      </c>
      <c r="H1423" s="56">
        <v>0.49993900000000002</v>
      </c>
      <c r="I1423" s="167" t="s">
        <v>13662</v>
      </c>
      <c r="J1423" s="56">
        <v>33.46</v>
      </c>
      <c r="K1423" s="71">
        <f t="shared" si="86"/>
        <v>1.49413927077107E-2</v>
      </c>
      <c r="L1423" s="97">
        <v>16.501198030634601</v>
      </c>
      <c r="M1423" s="56">
        <v>18.350000000000001</v>
      </c>
      <c r="N1423" s="56">
        <v>37.208874098724294</v>
      </c>
      <c r="O1423" s="71">
        <f t="shared" si="87"/>
        <v>1.3436015254681959E-2</v>
      </c>
    </row>
    <row r="1424" spans="2:15" x14ac:dyDescent="0.15">
      <c r="B1424" s="73" t="str">
        <f>IFERROR(IF(AND(K1424&lt;&gt;"",K1424&gt;=$C$3),MAX($B$5:B1423)+1,""),"")</f>
        <v/>
      </c>
      <c r="C1424" s="73" t="str">
        <f>IFERROR(IF(AND(O1424&lt;&gt;"",O1424&gt;=$C$3),MAX($C$5:C1423)+1,""),"")</f>
        <v/>
      </c>
      <c r="F1424" s="40" t="s">
        <v>9553</v>
      </c>
      <c r="G1424" s="40" t="s">
        <v>9554</v>
      </c>
      <c r="H1424" s="56">
        <v>0.02</v>
      </c>
      <c r="I1424" s="167" t="s">
        <v>13685</v>
      </c>
      <c r="J1424" s="56">
        <v>24.56</v>
      </c>
      <c r="K1424" s="71">
        <f t="shared" si="86"/>
        <v>8.1433224755700329E-4</v>
      </c>
      <c r="L1424" s="97">
        <v>24.5381591818586</v>
      </c>
      <c r="M1424" s="56">
        <v>23.49</v>
      </c>
      <c r="N1424" s="56">
        <v>23.510907877169558</v>
      </c>
      <c r="O1424" s="71">
        <f t="shared" si="87"/>
        <v>8.5066897903254303E-4</v>
      </c>
    </row>
    <row r="1425" spans="2:15" x14ac:dyDescent="0.15">
      <c r="B1425" s="73" t="str">
        <f>IFERROR(IF(AND(K1425&lt;&gt;"",K1425&gt;=$C$3),MAX($B$5:B1424)+1,""),"")</f>
        <v/>
      </c>
      <c r="C1425" s="73" t="str">
        <f>IFERROR(IF(AND(O1425&lt;&gt;"",O1425&gt;=$C$3),MAX($C$5:C1424)+1,""),"")</f>
        <v/>
      </c>
      <c r="F1425" s="40" t="s">
        <v>9555</v>
      </c>
      <c r="G1425" s="40" t="s">
        <v>9556</v>
      </c>
      <c r="H1425" s="56">
        <v>2.0051800000000002E-2</v>
      </c>
      <c r="I1425" s="167" t="s">
        <v>13692</v>
      </c>
      <c r="J1425" s="56">
        <v>12.54</v>
      </c>
      <c r="K1425" s="71">
        <f t="shared" si="86"/>
        <v>1.5990271132376398E-3</v>
      </c>
      <c r="L1425" s="97">
        <v>12.5198877305533</v>
      </c>
      <c r="M1425" s="56">
        <v>9.9700000000000006</v>
      </c>
      <c r="N1425" s="56">
        <v>9.9860160642570506</v>
      </c>
      <c r="O1425" s="71">
        <f t="shared" si="87"/>
        <v>2.0079879574569698E-3</v>
      </c>
    </row>
    <row r="1426" spans="2:15" x14ac:dyDescent="0.15">
      <c r="B1426" s="73" t="str">
        <f>IFERROR(IF(AND(K1426&lt;&gt;"",K1426&gt;=$C$3),MAX($B$5:B1425)+1,""),"")</f>
        <v/>
      </c>
      <c r="C1426" s="73" t="str">
        <f>IFERROR(IF(AND(O1426&lt;&gt;"",O1426&gt;=$C$3),MAX($C$5:C1425)+1,""),"")</f>
        <v/>
      </c>
      <c r="F1426" s="40" t="s">
        <v>9557</v>
      </c>
      <c r="G1426" s="40" t="s">
        <v>9558</v>
      </c>
      <c r="H1426" s="56">
        <v>0.2</v>
      </c>
      <c r="I1426" s="167" t="s">
        <v>5924</v>
      </c>
      <c r="J1426" s="56">
        <v>14.46</v>
      </c>
      <c r="K1426" s="71">
        <f t="shared" si="86"/>
        <v>1.3831258644536652E-2</v>
      </c>
      <c r="L1426" s="97">
        <v>14.2781132075472</v>
      </c>
      <c r="M1426" s="56">
        <v>22.29</v>
      </c>
      <c r="N1426" s="56">
        <v>22.573949044585941</v>
      </c>
      <c r="O1426" s="71">
        <f t="shared" si="87"/>
        <v>8.8597701538609321E-3</v>
      </c>
    </row>
    <row r="1427" spans="2:15" x14ac:dyDescent="0.15">
      <c r="B1427" s="73" t="str">
        <f>IFERROR(IF(AND(K1427&lt;&gt;"",K1427&gt;=$C$3),MAX($B$5:B1426)+1,""),"")</f>
        <v/>
      </c>
      <c r="C1427" s="73" t="str">
        <f>IFERROR(IF(AND(O1427&lt;&gt;"",O1427&gt;=$C$3),MAX($C$5:C1426)+1,""),"")</f>
        <v/>
      </c>
      <c r="F1427" s="40" t="s">
        <v>9559</v>
      </c>
      <c r="G1427" s="40" t="s">
        <v>9560</v>
      </c>
      <c r="H1427" s="56">
        <v>1.0431599999999999E-2</v>
      </c>
      <c r="I1427" s="167" t="s">
        <v>5905</v>
      </c>
      <c r="J1427" s="56">
        <v>13.91</v>
      </c>
      <c r="K1427" s="71">
        <f t="shared" si="86"/>
        <v>7.4993529834651326E-4</v>
      </c>
      <c r="L1427" s="97">
        <v>13.9022722222222</v>
      </c>
      <c r="M1427" s="56">
        <v>15.29</v>
      </c>
      <c r="N1427" s="56">
        <v>15.29849916620347</v>
      </c>
      <c r="O1427" s="71">
        <f t="shared" si="87"/>
        <v>6.818708088074983E-4</v>
      </c>
    </row>
    <row r="1428" spans="2:15" x14ac:dyDescent="0.15">
      <c r="B1428" s="73" t="str">
        <f>IFERROR(IF(AND(K1428&lt;&gt;"",K1428&gt;=$C$3),MAX($B$5:B1427)+1,""),"")</f>
        <v/>
      </c>
      <c r="C1428" s="73" t="str">
        <f>IFERROR(IF(AND(O1428&lt;&gt;"",O1428&gt;=$C$3),MAX($C$5:C1427)+1,""),"")</f>
        <v/>
      </c>
      <c r="F1428" s="40" t="s">
        <v>9561</v>
      </c>
      <c r="G1428" s="40" t="s">
        <v>9562</v>
      </c>
      <c r="H1428" s="56">
        <v>0.05</v>
      </c>
      <c r="I1428" s="167" t="s">
        <v>5903</v>
      </c>
      <c r="J1428" s="56">
        <v>7.12</v>
      </c>
      <c r="K1428" s="71">
        <f t="shared" si="86"/>
        <v>7.0224719101123602E-3</v>
      </c>
      <c r="L1428" s="97">
        <v>7.06741506646972</v>
      </c>
      <c r="M1428" s="56">
        <v>7.03</v>
      </c>
      <c r="N1428" s="56">
        <v>7.0823065476190479</v>
      </c>
      <c r="O1428" s="71">
        <f t="shared" si="87"/>
        <v>7.0598469105815761E-3</v>
      </c>
    </row>
    <row r="1429" spans="2:15" x14ac:dyDescent="0.15">
      <c r="B1429" s="73" t="str">
        <f>IFERROR(IF(AND(K1429&lt;&gt;"",K1429&gt;=$C$3),MAX($B$5:B1428)+1,""),"")</f>
        <v/>
      </c>
      <c r="C1429" s="73" t="str">
        <f>IFERROR(IF(AND(O1429&lt;&gt;"",O1429&gt;=$C$3),MAX($C$5:C1428)+1,""),"")</f>
        <v/>
      </c>
      <c r="F1429" s="40" t="s">
        <v>9563</v>
      </c>
      <c r="G1429" s="40" t="s">
        <v>9564</v>
      </c>
      <c r="H1429" s="56">
        <v>0.05</v>
      </c>
      <c r="I1429" s="167" t="s">
        <v>5952</v>
      </c>
      <c r="J1429" s="56">
        <v>28.5</v>
      </c>
      <c r="K1429" s="71">
        <f t="shared" si="86"/>
        <v>1.7543859649122807E-3</v>
      </c>
      <c r="L1429" s="97">
        <v>28.4434748115827</v>
      </c>
      <c r="M1429" s="56">
        <v>26.68</v>
      </c>
      <c r="N1429" s="56">
        <v>26.733020667726556</v>
      </c>
      <c r="O1429" s="71">
        <f t="shared" si="87"/>
        <v>1.8703460645718391E-3</v>
      </c>
    </row>
    <row r="1430" spans="2:15" x14ac:dyDescent="0.15">
      <c r="B1430" s="73" t="str">
        <f>IFERROR(IF(AND(K1430&lt;&gt;"",K1430&gt;=$C$3),MAX($B$5:B1429)+1,""),"")</f>
        <v/>
      </c>
      <c r="C1430" s="73" t="str">
        <f>IFERROR(IF(AND(O1430&lt;&gt;"",O1430&gt;=$C$3),MAX($C$5:C1429)+1,""),"")</f>
        <v/>
      </c>
      <c r="F1430" s="40" t="s">
        <v>9565</v>
      </c>
      <c r="G1430" s="40" t="s">
        <v>9566</v>
      </c>
      <c r="H1430" s="56">
        <v>0.05</v>
      </c>
      <c r="I1430" s="167" t="s">
        <v>13662</v>
      </c>
      <c r="J1430" s="56">
        <v>13.49</v>
      </c>
      <c r="K1430" s="71">
        <f t="shared" si="86"/>
        <v>3.7064492216456637E-3</v>
      </c>
      <c r="L1430" s="97">
        <v>6.7294585253456196</v>
      </c>
      <c r="M1430" s="56">
        <v>10.7</v>
      </c>
      <c r="N1430" s="56">
        <v>21.449422632794462</v>
      </c>
      <c r="O1430" s="71">
        <f t="shared" si="87"/>
        <v>2.3310650760153318E-3</v>
      </c>
    </row>
    <row r="1431" spans="2:15" x14ac:dyDescent="0.15">
      <c r="B1431" s="73" t="str">
        <f>IFERROR(IF(AND(K1431&lt;&gt;"",K1431&gt;=$C$3),MAX($B$5:B1430)+1,""),"")</f>
        <v/>
      </c>
      <c r="C1431" s="73" t="str">
        <f>IFERROR(IF(AND(O1431&lt;&gt;"",O1431&gt;=$C$3),MAX($C$5:C1430)+1,""),"")</f>
        <v/>
      </c>
      <c r="F1431" s="40" t="s">
        <v>9567</v>
      </c>
      <c r="G1431" s="40" t="s">
        <v>9568</v>
      </c>
      <c r="H1431" s="56" t="s">
        <v>5898</v>
      </c>
      <c r="I1431" s="167" t="s">
        <v>13663</v>
      </c>
      <c r="J1431" s="56">
        <v>10.039999999999999</v>
      </c>
      <c r="K1431" s="71" t="str">
        <f t="shared" si="86"/>
        <v/>
      </c>
      <c r="L1431" s="97">
        <v>10.039999999999999</v>
      </c>
      <c r="M1431" s="56">
        <v>7.94</v>
      </c>
      <c r="N1431" s="56">
        <v>7.9399999999999995</v>
      </c>
      <c r="O1431" s="71" t="str">
        <f t="shared" si="87"/>
        <v/>
      </c>
    </row>
    <row r="1432" spans="2:15" x14ac:dyDescent="0.15">
      <c r="B1432" s="73" t="str">
        <f>IFERROR(IF(AND(K1432&lt;&gt;"",K1432&gt;=$C$3),MAX($B$5:B1431)+1,""),"")</f>
        <v/>
      </c>
      <c r="C1432" s="73" t="str">
        <f>IFERROR(IF(AND(O1432&lt;&gt;"",O1432&gt;=$C$3),MAX($C$5:C1431)+1,""),"")</f>
        <v/>
      </c>
      <c r="F1432" s="40" t="s">
        <v>9569</v>
      </c>
      <c r="G1432" s="40" t="s">
        <v>9570</v>
      </c>
      <c r="H1432" s="56">
        <v>4.3999999999999997E-2</v>
      </c>
      <c r="I1432" s="167" t="s">
        <v>5909</v>
      </c>
      <c r="J1432" s="56">
        <v>26.6</v>
      </c>
      <c r="K1432" s="71">
        <f t="shared" si="86"/>
        <v>1.6541353383458645E-3</v>
      </c>
      <c r="L1432" s="97">
        <v>16.594495412844001</v>
      </c>
      <c r="M1432" s="56">
        <v>14.72</v>
      </c>
      <c r="N1432" s="56">
        <v>23.595294117647111</v>
      </c>
      <c r="O1432" s="71">
        <f t="shared" si="87"/>
        <v>1.8647786198643756E-3</v>
      </c>
    </row>
    <row r="1433" spans="2:15" x14ac:dyDescent="0.15">
      <c r="B1433" s="73" t="str">
        <f>IFERROR(IF(AND(K1433&lt;&gt;"",K1433&gt;=$C$3),MAX($B$5:B1432)+1,""),"")</f>
        <v/>
      </c>
      <c r="C1433" s="73" t="str">
        <f>IFERROR(IF(AND(O1433&lt;&gt;"",O1433&gt;=$C$3),MAX($C$5:C1432)+1,""),"")</f>
        <v/>
      </c>
      <c r="F1433" s="40" t="s">
        <v>9571</v>
      </c>
      <c r="G1433" s="40" t="s">
        <v>9572</v>
      </c>
      <c r="H1433" s="56">
        <v>0.2</v>
      </c>
      <c r="I1433" s="167" t="s">
        <v>5902</v>
      </c>
      <c r="J1433" s="56">
        <v>18.829999999999998</v>
      </c>
      <c r="K1433" s="71">
        <f t="shared" si="86"/>
        <v>1.0621348911311739E-2</v>
      </c>
      <c r="L1433" s="97">
        <v>18.5774240590987</v>
      </c>
      <c r="M1433" s="56">
        <v>27.85</v>
      </c>
      <c r="N1433" s="56">
        <v>28.228644527450296</v>
      </c>
      <c r="O1433" s="71">
        <f t="shared" si="87"/>
        <v>7.0850018960533015E-3</v>
      </c>
    </row>
    <row r="1434" spans="2:15" x14ac:dyDescent="0.15">
      <c r="B1434" s="73" t="str">
        <f>IFERROR(IF(AND(K1434&lt;&gt;"",K1434&gt;=$C$3),MAX($B$5:B1433)+1,""),"")</f>
        <v/>
      </c>
      <c r="C1434" s="73" t="str">
        <f>IFERROR(IF(AND(O1434&lt;&gt;"",O1434&gt;=$C$3),MAX($C$5:C1433)+1,""),"")</f>
        <v/>
      </c>
      <c r="F1434" s="40" t="s">
        <v>9573</v>
      </c>
      <c r="G1434" s="40" t="s">
        <v>9574</v>
      </c>
      <c r="H1434" s="56" t="s">
        <v>5898</v>
      </c>
      <c r="I1434" s="167" t="s">
        <v>5900</v>
      </c>
      <c r="J1434" s="56">
        <v>6.12</v>
      </c>
      <c r="K1434" s="71" t="str">
        <f t="shared" si="86"/>
        <v/>
      </c>
      <c r="L1434" s="97">
        <v>6.12</v>
      </c>
      <c r="M1434" s="56">
        <v>4.95</v>
      </c>
      <c r="N1434" s="56">
        <v>4.95</v>
      </c>
      <c r="O1434" s="71" t="str">
        <f t="shared" si="87"/>
        <v/>
      </c>
    </row>
    <row r="1435" spans="2:15" x14ac:dyDescent="0.15">
      <c r="B1435" s="73" t="str">
        <f>IFERROR(IF(AND(K1435&lt;&gt;"",K1435&gt;=$C$3),MAX($B$5:B1434)+1,""),"")</f>
        <v/>
      </c>
      <c r="C1435" s="73" t="str">
        <f>IFERROR(IF(AND(O1435&lt;&gt;"",O1435&gt;=$C$3),MAX($C$5:C1434)+1,""),"")</f>
        <v/>
      </c>
      <c r="F1435" s="40" t="s">
        <v>13235</v>
      </c>
      <c r="G1435" s="40" t="s">
        <v>9576</v>
      </c>
      <c r="H1435" s="56">
        <v>0.05</v>
      </c>
      <c r="I1435" s="167" t="s">
        <v>5945</v>
      </c>
      <c r="J1435" s="56">
        <v>29.13</v>
      </c>
      <c r="K1435" s="71">
        <f t="shared" si="86"/>
        <v>1.7164435290078959E-3</v>
      </c>
      <c r="L1435" s="97">
        <v>18.178287145242098</v>
      </c>
      <c r="M1435" s="56">
        <v>19.25</v>
      </c>
      <c r="N1435" s="56">
        <v>30.847378277153506</v>
      </c>
      <c r="O1435" s="71">
        <f t="shared" si="87"/>
        <v>1.6208832903323749E-3</v>
      </c>
    </row>
    <row r="1436" spans="2:15" x14ac:dyDescent="0.15">
      <c r="B1436" s="73" t="str">
        <f>IFERROR(IF(AND(K1436&lt;&gt;"",K1436&gt;=$C$3),MAX($B$5:B1435)+1,""),"")</f>
        <v/>
      </c>
      <c r="C1436" s="73" t="str">
        <f>IFERROR(IF(AND(O1436&lt;&gt;"",O1436&gt;=$C$3),MAX($C$5:C1435)+1,""),"")</f>
        <v/>
      </c>
      <c r="F1436" s="40" t="s">
        <v>9577</v>
      </c>
      <c r="G1436" s="40" t="s">
        <v>9578</v>
      </c>
      <c r="H1436" s="56">
        <v>0.05</v>
      </c>
      <c r="I1436" s="167" t="s">
        <v>5916</v>
      </c>
      <c r="J1436" s="56">
        <v>13.77</v>
      </c>
      <c r="K1436" s="71">
        <f t="shared" si="86"/>
        <v>3.6310820624546117E-3</v>
      </c>
      <c r="L1436" s="97">
        <v>13.724403973509901</v>
      </c>
      <c r="M1436" s="56">
        <v>14.32</v>
      </c>
      <c r="N1436" s="56">
        <v>14.367574750830599</v>
      </c>
      <c r="O1436" s="71">
        <f t="shared" si="87"/>
        <v>3.4800584557327235E-3</v>
      </c>
    </row>
    <row r="1437" spans="2:15" x14ac:dyDescent="0.15">
      <c r="B1437" s="73" t="str">
        <f>IFERROR(IF(AND(K1437&lt;&gt;"",K1437&gt;=$C$3),MAX($B$5:B1436)+1,""),"")</f>
        <v/>
      </c>
      <c r="C1437" s="73" t="str">
        <f>IFERROR(IF(AND(O1437&lt;&gt;"",O1437&gt;=$C$3),MAX($C$5:C1436)+1,""),"")</f>
        <v/>
      </c>
      <c r="F1437" s="40" t="s">
        <v>9579</v>
      </c>
      <c r="G1437" s="40" t="s">
        <v>13236</v>
      </c>
      <c r="H1437" s="56">
        <v>0.05</v>
      </c>
      <c r="I1437" s="167" t="s">
        <v>5932</v>
      </c>
      <c r="J1437" s="56">
        <v>18.600000000000001</v>
      </c>
      <c r="K1437" s="71">
        <f t="shared" si="86"/>
        <v>2.6881720430107525E-3</v>
      </c>
      <c r="L1437" s="97">
        <v>15.462414338429101</v>
      </c>
      <c r="M1437" s="56">
        <v>16.11</v>
      </c>
      <c r="N1437" s="56">
        <v>19.37899175649968</v>
      </c>
      <c r="O1437" s="71">
        <f t="shared" si="87"/>
        <v>2.5801135904415713E-3</v>
      </c>
    </row>
    <row r="1438" spans="2:15" x14ac:dyDescent="0.15">
      <c r="B1438" s="73" t="str">
        <f>IFERROR(IF(AND(K1438&lt;&gt;"",K1438&gt;=$C$3),MAX($B$5:B1437)+1,""),"")</f>
        <v/>
      </c>
      <c r="C1438" s="73" t="str">
        <f>IFERROR(IF(AND(O1438&lt;&gt;"",O1438&gt;=$C$3),MAX($C$5:C1437)+1,""),"")</f>
        <v/>
      </c>
      <c r="F1438" s="40" t="s">
        <v>9581</v>
      </c>
      <c r="G1438" s="40" t="s">
        <v>9582</v>
      </c>
      <c r="H1438" s="56">
        <v>1.2999999999999999E-2</v>
      </c>
      <c r="I1438" s="167" t="s">
        <v>5911</v>
      </c>
      <c r="J1438" s="56">
        <v>16.13</v>
      </c>
      <c r="K1438" s="71">
        <f t="shared" si="86"/>
        <v>8.0595164290142595E-4</v>
      </c>
      <c r="L1438" s="97">
        <v>16.1166473509934</v>
      </c>
      <c r="M1438" s="56">
        <v>14.11</v>
      </c>
      <c r="N1438" s="56">
        <v>14.121690140845049</v>
      </c>
      <c r="O1438" s="71">
        <f t="shared" si="87"/>
        <v>9.2056969600255462E-4</v>
      </c>
    </row>
    <row r="1439" spans="2:15" x14ac:dyDescent="0.15">
      <c r="B1439" s="73" t="str">
        <f>IFERROR(IF(AND(K1439&lt;&gt;"",K1439&gt;=$C$3),MAX($B$5:B1438)+1,""),"")</f>
        <v/>
      </c>
      <c r="C1439" s="73" t="str">
        <f>IFERROR(IF(AND(O1439&lt;&gt;"",O1439&gt;=$C$3),MAX($C$5:C1438)+1,""),"")</f>
        <v/>
      </c>
      <c r="F1439" s="40" t="s">
        <v>9583</v>
      </c>
      <c r="G1439" s="40" t="s">
        <v>9584</v>
      </c>
      <c r="H1439" s="56">
        <v>0.05</v>
      </c>
      <c r="I1439" s="167" t="s">
        <v>5983</v>
      </c>
      <c r="J1439" s="56">
        <v>17.329999999999998</v>
      </c>
      <c r="K1439" s="71">
        <f t="shared" si="86"/>
        <v>2.8851702250432781E-3</v>
      </c>
      <c r="L1439" s="97">
        <v>17.280822928490299</v>
      </c>
      <c r="M1439" s="56">
        <v>18.760000000000002</v>
      </c>
      <c r="N1439" s="56">
        <v>18.813386454183323</v>
      </c>
      <c r="O1439" s="71">
        <f t="shared" si="87"/>
        <v>2.6576820776932513E-3</v>
      </c>
    </row>
    <row r="1440" spans="2:15" x14ac:dyDescent="0.15">
      <c r="B1440" s="73" t="str">
        <f>IFERROR(IF(AND(K1440&lt;&gt;"",K1440&gt;=$C$3),MAX($B$5:B1439)+1,""),"")</f>
        <v/>
      </c>
      <c r="C1440" s="73" t="str">
        <f>IFERROR(IF(AND(O1440&lt;&gt;"",O1440&gt;=$C$3),MAX($C$5:C1439)+1,""),"")</f>
        <v/>
      </c>
      <c r="F1440" s="40" t="s">
        <v>9585</v>
      </c>
      <c r="G1440" s="40" t="s">
        <v>13237</v>
      </c>
      <c r="H1440" s="56">
        <v>0.1</v>
      </c>
      <c r="I1440" s="167" t="s">
        <v>5914</v>
      </c>
      <c r="J1440" s="56">
        <v>31.16</v>
      </c>
      <c r="K1440" s="71">
        <f t="shared" si="86"/>
        <v>3.2092426187419771E-3</v>
      </c>
      <c r="L1440" s="97">
        <v>31.072985199664899</v>
      </c>
      <c r="M1440" s="56">
        <v>27.09</v>
      </c>
      <c r="N1440" s="56">
        <v>27.1658611033324</v>
      </c>
      <c r="O1440" s="71">
        <f t="shared" si="87"/>
        <v>3.6810907491437164E-3</v>
      </c>
    </row>
    <row r="1441" spans="2:15" x14ac:dyDescent="0.15">
      <c r="B1441" s="73" t="str">
        <f>IFERROR(IF(AND(K1441&lt;&gt;"",K1441&gt;=$C$3),MAX($B$5:B1440)+1,""),"")</f>
        <v/>
      </c>
      <c r="C1441" s="73" t="str">
        <f>IFERROR(IF(AND(O1441&lt;&gt;"",O1441&gt;=$C$3),MAX($C$5:C1440)+1,""),"")</f>
        <v/>
      </c>
      <c r="F1441" s="40" t="s">
        <v>9587</v>
      </c>
      <c r="G1441" s="40" t="s">
        <v>9588</v>
      </c>
      <c r="H1441" s="56" t="s">
        <v>5898</v>
      </c>
      <c r="I1441" s="167" t="s">
        <v>5900</v>
      </c>
      <c r="J1441" s="56">
        <v>11.16</v>
      </c>
      <c r="K1441" s="71" t="str">
        <f t="shared" si="86"/>
        <v/>
      </c>
      <c r="L1441" s="97">
        <v>11.16</v>
      </c>
      <c r="M1441" s="56">
        <v>11.16</v>
      </c>
      <c r="N1441" s="56">
        <v>11.16</v>
      </c>
      <c r="O1441" s="71" t="str">
        <f t="shared" si="87"/>
        <v/>
      </c>
    </row>
    <row r="1442" spans="2:15" x14ac:dyDescent="0.15">
      <c r="B1442" s="73" t="str">
        <f>IFERROR(IF(AND(K1442&lt;&gt;"",K1442&gt;=$C$3),MAX($B$5:B1441)+1,""),"")</f>
        <v/>
      </c>
      <c r="C1442" s="73" t="str">
        <f>IFERROR(IF(AND(O1442&lt;&gt;"",O1442&gt;=$C$3),MAX($C$5:C1441)+1,""),"")</f>
        <v/>
      </c>
      <c r="F1442" s="40" t="s">
        <v>9589</v>
      </c>
      <c r="G1442" s="40" t="s">
        <v>9590</v>
      </c>
      <c r="H1442" s="56" t="s">
        <v>5898</v>
      </c>
      <c r="I1442" s="167" t="s">
        <v>13752</v>
      </c>
      <c r="J1442" s="56">
        <v>18.489999999999998</v>
      </c>
      <c r="K1442" s="71" t="str">
        <f t="shared" si="86"/>
        <v/>
      </c>
      <c r="L1442" s="97">
        <v>18.489999999999998</v>
      </c>
      <c r="M1442" s="56">
        <v>26.8</v>
      </c>
      <c r="N1442" s="56">
        <v>26.8</v>
      </c>
      <c r="O1442" s="71" t="str">
        <f t="shared" si="87"/>
        <v/>
      </c>
    </row>
    <row r="1443" spans="2:15" x14ac:dyDescent="0.15">
      <c r="B1443" s="73" t="str">
        <f>IFERROR(IF(AND(K1443&lt;&gt;"",K1443&gt;=$C$3),MAX($B$5:B1442)+1,""),"")</f>
        <v/>
      </c>
      <c r="C1443" s="73" t="str">
        <f>IFERROR(IF(AND(O1443&lt;&gt;"",O1443&gt;=$C$3),MAX($C$5:C1442)+1,""),"")</f>
        <v/>
      </c>
      <c r="F1443" s="40" t="s">
        <v>9591</v>
      </c>
      <c r="G1443" s="40" t="s">
        <v>9592</v>
      </c>
      <c r="H1443" s="56">
        <v>7.0000000000000007E-2</v>
      </c>
      <c r="I1443" s="167" t="s">
        <v>13696</v>
      </c>
      <c r="J1443" s="56">
        <v>22.3</v>
      </c>
      <c r="K1443" s="71">
        <f t="shared" si="86"/>
        <v>3.1390134529147985E-3</v>
      </c>
      <c r="L1443" s="97">
        <v>22.245836224843899</v>
      </c>
      <c r="M1443" s="56">
        <v>23.62</v>
      </c>
      <c r="N1443" s="56">
        <v>23.677509565217349</v>
      </c>
      <c r="O1443" s="71">
        <f t="shared" si="87"/>
        <v>2.9563920059747818E-3</v>
      </c>
    </row>
    <row r="1444" spans="2:15" x14ac:dyDescent="0.15">
      <c r="B1444" s="73" t="str">
        <f>IFERROR(IF(AND(K1444&lt;&gt;"",K1444&gt;=$C$3),MAX($B$5:B1443)+1,""),"")</f>
        <v/>
      </c>
      <c r="C1444" s="73" t="str">
        <f>IFERROR(IF(AND(O1444&lt;&gt;"",O1444&gt;=$C$3),MAX($C$5:C1443)+1,""),"")</f>
        <v/>
      </c>
      <c r="F1444" s="40" t="s">
        <v>13238</v>
      </c>
      <c r="G1444" s="40" t="s">
        <v>9594</v>
      </c>
      <c r="H1444" s="56">
        <v>0.1</v>
      </c>
      <c r="I1444" s="167" t="s">
        <v>13697</v>
      </c>
      <c r="J1444" s="56">
        <v>44.33</v>
      </c>
      <c r="K1444" s="71">
        <f t="shared" si="86"/>
        <v>2.2558087074216106E-3</v>
      </c>
      <c r="L1444" s="97">
        <v>22.110939024390198</v>
      </c>
      <c r="M1444" s="56">
        <v>25.38</v>
      </c>
      <c r="N1444" s="56">
        <v>50.884107579462203</v>
      </c>
      <c r="O1444" s="71">
        <f t="shared" si="87"/>
        <v>1.9652501489553866E-3</v>
      </c>
    </row>
    <row r="1445" spans="2:15" x14ac:dyDescent="0.15">
      <c r="B1445" s="73" t="str">
        <f>IFERROR(IF(AND(K1445&lt;&gt;"",K1445&gt;=$C$3),MAX($B$5:B1444)+1,""),"")</f>
        <v/>
      </c>
      <c r="C1445" s="73" t="str">
        <f>IFERROR(IF(AND(O1445&lt;&gt;"",O1445&gt;=$C$3),MAX($C$5:C1444)+1,""),"")</f>
        <v/>
      </c>
      <c r="F1445" s="40" t="s">
        <v>13239</v>
      </c>
      <c r="G1445" s="40" t="s">
        <v>9596</v>
      </c>
      <c r="H1445" s="56">
        <v>0.6</v>
      </c>
      <c r="I1445" s="167" t="s">
        <v>13715</v>
      </c>
      <c r="J1445" s="56">
        <v>31.55</v>
      </c>
      <c r="K1445" s="71">
        <f t="shared" si="86"/>
        <v>1.9017432646592707E-2</v>
      </c>
      <c r="L1445" s="97">
        <v>15.489909638554201</v>
      </c>
      <c r="M1445" s="56">
        <v>13.19</v>
      </c>
      <c r="N1445" s="56">
        <v>26.865521472392665</v>
      </c>
      <c r="O1445" s="71">
        <f t="shared" si="87"/>
        <v>2.233345816929581E-2</v>
      </c>
    </row>
    <row r="1446" spans="2:15" x14ac:dyDescent="0.15">
      <c r="B1446" s="73" t="str">
        <f>IFERROR(IF(AND(K1446&lt;&gt;"",K1446&gt;=$C$3),MAX($B$5:B1445)+1,""),"")</f>
        <v/>
      </c>
      <c r="C1446" s="73" t="str">
        <f>IFERROR(IF(AND(O1446&lt;&gt;"",O1446&gt;=$C$3),MAX($C$5:C1445)+1,""),"")</f>
        <v/>
      </c>
      <c r="F1446" s="40" t="s">
        <v>9597</v>
      </c>
      <c r="G1446" s="40" t="s">
        <v>13240</v>
      </c>
      <c r="H1446" s="56">
        <v>0.12</v>
      </c>
      <c r="I1446" s="167" t="s">
        <v>5924</v>
      </c>
      <c r="J1446" s="56">
        <v>15.67</v>
      </c>
      <c r="K1446" s="71">
        <f t="shared" si="86"/>
        <v>7.6579451180599873E-3</v>
      </c>
      <c r="L1446" s="97">
        <v>15.538870292886999</v>
      </c>
      <c r="M1446" s="56">
        <v>13.92</v>
      </c>
      <c r="N1446" s="56">
        <v>14.037468354430406</v>
      </c>
      <c r="O1446" s="71">
        <f t="shared" si="87"/>
        <v>8.5485499927860174E-3</v>
      </c>
    </row>
    <row r="1447" spans="2:15" x14ac:dyDescent="0.15">
      <c r="B1447" s="73" t="str">
        <f>IFERROR(IF(AND(K1447&lt;&gt;"",K1447&gt;=$C$3),MAX($B$5:B1446)+1,""),"")</f>
        <v/>
      </c>
      <c r="C1447" s="73" t="str">
        <f>IFERROR(IF(AND(O1447&lt;&gt;"",O1447&gt;=$C$3),MAX($C$5:C1446)+1,""),"")</f>
        <v/>
      </c>
      <c r="F1447" s="40" t="s">
        <v>9599</v>
      </c>
      <c r="G1447" s="40" t="s">
        <v>9600</v>
      </c>
      <c r="H1447" s="56">
        <v>0.04</v>
      </c>
      <c r="I1447" s="167" t="s">
        <v>13750</v>
      </c>
      <c r="J1447" s="56">
        <v>18.989999999999998</v>
      </c>
      <c r="K1447" s="71">
        <f t="shared" si="86"/>
        <v>2.1063717746182204E-3</v>
      </c>
      <c r="L1447" s="97">
        <v>15.7859697309417</v>
      </c>
      <c r="M1447" s="56">
        <v>15.25</v>
      </c>
      <c r="N1447" s="56">
        <v>18.345246122724209</v>
      </c>
      <c r="O1447" s="71">
        <f t="shared" si="87"/>
        <v>2.1804013820480774E-3</v>
      </c>
    </row>
    <row r="1448" spans="2:15" x14ac:dyDescent="0.15">
      <c r="B1448" s="73" t="str">
        <f>IFERROR(IF(AND(K1448&lt;&gt;"",K1448&gt;=$C$3),MAX($B$5:B1447)+1,""),"")</f>
        <v/>
      </c>
      <c r="C1448" s="73" t="str">
        <f>IFERROR(IF(AND(O1448&lt;&gt;"",O1448&gt;=$C$3),MAX($C$5:C1447)+1,""),"")</f>
        <v/>
      </c>
      <c r="F1448" s="40" t="s">
        <v>9601</v>
      </c>
      <c r="G1448" s="40" t="s">
        <v>9602</v>
      </c>
      <c r="H1448" s="56">
        <v>0.05</v>
      </c>
      <c r="I1448" s="167" t="s">
        <v>5941</v>
      </c>
      <c r="J1448" s="56">
        <v>13.9</v>
      </c>
      <c r="K1448" s="71">
        <f t="shared" si="86"/>
        <v>3.5971223021582736E-3</v>
      </c>
      <c r="L1448" s="97">
        <v>13.8612813370474</v>
      </c>
      <c r="M1448" s="56">
        <v>17.239999999999998</v>
      </c>
      <c r="N1448" s="56">
        <v>17.288156424580947</v>
      </c>
      <c r="O1448" s="71">
        <f t="shared" si="87"/>
        <v>2.892153377841268E-3</v>
      </c>
    </row>
    <row r="1449" spans="2:15" x14ac:dyDescent="0.15">
      <c r="B1449" s="73" t="str">
        <f>IFERROR(IF(AND(K1449&lt;&gt;"",K1449&gt;=$C$3),MAX($B$5:B1448)+1,""),"")</f>
        <v/>
      </c>
      <c r="C1449" s="73" t="str">
        <f>IFERROR(IF(AND(O1449&lt;&gt;"",O1449&gt;=$C$3),MAX($C$5:C1448)+1,""),"")</f>
        <v/>
      </c>
      <c r="F1449" s="40" t="s">
        <v>9603</v>
      </c>
      <c r="G1449" s="40" t="s">
        <v>9604</v>
      </c>
      <c r="H1449" s="56">
        <v>0.1</v>
      </c>
      <c r="I1449" s="167" t="s">
        <v>5911</v>
      </c>
      <c r="J1449" s="56">
        <v>11.92</v>
      </c>
      <c r="K1449" s="71">
        <f t="shared" si="86"/>
        <v>8.389261744966443E-3</v>
      </c>
      <c r="L1449" s="97">
        <v>11.8185531914894</v>
      </c>
      <c r="M1449" s="56">
        <v>10.3</v>
      </c>
      <c r="N1449" s="56">
        <v>10.388412017167349</v>
      </c>
      <c r="O1449" s="71">
        <f t="shared" si="87"/>
        <v>9.6261103077876775E-3</v>
      </c>
    </row>
    <row r="1450" spans="2:15" x14ac:dyDescent="0.15">
      <c r="B1450" s="73" t="str">
        <f>IFERROR(IF(AND(K1450&lt;&gt;"",K1450&gt;=$C$3),MAX($B$5:B1449)+1,""),"")</f>
        <v/>
      </c>
      <c r="C1450" s="73" t="str">
        <f>IFERROR(IF(AND(O1450&lt;&gt;"",O1450&gt;=$C$3),MAX($C$5:C1449)+1,""),"")</f>
        <v/>
      </c>
      <c r="F1450" s="40" t="s">
        <v>9605</v>
      </c>
      <c r="G1450" s="40" t="s">
        <v>9606</v>
      </c>
      <c r="H1450" s="56">
        <v>0.03</v>
      </c>
      <c r="I1450" s="167" t="s">
        <v>5905</v>
      </c>
      <c r="J1450" s="56">
        <v>13.45</v>
      </c>
      <c r="K1450" s="71">
        <f t="shared" si="86"/>
        <v>2.2304832713754648E-3</v>
      </c>
      <c r="L1450" s="97">
        <v>13.4196616541353</v>
      </c>
      <c r="M1450" s="56">
        <v>12.72</v>
      </c>
      <c r="N1450" s="56">
        <v>12.748756593820685</v>
      </c>
      <c r="O1450" s="71">
        <f t="shared" si="87"/>
        <v>2.3531706625053131E-3</v>
      </c>
    </row>
    <row r="1451" spans="2:15" x14ac:dyDescent="0.15">
      <c r="B1451" s="73" t="str">
        <f>IFERROR(IF(AND(K1451&lt;&gt;"",K1451&gt;=$C$3),MAX($B$5:B1450)+1,""),"")</f>
        <v/>
      </c>
      <c r="C1451" s="73" t="str">
        <f>IFERROR(IF(AND(O1451&lt;&gt;"",O1451&gt;=$C$3),MAX($C$5:C1450)+1,""),"")</f>
        <v/>
      </c>
      <c r="F1451" s="40" t="s">
        <v>9607</v>
      </c>
      <c r="G1451" s="40" t="s">
        <v>9608</v>
      </c>
      <c r="H1451" s="56">
        <v>4.0000000000000001E-3</v>
      </c>
      <c r="I1451" s="167" t="s">
        <v>5916</v>
      </c>
      <c r="J1451" s="56">
        <v>7.45</v>
      </c>
      <c r="K1451" s="71">
        <f t="shared" si="86"/>
        <v>5.369127516778523E-4</v>
      </c>
      <c r="L1451" s="97">
        <v>7.45</v>
      </c>
      <c r="M1451" s="56">
        <v>8.06</v>
      </c>
      <c r="N1451" s="56">
        <v>8.06</v>
      </c>
      <c r="O1451" s="71">
        <f t="shared" si="87"/>
        <v>4.9627791563275434E-4</v>
      </c>
    </row>
    <row r="1452" spans="2:15" x14ac:dyDescent="0.15">
      <c r="B1452" s="73" t="str">
        <f>IFERROR(IF(AND(K1452&lt;&gt;"",K1452&gt;=$C$3),MAX($B$5:B1451)+1,""),"")</f>
        <v/>
      </c>
      <c r="C1452" s="73" t="str">
        <f>IFERROR(IF(AND(O1452&lt;&gt;"",O1452&gt;=$C$3),MAX($C$5:C1451)+1,""),"")</f>
        <v/>
      </c>
      <c r="F1452" s="40" t="s">
        <v>9609</v>
      </c>
      <c r="G1452" s="40" t="s">
        <v>9610</v>
      </c>
      <c r="H1452" s="56">
        <v>0.1</v>
      </c>
      <c r="I1452" s="167" t="s">
        <v>5903</v>
      </c>
      <c r="J1452" s="56">
        <v>16.43</v>
      </c>
      <c r="K1452" s="71">
        <f t="shared" si="86"/>
        <v>6.0864272671941576E-3</v>
      </c>
      <c r="L1452" s="97">
        <v>16.362107438016501</v>
      </c>
      <c r="M1452" s="56">
        <v>22.58</v>
      </c>
      <c r="N1452" s="56">
        <v>22.673692946058129</v>
      </c>
      <c r="O1452" s="71">
        <f t="shared" si="87"/>
        <v>4.4103975579939756E-3</v>
      </c>
    </row>
    <row r="1453" spans="2:15" x14ac:dyDescent="0.15">
      <c r="B1453" s="73" t="str">
        <f>IFERROR(IF(AND(K1453&lt;&gt;"",K1453&gt;=$C$3),MAX($B$5:B1452)+1,""),"")</f>
        <v/>
      </c>
      <c r="C1453" s="73" t="str">
        <f>IFERROR(IF(AND(O1453&lt;&gt;"",O1453&gt;=$C$3),MAX($C$5:C1452)+1,""),"")</f>
        <v/>
      </c>
      <c r="F1453" s="40" t="s">
        <v>9611</v>
      </c>
      <c r="G1453" s="40" t="s">
        <v>9612</v>
      </c>
      <c r="H1453" s="56">
        <v>0.15</v>
      </c>
      <c r="I1453" s="167" t="s">
        <v>5916</v>
      </c>
      <c r="J1453" s="56">
        <v>9.4499999999999993</v>
      </c>
      <c r="K1453" s="71">
        <f t="shared" si="86"/>
        <v>1.5873015873015872E-2</v>
      </c>
      <c r="L1453" s="97">
        <v>9.3026507276507306</v>
      </c>
      <c r="M1453" s="56">
        <v>10.220000000000001</v>
      </c>
      <c r="N1453" s="56">
        <v>10.38187961985216</v>
      </c>
      <c r="O1453" s="71">
        <f t="shared" si="87"/>
        <v>1.4448250749620618E-2</v>
      </c>
    </row>
    <row r="1454" spans="2:15" x14ac:dyDescent="0.15">
      <c r="B1454" s="73" t="str">
        <f>IFERROR(IF(AND(K1454&lt;&gt;"",K1454&gt;=$C$3),MAX($B$5:B1453)+1,""),"")</f>
        <v/>
      </c>
      <c r="C1454" s="73" t="str">
        <f>IFERROR(IF(AND(O1454&lt;&gt;"",O1454&gt;=$C$3),MAX($C$5:C1453)+1,""),"")</f>
        <v/>
      </c>
      <c r="F1454" s="40" t="s">
        <v>9613</v>
      </c>
      <c r="G1454" s="40" t="s">
        <v>9614</v>
      </c>
      <c r="H1454" s="56">
        <v>0.02</v>
      </c>
      <c r="I1454" s="167" t="s">
        <v>5916</v>
      </c>
      <c r="J1454" s="56">
        <v>13.27</v>
      </c>
      <c r="K1454" s="71">
        <f t="shared" si="86"/>
        <v>1.5071590052750565E-3</v>
      </c>
      <c r="L1454" s="97">
        <v>13.2478833333333</v>
      </c>
      <c r="M1454" s="56">
        <v>12.87</v>
      </c>
      <c r="N1454" s="56">
        <v>12.891485809682836</v>
      </c>
      <c r="O1454" s="71">
        <f t="shared" si="87"/>
        <v>1.5514115514115477E-3</v>
      </c>
    </row>
    <row r="1455" spans="2:15" x14ac:dyDescent="0.15">
      <c r="B1455" s="73" t="str">
        <f>IFERROR(IF(AND(K1455&lt;&gt;"",K1455&gt;=$C$3),MAX($B$5:B1454)+1,""),"")</f>
        <v/>
      </c>
      <c r="C1455" s="73" t="str">
        <f>IFERROR(IF(AND(O1455&lt;&gt;"",O1455&gt;=$C$3),MAX($C$5:C1454)+1,""),"")</f>
        <v/>
      </c>
      <c r="F1455" s="40" t="s">
        <v>9615</v>
      </c>
      <c r="G1455" s="40" t="s">
        <v>9616</v>
      </c>
      <c r="H1455" s="56">
        <v>0.1</v>
      </c>
      <c r="I1455" s="167" t="s">
        <v>13695</v>
      </c>
      <c r="J1455" s="56">
        <v>33</v>
      </c>
      <c r="K1455" s="71">
        <f t="shared" si="86"/>
        <v>3.0303030303030303E-3</v>
      </c>
      <c r="L1455" s="97">
        <v>13.1680129240711</v>
      </c>
      <c r="M1455" s="56">
        <v>22.3</v>
      </c>
      <c r="N1455" s="56">
        <v>55.885425101214501</v>
      </c>
      <c r="O1455" s="71">
        <f t="shared" si="87"/>
        <v>1.7893753124162387E-3</v>
      </c>
    </row>
    <row r="1456" spans="2:15" x14ac:dyDescent="0.15">
      <c r="B1456" s="73" t="str">
        <f>IFERROR(IF(AND(K1456&lt;&gt;"",K1456&gt;=$C$3),MAX($B$5:B1455)+1,""),"")</f>
        <v/>
      </c>
      <c r="C1456" s="73" t="str">
        <f>IFERROR(IF(AND(O1456&lt;&gt;"",O1456&gt;=$C$3),MAX($C$5:C1455)+1,""),"")</f>
        <v/>
      </c>
      <c r="F1456" s="40" t="s">
        <v>9617</v>
      </c>
      <c r="G1456" s="40" t="s">
        <v>9618</v>
      </c>
      <c r="H1456" s="56" t="s">
        <v>5898</v>
      </c>
      <c r="I1456" s="167" t="s">
        <v>5916</v>
      </c>
      <c r="J1456" s="56">
        <v>11.92</v>
      </c>
      <c r="K1456" s="71" t="str">
        <f t="shared" si="86"/>
        <v/>
      </c>
      <c r="L1456" s="97">
        <v>11.7909956709957</v>
      </c>
      <c r="M1456" s="56">
        <v>9.4</v>
      </c>
      <c r="N1456" s="56">
        <v>9.5028446389496484</v>
      </c>
      <c r="O1456" s="71" t="str">
        <f t="shared" si="87"/>
        <v/>
      </c>
    </row>
    <row r="1457" spans="2:15" x14ac:dyDescent="0.15">
      <c r="B1457" s="73">
        <f>IFERROR(IF(AND(K1457&lt;&gt;"",K1457&gt;=$C$3),MAX($B$5:B1456)+1,""),"")</f>
        <v>46</v>
      </c>
      <c r="C1457" s="73">
        <f>IFERROR(IF(AND(O1457&lt;&gt;"",O1457&gt;=$C$3),MAX($C$5:C1456)+1,""),"")</f>
        <v>37</v>
      </c>
      <c r="F1457" s="40" t="s">
        <v>9619</v>
      </c>
      <c r="G1457" s="40" t="s">
        <v>9620</v>
      </c>
      <c r="H1457" s="56">
        <v>0.58193569999999994</v>
      </c>
      <c r="I1457" s="167" t="s">
        <v>5916</v>
      </c>
      <c r="J1457" s="56">
        <v>16.059999999999999</v>
      </c>
      <c r="K1457" s="71">
        <f t="shared" si="86"/>
        <v>3.6235099626400993E-2</v>
      </c>
      <c r="L1457" s="97">
        <v>15.508502072232099</v>
      </c>
      <c r="M1457" s="56">
        <v>18.03</v>
      </c>
      <c r="N1457" s="56">
        <v>18.671164929491098</v>
      </c>
      <c r="O1457" s="71">
        <f t="shared" si="87"/>
        <v>3.1167616064535573E-2</v>
      </c>
    </row>
    <row r="1458" spans="2:15" x14ac:dyDescent="0.15">
      <c r="B1458" s="73" t="str">
        <f>IFERROR(IF(AND(K1458&lt;&gt;"",K1458&gt;=$C$3),MAX($B$5:B1457)+1,""),"")</f>
        <v/>
      </c>
      <c r="C1458" s="73" t="str">
        <f>IFERROR(IF(AND(O1458&lt;&gt;"",O1458&gt;=$C$3),MAX($C$5:C1457)+1,""),"")</f>
        <v/>
      </c>
      <c r="F1458" s="40" t="s">
        <v>9621</v>
      </c>
      <c r="G1458" s="40" t="s">
        <v>9622</v>
      </c>
      <c r="H1458" s="56">
        <v>2.1999999999999999E-2</v>
      </c>
      <c r="I1458" s="167" t="s">
        <v>5935</v>
      </c>
      <c r="J1458" s="56">
        <v>14.38</v>
      </c>
      <c r="K1458" s="71">
        <f t="shared" si="86"/>
        <v>1.5299026425591097E-3</v>
      </c>
      <c r="L1458" s="97">
        <v>14.3641367898511</v>
      </c>
      <c r="M1458" s="56">
        <v>15.58</v>
      </c>
      <c r="N1458" s="56">
        <v>15.59720596355602</v>
      </c>
      <c r="O1458" s="71">
        <f t="shared" si="87"/>
        <v>1.4105090393372096E-3</v>
      </c>
    </row>
    <row r="1459" spans="2:15" x14ac:dyDescent="0.15">
      <c r="B1459" s="73" t="str">
        <f>IFERROR(IF(AND(K1459&lt;&gt;"",K1459&gt;=$C$3),MAX($B$5:B1458)+1,""),"")</f>
        <v/>
      </c>
      <c r="C1459" s="73" t="str">
        <f>IFERROR(IF(AND(O1459&lt;&gt;"",O1459&gt;=$C$3),MAX($C$5:C1458)+1,""),"")</f>
        <v/>
      </c>
      <c r="F1459" s="40" t="s">
        <v>9623</v>
      </c>
      <c r="G1459" s="40" t="s">
        <v>9624</v>
      </c>
      <c r="H1459" s="56">
        <v>0.1</v>
      </c>
      <c r="I1459" s="167" t="s">
        <v>13666</v>
      </c>
      <c r="J1459" s="56">
        <v>44.62</v>
      </c>
      <c r="K1459" s="71">
        <f t="shared" si="86"/>
        <v>2.2411474675033622E-3</v>
      </c>
      <c r="L1459" s="97">
        <v>13.918748981255099</v>
      </c>
      <c r="M1459" s="56">
        <v>11.41</v>
      </c>
      <c r="N1459" s="56">
        <v>36.577583278902665</v>
      </c>
      <c r="O1459" s="71">
        <f t="shared" si="87"/>
        <v>2.7339149018540633E-3</v>
      </c>
    </row>
    <row r="1460" spans="2:15" x14ac:dyDescent="0.15">
      <c r="B1460" s="73" t="str">
        <f>IFERROR(IF(AND(K1460&lt;&gt;"",K1460&gt;=$C$3),MAX($B$5:B1459)+1,""),"")</f>
        <v/>
      </c>
      <c r="C1460" s="73" t="str">
        <f>IFERROR(IF(AND(O1460&lt;&gt;"",O1460&gt;=$C$3),MAX($C$5:C1459)+1,""),"")</f>
        <v/>
      </c>
      <c r="F1460" s="40" t="s">
        <v>9625</v>
      </c>
      <c r="G1460" s="40" t="s">
        <v>9626</v>
      </c>
      <c r="H1460" s="56" t="s">
        <v>5898</v>
      </c>
      <c r="I1460" s="167" t="s">
        <v>13676</v>
      </c>
      <c r="J1460" s="56">
        <v>22.6</v>
      </c>
      <c r="K1460" s="71" t="str">
        <f t="shared" si="86"/>
        <v/>
      </c>
      <c r="L1460" s="97">
        <v>22.6</v>
      </c>
      <c r="M1460" s="56">
        <v>26.55</v>
      </c>
      <c r="N1460" s="56">
        <v>26.55</v>
      </c>
      <c r="O1460" s="71" t="str">
        <f t="shared" si="87"/>
        <v/>
      </c>
    </row>
    <row r="1461" spans="2:15" x14ac:dyDescent="0.15">
      <c r="B1461" s="73" t="str">
        <f>IFERROR(IF(AND(K1461&lt;&gt;"",K1461&gt;=$C$3),MAX($B$5:B1460)+1,""),"")</f>
        <v/>
      </c>
      <c r="C1461" s="73" t="str">
        <f>IFERROR(IF(AND(O1461&lt;&gt;"",O1461&gt;=$C$3),MAX($C$5:C1460)+1,""),"")</f>
        <v/>
      </c>
      <c r="F1461" s="40" t="s">
        <v>9627</v>
      </c>
      <c r="G1461" s="40" t="s">
        <v>9628</v>
      </c>
      <c r="H1461" s="56" t="s">
        <v>5898</v>
      </c>
      <c r="I1461" s="167" t="s">
        <v>5927</v>
      </c>
      <c r="J1461" s="56">
        <v>23.86</v>
      </c>
      <c r="K1461" s="71" t="str">
        <f t="shared" si="86"/>
        <v/>
      </c>
      <c r="L1461" s="97">
        <v>23.86</v>
      </c>
      <c r="M1461" s="56">
        <v>19.399999999999999</v>
      </c>
      <c r="N1461" s="56">
        <v>19.399999999999999</v>
      </c>
      <c r="O1461" s="71" t="str">
        <f t="shared" si="87"/>
        <v/>
      </c>
    </row>
    <row r="1462" spans="2:15" x14ac:dyDescent="0.15">
      <c r="B1462" s="73" t="str">
        <f>IFERROR(IF(AND(K1462&lt;&gt;"",K1462&gt;=$C$3),MAX($B$5:B1461)+1,""),"")</f>
        <v/>
      </c>
      <c r="C1462" s="73" t="str">
        <f>IFERROR(IF(AND(O1462&lt;&gt;"",O1462&gt;=$C$3),MAX($C$5:C1461)+1,""),"")</f>
        <v/>
      </c>
      <c r="F1462" s="40" t="s">
        <v>9629</v>
      </c>
      <c r="G1462" s="40" t="s">
        <v>13241</v>
      </c>
      <c r="H1462" s="56">
        <v>2.5000000000000001E-2</v>
      </c>
      <c r="I1462" s="167" t="s">
        <v>13750</v>
      </c>
      <c r="J1462" s="56">
        <v>10.77</v>
      </c>
      <c r="K1462" s="71">
        <f t="shared" si="86"/>
        <v>2.3212627669452184E-3</v>
      </c>
      <c r="L1462" s="97">
        <v>10.752005012531299</v>
      </c>
      <c r="M1462" s="56">
        <v>11.95</v>
      </c>
      <c r="N1462" s="56">
        <v>11.970000000000031</v>
      </c>
      <c r="O1462" s="71">
        <f t="shared" si="87"/>
        <v>2.0885547201336622E-3</v>
      </c>
    </row>
    <row r="1463" spans="2:15" x14ac:dyDescent="0.15">
      <c r="B1463" s="73" t="str">
        <f>IFERROR(IF(AND(K1463&lt;&gt;"",K1463&gt;=$C$3),MAX($B$5:B1462)+1,""),"")</f>
        <v/>
      </c>
      <c r="C1463" s="73" t="str">
        <f>IFERROR(IF(AND(O1463&lt;&gt;"",O1463&gt;=$C$3),MAX($C$5:C1462)+1,""),"")</f>
        <v/>
      </c>
      <c r="F1463" s="40" t="s">
        <v>9631</v>
      </c>
      <c r="G1463" s="40" t="s">
        <v>9632</v>
      </c>
      <c r="H1463" s="56" t="s">
        <v>5898</v>
      </c>
      <c r="I1463" s="167" t="s">
        <v>5903</v>
      </c>
      <c r="J1463" s="56">
        <v>7.9</v>
      </c>
      <c r="K1463" s="71" t="str">
        <f t="shared" si="86"/>
        <v/>
      </c>
      <c r="L1463" s="97">
        <v>7.9</v>
      </c>
      <c r="M1463" s="56">
        <v>7.66</v>
      </c>
      <c r="N1463" s="56">
        <v>7.66</v>
      </c>
      <c r="O1463" s="71" t="str">
        <f t="shared" si="87"/>
        <v/>
      </c>
    </row>
    <row r="1464" spans="2:15" x14ac:dyDescent="0.15">
      <c r="B1464" s="73" t="str">
        <f>IFERROR(IF(AND(K1464&lt;&gt;"",K1464&gt;=$C$3),MAX($B$5:B1463)+1,""),"")</f>
        <v/>
      </c>
      <c r="C1464" s="73" t="str">
        <f>IFERROR(IF(AND(O1464&lt;&gt;"",O1464&gt;=$C$3),MAX($C$5:C1463)+1,""),"")</f>
        <v/>
      </c>
      <c r="F1464" s="40" t="s">
        <v>13242</v>
      </c>
      <c r="G1464" s="40" t="s">
        <v>9634</v>
      </c>
      <c r="H1464" s="56">
        <v>0.1</v>
      </c>
      <c r="I1464" s="167" t="s">
        <v>5903</v>
      </c>
      <c r="J1464" s="56">
        <v>20.29</v>
      </c>
      <c r="K1464" s="71">
        <f t="shared" si="86"/>
        <v>4.9285362247412524E-3</v>
      </c>
      <c r="L1464" s="97">
        <v>10.1003083700441</v>
      </c>
      <c r="M1464" s="56">
        <v>11.52</v>
      </c>
      <c r="N1464" s="56">
        <v>23.141946902654755</v>
      </c>
      <c r="O1464" s="71">
        <f t="shared" si="87"/>
        <v>4.3211576113558704E-3</v>
      </c>
    </row>
    <row r="1465" spans="2:15" x14ac:dyDescent="0.15">
      <c r="B1465" s="73" t="str">
        <f>IFERROR(IF(AND(K1465&lt;&gt;"",K1465&gt;=$C$3),MAX($B$5:B1464)+1,""),"")</f>
        <v/>
      </c>
      <c r="C1465" s="73" t="str">
        <f>IFERROR(IF(AND(O1465&lt;&gt;"",O1465&gt;=$C$3),MAX($C$5:C1464)+1,""),"")</f>
        <v/>
      </c>
      <c r="F1465" s="40" t="s">
        <v>13243</v>
      </c>
      <c r="G1465" s="40" t="s">
        <v>9636</v>
      </c>
      <c r="H1465" s="56" t="s">
        <v>5898</v>
      </c>
      <c r="I1465" s="167" t="s">
        <v>5905</v>
      </c>
      <c r="J1465" s="56">
        <v>25.7</v>
      </c>
      <c r="K1465" s="71" t="str">
        <f t="shared" si="86"/>
        <v/>
      </c>
      <c r="L1465" s="97">
        <v>25.7</v>
      </c>
      <c r="M1465" s="56">
        <v>27.47</v>
      </c>
      <c r="N1465" s="56">
        <v>27.47</v>
      </c>
      <c r="O1465" s="71" t="str">
        <f t="shared" si="87"/>
        <v/>
      </c>
    </row>
    <row r="1466" spans="2:15" x14ac:dyDescent="0.15">
      <c r="B1466" s="73" t="str">
        <f>IFERROR(IF(AND(K1466&lt;&gt;"",K1466&gt;=$C$3),MAX($B$5:B1465)+1,""),"")</f>
        <v/>
      </c>
      <c r="C1466" s="73" t="str">
        <f>IFERROR(IF(AND(O1466&lt;&gt;"",O1466&gt;=$C$3),MAX($C$5:C1465)+1,""),"")</f>
        <v/>
      </c>
      <c r="F1466" s="40" t="s">
        <v>9637</v>
      </c>
      <c r="G1466" s="40" t="s">
        <v>9638</v>
      </c>
      <c r="H1466" s="56" t="s">
        <v>5898</v>
      </c>
      <c r="I1466" s="167" t="s">
        <v>5914</v>
      </c>
      <c r="J1466" s="56">
        <v>14.06</v>
      </c>
      <c r="K1466" s="71" t="str">
        <f t="shared" si="86"/>
        <v/>
      </c>
      <c r="L1466" s="97">
        <v>14.06</v>
      </c>
      <c r="M1466" s="56">
        <v>14.33</v>
      </c>
      <c r="N1466" s="56">
        <v>14.33</v>
      </c>
      <c r="O1466" s="71" t="str">
        <f t="shared" si="87"/>
        <v/>
      </c>
    </row>
    <row r="1467" spans="2:15" x14ac:dyDescent="0.15">
      <c r="B1467" s="73" t="str">
        <f>IFERROR(IF(AND(K1467&lt;&gt;"",K1467&gt;=$C$3),MAX($B$5:B1466)+1,""),"")</f>
        <v/>
      </c>
      <c r="C1467" s="73" t="str">
        <f>IFERROR(IF(AND(O1467&lt;&gt;"",O1467&gt;=$C$3),MAX($C$5:C1466)+1,""),"")</f>
        <v/>
      </c>
      <c r="F1467" s="40" t="s">
        <v>9639</v>
      </c>
      <c r="G1467" s="40" t="s">
        <v>9640</v>
      </c>
      <c r="H1467" s="56">
        <v>7.0000000000000007E-2</v>
      </c>
      <c r="I1467" s="167" t="s">
        <v>5916</v>
      </c>
      <c r="J1467" s="56">
        <v>24.66</v>
      </c>
      <c r="K1467" s="71">
        <f t="shared" si="86"/>
        <v>2.8386050283860506E-3</v>
      </c>
      <c r="L1467" s="97">
        <v>24.593402777777801</v>
      </c>
      <c r="M1467" s="56">
        <v>22.87</v>
      </c>
      <c r="N1467" s="56">
        <v>22.931930367504815</v>
      </c>
      <c r="O1467" s="71">
        <f t="shared" si="87"/>
        <v>3.0525123213871238E-3</v>
      </c>
    </row>
    <row r="1468" spans="2:15" x14ac:dyDescent="0.15">
      <c r="B1468" s="73" t="str">
        <f>IFERROR(IF(AND(K1468&lt;&gt;"",K1468&gt;=$C$3),MAX($B$5:B1467)+1,""),"")</f>
        <v/>
      </c>
      <c r="C1468" s="73" t="str">
        <f>IFERROR(IF(AND(O1468&lt;&gt;"",O1468&gt;=$C$3),MAX($C$5:C1467)+1,""),"")</f>
        <v/>
      </c>
      <c r="F1468" s="40" t="s">
        <v>9641</v>
      </c>
      <c r="G1468" s="40" t="s">
        <v>13244</v>
      </c>
      <c r="H1468" s="56" t="s">
        <v>5898</v>
      </c>
      <c r="I1468" s="167" t="s">
        <v>5916</v>
      </c>
      <c r="J1468" s="56">
        <v>13.49</v>
      </c>
      <c r="K1468" s="71" t="str">
        <f t="shared" si="86"/>
        <v/>
      </c>
      <c r="L1468" s="97">
        <v>13.49</v>
      </c>
      <c r="M1468" s="56">
        <v>10.08</v>
      </c>
      <c r="N1468" s="56">
        <v>10.08</v>
      </c>
      <c r="O1468" s="71" t="str">
        <f t="shared" si="87"/>
        <v/>
      </c>
    </row>
    <row r="1469" spans="2:15" x14ac:dyDescent="0.15">
      <c r="B1469" s="73" t="str">
        <f>IFERROR(IF(AND(K1469&lt;&gt;"",K1469&gt;=$C$3),MAX($B$5:B1468)+1,""),"")</f>
        <v/>
      </c>
      <c r="C1469" s="73" t="str">
        <f>IFERROR(IF(AND(O1469&lt;&gt;"",O1469&gt;=$C$3),MAX($C$5:C1468)+1,""),"")</f>
        <v/>
      </c>
      <c r="F1469" s="40" t="s">
        <v>9643</v>
      </c>
      <c r="G1469" s="40" t="s">
        <v>9644</v>
      </c>
      <c r="H1469" s="56">
        <v>0.03</v>
      </c>
      <c r="I1469" s="167" t="s">
        <v>5914</v>
      </c>
      <c r="J1469" s="56">
        <v>13.17</v>
      </c>
      <c r="K1469" s="71">
        <f t="shared" si="86"/>
        <v>2.2779043280182231E-3</v>
      </c>
      <c r="L1469" s="97">
        <v>13.1408413284133</v>
      </c>
      <c r="M1469" s="56">
        <v>13.45</v>
      </c>
      <c r="N1469" s="56">
        <v>13.479844674556196</v>
      </c>
      <c r="O1469" s="71">
        <f t="shared" si="87"/>
        <v>2.2255449320292488E-3</v>
      </c>
    </row>
    <row r="1470" spans="2:15" x14ac:dyDescent="0.15">
      <c r="B1470" s="73" t="str">
        <f>IFERROR(IF(AND(K1470&lt;&gt;"",K1470&gt;=$C$3),MAX($B$5:B1469)+1,""),"")</f>
        <v/>
      </c>
      <c r="C1470" s="73" t="str">
        <f>IFERROR(IF(AND(O1470&lt;&gt;"",O1470&gt;=$C$3),MAX($C$5:C1469)+1,""),"")</f>
        <v/>
      </c>
      <c r="F1470" s="40" t="s">
        <v>9645</v>
      </c>
      <c r="G1470" s="40" t="s">
        <v>9646</v>
      </c>
      <c r="H1470" s="56">
        <v>0.3</v>
      </c>
      <c r="I1470" s="167" t="s">
        <v>5952</v>
      </c>
      <c r="J1470" s="56">
        <v>18.940000000000001</v>
      </c>
      <c r="K1470" s="71">
        <f t="shared" si="86"/>
        <v>1.5839493136219639E-2</v>
      </c>
      <c r="L1470" s="97">
        <v>18.6452904564315</v>
      </c>
      <c r="M1470" s="56">
        <v>17.22</v>
      </c>
      <c r="N1470" s="56">
        <v>17.492181243414151</v>
      </c>
      <c r="O1470" s="71">
        <f t="shared" si="87"/>
        <v>1.7150519756531261E-2</v>
      </c>
    </row>
    <row r="1471" spans="2:15" x14ac:dyDescent="0.15">
      <c r="B1471" s="73" t="str">
        <f>IFERROR(IF(AND(K1471&lt;&gt;"",K1471&gt;=$C$3),MAX($B$5:B1470)+1,""),"")</f>
        <v/>
      </c>
      <c r="C1471" s="73" t="str">
        <f>IFERROR(IF(AND(O1471&lt;&gt;"",O1471&gt;=$C$3),MAX($C$5:C1470)+1,""),"")</f>
        <v/>
      </c>
      <c r="F1471" s="40" t="s">
        <v>9647</v>
      </c>
      <c r="G1471" s="40" t="s">
        <v>9648</v>
      </c>
      <c r="H1471" s="56">
        <v>0.05</v>
      </c>
      <c r="I1471" s="167" t="s">
        <v>5936</v>
      </c>
      <c r="J1471" s="56">
        <v>13.15</v>
      </c>
      <c r="K1471" s="71">
        <f t="shared" si="86"/>
        <v>3.8022813688212928E-3</v>
      </c>
      <c r="L1471" s="97">
        <v>8.7348803480783204</v>
      </c>
      <c r="M1471" s="56">
        <v>9.23</v>
      </c>
      <c r="N1471" s="56">
        <v>13.895382096069866</v>
      </c>
      <c r="O1471" s="71">
        <f t="shared" si="87"/>
        <v>3.5983177471702538E-3</v>
      </c>
    </row>
    <row r="1472" spans="2:15" x14ac:dyDescent="0.15">
      <c r="B1472" s="73" t="str">
        <f>IFERROR(IF(AND(K1472&lt;&gt;"",K1472&gt;=$C$3),MAX($B$5:B1471)+1,""),"")</f>
        <v/>
      </c>
      <c r="C1472" s="73" t="str">
        <f>IFERROR(IF(AND(O1472&lt;&gt;"",O1472&gt;=$C$3),MAX($C$5:C1471)+1,""),"")</f>
        <v/>
      </c>
      <c r="F1472" s="40" t="s">
        <v>9649</v>
      </c>
      <c r="G1472" s="40" t="s">
        <v>9650</v>
      </c>
      <c r="H1472" s="56">
        <v>0.04</v>
      </c>
      <c r="I1472" s="167" t="s">
        <v>5905</v>
      </c>
      <c r="J1472" s="56">
        <v>16.29</v>
      </c>
      <c r="K1472" s="71">
        <f t="shared" si="86"/>
        <v>2.4554941682013508E-3</v>
      </c>
      <c r="L1472" s="97">
        <v>16.25</v>
      </c>
      <c r="M1472" s="56">
        <v>16.25</v>
      </c>
      <c r="N1472" s="56">
        <v>16.29</v>
      </c>
      <c r="O1472" s="71">
        <f t="shared" si="87"/>
        <v>2.4554941682013508E-3</v>
      </c>
    </row>
    <row r="1473" spans="2:15" x14ac:dyDescent="0.15">
      <c r="B1473" s="73" t="str">
        <f>IFERROR(IF(AND(K1473&lt;&gt;"",K1473&gt;=$C$3),MAX($B$5:B1472)+1,""),"")</f>
        <v/>
      </c>
      <c r="C1473" s="73" t="str">
        <f>IFERROR(IF(AND(O1473&lt;&gt;"",O1473&gt;=$C$3),MAX($C$5:C1472)+1,""),"")</f>
        <v/>
      </c>
      <c r="F1473" s="40" t="s">
        <v>9651</v>
      </c>
      <c r="G1473" s="40" t="s">
        <v>9652</v>
      </c>
      <c r="H1473" s="56">
        <v>0.1</v>
      </c>
      <c r="I1473" s="167" t="s">
        <v>5974</v>
      </c>
      <c r="J1473" s="56">
        <v>22.29</v>
      </c>
      <c r="K1473" s="71">
        <f t="shared" si="86"/>
        <v>4.4863167339614183E-3</v>
      </c>
      <c r="L1473" s="97">
        <v>22.1862773382969</v>
      </c>
      <c r="M1473" s="56">
        <v>28.57</v>
      </c>
      <c r="N1473" s="56">
        <v>28.703567087424005</v>
      </c>
      <c r="O1473" s="71">
        <f t="shared" si="87"/>
        <v>3.4838875494263345E-3</v>
      </c>
    </row>
    <row r="1474" spans="2:15" x14ac:dyDescent="0.15">
      <c r="B1474" s="73" t="str">
        <f>IFERROR(IF(AND(K1474&lt;&gt;"",K1474&gt;=$C$3),MAX($B$5:B1473)+1,""),"")</f>
        <v/>
      </c>
      <c r="C1474" s="73" t="str">
        <f>IFERROR(IF(AND(O1474&lt;&gt;"",O1474&gt;=$C$3),MAX($C$5:C1473)+1,""),"")</f>
        <v/>
      </c>
      <c r="F1474" s="40" t="s">
        <v>13245</v>
      </c>
      <c r="G1474" s="40" t="s">
        <v>9654</v>
      </c>
      <c r="H1474" s="56">
        <v>0.01</v>
      </c>
      <c r="I1474" s="167" t="s">
        <v>13714</v>
      </c>
      <c r="J1474" s="56">
        <v>7.7</v>
      </c>
      <c r="K1474" s="71">
        <f t="shared" si="86"/>
        <v>1.2987012987012987E-3</v>
      </c>
      <c r="L1474" s="97">
        <v>7.6912400455062597</v>
      </c>
      <c r="M1474" s="56">
        <v>10.34</v>
      </c>
      <c r="N1474" s="56">
        <v>10.351776765375851</v>
      </c>
      <c r="O1474" s="71">
        <f t="shared" si="87"/>
        <v>9.6601774039868616E-4</v>
      </c>
    </row>
    <row r="1475" spans="2:15" x14ac:dyDescent="0.15">
      <c r="B1475" s="73" t="str">
        <f>IFERROR(IF(AND(K1475&lt;&gt;"",K1475&gt;=$C$3),MAX($B$5:B1474)+1,""),"")</f>
        <v/>
      </c>
      <c r="C1475" s="73" t="str">
        <f>IFERROR(IF(AND(O1475&lt;&gt;"",O1475&gt;=$C$3),MAX($C$5:C1474)+1,""),"")</f>
        <v/>
      </c>
      <c r="F1475" s="40" t="s">
        <v>9655</v>
      </c>
      <c r="G1475" s="40" t="s">
        <v>9656</v>
      </c>
      <c r="H1475" s="56">
        <v>0.1</v>
      </c>
      <c r="I1475" s="167" t="s">
        <v>13752</v>
      </c>
      <c r="J1475" s="56">
        <v>23.95</v>
      </c>
      <c r="K1475" s="71">
        <f t="shared" si="86"/>
        <v>4.1753653444676414E-3</v>
      </c>
      <c r="L1475" s="97">
        <v>23.870957095709599</v>
      </c>
      <c r="M1475" s="56">
        <v>30.2</v>
      </c>
      <c r="N1475" s="56">
        <v>30.299999999999962</v>
      </c>
      <c r="O1475" s="71">
        <f t="shared" si="87"/>
        <v>3.3003300330033047E-3</v>
      </c>
    </row>
    <row r="1476" spans="2:15" x14ac:dyDescent="0.15">
      <c r="B1476" s="73" t="str">
        <f>IFERROR(IF(AND(K1476&lt;&gt;"",K1476&gt;=$C$3),MAX($B$5:B1475)+1,""),"")</f>
        <v/>
      </c>
      <c r="C1476" s="73" t="str">
        <f>IFERROR(IF(AND(O1476&lt;&gt;"",O1476&gt;=$C$3),MAX($C$5:C1475)+1,""),"")</f>
        <v/>
      </c>
      <c r="F1476" s="40" t="s">
        <v>9657</v>
      </c>
      <c r="G1476" s="40" t="s">
        <v>13246</v>
      </c>
      <c r="H1476" s="56">
        <v>0.01</v>
      </c>
      <c r="I1476" s="167" t="s">
        <v>5902</v>
      </c>
      <c r="J1476" s="56">
        <v>15.89</v>
      </c>
      <c r="K1476" s="71">
        <f t="shared" si="86"/>
        <v>6.2932662051604787E-4</v>
      </c>
      <c r="L1476" s="97">
        <v>15.8780616078137</v>
      </c>
      <c r="M1476" s="56">
        <v>15.14</v>
      </c>
      <c r="N1476" s="56">
        <v>15.151383458646592</v>
      </c>
      <c r="O1476" s="71">
        <f t="shared" si="87"/>
        <v>6.600057365912154E-4</v>
      </c>
    </row>
    <row r="1477" spans="2:15" x14ac:dyDescent="0.15">
      <c r="B1477" s="73" t="str">
        <f>IFERROR(IF(AND(K1477&lt;&gt;"",K1477&gt;=$C$3),MAX($B$5:B1476)+1,""),"")</f>
        <v/>
      </c>
      <c r="C1477" s="73" t="str">
        <f>IFERROR(IF(AND(O1477&lt;&gt;"",O1477&gt;=$C$3),MAX($C$5:C1476)+1,""),"")</f>
        <v/>
      </c>
      <c r="F1477" s="40" t="s">
        <v>9659</v>
      </c>
      <c r="G1477" s="40" t="s">
        <v>9660</v>
      </c>
      <c r="H1477" s="56">
        <v>0.03</v>
      </c>
      <c r="I1477" s="167" t="s">
        <v>5916</v>
      </c>
      <c r="J1477" s="56">
        <v>19.77</v>
      </c>
      <c r="K1477" s="71">
        <f t="shared" si="86"/>
        <v>1.5174506828528073E-3</v>
      </c>
      <c r="L1477" s="97">
        <v>19.736529345372499</v>
      </c>
      <c r="M1477" s="56">
        <v>17.72</v>
      </c>
      <c r="N1477" s="56">
        <v>17.750050876201207</v>
      </c>
      <c r="O1477" s="71">
        <f t="shared" si="87"/>
        <v>1.6901360006930006E-3</v>
      </c>
    </row>
    <row r="1478" spans="2:15" x14ac:dyDescent="0.15">
      <c r="B1478" s="73" t="str">
        <f>IFERROR(IF(AND(K1478&lt;&gt;"",K1478&gt;=$C$3),MAX($B$5:B1477)+1,""),"")</f>
        <v/>
      </c>
      <c r="C1478" s="73" t="str">
        <f>IFERROR(IF(AND(O1478&lt;&gt;"",O1478&gt;=$C$3),MAX($C$5:C1477)+1,""),"")</f>
        <v/>
      </c>
      <c r="F1478" s="40" t="s">
        <v>9661</v>
      </c>
      <c r="G1478" s="40" t="s">
        <v>9662</v>
      </c>
      <c r="H1478" s="56">
        <v>4.9974900000000003E-2</v>
      </c>
      <c r="I1478" s="167" t="s">
        <v>5901</v>
      </c>
      <c r="J1478" s="56">
        <v>7.62</v>
      </c>
      <c r="K1478" s="71">
        <f t="shared" si="86"/>
        <v>6.5583858267716537E-3</v>
      </c>
      <c r="L1478" s="97">
        <v>7.5703259452412004</v>
      </c>
      <c r="M1478" s="56">
        <v>7.7</v>
      </c>
      <c r="N1478" s="56">
        <v>7.7505249343832014</v>
      </c>
      <c r="O1478" s="71">
        <f t="shared" si="87"/>
        <v>6.4479374523781314E-3</v>
      </c>
    </row>
    <row r="1479" spans="2:15" x14ac:dyDescent="0.15">
      <c r="B1479" s="73" t="str">
        <f>IFERROR(IF(AND(K1479&lt;&gt;"",K1479&gt;=$C$3),MAX($B$5:B1478)+1,""),"")</f>
        <v/>
      </c>
      <c r="C1479" s="73" t="str">
        <f>IFERROR(IF(AND(O1479&lt;&gt;"",O1479&gt;=$C$3),MAX($C$5:C1478)+1,""),"")</f>
        <v/>
      </c>
      <c r="F1479" s="40" t="s">
        <v>9663</v>
      </c>
      <c r="G1479" s="40" t="s">
        <v>9664</v>
      </c>
      <c r="H1479" s="56">
        <v>0.03</v>
      </c>
      <c r="I1479" s="167" t="s">
        <v>5916</v>
      </c>
      <c r="J1479" s="56">
        <v>17.12</v>
      </c>
      <c r="K1479" s="71">
        <f t="shared" ref="K1479:K1542" si="88">IFERROR(H1479/J1479,"")</f>
        <v>1.7523364485981306E-3</v>
      </c>
      <c r="L1479" s="97">
        <v>17.09</v>
      </c>
      <c r="M1479" s="56">
        <v>17.09</v>
      </c>
      <c r="N1479" s="56">
        <v>17.12</v>
      </c>
      <c r="O1479" s="71">
        <f t="shared" ref="O1479:O1542" si="89">IFERROR(H1479/N1479,"")</f>
        <v>1.7523364485981306E-3</v>
      </c>
    </row>
    <row r="1480" spans="2:15" x14ac:dyDescent="0.15">
      <c r="B1480" s="73" t="str">
        <f>IFERROR(IF(AND(K1480&lt;&gt;"",K1480&gt;=$C$3),MAX($B$5:B1479)+1,""),"")</f>
        <v/>
      </c>
      <c r="C1480" s="73" t="str">
        <f>IFERROR(IF(AND(O1480&lt;&gt;"",O1480&gt;=$C$3),MAX($C$5:C1479)+1,""),"")</f>
        <v/>
      </c>
      <c r="F1480" s="40" t="s">
        <v>9665</v>
      </c>
      <c r="G1480" s="40" t="s">
        <v>9666</v>
      </c>
      <c r="H1480" s="56">
        <v>7.0000000000000007E-2</v>
      </c>
      <c r="I1480" s="167" t="s">
        <v>5913</v>
      </c>
      <c r="J1480" s="56">
        <v>8.83</v>
      </c>
      <c r="K1480" s="71">
        <f t="shared" si="88"/>
        <v>7.9275198187995482E-3</v>
      </c>
      <c r="L1480" s="97">
        <v>8.7616261061946901</v>
      </c>
      <c r="M1480" s="56">
        <v>9.09</v>
      </c>
      <c r="N1480" s="56">
        <v>9.1609364548494998</v>
      </c>
      <c r="O1480" s="71">
        <f t="shared" si="89"/>
        <v>7.6411402202167114E-3</v>
      </c>
    </row>
    <row r="1481" spans="2:15" x14ac:dyDescent="0.15">
      <c r="B1481" s="73" t="str">
        <f>IFERROR(IF(AND(K1481&lt;&gt;"",K1481&gt;=$C$3),MAX($B$5:B1480)+1,""),"")</f>
        <v/>
      </c>
      <c r="C1481" s="73" t="str">
        <f>IFERROR(IF(AND(O1481&lt;&gt;"",O1481&gt;=$C$3),MAX($C$5:C1480)+1,""),"")</f>
        <v/>
      </c>
      <c r="F1481" s="40" t="s">
        <v>9667</v>
      </c>
      <c r="G1481" s="40" t="s">
        <v>9668</v>
      </c>
      <c r="H1481" s="56">
        <v>8.9937799999999998E-2</v>
      </c>
      <c r="I1481" s="167" t="s">
        <v>5905</v>
      </c>
      <c r="J1481" s="56">
        <v>16.989999999999998</v>
      </c>
      <c r="K1481" s="71">
        <f t="shared" si="88"/>
        <v>5.2935726898175398E-3</v>
      </c>
      <c r="L1481" s="97">
        <v>11.271234366503499</v>
      </c>
      <c r="M1481" s="56">
        <v>11.91</v>
      </c>
      <c r="N1481" s="56">
        <v>17.952860655737762</v>
      </c>
      <c r="O1481" s="71">
        <f t="shared" si="89"/>
        <v>5.0096640153699263E-3</v>
      </c>
    </row>
    <row r="1482" spans="2:15" x14ac:dyDescent="0.15">
      <c r="B1482" s="73" t="str">
        <f>IFERROR(IF(AND(K1482&lt;&gt;"",K1482&gt;=$C$3),MAX($B$5:B1481)+1,""),"")</f>
        <v/>
      </c>
      <c r="C1482" s="73" t="str">
        <f>IFERROR(IF(AND(O1482&lt;&gt;"",O1482&gt;=$C$3),MAX($C$5:C1481)+1,""),"")</f>
        <v/>
      </c>
      <c r="F1482" s="40" t="s">
        <v>13247</v>
      </c>
      <c r="G1482" s="40" t="s">
        <v>13248</v>
      </c>
      <c r="H1482" s="56">
        <v>0.2</v>
      </c>
      <c r="I1482" s="167" t="s">
        <v>5916</v>
      </c>
      <c r="J1482" s="56">
        <v>18.95</v>
      </c>
      <c r="K1482" s="71">
        <f t="shared" si="88"/>
        <v>1.0554089709762534E-2</v>
      </c>
      <c r="L1482" s="97">
        <v>18.760405202601302</v>
      </c>
      <c r="M1482" s="56">
        <v>24.79</v>
      </c>
      <c r="N1482" s="56">
        <v>25.04053057099545</v>
      </c>
      <c r="O1482" s="71">
        <f t="shared" si="89"/>
        <v>7.9870512101553014E-3</v>
      </c>
    </row>
    <row r="1483" spans="2:15" x14ac:dyDescent="0.15">
      <c r="B1483" s="73" t="str">
        <f>IFERROR(IF(AND(K1483&lt;&gt;"",K1483&gt;=$C$3),MAX($B$5:B1482)+1,""),"")</f>
        <v/>
      </c>
      <c r="C1483" s="73" t="str">
        <f>IFERROR(IF(AND(O1483&lt;&gt;"",O1483&gt;=$C$3),MAX($C$5:C1482)+1,""),"")</f>
        <v/>
      </c>
      <c r="F1483" s="40" t="s">
        <v>9671</v>
      </c>
      <c r="G1483" s="40" t="s">
        <v>9672</v>
      </c>
      <c r="H1483" s="56" t="s">
        <v>5898</v>
      </c>
      <c r="I1483" s="167" t="s">
        <v>5928</v>
      </c>
      <c r="J1483" s="56">
        <v>11.03</v>
      </c>
      <c r="K1483" s="71" t="str">
        <f t="shared" si="88"/>
        <v/>
      </c>
      <c r="L1483" s="97">
        <v>11.03</v>
      </c>
      <c r="M1483" s="56">
        <v>11.03</v>
      </c>
      <c r="N1483" s="56">
        <v>11.03</v>
      </c>
      <c r="O1483" s="71" t="str">
        <f t="shared" si="89"/>
        <v/>
      </c>
    </row>
    <row r="1484" spans="2:15" x14ac:dyDescent="0.15">
      <c r="B1484" s="73" t="str">
        <f>IFERROR(IF(AND(K1484&lt;&gt;"",K1484&gt;=$C$3),MAX($B$5:B1483)+1,""),"")</f>
        <v/>
      </c>
      <c r="C1484" s="73" t="str">
        <f>IFERROR(IF(AND(O1484&lt;&gt;"",O1484&gt;=$C$3),MAX($C$5:C1483)+1,""),"")</f>
        <v/>
      </c>
      <c r="F1484" s="40" t="s">
        <v>9673</v>
      </c>
      <c r="G1484" s="40" t="s">
        <v>9674</v>
      </c>
      <c r="H1484" s="56" t="s">
        <v>5898</v>
      </c>
      <c r="I1484" s="167" t="s">
        <v>5903</v>
      </c>
      <c r="J1484" s="56">
        <v>7.2</v>
      </c>
      <c r="K1484" s="71" t="str">
        <f t="shared" si="88"/>
        <v/>
      </c>
      <c r="L1484" s="97">
        <v>2.37747440273038</v>
      </c>
      <c r="M1484" s="56">
        <v>10.17</v>
      </c>
      <c r="N1484" s="56">
        <v>30.799069767441804</v>
      </c>
      <c r="O1484" s="71" t="str">
        <f t="shared" si="89"/>
        <v/>
      </c>
    </row>
    <row r="1485" spans="2:15" x14ac:dyDescent="0.15">
      <c r="B1485" s="73" t="str">
        <f>IFERROR(IF(AND(K1485&lt;&gt;"",K1485&gt;=$C$3),MAX($B$5:B1484)+1,""),"")</f>
        <v/>
      </c>
      <c r="C1485" s="73" t="str">
        <f>IFERROR(IF(AND(O1485&lt;&gt;"",O1485&gt;=$C$3),MAX($C$5:C1484)+1,""),"")</f>
        <v/>
      </c>
      <c r="F1485" s="40" t="s">
        <v>9675</v>
      </c>
      <c r="G1485" s="40" t="s">
        <v>9676</v>
      </c>
      <c r="H1485" s="56">
        <v>0.03</v>
      </c>
      <c r="I1485" s="167" t="s">
        <v>13679</v>
      </c>
      <c r="J1485" s="56">
        <v>51.5</v>
      </c>
      <c r="K1485" s="71">
        <f t="shared" si="88"/>
        <v>5.8252427184466013E-4</v>
      </c>
      <c r="L1485" s="97">
        <v>17.151931330472099</v>
      </c>
      <c r="M1485" s="56">
        <v>13.65</v>
      </c>
      <c r="N1485" s="56">
        <v>40.985180412371143</v>
      </c>
      <c r="O1485" s="71">
        <f t="shared" si="89"/>
        <v>7.3197189077017387E-4</v>
      </c>
    </row>
    <row r="1486" spans="2:15" x14ac:dyDescent="0.15">
      <c r="B1486" s="73" t="str">
        <f>IFERROR(IF(AND(K1486&lt;&gt;"",K1486&gt;=$C$3),MAX($B$5:B1485)+1,""),"")</f>
        <v/>
      </c>
      <c r="C1486" s="73" t="str">
        <f>IFERROR(IF(AND(O1486&lt;&gt;"",O1486&gt;=$C$3),MAX($C$5:C1485)+1,""),"")</f>
        <v/>
      </c>
      <c r="F1486" s="40" t="s">
        <v>13249</v>
      </c>
      <c r="G1486" s="40" t="s">
        <v>9678</v>
      </c>
      <c r="H1486" s="56">
        <v>0.03</v>
      </c>
      <c r="I1486" s="167" t="s">
        <v>5914</v>
      </c>
      <c r="J1486" s="56">
        <v>26.43</v>
      </c>
      <c r="K1486" s="71">
        <f t="shared" si="88"/>
        <v>1.1350737797956867E-3</v>
      </c>
      <c r="L1486" s="97">
        <v>26.3972084367246</v>
      </c>
      <c r="M1486" s="56">
        <v>24.64</v>
      </c>
      <c r="N1486" s="56">
        <v>24.670608695652142</v>
      </c>
      <c r="O1486" s="71">
        <f t="shared" si="89"/>
        <v>1.2160218813444636E-3</v>
      </c>
    </row>
    <row r="1487" spans="2:15" x14ac:dyDescent="0.15">
      <c r="B1487" s="73" t="str">
        <f>IFERROR(IF(AND(K1487&lt;&gt;"",K1487&gt;=$C$3),MAX($B$5:B1486)+1,""),"")</f>
        <v/>
      </c>
      <c r="C1487" s="73" t="str">
        <f>IFERROR(IF(AND(O1487&lt;&gt;"",O1487&gt;=$C$3),MAX($C$5:C1486)+1,""),"")</f>
        <v/>
      </c>
      <c r="F1487" s="40" t="s">
        <v>9679</v>
      </c>
      <c r="G1487" s="40" t="s">
        <v>9680</v>
      </c>
      <c r="H1487" s="56">
        <v>2E-3</v>
      </c>
      <c r="I1487" s="167" t="s">
        <v>5916</v>
      </c>
      <c r="J1487" s="56">
        <v>6.6</v>
      </c>
      <c r="K1487" s="71">
        <f t="shared" si="88"/>
        <v>3.0303030303030303E-4</v>
      </c>
      <c r="L1487" s="97">
        <v>6.6</v>
      </c>
      <c r="M1487" s="56">
        <v>5.54</v>
      </c>
      <c r="N1487" s="56">
        <v>5.54</v>
      </c>
      <c r="O1487" s="71">
        <f t="shared" si="89"/>
        <v>3.6101083032490973E-4</v>
      </c>
    </row>
    <row r="1488" spans="2:15" x14ac:dyDescent="0.15">
      <c r="B1488" s="73" t="str">
        <f>IFERROR(IF(AND(K1488&lt;&gt;"",K1488&gt;=$C$3),MAX($B$5:B1487)+1,""),"")</f>
        <v/>
      </c>
      <c r="C1488" s="73" t="str">
        <f>IFERROR(IF(AND(O1488&lt;&gt;"",O1488&gt;=$C$3),MAX($C$5:C1487)+1,""),"")</f>
        <v/>
      </c>
      <c r="F1488" s="40" t="s">
        <v>9681</v>
      </c>
      <c r="G1488" s="40" t="s">
        <v>9682</v>
      </c>
      <c r="H1488" s="56">
        <v>0.05</v>
      </c>
      <c r="I1488" s="167" t="s">
        <v>5924</v>
      </c>
      <c r="J1488" s="56">
        <v>18.66</v>
      </c>
      <c r="K1488" s="71">
        <f t="shared" si="88"/>
        <v>2.6795284030010718E-3</v>
      </c>
      <c r="L1488" s="97">
        <v>18.6126395939086</v>
      </c>
      <c r="M1488" s="56">
        <v>17.27</v>
      </c>
      <c r="N1488" s="56">
        <v>17.31394402035626</v>
      </c>
      <c r="O1488" s="71">
        <f t="shared" si="89"/>
        <v>2.8878457699305408E-3</v>
      </c>
    </row>
    <row r="1489" spans="2:15" x14ac:dyDescent="0.15">
      <c r="B1489" s="73" t="str">
        <f>IFERROR(IF(AND(K1489&lt;&gt;"",K1489&gt;=$C$3),MAX($B$5:B1488)+1,""),"")</f>
        <v/>
      </c>
      <c r="C1489" s="73" t="str">
        <f>IFERROR(IF(AND(O1489&lt;&gt;"",O1489&gt;=$C$3),MAX($C$5:C1488)+1,""),"")</f>
        <v/>
      </c>
      <c r="F1489" s="40" t="s">
        <v>9683</v>
      </c>
      <c r="G1489" s="40" t="s">
        <v>9684</v>
      </c>
      <c r="H1489" s="56">
        <v>0.01</v>
      </c>
      <c r="I1489" s="167" t="s">
        <v>13696</v>
      </c>
      <c r="J1489" s="56">
        <v>29.01</v>
      </c>
      <c r="K1489" s="71">
        <f t="shared" si="88"/>
        <v>3.4470872113064461E-4</v>
      </c>
      <c r="L1489" s="97">
        <v>28.9999896480331</v>
      </c>
      <c r="M1489" s="56">
        <v>37.200000000000003</v>
      </c>
      <c r="N1489" s="56">
        <v>37.212840869865417</v>
      </c>
      <c r="O1489" s="71">
        <f t="shared" si="89"/>
        <v>2.6872444474127476E-4</v>
      </c>
    </row>
    <row r="1490" spans="2:15" x14ac:dyDescent="0.15">
      <c r="B1490" s="73" t="str">
        <f>IFERROR(IF(AND(K1490&lt;&gt;"",K1490&gt;=$C$3),MAX($B$5:B1489)+1,""),"")</f>
        <v/>
      </c>
      <c r="C1490" s="73" t="str">
        <f>IFERROR(IF(AND(O1490&lt;&gt;"",O1490&gt;=$C$3),MAX($C$5:C1489)+1,""),"")</f>
        <v/>
      </c>
      <c r="F1490" s="40" t="s">
        <v>9685</v>
      </c>
      <c r="G1490" s="40" t="s">
        <v>9686</v>
      </c>
      <c r="H1490" s="56">
        <v>0.05</v>
      </c>
      <c r="I1490" s="167" t="s">
        <v>5914</v>
      </c>
      <c r="J1490" s="56">
        <v>14.65</v>
      </c>
      <c r="K1490" s="71">
        <f t="shared" si="88"/>
        <v>3.4129692832764505E-3</v>
      </c>
      <c r="L1490" s="97">
        <v>14.588185654008401</v>
      </c>
      <c r="M1490" s="56">
        <v>12.15</v>
      </c>
      <c r="N1490" s="56">
        <v>12.201483050847489</v>
      </c>
      <c r="O1490" s="71">
        <f t="shared" si="89"/>
        <v>4.0978625132399053E-3</v>
      </c>
    </row>
    <row r="1491" spans="2:15" x14ac:dyDescent="0.15">
      <c r="B1491" s="73" t="str">
        <f>IFERROR(IF(AND(K1491&lt;&gt;"",K1491&gt;=$C$3),MAX($B$5:B1490)+1,""),"")</f>
        <v/>
      </c>
      <c r="C1491" s="73" t="str">
        <f>IFERROR(IF(AND(O1491&lt;&gt;"",O1491&gt;=$C$3),MAX($C$5:C1490)+1,""),"")</f>
        <v/>
      </c>
      <c r="F1491" s="40" t="s">
        <v>9687</v>
      </c>
      <c r="G1491" s="40" t="s">
        <v>9688</v>
      </c>
      <c r="H1491" s="56">
        <v>2.9926000000000001E-2</v>
      </c>
      <c r="I1491" s="167" t="s">
        <v>5927</v>
      </c>
      <c r="J1491" s="56">
        <v>9.0500000000000007</v>
      </c>
      <c r="K1491" s="71">
        <f t="shared" si="88"/>
        <v>3.3067403314917124E-3</v>
      </c>
      <c r="L1491" s="97">
        <v>9.0182084309133508</v>
      </c>
      <c r="M1491" s="56">
        <v>11</v>
      </c>
      <c r="N1491" s="56">
        <v>11.038777908343125</v>
      </c>
      <c r="O1491" s="71">
        <f t="shared" si="89"/>
        <v>2.7109885032999791E-3</v>
      </c>
    </row>
    <row r="1492" spans="2:15" x14ac:dyDescent="0.15">
      <c r="B1492" s="73" t="str">
        <f>IFERROR(IF(AND(K1492&lt;&gt;"",K1492&gt;=$C$3),MAX($B$5:B1491)+1,""),"")</f>
        <v/>
      </c>
      <c r="C1492" s="73" t="str">
        <f>IFERROR(IF(AND(O1492&lt;&gt;"",O1492&gt;=$C$3),MAX($C$5:C1491)+1,""),"")</f>
        <v/>
      </c>
      <c r="F1492" s="40" t="s">
        <v>9689</v>
      </c>
      <c r="G1492" s="40" t="s">
        <v>9690</v>
      </c>
      <c r="H1492" s="56">
        <v>0.1</v>
      </c>
      <c r="I1492" s="167" t="s">
        <v>5916</v>
      </c>
      <c r="J1492" s="56">
        <v>18.61</v>
      </c>
      <c r="K1492" s="71">
        <f t="shared" si="88"/>
        <v>5.3734551316496513E-3</v>
      </c>
      <c r="L1492" s="97">
        <v>18.503413516609399</v>
      </c>
      <c r="M1492" s="56">
        <v>21.83</v>
      </c>
      <c r="N1492" s="56">
        <v>21.955748847926259</v>
      </c>
      <c r="O1492" s="71">
        <f t="shared" si="89"/>
        <v>4.5546157725084883E-3</v>
      </c>
    </row>
    <row r="1493" spans="2:15" x14ac:dyDescent="0.15">
      <c r="B1493" s="73" t="str">
        <f>IFERROR(IF(AND(K1493&lt;&gt;"",K1493&gt;=$C$3),MAX($B$5:B1492)+1,""),"")</f>
        <v/>
      </c>
      <c r="C1493" s="73" t="str">
        <f>IFERROR(IF(AND(O1493&lt;&gt;"",O1493&gt;=$C$3),MAX($C$5:C1492)+1,""),"")</f>
        <v/>
      </c>
      <c r="F1493" s="40" t="s">
        <v>9691</v>
      </c>
      <c r="G1493" s="40" t="s">
        <v>9692</v>
      </c>
      <c r="H1493" s="56" t="s">
        <v>5898</v>
      </c>
      <c r="I1493" s="167" t="s">
        <v>5913</v>
      </c>
      <c r="J1493" s="56">
        <v>17.16</v>
      </c>
      <c r="K1493" s="71" t="str">
        <f t="shared" si="88"/>
        <v/>
      </c>
      <c r="L1493" s="97">
        <v>17.16</v>
      </c>
      <c r="M1493" s="56">
        <v>16.329999999999998</v>
      </c>
      <c r="N1493" s="56">
        <v>16.329999999999998</v>
      </c>
      <c r="O1493" s="71" t="str">
        <f t="shared" si="89"/>
        <v/>
      </c>
    </row>
    <row r="1494" spans="2:15" x14ac:dyDescent="0.15">
      <c r="B1494" s="73" t="str">
        <f>IFERROR(IF(AND(K1494&lt;&gt;"",K1494&gt;=$C$3),MAX($B$5:B1493)+1,""),"")</f>
        <v/>
      </c>
      <c r="C1494" s="73" t="str">
        <f>IFERROR(IF(AND(O1494&lt;&gt;"",O1494&gt;=$C$3),MAX($C$5:C1493)+1,""),"")</f>
        <v/>
      </c>
      <c r="F1494" s="40" t="s">
        <v>9693</v>
      </c>
      <c r="G1494" s="40" t="s">
        <v>9694</v>
      </c>
      <c r="H1494" s="56">
        <v>0.15</v>
      </c>
      <c r="I1494" s="167" t="s">
        <v>13682</v>
      </c>
      <c r="J1494" s="56">
        <v>37</v>
      </c>
      <c r="K1494" s="71">
        <f t="shared" si="88"/>
        <v>4.0540540540540543E-3</v>
      </c>
      <c r="L1494" s="97">
        <v>36.842015371477402</v>
      </c>
      <c r="M1494" s="56">
        <v>40.32</v>
      </c>
      <c r="N1494" s="56">
        <v>40.492898799313856</v>
      </c>
      <c r="O1494" s="71">
        <f t="shared" si="89"/>
        <v>3.7043532186572356E-3</v>
      </c>
    </row>
    <row r="1495" spans="2:15" x14ac:dyDescent="0.15">
      <c r="B1495" s="73" t="str">
        <f>IFERROR(IF(AND(K1495&lt;&gt;"",K1495&gt;=$C$3),MAX($B$5:B1494)+1,""),"")</f>
        <v/>
      </c>
      <c r="C1495" s="73" t="str">
        <f>IFERROR(IF(AND(O1495&lt;&gt;"",O1495&gt;=$C$3),MAX($C$5:C1494)+1,""),"")</f>
        <v/>
      </c>
      <c r="F1495" s="40" t="s">
        <v>9695</v>
      </c>
      <c r="G1495" s="40" t="s">
        <v>9696</v>
      </c>
      <c r="H1495" s="56">
        <v>0.1</v>
      </c>
      <c r="I1495" s="167" t="s">
        <v>5935</v>
      </c>
      <c r="J1495" s="56">
        <v>15.31</v>
      </c>
      <c r="K1495" s="71">
        <f t="shared" si="88"/>
        <v>6.5316786414108428E-3</v>
      </c>
      <c r="L1495" s="97">
        <v>9.2056643781426306</v>
      </c>
      <c r="M1495" s="56">
        <v>15.77</v>
      </c>
      <c r="N1495" s="56">
        <v>26.227189052563915</v>
      </c>
      <c r="O1495" s="71">
        <f t="shared" si="89"/>
        <v>3.8128371210342962E-3</v>
      </c>
    </row>
    <row r="1496" spans="2:15" x14ac:dyDescent="0.15">
      <c r="B1496" s="73" t="str">
        <f>IFERROR(IF(AND(K1496&lt;&gt;"",K1496&gt;=$C$3),MAX($B$5:B1495)+1,""),"")</f>
        <v/>
      </c>
      <c r="C1496" s="73" t="str">
        <f>IFERROR(IF(AND(O1496&lt;&gt;"",O1496&gt;=$C$3),MAX($C$5:C1495)+1,""),"")</f>
        <v/>
      </c>
      <c r="F1496" s="40" t="s">
        <v>9697</v>
      </c>
      <c r="G1496" s="40" t="s">
        <v>9698</v>
      </c>
      <c r="H1496" s="56">
        <v>0.01</v>
      </c>
      <c r="I1496" s="167" t="s">
        <v>5903</v>
      </c>
      <c r="J1496" s="56">
        <v>14.27</v>
      </c>
      <c r="K1496" s="71">
        <f t="shared" si="88"/>
        <v>7.0077084793272607E-4</v>
      </c>
      <c r="L1496" s="97">
        <v>6.4839757306747501</v>
      </c>
      <c r="M1496" s="56">
        <v>15.77</v>
      </c>
      <c r="N1496" s="56">
        <v>34.706777037331939</v>
      </c>
      <c r="O1496" s="71">
        <f t="shared" si="89"/>
        <v>2.8812816555232474E-4</v>
      </c>
    </row>
    <row r="1497" spans="2:15" x14ac:dyDescent="0.15">
      <c r="B1497" s="73" t="str">
        <f>IFERROR(IF(AND(K1497&lt;&gt;"",K1497&gt;=$C$3),MAX($B$5:B1496)+1,""),"")</f>
        <v/>
      </c>
      <c r="C1497" s="73" t="str">
        <f>IFERROR(IF(AND(O1497&lt;&gt;"",O1497&gt;=$C$3),MAX($C$5:C1496)+1,""),"")</f>
        <v/>
      </c>
      <c r="F1497" s="40" t="s">
        <v>9699</v>
      </c>
      <c r="G1497" s="40" t="s">
        <v>13250</v>
      </c>
      <c r="H1497" s="56">
        <v>2.5000000000000001E-2</v>
      </c>
      <c r="I1497" s="167" t="s">
        <v>5953</v>
      </c>
      <c r="J1497" s="56">
        <v>18.61</v>
      </c>
      <c r="K1497" s="71">
        <f t="shared" si="88"/>
        <v>1.3433637829124128E-3</v>
      </c>
      <c r="L1497" s="97">
        <v>18.5901175213675</v>
      </c>
      <c r="M1497" s="56">
        <v>19.3</v>
      </c>
      <c r="N1497" s="56">
        <v>19.320641711229968</v>
      </c>
      <c r="O1497" s="71">
        <f t="shared" si="89"/>
        <v>1.2939528807404442E-3</v>
      </c>
    </row>
    <row r="1498" spans="2:15" x14ac:dyDescent="0.15">
      <c r="B1498" s="73" t="str">
        <f>IFERROR(IF(AND(K1498&lt;&gt;"",K1498&gt;=$C$3),MAX($B$5:B1497)+1,""),"")</f>
        <v/>
      </c>
      <c r="C1498" s="73" t="str">
        <f>IFERROR(IF(AND(O1498&lt;&gt;"",O1498&gt;=$C$3),MAX($C$5:C1497)+1,""),"")</f>
        <v/>
      </c>
      <c r="F1498" s="40" t="s">
        <v>9701</v>
      </c>
      <c r="G1498" s="40" t="s">
        <v>9702</v>
      </c>
      <c r="H1498" s="56">
        <v>0.2</v>
      </c>
      <c r="I1498" s="167" t="s">
        <v>5920</v>
      </c>
      <c r="J1498" s="56">
        <v>13.22</v>
      </c>
      <c r="K1498" s="71">
        <f t="shared" si="88"/>
        <v>1.5128593040847202E-2</v>
      </c>
      <c r="L1498" s="97">
        <v>13.021352366641599</v>
      </c>
      <c r="M1498" s="56">
        <v>16.34</v>
      </c>
      <c r="N1498" s="56">
        <v>16.589275362318872</v>
      </c>
      <c r="O1498" s="71">
        <f t="shared" si="89"/>
        <v>1.205598168888576E-2</v>
      </c>
    </row>
    <row r="1499" spans="2:15" x14ac:dyDescent="0.15">
      <c r="B1499" s="73" t="str">
        <f>IFERROR(IF(AND(K1499&lt;&gt;"",K1499&gt;=$C$3),MAX($B$5:B1498)+1,""),"")</f>
        <v/>
      </c>
      <c r="C1499" s="73" t="str">
        <f>IFERROR(IF(AND(O1499&lt;&gt;"",O1499&gt;=$C$3),MAX($C$5:C1498)+1,""),"")</f>
        <v/>
      </c>
      <c r="F1499" s="40" t="s">
        <v>13251</v>
      </c>
      <c r="G1499" s="40" t="s">
        <v>9704</v>
      </c>
      <c r="H1499" s="56">
        <v>1.4999999999999999E-2</v>
      </c>
      <c r="I1499" s="167" t="s">
        <v>5916</v>
      </c>
      <c r="J1499" s="56">
        <v>15.75</v>
      </c>
      <c r="K1499" s="71">
        <f t="shared" si="88"/>
        <v>9.5238095238095238E-4</v>
      </c>
      <c r="L1499" s="97">
        <v>6.6101785618723099</v>
      </c>
      <c r="M1499" s="56">
        <v>16.440000000000001</v>
      </c>
      <c r="N1499" s="56">
        <v>39.171407788212456</v>
      </c>
      <c r="O1499" s="71">
        <f t="shared" si="89"/>
        <v>3.8293236947470219E-4</v>
      </c>
    </row>
    <row r="1500" spans="2:15" x14ac:dyDescent="0.15">
      <c r="B1500" s="73" t="str">
        <f>IFERROR(IF(AND(K1500&lt;&gt;"",K1500&gt;=$C$3),MAX($B$5:B1499)+1,""),"")</f>
        <v/>
      </c>
      <c r="C1500" s="73" t="str">
        <f>IFERROR(IF(AND(O1500&lt;&gt;"",O1500&gt;=$C$3),MAX($C$5:C1499)+1,""),"")</f>
        <v/>
      </c>
      <c r="F1500" s="40" t="s">
        <v>9705</v>
      </c>
      <c r="G1500" s="40" t="s">
        <v>9706</v>
      </c>
      <c r="H1500" s="56">
        <v>0.08</v>
      </c>
      <c r="I1500" s="167" t="s">
        <v>5915</v>
      </c>
      <c r="J1500" s="56">
        <v>24</v>
      </c>
      <c r="K1500" s="71">
        <f t="shared" si="88"/>
        <v>3.3333333333333335E-3</v>
      </c>
      <c r="L1500" s="97">
        <v>23.898358920063501</v>
      </c>
      <c r="M1500" s="56">
        <v>26.02</v>
      </c>
      <c r="N1500" s="56">
        <v>26.130664540138252</v>
      </c>
      <c r="O1500" s="71">
        <f t="shared" si="89"/>
        <v>3.0615371406691647E-3</v>
      </c>
    </row>
    <row r="1501" spans="2:15" x14ac:dyDescent="0.15">
      <c r="B1501" s="73" t="str">
        <f>IFERROR(IF(AND(K1501&lt;&gt;"",K1501&gt;=$C$3),MAX($B$5:B1500)+1,""),"")</f>
        <v/>
      </c>
      <c r="C1501" s="73" t="str">
        <f>IFERROR(IF(AND(O1501&lt;&gt;"",O1501&gt;=$C$3),MAX($C$5:C1500)+1,""),"")</f>
        <v/>
      </c>
      <c r="F1501" s="40" t="s">
        <v>9707</v>
      </c>
      <c r="G1501" s="40" t="s">
        <v>13252</v>
      </c>
      <c r="H1501" s="56">
        <v>0.1</v>
      </c>
      <c r="I1501" s="167" t="s">
        <v>13670</v>
      </c>
      <c r="J1501" s="56">
        <v>25.22</v>
      </c>
      <c r="K1501" s="71">
        <f t="shared" si="88"/>
        <v>3.9651070578905637E-3</v>
      </c>
      <c r="L1501" s="97">
        <v>25.114432817078299</v>
      </c>
      <c r="M1501" s="56">
        <v>25.92</v>
      </c>
      <c r="N1501" s="56">
        <v>26.028953341740202</v>
      </c>
      <c r="O1501" s="71">
        <f t="shared" si="89"/>
        <v>3.8418755716788404E-3</v>
      </c>
    </row>
    <row r="1502" spans="2:15" x14ac:dyDescent="0.15">
      <c r="B1502" s="73" t="str">
        <f>IFERROR(IF(AND(K1502&lt;&gt;"",K1502&gt;=$C$3),MAX($B$5:B1501)+1,""),"")</f>
        <v/>
      </c>
      <c r="C1502" s="73" t="str">
        <f>IFERROR(IF(AND(O1502&lt;&gt;"",O1502&gt;=$C$3),MAX($C$5:C1501)+1,""),"")</f>
        <v/>
      </c>
      <c r="F1502" s="40" t="s">
        <v>9709</v>
      </c>
      <c r="G1502" s="40" t="s">
        <v>9710</v>
      </c>
      <c r="H1502" s="56">
        <v>0.199797</v>
      </c>
      <c r="I1502" s="167" t="s">
        <v>5957</v>
      </c>
      <c r="J1502" s="56">
        <v>22.1</v>
      </c>
      <c r="K1502" s="71">
        <f t="shared" si="88"/>
        <v>9.040588235294118E-3</v>
      </c>
      <c r="L1502" s="97">
        <v>15.6625945085555</v>
      </c>
      <c r="M1502" s="56">
        <v>17.940000000000001</v>
      </c>
      <c r="N1502" s="56">
        <v>25.313430656934326</v>
      </c>
      <c r="O1502" s="71">
        <f t="shared" si="89"/>
        <v>7.8929246180729704E-3</v>
      </c>
    </row>
    <row r="1503" spans="2:15" x14ac:dyDescent="0.15">
      <c r="B1503" s="73" t="str">
        <f>IFERROR(IF(AND(K1503&lt;&gt;"",K1503&gt;=$C$3),MAX($B$5:B1502)+1,""),"")</f>
        <v/>
      </c>
      <c r="C1503" s="73" t="str">
        <f>IFERROR(IF(AND(O1503&lt;&gt;"",O1503&gt;=$C$3),MAX($C$5:C1502)+1,""),"")</f>
        <v/>
      </c>
      <c r="F1503" s="40" t="s">
        <v>9711</v>
      </c>
      <c r="G1503" s="40" t="s">
        <v>9712</v>
      </c>
      <c r="H1503" s="56">
        <v>0.05</v>
      </c>
      <c r="I1503" s="167" t="s">
        <v>13692</v>
      </c>
      <c r="J1503" s="56">
        <v>15.39</v>
      </c>
      <c r="K1503" s="71">
        <f t="shared" si="88"/>
        <v>3.2488628979857053E-3</v>
      </c>
      <c r="L1503" s="97">
        <v>15.332617449664401</v>
      </c>
      <c r="M1503" s="56">
        <v>14.93</v>
      </c>
      <c r="N1503" s="56">
        <v>14.985875748503023</v>
      </c>
      <c r="O1503" s="71">
        <f t="shared" si="89"/>
        <v>3.3364750141475466E-3</v>
      </c>
    </row>
    <row r="1504" spans="2:15" x14ac:dyDescent="0.15">
      <c r="B1504" s="73" t="str">
        <f>IFERROR(IF(AND(K1504&lt;&gt;"",K1504&gt;=$C$3),MAX($B$5:B1503)+1,""),"")</f>
        <v/>
      </c>
      <c r="C1504" s="73" t="str">
        <f>IFERROR(IF(AND(O1504&lt;&gt;"",O1504&gt;=$C$3),MAX($C$5:C1503)+1,""),"")</f>
        <v/>
      </c>
      <c r="F1504" s="40" t="s">
        <v>9713</v>
      </c>
      <c r="G1504" s="40" t="s">
        <v>9714</v>
      </c>
      <c r="H1504" s="56">
        <v>0.21</v>
      </c>
      <c r="I1504" s="167" t="s">
        <v>13694</v>
      </c>
      <c r="J1504" s="56">
        <v>23.03</v>
      </c>
      <c r="K1504" s="71">
        <f t="shared" si="88"/>
        <v>9.11854103343465E-3</v>
      </c>
      <c r="L1504" s="97">
        <v>9.1418069666182902</v>
      </c>
      <c r="M1504" s="56">
        <v>10.38</v>
      </c>
      <c r="N1504" s="56">
        <v>26.149250457038388</v>
      </c>
      <c r="O1504" s="71">
        <f t="shared" si="89"/>
        <v>8.0308229233957244E-3</v>
      </c>
    </row>
    <row r="1505" spans="2:15" x14ac:dyDescent="0.15">
      <c r="B1505" s="73" t="str">
        <f>IFERROR(IF(AND(K1505&lt;&gt;"",K1505&gt;=$C$3),MAX($B$5:B1504)+1,""),"")</f>
        <v/>
      </c>
      <c r="C1505" s="73" t="str">
        <f>IFERROR(IF(AND(O1505&lt;&gt;"",O1505&gt;=$C$3),MAX($C$5:C1504)+1,""),"")</f>
        <v/>
      </c>
      <c r="F1505" s="40" t="s">
        <v>9715</v>
      </c>
      <c r="G1505" s="40" t="s">
        <v>9716</v>
      </c>
      <c r="H1505" s="56">
        <v>0.06</v>
      </c>
      <c r="I1505" s="167" t="s">
        <v>5911</v>
      </c>
      <c r="J1505" s="56">
        <v>25.95</v>
      </c>
      <c r="K1505" s="71">
        <f t="shared" si="88"/>
        <v>2.3121387283236996E-3</v>
      </c>
      <c r="L1505" s="97">
        <v>12.9413569576491</v>
      </c>
      <c r="M1505" s="56">
        <v>22.74</v>
      </c>
      <c r="N1505" s="56">
        <v>45.598232235701872</v>
      </c>
      <c r="O1505" s="71">
        <f t="shared" si="89"/>
        <v>1.3158404845576893E-3</v>
      </c>
    </row>
    <row r="1506" spans="2:15" x14ac:dyDescent="0.15">
      <c r="B1506" s="73" t="str">
        <f>IFERROR(IF(AND(K1506&lt;&gt;"",K1506&gt;=$C$3),MAX($B$5:B1505)+1,""),"")</f>
        <v/>
      </c>
      <c r="C1506" s="73" t="str">
        <f>IFERROR(IF(AND(O1506&lt;&gt;"",O1506&gt;=$C$3),MAX($C$5:C1505)+1,""),"")</f>
        <v/>
      </c>
      <c r="F1506" s="40" t="s">
        <v>9717</v>
      </c>
      <c r="G1506" s="40" t="s">
        <v>9718</v>
      </c>
      <c r="H1506" s="56" t="s">
        <v>5898</v>
      </c>
      <c r="I1506" s="167" t="s">
        <v>5924</v>
      </c>
      <c r="J1506" s="56">
        <v>15.61</v>
      </c>
      <c r="K1506" s="71" t="str">
        <f t="shared" si="88"/>
        <v/>
      </c>
      <c r="L1506" s="97">
        <v>15.61</v>
      </c>
      <c r="M1506" s="56">
        <v>14.88</v>
      </c>
      <c r="N1506" s="56">
        <v>14.88</v>
      </c>
      <c r="O1506" s="71" t="str">
        <f t="shared" si="89"/>
        <v/>
      </c>
    </row>
    <row r="1507" spans="2:15" x14ac:dyDescent="0.15">
      <c r="B1507" s="73" t="str">
        <f>IFERROR(IF(AND(K1507&lt;&gt;"",K1507&gt;=$C$3),MAX($B$5:B1506)+1,""),"")</f>
        <v/>
      </c>
      <c r="C1507" s="73" t="str">
        <f>IFERROR(IF(AND(O1507&lt;&gt;"",O1507&gt;=$C$3),MAX($C$5:C1506)+1,""),"")</f>
        <v/>
      </c>
      <c r="F1507" s="40" t="s">
        <v>9719</v>
      </c>
      <c r="G1507" s="40" t="s">
        <v>9720</v>
      </c>
      <c r="H1507" s="56">
        <v>1.6768999999999999E-2</v>
      </c>
      <c r="I1507" s="167" t="s">
        <v>5911</v>
      </c>
      <c r="J1507" s="56">
        <v>29.4</v>
      </c>
      <c r="K1507" s="71">
        <f t="shared" si="88"/>
        <v>5.7037414965986394E-4</v>
      </c>
      <c r="L1507" s="97">
        <v>29.373726541555001</v>
      </c>
      <c r="M1507" s="56">
        <v>27.78</v>
      </c>
      <c r="N1507" s="56">
        <v>27.804847942754879</v>
      </c>
      <c r="O1507" s="71">
        <f t="shared" si="89"/>
        <v>6.0309626704394567E-4</v>
      </c>
    </row>
    <row r="1508" spans="2:15" x14ac:dyDescent="0.15">
      <c r="B1508" s="73" t="str">
        <f>IFERROR(IF(AND(K1508&lt;&gt;"",K1508&gt;=$C$3),MAX($B$5:B1507)+1,""),"")</f>
        <v/>
      </c>
      <c r="C1508" s="73" t="str">
        <f>IFERROR(IF(AND(O1508&lt;&gt;"",O1508&gt;=$C$3),MAX($C$5:C1507)+1,""),"")</f>
        <v/>
      </c>
      <c r="F1508" s="40" t="s">
        <v>9721</v>
      </c>
      <c r="G1508" s="40" t="s">
        <v>9722</v>
      </c>
      <c r="H1508" s="56">
        <v>3.5000000000000003E-2</v>
      </c>
      <c r="I1508" s="167" t="s">
        <v>5911</v>
      </c>
      <c r="J1508" s="56">
        <v>13.68</v>
      </c>
      <c r="K1508" s="71">
        <f t="shared" si="88"/>
        <v>2.558479532163743E-3</v>
      </c>
      <c r="L1508" s="97">
        <v>13.6514206128134</v>
      </c>
      <c r="M1508" s="56">
        <v>16.489999999999998</v>
      </c>
      <c r="N1508" s="56">
        <v>16.524521981856207</v>
      </c>
      <c r="O1508" s="71">
        <f t="shared" si="89"/>
        <v>2.1180642948963801E-3</v>
      </c>
    </row>
    <row r="1509" spans="2:15" x14ac:dyDescent="0.15">
      <c r="B1509" s="73" t="str">
        <f>IFERROR(IF(AND(K1509&lt;&gt;"",K1509&gt;=$C$3),MAX($B$5:B1508)+1,""),"")</f>
        <v/>
      </c>
      <c r="C1509" s="73" t="str">
        <f>IFERROR(IF(AND(O1509&lt;&gt;"",O1509&gt;=$C$3),MAX($C$5:C1508)+1,""),"")</f>
        <v/>
      </c>
      <c r="F1509" s="40" t="s">
        <v>13253</v>
      </c>
      <c r="G1509" s="40" t="s">
        <v>9724</v>
      </c>
      <c r="H1509" s="56">
        <v>1.2E-2</v>
      </c>
      <c r="I1509" s="167" t="s">
        <v>5949</v>
      </c>
      <c r="J1509" s="56">
        <v>24.68</v>
      </c>
      <c r="K1509" s="71">
        <f t="shared" si="88"/>
        <v>4.8622366288492711E-4</v>
      </c>
      <c r="L1509" s="97">
        <v>12.980213861386099</v>
      </c>
      <c r="M1509" s="56">
        <v>12.47</v>
      </c>
      <c r="N1509" s="56">
        <v>23.709902108433809</v>
      </c>
      <c r="O1509" s="71">
        <f t="shared" si="89"/>
        <v>5.0611765266342032E-4</v>
      </c>
    </row>
    <row r="1510" spans="2:15" x14ac:dyDescent="0.15">
      <c r="B1510" s="73" t="str">
        <f>IFERROR(IF(AND(K1510&lt;&gt;"",K1510&gt;=$C$3),MAX($B$5:B1509)+1,""),"")</f>
        <v/>
      </c>
      <c r="C1510" s="73" t="str">
        <f>IFERROR(IF(AND(O1510&lt;&gt;"",O1510&gt;=$C$3),MAX($C$5:C1509)+1,""),"")</f>
        <v/>
      </c>
      <c r="F1510" s="40" t="s">
        <v>9725</v>
      </c>
      <c r="G1510" s="40" t="s">
        <v>13254</v>
      </c>
      <c r="H1510" s="56">
        <v>0.1</v>
      </c>
      <c r="I1510" s="167" t="s">
        <v>5913</v>
      </c>
      <c r="J1510" s="56">
        <v>28.71</v>
      </c>
      <c r="K1510" s="71">
        <f t="shared" si="88"/>
        <v>3.4831069313827935E-3</v>
      </c>
      <c r="L1510" s="97">
        <v>28.598720930232599</v>
      </c>
      <c r="M1510" s="56">
        <v>32.799999999999997</v>
      </c>
      <c r="N1510" s="56">
        <v>32.927626459143923</v>
      </c>
      <c r="O1510" s="71">
        <f t="shared" si="89"/>
        <v>3.0369635091699798E-3</v>
      </c>
    </row>
    <row r="1511" spans="2:15" x14ac:dyDescent="0.15">
      <c r="B1511" s="73" t="str">
        <f>IFERROR(IF(AND(K1511&lt;&gt;"",K1511&gt;=$C$3),MAX($B$5:B1510)+1,""),"")</f>
        <v/>
      </c>
      <c r="C1511" s="73" t="str">
        <f>IFERROR(IF(AND(O1511&lt;&gt;"",O1511&gt;=$C$3),MAX($C$5:C1510)+1,""),"")</f>
        <v/>
      </c>
      <c r="F1511" s="40" t="s">
        <v>9727</v>
      </c>
      <c r="G1511" s="40" t="s">
        <v>9728</v>
      </c>
      <c r="H1511" s="56">
        <v>0.1</v>
      </c>
      <c r="I1511" s="167" t="s">
        <v>5951</v>
      </c>
      <c r="J1511" s="56">
        <v>25.59</v>
      </c>
      <c r="K1511" s="71">
        <f t="shared" si="88"/>
        <v>3.90777647518562E-3</v>
      </c>
      <c r="L1511" s="97">
        <v>25.477861524978099</v>
      </c>
      <c r="M1511" s="56">
        <v>24.91</v>
      </c>
      <c r="N1511" s="56">
        <v>25.019639084507034</v>
      </c>
      <c r="O1511" s="71">
        <f t="shared" si="89"/>
        <v>3.996860212980579E-3</v>
      </c>
    </row>
    <row r="1512" spans="2:15" x14ac:dyDescent="0.15">
      <c r="B1512" s="73" t="str">
        <f>IFERROR(IF(AND(K1512&lt;&gt;"",K1512&gt;=$C$3),MAX($B$5:B1511)+1,""),"")</f>
        <v/>
      </c>
      <c r="C1512" s="73" t="str">
        <f>IFERROR(IF(AND(O1512&lt;&gt;"",O1512&gt;=$C$3),MAX($C$5:C1511)+1,""),"")</f>
        <v/>
      </c>
      <c r="F1512" s="40" t="s">
        <v>9729</v>
      </c>
      <c r="G1512" s="40" t="s">
        <v>13255</v>
      </c>
      <c r="H1512" s="56">
        <v>0.1</v>
      </c>
      <c r="I1512" s="167" t="s">
        <v>5909</v>
      </c>
      <c r="J1512" s="56">
        <v>8.1300000000000008</v>
      </c>
      <c r="K1512" s="71">
        <f t="shared" si="88"/>
        <v>1.2300123001230012E-2</v>
      </c>
      <c r="L1512" s="97">
        <v>8.0189344262295101</v>
      </c>
      <c r="M1512" s="56">
        <v>7.53</v>
      </c>
      <c r="N1512" s="56">
        <v>7.6342936288088632</v>
      </c>
      <c r="O1512" s="71">
        <f t="shared" si="89"/>
        <v>1.309878881559373E-2</v>
      </c>
    </row>
    <row r="1513" spans="2:15" x14ac:dyDescent="0.15">
      <c r="B1513" s="73" t="str">
        <f>IFERROR(IF(AND(K1513&lt;&gt;"",K1513&gt;=$C$3),MAX($B$5:B1512)+1,""),"")</f>
        <v/>
      </c>
      <c r="C1513" s="73" t="str">
        <f>IFERROR(IF(AND(O1513&lt;&gt;"",O1513&gt;=$C$3),MAX($C$5:C1512)+1,""),"")</f>
        <v/>
      </c>
      <c r="F1513" s="40" t="s">
        <v>9731</v>
      </c>
      <c r="G1513" s="40" t="s">
        <v>9732</v>
      </c>
      <c r="H1513" s="56">
        <v>1.4999999999999999E-2</v>
      </c>
      <c r="I1513" s="167" t="s">
        <v>5941</v>
      </c>
      <c r="J1513" s="56">
        <v>10.9</v>
      </c>
      <c r="K1513" s="71">
        <f t="shared" si="88"/>
        <v>1.3761467889908255E-3</v>
      </c>
      <c r="L1513" s="97">
        <v>10.8902678571429</v>
      </c>
      <c r="M1513" s="56">
        <v>13.74</v>
      </c>
      <c r="N1513" s="56">
        <v>13.752278820375283</v>
      </c>
      <c r="O1513" s="71">
        <f t="shared" si="89"/>
        <v>1.0907283218964483E-3</v>
      </c>
    </row>
    <row r="1514" spans="2:15" x14ac:dyDescent="0.15">
      <c r="B1514" s="73" t="str">
        <f>IFERROR(IF(AND(K1514&lt;&gt;"",K1514&gt;=$C$3),MAX($B$5:B1513)+1,""),"")</f>
        <v/>
      </c>
      <c r="C1514" s="73" t="str">
        <f>IFERROR(IF(AND(O1514&lt;&gt;"",O1514&gt;=$C$3),MAX($C$5:C1513)+1,""),"")</f>
        <v/>
      </c>
      <c r="F1514" s="40" t="s">
        <v>9733</v>
      </c>
      <c r="G1514" s="40" t="s">
        <v>9734</v>
      </c>
      <c r="H1514" s="56">
        <v>0.03</v>
      </c>
      <c r="I1514" s="167" t="s">
        <v>13752</v>
      </c>
      <c r="J1514" s="56">
        <v>25.45</v>
      </c>
      <c r="K1514" s="71">
        <f t="shared" si="88"/>
        <v>1.1787819253438114E-3</v>
      </c>
      <c r="L1514" s="97">
        <v>25.425922421948901</v>
      </c>
      <c r="M1514" s="56">
        <v>27.48</v>
      </c>
      <c r="N1514" s="56">
        <v>27.50602272727274</v>
      </c>
      <c r="O1514" s="71">
        <f t="shared" si="89"/>
        <v>1.0906702251159864E-3</v>
      </c>
    </row>
    <row r="1515" spans="2:15" x14ac:dyDescent="0.15">
      <c r="B1515" s="73" t="str">
        <f>IFERROR(IF(AND(K1515&lt;&gt;"",K1515&gt;=$C$3),MAX($B$5:B1514)+1,""),"")</f>
        <v/>
      </c>
      <c r="C1515" s="73" t="str">
        <f>IFERROR(IF(AND(O1515&lt;&gt;"",O1515&gt;=$C$3),MAX($C$5:C1514)+1,""),"")</f>
        <v/>
      </c>
      <c r="F1515" s="40" t="s">
        <v>9735</v>
      </c>
      <c r="G1515" s="40" t="s">
        <v>9736</v>
      </c>
      <c r="H1515" s="56">
        <v>0.09</v>
      </c>
      <c r="I1515" s="167" t="s">
        <v>13689</v>
      </c>
      <c r="J1515" s="56">
        <v>13.68</v>
      </c>
      <c r="K1515" s="71">
        <f t="shared" si="88"/>
        <v>6.5789473684210523E-3</v>
      </c>
      <c r="L1515" s="97">
        <v>4.8512096168294496</v>
      </c>
      <c r="M1515" s="56">
        <v>4.2300000000000004</v>
      </c>
      <c r="N1515" s="56">
        <v>11.928241525423735</v>
      </c>
      <c r="O1515" s="71">
        <f t="shared" si="89"/>
        <v>7.5451188516073298E-3</v>
      </c>
    </row>
    <row r="1516" spans="2:15" x14ac:dyDescent="0.15">
      <c r="B1516" s="73" t="str">
        <f>IFERROR(IF(AND(K1516&lt;&gt;"",K1516&gt;=$C$3),MAX($B$5:B1515)+1,""),"")</f>
        <v/>
      </c>
      <c r="C1516" s="73" t="str">
        <f>IFERROR(IF(AND(O1516&lt;&gt;"",O1516&gt;=$C$3),MAX($C$5:C1515)+1,""),"")</f>
        <v/>
      </c>
      <c r="F1516" s="40" t="s">
        <v>9737</v>
      </c>
      <c r="G1516" s="40" t="s">
        <v>9738</v>
      </c>
      <c r="H1516" s="56">
        <v>8.5000000000000006E-2</v>
      </c>
      <c r="I1516" s="167" t="s">
        <v>5920</v>
      </c>
      <c r="J1516" s="56">
        <v>12.88</v>
      </c>
      <c r="K1516" s="71">
        <f t="shared" si="88"/>
        <v>6.599378881987578E-3</v>
      </c>
      <c r="L1516" s="97">
        <v>12.809376285126801</v>
      </c>
      <c r="M1516" s="56">
        <v>18.68</v>
      </c>
      <c r="N1516" s="56">
        <v>18.78299104066161</v>
      </c>
      <c r="O1516" s="71">
        <f t="shared" si="89"/>
        <v>4.5253708430138279E-3</v>
      </c>
    </row>
    <row r="1517" spans="2:15" x14ac:dyDescent="0.15">
      <c r="B1517" s="73" t="str">
        <f>IFERROR(IF(AND(K1517&lt;&gt;"",K1517&gt;=$C$3),MAX($B$5:B1516)+1,""),"")</f>
        <v/>
      </c>
      <c r="C1517" s="73" t="str">
        <f>IFERROR(IF(AND(O1517&lt;&gt;"",O1517&gt;=$C$3),MAX($C$5:C1516)+1,""),"")</f>
        <v/>
      </c>
      <c r="F1517" s="40" t="s">
        <v>13256</v>
      </c>
      <c r="G1517" s="40" t="s">
        <v>9740</v>
      </c>
      <c r="H1517" s="56">
        <v>0.03</v>
      </c>
      <c r="I1517" s="167" t="s">
        <v>5935</v>
      </c>
      <c r="J1517" s="56">
        <v>12.59</v>
      </c>
      <c r="K1517" s="71">
        <f t="shared" si="88"/>
        <v>2.3828435266084191E-3</v>
      </c>
      <c r="L1517" s="97">
        <v>12.5606526806527</v>
      </c>
      <c r="M1517" s="56">
        <v>15.23</v>
      </c>
      <c r="N1517" s="56">
        <v>15.26558411214951</v>
      </c>
      <c r="O1517" s="71">
        <f t="shared" si="89"/>
        <v>1.9652048542396568E-3</v>
      </c>
    </row>
    <row r="1518" spans="2:15" x14ac:dyDescent="0.15">
      <c r="B1518" s="73" t="str">
        <f>IFERROR(IF(AND(K1518&lt;&gt;"",K1518&gt;=$C$3),MAX($B$5:B1517)+1,""),"")</f>
        <v/>
      </c>
      <c r="C1518" s="73" t="str">
        <f>IFERROR(IF(AND(O1518&lt;&gt;"",O1518&gt;=$C$3),MAX($C$5:C1517)+1,""),"")</f>
        <v/>
      </c>
      <c r="F1518" s="40" t="s">
        <v>13257</v>
      </c>
      <c r="G1518" s="40" t="s">
        <v>9742</v>
      </c>
      <c r="H1518" s="56" t="s">
        <v>5898</v>
      </c>
      <c r="I1518" s="167" t="s">
        <v>5916</v>
      </c>
      <c r="J1518" s="56">
        <v>41.1</v>
      </c>
      <c r="K1518" s="71" t="str">
        <f t="shared" si="88"/>
        <v/>
      </c>
      <c r="L1518" s="97">
        <v>41.1</v>
      </c>
      <c r="M1518" s="56">
        <v>32.950000000000003</v>
      </c>
      <c r="N1518" s="56">
        <v>32.950000000000003</v>
      </c>
      <c r="O1518" s="71" t="str">
        <f t="shared" si="89"/>
        <v/>
      </c>
    </row>
    <row r="1519" spans="2:15" x14ac:dyDescent="0.15">
      <c r="B1519" s="73" t="str">
        <f>IFERROR(IF(AND(K1519&lt;&gt;"",K1519&gt;=$C$3),MAX($B$5:B1518)+1,""),"")</f>
        <v/>
      </c>
      <c r="C1519" s="73" t="str">
        <f>IFERROR(IF(AND(O1519&lt;&gt;"",O1519&gt;=$C$3),MAX($C$5:C1518)+1,""),"")</f>
        <v/>
      </c>
      <c r="F1519" s="40" t="s">
        <v>9743</v>
      </c>
      <c r="G1519" s="40" t="s">
        <v>9744</v>
      </c>
      <c r="H1519" s="56">
        <v>3.5000000000000003E-2</v>
      </c>
      <c r="I1519" s="167" t="s">
        <v>5909</v>
      </c>
      <c r="J1519" s="56">
        <v>13.8</v>
      </c>
      <c r="K1519" s="71">
        <f t="shared" si="88"/>
        <v>2.5362318840579713E-3</v>
      </c>
      <c r="L1519" s="97">
        <v>13.7730644111906</v>
      </c>
      <c r="M1519" s="56">
        <v>23.7</v>
      </c>
      <c r="N1519" s="56">
        <v>23.746349413298621</v>
      </c>
      <c r="O1519" s="71">
        <f t="shared" si="89"/>
        <v>1.4739107637487649E-3</v>
      </c>
    </row>
    <row r="1520" spans="2:15" x14ac:dyDescent="0.15">
      <c r="B1520" s="73" t="str">
        <f>IFERROR(IF(AND(K1520&lt;&gt;"",K1520&gt;=$C$3),MAX($B$5:B1519)+1,""),"")</f>
        <v/>
      </c>
      <c r="C1520" s="73" t="str">
        <f>IFERROR(IF(AND(O1520&lt;&gt;"",O1520&gt;=$C$3),MAX($C$5:C1519)+1,""),"")</f>
        <v/>
      </c>
      <c r="F1520" s="40" t="s">
        <v>9745</v>
      </c>
      <c r="G1520" s="40" t="s">
        <v>9746</v>
      </c>
      <c r="H1520" s="56">
        <v>7.0000000000000007E-2</v>
      </c>
      <c r="I1520" s="167" t="s">
        <v>5951</v>
      </c>
      <c r="J1520" s="56">
        <v>27.78</v>
      </c>
      <c r="K1520" s="71">
        <f t="shared" si="88"/>
        <v>2.5197984161267101E-3</v>
      </c>
      <c r="L1520" s="97">
        <v>27.704068723155</v>
      </c>
      <c r="M1520" s="56">
        <v>22.13</v>
      </c>
      <c r="N1520" s="56">
        <v>22.190653876272528</v>
      </c>
      <c r="O1520" s="71">
        <f t="shared" si="89"/>
        <v>3.1544811788916174E-3</v>
      </c>
    </row>
    <row r="1521" spans="2:15" x14ac:dyDescent="0.15">
      <c r="B1521" s="73" t="str">
        <f>IFERROR(IF(AND(K1521&lt;&gt;"",K1521&gt;=$C$3),MAX($B$5:B1520)+1,""),"")</f>
        <v/>
      </c>
      <c r="C1521" s="73" t="str">
        <f>IFERROR(IF(AND(O1521&lt;&gt;"",O1521&gt;=$C$3),MAX($C$5:C1520)+1,""),"")</f>
        <v/>
      </c>
      <c r="F1521" s="40" t="s">
        <v>9747</v>
      </c>
      <c r="G1521" s="40" t="s">
        <v>9748</v>
      </c>
      <c r="H1521" s="56">
        <v>0.03</v>
      </c>
      <c r="I1521" s="167" t="s">
        <v>5932</v>
      </c>
      <c r="J1521" s="56">
        <v>24.3</v>
      </c>
      <c r="K1521" s="71">
        <f t="shared" si="88"/>
        <v>1.2345679012345679E-3</v>
      </c>
      <c r="L1521" s="97">
        <v>24.277969174977301</v>
      </c>
      <c r="M1521" s="56">
        <v>44</v>
      </c>
      <c r="N1521" s="56">
        <v>44.039927404718753</v>
      </c>
      <c r="O1521" s="71">
        <f t="shared" si="89"/>
        <v>6.812000329679377E-4</v>
      </c>
    </row>
    <row r="1522" spans="2:15" x14ac:dyDescent="0.15">
      <c r="B1522" s="73" t="str">
        <f>IFERROR(IF(AND(K1522&lt;&gt;"",K1522&gt;=$C$3),MAX($B$5:B1521)+1,""),"")</f>
        <v/>
      </c>
      <c r="C1522" s="73" t="str">
        <f>IFERROR(IF(AND(O1522&lt;&gt;"",O1522&gt;=$C$3),MAX($C$5:C1521)+1,""),"")</f>
        <v/>
      </c>
      <c r="F1522" s="40" t="s">
        <v>9749</v>
      </c>
      <c r="G1522" s="40" t="s">
        <v>9750</v>
      </c>
      <c r="H1522" s="56">
        <v>5.9864399999999998E-2</v>
      </c>
      <c r="I1522" s="167" t="s">
        <v>5915</v>
      </c>
      <c r="J1522" s="56">
        <v>19.63</v>
      </c>
      <c r="K1522" s="71">
        <f t="shared" si="88"/>
        <v>3.0496383087111564E-3</v>
      </c>
      <c r="L1522" s="97">
        <v>19.5778849557522</v>
      </c>
      <c r="M1522" s="56">
        <v>20.98</v>
      </c>
      <c r="N1522" s="56">
        <v>21.035847382431246</v>
      </c>
      <c r="O1522" s="71">
        <f t="shared" si="89"/>
        <v>2.8458278343470797E-3</v>
      </c>
    </row>
    <row r="1523" spans="2:15" x14ac:dyDescent="0.15">
      <c r="B1523" s="73" t="str">
        <f>IFERROR(IF(AND(K1523&lt;&gt;"",K1523&gt;=$C$3),MAX($B$5:B1522)+1,""),"")</f>
        <v/>
      </c>
      <c r="C1523" s="73" t="str">
        <f>IFERROR(IF(AND(O1523&lt;&gt;"",O1523&gt;=$C$3),MAX($C$5:C1522)+1,""),"")</f>
        <v/>
      </c>
      <c r="F1523" s="40" t="s">
        <v>9751</v>
      </c>
      <c r="G1523" s="40" t="s">
        <v>9752</v>
      </c>
      <c r="H1523" s="56">
        <v>7.0000000000000007E-2</v>
      </c>
      <c r="I1523" s="167" t="s">
        <v>5944</v>
      </c>
      <c r="J1523" s="56">
        <v>6.85</v>
      </c>
      <c r="K1523" s="71">
        <f t="shared" si="88"/>
        <v>1.0218978102189783E-2</v>
      </c>
      <c r="L1523" s="97">
        <v>6.7833101529902597</v>
      </c>
      <c r="M1523" s="56">
        <v>7.22</v>
      </c>
      <c r="N1523" s="56">
        <v>7.2909831460674193</v>
      </c>
      <c r="O1523" s="71">
        <f t="shared" si="89"/>
        <v>9.6008999880566621E-3</v>
      </c>
    </row>
    <row r="1524" spans="2:15" x14ac:dyDescent="0.15">
      <c r="B1524" s="73" t="str">
        <f>IFERROR(IF(AND(K1524&lt;&gt;"",K1524&gt;=$C$3),MAX($B$5:B1523)+1,""),"")</f>
        <v/>
      </c>
      <c r="C1524" s="73" t="str">
        <f>IFERROR(IF(AND(O1524&lt;&gt;"",O1524&gt;=$C$3),MAX($C$5:C1523)+1,""),"")</f>
        <v/>
      </c>
      <c r="F1524" s="40" t="s">
        <v>9753</v>
      </c>
      <c r="G1524" s="40" t="s">
        <v>9754</v>
      </c>
      <c r="H1524" s="56" t="s">
        <v>5898</v>
      </c>
      <c r="I1524" s="167" t="s">
        <v>5916</v>
      </c>
      <c r="J1524" s="56">
        <v>45.82</v>
      </c>
      <c r="K1524" s="71" t="str">
        <f t="shared" si="88"/>
        <v/>
      </c>
      <c r="L1524" s="97">
        <v>45.82</v>
      </c>
      <c r="M1524" s="56">
        <v>50.28</v>
      </c>
      <c r="N1524" s="56">
        <v>50.28</v>
      </c>
      <c r="O1524" s="71" t="str">
        <f t="shared" si="89"/>
        <v/>
      </c>
    </row>
    <row r="1525" spans="2:15" x14ac:dyDescent="0.15">
      <c r="B1525" s="73" t="str">
        <f>IFERROR(IF(AND(K1525&lt;&gt;"",K1525&gt;=$C$3),MAX($B$5:B1524)+1,""),"")</f>
        <v/>
      </c>
      <c r="C1525" s="73" t="str">
        <f>IFERROR(IF(AND(O1525&lt;&gt;"",O1525&gt;=$C$3),MAX($C$5:C1524)+1,""),"")</f>
        <v/>
      </c>
      <c r="F1525" s="40" t="s">
        <v>9755</v>
      </c>
      <c r="G1525" s="40" t="s">
        <v>9756</v>
      </c>
      <c r="H1525" s="56">
        <v>0.01</v>
      </c>
      <c r="I1525" s="167" t="s">
        <v>5956</v>
      </c>
      <c r="J1525" s="56">
        <v>23.06</v>
      </c>
      <c r="K1525" s="71">
        <f t="shared" si="88"/>
        <v>4.3365134431916743E-4</v>
      </c>
      <c r="L1525" s="97">
        <v>23.051360059947498</v>
      </c>
      <c r="M1525" s="56">
        <v>23.79</v>
      </c>
      <c r="N1525" s="56">
        <v>23.798916791604245</v>
      </c>
      <c r="O1525" s="71">
        <f t="shared" si="89"/>
        <v>4.2018719118879346E-4</v>
      </c>
    </row>
    <row r="1526" spans="2:15" x14ac:dyDescent="0.15">
      <c r="B1526" s="73" t="str">
        <f>IFERROR(IF(AND(K1526&lt;&gt;"",K1526&gt;=$C$3),MAX($B$5:B1525)+1,""),"")</f>
        <v/>
      </c>
      <c r="C1526" s="73" t="str">
        <f>IFERROR(IF(AND(O1526&lt;&gt;"",O1526&gt;=$C$3),MAX($C$5:C1525)+1,""),"")</f>
        <v/>
      </c>
      <c r="F1526" s="40" t="s">
        <v>9757</v>
      </c>
      <c r="G1526" s="40" t="s">
        <v>9758</v>
      </c>
      <c r="H1526" s="56">
        <v>0.01</v>
      </c>
      <c r="I1526" s="167" t="s">
        <v>5927</v>
      </c>
      <c r="J1526" s="56">
        <v>19.12</v>
      </c>
      <c r="K1526" s="71">
        <f t="shared" si="88"/>
        <v>5.2301255230125519E-4</v>
      </c>
      <c r="L1526" s="97">
        <v>11.947431028305299</v>
      </c>
      <c r="M1526" s="56">
        <v>17.079999999999998</v>
      </c>
      <c r="N1526" s="56">
        <v>27.333876146788914</v>
      </c>
      <c r="O1526" s="71">
        <f t="shared" si="89"/>
        <v>3.6584639318250383E-4</v>
      </c>
    </row>
    <row r="1527" spans="2:15" x14ac:dyDescent="0.15">
      <c r="B1527" s="73" t="str">
        <f>IFERROR(IF(AND(K1527&lt;&gt;"",K1527&gt;=$C$3),MAX($B$5:B1526)+1,""),"")</f>
        <v/>
      </c>
      <c r="C1527" s="73" t="str">
        <f>IFERROR(IF(AND(O1527&lt;&gt;"",O1527&gt;=$C$3),MAX($C$5:C1526)+1,""),"")</f>
        <v/>
      </c>
      <c r="F1527" s="40" t="s">
        <v>9759</v>
      </c>
      <c r="G1527" s="40" t="s">
        <v>9760</v>
      </c>
      <c r="H1527" s="56">
        <v>0.05</v>
      </c>
      <c r="I1527" s="167" t="s">
        <v>5902</v>
      </c>
      <c r="J1527" s="56">
        <v>22.57</v>
      </c>
      <c r="K1527" s="71">
        <f t="shared" si="88"/>
        <v>2.2153300841825435E-3</v>
      </c>
      <c r="L1527" s="97">
        <v>22.515771263815498</v>
      </c>
      <c r="M1527" s="56">
        <v>19.649999999999999</v>
      </c>
      <c r="N1527" s="56">
        <v>19.697326589595352</v>
      </c>
      <c r="O1527" s="71">
        <f t="shared" si="89"/>
        <v>2.5384155444938055E-3</v>
      </c>
    </row>
    <row r="1528" spans="2:15" x14ac:dyDescent="0.15">
      <c r="B1528" s="73" t="str">
        <f>IFERROR(IF(AND(K1528&lt;&gt;"",K1528&gt;=$C$3),MAX($B$5:B1527)+1,""),"")</f>
        <v/>
      </c>
      <c r="C1528" s="73" t="str">
        <f>IFERROR(IF(AND(O1528&lt;&gt;"",O1528&gt;=$C$3),MAX($C$5:C1527)+1,""),"")</f>
        <v/>
      </c>
      <c r="F1528" s="40" t="s">
        <v>9761</v>
      </c>
      <c r="G1528" s="40" t="s">
        <v>9762</v>
      </c>
      <c r="H1528" s="56">
        <v>0.1</v>
      </c>
      <c r="I1528" s="167" t="s">
        <v>5932</v>
      </c>
      <c r="J1528" s="56">
        <v>24.86</v>
      </c>
      <c r="K1528" s="71">
        <f t="shared" si="88"/>
        <v>4.0225261464199519E-3</v>
      </c>
      <c r="L1528" s="97">
        <v>24.766751687922</v>
      </c>
      <c r="M1528" s="56">
        <v>29.45</v>
      </c>
      <c r="N1528" s="56">
        <v>29.560881024096361</v>
      </c>
      <c r="O1528" s="71">
        <f t="shared" si="89"/>
        <v>3.3828491078627073E-3</v>
      </c>
    </row>
    <row r="1529" spans="2:15" x14ac:dyDescent="0.15">
      <c r="B1529" s="73" t="str">
        <f>IFERROR(IF(AND(K1529&lt;&gt;"",K1529&gt;=$C$3),MAX($B$5:B1528)+1,""),"")</f>
        <v/>
      </c>
      <c r="C1529" s="73" t="str">
        <f>IFERROR(IF(AND(O1529&lt;&gt;"",O1529&gt;=$C$3),MAX($C$5:C1528)+1,""),"")</f>
        <v/>
      </c>
      <c r="F1529" s="40" t="s">
        <v>13258</v>
      </c>
      <c r="G1529" s="40" t="s">
        <v>9764</v>
      </c>
      <c r="H1529" s="56">
        <v>9.8191100000000003E-2</v>
      </c>
      <c r="I1529" s="167" t="s">
        <v>5902</v>
      </c>
      <c r="J1529" s="56">
        <v>17.579999999999998</v>
      </c>
      <c r="K1529" s="71">
        <f t="shared" si="88"/>
        <v>5.5853868031854386E-3</v>
      </c>
      <c r="L1529" s="97">
        <v>17.484972972973001</v>
      </c>
      <c r="M1529" s="56">
        <v>18.55</v>
      </c>
      <c r="N1529" s="56">
        <v>18.650815217391273</v>
      </c>
      <c r="O1529" s="71">
        <f t="shared" si="89"/>
        <v>5.2647082100968981E-3</v>
      </c>
    </row>
    <row r="1530" spans="2:15" x14ac:dyDescent="0.15">
      <c r="B1530" s="73" t="str">
        <f>IFERROR(IF(AND(K1530&lt;&gt;"",K1530&gt;=$C$3),MAX($B$5:B1529)+1,""),"")</f>
        <v/>
      </c>
      <c r="C1530" s="73" t="str">
        <f>IFERROR(IF(AND(O1530&lt;&gt;"",O1530&gt;=$C$3),MAX($C$5:C1529)+1,""),"")</f>
        <v/>
      </c>
      <c r="F1530" s="40" t="s">
        <v>9765</v>
      </c>
      <c r="G1530" s="40" t="s">
        <v>9766</v>
      </c>
      <c r="H1530" s="56">
        <v>0.06</v>
      </c>
      <c r="I1530" s="167" t="s">
        <v>13680</v>
      </c>
      <c r="J1530" s="56">
        <v>41.08</v>
      </c>
      <c r="K1530" s="71">
        <f t="shared" si="88"/>
        <v>1.4605647517039922E-3</v>
      </c>
      <c r="L1530" s="97">
        <v>16.402322867463202</v>
      </c>
      <c r="M1530" s="56">
        <v>14.6</v>
      </c>
      <c r="N1530" s="56">
        <v>36.56604036186495</v>
      </c>
      <c r="O1530" s="71">
        <f t="shared" si="89"/>
        <v>1.6408667552250075E-3</v>
      </c>
    </row>
    <row r="1531" spans="2:15" x14ac:dyDescent="0.15">
      <c r="B1531" s="73" t="str">
        <f>IFERROR(IF(AND(K1531&lt;&gt;"",K1531&gt;=$C$3),MAX($B$5:B1530)+1,""),"")</f>
        <v/>
      </c>
      <c r="C1531" s="73" t="str">
        <f>IFERROR(IF(AND(O1531&lt;&gt;"",O1531&gt;=$C$3),MAX($C$5:C1530)+1,""),"")</f>
        <v/>
      </c>
      <c r="F1531" s="40" t="s">
        <v>9767</v>
      </c>
      <c r="G1531" s="40" t="s">
        <v>9768</v>
      </c>
      <c r="H1531" s="56">
        <v>0.15</v>
      </c>
      <c r="I1531" s="167" t="s">
        <v>13714</v>
      </c>
      <c r="J1531" s="56">
        <v>21.18</v>
      </c>
      <c r="K1531" s="71">
        <f t="shared" si="88"/>
        <v>7.0821529745042494E-3</v>
      </c>
      <c r="L1531" s="97">
        <v>21.0539285714286</v>
      </c>
      <c r="M1531" s="56">
        <v>23.46</v>
      </c>
      <c r="N1531" s="56">
        <v>23.600479041916138</v>
      </c>
      <c r="O1531" s="71">
        <f t="shared" si="89"/>
        <v>6.3558031908415615E-3</v>
      </c>
    </row>
    <row r="1532" spans="2:15" x14ac:dyDescent="0.15">
      <c r="B1532" s="73" t="str">
        <f>IFERROR(IF(AND(K1532&lt;&gt;"",K1532&gt;=$C$3),MAX($B$5:B1531)+1,""),"")</f>
        <v/>
      </c>
      <c r="C1532" s="73" t="str">
        <f>IFERROR(IF(AND(O1532&lt;&gt;"",O1532&gt;=$C$3),MAX($C$5:C1531)+1,""),"")</f>
        <v/>
      </c>
      <c r="F1532" s="40" t="s">
        <v>9769</v>
      </c>
      <c r="G1532" s="40" t="s">
        <v>9770</v>
      </c>
      <c r="H1532" s="56">
        <v>2.3706999999999999E-2</v>
      </c>
      <c r="I1532" s="167" t="s">
        <v>5903</v>
      </c>
      <c r="J1532" s="56">
        <v>16.21</v>
      </c>
      <c r="K1532" s="71">
        <f t="shared" si="88"/>
        <v>1.4624922887106723E-3</v>
      </c>
      <c r="L1532" s="97">
        <v>16.1954618834081</v>
      </c>
      <c r="M1532" s="56">
        <v>21.65</v>
      </c>
      <c r="N1532" s="56">
        <v>21.669434470376981</v>
      </c>
      <c r="O1532" s="71">
        <f t="shared" si="89"/>
        <v>1.0940294742074813E-3</v>
      </c>
    </row>
    <row r="1533" spans="2:15" x14ac:dyDescent="0.15">
      <c r="B1533" s="73" t="str">
        <f>IFERROR(IF(AND(K1533&lt;&gt;"",K1533&gt;=$C$3),MAX($B$5:B1532)+1,""),"")</f>
        <v/>
      </c>
      <c r="C1533" s="73" t="str">
        <f>IFERROR(IF(AND(O1533&lt;&gt;"",O1533&gt;=$C$3),MAX($C$5:C1532)+1,""),"")</f>
        <v/>
      </c>
      <c r="F1533" s="40" t="s">
        <v>9771</v>
      </c>
      <c r="G1533" s="40" t="s">
        <v>9772</v>
      </c>
      <c r="H1533" s="56">
        <v>0.06</v>
      </c>
      <c r="I1533" s="167" t="s">
        <v>5974</v>
      </c>
      <c r="J1533" s="56">
        <v>27.1</v>
      </c>
      <c r="K1533" s="71">
        <f t="shared" si="88"/>
        <v>2.2140221402214021E-3</v>
      </c>
      <c r="L1533" s="97">
        <v>27.023947614593101</v>
      </c>
      <c r="M1533" s="56">
        <v>22.21</v>
      </c>
      <c r="N1533" s="56">
        <v>22.272504690431504</v>
      </c>
      <c r="O1533" s="71">
        <f t="shared" si="89"/>
        <v>2.6939044725300524E-3</v>
      </c>
    </row>
    <row r="1534" spans="2:15" x14ac:dyDescent="0.15">
      <c r="B1534" s="73" t="str">
        <f>IFERROR(IF(AND(K1534&lt;&gt;"",K1534&gt;=$C$3),MAX($B$5:B1533)+1,""),"")</f>
        <v/>
      </c>
      <c r="C1534" s="73" t="str">
        <f>IFERROR(IF(AND(O1534&lt;&gt;"",O1534&gt;=$C$3),MAX($C$5:C1533)+1,""),"")</f>
        <v/>
      </c>
      <c r="F1534" s="40" t="s">
        <v>9773</v>
      </c>
      <c r="G1534" s="40" t="s">
        <v>13259</v>
      </c>
      <c r="H1534" s="56">
        <v>0.05</v>
      </c>
      <c r="I1534" s="167" t="s">
        <v>5952</v>
      </c>
      <c r="J1534" s="56">
        <v>32.18</v>
      </c>
      <c r="K1534" s="71">
        <f t="shared" si="88"/>
        <v>1.5537600994406464E-3</v>
      </c>
      <c r="L1534" s="97">
        <v>32.139110546378603</v>
      </c>
      <c r="M1534" s="56">
        <v>44.09</v>
      </c>
      <c r="N1534" s="56">
        <v>44.146094147582772</v>
      </c>
      <c r="O1534" s="71">
        <f t="shared" si="89"/>
        <v>1.1326030301309852E-3</v>
      </c>
    </row>
    <row r="1535" spans="2:15" x14ac:dyDescent="0.15">
      <c r="B1535" s="73" t="str">
        <f>IFERROR(IF(AND(K1535&lt;&gt;"",K1535&gt;=$C$3),MAX($B$5:B1534)+1,""),"")</f>
        <v/>
      </c>
      <c r="C1535" s="73" t="str">
        <f>IFERROR(IF(AND(O1535&lt;&gt;"",O1535&gt;=$C$3),MAX($C$5:C1534)+1,""),"")</f>
        <v/>
      </c>
      <c r="F1535" s="40" t="s">
        <v>9775</v>
      </c>
      <c r="G1535" s="40" t="s">
        <v>9776</v>
      </c>
      <c r="H1535" s="56">
        <v>0.03</v>
      </c>
      <c r="I1535" s="167" t="s">
        <v>5911</v>
      </c>
      <c r="J1535" s="56">
        <v>10.35</v>
      </c>
      <c r="K1535" s="71">
        <f t="shared" si="88"/>
        <v>2.8985507246376812E-3</v>
      </c>
      <c r="L1535" s="97">
        <v>10.3147159090909</v>
      </c>
      <c r="M1535" s="56">
        <v>12.02</v>
      </c>
      <c r="N1535" s="56">
        <v>12.061117445838095</v>
      </c>
      <c r="O1535" s="71">
        <f t="shared" si="89"/>
        <v>2.4873317198608356E-3</v>
      </c>
    </row>
    <row r="1536" spans="2:15" x14ac:dyDescent="0.15">
      <c r="B1536" s="73" t="str">
        <f>IFERROR(IF(AND(K1536&lt;&gt;"",K1536&gt;=$C$3),MAX($B$5:B1535)+1,""),"")</f>
        <v/>
      </c>
      <c r="C1536" s="73" t="str">
        <f>IFERROR(IF(AND(O1536&lt;&gt;"",O1536&gt;=$C$3),MAX($C$5:C1535)+1,""),"")</f>
        <v/>
      </c>
      <c r="F1536" s="40" t="s">
        <v>9777</v>
      </c>
      <c r="G1536" s="40" t="s">
        <v>9778</v>
      </c>
      <c r="H1536" s="56" t="s">
        <v>5898</v>
      </c>
      <c r="I1536" s="167" t="s">
        <v>5921</v>
      </c>
      <c r="J1536" s="56">
        <v>56.67</v>
      </c>
      <c r="K1536" s="71" t="str">
        <f t="shared" si="88"/>
        <v/>
      </c>
      <c r="L1536" s="97">
        <v>56.67</v>
      </c>
      <c r="M1536" s="56">
        <v>44.7</v>
      </c>
      <c r="N1536" s="56">
        <v>44.7</v>
      </c>
      <c r="O1536" s="71" t="str">
        <f t="shared" si="89"/>
        <v/>
      </c>
    </row>
    <row r="1537" spans="2:15" x14ac:dyDescent="0.15">
      <c r="B1537" s="73" t="str">
        <f>IFERROR(IF(AND(K1537&lt;&gt;"",K1537&gt;=$C$3),MAX($B$5:B1536)+1,""),"")</f>
        <v/>
      </c>
      <c r="C1537" s="73" t="str">
        <f>IFERROR(IF(AND(O1537&lt;&gt;"",O1537&gt;=$C$3),MAX($C$5:C1536)+1,""),"")</f>
        <v/>
      </c>
      <c r="F1537" s="40" t="s">
        <v>9779</v>
      </c>
      <c r="G1537" s="40" t="s">
        <v>9780</v>
      </c>
      <c r="H1537" s="56">
        <v>0.03</v>
      </c>
      <c r="I1537" s="167" t="s">
        <v>13699</v>
      </c>
      <c r="J1537" s="56">
        <v>12.87</v>
      </c>
      <c r="K1537" s="71">
        <f t="shared" si="88"/>
        <v>2.331002331002331E-3</v>
      </c>
      <c r="L1537" s="97">
        <v>6.4264085447263</v>
      </c>
      <c r="M1537" s="56">
        <v>8.2899999999999991</v>
      </c>
      <c r="N1537" s="56">
        <v>16.602165775401073</v>
      </c>
      <c r="O1537" s="71">
        <f t="shared" si="89"/>
        <v>1.8069931601604708E-3</v>
      </c>
    </row>
    <row r="1538" spans="2:15" x14ac:dyDescent="0.15">
      <c r="B1538" s="73" t="str">
        <f>IFERROR(IF(AND(K1538&lt;&gt;"",K1538&gt;=$C$3),MAX($B$5:B1537)+1,""),"")</f>
        <v/>
      </c>
      <c r="C1538" s="73" t="str">
        <f>IFERROR(IF(AND(O1538&lt;&gt;"",O1538&gt;=$C$3),MAX($C$5:C1537)+1,""),"")</f>
        <v/>
      </c>
      <c r="F1538" s="40" t="s">
        <v>9781</v>
      </c>
      <c r="G1538" s="40" t="s">
        <v>9782</v>
      </c>
      <c r="H1538" s="56" t="s">
        <v>5898</v>
      </c>
      <c r="I1538" s="167" t="s">
        <v>5949</v>
      </c>
      <c r="J1538" s="56">
        <v>20.5</v>
      </c>
      <c r="K1538" s="71" t="str">
        <f t="shared" si="88"/>
        <v/>
      </c>
      <c r="L1538" s="97">
        <v>13.662552679109</v>
      </c>
      <c r="M1538" s="56">
        <v>10.17</v>
      </c>
      <c r="N1538" s="56">
        <v>15.259593495934926</v>
      </c>
      <c r="O1538" s="71" t="str">
        <f t="shared" si="89"/>
        <v/>
      </c>
    </row>
    <row r="1539" spans="2:15" x14ac:dyDescent="0.15">
      <c r="B1539" s="73" t="str">
        <f>IFERROR(IF(AND(K1539&lt;&gt;"",K1539&gt;=$C$3),MAX($B$5:B1538)+1,""),"")</f>
        <v/>
      </c>
      <c r="C1539" s="73" t="str">
        <f>IFERROR(IF(AND(O1539&lt;&gt;"",O1539&gt;=$C$3),MAX($C$5:C1538)+1,""),"")</f>
        <v/>
      </c>
      <c r="F1539" s="40" t="s">
        <v>9783</v>
      </c>
      <c r="G1539" s="40" t="s">
        <v>9784</v>
      </c>
      <c r="H1539" s="56">
        <v>1.7330600000000002E-2</v>
      </c>
      <c r="I1539" s="167" t="s">
        <v>13682</v>
      </c>
      <c r="J1539" s="56">
        <v>15.73</v>
      </c>
      <c r="K1539" s="71">
        <f t="shared" si="88"/>
        <v>1.1017546090273363E-3</v>
      </c>
      <c r="L1539" s="97">
        <v>15.7098591549296</v>
      </c>
      <c r="M1539" s="56">
        <v>17.100000000000001</v>
      </c>
      <c r="N1539" s="56">
        <v>17.121923076923053</v>
      </c>
      <c r="O1539" s="71">
        <f t="shared" si="89"/>
        <v>1.0121877035739171E-3</v>
      </c>
    </row>
    <row r="1540" spans="2:15" x14ac:dyDescent="0.15">
      <c r="B1540" s="73" t="str">
        <f>IFERROR(IF(AND(K1540&lt;&gt;"",K1540&gt;=$C$3),MAX($B$5:B1539)+1,""),"")</f>
        <v/>
      </c>
      <c r="C1540" s="73" t="str">
        <f>IFERROR(IF(AND(O1540&lt;&gt;"",O1540&gt;=$C$3),MAX($C$5:C1539)+1,""),"")</f>
        <v/>
      </c>
      <c r="F1540" s="40" t="s">
        <v>9785</v>
      </c>
      <c r="G1540" s="40" t="s">
        <v>9786</v>
      </c>
      <c r="H1540" s="56">
        <v>1.7999999999999999E-2</v>
      </c>
      <c r="I1540" s="167" t="s">
        <v>5913</v>
      </c>
      <c r="J1540" s="56">
        <v>31.22</v>
      </c>
      <c r="K1540" s="71">
        <f t="shared" si="88"/>
        <v>5.7655349135169766E-4</v>
      </c>
      <c r="L1540" s="97">
        <v>15.6010825478435</v>
      </c>
      <c r="M1540" s="56">
        <v>32.799999999999997</v>
      </c>
      <c r="N1540" s="56">
        <v>65.637496427550602</v>
      </c>
      <c r="O1540" s="71">
        <f t="shared" si="89"/>
        <v>2.742334942629637E-4</v>
      </c>
    </row>
    <row r="1541" spans="2:15" x14ac:dyDescent="0.15">
      <c r="B1541" s="73" t="str">
        <f>IFERROR(IF(AND(K1541&lt;&gt;"",K1541&gt;=$C$3),MAX($B$5:B1540)+1,""),"")</f>
        <v/>
      </c>
      <c r="C1541" s="73" t="str">
        <f>IFERROR(IF(AND(O1541&lt;&gt;"",O1541&gt;=$C$3),MAX($C$5:C1540)+1,""),"")</f>
        <v/>
      </c>
      <c r="F1541" s="40" t="s">
        <v>9787</v>
      </c>
      <c r="G1541" s="40" t="s">
        <v>9788</v>
      </c>
      <c r="H1541" s="56">
        <v>0.02</v>
      </c>
      <c r="I1541" s="167" t="s">
        <v>5927</v>
      </c>
      <c r="J1541" s="56">
        <v>14.46</v>
      </c>
      <c r="K1541" s="71">
        <f t="shared" si="88"/>
        <v>1.3831258644536651E-3</v>
      </c>
      <c r="L1541" s="97">
        <v>14.4394310099573</v>
      </c>
      <c r="M1541" s="56">
        <v>14.54</v>
      </c>
      <c r="N1541" s="56">
        <v>14.560712250712276</v>
      </c>
      <c r="O1541" s="71">
        <f t="shared" si="89"/>
        <v>1.3735591814213379E-3</v>
      </c>
    </row>
    <row r="1542" spans="2:15" x14ac:dyDescent="0.15">
      <c r="B1542" s="73" t="str">
        <f>IFERROR(IF(AND(K1542&lt;&gt;"",K1542&gt;=$C$3),MAX($B$5:B1541)+1,""),"")</f>
        <v/>
      </c>
      <c r="C1542" s="73" t="str">
        <f>IFERROR(IF(AND(O1542&lt;&gt;"",O1542&gt;=$C$3),MAX($C$5:C1541)+1,""),"")</f>
        <v/>
      </c>
      <c r="F1542" s="40" t="s">
        <v>9789</v>
      </c>
      <c r="G1542" s="40" t="s">
        <v>13260</v>
      </c>
      <c r="H1542" s="56">
        <v>0.1</v>
      </c>
      <c r="I1542" s="167" t="s">
        <v>5936</v>
      </c>
      <c r="J1542" s="56">
        <v>51.03</v>
      </c>
      <c r="K1542" s="71">
        <f t="shared" si="88"/>
        <v>1.9596315892612191E-3</v>
      </c>
      <c r="L1542" s="97">
        <v>28.3008665511265</v>
      </c>
      <c r="M1542" s="56">
        <v>30.98</v>
      </c>
      <c r="N1542" s="56">
        <v>55.86081250000003</v>
      </c>
      <c r="O1542" s="71">
        <f t="shared" si="89"/>
        <v>1.7901637216608682E-3</v>
      </c>
    </row>
    <row r="1543" spans="2:15" x14ac:dyDescent="0.15">
      <c r="B1543" s="73" t="str">
        <f>IFERROR(IF(AND(K1543&lt;&gt;"",K1543&gt;=$C$3),MAX($B$5:B1542)+1,""),"")</f>
        <v/>
      </c>
      <c r="C1543" s="73" t="str">
        <f>IFERROR(IF(AND(O1543&lt;&gt;"",O1543&gt;=$C$3),MAX($C$5:C1542)+1,""),"")</f>
        <v/>
      </c>
      <c r="F1543" s="40" t="s">
        <v>13261</v>
      </c>
      <c r="G1543" s="40" t="s">
        <v>9792</v>
      </c>
      <c r="H1543" s="56">
        <v>3.40909E-2</v>
      </c>
      <c r="I1543" s="167" t="s">
        <v>5971</v>
      </c>
      <c r="J1543" s="56">
        <v>19.23</v>
      </c>
      <c r="K1543" s="71">
        <f t="shared" ref="K1543:K1606" si="90">IFERROR(H1543/J1543,"")</f>
        <v>1.7727977119084764E-3</v>
      </c>
      <c r="L1543" s="97">
        <v>19.202304368699</v>
      </c>
      <c r="M1543" s="56">
        <v>19.98</v>
      </c>
      <c r="N1543" s="56">
        <v>20.008817307692301</v>
      </c>
      <c r="O1543" s="71">
        <f t="shared" ref="O1543:O1606" si="91">IFERROR(H1543/N1543,"")</f>
        <v>1.7037938562662525E-3</v>
      </c>
    </row>
    <row r="1544" spans="2:15" x14ac:dyDescent="0.15">
      <c r="B1544" s="73" t="str">
        <f>IFERROR(IF(AND(K1544&lt;&gt;"",K1544&gt;=$C$3),MAX($B$5:B1543)+1,""),"")</f>
        <v/>
      </c>
      <c r="C1544" s="73" t="str">
        <f>IFERROR(IF(AND(O1544&lt;&gt;"",O1544&gt;=$C$3),MAX($C$5:C1543)+1,""),"")</f>
        <v/>
      </c>
      <c r="F1544" s="40" t="s">
        <v>9793</v>
      </c>
      <c r="G1544" s="40" t="s">
        <v>9794</v>
      </c>
      <c r="H1544" s="56">
        <v>0.05</v>
      </c>
      <c r="I1544" s="167" t="s">
        <v>5952</v>
      </c>
      <c r="J1544" s="56">
        <v>26.9</v>
      </c>
      <c r="K1544" s="71">
        <f t="shared" si="90"/>
        <v>1.858736059479554E-3</v>
      </c>
      <c r="L1544" s="97">
        <v>26.855698287220001</v>
      </c>
      <c r="M1544" s="56">
        <v>42.99</v>
      </c>
      <c r="N1544" s="56">
        <v>43.060917189046563</v>
      </c>
      <c r="O1544" s="71">
        <f t="shared" si="91"/>
        <v>1.1611457271216354E-3</v>
      </c>
    </row>
    <row r="1545" spans="2:15" x14ac:dyDescent="0.15">
      <c r="B1545" s="73" t="str">
        <f>IFERROR(IF(AND(K1545&lt;&gt;"",K1545&gt;=$C$3),MAX($B$5:B1544)+1,""),"")</f>
        <v/>
      </c>
      <c r="C1545" s="73" t="str">
        <f>IFERROR(IF(AND(O1545&lt;&gt;"",O1545&gt;=$C$3),MAX($C$5:C1544)+1,""),"")</f>
        <v/>
      </c>
      <c r="F1545" s="40" t="s">
        <v>13262</v>
      </c>
      <c r="G1545" s="40" t="s">
        <v>9796</v>
      </c>
      <c r="H1545" s="56">
        <v>0.03</v>
      </c>
      <c r="I1545" s="167" t="s">
        <v>5982</v>
      </c>
      <c r="J1545" s="56">
        <v>20.75</v>
      </c>
      <c r="K1545" s="71">
        <f t="shared" si="90"/>
        <v>1.4457831325301205E-3</v>
      </c>
      <c r="L1545" s="97">
        <v>10.3625150421179</v>
      </c>
      <c r="M1545" s="56">
        <v>10.27</v>
      </c>
      <c r="N1545" s="56">
        <v>20.564746987951864</v>
      </c>
      <c r="O1545" s="71">
        <f t="shared" si="91"/>
        <v>1.4588071527248017E-3</v>
      </c>
    </row>
    <row r="1546" spans="2:15" x14ac:dyDescent="0.15">
      <c r="B1546" s="73" t="str">
        <f>IFERROR(IF(AND(K1546&lt;&gt;"",K1546&gt;=$C$3),MAX($B$5:B1545)+1,""),"")</f>
        <v/>
      </c>
      <c r="C1546" s="73" t="str">
        <f>IFERROR(IF(AND(O1546&lt;&gt;"",O1546&gt;=$C$3),MAX($C$5:C1545)+1,""),"")</f>
        <v/>
      </c>
      <c r="F1546" s="40" t="s">
        <v>9797</v>
      </c>
      <c r="G1546" s="40" t="s">
        <v>9798</v>
      </c>
      <c r="H1546" s="56">
        <v>0.05</v>
      </c>
      <c r="I1546" s="167" t="s">
        <v>5905</v>
      </c>
      <c r="J1546" s="56">
        <v>26.58</v>
      </c>
      <c r="K1546" s="71">
        <f t="shared" si="90"/>
        <v>1.8811136192626037E-3</v>
      </c>
      <c r="L1546" s="97">
        <v>26.5282073265783</v>
      </c>
      <c r="M1546" s="56">
        <v>23.57</v>
      </c>
      <c r="N1546" s="56">
        <v>23.616017180788781</v>
      </c>
      <c r="O1546" s="71">
        <f t="shared" si="91"/>
        <v>2.1172071318051942E-3</v>
      </c>
    </row>
    <row r="1547" spans="2:15" x14ac:dyDescent="0.15">
      <c r="B1547" s="73" t="str">
        <f>IFERROR(IF(AND(K1547&lt;&gt;"",K1547&gt;=$C$3),MAX($B$5:B1546)+1,""),"")</f>
        <v/>
      </c>
      <c r="C1547" s="73" t="str">
        <f>IFERROR(IF(AND(O1547&lt;&gt;"",O1547&gt;=$C$3),MAX($C$5:C1546)+1,""),"")</f>
        <v/>
      </c>
      <c r="F1547" s="40" t="s">
        <v>9799</v>
      </c>
      <c r="G1547" s="40" t="s">
        <v>9800</v>
      </c>
      <c r="H1547" s="56">
        <v>0.03</v>
      </c>
      <c r="I1547" s="167" t="s">
        <v>13707</v>
      </c>
      <c r="J1547" s="56">
        <v>24</v>
      </c>
      <c r="K1547" s="71">
        <f t="shared" si="90"/>
        <v>1.25E-3</v>
      </c>
      <c r="L1547" s="97">
        <v>9.5920232654756994</v>
      </c>
      <c r="M1547" s="56">
        <v>11.32</v>
      </c>
      <c r="N1547" s="56">
        <v>28.323534303534295</v>
      </c>
      <c r="O1547" s="71">
        <f t="shared" si="91"/>
        <v>1.0591898482194897E-3</v>
      </c>
    </row>
    <row r="1548" spans="2:15" x14ac:dyDescent="0.15">
      <c r="B1548" s="73" t="str">
        <f>IFERROR(IF(AND(K1548&lt;&gt;"",K1548&gt;=$C$3),MAX($B$5:B1547)+1,""),"")</f>
        <v/>
      </c>
      <c r="C1548" s="73" t="str">
        <f>IFERROR(IF(AND(O1548&lt;&gt;"",O1548&gt;=$C$3),MAX($C$5:C1547)+1,""),"")</f>
        <v/>
      </c>
      <c r="F1548" s="40" t="s">
        <v>9801</v>
      </c>
      <c r="G1548" s="40" t="s">
        <v>9802</v>
      </c>
      <c r="H1548" s="56">
        <v>0.25799759999999999</v>
      </c>
      <c r="I1548" s="167" t="s">
        <v>5906</v>
      </c>
      <c r="J1548" s="56">
        <v>47.11</v>
      </c>
      <c r="K1548" s="71">
        <f t="shared" si="90"/>
        <v>5.4764933135215453E-3</v>
      </c>
      <c r="L1548" s="97">
        <v>23.532672985782</v>
      </c>
      <c r="M1548" s="56">
        <v>27.7</v>
      </c>
      <c r="N1548" s="56">
        <v>55.452561669829194</v>
      </c>
      <c r="O1548" s="71">
        <f t="shared" si="91"/>
        <v>4.6525821753041242E-3</v>
      </c>
    </row>
    <row r="1549" spans="2:15" x14ac:dyDescent="0.15">
      <c r="B1549" s="73" t="str">
        <f>IFERROR(IF(AND(K1549&lt;&gt;"",K1549&gt;=$C$3),MAX($B$5:B1548)+1,""),"")</f>
        <v/>
      </c>
      <c r="C1549" s="73" t="str">
        <f>IFERROR(IF(AND(O1549&lt;&gt;"",O1549&gt;=$C$3),MAX($C$5:C1548)+1,""),"")</f>
        <v/>
      </c>
      <c r="F1549" s="40" t="s">
        <v>9803</v>
      </c>
      <c r="G1549" s="40" t="s">
        <v>9804</v>
      </c>
      <c r="H1549" s="56">
        <v>0.1</v>
      </c>
      <c r="I1549" s="167" t="s">
        <v>5949</v>
      </c>
      <c r="J1549" s="56">
        <v>25.47</v>
      </c>
      <c r="K1549" s="71">
        <f t="shared" si="90"/>
        <v>3.9261876717707114E-3</v>
      </c>
      <c r="L1549" s="97">
        <v>12.69</v>
      </c>
      <c r="M1549" s="56">
        <v>10.99</v>
      </c>
      <c r="N1549" s="56">
        <v>22.057943262411349</v>
      </c>
      <c r="O1549" s="71">
        <f t="shared" si="91"/>
        <v>4.5335142452020303E-3</v>
      </c>
    </row>
    <row r="1550" spans="2:15" x14ac:dyDescent="0.15">
      <c r="B1550" s="73" t="str">
        <f>IFERROR(IF(AND(K1550&lt;&gt;"",K1550&gt;=$C$3),MAX($B$5:B1549)+1,""),"")</f>
        <v/>
      </c>
      <c r="C1550" s="73" t="str">
        <f>IFERROR(IF(AND(O1550&lt;&gt;"",O1550&gt;=$C$3),MAX($C$5:C1549)+1,""),"")</f>
        <v/>
      </c>
      <c r="F1550" s="40" t="s">
        <v>9805</v>
      </c>
      <c r="G1550" s="40" t="s">
        <v>9806</v>
      </c>
      <c r="H1550" s="56">
        <v>7.0000000000000007E-2</v>
      </c>
      <c r="I1550" s="167" t="s">
        <v>5916</v>
      </c>
      <c r="J1550" s="56">
        <v>30.17</v>
      </c>
      <c r="K1550" s="71">
        <f t="shared" si="90"/>
        <v>2.3201856148491878E-3</v>
      </c>
      <c r="L1550" s="97">
        <v>30.1019181173437</v>
      </c>
      <c r="M1550" s="56">
        <v>31.54</v>
      </c>
      <c r="N1550" s="56">
        <v>31.611334410339204</v>
      </c>
      <c r="O1550" s="71">
        <f t="shared" si="91"/>
        <v>2.2143956054289475E-3</v>
      </c>
    </row>
    <row r="1551" spans="2:15" x14ac:dyDescent="0.15">
      <c r="B1551" s="73" t="str">
        <f>IFERROR(IF(AND(K1551&lt;&gt;"",K1551&gt;=$C$3),MAX($B$5:B1550)+1,""),"")</f>
        <v/>
      </c>
      <c r="C1551" s="73" t="str">
        <f>IFERROR(IF(AND(O1551&lt;&gt;"",O1551&gt;=$C$3),MAX($C$5:C1550)+1,""),"")</f>
        <v/>
      </c>
      <c r="F1551" s="40" t="s">
        <v>9807</v>
      </c>
      <c r="G1551" s="40" t="s">
        <v>9808</v>
      </c>
      <c r="H1551" s="56">
        <v>0.08</v>
      </c>
      <c r="I1551" s="167" t="s">
        <v>5924</v>
      </c>
      <c r="J1551" s="56">
        <v>31.75</v>
      </c>
      <c r="K1551" s="71">
        <f t="shared" si="90"/>
        <v>2.5196850393700786E-3</v>
      </c>
      <c r="L1551" s="97">
        <v>22.613537845948599</v>
      </c>
      <c r="M1551" s="56">
        <v>22.42</v>
      </c>
      <c r="N1551" s="56">
        <v>31.478267790262244</v>
      </c>
      <c r="O1551" s="71">
        <f t="shared" si="91"/>
        <v>2.5414359053374559E-3</v>
      </c>
    </row>
    <row r="1552" spans="2:15" x14ac:dyDescent="0.15">
      <c r="B1552" s="73" t="str">
        <f>IFERROR(IF(AND(K1552&lt;&gt;"",K1552&gt;=$C$3),MAX($B$5:B1551)+1,""),"")</f>
        <v/>
      </c>
      <c r="C1552" s="73" t="str">
        <f>IFERROR(IF(AND(O1552&lt;&gt;"",O1552&gt;=$C$3),MAX($C$5:C1551)+1,""),"")</f>
        <v/>
      </c>
      <c r="F1552" s="40" t="s">
        <v>9809</v>
      </c>
      <c r="G1552" s="40" t="s">
        <v>9810</v>
      </c>
      <c r="H1552" s="56">
        <v>0.05</v>
      </c>
      <c r="I1552" s="167" t="s">
        <v>5935</v>
      </c>
      <c r="J1552" s="56">
        <v>23.79</v>
      </c>
      <c r="K1552" s="71">
        <f t="shared" si="90"/>
        <v>2.101723413198823E-3</v>
      </c>
      <c r="L1552" s="97">
        <v>19.7874170616114</v>
      </c>
      <c r="M1552" s="56">
        <v>20</v>
      </c>
      <c r="N1552" s="56">
        <v>24.045584045584011</v>
      </c>
      <c r="O1552" s="71">
        <f t="shared" si="91"/>
        <v>2.0793838862559273E-3</v>
      </c>
    </row>
    <row r="1553" spans="2:15" x14ac:dyDescent="0.15">
      <c r="B1553" s="73" t="str">
        <f>IFERROR(IF(AND(K1553&lt;&gt;"",K1553&gt;=$C$3),MAX($B$5:B1552)+1,""),"")</f>
        <v/>
      </c>
      <c r="C1553" s="73" t="str">
        <f>IFERROR(IF(AND(O1553&lt;&gt;"",O1553&gt;=$C$3),MAX($C$5:C1552)+1,""),"")</f>
        <v/>
      </c>
      <c r="F1553" s="40" t="s">
        <v>9811</v>
      </c>
      <c r="G1553" s="40" t="s">
        <v>9812</v>
      </c>
      <c r="H1553" s="56">
        <v>5.2999999999999999E-2</v>
      </c>
      <c r="I1553" s="167" t="s">
        <v>5982</v>
      </c>
      <c r="J1553" s="56">
        <v>15.92</v>
      </c>
      <c r="K1553" s="71">
        <f t="shared" si="90"/>
        <v>3.329145728643216E-3</v>
      </c>
      <c r="L1553" s="97">
        <v>8.8187760252365894</v>
      </c>
      <c r="M1553" s="56">
        <v>8.25</v>
      </c>
      <c r="N1553" s="56">
        <v>14.893223234624152</v>
      </c>
      <c r="O1553" s="71">
        <f t="shared" si="91"/>
        <v>3.5586655195487989E-3</v>
      </c>
    </row>
    <row r="1554" spans="2:15" x14ac:dyDescent="0.15">
      <c r="B1554" s="73" t="str">
        <f>IFERROR(IF(AND(K1554&lt;&gt;"",K1554&gt;=$C$3),MAX($B$5:B1553)+1,""),"")</f>
        <v/>
      </c>
      <c r="C1554" s="73" t="str">
        <f>IFERROR(IF(AND(O1554&lt;&gt;"",O1554&gt;=$C$3),MAX($C$5:C1553)+1,""),"")</f>
        <v/>
      </c>
      <c r="F1554" s="40" t="s">
        <v>9813</v>
      </c>
      <c r="G1554" s="40" t="s">
        <v>9814</v>
      </c>
      <c r="H1554" s="56" t="s">
        <v>5898</v>
      </c>
      <c r="I1554" s="167" t="s">
        <v>13662</v>
      </c>
      <c r="J1554" s="56">
        <v>21.45</v>
      </c>
      <c r="K1554" s="71" t="str">
        <f t="shared" si="90"/>
        <v/>
      </c>
      <c r="L1554" s="97">
        <v>10.7298994974874</v>
      </c>
      <c r="M1554" s="56">
        <v>14.85</v>
      </c>
      <c r="N1554" s="56">
        <v>29.686438356164484</v>
      </c>
      <c r="O1554" s="71" t="str">
        <f t="shared" si="91"/>
        <v/>
      </c>
    </row>
    <row r="1555" spans="2:15" x14ac:dyDescent="0.15">
      <c r="B1555" s="73" t="str">
        <f>IFERROR(IF(AND(K1555&lt;&gt;"",K1555&gt;=$C$3),MAX($B$5:B1554)+1,""),"")</f>
        <v/>
      </c>
      <c r="C1555" s="73" t="str">
        <f>IFERROR(IF(AND(O1555&lt;&gt;"",O1555&gt;=$C$3),MAX($C$5:C1554)+1,""),"")</f>
        <v/>
      </c>
      <c r="F1555" s="40" t="s">
        <v>9815</v>
      </c>
      <c r="G1555" s="40" t="s">
        <v>13263</v>
      </c>
      <c r="H1555" s="56" t="s">
        <v>5898</v>
      </c>
      <c r="I1555" s="167" t="s">
        <v>5974</v>
      </c>
      <c r="J1555" s="56">
        <v>17.8</v>
      </c>
      <c r="K1555" s="71" t="str">
        <f t="shared" si="90"/>
        <v/>
      </c>
      <c r="L1555" s="97">
        <v>17.8</v>
      </c>
      <c r="M1555" s="56">
        <v>15.94</v>
      </c>
      <c r="N1555" s="56">
        <v>15.940000000000001</v>
      </c>
      <c r="O1555" s="71" t="str">
        <f t="shared" si="91"/>
        <v/>
      </c>
    </row>
    <row r="1556" spans="2:15" x14ac:dyDescent="0.15">
      <c r="B1556" s="73" t="str">
        <f>IFERROR(IF(AND(K1556&lt;&gt;"",K1556&gt;=$C$3),MAX($B$5:B1555)+1,""),"")</f>
        <v/>
      </c>
      <c r="C1556" s="73" t="str">
        <f>IFERROR(IF(AND(O1556&lt;&gt;"",O1556&gt;=$C$3),MAX($C$5:C1555)+1,""),"")</f>
        <v/>
      </c>
      <c r="F1556" s="40" t="s">
        <v>9817</v>
      </c>
      <c r="G1556" s="40" t="s">
        <v>9818</v>
      </c>
      <c r="H1556" s="56">
        <v>0.11</v>
      </c>
      <c r="I1556" s="167" t="s">
        <v>5963</v>
      </c>
      <c r="J1556" s="56">
        <v>15.62</v>
      </c>
      <c r="K1556" s="71">
        <f t="shared" si="90"/>
        <v>7.0422535211267607E-3</v>
      </c>
      <c r="L1556" s="97">
        <v>10.3635304347826</v>
      </c>
      <c r="M1556" s="56">
        <v>14.89</v>
      </c>
      <c r="N1556" s="56">
        <v>22.442332896461355</v>
      </c>
      <c r="O1556" s="71">
        <f t="shared" si="91"/>
        <v>4.9014512220048427E-3</v>
      </c>
    </row>
    <row r="1557" spans="2:15" x14ac:dyDescent="0.15">
      <c r="B1557" s="73" t="str">
        <f>IFERROR(IF(AND(K1557&lt;&gt;"",K1557&gt;=$C$3),MAX($B$5:B1556)+1,""),"")</f>
        <v/>
      </c>
      <c r="C1557" s="73" t="str">
        <f>IFERROR(IF(AND(O1557&lt;&gt;"",O1557&gt;=$C$3),MAX($C$5:C1556)+1,""),"")</f>
        <v/>
      </c>
      <c r="F1557" s="40" t="s">
        <v>13264</v>
      </c>
      <c r="G1557" s="40" t="s">
        <v>13265</v>
      </c>
      <c r="H1557" s="56">
        <v>0.02</v>
      </c>
      <c r="I1557" s="167" t="s">
        <v>5927</v>
      </c>
      <c r="J1557" s="56">
        <v>7.79</v>
      </c>
      <c r="K1557" s="71">
        <f t="shared" si="90"/>
        <v>2.5673940949935818E-3</v>
      </c>
      <c r="L1557" s="97">
        <v>7.7727272727272698</v>
      </c>
      <c r="M1557" s="56">
        <v>11.27</v>
      </c>
      <c r="N1557" s="56">
        <v>11.295044444444448</v>
      </c>
      <c r="O1557" s="71">
        <f t="shared" si="91"/>
        <v>1.7706880303456575E-3</v>
      </c>
    </row>
    <row r="1558" spans="2:15" x14ac:dyDescent="0.15">
      <c r="B1558" s="73" t="str">
        <f>IFERROR(IF(AND(K1558&lt;&gt;"",K1558&gt;=$C$3),MAX($B$5:B1557)+1,""),"")</f>
        <v/>
      </c>
      <c r="C1558" s="73" t="str">
        <f>IFERROR(IF(AND(O1558&lt;&gt;"",O1558&gt;=$C$3),MAX($C$5:C1557)+1,""),"")</f>
        <v/>
      </c>
      <c r="F1558" s="40" t="s">
        <v>13266</v>
      </c>
      <c r="G1558" s="40" t="s">
        <v>9822</v>
      </c>
      <c r="H1558" s="56" t="s">
        <v>5898</v>
      </c>
      <c r="I1558" s="167" t="s">
        <v>5916</v>
      </c>
      <c r="J1558" s="56">
        <v>28.18</v>
      </c>
      <c r="K1558" s="71" t="str">
        <f t="shared" si="90"/>
        <v/>
      </c>
      <c r="L1558" s="97">
        <v>28.18</v>
      </c>
      <c r="M1558" s="56">
        <v>30.78</v>
      </c>
      <c r="N1558" s="56">
        <v>30.78</v>
      </c>
      <c r="O1558" s="71" t="str">
        <f t="shared" si="91"/>
        <v/>
      </c>
    </row>
    <row r="1559" spans="2:15" x14ac:dyDescent="0.15">
      <c r="B1559" s="73" t="str">
        <f>IFERROR(IF(AND(K1559&lt;&gt;"",K1559&gt;=$C$3),MAX($B$5:B1558)+1,""),"")</f>
        <v/>
      </c>
      <c r="C1559" s="73" t="str">
        <f>IFERROR(IF(AND(O1559&lt;&gt;"",O1559&gt;=$C$3),MAX($C$5:C1558)+1,""),"")</f>
        <v/>
      </c>
      <c r="F1559" s="40" t="s">
        <v>9823</v>
      </c>
      <c r="G1559" s="40" t="s">
        <v>9824</v>
      </c>
      <c r="H1559" s="56">
        <v>0.02</v>
      </c>
      <c r="I1559" s="167" t="s">
        <v>5952</v>
      </c>
      <c r="J1559" s="56">
        <v>16.55</v>
      </c>
      <c r="K1559" s="71">
        <f t="shared" si="90"/>
        <v>1.2084592145015106E-3</v>
      </c>
      <c r="L1559" s="97">
        <v>12.710850340136099</v>
      </c>
      <c r="M1559" s="56">
        <v>11.94</v>
      </c>
      <c r="N1559" s="56">
        <v>15.546324180690823</v>
      </c>
      <c r="O1559" s="71">
        <f t="shared" si="91"/>
        <v>1.2864777401748015E-3</v>
      </c>
    </row>
    <row r="1560" spans="2:15" x14ac:dyDescent="0.15">
      <c r="B1560" s="73" t="str">
        <f>IFERROR(IF(AND(K1560&lt;&gt;"",K1560&gt;=$C$3),MAX($B$5:B1559)+1,""),"")</f>
        <v/>
      </c>
      <c r="C1560" s="73" t="str">
        <f>IFERROR(IF(AND(O1560&lt;&gt;"",O1560&gt;=$C$3),MAX($C$5:C1559)+1,""),"")</f>
        <v/>
      </c>
      <c r="F1560" s="40" t="s">
        <v>9825</v>
      </c>
      <c r="G1560" s="40" t="s">
        <v>9826</v>
      </c>
      <c r="H1560" s="56" t="s">
        <v>5898</v>
      </c>
      <c r="I1560" s="167" t="s">
        <v>5938</v>
      </c>
      <c r="J1560" s="56">
        <v>15.1</v>
      </c>
      <c r="K1560" s="71" t="str">
        <f t="shared" si="90"/>
        <v/>
      </c>
      <c r="L1560" s="97">
        <v>15.1</v>
      </c>
      <c r="M1560" s="56">
        <v>16.28</v>
      </c>
      <c r="N1560" s="56">
        <v>16.28</v>
      </c>
      <c r="O1560" s="71" t="str">
        <f t="shared" si="91"/>
        <v/>
      </c>
    </row>
    <row r="1561" spans="2:15" x14ac:dyDescent="0.15">
      <c r="B1561" s="73" t="str">
        <f>IFERROR(IF(AND(K1561&lt;&gt;"",K1561&gt;=$C$3),MAX($B$5:B1560)+1,""),"")</f>
        <v/>
      </c>
      <c r="C1561" s="73" t="str">
        <f>IFERROR(IF(AND(O1561&lt;&gt;"",O1561&gt;=$C$3),MAX($C$5:C1560)+1,""),"")</f>
        <v/>
      </c>
      <c r="F1561" s="40" t="s">
        <v>9827</v>
      </c>
      <c r="G1561" s="40" t="s">
        <v>13267</v>
      </c>
      <c r="H1561" s="56">
        <v>0.04</v>
      </c>
      <c r="I1561" s="167" t="s">
        <v>5952</v>
      </c>
      <c r="J1561" s="56">
        <v>18.760000000000002</v>
      </c>
      <c r="K1561" s="71">
        <f t="shared" si="90"/>
        <v>2.1321961620469083E-3</v>
      </c>
      <c r="L1561" s="97">
        <v>9.3661037037037005</v>
      </c>
      <c r="M1561" s="56">
        <v>8.3800000000000008</v>
      </c>
      <c r="N1561" s="56">
        <v>16.78486646884274</v>
      </c>
      <c r="O1561" s="71">
        <f t="shared" si="91"/>
        <v>2.3830990895430024E-3</v>
      </c>
    </row>
    <row r="1562" spans="2:15" x14ac:dyDescent="0.15">
      <c r="B1562" s="73" t="str">
        <f>IFERROR(IF(AND(K1562&lt;&gt;"",K1562&gt;=$C$3),MAX($B$5:B1561)+1,""),"")</f>
        <v/>
      </c>
      <c r="C1562" s="73" t="str">
        <f>IFERROR(IF(AND(O1562&lt;&gt;"",O1562&gt;=$C$3),MAX($C$5:C1561)+1,""),"")</f>
        <v/>
      </c>
      <c r="F1562" s="40" t="s">
        <v>9829</v>
      </c>
      <c r="G1562" s="40" t="s">
        <v>13268</v>
      </c>
      <c r="H1562" s="56" t="s">
        <v>5898</v>
      </c>
      <c r="I1562" s="167" t="s">
        <v>5916</v>
      </c>
      <c r="J1562" s="56">
        <v>24.48</v>
      </c>
      <c r="K1562" s="71" t="str">
        <f t="shared" si="90"/>
        <v/>
      </c>
      <c r="L1562" s="97">
        <v>13.595504132231399</v>
      </c>
      <c r="M1562" s="56">
        <v>13.77</v>
      </c>
      <c r="N1562" s="56">
        <v>24.794196428571439</v>
      </c>
      <c r="O1562" s="71" t="str">
        <f t="shared" si="91"/>
        <v/>
      </c>
    </row>
    <row r="1563" spans="2:15" x14ac:dyDescent="0.15">
      <c r="B1563" s="73" t="str">
        <f>IFERROR(IF(AND(K1563&lt;&gt;"",K1563&gt;=$C$3),MAX($B$5:B1562)+1,""),"")</f>
        <v/>
      </c>
      <c r="C1563" s="73" t="str">
        <f>IFERROR(IF(AND(O1563&lt;&gt;"",O1563&gt;=$C$3),MAX($C$5:C1562)+1,""),"")</f>
        <v/>
      </c>
      <c r="F1563" s="40" t="s">
        <v>9831</v>
      </c>
      <c r="G1563" s="40" t="s">
        <v>9832</v>
      </c>
      <c r="H1563" s="56">
        <v>0.05</v>
      </c>
      <c r="I1563" s="167" t="s">
        <v>5905</v>
      </c>
      <c r="J1563" s="56">
        <v>12.38</v>
      </c>
      <c r="K1563" s="71">
        <f t="shared" si="90"/>
        <v>4.0387722132471729E-3</v>
      </c>
      <c r="L1563" s="97">
        <v>12.33</v>
      </c>
      <c r="M1563" s="56">
        <v>14.77</v>
      </c>
      <c r="N1563" s="56">
        <v>14.829894566098945</v>
      </c>
      <c r="O1563" s="71">
        <f t="shared" si="91"/>
        <v>3.3715681373959138E-3</v>
      </c>
    </row>
    <row r="1564" spans="2:15" x14ac:dyDescent="0.15">
      <c r="B1564" s="73" t="str">
        <f>IFERROR(IF(AND(K1564&lt;&gt;"",K1564&gt;=$C$3),MAX($B$5:B1563)+1,""),"")</f>
        <v/>
      </c>
      <c r="C1564" s="73" t="str">
        <f>IFERROR(IF(AND(O1564&lt;&gt;"",O1564&gt;=$C$3),MAX($C$5:C1563)+1,""),"")</f>
        <v/>
      </c>
      <c r="F1564" s="40" t="s">
        <v>9833</v>
      </c>
      <c r="G1564" s="40" t="s">
        <v>9834</v>
      </c>
      <c r="H1564" s="56">
        <v>0.02</v>
      </c>
      <c r="I1564" s="167" t="s">
        <v>5916</v>
      </c>
      <c r="J1564" s="56">
        <v>41.25</v>
      </c>
      <c r="K1564" s="71">
        <f t="shared" si="90"/>
        <v>4.8484848484848484E-4</v>
      </c>
      <c r="L1564" s="97">
        <v>37.48046875</v>
      </c>
      <c r="M1564" s="56">
        <v>42.51</v>
      </c>
      <c r="N1564" s="56">
        <v>46.785367378843148</v>
      </c>
      <c r="O1564" s="71">
        <f t="shared" si="91"/>
        <v>4.2748408574096647E-4</v>
      </c>
    </row>
    <row r="1565" spans="2:15" x14ac:dyDescent="0.15">
      <c r="B1565" s="73" t="str">
        <f>IFERROR(IF(AND(K1565&lt;&gt;"",K1565&gt;=$C$3),MAX($B$5:B1564)+1,""),"")</f>
        <v/>
      </c>
      <c r="C1565" s="73" t="str">
        <f>IFERROR(IF(AND(O1565&lt;&gt;"",O1565&gt;=$C$3),MAX($C$5:C1564)+1,""),"")</f>
        <v/>
      </c>
      <c r="F1565" s="40" t="s">
        <v>9835</v>
      </c>
      <c r="G1565" s="40" t="s">
        <v>9836</v>
      </c>
      <c r="H1565" s="56">
        <v>0.1</v>
      </c>
      <c r="I1565" s="167" t="s">
        <v>5974</v>
      </c>
      <c r="J1565" s="56">
        <v>33.369999999999997</v>
      </c>
      <c r="K1565" s="71">
        <f t="shared" si="90"/>
        <v>2.996703626011388E-3</v>
      </c>
      <c r="L1565" s="97">
        <v>16.627226454293599</v>
      </c>
      <c r="M1565" s="56">
        <v>14.36</v>
      </c>
      <c r="N1565" s="56">
        <v>28.819791521890249</v>
      </c>
      <c r="O1565" s="71">
        <f t="shared" si="91"/>
        <v>3.4698377302293942E-3</v>
      </c>
    </row>
    <row r="1566" spans="2:15" x14ac:dyDescent="0.15">
      <c r="B1566" s="73" t="str">
        <f>IFERROR(IF(AND(K1566&lt;&gt;"",K1566&gt;=$C$3),MAX($B$5:B1565)+1,""),"")</f>
        <v/>
      </c>
      <c r="C1566" s="73" t="str">
        <f>IFERROR(IF(AND(O1566&lt;&gt;"",O1566&gt;=$C$3),MAX($C$5:C1565)+1,""),"")</f>
        <v/>
      </c>
      <c r="F1566" s="40" t="s">
        <v>9837</v>
      </c>
      <c r="G1566" s="40" t="s">
        <v>9838</v>
      </c>
      <c r="H1566" s="56" t="s">
        <v>5898</v>
      </c>
      <c r="I1566" s="167" t="s">
        <v>5905</v>
      </c>
      <c r="J1566" s="56">
        <v>19.79</v>
      </c>
      <c r="K1566" s="71" t="str">
        <f t="shared" si="90"/>
        <v/>
      </c>
      <c r="L1566" s="97">
        <v>19.79</v>
      </c>
      <c r="M1566" s="56">
        <v>17.350000000000001</v>
      </c>
      <c r="N1566" s="56">
        <v>17.350000000000001</v>
      </c>
      <c r="O1566" s="71" t="str">
        <f t="shared" si="91"/>
        <v/>
      </c>
    </row>
    <row r="1567" spans="2:15" x14ac:dyDescent="0.15">
      <c r="B1567" s="73" t="str">
        <f>IFERROR(IF(AND(K1567&lt;&gt;"",K1567&gt;=$C$3),MAX($B$5:B1566)+1,""),"")</f>
        <v/>
      </c>
      <c r="C1567" s="73" t="str">
        <f>IFERROR(IF(AND(O1567&lt;&gt;"",O1567&gt;=$C$3),MAX($C$5:C1566)+1,""),"")</f>
        <v/>
      </c>
      <c r="F1567" s="40" t="s">
        <v>9839</v>
      </c>
      <c r="G1567" s="40" t="s">
        <v>9840</v>
      </c>
      <c r="H1567" s="56">
        <v>0.19961499999999999</v>
      </c>
      <c r="I1567" s="167" t="s">
        <v>5935</v>
      </c>
      <c r="J1567" s="56">
        <v>24.09</v>
      </c>
      <c r="K1567" s="71">
        <f t="shared" si="90"/>
        <v>8.2862183478621832E-3</v>
      </c>
      <c r="L1567" s="97">
        <v>23.878684210526298</v>
      </c>
      <c r="M1567" s="56">
        <v>23.02</v>
      </c>
      <c r="N1567" s="56">
        <v>23.223716814159307</v>
      </c>
      <c r="O1567" s="71">
        <f t="shared" si="91"/>
        <v>8.5953080463974825E-3</v>
      </c>
    </row>
    <row r="1568" spans="2:15" x14ac:dyDescent="0.15">
      <c r="B1568" s="73" t="str">
        <f>IFERROR(IF(AND(K1568&lt;&gt;"",K1568&gt;=$C$3),MAX($B$5:B1567)+1,""),"")</f>
        <v/>
      </c>
      <c r="C1568" s="73" t="str">
        <f>IFERROR(IF(AND(O1568&lt;&gt;"",O1568&gt;=$C$3),MAX($C$5:C1567)+1,""),"")</f>
        <v/>
      </c>
      <c r="F1568" s="40" t="s">
        <v>9841</v>
      </c>
      <c r="G1568" s="40" t="s">
        <v>9842</v>
      </c>
      <c r="H1568" s="56">
        <v>0.03</v>
      </c>
      <c r="I1568" s="167" t="s">
        <v>5901</v>
      </c>
      <c r="J1568" s="56">
        <v>15.07</v>
      </c>
      <c r="K1568" s="71">
        <f t="shared" si="90"/>
        <v>1.9907100199071E-3</v>
      </c>
      <c r="L1568" s="97">
        <v>15.038117066290599</v>
      </c>
      <c r="M1568" s="56">
        <v>16.260000000000002</v>
      </c>
      <c r="N1568" s="56">
        <v>16.294473498233163</v>
      </c>
      <c r="O1568" s="71">
        <f t="shared" si="91"/>
        <v>1.8411150261009015E-3</v>
      </c>
    </row>
    <row r="1569" spans="2:15" x14ac:dyDescent="0.15">
      <c r="B1569" s="73" t="str">
        <f>IFERROR(IF(AND(K1569&lt;&gt;"",K1569&gt;=$C$3),MAX($B$5:B1568)+1,""),"")</f>
        <v/>
      </c>
      <c r="C1569" s="73" t="str">
        <f>IFERROR(IF(AND(O1569&lt;&gt;"",O1569&gt;=$C$3),MAX($C$5:C1568)+1,""),"")</f>
        <v/>
      </c>
      <c r="F1569" s="40" t="s">
        <v>9843</v>
      </c>
      <c r="G1569" s="40" t="s">
        <v>9844</v>
      </c>
      <c r="H1569" s="56">
        <v>9.9731899999999998E-2</v>
      </c>
      <c r="I1569" s="167" t="s">
        <v>13676</v>
      </c>
      <c r="J1569" s="56">
        <v>43.44</v>
      </c>
      <c r="K1569" s="71">
        <f t="shared" si="90"/>
        <v>2.2958540515653778E-3</v>
      </c>
      <c r="L1569" s="97">
        <v>21.7013161290323</v>
      </c>
      <c r="M1569" s="56">
        <v>18.32</v>
      </c>
      <c r="N1569" s="56">
        <v>36.671545415411032</v>
      </c>
      <c r="O1569" s="71">
        <f t="shared" si="91"/>
        <v>2.7195990479879852E-3</v>
      </c>
    </row>
    <row r="1570" spans="2:15" x14ac:dyDescent="0.15">
      <c r="B1570" s="73" t="str">
        <f>IFERROR(IF(AND(K1570&lt;&gt;"",K1570&gt;=$C$3),MAX($B$5:B1569)+1,""),"")</f>
        <v/>
      </c>
      <c r="C1570" s="73" t="str">
        <f>IFERROR(IF(AND(O1570&lt;&gt;"",O1570&gt;=$C$3),MAX($C$5:C1569)+1,""),"")</f>
        <v/>
      </c>
      <c r="F1570" s="40" t="s">
        <v>9845</v>
      </c>
      <c r="G1570" s="40" t="s">
        <v>9846</v>
      </c>
      <c r="H1570" s="56">
        <v>7.0000000000000007E-2</v>
      </c>
      <c r="I1570" s="167" t="s">
        <v>5916</v>
      </c>
      <c r="J1570" s="56">
        <v>17.059999999999999</v>
      </c>
      <c r="K1570" s="71">
        <f t="shared" si="90"/>
        <v>4.1031652989449007E-3</v>
      </c>
      <c r="L1570" s="97">
        <v>16.982454545454502</v>
      </c>
      <c r="M1570" s="56">
        <v>14.84</v>
      </c>
      <c r="N1570" s="56">
        <v>14.907762557077662</v>
      </c>
      <c r="O1570" s="71">
        <f t="shared" si="91"/>
        <v>4.6955403087478448E-3</v>
      </c>
    </row>
    <row r="1571" spans="2:15" x14ac:dyDescent="0.15">
      <c r="B1571" s="73" t="str">
        <f>IFERROR(IF(AND(K1571&lt;&gt;"",K1571&gt;=$C$3),MAX($B$5:B1570)+1,""),"")</f>
        <v/>
      </c>
      <c r="C1571" s="73" t="str">
        <f>IFERROR(IF(AND(O1571&lt;&gt;"",O1571&gt;=$C$3),MAX($C$5:C1570)+1,""),"")</f>
        <v/>
      </c>
      <c r="F1571" s="40" t="s">
        <v>9847</v>
      </c>
      <c r="G1571" s="40" t="s">
        <v>9848</v>
      </c>
      <c r="H1571" s="56">
        <v>0.05</v>
      </c>
      <c r="I1571" s="167" t="s">
        <v>5916</v>
      </c>
      <c r="J1571" s="56">
        <v>15.19</v>
      </c>
      <c r="K1571" s="71">
        <f t="shared" si="90"/>
        <v>3.2916392363396977E-3</v>
      </c>
      <c r="L1571" s="97">
        <v>15.152751348700299</v>
      </c>
      <c r="M1571" s="56">
        <v>18.899999999999999</v>
      </c>
      <c r="N1571" s="56">
        <v>18.946460176991202</v>
      </c>
      <c r="O1571" s="71">
        <f t="shared" si="91"/>
        <v>2.6390153903640837E-3</v>
      </c>
    </row>
    <row r="1572" spans="2:15" x14ac:dyDescent="0.15">
      <c r="B1572" s="73" t="str">
        <f>IFERROR(IF(AND(K1572&lt;&gt;"",K1572&gt;=$C$3),MAX($B$5:B1571)+1,""),"")</f>
        <v/>
      </c>
      <c r="C1572" s="73" t="str">
        <f>IFERROR(IF(AND(O1572&lt;&gt;"",O1572&gt;=$C$3),MAX($C$5:C1571)+1,""),"")</f>
        <v/>
      </c>
      <c r="F1572" s="40" t="s">
        <v>9849</v>
      </c>
      <c r="G1572" s="40" t="s">
        <v>9850</v>
      </c>
      <c r="H1572" s="56" t="s">
        <v>5898</v>
      </c>
      <c r="I1572" s="167" t="s">
        <v>5901</v>
      </c>
      <c r="J1572" s="56">
        <v>22.79</v>
      </c>
      <c r="K1572" s="71" t="str">
        <f t="shared" si="90"/>
        <v/>
      </c>
      <c r="L1572" s="97">
        <v>12.610083963056301</v>
      </c>
      <c r="M1572" s="56">
        <v>22.94</v>
      </c>
      <c r="N1572" s="56">
        <v>41.459089529590138</v>
      </c>
      <c r="O1572" s="71" t="str">
        <f t="shared" si="91"/>
        <v/>
      </c>
    </row>
    <row r="1573" spans="2:15" x14ac:dyDescent="0.15">
      <c r="B1573" s="73" t="str">
        <f>IFERROR(IF(AND(K1573&lt;&gt;"",K1573&gt;=$C$3),MAX($B$5:B1572)+1,""),"")</f>
        <v/>
      </c>
      <c r="C1573" s="73" t="str">
        <f>IFERROR(IF(AND(O1573&lt;&gt;"",O1573&gt;=$C$3),MAX($C$5:C1572)+1,""),"")</f>
        <v/>
      </c>
      <c r="F1573" s="40" t="s">
        <v>9851</v>
      </c>
      <c r="G1573" s="40" t="s">
        <v>9852</v>
      </c>
      <c r="H1573" s="56" t="s">
        <v>5898</v>
      </c>
      <c r="I1573" s="167" t="s">
        <v>5916</v>
      </c>
      <c r="J1573" s="56">
        <v>21.7</v>
      </c>
      <c r="K1573" s="71" t="str">
        <f t="shared" si="90"/>
        <v/>
      </c>
      <c r="L1573" s="97">
        <v>21.7</v>
      </c>
      <c r="M1573" s="56">
        <v>18.02</v>
      </c>
      <c r="N1573" s="56">
        <v>18.02</v>
      </c>
      <c r="O1573" s="71" t="str">
        <f t="shared" si="91"/>
        <v/>
      </c>
    </row>
    <row r="1574" spans="2:15" x14ac:dyDescent="0.15">
      <c r="B1574" s="73" t="str">
        <f>IFERROR(IF(AND(K1574&lt;&gt;"",K1574&gt;=$C$3),MAX($B$5:B1573)+1,""),"")</f>
        <v/>
      </c>
      <c r="C1574" s="73" t="str">
        <f>IFERROR(IF(AND(O1574&lt;&gt;"",O1574&gt;=$C$3),MAX($C$5:C1573)+1,""),"")</f>
        <v/>
      </c>
      <c r="F1574" s="40" t="s">
        <v>9853</v>
      </c>
      <c r="G1574" s="40" t="s">
        <v>9854</v>
      </c>
      <c r="H1574" s="56">
        <v>0.01</v>
      </c>
      <c r="I1574" s="167" t="s">
        <v>5903</v>
      </c>
      <c r="J1574" s="56">
        <v>19.39</v>
      </c>
      <c r="K1574" s="71">
        <f t="shared" si="90"/>
        <v>5.1572975760701394E-4</v>
      </c>
      <c r="L1574" s="97">
        <v>19.380823473734001</v>
      </c>
      <c r="M1574" s="56">
        <v>17.899999999999999</v>
      </c>
      <c r="N1574" s="56">
        <v>17.908475378787902</v>
      </c>
      <c r="O1574" s="71">
        <f t="shared" si="91"/>
        <v>5.5839482638732753E-4</v>
      </c>
    </row>
    <row r="1575" spans="2:15" x14ac:dyDescent="0.15">
      <c r="B1575" s="73" t="str">
        <f>IFERROR(IF(AND(K1575&lt;&gt;"",K1575&gt;=$C$3),MAX($B$5:B1574)+1,""),"")</f>
        <v/>
      </c>
      <c r="C1575" s="73" t="str">
        <f>IFERROR(IF(AND(O1575&lt;&gt;"",O1575&gt;=$C$3),MAX($C$5:C1574)+1,""),"")</f>
        <v/>
      </c>
      <c r="F1575" s="40" t="s">
        <v>9855</v>
      </c>
      <c r="G1575" s="40" t="s">
        <v>13269</v>
      </c>
      <c r="H1575" s="56">
        <v>0.03</v>
      </c>
      <c r="I1575" s="167" t="s">
        <v>13708</v>
      </c>
      <c r="J1575" s="56">
        <v>25.39</v>
      </c>
      <c r="K1575" s="71">
        <f t="shared" si="90"/>
        <v>1.1815675462780622E-3</v>
      </c>
      <c r="L1575" s="97">
        <v>10.1460737224239</v>
      </c>
      <c r="M1575" s="56">
        <v>13.29</v>
      </c>
      <c r="N1575" s="56">
        <v>33.257505241090158</v>
      </c>
      <c r="O1575" s="71">
        <f t="shared" si="91"/>
        <v>9.0205202652827185E-4</v>
      </c>
    </row>
    <row r="1576" spans="2:15" x14ac:dyDescent="0.15">
      <c r="B1576" s="73" t="str">
        <f>IFERROR(IF(AND(K1576&lt;&gt;"",K1576&gt;=$C$3),MAX($B$5:B1575)+1,""),"")</f>
        <v/>
      </c>
      <c r="C1576" s="73" t="str">
        <f>IFERROR(IF(AND(O1576&lt;&gt;"",O1576&gt;=$C$3),MAX($C$5:C1575)+1,""),"")</f>
        <v/>
      </c>
      <c r="F1576" s="40" t="s">
        <v>9857</v>
      </c>
      <c r="G1576" s="40" t="s">
        <v>13270</v>
      </c>
      <c r="H1576" s="56" t="s">
        <v>5898</v>
      </c>
      <c r="I1576" s="167" t="s">
        <v>5983</v>
      </c>
      <c r="J1576" s="56">
        <v>17.52</v>
      </c>
      <c r="K1576" s="71" t="str">
        <f t="shared" si="90"/>
        <v/>
      </c>
      <c r="L1576" s="97">
        <v>17.52</v>
      </c>
      <c r="M1576" s="56">
        <v>18.88</v>
      </c>
      <c r="N1576" s="56">
        <v>18.88</v>
      </c>
      <c r="O1576" s="71" t="str">
        <f t="shared" si="91"/>
        <v/>
      </c>
    </row>
    <row r="1577" spans="2:15" x14ac:dyDescent="0.15">
      <c r="B1577" s="73" t="str">
        <f>IFERROR(IF(AND(K1577&lt;&gt;"",K1577&gt;=$C$3),MAX($B$5:B1576)+1,""),"")</f>
        <v/>
      </c>
      <c r="C1577" s="73" t="str">
        <f>IFERROR(IF(AND(O1577&lt;&gt;"",O1577&gt;=$C$3),MAX($C$5:C1576)+1,""),"")</f>
        <v/>
      </c>
      <c r="F1577" s="40" t="s">
        <v>9859</v>
      </c>
      <c r="G1577" s="40" t="s">
        <v>9860</v>
      </c>
      <c r="H1577" s="56">
        <v>0.1</v>
      </c>
      <c r="I1577" s="167" t="s">
        <v>5933</v>
      </c>
      <c r="J1577" s="56">
        <v>42.2</v>
      </c>
      <c r="K1577" s="71">
        <f t="shared" si="90"/>
        <v>2.3696682464454978E-3</v>
      </c>
      <c r="L1577" s="97">
        <v>42.107048458149798</v>
      </c>
      <c r="M1577" s="56">
        <v>40.6</v>
      </c>
      <c r="N1577" s="56">
        <v>40.689624724061794</v>
      </c>
      <c r="O1577" s="71">
        <f t="shared" si="91"/>
        <v>2.4576289577049122E-3</v>
      </c>
    </row>
    <row r="1578" spans="2:15" x14ac:dyDescent="0.15">
      <c r="B1578" s="73" t="str">
        <f>IFERROR(IF(AND(K1578&lt;&gt;"",K1578&gt;=$C$3),MAX($B$5:B1577)+1,""),"")</f>
        <v/>
      </c>
      <c r="C1578" s="73" t="str">
        <f>IFERROR(IF(AND(O1578&lt;&gt;"",O1578&gt;=$C$3),MAX($C$5:C1577)+1,""),"")</f>
        <v/>
      </c>
      <c r="F1578" s="40" t="s">
        <v>9861</v>
      </c>
      <c r="G1578" s="40" t="s">
        <v>9862</v>
      </c>
      <c r="H1578" s="56">
        <v>0.02</v>
      </c>
      <c r="I1578" s="167" t="s">
        <v>5916</v>
      </c>
      <c r="J1578" s="56">
        <v>32.840000000000003</v>
      </c>
      <c r="K1578" s="71">
        <f t="shared" si="90"/>
        <v>6.0901339829476245E-4</v>
      </c>
      <c r="L1578" s="97">
        <v>32.8160379423568</v>
      </c>
      <c r="M1578" s="56">
        <v>29.99</v>
      </c>
      <c r="N1578" s="56">
        <v>30.011898503103328</v>
      </c>
      <c r="O1578" s="71">
        <f t="shared" si="91"/>
        <v>6.6640236031492424E-4</v>
      </c>
    </row>
    <row r="1579" spans="2:15" x14ac:dyDescent="0.15">
      <c r="B1579" s="73" t="str">
        <f>IFERROR(IF(AND(K1579&lt;&gt;"",K1579&gt;=$C$3),MAX($B$5:B1578)+1,""),"")</f>
        <v/>
      </c>
      <c r="C1579" s="73" t="str">
        <f>IFERROR(IF(AND(O1579&lt;&gt;"",O1579&gt;=$C$3),MAX($C$5:C1578)+1,""),"")</f>
        <v/>
      </c>
      <c r="F1579" s="40" t="s">
        <v>9863</v>
      </c>
      <c r="G1579" s="40" t="s">
        <v>9864</v>
      </c>
      <c r="H1579" s="56">
        <v>4.9963100000000003E-2</v>
      </c>
      <c r="I1579" s="167" t="s">
        <v>5952</v>
      </c>
      <c r="J1579" s="56">
        <v>14.5</v>
      </c>
      <c r="K1579" s="71">
        <f t="shared" si="90"/>
        <v>3.4457310344827587E-3</v>
      </c>
      <c r="L1579" s="97">
        <v>14.4417670682731</v>
      </c>
      <c r="M1579" s="56">
        <v>14.53</v>
      </c>
      <c r="N1579" s="56">
        <v>14.588588709677412</v>
      </c>
      <c r="O1579" s="71">
        <f t="shared" si="91"/>
        <v>3.4248069497535933E-3</v>
      </c>
    </row>
    <row r="1580" spans="2:15" x14ac:dyDescent="0.15">
      <c r="B1580" s="73" t="str">
        <f>IFERROR(IF(AND(K1580&lt;&gt;"",K1580&gt;=$C$3),MAX($B$5:B1579)+1,""),"")</f>
        <v/>
      </c>
      <c r="C1580" s="73" t="str">
        <f>IFERROR(IF(AND(O1580&lt;&gt;"",O1580&gt;=$C$3),MAX($C$5:C1579)+1,""),"")</f>
        <v/>
      </c>
      <c r="F1580" s="40" t="s">
        <v>9865</v>
      </c>
      <c r="G1580" s="40" t="s">
        <v>9866</v>
      </c>
      <c r="H1580" s="56" t="s">
        <v>5898</v>
      </c>
      <c r="I1580" s="167" t="s">
        <v>5915</v>
      </c>
      <c r="J1580" s="56">
        <v>33.4</v>
      </c>
      <c r="K1580" s="71" t="str">
        <f t="shared" si="90"/>
        <v/>
      </c>
      <c r="L1580" s="97">
        <v>33.4</v>
      </c>
      <c r="M1580" s="56">
        <v>27.9</v>
      </c>
      <c r="N1580" s="56">
        <v>27.9</v>
      </c>
      <c r="O1580" s="71" t="str">
        <f t="shared" si="91"/>
        <v/>
      </c>
    </row>
    <row r="1581" spans="2:15" x14ac:dyDescent="0.15">
      <c r="B1581" s="73" t="str">
        <f>IFERROR(IF(AND(K1581&lt;&gt;"",K1581&gt;=$C$3),MAX($B$5:B1580)+1,""),"")</f>
        <v/>
      </c>
      <c r="C1581" s="73" t="str">
        <f>IFERROR(IF(AND(O1581&lt;&gt;"",O1581&gt;=$C$3),MAX($C$5:C1580)+1,""),"")</f>
        <v/>
      </c>
      <c r="F1581" s="40" t="s">
        <v>9867</v>
      </c>
      <c r="G1581" s="40" t="s">
        <v>9868</v>
      </c>
      <c r="H1581" s="56">
        <v>0.01</v>
      </c>
      <c r="I1581" s="167" t="s">
        <v>13707</v>
      </c>
      <c r="J1581" s="56">
        <v>10.39</v>
      </c>
      <c r="K1581" s="71">
        <f t="shared" si="90"/>
        <v>9.6246390760346481E-4</v>
      </c>
      <c r="L1581" s="97">
        <v>6.9233931947069998</v>
      </c>
      <c r="M1581" s="56">
        <v>8.75</v>
      </c>
      <c r="N1581" s="56">
        <v>13.131205673758856</v>
      </c>
      <c r="O1581" s="71">
        <f t="shared" si="91"/>
        <v>7.6154469349176397E-4</v>
      </c>
    </row>
    <row r="1582" spans="2:15" x14ac:dyDescent="0.15">
      <c r="B1582" s="73" t="str">
        <f>IFERROR(IF(AND(K1582&lt;&gt;"",K1582&gt;=$C$3),MAX($B$5:B1581)+1,""),"")</f>
        <v/>
      </c>
      <c r="C1582" s="73" t="str">
        <f>IFERROR(IF(AND(O1582&lt;&gt;"",O1582&gt;=$C$3),MAX($C$5:C1581)+1,""),"")</f>
        <v/>
      </c>
      <c r="F1582" s="40" t="s">
        <v>9869</v>
      </c>
      <c r="G1582" s="40" t="s">
        <v>9870</v>
      </c>
      <c r="H1582" s="56">
        <v>0.1199055</v>
      </c>
      <c r="I1582" s="167" t="s">
        <v>5932</v>
      </c>
      <c r="J1582" s="56">
        <v>18.98</v>
      </c>
      <c r="K1582" s="71">
        <f t="shared" si="90"/>
        <v>6.3174657534246573E-3</v>
      </c>
      <c r="L1582" s="97">
        <v>18.8682433758587</v>
      </c>
      <c r="M1582" s="56">
        <v>23.58</v>
      </c>
      <c r="N1582" s="56">
        <v>23.719664363277371</v>
      </c>
      <c r="O1582" s="71">
        <f t="shared" si="91"/>
        <v>5.0551094721912214E-3</v>
      </c>
    </row>
    <row r="1583" spans="2:15" x14ac:dyDescent="0.15">
      <c r="B1583" s="73" t="str">
        <f>IFERROR(IF(AND(K1583&lt;&gt;"",K1583&gt;=$C$3),MAX($B$5:B1582)+1,""),"")</f>
        <v/>
      </c>
      <c r="C1583" s="73" t="str">
        <f>IFERROR(IF(AND(O1583&lt;&gt;"",O1583&gt;=$C$3),MAX($C$5:C1582)+1,""),"")</f>
        <v/>
      </c>
      <c r="F1583" s="40" t="s">
        <v>9871</v>
      </c>
      <c r="G1583" s="40" t="s">
        <v>9872</v>
      </c>
      <c r="H1583" s="56">
        <v>0.1</v>
      </c>
      <c r="I1583" s="167" t="s">
        <v>5935</v>
      </c>
      <c r="J1583" s="56">
        <v>31.1</v>
      </c>
      <c r="K1583" s="71">
        <f t="shared" si="90"/>
        <v>3.2154340836012861E-3</v>
      </c>
      <c r="L1583" s="97">
        <v>31.016933760683798</v>
      </c>
      <c r="M1583" s="56">
        <v>37.53</v>
      </c>
      <c r="N1583" s="56">
        <v>37.630508837707509</v>
      </c>
      <c r="O1583" s="71">
        <f t="shared" si="91"/>
        <v>2.6574182249641913E-3</v>
      </c>
    </row>
    <row r="1584" spans="2:15" x14ac:dyDescent="0.15">
      <c r="B1584" s="73" t="str">
        <f>IFERROR(IF(AND(K1584&lt;&gt;"",K1584&gt;=$C$3),MAX($B$5:B1583)+1,""),"")</f>
        <v/>
      </c>
      <c r="C1584" s="73" t="str">
        <f>IFERROR(IF(AND(O1584&lt;&gt;"",O1584&gt;=$C$3),MAX($C$5:C1583)+1,""),"")</f>
        <v/>
      </c>
      <c r="F1584" s="40" t="s">
        <v>13271</v>
      </c>
      <c r="G1584" s="40" t="s">
        <v>9874</v>
      </c>
      <c r="H1584" s="56">
        <v>0.2</v>
      </c>
      <c r="I1584" s="167" t="s">
        <v>5924</v>
      </c>
      <c r="J1584" s="56">
        <v>23.45</v>
      </c>
      <c r="K1584" s="71">
        <f t="shared" si="90"/>
        <v>8.5287846481876348E-3</v>
      </c>
      <c r="L1584" s="97">
        <v>23.256438299628599</v>
      </c>
      <c r="M1584" s="56">
        <v>26.92</v>
      </c>
      <c r="N1584" s="56">
        <v>27.14405326674985</v>
      </c>
      <c r="O1584" s="71">
        <f t="shared" si="91"/>
        <v>7.3680963574069584E-3</v>
      </c>
    </row>
    <row r="1585" spans="2:15" x14ac:dyDescent="0.15">
      <c r="B1585" s="73" t="str">
        <f>IFERROR(IF(AND(K1585&lt;&gt;"",K1585&gt;=$C$3),MAX($B$5:B1584)+1,""),"")</f>
        <v/>
      </c>
      <c r="C1585" s="73" t="str">
        <f>IFERROR(IF(AND(O1585&lt;&gt;"",O1585&gt;=$C$3),MAX($C$5:C1584)+1,""),"")</f>
        <v/>
      </c>
      <c r="F1585" s="40" t="s">
        <v>9875</v>
      </c>
      <c r="G1585" s="40" t="s">
        <v>9876</v>
      </c>
      <c r="H1585" s="56">
        <v>2.8000000000000001E-2</v>
      </c>
      <c r="I1585" s="167" t="s">
        <v>5907</v>
      </c>
      <c r="J1585" s="56">
        <v>12.39</v>
      </c>
      <c r="K1585" s="71">
        <f t="shared" si="90"/>
        <v>2.2598870056497176E-3</v>
      </c>
      <c r="L1585" s="97">
        <v>12.359076539101499</v>
      </c>
      <c r="M1585" s="56">
        <v>11.78</v>
      </c>
      <c r="N1585" s="56">
        <v>11.80947456213511</v>
      </c>
      <c r="O1585" s="71">
        <f t="shared" si="91"/>
        <v>2.3709776292483672E-3</v>
      </c>
    </row>
    <row r="1586" spans="2:15" x14ac:dyDescent="0.15">
      <c r="B1586" s="73" t="str">
        <f>IFERROR(IF(AND(K1586&lt;&gt;"",K1586&gt;=$C$3),MAX($B$5:B1585)+1,""),"")</f>
        <v/>
      </c>
      <c r="C1586" s="73" t="str">
        <f>IFERROR(IF(AND(O1586&lt;&gt;"",O1586&gt;=$C$3),MAX($C$5:C1585)+1,""),"")</f>
        <v/>
      </c>
      <c r="F1586" s="40" t="s">
        <v>9877</v>
      </c>
      <c r="G1586" s="40" t="s">
        <v>9878</v>
      </c>
      <c r="H1586" s="56" t="s">
        <v>5898</v>
      </c>
      <c r="I1586" s="167" t="s">
        <v>5916</v>
      </c>
      <c r="J1586" s="56">
        <v>36.450000000000003</v>
      </c>
      <c r="K1586" s="71" t="str">
        <f t="shared" si="90"/>
        <v/>
      </c>
      <c r="L1586" s="97">
        <v>36.450000000000003</v>
      </c>
      <c r="M1586" s="56">
        <v>31.6</v>
      </c>
      <c r="N1586" s="56">
        <v>31.6</v>
      </c>
      <c r="O1586" s="71" t="str">
        <f t="shared" si="91"/>
        <v/>
      </c>
    </row>
    <row r="1587" spans="2:15" x14ac:dyDescent="0.15">
      <c r="B1587" s="73" t="str">
        <f>IFERROR(IF(AND(K1587&lt;&gt;"",K1587&gt;=$C$3),MAX($B$5:B1586)+1,""),"")</f>
        <v/>
      </c>
      <c r="C1587" s="73" t="str">
        <f>IFERROR(IF(AND(O1587&lt;&gt;"",O1587&gt;=$C$3),MAX($C$5:C1586)+1,""),"")</f>
        <v/>
      </c>
      <c r="F1587" s="40" t="s">
        <v>9879</v>
      </c>
      <c r="G1587" s="40" t="s">
        <v>9880</v>
      </c>
      <c r="H1587" s="56">
        <v>0.06</v>
      </c>
      <c r="I1587" s="167" t="s">
        <v>5920</v>
      </c>
      <c r="J1587" s="56">
        <v>14.68</v>
      </c>
      <c r="K1587" s="71">
        <f t="shared" si="90"/>
        <v>4.0871934604904629E-3</v>
      </c>
      <c r="L1587" s="97">
        <v>14.6174875798439</v>
      </c>
      <c r="M1587" s="56">
        <v>13.47</v>
      </c>
      <c r="N1587" s="56">
        <v>13.527605131860263</v>
      </c>
      <c r="O1587" s="71">
        <f t="shared" si="91"/>
        <v>4.4353748808566114E-3</v>
      </c>
    </row>
    <row r="1588" spans="2:15" x14ac:dyDescent="0.15">
      <c r="B1588" s="73" t="str">
        <f>IFERROR(IF(AND(K1588&lt;&gt;"",K1588&gt;=$C$3),MAX($B$5:B1587)+1,""),"")</f>
        <v/>
      </c>
      <c r="C1588" s="73" t="str">
        <f>IFERROR(IF(AND(O1588&lt;&gt;"",O1588&gt;=$C$3),MAX($C$5:C1587)+1,""),"")</f>
        <v/>
      </c>
      <c r="F1588" s="40" t="s">
        <v>9881</v>
      </c>
      <c r="G1588" s="40" t="s">
        <v>9882</v>
      </c>
      <c r="H1588" s="56">
        <v>3.5000000000000003E-2</v>
      </c>
      <c r="I1588" s="167" t="s">
        <v>5902</v>
      </c>
      <c r="J1588" s="56">
        <v>14.6</v>
      </c>
      <c r="K1588" s="71">
        <f t="shared" si="90"/>
        <v>2.3972602739726029E-3</v>
      </c>
      <c r="L1588" s="97">
        <v>14.572190476190499</v>
      </c>
      <c r="M1588" s="56">
        <v>14.93</v>
      </c>
      <c r="N1588" s="56">
        <v>14.958492366412189</v>
      </c>
      <c r="O1588" s="71">
        <f t="shared" si="91"/>
        <v>2.3398079928555523E-3</v>
      </c>
    </row>
    <row r="1589" spans="2:15" x14ac:dyDescent="0.15">
      <c r="B1589" s="73" t="str">
        <f>IFERROR(IF(AND(K1589&lt;&gt;"",K1589&gt;=$C$3),MAX($B$5:B1588)+1,""),"")</f>
        <v/>
      </c>
      <c r="C1589" s="73" t="str">
        <f>IFERROR(IF(AND(O1589&lt;&gt;"",O1589&gt;=$C$3),MAX($C$5:C1588)+1,""),"")</f>
        <v/>
      </c>
      <c r="F1589" s="40" t="s">
        <v>9883</v>
      </c>
      <c r="G1589" s="40" t="s">
        <v>9884</v>
      </c>
      <c r="H1589" s="56">
        <v>0.08</v>
      </c>
      <c r="I1589" s="167" t="s">
        <v>5932</v>
      </c>
      <c r="J1589" s="56">
        <v>22.92</v>
      </c>
      <c r="K1589" s="71">
        <f t="shared" si="90"/>
        <v>3.4904013961605581E-3</v>
      </c>
      <c r="L1589" s="97">
        <v>22.843599999999999</v>
      </c>
      <c r="M1589" s="56">
        <v>23.3</v>
      </c>
      <c r="N1589" s="56">
        <v>23.377926421404688</v>
      </c>
      <c r="O1589" s="71">
        <f t="shared" si="91"/>
        <v>3.4220314735336189E-3</v>
      </c>
    </row>
    <row r="1590" spans="2:15" x14ac:dyDescent="0.15">
      <c r="B1590" s="73" t="str">
        <f>IFERROR(IF(AND(K1590&lt;&gt;"",K1590&gt;=$C$3),MAX($B$5:B1589)+1,""),"")</f>
        <v/>
      </c>
      <c r="C1590" s="73" t="str">
        <f>IFERROR(IF(AND(O1590&lt;&gt;"",O1590&gt;=$C$3),MAX($C$5:C1589)+1,""),"")</f>
        <v/>
      </c>
      <c r="F1590" s="40" t="s">
        <v>13272</v>
      </c>
      <c r="G1590" s="40" t="s">
        <v>9886</v>
      </c>
      <c r="H1590" s="56">
        <v>0.1</v>
      </c>
      <c r="I1590" s="167" t="s">
        <v>5916</v>
      </c>
      <c r="J1590" s="56">
        <v>33.26</v>
      </c>
      <c r="K1590" s="71">
        <f t="shared" si="90"/>
        <v>3.0066145520144319E-3</v>
      </c>
      <c r="L1590" s="97">
        <v>8.2942975635044096</v>
      </c>
      <c r="M1590" s="56">
        <v>41.47</v>
      </c>
      <c r="N1590" s="56">
        <v>166.29403387563508</v>
      </c>
      <c r="O1590" s="71">
        <f t="shared" si="91"/>
        <v>6.0134448404075742E-4</v>
      </c>
    </row>
    <row r="1591" spans="2:15" x14ac:dyDescent="0.15">
      <c r="B1591" s="73" t="str">
        <f>IFERROR(IF(AND(K1591&lt;&gt;"",K1591&gt;=$C$3),MAX($B$5:B1590)+1,""),"")</f>
        <v/>
      </c>
      <c r="C1591" s="73" t="str">
        <f>IFERROR(IF(AND(O1591&lt;&gt;"",O1591&gt;=$C$3),MAX($C$5:C1590)+1,""),"")</f>
        <v/>
      </c>
      <c r="F1591" s="40" t="s">
        <v>9887</v>
      </c>
      <c r="G1591" s="40" t="s">
        <v>13273</v>
      </c>
      <c r="H1591" s="56">
        <v>0.1</v>
      </c>
      <c r="I1591" s="167" t="s">
        <v>5911</v>
      </c>
      <c r="J1591" s="56">
        <v>17.28</v>
      </c>
      <c r="K1591" s="71">
        <f t="shared" si="90"/>
        <v>5.7870370370370367E-3</v>
      </c>
      <c r="L1591" s="97">
        <v>17.182151755379401</v>
      </c>
      <c r="M1591" s="56">
        <v>16.079999999999998</v>
      </c>
      <c r="N1591" s="56">
        <v>16.171571753986321</v>
      </c>
      <c r="O1591" s="71">
        <f t="shared" si="91"/>
        <v>6.1836908323614145E-3</v>
      </c>
    </row>
    <row r="1592" spans="2:15" x14ac:dyDescent="0.15">
      <c r="B1592" s="73" t="str">
        <f>IFERROR(IF(AND(K1592&lt;&gt;"",K1592&gt;=$C$3),MAX($B$5:B1591)+1,""),"")</f>
        <v/>
      </c>
      <c r="C1592" s="73" t="str">
        <f>IFERROR(IF(AND(O1592&lt;&gt;"",O1592&gt;=$C$3),MAX($C$5:C1591)+1,""),"")</f>
        <v/>
      </c>
      <c r="F1592" s="40" t="s">
        <v>9889</v>
      </c>
      <c r="G1592" s="40" t="s">
        <v>9890</v>
      </c>
      <c r="H1592" s="56">
        <v>0.2</v>
      </c>
      <c r="I1592" s="167" t="s">
        <v>5913</v>
      </c>
      <c r="J1592" s="56">
        <v>46.21</v>
      </c>
      <c r="K1592" s="71">
        <f t="shared" si="90"/>
        <v>4.328067517853279E-3</v>
      </c>
      <c r="L1592" s="97">
        <v>46.037863661762003</v>
      </c>
      <c r="M1592" s="56">
        <v>70.489999999999995</v>
      </c>
      <c r="N1592" s="56">
        <v>70.753563282856547</v>
      </c>
      <c r="O1592" s="71">
        <f t="shared" si="91"/>
        <v>2.8267127579206974E-3</v>
      </c>
    </row>
    <row r="1593" spans="2:15" x14ac:dyDescent="0.15">
      <c r="B1593" s="73" t="str">
        <f>IFERROR(IF(AND(K1593&lt;&gt;"",K1593&gt;=$C$3),MAX($B$5:B1592)+1,""),"")</f>
        <v/>
      </c>
      <c r="C1593" s="73" t="str">
        <f>IFERROR(IF(AND(O1593&lt;&gt;"",O1593&gt;=$C$3),MAX($C$5:C1592)+1,""),"")</f>
        <v/>
      </c>
      <c r="F1593" s="40" t="s">
        <v>13274</v>
      </c>
      <c r="G1593" s="40" t="s">
        <v>9892</v>
      </c>
      <c r="H1593" s="56" t="s">
        <v>5898</v>
      </c>
      <c r="I1593" s="167" t="s">
        <v>5915</v>
      </c>
      <c r="J1593" s="56">
        <v>37.75</v>
      </c>
      <c r="K1593" s="71" t="str">
        <f t="shared" si="90"/>
        <v/>
      </c>
      <c r="L1593" s="97">
        <v>37.75</v>
      </c>
      <c r="M1593" s="56">
        <v>30.2</v>
      </c>
      <c r="N1593" s="56">
        <v>30.2</v>
      </c>
      <c r="O1593" s="71" t="str">
        <f t="shared" si="91"/>
        <v/>
      </c>
    </row>
    <row r="1594" spans="2:15" x14ac:dyDescent="0.15">
      <c r="B1594" s="73" t="str">
        <f>IFERROR(IF(AND(K1594&lt;&gt;"",K1594&gt;=$C$3),MAX($B$5:B1593)+1,""),"")</f>
        <v/>
      </c>
      <c r="C1594" s="73" t="str">
        <f>IFERROR(IF(AND(O1594&lt;&gt;"",O1594&gt;=$C$3),MAX($C$5:C1593)+1,""),"")</f>
        <v/>
      </c>
      <c r="F1594" s="40" t="s">
        <v>9893</v>
      </c>
      <c r="G1594" s="40" t="s">
        <v>9894</v>
      </c>
      <c r="H1594" s="56">
        <v>7.0000000000000007E-2</v>
      </c>
      <c r="I1594" s="167" t="s">
        <v>5941</v>
      </c>
      <c r="J1594" s="56">
        <v>21.87</v>
      </c>
      <c r="K1594" s="71">
        <f t="shared" si="90"/>
        <v>3.2007315957933245E-3</v>
      </c>
      <c r="L1594" s="97">
        <v>21.8091292246521</v>
      </c>
      <c r="M1594" s="56">
        <v>31.8</v>
      </c>
      <c r="N1594" s="56">
        <v>31.888755980861227</v>
      </c>
      <c r="O1594" s="71">
        <f t="shared" si="91"/>
        <v>2.1951311001913065E-3</v>
      </c>
    </row>
    <row r="1595" spans="2:15" x14ac:dyDescent="0.15">
      <c r="B1595" s="73" t="str">
        <f>IFERROR(IF(AND(K1595&lt;&gt;"",K1595&gt;=$C$3),MAX($B$5:B1594)+1,""),"")</f>
        <v/>
      </c>
      <c r="C1595" s="73" t="str">
        <f>IFERROR(IF(AND(O1595&lt;&gt;"",O1595&gt;=$C$3),MAX($C$5:C1594)+1,""),"")</f>
        <v/>
      </c>
      <c r="F1595" s="40" t="s">
        <v>9895</v>
      </c>
      <c r="G1595" s="40" t="s">
        <v>9896</v>
      </c>
      <c r="H1595" s="56">
        <v>2.6689000000000001E-3</v>
      </c>
      <c r="I1595" s="167" t="s">
        <v>5916</v>
      </c>
      <c r="J1595" s="56">
        <v>15.87</v>
      </c>
      <c r="K1595" s="71">
        <f t="shared" si="90"/>
        <v>1.6817265280403277E-4</v>
      </c>
      <c r="L1595" s="97">
        <v>15.87</v>
      </c>
      <c r="M1595" s="56">
        <v>15.38</v>
      </c>
      <c r="N1595" s="56">
        <v>15.38</v>
      </c>
      <c r="O1595" s="71">
        <f t="shared" si="91"/>
        <v>1.7353055916775032E-4</v>
      </c>
    </row>
    <row r="1596" spans="2:15" x14ac:dyDescent="0.15">
      <c r="B1596" s="73" t="str">
        <f>IFERROR(IF(AND(K1596&lt;&gt;"",K1596&gt;=$C$3),MAX($B$5:B1595)+1,""),"")</f>
        <v/>
      </c>
      <c r="C1596" s="73" t="str">
        <f>IFERROR(IF(AND(O1596&lt;&gt;"",O1596&gt;=$C$3),MAX($C$5:C1595)+1,""),"")</f>
        <v/>
      </c>
      <c r="F1596" s="40" t="s">
        <v>13275</v>
      </c>
      <c r="G1596" s="40" t="s">
        <v>9898</v>
      </c>
      <c r="H1596" s="56">
        <v>0.36</v>
      </c>
      <c r="I1596" s="167" t="s">
        <v>13697</v>
      </c>
      <c r="J1596" s="56">
        <v>31.92</v>
      </c>
      <c r="K1596" s="71">
        <f t="shared" si="90"/>
        <v>1.1278195488721804E-2</v>
      </c>
      <c r="L1596" s="97">
        <v>24.204444444444398</v>
      </c>
      <c r="M1596" s="56">
        <v>20.98</v>
      </c>
      <c r="N1596" s="56">
        <v>27.667712082262263</v>
      </c>
      <c r="O1596" s="71">
        <f t="shared" si="91"/>
        <v>1.301155653671832E-2</v>
      </c>
    </row>
    <row r="1597" spans="2:15" x14ac:dyDescent="0.15">
      <c r="B1597" s="73" t="str">
        <f>IFERROR(IF(AND(K1597&lt;&gt;"",K1597&gt;=$C$3),MAX($B$5:B1596)+1,""),"")</f>
        <v/>
      </c>
      <c r="C1597" s="73" t="str">
        <f>IFERROR(IF(AND(O1597&lt;&gt;"",O1597&gt;=$C$3),MAX($C$5:C1596)+1,""),"")</f>
        <v/>
      </c>
      <c r="F1597" s="40" t="s">
        <v>9899</v>
      </c>
      <c r="G1597" s="40" t="s">
        <v>9900</v>
      </c>
      <c r="H1597" s="56">
        <v>0.05</v>
      </c>
      <c r="I1597" s="167" t="s">
        <v>5909</v>
      </c>
      <c r="J1597" s="56">
        <v>27.56</v>
      </c>
      <c r="K1597" s="71">
        <f t="shared" si="90"/>
        <v>1.8142235123367201E-3</v>
      </c>
      <c r="L1597" s="97">
        <v>27.51</v>
      </c>
      <c r="M1597" s="56">
        <v>27.51</v>
      </c>
      <c r="N1597" s="56">
        <v>27.56</v>
      </c>
      <c r="O1597" s="71">
        <f t="shared" si="91"/>
        <v>1.8142235123367201E-3</v>
      </c>
    </row>
    <row r="1598" spans="2:15" x14ac:dyDescent="0.15">
      <c r="B1598" s="73" t="str">
        <f>IFERROR(IF(AND(K1598&lt;&gt;"",K1598&gt;=$C$3),MAX($B$5:B1597)+1,""),"")</f>
        <v/>
      </c>
      <c r="C1598" s="73" t="str">
        <f>IFERROR(IF(AND(O1598&lt;&gt;"",O1598&gt;=$C$3),MAX($C$5:C1597)+1,""),"")</f>
        <v/>
      </c>
      <c r="F1598" s="40" t="s">
        <v>9901</v>
      </c>
      <c r="G1598" s="40" t="s">
        <v>9902</v>
      </c>
      <c r="H1598" s="56">
        <v>6.0091199999999997E-2</v>
      </c>
      <c r="I1598" s="167" t="s">
        <v>5953</v>
      </c>
      <c r="J1598" s="56">
        <v>27.82</v>
      </c>
      <c r="K1598" s="71">
        <f t="shared" si="90"/>
        <v>2.16E-3</v>
      </c>
      <c r="L1598" s="97">
        <v>27.765379581151802</v>
      </c>
      <c r="M1598" s="56">
        <v>30.5</v>
      </c>
      <c r="N1598" s="56">
        <v>30.560000000000034</v>
      </c>
      <c r="O1598" s="71">
        <f t="shared" si="91"/>
        <v>1.9663350785340292E-3</v>
      </c>
    </row>
    <row r="1599" spans="2:15" x14ac:dyDescent="0.15">
      <c r="B1599" s="73" t="str">
        <f>IFERROR(IF(AND(K1599&lt;&gt;"",K1599&gt;=$C$3),MAX($B$5:B1598)+1,""),"")</f>
        <v/>
      </c>
      <c r="C1599" s="73" t="str">
        <f>IFERROR(IF(AND(O1599&lt;&gt;"",O1599&gt;=$C$3),MAX($C$5:C1598)+1,""),"")</f>
        <v/>
      </c>
      <c r="F1599" s="40" t="s">
        <v>9903</v>
      </c>
      <c r="G1599" s="40" t="s">
        <v>9904</v>
      </c>
      <c r="H1599" s="56">
        <v>0.01</v>
      </c>
      <c r="I1599" s="167" t="s">
        <v>13662</v>
      </c>
      <c r="J1599" s="56">
        <v>7.6</v>
      </c>
      <c r="K1599" s="71">
        <f t="shared" si="90"/>
        <v>1.3157894736842107E-3</v>
      </c>
      <c r="L1599" s="97">
        <v>7.5911318553092197</v>
      </c>
      <c r="M1599" s="56">
        <v>8.7100000000000009</v>
      </c>
      <c r="N1599" s="56">
        <v>8.7201752336448575</v>
      </c>
      <c r="O1599" s="71">
        <f t="shared" si="91"/>
        <v>1.1467659458742553E-3</v>
      </c>
    </row>
    <row r="1600" spans="2:15" x14ac:dyDescent="0.15">
      <c r="B1600" s="73" t="str">
        <f>IFERROR(IF(AND(K1600&lt;&gt;"",K1600&gt;=$C$3),MAX($B$5:B1599)+1,""),"")</f>
        <v/>
      </c>
      <c r="C1600" s="73" t="str">
        <f>IFERROR(IF(AND(O1600&lt;&gt;"",O1600&gt;=$C$3),MAX($C$5:C1599)+1,""),"")</f>
        <v/>
      </c>
      <c r="F1600" s="40" t="s">
        <v>9905</v>
      </c>
      <c r="G1600" s="40" t="s">
        <v>9906</v>
      </c>
      <c r="H1600" s="56">
        <v>0.05</v>
      </c>
      <c r="I1600" s="167" t="s">
        <v>5916</v>
      </c>
      <c r="J1600" s="56">
        <v>53.29</v>
      </c>
      <c r="K1600" s="71">
        <f t="shared" si="90"/>
        <v>9.3826233814974674E-4</v>
      </c>
      <c r="L1600" s="97">
        <v>25.358002492988501</v>
      </c>
      <c r="M1600" s="56">
        <v>29.56</v>
      </c>
      <c r="N1600" s="56">
        <v>62.120523903077853</v>
      </c>
      <c r="O1600" s="71">
        <f t="shared" si="91"/>
        <v>8.0488696582809533E-4</v>
      </c>
    </row>
    <row r="1601" spans="2:15" x14ac:dyDescent="0.15">
      <c r="B1601" s="73" t="str">
        <f>IFERROR(IF(AND(K1601&lt;&gt;"",K1601&gt;=$C$3),MAX($B$5:B1600)+1,""),"")</f>
        <v/>
      </c>
      <c r="C1601" s="73" t="str">
        <f>IFERROR(IF(AND(O1601&lt;&gt;"",O1601&gt;=$C$3),MAX($C$5:C1600)+1,""),"")</f>
        <v/>
      </c>
      <c r="F1601" s="40" t="s">
        <v>9907</v>
      </c>
      <c r="G1601" s="40" t="s">
        <v>13276</v>
      </c>
      <c r="H1601" s="56">
        <v>0.05</v>
      </c>
      <c r="I1601" s="167" t="s">
        <v>5945</v>
      </c>
      <c r="J1601" s="56">
        <v>7.93</v>
      </c>
      <c r="K1601" s="71">
        <f t="shared" si="90"/>
        <v>6.30517023959647E-3</v>
      </c>
      <c r="L1601" s="97">
        <v>7.8790359897172202</v>
      </c>
      <c r="M1601" s="56">
        <v>8.31</v>
      </c>
      <c r="N1601" s="56">
        <v>8.3637516170763302</v>
      </c>
      <c r="O1601" s="71">
        <f t="shared" si="91"/>
        <v>5.9781784884566222E-3</v>
      </c>
    </row>
    <row r="1602" spans="2:15" x14ac:dyDescent="0.15">
      <c r="B1602" s="73" t="str">
        <f>IFERROR(IF(AND(K1602&lt;&gt;"",K1602&gt;=$C$3),MAX($B$5:B1601)+1,""),"")</f>
        <v/>
      </c>
      <c r="C1602" s="73" t="str">
        <f>IFERROR(IF(AND(O1602&lt;&gt;"",O1602&gt;=$C$3),MAX($C$5:C1601)+1,""),"")</f>
        <v/>
      </c>
      <c r="F1602" s="40" t="s">
        <v>9909</v>
      </c>
      <c r="G1602" s="40" t="s">
        <v>9910</v>
      </c>
      <c r="H1602" s="56">
        <v>0.2</v>
      </c>
      <c r="I1602" s="167" t="s">
        <v>5903</v>
      </c>
      <c r="J1602" s="56">
        <v>25.52</v>
      </c>
      <c r="K1602" s="71">
        <f t="shared" si="90"/>
        <v>7.8369905956112863E-3</v>
      </c>
      <c r="L1602" s="97">
        <v>25.319134199134201</v>
      </c>
      <c r="M1602" s="56">
        <v>26.99</v>
      </c>
      <c r="N1602" s="56">
        <v>27.204121380404597</v>
      </c>
      <c r="O1602" s="71">
        <f t="shared" si="91"/>
        <v>7.3518272177708344E-3</v>
      </c>
    </row>
    <row r="1603" spans="2:15" x14ac:dyDescent="0.15">
      <c r="B1603" s="73" t="str">
        <f>IFERROR(IF(AND(K1603&lt;&gt;"",K1603&gt;=$C$3),MAX($B$5:B1602)+1,""),"")</f>
        <v/>
      </c>
      <c r="C1603" s="73" t="str">
        <f>IFERROR(IF(AND(O1603&lt;&gt;"",O1603&gt;=$C$3),MAX($C$5:C1602)+1,""),"")</f>
        <v/>
      </c>
      <c r="F1603" s="40" t="s">
        <v>9911</v>
      </c>
      <c r="G1603" s="40" t="s">
        <v>9912</v>
      </c>
      <c r="H1603" s="56">
        <v>0.13600000000000001</v>
      </c>
      <c r="I1603" s="167" t="s">
        <v>5916</v>
      </c>
      <c r="J1603" s="56">
        <v>25.5</v>
      </c>
      <c r="K1603" s="71">
        <f t="shared" si="90"/>
        <v>5.333333333333334E-3</v>
      </c>
      <c r="L1603" s="97">
        <v>12.684374999999999</v>
      </c>
      <c r="M1603" s="56">
        <v>12.67</v>
      </c>
      <c r="N1603" s="56">
        <v>25.471101256467112</v>
      </c>
      <c r="O1603" s="71">
        <f t="shared" si="91"/>
        <v>5.3393843725335439E-3</v>
      </c>
    </row>
    <row r="1604" spans="2:15" x14ac:dyDescent="0.15">
      <c r="B1604" s="73" t="str">
        <f>IFERROR(IF(AND(K1604&lt;&gt;"",K1604&gt;=$C$3),MAX($B$5:B1603)+1,""),"")</f>
        <v/>
      </c>
      <c r="C1604" s="73" t="str">
        <f>IFERROR(IF(AND(O1604&lt;&gt;"",O1604&gt;=$C$3),MAX($C$5:C1603)+1,""),"")</f>
        <v/>
      </c>
      <c r="F1604" s="40" t="s">
        <v>9913</v>
      </c>
      <c r="G1604" s="40" t="s">
        <v>9914</v>
      </c>
      <c r="H1604" s="56">
        <v>0.1</v>
      </c>
      <c r="I1604" s="167" t="s">
        <v>13716</v>
      </c>
      <c r="J1604" s="56">
        <v>20.84</v>
      </c>
      <c r="K1604" s="71">
        <f t="shared" si="90"/>
        <v>4.7984644913627644E-3</v>
      </c>
      <c r="L1604" s="97">
        <v>20.721859410430799</v>
      </c>
      <c r="M1604" s="56">
        <v>21.31</v>
      </c>
      <c r="N1604" s="56">
        <v>21.431493728620335</v>
      </c>
      <c r="O1604" s="71">
        <f t="shared" si="91"/>
        <v>4.6660303414342349E-3</v>
      </c>
    </row>
    <row r="1605" spans="2:15" x14ac:dyDescent="0.15">
      <c r="B1605" s="73" t="str">
        <f>IFERROR(IF(AND(K1605&lt;&gt;"",K1605&gt;=$C$3),MAX($B$5:B1604)+1,""),"")</f>
        <v/>
      </c>
      <c r="C1605" s="73" t="str">
        <f>IFERROR(IF(AND(O1605&lt;&gt;"",O1605&gt;=$C$3),MAX($C$5:C1604)+1,""),"")</f>
        <v/>
      </c>
      <c r="F1605" s="40" t="s">
        <v>9915</v>
      </c>
      <c r="G1605" s="40" t="s">
        <v>9916</v>
      </c>
      <c r="H1605" s="56">
        <v>0.1</v>
      </c>
      <c r="I1605" s="167" t="s">
        <v>5932</v>
      </c>
      <c r="J1605" s="56">
        <v>13.54</v>
      </c>
      <c r="K1605" s="71">
        <f t="shared" si="90"/>
        <v>7.3855243722304289E-3</v>
      </c>
      <c r="L1605" s="97">
        <v>13.4579393939394</v>
      </c>
      <c r="M1605" s="56">
        <v>12.75</v>
      </c>
      <c r="N1605" s="56">
        <v>12.827743902439018</v>
      </c>
      <c r="O1605" s="71">
        <f t="shared" si="91"/>
        <v>7.7956030897207412E-3</v>
      </c>
    </row>
    <row r="1606" spans="2:15" x14ac:dyDescent="0.15">
      <c r="B1606" s="73" t="str">
        <f>IFERROR(IF(AND(K1606&lt;&gt;"",K1606&gt;=$C$3),MAX($B$5:B1605)+1,""),"")</f>
        <v/>
      </c>
      <c r="C1606" s="73" t="str">
        <f>IFERROR(IF(AND(O1606&lt;&gt;"",O1606&gt;=$C$3),MAX($C$5:C1605)+1,""),"")</f>
        <v/>
      </c>
      <c r="F1606" s="40" t="s">
        <v>9917</v>
      </c>
      <c r="G1606" s="40" t="s">
        <v>9918</v>
      </c>
      <c r="H1606" s="56">
        <v>0.01</v>
      </c>
      <c r="I1606" s="167" t="s">
        <v>5905</v>
      </c>
      <c r="J1606" s="56">
        <v>12.36</v>
      </c>
      <c r="K1606" s="71">
        <f t="shared" si="90"/>
        <v>8.090614886731392E-4</v>
      </c>
      <c r="L1606" s="97">
        <v>12.35</v>
      </c>
      <c r="M1606" s="56">
        <v>12.35</v>
      </c>
      <c r="N1606" s="56">
        <v>12.36</v>
      </c>
      <c r="O1606" s="71">
        <f t="shared" si="91"/>
        <v>8.090614886731392E-4</v>
      </c>
    </row>
    <row r="1607" spans="2:15" x14ac:dyDescent="0.15">
      <c r="B1607" s="73" t="str">
        <f>IFERROR(IF(AND(K1607&lt;&gt;"",K1607&gt;=$C$3),MAX($B$5:B1606)+1,""),"")</f>
        <v/>
      </c>
      <c r="C1607" s="73" t="str">
        <f>IFERROR(IF(AND(O1607&lt;&gt;"",O1607&gt;=$C$3),MAX($C$5:C1606)+1,""),"")</f>
        <v/>
      </c>
      <c r="F1607" s="40" t="s">
        <v>9919</v>
      </c>
      <c r="G1607" s="40" t="s">
        <v>9920</v>
      </c>
      <c r="H1607" s="56">
        <v>3.5000000000000003E-2</v>
      </c>
      <c r="I1607" s="167" t="s">
        <v>5914</v>
      </c>
      <c r="J1607" s="56">
        <v>12.55</v>
      </c>
      <c r="K1607" s="71">
        <f t="shared" ref="K1607:K1670" si="92">IFERROR(H1607/J1607,"")</f>
        <v>2.7888446215139444E-3</v>
      </c>
      <c r="L1607" s="97">
        <v>12.5238541666667</v>
      </c>
      <c r="M1607" s="56">
        <v>13.91</v>
      </c>
      <c r="N1607" s="56">
        <v>13.939039665970736</v>
      </c>
      <c r="O1607" s="71">
        <f t="shared" ref="O1607:O1670" si="93">IFERROR(H1607/N1607,"")</f>
        <v>2.510933381260491E-3</v>
      </c>
    </row>
    <row r="1608" spans="2:15" x14ac:dyDescent="0.15">
      <c r="B1608" s="73" t="str">
        <f>IFERROR(IF(AND(K1608&lt;&gt;"",K1608&gt;=$C$3),MAX($B$5:B1607)+1,""),"")</f>
        <v/>
      </c>
      <c r="C1608" s="73" t="str">
        <f>IFERROR(IF(AND(O1608&lt;&gt;"",O1608&gt;=$C$3),MAX($C$5:C1607)+1,""),"")</f>
        <v/>
      </c>
      <c r="F1608" s="40" t="s">
        <v>9921</v>
      </c>
      <c r="G1608" s="40" t="s">
        <v>9922</v>
      </c>
      <c r="H1608" s="56">
        <v>0.05</v>
      </c>
      <c r="I1608" s="167" t="s">
        <v>5905</v>
      </c>
      <c r="J1608" s="56">
        <v>37.15</v>
      </c>
      <c r="K1608" s="71">
        <f t="shared" si="92"/>
        <v>1.3458950201884255E-3</v>
      </c>
      <c r="L1608" s="97">
        <v>23.192542327331399</v>
      </c>
      <c r="M1608" s="56">
        <v>34.35</v>
      </c>
      <c r="N1608" s="56">
        <v>55.022105036590531</v>
      </c>
      <c r="O1608" s="71">
        <f t="shared" si="93"/>
        <v>9.0872568337305973E-4</v>
      </c>
    </row>
    <row r="1609" spans="2:15" x14ac:dyDescent="0.15">
      <c r="B1609" s="73" t="str">
        <f>IFERROR(IF(AND(K1609&lt;&gt;"",K1609&gt;=$C$3),MAX($B$5:B1608)+1,""),"")</f>
        <v/>
      </c>
      <c r="C1609" s="73" t="str">
        <f>IFERROR(IF(AND(O1609&lt;&gt;"",O1609&gt;=$C$3),MAX($C$5:C1608)+1,""),"")</f>
        <v/>
      </c>
      <c r="F1609" s="40" t="s">
        <v>9923</v>
      </c>
      <c r="G1609" s="40" t="s">
        <v>9924</v>
      </c>
      <c r="H1609" s="56">
        <v>3.5012500000000002E-2</v>
      </c>
      <c r="I1609" s="167" t="s">
        <v>5935</v>
      </c>
      <c r="J1609" s="56">
        <v>35.44</v>
      </c>
      <c r="K1609" s="71">
        <f t="shared" si="92"/>
        <v>9.8793735891647872E-4</v>
      </c>
      <c r="L1609" s="97">
        <v>23.5961511139813</v>
      </c>
      <c r="M1609" s="56">
        <v>20.85</v>
      </c>
      <c r="N1609" s="56">
        <v>31.315446168768148</v>
      </c>
      <c r="O1609" s="71">
        <f t="shared" si="93"/>
        <v>1.1180584754024369E-3</v>
      </c>
    </row>
    <row r="1610" spans="2:15" x14ac:dyDescent="0.15">
      <c r="B1610" s="73" t="str">
        <f>IFERROR(IF(AND(K1610&lt;&gt;"",K1610&gt;=$C$3),MAX($B$5:B1609)+1,""),"")</f>
        <v/>
      </c>
      <c r="C1610" s="73" t="str">
        <f>IFERROR(IF(AND(O1610&lt;&gt;"",O1610&gt;=$C$3),MAX($C$5:C1609)+1,""),"")</f>
        <v/>
      </c>
      <c r="F1610" s="40" t="s">
        <v>13277</v>
      </c>
      <c r="G1610" s="40" t="s">
        <v>9926</v>
      </c>
      <c r="H1610" s="56">
        <v>0.03</v>
      </c>
      <c r="I1610" s="167" t="s">
        <v>5952</v>
      </c>
      <c r="J1610" s="56">
        <v>29.6</v>
      </c>
      <c r="K1610" s="71">
        <f t="shared" si="92"/>
        <v>1.0135135135135134E-3</v>
      </c>
      <c r="L1610" s="97">
        <v>14.785165385900401</v>
      </c>
      <c r="M1610" s="56">
        <v>15.49</v>
      </c>
      <c r="N1610" s="56">
        <v>31.011083612040206</v>
      </c>
      <c r="O1610" s="71">
        <f t="shared" si="93"/>
        <v>9.6739605669091653E-4</v>
      </c>
    </row>
    <row r="1611" spans="2:15" x14ac:dyDescent="0.15">
      <c r="B1611" s="73" t="str">
        <f>IFERROR(IF(AND(K1611&lt;&gt;"",K1611&gt;=$C$3),MAX($B$5:B1610)+1,""),"")</f>
        <v/>
      </c>
      <c r="C1611" s="73" t="str">
        <f>IFERROR(IF(AND(O1611&lt;&gt;"",O1611&gt;=$C$3),MAX($C$5:C1610)+1,""),"")</f>
        <v/>
      </c>
      <c r="F1611" s="40" t="s">
        <v>9927</v>
      </c>
      <c r="G1611" s="40" t="s">
        <v>9928</v>
      </c>
      <c r="H1611" s="56" t="s">
        <v>5898</v>
      </c>
      <c r="I1611" s="167" t="s">
        <v>5952</v>
      </c>
      <c r="J1611" s="56">
        <v>18.149999999999999</v>
      </c>
      <c r="K1611" s="71" t="str">
        <f t="shared" si="92"/>
        <v/>
      </c>
      <c r="L1611" s="97">
        <v>18.149999999999999</v>
      </c>
      <c r="M1611" s="56">
        <v>15.32</v>
      </c>
      <c r="N1611" s="56">
        <v>15.32</v>
      </c>
      <c r="O1611" s="71" t="str">
        <f t="shared" si="93"/>
        <v/>
      </c>
    </row>
    <row r="1612" spans="2:15" x14ac:dyDescent="0.15">
      <c r="B1612" s="73" t="str">
        <f>IFERROR(IF(AND(K1612&lt;&gt;"",K1612&gt;=$C$3),MAX($B$5:B1611)+1,""),"")</f>
        <v/>
      </c>
      <c r="C1612" s="73" t="str">
        <f>IFERROR(IF(AND(O1612&lt;&gt;"",O1612&gt;=$C$3),MAX($C$5:C1611)+1,""),"")</f>
        <v/>
      </c>
      <c r="F1612" s="40" t="s">
        <v>9929</v>
      </c>
      <c r="G1612" s="40" t="s">
        <v>9930</v>
      </c>
      <c r="H1612" s="56">
        <v>0.04</v>
      </c>
      <c r="I1612" s="167" t="s">
        <v>5921</v>
      </c>
      <c r="J1612" s="56">
        <v>23.68</v>
      </c>
      <c r="K1612" s="71">
        <f t="shared" si="92"/>
        <v>1.6891891891891893E-3</v>
      </c>
      <c r="L1612" s="97">
        <v>23.6406807804068</v>
      </c>
      <c r="M1612" s="56">
        <v>23</v>
      </c>
      <c r="N1612" s="56">
        <v>23.038253638253646</v>
      </c>
      <c r="O1612" s="71">
        <f t="shared" si="93"/>
        <v>1.7362427130146005E-3</v>
      </c>
    </row>
    <row r="1613" spans="2:15" x14ac:dyDescent="0.15">
      <c r="B1613" s="73" t="str">
        <f>IFERROR(IF(AND(K1613&lt;&gt;"",K1613&gt;=$C$3),MAX($B$5:B1612)+1,""),"")</f>
        <v/>
      </c>
      <c r="C1613" s="73" t="str">
        <f>IFERROR(IF(AND(O1613&lt;&gt;"",O1613&gt;=$C$3),MAX($C$5:C1612)+1,""),"")</f>
        <v/>
      </c>
      <c r="F1613" s="40" t="s">
        <v>9931</v>
      </c>
      <c r="G1613" s="40" t="s">
        <v>13278</v>
      </c>
      <c r="H1613" s="56">
        <v>1.7000000000000001E-2</v>
      </c>
      <c r="I1613" s="167" t="s">
        <v>13686</v>
      </c>
      <c r="J1613" s="56">
        <v>11.05</v>
      </c>
      <c r="K1613" s="71">
        <f t="shared" si="92"/>
        <v>1.5384615384615385E-3</v>
      </c>
      <c r="L1613" s="97">
        <v>11.0291115311909</v>
      </c>
      <c r="M1613" s="56">
        <v>10.119999999999999</v>
      </c>
      <c r="N1613" s="56">
        <v>10.139166666666691</v>
      </c>
      <c r="O1613" s="71">
        <f t="shared" si="93"/>
        <v>1.676666392701566E-3</v>
      </c>
    </row>
    <row r="1614" spans="2:15" x14ac:dyDescent="0.15">
      <c r="B1614" s="73" t="str">
        <f>IFERROR(IF(AND(K1614&lt;&gt;"",K1614&gt;=$C$3),MAX($B$5:B1613)+1,""),"")</f>
        <v/>
      </c>
      <c r="C1614" s="73" t="str">
        <f>IFERROR(IF(AND(O1614&lt;&gt;"",O1614&gt;=$C$3),MAX($C$5:C1613)+1,""),"")</f>
        <v/>
      </c>
      <c r="F1614" s="40" t="s">
        <v>9933</v>
      </c>
      <c r="G1614" s="40" t="s">
        <v>9934</v>
      </c>
      <c r="H1614" s="56">
        <v>0.06</v>
      </c>
      <c r="I1614" s="167" t="s">
        <v>5921</v>
      </c>
      <c r="J1614" s="56">
        <v>8.11</v>
      </c>
      <c r="K1614" s="71">
        <f t="shared" si="92"/>
        <v>7.3982737361282368E-3</v>
      </c>
      <c r="L1614" s="97">
        <v>8.0626653696498103</v>
      </c>
      <c r="M1614" s="56">
        <v>11.73</v>
      </c>
      <c r="N1614" s="56">
        <v>11.798864970645784</v>
      </c>
      <c r="O1614" s="71">
        <f t="shared" si="93"/>
        <v>5.0852349060077455E-3</v>
      </c>
    </row>
    <row r="1615" spans="2:15" x14ac:dyDescent="0.15">
      <c r="B1615" s="73" t="str">
        <f>IFERROR(IF(AND(K1615&lt;&gt;"",K1615&gt;=$C$3),MAX($B$5:B1614)+1,""),"")</f>
        <v/>
      </c>
      <c r="C1615" s="73" t="str">
        <f>IFERROR(IF(AND(O1615&lt;&gt;"",O1615&gt;=$C$3),MAX($C$5:C1614)+1,""),"")</f>
        <v/>
      </c>
      <c r="F1615" s="40" t="s">
        <v>9935</v>
      </c>
      <c r="G1615" s="40" t="s">
        <v>9936</v>
      </c>
      <c r="H1615" s="56">
        <v>0.02</v>
      </c>
      <c r="I1615" s="167" t="s">
        <v>5909</v>
      </c>
      <c r="J1615" s="56">
        <v>23.2</v>
      </c>
      <c r="K1615" s="71">
        <f t="shared" si="92"/>
        <v>8.6206896551724148E-4</v>
      </c>
      <c r="L1615" s="97">
        <v>23.179622310057098</v>
      </c>
      <c r="M1615" s="56">
        <v>32.5</v>
      </c>
      <c r="N1615" s="56">
        <v>32.528571428571418</v>
      </c>
      <c r="O1615" s="71">
        <f t="shared" si="93"/>
        <v>6.1484409310496289E-4</v>
      </c>
    </row>
    <row r="1616" spans="2:15" x14ac:dyDescent="0.15">
      <c r="B1616" s="73" t="str">
        <f>IFERROR(IF(AND(K1616&lt;&gt;"",K1616&gt;=$C$3),MAX($B$5:B1615)+1,""),"")</f>
        <v/>
      </c>
      <c r="C1616" s="73" t="str">
        <f>IFERROR(IF(AND(O1616&lt;&gt;"",O1616&gt;=$C$3),MAX($C$5:C1615)+1,""),"")</f>
        <v/>
      </c>
      <c r="F1616" s="40" t="s">
        <v>9937</v>
      </c>
      <c r="G1616" s="40" t="s">
        <v>9938</v>
      </c>
      <c r="H1616" s="56">
        <v>2.9762E-3</v>
      </c>
      <c r="I1616" s="167" t="s">
        <v>5900</v>
      </c>
      <c r="J1616" s="56">
        <v>18.68</v>
      </c>
      <c r="K1616" s="71">
        <f t="shared" si="92"/>
        <v>1.5932548179871522E-4</v>
      </c>
      <c r="L1616" s="97">
        <v>9.3744286466561295</v>
      </c>
      <c r="M1616" s="56">
        <v>10.92</v>
      </c>
      <c r="N1616" s="56">
        <v>21.759790136411347</v>
      </c>
      <c r="O1616" s="71">
        <f t="shared" si="93"/>
        <v>1.3677521618279904E-4</v>
      </c>
    </row>
    <row r="1617" spans="2:15" x14ac:dyDescent="0.15">
      <c r="B1617" s="73" t="str">
        <f>IFERROR(IF(AND(K1617&lt;&gt;"",K1617&gt;=$C$3),MAX($B$5:B1616)+1,""),"")</f>
        <v/>
      </c>
      <c r="C1617" s="73" t="str">
        <f>IFERROR(IF(AND(O1617&lt;&gt;"",O1617&gt;=$C$3),MAX($C$5:C1616)+1,""),"")</f>
        <v/>
      </c>
      <c r="F1617" s="40" t="s">
        <v>9939</v>
      </c>
      <c r="G1617" s="40" t="s">
        <v>9940</v>
      </c>
      <c r="H1617" s="56">
        <v>8.1325900000000007E-2</v>
      </c>
      <c r="I1617" s="167" t="s">
        <v>5935</v>
      </c>
      <c r="J1617" s="56">
        <v>25.06</v>
      </c>
      <c r="K1617" s="71">
        <f t="shared" si="92"/>
        <v>3.2452474062250602E-3</v>
      </c>
      <c r="L1617" s="97">
        <v>24.9937694086554</v>
      </c>
      <c r="M1617" s="56">
        <v>28.17</v>
      </c>
      <c r="N1617" s="56">
        <v>28.244647234183542</v>
      </c>
      <c r="O1617" s="71">
        <f t="shared" si="93"/>
        <v>2.8793384929082779E-3</v>
      </c>
    </row>
    <row r="1618" spans="2:15" x14ac:dyDescent="0.15">
      <c r="B1618" s="73" t="str">
        <f>IFERROR(IF(AND(K1618&lt;&gt;"",K1618&gt;=$C$3),MAX($B$5:B1617)+1,""),"")</f>
        <v/>
      </c>
      <c r="C1618" s="73" t="str">
        <f>IFERROR(IF(AND(O1618&lt;&gt;"",O1618&gt;=$C$3),MAX($C$5:C1617)+1,""),"")</f>
        <v/>
      </c>
      <c r="F1618" s="40" t="s">
        <v>13279</v>
      </c>
      <c r="G1618" s="40" t="s">
        <v>9942</v>
      </c>
      <c r="H1618" s="56">
        <v>4.4999999999999998E-2</v>
      </c>
      <c r="I1618" s="167" t="s">
        <v>5911</v>
      </c>
      <c r="J1618" s="56">
        <v>10.73</v>
      </c>
      <c r="K1618" s="71">
        <f t="shared" si="92"/>
        <v>4.1938490214352281E-3</v>
      </c>
      <c r="L1618" s="97">
        <v>10.692051282051301</v>
      </c>
      <c r="M1618" s="56">
        <v>12.67</v>
      </c>
      <c r="N1618" s="56">
        <v>12.714968944099358</v>
      </c>
      <c r="O1618" s="71">
        <f t="shared" si="93"/>
        <v>3.539135659539552E-3</v>
      </c>
    </row>
    <row r="1619" spans="2:15" x14ac:dyDescent="0.15">
      <c r="B1619" s="73" t="str">
        <f>IFERROR(IF(AND(K1619&lt;&gt;"",K1619&gt;=$C$3),MAX($B$5:B1618)+1,""),"")</f>
        <v/>
      </c>
      <c r="C1619" s="73" t="str">
        <f>IFERROR(IF(AND(O1619&lt;&gt;"",O1619&gt;=$C$3),MAX($C$5:C1618)+1,""),"")</f>
        <v/>
      </c>
      <c r="F1619" s="40" t="s">
        <v>13280</v>
      </c>
      <c r="G1619" s="40" t="s">
        <v>9944</v>
      </c>
      <c r="H1619" s="56">
        <v>0.35499999999999998</v>
      </c>
      <c r="I1619" s="167" t="s">
        <v>5916</v>
      </c>
      <c r="J1619" s="56">
        <v>71.47</v>
      </c>
      <c r="K1619" s="71">
        <f t="shared" si="92"/>
        <v>4.9671190709388554E-3</v>
      </c>
      <c r="L1619" s="97">
        <v>35.547905759162298</v>
      </c>
      <c r="M1619" s="56">
        <v>32.4</v>
      </c>
      <c r="N1619" s="56">
        <v>65.141052631578944</v>
      </c>
      <c r="O1619" s="71">
        <f t="shared" si="93"/>
        <v>5.449712365070131E-3</v>
      </c>
    </row>
    <row r="1620" spans="2:15" x14ac:dyDescent="0.15">
      <c r="B1620" s="73" t="str">
        <f>IFERROR(IF(AND(K1620&lt;&gt;"",K1620&gt;=$C$3),MAX($B$5:B1619)+1,""),"")</f>
        <v/>
      </c>
      <c r="C1620" s="73" t="str">
        <f>IFERROR(IF(AND(O1620&lt;&gt;"",O1620&gt;=$C$3),MAX($C$5:C1619)+1,""),"")</f>
        <v/>
      </c>
      <c r="F1620" s="40" t="s">
        <v>9945</v>
      </c>
      <c r="G1620" s="40" t="s">
        <v>9946</v>
      </c>
      <c r="H1620" s="56" t="s">
        <v>5898</v>
      </c>
      <c r="I1620" s="167" t="s">
        <v>5968</v>
      </c>
      <c r="J1620" s="56">
        <v>12.29</v>
      </c>
      <c r="K1620" s="71" t="str">
        <f t="shared" si="92"/>
        <v/>
      </c>
      <c r="L1620" s="97">
        <v>12.29</v>
      </c>
      <c r="M1620" s="56">
        <v>17.75</v>
      </c>
      <c r="N1620" s="56">
        <v>17.75</v>
      </c>
      <c r="O1620" s="71" t="str">
        <f t="shared" si="93"/>
        <v/>
      </c>
    </row>
    <row r="1621" spans="2:15" x14ac:dyDescent="0.15">
      <c r="B1621" s="73" t="str">
        <f>IFERROR(IF(AND(K1621&lt;&gt;"",K1621&gt;=$C$3),MAX($B$5:B1620)+1,""),"")</f>
        <v/>
      </c>
      <c r="C1621" s="73" t="str">
        <f>IFERROR(IF(AND(O1621&lt;&gt;"",O1621&gt;=$C$3),MAX($C$5:C1620)+1,""),"")</f>
        <v/>
      </c>
      <c r="F1621" s="40" t="s">
        <v>9947</v>
      </c>
      <c r="G1621" s="40" t="s">
        <v>9948</v>
      </c>
      <c r="H1621" s="56" t="s">
        <v>5898</v>
      </c>
      <c r="I1621" s="167" t="s">
        <v>5916</v>
      </c>
      <c r="J1621" s="56">
        <v>8.99</v>
      </c>
      <c r="K1621" s="71" t="str">
        <f t="shared" si="92"/>
        <v/>
      </c>
      <c r="L1621" s="97">
        <v>8.99</v>
      </c>
      <c r="M1621" s="56">
        <v>8.99</v>
      </c>
      <c r="N1621" s="56">
        <v>8.99</v>
      </c>
      <c r="O1621" s="71" t="str">
        <f t="shared" si="93"/>
        <v/>
      </c>
    </row>
    <row r="1622" spans="2:15" x14ac:dyDescent="0.15">
      <c r="B1622" s="73" t="str">
        <f>IFERROR(IF(AND(K1622&lt;&gt;"",K1622&gt;=$C$3),MAX($B$5:B1621)+1,""),"")</f>
        <v/>
      </c>
      <c r="C1622" s="73" t="str">
        <f>IFERROR(IF(AND(O1622&lt;&gt;"",O1622&gt;=$C$3),MAX($C$5:C1621)+1,""),"")</f>
        <v/>
      </c>
      <c r="F1622" s="40" t="s">
        <v>9949</v>
      </c>
      <c r="G1622" s="40" t="s">
        <v>9950</v>
      </c>
      <c r="H1622" s="56">
        <v>4.2000000000000003E-2</v>
      </c>
      <c r="I1622" s="167" t="s">
        <v>13676</v>
      </c>
      <c r="J1622" s="56">
        <v>49.25</v>
      </c>
      <c r="K1622" s="71">
        <f t="shared" si="92"/>
        <v>8.5279187817258889E-4</v>
      </c>
      <c r="L1622" s="97">
        <v>24.598309126381999</v>
      </c>
      <c r="M1622" s="56">
        <v>20.82</v>
      </c>
      <c r="N1622" s="56">
        <v>41.685182291666607</v>
      </c>
      <c r="O1622" s="71">
        <f t="shared" si="93"/>
        <v>1.0075522689604822E-3</v>
      </c>
    </row>
    <row r="1623" spans="2:15" x14ac:dyDescent="0.15">
      <c r="B1623" s="73" t="str">
        <f>IFERROR(IF(AND(K1623&lt;&gt;"",K1623&gt;=$C$3),MAX($B$5:B1622)+1,""),"")</f>
        <v/>
      </c>
      <c r="C1623" s="73" t="str">
        <f>IFERROR(IF(AND(O1623&lt;&gt;"",O1623&gt;=$C$3),MAX($C$5:C1622)+1,""),"")</f>
        <v/>
      </c>
      <c r="F1623" s="40" t="s">
        <v>9951</v>
      </c>
      <c r="G1623" s="40" t="s">
        <v>9952</v>
      </c>
      <c r="H1623" s="56">
        <v>3.9370000000000002E-2</v>
      </c>
      <c r="I1623" s="167" t="s">
        <v>5945</v>
      </c>
      <c r="J1623" s="56">
        <v>17.55</v>
      </c>
      <c r="K1623" s="71">
        <f t="shared" si="92"/>
        <v>2.2433048433048433E-3</v>
      </c>
      <c r="L1623" s="97">
        <v>7.0027730061349702</v>
      </c>
      <c r="M1623" s="56">
        <v>16.68</v>
      </c>
      <c r="N1623" s="56">
        <v>41.802583025830252</v>
      </c>
      <c r="O1623" s="71">
        <f t="shared" si="93"/>
        <v>9.4180782980977202E-4</v>
      </c>
    </row>
    <row r="1624" spans="2:15" x14ac:dyDescent="0.15">
      <c r="B1624" s="73" t="str">
        <f>IFERROR(IF(AND(K1624&lt;&gt;"",K1624&gt;=$C$3),MAX($B$5:B1623)+1,""),"")</f>
        <v/>
      </c>
      <c r="C1624" s="73" t="str">
        <f>IFERROR(IF(AND(O1624&lt;&gt;"",O1624&gt;=$C$3),MAX($C$5:C1623)+1,""),"")</f>
        <v/>
      </c>
      <c r="F1624" s="40" t="s">
        <v>9953</v>
      </c>
      <c r="G1624" s="40" t="s">
        <v>9954</v>
      </c>
      <c r="H1624" s="56" t="s">
        <v>5898</v>
      </c>
      <c r="I1624" s="167" t="s">
        <v>5901</v>
      </c>
      <c r="J1624" s="56">
        <v>19.3</v>
      </c>
      <c r="K1624" s="71" t="str">
        <f t="shared" si="92"/>
        <v/>
      </c>
      <c r="L1624" s="97">
        <v>10.7411923076923</v>
      </c>
      <c r="M1624" s="56">
        <v>24.41</v>
      </c>
      <c r="N1624" s="56">
        <v>43.860400829302037</v>
      </c>
      <c r="O1624" s="71" t="str">
        <f t="shared" si="93"/>
        <v/>
      </c>
    </row>
    <row r="1625" spans="2:15" x14ac:dyDescent="0.15">
      <c r="B1625" s="73" t="str">
        <f>IFERROR(IF(AND(K1625&lt;&gt;"",K1625&gt;=$C$3),MAX($B$5:B1624)+1,""),"")</f>
        <v/>
      </c>
      <c r="C1625" s="73" t="str">
        <f>IFERROR(IF(AND(O1625&lt;&gt;"",O1625&gt;=$C$3),MAX($C$5:C1624)+1,""),"")</f>
        <v/>
      </c>
      <c r="F1625" s="40" t="s">
        <v>9955</v>
      </c>
      <c r="G1625" s="40" t="s">
        <v>9956</v>
      </c>
      <c r="H1625" s="56">
        <v>0.2</v>
      </c>
      <c r="I1625" s="167" t="s">
        <v>5909</v>
      </c>
      <c r="J1625" s="56">
        <v>32.4</v>
      </c>
      <c r="K1625" s="71">
        <f t="shared" si="92"/>
        <v>6.17283950617284E-3</v>
      </c>
      <c r="L1625" s="97">
        <v>29.337376920047301</v>
      </c>
      <c r="M1625" s="56">
        <v>39.200000000000003</v>
      </c>
      <c r="N1625" s="56">
        <v>43.292214006089544</v>
      </c>
      <c r="O1625" s="71">
        <f t="shared" si="93"/>
        <v>4.6197683484579402E-3</v>
      </c>
    </row>
    <row r="1626" spans="2:15" x14ac:dyDescent="0.15">
      <c r="B1626" s="73" t="str">
        <f>IFERROR(IF(AND(K1626&lt;&gt;"",K1626&gt;=$C$3),MAX($B$5:B1625)+1,""),"")</f>
        <v/>
      </c>
      <c r="C1626" s="73" t="str">
        <f>IFERROR(IF(AND(O1626&lt;&gt;"",O1626&gt;=$C$3),MAX($C$5:C1625)+1,""),"")</f>
        <v/>
      </c>
      <c r="F1626" s="40" t="s">
        <v>9957</v>
      </c>
      <c r="G1626" s="40" t="s">
        <v>13281</v>
      </c>
      <c r="H1626" s="56">
        <v>0.1</v>
      </c>
      <c r="I1626" s="167" t="s">
        <v>5932</v>
      </c>
      <c r="J1626" s="56">
        <v>23.53</v>
      </c>
      <c r="K1626" s="71">
        <f t="shared" si="92"/>
        <v>4.2498937526561833E-3</v>
      </c>
      <c r="L1626" s="97">
        <v>13.0208636026686</v>
      </c>
      <c r="M1626" s="56">
        <v>13.87</v>
      </c>
      <c r="N1626" s="56">
        <v>25.064474212994057</v>
      </c>
      <c r="O1626" s="71">
        <f t="shared" si="93"/>
        <v>3.9897106618002574E-3</v>
      </c>
    </row>
    <row r="1627" spans="2:15" x14ac:dyDescent="0.15">
      <c r="B1627" s="73" t="str">
        <f>IFERROR(IF(AND(K1627&lt;&gt;"",K1627&gt;=$C$3),MAX($B$5:B1626)+1,""),"")</f>
        <v/>
      </c>
      <c r="C1627" s="73" t="str">
        <f>IFERROR(IF(AND(O1627&lt;&gt;"",O1627&gt;=$C$3),MAX($C$5:C1626)+1,""),"")</f>
        <v/>
      </c>
      <c r="F1627" s="40" t="s">
        <v>9959</v>
      </c>
      <c r="G1627" s="40" t="s">
        <v>9960</v>
      </c>
      <c r="H1627" s="56">
        <v>2.4E-2</v>
      </c>
      <c r="I1627" s="167" t="s">
        <v>5916</v>
      </c>
      <c r="J1627" s="56">
        <v>23.85</v>
      </c>
      <c r="K1627" s="71">
        <f t="shared" si="92"/>
        <v>1.0062893081761006E-3</v>
      </c>
      <c r="L1627" s="97">
        <v>23.8253615702479</v>
      </c>
      <c r="M1627" s="56">
        <v>17.71</v>
      </c>
      <c r="N1627" s="56">
        <v>17.728314374353698</v>
      </c>
      <c r="O1627" s="71">
        <f t="shared" si="93"/>
        <v>1.3537666070903565E-3</v>
      </c>
    </row>
    <row r="1628" spans="2:15" x14ac:dyDescent="0.15">
      <c r="B1628" s="73" t="str">
        <f>IFERROR(IF(AND(K1628&lt;&gt;"",K1628&gt;=$C$3),MAX($B$5:B1627)+1,""),"")</f>
        <v/>
      </c>
      <c r="C1628" s="73" t="str">
        <f>IFERROR(IF(AND(O1628&lt;&gt;"",O1628&gt;=$C$3),MAX($C$5:C1627)+1,""),"")</f>
        <v/>
      </c>
      <c r="F1628" s="40" t="s">
        <v>9961</v>
      </c>
      <c r="G1628" s="40" t="s">
        <v>9962</v>
      </c>
      <c r="H1628" s="56" t="s">
        <v>5898</v>
      </c>
      <c r="I1628" s="167" t="s">
        <v>13692</v>
      </c>
      <c r="J1628" s="56">
        <v>14.9</v>
      </c>
      <c r="K1628" s="71" t="str">
        <f t="shared" si="92"/>
        <v/>
      </c>
      <c r="L1628" s="97">
        <v>14.9</v>
      </c>
      <c r="M1628" s="56">
        <v>16.899999999999999</v>
      </c>
      <c r="N1628" s="56">
        <v>16.899999999999999</v>
      </c>
      <c r="O1628" s="71" t="str">
        <f t="shared" si="93"/>
        <v/>
      </c>
    </row>
    <row r="1629" spans="2:15" x14ac:dyDescent="0.15">
      <c r="B1629" s="73" t="str">
        <f>IFERROR(IF(AND(K1629&lt;&gt;"",K1629&gt;=$C$3),MAX($B$5:B1628)+1,""),"")</f>
        <v/>
      </c>
      <c r="C1629" s="73" t="str">
        <f>IFERROR(IF(AND(O1629&lt;&gt;"",O1629&gt;=$C$3),MAX($C$5:C1628)+1,""),"")</f>
        <v/>
      </c>
      <c r="F1629" s="40" t="s">
        <v>13282</v>
      </c>
      <c r="G1629" s="40" t="s">
        <v>9964</v>
      </c>
      <c r="H1629" s="56">
        <v>0.02</v>
      </c>
      <c r="I1629" s="167" t="s">
        <v>5927</v>
      </c>
      <c r="J1629" s="56">
        <v>25.69</v>
      </c>
      <c r="K1629" s="71">
        <f t="shared" si="92"/>
        <v>7.7851304009342152E-4</v>
      </c>
      <c r="L1629" s="97">
        <v>25.67</v>
      </c>
      <c r="M1629" s="56">
        <v>24.57</v>
      </c>
      <c r="N1629" s="56">
        <v>24.589142968445657</v>
      </c>
      <c r="O1629" s="71">
        <f t="shared" si="93"/>
        <v>8.1336710375246772E-4</v>
      </c>
    </row>
    <row r="1630" spans="2:15" x14ac:dyDescent="0.15">
      <c r="B1630" s="73" t="str">
        <f>IFERROR(IF(AND(K1630&lt;&gt;"",K1630&gt;=$C$3),MAX($B$5:B1629)+1,""),"")</f>
        <v/>
      </c>
      <c r="C1630" s="73" t="str">
        <f>IFERROR(IF(AND(O1630&lt;&gt;"",O1630&gt;=$C$3),MAX($C$5:C1629)+1,""),"")</f>
        <v/>
      </c>
      <c r="F1630" s="40" t="s">
        <v>9965</v>
      </c>
      <c r="G1630" s="40" t="s">
        <v>9966</v>
      </c>
      <c r="H1630" s="56">
        <v>0.08</v>
      </c>
      <c r="I1630" s="167" t="s">
        <v>13688</v>
      </c>
      <c r="J1630" s="56">
        <v>17.12</v>
      </c>
      <c r="K1630" s="71">
        <f t="shared" si="92"/>
        <v>4.6728971962616819E-3</v>
      </c>
      <c r="L1630" s="97">
        <v>8.5281446039340807</v>
      </c>
      <c r="M1630" s="56">
        <v>9.0500000000000007</v>
      </c>
      <c r="N1630" s="56">
        <v>18.167609391675555</v>
      </c>
      <c r="O1630" s="71">
        <f t="shared" si="93"/>
        <v>4.403441216468261E-3</v>
      </c>
    </row>
    <row r="1631" spans="2:15" x14ac:dyDescent="0.15">
      <c r="B1631" s="73" t="str">
        <f>IFERROR(IF(AND(K1631&lt;&gt;"",K1631&gt;=$C$3),MAX($B$5:B1630)+1,""),"")</f>
        <v/>
      </c>
      <c r="C1631" s="73" t="str">
        <f>IFERROR(IF(AND(O1631&lt;&gt;"",O1631&gt;=$C$3),MAX($C$5:C1630)+1,""),"")</f>
        <v/>
      </c>
      <c r="F1631" s="40" t="s">
        <v>9967</v>
      </c>
      <c r="G1631" s="40" t="s">
        <v>9968</v>
      </c>
      <c r="H1631" s="56">
        <v>4.4999999999999998E-2</v>
      </c>
      <c r="I1631" s="167" t="s">
        <v>5903</v>
      </c>
      <c r="J1631" s="56">
        <v>23.71</v>
      </c>
      <c r="K1631" s="71">
        <f t="shared" si="92"/>
        <v>1.8979333614508645E-3</v>
      </c>
      <c r="L1631" s="97">
        <v>23.666851683348501</v>
      </c>
      <c r="M1631" s="56">
        <v>21.05</v>
      </c>
      <c r="N1631" s="56">
        <v>21.088377392889697</v>
      </c>
      <c r="O1631" s="71">
        <f t="shared" si="93"/>
        <v>2.1338768346953287E-3</v>
      </c>
    </row>
    <row r="1632" spans="2:15" x14ac:dyDescent="0.15">
      <c r="B1632" s="73" t="str">
        <f>IFERROR(IF(AND(K1632&lt;&gt;"",K1632&gt;=$C$3),MAX($B$5:B1631)+1,""),"")</f>
        <v/>
      </c>
      <c r="C1632" s="73" t="str">
        <f>IFERROR(IF(AND(O1632&lt;&gt;"",O1632&gt;=$C$3),MAX($C$5:C1631)+1,""),"")</f>
        <v/>
      </c>
      <c r="F1632" s="40" t="s">
        <v>9969</v>
      </c>
      <c r="G1632" s="40" t="s">
        <v>9970</v>
      </c>
      <c r="H1632" s="56">
        <v>0.02</v>
      </c>
      <c r="I1632" s="167" t="s">
        <v>5949</v>
      </c>
      <c r="J1632" s="56">
        <v>17.46</v>
      </c>
      <c r="K1632" s="71">
        <f t="shared" si="92"/>
        <v>1.145475372279496E-3</v>
      </c>
      <c r="L1632" s="97">
        <v>17.440653739612198</v>
      </c>
      <c r="M1632" s="56">
        <v>18.03</v>
      </c>
      <c r="N1632" s="56">
        <v>18.04999999999999</v>
      </c>
      <c r="O1632" s="71">
        <f t="shared" si="93"/>
        <v>1.1080332409972307E-3</v>
      </c>
    </row>
    <row r="1633" spans="2:15" x14ac:dyDescent="0.15">
      <c r="B1633" s="73" t="str">
        <f>IFERROR(IF(AND(K1633&lt;&gt;"",K1633&gt;=$C$3),MAX($B$5:B1632)+1,""),"")</f>
        <v/>
      </c>
      <c r="C1633" s="73" t="str">
        <f>IFERROR(IF(AND(O1633&lt;&gt;"",O1633&gt;=$C$3),MAX($C$5:C1632)+1,""),"")</f>
        <v/>
      </c>
      <c r="F1633" s="40" t="s">
        <v>9971</v>
      </c>
      <c r="G1633" s="40" t="s">
        <v>13283</v>
      </c>
      <c r="H1633" s="56">
        <v>2.50394E-2</v>
      </c>
      <c r="I1633" s="167" t="s">
        <v>5981</v>
      </c>
      <c r="J1633" s="56">
        <v>16.82</v>
      </c>
      <c r="K1633" s="71">
        <f t="shared" si="92"/>
        <v>1.488668252080856E-3</v>
      </c>
      <c r="L1633" s="97">
        <v>16.79</v>
      </c>
      <c r="M1633" s="56">
        <v>15.13</v>
      </c>
      <c r="N1633" s="56">
        <v>15.157033948779036</v>
      </c>
      <c r="O1633" s="71">
        <f t="shared" si="93"/>
        <v>1.6519986749793504E-3</v>
      </c>
    </row>
    <row r="1634" spans="2:15" x14ac:dyDescent="0.15">
      <c r="B1634" s="73" t="str">
        <f>IFERROR(IF(AND(K1634&lt;&gt;"",K1634&gt;=$C$3),MAX($B$5:B1633)+1,""),"")</f>
        <v/>
      </c>
      <c r="C1634" s="73" t="str">
        <f>IFERROR(IF(AND(O1634&lt;&gt;"",O1634&gt;=$C$3),MAX($C$5:C1633)+1,""),"")</f>
        <v/>
      </c>
      <c r="F1634" s="40" t="s">
        <v>9973</v>
      </c>
      <c r="G1634" s="40" t="s">
        <v>9974</v>
      </c>
      <c r="H1634" s="56">
        <v>0.1</v>
      </c>
      <c r="I1634" s="167" t="s">
        <v>5927</v>
      </c>
      <c r="J1634" s="56">
        <v>42</v>
      </c>
      <c r="K1634" s="71">
        <f t="shared" si="92"/>
        <v>2.3809523809523812E-3</v>
      </c>
      <c r="L1634" s="97">
        <v>41.822033898305101</v>
      </c>
      <c r="M1634" s="56">
        <v>20.63</v>
      </c>
      <c r="N1634" s="56">
        <v>20.717787234042543</v>
      </c>
      <c r="O1634" s="71">
        <f t="shared" si="93"/>
        <v>4.8267702950286345E-3</v>
      </c>
    </row>
    <row r="1635" spans="2:15" x14ac:dyDescent="0.15">
      <c r="B1635" s="73" t="str">
        <f>IFERROR(IF(AND(K1635&lt;&gt;"",K1635&gt;=$C$3),MAX($B$5:B1634)+1,""),"")</f>
        <v/>
      </c>
      <c r="C1635" s="73" t="str">
        <f>IFERROR(IF(AND(O1635&lt;&gt;"",O1635&gt;=$C$3),MAX($C$5:C1634)+1,""),"")</f>
        <v/>
      </c>
      <c r="F1635" s="40" t="s">
        <v>9975</v>
      </c>
      <c r="G1635" s="40" t="s">
        <v>9976</v>
      </c>
      <c r="H1635" s="56" t="s">
        <v>5898</v>
      </c>
      <c r="I1635" s="167" t="s">
        <v>5916</v>
      </c>
      <c r="J1635" s="56">
        <v>6.72</v>
      </c>
      <c r="K1635" s="71" t="str">
        <f t="shared" si="92"/>
        <v/>
      </c>
      <c r="L1635" s="97">
        <v>6.72</v>
      </c>
      <c r="M1635" s="56">
        <v>8.5</v>
      </c>
      <c r="N1635" s="56">
        <v>8.5</v>
      </c>
      <c r="O1635" s="71" t="str">
        <f t="shared" si="93"/>
        <v/>
      </c>
    </row>
    <row r="1636" spans="2:15" x14ac:dyDescent="0.15">
      <c r="B1636" s="73" t="str">
        <f>IFERROR(IF(AND(K1636&lt;&gt;"",K1636&gt;=$C$3),MAX($B$5:B1635)+1,""),"")</f>
        <v/>
      </c>
      <c r="C1636" s="73" t="str">
        <f>IFERROR(IF(AND(O1636&lt;&gt;"",O1636&gt;=$C$3),MAX($C$5:C1635)+1,""),"")</f>
        <v/>
      </c>
      <c r="F1636" s="40" t="s">
        <v>9977</v>
      </c>
      <c r="G1636" s="40" t="s">
        <v>13284</v>
      </c>
      <c r="H1636" s="56">
        <v>0.01</v>
      </c>
      <c r="I1636" s="167" t="s">
        <v>5902</v>
      </c>
      <c r="J1636" s="56">
        <v>16.13</v>
      </c>
      <c r="K1636" s="71">
        <f t="shared" si="92"/>
        <v>6.1996280223186617E-4</v>
      </c>
      <c r="L1636" s="97">
        <v>16.121142229544201</v>
      </c>
      <c r="M1636" s="56">
        <v>18.2</v>
      </c>
      <c r="N1636" s="56">
        <v>18.210000000000004</v>
      </c>
      <c r="O1636" s="71">
        <f t="shared" si="93"/>
        <v>5.4914881933003834E-4</v>
      </c>
    </row>
    <row r="1637" spans="2:15" x14ac:dyDescent="0.15">
      <c r="B1637" s="73" t="str">
        <f>IFERROR(IF(AND(K1637&lt;&gt;"",K1637&gt;=$C$3),MAX($B$5:B1636)+1,""),"")</f>
        <v/>
      </c>
      <c r="C1637" s="73" t="str">
        <f>IFERROR(IF(AND(O1637&lt;&gt;"",O1637&gt;=$C$3),MAX($C$5:C1636)+1,""),"")</f>
        <v/>
      </c>
      <c r="F1637" s="40" t="s">
        <v>9979</v>
      </c>
      <c r="G1637" s="40" t="s">
        <v>9980</v>
      </c>
      <c r="H1637" s="56">
        <v>0.15</v>
      </c>
      <c r="I1637" s="167" t="s">
        <v>5911</v>
      </c>
      <c r="J1637" s="56">
        <v>35.950000000000003</v>
      </c>
      <c r="K1637" s="71">
        <f t="shared" si="92"/>
        <v>4.1724617524339352E-3</v>
      </c>
      <c r="L1637" s="97">
        <v>35.769648829431397</v>
      </c>
      <c r="M1637" s="56">
        <v>32.76</v>
      </c>
      <c r="N1637" s="56">
        <v>32.925176470588276</v>
      </c>
      <c r="O1637" s="71">
        <f t="shared" si="93"/>
        <v>4.5557842380584794E-3</v>
      </c>
    </row>
    <row r="1638" spans="2:15" x14ac:dyDescent="0.15">
      <c r="B1638" s="73" t="str">
        <f>IFERROR(IF(AND(K1638&lt;&gt;"",K1638&gt;=$C$3),MAX($B$5:B1637)+1,""),"")</f>
        <v/>
      </c>
      <c r="C1638" s="73" t="str">
        <f>IFERROR(IF(AND(O1638&lt;&gt;"",O1638&gt;=$C$3),MAX($C$5:C1637)+1,""),"")</f>
        <v/>
      </c>
      <c r="F1638" s="40" t="s">
        <v>13285</v>
      </c>
      <c r="G1638" s="40" t="s">
        <v>13286</v>
      </c>
      <c r="H1638" s="56" t="s">
        <v>5898</v>
      </c>
      <c r="I1638" s="167" t="s">
        <v>5915</v>
      </c>
      <c r="J1638" s="56">
        <v>24.35</v>
      </c>
      <c r="K1638" s="71" t="str">
        <f t="shared" si="92"/>
        <v/>
      </c>
      <c r="L1638" s="97">
        <v>24.35</v>
      </c>
      <c r="M1638" s="56">
        <v>60.17</v>
      </c>
      <c r="N1638" s="56">
        <v>60.170000000000009</v>
      </c>
      <c r="O1638" s="71" t="str">
        <f t="shared" si="93"/>
        <v/>
      </c>
    </row>
    <row r="1639" spans="2:15" x14ac:dyDescent="0.15">
      <c r="B1639" s="73" t="str">
        <f>IFERROR(IF(AND(K1639&lt;&gt;"",K1639&gt;=$C$3),MAX($B$5:B1638)+1,""),"")</f>
        <v/>
      </c>
      <c r="C1639" s="73" t="str">
        <f>IFERROR(IF(AND(O1639&lt;&gt;"",O1639&gt;=$C$3),MAX($C$5:C1638)+1,""),"")</f>
        <v/>
      </c>
      <c r="F1639" s="40" t="s">
        <v>9983</v>
      </c>
      <c r="G1639" s="40" t="s">
        <v>9984</v>
      </c>
      <c r="H1639" s="56">
        <v>0.1</v>
      </c>
      <c r="I1639" s="167" t="s">
        <v>5949</v>
      </c>
      <c r="J1639" s="56">
        <v>26.4</v>
      </c>
      <c r="K1639" s="71">
        <f t="shared" si="92"/>
        <v>3.7878787878787884E-3</v>
      </c>
      <c r="L1639" s="97">
        <v>13.160254265640701</v>
      </c>
      <c r="M1639" s="56">
        <v>12.86</v>
      </c>
      <c r="N1639" s="56">
        <v>25.797677852348954</v>
      </c>
      <c r="O1639" s="71">
        <f t="shared" si="93"/>
        <v>3.8763178830413495E-3</v>
      </c>
    </row>
    <row r="1640" spans="2:15" x14ac:dyDescent="0.15">
      <c r="B1640" s="73" t="str">
        <f>IFERROR(IF(AND(K1640&lt;&gt;"",K1640&gt;=$C$3),MAX($B$5:B1639)+1,""),"")</f>
        <v/>
      </c>
      <c r="C1640" s="73" t="str">
        <f>IFERROR(IF(AND(O1640&lt;&gt;"",O1640&gt;=$C$3),MAX($C$5:C1639)+1,""),"")</f>
        <v/>
      </c>
      <c r="F1640" s="40" t="s">
        <v>9985</v>
      </c>
      <c r="G1640" s="40" t="s">
        <v>9986</v>
      </c>
      <c r="H1640" s="56">
        <v>0.30006300000000002</v>
      </c>
      <c r="I1640" s="167" t="s">
        <v>5901</v>
      </c>
      <c r="J1640" s="56">
        <v>35.1</v>
      </c>
      <c r="K1640" s="71">
        <f t="shared" si="92"/>
        <v>8.5488034188034197E-3</v>
      </c>
      <c r="L1640" s="97">
        <v>23.2213740458015</v>
      </c>
      <c r="M1640" s="56">
        <v>26.81</v>
      </c>
      <c r="N1640" s="56">
        <v>40.524346153846196</v>
      </c>
      <c r="O1640" s="71">
        <f t="shared" si="93"/>
        <v>7.4045118176822413E-3</v>
      </c>
    </row>
    <row r="1641" spans="2:15" x14ac:dyDescent="0.15">
      <c r="B1641" s="73" t="str">
        <f>IFERROR(IF(AND(K1641&lt;&gt;"",K1641&gt;=$C$3),MAX($B$5:B1640)+1,""),"")</f>
        <v/>
      </c>
      <c r="C1641" s="73" t="str">
        <f>IFERROR(IF(AND(O1641&lt;&gt;"",O1641&gt;=$C$3),MAX($C$5:C1640)+1,""),"")</f>
        <v/>
      </c>
      <c r="F1641" s="40" t="s">
        <v>9987</v>
      </c>
      <c r="G1641" s="40" t="s">
        <v>9988</v>
      </c>
      <c r="H1641" s="56">
        <v>0.2</v>
      </c>
      <c r="I1641" s="167" t="s">
        <v>5907</v>
      </c>
      <c r="J1641" s="56">
        <v>89.1</v>
      </c>
      <c r="K1641" s="71">
        <f t="shared" si="92"/>
        <v>2.2446689113355782E-3</v>
      </c>
      <c r="L1641" s="97">
        <v>24.0319852941176</v>
      </c>
      <c r="M1641" s="56">
        <v>21.85</v>
      </c>
      <c r="N1641" s="56">
        <v>81.010161090458652</v>
      </c>
      <c r="O1641" s="71">
        <f t="shared" si="93"/>
        <v>2.468826099193573E-3</v>
      </c>
    </row>
    <row r="1642" spans="2:15" x14ac:dyDescent="0.15">
      <c r="B1642" s="73" t="str">
        <f>IFERROR(IF(AND(K1642&lt;&gt;"",K1642&gt;=$C$3),MAX($B$5:B1641)+1,""),"")</f>
        <v/>
      </c>
      <c r="C1642" s="73" t="str">
        <f>IFERROR(IF(AND(O1642&lt;&gt;"",O1642&gt;=$C$3),MAX($C$5:C1641)+1,""),"")</f>
        <v/>
      </c>
      <c r="F1642" s="40" t="s">
        <v>9989</v>
      </c>
      <c r="G1642" s="40" t="s">
        <v>9990</v>
      </c>
      <c r="H1642" s="56" t="s">
        <v>5898</v>
      </c>
      <c r="I1642" s="167" t="s">
        <v>13682</v>
      </c>
      <c r="J1642" s="56">
        <v>13.28</v>
      </c>
      <c r="K1642" s="71" t="str">
        <f t="shared" si="92"/>
        <v/>
      </c>
      <c r="L1642" s="97">
        <v>13.28</v>
      </c>
      <c r="M1642" s="56">
        <v>12</v>
      </c>
      <c r="N1642" s="56">
        <v>12</v>
      </c>
      <c r="O1642" s="71" t="str">
        <f t="shared" si="93"/>
        <v/>
      </c>
    </row>
    <row r="1643" spans="2:15" x14ac:dyDescent="0.15">
      <c r="B1643" s="73" t="str">
        <f>IFERROR(IF(AND(K1643&lt;&gt;"",K1643&gt;=$C$3),MAX($B$5:B1642)+1,""),"")</f>
        <v/>
      </c>
      <c r="C1643" s="73" t="str">
        <f>IFERROR(IF(AND(O1643&lt;&gt;"",O1643&gt;=$C$3),MAX($C$5:C1642)+1,""),"")</f>
        <v/>
      </c>
      <c r="F1643" s="40" t="s">
        <v>9991</v>
      </c>
      <c r="G1643" s="40" t="s">
        <v>9992</v>
      </c>
      <c r="H1643" s="56">
        <v>2.5999999999999999E-2</v>
      </c>
      <c r="I1643" s="167" t="s">
        <v>5916</v>
      </c>
      <c r="J1643" s="56">
        <v>10.53</v>
      </c>
      <c r="K1643" s="71">
        <f t="shared" si="92"/>
        <v>2.4691358024691358E-3</v>
      </c>
      <c r="L1643" s="97">
        <v>10.4997992351816</v>
      </c>
      <c r="M1643" s="56">
        <v>12</v>
      </c>
      <c r="N1643" s="56">
        <v>12.034515819750769</v>
      </c>
      <c r="O1643" s="71">
        <f t="shared" si="93"/>
        <v>2.1604525175270783E-3</v>
      </c>
    </row>
    <row r="1644" spans="2:15" x14ac:dyDescent="0.15">
      <c r="B1644" s="73" t="str">
        <f>IFERROR(IF(AND(K1644&lt;&gt;"",K1644&gt;=$C$3),MAX($B$5:B1643)+1,""),"")</f>
        <v/>
      </c>
      <c r="C1644" s="73" t="str">
        <f>IFERROR(IF(AND(O1644&lt;&gt;"",O1644&gt;=$C$3),MAX($C$5:C1643)+1,""),"")</f>
        <v/>
      </c>
      <c r="F1644" s="40" t="s">
        <v>9993</v>
      </c>
      <c r="G1644" s="40" t="s">
        <v>9994</v>
      </c>
      <c r="H1644" s="56">
        <v>0.1</v>
      </c>
      <c r="I1644" s="167" t="s">
        <v>5952</v>
      </c>
      <c r="J1644" s="56">
        <v>23.74</v>
      </c>
      <c r="K1644" s="71">
        <f t="shared" si="92"/>
        <v>4.2122999157540022E-3</v>
      </c>
      <c r="L1644" s="97">
        <v>23.672171428571399</v>
      </c>
      <c r="M1644" s="56">
        <v>37.53</v>
      </c>
      <c r="N1644" s="56">
        <v>37.637535816618957</v>
      </c>
      <c r="O1644" s="71">
        <f t="shared" si="93"/>
        <v>2.65692208138251E-3</v>
      </c>
    </row>
    <row r="1645" spans="2:15" x14ac:dyDescent="0.15">
      <c r="B1645" s="73" t="str">
        <f>IFERROR(IF(AND(K1645&lt;&gt;"",K1645&gt;=$C$3),MAX($B$5:B1644)+1,""),"")</f>
        <v/>
      </c>
      <c r="C1645" s="73" t="str">
        <f>IFERROR(IF(AND(O1645&lt;&gt;"",O1645&gt;=$C$3),MAX($C$5:C1644)+1,""),"")</f>
        <v/>
      </c>
      <c r="F1645" s="40" t="s">
        <v>9995</v>
      </c>
      <c r="G1645" s="40" t="s">
        <v>9996</v>
      </c>
      <c r="H1645" s="56">
        <v>0.1</v>
      </c>
      <c r="I1645" s="167" t="s">
        <v>13682</v>
      </c>
      <c r="J1645" s="56">
        <v>29.3</v>
      </c>
      <c r="K1645" s="71">
        <f t="shared" si="92"/>
        <v>3.4129692832764505E-3</v>
      </c>
      <c r="L1645" s="97">
        <v>29.203300330032999</v>
      </c>
      <c r="M1645" s="56">
        <v>31.26</v>
      </c>
      <c r="N1645" s="56">
        <v>31.363509933774843</v>
      </c>
      <c r="O1645" s="71">
        <f t="shared" si="93"/>
        <v>3.1884186499264123E-3</v>
      </c>
    </row>
    <row r="1646" spans="2:15" x14ac:dyDescent="0.15">
      <c r="B1646" s="73" t="str">
        <f>IFERROR(IF(AND(K1646&lt;&gt;"",K1646&gt;=$C$3),MAX($B$5:B1645)+1,""),"")</f>
        <v/>
      </c>
      <c r="C1646" s="73" t="str">
        <f>IFERROR(IF(AND(O1646&lt;&gt;"",O1646&gt;=$C$3),MAX($C$5:C1645)+1,""),"")</f>
        <v/>
      </c>
      <c r="F1646" s="40" t="s">
        <v>9997</v>
      </c>
      <c r="G1646" s="40" t="s">
        <v>9998</v>
      </c>
      <c r="H1646" s="56">
        <v>0.08</v>
      </c>
      <c r="I1646" s="167" t="s">
        <v>13689</v>
      </c>
      <c r="J1646" s="56">
        <v>44.95</v>
      </c>
      <c r="K1646" s="71">
        <f t="shared" si="92"/>
        <v>1.7797552836484982E-3</v>
      </c>
      <c r="L1646" s="97">
        <v>22.439452352708599</v>
      </c>
      <c r="M1646" s="56">
        <v>28.85</v>
      </c>
      <c r="N1646" s="56">
        <v>57.791405940594018</v>
      </c>
      <c r="O1646" s="71">
        <f t="shared" si="93"/>
        <v>1.3842888695636691E-3</v>
      </c>
    </row>
    <row r="1647" spans="2:15" x14ac:dyDescent="0.15">
      <c r="B1647" s="73" t="str">
        <f>IFERROR(IF(AND(K1647&lt;&gt;"",K1647&gt;=$C$3),MAX($B$5:B1646)+1,""),"")</f>
        <v/>
      </c>
      <c r="C1647" s="73" t="str">
        <f>IFERROR(IF(AND(O1647&lt;&gt;"",O1647&gt;=$C$3),MAX($C$5:C1646)+1,""),"")</f>
        <v/>
      </c>
      <c r="F1647" s="40" t="s">
        <v>9999</v>
      </c>
      <c r="G1647" s="40" t="s">
        <v>13287</v>
      </c>
      <c r="H1647" s="56">
        <v>0.06</v>
      </c>
      <c r="I1647" s="167" t="s">
        <v>13687</v>
      </c>
      <c r="J1647" s="56">
        <v>37.75</v>
      </c>
      <c r="K1647" s="71">
        <f t="shared" si="92"/>
        <v>1.5894039735099338E-3</v>
      </c>
      <c r="L1647" s="97">
        <v>37.682185628742502</v>
      </c>
      <c r="M1647" s="56">
        <v>32.950000000000003</v>
      </c>
      <c r="N1647" s="56">
        <v>33.009298140371939</v>
      </c>
      <c r="O1647" s="71">
        <f t="shared" si="93"/>
        <v>1.817669668250751E-3</v>
      </c>
    </row>
    <row r="1648" spans="2:15" x14ac:dyDescent="0.15">
      <c r="B1648" s="73" t="str">
        <f>IFERROR(IF(AND(K1648&lt;&gt;"",K1648&gt;=$C$3),MAX($B$5:B1647)+1,""),"")</f>
        <v/>
      </c>
      <c r="C1648" s="73" t="str">
        <f>IFERROR(IF(AND(O1648&lt;&gt;"",O1648&gt;=$C$3),MAX($C$5:C1647)+1,""),"")</f>
        <v/>
      </c>
      <c r="F1648" s="40" t="s">
        <v>10001</v>
      </c>
      <c r="G1648" s="40" t="s">
        <v>10002</v>
      </c>
      <c r="H1648" s="56">
        <v>0.05</v>
      </c>
      <c r="I1648" s="167" t="s">
        <v>5905</v>
      </c>
      <c r="J1648" s="56">
        <v>25.33</v>
      </c>
      <c r="K1648" s="71">
        <f t="shared" si="92"/>
        <v>1.9739439399921043E-3</v>
      </c>
      <c r="L1648" s="97">
        <v>25.295593588698701</v>
      </c>
      <c r="M1648" s="56">
        <v>28.4</v>
      </c>
      <c r="N1648" s="56">
        <v>28.43862894450492</v>
      </c>
      <c r="O1648" s="71">
        <f t="shared" si="93"/>
        <v>1.7581719603139061E-3</v>
      </c>
    </row>
    <row r="1649" spans="2:15" x14ac:dyDescent="0.15">
      <c r="B1649" s="73" t="str">
        <f>IFERROR(IF(AND(K1649&lt;&gt;"",K1649&gt;=$C$3),MAX($B$5:B1648)+1,""),"")</f>
        <v/>
      </c>
      <c r="C1649" s="73" t="str">
        <f>IFERROR(IF(AND(O1649&lt;&gt;"",O1649&gt;=$C$3),MAX($C$5:C1648)+1,""),"")</f>
        <v/>
      </c>
      <c r="F1649" s="40" t="s">
        <v>10003</v>
      </c>
      <c r="G1649" s="40" t="s">
        <v>10004</v>
      </c>
      <c r="H1649" s="56">
        <v>0.06</v>
      </c>
      <c r="I1649" s="167" t="s">
        <v>13698</v>
      </c>
      <c r="J1649" s="56">
        <v>31.3</v>
      </c>
      <c r="K1649" s="71">
        <f t="shared" si="92"/>
        <v>1.9169329073482426E-3</v>
      </c>
      <c r="L1649" s="97">
        <v>31.224879999999999</v>
      </c>
      <c r="M1649" s="56">
        <v>28.36</v>
      </c>
      <c r="N1649" s="56">
        <v>28.428227746591823</v>
      </c>
      <c r="O1649" s="71">
        <f t="shared" si="93"/>
        <v>2.1105782792665722E-3</v>
      </c>
    </row>
    <row r="1650" spans="2:15" x14ac:dyDescent="0.15">
      <c r="B1650" s="73" t="str">
        <f>IFERROR(IF(AND(K1650&lt;&gt;"",K1650&gt;=$C$3),MAX($B$5:B1649)+1,""),"")</f>
        <v/>
      </c>
      <c r="C1650" s="73" t="str">
        <f>IFERROR(IF(AND(O1650&lt;&gt;"",O1650&gt;=$C$3),MAX($C$5:C1649)+1,""),"")</f>
        <v/>
      </c>
      <c r="F1650" s="40" t="s">
        <v>10005</v>
      </c>
      <c r="G1650" s="40" t="s">
        <v>10006</v>
      </c>
      <c r="H1650" s="56">
        <v>4.4999999999999998E-2</v>
      </c>
      <c r="I1650" s="167" t="s">
        <v>5935</v>
      </c>
      <c r="J1650" s="56">
        <v>37.57</v>
      </c>
      <c r="K1650" s="71">
        <f t="shared" si="92"/>
        <v>1.1977641735427202E-3</v>
      </c>
      <c r="L1650" s="97">
        <v>19.748042822677899</v>
      </c>
      <c r="M1650" s="56">
        <v>17.920000000000002</v>
      </c>
      <c r="N1650" s="56">
        <v>34.09220883534141</v>
      </c>
      <c r="O1650" s="71">
        <f t="shared" si="93"/>
        <v>1.3199496758142322E-3</v>
      </c>
    </row>
    <row r="1651" spans="2:15" x14ac:dyDescent="0.15">
      <c r="B1651" s="73" t="str">
        <f>IFERROR(IF(AND(K1651&lt;&gt;"",K1651&gt;=$C$3),MAX($B$5:B1650)+1,""),"")</f>
        <v/>
      </c>
      <c r="C1651" s="73" t="str">
        <f>IFERROR(IF(AND(O1651&lt;&gt;"",O1651&gt;=$C$3),MAX($C$5:C1650)+1,""),"")</f>
        <v/>
      </c>
      <c r="F1651" s="40" t="s">
        <v>10007</v>
      </c>
      <c r="G1651" s="40" t="s">
        <v>10008</v>
      </c>
      <c r="H1651" s="56">
        <v>0.01</v>
      </c>
      <c r="I1651" s="167" t="s">
        <v>5914</v>
      </c>
      <c r="J1651" s="56">
        <v>18.809999999999999</v>
      </c>
      <c r="K1651" s="71">
        <f t="shared" si="92"/>
        <v>5.3163211057947904E-4</v>
      </c>
      <c r="L1651" s="97">
        <v>18.798206896551701</v>
      </c>
      <c r="M1651" s="56">
        <v>22.09</v>
      </c>
      <c r="N1651" s="56">
        <v>22.10385821831872</v>
      </c>
      <c r="O1651" s="71">
        <f t="shared" si="93"/>
        <v>4.5240970608979175E-4</v>
      </c>
    </row>
    <row r="1652" spans="2:15" x14ac:dyDescent="0.15">
      <c r="B1652" s="73" t="str">
        <f>IFERROR(IF(AND(K1652&lt;&gt;"",K1652&gt;=$C$3),MAX($B$5:B1651)+1,""),"")</f>
        <v/>
      </c>
      <c r="C1652" s="73" t="str">
        <f>IFERROR(IF(AND(O1652&lt;&gt;"",O1652&gt;=$C$3),MAX($C$5:C1651)+1,""),"")</f>
        <v/>
      </c>
      <c r="F1652" s="40" t="s">
        <v>10009</v>
      </c>
      <c r="G1652" s="40" t="s">
        <v>10010</v>
      </c>
      <c r="H1652" s="56">
        <v>1.2E-2</v>
      </c>
      <c r="I1652" s="167" t="s">
        <v>5932</v>
      </c>
      <c r="J1652" s="56">
        <v>24.65</v>
      </c>
      <c r="K1652" s="71">
        <f t="shared" si="92"/>
        <v>4.8681541582150107E-4</v>
      </c>
      <c r="L1652" s="97">
        <v>24.639563928873802</v>
      </c>
      <c r="M1652" s="56">
        <v>26.5</v>
      </c>
      <c r="N1652" s="56">
        <v>26.511224057602742</v>
      </c>
      <c r="O1652" s="71">
        <f t="shared" si="93"/>
        <v>4.5263847395076074E-4</v>
      </c>
    </row>
    <row r="1653" spans="2:15" x14ac:dyDescent="0.15">
      <c r="B1653" s="73" t="str">
        <f>IFERROR(IF(AND(K1653&lt;&gt;"",K1653&gt;=$C$3),MAX($B$5:B1652)+1,""),"")</f>
        <v/>
      </c>
      <c r="C1653" s="73" t="str">
        <f>IFERROR(IF(AND(O1653&lt;&gt;"",O1653&gt;=$C$3),MAX($C$5:C1652)+1,""),"")</f>
        <v/>
      </c>
      <c r="F1653" s="40" t="s">
        <v>10011</v>
      </c>
      <c r="G1653" s="40" t="s">
        <v>10012</v>
      </c>
      <c r="H1653" s="56">
        <v>6.8000000000000005E-2</v>
      </c>
      <c r="I1653" s="167" t="s">
        <v>5914</v>
      </c>
      <c r="J1653" s="56">
        <v>14.18</v>
      </c>
      <c r="K1653" s="71">
        <f t="shared" si="92"/>
        <v>4.7954866008462632E-3</v>
      </c>
      <c r="L1653" s="97">
        <v>7.0529350261389103</v>
      </c>
      <c r="M1653" s="56">
        <v>7.19</v>
      </c>
      <c r="N1653" s="56">
        <v>14.455570570570568</v>
      </c>
      <c r="O1653" s="71">
        <f t="shared" si="93"/>
        <v>4.7040689032668195E-3</v>
      </c>
    </row>
    <row r="1654" spans="2:15" x14ac:dyDescent="0.15">
      <c r="B1654" s="73" t="str">
        <f>IFERROR(IF(AND(K1654&lt;&gt;"",K1654&gt;=$C$3),MAX($B$5:B1653)+1,""),"")</f>
        <v/>
      </c>
      <c r="C1654" s="73" t="str">
        <f>IFERROR(IF(AND(O1654&lt;&gt;"",O1654&gt;=$C$3),MAX($C$5:C1653)+1,""),"")</f>
        <v/>
      </c>
      <c r="F1654" s="40" t="s">
        <v>13288</v>
      </c>
      <c r="G1654" s="40" t="s">
        <v>10014</v>
      </c>
      <c r="H1654" s="56">
        <v>0.02</v>
      </c>
      <c r="I1654" s="167" t="s">
        <v>13694</v>
      </c>
      <c r="J1654" s="56">
        <v>41.31</v>
      </c>
      <c r="K1654" s="71">
        <f t="shared" si="92"/>
        <v>4.8414427499394818E-4</v>
      </c>
      <c r="L1654" s="97">
        <v>41.292950887329802</v>
      </c>
      <c r="M1654" s="56">
        <v>45</v>
      </c>
      <c r="N1654" s="56">
        <v>45.018579686209698</v>
      </c>
      <c r="O1654" s="71">
        <f t="shared" si="93"/>
        <v>4.442610171045999E-4</v>
      </c>
    </row>
    <row r="1655" spans="2:15" x14ac:dyDescent="0.15">
      <c r="B1655" s="73" t="str">
        <f>IFERROR(IF(AND(K1655&lt;&gt;"",K1655&gt;=$C$3),MAX($B$5:B1654)+1,""),"")</f>
        <v/>
      </c>
      <c r="C1655" s="73" t="str">
        <f>IFERROR(IF(AND(O1655&lt;&gt;"",O1655&gt;=$C$3),MAX($C$5:C1654)+1,""),"")</f>
        <v/>
      </c>
      <c r="F1655" s="40" t="s">
        <v>10015</v>
      </c>
      <c r="G1655" s="40" t="s">
        <v>13289</v>
      </c>
      <c r="H1655" s="56">
        <v>0.35</v>
      </c>
      <c r="I1655" s="167" t="s">
        <v>5913</v>
      </c>
      <c r="J1655" s="56">
        <v>35.78</v>
      </c>
      <c r="K1655" s="71">
        <f t="shared" si="92"/>
        <v>9.7820011179429837E-3</v>
      </c>
      <c r="L1655" s="97">
        <v>35.406736214605097</v>
      </c>
      <c r="M1655" s="56">
        <v>36.17</v>
      </c>
      <c r="N1655" s="56">
        <v>36.551310240963829</v>
      </c>
      <c r="O1655" s="71">
        <f t="shared" si="93"/>
        <v>9.5755801281166529E-3</v>
      </c>
    </row>
    <row r="1656" spans="2:15" x14ac:dyDescent="0.15">
      <c r="B1656" s="73" t="str">
        <f>IFERROR(IF(AND(K1656&lt;&gt;"",K1656&gt;=$C$3),MAX($B$5:B1655)+1,""),"")</f>
        <v/>
      </c>
      <c r="C1656" s="73" t="str">
        <f>IFERROR(IF(AND(O1656&lt;&gt;"",O1656&gt;=$C$3),MAX($C$5:C1655)+1,""),"")</f>
        <v/>
      </c>
      <c r="F1656" s="40" t="s">
        <v>10017</v>
      </c>
      <c r="G1656" s="40" t="s">
        <v>10018</v>
      </c>
      <c r="H1656" s="56">
        <v>0.105</v>
      </c>
      <c r="I1656" s="167" t="s">
        <v>13692</v>
      </c>
      <c r="J1656" s="56">
        <v>32.99</v>
      </c>
      <c r="K1656" s="71">
        <f t="shared" si="92"/>
        <v>3.1827826614125487E-3</v>
      </c>
      <c r="L1656" s="97">
        <v>20.544461321088001</v>
      </c>
      <c r="M1656" s="56">
        <v>21.64</v>
      </c>
      <c r="N1656" s="56">
        <v>34.749200226885918</v>
      </c>
      <c r="O1656" s="71">
        <f t="shared" si="93"/>
        <v>3.0216522773022008E-3</v>
      </c>
    </row>
    <row r="1657" spans="2:15" x14ac:dyDescent="0.15">
      <c r="B1657" s="73" t="str">
        <f>IFERROR(IF(AND(K1657&lt;&gt;"",K1657&gt;=$C$3),MAX($B$5:B1656)+1,""),"")</f>
        <v/>
      </c>
      <c r="C1657" s="73" t="str">
        <f>IFERROR(IF(AND(O1657&lt;&gt;"",O1657&gt;=$C$3),MAX($C$5:C1656)+1,""),"")</f>
        <v/>
      </c>
      <c r="F1657" s="40" t="s">
        <v>10019</v>
      </c>
      <c r="G1657" s="40" t="s">
        <v>10020</v>
      </c>
      <c r="H1657" s="56">
        <v>5.8000000000000003E-2</v>
      </c>
      <c r="I1657" s="167" t="s">
        <v>5949</v>
      </c>
      <c r="J1657" s="56">
        <v>76.09</v>
      </c>
      <c r="K1657" s="71">
        <f t="shared" si="92"/>
        <v>7.6225522407675117E-4</v>
      </c>
      <c r="L1657" s="97">
        <v>30.413184407796098</v>
      </c>
      <c r="M1657" s="56">
        <v>26.85</v>
      </c>
      <c r="N1657" s="56">
        <v>67.175356339084786</v>
      </c>
      <c r="O1657" s="71">
        <f t="shared" si="93"/>
        <v>8.6341186948425219E-4</v>
      </c>
    </row>
    <row r="1658" spans="2:15" x14ac:dyDescent="0.15">
      <c r="B1658" s="73" t="str">
        <f>IFERROR(IF(AND(K1658&lt;&gt;"",K1658&gt;=$C$3),MAX($B$5:B1657)+1,""),"")</f>
        <v/>
      </c>
      <c r="C1658" s="73" t="str">
        <f>IFERROR(IF(AND(O1658&lt;&gt;"",O1658&gt;=$C$3),MAX($C$5:C1657)+1,""),"")</f>
        <v/>
      </c>
      <c r="F1658" s="40" t="s">
        <v>10021</v>
      </c>
      <c r="G1658" s="40" t="s">
        <v>10022</v>
      </c>
      <c r="H1658" s="56">
        <v>0.2</v>
      </c>
      <c r="I1658" s="167" t="s">
        <v>13696</v>
      </c>
      <c r="J1658" s="56">
        <v>24.17</v>
      </c>
      <c r="K1658" s="71">
        <f t="shared" si="92"/>
        <v>8.2747207281754238E-3</v>
      </c>
      <c r="L1658" s="97">
        <v>16.009107373868002</v>
      </c>
      <c r="M1658" s="56">
        <v>21.28</v>
      </c>
      <c r="N1658" s="56">
        <v>32.127812500000097</v>
      </c>
      <c r="O1658" s="71">
        <f t="shared" si="93"/>
        <v>6.2251359316791146E-3</v>
      </c>
    </row>
    <row r="1659" spans="2:15" x14ac:dyDescent="0.15">
      <c r="B1659" s="73" t="str">
        <f>IFERROR(IF(AND(K1659&lt;&gt;"",K1659&gt;=$C$3),MAX($B$5:B1658)+1,""),"")</f>
        <v/>
      </c>
      <c r="C1659" s="73" t="str">
        <f>IFERROR(IF(AND(O1659&lt;&gt;"",O1659&gt;=$C$3),MAX($C$5:C1658)+1,""),"")</f>
        <v/>
      </c>
      <c r="F1659" s="40" t="s">
        <v>10023</v>
      </c>
      <c r="G1659" s="40" t="s">
        <v>10024</v>
      </c>
      <c r="H1659" s="56">
        <v>0.2910874</v>
      </c>
      <c r="I1659" s="167" t="s">
        <v>13680</v>
      </c>
      <c r="J1659" s="56">
        <v>52.58</v>
      </c>
      <c r="K1659" s="71">
        <f t="shared" si="92"/>
        <v>5.5360859642449604E-3</v>
      </c>
      <c r="L1659" s="97">
        <v>17.789261324041799</v>
      </c>
      <c r="M1659" s="56">
        <v>15.71</v>
      </c>
      <c r="N1659" s="56">
        <v>46.434294541709612</v>
      </c>
      <c r="O1659" s="71">
        <f t="shared" si="93"/>
        <v>6.2688020324833558E-3</v>
      </c>
    </row>
    <row r="1660" spans="2:15" x14ac:dyDescent="0.15">
      <c r="B1660" s="73" t="str">
        <f>IFERROR(IF(AND(K1660&lt;&gt;"",K1660&gt;=$C$3),MAX($B$5:B1659)+1,""),"")</f>
        <v/>
      </c>
      <c r="C1660" s="73" t="str">
        <f>IFERROR(IF(AND(O1660&lt;&gt;"",O1660&gt;=$C$3),MAX($C$5:C1659)+1,""),"")</f>
        <v/>
      </c>
      <c r="F1660" s="40" t="s">
        <v>13290</v>
      </c>
      <c r="G1660" s="40" t="s">
        <v>10026</v>
      </c>
      <c r="H1660" s="56">
        <v>0.04</v>
      </c>
      <c r="I1660" s="167" t="s">
        <v>13663</v>
      </c>
      <c r="J1660" s="56">
        <v>20.96</v>
      </c>
      <c r="K1660" s="71">
        <f t="shared" si="92"/>
        <v>1.9083969465648854E-3</v>
      </c>
      <c r="L1660" s="97">
        <v>20.9197889688249</v>
      </c>
      <c r="M1660" s="56">
        <v>22.13</v>
      </c>
      <c r="N1660" s="56">
        <v>22.17253724171076</v>
      </c>
      <c r="O1660" s="71">
        <f t="shared" si="93"/>
        <v>1.8040335016216544E-3</v>
      </c>
    </row>
    <row r="1661" spans="2:15" x14ac:dyDescent="0.15">
      <c r="B1661" s="73" t="str">
        <f>IFERROR(IF(AND(K1661&lt;&gt;"",K1661&gt;=$C$3),MAX($B$5:B1660)+1,""),"")</f>
        <v/>
      </c>
      <c r="C1661" s="73" t="str">
        <f>IFERROR(IF(AND(O1661&lt;&gt;"",O1661&gt;=$C$3),MAX($C$5:C1660)+1,""),"")</f>
        <v/>
      </c>
      <c r="F1661" s="40" t="s">
        <v>10027</v>
      </c>
      <c r="G1661" s="40" t="s">
        <v>10028</v>
      </c>
      <c r="H1661" s="56">
        <v>1.9713000000000001E-2</v>
      </c>
      <c r="I1661" s="167" t="s">
        <v>5916</v>
      </c>
      <c r="J1661" s="56">
        <v>96.76</v>
      </c>
      <c r="K1661" s="71">
        <f t="shared" si="92"/>
        <v>2.0373088052914428E-4</v>
      </c>
      <c r="L1661" s="97">
        <v>48.720171874999998</v>
      </c>
      <c r="M1661" s="56">
        <v>49.93</v>
      </c>
      <c r="N1661" s="56">
        <v>99.162761830876661</v>
      </c>
      <c r="O1661" s="71">
        <f t="shared" si="93"/>
        <v>1.9879438244792708E-4</v>
      </c>
    </row>
    <row r="1662" spans="2:15" x14ac:dyDescent="0.15">
      <c r="B1662" s="73" t="str">
        <f>IFERROR(IF(AND(K1662&lt;&gt;"",K1662&gt;=$C$3),MAX($B$5:B1661)+1,""),"")</f>
        <v/>
      </c>
      <c r="C1662" s="73" t="str">
        <f>IFERROR(IF(AND(O1662&lt;&gt;"",O1662&gt;=$C$3),MAX($C$5:C1661)+1,""),"")</f>
        <v/>
      </c>
      <c r="F1662" s="40" t="s">
        <v>10029</v>
      </c>
      <c r="G1662" s="40" t="s">
        <v>10030</v>
      </c>
      <c r="H1662" s="56">
        <v>0.05</v>
      </c>
      <c r="I1662" s="167" t="s">
        <v>5941</v>
      </c>
      <c r="J1662" s="56">
        <v>28.53</v>
      </c>
      <c r="K1662" s="71">
        <f t="shared" si="92"/>
        <v>1.7525411847178409E-3</v>
      </c>
      <c r="L1662" s="97">
        <v>28.493563218390801</v>
      </c>
      <c r="M1662" s="56">
        <v>37.950000000000003</v>
      </c>
      <c r="N1662" s="56">
        <v>37.998529411764714</v>
      </c>
      <c r="O1662" s="71">
        <f t="shared" si="93"/>
        <v>1.3158403963001663E-3</v>
      </c>
    </row>
    <row r="1663" spans="2:15" x14ac:dyDescent="0.15">
      <c r="B1663" s="73" t="str">
        <f>IFERROR(IF(AND(K1663&lt;&gt;"",K1663&gt;=$C$3),MAX($B$5:B1662)+1,""),"")</f>
        <v/>
      </c>
      <c r="C1663" s="73" t="str">
        <f>IFERROR(IF(AND(O1663&lt;&gt;"",O1663&gt;=$C$3),MAX($C$5:C1662)+1,""),"")</f>
        <v/>
      </c>
      <c r="F1663" s="40" t="s">
        <v>10031</v>
      </c>
      <c r="G1663" s="40" t="s">
        <v>10032</v>
      </c>
      <c r="H1663" s="56" t="s">
        <v>5898</v>
      </c>
      <c r="I1663" s="167" t="s">
        <v>5905</v>
      </c>
      <c r="J1663" s="56">
        <v>77.7</v>
      </c>
      <c r="K1663" s="71" t="str">
        <f t="shared" si="92"/>
        <v/>
      </c>
      <c r="L1663" s="97">
        <v>51.804989404738997</v>
      </c>
      <c r="M1663" s="56">
        <v>33.090000000000003</v>
      </c>
      <c r="N1663" s="56">
        <v>49.630219589713938</v>
      </c>
      <c r="O1663" s="71" t="str">
        <f t="shared" si="93"/>
        <v/>
      </c>
    </row>
    <row r="1664" spans="2:15" x14ac:dyDescent="0.15">
      <c r="B1664" s="73" t="str">
        <f>IFERROR(IF(AND(K1664&lt;&gt;"",K1664&gt;=$C$3),MAX($B$5:B1663)+1,""),"")</f>
        <v/>
      </c>
      <c r="C1664" s="73" t="str">
        <f>IFERROR(IF(AND(O1664&lt;&gt;"",O1664&gt;=$C$3),MAX($C$5:C1663)+1,""),"")</f>
        <v/>
      </c>
      <c r="F1664" s="40" t="s">
        <v>10033</v>
      </c>
      <c r="G1664" s="40" t="s">
        <v>13291</v>
      </c>
      <c r="H1664" s="56">
        <v>0.125</v>
      </c>
      <c r="I1664" s="167" t="s">
        <v>5978</v>
      </c>
      <c r="J1664" s="56">
        <v>58.8</v>
      </c>
      <c r="K1664" s="71">
        <f t="shared" si="92"/>
        <v>2.1258503401360546E-3</v>
      </c>
      <c r="L1664" s="97">
        <v>23.475182926829302</v>
      </c>
      <c r="M1664" s="56">
        <v>24.22</v>
      </c>
      <c r="N1664" s="56">
        <v>60.665597556319121</v>
      </c>
      <c r="O1664" s="71">
        <f t="shared" si="93"/>
        <v>2.0604758715836568E-3</v>
      </c>
    </row>
    <row r="1665" spans="2:15" x14ac:dyDescent="0.15">
      <c r="B1665" s="73" t="str">
        <f>IFERROR(IF(AND(K1665&lt;&gt;"",K1665&gt;=$C$3),MAX($B$5:B1664)+1,""),"")</f>
        <v/>
      </c>
      <c r="C1665" s="73" t="str">
        <f>IFERROR(IF(AND(O1665&lt;&gt;"",O1665&gt;=$C$3),MAX($C$5:C1664)+1,""),"")</f>
        <v/>
      </c>
      <c r="F1665" s="40" t="s">
        <v>10035</v>
      </c>
      <c r="G1665" s="40" t="s">
        <v>13292</v>
      </c>
      <c r="H1665" s="56">
        <v>0.04</v>
      </c>
      <c r="I1665" s="167" t="s">
        <v>5970</v>
      </c>
      <c r="J1665" s="56">
        <v>41.17</v>
      </c>
      <c r="K1665" s="71">
        <f t="shared" si="92"/>
        <v>9.7158124848190433E-4</v>
      </c>
      <c r="L1665" s="97">
        <v>20.570547624619699</v>
      </c>
      <c r="M1665" s="56">
        <v>24.69</v>
      </c>
      <c r="N1665" s="56">
        <v>49.414693208430933</v>
      </c>
      <c r="O1665" s="71">
        <f t="shared" si="93"/>
        <v>8.0947583406579488E-4</v>
      </c>
    </row>
    <row r="1666" spans="2:15" x14ac:dyDescent="0.15">
      <c r="B1666" s="73" t="str">
        <f>IFERROR(IF(AND(K1666&lt;&gt;"",K1666&gt;=$C$3),MAX($B$5:B1665)+1,""),"")</f>
        <v/>
      </c>
      <c r="C1666" s="73" t="str">
        <f>IFERROR(IF(AND(O1666&lt;&gt;"",O1666&gt;=$C$3),MAX($C$5:C1665)+1,""),"")</f>
        <v/>
      </c>
      <c r="F1666" s="40" t="s">
        <v>10037</v>
      </c>
      <c r="G1666" s="40" t="s">
        <v>10038</v>
      </c>
      <c r="H1666" s="56">
        <v>0.1100047</v>
      </c>
      <c r="I1666" s="167" t="s">
        <v>5905</v>
      </c>
      <c r="J1666" s="56">
        <v>38.35</v>
      </c>
      <c r="K1666" s="71">
        <f t="shared" si="92"/>
        <v>2.8684406779661015E-3</v>
      </c>
      <c r="L1666" s="97">
        <v>38.248300385728101</v>
      </c>
      <c r="M1666" s="56">
        <v>40.98</v>
      </c>
      <c r="N1666" s="56">
        <v>41.088963016678704</v>
      </c>
      <c r="O1666" s="71">
        <f t="shared" si="93"/>
        <v>2.677232325268156E-3</v>
      </c>
    </row>
    <row r="1667" spans="2:15" x14ac:dyDescent="0.15">
      <c r="B1667" s="73" t="str">
        <f>IFERROR(IF(AND(K1667&lt;&gt;"",K1667&gt;=$C$3),MAX($B$5:B1666)+1,""),"")</f>
        <v/>
      </c>
      <c r="C1667" s="73" t="str">
        <f>IFERROR(IF(AND(O1667&lt;&gt;"",O1667&gt;=$C$3),MAX($C$5:C1666)+1,""),"")</f>
        <v/>
      </c>
      <c r="F1667" s="40" t="s">
        <v>10039</v>
      </c>
      <c r="G1667" s="40" t="s">
        <v>10040</v>
      </c>
      <c r="H1667" s="56">
        <v>0.06</v>
      </c>
      <c r="I1667" s="167" t="s">
        <v>13698</v>
      </c>
      <c r="J1667" s="56">
        <v>15.4</v>
      </c>
      <c r="K1667" s="71">
        <f t="shared" si="92"/>
        <v>3.8961038961038957E-3</v>
      </c>
      <c r="L1667" s="97">
        <v>7.6710163111668797</v>
      </c>
      <c r="M1667" s="56">
        <v>9.6999999999999993</v>
      </c>
      <c r="N1667" s="56">
        <v>19.473299748110822</v>
      </c>
      <c r="O1667" s="71">
        <f t="shared" si="93"/>
        <v>3.0811419110323519E-3</v>
      </c>
    </row>
    <row r="1668" spans="2:15" x14ac:dyDescent="0.15">
      <c r="B1668" s="73" t="str">
        <f>IFERROR(IF(AND(K1668&lt;&gt;"",K1668&gt;=$C$3),MAX($B$5:B1667)+1,""),"")</f>
        <v/>
      </c>
      <c r="C1668" s="73" t="str">
        <f>IFERROR(IF(AND(O1668&lt;&gt;"",O1668&gt;=$C$3),MAX($C$5:C1667)+1,""),"")</f>
        <v/>
      </c>
      <c r="F1668" s="40" t="s">
        <v>10041</v>
      </c>
      <c r="G1668" s="40" t="s">
        <v>10042</v>
      </c>
      <c r="H1668" s="56">
        <v>0.17</v>
      </c>
      <c r="I1668" s="167" t="s">
        <v>5936</v>
      </c>
      <c r="J1668" s="56">
        <v>23.06</v>
      </c>
      <c r="K1668" s="71">
        <f t="shared" si="92"/>
        <v>7.3720728534258468E-3</v>
      </c>
      <c r="L1668" s="97">
        <v>22.905051383399201</v>
      </c>
      <c r="M1668" s="56">
        <v>29.2</v>
      </c>
      <c r="N1668" s="56">
        <v>29.397532829287716</v>
      </c>
      <c r="O1668" s="71">
        <f t="shared" si="93"/>
        <v>5.7827982023931973E-3</v>
      </c>
    </row>
    <row r="1669" spans="2:15" x14ac:dyDescent="0.15">
      <c r="B1669" s="73" t="str">
        <f>IFERROR(IF(AND(K1669&lt;&gt;"",K1669&gt;=$C$3),MAX($B$5:B1668)+1,""),"")</f>
        <v/>
      </c>
      <c r="C1669" s="73" t="str">
        <f>IFERROR(IF(AND(O1669&lt;&gt;"",O1669&gt;=$C$3),MAX($C$5:C1668)+1,""),"")</f>
        <v/>
      </c>
      <c r="F1669" s="40" t="s">
        <v>13293</v>
      </c>
      <c r="G1669" s="40" t="s">
        <v>10044</v>
      </c>
      <c r="H1669" s="56" t="s">
        <v>5898</v>
      </c>
      <c r="I1669" s="167" t="s">
        <v>5916</v>
      </c>
      <c r="J1669" s="56">
        <v>17.71</v>
      </c>
      <c r="K1669" s="71" t="str">
        <f t="shared" si="92"/>
        <v/>
      </c>
      <c r="L1669" s="97">
        <v>17.71</v>
      </c>
      <c r="M1669" s="56">
        <v>2.64</v>
      </c>
      <c r="N1669" s="56">
        <v>2.64</v>
      </c>
      <c r="O1669" s="71" t="str">
        <f t="shared" si="93"/>
        <v/>
      </c>
    </row>
    <row r="1670" spans="2:15" x14ac:dyDescent="0.15">
      <c r="B1670" s="73" t="str">
        <f>IFERROR(IF(AND(K1670&lt;&gt;"",K1670&gt;=$C$3),MAX($B$5:B1669)+1,""),"")</f>
        <v/>
      </c>
      <c r="C1670" s="73" t="str">
        <f>IFERROR(IF(AND(O1670&lt;&gt;"",O1670&gt;=$C$3),MAX($C$5:C1669)+1,""),"")</f>
        <v/>
      </c>
      <c r="F1670" s="40" t="s">
        <v>10045</v>
      </c>
      <c r="G1670" s="40" t="s">
        <v>10046</v>
      </c>
      <c r="H1670" s="56">
        <v>0.06</v>
      </c>
      <c r="I1670" s="167" t="s">
        <v>5920</v>
      </c>
      <c r="J1670" s="56">
        <v>15.49</v>
      </c>
      <c r="K1670" s="71">
        <f t="shared" si="92"/>
        <v>3.8734667527437054E-3</v>
      </c>
      <c r="L1670" s="97">
        <v>15.428855263157899</v>
      </c>
      <c r="M1670" s="56">
        <v>20.97</v>
      </c>
      <c r="N1670" s="56">
        <v>21.053104359313071</v>
      </c>
      <c r="O1670" s="71">
        <f t="shared" si="93"/>
        <v>2.8499359987952722E-3</v>
      </c>
    </row>
    <row r="1671" spans="2:15" x14ac:dyDescent="0.15">
      <c r="B1671" s="73" t="str">
        <f>IFERROR(IF(AND(K1671&lt;&gt;"",K1671&gt;=$C$3),MAX($B$5:B1670)+1,""),"")</f>
        <v/>
      </c>
      <c r="C1671" s="73" t="str">
        <f>IFERROR(IF(AND(O1671&lt;&gt;"",O1671&gt;=$C$3),MAX($C$5:C1670)+1,""),"")</f>
        <v/>
      </c>
      <c r="F1671" s="40" t="s">
        <v>10047</v>
      </c>
      <c r="G1671" s="40" t="s">
        <v>10048</v>
      </c>
      <c r="H1671" s="56">
        <v>2.5000000000000001E-2</v>
      </c>
      <c r="I1671" s="167" t="s">
        <v>5905</v>
      </c>
      <c r="J1671" s="56">
        <v>20.02</v>
      </c>
      <c r="K1671" s="71">
        <f t="shared" ref="K1671:K1734" si="94">IFERROR(H1671/J1671,"")</f>
        <v>1.2487512487512488E-3</v>
      </c>
      <c r="L1671" s="97">
        <v>20.003105485232101</v>
      </c>
      <c r="M1671" s="56">
        <v>23.68</v>
      </c>
      <c r="N1671" s="56">
        <v>23.69999999999996</v>
      </c>
      <c r="O1671" s="71">
        <f t="shared" ref="O1671:O1734" si="95">IFERROR(H1671/N1671,"")</f>
        <v>1.0548523206751073E-3</v>
      </c>
    </row>
    <row r="1672" spans="2:15" x14ac:dyDescent="0.15">
      <c r="B1672" s="73" t="str">
        <f>IFERROR(IF(AND(K1672&lt;&gt;"",K1672&gt;=$C$3),MAX($B$5:B1671)+1,""),"")</f>
        <v/>
      </c>
      <c r="C1672" s="73" t="str">
        <f>IFERROR(IF(AND(O1672&lt;&gt;"",O1672&gt;=$C$3),MAX($C$5:C1671)+1,""),"")</f>
        <v/>
      </c>
      <c r="F1672" s="40" t="s">
        <v>10049</v>
      </c>
      <c r="G1672" s="40" t="s">
        <v>10050</v>
      </c>
      <c r="H1672" s="56">
        <v>0.2</v>
      </c>
      <c r="I1672" s="167" t="s">
        <v>5936</v>
      </c>
      <c r="J1672" s="56">
        <v>17.100000000000001</v>
      </c>
      <c r="K1672" s="71">
        <f t="shared" si="94"/>
        <v>1.1695906432748537E-2</v>
      </c>
      <c r="L1672" s="97">
        <v>16.934141610087298</v>
      </c>
      <c r="M1672" s="56">
        <v>22.34</v>
      </c>
      <c r="N1672" s="56">
        <v>22.558805093046029</v>
      </c>
      <c r="O1672" s="71">
        <f t="shared" si="95"/>
        <v>8.8657178061994045E-3</v>
      </c>
    </row>
    <row r="1673" spans="2:15" x14ac:dyDescent="0.15">
      <c r="B1673" s="73" t="str">
        <f>IFERROR(IF(AND(K1673&lt;&gt;"",K1673&gt;=$C$3),MAX($B$5:B1672)+1,""),"")</f>
        <v/>
      </c>
      <c r="C1673" s="73" t="str">
        <f>IFERROR(IF(AND(O1673&lt;&gt;"",O1673&gt;=$C$3),MAX($C$5:C1672)+1,""),"")</f>
        <v/>
      </c>
      <c r="F1673" s="40" t="s">
        <v>10051</v>
      </c>
      <c r="G1673" s="40" t="s">
        <v>10052</v>
      </c>
      <c r="H1673" s="56">
        <v>0.26</v>
      </c>
      <c r="I1673" s="167" t="s">
        <v>13704</v>
      </c>
      <c r="J1673" s="56">
        <v>39.36</v>
      </c>
      <c r="K1673" s="71">
        <f t="shared" si="94"/>
        <v>6.6056910569105695E-3</v>
      </c>
      <c r="L1673" s="97">
        <v>19.597203883495101</v>
      </c>
      <c r="M1673" s="56">
        <v>26.68</v>
      </c>
      <c r="N1673" s="56">
        <v>53.585440363991026</v>
      </c>
      <c r="O1673" s="71">
        <f t="shared" si="95"/>
        <v>4.8520642591325588E-3</v>
      </c>
    </row>
    <row r="1674" spans="2:15" x14ac:dyDescent="0.15">
      <c r="B1674" s="73" t="str">
        <f>IFERROR(IF(AND(K1674&lt;&gt;"",K1674&gt;=$C$3),MAX($B$5:B1673)+1,""),"")</f>
        <v/>
      </c>
      <c r="C1674" s="73" t="str">
        <f>IFERROR(IF(AND(O1674&lt;&gt;"",O1674&gt;=$C$3),MAX($C$5:C1673)+1,""),"")</f>
        <v/>
      </c>
      <c r="F1674" s="40" t="s">
        <v>13294</v>
      </c>
      <c r="G1674" s="40" t="s">
        <v>13295</v>
      </c>
      <c r="H1674" s="56">
        <v>0.3</v>
      </c>
      <c r="I1674" s="167" t="s">
        <v>5914</v>
      </c>
      <c r="J1674" s="56">
        <v>77.400000000000006</v>
      </c>
      <c r="K1674" s="71">
        <f t="shared" si="94"/>
        <v>3.8759689922480615E-3</v>
      </c>
      <c r="L1674" s="97">
        <v>38.550817493021398</v>
      </c>
      <c r="M1674" s="56">
        <v>39.82</v>
      </c>
      <c r="N1674" s="56">
        <v>79.948187883640259</v>
      </c>
      <c r="O1674" s="71">
        <f t="shared" si="95"/>
        <v>3.7524302669202686E-3</v>
      </c>
    </row>
    <row r="1675" spans="2:15" x14ac:dyDescent="0.15">
      <c r="B1675" s="73" t="str">
        <f>IFERROR(IF(AND(K1675&lt;&gt;"",K1675&gt;=$C$3),MAX($B$5:B1674)+1,""),"")</f>
        <v/>
      </c>
      <c r="C1675" s="73" t="str">
        <f>IFERROR(IF(AND(O1675&lt;&gt;"",O1675&gt;=$C$3),MAX($C$5:C1674)+1,""),"")</f>
        <v/>
      </c>
      <c r="F1675" s="40" t="s">
        <v>10055</v>
      </c>
      <c r="G1675" s="40" t="s">
        <v>10056</v>
      </c>
      <c r="H1675" s="56">
        <v>0.1</v>
      </c>
      <c r="I1675" s="167" t="s">
        <v>5920</v>
      </c>
      <c r="J1675" s="56">
        <v>42.8</v>
      </c>
      <c r="K1675" s="71">
        <f t="shared" si="94"/>
        <v>2.3364485981308414E-3</v>
      </c>
      <c r="L1675" s="97">
        <v>32.821058965102303</v>
      </c>
      <c r="M1675" s="56">
        <v>31.2</v>
      </c>
      <c r="N1675" s="56">
        <v>40.68607296979205</v>
      </c>
      <c r="O1675" s="71">
        <f t="shared" si="95"/>
        <v>2.4578435002622747E-3</v>
      </c>
    </row>
    <row r="1676" spans="2:15" x14ac:dyDescent="0.15">
      <c r="B1676" s="73" t="str">
        <f>IFERROR(IF(AND(K1676&lt;&gt;"",K1676&gt;=$C$3),MAX($B$5:B1675)+1,""),"")</f>
        <v/>
      </c>
      <c r="C1676" s="73" t="str">
        <f>IFERROR(IF(AND(O1676&lt;&gt;"",O1676&gt;=$C$3),MAX($C$5:C1675)+1,""),"")</f>
        <v/>
      </c>
      <c r="F1676" s="40" t="s">
        <v>10057</v>
      </c>
      <c r="G1676" s="40" t="s">
        <v>10058</v>
      </c>
      <c r="H1676" s="56">
        <v>0.125</v>
      </c>
      <c r="I1676" s="167" t="s">
        <v>5916</v>
      </c>
      <c r="J1676" s="56">
        <v>67.099999999999994</v>
      </c>
      <c r="K1676" s="71">
        <f t="shared" si="94"/>
        <v>1.8628912071535025E-3</v>
      </c>
      <c r="L1676" s="97">
        <v>66.976351351351298</v>
      </c>
      <c r="M1676" s="56">
        <v>67.28</v>
      </c>
      <c r="N1676" s="56">
        <v>67.404209230769283</v>
      </c>
      <c r="O1676" s="71">
        <f t="shared" si="95"/>
        <v>1.8544835912552903E-3</v>
      </c>
    </row>
    <row r="1677" spans="2:15" x14ac:dyDescent="0.15">
      <c r="B1677" s="73" t="str">
        <f>IFERROR(IF(AND(K1677&lt;&gt;"",K1677&gt;=$C$3),MAX($B$5:B1676)+1,""),"")</f>
        <v/>
      </c>
      <c r="C1677" s="73" t="str">
        <f>IFERROR(IF(AND(O1677&lt;&gt;"",O1677&gt;=$C$3),MAX($C$5:C1676)+1,""),"")</f>
        <v/>
      </c>
      <c r="F1677" s="40" t="s">
        <v>10059</v>
      </c>
      <c r="G1677" s="40" t="s">
        <v>13296</v>
      </c>
      <c r="H1677" s="56">
        <v>0.1</v>
      </c>
      <c r="I1677" s="167" t="s">
        <v>13682</v>
      </c>
      <c r="J1677" s="56">
        <v>48.67</v>
      </c>
      <c r="K1677" s="71">
        <f t="shared" si="94"/>
        <v>2.0546537908362442E-3</v>
      </c>
      <c r="L1677" s="97">
        <v>48.547095959596</v>
      </c>
      <c r="M1677" s="56">
        <v>40.840000000000003</v>
      </c>
      <c r="N1677" s="56">
        <v>40.943392405063264</v>
      </c>
      <c r="O1677" s="71">
        <f t="shared" si="95"/>
        <v>2.4423965413191678E-3</v>
      </c>
    </row>
    <row r="1678" spans="2:15" x14ac:dyDescent="0.15">
      <c r="B1678" s="73" t="str">
        <f>IFERROR(IF(AND(K1678&lt;&gt;"",K1678&gt;=$C$3),MAX($B$5:B1677)+1,""),"")</f>
        <v/>
      </c>
      <c r="C1678" s="73" t="str">
        <f>IFERROR(IF(AND(O1678&lt;&gt;"",O1678&gt;=$C$3),MAX($C$5:C1677)+1,""),"")</f>
        <v/>
      </c>
      <c r="F1678" s="40" t="s">
        <v>10061</v>
      </c>
      <c r="G1678" s="40" t="s">
        <v>13297</v>
      </c>
      <c r="H1678" s="56" t="s">
        <v>5898</v>
      </c>
      <c r="I1678" s="167" t="s">
        <v>5903</v>
      </c>
      <c r="J1678" s="56">
        <v>45.82</v>
      </c>
      <c r="K1678" s="71" t="str">
        <f t="shared" si="94"/>
        <v/>
      </c>
      <c r="L1678" s="97">
        <v>15.255005333333299</v>
      </c>
      <c r="M1678" s="56">
        <v>62.05</v>
      </c>
      <c r="N1678" s="56">
        <v>186.37364837805407</v>
      </c>
      <c r="O1678" s="71" t="str">
        <f t="shared" si="95"/>
        <v/>
      </c>
    </row>
    <row r="1679" spans="2:15" x14ac:dyDescent="0.15">
      <c r="B1679" s="73" t="str">
        <f>IFERROR(IF(AND(K1679&lt;&gt;"",K1679&gt;=$C$3),MAX($B$5:B1678)+1,""),"")</f>
        <v/>
      </c>
      <c r="C1679" s="73" t="str">
        <f>IFERROR(IF(AND(O1679&lt;&gt;"",O1679&gt;=$C$3),MAX($C$5:C1678)+1,""),"")</f>
        <v/>
      </c>
      <c r="F1679" s="40" t="s">
        <v>13298</v>
      </c>
      <c r="G1679" s="40" t="s">
        <v>10064</v>
      </c>
      <c r="H1679" s="56">
        <v>0.5</v>
      </c>
      <c r="I1679" s="167" t="s">
        <v>5902</v>
      </c>
      <c r="J1679" s="56">
        <v>35.25</v>
      </c>
      <c r="K1679" s="71">
        <f t="shared" si="94"/>
        <v>1.4184397163120567E-2</v>
      </c>
      <c r="L1679" s="97">
        <v>34.794573643410899</v>
      </c>
      <c r="M1679" s="56">
        <v>35.590000000000003</v>
      </c>
      <c r="N1679" s="56">
        <v>36.055837696335033</v>
      </c>
      <c r="O1679" s="71">
        <f t="shared" si="95"/>
        <v>1.3867379929181994E-2</v>
      </c>
    </row>
    <row r="1680" spans="2:15" x14ac:dyDescent="0.15">
      <c r="B1680" s="73" t="str">
        <f>IFERROR(IF(AND(K1680&lt;&gt;"",K1680&gt;=$C$3),MAX($B$5:B1679)+1,""),"")</f>
        <v/>
      </c>
      <c r="C1680" s="73" t="str">
        <f>IFERROR(IF(AND(O1680&lt;&gt;"",O1680&gt;=$C$3),MAX($C$5:C1679)+1,""),"")</f>
        <v/>
      </c>
      <c r="F1680" s="40" t="s">
        <v>10065</v>
      </c>
      <c r="G1680" s="40" t="s">
        <v>10066</v>
      </c>
      <c r="H1680" s="56">
        <v>0.02</v>
      </c>
      <c r="I1680" s="167" t="s">
        <v>5936</v>
      </c>
      <c r="J1680" s="56">
        <v>32.25</v>
      </c>
      <c r="K1680" s="71">
        <f t="shared" si="94"/>
        <v>6.2015503875968996E-4</v>
      </c>
      <c r="L1680" s="97">
        <v>32.233461538461498</v>
      </c>
      <c r="M1680" s="56">
        <v>37.869999999999997</v>
      </c>
      <c r="N1680" s="56">
        <v>37.889430477167821</v>
      </c>
      <c r="O1680" s="71">
        <f t="shared" si="95"/>
        <v>5.2785169236185814E-4</v>
      </c>
    </row>
    <row r="1681" spans="2:15" x14ac:dyDescent="0.15">
      <c r="B1681" s="73" t="str">
        <f>IFERROR(IF(AND(K1681&lt;&gt;"",K1681&gt;=$C$3),MAX($B$5:B1680)+1,""),"")</f>
        <v/>
      </c>
      <c r="C1681" s="73" t="str">
        <f>IFERROR(IF(AND(O1681&lt;&gt;"",O1681&gt;=$C$3),MAX($C$5:C1680)+1,""),"")</f>
        <v/>
      </c>
      <c r="F1681" s="40" t="s">
        <v>10067</v>
      </c>
      <c r="G1681" s="40" t="s">
        <v>10068</v>
      </c>
      <c r="H1681" s="56">
        <v>0.2</v>
      </c>
      <c r="I1681" s="167" t="s">
        <v>5935</v>
      </c>
      <c r="J1681" s="56">
        <v>57.71</v>
      </c>
      <c r="K1681" s="71">
        <f t="shared" si="94"/>
        <v>3.4656038814763475E-3</v>
      </c>
      <c r="L1681" s="97">
        <v>57.468080067071902</v>
      </c>
      <c r="M1681" s="56">
        <v>50.37</v>
      </c>
      <c r="N1681" s="56">
        <v>50.582039570616701</v>
      </c>
      <c r="O1681" s="71">
        <f t="shared" si="95"/>
        <v>3.9539726293714101E-3</v>
      </c>
    </row>
    <row r="1682" spans="2:15" x14ac:dyDescent="0.15">
      <c r="B1682" s="73" t="str">
        <f>IFERROR(IF(AND(K1682&lt;&gt;"",K1682&gt;=$C$3),MAX($B$5:B1681)+1,""),"")</f>
        <v/>
      </c>
      <c r="C1682" s="73" t="str">
        <f>IFERROR(IF(AND(O1682&lt;&gt;"",O1682&gt;=$C$3),MAX($C$5:C1681)+1,""),"")</f>
        <v/>
      </c>
      <c r="F1682" s="40" t="s">
        <v>10069</v>
      </c>
      <c r="G1682" s="40" t="s">
        <v>10070</v>
      </c>
      <c r="H1682" s="56">
        <v>0.1</v>
      </c>
      <c r="I1682" s="167" t="s">
        <v>5916</v>
      </c>
      <c r="J1682" s="56">
        <v>33.04</v>
      </c>
      <c r="K1682" s="71">
        <f t="shared" si="94"/>
        <v>3.0266343825665863E-3</v>
      </c>
      <c r="L1682" s="97">
        <v>32.954735483870998</v>
      </c>
      <c r="M1682" s="56">
        <v>33.909999999999997</v>
      </c>
      <c r="N1682" s="56">
        <v>33.997736093143558</v>
      </c>
      <c r="O1682" s="71">
        <f t="shared" si="95"/>
        <v>2.9413723233226506E-3</v>
      </c>
    </row>
    <row r="1683" spans="2:15" x14ac:dyDescent="0.15">
      <c r="B1683" s="73" t="str">
        <f>IFERROR(IF(AND(K1683&lt;&gt;"",K1683&gt;=$C$3),MAX($B$5:B1682)+1,""),"")</f>
        <v/>
      </c>
      <c r="C1683" s="73" t="str">
        <f>IFERROR(IF(AND(O1683&lt;&gt;"",O1683&gt;=$C$3),MAX($C$5:C1682)+1,""),"")</f>
        <v/>
      </c>
      <c r="F1683" s="40" t="s">
        <v>10071</v>
      </c>
      <c r="G1683" s="40" t="s">
        <v>13299</v>
      </c>
      <c r="H1683" s="56">
        <v>0.24</v>
      </c>
      <c r="I1683" s="167" t="s">
        <v>13765</v>
      </c>
      <c r="J1683" s="56">
        <v>34.869999999999997</v>
      </c>
      <c r="K1683" s="71">
        <f t="shared" si="94"/>
        <v>6.8827071981646115E-3</v>
      </c>
      <c r="L1683" s="97">
        <v>17.3500593094683</v>
      </c>
      <c r="M1683" s="56">
        <v>28.11</v>
      </c>
      <c r="N1683" s="56">
        <v>56.495236270753615</v>
      </c>
      <c r="O1683" s="71">
        <f t="shared" si="95"/>
        <v>4.2481457878996943E-3</v>
      </c>
    </row>
    <row r="1684" spans="2:15" x14ac:dyDescent="0.15">
      <c r="B1684" s="73" t="str">
        <f>IFERROR(IF(AND(K1684&lt;&gt;"",K1684&gt;=$C$3),MAX($B$5:B1683)+1,""),"")</f>
        <v/>
      </c>
      <c r="C1684" s="73" t="str">
        <f>IFERROR(IF(AND(O1684&lt;&gt;"",O1684&gt;=$C$3),MAX($C$5:C1683)+1,""),"")</f>
        <v/>
      </c>
      <c r="F1684" s="40" t="s">
        <v>10073</v>
      </c>
      <c r="G1684" s="40" t="s">
        <v>10074</v>
      </c>
      <c r="H1684" s="56">
        <v>0.11</v>
      </c>
      <c r="I1684" s="167" t="s">
        <v>5915</v>
      </c>
      <c r="J1684" s="56">
        <v>25.78</v>
      </c>
      <c r="K1684" s="71">
        <f t="shared" si="94"/>
        <v>4.2668735453840183E-3</v>
      </c>
      <c r="L1684" s="97">
        <v>25.6776245487365</v>
      </c>
      <c r="M1684" s="56">
        <v>29</v>
      </c>
      <c r="N1684" s="56">
        <v>29.11562160202968</v>
      </c>
      <c r="O1684" s="71">
        <f t="shared" si="95"/>
        <v>3.7780405825967936E-3</v>
      </c>
    </row>
    <row r="1685" spans="2:15" x14ac:dyDescent="0.15">
      <c r="B1685" s="73" t="str">
        <f>IFERROR(IF(AND(K1685&lt;&gt;"",K1685&gt;=$C$3),MAX($B$5:B1684)+1,""),"")</f>
        <v/>
      </c>
      <c r="C1685" s="73" t="str">
        <f>IFERROR(IF(AND(O1685&lt;&gt;"",O1685&gt;=$C$3),MAX($C$5:C1684)+1,""),"")</f>
        <v/>
      </c>
      <c r="F1685" s="40" t="s">
        <v>13300</v>
      </c>
      <c r="G1685" s="40" t="s">
        <v>10076</v>
      </c>
      <c r="H1685" s="56">
        <v>0.05</v>
      </c>
      <c r="I1685" s="167" t="s">
        <v>5914</v>
      </c>
      <c r="J1685" s="56">
        <v>21.25</v>
      </c>
      <c r="K1685" s="71">
        <f t="shared" si="94"/>
        <v>2.3529411764705885E-3</v>
      </c>
      <c r="L1685" s="97">
        <v>21.203214442976702</v>
      </c>
      <c r="M1685" s="56">
        <v>20.83</v>
      </c>
      <c r="N1685" s="56">
        <v>20.875962047661037</v>
      </c>
      <c r="O1685" s="71">
        <f t="shared" si="95"/>
        <v>2.3950992000199602E-3</v>
      </c>
    </row>
    <row r="1686" spans="2:15" x14ac:dyDescent="0.15">
      <c r="B1686" s="73" t="str">
        <f>IFERROR(IF(AND(K1686&lt;&gt;"",K1686&gt;=$C$3),MAX($B$5:B1685)+1,""),"")</f>
        <v/>
      </c>
      <c r="C1686" s="73" t="str">
        <f>IFERROR(IF(AND(O1686&lt;&gt;"",O1686&gt;=$C$3),MAX($C$5:C1685)+1,""),"")</f>
        <v/>
      </c>
      <c r="F1686" s="40" t="s">
        <v>10077</v>
      </c>
      <c r="G1686" s="40" t="s">
        <v>10078</v>
      </c>
      <c r="H1686" s="56">
        <v>0.2011985</v>
      </c>
      <c r="I1686" s="167" t="s">
        <v>5981</v>
      </c>
      <c r="J1686" s="56">
        <v>34.74</v>
      </c>
      <c r="K1686" s="71">
        <f t="shared" si="94"/>
        <v>5.7915515256188824E-3</v>
      </c>
      <c r="L1686" s="97">
        <v>17.254712389380501</v>
      </c>
      <c r="M1686" s="56">
        <v>23.03</v>
      </c>
      <c r="N1686" s="56">
        <v>46.367750556792956</v>
      </c>
      <c r="O1686" s="71">
        <f t="shared" si="95"/>
        <v>4.3391904412866554E-3</v>
      </c>
    </row>
    <row r="1687" spans="2:15" x14ac:dyDescent="0.15">
      <c r="B1687" s="73" t="str">
        <f>IFERROR(IF(AND(K1687&lt;&gt;"",K1687&gt;=$C$3),MAX($B$5:B1686)+1,""),"")</f>
        <v/>
      </c>
      <c r="C1687" s="73" t="str">
        <f>IFERROR(IF(AND(O1687&lt;&gt;"",O1687&gt;=$C$3),MAX($C$5:C1686)+1,""),"")</f>
        <v/>
      </c>
      <c r="F1687" s="40" t="s">
        <v>10079</v>
      </c>
      <c r="G1687" s="40" t="s">
        <v>10080</v>
      </c>
      <c r="H1687" s="56">
        <v>0.2</v>
      </c>
      <c r="I1687" s="167" t="s">
        <v>13709</v>
      </c>
      <c r="J1687" s="56">
        <v>45.39</v>
      </c>
      <c r="K1687" s="71">
        <f t="shared" si="94"/>
        <v>4.4062568847763823E-3</v>
      </c>
      <c r="L1687" s="97">
        <v>18.049824561403501</v>
      </c>
      <c r="M1687" s="56">
        <v>13.68</v>
      </c>
      <c r="N1687" s="56">
        <v>34.401176470588254</v>
      </c>
      <c r="O1687" s="71">
        <f t="shared" si="95"/>
        <v>5.8137546595533642E-3</v>
      </c>
    </row>
    <row r="1688" spans="2:15" x14ac:dyDescent="0.15">
      <c r="B1688" s="73" t="str">
        <f>IFERROR(IF(AND(K1688&lt;&gt;"",K1688&gt;=$C$3),MAX($B$5:B1687)+1,""),"")</f>
        <v/>
      </c>
      <c r="C1688" s="73" t="str">
        <f>IFERROR(IF(AND(O1688&lt;&gt;"",O1688&gt;=$C$3),MAX($C$5:C1687)+1,""),"")</f>
        <v/>
      </c>
      <c r="F1688" s="40" t="s">
        <v>10081</v>
      </c>
      <c r="G1688" s="40" t="s">
        <v>10082</v>
      </c>
      <c r="H1688" s="56">
        <v>0.02</v>
      </c>
      <c r="I1688" s="167" t="s">
        <v>5976</v>
      </c>
      <c r="J1688" s="56">
        <v>17.809999999999999</v>
      </c>
      <c r="K1688" s="71">
        <f t="shared" si="94"/>
        <v>1.1229646266142617E-3</v>
      </c>
      <c r="L1688" s="97">
        <v>17.79</v>
      </c>
      <c r="M1688" s="56">
        <v>19.809999999999999</v>
      </c>
      <c r="N1688" s="56">
        <v>19.832270938729621</v>
      </c>
      <c r="O1688" s="71">
        <f t="shared" si="95"/>
        <v>1.0084573804880221E-3</v>
      </c>
    </row>
    <row r="1689" spans="2:15" x14ac:dyDescent="0.15">
      <c r="B1689" s="73" t="str">
        <f>IFERROR(IF(AND(K1689&lt;&gt;"",K1689&gt;=$C$3),MAX($B$5:B1688)+1,""),"")</f>
        <v/>
      </c>
      <c r="C1689" s="73" t="str">
        <f>IFERROR(IF(AND(O1689&lt;&gt;"",O1689&gt;=$C$3),MAX($C$5:C1688)+1,""),"")</f>
        <v/>
      </c>
      <c r="F1689" s="40" t="s">
        <v>10083</v>
      </c>
      <c r="G1689" s="40" t="s">
        <v>10084</v>
      </c>
      <c r="H1689" s="56">
        <v>5.8000000000000003E-2</v>
      </c>
      <c r="I1689" s="167" t="s">
        <v>5911</v>
      </c>
      <c r="J1689" s="56">
        <v>31.9</v>
      </c>
      <c r="K1689" s="71">
        <f t="shared" si="94"/>
        <v>1.8181818181818184E-3</v>
      </c>
      <c r="L1689" s="97">
        <v>31.820316402997499</v>
      </c>
      <c r="M1689" s="56">
        <v>23.85</v>
      </c>
      <c r="N1689" s="56">
        <v>23.909724540901507</v>
      </c>
      <c r="O1689" s="71">
        <f t="shared" si="95"/>
        <v>2.4257912256906802E-3</v>
      </c>
    </row>
    <row r="1690" spans="2:15" x14ac:dyDescent="0.15">
      <c r="B1690" s="73" t="str">
        <f>IFERROR(IF(AND(K1690&lt;&gt;"",K1690&gt;=$C$3),MAX($B$5:B1689)+1,""),"")</f>
        <v/>
      </c>
      <c r="C1690" s="73" t="str">
        <f>IFERROR(IF(AND(O1690&lt;&gt;"",O1690&gt;=$C$3),MAX($C$5:C1689)+1,""),"")</f>
        <v/>
      </c>
      <c r="F1690" s="40" t="s">
        <v>10085</v>
      </c>
      <c r="G1690" s="40" t="s">
        <v>13301</v>
      </c>
      <c r="H1690" s="56">
        <v>0.3</v>
      </c>
      <c r="I1690" s="167" t="s">
        <v>5941</v>
      </c>
      <c r="J1690" s="56">
        <v>43.99</v>
      </c>
      <c r="K1690" s="71">
        <f t="shared" si="94"/>
        <v>6.819731757217549E-3</v>
      </c>
      <c r="L1690" s="97">
        <v>29.129431091510501</v>
      </c>
      <c r="M1690" s="56">
        <v>36.380000000000003</v>
      </c>
      <c r="N1690" s="56">
        <v>54.939493839493792</v>
      </c>
      <c r="O1690" s="71">
        <f t="shared" si="95"/>
        <v>5.4605526741191429E-3</v>
      </c>
    </row>
    <row r="1691" spans="2:15" x14ac:dyDescent="0.15">
      <c r="B1691" s="73" t="str">
        <f>IFERROR(IF(AND(K1691&lt;&gt;"",K1691&gt;=$C$3),MAX($B$5:B1690)+1,""),"")</f>
        <v/>
      </c>
      <c r="C1691" s="73" t="str">
        <f>IFERROR(IF(AND(O1691&lt;&gt;"",O1691&gt;=$C$3),MAX($C$5:C1690)+1,""),"")</f>
        <v/>
      </c>
      <c r="F1691" s="40" t="s">
        <v>10087</v>
      </c>
      <c r="G1691" s="40" t="s">
        <v>10088</v>
      </c>
      <c r="H1691" s="56">
        <v>0.56000000000000005</v>
      </c>
      <c r="I1691" s="167" t="s">
        <v>5949</v>
      </c>
      <c r="J1691" s="56">
        <v>91.53</v>
      </c>
      <c r="K1691" s="71">
        <f t="shared" si="94"/>
        <v>6.1182126078881249E-3</v>
      </c>
      <c r="L1691" s="97">
        <v>36.377853488372097</v>
      </c>
      <c r="M1691" s="56">
        <v>35.07</v>
      </c>
      <c r="N1691" s="56">
        <v>88.239321240491506</v>
      </c>
      <c r="O1691" s="71">
        <f t="shared" si="95"/>
        <v>6.3463770134150315E-3</v>
      </c>
    </row>
    <row r="1692" spans="2:15" x14ac:dyDescent="0.15">
      <c r="B1692" s="73" t="str">
        <f>IFERROR(IF(AND(K1692&lt;&gt;"",K1692&gt;=$C$3),MAX($B$5:B1691)+1,""),"")</f>
        <v/>
      </c>
      <c r="C1692" s="73" t="str">
        <f>IFERROR(IF(AND(O1692&lt;&gt;"",O1692&gt;=$C$3),MAX($C$5:C1691)+1,""),"")</f>
        <v/>
      </c>
      <c r="F1692" s="40" t="s">
        <v>10089</v>
      </c>
      <c r="G1692" s="40" t="s">
        <v>10090</v>
      </c>
      <c r="H1692" s="56">
        <v>0.25</v>
      </c>
      <c r="I1692" s="167" t="s">
        <v>5936</v>
      </c>
      <c r="J1692" s="56">
        <v>26.55</v>
      </c>
      <c r="K1692" s="71">
        <f t="shared" si="94"/>
        <v>9.4161958568738224E-3</v>
      </c>
      <c r="L1692" s="97">
        <v>17.589375</v>
      </c>
      <c r="M1692" s="56">
        <v>26.84</v>
      </c>
      <c r="N1692" s="56">
        <v>40.513207547169806</v>
      </c>
      <c r="O1692" s="71">
        <f t="shared" si="95"/>
        <v>6.1708271236959773E-3</v>
      </c>
    </row>
    <row r="1693" spans="2:15" x14ac:dyDescent="0.15">
      <c r="B1693" s="73" t="str">
        <f>IFERROR(IF(AND(K1693&lt;&gt;"",K1693&gt;=$C$3),MAX($B$5:B1692)+1,""),"")</f>
        <v/>
      </c>
      <c r="C1693" s="73" t="str">
        <f>IFERROR(IF(AND(O1693&lt;&gt;"",O1693&gt;=$C$3),MAX($C$5:C1692)+1,""),"")</f>
        <v/>
      </c>
      <c r="F1693" s="40" t="s">
        <v>13302</v>
      </c>
      <c r="G1693" s="40" t="s">
        <v>10092</v>
      </c>
      <c r="H1693" s="56">
        <v>0.2</v>
      </c>
      <c r="I1693" s="167" t="s">
        <v>5945</v>
      </c>
      <c r="J1693" s="56">
        <v>36.36</v>
      </c>
      <c r="K1693" s="71">
        <f t="shared" si="94"/>
        <v>5.5005500550055009E-3</v>
      </c>
      <c r="L1693" s="97">
        <v>36.141752701080399</v>
      </c>
      <c r="M1693" s="56">
        <v>42.49</v>
      </c>
      <c r="N1693" s="56">
        <v>42.746582125603908</v>
      </c>
      <c r="O1693" s="71">
        <f t="shared" si="95"/>
        <v>4.6787366393956928E-3</v>
      </c>
    </row>
    <row r="1694" spans="2:15" x14ac:dyDescent="0.15">
      <c r="B1694" s="73" t="str">
        <f>IFERROR(IF(AND(K1694&lt;&gt;"",K1694&gt;=$C$3),MAX($B$5:B1693)+1,""),"")</f>
        <v/>
      </c>
      <c r="C1694" s="73" t="str">
        <f>IFERROR(IF(AND(O1694&lt;&gt;"",O1694&gt;=$C$3),MAX($C$5:C1693)+1,""),"")</f>
        <v/>
      </c>
      <c r="F1694" s="40" t="s">
        <v>10093</v>
      </c>
      <c r="G1694" s="40" t="s">
        <v>10094</v>
      </c>
      <c r="H1694" s="56" t="s">
        <v>5898</v>
      </c>
      <c r="I1694" s="167" t="s">
        <v>5903</v>
      </c>
      <c r="J1694" s="56">
        <v>53</v>
      </c>
      <c r="K1694" s="71" t="str">
        <f t="shared" si="94"/>
        <v/>
      </c>
      <c r="L1694" s="97">
        <v>26.5</v>
      </c>
      <c r="M1694" s="56">
        <v>31.57</v>
      </c>
      <c r="N1694" s="56">
        <v>63.14</v>
      </c>
      <c r="O1694" s="71" t="str">
        <f t="shared" si="95"/>
        <v/>
      </c>
    </row>
    <row r="1695" spans="2:15" x14ac:dyDescent="0.15">
      <c r="B1695" s="73" t="str">
        <f>IFERROR(IF(AND(K1695&lt;&gt;"",K1695&gt;=$C$3),MAX($B$5:B1694)+1,""),"")</f>
        <v/>
      </c>
      <c r="C1695" s="73" t="str">
        <f>IFERROR(IF(AND(O1695&lt;&gt;"",O1695&gt;=$C$3),MAX($C$5:C1694)+1,""),"")</f>
        <v/>
      </c>
      <c r="F1695" s="40" t="s">
        <v>10095</v>
      </c>
      <c r="G1695" s="40" t="s">
        <v>10096</v>
      </c>
      <c r="H1695" s="56">
        <v>0.2</v>
      </c>
      <c r="I1695" s="167" t="s">
        <v>5941</v>
      </c>
      <c r="J1695" s="56">
        <v>55.69</v>
      </c>
      <c r="K1695" s="71">
        <f t="shared" si="94"/>
        <v>3.5913090321422164E-3</v>
      </c>
      <c r="L1695" s="97">
        <v>55.480678443901503</v>
      </c>
      <c r="M1695" s="56">
        <v>74.209999999999994</v>
      </c>
      <c r="N1695" s="56">
        <v>74.48998490850785</v>
      </c>
      <c r="O1695" s="71">
        <f t="shared" si="95"/>
        <v>2.684924694851926E-3</v>
      </c>
    </row>
    <row r="1696" spans="2:15" x14ac:dyDescent="0.15">
      <c r="B1696" s="73" t="str">
        <f>IFERROR(IF(AND(K1696&lt;&gt;"",K1696&gt;=$C$3),MAX($B$5:B1695)+1,""),"")</f>
        <v/>
      </c>
      <c r="C1696" s="73" t="str">
        <f>IFERROR(IF(AND(O1696&lt;&gt;"",O1696&gt;=$C$3),MAX($C$5:C1695)+1,""),"")</f>
        <v/>
      </c>
      <c r="F1696" s="40" t="s">
        <v>10097</v>
      </c>
      <c r="G1696" s="40" t="s">
        <v>10098</v>
      </c>
      <c r="H1696" s="56">
        <v>4.2000000000000003E-2</v>
      </c>
      <c r="I1696" s="167" t="s">
        <v>5916</v>
      </c>
      <c r="J1696" s="56">
        <v>37.49</v>
      </c>
      <c r="K1696" s="71">
        <f t="shared" si="94"/>
        <v>1.1202987463323553E-3</v>
      </c>
      <c r="L1696" s="97">
        <v>37.455956867196399</v>
      </c>
      <c r="M1696" s="56">
        <v>36</v>
      </c>
      <c r="N1696" s="56">
        <v>36.032719836400794</v>
      </c>
      <c r="O1696" s="71">
        <f t="shared" si="95"/>
        <v>1.1656072644721915E-3</v>
      </c>
    </row>
    <row r="1697" spans="2:15" x14ac:dyDescent="0.15">
      <c r="B1697" s="73" t="str">
        <f>IFERROR(IF(AND(K1697&lt;&gt;"",K1697&gt;=$C$3),MAX($B$5:B1696)+1,""),"")</f>
        <v/>
      </c>
      <c r="C1697" s="73" t="str">
        <f>IFERROR(IF(AND(O1697&lt;&gt;"",O1697&gt;=$C$3),MAX($C$5:C1696)+1,""),"")</f>
        <v/>
      </c>
      <c r="F1697" s="40" t="s">
        <v>10099</v>
      </c>
      <c r="G1697" s="40" t="s">
        <v>10100</v>
      </c>
      <c r="H1697" s="56">
        <v>0.05</v>
      </c>
      <c r="I1697" s="167" t="s">
        <v>5949</v>
      </c>
      <c r="J1697" s="56">
        <v>28.5</v>
      </c>
      <c r="K1697" s="71">
        <f t="shared" si="94"/>
        <v>1.7543859649122807E-3</v>
      </c>
      <c r="L1697" s="97">
        <v>28.450743173176601</v>
      </c>
      <c r="M1697" s="56">
        <v>35.200000000000003</v>
      </c>
      <c r="N1697" s="56">
        <v>35.260941828254886</v>
      </c>
      <c r="O1697" s="71">
        <f t="shared" si="95"/>
        <v>1.4179995600666171E-3</v>
      </c>
    </row>
    <row r="1698" spans="2:15" x14ac:dyDescent="0.15">
      <c r="B1698" s="73" t="str">
        <f>IFERROR(IF(AND(K1698&lt;&gt;"",K1698&gt;=$C$3),MAX($B$5:B1697)+1,""),"")</f>
        <v/>
      </c>
      <c r="C1698" s="73" t="str">
        <f>IFERROR(IF(AND(O1698&lt;&gt;"",O1698&gt;=$C$3),MAX($C$5:C1697)+1,""),"")</f>
        <v/>
      </c>
      <c r="F1698" s="40" t="s">
        <v>10101</v>
      </c>
      <c r="G1698" s="40" t="s">
        <v>10102</v>
      </c>
      <c r="H1698" s="56">
        <v>1.4999999999999999E-2</v>
      </c>
      <c r="I1698" s="167" t="s">
        <v>13684</v>
      </c>
      <c r="J1698" s="56">
        <v>27.69</v>
      </c>
      <c r="K1698" s="71">
        <f t="shared" si="94"/>
        <v>5.4171180931744309E-4</v>
      </c>
      <c r="L1698" s="97">
        <v>27.6825162162162</v>
      </c>
      <c r="M1698" s="56">
        <v>25.46</v>
      </c>
      <c r="N1698" s="56">
        <v>25.466882941335513</v>
      </c>
      <c r="O1698" s="71">
        <f t="shared" si="95"/>
        <v>5.8900023354068875E-4</v>
      </c>
    </row>
    <row r="1699" spans="2:15" x14ac:dyDescent="0.15">
      <c r="B1699" s="73" t="str">
        <f>IFERROR(IF(AND(K1699&lt;&gt;"",K1699&gt;=$C$3),MAX($B$5:B1698)+1,""),"")</f>
        <v/>
      </c>
      <c r="C1699" s="73" t="str">
        <f>IFERROR(IF(AND(O1699&lt;&gt;"",O1699&gt;=$C$3),MAX($C$5:C1698)+1,""),"")</f>
        <v/>
      </c>
      <c r="F1699" s="40" t="s">
        <v>10103</v>
      </c>
      <c r="G1699" s="40" t="s">
        <v>10104</v>
      </c>
      <c r="H1699" s="56">
        <v>0.01</v>
      </c>
      <c r="I1699" s="167" t="s">
        <v>5914</v>
      </c>
      <c r="J1699" s="56">
        <v>17.93</v>
      </c>
      <c r="K1699" s="71">
        <f t="shared" si="94"/>
        <v>5.5772448410485224E-4</v>
      </c>
      <c r="L1699" s="97">
        <v>17.919126743480899</v>
      </c>
      <c r="M1699" s="56">
        <v>16.48</v>
      </c>
      <c r="N1699" s="56">
        <v>16.489999999999998</v>
      </c>
      <c r="O1699" s="71">
        <f t="shared" si="95"/>
        <v>6.0642813826561565E-4</v>
      </c>
    </row>
    <row r="1700" spans="2:15" x14ac:dyDescent="0.15">
      <c r="B1700" s="73" t="str">
        <f>IFERROR(IF(AND(K1700&lt;&gt;"",K1700&gt;=$C$3),MAX($B$5:B1699)+1,""),"")</f>
        <v/>
      </c>
      <c r="C1700" s="73" t="str">
        <f>IFERROR(IF(AND(O1700&lt;&gt;"",O1700&gt;=$C$3),MAX($C$5:C1699)+1,""),"")</f>
        <v/>
      </c>
      <c r="F1700" s="40" t="s">
        <v>10105</v>
      </c>
      <c r="G1700" s="40" t="s">
        <v>13303</v>
      </c>
      <c r="H1700" s="56">
        <v>0.55000000000000004</v>
      </c>
      <c r="I1700" s="167" t="s">
        <v>5921</v>
      </c>
      <c r="J1700" s="56">
        <v>42.74</v>
      </c>
      <c r="K1700" s="71">
        <f t="shared" si="94"/>
        <v>1.2868507253158634E-2</v>
      </c>
      <c r="L1700" s="97">
        <v>42.262797401542798</v>
      </c>
      <c r="M1700" s="56">
        <v>59</v>
      </c>
      <c r="N1700" s="56">
        <v>59.666187641141505</v>
      </c>
      <c r="O1700" s="71">
        <f t="shared" si="95"/>
        <v>9.2179511000089389E-3</v>
      </c>
    </row>
    <row r="1701" spans="2:15" x14ac:dyDescent="0.15">
      <c r="B1701" s="73" t="str">
        <f>IFERROR(IF(AND(K1701&lt;&gt;"",K1701&gt;=$C$3),MAX($B$5:B1700)+1,""),"")</f>
        <v/>
      </c>
      <c r="C1701" s="73" t="str">
        <f>IFERROR(IF(AND(O1701&lt;&gt;"",O1701&gt;=$C$3),MAX($C$5:C1700)+1,""),"")</f>
        <v/>
      </c>
      <c r="F1701" s="40" t="s">
        <v>10107</v>
      </c>
      <c r="G1701" s="40" t="s">
        <v>10108</v>
      </c>
      <c r="H1701" s="56">
        <v>0.05</v>
      </c>
      <c r="I1701" s="167" t="s">
        <v>5916</v>
      </c>
      <c r="J1701" s="56">
        <v>38.68</v>
      </c>
      <c r="K1701" s="71">
        <f t="shared" si="94"/>
        <v>1.2926577042399173E-3</v>
      </c>
      <c r="L1701" s="97">
        <v>38.629727060046797</v>
      </c>
      <c r="M1701" s="56">
        <v>38.659999999999997</v>
      </c>
      <c r="N1701" s="56">
        <v>38.710312337324304</v>
      </c>
      <c r="O1701" s="71">
        <f t="shared" si="95"/>
        <v>1.2916454810360761E-3</v>
      </c>
    </row>
    <row r="1702" spans="2:15" x14ac:dyDescent="0.15">
      <c r="B1702" s="73" t="str">
        <f>IFERROR(IF(AND(K1702&lt;&gt;"",K1702&gt;=$C$3),MAX($B$5:B1701)+1,""),"")</f>
        <v/>
      </c>
      <c r="C1702" s="73" t="str">
        <f>IFERROR(IF(AND(O1702&lt;&gt;"",O1702&gt;=$C$3),MAX($C$5:C1701)+1,""),"")</f>
        <v/>
      </c>
      <c r="F1702" s="40" t="s">
        <v>13304</v>
      </c>
      <c r="G1702" s="40" t="s">
        <v>10110</v>
      </c>
      <c r="H1702" s="56" t="s">
        <v>5898</v>
      </c>
      <c r="I1702" s="167" t="s">
        <v>5916</v>
      </c>
      <c r="J1702" s="56">
        <v>29.69</v>
      </c>
      <c r="K1702" s="71" t="str">
        <f t="shared" si="94"/>
        <v/>
      </c>
      <c r="L1702" s="97">
        <v>29.69</v>
      </c>
      <c r="M1702" s="56">
        <v>44.77</v>
      </c>
      <c r="N1702" s="56">
        <v>44.77</v>
      </c>
      <c r="O1702" s="71" t="str">
        <f t="shared" si="95"/>
        <v/>
      </c>
    </row>
    <row r="1703" spans="2:15" x14ac:dyDescent="0.15">
      <c r="B1703" s="73" t="str">
        <f>IFERROR(IF(AND(K1703&lt;&gt;"",K1703&gt;=$C$3),MAX($B$5:B1702)+1,""),"")</f>
        <v/>
      </c>
      <c r="C1703" s="73" t="str">
        <f>IFERROR(IF(AND(O1703&lt;&gt;"",O1703&gt;=$C$3),MAX($C$5:C1702)+1,""),"")</f>
        <v/>
      </c>
      <c r="F1703" s="40" t="s">
        <v>10111</v>
      </c>
      <c r="G1703" s="40" t="s">
        <v>10112</v>
      </c>
      <c r="H1703" s="56">
        <v>0.3</v>
      </c>
      <c r="I1703" s="167" t="s">
        <v>13715</v>
      </c>
      <c r="J1703" s="56">
        <v>36.4</v>
      </c>
      <c r="K1703" s="71">
        <f t="shared" si="94"/>
        <v>8.241758241758242E-3</v>
      </c>
      <c r="L1703" s="97">
        <v>18.071226415094301</v>
      </c>
      <c r="M1703" s="56">
        <v>23.53</v>
      </c>
      <c r="N1703" s="56">
        <v>47.395344418052353</v>
      </c>
      <c r="O1703" s="71">
        <f t="shared" si="95"/>
        <v>6.3297356245339016E-3</v>
      </c>
    </row>
    <row r="1704" spans="2:15" x14ac:dyDescent="0.15">
      <c r="B1704" s="73" t="str">
        <f>IFERROR(IF(AND(K1704&lt;&gt;"",K1704&gt;=$C$3),MAX($B$5:B1703)+1,""),"")</f>
        <v/>
      </c>
      <c r="C1704" s="73" t="str">
        <f>IFERROR(IF(AND(O1704&lt;&gt;"",O1704&gt;=$C$3),MAX($C$5:C1703)+1,""),"")</f>
        <v/>
      </c>
      <c r="F1704" s="40" t="s">
        <v>10113</v>
      </c>
      <c r="G1704" s="40" t="s">
        <v>10114</v>
      </c>
      <c r="H1704" s="56">
        <v>0.1</v>
      </c>
      <c r="I1704" s="167" t="s">
        <v>5967</v>
      </c>
      <c r="J1704" s="56">
        <v>31.33</v>
      </c>
      <c r="K1704" s="71">
        <f t="shared" si="94"/>
        <v>3.1918289179699972E-3</v>
      </c>
      <c r="L1704" s="97">
        <v>15.6226621621622</v>
      </c>
      <c r="M1704" s="56">
        <v>16.670000000000002</v>
      </c>
      <c r="N1704" s="56">
        <v>33.430352303522959</v>
      </c>
      <c r="O1704" s="71">
        <f t="shared" si="95"/>
        <v>2.9912936331652658E-3</v>
      </c>
    </row>
    <row r="1705" spans="2:15" x14ac:dyDescent="0.15">
      <c r="B1705" s="73" t="str">
        <f>IFERROR(IF(AND(K1705&lt;&gt;"",K1705&gt;=$C$3),MAX($B$5:B1704)+1,""),"")</f>
        <v/>
      </c>
      <c r="C1705" s="73" t="str">
        <f>IFERROR(IF(AND(O1705&lt;&gt;"",O1705&gt;=$C$3),MAX($C$5:C1704)+1,""),"")</f>
        <v/>
      </c>
      <c r="F1705" s="40" t="s">
        <v>10115</v>
      </c>
      <c r="G1705" s="40" t="s">
        <v>10116</v>
      </c>
      <c r="H1705" s="56">
        <v>0.35</v>
      </c>
      <c r="I1705" s="167" t="s">
        <v>13680</v>
      </c>
      <c r="J1705" s="56">
        <v>37.99</v>
      </c>
      <c r="K1705" s="71">
        <f t="shared" si="94"/>
        <v>9.2129507765201357E-3</v>
      </c>
      <c r="L1705" s="97">
        <v>18.8052126748501</v>
      </c>
      <c r="M1705" s="56">
        <v>16.82</v>
      </c>
      <c r="N1705" s="56">
        <v>33.979504036908935</v>
      </c>
      <c r="O1705" s="71">
        <f t="shared" si="95"/>
        <v>1.0300326915302409E-2</v>
      </c>
    </row>
    <row r="1706" spans="2:15" x14ac:dyDescent="0.15">
      <c r="B1706" s="73" t="str">
        <f>IFERROR(IF(AND(K1706&lt;&gt;"",K1706&gt;=$C$3),MAX($B$5:B1705)+1,""),"")</f>
        <v/>
      </c>
      <c r="C1706" s="73" t="str">
        <f>IFERROR(IF(AND(O1706&lt;&gt;"",O1706&gt;=$C$3),MAX($C$5:C1705)+1,""),"")</f>
        <v/>
      </c>
      <c r="F1706" s="40" t="s">
        <v>10117</v>
      </c>
      <c r="G1706" s="40" t="s">
        <v>10118</v>
      </c>
      <c r="H1706" s="56">
        <v>0.15</v>
      </c>
      <c r="I1706" s="167" t="s">
        <v>5916</v>
      </c>
      <c r="J1706" s="56">
        <v>71.3</v>
      </c>
      <c r="K1706" s="71">
        <f t="shared" si="94"/>
        <v>2.1037868162692847E-3</v>
      </c>
      <c r="L1706" s="97">
        <v>35.591965116279098</v>
      </c>
      <c r="M1706" s="56">
        <v>52.9</v>
      </c>
      <c r="N1706" s="56">
        <v>105.97251339389695</v>
      </c>
      <c r="O1706" s="71">
        <f t="shared" si="95"/>
        <v>1.4154613795225757E-3</v>
      </c>
    </row>
    <row r="1707" spans="2:15" x14ac:dyDescent="0.15">
      <c r="B1707" s="73" t="str">
        <f>IFERROR(IF(AND(K1707&lt;&gt;"",K1707&gt;=$C$3),MAX($B$5:B1706)+1,""),"")</f>
        <v/>
      </c>
      <c r="C1707" s="73" t="str">
        <f>IFERROR(IF(AND(O1707&lt;&gt;"",O1707&gt;=$C$3),MAX($C$5:C1706)+1,""),"")</f>
        <v/>
      </c>
      <c r="F1707" s="40" t="s">
        <v>10119</v>
      </c>
      <c r="G1707" s="40" t="s">
        <v>10120</v>
      </c>
      <c r="H1707" s="56">
        <v>3.7999999999999999E-2</v>
      </c>
      <c r="I1707" s="167" t="s">
        <v>5970</v>
      </c>
      <c r="J1707" s="56">
        <v>37.06</v>
      </c>
      <c r="K1707" s="71">
        <f t="shared" si="94"/>
        <v>1.0253642741500269E-3</v>
      </c>
      <c r="L1707" s="97">
        <v>37.020000000000003</v>
      </c>
      <c r="M1707" s="56">
        <v>41.95</v>
      </c>
      <c r="N1707" s="56">
        <v>41.995326850351162</v>
      </c>
      <c r="O1707" s="71">
        <f t="shared" si="95"/>
        <v>9.0486258472071508E-4</v>
      </c>
    </row>
    <row r="1708" spans="2:15" x14ac:dyDescent="0.15">
      <c r="B1708" s="73" t="str">
        <f>IFERROR(IF(AND(K1708&lt;&gt;"",K1708&gt;=$C$3),MAX($B$5:B1707)+1,""),"")</f>
        <v/>
      </c>
      <c r="C1708" s="73" t="str">
        <f>IFERROR(IF(AND(O1708&lt;&gt;"",O1708&gt;=$C$3),MAX($C$5:C1707)+1,""),"")</f>
        <v/>
      </c>
      <c r="F1708" s="40" t="s">
        <v>10121</v>
      </c>
      <c r="G1708" s="40" t="s">
        <v>10122</v>
      </c>
      <c r="H1708" s="56">
        <v>0.05</v>
      </c>
      <c r="I1708" s="167" t="s">
        <v>5903</v>
      </c>
      <c r="J1708" s="56">
        <v>29.1</v>
      </c>
      <c r="K1708" s="71">
        <f t="shared" si="94"/>
        <v>1.718213058419244E-3</v>
      </c>
      <c r="L1708" s="97">
        <v>29.05364765849</v>
      </c>
      <c r="M1708" s="56">
        <v>31.34</v>
      </c>
      <c r="N1708" s="56">
        <v>31.389999999999961</v>
      </c>
      <c r="O1708" s="71">
        <f t="shared" si="95"/>
        <v>1.5928639694170138E-3</v>
      </c>
    </row>
    <row r="1709" spans="2:15" x14ac:dyDescent="0.15">
      <c r="B1709" s="73" t="str">
        <f>IFERROR(IF(AND(K1709&lt;&gt;"",K1709&gt;=$C$3),MAX($B$5:B1708)+1,""),"")</f>
        <v/>
      </c>
      <c r="C1709" s="73" t="str">
        <f>IFERROR(IF(AND(O1709&lt;&gt;"",O1709&gt;=$C$3),MAX($C$5:C1708)+1,""),"")</f>
        <v/>
      </c>
      <c r="F1709" s="40" t="s">
        <v>10123</v>
      </c>
      <c r="G1709" s="40" t="s">
        <v>10124</v>
      </c>
      <c r="H1709" s="56">
        <v>0.4</v>
      </c>
      <c r="I1709" s="167" t="s">
        <v>5902</v>
      </c>
      <c r="J1709" s="56">
        <v>32.229999999999997</v>
      </c>
      <c r="K1709" s="71">
        <f t="shared" si="94"/>
        <v>1.2410797393732549E-2</v>
      </c>
      <c r="L1709" s="97">
        <v>31.7978176332551</v>
      </c>
      <c r="M1709" s="56">
        <v>34.15</v>
      </c>
      <c r="N1709" s="56">
        <v>34.614152225620124</v>
      </c>
      <c r="O1709" s="71">
        <f t="shared" si="95"/>
        <v>1.1555966975378779E-2</v>
      </c>
    </row>
    <row r="1710" spans="2:15" x14ac:dyDescent="0.15">
      <c r="B1710" s="73" t="str">
        <f>IFERROR(IF(AND(K1710&lt;&gt;"",K1710&gt;=$C$3),MAX($B$5:B1709)+1,""),"")</f>
        <v/>
      </c>
      <c r="C1710" s="73" t="str">
        <f>IFERROR(IF(AND(O1710&lt;&gt;"",O1710&gt;=$C$3),MAX($C$5:C1709)+1,""),"")</f>
        <v/>
      </c>
      <c r="F1710" s="40" t="s">
        <v>10125</v>
      </c>
      <c r="G1710" s="40" t="s">
        <v>13305</v>
      </c>
      <c r="H1710" s="56">
        <v>6.2E-2</v>
      </c>
      <c r="I1710" s="167" t="s">
        <v>5905</v>
      </c>
      <c r="J1710" s="56">
        <v>27.7</v>
      </c>
      <c r="K1710" s="71">
        <f t="shared" si="94"/>
        <v>2.2382671480144405E-3</v>
      </c>
      <c r="L1710" s="97">
        <v>27.631745379876801</v>
      </c>
      <c r="M1710" s="56">
        <v>24.29</v>
      </c>
      <c r="N1710" s="56">
        <v>24.349999999999994</v>
      </c>
      <c r="O1710" s="71">
        <f t="shared" si="95"/>
        <v>2.5462012320328548E-3</v>
      </c>
    </row>
    <row r="1711" spans="2:15" x14ac:dyDescent="0.15">
      <c r="B1711" s="73" t="str">
        <f>IFERROR(IF(AND(K1711&lt;&gt;"",K1711&gt;=$C$3),MAX($B$5:B1710)+1,""),"")</f>
        <v/>
      </c>
      <c r="C1711" s="73" t="str">
        <f>IFERROR(IF(AND(O1711&lt;&gt;"",O1711&gt;=$C$3),MAX($C$5:C1710)+1,""),"")</f>
        <v/>
      </c>
      <c r="F1711" s="40" t="s">
        <v>10127</v>
      </c>
      <c r="G1711" s="40" t="s">
        <v>10128</v>
      </c>
      <c r="H1711" s="56">
        <v>0.12</v>
      </c>
      <c r="I1711" s="167" t="s">
        <v>5921</v>
      </c>
      <c r="J1711" s="56">
        <v>28.19</v>
      </c>
      <c r="K1711" s="71">
        <f t="shared" si="94"/>
        <v>4.2568286626463283E-3</v>
      </c>
      <c r="L1711" s="97">
        <v>28.085334158415801</v>
      </c>
      <c r="M1711" s="56">
        <v>35.01</v>
      </c>
      <c r="N1711" s="56">
        <v>35.140472049689492</v>
      </c>
      <c r="O1711" s="71">
        <f t="shared" si="95"/>
        <v>3.4148659081846438E-3</v>
      </c>
    </row>
    <row r="1712" spans="2:15" x14ac:dyDescent="0.15">
      <c r="B1712" s="73" t="str">
        <f>IFERROR(IF(AND(K1712&lt;&gt;"",K1712&gt;=$C$3),MAX($B$5:B1711)+1,""),"")</f>
        <v/>
      </c>
      <c r="C1712" s="73" t="str">
        <f>IFERROR(IF(AND(O1712&lt;&gt;"",O1712&gt;=$C$3),MAX($C$5:C1711)+1,""),"")</f>
        <v/>
      </c>
      <c r="F1712" s="40" t="s">
        <v>10129</v>
      </c>
      <c r="G1712" s="40" t="s">
        <v>10130</v>
      </c>
      <c r="H1712" s="56">
        <v>0.14599999999999999</v>
      </c>
      <c r="I1712" s="167" t="s">
        <v>5913</v>
      </c>
      <c r="J1712" s="56">
        <v>16.22</v>
      </c>
      <c r="K1712" s="71">
        <f t="shared" si="94"/>
        <v>9.0012330456226888E-3</v>
      </c>
      <c r="L1712" s="97">
        <v>16.0552742044685</v>
      </c>
      <c r="M1712" s="56">
        <v>16.23</v>
      </c>
      <c r="N1712" s="56">
        <v>16.396518467852271</v>
      </c>
      <c r="O1712" s="71">
        <f t="shared" si="95"/>
        <v>8.9043293115092671E-3</v>
      </c>
    </row>
    <row r="1713" spans="2:15" x14ac:dyDescent="0.15">
      <c r="B1713" s="73" t="str">
        <f>IFERROR(IF(AND(K1713&lt;&gt;"",K1713&gt;=$C$3),MAX($B$5:B1712)+1,""),"")</f>
        <v/>
      </c>
      <c r="C1713" s="73" t="str">
        <f>IFERROR(IF(AND(O1713&lt;&gt;"",O1713&gt;=$C$3),MAX($C$5:C1712)+1,""),"")</f>
        <v/>
      </c>
      <c r="F1713" s="40" t="s">
        <v>10131</v>
      </c>
      <c r="G1713" s="40" t="s">
        <v>10132</v>
      </c>
      <c r="H1713" s="56">
        <v>0.2</v>
      </c>
      <c r="I1713" s="167" t="s">
        <v>13766</v>
      </c>
      <c r="J1713" s="56">
        <v>92.48</v>
      </c>
      <c r="K1713" s="71">
        <f t="shared" si="94"/>
        <v>2.1626297577854673E-3</v>
      </c>
      <c r="L1713" s="97">
        <v>46.093938487115501</v>
      </c>
      <c r="M1713" s="56">
        <v>31.85</v>
      </c>
      <c r="N1713" s="56">
        <v>63.901851234156169</v>
      </c>
      <c r="O1713" s="71">
        <f t="shared" si="95"/>
        <v>3.1297997810288483E-3</v>
      </c>
    </row>
    <row r="1714" spans="2:15" x14ac:dyDescent="0.15">
      <c r="B1714" s="73" t="str">
        <f>IFERROR(IF(AND(K1714&lt;&gt;"",K1714&gt;=$C$3),MAX($B$5:B1713)+1,""),"")</f>
        <v/>
      </c>
      <c r="C1714" s="73" t="str">
        <f>IFERROR(IF(AND(O1714&lt;&gt;"",O1714&gt;=$C$3),MAX($C$5:C1713)+1,""),"")</f>
        <v/>
      </c>
      <c r="F1714" s="40" t="s">
        <v>10133</v>
      </c>
      <c r="G1714" s="40" t="s">
        <v>10134</v>
      </c>
      <c r="H1714" s="56">
        <v>0.2</v>
      </c>
      <c r="I1714" s="167" t="s">
        <v>5903</v>
      </c>
      <c r="J1714" s="56">
        <v>76.5</v>
      </c>
      <c r="K1714" s="71">
        <f t="shared" si="94"/>
        <v>2.6143790849673205E-3</v>
      </c>
      <c r="L1714" s="97">
        <v>38.147699919764598</v>
      </c>
      <c r="M1714" s="56">
        <v>40.909999999999997</v>
      </c>
      <c r="N1714" s="56">
        <v>82.039415392866815</v>
      </c>
      <c r="O1714" s="71">
        <f t="shared" si="95"/>
        <v>2.4378525741833804E-3</v>
      </c>
    </row>
    <row r="1715" spans="2:15" x14ac:dyDescent="0.15">
      <c r="B1715" s="73" t="str">
        <f>IFERROR(IF(AND(K1715&lt;&gt;"",K1715&gt;=$C$3),MAX($B$5:B1714)+1,""),"")</f>
        <v/>
      </c>
      <c r="C1715" s="73" t="str">
        <f>IFERROR(IF(AND(O1715&lt;&gt;"",O1715&gt;=$C$3),MAX($C$5:C1714)+1,""),"")</f>
        <v/>
      </c>
      <c r="F1715" s="40" t="s">
        <v>10135</v>
      </c>
      <c r="G1715" s="40" t="s">
        <v>10136</v>
      </c>
      <c r="H1715" s="56">
        <v>0.1050073</v>
      </c>
      <c r="I1715" s="167" t="s">
        <v>5963</v>
      </c>
      <c r="J1715" s="56">
        <v>34.07</v>
      </c>
      <c r="K1715" s="71">
        <f t="shared" si="94"/>
        <v>3.0821044907543291E-3</v>
      </c>
      <c r="L1715" s="97">
        <v>33.933967332123402</v>
      </c>
      <c r="M1715" s="56">
        <v>26.8</v>
      </c>
      <c r="N1715" s="56">
        <v>26.90743440233237</v>
      </c>
      <c r="O1715" s="71">
        <f t="shared" si="95"/>
        <v>3.9025385486361284E-3</v>
      </c>
    </row>
    <row r="1716" spans="2:15" x14ac:dyDescent="0.15">
      <c r="B1716" s="73" t="str">
        <f>IFERROR(IF(AND(K1716&lt;&gt;"",K1716&gt;=$C$3),MAX($B$5:B1715)+1,""),"")</f>
        <v/>
      </c>
      <c r="C1716" s="73" t="str">
        <f>IFERROR(IF(AND(O1716&lt;&gt;"",O1716&gt;=$C$3),MAX($C$5:C1715)+1,""),"")</f>
        <v/>
      </c>
      <c r="F1716" s="40" t="s">
        <v>10137</v>
      </c>
      <c r="G1716" s="40" t="s">
        <v>10138</v>
      </c>
      <c r="H1716" s="56">
        <v>0.5</v>
      </c>
      <c r="I1716" s="167" t="s">
        <v>5909</v>
      </c>
      <c r="J1716" s="56">
        <v>177.98</v>
      </c>
      <c r="K1716" s="71">
        <f t="shared" si="94"/>
        <v>2.8093044162265423E-3</v>
      </c>
      <c r="L1716" s="97">
        <v>46.7184212621939</v>
      </c>
      <c r="M1716" s="56">
        <v>34.86</v>
      </c>
      <c r="N1716" s="56">
        <v>132.80377701934017</v>
      </c>
      <c r="O1716" s="71">
        <f t="shared" si="95"/>
        <v>3.7649531603847768E-3</v>
      </c>
    </row>
    <row r="1717" spans="2:15" x14ac:dyDescent="0.15">
      <c r="B1717" s="73" t="str">
        <f>IFERROR(IF(AND(K1717&lt;&gt;"",K1717&gt;=$C$3),MAX($B$5:B1716)+1,""),"")</f>
        <v/>
      </c>
      <c r="C1717" s="73" t="str">
        <f>IFERROR(IF(AND(O1717&lt;&gt;"",O1717&gt;=$C$3),MAX($C$5:C1716)+1,""),"")</f>
        <v/>
      </c>
      <c r="F1717" s="40" t="s">
        <v>10139</v>
      </c>
      <c r="G1717" s="40" t="s">
        <v>13306</v>
      </c>
      <c r="H1717" s="56">
        <v>0.05</v>
      </c>
      <c r="I1717" s="167" t="s">
        <v>5954</v>
      </c>
      <c r="J1717" s="56">
        <v>65</v>
      </c>
      <c r="K1717" s="71">
        <f t="shared" si="94"/>
        <v>7.6923076923076923E-4</v>
      </c>
      <c r="L1717" s="97">
        <v>25.9792498004789</v>
      </c>
      <c r="M1717" s="56">
        <v>23.65</v>
      </c>
      <c r="N1717" s="56">
        <v>59.172224440894453</v>
      </c>
      <c r="O1717" s="71">
        <f t="shared" si="95"/>
        <v>8.4499104896662558E-4</v>
      </c>
    </row>
    <row r="1718" spans="2:15" x14ac:dyDescent="0.15">
      <c r="B1718" s="73" t="str">
        <f>IFERROR(IF(AND(K1718&lt;&gt;"",K1718&gt;=$C$3),MAX($B$5:B1717)+1,""),"")</f>
        <v/>
      </c>
      <c r="C1718" s="73" t="str">
        <f>IFERROR(IF(AND(O1718&lt;&gt;"",O1718&gt;=$C$3),MAX($C$5:C1717)+1,""),"")</f>
        <v/>
      </c>
      <c r="F1718" s="40" t="s">
        <v>13307</v>
      </c>
      <c r="G1718" s="40" t="s">
        <v>10142</v>
      </c>
      <c r="H1718" s="56">
        <v>0.35</v>
      </c>
      <c r="I1718" s="167" t="s">
        <v>5936</v>
      </c>
      <c r="J1718" s="56">
        <v>26.7</v>
      </c>
      <c r="K1718" s="71">
        <f t="shared" si="94"/>
        <v>1.3108614232209737E-2</v>
      </c>
      <c r="L1718" s="97">
        <v>26.3576923076923</v>
      </c>
      <c r="M1718" s="56">
        <v>30.76</v>
      </c>
      <c r="N1718" s="56">
        <v>31.159480519480528</v>
      </c>
      <c r="O1718" s="71">
        <f t="shared" si="95"/>
        <v>1.1232536427594942E-2</v>
      </c>
    </row>
    <row r="1719" spans="2:15" x14ac:dyDescent="0.15">
      <c r="B1719" s="73" t="str">
        <f>IFERROR(IF(AND(K1719&lt;&gt;"",K1719&gt;=$C$3),MAX($B$5:B1718)+1,""),"")</f>
        <v/>
      </c>
      <c r="C1719" s="73" t="str">
        <f>IFERROR(IF(AND(O1719&lt;&gt;"",O1719&gt;=$C$3),MAX($C$5:C1718)+1,""),"")</f>
        <v/>
      </c>
      <c r="F1719" s="40" t="s">
        <v>10143</v>
      </c>
      <c r="G1719" s="40" t="s">
        <v>13308</v>
      </c>
      <c r="H1719" s="56">
        <v>0.06</v>
      </c>
      <c r="I1719" s="167" t="s">
        <v>5944</v>
      </c>
      <c r="J1719" s="56">
        <v>28</v>
      </c>
      <c r="K1719" s="71">
        <f t="shared" si="94"/>
        <v>2.142857142857143E-3</v>
      </c>
      <c r="L1719" s="97">
        <v>27.9437185929648</v>
      </c>
      <c r="M1719" s="56">
        <v>31.37</v>
      </c>
      <c r="N1719" s="56">
        <v>31.43318227593155</v>
      </c>
      <c r="O1719" s="71">
        <f t="shared" si="95"/>
        <v>1.90881086977764E-3</v>
      </c>
    </row>
    <row r="1720" spans="2:15" x14ac:dyDescent="0.15">
      <c r="B1720" s="73" t="str">
        <f>IFERROR(IF(AND(K1720&lt;&gt;"",K1720&gt;=$C$3),MAX($B$5:B1719)+1,""),"")</f>
        <v/>
      </c>
      <c r="C1720" s="73" t="str">
        <f>IFERROR(IF(AND(O1720&lt;&gt;"",O1720&gt;=$C$3),MAX($C$5:C1719)+1,""),"")</f>
        <v/>
      </c>
      <c r="F1720" s="40" t="s">
        <v>13309</v>
      </c>
      <c r="G1720" s="40" t="s">
        <v>10146</v>
      </c>
      <c r="H1720" s="56">
        <v>0.1</v>
      </c>
      <c r="I1720" s="167" t="s">
        <v>5952</v>
      </c>
      <c r="J1720" s="56">
        <v>34.36</v>
      </c>
      <c r="K1720" s="71">
        <f t="shared" si="94"/>
        <v>2.9103608847497091E-3</v>
      </c>
      <c r="L1720" s="97">
        <v>28.55</v>
      </c>
      <c r="M1720" s="56">
        <v>28.55</v>
      </c>
      <c r="N1720" s="56">
        <v>34.36</v>
      </c>
      <c r="O1720" s="71">
        <f t="shared" si="95"/>
        <v>2.9103608847497091E-3</v>
      </c>
    </row>
    <row r="1721" spans="2:15" x14ac:dyDescent="0.15">
      <c r="B1721" s="73" t="str">
        <f>IFERROR(IF(AND(K1721&lt;&gt;"",K1721&gt;=$C$3),MAX($B$5:B1720)+1,""),"")</f>
        <v/>
      </c>
      <c r="C1721" s="73" t="str">
        <f>IFERROR(IF(AND(O1721&lt;&gt;"",O1721&gt;=$C$3),MAX($C$5:C1720)+1,""),"")</f>
        <v/>
      </c>
      <c r="F1721" s="40" t="s">
        <v>10147</v>
      </c>
      <c r="G1721" s="40" t="s">
        <v>10148</v>
      </c>
      <c r="H1721" s="56">
        <v>2.5000000000000001E-2</v>
      </c>
      <c r="I1721" s="167" t="s">
        <v>5942</v>
      </c>
      <c r="J1721" s="56">
        <v>61.03</v>
      </c>
      <c r="K1721" s="71">
        <f t="shared" si="94"/>
        <v>4.096346059315091E-4</v>
      </c>
      <c r="L1721" s="97">
        <v>61.0066615678776</v>
      </c>
      <c r="M1721" s="56">
        <v>59.65</v>
      </c>
      <c r="N1721" s="56">
        <v>59.672819433817928</v>
      </c>
      <c r="O1721" s="71">
        <f t="shared" si="95"/>
        <v>4.1895121157677258E-4</v>
      </c>
    </row>
    <row r="1722" spans="2:15" x14ac:dyDescent="0.15">
      <c r="B1722" s="73" t="str">
        <f>IFERROR(IF(AND(K1722&lt;&gt;"",K1722&gt;=$C$3),MAX($B$5:B1721)+1,""),"")</f>
        <v/>
      </c>
      <c r="C1722" s="73" t="str">
        <f>IFERROR(IF(AND(O1722&lt;&gt;"",O1722&gt;=$C$3),MAX($C$5:C1721)+1,""),"")</f>
        <v/>
      </c>
      <c r="F1722" s="40" t="s">
        <v>10149</v>
      </c>
      <c r="G1722" s="40" t="s">
        <v>10150</v>
      </c>
      <c r="H1722" s="56">
        <v>0.1</v>
      </c>
      <c r="I1722" s="167" t="s">
        <v>5909</v>
      </c>
      <c r="J1722" s="56">
        <v>31.85</v>
      </c>
      <c r="K1722" s="71">
        <f t="shared" si="94"/>
        <v>3.1397174254317113E-3</v>
      </c>
      <c r="L1722" s="97">
        <v>31.7510254816656</v>
      </c>
      <c r="M1722" s="56">
        <v>30.3</v>
      </c>
      <c r="N1722" s="56">
        <v>30.394451371571105</v>
      </c>
      <c r="O1722" s="71">
        <f t="shared" si="95"/>
        <v>3.2900741907627646E-3</v>
      </c>
    </row>
    <row r="1723" spans="2:15" x14ac:dyDescent="0.15">
      <c r="B1723" s="73" t="str">
        <f>IFERROR(IF(AND(K1723&lt;&gt;"",K1723&gt;=$C$3),MAX($B$5:B1722)+1,""),"")</f>
        <v/>
      </c>
      <c r="C1723" s="73" t="str">
        <f>IFERROR(IF(AND(O1723&lt;&gt;"",O1723&gt;=$C$3),MAX($C$5:C1722)+1,""),"")</f>
        <v/>
      </c>
      <c r="F1723" s="40" t="s">
        <v>10151</v>
      </c>
      <c r="G1723" s="40" t="s">
        <v>10152</v>
      </c>
      <c r="H1723" s="56">
        <v>0.08</v>
      </c>
      <c r="I1723" s="167" t="s">
        <v>5945</v>
      </c>
      <c r="J1723" s="56">
        <v>64.98</v>
      </c>
      <c r="K1723" s="71">
        <f t="shared" si="94"/>
        <v>1.2311480455524776E-3</v>
      </c>
      <c r="L1723" s="97">
        <v>25.96</v>
      </c>
      <c r="M1723" s="56">
        <v>68.02</v>
      </c>
      <c r="N1723" s="56">
        <v>170.25961479198764</v>
      </c>
      <c r="O1723" s="71">
        <f t="shared" si="95"/>
        <v>4.6987067425084282E-4</v>
      </c>
    </row>
    <row r="1724" spans="2:15" x14ac:dyDescent="0.15">
      <c r="B1724" s="73" t="str">
        <f>IFERROR(IF(AND(K1724&lt;&gt;"",K1724&gt;=$C$3),MAX($B$5:B1723)+1,""),"")</f>
        <v/>
      </c>
      <c r="C1724" s="73" t="str">
        <f>IFERROR(IF(AND(O1724&lt;&gt;"",O1724&gt;=$C$3),MAX($C$5:C1723)+1,""),"")</f>
        <v/>
      </c>
      <c r="F1724" s="40" t="s">
        <v>13310</v>
      </c>
      <c r="G1724" s="40" t="s">
        <v>10154</v>
      </c>
      <c r="H1724" s="56">
        <v>0.19</v>
      </c>
      <c r="I1724" s="167" t="s">
        <v>13662</v>
      </c>
      <c r="J1724" s="56">
        <v>58.49</v>
      </c>
      <c r="K1724" s="71">
        <f t="shared" si="94"/>
        <v>3.248418533082578E-3</v>
      </c>
      <c r="L1724" s="97">
        <v>18.227288242730701</v>
      </c>
      <c r="M1724" s="56">
        <v>21.89</v>
      </c>
      <c r="N1724" s="56">
        <v>70.243367139959503</v>
      </c>
      <c r="O1724" s="71">
        <f t="shared" si="95"/>
        <v>2.7048817238704702E-3</v>
      </c>
    </row>
    <row r="1725" spans="2:15" x14ac:dyDescent="0.15">
      <c r="B1725" s="73" t="str">
        <f>IFERROR(IF(AND(K1725&lt;&gt;"",K1725&gt;=$C$3),MAX($B$5:B1724)+1,""),"")</f>
        <v/>
      </c>
      <c r="C1725" s="73" t="str">
        <f>IFERROR(IF(AND(O1725&lt;&gt;"",O1725&gt;=$C$3),MAX($C$5:C1724)+1,""),"")</f>
        <v/>
      </c>
      <c r="F1725" s="40" t="s">
        <v>10155</v>
      </c>
      <c r="G1725" s="40" t="s">
        <v>10156</v>
      </c>
      <c r="H1725" s="56">
        <v>1</v>
      </c>
      <c r="I1725" s="167" t="s">
        <v>13752</v>
      </c>
      <c r="J1725" s="56">
        <v>46.87</v>
      </c>
      <c r="K1725" s="71">
        <f t="shared" si="94"/>
        <v>2.1335609131640711E-2</v>
      </c>
      <c r="L1725" s="97">
        <v>15.2882541676182</v>
      </c>
      <c r="M1725" s="56">
        <v>85.82</v>
      </c>
      <c r="N1725" s="56">
        <v>263.10286026770427</v>
      </c>
      <c r="O1725" s="71">
        <f t="shared" si="95"/>
        <v>3.8007948639650325E-3</v>
      </c>
    </row>
    <row r="1726" spans="2:15" x14ac:dyDescent="0.15">
      <c r="B1726" s="73" t="str">
        <f>IFERROR(IF(AND(K1726&lt;&gt;"",K1726&gt;=$C$3),MAX($B$5:B1725)+1,""),"")</f>
        <v/>
      </c>
      <c r="C1726" s="73" t="str">
        <f>IFERROR(IF(AND(O1726&lt;&gt;"",O1726&gt;=$C$3),MAX($C$5:C1725)+1,""),"")</f>
        <v/>
      </c>
      <c r="F1726" s="40" t="s">
        <v>10157</v>
      </c>
      <c r="G1726" s="40" t="s">
        <v>10158</v>
      </c>
      <c r="H1726" s="56">
        <v>0.22</v>
      </c>
      <c r="I1726" s="167" t="s">
        <v>5907</v>
      </c>
      <c r="J1726" s="56">
        <v>91.66</v>
      </c>
      <c r="K1726" s="71">
        <f t="shared" si="94"/>
        <v>2.4001745581496837E-3</v>
      </c>
      <c r="L1726" s="97">
        <v>29.509634873231501</v>
      </c>
      <c r="M1726" s="56">
        <v>125.47</v>
      </c>
      <c r="N1726" s="56">
        <v>389.72289048660161</v>
      </c>
      <c r="O1726" s="71">
        <f t="shared" si="95"/>
        <v>5.6450366496387113E-4</v>
      </c>
    </row>
    <row r="1727" spans="2:15" x14ac:dyDescent="0.15">
      <c r="B1727" s="73" t="str">
        <f>IFERROR(IF(AND(K1727&lt;&gt;"",K1727&gt;=$C$3),MAX($B$5:B1726)+1,""),"")</f>
        <v/>
      </c>
      <c r="C1727" s="73" t="str">
        <f>IFERROR(IF(AND(O1727&lt;&gt;"",O1727&gt;=$C$3),MAX($C$5:C1726)+1,""),"")</f>
        <v/>
      </c>
      <c r="F1727" s="40" t="s">
        <v>10159</v>
      </c>
      <c r="G1727" s="40" t="s">
        <v>10160</v>
      </c>
      <c r="H1727" s="56">
        <v>0.111</v>
      </c>
      <c r="I1727" s="167" t="s">
        <v>5971</v>
      </c>
      <c r="J1727" s="56">
        <v>46.01</v>
      </c>
      <c r="K1727" s="71">
        <f t="shared" si="94"/>
        <v>2.4125190176048686E-3</v>
      </c>
      <c r="L1727" s="97">
        <v>45.902591256366698</v>
      </c>
      <c r="M1727" s="56">
        <v>43.6</v>
      </c>
      <c r="N1727" s="56">
        <v>43.7020208466284</v>
      </c>
      <c r="O1727" s="71">
        <f t="shared" si="95"/>
        <v>2.5399283110854958E-3</v>
      </c>
    </row>
    <row r="1728" spans="2:15" x14ac:dyDescent="0.15">
      <c r="B1728" s="73" t="str">
        <f>IFERROR(IF(AND(K1728&lt;&gt;"",K1728&gt;=$C$3),MAX($B$5:B1727)+1,""),"")</f>
        <v/>
      </c>
      <c r="C1728" s="73" t="str">
        <f>IFERROR(IF(AND(O1728&lt;&gt;"",O1728&gt;=$C$3),MAX($C$5:C1727)+1,""),"")</f>
        <v/>
      </c>
      <c r="F1728" s="40" t="s">
        <v>10161</v>
      </c>
      <c r="G1728" s="40" t="s">
        <v>10162</v>
      </c>
      <c r="H1728" s="56" t="s">
        <v>5898</v>
      </c>
      <c r="I1728" s="167" t="s">
        <v>5935</v>
      </c>
      <c r="J1728" s="56">
        <v>83.2</v>
      </c>
      <c r="K1728" s="71" t="str">
        <f t="shared" si="94"/>
        <v/>
      </c>
      <c r="L1728" s="97">
        <v>83.2</v>
      </c>
      <c r="M1728" s="56">
        <v>58.25</v>
      </c>
      <c r="N1728" s="56">
        <v>58.250000000000007</v>
      </c>
      <c r="O1728" s="71" t="str">
        <f t="shared" si="95"/>
        <v/>
      </c>
    </row>
    <row r="1729" spans="2:15" x14ac:dyDescent="0.15">
      <c r="B1729" s="73" t="str">
        <f>IFERROR(IF(AND(K1729&lt;&gt;"",K1729&gt;=$C$3),MAX($B$5:B1728)+1,""),"")</f>
        <v/>
      </c>
      <c r="C1729" s="73" t="str">
        <f>IFERROR(IF(AND(O1729&lt;&gt;"",O1729&gt;=$C$3),MAX($C$5:C1728)+1,""),"")</f>
        <v/>
      </c>
      <c r="F1729" s="40" t="s">
        <v>10163</v>
      </c>
      <c r="G1729" s="40" t="s">
        <v>13311</v>
      </c>
      <c r="H1729" s="56">
        <v>0.22</v>
      </c>
      <c r="I1729" s="167" t="s">
        <v>13683</v>
      </c>
      <c r="J1729" s="56">
        <v>19.2</v>
      </c>
      <c r="K1729" s="71">
        <f t="shared" si="94"/>
        <v>1.1458333333333334E-2</v>
      </c>
      <c r="L1729" s="97">
        <v>18.98</v>
      </c>
      <c r="M1729" s="56">
        <v>30.23</v>
      </c>
      <c r="N1729" s="56">
        <v>30.580400421496307</v>
      </c>
      <c r="O1729" s="71">
        <f t="shared" si="95"/>
        <v>7.1941504024699539E-3</v>
      </c>
    </row>
    <row r="1730" spans="2:15" x14ac:dyDescent="0.15">
      <c r="B1730" s="73" t="str">
        <f>IFERROR(IF(AND(K1730&lt;&gt;"",K1730&gt;=$C$3),MAX($B$5:B1729)+1,""),"")</f>
        <v/>
      </c>
      <c r="C1730" s="73" t="str">
        <f>IFERROR(IF(AND(O1730&lt;&gt;"",O1730&gt;=$C$3),MAX($C$5:C1729)+1,""),"")</f>
        <v/>
      </c>
      <c r="F1730" s="40" t="s">
        <v>10165</v>
      </c>
      <c r="G1730" s="40" t="s">
        <v>10166</v>
      </c>
      <c r="H1730" s="56">
        <v>1</v>
      </c>
      <c r="I1730" s="167" t="s">
        <v>5905</v>
      </c>
      <c r="J1730" s="56">
        <v>66.66</v>
      </c>
      <c r="K1730" s="71">
        <f t="shared" si="94"/>
        <v>1.5001500150015003E-2</v>
      </c>
      <c r="L1730" s="97">
        <v>21.9790021691974</v>
      </c>
      <c r="M1730" s="56">
        <v>24.47</v>
      </c>
      <c r="N1730" s="56">
        <v>74.214934210526295</v>
      </c>
      <c r="O1730" s="71">
        <f t="shared" si="95"/>
        <v>1.3474376965197992E-2</v>
      </c>
    </row>
    <row r="1731" spans="2:15" x14ac:dyDescent="0.15">
      <c r="B1731" s="73" t="str">
        <f>IFERROR(IF(AND(K1731&lt;&gt;"",K1731&gt;=$C$3),MAX($B$5:B1730)+1,""),"")</f>
        <v/>
      </c>
      <c r="C1731" s="73" t="str">
        <f>IFERROR(IF(AND(O1731&lt;&gt;"",O1731&gt;=$C$3),MAX($C$5:C1730)+1,""),"")</f>
        <v/>
      </c>
      <c r="F1731" s="40" t="s">
        <v>10167</v>
      </c>
      <c r="G1731" s="40" t="s">
        <v>10168</v>
      </c>
      <c r="H1731" s="56">
        <v>0.1</v>
      </c>
      <c r="I1731" s="167" t="s">
        <v>5949</v>
      </c>
      <c r="J1731" s="56">
        <v>56.12</v>
      </c>
      <c r="K1731" s="71">
        <f t="shared" si="94"/>
        <v>1.7818959372772631E-3</v>
      </c>
      <c r="L1731" s="97">
        <v>28.012776842813899</v>
      </c>
      <c r="M1731" s="56">
        <v>29.66</v>
      </c>
      <c r="N1731" s="56">
        <v>59.419999999999931</v>
      </c>
      <c r="O1731" s="71">
        <f t="shared" si="95"/>
        <v>1.6829350387075079E-3</v>
      </c>
    </row>
    <row r="1732" spans="2:15" x14ac:dyDescent="0.15">
      <c r="B1732" s="73" t="str">
        <f>IFERROR(IF(AND(K1732&lt;&gt;"",K1732&gt;=$C$3),MAX($B$5:B1731)+1,""),"")</f>
        <v/>
      </c>
      <c r="C1732" s="73" t="str">
        <f>IFERROR(IF(AND(O1732&lt;&gt;"",O1732&gt;=$C$3),MAX($C$5:C1731)+1,""),"")</f>
        <v/>
      </c>
      <c r="F1732" s="40" t="s">
        <v>10169</v>
      </c>
      <c r="G1732" s="40" t="s">
        <v>10170</v>
      </c>
      <c r="H1732" s="56">
        <v>0.2</v>
      </c>
      <c r="I1732" s="167" t="s">
        <v>13680</v>
      </c>
      <c r="J1732" s="56">
        <v>78.75</v>
      </c>
      <c r="K1732" s="71">
        <f t="shared" si="94"/>
        <v>2.5396825396825397E-3</v>
      </c>
      <c r="L1732" s="97">
        <v>26.171967895362702</v>
      </c>
      <c r="M1732" s="56">
        <v>18.78</v>
      </c>
      <c r="N1732" s="56">
        <v>56.507978533094736</v>
      </c>
      <c r="O1732" s="71">
        <f t="shared" si="95"/>
        <v>3.5393232104890646E-3</v>
      </c>
    </row>
    <row r="1733" spans="2:15" x14ac:dyDescent="0.15">
      <c r="B1733" s="73" t="str">
        <f>IFERROR(IF(AND(K1733&lt;&gt;"",K1733&gt;=$C$3),MAX($B$5:B1732)+1,""),"")</f>
        <v/>
      </c>
      <c r="C1733" s="73" t="str">
        <f>IFERROR(IF(AND(O1733&lt;&gt;"",O1733&gt;=$C$3),MAX($C$5:C1732)+1,""),"")</f>
        <v/>
      </c>
      <c r="F1733" s="40" t="s">
        <v>10171</v>
      </c>
      <c r="G1733" s="40" t="s">
        <v>10172</v>
      </c>
      <c r="H1733" s="56">
        <v>0.25</v>
      </c>
      <c r="I1733" s="167" t="s">
        <v>5920</v>
      </c>
      <c r="J1733" s="56">
        <v>59.99</v>
      </c>
      <c r="K1733" s="71">
        <f t="shared" si="94"/>
        <v>4.1673612268711448E-3</v>
      </c>
      <c r="L1733" s="97">
        <v>59.724086879432598</v>
      </c>
      <c r="M1733" s="56">
        <v>63.81</v>
      </c>
      <c r="N1733" s="56">
        <v>64.094105075690152</v>
      </c>
      <c r="O1733" s="71">
        <f t="shared" si="95"/>
        <v>3.9005147151172396E-3</v>
      </c>
    </row>
    <row r="1734" spans="2:15" x14ac:dyDescent="0.15">
      <c r="B1734" s="73" t="str">
        <f>IFERROR(IF(AND(K1734&lt;&gt;"",K1734&gt;=$C$3),MAX($B$5:B1733)+1,""),"")</f>
        <v/>
      </c>
      <c r="C1734" s="73" t="str">
        <f>IFERROR(IF(AND(O1734&lt;&gt;"",O1734&gt;=$C$3),MAX($C$5:C1733)+1,""),"")</f>
        <v/>
      </c>
      <c r="F1734" s="40" t="s">
        <v>10173</v>
      </c>
      <c r="G1734" s="40" t="s">
        <v>10174</v>
      </c>
      <c r="H1734" s="56">
        <v>0.15</v>
      </c>
      <c r="I1734" s="167" t="s">
        <v>13675</v>
      </c>
      <c r="J1734" s="56">
        <v>105.77</v>
      </c>
      <c r="K1734" s="71">
        <f t="shared" si="94"/>
        <v>1.4181715042072421E-3</v>
      </c>
      <c r="L1734" s="97">
        <v>37.72</v>
      </c>
      <c r="M1734" s="56">
        <v>24.79</v>
      </c>
      <c r="N1734" s="56">
        <v>69.513210498409322</v>
      </c>
      <c r="O1734" s="71">
        <f t="shared" si="95"/>
        <v>2.1578632165670502E-3</v>
      </c>
    </row>
    <row r="1735" spans="2:15" x14ac:dyDescent="0.15">
      <c r="B1735" s="73" t="str">
        <f>IFERROR(IF(AND(K1735&lt;&gt;"",K1735&gt;=$C$3),MAX($B$5:B1734)+1,""),"")</f>
        <v/>
      </c>
      <c r="C1735" s="73" t="str">
        <f>IFERROR(IF(AND(O1735&lt;&gt;"",O1735&gt;=$C$3),MAX($C$5:C1734)+1,""),"")</f>
        <v/>
      </c>
      <c r="F1735" s="40" t="s">
        <v>10175</v>
      </c>
      <c r="G1735" s="40" t="s">
        <v>10176</v>
      </c>
      <c r="H1735" s="56">
        <v>0.2</v>
      </c>
      <c r="I1735" s="167" t="s">
        <v>13663</v>
      </c>
      <c r="J1735" s="56">
        <v>93.75</v>
      </c>
      <c r="K1735" s="71">
        <f t="shared" ref="K1735:K1798" si="96">IFERROR(H1735/J1735,"")</f>
        <v>2.1333333333333334E-3</v>
      </c>
      <c r="L1735" s="97">
        <v>31.208770224289999</v>
      </c>
      <c r="M1735" s="56">
        <v>37.299999999999997</v>
      </c>
      <c r="N1735" s="56">
        <v>112.04783062161026</v>
      </c>
      <c r="O1735" s="71">
        <f t="shared" ref="O1735:O1798" si="97">IFERROR(H1735/N1735,"")</f>
        <v>1.7849520056787849E-3</v>
      </c>
    </row>
    <row r="1736" spans="2:15" x14ac:dyDescent="0.15">
      <c r="B1736" s="73" t="str">
        <f>IFERROR(IF(AND(K1736&lt;&gt;"",K1736&gt;=$C$3),MAX($B$5:B1735)+1,""),"")</f>
        <v/>
      </c>
      <c r="C1736" s="73" t="str">
        <f>IFERROR(IF(AND(O1736&lt;&gt;"",O1736&gt;=$C$3),MAX($C$5:C1735)+1,""),"")</f>
        <v/>
      </c>
      <c r="F1736" s="40" t="s">
        <v>10177</v>
      </c>
      <c r="G1736" s="40" t="s">
        <v>10178</v>
      </c>
      <c r="H1736" s="56">
        <v>0.1</v>
      </c>
      <c r="I1736" s="167" t="s">
        <v>5953</v>
      </c>
      <c r="J1736" s="56">
        <v>26.78</v>
      </c>
      <c r="K1736" s="71">
        <f t="shared" si="96"/>
        <v>3.7341299477221808E-3</v>
      </c>
      <c r="L1736" s="97">
        <v>26.693946015424199</v>
      </c>
      <c r="M1736" s="56">
        <v>34.590000000000003</v>
      </c>
      <c r="N1736" s="56">
        <v>34.701508704061858</v>
      </c>
      <c r="O1736" s="71">
        <f t="shared" si="97"/>
        <v>2.88171908757082E-3</v>
      </c>
    </row>
    <row r="1737" spans="2:15" x14ac:dyDescent="0.15">
      <c r="B1737" s="73" t="str">
        <f>IFERROR(IF(AND(K1737&lt;&gt;"",K1737&gt;=$C$3),MAX($B$5:B1736)+1,""),"")</f>
        <v/>
      </c>
      <c r="C1737" s="73" t="str">
        <f>IFERROR(IF(AND(O1737&lt;&gt;"",O1737&gt;=$C$3),MAX($C$5:C1736)+1,""),"")</f>
        <v/>
      </c>
      <c r="F1737" s="40" t="s">
        <v>10179</v>
      </c>
      <c r="G1737" s="40" t="s">
        <v>10180</v>
      </c>
      <c r="H1737" s="56">
        <v>0.26</v>
      </c>
      <c r="I1737" s="167" t="s">
        <v>5914</v>
      </c>
      <c r="J1737" s="56">
        <v>64.319999999999993</v>
      </c>
      <c r="K1737" s="71">
        <f t="shared" si="96"/>
        <v>4.042288557213931E-3</v>
      </c>
      <c r="L1737" s="97">
        <v>32.0173105802048</v>
      </c>
      <c r="M1737" s="56">
        <v>29.31</v>
      </c>
      <c r="N1737" s="56">
        <v>58.881247857387677</v>
      </c>
      <c r="O1737" s="71">
        <f t="shared" si="97"/>
        <v>4.4156672873123986E-3</v>
      </c>
    </row>
    <row r="1738" spans="2:15" x14ac:dyDescent="0.15">
      <c r="B1738" s="73" t="str">
        <f>IFERROR(IF(AND(K1738&lt;&gt;"",K1738&gt;=$C$3),MAX($B$5:B1737)+1,""),"")</f>
        <v/>
      </c>
      <c r="C1738" s="73" t="str">
        <f>IFERROR(IF(AND(O1738&lt;&gt;"",O1738&gt;=$C$3),MAX($C$5:C1737)+1,""),"")</f>
        <v/>
      </c>
      <c r="F1738" s="40" t="s">
        <v>13312</v>
      </c>
      <c r="G1738" s="40" t="s">
        <v>10182</v>
      </c>
      <c r="H1738" s="56">
        <v>0.1</v>
      </c>
      <c r="I1738" s="167" t="s">
        <v>13683</v>
      </c>
      <c r="J1738" s="56">
        <v>37.090000000000003</v>
      </c>
      <c r="K1738" s="71">
        <f t="shared" si="96"/>
        <v>2.6961445133459154E-3</v>
      </c>
      <c r="L1738" s="97">
        <v>20.564370185300898</v>
      </c>
      <c r="M1738" s="56">
        <v>26.19</v>
      </c>
      <c r="N1738" s="56">
        <v>47.236413819001029</v>
      </c>
      <c r="O1738" s="71">
        <f t="shared" si="97"/>
        <v>2.1170108379348356E-3</v>
      </c>
    </row>
    <row r="1739" spans="2:15" x14ac:dyDescent="0.15">
      <c r="B1739" s="73" t="str">
        <f>IFERROR(IF(AND(K1739&lt;&gt;"",K1739&gt;=$C$3),MAX($B$5:B1738)+1,""),"")</f>
        <v/>
      </c>
      <c r="C1739" s="73" t="str">
        <f>IFERROR(IF(AND(O1739&lt;&gt;"",O1739&gt;=$C$3),MAX($C$5:C1738)+1,""),"")</f>
        <v/>
      </c>
      <c r="F1739" s="40" t="s">
        <v>10183</v>
      </c>
      <c r="G1739" s="40" t="s">
        <v>10184</v>
      </c>
      <c r="H1739" s="56">
        <v>0.10100000000000001</v>
      </c>
      <c r="I1739" s="167" t="s">
        <v>5909</v>
      </c>
      <c r="J1739" s="56">
        <v>47.39</v>
      </c>
      <c r="K1739" s="71">
        <f t="shared" si="96"/>
        <v>2.1312513188436379E-3</v>
      </c>
      <c r="L1739" s="97">
        <v>47.276463823670298</v>
      </c>
      <c r="M1739" s="56">
        <v>44.58</v>
      </c>
      <c r="N1739" s="56">
        <v>44.687060518732032</v>
      </c>
      <c r="O1739" s="71">
        <f t="shared" si="97"/>
        <v>2.2601620878075564E-3</v>
      </c>
    </row>
    <row r="1740" spans="2:15" x14ac:dyDescent="0.15">
      <c r="B1740" s="73" t="str">
        <f>IFERROR(IF(AND(K1740&lt;&gt;"",K1740&gt;=$C$3),MAX($B$5:B1739)+1,""),"")</f>
        <v/>
      </c>
      <c r="C1740" s="73" t="str">
        <f>IFERROR(IF(AND(O1740&lt;&gt;"",O1740&gt;=$C$3),MAX($C$5:C1739)+1,""),"")</f>
        <v/>
      </c>
      <c r="F1740" s="40" t="s">
        <v>10185</v>
      </c>
      <c r="G1740" s="40" t="s">
        <v>10186</v>
      </c>
      <c r="H1740" s="56">
        <v>0.52</v>
      </c>
      <c r="I1740" s="167" t="s">
        <v>13663</v>
      </c>
      <c r="J1740" s="56">
        <v>207</v>
      </c>
      <c r="K1740" s="71">
        <f t="shared" si="96"/>
        <v>2.5120772946859906E-3</v>
      </c>
      <c r="L1740" s="97">
        <v>103.21387559808601</v>
      </c>
      <c r="M1740" s="56">
        <v>64.17</v>
      </c>
      <c r="N1740" s="56">
        <v>128.69577780147154</v>
      </c>
      <c r="O1740" s="71">
        <f t="shared" si="97"/>
        <v>4.0405365963300018E-3</v>
      </c>
    </row>
    <row r="1741" spans="2:15" x14ac:dyDescent="0.15">
      <c r="B1741" s="73" t="str">
        <f>IFERROR(IF(AND(K1741&lt;&gt;"",K1741&gt;=$C$3),MAX($B$5:B1740)+1,""),"")</f>
        <v/>
      </c>
      <c r="C1741" s="73" t="str">
        <f>IFERROR(IF(AND(O1741&lt;&gt;"",O1741&gt;=$C$3),MAX($C$5:C1740)+1,""),"")</f>
        <v/>
      </c>
      <c r="F1741" s="40" t="s">
        <v>10187</v>
      </c>
      <c r="G1741" s="40" t="s">
        <v>13313</v>
      </c>
      <c r="H1741" s="56">
        <v>0.15</v>
      </c>
      <c r="I1741" s="167" t="s">
        <v>5914</v>
      </c>
      <c r="J1741" s="56">
        <v>19.420000000000002</v>
      </c>
      <c r="K1741" s="71">
        <f t="shared" si="96"/>
        <v>7.723995880535529E-3</v>
      </c>
      <c r="L1741" s="97">
        <v>19.326032258064501</v>
      </c>
      <c r="M1741" s="56">
        <v>26.43</v>
      </c>
      <c r="N1741" s="56">
        <v>26.558508914100511</v>
      </c>
      <c r="O1741" s="71">
        <f t="shared" si="97"/>
        <v>5.6479074365640165E-3</v>
      </c>
    </row>
    <row r="1742" spans="2:15" x14ac:dyDescent="0.15">
      <c r="B1742" s="73" t="str">
        <f>IFERROR(IF(AND(K1742&lt;&gt;"",K1742&gt;=$C$3),MAX($B$5:B1741)+1,""),"")</f>
        <v/>
      </c>
      <c r="C1742" s="73" t="str">
        <f>IFERROR(IF(AND(O1742&lt;&gt;"",O1742&gt;=$C$3),MAX($C$5:C1741)+1,""),"")</f>
        <v/>
      </c>
      <c r="F1742" s="40" t="s">
        <v>10189</v>
      </c>
      <c r="G1742" s="40" t="s">
        <v>10190</v>
      </c>
      <c r="H1742" s="56">
        <v>0.09</v>
      </c>
      <c r="I1742" s="167" t="s">
        <v>5916</v>
      </c>
      <c r="J1742" s="56">
        <v>45.15</v>
      </c>
      <c r="K1742" s="71">
        <f t="shared" si="96"/>
        <v>1.9933554817275745E-3</v>
      </c>
      <c r="L1742" s="97">
        <v>22.535044247787599</v>
      </c>
      <c r="M1742" s="56">
        <v>25.75</v>
      </c>
      <c r="N1742" s="56">
        <v>51.591312056737614</v>
      </c>
      <c r="O1742" s="71">
        <f t="shared" si="97"/>
        <v>1.744479766302946E-3</v>
      </c>
    </row>
    <row r="1743" spans="2:15" x14ac:dyDescent="0.15">
      <c r="B1743" s="73" t="str">
        <f>IFERROR(IF(AND(K1743&lt;&gt;"",K1743&gt;=$C$3),MAX($B$5:B1742)+1,""),"")</f>
        <v/>
      </c>
      <c r="C1743" s="73" t="str">
        <f>IFERROR(IF(AND(O1743&lt;&gt;"",O1743&gt;=$C$3),MAX($C$5:C1742)+1,""),"")</f>
        <v/>
      </c>
      <c r="F1743" s="40" t="s">
        <v>10191</v>
      </c>
      <c r="G1743" s="40" t="s">
        <v>10192</v>
      </c>
      <c r="H1743" s="56">
        <v>0.6</v>
      </c>
      <c r="I1743" s="167" t="s">
        <v>5916</v>
      </c>
      <c r="J1743" s="56">
        <v>80</v>
      </c>
      <c r="K1743" s="71">
        <f t="shared" si="96"/>
        <v>7.4999999999999997E-3</v>
      </c>
      <c r="L1743" s="97">
        <v>39.696509863429398</v>
      </c>
      <c r="M1743" s="56">
        <v>41.64</v>
      </c>
      <c r="N1743" s="56">
        <v>83.916697247706509</v>
      </c>
      <c r="O1743" s="71">
        <f t="shared" si="97"/>
        <v>7.1499477419721532E-3</v>
      </c>
    </row>
    <row r="1744" spans="2:15" x14ac:dyDescent="0.15">
      <c r="B1744" s="73" t="str">
        <f>IFERROR(IF(AND(K1744&lt;&gt;"",K1744&gt;=$C$3),MAX($B$5:B1743)+1,""),"")</f>
        <v/>
      </c>
      <c r="C1744" s="73" t="str">
        <f>IFERROR(IF(AND(O1744&lt;&gt;"",O1744&gt;=$C$3),MAX($C$5:C1743)+1,""),"")</f>
        <v/>
      </c>
      <c r="F1744" s="40" t="s">
        <v>10193</v>
      </c>
      <c r="G1744" s="40" t="s">
        <v>10194</v>
      </c>
      <c r="H1744" s="56">
        <v>0.15</v>
      </c>
      <c r="I1744" s="167" t="s">
        <v>5916</v>
      </c>
      <c r="J1744" s="56">
        <v>74.95</v>
      </c>
      <c r="K1744" s="71">
        <f t="shared" si="96"/>
        <v>2.0013342228152099E-3</v>
      </c>
      <c r="L1744" s="97">
        <v>37.409598603839399</v>
      </c>
      <c r="M1744" s="56">
        <v>46.16</v>
      </c>
      <c r="N1744" s="56">
        <v>92.481398601398709</v>
      </c>
      <c r="O1744" s="71">
        <f t="shared" si="97"/>
        <v>1.6219477891603962E-3</v>
      </c>
    </row>
    <row r="1745" spans="2:15" x14ac:dyDescent="0.15">
      <c r="B1745" s="73" t="str">
        <f>IFERROR(IF(AND(K1745&lt;&gt;"",K1745&gt;=$C$3),MAX($B$5:B1744)+1,""),"")</f>
        <v/>
      </c>
      <c r="C1745" s="73" t="str">
        <f>IFERROR(IF(AND(O1745&lt;&gt;"",O1745&gt;=$C$3),MAX($C$5:C1744)+1,""),"")</f>
        <v/>
      </c>
      <c r="F1745" s="40" t="s">
        <v>10195</v>
      </c>
      <c r="G1745" s="40" t="s">
        <v>10196</v>
      </c>
      <c r="H1745" s="56">
        <v>0.1491111</v>
      </c>
      <c r="I1745" s="167" t="s">
        <v>5915</v>
      </c>
      <c r="J1745" s="56">
        <v>86.66</v>
      </c>
      <c r="K1745" s="71">
        <f t="shared" si="96"/>
        <v>1.7206450496192016E-3</v>
      </c>
      <c r="L1745" s="97">
        <v>34.7238687392055</v>
      </c>
      <c r="M1745" s="56">
        <v>28.9</v>
      </c>
      <c r="N1745" s="56">
        <v>72.125431034482801</v>
      </c>
      <c r="O1745" s="71">
        <f t="shared" si="97"/>
        <v>2.0673859117557405E-3</v>
      </c>
    </row>
    <row r="1746" spans="2:15" x14ac:dyDescent="0.15">
      <c r="B1746" s="73" t="str">
        <f>IFERROR(IF(AND(K1746&lt;&gt;"",K1746&gt;=$C$3),MAX($B$5:B1745)+1,""),"")</f>
        <v/>
      </c>
      <c r="C1746" s="73" t="str">
        <f>IFERROR(IF(AND(O1746&lt;&gt;"",O1746&gt;=$C$3),MAX($C$5:C1745)+1,""),"")</f>
        <v/>
      </c>
      <c r="F1746" s="40" t="s">
        <v>10197</v>
      </c>
      <c r="G1746" s="40" t="s">
        <v>10198</v>
      </c>
      <c r="H1746" s="56">
        <v>0.1</v>
      </c>
      <c r="I1746" s="167" t="s">
        <v>5935</v>
      </c>
      <c r="J1746" s="56">
        <v>100.99</v>
      </c>
      <c r="K1746" s="71">
        <f t="shared" si="96"/>
        <v>9.9019704921279351E-4</v>
      </c>
      <c r="L1746" s="97">
        <v>50.444811706239598</v>
      </c>
      <c r="M1746" s="56">
        <v>42.3</v>
      </c>
      <c r="N1746" s="56">
        <v>84.684169798806167</v>
      </c>
      <c r="O1746" s="71">
        <f t="shared" si="97"/>
        <v>1.1808582434896793E-3</v>
      </c>
    </row>
    <row r="1747" spans="2:15" x14ac:dyDescent="0.15">
      <c r="B1747" s="73" t="str">
        <f>IFERROR(IF(AND(K1747&lt;&gt;"",K1747&gt;=$C$3),MAX($B$5:B1746)+1,""),"")</f>
        <v/>
      </c>
      <c r="C1747" s="73" t="str">
        <f>IFERROR(IF(AND(O1747&lt;&gt;"",O1747&gt;=$C$3),MAX($C$5:C1746)+1,""),"")</f>
        <v/>
      </c>
      <c r="F1747" s="40" t="s">
        <v>10199</v>
      </c>
      <c r="G1747" s="40" t="s">
        <v>10200</v>
      </c>
      <c r="H1747" s="56">
        <v>0.55000000000000004</v>
      </c>
      <c r="I1747" s="167" t="s">
        <v>13662</v>
      </c>
      <c r="J1747" s="56">
        <v>75.22</v>
      </c>
      <c r="K1747" s="71">
        <f t="shared" si="96"/>
        <v>7.311885136931668E-3</v>
      </c>
      <c r="L1747" s="97">
        <v>24.952344270924701</v>
      </c>
      <c r="M1747" s="56">
        <v>34.479999999999997</v>
      </c>
      <c r="N1747" s="56">
        <v>103.94156043374777</v>
      </c>
      <c r="O1747" s="71">
        <f t="shared" si="97"/>
        <v>5.2914348957707772E-3</v>
      </c>
    </row>
    <row r="1748" spans="2:15" x14ac:dyDescent="0.15">
      <c r="B1748" s="73" t="str">
        <f>IFERROR(IF(AND(K1748&lt;&gt;"",K1748&gt;=$C$3),MAX($B$5:B1747)+1,""),"")</f>
        <v/>
      </c>
      <c r="C1748" s="73" t="str">
        <f>IFERROR(IF(AND(O1748&lt;&gt;"",O1748&gt;=$C$3),MAX($C$5:C1747)+1,""),"")</f>
        <v/>
      </c>
      <c r="F1748" s="40" t="s">
        <v>10201</v>
      </c>
      <c r="G1748" s="40" t="s">
        <v>10202</v>
      </c>
      <c r="H1748" s="56">
        <v>0.15</v>
      </c>
      <c r="I1748" s="167" t="s">
        <v>5920</v>
      </c>
      <c r="J1748" s="56">
        <v>133.33000000000001</v>
      </c>
      <c r="K1748" s="71">
        <f t="shared" si="96"/>
        <v>1.1250281257031425E-3</v>
      </c>
      <c r="L1748" s="97">
        <v>44.392439164042401</v>
      </c>
      <c r="M1748" s="56">
        <v>44.41</v>
      </c>
      <c r="N1748" s="56">
        <v>133.38274290627677</v>
      </c>
      <c r="O1748" s="71">
        <f t="shared" si="97"/>
        <v>1.1245832611599506E-3</v>
      </c>
    </row>
    <row r="1749" spans="2:15" x14ac:dyDescent="0.15">
      <c r="B1749" s="73" t="str">
        <f>IFERROR(IF(AND(K1749&lt;&gt;"",K1749&gt;=$C$3),MAX($B$5:B1748)+1,""),"")</f>
        <v/>
      </c>
      <c r="C1749" s="73" t="str">
        <f>IFERROR(IF(AND(O1749&lt;&gt;"",O1749&gt;=$C$3),MAX($C$5:C1748)+1,""),"")</f>
        <v/>
      </c>
      <c r="F1749" s="40" t="s">
        <v>10203</v>
      </c>
      <c r="G1749" s="40" t="s">
        <v>10204</v>
      </c>
      <c r="H1749" s="56">
        <v>0.2</v>
      </c>
      <c r="I1749" s="167" t="s">
        <v>5903</v>
      </c>
      <c r="J1749" s="56">
        <v>89.03</v>
      </c>
      <c r="K1749" s="71">
        <f t="shared" si="96"/>
        <v>2.2464337863641469E-3</v>
      </c>
      <c r="L1749" s="97">
        <v>44.434063636363597</v>
      </c>
      <c r="M1749" s="56">
        <v>47.65</v>
      </c>
      <c r="N1749" s="56">
        <v>95.473588342440877</v>
      </c>
      <c r="O1749" s="71">
        <f t="shared" si="97"/>
        <v>2.0948201850615267E-3</v>
      </c>
    </row>
    <row r="1750" spans="2:15" x14ac:dyDescent="0.15">
      <c r="B1750" s="73" t="str">
        <f>IFERROR(IF(AND(K1750&lt;&gt;"",K1750&gt;=$C$3),MAX($B$5:B1749)+1,""),"")</f>
        <v/>
      </c>
      <c r="C1750" s="73" t="str">
        <f>IFERROR(IF(AND(O1750&lt;&gt;"",O1750&gt;=$C$3),MAX($C$5:C1749)+1,""),"")</f>
        <v/>
      </c>
      <c r="F1750" s="40" t="s">
        <v>13314</v>
      </c>
      <c r="G1750" s="40" t="s">
        <v>10206</v>
      </c>
      <c r="H1750" s="56">
        <v>0.2</v>
      </c>
      <c r="I1750" s="167" t="s">
        <v>5983</v>
      </c>
      <c r="J1750" s="56">
        <v>52.11</v>
      </c>
      <c r="K1750" s="71">
        <f t="shared" si="96"/>
        <v>3.838034926117828E-3</v>
      </c>
      <c r="L1750" s="97">
        <v>25.985315592404401</v>
      </c>
      <c r="M1750" s="56">
        <v>24.64</v>
      </c>
      <c r="N1750" s="56">
        <v>49.412153392330353</v>
      </c>
      <c r="O1750" s="71">
        <f t="shared" si="97"/>
        <v>4.0475872081916506E-3</v>
      </c>
    </row>
    <row r="1751" spans="2:15" x14ac:dyDescent="0.15">
      <c r="B1751" s="73" t="str">
        <f>IFERROR(IF(AND(K1751&lt;&gt;"",K1751&gt;=$C$3),MAX($B$5:B1750)+1,""),"")</f>
        <v/>
      </c>
      <c r="C1751" s="73" t="str">
        <f>IFERROR(IF(AND(O1751&lt;&gt;"",O1751&gt;=$C$3),MAX($C$5:C1750)+1,""),"")</f>
        <v/>
      </c>
      <c r="F1751" s="40" t="s">
        <v>10207</v>
      </c>
      <c r="G1751" s="40" t="s">
        <v>10208</v>
      </c>
      <c r="H1751" s="56">
        <v>0.1</v>
      </c>
      <c r="I1751" s="167" t="s">
        <v>5901</v>
      </c>
      <c r="J1751" s="56">
        <v>39.42</v>
      </c>
      <c r="K1751" s="71">
        <f t="shared" si="96"/>
        <v>2.5367833587011668E-3</v>
      </c>
      <c r="L1751" s="97">
        <v>19.667337662337701</v>
      </c>
      <c r="M1751" s="56">
        <v>22.41</v>
      </c>
      <c r="N1751" s="56">
        <v>44.917223427331798</v>
      </c>
      <c r="O1751" s="71">
        <f t="shared" si="97"/>
        <v>2.2263174873616686E-3</v>
      </c>
    </row>
    <row r="1752" spans="2:15" x14ac:dyDescent="0.15">
      <c r="B1752" s="73" t="str">
        <f>IFERROR(IF(AND(K1752&lt;&gt;"",K1752&gt;=$C$3),MAX($B$5:B1751)+1,""),"")</f>
        <v/>
      </c>
      <c r="C1752" s="73" t="str">
        <f>IFERROR(IF(AND(O1752&lt;&gt;"",O1752&gt;=$C$3),MAX($C$5:C1751)+1,""),"")</f>
        <v/>
      </c>
      <c r="F1752" s="40" t="s">
        <v>10209</v>
      </c>
      <c r="G1752" s="40" t="s">
        <v>10210</v>
      </c>
      <c r="H1752" s="56">
        <v>0.12</v>
      </c>
      <c r="I1752" s="167" t="s">
        <v>5916</v>
      </c>
      <c r="J1752" s="56">
        <v>85.03</v>
      </c>
      <c r="K1752" s="71">
        <f t="shared" si="96"/>
        <v>1.4112666117840761E-3</v>
      </c>
      <c r="L1752" s="97">
        <v>42.4707847215657</v>
      </c>
      <c r="M1752" s="56">
        <v>62.8</v>
      </c>
      <c r="N1752" s="56">
        <v>125.73075903842502</v>
      </c>
      <c r="O1752" s="71">
        <f t="shared" si="97"/>
        <v>9.5442038939195757E-4</v>
      </c>
    </row>
    <row r="1753" spans="2:15" x14ac:dyDescent="0.15">
      <c r="B1753" s="73" t="str">
        <f>IFERROR(IF(AND(K1753&lt;&gt;"",K1753&gt;=$C$3),MAX($B$5:B1752)+1,""),"")</f>
        <v/>
      </c>
      <c r="C1753" s="73" t="str">
        <f>IFERROR(IF(AND(O1753&lt;&gt;"",O1753&gt;=$C$3),MAX($C$5:C1752)+1,""),"")</f>
        <v/>
      </c>
      <c r="F1753" s="40" t="s">
        <v>10211</v>
      </c>
      <c r="G1753" s="40" t="s">
        <v>10212</v>
      </c>
      <c r="H1753" s="56">
        <v>0.1</v>
      </c>
      <c r="I1753" s="167" t="s">
        <v>5971</v>
      </c>
      <c r="J1753" s="56">
        <v>48</v>
      </c>
      <c r="K1753" s="71">
        <f t="shared" si="96"/>
        <v>2.0833333333333333E-3</v>
      </c>
      <c r="L1753" s="97">
        <v>47.933425797503503</v>
      </c>
      <c r="M1753" s="56">
        <v>63.31</v>
      </c>
      <c r="N1753" s="56">
        <v>63.397930555555511</v>
      </c>
      <c r="O1753" s="71">
        <f t="shared" si="97"/>
        <v>1.5773385522792444E-3</v>
      </c>
    </row>
    <row r="1754" spans="2:15" x14ac:dyDescent="0.15">
      <c r="B1754" s="73" t="str">
        <f>IFERROR(IF(AND(K1754&lt;&gt;"",K1754&gt;=$C$3),MAX($B$5:B1753)+1,""),"")</f>
        <v/>
      </c>
      <c r="C1754" s="73" t="str">
        <f>IFERROR(IF(AND(O1754&lt;&gt;"",O1754&gt;=$C$3),MAX($C$5:C1753)+1,""),"")</f>
        <v/>
      </c>
      <c r="F1754" s="40" t="s">
        <v>10213</v>
      </c>
      <c r="G1754" s="40" t="s">
        <v>13315</v>
      </c>
      <c r="H1754" s="56">
        <v>0.2</v>
      </c>
      <c r="I1754" s="167" t="s">
        <v>5944</v>
      </c>
      <c r="J1754" s="56">
        <v>74.8</v>
      </c>
      <c r="K1754" s="71">
        <f t="shared" si="96"/>
        <v>2.6737967914438505E-3</v>
      </c>
      <c r="L1754" s="97">
        <v>74.592826478327098</v>
      </c>
      <c r="M1754" s="56">
        <v>87.18</v>
      </c>
      <c r="N1754" s="56">
        <v>87.422133037078197</v>
      </c>
      <c r="O1754" s="71">
        <f t="shared" si="97"/>
        <v>2.2877501732332974E-3</v>
      </c>
    </row>
    <row r="1755" spans="2:15" x14ac:dyDescent="0.15">
      <c r="B1755" s="73" t="str">
        <f>IFERROR(IF(AND(K1755&lt;&gt;"",K1755&gt;=$C$3),MAX($B$5:B1754)+1,""),"")</f>
        <v/>
      </c>
      <c r="C1755" s="73" t="str">
        <f>IFERROR(IF(AND(O1755&lt;&gt;"",O1755&gt;=$C$3),MAX($C$5:C1754)+1,""),"")</f>
        <v/>
      </c>
      <c r="F1755" s="40" t="s">
        <v>10215</v>
      </c>
      <c r="G1755" s="40" t="s">
        <v>10216</v>
      </c>
      <c r="H1755" s="56">
        <v>0.08</v>
      </c>
      <c r="I1755" s="167" t="s">
        <v>5916</v>
      </c>
      <c r="J1755" s="56">
        <v>34.99</v>
      </c>
      <c r="K1755" s="71">
        <f t="shared" si="96"/>
        <v>2.2863675335810232E-3</v>
      </c>
      <c r="L1755" s="97">
        <v>11.633376061796</v>
      </c>
      <c r="M1755" s="56">
        <v>35.5</v>
      </c>
      <c r="N1755" s="56">
        <v>106.7742496590653</v>
      </c>
      <c r="O1755" s="71">
        <f t="shared" si="97"/>
        <v>7.4924431925715601E-4</v>
      </c>
    </row>
    <row r="1756" spans="2:15" x14ac:dyDescent="0.15">
      <c r="B1756" s="73" t="str">
        <f>IFERROR(IF(AND(K1756&lt;&gt;"",K1756&gt;=$C$3),MAX($B$5:B1755)+1,""),"")</f>
        <v/>
      </c>
      <c r="C1756" s="73" t="str">
        <f>IFERROR(IF(AND(O1756&lt;&gt;"",O1756&gt;=$C$3),MAX($C$5:C1755)+1,""),"")</f>
        <v/>
      </c>
      <c r="F1756" s="40" t="s">
        <v>10217</v>
      </c>
      <c r="G1756" s="40" t="s">
        <v>10218</v>
      </c>
      <c r="H1756" s="56">
        <v>7.0000000000000007E-2</v>
      </c>
      <c r="I1756" s="167" t="s">
        <v>5903</v>
      </c>
      <c r="J1756" s="56">
        <v>25.75</v>
      </c>
      <c r="K1756" s="71">
        <f t="shared" si="96"/>
        <v>2.718446601941748E-3</v>
      </c>
      <c r="L1756" s="97">
        <v>25.6811760213822</v>
      </c>
      <c r="M1756" s="56">
        <v>25.32</v>
      </c>
      <c r="N1756" s="56">
        <v>25.387856049004601</v>
      </c>
      <c r="O1756" s="71">
        <f t="shared" si="97"/>
        <v>2.7572237633963011E-3</v>
      </c>
    </row>
    <row r="1757" spans="2:15" x14ac:dyDescent="0.15">
      <c r="B1757" s="73" t="str">
        <f>IFERROR(IF(AND(K1757&lt;&gt;"",K1757&gt;=$C$3),MAX($B$5:B1756)+1,""),"")</f>
        <v/>
      </c>
      <c r="C1757" s="73" t="str">
        <f>IFERROR(IF(AND(O1757&lt;&gt;"",O1757&gt;=$C$3),MAX($C$5:C1756)+1,""),"")</f>
        <v/>
      </c>
      <c r="F1757" s="40" t="s">
        <v>13316</v>
      </c>
      <c r="G1757" s="40" t="s">
        <v>10220</v>
      </c>
      <c r="H1757" s="56">
        <v>0.15</v>
      </c>
      <c r="I1757" s="167" t="s">
        <v>5901</v>
      </c>
      <c r="J1757" s="56">
        <v>49</v>
      </c>
      <c r="K1757" s="71">
        <f t="shared" si="96"/>
        <v>3.0612244897959182E-3</v>
      </c>
      <c r="L1757" s="97">
        <v>48.841423948220097</v>
      </c>
      <c r="M1757" s="56">
        <v>46.2</v>
      </c>
      <c r="N1757" s="56">
        <v>46.349999999999973</v>
      </c>
      <c r="O1757" s="71">
        <f t="shared" si="97"/>
        <v>3.2362459546925585E-3</v>
      </c>
    </row>
    <row r="1758" spans="2:15" x14ac:dyDescent="0.15">
      <c r="B1758" s="73" t="str">
        <f>IFERROR(IF(AND(K1758&lt;&gt;"",K1758&gt;=$C$3),MAX($B$5:B1757)+1,""),"")</f>
        <v/>
      </c>
      <c r="C1758" s="73" t="str">
        <f>IFERROR(IF(AND(O1758&lt;&gt;"",O1758&gt;=$C$3),MAX($C$5:C1757)+1,""),"")</f>
        <v/>
      </c>
      <c r="F1758" s="40" t="s">
        <v>10221</v>
      </c>
      <c r="G1758" s="40" t="s">
        <v>13317</v>
      </c>
      <c r="H1758" s="56" t="s">
        <v>5898</v>
      </c>
      <c r="I1758" s="167" t="s">
        <v>5914</v>
      </c>
      <c r="J1758" s="56">
        <v>42.24</v>
      </c>
      <c r="K1758" s="71" t="str">
        <f t="shared" si="96"/>
        <v/>
      </c>
      <c r="L1758" s="97">
        <v>42.24</v>
      </c>
      <c r="M1758" s="56">
        <v>31.67</v>
      </c>
      <c r="N1758" s="56">
        <v>31.669999999999998</v>
      </c>
      <c r="O1758" s="71" t="str">
        <f t="shared" si="97"/>
        <v/>
      </c>
    </row>
    <row r="1759" spans="2:15" x14ac:dyDescent="0.15">
      <c r="B1759" s="73" t="str">
        <f>IFERROR(IF(AND(K1759&lt;&gt;"",K1759&gt;=$C$3),MAX($B$5:B1758)+1,""),"")</f>
        <v/>
      </c>
      <c r="C1759" s="73" t="str">
        <f>IFERROR(IF(AND(O1759&lt;&gt;"",O1759&gt;=$C$3),MAX($C$5:C1758)+1,""),"")</f>
        <v/>
      </c>
      <c r="F1759" s="40" t="s">
        <v>10223</v>
      </c>
      <c r="G1759" s="40" t="s">
        <v>10224</v>
      </c>
      <c r="H1759" s="56">
        <v>0.27</v>
      </c>
      <c r="I1759" s="167" t="s">
        <v>13667</v>
      </c>
      <c r="J1759" s="56">
        <v>116.24</v>
      </c>
      <c r="K1759" s="71">
        <f t="shared" si="96"/>
        <v>2.3227804542326224E-3</v>
      </c>
      <c r="L1759" s="97">
        <v>38.632332240437201</v>
      </c>
      <c r="M1759" s="56">
        <v>25.6</v>
      </c>
      <c r="N1759" s="56">
        <v>77.027293653403405</v>
      </c>
      <c r="O1759" s="71">
        <f t="shared" si="97"/>
        <v>3.505251024590168E-3</v>
      </c>
    </row>
    <row r="1760" spans="2:15" x14ac:dyDescent="0.15">
      <c r="B1760" s="73" t="str">
        <f>IFERROR(IF(AND(K1760&lt;&gt;"",K1760&gt;=$C$3),MAX($B$5:B1759)+1,""),"")</f>
        <v/>
      </c>
      <c r="C1760" s="73" t="str">
        <f>IFERROR(IF(AND(O1760&lt;&gt;"",O1760&gt;=$C$3),MAX($C$5:C1759)+1,""),"")</f>
        <v/>
      </c>
      <c r="F1760" s="40" t="s">
        <v>10225</v>
      </c>
      <c r="G1760" s="40" t="s">
        <v>10226</v>
      </c>
      <c r="H1760" s="56">
        <v>0.1</v>
      </c>
      <c r="I1760" s="167" t="s">
        <v>13710</v>
      </c>
      <c r="J1760" s="56">
        <v>43.91</v>
      </c>
      <c r="K1760" s="71">
        <f t="shared" si="96"/>
        <v>2.2773855613755414E-3</v>
      </c>
      <c r="L1760" s="97">
        <v>17.532077673617799</v>
      </c>
      <c r="M1760" s="56">
        <v>17.670000000000002</v>
      </c>
      <c r="N1760" s="56">
        <v>44.255433636799125</v>
      </c>
      <c r="O1760" s="71">
        <f t="shared" si="97"/>
        <v>2.2596095390385769E-3</v>
      </c>
    </row>
    <row r="1761" spans="2:15" x14ac:dyDescent="0.15">
      <c r="B1761" s="73" t="str">
        <f>IFERROR(IF(AND(K1761&lt;&gt;"",K1761&gt;=$C$3),MAX($B$5:B1760)+1,""),"")</f>
        <v/>
      </c>
      <c r="C1761" s="73" t="str">
        <f>IFERROR(IF(AND(O1761&lt;&gt;"",O1761&gt;=$C$3),MAX($C$5:C1760)+1,""),"")</f>
        <v/>
      </c>
      <c r="F1761" s="40" t="s">
        <v>10227</v>
      </c>
      <c r="G1761" s="40" t="s">
        <v>10228</v>
      </c>
      <c r="H1761" s="56">
        <v>4.5999999999999999E-2</v>
      </c>
      <c r="I1761" s="167" t="s">
        <v>5914</v>
      </c>
      <c r="J1761" s="56">
        <v>68.36</v>
      </c>
      <c r="K1761" s="71">
        <f t="shared" si="96"/>
        <v>6.7290813341135168E-4</v>
      </c>
      <c r="L1761" s="97">
        <v>21.349201634877399</v>
      </c>
      <c r="M1761" s="56">
        <v>60.03</v>
      </c>
      <c r="N1761" s="56">
        <v>192.21565612533342</v>
      </c>
      <c r="O1761" s="71">
        <f t="shared" si="97"/>
        <v>2.3931453309924915E-4</v>
      </c>
    </row>
    <row r="1762" spans="2:15" x14ac:dyDescent="0.15">
      <c r="B1762" s="73" t="str">
        <f>IFERROR(IF(AND(K1762&lt;&gt;"",K1762&gt;=$C$3),MAX($B$5:B1761)+1,""),"")</f>
        <v/>
      </c>
      <c r="C1762" s="73" t="str">
        <f>IFERROR(IF(AND(O1762&lt;&gt;"",O1762&gt;=$C$3),MAX($C$5:C1761)+1,""),"")</f>
        <v/>
      </c>
      <c r="F1762" s="40" t="s">
        <v>10229</v>
      </c>
      <c r="G1762" s="40" t="s">
        <v>10230</v>
      </c>
      <c r="H1762" s="56">
        <v>0.1</v>
      </c>
      <c r="I1762" s="167" t="s">
        <v>13681</v>
      </c>
      <c r="J1762" s="56">
        <v>58.08</v>
      </c>
      <c r="K1762" s="71">
        <f t="shared" si="96"/>
        <v>1.7217630853994491E-3</v>
      </c>
      <c r="L1762" s="97">
        <v>19.334148751502202</v>
      </c>
      <c r="M1762" s="56">
        <v>29.86</v>
      </c>
      <c r="N1762" s="56">
        <v>89.699775371038911</v>
      </c>
      <c r="O1762" s="71">
        <f t="shared" si="97"/>
        <v>1.1148299935685982E-3</v>
      </c>
    </row>
    <row r="1763" spans="2:15" x14ac:dyDescent="0.15">
      <c r="B1763" s="73" t="str">
        <f>IFERROR(IF(AND(K1763&lt;&gt;"",K1763&gt;=$C$3),MAX($B$5:B1762)+1,""),"")</f>
        <v/>
      </c>
      <c r="C1763" s="73" t="str">
        <f>IFERROR(IF(AND(O1763&lt;&gt;"",O1763&gt;=$C$3),MAX($C$5:C1762)+1,""),"")</f>
        <v/>
      </c>
      <c r="F1763" s="40" t="s">
        <v>13318</v>
      </c>
      <c r="G1763" s="40" t="s">
        <v>10232</v>
      </c>
      <c r="H1763" s="56" t="s">
        <v>5898</v>
      </c>
      <c r="I1763" s="167" t="s">
        <v>5905</v>
      </c>
      <c r="J1763" s="56">
        <v>58.12</v>
      </c>
      <c r="K1763" s="71" t="str">
        <f t="shared" si="96"/>
        <v/>
      </c>
      <c r="L1763" s="97">
        <v>58.12</v>
      </c>
      <c r="M1763" s="56">
        <v>57.43</v>
      </c>
      <c r="N1763" s="56">
        <v>57.43</v>
      </c>
      <c r="O1763" s="71" t="str">
        <f t="shared" si="97"/>
        <v/>
      </c>
    </row>
    <row r="1764" spans="2:15" x14ac:dyDescent="0.15">
      <c r="B1764" s="73" t="str">
        <f>IFERROR(IF(AND(K1764&lt;&gt;"",K1764&gt;=$C$3),MAX($B$5:B1763)+1,""),"")</f>
        <v/>
      </c>
      <c r="C1764" s="73" t="str">
        <f>IFERROR(IF(AND(O1764&lt;&gt;"",O1764&gt;=$C$3),MAX($C$5:C1763)+1,""),"")</f>
        <v/>
      </c>
      <c r="F1764" s="40" t="s">
        <v>10233</v>
      </c>
      <c r="G1764" s="40" t="s">
        <v>13319</v>
      </c>
      <c r="H1764" s="56">
        <v>0.15</v>
      </c>
      <c r="I1764" s="167" t="s">
        <v>5969</v>
      </c>
      <c r="J1764" s="56">
        <v>58.41</v>
      </c>
      <c r="K1764" s="71">
        <f t="shared" si="96"/>
        <v>2.5680534155110425E-3</v>
      </c>
      <c r="L1764" s="97">
        <v>58.3044397590361</v>
      </c>
      <c r="M1764" s="56">
        <v>61.05</v>
      </c>
      <c r="N1764" s="56">
        <v>61.160531080265578</v>
      </c>
      <c r="O1764" s="71">
        <f t="shared" si="97"/>
        <v>2.4525620911163065E-3</v>
      </c>
    </row>
    <row r="1765" spans="2:15" x14ac:dyDescent="0.15">
      <c r="B1765" s="73" t="str">
        <f>IFERROR(IF(AND(K1765&lt;&gt;"",K1765&gt;=$C$3),MAX($B$5:B1764)+1,""),"")</f>
        <v/>
      </c>
      <c r="C1765" s="73" t="str">
        <f>IFERROR(IF(AND(O1765&lt;&gt;"",O1765&gt;=$C$3),MAX($C$5:C1764)+1,""),"")</f>
        <v/>
      </c>
      <c r="F1765" s="40" t="s">
        <v>10235</v>
      </c>
      <c r="G1765" s="40" t="s">
        <v>10236</v>
      </c>
      <c r="H1765" s="56">
        <v>0.2</v>
      </c>
      <c r="I1765" s="167" t="s">
        <v>5902</v>
      </c>
      <c r="J1765" s="56">
        <v>121.1</v>
      </c>
      <c r="K1765" s="71">
        <f t="shared" si="96"/>
        <v>1.6515276630883569E-3</v>
      </c>
      <c r="L1765" s="97">
        <v>120.901767883451</v>
      </c>
      <c r="M1765" s="56">
        <v>95.59</v>
      </c>
      <c r="N1765" s="56">
        <v>95.746730611575387</v>
      </c>
      <c r="O1765" s="71">
        <f t="shared" si="97"/>
        <v>2.0888441696391546E-3</v>
      </c>
    </row>
    <row r="1766" spans="2:15" x14ac:dyDescent="0.15">
      <c r="B1766" s="73" t="str">
        <f>IFERROR(IF(AND(K1766&lt;&gt;"",K1766&gt;=$C$3),MAX($B$5:B1765)+1,""),"")</f>
        <v/>
      </c>
      <c r="C1766" s="73" t="str">
        <f>IFERROR(IF(AND(O1766&lt;&gt;"",O1766&gt;=$C$3),MAX($C$5:C1765)+1,""),"")</f>
        <v/>
      </c>
      <c r="F1766" s="40" t="s">
        <v>13320</v>
      </c>
      <c r="G1766" s="40" t="s">
        <v>13321</v>
      </c>
      <c r="H1766" s="56">
        <v>0.3</v>
      </c>
      <c r="I1766" s="167" t="s">
        <v>13694</v>
      </c>
      <c r="J1766" s="56">
        <v>101.7</v>
      </c>
      <c r="K1766" s="71">
        <f t="shared" si="96"/>
        <v>2.9498525073746312E-3</v>
      </c>
      <c r="L1766" s="97">
        <v>50.699109792284901</v>
      </c>
      <c r="M1766" s="56">
        <v>41.61</v>
      </c>
      <c r="N1766" s="56">
        <v>83.467678571428522</v>
      </c>
      <c r="O1766" s="71">
        <f t="shared" si="97"/>
        <v>3.5942056270712166E-3</v>
      </c>
    </row>
    <row r="1767" spans="2:15" x14ac:dyDescent="0.15">
      <c r="B1767" s="73" t="str">
        <f>IFERROR(IF(AND(K1767&lt;&gt;"",K1767&gt;=$C$3),MAX($B$5:B1766)+1,""),"")</f>
        <v/>
      </c>
      <c r="C1767" s="73" t="str">
        <f>IFERROR(IF(AND(O1767&lt;&gt;"",O1767&gt;=$C$3),MAX($C$5:C1766)+1,""),"")</f>
        <v/>
      </c>
      <c r="F1767" s="40" t="s">
        <v>10239</v>
      </c>
      <c r="G1767" s="40" t="s">
        <v>10240</v>
      </c>
      <c r="H1767" s="56">
        <v>0.6</v>
      </c>
      <c r="I1767" s="167" t="s">
        <v>5916</v>
      </c>
      <c r="J1767" s="56">
        <v>49.94</v>
      </c>
      <c r="K1767" s="71">
        <f t="shared" si="96"/>
        <v>1.2014417300760914E-2</v>
      </c>
      <c r="L1767" s="97">
        <v>49.315229357798202</v>
      </c>
      <c r="M1767" s="56">
        <v>45.38</v>
      </c>
      <c r="N1767" s="56">
        <v>45.954915540540505</v>
      </c>
      <c r="O1767" s="71">
        <f t="shared" si="97"/>
        <v>1.3056274675789405E-2</v>
      </c>
    </row>
    <row r="1768" spans="2:15" x14ac:dyDescent="0.15">
      <c r="B1768" s="73" t="str">
        <f>IFERROR(IF(AND(K1768&lt;&gt;"",K1768&gt;=$C$3),MAX($B$5:B1767)+1,""),"")</f>
        <v/>
      </c>
      <c r="C1768" s="73" t="str">
        <f>IFERROR(IF(AND(O1768&lt;&gt;"",O1768&gt;=$C$3),MAX($C$5:C1767)+1,""),"")</f>
        <v/>
      </c>
      <c r="F1768" s="40" t="s">
        <v>10241</v>
      </c>
      <c r="G1768" s="40" t="s">
        <v>10242</v>
      </c>
      <c r="H1768" s="56">
        <v>0.08</v>
      </c>
      <c r="I1768" s="167" t="s">
        <v>5941</v>
      </c>
      <c r="J1768" s="56">
        <v>46.15</v>
      </c>
      <c r="K1768" s="71">
        <f t="shared" si="96"/>
        <v>1.733477789815818E-3</v>
      </c>
      <c r="L1768" s="97">
        <v>30.7114710848459</v>
      </c>
      <c r="M1768" s="56">
        <v>31.53</v>
      </c>
      <c r="N1768" s="56">
        <v>47.380000000000038</v>
      </c>
      <c r="O1768" s="71">
        <f t="shared" si="97"/>
        <v>1.688476150274376E-3</v>
      </c>
    </row>
    <row r="1769" spans="2:15" x14ac:dyDescent="0.15">
      <c r="B1769" s="73" t="str">
        <f>IFERROR(IF(AND(K1769&lt;&gt;"",K1769&gt;=$C$3),MAX($B$5:B1768)+1,""),"")</f>
        <v/>
      </c>
      <c r="C1769" s="73" t="str">
        <f>IFERROR(IF(AND(O1769&lt;&gt;"",O1769&gt;=$C$3),MAX($C$5:C1768)+1,""),"")</f>
        <v/>
      </c>
      <c r="F1769" s="40" t="s">
        <v>10243</v>
      </c>
      <c r="G1769" s="40" t="s">
        <v>10244</v>
      </c>
      <c r="H1769" s="56">
        <v>1</v>
      </c>
      <c r="I1769" s="167" t="s">
        <v>5945</v>
      </c>
      <c r="J1769" s="56">
        <v>81.58</v>
      </c>
      <c r="K1769" s="71">
        <f t="shared" si="96"/>
        <v>1.2257906349595489E-2</v>
      </c>
      <c r="L1769" s="97">
        <v>80.2463397090077</v>
      </c>
      <c r="M1769" s="56">
        <v>63.11</v>
      </c>
      <c r="N1769" s="56">
        <v>64.158861558916385</v>
      </c>
      <c r="O1769" s="71">
        <f t="shared" si="97"/>
        <v>1.5586311472838571E-2</v>
      </c>
    </row>
    <row r="1770" spans="2:15" x14ac:dyDescent="0.15">
      <c r="B1770" s="73" t="str">
        <f>IFERROR(IF(AND(K1770&lt;&gt;"",K1770&gt;=$C$3),MAX($B$5:B1769)+1,""),"")</f>
        <v/>
      </c>
      <c r="C1770" s="73" t="str">
        <f>IFERROR(IF(AND(O1770&lt;&gt;"",O1770&gt;=$C$3),MAX($C$5:C1769)+1,""),"")</f>
        <v/>
      </c>
      <c r="F1770" s="40" t="s">
        <v>10245</v>
      </c>
      <c r="G1770" s="40" t="s">
        <v>10246</v>
      </c>
      <c r="H1770" s="56" t="s">
        <v>5898</v>
      </c>
      <c r="I1770" s="167" t="s">
        <v>5898</v>
      </c>
      <c r="J1770" s="56">
        <v>44.73</v>
      </c>
      <c r="K1770" s="71" t="str">
        <f t="shared" si="96"/>
        <v/>
      </c>
      <c r="L1770" s="97">
        <v>44.73</v>
      </c>
      <c r="M1770" s="56">
        <v>123.87</v>
      </c>
      <c r="N1770" s="56">
        <v>123.87</v>
      </c>
      <c r="O1770" s="71" t="str">
        <f t="shared" si="97"/>
        <v/>
      </c>
    </row>
    <row r="1771" spans="2:15" x14ac:dyDescent="0.15">
      <c r="B1771" s="73" t="str">
        <f>IFERROR(IF(AND(K1771&lt;&gt;"",K1771&gt;=$C$3),MAX($B$5:B1770)+1,""),"")</f>
        <v/>
      </c>
      <c r="C1771" s="73" t="str">
        <f>IFERROR(IF(AND(O1771&lt;&gt;"",O1771&gt;=$C$3),MAX($C$5:C1770)+1,""),"")</f>
        <v/>
      </c>
      <c r="F1771" s="40" t="s">
        <v>10247</v>
      </c>
      <c r="G1771" s="40" t="s">
        <v>13322</v>
      </c>
      <c r="H1771" s="56">
        <v>0.106</v>
      </c>
      <c r="I1771" s="167" t="s">
        <v>5920</v>
      </c>
      <c r="J1771" s="56">
        <v>23.33</v>
      </c>
      <c r="K1771" s="71">
        <f t="shared" si="96"/>
        <v>4.5435062151735961E-3</v>
      </c>
      <c r="L1771" s="97">
        <v>23.221258474576299</v>
      </c>
      <c r="M1771" s="56">
        <v>25.03</v>
      </c>
      <c r="N1771" s="56">
        <v>25.147211579395456</v>
      </c>
      <c r="O1771" s="71">
        <f t="shared" si="97"/>
        <v>4.2151790732477008E-3</v>
      </c>
    </row>
    <row r="1772" spans="2:15" x14ac:dyDescent="0.15">
      <c r="B1772" s="73" t="str">
        <f>IFERROR(IF(AND(K1772&lt;&gt;"",K1772&gt;=$C$3),MAX($B$5:B1771)+1,""),"")</f>
        <v/>
      </c>
      <c r="C1772" s="73" t="str">
        <f>IFERROR(IF(AND(O1772&lt;&gt;"",O1772&gt;=$C$3),MAX($C$5:C1771)+1,""),"")</f>
        <v/>
      </c>
      <c r="F1772" s="40" t="s">
        <v>10249</v>
      </c>
      <c r="G1772" s="40" t="s">
        <v>10250</v>
      </c>
      <c r="H1772" s="56">
        <v>0.35</v>
      </c>
      <c r="I1772" s="167" t="s">
        <v>5938</v>
      </c>
      <c r="J1772" s="56">
        <v>50.72</v>
      </c>
      <c r="K1772" s="71">
        <f t="shared" si="96"/>
        <v>6.900630914826498E-3</v>
      </c>
      <c r="L1772" s="97">
        <v>20.154651643192501</v>
      </c>
      <c r="M1772" s="56">
        <v>24.27</v>
      </c>
      <c r="N1772" s="56">
        <v>61.076441398865747</v>
      </c>
      <c r="O1772" s="71">
        <f t="shared" si="97"/>
        <v>5.7305237827182881E-3</v>
      </c>
    </row>
    <row r="1773" spans="2:15" x14ac:dyDescent="0.15">
      <c r="B1773" s="73" t="str">
        <f>IFERROR(IF(AND(K1773&lt;&gt;"",K1773&gt;=$C$3),MAX($B$5:B1772)+1,""),"")</f>
        <v/>
      </c>
      <c r="C1773" s="73" t="str">
        <f>IFERROR(IF(AND(O1773&lt;&gt;"",O1773&gt;=$C$3),MAX($C$5:C1772)+1,""),"")</f>
        <v/>
      </c>
      <c r="F1773" s="40" t="s">
        <v>10251</v>
      </c>
      <c r="G1773" s="40" t="s">
        <v>10252</v>
      </c>
      <c r="H1773" s="56">
        <v>0.4</v>
      </c>
      <c r="I1773" s="167" t="s">
        <v>13689</v>
      </c>
      <c r="J1773" s="56">
        <v>44.02</v>
      </c>
      <c r="K1773" s="71">
        <f t="shared" si="96"/>
        <v>9.0867787369377558E-3</v>
      </c>
      <c r="L1773" s="97">
        <v>17.490711074104901</v>
      </c>
      <c r="M1773" s="56">
        <v>19.16</v>
      </c>
      <c r="N1773" s="56">
        <v>48.221207041072958</v>
      </c>
      <c r="O1773" s="71">
        <f t="shared" si="97"/>
        <v>8.2951055053287134E-3</v>
      </c>
    </row>
    <row r="1774" spans="2:15" x14ac:dyDescent="0.15">
      <c r="B1774" s="73" t="str">
        <f>IFERROR(IF(AND(K1774&lt;&gt;"",K1774&gt;=$C$3),MAX($B$5:B1773)+1,""),"")</f>
        <v/>
      </c>
      <c r="C1774" s="73" t="str">
        <f>IFERROR(IF(AND(O1774&lt;&gt;"",O1774&gt;=$C$3),MAX($C$5:C1773)+1,""),"")</f>
        <v/>
      </c>
      <c r="F1774" s="40" t="s">
        <v>10253</v>
      </c>
      <c r="G1774" s="40" t="s">
        <v>10254</v>
      </c>
      <c r="H1774" s="56">
        <v>0.15</v>
      </c>
      <c r="I1774" s="167" t="s">
        <v>5916</v>
      </c>
      <c r="J1774" s="56">
        <v>55.12</v>
      </c>
      <c r="K1774" s="71">
        <f t="shared" si="96"/>
        <v>2.7213352685050798E-3</v>
      </c>
      <c r="L1774" s="97">
        <v>54.965255474452597</v>
      </c>
      <c r="M1774" s="56">
        <v>52.58</v>
      </c>
      <c r="N1774" s="56">
        <v>52.728029279279234</v>
      </c>
      <c r="O1774" s="71">
        <f t="shared" si="97"/>
        <v>2.8447867680680824E-3</v>
      </c>
    </row>
    <row r="1775" spans="2:15" x14ac:dyDescent="0.15">
      <c r="B1775" s="73" t="str">
        <f>IFERROR(IF(AND(K1775&lt;&gt;"",K1775&gt;=$C$3),MAX($B$5:B1774)+1,""),"")</f>
        <v/>
      </c>
      <c r="C1775" s="73" t="str">
        <f>IFERROR(IF(AND(O1775&lt;&gt;"",O1775&gt;=$C$3),MAX($C$5:C1774)+1,""),"")</f>
        <v/>
      </c>
      <c r="F1775" s="40" t="s">
        <v>10255</v>
      </c>
      <c r="G1775" s="40" t="s">
        <v>10256</v>
      </c>
      <c r="H1775" s="56">
        <v>0.3</v>
      </c>
      <c r="I1775" s="167" t="s">
        <v>5909</v>
      </c>
      <c r="J1775" s="56">
        <v>84.02</v>
      </c>
      <c r="K1775" s="71">
        <f t="shared" si="96"/>
        <v>3.5705784337062606E-3</v>
      </c>
      <c r="L1775" s="97">
        <v>41.847380645161302</v>
      </c>
      <c r="M1775" s="56">
        <v>33.08</v>
      </c>
      <c r="N1775" s="56">
        <v>66.417098445595826</v>
      </c>
      <c r="O1775" s="71">
        <f t="shared" si="97"/>
        <v>4.5169091547372954E-3</v>
      </c>
    </row>
    <row r="1776" spans="2:15" x14ac:dyDescent="0.15">
      <c r="B1776" s="73" t="str">
        <f>IFERROR(IF(AND(K1776&lt;&gt;"",K1776&gt;=$C$3),MAX($B$5:B1775)+1,""),"")</f>
        <v/>
      </c>
      <c r="C1776" s="73" t="str">
        <f>IFERROR(IF(AND(O1776&lt;&gt;"",O1776&gt;=$C$3),MAX($C$5:C1775)+1,""),"")</f>
        <v/>
      </c>
      <c r="F1776" s="40" t="s">
        <v>10257</v>
      </c>
      <c r="G1776" s="40" t="s">
        <v>10258</v>
      </c>
      <c r="H1776" s="56">
        <v>0.14869080000000001</v>
      </c>
      <c r="I1776" s="167" t="s">
        <v>5932</v>
      </c>
      <c r="J1776" s="56">
        <v>49.65</v>
      </c>
      <c r="K1776" s="71">
        <f t="shared" si="96"/>
        <v>2.9947794561933539E-3</v>
      </c>
      <c r="L1776" s="97">
        <v>24.8551640340219</v>
      </c>
      <c r="M1776" s="56">
        <v>21.61</v>
      </c>
      <c r="N1776" s="56">
        <v>43.167548543689271</v>
      </c>
      <c r="O1776" s="71">
        <f t="shared" si="97"/>
        <v>3.4445041475892968E-3</v>
      </c>
    </row>
    <row r="1777" spans="2:15" x14ac:dyDescent="0.15">
      <c r="B1777" s="73" t="str">
        <f>IFERROR(IF(AND(K1777&lt;&gt;"",K1777&gt;=$C$3),MAX($B$5:B1776)+1,""),"")</f>
        <v/>
      </c>
      <c r="C1777" s="73" t="str">
        <f>IFERROR(IF(AND(O1777&lt;&gt;"",O1777&gt;=$C$3),MAX($C$5:C1776)+1,""),"")</f>
        <v/>
      </c>
      <c r="F1777" s="40" t="s">
        <v>10259</v>
      </c>
      <c r="G1777" s="40" t="s">
        <v>10260</v>
      </c>
      <c r="H1777" s="56">
        <v>0.5</v>
      </c>
      <c r="I1777" s="167" t="s">
        <v>13709</v>
      </c>
      <c r="J1777" s="56">
        <v>56.96</v>
      </c>
      <c r="K1777" s="71">
        <f t="shared" si="96"/>
        <v>8.7780898876404501E-3</v>
      </c>
      <c r="L1777" s="97">
        <v>28.321400159109</v>
      </c>
      <c r="M1777" s="56">
        <v>38.799999999999997</v>
      </c>
      <c r="N1777" s="56">
        <v>78.034559999999956</v>
      </c>
      <c r="O1777" s="71">
        <f t="shared" si="97"/>
        <v>6.4074174314560145E-3</v>
      </c>
    </row>
    <row r="1778" spans="2:15" x14ac:dyDescent="0.15">
      <c r="B1778" s="73" t="str">
        <f>IFERROR(IF(AND(K1778&lt;&gt;"",K1778&gt;=$C$3),MAX($B$5:B1777)+1,""),"")</f>
        <v/>
      </c>
      <c r="C1778" s="73" t="str">
        <f>IFERROR(IF(AND(O1778&lt;&gt;"",O1778&gt;=$C$3),MAX($C$5:C1777)+1,""),"")</f>
        <v/>
      </c>
      <c r="F1778" s="40" t="s">
        <v>10261</v>
      </c>
      <c r="G1778" s="40" t="s">
        <v>10262</v>
      </c>
      <c r="H1778" s="56" t="s">
        <v>5898</v>
      </c>
      <c r="I1778" s="167" t="s">
        <v>13715</v>
      </c>
      <c r="J1778" s="56">
        <v>89</v>
      </c>
      <c r="K1778" s="71" t="str">
        <f t="shared" si="96"/>
        <v/>
      </c>
      <c r="L1778" s="97">
        <v>44.504808211777402</v>
      </c>
      <c r="M1778" s="56">
        <v>49</v>
      </c>
      <c r="N1778" s="56">
        <v>97.98941227312018</v>
      </c>
      <c r="O1778" s="71" t="str">
        <f t="shared" si="97"/>
        <v/>
      </c>
    </row>
    <row r="1779" spans="2:15" x14ac:dyDescent="0.15">
      <c r="B1779" s="73" t="str">
        <f>IFERROR(IF(AND(K1779&lt;&gt;"",K1779&gt;=$C$3),MAX($B$5:B1778)+1,""),"")</f>
        <v/>
      </c>
      <c r="C1779" s="73" t="str">
        <f>IFERROR(IF(AND(O1779&lt;&gt;"",O1779&gt;=$C$3),MAX($C$5:C1778)+1,""),"")</f>
        <v/>
      </c>
      <c r="F1779" s="40" t="s">
        <v>10263</v>
      </c>
      <c r="G1779" s="40" t="s">
        <v>10264</v>
      </c>
      <c r="H1779" s="56">
        <v>0.12</v>
      </c>
      <c r="I1779" s="167" t="s">
        <v>5916</v>
      </c>
      <c r="J1779" s="56">
        <v>48.13</v>
      </c>
      <c r="K1779" s="71">
        <f t="shared" si="96"/>
        <v>2.4932474548098895E-3</v>
      </c>
      <c r="L1779" s="97">
        <v>48.028047661076798</v>
      </c>
      <c r="M1779" s="56">
        <v>49.05</v>
      </c>
      <c r="N1779" s="56">
        <v>49.154121705289214</v>
      </c>
      <c r="O1779" s="71">
        <f t="shared" si="97"/>
        <v>2.4413008683071931E-3</v>
      </c>
    </row>
    <row r="1780" spans="2:15" x14ac:dyDescent="0.15">
      <c r="B1780" s="73" t="str">
        <f>IFERROR(IF(AND(K1780&lt;&gt;"",K1780&gt;=$C$3),MAX($B$5:B1779)+1,""),"")</f>
        <v/>
      </c>
      <c r="C1780" s="73" t="str">
        <f>IFERROR(IF(AND(O1780&lt;&gt;"",O1780&gt;=$C$3),MAX($C$5:C1779)+1,""),"")</f>
        <v/>
      </c>
      <c r="F1780" s="40" t="s">
        <v>10265</v>
      </c>
      <c r="G1780" s="40" t="s">
        <v>10266</v>
      </c>
      <c r="H1780" s="56">
        <v>0.3</v>
      </c>
      <c r="I1780" s="167" t="s">
        <v>5935</v>
      </c>
      <c r="J1780" s="56">
        <v>165.12</v>
      </c>
      <c r="K1780" s="71">
        <f t="shared" si="96"/>
        <v>1.816860465116279E-3</v>
      </c>
      <c r="L1780" s="97">
        <v>82.449920000000006</v>
      </c>
      <c r="M1780" s="56">
        <v>93.41</v>
      </c>
      <c r="N1780" s="56">
        <v>187.06942590120158</v>
      </c>
      <c r="O1780" s="71">
        <f t="shared" si="97"/>
        <v>1.6036826892195698E-3</v>
      </c>
    </row>
    <row r="1781" spans="2:15" x14ac:dyDescent="0.15">
      <c r="B1781" s="73" t="str">
        <f>IFERROR(IF(AND(K1781&lt;&gt;"",K1781&gt;=$C$3),MAX($B$5:B1780)+1,""),"")</f>
        <v/>
      </c>
      <c r="C1781" s="73" t="str">
        <f>IFERROR(IF(AND(O1781&lt;&gt;"",O1781&gt;=$C$3),MAX($C$5:C1780)+1,""),"")</f>
        <v/>
      </c>
      <c r="F1781" s="40" t="s">
        <v>10267</v>
      </c>
      <c r="G1781" s="40" t="s">
        <v>10268</v>
      </c>
      <c r="H1781" s="56">
        <v>0.36</v>
      </c>
      <c r="I1781" s="167" t="s">
        <v>13676</v>
      </c>
      <c r="J1781" s="56">
        <v>122.31</v>
      </c>
      <c r="K1781" s="71">
        <f t="shared" si="96"/>
        <v>2.9433406916850625E-3</v>
      </c>
      <c r="L1781" s="97">
        <v>60.936589285714298</v>
      </c>
      <c r="M1781" s="56">
        <v>44.8</v>
      </c>
      <c r="N1781" s="56">
        <v>89.921146953404985</v>
      </c>
      <c r="O1781" s="71">
        <f t="shared" si="97"/>
        <v>4.0035076530612257E-3</v>
      </c>
    </row>
    <row r="1782" spans="2:15" x14ac:dyDescent="0.15">
      <c r="B1782" s="73" t="str">
        <f>IFERROR(IF(AND(K1782&lt;&gt;"",K1782&gt;=$C$3),MAX($B$5:B1781)+1,""),"")</f>
        <v/>
      </c>
      <c r="C1782" s="73" t="str">
        <f>IFERROR(IF(AND(O1782&lt;&gt;"",O1782&gt;=$C$3),MAX($C$5:C1781)+1,""),"")</f>
        <v/>
      </c>
      <c r="F1782" s="40" t="s">
        <v>13323</v>
      </c>
      <c r="G1782" s="40" t="s">
        <v>10270</v>
      </c>
      <c r="H1782" s="56">
        <v>0.11</v>
      </c>
      <c r="I1782" s="167" t="s">
        <v>13669</v>
      </c>
      <c r="J1782" s="56">
        <v>37.75</v>
      </c>
      <c r="K1782" s="71">
        <f t="shared" si="96"/>
        <v>2.9139072847682119E-3</v>
      </c>
      <c r="L1782" s="97">
        <v>37.647570300937304</v>
      </c>
      <c r="M1782" s="56">
        <v>35.01</v>
      </c>
      <c r="N1782" s="56">
        <v>35.105253524610475</v>
      </c>
      <c r="O1782" s="71">
        <f t="shared" si="97"/>
        <v>3.1334341432083575E-3</v>
      </c>
    </row>
    <row r="1783" spans="2:15" x14ac:dyDescent="0.15">
      <c r="B1783" s="73" t="str">
        <f>IFERROR(IF(AND(K1783&lt;&gt;"",K1783&gt;=$C$3),MAX($B$5:B1782)+1,""),"")</f>
        <v/>
      </c>
      <c r="C1783" s="73" t="str">
        <f>IFERROR(IF(AND(O1783&lt;&gt;"",O1783&gt;=$C$3),MAX($C$5:C1782)+1,""),"")</f>
        <v/>
      </c>
      <c r="F1783" s="40" t="s">
        <v>10271</v>
      </c>
      <c r="G1783" s="40" t="s">
        <v>13324</v>
      </c>
      <c r="H1783" s="56">
        <v>0.24704319999999999</v>
      </c>
      <c r="I1783" s="167" t="s">
        <v>5914</v>
      </c>
      <c r="J1783" s="56">
        <v>47.09</v>
      </c>
      <c r="K1783" s="71">
        <f t="shared" si="96"/>
        <v>5.2461923975366314E-3</v>
      </c>
      <c r="L1783" s="97">
        <v>46.886182479224402</v>
      </c>
      <c r="M1783" s="56">
        <v>50.64</v>
      </c>
      <c r="N1783" s="56">
        <v>50.860135628586306</v>
      </c>
      <c r="O1783" s="71">
        <f t="shared" si="97"/>
        <v>4.8573051751979127E-3</v>
      </c>
    </row>
    <row r="1784" spans="2:15" x14ac:dyDescent="0.15">
      <c r="B1784" s="73" t="str">
        <f>IFERROR(IF(AND(K1784&lt;&gt;"",K1784&gt;=$C$3),MAX($B$5:B1783)+1,""),"")</f>
        <v/>
      </c>
      <c r="C1784" s="73" t="str">
        <f>IFERROR(IF(AND(O1784&lt;&gt;"",O1784&gt;=$C$3),MAX($C$5:C1783)+1,""),"")</f>
        <v/>
      </c>
      <c r="F1784" s="40" t="s">
        <v>10273</v>
      </c>
      <c r="G1784" s="40" t="s">
        <v>10274</v>
      </c>
      <c r="H1784" s="56">
        <v>0.22</v>
      </c>
      <c r="I1784" s="167" t="s">
        <v>5941</v>
      </c>
      <c r="J1784" s="56">
        <v>74</v>
      </c>
      <c r="K1784" s="71">
        <f t="shared" si="96"/>
        <v>2.972972972972973E-3</v>
      </c>
      <c r="L1784" s="97">
        <v>73.774889380530993</v>
      </c>
      <c r="M1784" s="56">
        <v>72.099999999999994</v>
      </c>
      <c r="N1784" s="56">
        <v>72.319999999999979</v>
      </c>
      <c r="O1784" s="71">
        <f t="shared" si="97"/>
        <v>3.0420353982300893E-3</v>
      </c>
    </row>
    <row r="1785" spans="2:15" x14ac:dyDescent="0.15">
      <c r="B1785" s="73" t="str">
        <f>IFERROR(IF(AND(K1785&lt;&gt;"",K1785&gt;=$C$3),MAX($B$5:B1784)+1,""),"")</f>
        <v/>
      </c>
      <c r="C1785" s="73" t="str">
        <f>IFERROR(IF(AND(O1785&lt;&gt;"",O1785&gt;=$C$3),MAX($C$5:C1784)+1,""),"")</f>
        <v/>
      </c>
      <c r="F1785" s="40" t="s">
        <v>10275</v>
      </c>
      <c r="G1785" s="40" t="s">
        <v>10276</v>
      </c>
      <c r="H1785" s="56">
        <v>0.125</v>
      </c>
      <c r="I1785" s="167" t="s">
        <v>5903</v>
      </c>
      <c r="J1785" s="56">
        <v>72.13</v>
      </c>
      <c r="K1785" s="71">
        <f t="shared" si="96"/>
        <v>1.7329821156245669E-3</v>
      </c>
      <c r="L1785" s="97">
        <v>36.015987542468899</v>
      </c>
      <c r="M1785" s="56">
        <v>38</v>
      </c>
      <c r="N1785" s="56">
        <v>76.103424812882636</v>
      </c>
      <c r="O1785" s="71">
        <f t="shared" si="97"/>
        <v>1.6425016391488369E-3</v>
      </c>
    </row>
    <row r="1786" spans="2:15" x14ac:dyDescent="0.15">
      <c r="B1786" s="73" t="str">
        <f>IFERROR(IF(AND(K1786&lt;&gt;"",K1786&gt;=$C$3),MAX($B$5:B1785)+1,""),"")</f>
        <v/>
      </c>
      <c r="C1786" s="73" t="str">
        <f>IFERROR(IF(AND(O1786&lt;&gt;"",O1786&gt;=$C$3),MAX($C$5:C1785)+1,""),"")</f>
        <v/>
      </c>
      <c r="F1786" s="40" t="s">
        <v>10277</v>
      </c>
      <c r="G1786" s="40" t="s">
        <v>10278</v>
      </c>
      <c r="H1786" s="56">
        <v>0.2</v>
      </c>
      <c r="I1786" s="167" t="s">
        <v>5920</v>
      </c>
      <c r="J1786" s="56">
        <v>39</v>
      </c>
      <c r="K1786" s="71">
        <f t="shared" si="96"/>
        <v>5.1282051282051282E-3</v>
      </c>
      <c r="L1786" s="97">
        <v>19.425028835063401</v>
      </c>
      <c r="M1786" s="56">
        <v>25.82</v>
      </c>
      <c r="N1786" s="56">
        <v>51.839305287533868</v>
      </c>
      <c r="O1786" s="71">
        <f t="shared" si="97"/>
        <v>3.8580763937840676E-3</v>
      </c>
    </row>
    <row r="1787" spans="2:15" x14ac:dyDescent="0.15">
      <c r="B1787" s="73" t="str">
        <f>IFERROR(IF(AND(K1787&lt;&gt;"",K1787&gt;=$C$3),MAX($B$5:B1786)+1,""),"")</f>
        <v/>
      </c>
      <c r="C1787" s="73" t="str">
        <f>IFERROR(IF(AND(O1787&lt;&gt;"",O1787&gt;=$C$3),MAX($C$5:C1786)+1,""),"")</f>
        <v/>
      </c>
      <c r="F1787" s="40" t="s">
        <v>10279</v>
      </c>
      <c r="G1787" s="40" t="s">
        <v>10280</v>
      </c>
      <c r="H1787" s="56">
        <v>0.3</v>
      </c>
      <c r="I1787" s="167" t="s">
        <v>5951</v>
      </c>
      <c r="J1787" s="56">
        <v>66.349999999999994</v>
      </c>
      <c r="K1787" s="71">
        <f t="shared" si="96"/>
        <v>4.5214770158251696E-3</v>
      </c>
      <c r="L1787" s="97">
        <v>66.120732550103696</v>
      </c>
      <c r="M1787" s="56">
        <v>83.09</v>
      </c>
      <c r="N1787" s="56">
        <v>83.378106796116455</v>
      </c>
      <c r="O1787" s="71">
        <f t="shared" si="97"/>
        <v>3.598066825067E-3</v>
      </c>
    </row>
    <row r="1788" spans="2:15" x14ac:dyDescent="0.15">
      <c r="B1788" s="73" t="str">
        <f>IFERROR(IF(AND(K1788&lt;&gt;"",K1788&gt;=$C$3),MAX($B$5:B1787)+1,""),"")</f>
        <v/>
      </c>
      <c r="C1788" s="73" t="str">
        <f>IFERROR(IF(AND(O1788&lt;&gt;"",O1788&gt;=$C$3),MAX($C$5:C1787)+1,""),"")</f>
        <v/>
      </c>
      <c r="F1788" s="40" t="s">
        <v>13325</v>
      </c>
      <c r="G1788" s="40" t="s">
        <v>10282</v>
      </c>
      <c r="H1788" s="56">
        <v>0.15</v>
      </c>
      <c r="I1788" s="167" t="s">
        <v>5905</v>
      </c>
      <c r="J1788" s="56">
        <v>37.9</v>
      </c>
      <c r="K1788" s="71">
        <f t="shared" si="96"/>
        <v>3.9577836411609502E-3</v>
      </c>
      <c r="L1788" s="97">
        <v>37.7728187919463</v>
      </c>
      <c r="M1788" s="56">
        <v>45.18</v>
      </c>
      <c r="N1788" s="56">
        <v>45.332121212121223</v>
      </c>
      <c r="O1788" s="71">
        <f t="shared" si="97"/>
        <v>3.3089120029947314E-3</v>
      </c>
    </row>
    <row r="1789" spans="2:15" x14ac:dyDescent="0.15">
      <c r="B1789" s="73" t="str">
        <f>IFERROR(IF(AND(K1789&lt;&gt;"",K1789&gt;=$C$3),MAX($B$5:B1788)+1,""),"")</f>
        <v/>
      </c>
      <c r="C1789" s="73" t="str">
        <f>IFERROR(IF(AND(O1789&lt;&gt;"",O1789&gt;=$C$3),MAX($C$5:C1788)+1,""),"")</f>
        <v/>
      </c>
      <c r="F1789" s="40" t="s">
        <v>10283</v>
      </c>
      <c r="G1789" s="40" t="s">
        <v>10284</v>
      </c>
      <c r="H1789" s="56">
        <v>0.3</v>
      </c>
      <c r="I1789" s="167" t="s">
        <v>5915</v>
      </c>
      <c r="J1789" s="56">
        <v>53.08</v>
      </c>
      <c r="K1789" s="71">
        <f t="shared" si="96"/>
        <v>5.6518462697814622E-3</v>
      </c>
      <c r="L1789" s="97">
        <v>52.858217270194999</v>
      </c>
      <c r="M1789" s="56">
        <v>60.09</v>
      </c>
      <c r="N1789" s="56">
        <v>60.342125874125863</v>
      </c>
      <c r="O1789" s="71">
        <f t="shared" si="97"/>
        <v>4.9716511583599542E-3</v>
      </c>
    </row>
    <row r="1790" spans="2:15" x14ac:dyDescent="0.15">
      <c r="B1790" s="73" t="str">
        <f>IFERROR(IF(AND(K1790&lt;&gt;"",K1790&gt;=$C$3),MAX($B$5:B1789)+1,""),"")</f>
        <v/>
      </c>
      <c r="C1790" s="73" t="str">
        <f>IFERROR(IF(AND(O1790&lt;&gt;"",O1790&gt;=$C$3),MAX($C$5:C1789)+1,""),"")</f>
        <v/>
      </c>
      <c r="F1790" s="40" t="s">
        <v>13326</v>
      </c>
      <c r="G1790" s="40" t="s">
        <v>10286</v>
      </c>
      <c r="H1790" s="56" t="s">
        <v>5898</v>
      </c>
      <c r="I1790" s="167" t="s">
        <v>13686</v>
      </c>
      <c r="J1790" s="56">
        <v>72.28</v>
      </c>
      <c r="K1790" s="71" t="str">
        <f t="shared" si="96"/>
        <v/>
      </c>
      <c r="L1790" s="97">
        <v>36.14</v>
      </c>
      <c r="M1790" s="56">
        <v>41.96</v>
      </c>
      <c r="N1790" s="56">
        <v>83.92</v>
      </c>
      <c r="O1790" s="71" t="str">
        <f t="shared" si="97"/>
        <v/>
      </c>
    </row>
    <row r="1791" spans="2:15" x14ac:dyDescent="0.15">
      <c r="B1791" s="73" t="str">
        <f>IFERROR(IF(AND(K1791&lt;&gt;"",K1791&gt;=$C$3),MAX($B$5:B1790)+1,""),"")</f>
        <v/>
      </c>
      <c r="C1791" s="73" t="str">
        <f>IFERROR(IF(AND(O1791&lt;&gt;"",O1791&gt;=$C$3),MAX($C$5:C1790)+1,""),"")</f>
        <v/>
      </c>
      <c r="F1791" s="40" t="s">
        <v>13327</v>
      </c>
      <c r="G1791" s="40" t="s">
        <v>10288</v>
      </c>
      <c r="H1791" s="56">
        <v>0.57999999999999996</v>
      </c>
      <c r="I1791" s="167" t="s">
        <v>13683</v>
      </c>
      <c r="J1791" s="56">
        <v>87.71</v>
      </c>
      <c r="K1791" s="71">
        <f t="shared" si="96"/>
        <v>6.6127009463003081E-3</v>
      </c>
      <c r="L1791" s="97">
        <v>29.120193787981101</v>
      </c>
      <c r="M1791" s="56">
        <v>43.98</v>
      </c>
      <c r="N1791" s="56">
        <v>132.46772422208659</v>
      </c>
      <c r="O1791" s="71">
        <f t="shared" si="97"/>
        <v>4.3784250345209408E-3</v>
      </c>
    </row>
    <row r="1792" spans="2:15" x14ac:dyDescent="0.15">
      <c r="B1792" s="73" t="str">
        <f>IFERROR(IF(AND(K1792&lt;&gt;"",K1792&gt;=$C$3),MAX($B$5:B1791)+1,""),"")</f>
        <v/>
      </c>
      <c r="C1792" s="73" t="str">
        <f>IFERROR(IF(AND(O1792&lt;&gt;"",O1792&gt;=$C$3),MAX($C$5:C1791)+1,""),"")</f>
        <v/>
      </c>
      <c r="F1792" s="40" t="s">
        <v>10289</v>
      </c>
      <c r="G1792" s="40" t="s">
        <v>10290</v>
      </c>
      <c r="H1792" s="56">
        <v>0.484788</v>
      </c>
      <c r="I1792" s="167" t="s">
        <v>5914</v>
      </c>
      <c r="J1792" s="56">
        <v>198.3</v>
      </c>
      <c r="K1792" s="71">
        <f t="shared" si="96"/>
        <v>2.4447201210287444E-3</v>
      </c>
      <c r="L1792" s="97">
        <v>50.647591935159802</v>
      </c>
      <c r="M1792" s="56">
        <v>55.38</v>
      </c>
      <c r="N1792" s="56">
        <v>216.82874901652224</v>
      </c>
      <c r="O1792" s="71">
        <f t="shared" si="97"/>
        <v>2.2358105288107317E-3</v>
      </c>
    </row>
    <row r="1793" spans="2:15" x14ac:dyDescent="0.15">
      <c r="B1793" s="73" t="str">
        <f>IFERROR(IF(AND(K1793&lt;&gt;"",K1793&gt;=$C$3),MAX($B$5:B1792)+1,""),"")</f>
        <v/>
      </c>
      <c r="C1793" s="73" t="str">
        <f>IFERROR(IF(AND(O1793&lt;&gt;"",O1793&gt;=$C$3),MAX($C$5:C1792)+1,""),"")</f>
        <v/>
      </c>
      <c r="F1793" s="40" t="s">
        <v>10291</v>
      </c>
      <c r="G1793" s="40" t="s">
        <v>13328</v>
      </c>
      <c r="H1793" s="56">
        <v>0.5</v>
      </c>
      <c r="I1793" s="167" t="s">
        <v>5916</v>
      </c>
      <c r="J1793" s="56">
        <v>90.9</v>
      </c>
      <c r="K1793" s="71">
        <f t="shared" si="96"/>
        <v>5.5005500550055E-3</v>
      </c>
      <c r="L1793" s="97">
        <v>60.3162921348315</v>
      </c>
      <c r="M1793" s="56">
        <v>144.52000000000001</v>
      </c>
      <c r="N1793" s="56">
        <v>217.79966133584185</v>
      </c>
      <c r="O1793" s="71">
        <f t="shared" si="97"/>
        <v>2.2956876835038419E-3</v>
      </c>
    </row>
    <row r="1794" spans="2:15" x14ac:dyDescent="0.15">
      <c r="B1794" s="73" t="str">
        <f>IFERROR(IF(AND(K1794&lt;&gt;"",K1794&gt;=$C$3),MAX($B$5:B1793)+1,""),"")</f>
        <v/>
      </c>
      <c r="C1794" s="73" t="str">
        <f>IFERROR(IF(AND(O1794&lt;&gt;"",O1794&gt;=$C$3),MAX($C$5:C1793)+1,""),"")</f>
        <v/>
      </c>
      <c r="F1794" s="40" t="s">
        <v>10293</v>
      </c>
      <c r="G1794" s="40" t="s">
        <v>10294</v>
      </c>
      <c r="H1794" s="56">
        <v>0.5</v>
      </c>
      <c r="I1794" s="167" t="s">
        <v>13715</v>
      </c>
      <c r="J1794" s="56">
        <v>43.32</v>
      </c>
      <c r="K1794" s="71">
        <f t="shared" si="96"/>
        <v>1.1542012927054477E-2</v>
      </c>
      <c r="L1794" s="97">
        <v>35.185093984689701</v>
      </c>
      <c r="M1794" s="56">
        <v>37.270000000000003</v>
      </c>
      <c r="N1794" s="56">
        <v>45.886942939602292</v>
      </c>
      <c r="O1794" s="71">
        <f t="shared" si="97"/>
        <v>1.0896345844135102E-2</v>
      </c>
    </row>
    <row r="1795" spans="2:15" x14ac:dyDescent="0.15">
      <c r="B1795" s="73" t="str">
        <f>IFERROR(IF(AND(K1795&lt;&gt;"",K1795&gt;=$C$3),MAX($B$5:B1794)+1,""),"")</f>
        <v/>
      </c>
      <c r="C1795" s="73" t="str">
        <f>IFERROR(IF(AND(O1795&lt;&gt;"",O1795&gt;=$C$3),MAX($C$5:C1794)+1,""),"")</f>
        <v/>
      </c>
      <c r="F1795" s="40" t="s">
        <v>10295</v>
      </c>
      <c r="G1795" s="40" t="s">
        <v>10296</v>
      </c>
      <c r="H1795" s="56">
        <v>0.2</v>
      </c>
      <c r="I1795" s="167" t="s">
        <v>5916</v>
      </c>
      <c r="J1795" s="56">
        <v>77.3</v>
      </c>
      <c r="K1795" s="71">
        <f t="shared" si="96"/>
        <v>2.5873221216041399E-3</v>
      </c>
      <c r="L1795" s="97">
        <v>42.860853642515799</v>
      </c>
      <c r="M1795" s="56">
        <v>101.91</v>
      </c>
      <c r="N1795" s="56">
        <v>183.79575604592662</v>
      </c>
      <c r="O1795" s="71">
        <f t="shared" si="97"/>
        <v>1.0881644076157248E-3</v>
      </c>
    </row>
    <row r="1796" spans="2:15" x14ac:dyDescent="0.15">
      <c r="B1796" s="73" t="str">
        <f>IFERROR(IF(AND(K1796&lt;&gt;"",K1796&gt;=$C$3),MAX($B$5:B1795)+1,""),"")</f>
        <v/>
      </c>
      <c r="C1796" s="73" t="str">
        <f>IFERROR(IF(AND(O1796&lt;&gt;"",O1796&gt;=$C$3),MAX($C$5:C1795)+1,""),"")</f>
        <v/>
      </c>
      <c r="F1796" s="40" t="s">
        <v>10297</v>
      </c>
      <c r="G1796" s="40" t="s">
        <v>10298</v>
      </c>
      <c r="H1796" s="56">
        <v>0.2</v>
      </c>
      <c r="I1796" s="167" t="s">
        <v>5915</v>
      </c>
      <c r="J1796" s="56">
        <v>76.16</v>
      </c>
      <c r="K1796" s="71">
        <f t="shared" si="96"/>
        <v>2.6260504201680674E-3</v>
      </c>
      <c r="L1796" s="97">
        <v>75.912767407888296</v>
      </c>
      <c r="M1796" s="56">
        <v>88.34</v>
      </c>
      <c r="N1796" s="56">
        <v>88.627705585409586</v>
      </c>
      <c r="O1796" s="71">
        <f t="shared" si="97"/>
        <v>2.2566306853928665E-3</v>
      </c>
    </row>
    <row r="1797" spans="2:15" x14ac:dyDescent="0.15">
      <c r="B1797" s="73" t="str">
        <f>IFERROR(IF(AND(K1797&lt;&gt;"",K1797&gt;=$C$3),MAX($B$5:B1796)+1,""),"")</f>
        <v/>
      </c>
      <c r="C1797" s="73" t="str">
        <f>IFERROR(IF(AND(O1797&lt;&gt;"",O1797&gt;=$C$3),MAX($C$5:C1796)+1,""),"")</f>
        <v/>
      </c>
      <c r="F1797" s="40" t="s">
        <v>10299</v>
      </c>
      <c r="G1797" s="40" t="s">
        <v>10300</v>
      </c>
      <c r="H1797" s="56">
        <v>0.5</v>
      </c>
      <c r="I1797" s="167" t="s">
        <v>13686</v>
      </c>
      <c r="J1797" s="56">
        <v>83.71</v>
      </c>
      <c r="K1797" s="71">
        <f t="shared" si="96"/>
        <v>5.9730020308206913E-3</v>
      </c>
      <c r="L1797" s="97">
        <v>83.193271604938303</v>
      </c>
      <c r="M1797" s="56">
        <v>115.22</v>
      </c>
      <c r="N1797" s="56">
        <v>115.93565217391298</v>
      </c>
      <c r="O1797" s="71">
        <f t="shared" si="97"/>
        <v>4.3127372005460326E-3</v>
      </c>
    </row>
    <row r="1798" spans="2:15" x14ac:dyDescent="0.15">
      <c r="B1798" s="73" t="str">
        <f>IFERROR(IF(AND(K1798&lt;&gt;"",K1798&gt;=$C$3),MAX($B$5:B1797)+1,""),"")</f>
        <v/>
      </c>
      <c r="C1798" s="73" t="str">
        <f>IFERROR(IF(AND(O1798&lt;&gt;"",O1798&gt;=$C$3),MAX($C$5:C1797)+1,""),"")</f>
        <v/>
      </c>
      <c r="F1798" s="40" t="s">
        <v>10301</v>
      </c>
      <c r="G1798" s="40" t="s">
        <v>10302</v>
      </c>
      <c r="H1798" s="56" t="s">
        <v>5898</v>
      </c>
      <c r="I1798" s="167" t="s">
        <v>5898</v>
      </c>
      <c r="J1798" s="56">
        <v>96.55</v>
      </c>
      <c r="K1798" s="71" t="str">
        <f t="shared" si="96"/>
        <v/>
      </c>
      <c r="L1798" s="97">
        <v>96.55</v>
      </c>
      <c r="M1798" s="56">
        <v>105.5</v>
      </c>
      <c r="N1798" s="56">
        <v>105.5</v>
      </c>
      <c r="O1798" s="71" t="str">
        <f t="shared" si="97"/>
        <v/>
      </c>
    </row>
    <row r="1799" spans="2:15" x14ac:dyDescent="0.15">
      <c r="B1799" s="73" t="str">
        <f>IFERROR(IF(AND(K1799&lt;&gt;"",K1799&gt;=$C$3),MAX($B$5:B1798)+1,""),"")</f>
        <v/>
      </c>
      <c r="C1799" s="73" t="str">
        <f>IFERROR(IF(AND(O1799&lt;&gt;"",O1799&gt;=$C$3),MAX($C$5:C1798)+1,""),"")</f>
        <v/>
      </c>
      <c r="F1799" s="40" t="s">
        <v>10303</v>
      </c>
      <c r="G1799" s="40" t="s">
        <v>10304</v>
      </c>
      <c r="H1799" s="56" t="s">
        <v>5898</v>
      </c>
      <c r="I1799" s="167" t="s">
        <v>5898</v>
      </c>
      <c r="J1799" s="56">
        <v>59.55</v>
      </c>
      <c r="K1799" s="71" t="str">
        <f t="shared" ref="K1799:K1862" si="98">IFERROR(H1799/J1799,"")</f>
        <v/>
      </c>
      <c r="L1799" s="97">
        <v>59.55</v>
      </c>
      <c r="M1799" s="56">
        <v>72.47</v>
      </c>
      <c r="N1799" s="56">
        <v>72.47</v>
      </c>
      <c r="O1799" s="71" t="str">
        <f t="shared" ref="O1799:O1862" si="99">IFERROR(H1799/N1799,"")</f>
        <v/>
      </c>
    </row>
    <row r="1800" spans="2:15" x14ac:dyDescent="0.15">
      <c r="B1800" s="73" t="str">
        <f>IFERROR(IF(AND(K1800&lt;&gt;"",K1800&gt;=$C$3),MAX($B$5:B1799)+1,""),"")</f>
        <v/>
      </c>
      <c r="C1800" s="73" t="str">
        <f>IFERROR(IF(AND(O1800&lt;&gt;"",O1800&gt;=$C$3),MAX($C$5:C1799)+1,""),"")</f>
        <v/>
      </c>
      <c r="F1800" s="40" t="s">
        <v>10305</v>
      </c>
      <c r="G1800" s="40" t="s">
        <v>10306</v>
      </c>
      <c r="H1800" s="56" t="s">
        <v>5898</v>
      </c>
      <c r="I1800" s="167" t="s">
        <v>5976</v>
      </c>
      <c r="J1800" s="56">
        <v>48</v>
      </c>
      <c r="K1800" s="71" t="str">
        <f t="shared" si="98"/>
        <v/>
      </c>
      <c r="L1800" s="97">
        <v>48</v>
      </c>
      <c r="M1800" s="56">
        <v>71.400000000000006</v>
      </c>
      <c r="N1800" s="56">
        <v>71.400000000000006</v>
      </c>
      <c r="O1800" s="71" t="str">
        <f t="shared" si="99"/>
        <v/>
      </c>
    </row>
    <row r="1801" spans="2:15" x14ac:dyDescent="0.15">
      <c r="B1801" s="73" t="str">
        <f>IFERROR(IF(AND(K1801&lt;&gt;"",K1801&gt;=$C$3),MAX($B$5:B1800)+1,""),"")</f>
        <v/>
      </c>
      <c r="C1801" s="73" t="str">
        <f>IFERROR(IF(AND(O1801&lt;&gt;"",O1801&gt;=$C$3),MAX($C$5:C1800)+1,""),"")</f>
        <v/>
      </c>
      <c r="F1801" s="40" t="s">
        <v>10307</v>
      </c>
      <c r="G1801" s="40" t="s">
        <v>10308</v>
      </c>
      <c r="H1801" s="56">
        <v>0.1</v>
      </c>
      <c r="I1801" s="167" t="s">
        <v>5905</v>
      </c>
      <c r="J1801" s="56">
        <v>46.99</v>
      </c>
      <c r="K1801" s="71">
        <f t="shared" si="98"/>
        <v>2.1281123643328366E-3</v>
      </c>
      <c r="L1801" s="97">
        <v>18.7520943704742</v>
      </c>
      <c r="M1801" s="56">
        <v>85.86</v>
      </c>
      <c r="N1801" s="56">
        <v>215.15257550924829</v>
      </c>
      <c r="O1801" s="71">
        <f t="shared" si="99"/>
        <v>4.6478644173005273E-4</v>
      </c>
    </row>
    <row r="1802" spans="2:15" x14ac:dyDescent="0.15">
      <c r="B1802" s="73" t="str">
        <f>IFERROR(IF(AND(K1802&lt;&gt;"",K1802&gt;=$C$3),MAX($B$5:B1801)+1,""),"")</f>
        <v/>
      </c>
      <c r="C1802" s="73" t="str">
        <f>IFERROR(IF(AND(O1802&lt;&gt;"",O1802&gt;=$C$3),MAX($C$5:C1801)+1,""),"")</f>
        <v/>
      </c>
      <c r="F1802" s="40" t="s">
        <v>13329</v>
      </c>
      <c r="G1802" s="40" t="s">
        <v>10310</v>
      </c>
      <c r="H1802" s="56" t="s">
        <v>5898</v>
      </c>
      <c r="I1802" s="167" t="s">
        <v>5898</v>
      </c>
      <c r="J1802" s="56">
        <v>91.89</v>
      </c>
      <c r="K1802" s="71" t="str">
        <f t="shared" si="98"/>
        <v/>
      </c>
      <c r="L1802" s="97">
        <v>91.89</v>
      </c>
      <c r="M1802" s="56">
        <v>119.15</v>
      </c>
      <c r="N1802" s="56">
        <v>119.15</v>
      </c>
      <c r="O1802" s="71" t="str">
        <f t="shared" si="99"/>
        <v/>
      </c>
    </row>
    <row r="1803" spans="2:15" x14ac:dyDescent="0.15">
      <c r="B1803" s="73" t="str">
        <f>IFERROR(IF(AND(K1803&lt;&gt;"",K1803&gt;=$C$3),MAX($B$5:B1802)+1,""),"")</f>
        <v/>
      </c>
      <c r="C1803" s="73" t="str">
        <f>IFERROR(IF(AND(O1803&lt;&gt;"",O1803&gt;=$C$3),MAX($C$5:C1802)+1,""),"")</f>
        <v/>
      </c>
      <c r="F1803" s="40" t="s">
        <v>10311</v>
      </c>
      <c r="G1803" s="40" t="s">
        <v>10312</v>
      </c>
      <c r="H1803" s="56">
        <v>0.16400000000000001</v>
      </c>
      <c r="I1803" s="167" t="s">
        <v>5947</v>
      </c>
      <c r="J1803" s="56">
        <v>98.84</v>
      </c>
      <c r="K1803" s="71">
        <f t="shared" si="98"/>
        <v>1.6592472683124241E-3</v>
      </c>
      <c r="L1803" s="97">
        <v>98.774893371757898</v>
      </c>
      <c r="M1803" s="56">
        <v>156.78</v>
      </c>
      <c r="N1803" s="56">
        <v>156.88334019939035</v>
      </c>
      <c r="O1803" s="71">
        <f t="shared" si="99"/>
        <v>1.0453627503823207E-3</v>
      </c>
    </row>
    <row r="1804" spans="2:15" x14ac:dyDescent="0.15">
      <c r="B1804" s="73" t="str">
        <f>IFERROR(IF(AND(K1804&lt;&gt;"",K1804&gt;=$C$3),MAX($B$5:B1803)+1,""),"")</f>
        <v/>
      </c>
      <c r="C1804" s="73" t="str">
        <f>IFERROR(IF(AND(O1804&lt;&gt;"",O1804&gt;=$C$3),MAX($C$5:C1803)+1,""),"")</f>
        <v/>
      </c>
      <c r="F1804" s="40" t="s">
        <v>13330</v>
      </c>
      <c r="G1804" s="40" t="s">
        <v>13331</v>
      </c>
      <c r="H1804" s="56">
        <v>0.3</v>
      </c>
      <c r="I1804" s="167" t="s">
        <v>5933</v>
      </c>
      <c r="J1804" s="56">
        <v>59.61</v>
      </c>
      <c r="K1804" s="71">
        <f t="shared" si="98"/>
        <v>5.0327126321087065E-3</v>
      </c>
      <c r="L1804" s="97">
        <v>59.406599181073702</v>
      </c>
      <c r="M1804" s="56">
        <v>72.8</v>
      </c>
      <c r="N1804" s="56">
        <v>73.0492581602374</v>
      </c>
      <c r="O1804" s="71">
        <f t="shared" si="99"/>
        <v>4.1068178863902238E-3</v>
      </c>
    </row>
    <row r="1805" spans="2:15" x14ac:dyDescent="0.15">
      <c r="B1805" s="73" t="str">
        <f>IFERROR(IF(AND(K1805&lt;&gt;"",K1805&gt;=$C$3),MAX($B$5:B1804)+1,""),"")</f>
        <v/>
      </c>
      <c r="C1805" s="73" t="str">
        <f>IFERROR(IF(AND(O1805&lt;&gt;"",O1805&gt;=$C$3),MAX($C$5:C1804)+1,""),"")</f>
        <v/>
      </c>
      <c r="F1805" s="40" t="s">
        <v>10315</v>
      </c>
      <c r="G1805" s="40" t="s">
        <v>13332</v>
      </c>
      <c r="H1805" s="56" t="s">
        <v>5898</v>
      </c>
      <c r="I1805" s="167" t="s">
        <v>5898</v>
      </c>
      <c r="J1805" s="56">
        <v>30.84</v>
      </c>
      <c r="K1805" s="71" t="str">
        <f t="shared" si="98"/>
        <v/>
      </c>
      <c r="L1805" s="97">
        <v>30.84</v>
      </c>
      <c r="M1805" s="56">
        <v>78.819999999999993</v>
      </c>
      <c r="N1805" s="56">
        <v>78.819999999999993</v>
      </c>
      <c r="O1805" s="71" t="str">
        <f t="shared" si="99"/>
        <v/>
      </c>
    </row>
    <row r="1806" spans="2:15" x14ac:dyDescent="0.15">
      <c r="B1806" s="73" t="str">
        <f>IFERROR(IF(AND(K1806&lt;&gt;"",K1806&gt;=$C$3),MAX($B$5:B1805)+1,""),"")</f>
        <v/>
      </c>
      <c r="C1806" s="73" t="str">
        <f>IFERROR(IF(AND(O1806&lt;&gt;"",O1806&gt;=$C$3),MAX($C$5:C1805)+1,""),"")</f>
        <v/>
      </c>
      <c r="F1806" s="40" t="s">
        <v>10317</v>
      </c>
      <c r="G1806" s="40" t="s">
        <v>10318</v>
      </c>
      <c r="H1806" s="56">
        <v>0.2</v>
      </c>
      <c r="I1806" s="167" t="s">
        <v>5939</v>
      </c>
      <c r="J1806" s="56">
        <v>51.19</v>
      </c>
      <c r="K1806" s="71">
        <f t="shared" si="98"/>
        <v>3.9070130884938468E-3</v>
      </c>
      <c r="L1806" s="97">
        <v>51.044159544159498</v>
      </c>
      <c r="M1806" s="56">
        <v>61.93</v>
      </c>
      <c r="N1806" s="56">
        <v>62.106942857142911</v>
      </c>
      <c r="O1806" s="71">
        <f t="shared" si="99"/>
        <v>3.2202518881026846E-3</v>
      </c>
    </row>
    <row r="1807" spans="2:15" x14ac:dyDescent="0.15">
      <c r="B1807" s="73" t="str">
        <f>IFERROR(IF(AND(K1807&lt;&gt;"",K1807&gt;=$C$3),MAX($B$5:B1806)+1,""),"")</f>
        <v/>
      </c>
      <c r="C1807" s="73" t="str">
        <f>IFERROR(IF(AND(O1807&lt;&gt;"",O1807&gt;=$C$3),MAX($C$5:C1806)+1,""),"")</f>
        <v/>
      </c>
      <c r="F1807" s="40" t="s">
        <v>10319</v>
      </c>
      <c r="G1807" s="40" t="s">
        <v>10320</v>
      </c>
      <c r="H1807" s="56" t="s">
        <v>5898</v>
      </c>
      <c r="I1807" s="167" t="s">
        <v>5973</v>
      </c>
      <c r="J1807" s="56">
        <v>48.49</v>
      </c>
      <c r="K1807" s="71" t="str">
        <f t="shared" si="98"/>
        <v/>
      </c>
      <c r="L1807" s="97">
        <v>24.245000000000001</v>
      </c>
      <c r="M1807" s="56">
        <v>96.3</v>
      </c>
      <c r="N1807" s="56">
        <v>192.60000000000002</v>
      </c>
      <c r="O1807" s="71" t="str">
        <f t="shared" si="99"/>
        <v/>
      </c>
    </row>
    <row r="1808" spans="2:15" x14ac:dyDescent="0.15">
      <c r="B1808" s="73" t="str">
        <f>IFERROR(IF(AND(K1808&lt;&gt;"",K1808&gt;=$C$3),MAX($B$5:B1807)+1,""),"")</f>
        <v/>
      </c>
      <c r="C1808" s="73" t="str">
        <f>IFERROR(IF(AND(O1808&lt;&gt;"",O1808&gt;=$C$3),MAX($C$5:C1807)+1,""),"")</f>
        <v/>
      </c>
      <c r="F1808" s="40" t="s">
        <v>13333</v>
      </c>
      <c r="G1808" s="40" t="s">
        <v>13334</v>
      </c>
      <c r="H1808" s="56" t="s">
        <v>5898</v>
      </c>
      <c r="I1808" s="167" t="s">
        <v>5898</v>
      </c>
      <c r="J1808" s="56">
        <v>95.36</v>
      </c>
      <c r="K1808" s="71" t="str">
        <f t="shared" si="98"/>
        <v/>
      </c>
      <c r="L1808" s="97">
        <v>95.36</v>
      </c>
      <c r="M1808" s="56">
        <v>109.52</v>
      </c>
      <c r="N1808" s="56">
        <v>109.52</v>
      </c>
      <c r="O1808" s="71" t="str">
        <f t="shared" si="99"/>
        <v/>
      </c>
    </row>
    <row r="1809" spans="2:15" x14ac:dyDescent="0.15">
      <c r="B1809" s="73" t="str">
        <f>IFERROR(IF(AND(K1809&lt;&gt;"",K1809&gt;=$C$3),MAX($B$5:B1808)+1,""),"")</f>
        <v/>
      </c>
      <c r="C1809" s="73" t="str">
        <f>IFERROR(IF(AND(O1809&lt;&gt;"",O1809&gt;=$C$3),MAX($C$5:C1808)+1,""),"")</f>
        <v/>
      </c>
      <c r="F1809" s="40" t="s">
        <v>10323</v>
      </c>
      <c r="G1809" s="40" t="s">
        <v>13335</v>
      </c>
      <c r="H1809" s="56" t="s">
        <v>5898</v>
      </c>
      <c r="I1809" s="167" t="s">
        <v>5898</v>
      </c>
      <c r="J1809" s="56">
        <v>41.48</v>
      </c>
      <c r="K1809" s="71" t="str">
        <f t="shared" si="98"/>
        <v/>
      </c>
      <c r="L1809" s="97">
        <v>41.48</v>
      </c>
      <c r="M1809" s="56">
        <v>72.599999999999994</v>
      </c>
      <c r="N1809" s="56">
        <v>72.599999999999994</v>
      </c>
      <c r="O1809" s="71" t="str">
        <f t="shared" si="99"/>
        <v/>
      </c>
    </row>
    <row r="1810" spans="2:15" x14ac:dyDescent="0.15">
      <c r="B1810" s="73" t="str">
        <f>IFERROR(IF(AND(K1810&lt;&gt;"",K1810&gt;=$C$3),MAX($B$5:B1809)+1,""),"")</f>
        <v/>
      </c>
      <c r="C1810" s="73" t="str">
        <f>IFERROR(IF(AND(O1810&lt;&gt;"",O1810&gt;=$C$3),MAX($C$5:C1809)+1,""),"")</f>
        <v/>
      </c>
      <c r="F1810" s="40" t="s">
        <v>10325</v>
      </c>
      <c r="G1810" s="40" t="s">
        <v>10326</v>
      </c>
      <c r="H1810" s="56" t="s">
        <v>5898</v>
      </c>
      <c r="I1810" s="167" t="s">
        <v>5898</v>
      </c>
      <c r="J1810" s="56">
        <v>85.7</v>
      </c>
      <c r="K1810" s="71" t="str">
        <f t="shared" si="98"/>
        <v/>
      </c>
      <c r="L1810" s="97">
        <v>85.7</v>
      </c>
      <c r="M1810" s="56">
        <v>139.15</v>
      </c>
      <c r="N1810" s="56">
        <v>139.15</v>
      </c>
      <c r="O1810" s="71" t="str">
        <f t="shared" si="99"/>
        <v/>
      </c>
    </row>
    <row r="1811" spans="2:15" x14ac:dyDescent="0.15">
      <c r="B1811" s="73" t="str">
        <f>IFERROR(IF(AND(K1811&lt;&gt;"",K1811&gt;=$C$3),MAX($B$5:B1810)+1,""),"")</f>
        <v/>
      </c>
      <c r="C1811" s="73" t="str">
        <f>IFERROR(IF(AND(O1811&lt;&gt;"",O1811&gt;=$C$3),MAX($C$5:C1810)+1,""),"")</f>
        <v/>
      </c>
      <c r="F1811" s="40" t="s">
        <v>10327</v>
      </c>
      <c r="G1811" s="40" t="s">
        <v>10328</v>
      </c>
      <c r="H1811" s="56" t="s">
        <v>5898</v>
      </c>
      <c r="I1811" s="167" t="s">
        <v>5898</v>
      </c>
      <c r="J1811" s="56">
        <v>38.409999999999997</v>
      </c>
      <c r="K1811" s="71" t="str">
        <f t="shared" si="98"/>
        <v/>
      </c>
      <c r="L1811" s="97">
        <v>38.409999999999997</v>
      </c>
      <c r="M1811" s="56">
        <v>70.22</v>
      </c>
      <c r="N1811" s="56">
        <v>70.22</v>
      </c>
      <c r="O1811" s="71" t="str">
        <f t="shared" si="99"/>
        <v/>
      </c>
    </row>
    <row r="1812" spans="2:15" x14ac:dyDescent="0.15">
      <c r="B1812" s="73" t="str">
        <f>IFERROR(IF(AND(K1812&lt;&gt;"",K1812&gt;=$C$3),MAX($B$5:B1811)+1,""),"")</f>
        <v/>
      </c>
      <c r="C1812" s="73" t="str">
        <f>IFERROR(IF(AND(O1812&lt;&gt;"",O1812&gt;=$C$3),MAX($C$5:C1811)+1,""),"")</f>
        <v/>
      </c>
      <c r="F1812" s="40" t="s">
        <v>10329</v>
      </c>
      <c r="G1812" s="40" t="s">
        <v>10330</v>
      </c>
      <c r="H1812" s="56" t="s">
        <v>5898</v>
      </c>
      <c r="I1812" s="167" t="s">
        <v>5898</v>
      </c>
      <c r="J1812" s="56">
        <v>113.46</v>
      </c>
      <c r="K1812" s="71" t="str">
        <f t="shared" si="98"/>
        <v/>
      </c>
      <c r="L1812" s="97">
        <v>113.46</v>
      </c>
      <c r="M1812" s="56">
        <v>146.88999999999999</v>
      </c>
      <c r="N1812" s="56">
        <v>146.88999999999999</v>
      </c>
      <c r="O1812" s="71" t="str">
        <f t="shared" si="99"/>
        <v/>
      </c>
    </row>
    <row r="1813" spans="2:15" x14ac:dyDescent="0.15">
      <c r="B1813" s="73" t="str">
        <f>IFERROR(IF(AND(K1813&lt;&gt;"",K1813&gt;=$C$3),MAX($B$5:B1812)+1,""),"")</f>
        <v/>
      </c>
      <c r="C1813" s="73" t="str">
        <f>IFERROR(IF(AND(O1813&lt;&gt;"",O1813&gt;=$C$3),MAX($C$5:C1812)+1,""),"")</f>
        <v/>
      </c>
      <c r="F1813" s="40" t="s">
        <v>10331</v>
      </c>
      <c r="G1813" s="40" t="s">
        <v>10332</v>
      </c>
      <c r="H1813" s="56" t="s">
        <v>5898</v>
      </c>
      <c r="I1813" s="167" t="s">
        <v>5898</v>
      </c>
      <c r="J1813" s="56">
        <v>69.23</v>
      </c>
      <c r="K1813" s="71" t="str">
        <f t="shared" si="98"/>
        <v/>
      </c>
      <c r="L1813" s="97">
        <v>69.23</v>
      </c>
      <c r="M1813" s="56">
        <v>118.5</v>
      </c>
      <c r="N1813" s="56">
        <v>118.50000000000001</v>
      </c>
      <c r="O1813" s="71" t="str">
        <f t="shared" si="99"/>
        <v/>
      </c>
    </row>
    <row r="1814" spans="2:15" x14ac:dyDescent="0.15">
      <c r="B1814" s="73" t="str">
        <f>IFERROR(IF(AND(K1814&lt;&gt;"",K1814&gt;=$C$3),MAX($B$5:B1813)+1,""),"")</f>
        <v/>
      </c>
      <c r="C1814" s="73" t="str">
        <f>IFERROR(IF(AND(O1814&lt;&gt;"",O1814&gt;=$C$3),MAX($C$5:C1813)+1,""),"")</f>
        <v/>
      </c>
      <c r="F1814" s="40" t="s">
        <v>10333</v>
      </c>
      <c r="G1814" s="40" t="s">
        <v>10334</v>
      </c>
      <c r="H1814" s="56" t="s">
        <v>5898</v>
      </c>
      <c r="I1814" s="167" t="s">
        <v>5898</v>
      </c>
      <c r="J1814" s="56">
        <v>68.790000000000006</v>
      </c>
      <c r="K1814" s="71" t="str">
        <f t="shared" si="98"/>
        <v/>
      </c>
      <c r="L1814" s="97">
        <v>68.790000000000006</v>
      </c>
      <c r="M1814" s="56">
        <v>111.98</v>
      </c>
      <c r="N1814" s="56">
        <v>111.98</v>
      </c>
      <c r="O1814" s="71" t="str">
        <f t="shared" si="99"/>
        <v/>
      </c>
    </row>
    <row r="1815" spans="2:15" x14ac:dyDescent="0.15">
      <c r="B1815" s="73" t="str">
        <f>IFERROR(IF(AND(K1815&lt;&gt;"",K1815&gt;=$C$3),MAX($B$5:B1814)+1,""),"")</f>
        <v/>
      </c>
      <c r="C1815" s="73" t="str">
        <f>IFERROR(IF(AND(O1815&lt;&gt;"",O1815&gt;=$C$3),MAX($C$5:C1814)+1,""),"")</f>
        <v/>
      </c>
      <c r="F1815" s="40" t="s">
        <v>10335</v>
      </c>
      <c r="G1815" s="40" t="s">
        <v>10336</v>
      </c>
      <c r="H1815" s="56" t="s">
        <v>5898</v>
      </c>
      <c r="I1815" s="167" t="s">
        <v>5898</v>
      </c>
      <c r="J1815" s="56">
        <v>48.22</v>
      </c>
      <c r="K1815" s="71" t="str">
        <f t="shared" si="98"/>
        <v/>
      </c>
      <c r="L1815" s="97">
        <v>48.22</v>
      </c>
      <c r="M1815" s="56">
        <v>88.11</v>
      </c>
      <c r="N1815" s="56">
        <v>88.11</v>
      </c>
      <c r="O1815" s="71" t="str">
        <f t="shared" si="99"/>
        <v/>
      </c>
    </row>
    <row r="1816" spans="2:15" x14ac:dyDescent="0.15">
      <c r="B1816" s="73" t="str">
        <f>IFERROR(IF(AND(K1816&lt;&gt;"",K1816&gt;=$C$3),MAX($B$5:B1815)+1,""),"")</f>
        <v/>
      </c>
      <c r="C1816" s="73" t="str">
        <f>IFERROR(IF(AND(O1816&lt;&gt;"",O1816&gt;=$C$3),MAX($C$5:C1815)+1,""),"")</f>
        <v/>
      </c>
      <c r="F1816" s="40" t="s">
        <v>10337</v>
      </c>
      <c r="G1816" s="40" t="s">
        <v>10338</v>
      </c>
      <c r="H1816" s="56" t="s">
        <v>5898</v>
      </c>
      <c r="I1816" s="167" t="s">
        <v>5898</v>
      </c>
      <c r="J1816" s="56">
        <v>76.510000000000005</v>
      </c>
      <c r="K1816" s="71" t="str">
        <f t="shared" si="98"/>
        <v/>
      </c>
      <c r="L1816" s="97">
        <v>76.510000000000005</v>
      </c>
      <c r="M1816" s="56">
        <v>116.4</v>
      </c>
      <c r="N1816" s="56">
        <v>116.4</v>
      </c>
      <c r="O1816" s="71" t="str">
        <f t="shared" si="99"/>
        <v/>
      </c>
    </row>
    <row r="1817" spans="2:15" x14ac:dyDescent="0.15">
      <c r="B1817" s="73" t="str">
        <f>IFERROR(IF(AND(K1817&lt;&gt;"",K1817&gt;=$C$3),MAX($B$5:B1816)+1,""),"")</f>
        <v/>
      </c>
      <c r="C1817" s="73" t="str">
        <f>IFERROR(IF(AND(O1817&lt;&gt;"",O1817&gt;=$C$3),MAX($C$5:C1816)+1,""),"")</f>
        <v/>
      </c>
      <c r="F1817" s="40" t="s">
        <v>10339</v>
      </c>
      <c r="G1817" s="40" t="s">
        <v>10340</v>
      </c>
      <c r="H1817" s="56" t="s">
        <v>5898</v>
      </c>
      <c r="I1817" s="167" t="s">
        <v>5898</v>
      </c>
      <c r="J1817" s="56">
        <v>95.8</v>
      </c>
      <c r="K1817" s="71" t="str">
        <f t="shared" si="98"/>
        <v/>
      </c>
      <c r="L1817" s="97">
        <v>95.8</v>
      </c>
      <c r="M1817" s="56">
        <v>108.97</v>
      </c>
      <c r="N1817" s="56">
        <v>108.97</v>
      </c>
      <c r="O1817" s="71" t="str">
        <f t="shared" si="99"/>
        <v/>
      </c>
    </row>
    <row r="1818" spans="2:15" x14ac:dyDescent="0.15">
      <c r="B1818" s="73" t="str">
        <f>IFERROR(IF(AND(K1818&lt;&gt;"",K1818&gt;=$C$3),MAX($B$5:B1817)+1,""),"")</f>
        <v/>
      </c>
      <c r="C1818" s="73" t="str">
        <f>IFERROR(IF(AND(O1818&lt;&gt;"",O1818&gt;=$C$3),MAX($C$5:C1817)+1,""),"")</f>
        <v/>
      </c>
      <c r="F1818" s="40" t="s">
        <v>10341</v>
      </c>
      <c r="G1818" s="40" t="s">
        <v>13336</v>
      </c>
      <c r="H1818" s="56" t="s">
        <v>5898</v>
      </c>
      <c r="I1818" s="167" t="s">
        <v>5898</v>
      </c>
      <c r="J1818" s="56">
        <v>87.06</v>
      </c>
      <c r="K1818" s="71" t="str">
        <f t="shared" si="98"/>
        <v/>
      </c>
      <c r="L1818" s="97">
        <v>87.06</v>
      </c>
      <c r="M1818" s="56">
        <v>58.08</v>
      </c>
      <c r="N1818" s="56">
        <v>58.08</v>
      </c>
      <c r="O1818" s="71" t="str">
        <f t="shared" si="99"/>
        <v/>
      </c>
    </row>
    <row r="1819" spans="2:15" x14ac:dyDescent="0.15">
      <c r="B1819" s="73" t="str">
        <f>IFERROR(IF(AND(K1819&lt;&gt;"",K1819&gt;=$C$3),MAX($B$5:B1818)+1,""),"")</f>
        <v/>
      </c>
      <c r="C1819" s="73" t="str">
        <f>IFERROR(IF(AND(O1819&lt;&gt;"",O1819&gt;=$C$3),MAX($C$5:C1818)+1,""),"")</f>
        <v/>
      </c>
      <c r="F1819" s="40" t="s">
        <v>10343</v>
      </c>
      <c r="G1819" s="40" t="s">
        <v>10344</v>
      </c>
      <c r="H1819" s="56" t="s">
        <v>5898</v>
      </c>
      <c r="I1819" s="167" t="s">
        <v>5898</v>
      </c>
      <c r="J1819" s="56">
        <v>107.03</v>
      </c>
      <c r="K1819" s="71" t="str">
        <f t="shared" si="98"/>
        <v/>
      </c>
      <c r="L1819" s="97">
        <v>107.03</v>
      </c>
      <c r="M1819" s="56">
        <v>32.4</v>
      </c>
      <c r="N1819" s="56">
        <v>32.4</v>
      </c>
      <c r="O1819" s="71" t="str">
        <f t="shared" si="99"/>
        <v/>
      </c>
    </row>
    <row r="1820" spans="2:15" x14ac:dyDescent="0.15">
      <c r="B1820" s="73" t="str">
        <f>IFERROR(IF(AND(K1820&lt;&gt;"",K1820&gt;=$C$3),MAX($B$5:B1819)+1,""),"")</f>
        <v/>
      </c>
      <c r="C1820" s="73" t="str">
        <f>IFERROR(IF(AND(O1820&lt;&gt;"",O1820&gt;=$C$3),MAX($C$5:C1819)+1,""),"")</f>
        <v/>
      </c>
      <c r="F1820" s="40" t="s">
        <v>10345</v>
      </c>
      <c r="G1820" s="40" t="s">
        <v>10346</v>
      </c>
      <c r="H1820" s="56" t="s">
        <v>5898</v>
      </c>
      <c r="I1820" s="167" t="s">
        <v>5898</v>
      </c>
      <c r="J1820" s="56">
        <v>22.79</v>
      </c>
      <c r="K1820" s="71" t="str">
        <f t="shared" si="98"/>
        <v/>
      </c>
      <c r="L1820" s="97">
        <v>22.79</v>
      </c>
      <c r="M1820" s="56">
        <v>15.4</v>
      </c>
      <c r="N1820" s="56">
        <v>15.4</v>
      </c>
      <c r="O1820" s="71" t="str">
        <f t="shared" si="99"/>
        <v/>
      </c>
    </row>
    <row r="1821" spans="2:15" x14ac:dyDescent="0.15">
      <c r="B1821" s="73" t="str">
        <f>IFERROR(IF(AND(K1821&lt;&gt;"",K1821&gt;=$C$3),MAX($B$5:B1820)+1,""),"")</f>
        <v/>
      </c>
      <c r="C1821" s="73" t="str">
        <f>IFERROR(IF(AND(O1821&lt;&gt;"",O1821&gt;=$C$3),MAX($C$5:C1820)+1,""),"")</f>
        <v/>
      </c>
      <c r="F1821" s="40" t="s">
        <v>13337</v>
      </c>
      <c r="G1821" s="40" t="s">
        <v>10348</v>
      </c>
      <c r="H1821" s="56" t="s">
        <v>5898</v>
      </c>
      <c r="I1821" s="167" t="s">
        <v>5898</v>
      </c>
      <c r="J1821" s="56">
        <v>28.36</v>
      </c>
      <c r="K1821" s="71" t="str">
        <f t="shared" si="98"/>
        <v/>
      </c>
      <c r="L1821" s="97">
        <v>28.36</v>
      </c>
      <c r="M1821" s="56">
        <v>13.95</v>
      </c>
      <c r="N1821" s="56">
        <v>13.95</v>
      </c>
      <c r="O1821" s="71" t="str">
        <f t="shared" si="99"/>
        <v/>
      </c>
    </row>
    <row r="1822" spans="2:15" x14ac:dyDescent="0.15">
      <c r="B1822" s="73" t="str">
        <f>IFERROR(IF(AND(K1822&lt;&gt;"",K1822&gt;=$C$3),MAX($B$5:B1821)+1,""),"")</f>
        <v/>
      </c>
      <c r="C1822" s="73" t="str">
        <f>IFERROR(IF(AND(O1822&lt;&gt;"",O1822&gt;=$C$3),MAX($C$5:C1821)+1,""),"")</f>
        <v/>
      </c>
      <c r="F1822" s="40" t="s">
        <v>10349</v>
      </c>
      <c r="G1822" s="40" t="s">
        <v>13338</v>
      </c>
      <c r="H1822" s="56" t="s">
        <v>5898</v>
      </c>
      <c r="I1822" s="167" t="s">
        <v>5898</v>
      </c>
      <c r="J1822" s="56">
        <v>37.200000000000003</v>
      </c>
      <c r="K1822" s="71" t="str">
        <f t="shared" si="98"/>
        <v/>
      </c>
      <c r="L1822" s="97">
        <v>37.200000000000003</v>
      </c>
      <c r="M1822" s="56">
        <v>33.35</v>
      </c>
      <c r="N1822" s="56">
        <v>33.35</v>
      </c>
      <c r="O1822" s="71" t="str">
        <f t="shared" si="99"/>
        <v/>
      </c>
    </row>
    <row r="1823" spans="2:15" x14ac:dyDescent="0.15">
      <c r="B1823" s="73" t="str">
        <f>IFERROR(IF(AND(K1823&lt;&gt;"",K1823&gt;=$C$3),MAX($B$5:B1822)+1,""),"")</f>
        <v/>
      </c>
      <c r="C1823" s="73" t="str">
        <f>IFERROR(IF(AND(O1823&lt;&gt;"",O1823&gt;=$C$3),MAX($C$5:C1822)+1,""),"")</f>
        <v/>
      </c>
      <c r="F1823" s="40" t="s">
        <v>10351</v>
      </c>
      <c r="G1823" s="40" t="s">
        <v>10352</v>
      </c>
      <c r="H1823" s="56" t="s">
        <v>5898</v>
      </c>
      <c r="I1823" s="167" t="s">
        <v>5898</v>
      </c>
      <c r="J1823" s="56">
        <v>55.4</v>
      </c>
      <c r="K1823" s="71" t="str">
        <f t="shared" si="98"/>
        <v/>
      </c>
      <c r="L1823" s="97">
        <v>55.4</v>
      </c>
      <c r="M1823" s="56">
        <v>22.9</v>
      </c>
      <c r="N1823" s="56">
        <v>22.9</v>
      </c>
      <c r="O1823" s="71" t="str">
        <f t="shared" si="99"/>
        <v/>
      </c>
    </row>
    <row r="1824" spans="2:15" x14ac:dyDescent="0.15">
      <c r="B1824" s="73" t="str">
        <f>IFERROR(IF(AND(K1824&lt;&gt;"",K1824&gt;=$C$3),MAX($B$5:B1823)+1,""),"")</f>
        <v/>
      </c>
      <c r="C1824" s="73" t="str">
        <f>IFERROR(IF(AND(O1824&lt;&gt;"",O1824&gt;=$C$3),MAX($C$5:C1823)+1,""),"")</f>
        <v/>
      </c>
      <c r="F1824" s="40" t="s">
        <v>10353</v>
      </c>
      <c r="G1824" s="40" t="s">
        <v>10354</v>
      </c>
      <c r="H1824" s="56" t="s">
        <v>5898</v>
      </c>
      <c r="I1824" s="167" t="s">
        <v>5898</v>
      </c>
      <c r="J1824" s="56">
        <v>105.8</v>
      </c>
      <c r="K1824" s="71" t="str">
        <f t="shared" si="98"/>
        <v/>
      </c>
      <c r="L1824" s="97">
        <v>105.8</v>
      </c>
      <c r="M1824" s="56">
        <v>25.61</v>
      </c>
      <c r="N1824" s="56">
        <v>25.61</v>
      </c>
      <c r="O1824" s="71" t="str">
        <f t="shared" si="99"/>
        <v/>
      </c>
    </row>
    <row r="1825" spans="2:15" x14ac:dyDescent="0.15">
      <c r="B1825" s="73" t="str">
        <f>IFERROR(IF(AND(K1825&lt;&gt;"",K1825&gt;=$C$3),MAX($B$5:B1824)+1,""),"")</f>
        <v/>
      </c>
      <c r="C1825" s="73" t="str">
        <f>IFERROR(IF(AND(O1825&lt;&gt;"",O1825&gt;=$C$3),MAX($C$5:C1824)+1,""),"")</f>
        <v/>
      </c>
      <c r="F1825" s="40" t="s">
        <v>10355</v>
      </c>
      <c r="G1825" s="40" t="s">
        <v>10356</v>
      </c>
      <c r="H1825" s="56" t="s">
        <v>5898</v>
      </c>
      <c r="I1825" s="167" t="s">
        <v>5898</v>
      </c>
      <c r="J1825" s="56">
        <v>58.25</v>
      </c>
      <c r="K1825" s="71" t="str">
        <f t="shared" si="98"/>
        <v/>
      </c>
      <c r="L1825" s="97">
        <v>58.25</v>
      </c>
      <c r="M1825" s="56" t="s">
        <v>5898</v>
      </c>
      <c r="N1825" s="56" t="s">
        <v>5898</v>
      </c>
      <c r="O1825" s="71" t="str">
        <f t="shared" si="99"/>
        <v/>
      </c>
    </row>
    <row r="1826" spans="2:15" x14ac:dyDescent="0.15">
      <c r="B1826" s="73" t="str">
        <f>IFERROR(IF(AND(K1826&lt;&gt;"",K1826&gt;=$C$3),MAX($B$5:B1825)+1,""),"")</f>
        <v/>
      </c>
      <c r="C1826" s="73" t="str">
        <f>IFERROR(IF(AND(O1826&lt;&gt;"",O1826&gt;=$C$3),MAX($C$5:C1825)+1,""),"")</f>
        <v/>
      </c>
      <c r="F1826" s="40" t="s">
        <v>10357</v>
      </c>
      <c r="G1826" s="40" t="s">
        <v>10358</v>
      </c>
      <c r="H1826" s="56" t="s">
        <v>5898</v>
      </c>
      <c r="I1826" s="167" t="s">
        <v>5898</v>
      </c>
      <c r="J1826" s="56">
        <v>100.78</v>
      </c>
      <c r="K1826" s="71" t="str">
        <f t="shared" si="98"/>
        <v/>
      </c>
      <c r="L1826" s="97">
        <v>100.78</v>
      </c>
      <c r="M1826" s="56" t="s">
        <v>5898</v>
      </c>
      <c r="N1826" s="56" t="s">
        <v>5898</v>
      </c>
      <c r="O1826" s="71" t="str">
        <f t="shared" si="99"/>
        <v/>
      </c>
    </row>
    <row r="1827" spans="2:15" x14ac:dyDescent="0.15">
      <c r="B1827" s="73" t="str">
        <f>IFERROR(IF(AND(K1827&lt;&gt;"",K1827&gt;=$C$3),MAX($B$5:B1826)+1,""),"")</f>
        <v/>
      </c>
      <c r="C1827" s="73" t="str">
        <f>IFERROR(IF(AND(O1827&lt;&gt;"",O1827&gt;=$C$3),MAX($C$5:C1826)+1,""),"")</f>
        <v/>
      </c>
      <c r="F1827" s="40" t="s">
        <v>10359</v>
      </c>
      <c r="G1827" s="40" t="s">
        <v>10360</v>
      </c>
      <c r="H1827" s="56" t="s">
        <v>5898</v>
      </c>
      <c r="I1827" s="167" t="s">
        <v>5898</v>
      </c>
      <c r="J1827" s="56">
        <v>49.82</v>
      </c>
      <c r="K1827" s="71" t="str">
        <f t="shared" si="98"/>
        <v/>
      </c>
      <c r="L1827" s="97">
        <v>49.82</v>
      </c>
      <c r="M1827" s="56" t="s">
        <v>5898</v>
      </c>
      <c r="N1827" s="56" t="s">
        <v>5898</v>
      </c>
      <c r="O1827" s="71" t="str">
        <f t="shared" si="99"/>
        <v/>
      </c>
    </row>
    <row r="1828" spans="2:15" x14ac:dyDescent="0.15">
      <c r="B1828" s="73" t="str">
        <f>IFERROR(IF(AND(K1828&lt;&gt;"",K1828&gt;=$C$3),MAX($B$5:B1827)+1,""),"")</f>
        <v/>
      </c>
      <c r="C1828" s="73" t="str">
        <f>IFERROR(IF(AND(O1828&lt;&gt;"",O1828&gt;=$C$3),MAX($C$5:C1827)+1,""),"")</f>
        <v/>
      </c>
      <c r="F1828" s="40" t="s">
        <v>10361</v>
      </c>
      <c r="G1828" s="40" t="s">
        <v>13339</v>
      </c>
      <c r="H1828" s="56" t="s">
        <v>5898</v>
      </c>
      <c r="I1828" s="167" t="s">
        <v>5898</v>
      </c>
      <c r="J1828" s="56">
        <v>90.29</v>
      </c>
      <c r="K1828" s="71" t="str">
        <f t="shared" si="98"/>
        <v/>
      </c>
      <c r="L1828" s="97">
        <v>90.29</v>
      </c>
      <c r="M1828" s="56">
        <v>26.64</v>
      </c>
      <c r="N1828" s="56">
        <v>26.64</v>
      </c>
      <c r="O1828" s="71" t="str">
        <f t="shared" si="99"/>
        <v/>
      </c>
    </row>
    <row r="1829" spans="2:15" x14ac:dyDescent="0.15">
      <c r="B1829" s="73" t="str">
        <f>IFERROR(IF(AND(K1829&lt;&gt;"",K1829&gt;=$C$3),MAX($B$5:B1828)+1,""),"")</f>
        <v/>
      </c>
      <c r="C1829" s="73" t="str">
        <f>IFERROR(IF(AND(O1829&lt;&gt;"",O1829&gt;=$C$3),MAX($C$5:C1828)+1,""),"")</f>
        <v/>
      </c>
      <c r="F1829" s="40" t="s">
        <v>10363</v>
      </c>
      <c r="G1829" s="40" t="s">
        <v>10364</v>
      </c>
      <c r="H1829" s="56" t="s">
        <v>5898</v>
      </c>
      <c r="I1829" s="167" t="s">
        <v>5898</v>
      </c>
      <c r="J1829" s="56">
        <v>38.99</v>
      </c>
      <c r="K1829" s="71" t="str">
        <f t="shared" si="98"/>
        <v/>
      </c>
      <c r="L1829" s="97">
        <v>38.99</v>
      </c>
      <c r="M1829" s="56" t="s">
        <v>5898</v>
      </c>
      <c r="N1829" s="56" t="s">
        <v>5898</v>
      </c>
      <c r="O1829" s="71" t="str">
        <f t="shared" si="99"/>
        <v/>
      </c>
    </row>
    <row r="1830" spans="2:15" x14ac:dyDescent="0.15">
      <c r="B1830" s="73" t="str">
        <f>IFERROR(IF(AND(K1830&lt;&gt;"",K1830&gt;=$C$3),MAX($B$5:B1829)+1,""),"")</f>
        <v/>
      </c>
      <c r="C1830" s="73" t="str">
        <f>IFERROR(IF(AND(O1830&lt;&gt;"",O1830&gt;=$C$3),MAX($C$5:C1829)+1,""),"")</f>
        <v/>
      </c>
      <c r="F1830" s="40" t="s">
        <v>13340</v>
      </c>
      <c r="G1830" s="40" t="s">
        <v>10366</v>
      </c>
      <c r="H1830" s="56" t="s">
        <v>5898</v>
      </c>
      <c r="I1830" s="167" t="s">
        <v>5898</v>
      </c>
      <c r="J1830" s="56">
        <v>35.18</v>
      </c>
      <c r="K1830" s="71" t="str">
        <f t="shared" si="98"/>
        <v/>
      </c>
      <c r="L1830" s="97">
        <v>35.18</v>
      </c>
      <c r="M1830" s="56" t="s">
        <v>5898</v>
      </c>
      <c r="N1830" s="56" t="s">
        <v>5898</v>
      </c>
      <c r="O1830" s="71" t="str">
        <f t="shared" si="99"/>
        <v/>
      </c>
    </row>
    <row r="1831" spans="2:15" x14ac:dyDescent="0.15">
      <c r="B1831" s="73" t="str">
        <f>IFERROR(IF(AND(K1831&lt;&gt;"",K1831&gt;=$C$3),MAX($B$5:B1830)+1,""),"")</f>
        <v/>
      </c>
      <c r="C1831" s="73" t="str">
        <f>IFERROR(IF(AND(O1831&lt;&gt;"",O1831&gt;=$C$3),MAX($C$5:C1830)+1,""),"")</f>
        <v/>
      </c>
      <c r="F1831" s="40" t="s">
        <v>10367</v>
      </c>
      <c r="G1831" s="40" t="s">
        <v>10368</v>
      </c>
      <c r="H1831" s="56" t="s">
        <v>5898</v>
      </c>
      <c r="I1831" s="167" t="s">
        <v>5898</v>
      </c>
      <c r="J1831" s="56">
        <v>64.2</v>
      </c>
      <c r="K1831" s="71" t="str">
        <f t="shared" si="98"/>
        <v/>
      </c>
      <c r="L1831" s="97">
        <v>64.2</v>
      </c>
      <c r="M1831" s="56" t="s">
        <v>5898</v>
      </c>
      <c r="N1831" s="56" t="s">
        <v>5898</v>
      </c>
      <c r="O1831" s="71" t="str">
        <f t="shared" si="99"/>
        <v/>
      </c>
    </row>
    <row r="1832" spans="2:15" x14ac:dyDescent="0.15">
      <c r="B1832" s="73" t="str">
        <f>IFERROR(IF(AND(K1832&lt;&gt;"",K1832&gt;=$C$3),MAX($B$5:B1831)+1,""),"")</f>
        <v/>
      </c>
      <c r="C1832" s="73" t="str">
        <f>IFERROR(IF(AND(O1832&lt;&gt;"",O1832&gt;=$C$3),MAX($C$5:C1831)+1,""),"")</f>
        <v/>
      </c>
      <c r="F1832" s="40" t="s">
        <v>10369</v>
      </c>
      <c r="G1832" s="40" t="s">
        <v>10370</v>
      </c>
      <c r="H1832" s="56" t="s">
        <v>5898</v>
      </c>
      <c r="I1832" s="167" t="s">
        <v>5898</v>
      </c>
      <c r="J1832" s="56">
        <v>36.58</v>
      </c>
      <c r="K1832" s="71" t="str">
        <f t="shared" si="98"/>
        <v/>
      </c>
      <c r="L1832" s="97">
        <v>36.58</v>
      </c>
      <c r="M1832" s="56" t="s">
        <v>5898</v>
      </c>
      <c r="N1832" s="56" t="s">
        <v>5898</v>
      </c>
      <c r="O1832" s="71" t="str">
        <f t="shared" si="99"/>
        <v/>
      </c>
    </row>
    <row r="1833" spans="2:15" x14ac:dyDescent="0.15">
      <c r="B1833" s="73" t="str">
        <f>IFERROR(IF(AND(K1833&lt;&gt;"",K1833&gt;=$C$3),MAX($B$5:B1832)+1,""),"")</f>
        <v/>
      </c>
      <c r="C1833" s="73" t="str">
        <f>IFERROR(IF(AND(O1833&lt;&gt;"",O1833&gt;=$C$3),MAX($C$5:C1832)+1,""),"")</f>
        <v/>
      </c>
      <c r="F1833" s="40" t="s">
        <v>10371</v>
      </c>
      <c r="G1833" s="40" t="s">
        <v>10372</v>
      </c>
      <c r="H1833" s="56" t="s">
        <v>5898</v>
      </c>
      <c r="I1833" s="167" t="s">
        <v>5898</v>
      </c>
      <c r="J1833" s="56">
        <v>46.5</v>
      </c>
      <c r="K1833" s="71" t="str">
        <f t="shared" si="98"/>
        <v/>
      </c>
      <c r="L1833" s="97">
        <v>46.5</v>
      </c>
      <c r="M1833" s="56" t="s">
        <v>5898</v>
      </c>
      <c r="N1833" s="56" t="s">
        <v>5898</v>
      </c>
      <c r="O1833" s="71" t="str">
        <f t="shared" si="99"/>
        <v/>
      </c>
    </row>
    <row r="1834" spans="2:15" x14ac:dyDescent="0.15">
      <c r="B1834" s="73" t="str">
        <f>IFERROR(IF(AND(K1834&lt;&gt;"",K1834&gt;=$C$3),MAX($B$5:B1833)+1,""),"")</f>
        <v/>
      </c>
      <c r="C1834" s="73" t="str">
        <f>IFERROR(IF(AND(O1834&lt;&gt;"",O1834&gt;=$C$3),MAX($C$5:C1833)+1,""),"")</f>
        <v/>
      </c>
      <c r="F1834" s="40" t="s">
        <v>10373</v>
      </c>
      <c r="G1834" s="40" t="s">
        <v>10374</v>
      </c>
      <c r="H1834" s="56" t="s">
        <v>5898</v>
      </c>
      <c r="I1834" s="167" t="s">
        <v>5898</v>
      </c>
      <c r="J1834" s="56">
        <v>41.01</v>
      </c>
      <c r="K1834" s="71" t="str">
        <f t="shared" si="98"/>
        <v/>
      </c>
      <c r="L1834" s="97">
        <v>41.01</v>
      </c>
      <c r="M1834" s="56" t="s">
        <v>5898</v>
      </c>
      <c r="N1834" s="56" t="s">
        <v>5898</v>
      </c>
      <c r="O1834" s="71" t="str">
        <f t="shared" si="99"/>
        <v/>
      </c>
    </row>
    <row r="1835" spans="2:15" x14ac:dyDescent="0.15">
      <c r="B1835" s="73" t="str">
        <f>IFERROR(IF(AND(K1835&lt;&gt;"",K1835&gt;=$C$3),MAX($B$5:B1834)+1,""),"")</f>
        <v/>
      </c>
      <c r="C1835" s="73" t="str">
        <f>IFERROR(IF(AND(O1835&lt;&gt;"",O1835&gt;=$C$3),MAX($C$5:C1834)+1,""),"")</f>
        <v/>
      </c>
      <c r="F1835" s="40" t="s">
        <v>10375</v>
      </c>
      <c r="G1835" s="40" t="s">
        <v>10376</v>
      </c>
      <c r="H1835" s="56" t="s">
        <v>5898</v>
      </c>
      <c r="I1835" s="167" t="s">
        <v>5898</v>
      </c>
      <c r="J1835" s="56">
        <v>44.57</v>
      </c>
      <c r="K1835" s="71" t="str">
        <f t="shared" si="98"/>
        <v/>
      </c>
      <c r="L1835" s="97">
        <v>44.57</v>
      </c>
      <c r="M1835" s="56" t="s">
        <v>5898</v>
      </c>
      <c r="N1835" s="56" t="s">
        <v>5898</v>
      </c>
      <c r="O1835" s="71" t="str">
        <f t="shared" si="99"/>
        <v/>
      </c>
    </row>
    <row r="1836" spans="2:15" x14ac:dyDescent="0.15">
      <c r="B1836" s="73" t="str">
        <f>IFERROR(IF(AND(K1836&lt;&gt;"",K1836&gt;=$C$3),MAX($B$5:B1835)+1,""),"")</f>
        <v/>
      </c>
      <c r="C1836" s="73" t="str">
        <f>IFERROR(IF(AND(O1836&lt;&gt;"",O1836&gt;=$C$3),MAX($C$5:C1835)+1,""),"")</f>
        <v/>
      </c>
      <c r="F1836" s="40" t="s">
        <v>10377</v>
      </c>
      <c r="G1836" s="40" t="s">
        <v>10378</v>
      </c>
      <c r="H1836" s="56" t="s">
        <v>5898</v>
      </c>
      <c r="I1836" s="167" t="s">
        <v>5898</v>
      </c>
      <c r="J1836" s="56">
        <v>95.12</v>
      </c>
      <c r="K1836" s="71" t="str">
        <f t="shared" si="98"/>
        <v/>
      </c>
      <c r="L1836" s="97">
        <v>95.12</v>
      </c>
      <c r="M1836" s="56" t="s">
        <v>5898</v>
      </c>
      <c r="N1836" s="56" t="s">
        <v>5898</v>
      </c>
      <c r="O1836" s="71" t="str">
        <f t="shared" si="99"/>
        <v/>
      </c>
    </row>
    <row r="1837" spans="2:15" x14ac:dyDescent="0.15">
      <c r="B1837" s="73" t="str">
        <f>IFERROR(IF(AND(K1837&lt;&gt;"",K1837&gt;=$C$3),MAX($B$5:B1836)+1,""),"")</f>
        <v/>
      </c>
      <c r="C1837" s="73" t="str">
        <f>IFERROR(IF(AND(O1837&lt;&gt;"",O1837&gt;=$C$3),MAX($C$5:C1836)+1,""),"")</f>
        <v/>
      </c>
      <c r="F1837" s="40" t="s">
        <v>10379</v>
      </c>
      <c r="G1837" s="40" t="s">
        <v>10380</v>
      </c>
      <c r="H1837" s="56" t="s">
        <v>5898</v>
      </c>
      <c r="I1837" s="167" t="s">
        <v>5898</v>
      </c>
      <c r="J1837" s="56">
        <v>67.64</v>
      </c>
      <c r="K1837" s="71" t="str">
        <f t="shared" si="98"/>
        <v/>
      </c>
      <c r="L1837" s="97">
        <v>67.64</v>
      </c>
      <c r="M1837" s="56" t="s">
        <v>5898</v>
      </c>
      <c r="N1837" s="56" t="s">
        <v>5898</v>
      </c>
      <c r="O1837" s="71" t="str">
        <f t="shared" si="99"/>
        <v/>
      </c>
    </row>
    <row r="1838" spans="2:15" x14ac:dyDescent="0.15">
      <c r="B1838" s="73" t="str">
        <f>IFERROR(IF(AND(K1838&lt;&gt;"",K1838&gt;=$C$3),MAX($B$5:B1837)+1,""),"")</f>
        <v/>
      </c>
      <c r="C1838" s="73" t="str">
        <f>IFERROR(IF(AND(O1838&lt;&gt;"",O1838&gt;=$C$3),MAX($C$5:C1837)+1,""),"")</f>
        <v/>
      </c>
      <c r="F1838" s="40" t="s">
        <v>10381</v>
      </c>
      <c r="G1838" s="40" t="s">
        <v>10382</v>
      </c>
      <c r="H1838" s="56" t="s">
        <v>5898</v>
      </c>
      <c r="I1838" s="167" t="s">
        <v>5898</v>
      </c>
      <c r="J1838" s="56">
        <v>102.99</v>
      </c>
      <c r="K1838" s="71" t="str">
        <f t="shared" si="98"/>
        <v/>
      </c>
      <c r="L1838" s="97">
        <v>102.99</v>
      </c>
      <c r="M1838" s="56" t="s">
        <v>5898</v>
      </c>
      <c r="N1838" s="56" t="s">
        <v>5898</v>
      </c>
      <c r="O1838" s="71" t="str">
        <f t="shared" si="99"/>
        <v/>
      </c>
    </row>
    <row r="1839" spans="2:15" x14ac:dyDescent="0.15">
      <c r="B1839" s="73" t="str">
        <f>IFERROR(IF(AND(K1839&lt;&gt;"",K1839&gt;=$C$3),MAX($B$5:B1838)+1,""),"")</f>
        <v/>
      </c>
      <c r="C1839" s="73" t="str">
        <f>IFERROR(IF(AND(O1839&lt;&gt;"",O1839&gt;=$C$3),MAX($C$5:C1838)+1,""),"")</f>
        <v/>
      </c>
      <c r="F1839" s="40" t="s">
        <v>10383</v>
      </c>
      <c r="G1839" s="40" t="s">
        <v>10384</v>
      </c>
      <c r="H1839" s="56" t="s">
        <v>5898</v>
      </c>
      <c r="I1839" s="167" t="s">
        <v>5898</v>
      </c>
      <c r="J1839" s="56">
        <v>71.83</v>
      </c>
      <c r="K1839" s="71" t="str">
        <f t="shared" si="98"/>
        <v/>
      </c>
      <c r="L1839" s="97">
        <v>71.83</v>
      </c>
      <c r="M1839" s="56" t="s">
        <v>5898</v>
      </c>
      <c r="N1839" s="56" t="s">
        <v>5898</v>
      </c>
      <c r="O1839" s="71" t="str">
        <f t="shared" si="99"/>
        <v/>
      </c>
    </row>
    <row r="1840" spans="2:15" x14ac:dyDescent="0.15">
      <c r="B1840" s="73" t="str">
        <f>IFERROR(IF(AND(K1840&lt;&gt;"",K1840&gt;=$C$3),MAX($B$5:B1839)+1,""),"")</f>
        <v/>
      </c>
      <c r="C1840" s="73" t="str">
        <f>IFERROR(IF(AND(O1840&lt;&gt;"",O1840&gt;=$C$3),MAX($C$5:C1839)+1,""),"")</f>
        <v/>
      </c>
      <c r="F1840" s="40" t="s">
        <v>10385</v>
      </c>
      <c r="G1840" s="40" t="s">
        <v>10386</v>
      </c>
      <c r="H1840" s="56" t="s">
        <v>5898</v>
      </c>
      <c r="I1840" s="167" t="s">
        <v>5898</v>
      </c>
      <c r="J1840" s="56">
        <v>71.67</v>
      </c>
      <c r="K1840" s="71" t="str">
        <f t="shared" si="98"/>
        <v/>
      </c>
      <c r="L1840" s="97">
        <v>71.67</v>
      </c>
      <c r="M1840" s="56" t="s">
        <v>5898</v>
      </c>
      <c r="N1840" s="56" t="s">
        <v>5898</v>
      </c>
      <c r="O1840" s="71" t="str">
        <f t="shared" si="99"/>
        <v/>
      </c>
    </row>
    <row r="1841" spans="2:15" x14ac:dyDescent="0.15">
      <c r="B1841" s="73" t="str">
        <f>IFERROR(IF(AND(K1841&lt;&gt;"",K1841&gt;=$C$3),MAX($B$5:B1840)+1,""),"")</f>
        <v/>
      </c>
      <c r="C1841" s="73" t="str">
        <f>IFERROR(IF(AND(O1841&lt;&gt;"",O1841&gt;=$C$3),MAX($C$5:C1840)+1,""),"")</f>
        <v/>
      </c>
      <c r="F1841" s="40" t="s">
        <v>10387</v>
      </c>
      <c r="G1841" s="40" t="s">
        <v>13341</v>
      </c>
      <c r="H1841" s="56" t="s">
        <v>5898</v>
      </c>
      <c r="I1841" s="167" t="s">
        <v>5898</v>
      </c>
      <c r="J1841" s="56">
        <v>64.650000000000006</v>
      </c>
      <c r="K1841" s="71" t="str">
        <f t="shared" si="98"/>
        <v/>
      </c>
      <c r="L1841" s="97">
        <v>64.650000000000006</v>
      </c>
      <c r="M1841" s="56" t="s">
        <v>5898</v>
      </c>
      <c r="N1841" s="56" t="s">
        <v>5898</v>
      </c>
      <c r="O1841" s="71" t="str">
        <f t="shared" si="99"/>
        <v/>
      </c>
    </row>
    <row r="1842" spans="2:15" x14ac:dyDescent="0.15">
      <c r="B1842" s="73" t="str">
        <f>IFERROR(IF(AND(K1842&lt;&gt;"",K1842&gt;=$C$3),MAX($B$5:B1841)+1,""),"")</f>
        <v/>
      </c>
      <c r="C1842" s="73" t="str">
        <f>IFERROR(IF(AND(O1842&lt;&gt;"",O1842&gt;=$C$3),MAX($C$5:C1841)+1,""),"")</f>
        <v/>
      </c>
      <c r="F1842" s="40" t="s">
        <v>10389</v>
      </c>
      <c r="G1842" s="40" t="s">
        <v>10390</v>
      </c>
      <c r="H1842" s="56" t="s">
        <v>5898</v>
      </c>
      <c r="I1842" s="167" t="s">
        <v>5898</v>
      </c>
      <c r="J1842" s="56">
        <v>58.4</v>
      </c>
      <c r="K1842" s="71" t="str">
        <f t="shared" si="98"/>
        <v/>
      </c>
      <c r="L1842" s="97">
        <v>58.4</v>
      </c>
      <c r="M1842" s="56" t="s">
        <v>5898</v>
      </c>
      <c r="N1842" s="56" t="s">
        <v>5898</v>
      </c>
      <c r="O1842" s="71" t="str">
        <f t="shared" si="99"/>
        <v/>
      </c>
    </row>
    <row r="1843" spans="2:15" x14ac:dyDescent="0.15">
      <c r="B1843" s="73" t="str">
        <f>IFERROR(IF(AND(K1843&lt;&gt;"",K1843&gt;=$C$3),MAX($B$5:B1842)+1,""),"")</f>
        <v/>
      </c>
      <c r="C1843" s="73" t="str">
        <f>IFERROR(IF(AND(O1843&lt;&gt;"",O1843&gt;=$C$3),MAX($C$5:C1842)+1,""),"")</f>
        <v/>
      </c>
      <c r="F1843" s="40" t="s">
        <v>10391</v>
      </c>
      <c r="G1843" s="40" t="s">
        <v>10392</v>
      </c>
      <c r="H1843" s="56" t="s">
        <v>5898</v>
      </c>
      <c r="I1843" s="167" t="s">
        <v>5898</v>
      </c>
      <c r="J1843" s="56">
        <v>54.04</v>
      </c>
      <c r="K1843" s="71" t="str">
        <f t="shared" si="98"/>
        <v/>
      </c>
      <c r="L1843" s="97">
        <v>54.04</v>
      </c>
      <c r="M1843" s="56" t="s">
        <v>5898</v>
      </c>
      <c r="N1843" s="56" t="s">
        <v>5898</v>
      </c>
      <c r="O1843" s="71" t="str">
        <f t="shared" si="99"/>
        <v/>
      </c>
    </row>
    <row r="1844" spans="2:15" x14ac:dyDescent="0.15">
      <c r="B1844" s="73" t="str">
        <f>IFERROR(IF(AND(K1844&lt;&gt;"",K1844&gt;=$C$3),MAX($B$5:B1843)+1,""),"")</f>
        <v/>
      </c>
      <c r="C1844" s="73" t="str">
        <f>IFERROR(IF(AND(O1844&lt;&gt;"",O1844&gt;=$C$3),MAX($C$5:C1843)+1,""),"")</f>
        <v/>
      </c>
      <c r="F1844" s="40" t="s">
        <v>13342</v>
      </c>
      <c r="G1844" s="40" t="s">
        <v>13343</v>
      </c>
      <c r="H1844" s="56" t="s">
        <v>5898</v>
      </c>
      <c r="I1844" s="167" t="s">
        <v>5898</v>
      </c>
      <c r="J1844" s="56">
        <v>47.54</v>
      </c>
      <c r="K1844" s="71" t="str">
        <f t="shared" si="98"/>
        <v/>
      </c>
      <c r="L1844" s="97">
        <v>47.54</v>
      </c>
      <c r="M1844" s="56" t="s">
        <v>5898</v>
      </c>
      <c r="N1844" s="56" t="s">
        <v>5898</v>
      </c>
      <c r="O1844" s="71" t="str">
        <f t="shared" si="99"/>
        <v/>
      </c>
    </row>
    <row r="1845" spans="2:15" x14ac:dyDescent="0.15">
      <c r="B1845" s="73" t="str">
        <f>IFERROR(IF(AND(K1845&lt;&gt;"",K1845&gt;=$C$3),MAX($B$5:B1844)+1,""),"")</f>
        <v/>
      </c>
      <c r="C1845" s="73" t="str">
        <f>IFERROR(IF(AND(O1845&lt;&gt;"",O1845&gt;=$C$3),MAX($C$5:C1844)+1,""),"")</f>
        <v/>
      </c>
      <c r="F1845" s="40" t="s">
        <v>10395</v>
      </c>
      <c r="G1845" s="40" t="s">
        <v>10396</v>
      </c>
      <c r="H1845" s="56" t="s">
        <v>5898</v>
      </c>
      <c r="I1845" s="167" t="s">
        <v>5898</v>
      </c>
      <c r="J1845" s="56">
        <v>74.010000000000005</v>
      </c>
      <c r="K1845" s="71" t="str">
        <f t="shared" si="98"/>
        <v/>
      </c>
      <c r="L1845" s="97">
        <v>74.010000000000005</v>
      </c>
      <c r="M1845" s="56" t="s">
        <v>5898</v>
      </c>
      <c r="N1845" s="56" t="s">
        <v>5898</v>
      </c>
      <c r="O1845" s="71" t="str">
        <f t="shared" si="99"/>
        <v/>
      </c>
    </row>
    <row r="1846" spans="2:15" x14ac:dyDescent="0.15">
      <c r="B1846" s="73" t="str">
        <f>IFERROR(IF(AND(K1846&lt;&gt;"",K1846&gt;=$C$3),MAX($B$5:B1845)+1,""),"")</f>
        <v/>
      </c>
      <c r="C1846" s="73" t="str">
        <f>IFERROR(IF(AND(O1846&lt;&gt;"",O1846&gt;=$C$3),MAX($C$5:C1845)+1,""),"")</f>
        <v/>
      </c>
      <c r="F1846" s="40" t="s">
        <v>13344</v>
      </c>
      <c r="G1846" s="40" t="s">
        <v>10398</v>
      </c>
      <c r="H1846" s="56" t="s">
        <v>5898</v>
      </c>
      <c r="I1846" s="167" t="s">
        <v>5898</v>
      </c>
      <c r="J1846" s="56">
        <v>52.47</v>
      </c>
      <c r="K1846" s="71" t="str">
        <f t="shared" si="98"/>
        <v/>
      </c>
      <c r="L1846" s="97">
        <v>52.47</v>
      </c>
      <c r="M1846" s="56" t="s">
        <v>5898</v>
      </c>
      <c r="N1846" s="56" t="s">
        <v>5898</v>
      </c>
      <c r="O1846" s="71" t="str">
        <f t="shared" si="99"/>
        <v/>
      </c>
    </row>
    <row r="1847" spans="2:15" x14ac:dyDescent="0.15">
      <c r="B1847" s="73" t="str">
        <f>IFERROR(IF(AND(K1847&lt;&gt;"",K1847&gt;=$C$3),MAX($B$5:B1846)+1,""),"")</f>
        <v/>
      </c>
      <c r="C1847" s="73" t="str">
        <f>IFERROR(IF(AND(O1847&lt;&gt;"",O1847&gt;=$C$3),MAX($C$5:C1846)+1,""),"")</f>
        <v/>
      </c>
      <c r="F1847" s="40" t="s">
        <v>10399</v>
      </c>
      <c r="G1847" s="40" t="s">
        <v>13345</v>
      </c>
      <c r="H1847" s="56" t="s">
        <v>5898</v>
      </c>
      <c r="I1847" s="167" t="s">
        <v>5898</v>
      </c>
      <c r="J1847" s="56">
        <v>48.02</v>
      </c>
      <c r="K1847" s="71" t="str">
        <f t="shared" si="98"/>
        <v/>
      </c>
      <c r="L1847" s="97">
        <v>48.02</v>
      </c>
      <c r="M1847" s="56" t="s">
        <v>5898</v>
      </c>
      <c r="N1847" s="56" t="s">
        <v>5898</v>
      </c>
      <c r="O1847" s="71" t="str">
        <f t="shared" si="99"/>
        <v/>
      </c>
    </row>
    <row r="1848" spans="2:15" x14ac:dyDescent="0.15">
      <c r="B1848" s="73" t="str">
        <f>IFERROR(IF(AND(K1848&lt;&gt;"",K1848&gt;=$C$3),MAX($B$5:B1847)+1,""),"")</f>
        <v/>
      </c>
      <c r="C1848" s="73" t="str">
        <f>IFERROR(IF(AND(O1848&lt;&gt;"",O1848&gt;=$C$3),MAX($C$5:C1847)+1,""),"")</f>
        <v/>
      </c>
      <c r="F1848" s="40" t="s">
        <v>10401</v>
      </c>
      <c r="G1848" s="40" t="s">
        <v>10402</v>
      </c>
      <c r="H1848" s="56" t="s">
        <v>5898</v>
      </c>
      <c r="I1848" s="167" t="s">
        <v>5898</v>
      </c>
      <c r="J1848" s="56">
        <v>72.930000000000007</v>
      </c>
      <c r="K1848" s="71" t="str">
        <f t="shared" si="98"/>
        <v/>
      </c>
      <c r="L1848" s="97">
        <v>72.930000000000007</v>
      </c>
      <c r="M1848" s="56" t="s">
        <v>5898</v>
      </c>
      <c r="N1848" s="56" t="s">
        <v>5898</v>
      </c>
      <c r="O1848" s="71" t="str">
        <f t="shared" si="99"/>
        <v/>
      </c>
    </row>
    <row r="1849" spans="2:15" x14ac:dyDescent="0.15">
      <c r="B1849" s="73" t="str">
        <f>IFERROR(IF(AND(K1849&lt;&gt;"",K1849&gt;=$C$3),MAX($B$5:B1848)+1,""),"")</f>
        <v/>
      </c>
      <c r="C1849" s="73" t="str">
        <f>IFERROR(IF(AND(O1849&lt;&gt;"",O1849&gt;=$C$3),MAX($C$5:C1848)+1,""),"")</f>
        <v/>
      </c>
      <c r="F1849" s="40" t="s">
        <v>13346</v>
      </c>
      <c r="G1849" s="40" t="s">
        <v>10404</v>
      </c>
      <c r="H1849" s="56" t="s">
        <v>5898</v>
      </c>
      <c r="I1849" s="167" t="s">
        <v>5898</v>
      </c>
      <c r="J1849" s="56">
        <v>67.150000000000006</v>
      </c>
      <c r="K1849" s="71" t="str">
        <f t="shared" si="98"/>
        <v/>
      </c>
      <c r="L1849" s="97">
        <v>67.150000000000006</v>
      </c>
      <c r="M1849" s="56" t="s">
        <v>5898</v>
      </c>
      <c r="N1849" s="56" t="s">
        <v>5898</v>
      </c>
      <c r="O1849" s="71" t="str">
        <f t="shared" si="99"/>
        <v/>
      </c>
    </row>
    <row r="1850" spans="2:15" x14ac:dyDescent="0.15">
      <c r="B1850" s="73" t="str">
        <f>IFERROR(IF(AND(K1850&lt;&gt;"",K1850&gt;=$C$3),MAX($B$5:B1849)+1,""),"")</f>
        <v/>
      </c>
      <c r="C1850" s="73" t="str">
        <f>IFERROR(IF(AND(O1850&lt;&gt;"",O1850&gt;=$C$3),MAX($C$5:C1849)+1,""),"")</f>
        <v/>
      </c>
      <c r="F1850" s="40" t="s">
        <v>10405</v>
      </c>
      <c r="G1850" s="40" t="s">
        <v>10406</v>
      </c>
      <c r="H1850" s="56" t="s">
        <v>5898</v>
      </c>
      <c r="I1850" s="167" t="s">
        <v>5898</v>
      </c>
      <c r="J1850" s="56">
        <v>57.5</v>
      </c>
      <c r="K1850" s="71" t="str">
        <f t="shared" si="98"/>
        <v/>
      </c>
      <c r="L1850" s="97">
        <v>57.5</v>
      </c>
      <c r="M1850" s="56" t="s">
        <v>5898</v>
      </c>
      <c r="N1850" s="56" t="s">
        <v>5898</v>
      </c>
      <c r="O1850" s="71" t="str">
        <f t="shared" si="99"/>
        <v/>
      </c>
    </row>
    <row r="1851" spans="2:15" x14ac:dyDescent="0.15">
      <c r="B1851" s="73" t="str">
        <f>IFERROR(IF(AND(K1851&lt;&gt;"",K1851&gt;=$C$3),MAX($B$5:B1850)+1,""),"")</f>
        <v/>
      </c>
      <c r="C1851" s="73" t="str">
        <f>IFERROR(IF(AND(O1851&lt;&gt;"",O1851&gt;=$C$3),MAX($C$5:C1850)+1,""),"")</f>
        <v/>
      </c>
      <c r="F1851" s="40" t="s">
        <v>10407</v>
      </c>
      <c r="G1851" s="40" t="s">
        <v>10408</v>
      </c>
      <c r="H1851" s="56" t="s">
        <v>5898</v>
      </c>
      <c r="I1851" s="167" t="s">
        <v>5898</v>
      </c>
      <c r="J1851" s="56">
        <v>54.58</v>
      </c>
      <c r="K1851" s="71" t="str">
        <f t="shared" si="98"/>
        <v/>
      </c>
      <c r="L1851" s="97">
        <v>54.58</v>
      </c>
      <c r="M1851" s="56" t="s">
        <v>5898</v>
      </c>
      <c r="N1851" s="56" t="s">
        <v>5898</v>
      </c>
      <c r="O1851" s="71" t="str">
        <f t="shared" si="99"/>
        <v/>
      </c>
    </row>
    <row r="1852" spans="2:15" x14ac:dyDescent="0.15">
      <c r="B1852" s="73" t="str">
        <f>IFERROR(IF(AND(K1852&lt;&gt;"",K1852&gt;=$C$3),MAX($B$5:B1851)+1,""),"")</f>
        <v/>
      </c>
      <c r="C1852" s="73" t="str">
        <f>IFERROR(IF(AND(O1852&lt;&gt;"",O1852&gt;=$C$3),MAX($C$5:C1851)+1,""),"")</f>
        <v/>
      </c>
      <c r="F1852" s="40" t="s">
        <v>13347</v>
      </c>
      <c r="G1852" s="40" t="s">
        <v>10410</v>
      </c>
      <c r="H1852" s="56" t="s">
        <v>5898</v>
      </c>
      <c r="I1852" s="167" t="s">
        <v>5898</v>
      </c>
      <c r="J1852" s="56">
        <v>116.29</v>
      </c>
      <c r="K1852" s="71" t="str">
        <f t="shared" si="98"/>
        <v/>
      </c>
      <c r="L1852" s="97">
        <v>116.29</v>
      </c>
      <c r="M1852" s="56" t="s">
        <v>5898</v>
      </c>
      <c r="N1852" s="56" t="s">
        <v>5898</v>
      </c>
      <c r="O1852" s="71" t="str">
        <f t="shared" si="99"/>
        <v/>
      </c>
    </row>
    <row r="1853" spans="2:15" x14ac:dyDescent="0.15">
      <c r="B1853" s="73" t="str">
        <f>IFERROR(IF(AND(K1853&lt;&gt;"",K1853&gt;=$C$3),MAX($B$5:B1852)+1,""),"")</f>
        <v/>
      </c>
      <c r="C1853" s="73" t="str">
        <f>IFERROR(IF(AND(O1853&lt;&gt;"",O1853&gt;=$C$3),MAX($C$5:C1852)+1,""),"")</f>
        <v/>
      </c>
      <c r="F1853" s="40" t="s">
        <v>10411</v>
      </c>
      <c r="G1853" s="40" t="s">
        <v>10412</v>
      </c>
      <c r="H1853" s="56" t="s">
        <v>5898</v>
      </c>
      <c r="I1853" s="167" t="s">
        <v>5898</v>
      </c>
      <c r="J1853" s="56">
        <v>126.33</v>
      </c>
      <c r="K1853" s="71" t="str">
        <f t="shared" si="98"/>
        <v/>
      </c>
      <c r="L1853" s="97">
        <v>126.33</v>
      </c>
      <c r="M1853" s="56" t="s">
        <v>5898</v>
      </c>
      <c r="N1853" s="56" t="s">
        <v>5898</v>
      </c>
      <c r="O1853" s="71" t="str">
        <f t="shared" si="99"/>
        <v/>
      </c>
    </row>
    <row r="1854" spans="2:15" x14ac:dyDescent="0.15">
      <c r="B1854" s="73" t="str">
        <f>IFERROR(IF(AND(K1854&lt;&gt;"",K1854&gt;=$C$3),MAX($B$5:B1853)+1,""),"")</f>
        <v/>
      </c>
      <c r="C1854" s="73" t="str">
        <f>IFERROR(IF(AND(O1854&lt;&gt;"",O1854&gt;=$C$3),MAX($C$5:C1853)+1,""),"")</f>
        <v/>
      </c>
      <c r="F1854" s="40" t="s">
        <v>10413</v>
      </c>
      <c r="G1854" s="40" t="s">
        <v>10414</v>
      </c>
      <c r="H1854" s="56" t="s">
        <v>5898</v>
      </c>
      <c r="I1854" s="167" t="s">
        <v>5898</v>
      </c>
      <c r="J1854" s="56">
        <v>44.7</v>
      </c>
      <c r="K1854" s="71" t="str">
        <f t="shared" si="98"/>
        <v/>
      </c>
      <c r="L1854" s="97">
        <v>44.7</v>
      </c>
      <c r="M1854" s="56" t="s">
        <v>5898</v>
      </c>
      <c r="N1854" s="56" t="s">
        <v>5898</v>
      </c>
      <c r="O1854" s="71" t="str">
        <f t="shared" si="99"/>
        <v/>
      </c>
    </row>
    <row r="1855" spans="2:15" x14ac:dyDescent="0.15">
      <c r="B1855" s="73" t="str">
        <f>IFERROR(IF(AND(K1855&lt;&gt;"",K1855&gt;=$C$3),MAX($B$5:B1854)+1,""),"")</f>
        <v/>
      </c>
      <c r="C1855" s="73" t="str">
        <f>IFERROR(IF(AND(O1855&lt;&gt;"",O1855&gt;=$C$3),MAX($C$5:C1854)+1,""),"")</f>
        <v/>
      </c>
      <c r="F1855" s="40" t="s">
        <v>10415</v>
      </c>
      <c r="G1855" s="40" t="s">
        <v>10416</v>
      </c>
      <c r="H1855" s="56" t="s">
        <v>5898</v>
      </c>
      <c r="I1855" s="167" t="s">
        <v>5898</v>
      </c>
      <c r="J1855" s="56">
        <v>30.52</v>
      </c>
      <c r="K1855" s="71" t="str">
        <f t="shared" si="98"/>
        <v/>
      </c>
      <c r="L1855" s="97">
        <v>30.52</v>
      </c>
      <c r="M1855" s="56" t="s">
        <v>5898</v>
      </c>
      <c r="N1855" s="56" t="s">
        <v>5898</v>
      </c>
      <c r="O1855" s="71" t="str">
        <f t="shared" si="99"/>
        <v/>
      </c>
    </row>
    <row r="1856" spans="2:15" x14ac:dyDescent="0.15">
      <c r="B1856" s="73" t="str">
        <f>IFERROR(IF(AND(K1856&lt;&gt;"",K1856&gt;=$C$3),MAX($B$5:B1855)+1,""),"")</f>
        <v/>
      </c>
      <c r="C1856" s="73" t="str">
        <f>IFERROR(IF(AND(O1856&lt;&gt;"",O1856&gt;=$C$3),MAX($C$5:C1855)+1,""),"")</f>
        <v/>
      </c>
      <c r="F1856" s="40" t="s">
        <v>10417</v>
      </c>
      <c r="G1856" s="40" t="s">
        <v>10418</v>
      </c>
      <c r="H1856" s="56" t="s">
        <v>5898</v>
      </c>
      <c r="I1856" s="167" t="s">
        <v>5898</v>
      </c>
      <c r="J1856" s="56">
        <v>54.47</v>
      </c>
      <c r="K1856" s="71" t="str">
        <f t="shared" si="98"/>
        <v/>
      </c>
      <c r="L1856" s="97">
        <v>54.47</v>
      </c>
      <c r="M1856" s="56" t="s">
        <v>5898</v>
      </c>
      <c r="N1856" s="56" t="s">
        <v>5898</v>
      </c>
      <c r="O1856" s="71" t="str">
        <f t="shared" si="99"/>
        <v/>
      </c>
    </row>
    <row r="1857" spans="2:15" x14ac:dyDescent="0.15">
      <c r="B1857" s="73" t="str">
        <f>IFERROR(IF(AND(K1857&lt;&gt;"",K1857&gt;=$C$3),MAX($B$5:B1856)+1,""),"")</f>
        <v/>
      </c>
      <c r="C1857" s="73" t="str">
        <f>IFERROR(IF(AND(O1857&lt;&gt;"",O1857&gt;=$C$3),MAX($C$5:C1856)+1,""),"")</f>
        <v/>
      </c>
      <c r="F1857" s="40" t="s">
        <v>10419</v>
      </c>
      <c r="G1857" s="40" t="s">
        <v>13348</v>
      </c>
      <c r="H1857" s="56" t="s">
        <v>5898</v>
      </c>
      <c r="I1857" s="167" t="s">
        <v>5898</v>
      </c>
      <c r="J1857" s="56">
        <v>85.92</v>
      </c>
      <c r="K1857" s="71" t="str">
        <f t="shared" si="98"/>
        <v/>
      </c>
      <c r="L1857" s="97">
        <v>85.92</v>
      </c>
      <c r="M1857" s="56" t="s">
        <v>5898</v>
      </c>
      <c r="N1857" s="56" t="s">
        <v>5898</v>
      </c>
      <c r="O1857" s="71" t="str">
        <f t="shared" si="99"/>
        <v/>
      </c>
    </row>
    <row r="1858" spans="2:15" x14ac:dyDescent="0.15">
      <c r="B1858" s="73" t="str">
        <f>IFERROR(IF(AND(K1858&lt;&gt;"",K1858&gt;=$C$3),MAX($B$5:B1857)+1,""),"")</f>
        <v/>
      </c>
      <c r="C1858" s="73" t="str">
        <f>IFERROR(IF(AND(O1858&lt;&gt;"",O1858&gt;=$C$3),MAX($C$5:C1857)+1,""),"")</f>
        <v/>
      </c>
      <c r="F1858" s="40" t="s">
        <v>10421</v>
      </c>
      <c r="G1858" s="40" t="s">
        <v>10422</v>
      </c>
      <c r="H1858" s="56" t="s">
        <v>5898</v>
      </c>
      <c r="I1858" s="167" t="s">
        <v>5898</v>
      </c>
      <c r="J1858" s="56">
        <v>76.73</v>
      </c>
      <c r="K1858" s="71" t="str">
        <f t="shared" si="98"/>
        <v/>
      </c>
      <c r="L1858" s="97">
        <v>76.73</v>
      </c>
      <c r="M1858" s="56" t="s">
        <v>5898</v>
      </c>
      <c r="N1858" s="56" t="s">
        <v>5898</v>
      </c>
      <c r="O1858" s="71" t="str">
        <f t="shared" si="99"/>
        <v/>
      </c>
    </row>
    <row r="1859" spans="2:15" x14ac:dyDescent="0.15">
      <c r="B1859" s="73" t="str">
        <f>IFERROR(IF(AND(K1859&lt;&gt;"",K1859&gt;=$C$3),MAX($B$5:B1858)+1,""),"")</f>
        <v/>
      </c>
      <c r="C1859" s="73" t="str">
        <f>IFERROR(IF(AND(O1859&lt;&gt;"",O1859&gt;=$C$3),MAX($C$5:C1858)+1,""),"")</f>
        <v/>
      </c>
      <c r="F1859" s="40" t="s">
        <v>10423</v>
      </c>
      <c r="G1859" s="40" t="s">
        <v>10424</v>
      </c>
      <c r="H1859" s="56" t="s">
        <v>5898</v>
      </c>
      <c r="I1859" s="167" t="s">
        <v>5898</v>
      </c>
      <c r="J1859" s="56">
        <v>85.79</v>
      </c>
      <c r="K1859" s="71" t="str">
        <f t="shared" si="98"/>
        <v/>
      </c>
      <c r="L1859" s="97">
        <v>85.79</v>
      </c>
      <c r="M1859" s="56" t="s">
        <v>5898</v>
      </c>
      <c r="N1859" s="56" t="s">
        <v>5898</v>
      </c>
      <c r="O1859" s="71" t="str">
        <f t="shared" si="99"/>
        <v/>
      </c>
    </row>
    <row r="1860" spans="2:15" x14ac:dyDescent="0.15">
      <c r="B1860" s="73" t="str">
        <f>IFERROR(IF(AND(K1860&lt;&gt;"",K1860&gt;=$C$3),MAX($B$5:B1859)+1,""),"")</f>
        <v/>
      </c>
      <c r="C1860" s="73" t="str">
        <f>IFERROR(IF(AND(O1860&lt;&gt;"",O1860&gt;=$C$3),MAX($C$5:C1859)+1,""),"")</f>
        <v/>
      </c>
      <c r="F1860" s="40" t="s">
        <v>10425</v>
      </c>
      <c r="G1860" s="40" t="s">
        <v>10426</v>
      </c>
      <c r="H1860" s="56" t="s">
        <v>5898</v>
      </c>
      <c r="I1860" s="167" t="s">
        <v>5898</v>
      </c>
      <c r="J1860" s="56">
        <v>46.32</v>
      </c>
      <c r="K1860" s="71" t="str">
        <f t="shared" si="98"/>
        <v/>
      </c>
      <c r="L1860" s="97">
        <v>46.32</v>
      </c>
      <c r="M1860" s="56" t="s">
        <v>5898</v>
      </c>
      <c r="N1860" s="56" t="s">
        <v>5898</v>
      </c>
      <c r="O1860" s="71" t="str">
        <f t="shared" si="99"/>
        <v/>
      </c>
    </row>
    <row r="1861" spans="2:15" x14ac:dyDescent="0.15">
      <c r="B1861" s="73" t="str">
        <f>IFERROR(IF(AND(K1861&lt;&gt;"",K1861&gt;=$C$3),MAX($B$5:B1860)+1,""),"")</f>
        <v/>
      </c>
      <c r="C1861" s="73" t="str">
        <f>IFERROR(IF(AND(O1861&lt;&gt;"",O1861&gt;=$C$3),MAX($C$5:C1860)+1,""),"")</f>
        <v/>
      </c>
      <c r="F1861" s="40" t="s">
        <v>10427</v>
      </c>
      <c r="G1861" s="40" t="s">
        <v>10428</v>
      </c>
      <c r="H1861" s="56" t="s">
        <v>5898</v>
      </c>
      <c r="I1861" s="167" t="s">
        <v>5898</v>
      </c>
      <c r="J1861" s="56">
        <v>113.35</v>
      </c>
      <c r="K1861" s="71" t="str">
        <f t="shared" si="98"/>
        <v/>
      </c>
      <c r="L1861" s="97">
        <v>113.35</v>
      </c>
      <c r="M1861" s="56" t="s">
        <v>5898</v>
      </c>
      <c r="N1861" s="56" t="s">
        <v>5898</v>
      </c>
      <c r="O1861" s="71" t="str">
        <f t="shared" si="99"/>
        <v/>
      </c>
    </row>
    <row r="1862" spans="2:15" x14ac:dyDescent="0.15">
      <c r="B1862" s="73" t="str">
        <f>IFERROR(IF(AND(K1862&lt;&gt;"",K1862&gt;=$C$3),MAX($B$5:B1861)+1,""),"")</f>
        <v/>
      </c>
      <c r="C1862" s="73" t="str">
        <f>IFERROR(IF(AND(O1862&lt;&gt;"",O1862&gt;=$C$3),MAX($C$5:C1861)+1,""),"")</f>
        <v/>
      </c>
      <c r="F1862" s="40" t="s">
        <v>13349</v>
      </c>
      <c r="G1862" s="40" t="s">
        <v>10430</v>
      </c>
      <c r="H1862" s="56" t="s">
        <v>5898</v>
      </c>
      <c r="I1862" s="167" t="s">
        <v>5898</v>
      </c>
      <c r="J1862" s="56">
        <v>53.49</v>
      </c>
      <c r="K1862" s="71" t="str">
        <f t="shared" si="98"/>
        <v/>
      </c>
      <c r="L1862" s="97">
        <v>53.49</v>
      </c>
      <c r="M1862" s="56" t="s">
        <v>5898</v>
      </c>
      <c r="N1862" s="56" t="s">
        <v>5898</v>
      </c>
      <c r="O1862" s="71" t="str">
        <f t="shared" si="99"/>
        <v/>
      </c>
    </row>
    <row r="1863" spans="2:15" x14ac:dyDescent="0.15">
      <c r="B1863" s="73" t="str">
        <f>IFERROR(IF(AND(K1863&lt;&gt;"",K1863&gt;=$C$3),MAX($B$5:B1862)+1,""),"")</f>
        <v/>
      </c>
      <c r="C1863" s="73" t="str">
        <f>IFERROR(IF(AND(O1863&lt;&gt;"",O1863&gt;=$C$3),MAX($C$5:C1862)+1,""),"")</f>
        <v/>
      </c>
      <c r="F1863" s="40" t="s">
        <v>10431</v>
      </c>
      <c r="G1863" s="40" t="s">
        <v>13350</v>
      </c>
      <c r="H1863" s="56" t="s">
        <v>5898</v>
      </c>
      <c r="I1863" s="167" t="s">
        <v>5898</v>
      </c>
      <c r="J1863" s="56">
        <v>44.53</v>
      </c>
      <c r="K1863" s="71" t="str">
        <f t="shared" ref="K1863:K1926" si="100">IFERROR(H1863/J1863,"")</f>
        <v/>
      </c>
      <c r="L1863" s="97">
        <v>44.53</v>
      </c>
      <c r="M1863" s="56" t="s">
        <v>5898</v>
      </c>
      <c r="N1863" s="56" t="s">
        <v>5898</v>
      </c>
      <c r="O1863" s="71" t="str">
        <f t="shared" ref="O1863:O1926" si="101">IFERROR(H1863/N1863,"")</f>
        <v/>
      </c>
    </row>
    <row r="1864" spans="2:15" x14ac:dyDescent="0.15">
      <c r="B1864" s="73" t="str">
        <f>IFERROR(IF(AND(K1864&lt;&gt;"",K1864&gt;=$C$3),MAX($B$5:B1863)+1,""),"")</f>
        <v/>
      </c>
      <c r="C1864" s="73" t="str">
        <f>IFERROR(IF(AND(O1864&lt;&gt;"",O1864&gt;=$C$3),MAX($C$5:C1863)+1,""),"")</f>
        <v/>
      </c>
      <c r="F1864" s="40" t="s">
        <v>10433</v>
      </c>
      <c r="G1864" s="40" t="s">
        <v>10434</v>
      </c>
      <c r="H1864" s="56" t="s">
        <v>5898</v>
      </c>
      <c r="I1864" s="167" t="s">
        <v>5898</v>
      </c>
      <c r="J1864" s="56">
        <v>50.95</v>
      </c>
      <c r="K1864" s="71" t="str">
        <f t="shared" si="100"/>
        <v/>
      </c>
      <c r="L1864" s="97">
        <v>50.95</v>
      </c>
      <c r="M1864" s="56" t="s">
        <v>5898</v>
      </c>
      <c r="N1864" s="56" t="s">
        <v>5898</v>
      </c>
      <c r="O1864" s="71" t="str">
        <f t="shared" si="101"/>
        <v/>
      </c>
    </row>
    <row r="1865" spans="2:15" x14ac:dyDescent="0.15">
      <c r="B1865" s="73" t="str">
        <f>IFERROR(IF(AND(K1865&lt;&gt;"",K1865&gt;=$C$3),MAX($B$5:B1864)+1,""),"")</f>
        <v/>
      </c>
      <c r="C1865" s="73" t="str">
        <f>IFERROR(IF(AND(O1865&lt;&gt;"",O1865&gt;=$C$3),MAX($C$5:C1864)+1,""),"")</f>
        <v/>
      </c>
      <c r="F1865" s="40" t="s">
        <v>10435</v>
      </c>
      <c r="G1865" s="40" t="s">
        <v>13351</v>
      </c>
      <c r="H1865" s="56" t="s">
        <v>5898</v>
      </c>
      <c r="I1865" s="167" t="s">
        <v>5898</v>
      </c>
      <c r="J1865" s="56">
        <v>40.950000000000003</v>
      </c>
      <c r="K1865" s="71" t="str">
        <f t="shared" si="100"/>
        <v/>
      </c>
      <c r="L1865" s="97">
        <v>40.950000000000003</v>
      </c>
      <c r="M1865" s="56" t="s">
        <v>5898</v>
      </c>
      <c r="N1865" s="56" t="s">
        <v>5898</v>
      </c>
      <c r="O1865" s="71" t="str">
        <f t="shared" si="101"/>
        <v/>
      </c>
    </row>
    <row r="1866" spans="2:15" x14ac:dyDescent="0.15">
      <c r="B1866" s="73" t="str">
        <f>IFERROR(IF(AND(K1866&lt;&gt;"",K1866&gt;=$C$3),MAX($B$5:B1865)+1,""),"")</f>
        <v/>
      </c>
      <c r="C1866" s="73" t="str">
        <f>IFERROR(IF(AND(O1866&lt;&gt;"",O1866&gt;=$C$3),MAX($C$5:C1865)+1,""),"")</f>
        <v/>
      </c>
      <c r="F1866" s="40" t="s">
        <v>10437</v>
      </c>
      <c r="G1866" s="40" t="s">
        <v>10438</v>
      </c>
      <c r="H1866" s="56" t="s">
        <v>5898</v>
      </c>
      <c r="I1866" s="167" t="s">
        <v>5898</v>
      </c>
      <c r="J1866" s="56">
        <v>74.099999999999994</v>
      </c>
      <c r="K1866" s="71" t="str">
        <f t="shared" si="100"/>
        <v/>
      </c>
      <c r="L1866" s="97">
        <v>74.099999999999994</v>
      </c>
      <c r="M1866" s="56" t="s">
        <v>5898</v>
      </c>
      <c r="N1866" s="56" t="s">
        <v>5898</v>
      </c>
      <c r="O1866" s="71" t="str">
        <f t="shared" si="101"/>
        <v/>
      </c>
    </row>
    <row r="1867" spans="2:15" x14ac:dyDescent="0.15">
      <c r="B1867" s="73" t="str">
        <f>IFERROR(IF(AND(K1867&lt;&gt;"",K1867&gt;=$C$3),MAX($B$5:B1866)+1,""),"")</f>
        <v/>
      </c>
      <c r="C1867" s="73" t="str">
        <f>IFERROR(IF(AND(O1867&lt;&gt;"",O1867&gt;=$C$3),MAX($C$5:C1866)+1,""),"")</f>
        <v/>
      </c>
      <c r="F1867" s="40" t="s">
        <v>10439</v>
      </c>
      <c r="G1867" s="40" t="s">
        <v>10440</v>
      </c>
      <c r="H1867" s="56" t="s">
        <v>5898</v>
      </c>
      <c r="I1867" s="167" t="s">
        <v>5898</v>
      </c>
      <c r="J1867" s="56">
        <v>63.9</v>
      </c>
      <c r="K1867" s="71" t="str">
        <f t="shared" si="100"/>
        <v/>
      </c>
      <c r="L1867" s="97">
        <v>63.9</v>
      </c>
      <c r="M1867" s="56" t="s">
        <v>5898</v>
      </c>
      <c r="N1867" s="56" t="s">
        <v>5898</v>
      </c>
      <c r="O1867" s="71" t="str">
        <f t="shared" si="101"/>
        <v/>
      </c>
    </row>
    <row r="1868" spans="2:15" x14ac:dyDescent="0.15">
      <c r="B1868" s="73" t="str">
        <f>IFERROR(IF(AND(K1868&lt;&gt;"",K1868&gt;=$C$3),MAX($B$5:B1867)+1,""),"")</f>
        <v/>
      </c>
      <c r="C1868" s="73" t="str">
        <f>IFERROR(IF(AND(O1868&lt;&gt;"",O1868&gt;=$C$3),MAX($C$5:C1867)+1,""),"")</f>
        <v/>
      </c>
      <c r="F1868" s="40" t="s">
        <v>10441</v>
      </c>
      <c r="G1868" s="40" t="s">
        <v>10442</v>
      </c>
      <c r="H1868" s="56" t="s">
        <v>5898</v>
      </c>
      <c r="I1868" s="167" t="s">
        <v>5898</v>
      </c>
      <c r="J1868" s="56">
        <v>24.83</v>
      </c>
      <c r="K1868" s="71" t="str">
        <f t="shared" si="100"/>
        <v/>
      </c>
      <c r="L1868" s="97">
        <v>24.83</v>
      </c>
      <c r="M1868" s="56" t="s">
        <v>5898</v>
      </c>
      <c r="N1868" s="56" t="s">
        <v>5898</v>
      </c>
      <c r="O1868" s="71" t="str">
        <f t="shared" si="101"/>
        <v/>
      </c>
    </row>
    <row r="1869" spans="2:15" x14ac:dyDescent="0.15">
      <c r="B1869" s="73" t="str">
        <f>IFERROR(IF(AND(K1869&lt;&gt;"",K1869&gt;=$C$3),MAX($B$5:B1868)+1,""),"")</f>
        <v/>
      </c>
      <c r="C1869" s="73" t="str">
        <f>IFERROR(IF(AND(O1869&lt;&gt;"",O1869&gt;=$C$3),MAX($C$5:C1868)+1,""),"")</f>
        <v/>
      </c>
      <c r="F1869" s="40" t="s">
        <v>13352</v>
      </c>
      <c r="G1869" s="40" t="s">
        <v>10444</v>
      </c>
      <c r="H1869" s="56" t="s">
        <v>5898</v>
      </c>
      <c r="I1869" s="167" t="s">
        <v>5898</v>
      </c>
      <c r="J1869" s="56">
        <v>113.84</v>
      </c>
      <c r="K1869" s="71" t="str">
        <f t="shared" si="100"/>
        <v/>
      </c>
      <c r="L1869" s="97">
        <v>113.84</v>
      </c>
      <c r="M1869" s="56" t="s">
        <v>5898</v>
      </c>
      <c r="N1869" s="56" t="s">
        <v>5898</v>
      </c>
      <c r="O1869" s="71" t="str">
        <f t="shared" si="101"/>
        <v/>
      </c>
    </row>
    <row r="1870" spans="2:15" x14ac:dyDescent="0.15">
      <c r="B1870" s="73" t="str">
        <f>IFERROR(IF(AND(K1870&lt;&gt;"",K1870&gt;=$C$3),MAX($B$5:B1869)+1,""),"")</f>
        <v/>
      </c>
      <c r="C1870" s="73" t="str">
        <f>IFERROR(IF(AND(O1870&lt;&gt;"",O1870&gt;=$C$3),MAX($C$5:C1869)+1,""),"")</f>
        <v/>
      </c>
      <c r="F1870" s="40" t="s">
        <v>10445</v>
      </c>
      <c r="G1870" s="40" t="s">
        <v>10446</v>
      </c>
      <c r="H1870" s="56" t="s">
        <v>5898</v>
      </c>
      <c r="I1870" s="167" t="s">
        <v>5898</v>
      </c>
      <c r="J1870" s="56">
        <v>33.64</v>
      </c>
      <c r="K1870" s="71" t="str">
        <f t="shared" si="100"/>
        <v/>
      </c>
      <c r="L1870" s="97">
        <v>33.64</v>
      </c>
      <c r="M1870" s="56" t="s">
        <v>5898</v>
      </c>
      <c r="N1870" s="56" t="s">
        <v>5898</v>
      </c>
      <c r="O1870" s="71" t="str">
        <f t="shared" si="101"/>
        <v/>
      </c>
    </row>
    <row r="1871" spans="2:15" x14ac:dyDescent="0.15">
      <c r="B1871" s="73" t="str">
        <f>IFERROR(IF(AND(K1871&lt;&gt;"",K1871&gt;=$C$3),MAX($B$5:B1870)+1,""),"")</f>
        <v/>
      </c>
      <c r="C1871" s="73" t="str">
        <f>IFERROR(IF(AND(O1871&lt;&gt;"",O1871&gt;=$C$3),MAX($C$5:C1870)+1,""),"")</f>
        <v/>
      </c>
      <c r="F1871" s="40" t="s">
        <v>10447</v>
      </c>
      <c r="G1871" s="40" t="s">
        <v>10448</v>
      </c>
      <c r="H1871" s="56" t="s">
        <v>5898</v>
      </c>
      <c r="I1871" s="167" t="s">
        <v>5898</v>
      </c>
      <c r="J1871" s="56">
        <v>65.66</v>
      </c>
      <c r="K1871" s="71" t="str">
        <f t="shared" si="100"/>
        <v/>
      </c>
      <c r="L1871" s="97">
        <v>65.66</v>
      </c>
      <c r="M1871" s="56" t="s">
        <v>5898</v>
      </c>
      <c r="N1871" s="56" t="s">
        <v>5898</v>
      </c>
      <c r="O1871" s="71" t="str">
        <f t="shared" si="101"/>
        <v/>
      </c>
    </row>
    <row r="1872" spans="2:15" x14ac:dyDescent="0.15">
      <c r="B1872" s="73" t="str">
        <f>IFERROR(IF(AND(K1872&lt;&gt;"",K1872&gt;=$C$3),MAX($B$5:B1871)+1,""),"")</f>
        <v/>
      </c>
      <c r="C1872" s="73" t="str">
        <f>IFERROR(IF(AND(O1872&lt;&gt;"",O1872&gt;=$C$3),MAX($C$5:C1871)+1,""),"")</f>
        <v/>
      </c>
      <c r="F1872" s="40" t="s">
        <v>10449</v>
      </c>
      <c r="G1872" s="40" t="s">
        <v>10450</v>
      </c>
      <c r="H1872" s="56" t="s">
        <v>5898</v>
      </c>
      <c r="I1872" s="167" t="s">
        <v>5898</v>
      </c>
      <c r="J1872" s="56">
        <v>37.74</v>
      </c>
      <c r="K1872" s="71" t="str">
        <f t="shared" si="100"/>
        <v/>
      </c>
      <c r="L1872" s="97">
        <v>37.74</v>
      </c>
      <c r="M1872" s="56" t="s">
        <v>5898</v>
      </c>
      <c r="N1872" s="56" t="s">
        <v>5898</v>
      </c>
      <c r="O1872" s="71" t="str">
        <f t="shared" si="101"/>
        <v/>
      </c>
    </row>
    <row r="1873" spans="2:15" x14ac:dyDescent="0.15">
      <c r="B1873" s="73" t="str">
        <f>IFERROR(IF(AND(K1873&lt;&gt;"",K1873&gt;=$C$3),MAX($B$5:B1872)+1,""),"")</f>
        <v/>
      </c>
      <c r="C1873" s="73" t="str">
        <f>IFERROR(IF(AND(O1873&lt;&gt;"",O1873&gt;=$C$3),MAX($C$5:C1872)+1,""),"")</f>
        <v/>
      </c>
      <c r="F1873" s="40" t="s">
        <v>10451</v>
      </c>
      <c r="G1873" s="40" t="s">
        <v>10452</v>
      </c>
      <c r="H1873" s="56" t="s">
        <v>5898</v>
      </c>
      <c r="I1873" s="167" t="s">
        <v>5898</v>
      </c>
      <c r="J1873" s="56">
        <v>41.75</v>
      </c>
      <c r="K1873" s="71" t="str">
        <f t="shared" si="100"/>
        <v/>
      </c>
      <c r="L1873" s="97">
        <v>41.75</v>
      </c>
      <c r="M1873" s="56" t="s">
        <v>5898</v>
      </c>
      <c r="N1873" s="56" t="s">
        <v>5898</v>
      </c>
      <c r="O1873" s="71" t="str">
        <f t="shared" si="101"/>
        <v/>
      </c>
    </row>
    <row r="1874" spans="2:15" x14ac:dyDescent="0.15">
      <c r="B1874" s="73" t="str">
        <f>IFERROR(IF(AND(K1874&lt;&gt;"",K1874&gt;=$C$3),MAX($B$5:B1873)+1,""),"")</f>
        <v/>
      </c>
      <c r="C1874" s="73" t="str">
        <f>IFERROR(IF(AND(O1874&lt;&gt;"",O1874&gt;=$C$3),MAX($C$5:C1873)+1,""),"")</f>
        <v/>
      </c>
      <c r="F1874" s="40" t="s">
        <v>10453</v>
      </c>
      <c r="G1874" s="40" t="s">
        <v>10454</v>
      </c>
      <c r="H1874" s="56" t="s">
        <v>5898</v>
      </c>
      <c r="I1874" s="167" t="s">
        <v>5898</v>
      </c>
      <c r="J1874" s="56">
        <v>34.44</v>
      </c>
      <c r="K1874" s="71" t="str">
        <f t="shared" si="100"/>
        <v/>
      </c>
      <c r="L1874" s="97">
        <v>34.44</v>
      </c>
      <c r="M1874" s="56" t="s">
        <v>5898</v>
      </c>
      <c r="N1874" s="56" t="s">
        <v>5898</v>
      </c>
      <c r="O1874" s="71" t="str">
        <f t="shared" si="101"/>
        <v/>
      </c>
    </row>
    <row r="1875" spans="2:15" x14ac:dyDescent="0.15">
      <c r="B1875" s="73" t="str">
        <f>IFERROR(IF(AND(K1875&lt;&gt;"",K1875&gt;=$C$3),MAX($B$5:B1874)+1,""),"")</f>
        <v/>
      </c>
      <c r="C1875" s="73" t="str">
        <f>IFERROR(IF(AND(O1875&lt;&gt;"",O1875&gt;=$C$3),MAX($C$5:C1874)+1,""),"")</f>
        <v/>
      </c>
      <c r="F1875" s="40" t="s">
        <v>10455</v>
      </c>
      <c r="G1875" s="40" t="s">
        <v>10456</v>
      </c>
      <c r="H1875" s="56" t="s">
        <v>5898</v>
      </c>
      <c r="I1875" s="167" t="s">
        <v>5898</v>
      </c>
      <c r="J1875" s="56">
        <v>36.06</v>
      </c>
      <c r="K1875" s="71" t="str">
        <f t="shared" si="100"/>
        <v/>
      </c>
      <c r="L1875" s="97">
        <v>36.06</v>
      </c>
      <c r="M1875" s="56" t="s">
        <v>5898</v>
      </c>
      <c r="N1875" s="56" t="s">
        <v>5898</v>
      </c>
      <c r="O1875" s="71" t="str">
        <f t="shared" si="101"/>
        <v/>
      </c>
    </row>
    <row r="1876" spans="2:15" x14ac:dyDescent="0.15">
      <c r="B1876" s="73" t="str">
        <f>IFERROR(IF(AND(K1876&lt;&gt;"",K1876&gt;=$C$3),MAX($B$5:B1875)+1,""),"")</f>
        <v/>
      </c>
      <c r="C1876" s="73" t="str">
        <f>IFERROR(IF(AND(O1876&lt;&gt;"",O1876&gt;=$C$3),MAX($C$5:C1875)+1,""),"")</f>
        <v/>
      </c>
      <c r="F1876" s="40" t="s">
        <v>10457</v>
      </c>
      <c r="G1876" s="40" t="s">
        <v>10458</v>
      </c>
      <c r="H1876" s="56" t="s">
        <v>5898</v>
      </c>
      <c r="I1876" s="167" t="s">
        <v>5898</v>
      </c>
      <c r="J1876" s="56">
        <v>27.03</v>
      </c>
      <c r="K1876" s="71" t="str">
        <f t="shared" si="100"/>
        <v/>
      </c>
      <c r="L1876" s="97">
        <v>27.03</v>
      </c>
      <c r="M1876" s="56" t="s">
        <v>5898</v>
      </c>
      <c r="N1876" s="56" t="s">
        <v>5898</v>
      </c>
      <c r="O1876" s="71" t="str">
        <f t="shared" si="101"/>
        <v/>
      </c>
    </row>
    <row r="1877" spans="2:15" x14ac:dyDescent="0.15">
      <c r="B1877" s="73" t="str">
        <f>IFERROR(IF(AND(K1877&lt;&gt;"",K1877&gt;=$C$3),MAX($B$5:B1876)+1,""),"")</f>
        <v/>
      </c>
      <c r="C1877" s="73" t="str">
        <f>IFERROR(IF(AND(O1877&lt;&gt;"",O1877&gt;=$C$3),MAX($C$5:C1876)+1,""),"")</f>
        <v/>
      </c>
      <c r="F1877" s="40" t="s">
        <v>10459</v>
      </c>
      <c r="G1877" s="40" t="s">
        <v>10460</v>
      </c>
      <c r="H1877" s="56" t="s">
        <v>5898</v>
      </c>
      <c r="I1877" s="167" t="s">
        <v>5898</v>
      </c>
      <c r="J1877" s="56">
        <v>19.559999999999999</v>
      </c>
      <c r="K1877" s="71" t="str">
        <f t="shared" si="100"/>
        <v/>
      </c>
      <c r="L1877" s="97">
        <v>19.559999999999999</v>
      </c>
      <c r="M1877" s="56" t="s">
        <v>5898</v>
      </c>
      <c r="N1877" s="56" t="s">
        <v>5898</v>
      </c>
      <c r="O1877" s="71" t="str">
        <f t="shared" si="101"/>
        <v/>
      </c>
    </row>
    <row r="1878" spans="2:15" x14ac:dyDescent="0.15">
      <c r="B1878" s="73" t="str">
        <f>IFERROR(IF(AND(K1878&lt;&gt;"",K1878&gt;=$C$3),MAX($B$5:B1877)+1,""),"")</f>
        <v/>
      </c>
      <c r="C1878" s="73" t="str">
        <f>IFERROR(IF(AND(O1878&lt;&gt;"",O1878&gt;=$C$3),MAX($C$5:C1877)+1,""),"")</f>
        <v/>
      </c>
      <c r="F1878" s="40" t="s">
        <v>13353</v>
      </c>
      <c r="G1878" s="40" t="s">
        <v>10462</v>
      </c>
      <c r="H1878" s="56" t="s">
        <v>5898</v>
      </c>
      <c r="I1878" s="167" t="s">
        <v>5898</v>
      </c>
      <c r="J1878" s="56">
        <v>67.209999999999994</v>
      </c>
      <c r="K1878" s="71" t="str">
        <f t="shared" si="100"/>
        <v/>
      </c>
      <c r="L1878" s="97">
        <v>67.209999999999994</v>
      </c>
      <c r="M1878" s="56" t="s">
        <v>5898</v>
      </c>
      <c r="N1878" s="56" t="s">
        <v>5898</v>
      </c>
      <c r="O1878" s="71" t="str">
        <f t="shared" si="101"/>
        <v/>
      </c>
    </row>
    <row r="1879" spans="2:15" x14ac:dyDescent="0.15">
      <c r="B1879" s="73" t="str">
        <f>IFERROR(IF(AND(K1879&lt;&gt;"",K1879&gt;=$C$3),MAX($B$5:B1878)+1,""),"")</f>
        <v/>
      </c>
      <c r="C1879" s="73" t="str">
        <f>IFERROR(IF(AND(O1879&lt;&gt;"",O1879&gt;=$C$3),MAX($C$5:C1878)+1,""),"")</f>
        <v/>
      </c>
      <c r="F1879" s="40" t="s">
        <v>10463</v>
      </c>
      <c r="G1879" s="40" t="s">
        <v>10464</v>
      </c>
      <c r="H1879" s="56" t="s">
        <v>5898</v>
      </c>
      <c r="I1879" s="167" t="s">
        <v>5898</v>
      </c>
      <c r="J1879" s="56">
        <v>12.62</v>
      </c>
      <c r="K1879" s="71" t="str">
        <f t="shared" si="100"/>
        <v/>
      </c>
      <c r="L1879" s="97">
        <v>12.62</v>
      </c>
      <c r="M1879" s="56" t="s">
        <v>5898</v>
      </c>
      <c r="N1879" s="56" t="s">
        <v>5898</v>
      </c>
      <c r="O1879" s="71" t="str">
        <f t="shared" si="101"/>
        <v/>
      </c>
    </row>
    <row r="1880" spans="2:15" x14ac:dyDescent="0.15">
      <c r="B1880" s="73" t="str">
        <f>IFERROR(IF(AND(K1880&lt;&gt;"",K1880&gt;=$C$3),MAX($B$5:B1879)+1,""),"")</f>
        <v/>
      </c>
      <c r="C1880" s="73" t="str">
        <f>IFERROR(IF(AND(O1880&lt;&gt;"",O1880&gt;=$C$3),MAX($C$5:C1879)+1,""),"")</f>
        <v/>
      </c>
      <c r="F1880" s="40" t="s">
        <v>13354</v>
      </c>
      <c r="G1880" s="40" t="s">
        <v>13355</v>
      </c>
      <c r="H1880" s="56" t="s">
        <v>5898</v>
      </c>
      <c r="I1880" s="167" t="s">
        <v>5898</v>
      </c>
      <c r="J1880" s="56">
        <v>9.99</v>
      </c>
      <c r="K1880" s="71" t="str">
        <f t="shared" si="100"/>
        <v/>
      </c>
      <c r="L1880" s="97">
        <v>9.99</v>
      </c>
      <c r="M1880" s="56" t="s">
        <v>5898</v>
      </c>
      <c r="N1880" s="56" t="s">
        <v>5898</v>
      </c>
      <c r="O1880" s="71" t="str">
        <f t="shared" si="101"/>
        <v/>
      </c>
    </row>
    <row r="1881" spans="2:15" x14ac:dyDescent="0.15">
      <c r="B1881" s="73" t="str">
        <f>IFERROR(IF(AND(K1881&lt;&gt;"",K1881&gt;=$C$3),MAX($B$5:B1880)+1,""),"")</f>
        <v/>
      </c>
      <c r="C1881" s="73" t="str">
        <f>IFERROR(IF(AND(O1881&lt;&gt;"",O1881&gt;=$C$3),MAX($C$5:C1880)+1,""),"")</f>
        <v/>
      </c>
      <c r="F1881" s="40" t="s">
        <v>10467</v>
      </c>
      <c r="G1881" s="40" t="s">
        <v>10468</v>
      </c>
      <c r="H1881" s="56" t="s">
        <v>5898</v>
      </c>
      <c r="I1881" s="167" t="s">
        <v>5898</v>
      </c>
      <c r="J1881" s="56">
        <v>20.149999999999999</v>
      </c>
      <c r="K1881" s="71" t="str">
        <f t="shared" si="100"/>
        <v/>
      </c>
      <c r="L1881" s="97">
        <v>20.149999999999999</v>
      </c>
      <c r="M1881" s="56" t="s">
        <v>5898</v>
      </c>
      <c r="N1881" s="56" t="s">
        <v>5898</v>
      </c>
      <c r="O1881" s="71" t="str">
        <f t="shared" si="101"/>
        <v/>
      </c>
    </row>
    <row r="1882" spans="2:15" x14ac:dyDescent="0.15">
      <c r="B1882" s="73" t="str">
        <f>IFERROR(IF(AND(K1882&lt;&gt;"",K1882&gt;=$C$3),MAX($B$5:B1881)+1,""),"")</f>
        <v/>
      </c>
      <c r="C1882" s="73" t="str">
        <f>IFERROR(IF(AND(O1882&lt;&gt;"",O1882&gt;=$C$3),MAX($C$5:C1881)+1,""),"")</f>
        <v/>
      </c>
      <c r="F1882" s="40" t="s">
        <v>13356</v>
      </c>
      <c r="G1882" s="40" t="s">
        <v>10470</v>
      </c>
      <c r="H1882" s="56" t="s">
        <v>5898</v>
      </c>
      <c r="I1882" s="167" t="s">
        <v>5898</v>
      </c>
      <c r="J1882" s="56">
        <v>60.74</v>
      </c>
      <c r="K1882" s="71" t="str">
        <f t="shared" si="100"/>
        <v/>
      </c>
      <c r="L1882" s="97">
        <v>60.74</v>
      </c>
      <c r="M1882" s="56" t="s">
        <v>5898</v>
      </c>
      <c r="N1882" s="56" t="s">
        <v>5898</v>
      </c>
      <c r="O1882" s="71" t="str">
        <f t="shared" si="101"/>
        <v/>
      </c>
    </row>
    <row r="1883" spans="2:15" x14ac:dyDescent="0.15">
      <c r="B1883" s="73" t="str">
        <f>IFERROR(IF(AND(K1883&lt;&gt;"",K1883&gt;=$C$3),MAX($B$5:B1882)+1,""),"")</f>
        <v/>
      </c>
      <c r="C1883" s="73" t="str">
        <f>IFERROR(IF(AND(O1883&lt;&gt;"",O1883&gt;=$C$3),MAX($C$5:C1882)+1,""),"")</f>
        <v/>
      </c>
      <c r="F1883" s="40" t="s">
        <v>10471</v>
      </c>
      <c r="G1883" s="40" t="s">
        <v>10472</v>
      </c>
      <c r="H1883" s="56" t="s">
        <v>5898</v>
      </c>
      <c r="I1883" s="167" t="s">
        <v>5898</v>
      </c>
      <c r="J1883" s="56">
        <v>23.82</v>
      </c>
      <c r="K1883" s="71" t="str">
        <f t="shared" si="100"/>
        <v/>
      </c>
      <c r="L1883" s="97">
        <v>23.82</v>
      </c>
      <c r="M1883" s="56" t="s">
        <v>5898</v>
      </c>
      <c r="N1883" s="56" t="s">
        <v>5898</v>
      </c>
      <c r="O1883" s="71" t="str">
        <f t="shared" si="101"/>
        <v/>
      </c>
    </row>
    <row r="1884" spans="2:15" x14ac:dyDescent="0.15">
      <c r="B1884" s="73" t="str">
        <f>IFERROR(IF(AND(K1884&lt;&gt;"",K1884&gt;=$C$3),MAX($B$5:B1883)+1,""),"")</f>
        <v/>
      </c>
      <c r="C1884" s="73" t="str">
        <f>IFERROR(IF(AND(O1884&lt;&gt;"",O1884&gt;=$C$3),MAX($C$5:C1883)+1,""),"")</f>
        <v/>
      </c>
      <c r="F1884" s="40" t="s">
        <v>13357</v>
      </c>
      <c r="G1884" s="40" t="s">
        <v>13358</v>
      </c>
      <c r="H1884" s="56" t="s">
        <v>5898</v>
      </c>
      <c r="I1884" s="167" t="s">
        <v>5898</v>
      </c>
      <c r="J1884" s="56">
        <v>9.64</v>
      </c>
      <c r="K1884" s="71" t="str">
        <f t="shared" si="100"/>
        <v/>
      </c>
      <c r="L1884" s="97">
        <v>9.64</v>
      </c>
      <c r="M1884" s="56" t="s">
        <v>5898</v>
      </c>
      <c r="N1884" s="56" t="s">
        <v>5898</v>
      </c>
      <c r="O1884" s="71" t="str">
        <f t="shared" si="101"/>
        <v/>
      </c>
    </row>
    <row r="1885" spans="2:15" x14ac:dyDescent="0.15">
      <c r="B1885" s="73" t="str">
        <f>IFERROR(IF(AND(K1885&lt;&gt;"",K1885&gt;=$C$3),MAX($B$5:B1884)+1,""),"")</f>
        <v/>
      </c>
      <c r="C1885" s="73" t="str">
        <f>IFERROR(IF(AND(O1885&lt;&gt;"",O1885&gt;=$C$3),MAX($C$5:C1884)+1,""),"")</f>
        <v/>
      </c>
      <c r="F1885" s="40" t="s">
        <v>10475</v>
      </c>
      <c r="G1885" s="40" t="s">
        <v>10476</v>
      </c>
      <c r="H1885" s="56" t="s">
        <v>5898</v>
      </c>
      <c r="I1885" s="167" t="s">
        <v>5898</v>
      </c>
      <c r="J1885" s="56">
        <v>16.73</v>
      </c>
      <c r="K1885" s="71" t="str">
        <f t="shared" si="100"/>
        <v/>
      </c>
      <c r="L1885" s="97">
        <v>16.73</v>
      </c>
      <c r="M1885" s="56" t="s">
        <v>5898</v>
      </c>
      <c r="N1885" s="56" t="s">
        <v>5898</v>
      </c>
      <c r="O1885" s="71" t="str">
        <f t="shared" si="101"/>
        <v/>
      </c>
    </row>
    <row r="1886" spans="2:15" x14ac:dyDescent="0.15">
      <c r="B1886" s="73" t="str">
        <f>IFERROR(IF(AND(K1886&lt;&gt;"",K1886&gt;=$C$3),MAX($B$5:B1885)+1,""),"")</f>
        <v/>
      </c>
      <c r="C1886" s="73" t="str">
        <f>IFERROR(IF(AND(O1886&lt;&gt;"",O1886&gt;=$C$3),MAX($C$5:C1885)+1,""),"")</f>
        <v/>
      </c>
      <c r="F1886" s="40" t="s">
        <v>10477</v>
      </c>
      <c r="G1886" s="40" t="s">
        <v>10478</v>
      </c>
      <c r="H1886" s="56" t="s">
        <v>5898</v>
      </c>
      <c r="I1886" s="167" t="s">
        <v>5898</v>
      </c>
      <c r="J1886" s="56">
        <v>12.27</v>
      </c>
      <c r="K1886" s="71" t="str">
        <f t="shared" si="100"/>
        <v/>
      </c>
      <c r="L1886" s="97">
        <v>12.27</v>
      </c>
      <c r="M1886" s="56" t="s">
        <v>5898</v>
      </c>
      <c r="N1886" s="56" t="s">
        <v>5898</v>
      </c>
      <c r="O1886" s="71" t="str">
        <f t="shared" si="101"/>
        <v/>
      </c>
    </row>
    <row r="1887" spans="2:15" x14ac:dyDescent="0.15">
      <c r="B1887" s="73">
        <f>IFERROR(IF(AND(K1887&lt;&gt;"",K1887&gt;=$C$3),MAX($B$5:B1886)+1,""),"")</f>
        <v>47</v>
      </c>
      <c r="C1887" s="73">
        <f>IFERROR(IF(AND(O1887&lt;&gt;"",O1887&gt;=$C$3),MAX($C$5:C1886)+1,""),"")</f>
        <v>38</v>
      </c>
      <c r="F1887" s="40" t="s">
        <v>10479</v>
      </c>
      <c r="G1887" s="40" t="s">
        <v>10480</v>
      </c>
      <c r="H1887" s="56">
        <v>0.51500000000000001</v>
      </c>
      <c r="I1887" s="167" t="s">
        <v>5942</v>
      </c>
      <c r="J1887" s="56">
        <v>17.690000000000001</v>
      </c>
      <c r="K1887" s="71">
        <f t="shared" si="100"/>
        <v>2.9112492933860937E-2</v>
      </c>
      <c r="L1887" s="97">
        <v>15.623365008384599</v>
      </c>
      <c r="M1887" s="56">
        <v>16.36</v>
      </c>
      <c r="N1887" s="56">
        <v>18.524075949367059</v>
      </c>
      <c r="O1887" s="71">
        <f t="shared" si="101"/>
        <v>2.7801656687636116E-2</v>
      </c>
    </row>
    <row r="1888" spans="2:15" x14ac:dyDescent="0.15">
      <c r="B1888" s="73">
        <f>IFERROR(IF(AND(K1888&lt;&gt;"",K1888&gt;=$C$3),MAX($B$5:B1887)+1,""),"")</f>
        <v>48</v>
      </c>
      <c r="C1888" s="73" t="str">
        <f>IFERROR(IF(AND(O1888&lt;&gt;"",O1888&gt;=$C$3),MAX($C$5:C1887)+1,""),"")</f>
        <v/>
      </c>
      <c r="F1888" s="40" t="s">
        <v>10481</v>
      </c>
      <c r="G1888" s="40" t="s">
        <v>10482</v>
      </c>
      <c r="H1888" s="56">
        <v>0.32</v>
      </c>
      <c r="I1888" s="167" t="s">
        <v>5907</v>
      </c>
      <c r="J1888" s="56">
        <v>12.02</v>
      </c>
      <c r="K1888" s="71">
        <f t="shared" si="100"/>
        <v>2.6622296173044926E-2</v>
      </c>
      <c r="L1888" s="97">
        <v>11.735081481481499</v>
      </c>
      <c r="M1888" s="56">
        <v>13.31</v>
      </c>
      <c r="N1888" s="56">
        <v>13.633156297420314</v>
      </c>
      <c r="O1888" s="71">
        <f t="shared" si="101"/>
        <v>2.3472187439129624E-2</v>
      </c>
    </row>
    <row r="1889" spans="2:15" x14ac:dyDescent="0.15">
      <c r="B1889" s="73" t="str">
        <f>IFERROR(IF(AND(K1889&lt;&gt;"",K1889&gt;=$C$3),MAX($B$5:B1888)+1,""),"")</f>
        <v/>
      </c>
      <c r="C1889" s="73" t="str">
        <f>IFERROR(IF(AND(O1889&lt;&gt;"",O1889&gt;=$C$3),MAX($C$5:C1888)+1,""),"")</f>
        <v/>
      </c>
      <c r="F1889" s="40" t="s">
        <v>10483</v>
      </c>
      <c r="G1889" s="40" t="s">
        <v>10484</v>
      </c>
      <c r="H1889" s="56" t="s">
        <v>5898</v>
      </c>
      <c r="I1889" s="167" t="s">
        <v>5916</v>
      </c>
      <c r="J1889" s="56">
        <v>3.43</v>
      </c>
      <c r="K1889" s="71" t="str">
        <f t="shared" si="100"/>
        <v/>
      </c>
      <c r="L1889" s="97">
        <v>3.43</v>
      </c>
      <c r="M1889" s="56">
        <v>2.76</v>
      </c>
      <c r="N1889" s="56">
        <v>2.76</v>
      </c>
      <c r="O1889" s="71" t="str">
        <f t="shared" si="101"/>
        <v/>
      </c>
    </row>
    <row r="1890" spans="2:15" x14ac:dyDescent="0.15">
      <c r="B1890" s="73" t="str">
        <f>IFERROR(IF(AND(K1890&lt;&gt;"",K1890&gt;=$C$3),MAX($B$5:B1889)+1,""),"")</f>
        <v/>
      </c>
      <c r="C1890" s="73" t="str">
        <f>IFERROR(IF(AND(O1890&lt;&gt;"",O1890&gt;=$C$3),MAX($C$5:C1889)+1,""),"")</f>
        <v/>
      </c>
      <c r="F1890" s="40" t="s">
        <v>10485</v>
      </c>
      <c r="G1890" s="40" t="s">
        <v>10486</v>
      </c>
      <c r="H1890" s="56">
        <v>5.1999999999999998E-2</v>
      </c>
      <c r="I1890" s="167" t="s">
        <v>5905</v>
      </c>
      <c r="J1890" s="56">
        <v>6.21</v>
      </c>
      <c r="K1890" s="71">
        <f t="shared" si="100"/>
        <v>8.3735909822866342E-3</v>
      </c>
      <c r="L1890" s="97">
        <v>6.1755000000000004</v>
      </c>
      <c r="M1890" s="56">
        <v>8.2200000000000006</v>
      </c>
      <c r="N1890" s="56">
        <v>8.2659217877094981</v>
      </c>
      <c r="O1890" s="71">
        <f t="shared" si="101"/>
        <v>6.29088942957556E-3</v>
      </c>
    </row>
    <row r="1891" spans="2:15" x14ac:dyDescent="0.15">
      <c r="B1891" s="73" t="str">
        <f>IFERROR(IF(AND(K1891&lt;&gt;"",K1891&gt;=$C$3),MAX($B$5:B1890)+1,""),"")</f>
        <v/>
      </c>
      <c r="C1891" s="73" t="str">
        <f>IFERROR(IF(AND(O1891&lt;&gt;"",O1891&gt;=$C$3),MAX($C$5:C1890)+1,""),"")</f>
        <v/>
      </c>
      <c r="F1891" s="40" t="s">
        <v>10487</v>
      </c>
      <c r="G1891" s="40" t="s">
        <v>10488</v>
      </c>
      <c r="H1891" s="56">
        <v>0.2</v>
      </c>
      <c r="I1891" s="167" t="s">
        <v>5938</v>
      </c>
      <c r="J1891" s="56">
        <v>14.96</v>
      </c>
      <c r="K1891" s="71">
        <f t="shared" si="100"/>
        <v>1.3368983957219251E-2</v>
      </c>
      <c r="L1891" s="97">
        <v>14.7956043956044</v>
      </c>
      <c r="M1891" s="56">
        <v>21.99</v>
      </c>
      <c r="N1891" s="56">
        <v>22.234333333333325</v>
      </c>
      <c r="O1891" s="71">
        <f t="shared" si="101"/>
        <v>8.9950976717688893E-3</v>
      </c>
    </row>
    <row r="1892" spans="2:15" x14ac:dyDescent="0.15">
      <c r="B1892" s="73" t="str">
        <f>IFERROR(IF(AND(K1892&lt;&gt;"",K1892&gt;=$C$3),MAX($B$5:B1891)+1,""),"")</f>
        <v/>
      </c>
      <c r="C1892" s="73" t="str">
        <f>IFERROR(IF(AND(O1892&lt;&gt;"",O1892&gt;=$C$3),MAX($C$5:C1891)+1,""),"")</f>
        <v/>
      </c>
      <c r="F1892" s="40" t="s">
        <v>13359</v>
      </c>
      <c r="G1892" s="40" t="s">
        <v>10490</v>
      </c>
      <c r="H1892" s="56">
        <v>0.15</v>
      </c>
      <c r="I1892" s="167" t="s">
        <v>5902</v>
      </c>
      <c r="J1892" s="56">
        <v>8.5299999999999994</v>
      </c>
      <c r="K1892" s="71">
        <f t="shared" si="100"/>
        <v>1.7584994138335287E-2</v>
      </c>
      <c r="L1892" s="97">
        <v>4.1914655172413804</v>
      </c>
      <c r="M1892" s="56">
        <v>4.05</v>
      </c>
      <c r="N1892" s="56">
        <v>8.2421052631578906</v>
      </c>
      <c r="O1892" s="71">
        <f t="shared" si="101"/>
        <v>1.8199233716475104E-2</v>
      </c>
    </row>
    <row r="1893" spans="2:15" x14ac:dyDescent="0.15">
      <c r="B1893" s="73" t="str">
        <f>IFERROR(IF(AND(K1893&lt;&gt;"",K1893&gt;=$C$3),MAX($B$5:B1892)+1,""),"")</f>
        <v/>
      </c>
      <c r="C1893" s="73" t="str">
        <f>IFERROR(IF(AND(O1893&lt;&gt;"",O1893&gt;=$C$3),MAX($C$5:C1892)+1,""),"")</f>
        <v/>
      </c>
      <c r="F1893" s="40" t="s">
        <v>10491</v>
      </c>
      <c r="G1893" s="40" t="s">
        <v>13360</v>
      </c>
      <c r="H1893" s="56">
        <v>0.43</v>
      </c>
      <c r="I1893" s="167" t="s">
        <v>5968</v>
      </c>
      <c r="J1893" s="56">
        <v>27.98</v>
      </c>
      <c r="K1893" s="71">
        <f t="shared" si="100"/>
        <v>1.5368120085775554E-2</v>
      </c>
      <c r="L1893" s="97">
        <v>27.566265474552999</v>
      </c>
      <c r="M1893" s="56">
        <v>27.89</v>
      </c>
      <c r="N1893" s="56">
        <v>28.308593368237304</v>
      </c>
      <c r="O1893" s="71">
        <f t="shared" si="101"/>
        <v>1.5189733887748266E-2</v>
      </c>
    </row>
    <row r="1894" spans="2:15" x14ac:dyDescent="0.15">
      <c r="B1894" s="73" t="str">
        <f>IFERROR(IF(AND(K1894&lt;&gt;"",K1894&gt;=$C$3),MAX($B$5:B1893)+1,""),"")</f>
        <v/>
      </c>
      <c r="C1894" s="73" t="str">
        <f>IFERROR(IF(AND(O1894&lt;&gt;"",O1894&gt;=$C$3),MAX($C$5:C1893)+1,""),"")</f>
        <v/>
      </c>
      <c r="F1894" s="40" t="s">
        <v>10493</v>
      </c>
      <c r="G1894" s="40" t="s">
        <v>10494</v>
      </c>
      <c r="H1894" s="56" t="s">
        <v>5898</v>
      </c>
      <c r="I1894" s="167" t="s">
        <v>5952</v>
      </c>
      <c r="J1894" s="56">
        <v>3.16</v>
      </c>
      <c r="K1894" s="71" t="str">
        <f t="shared" si="100"/>
        <v/>
      </c>
      <c r="L1894" s="97">
        <v>3.16</v>
      </c>
      <c r="M1894" s="56">
        <v>2.89</v>
      </c>
      <c r="N1894" s="56">
        <v>2.89</v>
      </c>
      <c r="O1894" s="71" t="str">
        <f t="shared" si="101"/>
        <v/>
      </c>
    </row>
    <row r="1895" spans="2:15" x14ac:dyDescent="0.15">
      <c r="B1895" s="73">
        <f>IFERROR(IF(AND(K1895&lt;&gt;"",K1895&gt;=$C$3),MAX($B$5:B1894)+1,""),"")</f>
        <v>49</v>
      </c>
      <c r="C1895" s="73">
        <f>IFERROR(IF(AND(O1895&lt;&gt;"",O1895&gt;=$C$3),MAX($C$5:C1894)+1,""),"")</f>
        <v>39</v>
      </c>
      <c r="F1895" s="40" t="s">
        <v>10495</v>
      </c>
      <c r="G1895" s="40" t="s">
        <v>10496</v>
      </c>
      <c r="H1895" s="56">
        <v>0.47</v>
      </c>
      <c r="I1895" s="167" t="s">
        <v>5970</v>
      </c>
      <c r="J1895" s="56">
        <v>7.83</v>
      </c>
      <c r="K1895" s="71">
        <f t="shared" si="100"/>
        <v>6.0025542784163471E-2</v>
      </c>
      <c r="L1895" s="97">
        <v>7.3563706563706601</v>
      </c>
      <c r="M1895" s="56">
        <v>7.25</v>
      </c>
      <c r="N1895" s="56">
        <v>7.716780821917804</v>
      </c>
      <c r="O1895" s="71">
        <f t="shared" si="101"/>
        <v>6.0906226423467831E-2</v>
      </c>
    </row>
    <row r="1896" spans="2:15" x14ac:dyDescent="0.15">
      <c r="B1896" s="73" t="str">
        <f>IFERROR(IF(AND(K1896&lt;&gt;"",K1896&gt;=$C$3),MAX($B$5:B1895)+1,""),"")</f>
        <v/>
      </c>
      <c r="C1896" s="73" t="str">
        <f>IFERROR(IF(AND(O1896&lt;&gt;"",O1896&gt;=$C$3),MAX($C$5:C1895)+1,""),"")</f>
        <v/>
      </c>
      <c r="F1896" s="40" t="s">
        <v>10497</v>
      </c>
      <c r="G1896" s="40" t="s">
        <v>10498</v>
      </c>
      <c r="H1896" s="56">
        <v>0.23</v>
      </c>
      <c r="I1896" s="167" t="s">
        <v>5920</v>
      </c>
      <c r="J1896" s="56">
        <v>14.16</v>
      </c>
      <c r="K1896" s="71">
        <f t="shared" si="100"/>
        <v>1.6242937853107344E-2</v>
      </c>
      <c r="L1896" s="97">
        <v>13.9483820662768</v>
      </c>
      <c r="M1896" s="56">
        <v>13.57</v>
      </c>
      <c r="N1896" s="56">
        <v>13.775877308707129</v>
      </c>
      <c r="O1896" s="71">
        <f t="shared" si="101"/>
        <v>1.6695851367275687E-2</v>
      </c>
    </row>
    <row r="1897" spans="2:15" x14ac:dyDescent="0.15">
      <c r="B1897" s="73">
        <f>IFERROR(IF(AND(K1897&lt;&gt;"",K1897&gt;=$C$3),MAX($B$5:B1896)+1,""),"")</f>
        <v>50</v>
      </c>
      <c r="C1897" s="73">
        <f>IFERROR(IF(AND(O1897&lt;&gt;"",O1897&gt;=$C$3),MAX($C$5:C1896)+1,""),"")</f>
        <v>40</v>
      </c>
      <c r="F1897" s="40" t="s">
        <v>10499</v>
      </c>
      <c r="G1897" s="40" t="s">
        <v>10500</v>
      </c>
      <c r="H1897" s="56">
        <v>0.36299999999999999</v>
      </c>
      <c r="I1897" s="167" t="s">
        <v>5935</v>
      </c>
      <c r="J1897" s="56">
        <v>10.220000000000001</v>
      </c>
      <c r="K1897" s="71">
        <f t="shared" si="100"/>
        <v>3.5518590998043047E-2</v>
      </c>
      <c r="L1897" s="97">
        <v>9.8528143712574892</v>
      </c>
      <c r="M1897" s="56">
        <v>10.66</v>
      </c>
      <c r="N1897" s="56">
        <v>11.057267080745339</v>
      </c>
      <c r="O1897" s="71">
        <f t="shared" si="101"/>
        <v>3.2829088539618703E-2</v>
      </c>
    </row>
    <row r="1898" spans="2:15" x14ac:dyDescent="0.15">
      <c r="B1898" s="73" t="str">
        <f>IFERROR(IF(AND(K1898&lt;&gt;"",K1898&gt;=$C$3),MAX($B$5:B1897)+1,""),"")</f>
        <v/>
      </c>
      <c r="C1898" s="73" t="str">
        <f>IFERROR(IF(AND(O1898&lt;&gt;"",O1898&gt;=$C$3),MAX($C$5:C1897)+1,""),"")</f>
        <v/>
      </c>
      <c r="F1898" s="40" t="s">
        <v>10501</v>
      </c>
      <c r="G1898" s="40" t="s">
        <v>10502</v>
      </c>
      <c r="H1898" s="56">
        <v>0.16</v>
      </c>
      <c r="I1898" s="167" t="s">
        <v>5909</v>
      </c>
      <c r="J1898" s="56">
        <v>9.11</v>
      </c>
      <c r="K1898" s="71">
        <f t="shared" si="100"/>
        <v>1.756311745334797E-2</v>
      </c>
      <c r="L1898" s="97">
        <v>8.8446947370643194</v>
      </c>
      <c r="M1898" s="56">
        <v>9.49</v>
      </c>
      <c r="N1898" s="56">
        <v>9.7746618249817949</v>
      </c>
      <c r="O1898" s="71">
        <f t="shared" si="101"/>
        <v>1.6368852740365574E-2</v>
      </c>
    </row>
    <row r="1899" spans="2:15" x14ac:dyDescent="0.15">
      <c r="B1899" s="73" t="str">
        <f>IFERROR(IF(AND(K1899&lt;&gt;"",K1899&gt;=$C$3),MAX($B$5:B1898)+1,""),"")</f>
        <v/>
      </c>
      <c r="C1899" s="73" t="str">
        <f>IFERROR(IF(AND(O1899&lt;&gt;"",O1899&gt;=$C$3),MAX($C$5:C1898)+1,""),"")</f>
        <v/>
      </c>
      <c r="F1899" s="40" t="s">
        <v>10503</v>
      </c>
      <c r="G1899" s="40" t="s">
        <v>10504</v>
      </c>
      <c r="H1899" s="56" t="s">
        <v>5898</v>
      </c>
      <c r="I1899" s="167" t="s">
        <v>5974</v>
      </c>
      <c r="J1899" s="56">
        <v>5.01</v>
      </c>
      <c r="K1899" s="71" t="str">
        <f t="shared" si="100"/>
        <v/>
      </c>
      <c r="L1899" s="97">
        <v>5.01</v>
      </c>
      <c r="M1899" s="56">
        <v>4.0999999999999996</v>
      </c>
      <c r="N1899" s="56">
        <v>4.0999999999999996</v>
      </c>
      <c r="O1899" s="71" t="str">
        <f t="shared" si="101"/>
        <v/>
      </c>
    </row>
    <row r="1900" spans="2:15" x14ac:dyDescent="0.15">
      <c r="B1900" s="73">
        <f>IFERROR(IF(AND(K1900&lt;&gt;"",K1900&gt;=$C$3),MAX($B$5:B1899)+1,""),"")</f>
        <v>51</v>
      </c>
      <c r="C1900" s="73">
        <f>IFERROR(IF(AND(O1900&lt;&gt;"",O1900&gt;=$C$3),MAX($C$5:C1899)+1,""),"")</f>
        <v>41</v>
      </c>
      <c r="F1900" s="40" t="s">
        <v>10505</v>
      </c>
      <c r="G1900" s="40" t="s">
        <v>10506</v>
      </c>
      <c r="H1900" s="56">
        <v>0.154</v>
      </c>
      <c r="I1900" s="167" t="s">
        <v>5932</v>
      </c>
      <c r="J1900" s="56">
        <v>5</v>
      </c>
      <c r="K1900" s="71">
        <f t="shared" si="100"/>
        <v>3.0800000000000001E-2</v>
      </c>
      <c r="L1900" s="97">
        <v>4.8598130841121501</v>
      </c>
      <c r="M1900" s="56">
        <v>5.26</v>
      </c>
      <c r="N1900" s="56">
        <v>5.4117307692307683</v>
      </c>
      <c r="O1900" s="71">
        <f t="shared" si="101"/>
        <v>2.8456700188337306E-2</v>
      </c>
    </row>
    <row r="1901" spans="2:15" x14ac:dyDescent="0.15">
      <c r="B1901" s="73" t="str">
        <f>IFERROR(IF(AND(K1901&lt;&gt;"",K1901&gt;=$C$3),MAX($B$5:B1900)+1,""),"")</f>
        <v/>
      </c>
      <c r="C1901" s="73" t="str">
        <f>IFERROR(IF(AND(O1901&lt;&gt;"",O1901&gt;=$C$3),MAX($C$5:C1900)+1,""),"")</f>
        <v/>
      </c>
      <c r="F1901" s="40" t="s">
        <v>10507</v>
      </c>
      <c r="G1901" s="40" t="s">
        <v>10508</v>
      </c>
      <c r="H1901" s="56">
        <v>0.06</v>
      </c>
      <c r="I1901" s="167" t="s">
        <v>5909</v>
      </c>
      <c r="J1901" s="56">
        <v>5.25</v>
      </c>
      <c r="K1901" s="71">
        <f t="shared" si="100"/>
        <v>1.1428571428571429E-2</v>
      </c>
      <c r="L1901" s="97">
        <v>5.1897705544933102</v>
      </c>
      <c r="M1901" s="56">
        <v>4.9000000000000004</v>
      </c>
      <c r="N1901" s="56">
        <v>4.9568665377176</v>
      </c>
      <c r="O1901" s="71">
        <f t="shared" si="101"/>
        <v>1.2104421118351742E-2</v>
      </c>
    </row>
    <row r="1902" spans="2:15" x14ac:dyDescent="0.15">
      <c r="B1902" s="73">
        <f>IFERROR(IF(AND(K1902&lt;&gt;"",K1902&gt;=$C$3),MAX($B$5:B1901)+1,""),"")</f>
        <v>52</v>
      </c>
      <c r="C1902" s="73">
        <f>IFERROR(IF(AND(O1902&lt;&gt;"",O1902&gt;=$C$3),MAX($C$5:C1901)+1,""),"")</f>
        <v>42</v>
      </c>
      <c r="F1902" s="40" t="s">
        <v>13361</v>
      </c>
      <c r="G1902" s="40" t="s">
        <v>10510</v>
      </c>
      <c r="H1902" s="56">
        <v>0.16</v>
      </c>
      <c r="I1902" s="167" t="s">
        <v>5953</v>
      </c>
      <c r="J1902" s="56">
        <v>4.9800000000000004</v>
      </c>
      <c r="K1902" s="71">
        <f t="shared" si="100"/>
        <v>3.2128514056224897E-2</v>
      </c>
      <c r="L1902" s="97">
        <v>4.8093790149892897</v>
      </c>
      <c r="M1902" s="56">
        <v>4.5999999999999996</v>
      </c>
      <c r="N1902" s="56">
        <v>4.7631929046563233</v>
      </c>
      <c r="O1902" s="71">
        <f t="shared" si="101"/>
        <v>3.3590913322781836E-2</v>
      </c>
    </row>
    <row r="1903" spans="2:15" x14ac:dyDescent="0.15">
      <c r="B1903" s="73" t="str">
        <f>IFERROR(IF(AND(K1903&lt;&gt;"",K1903&gt;=$C$3),MAX($B$5:B1902)+1,""),"")</f>
        <v/>
      </c>
      <c r="C1903" s="73" t="str">
        <f>IFERROR(IF(AND(O1903&lt;&gt;"",O1903&gt;=$C$3),MAX($C$5:C1902)+1,""),"")</f>
        <v/>
      </c>
      <c r="F1903" s="40" t="s">
        <v>10511</v>
      </c>
      <c r="G1903" s="40" t="s">
        <v>10512</v>
      </c>
      <c r="H1903" s="56">
        <v>0.25</v>
      </c>
      <c r="I1903" s="167" t="s">
        <v>5932</v>
      </c>
      <c r="J1903" s="56">
        <v>11.3</v>
      </c>
      <c r="K1903" s="71">
        <f t="shared" si="100"/>
        <v>2.2123893805309734E-2</v>
      </c>
      <c r="L1903" s="97">
        <v>11.0521929824561</v>
      </c>
      <c r="M1903" s="56">
        <v>11.02</v>
      </c>
      <c r="N1903" s="56">
        <v>11.267085201793762</v>
      </c>
      <c r="O1903" s="71">
        <f t="shared" si="101"/>
        <v>2.2188524851147754E-2</v>
      </c>
    </row>
    <row r="1904" spans="2:15" x14ac:dyDescent="0.15">
      <c r="B1904" s="73" t="str">
        <f>IFERROR(IF(AND(K1904&lt;&gt;"",K1904&gt;=$C$3),MAX($B$5:B1903)+1,""),"")</f>
        <v/>
      </c>
      <c r="C1904" s="73" t="str">
        <f>IFERROR(IF(AND(O1904&lt;&gt;"",O1904&gt;=$C$3),MAX($C$5:C1903)+1,""),"")</f>
        <v/>
      </c>
      <c r="F1904" s="40" t="s">
        <v>10513</v>
      </c>
      <c r="G1904" s="40" t="s">
        <v>10514</v>
      </c>
      <c r="H1904" s="56" t="s">
        <v>5898</v>
      </c>
      <c r="I1904" s="167" t="s">
        <v>5907</v>
      </c>
      <c r="J1904" s="56">
        <v>2.7</v>
      </c>
      <c r="K1904" s="71" t="str">
        <f t="shared" si="100"/>
        <v/>
      </c>
      <c r="L1904" s="97">
        <v>2.7</v>
      </c>
      <c r="M1904" s="56">
        <v>2.4900000000000002</v>
      </c>
      <c r="N1904" s="56">
        <v>2.4900000000000002</v>
      </c>
      <c r="O1904" s="71" t="str">
        <f t="shared" si="101"/>
        <v/>
      </c>
    </row>
    <row r="1905" spans="2:15" x14ac:dyDescent="0.15">
      <c r="B1905" s="73">
        <f>IFERROR(IF(AND(K1905&lt;&gt;"",K1905&gt;=$C$3),MAX($B$5:B1904)+1,""),"")</f>
        <v>53</v>
      </c>
      <c r="C1905" s="73">
        <f>IFERROR(IF(AND(O1905&lt;&gt;"",O1905&gt;=$C$3),MAX($C$5:C1904)+1,""),"")</f>
        <v>43</v>
      </c>
      <c r="F1905" s="40" t="s">
        <v>10515</v>
      </c>
      <c r="G1905" s="40" t="s">
        <v>10516</v>
      </c>
      <c r="H1905" s="56">
        <v>0.27</v>
      </c>
      <c r="I1905" s="167" t="s">
        <v>5945</v>
      </c>
      <c r="J1905" s="56">
        <v>5.58</v>
      </c>
      <c r="K1905" s="71">
        <f t="shared" si="100"/>
        <v>4.8387096774193554E-2</v>
      </c>
      <c r="L1905" s="97">
        <v>5.30656987295826</v>
      </c>
      <c r="M1905" s="56">
        <v>5.26</v>
      </c>
      <c r="N1905" s="56">
        <v>5.5310305343511423</v>
      </c>
      <c r="O1905" s="71">
        <f t="shared" si="101"/>
        <v>4.881549619426831E-2</v>
      </c>
    </row>
    <row r="1906" spans="2:15" x14ac:dyDescent="0.15">
      <c r="B1906" s="73" t="str">
        <f>IFERROR(IF(AND(K1906&lt;&gt;"",K1906&gt;=$C$3),MAX($B$5:B1905)+1,""),"")</f>
        <v/>
      </c>
      <c r="C1906" s="73" t="str">
        <f>IFERROR(IF(AND(O1906&lt;&gt;"",O1906&gt;=$C$3),MAX($C$5:C1905)+1,""),"")</f>
        <v/>
      </c>
      <c r="F1906" s="40" t="s">
        <v>10517</v>
      </c>
      <c r="G1906" s="40" t="s">
        <v>10518</v>
      </c>
      <c r="H1906" s="56">
        <v>0.1</v>
      </c>
      <c r="I1906" s="167" t="s">
        <v>5902</v>
      </c>
      <c r="J1906" s="56">
        <v>6.59</v>
      </c>
      <c r="K1906" s="71">
        <f t="shared" si="100"/>
        <v>1.5174506828528073E-2</v>
      </c>
      <c r="L1906" s="97">
        <v>6.4816118421052602</v>
      </c>
      <c r="M1906" s="56">
        <v>6.44</v>
      </c>
      <c r="N1906" s="56">
        <v>6.5476923076923104</v>
      </c>
      <c r="O1906" s="71">
        <f t="shared" si="101"/>
        <v>1.5272556390977438E-2</v>
      </c>
    </row>
    <row r="1907" spans="2:15" x14ac:dyDescent="0.15">
      <c r="B1907" s="73">
        <f>IFERROR(IF(AND(K1907&lt;&gt;"",K1907&gt;=$C$3),MAX($B$5:B1906)+1,""),"")</f>
        <v>54</v>
      </c>
      <c r="C1907" s="73">
        <f>IFERROR(IF(AND(O1907&lt;&gt;"",O1907&gt;=$C$3),MAX($C$5:C1906)+1,""),"")</f>
        <v>44</v>
      </c>
      <c r="F1907" s="40" t="s">
        <v>10519</v>
      </c>
      <c r="G1907" s="40" t="s">
        <v>10520</v>
      </c>
      <c r="H1907" s="56">
        <v>0.3</v>
      </c>
      <c r="I1907" s="167" t="s">
        <v>5911</v>
      </c>
      <c r="J1907" s="56">
        <v>5.59</v>
      </c>
      <c r="K1907" s="71">
        <f t="shared" si="100"/>
        <v>5.3667262969588549E-2</v>
      </c>
      <c r="L1907" s="97">
        <v>5.2765420560747698</v>
      </c>
      <c r="M1907" s="56">
        <v>5.38</v>
      </c>
      <c r="N1907" s="56">
        <v>5.6996039603960353</v>
      </c>
      <c r="O1907" s="71">
        <f t="shared" si="101"/>
        <v>5.2635236076850958E-2</v>
      </c>
    </row>
    <row r="1908" spans="2:15" x14ac:dyDescent="0.15">
      <c r="B1908" s="73" t="str">
        <f>IFERROR(IF(AND(K1908&lt;&gt;"",K1908&gt;=$C$3),MAX($B$5:B1907)+1,""),"")</f>
        <v/>
      </c>
      <c r="C1908" s="73" t="str">
        <f>IFERROR(IF(AND(O1908&lt;&gt;"",O1908&gt;=$C$3),MAX($C$5:C1907)+1,""),"")</f>
        <v/>
      </c>
      <c r="F1908" s="40" t="s">
        <v>10521</v>
      </c>
      <c r="G1908" s="40" t="s">
        <v>10522</v>
      </c>
      <c r="H1908" s="56">
        <v>0.06</v>
      </c>
      <c r="I1908" s="167" t="s">
        <v>5902</v>
      </c>
      <c r="J1908" s="56">
        <v>4.7300000000000004</v>
      </c>
      <c r="K1908" s="71">
        <f t="shared" si="100"/>
        <v>1.2684989429175474E-2</v>
      </c>
      <c r="L1908" s="97">
        <v>4.5927184976032596</v>
      </c>
      <c r="M1908" s="56">
        <v>4.92</v>
      </c>
      <c r="N1908" s="56">
        <v>5.067064313248121</v>
      </c>
      <c r="O1908" s="71">
        <f t="shared" si="101"/>
        <v>1.1841175933592685E-2</v>
      </c>
    </row>
    <row r="1909" spans="2:15" x14ac:dyDescent="0.15">
      <c r="B1909" s="73" t="str">
        <f>IFERROR(IF(AND(K1909&lt;&gt;"",K1909&gt;=$C$3),MAX($B$5:B1908)+1,""),"")</f>
        <v/>
      </c>
      <c r="C1909" s="73" t="str">
        <f>IFERROR(IF(AND(O1909&lt;&gt;"",O1909&gt;=$C$3),MAX($C$5:C1908)+1,""),"")</f>
        <v/>
      </c>
      <c r="F1909" s="40" t="s">
        <v>10523</v>
      </c>
      <c r="G1909" s="40" t="s">
        <v>13362</v>
      </c>
      <c r="H1909" s="56">
        <v>0.08</v>
      </c>
      <c r="I1909" s="167" t="s">
        <v>5909</v>
      </c>
      <c r="J1909" s="56">
        <v>6.31</v>
      </c>
      <c r="K1909" s="71">
        <f t="shared" si="100"/>
        <v>1.2678288431061807E-2</v>
      </c>
      <c r="L1909" s="97">
        <v>6.2384985835694096</v>
      </c>
      <c r="M1909" s="56">
        <v>7.87</v>
      </c>
      <c r="N1909" s="56">
        <v>7.9602005730658973</v>
      </c>
      <c r="O1909" s="71">
        <f t="shared" si="101"/>
        <v>1.0049998020236787E-2</v>
      </c>
    </row>
    <row r="1910" spans="2:15" x14ac:dyDescent="0.15">
      <c r="B1910" s="73">
        <f>IFERROR(IF(AND(K1910&lt;&gt;"",K1910&gt;=$C$3),MAX($B$5:B1909)+1,""),"")</f>
        <v>55</v>
      </c>
      <c r="C1910" s="73">
        <f>IFERROR(IF(AND(O1910&lt;&gt;"",O1910&gt;=$C$3),MAX($C$5:C1909)+1,""),"")</f>
        <v>45</v>
      </c>
      <c r="F1910" s="40" t="s">
        <v>10525</v>
      </c>
      <c r="G1910" s="40" t="s">
        <v>10526</v>
      </c>
      <c r="H1910" s="56">
        <v>0.5</v>
      </c>
      <c r="I1910" s="167" t="s">
        <v>5938</v>
      </c>
      <c r="J1910" s="56">
        <v>17.41</v>
      </c>
      <c r="K1910" s="71">
        <f t="shared" si="100"/>
        <v>2.8719126938541069E-2</v>
      </c>
      <c r="L1910" s="97">
        <v>16.911717229536301</v>
      </c>
      <c r="M1910" s="56">
        <v>17.149999999999999</v>
      </c>
      <c r="N1910" s="56">
        <v>17.655303476723681</v>
      </c>
      <c r="O1910" s="71">
        <f t="shared" si="101"/>
        <v>2.8320102266108749E-2</v>
      </c>
    </row>
    <row r="1911" spans="2:15" x14ac:dyDescent="0.15">
      <c r="B1911" s="73" t="str">
        <f>IFERROR(IF(AND(K1911&lt;&gt;"",K1911&gt;=$C$3),MAX($B$5:B1910)+1,""),"")</f>
        <v/>
      </c>
      <c r="C1911" s="73" t="str">
        <f>IFERROR(IF(AND(O1911&lt;&gt;"",O1911&gt;=$C$3),MAX($C$5:C1910)+1,""),"")</f>
        <v/>
      </c>
      <c r="F1911" s="40" t="s">
        <v>13363</v>
      </c>
      <c r="G1911" s="40" t="s">
        <v>10528</v>
      </c>
      <c r="H1911" s="56">
        <v>0.01</v>
      </c>
      <c r="I1911" s="167" t="s">
        <v>5907</v>
      </c>
      <c r="J1911" s="56">
        <v>5.4</v>
      </c>
      <c r="K1911" s="71">
        <f t="shared" si="100"/>
        <v>1.8518518518518517E-3</v>
      </c>
      <c r="L1911" s="97">
        <v>5.3901459854014604</v>
      </c>
      <c r="M1911" s="56">
        <v>5.37</v>
      </c>
      <c r="N1911" s="56">
        <v>5.3798171846435094</v>
      </c>
      <c r="O1911" s="71">
        <f t="shared" si="101"/>
        <v>1.858799222498607E-3</v>
      </c>
    </row>
    <row r="1912" spans="2:15" x14ac:dyDescent="0.15">
      <c r="B1912" s="73">
        <f>IFERROR(IF(AND(K1912&lt;&gt;"",K1912&gt;=$C$3),MAX($B$5:B1911)+1,""),"")</f>
        <v>56</v>
      </c>
      <c r="C1912" s="73">
        <f>IFERROR(IF(AND(O1912&lt;&gt;"",O1912&gt;=$C$3),MAX($C$5:C1911)+1,""),"")</f>
        <v>46</v>
      </c>
      <c r="F1912" s="40" t="s">
        <v>10529</v>
      </c>
      <c r="G1912" s="40" t="s">
        <v>10530</v>
      </c>
      <c r="H1912" s="56">
        <v>0.1</v>
      </c>
      <c r="I1912" s="167" t="s">
        <v>5905</v>
      </c>
      <c r="J1912" s="56">
        <v>3.41</v>
      </c>
      <c r="K1912" s="71">
        <f t="shared" si="100"/>
        <v>2.932551319648094E-2</v>
      </c>
      <c r="L1912" s="97">
        <v>3.3079041916167702</v>
      </c>
      <c r="M1912" s="56">
        <v>3.35</v>
      </c>
      <c r="N1912" s="56">
        <v>3.4533950617283913</v>
      </c>
      <c r="O1912" s="71">
        <f t="shared" si="101"/>
        <v>2.8957011350433496E-2</v>
      </c>
    </row>
    <row r="1913" spans="2:15" x14ac:dyDescent="0.15">
      <c r="B1913" s="73" t="str">
        <f>IFERROR(IF(AND(K1913&lt;&gt;"",K1913&gt;=$C$3),MAX($B$5:B1912)+1,""),"")</f>
        <v/>
      </c>
      <c r="C1913" s="73" t="str">
        <f>IFERROR(IF(AND(O1913&lt;&gt;"",O1913&gt;=$C$3),MAX($C$5:C1912)+1,""),"")</f>
        <v/>
      </c>
      <c r="F1913" s="40" t="s">
        <v>13364</v>
      </c>
      <c r="G1913" s="40" t="s">
        <v>10532</v>
      </c>
      <c r="H1913" s="56">
        <v>0.09</v>
      </c>
      <c r="I1913" s="167" t="s">
        <v>5909</v>
      </c>
      <c r="J1913" s="56">
        <v>5.36</v>
      </c>
      <c r="K1913" s="71">
        <f t="shared" si="100"/>
        <v>1.6791044776119403E-2</v>
      </c>
      <c r="L1913" s="97">
        <v>5.2663300970873799</v>
      </c>
      <c r="M1913" s="56">
        <v>5.73</v>
      </c>
      <c r="N1913" s="56">
        <v>5.8319169960474309</v>
      </c>
      <c r="O1913" s="71">
        <f t="shared" si="101"/>
        <v>1.5432318405937071E-2</v>
      </c>
    </row>
    <row r="1914" spans="2:15" x14ac:dyDescent="0.15">
      <c r="B1914" s="73">
        <f>IFERROR(IF(AND(K1914&lt;&gt;"",K1914&gt;=$C$3),MAX($B$5:B1913)+1,""),"")</f>
        <v>57</v>
      </c>
      <c r="C1914" s="73">
        <f>IFERROR(IF(AND(O1914&lt;&gt;"",O1914&gt;=$C$3),MAX($C$5:C1913)+1,""),"")</f>
        <v>47</v>
      </c>
      <c r="F1914" s="40" t="s">
        <v>10533</v>
      </c>
      <c r="G1914" s="40" t="s">
        <v>10534</v>
      </c>
      <c r="H1914" s="56">
        <v>0.69</v>
      </c>
      <c r="I1914" s="167" t="s">
        <v>5909</v>
      </c>
      <c r="J1914" s="56">
        <v>16.09</v>
      </c>
      <c r="K1914" s="71">
        <f t="shared" si="100"/>
        <v>4.288377874456184E-2</v>
      </c>
      <c r="L1914" s="97">
        <v>15.4631168831169</v>
      </c>
      <c r="M1914" s="56">
        <v>17.989999999999998</v>
      </c>
      <c r="N1914" s="56">
        <v>18.719324324324301</v>
      </c>
      <c r="O1914" s="71">
        <f t="shared" si="101"/>
        <v>3.6860304786930732E-2</v>
      </c>
    </row>
    <row r="1915" spans="2:15" x14ac:dyDescent="0.15">
      <c r="B1915" s="73" t="str">
        <f>IFERROR(IF(AND(K1915&lt;&gt;"",K1915&gt;=$C$3),MAX($B$5:B1914)+1,""),"")</f>
        <v/>
      </c>
      <c r="C1915" s="73" t="str">
        <f>IFERROR(IF(AND(O1915&lt;&gt;"",O1915&gt;=$C$3),MAX($C$5:C1914)+1,""),"")</f>
        <v/>
      </c>
      <c r="F1915" s="40" t="s">
        <v>10535</v>
      </c>
      <c r="G1915" s="40" t="s">
        <v>13365</v>
      </c>
      <c r="H1915" s="56">
        <v>0.18</v>
      </c>
      <c r="I1915" s="167" t="s">
        <v>5930</v>
      </c>
      <c r="J1915" s="56">
        <v>15.73</v>
      </c>
      <c r="K1915" s="71">
        <f t="shared" si="100"/>
        <v>1.1443102352193261E-2</v>
      </c>
      <c r="L1915" s="97">
        <v>15.540227882037501</v>
      </c>
      <c r="M1915" s="56">
        <v>17.100000000000001</v>
      </c>
      <c r="N1915" s="56">
        <v>17.308819538670321</v>
      </c>
      <c r="O1915" s="71">
        <f t="shared" si="101"/>
        <v>1.0399322703541674E-2</v>
      </c>
    </row>
    <row r="1916" spans="2:15" x14ac:dyDescent="0.15">
      <c r="B1916" s="73" t="str">
        <f>IFERROR(IF(AND(K1916&lt;&gt;"",K1916&gt;=$C$3),MAX($B$5:B1915)+1,""),"")</f>
        <v/>
      </c>
      <c r="C1916" s="73" t="str">
        <f>IFERROR(IF(AND(O1916&lt;&gt;"",O1916&gt;=$C$3),MAX($C$5:C1915)+1,""),"")</f>
        <v/>
      </c>
      <c r="F1916" s="40" t="s">
        <v>10537</v>
      </c>
      <c r="G1916" s="40" t="s">
        <v>10538</v>
      </c>
      <c r="H1916" s="56">
        <v>0.25</v>
      </c>
      <c r="I1916" s="167" t="s">
        <v>5902</v>
      </c>
      <c r="J1916" s="56">
        <v>43.33</v>
      </c>
      <c r="K1916" s="71">
        <f t="shared" si="100"/>
        <v>5.7696745903531039E-3</v>
      </c>
      <c r="L1916" s="97">
        <v>43.086244374437399</v>
      </c>
      <c r="M1916" s="56">
        <v>41.89</v>
      </c>
      <c r="N1916" s="56">
        <v>42.126988006336319</v>
      </c>
      <c r="O1916" s="71">
        <f t="shared" si="101"/>
        <v>5.9344380367852912E-3</v>
      </c>
    </row>
    <row r="1917" spans="2:15" x14ac:dyDescent="0.15">
      <c r="B1917" s="73" t="str">
        <f>IFERROR(IF(AND(K1917&lt;&gt;"",K1917&gt;=$C$3),MAX($B$5:B1916)+1,""),"")</f>
        <v/>
      </c>
      <c r="C1917" s="73" t="str">
        <f>IFERROR(IF(AND(O1917&lt;&gt;"",O1917&gt;=$C$3),MAX($C$5:C1916)+1,""),"")</f>
        <v/>
      </c>
      <c r="F1917" s="40" t="s">
        <v>10539</v>
      </c>
      <c r="G1917" s="40" t="s">
        <v>10540</v>
      </c>
      <c r="H1917" s="56">
        <v>0.05</v>
      </c>
      <c r="I1917" s="167" t="s">
        <v>5915</v>
      </c>
      <c r="J1917" s="56">
        <v>4.13</v>
      </c>
      <c r="K1917" s="71">
        <f t="shared" si="100"/>
        <v>1.2106537530266345E-2</v>
      </c>
      <c r="L1917" s="97">
        <v>4.0782456140350902</v>
      </c>
      <c r="M1917" s="56">
        <v>3.99</v>
      </c>
      <c r="N1917" s="56">
        <v>4.0406345177664953</v>
      </c>
      <c r="O1917" s="71">
        <f t="shared" si="101"/>
        <v>1.2374294131318278E-2</v>
      </c>
    </row>
    <row r="1918" spans="2:15" x14ac:dyDescent="0.15">
      <c r="B1918" s="73">
        <f>IFERROR(IF(AND(K1918&lt;&gt;"",K1918&gt;=$C$3),MAX($B$5:B1917)+1,""),"")</f>
        <v>58</v>
      </c>
      <c r="C1918" s="73">
        <f>IFERROR(IF(AND(O1918&lt;&gt;"",O1918&gt;=$C$3),MAX($C$5:C1917)+1,""),"")</f>
        <v>48</v>
      </c>
      <c r="F1918" s="40" t="s">
        <v>10541</v>
      </c>
      <c r="G1918" s="40" t="s">
        <v>10542</v>
      </c>
      <c r="H1918" s="56">
        <v>0.34499999999999997</v>
      </c>
      <c r="I1918" s="167" t="s">
        <v>5915</v>
      </c>
      <c r="J1918" s="56">
        <v>9.49</v>
      </c>
      <c r="K1918" s="71">
        <f t="shared" si="100"/>
        <v>3.6354056902002101E-2</v>
      </c>
      <c r="L1918" s="97">
        <v>9.1298883928571399</v>
      </c>
      <c r="M1918" s="56">
        <v>9.93</v>
      </c>
      <c r="N1918" s="56">
        <v>10.321670533642694</v>
      </c>
      <c r="O1918" s="71">
        <f t="shared" si="101"/>
        <v>3.3424821968062138E-2</v>
      </c>
    </row>
    <row r="1919" spans="2:15" x14ac:dyDescent="0.15">
      <c r="B1919" s="73" t="str">
        <f>IFERROR(IF(AND(K1919&lt;&gt;"",K1919&gt;=$C$3),MAX($B$5:B1918)+1,""),"")</f>
        <v/>
      </c>
      <c r="C1919" s="73" t="str">
        <f>IFERROR(IF(AND(O1919&lt;&gt;"",O1919&gt;=$C$3),MAX($C$5:C1918)+1,""),"")</f>
        <v/>
      </c>
      <c r="F1919" s="40" t="s">
        <v>10543</v>
      </c>
      <c r="G1919" s="40" t="s">
        <v>10544</v>
      </c>
      <c r="H1919" s="56">
        <v>5.7200000000000001E-2</v>
      </c>
      <c r="I1919" s="167" t="s">
        <v>5944</v>
      </c>
      <c r="J1919" s="56">
        <v>4.41</v>
      </c>
      <c r="K1919" s="71">
        <f t="shared" si="100"/>
        <v>1.2970521541950114E-2</v>
      </c>
      <c r="L1919" s="97">
        <v>4.3414507772020698</v>
      </c>
      <c r="M1919" s="56">
        <v>4.29</v>
      </c>
      <c r="N1919" s="56">
        <v>4.3577368421052665</v>
      </c>
      <c r="O1919" s="71">
        <f t="shared" si="101"/>
        <v>1.312607944732296E-2</v>
      </c>
    </row>
    <row r="1920" spans="2:15" x14ac:dyDescent="0.15">
      <c r="B1920" s="73" t="str">
        <f>IFERROR(IF(AND(K1920&lt;&gt;"",K1920&gt;=$C$3),MAX($B$5:B1919)+1,""),"")</f>
        <v/>
      </c>
      <c r="C1920" s="73" t="str">
        <f>IFERROR(IF(AND(O1920&lt;&gt;"",O1920&gt;=$C$3),MAX($C$5:C1919)+1,""),"")</f>
        <v/>
      </c>
      <c r="F1920" s="40" t="s">
        <v>10545</v>
      </c>
      <c r="G1920" s="40" t="s">
        <v>10546</v>
      </c>
      <c r="H1920" s="56">
        <v>0.08</v>
      </c>
      <c r="I1920" s="167" t="s">
        <v>5932</v>
      </c>
      <c r="J1920" s="56">
        <v>9.93</v>
      </c>
      <c r="K1920" s="71">
        <f t="shared" si="100"/>
        <v>8.0563947633434038E-3</v>
      </c>
      <c r="L1920" s="97">
        <v>9.8503209628886701</v>
      </c>
      <c r="M1920" s="56">
        <v>10.32</v>
      </c>
      <c r="N1920" s="56">
        <v>10.40347826086956</v>
      </c>
      <c r="O1920" s="71">
        <f t="shared" si="101"/>
        <v>7.6897358742895388E-3</v>
      </c>
    </row>
    <row r="1921" spans="2:15" x14ac:dyDescent="0.15">
      <c r="B1921" s="73" t="str">
        <f>IFERROR(IF(AND(K1921&lt;&gt;"",K1921&gt;=$C$3),MAX($B$5:B1920)+1,""),"")</f>
        <v/>
      </c>
      <c r="C1921" s="73" t="str">
        <f>IFERROR(IF(AND(O1921&lt;&gt;"",O1921&gt;=$C$3),MAX($C$5:C1920)+1,""),"")</f>
        <v/>
      </c>
      <c r="F1921" s="40" t="s">
        <v>13366</v>
      </c>
      <c r="G1921" s="40" t="s">
        <v>10548</v>
      </c>
      <c r="H1921" s="56" t="s">
        <v>5898</v>
      </c>
      <c r="I1921" s="167" t="s">
        <v>5907</v>
      </c>
      <c r="J1921" s="56">
        <v>7.18</v>
      </c>
      <c r="K1921" s="71" t="str">
        <f t="shared" si="100"/>
        <v/>
      </c>
      <c r="L1921" s="97">
        <v>7.18</v>
      </c>
      <c r="M1921" s="56">
        <v>6.58</v>
      </c>
      <c r="N1921" s="56">
        <v>6.58</v>
      </c>
      <c r="O1921" s="71" t="str">
        <f t="shared" si="101"/>
        <v/>
      </c>
    </row>
    <row r="1922" spans="2:15" x14ac:dyDescent="0.15">
      <c r="B1922" s="73" t="str">
        <f>IFERROR(IF(AND(K1922&lt;&gt;"",K1922&gt;=$C$3),MAX($B$5:B1921)+1,""),"")</f>
        <v/>
      </c>
      <c r="C1922" s="73" t="str">
        <f>IFERROR(IF(AND(O1922&lt;&gt;"",O1922&gt;=$C$3),MAX($C$5:C1921)+1,""),"")</f>
        <v/>
      </c>
      <c r="F1922" s="40" t="s">
        <v>10549</v>
      </c>
      <c r="G1922" s="40" t="s">
        <v>10550</v>
      </c>
      <c r="H1922" s="56">
        <v>0.25</v>
      </c>
      <c r="I1922" s="167" t="s">
        <v>13688</v>
      </c>
      <c r="J1922" s="56">
        <v>36.92</v>
      </c>
      <c r="K1922" s="71">
        <f t="shared" si="100"/>
        <v>6.7713976164680391E-3</v>
      </c>
      <c r="L1922" s="97">
        <v>36.640133414190402</v>
      </c>
      <c r="M1922" s="56">
        <v>35.71</v>
      </c>
      <c r="N1922" s="56">
        <v>35.98276199205624</v>
      </c>
      <c r="O1922" s="71">
        <f t="shared" si="101"/>
        <v>6.9477712704542087E-3</v>
      </c>
    </row>
    <row r="1923" spans="2:15" x14ac:dyDescent="0.15">
      <c r="B1923" s="73" t="str">
        <f>IFERROR(IF(AND(K1923&lt;&gt;"",K1923&gt;=$C$3),MAX($B$5:B1922)+1,""),"")</f>
        <v/>
      </c>
      <c r="C1923" s="73" t="str">
        <f>IFERROR(IF(AND(O1923&lt;&gt;"",O1923&gt;=$C$3),MAX($C$5:C1922)+1,""),"")</f>
        <v/>
      </c>
      <c r="F1923" s="40" t="s">
        <v>10551</v>
      </c>
      <c r="G1923" s="40" t="s">
        <v>10552</v>
      </c>
      <c r="H1923" s="56">
        <v>0.18</v>
      </c>
      <c r="I1923" s="167" t="s">
        <v>13694</v>
      </c>
      <c r="J1923" s="56">
        <v>25.87</v>
      </c>
      <c r="K1923" s="71">
        <f t="shared" si="100"/>
        <v>6.9578662543486663E-3</v>
      </c>
      <c r="L1923" s="97">
        <v>17.119697341513302</v>
      </c>
      <c r="M1923" s="56">
        <v>15.94</v>
      </c>
      <c r="N1923" s="56">
        <v>24.087330037082804</v>
      </c>
      <c r="O1923" s="71">
        <f t="shared" si="101"/>
        <v>7.4728083072257206E-3</v>
      </c>
    </row>
    <row r="1924" spans="2:15" x14ac:dyDescent="0.15">
      <c r="B1924" s="73" t="str">
        <f>IFERROR(IF(AND(K1924&lt;&gt;"",K1924&gt;=$C$3),MAX($B$5:B1923)+1,""),"")</f>
        <v/>
      </c>
      <c r="C1924" s="73" t="str">
        <f>IFERROR(IF(AND(O1924&lt;&gt;"",O1924&gt;=$C$3),MAX($C$5:C1923)+1,""),"")</f>
        <v/>
      </c>
      <c r="F1924" s="40" t="s">
        <v>13367</v>
      </c>
      <c r="G1924" s="40" t="s">
        <v>10554</v>
      </c>
      <c r="H1924" s="56">
        <v>0.05</v>
      </c>
      <c r="I1924" s="167" t="s">
        <v>13682</v>
      </c>
      <c r="J1924" s="56">
        <v>29.99</v>
      </c>
      <c r="K1924" s="71">
        <f t="shared" si="100"/>
        <v>1.6672224074691566E-3</v>
      </c>
      <c r="L1924" s="97">
        <v>18.708741128128501</v>
      </c>
      <c r="M1924" s="56">
        <v>17.399999999999999</v>
      </c>
      <c r="N1924" s="56">
        <v>27.892095808383228</v>
      </c>
      <c r="O1924" s="71">
        <f t="shared" si="101"/>
        <v>1.7926225531238868E-3</v>
      </c>
    </row>
    <row r="1925" spans="2:15" x14ac:dyDescent="0.15">
      <c r="B1925" s="73" t="str">
        <f>IFERROR(IF(AND(K1925&lt;&gt;"",K1925&gt;=$C$3),MAX($B$5:B1924)+1,""),"")</f>
        <v/>
      </c>
      <c r="C1925" s="73" t="str">
        <f>IFERROR(IF(AND(O1925&lt;&gt;"",O1925&gt;=$C$3),MAX($C$5:C1924)+1,""),"")</f>
        <v/>
      </c>
      <c r="F1925" s="40" t="s">
        <v>10555</v>
      </c>
      <c r="G1925" s="40" t="s">
        <v>10556</v>
      </c>
      <c r="H1925" s="56">
        <v>0.18206</v>
      </c>
      <c r="I1925" s="167" t="s">
        <v>5932</v>
      </c>
      <c r="J1925" s="56">
        <v>12.55</v>
      </c>
      <c r="K1925" s="71">
        <f t="shared" si="100"/>
        <v>1.4506772908366532E-2</v>
      </c>
      <c r="L1925" s="97">
        <v>12.399700598802401</v>
      </c>
      <c r="M1925" s="56">
        <v>17.37</v>
      </c>
      <c r="N1925" s="56">
        <v>17.580545454545447</v>
      </c>
      <c r="O1925" s="71">
        <f t="shared" si="101"/>
        <v>1.0355765153630568E-2</v>
      </c>
    </row>
    <row r="1926" spans="2:15" x14ac:dyDescent="0.15">
      <c r="B1926" s="73" t="str">
        <f>IFERROR(IF(AND(K1926&lt;&gt;"",K1926&gt;=$C$3),MAX($B$5:B1925)+1,""),"")</f>
        <v/>
      </c>
      <c r="C1926" s="73" t="str">
        <f>IFERROR(IF(AND(O1926&lt;&gt;"",O1926&gt;=$C$3),MAX($C$5:C1925)+1,""),"")</f>
        <v/>
      </c>
      <c r="F1926" s="40" t="s">
        <v>10557</v>
      </c>
      <c r="G1926" s="40" t="s">
        <v>10558</v>
      </c>
      <c r="H1926" s="56" t="s">
        <v>5898</v>
      </c>
      <c r="I1926" s="167" t="s">
        <v>5907</v>
      </c>
      <c r="J1926" s="56">
        <v>9.89</v>
      </c>
      <c r="K1926" s="71" t="str">
        <f t="shared" si="100"/>
        <v/>
      </c>
      <c r="L1926" s="97">
        <v>9.89</v>
      </c>
      <c r="M1926" s="56">
        <v>11.4</v>
      </c>
      <c r="N1926" s="56">
        <v>11.4</v>
      </c>
      <c r="O1926" s="71" t="str">
        <f t="shared" si="101"/>
        <v/>
      </c>
    </row>
    <row r="1927" spans="2:15" x14ac:dyDescent="0.15">
      <c r="B1927" s="73" t="str">
        <f>IFERROR(IF(AND(K1927&lt;&gt;"",K1927&gt;=$C$3),MAX($B$5:B1926)+1,""),"")</f>
        <v/>
      </c>
      <c r="C1927" s="73" t="str">
        <f>IFERROR(IF(AND(O1927&lt;&gt;"",O1927&gt;=$C$3),MAX($C$5:C1926)+1,""),"")</f>
        <v/>
      </c>
      <c r="F1927" s="40" t="s">
        <v>10559</v>
      </c>
      <c r="G1927" s="40" t="s">
        <v>10560</v>
      </c>
      <c r="H1927" s="56" t="s">
        <v>5898</v>
      </c>
      <c r="I1927" s="167" t="s">
        <v>5909</v>
      </c>
      <c r="J1927" s="56">
        <v>16.46</v>
      </c>
      <c r="K1927" s="71" t="str">
        <f t="shared" ref="K1927:K1990" si="102">IFERROR(H1927/J1927,"")</f>
        <v/>
      </c>
      <c r="L1927" s="97">
        <v>16.46</v>
      </c>
      <c r="M1927" s="56">
        <v>17.57</v>
      </c>
      <c r="N1927" s="56">
        <v>17.57</v>
      </c>
      <c r="O1927" s="71" t="str">
        <f t="shared" ref="O1927:O1990" si="103">IFERROR(H1927/N1927,"")</f>
        <v/>
      </c>
    </row>
    <row r="1928" spans="2:15" x14ac:dyDescent="0.15">
      <c r="B1928" s="73" t="str">
        <f>IFERROR(IF(AND(K1928&lt;&gt;"",K1928&gt;=$C$3),MAX($B$5:B1927)+1,""),"")</f>
        <v/>
      </c>
      <c r="C1928" s="73" t="str">
        <f>IFERROR(IF(AND(O1928&lt;&gt;"",O1928&gt;=$C$3),MAX($C$5:C1927)+1,""),"")</f>
        <v/>
      </c>
      <c r="F1928" s="40" t="s">
        <v>10561</v>
      </c>
      <c r="G1928" s="40" t="s">
        <v>10562</v>
      </c>
      <c r="H1928" s="56" t="s">
        <v>5898</v>
      </c>
      <c r="I1928" s="167" t="s">
        <v>5909</v>
      </c>
      <c r="J1928" s="56">
        <v>9.18</v>
      </c>
      <c r="K1928" s="71" t="str">
        <f t="shared" si="102"/>
        <v/>
      </c>
      <c r="L1928" s="97">
        <v>9.18</v>
      </c>
      <c r="M1928" s="56">
        <v>10.28</v>
      </c>
      <c r="N1928" s="56">
        <v>10.28</v>
      </c>
      <c r="O1928" s="71" t="str">
        <f t="shared" si="103"/>
        <v/>
      </c>
    </row>
    <row r="1929" spans="2:15" x14ac:dyDescent="0.15">
      <c r="B1929" s="73" t="str">
        <f>IFERROR(IF(AND(K1929&lt;&gt;"",K1929&gt;=$C$3),MAX($B$5:B1928)+1,""),"")</f>
        <v/>
      </c>
      <c r="C1929" s="73" t="str">
        <f>IFERROR(IF(AND(O1929&lt;&gt;"",O1929&gt;=$C$3),MAX($C$5:C1928)+1,""),"")</f>
        <v/>
      </c>
      <c r="F1929" s="40" t="s">
        <v>10563</v>
      </c>
      <c r="G1929" s="40" t="s">
        <v>13368</v>
      </c>
      <c r="H1929" s="56">
        <v>0.34</v>
      </c>
      <c r="I1929" s="167" t="s">
        <v>5901</v>
      </c>
      <c r="J1929" s="56">
        <v>16.87</v>
      </c>
      <c r="K1929" s="71">
        <f t="shared" si="102"/>
        <v>2.0154119739181981E-2</v>
      </c>
      <c r="L1929" s="97">
        <v>16.544841269841299</v>
      </c>
      <c r="M1929" s="56">
        <v>18.41</v>
      </c>
      <c r="N1929" s="56">
        <v>18.771815028901703</v>
      </c>
      <c r="O1929" s="71">
        <f t="shared" si="103"/>
        <v>1.8112260294304246E-2</v>
      </c>
    </row>
    <row r="1930" spans="2:15" x14ac:dyDescent="0.15">
      <c r="B1930" s="73" t="str">
        <f>IFERROR(IF(AND(K1930&lt;&gt;"",K1930&gt;=$C$3),MAX($B$5:B1929)+1,""),"")</f>
        <v/>
      </c>
      <c r="C1930" s="73" t="str">
        <f>IFERROR(IF(AND(O1930&lt;&gt;"",O1930&gt;=$C$3),MAX($C$5:C1929)+1,""),"")</f>
        <v/>
      </c>
      <c r="F1930" s="40" t="s">
        <v>10565</v>
      </c>
      <c r="G1930" s="40" t="s">
        <v>10566</v>
      </c>
      <c r="H1930" s="56" t="s">
        <v>5898</v>
      </c>
      <c r="I1930" s="167" t="s">
        <v>5909</v>
      </c>
      <c r="J1930" s="56">
        <v>19.149999999999999</v>
      </c>
      <c r="K1930" s="71" t="str">
        <f t="shared" si="102"/>
        <v/>
      </c>
      <c r="L1930" s="97">
        <v>18.908613445378101</v>
      </c>
      <c r="M1930" s="56">
        <v>17.09</v>
      </c>
      <c r="N1930" s="56">
        <v>17.308170212766001</v>
      </c>
      <c r="O1930" s="71" t="str">
        <f t="shared" si="103"/>
        <v/>
      </c>
    </row>
    <row r="1931" spans="2:15" x14ac:dyDescent="0.15">
      <c r="B1931" s="73" t="str">
        <f>IFERROR(IF(AND(K1931&lt;&gt;"",K1931&gt;=$C$3),MAX($B$5:B1930)+1,""),"")</f>
        <v/>
      </c>
      <c r="C1931" s="73" t="str">
        <f>IFERROR(IF(AND(O1931&lt;&gt;"",O1931&gt;=$C$3),MAX($C$5:C1930)+1,""),"")</f>
        <v/>
      </c>
      <c r="F1931" s="40" t="s">
        <v>10567</v>
      </c>
      <c r="G1931" s="40" t="s">
        <v>10568</v>
      </c>
      <c r="H1931" s="56">
        <v>0.185</v>
      </c>
      <c r="I1931" s="167" t="s">
        <v>5971</v>
      </c>
      <c r="J1931" s="56">
        <v>16.010000000000002</v>
      </c>
      <c r="K1931" s="71">
        <f t="shared" si="102"/>
        <v>1.1555277951280448E-2</v>
      </c>
      <c r="L1931" s="97">
        <v>15.864747983871</v>
      </c>
      <c r="M1931" s="56">
        <v>19.45</v>
      </c>
      <c r="N1931" s="56">
        <v>19.628077314343805</v>
      </c>
      <c r="O1931" s="71">
        <f t="shared" si="103"/>
        <v>9.425273654531904E-3</v>
      </c>
    </row>
    <row r="1932" spans="2:15" x14ac:dyDescent="0.15">
      <c r="B1932" s="73" t="str">
        <f>IFERROR(IF(AND(K1932&lt;&gt;"",K1932&gt;=$C$3),MAX($B$5:B1931)+1,""),"")</f>
        <v/>
      </c>
      <c r="C1932" s="73" t="str">
        <f>IFERROR(IF(AND(O1932&lt;&gt;"",O1932&gt;=$C$3),MAX($C$5:C1931)+1,""),"")</f>
        <v/>
      </c>
      <c r="F1932" s="40" t="s">
        <v>10569</v>
      </c>
      <c r="G1932" s="40" t="s">
        <v>10570</v>
      </c>
      <c r="H1932" s="56" t="s">
        <v>5898</v>
      </c>
      <c r="I1932" s="167" t="s">
        <v>13708</v>
      </c>
      <c r="J1932" s="56">
        <v>4.07</v>
      </c>
      <c r="K1932" s="71" t="str">
        <f t="shared" si="102"/>
        <v/>
      </c>
      <c r="L1932" s="97">
        <v>4.07</v>
      </c>
      <c r="M1932" s="56">
        <v>4.5599999999999996</v>
      </c>
      <c r="N1932" s="56">
        <v>4.5599999999999996</v>
      </c>
      <c r="O1932" s="71" t="str">
        <f t="shared" si="103"/>
        <v/>
      </c>
    </row>
    <row r="1933" spans="2:15" x14ac:dyDescent="0.15">
      <c r="B1933" s="73" t="str">
        <f>IFERROR(IF(AND(K1933&lt;&gt;"",K1933&gt;=$C$3),MAX($B$5:B1932)+1,""),"")</f>
        <v/>
      </c>
      <c r="C1933" s="73" t="str">
        <f>IFERROR(IF(AND(O1933&lt;&gt;"",O1933&gt;=$C$3),MAX($C$5:C1932)+1,""),"")</f>
        <v/>
      </c>
      <c r="F1933" s="40" t="s">
        <v>13369</v>
      </c>
      <c r="G1933" s="40" t="s">
        <v>10572</v>
      </c>
      <c r="H1933" s="56">
        <v>0.35</v>
      </c>
      <c r="I1933" s="167" t="s">
        <v>5902</v>
      </c>
      <c r="J1933" s="56">
        <v>15.49</v>
      </c>
      <c r="K1933" s="71">
        <f t="shared" si="102"/>
        <v>2.2595222724338282E-2</v>
      </c>
      <c r="L1933" s="97">
        <v>15.136347031963499</v>
      </c>
      <c r="M1933" s="56">
        <v>17.079999999999998</v>
      </c>
      <c r="N1933" s="56">
        <v>17.479065420560712</v>
      </c>
      <c r="O1933" s="71">
        <f t="shared" si="103"/>
        <v>2.002395388876417E-2</v>
      </c>
    </row>
    <row r="1934" spans="2:15" x14ac:dyDescent="0.15">
      <c r="B1934" s="73">
        <f>IFERROR(IF(AND(K1934&lt;&gt;"",K1934&gt;=$C$3),MAX($B$5:B1933)+1,""),"")</f>
        <v>59</v>
      </c>
      <c r="C1934" s="73">
        <f>IFERROR(IF(AND(O1934&lt;&gt;"",O1934&gt;=$C$3),MAX($C$5:C1933)+1,""),"")</f>
        <v>49</v>
      </c>
      <c r="F1934" s="40" t="s">
        <v>10573</v>
      </c>
      <c r="G1934" s="40" t="s">
        <v>10574</v>
      </c>
      <c r="H1934" s="56">
        <v>1.5</v>
      </c>
      <c r="I1934" s="167" t="s">
        <v>5967</v>
      </c>
      <c r="J1934" s="56">
        <v>20.329999999999998</v>
      </c>
      <c r="K1934" s="71">
        <f t="shared" si="102"/>
        <v>7.3782587309394992E-2</v>
      </c>
      <c r="L1934" s="97">
        <v>18.931788170564001</v>
      </c>
      <c r="M1934" s="56">
        <v>21.77</v>
      </c>
      <c r="N1934" s="56">
        <v>23.377828655834513</v>
      </c>
      <c r="O1934" s="71">
        <f t="shared" si="103"/>
        <v>6.4163358457400538E-2</v>
      </c>
    </row>
    <row r="1935" spans="2:15" x14ac:dyDescent="0.15">
      <c r="B1935" s="73" t="str">
        <f>IFERROR(IF(AND(K1935&lt;&gt;"",K1935&gt;=$C$3),MAX($B$5:B1934)+1,""),"")</f>
        <v/>
      </c>
      <c r="C1935" s="73" t="str">
        <f>IFERROR(IF(AND(O1935&lt;&gt;"",O1935&gt;=$C$3),MAX($C$5:C1934)+1,""),"")</f>
        <v/>
      </c>
      <c r="F1935" s="40" t="s">
        <v>10575</v>
      </c>
      <c r="G1935" s="40" t="s">
        <v>10576</v>
      </c>
      <c r="H1935" s="56">
        <v>0.1</v>
      </c>
      <c r="I1935" s="167" t="s">
        <v>5924</v>
      </c>
      <c r="J1935" s="56">
        <v>6.68</v>
      </c>
      <c r="K1935" s="71">
        <f t="shared" si="102"/>
        <v>1.4970059880239523E-2</v>
      </c>
      <c r="L1935" s="97">
        <v>6.5772307692307699</v>
      </c>
      <c r="M1935" s="56">
        <v>7.05</v>
      </c>
      <c r="N1935" s="56">
        <v>7.1601562499999982</v>
      </c>
      <c r="O1935" s="71">
        <f t="shared" si="103"/>
        <v>1.3966175668303332E-2</v>
      </c>
    </row>
    <row r="1936" spans="2:15" x14ac:dyDescent="0.15">
      <c r="B1936" s="73">
        <f>IFERROR(IF(AND(K1936&lt;&gt;"",K1936&gt;=$C$3),MAX($B$5:B1935)+1,""),"")</f>
        <v>60</v>
      </c>
      <c r="C1936" s="73" t="str">
        <f>IFERROR(IF(AND(O1936&lt;&gt;"",O1936&gt;=$C$3),MAX($C$5:C1935)+1,""),"")</f>
        <v/>
      </c>
      <c r="F1936" s="40" t="s">
        <v>10577</v>
      </c>
      <c r="G1936" s="40" t="s">
        <v>10578</v>
      </c>
      <c r="H1936" s="56">
        <v>0.17499999999999999</v>
      </c>
      <c r="I1936" s="167" t="s">
        <v>5902</v>
      </c>
      <c r="J1936" s="56">
        <v>5.94</v>
      </c>
      <c r="K1936" s="71">
        <f t="shared" si="102"/>
        <v>2.9461279461279459E-2</v>
      </c>
      <c r="L1936" s="97">
        <v>5.7730909090909099</v>
      </c>
      <c r="M1936" s="56">
        <v>7.78</v>
      </c>
      <c r="N1936" s="56">
        <v>8.0049319727891159</v>
      </c>
      <c r="O1936" s="71">
        <f t="shared" si="103"/>
        <v>2.1861522445771098E-2</v>
      </c>
    </row>
    <row r="1937" spans="2:15" x14ac:dyDescent="0.15">
      <c r="B1937" s="73" t="str">
        <f>IFERROR(IF(AND(K1937&lt;&gt;"",K1937&gt;=$C$3),MAX($B$5:B1936)+1,""),"")</f>
        <v/>
      </c>
      <c r="C1937" s="73" t="str">
        <f>IFERROR(IF(AND(O1937&lt;&gt;"",O1937&gt;=$C$3),MAX($C$5:C1936)+1,""),"")</f>
        <v/>
      </c>
      <c r="F1937" s="40" t="s">
        <v>10579</v>
      </c>
      <c r="G1937" s="40" t="s">
        <v>10580</v>
      </c>
      <c r="H1937" s="56" t="s">
        <v>5898</v>
      </c>
      <c r="I1937" s="167" t="s">
        <v>5902</v>
      </c>
      <c r="J1937" s="56">
        <v>4.58</v>
      </c>
      <c r="K1937" s="71" t="str">
        <f t="shared" si="102"/>
        <v/>
      </c>
      <c r="L1937" s="97">
        <v>4.58</v>
      </c>
      <c r="M1937" s="56">
        <v>7</v>
      </c>
      <c r="N1937" s="56">
        <v>7</v>
      </c>
      <c r="O1937" s="71" t="str">
        <f t="shared" si="103"/>
        <v/>
      </c>
    </row>
    <row r="1938" spans="2:15" x14ac:dyDescent="0.15">
      <c r="B1938" s="73" t="str">
        <f>IFERROR(IF(AND(K1938&lt;&gt;"",K1938&gt;=$C$3),MAX($B$5:B1937)+1,""),"")</f>
        <v/>
      </c>
      <c r="C1938" s="73" t="str">
        <f>IFERROR(IF(AND(O1938&lt;&gt;"",O1938&gt;=$C$3),MAX($C$5:C1937)+1,""),"")</f>
        <v/>
      </c>
      <c r="F1938" s="40" t="s">
        <v>10581</v>
      </c>
      <c r="G1938" s="40" t="s">
        <v>10582</v>
      </c>
      <c r="H1938" s="56">
        <v>0.02</v>
      </c>
      <c r="I1938" s="167" t="s">
        <v>5957</v>
      </c>
      <c r="J1938" s="56">
        <v>11.04</v>
      </c>
      <c r="K1938" s="71">
        <f t="shared" si="102"/>
        <v>1.811594202898551E-3</v>
      </c>
      <c r="L1938" s="97">
        <v>11.0236927621861</v>
      </c>
      <c r="M1938" s="56">
        <v>12.95</v>
      </c>
      <c r="N1938" s="56">
        <v>12.969156804733744</v>
      </c>
      <c r="O1938" s="71">
        <f t="shared" si="103"/>
        <v>1.5421203013522048E-3</v>
      </c>
    </row>
    <row r="1939" spans="2:15" x14ac:dyDescent="0.15">
      <c r="B1939" s="73" t="str">
        <f>IFERROR(IF(AND(K1939&lt;&gt;"",K1939&gt;=$C$3),MAX($B$5:B1938)+1,""),"")</f>
        <v/>
      </c>
      <c r="C1939" s="73" t="str">
        <f>IFERROR(IF(AND(O1939&lt;&gt;"",O1939&gt;=$C$3),MAX($C$5:C1938)+1,""),"")</f>
        <v/>
      </c>
      <c r="F1939" s="40" t="s">
        <v>10583</v>
      </c>
      <c r="G1939" s="40" t="s">
        <v>10584</v>
      </c>
      <c r="H1939" s="56" t="s">
        <v>5898</v>
      </c>
      <c r="I1939" s="167" t="s">
        <v>13696</v>
      </c>
      <c r="J1939" s="56">
        <v>20.059999999999999</v>
      </c>
      <c r="K1939" s="71" t="str">
        <f t="shared" si="102"/>
        <v/>
      </c>
      <c r="L1939" s="97">
        <v>20.059999999999999</v>
      </c>
      <c r="M1939" s="56">
        <v>30.29</v>
      </c>
      <c r="N1939" s="56">
        <v>30.29</v>
      </c>
      <c r="O1939" s="71" t="str">
        <f t="shared" si="103"/>
        <v/>
      </c>
    </row>
    <row r="1940" spans="2:15" x14ac:dyDescent="0.15">
      <c r="B1940" s="73" t="str">
        <f>IFERROR(IF(AND(K1940&lt;&gt;"",K1940&gt;=$C$3),MAX($B$5:B1939)+1,""),"")</f>
        <v/>
      </c>
      <c r="C1940" s="73" t="str">
        <f>IFERROR(IF(AND(O1940&lt;&gt;"",O1940&gt;=$C$3),MAX($C$5:C1939)+1,""),"")</f>
        <v/>
      </c>
      <c r="F1940" s="40" t="s">
        <v>10585</v>
      </c>
      <c r="G1940" s="40" t="s">
        <v>10586</v>
      </c>
      <c r="H1940" s="56">
        <v>1.4999999999999999E-2</v>
      </c>
      <c r="I1940" s="167" t="s">
        <v>5932</v>
      </c>
      <c r="J1940" s="56">
        <v>15.33</v>
      </c>
      <c r="K1940" s="71">
        <f t="shared" si="102"/>
        <v>9.7847358121330719E-4</v>
      </c>
      <c r="L1940" s="97">
        <v>15.318306636155601</v>
      </c>
      <c r="M1940" s="56">
        <v>14.57</v>
      </c>
      <c r="N1940" s="56">
        <v>14.581122137404586</v>
      </c>
      <c r="O1940" s="71">
        <f t="shared" si="103"/>
        <v>1.0287274092246218E-3</v>
      </c>
    </row>
    <row r="1941" spans="2:15" x14ac:dyDescent="0.15">
      <c r="B1941" s="73" t="str">
        <f>IFERROR(IF(AND(K1941&lt;&gt;"",K1941&gt;=$C$3),MAX($B$5:B1940)+1,""),"")</f>
        <v/>
      </c>
      <c r="C1941" s="73" t="str">
        <f>IFERROR(IF(AND(O1941&lt;&gt;"",O1941&gt;=$C$3),MAX($C$5:C1940)+1,""),"")</f>
        <v/>
      </c>
      <c r="F1941" s="40" t="s">
        <v>10587</v>
      </c>
      <c r="G1941" s="40" t="s">
        <v>10588</v>
      </c>
      <c r="H1941" s="56" t="s">
        <v>5898</v>
      </c>
      <c r="I1941" s="167" t="s">
        <v>5907</v>
      </c>
      <c r="J1941" s="56">
        <v>11.45</v>
      </c>
      <c r="K1941" s="71" t="str">
        <f t="shared" si="102"/>
        <v/>
      </c>
      <c r="L1941" s="97">
        <v>11.45</v>
      </c>
      <c r="M1941" s="56">
        <v>12.76</v>
      </c>
      <c r="N1941" s="56">
        <v>12.759999999999998</v>
      </c>
      <c r="O1941" s="71" t="str">
        <f t="shared" si="103"/>
        <v/>
      </c>
    </row>
    <row r="1942" spans="2:15" x14ac:dyDescent="0.15">
      <c r="B1942" s="73" t="str">
        <f>IFERROR(IF(AND(K1942&lt;&gt;"",K1942&gt;=$C$3),MAX($B$5:B1941)+1,""),"")</f>
        <v/>
      </c>
      <c r="C1942" s="73" t="str">
        <f>IFERROR(IF(AND(O1942&lt;&gt;"",O1942&gt;=$C$3),MAX($C$5:C1941)+1,""),"")</f>
        <v/>
      </c>
      <c r="F1942" s="40" t="s">
        <v>10589</v>
      </c>
      <c r="G1942" s="40" t="s">
        <v>10590</v>
      </c>
      <c r="H1942" s="56" t="s">
        <v>5898</v>
      </c>
      <c r="I1942" s="167" t="s">
        <v>5927</v>
      </c>
      <c r="J1942" s="56">
        <v>13.06</v>
      </c>
      <c r="K1942" s="71" t="str">
        <f t="shared" si="102"/>
        <v/>
      </c>
      <c r="L1942" s="97">
        <v>13.06</v>
      </c>
      <c r="M1942" s="56">
        <v>14.71</v>
      </c>
      <c r="N1942" s="56">
        <v>14.71</v>
      </c>
      <c r="O1942" s="71" t="str">
        <f t="shared" si="103"/>
        <v/>
      </c>
    </row>
    <row r="1943" spans="2:15" x14ac:dyDescent="0.15">
      <c r="B1943" s="73" t="str">
        <f>IFERROR(IF(AND(K1943&lt;&gt;"",K1943&gt;=$C$3),MAX($B$5:B1942)+1,""),"")</f>
        <v/>
      </c>
      <c r="C1943" s="73" t="str">
        <f>IFERROR(IF(AND(O1943&lt;&gt;"",O1943&gt;=$C$3),MAX($C$5:C1942)+1,""),"")</f>
        <v/>
      </c>
      <c r="F1943" s="40" t="s">
        <v>10591</v>
      </c>
      <c r="G1943" s="40" t="s">
        <v>10592</v>
      </c>
      <c r="H1943" s="56" t="s">
        <v>5898</v>
      </c>
      <c r="I1943" s="167" t="s">
        <v>5902</v>
      </c>
      <c r="J1943" s="56">
        <v>10.27</v>
      </c>
      <c r="K1943" s="71" t="str">
        <f t="shared" si="102"/>
        <v/>
      </c>
      <c r="L1943" s="97">
        <v>10.27</v>
      </c>
      <c r="M1943" s="56">
        <v>13.37</v>
      </c>
      <c r="N1943" s="56">
        <v>13.370000000000001</v>
      </c>
      <c r="O1943" s="71" t="str">
        <f t="shared" si="103"/>
        <v/>
      </c>
    </row>
    <row r="1944" spans="2:15" x14ac:dyDescent="0.15">
      <c r="B1944" s="73" t="str">
        <f>IFERROR(IF(AND(K1944&lt;&gt;"",K1944&gt;=$C$3),MAX($B$5:B1943)+1,""),"")</f>
        <v/>
      </c>
      <c r="C1944" s="73" t="str">
        <f>IFERROR(IF(AND(O1944&lt;&gt;"",O1944&gt;=$C$3),MAX($C$5:C1943)+1,""),"")</f>
        <v/>
      </c>
      <c r="F1944" s="40" t="s">
        <v>10593</v>
      </c>
      <c r="G1944" s="40" t="s">
        <v>10594</v>
      </c>
      <c r="H1944" s="56" t="s">
        <v>5898</v>
      </c>
      <c r="I1944" s="167" t="s">
        <v>13692</v>
      </c>
      <c r="J1944" s="56">
        <v>12.54</v>
      </c>
      <c r="K1944" s="71" t="str">
        <f t="shared" si="102"/>
        <v/>
      </c>
      <c r="L1944" s="97">
        <v>12.54</v>
      </c>
      <c r="M1944" s="56">
        <v>13.79</v>
      </c>
      <c r="N1944" s="56">
        <v>13.79</v>
      </c>
      <c r="O1944" s="71" t="str">
        <f t="shared" si="103"/>
        <v/>
      </c>
    </row>
    <row r="1945" spans="2:15" x14ac:dyDescent="0.15">
      <c r="B1945" s="73" t="str">
        <f>IFERROR(IF(AND(K1945&lt;&gt;"",K1945&gt;=$C$3),MAX($B$5:B1944)+1,""),"")</f>
        <v/>
      </c>
      <c r="C1945" s="73" t="str">
        <f>IFERROR(IF(AND(O1945&lt;&gt;"",O1945&gt;=$C$3),MAX($C$5:C1944)+1,""),"")</f>
        <v/>
      </c>
      <c r="F1945" s="40" t="s">
        <v>10595</v>
      </c>
      <c r="G1945" s="40" t="s">
        <v>10596</v>
      </c>
      <c r="H1945" s="56">
        <v>6.0000000000000001E-3</v>
      </c>
      <c r="I1945" s="167" t="s">
        <v>5971</v>
      </c>
      <c r="J1945" s="56">
        <v>4.75</v>
      </c>
      <c r="K1945" s="71">
        <f t="shared" si="102"/>
        <v>1.2631578947368421E-3</v>
      </c>
      <c r="L1945" s="97">
        <v>4.7402061855670103</v>
      </c>
      <c r="M1945" s="56">
        <v>5.17</v>
      </c>
      <c r="N1945" s="56">
        <v>5.1806818181818182</v>
      </c>
      <c r="O1945" s="71">
        <f t="shared" si="103"/>
        <v>1.1581487168238649E-3</v>
      </c>
    </row>
    <row r="1946" spans="2:15" x14ac:dyDescent="0.15">
      <c r="B1946" s="73" t="str">
        <f>IFERROR(IF(AND(K1946&lt;&gt;"",K1946&gt;=$C$3),MAX($B$5:B1945)+1,""),"")</f>
        <v/>
      </c>
      <c r="C1946" s="73" t="str">
        <f>IFERROR(IF(AND(O1946&lt;&gt;"",O1946&gt;=$C$3),MAX($C$5:C1945)+1,""),"")</f>
        <v/>
      </c>
      <c r="F1946" s="40" t="s">
        <v>13370</v>
      </c>
      <c r="G1946" s="40" t="s">
        <v>10598</v>
      </c>
      <c r="H1946" s="56">
        <v>1.4999999999999999E-2</v>
      </c>
      <c r="I1946" s="167" t="s">
        <v>5907</v>
      </c>
      <c r="J1946" s="56">
        <v>6.42</v>
      </c>
      <c r="K1946" s="71">
        <f t="shared" si="102"/>
        <v>2.3364485981308409E-3</v>
      </c>
      <c r="L1946" s="97">
        <v>6.4102283105022799</v>
      </c>
      <c r="M1946" s="56">
        <v>6.27</v>
      </c>
      <c r="N1946" s="56">
        <v>6.2795579268292716</v>
      </c>
      <c r="O1946" s="71">
        <f t="shared" si="103"/>
        <v>2.3887031817817674E-3</v>
      </c>
    </row>
    <row r="1947" spans="2:15" x14ac:dyDescent="0.15">
      <c r="B1947" s="73" t="str">
        <f>IFERROR(IF(AND(K1947&lt;&gt;"",K1947&gt;=$C$3),MAX($B$5:B1946)+1,""),"")</f>
        <v/>
      </c>
      <c r="C1947" s="73" t="str">
        <f>IFERROR(IF(AND(O1947&lt;&gt;"",O1947&gt;=$C$3),MAX($C$5:C1946)+1,""),"")</f>
        <v/>
      </c>
      <c r="F1947" s="40" t="s">
        <v>10599</v>
      </c>
      <c r="G1947" s="40" t="s">
        <v>10600</v>
      </c>
      <c r="H1947" s="56">
        <v>0.1</v>
      </c>
      <c r="I1947" s="167" t="s">
        <v>13750</v>
      </c>
      <c r="J1947" s="56">
        <v>15.24</v>
      </c>
      <c r="K1947" s="71">
        <f t="shared" si="102"/>
        <v>6.5616797900262466E-3</v>
      </c>
      <c r="L1947" s="97">
        <v>15.154860335195499</v>
      </c>
      <c r="M1947" s="56">
        <v>19.559999999999999</v>
      </c>
      <c r="N1947" s="56">
        <v>19.669887640449481</v>
      </c>
      <c r="O1947" s="71">
        <f t="shared" si="103"/>
        <v>5.0839131279203833E-3</v>
      </c>
    </row>
    <row r="1948" spans="2:15" x14ac:dyDescent="0.15">
      <c r="B1948" s="73" t="str">
        <f>IFERROR(IF(AND(K1948&lt;&gt;"",K1948&gt;=$C$3),MAX($B$5:B1947)+1,""),"")</f>
        <v/>
      </c>
      <c r="C1948" s="73" t="str">
        <f>IFERROR(IF(AND(O1948&lt;&gt;"",O1948&gt;=$C$3),MAX($C$5:C1947)+1,""),"")</f>
        <v/>
      </c>
      <c r="F1948" s="40" t="s">
        <v>10601</v>
      </c>
      <c r="G1948" s="40" t="s">
        <v>10602</v>
      </c>
      <c r="H1948" s="56" t="s">
        <v>5898</v>
      </c>
      <c r="I1948" s="167" t="s">
        <v>5924</v>
      </c>
      <c r="J1948" s="56">
        <v>11.42</v>
      </c>
      <c r="K1948" s="71" t="str">
        <f t="shared" si="102"/>
        <v/>
      </c>
      <c r="L1948" s="97">
        <v>11.42</v>
      </c>
      <c r="M1948" s="56">
        <v>11.25</v>
      </c>
      <c r="N1948" s="56">
        <v>11.25</v>
      </c>
      <c r="O1948" s="71" t="str">
        <f t="shared" si="103"/>
        <v/>
      </c>
    </row>
    <row r="1949" spans="2:15" x14ac:dyDescent="0.15">
      <c r="B1949" s="73" t="str">
        <f>IFERROR(IF(AND(K1949&lt;&gt;"",K1949&gt;=$C$3),MAX($B$5:B1948)+1,""),"")</f>
        <v/>
      </c>
      <c r="C1949" s="73" t="str">
        <f>IFERROR(IF(AND(O1949&lt;&gt;"",O1949&gt;=$C$3),MAX($C$5:C1948)+1,""),"")</f>
        <v/>
      </c>
      <c r="F1949" s="40" t="s">
        <v>10603</v>
      </c>
      <c r="G1949" s="40" t="s">
        <v>10604</v>
      </c>
      <c r="H1949" s="56">
        <v>0.14799999999999999</v>
      </c>
      <c r="I1949" s="167" t="s">
        <v>5909</v>
      </c>
      <c r="J1949" s="56">
        <v>17.809999999999999</v>
      </c>
      <c r="K1949" s="71">
        <f t="shared" si="102"/>
        <v>8.3099382369455372E-3</v>
      </c>
      <c r="L1949" s="97">
        <v>17.6491631547261</v>
      </c>
      <c r="M1949" s="56">
        <v>15.3</v>
      </c>
      <c r="N1949" s="56">
        <v>15.439428918590494</v>
      </c>
      <c r="O1949" s="71">
        <f t="shared" si="103"/>
        <v>9.5858467810162572E-3</v>
      </c>
    </row>
    <row r="1950" spans="2:15" x14ac:dyDescent="0.15">
      <c r="B1950" s="73" t="str">
        <f>IFERROR(IF(AND(K1950&lt;&gt;"",K1950&gt;=$C$3),MAX($B$5:B1949)+1,""),"")</f>
        <v/>
      </c>
      <c r="C1950" s="73" t="str">
        <f>IFERROR(IF(AND(O1950&lt;&gt;"",O1950&gt;=$C$3),MAX($C$5:C1949)+1,""),"")</f>
        <v/>
      </c>
      <c r="F1950" s="40" t="s">
        <v>10605</v>
      </c>
      <c r="G1950" s="40" t="s">
        <v>10606</v>
      </c>
      <c r="H1950" s="56" t="s">
        <v>5898</v>
      </c>
      <c r="I1950" s="167" t="s">
        <v>5907</v>
      </c>
      <c r="J1950" s="56">
        <v>6.56</v>
      </c>
      <c r="K1950" s="71" t="str">
        <f t="shared" si="102"/>
        <v/>
      </c>
      <c r="L1950" s="97">
        <v>6.56</v>
      </c>
      <c r="M1950" s="56">
        <v>6.06</v>
      </c>
      <c r="N1950" s="56">
        <v>6.0599999999999987</v>
      </c>
      <c r="O1950" s="71" t="str">
        <f t="shared" si="103"/>
        <v/>
      </c>
    </row>
    <row r="1951" spans="2:15" x14ac:dyDescent="0.15">
      <c r="B1951" s="73" t="str">
        <f>IFERROR(IF(AND(K1951&lt;&gt;"",K1951&gt;=$C$3),MAX($B$5:B1950)+1,""),"")</f>
        <v/>
      </c>
      <c r="C1951" s="73" t="str">
        <f>IFERROR(IF(AND(O1951&lt;&gt;"",O1951&gt;=$C$3),MAX($C$5:C1950)+1,""),"")</f>
        <v/>
      </c>
      <c r="F1951" s="40" t="s">
        <v>10607</v>
      </c>
      <c r="G1951" s="40" t="s">
        <v>10608</v>
      </c>
      <c r="H1951" s="56" t="s">
        <v>5898</v>
      </c>
      <c r="I1951" s="167" t="s">
        <v>5907</v>
      </c>
      <c r="J1951" s="56">
        <v>25.2</v>
      </c>
      <c r="K1951" s="71" t="str">
        <f t="shared" si="102"/>
        <v/>
      </c>
      <c r="L1951" s="97">
        <v>25.2</v>
      </c>
      <c r="M1951" s="56">
        <v>19.14</v>
      </c>
      <c r="N1951" s="56">
        <v>19.14</v>
      </c>
      <c r="O1951" s="71" t="str">
        <f t="shared" si="103"/>
        <v/>
      </c>
    </row>
    <row r="1952" spans="2:15" x14ac:dyDescent="0.15">
      <c r="B1952" s="73" t="str">
        <f>IFERROR(IF(AND(K1952&lt;&gt;"",K1952&gt;=$C$3),MAX($B$5:B1951)+1,""),"")</f>
        <v/>
      </c>
      <c r="C1952" s="73" t="str">
        <f>IFERROR(IF(AND(O1952&lt;&gt;"",O1952&gt;=$C$3),MAX($C$5:C1951)+1,""),"")</f>
        <v/>
      </c>
      <c r="F1952" s="40" t="s">
        <v>10609</v>
      </c>
      <c r="G1952" s="40" t="s">
        <v>10610</v>
      </c>
      <c r="H1952" s="56" t="s">
        <v>5898</v>
      </c>
      <c r="I1952" s="167" t="s">
        <v>5903</v>
      </c>
      <c r="J1952" s="56">
        <v>6.7</v>
      </c>
      <c r="K1952" s="71" t="str">
        <f t="shared" si="102"/>
        <v/>
      </c>
      <c r="L1952" s="97">
        <v>6.7</v>
      </c>
      <c r="M1952" s="56">
        <v>9.3000000000000007</v>
      </c>
      <c r="N1952" s="56">
        <v>9.3000000000000007</v>
      </c>
      <c r="O1952" s="71" t="str">
        <f t="shared" si="103"/>
        <v/>
      </c>
    </row>
    <row r="1953" spans="2:15" x14ac:dyDescent="0.15">
      <c r="B1953" s="73" t="str">
        <f>IFERROR(IF(AND(K1953&lt;&gt;"",K1953&gt;=$C$3),MAX($B$5:B1952)+1,""),"")</f>
        <v/>
      </c>
      <c r="C1953" s="73" t="str">
        <f>IFERROR(IF(AND(O1953&lt;&gt;"",O1953&gt;=$C$3),MAX($C$5:C1952)+1,""),"")</f>
        <v/>
      </c>
      <c r="F1953" s="40" t="s">
        <v>10611</v>
      </c>
      <c r="G1953" s="40" t="s">
        <v>10612</v>
      </c>
      <c r="H1953" s="56">
        <v>0.23</v>
      </c>
      <c r="I1953" s="167" t="s">
        <v>5951</v>
      </c>
      <c r="J1953" s="56">
        <v>28.98</v>
      </c>
      <c r="K1953" s="71">
        <f t="shared" si="102"/>
        <v>7.9365079365079361E-3</v>
      </c>
      <c r="L1953" s="97">
        <v>28.764987096774199</v>
      </c>
      <c r="M1953" s="56">
        <v>31.71</v>
      </c>
      <c r="N1953" s="56">
        <v>31.947026324341888</v>
      </c>
      <c r="O1953" s="71">
        <f t="shared" si="103"/>
        <v>7.1994181137526592E-3</v>
      </c>
    </row>
    <row r="1954" spans="2:15" x14ac:dyDescent="0.15">
      <c r="B1954" s="73" t="str">
        <f>IFERROR(IF(AND(K1954&lt;&gt;"",K1954&gt;=$C$3),MAX($B$5:B1953)+1,""),"")</f>
        <v/>
      </c>
      <c r="C1954" s="73" t="str">
        <f>IFERROR(IF(AND(O1954&lt;&gt;"",O1954&gt;=$C$3),MAX($C$5:C1953)+1,""),"")</f>
        <v/>
      </c>
      <c r="F1954" s="40" t="s">
        <v>13371</v>
      </c>
      <c r="G1954" s="40" t="s">
        <v>10614</v>
      </c>
      <c r="H1954" s="56" t="s">
        <v>5898</v>
      </c>
      <c r="I1954" s="167" t="s">
        <v>5953</v>
      </c>
      <c r="J1954" s="56">
        <v>9.2799999999999994</v>
      </c>
      <c r="K1954" s="71" t="str">
        <f t="shared" si="102"/>
        <v/>
      </c>
      <c r="L1954" s="97">
        <v>9.2799999999999994</v>
      </c>
      <c r="M1954" s="56">
        <v>9.74</v>
      </c>
      <c r="N1954" s="56">
        <v>9.74</v>
      </c>
      <c r="O1954" s="71" t="str">
        <f t="shared" si="103"/>
        <v/>
      </c>
    </row>
    <row r="1955" spans="2:15" x14ac:dyDescent="0.15">
      <c r="B1955" s="73" t="str">
        <f>IFERROR(IF(AND(K1955&lt;&gt;"",K1955&gt;=$C$3),MAX($B$5:B1954)+1,""),"")</f>
        <v/>
      </c>
      <c r="C1955" s="73" t="str">
        <f>IFERROR(IF(AND(O1955&lt;&gt;"",O1955&gt;=$C$3),MAX($C$5:C1954)+1,""),"")</f>
        <v/>
      </c>
      <c r="F1955" s="40" t="s">
        <v>10615</v>
      </c>
      <c r="G1955" s="40" t="s">
        <v>10616</v>
      </c>
      <c r="H1955" s="56">
        <v>2.4E-2</v>
      </c>
      <c r="I1955" s="167" t="s">
        <v>5953</v>
      </c>
      <c r="J1955" s="56">
        <v>21.18</v>
      </c>
      <c r="K1955" s="71">
        <f t="shared" si="102"/>
        <v>1.13314447592068E-3</v>
      </c>
      <c r="L1955" s="97">
        <v>21.161437335670499</v>
      </c>
      <c r="M1955" s="56">
        <v>22.47</v>
      </c>
      <c r="N1955" s="56">
        <v>22.489710526315751</v>
      </c>
      <c r="O1955" s="71">
        <f t="shared" si="103"/>
        <v>1.067154687114226E-3</v>
      </c>
    </row>
    <row r="1956" spans="2:15" x14ac:dyDescent="0.15">
      <c r="B1956" s="73" t="str">
        <f>IFERROR(IF(AND(K1956&lt;&gt;"",K1956&gt;=$C$3),MAX($B$5:B1955)+1,""),"")</f>
        <v/>
      </c>
      <c r="C1956" s="73" t="str">
        <f>IFERROR(IF(AND(O1956&lt;&gt;"",O1956&gt;=$C$3),MAX($C$5:C1955)+1,""),"")</f>
        <v/>
      </c>
      <c r="F1956" s="40" t="s">
        <v>10617</v>
      </c>
      <c r="G1956" s="40" t="s">
        <v>10618</v>
      </c>
      <c r="H1956" s="56">
        <v>0.18010000000000001</v>
      </c>
      <c r="I1956" s="167" t="s">
        <v>5935</v>
      </c>
      <c r="J1956" s="56">
        <v>9.1199999999999992</v>
      </c>
      <c r="K1956" s="71">
        <f t="shared" si="102"/>
        <v>1.9747807017543861E-2</v>
      </c>
      <c r="L1956" s="97">
        <v>8.9340883352208404</v>
      </c>
      <c r="M1956" s="56">
        <v>8.92</v>
      </c>
      <c r="N1956" s="56">
        <v>9.1056184971098233</v>
      </c>
      <c r="O1956" s="71">
        <f t="shared" si="103"/>
        <v>1.9778996897043821E-2</v>
      </c>
    </row>
    <row r="1957" spans="2:15" x14ac:dyDescent="0.15">
      <c r="B1957" s="73" t="str">
        <f>IFERROR(IF(AND(K1957&lt;&gt;"",K1957&gt;=$C$3),MAX($B$5:B1956)+1,""),"")</f>
        <v/>
      </c>
      <c r="C1957" s="73" t="str">
        <f>IFERROR(IF(AND(O1957&lt;&gt;"",O1957&gt;=$C$3),MAX($C$5:C1956)+1,""),"")</f>
        <v/>
      </c>
      <c r="F1957" s="40" t="s">
        <v>10619</v>
      </c>
      <c r="G1957" s="40" t="s">
        <v>10620</v>
      </c>
      <c r="H1957" s="56" t="s">
        <v>5898</v>
      </c>
      <c r="I1957" s="167" t="s">
        <v>5952</v>
      </c>
      <c r="J1957" s="56">
        <v>13.37</v>
      </c>
      <c r="K1957" s="71" t="str">
        <f t="shared" si="102"/>
        <v/>
      </c>
      <c r="L1957" s="97">
        <v>13.37</v>
      </c>
      <c r="M1957" s="56">
        <v>14.1</v>
      </c>
      <c r="N1957" s="56">
        <v>14.1</v>
      </c>
      <c r="O1957" s="71" t="str">
        <f t="shared" si="103"/>
        <v/>
      </c>
    </row>
    <row r="1958" spans="2:15" x14ac:dyDescent="0.15">
      <c r="B1958" s="73" t="str">
        <f>IFERROR(IF(AND(K1958&lt;&gt;"",K1958&gt;=$C$3),MAX($B$5:B1957)+1,""),"")</f>
        <v/>
      </c>
      <c r="C1958" s="73" t="str">
        <f>IFERROR(IF(AND(O1958&lt;&gt;"",O1958&gt;=$C$3),MAX($C$5:C1957)+1,""),"")</f>
        <v/>
      </c>
      <c r="F1958" s="40" t="s">
        <v>10621</v>
      </c>
      <c r="G1958" s="40" t="s">
        <v>10622</v>
      </c>
      <c r="H1958" s="56" t="s">
        <v>5898</v>
      </c>
      <c r="I1958" s="167" t="s">
        <v>5970</v>
      </c>
      <c r="J1958" s="56">
        <v>11.04</v>
      </c>
      <c r="K1958" s="71" t="str">
        <f t="shared" si="102"/>
        <v/>
      </c>
      <c r="L1958" s="97">
        <v>11.04</v>
      </c>
      <c r="M1958" s="56">
        <v>10.35</v>
      </c>
      <c r="N1958" s="56">
        <v>10.35</v>
      </c>
      <c r="O1958" s="71" t="str">
        <f t="shared" si="103"/>
        <v/>
      </c>
    </row>
    <row r="1959" spans="2:15" x14ac:dyDescent="0.15">
      <c r="B1959" s="73" t="str">
        <f>IFERROR(IF(AND(K1959&lt;&gt;"",K1959&gt;=$C$3),MAX($B$5:B1958)+1,""),"")</f>
        <v/>
      </c>
      <c r="C1959" s="73" t="str">
        <f>IFERROR(IF(AND(O1959&lt;&gt;"",O1959&gt;=$C$3),MAX($C$5:C1958)+1,""),"")</f>
        <v/>
      </c>
      <c r="F1959" s="40" t="s">
        <v>10623</v>
      </c>
      <c r="G1959" s="40" t="s">
        <v>13372</v>
      </c>
      <c r="H1959" s="56">
        <v>0.04</v>
      </c>
      <c r="I1959" s="167" t="s">
        <v>5914</v>
      </c>
      <c r="J1959" s="56">
        <v>13.32</v>
      </c>
      <c r="K1959" s="71">
        <f t="shared" si="102"/>
        <v>3.003003003003003E-3</v>
      </c>
      <c r="L1959" s="97">
        <v>13.281024140453599</v>
      </c>
      <c r="M1959" s="56">
        <v>12.82</v>
      </c>
      <c r="N1959" s="56">
        <v>12.85762289068227</v>
      </c>
      <c r="O1959" s="71">
        <f t="shared" si="103"/>
        <v>3.1109949591838948E-3</v>
      </c>
    </row>
    <row r="1960" spans="2:15" x14ac:dyDescent="0.15">
      <c r="B1960" s="73" t="str">
        <f>IFERROR(IF(AND(K1960&lt;&gt;"",K1960&gt;=$C$3),MAX($B$5:B1959)+1,""),"")</f>
        <v/>
      </c>
      <c r="C1960" s="73" t="str">
        <f>IFERROR(IF(AND(O1960&lt;&gt;"",O1960&gt;=$C$3),MAX($C$5:C1959)+1,""),"")</f>
        <v/>
      </c>
      <c r="F1960" s="40" t="s">
        <v>10625</v>
      </c>
      <c r="G1960" s="40" t="s">
        <v>10626</v>
      </c>
      <c r="H1960" s="56" t="s">
        <v>5898</v>
      </c>
      <c r="I1960" s="167" t="s">
        <v>5903</v>
      </c>
      <c r="J1960" s="56">
        <v>8.18</v>
      </c>
      <c r="K1960" s="71" t="str">
        <f t="shared" si="102"/>
        <v/>
      </c>
      <c r="L1960" s="97">
        <v>8.18</v>
      </c>
      <c r="M1960" s="56">
        <v>10.84</v>
      </c>
      <c r="N1960" s="56">
        <v>10.84</v>
      </c>
      <c r="O1960" s="71" t="str">
        <f t="shared" si="103"/>
        <v/>
      </c>
    </row>
    <row r="1961" spans="2:15" x14ac:dyDescent="0.15">
      <c r="B1961" s="73" t="str">
        <f>IFERROR(IF(AND(K1961&lt;&gt;"",K1961&gt;=$C$3),MAX($B$5:B1960)+1,""),"")</f>
        <v/>
      </c>
      <c r="C1961" s="73" t="str">
        <f>IFERROR(IF(AND(O1961&lt;&gt;"",O1961&gt;=$C$3),MAX($C$5:C1960)+1,""),"")</f>
        <v/>
      </c>
      <c r="F1961" s="40" t="s">
        <v>10627</v>
      </c>
      <c r="G1961" s="40" t="s">
        <v>10628</v>
      </c>
      <c r="H1961" s="56">
        <v>1.2999999999999999E-2</v>
      </c>
      <c r="I1961" s="167" t="s">
        <v>5970</v>
      </c>
      <c r="J1961" s="56">
        <v>9</v>
      </c>
      <c r="K1961" s="71">
        <f t="shared" si="102"/>
        <v>1.4444444444444444E-3</v>
      </c>
      <c r="L1961" s="97">
        <v>8.9907120743034099</v>
      </c>
      <c r="M1961" s="56">
        <v>9.2799999999999994</v>
      </c>
      <c r="N1961" s="56">
        <v>9.2895867768594993</v>
      </c>
      <c r="O1961" s="71">
        <f t="shared" si="103"/>
        <v>1.3994163908757702E-3</v>
      </c>
    </row>
    <row r="1962" spans="2:15" x14ac:dyDescent="0.15">
      <c r="B1962" s="73" t="str">
        <f>IFERROR(IF(AND(K1962&lt;&gt;"",K1962&gt;=$C$3),MAX($B$5:B1961)+1,""),"")</f>
        <v/>
      </c>
      <c r="C1962" s="73" t="str">
        <f>IFERROR(IF(AND(O1962&lt;&gt;"",O1962&gt;=$C$3),MAX($C$5:C1961)+1,""),"")</f>
        <v/>
      </c>
      <c r="F1962" s="40" t="s">
        <v>10629</v>
      </c>
      <c r="G1962" s="40" t="s">
        <v>10630</v>
      </c>
      <c r="H1962" s="56" t="s">
        <v>5898</v>
      </c>
      <c r="I1962" s="167" t="s">
        <v>5936</v>
      </c>
      <c r="J1962" s="56">
        <v>8.77</v>
      </c>
      <c r="K1962" s="71" t="str">
        <f t="shared" si="102"/>
        <v/>
      </c>
      <c r="L1962" s="97">
        <v>8.77</v>
      </c>
      <c r="M1962" s="56">
        <v>8.5399999999999991</v>
      </c>
      <c r="N1962" s="56">
        <v>8.5399999999999991</v>
      </c>
      <c r="O1962" s="71" t="str">
        <f t="shared" si="103"/>
        <v/>
      </c>
    </row>
    <row r="1963" spans="2:15" x14ac:dyDescent="0.15">
      <c r="B1963" s="73" t="str">
        <f>IFERROR(IF(AND(K1963&lt;&gt;"",K1963&gt;=$C$3),MAX($B$5:B1962)+1,""),"")</f>
        <v/>
      </c>
      <c r="C1963" s="73" t="str">
        <f>IFERROR(IF(AND(O1963&lt;&gt;"",O1963&gt;=$C$3),MAX($C$5:C1962)+1,""),"")</f>
        <v/>
      </c>
      <c r="F1963" s="40" t="s">
        <v>10631</v>
      </c>
      <c r="G1963" s="40" t="s">
        <v>10632</v>
      </c>
      <c r="H1963" s="56" t="s">
        <v>5898</v>
      </c>
      <c r="I1963" s="167" t="s">
        <v>5953</v>
      </c>
      <c r="J1963" s="56">
        <v>16.37</v>
      </c>
      <c r="K1963" s="71" t="str">
        <f t="shared" si="102"/>
        <v/>
      </c>
      <c r="L1963" s="97">
        <v>16.37</v>
      </c>
      <c r="M1963" s="56">
        <v>19.16</v>
      </c>
      <c r="N1963" s="56">
        <v>19.16</v>
      </c>
      <c r="O1963" s="71" t="str">
        <f t="shared" si="103"/>
        <v/>
      </c>
    </row>
    <row r="1964" spans="2:15" x14ac:dyDescent="0.15">
      <c r="B1964" s="73" t="str">
        <f>IFERROR(IF(AND(K1964&lt;&gt;"",K1964&gt;=$C$3),MAX($B$5:B1963)+1,""),"")</f>
        <v/>
      </c>
      <c r="C1964" s="73" t="str">
        <f>IFERROR(IF(AND(O1964&lt;&gt;"",O1964&gt;=$C$3),MAX($C$5:C1963)+1,""),"")</f>
        <v/>
      </c>
      <c r="F1964" s="40" t="s">
        <v>10633</v>
      </c>
      <c r="G1964" s="40" t="s">
        <v>10634</v>
      </c>
      <c r="H1964" s="56">
        <v>0.19</v>
      </c>
      <c r="I1964" s="167" t="s">
        <v>5907</v>
      </c>
      <c r="J1964" s="56">
        <v>8</v>
      </c>
      <c r="K1964" s="71">
        <f t="shared" si="102"/>
        <v>2.375E-2</v>
      </c>
      <c r="L1964" s="97">
        <v>7.8092848180677503</v>
      </c>
      <c r="M1964" s="56">
        <v>7.93</v>
      </c>
      <c r="N1964" s="56">
        <v>8.1236632390745545</v>
      </c>
      <c r="O1964" s="71">
        <f t="shared" si="103"/>
        <v>2.3388463358021319E-2</v>
      </c>
    </row>
    <row r="1965" spans="2:15" x14ac:dyDescent="0.15">
      <c r="B1965" s="73" t="str">
        <f>IFERROR(IF(AND(K1965&lt;&gt;"",K1965&gt;=$C$3),MAX($B$5:B1964)+1,""),"")</f>
        <v/>
      </c>
      <c r="C1965" s="73" t="str">
        <f>IFERROR(IF(AND(O1965&lt;&gt;"",O1965&gt;=$C$3),MAX($C$5:C1964)+1,""),"")</f>
        <v/>
      </c>
      <c r="F1965" s="40" t="s">
        <v>10635</v>
      </c>
      <c r="G1965" s="40" t="s">
        <v>10636</v>
      </c>
      <c r="H1965" s="56" t="s">
        <v>5898</v>
      </c>
      <c r="I1965" s="167" t="s">
        <v>5968</v>
      </c>
      <c r="J1965" s="56">
        <v>9.14</v>
      </c>
      <c r="K1965" s="71" t="str">
        <f t="shared" si="102"/>
        <v/>
      </c>
      <c r="L1965" s="97">
        <v>9.14</v>
      </c>
      <c r="M1965" s="56">
        <v>11.74</v>
      </c>
      <c r="N1965" s="56">
        <v>11.74</v>
      </c>
      <c r="O1965" s="71" t="str">
        <f t="shared" si="103"/>
        <v/>
      </c>
    </row>
    <row r="1966" spans="2:15" x14ac:dyDescent="0.15">
      <c r="B1966" s="73" t="str">
        <f>IFERROR(IF(AND(K1966&lt;&gt;"",K1966&gt;=$C$3),MAX($B$5:B1965)+1,""),"")</f>
        <v/>
      </c>
      <c r="C1966" s="73" t="str">
        <f>IFERROR(IF(AND(O1966&lt;&gt;"",O1966&gt;=$C$3),MAX($C$5:C1965)+1,""),"")</f>
        <v/>
      </c>
      <c r="F1966" s="40" t="s">
        <v>10637</v>
      </c>
      <c r="G1966" s="40" t="s">
        <v>10638</v>
      </c>
      <c r="H1966" s="56">
        <v>0.13</v>
      </c>
      <c r="I1966" s="167" t="s">
        <v>5952</v>
      </c>
      <c r="J1966" s="56">
        <v>12.34</v>
      </c>
      <c r="K1966" s="71">
        <f t="shared" si="102"/>
        <v>1.0534846029173421E-2</v>
      </c>
      <c r="L1966" s="97">
        <v>12.2380165289256</v>
      </c>
      <c r="M1966" s="56">
        <v>15.44</v>
      </c>
      <c r="N1966" s="56">
        <v>15.56866666666669</v>
      </c>
      <c r="O1966" s="71">
        <f t="shared" si="103"/>
        <v>8.3501049115745178E-3</v>
      </c>
    </row>
    <row r="1967" spans="2:15" x14ac:dyDescent="0.15">
      <c r="B1967" s="73" t="str">
        <f>IFERROR(IF(AND(K1967&lt;&gt;"",K1967&gt;=$C$3),MAX($B$5:B1966)+1,""),"")</f>
        <v/>
      </c>
      <c r="C1967" s="73" t="str">
        <f>IFERROR(IF(AND(O1967&lt;&gt;"",O1967&gt;=$C$3),MAX($C$5:C1966)+1,""),"")</f>
        <v/>
      </c>
      <c r="F1967" s="40" t="s">
        <v>10639</v>
      </c>
      <c r="G1967" s="40" t="s">
        <v>10640</v>
      </c>
      <c r="H1967" s="56">
        <v>0.05</v>
      </c>
      <c r="I1967" s="167" t="s">
        <v>5941</v>
      </c>
      <c r="J1967" s="56">
        <v>11.25</v>
      </c>
      <c r="K1967" s="71">
        <f t="shared" si="102"/>
        <v>4.4444444444444444E-3</v>
      </c>
      <c r="L1967" s="97">
        <v>11.2041564792176</v>
      </c>
      <c r="M1967" s="56">
        <v>12.46</v>
      </c>
      <c r="N1967" s="56">
        <v>12.510981996726683</v>
      </c>
      <c r="O1967" s="71">
        <f t="shared" si="103"/>
        <v>3.9964888458061711E-3</v>
      </c>
    </row>
    <row r="1968" spans="2:15" x14ac:dyDescent="0.15">
      <c r="B1968" s="73" t="str">
        <f>IFERROR(IF(AND(K1968&lt;&gt;"",K1968&gt;=$C$3),MAX($B$5:B1967)+1,""),"")</f>
        <v/>
      </c>
      <c r="C1968" s="73" t="str">
        <f>IFERROR(IF(AND(O1968&lt;&gt;"",O1968&gt;=$C$3),MAX($C$5:C1967)+1,""),"")</f>
        <v/>
      </c>
      <c r="F1968" s="40" t="s">
        <v>13373</v>
      </c>
      <c r="G1968" s="40" t="s">
        <v>13374</v>
      </c>
      <c r="H1968" s="56" t="s">
        <v>5898</v>
      </c>
      <c r="I1968" s="167" t="s">
        <v>5916</v>
      </c>
      <c r="J1968" s="56">
        <v>5.15</v>
      </c>
      <c r="K1968" s="71" t="str">
        <f t="shared" si="102"/>
        <v/>
      </c>
      <c r="L1968" s="97">
        <v>5.15</v>
      </c>
      <c r="M1968" s="56">
        <v>6.31</v>
      </c>
      <c r="N1968" s="56">
        <v>6.3099999999999987</v>
      </c>
      <c r="O1968" s="71" t="str">
        <f t="shared" si="103"/>
        <v/>
      </c>
    </row>
    <row r="1969" spans="2:15" x14ac:dyDescent="0.15">
      <c r="B1969" s="73">
        <f>IFERROR(IF(AND(K1969&lt;&gt;"",K1969&gt;=$C$3),MAX($B$5:B1968)+1,""),"")</f>
        <v>61</v>
      </c>
      <c r="C1969" s="73">
        <f>IFERROR(IF(AND(O1969&lt;&gt;"",O1969&gt;=$C$3),MAX($C$5:C1968)+1,""),"")</f>
        <v>50</v>
      </c>
      <c r="F1969" s="40" t="s">
        <v>10643</v>
      </c>
      <c r="G1969" s="40" t="s">
        <v>10644</v>
      </c>
      <c r="H1969" s="56">
        <v>1.36</v>
      </c>
      <c r="I1969" s="167" t="s">
        <v>5903</v>
      </c>
      <c r="J1969" s="56">
        <v>20.28</v>
      </c>
      <c r="K1969" s="71">
        <f t="shared" si="102"/>
        <v>6.7061143984220903E-2</v>
      </c>
      <c r="L1969" s="97">
        <v>18.9796322489392</v>
      </c>
      <c r="M1969" s="56">
        <v>23.4</v>
      </c>
      <c r="N1969" s="56">
        <v>25.003224181360174</v>
      </c>
      <c r="O1969" s="71">
        <f t="shared" si="103"/>
        <v>5.4392985086054453E-2</v>
      </c>
    </row>
    <row r="1970" spans="2:15" x14ac:dyDescent="0.15">
      <c r="B1970" s="73" t="str">
        <f>IFERROR(IF(AND(K1970&lt;&gt;"",K1970&gt;=$C$3),MAX($B$5:B1969)+1,""),"")</f>
        <v/>
      </c>
      <c r="C1970" s="73" t="str">
        <f>IFERROR(IF(AND(O1970&lt;&gt;"",O1970&gt;=$C$3),MAX($C$5:C1969)+1,""),"")</f>
        <v/>
      </c>
      <c r="F1970" s="40" t="s">
        <v>10645</v>
      </c>
      <c r="G1970" s="40" t="s">
        <v>10646</v>
      </c>
      <c r="H1970" s="56">
        <v>0.04</v>
      </c>
      <c r="I1970" s="167" t="s">
        <v>5953</v>
      </c>
      <c r="J1970" s="56">
        <v>17.97</v>
      </c>
      <c r="K1970" s="71">
        <f t="shared" si="102"/>
        <v>2.2259321090706734E-3</v>
      </c>
      <c r="L1970" s="97">
        <v>8.9644863013698597</v>
      </c>
      <c r="M1970" s="56">
        <v>10.88</v>
      </c>
      <c r="N1970" s="56">
        <v>21.809794050343257</v>
      </c>
      <c r="O1970" s="71">
        <f t="shared" si="103"/>
        <v>1.8340384098845012E-3</v>
      </c>
    </row>
    <row r="1971" spans="2:15" x14ac:dyDescent="0.15">
      <c r="B1971" s="73" t="str">
        <f>IFERROR(IF(AND(K1971&lt;&gt;"",K1971&gt;=$C$3),MAX($B$5:B1970)+1,""),"")</f>
        <v/>
      </c>
      <c r="C1971" s="73" t="str">
        <f>IFERROR(IF(AND(O1971&lt;&gt;"",O1971&gt;=$C$3),MAX($C$5:C1970)+1,""),"")</f>
        <v/>
      </c>
      <c r="F1971" s="40" t="s">
        <v>10647</v>
      </c>
      <c r="G1971" s="40" t="s">
        <v>10648</v>
      </c>
      <c r="H1971" s="56">
        <v>7.4999999999999997E-2</v>
      </c>
      <c r="I1971" s="167" t="s">
        <v>13714</v>
      </c>
      <c r="J1971" s="56">
        <v>7.91</v>
      </c>
      <c r="K1971" s="71">
        <f t="shared" si="102"/>
        <v>9.4816687737041706E-3</v>
      </c>
      <c r="L1971" s="97">
        <v>7.8325594405594403</v>
      </c>
      <c r="M1971" s="56">
        <v>7.06</v>
      </c>
      <c r="N1971" s="56">
        <v>7.1298022598870059</v>
      </c>
      <c r="O1971" s="71">
        <f t="shared" si="103"/>
        <v>1.0519225816676241E-2</v>
      </c>
    </row>
    <row r="1972" spans="2:15" x14ac:dyDescent="0.15">
      <c r="B1972" s="73" t="str">
        <f>IFERROR(IF(AND(K1972&lt;&gt;"",K1972&gt;=$C$3),MAX($B$5:B1971)+1,""),"")</f>
        <v/>
      </c>
      <c r="C1972" s="73" t="str">
        <f>IFERROR(IF(AND(O1972&lt;&gt;"",O1972&gt;=$C$3),MAX($C$5:C1971)+1,""),"")</f>
        <v/>
      </c>
      <c r="F1972" s="40" t="s">
        <v>10649</v>
      </c>
      <c r="G1972" s="40" t="s">
        <v>13375</v>
      </c>
      <c r="H1972" s="56" t="s">
        <v>5898</v>
      </c>
      <c r="I1972" s="167" t="s">
        <v>5907</v>
      </c>
      <c r="J1972" s="56">
        <v>20.63</v>
      </c>
      <c r="K1972" s="71" t="str">
        <f t="shared" si="102"/>
        <v/>
      </c>
      <c r="L1972" s="97">
        <v>20.63</v>
      </c>
      <c r="M1972" s="56">
        <v>19.97</v>
      </c>
      <c r="N1972" s="56">
        <v>19.97</v>
      </c>
      <c r="O1972" s="71" t="str">
        <f t="shared" si="103"/>
        <v/>
      </c>
    </row>
    <row r="1973" spans="2:15" x14ac:dyDescent="0.15">
      <c r="B1973" s="73" t="str">
        <f>IFERROR(IF(AND(K1973&lt;&gt;"",K1973&gt;=$C$3),MAX($B$5:B1972)+1,""),"")</f>
        <v/>
      </c>
      <c r="C1973" s="73" t="str">
        <f>IFERROR(IF(AND(O1973&lt;&gt;"",O1973&gt;=$C$3),MAX($C$5:C1972)+1,""),"")</f>
        <v/>
      </c>
      <c r="F1973" s="40" t="s">
        <v>13376</v>
      </c>
      <c r="G1973" s="40" t="s">
        <v>10652</v>
      </c>
      <c r="H1973" s="56">
        <v>6.0000000000000001E-3</v>
      </c>
      <c r="I1973" s="167" t="s">
        <v>5953</v>
      </c>
      <c r="J1973" s="56">
        <v>5.2</v>
      </c>
      <c r="K1973" s="71">
        <f t="shared" si="102"/>
        <v>1.1538461538461537E-3</v>
      </c>
      <c r="L1973" s="97">
        <v>5.1901515151515101</v>
      </c>
      <c r="M1973" s="56">
        <v>5.09</v>
      </c>
      <c r="N1973" s="56">
        <v>5.0996584440227757</v>
      </c>
      <c r="O1973" s="71">
        <f t="shared" si="103"/>
        <v>1.1765493838185378E-3</v>
      </c>
    </row>
    <row r="1974" spans="2:15" x14ac:dyDescent="0.15">
      <c r="B1974" s="73" t="str">
        <f>IFERROR(IF(AND(K1974&lt;&gt;"",K1974&gt;=$C$3),MAX($B$5:B1973)+1,""),"")</f>
        <v/>
      </c>
      <c r="C1974" s="73" t="str">
        <f>IFERROR(IF(AND(O1974&lt;&gt;"",O1974&gt;=$C$3),MAX($C$5:C1973)+1,""),"")</f>
        <v/>
      </c>
      <c r="F1974" s="40" t="s">
        <v>10653</v>
      </c>
      <c r="G1974" s="40" t="s">
        <v>10654</v>
      </c>
      <c r="H1974" s="56">
        <v>0.08</v>
      </c>
      <c r="I1974" s="167" t="s">
        <v>5982</v>
      </c>
      <c r="J1974" s="56">
        <v>15.08</v>
      </c>
      <c r="K1974" s="71">
        <f t="shared" si="102"/>
        <v>5.3050397877984082E-3</v>
      </c>
      <c r="L1974" s="97">
        <v>14.987978642257801</v>
      </c>
      <c r="M1974" s="56">
        <v>13.47</v>
      </c>
      <c r="N1974" s="56">
        <v>13.552701458173463</v>
      </c>
      <c r="O1974" s="71">
        <f t="shared" si="103"/>
        <v>5.9028821852895623E-3</v>
      </c>
    </row>
    <row r="1975" spans="2:15" x14ac:dyDescent="0.15">
      <c r="B1975" s="73" t="str">
        <f>IFERROR(IF(AND(K1975&lt;&gt;"",K1975&gt;=$C$3),MAX($B$5:B1974)+1,""),"")</f>
        <v/>
      </c>
      <c r="C1975" s="73" t="str">
        <f>IFERROR(IF(AND(O1975&lt;&gt;"",O1975&gt;=$C$3),MAX($C$5:C1974)+1,""),"")</f>
        <v/>
      </c>
      <c r="F1975" s="40" t="s">
        <v>10655</v>
      </c>
      <c r="G1975" s="40" t="s">
        <v>10656</v>
      </c>
      <c r="H1975" s="56" t="s">
        <v>5898</v>
      </c>
      <c r="I1975" s="167" t="s">
        <v>5932</v>
      </c>
      <c r="J1975" s="56">
        <v>6.48</v>
      </c>
      <c r="K1975" s="71" t="str">
        <f t="shared" si="102"/>
        <v/>
      </c>
      <c r="L1975" s="97">
        <v>6.48</v>
      </c>
      <c r="M1975" s="56">
        <v>9.89</v>
      </c>
      <c r="N1975" s="56">
        <v>9.89</v>
      </c>
      <c r="O1975" s="71" t="str">
        <f t="shared" si="103"/>
        <v/>
      </c>
    </row>
    <row r="1976" spans="2:15" x14ac:dyDescent="0.15">
      <c r="B1976" s="73" t="str">
        <f>IFERROR(IF(AND(K1976&lt;&gt;"",K1976&gt;=$C$3),MAX($B$5:B1975)+1,""),"")</f>
        <v/>
      </c>
      <c r="C1976" s="73" t="str">
        <f>IFERROR(IF(AND(O1976&lt;&gt;"",O1976&gt;=$C$3),MAX($C$5:C1975)+1,""),"")</f>
        <v/>
      </c>
      <c r="F1976" s="40" t="s">
        <v>13377</v>
      </c>
      <c r="G1976" s="40" t="s">
        <v>10658</v>
      </c>
      <c r="H1976" s="56">
        <v>0.03</v>
      </c>
      <c r="I1976" s="167" t="s">
        <v>13682</v>
      </c>
      <c r="J1976" s="56">
        <v>13.6</v>
      </c>
      <c r="K1976" s="71">
        <f t="shared" si="102"/>
        <v>2.2058823529411764E-3</v>
      </c>
      <c r="L1976" s="97">
        <v>13.570305676855901</v>
      </c>
      <c r="M1976" s="56">
        <v>13.47</v>
      </c>
      <c r="N1976" s="56">
        <v>13.499474835886209</v>
      </c>
      <c r="O1976" s="71">
        <f t="shared" si="103"/>
        <v>2.2223086723529247E-3</v>
      </c>
    </row>
    <row r="1977" spans="2:15" x14ac:dyDescent="0.15">
      <c r="B1977" s="73" t="str">
        <f>IFERROR(IF(AND(K1977&lt;&gt;"",K1977&gt;=$C$3),MAX($B$5:B1976)+1,""),"")</f>
        <v/>
      </c>
      <c r="C1977" s="73" t="str">
        <f>IFERROR(IF(AND(O1977&lt;&gt;"",O1977&gt;=$C$3),MAX($C$5:C1976)+1,""),"")</f>
        <v/>
      </c>
      <c r="F1977" s="40" t="s">
        <v>10659</v>
      </c>
      <c r="G1977" s="40" t="s">
        <v>10660</v>
      </c>
      <c r="H1977" s="56" t="s">
        <v>5898</v>
      </c>
      <c r="I1977" s="167" t="s">
        <v>5900</v>
      </c>
      <c r="J1977" s="56">
        <v>11.49</v>
      </c>
      <c r="K1977" s="71" t="str">
        <f t="shared" si="102"/>
        <v/>
      </c>
      <c r="L1977" s="97">
        <v>11.49</v>
      </c>
      <c r="M1977" s="56">
        <v>10.93</v>
      </c>
      <c r="N1977" s="56">
        <v>10.93</v>
      </c>
      <c r="O1977" s="71" t="str">
        <f t="shared" si="103"/>
        <v/>
      </c>
    </row>
    <row r="1978" spans="2:15" x14ac:dyDescent="0.15">
      <c r="B1978" s="73" t="str">
        <f>IFERROR(IF(AND(K1978&lt;&gt;"",K1978&gt;=$C$3),MAX($B$5:B1977)+1,""),"")</f>
        <v/>
      </c>
      <c r="C1978" s="73" t="str">
        <f>IFERROR(IF(AND(O1978&lt;&gt;"",O1978&gt;=$C$3),MAX($C$5:C1977)+1,""),"")</f>
        <v/>
      </c>
      <c r="F1978" s="40" t="s">
        <v>10661</v>
      </c>
      <c r="G1978" s="40" t="s">
        <v>10662</v>
      </c>
      <c r="H1978" s="56">
        <v>0.01</v>
      </c>
      <c r="I1978" s="167" t="s">
        <v>5905</v>
      </c>
      <c r="J1978" s="56">
        <v>12.05</v>
      </c>
      <c r="K1978" s="71">
        <f t="shared" si="102"/>
        <v>8.2987551867219915E-4</v>
      </c>
      <c r="L1978" s="97">
        <v>12.04</v>
      </c>
      <c r="M1978" s="56">
        <v>15.25</v>
      </c>
      <c r="N1978" s="56">
        <v>15.262666112956813</v>
      </c>
      <c r="O1978" s="71">
        <f t="shared" si="103"/>
        <v>6.5519352425005091E-4</v>
      </c>
    </row>
    <row r="1979" spans="2:15" x14ac:dyDescent="0.15">
      <c r="B1979" s="73" t="str">
        <f>IFERROR(IF(AND(K1979&lt;&gt;"",K1979&gt;=$C$3),MAX($B$5:B1978)+1,""),"")</f>
        <v/>
      </c>
      <c r="C1979" s="73" t="str">
        <f>IFERROR(IF(AND(O1979&lt;&gt;"",O1979&gt;=$C$3),MAX($C$5:C1978)+1,""),"")</f>
        <v/>
      </c>
      <c r="F1979" s="40" t="s">
        <v>10663</v>
      </c>
      <c r="G1979" s="40" t="s">
        <v>10664</v>
      </c>
      <c r="H1979" s="56">
        <v>0.2</v>
      </c>
      <c r="I1979" s="167" t="s">
        <v>5935</v>
      </c>
      <c r="J1979" s="56">
        <v>16.239999999999998</v>
      </c>
      <c r="K1979" s="71">
        <f t="shared" si="102"/>
        <v>1.2315270935960593E-2</v>
      </c>
      <c r="L1979" s="97">
        <v>16.035078864353299</v>
      </c>
      <c r="M1979" s="56">
        <v>15.24</v>
      </c>
      <c r="N1979" s="56">
        <v>15.434760383386593</v>
      </c>
      <c r="O1979" s="71">
        <f t="shared" si="103"/>
        <v>1.295776513740198E-2</v>
      </c>
    </row>
    <row r="1980" spans="2:15" x14ac:dyDescent="0.15">
      <c r="B1980" s="73" t="str">
        <f>IFERROR(IF(AND(K1980&lt;&gt;"",K1980&gt;=$C$3),MAX($B$5:B1979)+1,""),"")</f>
        <v/>
      </c>
      <c r="C1980" s="73" t="str">
        <f>IFERROR(IF(AND(O1980&lt;&gt;"",O1980&gt;=$C$3),MAX($C$5:C1979)+1,""),"")</f>
        <v/>
      </c>
      <c r="F1980" s="40" t="s">
        <v>10665</v>
      </c>
      <c r="G1980" s="40" t="s">
        <v>10666</v>
      </c>
      <c r="H1980" s="56" t="s">
        <v>5898</v>
      </c>
      <c r="I1980" s="167" t="s">
        <v>5909</v>
      </c>
      <c r="J1980" s="56">
        <v>6.08</v>
      </c>
      <c r="K1980" s="71" t="str">
        <f t="shared" si="102"/>
        <v/>
      </c>
      <c r="L1980" s="97">
        <v>6.0345590433482803</v>
      </c>
      <c r="M1980" s="56">
        <v>6.81</v>
      </c>
      <c r="N1980" s="56">
        <v>6.8612801204819291</v>
      </c>
      <c r="O1980" s="71" t="str">
        <f t="shared" si="103"/>
        <v/>
      </c>
    </row>
    <row r="1981" spans="2:15" x14ac:dyDescent="0.15">
      <c r="B1981" s="73" t="str">
        <f>IFERROR(IF(AND(K1981&lt;&gt;"",K1981&gt;=$C$3),MAX($B$5:B1980)+1,""),"")</f>
        <v/>
      </c>
      <c r="C1981" s="73" t="str">
        <f>IFERROR(IF(AND(O1981&lt;&gt;"",O1981&gt;=$C$3),MAX($C$5:C1980)+1,""),"")</f>
        <v/>
      </c>
      <c r="F1981" s="40" t="s">
        <v>10667</v>
      </c>
      <c r="G1981" s="40" t="s">
        <v>13378</v>
      </c>
      <c r="H1981" s="56">
        <v>0.15</v>
      </c>
      <c r="I1981" s="167" t="s">
        <v>13684</v>
      </c>
      <c r="J1981" s="56">
        <v>23.45</v>
      </c>
      <c r="K1981" s="71">
        <f t="shared" si="102"/>
        <v>6.3965884861407248E-3</v>
      </c>
      <c r="L1981" s="97">
        <v>7.7765554842847999</v>
      </c>
      <c r="M1981" s="56">
        <v>7.93</v>
      </c>
      <c r="N1981" s="56">
        <v>23.912707930367496</v>
      </c>
      <c r="O1981" s="71">
        <f t="shared" si="103"/>
        <v>6.2728152928891124E-3</v>
      </c>
    </row>
    <row r="1982" spans="2:15" x14ac:dyDescent="0.15">
      <c r="B1982" s="73" t="str">
        <f>IFERROR(IF(AND(K1982&lt;&gt;"",K1982&gt;=$C$3),MAX($B$5:B1981)+1,""),"")</f>
        <v/>
      </c>
      <c r="C1982" s="73" t="str">
        <f>IFERROR(IF(AND(O1982&lt;&gt;"",O1982&gt;=$C$3),MAX($C$5:C1981)+1,""),"")</f>
        <v/>
      </c>
      <c r="F1982" s="40" t="s">
        <v>10669</v>
      </c>
      <c r="G1982" s="40" t="s">
        <v>10670</v>
      </c>
      <c r="H1982" s="56" t="s">
        <v>5898</v>
      </c>
      <c r="I1982" s="167" t="s">
        <v>5907</v>
      </c>
      <c r="J1982" s="56">
        <v>5.88</v>
      </c>
      <c r="K1982" s="71" t="str">
        <f t="shared" si="102"/>
        <v/>
      </c>
      <c r="L1982" s="97">
        <v>5.88</v>
      </c>
      <c r="M1982" s="56">
        <v>5.13</v>
      </c>
      <c r="N1982" s="56">
        <v>5.13</v>
      </c>
      <c r="O1982" s="71" t="str">
        <f t="shared" si="103"/>
        <v/>
      </c>
    </row>
    <row r="1983" spans="2:15" x14ac:dyDescent="0.15">
      <c r="B1983" s="73" t="str">
        <f>IFERROR(IF(AND(K1983&lt;&gt;"",K1983&gt;=$C$3),MAX($B$5:B1982)+1,""),"")</f>
        <v/>
      </c>
      <c r="C1983" s="73" t="str">
        <f>IFERROR(IF(AND(O1983&lt;&gt;"",O1983&gt;=$C$3),MAX($C$5:C1982)+1,""),"")</f>
        <v/>
      </c>
      <c r="F1983" s="40" t="s">
        <v>10671</v>
      </c>
      <c r="G1983" s="40" t="s">
        <v>10672</v>
      </c>
      <c r="H1983" s="56">
        <v>0.1</v>
      </c>
      <c r="I1983" s="167" t="s">
        <v>5968</v>
      </c>
      <c r="J1983" s="56">
        <v>30.54</v>
      </c>
      <c r="K1983" s="71">
        <f t="shared" si="102"/>
        <v>3.2743942370661431E-3</v>
      </c>
      <c r="L1983" s="97">
        <v>30.4381660553518</v>
      </c>
      <c r="M1983" s="56">
        <v>33.619999999999997</v>
      </c>
      <c r="N1983" s="56">
        <v>33.732479089996637</v>
      </c>
      <c r="O1983" s="71">
        <f t="shared" si="103"/>
        <v>2.9645019487955452E-3</v>
      </c>
    </row>
    <row r="1984" spans="2:15" x14ac:dyDescent="0.15">
      <c r="B1984" s="73" t="str">
        <f>IFERROR(IF(AND(K1984&lt;&gt;"",K1984&gt;=$C$3),MAX($B$5:B1983)+1,""),"")</f>
        <v/>
      </c>
      <c r="C1984" s="73" t="str">
        <f>IFERROR(IF(AND(O1984&lt;&gt;"",O1984&gt;=$C$3),MAX($C$5:C1983)+1,""),"")</f>
        <v/>
      </c>
      <c r="F1984" s="40" t="s">
        <v>10673</v>
      </c>
      <c r="G1984" s="40" t="s">
        <v>10674</v>
      </c>
      <c r="H1984" s="56">
        <v>0.1</v>
      </c>
      <c r="I1984" s="167" t="s">
        <v>5932</v>
      </c>
      <c r="J1984" s="56">
        <v>16.16</v>
      </c>
      <c r="K1984" s="71">
        <f t="shared" si="102"/>
        <v>6.1881188118811884E-3</v>
      </c>
      <c r="L1984" s="97">
        <v>16.051105121293801</v>
      </c>
      <c r="M1984" s="56">
        <v>24.76</v>
      </c>
      <c r="N1984" s="56">
        <v>24.927978290366347</v>
      </c>
      <c r="O1984" s="71">
        <f t="shared" si="103"/>
        <v>4.0115567670662624E-3</v>
      </c>
    </row>
    <row r="1985" spans="2:15" x14ac:dyDescent="0.15">
      <c r="B1985" s="73" t="str">
        <f>IFERROR(IF(AND(K1985&lt;&gt;"",K1985&gt;=$C$3),MAX($B$5:B1984)+1,""),"")</f>
        <v/>
      </c>
      <c r="C1985" s="73" t="str">
        <f>IFERROR(IF(AND(O1985&lt;&gt;"",O1985&gt;=$C$3),MAX($C$5:C1984)+1,""),"")</f>
        <v/>
      </c>
      <c r="F1985" s="40" t="s">
        <v>10675</v>
      </c>
      <c r="G1985" s="40" t="s">
        <v>10676</v>
      </c>
      <c r="H1985" s="56">
        <v>0.12</v>
      </c>
      <c r="I1985" s="167" t="s">
        <v>5936</v>
      </c>
      <c r="J1985" s="56">
        <v>19.86</v>
      </c>
      <c r="K1985" s="71">
        <f t="shared" si="102"/>
        <v>6.0422960725075529E-3</v>
      </c>
      <c r="L1985" s="97">
        <v>19.739999999999998</v>
      </c>
      <c r="M1985" s="56">
        <v>41.93</v>
      </c>
      <c r="N1985" s="56">
        <v>42.184893617021281</v>
      </c>
      <c r="O1985" s="71">
        <f t="shared" si="103"/>
        <v>2.8446201877247576E-3</v>
      </c>
    </row>
    <row r="1986" spans="2:15" x14ac:dyDescent="0.15">
      <c r="B1986" s="73" t="str">
        <f>IFERROR(IF(AND(K1986&lt;&gt;"",K1986&gt;=$C$3),MAX($B$5:B1985)+1,""),"")</f>
        <v/>
      </c>
      <c r="C1986" s="73" t="str">
        <f>IFERROR(IF(AND(O1986&lt;&gt;"",O1986&gt;=$C$3),MAX($C$5:C1985)+1,""),"")</f>
        <v/>
      </c>
      <c r="F1986" s="40" t="s">
        <v>10677</v>
      </c>
      <c r="G1986" s="40" t="s">
        <v>10678</v>
      </c>
      <c r="H1986" s="56" t="s">
        <v>5898</v>
      </c>
      <c r="I1986" s="167" t="s">
        <v>5935</v>
      </c>
      <c r="J1986" s="56">
        <v>5.46</v>
      </c>
      <c r="K1986" s="71" t="str">
        <f t="shared" si="102"/>
        <v/>
      </c>
      <c r="L1986" s="97">
        <v>5.46</v>
      </c>
      <c r="M1986" s="56">
        <v>5.08</v>
      </c>
      <c r="N1986" s="56">
        <v>5.08</v>
      </c>
      <c r="O1986" s="71" t="str">
        <f t="shared" si="103"/>
        <v/>
      </c>
    </row>
    <row r="1987" spans="2:15" x14ac:dyDescent="0.15">
      <c r="B1987" s="73" t="str">
        <f>IFERROR(IF(AND(K1987&lt;&gt;"",K1987&gt;=$C$3),MAX($B$5:B1986)+1,""),"")</f>
        <v/>
      </c>
      <c r="C1987" s="73" t="str">
        <f>IFERROR(IF(AND(O1987&lt;&gt;"",O1987&gt;=$C$3),MAX($C$5:C1986)+1,""),"")</f>
        <v/>
      </c>
      <c r="F1987" s="40" t="s">
        <v>10679</v>
      </c>
      <c r="G1987" s="40" t="s">
        <v>10680</v>
      </c>
      <c r="H1987" s="56">
        <v>0.04</v>
      </c>
      <c r="I1987" s="167" t="s">
        <v>5902</v>
      </c>
      <c r="J1987" s="56">
        <v>19.420000000000002</v>
      </c>
      <c r="K1987" s="71">
        <f t="shared" si="102"/>
        <v>2.0597322348094747E-3</v>
      </c>
      <c r="L1987" s="97">
        <v>19.38</v>
      </c>
      <c r="M1987" s="56">
        <v>12.04</v>
      </c>
      <c r="N1987" s="56">
        <v>12.064850361197111</v>
      </c>
      <c r="O1987" s="71">
        <f t="shared" si="103"/>
        <v>3.3154161719773771E-3</v>
      </c>
    </row>
    <row r="1988" spans="2:15" x14ac:dyDescent="0.15">
      <c r="B1988" s="73" t="str">
        <f>IFERROR(IF(AND(K1988&lt;&gt;"",K1988&gt;=$C$3),MAX($B$5:B1987)+1,""),"")</f>
        <v/>
      </c>
      <c r="C1988" s="73" t="str">
        <f>IFERROR(IF(AND(O1988&lt;&gt;"",O1988&gt;=$C$3),MAX($C$5:C1987)+1,""),"")</f>
        <v/>
      </c>
      <c r="F1988" s="40" t="s">
        <v>10681</v>
      </c>
      <c r="G1988" s="40" t="s">
        <v>10682</v>
      </c>
      <c r="H1988" s="56">
        <v>0.1</v>
      </c>
      <c r="I1988" s="167" t="s">
        <v>5916</v>
      </c>
      <c r="J1988" s="56">
        <v>8.1999999999999993</v>
      </c>
      <c r="K1988" s="71">
        <f t="shared" si="102"/>
        <v>1.2195121951219514E-2</v>
      </c>
      <c r="L1988" s="97">
        <v>8.0873626373626397</v>
      </c>
      <c r="M1988" s="56">
        <v>7.48</v>
      </c>
      <c r="N1988" s="56">
        <v>7.5841782729804992</v>
      </c>
      <c r="O1988" s="71">
        <f t="shared" si="103"/>
        <v>1.3185344067697013E-2</v>
      </c>
    </row>
    <row r="1989" spans="2:15" x14ac:dyDescent="0.15">
      <c r="B1989" s="73" t="str">
        <f>IFERROR(IF(AND(K1989&lt;&gt;"",K1989&gt;=$C$3),MAX($B$5:B1988)+1,""),"")</f>
        <v/>
      </c>
      <c r="C1989" s="73" t="str">
        <f>IFERROR(IF(AND(O1989&lt;&gt;"",O1989&gt;=$C$3),MAX($C$5:C1988)+1,""),"")</f>
        <v/>
      </c>
      <c r="F1989" s="40" t="s">
        <v>10683</v>
      </c>
      <c r="G1989" s="40" t="s">
        <v>13379</v>
      </c>
      <c r="H1989" s="56">
        <v>7.0000000000000007E-2</v>
      </c>
      <c r="I1989" s="167" t="s">
        <v>5911</v>
      </c>
      <c r="J1989" s="56">
        <v>6.9</v>
      </c>
      <c r="K1989" s="71">
        <f t="shared" si="102"/>
        <v>1.0144927536231885E-2</v>
      </c>
      <c r="L1989" s="97">
        <v>6.8233333333333404</v>
      </c>
      <c r="M1989" s="56">
        <v>6.89</v>
      </c>
      <c r="N1989" s="56">
        <v>6.9674157303370707</v>
      </c>
      <c r="O1989" s="71">
        <f t="shared" si="103"/>
        <v>1.0046766650540247E-2</v>
      </c>
    </row>
    <row r="1990" spans="2:15" x14ac:dyDescent="0.15">
      <c r="B1990" s="73" t="str">
        <f>IFERROR(IF(AND(K1990&lt;&gt;"",K1990&gt;=$C$3),MAX($B$5:B1989)+1,""),"")</f>
        <v/>
      </c>
      <c r="C1990" s="73" t="str">
        <f>IFERROR(IF(AND(O1990&lt;&gt;"",O1990&gt;=$C$3),MAX($C$5:C1989)+1,""),"")</f>
        <v/>
      </c>
      <c r="F1990" s="40" t="s">
        <v>10685</v>
      </c>
      <c r="G1990" s="40" t="s">
        <v>10686</v>
      </c>
      <c r="H1990" s="56" t="s">
        <v>5898</v>
      </c>
      <c r="I1990" s="167" t="s">
        <v>13682</v>
      </c>
      <c r="J1990" s="56">
        <v>6.93</v>
      </c>
      <c r="K1990" s="71" t="str">
        <f t="shared" si="102"/>
        <v/>
      </c>
      <c r="L1990" s="97">
        <v>6.93</v>
      </c>
      <c r="M1990" s="56">
        <v>6.73</v>
      </c>
      <c r="N1990" s="56">
        <v>6.73</v>
      </c>
      <c r="O1990" s="71" t="str">
        <f t="shared" si="103"/>
        <v/>
      </c>
    </row>
    <row r="1991" spans="2:15" x14ac:dyDescent="0.15">
      <c r="B1991" s="73" t="str">
        <f>IFERROR(IF(AND(K1991&lt;&gt;"",K1991&gt;=$C$3),MAX($B$5:B1990)+1,""),"")</f>
        <v/>
      </c>
      <c r="C1991" s="73" t="str">
        <f>IFERROR(IF(AND(O1991&lt;&gt;"",O1991&gt;=$C$3),MAX($C$5:C1990)+1,""),"")</f>
        <v/>
      </c>
      <c r="F1991" s="40" t="s">
        <v>10687</v>
      </c>
      <c r="G1991" s="40" t="s">
        <v>10688</v>
      </c>
      <c r="H1991" s="56" t="s">
        <v>5898</v>
      </c>
      <c r="I1991" s="167" t="s">
        <v>13682</v>
      </c>
      <c r="J1991" s="56">
        <v>6.55</v>
      </c>
      <c r="K1991" s="71" t="str">
        <f t="shared" ref="K1991:K2054" si="104">IFERROR(H1991/J1991,"")</f>
        <v/>
      </c>
      <c r="L1991" s="97">
        <v>6.55</v>
      </c>
      <c r="M1991" s="56">
        <v>6.27</v>
      </c>
      <c r="N1991" s="56">
        <v>6.2699999999999987</v>
      </c>
      <c r="O1991" s="71" t="str">
        <f t="shared" ref="O1991:O2054" si="105">IFERROR(H1991/N1991,"")</f>
        <v/>
      </c>
    </row>
    <row r="1992" spans="2:15" x14ac:dyDescent="0.15">
      <c r="B1992" s="73" t="str">
        <f>IFERROR(IF(AND(K1992&lt;&gt;"",K1992&gt;=$C$3),MAX($B$5:B1991)+1,""),"")</f>
        <v/>
      </c>
      <c r="C1992" s="73" t="str">
        <f>IFERROR(IF(AND(O1992&lt;&gt;"",O1992&gt;=$C$3),MAX($C$5:C1991)+1,""),"")</f>
        <v/>
      </c>
      <c r="F1992" s="40" t="s">
        <v>13380</v>
      </c>
      <c r="G1992" s="40" t="s">
        <v>10690</v>
      </c>
      <c r="H1992" s="56">
        <v>0.09</v>
      </c>
      <c r="I1992" s="167" t="s">
        <v>13682</v>
      </c>
      <c r="J1992" s="56">
        <v>13.85</v>
      </c>
      <c r="K1992" s="71">
        <f t="shared" si="104"/>
        <v>6.498194945848375E-3</v>
      </c>
      <c r="L1992" s="97">
        <v>13.7564189189189</v>
      </c>
      <c r="M1992" s="56">
        <v>14.05</v>
      </c>
      <c r="N1992" s="56">
        <v>14.145578231292536</v>
      </c>
      <c r="O1992" s="71">
        <f t="shared" si="105"/>
        <v>6.3624122342983468E-3</v>
      </c>
    </row>
    <row r="1993" spans="2:15" x14ac:dyDescent="0.15">
      <c r="B1993" s="73" t="str">
        <f>IFERROR(IF(AND(K1993&lt;&gt;"",K1993&gt;=$C$3),MAX($B$5:B1992)+1,""),"")</f>
        <v/>
      </c>
      <c r="C1993" s="73" t="str">
        <f>IFERROR(IF(AND(O1993&lt;&gt;"",O1993&gt;=$C$3),MAX($C$5:C1992)+1,""),"")</f>
        <v/>
      </c>
      <c r="F1993" s="40" t="s">
        <v>13381</v>
      </c>
      <c r="G1993" s="40" t="s">
        <v>10692</v>
      </c>
      <c r="H1993" s="56" t="s">
        <v>5898</v>
      </c>
      <c r="I1993" s="167" t="s">
        <v>13682</v>
      </c>
      <c r="J1993" s="56">
        <v>18.690000000000001</v>
      </c>
      <c r="K1993" s="71" t="str">
        <f t="shared" si="104"/>
        <v/>
      </c>
      <c r="L1993" s="97">
        <v>18.690000000000001</v>
      </c>
      <c r="M1993" s="56">
        <v>21.1</v>
      </c>
      <c r="N1993" s="56">
        <v>21.1</v>
      </c>
      <c r="O1993" s="71" t="str">
        <f t="shared" si="105"/>
        <v/>
      </c>
    </row>
    <row r="1994" spans="2:15" x14ac:dyDescent="0.15">
      <c r="B1994" s="73" t="str">
        <f>IFERROR(IF(AND(K1994&lt;&gt;"",K1994&gt;=$C$3),MAX($B$5:B1993)+1,""),"")</f>
        <v/>
      </c>
      <c r="C1994" s="73" t="str">
        <f>IFERROR(IF(AND(O1994&lt;&gt;"",O1994&gt;=$C$3),MAX($C$5:C1993)+1,""),"")</f>
        <v/>
      </c>
      <c r="F1994" s="40" t="s">
        <v>10693</v>
      </c>
      <c r="G1994" s="40" t="s">
        <v>10694</v>
      </c>
      <c r="H1994" s="56" t="s">
        <v>5898</v>
      </c>
      <c r="I1994" s="167" t="s">
        <v>5932</v>
      </c>
      <c r="J1994" s="56">
        <v>7.8</v>
      </c>
      <c r="K1994" s="71" t="str">
        <f t="shared" si="104"/>
        <v/>
      </c>
      <c r="L1994" s="97">
        <v>7.8</v>
      </c>
      <c r="M1994" s="56">
        <v>10.59</v>
      </c>
      <c r="N1994" s="56">
        <v>10.59</v>
      </c>
      <c r="O1994" s="71" t="str">
        <f t="shared" si="105"/>
        <v/>
      </c>
    </row>
    <row r="1995" spans="2:15" x14ac:dyDescent="0.15">
      <c r="B1995" s="73" t="str">
        <f>IFERROR(IF(AND(K1995&lt;&gt;"",K1995&gt;=$C$3),MAX($B$5:B1994)+1,""),"")</f>
        <v/>
      </c>
      <c r="C1995" s="73" t="str">
        <f>IFERROR(IF(AND(O1995&lt;&gt;"",O1995&gt;=$C$3),MAX($C$5:C1994)+1,""),"")</f>
        <v/>
      </c>
      <c r="F1995" s="40" t="s">
        <v>10695</v>
      </c>
      <c r="G1995" s="40" t="s">
        <v>10696</v>
      </c>
      <c r="H1995" s="56">
        <v>0.05</v>
      </c>
      <c r="I1995" s="167" t="s">
        <v>5928</v>
      </c>
      <c r="J1995" s="56">
        <v>7.41</v>
      </c>
      <c r="K1995" s="71">
        <f t="shared" si="104"/>
        <v>6.7476383265856954E-3</v>
      </c>
      <c r="L1995" s="97">
        <v>7.3715663900414903</v>
      </c>
      <c r="M1995" s="56">
        <v>11.78</v>
      </c>
      <c r="N1995" s="56">
        <v>11.841418143899901</v>
      </c>
      <c r="O1995" s="71">
        <f t="shared" si="105"/>
        <v>4.2224672241438811E-3</v>
      </c>
    </row>
    <row r="1996" spans="2:15" x14ac:dyDescent="0.15">
      <c r="B1996" s="73" t="str">
        <f>IFERROR(IF(AND(K1996&lt;&gt;"",K1996&gt;=$C$3),MAX($B$5:B1995)+1,""),"")</f>
        <v/>
      </c>
      <c r="C1996" s="73" t="str">
        <f>IFERROR(IF(AND(O1996&lt;&gt;"",O1996&gt;=$C$3),MAX($C$5:C1995)+1,""),"")</f>
        <v/>
      </c>
      <c r="F1996" s="40" t="s">
        <v>10697</v>
      </c>
      <c r="G1996" s="40" t="s">
        <v>13382</v>
      </c>
      <c r="H1996" s="56">
        <v>0.2</v>
      </c>
      <c r="I1996" s="167" t="s">
        <v>5945</v>
      </c>
      <c r="J1996" s="56">
        <v>13.33</v>
      </c>
      <c r="K1996" s="71">
        <f t="shared" si="104"/>
        <v>1.5003750937734435E-2</v>
      </c>
      <c r="L1996" s="97">
        <v>13.158442728442701</v>
      </c>
      <c r="M1996" s="56">
        <v>15.34</v>
      </c>
      <c r="N1996" s="56">
        <v>15.540000000000033</v>
      </c>
      <c r="O1996" s="71">
        <f t="shared" si="105"/>
        <v>1.2870012870012843E-2</v>
      </c>
    </row>
    <row r="1997" spans="2:15" x14ac:dyDescent="0.15">
      <c r="B1997" s="73" t="str">
        <f>IFERROR(IF(AND(K1997&lt;&gt;"",K1997&gt;=$C$3),MAX($B$5:B1996)+1,""),"")</f>
        <v/>
      </c>
      <c r="C1997" s="73" t="str">
        <f>IFERROR(IF(AND(O1997&lt;&gt;"",O1997&gt;=$C$3),MAX($C$5:C1996)+1,""),"")</f>
        <v/>
      </c>
      <c r="F1997" s="40" t="s">
        <v>10699</v>
      </c>
      <c r="G1997" s="40" t="s">
        <v>10700</v>
      </c>
      <c r="H1997" s="56" t="s">
        <v>5898</v>
      </c>
      <c r="I1997" s="167" t="s">
        <v>5909</v>
      </c>
      <c r="J1997" s="56">
        <v>8.6199999999999992</v>
      </c>
      <c r="K1997" s="71" t="str">
        <f t="shared" si="104"/>
        <v/>
      </c>
      <c r="L1997" s="97">
        <v>8.6199999999999992</v>
      </c>
      <c r="M1997" s="56">
        <v>7.89</v>
      </c>
      <c r="N1997" s="56">
        <v>7.89</v>
      </c>
      <c r="O1997" s="71" t="str">
        <f t="shared" si="105"/>
        <v/>
      </c>
    </row>
    <row r="1998" spans="2:15" x14ac:dyDescent="0.15">
      <c r="B1998" s="73" t="str">
        <f>IFERROR(IF(AND(K1998&lt;&gt;"",K1998&gt;=$C$3),MAX($B$5:B1997)+1,""),"")</f>
        <v/>
      </c>
      <c r="C1998" s="73" t="str">
        <f>IFERROR(IF(AND(O1998&lt;&gt;"",O1998&gt;=$C$3),MAX($C$5:C1997)+1,""),"")</f>
        <v/>
      </c>
      <c r="F1998" s="40" t="s">
        <v>10701</v>
      </c>
      <c r="G1998" s="40" t="s">
        <v>10702</v>
      </c>
      <c r="H1998" s="56">
        <v>0.03</v>
      </c>
      <c r="I1998" s="167" t="s">
        <v>5902</v>
      </c>
      <c r="J1998" s="56">
        <v>15.48</v>
      </c>
      <c r="K1998" s="71">
        <f t="shared" si="104"/>
        <v>1.937984496124031E-3</v>
      </c>
      <c r="L1998" s="97">
        <v>15.452040939193299</v>
      </c>
      <c r="M1998" s="56">
        <v>16.21</v>
      </c>
      <c r="N1998" s="56">
        <v>16.239330518697184</v>
      </c>
      <c r="O1998" s="71">
        <f t="shared" si="105"/>
        <v>1.8473667966459235E-3</v>
      </c>
    </row>
    <row r="1999" spans="2:15" x14ac:dyDescent="0.15">
      <c r="B1999" s="73" t="str">
        <f>IFERROR(IF(AND(K1999&lt;&gt;"",K1999&gt;=$C$3),MAX($B$5:B1998)+1,""),"")</f>
        <v/>
      </c>
      <c r="C1999" s="73" t="str">
        <f>IFERROR(IF(AND(O1999&lt;&gt;"",O1999&gt;=$C$3),MAX($C$5:C1998)+1,""),"")</f>
        <v/>
      </c>
      <c r="F1999" s="40" t="s">
        <v>10703</v>
      </c>
      <c r="G1999" s="40" t="s">
        <v>10704</v>
      </c>
      <c r="H1999" s="56" t="s">
        <v>5898</v>
      </c>
      <c r="I1999" s="167" t="s">
        <v>5978</v>
      </c>
      <c r="J1999" s="56">
        <v>60.96</v>
      </c>
      <c r="K1999" s="71" t="str">
        <f t="shared" si="104"/>
        <v/>
      </c>
      <c r="L1999" s="97">
        <v>30.48</v>
      </c>
      <c r="M1999" s="56">
        <v>21.05</v>
      </c>
      <c r="N1999" s="56">
        <v>42.1</v>
      </c>
      <c r="O1999" s="71" t="str">
        <f t="shared" si="105"/>
        <v/>
      </c>
    </row>
    <row r="2000" spans="2:15" x14ac:dyDescent="0.15">
      <c r="B2000" s="73" t="str">
        <f>IFERROR(IF(AND(K2000&lt;&gt;"",K2000&gt;=$C$3),MAX($B$5:B1999)+1,""),"")</f>
        <v/>
      </c>
      <c r="C2000" s="73" t="str">
        <f>IFERROR(IF(AND(O2000&lt;&gt;"",O2000&gt;=$C$3),MAX($C$5:C1999)+1,""),"")</f>
        <v/>
      </c>
      <c r="F2000" s="40" t="s">
        <v>10705</v>
      </c>
      <c r="G2000" s="40" t="s">
        <v>13383</v>
      </c>
      <c r="H2000" s="56" t="s">
        <v>5898</v>
      </c>
      <c r="I2000" s="167" t="s">
        <v>5916</v>
      </c>
      <c r="J2000" s="56">
        <v>33.14</v>
      </c>
      <c r="K2000" s="71" t="str">
        <f t="shared" si="104"/>
        <v/>
      </c>
      <c r="L2000" s="97">
        <v>33.14</v>
      </c>
      <c r="M2000" s="56">
        <v>34.159999999999997</v>
      </c>
      <c r="N2000" s="56">
        <v>34.159999999999997</v>
      </c>
      <c r="O2000" s="71" t="str">
        <f t="shared" si="105"/>
        <v/>
      </c>
    </row>
    <row r="2001" spans="2:15" x14ac:dyDescent="0.15">
      <c r="B2001" s="73" t="str">
        <f>IFERROR(IF(AND(K2001&lt;&gt;"",K2001&gt;=$C$3),MAX($B$5:B2000)+1,""),"")</f>
        <v/>
      </c>
      <c r="C2001" s="73" t="str">
        <f>IFERROR(IF(AND(O2001&lt;&gt;"",O2001&gt;=$C$3),MAX($C$5:C2000)+1,""),"")</f>
        <v/>
      </c>
      <c r="F2001" s="40" t="s">
        <v>10707</v>
      </c>
      <c r="G2001" s="40" t="s">
        <v>10708</v>
      </c>
      <c r="H2001" s="56">
        <v>0.1</v>
      </c>
      <c r="I2001" s="167" t="s">
        <v>5903</v>
      </c>
      <c r="J2001" s="56">
        <v>20.010000000000002</v>
      </c>
      <c r="K2001" s="71">
        <f t="shared" si="104"/>
        <v>4.9975012493753126E-3</v>
      </c>
      <c r="L2001" s="97">
        <v>19.9121515892421</v>
      </c>
      <c r="M2001" s="56">
        <v>21.27</v>
      </c>
      <c r="N2001" s="56">
        <v>21.374520884520837</v>
      </c>
      <c r="O2001" s="71">
        <f t="shared" si="105"/>
        <v>4.67846743982078E-3</v>
      </c>
    </row>
    <row r="2002" spans="2:15" x14ac:dyDescent="0.15">
      <c r="B2002" s="73" t="str">
        <f>IFERROR(IF(AND(K2002&lt;&gt;"",K2002&gt;=$C$3),MAX($B$5:B2001)+1,""),"")</f>
        <v/>
      </c>
      <c r="C2002" s="73" t="str">
        <f>IFERROR(IF(AND(O2002&lt;&gt;"",O2002&gt;=$C$3),MAX($C$5:C2001)+1,""),"")</f>
        <v/>
      </c>
      <c r="F2002" s="40" t="s">
        <v>10709</v>
      </c>
      <c r="G2002" s="40" t="s">
        <v>10710</v>
      </c>
      <c r="H2002" s="56" t="s">
        <v>5898</v>
      </c>
      <c r="I2002" s="167" t="s">
        <v>5907</v>
      </c>
      <c r="J2002" s="56">
        <v>12.31</v>
      </c>
      <c r="K2002" s="71" t="str">
        <f t="shared" si="104"/>
        <v/>
      </c>
      <c r="L2002" s="97">
        <v>12.31</v>
      </c>
      <c r="M2002" s="56">
        <v>12.31</v>
      </c>
      <c r="N2002" s="56">
        <v>12.31</v>
      </c>
      <c r="O2002" s="71" t="str">
        <f t="shared" si="105"/>
        <v/>
      </c>
    </row>
    <row r="2003" spans="2:15" x14ac:dyDescent="0.15">
      <c r="B2003" s="73" t="str">
        <f>IFERROR(IF(AND(K2003&lt;&gt;"",K2003&gt;=$C$3),MAX($B$5:B2002)+1,""),"")</f>
        <v/>
      </c>
      <c r="C2003" s="73" t="str">
        <f>IFERROR(IF(AND(O2003&lt;&gt;"",O2003&gt;=$C$3),MAX($C$5:C2002)+1,""),"")</f>
        <v/>
      </c>
      <c r="F2003" s="40" t="s">
        <v>10711</v>
      </c>
      <c r="G2003" s="40" t="s">
        <v>10712</v>
      </c>
      <c r="H2003" s="56">
        <v>0.1</v>
      </c>
      <c r="I2003" s="167" t="s">
        <v>5981</v>
      </c>
      <c r="J2003" s="56">
        <v>11.13</v>
      </c>
      <c r="K2003" s="71">
        <f t="shared" si="104"/>
        <v>8.9847259658580418E-3</v>
      </c>
      <c r="L2003" s="97">
        <v>11.0223597678917</v>
      </c>
      <c r="M2003" s="56">
        <v>11.47</v>
      </c>
      <c r="N2003" s="56">
        <v>11.582011718749984</v>
      </c>
      <c r="O2003" s="71">
        <f t="shared" si="105"/>
        <v>8.6340786409420719E-3</v>
      </c>
    </row>
    <row r="2004" spans="2:15" x14ac:dyDescent="0.15">
      <c r="B2004" s="73" t="str">
        <f>IFERROR(IF(AND(K2004&lt;&gt;"",K2004&gt;=$C$3),MAX($B$5:B2003)+1,""),"")</f>
        <v/>
      </c>
      <c r="C2004" s="73" t="str">
        <f>IFERROR(IF(AND(O2004&lt;&gt;"",O2004&gt;=$C$3),MAX($C$5:C2003)+1,""),"")</f>
        <v/>
      </c>
      <c r="F2004" s="40" t="s">
        <v>10713</v>
      </c>
      <c r="G2004" s="40" t="s">
        <v>10714</v>
      </c>
      <c r="H2004" s="56">
        <v>0.1</v>
      </c>
      <c r="I2004" s="167" t="s">
        <v>5916</v>
      </c>
      <c r="J2004" s="56">
        <v>6.29</v>
      </c>
      <c r="K2004" s="71">
        <f t="shared" si="104"/>
        <v>1.5898251192368842E-2</v>
      </c>
      <c r="L2004" s="97">
        <v>6.1912558869701702</v>
      </c>
      <c r="M2004" s="56">
        <v>6.77</v>
      </c>
      <c r="N2004" s="56">
        <v>6.8779744816586943</v>
      </c>
      <c r="O2004" s="71">
        <f t="shared" si="105"/>
        <v>1.4539164148786428E-2</v>
      </c>
    </row>
    <row r="2005" spans="2:15" x14ac:dyDescent="0.15">
      <c r="B2005" s="73" t="str">
        <f>IFERROR(IF(AND(K2005&lt;&gt;"",K2005&gt;=$C$3),MAX($B$5:B2004)+1,""),"")</f>
        <v/>
      </c>
      <c r="C2005" s="73" t="str">
        <f>IFERROR(IF(AND(O2005&lt;&gt;"",O2005&gt;=$C$3),MAX($C$5:C2004)+1,""),"")</f>
        <v/>
      </c>
      <c r="F2005" s="40" t="s">
        <v>10715</v>
      </c>
      <c r="G2005" s="40" t="s">
        <v>10716</v>
      </c>
      <c r="H2005" s="56" t="s">
        <v>5898</v>
      </c>
      <c r="I2005" s="167" t="s">
        <v>5953</v>
      </c>
      <c r="J2005" s="56">
        <v>1.87</v>
      </c>
      <c r="K2005" s="71" t="str">
        <f t="shared" si="104"/>
        <v/>
      </c>
      <c r="L2005" s="97">
        <v>1.87</v>
      </c>
      <c r="M2005" s="56">
        <v>1.87</v>
      </c>
      <c r="N2005" s="56">
        <v>1.87</v>
      </c>
      <c r="O2005" s="71" t="str">
        <f t="shared" si="105"/>
        <v/>
      </c>
    </row>
    <row r="2006" spans="2:15" x14ac:dyDescent="0.15">
      <c r="B2006" s="73" t="str">
        <f>IFERROR(IF(AND(K2006&lt;&gt;"",K2006&gt;=$C$3),MAX($B$5:B2005)+1,""),"")</f>
        <v/>
      </c>
      <c r="C2006" s="73" t="str">
        <f>IFERROR(IF(AND(O2006&lt;&gt;"",O2006&gt;=$C$3),MAX($C$5:C2005)+1,""),"")</f>
        <v/>
      </c>
      <c r="F2006" s="40" t="s">
        <v>10717</v>
      </c>
      <c r="G2006" s="40" t="s">
        <v>10718</v>
      </c>
      <c r="H2006" s="56" t="s">
        <v>5898</v>
      </c>
      <c r="I2006" s="167" t="s">
        <v>5907</v>
      </c>
      <c r="J2006" s="56">
        <v>26.39</v>
      </c>
      <c r="K2006" s="71" t="str">
        <f t="shared" si="104"/>
        <v/>
      </c>
      <c r="L2006" s="97">
        <v>26.39</v>
      </c>
      <c r="M2006" s="56">
        <v>24.42</v>
      </c>
      <c r="N2006" s="56">
        <v>24.419999999999998</v>
      </c>
      <c r="O2006" s="71" t="str">
        <f t="shared" si="105"/>
        <v/>
      </c>
    </row>
    <row r="2007" spans="2:15" x14ac:dyDescent="0.15">
      <c r="B2007" s="73" t="str">
        <f>IFERROR(IF(AND(K2007&lt;&gt;"",K2007&gt;=$C$3),MAX($B$5:B2006)+1,""),"")</f>
        <v/>
      </c>
      <c r="C2007" s="73" t="str">
        <f>IFERROR(IF(AND(O2007&lt;&gt;"",O2007&gt;=$C$3),MAX($C$5:C2006)+1,""),"")</f>
        <v/>
      </c>
      <c r="F2007" s="40" t="s">
        <v>10719</v>
      </c>
      <c r="G2007" s="40" t="s">
        <v>10720</v>
      </c>
      <c r="H2007" s="56" t="s">
        <v>5898</v>
      </c>
      <c r="I2007" s="167" t="s">
        <v>13686</v>
      </c>
      <c r="J2007" s="56">
        <v>21.84</v>
      </c>
      <c r="K2007" s="71" t="str">
        <f t="shared" si="104"/>
        <v/>
      </c>
      <c r="L2007" s="97">
        <v>21.84</v>
      </c>
      <c r="M2007" s="56">
        <v>21.69</v>
      </c>
      <c r="N2007" s="56">
        <v>21.69</v>
      </c>
      <c r="O2007" s="71" t="str">
        <f t="shared" si="105"/>
        <v/>
      </c>
    </row>
    <row r="2008" spans="2:15" x14ac:dyDescent="0.15">
      <c r="B2008" s="73" t="str">
        <f>IFERROR(IF(AND(K2008&lt;&gt;"",K2008&gt;=$C$3),MAX($B$5:B2007)+1,""),"")</f>
        <v/>
      </c>
      <c r="C2008" s="73" t="str">
        <f>IFERROR(IF(AND(O2008&lt;&gt;"",O2008&gt;=$C$3),MAX($C$5:C2007)+1,""),"")</f>
        <v/>
      </c>
      <c r="F2008" s="40" t="s">
        <v>10721</v>
      </c>
      <c r="G2008" s="40" t="s">
        <v>10722</v>
      </c>
      <c r="H2008" s="56" t="s">
        <v>5898</v>
      </c>
      <c r="I2008" s="167" t="s">
        <v>5938</v>
      </c>
      <c r="J2008" s="56">
        <v>12.98</v>
      </c>
      <c r="K2008" s="71" t="str">
        <f t="shared" si="104"/>
        <v/>
      </c>
      <c r="L2008" s="97">
        <v>12.98</v>
      </c>
      <c r="M2008" s="56">
        <v>26.91</v>
      </c>
      <c r="N2008" s="56">
        <v>26.91</v>
      </c>
      <c r="O2008" s="71" t="str">
        <f t="shared" si="105"/>
        <v/>
      </c>
    </row>
    <row r="2009" spans="2:15" x14ac:dyDescent="0.15">
      <c r="B2009" s="73" t="str">
        <f>IFERROR(IF(AND(K2009&lt;&gt;"",K2009&gt;=$C$3),MAX($B$5:B2008)+1,""),"")</f>
        <v/>
      </c>
      <c r="C2009" s="73" t="str">
        <f>IFERROR(IF(AND(O2009&lt;&gt;"",O2009&gt;=$C$3),MAX($C$5:C2008)+1,""),"")</f>
        <v/>
      </c>
      <c r="F2009" s="40" t="s">
        <v>10723</v>
      </c>
      <c r="G2009" s="40" t="s">
        <v>13384</v>
      </c>
      <c r="H2009" s="56">
        <v>0.02</v>
      </c>
      <c r="I2009" s="167" t="s">
        <v>13682</v>
      </c>
      <c r="J2009" s="56">
        <v>25.58</v>
      </c>
      <c r="K2009" s="71">
        <f t="shared" si="104"/>
        <v>7.8186082877247859E-4</v>
      </c>
      <c r="L2009" s="97">
        <v>25.557442680775999</v>
      </c>
      <c r="M2009" s="56">
        <v>23.66</v>
      </c>
      <c r="N2009" s="56">
        <v>23.680882612533111</v>
      </c>
      <c r="O2009" s="71">
        <f t="shared" si="105"/>
        <v>8.4456311562538622E-4</v>
      </c>
    </row>
    <row r="2010" spans="2:15" x14ac:dyDescent="0.15">
      <c r="B2010" s="73" t="str">
        <f>IFERROR(IF(AND(K2010&lt;&gt;"",K2010&gt;=$C$3),MAX($B$5:B2009)+1,""),"")</f>
        <v/>
      </c>
      <c r="C2010" s="73" t="str">
        <f>IFERROR(IF(AND(O2010&lt;&gt;"",O2010&gt;=$C$3),MAX($C$5:C2009)+1,""),"")</f>
        <v/>
      </c>
      <c r="F2010" s="40" t="s">
        <v>10725</v>
      </c>
      <c r="G2010" s="40" t="s">
        <v>10726</v>
      </c>
      <c r="H2010" s="56">
        <v>0.05</v>
      </c>
      <c r="I2010" s="167" t="s">
        <v>5949</v>
      </c>
      <c r="J2010" s="56">
        <v>11.04</v>
      </c>
      <c r="K2010" s="71">
        <f t="shared" si="104"/>
        <v>4.5289855072463778E-3</v>
      </c>
      <c r="L2010" s="97">
        <v>10.9856157635468</v>
      </c>
      <c r="M2010" s="56">
        <v>11.14</v>
      </c>
      <c r="N2010" s="56">
        <v>11.195148514851482</v>
      </c>
      <c r="O2010" s="71">
        <f t="shared" si="105"/>
        <v>4.4662203394327474E-3</v>
      </c>
    </row>
    <row r="2011" spans="2:15" x14ac:dyDescent="0.15">
      <c r="B2011" s="73" t="str">
        <f>IFERROR(IF(AND(K2011&lt;&gt;"",K2011&gt;=$C$3),MAX($B$5:B2010)+1,""),"")</f>
        <v/>
      </c>
      <c r="C2011" s="73" t="str">
        <f>IFERROR(IF(AND(O2011&lt;&gt;"",O2011&gt;=$C$3),MAX($C$5:C2010)+1,""),"")</f>
        <v/>
      </c>
      <c r="F2011" s="40" t="s">
        <v>10727</v>
      </c>
      <c r="G2011" s="40" t="s">
        <v>10728</v>
      </c>
      <c r="H2011" s="56">
        <v>0.02</v>
      </c>
      <c r="I2011" s="167" t="s">
        <v>5935</v>
      </c>
      <c r="J2011" s="56">
        <v>11.74</v>
      </c>
      <c r="K2011" s="71">
        <f t="shared" si="104"/>
        <v>1.7035775127768314E-3</v>
      </c>
      <c r="L2011" s="97">
        <v>11.718941704035901</v>
      </c>
      <c r="M2011" s="56">
        <v>10.130000000000001</v>
      </c>
      <c r="N2011" s="56">
        <v>10.148203054806807</v>
      </c>
      <c r="O2011" s="71">
        <f t="shared" si="105"/>
        <v>1.9707922567165016E-3</v>
      </c>
    </row>
    <row r="2012" spans="2:15" x14ac:dyDescent="0.15">
      <c r="B2012" s="73" t="str">
        <f>IFERROR(IF(AND(K2012&lt;&gt;"",K2012&gt;=$C$3),MAX($B$5:B2011)+1,""),"")</f>
        <v/>
      </c>
      <c r="C2012" s="73" t="str">
        <f>IFERROR(IF(AND(O2012&lt;&gt;"",O2012&gt;=$C$3),MAX($C$5:C2011)+1,""),"")</f>
        <v/>
      </c>
      <c r="F2012" s="40" t="s">
        <v>13385</v>
      </c>
      <c r="G2012" s="40" t="s">
        <v>13386</v>
      </c>
      <c r="H2012" s="56">
        <v>0.1</v>
      </c>
      <c r="I2012" s="167" t="s">
        <v>5913</v>
      </c>
      <c r="J2012" s="56">
        <v>17.309999999999999</v>
      </c>
      <c r="K2012" s="71">
        <f t="shared" si="104"/>
        <v>5.7770075101097641E-3</v>
      </c>
      <c r="L2012" s="97">
        <v>17.1728367670365</v>
      </c>
      <c r="M2012" s="56">
        <v>11.3</v>
      </c>
      <c r="N2012" s="56">
        <v>11.390255591054281</v>
      </c>
      <c r="O2012" s="71">
        <f t="shared" si="105"/>
        <v>8.779434245403445E-3</v>
      </c>
    </row>
    <row r="2013" spans="2:15" x14ac:dyDescent="0.15">
      <c r="B2013" s="73" t="str">
        <f>IFERROR(IF(AND(K2013&lt;&gt;"",K2013&gt;=$C$3),MAX($B$5:B2012)+1,""),"")</f>
        <v/>
      </c>
      <c r="C2013" s="73" t="str">
        <f>IFERROR(IF(AND(O2013&lt;&gt;"",O2013&gt;=$C$3),MAX($C$5:C2012)+1,""),"")</f>
        <v/>
      </c>
      <c r="F2013" s="40" t="s">
        <v>10731</v>
      </c>
      <c r="G2013" s="40" t="s">
        <v>10732</v>
      </c>
      <c r="H2013" s="56" t="s">
        <v>5898</v>
      </c>
      <c r="I2013" s="167" t="s">
        <v>5927</v>
      </c>
      <c r="J2013" s="56">
        <v>11.42</v>
      </c>
      <c r="K2013" s="71" t="str">
        <f t="shared" si="104"/>
        <v/>
      </c>
      <c r="L2013" s="97">
        <v>11.42</v>
      </c>
      <c r="M2013" s="56">
        <v>15.45</v>
      </c>
      <c r="N2013" s="56">
        <v>15.45</v>
      </c>
      <c r="O2013" s="71" t="str">
        <f t="shared" si="105"/>
        <v/>
      </c>
    </row>
    <row r="2014" spans="2:15" x14ac:dyDescent="0.15">
      <c r="B2014" s="73" t="str">
        <f>IFERROR(IF(AND(K2014&lt;&gt;"",K2014&gt;=$C$3),MAX($B$5:B2013)+1,""),"")</f>
        <v/>
      </c>
      <c r="C2014" s="73" t="str">
        <f>IFERROR(IF(AND(O2014&lt;&gt;"",O2014&gt;=$C$3),MAX($C$5:C2013)+1,""),"")</f>
        <v/>
      </c>
      <c r="F2014" s="40" t="s">
        <v>10733</v>
      </c>
      <c r="G2014" s="40" t="s">
        <v>10734</v>
      </c>
      <c r="H2014" s="56">
        <v>1.4999999999999999E-2</v>
      </c>
      <c r="I2014" s="167" t="s">
        <v>13686</v>
      </c>
      <c r="J2014" s="56">
        <v>11.76</v>
      </c>
      <c r="K2014" s="71">
        <f t="shared" si="104"/>
        <v>1.2755102040816326E-3</v>
      </c>
      <c r="L2014" s="97">
        <v>11.748367952522299</v>
      </c>
      <c r="M2014" s="56">
        <v>9.61</v>
      </c>
      <c r="N2014" s="56">
        <v>9.6195148514851123</v>
      </c>
      <c r="O2014" s="71">
        <f t="shared" si="105"/>
        <v>1.5593301982047691E-3</v>
      </c>
    </row>
    <row r="2015" spans="2:15" x14ac:dyDescent="0.15">
      <c r="B2015" s="73" t="str">
        <f>IFERROR(IF(AND(K2015&lt;&gt;"",K2015&gt;=$C$3),MAX($B$5:B2014)+1,""),"")</f>
        <v/>
      </c>
      <c r="C2015" s="73" t="str">
        <f>IFERROR(IF(AND(O2015&lt;&gt;"",O2015&gt;=$C$3),MAX($C$5:C2014)+1,""),"")</f>
        <v/>
      </c>
      <c r="F2015" s="40" t="s">
        <v>10735</v>
      </c>
      <c r="G2015" s="40" t="s">
        <v>10736</v>
      </c>
      <c r="H2015" s="56" t="s">
        <v>5898</v>
      </c>
      <c r="I2015" s="167" t="s">
        <v>5953</v>
      </c>
      <c r="J2015" s="56">
        <v>4.49</v>
      </c>
      <c r="K2015" s="71" t="str">
        <f t="shared" si="104"/>
        <v/>
      </c>
      <c r="L2015" s="97">
        <v>4.4477411764705899</v>
      </c>
      <c r="M2015" s="56">
        <v>4.01</v>
      </c>
      <c r="N2015" s="56">
        <v>4.048099762470307</v>
      </c>
      <c r="O2015" s="71" t="str">
        <f t="shared" si="105"/>
        <v/>
      </c>
    </row>
    <row r="2016" spans="2:15" x14ac:dyDescent="0.15">
      <c r="B2016" s="73" t="str">
        <f>IFERROR(IF(AND(K2016&lt;&gt;"",K2016&gt;=$C$3),MAX($B$5:B2015)+1,""),"")</f>
        <v/>
      </c>
      <c r="C2016" s="73" t="str">
        <f>IFERROR(IF(AND(O2016&lt;&gt;"",O2016&gt;=$C$3),MAX($C$5:C2015)+1,""),"")</f>
        <v/>
      </c>
      <c r="F2016" s="40" t="s">
        <v>10737</v>
      </c>
      <c r="G2016" s="40" t="s">
        <v>10738</v>
      </c>
      <c r="H2016" s="56">
        <v>2.8000000000000001E-2</v>
      </c>
      <c r="I2016" s="167" t="s">
        <v>5949</v>
      </c>
      <c r="J2016" s="56">
        <v>20.29</v>
      </c>
      <c r="K2016" s="71">
        <f t="shared" si="104"/>
        <v>1.3799901429275506E-3</v>
      </c>
      <c r="L2016" s="97">
        <v>20.258030462184902</v>
      </c>
      <c r="M2016" s="56">
        <v>16.899999999999999</v>
      </c>
      <c r="N2016" s="56">
        <v>16.926670173592822</v>
      </c>
      <c r="O2016" s="71">
        <f t="shared" si="105"/>
        <v>1.6541942220675277E-3</v>
      </c>
    </row>
    <row r="2017" spans="2:15" x14ac:dyDescent="0.15">
      <c r="B2017" s="73" t="str">
        <f>IFERROR(IF(AND(K2017&lt;&gt;"",K2017&gt;=$C$3),MAX($B$5:B2016)+1,""),"")</f>
        <v/>
      </c>
      <c r="C2017" s="73" t="str">
        <f>IFERROR(IF(AND(O2017&lt;&gt;"",O2017&gt;=$C$3),MAX($C$5:C2016)+1,""),"")</f>
        <v/>
      </c>
      <c r="F2017" s="40" t="s">
        <v>10739</v>
      </c>
      <c r="G2017" s="40" t="s">
        <v>10740</v>
      </c>
      <c r="H2017" s="56">
        <v>2.5000000000000001E-2</v>
      </c>
      <c r="I2017" s="167" t="s">
        <v>5957</v>
      </c>
      <c r="J2017" s="56">
        <v>4.76</v>
      </c>
      <c r="K2017" s="71">
        <f t="shared" si="104"/>
        <v>5.2521008403361349E-3</v>
      </c>
      <c r="L2017" s="97">
        <v>4.7382151029748298</v>
      </c>
      <c r="M2017" s="56">
        <v>4.99</v>
      </c>
      <c r="N2017" s="56">
        <v>5.0129425287356311</v>
      </c>
      <c r="O2017" s="71">
        <f t="shared" si="105"/>
        <v>4.9870908865786504E-3</v>
      </c>
    </row>
    <row r="2018" spans="2:15" x14ac:dyDescent="0.15">
      <c r="B2018" s="73" t="str">
        <f>IFERROR(IF(AND(K2018&lt;&gt;"",K2018&gt;=$C$3),MAX($B$5:B2017)+1,""),"")</f>
        <v/>
      </c>
      <c r="C2018" s="73" t="str">
        <f>IFERROR(IF(AND(O2018&lt;&gt;"",O2018&gt;=$C$3),MAX($C$5:C2017)+1,""),"")</f>
        <v/>
      </c>
      <c r="F2018" s="40" t="s">
        <v>10741</v>
      </c>
      <c r="G2018" s="40" t="s">
        <v>10742</v>
      </c>
      <c r="H2018" s="56">
        <v>0.1</v>
      </c>
      <c r="I2018" s="167" t="s">
        <v>5905</v>
      </c>
      <c r="J2018" s="56">
        <v>11.93</v>
      </c>
      <c r="K2018" s="71">
        <f t="shared" si="104"/>
        <v>8.3822296730930428E-3</v>
      </c>
      <c r="L2018" s="97">
        <v>11.808140960163399</v>
      </c>
      <c r="M2018" s="56">
        <v>10.35</v>
      </c>
      <c r="N2018" s="56">
        <v>10.456811145510864</v>
      </c>
      <c r="O2018" s="71">
        <f t="shared" si="105"/>
        <v>9.5631448831253168E-3</v>
      </c>
    </row>
    <row r="2019" spans="2:15" x14ac:dyDescent="0.15">
      <c r="B2019" s="73" t="str">
        <f>IFERROR(IF(AND(K2019&lt;&gt;"",K2019&gt;=$C$3),MAX($B$5:B2018)+1,""),"")</f>
        <v/>
      </c>
      <c r="C2019" s="73" t="str">
        <f>IFERROR(IF(AND(O2019&lt;&gt;"",O2019&gt;=$C$3),MAX($C$5:C2018)+1,""),"")</f>
        <v/>
      </c>
      <c r="F2019" s="40" t="s">
        <v>13387</v>
      </c>
      <c r="G2019" s="40" t="s">
        <v>13388</v>
      </c>
      <c r="H2019" s="56" t="s">
        <v>5898</v>
      </c>
      <c r="I2019" s="167" t="s">
        <v>5967</v>
      </c>
      <c r="J2019" s="56">
        <v>29.16</v>
      </c>
      <c r="K2019" s="71" t="str">
        <f t="shared" si="104"/>
        <v/>
      </c>
      <c r="L2019" s="97">
        <v>29.16</v>
      </c>
      <c r="M2019" s="56">
        <v>42.12</v>
      </c>
      <c r="N2019" s="56">
        <v>42.12</v>
      </c>
      <c r="O2019" s="71" t="str">
        <f t="shared" si="105"/>
        <v/>
      </c>
    </row>
    <row r="2020" spans="2:15" x14ac:dyDescent="0.15">
      <c r="B2020" s="73" t="str">
        <f>IFERROR(IF(AND(K2020&lt;&gt;"",K2020&gt;=$C$3),MAX($B$5:B2019)+1,""),"")</f>
        <v/>
      </c>
      <c r="C2020" s="73" t="str">
        <f>IFERROR(IF(AND(O2020&lt;&gt;"",O2020&gt;=$C$3),MAX($C$5:C2019)+1,""),"")</f>
        <v/>
      </c>
      <c r="F2020" s="40" t="s">
        <v>10745</v>
      </c>
      <c r="G2020" s="40" t="s">
        <v>10746</v>
      </c>
      <c r="H2020" s="56">
        <v>0.09</v>
      </c>
      <c r="I2020" s="167" t="s">
        <v>5942</v>
      </c>
      <c r="J2020" s="56">
        <v>7.7</v>
      </c>
      <c r="K2020" s="71">
        <f t="shared" si="104"/>
        <v>1.1688311688311687E-2</v>
      </c>
      <c r="L2020" s="97">
        <v>5.0596491228070199</v>
      </c>
      <c r="M2020" s="56">
        <v>4.26</v>
      </c>
      <c r="N2020" s="56">
        <v>6.4830582524271811</v>
      </c>
      <c r="O2020" s="71">
        <f t="shared" si="105"/>
        <v>1.3882337084709219E-2</v>
      </c>
    </row>
    <row r="2021" spans="2:15" x14ac:dyDescent="0.15">
      <c r="B2021" s="73" t="str">
        <f>IFERROR(IF(AND(K2021&lt;&gt;"",K2021&gt;=$C$3),MAX($B$5:B2020)+1,""),"")</f>
        <v/>
      </c>
      <c r="C2021" s="73" t="str">
        <f>IFERROR(IF(AND(O2021&lt;&gt;"",O2021&gt;=$C$3),MAX($C$5:C2020)+1,""),"")</f>
        <v/>
      </c>
      <c r="F2021" s="40" t="s">
        <v>13389</v>
      </c>
      <c r="G2021" s="40" t="s">
        <v>10748</v>
      </c>
      <c r="H2021" s="56" t="s">
        <v>5898</v>
      </c>
      <c r="I2021" s="167" t="s">
        <v>5921</v>
      </c>
      <c r="J2021" s="56">
        <v>5.65</v>
      </c>
      <c r="K2021" s="71" t="str">
        <f t="shared" si="104"/>
        <v/>
      </c>
      <c r="L2021" s="97">
        <v>5.65</v>
      </c>
      <c r="M2021" s="56">
        <v>5.37</v>
      </c>
      <c r="N2021" s="56">
        <v>5.37</v>
      </c>
      <c r="O2021" s="71" t="str">
        <f t="shared" si="105"/>
        <v/>
      </c>
    </row>
    <row r="2022" spans="2:15" x14ac:dyDescent="0.15">
      <c r="B2022" s="73" t="str">
        <f>IFERROR(IF(AND(K2022&lt;&gt;"",K2022&gt;=$C$3),MAX($B$5:B2021)+1,""),"")</f>
        <v/>
      </c>
      <c r="C2022" s="73" t="str">
        <f>IFERROR(IF(AND(O2022&lt;&gt;"",O2022&gt;=$C$3),MAX($C$5:C2021)+1,""),"")</f>
        <v/>
      </c>
      <c r="F2022" s="40" t="s">
        <v>10749</v>
      </c>
      <c r="G2022" s="40" t="s">
        <v>10750</v>
      </c>
      <c r="H2022" s="56" t="s">
        <v>5898</v>
      </c>
      <c r="I2022" s="167" t="s">
        <v>5907</v>
      </c>
      <c r="J2022" s="56">
        <v>13.15</v>
      </c>
      <c r="K2022" s="71" t="str">
        <f t="shared" si="104"/>
        <v/>
      </c>
      <c r="L2022" s="97">
        <v>13.15</v>
      </c>
      <c r="M2022" s="56">
        <v>13.57</v>
      </c>
      <c r="N2022" s="56">
        <v>13.57</v>
      </c>
      <c r="O2022" s="71" t="str">
        <f t="shared" si="105"/>
        <v/>
      </c>
    </row>
    <row r="2023" spans="2:15" x14ac:dyDescent="0.15">
      <c r="B2023" s="73" t="str">
        <f>IFERROR(IF(AND(K2023&lt;&gt;"",K2023&gt;=$C$3),MAX($B$5:B2022)+1,""),"")</f>
        <v/>
      </c>
      <c r="C2023" s="73" t="str">
        <f>IFERROR(IF(AND(O2023&lt;&gt;"",O2023&gt;=$C$3),MAX($C$5:C2022)+1,""),"")</f>
        <v/>
      </c>
      <c r="F2023" s="40" t="s">
        <v>10751</v>
      </c>
      <c r="G2023" s="40" t="s">
        <v>10752</v>
      </c>
      <c r="H2023" s="56">
        <v>3.6999999999999998E-2</v>
      </c>
      <c r="I2023" s="167" t="s">
        <v>5937</v>
      </c>
      <c r="J2023" s="56">
        <v>5.12</v>
      </c>
      <c r="K2023" s="71">
        <f t="shared" si="104"/>
        <v>7.2265624999999995E-3</v>
      </c>
      <c r="L2023" s="97">
        <v>2.5466897746967101</v>
      </c>
      <c r="M2023" s="56">
        <v>2.76</v>
      </c>
      <c r="N2023" s="56">
        <v>5.548850174216021</v>
      </c>
      <c r="O2023" s="71">
        <f t="shared" si="105"/>
        <v>6.6680481249843096E-3</v>
      </c>
    </row>
    <row r="2024" spans="2:15" x14ac:dyDescent="0.15">
      <c r="B2024" s="73" t="str">
        <f>IFERROR(IF(AND(K2024&lt;&gt;"",K2024&gt;=$C$3),MAX($B$5:B2023)+1,""),"")</f>
        <v/>
      </c>
      <c r="C2024" s="73" t="str">
        <f>IFERROR(IF(AND(O2024&lt;&gt;"",O2024&gt;=$C$3),MAX($C$5:C2023)+1,""),"")</f>
        <v/>
      </c>
      <c r="F2024" s="40" t="s">
        <v>10753</v>
      </c>
      <c r="G2024" s="40" t="s">
        <v>10754</v>
      </c>
      <c r="H2024" s="56" t="s">
        <v>5898</v>
      </c>
      <c r="I2024" s="167" t="s">
        <v>5953</v>
      </c>
      <c r="J2024" s="56">
        <v>16.11</v>
      </c>
      <c r="K2024" s="71" t="str">
        <f t="shared" si="104"/>
        <v/>
      </c>
      <c r="L2024" s="97">
        <v>16.11</v>
      </c>
      <c r="M2024" s="56">
        <v>15.93</v>
      </c>
      <c r="N2024" s="56">
        <v>15.93</v>
      </c>
      <c r="O2024" s="71" t="str">
        <f t="shared" si="105"/>
        <v/>
      </c>
    </row>
    <row r="2025" spans="2:15" x14ac:dyDescent="0.15">
      <c r="B2025" s="73" t="str">
        <f>IFERROR(IF(AND(K2025&lt;&gt;"",K2025&gt;=$C$3),MAX($B$5:B2024)+1,""),"")</f>
        <v/>
      </c>
      <c r="C2025" s="73" t="str">
        <f>IFERROR(IF(AND(O2025&lt;&gt;"",O2025&gt;=$C$3),MAX($C$5:C2024)+1,""),"")</f>
        <v/>
      </c>
      <c r="F2025" s="40" t="s">
        <v>10755</v>
      </c>
      <c r="G2025" s="40" t="s">
        <v>10756</v>
      </c>
      <c r="H2025" s="56">
        <v>0.14299999999999999</v>
      </c>
      <c r="I2025" s="167" t="s">
        <v>5956</v>
      </c>
      <c r="J2025" s="56">
        <v>9.68</v>
      </c>
      <c r="K2025" s="71">
        <f t="shared" si="104"/>
        <v>1.4772727272727272E-2</v>
      </c>
      <c r="L2025" s="97">
        <v>9.5547504621072097</v>
      </c>
      <c r="M2025" s="56">
        <v>10.7</v>
      </c>
      <c r="N2025" s="56">
        <v>10.840262172284643</v>
      </c>
      <c r="O2025" s="71">
        <f t="shared" si="105"/>
        <v>1.3191562872492962E-2</v>
      </c>
    </row>
    <row r="2026" spans="2:15" x14ac:dyDescent="0.15">
      <c r="B2026" s="73" t="str">
        <f>IFERROR(IF(AND(K2026&lt;&gt;"",K2026&gt;=$C$3),MAX($B$5:B2025)+1,""),"")</f>
        <v/>
      </c>
      <c r="C2026" s="73" t="str">
        <f>IFERROR(IF(AND(O2026&lt;&gt;"",O2026&gt;=$C$3),MAX($C$5:C2025)+1,""),"")</f>
        <v/>
      </c>
      <c r="F2026" s="40" t="s">
        <v>10757</v>
      </c>
      <c r="G2026" s="40" t="s">
        <v>10758</v>
      </c>
      <c r="H2026" s="56" t="s">
        <v>5898</v>
      </c>
      <c r="I2026" s="167" t="s">
        <v>5968</v>
      </c>
      <c r="J2026" s="56">
        <v>4.12</v>
      </c>
      <c r="K2026" s="71" t="str">
        <f t="shared" si="104"/>
        <v/>
      </c>
      <c r="L2026" s="97">
        <v>4.12</v>
      </c>
      <c r="M2026" s="56">
        <v>3.99</v>
      </c>
      <c r="N2026" s="56">
        <v>3.99</v>
      </c>
      <c r="O2026" s="71" t="str">
        <f t="shared" si="105"/>
        <v/>
      </c>
    </row>
    <row r="2027" spans="2:15" x14ac:dyDescent="0.15">
      <c r="B2027" s="73">
        <f>IFERROR(IF(AND(K2027&lt;&gt;"",K2027&gt;=$C$3),MAX($B$5:B2026)+1,""),"")</f>
        <v>62</v>
      </c>
      <c r="C2027" s="73">
        <f>IFERROR(IF(AND(O2027&lt;&gt;"",O2027&gt;=$C$3),MAX($C$5:C2026)+1,""),"")</f>
        <v>51</v>
      </c>
      <c r="F2027" s="40" t="s">
        <v>10759</v>
      </c>
      <c r="G2027" s="40" t="s">
        <v>10760</v>
      </c>
      <c r="H2027" s="56">
        <v>0.15</v>
      </c>
      <c r="I2027" s="167" t="s">
        <v>5924</v>
      </c>
      <c r="J2027" s="56">
        <v>4.93</v>
      </c>
      <c r="K2027" s="71">
        <f t="shared" si="104"/>
        <v>3.0425963488843813E-2</v>
      </c>
      <c r="L2027" s="97">
        <v>3.9834399999999999</v>
      </c>
      <c r="M2027" s="56">
        <v>4.5999999999999996</v>
      </c>
      <c r="N2027" s="56">
        <v>5.6930693069306928</v>
      </c>
      <c r="O2027" s="71">
        <f t="shared" si="105"/>
        <v>2.6347826086956523E-2</v>
      </c>
    </row>
    <row r="2028" spans="2:15" x14ac:dyDescent="0.15">
      <c r="B2028" s="73" t="str">
        <f>IFERROR(IF(AND(K2028&lt;&gt;"",K2028&gt;=$C$3),MAX($B$5:B2027)+1,""),"")</f>
        <v/>
      </c>
      <c r="C2028" s="73" t="str">
        <f>IFERROR(IF(AND(O2028&lt;&gt;"",O2028&gt;=$C$3),MAX($C$5:C2027)+1,""),"")</f>
        <v/>
      </c>
      <c r="F2028" s="40" t="s">
        <v>10761</v>
      </c>
      <c r="G2028" s="40" t="s">
        <v>10762</v>
      </c>
      <c r="H2028" s="56">
        <v>2.5000000000000001E-2</v>
      </c>
      <c r="I2028" s="167" t="s">
        <v>5932</v>
      </c>
      <c r="J2028" s="56">
        <v>14.78</v>
      </c>
      <c r="K2028" s="71">
        <f t="shared" si="104"/>
        <v>1.6914749661705009E-3</v>
      </c>
      <c r="L2028" s="97">
        <v>14.7613265950726</v>
      </c>
      <c r="M2028" s="56">
        <v>16.309999999999999</v>
      </c>
      <c r="N2028" s="56">
        <v>16.330632511068995</v>
      </c>
      <c r="O2028" s="71">
        <f t="shared" si="105"/>
        <v>1.5308653833863972E-3</v>
      </c>
    </row>
    <row r="2029" spans="2:15" x14ac:dyDescent="0.15">
      <c r="B2029" s="73" t="str">
        <f>IFERROR(IF(AND(K2029&lt;&gt;"",K2029&gt;=$C$3),MAX($B$5:B2028)+1,""),"")</f>
        <v/>
      </c>
      <c r="C2029" s="73" t="str">
        <f>IFERROR(IF(AND(O2029&lt;&gt;"",O2029&gt;=$C$3),MAX($C$5:C2028)+1,""),"")</f>
        <v/>
      </c>
      <c r="F2029" s="40" t="s">
        <v>10763</v>
      </c>
      <c r="G2029" s="40" t="s">
        <v>10764</v>
      </c>
      <c r="H2029" s="56">
        <v>0.05</v>
      </c>
      <c r="I2029" s="167" t="s">
        <v>13682</v>
      </c>
      <c r="J2029" s="56">
        <v>17.670000000000002</v>
      </c>
      <c r="K2029" s="71">
        <f t="shared" si="104"/>
        <v>2.8296547821165816E-3</v>
      </c>
      <c r="L2029" s="97">
        <v>17.6171274685817</v>
      </c>
      <c r="M2029" s="56">
        <v>19.45</v>
      </c>
      <c r="N2029" s="56">
        <v>19.508373349339724</v>
      </c>
      <c r="O2029" s="71">
        <f t="shared" si="105"/>
        <v>2.5630020045567916E-3</v>
      </c>
    </row>
    <row r="2030" spans="2:15" x14ac:dyDescent="0.15">
      <c r="B2030" s="73" t="str">
        <f>IFERROR(IF(AND(K2030&lt;&gt;"",K2030&gt;=$C$3),MAX($B$5:B2029)+1,""),"")</f>
        <v/>
      </c>
      <c r="C2030" s="73" t="str">
        <f>IFERROR(IF(AND(O2030&lt;&gt;"",O2030&gt;=$C$3),MAX($C$5:C2029)+1,""),"")</f>
        <v/>
      </c>
      <c r="F2030" s="40" t="s">
        <v>10765</v>
      </c>
      <c r="G2030" s="40" t="s">
        <v>10766</v>
      </c>
      <c r="H2030" s="56">
        <v>0.05</v>
      </c>
      <c r="I2030" s="167" t="s">
        <v>13692</v>
      </c>
      <c r="J2030" s="56">
        <v>7.79</v>
      </c>
      <c r="K2030" s="71">
        <f t="shared" si="104"/>
        <v>6.4184852374839542E-3</v>
      </c>
      <c r="L2030" s="97">
        <v>7.7432412965186099</v>
      </c>
      <c r="M2030" s="56">
        <v>8.2799999999999994</v>
      </c>
      <c r="N2030" s="56">
        <v>8.3299999999999965</v>
      </c>
      <c r="O2030" s="71">
        <f t="shared" si="105"/>
        <v>6.0024009603841565E-3</v>
      </c>
    </row>
    <row r="2031" spans="2:15" x14ac:dyDescent="0.15">
      <c r="B2031" s="73" t="str">
        <f>IFERROR(IF(AND(K2031&lt;&gt;"",K2031&gt;=$C$3),MAX($B$5:B2030)+1,""),"")</f>
        <v/>
      </c>
      <c r="C2031" s="73" t="str">
        <f>IFERROR(IF(AND(O2031&lt;&gt;"",O2031&gt;=$C$3),MAX($C$5:C2030)+1,""),"")</f>
        <v/>
      </c>
      <c r="F2031" s="40" t="s">
        <v>10767</v>
      </c>
      <c r="G2031" s="40" t="s">
        <v>10768</v>
      </c>
      <c r="H2031" s="56" t="s">
        <v>5898</v>
      </c>
      <c r="I2031" s="167" t="s">
        <v>13655</v>
      </c>
      <c r="J2031" s="56">
        <v>4.6900000000000004</v>
      </c>
      <c r="K2031" s="71" t="str">
        <f t="shared" si="104"/>
        <v/>
      </c>
      <c r="L2031" s="97">
        <v>4.6900000000000004</v>
      </c>
      <c r="M2031" s="56">
        <v>5.08</v>
      </c>
      <c r="N2031" s="56">
        <v>5.08</v>
      </c>
      <c r="O2031" s="71" t="str">
        <f t="shared" si="105"/>
        <v/>
      </c>
    </row>
    <row r="2032" spans="2:15" x14ac:dyDescent="0.15">
      <c r="B2032" s="73" t="str">
        <f>IFERROR(IF(AND(K2032&lt;&gt;"",K2032&gt;=$C$3),MAX($B$5:B2031)+1,""),"")</f>
        <v/>
      </c>
      <c r="C2032" s="73" t="str">
        <f>IFERROR(IF(AND(O2032&lt;&gt;"",O2032&gt;=$C$3),MAX($C$5:C2031)+1,""),"")</f>
        <v/>
      </c>
      <c r="F2032" s="40" t="s">
        <v>10769</v>
      </c>
      <c r="G2032" s="40" t="s">
        <v>10770</v>
      </c>
      <c r="H2032" s="56">
        <v>0.312</v>
      </c>
      <c r="I2032" s="167" t="s">
        <v>13766</v>
      </c>
      <c r="J2032" s="56">
        <v>27</v>
      </c>
      <c r="K2032" s="71">
        <f t="shared" si="104"/>
        <v>1.1555555555555555E-2</v>
      </c>
      <c r="L2032" s="97">
        <v>12.0840985983567</v>
      </c>
      <c r="M2032" s="56">
        <v>11.01</v>
      </c>
      <c r="N2032" s="56">
        <v>24.600097192224609</v>
      </c>
      <c r="O2032" s="71">
        <f t="shared" si="105"/>
        <v>1.2682876720447036E-2</v>
      </c>
    </row>
    <row r="2033" spans="2:15" x14ac:dyDescent="0.15">
      <c r="B2033" s="73">
        <f>IFERROR(IF(AND(K2033&lt;&gt;"",K2033&gt;=$C$3),MAX($B$5:B2032)+1,""),"")</f>
        <v>63</v>
      </c>
      <c r="C2033" s="73">
        <f>IFERROR(IF(AND(O2033&lt;&gt;"",O2033&gt;=$C$3),MAX($C$5:C2032)+1,""),"")</f>
        <v>52</v>
      </c>
      <c r="F2033" s="40" t="s">
        <v>10771</v>
      </c>
      <c r="G2033" s="40" t="s">
        <v>10772</v>
      </c>
      <c r="H2033" s="56">
        <v>0.8</v>
      </c>
      <c r="I2033" s="167" t="s">
        <v>5907</v>
      </c>
      <c r="J2033" s="56">
        <v>15.18</v>
      </c>
      <c r="K2033" s="71">
        <f t="shared" si="104"/>
        <v>5.2700922266139663E-2</v>
      </c>
      <c r="L2033" s="97">
        <v>14.3898893949252</v>
      </c>
      <c r="M2033" s="56">
        <v>15.2</v>
      </c>
      <c r="N2033" s="56">
        <v>16.034591626630036</v>
      </c>
      <c r="O2033" s="71">
        <f t="shared" si="105"/>
        <v>4.9892134369756619E-2</v>
      </c>
    </row>
    <row r="2034" spans="2:15" x14ac:dyDescent="0.15">
      <c r="B2034" s="73" t="str">
        <f>IFERROR(IF(AND(K2034&lt;&gt;"",K2034&gt;=$C$3),MAX($B$5:B2033)+1,""),"")</f>
        <v/>
      </c>
      <c r="C2034" s="73" t="str">
        <f>IFERROR(IF(AND(O2034&lt;&gt;"",O2034&gt;=$C$3),MAX($C$5:C2033)+1,""),"")</f>
        <v/>
      </c>
      <c r="F2034" s="40" t="s">
        <v>10773</v>
      </c>
      <c r="G2034" s="40" t="s">
        <v>10774</v>
      </c>
      <c r="H2034" s="56" t="s">
        <v>5898</v>
      </c>
      <c r="I2034" s="167" t="s">
        <v>5949</v>
      </c>
      <c r="J2034" s="56">
        <v>9.39</v>
      </c>
      <c r="K2034" s="71" t="str">
        <f t="shared" si="104"/>
        <v/>
      </c>
      <c r="L2034" s="97">
        <v>9.39</v>
      </c>
      <c r="M2034" s="56">
        <v>9.8699999999999992</v>
      </c>
      <c r="N2034" s="56">
        <v>9.8699999999999992</v>
      </c>
      <c r="O2034" s="71" t="str">
        <f t="shared" si="105"/>
        <v/>
      </c>
    </row>
    <row r="2035" spans="2:15" x14ac:dyDescent="0.15">
      <c r="B2035" s="73" t="str">
        <f>IFERROR(IF(AND(K2035&lt;&gt;"",K2035&gt;=$C$3),MAX($B$5:B2034)+1,""),"")</f>
        <v/>
      </c>
      <c r="C2035" s="73" t="str">
        <f>IFERROR(IF(AND(O2035&lt;&gt;"",O2035&gt;=$C$3),MAX($C$5:C2034)+1,""),"")</f>
        <v/>
      </c>
      <c r="F2035" s="40" t="s">
        <v>10775</v>
      </c>
      <c r="G2035" s="40" t="s">
        <v>10776</v>
      </c>
      <c r="H2035" s="56" t="s">
        <v>5898</v>
      </c>
      <c r="I2035" s="167" t="s">
        <v>5907</v>
      </c>
      <c r="J2035" s="56">
        <v>13.14</v>
      </c>
      <c r="K2035" s="71" t="str">
        <f t="shared" si="104"/>
        <v/>
      </c>
      <c r="L2035" s="97">
        <v>13.14</v>
      </c>
      <c r="M2035" s="56">
        <v>12.48</v>
      </c>
      <c r="N2035" s="56">
        <v>12.48</v>
      </c>
      <c r="O2035" s="71" t="str">
        <f t="shared" si="105"/>
        <v/>
      </c>
    </row>
    <row r="2036" spans="2:15" x14ac:dyDescent="0.15">
      <c r="B2036" s="73" t="str">
        <f>IFERROR(IF(AND(K2036&lt;&gt;"",K2036&gt;=$C$3),MAX($B$5:B2035)+1,""),"")</f>
        <v/>
      </c>
      <c r="C2036" s="73" t="str">
        <f>IFERROR(IF(AND(O2036&lt;&gt;"",O2036&gt;=$C$3),MAX($C$5:C2035)+1,""),"")</f>
        <v/>
      </c>
      <c r="F2036" s="40" t="s">
        <v>10777</v>
      </c>
      <c r="G2036" s="40" t="s">
        <v>10778</v>
      </c>
      <c r="H2036" s="56">
        <v>4.2099999999999999E-2</v>
      </c>
      <c r="I2036" s="167" t="s">
        <v>13682</v>
      </c>
      <c r="J2036" s="56">
        <v>17.73</v>
      </c>
      <c r="K2036" s="71">
        <f t="shared" si="104"/>
        <v>2.3745064861816129E-3</v>
      </c>
      <c r="L2036" s="97">
        <v>17.6782713347921</v>
      </c>
      <c r="M2036" s="56">
        <v>16.16</v>
      </c>
      <c r="N2036" s="56">
        <v>16.207286027798119</v>
      </c>
      <c r="O2036" s="71">
        <f t="shared" si="105"/>
        <v>2.5975971503058369E-3</v>
      </c>
    </row>
    <row r="2037" spans="2:15" x14ac:dyDescent="0.15">
      <c r="B2037" s="73">
        <f>IFERROR(IF(AND(K2037&lt;&gt;"",K2037&gt;=$C$3),MAX($B$5:B2036)+1,""),"")</f>
        <v>64</v>
      </c>
      <c r="C2037" s="73">
        <f>IFERROR(IF(AND(O2037&lt;&gt;"",O2037&gt;=$C$3),MAX($C$5:C2036)+1,""),"")</f>
        <v>53</v>
      </c>
      <c r="F2037" s="40" t="s">
        <v>13390</v>
      </c>
      <c r="G2037" s="40" t="s">
        <v>10780</v>
      </c>
      <c r="H2037" s="56">
        <v>0.95</v>
      </c>
      <c r="I2037" s="167" t="s">
        <v>5949</v>
      </c>
      <c r="J2037" s="56">
        <v>18.54</v>
      </c>
      <c r="K2037" s="71">
        <f t="shared" si="104"/>
        <v>5.1240560949298811E-2</v>
      </c>
      <c r="L2037" s="97">
        <v>17.59</v>
      </c>
      <c r="M2037" s="56">
        <v>17.59</v>
      </c>
      <c r="N2037" s="56">
        <v>18.54</v>
      </c>
      <c r="O2037" s="71">
        <f t="shared" si="105"/>
        <v>5.1240560949298811E-2</v>
      </c>
    </row>
    <row r="2038" spans="2:15" x14ac:dyDescent="0.15">
      <c r="B2038" s="73">
        <f>IFERROR(IF(AND(K2038&lt;&gt;"",K2038&gt;=$C$3),MAX($B$5:B2037)+1,""),"")</f>
        <v>65</v>
      </c>
      <c r="C2038" s="73">
        <f>IFERROR(IF(AND(O2038&lt;&gt;"",O2038&gt;=$C$3),MAX($C$5:C2037)+1,""),"")</f>
        <v>54</v>
      </c>
      <c r="F2038" s="40" t="s">
        <v>10781</v>
      </c>
      <c r="G2038" s="40" t="s">
        <v>13391</v>
      </c>
      <c r="H2038" s="56">
        <v>0.3</v>
      </c>
      <c r="I2038" s="167" t="s">
        <v>5941</v>
      </c>
      <c r="J2038" s="56">
        <v>8.1199999999999992</v>
      </c>
      <c r="K2038" s="71">
        <f t="shared" si="104"/>
        <v>3.6945812807881777E-2</v>
      </c>
      <c r="L2038" s="97">
        <v>7.8680868665977197</v>
      </c>
      <c r="M2038" s="56">
        <v>10.14</v>
      </c>
      <c r="N2038" s="56">
        <v>10.464653148345791</v>
      </c>
      <c r="O2038" s="71">
        <f t="shared" si="105"/>
        <v>2.8667935357936134E-2</v>
      </c>
    </row>
    <row r="2039" spans="2:15" x14ac:dyDescent="0.15">
      <c r="B2039" s="73" t="str">
        <f>IFERROR(IF(AND(K2039&lt;&gt;"",K2039&gt;=$C$3),MAX($B$5:B2038)+1,""),"")</f>
        <v/>
      </c>
      <c r="C2039" s="73" t="str">
        <f>IFERROR(IF(AND(O2039&lt;&gt;"",O2039&gt;=$C$3),MAX($C$5:C2038)+1,""),"")</f>
        <v/>
      </c>
      <c r="F2039" s="40" t="s">
        <v>10783</v>
      </c>
      <c r="G2039" s="40" t="s">
        <v>13392</v>
      </c>
      <c r="H2039" s="56">
        <v>0.06</v>
      </c>
      <c r="I2039" s="167" t="s">
        <v>5924</v>
      </c>
      <c r="J2039" s="56">
        <v>23.22</v>
      </c>
      <c r="K2039" s="71">
        <f t="shared" si="104"/>
        <v>2.5839793281653748E-3</v>
      </c>
      <c r="L2039" s="97">
        <v>23.1548667601683</v>
      </c>
      <c r="M2039" s="56">
        <v>21.64</v>
      </c>
      <c r="N2039" s="56">
        <v>21.700872011251761</v>
      </c>
      <c r="O2039" s="71">
        <f t="shared" si="105"/>
        <v>2.7648658528049192E-3</v>
      </c>
    </row>
    <row r="2040" spans="2:15" x14ac:dyDescent="0.15">
      <c r="B2040" s="73" t="str">
        <f>IFERROR(IF(AND(K2040&lt;&gt;"",K2040&gt;=$C$3),MAX($B$5:B2039)+1,""),"")</f>
        <v/>
      </c>
      <c r="C2040" s="73" t="str">
        <f>IFERROR(IF(AND(O2040&lt;&gt;"",O2040&gt;=$C$3),MAX($C$5:C2039)+1,""),"")</f>
        <v/>
      </c>
      <c r="F2040" s="40" t="s">
        <v>10785</v>
      </c>
      <c r="G2040" s="40" t="s">
        <v>10786</v>
      </c>
      <c r="H2040" s="56">
        <v>0.2</v>
      </c>
      <c r="I2040" s="167" t="s">
        <v>5935</v>
      </c>
      <c r="J2040" s="56">
        <v>19.98</v>
      </c>
      <c r="K2040" s="71">
        <f t="shared" si="104"/>
        <v>1.001001001001001E-2</v>
      </c>
      <c r="L2040" s="97">
        <v>7.0598831030818303</v>
      </c>
      <c r="M2040" s="56">
        <v>6.69</v>
      </c>
      <c r="N2040" s="56">
        <v>18.933203007518792</v>
      </c>
      <c r="O2040" s="71">
        <f t="shared" si="105"/>
        <v>1.0563452994222669E-2</v>
      </c>
    </row>
    <row r="2041" spans="2:15" x14ac:dyDescent="0.15">
      <c r="B2041" s="73" t="str">
        <f>IFERROR(IF(AND(K2041&lt;&gt;"",K2041&gt;=$C$3),MAX($B$5:B2040)+1,""),"")</f>
        <v/>
      </c>
      <c r="C2041" s="73" t="str">
        <f>IFERROR(IF(AND(O2041&lt;&gt;"",O2041&gt;=$C$3),MAX($C$5:C2040)+1,""),"")</f>
        <v/>
      </c>
      <c r="F2041" s="40" t="s">
        <v>10787</v>
      </c>
      <c r="G2041" s="40" t="s">
        <v>10788</v>
      </c>
      <c r="H2041" s="56" t="s">
        <v>5898</v>
      </c>
      <c r="I2041" s="167" t="s">
        <v>5903</v>
      </c>
      <c r="J2041" s="56">
        <v>5.77</v>
      </c>
      <c r="K2041" s="71" t="str">
        <f t="shared" si="104"/>
        <v/>
      </c>
      <c r="L2041" s="97">
        <v>5.77</v>
      </c>
      <c r="M2041" s="56">
        <v>5.29</v>
      </c>
      <c r="N2041" s="56">
        <v>5.29</v>
      </c>
      <c r="O2041" s="71" t="str">
        <f t="shared" si="105"/>
        <v/>
      </c>
    </row>
    <row r="2042" spans="2:15" x14ac:dyDescent="0.15">
      <c r="B2042" s="73" t="str">
        <f>IFERROR(IF(AND(K2042&lt;&gt;"",K2042&gt;=$C$3),MAX($B$5:B2041)+1,""),"")</f>
        <v/>
      </c>
      <c r="C2042" s="73" t="str">
        <f>IFERROR(IF(AND(O2042&lt;&gt;"",O2042&gt;=$C$3),MAX($C$5:C2041)+1,""),"")</f>
        <v/>
      </c>
      <c r="F2042" s="40" t="s">
        <v>10789</v>
      </c>
      <c r="G2042" s="40" t="s">
        <v>10790</v>
      </c>
      <c r="H2042" s="56" t="s">
        <v>5898</v>
      </c>
      <c r="I2042" s="167" t="s">
        <v>13696</v>
      </c>
      <c r="J2042" s="56">
        <v>4.1399999999999997</v>
      </c>
      <c r="K2042" s="71" t="str">
        <f t="shared" si="104"/>
        <v/>
      </c>
      <c r="L2042" s="97">
        <v>4.1399999999999997</v>
      </c>
      <c r="M2042" s="56">
        <v>4.53</v>
      </c>
      <c r="N2042" s="56">
        <v>4.53</v>
      </c>
      <c r="O2042" s="71" t="str">
        <f t="shared" si="105"/>
        <v/>
      </c>
    </row>
    <row r="2043" spans="2:15" x14ac:dyDescent="0.15">
      <c r="B2043" s="73" t="str">
        <f>IFERROR(IF(AND(K2043&lt;&gt;"",K2043&gt;=$C$3),MAX($B$5:B2042)+1,""),"")</f>
        <v/>
      </c>
      <c r="C2043" s="73" t="str">
        <f>IFERROR(IF(AND(O2043&lt;&gt;"",O2043&gt;=$C$3),MAX($C$5:C2042)+1,""),"")</f>
        <v/>
      </c>
      <c r="F2043" s="40" t="s">
        <v>13393</v>
      </c>
      <c r="G2043" s="40" t="s">
        <v>10792</v>
      </c>
      <c r="H2043" s="56">
        <v>0.01</v>
      </c>
      <c r="I2043" s="167" t="s">
        <v>5902</v>
      </c>
      <c r="J2043" s="56">
        <v>10.27</v>
      </c>
      <c r="K2043" s="71">
        <f t="shared" si="104"/>
        <v>9.7370983446932818E-4</v>
      </c>
      <c r="L2043" s="97">
        <v>10.2606295620438</v>
      </c>
      <c r="M2043" s="56">
        <v>13.28</v>
      </c>
      <c r="N2043" s="56">
        <v>13.292127853881272</v>
      </c>
      <c r="O2043" s="71">
        <f t="shared" si="105"/>
        <v>7.5232499340427438E-4</v>
      </c>
    </row>
    <row r="2044" spans="2:15" x14ac:dyDescent="0.15">
      <c r="B2044" s="73" t="str">
        <f>IFERROR(IF(AND(K2044&lt;&gt;"",K2044&gt;=$C$3),MAX($B$5:B2043)+1,""),"")</f>
        <v/>
      </c>
      <c r="C2044" s="73" t="str">
        <f>IFERROR(IF(AND(O2044&lt;&gt;"",O2044&gt;=$C$3),MAX($C$5:C2043)+1,""),"")</f>
        <v/>
      </c>
      <c r="F2044" s="40" t="s">
        <v>10793</v>
      </c>
      <c r="G2044" s="40" t="s">
        <v>10794</v>
      </c>
      <c r="H2044" s="56">
        <v>0.05</v>
      </c>
      <c r="I2044" s="167" t="s">
        <v>5900</v>
      </c>
      <c r="J2044" s="56">
        <v>12.12</v>
      </c>
      <c r="K2044" s="71">
        <f t="shared" si="104"/>
        <v>4.1254125412541259E-3</v>
      </c>
      <c r="L2044" s="97">
        <v>12.069917355371899</v>
      </c>
      <c r="M2044" s="56">
        <v>12.05</v>
      </c>
      <c r="N2044" s="56">
        <v>12.100000000000001</v>
      </c>
      <c r="O2044" s="71">
        <f t="shared" si="105"/>
        <v>4.1322314049586778E-3</v>
      </c>
    </row>
    <row r="2045" spans="2:15" x14ac:dyDescent="0.15">
      <c r="B2045" s="73" t="str">
        <f>IFERROR(IF(AND(K2045&lt;&gt;"",K2045&gt;=$C$3),MAX($B$5:B2044)+1,""),"")</f>
        <v/>
      </c>
      <c r="C2045" s="73" t="str">
        <f>IFERROR(IF(AND(O2045&lt;&gt;"",O2045&gt;=$C$3),MAX($C$5:C2044)+1,""),"")</f>
        <v/>
      </c>
      <c r="F2045" s="40" t="s">
        <v>10795</v>
      </c>
      <c r="G2045" s="40" t="s">
        <v>10796</v>
      </c>
      <c r="H2045" s="56">
        <v>0.02</v>
      </c>
      <c r="I2045" s="167" t="s">
        <v>5935</v>
      </c>
      <c r="J2045" s="56">
        <v>5.44</v>
      </c>
      <c r="K2045" s="71">
        <f t="shared" si="104"/>
        <v>3.6764705882352941E-3</v>
      </c>
      <c r="L2045" s="97">
        <v>5.4126633165829103</v>
      </c>
      <c r="M2045" s="56">
        <v>4.1500000000000004</v>
      </c>
      <c r="N2045" s="56">
        <v>4.1709595959595998</v>
      </c>
      <c r="O2045" s="71">
        <f t="shared" si="105"/>
        <v>4.7950596355270285E-3</v>
      </c>
    </row>
    <row r="2046" spans="2:15" x14ac:dyDescent="0.15">
      <c r="B2046" s="73" t="str">
        <f>IFERROR(IF(AND(K2046&lt;&gt;"",K2046&gt;=$C$3),MAX($B$5:B2045)+1,""),"")</f>
        <v/>
      </c>
      <c r="C2046" s="73" t="str">
        <f>IFERROR(IF(AND(O2046&lt;&gt;"",O2046&gt;=$C$3),MAX($C$5:C2045)+1,""),"")</f>
        <v/>
      </c>
      <c r="F2046" s="40" t="s">
        <v>13394</v>
      </c>
      <c r="G2046" s="40" t="s">
        <v>10798</v>
      </c>
      <c r="H2046" s="56">
        <v>0.1</v>
      </c>
      <c r="I2046" s="167" t="s">
        <v>5924</v>
      </c>
      <c r="J2046" s="56">
        <v>17.2</v>
      </c>
      <c r="K2046" s="71">
        <f t="shared" si="104"/>
        <v>5.8139534883720938E-3</v>
      </c>
      <c r="L2046" s="97">
        <v>17.064246250986599</v>
      </c>
      <c r="M2046" s="56">
        <v>15.1</v>
      </c>
      <c r="N2046" s="56">
        <v>15.22012728719171</v>
      </c>
      <c r="O2046" s="71">
        <f t="shared" si="105"/>
        <v>6.5702472859181429E-3</v>
      </c>
    </row>
    <row r="2047" spans="2:15" x14ac:dyDescent="0.15">
      <c r="B2047" s="73" t="str">
        <f>IFERROR(IF(AND(K2047&lt;&gt;"",K2047&gt;=$C$3),MAX($B$5:B2046)+1,""),"")</f>
        <v/>
      </c>
      <c r="C2047" s="73" t="str">
        <f>IFERROR(IF(AND(O2047&lt;&gt;"",O2047&gt;=$C$3),MAX($C$5:C2046)+1,""),"")</f>
        <v/>
      </c>
      <c r="F2047" s="40" t="s">
        <v>10799</v>
      </c>
      <c r="G2047" s="40" t="s">
        <v>10800</v>
      </c>
      <c r="H2047" s="56">
        <v>0.01</v>
      </c>
      <c r="I2047" s="167" t="s">
        <v>5911</v>
      </c>
      <c r="J2047" s="56">
        <v>8.35</v>
      </c>
      <c r="K2047" s="71">
        <f t="shared" si="104"/>
        <v>1.1976047904191617E-3</v>
      </c>
      <c r="L2047" s="97">
        <v>8.3415741675075701</v>
      </c>
      <c r="M2047" s="56">
        <v>9.81</v>
      </c>
      <c r="N2047" s="56">
        <v>9.8199090909090891</v>
      </c>
      <c r="O2047" s="71">
        <f t="shared" si="105"/>
        <v>1.0183393662226091E-3</v>
      </c>
    </row>
    <row r="2048" spans="2:15" x14ac:dyDescent="0.15">
      <c r="B2048" s="73" t="str">
        <f>IFERROR(IF(AND(K2048&lt;&gt;"",K2048&gt;=$C$3),MAX($B$5:B2047)+1,""),"")</f>
        <v/>
      </c>
      <c r="C2048" s="73" t="str">
        <f>IFERROR(IF(AND(O2048&lt;&gt;"",O2048&gt;=$C$3),MAX($C$5:C2047)+1,""),"")</f>
        <v/>
      </c>
      <c r="F2048" s="40" t="s">
        <v>10801</v>
      </c>
      <c r="G2048" s="40" t="s">
        <v>13395</v>
      </c>
      <c r="H2048" s="56" t="s">
        <v>5898</v>
      </c>
      <c r="I2048" s="167" t="s">
        <v>5938</v>
      </c>
      <c r="J2048" s="56">
        <v>11.78</v>
      </c>
      <c r="K2048" s="71" t="str">
        <f t="shared" si="104"/>
        <v/>
      </c>
      <c r="L2048" s="97">
        <v>11.78</v>
      </c>
      <c r="M2048" s="56">
        <v>11.45</v>
      </c>
      <c r="N2048" s="56">
        <v>11.449999999999998</v>
      </c>
      <c r="O2048" s="71" t="str">
        <f t="shared" si="105"/>
        <v/>
      </c>
    </row>
    <row r="2049" spans="2:15" x14ac:dyDescent="0.15">
      <c r="B2049" s="73" t="str">
        <f>IFERROR(IF(AND(K2049&lt;&gt;"",K2049&gt;=$C$3),MAX($B$5:B2048)+1,""),"")</f>
        <v/>
      </c>
      <c r="C2049" s="73" t="str">
        <f>IFERROR(IF(AND(O2049&lt;&gt;"",O2049&gt;=$C$3),MAX($C$5:C2048)+1,""),"")</f>
        <v/>
      </c>
      <c r="F2049" s="40" t="s">
        <v>10803</v>
      </c>
      <c r="G2049" s="40" t="s">
        <v>10804</v>
      </c>
      <c r="H2049" s="56">
        <v>0.193</v>
      </c>
      <c r="I2049" s="167" t="s">
        <v>5932</v>
      </c>
      <c r="J2049" s="56">
        <v>18.809999999999999</v>
      </c>
      <c r="K2049" s="71">
        <f t="shared" si="104"/>
        <v>1.0260499734183946E-2</v>
      </c>
      <c r="L2049" s="97">
        <v>18.610785953177299</v>
      </c>
      <c r="M2049" s="56">
        <v>20.149999999999999</v>
      </c>
      <c r="N2049" s="56">
        <v>20.365690140845022</v>
      </c>
      <c r="O2049" s="71">
        <f t="shared" si="105"/>
        <v>9.4767227953116619E-3</v>
      </c>
    </row>
    <row r="2050" spans="2:15" x14ac:dyDescent="0.15">
      <c r="B2050" s="73" t="str">
        <f>IFERROR(IF(AND(K2050&lt;&gt;"",K2050&gt;=$C$3),MAX($B$5:B2049)+1,""),"")</f>
        <v/>
      </c>
      <c r="C2050" s="73" t="str">
        <f>IFERROR(IF(AND(O2050&lt;&gt;"",O2050&gt;=$C$3),MAX($C$5:C2049)+1,""),"")</f>
        <v/>
      </c>
      <c r="F2050" s="40" t="s">
        <v>10805</v>
      </c>
      <c r="G2050" s="40" t="s">
        <v>10806</v>
      </c>
      <c r="H2050" s="56">
        <v>0.32</v>
      </c>
      <c r="I2050" s="167" t="s">
        <v>5902</v>
      </c>
      <c r="J2050" s="56">
        <v>19.89</v>
      </c>
      <c r="K2050" s="71">
        <f t="shared" si="104"/>
        <v>1.6088486676721969E-2</v>
      </c>
      <c r="L2050" s="97">
        <v>19.554126649076501</v>
      </c>
      <c r="M2050" s="56">
        <v>21.13</v>
      </c>
      <c r="N2050" s="56">
        <v>21.492941492216872</v>
      </c>
      <c r="O2050" s="71">
        <f t="shared" si="105"/>
        <v>1.4888608900549046E-2</v>
      </c>
    </row>
    <row r="2051" spans="2:15" x14ac:dyDescent="0.15">
      <c r="B2051" s="73">
        <f>IFERROR(IF(AND(K2051&lt;&gt;"",K2051&gt;=$C$3),MAX($B$5:B2050)+1,""),"")</f>
        <v>66</v>
      </c>
      <c r="C2051" s="73" t="str">
        <f>IFERROR(IF(AND(O2051&lt;&gt;"",O2051&gt;=$C$3),MAX($C$5:C2050)+1,""),"")</f>
        <v/>
      </c>
      <c r="F2051" s="40" t="s">
        <v>10807</v>
      </c>
      <c r="G2051" s="40" t="s">
        <v>10808</v>
      </c>
      <c r="H2051" s="56">
        <v>0.4</v>
      </c>
      <c r="I2051" s="167" t="s">
        <v>5903</v>
      </c>
      <c r="J2051" s="56">
        <v>12.35</v>
      </c>
      <c r="K2051" s="71">
        <f t="shared" si="104"/>
        <v>3.2388663967611336E-2</v>
      </c>
      <c r="L2051" s="97">
        <v>11.9956241032999</v>
      </c>
      <c r="M2051" s="56">
        <v>16.02</v>
      </c>
      <c r="N2051" s="56">
        <v>16.493264401772464</v>
      </c>
      <c r="O2051" s="71">
        <f t="shared" si="105"/>
        <v>2.4252324479622944E-2</v>
      </c>
    </row>
    <row r="2052" spans="2:15" x14ac:dyDescent="0.15">
      <c r="B2052" s="73" t="str">
        <f>IFERROR(IF(AND(K2052&lt;&gt;"",K2052&gt;=$C$3),MAX($B$5:B2051)+1,""),"")</f>
        <v/>
      </c>
      <c r="C2052" s="73" t="str">
        <f>IFERROR(IF(AND(O2052&lt;&gt;"",O2052&gt;=$C$3),MAX($C$5:C2051)+1,""),"")</f>
        <v/>
      </c>
      <c r="F2052" s="40" t="s">
        <v>10809</v>
      </c>
      <c r="G2052" s="40" t="s">
        <v>10810</v>
      </c>
      <c r="H2052" s="56" t="s">
        <v>5898</v>
      </c>
      <c r="I2052" s="167" t="s">
        <v>5905</v>
      </c>
      <c r="J2052" s="56">
        <v>17.3</v>
      </c>
      <c r="K2052" s="71" t="str">
        <f t="shared" si="104"/>
        <v/>
      </c>
      <c r="L2052" s="97">
        <v>17.3</v>
      </c>
      <c r="M2052" s="56">
        <v>19.82</v>
      </c>
      <c r="N2052" s="56">
        <v>19.82</v>
      </c>
      <c r="O2052" s="71" t="str">
        <f t="shared" si="105"/>
        <v/>
      </c>
    </row>
    <row r="2053" spans="2:15" x14ac:dyDescent="0.15">
      <c r="B2053" s="73" t="str">
        <f>IFERROR(IF(AND(K2053&lt;&gt;"",K2053&gt;=$C$3),MAX($B$5:B2052)+1,""),"")</f>
        <v/>
      </c>
      <c r="C2053" s="73" t="str">
        <f>IFERROR(IF(AND(O2053&lt;&gt;"",O2053&gt;=$C$3),MAX($C$5:C2052)+1,""),"")</f>
        <v/>
      </c>
      <c r="F2053" s="40" t="s">
        <v>10811</v>
      </c>
      <c r="G2053" s="40" t="s">
        <v>10812</v>
      </c>
      <c r="H2053" s="56">
        <v>0.03</v>
      </c>
      <c r="I2053" s="167" t="s">
        <v>5935</v>
      </c>
      <c r="J2053" s="56">
        <v>8.35</v>
      </c>
      <c r="K2053" s="71">
        <f t="shared" si="104"/>
        <v>3.592814371257485E-3</v>
      </c>
      <c r="L2053" s="97">
        <v>8.3295343137254907</v>
      </c>
      <c r="M2053" s="56">
        <v>10.54</v>
      </c>
      <c r="N2053" s="56">
        <v>10.565896805896804</v>
      </c>
      <c r="O2053" s="71">
        <f t="shared" si="105"/>
        <v>2.8393235852215652E-3</v>
      </c>
    </row>
    <row r="2054" spans="2:15" x14ac:dyDescent="0.15">
      <c r="B2054" s="73" t="str">
        <f>IFERROR(IF(AND(K2054&lt;&gt;"",K2054&gt;=$C$3),MAX($B$5:B2053)+1,""),"")</f>
        <v/>
      </c>
      <c r="C2054" s="73" t="str">
        <f>IFERROR(IF(AND(O2054&lt;&gt;"",O2054&gt;=$C$3),MAX($C$5:C2053)+1,""),"")</f>
        <v/>
      </c>
      <c r="F2054" s="40" t="s">
        <v>10813</v>
      </c>
      <c r="G2054" s="40" t="s">
        <v>10814</v>
      </c>
      <c r="H2054" s="56">
        <v>2.3E-2</v>
      </c>
      <c r="I2054" s="167" t="s">
        <v>13752</v>
      </c>
      <c r="J2054" s="56">
        <v>25.1</v>
      </c>
      <c r="K2054" s="71">
        <f t="shared" si="104"/>
        <v>9.1633466135458165E-4</v>
      </c>
      <c r="L2054" s="97">
        <v>25.069667673716001</v>
      </c>
      <c r="M2054" s="56">
        <v>20</v>
      </c>
      <c r="N2054" s="56">
        <v>20.024198427102249</v>
      </c>
      <c r="O2054" s="71">
        <f t="shared" si="105"/>
        <v>1.1486102719033226E-3</v>
      </c>
    </row>
    <row r="2055" spans="2:15" x14ac:dyDescent="0.15">
      <c r="B2055" s="73" t="str">
        <f>IFERROR(IF(AND(K2055&lt;&gt;"",K2055&gt;=$C$3),MAX($B$5:B2054)+1,""),"")</f>
        <v/>
      </c>
      <c r="C2055" s="73" t="str">
        <f>IFERROR(IF(AND(O2055&lt;&gt;"",O2055&gt;=$C$3),MAX($C$5:C2054)+1,""),"")</f>
        <v/>
      </c>
      <c r="F2055" s="40" t="s">
        <v>10815</v>
      </c>
      <c r="G2055" s="40" t="s">
        <v>10816</v>
      </c>
      <c r="H2055" s="56">
        <v>0.4</v>
      </c>
      <c r="I2055" s="167" t="s">
        <v>5901</v>
      </c>
      <c r="J2055" s="56">
        <v>27.99</v>
      </c>
      <c r="K2055" s="71">
        <f t="shared" ref="K2055:K2118" si="106">IFERROR(H2055/J2055,"")</f>
        <v>1.4290818149339052E-2</v>
      </c>
      <c r="L2055" s="97">
        <v>27.582428103385499</v>
      </c>
      <c r="M2055" s="56">
        <v>29.11</v>
      </c>
      <c r="N2055" s="56">
        <v>29.540144070927234</v>
      </c>
      <c r="O2055" s="71">
        <f t="shared" ref="O2055:O2118" si="107">IFERROR(H2055/N2055,"")</f>
        <v>1.3540895367320544E-2</v>
      </c>
    </row>
    <row r="2056" spans="2:15" x14ac:dyDescent="0.15">
      <c r="B2056" s="73" t="str">
        <f>IFERROR(IF(AND(K2056&lt;&gt;"",K2056&gt;=$C$3),MAX($B$5:B2055)+1,""),"")</f>
        <v/>
      </c>
      <c r="C2056" s="73" t="str">
        <f>IFERROR(IF(AND(O2056&lt;&gt;"",O2056&gt;=$C$3),MAX($C$5:C2055)+1,""),"")</f>
        <v/>
      </c>
      <c r="F2056" s="40" t="s">
        <v>10817</v>
      </c>
      <c r="G2056" s="40" t="s">
        <v>10818</v>
      </c>
      <c r="H2056" s="56" t="s">
        <v>5898</v>
      </c>
      <c r="I2056" s="167" t="s">
        <v>5949</v>
      </c>
      <c r="J2056" s="56">
        <v>11.66</v>
      </c>
      <c r="K2056" s="71" t="str">
        <f t="shared" si="106"/>
        <v/>
      </c>
      <c r="L2056" s="97">
        <v>11.66</v>
      </c>
      <c r="M2056" s="56">
        <v>10.19</v>
      </c>
      <c r="N2056" s="56">
        <v>10.19</v>
      </c>
      <c r="O2056" s="71" t="str">
        <f t="shared" si="107"/>
        <v/>
      </c>
    </row>
    <row r="2057" spans="2:15" x14ac:dyDescent="0.15">
      <c r="B2057" s="73" t="str">
        <f>IFERROR(IF(AND(K2057&lt;&gt;"",K2057&gt;=$C$3),MAX($B$5:B2056)+1,""),"")</f>
        <v/>
      </c>
      <c r="C2057" s="73" t="str">
        <f>IFERROR(IF(AND(O2057&lt;&gt;"",O2057&gt;=$C$3),MAX($C$5:C2056)+1,""),"")</f>
        <v/>
      </c>
      <c r="F2057" s="40" t="s">
        <v>13396</v>
      </c>
      <c r="G2057" s="40" t="s">
        <v>10820</v>
      </c>
      <c r="H2057" s="56" t="s">
        <v>5898</v>
      </c>
      <c r="I2057" s="167" t="s">
        <v>5909</v>
      </c>
      <c r="J2057" s="56">
        <v>11.86</v>
      </c>
      <c r="K2057" s="71" t="str">
        <f t="shared" si="106"/>
        <v/>
      </c>
      <c r="L2057" s="97">
        <v>11.86</v>
      </c>
      <c r="M2057" s="56">
        <v>11.89</v>
      </c>
      <c r="N2057" s="56">
        <v>11.89</v>
      </c>
      <c r="O2057" s="71" t="str">
        <f t="shared" si="107"/>
        <v/>
      </c>
    </row>
    <row r="2058" spans="2:15" x14ac:dyDescent="0.15">
      <c r="B2058" s="73" t="str">
        <f>IFERROR(IF(AND(K2058&lt;&gt;"",K2058&gt;=$C$3),MAX($B$5:B2057)+1,""),"")</f>
        <v/>
      </c>
      <c r="C2058" s="73" t="str">
        <f>IFERROR(IF(AND(O2058&lt;&gt;"",O2058&gt;=$C$3),MAX($C$5:C2057)+1,""),"")</f>
        <v/>
      </c>
      <c r="F2058" s="40" t="s">
        <v>10821</v>
      </c>
      <c r="G2058" s="40" t="s">
        <v>10822</v>
      </c>
      <c r="H2058" s="56" t="s">
        <v>5898</v>
      </c>
      <c r="I2058" s="167" t="s">
        <v>5936</v>
      </c>
      <c r="J2058" s="56">
        <v>9.4</v>
      </c>
      <c r="K2058" s="71" t="str">
        <f t="shared" si="106"/>
        <v/>
      </c>
      <c r="L2058" s="97">
        <v>9.4</v>
      </c>
      <c r="M2058" s="56">
        <v>11.57</v>
      </c>
      <c r="N2058" s="56">
        <v>11.57</v>
      </c>
      <c r="O2058" s="71" t="str">
        <f t="shared" si="107"/>
        <v/>
      </c>
    </row>
    <row r="2059" spans="2:15" x14ac:dyDescent="0.15">
      <c r="B2059" s="73" t="str">
        <f>IFERROR(IF(AND(K2059&lt;&gt;"",K2059&gt;=$C$3),MAX($B$5:B2058)+1,""),"")</f>
        <v/>
      </c>
      <c r="C2059" s="73" t="str">
        <f>IFERROR(IF(AND(O2059&lt;&gt;"",O2059&gt;=$C$3),MAX($C$5:C2058)+1,""),"")</f>
        <v/>
      </c>
      <c r="F2059" s="40" t="s">
        <v>13397</v>
      </c>
      <c r="G2059" s="40" t="s">
        <v>10824</v>
      </c>
      <c r="H2059" s="56" t="s">
        <v>5898</v>
      </c>
      <c r="I2059" s="167" t="s">
        <v>5953</v>
      </c>
      <c r="J2059" s="56">
        <v>10.039999999999999</v>
      </c>
      <c r="K2059" s="71" t="str">
        <f t="shared" si="106"/>
        <v/>
      </c>
      <c r="L2059" s="97">
        <v>10.039999999999999</v>
      </c>
      <c r="M2059" s="56">
        <v>10.24</v>
      </c>
      <c r="N2059" s="56">
        <v>10.24</v>
      </c>
      <c r="O2059" s="71" t="str">
        <f t="shared" si="107"/>
        <v/>
      </c>
    </row>
    <row r="2060" spans="2:15" x14ac:dyDescent="0.15">
      <c r="B2060" s="73" t="str">
        <f>IFERROR(IF(AND(K2060&lt;&gt;"",K2060&gt;=$C$3),MAX($B$5:B2059)+1,""),"")</f>
        <v/>
      </c>
      <c r="C2060" s="73" t="str">
        <f>IFERROR(IF(AND(O2060&lt;&gt;"",O2060&gt;=$C$3),MAX($C$5:C2059)+1,""),"")</f>
        <v/>
      </c>
      <c r="F2060" s="40" t="s">
        <v>10825</v>
      </c>
      <c r="G2060" s="40" t="s">
        <v>13398</v>
      </c>
      <c r="H2060" s="56">
        <v>0.05</v>
      </c>
      <c r="I2060" s="167" t="s">
        <v>13682</v>
      </c>
      <c r="J2060" s="56">
        <v>4.03</v>
      </c>
      <c r="K2060" s="71">
        <f t="shared" si="106"/>
        <v>1.2406947890818858E-2</v>
      </c>
      <c r="L2060" s="97">
        <v>3.9833564814814801</v>
      </c>
      <c r="M2060" s="56">
        <v>4.4000000000000004</v>
      </c>
      <c r="N2060" s="56">
        <v>4.4515222482435624</v>
      </c>
      <c r="O2060" s="71">
        <f t="shared" si="107"/>
        <v>1.1232112794612789E-2</v>
      </c>
    </row>
    <row r="2061" spans="2:15" x14ac:dyDescent="0.15">
      <c r="B2061" s="73" t="str">
        <f>IFERROR(IF(AND(K2061&lt;&gt;"",K2061&gt;=$C$3),MAX($B$5:B2060)+1,""),"")</f>
        <v/>
      </c>
      <c r="C2061" s="73" t="str">
        <f>IFERROR(IF(AND(O2061&lt;&gt;"",O2061&gt;=$C$3),MAX($C$5:C2060)+1,""),"")</f>
        <v/>
      </c>
      <c r="F2061" s="40" t="s">
        <v>10827</v>
      </c>
      <c r="G2061" s="40" t="s">
        <v>10828</v>
      </c>
      <c r="H2061" s="56">
        <v>1.72E-3</v>
      </c>
      <c r="I2061" s="167" t="s">
        <v>5956</v>
      </c>
      <c r="J2061" s="56">
        <v>9.31</v>
      </c>
      <c r="K2061" s="71">
        <f t="shared" si="106"/>
        <v>1.8474758324382384E-4</v>
      </c>
      <c r="L2061" s="97">
        <v>9.31</v>
      </c>
      <c r="M2061" s="56">
        <v>11.13</v>
      </c>
      <c r="N2061" s="56">
        <v>11.13</v>
      </c>
      <c r="O2061" s="71">
        <f t="shared" si="107"/>
        <v>1.5453728661275829E-4</v>
      </c>
    </row>
    <row r="2062" spans="2:15" x14ac:dyDescent="0.15">
      <c r="B2062" s="73" t="str">
        <f>IFERROR(IF(AND(K2062&lt;&gt;"",K2062&gt;=$C$3),MAX($B$5:B2061)+1,""),"")</f>
        <v/>
      </c>
      <c r="C2062" s="73" t="str">
        <f>IFERROR(IF(AND(O2062&lt;&gt;"",O2062&gt;=$C$3),MAX($C$5:C2061)+1,""),"")</f>
        <v/>
      </c>
      <c r="F2062" s="40" t="s">
        <v>10829</v>
      </c>
      <c r="G2062" s="40" t="s">
        <v>10830</v>
      </c>
      <c r="H2062" s="56">
        <v>0.05</v>
      </c>
      <c r="I2062" s="167" t="s">
        <v>5953</v>
      </c>
      <c r="J2062" s="56">
        <v>5.08</v>
      </c>
      <c r="K2062" s="71">
        <f t="shared" si="106"/>
        <v>9.8425196850393699E-3</v>
      </c>
      <c r="L2062" s="97">
        <v>5.0359792027729604</v>
      </c>
      <c r="M2062" s="56">
        <v>5.33</v>
      </c>
      <c r="N2062" s="56">
        <v>5.3765909090909121</v>
      </c>
      <c r="O2062" s="71">
        <f t="shared" si="107"/>
        <v>9.2995730650547361E-3</v>
      </c>
    </row>
    <row r="2063" spans="2:15" x14ac:dyDescent="0.15">
      <c r="B2063" s="73" t="str">
        <f>IFERROR(IF(AND(K2063&lt;&gt;"",K2063&gt;=$C$3),MAX($B$5:B2062)+1,""),"")</f>
        <v/>
      </c>
      <c r="C2063" s="73" t="str">
        <f>IFERROR(IF(AND(O2063&lt;&gt;"",O2063&gt;=$C$3),MAX($C$5:C2062)+1,""),"")</f>
        <v/>
      </c>
      <c r="F2063" s="40" t="s">
        <v>10831</v>
      </c>
      <c r="G2063" s="40" t="s">
        <v>10832</v>
      </c>
      <c r="H2063" s="56">
        <v>0.19</v>
      </c>
      <c r="I2063" s="167" t="s">
        <v>5928</v>
      </c>
      <c r="J2063" s="56">
        <v>44.57</v>
      </c>
      <c r="K2063" s="71">
        <f t="shared" si="106"/>
        <v>4.2629571460623735E-3</v>
      </c>
      <c r="L2063" s="97">
        <v>44.372879422718803</v>
      </c>
      <c r="M2063" s="56">
        <v>44.37</v>
      </c>
      <c r="N2063" s="56">
        <v>44.56710778583119</v>
      </c>
      <c r="O2063" s="71">
        <f t="shared" si="107"/>
        <v>4.2632337936994186E-3</v>
      </c>
    </row>
    <row r="2064" spans="2:15" x14ac:dyDescent="0.15">
      <c r="B2064" s="73" t="str">
        <f>IFERROR(IF(AND(K2064&lt;&gt;"",K2064&gt;=$C$3),MAX($B$5:B2063)+1,""),"")</f>
        <v/>
      </c>
      <c r="C2064" s="73" t="str">
        <f>IFERROR(IF(AND(O2064&lt;&gt;"",O2064&gt;=$C$3),MAX($C$5:C2063)+1,""),"")</f>
        <v/>
      </c>
      <c r="F2064" s="40" t="s">
        <v>13399</v>
      </c>
      <c r="G2064" s="40" t="s">
        <v>13400</v>
      </c>
      <c r="H2064" s="56" t="s">
        <v>5898</v>
      </c>
      <c r="I2064" s="167" t="s">
        <v>5913</v>
      </c>
      <c r="J2064" s="56">
        <v>10.31</v>
      </c>
      <c r="K2064" s="71" t="str">
        <f t="shared" si="106"/>
        <v/>
      </c>
      <c r="L2064" s="97">
        <v>10.31</v>
      </c>
      <c r="M2064" s="56">
        <v>9.9600000000000009</v>
      </c>
      <c r="N2064" s="56">
        <v>9.9600000000000009</v>
      </c>
      <c r="O2064" s="71" t="str">
        <f t="shared" si="107"/>
        <v/>
      </c>
    </row>
    <row r="2065" spans="2:15" x14ac:dyDescent="0.15">
      <c r="B2065" s="73" t="str">
        <f>IFERROR(IF(AND(K2065&lt;&gt;"",K2065&gt;=$C$3),MAX($B$5:B2064)+1,""),"")</f>
        <v/>
      </c>
      <c r="C2065" s="73" t="str">
        <f>IFERROR(IF(AND(O2065&lt;&gt;"",O2065&gt;=$C$3),MAX($C$5:C2064)+1,""),"")</f>
        <v/>
      </c>
      <c r="F2065" s="40" t="s">
        <v>10835</v>
      </c>
      <c r="G2065" s="40" t="s">
        <v>10836</v>
      </c>
      <c r="H2065" s="56" t="s">
        <v>5898</v>
      </c>
      <c r="I2065" s="167" t="s">
        <v>13686</v>
      </c>
      <c r="J2065" s="56">
        <v>13.21</v>
      </c>
      <c r="K2065" s="71" t="str">
        <f t="shared" si="106"/>
        <v/>
      </c>
      <c r="L2065" s="97">
        <v>13.21</v>
      </c>
      <c r="M2065" s="56">
        <v>12.67</v>
      </c>
      <c r="N2065" s="56">
        <v>12.67</v>
      </c>
      <c r="O2065" s="71" t="str">
        <f t="shared" si="107"/>
        <v/>
      </c>
    </row>
    <row r="2066" spans="2:15" x14ac:dyDescent="0.15">
      <c r="B2066" s="73" t="str">
        <f>IFERROR(IF(AND(K2066&lt;&gt;"",K2066&gt;=$C$3),MAX($B$5:B2065)+1,""),"")</f>
        <v/>
      </c>
      <c r="C2066" s="73" t="str">
        <f>IFERROR(IF(AND(O2066&lt;&gt;"",O2066&gt;=$C$3),MAX($C$5:C2065)+1,""),"")</f>
        <v/>
      </c>
      <c r="F2066" s="40" t="s">
        <v>10837</v>
      </c>
      <c r="G2066" s="40" t="s">
        <v>10838</v>
      </c>
      <c r="H2066" s="56">
        <v>3.0000000000000001E-3</v>
      </c>
      <c r="I2066" s="167" t="s">
        <v>5953</v>
      </c>
      <c r="J2066" s="56">
        <v>6.96</v>
      </c>
      <c r="K2066" s="71">
        <f t="shared" si="106"/>
        <v>4.3103448275862068E-4</v>
      </c>
      <c r="L2066" s="97">
        <v>6.96</v>
      </c>
      <c r="M2066" s="56">
        <v>8</v>
      </c>
      <c r="N2066" s="56">
        <v>8</v>
      </c>
      <c r="O2066" s="71">
        <f t="shared" si="107"/>
        <v>3.7500000000000001E-4</v>
      </c>
    </row>
    <row r="2067" spans="2:15" x14ac:dyDescent="0.15">
      <c r="B2067" s="73" t="str">
        <f>IFERROR(IF(AND(K2067&lt;&gt;"",K2067&gt;=$C$3),MAX($B$5:B2066)+1,""),"")</f>
        <v/>
      </c>
      <c r="C2067" s="73" t="str">
        <f>IFERROR(IF(AND(O2067&lt;&gt;"",O2067&gt;=$C$3),MAX($C$5:C2066)+1,""),"")</f>
        <v/>
      </c>
      <c r="F2067" s="40" t="s">
        <v>10839</v>
      </c>
      <c r="G2067" s="40" t="s">
        <v>10840</v>
      </c>
      <c r="H2067" s="56">
        <v>0.05</v>
      </c>
      <c r="I2067" s="167" t="s">
        <v>5953</v>
      </c>
      <c r="J2067" s="56">
        <v>13.5</v>
      </c>
      <c r="K2067" s="71">
        <f t="shared" si="106"/>
        <v>3.7037037037037038E-3</v>
      </c>
      <c r="L2067" s="97">
        <v>13.4526979677645</v>
      </c>
      <c r="M2067" s="56">
        <v>14.09</v>
      </c>
      <c r="N2067" s="56">
        <v>14.13954289732775</v>
      </c>
      <c r="O2067" s="71">
        <f t="shared" si="107"/>
        <v>3.5361822063886919E-3</v>
      </c>
    </row>
    <row r="2068" spans="2:15" x14ac:dyDescent="0.15">
      <c r="B2068" s="73" t="str">
        <f>IFERROR(IF(AND(K2068&lt;&gt;"",K2068&gt;=$C$3),MAX($B$5:B2067)+1,""),"")</f>
        <v/>
      </c>
      <c r="C2068" s="73" t="str">
        <f>IFERROR(IF(AND(O2068&lt;&gt;"",O2068&gt;=$C$3),MAX($C$5:C2067)+1,""),"")</f>
        <v/>
      </c>
      <c r="F2068" s="40" t="s">
        <v>10841</v>
      </c>
      <c r="G2068" s="40" t="s">
        <v>10842</v>
      </c>
      <c r="H2068" s="56" t="s">
        <v>5898</v>
      </c>
      <c r="I2068" s="167" t="s">
        <v>5957</v>
      </c>
      <c r="J2068" s="56">
        <v>8.41</v>
      </c>
      <c r="K2068" s="71" t="str">
        <f t="shared" si="106"/>
        <v/>
      </c>
      <c r="L2068" s="97">
        <v>8.41</v>
      </c>
      <c r="M2068" s="56">
        <v>7.87</v>
      </c>
      <c r="N2068" s="56">
        <v>7.87</v>
      </c>
      <c r="O2068" s="71" t="str">
        <f t="shared" si="107"/>
        <v/>
      </c>
    </row>
    <row r="2069" spans="2:15" x14ac:dyDescent="0.15">
      <c r="B2069" s="73" t="str">
        <f>IFERROR(IF(AND(K2069&lt;&gt;"",K2069&gt;=$C$3),MAX($B$5:B2068)+1,""),"")</f>
        <v/>
      </c>
      <c r="C2069" s="73" t="str">
        <f>IFERROR(IF(AND(O2069&lt;&gt;"",O2069&gt;=$C$3),MAX($C$5:C2068)+1,""),"")</f>
        <v/>
      </c>
      <c r="F2069" s="40" t="s">
        <v>10843</v>
      </c>
      <c r="G2069" s="40" t="s">
        <v>10844</v>
      </c>
      <c r="H2069" s="56">
        <v>7.0000000000000007E-2</v>
      </c>
      <c r="I2069" s="167" t="s">
        <v>5902</v>
      </c>
      <c r="J2069" s="56">
        <v>10.73</v>
      </c>
      <c r="K2069" s="71">
        <f t="shared" si="106"/>
        <v>6.5237651444547996E-3</v>
      </c>
      <c r="L2069" s="97">
        <v>10.656793372319701</v>
      </c>
      <c r="M2069" s="56">
        <v>10.01</v>
      </c>
      <c r="N2069" s="56">
        <v>10.078763493621185</v>
      </c>
      <c r="O2069" s="71">
        <f t="shared" si="107"/>
        <v>6.9452964189806385E-3</v>
      </c>
    </row>
    <row r="2070" spans="2:15" x14ac:dyDescent="0.15">
      <c r="B2070" s="73" t="str">
        <f>IFERROR(IF(AND(K2070&lt;&gt;"",K2070&gt;=$C$3),MAX($B$5:B2069)+1,""),"")</f>
        <v/>
      </c>
      <c r="C2070" s="73" t="str">
        <f>IFERROR(IF(AND(O2070&lt;&gt;"",O2070&gt;=$C$3),MAX($C$5:C2069)+1,""),"")</f>
        <v/>
      </c>
      <c r="F2070" s="40" t="s">
        <v>10845</v>
      </c>
      <c r="G2070" s="40" t="s">
        <v>10846</v>
      </c>
      <c r="H2070" s="56">
        <v>0.1</v>
      </c>
      <c r="I2070" s="167" t="s">
        <v>13711</v>
      </c>
      <c r="J2070" s="56">
        <v>7.36</v>
      </c>
      <c r="K2070" s="71">
        <f t="shared" si="106"/>
        <v>1.358695652173913E-2</v>
      </c>
      <c r="L2070" s="97">
        <v>2.9108385481852301</v>
      </c>
      <c r="M2070" s="56">
        <v>8.0399999999999991</v>
      </c>
      <c r="N2070" s="56">
        <v>20.328987341772162</v>
      </c>
      <c r="O2070" s="71">
        <f t="shared" si="107"/>
        <v>4.9190841786063404E-3</v>
      </c>
    </row>
    <row r="2071" spans="2:15" x14ac:dyDescent="0.15">
      <c r="B2071" s="73" t="str">
        <f>IFERROR(IF(AND(K2071&lt;&gt;"",K2071&gt;=$C$3),MAX($B$5:B2070)+1,""),"")</f>
        <v/>
      </c>
      <c r="C2071" s="73" t="str">
        <f>IFERROR(IF(AND(O2071&lt;&gt;"",O2071&gt;=$C$3),MAX($C$5:C2070)+1,""),"")</f>
        <v/>
      </c>
      <c r="F2071" s="40" t="s">
        <v>10847</v>
      </c>
      <c r="G2071" s="40" t="s">
        <v>10848</v>
      </c>
      <c r="H2071" s="56" t="s">
        <v>5898</v>
      </c>
      <c r="I2071" s="167" t="s">
        <v>5935</v>
      </c>
      <c r="J2071" s="56">
        <v>4.47</v>
      </c>
      <c r="K2071" s="71" t="str">
        <f t="shared" si="106"/>
        <v/>
      </c>
      <c r="L2071" s="97">
        <v>4.47</v>
      </c>
      <c r="M2071" s="56">
        <v>4.32</v>
      </c>
      <c r="N2071" s="56">
        <v>4.32</v>
      </c>
      <c r="O2071" s="71" t="str">
        <f t="shared" si="107"/>
        <v/>
      </c>
    </row>
    <row r="2072" spans="2:15" x14ac:dyDescent="0.15">
      <c r="B2072" s="73" t="str">
        <f>IFERROR(IF(AND(K2072&lt;&gt;"",K2072&gt;=$C$3),MAX($B$5:B2071)+1,""),"")</f>
        <v/>
      </c>
      <c r="C2072" s="73" t="str">
        <f>IFERROR(IF(AND(O2072&lt;&gt;"",O2072&gt;=$C$3),MAX($C$5:C2071)+1,""),"")</f>
        <v/>
      </c>
      <c r="F2072" s="40" t="s">
        <v>10849</v>
      </c>
      <c r="G2072" s="40" t="s">
        <v>10850</v>
      </c>
      <c r="H2072" s="56" t="s">
        <v>5898</v>
      </c>
      <c r="I2072" s="167" t="s">
        <v>5911</v>
      </c>
      <c r="J2072" s="56">
        <v>3.19</v>
      </c>
      <c r="K2072" s="71" t="str">
        <f t="shared" si="106"/>
        <v/>
      </c>
      <c r="L2072" s="97">
        <v>3.19</v>
      </c>
      <c r="M2072" s="56">
        <v>3.39</v>
      </c>
      <c r="N2072" s="56">
        <v>3.39</v>
      </c>
      <c r="O2072" s="71" t="str">
        <f t="shared" si="107"/>
        <v/>
      </c>
    </row>
    <row r="2073" spans="2:15" x14ac:dyDescent="0.15">
      <c r="B2073" s="73" t="str">
        <f>IFERROR(IF(AND(K2073&lt;&gt;"",K2073&gt;=$C$3),MAX($B$5:B2072)+1,""),"")</f>
        <v/>
      </c>
      <c r="C2073" s="73" t="str">
        <f>IFERROR(IF(AND(O2073&lt;&gt;"",O2073&gt;=$C$3),MAX($C$5:C2072)+1,""),"")</f>
        <v/>
      </c>
      <c r="F2073" s="40" t="s">
        <v>10851</v>
      </c>
      <c r="G2073" s="40" t="s">
        <v>13401</v>
      </c>
      <c r="H2073" s="56" t="s">
        <v>5898</v>
      </c>
      <c r="I2073" s="167" t="s">
        <v>13682</v>
      </c>
      <c r="J2073" s="56">
        <v>8.73</v>
      </c>
      <c r="K2073" s="71" t="str">
        <f t="shared" si="106"/>
        <v/>
      </c>
      <c r="L2073" s="97">
        <v>8.73</v>
      </c>
      <c r="M2073" s="56">
        <v>8.39</v>
      </c>
      <c r="N2073" s="56">
        <v>8.39</v>
      </c>
      <c r="O2073" s="71" t="str">
        <f t="shared" si="107"/>
        <v/>
      </c>
    </row>
    <row r="2074" spans="2:15" x14ac:dyDescent="0.15">
      <c r="B2074" s="73" t="str">
        <f>IFERROR(IF(AND(K2074&lt;&gt;"",K2074&gt;=$C$3),MAX($B$5:B2073)+1,""),"")</f>
        <v/>
      </c>
      <c r="C2074" s="73" t="str">
        <f>IFERROR(IF(AND(O2074&lt;&gt;"",O2074&gt;=$C$3),MAX($C$5:C2073)+1,""),"")</f>
        <v/>
      </c>
      <c r="F2074" s="40" t="s">
        <v>10853</v>
      </c>
      <c r="G2074" s="40" t="s">
        <v>10854</v>
      </c>
      <c r="H2074" s="56" t="s">
        <v>5898</v>
      </c>
      <c r="I2074" s="167" t="s">
        <v>5941</v>
      </c>
      <c r="J2074" s="56">
        <v>5.93</v>
      </c>
      <c r="K2074" s="71" t="str">
        <f t="shared" si="106"/>
        <v/>
      </c>
      <c r="L2074" s="97">
        <v>5.93</v>
      </c>
      <c r="M2074" s="56">
        <v>5.48</v>
      </c>
      <c r="N2074" s="56">
        <v>5.48</v>
      </c>
      <c r="O2074" s="71" t="str">
        <f t="shared" si="107"/>
        <v/>
      </c>
    </row>
    <row r="2075" spans="2:15" x14ac:dyDescent="0.15">
      <c r="B2075" s="73" t="str">
        <f>IFERROR(IF(AND(K2075&lt;&gt;"",K2075&gt;=$C$3),MAX($B$5:B2074)+1,""),"")</f>
        <v/>
      </c>
      <c r="C2075" s="73" t="str">
        <f>IFERROR(IF(AND(O2075&lt;&gt;"",O2075&gt;=$C$3),MAX($C$5:C2074)+1,""),"")</f>
        <v/>
      </c>
      <c r="F2075" s="40" t="s">
        <v>10855</v>
      </c>
      <c r="G2075" s="40" t="s">
        <v>10856</v>
      </c>
      <c r="H2075" s="56" t="s">
        <v>5898</v>
      </c>
      <c r="I2075" s="167" t="s">
        <v>13686</v>
      </c>
      <c r="J2075" s="56">
        <v>5.77</v>
      </c>
      <c r="K2075" s="71" t="str">
        <f t="shared" si="106"/>
        <v/>
      </c>
      <c r="L2075" s="97">
        <v>5.77</v>
      </c>
      <c r="M2075" s="56">
        <v>6.53</v>
      </c>
      <c r="N2075" s="56">
        <v>6.53</v>
      </c>
      <c r="O2075" s="71" t="str">
        <f t="shared" si="107"/>
        <v/>
      </c>
    </row>
    <row r="2076" spans="2:15" x14ac:dyDescent="0.15">
      <c r="B2076" s="73" t="str">
        <f>IFERROR(IF(AND(K2076&lt;&gt;"",K2076&gt;=$C$3),MAX($B$5:B2075)+1,""),"")</f>
        <v/>
      </c>
      <c r="C2076" s="73" t="str">
        <f>IFERROR(IF(AND(O2076&lt;&gt;"",O2076&gt;=$C$3),MAX($C$5:C2075)+1,""),"")</f>
        <v/>
      </c>
      <c r="F2076" s="40" t="s">
        <v>13402</v>
      </c>
      <c r="G2076" s="40" t="s">
        <v>10858</v>
      </c>
      <c r="H2076" s="56" t="s">
        <v>5898</v>
      </c>
      <c r="I2076" s="167" t="s">
        <v>5927</v>
      </c>
      <c r="J2076" s="56">
        <v>7.43</v>
      </c>
      <c r="K2076" s="71" t="str">
        <f t="shared" si="106"/>
        <v/>
      </c>
      <c r="L2076" s="97">
        <v>7.43</v>
      </c>
      <c r="M2076" s="56">
        <v>8.3800000000000008</v>
      </c>
      <c r="N2076" s="56">
        <v>8.3800000000000008</v>
      </c>
      <c r="O2076" s="71" t="str">
        <f t="shared" si="107"/>
        <v/>
      </c>
    </row>
    <row r="2077" spans="2:15" x14ac:dyDescent="0.15">
      <c r="B2077" s="73" t="str">
        <f>IFERROR(IF(AND(K2077&lt;&gt;"",K2077&gt;=$C$3),MAX($B$5:B2076)+1,""),"")</f>
        <v/>
      </c>
      <c r="C2077" s="73" t="str">
        <f>IFERROR(IF(AND(O2077&lt;&gt;"",O2077&gt;=$C$3),MAX($C$5:C2076)+1,""),"")</f>
        <v/>
      </c>
      <c r="F2077" s="40" t="s">
        <v>10859</v>
      </c>
      <c r="G2077" s="40" t="s">
        <v>10860</v>
      </c>
      <c r="H2077" s="56" t="s">
        <v>5898</v>
      </c>
      <c r="I2077" s="167" t="s">
        <v>5949</v>
      </c>
      <c r="J2077" s="56">
        <v>6.12</v>
      </c>
      <c r="K2077" s="71" t="str">
        <f t="shared" si="106"/>
        <v/>
      </c>
      <c r="L2077" s="97">
        <v>6.12</v>
      </c>
      <c r="M2077" s="56">
        <v>6.08</v>
      </c>
      <c r="N2077" s="56">
        <v>6.08</v>
      </c>
      <c r="O2077" s="71" t="str">
        <f t="shared" si="107"/>
        <v/>
      </c>
    </row>
    <row r="2078" spans="2:15" x14ac:dyDescent="0.15">
      <c r="B2078" s="73" t="str">
        <f>IFERROR(IF(AND(K2078&lt;&gt;"",K2078&gt;=$C$3),MAX($B$5:B2077)+1,""),"")</f>
        <v/>
      </c>
      <c r="C2078" s="73" t="str">
        <f>IFERROR(IF(AND(O2078&lt;&gt;"",O2078&gt;=$C$3),MAX($C$5:C2077)+1,""),"")</f>
        <v/>
      </c>
      <c r="F2078" s="40" t="s">
        <v>10861</v>
      </c>
      <c r="G2078" s="40" t="s">
        <v>10862</v>
      </c>
      <c r="H2078" s="56" t="s">
        <v>5898</v>
      </c>
      <c r="I2078" s="167" t="s">
        <v>5928</v>
      </c>
      <c r="J2078" s="56">
        <v>10.77</v>
      </c>
      <c r="K2078" s="71" t="str">
        <f t="shared" si="106"/>
        <v/>
      </c>
      <c r="L2078" s="97">
        <v>10.77</v>
      </c>
      <c r="M2078" s="56">
        <v>13.42</v>
      </c>
      <c r="N2078" s="56">
        <v>13.42</v>
      </c>
      <c r="O2078" s="71" t="str">
        <f t="shared" si="107"/>
        <v/>
      </c>
    </row>
    <row r="2079" spans="2:15" x14ac:dyDescent="0.15">
      <c r="B2079" s="73" t="str">
        <f>IFERROR(IF(AND(K2079&lt;&gt;"",K2079&gt;=$C$3),MAX($B$5:B2078)+1,""),"")</f>
        <v/>
      </c>
      <c r="C2079" s="73" t="str">
        <f>IFERROR(IF(AND(O2079&lt;&gt;"",O2079&gt;=$C$3),MAX($C$5:C2078)+1,""),"")</f>
        <v/>
      </c>
      <c r="F2079" s="40" t="s">
        <v>10863</v>
      </c>
      <c r="G2079" s="40" t="s">
        <v>10864</v>
      </c>
      <c r="H2079" s="56">
        <v>0.1</v>
      </c>
      <c r="I2079" s="167" t="s">
        <v>13682</v>
      </c>
      <c r="J2079" s="56">
        <v>13.07</v>
      </c>
      <c r="K2079" s="71">
        <f t="shared" si="106"/>
        <v>7.6511094108645756E-3</v>
      </c>
      <c r="L2079" s="97">
        <v>12.957907375643201</v>
      </c>
      <c r="M2079" s="56">
        <v>11.7</v>
      </c>
      <c r="N2079" s="56">
        <v>11.80121107266438</v>
      </c>
      <c r="O2079" s="71">
        <f t="shared" si="107"/>
        <v>8.4737065869141207E-3</v>
      </c>
    </row>
    <row r="2080" spans="2:15" x14ac:dyDescent="0.15">
      <c r="B2080" s="73" t="str">
        <f>IFERROR(IF(AND(K2080&lt;&gt;"",K2080&gt;=$C$3),MAX($B$5:B2079)+1,""),"")</f>
        <v/>
      </c>
      <c r="C2080" s="73" t="str">
        <f>IFERROR(IF(AND(O2080&lt;&gt;"",O2080&gt;=$C$3),MAX($C$5:C2079)+1,""),"")</f>
        <v/>
      </c>
      <c r="F2080" s="40" t="s">
        <v>10865</v>
      </c>
      <c r="G2080" s="40" t="s">
        <v>10866</v>
      </c>
      <c r="H2080" s="56" t="s">
        <v>5898</v>
      </c>
      <c r="I2080" s="167" t="s">
        <v>5938</v>
      </c>
      <c r="J2080" s="56">
        <v>11.99</v>
      </c>
      <c r="K2080" s="71" t="str">
        <f t="shared" si="106"/>
        <v/>
      </c>
      <c r="L2080" s="97">
        <v>11.99</v>
      </c>
      <c r="M2080" s="56">
        <v>11.17</v>
      </c>
      <c r="N2080" s="56">
        <v>11.17</v>
      </c>
      <c r="O2080" s="71" t="str">
        <f t="shared" si="107"/>
        <v/>
      </c>
    </row>
    <row r="2081" spans="2:15" x14ac:dyDescent="0.15">
      <c r="B2081" s="73" t="str">
        <f>IFERROR(IF(AND(K2081&lt;&gt;"",K2081&gt;=$C$3),MAX($B$5:B2080)+1,""),"")</f>
        <v/>
      </c>
      <c r="C2081" s="73" t="str">
        <f>IFERROR(IF(AND(O2081&lt;&gt;"",O2081&gt;=$C$3),MAX($C$5:C2080)+1,""),"")</f>
        <v/>
      </c>
      <c r="F2081" s="40" t="s">
        <v>13403</v>
      </c>
      <c r="G2081" s="40" t="s">
        <v>10868</v>
      </c>
      <c r="H2081" s="56">
        <v>0.02</v>
      </c>
      <c r="I2081" s="167" t="s">
        <v>5938</v>
      </c>
      <c r="J2081" s="56">
        <v>5.8</v>
      </c>
      <c r="K2081" s="71">
        <f t="shared" si="106"/>
        <v>3.4482758620689659E-3</v>
      </c>
      <c r="L2081" s="97">
        <v>2.8892592592592599</v>
      </c>
      <c r="M2081" s="56">
        <v>2.54</v>
      </c>
      <c r="N2081" s="56">
        <v>5.0988847583643109</v>
      </c>
      <c r="O2081" s="71">
        <f t="shared" si="107"/>
        <v>3.9224263633712468E-3</v>
      </c>
    </row>
    <row r="2082" spans="2:15" x14ac:dyDescent="0.15">
      <c r="B2082" s="73" t="str">
        <f>IFERROR(IF(AND(K2082&lt;&gt;"",K2082&gt;=$C$3),MAX($B$5:B2081)+1,""),"")</f>
        <v/>
      </c>
      <c r="C2082" s="73" t="str">
        <f>IFERROR(IF(AND(O2082&lt;&gt;"",O2082&gt;=$C$3),MAX($C$5:C2081)+1,""),"")</f>
        <v/>
      </c>
      <c r="F2082" s="40" t="s">
        <v>10869</v>
      </c>
      <c r="G2082" s="40" t="s">
        <v>10870</v>
      </c>
      <c r="H2082" s="56">
        <v>0.08</v>
      </c>
      <c r="I2082" s="167" t="s">
        <v>5949</v>
      </c>
      <c r="J2082" s="56">
        <v>9.89</v>
      </c>
      <c r="K2082" s="71">
        <f t="shared" si="106"/>
        <v>8.0889787664307385E-3</v>
      </c>
      <c r="L2082" s="97">
        <v>9.8329560201874493</v>
      </c>
      <c r="M2082" s="56">
        <v>11.63</v>
      </c>
      <c r="N2082" s="56">
        <v>11.697469180565635</v>
      </c>
      <c r="O2082" s="71">
        <f t="shared" si="107"/>
        <v>6.8390861959194815E-3</v>
      </c>
    </row>
    <row r="2083" spans="2:15" x14ac:dyDescent="0.15">
      <c r="B2083" s="73" t="str">
        <f>IFERROR(IF(AND(K2083&lt;&gt;"",K2083&gt;=$C$3),MAX($B$5:B2082)+1,""),"")</f>
        <v/>
      </c>
      <c r="C2083" s="73" t="str">
        <f>IFERROR(IF(AND(O2083&lt;&gt;"",O2083&gt;=$C$3),MAX($C$5:C2082)+1,""),"")</f>
        <v/>
      </c>
      <c r="F2083" s="40" t="s">
        <v>10871</v>
      </c>
      <c r="G2083" s="40" t="s">
        <v>13404</v>
      </c>
      <c r="H2083" s="56">
        <v>0.09</v>
      </c>
      <c r="I2083" s="167" t="s">
        <v>5981</v>
      </c>
      <c r="J2083" s="56">
        <v>25.13</v>
      </c>
      <c r="K2083" s="71">
        <f t="shared" si="106"/>
        <v>3.5813768404297651E-3</v>
      </c>
      <c r="L2083" s="97">
        <v>12.5331719673515</v>
      </c>
      <c r="M2083" s="56">
        <v>20</v>
      </c>
      <c r="N2083" s="56">
        <v>40.101580135440287</v>
      </c>
      <c r="O2083" s="71">
        <f t="shared" si="107"/>
        <v>2.2443005910498109E-3</v>
      </c>
    </row>
    <row r="2084" spans="2:15" x14ac:dyDescent="0.15">
      <c r="B2084" s="73" t="str">
        <f>IFERROR(IF(AND(K2084&lt;&gt;"",K2084&gt;=$C$3),MAX($B$5:B2083)+1,""),"")</f>
        <v/>
      </c>
      <c r="C2084" s="73" t="str">
        <f>IFERROR(IF(AND(O2084&lt;&gt;"",O2084&gt;=$C$3),MAX($C$5:C2083)+1,""),"")</f>
        <v/>
      </c>
      <c r="F2084" s="40" t="s">
        <v>13405</v>
      </c>
      <c r="G2084" s="40" t="s">
        <v>10874</v>
      </c>
      <c r="H2084" s="56" t="s">
        <v>5898</v>
      </c>
      <c r="I2084" s="167" t="s">
        <v>5907</v>
      </c>
      <c r="J2084" s="56">
        <v>16.98</v>
      </c>
      <c r="K2084" s="71" t="str">
        <f t="shared" si="106"/>
        <v/>
      </c>
      <c r="L2084" s="97">
        <v>16.98</v>
      </c>
      <c r="M2084" s="56">
        <v>14.66</v>
      </c>
      <c r="N2084" s="56">
        <v>14.66</v>
      </c>
      <c r="O2084" s="71" t="str">
        <f t="shared" si="107"/>
        <v/>
      </c>
    </row>
    <row r="2085" spans="2:15" x14ac:dyDescent="0.15">
      <c r="B2085" s="73" t="str">
        <f>IFERROR(IF(AND(K2085&lt;&gt;"",K2085&gt;=$C$3),MAX($B$5:B2084)+1,""),"")</f>
        <v/>
      </c>
      <c r="C2085" s="73" t="str">
        <f>IFERROR(IF(AND(O2085&lt;&gt;"",O2085&gt;=$C$3),MAX($C$5:C2084)+1,""),"")</f>
        <v/>
      </c>
      <c r="F2085" s="40" t="s">
        <v>13406</v>
      </c>
      <c r="G2085" s="40" t="s">
        <v>10876</v>
      </c>
      <c r="H2085" s="56" t="s">
        <v>5898</v>
      </c>
      <c r="I2085" s="167" t="s">
        <v>5903</v>
      </c>
      <c r="J2085" s="56">
        <v>13.3</v>
      </c>
      <c r="K2085" s="71" t="str">
        <f t="shared" si="106"/>
        <v/>
      </c>
      <c r="L2085" s="97">
        <v>13.3</v>
      </c>
      <c r="M2085" s="56">
        <v>12.29</v>
      </c>
      <c r="N2085" s="56">
        <v>12.29</v>
      </c>
      <c r="O2085" s="71" t="str">
        <f t="shared" si="107"/>
        <v/>
      </c>
    </row>
    <row r="2086" spans="2:15" x14ac:dyDescent="0.15">
      <c r="B2086" s="73">
        <f>IFERROR(IF(AND(K2086&lt;&gt;"",K2086&gt;=$C$3),MAX($B$5:B2085)+1,""),"")</f>
        <v>67</v>
      </c>
      <c r="C2086" s="73">
        <f>IFERROR(IF(AND(O2086&lt;&gt;"",O2086&gt;=$C$3),MAX($C$5:C2085)+1,""),"")</f>
        <v>55</v>
      </c>
      <c r="F2086" s="40" t="s">
        <v>10877</v>
      </c>
      <c r="G2086" s="40" t="s">
        <v>10878</v>
      </c>
      <c r="H2086" s="56">
        <v>0.3</v>
      </c>
      <c r="I2086" s="167" t="s">
        <v>5909</v>
      </c>
      <c r="J2086" s="56">
        <v>6</v>
      </c>
      <c r="K2086" s="71">
        <f t="shared" si="106"/>
        <v>4.9999999999999996E-2</v>
      </c>
      <c r="L2086" s="97">
        <v>5.7527472527472501</v>
      </c>
      <c r="M2086" s="56">
        <v>7.44</v>
      </c>
      <c r="N2086" s="56">
        <v>7.7597707736389721</v>
      </c>
      <c r="O2086" s="71">
        <f t="shared" si="107"/>
        <v>3.8660935838355177E-2</v>
      </c>
    </row>
    <row r="2087" spans="2:15" x14ac:dyDescent="0.15">
      <c r="B2087" s="73" t="str">
        <f>IFERROR(IF(AND(K2087&lt;&gt;"",K2087&gt;=$C$3),MAX($B$5:B2086)+1,""),"")</f>
        <v/>
      </c>
      <c r="C2087" s="73" t="str">
        <f>IFERROR(IF(AND(O2087&lt;&gt;"",O2087&gt;=$C$3),MAX($C$5:C2086)+1,""),"")</f>
        <v/>
      </c>
      <c r="F2087" s="40" t="s">
        <v>10879</v>
      </c>
      <c r="G2087" s="40" t="s">
        <v>10880</v>
      </c>
      <c r="H2087" s="56" t="s">
        <v>5898</v>
      </c>
      <c r="I2087" s="167" t="s">
        <v>13714</v>
      </c>
      <c r="J2087" s="56">
        <v>6.31</v>
      </c>
      <c r="K2087" s="71" t="str">
        <f t="shared" si="106"/>
        <v/>
      </c>
      <c r="L2087" s="97">
        <v>6.31</v>
      </c>
      <c r="M2087" s="56">
        <v>7.23</v>
      </c>
      <c r="N2087" s="56">
        <v>7.23</v>
      </c>
      <c r="O2087" s="71" t="str">
        <f t="shared" si="107"/>
        <v/>
      </c>
    </row>
    <row r="2088" spans="2:15" x14ac:dyDescent="0.15">
      <c r="B2088" s="73" t="str">
        <f>IFERROR(IF(AND(K2088&lt;&gt;"",K2088&gt;=$C$3),MAX($B$5:B2087)+1,""),"")</f>
        <v/>
      </c>
      <c r="C2088" s="73" t="str">
        <f>IFERROR(IF(AND(O2088&lt;&gt;"",O2088&gt;=$C$3),MAX($C$5:C2087)+1,""),"")</f>
        <v/>
      </c>
      <c r="F2088" s="40" t="s">
        <v>10881</v>
      </c>
      <c r="G2088" s="40" t="s">
        <v>10882</v>
      </c>
      <c r="H2088" s="56" t="s">
        <v>5898</v>
      </c>
      <c r="I2088" s="167" t="s">
        <v>5915</v>
      </c>
      <c r="J2088" s="56">
        <v>13.37</v>
      </c>
      <c r="K2088" s="71" t="str">
        <f t="shared" si="106"/>
        <v/>
      </c>
      <c r="L2088" s="97">
        <v>13.37</v>
      </c>
      <c r="M2088" s="56">
        <v>11.58</v>
      </c>
      <c r="N2088" s="56">
        <v>11.580000000000002</v>
      </c>
      <c r="O2088" s="71" t="str">
        <f t="shared" si="107"/>
        <v/>
      </c>
    </row>
    <row r="2089" spans="2:15" x14ac:dyDescent="0.15">
      <c r="B2089" s="73" t="str">
        <f>IFERROR(IF(AND(K2089&lt;&gt;"",K2089&gt;=$C$3),MAX($B$5:B2088)+1,""),"")</f>
        <v/>
      </c>
      <c r="C2089" s="73" t="str">
        <f>IFERROR(IF(AND(O2089&lt;&gt;"",O2089&gt;=$C$3),MAX($C$5:C2088)+1,""),"")</f>
        <v/>
      </c>
      <c r="F2089" s="40" t="s">
        <v>10883</v>
      </c>
      <c r="G2089" s="40" t="s">
        <v>10884</v>
      </c>
      <c r="H2089" s="56" t="s">
        <v>5898</v>
      </c>
      <c r="I2089" s="167" t="s">
        <v>5916</v>
      </c>
      <c r="J2089" s="56">
        <v>4.93</v>
      </c>
      <c r="K2089" s="71" t="str">
        <f t="shared" si="106"/>
        <v/>
      </c>
      <c r="L2089" s="97">
        <v>4.93</v>
      </c>
      <c r="M2089" s="56">
        <v>5.83</v>
      </c>
      <c r="N2089" s="56">
        <v>5.83</v>
      </c>
      <c r="O2089" s="71" t="str">
        <f t="shared" si="107"/>
        <v/>
      </c>
    </row>
    <row r="2090" spans="2:15" x14ac:dyDescent="0.15">
      <c r="B2090" s="73" t="str">
        <f>IFERROR(IF(AND(K2090&lt;&gt;"",K2090&gt;=$C$3),MAX($B$5:B2089)+1,""),"")</f>
        <v/>
      </c>
      <c r="C2090" s="73" t="str">
        <f>IFERROR(IF(AND(O2090&lt;&gt;"",O2090&gt;=$C$3),MAX($C$5:C2089)+1,""),"")</f>
        <v/>
      </c>
      <c r="F2090" s="40" t="s">
        <v>10885</v>
      </c>
      <c r="G2090" s="40" t="s">
        <v>10886</v>
      </c>
      <c r="H2090" s="56">
        <v>0.1</v>
      </c>
      <c r="I2090" s="167" t="s">
        <v>5907</v>
      </c>
      <c r="J2090" s="56">
        <v>10.42</v>
      </c>
      <c r="K2090" s="71">
        <f t="shared" si="106"/>
        <v>9.5969289827255288E-3</v>
      </c>
      <c r="L2090" s="97">
        <v>10.314534412955499</v>
      </c>
      <c r="M2090" s="56">
        <v>12.46</v>
      </c>
      <c r="N2090" s="56">
        <v>12.587402862985645</v>
      </c>
      <c r="O2090" s="71">
        <f t="shared" si="107"/>
        <v>7.9444505819432163E-3</v>
      </c>
    </row>
    <row r="2091" spans="2:15" x14ac:dyDescent="0.15">
      <c r="B2091" s="73" t="str">
        <f>IFERROR(IF(AND(K2091&lt;&gt;"",K2091&gt;=$C$3),MAX($B$5:B2090)+1,""),"")</f>
        <v/>
      </c>
      <c r="C2091" s="73" t="str">
        <f>IFERROR(IF(AND(O2091&lt;&gt;"",O2091&gt;=$C$3),MAX($C$5:C2090)+1,""),"")</f>
        <v/>
      </c>
      <c r="F2091" s="40" t="s">
        <v>10887</v>
      </c>
      <c r="G2091" s="40" t="s">
        <v>10888</v>
      </c>
      <c r="H2091" s="56">
        <v>2.5000000000000001E-2</v>
      </c>
      <c r="I2091" s="167" t="s">
        <v>5907</v>
      </c>
      <c r="J2091" s="56">
        <v>14.59</v>
      </c>
      <c r="K2091" s="71">
        <f t="shared" si="106"/>
        <v>1.7135023989033585E-3</v>
      </c>
      <c r="L2091" s="97">
        <v>14.5757310513447</v>
      </c>
      <c r="M2091" s="56">
        <v>17.34</v>
      </c>
      <c r="N2091" s="56">
        <v>17.356975036710772</v>
      </c>
      <c r="O2091" s="71">
        <f t="shared" si="107"/>
        <v>1.4403431443050355E-3</v>
      </c>
    </row>
    <row r="2092" spans="2:15" x14ac:dyDescent="0.15">
      <c r="B2092" s="73" t="str">
        <f>IFERROR(IF(AND(K2092&lt;&gt;"",K2092&gt;=$C$3),MAX($B$5:B2091)+1,""),"")</f>
        <v/>
      </c>
      <c r="C2092" s="73" t="str">
        <f>IFERROR(IF(AND(O2092&lt;&gt;"",O2092&gt;=$C$3),MAX($C$5:C2091)+1,""),"")</f>
        <v/>
      </c>
      <c r="F2092" s="40" t="s">
        <v>10889</v>
      </c>
      <c r="G2092" s="40" t="s">
        <v>10890</v>
      </c>
      <c r="H2092" s="56" t="s">
        <v>5898</v>
      </c>
      <c r="I2092" s="167" t="s">
        <v>5909</v>
      </c>
      <c r="J2092" s="56">
        <v>13.55</v>
      </c>
      <c r="K2092" s="71" t="str">
        <f t="shared" si="106"/>
        <v/>
      </c>
      <c r="L2092" s="97">
        <v>13.55</v>
      </c>
      <c r="M2092" s="56">
        <v>14.42</v>
      </c>
      <c r="N2092" s="56">
        <v>14.42</v>
      </c>
      <c r="O2092" s="71" t="str">
        <f t="shared" si="107"/>
        <v/>
      </c>
    </row>
    <row r="2093" spans="2:15" x14ac:dyDescent="0.15">
      <c r="B2093" s="73" t="str">
        <f>IFERROR(IF(AND(K2093&lt;&gt;"",K2093&gt;=$C$3),MAX($B$5:B2092)+1,""),"")</f>
        <v/>
      </c>
      <c r="C2093" s="73" t="str">
        <f>IFERROR(IF(AND(O2093&lt;&gt;"",O2093&gt;=$C$3),MAX($C$5:C2092)+1,""),"")</f>
        <v/>
      </c>
      <c r="F2093" s="40" t="s">
        <v>10891</v>
      </c>
      <c r="G2093" s="40" t="s">
        <v>10892</v>
      </c>
      <c r="H2093" s="56">
        <v>0.02</v>
      </c>
      <c r="I2093" s="167" t="s">
        <v>5916</v>
      </c>
      <c r="J2093" s="56">
        <v>10.29</v>
      </c>
      <c r="K2093" s="71">
        <f t="shared" si="106"/>
        <v>1.9436345966958213E-3</v>
      </c>
      <c r="L2093" s="97">
        <v>10.27</v>
      </c>
      <c r="M2093" s="56">
        <v>10.02</v>
      </c>
      <c r="N2093" s="56">
        <v>10.039513145082765</v>
      </c>
      <c r="O2093" s="71">
        <f t="shared" si="107"/>
        <v>1.9921284738588906E-3</v>
      </c>
    </row>
    <row r="2094" spans="2:15" x14ac:dyDescent="0.15">
      <c r="B2094" s="73" t="str">
        <f>IFERROR(IF(AND(K2094&lt;&gt;"",K2094&gt;=$C$3),MAX($B$5:B2093)+1,""),"")</f>
        <v/>
      </c>
      <c r="C2094" s="73" t="str">
        <f>IFERROR(IF(AND(O2094&lt;&gt;"",O2094&gt;=$C$3),MAX($C$5:C2093)+1,""),"")</f>
        <v/>
      </c>
      <c r="F2094" s="40" t="s">
        <v>10893</v>
      </c>
      <c r="G2094" s="40" t="s">
        <v>10894</v>
      </c>
      <c r="H2094" s="56" t="s">
        <v>5898</v>
      </c>
      <c r="I2094" s="167" t="s">
        <v>5941</v>
      </c>
      <c r="J2094" s="56">
        <v>5.57</v>
      </c>
      <c r="K2094" s="71" t="str">
        <f t="shared" si="106"/>
        <v/>
      </c>
      <c r="L2094" s="97">
        <v>5.57</v>
      </c>
      <c r="M2094" s="56">
        <v>5.89</v>
      </c>
      <c r="N2094" s="56">
        <v>5.89</v>
      </c>
      <c r="O2094" s="71" t="str">
        <f t="shared" si="107"/>
        <v/>
      </c>
    </row>
    <row r="2095" spans="2:15" x14ac:dyDescent="0.15">
      <c r="B2095" s="73" t="str">
        <f>IFERROR(IF(AND(K2095&lt;&gt;"",K2095&gt;=$C$3),MAX($B$5:B2094)+1,""),"")</f>
        <v/>
      </c>
      <c r="C2095" s="73" t="str">
        <f>IFERROR(IF(AND(O2095&lt;&gt;"",O2095&gt;=$C$3),MAX($C$5:C2094)+1,""),"")</f>
        <v/>
      </c>
      <c r="F2095" s="40" t="s">
        <v>10895</v>
      </c>
      <c r="G2095" s="40" t="s">
        <v>13407</v>
      </c>
      <c r="H2095" s="56" t="s">
        <v>5898</v>
      </c>
      <c r="I2095" s="167" t="s">
        <v>5953</v>
      </c>
      <c r="J2095" s="56">
        <v>17.38</v>
      </c>
      <c r="K2095" s="71" t="str">
        <f t="shared" si="106"/>
        <v/>
      </c>
      <c r="L2095" s="97">
        <v>17.38</v>
      </c>
      <c r="M2095" s="56">
        <v>13.15</v>
      </c>
      <c r="N2095" s="56">
        <v>13.15</v>
      </c>
      <c r="O2095" s="71" t="str">
        <f t="shared" si="107"/>
        <v/>
      </c>
    </row>
    <row r="2096" spans="2:15" x14ac:dyDescent="0.15">
      <c r="B2096" s="73" t="str">
        <f>IFERROR(IF(AND(K2096&lt;&gt;"",K2096&gt;=$C$3),MAX($B$5:B2095)+1,""),"")</f>
        <v/>
      </c>
      <c r="C2096" s="73" t="str">
        <f>IFERROR(IF(AND(O2096&lt;&gt;"",O2096&gt;=$C$3),MAX($C$5:C2095)+1,""),"")</f>
        <v/>
      </c>
      <c r="F2096" s="40" t="s">
        <v>10897</v>
      </c>
      <c r="G2096" s="40" t="s">
        <v>10898</v>
      </c>
      <c r="H2096" s="56">
        <v>0.05</v>
      </c>
      <c r="I2096" s="167" t="s">
        <v>5928</v>
      </c>
      <c r="J2096" s="56">
        <v>8.61</v>
      </c>
      <c r="K2096" s="71">
        <f t="shared" si="106"/>
        <v>5.8072009291521495E-3</v>
      </c>
      <c r="L2096" s="97">
        <v>6.5803473945409401</v>
      </c>
      <c r="M2096" s="56">
        <v>6.35</v>
      </c>
      <c r="N2096" s="56">
        <v>8.3086038961038984</v>
      </c>
      <c r="O2096" s="71">
        <f t="shared" si="107"/>
        <v>6.0178581895625315E-3</v>
      </c>
    </row>
    <row r="2097" spans="2:15" x14ac:dyDescent="0.15">
      <c r="B2097" s="73" t="str">
        <f>IFERROR(IF(AND(K2097&lt;&gt;"",K2097&gt;=$C$3),MAX($B$5:B2096)+1,""),"")</f>
        <v/>
      </c>
      <c r="C2097" s="73" t="str">
        <f>IFERROR(IF(AND(O2097&lt;&gt;"",O2097&gt;=$C$3),MAX($C$5:C2096)+1,""),"")</f>
        <v/>
      </c>
      <c r="F2097" s="40" t="s">
        <v>10899</v>
      </c>
      <c r="G2097" s="40" t="s">
        <v>10900</v>
      </c>
      <c r="H2097" s="56" t="s">
        <v>5898</v>
      </c>
      <c r="I2097" s="167" t="s">
        <v>5915</v>
      </c>
      <c r="J2097" s="56">
        <v>8.15</v>
      </c>
      <c r="K2097" s="71" t="str">
        <f t="shared" si="106"/>
        <v/>
      </c>
      <c r="L2097" s="97">
        <v>8.15</v>
      </c>
      <c r="M2097" s="56">
        <v>7.73</v>
      </c>
      <c r="N2097" s="56">
        <v>7.73</v>
      </c>
      <c r="O2097" s="71" t="str">
        <f t="shared" si="107"/>
        <v/>
      </c>
    </row>
    <row r="2098" spans="2:15" x14ac:dyDescent="0.15">
      <c r="B2098" s="73" t="str">
        <f>IFERROR(IF(AND(K2098&lt;&gt;"",K2098&gt;=$C$3),MAX($B$5:B2097)+1,""),"")</f>
        <v/>
      </c>
      <c r="C2098" s="73" t="str">
        <f>IFERROR(IF(AND(O2098&lt;&gt;"",O2098&gt;=$C$3),MAX($C$5:C2097)+1,""),"")</f>
        <v/>
      </c>
      <c r="F2098" s="40" t="s">
        <v>10901</v>
      </c>
      <c r="G2098" s="40" t="s">
        <v>10902</v>
      </c>
      <c r="H2098" s="56" t="s">
        <v>5898</v>
      </c>
      <c r="I2098" s="167" t="s">
        <v>5901</v>
      </c>
      <c r="J2098" s="56">
        <v>14.66</v>
      </c>
      <c r="K2098" s="71" t="str">
        <f t="shared" si="106"/>
        <v/>
      </c>
      <c r="L2098" s="97">
        <v>14.66</v>
      </c>
      <c r="M2098" s="56">
        <v>13.17</v>
      </c>
      <c r="N2098" s="56">
        <v>13.17</v>
      </c>
      <c r="O2098" s="71" t="str">
        <f t="shared" si="107"/>
        <v/>
      </c>
    </row>
    <row r="2099" spans="2:15" x14ac:dyDescent="0.15">
      <c r="B2099" s="73" t="str">
        <f>IFERROR(IF(AND(K2099&lt;&gt;"",K2099&gt;=$C$3),MAX($B$5:B2098)+1,""),"")</f>
        <v/>
      </c>
      <c r="C2099" s="73" t="str">
        <f>IFERROR(IF(AND(O2099&lt;&gt;"",O2099&gt;=$C$3),MAX($C$5:C2098)+1,""),"")</f>
        <v/>
      </c>
      <c r="F2099" s="40" t="s">
        <v>10903</v>
      </c>
      <c r="G2099" s="40" t="s">
        <v>10904</v>
      </c>
      <c r="H2099" s="56">
        <v>0.08</v>
      </c>
      <c r="I2099" s="167" t="s">
        <v>5963</v>
      </c>
      <c r="J2099" s="56">
        <v>8.2899999999999991</v>
      </c>
      <c r="K2099" s="71">
        <f t="shared" si="106"/>
        <v>9.6501809408926428E-3</v>
      </c>
      <c r="L2099" s="97">
        <v>8.2080222496909805</v>
      </c>
      <c r="M2099" s="56">
        <v>7.9</v>
      </c>
      <c r="N2099" s="56">
        <v>7.9789013732833922</v>
      </c>
      <c r="O2099" s="71">
        <f t="shared" si="107"/>
        <v>1.0026443022327929E-2</v>
      </c>
    </row>
    <row r="2100" spans="2:15" x14ac:dyDescent="0.15">
      <c r="B2100" s="73" t="str">
        <f>IFERROR(IF(AND(K2100&lt;&gt;"",K2100&gt;=$C$3),MAX($B$5:B2099)+1,""),"")</f>
        <v/>
      </c>
      <c r="C2100" s="73" t="str">
        <f>IFERROR(IF(AND(O2100&lt;&gt;"",O2100&gt;=$C$3),MAX($C$5:C2099)+1,""),"")</f>
        <v/>
      </c>
      <c r="F2100" s="40" t="s">
        <v>10905</v>
      </c>
      <c r="G2100" s="40" t="s">
        <v>13408</v>
      </c>
      <c r="H2100" s="56" t="s">
        <v>5898</v>
      </c>
      <c r="I2100" s="167" t="s">
        <v>5932</v>
      </c>
      <c r="J2100" s="56">
        <v>4.84</v>
      </c>
      <c r="K2100" s="71" t="str">
        <f t="shared" si="106"/>
        <v/>
      </c>
      <c r="L2100" s="97">
        <v>4.84</v>
      </c>
      <c r="M2100" s="56">
        <v>4.42</v>
      </c>
      <c r="N2100" s="56">
        <v>4.42</v>
      </c>
      <c r="O2100" s="71" t="str">
        <f t="shared" si="107"/>
        <v/>
      </c>
    </row>
    <row r="2101" spans="2:15" x14ac:dyDescent="0.15">
      <c r="B2101" s="73" t="str">
        <f>IFERROR(IF(AND(K2101&lt;&gt;"",K2101&gt;=$C$3),MAX($B$5:B2100)+1,""),"")</f>
        <v/>
      </c>
      <c r="C2101" s="73" t="str">
        <f>IFERROR(IF(AND(O2101&lt;&gt;"",O2101&gt;=$C$3),MAX($C$5:C2100)+1,""),"")</f>
        <v/>
      </c>
      <c r="F2101" s="40" t="s">
        <v>13409</v>
      </c>
      <c r="G2101" s="40" t="s">
        <v>10908</v>
      </c>
      <c r="H2101" s="56">
        <v>0.02</v>
      </c>
      <c r="I2101" s="167" t="s">
        <v>5953</v>
      </c>
      <c r="J2101" s="56">
        <v>4.13</v>
      </c>
      <c r="K2101" s="71">
        <f t="shared" si="106"/>
        <v>4.8426150121065378E-3</v>
      </c>
      <c r="L2101" s="97">
        <v>4.1111845102505704</v>
      </c>
      <c r="M2101" s="56">
        <v>4.4000000000000004</v>
      </c>
      <c r="N2101" s="56">
        <v>4.4201372997711665</v>
      </c>
      <c r="O2101" s="71">
        <f t="shared" si="107"/>
        <v>4.5247463242907441E-3</v>
      </c>
    </row>
    <row r="2102" spans="2:15" x14ac:dyDescent="0.15">
      <c r="B2102" s="73" t="str">
        <f>IFERROR(IF(AND(K2102&lt;&gt;"",K2102&gt;=$C$3),MAX($B$5:B2101)+1,""),"")</f>
        <v/>
      </c>
      <c r="C2102" s="73" t="str">
        <f>IFERROR(IF(AND(O2102&lt;&gt;"",O2102&gt;=$C$3),MAX($C$5:C2101)+1,""),"")</f>
        <v/>
      </c>
      <c r="F2102" s="40" t="s">
        <v>10909</v>
      </c>
      <c r="G2102" s="40" t="s">
        <v>13410</v>
      </c>
      <c r="H2102" s="56" t="s">
        <v>5898</v>
      </c>
      <c r="I2102" s="167" t="s">
        <v>5903</v>
      </c>
      <c r="J2102" s="56">
        <v>4.5</v>
      </c>
      <c r="K2102" s="71" t="str">
        <f t="shared" si="106"/>
        <v/>
      </c>
      <c r="L2102" s="97">
        <v>4.5</v>
      </c>
      <c r="M2102" s="56">
        <v>4.45</v>
      </c>
      <c r="N2102" s="56">
        <v>4.45</v>
      </c>
      <c r="O2102" s="71" t="str">
        <f t="shared" si="107"/>
        <v/>
      </c>
    </row>
    <row r="2103" spans="2:15" x14ac:dyDescent="0.15">
      <c r="B2103" s="73" t="str">
        <f>IFERROR(IF(AND(K2103&lt;&gt;"",K2103&gt;=$C$3),MAX($B$5:B2102)+1,""),"")</f>
        <v/>
      </c>
      <c r="C2103" s="73" t="str">
        <f>IFERROR(IF(AND(O2103&lt;&gt;"",O2103&gt;=$C$3),MAX($C$5:C2102)+1,""),"")</f>
        <v/>
      </c>
      <c r="F2103" s="40" t="s">
        <v>10911</v>
      </c>
      <c r="G2103" s="40" t="s">
        <v>10912</v>
      </c>
      <c r="H2103" s="56" t="s">
        <v>5898</v>
      </c>
      <c r="I2103" s="167" t="s">
        <v>5907</v>
      </c>
      <c r="J2103" s="56">
        <v>11.29</v>
      </c>
      <c r="K2103" s="71" t="str">
        <f t="shared" si="106"/>
        <v/>
      </c>
      <c r="L2103" s="97">
        <v>11.29</v>
      </c>
      <c r="M2103" s="56">
        <v>10.81</v>
      </c>
      <c r="N2103" s="56">
        <v>10.81</v>
      </c>
      <c r="O2103" s="71" t="str">
        <f t="shared" si="107"/>
        <v/>
      </c>
    </row>
    <row r="2104" spans="2:15" x14ac:dyDescent="0.15">
      <c r="B2104" s="73" t="str">
        <f>IFERROR(IF(AND(K2104&lt;&gt;"",K2104&gt;=$C$3),MAX($B$5:B2103)+1,""),"")</f>
        <v/>
      </c>
      <c r="C2104" s="73" t="str">
        <f>IFERROR(IF(AND(O2104&lt;&gt;"",O2104&gt;=$C$3),MAX($C$5:C2103)+1,""),"")</f>
        <v/>
      </c>
      <c r="F2104" s="40" t="s">
        <v>10913</v>
      </c>
      <c r="G2104" s="40" t="s">
        <v>10914</v>
      </c>
      <c r="H2104" s="56">
        <v>0.15</v>
      </c>
      <c r="I2104" s="167" t="s">
        <v>5909</v>
      </c>
      <c r="J2104" s="56">
        <v>22.02</v>
      </c>
      <c r="K2104" s="71">
        <f t="shared" si="106"/>
        <v>6.8119891008174387E-3</v>
      </c>
      <c r="L2104" s="97">
        <v>21.8466141732283</v>
      </c>
      <c r="M2104" s="56">
        <v>19.559999999999999</v>
      </c>
      <c r="N2104" s="56">
        <v>19.715238095238135</v>
      </c>
      <c r="O2104" s="71">
        <f t="shared" si="107"/>
        <v>7.6083281000917675E-3</v>
      </c>
    </row>
    <row r="2105" spans="2:15" x14ac:dyDescent="0.15">
      <c r="B2105" s="73" t="str">
        <f>IFERROR(IF(AND(K2105&lt;&gt;"",K2105&gt;=$C$3),MAX($B$5:B2104)+1,""),"")</f>
        <v/>
      </c>
      <c r="C2105" s="73" t="str">
        <f>IFERROR(IF(AND(O2105&lt;&gt;"",O2105&gt;=$C$3),MAX($C$5:C2104)+1,""),"")</f>
        <v/>
      </c>
      <c r="F2105" s="40" t="s">
        <v>10915</v>
      </c>
      <c r="G2105" s="40" t="s">
        <v>10916</v>
      </c>
      <c r="H2105" s="56" t="s">
        <v>5898</v>
      </c>
      <c r="I2105" s="167" t="s">
        <v>5924</v>
      </c>
      <c r="J2105" s="56">
        <v>39.99</v>
      </c>
      <c r="K2105" s="71" t="str">
        <f t="shared" si="106"/>
        <v/>
      </c>
      <c r="L2105" s="97">
        <v>39.99</v>
      </c>
      <c r="M2105" s="56">
        <v>51.12</v>
      </c>
      <c r="N2105" s="56">
        <v>51.12</v>
      </c>
      <c r="O2105" s="71" t="str">
        <f t="shared" si="107"/>
        <v/>
      </c>
    </row>
    <row r="2106" spans="2:15" x14ac:dyDescent="0.15">
      <c r="B2106" s="73" t="str">
        <f>IFERROR(IF(AND(K2106&lt;&gt;"",K2106&gt;=$C$3),MAX($B$5:B2105)+1,""),"")</f>
        <v/>
      </c>
      <c r="C2106" s="73" t="str">
        <f>IFERROR(IF(AND(O2106&lt;&gt;"",O2106&gt;=$C$3),MAX($C$5:C2105)+1,""),"")</f>
        <v/>
      </c>
      <c r="F2106" s="40" t="s">
        <v>10917</v>
      </c>
      <c r="G2106" s="40" t="s">
        <v>13411</v>
      </c>
      <c r="H2106" s="56">
        <v>0.05</v>
      </c>
      <c r="I2106" s="167" t="s">
        <v>5915</v>
      </c>
      <c r="J2106" s="56">
        <v>11.54</v>
      </c>
      <c r="K2106" s="71">
        <f t="shared" si="106"/>
        <v>4.3327556325823231E-3</v>
      </c>
      <c r="L2106" s="97">
        <v>11.5073642533937</v>
      </c>
      <c r="M2106" s="56">
        <v>17.04</v>
      </c>
      <c r="N2106" s="56">
        <v>17.088326715825247</v>
      </c>
      <c r="O2106" s="71">
        <f t="shared" si="107"/>
        <v>2.9259740190767619E-3</v>
      </c>
    </row>
    <row r="2107" spans="2:15" x14ac:dyDescent="0.15">
      <c r="B2107" s="73" t="str">
        <f>IFERROR(IF(AND(K2107&lt;&gt;"",K2107&gt;=$C$3),MAX($B$5:B2106)+1,""),"")</f>
        <v/>
      </c>
      <c r="C2107" s="73" t="str">
        <f>IFERROR(IF(AND(O2107&lt;&gt;"",O2107&gt;=$C$3),MAX($C$5:C2106)+1,""),"")</f>
        <v/>
      </c>
      <c r="F2107" s="40" t="s">
        <v>13412</v>
      </c>
      <c r="G2107" s="40" t="s">
        <v>10920</v>
      </c>
      <c r="H2107" s="56">
        <v>0.15</v>
      </c>
      <c r="I2107" s="167" t="s">
        <v>5974</v>
      </c>
      <c r="J2107" s="56">
        <v>7.98</v>
      </c>
      <c r="K2107" s="71">
        <f t="shared" si="106"/>
        <v>1.8796992481203006E-2</v>
      </c>
      <c r="L2107" s="97">
        <v>7.8144398340248999</v>
      </c>
      <c r="M2107" s="56">
        <v>7.44</v>
      </c>
      <c r="N2107" s="56">
        <v>7.5976271186440654</v>
      </c>
      <c r="O2107" s="71">
        <f t="shared" si="107"/>
        <v>1.9743006290991842E-2</v>
      </c>
    </row>
    <row r="2108" spans="2:15" x14ac:dyDescent="0.15">
      <c r="B2108" s="73" t="str">
        <f>IFERROR(IF(AND(K2108&lt;&gt;"",K2108&gt;=$C$3),MAX($B$5:B2107)+1,""),"")</f>
        <v/>
      </c>
      <c r="C2108" s="73" t="str">
        <f>IFERROR(IF(AND(O2108&lt;&gt;"",O2108&gt;=$C$3),MAX($C$5:C2107)+1,""),"")</f>
        <v/>
      </c>
      <c r="F2108" s="40" t="s">
        <v>10921</v>
      </c>
      <c r="G2108" s="40" t="s">
        <v>10922</v>
      </c>
      <c r="H2108" s="56" t="s">
        <v>5898</v>
      </c>
      <c r="I2108" s="167" t="s">
        <v>5916</v>
      </c>
      <c r="J2108" s="56">
        <v>29.06</v>
      </c>
      <c r="K2108" s="71" t="str">
        <f t="shared" si="106"/>
        <v/>
      </c>
      <c r="L2108" s="97">
        <v>29.06</v>
      </c>
      <c r="M2108" s="56">
        <v>24.6</v>
      </c>
      <c r="N2108" s="56">
        <v>24.6</v>
      </c>
      <c r="O2108" s="71" t="str">
        <f t="shared" si="107"/>
        <v/>
      </c>
    </row>
    <row r="2109" spans="2:15" x14ac:dyDescent="0.15">
      <c r="B2109" s="73" t="str">
        <f>IFERROR(IF(AND(K2109&lt;&gt;"",K2109&gt;=$C$3),MAX($B$5:B2108)+1,""),"")</f>
        <v/>
      </c>
      <c r="C2109" s="73" t="str">
        <f>IFERROR(IF(AND(O2109&lt;&gt;"",O2109&gt;=$C$3),MAX($C$5:C2108)+1,""),"")</f>
        <v/>
      </c>
      <c r="F2109" s="40" t="s">
        <v>10923</v>
      </c>
      <c r="G2109" s="40" t="s">
        <v>10924</v>
      </c>
      <c r="H2109" s="56" t="s">
        <v>5898</v>
      </c>
      <c r="I2109" s="167" t="s">
        <v>5907</v>
      </c>
      <c r="J2109" s="56">
        <v>27.4</v>
      </c>
      <c r="K2109" s="71" t="str">
        <f t="shared" si="106"/>
        <v/>
      </c>
      <c r="L2109" s="97">
        <v>27.4</v>
      </c>
      <c r="M2109" s="56">
        <v>25.38</v>
      </c>
      <c r="N2109" s="56">
        <v>25.38</v>
      </c>
      <c r="O2109" s="71" t="str">
        <f t="shared" si="107"/>
        <v/>
      </c>
    </row>
    <row r="2110" spans="2:15" x14ac:dyDescent="0.15">
      <c r="B2110" s="73" t="str">
        <f>IFERROR(IF(AND(K2110&lt;&gt;"",K2110&gt;=$C$3),MAX($B$5:B2109)+1,""),"")</f>
        <v/>
      </c>
      <c r="C2110" s="73" t="str">
        <f>IFERROR(IF(AND(O2110&lt;&gt;"",O2110&gt;=$C$3),MAX($C$5:C2109)+1,""),"")</f>
        <v/>
      </c>
      <c r="F2110" s="40" t="s">
        <v>10925</v>
      </c>
      <c r="G2110" s="40" t="s">
        <v>10926</v>
      </c>
      <c r="H2110" s="56">
        <v>0.28000000000000003</v>
      </c>
      <c r="I2110" s="167" t="s">
        <v>5924</v>
      </c>
      <c r="J2110" s="56">
        <v>13.24</v>
      </c>
      <c r="K2110" s="71">
        <f t="shared" si="106"/>
        <v>2.1148036253776436E-2</v>
      </c>
      <c r="L2110" s="97">
        <v>12.931580698835299</v>
      </c>
      <c r="M2110" s="56">
        <v>13.03</v>
      </c>
      <c r="N2110" s="56">
        <v>13.340766609880724</v>
      </c>
      <c r="O2110" s="71">
        <f t="shared" si="107"/>
        <v>2.0988299112632735E-2</v>
      </c>
    </row>
    <row r="2111" spans="2:15" x14ac:dyDescent="0.15">
      <c r="B2111" s="73" t="str">
        <f>IFERROR(IF(AND(K2111&lt;&gt;"",K2111&gt;=$C$3),MAX($B$5:B2110)+1,""),"")</f>
        <v/>
      </c>
      <c r="C2111" s="73" t="str">
        <f>IFERROR(IF(AND(O2111&lt;&gt;"",O2111&gt;=$C$3),MAX($C$5:C2110)+1,""),"")</f>
        <v/>
      </c>
      <c r="F2111" s="40" t="s">
        <v>10927</v>
      </c>
      <c r="G2111" s="40" t="s">
        <v>10928</v>
      </c>
      <c r="H2111" s="56">
        <v>7.0000000000000007E-2</v>
      </c>
      <c r="I2111" s="167" t="s">
        <v>5913</v>
      </c>
      <c r="J2111" s="56">
        <v>12.91</v>
      </c>
      <c r="K2111" s="71">
        <f t="shared" si="106"/>
        <v>5.4221533694810229E-3</v>
      </c>
      <c r="L2111" s="97">
        <v>12.831143106457199</v>
      </c>
      <c r="M2111" s="56">
        <v>13.76</v>
      </c>
      <c r="N2111" s="56">
        <v>13.844565408252901</v>
      </c>
      <c r="O2111" s="71">
        <f t="shared" si="107"/>
        <v>5.0561355980356174E-3</v>
      </c>
    </row>
    <row r="2112" spans="2:15" x14ac:dyDescent="0.15">
      <c r="B2112" s="73" t="str">
        <f>IFERROR(IF(AND(K2112&lt;&gt;"",K2112&gt;=$C$3),MAX($B$5:B2111)+1,""),"")</f>
        <v/>
      </c>
      <c r="C2112" s="73" t="str">
        <f>IFERROR(IF(AND(O2112&lt;&gt;"",O2112&gt;=$C$3),MAX($C$5:C2111)+1,""),"")</f>
        <v/>
      </c>
      <c r="F2112" s="40" t="s">
        <v>10929</v>
      </c>
      <c r="G2112" s="40" t="s">
        <v>13413</v>
      </c>
      <c r="H2112" s="56">
        <v>0.05</v>
      </c>
      <c r="I2112" s="167" t="s">
        <v>5924</v>
      </c>
      <c r="J2112" s="56">
        <v>7.65</v>
      </c>
      <c r="K2112" s="71">
        <f t="shared" si="106"/>
        <v>6.5359477124183009E-3</v>
      </c>
      <c r="L2112" s="97">
        <v>7.59947159841479</v>
      </c>
      <c r="M2112" s="56">
        <v>7.44</v>
      </c>
      <c r="N2112" s="56">
        <v>7.4894680851063891</v>
      </c>
      <c r="O2112" s="71">
        <f t="shared" si="107"/>
        <v>6.6760415335009394E-3</v>
      </c>
    </row>
    <row r="2113" spans="2:15" x14ac:dyDescent="0.15">
      <c r="B2113" s="73">
        <f>IFERROR(IF(AND(K2113&lt;&gt;"",K2113&gt;=$C$3),MAX($B$5:B2112)+1,""),"")</f>
        <v>68</v>
      </c>
      <c r="C2113" s="73">
        <f>IFERROR(IF(AND(O2113&lt;&gt;"",O2113&gt;=$C$3),MAX($C$5:C2112)+1,""),"")</f>
        <v>56</v>
      </c>
      <c r="F2113" s="40" t="s">
        <v>10931</v>
      </c>
      <c r="G2113" s="40" t="s">
        <v>10932</v>
      </c>
      <c r="H2113" s="56">
        <v>0.15</v>
      </c>
      <c r="I2113" s="167" t="s">
        <v>5932</v>
      </c>
      <c r="J2113" s="56">
        <v>4.57</v>
      </c>
      <c r="K2113" s="71">
        <f t="shared" si="106"/>
        <v>3.2822757111597371E-2</v>
      </c>
      <c r="L2113" s="97">
        <v>4.4173273942093498</v>
      </c>
      <c r="M2113" s="56">
        <v>4.7699999999999996</v>
      </c>
      <c r="N2113" s="56">
        <v>4.934861751152078</v>
      </c>
      <c r="O2113" s="71">
        <f t="shared" si="107"/>
        <v>3.0395988289840428E-2</v>
      </c>
    </row>
    <row r="2114" spans="2:15" x14ac:dyDescent="0.15">
      <c r="B2114" s="73" t="str">
        <f>IFERROR(IF(AND(K2114&lt;&gt;"",K2114&gt;=$C$3),MAX($B$5:B2113)+1,""),"")</f>
        <v/>
      </c>
      <c r="C2114" s="73">
        <f>IFERROR(IF(AND(O2114&lt;&gt;"",O2114&gt;=$C$3),MAX($C$5:C2113)+1,""),"")</f>
        <v>57</v>
      </c>
      <c r="F2114" s="40" t="s">
        <v>10933</v>
      </c>
      <c r="G2114" s="40" t="s">
        <v>10934</v>
      </c>
      <c r="H2114" s="56">
        <v>0.5</v>
      </c>
      <c r="I2114" s="167" t="s">
        <v>5970</v>
      </c>
      <c r="J2114" s="56">
        <v>20.09</v>
      </c>
      <c r="K2114" s="71">
        <f t="shared" si="106"/>
        <v>2.4888003982080638E-2</v>
      </c>
      <c r="L2114" s="97">
        <v>19.5562592986185</v>
      </c>
      <c r="M2114" s="56">
        <v>18.190000000000001</v>
      </c>
      <c r="N2114" s="56">
        <v>18.686451965065498</v>
      </c>
      <c r="O2114" s="71">
        <f t="shared" si="107"/>
        <v>2.6757353452370458E-2</v>
      </c>
    </row>
    <row r="2115" spans="2:15" x14ac:dyDescent="0.15">
      <c r="B2115" s="73" t="str">
        <f>IFERROR(IF(AND(K2115&lt;&gt;"",K2115&gt;=$C$3),MAX($B$5:B2114)+1,""),"")</f>
        <v/>
      </c>
      <c r="C2115" s="73" t="str">
        <f>IFERROR(IF(AND(O2115&lt;&gt;"",O2115&gt;=$C$3),MAX($C$5:C2114)+1,""),"")</f>
        <v/>
      </c>
      <c r="F2115" s="40" t="s">
        <v>10935</v>
      </c>
      <c r="G2115" s="40" t="s">
        <v>10936</v>
      </c>
      <c r="H2115" s="56">
        <v>0.51</v>
      </c>
      <c r="I2115" s="167" t="s">
        <v>5928</v>
      </c>
      <c r="J2115" s="56">
        <v>55.91</v>
      </c>
      <c r="K2115" s="71">
        <f t="shared" si="106"/>
        <v>9.1218028975138619E-3</v>
      </c>
      <c r="L2115" s="97">
        <v>27.667160214168</v>
      </c>
      <c r="M2115" s="56">
        <v>22.59</v>
      </c>
      <c r="N2115" s="56">
        <v>45.650037453183579</v>
      </c>
      <c r="O2115" s="71">
        <f t="shared" si="107"/>
        <v>1.1171951403611241E-2</v>
      </c>
    </row>
    <row r="2116" spans="2:15" x14ac:dyDescent="0.15">
      <c r="B2116" s="73" t="str">
        <f>IFERROR(IF(AND(K2116&lt;&gt;"",K2116&gt;=$C$3),MAX($B$5:B2115)+1,""),"")</f>
        <v/>
      </c>
      <c r="C2116" s="73" t="str">
        <f>IFERROR(IF(AND(O2116&lt;&gt;"",O2116&gt;=$C$3),MAX($C$5:C2115)+1,""),"")</f>
        <v/>
      </c>
      <c r="F2116" s="40" t="s">
        <v>10937</v>
      </c>
      <c r="G2116" s="40" t="s">
        <v>10938</v>
      </c>
      <c r="H2116" s="56">
        <v>2.5000000000000001E-2</v>
      </c>
      <c r="I2116" s="167" t="s">
        <v>5907</v>
      </c>
      <c r="J2116" s="56">
        <v>17.649999999999999</v>
      </c>
      <c r="K2116" s="71">
        <f t="shared" si="106"/>
        <v>1.4164305949008501E-3</v>
      </c>
      <c r="L2116" s="97">
        <v>17.631537656903799</v>
      </c>
      <c r="M2116" s="56">
        <v>19.23</v>
      </c>
      <c r="N2116" s="56">
        <v>19.250136125654414</v>
      </c>
      <c r="O2116" s="71">
        <f t="shared" si="107"/>
        <v>1.2986921150486212E-3</v>
      </c>
    </row>
    <row r="2117" spans="2:15" x14ac:dyDescent="0.15">
      <c r="B2117" s="73" t="str">
        <f>IFERROR(IF(AND(K2117&lt;&gt;"",K2117&gt;=$C$3),MAX($B$5:B2116)+1,""),"")</f>
        <v/>
      </c>
      <c r="C2117" s="73" t="str">
        <f>IFERROR(IF(AND(O2117&lt;&gt;"",O2117&gt;=$C$3),MAX($C$5:C2116)+1,""),"")</f>
        <v/>
      </c>
      <c r="F2117" s="40" t="s">
        <v>10939</v>
      </c>
      <c r="G2117" s="40" t="s">
        <v>10940</v>
      </c>
      <c r="H2117" s="56">
        <v>0.155</v>
      </c>
      <c r="I2117" s="167" t="s">
        <v>5936</v>
      </c>
      <c r="J2117" s="56">
        <v>7.18</v>
      </c>
      <c r="K2117" s="71">
        <f t="shared" si="106"/>
        <v>2.1587743732590529E-2</v>
      </c>
      <c r="L2117" s="97">
        <v>7.0491373025516397</v>
      </c>
      <c r="M2117" s="56">
        <v>8.8699999999999992</v>
      </c>
      <c r="N2117" s="56">
        <v>9.0346658415841574</v>
      </c>
      <c r="O2117" s="71">
        <f t="shared" si="107"/>
        <v>1.7156140881998794E-2</v>
      </c>
    </row>
    <row r="2118" spans="2:15" x14ac:dyDescent="0.15">
      <c r="B2118" s="73" t="str">
        <f>IFERROR(IF(AND(K2118&lt;&gt;"",K2118&gt;=$C$3),MAX($B$5:B2117)+1,""),"")</f>
        <v/>
      </c>
      <c r="C2118" s="73" t="str">
        <f>IFERROR(IF(AND(O2118&lt;&gt;"",O2118&gt;=$C$3),MAX($C$5:C2117)+1,""),"")</f>
        <v/>
      </c>
      <c r="F2118" s="40" t="s">
        <v>10941</v>
      </c>
      <c r="G2118" s="40" t="s">
        <v>10942</v>
      </c>
      <c r="H2118" s="56" t="s">
        <v>5898</v>
      </c>
      <c r="I2118" s="167" t="s">
        <v>5952</v>
      </c>
      <c r="J2118" s="56">
        <v>8.06</v>
      </c>
      <c r="K2118" s="71" t="str">
        <f t="shared" si="106"/>
        <v/>
      </c>
      <c r="L2118" s="97">
        <v>8.06</v>
      </c>
      <c r="M2118" s="56">
        <v>8.4</v>
      </c>
      <c r="N2118" s="56">
        <v>8.4</v>
      </c>
      <c r="O2118" s="71" t="str">
        <f t="shared" si="107"/>
        <v/>
      </c>
    </row>
    <row r="2119" spans="2:15" x14ac:dyDescent="0.15">
      <c r="B2119" s="73" t="str">
        <f>IFERROR(IF(AND(K2119&lt;&gt;"",K2119&gt;=$C$3),MAX($B$5:B2118)+1,""),"")</f>
        <v/>
      </c>
      <c r="C2119" s="73" t="str">
        <f>IFERROR(IF(AND(O2119&lt;&gt;"",O2119&gt;=$C$3),MAX($C$5:C2118)+1,""),"")</f>
        <v/>
      </c>
      <c r="F2119" s="40" t="s">
        <v>10943</v>
      </c>
      <c r="G2119" s="40" t="s">
        <v>10944</v>
      </c>
      <c r="H2119" s="56">
        <v>0.1</v>
      </c>
      <c r="I2119" s="167" t="s">
        <v>13692</v>
      </c>
      <c r="J2119" s="56">
        <v>47.13</v>
      </c>
      <c r="K2119" s="71">
        <f t="shared" ref="K2119:K2182" si="108">IFERROR(H2119/J2119,"")</f>
        <v>2.1217907914279654E-3</v>
      </c>
      <c r="L2119" s="97">
        <v>39.193389610389602</v>
      </c>
      <c r="M2119" s="56">
        <v>44.77</v>
      </c>
      <c r="N2119" s="56">
        <v>53.835866736074983</v>
      </c>
      <c r="O2119" s="71">
        <f t="shared" ref="O2119:O2182" si="109">IFERROR(H2119/N2119,"")</f>
        <v>1.8574977252663197E-3</v>
      </c>
    </row>
    <row r="2120" spans="2:15" x14ac:dyDescent="0.15">
      <c r="B2120" s="73" t="str">
        <f>IFERROR(IF(AND(K2120&lt;&gt;"",K2120&gt;=$C$3),MAX($B$5:B2119)+1,""),"")</f>
        <v/>
      </c>
      <c r="C2120" s="73" t="str">
        <f>IFERROR(IF(AND(O2120&lt;&gt;"",O2120&gt;=$C$3),MAX($C$5:C2119)+1,""),"")</f>
        <v/>
      </c>
      <c r="F2120" s="40" t="s">
        <v>10945</v>
      </c>
      <c r="G2120" s="40" t="s">
        <v>10946</v>
      </c>
      <c r="H2120" s="56">
        <v>3.6999999999999998E-2</v>
      </c>
      <c r="I2120" s="167" t="s">
        <v>5903</v>
      </c>
      <c r="J2120" s="56">
        <v>6.58</v>
      </c>
      <c r="K2120" s="71">
        <f t="shared" si="108"/>
        <v>5.6231003039513673E-3</v>
      </c>
      <c r="L2120" s="97">
        <v>6.5375483870967699</v>
      </c>
      <c r="M2120" s="56">
        <v>6.48</v>
      </c>
      <c r="N2120" s="56">
        <v>6.5220779220779272</v>
      </c>
      <c r="O2120" s="71">
        <f t="shared" si="109"/>
        <v>5.6730386300278728E-3</v>
      </c>
    </row>
    <row r="2121" spans="2:15" x14ac:dyDescent="0.15">
      <c r="B2121" s="73" t="str">
        <f>IFERROR(IF(AND(K2121&lt;&gt;"",K2121&gt;=$C$3),MAX($B$5:B2120)+1,""),"")</f>
        <v/>
      </c>
      <c r="C2121" s="73" t="str">
        <f>IFERROR(IF(AND(O2121&lt;&gt;"",O2121&gt;=$C$3),MAX($C$5:C2120)+1,""),"")</f>
        <v/>
      </c>
      <c r="F2121" s="40" t="s">
        <v>13414</v>
      </c>
      <c r="G2121" s="40" t="s">
        <v>10948</v>
      </c>
      <c r="H2121" s="56">
        <v>0.09</v>
      </c>
      <c r="I2121" s="167" t="s">
        <v>5924</v>
      </c>
      <c r="J2121" s="56">
        <v>14.61</v>
      </c>
      <c r="K2121" s="71">
        <f t="shared" si="108"/>
        <v>6.1601642710472282E-3</v>
      </c>
      <c r="L2121" s="97">
        <v>14.5505829191143</v>
      </c>
      <c r="M2121" s="56">
        <v>18.77</v>
      </c>
      <c r="N2121" s="56">
        <v>18.846647005444677</v>
      </c>
      <c r="O2121" s="71">
        <f t="shared" si="109"/>
        <v>4.7753852435395835E-3</v>
      </c>
    </row>
    <row r="2122" spans="2:15" x14ac:dyDescent="0.15">
      <c r="B2122" s="73" t="str">
        <f>IFERROR(IF(AND(K2122&lt;&gt;"",K2122&gt;=$C$3),MAX($B$5:B2121)+1,""),"")</f>
        <v/>
      </c>
      <c r="C2122" s="73" t="str">
        <f>IFERROR(IF(AND(O2122&lt;&gt;"",O2122&gt;=$C$3),MAX($C$5:C2121)+1,""),"")</f>
        <v/>
      </c>
      <c r="F2122" s="40" t="s">
        <v>10949</v>
      </c>
      <c r="G2122" s="40" t="s">
        <v>10950</v>
      </c>
      <c r="H2122" s="56">
        <v>0.06</v>
      </c>
      <c r="I2122" s="167" t="s">
        <v>5941</v>
      </c>
      <c r="J2122" s="56">
        <v>12.28</v>
      </c>
      <c r="K2122" s="71">
        <f t="shared" si="108"/>
        <v>4.88599348534202E-3</v>
      </c>
      <c r="L2122" s="97">
        <v>8.1394812680115294</v>
      </c>
      <c r="M2122" s="56">
        <v>7.62</v>
      </c>
      <c r="N2122" s="56">
        <v>11.496260869565214</v>
      </c>
      <c r="O2122" s="71">
        <f t="shared" si="109"/>
        <v>5.2190882479747685E-3</v>
      </c>
    </row>
    <row r="2123" spans="2:15" x14ac:dyDescent="0.15">
      <c r="B2123" s="73" t="str">
        <f>IFERROR(IF(AND(K2123&lt;&gt;"",K2123&gt;=$C$3),MAX($B$5:B2122)+1,""),"")</f>
        <v/>
      </c>
      <c r="C2123" s="73" t="str">
        <f>IFERROR(IF(AND(O2123&lt;&gt;"",O2123&gt;=$C$3),MAX($C$5:C2122)+1,""),"")</f>
        <v/>
      </c>
      <c r="F2123" s="40" t="s">
        <v>10951</v>
      </c>
      <c r="G2123" s="40" t="s">
        <v>10952</v>
      </c>
      <c r="H2123" s="56">
        <v>0.03</v>
      </c>
      <c r="I2123" s="167" t="s">
        <v>5953</v>
      </c>
      <c r="J2123" s="56">
        <v>6.82</v>
      </c>
      <c r="K2123" s="71">
        <f t="shared" si="108"/>
        <v>4.3988269794721403E-3</v>
      </c>
      <c r="L2123" s="97">
        <v>6.78857142857143</v>
      </c>
      <c r="M2123" s="56">
        <v>6.45</v>
      </c>
      <c r="N2123" s="56">
        <v>6.4798611111111102</v>
      </c>
      <c r="O2123" s="71">
        <f t="shared" si="109"/>
        <v>4.6297288607866256E-3</v>
      </c>
    </row>
    <row r="2124" spans="2:15" x14ac:dyDescent="0.15">
      <c r="B2124" s="73" t="str">
        <f>IFERROR(IF(AND(K2124&lt;&gt;"",K2124&gt;=$C$3),MAX($B$5:B2123)+1,""),"")</f>
        <v/>
      </c>
      <c r="C2124" s="73" t="str">
        <f>IFERROR(IF(AND(O2124&lt;&gt;"",O2124&gt;=$C$3),MAX($C$5:C2123)+1,""),"")</f>
        <v/>
      </c>
      <c r="F2124" s="40" t="s">
        <v>10953</v>
      </c>
      <c r="G2124" s="40" t="s">
        <v>13415</v>
      </c>
      <c r="H2124" s="56" t="s">
        <v>5898</v>
      </c>
      <c r="I2124" s="167" t="s">
        <v>5907</v>
      </c>
      <c r="J2124" s="56">
        <v>6.75</v>
      </c>
      <c r="K2124" s="71" t="str">
        <f t="shared" si="108"/>
        <v/>
      </c>
      <c r="L2124" s="97">
        <v>6.75</v>
      </c>
      <c r="M2124" s="56">
        <v>6.35</v>
      </c>
      <c r="N2124" s="56">
        <v>6.35</v>
      </c>
      <c r="O2124" s="71" t="str">
        <f t="shared" si="109"/>
        <v/>
      </c>
    </row>
    <row r="2125" spans="2:15" x14ac:dyDescent="0.15">
      <c r="B2125" s="73" t="str">
        <f>IFERROR(IF(AND(K2125&lt;&gt;"",K2125&gt;=$C$3),MAX($B$5:B2124)+1,""),"")</f>
        <v/>
      </c>
      <c r="C2125" s="73" t="str">
        <f>IFERROR(IF(AND(O2125&lt;&gt;"",O2125&gt;=$C$3),MAX($C$5:C2124)+1,""),"")</f>
        <v/>
      </c>
      <c r="F2125" s="40" t="s">
        <v>10955</v>
      </c>
      <c r="G2125" s="40" t="s">
        <v>10956</v>
      </c>
      <c r="H2125" s="56" t="s">
        <v>5898</v>
      </c>
      <c r="I2125" s="167" t="s">
        <v>13682</v>
      </c>
      <c r="J2125" s="56">
        <v>2.79</v>
      </c>
      <c r="K2125" s="71" t="str">
        <f t="shared" si="108"/>
        <v/>
      </c>
      <c r="L2125" s="97">
        <v>2.79</v>
      </c>
      <c r="M2125" s="56">
        <v>2.54</v>
      </c>
      <c r="N2125" s="56">
        <v>2.54</v>
      </c>
      <c r="O2125" s="71" t="str">
        <f t="shared" si="109"/>
        <v/>
      </c>
    </row>
    <row r="2126" spans="2:15" x14ac:dyDescent="0.15">
      <c r="B2126" s="73" t="str">
        <f>IFERROR(IF(AND(K2126&lt;&gt;"",K2126&gt;=$C$3),MAX($B$5:B2125)+1,""),"")</f>
        <v/>
      </c>
      <c r="C2126" s="73" t="str">
        <f>IFERROR(IF(AND(O2126&lt;&gt;"",O2126&gt;=$C$3),MAX($C$5:C2125)+1,""),"")</f>
        <v/>
      </c>
      <c r="F2126" s="40" t="s">
        <v>10957</v>
      </c>
      <c r="G2126" s="40" t="s">
        <v>13416</v>
      </c>
      <c r="H2126" s="56">
        <v>0.1</v>
      </c>
      <c r="I2126" s="167" t="s">
        <v>5909</v>
      </c>
      <c r="J2126" s="56">
        <v>13.9</v>
      </c>
      <c r="K2126" s="71">
        <f t="shared" si="108"/>
        <v>7.1942446043165471E-3</v>
      </c>
      <c r="L2126" s="97">
        <v>13.792829606784901</v>
      </c>
      <c r="M2126" s="56">
        <v>12.23</v>
      </c>
      <c r="N2126" s="56">
        <v>12.325027195027184</v>
      </c>
      <c r="O2126" s="71">
        <f t="shared" si="109"/>
        <v>8.1135723611504319E-3</v>
      </c>
    </row>
    <row r="2127" spans="2:15" x14ac:dyDescent="0.15">
      <c r="B2127" s="73" t="str">
        <f>IFERROR(IF(AND(K2127&lt;&gt;"",K2127&gt;=$C$3),MAX($B$5:B2126)+1,""),"")</f>
        <v/>
      </c>
      <c r="C2127" s="73" t="str">
        <f>IFERROR(IF(AND(O2127&lt;&gt;"",O2127&gt;=$C$3),MAX($C$5:C2126)+1,""),"")</f>
        <v/>
      </c>
      <c r="F2127" s="40" t="s">
        <v>10959</v>
      </c>
      <c r="G2127" s="40" t="s">
        <v>10960</v>
      </c>
      <c r="H2127" s="56">
        <v>0.16500000000000001</v>
      </c>
      <c r="I2127" s="167" t="s">
        <v>13750</v>
      </c>
      <c r="J2127" s="56">
        <v>10.9</v>
      </c>
      <c r="K2127" s="71">
        <f t="shared" si="108"/>
        <v>1.5137614678899083E-2</v>
      </c>
      <c r="L2127" s="97">
        <v>10.7345351043643</v>
      </c>
      <c r="M2127" s="56">
        <v>11.2</v>
      </c>
      <c r="N2127" s="56">
        <v>11.372639691714864</v>
      </c>
      <c r="O2127" s="71">
        <f t="shared" si="109"/>
        <v>1.4508505014909153E-2</v>
      </c>
    </row>
    <row r="2128" spans="2:15" x14ac:dyDescent="0.15">
      <c r="B2128" s="73" t="str">
        <f>IFERROR(IF(AND(K2128&lt;&gt;"",K2128&gt;=$C$3),MAX($B$5:B2127)+1,""),"")</f>
        <v/>
      </c>
      <c r="C2128" s="73" t="str">
        <f>IFERROR(IF(AND(O2128&lt;&gt;"",O2128&gt;=$C$3),MAX($C$5:C2127)+1,""),"")</f>
        <v/>
      </c>
      <c r="F2128" s="40" t="s">
        <v>10961</v>
      </c>
      <c r="G2128" s="40" t="s">
        <v>10962</v>
      </c>
      <c r="H2128" s="56" t="s">
        <v>5898</v>
      </c>
      <c r="I2128" s="167" t="s">
        <v>5932</v>
      </c>
      <c r="J2128" s="56">
        <v>9.67</v>
      </c>
      <c r="K2128" s="71" t="str">
        <f t="shared" si="108"/>
        <v/>
      </c>
      <c r="L2128" s="97">
        <v>9.5483137583892592</v>
      </c>
      <c r="M2128" s="56">
        <v>11.02</v>
      </c>
      <c r="N2128" s="56">
        <v>11.160441801189467</v>
      </c>
      <c r="O2128" s="71" t="str">
        <f t="shared" si="109"/>
        <v/>
      </c>
    </row>
    <row r="2129" spans="2:15" x14ac:dyDescent="0.15">
      <c r="B2129" s="73" t="str">
        <f>IFERROR(IF(AND(K2129&lt;&gt;"",K2129&gt;=$C$3),MAX($B$5:B2128)+1,""),"")</f>
        <v/>
      </c>
      <c r="C2129" s="73" t="str">
        <f>IFERROR(IF(AND(O2129&lt;&gt;"",O2129&gt;=$C$3),MAX($C$5:C2128)+1,""),"")</f>
        <v/>
      </c>
      <c r="F2129" s="40" t="s">
        <v>13417</v>
      </c>
      <c r="G2129" s="40" t="s">
        <v>10964</v>
      </c>
      <c r="H2129" s="56">
        <v>7.0000000000000007E-2</v>
      </c>
      <c r="I2129" s="167" t="s">
        <v>5951</v>
      </c>
      <c r="J2129" s="56">
        <v>8.44</v>
      </c>
      <c r="K2129" s="71">
        <f t="shared" si="108"/>
        <v>8.2938388625592423E-3</v>
      </c>
      <c r="L2129" s="97">
        <v>8.3741360089186205</v>
      </c>
      <c r="M2129" s="56">
        <v>10.68</v>
      </c>
      <c r="N2129" s="56">
        <v>10.763999999999994</v>
      </c>
      <c r="O2129" s="71">
        <f t="shared" si="109"/>
        <v>6.5031586770717244E-3</v>
      </c>
    </row>
    <row r="2130" spans="2:15" x14ac:dyDescent="0.15">
      <c r="B2130" s="73" t="str">
        <f>IFERROR(IF(AND(K2130&lt;&gt;"",K2130&gt;=$C$3),MAX($B$5:B2129)+1,""),"")</f>
        <v/>
      </c>
      <c r="C2130" s="73" t="str">
        <f>IFERROR(IF(AND(O2130&lt;&gt;"",O2130&gt;=$C$3),MAX($C$5:C2129)+1,""),"")</f>
        <v/>
      </c>
      <c r="F2130" s="40" t="s">
        <v>10965</v>
      </c>
      <c r="G2130" s="40" t="s">
        <v>10966</v>
      </c>
      <c r="H2130" s="56">
        <v>1.9E-2</v>
      </c>
      <c r="I2130" s="167" t="s">
        <v>5905</v>
      </c>
      <c r="J2130" s="56">
        <v>12.57</v>
      </c>
      <c r="K2130" s="71">
        <f t="shared" si="108"/>
        <v>1.5115354017501989E-3</v>
      </c>
      <c r="L2130" s="97">
        <v>12.549359605911301</v>
      </c>
      <c r="M2130" s="56">
        <v>13.63</v>
      </c>
      <c r="N2130" s="56">
        <v>13.652417763157928</v>
      </c>
      <c r="O2130" s="71">
        <f t="shared" si="109"/>
        <v>1.3916948872801801E-3</v>
      </c>
    </row>
    <row r="2131" spans="2:15" x14ac:dyDescent="0.15">
      <c r="B2131" s="73" t="str">
        <f>IFERROR(IF(AND(K2131&lt;&gt;"",K2131&gt;=$C$3),MAX($B$5:B2130)+1,""),"")</f>
        <v/>
      </c>
      <c r="C2131" s="73" t="str">
        <f>IFERROR(IF(AND(O2131&lt;&gt;"",O2131&gt;=$C$3),MAX($C$5:C2130)+1,""),"")</f>
        <v/>
      </c>
      <c r="F2131" s="40" t="s">
        <v>10967</v>
      </c>
      <c r="G2131" s="40" t="s">
        <v>10968</v>
      </c>
      <c r="H2131" s="56">
        <v>2.5000000000000001E-2</v>
      </c>
      <c r="I2131" s="167" t="s">
        <v>5927</v>
      </c>
      <c r="J2131" s="56">
        <v>12.21</v>
      </c>
      <c r="K2131" s="71">
        <f t="shared" si="108"/>
        <v>2.0475020475020475E-3</v>
      </c>
      <c r="L2131" s="97">
        <v>12.192291515591</v>
      </c>
      <c r="M2131" s="56">
        <v>14.19</v>
      </c>
      <c r="N2131" s="56">
        <v>14.210610021786502</v>
      </c>
      <c r="O2131" s="71">
        <f t="shared" si="109"/>
        <v>1.7592488965408326E-3</v>
      </c>
    </row>
    <row r="2132" spans="2:15" x14ac:dyDescent="0.15">
      <c r="B2132" s="73" t="str">
        <f>IFERROR(IF(AND(K2132&lt;&gt;"",K2132&gt;=$C$3),MAX($B$5:B2131)+1,""),"")</f>
        <v/>
      </c>
      <c r="C2132" s="73" t="str">
        <f>IFERROR(IF(AND(O2132&lt;&gt;"",O2132&gt;=$C$3),MAX($C$5:C2131)+1,""),"")</f>
        <v/>
      </c>
      <c r="F2132" s="40" t="s">
        <v>10969</v>
      </c>
      <c r="G2132" s="40" t="s">
        <v>10970</v>
      </c>
      <c r="H2132" s="56">
        <v>0.03</v>
      </c>
      <c r="I2132" s="167" t="s">
        <v>5951</v>
      </c>
      <c r="J2132" s="56">
        <v>9.84</v>
      </c>
      <c r="K2132" s="71">
        <f t="shared" si="108"/>
        <v>3.0487804878048782E-3</v>
      </c>
      <c r="L2132" s="97">
        <v>9.8074531422271196</v>
      </c>
      <c r="M2132" s="56">
        <v>9.8000000000000007</v>
      </c>
      <c r="N2132" s="56">
        <v>9.8325221238938081</v>
      </c>
      <c r="O2132" s="71">
        <f t="shared" si="109"/>
        <v>3.0510991607227227E-3</v>
      </c>
    </row>
    <row r="2133" spans="2:15" x14ac:dyDescent="0.15">
      <c r="B2133" s="73" t="str">
        <f>IFERROR(IF(AND(K2133&lt;&gt;"",K2133&gt;=$C$3),MAX($B$5:B2132)+1,""),"")</f>
        <v/>
      </c>
      <c r="C2133" s="73" t="str">
        <f>IFERROR(IF(AND(O2133&lt;&gt;"",O2133&gt;=$C$3),MAX($C$5:C2132)+1,""),"")</f>
        <v/>
      </c>
      <c r="F2133" s="40" t="s">
        <v>10971</v>
      </c>
      <c r="G2133" s="40" t="s">
        <v>10972</v>
      </c>
      <c r="H2133" s="56">
        <v>3.1E-2</v>
      </c>
      <c r="I2133" s="167" t="s">
        <v>13683</v>
      </c>
      <c r="J2133" s="56">
        <v>25.27</v>
      </c>
      <c r="K2133" s="71">
        <f t="shared" si="108"/>
        <v>1.2267510882469331E-3</v>
      </c>
      <c r="L2133" s="97">
        <v>25.237477477477501</v>
      </c>
      <c r="M2133" s="56">
        <v>20.32</v>
      </c>
      <c r="N2133" s="56">
        <v>20.346185567010291</v>
      </c>
      <c r="O2133" s="71">
        <f t="shared" si="109"/>
        <v>1.5236271141782966E-3</v>
      </c>
    </row>
    <row r="2134" spans="2:15" x14ac:dyDescent="0.15">
      <c r="B2134" s="73" t="str">
        <f>IFERROR(IF(AND(K2134&lt;&gt;"",K2134&gt;=$C$3),MAX($B$5:B2133)+1,""),"")</f>
        <v/>
      </c>
      <c r="C2134" s="73" t="str">
        <f>IFERROR(IF(AND(O2134&lt;&gt;"",O2134&gt;=$C$3),MAX($C$5:C2133)+1,""),"")</f>
        <v/>
      </c>
      <c r="F2134" s="40" t="s">
        <v>10973</v>
      </c>
      <c r="G2134" s="40" t="s">
        <v>10974</v>
      </c>
      <c r="H2134" s="56">
        <v>0.1</v>
      </c>
      <c r="I2134" s="167" t="s">
        <v>5911</v>
      </c>
      <c r="J2134" s="56">
        <v>14.23</v>
      </c>
      <c r="K2134" s="71">
        <f t="shared" si="108"/>
        <v>7.0274068868587496E-3</v>
      </c>
      <c r="L2134" s="97">
        <v>14.1160688550841</v>
      </c>
      <c r="M2134" s="56">
        <v>12.79</v>
      </c>
      <c r="N2134" s="56">
        <v>12.893228410008041</v>
      </c>
      <c r="O2134" s="71">
        <f t="shared" si="109"/>
        <v>7.756009342266639E-3</v>
      </c>
    </row>
    <row r="2135" spans="2:15" x14ac:dyDescent="0.15">
      <c r="B2135" s="73" t="str">
        <f>IFERROR(IF(AND(K2135&lt;&gt;"",K2135&gt;=$C$3),MAX($B$5:B2134)+1,""),"")</f>
        <v/>
      </c>
      <c r="C2135" s="73" t="str">
        <f>IFERROR(IF(AND(O2135&lt;&gt;"",O2135&gt;=$C$3),MAX($C$5:C2134)+1,""),"")</f>
        <v/>
      </c>
      <c r="F2135" s="40" t="s">
        <v>10975</v>
      </c>
      <c r="G2135" s="40" t="s">
        <v>13418</v>
      </c>
      <c r="H2135" s="56" t="s">
        <v>5898</v>
      </c>
      <c r="I2135" s="167" t="s">
        <v>5938</v>
      </c>
      <c r="J2135" s="56">
        <v>10.88</v>
      </c>
      <c r="K2135" s="71" t="str">
        <f t="shared" si="108"/>
        <v/>
      </c>
      <c r="L2135" s="97">
        <v>10.88</v>
      </c>
      <c r="M2135" s="56">
        <v>12.04</v>
      </c>
      <c r="N2135" s="56">
        <v>12.040000000000001</v>
      </c>
      <c r="O2135" s="71" t="str">
        <f t="shared" si="109"/>
        <v/>
      </c>
    </row>
    <row r="2136" spans="2:15" x14ac:dyDescent="0.15">
      <c r="B2136" s="73" t="str">
        <f>IFERROR(IF(AND(K2136&lt;&gt;"",K2136&gt;=$C$3),MAX($B$5:B2135)+1,""),"")</f>
        <v/>
      </c>
      <c r="C2136" s="73" t="str">
        <f>IFERROR(IF(AND(O2136&lt;&gt;"",O2136&gt;=$C$3),MAX($C$5:C2135)+1,""),"")</f>
        <v/>
      </c>
      <c r="F2136" s="40" t="s">
        <v>10977</v>
      </c>
      <c r="G2136" s="40" t="s">
        <v>10978</v>
      </c>
      <c r="H2136" s="56">
        <v>0.05</v>
      </c>
      <c r="I2136" s="167" t="s">
        <v>5907</v>
      </c>
      <c r="J2136" s="56">
        <v>8.15</v>
      </c>
      <c r="K2136" s="71">
        <f t="shared" si="108"/>
        <v>6.1349693251533744E-3</v>
      </c>
      <c r="L2136" s="97">
        <v>8.0978233034571101</v>
      </c>
      <c r="M2136" s="56">
        <v>9.59</v>
      </c>
      <c r="N2136" s="56">
        <v>9.6517912371133985</v>
      </c>
      <c r="O2136" s="71">
        <f t="shared" si="109"/>
        <v>5.1803855648823284E-3</v>
      </c>
    </row>
    <row r="2137" spans="2:15" x14ac:dyDescent="0.15">
      <c r="B2137" s="73" t="str">
        <f>IFERROR(IF(AND(K2137&lt;&gt;"",K2137&gt;=$C$3),MAX($B$5:B2136)+1,""),"")</f>
        <v/>
      </c>
      <c r="C2137" s="73" t="str">
        <f>IFERROR(IF(AND(O2137&lt;&gt;"",O2137&gt;=$C$3),MAX($C$5:C2136)+1,""),"")</f>
        <v/>
      </c>
      <c r="F2137" s="40" t="s">
        <v>10979</v>
      </c>
      <c r="G2137" s="40" t="s">
        <v>13419</v>
      </c>
      <c r="H2137" s="56" t="s">
        <v>5898</v>
      </c>
      <c r="I2137" s="167" t="s">
        <v>5907</v>
      </c>
      <c r="J2137" s="56">
        <v>11.4</v>
      </c>
      <c r="K2137" s="71" t="str">
        <f t="shared" si="108"/>
        <v/>
      </c>
      <c r="L2137" s="97">
        <v>11.4</v>
      </c>
      <c r="M2137" s="56">
        <v>8.98</v>
      </c>
      <c r="N2137" s="56">
        <v>8.98</v>
      </c>
      <c r="O2137" s="71" t="str">
        <f t="shared" si="109"/>
        <v/>
      </c>
    </row>
    <row r="2138" spans="2:15" x14ac:dyDescent="0.15">
      <c r="B2138" s="73" t="str">
        <f>IFERROR(IF(AND(K2138&lt;&gt;"",K2138&gt;=$C$3),MAX($B$5:B2137)+1,""),"")</f>
        <v/>
      </c>
      <c r="C2138" s="73" t="str">
        <f>IFERROR(IF(AND(O2138&lt;&gt;"",O2138&gt;=$C$3),MAX($C$5:C2137)+1,""),"")</f>
        <v/>
      </c>
      <c r="F2138" s="40" t="s">
        <v>10981</v>
      </c>
      <c r="G2138" s="40" t="s">
        <v>10982</v>
      </c>
      <c r="H2138" s="56">
        <v>0.3</v>
      </c>
      <c r="I2138" s="167" t="s">
        <v>5971</v>
      </c>
      <c r="J2138" s="56">
        <v>35.18</v>
      </c>
      <c r="K2138" s="71">
        <f t="shared" si="108"/>
        <v>8.5275724843661173E-3</v>
      </c>
      <c r="L2138" s="97">
        <v>13.9752795899348</v>
      </c>
      <c r="M2138" s="56">
        <v>17.43</v>
      </c>
      <c r="N2138" s="56">
        <v>43.876574780058533</v>
      </c>
      <c r="O2138" s="71">
        <f t="shared" si="109"/>
        <v>6.837361428138347E-3</v>
      </c>
    </row>
    <row r="2139" spans="2:15" x14ac:dyDescent="0.15">
      <c r="B2139" s="73" t="str">
        <f>IFERROR(IF(AND(K2139&lt;&gt;"",K2139&gt;=$C$3),MAX($B$5:B2138)+1,""),"")</f>
        <v/>
      </c>
      <c r="C2139" s="73" t="str">
        <f>IFERROR(IF(AND(O2139&lt;&gt;"",O2139&gt;=$C$3),MAX($C$5:C2138)+1,""),"")</f>
        <v/>
      </c>
      <c r="F2139" s="40" t="s">
        <v>10983</v>
      </c>
      <c r="G2139" s="40" t="s">
        <v>10984</v>
      </c>
      <c r="H2139" s="56" t="s">
        <v>5898</v>
      </c>
      <c r="I2139" s="167" t="s">
        <v>13694</v>
      </c>
      <c r="J2139" s="56">
        <v>15.59</v>
      </c>
      <c r="K2139" s="71" t="str">
        <f t="shared" si="108"/>
        <v/>
      </c>
      <c r="L2139" s="97">
        <v>15.403433059087501</v>
      </c>
      <c r="M2139" s="56">
        <v>14.83</v>
      </c>
      <c r="N2139" s="56">
        <v>15.009621498864506</v>
      </c>
      <c r="O2139" s="71" t="str">
        <f t="shared" si="109"/>
        <v/>
      </c>
    </row>
    <row r="2140" spans="2:15" x14ac:dyDescent="0.15">
      <c r="B2140" s="73" t="str">
        <f>IFERROR(IF(AND(K2140&lt;&gt;"",K2140&gt;=$C$3),MAX($B$5:B2139)+1,""),"")</f>
        <v/>
      </c>
      <c r="C2140" s="73" t="str">
        <f>IFERROR(IF(AND(O2140&lt;&gt;"",O2140&gt;=$C$3),MAX($C$5:C2139)+1,""),"")</f>
        <v/>
      </c>
      <c r="F2140" s="40" t="s">
        <v>13420</v>
      </c>
      <c r="G2140" s="40" t="s">
        <v>10986</v>
      </c>
      <c r="H2140" s="56">
        <v>0.03</v>
      </c>
      <c r="I2140" s="167" t="s">
        <v>5909</v>
      </c>
      <c r="J2140" s="56">
        <v>5.28</v>
      </c>
      <c r="K2140" s="71">
        <f t="shared" si="108"/>
        <v>5.6818181818181811E-3</v>
      </c>
      <c r="L2140" s="97">
        <v>5.2526896551724098</v>
      </c>
      <c r="M2140" s="56">
        <v>5.59</v>
      </c>
      <c r="N2140" s="56">
        <v>5.6190641247833666</v>
      </c>
      <c r="O2140" s="71">
        <f t="shared" si="109"/>
        <v>5.33896736783665E-3</v>
      </c>
    </row>
    <row r="2141" spans="2:15" x14ac:dyDescent="0.15">
      <c r="B2141" s="73" t="str">
        <f>IFERROR(IF(AND(K2141&lt;&gt;"",K2141&gt;=$C$3),MAX($B$5:B2140)+1,""),"")</f>
        <v/>
      </c>
      <c r="C2141" s="73" t="str">
        <f>IFERROR(IF(AND(O2141&lt;&gt;"",O2141&gt;=$C$3),MAX($C$5:C2140)+1,""),"")</f>
        <v/>
      </c>
      <c r="F2141" s="40" t="s">
        <v>10987</v>
      </c>
      <c r="G2141" s="40" t="s">
        <v>10988</v>
      </c>
      <c r="H2141" s="56" t="s">
        <v>5898</v>
      </c>
      <c r="I2141" s="167" t="s">
        <v>5938</v>
      </c>
      <c r="J2141" s="56">
        <v>13.15</v>
      </c>
      <c r="K2141" s="71" t="str">
        <f t="shared" si="108"/>
        <v/>
      </c>
      <c r="L2141" s="97">
        <v>13.15</v>
      </c>
      <c r="M2141" s="56">
        <v>12.5</v>
      </c>
      <c r="N2141" s="56">
        <v>12.5</v>
      </c>
      <c r="O2141" s="71" t="str">
        <f t="shared" si="109"/>
        <v/>
      </c>
    </row>
    <row r="2142" spans="2:15" x14ac:dyDescent="0.15">
      <c r="B2142" s="73" t="str">
        <f>IFERROR(IF(AND(K2142&lt;&gt;"",K2142&gt;=$C$3),MAX($B$5:B2141)+1,""),"")</f>
        <v/>
      </c>
      <c r="C2142" s="73" t="str">
        <f>IFERROR(IF(AND(O2142&lt;&gt;"",O2142&gt;=$C$3),MAX($C$5:C2141)+1,""),"")</f>
        <v/>
      </c>
      <c r="F2142" s="40" t="s">
        <v>10989</v>
      </c>
      <c r="G2142" s="40" t="s">
        <v>10990</v>
      </c>
      <c r="H2142" s="56" t="s">
        <v>5898</v>
      </c>
      <c r="I2142" s="167" t="s">
        <v>5907</v>
      </c>
      <c r="J2142" s="56">
        <v>9.35</v>
      </c>
      <c r="K2142" s="71" t="str">
        <f t="shared" si="108"/>
        <v/>
      </c>
      <c r="L2142" s="97">
        <v>9.35</v>
      </c>
      <c r="M2142" s="56">
        <v>9.08</v>
      </c>
      <c r="N2142" s="56">
        <v>9.08</v>
      </c>
      <c r="O2142" s="71" t="str">
        <f t="shared" si="109"/>
        <v/>
      </c>
    </row>
    <row r="2143" spans="2:15" x14ac:dyDescent="0.15">
      <c r="B2143" s="73" t="str">
        <f>IFERROR(IF(AND(K2143&lt;&gt;"",K2143&gt;=$C$3),MAX($B$5:B2142)+1,""),"")</f>
        <v/>
      </c>
      <c r="C2143" s="73" t="str">
        <f>IFERROR(IF(AND(O2143&lt;&gt;"",O2143&gt;=$C$3),MAX($C$5:C2142)+1,""),"")</f>
        <v/>
      </c>
      <c r="F2143" s="40" t="s">
        <v>10991</v>
      </c>
      <c r="G2143" s="40" t="s">
        <v>10992</v>
      </c>
      <c r="H2143" s="56" t="s">
        <v>5898</v>
      </c>
      <c r="I2143" s="167" t="s">
        <v>5938</v>
      </c>
      <c r="J2143" s="56">
        <v>14.12</v>
      </c>
      <c r="K2143" s="71" t="str">
        <f t="shared" si="108"/>
        <v/>
      </c>
      <c r="L2143" s="97">
        <v>14.12</v>
      </c>
      <c r="M2143" s="56">
        <v>11.57</v>
      </c>
      <c r="N2143" s="56">
        <v>11.570000000000002</v>
      </c>
      <c r="O2143" s="71" t="str">
        <f t="shared" si="109"/>
        <v/>
      </c>
    </row>
    <row r="2144" spans="2:15" x14ac:dyDescent="0.15">
      <c r="B2144" s="73" t="str">
        <f>IFERROR(IF(AND(K2144&lt;&gt;"",K2144&gt;=$C$3),MAX($B$5:B2143)+1,""),"")</f>
        <v/>
      </c>
      <c r="C2144" s="73" t="str">
        <f>IFERROR(IF(AND(O2144&lt;&gt;"",O2144&gt;=$C$3),MAX($C$5:C2143)+1,""),"")</f>
        <v/>
      </c>
      <c r="F2144" s="40" t="s">
        <v>10993</v>
      </c>
      <c r="G2144" s="40" t="s">
        <v>10994</v>
      </c>
      <c r="H2144" s="56">
        <v>0.24</v>
      </c>
      <c r="I2144" s="167" t="s">
        <v>5935</v>
      </c>
      <c r="J2144" s="56">
        <v>22.51</v>
      </c>
      <c r="K2144" s="71">
        <f t="shared" si="108"/>
        <v>1.0661928031985783E-2</v>
      </c>
      <c r="L2144" s="97">
        <v>11.133214607754701</v>
      </c>
      <c r="M2144" s="56">
        <v>11.63</v>
      </c>
      <c r="N2144" s="56">
        <v>23.514439380127694</v>
      </c>
      <c r="O2144" s="71">
        <f t="shared" si="109"/>
        <v>1.0206494661438817E-2</v>
      </c>
    </row>
    <row r="2145" spans="2:15" x14ac:dyDescent="0.15">
      <c r="B2145" s="73" t="str">
        <f>IFERROR(IF(AND(K2145&lt;&gt;"",K2145&gt;=$C$3),MAX($B$5:B2144)+1,""),"")</f>
        <v/>
      </c>
      <c r="C2145" s="73" t="str">
        <f>IFERROR(IF(AND(O2145&lt;&gt;"",O2145&gt;=$C$3),MAX($C$5:C2144)+1,""),"")</f>
        <v/>
      </c>
      <c r="F2145" s="40" t="s">
        <v>10995</v>
      </c>
      <c r="G2145" s="40" t="s">
        <v>10996</v>
      </c>
      <c r="H2145" s="56" t="s">
        <v>5898</v>
      </c>
      <c r="I2145" s="167" t="s">
        <v>5916</v>
      </c>
      <c r="J2145" s="56">
        <v>16.41</v>
      </c>
      <c r="K2145" s="71" t="str">
        <f t="shared" si="108"/>
        <v/>
      </c>
      <c r="L2145" s="97">
        <v>16.41</v>
      </c>
      <c r="M2145" s="56">
        <v>12.8</v>
      </c>
      <c r="N2145" s="56">
        <v>12.8</v>
      </c>
      <c r="O2145" s="71" t="str">
        <f t="shared" si="109"/>
        <v/>
      </c>
    </row>
    <row r="2146" spans="2:15" x14ac:dyDescent="0.15">
      <c r="B2146" s="73" t="str">
        <f>IFERROR(IF(AND(K2146&lt;&gt;"",K2146&gt;=$C$3),MAX($B$5:B2145)+1,""),"")</f>
        <v/>
      </c>
      <c r="C2146" s="73" t="str">
        <f>IFERROR(IF(AND(O2146&lt;&gt;"",O2146&gt;=$C$3),MAX($C$5:C2145)+1,""),"")</f>
        <v/>
      </c>
      <c r="F2146" s="40" t="s">
        <v>10997</v>
      </c>
      <c r="G2146" s="40" t="s">
        <v>10998</v>
      </c>
      <c r="H2146" s="56" t="s">
        <v>5898</v>
      </c>
      <c r="I2146" s="167" t="s">
        <v>5907</v>
      </c>
      <c r="J2146" s="56">
        <v>2.7</v>
      </c>
      <c r="K2146" s="71" t="str">
        <f t="shared" si="108"/>
        <v/>
      </c>
      <c r="L2146" s="97">
        <v>2.7</v>
      </c>
      <c r="M2146" s="56">
        <v>2.6</v>
      </c>
      <c r="N2146" s="56">
        <v>2.6</v>
      </c>
      <c r="O2146" s="71" t="str">
        <f t="shared" si="109"/>
        <v/>
      </c>
    </row>
    <row r="2147" spans="2:15" x14ac:dyDescent="0.15">
      <c r="B2147" s="73" t="str">
        <f>IFERROR(IF(AND(K2147&lt;&gt;"",K2147&gt;=$C$3),MAX($B$5:B2146)+1,""),"")</f>
        <v/>
      </c>
      <c r="C2147" s="73" t="str">
        <f>IFERROR(IF(AND(O2147&lt;&gt;"",O2147&gt;=$C$3),MAX($C$5:C2146)+1,""),"")</f>
        <v/>
      </c>
      <c r="F2147" s="40" t="s">
        <v>10999</v>
      </c>
      <c r="G2147" s="40" t="s">
        <v>13421</v>
      </c>
      <c r="H2147" s="56">
        <v>1.7000000000000001E-2</v>
      </c>
      <c r="I2147" s="167" t="s">
        <v>13682</v>
      </c>
      <c r="J2147" s="56">
        <v>5.05</v>
      </c>
      <c r="K2147" s="71">
        <f t="shared" si="108"/>
        <v>3.3663366336633667E-3</v>
      </c>
      <c r="L2147" s="97">
        <v>5.0269406392694096</v>
      </c>
      <c r="M2147" s="56">
        <v>4.99</v>
      </c>
      <c r="N2147" s="56">
        <v>5.0128899082568772</v>
      </c>
      <c r="O2147" s="71">
        <f t="shared" si="109"/>
        <v>3.3912574006460436E-3</v>
      </c>
    </row>
    <row r="2148" spans="2:15" x14ac:dyDescent="0.15">
      <c r="B2148" s="73" t="str">
        <f>IFERROR(IF(AND(K2148&lt;&gt;"",K2148&gt;=$C$3),MAX($B$5:B2147)+1,""),"")</f>
        <v/>
      </c>
      <c r="C2148" s="73" t="str">
        <f>IFERROR(IF(AND(O2148&lt;&gt;"",O2148&gt;=$C$3),MAX($C$5:C2147)+1,""),"")</f>
        <v/>
      </c>
      <c r="F2148" s="40" t="s">
        <v>11001</v>
      </c>
      <c r="G2148" s="40" t="s">
        <v>11002</v>
      </c>
      <c r="H2148" s="56">
        <v>0.2</v>
      </c>
      <c r="I2148" s="167" t="s">
        <v>5981</v>
      </c>
      <c r="J2148" s="56">
        <v>14.77</v>
      </c>
      <c r="K2148" s="71">
        <f t="shared" si="108"/>
        <v>1.3540961408259987E-2</v>
      </c>
      <c r="L2148" s="97">
        <v>14.5938521168754</v>
      </c>
      <c r="M2148" s="56">
        <v>20.12</v>
      </c>
      <c r="N2148" s="56">
        <v>20.362848521424223</v>
      </c>
      <c r="O2148" s="71">
        <f t="shared" si="109"/>
        <v>9.821808564237729E-3</v>
      </c>
    </row>
    <row r="2149" spans="2:15" x14ac:dyDescent="0.15">
      <c r="B2149" s="73" t="str">
        <f>IFERROR(IF(AND(K2149&lt;&gt;"",K2149&gt;=$C$3),MAX($B$5:B2148)+1,""),"")</f>
        <v/>
      </c>
      <c r="C2149" s="73" t="str">
        <f>IFERROR(IF(AND(O2149&lt;&gt;"",O2149&gt;=$C$3),MAX($C$5:C2148)+1,""),"")</f>
        <v/>
      </c>
      <c r="F2149" s="40" t="s">
        <v>13422</v>
      </c>
      <c r="G2149" s="40" t="s">
        <v>13423</v>
      </c>
      <c r="H2149" s="56">
        <v>0.06</v>
      </c>
      <c r="I2149" s="167" t="s">
        <v>5902</v>
      </c>
      <c r="J2149" s="56">
        <v>8.14</v>
      </c>
      <c r="K2149" s="71">
        <f t="shared" si="108"/>
        <v>7.3710073710073704E-3</v>
      </c>
      <c r="L2149" s="97">
        <v>8.0654351145038206</v>
      </c>
      <c r="M2149" s="56">
        <v>9.25</v>
      </c>
      <c r="N2149" s="56">
        <v>9.3355161787365137</v>
      </c>
      <c r="O2149" s="71">
        <f t="shared" si="109"/>
        <v>6.4270682896637116E-3</v>
      </c>
    </row>
    <row r="2150" spans="2:15" x14ac:dyDescent="0.15">
      <c r="B2150" s="73" t="str">
        <f>IFERROR(IF(AND(K2150&lt;&gt;"",K2150&gt;=$C$3),MAX($B$5:B2149)+1,""),"")</f>
        <v/>
      </c>
      <c r="C2150" s="73" t="str">
        <f>IFERROR(IF(AND(O2150&lt;&gt;"",O2150&gt;=$C$3),MAX($C$5:C2149)+1,""),"")</f>
        <v/>
      </c>
      <c r="F2150" s="40" t="s">
        <v>11005</v>
      </c>
      <c r="G2150" s="40" t="s">
        <v>11006</v>
      </c>
      <c r="H2150" s="56" t="s">
        <v>5898</v>
      </c>
      <c r="I2150" s="167" t="s">
        <v>5935</v>
      </c>
      <c r="J2150" s="56">
        <v>6.77</v>
      </c>
      <c r="K2150" s="71" t="str">
        <f t="shared" si="108"/>
        <v/>
      </c>
      <c r="L2150" s="97">
        <v>6.77</v>
      </c>
      <c r="M2150" s="56">
        <v>6.69</v>
      </c>
      <c r="N2150" s="56">
        <v>6.69</v>
      </c>
      <c r="O2150" s="71" t="str">
        <f t="shared" si="109"/>
        <v/>
      </c>
    </row>
    <row r="2151" spans="2:15" x14ac:dyDescent="0.15">
      <c r="B2151" s="73">
        <f>IFERROR(IF(AND(K2151&lt;&gt;"",K2151&gt;=$C$3),MAX($B$5:B2150)+1,""),"")</f>
        <v>69</v>
      </c>
      <c r="C2151" s="73">
        <f>IFERROR(IF(AND(O2151&lt;&gt;"",O2151&gt;=$C$3),MAX($C$5:C2150)+1,""),"")</f>
        <v>58</v>
      </c>
      <c r="F2151" s="40" t="s">
        <v>11007</v>
      </c>
      <c r="G2151" s="40" t="s">
        <v>11008</v>
      </c>
      <c r="H2151" s="56">
        <v>0.5</v>
      </c>
      <c r="I2151" s="167" t="s">
        <v>5978</v>
      </c>
      <c r="J2151" s="56">
        <v>14.38</v>
      </c>
      <c r="K2151" s="71">
        <f t="shared" si="108"/>
        <v>3.4770514603616132E-2</v>
      </c>
      <c r="L2151" s="97">
        <v>13.936993222427599</v>
      </c>
      <c r="M2151" s="56">
        <v>18.23</v>
      </c>
      <c r="N2151" s="56">
        <v>18.809465988556905</v>
      </c>
      <c r="O2151" s="71">
        <f t="shared" si="109"/>
        <v>2.6582360195881397E-2</v>
      </c>
    </row>
    <row r="2152" spans="2:15" x14ac:dyDescent="0.15">
      <c r="B2152" s="73" t="str">
        <f>IFERROR(IF(AND(K2152&lt;&gt;"",K2152&gt;=$C$3),MAX($B$5:B2151)+1,""),"")</f>
        <v/>
      </c>
      <c r="C2152" s="73" t="str">
        <f>IFERROR(IF(AND(O2152&lt;&gt;"",O2152&gt;=$C$3),MAX($C$5:C2151)+1,""),"")</f>
        <v/>
      </c>
      <c r="F2152" s="40" t="s">
        <v>11009</v>
      </c>
      <c r="G2152" s="40" t="s">
        <v>11010</v>
      </c>
      <c r="H2152" s="56">
        <v>0.06</v>
      </c>
      <c r="I2152" s="167" t="s">
        <v>5953</v>
      </c>
      <c r="J2152" s="56">
        <v>12.25</v>
      </c>
      <c r="K2152" s="71">
        <f t="shared" si="108"/>
        <v>4.8979591836734691E-3</v>
      </c>
      <c r="L2152" s="97">
        <v>4.8807911617961501</v>
      </c>
      <c r="M2152" s="56">
        <v>5.24</v>
      </c>
      <c r="N2152" s="56">
        <v>13.151556350626119</v>
      </c>
      <c r="O2152" s="71">
        <f t="shared" si="109"/>
        <v>4.5621976897923201E-3</v>
      </c>
    </row>
    <row r="2153" spans="2:15" x14ac:dyDescent="0.15">
      <c r="B2153" s="73">
        <f>IFERROR(IF(AND(K2153&lt;&gt;"",K2153&gt;=$C$3),MAX($B$5:B2152)+1,""),"")</f>
        <v>70</v>
      </c>
      <c r="C2153" s="73">
        <f>IFERROR(IF(AND(O2153&lt;&gt;"",O2153&gt;=$C$3),MAX($C$5:C2152)+1,""),"")</f>
        <v>59</v>
      </c>
      <c r="F2153" s="40" t="s">
        <v>11011</v>
      </c>
      <c r="G2153" s="40" t="s">
        <v>11012</v>
      </c>
      <c r="H2153" s="56">
        <v>0.99</v>
      </c>
      <c r="I2153" s="167" t="s">
        <v>5971</v>
      </c>
      <c r="J2153" s="56">
        <v>29.83</v>
      </c>
      <c r="K2153" s="71">
        <f t="shared" si="108"/>
        <v>3.3188065705665439E-2</v>
      </c>
      <c r="L2153" s="97">
        <v>28.8449533022015</v>
      </c>
      <c r="M2153" s="56">
        <v>28.76</v>
      </c>
      <c r="N2153" s="56">
        <v>29.742145567437014</v>
      </c>
      <c r="O2153" s="71">
        <f t="shared" si="109"/>
        <v>3.328609893846713E-2</v>
      </c>
    </row>
    <row r="2154" spans="2:15" x14ac:dyDescent="0.15">
      <c r="B2154" s="73" t="str">
        <f>IFERROR(IF(AND(K2154&lt;&gt;"",K2154&gt;=$C$3),MAX($B$5:B2153)+1,""),"")</f>
        <v/>
      </c>
      <c r="C2154" s="73" t="str">
        <f>IFERROR(IF(AND(O2154&lt;&gt;"",O2154&gt;=$C$3),MAX($C$5:C2153)+1,""),"")</f>
        <v/>
      </c>
      <c r="F2154" s="40" t="s">
        <v>11013</v>
      </c>
      <c r="G2154" s="40" t="s">
        <v>11014</v>
      </c>
      <c r="H2154" s="56">
        <v>0.01</v>
      </c>
      <c r="I2154" s="167" t="s">
        <v>5902</v>
      </c>
      <c r="J2154" s="56">
        <v>19.600000000000001</v>
      </c>
      <c r="K2154" s="71">
        <f t="shared" si="108"/>
        <v>5.10204081632653E-4</v>
      </c>
      <c r="L2154" s="97">
        <v>19.589748953974901</v>
      </c>
      <c r="M2154" s="56">
        <v>19.239999999999998</v>
      </c>
      <c r="N2154" s="56">
        <v>19.25006802721088</v>
      </c>
      <c r="O2154" s="71">
        <f t="shared" si="109"/>
        <v>5.1947868370462523E-4</v>
      </c>
    </row>
    <row r="2155" spans="2:15" x14ac:dyDescent="0.15">
      <c r="B2155" s="73" t="str">
        <f>IFERROR(IF(AND(K2155&lt;&gt;"",K2155&gt;=$C$3),MAX($B$5:B2154)+1,""),"")</f>
        <v/>
      </c>
      <c r="C2155" s="73" t="str">
        <f>IFERROR(IF(AND(O2155&lt;&gt;"",O2155&gt;=$C$3),MAX($C$5:C2154)+1,""),"")</f>
        <v/>
      </c>
      <c r="F2155" s="40" t="s">
        <v>11015</v>
      </c>
      <c r="G2155" s="40" t="s">
        <v>11016</v>
      </c>
      <c r="H2155" s="56">
        <v>0.01</v>
      </c>
      <c r="I2155" s="167" t="s">
        <v>5970</v>
      </c>
      <c r="J2155" s="56">
        <v>3.54</v>
      </c>
      <c r="K2155" s="71">
        <f t="shared" si="108"/>
        <v>2.8248587570621469E-3</v>
      </c>
      <c r="L2155" s="97">
        <v>3.5305347593582899</v>
      </c>
      <c r="M2155" s="56">
        <v>3.7</v>
      </c>
      <c r="N2155" s="56">
        <v>3.7099195710455755</v>
      </c>
      <c r="O2155" s="71">
        <f t="shared" si="109"/>
        <v>2.6954762248879902E-3</v>
      </c>
    </row>
    <row r="2156" spans="2:15" x14ac:dyDescent="0.15">
      <c r="B2156" s="73" t="str">
        <f>IFERROR(IF(AND(K2156&lt;&gt;"",K2156&gt;=$C$3),MAX($B$5:B2155)+1,""),"")</f>
        <v/>
      </c>
      <c r="C2156" s="73" t="str">
        <f>IFERROR(IF(AND(O2156&lt;&gt;"",O2156&gt;=$C$3),MAX($C$5:C2155)+1,""),"")</f>
        <v/>
      </c>
      <c r="F2156" s="40" t="s">
        <v>13424</v>
      </c>
      <c r="G2156" s="40" t="s">
        <v>11018</v>
      </c>
      <c r="H2156" s="56">
        <v>0.1</v>
      </c>
      <c r="I2156" s="167" t="s">
        <v>13682</v>
      </c>
      <c r="J2156" s="56">
        <v>26.84</v>
      </c>
      <c r="K2156" s="71">
        <f t="shared" si="108"/>
        <v>3.7257824143070049E-3</v>
      </c>
      <c r="L2156" s="97">
        <v>26.74</v>
      </c>
      <c r="M2156" s="56">
        <v>26.74</v>
      </c>
      <c r="N2156" s="56">
        <v>26.84</v>
      </c>
      <c r="O2156" s="71">
        <f t="shared" si="109"/>
        <v>3.7257824143070049E-3</v>
      </c>
    </row>
    <row r="2157" spans="2:15" x14ac:dyDescent="0.15">
      <c r="B2157" s="73" t="str">
        <f>IFERROR(IF(AND(K2157&lt;&gt;"",K2157&gt;=$C$3),MAX($B$5:B2156)+1,""),"")</f>
        <v/>
      </c>
      <c r="C2157" s="73" t="str">
        <f>IFERROR(IF(AND(O2157&lt;&gt;"",O2157&gt;=$C$3),MAX($C$5:C2156)+1,""),"")</f>
        <v/>
      </c>
      <c r="F2157" s="40" t="s">
        <v>11019</v>
      </c>
      <c r="G2157" s="40" t="s">
        <v>11020</v>
      </c>
      <c r="H2157" s="56" t="s">
        <v>5898</v>
      </c>
      <c r="I2157" s="167" t="s">
        <v>5924</v>
      </c>
      <c r="J2157" s="56">
        <v>7.63</v>
      </c>
      <c r="K2157" s="71" t="str">
        <f t="shared" si="108"/>
        <v/>
      </c>
      <c r="L2157" s="97">
        <v>7.63</v>
      </c>
      <c r="M2157" s="56">
        <v>9.2200000000000006</v>
      </c>
      <c r="N2157" s="56">
        <v>9.2200000000000006</v>
      </c>
      <c r="O2157" s="71" t="str">
        <f t="shared" si="109"/>
        <v/>
      </c>
    </row>
    <row r="2158" spans="2:15" x14ac:dyDescent="0.15">
      <c r="B2158" s="73" t="str">
        <f>IFERROR(IF(AND(K2158&lt;&gt;"",K2158&gt;=$C$3),MAX($B$5:B2157)+1,""),"")</f>
        <v/>
      </c>
      <c r="C2158" s="73" t="str">
        <f>IFERROR(IF(AND(O2158&lt;&gt;"",O2158&gt;=$C$3),MAX($C$5:C2157)+1,""),"")</f>
        <v/>
      </c>
      <c r="F2158" s="40" t="s">
        <v>11021</v>
      </c>
      <c r="G2158" s="40" t="s">
        <v>11022</v>
      </c>
      <c r="H2158" s="56" t="s">
        <v>5898</v>
      </c>
      <c r="I2158" s="167" t="s">
        <v>5932</v>
      </c>
      <c r="J2158" s="56">
        <v>4.3499999999999996</v>
      </c>
      <c r="K2158" s="71" t="str">
        <f t="shared" si="108"/>
        <v/>
      </c>
      <c r="L2158" s="97">
        <v>4.3499999999999996</v>
      </c>
      <c r="M2158" s="56">
        <v>4.92</v>
      </c>
      <c r="N2158" s="56">
        <v>4.92</v>
      </c>
      <c r="O2158" s="71" t="str">
        <f t="shared" si="109"/>
        <v/>
      </c>
    </row>
    <row r="2159" spans="2:15" x14ac:dyDescent="0.15">
      <c r="B2159" s="73" t="str">
        <f>IFERROR(IF(AND(K2159&lt;&gt;"",K2159&gt;=$C$3),MAX($B$5:B2158)+1,""),"")</f>
        <v/>
      </c>
      <c r="C2159" s="73" t="str">
        <f>IFERROR(IF(AND(O2159&lt;&gt;"",O2159&gt;=$C$3),MAX($C$5:C2158)+1,""),"")</f>
        <v/>
      </c>
      <c r="F2159" s="40" t="s">
        <v>11023</v>
      </c>
      <c r="G2159" s="40" t="s">
        <v>11024</v>
      </c>
      <c r="H2159" s="56" t="s">
        <v>5898</v>
      </c>
      <c r="I2159" s="167" t="s">
        <v>5907</v>
      </c>
      <c r="J2159" s="56">
        <v>3.8</v>
      </c>
      <c r="K2159" s="71" t="str">
        <f t="shared" si="108"/>
        <v/>
      </c>
      <c r="L2159" s="97">
        <v>3.8</v>
      </c>
      <c r="M2159" s="56">
        <v>4.0199999999999996</v>
      </c>
      <c r="N2159" s="56">
        <v>4.0199999999999996</v>
      </c>
      <c r="O2159" s="71" t="str">
        <f t="shared" si="109"/>
        <v/>
      </c>
    </row>
    <row r="2160" spans="2:15" x14ac:dyDescent="0.15">
      <c r="B2160" s="73" t="str">
        <f>IFERROR(IF(AND(K2160&lt;&gt;"",K2160&gt;=$C$3),MAX($B$5:B2159)+1,""),"")</f>
        <v/>
      </c>
      <c r="C2160" s="73" t="str">
        <f>IFERROR(IF(AND(O2160&lt;&gt;"",O2160&gt;=$C$3),MAX($C$5:C2159)+1,""),"")</f>
        <v/>
      </c>
      <c r="F2160" s="40" t="s">
        <v>13425</v>
      </c>
      <c r="G2160" s="40" t="s">
        <v>11026</v>
      </c>
      <c r="H2160" s="56">
        <v>2E-3</v>
      </c>
      <c r="I2160" s="167" t="s">
        <v>5907</v>
      </c>
      <c r="J2160" s="56">
        <v>5.15</v>
      </c>
      <c r="K2160" s="71">
        <f t="shared" si="108"/>
        <v>3.8834951456310677E-4</v>
      </c>
      <c r="L2160" s="97">
        <v>5.15</v>
      </c>
      <c r="M2160" s="56">
        <v>4.9400000000000004</v>
      </c>
      <c r="N2160" s="56">
        <v>4.9400000000000004</v>
      </c>
      <c r="O2160" s="71">
        <f t="shared" si="109"/>
        <v>4.0485829959514168E-4</v>
      </c>
    </row>
    <row r="2161" spans="2:15" x14ac:dyDescent="0.15">
      <c r="B2161" s="73" t="str">
        <f>IFERROR(IF(AND(K2161&lt;&gt;"",K2161&gt;=$C$3),MAX($B$5:B2160)+1,""),"")</f>
        <v/>
      </c>
      <c r="C2161" s="73" t="str">
        <f>IFERROR(IF(AND(O2161&lt;&gt;"",O2161&gt;=$C$3),MAX($C$5:C2160)+1,""),"")</f>
        <v/>
      </c>
      <c r="F2161" s="40" t="s">
        <v>11027</v>
      </c>
      <c r="G2161" s="40" t="s">
        <v>11028</v>
      </c>
      <c r="H2161" s="56">
        <v>0.1</v>
      </c>
      <c r="I2161" s="167" t="s">
        <v>5968</v>
      </c>
      <c r="J2161" s="56">
        <v>11.59</v>
      </c>
      <c r="K2161" s="71">
        <f t="shared" si="108"/>
        <v>8.6281276962899053E-3</v>
      </c>
      <c r="L2161" s="97">
        <v>11.5016615853659</v>
      </c>
      <c r="M2161" s="56">
        <v>14.28</v>
      </c>
      <c r="N2161" s="56">
        <v>14.389677419354781</v>
      </c>
      <c r="O2161" s="71">
        <f t="shared" si="109"/>
        <v>6.9494261119082065E-3</v>
      </c>
    </row>
    <row r="2162" spans="2:15" x14ac:dyDescent="0.15">
      <c r="B2162" s="73" t="str">
        <f>IFERROR(IF(AND(K2162&lt;&gt;"",K2162&gt;=$C$3),MAX($B$5:B2161)+1,""),"")</f>
        <v/>
      </c>
      <c r="C2162" s="73" t="str">
        <f>IFERROR(IF(AND(O2162&lt;&gt;"",O2162&gt;=$C$3),MAX($C$5:C2161)+1,""),"")</f>
        <v/>
      </c>
      <c r="F2162" s="40" t="s">
        <v>11029</v>
      </c>
      <c r="G2162" s="40" t="s">
        <v>11030</v>
      </c>
      <c r="H2162" s="56">
        <v>0.15</v>
      </c>
      <c r="I2162" s="167" t="s">
        <v>5913</v>
      </c>
      <c r="J2162" s="56">
        <v>12.26</v>
      </c>
      <c r="K2162" s="71">
        <f t="shared" si="108"/>
        <v>1.2234910277324632E-2</v>
      </c>
      <c r="L2162" s="97">
        <v>12.0901939058172</v>
      </c>
      <c r="M2162" s="56">
        <v>12.78</v>
      </c>
      <c r="N2162" s="56">
        <v>12.959494382022443</v>
      </c>
      <c r="O2162" s="71">
        <f t="shared" si="109"/>
        <v>1.1574525639525079E-2</v>
      </c>
    </row>
    <row r="2163" spans="2:15" x14ac:dyDescent="0.15">
      <c r="B2163" s="73" t="str">
        <f>IFERROR(IF(AND(K2163&lt;&gt;"",K2163&gt;=$C$3),MAX($B$5:B2162)+1,""),"")</f>
        <v/>
      </c>
      <c r="C2163" s="73" t="str">
        <f>IFERROR(IF(AND(O2163&lt;&gt;"",O2163&gt;=$C$3),MAX($C$5:C2162)+1,""),"")</f>
        <v/>
      </c>
      <c r="F2163" s="40" t="s">
        <v>11031</v>
      </c>
      <c r="G2163" s="40" t="s">
        <v>11032</v>
      </c>
      <c r="H2163" s="56">
        <v>0.05</v>
      </c>
      <c r="I2163" s="167" t="s">
        <v>5932</v>
      </c>
      <c r="J2163" s="56">
        <v>8.58</v>
      </c>
      <c r="K2163" s="71">
        <f t="shared" si="108"/>
        <v>5.8275058275058279E-3</v>
      </c>
      <c r="L2163" s="97">
        <v>8.5267741935483894</v>
      </c>
      <c r="M2163" s="56">
        <v>8.84</v>
      </c>
      <c r="N2163" s="56">
        <v>8.8951810237203475</v>
      </c>
      <c r="O2163" s="71">
        <f t="shared" si="109"/>
        <v>5.6210210749694052E-3</v>
      </c>
    </row>
    <row r="2164" spans="2:15" x14ac:dyDescent="0.15">
      <c r="B2164" s="73" t="str">
        <f>IFERROR(IF(AND(K2164&lt;&gt;"",K2164&gt;=$C$3),MAX($B$5:B2163)+1,""),"")</f>
        <v/>
      </c>
      <c r="C2164" s="73" t="str">
        <f>IFERROR(IF(AND(O2164&lt;&gt;"",O2164&gt;=$C$3),MAX($C$5:C2163)+1,""),"")</f>
        <v/>
      </c>
      <c r="F2164" s="40" t="s">
        <v>11033</v>
      </c>
      <c r="G2164" s="40" t="s">
        <v>11034</v>
      </c>
      <c r="H2164" s="56" t="s">
        <v>5898</v>
      </c>
      <c r="I2164" s="167" t="s">
        <v>5903</v>
      </c>
      <c r="J2164" s="56">
        <v>8.24</v>
      </c>
      <c r="K2164" s="71" t="str">
        <f t="shared" si="108"/>
        <v/>
      </c>
      <c r="L2164" s="97">
        <v>8.24</v>
      </c>
      <c r="M2164" s="56">
        <v>9.17</v>
      </c>
      <c r="N2164" s="56">
        <v>9.17</v>
      </c>
      <c r="O2164" s="71" t="str">
        <f t="shared" si="109"/>
        <v/>
      </c>
    </row>
    <row r="2165" spans="2:15" x14ac:dyDescent="0.15">
      <c r="B2165" s="73" t="str">
        <f>IFERROR(IF(AND(K2165&lt;&gt;"",K2165&gt;=$C$3),MAX($B$5:B2164)+1,""),"")</f>
        <v/>
      </c>
      <c r="C2165" s="73" t="str">
        <f>IFERROR(IF(AND(O2165&lt;&gt;"",O2165&gt;=$C$3),MAX($C$5:C2164)+1,""),"")</f>
        <v/>
      </c>
      <c r="F2165" s="40" t="s">
        <v>13426</v>
      </c>
      <c r="G2165" s="40" t="s">
        <v>11036</v>
      </c>
      <c r="H2165" s="56" t="s">
        <v>5898</v>
      </c>
      <c r="I2165" s="167" t="s">
        <v>5915</v>
      </c>
      <c r="J2165" s="56">
        <v>12.49</v>
      </c>
      <c r="K2165" s="71" t="str">
        <f t="shared" si="108"/>
        <v/>
      </c>
      <c r="L2165" s="97">
        <v>12.49</v>
      </c>
      <c r="M2165" s="56">
        <v>13.51</v>
      </c>
      <c r="N2165" s="56">
        <v>13.51</v>
      </c>
      <c r="O2165" s="71" t="str">
        <f t="shared" si="109"/>
        <v/>
      </c>
    </row>
    <row r="2166" spans="2:15" x14ac:dyDescent="0.15">
      <c r="B2166" s="73" t="str">
        <f>IFERROR(IF(AND(K2166&lt;&gt;"",K2166&gt;=$C$3),MAX($B$5:B2165)+1,""),"")</f>
        <v/>
      </c>
      <c r="C2166" s="73" t="str">
        <f>IFERROR(IF(AND(O2166&lt;&gt;"",O2166&gt;=$C$3),MAX($C$5:C2165)+1,""),"")</f>
        <v/>
      </c>
      <c r="F2166" s="40" t="s">
        <v>11037</v>
      </c>
      <c r="G2166" s="40" t="s">
        <v>13427</v>
      </c>
      <c r="H2166" s="56">
        <v>0.15</v>
      </c>
      <c r="I2166" s="167" t="s">
        <v>5902</v>
      </c>
      <c r="J2166" s="56">
        <v>17.34</v>
      </c>
      <c r="K2166" s="71">
        <f t="shared" si="108"/>
        <v>8.6505190311418675E-3</v>
      </c>
      <c r="L2166" s="97">
        <v>17.103135415360601</v>
      </c>
      <c r="M2166" s="56">
        <v>17.260000000000002</v>
      </c>
      <c r="N2166" s="56">
        <v>17.499037032192607</v>
      </c>
      <c r="O2166" s="71">
        <f t="shared" si="109"/>
        <v>8.5719002550853612E-3</v>
      </c>
    </row>
    <row r="2167" spans="2:15" x14ac:dyDescent="0.15">
      <c r="B2167" s="73" t="str">
        <f>IFERROR(IF(AND(K2167&lt;&gt;"",K2167&gt;=$C$3),MAX($B$5:B2166)+1,""),"")</f>
        <v/>
      </c>
      <c r="C2167" s="73" t="str">
        <f>IFERROR(IF(AND(O2167&lt;&gt;"",O2167&gt;=$C$3),MAX($C$5:C2166)+1,""),"")</f>
        <v/>
      </c>
      <c r="F2167" s="40" t="s">
        <v>11039</v>
      </c>
      <c r="G2167" s="40" t="s">
        <v>11040</v>
      </c>
      <c r="H2167" s="56" t="s">
        <v>5898</v>
      </c>
      <c r="I2167" s="167" t="s">
        <v>5935</v>
      </c>
      <c r="J2167" s="56">
        <v>11.96</v>
      </c>
      <c r="K2167" s="71" t="str">
        <f t="shared" si="108"/>
        <v/>
      </c>
      <c r="L2167" s="97">
        <v>11.96</v>
      </c>
      <c r="M2167" s="56">
        <v>13.93</v>
      </c>
      <c r="N2167" s="56">
        <v>13.93</v>
      </c>
      <c r="O2167" s="71" t="str">
        <f t="shared" si="109"/>
        <v/>
      </c>
    </row>
    <row r="2168" spans="2:15" x14ac:dyDescent="0.15">
      <c r="B2168" s="73" t="str">
        <f>IFERROR(IF(AND(K2168&lt;&gt;"",K2168&gt;=$C$3),MAX($B$5:B2167)+1,""),"")</f>
        <v/>
      </c>
      <c r="C2168" s="73" t="str">
        <f>IFERROR(IF(AND(O2168&lt;&gt;"",O2168&gt;=$C$3),MAX($C$5:C2167)+1,""),"")</f>
        <v/>
      </c>
      <c r="F2168" s="40" t="s">
        <v>11041</v>
      </c>
      <c r="G2168" s="40" t="s">
        <v>11042</v>
      </c>
      <c r="H2168" s="56" t="s">
        <v>5898</v>
      </c>
      <c r="I2168" s="167" t="s">
        <v>5907</v>
      </c>
      <c r="J2168" s="56">
        <v>5.96</v>
      </c>
      <c r="K2168" s="71" t="str">
        <f t="shared" si="108"/>
        <v/>
      </c>
      <c r="L2168" s="97">
        <v>5.96</v>
      </c>
      <c r="M2168" s="56">
        <v>6.02</v>
      </c>
      <c r="N2168" s="56">
        <v>6.02</v>
      </c>
      <c r="O2168" s="71" t="str">
        <f t="shared" si="109"/>
        <v/>
      </c>
    </row>
    <row r="2169" spans="2:15" x14ac:dyDescent="0.15">
      <c r="B2169" s="73" t="str">
        <f>IFERROR(IF(AND(K2169&lt;&gt;"",K2169&gt;=$C$3),MAX($B$5:B2168)+1,""),"")</f>
        <v/>
      </c>
      <c r="C2169" s="73" t="str">
        <f>IFERROR(IF(AND(O2169&lt;&gt;"",O2169&gt;=$C$3),MAX($C$5:C2168)+1,""),"")</f>
        <v/>
      </c>
      <c r="F2169" s="40" t="s">
        <v>11043</v>
      </c>
      <c r="G2169" s="40" t="s">
        <v>11044</v>
      </c>
      <c r="H2169" s="56" t="s">
        <v>5898</v>
      </c>
      <c r="I2169" s="167" t="s">
        <v>5928</v>
      </c>
      <c r="J2169" s="56">
        <v>23.13</v>
      </c>
      <c r="K2169" s="71" t="str">
        <f t="shared" si="108"/>
        <v/>
      </c>
      <c r="L2169" s="97">
        <v>22.862188344268599</v>
      </c>
      <c r="M2169" s="56">
        <v>26.14</v>
      </c>
      <c r="N2169" s="56">
        <v>26.446208512299911</v>
      </c>
      <c r="O2169" s="71" t="str">
        <f t="shared" si="109"/>
        <v/>
      </c>
    </row>
    <row r="2170" spans="2:15" x14ac:dyDescent="0.15">
      <c r="B2170" s="73" t="str">
        <f>IFERROR(IF(AND(K2170&lt;&gt;"",K2170&gt;=$C$3),MAX($B$5:B2169)+1,""),"")</f>
        <v/>
      </c>
      <c r="C2170" s="73" t="str">
        <f>IFERROR(IF(AND(O2170&lt;&gt;"",O2170&gt;=$C$3),MAX($C$5:C2169)+1,""),"")</f>
        <v/>
      </c>
      <c r="F2170" s="40" t="s">
        <v>11045</v>
      </c>
      <c r="G2170" s="40" t="s">
        <v>11046</v>
      </c>
      <c r="H2170" s="56">
        <v>0.05</v>
      </c>
      <c r="I2170" s="167" t="s">
        <v>5915</v>
      </c>
      <c r="J2170" s="56">
        <v>8.32</v>
      </c>
      <c r="K2170" s="71">
        <f t="shared" si="108"/>
        <v>6.0096153846153849E-3</v>
      </c>
      <c r="L2170" s="97">
        <v>8.2759788359788402</v>
      </c>
      <c r="M2170" s="56">
        <v>10.02</v>
      </c>
      <c r="N2170" s="56">
        <v>10.073297872340421</v>
      </c>
      <c r="O2170" s="71">
        <f t="shared" si="109"/>
        <v>4.9636177380688387E-3</v>
      </c>
    </row>
    <row r="2171" spans="2:15" x14ac:dyDescent="0.15">
      <c r="B2171" s="73" t="str">
        <f>IFERROR(IF(AND(K2171&lt;&gt;"",K2171&gt;=$C$3),MAX($B$5:B2170)+1,""),"")</f>
        <v/>
      </c>
      <c r="C2171" s="73" t="str">
        <f>IFERROR(IF(AND(O2171&lt;&gt;"",O2171&gt;=$C$3),MAX($C$5:C2170)+1,""),"")</f>
        <v/>
      </c>
      <c r="F2171" s="40" t="s">
        <v>13428</v>
      </c>
      <c r="G2171" s="40" t="s">
        <v>11048</v>
      </c>
      <c r="H2171" s="56">
        <v>0.12</v>
      </c>
      <c r="I2171" s="167" t="s">
        <v>13694</v>
      </c>
      <c r="J2171" s="56">
        <v>16.71</v>
      </c>
      <c r="K2171" s="71">
        <f t="shared" si="108"/>
        <v>7.1813285457809689E-3</v>
      </c>
      <c r="L2171" s="97">
        <v>11.0585196021065</v>
      </c>
      <c r="M2171" s="56">
        <v>12.65</v>
      </c>
      <c r="N2171" s="56">
        <v>19.11480990274093</v>
      </c>
      <c r="O2171" s="71">
        <f t="shared" si="109"/>
        <v>6.277854742504807E-3</v>
      </c>
    </row>
    <row r="2172" spans="2:15" x14ac:dyDescent="0.15">
      <c r="B2172" s="73" t="str">
        <f>IFERROR(IF(AND(K2172&lt;&gt;"",K2172&gt;=$C$3),MAX($B$5:B2171)+1,""),"")</f>
        <v/>
      </c>
      <c r="C2172" s="73" t="str">
        <f>IFERROR(IF(AND(O2172&lt;&gt;"",O2172&gt;=$C$3),MAX($C$5:C2171)+1,""),"")</f>
        <v/>
      </c>
      <c r="F2172" s="40" t="s">
        <v>13429</v>
      </c>
      <c r="G2172" s="40" t="s">
        <v>11050</v>
      </c>
      <c r="H2172" s="56" t="s">
        <v>5898</v>
      </c>
      <c r="I2172" s="167" t="s">
        <v>5909</v>
      </c>
      <c r="J2172" s="56">
        <v>6.66</v>
      </c>
      <c r="K2172" s="71" t="str">
        <f t="shared" si="108"/>
        <v/>
      </c>
      <c r="L2172" s="97">
        <v>6.66</v>
      </c>
      <c r="M2172" s="56">
        <v>7.5</v>
      </c>
      <c r="N2172" s="56">
        <v>7.5</v>
      </c>
      <c r="O2172" s="71" t="str">
        <f t="shared" si="109"/>
        <v/>
      </c>
    </row>
    <row r="2173" spans="2:15" x14ac:dyDescent="0.15">
      <c r="B2173" s="73">
        <f>IFERROR(IF(AND(K2173&lt;&gt;"",K2173&gt;=$C$3),MAX($B$5:B2172)+1,""),"")</f>
        <v>71</v>
      </c>
      <c r="C2173" s="73" t="str">
        <f>IFERROR(IF(AND(O2173&lt;&gt;"",O2173&gt;=$C$3),MAX($C$5:C2172)+1,""),"")</f>
        <v/>
      </c>
      <c r="F2173" s="40" t="s">
        <v>13430</v>
      </c>
      <c r="G2173" s="40" t="s">
        <v>11052</v>
      </c>
      <c r="H2173" s="56">
        <v>0.31009999999999999</v>
      </c>
      <c r="I2173" s="167" t="s">
        <v>5975</v>
      </c>
      <c r="J2173" s="56">
        <v>11.98</v>
      </c>
      <c r="K2173" s="71">
        <f t="shared" si="108"/>
        <v>2.588480801335559E-2</v>
      </c>
      <c r="L2173" s="97">
        <v>11.6730743801653</v>
      </c>
      <c r="M2173" s="56">
        <v>14.05</v>
      </c>
      <c r="N2173" s="56">
        <v>14.419423240033915</v>
      </c>
      <c r="O2173" s="71">
        <f t="shared" si="109"/>
        <v>2.1505714537807728E-2</v>
      </c>
    </row>
    <row r="2174" spans="2:15" x14ac:dyDescent="0.15">
      <c r="B2174" s="73" t="str">
        <f>IFERROR(IF(AND(K2174&lt;&gt;"",K2174&gt;=$C$3),MAX($B$5:B2173)+1,""),"")</f>
        <v/>
      </c>
      <c r="C2174" s="73" t="str">
        <f>IFERROR(IF(AND(O2174&lt;&gt;"",O2174&gt;=$C$3),MAX($C$5:C2173)+1,""),"")</f>
        <v/>
      </c>
      <c r="F2174" s="40" t="s">
        <v>11053</v>
      </c>
      <c r="G2174" s="40" t="s">
        <v>11054</v>
      </c>
      <c r="H2174" s="56" t="s">
        <v>5898</v>
      </c>
      <c r="I2174" s="167" t="s">
        <v>5915</v>
      </c>
      <c r="J2174" s="56">
        <v>26.47</v>
      </c>
      <c r="K2174" s="71" t="str">
        <f t="shared" si="108"/>
        <v/>
      </c>
      <c r="L2174" s="97">
        <v>26.47</v>
      </c>
      <c r="M2174" s="56">
        <v>28.83</v>
      </c>
      <c r="N2174" s="56">
        <v>28.830000000000002</v>
      </c>
      <c r="O2174" s="71" t="str">
        <f t="shared" si="109"/>
        <v/>
      </c>
    </row>
    <row r="2175" spans="2:15" x14ac:dyDescent="0.15">
      <c r="B2175" s="73" t="str">
        <f>IFERROR(IF(AND(K2175&lt;&gt;"",K2175&gt;=$C$3),MAX($B$5:B2174)+1,""),"")</f>
        <v/>
      </c>
      <c r="C2175" s="73" t="str">
        <f>IFERROR(IF(AND(O2175&lt;&gt;"",O2175&gt;=$C$3),MAX($C$5:C2174)+1,""),"")</f>
        <v/>
      </c>
      <c r="F2175" s="40" t="s">
        <v>11055</v>
      </c>
      <c r="G2175" s="40" t="s">
        <v>11056</v>
      </c>
      <c r="H2175" s="56" t="s">
        <v>5898</v>
      </c>
      <c r="I2175" s="167" t="s">
        <v>13682</v>
      </c>
      <c r="J2175" s="56">
        <v>5.38</v>
      </c>
      <c r="K2175" s="71" t="str">
        <f t="shared" si="108"/>
        <v/>
      </c>
      <c r="L2175" s="97">
        <v>5.38</v>
      </c>
      <c r="M2175" s="56">
        <v>5.38</v>
      </c>
      <c r="N2175" s="56">
        <v>5.38</v>
      </c>
      <c r="O2175" s="71" t="str">
        <f t="shared" si="109"/>
        <v/>
      </c>
    </row>
    <row r="2176" spans="2:15" x14ac:dyDescent="0.15">
      <c r="B2176" s="73" t="str">
        <f>IFERROR(IF(AND(K2176&lt;&gt;"",K2176&gt;=$C$3),MAX($B$5:B2175)+1,""),"")</f>
        <v/>
      </c>
      <c r="C2176" s="73" t="str">
        <f>IFERROR(IF(AND(O2176&lt;&gt;"",O2176&gt;=$C$3),MAX($C$5:C2175)+1,""),"")</f>
        <v/>
      </c>
      <c r="F2176" s="40" t="s">
        <v>11057</v>
      </c>
      <c r="G2176" s="40" t="s">
        <v>11058</v>
      </c>
      <c r="H2176" s="56">
        <v>0.54</v>
      </c>
      <c r="I2176" s="167" t="s">
        <v>5902</v>
      </c>
      <c r="J2176" s="56">
        <v>24.13</v>
      </c>
      <c r="K2176" s="71">
        <f t="shared" si="108"/>
        <v>2.2378781599668465E-2</v>
      </c>
      <c r="L2176" s="97">
        <v>23.594878850102699</v>
      </c>
      <c r="M2176" s="56">
        <v>26.76</v>
      </c>
      <c r="N2176" s="56">
        <v>27.366904661906727</v>
      </c>
      <c r="O2176" s="71">
        <f t="shared" si="109"/>
        <v>1.9731862505870137E-2</v>
      </c>
    </row>
    <row r="2177" spans="2:15" x14ac:dyDescent="0.15">
      <c r="B2177" s="73" t="str">
        <f>IFERROR(IF(AND(K2177&lt;&gt;"",K2177&gt;=$C$3),MAX($B$5:B2176)+1,""),"")</f>
        <v/>
      </c>
      <c r="C2177" s="73" t="str">
        <f>IFERROR(IF(AND(O2177&lt;&gt;"",O2177&gt;=$C$3),MAX($C$5:C2176)+1,""),"")</f>
        <v/>
      </c>
      <c r="F2177" s="40" t="s">
        <v>11059</v>
      </c>
      <c r="G2177" s="40" t="s">
        <v>11060</v>
      </c>
      <c r="H2177" s="56">
        <v>0.1</v>
      </c>
      <c r="I2177" s="167" t="s">
        <v>5909</v>
      </c>
      <c r="J2177" s="56">
        <v>19.21</v>
      </c>
      <c r="K2177" s="71">
        <f t="shared" si="108"/>
        <v>5.2056220718375845E-3</v>
      </c>
      <c r="L2177" s="97">
        <v>19.121023622047201</v>
      </c>
      <c r="M2177" s="56">
        <v>25.61</v>
      </c>
      <c r="N2177" s="56">
        <v>25.729171707771116</v>
      </c>
      <c r="O2177" s="71">
        <f t="shared" si="109"/>
        <v>3.8866389146058862E-3</v>
      </c>
    </row>
    <row r="2178" spans="2:15" x14ac:dyDescent="0.15">
      <c r="B2178" s="73" t="str">
        <f>IFERROR(IF(AND(K2178&lt;&gt;"",K2178&gt;=$C$3),MAX($B$5:B2177)+1,""),"")</f>
        <v/>
      </c>
      <c r="C2178" s="73" t="str">
        <f>IFERROR(IF(AND(O2178&lt;&gt;"",O2178&gt;=$C$3),MAX($C$5:C2177)+1,""),"")</f>
        <v/>
      </c>
      <c r="F2178" s="40" t="s">
        <v>11061</v>
      </c>
      <c r="G2178" s="40" t="s">
        <v>11062</v>
      </c>
      <c r="H2178" s="56">
        <v>0.1</v>
      </c>
      <c r="I2178" s="167" t="s">
        <v>5915</v>
      </c>
      <c r="J2178" s="56">
        <v>21.87</v>
      </c>
      <c r="K2178" s="71">
        <f t="shared" si="108"/>
        <v>4.5724737082761778E-3</v>
      </c>
      <c r="L2178" s="97">
        <v>21.767564402810301</v>
      </c>
      <c r="M2178" s="56">
        <v>20.79</v>
      </c>
      <c r="N2178" s="56">
        <v>20.88783529411765</v>
      </c>
      <c r="O2178" s="71">
        <f t="shared" si="109"/>
        <v>4.7874755134708295E-3</v>
      </c>
    </row>
    <row r="2179" spans="2:15" x14ac:dyDescent="0.15">
      <c r="B2179" s="73" t="str">
        <f>IFERROR(IF(AND(K2179&lt;&gt;"",K2179&gt;=$C$3),MAX($B$5:B2178)+1,""),"")</f>
        <v/>
      </c>
      <c r="C2179" s="73" t="str">
        <f>IFERROR(IF(AND(O2179&lt;&gt;"",O2179&gt;=$C$3),MAX($C$5:C2178)+1,""),"")</f>
        <v/>
      </c>
      <c r="F2179" s="40" t="s">
        <v>11063</v>
      </c>
      <c r="G2179" s="40" t="s">
        <v>13431</v>
      </c>
      <c r="H2179" s="56" t="s">
        <v>5898</v>
      </c>
      <c r="I2179" s="167" t="s">
        <v>5953</v>
      </c>
      <c r="J2179" s="56">
        <v>7.37</v>
      </c>
      <c r="K2179" s="71" t="str">
        <f t="shared" si="108"/>
        <v/>
      </c>
      <c r="L2179" s="97">
        <v>7.37</v>
      </c>
      <c r="M2179" s="56">
        <v>6.52</v>
      </c>
      <c r="N2179" s="56">
        <v>6.52</v>
      </c>
      <c r="O2179" s="71" t="str">
        <f t="shared" si="109"/>
        <v/>
      </c>
    </row>
    <row r="2180" spans="2:15" x14ac:dyDescent="0.15">
      <c r="B2180" s="73" t="str">
        <f>IFERROR(IF(AND(K2180&lt;&gt;"",K2180&gt;=$C$3),MAX($B$5:B2179)+1,""),"")</f>
        <v/>
      </c>
      <c r="C2180" s="73" t="str">
        <f>IFERROR(IF(AND(O2180&lt;&gt;"",O2180&gt;=$C$3),MAX($C$5:C2179)+1,""),"")</f>
        <v/>
      </c>
      <c r="F2180" s="40" t="s">
        <v>11065</v>
      </c>
      <c r="G2180" s="40" t="s">
        <v>11066</v>
      </c>
      <c r="H2180" s="56" t="s">
        <v>5898</v>
      </c>
      <c r="I2180" s="167" t="s">
        <v>5945</v>
      </c>
      <c r="J2180" s="56">
        <v>7.07</v>
      </c>
      <c r="K2180" s="71" t="str">
        <f t="shared" si="108"/>
        <v/>
      </c>
      <c r="L2180" s="97">
        <v>7.07</v>
      </c>
      <c r="M2180" s="56">
        <v>7.41</v>
      </c>
      <c r="N2180" s="56">
        <v>7.41</v>
      </c>
      <c r="O2180" s="71" t="str">
        <f t="shared" si="109"/>
        <v/>
      </c>
    </row>
    <row r="2181" spans="2:15" x14ac:dyDescent="0.15">
      <c r="B2181" s="73">
        <f>IFERROR(IF(AND(K2181&lt;&gt;"",K2181&gt;=$C$3),MAX($B$5:B2180)+1,""),"")</f>
        <v>72</v>
      </c>
      <c r="C2181" s="73">
        <f>IFERROR(IF(AND(O2181&lt;&gt;"",O2181&gt;=$C$3),MAX($C$5:C2180)+1,""),"")</f>
        <v>60</v>
      </c>
      <c r="F2181" s="40" t="s">
        <v>13432</v>
      </c>
      <c r="G2181" s="40" t="s">
        <v>13433</v>
      </c>
      <c r="H2181" s="56">
        <v>0.17899999999999999</v>
      </c>
      <c r="I2181" s="167" t="s">
        <v>5924</v>
      </c>
      <c r="J2181" s="56">
        <v>5.42</v>
      </c>
      <c r="K2181" s="71">
        <f t="shared" si="108"/>
        <v>3.302583025830258E-2</v>
      </c>
      <c r="L2181" s="97">
        <v>5.2476325088339202</v>
      </c>
      <c r="M2181" s="56">
        <v>6.03</v>
      </c>
      <c r="N2181" s="56">
        <v>6.2280656934306595</v>
      </c>
      <c r="O2181" s="71">
        <f t="shared" si="109"/>
        <v>2.8740865753681521E-2</v>
      </c>
    </row>
    <row r="2182" spans="2:15" x14ac:dyDescent="0.15">
      <c r="B2182" s="73" t="str">
        <f>IFERROR(IF(AND(K2182&lt;&gt;"",K2182&gt;=$C$3),MAX($B$5:B2181)+1,""),"")</f>
        <v/>
      </c>
      <c r="C2182" s="73" t="str">
        <f>IFERROR(IF(AND(O2182&lt;&gt;"",O2182&gt;=$C$3),MAX($C$5:C2181)+1,""),"")</f>
        <v/>
      </c>
      <c r="F2182" s="40" t="s">
        <v>11069</v>
      </c>
      <c r="G2182" s="40" t="s">
        <v>11070</v>
      </c>
      <c r="H2182" s="56">
        <v>0.1</v>
      </c>
      <c r="I2182" s="167" t="s">
        <v>5909</v>
      </c>
      <c r="J2182" s="56">
        <v>11.25</v>
      </c>
      <c r="K2182" s="71">
        <f t="shared" si="108"/>
        <v>8.8888888888888889E-3</v>
      </c>
      <c r="L2182" s="97">
        <v>11.139489194498999</v>
      </c>
      <c r="M2182" s="56">
        <v>10.34</v>
      </c>
      <c r="N2182" s="56">
        <v>10.442579365079382</v>
      </c>
      <c r="O2182" s="71">
        <f t="shared" si="109"/>
        <v>9.5761781169129596E-3</v>
      </c>
    </row>
    <row r="2183" spans="2:15" x14ac:dyDescent="0.15">
      <c r="B2183" s="73" t="str">
        <f>IFERROR(IF(AND(K2183&lt;&gt;"",K2183&gt;=$C$3),MAX($B$5:B2182)+1,""),"")</f>
        <v/>
      </c>
      <c r="C2183" s="73" t="str">
        <f>IFERROR(IF(AND(O2183&lt;&gt;"",O2183&gt;=$C$3),MAX($C$5:C2182)+1,""),"")</f>
        <v/>
      </c>
      <c r="F2183" s="40" t="s">
        <v>11071</v>
      </c>
      <c r="G2183" s="40" t="s">
        <v>11072</v>
      </c>
      <c r="H2183" s="56">
        <v>0.15</v>
      </c>
      <c r="I2183" s="167" t="s">
        <v>13686</v>
      </c>
      <c r="J2183" s="56">
        <v>10.02</v>
      </c>
      <c r="K2183" s="71">
        <f t="shared" ref="K2183:K2246" si="110">IFERROR(H2183/J2183,"")</f>
        <v>1.4970059880239521E-2</v>
      </c>
      <c r="L2183" s="97">
        <v>9.8546534653465301</v>
      </c>
      <c r="M2183" s="56">
        <v>9.41</v>
      </c>
      <c r="N2183" s="56">
        <v>9.5678859060402726</v>
      </c>
      <c r="O2183" s="71">
        <f t="shared" ref="O2183:O2246" si="111">IFERROR(H2183/N2183,"")</f>
        <v>1.5677444471333419E-2</v>
      </c>
    </row>
    <row r="2184" spans="2:15" x14ac:dyDescent="0.15">
      <c r="B2184" s="73" t="str">
        <f>IFERROR(IF(AND(K2184&lt;&gt;"",K2184&gt;=$C$3),MAX($B$5:B2183)+1,""),"")</f>
        <v/>
      </c>
      <c r="C2184" s="73" t="str">
        <f>IFERROR(IF(AND(O2184&lt;&gt;"",O2184&gt;=$C$3),MAX($C$5:C2183)+1,""),"")</f>
        <v/>
      </c>
      <c r="F2184" s="40" t="s">
        <v>11073</v>
      </c>
      <c r="G2184" s="40" t="s">
        <v>11074</v>
      </c>
      <c r="H2184" s="56">
        <v>2.7E-2</v>
      </c>
      <c r="I2184" s="167" t="s">
        <v>13694</v>
      </c>
      <c r="J2184" s="56">
        <v>8.3000000000000007</v>
      </c>
      <c r="K2184" s="71">
        <f t="shared" si="110"/>
        <v>3.253012048192771E-3</v>
      </c>
      <c r="L2184" s="97">
        <v>8.2683608640406607</v>
      </c>
      <c r="M2184" s="56">
        <v>9.0299999999999994</v>
      </c>
      <c r="N2184" s="56">
        <v>9.0645535714285703</v>
      </c>
      <c r="O2184" s="71">
        <f t="shared" si="111"/>
        <v>2.9786353831151567E-3</v>
      </c>
    </row>
    <row r="2185" spans="2:15" x14ac:dyDescent="0.15">
      <c r="B2185" s="73" t="str">
        <f>IFERROR(IF(AND(K2185&lt;&gt;"",K2185&gt;=$C$3),MAX($B$5:B2184)+1,""),"")</f>
        <v/>
      </c>
      <c r="C2185" s="73" t="str">
        <f>IFERROR(IF(AND(O2185&lt;&gt;"",O2185&gt;=$C$3),MAX($C$5:C2184)+1,""),"")</f>
        <v/>
      </c>
      <c r="F2185" s="40" t="s">
        <v>11075</v>
      </c>
      <c r="G2185" s="40" t="s">
        <v>11076</v>
      </c>
      <c r="H2185" s="56" t="s">
        <v>5898</v>
      </c>
      <c r="I2185" s="167" t="s">
        <v>5915</v>
      </c>
      <c r="J2185" s="56">
        <v>8.8800000000000008</v>
      </c>
      <c r="K2185" s="71" t="str">
        <f t="shared" si="110"/>
        <v/>
      </c>
      <c r="L2185" s="97">
        <v>8.8800000000000008</v>
      </c>
      <c r="M2185" s="56">
        <v>7.68</v>
      </c>
      <c r="N2185" s="56">
        <v>7.68</v>
      </c>
      <c r="O2185" s="71" t="str">
        <f t="shared" si="111"/>
        <v/>
      </c>
    </row>
    <row r="2186" spans="2:15" x14ac:dyDescent="0.15">
      <c r="B2186" s="73" t="str">
        <f>IFERROR(IF(AND(K2186&lt;&gt;"",K2186&gt;=$C$3),MAX($B$5:B2185)+1,""),"")</f>
        <v/>
      </c>
      <c r="C2186" s="73" t="str">
        <f>IFERROR(IF(AND(O2186&lt;&gt;"",O2186&gt;=$C$3),MAX($C$5:C2185)+1,""),"")</f>
        <v/>
      </c>
      <c r="F2186" s="40" t="s">
        <v>11077</v>
      </c>
      <c r="G2186" s="40" t="s">
        <v>11078</v>
      </c>
      <c r="H2186" s="56" t="s">
        <v>5898</v>
      </c>
      <c r="I2186" s="167" t="s">
        <v>5909</v>
      </c>
      <c r="J2186" s="56">
        <v>7.92</v>
      </c>
      <c r="K2186" s="71" t="str">
        <f t="shared" si="110"/>
        <v/>
      </c>
      <c r="L2186" s="97">
        <v>7.92</v>
      </c>
      <c r="M2186" s="56">
        <v>7.45</v>
      </c>
      <c r="N2186" s="56">
        <v>7.45</v>
      </c>
      <c r="O2186" s="71" t="str">
        <f t="shared" si="111"/>
        <v/>
      </c>
    </row>
    <row r="2187" spans="2:15" x14ac:dyDescent="0.15">
      <c r="B2187" s="73" t="str">
        <f>IFERROR(IF(AND(K2187&lt;&gt;"",K2187&gt;=$C$3),MAX($B$5:B2186)+1,""),"")</f>
        <v/>
      </c>
      <c r="C2187" s="73" t="str">
        <f>IFERROR(IF(AND(O2187&lt;&gt;"",O2187&gt;=$C$3),MAX($C$5:C2186)+1,""),"")</f>
        <v/>
      </c>
      <c r="F2187" s="40" t="s">
        <v>11079</v>
      </c>
      <c r="G2187" s="40" t="s">
        <v>11080</v>
      </c>
      <c r="H2187" s="56">
        <v>0.09</v>
      </c>
      <c r="I2187" s="167" t="s">
        <v>5968</v>
      </c>
      <c r="J2187" s="56">
        <v>9.3000000000000007</v>
      </c>
      <c r="K2187" s="71">
        <f t="shared" si="110"/>
        <v>9.6774193548387084E-3</v>
      </c>
      <c r="L2187" s="97">
        <v>9.2209631728045292</v>
      </c>
      <c r="M2187" s="56">
        <v>11.24</v>
      </c>
      <c r="N2187" s="56">
        <v>11.336342857142862</v>
      </c>
      <c r="O2187" s="71">
        <f t="shared" si="111"/>
        <v>7.9390682810278924E-3</v>
      </c>
    </row>
    <row r="2188" spans="2:15" x14ac:dyDescent="0.15">
      <c r="B2188" s="73" t="str">
        <f>IFERROR(IF(AND(K2188&lt;&gt;"",K2188&gt;=$C$3),MAX($B$5:B2187)+1,""),"")</f>
        <v/>
      </c>
      <c r="C2188" s="73" t="str">
        <f>IFERROR(IF(AND(O2188&lt;&gt;"",O2188&gt;=$C$3),MAX($C$5:C2187)+1,""),"")</f>
        <v/>
      </c>
      <c r="F2188" s="40" t="s">
        <v>11081</v>
      </c>
      <c r="G2188" s="40" t="s">
        <v>11082</v>
      </c>
      <c r="H2188" s="56" t="s">
        <v>5898</v>
      </c>
      <c r="I2188" s="167" t="s">
        <v>13702</v>
      </c>
      <c r="J2188" s="56">
        <v>11.15</v>
      </c>
      <c r="K2188" s="71" t="str">
        <f t="shared" si="110"/>
        <v/>
      </c>
      <c r="L2188" s="97">
        <v>11.15</v>
      </c>
      <c r="M2188" s="56">
        <v>10.88</v>
      </c>
      <c r="N2188" s="56">
        <v>10.88</v>
      </c>
      <c r="O2188" s="71" t="str">
        <f t="shared" si="111"/>
        <v/>
      </c>
    </row>
    <row r="2189" spans="2:15" x14ac:dyDescent="0.15">
      <c r="B2189" s="73" t="str">
        <f>IFERROR(IF(AND(K2189&lt;&gt;"",K2189&gt;=$C$3),MAX($B$5:B2188)+1,""),"")</f>
        <v/>
      </c>
      <c r="C2189" s="73" t="str">
        <f>IFERROR(IF(AND(O2189&lt;&gt;"",O2189&gt;=$C$3),MAX($C$5:C2188)+1,""),"")</f>
        <v/>
      </c>
      <c r="F2189" s="40" t="s">
        <v>11083</v>
      </c>
      <c r="G2189" s="40" t="s">
        <v>11084</v>
      </c>
      <c r="H2189" s="56" t="s">
        <v>5898</v>
      </c>
      <c r="I2189" s="167" t="s">
        <v>5907</v>
      </c>
      <c r="J2189" s="56">
        <v>8.99</v>
      </c>
      <c r="K2189" s="71" t="str">
        <f t="shared" si="110"/>
        <v/>
      </c>
      <c r="L2189" s="97">
        <v>8.99</v>
      </c>
      <c r="M2189" s="56">
        <v>9.61</v>
      </c>
      <c r="N2189" s="56">
        <v>9.61</v>
      </c>
      <c r="O2189" s="71" t="str">
        <f t="shared" si="111"/>
        <v/>
      </c>
    </row>
    <row r="2190" spans="2:15" x14ac:dyDescent="0.15">
      <c r="B2190" s="73" t="str">
        <f>IFERROR(IF(AND(K2190&lt;&gt;"",K2190&gt;=$C$3),MAX($B$5:B2189)+1,""),"")</f>
        <v/>
      </c>
      <c r="C2190" s="73" t="str">
        <f>IFERROR(IF(AND(O2190&lt;&gt;"",O2190&gt;=$C$3),MAX($C$5:C2189)+1,""),"")</f>
        <v/>
      </c>
      <c r="F2190" s="40" t="s">
        <v>11085</v>
      </c>
      <c r="G2190" s="40" t="s">
        <v>11086</v>
      </c>
      <c r="H2190" s="56">
        <v>0.02</v>
      </c>
      <c r="I2190" s="167" t="s">
        <v>5905</v>
      </c>
      <c r="J2190" s="56">
        <v>8.89</v>
      </c>
      <c r="K2190" s="71">
        <f t="shared" si="110"/>
        <v>2.2497187851518558E-3</v>
      </c>
      <c r="L2190" s="97">
        <v>8.8745525629887094</v>
      </c>
      <c r="M2190" s="56">
        <v>11.16</v>
      </c>
      <c r="N2190" s="56">
        <v>11.179425587467358</v>
      </c>
      <c r="O2190" s="71">
        <f t="shared" si="111"/>
        <v>1.789000681968929E-3</v>
      </c>
    </row>
    <row r="2191" spans="2:15" x14ac:dyDescent="0.15">
      <c r="B2191" s="73">
        <f>IFERROR(IF(AND(K2191&lt;&gt;"",K2191&gt;=$C$3),MAX($B$5:B2190)+1,""),"")</f>
        <v>73</v>
      </c>
      <c r="C2191" s="73">
        <f>IFERROR(IF(AND(O2191&lt;&gt;"",O2191&gt;=$C$3),MAX($C$5:C2190)+1,""),"")</f>
        <v>61</v>
      </c>
      <c r="F2191" s="40" t="s">
        <v>13434</v>
      </c>
      <c r="G2191" s="40" t="s">
        <v>11088</v>
      </c>
      <c r="H2191" s="56">
        <v>0.3</v>
      </c>
      <c r="I2191" s="167" t="s">
        <v>5907</v>
      </c>
      <c r="J2191" s="56">
        <v>6.69</v>
      </c>
      <c r="K2191" s="71">
        <f t="shared" si="110"/>
        <v>4.4843049327354258E-2</v>
      </c>
      <c r="L2191" s="97">
        <v>6.3835877862595396</v>
      </c>
      <c r="M2191" s="56">
        <v>6.22</v>
      </c>
      <c r="N2191" s="56">
        <v>6.5185600000000026</v>
      </c>
      <c r="O2191" s="71">
        <f t="shared" si="111"/>
        <v>4.6022434402690146E-2</v>
      </c>
    </row>
    <row r="2192" spans="2:15" x14ac:dyDescent="0.15">
      <c r="B2192" s="73" t="str">
        <f>IFERROR(IF(AND(K2192&lt;&gt;"",K2192&gt;=$C$3),MAX($B$5:B2191)+1,""),"")</f>
        <v/>
      </c>
      <c r="C2192" s="73" t="str">
        <f>IFERROR(IF(AND(O2192&lt;&gt;"",O2192&gt;=$C$3),MAX($C$5:C2191)+1,""),"")</f>
        <v/>
      </c>
      <c r="F2192" s="40" t="s">
        <v>11089</v>
      </c>
      <c r="G2192" s="40" t="s">
        <v>11090</v>
      </c>
      <c r="H2192" s="56">
        <v>0.1</v>
      </c>
      <c r="I2192" s="167" t="s">
        <v>5970</v>
      </c>
      <c r="J2192" s="56">
        <v>14.98</v>
      </c>
      <c r="K2192" s="71">
        <f t="shared" si="110"/>
        <v>6.6755674232309749E-3</v>
      </c>
      <c r="L2192" s="97">
        <v>14.880266311584601</v>
      </c>
      <c r="M2192" s="56">
        <v>15.05</v>
      </c>
      <c r="N2192" s="56">
        <v>15.150871313672875</v>
      </c>
      <c r="O2192" s="71">
        <f t="shared" si="111"/>
        <v>6.6002804676820927E-3</v>
      </c>
    </row>
    <row r="2193" spans="2:15" x14ac:dyDescent="0.15">
      <c r="B2193" s="73" t="str">
        <f>IFERROR(IF(AND(K2193&lt;&gt;"",K2193&gt;=$C$3),MAX($B$5:B2192)+1,""),"")</f>
        <v/>
      </c>
      <c r="C2193" s="73" t="str">
        <f>IFERROR(IF(AND(O2193&lt;&gt;"",O2193&gt;=$C$3),MAX($C$5:C2192)+1,""),"")</f>
        <v/>
      </c>
      <c r="F2193" s="40" t="s">
        <v>11091</v>
      </c>
      <c r="G2193" s="40" t="s">
        <v>11092</v>
      </c>
      <c r="H2193" s="56">
        <v>3.3000000000000002E-2</v>
      </c>
      <c r="I2193" s="167" t="s">
        <v>5935</v>
      </c>
      <c r="J2193" s="56">
        <v>16.440000000000001</v>
      </c>
      <c r="K2193" s="71">
        <f t="shared" si="110"/>
        <v>2.0072992700729928E-3</v>
      </c>
      <c r="L2193" s="97">
        <v>16.415413758723801</v>
      </c>
      <c r="M2193" s="56">
        <v>19.309999999999999</v>
      </c>
      <c r="N2193" s="56">
        <v>19.338921617573675</v>
      </c>
      <c r="O2193" s="71">
        <f t="shared" si="111"/>
        <v>1.7064033172362737E-3</v>
      </c>
    </row>
    <row r="2194" spans="2:15" x14ac:dyDescent="0.15">
      <c r="B2194" s="73" t="str">
        <f>IFERROR(IF(AND(K2194&lt;&gt;"",K2194&gt;=$C$3),MAX($B$5:B2193)+1,""),"")</f>
        <v/>
      </c>
      <c r="C2194" s="73" t="str">
        <f>IFERROR(IF(AND(O2194&lt;&gt;"",O2194&gt;=$C$3),MAX($C$5:C2193)+1,""),"")</f>
        <v/>
      </c>
      <c r="F2194" s="40" t="s">
        <v>11093</v>
      </c>
      <c r="G2194" s="40" t="s">
        <v>11094</v>
      </c>
      <c r="H2194" s="56" t="s">
        <v>5898</v>
      </c>
      <c r="I2194" s="167" t="s">
        <v>5905</v>
      </c>
      <c r="J2194" s="56">
        <v>19.09</v>
      </c>
      <c r="K2194" s="71" t="str">
        <f t="shared" si="110"/>
        <v/>
      </c>
      <c r="L2194" s="97">
        <v>19.09</v>
      </c>
      <c r="M2194" s="56">
        <v>12.88</v>
      </c>
      <c r="N2194" s="56">
        <v>12.88</v>
      </c>
      <c r="O2194" s="71" t="str">
        <f t="shared" si="111"/>
        <v/>
      </c>
    </row>
    <row r="2195" spans="2:15" x14ac:dyDescent="0.15">
      <c r="B2195" s="73" t="str">
        <f>IFERROR(IF(AND(K2195&lt;&gt;"",K2195&gt;=$C$3),MAX($B$5:B2194)+1,""),"")</f>
        <v/>
      </c>
      <c r="C2195" s="73" t="str">
        <f>IFERROR(IF(AND(O2195&lt;&gt;"",O2195&gt;=$C$3),MAX($C$5:C2194)+1,""),"")</f>
        <v/>
      </c>
      <c r="F2195" s="40" t="s">
        <v>11095</v>
      </c>
      <c r="G2195" s="40" t="s">
        <v>11096</v>
      </c>
      <c r="H2195" s="56">
        <v>0.2</v>
      </c>
      <c r="I2195" s="167" t="s">
        <v>5909</v>
      </c>
      <c r="J2195" s="56">
        <v>19.760000000000002</v>
      </c>
      <c r="K2195" s="71">
        <f t="shared" si="110"/>
        <v>1.0121457489878543E-2</v>
      </c>
      <c r="L2195" s="97">
        <v>19.573672795851</v>
      </c>
      <c r="M2195" s="56">
        <v>22.86</v>
      </c>
      <c r="N2195" s="56">
        <v>23.077610661589738</v>
      </c>
      <c r="O2195" s="71">
        <f t="shared" si="111"/>
        <v>8.6664084481188966E-3</v>
      </c>
    </row>
    <row r="2196" spans="2:15" x14ac:dyDescent="0.15">
      <c r="B2196" s="73" t="str">
        <f>IFERROR(IF(AND(K2196&lt;&gt;"",K2196&gt;=$C$3),MAX($B$5:B2195)+1,""),"")</f>
        <v/>
      </c>
      <c r="C2196" s="73" t="str">
        <f>IFERROR(IF(AND(O2196&lt;&gt;"",O2196&gt;=$C$3),MAX($C$5:C2195)+1,""),"")</f>
        <v/>
      </c>
      <c r="F2196" s="40" t="s">
        <v>11097</v>
      </c>
      <c r="G2196" s="40" t="s">
        <v>13435</v>
      </c>
      <c r="H2196" s="56" t="s">
        <v>5898</v>
      </c>
      <c r="I2196" s="167" t="s">
        <v>5909</v>
      </c>
      <c r="J2196" s="56">
        <v>10.18</v>
      </c>
      <c r="K2196" s="71" t="str">
        <f t="shared" si="110"/>
        <v/>
      </c>
      <c r="L2196" s="97">
        <v>10.18</v>
      </c>
      <c r="M2196" s="56">
        <v>14.21</v>
      </c>
      <c r="N2196" s="56">
        <v>14.21</v>
      </c>
      <c r="O2196" s="71" t="str">
        <f t="shared" si="111"/>
        <v/>
      </c>
    </row>
    <row r="2197" spans="2:15" x14ac:dyDescent="0.15">
      <c r="B2197" s="73" t="str">
        <f>IFERROR(IF(AND(K2197&lt;&gt;"",K2197&gt;=$C$3),MAX($B$5:B2196)+1,""),"")</f>
        <v/>
      </c>
      <c r="C2197" s="73" t="str">
        <f>IFERROR(IF(AND(O2197&lt;&gt;"",O2197&gt;=$C$3),MAX($C$5:C2196)+1,""),"")</f>
        <v/>
      </c>
      <c r="F2197" s="40" t="s">
        <v>11099</v>
      </c>
      <c r="G2197" s="40" t="s">
        <v>11100</v>
      </c>
      <c r="H2197" s="56" t="s">
        <v>5898</v>
      </c>
      <c r="I2197" s="167" t="s">
        <v>5915</v>
      </c>
      <c r="J2197" s="56">
        <v>5.43</v>
      </c>
      <c r="K2197" s="71" t="str">
        <f t="shared" si="110"/>
        <v/>
      </c>
      <c r="L2197" s="97">
        <v>5.43</v>
      </c>
      <c r="M2197" s="56">
        <v>5.48</v>
      </c>
      <c r="N2197" s="56">
        <v>5.48</v>
      </c>
      <c r="O2197" s="71" t="str">
        <f t="shared" si="111"/>
        <v/>
      </c>
    </row>
    <row r="2198" spans="2:15" x14ac:dyDescent="0.15">
      <c r="B2198" s="73" t="str">
        <f>IFERROR(IF(AND(K2198&lt;&gt;"",K2198&gt;=$C$3),MAX($B$5:B2197)+1,""),"")</f>
        <v/>
      </c>
      <c r="C2198" s="73" t="str">
        <f>IFERROR(IF(AND(O2198&lt;&gt;"",O2198&gt;=$C$3),MAX($C$5:C2197)+1,""),"")</f>
        <v/>
      </c>
      <c r="F2198" s="40" t="s">
        <v>13436</v>
      </c>
      <c r="G2198" s="40" t="s">
        <v>11102</v>
      </c>
      <c r="H2198" s="56">
        <v>0.13</v>
      </c>
      <c r="I2198" s="167" t="s">
        <v>13750</v>
      </c>
      <c r="J2198" s="56">
        <v>7.88</v>
      </c>
      <c r="K2198" s="71">
        <f t="shared" si="110"/>
        <v>1.6497461928934011E-2</v>
      </c>
      <c r="L2198" s="97">
        <v>7.7471335927367102</v>
      </c>
      <c r="M2198" s="56">
        <v>7.44</v>
      </c>
      <c r="N2198" s="56">
        <v>7.5675989445910243</v>
      </c>
      <c r="O2198" s="71">
        <f t="shared" si="111"/>
        <v>1.7178500202223071E-2</v>
      </c>
    </row>
    <row r="2199" spans="2:15" x14ac:dyDescent="0.15">
      <c r="B2199" s="73" t="str">
        <f>IFERROR(IF(AND(K2199&lt;&gt;"",K2199&gt;=$C$3),MAX($B$5:B2198)+1,""),"")</f>
        <v/>
      </c>
      <c r="C2199" s="73" t="str">
        <f>IFERROR(IF(AND(O2199&lt;&gt;"",O2199&gt;=$C$3),MAX($C$5:C2198)+1,""),"")</f>
        <v/>
      </c>
      <c r="F2199" s="40" t="s">
        <v>11103</v>
      </c>
      <c r="G2199" s="40" t="s">
        <v>11104</v>
      </c>
      <c r="H2199" s="56">
        <v>0.02</v>
      </c>
      <c r="I2199" s="167" t="s">
        <v>13714</v>
      </c>
      <c r="J2199" s="56">
        <v>12.76</v>
      </c>
      <c r="K2199" s="71">
        <f t="shared" si="110"/>
        <v>1.5673981191222572E-3</v>
      </c>
      <c r="L2199" s="97">
        <v>5.0983870967741902</v>
      </c>
      <c r="M2199" s="56">
        <v>5.77</v>
      </c>
      <c r="N2199" s="56">
        <v>14.440880733944962</v>
      </c>
      <c r="O2199" s="71">
        <f t="shared" si="111"/>
        <v>1.3849570790365774E-3</v>
      </c>
    </row>
    <row r="2200" spans="2:15" x14ac:dyDescent="0.15">
      <c r="B2200" s="73" t="str">
        <f>IFERROR(IF(AND(K2200&lt;&gt;"",K2200&gt;=$C$3),MAX($B$5:B2199)+1,""),"")</f>
        <v/>
      </c>
      <c r="C2200" s="73" t="str">
        <f>IFERROR(IF(AND(O2200&lt;&gt;"",O2200&gt;=$C$3),MAX($C$5:C2199)+1,""),"")</f>
        <v/>
      </c>
      <c r="F2200" s="40" t="s">
        <v>11105</v>
      </c>
      <c r="G2200" s="40" t="s">
        <v>11106</v>
      </c>
      <c r="H2200" s="56">
        <v>2.5999999999999999E-2</v>
      </c>
      <c r="I2200" s="167" t="s">
        <v>5909</v>
      </c>
      <c r="J2200" s="56">
        <v>18.760000000000002</v>
      </c>
      <c r="K2200" s="71">
        <f t="shared" si="110"/>
        <v>1.3859275053304902E-3</v>
      </c>
      <c r="L2200" s="97">
        <v>18.722554890219602</v>
      </c>
      <c r="M2200" s="56">
        <v>15.18</v>
      </c>
      <c r="N2200" s="56">
        <v>15.210359999999969</v>
      </c>
      <c r="O2200" s="71">
        <f t="shared" si="111"/>
        <v>1.7093612511472477E-3</v>
      </c>
    </row>
    <row r="2201" spans="2:15" x14ac:dyDescent="0.15">
      <c r="B2201" s="73" t="str">
        <f>IFERROR(IF(AND(K2201&lt;&gt;"",K2201&gt;=$C$3),MAX($B$5:B2200)+1,""),"")</f>
        <v/>
      </c>
      <c r="C2201" s="73" t="str">
        <f>IFERROR(IF(AND(O2201&lt;&gt;"",O2201&gt;=$C$3),MAX($C$5:C2200)+1,""),"")</f>
        <v/>
      </c>
      <c r="F2201" s="40" t="s">
        <v>11107</v>
      </c>
      <c r="G2201" s="40" t="s">
        <v>11108</v>
      </c>
      <c r="H2201" s="56">
        <v>0.05</v>
      </c>
      <c r="I2201" s="167" t="s">
        <v>5902</v>
      </c>
      <c r="J2201" s="56">
        <v>19.78</v>
      </c>
      <c r="K2201" s="71">
        <f t="shared" si="110"/>
        <v>2.5278058645096056E-3</v>
      </c>
      <c r="L2201" s="97">
        <v>19.7333930254477</v>
      </c>
      <c r="M2201" s="56">
        <v>20.100000000000001</v>
      </c>
      <c r="N2201" s="56">
        <v>20.147472838922997</v>
      </c>
      <c r="O2201" s="71">
        <f t="shared" si="111"/>
        <v>2.4817008266865494E-3</v>
      </c>
    </row>
    <row r="2202" spans="2:15" x14ac:dyDescent="0.15">
      <c r="B2202" s="73" t="str">
        <f>IFERROR(IF(AND(K2202&lt;&gt;"",K2202&gt;=$C$3),MAX($B$5:B2201)+1,""),"")</f>
        <v/>
      </c>
      <c r="C2202" s="73" t="str">
        <f>IFERROR(IF(AND(O2202&lt;&gt;"",O2202&gt;=$C$3),MAX($C$5:C2201)+1,""),"")</f>
        <v/>
      </c>
      <c r="F2202" s="40" t="s">
        <v>11109</v>
      </c>
      <c r="G2202" s="40" t="s">
        <v>11110</v>
      </c>
      <c r="H2202" s="56">
        <v>0.08</v>
      </c>
      <c r="I2202" s="167" t="s">
        <v>5909</v>
      </c>
      <c r="J2202" s="56">
        <v>19.34</v>
      </c>
      <c r="K2202" s="71">
        <f t="shared" si="110"/>
        <v>4.1365046535677356E-3</v>
      </c>
      <c r="L2202" s="97">
        <v>19.265900383141801</v>
      </c>
      <c r="M2202" s="56">
        <v>22.92</v>
      </c>
      <c r="N2202" s="56">
        <v>23.0081538461538</v>
      </c>
      <c r="O2202" s="71">
        <f t="shared" si="111"/>
        <v>3.4770282107346629E-3</v>
      </c>
    </row>
    <row r="2203" spans="2:15" x14ac:dyDescent="0.15">
      <c r="B2203" s="73" t="str">
        <f>IFERROR(IF(AND(K2203&lt;&gt;"",K2203&gt;=$C$3),MAX($B$5:B2202)+1,""),"")</f>
        <v/>
      </c>
      <c r="C2203" s="73" t="str">
        <f>IFERROR(IF(AND(O2203&lt;&gt;"",O2203&gt;=$C$3),MAX($C$5:C2202)+1,""),"")</f>
        <v/>
      </c>
      <c r="F2203" s="40" t="s">
        <v>11111</v>
      </c>
      <c r="G2203" s="40" t="s">
        <v>11112</v>
      </c>
      <c r="H2203" s="56" t="s">
        <v>5898</v>
      </c>
      <c r="I2203" s="167" t="s">
        <v>5945</v>
      </c>
      <c r="J2203" s="56">
        <v>6.31</v>
      </c>
      <c r="K2203" s="71" t="str">
        <f t="shared" si="110"/>
        <v/>
      </c>
      <c r="L2203" s="97">
        <v>6.31</v>
      </c>
      <c r="M2203" s="56">
        <v>5.67</v>
      </c>
      <c r="N2203" s="56">
        <v>5.67</v>
      </c>
      <c r="O2203" s="71" t="str">
        <f t="shared" si="111"/>
        <v/>
      </c>
    </row>
    <row r="2204" spans="2:15" x14ac:dyDescent="0.15">
      <c r="B2204" s="73" t="str">
        <f>IFERROR(IF(AND(K2204&lt;&gt;"",K2204&gt;=$C$3),MAX($B$5:B2203)+1,""),"")</f>
        <v/>
      </c>
      <c r="C2204" s="73" t="str">
        <f>IFERROR(IF(AND(O2204&lt;&gt;"",O2204&gt;=$C$3),MAX($C$5:C2203)+1,""),"")</f>
        <v/>
      </c>
      <c r="F2204" s="40" t="s">
        <v>11113</v>
      </c>
      <c r="G2204" s="40" t="s">
        <v>11114</v>
      </c>
      <c r="H2204" s="56" t="s">
        <v>5898</v>
      </c>
      <c r="I2204" s="167" t="s">
        <v>5901</v>
      </c>
      <c r="J2204" s="56">
        <v>10.87</v>
      </c>
      <c r="K2204" s="71" t="str">
        <f t="shared" si="110"/>
        <v/>
      </c>
      <c r="L2204" s="97">
        <v>10.6566954474097</v>
      </c>
      <c r="M2204" s="56">
        <v>12.55</v>
      </c>
      <c r="N2204" s="56">
        <v>12.801200960768655</v>
      </c>
      <c r="O2204" s="71" t="str">
        <f t="shared" si="111"/>
        <v/>
      </c>
    </row>
    <row r="2205" spans="2:15" x14ac:dyDescent="0.15">
      <c r="B2205" s="73">
        <f>IFERROR(IF(AND(K2205&lt;&gt;"",K2205&gt;=$C$3),MAX($B$5:B2204)+1,""),"")</f>
        <v>74</v>
      </c>
      <c r="C2205" s="73">
        <f>IFERROR(IF(AND(O2205&lt;&gt;"",O2205&gt;=$C$3),MAX($C$5:C2204)+1,""),"")</f>
        <v>62</v>
      </c>
      <c r="F2205" s="40" t="s">
        <v>11115</v>
      </c>
      <c r="G2205" s="40" t="s">
        <v>11116</v>
      </c>
      <c r="H2205" s="56">
        <v>0.4</v>
      </c>
      <c r="I2205" s="167" t="s">
        <v>5920</v>
      </c>
      <c r="J2205" s="56">
        <v>8.27</v>
      </c>
      <c r="K2205" s="71">
        <f t="shared" si="110"/>
        <v>4.8367593712212824E-2</v>
      </c>
      <c r="L2205" s="97">
        <v>7.8862412993039497</v>
      </c>
      <c r="M2205" s="56">
        <v>9.14</v>
      </c>
      <c r="N2205" s="56">
        <v>9.5847688564476829</v>
      </c>
      <c r="O2205" s="71">
        <f t="shared" si="111"/>
        <v>4.1732879111729404E-2</v>
      </c>
    </row>
    <row r="2206" spans="2:15" x14ac:dyDescent="0.15">
      <c r="B2206" s="73" t="str">
        <f>IFERROR(IF(AND(K2206&lt;&gt;"",K2206&gt;=$C$3),MAX($B$5:B2205)+1,""),"")</f>
        <v/>
      </c>
      <c r="C2206" s="73" t="str">
        <f>IFERROR(IF(AND(O2206&lt;&gt;"",O2206&gt;=$C$3),MAX($C$5:C2205)+1,""),"")</f>
        <v/>
      </c>
      <c r="F2206" s="40" t="s">
        <v>11117</v>
      </c>
      <c r="G2206" s="40" t="s">
        <v>11118</v>
      </c>
      <c r="H2206" s="56">
        <v>0.05</v>
      </c>
      <c r="I2206" s="167" t="s">
        <v>5941</v>
      </c>
      <c r="J2206" s="56">
        <v>14.07</v>
      </c>
      <c r="K2206" s="71">
        <f t="shared" si="110"/>
        <v>3.5536602700781805E-3</v>
      </c>
      <c r="L2206" s="97">
        <v>14.0192790194665</v>
      </c>
      <c r="M2206" s="56">
        <v>15.99</v>
      </c>
      <c r="N2206" s="56">
        <v>16.047850940665672</v>
      </c>
      <c r="O2206" s="71">
        <f t="shared" si="111"/>
        <v>3.1156819804014193E-3</v>
      </c>
    </row>
    <row r="2207" spans="2:15" x14ac:dyDescent="0.15">
      <c r="B2207" s="73" t="str">
        <f>IFERROR(IF(AND(K2207&lt;&gt;"",K2207&gt;=$C$3),MAX($B$5:B2206)+1,""),"")</f>
        <v/>
      </c>
      <c r="C2207" s="73" t="str">
        <f>IFERROR(IF(AND(O2207&lt;&gt;"",O2207&gt;=$C$3),MAX($C$5:C2206)+1,""),"")</f>
        <v/>
      </c>
      <c r="F2207" s="40" t="s">
        <v>11119</v>
      </c>
      <c r="G2207" s="40" t="s">
        <v>11120</v>
      </c>
      <c r="H2207" s="56" t="s">
        <v>5898</v>
      </c>
      <c r="I2207" s="167" t="s">
        <v>13696</v>
      </c>
      <c r="J2207" s="56">
        <v>21.76</v>
      </c>
      <c r="K2207" s="71" t="str">
        <f t="shared" si="110"/>
        <v/>
      </c>
      <c r="L2207" s="97">
        <v>21.76</v>
      </c>
      <c r="M2207" s="56">
        <v>18.13</v>
      </c>
      <c r="N2207" s="56">
        <v>18.13</v>
      </c>
      <c r="O2207" s="71" t="str">
        <f t="shared" si="111"/>
        <v/>
      </c>
    </row>
    <row r="2208" spans="2:15" x14ac:dyDescent="0.15">
      <c r="B2208" s="73" t="str">
        <f>IFERROR(IF(AND(K2208&lt;&gt;"",K2208&gt;=$C$3),MAX($B$5:B2207)+1,""),"")</f>
        <v/>
      </c>
      <c r="C2208" s="73" t="str">
        <f>IFERROR(IF(AND(O2208&lt;&gt;"",O2208&gt;=$C$3),MAX($C$5:C2207)+1,""),"")</f>
        <v/>
      </c>
      <c r="F2208" s="40" t="s">
        <v>11121</v>
      </c>
      <c r="G2208" s="40" t="s">
        <v>11122</v>
      </c>
      <c r="H2208" s="56">
        <v>0.1</v>
      </c>
      <c r="I2208" s="167" t="s">
        <v>5932</v>
      </c>
      <c r="J2208" s="56">
        <v>9.48</v>
      </c>
      <c r="K2208" s="71">
        <f t="shared" si="110"/>
        <v>1.0548523206751054E-2</v>
      </c>
      <c r="L2208" s="97">
        <v>9.3794697773064701</v>
      </c>
      <c r="M2208" s="56">
        <v>9.3800000000000008</v>
      </c>
      <c r="N2208" s="56">
        <v>9.4805359056806005</v>
      </c>
      <c r="O2208" s="71">
        <f t="shared" si="111"/>
        <v>1.0547926931016784E-2</v>
      </c>
    </row>
    <row r="2209" spans="2:15" x14ac:dyDescent="0.15">
      <c r="B2209" s="73" t="str">
        <f>IFERROR(IF(AND(K2209&lt;&gt;"",K2209&gt;=$C$3),MAX($B$5:B2208)+1,""),"")</f>
        <v/>
      </c>
      <c r="C2209" s="73" t="str">
        <f>IFERROR(IF(AND(O2209&lt;&gt;"",O2209&gt;=$C$3),MAX($C$5:C2208)+1,""),"")</f>
        <v/>
      </c>
      <c r="F2209" s="40" t="s">
        <v>11123</v>
      </c>
      <c r="G2209" s="40" t="s">
        <v>11124</v>
      </c>
      <c r="H2209" s="56" t="s">
        <v>5898</v>
      </c>
      <c r="I2209" s="167" t="s">
        <v>5935</v>
      </c>
      <c r="J2209" s="56">
        <v>15.17</v>
      </c>
      <c r="K2209" s="71" t="str">
        <f t="shared" si="110"/>
        <v/>
      </c>
      <c r="L2209" s="97">
        <v>15.17</v>
      </c>
      <c r="M2209" s="56">
        <v>10.77</v>
      </c>
      <c r="N2209" s="56">
        <v>10.77</v>
      </c>
      <c r="O2209" s="71" t="str">
        <f t="shared" si="111"/>
        <v/>
      </c>
    </row>
    <row r="2210" spans="2:15" x14ac:dyDescent="0.15">
      <c r="B2210" s="73" t="str">
        <f>IFERROR(IF(AND(K2210&lt;&gt;"",K2210&gt;=$C$3),MAX($B$5:B2209)+1,""),"")</f>
        <v/>
      </c>
      <c r="C2210" s="73" t="str">
        <f>IFERROR(IF(AND(O2210&lt;&gt;"",O2210&gt;=$C$3),MAX($C$5:C2209)+1,""),"")</f>
        <v/>
      </c>
      <c r="F2210" s="40" t="s">
        <v>11125</v>
      </c>
      <c r="G2210" s="40" t="s">
        <v>11126</v>
      </c>
      <c r="H2210" s="56">
        <v>0.05</v>
      </c>
      <c r="I2210" s="167" t="s">
        <v>5968</v>
      </c>
      <c r="J2210" s="56">
        <v>10.71</v>
      </c>
      <c r="K2210" s="71">
        <f t="shared" si="110"/>
        <v>4.6685340802987861E-3</v>
      </c>
      <c r="L2210" s="97">
        <v>10.668229329173201</v>
      </c>
      <c r="M2210" s="56">
        <v>17.14</v>
      </c>
      <c r="N2210" s="56">
        <v>17.207110415035189</v>
      </c>
      <c r="O2210" s="71">
        <f t="shared" si="111"/>
        <v>2.9057755075664023E-3</v>
      </c>
    </row>
    <row r="2211" spans="2:15" x14ac:dyDescent="0.15">
      <c r="B2211" s="73">
        <f>IFERROR(IF(AND(K2211&lt;&gt;"",K2211&gt;=$C$3),MAX($B$5:B2210)+1,""),"")</f>
        <v>75</v>
      </c>
      <c r="C2211" s="73">
        <f>IFERROR(IF(AND(O2211&lt;&gt;"",O2211&gt;=$C$3),MAX($C$5:C2210)+1,""),"")</f>
        <v>63</v>
      </c>
      <c r="F2211" s="40" t="s">
        <v>11127</v>
      </c>
      <c r="G2211" s="40" t="s">
        <v>11128</v>
      </c>
      <c r="H2211" s="56">
        <v>0.42</v>
      </c>
      <c r="I2211" s="167" t="s">
        <v>5905</v>
      </c>
      <c r="J2211" s="56">
        <v>12.15</v>
      </c>
      <c r="K2211" s="71">
        <f t="shared" si="110"/>
        <v>3.4567901234567898E-2</v>
      </c>
      <c r="L2211" s="97">
        <v>11.6730841121495</v>
      </c>
      <c r="M2211" s="56">
        <v>11.04</v>
      </c>
      <c r="N2211" s="56">
        <v>11.49105058365762</v>
      </c>
      <c r="O2211" s="71">
        <f t="shared" si="111"/>
        <v>3.6550182852498878E-2</v>
      </c>
    </row>
    <row r="2212" spans="2:15" x14ac:dyDescent="0.15">
      <c r="B2212" s="73" t="str">
        <f>IFERROR(IF(AND(K2212&lt;&gt;"",K2212&gt;=$C$3),MAX($B$5:B2211)+1,""),"")</f>
        <v/>
      </c>
      <c r="C2212" s="73" t="str">
        <f>IFERROR(IF(AND(O2212&lt;&gt;"",O2212&gt;=$C$3),MAX($C$5:C2211)+1,""),"")</f>
        <v/>
      </c>
      <c r="F2212" s="40" t="s">
        <v>11129</v>
      </c>
      <c r="G2212" s="40" t="s">
        <v>11130</v>
      </c>
      <c r="H2212" s="56" t="s">
        <v>5898</v>
      </c>
      <c r="I2212" s="167" t="s">
        <v>5953</v>
      </c>
      <c r="J2212" s="56">
        <v>22.84</v>
      </c>
      <c r="K2212" s="71" t="str">
        <f t="shared" si="110"/>
        <v/>
      </c>
      <c r="L2212" s="97">
        <v>22.84</v>
      </c>
      <c r="M2212" s="56">
        <v>18.68</v>
      </c>
      <c r="N2212" s="56">
        <v>18.68</v>
      </c>
      <c r="O2212" s="71" t="str">
        <f t="shared" si="111"/>
        <v/>
      </c>
    </row>
    <row r="2213" spans="2:15" x14ac:dyDescent="0.15">
      <c r="B2213" s="73" t="str">
        <f>IFERROR(IF(AND(K2213&lt;&gt;"",K2213&gt;=$C$3),MAX($B$5:B2212)+1,""),"")</f>
        <v/>
      </c>
      <c r="C2213" s="73" t="str">
        <f>IFERROR(IF(AND(O2213&lt;&gt;"",O2213&gt;=$C$3),MAX($C$5:C2212)+1,""),"")</f>
        <v/>
      </c>
      <c r="F2213" s="40" t="s">
        <v>11131</v>
      </c>
      <c r="G2213" s="40" t="s">
        <v>11132</v>
      </c>
      <c r="H2213" s="56">
        <v>0.19</v>
      </c>
      <c r="I2213" s="167" t="s">
        <v>5924</v>
      </c>
      <c r="J2213" s="56">
        <v>14.67</v>
      </c>
      <c r="K2213" s="71">
        <f t="shared" si="110"/>
        <v>1.2951601908657124E-2</v>
      </c>
      <c r="L2213" s="97">
        <v>14.524752475247499</v>
      </c>
      <c r="M2213" s="56">
        <v>16.52</v>
      </c>
      <c r="N2213" s="56">
        <v>16.68520000000003</v>
      </c>
      <c r="O2213" s="71">
        <f t="shared" si="111"/>
        <v>1.138733728094357E-2</v>
      </c>
    </row>
    <row r="2214" spans="2:15" x14ac:dyDescent="0.15">
      <c r="B2214" s="73" t="str">
        <f>IFERROR(IF(AND(K2214&lt;&gt;"",K2214&gt;=$C$3),MAX($B$5:B2213)+1,""),"")</f>
        <v/>
      </c>
      <c r="C2214" s="73" t="str">
        <f>IFERROR(IF(AND(O2214&lt;&gt;"",O2214&gt;=$C$3),MAX($C$5:C2213)+1,""),"")</f>
        <v/>
      </c>
      <c r="F2214" s="40" t="s">
        <v>11133</v>
      </c>
      <c r="G2214" s="40" t="s">
        <v>11134</v>
      </c>
      <c r="H2214" s="56">
        <v>0.05</v>
      </c>
      <c r="I2214" s="167" t="s">
        <v>5909</v>
      </c>
      <c r="J2214" s="56">
        <v>14.24</v>
      </c>
      <c r="K2214" s="71">
        <f t="shared" si="110"/>
        <v>3.5112359550561801E-3</v>
      </c>
      <c r="L2214" s="97">
        <v>14.1817348608838</v>
      </c>
      <c r="M2214" s="56">
        <v>12.19</v>
      </c>
      <c r="N2214" s="56">
        <v>12.240082169268691</v>
      </c>
      <c r="O2214" s="71">
        <f t="shared" si="111"/>
        <v>4.0849398973428095E-3</v>
      </c>
    </row>
    <row r="2215" spans="2:15" x14ac:dyDescent="0.15">
      <c r="B2215" s="73" t="str">
        <f>IFERROR(IF(AND(K2215&lt;&gt;"",K2215&gt;=$C$3),MAX($B$5:B2214)+1,""),"")</f>
        <v/>
      </c>
      <c r="C2215" s="73" t="str">
        <f>IFERROR(IF(AND(O2215&lt;&gt;"",O2215&gt;=$C$3),MAX($C$5:C2214)+1,""),"")</f>
        <v/>
      </c>
      <c r="F2215" s="40" t="s">
        <v>13437</v>
      </c>
      <c r="G2215" s="40" t="s">
        <v>11136</v>
      </c>
      <c r="H2215" s="56">
        <v>0.16</v>
      </c>
      <c r="I2215" s="167" t="s">
        <v>5953</v>
      </c>
      <c r="J2215" s="56">
        <v>13.06</v>
      </c>
      <c r="K2215" s="71">
        <f t="shared" si="110"/>
        <v>1.2251148545176111E-2</v>
      </c>
      <c r="L2215" s="97">
        <v>12.8970046801872</v>
      </c>
      <c r="M2215" s="56">
        <v>12.4</v>
      </c>
      <c r="N2215" s="56">
        <v>12.556714060031604</v>
      </c>
      <c r="O2215" s="71">
        <f t="shared" si="111"/>
        <v>1.2742187106839104E-2</v>
      </c>
    </row>
    <row r="2216" spans="2:15" x14ac:dyDescent="0.15">
      <c r="B2216" s="73" t="str">
        <f>IFERROR(IF(AND(K2216&lt;&gt;"",K2216&gt;=$C$3),MAX($B$5:B2215)+1,""),"")</f>
        <v/>
      </c>
      <c r="C2216" s="73" t="str">
        <f>IFERROR(IF(AND(O2216&lt;&gt;"",O2216&gt;=$C$3),MAX($C$5:C2215)+1,""),"")</f>
        <v/>
      </c>
      <c r="F2216" s="40" t="s">
        <v>11137</v>
      </c>
      <c r="G2216" s="40" t="s">
        <v>13438</v>
      </c>
      <c r="H2216" s="56">
        <v>0.03</v>
      </c>
      <c r="I2216" s="167" t="s">
        <v>5951</v>
      </c>
      <c r="J2216" s="56">
        <v>26.49</v>
      </c>
      <c r="K2216" s="71">
        <f t="shared" si="110"/>
        <v>1.1325028312570782E-3</v>
      </c>
      <c r="L2216" s="97">
        <v>17.636037991858899</v>
      </c>
      <c r="M2216" s="56">
        <v>14.27</v>
      </c>
      <c r="N2216" s="56">
        <v>21.434082880434769</v>
      </c>
      <c r="O2216" s="71">
        <f t="shared" si="111"/>
        <v>1.3996400110678063E-3</v>
      </c>
    </row>
    <row r="2217" spans="2:15" x14ac:dyDescent="0.15">
      <c r="B2217" s="73" t="str">
        <f>IFERROR(IF(AND(K2217&lt;&gt;"",K2217&gt;=$C$3),MAX($B$5:B2216)+1,""),"")</f>
        <v/>
      </c>
      <c r="C2217" s="73" t="str">
        <f>IFERROR(IF(AND(O2217&lt;&gt;"",O2217&gt;=$C$3),MAX($C$5:C2216)+1,""),"")</f>
        <v/>
      </c>
      <c r="F2217" s="40" t="s">
        <v>11139</v>
      </c>
      <c r="G2217" s="40" t="s">
        <v>11140</v>
      </c>
      <c r="H2217" s="56" t="s">
        <v>5898</v>
      </c>
      <c r="I2217" s="167" t="s">
        <v>5953</v>
      </c>
      <c r="J2217" s="56">
        <v>12.82</v>
      </c>
      <c r="K2217" s="71" t="str">
        <f t="shared" si="110"/>
        <v/>
      </c>
      <c r="L2217" s="97">
        <v>12.82</v>
      </c>
      <c r="M2217" s="56">
        <v>13.21</v>
      </c>
      <c r="N2217" s="56">
        <v>13.21</v>
      </c>
      <c r="O2217" s="71" t="str">
        <f t="shared" si="111"/>
        <v/>
      </c>
    </row>
    <row r="2218" spans="2:15" x14ac:dyDescent="0.15">
      <c r="B2218" s="73" t="str">
        <f>IFERROR(IF(AND(K2218&lt;&gt;"",K2218&gt;=$C$3),MAX($B$5:B2217)+1,""),"")</f>
        <v/>
      </c>
      <c r="C2218" s="73" t="str">
        <f>IFERROR(IF(AND(O2218&lt;&gt;"",O2218&gt;=$C$3),MAX($C$5:C2217)+1,""),"")</f>
        <v/>
      </c>
      <c r="F2218" s="40" t="s">
        <v>11141</v>
      </c>
      <c r="G2218" s="40" t="s">
        <v>11142</v>
      </c>
      <c r="H2218" s="56">
        <v>0.03</v>
      </c>
      <c r="I2218" s="167" t="s">
        <v>5932</v>
      </c>
      <c r="J2218" s="56">
        <v>41.29</v>
      </c>
      <c r="K2218" s="71">
        <f t="shared" si="110"/>
        <v>7.2656817631387748E-4</v>
      </c>
      <c r="L2218" s="97">
        <v>41.255988467874801</v>
      </c>
      <c r="M2218" s="56">
        <v>37.909999999999997</v>
      </c>
      <c r="N2218" s="56">
        <v>37.941253091508649</v>
      </c>
      <c r="O2218" s="71">
        <f t="shared" si="111"/>
        <v>7.906960776346651E-4</v>
      </c>
    </row>
    <row r="2219" spans="2:15" x14ac:dyDescent="0.15">
      <c r="B2219" s="73" t="str">
        <f>IFERROR(IF(AND(K2219&lt;&gt;"",K2219&gt;=$C$3),MAX($B$5:B2218)+1,""),"")</f>
        <v/>
      </c>
      <c r="C2219" s="73" t="str">
        <f>IFERROR(IF(AND(O2219&lt;&gt;"",O2219&gt;=$C$3),MAX($C$5:C2218)+1,""),"")</f>
        <v/>
      </c>
      <c r="F2219" s="40" t="s">
        <v>11143</v>
      </c>
      <c r="G2219" s="40" t="s">
        <v>11144</v>
      </c>
      <c r="H2219" s="56" t="s">
        <v>5898</v>
      </c>
      <c r="I2219" s="167" t="s">
        <v>5909</v>
      </c>
      <c r="J2219" s="56">
        <v>10.48</v>
      </c>
      <c r="K2219" s="71" t="str">
        <f t="shared" si="110"/>
        <v/>
      </c>
      <c r="L2219" s="97">
        <v>10.48</v>
      </c>
      <c r="M2219" s="56">
        <v>13.92</v>
      </c>
      <c r="N2219" s="56">
        <v>13.919999999999998</v>
      </c>
      <c r="O2219" s="71" t="str">
        <f t="shared" si="111"/>
        <v/>
      </c>
    </row>
    <row r="2220" spans="2:15" x14ac:dyDescent="0.15">
      <c r="B2220" s="73" t="str">
        <f>IFERROR(IF(AND(K2220&lt;&gt;"",K2220&gt;=$C$3),MAX($B$5:B2219)+1,""),"")</f>
        <v/>
      </c>
      <c r="C2220" s="73" t="str">
        <f>IFERROR(IF(AND(O2220&lt;&gt;"",O2220&gt;=$C$3),MAX($C$5:C2219)+1,""),"")</f>
        <v/>
      </c>
      <c r="F2220" s="40" t="s">
        <v>11145</v>
      </c>
      <c r="G2220" s="40" t="s">
        <v>11146</v>
      </c>
      <c r="H2220" s="56">
        <v>0.1</v>
      </c>
      <c r="I2220" s="167" t="s">
        <v>5935</v>
      </c>
      <c r="J2220" s="56">
        <v>11.03</v>
      </c>
      <c r="K2220" s="71">
        <f t="shared" si="110"/>
        <v>9.0661831368993671E-3</v>
      </c>
      <c r="L2220" s="97">
        <v>10.9376987447699</v>
      </c>
      <c r="M2220" s="56">
        <v>12.24</v>
      </c>
      <c r="N2220" s="56">
        <v>12.343291139240476</v>
      </c>
      <c r="O2220" s="71">
        <f t="shared" si="111"/>
        <v>8.1015669866273069E-3</v>
      </c>
    </row>
    <row r="2221" spans="2:15" x14ac:dyDescent="0.15">
      <c r="B2221" s="73" t="str">
        <f>IFERROR(IF(AND(K2221&lt;&gt;"",K2221&gt;=$C$3),MAX($B$5:B2220)+1,""),"")</f>
        <v/>
      </c>
      <c r="C2221" s="73" t="str">
        <f>IFERROR(IF(AND(O2221&lt;&gt;"",O2221&gt;=$C$3),MAX($C$5:C2220)+1,""),"")</f>
        <v/>
      </c>
      <c r="F2221" s="40" t="s">
        <v>11147</v>
      </c>
      <c r="G2221" s="40" t="s">
        <v>11148</v>
      </c>
      <c r="H2221" s="56">
        <v>0.01</v>
      </c>
      <c r="I2221" s="167" t="s">
        <v>5905</v>
      </c>
      <c r="J2221" s="56">
        <v>10.79</v>
      </c>
      <c r="K2221" s="71">
        <f t="shared" si="110"/>
        <v>9.2678405931417992E-4</v>
      </c>
      <c r="L2221" s="97">
        <v>10.777738636363599</v>
      </c>
      <c r="M2221" s="56">
        <v>8.8000000000000007</v>
      </c>
      <c r="N2221" s="56">
        <v>8.810011376564308</v>
      </c>
      <c r="O2221" s="71">
        <f t="shared" si="111"/>
        <v>1.135072314049583E-3</v>
      </c>
    </row>
    <row r="2222" spans="2:15" x14ac:dyDescent="0.15">
      <c r="B2222" s="73" t="str">
        <f>IFERROR(IF(AND(K2222&lt;&gt;"",K2222&gt;=$C$3),MAX($B$5:B2221)+1,""),"")</f>
        <v/>
      </c>
      <c r="C2222" s="73" t="str">
        <f>IFERROR(IF(AND(O2222&lt;&gt;"",O2222&gt;=$C$3),MAX($C$5:C2221)+1,""),"")</f>
        <v/>
      </c>
      <c r="F2222" s="40" t="s">
        <v>11149</v>
      </c>
      <c r="G2222" s="40" t="s">
        <v>11150</v>
      </c>
      <c r="H2222" s="56">
        <v>5.5E-2</v>
      </c>
      <c r="I2222" s="167" t="s">
        <v>5909</v>
      </c>
      <c r="J2222" s="56">
        <v>5.16</v>
      </c>
      <c r="K2222" s="71">
        <f t="shared" si="110"/>
        <v>1.065891472868217E-2</v>
      </c>
      <c r="L2222" s="97">
        <v>5.1108571428571397</v>
      </c>
      <c r="M2222" s="56">
        <v>5.29</v>
      </c>
      <c r="N2222" s="56">
        <v>5.3408653846153884</v>
      </c>
      <c r="O2222" s="71">
        <f t="shared" si="111"/>
        <v>1.0297956611756226E-2</v>
      </c>
    </row>
    <row r="2223" spans="2:15" x14ac:dyDescent="0.15">
      <c r="B2223" s="73" t="str">
        <f>IFERROR(IF(AND(K2223&lt;&gt;"",K2223&gt;=$C$3),MAX($B$5:B2222)+1,""),"")</f>
        <v/>
      </c>
      <c r="C2223" s="73" t="str">
        <f>IFERROR(IF(AND(O2223&lt;&gt;"",O2223&gt;=$C$3),MAX($C$5:C2222)+1,""),"")</f>
        <v/>
      </c>
      <c r="F2223" s="40" t="s">
        <v>11151</v>
      </c>
      <c r="G2223" s="40" t="s">
        <v>11152</v>
      </c>
      <c r="H2223" s="56" t="s">
        <v>5898</v>
      </c>
      <c r="I2223" s="167" t="s">
        <v>13682</v>
      </c>
      <c r="J2223" s="56">
        <v>5.45</v>
      </c>
      <c r="K2223" s="71" t="str">
        <f t="shared" si="110"/>
        <v/>
      </c>
      <c r="L2223" s="97">
        <v>5.45</v>
      </c>
      <c r="M2223" s="56">
        <v>4.67</v>
      </c>
      <c r="N2223" s="56">
        <v>4.67</v>
      </c>
      <c r="O2223" s="71" t="str">
        <f t="shared" si="111"/>
        <v/>
      </c>
    </row>
    <row r="2224" spans="2:15" x14ac:dyDescent="0.15">
      <c r="B2224" s="73">
        <f>IFERROR(IF(AND(K2224&lt;&gt;"",K2224&gt;=$C$3),MAX($B$5:B2223)+1,""),"")</f>
        <v>76</v>
      </c>
      <c r="C2224" s="73">
        <f>IFERROR(IF(AND(O2224&lt;&gt;"",O2224&gt;=$C$3),MAX($C$5:C2223)+1,""),"")</f>
        <v>64</v>
      </c>
      <c r="F2224" s="40" t="s">
        <v>11153</v>
      </c>
      <c r="G2224" s="40" t="s">
        <v>11154</v>
      </c>
      <c r="H2224" s="56">
        <v>0.33</v>
      </c>
      <c r="I2224" s="167" t="s">
        <v>5916</v>
      </c>
      <c r="J2224" s="56">
        <v>10.84</v>
      </c>
      <c r="K2224" s="71">
        <f t="shared" si="110"/>
        <v>3.0442804428044281E-2</v>
      </c>
      <c r="L2224" s="97">
        <v>10.5251056338028</v>
      </c>
      <c r="M2224" s="56">
        <v>11.98</v>
      </c>
      <c r="N2224" s="56">
        <v>12.338422484134199</v>
      </c>
      <c r="O2224" s="71">
        <f t="shared" si="111"/>
        <v>2.6745720567142379E-2</v>
      </c>
    </row>
    <row r="2225" spans="2:15" x14ac:dyDescent="0.15">
      <c r="B2225" s="73" t="str">
        <f>IFERROR(IF(AND(K2225&lt;&gt;"",K2225&gt;=$C$3),MAX($B$5:B2224)+1,""),"")</f>
        <v/>
      </c>
      <c r="C2225" s="73" t="str">
        <f>IFERROR(IF(AND(O2225&lt;&gt;"",O2225&gt;=$C$3),MAX($C$5:C2224)+1,""),"")</f>
        <v/>
      </c>
      <c r="F2225" s="40" t="s">
        <v>11155</v>
      </c>
      <c r="G2225" s="40" t="s">
        <v>11156</v>
      </c>
      <c r="H2225" s="56">
        <v>3.5000000000000003E-2</v>
      </c>
      <c r="I2225" s="167" t="s">
        <v>5902</v>
      </c>
      <c r="J2225" s="56">
        <v>7.77</v>
      </c>
      <c r="K2225" s="71">
        <f t="shared" si="110"/>
        <v>4.5045045045045053E-3</v>
      </c>
      <c r="L2225" s="97">
        <v>7.7335781250000002</v>
      </c>
      <c r="M2225" s="56">
        <v>6.9</v>
      </c>
      <c r="N2225" s="56">
        <v>6.9324960753532183</v>
      </c>
      <c r="O2225" s="71">
        <f t="shared" si="111"/>
        <v>5.0486865942028988E-3</v>
      </c>
    </row>
    <row r="2226" spans="2:15" x14ac:dyDescent="0.15">
      <c r="B2226" s="73" t="str">
        <f>IFERROR(IF(AND(K2226&lt;&gt;"",K2226&gt;=$C$3),MAX($B$5:B2225)+1,""),"")</f>
        <v/>
      </c>
      <c r="C2226" s="73" t="str">
        <f>IFERROR(IF(AND(O2226&lt;&gt;"",O2226&gt;=$C$3),MAX($C$5:C2225)+1,""),"")</f>
        <v/>
      </c>
      <c r="F2226" s="40" t="s">
        <v>11157</v>
      </c>
      <c r="G2226" s="40" t="s">
        <v>11158</v>
      </c>
      <c r="H2226" s="56">
        <v>0.05</v>
      </c>
      <c r="I2226" s="167" t="s">
        <v>13680</v>
      </c>
      <c r="J2226" s="56">
        <v>22.92</v>
      </c>
      <c r="K2226" s="71">
        <f t="shared" si="110"/>
        <v>2.181500872600349E-3</v>
      </c>
      <c r="L2226" s="97">
        <v>11.431953010279001</v>
      </c>
      <c r="M2226" s="56">
        <v>9.39</v>
      </c>
      <c r="N2226" s="56">
        <v>18.826074582924438</v>
      </c>
      <c r="O2226" s="71">
        <f t="shared" si="111"/>
        <v>2.6558908911022182E-3</v>
      </c>
    </row>
    <row r="2227" spans="2:15" x14ac:dyDescent="0.15">
      <c r="B2227" s="73" t="str">
        <f>IFERROR(IF(AND(K2227&lt;&gt;"",K2227&gt;=$C$3),MAX($B$5:B2226)+1,""),"")</f>
        <v/>
      </c>
      <c r="C2227" s="73" t="str">
        <f>IFERROR(IF(AND(O2227&lt;&gt;"",O2227&gt;=$C$3),MAX($C$5:C2226)+1,""),"")</f>
        <v/>
      </c>
      <c r="F2227" s="40" t="s">
        <v>11159</v>
      </c>
      <c r="G2227" s="40" t="s">
        <v>11160</v>
      </c>
      <c r="H2227" s="56" t="s">
        <v>5898</v>
      </c>
      <c r="I2227" s="167" t="s">
        <v>5905</v>
      </c>
      <c r="J2227" s="56">
        <v>2.74</v>
      </c>
      <c r="K2227" s="71" t="str">
        <f t="shared" si="110"/>
        <v/>
      </c>
      <c r="L2227" s="97">
        <v>2.74</v>
      </c>
      <c r="M2227" s="56">
        <v>2.39</v>
      </c>
      <c r="N2227" s="56">
        <v>2.39</v>
      </c>
      <c r="O2227" s="71" t="str">
        <f t="shared" si="111"/>
        <v/>
      </c>
    </row>
    <row r="2228" spans="2:15" x14ac:dyDescent="0.15">
      <c r="B2228" s="73" t="str">
        <f>IFERROR(IF(AND(K2228&lt;&gt;"",K2228&gt;=$C$3),MAX($B$5:B2227)+1,""),"")</f>
        <v/>
      </c>
      <c r="C2228" s="73" t="str">
        <f>IFERROR(IF(AND(O2228&lt;&gt;"",O2228&gt;=$C$3),MAX($C$5:C2227)+1,""),"")</f>
        <v/>
      </c>
      <c r="F2228" s="40" t="s">
        <v>11161</v>
      </c>
      <c r="G2228" s="40" t="s">
        <v>11162</v>
      </c>
      <c r="H2228" s="56" t="s">
        <v>5898</v>
      </c>
      <c r="I2228" s="167" t="s">
        <v>5945</v>
      </c>
      <c r="J2228" s="56">
        <v>5.59</v>
      </c>
      <c r="K2228" s="71" t="str">
        <f t="shared" si="110"/>
        <v/>
      </c>
      <c r="L2228" s="97">
        <v>5.59</v>
      </c>
      <c r="M2228" s="56">
        <v>5.89</v>
      </c>
      <c r="N2228" s="56">
        <v>5.8900000000000006</v>
      </c>
      <c r="O2228" s="71" t="str">
        <f t="shared" si="111"/>
        <v/>
      </c>
    </row>
    <row r="2229" spans="2:15" x14ac:dyDescent="0.15">
      <c r="B2229" s="73" t="str">
        <f>IFERROR(IF(AND(K2229&lt;&gt;"",K2229&gt;=$C$3),MAX($B$5:B2228)+1,""),"")</f>
        <v/>
      </c>
      <c r="C2229" s="73" t="str">
        <f>IFERROR(IF(AND(O2229&lt;&gt;"",O2229&gt;=$C$3),MAX($C$5:C2228)+1,""),"")</f>
        <v/>
      </c>
      <c r="F2229" s="40" t="s">
        <v>11163</v>
      </c>
      <c r="G2229" s="40" t="s">
        <v>11164</v>
      </c>
      <c r="H2229" s="56">
        <v>0.04</v>
      </c>
      <c r="I2229" s="167" t="s">
        <v>5902</v>
      </c>
      <c r="J2229" s="56">
        <v>13.98</v>
      </c>
      <c r="K2229" s="71">
        <f t="shared" si="110"/>
        <v>2.8612303290414878E-3</v>
      </c>
      <c r="L2229" s="97">
        <v>13.939827586206899</v>
      </c>
      <c r="M2229" s="56">
        <v>12.62</v>
      </c>
      <c r="N2229" s="56">
        <v>12.656368876080688</v>
      </c>
      <c r="O2229" s="71">
        <f t="shared" si="111"/>
        <v>3.1604641419385403E-3</v>
      </c>
    </row>
    <row r="2230" spans="2:15" x14ac:dyDescent="0.15">
      <c r="B2230" s="73" t="str">
        <f>IFERROR(IF(AND(K2230&lt;&gt;"",K2230&gt;=$C$3),MAX($B$5:B2229)+1,""),"")</f>
        <v/>
      </c>
      <c r="C2230" s="73" t="str">
        <f>IFERROR(IF(AND(O2230&lt;&gt;"",O2230&gt;=$C$3),MAX($C$5:C2229)+1,""),"")</f>
        <v/>
      </c>
      <c r="F2230" s="40" t="s">
        <v>11165</v>
      </c>
      <c r="G2230" s="40" t="s">
        <v>11166</v>
      </c>
      <c r="H2230" s="56">
        <v>0.27</v>
      </c>
      <c r="I2230" s="167" t="s">
        <v>5967</v>
      </c>
      <c r="J2230" s="56">
        <v>15.03</v>
      </c>
      <c r="K2230" s="71">
        <f t="shared" si="110"/>
        <v>1.7964071856287428E-2</v>
      </c>
      <c r="L2230" s="97">
        <v>14.7199847211612</v>
      </c>
      <c r="M2230" s="56">
        <v>14.64</v>
      </c>
      <c r="N2230" s="56">
        <v>14.948330733229319</v>
      </c>
      <c r="O2230" s="71">
        <f t="shared" si="111"/>
        <v>1.8062217435409349E-2</v>
      </c>
    </row>
    <row r="2231" spans="2:15" x14ac:dyDescent="0.15">
      <c r="B2231" s="73" t="str">
        <f>IFERROR(IF(AND(K2231&lt;&gt;"",K2231&gt;=$C$3),MAX($B$5:B2230)+1,""),"")</f>
        <v/>
      </c>
      <c r="C2231" s="73" t="str">
        <f>IFERROR(IF(AND(O2231&lt;&gt;"",O2231&gt;=$C$3),MAX($C$5:C2230)+1,""),"")</f>
        <v/>
      </c>
      <c r="F2231" s="40" t="s">
        <v>11167</v>
      </c>
      <c r="G2231" s="40" t="s">
        <v>13439</v>
      </c>
      <c r="H2231" s="56" t="s">
        <v>5898</v>
      </c>
      <c r="I2231" s="167" t="s">
        <v>13750</v>
      </c>
      <c r="J2231" s="56">
        <v>5.26</v>
      </c>
      <c r="K2231" s="71" t="str">
        <f t="shared" si="110"/>
        <v/>
      </c>
      <c r="L2231" s="97">
        <v>5.26</v>
      </c>
      <c r="M2231" s="56">
        <v>5.88</v>
      </c>
      <c r="N2231" s="56">
        <v>5.88</v>
      </c>
      <c r="O2231" s="71" t="str">
        <f t="shared" si="111"/>
        <v/>
      </c>
    </row>
    <row r="2232" spans="2:15" x14ac:dyDescent="0.15">
      <c r="B2232" s="73" t="str">
        <f>IFERROR(IF(AND(K2232&lt;&gt;"",K2232&gt;=$C$3),MAX($B$5:B2231)+1,""),"")</f>
        <v/>
      </c>
      <c r="C2232" s="73" t="str">
        <f>IFERROR(IF(AND(O2232&lt;&gt;"",O2232&gt;=$C$3),MAX($C$5:C2231)+1,""),"")</f>
        <v/>
      </c>
      <c r="F2232" s="40" t="s">
        <v>11169</v>
      </c>
      <c r="G2232" s="40" t="s">
        <v>11170</v>
      </c>
      <c r="H2232" s="56">
        <v>0.08</v>
      </c>
      <c r="I2232" s="167" t="s">
        <v>5909</v>
      </c>
      <c r="J2232" s="56">
        <v>7.09</v>
      </c>
      <c r="K2232" s="71">
        <f t="shared" si="110"/>
        <v>1.1283497884344146E-2</v>
      </c>
      <c r="L2232" s="97">
        <v>7.0019254658385099</v>
      </c>
      <c r="M2232" s="56">
        <v>8.17</v>
      </c>
      <c r="N2232" s="56">
        <v>8.2727672955974842</v>
      </c>
      <c r="O2232" s="71">
        <f t="shared" si="111"/>
        <v>9.6702828861841162E-3</v>
      </c>
    </row>
    <row r="2233" spans="2:15" x14ac:dyDescent="0.15">
      <c r="B2233" s="73" t="str">
        <f>IFERROR(IF(AND(K2233&lt;&gt;"",K2233&gt;=$C$3),MAX($B$5:B2232)+1,""),"")</f>
        <v/>
      </c>
      <c r="C2233" s="73" t="str">
        <f>IFERROR(IF(AND(O2233&lt;&gt;"",O2233&gt;=$C$3),MAX($C$5:C2232)+1,""),"")</f>
        <v/>
      </c>
      <c r="F2233" s="40" t="s">
        <v>11171</v>
      </c>
      <c r="G2233" s="40" t="s">
        <v>11172</v>
      </c>
      <c r="H2233" s="56">
        <v>0.05</v>
      </c>
      <c r="I2233" s="167" t="s">
        <v>5913</v>
      </c>
      <c r="J2233" s="56">
        <v>17.03</v>
      </c>
      <c r="K2233" s="71">
        <f t="shared" si="110"/>
        <v>2.935995302407516E-3</v>
      </c>
      <c r="L2233" s="97">
        <v>12.125642265193401</v>
      </c>
      <c r="M2233" s="56">
        <v>10.82</v>
      </c>
      <c r="N2233" s="56">
        <v>15.196275460717715</v>
      </c>
      <c r="O2233" s="71">
        <f t="shared" si="111"/>
        <v>3.2902799195269733E-3</v>
      </c>
    </row>
    <row r="2234" spans="2:15" x14ac:dyDescent="0.15">
      <c r="B2234" s="73" t="str">
        <f>IFERROR(IF(AND(K2234&lt;&gt;"",K2234&gt;=$C$3),MAX($B$5:B2233)+1,""),"")</f>
        <v/>
      </c>
      <c r="C2234" s="73" t="str">
        <f>IFERROR(IF(AND(O2234&lt;&gt;"",O2234&gt;=$C$3),MAX($C$5:C2233)+1,""),"")</f>
        <v/>
      </c>
      <c r="F2234" s="40" t="s">
        <v>11173</v>
      </c>
      <c r="G2234" s="40" t="s">
        <v>11174</v>
      </c>
      <c r="H2234" s="56">
        <v>0.05</v>
      </c>
      <c r="I2234" s="167" t="s">
        <v>5902</v>
      </c>
      <c r="J2234" s="56">
        <v>7.59</v>
      </c>
      <c r="K2234" s="71">
        <f t="shared" si="110"/>
        <v>6.5876152832674579E-3</v>
      </c>
      <c r="L2234" s="97">
        <v>7.5291826923076899</v>
      </c>
      <c r="M2234" s="56">
        <v>6.82</v>
      </c>
      <c r="N2234" s="56">
        <v>6.8750888529886938</v>
      </c>
      <c r="O2234" s="71">
        <f t="shared" si="111"/>
        <v>7.2726332806977946E-3</v>
      </c>
    </row>
    <row r="2235" spans="2:15" x14ac:dyDescent="0.15">
      <c r="B2235" s="73" t="str">
        <f>IFERROR(IF(AND(K2235&lt;&gt;"",K2235&gt;=$C$3),MAX($B$5:B2234)+1,""),"")</f>
        <v/>
      </c>
      <c r="C2235" s="73" t="str">
        <f>IFERROR(IF(AND(O2235&lt;&gt;"",O2235&gt;=$C$3),MAX($C$5:C2234)+1,""),"")</f>
        <v/>
      </c>
      <c r="F2235" s="40" t="s">
        <v>11175</v>
      </c>
      <c r="G2235" s="40" t="s">
        <v>11176</v>
      </c>
      <c r="H2235" s="56">
        <v>0.03</v>
      </c>
      <c r="I2235" s="167" t="s">
        <v>5983</v>
      </c>
      <c r="J2235" s="56">
        <v>11.65</v>
      </c>
      <c r="K2235" s="71">
        <f t="shared" si="110"/>
        <v>2.5751072961373387E-3</v>
      </c>
      <c r="L2235" s="97">
        <v>11.6193421052632</v>
      </c>
      <c r="M2235" s="56">
        <v>13.01</v>
      </c>
      <c r="N2235" s="56">
        <v>13.044327176780953</v>
      </c>
      <c r="O2235" s="71">
        <f t="shared" si="111"/>
        <v>2.2998503175694894E-3</v>
      </c>
    </row>
    <row r="2236" spans="2:15" x14ac:dyDescent="0.15">
      <c r="B2236" s="73" t="str">
        <f>IFERROR(IF(AND(K2236&lt;&gt;"",K2236&gt;=$C$3),MAX($B$5:B2235)+1,""),"")</f>
        <v/>
      </c>
      <c r="C2236" s="73" t="str">
        <f>IFERROR(IF(AND(O2236&lt;&gt;"",O2236&gt;=$C$3),MAX($C$5:C2235)+1,""),"")</f>
        <v/>
      </c>
      <c r="F2236" s="40" t="s">
        <v>11177</v>
      </c>
      <c r="G2236" s="40" t="s">
        <v>11178</v>
      </c>
      <c r="H2236" s="56">
        <v>0.18</v>
      </c>
      <c r="I2236" s="167" t="s">
        <v>5907</v>
      </c>
      <c r="J2236" s="56">
        <v>11.42</v>
      </c>
      <c r="K2236" s="71">
        <f t="shared" si="110"/>
        <v>1.5761821366024518E-2</v>
      </c>
      <c r="L2236" s="97">
        <v>11.236628010704701</v>
      </c>
      <c r="M2236" s="56">
        <v>11.89</v>
      </c>
      <c r="N2236" s="56">
        <v>12.084034451495951</v>
      </c>
      <c r="O2236" s="71">
        <f t="shared" si="111"/>
        <v>1.4895687423145072E-2</v>
      </c>
    </row>
    <row r="2237" spans="2:15" x14ac:dyDescent="0.15">
      <c r="B2237" s="73" t="str">
        <f>IFERROR(IF(AND(K2237&lt;&gt;"",K2237&gt;=$C$3),MAX($B$5:B2236)+1,""),"")</f>
        <v/>
      </c>
      <c r="C2237" s="73" t="str">
        <f>IFERROR(IF(AND(O2237&lt;&gt;"",O2237&gt;=$C$3),MAX($C$5:C2236)+1,""),"")</f>
        <v/>
      </c>
      <c r="F2237" s="40" t="s">
        <v>13440</v>
      </c>
      <c r="G2237" s="40" t="s">
        <v>13441</v>
      </c>
      <c r="H2237" s="56" t="s">
        <v>5898</v>
      </c>
      <c r="I2237" s="167" t="s">
        <v>5932</v>
      </c>
      <c r="J2237" s="56">
        <v>32.61</v>
      </c>
      <c r="K2237" s="71" t="str">
        <f t="shared" si="110"/>
        <v/>
      </c>
      <c r="L2237" s="97">
        <v>32.61</v>
      </c>
      <c r="M2237" s="56">
        <v>56.87</v>
      </c>
      <c r="N2237" s="56">
        <v>56.87</v>
      </c>
      <c r="O2237" s="71" t="str">
        <f t="shared" si="111"/>
        <v/>
      </c>
    </row>
    <row r="2238" spans="2:15" x14ac:dyDescent="0.15">
      <c r="B2238" s="73" t="str">
        <f>IFERROR(IF(AND(K2238&lt;&gt;"",K2238&gt;=$C$3),MAX($B$5:B2237)+1,""),"")</f>
        <v/>
      </c>
      <c r="C2238" s="73" t="str">
        <f>IFERROR(IF(AND(O2238&lt;&gt;"",O2238&gt;=$C$3),MAX($C$5:C2237)+1,""),"")</f>
        <v/>
      </c>
      <c r="F2238" s="40" t="s">
        <v>13442</v>
      </c>
      <c r="G2238" s="40" t="s">
        <v>11182</v>
      </c>
      <c r="H2238" s="56">
        <v>0.05</v>
      </c>
      <c r="I2238" s="167" t="s">
        <v>5913</v>
      </c>
      <c r="J2238" s="56">
        <v>32.270000000000003</v>
      </c>
      <c r="K2238" s="71">
        <f t="shared" si="110"/>
        <v>1.5494267121165168E-3</v>
      </c>
      <c r="L2238" s="97">
        <v>32.214246717346199</v>
      </c>
      <c r="M2238" s="56">
        <v>29.08</v>
      </c>
      <c r="N2238" s="56">
        <v>29.130328833506436</v>
      </c>
      <c r="O2238" s="71">
        <f t="shared" si="111"/>
        <v>1.7164241531832194E-3</v>
      </c>
    </row>
    <row r="2239" spans="2:15" x14ac:dyDescent="0.15">
      <c r="B2239" s="73" t="str">
        <f>IFERROR(IF(AND(K2239&lt;&gt;"",K2239&gt;=$C$3),MAX($B$5:B2238)+1,""),"")</f>
        <v/>
      </c>
      <c r="C2239" s="73" t="str">
        <f>IFERROR(IF(AND(O2239&lt;&gt;"",O2239&gt;=$C$3),MAX($C$5:C2238)+1,""),"")</f>
        <v/>
      </c>
      <c r="F2239" s="40" t="s">
        <v>11183</v>
      </c>
      <c r="G2239" s="40" t="s">
        <v>11184</v>
      </c>
      <c r="H2239" s="56" t="s">
        <v>5898</v>
      </c>
      <c r="I2239" s="167" t="s">
        <v>5953</v>
      </c>
      <c r="J2239" s="56">
        <v>20.71</v>
      </c>
      <c r="K2239" s="71" t="str">
        <f t="shared" si="110"/>
        <v/>
      </c>
      <c r="L2239" s="97">
        <v>20.71</v>
      </c>
      <c r="M2239" s="56">
        <v>16</v>
      </c>
      <c r="N2239" s="56">
        <v>16</v>
      </c>
      <c r="O2239" s="71" t="str">
        <f t="shared" si="111"/>
        <v/>
      </c>
    </row>
    <row r="2240" spans="2:15" x14ac:dyDescent="0.15">
      <c r="B2240" s="73" t="str">
        <f>IFERROR(IF(AND(K2240&lt;&gt;"",K2240&gt;=$C$3),MAX($B$5:B2239)+1,""),"")</f>
        <v/>
      </c>
      <c r="C2240" s="73" t="str">
        <f>IFERROR(IF(AND(O2240&lt;&gt;"",O2240&gt;=$C$3),MAX($C$5:C2239)+1,""),"")</f>
        <v/>
      </c>
      <c r="F2240" s="40" t="s">
        <v>11185</v>
      </c>
      <c r="G2240" s="40" t="s">
        <v>11186</v>
      </c>
      <c r="H2240" s="56">
        <v>0.41</v>
      </c>
      <c r="I2240" s="167" t="s">
        <v>13703</v>
      </c>
      <c r="J2240" s="56">
        <v>31</v>
      </c>
      <c r="K2240" s="71">
        <f t="shared" si="110"/>
        <v>1.3225806451612903E-2</v>
      </c>
      <c r="L2240" s="97">
        <v>15.281840027463099</v>
      </c>
      <c r="M2240" s="56">
        <v>14.34</v>
      </c>
      <c r="N2240" s="56">
        <v>29.089428969359329</v>
      </c>
      <c r="O2240" s="71">
        <f t="shared" si="111"/>
        <v>1.4094467114905002E-2</v>
      </c>
    </row>
    <row r="2241" spans="2:15" x14ac:dyDescent="0.15">
      <c r="B2241" s="73" t="str">
        <f>IFERROR(IF(AND(K2241&lt;&gt;"",K2241&gt;=$C$3),MAX($B$5:B2240)+1,""),"")</f>
        <v/>
      </c>
      <c r="C2241" s="73" t="str">
        <f>IFERROR(IF(AND(O2241&lt;&gt;"",O2241&gt;=$C$3),MAX($C$5:C2240)+1,""),"")</f>
        <v/>
      </c>
      <c r="F2241" s="40" t="s">
        <v>13443</v>
      </c>
      <c r="G2241" s="40" t="s">
        <v>11188</v>
      </c>
      <c r="H2241" s="56" t="s">
        <v>5898</v>
      </c>
      <c r="I2241" s="167" t="s">
        <v>5900</v>
      </c>
      <c r="J2241" s="56">
        <v>8.67</v>
      </c>
      <c r="K2241" s="71" t="str">
        <f t="shared" si="110"/>
        <v/>
      </c>
      <c r="L2241" s="97">
        <v>8.67</v>
      </c>
      <c r="M2241" s="56">
        <v>6.65</v>
      </c>
      <c r="N2241" s="56">
        <v>6.65</v>
      </c>
      <c r="O2241" s="71" t="str">
        <f t="shared" si="111"/>
        <v/>
      </c>
    </row>
    <row r="2242" spans="2:15" x14ac:dyDescent="0.15">
      <c r="B2242" s="73" t="str">
        <f>IFERROR(IF(AND(K2242&lt;&gt;"",K2242&gt;=$C$3),MAX($B$5:B2241)+1,""),"")</f>
        <v/>
      </c>
      <c r="C2242" s="73" t="str">
        <f>IFERROR(IF(AND(O2242&lt;&gt;"",O2242&gt;=$C$3),MAX($C$5:C2241)+1,""),"")</f>
        <v/>
      </c>
      <c r="F2242" s="40" t="s">
        <v>11189</v>
      </c>
      <c r="G2242" s="40" t="s">
        <v>11190</v>
      </c>
      <c r="H2242" s="56" t="s">
        <v>5898</v>
      </c>
      <c r="I2242" s="167" t="s">
        <v>5945</v>
      </c>
      <c r="J2242" s="56">
        <v>4.84</v>
      </c>
      <c r="K2242" s="71" t="str">
        <f t="shared" si="110"/>
        <v/>
      </c>
      <c r="L2242" s="97">
        <v>4.84</v>
      </c>
      <c r="M2242" s="56">
        <v>4.3</v>
      </c>
      <c r="N2242" s="56">
        <v>4.3</v>
      </c>
      <c r="O2242" s="71" t="str">
        <f t="shared" si="111"/>
        <v/>
      </c>
    </row>
    <row r="2243" spans="2:15" x14ac:dyDescent="0.15">
      <c r="B2243" s="73" t="str">
        <f>IFERROR(IF(AND(K2243&lt;&gt;"",K2243&gt;=$C$3),MAX($B$5:B2242)+1,""),"")</f>
        <v/>
      </c>
      <c r="C2243" s="73" t="str">
        <f>IFERROR(IF(AND(O2243&lt;&gt;"",O2243&gt;=$C$3),MAX($C$5:C2242)+1,""),"")</f>
        <v/>
      </c>
      <c r="F2243" s="40" t="s">
        <v>11191</v>
      </c>
      <c r="G2243" s="40" t="s">
        <v>11192</v>
      </c>
      <c r="H2243" s="56">
        <v>0.1</v>
      </c>
      <c r="I2243" s="167" t="s">
        <v>5941</v>
      </c>
      <c r="J2243" s="56">
        <v>12.3</v>
      </c>
      <c r="K2243" s="71">
        <f t="shared" si="110"/>
        <v>8.1300813008130073E-3</v>
      </c>
      <c r="L2243" s="97">
        <v>9.37596899224806</v>
      </c>
      <c r="M2243" s="56">
        <v>10.050000000000001</v>
      </c>
      <c r="N2243" s="56">
        <v>13.184237288135597</v>
      </c>
      <c r="O2243" s="71">
        <f t="shared" si="111"/>
        <v>7.584814943370999E-3</v>
      </c>
    </row>
    <row r="2244" spans="2:15" x14ac:dyDescent="0.15">
      <c r="B2244" s="73" t="str">
        <f>IFERROR(IF(AND(K2244&lt;&gt;"",K2244&gt;=$C$3),MAX($B$5:B2243)+1,""),"")</f>
        <v/>
      </c>
      <c r="C2244" s="73" t="str">
        <f>IFERROR(IF(AND(O2244&lt;&gt;"",O2244&gt;=$C$3),MAX($C$5:C2243)+1,""),"")</f>
        <v/>
      </c>
      <c r="F2244" s="40" t="s">
        <v>11193</v>
      </c>
      <c r="G2244" s="40" t="s">
        <v>11194</v>
      </c>
      <c r="H2244" s="56">
        <v>0.01</v>
      </c>
      <c r="I2244" s="167" t="s">
        <v>5945</v>
      </c>
      <c r="J2244" s="56">
        <v>6.8</v>
      </c>
      <c r="K2244" s="71">
        <f t="shared" si="110"/>
        <v>1.4705882352941176E-3</v>
      </c>
      <c r="L2244" s="97">
        <v>6.7882149046793803</v>
      </c>
      <c r="M2244" s="56">
        <v>5.79</v>
      </c>
      <c r="N2244" s="56">
        <v>5.8000520833333296</v>
      </c>
      <c r="O2244" s="71">
        <f t="shared" si="111"/>
        <v>1.7241224486130703E-3</v>
      </c>
    </row>
    <row r="2245" spans="2:15" x14ac:dyDescent="0.15">
      <c r="B2245" s="73" t="str">
        <f>IFERROR(IF(AND(K2245&lt;&gt;"",K2245&gt;=$C$3),MAX($B$5:B2244)+1,""),"")</f>
        <v/>
      </c>
      <c r="C2245" s="73" t="str">
        <f>IFERROR(IF(AND(O2245&lt;&gt;"",O2245&gt;=$C$3),MAX($C$5:C2244)+1,""),"")</f>
        <v/>
      </c>
      <c r="F2245" s="40" t="s">
        <v>11195</v>
      </c>
      <c r="G2245" s="40" t="s">
        <v>13444</v>
      </c>
      <c r="H2245" s="56" t="s">
        <v>5898</v>
      </c>
      <c r="I2245" s="167" t="s">
        <v>5901</v>
      </c>
      <c r="J2245" s="56">
        <v>7.35</v>
      </c>
      <c r="K2245" s="71" t="str">
        <f t="shared" si="110"/>
        <v/>
      </c>
      <c r="L2245" s="97">
        <v>7.35</v>
      </c>
      <c r="M2245" s="56">
        <v>8.1300000000000008</v>
      </c>
      <c r="N2245" s="56">
        <v>8.1300000000000008</v>
      </c>
      <c r="O2245" s="71" t="str">
        <f t="shared" si="111"/>
        <v/>
      </c>
    </row>
    <row r="2246" spans="2:15" x14ac:dyDescent="0.15">
      <c r="B2246" s="73" t="str">
        <f>IFERROR(IF(AND(K2246&lt;&gt;"",K2246&gt;=$C$3),MAX($B$5:B2245)+1,""),"")</f>
        <v/>
      </c>
      <c r="C2246" s="73" t="str">
        <f>IFERROR(IF(AND(O2246&lt;&gt;"",O2246&gt;=$C$3),MAX($C$5:C2245)+1,""),"")</f>
        <v/>
      </c>
      <c r="F2246" s="40" t="s">
        <v>11197</v>
      </c>
      <c r="G2246" s="40" t="s">
        <v>11198</v>
      </c>
      <c r="H2246" s="56" t="s">
        <v>5898</v>
      </c>
      <c r="I2246" s="167" t="s">
        <v>5907</v>
      </c>
      <c r="J2246" s="56">
        <v>8.5</v>
      </c>
      <c r="K2246" s="71" t="str">
        <f t="shared" si="110"/>
        <v/>
      </c>
      <c r="L2246" s="97">
        <v>8.5</v>
      </c>
      <c r="M2246" s="56">
        <v>7.45</v>
      </c>
      <c r="N2246" s="56">
        <v>7.45</v>
      </c>
      <c r="O2246" s="71" t="str">
        <f t="shared" si="111"/>
        <v/>
      </c>
    </row>
    <row r="2247" spans="2:15" x14ac:dyDescent="0.15">
      <c r="B2247" s="73" t="str">
        <f>IFERROR(IF(AND(K2247&lt;&gt;"",K2247&gt;=$C$3),MAX($B$5:B2246)+1,""),"")</f>
        <v/>
      </c>
      <c r="C2247" s="73" t="str">
        <f>IFERROR(IF(AND(O2247&lt;&gt;"",O2247&gt;=$C$3),MAX($C$5:C2246)+1,""),"")</f>
        <v/>
      </c>
      <c r="F2247" s="40" t="s">
        <v>11199</v>
      </c>
      <c r="G2247" s="40" t="s">
        <v>11200</v>
      </c>
      <c r="H2247" s="56">
        <v>0.01</v>
      </c>
      <c r="I2247" s="167" t="s">
        <v>5936</v>
      </c>
      <c r="J2247" s="56">
        <v>10.119999999999999</v>
      </c>
      <c r="K2247" s="71">
        <f t="shared" ref="K2247:K2310" si="112">IFERROR(H2247/J2247,"")</f>
        <v>9.8814229249011873E-4</v>
      </c>
      <c r="L2247" s="97">
        <v>10.1082462253194</v>
      </c>
      <c r="M2247" s="56">
        <v>9.0299999999999994</v>
      </c>
      <c r="N2247" s="56">
        <v>9.0404999999999944</v>
      </c>
      <c r="O2247" s="71">
        <f t="shared" ref="O2247:O2310" si="113">IFERROR(H2247/N2247,"")</f>
        <v>1.1061335103146957E-3</v>
      </c>
    </row>
    <row r="2248" spans="2:15" x14ac:dyDescent="0.15">
      <c r="B2248" s="73" t="str">
        <f>IFERROR(IF(AND(K2248&lt;&gt;"",K2248&gt;=$C$3),MAX($B$5:B2247)+1,""),"")</f>
        <v/>
      </c>
      <c r="C2248" s="73" t="str">
        <f>IFERROR(IF(AND(O2248&lt;&gt;"",O2248&gt;=$C$3),MAX($C$5:C2247)+1,""),"")</f>
        <v/>
      </c>
      <c r="F2248" s="40" t="s">
        <v>11201</v>
      </c>
      <c r="G2248" s="40" t="s">
        <v>13445</v>
      </c>
      <c r="H2248" s="56">
        <v>0.05</v>
      </c>
      <c r="I2248" s="167" t="s">
        <v>13686</v>
      </c>
      <c r="J2248" s="56">
        <v>21.97</v>
      </c>
      <c r="K2248" s="71">
        <f t="shared" si="112"/>
        <v>2.2758306781975423E-3</v>
      </c>
      <c r="L2248" s="97">
        <v>10.9630738522954</v>
      </c>
      <c r="M2248" s="56">
        <v>15.88</v>
      </c>
      <c r="N2248" s="56">
        <v>31.823520000000027</v>
      </c>
      <c r="O2248" s="71">
        <f t="shared" si="113"/>
        <v>1.5711649748362205E-3</v>
      </c>
    </row>
    <row r="2249" spans="2:15" x14ac:dyDescent="0.15">
      <c r="B2249" s="73" t="str">
        <f>IFERROR(IF(AND(K2249&lt;&gt;"",K2249&gt;=$C$3),MAX($B$5:B2248)+1,""),"")</f>
        <v/>
      </c>
      <c r="C2249" s="73" t="str">
        <f>IFERROR(IF(AND(O2249&lt;&gt;"",O2249&gt;=$C$3),MAX($C$5:C2248)+1,""),"")</f>
        <v/>
      </c>
      <c r="F2249" s="40" t="s">
        <v>11203</v>
      </c>
      <c r="G2249" s="40" t="s">
        <v>11204</v>
      </c>
      <c r="H2249" s="56">
        <v>0.35</v>
      </c>
      <c r="I2249" s="167" t="s">
        <v>5915</v>
      </c>
      <c r="J2249" s="56">
        <v>56.13</v>
      </c>
      <c r="K2249" s="71">
        <f t="shared" si="112"/>
        <v>6.2355246748619269E-3</v>
      </c>
      <c r="L2249" s="97">
        <v>37.198864337101703</v>
      </c>
      <c r="M2249" s="56">
        <v>48.92</v>
      </c>
      <c r="N2249" s="56">
        <v>73.816221245800037</v>
      </c>
      <c r="O2249" s="71">
        <f t="shared" si="113"/>
        <v>4.7415052422493673E-3</v>
      </c>
    </row>
    <row r="2250" spans="2:15" x14ac:dyDescent="0.15">
      <c r="B2250" s="73" t="str">
        <f>IFERROR(IF(AND(K2250&lt;&gt;"",K2250&gt;=$C$3),MAX($B$5:B2249)+1,""),"")</f>
        <v/>
      </c>
      <c r="C2250" s="73" t="str">
        <f>IFERROR(IF(AND(O2250&lt;&gt;"",O2250&gt;=$C$3),MAX($C$5:C2249)+1,""),"")</f>
        <v/>
      </c>
      <c r="F2250" s="40" t="s">
        <v>11205</v>
      </c>
      <c r="G2250" s="40" t="s">
        <v>11206</v>
      </c>
      <c r="H2250" s="56">
        <v>0.12</v>
      </c>
      <c r="I2250" s="167" t="s">
        <v>5949</v>
      </c>
      <c r="J2250" s="56">
        <v>13.81</v>
      </c>
      <c r="K2250" s="71">
        <f t="shared" si="112"/>
        <v>8.6893555394641549E-3</v>
      </c>
      <c r="L2250" s="97">
        <v>6.8455207517619403</v>
      </c>
      <c r="M2250" s="56">
        <v>6.19</v>
      </c>
      <c r="N2250" s="56">
        <v>12.487567140600319</v>
      </c>
      <c r="O2250" s="71">
        <f t="shared" si="113"/>
        <v>9.6095579426234978E-3</v>
      </c>
    </row>
    <row r="2251" spans="2:15" x14ac:dyDescent="0.15">
      <c r="B2251" s="73" t="str">
        <f>IFERROR(IF(AND(K2251&lt;&gt;"",K2251&gt;=$C$3),MAX($B$5:B2250)+1,""),"")</f>
        <v/>
      </c>
      <c r="C2251" s="73" t="str">
        <f>IFERROR(IF(AND(O2251&lt;&gt;"",O2251&gt;=$C$3),MAX($C$5:C2250)+1,""),"")</f>
        <v/>
      </c>
      <c r="F2251" s="40" t="s">
        <v>11207</v>
      </c>
      <c r="G2251" s="40" t="s">
        <v>11208</v>
      </c>
      <c r="H2251" s="56">
        <v>0.05</v>
      </c>
      <c r="I2251" s="167" t="s">
        <v>5913</v>
      </c>
      <c r="J2251" s="56">
        <v>5.4</v>
      </c>
      <c r="K2251" s="71">
        <f t="shared" si="112"/>
        <v>9.2592592592592587E-3</v>
      </c>
      <c r="L2251" s="97">
        <v>5.35135135135135</v>
      </c>
      <c r="M2251" s="56">
        <v>5.82</v>
      </c>
      <c r="N2251" s="56">
        <v>5.8729090909090935</v>
      </c>
      <c r="O2251" s="71">
        <f t="shared" si="113"/>
        <v>8.5136683074827375E-3</v>
      </c>
    </row>
    <row r="2252" spans="2:15" x14ac:dyDescent="0.15">
      <c r="B2252" s="73" t="str">
        <f>IFERROR(IF(AND(K2252&lt;&gt;"",K2252&gt;=$C$3),MAX($B$5:B2251)+1,""),"")</f>
        <v/>
      </c>
      <c r="C2252" s="73" t="str">
        <f>IFERROR(IF(AND(O2252&lt;&gt;"",O2252&gt;=$C$3),MAX($C$5:C2251)+1,""),"")</f>
        <v/>
      </c>
      <c r="F2252" s="40" t="s">
        <v>13446</v>
      </c>
      <c r="G2252" s="40" t="s">
        <v>11210</v>
      </c>
      <c r="H2252" s="56" t="s">
        <v>5898</v>
      </c>
      <c r="I2252" s="167" t="s">
        <v>5915</v>
      </c>
      <c r="J2252" s="56">
        <v>22.12</v>
      </c>
      <c r="K2252" s="71" t="str">
        <f t="shared" si="112"/>
        <v/>
      </c>
      <c r="L2252" s="97">
        <v>22.12</v>
      </c>
      <c r="M2252" s="56">
        <v>19.09</v>
      </c>
      <c r="N2252" s="56">
        <v>19.09</v>
      </c>
      <c r="O2252" s="71" t="str">
        <f t="shared" si="113"/>
        <v/>
      </c>
    </row>
    <row r="2253" spans="2:15" x14ac:dyDescent="0.15">
      <c r="B2253" s="73" t="str">
        <f>IFERROR(IF(AND(K2253&lt;&gt;"",K2253&gt;=$C$3),MAX($B$5:B2252)+1,""),"")</f>
        <v/>
      </c>
      <c r="C2253" s="73" t="str">
        <f>IFERROR(IF(AND(O2253&lt;&gt;"",O2253&gt;=$C$3),MAX($C$5:C2252)+1,""),"")</f>
        <v/>
      </c>
      <c r="F2253" s="40" t="s">
        <v>11211</v>
      </c>
      <c r="G2253" s="40" t="s">
        <v>11212</v>
      </c>
      <c r="H2253" s="56">
        <v>5.7000000000000002E-2</v>
      </c>
      <c r="I2253" s="167" t="s">
        <v>5970</v>
      </c>
      <c r="J2253" s="56">
        <v>39.14</v>
      </c>
      <c r="K2253" s="71">
        <f t="shared" si="112"/>
        <v>1.4563106796116505E-3</v>
      </c>
      <c r="L2253" s="97">
        <v>39.056188436830801</v>
      </c>
      <c r="M2253" s="56">
        <v>31.06</v>
      </c>
      <c r="N2253" s="56">
        <v>31.126652360515049</v>
      </c>
      <c r="O2253" s="71">
        <f t="shared" si="113"/>
        <v>1.8312280851732695E-3</v>
      </c>
    </row>
    <row r="2254" spans="2:15" x14ac:dyDescent="0.15">
      <c r="B2254" s="73" t="str">
        <f>IFERROR(IF(AND(K2254&lt;&gt;"",K2254&gt;=$C$3),MAX($B$5:B2253)+1,""),"")</f>
        <v/>
      </c>
      <c r="C2254" s="73" t="str">
        <f>IFERROR(IF(AND(O2254&lt;&gt;"",O2254&gt;=$C$3),MAX($C$5:C2253)+1,""),"")</f>
        <v/>
      </c>
      <c r="F2254" s="40" t="s">
        <v>11213</v>
      </c>
      <c r="G2254" s="40" t="s">
        <v>13447</v>
      </c>
      <c r="H2254" s="56" t="s">
        <v>5898</v>
      </c>
      <c r="I2254" s="167" t="s">
        <v>5949</v>
      </c>
      <c r="J2254" s="56">
        <v>7.27</v>
      </c>
      <c r="K2254" s="71" t="str">
        <f t="shared" si="112"/>
        <v/>
      </c>
      <c r="L2254" s="97">
        <v>7.27</v>
      </c>
      <c r="M2254" s="56">
        <v>6.78</v>
      </c>
      <c r="N2254" s="56">
        <v>6.78</v>
      </c>
      <c r="O2254" s="71" t="str">
        <f t="shared" si="113"/>
        <v/>
      </c>
    </row>
    <row r="2255" spans="2:15" x14ac:dyDescent="0.15">
      <c r="B2255" s="73" t="str">
        <f>IFERROR(IF(AND(K2255&lt;&gt;"",K2255&gt;=$C$3),MAX($B$5:B2254)+1,""),"")</f>
        <v/>
      </c>
      <c r="C2255" s="73" t="str">
        <f>IFERROR(IF(AND(O2255&lt;&gt;"",O2255&gt;=$C$3),MAX($C$5:C2254)+1,""),"")</f>
        <v/>
      </c>
      <c r="F2255" s="40" t="s">
        <v>11215</v>
      </c>
      <c r="G2255" s="40" t="s">
        <v>11216</v>
      </c>
      <c r="H2255" s="56">
        <v>0.02</v>
      </c>
      <c r="I2255" s="167" t="s">
        <v>5938</v>
      </c>
      <c r="J2255" s="56">
        <v>9.23</v>
      </c>
      <c r="K2255" s="71">
        <f t="shared" si="112"/>
        <v>2.1668472372697724E-3</v>
      </c>
      <c r="L2255" s="97">
        <v>9.2082823529411808</v>
      </c>
      <c r="M2255" s="56">
        <v>10.119999999999999</v>
      </c>
      <c r="N2255" s="56">
        <v>10.143867924528298</v>
      </c>
      <c r="O2255" s="71">
        <f t="shared" si="113"/>
        <v>1.9716345036038139E-3</v>
      </c>
    </row>
    <row r="2256" spans="2:15" x14ac:dyDescent="0.15">
      <c r="B2256" s="73" t="str">
        <f>IFERROR(IF(AND(K2256&lt;&gt;"",K2256&gt;=$C$3),MAX($B$5:B2255)+1,""),"")</f>
        <v/>
      </c>
      <c r="C2256" s="73" t="str">
        <f>IFERROR(IF(AND(O2256&lt;&gt;"",O2256&gt;=$C$3),MAX($C$5:C2255)+1,""),"")</f>
        <v/>
      </c>
      <c r="F2256" s="40" t="s">
        <v>11217</v>
      </c>
      <c r="G2256" s="40" t="s">
        <v>11218</v>
      </c>
      <c r="H2256" s="56">
        <v>0.35</v>
      </c>
      <c r="I2256" s="167" t="s">
        <v>5902</v>
      </c>
      <c r="J2256" s="56">
        <v>29.98</v>
      </c>
      <c r="K2256" s="71">
        <f t="shared" si="112"/>
        <v>1.1674449633088725E-2</v>
      </c>
      <c r="L2256" s="97">
        <v>29.668357588357601</v>
      </c>
      <c r="M2256" s="56">
        <v>32.770000000000003</v>
      </c>
      <c r="N2256" s="56">
        <v>33.114222689075618</v>
      </c>
      <c r="O2256" s="71">
        <f t="shared" si="113"/>
        <v>1.056947654445366E-2</v>
      </c>
    </row>
    <row r="2257" spans="2:15" x14ac:dyDescent="0.15">
      <c r="B2257" s="73" t="str">
        <f>IFERROR(IF(AND(K2257&lt;&gt;"",K2257&gt;=$C$3),MAX($B$5:B2256)+1,""),"")</f>
        <v/>
      </c>
      <c r="C2257" s="73" t="str">
        <f>IFERROR(IF(AND(O2257&lt;&gt;"",O2257&gt;=$C$3),MAX($C$5:C2256)+1,""),"")</f>
        <v/>
      </c>
      <c r="F2257" s="40" t="s">
        <v>11219</v>
      </c>
      <c r="G2257" s="40" t="s">
        <v>11220</v>
      </c>
      <c r="H2257" s="56" t="s">
        <v>5898</v>
      </c>
      <c r="I2257" s="167" t="s">
        <v>13750</v>
      </c>
      <c r="J2257" s="56">
        <v>36.79</v>
      </c>
      <c r="K2257" s="71" t="str">
        <f t="shared" si="112"/>
        <v/>
      </c>
      <c r="L2257" s="97">
        <v>36.79</v>
      </c>
      <c r="M2257" s="56">
        <v>49.14</v>
      </c>
      <c r="N2257" s="56">
        <v>49.14</v>
      </c>
      <c r="O2257" s="71" t="str">
        <f t="shared" si="113"/>
        <v/>
      </c>
    </row>
    <row r="2258" spans="2:15" x14ac:dyDescent="0.15">
      <c r="B2258" s="73" t="str">
        <f>IFERROR(IF(AND(K2258&lt;&gt;"",K2258&gt;=$C$3),MAX($B$5:B2257)+1,""),"")</f>
        <v/>
      </c>
      <c r="C2258" s="73" t="str">
        <f>IFERROR(IF(AND(O2258&lt;&gt;"",O2258&gt;=$C$3),MAX($C$5:C2257)+1,""),"")</f>
        <v/>
      </c>
      <c r="F2258" s="40" t="s">
        <v>11221</v>
      </c>
      <c r="G2258" s="40" t="s">
        <v>11222</v>
      </c>
      <c r="H2258" s="56">
        <v>0.05</v>
      </c>
      <c r="I2258" s="167" t="s">
        <v>5953</v>
      </c>
      <c r="J2258" s="56">
        <v>16.3</v>
      </c>
      <c r="K2258" s="71">
        <f t="shared" si="112"/>
        <v>3.0674846625766872E-3</v>
      </c>
      <c r="L2258" s="97">
        <v>16.263222021660599</v>
      </c>
      <c r="M2258" s="56">
        <v>19.260000000000002</v>
      </c>
      <c r="N2258" s="56">
        <v>19.30355495251024</v>
      </c>
      <c r="O2258" s="71">
        <f t="shared" si="113"/>
        <v>2.5901964753646577E-3</v>
      </c>
    </row>
    <row r="2259" spans="2:15" x14ac:dyDescent="0.15">
      <c r="B2259" s="73" t="str">
        <f>IFERROR(IF(AND(K2259&lt;&gt;"",K2259&gt;=$C$3),MAX($B$5:B2258)+1,""),"")</f>
        <v/>
      </c>
      <c r="C2259" s="73" t="str">
        <f>IFERROR(IF(AND(O2259&lt;&gt;"",O2259&gt;=$C$3),MAX($C$5:C2258)+1,""),"")</f>
        <v/>
      </c>
      <c r="F2259" s="40" t="s">
        <v>11223</v>
      </c>
      <c r="G2259" s="40" t="s">
        <v>11224</v>
      </c>
      <c r="H2259" s="56">
        <v>0.05</v>
      </c>
      <c r="I2259" s="167" t="s">
        <v>5902</v>
      </c>
      <c r="J2259" s="56">
        <v>14.6</v>
      </c>
      <c r="K2259" s="71">
        <f t="shared" si="112"/>
        <v>3.4246575342465756E-3</v>
      </c>
      <c r="L2259" s="97">
        <v>14.5519736842105</v>
      </c>
      <c r="M2259" s="56">
        <v>16.510000000000002</v>
      </c>
      <c r="N2259" s="56">
        <v>16.564488448844916</v>
      </c>
      <c r="O2259" s="71">
        <f t="shared" si="113"/>
        <v>3.0185055309381818E-3</v>
      </c>
    </row>
    <row r="2260" spans="2:15" x14ac:dyDescent="0.15">
      <c r="B2260" s="73" t="str">
        <f>IFERROR(IF(AND(K2260&lt;&gt;"",K2260&gt;=$C$3),MAX($B$5:B2259)+1,""),"")</f>
        <v/>
      </c>
      <c r="C2260" s="73" t="str">
        <f>IFERROR(IF(AND(O2260&lt;&gt;"",O2260&gt;=$C$3),MAX($C$5:C2259)+1,""),"")</f>
        <v/>
      </c>
      <c r="F2260" s="40" t="s">
        <v>11225</v>
      </c>
      <c r="G2260" s="40" t="s">
        <v>11226</v>
      </c>
      <c r="H2260" s="56">
        <v>7.3999999999999996E-2</v>
      </c>
      <c r="I2260" s="167" t="s">
        <v>5913</v>
      </c>
      <c r="J2260" s="56">
        <v>17.149999999999999</v>
      </c>
      <c r="K2260" s="71">
        <f t="shared" si="112"/>
        <v>4.3148688046647232E-3</v>
      </c>
      <c r="L2260" s="97">
        <v>17.107906732117801</v>
      </c>
      <c r="M2260" s="56">
        <v>27.42</v>
      </c>
      <c r="N2260" s="56">
        <v>27.487465729349754</v>
      </c>
      <c r="O2260" s="71">
        <f t="shared" si="113"/>
        <v>2.6921361441111851E-3</v>
      </c>
    </row>
    <row r="2261" spans="2:15" x14ac:dyDescent="0.15">
      <c r="B2261" s="73" t="str">
        <f>IFERROR(IF(AND(K2261&lt;&gt;"",K2261&gt;=$C$3),MAX($B$5:B2260)+1,""),"")</f>
        <v/>
      </c>
      <c r="C2261" s="73" t="str">
        <f>IFERROR(IF(AND(O2261&lt;&gt;"",O2261&gt;=$C$3),MAX($C$5:C2260)+1,""),"")</f>
        <v/>
      </c>
      <c r="F2261" s="40" t="s">
        <v>11227</v>
      </c>
      <c r="G2261" s="40" t="s">
        <v>13448</v>
      </c>
      <c r="H2261" s="56">
        <v>0.01</v>
      </c>
      <c r="I2261" s="167" t="s">
        <v>5913</v>
      </c>
      <c r="J2261" s="56">
        <v>5.95</v>
      </c>
      <c r="K2261" s="71">
        <f t="shared" si="112"/>
        <v>1.6806722689075629E-3</v>
      </c>
      <c r="L2261" s="97">
        <v>5.9420877659574503</v>
      </c>
      <c r="M2261" s="56">
        <v>6.88</v>
      </c>
      <c r="N2261" s="56">
        <v>6.8891611185086514</v>
      </c>
      <c r="O2261" s="71">
        <f t="shared" si="113"/>
        <v>1.4515555418109854E-3</v>
      </c>
    </row>
    <row r="2262" spans="2:15" x14ac:dyDescent="0.15">
      <c r="B2262" s="73" t="str">
        <f>IFERROR(IF(AND(K2262&lt;&gt;"",K2262&gt;=$C$3),MAX($B$5:B2261)+1,""),"")</f>
        <v/>
      </c>
      <c r="C2262" s="73" t="str">
        <f>IFERROR(IF(AND(O2262&lt;&gt;"",O2262&gt;=$C$3),MAX($C$5:C2261)+1,""),"")</f>
        <v/>
      </c>
      <c r="F2262" s="40" t="s">
        <v>11229</v>
      </c>
      <c r="G2262" s="40" t="s">
        <v>11230</v>
      </c>
      <c r="H2262" s="56" t="s">
        <v>5898</v>
      </c>
      <c r="I2262" s="167" t="s">
        <v>5900</v>
      </c>
      <c r="J2262" s="56">
        <v>13.5</v>
      </c>
      <c r="K2262" s="71" t="str">
        <f t="shared" si="112"/>
        <v/>
      </c>
      <c r="L2262" s="97">
        <v>7.4326858673811103</v>
      </c>
      <c r="M2262" s="56">
        <v>15.2</v>
      </c>
      <c r="N2262" s="56">
        <v>27.607785888077863</v>
      </c>
      <c r="O2262" s="71" t="str">
        <f t="shared" si="113"/>
        <v/>
      </c>
    </row>
    <row r="2263" spans="2:15" x14ac:dyDescent="0.15">
      <c r="B2263" s="73" t="str">
        <f>IFERROR(IF(AND(K2263&lt;&gt;"",K2263&gt;=$C$3),MAX($B$5:B2262)+1,""),"")</f>
        <v/>
      </c>
      <c r="C2263" s="73" t="str">
        <f>IFERROR(IF(AND(O2263&lt;&gt;"",O2263&gt;=$C$3),MAX($C$5:C2262)+1,""),"")</f>
        <v/>
      </c>
      <c r="F2263" s="40" t="s">
        <v>11231</v>
      </c>
      <c r="G2263" s="40" t="s">
        <v>11232</v>
      </c>
      <c r="H2263" s="56" t="s">
        <v>5898</v>
      </c>
      <c r="I2263" s="167" t="s">
        <v>5916</v>
      </c>
      <c r="J2263" s="56">
        <v>8.66</v>
      </c>
      <c r="K2263" s="71" t="str">
        <f t="shared" si="112"/>
        <v/>
      </c>
      <c r="L2263" s="97">
        <v>8.66</v>
      </c>
      <c r="M2263" s="56">
        <v>7.61</v>
      </c>
      <c r="N2263" s="56">
        <v>7.61</v>
      </c>
      <c r="O2263" s="71" t="str">
        <f t="shared" si="113"/>
        <v/>
      </c>
    </row>
    <row r="2264" spans="2:15" x14ac:dyDescent="0.15">
      <c r="B2264" s="73" t="str">
        <f>IFERROR(IF(AND(K2264&lt;&gt;"",K2264&gt;=$C$3),MAX($B$5:B2263)+1,""),"")</f>
        <v/>
      </c>
      <c r="C2264" s="73" t="str">
        <f>IFERROR(IF(AND(O2264&lt;&gt;"",O2264&gt;=$C$3),MAX($C$5:C2263)+1,""),"")</f>
        <v/>
      </c>
      <c r="F2264" s="40" t="s">
        <v>11233</v>
      </c>
      <c r="G2264" s="40" t="s">
        <v>11234</v>
      </c>
      <c r="H2264" s="56">
        <v>0.05</v>
      </c>
      <c r="I2264" s="167" t="s">
        <v>5924</v>
      </c>
      <c r="J2264" s="56">
        <v>13.86</v>
      </c>
      <c r="K2264" s="71">
        <f t="shared" si="112"/>
        <v>3.6075036075036079E-3</v>
      </c>
      <c r="L2264" s="97">
        <v>13.809855282199701</v>
      </c>
      <c r="M2264" s="56">
        <v>13.51</v>
      </c>
      <c r="N2264" s="56">
        <v>13.55905591866377</v>
      </c>
      <c r="O2264" s="71">
        <f t="shared" si="113"/>
        <v>3.6875723722900205E-3</v>
      </c>
    </row>
    <row r="2265" spans="2:15" x14ac:dyDescent="0.15">
      <c r="B2265" s="73" t="str">
        <f>IFERROR(IF(AND(K2265&lt;&gt;"",K2265&gt;=$C$3),MAX($B$5:B2264)+1,""),"")</f>
        <v/>
      </c>
      <c r="C2265" s="73" t="str">
        <f>IFERROR(IF(AND(O2265&lt;&gt;"",O2265&gt;=$C$3),MAX($C$5:C2264)+1,""),"")</f>
        <v/>
      </c>
      <c r="F2265" s="40" t="s">
        <v>13449</v>
      </c>
      <c r="G2265" s="40" t="s">
        <v>11236</v>
      </c>
      <c r="H2265" s="56">
        <v>0.12</v>
      </c>
      <c r="I2265" s="167" t="s">
        <v>5909</v>
      </c>
      <c r="J2265" s="56">
        <v>9.19</v>
      </c>
      <c r="K2265" s="71">
        <f t="shared" si="112"/>
        <v>1.3057671381936888E-2</v>
      </c>
      <c r="L2265" s="97">
        <v>9.0521499999999993</v>
      </c>
      <c r="M2265" s="56">
        <v>8.2100000000000009</v>
      </c>
      <c r="N2265" s="56">
        <v>8.3350253807106611</v>
      </c>
      <c r="O2265" s="71">
        <f t="shared" si="113"/>
        <v>1.4397076735688182E-2</v>
      </c>
    </row>
    <row r="2266" spans="2:15" x14ac:dyDescent="0.15">
      <c r="B2266" s="73" t="str">
        <f>IFERROR(IF(AND(K2266&lt;&gt;"",K2266&gt;=$C$3),MAX($B$5:B2265)+1,""),"")</f>
        <v/>
      </c>
      <c r="C2266" s="73" t="str">
        <f>IFERROR(IF(AND(O2266&lt;&gt;"",O2266&gt;=$C$3),MAX($C$5:C2265)+1,""),"")</f>
        <v/>
      </c>
      <c r="F2266" s="40" t="s">
        <v>11237</v>
      </c>
      <c r="G2266" s="40" t="s">
        <v>11238</v>
      </c>
      <c r="H2266" s="56">
        <v>1.4999999999999999E-2</v>
      </c>
      <c r="I2266" s="167" t="s">
        <v>5905</v>
      </c>
      <c r="J2266" s="56">
        <v>8.59</v>
      </c>
      <c r="K2266" s="71">
        <f t="shared" si="112"/>
        <v>1.7462165308498253E-3</v>
      </c>
      <c r="L2266" s="97">
        <v>4.2898315282791799</v>
      </c>
      <c r="M2266" s="56">
        <v>4.2</v>
      </c>
      <c r="N2266" s="56">
        <v>8.4101204819277147</v>
      </c>
      <c r="O2266" s="71">
        <f t="shared" si="113"/>
        <v>1.7835654117242556E-3</v>
      </c>
    </row>
    <row r="2267" spans="2:15" x14ac:dyDescent="0.15">
      <c r="B2267" s="73" t="str">
        <f>IFERROR(IF(AND(K2267&lt;&gt;"",K2267&gt;=$C$3),MAX($B$5:B2266)+1,""),"")</f>
        <v/>
      </c>
      <c r="C2267" s="73" t="str">
        <f>IFERROR(IF(AND(O2267&lt;&gt;"",O2267&gt;=$C$3),MAX($C$5:C2266)+1,""),"")</f>
        <v/>
      </c>
      <c r="F2267" s="40" t="s">
        <v>11239</v>
      </c>
      <c r="G2267" s="40" t="s">
        <v>13450</v>
      </c>
      <c r="H2267" s="56">
        <v>1.0999999999999999E-2</v>
      </c>
      <c r="I2267" s="167" t="s">
        <v>5909</v>
      </c>
      <c r="J2267" s="56">
        <v>11.47</v>
      </c>
      <c r="K2267" s="71">
        <f t="shared" si="112"/>
        <v>9.5902353966870082E-4</v>
      </c>
      <c r="L2267" s="97">
        <v>11.461472118959099</v>
      </c>
      <c r="M2267" s="56">
        <v>14.29</v>
      </c>
      <c r="N2267" s="56">
        <v>14.3006324404762</v>
      </c>
      <c r="O2267" s="71">
        <f t="shared" si="113"/>
        <v>7.6919675026859919E-4</v>
      </c>
    </row>
    <row r="2268" spans="2:15" x14ac:dyDescent="0.15">
      <c r="B2268" s="73">
        <f>IFERROR(IF(AND(K2268&lt;&gt;"",K2268&gt;=$C$3),MAX($B$5:B2267)+1,""),"")</f>
        <v>77</v>
      </c>
      <c r="C2268" s="73">
        <f>IFERROR(IF(AND(O2268&lt;&gt;"",O2268&gt;=$C$3),MAX($C$5:C2267)+1,""),"")</f>
        <v>65</v>
      </c>
      <c r="F2268" s="40" t="s">
        <v>11241</v>
      </c>
      <c r="G2268" s="40" t="s">
        <v>11242</v>
      </c>
      <c r="H2268" s="56">
        <v>1</v>
      </c>
      <c r="I2268" s="167" t="s">
        <v>5907</v>
      </c>
      <c r="J2268" s="56">
        <v>17.190000000000001</v>
      </c>
      <c r="K2268" s="71">
        <f t="shared" si="112"/>
        <v>5.8173356602675967E-2</v>
      </c>
      <c r="L2268" s="97">
        <v>10.818342665173599</v>
      </c>
      <c r="M2268" s="56">
        <v>10.119999999999999</v>
      </c>
      <c r="N2268" s="56">
        <v>16.080355871886081</v>
      </c>
      <c r="O2268" s="71">
        <f t="shared" si="113"/>
        <v>6.2187678429949385E-2</v>
      </c>
    </row>
    <row r="2269" spans="2:15" x14ac:dyDescent="0.15">
      <c r="B2269" s="73" t="str">
        <f>IFERROR(IF(AND(K2269&lt;&gt;"",K2269&gt;=$C$3),MAX($B$5:B2268)+1,""),"")</f>
        <v/>
      </c>
      <c r="C2269" s="73" t="str">
        <f>IFERROR(IF(AND(O2269&lt;&gt;"",O2269&gt;=$C$3),MAX($C$5:C2268)+1,""),"")</f>
        <v/>
      </c>
      <c r="F2269" s="40" t="s">
        <v>11243</v>
      </c>
      <c r="G2269" s="40" t="s">
        <v>11244</v>
      </c>
      <c r="H2269" s="56">
        <v>0.08</v>
      </c>
      <c r="I2269" s="167" t="s">
        <v>5924</v>
      </c>
      <c r="J2269" s="56">
        <v>7.87</v>
      </c>
      <c r="K2269" s="71">
        <f t="shared" si="112"/>
        <v>1.0165184243964422E-2</v>
      </c>
      <c r="L2269" s="97">
        <v>7.7831586206896501</v>
      </c>
      <c r="M2269" s="56">
        <v>7.07</v>
      </c>
      <c r="N2269" s="56">
        <v>7.1488842398884289</v>
      </c>
      <c r="O2269" s="71">
        <f t="shared" si="113"/>
        <v>1.1190557479393253E-2</v>
      </c>
    </row>
    <row r="2270" spans="2:15" x14ac:dyDescent="0.15">
      <c r="B2270" s="73" t="str">
        <f>IFERROR(IF(AND(K2270&lt;&gt;"",K2270&gt;=$C$3),MAX($B$5:B2269)+1,""),"")</f>
        <v/>
      </c>
      <c r="C2270" s="73" t="str">
        <f>IFERROR(IF(AND(O2270&lt;&gt;"",O2270&gt;=$C$3),MAX($C$5:C2269)+1,""),"")</f>
        <v/>
      </c>
      <c r="F2270" s="40" t="s">
        <v>11245</v>
      </c>
      <c r="G2270" s="40" t="s">
        <v>11246</v>
      </c>
      <c r="H2270" s="56">
        <v>0.14000000000000001</v>
      </c>
      <c r="I2270" s="167" t="s">
        <v>5903</v>
      </c>
      <c r="J2270" s="56">
        <v>15.42</v>
      </c>
      <c r="K2270" s="71">
        <f t="shared" si="112"/>
        <v>9.0791180285343717E-3</v>
      </c>
      <c r="L2270" s="97">
        <v>15.274626262626301</v>
      </c>
      <c r="M2270" s="56">
        <v>14.71</v>
      </c>
      <c r="N2270" s="56">
        <v>14.849999999999964</v>
      </c>
      <c r="O2270" s="71">
        <f t="shared" si="113"/>
        <v>9.4276094276094513E-3</v>
      </c>
    </row>
    <row r="2271" spans="2:15" x14ac:dyDescent="0.15">
      <c r="B2271" s="73" t="str">
        <f>IFERROR(IF(AND(K2271&lt;&gt;"",K2271&gt;=$C$3),MAX($B$5:B2270)+1,""),"")</f>
        <v/>
      </c>
      <c r="C2271" s="73" t="str">
        <f>IFERROR(IF(AND(O2271&lt;&gt;"",O2271&gt;=$C$3),MAX($C$5:C2270)+1,""),"")</f>
        <v/>
      </c>
      <c r="F2271" s="40" t="s">
        <v>11247</v>
      </c>
      <c r="G2271" s="40" t="s">
        <v>11248</v>
      </c>
      <c r="H2271" s="56" t="s">
        <v>5898</v>
      </c>
      <c r="I2271" s="167" t="s">
        <v>5916</v>
      </c>
      <c r="J2271" s="56">
        <v>33.729999999999997</v>
      </c>
      <c r="K2271" s="71" t="str">
        <f t="shared" si="112"/>
        <v/>
      </c>
      <c r="L2271" s="97">
        <v>33.729999999999997</v>
      </c>
      <c r="M2271" s="56">
        <v>28.72</v>
      </c>
      <c r="N2271" s="56">
        <v>28.72</v>
      </c>
      <c r="O2271" s="71" t="str">
        <f t="shared" si="113"/>
        <v/>
      </c>
    </row>
    <row r="2272" spans="2:15" x14ac:dyDescent="0.15">
      <c r="B2272" s="73" t="str">
        <f>IFERROR(IF(AND(K2272&lt;&gt;"",K2272&gt;=$C$3),MAX($B$5:B2271)+1,""),"")</f>
        <v/>
      </c>
      <c r="C2272" s="73" t="str">
        <f>IFERROR(IF(AND(O2272&lt;&gt;"",O2272&gt;=$C$3),MAX($C$5:C2271)+1,""),"")</f>
        <v/>
      </c>
      <c r="F2272" s="40" t="s">
        <v>11249</v>
      </c>
      <c r="G2272" s="40" t="s">
        <v>11250</v>
      </c>
      <c r="H2272" s="56">
        <v>0.06</v>
      </c>
      <c r="I2272" s="167" t="s">
        <v>13682</v>
      </c>
      <c r="J2272" s="56">
        <v>11.83</v>
      </c>
      <c r="K2272" s="71">
        <f t="shared" si="112"/>
        <v>5.0718512256973797E-3</v>
      </c>
      <c r="L2272" s="97">
        <v>9.0413213530655394</v>
      </c>
      <c r="M2272" s="56">
        <v>7.56</v>
      </c>
      <c r="N2272" s="56">
        <v>9.8917842323651453</v>
      </c>
      <c r="O2272" s="71">
        <f t="shared" si="113"/>
        <v>6.0656397865700186E-3</v>
      </c>
    </row>
    <row r="2273" spans="2:15" x14ac:dyDescent="0.15">
      <c r="B2273" s="73" t="str">
        <f>IFERROR(IF(AND(K2273&lt;&gt;"",K2273&gt;=$C$3),MAX($B$5:B2272)+1,""),"")</f>
        <v/>
      </c>
      <c r="C2273" s="73" t="str">
        <f>IFERROR(IF(AND(O2273&lt;&gt;"",O2273&gt;=$C$3),MAX($C$5:C2272)+1,""),"")</f>
        <v/>
      </c>
      <c r="F2273" s="40" t="s">
        <v>11251</v>
      </c>
      <c r="G2273" s="40" t="s">
        <v>13451</v>
      </c>
      <c r="H2273" s="56" t="s">
        <v>5898</v>
      </c>
      <c r="I2273" s="167" t="s">
        <v>5935</v>
      </c>
      <c r="J2273" s="56">
        <v>17.68</v>
      </c>
      <c r="K2273" s="71" t="str">
        <f t="shared" si="112"/>
        <v/>
      </c>
      <c r="L2273" s="97">
        <v>11.7830533415083</v>
      </c>
      <c r="M2273" s="56">
        <v>11.36</v>
      </c>
      <c r="N2273" s="56">
        <v>17.045225390984328</v>
      </c>
      <c r="O2273" s="71" t="str">
        <f t="shared" si="113"/>
        <v/>
      </c>
    </row>
    <row r="2274" spans="2:15" x14ac:dyDescent="0.15">
      <c r="B2274" s="73" t="str">
        <f>IFERROR(IF(AND(K2274&lt;&gt;"",K2274&gt;=$C$3),MAX($B$5:B2273)+1,""),"")</f>
        <v/>
      </c>
      <c r="C2274" s="73" t="str">
        <f>IFERROR(IF(AND(O2274&lt;&gt;"",O2274&gt;=$C$3),MAX($C$5:C2273)+1,""),"")</f>
        <v/>
      </c>
      <c r="F2274" s="40" t="s">
        <v>11253</v>
      </c>
      <c r="G2274" s="40" t="s">
        <v>11254</v>
      </c>
      <c r="H2274" s="56">
        <v>0.15</v>
      </c>
      <c r="I2274" s="167" t="s">
        <v>5915</v>
      </c>
      <c r="J2274" s="56">
        <v>15.7</v>
      </c>
      <c r="K2274" s="71">
        <f t="shared" si="112"/>
        <v>9.5541401273885346E-3</v>
      </c>
      <c r="L2274" s="97">
        <v>15.560568383659</v>
      </c>
      <c r="M2274" s="56">
        <v>16.87</v>
      </c>
      <c r="N2274" s="56">
        <v>17.021164874551939</v>
      </c>
      <c r="O2274" s="71">
        <f t="shared" si="113"/>
        <v>8.8125578422815522E-3</v>
      </c>
    </row>
    <row r="2275" spans="2:15" x14ac:dyDescent="0.15">
      <c r="B2275" s="73" t="str">
        <f>IFERROR(IF(AND(K2275&lt;&gt;"",K2275&gt;=$C$3),MAX($B$5:B2274)+1,""),"")</f>
        <v/>
      </c>
      <c r="C2275" s="73" t="str">
        <f>IFERROR(IF(AND(O2275&lt;&gt;"",O2275&gt;=$C$3),MAX($C$5:C2274)+1,""),"")</f>
        <v/>
      </c>
      <c r="F2275" s="40" t="s">
        <v>13452</v>
      </c>
      <c r="G2275" s="40" t="s">
        <v>13453</v>
      </c>
      <c r="H2275" s="56">
        <v>0.1</v>
      </c>
      <c r="I2275" s="167" t="s">
        <v>5935</v>
      </c>
      <c r="J2275" s="56">
        <v>13.11</v>
      </c>
      <c r="K2275" s="71">
        <f t="shared" si="112"/>
        <v>7.6277650648360036E-3</v>
      </c>
      <c r="L2275" s="97">
        <v>13.023236267372599</v>
      </c>
      <c r="M2275" s="56">
        <v>15.01</v>
      </c>
      <c r="N2275" s="56">
        <v>15.11</v>
      </c>
      <c r="O2275" s="71">
        <f t="shared" si="113"/>
        <v>6.6181336863004635E-3</v>
      </c>
    </row>
    <row r="2276" spans="2:15" x14ac:dyDescent="0.15">
      <c r="B2276" s="73" t="str">
        <f>IFERROR(IF(AND(K2276&lt;&gt;"",K2276&gt;=$C$3),MAX($B$5:B2275)+1,""),"")</f>
        <v/>
      </c>
      <c r="C2276" s="73" t="str">
        <f>IFERROR(IF(AND(O2276&lt;&gt;"",O2276&gt;=$C$3),MAX($C$5:C2275)+1,""),"")</f>
        <v/>
      </c>
      <c r="F2276" s="40" t="s">
        <v>11257</v>
      </c>
      <c r="G2276" s="40" t="s">
        <v>13454</v>
      </c>
      <c r="H2276" s="56">
        <v>0.1</v>
      </c>
      <c r="I2276" s="167" t="s">
        <v>5903</v>
      </c>
      <c r="J2276" s="56">
        <v>6.19</v>
      </c>
      <c r="K2276" s="71">
        <f t="shared" si="112"/>
        <v>1.6155088852988692E-2</v>
      </c>
      <c r="L2276" s="97">
        <v>6.0850847457627104</v>
      </c>
      <c r="M2276" s="56">
        <v>5.59</v>
      </c>
      <c r="N2276" s="56">
        <v>5.6863793103448286</v>
      </c>
      <c r="O2276" s="71">
        <f t="shared" si="113"/>
        <v>1.7585882780995116E-2</v>
      </c>
    </row>
    <row r="2277" spans="2:15" x14ac:dyDescent="0.15">
      <c r="B2277" s="73" t="str">
        <f>IFERROR(IF(AND(K2277&lt;&gt;"",K2277&gt;=$C$3),MAX($B$5:B2276)+1,""),"")</f>
        <v/>
      </c>
      <c r="C2277" s="73" t="str">
        <f>IFERROR(IF(AND(O2277&lt;&gt;"",O2277&gt;=$C$3),MAX($C$5:C2276)+1,""),"")</f>
        <v/>
      </c>
      <c r="F2277" s="40" t="s">
        <v>11259</v>
      </c>
      <c r="G2277" s="40" t="s">
        <v>11260</v>
      </c>
      <c r="H2277" s="56" t="s">
        <v>5898</v>
      </c>
      <c r="I2277" s="167" t="s">
        <v>5903</v>
      </c>
      <c r="J2277" s="56">
        <v>34.26</v>
      </c>
      <c r="K2277" s="71" t="str">
        <f t="shared" si="112"/>
        <v/>
      </c>
      <c r="L2277" s="97">
        <v>34.26</v>
      </c>
      <c r="M2277" s="56">
        <v>30.87</v>
      </c>
      <c r="N2277" s="56">
        <v>30.87</v>
      </c>
      <c r="O2277" s="71" t="str">
        <f t="shared" si="113"/>
        <v/>
      </c>
    </row>
    <row r="2278" spans="2:15" x14ac:dyDescent="0.15">
      <c r="B2278" s="73" t="str">
        <f>IFERROR(IF(AND(K2278&lt;&gt;"",K2278&gt;=$C$3),MAX($B$5:B2277)+1,""),"")</f>
        <v/>
      </c>
      <c r="C2278" s="73" t="str">
        <f>IFERROR(IF(AND(O2278&lt;&gt;"",O2278&gt;=$C$3),MAX($C$5:C2277)+1,""),"")</f>
        <v/>
      </c>
      <c r="F2278" s="40" t="s">
        <v>11261</v>
      </c>
      <c r="G2278" s="40" t="s">
        <v>11262</v>
      </c>
      <c r="H2278" s="56">
        <v>0.2</v>
      </c>
      <c r="I2278" s="167" t="s">
        <v>5909</v>
      </c>
      <c r="J2278" s="56">
        <v>12.12</v>
      </c>
      <c r="K2278" s="71">
        <f t="shared" si="112"/>
        <v>1.6501650165016504E-2</v>
      </c>
      <c r="L2278" s="97">
        <v>11.9014247069432</v>
      </c>
      <c r="M2278" s="56">
        <v>11.55</v>
      </c>
      <c r="N2278" s="56">
        <v>11.762121212121205</v>
      </c>
      <c r="O2278" s="71">
        <f t="shared" si="113"/>
        <v>1.7003735669200062E-2</v>
      </c>
    </row>
    <row r="2279" spans="2:15" x14ac:dyDescent="0.15">
      <c r="B2279" s="73" t="str">
        <f>IFERROR(IF(AND(K2279&lt;&gt;"",K2279&gt;=$C$3),MAX($B$5:B2278)+1,""),"")</f>
        <v/>
      </c>
      <c r="C2279" s="73" t="str">
        <f>IFERROR(IF(AND(O2279&lt;&gt;"",O2279&gt;=$C$3),MAX($C$5:C2278)+1,""),"")</f>
        <v/>
      </c>
      <c r="F2279" s="40" t="s">
        <v>11263</v>
      </c>
      <c r="G2279" s="40" t="s">
        <v>11264</v>
      </c>
      <c r="H2279" s="56">
        <v>7.4000000000000003E-3</v>
      </c>
      <c r="I2279" s="167" t="s">
        <v>5901</v>
      </c>
      <c r="J2279" s="56">
        <v>18.309999999999999</v>
      </c>
      <c r="K2279" s="71">
        <f t="shared" si="112"/>
        <v>4.041507373020208E-4</v>
      </c>
      <c r="L2279" s="97">
        <v>18.300453597497398</v>
      </c>
      <c r="M2279" s="56">
        <v>16.850000000000001</v>
      </c>
      <c r="N2279" s="56">
        <v>16.858789775691179</v>
      </c>
      <c r="O2279" s="71">
        <f t="shared" si="113"/>
        <v>4.3894016702611231E-4</v>
      </c>
    </row>
    <row r="2280" spans="2:15" x14ac:dyDescent="0.15">
      <c r="B2280" s="73" t="str">
        <f>IFERROR(IF(AND(K2280&lt;&gt;"",K2280&gt;=$C$3),MAX($B$5:B2279)+1,""),"")</f>
        <v/>
      </c>
      <c r="C2280" s="73" t="str">
        <f>IFERROR(IF(AND(O2280&lt;&gt;"",O2280&gt;=$C$3),MAX($C$5:C2279)+1,""),"")</f>
        <v/>
      </c>
      <c r="F2280" s="40" t="s">
        <v>11265</v>
      </c>
      <c r="G2280" s="40" t="s">
        <v>13455</v>
      </c>
      <c r="H2280" s="56">
        <v>0.45</v>
      </c>
      <c r="I2280" s="167" t="s">
        <v>5936</v>
      </c>
      <c r="J2280" s="56">
        <v>22.69</v>
      </c>
      <c r="K2280" s="71">
        <f t="shared" si="112"/>
        <v>1.9832525341560159E-2</v>
      </c>
      <c r="L2280" s="97">
        <v>22.307010502625701</v>
      </c>
      <c r="M2280" s="56">
        <v>32.58</v>
      </c>
      <c r="N2280" s="56">
        <v>33.139366653948805</v>
      </c>
      <c r="O2280" s="71">
        <f t="shared" si="113"/>
        <v>1.3579016301036613E-2</v>
      </c>
    </row>
    <row r="2281" spans="2:15" x14ac:dyDescent="0.15">
      <c r="B2281" s="73" t="str">
        <f>IFERROR(IF(AND(K2281&lt;&gt;"",K2281&gt;=$C$3),MAX($B$5:B2280)+1,""),"")</f>
        <v/>
      </c>
      <c r="C2281" s="73" t="str">
        <f>IFERROR(IF(AND(O2281&lt;&gt;"",O2281&gt;=$C$3),MAX($C$5:C2280)+1,""),"")</f>
        <v/>
      </c>
      <c r="F2281" s="40" t="s">
        <v>11267</v>
      </c>
      <c r="G2281" s="40" t="s">
        <v>11268</v>
      </c>
      <c r="H2281" s="56">
        <v>4.7E-2</v>
      </c>
      <c r="I2281" s="167" t="s">
        <v>5974</v>
      </c>
      <c r="J2281" s="56">
        <v>11.85</v>
      </c>
      <c r="K2281" s="71">
        <f t="shared" si="112"/>
        <v>3.9662447257383972E-3</v>
      </c>
      <c r="L2281" s="97">
        <v>11.8014742014742</v>
      </c>
      <c r="M2281" s="56">
        <v>15.93</v>
      </c>
      <c r="N2281" s="56">
        <v>15.995501644736844</v>
      </c>
      <c r="O2281" s="71">
        <f t="shared" si="113"/>
        <v>2.9383261021679098E-3</v>
      </c>
    </row>
    <row r="2282" spans="2:15" x14ac:dyDescent="0.15">
      <c r="B2282" s="73" t="str">
        <f>IFERROR(IF(AND(K2282&lt;&gt;"",K2282&gt;=$C$3),MAX($B$5:B2281)+1,""),"")</f>
        <v/>
      </c>
      <c r="C2282" s="73" t="str">
        <f>IFERROR(IF(AND(O2282&lt;&gt;"",O2282&gt;=$C$3),MAX($C$5:C2281)+1,""),"")</f>
        <v/>
      </c>
      <c r="F2282" s="40" t="s">
        <v>11269</v>
      </c>
      <c r="G2282" s="40" t="s">
        <v>11270</v>
      </c>
      <c r="H2282" s="56">
        <v>2.5000000000000001E-2</v>
      </c>
      <c r="I2282" s="167" t="s">
        <v>5911</v>
      </c>
      <c r="J2282" s="56">
        <v>5.74</v>
      </c>
      <c r="K2282" s="71">
        <f t="shared" si="112"/>
        <v>4.3554006968641113E-3</v>
      </c>
      <c r="L2282" s="97">
        <v>5.72</v>
      </c>
      <c r="M2282" s="56">
        <v>6.18</v>
      </c>
      <c r="N2282" s="56">
        <v>6.2016083916083913</v>
      </c>
      <c r="O2282" s="71">
        <f t="shared" si="113"/>
        <v>4.031212295479405E-3</v>
      </c>
    </row>
    <row r="2283" spans="2:15" x14ac:dyDescent="0.15">
      <c r="B2283" s="73" t="str">
        <f>IFERROR(IF(AND(K2283&lt;&gt;"",K2283&gt;=$C$3),MAX($B$5:B2282)+1,""),"")</f>
        <v/>
      </c>
      <c r="C2283" s="73" t="str">
        <f>IFERROR(IF(AND(O2283&lt;&gt;"",O2283&gt;=$C$3),MAX($C$5:C2282)+1,""),"")</f>
        <v/>
      </c>
      <c r="F2283" s="40" t="s">
        <v>11271</v>
      </c>
      <c r="G2283" s="40" t="s">
        <v>11272</v>
      </c>
      <c r="H2283" s="56" t="s">
        <v>5898</v>
      </c>
      <c r="I2283" s="167" t="s">
        <v>5907</v>
      </c>
      <c r="J2283" s="56">
        <v>11.35</v>
      </c>
      <c r="K2283" s="71" t="str">
        <f t="shared" si="112"/>
        <v/>
      </c>
      <c r="L2283" s="97">
        <v>10.6319169027384</v>
      </c>
      <c r="M2283" s="56">
        <v>13.74</v>
      </c>
      <c r="N2283" s="56">
        <v>14.668004032258107</v>
      </c>
      <c r="O2283" s="71" t="str">
        <f t="shared" si="113"/>
        <v/>
      </c>
    </row>
    <row r="2284" spans="2:15" x14ac:dyDescent="0.15">
      <c r="B2284" s="73" t="str">
        <f>IFERROR(IF(AND(K2284&lt;&gt;"",K2284&gt;=$C$3),MAX($B$5:B2283)+1,""),"")</f>
        <v/>
      </c>
      <c r="C2284" s="73" t="str">
        <f>IFERROR(IF(AND(O2284&lt;&gt;"",O2284&gt;=$C$3),MAX($C$5:C2283)+1,""),"")</f>
        <v/>
      </c>
      <c r="F2284" s="40" t="s">
        <v>11273</v>
      </c>
      <c r="G2284" s="40" t="s">
        <v>11274</v>
      </c>
      <c r="H2284" s="56" t="s">
        <v>5898</v>
      </c>
      <c r="I2284" s="167" t="s">
        <v>5905</v>
      </c>
      <c r="J2284" s="56">
        <v>7.38</v>
      </c>
      <c r="K2284" s="71" t="str">
        <f t="shared" si="112"/>
        <v/>
      </c>
      <c r="L2284" s="97">
        <v>7.38</v>
      </c>
      <c r="M2284" s="56">
        <v>8.1300000000000008</v>
      </c>
      <c r="N2284" s="56">
        <v>8.1300000000000008</v>
      </c>
      <c r="O2284" s="71" t="str">
        <f t="shared" si="113"/>
        <v/>
      </c>
    </row>
    <row r="2285" spans="2:15" x14ac:dyDescent="0.15">
      <c r="B2285" s="73" t="str">
        <f>IFERROR(IF(AND(K2285&lt;&gt;"",K2285&gt;=$C$3),MAX($B$5:B2284)+1,""),"")</f>
        <v/>
      </c>
      <c r="C2285" s="73" t="str">
        <f>IFERROR(IF(AND(O2285&lt;&gt;"",O2285&gt;=$C$3),MAX($C$5:C2284)+1,""),"")</f>
        <v/>
      </c>
      <c r="F2285" s="40" t="s">
        <v>11275</v>
      </c>
      <c r="G2285" s="40" t="s">
        <v>11276</v>
      </c>
      <c r="H2285" s="56">
        <v>0.02</v>
      </c>
      <c r="I2285" s="167" t="s">
        <v>5915</v>
      </c>
      <c r="J2285" s="56">
        <v>8.2200000000000006</v>
      </c>
      <c r="K2285" s="71">
        <f t="shared" si="112"/>
        <v>2.4330900243309003E-3</v>
      </c>
      <c r="L2285" s="97">
        <v>8.2004285714285707</v>
      </c>
      <c r="M2285" s="56">
        <v>10.23</v>
      </c>
      <c r="N2285" s="56">
        <v>10.254415274463009</v>
      </c>
      <c r="O2285" s="71">
        <f t="shared" si="113"/>
        <v>1.9503793697342082E-3</v>
      </c>
    </row>
    <row r="2286" spans="2:15" x14ac:dyDescent="0.15">
      <c r="B2286" s="73" t="str">
        <f>IFERROR(IF(AND(K2286&lt;&gt;"",K2286&gt;=$C$3),MAX($B$5:B2285)+1,""),"")</f>
        <v/>
      </c>
      <c r="C2286" s="73" t="str">
        <f>IFERROR(IF(AND(O2286&lt;&gt;"",O2286&gt;=$C$3),MAX($C$5:C2285)+1,""),"")</f>
        <v/>
      </c>
      <c r="F2286" s="40" t="s">
        <v>13456</v>
      </c>
      <c r="G2286" s="40" t="s">
        <v>11278</v>
      </c>
      <c r="H2286" s="56">
        <v>0.02</v>
      </c>
      <c r="I2286" s="167" t="s">
        <v>5909</v>
      </c>
      <c r="J2286" s="56">
        <v>14.59</v>
      </c>
      <c r="K2286" s="71">
        <f t="shared" si="112"/>
        <v>1.3708019191226869E-3</v>
      </c>
      <c r="L2286" s="97">
        <v>14.568747268754599</v>
      </c>
      <c r="M2286" s="56">
        <v>12.86</v>
      </c>
      <c r="N2286" s="56">
        <v>12.878760029175742</v>
      </c>
      <c r="O2286" s="71">
        <f t="shared" si="113"/>
        <v>1.5529445346207003E-3</v>
      </c>
    </row>
    <row r="2287" spans="2:15" x14ac:dyDescent="0.15">
      <c r="B2287" s="73" t="str">
        <f>IFERROR(IF(AND(K2287&lt;&gt;"",K2287&gt;=$C$3),MAX($B$5:B2286)+1,""),"")</f>
        <v/>
      </c>
      <c r="C2287" s="73" t="str">
        <f>IFERROR(IF(AND(O2287&lt;&gt;"",O2287&gt;=$C$3),MAX($C$5:C2286)+1,""),"")</f>
        <v/>
      </c>
      <c r="F2287" s="40" t="s">
        <v>11279</v>
      </c>
      <c r="G2287" s="40" t="s">
        <v>11280</v>
      </c>
      <c r="H2287" s="56">
        <v>2.5999999999999999E-2</v>
      </c>
      <c r="I2287" s="167" t="s">
        <v>5941</v>
      </c>
      <c r="J2287" s="56">
        <v>7.52</v>
      </c>
      <c r="K2287" s="71">
        <f t="shared" si="112"/>
        <v>3.4574468085106385E-3</v>
      </c>
      <c r="L2287" s="97">
        <v>7.4873516642546996</v>
      </c>
      <c r="M2287" s="56">
        <v>7.05</v>
      </c>
      <c r="N2287" s="56">
        <v>7.0807412790697706</v>
      </c>
      <c r="O2287" s="71">
        <f t="shared" si="113"/>
        <v>3.6719319313154933E-3</v>
      </c>
    </row>
    <row r="2288" spans="2:15" x14ac:dyDescent="0.15">
      <c r="B2288" s="73" t="str">
        <f>IFERROR(IF(AND(K2288&lt;&gt;"",K2288&gt;=$C$3),MAX($B$5:B2287)+1,""),"")</f>
        <v/>
      </c>
      <c r="C2288" s="73" t="str">
        <f>IFERROR(IF(AND(O2288&lt;&gt;"",O2288&gt;=$C$3),MAX($C$5:C2287)+1,""),"")</f>
        <v/>
      </c>
      <c r="F2288" s="40" t="s">
        <v>11281</v>
      </c>
      <c r="G2288" s="40" t="s">
        <v>11282</v>
      </c>
      <c r="H2288" s="56">
        <v>0.02</v>
      </c>
      <c r="I2288" s="167" t="s">
        <v>13682</v>
      </c>
      <c r="J2288" s="56">
        <v>5.3</v>
      </c>
      <c r="K2288" s="71">
        <f t="shared" si="112"/>
        <v>3.7735849056603774E-3</v>
      </c>
      <c r="L2288" s="97">
        <v>5.2743341404358404</v>
      </c>
      <c r="M2288" s="56">
        <v>4.28</v>
      </c>
      <c r="N2288" s="56">
        <v>4.3008272506082683</v>
      </c>
      <c r="O2288" s="71">
        <f t="shared" si="113"/>
        <v>4.6502681541490398E-3</v>
      </c>
    </row>
    <row r="2289" spans="2:15" x14ac:dyDescent="0.15">
      <c r="B2289" s="73" t="str">
        <f>IFERROR(IF(AND(K2289&lt;&gt;"",K2289&gt;=$C$3),MAX($B$5:B2288)+1,""),"")</f>
        <v/>
      </c>
      <c r="C2289" s="73" t="str">
        <f>IFERROR(IF(AND(O2289&lt;&gt;"",O2289&gt;=$C$3),MAX($C$5:C2288)+1,""),"")</f>
        <v/>
      </c>
      <c r="F2289" s="40" t="s">
        <v>11283</v>
      </c>
      <c r="G2289" s="40" t="s">
        <v>11284</v>
      </c>
      <c r="H2289" s="56" t="s">
        <v>5898</v>
      </c>
      <c r="I2289" s="167" t="s">
        <v>5916</v>
      </c>
      <c r="J2289" s="56">
        <v>10.83</v>
      </c>
      <c r="K2289" s="71" t="str">
        <f t="shared" si="112"/>
        <v/>
      </c>
      <c r="L2289" s="97">
        <v>5.3694191919191896</v>
      </c>
      <c r="M2289" s="56">
        <v>11.88</v>
      </c>
      <c r="N2289" s="56">
        <v>23.96169779286928</v>
      </c>
      <c r="O2289" s="71" t="str">
        <f t="shared" si="113"/>
        <v/>
      </c>
    </row>
    <row r="2290" spans="2:15" x14ac:dyDescent="0.15">
      <c r="B2290" s="73" t="str">
        <f>IFERROR(IF(AND(K2290&lt;&gt;"",K2290&gt;=$C$3),MAX($B$5:B2289)+1,""),"")</f>
        <v/>
      </c>
      <c r="C2290" s="73" t="str">
        <f>IFERROR(IF(AND(O2290&lt;&gt;"",O2290&gt;=$C$3),MAX($C$5:C2289)+1,""),"")</f>
        <v/>
      </c>
      <c r="F2290" s="40" t="s">
        <v>11285</v>
      </c>
      <c r="G2290" s="40" t="s">
        <v>11286</v>
      </c>
      <c r="H2290" s="56">
        <v>0.34</v>
      </c>
      <c r="I2290" s="167" t="s">
        <v>5945</v>
      </c>
      <c r="J2290" s="56">
        <v>26.18</v>
      </c>
      <c r="K2290" s="71">
        <f t="shared" si="112"/>
        <v>1.2987012987012988E-2</v>
      </c>
      <c r="L2290" s="97">
        <v>25.8522680412371</v>
      </c>
      <c r="M2290" s="56">
        <v>26</v>
      </c>
      <c r="N2290" s="56">
        <v>26.329604772557804</v>
      </c>
      <c r="O2290" s="71">
        <f t="shared" si="113"/>
        <v>1.2913220799818733E-2</v>
      </c>
    </row>
    <row r="2291" spans="2:15" x14ac:dyDescent="0.15">
      <c r="B2291" s="73" t="str">
        <f>IFERROR(IF(AND(K2291&lt;&gt;"",K2291&gt;=$C$3),MAX($B$5:B2290)+1,""),"")</f>
        <v/>
      </c>
      <c r="C2291" s="73" t="str">
        <f>IFERROR(IF(AND(O2291&lt;&gt;"",O2291&gt;=$C$3),MAX($C$5:C2290)+1,""),"")</f>
        <v/>
      </c>
      <c r="F2291" s="40" t="s">
        <v>11287</v>
      </c>
      <c r="G2291" s="40" t="s">
        <v>11288</v>
      </c>
      <c r="H2291" s="56">
        <v>0.2</v>
      </c>
      <c r="I2291" s="167" t="s">
        <v>5907</v>
      </c>
      <c r="J2291" s="56">
        <v>15.48</v>
      </c>
      <c r="K2291" s="71">
        <f t="shared" si="112"/>
        <v>1.2919896640826874E-2</v>
      </c>
      <c r="L2291" s="97">
        <v>7.6484023668639098</v>
      </c>
      <c r="M2291" s="56">
        <v>7.76</v>
      </c>
      <c r="N2291" s="56">
        <v>15.705868263473043</v>
      </c>
      <c r="O2291" s="71">
        <f t="shared" si="113"/>
        <v>1.2734093820533164E-2</v>
      </c>
    </row>
    <row r="2292" spans="2:15" x14ac:dyDescent="0.15">
      <c r="B2292" s="73" t="str">
        <f>IFERROR(IF(AND(K2292&lt;&gt;"",K2292&gt;=$C$3),MAX($B$5:B2291)+1,""),"")</f>
        <v/>
      </c>
      <c r="C2292" s="73" t="str">
        <f>IFERROR(IF(AND(O2292&lt;&gt;"",O2292&gt;=$C$3),MAX($C$5:C2291)+1,""),"")</f>
        <v/>
      </c>
      <c r="F2292" s="40" t="s">
        <v>11289</v>
      </c>
      <c r="G2292" s="40" t="s">
        <v>13457</v>
      </c>
      <c r="H2292" s="56">
        <v>0.11</v>
      </c>
      <c r="I2292" s="167" t="s">
        <v>5949</v>
      </c>
      <c r="J2292" s="56">
        <v>10.46</v>
      </c>
      <c r="K2292" s="71">
        <f t="shared" si="112"/>
        <v>1.051625239005736E-2</v>
      </c>
      <c r="L2292" s="97">
        <v>10.332439024390199</v>
      </c>
      <c r="M2292" s="56">
        <v>10.43</v>
      </c>
      <c r="N2292" s="56">
        <v>10.558765432098811</v>
      </c>
      <c r="O2292" s="71">
        <f t="shared" si="113"/>
        <v>1.0417884619881629E-2</v>
      </c>
    </row>
    <row r="2293" spans="2:15" x14ac:dyDescent="0.15">
      <c r="B2293" s="73" t="str">
        <f>IFERROR(IF(AND(K2293&lt;&gt;"",K2293&gt;=$C$3),MAX($B$5:B2292)+1,""),"")</f>
        <v/>
      </c>
      <c r="C2293" s="73" t="str">
        <f>IFERROR(IF(AND(O2293&lt;&gt;"",O2293&gt;=$C$3),MAX($C$5:C2292)+1,""),"")</f>
        <v/>
      </c>
      <c r="F2293" s="40" t="s">
        <v>11291</v>
      </c>
      <c r="G2293" s="40" t="s">
        <v>11292</v>
      </c>
      <c r="H2293" s="56">
        <v>1.4999999999999999E-2</v>
      </c>
      <c r="I2293" s="167" t="s">
        <v>13682</v>
      </c>
      <c r="J2293" s="56">
        <v>21.39</v>
      </c>
      <c r="K2293" s="71">
        <f t="shared" si="112"/>
        <v>7.0126227208976155E-4</v>
      </c>
      <c r="L2293" s="97">
        <v>21.3793369890329</v>
      </c>
      <c r="M2293" s="56">
        <v>17.649999999999999</v>
      </c>
      <c r="N2293" s="56">
        <v>17.658802992518705</v>
      </c>
      <c r="O2293" s="71">
        <f t="shared" si="113"/>
        <v>8.4943469873665115E-4</v>
      </c>
    </row>
    <row r="2294" spans="2:15" x14ac:dyDescent="0.15">
      <c r="B2294" s="73" t="str">
        <f>IFERROR(IF(AND(K2294&lt;&gt;"",K2294&gt;=$C$3),MAX($B$5:B2293)+1,""),"")</f>
        <v/>
      </c>
      <c r="C2294" s="73" t="str">
        <f>IFERROR(IF(AND(O2294&lt;&gt;"",O2294&gt;=$C$3),MAX($C$5:C2293)+1,""),"")</f>
        <v/>
      </c>
      <c r="F2294" s="40" t="s">
        <v>13458</v>
      </c>
      <c r="G2294" s="40" t="s">
        <v>11294</v>
      </c>
      <c r="H2294" s="56">
        <v>0.06</v>
      </c>
      <c r="I2294" s="167" t="s">
        <v>5968</v>
      </c>
      <c r="J2294" s="56">
        <v>13.67</v>
      </c>
      <c r="K2294" s="71">
        <f t="shared" si="112"/>
        <v>4.3891733723482075E-3</v>
      </c>
      <c r="L2294" s="97">
        <v>8.0039432412247908</v>
      </c>
      <c r="M2294" s="56">
        <v>8.15</v>
      </c>
      <c r="N2294" s="56">
        <v>13.919451530612251</v>
      </c>
      <c r="O2294" s="71">
        <f t="shared" si="113"/>
        <v>4.3105146684871481E-3</v>
      </c>
    </row>
    <row r="2295" spans="2:15" x14ac:dyDescent="0.15">
      <c r="B2295" s="73" t="str">
        <f>IFERROR(IF(AND(K2295&lt;&gt;"",K2295&gt;=$C$3),MAX($B$5:B2294)+1,""),"")</f>
        <v/>
      </c>
      <c r="C2295" s="73" t="str">
        <f>IFERROR(IF(AND(O2295&lt;&gt;"",O2295&gt;=$C$3),MAX($C$5:C2294)+1,""),"")</f>
        <v/>
      </c>
      <c r="F2295" s="40" t="s">
        <v>11295</v>
      </c>
      <c r="G2295" s="40" t="s">
        <v>11296</v>
      </c>
      <c r="H2295" s="56">
        <v>4.0000000000000001E-3</v>
      </c>
      <c r="I2295" s="167" t="s">
        <v>5907</v>
      </c>
      <c r="J2295" s="56">
        <v>8.83</v>
      </c>
      <c r="K2295" s="71">
        <f t="shared" si="112"/>
        <v>4.5300113250283127E-4</v>
      </c>
      <c r="L2295" s="97">
        <v>8.83</v>
      </c>
      <c r="M2295" s="56">
        <v>10.7</v>
      </c>
      <c r="N2295" s="56">
        <v>10.7</v>
      </c>
      <c r="O2295" s="71">
        <f t="shared" si="113"/>
        <v>3.7383177570093462E-4</v>
      </c>
    </row>
    <row r="2296" spans="2:15" x14ac:dyDescent="0.15">
      <c r="B2296" s="73" t="str">
        <f>IFERROR(IF(AND(K2296&lt;&gt;"",K2296&gt;=$C$3),MAX($B$5:B2295)+1,""),"")</f>
        <v/>
      </c>
      <c r="C2296" s="73" t="str">
        <f>IFERROR(IF(AND(O2296&lt;&gt;"",O2296&gt;=$C$3),MAX($C$5:C2295)+1,""),"")</f>
        <v/>
      </c>
      <c r="F2296" s="40" t="s">
        <v>11297</v>
      </c>
      <c r="G2296" s="40" t="s">
        <v>11298</v>
      </c>
      <c r="H2296" s="56">
        <v>0.03</v>
      </c>
      <c r="I2296" s="167" t="s">
        <v>5909</v>
      </c>
      <c r="J2296" s="56">
        <v>8.7200000000000006</v>
      </c>
      <c r="K2296" s="71">
        <f t="shared" si="112"/>
        <v>3.440366972477064E-3</v>
      </c>
      <c r="L2296" s="97">
        <v>8.6898269896193803</v>
      </c>
      <c r="M2296" s="56">
        <v>9.0500000000000007</v>
      </c>
      <c r="N2296" s="56">
        <v>9.0814236111111093</v>
      </c>
      <c r="O2296" s="71">
        <f t="shared" si="113"/>
        <v>3.3034468255940664E-3</v>
      </c>
    </row>
    <row r="2297" spans="2:15" x14ac:dyDescent="0.15">
      <c r="B2297" s="73" t="str">
        <f>IFERROR(IF(AND(K2297&lt;&gt;"",K2297&gt;=$C$3),MAX($B$5:B2296)+1,""),"")</f>
        <v/>
      </c>
      <c r="C2297" s="73" t="str">
        <f>IFERROR(IF(AND(O2297&lt;&gt;"",O2297&gt;=$C$3),MAX($C$5:C2296)+1,""),"")</f>
        <v/>
      </c>
      <c r="F2297" s="40" t="s">
        <v>11299</v>
      </c>
      <c r="G2297" s="40" t="s">
        <v>13459</v>
      </c>
      <c r="H2297" s="56" t="s">
        <v>5898</v>
      </c>
      <c r="I2297" s="167" t="s">
        <v>5968</v>
      </c>
      <c r="J2297" s="56">
        <v>17.649999999999999</v>
      </c>
      <c r="K2297" s="71" t="str">
        <f t="shared" si="112"/>
        <v/>
      </c>
      <c r="L2297" s="97">
        <v>17.649999999999999</v>
      </c>
      <c r="M2297" s="56">
        <v>22.83</v>
      </c>
      <c r="N2297" s="56">
        <v>22.83</v>
      </c>
      <c r="O2297" s="71" t="str">
        <f t="shared" si="113"/>
        <v/>
      </c>
    </row>
    <row r="2298" spans="2:15" x14ac:dyDescent="0.15">
      <c r="B2298" s="73" t="str">
        <f>IFERROR(IF(AND(K2298&lt;&gt;"",K2298&gt;=$C$3),MAX($B$5:B2297)+1,""),"")</f>
        <v/>
      </c>
      <c r="C2298" s="73" t="str">
        <f>IFERROR(IF(AND(O2298&lt;&gt;"",O2298&gt;=$C$3),MAX($C$5:C2297)+1,""),"")</f>
        <v/>
      </c>
      <c r="F2298" s="40" t="s">
        <v>11301</v>
      </c>
      <c r="G2298" s="40" t="s">
        <v>13460</v>
      </c>
      <c r="H2298" s="56">
        <v>2.4E-2</v>
      </c>
      <c r="I2298" s="167" t="s">
        <v>5915</v>
      </c>
      <c r="J2298" s="56">
        <v>5.53</v>
      </c>
      <c r="K2298" s="71">
        <f t="shared" si="112"/>
        <v>4.3399638336347199E-3</v>
      </c>
      <c r="L2298" s="97">
        <v>5.5085242718446601</v>
      </c>
      <c r="M2298" s="56">
        <v>5.93</v>
      </c>
      <c r="N2298" s="56">
        <v>5.9531189083820673</v>
      </c>
      <c r="O2298" s="71">
        <f t="shared" si="113"/>
        <v>4.0315001882807507E-3</v>
      </c>
    </row>
    <row r="2299" spans="2:15" x14ac:dyDescent="0.15">
      <c r="B2299" s="73" t="str">
        <f>IFERROR(IF(AND(K2299&lt;&gt;"",K2299&gt;=$C$3),MAX($B$5:B2298)+1,""),"")</f>
        <v/>
      </c>
      <c r="C2299" s="73" t="str">
        <f>IFERROR(IF(AND(O2299&lt;&gt;"",O2299&gt;=$C$3),MAX($C$5:C2298)+1,""),"")</f>
        <v/>
      </c>
      <c r="F2299" s="40" t="s">
        <v>11303</v>
      </c>
      <c r="G2299" s="40" t="s">
        <v>11304</v>
      </c>
      <c r="H2299" s="56" t="s">
        <v>5898</v>
      </c>
      <c r="I2299" s="167" t="s">
        <v>5970</v>
      </c>
      <c r="J2299" s="56">
        <v>9.5</v>
      </c>
      <c r="K2299" s="71" t="str">
        <f t="shared" si="112"/>
        <v/>
      </c>
      <c r="L2299" s="97">
        <v>9.5</v>
      </c>
      <c r="M2299" s="56">
        <v>10.029999999999999</v>
      </c>
      <c r="N2299" s="56">
        <v>10.029999999999999</v>
      </c>
      <c r="O2299" s="71" t="str">
        <f t="shared" si="113"/>
        <v/>
      </c>
    </row>
    <row r="2300" spans="2:15" x14ac:dyDescent="0.15">
      <c r="B2300" s="73">
        <f>IFERROR(IF(AND(K2300&lt;&gt;"",K2300&gt;=$C$3),MAX($B$5:B2299)+1,""),"")</f>
        <v>78</v>
      </c>
      <c r="C2300" s="73">
        <f>IFERROR(IF(AND(O2300&lt;&gt;"",O2300&gt;=$C$3),MAX($C$5:C2299)+1,""),"")</f>
        <v>66</v>
      </c>
      <c r="F2300" s="40" t="s">
        <v>11305</v>
      </c>
      <c r="G2300" s="40" t="s">
        <v>11306</v>
      </c>
      <c r="H2300" s="56">
        <v>0.2</v>
      </c>
      <c r="I2300" s="167" t="s">
        <v>5905</v>
      </c>
      <c r="J2300" s="56">
        <v>7.71</v>
      </c>
      <c r="K2300" s="71">
        <f t="shared" si="112"/>
        <v>2.5940337224383919E-2</v>
      </c>
      <c r="L2300" s="97">
        <v>7.5110322580645201</v>
      </c>
      <c r="M2300" s="56">
        <v>7.44</v>
      </c>
      <c r="N2300" s="56">
        <v>7.6370860927152275</v>
      </c>
      <c r="O2300" s="71">
        <f t="shared" si="113"/>
        <v>2.6187998612556381E-2</v>
      </c>
    </row>
    <row r="2301" spans="2:15" x14ac:dyDescent="0.15">
      <c r="B2301" s="73" t="str">
        <f>IFERROR(IF(AND(K2301&lt;&gt;"",K2301&gt;=$C$3),MAX($B$5:B2300)+1,""),"")</f>
        <v/>
      </c>
      <c r="C2301" s="73" t="str">
        <f>IFERROR(IF(AND(O2301&lt;&gt;"",O2301&gt;=$C$3),MAX($C$5:C2300)+1,""),"")</f>
        <v/>
      </c>
      <c r="F2301" s="40" t="s">
        <v>11307</v>
      </c>
      <c r="G2301" s="40" t="s">
        <v>11308</v>
      </c>
      <c r="H2301" s="56">
        <v>8.2000000000000003E-2</v>
      </c>
      <c r="I2301" s="167" t="s">
        <v>5935</v>
      </c>
      <c r="J2301" s="56">
        <v>8.84</v>
      </c>
      <c r="K2301" s="71">
        <f t="shared" si="112"/>
        <v>9.2760180995475113E-3</v>
      </c>
      <c r="L2301" s="97">
        <v>8.7614222222222207</v>
      </c>
      <c r="M2301" s="56">
        <v>8.36</v>
      </c>
      <c r="N2301" s="56">
        <v>8.4349775784753387</v>
      </c>
      <c r="O2301" s="71">
        <f t="shared" si="113"/>
        <v>9.7214247740563513E-3</v>
      </c>
    </row>
    <row r="2302" spans="2:15" x14ac:dyDescent="0.15">
      <c r="B2302" s="73" t="str">
        <f>IFERROR(IF(AND(K2302&lt;&gt;"",K2302&gt;=$C$3),MAX($B$5:B2301)+1,""),"")</f>
        <v/>
      </c>
      <c r="C2302" s="73" t="str">
        <f>IFERROR(IF(AND(O2302&lt;&gt;"",O2302&gt;=$C$3),MAX($C$5:C2301)+1,""),"")</f>
        <v/>
      </c>
      <c r="F2302" s="40" t="s">
        <v>11309</v>
      </c>
      <c r="G2302" s="40" t="s">
        <v>11310</v>
      </c>
      <c r="H2302" s="56">
        <v>0.1</v>
      </c>
      <c r="I2302" s="167" t="s">
        <v>5911</v>
      </c>
      <c r="J2302" s="56">
        <v>27.52</v>
      </c>
      <c r="K2302" s="71">
        <f t="shared" si="112"/>
        <v>3.6337209302325585E-3</v>
      </c>
      <c r="L2302" s="97">
        <v>27.42</v>
      </c>
      <c r="M2302" s="56">
        <v>31.27</v>
      </c>
      <c r="N2302" s="56">
        <v>31.384040846097736</v>
      </c>
      <c r="O2302" s="71">
        <f t="shared" si="113"/>
        <v>3.1863328400056528E-3</v>
      </c>
    </row>
    <row r="2303" spans="2:15" x14ac:dyDescent="0.15">
      <c r="B2303" s="73" t="str">
        <f>IFERROR(IF(AND(K2303&lt;&gt;"",K2303&gt;=$C$3),MAX($B$5:B2302)+1,""),"")</f>
        <v/>
      </c>
      <c r="C2303" s="73" t="str">
        <f>IFERROR(IF(AND(O2303&lt;&gt;"",O2303&gt;=$C$3),MAX($C$5:C2302)+1,""),"")</f>
        <v/>
      </c>
      <c r="F2303" s="40" t="s">
        <v>11311</v>
      </c>
      <c r="G2303" s="40" t="s">
        <v>11312</v>
      </c>
      <c r="H2303" s="56" t="s">
        <v>5898</v>
      </c>
      <c r="I2303" s="167" t="s">
        <v>5907</v>
      </c>
      <c r="J2303" s="56">
        <v>4.28</v>
      </c>
      <c r="K2303" s="71" t="str">
        <f t="shared" si="112"/>
        <v/>
      </c>
      <c r="L2303" s="97">
        <v>4.28</v>
      </c>
      <c r="M2303" s="56">
        <v>5.37</v>
      </c>
      <c r="N2303" s="56">
        <v>5.37</v>
      </c>
      <c r="O2303" s="71" t="str">
        <f t="shared" si="113"/>
        <v/>
      </c>
    </row>
    <row r="2304" spans="2:15" x14ac:dyDescent="0.15">
      <c r="B2304" s="73" t="str">
        <f>IFERROR(IF(AND(K2304&lt;&gt;"",K2304&gt;=$C$3),MAX($B$5:B2303)+1,""),"")</f>
        <v/>
      </c>
      <c r="C2304" s="73" t="str">
        <f>IFERROR(IF(AND(O2304&lt;&gt;"",O2304&gt;=$C$3),MAX($C$5:C2303)+1,""),"")</f>
        <v/>
      </c>
      <c r="F2304" s="40" t="s">
        <v>13461</v>
      </c>
      <c r="G2304" s="40" t="s">
        <v>11314</v>
      </c>
      <c r="H2304" s="56">
        <v>0.06</v>
      </c>
      <c r="I2304" s="167" t="s">
        <v>5903</v>
      </c>
      <c r="J2304" s="56">
        <v>19.36</v>
      </c>
      <c r="K2304" s="71">
        <f t="shared" si="112"/>
        <v>3.0991735537190084E-3</v>
      </c>
      <c r="L2304" s="97">
        <v>14.8456044511887</v>
      </c>
      <c r="M2304" s="56">
        <v>15.23</v>
      </c>
      <c r="N2304" s="56">
        <v>19.861286279683338</v>
      </c>
      <c r="O2304" s="71">
        <f t="shared" si="113"/>
        <v>3.0209523771567437E-3</v>
      </c>
    </row>
    <row r="2305" spans="2:15" x14ac:dyDescent="0.15">
      <c r="B2305" s="73" t="str">
        <f>IFERROR(IF(AND(K2305&lt;&gt;"",K2305&gt;=$C$3),MAX($B$5:B2304)+1,""),"")</f>
        <v/>
      </c>
      <c r="C2305" s="73" t="str">
        <f>IFERROR(IF(AND(O2305&lt;&gt;"",O2305&gt;=$C$3),MAX($C$5:C2304)+1,""),"")</f>
        <v/>
      </c>
      <c r="F2305" s="40" t="s">
        <v>11315</v>
      </c>
      <c r="G2305" s="40" t="s">
        <v>11316</v>
      </c>
      <c r="H2305" s="56" t="s">
        <v>5898</v>
      </c>
      <c r="I2305" s="167" t="s">
        <v>5920</v>
      </c>
      <c r="J2305" s="56">
        <v>13.82</v>
      </c>
      <c r="K2305" s="71" t="str">
        <f t="shared" si="112"/>
        <v/>
      </c>
      <c r="L2305" s="97">
        <v>13.82</v>
      </c>
      <c r="M2305" s="56">
        <v>13.07</v>
      </c>
      <c r="N2305" s="56">
        <v>13.069999999999999</v>
      </c>
      <c r="O2305" s="71" t="str">
        <f t="shared" si="113"/>
        <v/>
      </c>
    </row>
    <row r="2306" spans="2:15" x14ac:dyDescent="0.15">
      <c r="B2306" s="73" t="str">
        <f>IFERROR(IF(AND(K2306&lt;&gt;"",K2306&gt;=$C$3),MAX($B$5:B2305)+1,""),"")</f>
        <v/>
      </c>
      <c r="C2306" s="73" t="str">
        <f>IFERROR(IF(AND(O2306&lt;&gt;"",O2306&gt;=$C$3),MAX($C$5:C2305)+1,""),"")</f>
        <v/>
      </c>
      <c r="F2306" s="40" t="s">
        <v>11317</v>
      </c>
      <c r="G2306" s="40" t="s">
        <v>11318</v>
      </c>
      <c r="H2306" s="56" t="s">
        <v>5898</v>
      </c>
      <c r="I2306" s="167" t="s">
        <v>5915</v>
      </c>
      <c r="J2306" s="56">
        <v>10.19</v>
      </c>
      <c r="K2306" s="71" t="str">
        <f t="shared" si="112"/>
        <v/>
      </c>
      <c r="L2306" s="97">
        <v>10.19</v>
      </c>
      <c r="M2306" s="56">
        <v>11.06</v>
      </c>
      <c r="N2306" s="56">
        <v>11.06</v>
      </c>
      <c r="O2306" s="71" t="str">
        <f t="shared" si="113"/>
        <v/>
      </c>
    </row>
    <row r="2307" spans="2:15" x14ac:dyDescent="0.15">
      <c r="B2307" s="73" t="str">
        <f>IFERROR(IF(AND(K2307&lt;&gt;"",K2307&gt;=$C$3),MAX($B$5:B2306)+1,""),"")</f>
        <v/>
      </c>
      <c r="C2307" s="73" t="str">
        <f>IFERROR(IF(AND(O2307&lt;&gt;"",O2307&gt;=$C$3),MAX($C$5:C2306)+1,""),"")</f>
        <v/>
      </c>
      <c r="F2307" s="40" t="s">
        <v>11319</v>
      </c>
      <c r="G2307" s="40" t="s">
        <v>13462</v>
      </c>
      <c r="H2307" s="56">
        <v>0.1</v>
      </c>
      <c r="I2307" s="167" t="s">
        <v>5913</v>
      </c>
      <c r="J2307" s="56">
        <v>9.5</v>
      </c>
      <c r="K2307" s="71">
        <f t="shared" si="112"/>
        <v>1.0526315789473684E-2</v>
      </c>
      <c r="L2307" s="97">
        <v>9.3970747562296904</v>
      </c>
      <c r="M2307" s="56">
        <v>9.94</v>
      </c>
      <c r="N2307" s="56">
        <v>10.04887185104052</v>
      </c>
      <c r="O2307" s="71">
        <f t="shared" si="113"/>
        <v>9.95136583313533E-3</v>
      </c>
    </row>
    <row r="2308" spans="2:15" x14ac:dyDescent="0.15">
      <c r="B2308" s="73" t="str">
        <f>IFERROR(IF(AND(K2308&lt;&gt;"",K2308&gt;=$C$3),MAX($B$5:B2307)+1,""),"")</f>
        <v/>
      </c>
      <c r="C2308" s="73" t="str">
        <f>IFERROR(IF(AND(O2308&lt;&gt;"",O2308&gt;=$C$3),MAX($C$5:C2307)+1,""),"")</f>
        <v/>
      </c>
      <c r="F2308" s="40" t="s">
        <v>11321</v>
      </c>
      <c r="G2308" s="40" t="s">
        <v>11322</v>
      </c>
      <c r="H2308" s="56">
        <v>0.19</v>
      </c>
      <c r="I2308" s="167" t="s">
        <v>5914</v>
      </c>
      <c r="J2308" s="56">
        <v>14.53</v>
      </c>
      <c r="K2308" s="71">
        <f t="shared" si="112"/>
        <v>1.307639366827254E-2</v>
      </c>
      <c r="L2308" s="97">
        <v>14.3409109589041</v>
      </c>
      <c r="M2308" s="56">
        <v>16.04</v>
      </c>
      <c r="N2308" s="56">
        <v>16.251492019430959</v>
      </c>
      <c r="O2308" s="71">
        <f t="shared" si="113"/>
        <v>1.169123424315922E-2</v>
      </c>
    </row>
    <row r="2309" spans="2:15" x14ac:dyDescent="0.15">
      <c r="B2309" s="73">
        <f>IFERROR(IF(AND(K2309&lt;&gt;"",K2309&gt;=$C$3),MAX($B$5:B2308)+1,""),"")</f>
        <v>79</v>
      </c>
      <c r="C2309" s="73" t="str">
        <f>IFERROR(IF(AND(O2309&lt;&gt;"",O2309&gt;=$C$3),MAX($C$5:C2308)+1,""),"")</f>
        <v/>
      </c>
      <c r="F2309" s="40" t="s">
        <v>11323</v>
      </c>
      <c r="G2309" s="40" t="s">
        <v>11324</v>
      </c>
      <c r="H2309" s="56">
        <v>6.1710000000000003</v>
      </c>
      <c r="I2309" s="167" t="s">
        <v>5938</v>
      </c>
      <c r="J2309" s="56">
        <v>242.66</v>
      </c>
      <c r="K2309" s="71">
        <f t="shared" si="112"/>
        <v>2.543064369900272E-2</v>
      </c>
      <c r="L2309" s="97">
        <v>237.531155796109</v>
      </c>
      <c r="M2309" s="56">
        <v>316.97000000000003</v>
      </c>
      <c r="N2309" s="56">
        <v>323.81411163604491</v>
      </c>
      <c r="O2309" s="71">
        <f t="shared" si="113"/>
        <v>1.9057229991681079E-2</v>
      </c>
    </row>
    <row r="2310" spans="2:15" x14ac:dyDescent="0.15">
      <c r="B2310" s="73" t="str">
        <f>IFERROR(IF(AND(K2310&lt;&gt;"",K2310&gt;=$C$3),MAX($B$5:B2309)+1,""),"")</f>
        <v/>
      </c>
      <c r="C2310" s="73" t="str">
        <f>IFERROR(IF(AND(O2310&lt;&gt;"",O2310&gt;=$C$3),MAX($C$5:C2309)+1,""),"")</f>
        <v/>
      </c>
      <c r="F2310" s="40" t="s">
        <v>11325</v>
      </c>
      <c r="G2310" s="40" t="s">
        <v>11326</v>
      </c>
      <c r="H2310" s="56" t="s">
        <v>5898</v>
      </c>
      <c r="I2310" s="167" t="s">
        <v>5915</v>
      </c>
      <c r="J2310" s="56">
        <v>21.47</v>
      </c>
      <c r="K2310" s="71" t="str">
        <f t="shared" si="112"/>
        <v/>
      </c>
      <c r="L2310" s="97">
        <v>21.47</v>
      </c>
      <c r="M2310" s="56">
        <v>17.899999999999999</v>
      </c>
      <c r="N2310" s="56">
        <v>17.899999999999999</v>
      </c>
      <c r="O2310" s="71" t="str">
        <f t="shared" si="113"/>
        <v/>
      </c>
    </row>
    <row r="2311" spans="2:15" x14ac:dyDescent="0.15">
      <c r="B2311" s="73" t="str">
        <f>IFERROR(IF(AND(K2311&lt;&gt;"",K2311&gt;=$C$3),MAX($B$5:B2310)+1,""),"")</f>
        <v/>
      </c>
      <c r="C2311" s="73" t="str">
        <f>IFERROR(IF(AND(O2311&lt;&gt;"",O2311&gt;=$C$3),MAX($C$5:C2310)+1,""),"")</f>
        <v/>
      </c>
      <c r="F2311" s="40" t="s">
        <v>11327</v>
      </c>
      <c r="G2311" s="40" t="s">
        <v>11328</v>
      </c>
      <c r="H2311" s="56">
        <v>0.2</v>
      </c>
      <c r="I2311" s="167" t="s">
        <v>5935</v>
      </c>
      <c r="J2311" s="56">
        <v>28.16</v>
      </c>
      <c r="K2311" s="71">
        <f t="shared" ref="K2311:K2374" si="114">IFERROR(H2311/J2311,"")</f>
        <v>7.1022727272727279E-3</v>
      </c>
      <c r="L2311" s="97">
        <v>21.528403888366299</v>
      </c>
      <c r="M2311" s="56">
        <v>24.39</v>
      </c>
      <c r="N2311" s="56">
        <v>31.903080393765322</v>
      </c>
      <c r="O2311" s="71">
        <f t="shared" ref="O2311:O2374" si="115">IFERROR(H2311/N2311,"")</f>
        <v>6.2689871175914767E-3</v>
      </c>
    </row>
    <row r="2312" spans="2:15" x14ac:dyDescent="0.15">
      <c r="B2312" s="73" t="str">
        <f>IFERROR(IF(AND(K2312&lt;&gt;"",K2312&gt;=$C$3),MAX($B$5:B2311)+1,""),"")</f>
        <v/>
      </c>
      <c r="C2312" s="73" t="str">
        <f>IFERROR(IF(AND(O2312&lt;&gt;"",O2312&gt;=$C$3),MAX($C$5:C2311)+1,""),"")</f>
        <v/>
      </c>
      <c r="F2312" s="40" t="s">
        <v>13463</v>
      </c>
      <c r="G2312" s="40" t="s">
        <v>13464</v>
      </c>
      <c r="H2312" s="56">
        <v>0.1</v>
      </c>
      <c r="I2312" s="167" t="s">
        <v>5903</v>
      </c>
      <c r="J2312" s="56">
        <v>19.100000000000001</v>
      </c>
      <c r="K2312" s="71">
        <f t="shared" si="114"/>
        <v>5.235602094240838E-3</v>
      </c>
      <c r="L2312" s="97">
        <v>7.6102174805088199</v>
      </c>
      <c r="M2312" s="56">
        <v>12.59</v>
      </c>
      <c r="N2312" s="56">
        <v>31.598177136972208</v>
      </c>
      <c r="O2312" s="71">
        <f t="shared" si="115"/>
        <v>3.1647395217299606E-3</v>
      </c>
    </row>
    <row r="2313" spans="2:15" x14ac:dyDescent="0.15">
      <c r="B2313" s="73" t="str">
        <f>IFERROR(IF(AND(K2313&lt;&gt;"",K2313&gt;=$C$3),MAX($B$5:B2312)+1,""),"")</f>
        <v/>
      </c>
      <c r="C2313" s="73" t="str">
        <f>IFERROR(IF(AND(O2313&lt;&gt;"",O2313&gt;=$C$3),MAX($C$5:C2312)+1,""),"")</f>
        <v/>
      </c>
      <c r="F2313" s="40" t="s">
        <v>11331</v>
      </c>
      <c r="G2313" s="40" t="s">
        <v>11332</v>
      </c>
      <c r="H2313" s="56">
        <v>0.17399999999999999</v>
      </c>
      <c r="I2313" s="167" t="s">
        <v>5914</v>
      </c>
      <c r="J2313" s="56">
        <v>16.47</v>
      </c>
      <c r="K2313" s="71">
        <f t="shared" si="114"/>
        <v>1.0564663023679418E-2</v>
      </c>
      <c r="L2313" s="97">
        <v>16.325377066115699</v>
      </c>
      <c r="M2313" s="56">
        <v>17.82</v>
      </c>
      <c r="N2313" s="56">
        <v>17.977863470557583</v>
      </c>
      <c r="O2313" s="71">
        <f t="shared" si="115"/>
        <v>9.6785694409661331E-3</v>
      </c>
    </row>
    <row r="2314" spans="2:15" x14ac:dyDescent="0.15">
      <c r="B2314" s="73" t="str">
        <f>IFERROR(IF(AND(K2314&lt;&gt;"",K2314&gt;=$C$3),MAX($B$5:B2313)+1,""),"")</f>
        <v/>
      </c>
      <c r="C2314" s="73" t="str">
        <f>IFERROR(IF(AND(O2314&lt;&gt;"",O2314&gt;=$C$3),MAX($C$5:C2313)+1,""),"")</f>
        <v/>
      </c>
      <c r="F2314" s="40" t="s">
        <v>11333</v>
      </c>
      <c r="G2314" s="40" t="s">
        <v>11334</v>
      </c>
      <c r="H2314" s="56">
        <v>0.13500000000000001</v>
      </c>
      <c r="I2314" s="167" t="s">
        <v>5945</v>
      </c>
      <c r="J2314" s="56">
        <v>16.75</v>
      </c>
      <c r="K2314" s="71">
        <f t="shared" si="114"/>
        <v>8.0597014925373137E-3</v>
      </c>
      <c r="L2314" s="97">
        <v>13.8481143193872</v>
      </c>
      <c r="M2314" s="56">
        <v>14.47</v>
      </c>
      <c r="N2314" s="56">
        <v>17.502202423378417</v>
      </c>
      <c r="O2314" s="71">
        <f t="shared" si="115"/>
        <v>7.713314972273142E-3</v>
      </c>
    </row>
    <row r="2315" spans="2:15" x14ac:dyDescent="0.15">
      <c r="B2315" s="73" t="str">
        <f>IFERROR(IF(AND(K2315&lt;&gt;"",K2315&gt;=$C$3),MAX($B$5:B2314)+1,""),"")</f>
        <v/>
      </c>
      <c r="C2315" s="73" t="str">
        <f>IFERROR(IF(AND(O2315&lt;&gt;"",O2315&gt;=$C$3),MAX($C$5:C2314)+1,""),"")</f>
        <v/>
      </c>
      <c r="F2315" s="40" t="s">
        <v>11335</v>
      </c>
      <c r="G2315" s="40" t="s">
        <v>11336</v>
      </c>
      <c r="H2315" s="56">
        <v>0.1</v>
      </c>
      <c r="I2315" s="167" t="s">
        <v>5935</v>
      </c>
      <c r="J2315" s="56">
        <v>15.54</v>
      </c>
      <c r="K2315" s="71">
        <f t="shared" si="114"/>
        <v>6.4350064350064354E-3</v>
      </c>
      <c r="L2315" s="97">
        <v>15.426817188637999</v>
      </c>
      <c r="M2315" s="56">
        <v>13</v>
      </c>
      <c r="N2315" s="56">
        <v>13.095377842993413</v>
      </c>
      <c r="O2315" s="71">
        <f t="shared" si="115"/>
        <v>7.6362821446579552E-3</v>
      </c>
    </row>
    <row r="2316" spans="2:15" x14ac:dyDescent="0.15">
      <c r="B2316" s="73" t="str">
        <f>IFERROR(IF(AND(K2316&lt;&gt;"",K2316&gt;=$C$3),MAX($B$5:B2315)+1,""),"")</f>
        <v/>
      </c>
      <c r="C2316" s="73" t="str">
        <f>IFERROR(IF(AND(O2316&lt;&gt;"",O2316&gt;=$C$3),MAX($C$5:C2315)+1,""),"")</f>
        <v/>
      </c>
      <c r="F2316" s="40" t="s">
        <v>13465</v>
      </c>
      <c r="G2316" s="40" t="s">
        <v>13466</v>
      </c>
      <c r="H2316" s="56">
        <v>0.09</v>
      </c>
      <c r="I2316" s="167" t="s">
        <v>5953</v>
      </c>
      <c r="J2316" s="56">
        <v>6.67</v>
      </c>
      <c r="K2316" s="71">
        <f t="shared" si="114"/>
        <v>1.3493253373313342E-2</v>
      </c>
      <c r="L2316" s="97">
        <v>6.5838737446198001</v>
      </c>
      <c r="M2316" s="56">
        <v>5.86</v>
      </c>
      <c r="N2316" s="56">
        <v>5.9366569767441861</v>
      </c>
      <c r="O2316" s="71">
        <f t="shared" si="115"/>
        <v>1.5160047203764548E-2</v>
      </c>
    </row>
    <row r="2317" spans="2:15" x14ac:dyDescent="0.15">
      <c r="B2317" s="73" t="str">
        <f>IFERROR(IF(AND(K2317&lt;&gt;"",K2317&gt;=$C$3),MAX($B$5:B2316)+1,""),"")</f>
        <v/>
      </c>
      <c r="C2317" s="73" t="str">
        <f>IFERROR(IF(AND(O2317&lt;&gt;"",O2317&gt;=$C$3),MAX($C$5:C2316)+1,""),"")</f>
        <v/>
      </c>
      <c r="F2317" s="40" t="s">
        <v>11339</v>
      </c>
      <c r="G2317" s="40" t="s">
        <v>11340</v>
      </c>
      <c r="H2317" s="56">
        <v>0.06</v>
      </c>
      <c r="I2317" s="167" t="s">
        <v>5911</v>
      </c>
      <c r="J2317" s="56">
        <v>14.04</v>
      </c>
      <c r="K2317" s="71">
        <f t="shared" si="114"/>
        <v>4.2735042735042739E-3</v>
      </c>
      <c r="L2317" s="97">
        <v>13.9646511627907</v>
      </c>
      <c r="M2317" s="56">
        <v>11.55</v>
      </c>
      <c r="N2317" s="56">
        <v>11.61232014388489</v>
      </c>
      <c r="O2317" s="71">
        <f t="shared" si="115"/>
        <v>5.1669260971586558E-3</v>
      </c>
    </row>
    <row r="2318" spans="2:15" x14ac:dyDescent="0.15">
      <c r="B2318" s="73" t="str">
        <f>IFERROR(IF(AND(K2318&lt;&gt;"",K2318&gt;=$C$3),MAX($B$5:B2317)+1,""),"")</f>
        <v/>
      </c>
      <c r="C2318" s="73" t="str">
        <f>IFERROR(IF(AND(O2318&lt;&gt;"",O2318&gt;=$C$3),MAX($C$5:C2317)+1,""),"")</f>
        <v/>
      </c>
      <c r="F2318" s="40" t="s">
        <v>11341</v>
      </c>
      <c r="G2318" s="40" t="s">
        <v>11342</v>
      </c>
      <c r="H2318" s="56">
        <v>0.17</v>
      </c>
      <c r="I2318" s="167" t="s">
        <v>13675</v>
      </c>
      <c r="J2318" s="56">
        <v>16.600000000000001</v>
      </c>
      <c r="K2318" s="71">
        <f t="shared" si="114"/>
        <v>1.0240963855421687E-2</v>
      </c>
      <c r="L2318" s="97">
        <v>16.4396590909091</v>
      </c>
      <c r="M2318" s="56">
        <v>18.579999999999998</v>
      </c>
      <c r="N2318" s="56">
        <v>18.761216293746404</v>
      </c>
      <c r="O2318" s="71">
        <f t="shared" si="115"/>
        <v>9.0612462080438445E-3</v>
      </c>
    </row>
    <row r="2319" spans="2:15" x14ac:dyDescent="0.15">
      <c r="B2319" s="73" t="str">
        <f>IFERROR(IF(AND(K2319&lt;&gt;"",K2319&gt;=$C$3),MAX($B$5:B2318)+1,""),"")</f>
        <v/>
      </c>
      <c r="C2319" s="73" t="str">
        <f>IFERROR(IF(AND(O2319&lt;&gt;"",O2319&gt;=$C$3),MAX($C$5:C2318)+1,""),"")</f>
        <v/>
      </c>
      <c r="F2319" s="40" t="s">
        <v>11343</v>
      </c>
      <c r="G2319" s="40" t="s">
        <v>11344</v>
      </c>
      <c r="H2319" s="56">
        <v>0.1</v>
      </c>
      <c r="I2319" s="167" t="s">
        <v>13715</v>
      </c>
      <c r="J2319" s="56">
        <v>23.51</v>
      </c>
      <c r="K2319" s="71">
        <f t="shared" si="114"/>
        <v>4.253509145044662E-3</v>
      </c>
      <c r="L2319" s="97">
        <v>9.3607789066279601</v>
      </c>
      <c r="M2319" s="56">
        <v>8.8800000000000008</v>
      </c>
      <c r="N2319" s="56">
        <v>22.302503037667083</v>
      </c>
      <c r="O2319" s="71">
        <f t="shared" si="115"/>
        <v>4.4838016536129718E-3</v>
      </c>
    </row>
    <row r="2320" spans="2:15" x14ac:dyDescent="0.15">
      <c r="B2320" s="73" t="str">
        <f>IFERROR(IF(AND(K2320&lt;&gt;"",K2320&gt;=$C$3),MAX($B$5:B2319)+1,""),"")</f>
        <v/>
      </c>
      <c r="C2320" s="73" t="str">
        <f>IFERROR(IF(AND(O2320&lt;&gt;"",O2320&gt;=$C$3),MAX($C$5:C2319)+1,""),"")</f>
        <v/>
      </c>
      <c r="F2320" s="40" t="s">
        <v>13467</v>
      </c>
      <c r="G2320" s="40" t="s">
        <v>11346</v>
      </c>
      <c r="H2320" s="56">
        <v>1.2999999999999999E-2</v>
      </c>
      <c r="I2320" s="167" t="s">
        <v>13685</v>
      </c>
      <c r="J2320" s="56">
        <v>16.02</v>
      </c>
      <c r="K2320" s="71">
        <f t="shared" si="114"/>
        <v>8.1148564294631709E-4</v>
      </c>
      <c r="L2320" s="97">
        <v>5.3353198948290999</v>
      </c>
      <c r="M2320" s="56">
        <v>9.9</v>
      </c>
      <c r="N2320" s="56">
        <v>29.726052631578934</v>
      </c>
      <c r="O2320" s="71">
        <f t="shared" si="115"/>
        <v>4.3732681769491604E-4</v>
      </c>
    </row>
    <row r="2321" spans="2:15" x14ac:dyDescent="0.15">
      <c r="B2321" s="73" t="str">
        <f>IFERROR(IF(AND(K2321&lt;&gt;"",K2321&gt;=$C$3),MAX($B$5:B2320)+1,""),"")</f>
        <v/>
      </c>
      <c r="C2321" s="73" t="str">
        <f>IFERROR(IF(AND(O2321&lt;&gt;"",O2321&gt;=$C$3),MAX($C$5:C2320)+1,""),"")</f>
        <v/>
      </c>
      <c r="F2321" s="40" t="s">
        <v>13468</v>
      </c>
      <c r="G2321" s="40" t="s">
        <v>11348</v>
      </c>
      <c r="H2321" s="56" t="s">
        <v>5898</v>
      </c>
      <c r="I2321" s="167" t="s">
        <v>5924</v>
      </c>
      <c r="J2321" s="56">
        <v>16.239999999999998</v>
      </c>
      <c r="K2321" s="71" t="str">
        <f t="shared" si="114"/>
        <v/>
      </c>
      <c r="L2321" s="97">
        <v>16.239999999999998</v>
      </c>
      <c r="M2321" s="56">
        <v>18.2</v>
      </c>
      <c r="N2321" s="56">
        <v>18.2</v>
      </c>
      <c r="O2321" s="71" t="str">
        <f t="shared" si="115"/>
        <v/>
      </c>
    </row>
    <row r="2322" spans="2:15" x14ac:dyDescent="0.15">
      <c r="B2322" s="73" t="str">
        <f>IFERROR(IF(AND(K2322&lt;&gt;"",K2322&gt;=$C$3),MAX($B$5:B2321)+1,""),"")</f>
        <v/>
      </c>
      <c r="C2322" s="73" t="str">
        <f>IFERROR(IF(AND(O2322&lt;&gt;"",O2322&gt;=$C$3),MAX($C$5:C2321)+1,""),"")</f>
        <v/>
      </c>
      <c r="F2322" s="40" t="s">
        <v>11349</v>
      </c>
      <c r="G2322" s="40" t="s">
        <v>11350</v>
      </c>
      <c r="H2322" s="56">
        <v>0.05</v>
      </c>
      <c r="I2322" s="167" t="s">
        <v>5924</v>
      </c>
      <c r="J2322" s="56">
        <v>6.64</v>
      </c>
      <c r="K2322" s="71">
        <f t="shared" si="114"/>
        <v>7.5301204819277117E-3</v>
      </c>
      <c r="L2322" s="97">
        <v>6.57054393305439</v>
      </c>
      <c r="M2322" s="56">
        <v>5.25</v>
      </c>
      <c r="N2322" s="56">
        <v>5.3054968287526449</v>
      </c>
      <c r="O2322" s="71">
        <f t="shared" si="115"/>
        <v>9.4241880852759478E-3</v>
      </c>
    </row>
    <row r="2323" spans="2:15" x14ac:dyDescent="0.15">
      <c r="B2323" s="73" t="str">
        <f>IFERROR(IF(AND(K2323&lt;&gt;"",K2323&gt;=$C$3),MAX($B$5:B2322)+1,""),"")</f>
        <v/>
      </c>
      <c r="C2323" s="73" t="str">
        <f>IFERROR(IF(AND(O2323&lt;&gt;"",O2323&gt;=$C$3),MAX($C$5:C2322)+1,""),"")</f>
        <v/>
      </c>
      <c r="F2323" s="40" t="s">
        <v>11351</v>
      </c>
      <c r="G2323" s="40" t="s">
        <v>11352</v>
      </c>
      <c r="H2323" s="56">
        <v>0.42</v>
      </c>
      <c r="I2323" s="167" t="s">
        <v>5932</v>
      </c>
      <c r="J2323" s="56">
        <v>38.619999999999997</v>
      </c>
      <c r="K2323" s="71">
        <f t="shared" si="114"/>
        <v>1.0875194199896427E-2</v>
      </c>
      <c r="L2323" s="97">
        <v>38.175239923224602</v>
      </c>
      <c r="M2323" s="56">
        <v>39.770000000000003</v>
      </c>
      <c r="N2323" s="56">
        <v>40.23333980582521</v>
      </c>
      <c r="O2323" s="71">
        <f t="shared" si="115"/>
        <v>1.0439103540173664E-2</v>
      </c>
    </row>
    <row r="2324" spans="2:15" x14ac:dyDescent="0.15">
      <c r="B2324" s="73" t="str">
        <f>IFERROR(IF(AND(K2324&lt;&gt;"",K2324&gt;=$C$3),MAX($B$5:B2323)+1,""),"")</f>
        <v/>
      </c>
      <c r="C2324" s="73" t="str">
        <f>IFERROR(IF(AND(O2324&lt;&gt;"",O2324&gt;=$C$3),MAX($C$5:C2323)+1,""),"")</f>
        <v/>
      </c>
      <c r="F2324" s="40" t="s">
        <v>11353</v>
      </c>
      <c r="G2324" s="40" t="s">
        <v>11354</v>
      </c>
      <c r="H2324" s="56">
        <v>3.5999999999999997E-2</v>
      </c>
      <c r="I2324" s="167" t="s">
        <v>5909</v>
      </c>
      <c r="J2324" s="56">
        <v>25.23</v>
      </c>
      <c r="K2324" s="71">
        <f t="shared" si="114"/>
        <v>1.4268727705112959E-3</v>
      </c>
      <c r="L2324" s="97">
        <v>25.1851466666667</v>
      </c>
      <c r="M2324" s="56">
        <v>26.58</v>
      </c>
      <c r="N2324" s="56">
        <v>26.627337488869063</v>
      </c>
      <c r="O2324" s="71">
        <f t="shared" si="115"/>
        <v>1.3519939804364201E-3</v>
      </c>
    </row>
    <row r="2325" spans="2:15" x14ac:dyDescent="0.15">
      <c r="B2325" s="73" t="str">
        <f>IFERROR(IF(AND(K2325&lt;&gt;"",K2325&gt;=$C$3),MAX($B$5:B2324)+1,""),"")</f>
        <v/>
      </c>
      <c r="C2325" s="73" t="str">
        <f>IFERROR(IF(AND(O2325&lt;&gt;"",O2325&gt;=$C$3),MAX($C$5:C2324)+1,""),"")</f>
        <v/>
      </c>
      <c r="F2325" s="40" t="s">
        <v>11355</v>
      </c>
      <c r="G2325" s="40" t="s">
        <v>11356</v>
      </c>
      <c r="H2325" s="56">
        <v>0.2</v>
      </c>
      <c r="I2325" s="167" t="s">
        <v>5951</v>
      </c>
      <c r="J2325" s="56">
        <v>13.43</v>
      </c>
      <c r="K2325" s="71">
        <f t="shared" si="114"/>
        <v>1.4892032762472078E-2</v>
      </c>
      <c r="L2325" s="97">
        <v>6.6245783132530098</v>
      </c>
      <c r="M2325" s="56">
        <v>8.98</v>
      </c>
      <c r="N2325" s="56">
        <v>18.205143678160926</v>
      </c>
      <c r="O2325" s="71">
        <f t="shared" si="115"/>
        <v>1.0985906155737845E-2</v>
      </c>
    </row>
    <row r="2326" spans="2:15" x14ac:dyDescent="0.15">
      <c r="B2326" s="73" t="str">
        <f>IFERROR(IF(AND(K2326&lt;&gt;"",K2326&gt;=$C$3),MAX($B$5:B2325)+1,""),"")</f>
        <v/>
      </c>
      <c r="C2326" s="73" t="str">
        <f>IFERROR(IF(AND(O2326&lt;&gt;"",O2326&gt;=$C$3),MAX($C$5:C2325)+1,""),"")</f>
        <v/>
      </c>
      <c r="F2326" s="40" t="s">
        <v>11357</v>
      </c>
      <c r="G2326" s="40" t="s">
        <v>11358</v>
      </c>
      <c r="H2326" s="56" t="s">
        <v>5898</v>
      </c>
      <c r="I2326" s="167" t="s">
        <v>5944</v>
      </c>
      <c r="J2326" s="56">
        <v>11.85</v>
      </c>
      <c r="K2326" s="71" t="str">
        <f t="shared" si="114"/>
        <v/>
      </c>
      <c r="L2326" s="97">
        <v>11.85</v>
      </c>
      <c r="M2326" s="56">
        <v>12.74</v>
      </c>
      <c r="N2326" s="56">
        <v>12.74</v>
      </c>
      <c r="O2326" s="71" t="str">
        <f t="shared" si="115"/>
        <v/>
      </c>
    </row>
    <row r="2327" spans="2:15" x14ac:dyDescent="0.15">
      <c r="B2327" s="73" t="str">
        <f>IFERROR(IF(AND(K2327&lt;&gt;"",K2327&gt;=$C$3),MAX($B$5:B2326)+1,""),"")</f>
        <v/>
      </c>
      <c r="C2327" s="73" t="str">
        <f>IFERROR(IF(AND(O2327&lt;&gt;"",O2327&gt;=$C$3),MAX($C$5:C2326)+1,""),"")</f>
        <v/>
      </c>
      <c r="F2327" s="40" t="s">
        <v>11359</v>
      </c>
      <c r="G2327" s="40" t="s">
        <v>11360</v>
      </c>
      <c r="H2327" s="56" t="s">
        <v>5898</v>
      </c>
      <c r="I2327" s="167" t="s">
        <v>5907</v>
      </c>
      <c r="J2327" s="56">
        <v>10.68</v>
      </c>
      <c r="K2327" s="71" t="str">
        <f t="shared" si="114"/>
        <v/>
      </c>
      <c r="L2327" s="97">
        <v>10.68</v>
      </c>
      <c r="M2327" s="56">
        <v>12.9</v>
      </c>
      <c r="N2327" s="56">
        <v>12.9</v>
      </c>
      <c r="O2327" s="71" t="str">
        <f t="shared" si="115"/>
        <v/>
      </c>
    </row>
    <row r="2328" spans="2:15" x14ac:dyDescent="0.15">
      <c r="B2328" s="73" t="str">
        <f>IFERROR(IF(AND(K2328&lt;&gt;"",K2328&gt;=$C$3),MAX($B$5:B2327)+1,""),"")</f>
        <v/>
      </c>
      <c r="C2328" s="73" t="str">
        <f>IFERROR(IF(AND(O2328&lt;&gt;"",O2328&gt;=$C$3),MAX($C$5:C2327)+1,""),"")</f>
        <v/>
      </c>
      <c r="F2328" s="40" t="s">
        <v>11361</v>
      </c>
      <c r="G2328" s="40" t="s">
        <v>11362</v>
      </c>
      <c r="H2328" s="56" t="s">
        <v>5898</v>
      </c>
      <c r="I2328" s="167" t="s">
        <v>5907</v>
      </c>
      <c r="J2328" s="56">
        <v>7.63</v>
      </c>
      <c r="K2328" s="71" t="str">
        <f t="shared" si="114"/>
        <v/>
      </c>
      <c r="L2328" s="97">
        <v>7.63</v>
      </c>
      <c r="M2328" s="56">
        <v>7.78</v>
      </c>
      <c r="N2328" s="56">
        <v>7.78</v>
      </c>
      <c r="O2328" s="71" t="str">
        <f t="shared" si="115"/>
        <v/>
      </c>
    </row>
    <row r="2329" spans="2:15" x14ac:dyDescent="0.15">
      <c r="B2329" s="73" t="str">
        <f>IFERROR(IF(AND(K2329&lt;&gt;"",K2329&gt;=$C$3),MAX($B$5:B2328)+1,""),"")</f>
        <v/>
      </c>
      <c r="C2329" s="73" t="str">
        <f>IFERROR(IF(AND(O2329&lt;&gt;"",O2329&gt;=$C$3),MAX($C$5:C2328)+1,""),"")</f>
        <v/>
      </c>
      <c r="F2329" s="40" t="s">
        <v>13469</v>
      </c>
      <c r="G2329" s="40" t="s">
        <v>11364</v>
      </c>
      <c r="H2329" s="56" t="s">
        <v>5898</v>
      </c>
      <c r="I2329" s="167" t="s">
        <v>5905</v>
      </c>
      <c r="J2329" s="56">
        <v>14.29</v>
      </c>
      <c r="K2329" s="71" t="str">
        <f t="shared" si="114"/>
        <v/>
      </c>
      <c r="L2329" s="97">
        <v>14.2719342604298</v>
      </c>
      <c r="M2329" s="56">
        <v>13.44</v>
      </c>
      <c r="N2329" s="56">
        <v>13.45701265822788</v>
      </c>
      <c r="O2329" s="71" t="str">
        <f t="shared" si="115"/>
        <v/>
      </c>
    </row>
    <row r="2330" spans="2:15" x14ac:dyDescent="0.15">
      <c r="B2330" s="73" t="str">
        <f>IFERROR(IF(AND(K2330&lt;&gt;"",K2330&gt;=$C$3),MAX($B$5:B2329)+1,""),"")</f>
        <v/>
      </c>
      <c r="C2330" s="73" t="str">
        <f>IFERROR(IF(AND(O2330&lt;&gt;"",O2330&gt;=$C$3),MAX($C$5:C2329)+1,""),"")</f>
        <v/>
      </c>
      <c r="F2330" s="40" t="s">
        <v>11365</v>
      </c>
      <c r="G2330" s="40" t="s">
        <v>11366</v>
      </c>
      <c r="H2330" s="56">
        <v>0.05</v>
      </c>
      <c r="I2330" s="167" t="s">
        <v>5903</v>
      </c>
      <c r="J2330" s="56">
        <v>7.75</v>
      </c>
      <c r="K2330" s="71">
        <f t="shared" si="114"/>
        <v>6.4516129032258064E-3</v>
      </c>
      <c r="L2330" s="97">
        <v>7.6939218523878399</v>
      </c>
      <c r="M2330" s="56">
        <v>6.86</v>
      </c>
      <c r="N2330" s="56">
        <v>6.9100000000000037</v>
      </c>
      <c r="O2330" s="71">
        <f t="shared" si="115"/>
        <v>7.2358900144717762E-3</v>
      </c>
    </row>
    <row r="2331" spans="2:15" x14ac:dyDescent="0.15">
      <c r="B2331" s="73" t="str">
        <f>IFERROR(IF(AND(K2331&lt;&gt;"",K2331&gt;=$C$3),MAX($B$5:B2330)+1,""),"")</f>
        <v/>
      </c>
      <c r="C2331" s="73" t="str">
        <f>IFERROR(IF(AND(O2331&lt;&gt;"",O2331&gt;=$C$3),MAX($C$5:C2330)+1,""),"")</f>
        <v/>
      </c>
      <c r="F2331" s="40" t="s">
        <v>11367</v>
      </c>
      <c r="G2331" s="40" t="s">
        <v>13470</v>
      </c>
      <c r="H2331" s="56" t="s">
        <v>5898</v>
      </c>
      <c r="I2331" s="167" t="s">
        <v>5907</v>
      </c>
      <c r="J2331" s="56">
        <v>3.84</v>
      </c>
      <c r="K2331" s="71" t="str">
        <f t="shared" si="114"/>
        <v/>
      </c>
      <c r="L2331" s="97">
        <v>3.84</v>
      </c>
      <c r="M2331" s="56">
        <v>3.35</v>
      </c>
      <c r="N2331" s="56">
        <v>3.3499999999999996</v>
      </c>
      <c r="O2331" s="71" t="str">
        <f t="shared" si="115"/>
        <v/>
      </c>
    </row>
    <row r="2332" spans="2:15" x14ac:dyDescent="0.15">
      <c r="B2332" s="73" t="str">
        <f>IFERROR(IF(AND(K2332&lt;&gt;"",K2332&gt;=$C$3),MAX($B$5:B2331)+1,""),"")</f>
        <v/>
      </c>
      <c r="C2332" s="73" t="str">
        <f>IFERROR(IF(AND(O2332&lt;&gt;"",O2332&gt;=$C$3),MAX($C$5:C2331)+1,""),"")</f>
        <v/>
      </c>
      <c r="F2332" s="40" t="s">
        <v>11369</v>
      </c>
      <c r="G2332" s="40" t="s">
        <v>11370</v>
      </c>
      <c r="H2332" s="56">
        <v>0.1</v>
      </c>
      <c r="I2332" s="167" t="s">
        <v>5909</v>
      </c>
      <c r="J2332" s="56">
        <v>26.29</v>
      </c>
      <c r="K2332" s="71">
        <f t="shared" si="114"/>
        <v>3.8037276531000383E-3</v>
      </c>
      <c r="L2332" s="97">
        <v>26.2168299471194</v>
      </c>
      <c r="M2332" s="56">
        <v>43.14</v>
      </c>
      <c r="N2332" s="56">
        <v>43.260401897850961</v>
      </c>
      <c r="O2332" s="71">
        <f t="shared" si="115"/>
        <v>2.3115827780825051E-3</v>
      </c>
    </row>
    <row r="2333" spans="2:15" x14ac:dyDescent="0.15">
      <c r="B2333" s="73">
        <f>IFERROR(IF(AND(K2333&lt;&gt;"",K2333&gt;=$C$3),MAX($B$5:B2332)+1,""),"")</f>
        <v>80</v>
      </c>
      <c r="C2333" s="73">
        <f>IFERROR(IF(AND(O2333&lt;&gt;"",O2333&gt;=$C$3),MAX($C$5:C2332)+1,""),"")</f>
        <v>67</v>
      </c>
      <c r="F2333" s="40" t="s">
        <v>11371</v>
      </c>
      <c r="G2333" s="40" t="s">
        <v>11372</v>
      </c>
      <c r="H2333" s="56">
        <v>0.34</v>
      </c>
      <c r="I2333" s="167" t="s">
        <v>5928</v>
      </c>
      <c r="J2333" s="56">
        <v>8.8000000000000007</v>
      </c>
      <c r="K2333" s="71">
        <f t="shared" si="114"/>
        <v>3.8636363636363635E-2</v>
      </c>
      <c r="L2333" s="97">
        <v>8.4459171597633098</v>
      </c>
      <c r="M2333" s="56">
        <v>8.3000000000000007</v>
      </c>
      <c r="N2333" s="56">
        <v>8.6479654747225698</v>
      </c>
      <c r="O2333" s="71">
        <f t="shared" si="115"/>
        <v>3.9315605617737198E-2</v>
      </c>
    </row>
    <row r="2334" spans="2:15" x14ac:dyDescent="0.15">
      <c r="B2334" s="73" t="str">
        <f>IFERROR(IF(AND(K2334&lt;&gt;"",K2334&gt;=$C$3),MAX($B$5:B2333)+1,""),"")</f>
        <v/>
      </c>
      <c r="C2334" s="73" t="str">
        <f>IFERROR(IF(AND(O2334&lt;&gt;"",O2334&gt;=$C$3),MAX($C$5:C2333)+1,""),"")</f>
        <v/>
      </c>
      <c r="F2334" s="40" t="s">
        <v>11373</v>
      </c>
      <c r="G2334" s="40" t="s">
        <v>11374</v>
      </c>
      <c r="H2334" s="56">
        <v>0.2</v>
      </c>
      <c r="I2334" s="167" t="s">
        <v>5953</v>
      </c>
      <c r="J2334" s="56">
        <v>22.24</v>
      </c>
      <c r="K2334" s="71">
        <f t="shared" si="114"/>
        <v>8.9928057553956848E-3</v>
      </c>
      <c r="L2334" s="97">
        <v>22.0952083333333</v>
      </c>
      <c r="M2334" s="56">
        <v>27.01</v>
      </c>
      <c r="N2334" s="56">
        <v>27.186998689384051</v>
      </c>
      <c r="O2334" s="71">
        <f t="shared" si="115"/>
        <v>7.3564574848821321E-3</v>
      </c>
    </row>
    <row r="2335" spans="2:15" x14ac:dyDescent="0.15">
      <c r="B2335" s="73" t="str">
        <f>IFERROR(IF(AND(K2335&lt;&gt;"",K2335&gt;=$C$3),MAX($B$5:B2334)+1,""),"")</f>
        <v/>
      </c>
      <c r="C2335" s="73" t="str">
        <f>IFERROR(IF(AND(O2335&lt;&gt;"",O2335&gt;=$C$3),MAX($C$5:C2334)+1,""),"")</f>
        <v/>
      </c>
      <c r="F2335" s="40" t="s">
        <v>11375</v>
      </c>
      <c r="G2335" s="40" t="s">
        <v>11376</v>
      </c>
      <c r="H2335" s="56" t="s">
        <v>5898</v>
      </c>
      <c r="I2335" s="167" t="s">
        <v>5916</v>
      </c>
      <c r="J2335" s="56">
        <v>7.06</v>
      </c>
      <c r="K2335" s="71" t="str">
        <f t="shared" si="114"/>
        <v/>
      </c>
      <c r="L2335" s="97">
        <v>7.06</v>
      </c>
      <c r="M2335" s="56">
        <v>6.07</v>
      </c>
      <c r="N2335" s="56">
        <v>6.07</v>
      </c>
      <c r="O2335" s="71" t="str">
        <f t="shared" si="115"/>
        <v/>
      </c>
    </row>
    <row r="2336" spans="2:15" x14ac:dyDescent="0.15">
      <c r="B2336" s="73" t="str">
        <f>IFERROR(IF(AND(K2336&lt;&gt;"",K2336&gt;=$C$3),MAX($B$5:B2335)+1,""),"")</f>
        <v/>
      </c>
      <c r="C2336" s="73" t="str">
        <f>IFERROR(IF(AND(O2336&lt;&gt;"",O2336&gt;=$C$3),MAX($C$5:C2335)+1,""),"")</f>
        <v/>
      </c>
      <c r="F2336" s="40" t="s">
        <v>11377</v>
      </c>
      <c r="G2336" s="40" t="s">
        <v>11378</v>
      </c>
      <c r="H2336" s="56">
        <v>0.23400000000000001</v>
      </c>
      <c r="I2336" s="167" t="s">
        <v>5952</v>
      </c>
      <c r="J2336" s="56">
        <v>16.77</v>
      </c>
      <c r="K2336" s="71">
        <f t="shared" si="114"/>
        <v>1.3953488372093025E-2</v>
      </c>
      <c r="L2336" s="97">
        <v>16.5609430894309</v>
      </c>
      <c r="M2336" s="56">
        <v>19.010000000000002</v>
      </c>
      <c r="N2336" s="56">
        <v>19.249972557628976</v>
      </c>
      <c r="O2336" s="71">
        <f t="shared" si="115"/>
        <v>1.2155861484969404E-2</v>
      </c>
    </row>
    <row r="2337" spans="2:15" x14ac:dyDescent="0.15">
      <c r="B2337" s="73" t="str">
        <f>IFERROR(IF(AND(K2337&lt;&gt;"",K2337&gt;=$C$3),MAX($B$5:B2336)+1,""),"")</f>
        <v/>
      </c>
      <c r="C2337" s="73" t="str">
        <f>IFERROR(IF(AND(O2337&lt;&gt;"",O2337&gt;=$C$3),MAX($C$5:C2336)+1,""),"")</f>
        <v/>
      </c>
      <c r="F2337" s="40" t="s">
        <v>11379</v>
      </c>
      <c r="G2337" s="40" t="s">
        <v>11380</v>
      </c>
      <c r="H2337" s="56" t="s">
        <v>5898</v>
      </c>
      <c r="I2337" s="167" t="s">
        <v>5902</v>
      </c>
      <c r="J2337" s="56">
        <v>15.74</v>
      </c>
      <c r="K2337" s="71" t="str">
        <f t="shared" si="114"/>
        <v/>
      </c>
      <c r="L2337" s="97">
        <v>15.74</v>
      </c>
      <c r="M2337" s="56">
        <v>18.28</v>
      </c>
      <c r="N2337" s="56">
        <v>18.28</v>
      </c>
      <c r="O2337" s="71" t="str">
        <f t="shared" si="115"/>
        <v/>
      </c>
    </row>
    <row r="2338" spans="2:15" x14ac:dyDescent="0.15">
      <c r="B2338" s="73" t="str">
        <f>IFERROR(IF(AND(K2338&lt;&gt;"",K2338&gt;=$C$3),MAX($B$5:B2337)+1,""),"")</f>
        <v/>
      </c>
      <c r="C2338" s="73" t="str">
        <f>IFERROR(IF(AND(O2338&lt;&gt;"",O2338&gt;=$C$3),MAX($C$5:C2337)+1,""),"")</f>
        <v/>
      </c>
      <c r="F2338" s="40" t="s">
        <v>11381</v>
      </c>
      <c r="G2338" s="40" t="s">
        <v>11382</v>
      </c>
      <c r="H2338" s="56" t="s">
        <v>5898</v>
      </c>
      <c r="I2338" s="167" t="s">
        <v>5953</v>
      </c>
      <c r="J2338" s="56">
        <v>6</v>
      </c>
      <c r="K2338" s="71" t="str">
        <f t="shared" si="114"/>
        <v/>
      </c>
      <c r="L2338" s="97">
        <v>6</v>
      </c>
      <c r="M2338" s="56">
        <v>5.78</v>
      </c>
      <c r="N2338" s="56">
        <v>5.78</v>
      </c>
      <c r="O2338" s="71" t="str">
        <f t="shared" si="115"/>
        <v/>
      </c>
    </row>
    <row r="2339" spans="2:15" x14ac:dyDescent="0.15">
      <c r="B2339" s="73" t="str">
        <f>IFERROR(IF(AND(K2339&lt;&gt;"",K2339&gt;=$C$3),MAX($B$5:B2338)+1,""),"")</f>
        <v/>
      </c>
      <c r="C2339" s="73" t="str">
        <f>IFERROR(IF(AND(O2339&lt;&gt;"",O2339&gt;=$C$3),MAX($C$5:C2338)+1,""),"")</f>
        <v/>
      </c>
      <c r="F2339" s="40" t="s">
        <v>13471</v>
      </c>
      <c r="G2339" s="40" t="s">
        <v>11384</v>
      </c>
      <c r="H2339" s="56" t="s">
        <v>5898</v>
      </c>
      <c r="I2339" s="167" t="s">
        <v>5907</v>
      </c>
      <c r="J2339" s="56">
        <v>15.8</v>
      </c>
      <c r="K2339" s="71" t="str">
        <f t="shared" si="114"/>
        <v/>
      </c>
      <c r="L2339" s="97">
        <v>15.8</v>
      </c>
      <c r="M2339" s="56">
        <v>16.809999999999999</v>
      </c>
      <c r="N2339" s="56">
        <v>16.809999999999999</v>
      </c>
      <c r="O2339" s="71" t="str">
        <f t="shared" si="115"/>
        <v/>
      </c>
    </row>
    <row r="2340" spans="2:15" x14ac:dyDescent="0.15">
      <c r="B2340" s="73" t="str">
        <f>IFERROR(IF(AND(K2340&lt;&gt;"",K2340&gt;=$C$3),MAX($B$5:B2339)+1,""),"")</f>
        <v/>
      </c>
      <c r="C2340" s="73" t="str">
        <f>IFERROR(IF(AND(O2340&lt;&gt;"",O2340&gt;=$C$3),MAX($C$5:C2339)+1,""),"")</f>
        <v/>
      </c>
      <c r="F2340" s="40" t="s">
        <v>11385</v>
      </c>
      <c r="G2340" s="40" t="s">
        <v>13472</v>
      </c>
      <c r="H2340" s="56">
        <v>0.08</v>
      </c>
      <c r="I2340" s="167" t="s">
        <v>13682</v>
      </c>
      <c r="J2340" s="56">
        <v>19.32</v>
      </c>
      <c r="K2340" s="71">
        <f t="shared" si="114"/>
        <v>4.140786749482402E-3</v>
      </c>
      <c r="L2340" s="97">
        <v>16.0403405107662</v>
      </c>
      <c r="M2340" s="56">
        <v>17.11</v>
      </c>
      <c r="N2340" s="56">
        <v>20.608365500603071</v>
      </c>
      <c r="O2340" s="71">
        <f t="shared" si="115"/>
        <v>3.8819187284726163E-3</v>
      </c>
    </row>
    <row r="2341" spans="2:15" x14ac:dyDescent="0.15">
      <c r="B2341" s="73" t="str">
        <f>IFERROR(IF(AND(K2341&lt;&gt;"",K2341&gt;=$C$3),MAX($B$5:B2340)+1,""),"")</f>
        <v/>
      </c>
      <c r="C2341" s="73" t="str">
        <f>IFERROR(IF(AND(O2341&lt;&gt;"",O2341&gt;=$C$3),MAX($C$5:C2340)+1,""),"")</f>
        <v/>
      </c>
      <c r="F2341" s="40" t="s">
        <v>11387</v>
      </c>
      <c r="G2341" s="40" t="s">
        <v>11388</v>
      </c>
      <c r="H2341" s="56">
        <v>0.04</v>
      </c>
      <c r="I2341" s="167" t="s">
        <v>13663</v>
      </c>
      <c r="J2341" s="56">
        <v>7.12</v>
      </c>
      <c r="K2341" s="71">
        <f t="shared" si="114"/>
        <v>5.6179775280898875E-3</v>
      </c>
      <c r="L2341" s="97">
        <v>4.72</v>
      </c>
      <c r="M2341" s="56">
        <v>4.6100000000000003</v>
      </c>
      <c r="N2341" s="56">
        <v>6.95406779661017</v>
      </c>
      <c r="O2341" s="71">
        <f t="shared" si="115"/>
        <v>5.7520290526213167E-3</v>
      </c>
    </row>
    <row r="2342" spans="2:15" x14ac:dyDescent="0.15">
      <c r="B2342" s="73" t="str">
        <f>IFERROR(IF(AND(K2342&lt;&gt;"",K2342&gt;=$C$3),MAX($B$5:B2341)+1,""),"")</f>
        <v/>
      </c>
      <c r="C2342" s="73" t="str">
        <f>IFERROR(IF(AND(O2342&lt;&gt;"",O2342&gt;=$C$3),MAX($C$5:C2341)+1,""),"")</f>
        <v/>
      </c>
      <c r="F2342" s="40" t="s">
        <v>11389</v>
      </c>
      <c r="G2342" s="40" t="s">
        <v>11390</v>
      </c>
      <c r="H2342" s="56">
        <v>0.3</v>
      </c>
      <c r="I2342" s="167" t="s">
        <v>5916</v>
      </c>
      <c r="J2342" s="56">
        <v>48.38</v>
      </c>
      <c r="K2342" s="71">
        <f t="shared" si="114"/>
        <v>6.2009094667217855E-3</v>
      </c>
      <c r="L2342" s="97">
        <v>19.244937420642099</v>
      </c>
      <c r="M2342" s="56">
        <v>24.84</v>
      </c>
      <c r="N2342" s="56">
        <v>62.445471956224409</v>
      </c>
      <c r="O2342" s="71">
        <f t="shared" si="115"/>
        <v>4.8041914105526546E-3</v>
      </c>
    </row>
    <row r="2343" spans="2:15" x14ac:dyDescent="0.15">
      <c r="B2343" s="73" t="str">
        <f>IFERROR(IF(AND(K2343&lt;&gt;"",K2343&gt;=$C$3),MAX($B$5:B2342)+1,""),"")</f>
        <v/>
      </c>
      <c r="C2343" s="73" t="str">
        <f>IFERROR(IF(AND(O2343&lt;&gt;"",O2343&gt;=$C$3),MAX($C$5:C2342)+1,""),"")</f>
        <v/>
      </c>
      <c r="F2343" s="40" t="s">
        <v>11391</v>
      </c>
      <c r="G2343" s="40" t="s">
        <v>13473</v>
      </c>
      <c r="H2343" s="56">
        <v>2.5000000000000001E-2</v>
      </c>
      <c r="I2343" s="167" t="s">
        <v>5924</v>
      </c>
      <c r="J2343" s="56">
        <v>17.100000000000001</v>
      </c>
      <c r="K2343" s="71">
        <f t="shared" si="114"/>
        <v>1.4619883040935672E-3</v>
      </c>
      <c r="L2343" s="97">
        <v>17.077470355731201</v>
      </c>
      <c r="M2343" s="56">
        <v>15.3</v>
      </c>
      <c r="N2343" s="56">
        <v>15.320184696569946</v>
      </c>
      <c r="O2343" s="71">
        <f t="shared" si="115"/>
        <v>1.6318341126525244E-3</v>
      </c>
    </row>
    <row r="2344" spans="2:15" x14ac:dyDescent="0.15">
      <c r="B2344" s="73" t="str">
        <f>IFERROR(IF(AND(K2344&lt;&gt;"",K2344&gt;=$C$3),MAX($B$5:B2343)+1,""),"")</f>
        <v/>
      </c>
      <c r="C2344" s="73" t="str">
        <f>IFERROR(IF(AND(O2344&lt;&gt;"",O2344&gt;=$C$3),MAX($C$5:C2343)+1,""),"")</f>
        <v/>
      </c>
      <c r="F2344" s="40" t="s">
        <v>11393</v>
      </c>
      <c r="G2344" s="40" t="s">
        <v>11394</v>
      </c>
      <c r="H2344" s="56">
        <v>0.1</v>
      </c>
      <c r="I2344" s="167" t="s">
        <v>5902</v>
      </c>
      <c r="J2344" s="56">
        <v>12.22</v>
      </c>
      <c r="K2344" s="71">
        <f t="shared" si="114"/>
        <v>8.1833060556464818E-3</v>
      </c>
      <c r="L2344" s="97">
        <v>12.1233227848101</v>
      </c>
      <c r="M2344" s="56">
        <v>12.39</v>
      </c>
      <c r="N2344" s="56">
        <v>12.488803827751227</v>
      </c>
      <c r="O2344" s="71">
        <f t="shared" si="115"/>
        <v>8.0071719741318347E-3</v>
      </c>
    </row>
    <row r="2345" spans="2:15" x14ac:dyDescent="0.15">
      <c r="B2345" s="73" t="str">
        <f>IFERROR(IF(AND(K2345&lt;&gt;"",K2345&gt;=$C$3),MAX($B$5:B2344)+1,""),"")</f>
        <v/>
      </c>
      <c r="C2345" s="73" t="str">
        <f>IFERROR(IF(AND(O2345&lt;&gt;"",O2345&gt;=$C$3),MAX($C$5:C2344)+1,""),"")</f>
        <v/>
      </c>
      <c r="F2345" s="40" t="s">
        <v>11395</v>
      </c>
      <c r="G2345" s="40" t="s">
        <v>11396</v>
      </c>
      <c r="H2345" s="56">
        <v>0.218</v>
      </c>
      <c r="I2345" s="167" t="s">
        <v>13688</v>
      </c>
      <c r="J2345" s="56">
        <v>50.64</v>
      </c>
      <c r="K2345" s="71">
        <f t="shared" si="114"/>
        <v>4.3048973143759873E-3</v>
      </c>
      <c r="L2345" s="97">
        <v>28.014250440917099</v>
      </c>
      <c r="M2345" s="56">
        <v>33.44</v>
      </c>
      <c r="N2345" s="56">
        <v>60.447863974495235</v>
      </c>
      <c r="O2345" s="71">
        <f t="shared" si="115"/>
        <v>3.606413621033503E-3</v>
      </c>
    </row>
    <row r="2346" spans="2:15" x14ac:dyDescent="0.15">
      <c r="B2346" s="73">
        <f>IFERROR(IF(AND(K2346&lt;&gt;"",K2346&gt;=$C$3),MAX($B$5:B2345)+1,""),"")</f>
        <v>81</v>
      </c>
      <c r="C2346" s="73" t="str">
        <f>IFERROR(IF(AND(O2346&lt;&gt;"",O2346&gt;=$C$3),MAX($C$5:C2345)+1,""),"")</f>
        <v/>
      </c>
      <c r="F2346" s="40" t="s">
        <v>11397</v>
      </c>
      <c r="G2346" s="40" t="s">
        <v>11398</v>
      </c>
      <c r="H2346" s="56">
        <v>1</v>
      </c>
      <c r="I2346" s="167" t="s">
        <v>5924</v>
      </c>
      <c r="J2346" s="56">
        <v>37.159999999999997</v>
      </c>
      <c r="K2346" s="71">
        <f t="shared" si="114"/>
        <v>2.6910656620021532E-2</v>
      </c>
      <c r="L2346" s="97">
        <v>36.2120408163265</v>
      </c>
      <c r="M2346" s="56">
        <v>40.36</v>
      </c>
      <c r="N2346" s="56">
        <v>41.416544502617832</v>
      </c>
      <c r="O2346" s="71">
        <f t="shared" si="115"/>
        <v>2.414494043405269E-2</v>
      </c>
    </row>
    <row r="2347" spans="2:15" x14ac:dyDescent="0.15">
      <c r="B2347" s="73" t="str">
        <f>IFERROR(IF(AND(K2347&lt;&gt;"",K2347&gt;=$C$3),MAX($B$5:B2346)+1,""),"")</f>
        <v/>
      </c>
      <c r="C2347" s="73" t="str">
        <f>IFERROR(IF(AND(O2347&lt;&gt;"",O2347&gt;=$C$3),MAX($C$5:C2346)+1,""),"")</f>
        <v/>
      </c>
      <c r="F2347" s="40" t="s">
        <v>11399</v>
      </c>
      <c r="G2347" s="40" t="s">
        <v>11400</v>
      </c>
      <c r="H2347" s="56">
        <v>0.06</v>
      </c>
      <c r="I2347" s="167" t="s">
        <v>5916</v>
      </c>
      <c r="J2347" s="56">
        <v>6.9</v>
      </c>
      <c r="K2347" s="71">
        <f t="shared" si="114"/>
        <v>8.6956521739130418E-3</v>
      </c>
      <c r="L2347" s="97">
        <v>6.8344936708860802</v>
      </c>
      <c r="M2347" s="56">
        <v>6.4</v>
      </c>
      <c r="N2347" s="56">
        <v>6.4613418530351403</v>
      </c>
      <c r="O2347" s="71">
        <f t="shared" si="115"/>
        <v>9.2859968354430424E-3</v>
      </c>
    </row>
    <row r="2348" spans="2:15" x14ac:dyDescent="0.15">
      <c r="B2348" s="73">
        <f>IFERROR(IF(AND(K2348&lt;&gt;"",K2348&gt;=$C$3),MAX($B$5:B2347)+1,""),"")</f>
        <v>82</v>
      </c>
      <c r="C2348" s="73" t="str">
        <f>IFERROR(IF(AND(O2348&lt;&gt;"",O2348&gt;=$C$3),MAX($C$5:C2347)+1,""),"")</f>
        <v/>
      </c>
      <c r="F2348" s="40" t="s">
        <v>11401</v>
      </c>
      <c r="G2348" s="40" t="s">
        <v>11402</v>
      </c>
      <c r="H2348" s="56">
        <v>0.7</v>
      </c>
      <c r="I2348" s="167" t="s">
        <v>5928</v>
      </c>
      <c r="J2348" s="56">
        <v>23.32</v>
      </c>
      <c r="K2348" s="71">
        <f t="shared" si="114"/>
        <v>3.0017152658662092E-2</v>
      </c>
      <c r="L2348" s="97">
        <v>22.6630985915493</v>
      </c>
      <c r="M2348" s="56">
        <v>28.64</v>
      </c>
      <c r="N2348" s="56">
        <v>29.470144927536229</v>
      </c>
      <c r="O2348" s="71">
        <f t="shared" si="115"/>
        <v>2.3752852309387049E-2</v>
      </c>
    </row>
    <row r="2349" spans="2:15" x14ac:dyDescent="0.15">
      <c r="B2349" s="73" t="str">
        <f>IFERROR(IF(AND(K2349&lt;&gt;"",K2349&gt;=$C$3),MAX($B$5:B2348)+1,""),"")</f>
        <v/>
      </c>
      <c r="C2349" s="73" t="str">
        <f>IFERROR(IF(AND(O2349&lt;&gt;"",O2349&gt;=$C$3),MAX($C$5:C2348)+1,""),"")</f>
        <v/>
      </c>
      <c r="F2349" s="40" t="s">
        <v>11403</v>
      </c>
      <c r="G2349" s="40" t="s">
        <v>11404</v>
      </c>
      <c r="H2349" s="56">
        <v>0.02</v>
      </c>
      <c r="I2349" s="167" t="s">
        <v>5907</v>
      </c>
      <c r="J2349" s="56">
        <v>3</v>
      </c>
      <c r="K2349" s="71">
        <f t="shared" si="114"/>
        <v>6.6666666666666671E-3</v>
      </c>
      <c r="L2349" s="97">
        <v>2.9797979797979801</v>
      </c>
      <c r="M2349" s="56">
        <v>2.85</v>
      </c>
      <c r="N2349" s="56">
        <v>2.869322033898305</v>
      </c>
      <c r="O2349" s="71">
        <f t="shared" si="115"/>
        <v>6.9702876720420586E-3</v>
      </c>
    </row>
    <row r="2350" spans="2:15" x14ac:dyDescent="0.15">
      <c r="B2350" s="73" t="str">
        <f>IFERROR(IF(AND(K2350&lt;&gt;"",K2350&gt;=$C$3),MAX($B$5:B2349)+1,""),"")</f>
        <v/>
      </c>
      <c r="C2350" s="73" t="str">
        <f>IFERROR(IF(AND(O2350&lt;&gt;"",O2350&gt;=$C$3),MAX($C$5:C2349)+1,""),"")</f>
        <v/>
      </c>
      <c r="F2350" s="40" t="s">
        <v>11405</v>
      </c>
      <c r="G2350" s="40" t="s">
        <v>11406</v>
      </c>
      <c r="H2350" s="56">
        <v>0.02</v>
      </c>
      <c r="I2350" s="167" t="s">
        <v>13682</v>
      </c>
      <c r="J2350" s="56">
        <v>16</v>
      </c>
      <c r="K2350" s="71">
        <f t="shared" si="114"/>
        <v>1.25E-3</v>
      </c>
      <c r="L2350" s="97">
        <v>15.9810426540284</v>
      </c>
      <c r="M2350" s="56">
        <v>20.11</v>
      </c>
      <c r="N2350" s="56">
        <v>20.133855278766355</v>
      </c>
      <c r="O2350" s="71">
        <f t="shared" si="115"/>
        <v>9.9335173135432623E-4</v>
      </c>
    </row>
    <row r="2351" spans="2:15" x14ac:dyDescent="0.15">
      <c r="B2351" s="73" t="str">
        <f>IFERROR(IF(AND(K2351&lt;&gt;"",K2351&gt;=$C$3),MAX($B$5:B2350)+1,""),"")</f>
        <v/>
      </c>
      <c r="C2351" s="73" t="str">
        <f>IFERROR(IF(AND(O2351&lt;&gt;"",O2351&gt;=$C$3),MAX($C$5:C2350)+1,""),"")</f>
        <v/>
      </c>
      <c r="F2351" s="40" t="s">
        <v>11407</v>
      </c>
      <c r="G2351" s="40" t="s">
        <v>11408</v>
      </c>
      <c r="H2351" s="56" t="s">
        <v>5898</v>
      </c>
      <c r="I2351" s="167" t="s">
        <v>5953</v>
      </c>
      <c r="J2351" s="56">
        <v>2.88</v>
      </c>
      <c r="K2351" s="71" t="str">
        <f t="shared" si="114"/>
        <v/>
      </c>
      <c r="L2351" s="97">
        <v>2.88</v>
      </c>
      <c r="M2351" s="56">
        <v>2.75</v>
      </c>
      <c r="N2351" s="56">
        <v>2.75</v>
      </c>
      <c r="O2351" s="71" t="str">
        <f t="shared" si="115"/>
        <v/>
      </c>
    </row>
    <row r="2352" spans="2:15" x14ac:dyDescent="0.15">
      <c r="B2352" s="73" t="str">
        <f>IFERROR(IF(AND(K2352&lt;&gt;"",K2352&gt;=$C$3),MAX($B$5:B2351)+1,""),"")</f>
        <v/>
      </c>
      <c r="C2352" s="73" t="str">
        <f>IFERROR(IF(AND(O2352&lt;&gt;"",O2352&gt;=$C$3),MAX($C$5:C2351)+1,""),"")</f>
        <v/>
      </c>
      <c r="F2352" s="40" t="s">
        <v>11409</v>
      </c>
      <c r="G2352" s="40" t="s">
        <v>11410</v>
      </c>
      <c r="H2352" s="56">
        <v>0.26</v>
      </c>
      <c r="I2352" s="167" t="s">
        <v>5932</v>
      </c>
      <c r="J2352" s="56">
        <v>56.75</v>
      </c>
      <c r="K2352" s="71">
        <f t="shared" si="114"/>
        <v>4.5814977973568285E-3</v>
      </c>
      <c r="L2352" s="97">
        <v>56.494546398891998</v>
      </c>
      <c r="M2352" s="56">
        <v>56.73</v>
      </c>
      <c r="N2352" s="56">
        <v>56.986518260869531</v>
      </c>
      <c r="O2352" s="71">
        <f t="shared" si="115"/>
        <v>4.5624826350995386E-3</v>
      </c>
    </row>
    <row r="2353" spans="2:15" x14ac:dyDescent="0.15">
      <c r="B2353" s="73" t="str">
        <f>IFERROR(IF(AND(K2353&lt;&gt;"",K2353&gt;=$C$3),MAX($B$5:B2352)+1,""),"")</f>
        <v/>
      </c>
      <c r="C2353" s="73" t="str">
        <f>IFERROR(IF(AND(O2353&lt;&gt;"",O2353&gt;=$C$3),MAX($C$5:C2352)+1,""),"")</f>
        <v/>
      </c>
      <c r="F2353" s="40" t="s">
        <v>11411</v>
      </c>
      <c r="G2353" s="40" t="s">
        <v>11412</v>
      </c>
      <c r="H2353" s="56">
        <v>0.17</v>
      </c>
      <c r="I2353" s="167" t="s">
        <v>13675</v>
      </c>
      <c r="J2353" s="56">
        <v>46.23</v>
      </c>
      <c r="K2353" s="71">
        <f t="shared" si="114"/>
        <v>3.6772658446895959E-3</v>
      </c>
      <c r="L2353" s="97">
        <v>23.047902757619699</v>
      </c>
      <c r="M2353" s="56">
        <v>21.79</v>
      </c>
      <c r="N2353" s="56">
        <v>43.706870451237336</v>
      </c>
      <c r="O2353" s="71">
        <f t="shared" si="115"/>
        <v>3.8895486738100998E-3</v>
      </c>
    </row>
    <row r="2354" spans="2:15" x14ac:dyDescent="0.15">
      <c r="B2354" s="73" t="str">
        <f>IFERROR(IF(AND(K2354&lt;&gt;"",K2354&gt;=$C$3),MAX($B$5:B2353)+1,""),"")</f>
        <v/>
      </c>
      <c r="C2354" s="73" t="str">
        <f>IFERROR(IF(AND(O2354&lt;&gt;"",O2354&gt;=$C$3),MAX($C$5:C2353)+1,""),"")</f>
        <v/>
      </c>
      <c r="F2354" s="40" t="s">
        <v>11413</v>
      </c>
      <c r="G2354" s="40" t="s">
        <v>11414</v>
      </c>
      <c r="H2354" s="56">
        <v>0.1</v>
      </c>
      <c r="I2354" s="167" t="s">
        <v>5949</v>
      </c>
      <c r="J2354" s="56">
        <v>10.58</v>
      </c>
      <c r="K2354" s="71">
        <f t="shared" si="114"/>
        <v>9.4517958412098299E-3</v>
      </c>
      <c r="L2354" s="97">
        <v>6.9773743589743598</v>
      </c>
      <c r="M2354" s="56">
        <v>6.7</v>
      </c>
      <c r="N2354" s="56">
        <v>10.159409020217728</v>
      </c>
      <c r="O2354" s="71">
        <f t="shared" si="115"/>
        <v>9.8430922311519339E-3</v>
      </c>
    </row>
    <row r="2355" spans="2:15" x14ac:dyDescent="0.15">
      <c r="B2355" s="73" t="str">
        <f>IFERROR(IF(AND(K2355&lt;&gt;"",K2355&gt;=$C$3),MAX($B$5:B2354)+1,""),"")</f>
        <v/>
      </c>
      <c r="C2355" s="73" t="str">
        <f>IFERROR(IF(AND(O2355&lt;&gt;"",O2355&gt;=$C$3),MAX($C$5:C2354)+1,""),"")</f>
        <v/>
      </c>
      <c r="F2355" s="40" t="s">
        <v>11415</v>
      </c>
      <c r="G2355" s="40" t="s">
        <v>13474</v>
      </c>
      <c r="H2355" s="56">
        <v>0.03</v>
      </c>
      <c r="I2355" s="167" t="s">
        <v>5901</v>
      </c>
      <c r="J2355" s="56">
        <v>16.87</v>
      </c>
      <c r="K2355" s="71">
        <f t="shared" si="114"/>
        <v>1.778304682868998E-3</v>
      </c>
      <c r="L2355" s="97">
        <v>16.8322031366692</v>
      </c>
      <c r="M2355" s="56">
        <v>13.05</v>
      </c>
      <c r="N2355" s="56">
        <v>13.079303892215536</v>
      </c>
      <c r="O2355" s="71">
        <f t="shared" si="115"/>
        <v>2.2937000506468258E-3</v>
      </c>
    </row>
    <row r="2356" spans="2:15" x14ac:dyDescent="0.15">
      <c r="B2356" s="73" t="str">
        <f>IFERROR(IF(AND(K2356&lt;&gt;"",K2356&gt;=$C$3),MAX($B$5:B2355)+1,""),"")</f>
        <v/>
      </c>
      <c r="C2356" s="73" t="str">
        <f>IFERROR(IF(AND(O2356&lt;&gt;"",O2356&gt;=$C$3),MAX($C$5:C2355)+1,""),"")</f>
        <v/>
      </c>
      <c r="F2356" s="40" t="s">
        <v>11417</v>
      </c>
      <c r="G2356" s="40" t="s">
        <v>13475</v>
      </c>
      <c r="H2356" s="56" t="s">
        <v>5898</v>
      </c>
      <c r="I2356" s="167" t="s">
        <v>5909</v>
      </c>
      <c r="J2356" s="56">
        <v>4.8600000000000003</v>
      </c>
      <c r="K2356" s="71" t="str">
        <f t="shared" si="114"/>
        <v/>
      </c>
      <c r="L2356" s="97">
        <v>4.8600000000000003</v>
      </c>
      <c r="M2356" s="56">
        <v>4.25</v>
      </c>
      <c r="N2356" s="56">
        <v>4.25</v>
      </c>
      <c r="O2356" s="71" t="str">
        <f t="shared" si="115"/>
        <v/>
      </c>
    </row>
    <row r="2357" spans="2:15" x14ac:dyDescent="0.15">
      <c r="B2357" s="73" t="str">
        <f>IFERROR(IF(AND(K2357&lt;&gt;"",K2357&gt;=$C$3),MAX($B$5:B2356)+1,""),"")</f>
        <v/>
      </c>
      <c r="C2357" s="73" t="str">
        <f>IFERROR(IF(AND(O2357&lt;&gt;"",O2357&gt;=$C$3),MAX($C$5:C2356)+1,""),"")</f>
        <v/>
      </c>
      <c r="F2357" s="40" t="s">
        <v>11419</v>
      </c>
      <c r="G2357" s="40" t="s">
        <v>13476</v>
      </c>
      <c r="H2357" s="56" t="s">
        <v>5898</v>
      </c>
      <c r="I2357" s="167" t="s">
        <v>5951</v>
      </c>
      <c r="J2357" s="56">
        <v>20.440000000000001</v>
      </c>
      <c r="K2357" s="71" t="str">
        <f t="shared" si="114"/>
        <v/>
      </c>
      <c r="L2357" s="97">
        <v>20.440000000000001</v>
      </c>
      <c r="M2357" s="56">
        <v>22.35</v>
      </c>
      <c r="N2357" s="56">
        <v>22.35</v>
      </c>
      <c r="O2357" s="71" t="str">
        <f t="shared" si="115"/>
        <v/>
      </c>
    </row>
    <row r="2358" spans="2:15" x14ac:dyDescent="0.15">
      <c r="B2358" s="73" t="str">
        <f>IFERROR(IF(AND(K2358&lt;&gt;"",K2358&gt;=$C$3),MAX($B$5:B2357)+1,""),"")</f>
        <v/>
      </c>
      <c r="C2358" s="73" t="str">
        <f>IFERROR(IF(AND(O2358&lt;&gt;"",O2358&gt;=$C$3),MAX($C$5:C2357)+1,""),"")</f>
        <v/>
      </c>
      <c r="F2358" s="40" t="s">
        <v>13477</v>
      </c>
      <c r="G2358" s="40" t="s">
        <v>11422</v>
      </c>
      <c r="H2358" s="56">
        <v>0.06</v>
      </c>
      <c r="I2358" s="167" t="s">
        <v>5936</v>
      </c>
      <c r="J2358" s="56">
        <v>4.32</v>
      </c>
      <c r="K2358" s="71">
        <f t="shared" si="114"/>
        <v>1.3888888888888888E-2</v>
      </c>
      <c r="L2358" s="97">
        <v>4.2588679245282997</v>
      </c>
      <c r="M2358" s="56">
        <v>4.18</v>
      </c>
      <c r="N2358" s="56">
        <v>4.240000000000002</v>
      </c>
      <c r="O2358" s="71">
        <f t="shared" si="115"/>
        <v>1.4150943396226408E-2</v>
      </c>
    </row>
    <row r="2359" spans="2:15" x14ac:dyDescent="0.15">
      <c r="B2359" s="73">
        <f>IFERROR(IF(AND(K2359&lt;&gt;"",K2359&gt;=$C$3),MAX($B$5:B2358)+1,""),"")</f>
        <v>83</v>
      </c>
      <c r="C2359" s="73">
        <f>IFERROR(IF(AND(O2359&lt;&gt;"",O2359&gt;=$C$3),MAX($C$5:C2358)+1,""),"")</f>
        <v>68</v>
      </c>
      <c r="F2359" s="40" t="s">
        <v>11423</v>
      </c>
      <c r="G2359" s="40" t="s">
        <v>11424</v>
      </c>
      <c r="H2359" s="56">
        <v>0.2</v>
      </c>
      <c r="I2359" s="167" t="s">
        <v>5945</v>
      </c>
      <c r="J2359" s="56">
        <v>4.8499999999999996</v>
      </c>
      <c r="K2359" s="71">
        <f t="shared" si="114"/>
        <v>4.1237113402061862E-2</v>
      </c>
      <c r="L2359" s="97">
        <v>4.6377461706783398</v>
      </c>
      <c r="M2359" s="56">
        <v>4.3899999999999997</v>
      </c>
      <c r="N2359" s="56">
        <v>4.5909153318077767</v>
      </c>
      <c r="O2359" s="71">
        <f t="shared" si="115"/>
        <v>4.3564297214177872E-2</v>
      </c>
    </row>
    <row r="2360" spans="2:15" x14ac:dyDescent="0.15">
      <c r="B2360" s="73" t="str">
        <f>IFERROR(IF(AND(K2360&lt;&gt;"",K2360&gt;=$C$3),MAX($B$5:B2359)+1,""),"")</f>
        <v/>
      </c>
      <c r="C2360" s="73" t="str">
        <f>IFERROR(IF(AND(O2360&lt;&gt;"",O2360&gt;=$C$3),MAX($C$5:C2359)+1,""),"")</f>
        <v/>
      </c>
      <c r="F2360" s="40" t="s">
        <v>11425</v>
      </c>
      <c r="G2360" s="40" t="s">
        <v>13478</v>
      </c>
      <c r="H2360" s="56" t="s">
        <v>5898</v>
      </c>
      <c r="I2360" s="167" t="s">
        <v>13694</v>
      </c>
      <c r="J2360" s="56">
        <v>13.47</v>
      </c>
      <c r="K2360" s="71" t="str">
        <f t="shared" si="114"/>
        <v/>
      </c>
      <c r="L2360" s="97">
        <v>13.47</v>
      </c>
      <c r="M2360" s="56">
        <v>13.71</v>
      </c>
      <c r="N2360" s="56">
        <v>13.71</v>
      </c>
      <c r="O2360" s="71" t="str">
        <f t="shared" si="115"/>
        <v/>
      </c>
    </row>
    <row r="2361" spans="2:15" x14ac:dyDescent="0.15">
      <c r="B2361" s="73" t="str">
        <f>IFERROR(IF(AND(K2361&lt;&gt;"",K2361&gt;=$C$3),MAX($B$5:B2360)+1,""),"")</f>
        <v/>
      </c>
      <c r="C2361" s="73" t="str">
        <f>IFERROR(IF(AND(O2361&lt;&gt;"",O2361&gt;=$C$3),MAX($C$5:C2360)+1,""),"")</f>
        <v/>
      </c>
      <c r="F2361" s="40" t="s">
        <v>11427</v>
      </c>
      <c r="G2361" s="40" t="s">
        <v>11428</v>
      </c>
      <c r="H2361" s="56">
        <v>7.0000000000000007E-2</v>
      </c>
      <c r="I2361" s="167" t="s">
        <v>5901</v>
      </c>
      <c r="J2361" s="56">
        <v>11.18</v>
      </c>
      <c r="K2361" s="71">
        <f t="shared" si="114"/>
        <v>6.2611806797853321E-3</v>
      </c>
      <c r="L2361" s="97">
        <v>11.111230228470999</v>
      </c>
      <c r="M2361" s="56">
        <v>9.9499999999999993</v>
      </c>
      <c r="N2361" s="56">
        <v>10.01158267020336</v>
      </c>
      <c r="O2361" s="71">
        <f t="shared" si="115"/>
        <v>6.9919015110702903E-3</v>
      </c>
    </row>
    <row r="2362" spans="2:15" x14ac:dyDescent="0.15">
      <c r="B2362" s="73" t="str">
        <f>IFERROR(IF(AND(K2362&lt;&gt;"",K2362&gt;=$C$3),MAX($B$5:B2361)+1,""),"")</f>
        <v/>
      </c>
      <c r="C2362" s="73" t="str">
        <f>IFERROR(IF(AND(O2362&lt;&gt;"",O2362&gt;=$C$3),MAX($C$5:C2361)+1,""),"")</f>
        <v/>
      </c>
      <c r="F2362" s="40" t="s">
        <v>11429</v>
      </c>
      <c r="G2362" s="40" t="s">
        <v>13479</v>
      </c>
      <c r="H2362" s="56" t="s">
        <v>5898</v>
      </c>
      <c r="I2362" s="167" t="s">
        <v>5932</v>
      </c>
      <c r="J2362" s="56">
        <v>6.06</v>
      </c>
      <c r="K2362" s="71" t="str">
        <f t="shared" si="114"/>
        <v/>
      </c>
      <c r="L2362" s="97">
        <v>6.06</v>
      </c>
      <c r="M2362" s="56">
        <v>4.3499999999999996</v>
      </c>
      <c r="N2362" s="56">
        <v>4.3499999999999996</v>
      </c>
      <c r="O2362" s="71" t="str">
        <f t="shared" si="115"/>
        <v/>
      </c>
    </row>
    <row r="2363" spans="2:15" x14ac:dyDescent="0.15">
      <c r="B2363" s="73" t="str">
        <f>IFERROR(IF(AND(K2363&lt;&gt;"",K2363&gt;=$C$3),MAX($B$5:B2362)+1,""),"")</f>
        <v/>
      </c>
      <c r="C2363" s="73" t="str">
        <f>IFERROR(IF(AND(O2363&lt;&gt;"",O2363&gt;=$C$3),MAX($C$5:C2362)+1,""),"")</f>
        <v/>
      </c>
      <c r="F2363" s="40" t="s">
        <v>11431</v>
      </c>
      <c r="G2363" s="40" t="s">
        <v>11432</v>
      </c>
      <c r="H2363" s="56">
        <v>0.03</v>
      </c>
      <c r="I2363" s="167" t="s">
        <v>5932</v>
      </c>
      <c r="J2363" s="56">
        <v>5.53</v>
      </c>
      <c r="K2363" s="71">
        <f t="shared" si="114"/>
        <v>5.4249547920433988E-3</v>
      </c>
      <c r="L2363" s="97">
        <v>5.4955093555093599</v>
      </c>
      <c r="M2363" s="56">
        <v>4.58</v>
      </c>
      <c r="N2363" s="56">
        <v>4.6087447698744732</v>
      </c>
      <c r="O2363" s="71">
        <f t="shared" si="115"/>
        <v>6.5093645879672132E-3</v>
      </c>
    </row>
    <row r="2364" spans="2:15" x14ac:dyDescent="0.15">
      <c r="B2364" s="73">
        <f>IFERROR(IF(AND(K2364&lt;&gt;"",K2364&gt;=$C$3),MAX($B$5:B2363)+1,""),"")</f>
        <v>84</v>
      </c>
      <c r="C2364" s="73">
        <f>IFERROR(IF(AND(O2364&lt;&gt;"",O2364&gt;=$C$3),MAX($C$5:C2363)+1,""),"")</f>
        <v>69</v>
      </c>
      <c r="F2364" s="40" t="s">
        <v>11433</v>
      </c>
      <c r="G2364" s="40" t="s">
        <v>11434</v>
      </c>
      <c r="H2364" s="56">
        <v>0.25</v>
      </c>
      <c r="I2364" s="167" t="s">
        <v>5944</v>
      </c>
      <c r="J2364" s="56">
        <v>7.21</v>
      </c>
      <c r="K2364" s="71">
        <f t="shared" si="114"/>
        <v>3.4674063800277391E-2</v>
      </c>
      <c r="L2364" s="97">
        <v>6.96274348422497</v>
      </c>
      <c r="M2364" s="56">
        <v>7.49</v>
      </c>
      <c r="N2364" s="56">
        <v>7.7559801136363591</v>
      </c>
      <c r="O2364" s="71">
        <f t="shared" si="115"/>
        <v>3.2233192496259319E-2</v>
      </c>
    </row>
    <row r="2365" spans="2:15" x14ac:dyDescent="0.15">
      <c r="B2365" s="73" t="str">
        <f>IFERROR(IF(AND(K2365&lt;&gt;"",K2365&gt;=$C$3),MAX($B$5:B2364)+1,""),"")</f>
        <v/>
      </c>
      <c r="C2365" s="73" t="str">
        <f>IFERROR(IF(AND(O2365&lt;&gt;"",O2365&gt;=$C$3),MAX($C$5:C2364)+1,""),"")</f>
        <v/>
      </c>
      <c r="F2365" s="40" t="s">
        <v>11435</v>
      </c>
      <c r="G2365" s="40" t="s">
        <v>13480</v>
      </c>
      <c r="H2365" s="56">
        <v>0.01</v>
      </c>
      <c r="I2365" s="167" t="s">
        <v>5907</v>
      </c>
      <c r="J2365" s="56">
        <v>22.02</v>
      </c>
      <c r="K2365" s="71">
        <f t="shared" si="114"/>
        <v>4.5413260672116262E-4</v>
      </c>
      <c r="L2365" s="97">
        <v>22.007409948542001</v>
      </c>
      <c r="M2365" s="56">
        <v>17.53</v>
      </c>
      <c r="N2365" s="56">
        <v>17.540028604119012</v>
      </c>
      <c r="O2365" s="71">
        <f t="shared" si="115"/>
        <v>5.7012449783871218E-4</v>
      </c>
    </row>
    <row r="2366" spans="2:15" x14ac:dyDescent="0.15">
      <c r="B2366" s="73">
        <f>IFERROR(IF(AND(K2366&lt;&gt;"",K2366&gt;=$C$3),MAX($B$5:B2365)+1,""),"")</f>
        <v>85</v>
      </c>
      <c r="C2366" s="73" t="str">
        <f>IFERROR(IF(AND(O2366&lt;&gt;"",O2366&gt;=$C$3),MAX($C$5:C2365)+1,""),"")</f>
        <v/>
      </c>
      <c r="F2366" s="40" t="s">
        <v>11437</v>
      </c>
      <c r="G2366" s="40" t="s">
        <v>11438</v>
      </c>
      <c r="H2366" s="56">
        <v>0.43</v>
      </c>
      <c r="I2366" s="167" t="s">
        <v>5938</v>
      </c>
      <c r="J2366" s="56">
        <v>15.95</v>
      </c>
      <c r="K2366" s="71">
        <f t="shared" si="114"/>
        <v>2.6959247648902823E-2</v>
      </c>
      <c r="L2366" s="97">
        <v>15.482481254260399</v>
      </c>
      <c r="M2366" s="56">
        <v>16.989999999999998</v>
      </c>
      <c r="N2366" s="56">
        <v>17.503040730337069</v>
      </c>
      <c r="O2366" s="71">
        <f t="shared" si="115"/>
        <v>2.4567159879523355E-2</v>
      </c>
    </row>
    <row r="2367" spans="2:15" x14ac:dyDescent="0.15">
      <c r="B2367" s="73" t="str">
        <f>IFERROR(IF(AND(K2367&lt;&gt;"",K2367&gt;=$C$3),MAX($B$5:B2366)+1,""),"")</f>
        <v/>
      </c>
      <c r="C2367" s="73" t="str">
        <f>IFERROR(IF(AND(O2367&lt;&gt;"",O2367&gt;=$C$3),MAX($C$5:C2366)+1,""),"")</f>
        <v/>
      </c>
      <c r="F2367" s="40" t="s">
        <v>11439</v>
      </c>
      <c r="G2367" s="40" t="s">
        <v>11440</v>
      </c>
      <c r="H2367" s="56" t="s">
        <v>5898</v>
      </c>
      <c r="I2367" s="167" t="s">
        <v>5914</v>
      </c>
      <c r="J2367" s="56">
        <v>4.3899999999999997</v>
      </c>
      <c r="K2367" s="71" t="str">
        <f t="shared" si="114"/>
        <v/>
      </c>
      <c r="L2367" s="97">
        <v>4.3899999999999997</v>
      </c>
      <c r="M2367" s="56">
        <v>4.49</v>
      </c>
      <c r="N2367" s="56">
        <v>4.49</v>
      </c>
      <c r="O2367" s="71" t="str">
        <f t="shared" si="115"/>
        <v/>
      </c>
    </row>
    <row r="2368" spans="2:15" x14ac:dyDescent="0.15">
      <c r="B2368" s="73" t="str">
        <f>IFERROR(IF(AND(K2368&lt;&gt;"",K2368&gt;=$C$3),MAX($B$5:B2367)+1,""),"")</f>
        <v/>
      </c>
      <c r="C2368" s="73" t="str">
        <f>IFERROR(IF(AND(O2368&lt;&gt;"",O2368&gt;=$C$3),MAX($C$5:C2367)+1,""),"")</f>
        <v/>
      </c>
      <c r="F2368" s="40" t="s">
        <v>13481</v>
      </c>
      <c r="G2368" s="40" t="s">
        <v>11442</v>
      </c>
      <c r="H2368" s="56">
        <v>7.0000000000000007E-2</v>
      </c>
      <c r="I2368" s="167" t="s">
        <v>13682</v>
      </c>
      <c r="J2368" s="56">
        <v>27.51</v>
      </c>
      <c r="K2368" s="71">
        <f t="shared" si="114"/>
        <v>2.5445292620865142E-3</v>
      </c>
      <c r="L2368" s="97">
        <v>27.430260869565199</v>
      </c>
      <c r="M2368" s="56">
        <v>24.55</v>
      </c>
      <c r="N2368" s="56">
        <v>24.621366279069786</v>
      </c>
      <c r="O2368" s="71">
        <f t="shared" si="115"/>
        <v>2.8430591221700742E-3</v>
      </c>
    </row>
    <row r="2369" spans="2:15" x14ac:dyDescent="0.15">
      <c r="B2369" s="73" t="str">
        <f>IFERROR(IF(AND(K2369&lt;&gt;"",K2369&gt;=$C$3),MAX($B$5:B2368)+1,""),"")</f>
        <v/>
      </c>
      <c r="C2369" s="73" t="str">
        <f>IFERROR(IF(AND(O2369&lt;&gt;"",O2369&gt;=$C$3),MAX($C$5:C2368)+1,""),"")</f>
        <v/>
      </c>
      <c r="F2369" s="40" t="s">
        <v>11443</v>
      </c>
      <c r="G2369" s="40" t="s">
        <v>11444</v>
      </c>
      <c r="H2369" s="56">
        <v>0.15</v>
      </c>
      <c r="I2369" s="167" t="s">
        <v>5928</v>
      </c>
      <c r="J2369" s="56">
        <v>20.89</v>
      </c>
      <c r="K2369" s="71">
        <f t="shared" si="114"/>
        <v>7.180469123982766E-3</v>
      </c>
      <c r="L2369" s="97">
        <v>20.7288946015424</v>
      </c>
      <c r="M2369" s="56">
        <v>23.34</v>
      </c>
      <c r="N2369" s="56">
        <v>23.52139896373059</v>
      </c>
      <c r="O2369" s="71">
        <f t="shared" si="115"/>
        <v>6.3771717078264034E-3</v>
      </c>
    </row>
    <row r="2370" spans="2:15" x14ac:dyDescent="0.15">
      <c r="B2370" s="73" t="str">
        <f>IFERROR(IF(AND(K2370&lt;&gt;"",K2370&gt;=$C$3),MAX($B$5:B2369)+1,""),"")</f>
        <v/>
      </c>
      <c r="C2370" s="73" t="str">
        <f>IFERROR(IF(AND(O2370&lt;&gt;"",O2370&gt;=$C$3),MAX($C$5:C2369)+1,""),"")</f>
        <v/>
      </c>
      <c r="F2370" s="40" t="s">
        <v>11445</v>
      </c>
      <c r="G2370" s="40" t="s">
        <v>11446</v>
      </c>
      <c r="H2370" s="56">
        <v>8.9999999999999993E-3</v>
      </c>
      <c r="I2370" s="167" t="s">
        <v>5916</v>
      </c>
      <c r="J2370" s="56">
        <v>9.1999999999999993</v>
      </c>
      <c r="K2370" s="71">
        <f t="shared" si="114"/>
        <v>9.7826086956521747E-4</v>
      </c>
      <c r="L2370" s="97">
        <v>9.1910243902438999</v>
      </c>
      <c r="M2370" s="56">
        <v>9.51</v>
      </c>
      <c r="N2370" s="56">
        <v>9.5192871093750018</v>
      </c>
      <c r="O2370" s="71">
        <f t="shared" si="115"/>
        <v>9.4544894975763614E-4</v>
      </c>
    </row>
    <row r="2371" spans="2:15" x14ac:dyDescent="0.15">
      <c r="B2371" s="73" t="str">
        <f>IFERROR(IF(AND(K2371&lt;&gt;"",K2371&gt;=$C$3),MAX($B$5:B2370)+1,""),"")</f>
        <v/>
      </c>
      <c r="C2371" s="73" t="str">
        <f>IFERROR(IF(AND(O2371&lt;&gt;"",O2371&gt;=$C$3),MAX($C$5:C2370)+1,""),"")</f>
        <v/>
      </c>
      <c r="F2371" s="40" t="s">
        <v>11447</v>
      </c>
      <c r="G2371" s="40" t="s">
        <v>11448</v>
      </c>
      <c r="H2371" s="56">
        <v>0.08</v>
      </c>
      <c r="I2371" s="167" t="s">
        <v>5949</v>
      </c>
      <c r="J2371" s="56">
        <v>14.54</v>
      </c>
      <c r="K2371" s="71">
        <f t="shared" si="114"/>
        <v>5.5020632737276479E-3</v>
      </c>
      <c r="L2371" s="97">
        <v>14.450523076923099</v>
      </c>
      <c r="M2371" s="56">
        <v>16.61</v>
      </c>
      <c r="N2371" s="56">
        <v>16.712848297213593</v>
      </c>
      <c r="O2371" s="71">
        <f t="shared" si="115"/>
        <v>4.7867364423655901E-3</v>
      </c>
    </row>
    <row r="2372" spans="2:15" x14ac:dyDescent="0.15">
      <c r="B2372" s="73" t="str">
        <f>IFERROR(IF(AND(K2372&lt;&gt;"",K2372&gt;=$C$3),MAX($B$5:B2371)+1,""),"")</f>
        <v/>
      </c>
      <c r="C2372" s="73" t="str">
        <f>IFERROR(IF(AND(O2372&lt;&gt;"",O2372&gt;=$C$3),MAX($C$5:C2371)+1,""),"")</f>
        <v/>
      </c>
      <c r="F2372" s="40" t="s">
        <v>11449</v>
      </c>
      <c r="G2372" s="40" t="s">
        <v>11450</v>
      </c>
      <c r="H2372" s="56">
        <v>0.1</v>
      </c>
      <c r="I2372" s="167" t="s">
        <v>13686</v>
      </c>
      <c r="J2372" s="56">
        <v>10.68</v>
      </c>
      <c r="K2372" s="71">
        <f t="shared" si="114"/>
        <v>9.3632958801498131E-3</v>
      </c>
      <c r="L2372" s="97">
        <v>10.5790548204159</v>
      </c>
      <c r="M2372" s="56">
        <v>10.26</v>
      </c>
      <c r="N2372" s="56">
        <v>10.357900763358758</v>
      </c>
      <c r="O2372" s="71">
        <f t="shared" si="115"/>
        <v>9.6544659274736076E-3</v>
      </c>
    </row>
    <row r="2373" spans="2:15" x14ac:dyDescent="0.15">
      <c r="B2373" s="73" t="str">
        <f>IFERROR(IF(AND(K2373&lt;&gt;"",K2373&gt;=$C$3),MAX($B$5:B2372)+1,""),"")</f>
        <v/>
      </c>
      <c r="C2373" s="73" t="str">
        <f>IFERROR(IF(AND(O2373&lt;&gt;"",O2373&gt;=$C$3),MAX($C$5:C2372)+1,""),"")</f>
        <v/>
      </c>
      <c r="F2373" s="40" t="s">
        <v>11451</v>
      </c>
      <c r="G2373" s="40" t="s">
        <v>11452</v>
      </c>
      <c r="H2373" s="56">
        <v>0.2</v>
      </c>
      <c r="I2373" s="167" t="s">
        <v>5971</v>
      </c>
      <c r="J2373" s="56">
        <v>25.18</v>
      </c>
      <c r="K2373" s="71">
        <f t="shared" si="114"/>
        <v>7.9428117553613977E-3</v>
      </c>
      <c r="L2373" s="97">
        <v>25.031533018867901</v>
      </c>
      <c r="M2373" s="56">
        <v>32.619999999999997</v>
      </c>
      <c r="N2373" s="56">
        <v>32.813475682087812</v>
      </c>
      <c r="O2373" s="71">
        <f t="shared" si="115"/>
        <v>6.0950568582765468E-3</v>
      </c>
    </row>
    <row r="2374" spans="2:15" x14ac:dyDescent="0.15">
      <c r="B2374" s="73" t="str">
        <f>IFERROR(IF(AND(K2374&lt;&gt;"",K2374&gt;=$C$3),MAX($B$5:B2373)+1,""),"")</f>
        <v/>
      </c>
      <c r="C2374" s="73" t="str">
        <f>IFERROR(IF(AND(O2374&lt;&gt;"",O2374&gt;=$C$3),MAX($C$5:C2373)+1,""),"")</f>
        <v/>
      </c>
      <c r="F2374" s="40" t="s">
        <v>11453</v>
      </c>
      <c r="G2374" s="40" t="s">
        <v>11454</v>
      </c>
      <c r="H2374" s="56">
        <v>0.02</v>
      </c>
      <c r="I2374" s="167" t="s">
        <v>5953</v>
      </c>
      <c r="J2374" s="56">
        <v>16.82</v>
      </c>
      <c r="K2374" s="71">
        <f t="shared" si="114"/>
        <v>1.1890606420927468E-3</v>
      </c>
      <c r="L2374" s="97">
        <v>16.800235017626299</v>
      </c>
      <c r="M2374" s="56">
        <v>17.09</v>
      </c>
      <c r="N2374" s="56">
        <v>17.110105882352965</v>
      </c>
      <c r="O2374" s="71">
        <f t="shared" si="115"/>
        <v>1.1688998383480266E-3</v>
      </c>
    </row>
    <row r="2375" spans="2:15" x14ac:dyDescent="0.15">
      <c r="B2375" s="73" t="str">
        <f>IFERROR(IF(AND(K2375&lt;&gt;"",K2375&gt;=$C$3),MAX($B$5:B2374)+1,""),"")</f>
        <v/>
      </c>
      <c r="C2375" s="73" t="str">
        <f>IFERROR(IF(AND(O2375&lt;&gt;"",O2375&gt;=$C$3),MAX($C$5:C2374)+1,""),"")</f>
        <v/>
      </c>
      <c r="F2375" s="40" t="s">
        <v>11455</v>
      </c>
      <c r="G2375" s="40" t="s">
        <v>11456</v>
      </c>
      <c r="H2375" s="56" t="s">
        <v>5898</v>
      </c>
      <c r="I2375" s="167" t="s">
        <v>5938</v>
      </c>
      <c r="J2375" s="56">
        <v>5.33</v>
      </c>
      <c r="K2375" s="71" t="str">
        <f t="shared" ref="K2375:K2438" si="116">IFERROR(H2375/J2375,"")</f>
        <v/>
      </c>
      <c r="L2375" s="97">
        <v>5.33</v>
      </c>
      <c r="M2375" s="56">
        <v>5.86</v>
      </c>
      <c r="N2375" s="56">
        <v>5.86</v>
      </c>
      <c r="O2375" s="71" t="str">
        <f t="shared" ref="O2375:O2438" si="117">IFERROR(H2375/N2375,"")</f>
        <v/>
      </c>
    </row>
    <row r="2376" spans="2:15" x14ac:dyDescent="0.15">
      <c r="B2376" s="73" t="str">
        <f>IFERROR(IF(AND(K2376&lt;&gt;"",K2376&gt;=$C$3),MAX($B$5:B2375)+1,""),"")</f>
        <v/>
      </c>
      <c r="C2376" s="73" t="str">
        <f>IFERROR(IF(AND(O2376&lt;&gt;"",O2376&gt;=$C$3),MAX($C$5:C2375)+1,""),"")</f>
        <v/>
      </c>
      <c r="F2376" s="40" t="s">
        <v>11457</v>
      </c>
      <c r="G2376" s="40" t="s">
        <v>13482</v>
      </c>
      <c r="H2376" s="56">
        <v>0.05</v>
      </c>
      <c r="I2376" s="167" t="s">
        <v>5901</v>
      </c>
      <c r="J2376" s="56">
        <v>7.62</v>
      </c>
      <c r="K2376" s="71">
        <f t="shared" si="116"/>
        <v>6.5616797900262466E-3</v>
      </c>
      <c r="L2376" s="97">
        <v>7.5678082191780804</v>
      </c>
      <c r="M2376" s="56">
        <v>7.68</v>
      </c>
      <c r="N2376" s="56">
        <v>7.7329655172413814</v>
      </c>
      <c r="O2376" s="71">
        <f t="shared" si="117"/>
        <v>6.4658247716894964E-3</v>
      </c>
    </row>
    <row r="2377" spans="2:15" x14ac:dyDescent="0.15">
      <c r="B2377" s="73" t="str">
        <f>IFERROR(IF(AND(K2377&lt;&gt;"",K2377&gt;=$C$3),MAX($B$5:B2376)+1,""),"")</f>
        <v/>
      </c>
      <c r="C2377" s="73" t="str">
        <f>IFERROR(IF(AND(O2377&lt;&gt;"",O2377&gt;=$C$3),MAX($C$5:C2376)+1,""),"")</f>
        <v/>
      </c>
      <c r="F2377" s="40" t="s">
        <v>11459</v>
      </c>
      <c r="G2377" s="40" t="s">
        <v>11460</v>
      </c>
      <c r="H2377" s="56">
        <v>0.12</v>
      </c>
      <c r="I2377" s="167" t="s">
        <v>5935</v>
      </c>
      <c r="J2377" s="56">
        <v>11.78</v>
      </c>
      <c r="K2377" s="71">
        <f t="shared" si="116"/>
        <v>1.0186757215619695E-2</v>
      </c>
      <c r="L2377" s="97">
        <v>11.6674522292994</v>
      </c>
      <c r="M2377" s="56">
        <v>14.85</v>
      </c>
      <c r="N2377" s="56">
        <v>14.993247588424389</v>
      </c>
      <c r="O2377" s="71">
        <f t="shared" si="117"/>
        <v>8.0036029080615325E-3</v>
      </c>
    </row>
    <row r="2378" spans="2:15" x14ac:dyDescent="0.15">
      <c r="B2378" s="73">
        <f>IFERROR(IF(AND(K2378&lt;&gt;"",K2378&gt;=$C$3),MAX($B$5:B2377)+1,""),"")</f>
        <v>86</v>
      </c>
      <c r="C2378" s="73">
        <f>IFERROR(IF(AND(O2378&lt;&gt;"",O2378&gt;=$C$3),MAX($C$5:C2377)+1,""),"")</f>
        <v>70</v>
      </c>
      <c r="F2378" s="40" t="s">
        <v>11461</v>
      </c>
      <c r="G2378" s="40" t="s">
        <v>11462</v>
      </c>
      <c r="H2378" s="56">
        <v>0.29499999999999998</v>
      </c>
      <c r="I2378" s="167" t="s">
        <v>5951</v>
      </c>
      <c r="J2378" s="56">
        <v>11.45</v>
      </c>
      <c r="K2378" s="71">
        <f t="shared" si="116"/>
        <v>2.576419213973799E-2</v>
      </c>
      <c r="L2378" s="97">
        <v>11.1467579908676</v>
      </c>
      <c r="M2378" s="56">
        <v>10.69</v>
      </c>
      <c r="N2378" s="56">
        <v>10.980816135084405</v>
      </c>
      <c r="O2378" s="71">
        <f t="shared" si="117"/>
        <v>2.6865034107752359E-2</v>
      </c>
    </row>
    <row r="2379" spans="2:15" x14ac:dyDescent="0.15">
      <c r="B2379" s="73" t="str">
        <f>IFERROR(IF(AND(K2379&lt;&gt;"",K2379&gt;=$C$3),MAX($B$5:B2378)+1,""),"")</f>
        <v/>
      </c>
      <c r="C2379" s="73" t="str">
        <f>IFERROR(IF(AND(O2379&lt;&gt;"",O2379&gt;=$C$3),MAX($C$5:C2378)+1,""),"")</f>
        <v/>
      </c>
      <c r="F2379" s="40" t="s">
        <v>11463</v>
      </c>
      <c r="G2379" s="40" t="s">
        <v>11464</v>
      </c>
      <c r="H2379" s="56">
        <v>0.05</v>
      </c>
      <c r="I2379" s="167" t="s">
        <v>5902</v>
      </c>
      <c r="J2379" s="56">
        <v>26.67</v>
      </c>
      <c r="K2379" s="71">
        <f t="shared" si="116"/>
        <v>1.8747656542932134E-3</v>
      </c>
      <c r="L2379" s="97">
        <v>26.616893667861401</v>
      </c>
      <c r="M2379" s="56">
        <v>24.17</v>
      </c>
      <c r="N2379" s="56">
        <v>24.218224261771759</v>
      </c>
      <c r="O2379" s="71">
        <f t="shared" si="117"/>
        <v>2.0645609463169658E-3</v>
      </c>
    </row>
    <row r="2380" spans="2:15" x14ac:dyDescent="0.15">
      <c r="B2380" s="73" t="str">
        <f>IFERROR(IF(AND(K2380&lt;&gt;"",K2380&gt;=$C$3),MAX($B$5:B2379)+1,""),"")</f>
        <v/>
      </c>
      <c r="C2380" s="73" t="str">
        <f>IFERROR(IF(AND(O2380&lt;&gt;"",O2380&gt;=$C$3),MAX($C$5:C2379)+1,""),"")</f>
        <v/>
      </c>
      <c r="F2380" s="40" t="s">
        <v>13483</v>
      </c>
      <c r="G2380" s="40" t="s">
        <v>11466</v>
      </c>
      <c r="H2380" s="56">
        <v>0.39</v>
      </c>
      <c r="I2380" s="167" t="s">
        <v>5932</v>
      </c>
      <c r="J2380" s="56">
        <v>28.08</v>
      </c>
      <c r="K2380" s="71">
        <f t="shared" si="116"/>
        <v>1.388888888888889E-2</v>
      </c>
      <c r="L2380" s="97">
        <v>27.718216055500498</v>
      </c>
      <c r="M2380" s="56">
        <v>29.79</v>
      </c>
      <c r="N2380" s="56">
        <v>30.17882530120481</v>
      </c>
      <c r="O2380" s="71">
        <f t="shared" si="117"/>
        <v>1.2922968210576119E-2</v>
      </c>
    </row>
    <row r="2381" spans="2:15" x14ac:dyDescent="0.15">
      <c r="B2381" s="73" t="str">
        <f>IFERROR(IF(AND(K2381&lt;&gt;"",K2381&gt;=$C$3),MAX($B$5:B2380)+1,""),"")</f>
        <v/>
      </c>
      <c r="C2381" s="73" t="str">
        <f>IFERROR(IF(AND(O2381&lt;&gt;"",O2381&gt;=$C$3),MAX($C$5:C2380)+1,""),"")</f>
        <v/>
      </c>
      <c r="F2381" s="40" t="s">
        <v>11467</v>
      </c>
      <c r="G2381" s="40" t="s">
        <v>11468</v>
      </c>
      <c r="H2381" s="56">
        <v>0.01</v>
      </c>
      <c r="I2381" s="167" t="s">
        <v>5916</v>
      </c>
      <c r="J2381" s="56">
        <v>4.5</v>
      </c>
      <c r="K2381" s="71">
        <f t="shared" si="116"/>
        <v>2.2222222222222222E-3</v>
      </c>
      <c r="L2381" s="97">
        <v>4.4898648648648596</v>
      </c>
      <c r="M2381" s="56">
        <v>4.29</v>
      </c>
      <c r="N2381" s="56">
        <v>4.2996839729119687</v>
      </c>
      <c r="O2381" s="71">
        <f t="shared" si="117"/>
        <v>2.3257523257523231E-3</v>
      </c>
    </row>
    <row r="2382" spans="2:15" x14ac:dyDescent="0.15">
      <c r="B2382" s="73" t="str">
        <f>IFERROR(IF(AND(K2382&lt;&gt;"",K2382&gt;=$C$3),MAX($B$5:B2381)+1,""),"")</f>
        <v/>
      </c>
      <c r="C2382" s="73" t="str">
        <f>IFERROR(IF(AND(O2382&lt;&gt;"",O2382&gt;=$C$3),MAX($C$5:C2381)+1,""),"")</f>
        <v/>
      </c>
      <c r="F2382" s="40" t="s">
        <v>11469</v>
      </c>
      <c r="G2382" s="40" t="s">
        <v>11470</v>
      </c>
      <c r="H2382" s="56">
        <v>3.6999999999999998E-2</v>
      </c>
      <c r="I2382" s="167" t="s">
        <v>5971</v>
      </c>
      <c r="J2382" s="56">
        <v>8.7100000000000009</v>
      </c>
      <c r="K2382" s="71">
        <f t="shared" si="116"/>
        <v>4.247990815154994E-3</v>
      </c>
      <c r="L2382" s="97">
        <v>8.6760759493670907</v>
      </c>
      <c r="M2382" s="56">
        <v>11.6</v>
      </c>
      <c r="N2382" s="56">
        <v>11.645356793743888</v>
      </c>
      <c r="O2382" s="71">
        <f t="shared" si="117"/>
        <v>3.1772319779740125E-3</v>
      </c>
    </row>
    <row r="2383" spans="2:15" x14ac:dyDescent="0.15">
      <c r="B2383" s="73" t="str">
        <f>IFERROR(IF(AND(K2383&lt;&gt;"",K2383&gt;=$C$3),MAX($B$5:B2382)+1,""),"")</f>
        <v/>
      </c>
      <c r="C2383" s="73" t="str">
        <f>IFERROR(IF(AND(O2383&lt;&gt;"",O2383&gt;=$C$3),MAX($C$5:C2382)+1,""),"")</f>
        <v/>
      </c>
      <c r="F2383" s="40" t="s">
        <v>11471</v>
      </c>
      <c r="G2383" s="40" t="s">
        <v>11472</v>
      </c>
      <c r="H2383" s="56" t="s">
        <v>5898</v>
      </c>
      <c r="I2383" s="167" t="s">
        <v>13702</v>
      </c>
      <c r="J2383" s="56">
        <v>14.53</v>
      </c>
      <c r="K2383" s="71" t="str">
        <f t="shared" si="116"/>
        <v/>
      </c>
      <c r="L2383" s="97">
        <v>14.53</v>
      </c>
      <c r="M2383" s="56">
        <v>12.54</v>
      </c>
      <c r="N2383" s="56">
        <v>12.54</v>
      </c>
      <c r="O2383" s="71" t="str">
        <f t="shared" si="117"/>
        <v/>
      </c>
    </row>
    <row r="2384" spans="2:15" x14ac:dyDescent="0.15">
      <c r="B2384" s="73" t="str">
        <f>IFERROR(IF(AND(K2384&lt;&gt;"",K2384&gt;=$C$3),MAX($B$5:B2383)+1,""),"")</f>
        <v/>
      </c>
      <c r="C2384" s="73" t="str">
        <f>IFERROR(IF(AND(O2384&lt;&gt;"",O2384&gt;=$C$3),MAX($C$5:C2383)+1,""),"")</f>
        <v/>
      </c>
      <c r="F2384" s="40" t="s">
        <v>11473</v>
      </c>
      <c r="G2384" s="40" t="s">
        <v>11474</v>
      </c>
      <c r="H2384" s="56">
        <v>0.02</v>
      </c>
      <c r="I2384" s="167" t="s">
        <v>5911</v>
      </c>
      <c r="J2384" s="56">
        <v>28.65</v>
      </c>
      <c r="K2384" s="71">
        <f t="shared" si="116"/>
        <v>6.9808027923211173E-4</v>
      </c>
      <c r="L2384" s="97">
        <v>28.6259445843829</v>
      </c>
      <c r="M2384" s="56">
        <v>22.06</v>
      </c>
      <c r="N2384" s="56">
        <v>22.078537815126026</v>
      </c>
      <c r="O2384" s="71">
        <f t="shared" si="117"/>
        <v>9.0585708924519374E-4</v>
      </c>
    </row>
    <row r="2385" spans="2:15" x14ac:dyDescent="0.15">
      <c r="B2385" s="73" t="str">
        <f>IFERROR(IF(AND(K2385&lt;&gt;"",K2385&gt;=$C$3),MAX($B$5:B2384)+1,""),"")</f>
        <v/>
      </c>
      <c r="C2385" s="73" t="str">
        <f>IFERROR(IF(AND(O2385&lt;&gt;"",O2385&gt;=$C$3),MAX($C$5:C2384)+1,""),"")</f>
        <v/>
      </c>
      <c r="F2385" s="40" t="s">
        <v>11475</v>
      </c>
      <c r="G2385" s="40" t="s">
        <v>11476</v>
      </c>
      <c r="H2385" s="56">
        <v>2.1000000000000001E-2</v>
      </c>
      <c r="I2385" s="167" t="s">
        <v>5938</v>
      </c>
      <c r="J2385" s="56">
        <v>19.89</v>
      </c>
      <c r="K2385" s="71">
        <f t="shared" si="116"/>
        <v>1.0558069381598793E-3</v>
      </c>
      <c r="L2385" s="97">
        <v>19.868520518358501</v>
      </c>
      <c r="M2385" s="56">
        <v>19.47</v>
      </c>
      <c r="N2385" s="56">
        <v>19.491048648648675</v>
      </c>
      <c r="O2385" s="71">
        <f t="shared" si="117"/>
        <v>1.0774176586674285E-3</v>
      </c>
    </row>
    <row r="2386" spans="2:15" x14ac:dyDescent="0.15">
      <c r="B2386" s="73" t="str">
        <f>IFERROR(IF(AND(K2386&lt;&gt;"",K2386&gt;=$C$3),MAX($B$5:B2385)+1,""),"")</f>
        <v/>
      </c>
      <c r="C2386" s="73" t="str">
        <f>IFERROR(IF(AND(O2386&lt;&gt;"",O2386&gt;=$C$3),MAX($C$5:C2385)+1,""),"")</f>
        <v/>
      </c>
      <c r="F2386" s="40" t="s">
        <v>11477</v>
      </c>
      <c r="G2386" s="40" t="s">
        <v>11478</v>
      </c>
      <c r="H2386" s="56">
        <v>0.2</v>
      </c>
      <c r="I2386" s="167" t="s">
        <v>5916</v>
      </c>
      <c r="J2386" s="56">
        <v>12.77</v>
      </c>
      <c r="K2386" s="71">
        <f t="shared" si="116"/>
        <v>1.5661707126076743E-2</v>
      </c>
      <c r="L2386" s="97">
        <v>12.5417605004468</v>
      </c>
      <c r="M2386" s="56">
        <v>9.82</v>
      </c>
      <c r="N2386" s="56">
        <v>9.9987079162875556</v>
      </c>
      <c r="O2386" s="71">
        <f t="shared" si="117"/>
        <v>2.00025845013641E-2</v>
      </c>
    </row>
    <row r="2387" spans="2:15" x14ac:dyDescent="0.15">
      <c r="B2387" s="73" t="str">
        <f>IFERROR(IF(AND(K2387&lt;&gt;"",K2387&gt;=$C$3),MAX($B$5:B2386)+1,""),"")</f>
        <v/>
      </c>
      <c r="C2387" s="73" t="str">
        <f>IFERROR(IF(AND(O2387&lt;&gt;"",O2387&gt;=$C$3),MAX($C$5:C2386)+1,""),"")</f>
        <v/>
      </c>
      <c r="F2387" s="40" t="s">
        <v>11479</v>
      </c>
      <c r="G2387" s="40" t="s">
        <v>11480</v>
      </c>
      <c r="H2387" s="56" t="s">
        <v>5898</v>
      </c>
      <c r="I2387" s="167" t="s">
        <v>5916</v>
      </c>
      <c r="J2387" s="56">
        <v>10.7</v>
      </c>
      <c r="K2387" s="71" t="str">
        <f t="shared" si="116"/>
        <v/>
      </c>
      <c r="L2387" s="97">
        <v>10.7</v>
      </c>
      <c r="M2387" s="56">
        <v>9.9</v>
      </c>
      <c r="N2387" s="56">
        <v>9.9</v>
      </c>
      <c r="O2387" s="71" t="str">
        <f t="shared" si="117"/>
        <v/>
      </c>
    </row>
    <row r="2388" spans="2:15" x14ac:dyDescent="0.15">
      <c r="B2388" s="73" t="str">
        <f>IFERROR(IF(AND(K2388&lt;&gt;"",K2388&gt;=$C$3),MAX($B$5:B2387)+1,""),"")</f>
        <v/>
      </c>
      <c r="C2388" s="73" t="str">
        <f>IFERROR(IF(AND(O2388&lt;&gt;"",O2388&gt;=$C$3),MAX($C$5:C2387)+1,""),"")</f>
        <v/>
      </c>
      <c r="F2388" s="40" t="s">
        <v>13484</v>
      </c>
      <c r="G2388" s="40" t="s">
        <v>11482</v>
      </c>
      <c r="H2388" s="56" t="s">
        <v>5898</v>
      </c>
      <c r="I2388" s="167" t="s">
        <v>5909</v>
      </c>
      <c r="J2388" s="56">
        <v>4.18</v>
      </c>
      <c r="K2388" s="71" t="str">
        <f t="shared" si="116"/>
        <v/>
      </c>
      <c r="L2388" s="97">
        <v>4.18</v>
      </c>
      <c r="M2388" s="56">
        <v>4.6399999999999997</v>
      </c>
      <c r="N2388" s="56">
        <v>4.6399999999999997</v>
      </c>
      <c r="O2388" s="71" t="str">
        <f t="shared" si="117"/>
        <v/>
      </c>
    </row>
    <row r="2389" spans="2:15" x14ac:dyDescent="0.15">
      <c r="B2389" s="73" t="str">
        <f>IFERROR(IF(AND(K2389&lt;&gt;"",K2389&gt;=$C$3),MAX($B$5:B2388)+1,""),"")</f>
        <v/>
      </c>
      <c r="C2389" s="73" t="str">
        <f>IFERROR(IF(AND(O2389&lt;&gt;"",O2389&gt;=$C$3),MAX($C$5:C2388)+1,""),"")</f>
        <v/>
      </c>
      <c r="F2389" s="40" t="s">
        <v>11483</v>
      </c>
      <c r="G2389" s="40" t="s">
        <v>11484</v>
      </c>
      <c r="H2389" s="56" t="s">
        <v>5898</v>
      </c>
      <c r="I2389" s="167" t="s">
        <v>13682</v>
      </c>
      <c r="J2389" s="56">
        <v>17.02</v>
      </c>
      <c r="K2389" s="71" t="str">
        <f t="shared" si="116"/>
        <v/>
      </c>
      <c r="L2389" s="97">
        <v>17.02</v>
      </c>
      <c r="M2389" s="56">
        <v>13.5</v>
      </c>
      <c r="N2389" s="56">
        <v>13.5</v>
      </c>
      <c r="O2389" s="71" t="str">
        <f t="shared" si="117"/>
        <v/>
      </c>
    </row>
    <row r="2390" spans="2:15" x14ac:dyDescent="0.15">
      <c r="B2390" s="73" t="str">
        <f>IFERROR(IF(AND(K2390&lt;&gt;"",K2390&gt;=$C$3),MAX($B$5:B2389)+1,""),"")</f>
        <v/>
      </c>
      <c r="C2390" s="73" t="str">
        <f>IFERROR(IF(AND(O2390&lt;&gt;"",O2390&gt;=$C$3),MAX($C$5:C2389)+1,""),"")</f>
        <v/>
      </c>
      <c r="F2390" s="40" t="s">
        <v>11485</v>
      </c>
      <c r="G2390" s="40" t="s">
        <v>11486</v>
      </c>
      <c r="H2390" s="56">
        <v>0.1</v>
      </c>
      <c r="I2390" s="167" t="s">
        <v>13750</v>
      </c>
      <c r="J2390" s="56">
        <v>10.52</v>
      </c>
      <c r="K2390" s="71">
        <f t="shared" si="116"/>
        <v>9.5057034220532334E-3</v>
      </c>
      <c r="L2390" s="97">
        <v>6.94940972222222</v>
      </c>
      <c r="M2390" s="56">
        <v>7.49</v>
      </c>
      <c r="N2390" s="56">
        <v>11.33834428383706</v>
      </c>
      <c r="O2390" s="71">
        <f t="shared" si="117"/>
        <v>8.819629876872865E-3</v>
      </c>
    </row>
    <row r="2391" spans="2:15" x14ac:dyDescent="0.15">
      <c r="B2391" s="73" t="str">
        <f>IFERROR(IF(AND(K2391&lt;&gt;"",K2391&gt;=$C$3),MAX($B$5:B2390)+1,""),"")</f>
        <v/>
      </c>
      <c r="C2391" s="73" t="str">
        <f>IFERROR(IF(AND(O2391&lt;&gt;"",O2391&gt;=$C$3),MAX($C$5:C2390)+1,""),"")</f>
        <v/>
      </c>
      <c r="F2391" s="40" t="s">
        <v>11487</v>
      </c>
      <c r="G2391" s="40" t="s">
        <v>11488</v>
      </c>
      <c r="H2391" s="56">
        <v>0.96</v>
      </c>
      <c r="I2391" s="167" t="s">
        <v>5953</v>
      </c>
      <c r="J2391" s="56">
        <v>41.79</v>
      </c>
      <c r="K2391" s="71">
        <f t="shared" si="116"/>
        <v>2.297200287150036E-2</v>
      </c>
      <c r="L2391" s="97">
        <v>40.934961636828604</v>
      </c>
      <c r="M2391" s="56">
        <v>43.1</v>
      </c>
      <c r="N2391" s="56">
        <v>44.00026109660579</v>
      </c>
      <c r="O2391" s="71">
        <f t="shared" si="117"/>
        <v>2.1818052349558786E-2</v>
      </c>
    </row>
    <row r="2392" spans="2:15" x14ac:dyDescent="0.15">
      <c r="B2392" s="73" t="str">
        <f>IFERROR(IF(AND(K2392&lt;&gt;"",K2392&gt;=$C$3),MAX($B$5:B2391)+1,""),"")</f>
        <v/>
      </c>
      <c r="C2392" s="73" t="str">
        <f>IFERROR(IF(AND(O2392&lt;&gt;"",O2392&gt;=$C$3),MAX($C$5:C2391)+1,""),"")</f>
        <v/>
      </c>
      <c r="F2392" s="40" t="s">
        <v>11489</v>
      </c>
      <c r="G2392" s="40" t="s">
        <v>11490</v>
      </c>
      <c r="H2392" s="56">
        <v>6.5000000000000002E-2</v>
      </c>
      <c r="I2392" s="167" t="s">
        <v>5907</v>
      </c>
      <c r="J2392" s="56">
        <v>14.4</v>
      </c>
      <c r="K2392" s="71">
        <f t="shared" si="116"/>
        <v>4.5138888888888893E-3</v>
      </c>
      <c r="L2392" s="97">
        <v>14.344222078760501</v>
      </c>
      <c r="M2392" s="56">
        <v>14.34</v>
      </c>
      <c r="N2392" s="56">
        <v>14.395761503564476</v>
      </c>
      <c r="O2392" s="71">
        <f t="shared" si="117"/>
        <v>4.515217898261625E-3</v>
      </c>
    </row>
    <row r="2393" spans="2:15" x14ac:dyDescent="0.15">
      <c r="B2393" s="73" t="str">
        <f>IFERROR(IF(AND(K2393&lt;&gt;"",K2393&gt;=$C$3),MAX($B$5:B2392)+1,""),"")</f>
        <v/>
      </c>
      <c r="C2393" s="73" t="str">
        <f>IFERROR(IF(AND(O2393&lt;&gt;"",O2393&gt;=$C$3),MAX($C$5:C2392)+1,""),"")</f>
        <v/>
      </c>
      <c r="F2393" s="40" t="s">
        <v>13485</v>
      </c>
      <c r="G2393" s="40" t="s">
        <v>11492</v>
      </c>
      <c r="H2393" s="56">
        <v>0.01</v>
      </c>
      <c r="I2393" s="167" t="s">
        <v>5953</v>
      </c>
      <c r="J2393" s="56">
        <v>8.15</v>
      </c>
      <c r="K2393" s="71">
        <f t="shared" si="116"/>
        <v>1.2269938650306749E-3</v>
      </c>
      <c r="L2393" s="97">
        <v>8.14</v>
      </c>
      <c r="M2393" s="56">
        <v>8.14</v>
      </c>
      <c r="N2393" s="56">
        <v>8.15</v>
      </c>
      <c r="O2393" s="71">
        <f t="shared" si="117"/>
        <v>1.2269938650306749E-3</v>
      </c>
    </row>
    <row r="2394" spans="2:15" x14ac:dyDescent="0.15">
      <c r="B2394" s="73" t="str">
        <f>IFERROR(IF(AND(K2394&lt;&gt;"",K2394&gt;=$C$3),MAX($B$5:B2393)+1,""),"")</f>
        <v/>
      </c>
      <c r="C2394" s="73" t="str">
        <f>IFERROR(IF(AND(O2394&lt;&gt;"",O2394&gt;=$C$3),MAX($C$5:C2393)+1,""),"")</f>
        <v/>
      </c>
      <c r="F2394" s="40" t="s">
        <v>13486</v>
      </c>
      <c r="G2394" s="40" t="s">
        <v>11494</v>
      </c>
      <c r="H2394" s="56" t="s">
        <v>5898</v>
      </c>
      <c r="I2394" s="167" t="s">
        <v>5953</v>
      </c>
      <c r="J2394" s="56">
        <v>20.49</v>
      </c>
      <c r="K2394" s="71" t="str">
        <f t="shared" si="116"/>
        <v/>
      </c>
      <c r="L2394" s="97">
        <v>20.49</v>
      </c>
      <c r="M2394" s="56">
        <v>19.149999999999999</v>
      </c>
      <c r="N2394" s="56">
        <v>19.149999999999999</v>
      </c>
      <c r="O2394" s="71" t="str">
        <f t="shared" si="117"/>
        <v/>
      </c>
    </row>
    <row r="2395" spans="2:15" x14ac:dyDescent="0.15">
      <c r="B2395" s="73" t="str">
        <f>IFERROR(IF(AND(K2395&lt;&gt;"",K2395&gt;=$C$3),MAX($B$5:B2394)+1,""),"")</f>
        <v/>
      </c>
      <c r="C2395" s="73" t="str">
        <f>IFERROR(IF(AND(O2395&lt;&gt;"",O2395&gt;=$C$3),MAX($C$5:C2394)+1,""),"")</f>
        <v/>
      </c>
      <c r="F2395" s="40" t="s">
        <v>11495</v>
      </c>
      <c r="G2395" s="40" t="s">
        <v>13487</v>
      </c>
      <c r="H2395" s="56">
        <v>0.05</v>
      </c>
      <c r="I2395" s="167" t="s">
        <v>5945</v>
      </c>
      <c r="J2395" s="56">
        <v>10.050000000000001</v>
      </c>
      <c r="K2395" s="71">
        <f t="shared" si="116"/>
        <v>4.9751243781094526E-3</v>
      </c>
      <c r="L2395" s="97">
        <v>10.003299256505599</v>
      </c>
      <c r="M2395" s="56">
        <v>10.77</v>
      </c>
      <c r="N2395" s="56">
        <v>10.820280112044793</v>
      </c>
      <c r="O2395" s="71">
        <f t="shared" si="117"/>
        <v>4.6209524598482057E-3</v>
      </c>
    </row>
    <row r="2396" spans="2:15" x14ac:dyDescent="0.15">
      <c r="B2396" s="73" t="str">
        <f>IFERROR(IF(AND(K2396&lt;&gt;"",K2396&gt;=$C$3),MAX($B$5:B2395)+1,""),"")</f>
        <v/>
      </c>
      <c r="C2396" s="73" t="str">
        <f>IFERROR(IF(AND(O2396&lt;&gt;"",O2396&gt;=$C$3),MAX($C$5:C2395)+1,""),"")</f>
        <v/>
      </c>
      <c r="F2396" s="40" t="s">
        <v>11497</v>
      </c>
      <c r="G2396" s="40" t="s">
        <v>11498</v>
      </c>
      <c r="H2396" s="56">
        <v>0.15</v>
      </c>
      <c r="I2396" s="167" t="s">
        <v>5949</v>
      </c>
      <c r="J2396" s="56">
        <v>13.39</v>
      </c>
      <c r="K2396" s="71">
        <f t="shared" si="116"/>
        <v>1.1202389843166542E-2</v>
      </c>
      <c r="L2396" s="97">
        <v>13.217448453608201</v>
      </c>
      <c r="M2396" s="56">
        <v>11.45</v>
      </c>
      <c r="N2396" s="56">
        <v>11.599477806788551</v>
      </c>
      <c r="O2396" s="71">
        <f t="shared" si="117"/>
        <v>1.2931616620897628E-2</v>
      </c>
    </row>
    <row r="2397" spans="2:15" x14ac:dyDescent="0.15">
      <c r="B2397" s="73" t="str">
        <f>IFERROR(IF(AND(K2397&lt;&gt;"",K2397&gt;=$C$3),MAX($B$5:B2396)+1,""),"")</f>
        <v/>
      </c>
      <c r="C2397" s="73" t="str">
        <f>IFERROR(IF(AND(O2397&lt;&gt;"",O2397&gt;=$C$3),MAX($C$5:C2396)+1,""),"")</f>
        <v/>
      </c>
      <c r="F2397" s="40" t="s">
        <v>11499</v>
      </c>
      <c r="G2397" s="40" t="s">
        <v>11500</v>
      </c>
      <c r="H2397" s="56" t="s">
        <v>5898</v>
      </c>
      <c r="I2397" s="167" t="s">
        <v>5932</v>
      </c>
      <c r="J2397" s="56">
        <v>14.43</v>
      </c>
      <c r="K2397" s="71" t="str">
        <f t="shared" si="116"/>
        <v/>
      </c>
      <c r="L2397" s="97">
        <v>14.43</v>
      </c>
      <c r="M2397" s="56">
        <v>14.38</v>
      </c>
      <c r="N2397" s="56">
        <v>14.38</v>
      </c>
      <c r="O2397" s="71" t="str">
        <f t="shared" si="117"/>
        <v/>
      </c>
    </row>
    <row r="2398" spans="2:15" x14ac:dyDescent="0.15">
      <c r="B2398" s="73" t="str">
        <f>IFERROR(IF(AND(K2398&lt;&gt;"",K2398&gt;=$C$3),MAX($B$5:B2397)+1,""),"")</f>
        <v/>
      </c>
      <c r="C2398" s="73" t="str">
        <f>IFERROR(IF(AND(O2398&lt;&gt;"",O2398&gt;=$C$3),MAX($C$5:C2397)+1,""),"")</f>
        <v/>
      </c>
      <c r="F2398" s="40" t="s">
        <v>13488</v>
      </c>
      <c r="G2398" s="40" t="s">
        <v>11502</v>
      </c>
      <c r="H2398" s="56">
        <v>0.08</v>
      </c>
      <c r="I2398" s="167" t="s">
        <v>5916</v>
      </c>
      <c r="J2398" s="56">
        <v>14.08</v>
      </c>
      <c r="K2398" s="71">
        <f t="shared" si="116"/>
        <v>5.681818181818182E-3</v>
      </c>
      <c r="L2398" s="97">
        <v>13.9957516828721</v>
      </c>
      <c r="M2398" s="56">
        <v>11.88</v>
      </c>
      <c r="N2398" s="56">
        <v>11.951512415349891</v>
      </c>
      <c r="O2398" s="71">
        <f t="shared" si="117"/>
        <v>6.6937134999962211E-3</v>
      </c>
    </row>
    <row r="2399" spans="2:15" x14ac:dyDescent="0.15">
      <c r="B2399" s="73" t="str">
        <f>IFERROR(IF(AND(K2399&lt;&gt;"",K2399&gt;=$C$3),MAX($B$5:B2398)+1,""),"")</f>
        <v/>
      </c>
      <c r="C2399" s="73" t="str">
        <f>IFERROR(IF(AND(O2399&lt;&gt;"",O2399&gt;=$C$3),MAX($C$5:C2398)+1,""),"")</f>
        <v/>
      </c>
      <c r="F2399" s="40" t="s">
        <v>11503</v>
      </c>
      <c r="G2399" s="40" t="s">
        <v>13489</v>
      </c>
      <c r="H2399" s="56">
        <v>0.04</v>
      </c>
      <c r="I2399" s="167" t="s">
        <v>5907</v>
      </c>
      <c r="J2399" s="56">
        <v>16.149999999999999</v>
      </c>
      <c r="K2399" s="71">
        <f t="shared" si="116"/>
        <v>2.4767801857585141E-3</v>
      </c>
      <c r="L2399" s="97">
        <v>10.738646714378699</v>
      </c>
      <c r="M2399" s="56">
        <v>10.97</v>
      </c>
      <c r="N2399" s="56">
        <v>16.49793542074358</v>
      </c>
      <c r="O2399" s="71">
        <f t="shared" si="117"/>
        <v>2.4245457979976234E-3</v>
      </c>
    </row>
    <row r="2400" spans="2:15" x14ac:dyDescent="0.15">
      <c r="B2400" s="73" t="str">
        <f>IFERROR(IF(AND(K2400&lt;&gt;"",K2400&gt;=$C$3),MAX($B$5:B2399)+1,""),"")</f>
        <v/>
      </c>
      <c r="C2400" s="73" t="str">
        <f>IFERROR(IF(AND(O2400&lt;&gt;"",O2400&gt;=$C$3),MAX($C$5:C2399)+1,""),"")</f>
        <v/>
      </c>
      <c r="F2400" s="40" t="s">
        <v>11505</v>
      </c>
      <c r="G2400" s="40" t="s">
        <v>11506</v>
      </c>
      <c r="H2400" s="56">
        <v>7.4999999999999997E-2</v>
      </c>
      <c r="I2400" s="167" t="s">
        <v>5928</v>
      </c>
      <c r="J2400" s="56">
        <v>10.25</v>
      </c>
      <c r="K2400" s="71">
        <f t="shared" si="116"/>
        <v>7.3170731707317069E-3</v>
      </c>
      <c r="L2400" s="97">
        <v>10.1747114375656</v>
      </c>
      <c r="M2400" s="56">
        <v>11.9</v>
      </c>
      <c r="N2400" s="56">
        <v>11.988054968287507</v>
      </c>
      <c r="O2400" s="71">
        <f t="shared" si="117"/>
        <v>6.2562275697267463E-3</v>
      </c>
    </row>
    <row r="2401" spans="2:15" x14ac:dyDescent="0.15">
      <c r="B2401" s="73" t="str">
        <f>IFERROR(IF(AND(K2401&lt;&gt;"",K2401&gt;=$C$3),MAX($B$5:B2400)+1,""),"")</f>
        <v/>
      </c>
      <c r="C2401" s="73" t="str">
        <f>IFERROR(IF(AND(O2401&lt;&gt;"",O2401&gt;=$C$3),MAX($C$5:C2400)+1,""),"")</f>
        <v/>
      </c>
      <c r="F2401" s="40" t="s">
        <v>11507</v>
      </c>
      <c r="G2401" s="40" t="s">
        <v>11508</v>
      </c>
      <c r="H2401" s="56">
        <v>0.21</v>
      </c>
      <c r="I2401" s="167" t="s">
        <v>5949</v>
      </c>
      <c r="J2401" s="56">
        <v>13.8</v>
      </c>
      <c r="K2401" s="71">
        <f t="shared" si="116"/>
        <v>1.5217391304347825E-2</v>
      </c>
      <c r="L2401" s="97">
        <v>13.594613749114099</v>
      </c>
      <c r="M2401" s="56">
        <v>15.89</v>
      </c>
      <c r="N2401" s="56">
        <v>16.130064748201445</v>
      </c>
      <c r="O2401" s="71">
        <f t="shared" si="117"/>
        <v>1.3019166586012352E-2</v>
      </c>
    </row>
    <row r="2402" spans="2:15" x14ac:dyDescent="0.15">
      <c r="B2402" s="73" t="str">
        <f>IFERROR(IF(AND(K2402&lt;&gt;"",K2402&gt;=$C$3),MAX($B$5:B2401)+1,""),"")</f>
        <v/>
      </c>
      <c r="C2402" s="73" t="str">
        <f>IFERROR(IF(AND(O2402&lt;&gt;"",O2402&gt;=$C$3),MAX($C$5:C2401)+1,""),"")</f>
        <v/>
      </c>
      <c r="F2402" s="40" t="s">
        <v>11509</v>
      </c>
      <c r="G2402" s="40" t="s">
        <v>11510</v>
      </c>
      <c r="H2402" s="56">
        <v>0.105</v>
      </c>
      <c r="I2402" s="167" t="s">
        <v>5916</v>
      </c>
      <c r="J2402" s="56">
        <v>26.8</v>
      </c>
      <c r="K2402" s="71">
        <f t="shared" si="116"/>
        <v>3.9179104477611937E-3</v>
      </c>
      <c r="L2402" s="97">
        <v>26.663682604272601</v>
      </c>
      <c r="M2402" s="56">
        <v>19.600000000000001</v>
      </c>
      <c r="N2402" s="56">
        <v>19.700204498977534</v>
      </c>
      <c r="O2402" s="71">
        <f t="shared" si="117"/>
        <v>5.3298939107687751E-3</v>
      </c>
    </row>
    <row r="2403" spans="2:15" x14ac:dyDescent="0.15">
      <c r="B2403" s="73" t="str">
        <f>IFERROR(IF(AND(K2403&lt;&gt;"",K2403&gt;=$C$3),MAX($B$5:B2402)+1,""),"")</f>
        <v/>
      </c>
      <c r="C2403" s="73" t="str">
        <f>IFERROR(IF(AND(O2403&lt;&gt;"",O2403&gt;=$C$3),MAX($C$5:C2402)+1,""),"")</f>
        <v/>
      </c>
      <c r="F2403" s="40" t="s">
        <v>13490</v>
      </c>
      <c r="G2403" s="40" t="s">
        <v>11512</v>
      </c>
      <c r="H2403" s="56">
        <v>0.03</v>
      </c>
      <c r="I2403" s="167" t="s">
        <v>13682</v>
      </c>
      <c r="J2403" s="56">
        <v>14.7</v>
      </c>
      <c r="K2403" s="71">
        <f t="shared" si="116"/>
        <v>2.0408163265306124E-3</v>
      </c>
      <c r="L2403" s="97">
        <v>11.283486238532101</v>
      </c>
      <c r="M2403" s="56">
        <v>9.8699999999999992</v>
      </c>
      <c r="N2403" s="56">
        <v>12.858525896414351</v>
      </c>
      <c r="O2403" s="71">
        <f t="shared" si="117"/>
        <v>2.3330823643140631E-3</v>
      </c>
    </row>
    <row r="2404" spans="2:15" x14ac:dyDescent="0.15">
      <c r="B2404" s="73" t="str">
        <f>IFERROR(IF(AND(K2404&lt;&gt;"",K2404&gt;=$C$3),MAX($B$5:B2403)+1,""),"")</f>
        <v/>
      </c>
      <c r="C2404" s="73" t="str">
        <f>IFERROR(IF(AND(O2404&lt;&gt;"",O2404&gt;=$C$3),MAX($C$5:C2403)+1,""),"")</f>
        <v/>
      </c>
      <c r="F2404" s="40" t="s">
        <v>13491</v>
      </c>
      <c r="G2404" s="40" t="s">
        <v>13492</v>
      </c>
      <c r="H2404" s="56">
        <v>0.1</v>
      </c>
      <c r="I2404" s="167" t="s">
        <v>5909</v>
      </c>
      <c r="J2404" s="56">
        <v>11.83</v>
      </c>
      <c r="K2404" s="71">
        <f t="shared" si="116"/>
        <v>8.4530853761623E-3</v>
      </c>
      <c r="L2404" s="97">
        <v>11.717760910815899</v>
      </c>
      <c r="M2404" s="56">
        <v>12.57</v>
      </c>
      <c r="N2404" s="56">
        <v>12.690402298850618</v>
      </c>
      <c r="O2404" s="71">
        <f t="shared" si="117"/>
        <v>7.8799708350504455E-3</v>
      </c>
    </row>
    <row r="2405" spans="2:15" x14ac:dyDescent="0.15">
      <c r="B2405" s="73" t="str">
        <f>IFERROR(IF(AND(K2405&lt;&gt;"",K2405&gt;=$C$3),MAX($B$5:B2404)+1,""),"")</f>
        <v/>
      </c>
      <c r="C2405" s="73" t="str">
        <f>IFERROR(IF(AND(O2405&lt;&gt;"",O2405&gt;=$C$3),MAX($C$5:C2404)+1,""),"")</f>
        <v/>
      </c>
      <c r="F2405" s="40" t="s">
        <v>11515</v>
      </c>
      <c r="G2405" s="40" t="s">
        <v>11516</v>
      </c>
      <c r="H2405" s="56">
        <v>0.06</v>
      </c>
      <c r="I2405" s="167" t="s">
        <v>5915</v>
      </c>
      <c r="J2405" s="56">
        <v>13.59</v>
      </c>
      <c r="K2405" s="71">
        <f t="shared" si="116"/>
        <v>4.4150110375275938E-3</v>
      </c>
      <c r="L2405" s="97">
        <v>13.520008583691</v>
      </c>
      <c r="M2405" s="56">
        <v>14.25</v>
      </c>
      <c r="N2405" s="56">
        <v>14.323770491803264</v>
      </c>
      <c r="O2405" s="71">
        <f t="shared" si="117"/>
        <v>4.1888412017167418E-3</v>
      </c>
    </row>
    <row r="2406" spans="2:15" x14ac:dyDescent="0.15">
      <c r="B2406" s="73" t="str">
        <f>IFERROR(IF(AND(K2406&lt;&gt;"",K2406&gt;=$C$3),MAX($B$5:B2405)+1,""),"")</f>
        <v/>
      </c>
      <c r="C2406" s="73" t="str">
        <f>IFERROR(IF(AND(O2406&lt;&gt;"",O2406&gt;=$C$3),MAX($C$5:C2405)+1,""),"")</f>
        <v/>
      </c>
      <c r="F2406" s="40" t="s">
        <v>11517</v>
      </c>
      <c r="G2406" s="40" t="s">
        <v>11518</v>
      </c>
      <c r="H2406" s="56" t="s">
        <v>5898</v>
      </c>
      <c r="I2406" s="167" t="s">
        <v>5953</v>
      </c>
      <c r="J2406" s="56">
        <v>19.05</v>
      </c>
      <c r="K2406" s="71" t="str">
        <f t="shared" si="116"/>
        <v/>
      </c>
      <c r="L2406" s="97">
        <v>19.05</v>
      </c>
      <c r="M2406" s="56">
        <v>19.88</v>
      </c>
      <c r="N2406" s="56">
        <v>19.88</v>
      </c>
      <c r="O2406" s="71" t="str">
        <f t="shared" si="117"/>
        <v/>
      </c>
    </row>
    <row r="2407" spans="2:15" x14ac:dyDescent="0.15">
      <c r="B2407" s="73" t="str">
        <f>IFERROR(IF(AND(K2407&lt;&gt;"",K2407&gt;=$C$3),MAX($B$5:B2406)+1,""),"")</f>
        <v/>
      </c>
      <c r="C2407" s="73" t="str">
        <f>IFERROR(IF(AND(O2407&lt;&gt;"",O2407&gt;=$C$3),MAX($C$5:C2406)+1,""),"")</f>
        <v/>
      </c>
      <c r="F2407" s="40" t="s">
        <v>11519</v>
      </c>
      <c r="G2407" s="40" t="s">
        <v>11520</v>
      </c>
      <c r="H2407" s="56">
        <v>5.8000000000000003E-2</v>
      </c>
      <c r="I2407" s="167" t="s">
        <v>5909</v>
      </c>
      <c r="J2407" s="56">
        <v>20.83</v>
      </c>
      <c r="K2407" s="71">
        <f t="shared" si="116"/>
        <v>2.7844455112818055E-3</v>
      </c>
      <c r="L2407" s="97">
        <v>20.7625889967638</v>
      </c>
      <c r="M2407" s="56">
        <v>17.63</v>
      </c>
      <c r="N2407" s="56">
        <v>17.687240259740221</v>
      </c>
      <c r="O2407" s="71">
        <f t="shared" si="117"/>
        <v>3.2792000983906952E-3</v>
      </c>
    </row>
    <row r="2408" spans="2:15" x14ac:dyDescent="0.15">
      <c r="B2408" s="73" t="str">
        <f>IFERROR(IF(AND(K2408&lt;&gt;"",K2408&gt;=$C$3),MAX($B$5:B2407)+1,""),"")</f>
        <v/>
      </c>
      <c r="C2408" s="73" t="str">
        <f>IFERROR(IF(AND(O2408&lt;&gt;"",O2408&gt;=$C$3),MAX($C$5:C2407)+1,""),"")</f>
        <v/>
      </c>
      <c r="F2408" s="40" t="s">
        <v>11521</v>
      </c>
      <c r="G2408" s="40" t="s">
        <v>11522</v>
      </c>
      <c r="H2408" s="56">
        <v>0.16</v>
      </c>
      <c r="I2408" s="167" t="s">
        <v>5945</v>
      </c>
      <c r="J2408" s="56">
        <v>17</v>
      </c>
      <c r="K2408" s="71">
        <f t="shared" si="116"/>
        <v>9.4117647058823539E-3</v>
      </c>
      <c r="L2408" s="97">
        <v>16.812284334023499</v>
      </c>
      <c r="M2408" s="56">
        <v>15.19</v>
      </c>
      <c r="N2408" s="56">
        <v>15.35960223307743</v>
      </c>
      <c r="O2408" s="71">
        <f t="shared" si="117"/>
        <v>1.0416936426611003E-2</v>
      </c>
    </row>
    <row r="2409" spans="2:15" x14ac:dyDescent="0.15">
      <c r="B2409" s="73" t="str">
        <f>IFERROR(IF(AND(K2409&lt;&gt;"",K2409&gt;=$C$3),MAX($B$5:B2408)+1,""),"")</f>
        <v/>
      </c>
      <c r="C2409" s="73" t="str">
        <f>IFERROR(IF(AND(O2409&lt;&gt;"",O2409&gt;=$C$3),MAX($C$5:C2408)+1,""),"")</f>
        <v/>
      </c>
      <c r="F2409" s="40" t="s">
        <v>11523</v>
      </c>
      <c r="G2409" s="40" t="s">
        <v>11524</v>
      </c>
      <c r="H2409" s="56">
        <v>6.5000000000000002E-2</v>
      </c>
      <c r="I2409" s="167" t="s">
        <v>5903</v>
      </c>
      <c r="J2409" s="56">
        <v>14.1</v>
      </c>
      <c r="K2409" s="71">
        <f t="shared" si="116"/>
        <v>4.609929078014185E-3</v>
      </c>
      <c r="L2409" s="97">
        <v>14.041290770298399</v>
      </c>
      <c r="M2409" s="56">
        <v>14.35</v>
      </c>
      <c r="N2409" s="56">
        <v>14.410000000000004</v>
      </c>
      <c r="O2409" s="71">
        <f t="shared" si="117"/>
        <v>4.5107564191533651E-3</v>
      </c>
    </row>
    <row r="2410" spans="2:15" x14ac:dyDescent="0.15">
      <c r="B2410" s="73" t="str">
        <f>IFERROR(IF(AND(K2410&lt;&gt;"",K2410&gt;=$C$3),MAX($B$5:B2409)+1,""),"")</f>
        <v/>
      </c>
      <c r="C2410" s="73" t="str">
        <f>IFERROR(IF(AND(O2410&lt;&gt;"",O2410&gt;=$C$3),MAX($C$5:C2409)+1,""),"")</f>
        <v/>
      </c>
      <c r="F2410" s="40" t="s">
        <v>11525</v>
      </c>
      <c r="G2410" s="40" t="s">
        <v>11526</v>
      </c>
      <c r="H2410" s="56">
        <v>0.06</v>
      </c>
      <c r="I2410" s="167" t="s">
        <v>13750</v>
      </c>
      <c r="J2410" s="56">
        <v>6.49</v>
      </c>
      <c r="K2410" s="71">
        <f t="shared" si="116"/>
        <v>9.2449922958397525E-3</v>
      </c>
      <c r="L2410" s="97">
        <v>6.4255298013245001</v>
      </c>
      <c r="M2410" s="56">
        <v>6.42</v>
      </c>
      <c r="N2410" s="56">
        <v>6.4844147157190672</v>
      </c>
      <c r="O2410" s="71">
        <f t="shared" si="117"/>
        <v>9.2529553753790874E-3</v>
      </c>
    </row>
    <row r="2411" spans="2:15" x14ac:dyDescent="0.15">
      <c r="B2411" s="73" t="str">
        <f>IFERROR(IF(AND(K2411&lt;&gt;"",K2411&gt;=$C$3),MAX($B$5:B2410)+1,""),"")</f>
        <v/>
      </c>
      <c r="C2411" s="73" t="str">
        <f>IFERROR(IF(AND(O2411&lt;&gt;"",O2411&gt;=$C$3),MAX($C$5:C2410)+1,""),"")</f>
        <v/>
      </c>
      <c r="F2411" s="40" t="s">
        <v>11527</v>
      </c>
      <c r="G2411" s="40" t="s">
        <v>11528</v>
      </c>
      <c r="H2411" s="56" t="s">
        <v>5898</v>
      </c>
      <c r="I2411" s="167" t="s">
        <v>5911</v>
      </c>
      <c r="J2411" s="56">
        <v>12.35</v>
      </c>
      <c r="K2411" s="71" t="str">
        <f t="shared" si="116"/>
        <v/>
      </c>
      <c r="L2411" s="97">
        <v>12.35</v>
      </c>
      <c r="M2411" s="56">
        <v>13.86</v>
      </c>
      <c r="N2411" s="56">
        <v>13.86</v>
      </c>
      <c r="O2411" s="71" t="str">
        <f t="shared" si="117"/>
        <v/>
      </c>
    </row>
    <row r="2412" spans="2:15" x14ac:dyDescent="0.15">
      <c r="B2412" s="73" t="str">
        <f>IFERROR(IF(AND(K2412&lt;&gt;"",K2412&gt;=$C$3),MAX($B$5:B2411)+1,""),"")</f>
        <v/>
      </c>
      <c r="C2412" s="73" t="str">
        <f>IFERROR(IF(AND(O2412&lt;&gt;"",O2412&gt;=$C$3),MAX($C$5:C2411)+1,""),"")</f>
        <v/>
      </c>
      <c r="F2412" s="40" t="s">
        <v>11529</v>
      </c>
      <c r="G2412" s="40" t="s">
        <v>11530</v>
      </c>
      <c r="H2412" s="56">
        <v>0.23</v>
      </c>
      <c r="I2412" s="167" t="s">
        <v>5901</v>
      </c>
      <c r="J2412" s="56">
        <v>26.27</v>
      </c>
      <c r="K2412" s="71">
        <f t="shared" si="116"/>
        <v>8.7552341073467831E-3</v>
      </c>
      <c r="L2412" s="97">
        <v>26.028412634946001</v>
      </c>
      <c r="M2412" s="56">
        <v>23.6</v>
      </c>
      <c r="N2412" s="56">
        <v>23.819047619047637</v>
      </c>
      <c r="O2412" s="71">
        <f t="shared" si="117"/>
        <v>9.6561375449820009E-3</v>
      </c>
    </row>
    <row r="2413" spans="2:15" x14ac:dyDescent="0.15">
      <c r="B2413" s="73" t="str">
        <f>IFERROR(IF(AND(K2413&lt;&gt;"",K2413&gt;=$C$3),MAX($B$5:B2412)+1,""),"")</f>
        <v/>
      </c>
      <c r="C2413" s="73" t="str">
        <f>IFERROR(IF(AND(O2413&lt;&gt;"",O2413&gt;=$C$3),MAX($C$5:C2412)+1,""),"")</f>
        <v/>
      </c>
      <c r="F2413" s="40" t="s">
        <v>11531</v>
      </c>
      <c r="G2413" s="40" t="s">
        <v>11532</v>
      </c>
      <c r="H2413" s="56">
        <v>0.13</v>
      </c>
      <c r="I2413" s="167" t="s">
        <v>5907</v>
      </c>
      <c r="J2413" s="56">
        <v>13.59</v>
      </c>
      <c r="K2413" s="71">
        <f t="shared" si="116"/>
        <v>9.5658572479764541E-3</v>
      </c>
      <c r="L2413" s="97">
        <v>13.4667991631799</v>
      </c>
      <c r="M2413" s="56">
        <v>14.47</v>
      </c>
      <c r="N2413" s="56">
        <v>14.602378606615078</v>
      </c>
      <c r="O2413" s="71">
        <f t="shared" si="117"/>
        <v>8.9026591832859492E-3</v>
      </c>
    </row>
    <row r="2414" spans="2:15" x14ac:dyDescent="0.15">
      <c r="B2414" s="73" t="str">
        <f>IFERROR(IF(AND(K2414&lt;&gt;"",K2414&gt;=$C$3),MAX($B$5:B2413)+1,""),"")</f>
        <v/>
      </c>
      <c r="C2414" s="73" t="str">
        <f>IFERROR(IF(AND(O2414&lt;&gt;"",O2414&gt;=$C$3),MAX($C$5:C2413)+1,""),"")</f>
        <v/>
      </c>
      <c r="F2414" s="40" t="s">
        <v>11533</v>
      </c>
      <c r="G2414" s="40" t="s">
        <v>11534</v>
      </c>
      <c r="H2414" s="56">
        <v>0.14000000000000001</v>
      </c>
      <c r="I2414" s="167" t="s">
        <v>5967</v>
      </c>
      <c r="J2414" s="56">
        <v>17.95</v>
      </c>
      <c r="K2414" s="71">
        <f t="shared" si="116"/>
        <v>7.7994428969359346E-3</v>
      </c>
      <c r="L2414" s="97">
        <v>17.844765494137398</v>
      </c>
      <c r="M2414" s="56">
        <v>20.91</v>
      </c>
      <c r="N2414" s="56">
        <v>21.033310867733729</v>
      </c>
      <c r="O2414" s="71">
        <f t="shared" si="117"/>
        <v>6.6561085356641502E-3</v>
      </c>
    </row>
    <row r="2415" spans="2:15" x14ac:dyDescent="0.15">
      <c r="B2415" s="73" t="str">
        <f>IFERROR(IF(AND(K2415&lt;&gt;"",K2415&gt;=$C$3),MAX($B$5:B2414)+1,""),"")</f>
        <v/>
      </c>
      <c r="C2415" s="73" t="str">
        <f>IFERROR(IF(AND(O2415&lt;&gt;"",O2415&gt;=$C$3),MAX($C$5:C2414)+1,""),"")</f>
        <v/>
      </c>
      <c r="F2415" s="40" t="s">
        <v>11535</v>
      </c>
      <c r="G2415" s="40" t="s">
        <v>11536</v>
      </c>
      <c r="H2415" s="56">
        <v>2.5999999999999999E-2</v>
      </c>
      <c r="I2415" s="167" t="s">
        <v>5905</v>
      </c>
      <c r="J2415" s="56">
        <v>16.79</v>
      </c>
      <c r="K2415" s="71">
        <f t="shared" si="116"/>
        <v>1.5485407980941036E-3</v>
      </c>
      <c r="L2415" s="97">
        <v>16.760000000000002</v>
      </c>
      <c r="M2415" s="56">
        <v>16.760000000000002</v>
      </c>
      <c r="N2415" s="56">
        <v>16.79</v>
      </c>
      <c r="O2415" s="71">
        <f t="shared" si="117"/>
        <v>1.5485407980941036E-3</v>
      </c>
    </row>
    <row r="2416" spans="2:15" x14ac:dyDescent="0.15">
      <c r="B2416" s="73" t="str">
        <f>IFERROR(IF(AND(K2416&lt;&gt;"",K2416&gt;=$C$3),MAX($B$5:B2415)+1,""),"")</f>
        <v/>
      </c>
      <c r="C2416" s="73" t="str">
        <f>IFERROR(IF(AND(O2416&lt;&gt;"",O2416&gt;=$C$3),MAX($C$5:C2415)+1,""),"")</f>
        <v/>
      </c>
      <c r="F2416" s="40" t="s">
        <v>11537</v>
      </c>
      <c r="G2416" s="40" t="s">
        <v>11538</v>
      </c>
      <c r="H2416" s="56">
        <v>0.08</v>
      </c>
      <c r="I2416" s="167" t="s">
        <v>5921</v>
      </c>
      <c r="J2416" s="56">
        <v>10.74</v>
      </c>
      <c r="K2416" s="71">
        <f t="shared" si="116"/>
        <v>7.4487895716945996E-3</v>
      </c>
      <c r="L2416" s="97">
        <v>10.677421704297201</v>
      </c>
      <c r="M2416" s="56">
        <v>13</v>
      </c>
      <c r="N2416" s="56">
        <v>13.076190476190426</v>
      </c>
      <c r="O2416" s="71">
        <f t="shared" si="117"/>
        <v>6.1179898033503514E-3</v>
      </c>
    </row>
    <row r="2417" spans="2:15" x14ac:dyDescent="0.15">
      <c r="B2417" s="73">
        <f>IFERROR(IF(AND(K2417&lt;&gt;"",K2417&gt;=$C$3),MAX($B$5:B2416)+1,""),"")</f>
        <v>87</v>
      </c>
      <c r="C2417" s="73">
        <f>IFERROR(IF(AND(O2417&lt;&gt;"",O2417&gt;=$C$3),MAX($C$5:C2416)+1,""),"")</f>
        <v>71</v>
      </c>
      <c r="F2417" s="40" t="s">
        <v>11539</v>
      </c>
      <c r="G2417" s="40" t="s">
        <v>11540</v>
      </c>
      <c r="H2417" s="56">
        <v>0.2</v>
      </c>
      <c r="I2417" s="167" t="s">
        <v>5907</v>
      </c>
      <c r="J2417" s="56">
        <v>5.9</v>
      </c>
      <c r="K2417" s="71">
        <f t="shared" si="116"/>
        <v>3.3898305084745763E-2</v>
      </c>
      <c r="L2417" s="97">
        <v>5.7049586776859504</v>
      </c>
      <c r="M2417" s="56">
        <v>6.04</v>
      </c>
      <c r="N2417" s="56">
        <v>6.246495726495727</v>
      </c>
      <c r="O2417" s="71">
        <f t="shared" si="117"/>
        <v>3.2017951945706308E-2</v>
      </c>
    </row>
    <row r="2418" spans="2:15" x14ac:dyDescent="0.15">
      <c r="B2418" s="73" t="str">
        <f>IFERROR(IF(AND(K2418&lt;&gt;"",K2418&gt;=$C$3),MAX($B$5:B2417)+1,""),"")</f>
        <v/>
      </c>
      <c r="C2418" s="73" t="str">
        <f>IFERROR(IF(AND(O2418&lt;&gt;"",O2418&gt;=$C$3),MAX($C$5:C2417)+1,""),"")</f>
        <v/>
      </c>
      <c r="F2418" s="40" t="s">
        <v>11541</v>
      </c>
      <c r="G2418" s="40" t="s">
        <v>11542</v>
      </c>
      <c r="H2418" s="56" t="s">
        <v>5898</v>
      </c>
      <c r="I2418" s="167" t="s">
        <v>5909</v>
      </c>
      <c r="J2418" s="56">
        <v>9.94</v>
      </c>
      <c r="K2418" s="71" t="str">
        <f t="shared" si="116"/>
        <v/>
      </c>
      <c r="L2418" s="97">
        <v>9.94</v>
      </c>
      <c r="M2418" s="56">
        <v>11.6</v>
      </c>
      <c r="N2418" s="56">
        <v>11.6</v>
      </c>
      <c r="O2418" s="71" t="str">
        <f t="shared" si="117"/>
        <v/>
      </c>
    </row>
    <row r="2419" spans="2:15" x14ac:dyDescent="0.15">
      <c r="B2419" s="73" t="str">
        <f>IFERROR(IF(AND(K2419&lt;&gt;"",K2419&gt;=$C$3),MAX($B$5:B2418)+1,""),"")</f>
        <v/>
      </c>
      <c r="C2419" s="73" t="str">
        <f>IFERROR(IF(AND(O2419&lt;&gt;"",O2419&gt;=$C$3),MAX($C$5:C2418)+1,""),"")</f>
        <v/>
      </c>
      <c r="F2419" s="40" t="s">
        <v>11543</v>
      </c>
      <c r="G2419" s="40" t="s">
        <v>11544</v>
      </c>
      <c r="H2419" s="56" t="s">
        <v>5898</v>
      </c>
      <c r="I2419" s="167" t="s">
        <v>13670</v>
      </c>
      <c r="J2419" s="56">
        <v>7.88</v>
      </c>
      <c r="K2419" s="71" t="str">
        <f t="shared" si="116"/>
        <v/>
      </c>
      <c r="L2419" s="97">
        <v>7.88</v>
      </c>
      <c r="M2419" s="56">
        <v>8.24</v>
      </c>
      <c r="N2419" s="56">
        <v>8.24</v>
      </c>
      <c r="O2419" s="71" t="str">
        <f t="shared" si="117"/>
        <v/>
      </c>
    </row>
    <row r="2420" spans="2:15" x14ac:dyDescent="0.15">
      <c r="B2420" s="73" t="str">
        <f>IFERROR(IF(AND(K2420&lt;&gt;"",K2420&gt;=$C$3),MAX($B$5:B2419)+1,""),"")</f>
        <v/>
      </c>
      <c r="C2420" s="73" t="str">
        <f>IFERROR(IF(AND(O2420&lt;&gt;"",O2420&gt;=$C$3),MAX($C$5:C2419)+1,""),"")</f>
        <v/>
      </c>
      <c r="F2420" s="40" t="s">
        <v>11545</v>
      </c>
      <c r="G2420" s="40" t="s">
        <v>13493</v>
      </c>
      <c r="H2420" s="56" t="s">
        <v>5898</v>
      </c>
      <c r="I2420" s="167" t="s">
        <v>5900</v>
      </c>
      <c r="J2420" s="56">
        <v>37.9</v>
      </c>
      <c r="K2420" s="71" t="str">
        <f t="shared" si="116"/>
        <v/>
      </c>
      <c r="L2420" s="97">
        <v>37.9</v>
      </c>
      <c r="M2420" s="56">
        <v>33.18</v>
      </c>
      <c r="N2420" s="56">
        <v>33.18</v>
      </c>
      <c r="O2420" s="71" t="str">
        <f t="shared" si="117"/>
        <v/>
      </c>
    </row>
    <row r="2421" spans="2:15" x14ac:dyDescent="0.15">
      <c r="B2421" s="73" t="str">
        <f>IFERROR(IF(AND(K2421&lt;&gt;"",K2421&gt;=$C$3),MAX($B$5:B2420)+1,""),"")</f>
        <v/>
      </c>
      <c r="C2421" s="73" t="str">
        <f>IFERROR(IF(AND(O2421&lt;&gt;"",O2421&gt;=$C$3),MAX($C$5:C2420)+1,""),"")</f>
        <v/>
      </c>
      <c r="F2421" s="40" t="s">
        <v>11547</v>
      </c>
      <c r="G2421" s="40" t="s">
        <v>11548</v>
      </c>
      <c r="H2421" s="56" t="s">
        <v>5898</v>
      </c>
      <c r="I2421" s="167" t="s">
        <v>5968</v>
      </c>
      <c r="J2421" s="56">
        <v>21.05</v>
      </c>
      <c r="K2421" s="71" t="str">
        <f t="shared" si="116"/>
        <v/>
      </c>
      <c r="L2421" s="97">
        <v>21.05</v>
      </c>
      <c r="M2421" s="56">
        <v>25.54</v>
      </c>
      <c r="N2421" s="56">
        <v>25.539999999999996</v>
      </c>
      <c r="O2421" s="71" t="str">
        <f t="shared" si="117"/>
        <v/>
      </c>
    </row>
    <row r="2422" spans="2:15" x14ac:dyDescent="0.15">
      <c r="B2422" s="73" t="str">
        <f>IFERROR(IF(AND(K2422&lt;&gt;"",K2422&gt;=$C$3),MAX($B$5:B2421)+1,""),"")</f>
        <v/>
      </c>
      <c r="C2422" s="73" t="str">
        <f>IFERROR(IF(AND(O2422&lt;&gt;"",O2422&gt;=$C$3),MAX($C$5:C2421)+1,""),"")</f>
        <v/>
      </c>
      <c r="F2422" s="40" t="s">
        <v>13494</v>
      </c>
      <c r="G2422" s="40" t="s">
        <v>11550</v>
      </c>
      <c r="H2422" s="56">
        <v>0.15</v>
      </c>
      <c r="I2422" s="167" t="s">
        <v>5953</v>
      </c>
      <c r="J2422" s="56">
        <v>18.04</v>
      </c>
      <c r="K2422" s="71">
        <f t="shared" si="116"/>
        <v>8.3148558758314849E-3</v>
      </c>
      <c r="L2422" s="97">
        <v>17.912898074213199</v>
      </c>
      <c r="M2422" s="56">
        <v>20.25</v>
      </c>
      <c r="N2422" s="56">
        <v>20.393684957426732</v>
      </c>
      <c r="O2422" s="71">
        <f t="shared" si="117"/>
        <v>7.3552180644712159E-3</v>
      </c>
    </row>
    <row r="2423" spans="2:15" x14ac:dyDescent="0.15">
      <c r="B2423" s="73" t="str">
        <f>IFERROR(IF(AND(K2423&lt;&gt;"",K2423&gt;=$C$3),MAX($B$5:B2422)+1,""),"")</f>
        <v/>
      </c>
      <c r="C2423" s="73" t="str">
        <f>IFERROR(IF(AND(O2423&lt;&gt;"",O2423&gt;=$C$3),MAX($C$5:C2422)+1,""),"")</f>
        <v/>
      </c>
      <c r="F2423" s="40" t="s">
        <v>11551</v>
      </c>
      <c r="G2423" s="40" t="s">
        <v>11552</v>
      </c>
      <c r="H2423" s="56" t="s">
        <v>5898</v>
      </c>
      <c r="I2423" s="167" t="s">
        <v>5909</v>
      </c>
      <c r="J2423" s="56">
        <v>15.32</v>
      </c>
      <c r="K2423" s="71" t="str">
        <f t="shared" si="116"/>
        <v/>
      </c>
      <c r="L2423" s="97">
        <v>15.32</v>
      </c>
      <c r="M2423" s="56">
        <v>14.36</v>
      </c>
      <c r="N2423" s="56">
        <v>14.36</v>
      </c>
      <c r="O2423" s="71" t="str">
        <f t="shared" si="117"/>
        <v/>
      </c>
    </row>
    <row r="2424" spans="2:15" x14ac:dyDescent="0.15">
      <c r="B2424" s="73" t="str">
        <f>IFERROR(IF(AND(K2424&lt;&gt;"",K2424&gt;=$C$3),MAX($B$5:B2423)+1,""),"")</f>
        <v/>
      </c>
      <c r="C2424" s="73" t="str">
        <f>IFERROR(IF(AND(O2424&lt;&gt;"",O2424&gt;=$C$3),MAX($C$5:C2423)+1,""),"")</f>
        <v/>
      </c>
      <c r="F2424" s="40" t="s">
        <v>11553</v>
      </c>
      <c r="G2424" s="40" t="s">
        <v>11554</v>
      </c>
      <c r="H2424" s="56">
        <v>0.25</v>
      </c>
      <c r="I2424" s="167" t="s">
        <v>5911</v>
      </c>
      <c r="J2424" s="56">
        <v>42.46</v>
      </c>
      <c r="K2424" s="71">
        <f t="shared" si="116"/>
        <v>5.8878944889307581E-3</v>
      </c>
      <c r="L2424" s="97">
        <v>42.107810218978102</v>
      </c>
      <c r="M2424" s="56">
        <v>27.28</v>
      </c>
      <c r="N2424" s="56">
        <v>27.508169956507192</v>
      </c>
      <c r="O2424" s="71">
        <f t="shared" si="117"/>
        <v>9.0882090809847309E-3</v>
      </c>
    </row>
    <row r="2425" spans="2:15" x14ac:dyDescent="0.15">
      <c r="B2425" s="73" t="str">
        <f>IFERROR(IF(AND(K2425&lt;&gt;"",K2425&gt;=$C$3),MAX($B$5:B2424)+1,""),"")</f>
        <v/>
      </c>
      <c r="C2425" s="73" t="str">
        <f>IFERROR(IF(AND(O2425&lt;&gt;"",O2425&gt;=$C$3),MAX($C$5:C2424)+1,""),"")</f>
        <v/>
      </c>
      <c r="F2425" s="40" t="s">
        <v>11555</v>
      </c>
      <c r="G2425" s="40" t="s">
        <v>11556</v>
      </c>
      <c r="H2425" s="56">
        <v>0.115</v>
      </c>
      <c r="I2425" s="167" t="s">
        <v>5928</v>
      </c>
      <c r="J2425" s="56">
        <v>14.2</v>
      </c>
      <c r="K2425" s="71">
        <f t="shared" si="116"/>
        <v>8.098591549295776E-3</v>
      </c>
      <c r="L2425" s="97">
        <v>14.0833457804332</v>
      </c>
      <c r="M2425" s="56">
        <v>12.22</v>
      </c>
      <c r="N2425" s="56">
        <v>12.321219879518036</v>
      </c>
      <c r="O2425" s="71">
        <f t="shared" si="117"/>
        <v>9.3334914176126538E-3</v>
      </c>
    </row>
    <row r="2426" spans="2:15" x14ac:dyDescent="0.15">
      <c r="B2426" s="73" t="str">
        <f>IFERROR(IF(AND(K2426&lt;&gt;"",K2426&gt;=$C$3),MAX($B$5:B2425)+1,""),"")</f>
        <v/>
      </c>
      <c r="C2426" s="73" t="str">
        <f>IFERROR(IF(AND(O2426&lt;&gt;"",O2426&gt;=$C$3),MAX($C$5:C2425)+1,""),"")</f>
        <v/>
      </c>
      <c r="F2426" s="40" t="s">
        <v>13495</v>
      </c>
      <c r="G2426" s="40" t="s">
        <v>13496</v>
      </c>
      <c r="H2426" s="56">
        <v>2.7E-2</v>
      </c>
      <c r="I2426" s="167" t="s">
        <v>5907</v>
      </c>
      <c r="J2426" s="56">
        <v>15.97</v>
      </c>
      <c r="K2426" s="71">
        <f t="shared" si="116"/>
        <v>1.6906700062617407E-3</v>
      </c>
      <c r="L2426" s="97">
        <v>15.9413970149254</v>
      </c>
      <c r="M2426" s="56">
        <v>13.99</v>
      </c>
      <c r="N2426" s="56">
        <v>14.015101674641127</v>
      </c>
      <c r="O2426" s="71">
        <f t="shared" si="117"/>
        <v>1.9264933374585288E-3</v>
      </c>
    </row>
    <row r="2427" spans="2:15" x14ac:dyDescent="0.15">
      <c r="B2427" s="73" t="str">
        <f>IFERROR(IF(AND(K2427&lt;&gt;"",K2427&gt;=$C$3),MAX($B$5:B2426)+1,""),"")</f>
        <v/>
      </c>
      <c r="C2427" s="73" t="str">
        <f>IFERROR(IF(AND(O2427&lt;&gt;"",O2427&gt;=$C$3),MAX($C$5:C2426)+1,""),"")</f>
        <v/>
      </c>
      <c r="F2427" s="40" t="s">
        <v>11559</v>
      </c>
      <c r="G2427" s="40" t="s">
        <v>11560</v>
      </c>
      <c r="H2427" s="56" t="s">
        <v>5898</v>
      </c>
      <c r="I2427" s="167" t="s">
        <v>5967</v>
      </c>
      <c r="J2427" s="56">
        <v>4.1900000000000004</v>
      </c>
      <c r="K2427" s="71" t="str">
        <f t="shared" si="116"/>
        <v/>
      </c>
      <c r="L2427" s="97">
        <v>4.1900000000000004</v>
      </c>
      <c r="M2427" s="56">
        <v>3.93</v>
      </c>
      <c r="N2427" s="56">
        <v>3.93</v>
      </c>
      <c r="O2427" s="71" t="str">
        <f t="shared" si="117"/>
        <v/>
      </c>
    </row>
    <row r="2428" spans="2:15" x14ac:dyDescent="0.15">
      <c r="B2428" s="73" t="str">
        <f>IFERROR(IF(AND(K2428&lt;&gt;"",K2428&gt;=$C$3),MAX($B$5:B2427)+1,""),"")</f>
        <v/>
      </c>
      <c r="C2428" s="73" t="str">
        <f>IFERROR(IF(AND(O2428&lt;&gt;"",O2428&gt;=$C$3),MAX($C$5:C2427)+1,""),"")</f>
        <v/>
      </c>
      <c r="F2428" s="40" t="s">
        <v>11561</v>
      </c>
      <c r="G2428" s="40" t="s">
        <v>11562</v>
      </c>
      <c r="H2428" s="56">
        <v>0.1</v>
      </c>
      <c r="I2428" s="167" t="s">
        <v>5909</v>
      </c>
      <c r="J2428" s="56">
        <v>28.84</v>
      </c>
      <c r="K2428" s="71">
        <f t="shared" si="116"/>
        <v>3.4674063800277394E-3</v>
      </c>
      <c r="L2428" s="97">
        <v>28.718721614802401</v>
      </c>
      <c r="M2428" s="56">
        <v>21.13</v>
      </c>
      <c r="N2428" s="56">
        <v>21.219231418918884</v>
      </c>
      <c r="O2428" s="71">
        <f t="shared" si="117"/>
        <v>4.7127060366022903E-3</v>
      </c>
    </row>
    <row r="2429" spans="2:15" x14ac:dyDescent="0.15">
      <c r="B2429" s="73" t="str">
        <f>IFERROR(IF(AND(K2429&lt;&gt;"",K2429&gt;=$C$3),MAX($B$5:B2428)+1,""),"")</f>
        <v/>
      </c>
      <c r="C2429" s="73" t="str">
        <f>IFERROR(IF(AND(O2429&lt;&gt;"",O2429&gt;=$C$3),MAX($C$5:C2428)+1,""),"")</f>
        <v/>
      </c>
      <c r="F2429" s="40" t="s">
        <v>11563</v>
      </c>
      <c r="G2429" s="40" t="s">
        <v>11564</v>
      </c>
      <c r="H2429" s="56">
        <v>0.17</v>
      </c>
      <c r="I2429" s="167" t="s">
        <v>5902</v>
      </c>
      <c r="J2429" s="56">
        <v>12.95</v>
      </c>
      <c r="K2429" s="71">
        <f t="shared" si="116"/>
        <v>1.312741312741313E-2</v>
      </c>
      <c r="L2429" s="97">
        <v>12.7482126489459</v>
      </c>
      <c r="M2429" s="56">
        <v>11.97</v>
      </c>
      <c r="N2429" s="56">
        <v>12.159469273743039</v>
      </c>
      <c r="O2429" s="71">
        <f t="shared" si="117"/>
        <v>1.3980873356627108E-2</v>
      </c>
    </row>
    <row r="2430" spans="2:15" x14ac:dyDescent="0.15">
      <c r="B2430" s="73" t="str">
        <f>IFERROR(IF(AND(K2430&lt;&gt;"",K2430&gt;=$C$3),MAX($B$5:B2429)+1,""),"")</f>
        <v/>
      </c>
      <c r="C2430" s="73" t="str">
        <f>IFERROR(IF(AND(O2430&lt;&gt;"",O2430&gt;=$C$3),MAX($C$5:C2429)+1,""),"")</f>
        <v/>
      </c>
      <c r="F2430" s="40" t="s">
        <v>11565</v>
      </c>
      <c r="G2430" s="40" t="s">
        <v>11566</v>
      </c>
      <c r="H2430" s="56">
        <v>0.1</v>
      </c>
      <c r="I2430" s="167" t="s">
        <v>5924</v>
      </c>
      <c r="J2430" s="56">
        <v>5.85</v>
      </c>
      <c r="K2430" s="71">
        <f t="shared" si="116"/>
        <v>1.7094017094017096E-2</v>
      </c>
      <c r="L2430" s="97">
        <v>5.7364077669902898</v>
      </c>
      <c r="M2430" s="56">
        <v>5.41</v>
      </c>
      <c r="N2430" s="56">
        <v>5.5171287128712887</v>
      </c>
      <c r="O2430" s="71">
        <f t="shared" si="117"/>
        <v>1.812537013441487E-2</v>
      </c>
    </row>
    <row r="2431" spans="2:15" x14ac:dyDescent="0.15">
      <c r="B2431" s="73" t="str">
        <f>IFERROR(IF(AND(K2431&lt;&gt;"",K2431&gt;=$C$3),MAX($B$5:B2430)+1,""),"")</f>
        <v/>
      </c>
      <c r="C2431" s="73" t="str">
        <f>IFERROR(IF(AND(O2431&lt;&gt;"",O2431&gt;=$C$3),MAX($C$5:C2430)+1,""),"")</f>
        <v/>
      </c>
      <c r="F2431" s="40" t="s">
        <v>11567</v>
      </c>
      <c r="G2431" s="40" t="s">
        <v>11568</v>
      </c>
      <c r="H2431" s="56">
        <v>0.26900000000000002</v>
      </c>
      <c r="I2431" s="167" t="s">
        <v>5935</v>
      </c>
      <c r="J2431" s="56">
        <v>12.32</v>
      </c>
      <c r="K2431" s="71">
        <f t="shared" si="116"/>
        <v>2.1834415584415585E-2</v>
      </c>
      <c r="L2431" s="97">
        <v>11.9880239520958</v>
      </c>
      <c r="M2431" s="56">
        <v>11.89</v>
      </c>
      <c r="N2431" s="56">
        <v>12.219261538461549</v>
      </c>
      <c r="O2431" s="71">
        <f t="shared" si="117"/>
        <v>2.2014423633808899E-2</v>
      </c>
    </row>
    <row r="2432" spans="2:15" x14ac:dyDescent="0.15">
      <c r="B2432" s="73">
        <f>IFERROR(IF(AND(K2432&lt;&gt;"",K2432&gt;=$C$3),MAX($B$5:B2431)+1,""),"")</f>
        <v>88</v>
      </c>
      <c r="C2432" s="73">
        <f>IFERROR(IF(AND(O2432&lt;&gt;"",O2432&gt;=$C$3),MAX($C$5:C2431)+1,""),"")</f>
        <v>72</v>
      </c>
      <c r="F2432" s="40" t="s">
        <v>13497</v>
      </c>
      <c r="G2432" s="40" t="s">
        <v>11570</v>
      </c>
      <c r="H2432" s="56">
        <v>0.75</v>
      </c>
      <c r="I2432" s="167" t="s">
        <v>5982</v>
      </c>
      <c r="J2432" s="56">
        <v>14.4</v>
      </c>
      <c r="K2432" s="71">
        <f t="shared" si="116"/>
        <v>5.2083333333333329E-2</v>
      </c>
      <c r="L2432" s="97">
        <v>13.6692828146143</v>
      </c>
      <c r="M2432" s="56">
        <v>16.37</v>
      </c>
      <c r="N2432" s="56">
        <v>17.245089094796921</v>
      </c>
      <c r="O2432" s="71">
        <f t="shared" si="117"/>
        <v>4.3490642227315905E-2</v>
      </c>
    </row>
    <row r="2433" spans="2:15" x14ac:dyDescent="0.15">
      <c r="B2433" s="73" t="str">
        <f>IFERROR(IF(AND(K2433&lt;&gt;"",K2433&gt;=$C$3),MAX($B$5:B2432)+1,""),"")</f>
        <v/>
      </c>
      <c r="C2433" s="73" t="str">
        <f>IFERROR(IF(AND(O2433&lt;&gt;"",O2433&gt;=$C$3),MAX($C$5:C2432)+1,""),"")</f>
        <v/>
      </c>
      <c r="F2433" s="40" t="s">
        <v>11571</v>
      </c>
      <c r="G2433" s="40" t="s">
        <v>11572</v>
      </c>
      <c r="H2433" s="56" t="s">
        <v>5898</v>
      </c>
      <c r="I2433" s="167" t="s">
        <v>5902</v>
      </c>
      <c r="J2433" s="56">
        <v>30.33</v>
      </c>
      <c r="K2433" s="71" t="str">
        <f t="shared" si="116"/>
        <v/>
      </c>
      <c r="L2433" s="97">
        <v>30.2491469510163</v>
      </c>
      <c r="M2433" s="56">
        <v>27.44</v>
      </c>
      <c r="N2433" s="56">
        <v>27.513344470431029</v>
      </c>
      <c r="O2433" s="71" t="str">
        <f t="shared" si="117"/>
        <v/>
      </c>
    </row>
    <row r="2434" spans="2:15" x14ac:dyDescent="0.15">
      <c r="B2434" s="73" t="str">
        <f>IFERROR(IF(AND(K2434&lt;&gt;"",K2434&gt;=$C$3),MAX($B$5:B2433)+1,""),"")</f>
        <v/>
      </c>
      <c r="C2434" s="73" t="str">
        <f>IFERROR(IF(AND(O2434&lt;&gt;"",O2434&gt;=$C$3),MAX($C$5:C2433)+1,""),"")</f>
        <v/>
      </c>
      <c r="F2434" s="40" t="s">
        <v>13498</v>
      </c>
      <c r="G2434" s="40" t="s">
        <v>11574</v>
      </c>
      <c r="H2434" s="56">
        <v>0.1</v>
      </c>
      <c r="I2434" s="167" t="s">
        <v>5949</v>
      </c>
      <c r="J2434" s="56">
        <v>13.27</v>
      </c>
      <c r="K2434" s="71">
        <f t="shared" si="116"/>
        <v>7.5357950263752835E-3</v>
      </c>
      <c r="L2434" s="97">
        <v>13.1471296296296</v>
      </c>
      <c r="M2434" s="56">
        <v>13.76</v>
      </c>
      <c r="N2434" s="56">
        <v>13.888598130841153</v>
      </c>
      <c r="O2434" s="71">
        <f t="shared" si="117"/>
        <v>7.20015073212746E-3</v>
      </c>
    </row>
    <row r="2435" spans="2:15" x14ac:dyDescent="0.15">
      <c r="B2435" s="73" t="str">
        <f>IFERROR(IF(AND(K2435&lt;&gt;"",K2435&gt;=$C$3),MAX($B$5:B2434)+1,""),"")</f>
        <v/>
      </c>
      <c r="C2435" s="73" t="str">
        <f>IFERROR(IF(AND(O2435&lt;&gt;"",O2435&gt;=$C$3),MAX($C$5:C2434)+1,""),"")</f>
        <v/>
      </c>
      <c r="F2435" s="40" t="s">
        <v>11575</v>
      </c>
      <c r="G2435" s="40" t="s">
        <v>11576</v>
      </c>
      <c r="H2435" s="56">
        <v>0.50800000000000001</v>
      </c>
      <c r="I2435" s="167" t="s">
        <v>5951</v>
      </c>
      <c r="J2435" s="56">
        <v>38.61</v>
      </c>
      <c r="K2435" s="71">
        <f t="shared" si="116"/>
        <v>1.3157213157213158E-2</v>
      </c>
      <c r="L2435" s="97">
        <v>21.2128786203847</v>
      </c>
      <c r="M2435" s="56">
        <v>22.45</v>
      </c>
      <c r="N2435" s="56">
        <v>40.861710261569414</v>
      </c>
      <c r="O2435" s="71">
        <f t="shared" si="117"/>
        <v>1.2432176645278008E-2</v>
      </c>
    </row>
    <row r="2436" spans="2:15" x14ac:dyDescent="0.15">
      <c r="B2436" s="73" t="str">
        <f>IFERROR(IF(AND(K2436&lt;&gt;"",K2436&gt;=$C$3),MAX($B$5:B2435)+1,""),"")</f>
        <v/>
      </c>
      <c r="C2436" s="73" t="str">
        <f>IFERROR(IF(AND(O2436&lt;&gt;"",O2436&gt;=$C$3),MAX($C$5:C2435)+1,""),"")</f>
        <v/>
      </c>
      <c r="F2436" s="40" t="s">
        <v>11577</v>
      </c>
      <c r="G2436" s="40" t="s">
        <v>11578</v>
      </c>
      <c r="H2436" s="56" t="s">
        <v>5898</v>
      </c>
      <c r="I2436" s="167" t="s">
        <v>5956</v>
      </c>
      <c r="J2436" s="56">
        <v>9.91</v>
      </c>
      <c r="K2436" s="71" t="str">
        <f t="shared" si="116"/>
        <v/>
      </c>
      <c r="L2436" s="97">
        <v>7.62087584215592</v>
      </c>
      <c r="M2436" s="56">
        <v>8.27</v>
      </c>
      <c r="N2436" s="56">
        <v>10.754105131414265</v>
      </c>
      <c r="O2436" s="71" t="str">
        <f t="shared" si="117"/>
        <v/>
      </c>
    </row>
    <row r="2437" spans="2:15" x14ac:dyDescent="0.15">
      <c r="B2437" s="73" t="str">
        <f>IFERROR(IF(AND(K2437&lt;&gt;"",K2437&gt;=$C$3),MAX($B$5:B2436)+1,""),"")</f>
        <v/>
      </c>
      <c r="C2437" s="73" t="str">
        <f>IFERROR(IF(AND(O2437&lt;&gt;"",O2437&gt;=$C$3),MAX($C$5:C2436)+1,""),"")</f>
        <v/>
      </c>
      <c r="F2437" s="40" t="s">
        <v>11579</v>
      </c>
      <c r="G2437" s="40" t="s">
        <v>11580</v>
      </c>
      <c r="H2437" s="56">
        <v>0.08</v>
      </c>
      <c r="I2437" s="167" t="s">
        <v>5909</v>
      </c>
      <c r="J2437" s="56">
        <v>5.5</v>
      </c>
      <c r="K2437" s="71">
        <f t="shared" si="116"/>
        <v>1.4545454545454545E-2</v>
      </c>
      <c r="L2437" s="97">
        <v>5.40814196242171</v>
      </c>
      <c r="M2437" s="56">
        <v>5.0999999999999996</v>
      </c>
      <c r="N2437" s="56">
        <v>5.1866242038216575</v>
      </c>
      <c r="O2437" s="71">
        <f t="shared" si="117"/>
        <v>1.5424290801915753E-2</v>
      </c>
    </row>
    <row r="2438" spans="2:15" x14ac:dyDescent="0.15">
      <c r="B2438" s="73" t="str">
        <f>IFERROR(IF(AND(K2438&lt;&gt;"",K2438&gt;=$C$3),MAX($B$5:B2437)+1,""),"")</f>
        <v/>
      </c>
      <c r="C2438" s="73" t="str">
        <f>IFERROR(IF(AND(O2438&lt;&gt;"",O2438&gt;=$C$3),MAX($C$5:C2437)+1,""),"")</f>
        <v/>
      </c>
      <c r="F2438" s="40" t="s">
        <v>11581</v>
      </c>
      <c r="G2438" s="40" t="s">
        <v>11582</v>
      </c>
      <c r="H2438" s="56" t="s">
        <v>5898</v>
      </c>
      <c r="I2438" s="167" t="s">
        <v>5971</v>
      </c>
      <c r="J2438" s="56">
        <v>30.38</v>
      </c>
      <c r="K2438" s="71" t="str">
        <f t="shared" si="116"/>
        <v/>
      </c>
      <c r="L2438" s="97">
        <v>30.38</v>
      </c>
      <c r="M2438" s="56">
        <v>30.27</v>
      </c>
      <c r="N2438" s="56">
        <v>30.27</v>
      </c>
      <c r="O2438" s="71" t="str">
        <f t="shared" si="117"/>
        <v/>
      </c>
    </row>
    <row r="2439" spans="2:15" x14ac:dyDescent="0.15">
      <c r="B2439" s="73" t="str">
        <f>IFERROR(IF(AND(K2439&lt;&gt;"",K2439&gt;=$C$3),MAX($B$5:B2438)+1,""),"")</f>
        <v/>
      </c>
      <c r="C2439" s="73" t="str">
        <f>IFERROR(IF(AND(O2439&lt;&gt;"",O2439&gt;=$C$3),MAX($C$5:C2438)+1,""),"")</f>
        <v/>
      </c>
      <c r="F2439" s="40" t="s">
        <v>11583</v>
      </c>
      <c r="G2439" s="40" t="s">
        <v>11584</v>
      </c>
      <c r="H2439" s="56">
        <v>0.01</v>
      </c>
      <c r="I2439" s="167" t="s">
        <v>5949</v>
      </c>
      <c r="J2439" s="56">
        <v>6.96</v>
      </c>
      <c r="K2439" s="71">
        <f t="shared" ref="K2439:K2502" si="118">IFERROR(H2439/J2439,"")</f>
        <v>1.4367816091954023E-3</v>
      </c>
      <c r="L2439" s="97">
        <v>6.95335243553009</v>
      </c>
      <c r="M2439" s="56">
        <v>8.36</v>
      </c>
      <c r="N2439" s="56">
        <v>8.3679923518164383</v>
      </c>
      <c r="O2439" s="71">
        <f t="shared" ref="O2439:O2502" si="119">IFERROR(H2439/N2439,"")</f>
        <v>1.1950297729214944E-3</v>
      </c>
    </row>
    <row r="2440" spans="2:15" x14ac:dyDescent="0.15">
      <c r="B2440" s="73" t="str">
        <f>IFERROR(IF(AND(K2440&lt;&gt;"",K2440&gt;=$C$3),MAX($B$5:B2439)+1,""),"")</f>
        <v/>
      </c>
      <c r="C2440" s="73" t="str">
        <f>IFERROR(IF(AND(O2440&lt;&gt;"",O2440&gt;=$C$3),MAX($C$5:C2439)+1,""),"")</f>
        <v/>
      </c>
      <c r="F2440" s="40" t="s">
        <v>11585</v>
      </c>
      <c r="G2440" s="40" t="s">
        <v>13499</v>
      </c>
      <c r="H2440" s="56">
        <v>0.18</v>
      </c>
      <c r="I2440" s="167" t="s">
        <v>5949</v>
      </c>
      <c r="J2440" s="56">
        <v>14.05</v>
      </c>
      <c r="K2440" s="71">
        <f t="shared" si="118"/>
        <v>1.281138790035587E-2</v>
      </c>
      <c r="L2440" s="97">
        <v>13.8843811394892</v>
      </c>
      <c r="M2440" s="56">
        <v>16.38</v>
      </c>
      <c r="N2440" s="56">
        <v>16.575387673956257</v>
      </c>
      <c r="O2440" s="71">
        <f t="shared" si="119"/>
        <v>1.0859474513698486E-2</v>
      </c>
    </row>
    <row r="2441" spans="2:15" x14ac:dyDescent="0.15">
      <c r="B2441" s="73" t="str">
        <f>IFERROR(IF(AND(K2441&lt;&gt;"",K2441&gt;=$C$3),MAX($B$5:B2440)+1,""),"")</f>
        <v/>
      </c>
      <c r="C2441" s="73" t="str">
        <f>IFERROR(IF(AND(O2441&lt;&gt;"",O2441&gt;=$C$3),MAX($C$5:C2440)+1,""),"")</f>
        <v/>
      </c>
      <c r="F2441" s="40" t="s">
        <v>11587</v>
      </c>
      <c r="G2441" s="40" t="s">
        <v>11588</v>
      </c>
      <c r="H2441" s="56" t="s">
        <v>5898</v>
      </c>
      <c r="I2441" s="167" t="s">
        <v>5978</v>
      </c>
      <c r="J2441" s="56">
        <v>28.18</v>
      </c>
      <c r="K2441" s="71" t="str">
        <f t="shared" si="118"/>
        <v/>
      </c>
      <c r="L2441" s="97">
        <v>28.18</v>
      </c>
      <c r="M2441" s="56">
        <v>30</v>
      </c>
      <c r="N2441" s="56">
        <v>30</v>
      </c>
      <c r="O2441" s="71" t="str">
        <f t="shared" si="119"/>
        <v/>
      </c>
    </row>
    <row r="2442" spans="2:15" x14ac:dyDescent="0.15">
      <c r="B2442" s="73" t="str">
        <f>IFERROR(IF(AND(K2442&lt;&gt;"",K2442&gt;=$C$3),MAX($B$5:B2441)+1,""),"")</f>
        <v/>
      </c>
      <c r="C2442" s="73" t="str">
        <f>IFERROR(IF(AND(O2442&lt;&gt;"",O2442&gt;=$C$3),MAX($C$5:C2441)+1,""),"")</f>
        <v/>
      </c>
      <c r="F2442" s="40" t="s">
        <v>11589</v>
      </c>
      <c r="G2442" s="40" t="s">
        <v>11590</v>
      </c>
      <c r="H2442" s="56">
        <v>0.03</v>
      </c>
      <c r="I2442" s="167" t="s">
        <v>5951</v>
      </c>
      <c r="J2442" s="56">
        <v>7.55</v>
      </c>
      <c r="K2442" s="71">
        <f t="shared" si="118"/>
        <v>3.9735099337748344E-3</v>
      </c>
      <c r="L2442" s="97">
        <v>7.5166911764705899</v>
      </c>
      <c r="M2442" s="56">
        <v>6.21</v>
      </c>
      <c r="N2442" s="56">
        <v>6.2375184638109289</v>
      </c>
      <c r="O2442" s="71">
        <f t="shared" si="119"/>
        <v>4.8096050014208597E-3</v>
      </c>
    </row>
    <row r="2443" spans="2:15" x14ac:dyDescent="0.15">
      <c r="B2443" s="73">
        <f>IFERROR(IF(AND(K2443&lt;&gt;"",K2443&gt;=$C$3),MAX($B$5:B2442)+1,""),"")</f>
        <v>89</v>
      </c>
      <c r="C2443" s="73">
        <f>IFERROR(IF(AND(O2443&lt;&gt;"",O2443&gt;=$C$3),MAX($C$5:C2442)+1,""),"")</f>
        <v>73</v>
      </c>
      <c r="F2443" s="40" t="s">
        <v>13500</v>
      </c>
      <c r="G2443" s="40" t="s">
        <v>11592</v>
      </c>
      <c r="H2443" s="56">
        <v>0.27</v>
      </c>
      <c r="I2443" s="167" t="s">
        <v>13750</v>
      </c>
      <c r="J2443" s="56">
        <v>8.3000000000000007</v>
      </c>
      <c r="K2443" s="71">
        <f t="shared" si="118"/>
        <v>3.2530120481927709E-2</v>
      </c>
      <c r="L2443" s="97">
        <v>8.0344786729857809</v>
      </c>
      <c r="M2443" s="56">
        <v>9.4700000000000006</v>
      </c>
      <c r="N2443" s="56">
        <v>9.7829620563035533</v>
      </c>
      <c r="O2443" s="71">
        <f t="shared" si="119"/>
        <v>2.7599003087825352E-2</v>
      </c>
    </row>
    <row r="2444" spans="2:15" x14ac:dyDescent="0.15">
      <c r="B2444" s="73" t="str">
        <f>IFERROR(IF(AND(K2444&lt;&gt;"",K2444&gt;=$C$3),MAX($B$5:B2443)+1,""),"")</f>
        <v/>
      </c>
      <c r="C2444" s="73" t="str">
        <f>IFERROR(IF(AND(O2444&lt;&gt;"",O2444&gt;=$C$3),MAX($C$5:C2443)+1,""),"")</f>
        <v/>
      </c>
      <c r="F2444" s="40" t="s">
        <v>13501</v>
      </c>
      <c r="G2444" s="40" t="s">
        <v>11594</v>
      </c>
      <c r="H2444" s="56" t="s">
        <v>5898</v>
      </c>
      <c r="I2444" s="167" t="s">
        <v>5928</v>
      </c>
      <c r="J2444" s="56">
        <v>5.84</v>
      </c>
      <c r="K2444" s="71" t="str">
        <f t="shared" si="118"/>
        <v/>
      </c>
      <c r="L2444" s="97">
        <v>5.84</v>
      </c>
      <c r="M2444" s="56">
        <v>5.05</v>
      </c>
      <c r="N2444" s="56">
        <v>5.05</v>
      </c>
      <c r="O2444" s="71" t="str">
        <f t="shared" si="119"/>
        <v/>
      </c>
    </row>
    <row r="2445" spans="2:15" x14ac:dyDescent="0.15">
      <c r="B2445" s="73" t="str">
        <f>IFERROR(IF(AND(K2445&lt;&gt;"",K2445&gt;=$C$3),MAX($B$5:B2444)+1,""),"")</f>
        <v/>
      </c>
      <c r="C2445" s="73" t="str">
        <f>IFERROR(IF(AND(O2445&lt;&gt;"",O2445&gt;=$C$3),MAX($C$5:C2444)+1,""),"")</f>
        <v/>
      </c>
      <c r="F2445" s="40" t="s">
        <v>11595</v>
      </c>
      <c r="G2445" s="40" t="s">
        <v>11596</v>
      </c>
      <c r="H2445" s="56">
        <v>0.12</v>
      </c>
      <c r="I2445" s="167" t="s">
        <v>5932</v>
      </c>
      <c r="J2445" s="56">
        <v>10.54</v>
      </c>
      <c r="K2445" s="71">
        <f t="shared" si="118"/>
        <v>1.1385199240986717E-2</v>
      </c>
      <c r="L2445" s="97">
        <v>10.4060169491525</v>
      </c>
      <c r="M2445" s="56">
        <v>10.4</v>
      </c>
      <c r="N2445" s="56">
        <v>10.533905579399185</v>
      </c>
      <c r="O2445" s="71">
        <f t="shared" si="119"/>
        <v>1.1391786179921726E-2</v>
      </c>
    </row>
    <row r="2446" spans="2:15" x14ac:dyDescent="0.15">
      <c r="B2446" s="73" t="str">
        <f>IFERROR(IF(AND(K2446&lt;&gt;"",K2446&gt;=$C$3),MAX($B$5:B2445)+1,""),"")</f>
        <v/>
      </c>
      <c r="C2446" s="73" t="str">
        <f>IFERROR(IF(AND(O2446&lt;&gt;"",O2446&gt;=$C$3),MAX($C$5:C2445)+1,""),"")</f>
        <v/>
      </c>
      <c r="F2446" s="40" t="s">
        <v>11597</v>
      </c>
      <c r="G2446" s="40" t="s">
        <v>11598</v>
      </c>
      <c r="H2446" s="56">
        <v>0.02</v>
      </c>
      <c r="I2446" s="167" t="s">
        <v>5900</v>
      </c>
      <c r="J2446" s="56">
        <v>18.25</v>
      </c>
      <c r="K2446" s="71">
        <f t="shared" si="118"/>
        <v>1.095890410958904E-3</v>
      </c>
      <c r="L2446" s="97">
        <v>18.230163043478299</v>
      </c>
      <c r="M2446" s="56">
        <v>18.8</v>
      </c>
      <c r="N2446" s="56">
        <v>18.820457018498331</v>
      </c>
      <c r="O2446" s="71">
        <f t="shared" si="119"/>
        <v>1.0626734505087903E-3</v>
      </c>
    </row>
    <row r="2447" spans="2:15" x14ac:dyDescent="0.15">
      <c r="B2447" s="73" t="str">
        <f>IFERROR(IF(AND(K2447&lt;&gt;"",K2447&gt;=$C$3),MAX($B$5:B2446)+1,""),"")</f>
        <v/>
      </c>
      <c r="C2447" s="73" t="str">
        <f>IFERROR(IF(AND(O2447&lt;&gt;"",O2447&gt;=$C$3),MAX($C$5:C2446)+1,""),"")</f>
        <v/>
      </c>
      <c r="F2447" s="40" t="s">
        <v>11599</v>
      </c>
      <c r="G2447" s="40" t="s">
        <v>11600</v>
      </c>
      <c r="H2447" s="56" t="s">
        <v>5898</v>
      </c>
      <c r="I2447" s="167" t="s">
        <v>5903</v>
      </c>
      <c r="J2447" s="56">
        <v>15.29</v>
      </c>
      <c r="K2447" s="71" t="str">
        <f t="shared" si="118"/>
        <v/>
      </c>
      <c r="L2447" s="97">
        <v>15.29</v>
      </c>
      <c r="M2447" s="56">
        <v>12.21</v>
      </c>
      <c r="N2447" s="56">
        <v>12.21</v>
      </c>
      <c r="O2447" s="71" t="str">
        <f t="shared" si="119"/>
        <v/>
      </c>
    </row>
    <row r="2448" spans="2:15" x14ac:dyDescent="0.15">
      <c r="B2448" s="73" t="str">
        <f>IFERROR(IF(AND(K2448&lt;&gt;"",K2448&gt;=$C$3),MAX($B$5:B2447)+1,""),"")</f>
        <v/>
      </c>
      <c r="C2448" s="73" t="str">
        <f>IFERROR(IF(AND(O2448&lt;&gt;"",O2448&gt;=$C$3),MAX($C$5:C2447)+1,""),"")</f>
        <v/>
      </c>
      <c r="F2448" s="40" t="s">
        <v>13502</v>
      </c>
      <c r="G2448" s="40" t="s">
        <v>11602</v>
      </c>
      <c r="H2448" s="56" t="s">
        <v>5898</v>
      </c>
      <c r="I2448" s="167" t="s">
        <v>5907</v>
      </c>
      <c r="J2448" s="56">
        <v>16.84</v>
      </c>
      <c r="K2448" s="71" t="str">
        <f t="shared" si="118"/>
        <v/>
      </c>
      <c r="L2448" s="97">
        <v>16.84</v>
      </c>
      <c r="M2448" s="56">
        <v>15.68</v>
      </c>
      <c r="N2448" s="56">
        <v>15.68</v>
      </c>
      <c r="O2448" s="71" t="str">
        <f t="shared" si="119"/>
        <v/>
      </c>
    </row>
    <row r="2449" spans="2:15" x14ac:dyDescent="0.15">
      <c r="B2449" s="73" t="str">
        <f>IFERROR(IF(AND(K2449&lt;&gt;"",K2449&gt;=$C$3),MAX($B$5:B2448)+1,""),"")</f>
        <v/>
      </c>
      <c r="C2449" s="73" t="str">
        <f>IFERROR(IF(AND(O2449&lt;&gt;"",O2449&gt;=$C$3),MAX($C$5:C2448)+1,""),"")</f>
        <v/>
      </c>
      <c r="F2449" s="40" t="s">
        <v>11603</v>
      </c>
      <c r="G2449" s="40" t="s">
        <v>11604</v>
      </c>
      <c r="H2449" s="56" t="s">
        <v>5898</v>
      </c>
      <c r="I2449" s="167" t="s">
        <v>5916</v>
      </c>
      <c r="J2449" s="56">
        <v>47.24</v>
      </c>
      <c r="K2449" s="71" t="str">
        <f t="shared" si="118"/>
        <v/>
      </c>
      <c r="L2449" s="97">
        <v>47.24</v>
      </c>
      <c r="M2449" s="56">
        <v>39.03</v>
      </c>
      <c r="N2449" s="56">
        <v>39.03</v>
      </c>
      <c r="O2449" s="71" t="str">
        <f t="shared" si="119"/>
        <v/>
      </c>
    </row>
    <row r="2450" spans="2:15" x14ac:dyDescent="0.15">
      <c r="B2450" s="73" t="str">
        <f>IFERROR(IF(AND(K2450&lt;&gt;"",K2450&gt;=$C$3),MAX($B$5:B2449)+1,""),"")</f>
        <v/>
      </c>
      <c r="C2450" s="73" t="str">
        <f>IFERROR(IF(AND(O2450&lt;&gt;"",O2450&gt;=$C$3),MAX($C$5:C2449)+1,""),"")</f>
        <v/>
      </c>
      <c r="F2450" s="40" t="s">
        <v>11605</v>
      </c>
      <c r="G2450" s="40" t="s">
        <v>11606</v>
      </c>
      <c r="H2450" s="56" t="s">
        <v>5898</v>
      </c>
      <c r="I2450" s="167" t="s">
        <v>5952</v>
      </c>
      <c r="J2450" s="56">
        <v>10.24</v>
      </c>
      <c r="K2450" s="71" t="str">
        <f t="shared" si="118"/>
        <v/>
      </c>
      <c r="L2450" s="97">
        <v>10.24</v>
      </c>
      <c r="M2450" s="56">
        <v>12.13</v>
      </c>
      <c r="N2450" s="56">
        <v>12.13</v>
      </c>
      <c r="O2450" s="71" t="str">
        <f t="shared" si="119"/>
        <v/>
      </c>
    </row>
    <row r="2451" spans="2:15" x14ac:dyDescent="0.15">
      <c r="B2451" s="73" t="str">
        <f>IFERROR(IF(AND(K2451&lt;&gt;"",K2451&gt;=$C$3),MAX($B$5:B2450)+1,""),"")</f>
        <v/>
      </c>
      <c r="C2451" s="73" t="str">
        <f>IFERROR(IF(AND(O2451&lt;&gt;"",O2451&gt;=$C$3),MAX($C$5:C2450)+1,""),"")</f>
        <v/>
      </c>
      <c r="F2451" s="40" t="s">
        <v>11607</v>
      </c>
      <c r="G2451" s="40" t="s">
        <v>11608</v>
      </c>
      <c r="H2451" s="56">
        <v>0.09</v>
      </c>
      <c r="I2451" s="167" t="s">
        <v>5902</v>
      </c>
      <c r="J2451" s="56">
        <v>27.76</v>
      </c>
      <c r="K2451" s="71">
        <f t="shared" si="118"/>
        <v>3.2420749279538901E-3</v>
      </c>
      <c r="L2451" s="97">
        <v>27.6703230437904</v>
      </c>
      <c r="M2451" s="56">
        <v>25.78</v>
      </c>
      <c r="N2451" s="56">
        <v>25.863550594166352</v>
      </c>
      <c r="O2451" s="71">
        <f t="shared" si="119"/>
        <v>3.4798006434700397E-3</v>
      </c>
    </row>
    <row r="2452" spans="2:15" x14ac:dyDescent="0.15">
      <c r="B2452" s="73" t="str">
        <f>IFERROR(IF(AND(K2452&lt;&gt;"",K2452&gt;=$C$3),MAX($B$5:B2451)+1,""),"")</f>
        <v/>
      </c>
      <c r="C2452" s="73" t="str">
        <f>IFERROR(IF(AND(O2452&lt;&gt;"",O2452&gt;=$C$3),MAX($C$5:C2451)+1,""),"")</f>
        <v/>
      </c>
      <c r="F2452" s="40" t="s">
        <v>11609</v>
      </c>
      <c r="G2452" s="40" t="s">
        <v>11610</v>
      </c>
      <c r="H2452" s="56">
        <v>0.13</v>
      </c>
      <c r="I2452" s="167" t="s">
        <v>5953</v>
      </c>
      <c r="J2452" s="56">
        <v>9.42</v>
      </c>
      <c r="K2452" s="71">
        <f t="shared" si="118"/>
        <v>1.3800424628450107E-2</v>
      </c>
      <c r="L2452" s="97">
        <v>9.28393333333333</v>
      </c>
      <c r="M2452" s="56">
        <v>10.47</v>
      </c>
      <c r="N2452" s="56">
        <v>10.623449830890648</v>
      </c>
      <c r="O2452" s="71">
        <f t="shared" si="119"/>
        <v>1.2237079486363149E-2</v>
      </c>
    </row>
    <row r="2453" spans="2:15" x14ac:dyDescent="0.15">
      <c r="B2453" s="73" t="str">
        <f>IFERROR(IF(AND(K2453&lt;&gt;"",K2453&gt;=$C$3),MAX($B$5:B2452)+1,""),"")</f>
        <v/>
      </c>
      <c r="C2453" s="73" t="str">
        <f>IFERROR(IF(AND(O2453&lt;&gt;"",O2453&gt;=$C$3),MAX($C$5:C2452)+1,""),"")</f>
        <v/>
      </c>
      <c r="F2453" s="40" t="s">
        <v>11611</v>
      </c>
      <c r="G2453" s="40" t="s">
        <v>11612</v>
      </c>
      <c r="H2453" s="56">
        <v>0.08</v>
      </c>
      <c r="I2453" s="167" t="s">
        <v>5909</v>
      </c>
      <c r="J2453" s="56">
        <v>7.87</v>
      </c>
      <c r="K2453" s="71">
        <f t="shared" si="118"/>
        <v>1.0165184243964422E-2</v>
      </c>
      <c r="L2453" s="97">
        <v>7.7871578947368398</v>
      </c>
      <c r="M2453" s="56">
        <v>8.34</v>
      </c>
      <c r="N2453" s="56">
        <v>8.4287234042553223</v>
      </c>
      <c r="O2453" s="71">
        <f t="shared" si="119"/>
        <v>9.4913542849930557E-3</v>
      </c>
    </row>
    <row r="2454" spans="2:15" x14ac:dyDescent="0.15">
      <c r="B2454" s="73" t="str">
        <f>IFERROR(IF(AND(K2454&lt;&gt;"",K2454&gt;=$C$3),MAX($B$5:B2453)+1,""),"")</f>
        <v/>
      </c>
      <c r="C2454" s="73" t="str">
        <f>IFERROR(IF(AND(O2454&lt;&gt;"",O2454&gt;=$C$3),MAX($C$5:C2453)+1,""),"")</f>
        <v/>
      </c>
      <c r="F2454" s="40" t="s">
        <v>11613</v>
      </c>
      <c r="G2454" s="40" t="s">
        <v>11614</v>
      </c>
      <c r="H2454" s="56">
        <v>0.03</v>
      </c>
      <c r="I2454" s="167" t="s">
        <v>5911</v>
      </c>
      <c r="J2454" s="56">
        <v>29.43</v>
      </c>
      <c r="K2454" s="71">
        <f t="shared" si="118"/>
        <v>1.0193679918450559E-3</v>
      </c>
      <c r="L2454" s="97">
        <v>29.401810344827599</v>
      </c>
      <c r="M2454" s="56">
        <v>28.81</v>
      </c>
      <c r="N2454" s="56">
        <v>28.837622243528269</v>
      </c>
      <c r="O2454" s="71">
        <f t="shared" si="119"/>
        <v>1.0403076837145473E-3</v>
      </c>
    </row>
    <row r="2455" spans="2:15" x14ac:dyDescent="0.15">
      <c r="B2455" s="73" t="str">
        <f>IFERROR(IF(AND(K2455&lt;&gt;"",K2455&gt;=$C$3),MAX($B$5:B2454)+1,""),"")</f>
        <v/>
      </c>
      <c r="C2455" s="73" t="str">
        <f>IFERROR(IF(AND(O2455&lt;&gt;"",O2455&gt;=$C$3),MAX($C$5:C2454)+1,""),"")</f>
        <v/>
      </c>
      <c r="F2455" s="40" t="s">
        <v>11615</v>
      </c>
      <c r="G2455" s="40" t="s">
        <v>11616</v>
      </c>
      <c r="H2455" s="56">
        <v>0.16</v>
      </c>
      <c r="I2455" s="167" t="s">
        <v>13753</v>
      </c>
      <c r="J2455" s="56">
        <v>16.260000000000002</v>
      </c>
      <c r="K2455" s="71">
        <f t="shared" si="118"/>
        <v>9.8400984009840084E-3</v>
      </c>
      <c r="L2455" s="97">
        <v>16.0659955257271</v>
      </c>
      <c r="M2455" s="56">
        <v>13.38</v>
      </c>
      <c r="N2455" s="56">
        <v>13.541569811320732</v>
      </c>
      <c r="O2455" s="71">
        <f t="shared" si="119"/>
        <v>1.1815469124284264E-2</v>
      </c>
    </row>
    <row r="2456" spans="2:15" x14ac:dyDescent="0.15">
      <c r="B2456" s="73" t="str">
        <f>IFERROR(IF(AND(K2456&lt;&gt;"",K2456&gt;=$C$3),MAX($B$5:B2455)+1,""),"")</f>
        <v/>
      </c>
      <c r="C2456" s="73" t="str">
        <f>IFERROR(IF(AND(O2456&lt;&gt;"",O2456&gt;=$C$3),MAX($C$5:C2455)+1,""),"")</f>
        <v/>
      </c>
      <c r="F2456" s="40" t="s">
        <v>11617</v>
      </c>
      <c r="G2456" s="40" t="s">
        <v>11618</v>
      </c>
      <c r="H2456" s="56">
        <v>0.03</v>
      </c>
      <c r="I2456" s="167" t="s">
        <v>13752</v>
      </c>
      <c r="J2456" s="56">
        <v>14.97</v>
      </c>
      <c r="K2456" s="71">
        <f t="shared" si="118"/>
        <v>2.004008016032064E-3</v>
      </c>
      <c r="L2456" s="97">
        <v>14.942682481751801</v>
      </c>
      <c r="M2456" s="56">
        <v>16.420000000000002</v>
      </c>
      <c r="N2456" s="56">
        <v>16.450018281535677</v>
      </c>
      <c r="O2456" s="71">
        <f t="shared" si="119"/>
        <v>1.823706179930116E-3</v>
      </c>
    </row>
    <row r="2457" spans="2:15" x14ac:dyDescent="0.15">
      <c r="B2457" s="73" t="str">
        <f>IFERROR(IF(AND(K2457&lt;&gt;"",K2457&gt;=$C$3),MAX($B$5:B2456)+1,""),"")</f>
        <v/>
      </c>
      <c r="C2457" s="73" t="str">
        <f>IFERROR(IF(AND(O2457&lt;&gt;"",O2457&gt;=$C$3),MAX($C$5:C2456)+1,""),"")</f>
        <v/>
      </c>
      <c r="F2457" s="40" t="s">
        <v>13503</v>
      </c>
      <c r="G2457" s="40" t="s">
        <v>11620</v>
      </c>
      <c r="H2457" s="56">
        <v>0.1</v>
      </c>
      <c r="I2457" s="167" t="s">
        <v>5944</v>
      </c>
      <c r="J2457" s="56">
        <v>6.57</v>
      </c>
      <c r="K2457" s="71">
        <f t="shared" si="118"/>
        <v>1.5220700152207002E-2</v>
      </c>
      <c r="L2457" s="97">
        <v>6.4673437500000004</v>
      </c>
      <c r="M2457" s="56">
        <v>6.21</v>
      </c>
      <c r="N2457" s="56">
        <v>6.3085714285714287</v>
      </c>
      <c r="O2457" s="71">
        <f t="shared" si="119"/>
        <v>1.585144927536232E-2</v>
      </c>
    </row>
    <row r="2458" spans="2:15" x14ac:dyDescent="0.15">
      <c r="B2458" s="73" t="str">
        <f>IFERROR(IF(AND(K2458&lt;&gt;"",K2458&gt;=$C$3),MAX($B$5:B2457)+1,""),"")</f>
        <v/>
      </c>
      <c r="C2458" s="73" t="str">
        <f>IFERROR(IF(AND(O2458&lt;&gt;"",O2458&gt;=$C$3),MAX($C$5:C2457)+1,""),"")</f>
        <v/>
      </c>
      <c r="F2458" s="40" t="s">
        <v>11621</v>
      </c>
      <c r="G2458" s="40" t="s">
        <v>11622</v>
      </c>
      <c r="H2458" s="56" t="s">
        <v>5898</v>
      </c>
      <c r="I2458" s="167" t="s">
        <v>5956</v>
      </c>
      <c r="J2458" s="56">
        <v>19.71</v>
      </c>
      <c r="K2458" s="71" t="str">
        <f t="shared" si="118"/>
        <v/>
      </c>
      <c r="L2458" s="97">
        <v>19.71</v>
      </c>
      <c r="M2458" s="56">
        <v>15.69</v>
      </c>
      <c r="N2458" s="56">
        <v>15.690000000000001</v>
      </c>
      <c r="O2458" s="71" t="str">
        <f t="shared" si="119"/>
        <v/>
      </c>
    </row>
    <row r="2459" spans="2:15" x14ac:dyDescent="0.15">
      <c r="B2459" s="73">
        <f>IFERROR(IF(AND(K2459&lt;&gt;"",K2459&gt;=$C$3),MAX($B$5:B2458)+1,""),"")</f>
        <v>90</v>
      </c>
      <c r="C2459" s="73" t="str">
        <f>IFERROR(IF(AND(O2459&lt;&gt;"",O2459&gt;=$C$3),MAX($C$5:C2458)+1,""),"")</f>
        <v/>
      </c>
      <c r="F2459" s="40" t="s">
        <v>11623</v>
      </c>
      <c r="G2459" s="40" t="s">
        <v>13504</v>
      </c>
      <c r="H2459" s="56">
        <v>0.21199999999999999</v>
      </c>
      <c r="I2459" s="167" t="s">
        <v>5907</v>
      </c>
      <c r="J2459" s="56">
        <v>8.33</v>
      </c>
      <c r="K2459" s="71">
        <f t="shared" si="118"/>
        <v>2.5450180072028809E-2</v>
      </c>
      <c r="L2459" s="97">
        <v>8.1595029239766106</v>
      </c>
      <c r="M2459" s="56">
        <v>10.39</v>
      </c>
      <c r="N2459" s="56">
        <v>10.607104477611939</v>
      </c>
      <c r="O2459" s="71">
        <f t="shared" si="119"/>
        <v>1.998660430350821E-2</v>
      </c>
    </row>
    <row r="2460" spans="2:15" x14ac:dyDescent="0.15">
      <c r="B2460" s="73" t="str">
        <f>IFERROR(IF(AND(K2460&lt;&gt;"",K2460&gt;=$C$3),MAX($B$5:B2459)+1,""),"")</f>
        <v/>
      </c>
      <c r="C2460" s="73" t="str">
        <f>IFERROR(IF(AND(O2460&lt;&gt;"",O2460&gt;=$C$3),MAX($C$5:C2459)+1,""),"")</f>
        <v/>
      </c>
      <c r="F2460" s="40" t="s">
        <v>11625</v>
      </c>
      <c r="G2460" s="40" t="s">
        <v>11626</v>
      </c>
      <c r="H2460" s="56" t="s">
        <v>5898</v>
      </c>
      <c r="I2460" s="167" t="s">
        <v>13692</v>
      </c>
      <c r="J2460" s="56">
        <v>3.99</v>
      </c>
      <c r="K2460" s="71" t="str">
        <f t="shared" si="118"/>
        <v/>
      </c>
      <c r="L2460" s="97">
        <v>3.99</v>
      </c>
      <c r="M2460" s="56">
        <v>3.24</v>
      </c>
      <c r="N2460" s="56">
        <v>3.24</v>
      </c>
      <c r="O2460" s="71" t="str">
        <f t="shared" si="119"/>
        <v/>
      </c>
    </row>
    <row r="2461" spans="2:15" x14ac:dyDescent="0.15">
      <c r="B2461" s="73" t="str">
        <f>IFERROR(IF(AND(K2461&lt;&gt;"",K2461&gt;=$C$3),MAX($B$5:B2460)+1,""),"")</f>
        <v/>
      </c>
      <c r="C2461" s="73" t="str">
        <f>IFERROR(IF(AND(O2461&lt;&gt;"",O2461&gt;=$C$3),MAX($C$5:C2460)+1,""),"")</f>
        <v/>
      </c>
      <c r="F2461" s="40" t="s">
        <v>11627</v>
      </c>
      <c r="G2461" s="40" t="s">
        <v>11628</v>
      </c>
      <c r="H2461" s="56" t="s">
        <v>5898</v>
      </c>
      <c r="I2461" s="167" t="s">
        <v>5932</v>
      </c>
      <c r="J2461" s="56">
        <v>14.08</v>
      </c>
      <c r="K2461" s="71" t="str">
        <f t="shared" si="118"/>
        <v/>
      </c>
      <c r="L2461" s="97">
        <v>14.08</v>
      </c>
      <c r="M2461" s="56">
        <v>15.59</v>
      </c>
      <c r="N2461" s="56">
        <v>15.590000000000002</v>
      </c>
      <c r="O2461" s="71" t="str">
        <f t="shared" si="119"/>
        <v/>
      </c>
    </row>
    <row r="2462" spans="2:15" x14ac:dyDescent="0.15">
      <c r="B2462" s="73" t="str">
        <f>IFERROR(IF(AND(K2462&lt;&gt;"",K2462&gt;=$C$3),MAX($B$5:B2461)+1,""),"")</f>
        <v/>
      </c>
      <c r="C2462" s="73" t="str">
        <f>IFERROR(IF(AND(O2462&lt;&gt;"",O2462&gt;=$C$3),MAX($C$5:C2461)+1,""),"")</f>
        <v/>
      </c>
      <c r="F2462" s="40" t="s">
        <v>11629</v>
      </c>
      <c r="G2462" s="40" t="s">
        <v>11630</v>
      </c>
      <c r="H2462" s="56" t="s">
        <v>5898</v>
      </c>
      <c r="I2462" s="167" t="s">
        <v>5909</v>
      </c>
      <c r="J2462" s="56">
        <v>14.48</v>
      </c>
      <c r="K2462" s="71" t="str">
        <f t="shared" si="118"/>
        <v/>
      </c>
      <c r="L2462" s="97">
        <v>7.2458623481781403</v>
      </c>
      <c r="M2462" s="56">
        <v>6.57</v>
      </c>
      <c r="N2462" s="56">
        <v>13.12936893203883</v>
      </c>
      <c r="O2462" s="71" t="str">
        <f t="shared" si="119"/>
        <v/>
      </c>
    </row>
    <row r="2463" spans="2:15" x14ac:dyDescent="0.15">
      <c r="B2463" s="73" t="str">
        <f>IFERROR(IF(AND(K2463&lt;&gt;"",K2463&gt;=$C$3),MAX($B$5:B2462)+1,""),"")</f>
        <v/>
      </c>
      <c r="C2463" s="73" t="str">
        <f>IFERROR(IF(AND(O2463&lt;&gt;"",O2463&gt;=$C$3),MAX($C$5:C2462)+1,""),"")</f>
        <v/>
      </c>
      <c r="F2463" s="40" t="s">
        <v>11631</v>
      </c>
      <c r="G2463" s="40" t="s">
        <v>11632</v>
      </c>
      <c r="H2463" s="56">
        <v>0.46</v>
      </c>
      <c r="I2463" s="167" t="s">
        <v>5942</v>
      </c>
      <c r="J2463" s="56">
        <v>38.840000000000003</v>
      </c>
      <c r="K2463" s="71">
        <f t="shared" si="118"/>
        <v>1.184346035015448E-2</v>
      </c>
      <c r="L2463" s="97">
        <v>38.382239303100199</v>
      </c>
      <c r="M2463" s="56">
        <v>42.51</v>
      </c>
      <c r="N2463" s="56">
        <v>43.016989888514367</v>
      </c>
      <c r="O2463" s="71">
        <f t="shared" si="119"/>
        <v>1.0693449290435383E-2</v>
      </c>
    </row>
    <row r="2464" spans="2:15" x14ac:dyDescent="0.15">
      <c r="B2464" s="73" t="str">
        <f>IFERROR(IF(AND(K2464&lt;&gt;"",K2464&gt;=$C$3),MAX($B$5:B2463)+1,""),"")</f>
        <v/>
      </c>
      <c r="C2464" s="73" t="str">
        <f>IFERROR(IF(AND(O2464&lt;&gt;"",O2464&gt;=$C$3),MAX($C$5:C2463)+1,""),"")</f>
        <v/>
      </c>
      <c r="F2464" s="40" t="s">
        <v>11633</v>
      </c>
      <c r="G2464" s="40" t="s">
        <v>11634</v>
      </c>
      <c r="H2464" s="56" t="s">
        <v>5898</v>
      </c>
      <c r="I2464" s="167" t="s">
        <v>5953</v>
      </c>
      <c r="J2464" s="56">
        <v>9.64</v>
      </c>
      <c r="K2464" s="71" t="str">
        <f t="shared" si="118"/>
        <v/>
      </c>
      <c r="L2464" s="97">
        <v>9.64</v>
      </c>
      <c r="M2464" s="56">
        <v>8.52</v>
      </c>
      <c r="N2464" s="56">
        <v>8.52</v>
      </c>
      <c r="O2464" s="71" t="str">
        <f t="shared" si="119"/>
        <v/>
      </c>
    </row>
    <row r="2465" spans="2:15" x14ac:dyDescent="0.15">
      <c r="B2465" s="73" t="str">
        <f>IFERROR(IF(AND(K2465&lt;&gt;"",K2465&gt;=$C$3),MAX($B$5:B2464)+1,""),"")</f>
        <v/>
      </c>
      <c r="C2465" s="73" t="str">
        <f>IFERROR(IF(AND(O2465&lt;&gt;"",O2465&gt;=$C$3),MAX($C$5:C2464)+1,""),"")</f>
        <v/>
      </c>
      <c r="F2465" s="40" t="s">
        <v>11635</v>
      </c>
      <c r="G2465" s="40" t="s">
        <v>11636</v>
      </c>
      <c r="H2465" s="56" t="s">
        <v>5898</v>
      </c>
      <c r="I2465" s="167" t="s">
        <v>5957</v>
      </c>
      <c r="J2465" s="56">
        <v>17.03</v>
      </c>
      <c r="K2465" s="71" t="str">
        <f t="shared" si="118"/>
        <v/>
      </c>
      <c r="L2465" s="97">
        <v>17.03</v>
      </c>
      <c r="M2465" s="56">
        <v>12.91</v>
      </c>
      <c r="N2465" s="56">
        <v>12.91</v>
      </c>
      <c r="O2465" s="71" t="str">
        <f t="shared" si="119"/>
        <v/>
      </c>
    </row>
    <row r="2466" spans="2:15" x14ac:dyDescent="0.15">
      <c r="B2466" s="73" t="str">
        <f>IFERROR(IF(AND(K2466&lt;&gt;"",K2466&gt;=$C$3),MAX($B$5:B2465)+1,""),"")</f>
        <v/>
      </c>
      <c r="C2466" s="73" t="str">
        <f>IFERROR(IF(AND(O2466&lt;&gt;"",O2466&gt;=$C$3),MAX($C$5:C2465)+1,""),"")</f>
        <v/>
      </c>
      <c r="F2466" s="40" t="s">
        <v>11637</v>
      </c>
      <c r="G2466" s="40" t="s">
        <v>11638</v>
      </c>
      <c r="H2466" s="56">
        <v>0.35</v>
      </c>
      <c r="I2466" s="167" t="s">
        <v>5952</v>
      </c>
      <c r="J2466" s="56">
        <v>30.86</v>
      </c>
      <c r="K2466" s="71">
        <f t="shared" si="118"/>
        <v>1.1341542449773168E-2</v>
      </c>
      <c r="L2466" s="97">
        <v>30.5121417069243</v>
      </c>
      <c r="M2466" s="56">
        <v>33.31</v>
      </c>
      <c r="N2466" s="56">
        <v>33.689755700325748</v>
      </c>
      <c r="O2466" s="71">
        <f t="shared" si="119"/>
        <v>1.0388914752403972E-2</v>
      </c>
    </row>
    <row r="2467" spans="2:15" x14ac:dyDescent="0.15">
      <c r="B2467" s="73" t="str">
        <f>IFERROR(IF(AND(K2467&lt;&gt;"",K2467&gt;=$C$3),MAX($B$5:B2466)+1,""),"")</f>
        <v/>
      </c>
      <c r="C2467" s="73" t="str">
        <f>IFERROR(IF(AND(O2467&lt;&gt;"",O2467&gt;=$C$3),MAX($C$5:C2466)+1,""),"")</f>
        <v/>
      </c>
      <c r="F2467" s="40" t="s">
        <v>13505</v>
      </c>
      <c r="G2467" s="40" t="s">
        <v>11640</v>
      </c>
      <c r="H2467" s="56" t="s">
        <v>5898</v>
      </c>
      <c r="I2467" s="167" t="s">
        <v>5901</v>
      </c>
      <c r="J2467" s="56">
        <v>5.78</v>
      </c>
      <c r="K2467" s="71" t="str">
        <f t="shared" si="118"/>
        <v/>
      </c>
      <c r="L2467" s="97">
        <v>5.78</v>
      </c>
      <c r="M2467" s="56">
        <v>6.14</v>
      </c>
      <c r="N2467" s="56">
        <v>6.1399999999999988</v>
      </c>
      <c r="O2467" s="71" t="str">
        <f t="shared" si="119"/>
        <v/>
      </c>
    </row>
    <row r="2468" spans="2:15" x14ac:dyDescent="0.15">
      <c r="B2468" s="73" t="str">
        <f>IFERROR(IF(AND(K2468&lt;&gt;"",K2468&gt;=$C$3),MAX($B$5:B2467)+1,""),"")</f>
        <v/>
      </c>
      <c r="C2468" s="73" t="str">
        <f>IFERROR(IF(AND(O2468&lt;&gt;"",O2468&gt;=$C$3),MAX($C$5:C2467)+1,""),"")</f>
        <v/>
      </c>
      <c r="F2468" s="40" t="s">
        <v>11641</v>
      </c>
      <c r="G2468" s="40" t="s">
        <v>13506</v>
      </c>
      <c r="H2468" s="56" t="s">
        <v>5898</v>
      </c>
      <c r="I2468" s="167" t="s">
        <v>5952</v>
      </c>
      <c r="J2468" s="56">
        <v>34.4</v>
      </c>
      <c r="K2468" s="71" t="str">
        <f t="shared" si="118"/>
        <v/>
      </c>
      <c r="L2468" s="97">
        <v>34.4</v>
      </c>
      <c r="M2468" s="56">
        <v>33.729999999999997</v>
      </c>
      <c r="N2468" s="56">
        <v>33.729999999999997</v>
      </c>
      <c r="O2468" s="71" t="str">
        <f t="shared" si="119"/>
        <v/>
      </c>
    </row>
    <row r="2469" spans="2:15" x14ac:dyDescent="0.15">
      <c r="B2469" s="73" t="str">
        <f>IFERROR(IF(AND(K2469&lt;&gt;"",K2469&gt;=$C$3),MAX($B$5:B2468)+1,""),"")</f>
        <v/>
      </c>
      <c r="C2469" s="73" t="str">
        <f>IFERROR(IF(AND(O2469&lt;&gt;"",O2469&gt;=$C$3),MAX($C$5:C2468)+1,""),"")</f>
        <v/>
      </c>
      <c r="F2469" s="40" t="s">
        <v>11643</v>
      </c>
      <c r="G2469" s="40" t="s">
        <v>11644</v>
      </c>
      <c r="H2469" s="56" t="s">
        <v>5898</v>
      </c>
      <c r="I2469" s="167" t="s">
        <v>5903</v>
      </c>
      <c r="J2469" s="56">
        <v>15.24</v>
      </c>
      <c r="K2469" s="71" t="str">
        <f t="shared" si="118"/>
        <v/>
      </c>
      <c r="L2469" s="97">
        <v>15.24</v>
      </c>
      <c r="M2469" s="56">
        <v>13.82</v>
      </c>
      <c r="N2469" s="56">
        <v>13.82</v>
      </c>
      <c r="O2469" s="71" t="str">
        <f t="shared" si="119"/>
        <v/>
      </c>
    </row>
    <row r="2470" spans="2:15" x14ac:dyDescent="0.15">
      <c r="B2470" s="73" t="str">
        <f>IFERROR(IF(AND(K2470&lt;&gt;"",K2470&gt;=$C$3),MAX($B$5:B2469)+1,""),"")</f>
        <v/>
      </c>
      <c r="C2470" s="73" t="str">
        <f>IFERROR(IF(AND(O2470&lt;&gt;"",O2470&gt;=$C$3),MAX($C$5:C2469)+1,""),"")</f>
        <v/>
      </c>
      <c r="F2470" s="40" t="s">
        <v>11645</v>
      </c>
      <c r="G2470" s="40" t="s">
        <v>11646</v>
      </c>
      <c r="H2470" s="56">
        <v>0.01</v>
      </c>
      <c r="I2470" s="167" t="s">
        <v>5949</v>
      </c>
      <c r="J2470" s="56">
        <v>17.579999999999998</v>
      </c>
      <c r="K2470" s="71">
        <f t="shared" si="118"/>
        <v>5.688282138794085E-4</v>
      </c>
      <c r="L2470" s="97">
        <v>17.572349869451699</v>
      </c>
      <c r="M2470" s="56">
        <v>23.6</v>
      </c>
      <c r="N2470" s="56">
        <v>23.610274270787979</v>
      </c>
      <c r="O2470" s="71">
        <f t="shared" si="119"/>
        <v>4.2354442330102827E-4</v>
      </c>
    </row>
    <row r="2471" spans="2:15" x14ac:dyDescent="0.15">
      <c r="B2471" s="73" t="str">
        <f>IFERROR(IF(AND(K2471&lt;&gt;"",K2471&gt;=$C$3),MAX($B$5:B2470)+1,""),"")</f>
        <v/>
      </c>
      <c r="C2471" s="73" t="str">
        <f>IFERROR(IF(AND(O2471&lt;&gt;"",O2471&gt;=$C$3),MAX($C$5:C2470)+1,""),"")</f>
        <v/>
      </c>
      <c r="F2471" s="40" t="s">
        <v>11647</v>
      </c>
      <c r="G2471" s="40" t="s">
        <v>11648</v>
      </c>
      <c r="H2471" s="56">
        <v>0.25</v>
      </c>
      <c r="I2471" s="167" t="s">
        <v>5952</v>
      </c>
      <c r="J2471" s="56">
        <v>19.11</v>
      </c>
      <c r="K2471" s="71">
        <f t="shared" si="118"/>
        <v>1.3082155939298797E-2</v>
      </c>
      <c r="L2471" s="97">
        <v>11.801069364161799</v>
      </c>
      <c r="M2471" s="56">
        <v>11.91</v>
      </c>
      <c r="N2471" s="56">
        <v>19.286396255850317</v>
      </c>
      <c r="O2471" s="71">
        <f t="shared" si="119"/>
        <v>1.2962504590465688E-2</v>
      </c>
    </row>
    <row r="2472" spans="2:15" x14ac:dyDescent="0.15">
      <c r="B2472" s="73" t="str">
        <f>IFERROR(IF(AND(K2472&lt;&gt;"",K2472&gt;=$C$3),MAX($B$5:B2471)+1,""),"")</f>
        <v/>
      </c>
      <c r="C2472" s="73" t="str">
        <f>IFERROR(IF(AND(O2472&lt;&gt;"",O2472&gt;=$C$3),MAX($C$5:C2471)+1,""),"")</f>
        <v/>
      </c>
      <c r="F2472" s="40" t="s">
        <v>11649</v>
      </c>
      <c r="G2472" s="40" t="s">
        <v>11650</v>
      </c>
      <c r="H2472" s="56">
        <v>0.25</v>
      </c>
      <c r="I2472" s="167" t="s">
        <v>5916</v>
      </c>
      <c r="J2472" s="56">
        <v>12.79</v>
      </c>
      <c r="K2472" s="71">
        <f t="shared" si="118"/>
        <v>1.9546520719311965E-2</v>
      </c>
      <c r="L2472" s="97">
        <v>9.6415334947538298</v>
      </c>
      <c r="M2472" s="56">
        <v>9.57</v>
      </c>
      <c r="N2472" s="56">
        <v>12.695107066381162</v>
      </c>
      <c r="O2472" s="71">
        <f t="shared" si="119"/>
        <v>1.9692626355396658E-2</v>
      </c>
    </row>
    <row r="2473" spans="2:15" x14ac:dyDescent="0.15">
      <c r="B2473" s="73" t="str">
        <f>IFERROR(IF(AND(K2473&lt;&gt;"",K2473&gt;=$C$3),MAX($B$5:B2472)+1,""),"")</f>
        <v/>
      </c>
      <c r="C2473" s="73" t="str">
        <f>IFERROR(IF(AND(O2473&lt;&gt;"",O2473&gt;=$C$3),MAX($C$5:C2472)+1,""),"")</f>
        <v/>
      </c>
      <c r="F2473" s="40" t="s">
        <v>11651</v>
      </c>
      <c r="G2473" s="40" t="s">
        <v>11652</v>
      </c>
      <c r="H2473" s="56">
        <v>0.16500000000000001</v>
      </c>
      <c r="I2473" s="167" t="s">
        <v>5941</v>
      </c>
      <c r="J2473" s="56">
        <v>12.08</v>
      </c>
      <c r="K2473" s="71">
        <f t="shared" si="118"/>
        <v>1.3658940397350994E-2</v>
      </c>
      <c r="L2473" s="97">
        <v>5.9591973244147196</v>
      </c>
      <c r="M2473" s="56">
        <v>5.99</v>
      </c>
      <c r="N2473" s="56">
        <v>12.142440677966094</v>
      </c>
      <c r="O2473" s="71">
        <f t="shared" si="119"/>
        <v>1.3588701347284501E-2</v>
      </c>
    </row>
    <row r="2474" spans="2:15" x14ac:dyDescent="0.15">
      <c r="B2474" s="73" t="str">
        <f>IFERROR(IF(AND(K2474&lt;&gt;"",K2474&gt;=$C$3),MAX($B$5:B2473)+1,""),"")</f>
        <v/>
      </c>
      <c r="C2474" s="73" t="str">
        <f>IFERROR(IF(AND(O2474&lt;&gt;"",O2474&gt;=$C$3),MAX($C$5:C2473)+1,""),"")</f>
        <v/>
      </c>
      <c r="F2474" s="40" t="s">
        <v>11653</v>
      </c>
      <c r="G2474" s="40" t="s">
        <v>11654</v>
      </c>
      <c r="H2474" s="56" t="s">
        <v>5898</v>
      </c>
      <c r="I2474" s="167" t="s">
        <v>5935</v>
      </c>
      <c r="J2474" s="56">
        <v>18.920000000000002</v>
      </c>
      <c r="K2474" s="71" t="str">
        <f t="shared" si="118"/>
        <v/>
      </c>
      <c r="L2474" s="97">
        <v>18.920000000000002</v>
      </c>
      <c r="M2474" s="56">
        <v>17.8</v>
      </c>
      <c r="N2474" s="56">
        <v>17.8</v>
      </c>
      <c r="O2474" s="71" t="str">
        <f t="shared" si="119"/>
        <v/>
      </c>
    </row>
    <row r="2475" spans="2:15" x14ac:dyDescent="0.15">
      <c r="B2475" s="73" t="str">
        <f>IFERROR(IF(AND(K2475&lt;&gt;"",K2475&gt;=$C$3),MAX($B$5:B2474)+1,""),"")</f>
        <v/>
      </c>
      <c r="C2475" s="73" t="str">
        <f>IFERROR(IF(AND(O2475&lt;&gt;"",O2475&gt;=$C$3),MAX($C$5:C2474)+1,""),"")</f>
        <v/>
      </c>
      <c r="F2475" s="40" t="s">
        <v>11655</v>
      </c>
      <c r="G2475" s="40" t="s">
        <v>11656</v>
      </c>
      <c r="H2475" s="56" t="s">
        <v>5898</v>
      </c>
      <c r="I2475" s="167" t="s">
        <v>5911</v>
      </c>
      <c r="J2475" s="56">
        <v>8.08</v>
      </c>
      <c r="K2475" s="71" t="str">
        <f t="shared" si="118"/>
        <v/>
      </c>
      <c r="L2475" s="97">
        <v>8.08</v>
      </c>
      <c r="M2475" s="56">
        <v>11.28</v>
      </c>
      <c r="N2475" s="56">
        <v>11.28</v>
      </c>
      <c r="O2475" s="71" t="str">
        <f t="shared" si="119"/>
        <v/>
      </c>
    </row>
    <row r="2476" spans="2:15" x14ac:dyDescent="0.15">
      <c r="B2476" s="73" t="str">
        <f>IFERROR(IF(AND(K2476&lt;&gt;"",K2476&gt;=$C$3),MAX($B$5:B2475)+1,""),"")</f>
        <v/>
      </c>
      <c r="C2476" s="73" t="str">
        <f>IFERROR(IF(AND(O2476&lt;&gt;"",O2476&gt;=$C$3),MAX($C$5:C2475)+1,""),"")</f>
        <v/>
      </c>
      <c r="F2476" s="40" t="s">
        <v>11657</v>
      </c>
      <c r="G2476" s="40" t="s">
        <v>11658</v>
      </c>
      <c r="H2476" s="56">
        <v>0.1</v>
      </c>
      <c r="I2476" s="167" t="s">
        <v>5907</v>
      </c>
      <c r="J2476" s="56">
        <v>8.85</v>
      </c>
      <c r="K2476" s="71">
        <f t="shared" si="118"/>
        <v>1.1299435028248589E-2</v>
      </c>
      <c r="L2476" s="97">
        <v>8.7514476614699301</v>
      </c>
      <c r="M2476" s="56">
        <v>10.02</v>
      </c>
      <c r="N2476" s="56">
        <v>10.13283783783784</v>
      </c>
      <c r="O2476" s="71">
        <f t="shared" si="119"/>
        <v>9.8689036181534469E-3</v>
      </c>
    </row>
    <row r="2477" spans="2:15" x14ac:dyDescent="0.15">
      <c r="B2477" s="73" t="str">
        <f>IFERROR(IF(AND(K2477&lt;&gt;"",K2477&gt;=$C$3),MAX($B$5:B2476)+1,""),"")</f>
        <v/>
      </c>
      <c r="C2477" s="73" t="str">
        <f>IFERROR(IF(AND(O2477&lt;&gt;"",O2477&gt;=$C$3),MAX($C$5:C2476)+1,""),"")</f>
        <v/>
      </c>
      <c r="F2477" s="40" t="s">
        <v>11659</v>
      </c>
      <c r="G2477" s="40" t="s">
        <v>11660</v>
      </c>
      <c r="H2477" s="56" t="s">
        <v>5898</v>
      </c>
      <c r="I2477" s="167" t="s">
        <v>5902</v>
      </c>
      <c r="J2477" s="56">
        <v>9.36</v>
      </c>
      <c r="K2477" s="71" t="str">
        <f t="shared" si="118"/>
        <v/>
      </c>
      <c r="L2477" s="97">
        <v>9.36</v>
      </c>
      <c r="M2477" s="56">
        <v>9.36</v>
      </c>
      <c r="N2477" s="56">
        <v>9.36</v>
      </c>
      <c r="O2477" s="71" t="str">
        <f t="shared" si="119"/>
        <v/>
      </c>
    </row>
    <row r="2478" spans="2:15" x14ac:dyDescent="0.15">
      <c r="B2478" s="73" t="str">
        <f>IFERROR(IF(AND(K2478&lt;&gt;"",K2478&gt;=$C$3),MAX($B$5:B2477)+1,""),"")</f>
        <v/>
      </c>
      <c r="C2478" s="73" t="str">
        <f>IFERROR(IF(AND(O2478&lt;&gt;"",O2478&gt;=$C$3),MAX($C$5:C2477)+1,""),"")</f>
        <v/>
      </c>
      <c r="F2478" s="40" t="s">
        <v>11661</v>
      </c>
      <c r="G2478" s="40" t="s">
        <v>11662</v>
      </c>
      <c r="H2478" s="56">
        <v>0.02</v>
      </c>
      <c r="I2478" s="167" t="s">
        <v>5911</v>
      </c>
      <c r="J2478" s="56">
        <v>6.64</v>
      </c>
      <c r="K2478" s="71">
        <f t="shared" si="118"/>
        <v>3.0120481927710845E-3</v>
      </c>
      <c r="L2478" s="97">
        <v>6.61756756756757</v>
      </c>
      <c r="M2478" s="56">
        <v>8.0299999999999994</v>
      </c>
      <c r="N2478" s="56">
        <v>8.057220338983047</v>
      </c>
      <c r="O2478" s="71">
        <f t="shared" si="119"/>
        <v>2.4822456329305657E-3</v>
      </c>
    </row>
    <row r="2479" spans="2:15" x14ac:dyDescent="0.15">
      <c r="B2479" s="73" t="str">
        <f>IFERROR(IF(AND(K2479&lt;&gt;"",K2479&gt;=$C$3),MAX($B$5:B2478)+1,""),"")</f>
        <v/>
      </c>
      <c r="C2479" s="73" t="str">
        <f>IFERROR(IF(AND(O2479&lt;&gt;"",O2479&gt;=$C$3),MAX($C$5:C2478)+1,""),"")</f>
        <v/>
      </c>
      <c r="F2479" s="40" t="s">
        <v>13507</v>
      </c>
      <c r="G2479" s="40" t="s">
        <v>13508</v>
      </c>
      <c r="H2479" s="56">
        <v>1.6E-2</v>
      </c>
      <c r="I2479" s="167" t="s">
        <v>5915</v>
      </c>
      <c r="J2479" s="56">
        <v>9.5399999999999991</v>
      </c>
      <c r="K2479" s="71">
        <f t="shared" si="118"/>
        <v>1.6771488469601678E-3</v>
      </c>
      <c r="L2479" s="97">
        <v>9.5220845070422495</v>
      </c>
      <c r="M2479" s="56">
        <v>10.17</v>
      </c>
      <c r="N2479" s="56">
        <v>10.189134524929448</v>
      </c>
      <c r="O2479" s="71">
        <f t="shared" si="119"/>
        <v>1.5703002017348267E-3</v>
      </c>
    </row>
    <row r="2480" spans="2:15" x14ac:dyDescent="0.15">
      <c r="B2480" s="73" t="str">
        <f>IFERROR(IF(AND(K2480&lt;&gt;"",K2480&gt;=$C$3),MAX($B$5:B2479)+1,""),"")</f>
        <v/>
      </c>
      <c r="C2480" s="73" t="str">
        <f>IFERROR(IF(AND(O2480&lt;&gt;"",O2480&gt;=$C$3),MAX($C$5:C2479)+1,""),"")</f>
        <v/>
      </c>
      <c r="F2480" s="40" t="s">
        <v>11665</v>
      </c>
      <c r="G2480" s="40" t="s">
        <v>11666</v>
      </c>
      <c r="H2480" s="56">
        <v>0.02</v>
      </c>
      <c r="I2480" s="167" t="s">
        <v>13682</v>
      </c>
      <c r="J2480" s="56">
        <v>7.73</v>
      </c>
      <c r="K2480" s="71">
        <f t="shared" si="118"/>
        <v>2.5873221216041395E-3</v>
      </c>
      <c r="L2480" s="97">
        <v>7.7126487093153804</v>
      </c>
      <c r="M2480" s="56">
        <v>8.77</v>
      </c>
      <c r="N2480" s="56">
        <v>8.7897300337457782</v>
      </c>
      <c r="O2480" s="71">
        <f t="shared" si="119"/>
        <v>2.2753827390847546E-3</v>
      </c>
    </row>
    <row r="2481" spans="2:15" x14ac:dyDescent="0.15">
      <c r="B2481" s="73" t="str">
        <f>IFERROR(IF(AND(K2481&lt;&gt;"",K2481&gt;=$C$3),MAX($B$5:B2480)+1,""),"")</f>
        <v/>
      </c>
      <c r="C2481" s="73" t="str">
        <f>IFERROR(IF(AND(O2481&lt;&gt;"",O2481&gt;=$C$3),MAX($C$5:C2480)+1,""),"")</f>
        <v/>
      </c>
      <c r="F2481" s="40" t="s">
        <v>11667</v>
      </c>
      <c r="G2481" s="40" t="s">
        <v>11668</v>
      </c>
      <c r="H2481" s="56" t="s">
        <v>5898</v>
      </c>
      <c r="I2481" s="167" t="s">
        <v>5978</v>
      </c>
      <c r="J2481" s="56">
        <v>11.84</v>
      </c>
      <c r="K2481" s="71" t="str">
        <f t="shared" si="118"/>
        <v/>
      </c>
      <c r="L2481" s="97">
        <v>11.84</v>
      </c>
      <c r="M2481" s="56">
        <v>13</v>
      </c>
      <c r="N2481" s="56">
        <v>12.999999999999998</v>
      </c>
      <c r="O2481" s="71" t="str">
        <f t="shared" si="119"/>
        <v/>
      </c>
    </row>
    <row r="2482" spans="2:15" x14ac:dyDescent="0.15">
      <c r="B2482" s="73" t="str">
        <f>IFERROR(IF(AND(K2482&lt;&gt;"",K2482&gt;=$C$3),MAX($B$5:B2481)+1,""),"")</f>
        <v/>
      </c>
      <c r="C2482" s="73" t="str">
        <f>IFERROR(IF(AND(O2482&lt;&gt;"",O2482&gt;=$C$3),MAX($C$5:C2481)+1,""),"")</f>
        <v/>
      </c>
      <c r="F2482" s="40" t="s">
        <v>11669</v>
      </c>
      <c r="G2482" s="40" t="s">
        <v>11670</v>
      </c>
      <c r="H2482" s="56" t="s">
        <v>5898</v>
      </c>
      <c r="I2482" s="167" t="s">
        <v>13707</v>
      </c>
      <c r="J2482" s="56">
        <v>41.62</v>
      </c>
      <c r="K2482" s="71" t="str">
        <f t="shared" si="118"/>
        <v/>
      </c>
      <c r="L2482" s="97">
        <v>20.815129405964999</v>
      </c>
      <c r="M2482" s="56">
        <v>20.93</v>
      </c>
      <c r="N2482" s="56">
        <v>41.849684573681614</v>
      </c>
      <c r="O2482" s="71" t="str">
        <f t="shared" si="119"/>
        <v/>
      </c>
    </row>
    <row r="2483" spans="2:15" x14ac:dyDescent="0.15">
      <c r="B2483" s="73" t="str">
        <f>IFERROR(IF(AND(K2483&lt;&gt;"",K2483&gt;=$C$3),MAX($B$5:B2482)+1,""),"")</f>
        <v/>
      </c>
      <c r="C2483" s="73" t="str">
        <f>IFERROR(IF(AND(O2483&lt;&gt;"",O2483&gt;=$C$3),MAX($C$5:C2482)+1,""),"")</f>
        <v/>
      </c>
      <c r="F2483" s="40" t="s">
        <v>11671</v>
      </c>
      <c r="G2483" s="40" t="s">
        <v>13509</v>
      </c>
      <c r="H2483" s="56" t="s">
        <v>5898</v>
      </c>
      <c r="I2483" s="167" t="s">
        <v>5909</v>
      </c>
      <c r="J2483" s="56">
        <v>8.36</v>
      </c>
      <c r="K2483" s="71" t="str">
        <f t="shared" si="118"/>
        <v/>
      </c>
      <c r="L2483" s="97">
        <v>8.36</v>
      </c>
      <c r="M2483" s="56">
        <v>7.44</v>
      </c>
      <c r="N2483" s="56">
        <v>7.44</v>
      </c>
      <c r="O2483" s="71" t="str">
        <f t="shared" si="119"/>
        <v/>
      </c>
    </row>
    <row r="2484" spans="2:15" x14ac:dyDescent="0.15">
      <c r="B2484" s="73" t="str">
        <f>IFERROR(IF(AND(K2484&lt;&gt;"",K2484&gt;=$C$3),MAX($B$5:B2483)+1,""),"")</f>
        <v/>
      </c>
      <c r="C2484" s="73" t="str">
        <f>IFERROR(IF(AND(O2484&lt;&gt;"",O2484&gt;=$C$3),MAX($C$5:C2483)+1,""),"")</f>
        <v/>
      </c>
      <c r="F2484" s="40" t="s">
        <v>11673</v>
      </c>
      <c r="G2484" s="40" t="s">
        <v>13510</v>
      </c>
      <c r="H2484" s="56">
        <v>0.22</v>
      </c>
      <c r="I2484" s="167" t="s">
        <v>5941</v>
      </c>
      <c r="J2484" s="56">
        <v>9.3000000000000007</v>
      </c>
      <c r="K2484" s="71">
        <f t="shared" si="118"/>
        <v>2.3655913978494623E-2</v>
      </c>
      <c r="L2484" s="97">
        <v>9.0695945945945908</v>
      </c>
      <c r="M2484" s="56">
        <v>10.11</v>
      </c>
      <c r="N2484" s="56">
        <v>10.36683602771363</v>
      </c>
      <c r="O2484" s="71">
        <f t="shared" si="119"/>
        <v>2.1221518254159195E-2</v>
      </c>
    </row>
    <row r="2485" spans="2:15" x14ac:dyDescent="0.15">
      <c r="B2485" s="73" t="str">
        <f>IFERROR(IF(AND(K2485&lt;&gt;"",K2485&gt;=$C$3),MAX($B$5:B2484)+1,""),"")</f>
        <v/>
      </c>
      <c r="C2485" s="73" t="str">
        <f>IFERROR(IF(AND(O2485&lt;&gt;"",O2485&gt;=$C$3),MAX($C$5:C2484)+1,""),"")</f>
        <v/>
      </c>
      <c r="F2485" s="40" t="s">
        <v>11675</v>
      </c>
      <c r="G2485" s="40" t="s">
        <v>11676</v>
      </c>
      <c r="H2485" s="56">
        <v>9.5000000000000001E-2</v>
      </c>
      <c r="I2485" s="167" t="s">
        <v>5924</v>
      </c>
      <c r="J2485" s="56">
        <v>18.940000000000001</v>
      </c>
      <c r="K2485" s="71">
        <f t="shared" si="118"/>
        <v>5.0158394931362196E-3</v>
      </c>
      <c r="L2485" s="97">
        <v>18.841581986143201</v>
      </c>
      <c r="M2485" s="56">
        <v>17.170000000000002</v>
      </c>
      <c r="N2485" s="56">
        <v>17.259686593151471</v>
      </c>
      <c r="O2485" s="71">
        <f t="shared" si="119"/>
        <v>5.5041555643133965E-3</v>
      </c>
    </row>
    <row r="2486" spans="2:15" x14ac:dyDescent="0.15">
      <c r="B2486" s="73" t="str">
        <f>IFERROR(IF(AND(K2486&lt;&gt;"",K2486&gt;=$C$3),MAX($B$5:B2485)+1,""),"")</f>
        <v/>
      </c>
      <c r="C2486" s="73" t="str">
        <f>IFERROR(IF(AND(O2486&lt;&gt;"",O2486&gt;=$C$3),MAX($C$5:C2485)+1,""),"")</f>
        <v/>
      </c>
      <c r="F2486" s="40" t="s">
        <v>13511</v>
      </c>
      <c r="G2486" s="40" t="s">
        <v>11678</v>
      </c>
      <c r="H2486" s="56">
        <v>0.01</v>
      </c>
      <c r="I2486" s="167" t="s">
        <v>5928</v>
      </c>
      <c r="J2486" s="56">
        <v>6.39</v>
      </c>
      <c r="K2486" s="71">
        <f t="shared" si="118"/>
        <v>1.5649452269170579E-3</v>
      </c>
      <c r="L2486" s="97">
        <v>6.3815251989389896</v>
      </c>
      <c r="M2486" s="56">
        <v>7.18</v>
      </c>
      <c r="N2486" s="56">
        <v>7.189535192563083</v>
      </c>
      <c r="O2486" s="71">
        <f t="shared" si="119"/>
        <v>1.3909105014666436E-3</v>
      </c>
    </row>
    <row r="2487" spans="2:15" x14ac:dyDescent="0.15">
      <c r="B2487" s="73" t="str">
        <f>IFERROR(IF(AND(K2487&lt;&gt;"",K2487&gt;=$C$3),MAX($B$5:B2486)+1,""),"")</f>
        <v/>
      </c>
      <c r="C2487" s="73" t="str">
        <f>IFERROR(IF(AND(O2487&lt;&gt;"",O2487&gt;=$C$3),MAX($C$5:C2486)+1,""),"")</f>
        <v/>
      </c>
      <c r="F2487" s="40" t="s">
        <v>11679</v>
      </c>
      <c r="G2487" s="40" t="s">
        <v>11680</v>
      </c>
      <c r="H2487" s="56">
        <v>7.0000000000000007E-2</v>
      </c>
      <c r="I2487" s="167" t="s">
        <v>5911</v>
      </c>
      <c r="J2487" s="56">
        <v>6.9</v>
      </c>
      <c r="K2487" s="71">
        <f t="shared" si="118"/>
        <v>1.0144927536231885E-2</v>
      </c>
      <c r="L2487" s="97">
        <v>6.8342857142857101</v>
      </c>
      <c r="M2487" s="56">
        <v>7.36</v>
      </c>
      <c r="N2487" s="56">
        <v>7.4307692307692363</v>
      </c>
      <c r="O2487" s="71">
        <f t="shared" si="119"/>
        <v>9.4202898550724574E-3</v>
      </c>
    </row>
    <row r="2488" spans="2:15" x14ac:dyDescent="0.15">
      <c r="B2488" s="73" t="str">
        <f>IFERROR(IF(AND(K2488&lt;&gt;"",K2488&gt;=$C$3),MAX($B$5:B2487)+1,""),"")</f>
        <v/>
      </c>
      <c r="C2488" s="73" t="str">
        <f>IFERROR(IF(AND(O2488&lt;&gt;"",O2488&gt;=$C$3),MAX($C$5:C2487)+1,""),"")</f>
        <v/>
      </c>
      <c r="F2488" s="40" t="s">
        <v>11681</v>
      </c>
      <c r="G2488" s="40" t="s">
        <v>13512</v>
      </c>
      <c r="H2488" s="56" t="s">
        <v>5898</v>
      </c>
      <c r="I2488" s="167" t="s">
        <v>13750</v>
      </c>
      <c r="J2488" s="56">
        <v>15.32</v>
      </c>
      <c r="K2488" s="71" t="str">
        <f t="shared" si="118"/>
        <v/>
      </c>
      <c r="L2488" s="97">
        <v>15.32</v>
      </c>
      <c r="M2488" s="56">
        <v>20.37</v>
      </c>
      <c r="N2488" s="56">
        <v>20.37</v>
      </c>
      <c r="O2488" s="71" t="str">
        <f t="shared" si="119"/>
        <v/>
      </c>
    </row>
    <row r="2489" spans="2:15" x14ac:dyDescent="0.15">
      <c r="B2489" s="73" t="str">
        <f>IFERROR(IF(AND(K2489&lt;&gt;"",K2489&gt;=$C$3),MAX($B$5:B2488)+1,""),"")</f>
        <v/>
      </c>
      <c r="C2489" s="73" t="str">
        <f>IFERROR(IF(AND(O2489&lt;&gt;"",O2489&gt;=$C$3),MAX($C$5:C2488)+1,""),"")</f>
        <v/>
      </c>
      <c r="F2489" s="40" t="s">
        <v>11683</v>
      </c>
      <c r="G2489" s="40" t="s">
        <v>11684</v>
      </c>
      <c r="H2489" s="56" t="s">
        <v>5898</v>
      </c>
      <c r="I2489" s="167" t="s">
        <v>13708</v>
      </c>
      <c r="J2489" s="56">
        <v>6.33</v>
      </c>
      <c r="K2489" s="71" t="str">
        <f t="shared" si="118"/>
        <v/>
      </c>
      <c r="L2489" s="97">
        <v>6.33</v>
      </c>
      <c r="M2489" s="56">
        <v>7.38</v>
      </c>
      <c r="N2489" s="56">
        <v>7.38</v>
      </c>
      <c r="O2489" s="71" t="str">
        <f t="shared" si="119"/>
        <v/>
      </c>
    </row>
    <row r="2490" spans="2:15" x14ac:dyDescent="0.15">
      <c r="B2490" s="73" t="str">
        <f>IFERROR(IF(AND(K2490&lt;&gt;"",K2490&gt;=$C$3),MAX($B$5:B2489)+1,""),"")</f>
        <v/>
      </c>
      <c r="C2490" s="73" t="str">
        <f>IFERROR(IF(AND(O2490&lt;&gt;"",O2490&gt;=$C$3),MAX($C$5:C2489)+1,""),"")</f>
        <v/>
      </c>
      <c r="F2490" s="40" t="s">
        <v>11685</v>
      </c>
      <c r="G2490" s="40" t="s">
        <v>13513</v>
      </c>
      <c r="H2490" s="56">
        <v>0.16</v>
      </c>
      <c r="I2490" s="167" t="s">
        <v>5924</v>
      </c>
      <c r="J2490" s="56">
        <v>8.3800000000000008</v>
      </c>
      <c r="K2490" s="71">
        <f t="shared" si="118"/>
        <v>1.9093078758949878E-2</v>
      </c>
      <c r="L2490" s="97">
        <v>8.2310222222222205</v>
      </c>
      <c r="M2490" s="56">
        <v>9.34</v>
      </c>
      <c r="N2490" s="56">
        <v>9.5090497737556596</v>
      </c>
      <c r="O2490" s="71">
        <f t="shared" si="119"/>
        <v>1.6826076611943845E-2</v>
      </c>
    </row>
    <row r="2491" spans="2:15" x14ac:dyDescent="0.15">
      <c r="B2491" s="73" t="str">
        <f>IFERROR(IF(AND(K2491&lt;&gt;"",K2491&gt;=$C$3),MAX($B$5:B2490)+1,""),"")</f>
        <v/>
      </c>
      <c r="C2491" s="73" t="str">
        <f>IFERROR(IF(AND(O2491&lt;&gt;"",O2491&gt;=$C$3),MAX($C$5:C2490)+1,""),"")</f>
        <v/>
      </c>
      <c r="F2491" s="40" t="s">
        <v>11687</v>
      </c>
      <c r="G2491" s="40" t="s">
        <v>11688</v>
      </c>
      <c r="H2491" s="56" t="s">
        <v>5898</v>
      </c>
      <c r="I2491" s="167" t="s">
        <v>5932</v>
      </c>
      <c r="J2491" s="56">
        <v>5.07</v>
      </c>
      <c r="K2491" s="71" t="str">
        <f t="shared" si="118"/>
        <v/>
      </c>
      <c r="L2491" s="97">
        <v>5.07</v>
      </c>
      <c r="M2491" s="56">
        <v>5.54</v>
      </c>
      <c r="N2491" s="56">
        <v>5.54</v>
      </c>
      <c r="O2491" s="71" t="str">
        <f t="shared" si="119"/>
        <v/>
      </c>
    </row>
    <row r="2492" spans="2:15" x14ac:dyDescent="0.15">
      <c r="B2492" s="73" t="str">
        <f>IFERROR(IF(AND(K2492&lt;&gt;"",K2492&gt;=$C$3),MAX($B$5:B2491)+1,""),"")</f>
        <v/>
      </c>
      <c r="C2492" s="73" t="str">
        <f>IFERROR(IF(AND(O2492&lt;&gt;"",O2492&gt;=$C$3),MAX($C$5:C2491)+1,""),"")</f>
        <v/>
      </c>
      <c r="F2492" s="40" t="s">
        <v>11689</v>
      </c>
      <c r="G2492" s="40" t="s">
        <v>11690</v>
      </c>
      <c r="H2492" s="56" t="s">
        <v>5898</v>
      </c>
      <c r="I2492" s="167" t="s">
        <v>5907</v>
      </c>
      <c r="J2492" s="56">
        <v>5.64</v>
      </c>
      <c r="K2492" s="71" t="str">
        <f t="shared" si="118"/>
        <v/>
      </c>
      <c r="L2492" s="97">
        <v>2.82</v>
      </c>
      <c r="M2492" s="56">
        <v>5.38</v>
      </c>
      <c r="N2492" s="56">
        <v>10.76</v>
      </c>
      <c r="O2492" s="71" t="str">
        <f t="shared" si="119"/>
        <v/>
      </c>
    </row>
    <row r="2493" spans="2:15" x14ac:dyDescent="0.15">
      <c r="B2493" s="73" t="str">
        <f>IFERROR(IF(AND(K2493&lt;&gt;"",K2493&gt;=$C$3),MAX($B$5:B2492)+1,""),"")</f>
        <v/>
      </c>
      <c r="C2493" s="73" t="str">
        <f>IFERROR(IF(AND(O2493&lt;&gt;"",O2493&gt;=$C$3),MAX($C$5:C2492)+1,""),"")</f>
        <v/>
      </c>
      <c r="F2493" s="40" t="s">
        <v>11691</v>
      </c>
      <c r="G2493" s="40" t="s">
        <v>11692</v>
      </c>
      <c r="H2493" s="56" t="s">
        <v>5898</v>
      </c>
      <c r="I2493" s="167" t="s">
        <v>5907</v>
      </c>
      <c r="J2493" s="56">
        <v>5.04</v>
      </c>
      <c r="K2493" s="71" t="str">
        <f t="shared" si="118"/>
        <v/>
      </c>
      <c r="L2493" s="97">
        <v>5.04</v>
      </c>
      <c r="M2493" s="56">
        <v>5.45</v>
      </c>
      <c r="N2493" s="56">
        <v>5.45</v>
      </c>
      <c r="O2493" s="71" t="str">
        <f t="shared" si="119"/>
        <v/>
      </c>
    </row>
    <row r="2494" spans="2:15" x14ac:dyDescent="0.15">
      <c r="B2494" s="73" t="str">
        <f>IFERROR(IF(AND(K2494&lt;&gt;"",K2494&gt;=$C$3),MAX($B$5:B2493)+1,""),"")</f>
        <v/>
      </c>
      <c r="C2494" s="73" t="str">
        <f>IFERROR(IF(AND(O2494&lt;&gt;"",O2494&gt;=$C$3),MAX($C$5:C2493)+1,""),"")</f>
        <v/>
      </c>
      <c r="F2494" s="40" t="s">
        <v>11693</v>
      </c>
      <c r="G2494" s="40" t="s">
        <v>11694</v>
      </c>
      <c r="H2494" s="56" t="s">
        <v>5898</v>
      </c>
      <c r="I2494" s="167" t="s">
        <v>5909</v>
      </c>
      <c r="J2494" s="56">
        <v>8.7799999999999994</v>
      </c>
      <c r="K2494" s="71" t="str">
        <f t="shared" si="118"/>
        <v/>
      </c>
      <c r="L2494" s="97">
        <v>8.7799999999999994</v>
      </c>
      <c r="M2494" s="56">
        <v>8.56</v>
      </c>
      <c r="N2494" s="56">
        <v>8.56</v>
      </c>
      <c r="O2494" s="71" t="str">
        <f t="shared" si="119"/>
        <v/>
      </c>
    </row>
    <row r="2495" spans="2:15" x14ac:dyDescent="0.15">
      <c r="B2495" s="73" t="str">
        <f>IFERROR(IF(AND(K2495&lt;&gt;"",K2495&gt;=$C$3),MAX($B$5:B2494)+1,""),"")</f>
        <v/>
      </c>
      <c r="C2495" s="73" t="str">
        <f>IFERROR(IF(AND(O2495&lt;&gt;"",O2495&gt;=$C$3),MAX($C$5:C2494)+1,""),"")</f>
        <v/>
      </c>
      <c r="F2495" s="40" t="s">
        <v>11695</v>
      </c>
      <c r="G2495" s="40" t="s">
        <v>11696</v>
      </c>
      <c r="H2495" s="56" t="s">
        <v>5898</v>
      </c>
      <c r="I2495" s="167" t="s">
        <v>13659</v>
      </c>
      <c r="J2495" s="56">
        <v>22.59</v>
      </c>
      <c r="K2495" s="71" t="str">
        <f t="shared" si="118"/>
        <v/>
      </c>
      <c r="L2495" s="97">
        <v>8.6845047438330205</v>
      </c>
      <c r="M2495" s="56">
        <v>9.01</v>
      </c>
      <c r="N2495" s="56">
        <v>23.436673247778867</v>
      </c>
      <c r="O2495" s="71" t="str">
        <f t="shared" si="119"/>
        <v/>
      </c>
    </row>
    <row r="2496" spans="2:15" x14ac:dyDescent="0.15">
      <c r="B2496" s="73" t="str">
        <f>IFERROR(IF(AND(K2496&lt;&gt;"",K2496&gt;=$C$3),MAX($B$5:B2495)+1,""),"")</f>
        <v/>
      </c>
      <c r="C2496" s="73" t="str">
        <f>IFERROR(IF(AND(O2496&lt;&gt;"",O2496&gt;=$C$3),MAX($C$5:C2495)+1,""),"")</f>
        <v/>
      </c>
      <c r="F2496" s="40" t="s">
        <v>13514</v>
      </c>
      <c r="G2496" s="40" t="s">
        <v>11698</v>
      </c>
      <c r="H2496" s="56">
        <v>0.28000000000000003</v>
      </c>
      <c r="I2496" s="167" t="s">
        <v>5942</v>
      </c>
      <c r="J2496" s="56">
        <v>23.01</v>
      </c>
      <c r="K2496" s="71">
        <f t="shared" si="118"/>
        <v>1.2168622338113864E-2</v>
      </c>
      <c r="L2496" s="97">
        <v>22.750209677419399</v>
      </c>
      <c r="M2496" s="56">
        <v>27.2</v>
      </c>
      <c r="N2496" s="56">
        <v>27.510603588906964</v>
      </c>
      <c r="O2496" s="71">
        <f t="shared" si="119"/>
        <v>1.0177893738140438E-2</v>
      </c>
    </row>
    <row r="2497" spans="2:15" x14ac:dyDescent="0.15">
      <c r="B2497" s="73" t="str">
        <f>IFERROR(IF(AND(K2497&lt;&gt;"",K2497&gt;=$C$3),MAX($B$5:B2496)+1,""),"")</f>
        <v/>
      </c>
      <c r="C2497" s="73" t="str">
        <f>IFERROR(IF(AND(O2497&lt;&gt;"",O2497&gt;=$C$3),MAX($C$5:C2496)+1,""),"")</f>
        <v/>
      </c>
      <c r="F2497" s="40" t="s">
        <v>11699</v>
      </c>
      <c r="G2497" s="40" t="s">
        <v>11700</v>
      </c>
      <c r="H2497" s="56" t="s">
        <v>5898</v>
      </c>
      <c r="I2497" s="167" t="s">
        <v>5907</v>
      </c>
      <c r="J2497" s="56">
        <v>13.91</v>
      </c>
      <c r="K2497" s="71" t="str">
        <f t="shared" si="118"/>
        <v/>
      </c>
      <c r="L2497" s="97">
        <v>13.91</v>
      </c>
      <c r="M2497" s="56">
        <v>13.14</v>
      </c>
      <c r="N2497" s="56">
        <v>13.14</v>
      </c>
      <c r="O2497" s="71" t="str">
        <f t="shared" si="119"/>
        <v/>
      </c>
    </row>
    <row r="2498" spans="2:15" x14ac:dyDescent="0.15">
      <c r="B2498" s="73" t="str">
        <f>IFERROR(IF(AND(K2498&lt;&gt;"",K2498&gt;=$C$3),MAX($B$5:B2497)+1,""),"")</f>
        <v/>
      </c>
      <c r="C2498" s="73" t="str">
        <f>IFERROR(IF(AND(O2498&lt;&gt;"",O2498&gt;=$C$3),MAX($C$5:C2497)+1,""),"")</f>
        <v/>
      </c>
      <c r="F2498" s="40" t="s">
        <v>11701</v>
      </c>
      <c r="G2498" s="40" t="s">
        <v>11702</v>
      </c>
      <c r="H2498" s="56" t="s">
        <v>5898</v>
      </c>
      <c r="I2498" s="167" t="s">
        <v>5957</v>
      </c>
      <c r="J2498" s="56">
        <v>8.49</v>
      </c>
      <c r="K2498" s="71" t="str">
        <f t="shared" si="118"/>
        <v/>
      </c>
      <c r="L2498" s="97">
        <v>8.49</v>
      </c>
      <c r="M2498" s="56">
        <v>9.56</v>
      </c>
      <c r="N2498" s="56">
        <v>9.56</v>
      </c>
      <c r="O2498" s="71" t="str">
        <f t="shared" si="119"/>
        <v/>
      </c>
    </row>
    <row r="2499" spans="2:15" x14ac:dyDescent="0.15">
      <c r="B2499" s="73" t="str">
        <f>IFERROR(IF(AND(K2499&lt;&gt;"",K2499&gt;=$C$3),MAX($B$5:B2498)+1,""),"")</f>
        <v/>
      </c>
      <c r="C2499" s="73" t="str">
        <f>IFERROR(IF(AND(O2499&lt;&gt;"",O2499&gt;=$C$3),MAX($C$5:C2498)+1,""),"")</f>
        <v/>
      </c>
      <c r="F2499" s="40" t="s">
        <v>11703</v>
      </c>
      <c r="G2499" s="40" t="s">
        <v>11704</v>
      </c>
      <c r="H2499" s="56" t="s">
        <v>5898</v>
      </c>
      <c r="I2499" s="167" t="s">
        <v>5941</v>
      </c>
      <c r="J2499" s="56">
        <v>7.67</v>
      </c>
      <c r="K2499" s="71" t="str">
        <f t="shared" si="118"/>
        <v/>
      </c>
      <c r="L2499" s="97">
        <v>7.67</v>
      </c>
      <c r="M2499" s="56">
        <v>7.67</v>
      </c>
      <c r="N2499" s="56">
        <v>7.67</v>
      </c>
      <c r="O2499" s="71" t="str">
        <f t="shared" si="119"/>
        <v/>
      </c>
    </row>
    <row r="2500" spans="2:15" x14ac:dyDescent="0.15">
      <c r="B2500" s="73" t="str">
        <f>IFERROR(IF(AND(K2500&lt;&gt;"",K2500&gt;=$C$3),MAX($B$5:B2499)+1,""),"")</f>
        <v/>
      </c>
      <c r="C2500" s="73" t="str">
        <f>IFERROR(IF(AND(O2500&lt;&gt;"",O2500&gt;=$C$3),MAX($C$5:C2499)+1,""),"")</f>
        <v/>
      </c>
      <c r="F2500" s="40" t="s">
        <v>11705</v>
      </c>
      <c r="G2500" s="40" t="s">
        <v>13515</v>
      </c>
      <c r="H2500" s="56" t="s">
        <v>5898</v>
      </c>
      <c r="I2500" s="167" t="s">
        <v>5928</v>
      </c>
      <c r="J2500" s="56">
        <v>29.71</v>
      </c>
      <c r="K2500" s="71" t="str">
        <f t="shared" si="118"/>
        <v/>
      </c>
      <c r="L2500" s="97">
        <v>29.71</v>
      </c>
      <c r="M2500" s="56">
        <v>48.97</v>
      </c>
      <c r="N2500" s="56">
        <v>48.97</v>
      </c>
      <c r="O2500" s="71" t="str">
        <f t="shared" si="119"/>
        <v/>
      </c>
    </row>
    <row r="2501" spans="2:15" x14ac:dyDescent="0.15">
      <c r="B2501" s="73" t="str">
        <f>IFERROR(IF(AND(K2501&lt;&gt;"",K2501&gt;=$C$3),MAX($B$5:B2500)+1,""),"")</f>
        <v/>
      </c>
      <c r="C2501" s="73" t="str">
        <f>IFERROR(IF(AND(O2501&lt;&gt;"",O2501&gt;=$C$3),MAX($C$5:C2500)+1,""),"")</f>
        <v/>
      </c>
      <c r="F2501" s="40" t="s">
        <v>11707</v>
      </c>
      <c r="G2501" s="40" t="s">
        <v>11708</v>
      </c>
      <c r="H2501" s="56" t="s">
        <v>5898</v>
      </c>
      <c r="I2501" s="167" t="s">
        <v>5907</v>
      </c>
      <c r="J2501" s="56">
        <v>14.6</v>
      </c>
      <c r="K2501" s="71" t="str">
        <f t="shared" si="118"/>
        <v/>
      </c>
      <c r="L2501" s="97">
        <v>14.6</v>
      </c>
      <c r="M2501" s="56">
        <v>14.6</v>
      </c>
      <c r="N2501" s="56">
        <v>14.6</v>
      </c>
      <c r="O2501" s="71" t="str">
        <f t="shared" si="119"/>
        <v/>
      </c>
    </row>
    <row r="2502" spans="2:15" x14ac:dyDescent="0.15">
      <c r="B2502" s="73" t="str">
        <f>IFERROR(IF(AND(K2502&lt;&gt;"",K2502&gt;=$C$3),MAX($B$5:B2501)+1,""),"")</f>
        <v/>
      </c>
      <c r="C2502" s="73" t="str">
        <f>IFERROR(IF(AND(O2502&lt;&gt;"",O2502&gt;=$C$3),MAX($C$5:C2501)+1,""),"")</f>
        <v/>
      </c>
      <c r="F2502" s="40" t="s">
        <v>11709</v>
      </c>
      <c r="G2502" s="40" t="s">
        <v>11710</v>
      </c>
      <c r="H2502" s="56" t="s">
        <v>5898</v>
      </c>
      <c r="I2502" s="167" t="s">
        <v>5942</v>
      </c>
      <c r="J2502" s="56">
        <v>14.52</v>
      </c>
      <c r="K2502" s="71" t="str">
        <f t="shared" si="118"/>
        <v/>
      </c>
      <c r="L2502" s="97">
        <v>14.52</v>
      </c>
      <c r="M2502" s="56">
        <v>15.05</v>
      </c>
      <c r="N2502" s="56">
        <v>15.05</v>
      </c>
      <c r="O2502" s="71" t="str">
        <f t="shared" si="119"/>
        <v/>
      </c>
    </row>
    <row r="2503" spans="2:15" x14ac:dyDescent="0.15">
      <c r="B2503" s="73" t="str">
        <f>IFERROR(IF(AND(K2503&lt;&gt;"",K2503&gt;=$C$3),MAX($B$5:B2502)+1,""),"")</f>
        <v/>
      </c>
      <c r="C2503" s="73" t="str">
        <f>IFERROR(IF(AND(O2503&lt;&gt;"",O2503&gt;=$C$3),MAX($C$5:C2502)+1,""),"")</f>
        <v/>
      </c>
      <c r="F2503" s="40" t="s">
        <v>11711</v>
      </c>
      <c r="G2503" s="40" t="s">
        <v>11712</v>
      </c>
      <c r="H2503" s="56">
        <v>0.05</v>
      </c>
      <c r="I2503" s="167" t="s">
        <v>5981</v>
      </c>
      <c r="J2503" s="56">
        <v>8.59</v>
      </c>
      <c r="K2503" s="71">
        <f t="shared" ref="K2503:K2566" si="120">IFERROR(H2503/J2503,"")</f>
        <v>5.8207217694994182E-3</v>
      </c>
      <c r="L2503" s="97">
        <v>8.5398247663551405</v>
      </c>
      <c r="M2503" s="56">
        <v>9.5500000000000007</v>
      </c>
      <c r="N2503" s="56">
        <v>9.6061104582843715</v>
      </c>
      <c r="O2503" s="71">
        <f t="shared" ref="O2503:O2566" si="121">IFERROR(H2503/N2503,"")</f>
        <v>5.2050203063071883E-3</v>
      </c>
    </row>
    <row r="2504" spans="2:15" x14ac:dyDescent="0.15">
      <c r="B2504" s="73" t="str">
        <f>IFERROR(IF(AND(K2504&lt;&gt;"",K2504&gt;=$C$3),MAX($B$5:B2503)+1,""),"")</f>
        <v/>
      </c>
      <c r="C2504" s="73" t="str">
        <f>IFERROR(IF(AND(O2504&lt;&gt;"",O2504&gt;=$C$3),MAX($C$5:C2503)+1,""),"")</f>
        <v/>
      </c>
      <c r="F2504" s="40" t="s">
        <v>11713</v>
      </c>
      <c r="G2504" s="40" t="s">
        <v>13516</v>
      </c>
      <c r="H2504" s="56">
        <v>3.5000000000000003E-2</v>
      </c>
      <c r="I2504" s="167" t="s">
        <v>5949</v>
      </c>
      <c r="J2504" s="56">
        <v>12.09</v>
      </c>
      <c r="K2504" s="71">
        <f t="shared" si="120"/>
        <v>2.8949545078577341E-3</v>
      </c>
      <c r="L2504" s="97">
        <v>12.060415986949399</v>
      </c>
      <c r="M2504" s="56">
        <v>11.78</v>
      </c>
      <c r="N2504" s="56">
        <v>11.808896156991034</v>
      </c>
      <c r="O2504" s="71">
        <f t="shared" si="121"/>
        <v>2.9638672010236541E-3</v>
      </c>
    </row>
    <row r="2505" spans="2:15" x14ac:dyDescent="0.15">
      <c r="B2505" s="73" t="str">
        <f>IFERROR(IF(AND(K2505&lt;&gt;"",K2505&gt;=$C$3),MAX($B$5:B2504)+1,""),"")</f>
        <v/>
      </c>
      <c r="C2505" s="73" t="str">
        <f>IFERROR(IF(AND(O2505&lt;&gt;"",O2505&gt;=$C$3),MAX($C$5:C2504)+1,""),"")</f>
        <v/>
      </c>
      <c r="F2505" s="40" t="s">
        <v>11715</v>
      </c>
      <c r="G2505" s="40" t="s">
        <v>11716</v>
      </c>
      <c r="H2505" s="56" t="s">
        <v>5898</v>
      </c>
      <c r="I2505" s="167" t="s">
        <v>5941</v>
      </c>
      <c r="J2505" s="56">
        <v>8.3699999999999992</v>
      </c>
      <c r="K2505" s="71" t="str">
        <f t="shared" si="120"/>
        <v/>
      </c>
      <c r="L2505" s="97">
        <v>8.3699999999999992</v>
      </c>
      <c r="M2505" s="56">
        <v>8.27</v>
      </c>
      <c r="N2505" s="56">
        <v>8.27</v>
      </c>
      <c r="O2505" s="71" t="str">
        <f t="shared" si="121"/>
        <v/>
      </c>
    </row>
    <row r="2506" spans="2:15" x14ac:dyDescent="0.15">
      <c r="B2506" s="73" t="str">
        <f>IFERROR(IF(AND(K2506&lt;&gt;"",K2506&gt;=$C$3),MAX($B$5:B2505)+1,""),"")</f>
        <v/>
      </c>
      <c r="C2506" s="73" t="str">
        <f>IFERROR(IF(AND(O2506&lt;&gt;"",O2506&gt;=$C$3),MAX($C$5:C2505)+1,""),"")</f>
        <v/>
      </c>
      <c r="F2506" s="40" t="s">
        <v>11717</v>
      </c>
      <c r="G2506" s="40" t="s">
        <v>13517</v>
      </c>
      <c r="H2506" s="56" t="s">
        <v>5898</v>
      </c>
      <c r="I2506" s="167" t="s">
        <v>5932</v>
      </c>
      <c r="J2506" s="56">
        <v>17.38</v>
      </c>
      <c r="K2506" s="71" t="str">
        <f t="shared" si="120"/>
        <v/>
      </c>
      <c r="L2506" s="97">
        <v>17.38</v>
      </c>
      <c r="M2506" s="56">
        <v>18.079999999999998</v>
      </c>
      <c r="N2506" s="56">
        <v>18.079999999999998</v>
      </c>
      <c r="O2506" s="71" t="str">
        <f t="shared" si="121"/>
        <v/>
      </c>
    </row>
    <row r="2507" spans="2:15" x14ac:dyDescent="0.15">
      <c r="B2507" s="73" t="str">
        <f>IFERROR(IF(AND(K2507&lt;&gt;"",K2507&gt;=$C$3),MAX($B$5:B2506)+1,""),"")</f>
        <v/>
      </c>
      <c r="C2507" s="73" t="str">
        <f>IFERROR(IF(AND(O2507&lt;&gt;"",O2507&gt;=$C$3),MAX($C$5:C2506)+1,""),"")</f>
        <v/>
      </c>
      <c r="F2507" s="40" t="s">
        <v>11719</v>
      </c>
      <c r="G2507" s="40" t="s">
        <v>11720</v>
      </c>
      <c r="H2507" s="56" t="s">
        <v>5898</v>
      </c>
      <c r="I2507" s="167" t="s">
        <v>5932</v>
      </c>
      <c r="J2507" s="56">
        <v>6.49</v>
      </c>
      <c r="K2507" s="71" t="str">
        <f t="shared" si="120"/>
        <v/>
      </c>
      <c r="L2507" s="97">
        <v>6.49</v>
      </c>
      <c r="M2507" s="56">
        <v>7.16</v>
      </c>
      <c r="N2507" s="56">
        <v>7.16</v>
      </c>
      <c r="O2507" s="71" t="str">
        <f t="shared" si="121"/>
        <v/>
      </c>
    </row>
    <row r="2508" spans="2:15" x14ac:dyDescent="0.15">
      <c r="B2508" s="73">
        <f>IFERROR(IF(AND(K2508&lt;&gt;"",K2508&gt;=$C$3),MAX($B$5:B2507)+1,""),"")</f>
        <v>91</v>
      </c>
      <c r="C2508" s="73">
        <f>IFERROR(IF(AND(O2508&lt;&gt;"",O2508&gt;=$C$3),MAX($C$5:C2507)+1,""),"")</f>
        <v>74</v>
      </c>
      <c r="F2508" s="40" t="s">
        <v>13518</v>
      </c>
      <c r="G2508" s="40" t="s">
        <v>11722</v>
      </c>
      <c r="H2508" s="56">
        <v>0.81</v>
      </c>
      <c r="I2508" s="167" t="s">
        <v>5911</v>
      </c>
      <c r="J2508" s="56">
        <v>15.04</v>
      </c>
      <c r="K2508" s="71">
        <f t="shared" si="120"/>
        <v>5.3856382978723409E-2</v>
      </c>
      <c r="L2508" s="97">
        <v>14.247906371911601</v>
      </c>
      <c r="M2508" s="56">
        <v>16.29</v>
      </c>
      <c r="N2508" s="56">
        <v>17.195621139327351</v>
      </c>
      <c r="O2508" s="71">
        <f t="shared" si="121"/>
        <v>4.7105015482545413E-2</v>
      </c>
    </row>
    <row r="2509" spans="2:15" x14ac:dyDescent="0.15">
      <c r="B2509" s="73" t="str">
        <f>IFERROR(IF(AND(K2509&lt;&gt;"",K2509&gt;=$C$3),MAX($B$5:B2508)+1,""),"")</f>
        <v/>
      </c>
      <c r="C2509" s="73" t="str">
        <f>IFERROR(IF(AND(O2509&lt;&gt;"",O2509&gt;=$C$3),MAX($C$5:C2508)+1,""),"")</f>
        <v/>
      </c>
      <c r="F2509" s="40" t="s">
        <v>13519</v>
      </c>
      <c r="G2509" s="40" t="s">
        <v>11724</v>
      </c>
      <c r="H2509" s="56">
        <v>0.5</v>
      </c>
      <c r="I2509" s="167" t="s">
        <v>13694</v>
      </c>
      <c r="J2509" s="56">
        <v>27.88</v>
      </c>
      <c r="K2509" s="71">
        <f t="shared" si="120"/>
        <v>1.7934002869440458E-2</v>
      </c>
      <c r="L2509" s="97">
        <v>13.683938280675999</v>
      </c>
      <c r="M2509" s="56">
        <v>13.73</v>
      </c>
      <c r="N2509" s="56">
        <v>27.973847305389167</v>
      </c>
      <c r="O2509" s="71">
        <f t="shared" si="121"/>
        <v>1.787383746474068E-2</v>
      </c>
    </row>
    <row r="2510" spans="2:15" x14ac:dyDescent="0.15">
      <c r="B2510" s="73" t="str">
        <f>IFERROR(IF(AND(K2510&lt;&gt;"",K2510&gt;=$C$3),MAX($B$5:B2509)+1,""),"")</f>
        <v/>
      </c>
      <c r="C2510" s="73" t="str">
        <f>IFERROR(IF(AND(O2510&lt;&gt;"",O2510&gt;=$C$3),MAX($C$5:C2509)+1,""),"")</f>
        <v/>
      </c>
      <c r="F2510" s="40" t="s">
        <v>11725</v>
      </c>
      <c r="G2510" s="40" t="s">
        <v>11726</v>
      </c>
      <c r="H2510" s="56">
        <v>0.08</v>
      </c>
      <c r="I2510" s="167" t="s">
        <v>5916</v>
      </c>
      <c r="J2510" s="56">
        <v>5.25</v>
      </c>
      <c r="K2510" s="71">
        <f t="shared" si="120"/>
        <v>1.5238095238095238E-2</v>
      </c>
      <c r="L2510" s="97">
        <v>4.8218240572113897</v>
      </c>
      <c r="M2510" s="56">
        <v>4.6100000000000003</v>
      </c>
      <c r="N2510" s="56">
        <v>5.0193660558400914</v>
      </c>
      <c r="O2510" s="71">
        <f t="shared" si="121"/>
        <v>1.5938267723454649E-2</v>
      </c>
    </row>
    <row r="2511" spans="2:15" x14ac:dyDescent="0.15">
      <c r="B2511" s="73" t="str">
        <f>IFERROR(IF(AND(K2511&lt;&gt;"",K2511&gt;=$C$3),MAX($B$5:B2510)+1,""),"")</f>
        <v/>
      </c>
      <c r="C2511" s="73" t="str">
        <f>IFERROR(IF(AND(O2511&lt;&gt;"",O2511&gt;=$C$3),MAX($C$5:C2510)+1,""),"")</f>
        <v/>
      </c>
      <c r="F2511" s="40" t="s">
        <v>11727</v>
      </c>
      <c r="G2511" s="40" t="s">
        <v>11728</v>
      </c>
      <c r="H2511" s="56" t="s">
        <v>5898</v>
      </c>
      <c r="I2511" s="167" t="s">
        <v>5902</v>
      </c>
      <c r="J2511" s="56">
        <v>6.26</v>
      </c>
      <c r="K2511" s="71" t="str">
        <f t="shared" si="120"/>
        <v/>
      </c>
      <c r="L2511" s="97">
        <v>6.26</v>
      </c>
      <c r="M2511" s="56">
        <v>5.71</v>
      </c>
      <c r="N2511" s="56">
        <v>5.71</v>
      </c>
      <c r="O2511" s="71" t="str">
        <f t="shared" si="121"/>
        <v/>
      </c>
    </row>
    <row r="2512" spans="2:15" x14ac:dyDescent="0.15">
      <c r="B2512" s="73" t="str">
        <f>IFERROR(IF(AND(K2512&lt;&gt;"",K2512&gt;=$C$3),MAX($B$5:B2511)+1,""),"")</f>
        <v/>
      </c>
      <c r="C2512" s="73" t="str">
        <f>IFERROR(IF(AND(O2512&lt;&gt;"",O2512&gt;=$C$3),MAX($C$5:C2511)+1,""),"")</f>
        <v/>
      </c>
      <c r="F2512" s="40" t="s">
        <v>11729</v>
      </c>
      <c r="G2512" s="40" t="s">
        <v>11730</v>
      </c>
      <c r="H2512" s="56" t="s">
        <v>5898</v>
      </c>
      <c r="I2512" s="167" t="s">
        <v>5907</v>
      </c>
      <c r="J2512" s="56">
        <v>24.27</v>
      </c>
      <c r="K2512" s="71" t="str">
        <f t="shared" si="120"/>
        <v/>
      </c>
      <c r="L2512" s="97">
        <v>24.27</v>
      </c>
      <c r="M2512" s="56">
        <v>23.99</v>
      </c>
      <c r="N2512" s="56">
        <v>23.990000000000002</v>
      </c>
      <c r="O2512" s="71" t="str">
        <f t="shared" si="121"/>
        <v/>
      </c>
    </row>
    <row r="2513" spans="2:15" x14ac:dyDescent="0.15">
      <c r="B2513" s="73" t="str">
        <f>IFERROR(IF(AND(K2513&lt;&gt;"",K2513&gt;=$C$3),MAX($B$5:B2512)+1,""),"")</f>
        <v/>
      </c>
      <c r="C2513" s="73" t="str">
        <f>IFERROR(IF(AND(O2513&lt;&gt;"",O2513&gt;=$C$3),MAX($C$5:C2512)+1,""),"")</f>
        <v/>
      </c>
      <c r="F2513" s="40" t="s">
        <v>11731</v>
      </c>
      <c r="G2513" s="40" t="s">
        <v>11732</v>
      </c>
      <c r="H2513" s="56" t="s">
        <v>5898</v>
      </c>
      <c r="I2513" s="167" t="s">
        <v>5941</v>
      </c>
      <c r="J2513" s="56">
        <v>8.82</v>
      </c>
      <c r="K2513" s="71" t="str">
        <f t="shared" si="120"/>
        <v/>
      </c>
      <c r="L2513" s="97">
        <v>8.82</v>
      </c>
      <c r="M2513" s="56">
        <v>10.11</v>
      </c>
      <c r="N2513" s="56">
        <v>10.11</v>
      </c>
      <c r="O2513" s="71" t="str">
        <f t="shared" si="121"/>
        <v/>
      </c>
    </row>
    <row r="2514" spans="2:15" x14ac:dyDescent="0.15">
      <c r="B2514" s="73" t="str">
        <f>IFERROR(IF(AND(K2514&lt;&gt;"",K2514&gt;=$C$3),MAX($B$5:B2513)+1,""),"")</f>
        <v/>
      </c>
      <c r="C2514" s="73" t="str">
        <f>IFERROR(IF(AND(O2514&lt;&gt;"",O2514&gt;=$C$3),MAX($C$5:C2513)+1,""),"")</f>
        <v/>
      </c>
      <c r="F2514" s="40" t="s">
        <v>11733</v>
      </c>
      <c r="G2514" s="40" t="s">
        <v>11734</v>
      </c>
      <c r="H2514" s="56" t="s">
        <v>5898</v>
      </c>
      <c r="I2514" s="167" t="s">
        <v>5907</v>
      </c>
      <c r="J2514" s="56">
        <v>5.18</v>
      </c>
      <c r="K2514" s="71" t="str">
        <f t="shared" si="120"/>
        <v/>
      </c>
      <c r="L2514" s="97">
        <v>5.18</v>
      </c>
      <c r="M2514" s="56">
        <v>4.21</v>
      </c>
      <c r="N2514" s="56">
        <v>4.21</v>
      </c>
      <c r="O2514" s="71" t="str">
        <f t="shared" si="121"/>
        <v/>
      </c>
    </row>
    <row r="2515" spans="2:15" x14ac:dyDescent="0.15">
      <c r="B2515" s="73" t="str">
        <f>IFERROR(IF(AND(K2515&lt;&gt;"",K2515&gt;=$C$3),MAX($B$5:B2514)+1,""),"")</f>
        <v/>
      </c>
      <c r="C2515" s="73" t="str">
        <f>IFERROR(IF(AND(O2515&lt;&gt;"",O2515&gt;=$C$3),MAX($C$5:C2514)+1,""),"")</f>
        <v/>
      </c>
      <c r="F2515" s="40" t="s">
        <v>11735</v>
      </c>
      <c r="G2515" s="40" t="s">
        <v>11736</v>
      </c>
      <c r="H2515" s="56">
        <v>3.7999999999999999E-2</v>
      </c>
      <c r="I2515" s="167" t="s">
        <v>5902</v>
      </c>
      <c r="J2515" s="56">
        <v>11.14</v>
      </c>
      <c r="K2515" s="71">
        <f t="shared" si="120"/>
        <v>3.4111310592459601E-3</v>
      </c>
      <c r="L2515" s="97">
        <v>8.5289207845786201</v>
      </c>
      <c r="M2515" s="56">
        <v>11.87</v>
      </c>
      <c r="N2515" s="56">
        <v>15.50393107637862</v>
      </c>
      <c r="O2515" s="71">
        <f t="shared" si="121"/>
        <v>2.4509912881318079E-3</v>
      </c>
    </row>
    <row r="2516" spans="2:15" x14ac:dyDescent="0.15">
      <c r="B2516" s="73" t="str">
        <f>IFERROR(IF(AND(K2516&lt;&gt;"",K2516&gt;=$C$3),MAX($B$5:B2515)+1,""),"")</f>
        <v/>
      </c>
      <c r="C2516" s="73" t="str">
        <f>IFERROR(IF(AND(O2516&lt;&gt;"",O2516&gt;=$C$3),MAX($C$5:C2515)+1,""),"")</f>
        <v/>
      </c>
      <c r="F2516" s="40" t="s">
        <v>11737</v>
      </c>
      <c r="G2516" s="40" t="s">
        <v>11738</v>
      </c>
      <c r="H2516" s="56" t="s">
        <v>5898</v>
      </c>
      <c r="I2516" s="167" t="s">
        <v>5978</v>
      </c>
      <c r="J2516" s="56">
        <v>23.62</v>
      </c>
      <c r="K2516" s="71" t="str">
        <f t="shared" si="120"/>
        <v/>
      </c>
      <c r="L2516" s="97">
        <v>23.62</v>
      </c>
      <c r="M2516" s="56">
        <v>19.02</v>
      </c>
      <c r="N2516" s="56">
        <v>19.02</v>
      </c>
      <c r="O2516" s="71" t="str">
        <f t="shared" si="121"/>
        <v/>
      </c>
    </row>
    <row r="2517" spans="2:15" x14ac:dyDescent="0.15">
      <c r="B2517" s="73" t="str">
        <f>IFERROR(IF(AND(K2517&lt;&gt;"",K2517&gt;=$C$3),MAX($B$5:B2516)+1,""),"")</f>
        <v/>
      </c>
      <c r="C2517" s="73" t="str">
        <f>IFERROR(IF(AND(O2517&lt;&gt;"",O2517&gt;=$C$3),MAX($C$5:C2516)+1,""),"")</f>
        <v/>
      </c>
      <c r="F2517" s="40" t="s">
        <v>11739</v>
      </c>
      <c r="G2517" s="40" t="s">
        <v>11740</v>
      </c>
      <c r="H2517" s="56">
        <v>0.4</v>
      </c>
      <c r="I2517" s="167" t="s">
        <v>5953</v>
      </c>
      <c r="J2517" s="56">
        <v>30.37</v>
      </c>
      <c r="K2517" s="71">
        <f t="shared" si="120"/>
        <v>1.3170892327955219E-2</v>
      </c>
      <c r="L2517" s="97">
        <v>29.970657462195899</v>
      </c>
      <c r="M2517" s="56">
        <v>32.5</v>
      </c>
      <c r="N2517" s="56">
        <v>32.933044636908754</v>
      </c>
      <c r="O2517" s="71">
        <f t="shared" si="121"/>
        <v>1.2145855459464918E-2</v>
      </c>
    </row>
    <row r="2518" spans="2:15" x14ac:dyDescent="0.15">
      <c r="B2518" s="73" t="str">
        <f>IFERROR(IF(AND(K2518&lt;&gt;"",K2518&gt;=$C$3),MAX($B$5:B2517)+1,""),"")</f>
        <v/>
      </c>
      <c r="C2518" s="73" t="str">
        <f>IFERROR(IF(AND(O2518&lt;&gt;"",O2518&gt;=$C$3),MAX($C$5:C2517)+1,""),"")</f>
        <v/>
      </c>
      <c r="F2518" s="40" t="s">
        <v>11741</v>
      </c>
      <c r="G2518" s="40" t="s">
        <v>13520</v>
      </c>
      <c r="H2518" s="56" t="s">
        <v>5898</v>
      </c>
      <c r="I2518" s="167" t="s">
        <v>5905</v>
      </c>
      <c r="J2518" s="56">
        <v>6.11</v>
      </c>
      <c r="K2518" s="71" t="str">
        <f t="shared" si="120"/>
        <v/>
      </c>
      <c r="L2518" s="97">
        <v>6.11</v>
      </c>
      <c r="M2518" s="56">
        <v>8.7899999999999991</v>
      </c>
      <c r="N2518" s="56">
        <v>8.7899999999999991</v>
      </c>
      <c r="O2518" s="71" t="str">
        <f t="shared" si="121"/>
        <v/>
      </c>
    </row>
    <row r="2519" spans="2:15" x14ac:dyDescent="0.15">
      <c r="B2519" s="73" t="str">
        <f>IFERROR(IF(AND(K2519&lt;&gt;"",K2519&gt;=$C$3),MAX($B$5:B2518)+1,""),"")</f>
        <v/>
      </c>
      <c r="C2519" s="73" t="str">
        <f>IFERROR(IF(AND(O2519&lt;&gt;"",O2519&gt;=$C$3),MAX($C$5:C2518)+1,""),"")</f>
        <v/>
      </c>
      <c r="F2519" s="40" t="s">
        <v>11743</v>
      </c>
      <c r="G2519" s="40" t="s">
        <v>11744</v>
      </c>
      <c r="H2519" s="56" t="s">
        <v>5898</v>
      </c>
      <c r="I2519" s="167" t="s">
        <v>13714</v>
      </c>
      <c r="J2519" s="56">
        <v>29.86</v>
      </c>
      <c r="K2519" s="71" t="str">
        <f t="shared" si="120"/>
        <v/>
      </c>
      <c r="L2519" s="97">
        <v>29.86</v>
      </c>
      <c r="M2519" s="56">
        <v>28.04</v>
      </c>
      <c r="N2519" s="56">
        <v>28.040000000000003</v>
      </c>
      <c r="O2519" s="71" t="str">
        <f t="shared" si="121"/>
        <v/>
      </c>
    </row>
    <row r="2520" spans="2:15" x14ac:dyDescent="0.15">
      <c r="B2520" s="73" t="str">
        <f>IFERROR(IF(AND(K2520&lt;&gt;"",K2520&gt;=$C$3),MAX($B$5:B2519)+1,""),"")</f>
        <v/>
      </c>
      <c r="C2520" s="73" t="str">
        <f>IFERROR(IF(AND(O2520&lt;&gt;"",O2520&gt;=$C$3),MAX($C$5:C2519)+1,""),"")</f>
        <v/>
      </c>
      <c r="F2520" s="40" t="s">
        <v>11745</v>
      </c>
      <c r="G2520" s="40" t="s">
        <v>13521</v>
      </c>
      <c r="H2520" s="56">
        <v>0.48</v>
      </c>
      <c r="I2520" s="167" t="s">
        <v>5909</v>
      </c>
      <c r="J2520" s="56">
        <v>40.99</v>
      </c>
      <c r="K2520" s="71">
        <f t="shared" si="120"/>
        <v>1.1710173212978774E-2</v>
      </c>
      <c r="L2520" s="97">
        <v>40.5227665637616</v>
      </c>
      <c r="M2520" s="56">
        <v>32.78</v>
      </c>
      <c r="N2520" s="56">
        <v>33.157958203218818</v>
      </c>
      <c r="O2520" s="71">
        <f t="shared" si="121"/>
        <v>1.4476162767869219E-2</v>
      </c>
    </row>
    <row r="2521" spans="2:15" x14ac:dyDescent="0.15">
      <c r="B2521" s="73" t="str">
        <f>IFERROR(IF(AND(K2521&lt;&gt;"",K2521&gt;=$C$3),MAX($B$5:B2520)+1,""),"")</f>
        <v/>
      </c>
      <c r="C2521" s="73" t="str">
        <f>IFERROR(IF(AND(O2521&lt;&gt;"",O2521&gt;=$C$3),MAX($C$5:C2520)+1,""),"")</f>
        <v/>
      </c>
      <c r="F2521" s="40" t="s">
        <v>13522</v>
      </c>
      <c r="G2521" s="40" t="s">
        <v>11748</v>
      </c>
      <c r="H2521" s="56">
        <v>0.1</v>
      </c>
      <c r="I2521" s="167" t="s">
        <v>5903</v>
      </c>
      <c r="J2521" s="56">
        <v>7.1</v>
      </c>
      <c r="K2521" s="71">
        <f t="shared" si="120"/>
        <v>1.4084507042253523E-2</v>
      </c>
      <c r="L2521" s="97">
        <v>7.0116915422885597</v>
      </c>
      <c r="M2521" s="56">
        <v>9.2100000000000009</v>
      </c>
      <c r="N2521" s="56">
        <v>9.3259949622166225</v>
      </c>
      <c r="O2521" s="71">
        <f t="shared" si="121"/>
        <v>1.0722716493536663E-2</v>
      </c>
    </row>
    <row r="2522" spans="2:15" x14ac:dyDescent="0.15">
      <c r="B2522" s="73" t="str">
        <f>IFERROR(IF(AND(K2522&lt;&gt;"",K2522&gt;=$C$3),MAX($B$5:B2521)+1,""),"")</f>
        <v/>
      </c>
      <c r="C2522" s="73" t="str">
        <f>IFERROR(IF(AND(O2522&lt;&gt;"",O2522&gt;=$C$3),MAX($C$5:C2521)+1,""),"")</f>
        <v/>
      </c>
      <c r="F2522" s="40" t="s">
        <v>11749</v>
      </c>
      <c r="G2522" s="40" t="s">
        <v>11750</v>
      </c>
      <c r="H2522" s="56">
        <v>0.06</v>
      </c>
      <c r="I2522" s="167" t="s">
        <v>5902</v>
      </c>
      <c r="J2522" s="56">
        <v>33.700000000000003</v>
      </c>
      <c r="K2522" s="71">
        <f t="shared" si="120"/>
        <v>1.780415430267062E-3</v>
      </c>
      <c r="L2522" s="97">
        <v>33.626552851434802</v>
      </c>
      <c r="M2522" s="56">
        <v>28.55</v>
      </c>
      <c r="N2522" s="56">
        <v>28.612358937022208</v>
      </c>
      <c r="O2522" s="71">
        <f t="shared" si="121"/>
        <v>2.0969959216597337E-3</v>
      </c>
    </row>
    <row r="2523" spans="2:15" x14ac:dyDescent="0.15">
      <c r="B2523" s="73" t="str">
        <f>IFERROR(IF(AND(K2523&lt;&gt;"",K2523&gt;=$C$3),MAX($B$5:B2522)+1,""),"")</f>
        <v/>
      </c>
      <c r="C2523" s="73" t="str">
        <f>IFERROR(IF(AND(O2523&lt;&gt;"",O2523&gt;=$C$3),MAX($C$5:C2522)+1,""),"")</f>
        <v/>
      </c>
      <c r="F2523" s="40" t="s">
        <v>11751</v>
      </c>
      <c r="G2523" s="40" t="s">
        <v>13523</v>
      </c>
      <c r="H2523" s="56">
        <v>3.1570000000000001E-2</v>
      </c>
      <c r="I2523" s="167" t="s">
        <v>5907</v>
      </c>
      <c r="J2523" s="56">
        <v>7.51</v>
      </c>
      <c r="K2523" s="71">
        <f t="shared" si="120"/>
        <v>4.2037283621837555E-3</v>
      </c>
      <c r="L2523" s="97">
        <v>7.4846569178852604</v>
      </c>
      <c r="M2523" s="56">
        <v>8.69</v>
      </c>
      <c r="N2523" s="56">
        <v>8.7194243792325103</v>
      </c>
      <c r="O2523" s="71">
        <f t="shared" si="121"/>
        <v>3.6206518488986327E-3</v>
      </c>
    </row>
    <row r="2524" spans="2:15" x14ac:dyDescent="0.15">
      <c r="B2524" s="73" t="str">
        <f>IFERROR(IF(AND(K2524&lt;&gt;"",K2524&gt;=$C$3),MAX($B$5:B2523)+1,""),"")</f>
        <v/>
      </c>
      <c r="C2524" s="73" t="str">
        <f>IFERROR(IF(AND(O2524&lt;&gt;"",O2524&gt;=$C$3),MAX($C$5:C2523)+1,""),"")</f>
        <v/>
      </c>
      <c r="F2524" s="40" t="s">
        <v>11753</v>
      </c>
      <c r="G2524" s="40" t="s">
        <v>11754</v>
      </c>
      <c r="H2524" s="56" t="s">
        <v>5898</v>
      </c>
      <c r="I2524" s="167" t="s">
        <v>5916</v>
      </c>
      <c r="J2524" s="56">
        <v>10.74</v>
      </c>
      <c r="K2524" s="71" t="str">
        <f t="shared" si="120"/>
        <v/>
      </c>
      <c r="L2524" s="97">
        <v>10.74</v>
      </c>
      <c r="M2524" s="56">
        <v>14.01</v>
      </c>
      <c r="N2524" s="56">
        <v>14.01</v>
      </c>
      <c r="O2524" s="71" t="str">
        <f t="shared" si="121"/>
        <v/>
      </c>
    </row>
    <row r="2525" spans="2:15" x14ac:dyDescent="0.15">
      <c r="B2525" s="73" t="str">
        <f>IFERROR(IF(AND(K2525&lt;&gt;"",K2525&gt;=$C$3),MAX($B$5:B2524)+1,""),"")</f>
        <v/>
      </c>
      <c r="C2525" s="73" t="str">
        <f>IFERROR(IF(AND(O2525&lt;&gt;"",O2525&gt;=$C$3),MAX($C$5:C2524)+1,""),"")</f>
        <v/>
      </c>
      <c r="F2525" s="40" t="s">
        <v>11755</v>
      </c>
      <c r="G2525" s="40" t="s">
        <v>11756</v>
      </c>
      <c r="H2525" s="56">
        <v>1.6E-2</v>
      </c>
      <c r="I2525" s="167" t="s">
        <v>5903</v>
      </c>
      <c r="J2525" s="56">
        <v>8.2100000000000009</v>
      </c>
      <c r="K2525" s="71">
        <f t="shared" si="120"/>
        <v>1.9488428745432398E-3</v>
      </c>
      <c r="L2525" s="97">
        <v>8.2000845410628003</v>
      </c>
      <c r="M2525" s="56">
        <v>8.27</v>
      </c>
      <c r="N2525" s="56">
        <v>8.2800000000000029</v>
      </c>
      <c r="O2525" s="71">
        <f t="shared" si="121"/>
        <v>1.9323671497584534E-3</v>
      </c>
    </row>
    <row r="2526" spans="2:15" x14ac:dyDescent="0.15">
      <c r="B2526" s="73" t="str">
        <f>IFERROR(IF(AND(K2526&lt;&gt;"",K2526&gt;=$C$3),MAX($B$5:B2525)+1,""),"")</f>
        <v/>
      </c>
      <c r="C2526" s="73" t="str">
        <f>IFERROR(IF(AND(O2526&lt;&gt;"",O2526&gt;=$C$3),MAX($C$5:C2525)+1,""),"")</f>
        <v/>
      </c>
      <c r="F2526" s="40" t="s">
        <v>11757</v>
      </c>
      <c r="G2526" s="40" t="s">
        <v>11758</v>
      </c>
      <c r="H2526" s="56" t="s">
        <v>5898</v>
      </c>
      <c r="I2526" s="167" t="s">
        <v>5916</v>
      </c>
      <c r="J2526" s="56">
        <v>10.48</v>
      </c>
      <c r="K2526" s="71" t="str">
        <f t="shared" si="120"/>
        <v/>
      </c>
      <c r="L2526" s="97">
        <v>10.48</v>
      </c>
      <c r="M2526" s="56">
        <v>9.1999999999999993</v>
      </c>
      <c r="N2526" s="56">
        <v>9.1999999999999993</v>
      </c>
      <c r="O2526" s="71" t="str">
        <f t="shared" si="121"/>
        <v/>
      </c>
    </row>
    <row r="2527" spans="2:15" x14ac:dyDescent="0.15">
      <c r="B2527" s="73" t="str">
        <f>IFERROR(IF(AND(K2527&lt;&gt;"",K2527&gt;=$C$3),MAX($B$5:B2526)+1,""),"")</f>
        <v/>
      </c>
      <c r="C2527" s="73" t="str">
        <f>IFERROR(IF(AND(O2527&lt;&gt;"",O2527&gt;=$C$3),MAX($C$5:C2526)+1,""),"")</f>
        <v/>
      </c>
      <c r="F2527" s="40" t="s">
        <v>11759</v>
      </c>
      <c r="G2527" s="40" t="s">
        <v>11760</v>
      </c>
      <c r="H2527" s="56">
        <v>0.2</v>
      </c>
      <c r="I2527" s="167" t="s">
        <v>5928</v>
      </c>
      <c r="J2527" s="56">
        <v>10.35</v>
      </c>
      <c r="K2527" s="71">
        <f t="shared" si="120"/>
        <v>1.9323671497584544E-2</v>
      </c>
      <c r="L2527" s="97">
        <v>10.1427927927928</v>
      </c>
      <c r="M2527" s="56">
        <v>11.47</v>
      </c>
      <c r="N2527" s="56">
        <v>11.704320735444321</v>
      </c>
      <c r="O2527" s="71">
        <f t="shared" si="121"/>
        <v>1.7087706712815707E-2</v>
      </c>
    </row>
    <row r="2528" spans="2:15" x14ac:dyDescent="0.15">
      <c r="B2528" s="73" t="str">
        <f>IFERROR(IF(AND(K2528&lt;&gt;"",K2528&gt;=$C$3),MAX($B$5:B2527)+1,""),"")</f>
        <v/>
      </c>
      <c r="C2528" s="73" t="str">
        <f>IFERROR(IF(AND(O2528&lt;&gt;"",O2528&gt;=$C$3),MAX($C$5:C2527)+1,""),"")</f>
        <v/>
      </c>
      <c r="F2528" s="40" t="s">
        <v>11761</v>
      </c>
      <c r="G2528" s="40" t="s">
        <v>11762</v>
      </c>
      <c r="H2528" s="56" t="s">
        <v>5898</v>
      </c>
      <c r="I2528" s="167" t="s">
        <v>13683</v>
      </c>
      <c r="J2528" s="56">
        <v>30.05</v>
      </c>
      <c r="K2528" s="71" t="str">
        <f t="shared" si="120"/>
        <v/>
      </c>
      <c r="L2528" s="97">
        <v>30.05</v>
      </c>
      <c r="M2528" s="56">
        <v>31.3</v>
      </c>
      <c r="N2528" s="56">
        <v>31.3</v>
      </c>
      <c r="O2528" s="71" t="str">
        <f t="shared" si="121"/>
        <v/>
      </c>
    </row>
    <row r="2529" spans="2:15" x14ac:dyDescent="0.15">
      <c r="B2529" s="73" t="str">
        <f>IFERROR(IF(AND(K2529&lt;&gt;"",K2529&gt;=$C$3),MAX($B$5:B2528)+1,""),"")</f>
        <v/>
      </c>
      <c r="C2529" s="73" t="str">
        <f>IFERROR(IF(AND(O2529&lt;&gt;"",O2529&gt;=$C$3),MAX($C$5:C2528)+1,""),"")</f>
        <v/>
      </c>
      <c r="F2529" s="40" t="s">
        <v>13524</v>
      </c>
      <c r="G2529" s="40" t="s">
        <v>11764</v>
      </c>
      <c r="H2529" s="56" t="s">
        <v>5898</v>
      </c>
      <c r="I2529" s="167" t="s">
        <v>13688</v>
      </c>
      <c r="J2529" s="56">
        <v>12.98</v>
      </c>
      <c r="K2529" s="71" t="str">
        <f t="shared" si="120"/>
        <v/>
      </c>
      <c r="L2529" s="97">
        <v>12.98</v>
      </c>
      <c r="M2529" s="56">
        <v>26.89</v>
      </c>
      <c r="N2529" s="56">
        <v>26.890000000000004</v>
      </c>
      <c r="O2529" s="71" t="str">
        <f t="shared" si="121"/>
        <v/>
      </c>
    </row>
    <row r="2530" spans="2:15" x14ac:dyDescent="0.15">
      <c r="B2530" s="73" t="str">
        <f>IFERROR(IF(AND(K2530&lt;&gt;"",K2530&gt;=$C$3),MAX($B$5:B2529)+1,""),"")</f>
        <v/>
      </c>
      <c r="C2530" s="73" t="str">
        <f>IFERROR(IF(AND(O2530&lt;&gt;"",O2530&gt;=$C$3),MAX($C$5:C2529)+1,""),"")</f>
        <v/>
      </c>
      <c r="F2530" s="40" t="s">
        <v>11765</v>
      </c>
      <c r="G2530" s="40" t="s">
        <v>11766</v>
      </c>
      <c r="H2530" s="56">
        <v>0.04</v>
      </c>
      <c r="I2530" s="167" t="s">
        <v>5941</v>
      </c>
      <c r="J2530" s="56">
        <v>15.77</v>
      </c>
      <c r="K2530" s="71">
        <f t="shared" si="120"/>
        <v>2.5364616360177552E-3</v>
      </c>
      <c r="L2530" s="97">
        <v>15.725483415666901</v>
      </c>
      <c r="M2530" s="56">
        <v>15.49</v>
      </c>
      <c r="N2530" s="56">
        <v>15.533849964614298</v>
      </c>
      <c r="O2530" s="71">
        <f t="shared" si="121"/>
        <v>2.5750216521415459E-3</v>
      </c>
    </row>
    <row r="2531" spans="2:15" x14ac:dyDescent="0.15">
      <c r="B2531" s="73" t="str">
        <f>IFERROR(IF(AND(K2531&lt;&gt;"",K2531&gt;=$C$3),MAX($B$5:B2530)+1,""),"")</f>
        <v/>
      </c>
      <c r="C2531" s="73" t="str">
        <f>IFERROR(IF(AND(O2531&lt;&gt;"",O2531&gt;=$C$3),MAX($C$5:C2530)+1,""),"")</f>
        <v/>
      </c>
      <c r="F2531" s="40" t="s">
        <v>13525</v>
      </c>
      <c r="G2531" s="40" t="s">
        <v>11768</v>
      </c>
      <c r="H2531" s="56" t="s">
        <v>5898</v>
      </c>
      <c r="I2531" s="167" t="s">
        <v>5909</v>
      </c>
      <c r="J2531" s="56">
        <v>16.96</v>
      </c>
      <c r="K2531" s="71" t="str">
        <f t="shared" si="120"/>
        <v/>
      </c>
      <c r="L2531" s="97">
        <v>16.96</v>
      </c>
      <c r="M2531" s="56">
        <v>14.31</v>
      </c>
      <c r="N2531" s="56">
        <v>14.31</v>
      </c>
      <c r="O2531" s="71" t="str">
        <f t="shared" si="121"/>
        <v/>
      </c>
    </row>
    <row r="2532" spans="2:15" x14ac:dyDescent="0.15">
      <c r="B2532" s="73" t="str">
        <f>IFERROR(IF(AND(K2532&lt;&gt;"",K2532&gt;=$C$3),MAX($B$5:B2531)+1,""),"")</f>
        <v/>
      </c>
      <c r="C2532" s="73" t="str">
        <f>IFERROR(IF(AND(O2532&lt;&gt;"",O2532&gt;=$C$3),MAX($C$5:C2531)+1,""),"")</f>
        <v/>
      </c>
      <c r="F2532" s="40" t="s">
        <v>11769</v>
      </c>
      <c r="G2532" s="40" t="s">
        <v>13526</v>
      </c>
      <c r="H2532" s="56" t="s">
        <v>5898</v>
      </c>
      <c r="I2532" s="167" t="s">
        <v>5900</v>
      </c>
      <c r="J2532" s="56">
        <v>15.11</v>
      </c>
      <c r="K2532" s="71" t="str">
        <f t="shared" si="120"/>
        <v/>
      </c>
      <c r="L2532" s="97">
        <v>15.11</v>
      </c>
      <c r="M2532" s="56">
        <v>14.31</v>
      </c>
      <c r="N2532" s="56">
        <v>14.31</v>
      </c>
      <c r="O2532" s="71" t="str">
        <f t="shared" si="121"/>
        <v/>
      </c>
    </row>
    <row r="2533" spans="2:15" x14ac:dyDescent="0.15">
      <c r="B2533" s="73" t="str">
        <f>IFERROR(IF(AND(K2533&lt;&gt;"",K2533&gt;=$C$3),MAX($B$5:B2532)+1,""),"")</f>
        <v/>
      </c>
      <c r="C2533" s="73" t="str">
        <f>IFERROR(IF(AND(O2533&lt;&gt;"",O2533&gt;=$C$3),MAX($C$5:C2532)+1,""),"")</f>
        <v/>
      </c>
      <c r="F2533" s="40" t="s">
        <v>11771</v>
      </c>
      <c r="G2533" s="40" t="s">
        <v>11772</v>
      </c>
      <c r="H2533" s="56" t="s">
        <v>5898</v>
      </c>
      <c r="I2533" s="167" t="s">
        <v>5949</v>
      </c>
      <c r="J2533" s="56">
        <v>24.42</v>
      </c>
      <c r="K2533" s="71" t="str">
        <f t="shared" si="120"/>
        <v/>
      </c>
      <c r="L2533" s="97">
        <v>24.42</v>
      </c>
      <c r="M2533" s="56">
        <v>24.42</v>
      </c>
      <c r="N2533" s="56">
        <v>24.420000000000005</v>
      </c>
      <c r="O2533" s="71" t="str">
        <f t="shared" si="121"/>
        <v/>
      </c>
    </row>
    <row r="2534" spans="2:15" x14ac:dyDescent="0.15">
      <c r="B2534" s="73" t="str">
        <f>IFERROR(IF(AND(K2534&lt;&gt;"",K2534&gt;=$C$3),MAX($B$5:B2533)+1,""),"")</f>
        <v/>
      </c>
      <c r="C2534" s="73" t="str">
        <f>IFERROR(IF(AND(O2534&lt;&gt;"",O2534&gt;=$C$3),MAX($C$5:C2533)+1,""),"")</f>
        <v/>
      </c>
      <c r="F2534" s="40" t="s">
        <v>11773</v>
      </c>
      <c r="G2534" s="40" t="s">
        <v>11774</v>
      </c>
      <c r="H2534" s="56" t="s">
        <v>5898</v>
      </c>
      <c r="I2534" s="167" t="s">
        <v>13688</v>
      </c>
      <c r="J2534" s="56">
        <v>8.76</v>
      </c>
      <c r="K2534" s="71" t="str">
        <f t="shared" si="120"/>
        <v/>
      </c>
      <c r="L2534" s="97">
        <v>8.76</v>
      </c>
      <c r="M2534" s="56">
        <v>12</v>
      </c>
      <c r="N2534" s="56">
        <v>12</v>
      </c>
      <c r="O2534" s="71" t="str">
        <f t="shared" si="121"/>
        <v/>
      </c>
    </row>
    <row r="2535" spans="2:15" x14ac:dyDescent="0.15">
      <c r="B2535" s="73" t="str">
        <f>IFERROR(IF(AND(K2535&lt;&gt;"",K2535&gt;=$C$3),MAX($B$5:B2534)+1,""),"")</f>
        <v/>
      </c>
      <c r="C2535" s="73" t="str">
        <f>IFERROR(IF(AND(O2535&lt;&gt;"",O2535&gt;=$C$3),MAX($C$5:C2534)+1,""),"")</f>
        <v/>
      </c>
      <c r="F2535" s="40" t="s">
        <v>11775</v>
      </c>
      <c r="G2535" s="40" t="s">
        <v>11776</v>
      </c>
      <c r="H2535" s="56" t="s">
        <v>5898</v>
      </c>
      <c r="I2535" s="167" t="s">
        <v>13682</v>
      </c>
      <c r="J2535" s="56">
        <v>16.559999999999999</v>
      </c>
      <c r="K2535" s="71" t="str">
        <f t="shared" si="120"/>
        <v/>
      </c>
      <c r="L2535" s="97">
        <v>16.559999999999999</v>
      </c>
      <c r="M2535" s="56">
        <v>12.06</v>
      </c>
      <c r="N2535" s="56">
        <v>12.06</v>
      </c>
      <c r="O2535" s="71" t="str">
        <f t="shared" si="121"/>
        <v/>
      </c>
    </row>
    <row r="2536" spans="2:15" x14ac:dyDescent="0.15">
      <c r="B2536" s="73" t="str">
        <f>IFERROR(IF(AND(K2536&lt;&gt;"",K2536&gt;=$C$3),MAX($B$5:B2535)+1,""),"")</f>
        <v/>
      </c>
      <c r="C2536" s="73" t="str">
        <f>IFERROR(IF(AND(O2536&lt;&gt;"",O2536&gt;=$C$3),MAX($C$5:C2535)+1,""),"")</f>
        <v/>
      </c>
      <c r="F2536" s="40" t="s">
        <v>11777</v>
      </c>
      <c r="G2536" s="40" t="s">
        <v>11778</v>
      </c>
      <c r="H2536" s="56" t="s">
        <v>5898</v>
      </c>
      <c r="I2536" s="167" t="s">
        <v>13663</v>
      </c>
      <c r="J2536" s="56">
        <v>31.98</v>
      </c>
      <c r="K2536" s="71" t="str">
        <f t="shared" si="120"/>
        <v/>
      </c>
      <c r="L2536" s="97">
        <v>31.98</v>
      </c>
      <c r="M2536" s="56">
        <v>29.05</v>
      </c>
      <c r="N2536" s="56">
        <v>29.05</v>
      </c>
      <c r="O2536" s="71" t="str">
        <f t="shared" si="121"/>
        <v/>
      </c>
    </row>
    <row r="2537" spans="2:15" x14ac:dyDescent="0.15">
      <c r="B2537" s="73" t="str">
        <f>IFERROR(IF(AND(K2537&lt;&gt;"",K2537&gt;=$C$3),MAX($B$5:B2536)+1,""),"")</f>
        <v/>
      </c>
      <c r="C2537" s="73" t="str">
        <f>IFERROR(IF(AND(O2537&lt;&gt;"",O2537&gt;=$C$3),MAX($C$5:C2536)+1,""),"")</f>
        <v/>
      </c>
      <c r="F2537" s="40" t="s">
        <v>13527</v>
      </c>
      <c r="G2537" s="40" t="s">
        <v>11780</v>
      </c>
      <c r="H2537" s="56">
        <v>0.01</v>
      </c>
      <c r="I2537" s="167" t="s">
        <v>13682</v>
      </c>
      <c r="J2537" s="56">
        <v>14.51</v>
      </c>
      <c r="K2537" s="71">
        <f t="shared" si="120"/>
        <v>6.8917987594762232E-4</v>
      </c>
      <c r="L2537" s="97">
        <v>14.500528720626599</v>
      </c>
      <c r="M2537" s="56">
        <v>15.67</v>
      </c>
      <c r="N2537" s="56">
        <v>15.680235140431126</v>
      </c>
      <c r="O2537" s="71">
        <f t="shared" si="121"/>
        <v>6.3774553828055999E-4</v>
      </c>
    </row>
    <row r="2538" spans="2:15" x14ac:dyDescent="0.15">
      <c r="B2538" s="73" t="str">
        <f>IFERROR(IF(AND(K2538&lt;&gt;"",K2538&gt;=$C$3),MAX($B$5:B2537)+1,""),"")</f>
        <v/>
      </c>
      <c r="C2538" s="73" t="str">
        <f>IFERROR(IF(AND(O2538&lt;&gt;"",O2538&gt;=$C$3),MAX($C$5:C2537)+1,""),"")</f>
        <v/>
      </c>
      <c r="F2538" s="40" t="s">
        <v>11781</v>
      </c>
      <c r="G2538" s="40" t="s">
        <v>11782</v>
      </c>
      <c r="H2538" s="56">
        <v>0.04</v>
      </c>
      <c r="I2538" s="167" t="s">
        <v>5953</v>
      </c>
      <c r="J2538" s="56">
        <v>19.010000000000002</v>
      </c>
      <c r="K2538" s="71">
        <f t="shared" si="120"/>
        <v>2.1041557075223566E-3</v>
      </c>
      <c r="L2538" s="97">
        <v>18.973389504092399</v>
      </c>
      <c r="M2538" s="56">
        <v>17.739999999999998</v>
      </c>
      <c r="N2538" s="56">
        <v>17.774230583695164</v>
      </c>
      <c r="O2538" s="71">
        <f t="shared" si="121"/>
        <v>2.250449031346156E-3</v>
      </c>
    </row>
    <row r="2539" spans="2:15" x14ac:dyDescent="0.15">
      <c r="B2539" s="73" t="str">
        <f>IFERROR(IF(AND(K2539&lt;&gt;"",K2539&gt;=$C$3),MAX($B$5:B2538)+1,""),"")</f>
        <v/>
      </c>
      <c r="C2539" s="73" t="str">
        <f>IFERROR(IF(AND(O2539&lt;&gt;"",O2539&gt;=$C$3),MAX($C$5:C2538)+1,""),"")</f>
        <v/>
      </c>
      <c r="F2539" s="40" t="s">
        <v>11783</v>
      </c>
      <c r="G2539" s="40" t="s">
        <v>11784</v>
      </c>
      <c r="H2539" s="56">
        <v>6.8000000000000005E-2</v>
      </c>
      <c r="I2539" s="167" t="s">
        <v>5951</v>
      </c>
      <c r="J2539" s="56">
        <v>13.69</v>
      </c>
      <c r="K2539" s="71">
        <f t="shared" si="120"/>
        <v>4.9671292914536163E-3</v>
      </c>
      <c r="L2539" s="97">
        <v>13.6335962330783</v>
      </c>
      <c r="M2539" s="56">
        <v>15.44</v>
      </c>
      <c r="N2539" s="56">
        <v>15.503877068557896</v>
      </c>
      <c r="O2539" s="71">
        <f t="shared" si="121"/>
        <v>4.3859996889361996E-3</v>
      </c>
    </row>
    <row r="2540" spans="2:15" x14ac:dyDescent="0.15">
      <c r="B2540" s="73" t="str">
        <f>IFERROR(IF(AND(K2540&lt;&gt;"",K2540&gt;=$C$3),MAX($B$5:B2539)+1,""),"")</f>
        <v/>
      </c>
      <c r="C2540" s="73" t="str">
        <f>IFERROR(IF(AND(O2540&lt;&gt;"",O2540&gt;=$C$3),MAX($C$5:C2539)+1,""),"")</f>
        <v/>
      </c>
      <c r="F2540" s="40" t="s">
        <v>13528</v>
      </c>
      <c r="G2540" s="40" t="s">
        <v>11786</v>
      </c>
      <c r="H2540" s="56">
        <v>0.06</v>
      </c>
      <c r="I2540" s="167" t="s">
        <v>5935</v>
      </c>
      <c r="J2540" s="56">
        <v>8.7200000000000006</v>
      </c>
      <c r="K2540" s="71">
        <f t="shared" si="120"/>
        <v>6.880733944954128E-3</v>
      </c>
      <c r="L2540" s="97">
        <v>8.6525773195876301</v>
      </c>
      <c r="M2540" s="56">
        <v>8.76</v>
      </c>
      <c r="N2540" s="56">
        <v>8.8282597402597407</v>
      </c>
      <c r="O2540" s="71">
        <f t="shared" si="121"/>
        <v>6.7963564468295429E-3</v>
      </c>
    </row>
    <row r="2541" spans="2:15" x14ac:dyDescent="0.15">
      <c r="B2541" s="73" t="str">
        <f>IFERROR(IF(AND(K2541&lt;&gt;"",K2541&gt;=$C$3),MAX($B$5:B2540)+1,""),"")</f>
        <v/>
      </c>
      <c r="C2541" s="73" t="str">
        <f>IFERROR(IF(AND(O2541&lt;&gt;"",O2541&gt;=$C$3),MAX($C$5:C2540)+1,""),"")</f>
        <v/>
      </c>
      <c r="F2541" s="40" t="s">
        <v>11787</v>
      </c>
      <c r="G2541" s="40" t="s">
        <v>11788</v>
      </c>
      <c r="H2541" s="56" t="s">
        <v>5898</v>
      </c>
      <c r="I2541" s="167" t="s">
        <v>5938</v>
      </c>
      <c r="J2541" s="56">
        <v>15.03</v>
      </c>
      <c r="K2541" s="71" t="str">
        <f t="shared" si="120"/>
        <v/>
      </c>
      <c r="L2541" s="97">
        <v>3.9547567221510902</v>
      </c>
      <c r="M2541" s="56">
        <v>15.38</v>
      </c>
      <c r="N2541" s="56">
        <v>58.451484184914818</v>
      </c>
      <c r="O2541" s="71" t="str">
        <f t="shared" si="121"/>
        <v/>
      </c>
    </row>
    <row r="2542" spans="2:15" x14ac:dyDescent="0.15">
      <c r="B2542" s="73" t="str">
        <f>IFERROR(IF(AND(K2542&lt;&gt;"",K2542&gt;=$C$3),MAX($B$5:B2541)+1,""),"")</f>
        <v/>
      </c>
      <c r="C2542" s="73" t="str">
        <f>IFERROR(IF(AND(O2542&lt;&gt;"",O2542&gt;=$C$3),MAX($C$5:C2541)+1,""),"")</f>
        <v/>
      </c>
      <c r="F2542" s="40" t="s">
        <v>11789</v>
      </c>
      <c r="G2542" s="40" t="s">
        <v>11790</v>
      </c>
      <c r="H2542" s="56" t="s">
        <v>5898</v>
      </c>
      <c r="I2542" s="167" t="s">
        <v>5952</v>
      </c>
      <c r="J2542" s="56">
        <v>9.86</v>
      </c>
      <c r="K2542" s="71" t="str">
        <f t="shared" si="120"/>
        <v/>
      </c>
      <c r="L2542" s="97">
        <v>9.86</v>
      </c>
      <c r="M2542" s="56">
        <v>10.16</v>
      </c>
      <c r="N2542" s="56">
        <v>10.16</v>
      </c>
      <c r="O2542" s="71" t="str">
        <f t="shared" si="121"/>
        <v/>
      </c>
    </row>
    <row r="2543" spans="2:15" x14ac:dyDescent="0.15">
      <c r="B2543" s="73" t="str">
        <f>IFERROR(IF(AND(K2543&lt;&gt;"",K2543&gt;=$C$3),MAX($B$5:B2542)+1,""),"")</f>
        <v/>
      </c>
      <c r="C2543" s="73" t="str">
        <f>IFERROR(IF(AND(O2543&lt;&gt;"",O2543&gt;=$C$3),MAX($C$5:C2542)+1,""),"")</f>
        <v/>
      </c>
      <c r="F2543" s="40" t="s">
        <v>11791</v>
      </c>
      <c r="G2543" s="40" t="s">
        <v>11792</v>
      </c>
      <c r="H2543" s="56">
        <v>7.4999999999999997E-2</v>
      </c>
      <c r="I2543" s="167" t="s">
        <v>5953</v>
      </c>
      <c r="J2543" s="56">
        <v>12.82</v>
      </c>
      <c r="K2543" s="71">
        <f t="shared" si="120"/>
        <v>5.8502340093603738E-3</v>
      </c>
      <c r="L2543" s="97">
        <v>12.767520467836301</v>
      </c>
      <c r="M2543" s="56">
        <v>17.18</v>
      </c>
      <c r="N2543" s="56">
        <v>17.250616559013448</v>
      </c>
      <c r="O2543" s="71">
        <f t="shared" si="121"/>
        <v>4.3476706901129569E-3</v>
      </c>
    </row>
    <row r="2544" spans="2:15" x14ac:dyDescent="0.15">
      <c r="B2544" s="73" t="str">
        <f>IFERROR(IF(AND(K2544&lt;&gt;"",K2544&gt;=$C$3),MAX($B$5:B2543)+1,""),"")</f>
        <v/>
      </c>
      <c r="C2544" s="73" t="str">
        <f>IFERROR(IF(AND(O2544&lt;&gt;"",O2544&gt;=$C$3),MAX($C$5:C2543)+1,""),"")</f>
        <v/>
      </c>
      <c r="F2544" s="40" t="s">
        <v>11793</v>
      </c>
      <c r="G2544" s="40" t="s">
        <v>11794</v>
      </c>
      <c r="H2544" s="56" t="s">
        <v>5898</v>
      </c>
      <c r="I2544" s="167" t="s">
        <v>5932</v>
      </c>
      <c r="J2544" s="56">
        <v>5.18</v>
      </c>
      <c r="K2544" s="71" t="str">
        <f t="shared" si="120"/>
        <v/>
      </c>
      <c r="L2544" s="97">
        <v>5.18</v>
      </c>
      <c r="M2544" s="56">
        <v>5.37</v>
      </c>
      <c r="N2544" s="56">
        <v>5.37</v>
      </c>
      <c r="O2544" s="71" t="str">
        <f t="shared" si="121"/>
        <v/>
      </c>
    </row>
    <row r="2545" spans="2:15" x14ac:dyDescent="0.15">
      <c r="B2545" s="73" t="str">
        <f>IFERROR(IF(AND(K2545&lt;&gt;"",K2545&gt;=$C$3),MAX($B$5:B2544)+1,""),"")</f>
        <v/>
      </c>
      <c r="C2545" s="73" t="str">
        <f>IFERROR(IF(AND(O2545&lt;&gt;"",O2545&gt;=$C$3),MAX($C$5:C2544)+1,""),"")</f>
        <v/>
      </c>
      <c r="F2545" s="40" t="s">
        <v>11795</v>
      </c>
      <c r="G2545" s="40" t="s">
        <v>11796</v>
      </c>
      <c r="H2545" s="56" t="s">
        <v>5898</v>
      </c>
      <c r="I2545" s="167" t="s">
        <v>5945</v>
      </c>
      <c r="J2545" s="56">
        <v>18.75</v>
      </c>
      <c r="K2545" s="71" t="str">
        <f t="shared" si="120"/>
        <v/>
      </c>
      <c r="L2545" s="97">
        <v>18.75</v>
      </c>
      <c r="M2545" s="56">
        <v>17.36</v>
      </c>
      <c r="N2545" s="56">
        <v>17.36</v>
      </c>
      <c r="O2545" s="71" t="str">
        <f t="shared" si="121"/>
        <v/>
      </c>
    </row>
    <row r="2546" spans="2:15" x14ac:dyDescent="0.15">
      <c r="B2546" s="73" t="str">
        <f>IFERROR(IF(AND(K2546&lt;&gt;"",K2546&gt;=$C$3),MAX($B$5:B2545)+1,""),"")</f>
        <v/>
      </c>
      <c r="C2546" s="73" t="str">
        <f>IFERROR(IF(AND(O2546&lt;&gt;"",O2546&gt;=$C$3),MAX($C$5:C2545)+1,""),"")</f>
        <v/>
      </c>
      <c r="F2546" s="40" t="s">
        <v>11797</v>
      </c>
      <c r="G2546" s="40" t="s">
        <v>11798</v>
      </c>
      <c r="H2546" s="56">
        <v>0.03</v>
      </c>
      <c r="I2546" s="167" t="s">
        <v>5935</v>
      </c>
      <c r="J2546" s="56">
        <v>6.7</v>
      </c>
      <c r="K2546" s="71">
        <f t="shared" si="120"/>
        <v>4.4776119402985069E-3</v>
      </c>
      <c r="L2546" s="97">
        <v>3.3380120298462002</v>
      </c>
      <c r="M2546" s="56">
        <v>5.78</v>
      </c>
      <c r="N2546" s="56">
        <v>11.601516008252467</v>
      </c>
      <c r="O2546" s="71">
        <f t="shared" si="121"/>
        <v>2.5858689483908999E-3</v>
      </c>
    </row>
    <row r="2547" spans="2:15" x14ac:dyDescent="0.15">
      <c r="B2547" s="73" t="str">
        <f>IFERROR(IF(AND(K2547&lt;&gt;"",K2547&gt;=$C$3),MAX($B$5:B2546)+1,""),"")</f>
        <v/>
      </c>
      <c r="C2547" s="73" t="str">
        <f>IFERROR(IF(AND(O2547&lt;&gt;"",O2547&gt;=$C$3),MAX($C$5:C2546)+1,""),"")</f>
        <v/>
      </c>
      <c r="F2547" s="40" t="s">
        <v>11799</v>
      </c>
      <c r="G2547" s="40" t="s">
        <v>11800</v>
      </c>
      <c r="H2547" s="56">
        <v>0.1</v>
      </c>
      <c r="I2547" s="167" t="s">
        <v>5907</v>
      </c>
      <c r="J2547" s="56">
        <v>22.68</v>
      </c>
      <c r="K2547" s="71">
        <f t="shared" si="120"/>
        <v>4.4091710758377431E-3</v>
      </c>
      <c r="L2547" s="97">
        <v>22.578749999999999</v>
      </c>
      <c r="M2547" s="56">
        <v>21.88</v>
      </c>
      <c r="N2547" s="56">
        <v>21.978116591928249</v>
      </c>
      <c r="O2547" s="71">
        <f t="shared" si="121"/>
        <v>4.5499804126403771E-3</v>
      </c>
    </row>
    <row r="2548" spans="2:15" x14ac:dyDescent="0.15">
      <c r="B2548" s="73" t="str">
        <f>IFERROR(IF(AND(K2548&lt;&gt;"",K2548&gt;=$C$3),MAX($B$5:B2547)+1,""),"")</f>
        <v/>
      </c>
      <c r="C2548" s="73" t="str">
        <f>IFERROR(IF(AND(O2548&lt;&gt;"",O2548&gt;=$C$3),MAX($C$5:C2547)+1,""),"")</f>
        <v/>
      </c>
      <c r="F2548" s="40" t="s">
        <v>11801</v>
      </c>
      <c r="G2548" s="40" t="s">
        <v>13529</v>
      </c>
      <c r="H2548" s="56" t="s">
        <v>5898</v>
      </c>
      <c r="I2548" s="167" t="s">
        <v>5907</v>
      </c>
      <c r="J2548" s="56">
        <v>8.74</v>
      </c>
      <c r="K2548" s="71" t="str">
        <f t="shared" si="120"/>
        <v/>
      </c>
      <c r="L2548" s="97">
        <v>8.74</v>
      </c>
      <c r="M2548" s="56">
        <v>9.02</v>
      </c>
      <c r="N2548" s="56">
        <v>9.02</v>
      </c>
      <c r="O2548" s="71" t="str">
        <f t="shared" si="121"/>
        <v/>
      </c>
    </row>
    <row r="2549" spans="2:15" x14ac:dyDescent="0.15">
      <c r="B2549" s="73" t="str">
        <f>IFERROR(IF(AND(K2549&lt;&gt;"",K2549&gt;=$C$3),MAX($B$5:B2548)+1,""),"")</f>
        <v/>
      </c>
      <c r="C2549" s="73" t="str">
        <f>IFERROR(IF(AND(O2549&lt;&gt;"",O2549&gt;=$C$3),MAX($C$5:C2548)+1,""),"")</f>
        <v/>
      </c>
      <c r="F2549" s="40" t="s">
        <v>11803</v>
      </c>
      <c r="G2549" s="40" t="s">
        <v>11804</v>
      </c>
      <c r="H2549" s="56" t="s">
        <v>5898</v>
      </c>
      <c r="I2549" s="167" t="s">
        <v>13685</v>
      </c>
      <c r="J2549" s="56">
        <v>23.53</v>
      </c>
      <c r="K2549" s="71" t="str">
        <f t="shared" si="120"/>
        <v/>
      </c>
      <c r="L2549" s="97">
        <v>23.53</v>
      </c>
      <c r="M2549" s="56">
        <v>26.07</v>
      </c>
      <c r="N2549" s="56">
        <v>26.07</v>
      </c>
      <c r="O2549" s="71" t="str">
        <f t="shared" si="121"/>
        <v/>
      </c>
    </row>
    <row r="2550" spans="2:15" x14ac:dyDescent="0.15">
      <c r="B2550" s="73" t="str">
        <f>IFERROR(IF(AND(K2550&lt;&gt;"",K2550&gt;=$C$3),MAX($B$5:B2549)+1,""),"")</f>
        <v/>
      </c>
      <c r="C2550" s="73" t="str">
        <f>IFERROR(IF(AND(O2550&lt;&gt;"",O2550&gt;=$C$3),MAX($C$5:C2549)+1,""),"")</f>
        <v/>
      </c>
      <c r="F2550" s="40" t="s">
        <v>13530</v>
      </c>
      <c r="G2550" s="40" t="s">
        <v>11806</v>
      </c>
      <c r="H2550" s="56">
        <v>3.2000000000000001E-2</v>
      </c>
      <c r="I2550" s="167" t="s">
        <v>13752</v>
      </c>
      <c r="J2550" s="56">
        <v>8.1</v>
      </c>
      <c r="K2550" s="71">
        <f t="shared" si="120"/>
        <v>3.9506172839506174E-3</v>
      </c>
      <c r="L2550" s="97">
        <v>8.0677290836653395</v>
      </c>
      <c r="M2550" s="56">
        <v>8.1300000000000008</v>
      </c>
      <c r="N2550" s="56">
        <v>8.1625200000000007</v>
      </c>
      <c r="O2550" s="71">
        <f t="shared" si="121"/>
        <v>3.9203579286788883E-3</v>
      </c>
    </row>
    <row r="2551" spans="2:15" x14ac:dyDescent="0.15">
      <c r="B2551" s="73" t="str">
        <f>IFERROR(IF(AND(K2551&lt;&gt;"",K2551&gt;=$C$3),MAX($B$5:B2550)+1,""),"")</f>
        <v/>
      </c>
      <c r="C2551" s="73" t="str">
        <f>IFERROR(IF(AND(O2551&lt;&gt;"",O2551&gt;=$C$3),MAX($C$5:C2550)+1,""),"")</f>
        <v/>
      </c>
      <c r="F2551" s="40" t="s">
        <v>11807</v>
      </c>
      <c r="G2551" s="40" t="s">
        <v>11808</v>
      </c>
      <c r="H2551" s="56" t="s">
        <v>5898</v>
      </c>
      <c r="I2551" s="167" t="s">
        <v>5953</v>
      </c>
      <c r="J2551" s="56">
        <v>9.5</v>
      </c>
      <c r="K2551" s="71" t="str">
        <f t="shared" si="120"/>
        <v/>
      </c>
      <c r="L2551" s="97">
        <v>9.5</v>
      </c>
      <c r="M2551" s="56">
        <v>8.98</v>
      </c>
      <c r="N2551" s="56">
        <v>8.98</v>
      </c>
      <c r="O2551" s="71" t="str">
        <f t="shared" si="121"/>
        <v/>
      </c>
    </row>
    <row r="2552" spans="2:15" x14ac:dyDescent="0.15">
      <c r="B2552" s="73" t="str">
        <f>IFERROR(IF(AND(K2552&lt;&gt;"",K2552&gt;=$C$3),MAX($B$5:B2551)+1,""),"")</f>
        <v/>
      </c>
      <c r="C2552" s="73" t="str">
        <f>IFERROR(IF(AND(O2552&lt;&gt;"",O2552&gt;=$C$3),MAX($C$5:C2551)+1,""),"")</f>
        <v/>
      </c>
      <c r="F2552" s="40" t="s">
        <v>11809</v>
      </c>
      <c r="G2552" s="40" t="s">
        <v>11810</v>
      </c>
      <c r="H2552" s="56">
        <v>0.1</v>
      </c>
      <c r="I2552" s="167" t="s">
        <v>5909</v>
      </c>
      <c r="J2552" s="56">
        <v>5.96</v>
      </c>
      <c r="K2552" s="71">
        <f t="shared" si="120"/>
        <v>1.6778523489932886E-2</v>
      </c>
      <c r="L2552" s="97">
        <v>5.8575945017182098</v>
      </c>
      <c r="M2552" s="56">
        <v>6.12</v>
      </c>
      <c r="N2552" s="56">
        <v>6.2269930069930108</v>
      </c>
      <c r="O2552" s="71">
        <f t="shared" si="121"/>
        <v>1.6059115513330179E-2</v>
      </c>
    </row>
    <row r="2553" spans="2:15" x14ac:dyDescent="0.15">
      <c r="B2553" s="73" t="str">
        <f>IFERROR(IF(AND(K2553&lt;&gt;"",K2553&gt;=$C$3),MAX($B$5:B2552)+1,""),"")</f>
        <v/>
      </c>
      <c r="C2553" s="73" t="str">
        <f>IFERROR(IF(AND(O2553&lt;&gt;"",O2553&gt;=$C$3),MAX($C$5:C2552)+1,""),"")</f>
        <v/>
      </c>
      <c r="F2553" s="40" t="s">
        <v>11811</v>
      </c>
      <c r="G2553" s="40" t="s">
        <v>11812</v>
      </c>
      <c r="H2553" s="56">
        <v>0.02</v>
      </c>
      <c r="I2553" s="167" t="s">
        <v>5915</v>
      </c>
      <c r="J2553" s="56">
        <v>8.1199999999999992</v>
      </c>
      <c r="K2553" s="71">
        <f t="shared" si="120"/>
        <v>2.4630541871921187E-3</v>
      </c>
      <c r="L2553" s="97">
        <v>8.0970297029702998</v>
      </c>
      <c r="M2553" s="56">
        <v>7.48</v>
      </c>
      <c r="N2553" s="56">
        <v>7.5012198581560261</v>
      </c>
      <c r="O2553" s="71">
        <f t="shared" si="121"/>
        <v>2.6662330098556081E-3</v>
      </c>
    </row>
    <row r="2554" spans="2:15" x14ac:dyDescent="0.15">
      <c r="B2554" s="73" t="str">
        <f>IFERROR(IF(AND(K2554&lt;&gt;"",K2554&gt;=$C$3),MAX($B$5:B2553)+1,""),"")</f>
        <v/>
      </c>
      <c r="C2554" s="73" t="str">
        <f>IFERROR(IF(AND(O2554&lt;&gt;"",O2554&gt;=$C$3),MAX($C$5:C2553)+1,""),"")</f>
        <v/>
      </c>
      <c r="F2554" s="40" t="s">
        <v>11813</v>
      </c>
      <c r="G2554" s="40" t="s">
        <v>13531</v>
      </c>
      <c r="H2554" s="56" t="s">
        <v>5898</v>
      </c>
      <c r="I2554" s="167" t="s">
        <v>5916</v>
      </c>
      <c r="J2554" s="56">
        <v>5.5</v>
      </c>
      <c r="K2554" s="71" t="str">
        <f t="shared" si="120"/>
        <v/>
      </c>
      <c r="L2554" s="97">
        <v>5.5</v>
      </c>
      <c r="M2554" s="56">
        <v>5.38</v>
      </c>
      <c r="N2554" s="56">
        <v>5.38</v>
      </c>
      <c r="O2554" s="71" t="str">
        <f t="shared" si="121"/>
        <v/>
      </c>
    </row>
    <row r="2555" spans="2:15" x14ac:dyDescent="0.15">
      <c r="B2555" s="73" t="str">
        <f>IFERROR(IF(AND(K2555&lt;&gt;"",K2555&gt;=$C$3),MAX($B$5:B2554)+1,""),"")</f>
        <v/>
      </c>
      <c r="C2555" s="73" t="str">
        <f>IFERROR(IF(AND(O2555&lt;&gt;"",O2555&gt;=$C$3),MAX($C$5:C2554)+1,""),"")</f>
        <v/>
      </c>
      <c r="F2555" s="40" t="s">
        <v>11815</v>
      </c>
      <c r="G2555" s="40" t="s">
        <v>11816</v>
      </c>
      <c r="H2555" s="56" t="s">
        <v>5898</v>
      </c>
      <c r="I2555" s="167" t="s">
        <v>5927</v>
      </c>
      <c r="J2555" s="56">
        <v>23.54</v>
      </c>
      <c r="K2555" s="71" t="str">
        <f t="shared" si="120"/>
        <v/>
      </c>
      <c r="L2555" s="97">
        <v>23.54</v>
      </c>
      <c r="M2555" s="56">
        <v>23.42</v>
      </c>
      <c r="N2555" s="56">
        <v>23.420000000000005</v>
      </c>
      <c r="O2555" s="71" t="str">
        <f t="shared" si="121"/>
        <v/>
      </c>
    </row>
    <row r="2556" spans="2:15" x14ac:dyDescent="0.15">
      <c r="B2556" s="73" t="str">
        <f>IFERROR(IF(AND(K2556&lt;&gt;"",K2556&gt;=$C$3),MAX($B$5:B2555)+1,""),"")</f>
        <v/>
      </c>
      <c r="C2556" s="73" t="str">
        <f>IFERROR(IF(AND(O2556&lt;&gt;"",O2556&gt;=$C$3),MAX($C$5:C2555)+1,""),"")</f>
        <v/>
      </c>
      <c r="F2556" s="40" t="s">
        <v>11817</v>
      </c>
      <c r="G2556" s="40" t="s">
        <v>11818</v>
      </c>
      <c r="H2556" s="56">
        <v>0.01</v>
      </c>
      <c r="I2556" s="167" t="s">
        <v>13692</v>
      </c>
      <c r="J2556" s="56">
        <v>5.5</v>
      </c>
      <c r="K2556" s="71">
        <f t="shared" si="120"/>
        <v>1.8181818181818182E-3</v>
      </c>
      <c r="L2556" s="97">
        <v>5.4879649890590798</v>
      </c>
      <c r="M2556" s="56">
        <v>5.4</v>
      </c>
      <c r="N2556" s="56">
        <v>5.4118421052631591</v>
      </c>
      <c r="O2556" s="71">
        <f t="shared" si="121"/>
        <v>1.8477996596158518E-3</v>
      </c>
    </row>
    <row r="2557" spans="2:15" x14ac:dyDescent="0.15">
      <c r="B2557" s="73">
        <f>IFERROR(IF(AND(K2557&lt;&gt;"",K2557&gt;=$C$3),MAX($B$5:B2556)+1,""),"")</f>
        <v>92</v>
      </c>
      <c r="C2557" s="73">
        <f>IFERROR(IF(AND(O2557&lt;&gt;"",O2557&gt;=$C$3),MAX($C$5:C2556)+1,""),"")</f>
        <v>75</v>
      </c>
      <c r="F2557" s="40" t="s">
        <v>11819</v>
      </c>
      <c r="G2557" s="40" t="s">
        <v>11820</v>
      </c>
      <c r="H2557" s="56">
        <v>0.11</v>
      </c>
      <c r="I2557" s="167" t="s">
        <v>5949</v>
      </c>
      <c r="J2557" s="56">
        <v>3.06</v>
      </c>
      <c r="K2557" s="71">
        <f t="shared" si="120"/>
        <v>3.5947712418300651E-2</v>
      </c>
      <c r="L2557" s="97">
        <v>2.9485430463576199</v>
      </c>
      <c r="M2557" s="56">
        <v>3.03</v>
      </c>
      <c r="N2557" s="56">
        <v>3.1445360824742221</v>
      </c>
      <c r="O2557" s="71">
        <f t="shared" si="121"/>
        <v>3.4981312700806559E-2</v>
      </c>
    </row>
    <row r="2558" spans="2:15" x14ac:dyDescent="0.15">
      <c r="B2558" s="73" t="str">
        <f>IFERROR(IF(AND(K2558&lt;&gt;"",K2558&gt;=$C$3),MAX($B$5:B2557)+1,""),"")</f>
        <v/>
      </c>
      <c r="C2558" s="73" t="str">
        <f>IFERROR(IF(AND(O2558&lt;&gt;"",O2558&gt;=$C$3),MAX($C$5:C2557)+1,""),"")</f>
        <v/>
      </c>
      <c r="F2558" s="40" t="s">
        <v>11821</v>
      </c>
      <c r="G2558" s="40" t="s">
        <v>11822</v>
      </c>
      <c r="H2558" s="56" t="s">
        <v>5898</v>
      </c>
      <c r="I2558" s="167" t="s">
        <v>5915</v>
      </c>
      <c r="J2558" s="56">
        <v>12.13</v>
      </c>
      <c r="K2558" s="71" t="str">
        <f t="shared" si="120"/>
        <v/>
      </c>
      <c r="L2558" s="97">
        <v>12.13</v>
      </c>
      <c r="M2558" s="56">
        <v>9.8000000000000007</v>
      </c>
      <c r="N2558" s="56">
        <v>9.8000000000000007</v>
      </c>
      <c r="O2558" s="71" t="str">
        <f t="shared" si="121"/>
        <v/>
      </c>
    </row>
    <row r="2559" spans="2:15" x14ac:dyDescent="0.15">
      <c r="B2559" s="73" t="str">
        <f>IFERROR(IF(AND(K2559&lt;&gt;"",K2559&gt;=$C$3),MAX($B$5:B2558)+1,""),"")</f>
        <v/>
      </c>
      <c r="C2559" s="73" t="str">
        <f>IFERROR(IF(AND(O2559&lt;&gt;"",O2559&gt;=$C$3),MAX($C$5:C2558)+1,""),"")</f>
        <v/>
      </c>
      <c r="F2559" s="40" t="s">
        <v>11823</v>
      </c>
      <c r="G2559" s="40" t="s">
        <v>11824</v>
      </c>
      <c r="H2559" s="56">
        <v>0.03</v>
      </c>
      <c r="I2559" s="167" t="s">
        <v>5952</v>
      </c>
      <c r="J2559" s="56">
        <v>10.71</v>
      </c>
      <c r="K2559" s="71">
        <f t="shared" si="120"/>
        <v>2.8011204481792713E-3</v>
      </c>
      <c r="L2559" s="97">
        <v>10.691491935483899</v>
      </c>
      <c r="M2559" s="56">
        <v>17.3</v>
      </c>
      <c r="N2559" s="56">
        <v>17.329948066935906</v>
      </c>
      <c r="O2559" s="71">
        <f t="shared" si="121"/>
        <v>1.7311073226605621E-3</v>
      </c>
    </row>
    <row r="2560" spans="2:15" x14ac:dyDescent="0.15">
      <c r="B2560" s="73" t="str">
        <f>IFERROR(IF(AND(K2560&lt;&gt;"",K2560&gt;=$C$3),MAX($B$5:B2559)+1,""),"")</f>
        <v/>
      </c>
      <c r="C2560" s="73" t="str">
        <f>IFERROR(IF(AND(O2560&lt;&gt;"",O2560&gt;=$C$3),MAX($C$5:C2559)+1,""),"")</f>
        <v/>
      </c>
      <c r="F2560" s="40" t="s">
        <v>13532</v>
      </c>
      <c r="G2560" s="40" t="s">
        <v>11826</v>
      </c>
      <c r="H2560" s="56">
        <v>0.01</v>
      </c>
      <c r="I2560" s="167" t="s">
        <v>5932</v>
      </c>
      <c r="J2560" s="56">
        <v>5.7</v>
      </c>
      <c r="K2560" s="71">
        <f t="shared" si="120"/>
        <v>1.7543859649122807E-3</v>
      </c>
      <c r="L2560" s="97">
        <v>5.68884540117417</v>
      </c>
      <c r="M2560" s="56">
        <v>4.92</v>
      </c>
      <c r="N2560" s="56">
        <v>4.9296470588235284</v>
      </c>
      <c r="O2560" s="71">
        <f t="shared" si="121"/>
        <v>2.0285427903202714E-3</v>
      </c>
    </row>
    <row r="2561" spans="2:15" x14ac:dyDescent="0.15">
      <c r="B2561" s="73" t="str">
        <f>IFERROR(IF(AND(K2561&lt;&gt;"",K2561&gt;=$C$3),MAX($B$5:B2560)+1,""),"")</f>
        <v/>
      </c>
      <c r="C2561" s="73" t="str">
        <f>IFERROR(IF(AND(O2561&lt;&gt;"",O2561&gt;=$C$3),MAX($C$5:C2560)+1,""),"")</f>
        <v/>
      </c>
      <c r="F2561" s="40" t="s">
        <v>11827</v>
      </c>
      <c r="G2561" s="40" t="s">
        <v>11828</v>
      </c>
      <c r="H2561" s="56" t="s">
        <v>5898</v>
      </c>
      <c r="I2561" s="167" t="s">
        <v>5915</v>
      </c>
      <c r="J2561" s="56">
        <v>8.84</v>
      </c>
      <c r="K2561" s="71" t="str">
        <f t="shared" si="120"/>
        <v/>
      </c>
      <c r="L2561" s="97">
        <v>8.84</v>
      </c>
      <c r="M2561" s="56">
        <v>9.2799999999999994</v>
      </c>
      <c r="N2561" s="56">
        <v>9.2799999999999994</v>
      </c>
      <c r="O2561" s="71" t="str">
        <f t="shared" si="121"/>
        <v/>
      </c>
    </row>
    <row r="2562" spans="2:15" x14ac:dyDescent="0.15">
      <c r="B2562" s="73" t="str">
        <f>IFERROR(IF(AND(K2562&lt;&gt;"",K2562&gt;=$C$3),MAX($B$5:B2561)+1,""),"")</f>
        <v/>
      </c>
      <c r="C2562" s="73" t="str">
        <f>IFERROR(IF(AND(O2562&lt;&gt;"",O2562&gt;=$C$3),MAX($C$5:C2561)+1,""),"")</f>
        <v/>
      </c>
      <c r="F2562" s="40" t="s">
        <v>13533</v>
      </c>
      <c r="G2562" s="40" t="s">
        <v>11830</v>
      </c>
      <c r="H2562" s="56">
        <v>0.05</v>
      </c>
      <c r="I2562" s="167" t="s">
        <v>5909</v>
      </c>
      <c r="J2562" s="56">
        <v>9</v>
      </c>
      <c r="K2562" s="71">
        <f t="shared" si="120"/>
        <v>5.5555555555555558E-3</v>
      </c>
      <c r="L2562" s="97">
        <v>8.9311926605504599</v>
      </c>
      <c r="M2562" s="56">
        <v>7.89</v>
      </c>
      <c r="N2562" s="56">
        <v>7.9507858243451439</v>
      </c>
      <c r="O2562" s="71">
        <f t="shared" si="121"/>
        <v>6.2886865656600916E-3</v>
      </c>
    </row>
    <row r="2563" spans="2:15" x14ac:dyDescent="0.15">
      <c r="B2563" s="73" t="str">
        <f>IFERROR(IF(AND(K2563&lt;&gt;"",K2563&gt;=$C$3),MAX($B$5:B2562)+1,""),"")</f>
        <v/>
      </c>
      <c r="C2563" s="73" t="str">
        <f>IFERROR(IF(AND(O2563&lt;&gt;"",O2563&gt;=$C$3),MAX($C$5:C2562)+1,""),"")</f>
        <v/>
      </c>
      <c r="F2563" s="40" t="s">
        <v>11831</v>
      </c>
      <c r="G2563" s="40" t="s">
        <v>11832</v>
      </c>
      <c r="H2563" s="56" t="s">
        <v>5898</v>
      </c>
      <c r="I2563" s="167" t="s">
        <v>5916</v>
      </c>
      <c r="J2563" s="56">
        <v>8.84</v>
      </c>
      <c r="K2563" s="71" t="str">
        <f t="shared" si="120"/>
        <v/>
      </c>
      <c r="L2563" s="97">
        <v>8.84</v>
      </c>
      <c r="M2563" s="56">
        <v>8.3000000000000007</v>
      </c>
      <c r="N2563" s="56">
        <v>8.3000000000000007</v>
      </c>
      <c r="O2563" s="71" t="str">
        <f t="shared" si="121"/>
        <v/>
      </c>
    </row>
    <row r="2564" spans="2:15" x14ac:dyDescent="0.15">
      <c r="B2564" s="73" t="str">
        <f>IFERROR(IF(AND(K2564&lt;&gt;"",K2564&gt;=$C$3),MAX($B$5:B2563)+1,""),"")</f>
        <v/>
      </c>
      <c r="C2564" s="73" t="str">
        <f>IFERROR(IF(AND(O2564&lt;&gt;"",O2564&gt;=$C$3),MAX($C$5:C2563)+1,""),"")</f>
        <v/>
      </c>
      <c r="F2564" s="40" t="s">
        <v>11833</v>
      </c>
      <c r="G2564" s="40" t="s">
        <v>13534</v>
      </c>
      <c r="H2564" s="56">
        <v>0.1</v>
      </c>
      <c r="I2564" s="167" t="s">
        <v>5953</v>
      </c>
      <c r="J2564" s="56">
        <v>12.23</v>
      </c>
      <c r="K2564" s="71">
        <f t="shared" si="120"/>
        <v>8.1766148814390836E-3</v>
      </c>
      <c r="L2564" s="97">
        <v>12.1219611307421</v>
      </c>
      <c r="M2564" s="56">
        <v>11.14</v>
      </c>
      <c r="N2564" s="56">
        <v>11.239286987522236</v>
      </c>
      <c r="O2564" s="71">
        <f t="shared" si="121"/>
        <v>8.8973615595917405E-3</v>
      </c>
    </row>
    <row r="2565" spans="2:15" x14ac:dyDescent="0.15">
      <c r="B2565" s="73" t="str">
        <f>IFERROR(IF(AND(K2565&lt;&gt;"",K2565&gt;=$C$3),MAX($B$5:B2564)+1,""),"")</f>
        <v/>
      </c>
      <c r="C2565" s="73" t="str">
        <f>IFERROR(IF(AND(O2565&lt;&gt;"",O2565&gt;=$C$3),MAX($C$5:C2564)+1,""),"")</f>
        <v/>
      </c>
      <c r="F2565" s="40" t="s">
        <v>11835</v>
      </c>
      <c r="G2565" s="40" t="s">
        <v>11836</v>
      </c>
      <c r="H2565" s="56">
        <v>0.16</v>
      </c>
      <c r="I2565" s="167" t="s">
        <v>5903</v>
      </c>
      <c r="J2565" s="56">
        <v>19.05</v>
      </c>
      <c r="K2565" s="71">
        <f t="shared" si="120"/>
        <v>8.3989501312335957E-3</v>
      </c>
      <c r="L2565" s="97">
        <v>18.8850649350649</v>
      </c>
      <c r="M2565" s="56">
        <v>19.399999999999999</v>
      </c>
      <c r="N2565" s="56">
        <v>19.569432314410516</v>
      </c>
      <c r="O2565" s="71">
        <f t="shared" si="121"/>
        <v>8.1760164234390888E-3</v>
      </c>
    </row>
    <row r="2566" spans="2:15" x14ac:dyDescent="0.15">
      <c r="B2566" s="73" t="str">
        <f>IFERROR(IF(AND(K2566&lt;&gt;"",K2566&gt;=$C$3),MAX($B$5:B2565)+1,""),"")</f>
        <v/>
      </c>
      <c r="C2566" s="73" t="str">
        <f>IFERROR(IF(AND(O2566&lt;&gt;"",O2566&gt;=$C$3),MAX($C$5:C2565)+1,""),"")</f>
        <v/>
      </c>
      <c r="F2566" s="40" t="s">
        <v>13535</v>
      </c>
      <c r="G2566" s="40" t="s">
        <v>11838</v>
      </c>
      <c r="H2566" s="56">
        <v>0.1</v>
      </c>
      <c r="I2566" s="167" t="s">
        <v>5924</v>
      </c>
      <c r="J2566" s="56">
        <v>8.52</v>
      </c>
      <c r="K2566" s="71">
        <f t="shared" si="120"/>
        <v>1.1737089201877935E-2</v>
      </c>
      <c r="L2566" s="97">
        <v>8.4205834305717602</v>
      </c>
      <c r="M2566" s="56">
        <v>9</v>
      </c>
      <c r="N2566" s="56">
        <v>9.1062573789846528</v>
      </c>
      <c r="O2566" s="71">
        <f t="shared" si="121"/>
        <v>1.0981459872941786E-2</v>
      </c>
    </row>
    <row r="2567" spans="2:15" x14ac:dyDescent="0.15">
      <c r="B2567" s="73" t="str">
        <f>IFERROR(IF(AND(K2567&lt;&gt;"",K2567&gt;=$C$3),MAX($B$5:B2566)+1,""),"")</f>
        <v/>
      </c>
      <c r="C2567" s="73" t="str">
        <f>IFERROR(IF(AND(O2567&lt;&gt;"",O2567&gt;=$C$3),MAX($C$5:C2566)+1,""),"")</f>
        <v/>
      </c>
      <c r="F2567" s="40" t="s">
        <v>11839</v>
      </c>
      <c r="G2567" s="40" t="s">
        <v>11840</v>
      </c>
      <c r="H2567" s="56" t="s">
        <v>5898</v>
      </c>
      <c r="I2567" s="167" t="s">
        <v>5909</v>
      </c>
      <c r="J2567" s="56">
        <v>10.18</v>
      </c>
      <c r="K2567" s="71" t="str">
        <f t="shared" ref="K2567:K2630" si="122">IFERROR(H2567/J2567,"")</f>
        <v/>
      </c>
      <c r="L2567" s="97">
        <v>10.18</v>
      </c>
      <c r="M2567" s="56">
        <v>6.72</v>
      </c>
      <c r="N2567" s="56">
        <v>6.72</v>
      </c>
      <c r="O2567" s="71" t="str">
        <f t="shared" ref="O2567:O2630" si="123">IFERROR(H2567/N2567,"")</f>
        <v/>
      </c>
    </row>
    <row r="2568" spans="2:15" x14ac:dyDescent="0.15">
      <c r="B2568" s="73" t="str">
        <f>IFERROR(IF(AND(K2568&lt;&gt;"",K2568&gt;=$C$3),MAX($B$5:B2567)+1,""),"")</f>
        <v/>
      </c>
      <c r="C2568" s="73" t="str">
        <f>IFERROR(IF(AND(O2568&lt;&gt;"",O2568&gt;=$C$3),MAX($C$5:C2567)+1,""),"")</f>
        <v/>
      </c>
      <c r="F2568" s="40" t="s">
        <v>11841</v>
      </c>
      <c r="G2568" s="40" t="s">
        <v>13536</v>
      </c>
      <c r="H2568" s="56" t="s">
        <v>5898</v>
      </c>
      <c r="I2568" s="167" t="s">
        <v>5953</v>
      </c>
      <c r="J2568" s="56">
        <v>13.93</v>
      </c>
      <c r="K2568" s="71" t="str">
        <f t="shared" si="122"/>
        <v/>
      </c>
      <c r="L2568" s="97">
        <v>13.93</v>
      </c>
      <c r="M2568" s="56">
        <v>15.08</v>
      </c>
      <c r="N2568" s="56">
        <v>15.08</v>
      </c>
      <c r="O2568" s="71" t="str">
        <f t="shared" si="123"/>
        <v/>
      </c>
    </row>
    <row r="2569" spans="2:15" x14ac:dyDescent="0.15">
      <c r="B2569" s="73" t="str">
        <f>IFERROR(IF(AND(K2569&lt;&gt;"",K2569&gt;=$C$3),MAX($B$5:B2568)+1,""),"")</f>
        <v/>
      </c>
      <c r="C2569" s="73" t="str">
        <f>IFERROR(IF(AND(O2569&lt;&gt;"",O2569&gt;=$C$3),MAX($C$5:C2568)+1,""),"")</f>
        <v/>
      </c>
      <c r="F2569" s="40" t="s">
        <v>11843</v>
      </c>
      <c r="G2569" s="40" t="s">
        <v>11844</v>
      </c>
      <c r="H2569" s="56" t="s">
        <v>5898</v>
      </c>
      <c r="I2569" s="167" t="s">
        <v>5909</v>
      </c>
      <c r="J2569" s="56">
        <v>2.65</v>
      </c>
      <c r="K2569" s="71" t="str">
        <f t="shared" si="122"/>
        <v/>
      </c>
      <c r="L2569" s="97">
        <v>2.65</v>
      </c>
      <c r="M2569" s="56">
        <v>2.73</v>
      </c>
      <c r="N2569" s="56">
        <v>2.73</v>
      </c>
      <c r="O2569" s="71" t="str">
        <f t="shared" si="123"/>
        <v/>
      </c>
    </row>
    <row r="2570" spans="2:15" x14ac:dyDescent="0.15">
      <c r="B2570" s="73" t="str">
        <f>IFERROR(IF(AND(K2570&lt;&gt;"",K2570&gt;=$C$3),MAX($B$5:B2569)+1,""),"")</f>
        <v/>
      </c>
      <c r="C2570" s="73" t="str">
        <f>IFERROR(IF(AND(O2570&lt;&gt;"",O2570&gt;=$C$3),MAX($C$5:C2569)+1,""),"")</f>
        <v/>
      </c>
      <c r="F2570" s="40" t="s">
        <v>11845</v>
      </c>
      <c r="G2570" s="40" t="s">
        <v>11846</v>
      </c>
      <c r="H2570" s="56">
        <v>0.32</v>
      </c>
      <c r="I2570" s="167" t="s">
        <v>5916</v>
      </c>
      <c r="J2570" s="56">
        <v>17.25</v>
      </c>
      <c r="K2570" s="71">
        <f t="shared" si="122"/>
        <v>1.8550724637681159E-2</v>
      </c>
      <c r="L2570" s="97">
        <v>17.0245098039216</v>
      </c>
      <c r="M2570" s="56">
        <v>21.73</v>
      </c>
      <c r="N2570" s="56">
        <v>22.017814569536384</v>
      </c>
      <c r="O2570" s="71">
        <f t="shared" si="123"/>
        <v>1.453368584740234E-2</v>
      </c>
    </row>
    <row r="2571" spans="2:15" x14ac:dyDescent="0.15">
      <c r="B2571" s="73" t="str">
        <f>IFERROR(IF(AND(K2571&lt;&gt;"",K2571&gt;=$C$3),MAX($B$5:B2570)+1,""),"")</f>
        <v/>
      </c>
      <c r="C2571" s="73" t="str">
        <f>IFERROR(IF(AND(O2571&lt;&gt;"",O2571&gt;=$C$3),MAX($C$5:C2570)+1,""),"")</f>
        <v/>
      </c>
      <c r="F2571" s="40" t="s">
        <v>11847</v>
      </c>
      <c r="G2571" s="40" t="s">
        <v>11848</v>
      </c>
      <c r="H2571" s="56" t="s">
        <v>5898</v>
      </c>
      <c r="I2571" s="167" t="s">
        <v>5915</v>
      </c>
      <c r="J2571" s="56">
        <v>8.07</v>
      </c>
      <c r="K2571" s="71" t="str">
        <f t="shared" si="122"/>
        <v/>
      </c>
      <c r="L2571" s="97">
        <v>8.07</v>
      </c>
      <c r="M2571" s="56">
        <v>8.08</v>
      </c>
      <c r="N2571" s="56">
        <v>8.08</v>
      </c>
      <c r="O2571" s="71" t="str">
        <f t="shared" si="123"/>
        <v/>
      </c>
    </row>
    <row r="2572" spans="2:15" x14ac:dyDescent="0.15">
      <c r="B2572" s="73" t="str">
        <f>IFERROR(IF(AND(K2572&lt;&gt;"",K2572&gt;=$C$3),MAX($B$5:B2571)+1,""),"")</f>
        <v/>
      </c>
      <c r="C2572" s="73" t="str">
        <f>IFERROR(IF(AND(O2572&lt;&gt;"",O2572&gt;=$C$3),MAX($C$5:C2571)+1,""),"")</f>
        <v/>
      </c>
      <c r="F2572" s="40" t="s">
        <v>13537</v>
      </c>
      <c r="G2572" s="40" t="s">
        <v>11850</v>
      </c>
      <c r="H2572" s="56" t="s">
        <v>5898</v>
      </c>
      <c r="I2572" s="167" t="s">
        <v>5907</v>
      </c>
      <c r="J2572" s="56">
        <v>6.68</v>
      </c>
      <c r="K2572" s="71" t="str">
        <f t="shared" si="122"/>
        <v/>
      </c>
      <c r="L2572" s="97">
        <v>6.68</v>
      </c>
      <c r="M2572" s="56">
        <v>7.01</v>
      </c>
      <c r="N2572" s="56">
        <v>7.01</v>
      </c>
      <c r="O2572" s="71" t="str">
        <f t="shared" si="123"/>
        <v/>
      </c>
    </row>
    <row r="2573" spans="2:15" x14ac:dyDescent="0.15">
      <c r="B2573" s="73" t="str">
        <f>IFERROR(IF(AND(K2573&lt;&gt;"",K2573&gt;=$C$3),MAX($B$5:B2572)+1,""),"")</f>
        <v/>
      </c>
      <c r="C2573" s="73" t="str">
        <f>IFERROR(IF(AND(O2573&lt;&gt;"",O2573&gt;=$C$3),MAX($C$5:C2572)+1,""),"")</f>
        <v/>
      </c>
      <c r="F2573" s="40" t="s">
        <v>11851</v>
      </c>
      <c r="G2573" s="40" t="s">
        <v>11852</v>
      </c>
      <c r="H2573" s="56">
        <v>0.02</v>
      </c>
      <c r="I2573" s="167" t="s">
        <v>5928</v>
      </c>
      <c r="J2573" s="56">
        <v>6.76</v>
      </c>
      <c r="K2573" s="71">
        <f t="shared" si="122"/>
        <v>2.9585798816568051E-3</v>
      </c>
      <c r="L2573" s="97">
        <v>6.7380162601625999</v>
      </c>
      <c r="M2573" s="56">
        <v>6.42</v>
      </c>
      <c r="N2573" s="56">
        <v>6.4409461663947818</v>
      </c>
      <c r="O2573" s="71">
        <f t="shared" si="123"/>
        <v>3.1051338550768678E-3</v>
      </c>
    </row>
    <row r="2574" spans="2:15" x14ac:dyDescent="0.15">
      <c r="B2574" s="73" t="str">
        <f>IFERROR(IF(AND(K2574&lt;&gt;"",K2574&gt;=$C$3),MAX($B$5:B2573)+1,""),"")</f>
        <v/>
      </c>
      <c r="C2574" s="73" t="str">
        <f>IFERROR(IF(AND(O2574&lt;&gt;"",O2574&gt;=$C$3),MAX($C$5:C2573)+1,""),"")</f>
        <v/>
      </c>
      <c r="F2574" s="40" t="s">
        <v>11853</v>
      </c>
      <c r="G2574" s="40" t="s">
        <v>11854</v>
      </c>
      <c r="H2574" s="56">
        <v>0.1</v>
      </c>
      <c r="I2574" s="167" t="s">
        <v>5951</v>
      </c>
      <c r="J2574" s="56">
        <v>9.6300000000000008</v>
      </c>
      <c r="K2574" s="71">
        <f t="shared" si="122"/>
        <v>1.0384215991692628E-2</v>
      </c>
      <c r="L2574" s="97">
        <v>9.5413259668508292</v>
      </c>
      <c r="M2574" s="56">
        <v>10.24</v>
      </c>
      <c r="N2574" s="56">
        <v>10.335167286245353</v>
      </c>
      <c r="O2574" s="71">
        <f t="shared" si="123"/>
        <v>9.6757021178637201E-3</v>
      </c>
    </row>
    <row r="2575" spans="2:15" x14ac:dyDescent="0.15">
      <c r="B2575" s="73" t="str">
        <f>IFERROR(IF(AND(K2575&lt;&gt;"",K2575&gt;=$C$3),MAX($B$5:B2574)+1,""),"")</f>
        <v/>
      </c>
      <c r="C2575" s="73" t="str">
        <f>IFERROR(IF(AND(O2575&lt;&gt;"",O2575&gt;=$C$3),MAX($C$5:C2574)+1,""),"")</f>
        <v/>
      </c>
      <c r="F2575" s="40" t="s">
        <v>11855</v>
      </c>
      <c r="G2575" s="40" t="s">
        <v>11856</v>
      </c>
      <c r="H2575" s="56" t="s">
        <v>5898</v>
      </c>
      <c r="I2575" s="167" t="s">
        <v>5901</v>
      </c>
      <c r="J2575" s="56">
        <v>6.95</v>
      </c>
      <c r="K2575" s="71" t="str">
        <f t="shared" si="122"/>
        <v/>
      </c>
      <c r="L2575" s="97">
        <v>6.95</v>
      </c>
      <c r="M2575" s="56">
        <v>6.28</v>
      </c>
      <c r="N2575" s="56">
        <v>6.28</v>
      </c>
      <c r="O2575" s="71" t="str">
        <f t="shared" si="123"/>
        <v/>
      </c>
    </row>
    <row r="2576" spans="2:15" x14ac:dyDescent="0.15">
      <c r="B2576" s="73" t="str">
        <f>IFERROR(IF(AND(K2576&lt;&gt;"",K2576&gt;=$C$3),MAX($B$5:B2575)+1,""),"")</f>
        <v/>
      </c>
      <c r="C2576" s="73" t="str">
        <f>IFERROR(IF(AND(O2576&lt;&gt;"",O2576&gt;=$C$3),MAX($C$5:C2575)+1,""),"")</f>
        <v/>
      </c>
      <c r="F2576" s="40" t="s">
        <v>11857</v>
      </c>
      <c r="G2576" s="40" t="s">
        <v>11858</v>
      </c>
      <c r="H2576" s="56">
        <v>0.35</v>
      </c>
      <c r="I2576" s="167" t="s">
        <v>13681</v>
      </c>
      <c r="J2576" s="56">
        <v>18.489999999999998</v>
      </c>
      <c r="K2576" s="71">
        <f t="shared" si="122"/>
        <v>1.8929150892374257E-2</v>
      </c>
      <c r="L2576" s="97">
        <v>18.1093235294118</v>
      </c>
      <c r="M2576" s="56">
        <v>19.670000000000002</v>
      </c>
      <c r="N2576" s="56">
        <v>20.083483483483445</v>
      </c>
      <c r="O2576" s="71">
        <f t="shared" si="123"/>
        <v>1.742725559974883E-2</v>
      </c>
    </row>
    <row r="2577" spans="2:15" x14ac:dyDescent="0.15">
      <c r="B2577" s="73" t="str">
        <f>IFERROR(IF(AND(K2577&lt;&gt;"",K2577&gt;=$C$3),MAX($B$5:B2576)+1,""),"")</f>
        <v/>
      </c>
      <c r="C2577" s="73" t="str">
        <f>IFERROR(IF(AND(O2577&lt;&gt;"",O2577&gt;=$C$3),MAX($C$5:C2576)+1,""),"")</f>
        <v/>
      </c>
      <c r="F2577" s="40" t="s">
        <v>11859</v>
      </c>
      <c r="G2577" s="40" t="s">
        <v>11860</v>
      </c>
      <c r="H2577" s="56" t="s">
        <v>5898</v>
      </c>
      <c r="I2577" s="167" t="s">
        <v>5901</v>
      </c>
      <c r="J2577" s="56">
        <v>15.38</v>
      </c>
      <c r="K2577" s="71" t="str">
        <f t="shared" si="122"/>
        <v/>
      </c>
      <c r="L2577" s="97">
        <v>15.38</v>
      </c>
      <c r="M2577" s="56">
        <v>15.38</v>
      </c>
      <c r="N2577" s="56">
        <v>15.38</v>
      </c>
      <c r="O2577" s="71" t="str">
        <f t="shared" si="123"/>
        <v/>
      </c>
    </row>
    <row r="2578" spans="2:15" x14ac:dyDescent="0.15">
      <c r="B2578" s="73" t="str">
        <f>IFERROR(IF(AND(K2578&lt;&gt;"",K2578&gt;=$C$3),MAX($B$5:B2577)+1,""),"")</f>
        <v/>
      </c>
      <c r="C2578" s="73" t="str">
        <f>IFERROR(IF(AND(O2578&lt;&gt;"",O2578&gt;=$C$3),MAX($C$5:C2577)+1,""),"")</f>
        <v/>
      </c>
      <c r="F2578" s="40" t="s">
        <v>11861</v>
      </c>
      <c r="G2578" s="40" t="s">
        <v>11862</v>
      </c>
      <c r="H2578" s="56">
        <v>0.03</v>
      </c>
      <c r="I2578" s="167" t="s">
        <v>5913</v>
      </c>
      <c r="J2578" s="56">
        <v>38.08</v>
      </c>
      <c r="K2578" s="71">
        <f t="shared" si="122"/>
        <v>7.8781512605042019E-4</v>
      </c>
      <c r="L2578" s="97">
        <v>38.0393307226771</v>
      </c>
      <c r="M2578" s="56">
        <v>27.97</v>
      </c>
      <c r="N2578" s="56">
        <v>27.999903777619391</v>
      </c>
      <c r="O2578" s="71">
        <f t="shared" si="123"/>
        <v>1.0714322534200744E-3</v>
      </c>
    </row>
    <row r="2579" spans="2:15" x14ac:dyDescent="0.15">
      <c r="B2579" s="73" t="str">
        <f>IFERROR(IF(AND(K2579&lt;&gt;"",K2579&gt;=$C$3),MAX($B$5:B2578)+1,""),"")</f>
        <v/>
      </c>
      <c r="C2579" s="73" t="str">
        <f>IFERROR(IF(AND(O2579&lt;&gt;"",O2579&gt;=$C$3),MAX($C$5:C2578)+1,""),"")</f>
        <v/>
      </c>
      <c r="F2579" s="40" t="s">
        <v>11863</v>
      </c>
      <c r="G2579" s="40" t="s">
        <v>11864</v>
      </c>
      <c r="H2579" s="56" t="s">
        <v>5898</v>
      </c>
      <c r="I2579" s="167" t="s">
        <v>5909</v>
      </c>
      <c r="J2579" s="56">
        <v>6.66</v>
      </c>
      <c r="K2579" s="71" t="str">
        <f t="shared" si="122"/>
        <v/>
      </c>
      <c r="L2579" s="97">
        <v>6.66</v>
      </c>
      <c r="M2579" s="56">
        <v>7.68</v>
      </c>
      <c r="N2579" s="56">
        <v>7.68</v>
      </c>
      <c r="O2579" s="71" t="str">
        <f t="shared" si="123"/>
        <v/>
      </c>
    </row>
    <row r="2580" spans="2:15" x14ac:dyDescent="0.15">
      <c r="B2580" s="73" t="str">
        <f>IFERROR(IF(AND(K2580&lt;&gt;"",K2580&gt;=$C$3),MAX($B$5:B2579)+1,""),"")</f>
        <v/>
      </c>
      <c r="C2580" s="73" t="str">
        <f>IFERROR(IF(AND(O2580&lt;&gt;"",O2580&gt;=$C$3),MAX($C$5:C2579)+1,""),"")</f>
        <v/>
      </c>
      <c r="F2580" s="40" t="s">
        <v>11865</v>
      </c>
      <c r="G2580" s="40" t="s">
        <v>13538</v>
      </c>
      <c r="H2580" s="56">
        <v>0.15</v>
      </c>
      <c r="I2580" s="167" t="s">
        <v>5915</v>
      </c>
      <c r="J2580" s="56">
        <v>9.85</v>
      </c>
      <c r="K2580" s="71">
        <f t="shared" si="122"/>
        <v>1.5228426395939087E-2</v>
      </c>
      <c r="L2580" s="97">
        <v>9.6728417266186995</v>
      </c>
      <c r="M2580" s="56">
        <v>9.39</v>
      </c>
      <c r="N2580" s="56">
        <v>9.5619780219780282</v>
      </c>
      <c r="O2580" s="71">
        <f t="shared" si="123"/>
        <v>1.5687130806536869E-2</v>
      </c>
    </row>
    <row r="2581" spans="2:15" x14ac:dyDescent="0.15">
      <c r="B2581" s="73" t="str">
        <f>IFERROR(IF(AND(K2581&lt;&gt;"",K2581&gt;=$C$3),MAX($B$5:B2580)+1,""),"")</f>
        <v/>
      </c>
      <c r="C2581" s="73" t="str">
        <f>IFERROR(IF(AND(O2581&lt;&gt;"",O2581&gt;=$C$3),MAX($C$5:C2580)+1,""),"")</f>
        <v/>
      </c>
      <c r="F2581" s="40" t="s">
        <v>11867</v>
      </c>
      <c r="G2581" s="40" t="s">
        <v>11868</v>
      </c>
      <c r="H2581" s="56" t="s">
        <v>5898</v>
      </c>
      <c r="I2581" s="167" t="s">
        <v>5901</v>
      </c>
      <c r="J2581" s="56">
        <v>9.02</v>
      </c>
      <c r="K2581" s="71" t="str">
        <f t="shared" si="122"/>
        <v/>
      </c>
      <c r="L2581" s="97">
        <v>9.02</v>
      </c>
      <c r="M2581" s="56">
        <v>10.029999999999999</v>
      </c>
      <c r="N2581" s="56">
        <v>10.029999999999999</v>
      </c>
      <c r="O2581" s="71" t="str">
        <f t="shared" si="123"/>
        <v/>
      </c>
    </row>
    <row r="2582" spans="2:15" x14ac:dyDescent="0.15">
      <c r="B2582" s="73" t="str">
        <f>IFERROR(IF(AND(K2582&lt;&gt;"",K2582&gt;=$C$3),MAX($B$5:B2581)+1,""),"")</f>
        <v/>
      </c>
      <c r="C2582" s="73" t="str">
        <f>IFERROR(IF(AND(O2582&lt;&gt;"",O2582&gt;=$C$3),MAX($C$5:C2581)+1,""),"")</f>
        <v/>
      </c>
      <c r="F2582" s="40" t="s">
        <v>11869</v>
      </c>
      <c r="G2582" s="40" t="s">
        <v>11870</v>
      </c>
      <c r="H2582" s="56" t="s">
        <v>5898</v>
      </c>
      <c r="I2582" s="167" t="s">
        <v>5900</v>
      </c>
      <c r="J2582" s="56">
        <v>14.12</v>
      </c>
      <c r="K2582" s="71" t="str">
        <f t="shared" si="122"/>
        <v/>
      </c>
      <c r="L2582" s="97">
        <v>14.1115499700778</v>
      </c>
      <c r="M2582" s="56">
        <v>14.12</v>
      </c>
      <c r="N2582" s="56">
        <v>14.128455089820356</v>
      </c>
      <c r="O2582" s="71" t="str">
        <f t="shared" si="123"/>
        <v/>
      </c>
    </row>
    <row r="2583" spans="2:15" x14ac:dyDescent="0.15">
      <c r="B2583" s="73" t="str">
        <f>IFERROR(IF(AND(K2583&lt;&gt;"",K2583&gt;=$C$3),MAX($B$5:B2582)+1,""),"")</f>
        <v/>
      </c>
      <c r="C2583" s="73" t="str">
        <f>IFERROR(IF(AND(O2583&lt;&gt;"",O2583&gt;=$C$3),MAX($C$5:C2582)+1,""),"")</f>
        <v/>
      </c>
      <c r="F2583" s="40" t="s">
        <v>11871</v>
      </c>
      <c r="G2583" s="40" t="s">
        <v>11872</v>
      </c>
      <c r="H2583" s="56">
        <v>0.11</v>
      </c>
      <c r="I2583" s="167" t="s">
        <v>5970</v>
      </c>
      <c r="J2583" s="56">
        <v>10.81</v>
      </c>
      <c r="K2583" s="71">
        <f t="shared" si="122"/>
        <v>1.0175763182238668E-2</v>
      </c>
      <c r="L2583" s="97">
        <v>7.6396537678207697</v>
      </c>
      <c r="M2583" s="56">
        <v>7.5</v>
      </c>
      <c r="N2583" s="56">
        <v>10.612391930835742</v>
      </c>
      <c r="O2583" s="71">
        <f t="shared" si="123"/>
        <v>1.0365241004752199E-2</v>
      </c>
    </row>
    <row r="2584" spans="2:15" x14ac:dyDescent="0.15">
      <c r="B2584" s="73" t="str">
        <f>IFERROR(IF(AND(K2584&lt;&gt;"",K2584&gt;=$C$3),MAX($B$5:B2583)+1,""),"")</f>
        <v/>
      </c>
      <c r="C2584" s="73" t="str">
        <f>IFERROR(IF(AND(O2584&lt;&gt;"",O2584&gt;=$C$3),MAX($C$5:C2583)+1,""),"")</f>
        <v/>
      </c>
      <c r="F2584" s="40" t="s">
        <v>11873</v>
      </c>
      <c r="G2584" s="40" t="s">
        <v>11874</v>
      </c>
      <c r="H2584" s="56">
        <v>5.5E-2</v>
      </c>
      <c r="I2584" s="167" t="s">
        <v>5907</v>
      </c>
      <c r="J2584" s="56">
        <v>6.48</v>
      </c>
      <c r="K2584" s="71">
        <f t="shared" si="122"/>
        <v>8.4876543209876538E-3</v>
      </c>
      <c r="L2584" s="97">
        <v>6.4289763779527602</v>
      </c>
      <c r="M2584" s="56">
        <v>6.72</v>
      </c>
      <c r="N2584" s="56">
        <v>6.773333333333329</v>
      </c>
      <c r="O2584" s="71">
        <f t="shared" si="123"/>
        <v>8.120078740157485E-3</v>
      </c>
    </row>
    <row r="2585" spans="2:15" x14ac:dyDescent="0.15">
      <c r="B2585" s="73" t="str">
        <f>IFERROR(IF(AND(K2585&lt;&gt;"",K2585&gt;=$C$3),MAX($B$5:B2584)+1,""),"")</f>
        <v/>
      </c>
      <c r="C2585" s="73" t="str">
        <f>IFERROR(IF(AND(O2585&lt;&gt;"",O2585&gt;=$C$3),MAX($C$5:C2584)+1,""),"")</f>
        <v/>
      </c>
      <c r="F2585" s="40" t="s">
        <v>11875</v>
      </c>
      <c r="G2585" s="40" t="s">
        <v>11876</v>
      </c>
      <c r="H2585" s="56">
        <v>1.7000000000000001E-2</v>
      </c>
      <c r="I2585" s="167" t="s">
        <v>5907</v>
      </c>
      <c r="J2585" s="56">
        <v>8.1999999999999993</v>
      </c>
      <c r="K2585" s="71">
        <f t="shared" si="122"/>
        <v>2.0731707317073176E-3</v>
      </c>
      <c r="L2585" s="97">
        <v>8.1818984547461309</v>
      </c>
      <c r="M2585" s="56">
        <v>8.68</v>
      </c>
      <c r="N2585" s="56">
        <v>8.6992035398230136</v>
      </c>
      <c r="O2585" s="71">
        <f t="shared" si="123"/>
        <v>1.9542018901130193E-3</v>
      </c>
    </row>
    <row r="2586" spans="2:15" x14ac:dyDescent="0.15">
      <c r="B2586" s="73" t="str">
        <f>IFERROR(IF(AND(K2586&lt;&gt;"",K2586&gt;=$C$3),MAX($B$5:B2585)+1,""),"")</f>
        <v/>
      </c>
      <c r="C2586" s="73" t="str">
        <f>IFERROR(IF(AND(O2586&lt;&gt;"",O2586&gt;=$C$3),MAX($C$5:C2585)+1,""),"")</f>
        <v/>
      </c>
      <c r="F2586" s="40" t="s">
        <v>11877</v>
      </c>
      <c r="G2586" s="40" t="s">
        <v>11878</v>
      </c>
      <c r="H2586" s="56">
        <v>0.38</v>
      </c>
      <c r="I2586" s="167" t="s">
        <v>5968</v>
      </c>
      <c r="J2586" s="56">
        <v>25.59</v>
      </c>
      <c r="K2586" s="71">
        <f t="shared" si="122"/>
        <v>1.4849550605705353E-2</v>
      </c>
      <c r="L2586" s="97">
        <v>25.220679832890202</v>
      </c>
      <c r="M2586" s="56">
        <v>31.59</v>
      </c>
      <c r="N2586" s="56">
        <v>32.052589595375771</v>
      </c>
      <c r="O2586" s="71">
        <f t="shared" si="123"/>
        <v>1.1855516349756109E-2</v>
      </c>
    </row>
    <row r="2587" spans="2:15" x14ac:dyDescent="0.15">
      <c r="B2587" s="73" t="str">
        <f>IFERROR(IF(AND(K2587&lt;&gt;"",K2587&gt;=$C$3),MAX($B$5:B2586)+1,""),"")</f>
        <v/>
      </c>
      <c r="C2587" s="73" t="str">
        <f>IFERROR(IF(AND(O2587&lt;&gt;"",O2587&gt;=$C$3),MAX($C$5:C2586)+1,""),"")</f>
        <v/>
      </c>
      <c r="F2587" s="40" t="s">
        <v>11879</v>
      </c>
      <c r="G2587" s="40" t="s">
        <v>11880</v>
      </c>
      <c r="H2587" s="56" t="s">
        <v>5898</v>
      </c>
      <c r="I2587" s="167" t="s">
        <v>5907</v>
      </c>
      <c r="J2587" s="56">
        <v>13.17</v>
      </c>
      <c r="K2587" s="71" t="str">
        <f t="shared" si="122"/>
        <v/>
      </c>
      <c r="L2587" s="97">
        <v>13.17</v>
      </c>
      <c r="M2587" s="56">
        <v>13.25</v>
      </c>
      <c r="N2587" s="56">
        <v>13.25</v>
      </c>
      <c r="O2587" s="71" t="str">
        <f t="shared" si="123"/>
        <v/>
      </c>
    </row>
    <row r="2588" spans="2:15" x14ac:dyDescent="0.15">
      <c r="B2588" s="73" t="str">
        <f>IFERROR(IF(AND(K2588&lt;&gt;"",K2588&gt;=$C$3),MAX($B$5:B2587)+1,""),"")</f>
        <v/>
      </c>
      <c r="C2588" s="73" t="str">
        <f>IFERROR(IF(AND(O2588&lt;&gt;"",O2588&gt;=$C$3),MAX($C$5:C2587)+1,""),"")</f>
        <v/>
      </c>
      <c r="F2588" s="40" t="s">
        <v>11881</v>
      </c>
      <c r="G2588" s="40" t="s">
        <v>11882</v>
      </c>
      <c r="H2588" s="56">
        <v>0.1</v>
      </c>
      <c r="I2588" s="167" t="s">
        <v>13691</v>
      </c>
      <c r="J2588" s="56">
        <v>6.3</v>
      </c>
      <c r="K2588" s="71">
        <f t="shared" si="122"/>
        <v>1.5873015873015876E-2</v>
      </c>
      <c r="L2588" s="97">
        <v>6.2092219020172896</v>
      </c>
      <c r="M2588" s="56">
        <v>7.27</v>
      </c>
      <c r="N2588" s="56">
        <v>7.3762865497076033</v>
      </c>
      <c r="O2588" s="71">
        <f t="shared" si="123"/>
        <v>1.3556957057743915E-2</v>
      </c>
    </row>
    <row r="2589" spans="2:15" x14ac:dyDescent="0.15">
      <c r="B2589" s="73" t="str">
        <f>IFERROR(IF(AND(K2589&lt;&gt;"",K2589&gt;=$C$3),MAX($B$5:B2588)+1,""),"")</f>
        <v/>
      </c>
      <c r="C2589" s="73" t="str">
        <f>IFERROR(IF(AND(O2589&lt;&gt;"",O2589&gt;=$C$3),MAX($C$5:C2588)+1,""),"")</f>
        <v/>
      </c>
      <c r="F2589" s="40" t="s">
        <v>11883</v>
      </c>
      <c r="G2589" s="40" t="s">
        <v>11884</v>
      </c>
      <c r="H2589" s="56" t="s">
        <v>5898</v>
      </c>
      <c r="I2589" s="167" t="s">
        <v>13659</v>
      </c>
      <c r="J2589" s="56">
        <v>10.5</v>
      </c>
      <c r="K2589" s="71" t="str">
        <f t="shared" si="122"/>
        <v/>
      </c>
      <c r="L2589" s="97">
        <v>10.5</v>
      </c>
      <c r="M2589" s="56">
        <v>14.84</v>
      </c>
      <c r="N2589" s="56">
        <v>14.84</v>
      </c>
      <c r="O2589" s="71" t="str">
        <f t="shared" si="123"/>
        <v/>
      </c>
    </row>
    <row r="2590" spans="2:15" x14ac:dyDescent="0.15">
      <c r="B2590" s="73" t="str">
        <f>IFERROR(IF(AND(K2590&lt;&gt;"",K2590&gt;=$C$3),MAX($B$5:B2589)+1,""),"")</f>
        <v/>
      </c>
      <c r="C2590" s="73" t="str">
        <f>IFERROR(IF(AND(O2590&lt;&gt;"",O2590&gt;=$C$3),MAX($C$5:C2589)+1,""),"")</f>
        <v/>
      </c>
      <c r="F2590" s="40" t="s">
        <v>11885</v>
      </c>
      <c r="G2590" s="40" t="s">
        <v>11886</v>
      </c>
      <c r="H2590" s="56">
        <v>0.1</v>
      </c>
      <c r="I2590" s="167" t="s">
        <v>5921</v>
      </c>
      <c r="J2590" s="56">
        <v>9.25</v>
      </c>
      <c r="K2590" s="71">
        <f t="shared" si="122"/>
        <v>1.0810810810810811E-2</v>
      </c>
      <c r="L2590" s="97">
        <v>9.1453619909502297</v>
      </c>
      <c r="M2590" s="56">
        <v>10.91</v>
      </c>
      <c r="N2590" s="56">
        <v>11.034828375286038</v>
      </c>
      <c r="O2590" s="71">
        <f t="shared" si="123"/>
        <v>9.0622161577033015E-3</v>
      </c>
    </row>
    <row r="2591" spans="2:15" x14ac:dyDescent="0.15">
      <c r="B2591" s="73" t="str">
        <f>IFERROR(IF(AND(K2591&lt;&gt;"",K2591&gt;=$C$3),MAX($B$5:B2590)+1,""),"")</f>
        <v/>
      </c>
      <c r="C2591" s="73" t="str">
        <f>IFERROR(IF(AND(O2591&lt;&gt;"",O2591&gt;=$C$3),MAX($C$5:C2590)+1,""),"")</f>
        <v/>
      </c>
      <c r="F2591" s="40" t="s">
        <v>13539</v>
      </c>
      <c r="G2591" s="40" t="s">
        <v>11888</v>
      </c>
      <c r="H2591" s="56" t="s">
        <v>5898</v>
      </c>
      <c r="I2591" s="167" t="s">
        <v>5952</v>
      </c>
      <c r="J2591" s="56">
        <v>12.56</v>
      </c>
      <c r="K2591" s="71" t="str">
        <f t="shared" si="122"/>
        <v/>
      </c>
      <c r="L2591" s="97">
        <v>12.56</v>
      </c>
      <c r="M2591" s="56">
        <v>15.12</v>
      </c>
      <c r="N2591" s="56">
        <v>15.12</v>
      </c>
      <c r="O2591" s="71" t="str">
        <f t="shared" si="123"/>
        <v/>
      </c>
    </row>
    <row r="2592" spans="2:15" x14ac:dyDescent="0.15">
      <c r="B2592" s="73" t="str">
        <f>IFERROR(IF(AND(K2592&lt;&gt;"",K2592&gt;=$C$3),MAX($B$5:B2591)+1,""),"")</f>
        <v/>
      </c>
      <c r="C2592" s="73" t="str">
        <f>IFERROR(IF(AND(O2592&lt;&gt;"",O2592&gt;=$C$3),MAX($C$5:C2591)+1,""),"")</f>
        <v/>
      </c>
      <c r="F2592" s="40" t="s">
        <v>11889</v>
      </c>
      <c r="G2592" s="40" t="s">
        <v>11890</v>
      </c>
      <c r="H2592" s="56">
        <v>0.06</v>
      </c>
      <c r="I2592" s="167" t="s">
        <v>5909</v>
      </c>
      <c r="J2592" s="56">
        <v>16.59</v>
      </c>
      <c r="K2592" s="71">
        <f t="shared" si="122"/>
        <v>3.616636528028933E-3</v>
      </c>
      <c r="L2592" s="97">
        <v>16.535843307943399</v>
      </c>
      <c r="M2592" s="56">
        <v>18.59</v>
      </c>
      <c r="N2592" s="56">
        <v>18.650884279476003</v>
      </c>
      <c r="O2592" s="71">
        <f t="shared" si="123"/>
        <v>3.2170056443932694E-3</v>
      </c>
    </row>
    <row r="2593" spans="2:15" x14ac:dyDescent="0.15">
      <c r="B2593" s="73" t="str">
        <f>IFERROR(IF(AND(K2593&lt;&gt;"",K2593&gt;=$C$3),MAX($B$5:B2592)+1,""),"")</f>
        <v/>
      </c>
      <c r="C2593" s="73" t="str">
        <f>IFERROR(IF(AND(O2593&lt;&gt;"",O2593&gt;=$C$3),MAX($C$5:C2592)+1,""),"")</f>
        <v/>
      </c>
      <c r="F2593" s="40" t="s">
        <v>11891</v>
      </c>
      <c r="G2593" s="40" t="s">
        <v>11892</v>
      </c>
      <c r="H2593" s="56">
        <v>0.05</v>
      </c>
      <c r="I2593" s="167" t="s">
        <v>5953</v>
      </c>
      <c r="J2593" s="56">
        <v>13.93</v>
      </c>
      <c r="K2593" s="71">
        <f t="shared" si="122"/>
        <v>3.5893754486719313E-3</v>
      </c>
      <c r="L2593" s="97">
        <v>13.877631578947399</v>
      </c>
      <c r="M2593" s="56">
        <v>14.9</v>
      </c>
      <c r="N2593" s="56">
        <v>14.956226415094305</v>
      </c>
      <c r="O2593" s="71">
        <f t="shared" si="123"/>
        <v>3.3430892667911469E-3</v>
      </c>
    </row>
    <row r="2594" spans="2:15" x14ac:dyDescent="0.15">
      <c r="B2594" s="73" t="str">
        <f>IFERROR(IF(AND(K2594&lt;&gt;"",K2594&gt;=$C$3),MAX($B$5:B2593)+1,""),"")</f>
        <v/>
      </c>
      <c r="C2594" s="73" t="str">
        <f>IFERROR(IF(AND(O2594&lt;&gt;"",O2594&gt;=$C$3),MAX($C$5:C2593)+1,""),"")</f>
        <v/>
      </c>
      <c r="F2594" s="40" t="s">
        <v>11893</v>
      </c>
      <c r="G2594" s="40" t="s">
        <v>11894</v>
      </c>
      <c r="H2594" s="56">
        <v>0.26</v>
      </c>
      <c r="I2594" s="167" t="s">
        <v>5902</v>
      </c>
      <c r="J2594" s="56">
        <v>22.27</v>
      </c>
      <c r="K2594" s="71">
        <f t="shared" si="122"/>
        <v>1.1674898967220477E-2</v>
      </c>
      <c r="L2594" s="97">
        <v>21.964287222808899</v>
      </c>
      <c r="M2594" s="56">
        <v>21.63</v>
      </c>
      <c r="N2594" s="56">
        <v>21.931059957173417</v>
      </c>
      <c r="O2594" s="71">
        <f t="shared" si="123"/>
        <v>1.1855332141160682E-2</v>
      </c>
    </row>
    <row r="2595" spans="2:15" x14ac:dyDescent="0.15">
      <c r="B2595" s="73" t="str">
        <f>IFERROR(IF(AND(K2595&lt;&gt;"",K2595&gt;=$C$3),MAX($B$5:B2594)+1,""),"")</f>
        <v/>
      </c>
      <c r="C2595" s="73" t="str">
        <f>IFERROR(IF(AND(O2595&lt;&gt;"",O2595&gt;=$C$3),MAX($C$5:C2594)+1,""),"")</f>
        <v/>
      </c>
      <c r="F2595" s="40" t="s">
        <v>11895</v>
      </c>
      <c r="G2595" s="40" t="s">
        <v>11896</v>
      </c>
      <c r="H2595" s="56">
        <v>0.02</v>
      </c>
      <c r="I2595" s="167" t="s">
        <v>5924</v>
      </c>
      <c r="J2595" s="56">
        <v>26.84</v>
      </c>
      <c r="K2595" s="71">
        <f t="shared" si="122"/>
        <v>7.4515648286140089E-4</v>
      </c>
      <c r="L2595" s="97">
        <v>13.409203539823</v>
      </c>
      <c r="M2595" s="56">
        <v>10.14</v>
      </c>
      <c r="N2595" s="56">
        <v>20.296328502415474</v>
      </c>
      <c r="O2595" s="71">
        <f t="shared" si="123"/>
        <v>9.8539989622358501E-4</v>
      </c>
    </row>
    <row r="2596" spans="2:15" x14ac:dyDescent="0.15">
      <c r="B2596" s="73">
        <f>IFERROR(IF(AND(K2596&lt;&gt;"",K2596&gt;=$C$3),MAX($B$5:B2595)+1,""),"")</f>
        <v>93</v>
      </c>
      <c r="C2596" s="73">
        <f>IFERROR(IF(AND(O2596&lt;&gt;"",O2596&gt;=$C$3),MAX($C$5:C2595)+1,""),"")</f>
        <v>76</v>
      </c>
      <c r="F2596" s="40" t="s">
        <v>11897</v>
      </c>
      <c r="G2596" s="40" t="s">
        <v>11898</v>
      </c>
      <c r="H2596" s="56">
        <v>0.45</v>
      </c>
      <c r="I2596" s="167" t="s">
        <v>5909</v>
      </c>
      <c r="J2596" s="56">
        <v>14.29</v>
      </c>
      <c r="K2596" s="71">
        <f t="shared" si="122"/>
        <v>3.1490552834149761E-2</v>
      </c>
      <c r="L2596" s="97">
        <v>13.8983739342266</v>
      </c>
      <c r="M2596" s="56">
        <v>15.8</v>
      </c>
      <c r="N2596" s="56">
        <v>16.245209768315537</v>
      </c>
      <c r="O2596" s="71">
        <f t="shared" si="123"/>
        <v>2.7700473334464085E-2</v>
      </c>
    </row>
    <row r="2597" spans="2:15" x14ac:dyDescent="0.15">
      <c r="B2597" s="73" t="str">
        <f>IFERROR(IF(AND(K2597&lt;&gt;"",K2597&gt;=$C$3),MAX($B$5:B2596)+1,""),"")</f>
        <v/>
      </c>
      <c r="C2597" s="73" t="str">
        <f>IFERROR(IF(AND(O2597&lt;&gt;"",O2597&gt;=$C$3),MAX($C$5:C2596)+1,""),"")</f>
        <v/>
      </c>
      <c r="F2597" s="40" t="s">
        <v>11899</v>
      </c>
      <c r="G2597" s="40" t="s">
        <v>11900</v>
      </c>
      <c r="H2597" s="56">
        <v>7.0000000000000007E-2</v>
      </c>
      <c r="I2597" s="167" t="s">
        <v>5953</v>
      </c>
      <c r="J2597" s="56">
        <v>12.98</v>
      </c>
      <c r="K2597" s="71">
        <f t="shared" si="122"/>
        <v>5.3929121725731898E-3</v>
      </c>
      <c r="L2597" s="97">
        <v>12.9340414769853</v>
      </c>
      <c r="M2597" s="56">
        <v>14.06</v>
      </c>
      <c r="N2597" s="56">
        <v>14.109959390862979</v>
      </c>
      <c r="O2597" s="71">
        <f t="shared" si="123"/>
        <v>4.9610348308535236E-3</v>
      </c>
    </row>
    <row r="2598" spans="2:15" x14ac:dyDescent="0.15">
      <c r="B2598" s="73" t="str">
        <f>IFERROR(IF(AND(K2598&lt;&gt;"",K2598&gt;=$C$3),MAX($B$5:B2597)+1,""),"")</f>
        <v/>
      </c>
      <c r="C2598" s="73" t="str">
        <f>IFERROR(IF(AND(O2598&lt;&gt;"",O2598&gt;=$C$3),MAX($C$5:C2597)+1,""),"")</f>
        <v/>
      </c>
      <c r="F2598" s="40" t="s">
        <v>11901</v>
      </c>
      <c r="G2598" s="40" t="s">
        <v>13540</v>
      </c>
      <c r="H2598" s="56" t="s">
        <v>5898</v>
      </c>
      <c r="I2598" s="167" t="s">
        <v>5945</v>
      </c>
      <c r="J2598" s="56">
        <v>3.95</v>
      </c>
      <c r="K2598" s="71" t="str">
        <f t="shared" si="122"/>
        <v/>
      </c>
      <c r="L2598" s="97">
        <v>3.95</v>
      </c>
      <c r="M2598" s="56">
        <v>4.57</v>
      </c>
      <c r="N2598" s="56">
        <v>4.57</v>
      </c>
      <c r="O2598" s="71" t="str">
        <f t="shared" si="123"/>
        <v/>
      </c>
    </row>
    <row r="2599" spans="2:15" x14ac:dyDescent="0.15">
      <c r="B2599" s="73" t="str">
        <f>IFERROR(IF(AND(K2599&lt;&gt;"",K2599&gt;=$C$3),MAX($B$5:B2598)+1,""),"")</f>
        <v/>
      </c>
      <c r="C2599" s="73" t="str">
        <f>IFERROR(IF(AND(O2599&lt;&gt;"",O2599&gt;=$C$3),MAX($C$5:C2598)+1,""),"")</f>
        <v/>
      </c>
      <c r="F2599" s="40" t="s">
        <v>11903</v>
      </c>
      <c r="G2599" s="40" t="s">
        <v>11904</v>
      </c>
      <c r="H2599" s="56">
        <v>3.5000000000000003E-2</v>
      </c>
      <c r="I2599" s="167" t="s">
        <v>5924</v>
      </c>
      <c r="J2599" s="56">
        <v>12.55</v>
      </c>
      <c r="K2599" s="71">
        <f t="shared" si="122"/>
        <v>2.7888446215139444E-3</v>
      </c>
      <c r="L2599" s="97">
        <v>12.5222958057395</v>
      </c>
      <c r="M2599" s="56">
        <v>13.6</v>
      </c>
      <c r="N2599" s="56">
        <v>13.630088495575238</v>
      </c>
      <c r="O2599" s="71">
        <f t="shared" si="123"/>
        <v>2.5678483313855312E-3</v>
      </c>
    </row>
    <row r="2600" spans="2:15" x14ac:dyDescent="0.15">
      <c r="B2600" s="73" t="str">
        <f>IFERROR(IF(AND(K2600&lt;&gt;"",K2600&gt;=$C$3),MAX($B$5:B2599)+1,""),"")</f>
        <v/>
      </c>
      <c r="C2600" s="73" t="str">
        <f>IFERROR(IF(AND(O2600&lt;&gt;"",O2600&gt;=$C$3),MAX($C$5:C2599)+1,""),"")</f>
        <v/>
      </c>
      <c r="F2600" s="40" t="s">
        <v>11905</v>
      </c>
      <c r="G2600" s="40" t="s">
        <v>13541</v>
      </c>
      <c r="H2600" s="56" t="s">
        <v>5898</v>
      </c>
      <c r="I2600" s="167" t="s">
        <v>5951</v>
      </c>
      <c r="J2600" s="56">
        <v>13.71</v>
      </c>
      <c r="K2600" s="71" t="str">
        <f t="shared" si="122"/>
        <v/>
      </c>
      <c r="L2600" s="97">
        <v>13.71</v>
      </c>
      <c r="M2600" s="56">
        <v>16.18</v>
      </c>
      <c r="N2600" s="56">
        <v>16.18</v>
      </c>
      <c r="O2600" s="71" t="str">
        <f t="shared" si="123"/>
        <v/>
      </c>
    </row>
    <row r="2601" spans="2:15" x14ac:dyDescent="0.15">
      <c r="B2601" s="73" t="str">
        <f>IFERROR(IF(AND(K2601&lt;&gt;"",K2601&gt;=$C$3),MAX($B$5:B2600)+1,""),"")</f>
        <v/>
      </c>
      <c r="C2601" s="73" t="str">
        <f>IFERROR(IF(AND(O2601&lt;&gt;"",O2601&gt;=$C$3),MAX($C$5:C2600)+1,""),"")</f>
        <v/>
      </c>
      <c r="F2601" s="40" t="s">
        <v>13542</v>
      </c>
      <c r="G2601" s="40" t="s">
        <v>11908</v>
      </c>
      <c r="H2601" s="56" t="s">
        <v>5898</v>
      </c>
      <c r="I2601" s="167" t="s">
        <v>5909</v>
      </c>
      <c r="J2601" s="56">
        <v>6.61</v>
      </c>
      <c r="K2601" s="71" t="str">
        <f t="shared" si="122"/>
        <v/>
      </c>
      <c r="L2601" s="97">
        <v>6.61</v>
      </c>
      <c r="M2601" s="56">
        <v>7.35</v>
      </c>
      <c r="N2601" s="56">
        <v>7.35</v>
      </c>
      <c r="O2601" s="71" t="str">
        <f t="shared" si="123"/>
        <v/>
      </c>
    </row>
    <row r="2602" spans="2:15" x14ac:dyDescent="0.15">
      <c r="B2602" s="73" t="str">
        <f>IFERROR(IF(AND(K2602&lt;&gt;"",K2602&gt;=$C$3),MAX($B$5:B2601)+1,""),"")</f>
        <v/>
      </c>
      <c r="C2602" s="73" t="str">
        <f>IFERROR(IF(AND(O2602&lt;&gt;"",O2602&gt;=$C$3),MAX($C$5:C2601)+1,""),"")</f>
        <v/>
      </c>
      <c r="F2602" s="40" t="s">
        <v>13543</v>
      </c>
      <c r="G2602" s="40" t="s">
        <v>11910</v>
      </c>
      <c r="H2602" s="56">
        <v>0.25</v>
      </c>
      <c r="I2602" s="167" t="s">
        <v>5938</v>
      </c>
      <c r="J2602" s="56">
        <v>44.47</v>
      </c>
      <c r="K2602" s="71">
        <f t="shared" si="122"/>
        <v>5.6217674836968748E-3</v>
      </c>
      <c r="L2602" s="97">
        <v>22.098789512374399</v>
      </c>
      <c r="M2602" s="56">
        <v>22.01</v>
      </c>
      <c r="N2602" s="56">
        <v>44.291326429980316</v>
      </c>
      <c r="O2602" s="71">
        <f t="shared" si="123"/>
        <v>5.6444459931725534E-3</v>
      </c>
    </row>
    <row r="2603" spans="2:15" x14ac:dyDescent="0.15">
      <c r="B2603" s="73" t="str">
        <f>IFERROR(IF(AND(K2603&lt;&gt;"",K2603&gt;=$C$3),MAX($B$5:B2602)+1,""),"")</f>
        <v/>
      </c>
      <c r="C2603" s="73" t="str">
        <f>IFERROR(IF(AND(O2603&lt;&gt;"",O2603&gt;=$C$3),MAX($C$5:C2602)+1,""),"")</f>
        <v/>
      </c>
      <c r="F2603" s="40" t="s">
        <v>11911</v>
      </c>
      <c r="G2603" s="40" t="s">
        <v>11912</v>
      </c>
      <c r="H2603" s="56">
        <v>0.1</v>
      </c>
      <c r="I2603" s="167" t="s">
        <v>5909</v>
      </c>
      <c r="J2603" s="56">
        <v>10.26</v>
      </c>
      <c r="K2603" s="71">
        <f t="shared" si="122"/>
        <v>9.7465886939571162E-3</v>
      </c>
      <c r="L2603" s="97">
        <v>10.157194388777601</v>
      </c>
      <c r="M2603" s="56">
        <v>9.91</v>
      </c>
      <c r="N2603" s="56">
        <v>10.010303643724651</v>
      </c>
      <c r="O2603" s="71">
        <f t="shared" si="123"/>
        <v>9.9897069618551382E-3</v>
      </c>
    </row>
    <row r="2604" spans="2:15" x14ac:dyDescent="0.15">
      <c r="B2604" s="73" t="str">
        <f>IFERROR(IF(AND(K2604&lt;&gt;"",K2604&gt;=$C$3),MAX($B$5:B2603)+1,""),"")</f>
        <v/>
      </c>
      <c r="C2604" s="73" t="str">
        <f>IFERROR(IF(AND(O2604&lt;&gt;"",O2604&gt;=$C$3),MAX($C$5:C2603)+1,""),"")</f>
        <v/>
      </c>
      <c r="F2604" s="40" t="s">
        <v>11913</v>
      </c>
      <c r="G2604" s="40" t="s">
        <v>11914</v>
      </c>
      <c r="H2604" s="56" t="s">
        <v>5898</v>
      </c>
      <c r="I2604" s="167" t="s">
        <v>5909</v>
      </c>
      <c r="J2604" s="56">
        <v>33.090000000000003</v>
      </c>
      <c r="K2604" s="71" t="str">
        <f t="shared" si="122"/>
        <v/>
      </c>
      <c r="L2604" s="97">
        <v>33.090000000000003</v>
      </c>
      <c r="M2604" s="56">
        <v>26.12</v>
      </c>
      <c r="N2604" s="56">
        <v>26.12</v>
      </c>
      <c r="O2604" s="71" t="str">
        <f t="shared" si="123"/>
        <v/>
      </c>
    </row>
    <row r="2605" spans="2:15" x14ac:dyDescent="0.15">
      <c r="B2605" s="73" t="str">
        <f>IFERROR(IF(AND(K2605&lt;&gt;"",K2605&gt;=$C$3),MAX($B$5:B2604)+1,""),"")</f>
        <v/>
      </c>
      <c r="C2605" s="73" t="str">
        <f>IFERROR(IF(AND(O2605&lt;&gt;"",O2605&gt;=$C$3),MAX($C$5:C2604)+1,""),"")</f>
        <v/>
      </c>
      <c r="F2605" s="40" t="s">
        <v>11915</v>
      </c>
      <c r="G2605" s="40" t="s">
        <v>11916</v>
      </c>
      <c r="H2605" s="56" t="s">
        <v>5898</v>
      </c>
      <c r="I2605" s="167" t="s">
        <v>5935</v>
      </c>
      <c r="J2605" s="56">
        <v>15.42</v>
      </c>
      <c r="K2605" s="71" t="str">
        <f t="shared" si="122"/>
        <v/>
      </c>
      <c r="L2605" s="97">
        <v>15.42</v>
      </c>
      <c r="M2605" s="56">
        <v>21.34</v>
      </c>
      <c r="N2605" s="56">
        <v>21.34</v>
      </c>
      <c r="O2605" s="71" t="str">
        <f t="shared" si="123"/>
        <v/>
      </c>
    </row>
    <row r="2606" spans="2:15" x14ac:dyDescent="0.15">
      <c r="B2606" s="73" t="str">
        <f>IFERROR(IF(AND(K2606&lt;&gt;"",K2606&gt;=$C$3),MAX($B$5:B2605)+1,""),"")</f>
        <v/>
      </c>
      <c r="C2606" s="73" t="str">
        <f>IFERROR(IF(AND(O2606&lt;&gt;"",O2606&gt;=$C$3),MAX($C$5:C2605)+1,""),"")</f>
        <v/>
      </c>
      <c r="F2606" s="40" t="s">
        <v>11917</v>
      </c>
      <c r="G2606" s="40" t="s">
        <v>11918</v>
      </c>
      <c r="H2606" s="56">
        <v>0.35</v>
      </c>
      <c r="I2606" s="167" t="s">
        <v>5916</v>
      </c>
      <c r="J2606" s="56">
        <v>35.21</v>
      </c>
      <c r="K2606" s="71">
        <f t="shared" si="122"/>
        <v>9.9403578528827023E-3</v>
      </c>
      <c r="L2606" s="97">
        <v>26.834714666666699</v>
      </c>
      <c r="M2606" s="56">
        <v>27.07</v>
      </c>
      <c r="N2606" s="56">
        <v>35.518719384184706</v>
      </c>
      <c r="O2606" s="71">
        <f t="shared" si="123"/>
        <v>9.8539588720601007E-3</v>
      </c>
    </row>
    <row r="2607" spans="2:15" x14ac:dyDescent="0.15">
      <c r="B2607" s="73" t="str">
        <f>IFERROR(IF(AND(K2607&lt;&gt;"",K2607&gt;=$C$3),MAX($B$5:B2606)+1,""),"")</f>
        <v/>
      </c>
      <c r="C2607" s="73" t="str">
        <f>IFERROR(IF(AND(O2607&lt;&gt;"",O2607&gt;=$C$3),MAX($C$5:C2606)+1,""),"")</f>
        <v/>
      </c>
      <c r="F2607" s="40" t="s">
        <v>11919</v>
      </c>
      <c r="G2607" s="40" t="s">
        <v>11920</v>
      </c>
      <c r="H2607" s="56">
        <v>7.0000000000000007E-2</v>
      </c>
      <c r="I2607" s="167" t="s">
        <v>5916</v>
      </c>
      <c r="J2607" s="56">
        <v>14.13</v>
      </c>
      <c r="K2607" s="71">
        <f t="shared" si="122"/>
        <v>4.953998584571833E-3</v>
      </c>
      <c r="L2607" s="97">
        <v>14.058687815429</v>
      </c>
      <c r="M2607" s="56">
        <v>13.95</v>
      </c>
      <c r="N2607" s="56">
        <v>14.0207608695652</v>
      </c>
      <c r="O2607" s="71">
        <f t="shared" si="123"/>
        <v>4.9925963826933728E-3</v>
      </c>
    </row>
    <row r="2608" spans="2:15" x14ac:dyDescent="0.15">
      <c r="B2608" s="73" t="str">
        <f>IFERROR(IF(AND(K2608&lt;&gt;"",K2608&gt;=$C$3),MAX($B$5:B2607)+1,""),"")</f>
        <v/>
      </c>
      <c r="C2608" s="73" t="str">
        <f>IFERROR(IF(AND(O2608&lt;&gt;"",O2608&gt;=$C$3),MAX($C$5:C2607)+1,""),"")</f>
        <v/>
      </c>
      <c r="F2608" s="40" t="s">
        <v>11921</v>
      </c>
      <c r="G2608" s="40" t="s">
        <v>11922</v>
      </c>
      <c r="H2608" s="56">
        <v>1.2E-2</v>
      </c>
      <c r="I2608" s="167" t="s">
        <v>5949</v>
      </c>
      <c r="J2608" s="56">
        <v>5.76</v>
      </c>
      <c r="K2608" s="71">
        <f t="shared" si="122"/>
        <v>2.0833333333333333E-3</v>
      </c>
      <c r="L2608" s="97">
        <v>5.7494117647058802</v>
      </c>
      <c r="M2608" s="56">
        <v>5.4</v>
      </c>
      <c r="N2608" s="56">
        <v>5.4099447513812171</v>
      </c>
      <c r="O2608" s="71">
        <f t="shared" si="123"/>
        <v>2.21813725490196E-3</v>
      </c>
    </row>
    <row r="2609" spans="2:15" x14ac:dyDescent="0.15">
      <c r="B2609" s="73" t="str">
        <f>IFERROR(IF(AND(K2609&lt;&gt;"",K2609&gt;=$C$3),MAX($B$5:B2608)+1,""),"")</f>
        <v/>
      </c>
      <c r="C2609" s="73" t="str">
        <f>IFERROR(IF(AND(O2609&lt;&gt;"",O2609&gt;=$C$3),MAX($C$5:C2608)+1,""),"")</f>
        <v/>
      </c>
      <c r="F2609" s="40" t="s">
        <v>11923</v>
      </c>
      <c r="G2609" s="40" t="s">
        <v>11924</v>
      </c>
      <c r="H2609" s="56" t="s">
        <v>5898</v>
      </c>
      <c r="I2609" s="167" t="s">
        <v>5953</v>
      </c>
      <c r="J2609" s="56">
        <v>7.21</v>
      </c>
      <c r="K2609" s="71" t="str">
        <f t="shared" si="122"/>
        <v/>
      </c>
      <c r="L2609" s="97">
        <v>7.21</v>
      </c>
      <c r="M2609" s="56">
        <v>7.51</v>
      </c>
      <c r="N2609" s="56">
        <v>7.5099999999999989</v>
      </c>
      <c r="O2609" s="71" t="str">
        <f t="shared" si="123"/>
        <v/>
      </c>
    </row>
    <row r="2610" spans="2:15" x14ac:dyDescent="0.15">
      <c r="B2610" s="73" t="str">
        <f>IFERROR(IF(AND(K2610&lt;&gt;"",K2610&gt;=$C$3),MAX($B$5:B2609)+1,""),"")</f>
        <v/>
      </c>
      <c r="C2610" s="73" t="str">
        <f>IFERROR(IF(AND(O2610&lt;&gt;"",O2610&gt;=$C$3),MAX($C$5:C2609)+1,""),"")</f>
        <v/>
      </c>
      <c r="F2610" s="40" t="s">
        <v>11925</v>
      </c>
      <c r="G2610" s="40" t="s">
        <v>11926</v>
      </c>
      <c r="H2610" s="56">
        <v>2.7E-2</v>
      </c>
      <c r="I2610" s="167" t="s">
        <v>5932</v>
      </c>
      <c r="J2610" s="56">
        <v>29.88</v>
      </c>
      <c r="K2610" s="71">
        <f t="shared" si="122"/>
        <v>9.0361445783132533E-4</v>
      </c>
      <c r="L2610" s="97">
        <v>29.849046961326</v>
      </c>
      <c r="M2610" s="56">
        <v>31.55</v>
      </c>
      <c r="N2610" s="56">
        <v>31.582716902868956</v>
      </c>
      <c r="O2610" s="71">
        <f t="shared" si="123"/>
        <v>8.5489795203614466E-4</v>
      </c>
    </row>
    <row r="2611" spans="2:15" x14ac:dyDescent="0.15">
      <c r="B2611" s="73" t="str">
        <f>IFERROR(IF(AND(K2611&lt;&gt;"",K2611&gt;=$C$3),MAX($B$5:B2610)+1,""),"")</f>
        <v/>
      </c>
      <c r="C2611" s="73" t="str">
        <f>IFERROR(IF(AND(O2611&lt;&gt;"",O2611&gt;=$C$3),MAX($C$5:C2610)+1,""),"")</f>
        <v/>
      </c>
      <c r="F2611" s="40" t="s">
        <v>11927</v>
      </c>
      <c r="G2611" s="40" t="s">
        <v>11928</v>
      </c>
      <c r="H2611" s="56" t="s">
        <v>5898</v>
      </c>
      <c r="I2611" s="167" t="s">
        <v>5912</v>
      </c>
      <c r="J2611" s="56">
        <v>21.02</v>
      </c>
      <c r="K2611" s="71" t="str">
        <f t="shared" si="122"/>
        <v/>
      </c>
      <c r="L2611" s="97">
        <v>10.515268170426101</v>
      </c>
      <c r="M2611" s="56">
        <v>19.059999999999999</v>
      </c>
      <c r="N2611" s="56">
        <v>38.10090180360708</v>
      </c>
      <c r="O2611" s="71" t="str">
        <f t="shared" si="123"/>
        <v/>
      </c>
    </row>
    <row r="2612" spans="2:15" x14ac:dyDescent="0.15">
      <c r="B2612" s="73" t="str">
        <f>IFERROR(IF(AND(K2612&lt;&gt;"",K2612&gt;=$C$3),MAX($B$5:B2611)+1,""),"")</f>
        <v/>
      </c>
      <c r="C2612" s="73" t="str">
        <f>IFERROR(IF(AND(O2612&lt;&gt;"",O2612&gt;=$C$3),MAX($C$5:C2611)+1,""),"")</f>
        <v/>
      </c>
      <c r="F2612" s="40" t="s">
        <v>11929</v>
      </c>
      <c r="G2612" s="40" t="s">
        <v>11930</v>
      </c>
      <c r="H2612" s="56">
        <v>0.06</v>
      </c>
      <c r="I2612" s="167" t="s">
        <v>5951</v>
      </c>
      <c r="J2612" s="56">
        <v>15.8</v>
      </c>
      <c r="K2612" s="71">
        <f t="shared" si="122"/>
        <v>3.7974683544303796E-3</v>
      </c>
      <c r="L2612" s="97">
        <v>15.7384815055159</v>
      </c>
      <c r="M2612" s="56">
        <v>13.88</v>
      </c>
      <c r="N2612" s="56">
        <v>13.93425407166124</v>
      </c>
      <c r="O2612" s="71">
        <f t="shared" si="123"/>
        <v>4.3059355521602605E-3</v>
      </c>
    </row>
    <row r="2613" spans="2:15" x14ac:dyDescent="0.15">
      <c r="B2613" s="73" t="str">
        <f>IFERROR(IF(AND(K2613&lt;&gt;"",K2613&gt;=$C$3),MAX($B$5:B2612)+1,""),"")</f>
        <v/>
      </c>
      <c r="C2613" s="73" t="str">
        <f>IFERROR(IF(AND(O2613&lt;&gt;"",O2613&gt;=$C$3),MAX($C$5:C2612)+1,""),"")</f>
        <v/>
      </c>
      <c r="F2613" s="40" t="s">
        <v>11931</v>
      </c>
      <c r="G2613" s="40" t="s">
        <v>11932</v>
      </c>
      <c r="H2613" s="56">
        <v>0.06</v>
      </c>
      <c r="I2613" s="167" t="s">
        <v>5932</v>
      </c>
      <c r="J2613" s="56">
        <v>8.6300000000000008</v>
      </c>
      <c r="K2613" s="71">
        <f t="shared" si="122"/>
        <v>6.9524913093858623E-3</v>
      </c>
      <c r="L2613" s="97">
        <v>8.5726578073089694</v>
      </c>
      <c r="M2613" s="56">
        <v>8.6</v>
      </c>
      <c r="N2613" s="56">
        <v>8.6575250836120414</v>
      </c>
      <c r="O2613" s="71">
        <f t="shared" si="123"/>
        <v>6.9303870818202881E-3</v>
      </c>
    </row>
    <row r="2614" spans="2:15" x14ac:dyDescent="0.15">
      <c r="B2614" s="73">
        <f>IFERROR(IF(AND(K2614&lt;&gt;"",K2614&gt;=$C$3),MAX($B$5:B2613)+1,""),"")</f>
        <v>94</v>
      </c>
      <c r="C2614" s="73">
        <f>IFERROR(IF(AND(O2614&lt;&gt;"",O2614&gt;=$C$3),MAX($C$5:C2613)+1,""),"")</f>
        <v>77</v>
      </c>
      <c r="F2614" s="40" t="s">
        <v>11933</v>
      </c>
      <c r="G2614" s="40" t="s">
        <v>11934</v>
      </c>
      <c r="H2614" s="56">
        <v>0.88</v>
      </c>
      <c r="I2614" s="167" t="s">
        <v>5924</v>
      </c>
      <c r="J2614" s="56">
        <v>22.11</v>
      </c>
      <c r="K2614" s="71">
        <f t="shared" si="122"/>
        <v>3.9800995024875621E-2</v>
      </c>
      <c r="L2614" s="97">
        <v>16.319528868360301</v>
      </c>
      <c r="M2614" s="56">
        <v>17.16</v>
      </c>
      <c r="N2614" s="56">
        <v>23.248685857321618</v>
      </c>
      <c r="O2614" s="71">
        <f t="shared" si="123"/>
        <v>3.7851601823888255E-2</v>
      </c>
    </row>
    <row r="2615" spans="2:15" x14ac:dyDescent="0.15">
      <c r="B2615" s="73" t="str">
        <f>IFERROR(IF(AND(K2615&lt;&gt;"",K2615&gt;=$C$3),MAX($B$5:B2614)+1,""),"")</f>
        <v/>
      </c>
      <c r="C2615" s="73" t="str">
        <f>IFERROR(IF(AND(O2615&lt;&gt;"",O2615&gt;=$C$3),MAX($C$5:C2614)+1,""),"")</f>
        <v/>
      </c>
      <c r="F2615" s="40" t="s">
        <v>13544</v>
      </c>
      <c r="G2615" s="40" t="s">
        <v>11936</v>
      </c>
      <c r="H2615" s="56" t="s">
        <v>5898</v>
      </c>
      <c r="I2615" s="167" t="s">
        <v>5941</v>
      </c>
      <c r="J2615" s="56">
        <v>8.98</v>
      </c>
      <c r="K2615" s="71" t="str">
        <f t="shared" si="122"/>
        <v/>
      </c>
      <c r="L2615" s="97">
        <v>8.98</v>
      </c>
      <c r="M2615" s="56">
        <v>10.17</v>
      </c>
      <c r="N2615" s="56">
        <v>10.17</v>
      </c>
      <c r="O2615" s="71" t="str">
        <f t="shared" si="123"/>
        <v/>
      </c>
    </row>
    <row r="2616" spans="2:15" x14ac:dyDescent="0.15">
      <c r="B2616" s="73" t="str">
        <f>IFERROR(IF(AND(K2616&lt;&gt;"",K2616&gt;=$C$3),MAX($B$5:B2615)+1,""),"")</f>
        <v/>
      </c>
      <c r="C2616" s="73" t="str">
        <f>IFERROR(IF(AND(O2616&lt;&gt;"",O2616&gt;=$C$3),MAX($C$5:C2615)+1,""),"")</f>
        <v/>
      </c>
      <c r="F2616" s="40" t="s">
        <v>11937</v>
      </c>
      <c r="G2616" s="40" t="s">
        <v>11938</v>
      </c>
      <c r="H2616" s="56">
        <v>0.15</v>
      </c>
      <c r="I2616" s="167" t="s">
        <v>5945</v>
      </c>
      <c r="J2616" s="56">
        <v>14.25</v>
      </c>
      <c r="K2616" s="71">
        <f t="shared" si="122"/>
        <v>1.0526315789473684E-2</v>
      </c>
      <c r="L2616" s="97">
        <v>14.089887640449399</v>
      </c>
      <c r="M2616" s="56">
        <v>14.27</v>
      </c>
      <c r="N2616" s="56">
        <v>14.432159090909131</v>
      </c>
      <c r="O2616" s="71">
        <f t="shared" si="123"/>
        <v>1.0393455272710064E-2</v>
      </c>
    </row>
    <row r="2617" spans="2:15" x14ac:dyDescent="0.15">
      <c r="B2617" s="73" t="str">
        <f>IFERROR(IF(AND(K2617&lt;&gt;"",K2617&gt;=$C$3),MAX($B$5:B2616)+1,""),"")</f>
        <v/>
      </c>
      <c r="C2617" s="73" t="str">
        <f>IFERROR(IF(AND(O2617&lt;&gt;"",O2617&gt;=$C$3),MAX($C$5:C2616)+1,""),"")</f>
        <v/>
      </c>
      <c r="F2617" s="40" t="s">
        <v>11939</v>
      </c>
      <c r="G2617" s="40" t="s">
        <v>11940</v>
      </c>
      <c r="H2617" s="56" t="s">
        <v>5898</v>
      </c>
      <c r="I2617" s="167" t="s">
        <v>13682</v>
      </c>
      <c r="J2617" s="56">
        <v>14.99</v>
      </c>
      <c r="K2617" s="71" t="str">
        <f t="shared" si="122"/>
        <v/>
      </c>
      <c r="L2617" s="97">
        <v>14.99</v>
      </c>
      <c r="M2617" s="56">
        <v>13.33</v>
      </c>
      <c r="N2617" s="56">
        <v>13.33</v>
      </c>
      <c r="O2617" s="71" t="str">
        <f t="shared" si="123"/>
        <v/>
      </c>
    </row>
    <row r="2618" spans="2:15" x14ac:dyDescent="0.15">
      <c r="B2618" s="73" t="str">
        <f>IFERROR(IF(AND(K2618&lt;&gt;"",K2618&gt;=$C$3),MAX($B$5:B2617)+1,""),"")</f>
        <v/>
      </c>
      <c r="C2618" s="73" t="str">
        <f>IFERROR(IF(AND(O2618&lt;&gt;"",O2618&gt;=$C$3),MAX($C$5:C2617)+1,""),"")</f>
        <v/>
      </c>
      <c r="F2618" s="40" t="s">
        <v>11941</v>
      </c>
      <c r="G2618" s="40" t="s">
        <v>11942</v>
      </c>
      <c r="H2618" s="56">
        <v>0.06</v>
      </c>
      <c r="I2618" s="167" t="s">
        <v>5916</v>
      </c>
      <c r="J2618" s="56">
        <v>3.34</v>
      </c>
      <c r="K2618" s="71">
        <f t="shared" si="122"/>
        <v>1.7964071856287425E-2</v>
      </c>
      <c r="L2618" s="97">
        <v>3.2771786833855798</v>
      </c>
      <c r="M2618" s="56">
        <v>3.37</v>
      </c>
      <c r="N2618" s="56">
        <v>3.4346006389776362</v>
      </c>
      <c r="O2618" s="71">
        <f t="shared" si="123"/>
        <v>1.7469279927071799E-2</v>
      </c>
    </row>
    <row r="2619" spans="2:15" x14ac:dyDescent="0.15">
      <c r="B2619" s="73" t="str">
        <f>IFERROR(IF(AND(K2619&lt;&gt;"",K2619&gt;=$C$3),MAX($B$5:B2618)+1,""),"")</f>
        <v/>
      </c>
      <c r="C2619" s="73" t="str">
        <f>IFERROR(IF(AND(O2619&lt;&gt;"",O2619&gt;=$C$3),MAX($C$5:C2618)+1,""),"")</f>
        <v/>
      </c>
      <c r="F2619" s="40" t="s">
        <v>11943</v>
      </c>
      <c r="G2619" s="40" t="s">
        <v>11944</v>
      </c>
      <c r="H2619" s="56" t="s">
        <v>5898</v>
      </c>
      <c r="I2619" s="167" t="s">
        <v>5921</v>
      </c>
      <c r="J2619" s="56">
        <v>10.64</v>
      </c>
      <c r="K2619" s="71" t="str">
        <f t="shared" si="122"/>
        <v/>
      </c>
      <c r="L2619" s="97">
        <v>10.550813076278301</v>
      </c>
      <c r="M2619" s="56">
        <v>11.58</v>
      </c>
      <c r="N2619" s="56">
        <v>11.677886728655947</v>
      </c>
      <c r="O2619" s="71" t="str">
        <f t="shared" si="123"/>
        <v/>
      </c>
    </row>
    <row r="2620" spans="2:15" x14ac:dyDescent="0.15">
      <c r="B2620" s="73" t="str">
        <f>IFERROR(IF(AND(K2620&lt;&gt;"",K2620&gt;=$C$3),MAX($B$5:B2619)+1,""),"")</f>
        <v/>
      </c>
      <c r="C2620" s="73" t="str">
        <f>IFERROR(IF(AND(O2620&lt;&gt;"",O2620&gt;=$C$3),MAX($C$5:C2619)+1,""),"")</f>
        <v/>
      </c>
      <c r="F2620" s="40" t="s">
        <v>11945</v>
      </c>
      <c r="G2620" s="40" t="s">
        <v>13545</v>
      </c>
      <c r="H2620" s="56">
        <v>0.12</v>
      </c>
      <c r="I2620" s="167" t="s">
        <v>5909</v>
      </c>
      <c r="J2620" s="56">
        <v>12.77</v>
      </c>
      <c r="K2620" s="71">
        <f t="shared" si="122"/>
        <v>9.3970242756460445E-3</v>
      </c>
      <c r="L2620" s="97">
        <v>12.635224274406299</v>
      </c>
      <c r="M2620" s="56">
        <v>12.23</v>
      </c>
      <c r="N2620" s="56">
        <v>12.360453333333366</v>
      </c>
      <c r="O2620" s="71">
        <f t="shared" si="123"/>
        <v>9.7083817853498098E-3</v>
      </c>
    </row>
    <row r="2621" spans="2:15" x14ac:dyDescent="0.15">
      <c r="B2621" s="73" t="str">
        <f>IFERROR(IF(AND(K2621&lt;&gt;"",K2621&gt;=$C$3),MAX($B$5:B2620)+1,""),"")</f>
        <v/>
      </c>
      <c r="C2621" s="73" t="str">
        <f>IFERROR(IF(AND(O2621&lt;&gt;"",O2621&gt;=$C$3),MAX($C$5:C2620)+1,""),"")</f>
        <v/>
      </c>
      <c r="F2621" s="40" t="s">
        <v>11947</v>
      </c>
      <c r="G2621" s="40" t="s">
        <v>11948</v>
      </c>
      <c r="H2621" s="56" t="s">
        <v>5898</v>
      </c>
      <c r="I2621" s="167" t="s">
        <v>5916</v>
      </c>
      <c r="J2621" s="56">
        <v>6.73</v>
      </c>
      <c r="K2621" s="71" t="str">
        <f t="shared" si="122"/>
        <v/>
      </c>
      <c r="L2621" s="97">
        <v>6.73</v>
      </c>
      <c r="M2621" s="56">
        <v>5.76</v>
      </c>
      <c r="N2621" s="56">
        <v>5.76</v>
      </c>
      <c r="O2621" s="71" t="str">
        <f t="shared" si="123"/>
        <v/>
      </c>
    </row>
    <row r="2622" spans="2:15" x14ac:dyDescent="0.15">
      <c r="B2622" s="73" t="str">
        <f>IFERROR(IF(AND(K2622&lt;&gt;"",K2622&gt;=$C$3),MAX($B$5:B2621)+1,""),"")</f>
        <v/>
      </c>
      <c r="C2622" s="73" t="str">
        <f>IFERROR(IF(AND(O2622&lt;&gt;"",O2622&gt;=$C$3),MAX($C$5:C2621)+1,""),"")</f>
        <v/>
      </c>
      <c r="F2622" s="40" t="s">
        <v>11949</v>
      </c>
      <c r="G2622" s="40" t="s">
        <v>13546</v>
      </c>
      <c r="H2622" s="56">
        <v>0.2</v>
      </c>
      <c r="I2622" s="167" t="s">
        <v>5935</v>
      </c>
      <c r="J2622" s="56">
        <v>24.99</v>
      </c>
      <c r="K2622" s="71">
        <f t="shared" si="122"/>
        <v>8.0032012805122052E-3</v>
      </c>
      <c r="L2622" s="97">
        <v>20.661732000000001</v>
      </c>
      <c r="M2622" s="56">
        <v>23.1</v>
      </c>
      <c r="N2622" s="56">
        <v>27.939042089985485</v>
      </c>
      <c r="O2622" s="71">
        <f t="shared" si="123"/>
        <v>7.1584415584415593E-3</v>
      </c>
    </row>
    <row r="2623" spans="2:15" x14ac:dyDescent="0.15">
      <c r="B2623" s="73" t="str">
        <f>IFERROR(IF(AND(K2623&lt;&gt;"",K2623&gt;=$C$3),MAX($B$5:B2622)+1,""),"")</f>
        <v/>
      </c>
      <c r="C2623" s="73" t="str">
        <f>IFERROR(IF(AND(O2623&lt;&gt;"",O2623&gt;=$C$3),MAX($C$5:C2622)+1,""),"")</f>
        <v/>
      </c>
      <c r="F2623" s="40" t="s">
        <v>11951</v>
      </c>
      <c r="G2623" s="40" t="s">
        <v>11952</v>
      </c>
      <c r="H2623" s="56" t="s">
        <v>5898</v>
      </c>
      <c r="I2623" s="167" t="s">
        <v>5949</v>
      </c>
      <c r="J2623" s="56">
        <v>5.62</v>
      </c>
      <c r="K2623" s="71" t="str">
        <f t="shared" si="122"/>
        <v/>
      </c>
      <c r="L2623" s="97">
        <v>5.62</v>
      </c>
      <c r="M2623" s="56">
        <v>4.9000000000000004</v>
      </c>
      <c r="N2623" s="56">
        <v>4.9000000000000004</v>
      </c>
      <c r="O2623" s="71" t="str">
        <f t="shared" si="123"/>
        <v/>
      </c>
    </row>
    <row r="2624" spans="2:15" x14ac:dyDescent="0.15">
      <c r="B2624" s="73" t="str">
        <f>IFERROR(IF(AND(K2624&lt;&gt;"",K2624&gt;=$C$3),MAX($B$5:B2623)+1,""),"")</f>
        <v/>
      </c>
      <c r="C2624" s="73" t="str">
        <f>IFERROR(IF(AND(O2624&lt;&gt;"",O2624&gt;=$C$3),MAX($C$5:C2623)+1,""),"")</f>
        <v/>
      </c>
      <c r="F2624" s="40" t="s">
        <v>11953</v>
      </c>
      <c r="G2624" s="40" t="s">
        <v>11954</v>
      </c>
      <c r="H2624" s="56" t="s">
        <v>5898</v>
      </c>
      <c r="I2624" s="167" t="s">
        <v>5907</v>
      </c>
      <c r="J2624" s="56">
        <v>7.25</v>
      </c>
      <c r="K2624" s="71" t="str">
        <f t="shared" si="122"/>
        <v/>
      </c>
      <c r="L2624" s="97">
        <v>7.25</v>
      </c>
      <c r="M2624" s="56">
        <v>10.09</v>
      </c>
      <c r="N2624" s="56">
        <v>10.09</v>
      </c>
      <c r="O2624" s="71" t="str">
        <f t="shared" si="123"/>
        <v/>
      </c>
    </row>
    <row r="2625" spans="2:15" x14ac:dyDescent="0.15">
      <c r="B2625" s="73" t="str">
        <f>IFERROR(IF(AND(K2625&lt;&gt;"",K2625&gt;=$C$3),MAX($B$5:B2624)+1,""),"")</f>
        <v/>
      </c>
      <c r="C2625" s="73" t="str">
        <f>IFERROR(IF(AND(O2625&lt;&gt;"",O2625&gt;=$C$3),MAX($C$5:C2624)+1,""),"")</f>
        <v/>
      </c>
      <c r="F2625" s="40" t="s">
        <v>11955</v>
      </c>
      <c r="G2625" s="40" t="s">
        <v>11956</v>
      </c>
      <c r="H2625" s="56" t="s">
        <v>5898</v>
      </c>
      <c r="I2625" s="167" t="s">
        <v>5924</v>
      </c>
      <c r="J2625" s="56">
        <v>7.23</v>
      </c>
      <c r="K2625" s="71" t="str">
        <f t="shared" si="122"/>
        <v/>
      </c>
      <c r="L2625" s="97">
        <v>7.23</v>
      </c>
      <c r="M2625" s="56">
        <v>10.15</v>
      </c>
      <c r="N2625" s="56">
        <v>10.15</v>
      </c>
      <c r="O2625" s="71" t="str">
        <f t="shared" si="123"/>
        <v/>
      </c>
    </row>
    <row r="2626" spans="2:15" x14ac:dyDescent="0.15">
      <c r="B2626" s="73" t="str">
        <f>IFERROR(IF(AND(K2626&lt;&gt;"",K2626&gt;=$C$3),MAX($B$5:B2625)+1,""),"")</f>
        <v/>
      </c>
      <c r="C2626" s="73" t="str">
        <f>IFERROR(IF(AND(O2626&lt;&gt;"",O2626&gt;=$C$3),MAX($C$5:C2625)+1,""),"")</f>
        <v/>
      </c>
      <c r="F2626" s="40" t="s">
        <v>11957</v>
      </c>
      <c r="G2626" s="40" t="s">
        <v>11958</v>
      </c>
      <c r="H2626" s="56" t="s">
        <v>5898</v>
      </c>
      <c r="I2626" s="167" t="s">
        <v>5909</v>
      </c>
      <c r="J2626" s="56">
        <v>5.01</v>
      </c>
      <c r="K2626" s="71" t="str">
        <f t="shared" si="122"/>
        <v/>
      </c>
      <c r="L2626" s="97">
        <v>5.01</v>
      </c>
      <c r="M2626" s="56">
        <v>3.88</v>
      </c>
      <c r="N2626" s="56">
        <v>3.8799999999999994</v>
      </c>
      <c r="O2626" s="71" t="str">
        <f t="shared" si="123"/>
        <v/>
      </c>
    </row>
    <row r="2627" spans="2:15" x14ac:dyDescent="0.15">
      <c r="B2627" s="73" t="str">
        <f>IFERROR(IF(AND(K2627&lt;&gt;"",K2627&gt;=$C$3),MAX($B$5:B2626)+1,""),"")</f>
        <v/>
      </c>
      <c r="C2627" s="73" t="str">
        <f>IFERROR(IF(AND(O2627&lt;&gt;"",O2627&gt;=$C$3),MAX($C$5:C2626)+1,""),"")</f>
        <v/>
      </c>
      <c r="F2627" s="40" t="s">
        <v>11959</v>
      </c>
      <c r="G2627" s="40" t="s">
        <v>11960</v>
      </c>
      <c r="H2627" s="56">
        <v>0.1</v>
      </c>
      <c r="I2627" s="167" t="s">
        <v>5935</v>
      </c>
      <c r="J2627" s="56">
        <v>12.53</v>
      </c>
      <c r="K2627" s="71">
        <f t="shared" si="122"/>
        <v>7.9808459696727868E-3</v>
      </c>
      <c r="L2627" s="97">
        <v>12.434931714719299</v>
      </c>
      <c r="M2627" s="56">
        <v>14.33</v>
      </c>
      <c r="N2627" s="56">
        <v>14.439556574923515</v>
      </c>
      <c r="O2627" s="71">
        <f t="shared" si="123"/>
        <v>6.9254204227895202E-3</v>
      </c>
    </row>
    <row r="2628" spans="2:15" x14ac:dyDescent="0.15">
      <c r="B2628" s="73" t="str">
        <f>IFERROR(IF(AND(K2628&lt;&gt;"",K2628&gt;=$C$3),MAX($B$5:B2627)+1,""),"")</f>
        <v/>
      </c>
      <c r="C2628" s="73" t="str">
        <f>IFERROR(IF(AND(O2628&lt;&gt;"",O2628&gt;=$C$3),MAX($C$5:C2627)+1,""),"")</f>
        <v/>
      </c>
      <c r="F2628" s="40" t="s">
        <v>11961</v>
      </c>
      <c r="G2628" s="40" t="s">
        <v>13547</v>
      </c>
      <c r="H2628" s="56">
        <v>0.1</v>
      </c>
      <c r="I2628" s="167" t="s">
        <v>5957</v>
      </c>
      <c r="J2628" s="56">
        <v>9.14</v>
      </c>
      <c r="K2628" s="71">
        <f t="shared" si="122"/>
        <v>1.0940919037199124E-2</v>
      </c>
      <c r="L2628" s="97">
        <v>8.9956082148499199</v>
      </c>
      <c r="M2628" s="56">
        <v>6.28</v>
      </c>
      <c r="N2628" s="56">
        <v>6.3808025682183001</v>
      </c>
      <c r="O2628" s="71">
        <f t="shared" si="123"/>
        <v>1.5672009740292408E-2</v>
      </c>
    </row>
    <row r="2629" spans="2:15" x14ac:dyDescent="0.15">
      <c r="B2629" s="73" t="str">
        <f>IFERROR(IF(AND(K2629&lt;&gt;"",K2629&gt;=$C$3),MAX($B$5:B2628)+1,""),"")</f>
        <v/>
      </c>
      <c r="C2629" s="73" t="str">
        <f>IFERROR(IF(AND(O2629&lt;&gt;"",O2629&gt;=$C$3),MAX($C$5:C2628)+1,""),"")</f>
        <v/>
      </c>
      <c r="F2629" s="40" t="s">
        <v>13548</v>
      </c>
      <c r="G2629" s="40" t="s">
        <v>11964</v>
      </c>
      <c r="H2629" s="56">
        <v>7.0000000000000007E-2</v>
      </c>
      <c r="I2629" s="167" t="s">
        <v>5902</v>
      </c>
      <c r="J2629" s="56">
        <v>8.56</v>
      </c>
      <c r="K2629" s="71">
        <f t="shared" si="122"/>
        <v>8.1775700934579448E-3</v>
      </c>
      <c r="L2629" s="97">
        <v>8.4852867830423993</v>
      </c>
      <c r="M2629" s="56">
        <v>7.9</v>
      </c>
      <c r="N2629" s="56">
        <v>7.9695597484276695</v>
      </c>
      <c r="O2629" s="71">
        <f t="shared" si="123"/>
        <v>8.7834211938508204E-3</v>
      </c>
    </row>
    <row r="2630" spans="2:15" x14ac:dyDescent="0.15">
      <c r="B2630" s="73" t="str">
        <f>IFERROR(IF(AND(K2630&lt;&gt;"",K2630&gt;=$C$3),MAX($B$5:B2629)+1,""),"")</f>
        <v/>
      </c>
      <c r="C2630" s="73" t="str">
        <f>IFERROR(IF(AND(O2630&lt;&gt;"",O2630&gt;=$C$3),MAX($C$5:C2629)+1,""),"")</f>
        <v/>
      </c>
      <c r="F2630" s="40" t="s">
        <v>11965</v>
      </c>
      <c r="G2630" s="40" t="s">
        <v>11966</v>
      </c>
      <c r="H2630" s="56">
        <v>0.06</v>
      </c>
      <c r="I2630" s="167" t="s">
        <v>5902</v>
      </c>
      <c r="J2630" s="56">
        <v>11.29</v>
      </c>
      <c r="K2630" s="71">
        <f t="shared" si="122"/>
        <v>5.3144375553587251E-3</v>
      </c>
      <c r="L2630" s="97">
        <v>11.223063241106701</v>
      </c>
      <c r="M2630" s="56">
        <v>9.91</v>
      </c>
      <c r="N2630" s="56">
        <v>9.9691053677932562</v>
      </c>
      <c r="O2630" s="71">
        <f t="shared" si="123"/>
        <v>6.0185942254998449E-3</v>
      </c>
    </row>
    <row r="2631" spans="2:15" x14ac:dyDescent="0.15">
      <c r="B2631" s="73" t="str">
        <f>IFERROR(IF(AND(K2631&lt;&gt;"",K2631&gt;=$C$3),MAX($B$5:B2630)+1,""),"")</f>
        <v/>
      </c>
      <c r="C2631" s="73" t="str">
        <f>IFERROR(IF(AND(O2631&lt;&gt;"",O2631&gt;=$C$3),MAX($C$5:C2630)+1,""),"")</f>
        <v/>
      </c>
      <c r="F2631" s="40" t="s">
        <v>11967</v>
      </c>
      <c r="G2631" s="40" t="s">
        <v>11968</v>
      </c>
      <c r="H2631" s="56" t="s">
        <v>5898</v>
      </c>
      <c r="I2631" s="167" t="s">
        <v>5941</v>
      </c>
      <c r="J2631" s="56">
        <v>30.13</v>
      </c>
      <c r="K2631" s="71" t="str">
        <f t="shared" ref="K2631:K2694" si="124">IFERROR(H2631/J2631,"")</f>
        <v/>
      </c>
      <c r="L2631" s="97">
        <v>30.13</v>
      </c>
      <c r="M2631" s="56">
        <v>25.99</v>
      </c>
      <c r="N2631" s="56">
        <v>25.99</v>
      </c>
      <c r="O2631" s="71" t="str">
        <f t="shared" ref="O2631:O2694" si="125">IFERROR(H2631/N2631,"")</f>
        <v/>
      </c>
    </row>
    <row r="2632" spans="2:15" x14ac:dyDescent="0.15">
      <c r="B2632" s="73" t="str">
        <f>IFERROR(IF(AND(K2632&lt;&gt;"",K2632&gt;=$C$3),MAX($B$5:B2631)+1,""),"")</f>
        <v/>
      </c>
      <c r="C2632" s="73" t="str">
        <f>IFERROR(IF(AND(O2632&lt;&gt;"",O2632&gt;=$C$3),MAX($C$5:C2631)+1,""),"")</f>
        <v/>
      </c>
      <c r="F2632" s="40" t="s">
        <v>11969</v>
      </c>
      <c r="G2632" s="40" t="s">
        <v>11970</v>
      </c>
      <c r="H2632" s="56" t="s">
        <v>5898</v>
      </c>
      <c r="I2632" s="167" t="s">
        <v>5907</v>
      </c>
      <c r="J2632" s="56">
        <v>7.38</v>
      </c>
      <c r="K2632" s="71" t="str">
        <f t="shared" si="124"/>
        <v/>
      </c>
      <c r="L2632" s="97">
        <v>7.38</v>
      </c>
      <c r="M2632" s="56">
        <v>7.13</v>
      </c>
      <c r="N2632" s="56">
        <v>7.13</v>
      </c>
      <c r="O2632" s="71" t="str">
        <f t="shared" si="125"/>
        <v/>
      </c>
    </row>
    <row r="2633" spans="2:15" x14ac:dyDescent="0.15">
      <c r="B2633" s="73" t="str">
        <f>IFERROR(IF(AND(K2633&lt;&gt;"",K2633&gt;=$C$3),MAX($B$5:B2632)+1,""),"")</f>
        <v/>
      </c>
      <c r="C2633" s="73" t="str">
        <f>IFERROR(IF(AND(O2633&lt;&gt;"",O2633&gt;=$C$3),MAX($C$5:C2632)+1,""),"")</f>
        <v/>
      </c>
      <c r="F2633" s="40" t="s">
        <v>11971</v>
      </c>
      <c r="G2633" s="40" t="s">
        <v>11972</v>
      </c>
      <c r="H2633" s="56">
        <v>0.1</v>
      </c>
      <c r="I2633" s="167" t="s">
        <v>13687</v>
      </c>
      <c r="J2633" s="56">
        <v>14.62</v>
      </c>
      <c r="K2633" s="71">
        <f t="shared" si="124"/>
        <v>6.8399452804377573E-3</v>
      </c>
      <c r="L2633" s="97">
        <v>14.510732436472299</v>
      </c>
      <c r="M2633" s="56">
        <v>16.87</v>
      </c>
      <c r="N2633" s="56">
        <v>16.997033132530177</v>
      </c>
      <c r="O2633" s="71">
        <f t="shared" si="125"/>
        <v>5.8833797181116641E-3</v>
      </c>
    </row>
    <row r="2634" spans="2:15" x14ac:dyDescent="0.15">
      <c r="B2634" s="73" t="str">
        <f>IFERROR(IF(AND(K2634&lt;&gt;"",K2634&gt;=$C$3),MAX($B$5:B2633)+1,""),"")</f>
        <v/>
      </c>
      <c r="C2634" s="73" t="str">
        <f>IFERROR(IF(AND(O2634&lt;&gt;"",O2634&gt;=$C$3),MAX($C$5:C2633)+1,""),"")</f>
        <v/>
      </c>
      <c r="F2634" s="40" t="s">
        <v>11973</v>
      </c>
      <c r="G2634" s="40" t="s">
        <v>11974</v>
      </c>
      <c r="H2634" s="56">
        <v>0.03</v>
      </c>
      <c r="I2634" s="167" t="s">
        <v>5952</v>
      </c>
      <c r="J2634" s="56">
        <v>9.81</v>
      </c>
      <c r="K2634" s="71">
        <f t="shared" si="124"/>
        <v>3.0581039755351678E-3</v>
      </c>
      <c r="L2634" s="97">
        <v>9.7741970802919695</v>
      </c>
      <c r="M2634" s="56">
        <v>8.3800000000000008</v>
      </c>
      <c r="N2634" s="56">
        <v>8.4106959706959721</v>
      </c>
      <c r="O2634" s="71">
        <f t="shared" si="125"/>
        <v>3.566886748079368E-3</v>
      </c>
    </row>
    <row r="2635" spans="2:15" x14ac:dyDescent="0.15">
      <c r="B2635" s="73" t="str">
        <f>IFERROR(IF(AND(K2635&lt;&gt;"",K2635&gt;=$C$3),MAX($B$5:B2634)+1,""),"")</f>
        <v/>
      </c>
      <c r="C2635" s="73" t="str">
        <f>IFERROR(IF(AND(O2635&lt;&gt;"",O2635&gt;=$C$3),MAX($C$5:C2634)+1,""),"")</f>
        <v/>
      </c>
      <c r="F2635" s="40" t="s">
        <v>11975</v>
      </c>
      <c r="G2635" s="40" t="s">
        <v>11976</v>
      </c>
      <c r="H2635" s="56" t="s">
        <v>5898</v>
      </c>
      <c r="I2635" s="167" t="s">
        <v>5953</v>
      </c>
      <c r="J2635" s="56">
        <v>5.17</v>
      </c>
      <c r="K2635" s="71" t="str">
        <f t="shared" si="124"/>
        <v/>
      </c>
      <c r="L2635" s="97">
        <v>5.17</v>
      </c>
      <c r="M2635" s="56">
        <v>4.96</v>
      </c>
      <c r="N2635" s="56">
        <v>4.96</v>
      </c>
      <c r="O2635" s="71" t="str">
        <f t="shared" si="125"/>
        <v/>
      </c>
    </row>
    <row r="2636" spans="2:15" x14ac:dyDescent="0.15">
      <c r="B2636" s="73" t="str">
        <f>IFERROR(IF(AND(K2636&lt;&gt;"",K2636&gt;=$C$3),MAX($B$5:B2635)+1,""),"")</f>
        <v/>
      </c>
      <c r="C2636" s="73" t="str">
        <f>IFERROR(IF(AND(O2636&lt;&gt;"",O2636&gt;=$C$3),MAX($C$5:C2635)+1,""),"")</f>
        <v/>
      </c>
      <c r="F2636" s="40" t="s">
        <v>11977</v>
      </c>
      <c r="G2636" s="40" t="s">
        <v>11978</v>
      </c>
      <c r="H2636" s="56" t="s">
        <v>5898</v>
      </c>
      <c r="I2636" s="167" t="s">
        <v>5916</v>
      </c>
      <c r="J2636" s="56">
        <v>8.59</v>
      </c>
      <c r="K2636" s="71" t="str">
        <f t="shared" si="124"/>
        <v/>
      </c>
      <c r="L2636" s="97">
        <v>8.59</v>
      </c>
      <c r="M2636" s="56">
        <v>11.73</v>
      </c>
      <c r="N2636" s="56">
        <v>11.73</v>
      </c>
      <c r="O2636" s="71" t="str">
        <f t="shared" si="125"/>
        <v/>
      </c>
    </row>
    <row r="2637" spans="2:15" x14ac:dyDescent="0.15">
      <c r="B2637" s="73" t="str">
        <f>IFERROR(IF(AND(K2637&lt;&gt;"",K2637&gt;=$C$3),MAX($B$5:B2636)+1,""),"")</f>
        <v/>
      </c>
      <c r="C2637" s="73" t="str">
        <f>IFERROR(IF(AND(O2637&lt;&gt;"",O2637&gt;=$C$3),MAX($C$5:C2636)+1,""),"")</f>
        <v/>
      </c>
      <c r="F2637" s="40" t="s">
        <v>11979</v>
      </c>
      <c r="G2637" s="40" t="s">
        <v>11980</v>
      </c>
      <c r="H2637" s="56">
        <v>0.1</v>
      </c>
      <c r="I2637" s="167" t="s">
        <v>5905</v>
      </c>
      <c r="J2637" s="56">
        <v>16.12</v>
      </c>
      <c r="K2637" s="71">
        <f t="shared" si="124"/>
        <v>6.2034739454094288E-3</v>
      </c>
      <c r="L2637" s="97">
        <v>16.010040927694401</v>
      </c>
      <c r="M2637" s="56">
        <v>14.57</v>
      </c>
      <c r="N2637" s="56">
        <v>14.670068681318687</v>
      </c>
      <c r="O2637" s="71">
        <f t="shared" si="125"/>
        <v>6.8166006698621015E-3</v>
      </c>
    </row>
    <row r="2638" spans="2:15" x14ac:dyDescent="0.15">
      <c r="B2638" s="73" t="str">
        <f>IFERROR(IF(AND(K2638&lt;&gt;"",K2638&gt;=$C$3),MAX($B$5:B2637)+1,""),"")</f>
        <v/>
      </c>
      <c r="C2638" s="73" t="str">
        <f>IFERROR(IF(AND(O2638&lt;&gt;"",O2638&gt;=$C$3),MAX($C$5:C2637)+1,""),"")</f>
        <v/>
      </c>
      <c r="F2638" s="40" t="s">
        <v>11981</v>
      </c>
      <c r="G2638" s="40" t="s">
        <v>11982</v>
      </c>
      <c r="H2638" s="56">
        <v>0.17499999999999999</v>
      </c>
      <c r="I2638" s="167" t="s">
        <v>5915</v>
      </c>
      <c r="J2638" s="56">
        <v>32.18</v>
      </c>
      <c r="K2638" s="71">
        <f t="shared" si="124"/>
        <v>5.4381603480422617E-3</v>
      </c>
      <c r="L2638" s="97">
        <v>16.016569127516799</v>
      </c>
      <c r="M2638" s="56">
        <v>14.8</v>
      </c>
      <c r="N2638" s="56">
        <v>29.735706580366735</v>
      </c>
      <c r="O2638" s="71">
        <f t="shared" si="125"/>
        <v>5.8851804824959263E-3</v>
      </c>
    </row>
    <row r="2639" spans="2:15" x14ac:dyDescent="0.15">
      <c r="B2639" s="73" t="str">
        <f>IFERROR(IF(AND(K2639&lt;&gt;"",K2639&gt;=$C$3),MAX($B$5:B2638)+1,""),"")</f>
        <v/>
      </c>
      <c r="C2639" s="73" t="str">
        <f>IFERROR(IF(AND(O2639&lt;&gt;"",O2639&gt;=$C$3),MAX($C$5:C2638)+1,""),"")</f>
        <v/>
      </c>
      <c r="F2639" s="40" t="s">
        <v>11983</v>
      </c>
      <c r="G2639" s="40" t="s">
        <v>11984</v>
      </c>
      <c r="H2639" s="56">
        <v>0.2</v>
      </c>
      <c r="I2639" s="167" t="s">
        <v>5909</v>
      </c>
      <c r="J2639" s="56">
        <v>24.2</v>
      </c>
      <c r="K2639" s="71">
        <f t="shared" si="124"/>
        <v>8.2644628099173556E-3</v>
      </c>
      <c r="L2639" s="97">
        <v>24.0471739816861</v>
      </c>
      <c r="M2639" s="56">
        <v>31.52</v>
      </c>
      <c r="N2639" s="56">
        <v>31.720317762948891</v>
      </c>
      <c r="O2639" s="71">
        <f t="shared" si="125"/>
        <v>6.3051070766261749E-3</v>
      </c>
    </row>
    <row r="2640" spans="2:15" x14ac:dyDescent="0.15">
      <c r="B2640" s="73">
        <f>IFERROR(IF(AND(K2640&lt;&gt;"",K2640&gt;=$C$3),MAX($B$5:B2639)+1,""),"")</f>
        <v>95</v>
      </c>
      <c r="C2640" s="73">
        <f>IFERROR(IF(AND(O2640&lt;&gt;"",O2640&gt;=$C$3),MAX($C$5:C2639)+1,""),"")</f>
        <v>78</v>
      </c>
      <c r="F2640" s="40" t="s">
        <v>11985</v>
      </c>
      <c r="G2640" s="40" t="s">
        <v>11986</v>
      </c>
      <c r="H2640" s="56">
        <v>0.27993000000000001</v>
      </c>
      <c r="I2640" s="167" t="s">
        <v>5913</v>
      </c>
      <c r="J2640" s="56">
        <v>6.68</v>
      </c>
      <c r="K2640" s="71">
        <f t="shared" si="124"/>
        <v>4.1905688622754497E-2</v>
      </c>
      <c r="L2640" s="97">
        <v>6.4024925816023703</v>
      </c>
      <c r="M2640" s="56">
        <v>7.25</v>
      </c>
      <c r="N2640" s="56">
        <v>7.5642414860681155</v>
      </c>
      <c r="O2640" s="71">
        <f t="shared" si="125"/>
        <v>3.7007015246086135E-2</v>
      </c>
    </row>
    <row r="2641" spans="2:15" x14ac:dyDescent="0.15">
      <c r="B2641" s="73">
        <f>IFERROR(IF(AND(K2641&lt;&gt;"",K2641&gt;=$C$3),MAX($B$5:B2640)+1,""),"")</f>
        <v>96</v>
      </c>
      <c r="C2641" s="73" t="str">
        <f>IFERROR(IF(AND(O2641&lt;&gt;"",O2641&gt;=$C$3),MAX($C$5:C2640)+1,""),"")</f>
        <v/>
      </c>
      <c r="F2641" s="40" t="s">
        <v>11987</v>
      </c>
      <c r="G2641" s="40" t="s">
        <v>11988</v>
      </c>
      <c r="H2641" s="56">
        <v>0.45</v>
      </c>
      <c r="I2641" s="167" t="s">
        <v>5909</v>
      </c>
      <c r="J2641" s="56">
        <v>14.57</v>
      </c>
      <c r="K2641" s="71">
        <f t="shared" si="124"/>
        <v>3.0885380919698009E-2</v>
      </c>
      <c r="L2641" s="97">
        <v>14.143976608187099</v>
      </c>
      <c r="M2641" s="56">
        <v>18.13</v>
      </c>
      <c r="N2641" s="56">
        <v>18.676084337349444</v>
      </c>
      <c r="O2641" s="71">
        <f t="shared" si="125"/>
        <v>2.4094986501001479E-2</v>
      </c>
    </row>
    <row r="2642" spans="2:15" x14ac:dyDescent="0.15">
      <c r="B2642" s="73" t="str">
        <f>IFERROR(IF(AND(K2642&lt;&gt;"",K2642&gt;=$C$3),MAX($B$5:B2641)+1,""),"")</f>
        <v/>
      </c>
      <c r="C2642" s="73" t="str">
        <f>IFERROR(IF(AND(O2642&lt;&gt;"",O2642&gt;=$C$3),MAX($C$5:C2641)+1,""),"")</f>
        <v/>
      </c>
      <c r="F2642" s="40" t="s">
        <v>13549</v>
      </c>
      <c r="G2642" s="40" t="s">
        <v>11990</v>
      </c>
      <c r="H2642" s="56">
        <v>0.02</v>
      </c>
      <c r="I2642" s="167" t="s">
        <v>5949</v>
      </c>
      <c r="J2642" s="56">
        <v>7.28</v>
      </c>
      <c r="K2642" s="71">
        <f t="shared" si="124"/>
        <v>2.747252747252747E-3</v>
      </c>
      <c r="L2642" s="97">
        <v>7.2595505617977496</v>
      </c>
      <c r="M2642" s="56">
        <v>7.31</v>
      </c>
      <c r="N2642" s="56">
        <v>7.3305915492957778</v>
      </c>
      <c r="O2642" s="71">
        <f t="shared" si="125"/>
        <v>2.7282927803993287E-3</v>
      </c>
    </row>
    <row r="2643" spans="2:15" x14ac:dyDescent="0.15">
      <c r="B2643" s="73" t="str">
        <f>IFERROR(IF(AND(K2643&lt;&gt;"",K2643&gt;=$C$3),MAX($B$5:B2642)+1,""),"")</f>
        <v/>
      </c>
      <c r="C2643" s="73" t="str">
        <f>IFERROR(IF(AND(O2643&lt;&gt;"",O2643&gt;=$C$3),MAX($C$5:C2642)+1,""),"")</f>
        <v/>
      </c>
      <c r="F2643" s="40" t="s">
        <v>11991</v>
      </c>
      <c r="G2643" s="40" t="s">
        <v>11992</v>
      </c>
      <c r="H2643" s="56">
        <v>3.5000000000000003E-2</v>
      </c>
      <c r="I2643" s="167" t="s">
        <v>5951</v>
      </c>
      <c r="J2643" s="56">
        <v>12.77</v>
      </c>
      <c r="K2643" s="71">
        <f t="shared" si="124"/>
        <v>2.7407987470634302E-3</v>
      </c>
      <c r="L2643" s="97">
        <v>12.7324043179588</v>
      </c>
      <c r="M2643" s="56">
        <v>12.03</v>
      </c>
      <c r="N2643" s="56">
        <v>12.065521653543291</v>
      </c>
      <c r="O2643" s="71">
        <f t="shared" si="125"/>
        <v>2.900827747445261E-3</v>
      </c>
    </row>
    <row r="2644" spans="2:15" x14ac:dyDescent="0.15">
      <c r="B2644" s="73" t="str">
        <f>IFERROR(IF(AND(K2644&lt;&gt;"",K2644&gt;=$C$3),MAX($B$5:B2643)+1,""),"")</f>
        <v/>
      </c>
      <c r="C2644" s="73" t="str">
        <f>IFERROR(IF(AND(O2644&lt;&gt;"",O2644&gt;=$C$3),MAX($C$5:C2643)+1,""),"")</f>
        <v/>
      </c>
      <c r="F2644" s="40" t="s">
        <v>11993</v>
      </c>
      <c r="G2644" s="40" t="s">
        <v>11994</v>
      </c>
      <c r="H2644" s="56" t="s">
        <v>5898</v>
      </c>
      <c r="I2644" s="167" t="s">
        <v>13702</v>
      </c>
      <c r="J2644" s="56">
        <v>7.63</v>
      </c>
      <c r="K2644" s="71" t="str">
        <f t="shared" si="124"/>
        <v/>
      </c>
      <c r="L2644" s="97">
        <v>7.63</v>
      </c>
      <c r="M2644" s="56">
        <v>10.56</v>
      </c>
      <c r="N2644" s="56">
        <v>10.56</v>
      </c>
      <c r="O2644" s="71" t="str">
        <f t="shared" si="125"/>
        <v/>
      </c>
    </row>
    <row r="2645" spans="2:15" x14ac:dyDescent="0.15">
      <c r="B2645" s="73" t="str">
        <f>IFERROR(IF(AND(K2645&lt;&gt;"",K2645&gt;=$C$3),MAX($B$5:B2644)+1,""),"")</f>
        <v/>
      </c>
      <c r="C2645" s="73" t="str">
        <f>IFERROR(IF(AND(O2645&lt;&gt;"",O2645&gt;=$C$3),MAX($C$5:C2644)+1,""),"")</f>
        <v/>
      </c>
      <c r="F2645" s="40" t="s">
        <v>11995</v>
      </c>
      <c r="G2645" s="40" t="s">
        <v>11996</v>
      </c>
      <c r="H2645" s="56">
        <v>0.08</v>
      </c>
      <c r="I2645" s="167" t="s">
        <v>5916</v>
      </c>
      <c r="J2645" s="56">
        <v>9.07</v>
      </c>
      <c r="K2645" s="71">
        <f t="shared" si="124"/>
        <v>8.8202866593164279E-3</v>
      </c>
      <c r="L2645" s="97">
        <v>9.0138390092879295</v>
      </c>
      <c r="M2645" s="56">
        <v>11.67</v>
      </c>
      <c r="N2645" s="56">
        <v>11.742710280373828</v>
      </c>
      <c r="O2645" s="71">
        <f t="shared" si="125"/>
        <v>6.8127372718807472E-3</v>
      </c>
    </row>
    <row r="2646" spans="2:15" x14ac:dyDescent="0.15">
      <c r="B2646" s="73" t="str">
        <f>IFERROR(IF(AND(K2646&lt;&gt;"",K2646&gt;=$C$3),MAX($B$5:B2645)+1,""),"")</f>
        <v/>
      </c>
      <c r="C2646" s="73" t="str">
        <f>IFERROR(IF(AND(O2646&lt;&gt;"",O2646&gt;=$C$3),MAX($C$5:C2645)+1,""),"")</f>
        <v/>
      </c>
      <c r="F2646" s="40" t="s">
        <v>11997</v>
      </c>
      <c r="G2646" s="40" t="s">
        <v>11998</v>
      </c>
      <c r="H2646" s="56" t="s">
        <v>5898</v>
      </c>
      <c r="I2646" s="167" t="s">
        <v>5916</v>
      </c>
      <c r="J2646" s="56">
        <v>52.62</v>
      </c>
      <c r="K2646" s="71" t="str">
        <f t="shared" si="124"/>
        <v/>
      </c>
      <c r="L2646" s="97">
        <v>52.62</v>
      </c>
      <c r="M2646" s="56">
        <v>61.01</v>
      </c>
      <c r="N2646" s="56">
        <v>61.010000000000005</v>
      </c>
      <c r="O2646" s="71" t="str">
        <f t="shared" si="125"/>
        <v/>
      </c>
    </row>
    <row r="2647" spans="2:15" x14ac:dyDescent="0.15">
      <c r="B2647" s="73" t="str">
        <f>IFERROR(IF(AND(K2647&lt;&gt;"",K2647&gt;=$C$3),MAX($B$5:B2646)+1,""),"")</f>
        <v/>
      </c>
      <c r="C2647" s="73" t="str">
        <f>IFERROR(IF(AND(O2647&lt;&gt;"",O2647&gt;=$C$3),MAX($C$5:C2646)+1,""),"")</f>
        <v/>
      </c>
      <c r="F2647" s="40" t="s">
        <v>11999</v>
      </c>
      <c r="G2647" s="40" t="s">
        <v>12000</v>
      </c>
      <c r="H2647" s="56">
        <v>0.16</v>
      </c>
      <c r="I2647" s="167" t="s">
        <v>5903</v>
      </c>
      <c r="J2647" s="56">
        <v>36.61</v>
      </c>
      <c r="K2647" s="71">
        <f t="shared" si="124"/>
        <v>4.3703906036602026E-3</v>
      </c>
      <c r="L2647" s="97">
        <v>36.457537740760003</v>
      </c>
      <c r="M2647" s="56">
        <v>35.14</v>
      </c>
      <c r="N2647" s="56">
        <v>35.286952430737081</v>
      </c>
      <c r="O2647" s="71">
        <f t="shared" si="125"/>
        <v>4.5342538524417962E-3</v>
      </c>
    </row>
    <row r="2648" spans="2:15" x14ac:dyDescent="0.15">
      <c r="B2648" s="73">
        <f>IFERROR(IF(AND(K2648&lt;&gt;"",K2648&gt;=$C$3),MAX($B$5:B2647)+1,""),"")</f>
        <v>97</v>
      </c>
      <c r="C2648" s="73">
        <f>IFERROR(IF(AND(O2648&lt;&gt;"",O2648&gt;=$C$3),MAX($C$5:C2647)+1,""),"")</f>
        <v>79</v>
      </c>
      <c r="F2648" s="40" t="s">
        <v>12001</v>
      </c>
      <c r="G2648" s="40" t="s">
        <v>12002</v>
      </c>
      <c r="H2648" s="56">
        <v>0.75</v>
      </c>
      <c r="I2648" s="167" t="s">
        <v>5913</v>
      </c>
      <c r="J2648" s="56">
        <v>16.100000000000001</v>
      </c>
      <c r="K2648" s="71">
        <f t="shared" si="124"/>
        <v>4.6583850931677016E-2</v>
      </c>
      <c r="L2648" s="97">
        <v>15.2643598615917</v>
      </c>
      <c r="M2648" s="56">
        <v>15.01</v>
      </c>
      <c r="N2648" s="56">
        <v>15.831715328467151</v>
      </c>
      <c r="O2648" s="71">
        <f t="shared" si="125"/>
        <v>4.73732621159135E-2</v>
      </c>
    </row>
    <row r="2649" spans="2:15" x14ac:dyDescent="0.15">
      <c r="B2649" s="73" t="str">
        <f>IFERROR(IF(AND(K2649&lt;&gt;"",K2649&gt;=$C$3),MAX($B$5:B2648)+1,""),"")</f>
        <v/>
      </c>
      <c r="C2649" s="73" t="str">
        <f>IFERROR(IF(AND(O2649&lt;&gt;"",O2649&gt;=$C$3),MAX($C$5:C2648)+1,""),"")</f>
        <v/>
      </c>
      <c r="F2649" s="40" t="s">
        <v>12003</v>
      </c>
      <c r="G2649" s="40" t="s">
        <v>12004</v>
      </c>
      <c r="H2649" s="56">
        <v>0.12</v>
      </c>
      <c r="I2649" s="167" t="s">
        <v>5945</v>
      </c>
      <c r="J2649" s="56">
        <v>20.86</v>
      </c>
      <c r="K2649" s="71">
        <f t="shared" si="124"/>
        <v>5.7526366251198467E-3</v>
      </c>
      <c r="L2649" s="97">
        <v>20.7217780231916</v>
      </c>
      <c r="M2649" s="56">
        <v>18.28</v>
      </c>
      <c r="N2649" s="56">
        <v>18.401934408004454</v>
      </c>
      <c r="O2649" s="71">
        <f t="shared" si="125"/>
        <v>6.5210535664012867E-3</v>
      </c>
    </row>
    <row r="2650" spans="2:15" x14ac:dyDescent="0.15">
      <c r="B2650" s="73" t="str">
        <f>IFERROR(IF(AND(K2650&lt;&gt;"",K2650&gt;=$C$3),MAX($B$5:B2649)+1,""),"")</f>
        <v/>
      </c>
      <c r="C2650" s="73" t="str">
        <f>IFERROR(IF(AND(O2650&lt;&gt;"",O2650&gt;=$C$3),MAX($C$5:C2649)+1,""),"")</f>
        <v/>
      </c>
      <c r="F2650" s="40" t="s">
        <v>12005</v>
      </c>
      <c r="G2650" s="40" t="s">
        <v>12006</v>
      </c>
      <c r="H2650" s="56" t="s">
        <v>5898</v>
      </c>
      <c r="I2650" s="167" t="s">
        <v>5932</v>
      </c>
      <c r="J2650" s="56">
        <v>11.91</v>
      </c>
      <c r="K2650" s="71" t="str">
        <f t="shared" si="124"/>
        <v/>
      </c>
      <c r="L2650" s="97">
        <v>11.91</v>
      </c>
      <c r="M2650" s="56">
        <v>10.54</v>
      </c>
      <c r="N2650" s="56">
        <v>10.54</v>
      </c>
      <c r="O2650" s="71" t="str">
        <f t="shared" si="125"/>
        <v/>
      </c>
    </row>
    <row r="2651" spans="2:15" x14ac:dyDescent="0.15">
      <c r="B2651" s="73" t="str">
        <f>IFERROR(IF(AND(K2651&lt;&gt;"",K2651&gt;=$C$3),MAX($B$5:B2650)+1,""),"")</f>
        <v/>
      </c>
      <c r="C2651" s="73" t="str">
        <f>IFERROR(IF(AND(O2651&lt;&gt;"",O2651&gt;=$C$3),MAX($C$5:C2650)+1,""),"")</f>
        <v/>
      </c>
      <c r="F2651" s="40" t="s">
        <v>12007</v>
      </c>
      <c r="G2651" s="40" t="s">
        <v>12008</v>
      </c>
      <c r="H2651" s="56">
        <v>0.38</v>
      </c>
      <c r="I2651" s="167" t="s">
        <v>5907</v>
      </c>
      <c r="J2651" s="56">
        <v>19.649999999999999</v>
      </c>
      <c r="K2651" s="71">
        <f t="shared" si="124"/>
        <v>1.9338422391857509E-2</v>
      </c>
      <c r="L2651" s="97">
        <v>19.2934097421203</v>
      </c>
      <c r="M2651" s="56">
        <v>21.24</v>
      </c>
      <c r="N2651" s="56">
        <v>21.63256809338526</v>
      </c>
      <c r="O2651" s="71">
        <f t="shared" si="125"/>
        <v>1.7566106731275944E-2</v>
      </c>
    </row>
    <row r="2652" spans="2:15" x14ac:dyDescent="0.15">
      <c r="B2652" s="73" t="str">
        <f>IFERROR(IF(AND(K2652&lt;&gt;"",K2652&gt;=$C$3),MAX($B$5:B2651)+1,""),"")</f>
        <v/>
      </c>
      <c r="C2652" s="73" t="str">
        <f>IFERROR(IF(AND(O2652&lt;&gt;"",O2652&gt;=$C$3),MAX($C$5:C2651)+1,""),"")</f>
        <v/>
      </c>
      <c r="F2652" s="40" t="s">
        <v>12009</v>
      </c>
      <c r="G2652" s="40" t="s">
        <v>12010</v>
      </c>
      <c r="H2652" s="56">
        <v>0.05</v>
      </c>
      <c r="I2652" s="167" t="s">
        <v>13714</v>
      </c>
      <c r="J2652" s="56">
        <v>16.12</v>
      </c>
      <c r="K2652" s="71">
        <f t="shared" si="124"/>
        <v>3.1017369727047144E-3</v>
      </c>
      <c r="L2652" s="97">
        <v>16.054524776604399</v>
      </c>
      <c r="M2652" s="56">
        <v>12.85</v>
      </c>
      <c r="N2652" s="56">
        <v>12.902406199021197</v>
      </c>
      <c r="O2652" s="71">
        <f t="shared" si="125"/>
        <v>3.8752461539920441E-3</v>
      </c>
    </row>
    <row r="2653" spans="2:15" x14ac:dyDescent="0.15">
      <c r="B2653" s="73">
        <f>IFERROR(IF(AND(K2653&lt;&gt;"",K2653&gt;=$C$3),MAX($B$5:B2652)+1,""),"")</f>
        <v>98</v>
      </c>
      <c r="C2653" s="73">
        <f>IFERROR(IF(AND(O2653&lt;&gt;"",O2653&gt;=$C$3),MAX($C$5:C2652)+1,""),"")</f>
        <v>80</v>
      </c>
      <c r="F2653" s="40" t="s">
        <v>12011</v>
      </c>
      <c r="G2653" s="40" t="s">
        <v>12012</v>
      </c>
      <c r="H2653" s="56">
        <v>0.4</v>
      </c>
      <c r="I2653" s="167" t="s">
        <v>5907</v>
      </c>
      <c r="J2653" s="56">
        <v>12.33</v>
      </c>
      <c r="K2653" s="71">
        <f t="shared" si="124"/>
        <v>3.2441200324412008E-2</v>
      </c>
      <c r="L2653" s="97">
        <v>11.991934501142399</v>
      </c>
      <c r="M2653" s="56">
        <v>14.14</v>
      </c>
      <c r="N2653" s="56">
        <v>14.538621769772934</v>
      </c>
      <c r="O2653" s="71">
        <f t="shared" si="125"/>
        <v>2.7512924287750231E-2</v>
      </c>
    </row>
    <row r="2654" spans="2:15" x14ac:dyDescent="0.15">
      <c r="B2654" s="73" t="str">
        <f>IFERROR(IF(AND(K2654&lt;&gt;"",K2654&gt;=$C$3),MAX($B$5:B2653)+1,""),"")</f>
        <v/>
      </c>
      <c r="C2654" s="73" t="str">
        <f>IFERROR(IF(AND(O2654&lt;&gt;"",O2654&gt;=$C$3),MAX($C$5:C2653)+1,""),"")</f>
        <v/>
      </c>
      <c r="F2654" s="40" t="s">
        <v>12013</v>
      </c>
      <c r="G2654" s="40" t="s">
        <v>12014</v>
      </c>
      <c r="H2654" s="56" t="s">
        <v>5898</v>
      </c>
      <c r="I2654" s="167" t="s">
        <v>5898</v>
      </c>
      <c r="J2654" s="56">
        <v>9.73</v>
      </c>
      <c r="K2654" s="71" t="str">
        <f t="shared" si="124"/>
        <v/>
      </c>
      <c r="L2654" s="97">
        <v>9.73</v>
      </c>
      <c r="M2654" s="56" t="s">
        <v>5898</v>
      </c>
      <c r="N2654" s="56" t="s">
        <v>5898</v>
      </c>
      <c r="O2654" s="71" t="str">
        <f t="shared" si="125"/>
        <v/>
      </c>
    </row>
    <row r="2655" spans="2:15" x14ac:dyDescent="0.15">
      <c r="B2655" s="73" t="str">
        <f>IFERROR(IF(AND(K2655&lt;&gt;"",K2655&gt;=$C$3),MAX($B$5:B2654)+1,""),"")</f>
        <v/>
      </c>
      <c r="C2655" s="73" t="str">
        <f>IFERROR(IF(AND(O2655&lt;&gt;"",O2655&gt;=$C$3),MAX($C$5:C2654)+1,""),"")</f>
        <v/>
      </c>
      <c r="F2655" s="40" t="s">
        <v>12015</v>
      </c>
      <c r="G2655" s="40" t="s">
        <v>12016</v>
      </c>
      <c r="H2655" s="56" t="s">
        <v>5898</v>
      </c>
      <c r="I2655" s="167" t="s">
        <v>5898</v>
      </c>
      <c r="J2655" s="56">
        <v>10.46</v>
      </c>
      <c r="K2655" s="71" t="str">
        <f t="shared" si="124"/>
        <v/>
      </c>
      <c r="L2655" s="97">
        <v>10.46</v>
      </c>
      <c r="M2655" s="56" t="s">
        <v>5898</v>
      </c>
      <c r="N2655" s="56" t="s">
        <v>5898</v>
      </c>
      <c r="O2655" s="71" t="str">
        <f t="shared" si="125"/>
        <v/>
      </c>
    </row>
    <row r="2656" spans="2:15" x14ac:dyDescent="0.15">
      <c r="B2656" s="73" t="str">
        <f>IFERROR(IF(AND(K2656&lt;&gt;"",K2656&gt;=$C$3),MAX($B$5:B2655)+1,""),"")</f>
        <v/>
      </c>
      <c r="C2656" s="73" t="str">
        <f>IFERROR(IF(AND(O2656&lt;&gt;"",O2656&gt;=$C$3),MAX($C$5:C2655)+1,""),"")</f>
        <v/>
      </c>
      <c r="F2656" s="40" t="s">
        <v>12017</v>
      </c>
      <c r="G2656" s="40" t="s">
        <v>12018</v>
      </c>
      <c r="H2656" s="56">
        <v>0.15</v>
      </c>
      <c r="I2656" s="167" t="s">
        <v>5974</v>
      </c>
      <c r="J2656" s="56">
        <v>11.06</v>
      </c>
      <c r="K2656" s="71">
        <f t="shared" si="124"/>
        <v>1.3562386980108499E-2</v>
      </c>
      <c r="L2656" s="97">
        <v>10.8939339339339</v>
      </c>
      <c r="M2656" s="56">
        <v>10.119999999999999</v>
      </c>
      <c r="N2656" s="56">
        <v>10.27426829268296</v>
      </c>
      <c r="O2656" s="71">
        <f t="shared" si="125"/>
        <v>1.4599579816971074E-2</v>
      </c>
    </row>
    <row r="2657" spans="2:15" x14ac:dyDescent="0.15">
      <c r="B2657" s="73" t="str">
        <f>IFERROR(IF(AND(K2657&lt;&gt;"",K2657&gt;=$C$3),MAX($B$5:B2656)+1,""),"")</f>
        <v/>
      </c>
      <c r="C2657" s="73" t="str">
        <f>IFERROR(IF(AND(O2657&lt;&gt;"",O2657&gt;=$C$3),MAX($C$5:C2656)+1,""),"")</f>
        <v/>
      </c>
      <c r="F2657" s="40" t="s">
        <v>12019</v>
      </c>
      <c r="G2657" s="40" t="s">
        <v>12020</v>
      </c>
      <c r="H2657" s="56" t="s">
        <v>5898</v>
      </c>
      <c r="I2657" s="167" t="s">
        <v>5898</v>
      </c>
      <c r="J2657" s="56">
        <v>9.4700000000000006</v>
      </c>
      <c r="K2657" s="71" t="str">
        <f t="shared" si="124"/>
        <v/>
      </c>
      <c r="L2657" s="97">
        <v>9.4700000000000006</v>
      </c>
      <c r="M2657" s="56">
        <v>13.53</v>
      </c>
      <c r="N2657" s="56">
        <v>13.529999999999998</v>
      </c>
      <c r="O2657" s="71" t="str">
        <f t="shared" si="125"/>
        <v/>
      </c>
    </row>
    <row r="2658" spans="2:15" x14ac:dyDescent="0.15">
      <c r="B2658" s="73" t="str">
        <f>IFERROR(IF(AND(K2658&lt;&gt;"",K2658&gt;=$C$3),MAX($B$5:B2657)+1,""),"")</f>
        <v/>
      </c>
      <c r="C2658" s="73" t="str">
        <f>IFERROR(IF(AND(O2658&lt;&gt;"",O2658&gt;=$C$3),MAX($C$5:C2657)+1,""),"")</f>
        <v/>
      </c>
      <c r="F2658" s="40" t="s">
        <v>12021</v>
      </c>
      <c r="G2658" s="40" t="s">
        <v>12022</v>
      </c>
      <c r="H2658" s="56" t="s">
        <v>5898</v>
      </c>
      <c r="I2658" s="167" t="s">
        <v>5898</v>
      </c>
      <c r="J2658" s="56">
        <v>19.7</v>
      </c>
      <c r="K2658" s="71" t="str">
        <f t="shared" si="124"/>
        <v/>
      </c>
      <c r="L2658" s="97">
        <v>19.7</v>
      </c>
      <c r="M2658" s="56" t="s">
        <v>5898</v>
      </c>
      <c r="N2658" s="56" t="s">
        <v>5898</v>
      </c>
      <c r="O2658" s="71" t="str">
        <f t="shared" si="125"/>
        <v/>
      </c>
    </row>
    <row r="2659" spans="2:15" x14ac:dyDescent="0.15">
      <c r="B2659" s="73" t="str">
        <f>IFERROR(IF(AND(K2659&lt;&gt;"",K2659&gt;=$C$3),MAX($B$5:B2658)+1,""),"")</f>
        <v/>
      </c>
      <c r="C2659" s="73" t="str">
        <f>IFERROR(IF(AND(O2659&lt;&gt;"",O2659&gt;=$C$3),MAX($C$5:C2658)+1,""),"")</f>
        <v/>
      </c>
      <c r="F2659" s="40" t="s">
        <v>12023</v>
      </c>
      <c r="G2659" s="40" t="s">
        <v>12024</v>
      </c>
      <c r="H2659" s="56" t="s">
        <v>5898</v>
      </c>
      <c r="I2659" s="167" t="s">
        <v>5898</v>
      </c>
      <c r="J2659" s="56">
        <v>11.11</v>
      </c>
      <c r="K2659" s="71" t="str">
        <f t="shared" si="124"/>
        <v/>
      </c>
      <c r="L2659" s="97">
        <v>11.11</v>
      </c>
      <c r="M2659" s="56" t="s">
        <v>5898</v>
      </c>
      <c r="N2659" s="56" t="s">
        <v>5898</v>
      </c>
      <c r="O2659" s="71" t="str">
        <f t="shared" si="125"/>
        <v/>
      </c>
    </row>
    <row r="2660" spans="2:15" x14ac:dyDescent="0.15">
      <c r="B2660" s="73" t="str">
        <f>IFERROR(IF(AND(K2660&lt;&gt;"",K2660&gt;=$C$3),MAX($B$5:B2659)+1,""),"")</f>
        <v/>
      </c>
      <c r="C2660" s="73" t="str">
        <f>IFERROR(IF(AND(O2660&lt;&gt;"",O2660&gt;=$C$3),MAX($C$5:C2659)+1,""),"")</f>
        <v/>
      </c>
      <c r="F2660" s="40" t="s">
        <v>12025</v>
      </c>
      <c r="G2660" s="40" t="s">
        <v>12026</v>
      </c>
      <c r="H2660" s="56">
        <v>0.35</v>
      </c>
      <c r="I2660" s="167" t="s">
        <v>13699</v>
      </c>
      <c r="J2660" s="56">
        <v>19.510000000000002</v>
      </c>
      <c r="K2660" s="71">
        <f t="shared" si="124"/>
        <v>1.7939518195797026E-2</v>
      </c>
      <c r="L2660" s="97">
        <v>19.1139153132251</v>
      </c>
      <c r="M2660" s="56">
        <v>16.59</v>
      </c>
      <c r="N2660" s="56">
        <v>16.933783303729982</v>
      </c>
      <c r="O2660" s="71">
        <f t="shared" si="125"/>
        <v>2.0668742106963536E-2</v>
      </c>
    </row>
    <row r="2661" spans="2:15" x14ac:dyDescent="0.15">
      <c r="B2661" s="73" t="str">
        <f>IFERROR(IF(AND(K2661&lt;&gt;"",K2661&gt;=$C$3),MAX($B$5:B2660)+1,""),"")</f>
        <v/>
      </c>
      <c r="C2661" s="73" t="str">
        <f>IFERROR(IF(AND(O2661&lt;&gt;"",O2661&gt;=$C$3),MAX($C$5:C2660)+1,""),"")</f>
        <v/>
      </c>
      <c r="F2661" s="40" t="s">
        <v>12027</v>
      </c>
      <c r="G2661" s="40" t="s">
        <v>12028</v>
      </c>
      <c r="H2661" s="56" t="s">
        <v>5898</v>
      </c>
      <c r="I2661" s="167" t="s">
        <v>5935</v>
      </c>
      <c r="J2661" s="56">
        <v>14.92</v>
      </c>
      <c r="K2661" s="71" t="str">
        <f t="shared" si="124"/>
        <v/>
      </c>
      <c r="L2661" s="97">
        <v>11.475368991198399</v>
      </c>
      <c r="M2661" s="56">
        <v>10.65</v>
      </c>
      <c r="N2661" s="56">
        <v>13.846874999999971</v>
      </c>
      <c r="O2661" s="71" t="str">
        <f t="shared" si="125"/>
        <v/>
      </c>
    </row>
    <row r="2662" spans="2:15" x14ac:dyDescent="0.15">
      <c r="B2662" s="73" t="str">
        <f>IFERROR(IF(AND(K2662&lt;&gt;"",K2662&gt;=$C$3),MAX($B$5:B2661)+1,""),"")</f>
        <v/>
      </c>
      <c r="C2662" s="73" t="str">
        <f>IFERROR(IF(AND(O2662&lt;&gt;"",O2662&gt;=$C$3),MAX($C$5:C2661)+1,""),"")</f>
        <v/>
      </c>
      <c r="F2662" s="40" t="s">
        <v>12029</v>
      </c>
      <c r="G2662" s="40" t="s">
        <v>13550</v>
      </c>
      <c r="H2662" s="56">
        <v>0.01</v>
      </c>
      <c r="I2662" s="167" t="s">
        <v>13686</v>
      </c>
      <c r="J2662" s="56">
        <v>12.12</v>
      </c>
      <c r="K2662" s="71">
        <f t="shared" si="124"/>
        <v>8.250825082508252E-4</v>
      </c>
      <c r="L2662" s="97">
        <v>12.108368522072899</v>
      </c>
      <c r="M2662" s="56">
        <v>9.11</v>
      </c>
      <c r="N2662" s="56">
        <v>9.1187512007685196</v>
      </c>
      <c r="O2662" s="71">
        <f t="shared" si="125"/>
        <v>1.0966413908910257E-3</v>
      </c>
    </row>
    <row r="2663" spans="2:15" x14ac:dyDescent="0.15">
      <c r="B2663" s="73" t="str">
        <f>IFERROR(IF(AND(K2663&lt;&gt;"",K2663&gt;=$C$3),MAX($B$5:B2662)+1,""),"")</f>
        <v/>
      </c>
      <c r="C2663" s="73" t="str">
        <f>IFERROR(IF(AND(O2663&lt;&gt;"",O2663&gt;=$C$3),MAX($C$5:C2662)+1,""),"")</f>
        <v/>
      </c>
      <c r="F2663" s="40" t="s">
        <v>12031</v>
      </c>
      <c r="G2663" s="40" t="s">
        <v>12032</v>
      </c>
      <c r="H2663" s="56" t="s">
        <v>5898</v>
      </c>
      <c r="I2663" s="167" t="s">
        <v>5915</v>
      </c>
      <c r="J2663" s="56">
        <v>10.79</v>
      </c>
      <c r="K2663" s="71" t="str">
        <f t="shared" si="124"/>
        <v/>
      </c>
      <c r="L2663" s="97">
        <v>10.79</v>
      </c>
      <c r="M2663" s="56">
        <v>10.28</v>
      </c>
      <c r="N2663" s="56">
        <v>10.28</v>
      </c>
      <c r="O2663" s="71" t="str">
        <f t="shared" si="125"/>
        <v/>
      </c>
    </row>
    <row r="2664" spans="2:15" x14ac:dyDescent="0.15">
      <c r="B2664" s="73" t="str">
        <f>IFERROR(IF(AND(K2664&lt;&gt;"",K2664&gt;=$C$3),MAX($B$5:B2663)+1,""),"")</f>
        <v/>
      </c>
      <c r="C2664" s="73" t="str">
        <f>IFERROR(IF(AND(O2664&lt;&gt;"",O2664&gt;=$C$3),MAX($C$5:C2663)+1,""),"")</f>
        <v/>
      </c>
      <c r="F2664" s="40" t="s">
        <v>12033</v>
      </c>
      <c r="G2664" s="40" t="s">
        <v>12034</v>
      </c>
      <c r="H2664" s="56" t="s">
        <v>5898</v>
      </c>
      <c r="I2664" s="167" t="s">
        <v>5932</v>
      </c>
      <c r="J2664" s="56">
        <v>14.09</v>
      </c>
      <c r="K2664" s="71" t="str">
        <f t="shared" si="124"/>
        <v/>
      </c>
      <c r="L2664" s="97">
        <v>14.09</v>
      </c>
      <c r="M2664" s="56">
        <v>15.72</v>
      </c>
      <c r="N2664" s="56">
        <v>15.72</v>
      </c>
      <c r="O2664" s="71" t="str">
        <f t="shared" si="125"/>
        <v/>
      </c>
    </row>
    <row r="2665" spans="2:15" x14ac:dyDescent="0.15">
      <c r="B2665" s="73" t="str">
        <f>IFERROR(IF(AND(K2665&lt;&gt;"",K2665&gt;=$C$3),MAX($B$5:B2664)+1,""),"")</f>
        <v/>
      </c>
      <c r="C2665" s="73" t="str">
        <f>IFERROR(IF(AND(O2665&lt;&gt;"",O2665&gt;=$C$3),MAX($C$5:C2664)+1,""),"")</f>
        <v/>
      </c>
      <c r="F2665" s="40" t="s">
        <v>12035</v>
      </c>
      <c r="G2665" s="40" t="s">
        <v>12036</v>
      </c>
      <c r="H2665" s="56" t="s">
        <v>5898</v>
      </c>
      <c r="I2665" s="167" t="s">
        <v>5951</v>
      </c>
      <c r="J2665" s="56">
        <v>6.97</v>
      </c>
      <c r="K2665" s="71" t="str">
        <f t="shared" si="124"/>
        <v/>
      </c>
      <c r="L2665" s="97">
        <v>6.97</v>
      </c>
      <c r="M2665" s="56">
        <v>6.85</v>
      </c>
      <c r="N2665" s="56">
        <v>6.85</v>
      </c>
      <c r="O2665" s="71" t="str">
        <f t="shared" si="125"/>
        <v/>
      </c>
    </row>
    <row r="2666" spans="2:15" x14ac:dyDescent="0.15">
      <c r="B2666" s="73" t="str">
        <f>IFERROR(IF(AND(K2666&lt;&gt;"",K2666&gt;=$C$3),MAX($B$5:B2665)+1,""),"")</f>
        <v/>
      </c>
      <c r="C2666" s="73" t="str">
        <f>IFERROR(IF(AND(O2666&lt;&gt;"",O2666&gt;=$C$3),MAX($C$5:C2665)+1,""),"")</f>
        <v/>
      </c>
      <c r="F2666" s="40" t="s">
        <v>12037</v>
      </c>
      <c r="G2666" s="40" t="s">
        <v>12038</v>
      </c>
      <c r="H2666" s="56">
        <v>7.0000000000000007E-2</v>
      </c>
      <c r="I2666" s="167" t="s">
        <v>5970</v>
      </c>
      <c r="J2666" s="56">
        <v>14.96</v>
      </c>
      <c r="K2666" s="71">
        <f t="shared" si="124"/>
        <v>4.6791443850267385E-3</v>
      </c>
      <c r="L2666" s="97">
        <v>14.8819672131148</v>
      </c>
      <c r="M2666" s="56">
        <v>12</v>
      </c>
      <c r="N2666" s="56">
        <v>12.062921348314569</v>
      </c>
      <c r="O2666" s="71">
        <f t="shared" si="125"/>
        <v>5.8029061102831776E-3</v>
      </c>
    </row>
    <row r="2667" spans="2:15" x14ac:dyDescent="0.15">
      <c r="B2667" s="73" t="str">
        <f>IFERROR(IF(AND(K2667&lt;&gt;"",K2667&gt;=$C$3),MAX($B$5:B2666)+1,""),"")</f>
        <v/>
      </c>
      <c r="C2667" s="73" t="str">
        <f>IFERROR(IF(AND(O2667&lt;&gt;"",O2667&gt;=$C$3),MAX($C$5:C2666)+1,""),"")</f>
        <v/>
      </c>
      <c r="F2667" s="40" t="s">
        <v>12039</v>
      </c>
      <c r="G2667" s="40" t="s">
        <v>12040</v>
      </c>
      <c r="H2667" s="56" t="s">
        <v>5898</v>
      </c>
      <c r="I2667" s="167" t="s">
        <v>5949</v>
      </c>
      <c r="J2667" s="56">
        <v>3.58</v>
      </c>
      <c r="K2667" s="71" t="str">
        <f t="shared" si="124"/>
        <v/>
      </c>
      <c r="L2667" s="97">
        <v>3.58</v>
      </c>
      <c r="M2667" s="56">
        <v>3.37</v>
      </c>
      <c r="N2667" s="56">
        <v>3.37</v>
      </c>
      <c r="O2667" s="71" t="str">
        <f t="shared" si="125"/>
        <v/>
      </c>
    </row>
    <row r="2668" spans="2:15" x14ac:dyDescent="0.15">
      <c r="B2668" s="73" t="str">
        <f>IFERROR(IF(AND(K2668&lt;&gt;"",K2668&gt;=$C$3),MAX($B$5:B2667)+1,""),"")</f>
        <v/>
      </c>
      <c r="C2668" s="73" t="str">
        <f>IFERROR(IF(AND(O2668&lt;&gt;"",O2668&gt;=$C$3),MAX($C$5:C2667)+1,""),"")</f>
        <v/>
      </c>
      <c r="F2668" s="40" t="s">
        <v>12041</v>
      </c>
      <c r="G2668" s="40" t="s">
        <v>13551</v>
      </c>
      <c r="H2668" s="56" t="s">
        <v>5898</v>
      </c>
      <c r="I2668" s="167" t="s">
        <v>13670</v>
      </c>
      <c r="J2668" s="56">
        <v>9.99</v>
      </c>
      <c r="K2668" s="71" t="str">
        <f t="shared" si="124"/>
        <v/>
      </c>
      <c r="L2668" s="97">
        <v>9.99</v>
      </c>
      <c r="M2668" s="56">
        <v>11.69</v>
      </c>
      <c r="N2668" s="56">
        <v>11.69</v>
      </c>
      <c r="O2668" s="71" t="str">
        <f t="shared" si="125"/>
        <v/>
      </c>
    </row>
    <row r="2669" spans="2:15" x14ac:dyDescent="0.15">
      <c r="B2669" s="73" t="str">
        <f>IFERROR(IF(AND(K2669&lt;&gt;"",K2669&gt;=$C$3),MAX($B$5:B2668)+1,""),"")</f>
        <v/>
      </c>
      <c r="C2669" s="73" t="str">
        <f>IFERROR(IF(AND(O2669&lt;&gt;"",O2669&gt;=$C$3),MAX($C$5:C2668)+1,""),"")</f>
        <v/>
      </c>
      <c r="F2669" s="40" t="s">
        <v>12043</v>
      </c>
      <c r="G2669" s="40" t="s">
        <v>12044</v>
      </c>
      <c r="H2669" s="56">
        <v>7.6420000000000002E-2</v>
      </c>
      <c r="I2669" s="167" t="s">
        <v>13686</v>
      </c>
      <c r="J2669" s="56">
        <v>14.73</v>
      </c>
      <c r="K2669" s="71">
        <f t="shared" si="124"/>
        <v>5.1880515953835705E-3</v>
      </c>
      <c r="L2669" s="97">
        <v>14.6468970380818</v>
      </c>
      <c r="M2669" s="56">
        <v>14.76</v>
      </c>
      <c r="N2669" s="56">
        <v>14.843744680851071</v>
      </c>
      <c r="O2669" s="71">
        <f t="shared" si="125"/>
        <v>5.1482965816964212E-3</v>
      </c>
    </row>
    <row r="2670" spans="2:15" x14ac:dyDescent="0.15">
      <c r="B2670" s="73" t="str">
        <f>IFERROR(IF(AND(K2670&lt;&gt;"",K2670&gt;=$C$3),MAX($B$5:B2669)+1,""),"")</f>
        <v/>
      </c>
      <c r="C2670" s="73" t="str">
        <f>IFERROR(IF(AND(O2670&lt;&gt;"",O2670&gt;=$C$3),MAX($C$5:C2669)+1,""),"")</f>
        <v/>
      </c>
      <c r="F2670" s="40" t="s">
        <v>12045</v>
      </c>
      <c r="G2670" s="40" t="s">
        <v>12046</v>
      </c>
      <c r="H2670" s="56">
        <v>0.17100000000000001</v>
      </c>
      <c r="I2670" s="167" t="s">
        <v>5911</v>
      </c>
      <c r="J2670" s="56">
        <v>10.37</v>
      </c>
      <c r="K2670" s="71">
        <f t="shared" si="124"/>
        <v>1.6489874638379944E-2</v>
      </c>
      <c r="L2670" s="97">
        <v>6.7854439746300201</v>
      </c>
      <c r="M2670" s="56">
        <v>6.95</v>
      </c>
      <c r="N2670" s="56">
        <v>10.621486268174477</v>
      </c>
      <c r="O2670" s="71">
        <f t="shared" si="125"/>
        <v>1.6099441799625837E-2</v>
      </c>
    </row>
    <row r="2671" spans="2:15" x14ac:dyDescent="0.15">
      <c r="B2671" s="73" t="str">
        <f>IFERROR(IF(AND(K2671&lt;&gt;"",K2671&gt;=$C$3),MAX($B$5:B2670)+1,""),"")</f>
        <v/>
      </c>
      <c r="C2671" s="73" t="str">
        <f>IFERROR(IF(AND(O2671&lt;&gt;"",O2671&gt;=$C$3),MAX($C$5:C2670)+1,""),"")</f>
        <v/>
      </c>
      <c r="F2671" s="40" t="s">
        <v>12047</v>
      </c>
      <c r="G2671" s="40" t="s">
        <v>12048</v>
      </c>
      <c r="H2671" s="56" t="s">
        <v>5898</v>
      </c>
      <c r="I2671" s="167" t="s">
        <v>5932</v>
      </c>
      <c r="J2671" s="56">
        <v>5.18</v>
      </c>
      <c r="K2671" s="71" t="str">
        <f t="shared" si="124"/>
        <v/>
      </c>
      <c r="L2671" s="97">
        <v>5.18</v>
      </c>
      <c r="M2671" s="56">
        <v>6.35</v>
      </c>
      <c r="N2671" s="56">
        <v>6.3499999999999988</v>
      </c>
      <c r="O2671" s="71" t="str">
        <f t="shared" si="125"/>
        <v/>
      </c>
    </row>
    <row r="2672" spans="2:15" x14ac:dyDescent="0.15">
      <c r="B2672" s="73" t="str">
        <f>IFERROR(IF(AND(K2672&lt;&gt;"",K2672&gt;=$C$3),MAX($B$5:B2671)+1,""),"")</f>
        <v/>
      </c>
      <c r="C2672" s="73" t="str">
        <f>IFERROR(IF(AND(O2672&lt;&gt;"",O2672&gt;=$C$3),MAX($C$5:C2671)+1,""),"")</f>
        <v/>
      </c>
      <c r="F2672" s="40" t="s">
        <v>12049</v>
      </c>
      <c r="G2672" s="40" t="s">
        <v>12050</v>
      </c>
      <c r="H2672" s="56">
        <v>0.09</v>
      </c>
      <c r="I2672" s="167" t="s">
        <v>5905</v>
      </c>
      <c r="J2672" s="56">
        <v>11.08</v>
      </c>
      <c r="K2672" s="71">
        <f t="shared" si="124"/>
        <v>8.1227436823104685E-3</v>
      </c>
      <c r="L2672" s="97">
        <v>6.8787599364069898</v>
      </c>
      <c r="M2672" s="56">
        <v>8.0500000000000007</v>
      </c>
      <c r="N2672" s="56">
        <v>12.966581306017936</v>
      </c>
      <c r="O2672" s="71">
        <f t="shared" si="125"/>
        <v>6.9409197286435078E-3</v>
      </c>
    </row>
    <row r="2673" spans="2:15" x14ac:dyDescent="0.15">
      <c r="B2673" s="73" t="str">
        <f>IFERROR(IF(AND(K2673&lt;&gt;"",K2673&gt;=$C$3),MAX($B$5:B2672)+1,""),"")</f>
        <v/>
      </c>
      <c r="C2673" s="73" t="str">
        <f>IFERROR(IF(AND(O2673&lt;&gt;"",O2673&gt;=$C$3),MAX($C$5:C2672)+1,""),"")</f>
        <v/>
      </c>
      <c r="F2673" s="40" t="s">
        <v>12051</v>
      </c>
      <c r="G2673" s="40" t="s">
        <v>12052</v>
      </c>
      <c r="H2673" s="56">
        <v>0.05</v>
      </c>
      <c r="I2673" s="167" t="s">
        <v>5905</v>
      </c>
      <c r="J2673" s="56">
        <v>12.5</v>
      </c>
      <c r="K2673" s="71">
        <f t="shared" si="124"/>
        <v>4.0000000000000001E-3</v>
      </c>
      <c r="L2673" s="97">
        <v>6.2296416938110797</v>
      </c>
      <c r="M2673" s="56">
        <v>9.0500000000000007</v>
      </c>
      <c r="N2673" s="56">
        <v>18.159150326797374</v>
      </c>
      <c r="O2673" s="71">
        <f t="shared" si="125"/>
        <v>2.7534327928446759E-3</v>
      </c>
    </row>
    <row r="2674" spans="2:15" x14ac:dyDescent="0.15">
      <c r="B2674" s="73" t="str">
        <f>IFERROR(IF(AND(K2674&lt;&gt;"",K2674&gt;=$C$3),MAX($B$5:B2673)+1,""),"")</f>
        <v/>
      </c>
      <c r="C2674" s="73" t="str">
        <f>IFERROR(IF(AND(O2674&lt;&gt;"",O2674&gt;=$C$3),MAX($C$5:C2673)+1,""),"")</f>
        <v/>
      </c>
      <c r="F2674" s="40" t="s">
        <v>12053</v>
      </c>
      <c r="G2674" s="40" t="s">
        <v>12054</v>
      </c>
      <c r="H2674" s="56">
        <v>0.2</v>
      </c>
      <c r="I2674" s="167" t="s">
        <v>5941</v>
      </c>
      <c r="J2674" s="56">
        <v>26.4</v>
      </c>
      <c r="K2674" s="71">
        <f t="shared" si="124"/>
        <v>7.5757575757575768E-3</v>
      </c>
      <c r="L2674" s="97">
        <v>26.195269484296201</v>
      </c>
      <c r="M2674" s="56">
        <v>27.1</v>
      </c>
      <c r="N2674" s="56">
        <v>27.311801484955101</v>
      </c>
      <c r="O2674" s="71">
        <f t="shared" si="125"/>
        <v>7.3228417433456898E-3</v>
      </c>
    </row>
    <row r="2675" spans="2:15" x14ac:dyDescent="0.15">
      <c r="B2675" s="73" t="str">
        <f>IFERROR(IF(AND(K2675&lt;&gt;"",K2675&gt;=$C$3),MAX($B$5:B2674)+1,""),"")</f>
        <v/>
      </c>
      <c r="C2675" s="73" t="str">
        <f>IFERROR(IF(AND(O2675&lt;&gt;"",O2675&gt;=$C$3),MAX($C$5:C2674)+1,""),"")</f>
        <v/>
      </c>
      <c r="F2675" s="40" t="s">
        <v>12055</v>
      </c>
      <c r="G2675" s="40" t="s">
        <v>12056</v>
      </c>
      <c r="H2675" s="56" t="s">
        <v>5898</v>
      </c>
      <c r="I2675" s="167" t="s">
        <v>5898</v>
      </c>
      <c r="J2675" s="56">
        <v>21.53</v>
      </c>
      <c r="K2675" s="71" t="str">
        <f t="shared" si="124"/>
        <v/>
      </c>
      <c r="L2675" s="97">
        <v>21.53</v>
      </c>
      <c r="M2675" s="56">
        <v>17.079999999999998</v>
      </c>
      <c r="N2675" s="56">
        <v>17.079999999999998</v>
      </c>
      <c r="O2675" s="71" t="str">
        <f t="shared" si="125"/>
        <v/>
      </c>
    </row>
    <row r="2676" spans="2:15" x14ac:dyDescent="0.15">
      <c r="B2676" s="73" t="str">
        <f>IFERROR(IF(AND(K2676&lt;&gt;"",K2676&gt;=$C$3),MAX($B$5:B2675)+1,""),"")</f>
        <v/>
      </c>
      <c r="C2676" s="73" t="str">
        <f>IFERROR(IF(AND(O2676&lt;&gt;"",O2676&gt;=$C$3),MAX($C$5:C2675)+1,""),"")</f>
        <v/>
      </c>
      <c r="F2676" s="40" t="s">
        <v>13552</v>
      </c>
      <c r="G2676" s="40" t="s">
        <v>12058</v>
      </c>
      <c r="H2676" s="56">
        <v>0.125</v>
      </c>
      <c r="I2676" s="167" t="s">
        <v>5952</v>
      </c>
      <c r="J2676" s="56">
        <v>13.12</v>
      </c>
      <c r="K2676" s="71">
        <f t="shared" si="124"/>
        <v>9.5274390243902437E-3</v>
      </c>
      <c r="L2676" s="97">
        <v>12.984158757549601</v>
      </c>
      <c r="M2676" s="56">
        <v>11.55</v>
      </c>
      <c r="N2676" s="56">
        <v>11.670836965998266</v>
      </c>
      <c r="O2676" s="71">
        <f t="shared" si="125"/>
        <v>1.071045721606549E-2</v>
      </c>
    </row>
    <row r="2677" spans="2:15" x14ac:dyDescent="0.15">
      <c r="B2677" s="73" t="str">
        <f>IFERROR(IF(AND(K2677&lt;&gt;"",K2677&gt;=$C$3),MAX($B$5:B2676)+1,""),"")</f>
        <v/>
      </c>
      <c r="C2677" s="73" t="str">
        <f>IFERROR(IF(AND(O2677&lt;&gt;"",O2677&gt;=$C$3),MAX($C$5:C2676)+1,""),"")</f>
        <v/>
      </c>
      <c r="F2677" s="40" t="s">
        <v>12059</v>
      </c>
      <c r="G2677" s="40" t="s">
        <v>13553</v>
      </c>
      <c r="H2677" s="56" t="s">
        <v>5898</v>
      </c>
      <c r="I2677" s="167" t="s">
        <v>5942</v>
      </c>
      <c r="J2677" s="56">
        <v>6.58</v>
      </c>
      <c r="K2677" s="71" t="str">
        <f t="shared" si="124"/>
        <v/>
      </c>
      <c r="L2677" s="97">
        <v>6.58</v>
      </c>
      <c r="M2677" s="56">
        <v>6.1</v>
      </c>
      <c r="N2677" s="56">
        <v>6.1</v>
      </c>
      <c r="O2677" s="71" t="str">
        <f t="shared" si="125"/>
        <v/>
      </c>
    </row>
    <row r="2678" spans="2:15" x14ac:dyDescent="0.15">
      <c r="B2678" s="73" t="str">
        <f>IFERROR(IF(AND(K2678&lt;&gt;"",K2678&gt;=$C$3),MAX($B$5:B2677)+1,""),"")</f>
        <v/>
      </c>
      <c r="C2678" s="73" t="str">
        <f>IFERROR(IF(AND(O2678&lt;&gt;"",O2678&gt;=$C$3),MAX($C$5:C2677)+1,""),"")</f>
        <v/>
      </c>
      <c r="F2678" s="40" t="s">
        <v>12061</v>
      </c>
      <c r="G2678" s="40" t="s">
        <v>12062</v>
      </c>
      <c r="H2678" s="56" t="s">
        <v>5898</v>
      </c>
      <c r="I2678" s="167" t="s">
        <v>5932</v>
      </c>
      <c r="J2678" s="56">
        <v>18.899999999999999</v>
      </c>
      <c r="K2678" s="71" t="str">
        <f t="shared" si="124"/>
        <v/>
      </c>
      <c r="L2678" s="97">
        <v>18.899999999999999</v>
      </c>
      <c r="M2678" s="56">
        <v>27.85</v>
      </c>
      <c r="N2678" s="56">
        <v>27.85</v>
      </c>
      <c r="O2678" s="71" t="str">
        <f t="shared" si="125"/>
        <v/>
      </c>
    </row>
    <row r="2679" spans="2:15" x14ac:dyDescent="0.15">
      <c r="B2679" s="73" t="str">
        <f>IFERROR(IF(AND(K2679&lt;&gt;"",K2679&gt;=$C$3),MAX($B$5:B2678)+1,""),"")</f>
        <v/>
      </c>
      <c r="C2679" s="73" t="str">
        <f>IFERROR(IF(AND(O2679&lt;&gt;"",O2679&gt;=$C$3),MAX($C$5:C2678)+1,""),"")</f>
        <v/>
      </c>
      <c r="F2679" s="40" t="s">
        <v>12063</v>
      </c>
      <c r="G2679" s="40" t="s">
        <v>12064</v>
      </c>
      <c r="H2679" s="56">
        <v>2.9000000000000001E-2</v>
      </c>
      <c r="I2679" s="167" t="s">
        <v>5953</v>
      </c>
      <c r="J2679" s="56">
        <v>8.48</v>
      </c>
      <c r="K2679" s="71">
        <f t="shared" si="124"/>
        <v>3.4198113207547171E-3</v>
      </c>
      <c r="L2679" s="97">
        <v>8.4477566539923998</v>
      </c>
      <c r="M2679" s="56">
        <v>8.35</v>
      </c>
      <c r="N2679" s="56">
        <v>8.3818702290076299</v>
      </c>
      <c r="O2679" s="71">
        <f t="shared" si="125"/>
        <v>3.4598483641082871E-3</v>
      </c>
    </row>
    <row r="2680" spans="2:15" x14ac:dyDescent="0.15">
      <c r="B2680" s="73" t="str">
        <f>IFERROR(IF(AND(K2680&lt;&gt;"",K2680&gt;=$C$3),MAX($B$5:B2679)+1,""),"")</f>
        <v/>
      </c>
      <c r="C2680" s="73" t="str">
        <f>IFERROR(IF(AND(O2680&lt;&gt;"",O2680&gt;=$C$3),MAX($C$5:C2679)+1,""),"")</f>
        <v/>
      </c>
      <c r="F2680" s="40" t="s">
        <v>12065</v>
      </c>
      <c r="G2680" s="40" t="s">
        <v>12066</v>
      </c>
      <c r="H2680" s="56">
        <v>7.0000000000000007E-2</v>
      </c>
      <c r="I2680" s="167" t="s">
        <v>5981</v>
      </c>
      <c r="J2680" s="56">
        <v>5.27</v>
      </c>
      <c r="K2680" s="71">
        <f t="shared" si="124"/>
        <v>1.3282732447817839E-2</v>
      </c>
      <c r="L2680" s="97">
        <v>5.2003962264150898</v>
      </c>
      <c r="M2680" s="56">
        <v>5.0999999999999996</v>
      </c>
      <c r="N2680" s="56">
        <v>5.1682600382409216</v>
      </c>
      <c r="O2680" s="71">
        <f t="shared" si="125"/>
        <v>1.3544210136884933E-2</v>
      </c>
    </row>
    <row r="2681" spans="2:15" x14ac:dyDescent="0.15">
      <c r="B2681" s="73" t="str">
        <f>IFERROR(IF(AND(K2681&lt;&gt;"",K2681&gt;=$C$3),MAX($B$5:B2680)+1,""),"")</f>
        <v/>
      </c>
      <c r="C2681" s="73" t="str">
        <f>IFERROR(IF(AND(O2681&lt;&gt;"",O2681&gt;=$C$3),MAX($C$5:C2680)+1,""),"")</f>
        <v/>
      </c>
      <c r="F2681" s="40" t="s">
        <v>12067</v>
      </c>
      <c r="G2681" s="40" t="s">
        <v>12068</v>
      </c>
      <c r="H2681" s="56">
        <v>0.06</v>
      </c>
      <c r="I2681" s="167" t="s">
        <v>5903</v>
      </c>
      <c r="J2681" s="56">
        <v>10.28</v>
      </c>
      <c r="K2681" s="71">
        <f t="shared" si="124"/>
        <v>5.8365758754863814E-3</v>
      </c>
      <c r="L2681" s="97">
        <v>10.232480739599399</v>
      </c>
      <c r="M2681" s="56">
        <v>12.06</v>
      </c>
      <c r="N2681" s="56">
        <v>12.116006191950445</v>
      </c>
      <c r="O2681" s="71">
        <f t="shared" si="125"/>
        <v>4.9521268848362271E-3</v>
      </c>
    </row>
    <row r="2682" spans="2:15" x14ac:dyDescent="0.15">
      <c r="B2682" s="73" t="str">
        <f>IFERROR(IF(AND(K2682&lt;&gt;"",K2682&gt;=$C$3),MAX($B$5:B2681)+1,""),"")</f>
        <v/>
      </c>
      <c r="C2682" s="73" t="str">
        <f>IFERROR(IF(AND(O2682&lt;&gt;"",O2682&gt;=$C$3),MAX($C$5:C2681)+1,""),"")</f>
        <v/>
      </c>
      <c r="F2682" s="40" t="s">
        <v>13554</v>
      </c>
      <c r="G2682" s="40" t="s">
        <v>12070</v>
      </c>
      <c r="H2682" s="56" t="s">
        <v>5898</v>
      </c>
      <c r="I2682" s="167" t="s">
        <v>5953</v>
      </c>
      <c r="J2682" s="56">
        <v>9.48</v>
      </c>
      <c r="K2682" s="71" t="str">
        <f t="shared" si="124"/>
        <v/>
      </c>
      <c r="L2682" s="97">
        <v>9.48</v>
      </c>
      <c r="M2682" s="56">
        <v>9.4700000000000006</v>
      </c>
      <c r="N2682" s="56">
        <v>9.4700000000000006</v>
      </c>
      <c r="O2682" s="71" t="str">
        <f t="shared" si="125"/>
        <v/>
      </c>
    </row>
    <row r="2683" spans="2:15" x14ac:dyDescent="0.15">
      <c r="B2683" s="73" t="str">
        <f>IFERROR(IF(AND(K2683&lt;&gt;"",K2683&gt;=$C$3),MAX($B$5:B2682)+1,""),"")</f>
        <v/>
      </c>
      <c r="C2683" s="73" t="str">
        <f>IFERROR(IF(AND(O2683&lt;&gt;"",O2683&gt;=$C$3),MAX($C$5:C2682)+1,""),"")</f>
        <v/>
      </c>
      <c r="F2683" s="40" t="s">
        <v>12071</v>
      </c>
      <c r="G2683" s="40" t="s">
        <v>12072</v>
      </c>
      <c r="H2683" s="56">
        <v>0.05</v>
      </c>
      <c r="I2683" s="167" t="s">
        <v>5911</v>
      </c>
      <c r="J2683" s="56">
        <v>10.6</v>
      </c>
      <c r="K2683" s="71">
        <f t="shared" si="124"/>
        <v>4.7169811320754724E-3</v>
      </c>
      <c r="L2683" s="97">
        <v>10.546572580645201</v>
      </c>
      <c r="M2683" s="56">
        <v>11.09</v>
      </c>
      <c r="N2683" s="56">
        <v>11.146180344478173</v>
      </c>
      <c r="O2683" s="71">
        <f t="shared" si="125"/>
        <v>4.4858416475173973E-3</v>
      </c>
    </row>
    <row r="2684" spans="2:15" x14ac:dyDescent="0.15">
      <c r="B2684" s="73" t="str">
        <f>IFERROR(IF(AND(K2684&lt;&gt;"",K2684&gt;=$C$3),MAX($B$5:B2683)+1,""),"")</f>
        <v/>
      </c>
      <c r="C2684" s="73" t="str">
        <f>IFERROR(IF(AND(O2684&lt;&gt;"",O2684&gt;=$C$3),MAX($C$5:C2683)+1,""),"")</f>
        <v/>
      </c>
      <c r="F2684" s="40" t="s">
        <v>12073</v>
      </c>
      <c r="G2684" s="40" t="s">
        <v>12074</v>
      </c>
      <c r="H2684" s="56">
        <v>0.03</v>
      </c>
      <c r="I2684" s="167" t="s">
        <v>5968</v>
      </c>
      <c r="J2684" s="56">
        <v>21</v>
      </c>
      <c r="K2684" s="71">
        <f t="shared" si="124"/>
        <v>1.4285714285714286E-3</v>
      </c>
      <c r="L2684" s="97">
        <v>20.962162162162201</v>
      </c>
      <c r="M2684" s="56">
        <v>15.12</v>
      </c>
      <c r="N2684" s="56">
        <v>15.147292418772533</v>
      </c>
      <c r="O2684" s="71">
        <f t="shared" si="125"/>
        <v>1.9805519805519843E-3</v>
      </c>
    </row>
    <row r="2685" spans="2:15" x14ac:dyDescent="0.15">
      <c r="B2685" s="73" t="str">
        <f>IFERROR(IF(AND(K2685&lt;&gt;"",K2685&gt;=$C$3),MAX($B$5:B2684)+1,""),"")</f>
        <v/>
      </c>
      <c r="C2685" s="73" t="str">
        <f>IFERROR(IF(AND(O2685&lt;&gt;"",O2685&gt;=$C$3),MAX($C$5:C2684)+1,""),"")</f>
        <v/>
      </c>
      <c r="F2685" s="40" t="s">
        <v>12075</v>
      </c>
      <c r="G2685" s="40" t="s">
        <v>12076</v>
      </c>
      <c r="H2685" s="56">
        <v>0.23</v>
      </c>
      <c r="I2685" s="167" t="s">
        <v>5957</v>
      </c>
      <c r="J2685" s="56">
        <v>13.94</v>
      </c>
      <c r="K2685" s="71">
        <f t="shared" si="124"/>
        <v>1.6499282639885225E-2</v>
      </c>
      <c r="L2685" s="97">
        <v>13.6687478849408</v>
      </c>
      <c r="M2685" s="56">
        <v>12.53</v>
      </c>
      <c r="N2685" s="56">
        <v>12.778654012079357</v>
      </c>
      <c r="O2685" s="71">
        <f t="shared" si="125"/>
        <v>1.7998765737188477E-2</v>
      </c>
    </row>
    <row r="2686" spans="2:15" x14ac:dyDescent="0.15">
      <c r="B2686" s="73" t="str">
        <f>IFERROR(IF(AND(K2686&lt;&gt;"",K2686&gt;=$C$3),MAX($B$5:B2685)+1,""),"")</f>
        <v/>
      </c>
      <c r="C2686" s="73" t="str">
        <f>IFERROR(IF(AND(O2686&lt;&gt;"",O2686&gt;=$C$3),MAX($C$5:C2685)+1,""),"")</f>
        <v/>
      </c>
      <c r="F2686" s="40" t="s">
        <v>12077</v>
      </c>
      <c r="G2686" s="40" t="s">
        <v>13555</v>
      </c>
      <c r="H2686" s="56" t="s">
        <v>5898</v>
      </c>
      <c r="I2686" s="167" t="s">
        <v>5957</v>
      </c>
      <c r="J2686" s="56">
        <v>13.71</v>
      </c>
      <c r="K2686" s="71" t="str">
        <f t="shared" si="124"/>
        <v/>
      </c>
      <c r="L2686" s="97">
        <v>13.71</v>
      </c>
      <c r="M2686" s="56">
        <v>18.809999999999999</v>
      </c>
      <c r="N2686" s="56">
        <v>18.809999999999999</v>
      </c>
      <c r="O2686" s="71" t="str">
        <f t="shared" si="125"/>
        <v/>
      </c>
    </row>
    <row r="2687" spans="2:15" x14ac:dyDescent="0.15">
      <c r="B2687" s="73" t="str">
        <f>IFERROR(IF(AND(K2687&lt;&gt;"",K2687&gt;=$C$3),MAX($B$5:B2686)+1,""),"")</f>
        <v/>
      </c>
      <c r="C2687" s="73" t="str">
        <f>IFERROR(IF(AND(O2687&lt;&gt;"",O2687&gt;=$C$3),MAX($C$5:C2686)+1,""),"")</f>
        <v/>
      </c>
      <c r="F2687" s="40" t="s">
        <v>12079</v>
      </c>
      <c r="G2687" s="40" t="s">
        <v>13556</v>
      </c>
      <c r="H2687" s="56">
        <v>0.1</v>
      </c>
      <c r="I2687" s="167" t="s">
        <v>5928</v>
      </c>
      <c r="J2687" s="56">
        <v>62.75</v>
      </c>
      <c r="K2687" s="71">
        <f t="shared" si="124"/>
        <v>1.5936254980079682E-3</v>
      </c>
      <c r="L2687" s="97">
        <v>62.666355638496398</v>
      </c>
      <c r="M2687" s="56">
        <v>77.39</v>
      </c>
      <c r="N2687" s="56">
        <v>77.493296849973305</v>
      </c>
      <c r="O2687" s="71">
        <f t="shared" si="125"/>
        <v>1.2904341932128604E-3</v>
      </c>
    </row>
    <row r="2688" spans="2:15" x14ac:dyDescent="0.15">
      <c r="B2688" s="73" t="str">
        <f>IFERROR(IF(AND(K2688&lt;&gt;"",K2688&gt;=$C$3),MAX($B$5:B2687)+1,""),"")</f>
        <v/>
      </c>
      <c r="C2688" s="73" t="str">
        <f>IFERROR(IF(AND(O2688&lt;&gt;"",O2688&gt;=$C$3),MAX($C$5:C2687)+1,""),"")</f>
        <v/>
      </c>
      <c r="F2688" s="40" t="s">
        <v>12081</v>
      </c>
      <c r="G2688" s="40" t="s">
        <v>12082</v>
      </c>
      <c r="H2688" s="56">
        <v>0.03</v>
      </c>
      <c r="I2688" s="167" t="s">
        <v>5911</v>
      </c>
      <c r="J2688" s="56">
        <v>11.73</v>
      </c>
      <c r="K2688" s="71">
        <f t="shared" si="124"/>
        <v>2.5575447570332479E-3</v>
      </c>
      <c r="L2688" s="97">
        <v>11.7013669650122</v>
      </c>
      <c r="M2688" s="56">
        <v>12.56</v>
      </c>
      <c r="N2688" s="56">
        <v>12.590734094616645</v>
      </c>
      <c r="O2688" s="71">
        <f t="shared" si="125"/>
        <v>2.3827045964561308E-3</v>
      </c>
    </row>
    <row r="2689" spans="2:15" x14ac:dyDescent="0.15">
      <c r="B2689" s="73" t="str">
        <f>IFERROR(IF(AND(K2689&lt;&gt;"",K2689&gt;=$C$3),MAX($B$5:B2688)+1,""),"")</f>
        <v/>
      </c>
      <c r="C2689" s="73" t="str">
        <f>IFERROR(IF(AND(O2689&lt;&gt;"",O2689&gt;=$C$3),MAX($C$5:C2688)+1,""),"")</f>
        <v/>
      </c>
      <c r="F2689" s="40" t="s">
        <v>12083</v>
      </c>
      <c r="G2689" s="40" t="s">
        <v>12084</v>
      </c>
      <c r="H2689" s="56">
        <v>0.2</v>
      </c>
      <c r="I2689" s="167" t="s">
        <v>5924</v>
      </c>
      <c r="J2689" s="56">
        <v>16.63</v>
      </c>
      <c r="K2689" s="71">
        <f t="shared" si="124"/>
        <v>1.2026458208057728E-2</v>
      </c>
      <c r="L2689" s="97">
        <v>16.4842506573181</v>
      </c>
      <c r="M2689" s="56">
        <v>21.19</v>
      </c>
      <c r="N2689" s="56">
        <v>21.377356321839134</v>
      </c>
      <c r="O2689" s="71">
        <f t="shared" si="125"/>
        <v>9.3556937999709419E-3</v>
      </c>
    </row>
    <row r="2690" spans="2:15" x14ac:dyDescent="0.15">
      <c r="B2690" s="73" t="str">
        <f>IFERROR(IF(AND(K2690&lt;&gt;"",K2690&gt;=$C$3),MAX($B$5:B2689)+1,""),"")</f>
        <v/>
      </c>
      <c r="C2690" s="73" t="str">
        <f>IFERROR(IF(AND(O2690&lt;&gt;"",O2690&gt;=$C$3),MAX($C$5:C2689)+1,""),"")</f>
        <v/>
      </c>
      <c r="F2690" s="40" t="s">
        <v>12085</v>
      </c>
      <c r="G2690" s="40" t="s">
        <v>12086</v>
      </c>
      <c r="H2690" s="56">
        <v>7.0000000000000007E-2</v>
      </c>
      <c r="I2690" s="167" t="s">
        <v>5915</v>
      </c>
      <c r="J2690" s="56">
        <v>9.3000000000000007</v>
      </c>
      <c r="K2690" s="71">
        <f t="shared" si="124"/>
        <v>7.526881720430108E-3</v>
      </c>
      <c r="L2690" s="97">
        <v>9.2332991803278706</v>
      </c>
      <c r="M2690" s="56">
        <v>9.9</v>
      </c>
      <c r="N2690" s="56">
        <v>9.9715170278637757</v>
      </c>
      <c r="O2690" s="71">
        <f t="shared" si="125"/>
        <v>7.0199950322901161E-3</v>
      </c>
    </row>
    <row r="2691" spans="2:15" x14ac:dyDescent="0.15">
      <c r="B2691" s="73" t="str">
        <f>IFERROR(IF(AND(K2691&lt;&gt;"",K2691&gt;=$C$3),MAX($B$5:B2690)+1,""),"")</f>
        <v/>
      </c>
      <c r="C2691" s="73" t="str">
        <f>IFERROR(IF(AND(O2691&lt;&gt;"",O2691&gt;=$C$3),MAX($C$5:C2690)+1,""),"")</f>
        <v/>
      </c>
      <c r="F2691" s="40" t="s">
        <v>12087</v>
      </c>
      <c r="G2691" s="40" t="s">
        <v>12088</v>
      </c>
      <c r="H2691" s="56" t="s">
        <v>5898</v>
      </c>
      <c r="I2691" s="167" t="s">
        <v>5898</v>
      </c>
      <c r="J2691" s="56">
        <v>15.2</v>
      </c>
      <c r="K2691" s="71" t="str">
        <f t="shared" si="124"/>
        <v/>
      </c>
      <c r="L2691" s="97">
        <v>15.2</v>
      </c>
      <c r="M2691" s="56" t="s">
        <v>5898</v>
      </c>
      <c r="N2691" s="56" t="s">
        <v>5898</v>
      </c>
      <c r="O2691" s="71" t="str">
        <f t="shared" si="125"/>
        <v/>
      </c>
    </row>
    <row r="2692" spans="2:15" x14ac:dyDescent="0.15">
      <c r="B2692" s="73" t="str">
        <f>IFERROR(IF(AND(K2692&lt;&gt;"",K2692&gt;=$C$3),MAX($B$5:B2691)+1,""),"")</f>
        <v/>
      </c>
      <c r="C2692" s="73" t="str">
        <f>IFERROR(IF(AND(O2692&lt;&gt;"",O2692&gt;=$C$3),MAX($C$5:C2691)+1,""),"")</f>
        <v/>
      </c>
      <c r="F2692" s="40" t="s">
        <v>13557</v>
      </c>
      <c r="G2692" s="40" t="s">
        <v>12090</v>
      </c>
      <c r="H2692" s="56" t="s">
        <v>5898</v>
      </c>
      <c r="I2692" s="167" t="s">
        <v>5909</v>
      </c>
      <c r="J2692" s="56">
        <v>5.13</v>
      </c>
      <c r="K2692" s="71" t="str">
        <f t="shared" si="124"/>
        <v/>
      </c>
      <c r="L2692" s="97">
        <v>5.13</v>
      </c>
      <c r="M2692" s="56">
        <v>6.14</v>
      </c>
      <c r="N2692" s="56">
        <v>6.14</v>
      </c>
      <c r="O2692" s="71" t="str">
        <f t="shared" si="125"/>
        <v/>
      </c>
    </row>
    <row r="2693" spans="2:15" x14ac:dyDescent="0.15">
      <c r="B2693" s="73" t="str">
        <f>IFERROR(IF(AND(K2693&lt;&gt;"",K2693&gt;=$C$3),MAX($B$5:B2692)+1,""),"")</f>
        <v/>
      </c>
      <c r="C2693" s="73" t="str">
        <f>IFERROR(IF(AND(O2693&lt;&gt;"",O2693&gt;=$C$3),MAX($C$5:C2692)+1,""),"")</f>
        <v/>
      </c>
      <c r="F2693" s="40" t="s">
        <v>12091</v>
      </c>
      <c r="G2693" s="40" t="s">
        <v>12092</v>
      </c>
      <c r="H2693" s="56">
        <v>0.13</v>
      </c>
      <c r="I2693" s="167" t="s">
        <v>5916</v>
      </c>
      <c r="J2693" s="56">
        <v>17.18</v>
      </c>
      <c r="K2693" s="71">
        <f t="shared" si="124"/>
        <v>7.5669383003492434E-3</v>
      </c>
      <c r="L2693" s="97">
        <v>17.045700541190602</v>
      </c>
      <c r="M2693" s="56">
        <v>19.190000000000001</v>
      </c>
      <c r="N2693" s="56">
        <v>19.34119393939396</v>
      </c>
      <c r="O2693" s="71">
        <f t="shared" si="125"/>
        <v>6.7214051214913488E-3</v>
      </c>
    </row>
    <row r="2694" spans="2:15" x14ac:dyDescent="0.15">
      <c r="B2694" s="73" t="str">
        <f>IFERROR(IF(AND(K2694&lt;&gt;"",K2694&gt;=$C$3),MAX($B$5:B2693)+1,""),"")</f>
        <v/>
      </c>
      <c r="C2694" s="73" t="str">
        <f>IFERROR(IF(AND(O2694&lt;&gt;"",O2694&gt;=$C$3),MAX($C$5:C2693)+1,""),"")</f>
        <v/>
      </c>
      <c r="F2694" s="40" t="s">
        <v>12093</v>
      </c>
      <c r="G2694" s="40" t="s">
        <v>12094</v>
      </c>
      <c r="H2694" s="56">
        <v>0.247</v>
      </c>
      <c r="I2694" s="167" t="s">
        <v>5957</v>
      </c>
      <c r="J2694" s="56">
        <v>14.4</v>
      </c>
      <c r="K2694" s="71">
        <f t="shared" si="124"/>
        <v>1.7152777777777777E-2</v>
      </c>
      <c r="L2694" s="97">
        <v>14.0436867612911</v>
      </c>
      <c r="M2694" s="56">
        <v>17.43</v>
      </c>
      <c r="N2694" s="56">
        <v>17.872230010983607</v>
      </c>
      <c r="O2694" s="71">
        <f t="shared" si="125"/>
        <v>1.3820323476600458E-2</v>
      </c>
    </row>
    <row r="2695" spans="2:15" x14ac:dyDescent="0.15">
      <c r="B2695" s="73" t="str">
        <f>IFERROR(IF(AND(K2695&lt;&gt;"",K2695&gt;=$C$3),MAX($B$5:B2694)+1,""),"")</f>
        <v/>
      </c>
      <c r="C2695" s="73" t="str">
        <f>IFERROR(IF(AND(O2695&lt;&gt;"",O2695&gt;=$C$3),MAX($C$5:C2694)+1,""),"")</f>
        <v/>
      </c>
      <c r="F2695" s="40" t="s">
        <v>12095</v>
      </c>
      <c r="G2695" s="40" t="s">
        <v>12096</v>
      </c>
      <c r="H2695" s="56">
        <v>0.15</v>
      </c>
      <c r="I2695" s="167" t="s">
        <v>5909</v>
      </c>
      <c r="J2695" s="56">
        <v>8.3699999999999992</v>
      </c>
      <c r="K2695" s="71">
        <f t="shared" ref="K2695:K2758" si="126">IFERROR(H2695/J2695,"")</f>
        <v>1.7921146953405021E-2</v>
      </c>
      <c r="L2695" s="97">
        <v>4.5664177215189898</v>
      </c>
      <c r="M2695" s="56">
        <v>4.03</v>
      </c>
      <c r="N2695" s="56">
        <v>7.3867749419953554</v>
      </c>
      <c r="O2695" s="71">
        <f t="shared" ref="O2695:O2758" si="127">IFERROR(H2695/N2695,"")</f>
        <v>2.0306561547884548E-2</v>
      </c>
    </row>
    <row r="2696" spans="2:15" x14ac:dyDescent="0.15">
      <c r="B2696" s="73" t="str">
        <f>IFERROR(IF(AND(K2696&lt;&gt;"",K2696&gt;=$C$3),MAX($B$5:B2695)+1,""),"")</f>
        <v/>
      </c>
      <c r="C2696" s="73" t="str">
        <f>IFERROR(IF(AND(O2696&lt;&gt;"",O2696&gt;=$C$3),MAX($C$5:C2695)+1,""),"")</f>
        <v/>
      </c>
      <c r="F2696" s="40" t="s">
        <v>13558</v>
      </c>
      <c r="G2696" s="40" t="s">
        <v>12098</v>
      </c>
      <c r="H2696" s="56" t="s">
        <v>5898</v>
      </c>
      <c r="I2696" s="167" t="s">
        <v>5907</v>
      </c>
      <c r="J2696" s="56">
        <v>4.8499999999999996</v>
      </c>
      <c r="K2696" s="71" t="str">
        <f t="shared" si="126"/>
        <v/>
      </c>
      <c r="L2696" s="97">
        <v>4.8499999999999996</v>
      </c>
      <c r="M2696" s="56">
        <v>6.93</v>
      </c>
      <c r="N2696" s="56">
        <v>6.93</v>
      </c>
      <c r="O2696" s="71" t="str">
        <f t="shared" si="127"/>
        <v/>
      </c>
    </row>
    <row r="2697" spans="2:15" x14ac:dyDescent="0.15">
      <c r="B2697" s="73" t="str">
        <f>IFERROR(IF(AND(K2697&lt;&gt;"",K2697&gt;=$C$3),MAX($B$5:B2696)+1,""),"")</f>
        <v/>
      </c>
      <c r="C2697" s="73" t="str">
        <f>IFERROR(IF(AND(O2697&lt;&gt;"",O2697&gt;=$C$3),MAX($C$5:C2696)+1,""),"")</f>
        <v/>
      </c>
      <c r="F2697" s="40" t="s">
        <v>12099</v>
      </c>
      <c r="G2697" s="40" t="s">
        <v>12100</v>
      </c>
      <c r="H2697" s="56" t="s">
        <v>5898</v>
      </c>
      <c r="I2697" s="167" t="s">
        <v>5935</v>
      </c>
      <c r="J2697" s="56">
        <v>8.83</v>
      </c>
      <c r="K2697" s="71" t="str">
        <f t="shared" si="126"/>
        <v/>
      </c>
      <c r="L2697" s="97">
        <v>8.83</v>
      </c>
      <c r="M2697" s="56">
        <v>8.26</v>
      </c>
      <c r="N2697" s="56">
        <v>8.26</v>
      </c>
      <c r="O2697" s="71" t="str">
        <f t="shared" si="127"/>
        <v/>
      </c>
    </row>
    <row r="2698" spans="2:15" x14ac:dyDescent="0.15">
      <c r="B2698" s="73" t="str">
        <f>IFERROR(IF(AND(K2698&lt;&gt;"",K2698&gt;=$C$3),MAX($B$5:B2697)+1,""),"")</f>
        <v/>
      </c>
      <c r="C2698" s="73" t="str">
        <f>IFERROR(IF(AND(O2698&lt;&gt;"",O2698&gt;=$C$3),MAX($C$5:C2697)+1,""),"")</f>
        <v/>
      </c>
      <c r="F2698" s="40" t="s">
        <v>12101</v>
      </c>
      <c r="G2698" s="40" t="s">
        <v>12102</v>
      </c>
      <c r="H2698" s="56" t="s">
        <v>5898</v>
      </c>
      <c r="I2698" s="167" t="s">
        <v>5901</v>
      </c>
      <c r="J2698" s="56">
        <v>4.24</v>
      </c>
      <c r="K2698" s="71" t="str">
        <f t="shared" si="126"/>
        <v/>
      </c>
      <c r="L2698" s="97">
        <v>4.24</v>
      </c>
      <c r="M2698" s="56">
        <v>3.72</v>
      </c>
      <c r="N2698" s="56">
        <v>3.72</v>
      </c>
      <c r="O2698" s="71" t="str">
        <f t="shared" si="127"/>
        <v/>
      </c>
    </row>
    <row r="2699" spans="2:15" x14ac:dyDescent="0.15">
      <c r="B2699" s="73" t="str">
        <f>IFERROR(IF(AND(K2699&lt;&gt;"",K2699&gt;=$C$3),MAX($B$5:B2698)+1,""),"")</f>
        <v/>
      </c>
      <c r="C2699" s="73" t="str">
        <f>IFERROR(IF(AND(O2699&lt;&gt;"",O2699&gt;=$C$3),MAX($C$5:C2698)+1,""),"")</f>
        <v/>
      </c>
      <c r="F2699" s="40" t="s">
        <v>12103</v>
      </c>
      <c r="G2699" s="40" t="s">
        <v>13559</v>
      </c>
      <c r="H2699" s="56" t="s">
        <v>5898</v>
      </c>
      <c r="I2699" s="167" t="s">
        <v>5909</v>
      </c>
      <c r="J2699" s="56">
        <v>2.74</v>
      </c>
      <c r="K2699" s="71" t="str">
        <f t="shared" si="126"/>
        <v/>
      </c>
      <c r="L2699" s="97">
        <v>2.74</v>
      </c>
      <c r="M2699" s="56">
        <v>2.52</v>
      </c>
      <c r="N2699" s="56">
        <v>2.52</v>
      </c>
      <c r="O2699" s="71" t="str">
        <f t="shared" si="127"/>
        <v/>
      </c>
    </row>
    <row r="2700" spans="2:15" x14ac:dyDescent="0.15">
      <c r="B2700" s="73">
        <f>IFERROR(IF(AND(K2700&lt;&gt;"",K2700&gt;=$C$3),MAX($B$5:B2699)+1,""),"")</f>
        <v>99</v>
      </c>
      <c r="C2700" s="73">
        <f>IFERROR(IF(AND(O2700&lt;&gt;"",O2700&gt;=$C$3),MAX($C$5:C2699)+1,""),"")</f>
        <v>81</v>
      </c>
      <c r="F2700" s="40" t="s">
        <v>12105</v>
      </c>
      <c r="G2700" s="40" t="s">
        <v>12106</v>
      </c>
      <c r="H2700" s="56">
        <v>0.45</v>
      </c>
      <c r="I2700" s="167" t="s">
        <v>5953</v>
      </c>
      <c r="J2700" s="56">
        <v>6.57</v>
      </c>
      <c r="K2700" s="71">
        <f t="shared" si="126"/>
        <v>6.8493150684931503E-2</v>
      </c>
      <c r="L2700" s="97">
        <v>6.1220454545454599</v>
      </c>
      <c r="M2700" s="56">
        <v>6.43</v>
      </c>
      <c r="N2700" s="56">
        <v>6.9004878048780425</v>
      </c>
      <c r="O2700" s="71">
        <f t="shared" si="127"/>
        <v>6.5212780998162093E-2</v>
      </c>
    </row>
    <row r="2701" spans="2:15" x14ac:dyDescent="0.15">
      <c r="B2701" s="73" t="str">
        <f>IFERROR(IF(AND(K2701&lt;&gt;"",K2701&gt;=$C$3),MAX($B$5:B2700)+1,""),"")</f>
        <v/>
      </c>
      <c r="C2701" s="73" t="str">
        <f>IFERROR(IF(AND(O2701&lt;&gt;"",O2701&gt;=$C$3),MAX($C$5:C2700)+1,""),"")</f>
        <v/>
      </c>
      <c r="F2701" s="40" t="s">
        <v>12107</v>
      </c>
      <c r="G2701" s="40" t="s">
        <v>12108</v>
      </c>
      <c r="H2701" s="56">
        <v>0.05</v>
      </c>
      <c r="I2701" s="167" t="s">
        <v>5932</v>
      </c>
      <c r="J2701" s="56">
        <v>11.92</v>
      </c>
      <c r="K2701" s="71">
        <f t="shared" si="126"/>
        <v>4.1946308724832215E-3</v>
      </c>
      <c r="L2701" s="97">
        <v>11.874779969651</v>
      </c>
      <c r="M2701" s="56">
        <v>13.12</v>
      </c>
      <c r="N2701" s="56">
        <v>13.169961919268836</v>
      </c>
      <c r="O2701" s="71">
        <f t="shared" si="127"/>
        <v>3.7965181909027025E-3</v>
      </c>
    </row>
    <row r="2702" spans="2:15" x14ac:dyDescent="0.15">
      <c r="B2702" s="73" t="str">
        <f>IFERROR(IF(AND(K2702&lt;&gt;"",K2702&gt;=$C$3),MAX($B$5:B2701)+1,""),"")</f>
        <v/>
      </c>
      <c r="C2702" s="73" t="str">
        <f>IFERROR(IF(AND(O2702&lt;&gt;"",O2702&gt;=$C$3),MAX($C$5:C2701)+1,""),"")</f>
        <v/>
      </c>
      <c r="F2702" s="40" t="s">
        <v>12109</v>
      </c>
      <c r="G2702" s="40" t="s">
        <v>12110</v>
      </c>
      <c r="H2702" s="56">
        <v>0.02</v>
      </c>
      <c r="I2702" s="167" t="s">
        <v>13686</v>
      </c>
      <c r="J2702" s="56">
        <v>5.0999999999999996</v>
      </c>
      <c r="K2702" s="71">
        <f t="shared" si="126"/>
        <v>3.9215686274509803E-3</v>
      </c>
      <c r="L2702" s="97">
        <v>5.0788819875776401</v>
      </c>
      <c r="M2702" s="56">
        <v>4.9400000000000004</v>
      </c>
      <c r="N2702" s="56">
        <v>4.9605405405405403</v>
      </c>
      <c r="O2702" s="71">
        <f t="shared" si="127"/>
        <v>4.0318186771276018E-3</v>
      </c>
    </row>
    <row r="2703" spans="2:15" x14ac:dyDescent="0.15">
      <c r="B2703" s="73" t="str">
        <f>IFERROR(IF(AND(K2703&lt;&gt;"",K2703&gt;=$C$3),MAX($B$5:B2702)+1,""),"")</f>
        <v/>
      </c>
      <c r="C2703" s="73" t="str">
        <f>IFERROR(IF(AND(O2703&lt;&gt;"",O2703&gt;=$C$3),MAX($C$5:C2702)+1,""),"")</f>
        <v/>
      </c>
      <c r="F2703" s="40" t="s">
        <v>12111</v>
      </c>
      <c r="G2703" s="40" t="s">
        <v>12112</v>
      </c>
      <c r="H2703" s="56">
        <v>0.4</v>
      </c>
      <c r="I2703" s="167" t="s">
        <v>5953</v>
      </c>
      <c r="J2703" s="56">
        <v>16.920000000000002</v>
      </c>
      <c r="K2703" s="71">
        <f t="shared" si="126"/>
        <v>2.3640661938534278E-2</v>
      </c>
      <c r="L2703" s="97">
        <v>9.18865771812081</v>
      </c>
      <c r="M2703" s="56">
        <v>11.07</v>
      </c>
      <c r="N2703" s="56">
        <v>20.384304840370742</v>
      </c>
      <c r="O2703" s="71">
        <f t="shared" si="127"/>
        <v>1.9622940450135309E-2</v>
      </c>
    </row>
    <row r="2704" spans="2:15" x14ac:dyDescent="0.15">
      <c r="B2704" s="73" t="str">
        <f>IFERROR(IF(AND(K2704&lt;&gt;"",K2704&gt;=$C$3),MAX($B$5:B2703)+1,""),"")</f>
        <v/>
      </c>
      <c r="C2704" s="73" t="str">
        <f>IFERROR(IF(AND(O2704&lt;&gt;"",O2704&gt;=$C$3),MAX($C$5:C2703)+1,""),"")</f>
        <v/>
      </c>
      <c r="F2704" s="40" t="s">
        <v>12113</v>
      </c>
      <c r="G2704" s="40" t="s">
        <v>12114</v>
      </c>
      <c r="H2704" s="56">
        <v>4.4999999999999998E-2</v>
      </c>
      <c r="I2704" s="167" t="s">
        <v>5952</v>
      </c>
      <c r="J2704" s="56">
        <v>5.63</v>
      </c>
      <c r="K2704" s="71">
        <f t="shared" si="126"/>
        <v>7.9928952042628773E-3</v>
      </c>
      <c r="L2704" s="97">
        <v>5.58734848484848</v>
      </c>
      <c r="M2704" s="56">
        <v>5.17</v>
      </c>
      <c r="N2704" s="56">
        <v>5.209465648854966</v>
      </c>
      <c r="O2704" s="71">
        <f t="shared" si="127"/>
        <v>8.638122032706164E-3</v>
      </c>
    </row>
    <row r="2705" spans="2:15" x14ac:dyDescent="0.15">
      <c r="B2705" s="73" t="str">
        <f>IFERROR(IF(AND(K2705&lt;&gt;"",K2705&gt;=$C$3),MAX($B$5:B2704)+1,""),"")</f>
        <v/>
      </c>
      <c r="C2705" s="73" t="str">
        <f>IFERROR(IF(AND(O2705&lt;&gt;"",O2705&gt;=$C$3),MAX($C$5:C2704)+1,""),"")</f>
        <v/>
      </c>
      <c r="F2705" s="40" t="s">
        <v>13560</v>
      </c>
      <c r="G2705" s="40" t="s">
        <v>12116</v>
      </c>
      <c r="H2705" s="56" t="s">
        <v>5898</v>
      </c>
      <c r="I2705" s="167" t="s">
        <v>5932</v>
      </c>
      <c r="J2705" s="56">
        <v>5.79</v>
      </c>
      <c r="K2705" s="71" t="str">
        <f t="shared" si="126"/>
        <v/>
      </c>
      <c r="L2705" s="97">
        <v>5.79</v>
      </c>
      <c r="M2705" s="56">
        <v>7.45</v>
      </c>
      <c r="N2705" s="56">
        <v>7.45</v>
      </c>
      <c r="O2705" s="71" t="str">
        <f t="shared" si="127"/>
        <v/>
      </c>
    </row>
    <row r="2706" spans="2:15" x14ac:dyDescent="0.15">
      <c r="B2706" s="73" t="str">
        <f>IFERROR(IF(AND(K2706&lt;&gt;"",K2706&gt;=$C$3),MAX($B$5:B2705)+1,""),"")</f>
        <v/>
      </c>
      <c r="C2706" s="73" t="str">
        <f>IFERROR(IF(AND(O2706&lt;&gt;"",O2706&gt;=$C$3),MAX($C$5:C2705)+1,""),"")</f>
        <v/>
      </c>
      <c r="F2706" s="40" t="s">
        <v>12117</v>
      </c>
      <c r="G2706" s="40" t="s">
        <v>12118</v>
      </c>
      <c r="H2706" s="56">
        <v>4.4999999999999998E-2</v>
      </c>
      <c r="I2706" s="167" t="s">
        <v>5911</v>
      </c>
      <c r="J2706" s="56">
        <v>12.12</v>
      </c>
      <c r="K2706" s="71">
        <f t="shared" si="126"/>
        <v>3.7128712871287131E-3</v>
      </c>
      <c r="L2706" s="97">
        <v>12.080164338537401</v>
      </c>
      <c r="M2706" s="56">
        <v>14.97</v>
      </c>
      <c r="N2706" s="56">
        <v>15.019365210222571</v>
      </c>
      <c r="O2706" s="71">
        <f t="shared" si="127"/>
        <v>2.9961319516601027E-3</v>
      </c>
    </row>
    <row r="2707" spans="2:15" x14ac:dyDescent="0.15">
      <c r="B2707" s="73" t="str">
        <f>IFERROR(IF(AND(K2707&lt;&gt;"",K2707&gt;=$C$3),MAX($B$5:B2706)+1,""),"")</f>
        <v/>
      </c>
      <c r="C2707" s="73" t="str">
        <f>IFERROR(IF(AND(O2707&lt;&gt;"",O2707&gt;=$C$3),MAX($C$5:C2706)+1,""),"")</f>
        <v/>
      </c>
      <c r="F2707" s="40" t="s">
        <v>12119</v>
      </c>
      <c r="G2707" s="40" t="s">
        <v>12120</v>
      </c>
      <c r="H2707" s="56" t="s">
        <v>5898</v>
      </c>
      <c r="I2707" s="167" t="s">
        <v>5916</v>
      </c>
      <c r="J2707" s="56">
        <v>10.73</v>
      </c>
      <c r="K2707" s="71" t="str">
        <f t="shared" si="126"/>
        <v/>
      </c>
      <c r="L2707" s="97">
        <v>7.1533333333333298</v>
      </c>
      <c r="M2707" s="56">
        <v>7.87</v>
      </c>
      <c r="N2707" s="56">
        <v>11.805000000000007</v>
      </c>
      <c r="O2707" s="71" t="str">
        <f t="shared" si="127"/>
        <v/>
      </c>
    </row>
    <row r="2708" spans="2:15" x14ac:dyDescent="0.15">
      <c r="B2708" s="73" t="str">
        <f>IFERROR(IF(AND(K2708&lt;&gt;"",K2708&gt;=$C$3),MAX($B$5:B2707)+1,""),"")</f>
        <v/>
      </c>
      <c r="C2708" s="73" t="str">
        <f>IFERROR(IF(AND(O2708&lt;&gt;"",O2708&gt;=$C$3),MAX($C$5:C2707)+1,""),"")</f>
        <v/>
      </c>
      <c r="F2708" s="40" t="s">
        <v>12121</v>
      </c>
      <c r="G2708" s="40" t="s">
        <v>12122</v>
      </c>
      <c r="H2708" s="56">
        <v>4.4999999999999998E-2</v>
      </c>
      <c r="I2708" s="167" t="s">
        <v>5909</v>
      </c>
      <c r="J2708" s="56">
        <v>11.37</v>
      </c>
      <c r="K2708" s="71">
        <f t="shared" si="126"/>
        <v>3.9577836411609502E-3</v>
      </c>
      <c r="L2708" s="97">
        <v>11.3243831494483</v>
      </c>
      <c r="M2708" s="56">
        <v>9.56</v>
      </c>
      <c r="N2708" s="56">
        <v>9.5985095669688185</v>
      </c>
      <c r="O2708" s="71">
        <f t="shared" si="127"/>
        <v>4.6882278635068204E-3</v>
      </c>
    </row>
    <row r="2709" spans="2:15" x14ac:dyDescent="0.15">
      <c r="B2709" s="73" t="str">
        <f>IFERROR(IF(AND(K2709&lt;&gt;"",K2709&gt;=$C$3),MAX($B$5:B2708)+1,""),"")</f>
        <v/>
      </c>
      <c r="C2709" s="73" t="str">
        <f>IFERROR(IF(AND(O2709&lt;&gt;"",O2709&gt;=$C$3),MAX($C$5:C2708)+1,""),"")</f>
        <v/>
      </c>
      <c r="F2709" s="40" t="s">
        <v>12123</v>
      </c>
      <c r="G2709" s="40" t="s">
        <v>12124</v>
      </c>
      <c r="H2709" s="56">
        <v>8.5000000000000006E-2</v>
      </c>
      <c r="I2709" s="167" t="s">
        <v>5930</v>
      </c>
      <c r="J2709" s="56">
        <v>6.7</v>
      </c>
      <c r="K2709" s="71">
        <f t="shared" si="126"/>
        <v>1.2686567164179105E-2</v>
      </c>
      <c r="L2709" s="97">
        <v>6.6016513761467897</v>
      </c>
      <c r="M2709" s="56">
        <v>4.96</v>
      </c>
      <c r="N2709" s="56">
        <v>5.0338919925512098</v>
      </c>
      <c r="O2709" s="71">
        <f t="shared" si="127"/>
        <v>1.688554306007695E-2</v>
      </c>
    </row>
    <row r="2710" spans="2:15" x14ac:dyDescent="0.15">
      <c r="B2710" s="73" t="str">
        <f>IFERROR(IF(AND(K2710&lt;&gt;"",K2710&gt;=$C$3),MAX($B$5:B2709)+1,""),"")</f>
        <v/>
      </c>
      <c r="C2710" s="73" t="str">
        <f>IFERROR(IF(AND(O2710&lt;&gt;"",O2710&gt;=$C$3),MAX($C$5:C2709)+1,""),"")</f>
        <v/>
      </c>
      <c r="F2710" s="40" t="s">
        <v>12125</v>
      </c>
      <c r="G2710" s="40" t="s">
        <v>13561</v>
      </c>
      <c r="H2710" s="56">
        <v>0.1</v>
      </c>
      <c r="I2710" s="167" t="s">
        <v>13716</v>
      </c>
      <c r="J2710" s="56">
        <v>25.19</v>
      </c>
      <c r="K2710" s="71">
        <f t="shared" si="126"/>
        <v>3.9698292973402143E-3</v>
      </c>
      <c r="L2710" s="97">
        <v>25.073863531581399</v>
      </c>
      <c r="M2710" s="56">
        <v>33.450000000000003</v>
      </c>
      <c r="N2710" s="56">
        <v>33.604932839277417</v>
      </c>
      <c r="O2710" s="71">
        <f t="shared" si="127"/>
        <v>2.9757536037423675E-3</v>
      </c>
    </row>
    <row r="2711" spans="2:15" x14ac:dyDescent="0.15">
      <c r="B2711" s="73" t="str">
        <f>IFERROR(IF(AND(K2711&lt;&gt;"",K2711&gt;=$C$3),MAX($B$5:B2710)+1,""),"")</f>
        <v/>
      </c>
      <c r="C2711" s="73" t="str">
        <f>IFERROR(IF(AND(O2711&lt;&gt;"",O2711&gt;=$C$3),MAX($C$5:C2710)+1,""),"")</f>
        <v/>
      </c>
      <c r="F2711" s="40" t="s">
        <v>12127</v>
      </c>
      <c r="G2711" s="40" t="s">
        <v>12128</v>
      </c>
      <c r="H2711" s="56">
        <v>0.21</v>
      </c>
      <c r="I2711" s="167" t="s">
        <v>5907</v>
      </c>
      <c r="J2711" s="56">
        <v>46.24</v>
      </c>
      <c r="K2711" s="71">
        <f t="shared" si="126"/>
        <v>4.5415224913494803E-3</v>
      </c>
      <c r="L2711" s="97">
        <v>46.046063511084498</v>
      </c>
      <c r="M2711" s="56">
        <v>49.94</v>
      </c>
      <c r="N2711" s="56">
        <v>50.150336943441623</v>
      </c>
      <c r="O2711" s="71">
        <f t="shared" si="127"/>
        <v>4.1874095529374628E-3</v>
      </c>
    </row>
    <row r="2712" spans="2:15" x14ac:dyDescent="0.15">
      <c r="B2712" s="73" t="str">
        <f>IFERROR(IF(AND(K2712&lt;&gt;"",K2712&gt;=$C$3),MAX($B$5:B2711)+1,""),"")</f>
        <v/>
      </c>
      <c r="C2712" s="73" t="str">
        <f>IFERROR(IF(AND(O2712&lt;&gt;"",O2712&gt;=$C$3),MAX($C$5:C2711)+1,""),"")</f>
        <v/>
      </c>
      <c r="F2712" s="40" t="s">
        <v>12129</v>
      </c>
      <c r="G2712" s="40" t="s">
        <v>13562</v>
      </c>
      <c r="H2712" s="56">
        <v>0.05</v>
      </c>
      <c r="I2712" s="167" t="s">
        <v>5952</v>
      </c>
      <c r="J2712" s="56">
        <v>7.19</v>
      </c>
      <c r="K2712" s="71">
        <f t="shared" si="126"/>
        <v>6.954102920723227E-3</v>
      </c>
      <c r="L2712" s="97">
        <v>7.1365824665676101</v>
      </c>
      <c r="M2712" s="56">
        <v>9.09</v>
      </c>
      <c r="N2712" s="56">
        <v>9.1580389221556864</v>
      </c>
      <c r="O2712" s="71">
        <f t="shared" si="127"/>
        <v>5.4596841556369619E-3</v>
      </c>
    </row>
    <row r="2713" spans="2:15" x14ac:dyDescent="0.15">
      <c r="B2713" s="73" t="str">
        <f>IFERROR(IF(AND(K2713&lt;&gt;"",K2713&gt;=$C$3),MAX($B$5:B2712)+1,""),"")</f>
        <v/>
      </c>
      <c r="C2713" s="73" t="str">
        <f>IFERROR(IF(AND(O2713&lt;&gt;"",O2713&gt;=$C$3),MAX($C$5:C2712)+1,""),"")</f>
        <v/>
      </c>
      <c r="F2713" s="40" t="s">
        <v>12131</v>
      </c>
      <c r="G2713" s="40" t="s">
        <v>12132</v>
      </c>
      <c r="H2713" s="56">
        <v>4.1000000000000002E-2</v>
      </c>
      <c r="I2713" s="167" t="s">
        <v>5902</v>
      </c>
      <c r="J2713" s="56">
        <v>10.15</v>
      </c>
      <c r="K2713" s="71">
        <f t="shared" si="126"/>
        <v>4.0394088669950742E-3</v>
      </c>
      <c r="L2713" s="97">
        <v>10.1091549295775</v>
      </c>
      <c r="M2713" s="56">
        <v>9.41</v>
      </c>
      <c r="N2713" s="56">
        <v>9.4480202020201691</v>
      </c>
      <c r="O2713" s="71">
        <f t="shared" si="127"/>
        <v>4.3395334814412666E-3</v>
      </c>
    </row>
    <row r="2714" spans="2:15" x14ac:dyDescent="0.15">
      <c r="B2714" s="73" t="str">
        <f>IFERROR(IF(AND(K2714&lt;&gt;"",K2714&gt;=$C$3),MAX($B$5:B2713)+1,""),"")</f>
        <v/>
      </c>
      <c r="C2714" s="73" t="str">
        <f>IFERROR(IF(AND(O2714&lt;&gt;"",O2714&gt;=$C$3),MAX($C$5:C2713)+1,""),"")</f>
        <v/>
      </c>
      <c r="F2714" s="40" t="s">
        <v>12133</v>
      </c>
      <c r="G2714" s="40" t="s">
        <v>12134</v>
      </c>
      <c r="H2714" s="56">
        <v>0.1</v>
      </c>
      <c r="I2714" s="167" t="s">
        <v>5941</v>
      </c>
      <c r="J2714" s="56">
        <v>7.49</v>
      </c>
      <c r="K2714" s="71">
        <f t="shared" si="126"/>
        <v>1.335113484646195E-2</v>
      </c>
      <c r="L2714" s="97">
        <v>3.3659176863181299</v>
      </c>
      <c r="M2714" s="56">
        <v>3.97</v>
      </c>
      <c r="N2714" s="56">
        <v>8.8342326732673317</v>
      </c>
      <c r="O2714" s="71">
        <f t="shared" si="127"/>
        <v>1.1319602244867647E-2</v>
      </c>
    </row>
    <row r="2715" spans="2:15" x14ac:dyDescent="0.15">
      <c r="B2715" s="73" t="str">
        <f>IFERROR(IF(AND(K2715&lt;&gt;"",K2715&gt;=$C$3),MAX($B$5:B2714)+1,""),"")</f>
        <v/>
      </c>
      <c r="C2715" s="73" t="str">
        <f>IFERROR(IF(AND(O2715&lt;&gt;"",O2715&gt;=$C$3),MAX($C$5:C2714)+1,""),"")</f>
        <v/>
      </c>
      <c r="F2715" s="40" t="s">
        <v>13563</v>
      </c>
      <c r="G2715" s="40" t="s">
        <v>12136</v>
      </c>
      <c r="H2715" s="56">
        <v>3.3000000000000002E-2</v>
      </c>
      <c r="I2715" s="167" t="s">
        <v>5915</v>
      </c>
      <c r="J2715" s="56">
        <v>24.28</v>
      </c>
      <c r="K2715" s="71">
        <f t="shared" si="126"/>
        <v>1.3591433278418452E-3</v>
      </c>
      <c r="L2715" s="97">
        <v>24.246168137482599</v>
      </c>
      <c r="M2715" s="56">
        <v>26.78</v>
      </c>
      <c r="N2715" s="56">
        <v>26.817367441860451</v>
      </c>
      <c r="O2715" s="71">
        <f t="shared" si="127"/>
        <v>1.2305458420384992E-3</v>
      </c>
    </row>
    <row r="2716" spans="2:15" x14ac:dyDescent="0.15">
      <c r="B2716" s="73" t="str">
        <f>IFERROR(IF(AND(K2716&lt;&gt;"",K2716&gt;=$C$3),MAX($B$5:B2715)+1,""),"")</f>
        <v/>
      </c>
      <c r="C2716" s="73" t="str">
        <f>IFERROR(IF(AND(O2716&lt;&gt;"",O2716&gt;=$C$3),MAX($C$5:C2715)+1,""),"")</f>
        <v/>
      </c>
      <c r="F2716" s="40" t="s">
        <v>12137</v>
      </c>
      <c r="G2716" s="40" t="s">
        <v>12138</v>
      </c>
      <c r="H2716" s="56">
        <v>0.32</v>
      </c>
      <c r="I2716" s="167" t="s">
        <v>5911</v>
      </c>
      <c r="J2716" s="56">
        <v>14</v>
      </c>
      <c r="K2716" s="71">
        <f t="shared" si="126"/>
        <v>2.2857142857142857E-2</v>
      </c>
      <c r="L2716" s="97">
        <v>13.6845070422535</v>
      </c>
      <c r="M2716" s="56">
        <v>15.16</v>
      </c>
      <c r="N2716" s="56">
        <v>15.509510086455355</v>
      </c>
      <c r="O2716" s="71">
        <f t="shared" si="127"/>
        <v>2.0632502136831512E-2</v>
      </c>
    </row>
    <row r="2717" spans="2:15" x14ac:dyDescent="0.15">
      <c r="B2717" s="73" t="str">
        <f>IFERROR(IF(AND(K2717&lt;&gt;"",K2717&gt;=$C$3),MAX($B$5:B2716)+1,""),"")</f>
        <v/>
      </c>
      <c r="C2717" s="73" t="str">
        <f>IFERROR(IF(AND(O2717&lt;&gt;"",O2717&gt;=$C$3),MAX($C$5:C2716)+1,""),"")</f>
        <v/>
      </c>
      <c r="F2717" s="40" t="s">
        <v>12139</v>
      </c>
      <c r="G2717" s="40" t="s">
        <v>12140</v>
      </c>
      <c r="H2717" s="56">
        <v>0.28999999999999998</v>
      </c>
      <c r="I2717" s="167" t="s">
        <v>5916</v>
      </c>
      <c r="J2717" s="56">
        <v>17.77</v>
      </c>
      <c r="K2717" s="71">
        <f t="shared" si="126"/>
        <v>1.6319639842431063E-2</v>
      </c>
      <c r="L2717" s="97">
        <v>17.4870071389347</v>
      </c>
      <c r="M2717" s="56">
        <v>18.47</v>
      </c>
      <c r="N2717" s="56">
        <v>18.768900669642804</v>
      </c>
      <c r="O2717" s="71">
        <f t="shared" si="127"/>
        <v>1.5451091414696003E-2</v>
      </c>
    </row>
    <row r="2718" spans="2:15" x14ac:dyDescent="0.15">
      <c r="B2718" s="73" t="str">
        <f>IFERROR(IF(AND(K2718&lt;&gt;"",K2718&gt;=$C$3),MAX($B$5:B2717)+1,""),"")</f>
        <v/>
      </c>
      <c r="C2718" s="73" t="str">
        <f>IFERROR(IF(AND(O2718&lt;&gt;"",O2718&gt;=$C$3),MAX($C$5:C2717)+1,""),"")</f>
        <v/>
      </c>
      <c r="F2718" s="40" t="s">
        <v>12141</v>
      </c>
      <c r="G2718" s="40" t="s">
        <v>12142</v>
      </c>
      <c r="H2718" s="56">
        <v>0.08</v>
      </c>
      <c r="I2718" s="167" t="s">
        <v>13750</v>
      </c>
      <c r="J2718" s="56">
        <v>6.41</v>
      </c>
      <c r="K2718" s="71">
        <f t="shared" si="126"/>
        <v>1.2480499219968799E-2</v>
      </c>
      <c r="L2718" s="97">
        <v>4.2242850310855999</v>
      </c>
      <c r="M2718" s="56">
        <v>6.32</v>
      </c>
      <c r="N2718" s="56">
        <v>9.5900725689405046</v>
      </c>
      <c r="O2718" s="71">
        <f t="shared" si="127"/>
        <v>8.3419598157262187E-3</v>
      </c>
    </row>
    <row r="2719" spans="2:15" x14ac:dyDescent="0.15">
      <c r="B2719" s="73" t="str">
        <f>IFERROR(IF(AND(K2719&lt;&gt;"",K2719&gt;=$C$3),MAX($B$5:B2718)+1,""),"")</f>
        <v/>
      </c>
      <c r="C2719" s="73" t="str">
        <f>IFERROR(IF(AND(O2719&lt;&gt;"",O2719&gt;=$C$3),MAX($C$5:C2718)+1,""),"")</f>
        <v/>
      </c>
      <c r="F2719" s="40" t="s">
        <v>12143</v>
      </c>
      <c r="G2719" s="40" t="s">
        <v>12144</v>
      </c>
      <c r="H2719" s="56">
        <v>0.06</v>
      </c>
      <c r="I2719" s="167" t="s">
        <v>5949</v>
      </c>
      <c r="J2719" s="56">
        <v>11.53</v>
      </c>
      <c r="K2719" s="71">
        <f t="shared" si="126"/>
        <v>5.2038161318300087E-3</v>
      </c>
      <c r="L2719" s="97">
        <v>11.468940864960301</v>
      </c>
      <c r="M2719" s="56">
        <v>11.94</v>
      </c>
      <c r="N2719" s="56">
        <v>12.003566992014177</v>
      </c>
      <c r="O2719" s="71">
        <f t="shared" si="127"/>
        <v>4.9985141949819793E-3</v>
      </c>
    </row>
    <row r="2720" spans="2:15" x14ac:dyDescent="0.15">
      <c r="B2720" s="73" t="str">
        <f>IFERROR(IF(AND(K2720&lt;&gt;"",K2720&gt;=$C$3),MAX($B$5:B2719)+1,""),"")</f>
        <v/>
      </c>
      <c r="C2720" s="73" t="str">
        <f>IFERROR(IF(AND(O2720&lt;&gt;"",O2720&gt;=$C$3),MAX($C$5:C2719)+1,""),"")</f>
        <v/>
      </c>
      <c r="F2720" s="40" t="s">
        <v>12145</v>
      </c>
      <c r="G2720" s="40" t="s">
        <v>12146</v>
      </c>
      <c r="H2720" s="56">
        <v>2.3199999999999998E-2</v>
      </c>
      <c r="I2720" s="167" t="s">
        <v>5907</v>
      </c>
      <c r="J2720" s="56">
        <v>7.06</v>
      </c>
      <c r="K2720" s="71">
        <f t="shared" si="126"/>
        <v>3.2861189801699714E-3</v>
      </c>
      <c r="L2720" s="97">
        <v>7.0384427480916001</v>
      </c>
      <c r="M2720" s="56">
        <v>6.53</v>
      </c>
      <c r="N2720" s="56">
        <v>6.5500000000000025</v>
      </c>
      <c r="O2720" s="71">
        <f t="shared" si="127"/>
        <v>3.5419847328244259E-3</v>
      </c>
    </row>
    <row r="2721" spans="2:15" x14ac:dyDescent="0.15">
      <c r="B2721" s="73" t="str">
        <f>IFERROR(IF(AND(K2721&lt;&gt;"",K2721&gt;=$C$3),MAX($B$5:B2720)+1,""),"")</f>
        <v/>
      </c>
      <c r="C2721" s="73" t="str">
        <f>IFERROR(IF(AND(O2721&lt;&gt;"",O2721&gt;=$C$3),MAX($C$5:C2720)+1,""),"")</f>
        <v/>
      </c>
      <c r="F2721" s="40" t="s">
        <v>12147</v>
      </c>
      <c r="G2721" s="40" t="s">
        <v>12148</v>
      </c>
      <c r="H2721" s="56" t="s">
        <v>5898</v>
      </c>
      <c r="I2721" s="167" t="s">
        <v>5907</v>
      </c>
      <c r="J2721" s="56">
        <v>5.41</v>
      </c>
      <c r="K2721" s="71" t="str">
        <f t="shared" si="126"/>
        <v/>
      </c>
      <c r="L2721" s="97">
        <v>5.41</v>
      </c>
      <c r="M2721" s="56">
        <v>5.3</v>
      </c>
      <c r="N2721" s="56">
        <v>5.3</v>
      </c>
      <c r="O2721" s="71" t="str">
        <f t="shared" si="127"/>
        <v/>
      </c>
    </row>
    <row r="2722" spans="2:15" x14ac:dyDescent="0.15">
      <c r="B2722" s="73" t="str">
        <f>IFERROR(IF(AND(K2722&lt;&gt;"",K2722&gt;=$C$3),MAX($B$5:B2721)+1,""),"")</f>
        <v/>
      </c>
      <c r="C2722" s="73" t="str">
        <f>IFERROR(IF(AND(O2722&lt;&gt;"",O2722&gt;=$C$3),MAX($C$5:C2721)+1,""),"")</f>
        <v/>
      </c>
      <c r="F2722" s="40" t="s">
        <v>12149</v>
      </c>
      <c r="G2722" s="40" t="s">
        <v>13564</v>
      </c>
      <c r="H2722" s="56">
        <v>0.08</v>
      </c>
      <c r="I2722" s="167" t="s">
        <v>5909</v>
      </c>
      <c r="J2722" s="56">
        <v>4.82</v>
      </c>
      <c r="K2722" s="71">
        <f t="shared" si="126"/>
        <v>1.6597510373443983E-2</v>
      </c>
      <c r="L2722" s="97">
        <v>4.7403305785123999</v>
      </c>
      <c r="M2722" s="56">
        <v>4.75</v>
      </c>
      <c r="N2722" s="56">
        <v>4.8298319327731063</v>
      </c>
      <c r="O2722" s="71">
        <f t="shared" si="127"/>
        <v>1.656372335798174E-2</v>
      </c>
    </row>
    <row r="2723" spans="2:15" x14ac:dyDescent="0.15">
      <c r="B2723" s="73" t="str">
        <f>IFERROR(IF(AND(K2723&lt;&gt;"",K2723&gt;=$C$3),MAX($B$5:B2722)+1,""),"")</f>
        <v/>
      </c>
      <c r="C2723" s="73" t="str">
        <f>IFERROR(IF(AND(O2723&lt;&gt;"",O2723&gt;=$C$3),MAX($C$5:C2722)+1,""),"")</f>
        <v/>
      </c>
      <c r="F2723" s="40" t="s">
        <v>12151</v>
      </c>
      <c r="G2723" s="40" t="s">
        <v>12152</v>
      </c>
      <c r="H2723" s="56">
        <v>0.107</v>
      </c>
      <c r="I2723" s="167" t="s">
        <v>5909</v>
      </c>
      <c r="J2723" s="56">
        <v>6.86</v>
      </c>
      <c r="K2723" s="71">
        <f t="shared" si="126"/>
        <v>1.5597667638483964E-2</v>
      </c>
      <c r="L2723" s="97">
        <v>6.7506376811594198</v>
      </c>
      <c r="M2723" s="56">
        <v>7.84</v>
      </c>
      <c r="N2723" s="56">
        <v>7.9670103092783515</v>
      </c>
      <c r="O2723" s="71">
        <f t="shared" si="127"/>
        <v>1.3430383022774325E-2</v>
      </c>
    </row>
    <row r="2724" spans="2:15" x14ac:dyDescent="0.15">
      <c r="B2724" s="73" t="str">
        <f>IFERROR(IF(AND(K2724&lt;&gt;"",K2724&gt;=$C$3),MAX($B$5:B2723)+1,""),"")</f>
        <v/>
      </c>
      <c r="C2724" s="73" t="str">
        <f>IFERROR(IF(AND(O2724&lt;&gt;"",O2724&gt;=$C$3),MAX($C$5:C2723)+1,""),"")</f>
        <v/>
      </c>
      <c r="F2724" s="40" t="s">
        <v>13565</v>
      </c>
      <c r="G2724" s="40" t="s">
        <v>12154</v>
      </c>
      <c r="H2724" s="56">
        <v>0.05</v>
      </c>
      <c r="I2724" s="167" t="s">
        <v>5903</v>
      </c>
      <c r="J2724" s="56">
        <v>11.75</v>
      </c>
      <c r="K2724" s="71">
        <f t="shared" si="126"/>
        <v>4.2553191489361703E-3</v>
      </c>
      <c r="L2724" s="97">
        <v>11.691831683168299</v>
      </c>
      <c r="M2724" s="56">
        <v>9.7200000000000006</v>
      </c>
      <c r="N2724" s="56">
        <v>9.7683582089552399</v>
      </c>
      <c r="O2724" s="71">
        <f t="shared" si="127"/>
        <v>5.1185674122967775E-3</v>
      </c>
    </row>
    <row r="2725" spans="2:15" x14ac:dyDescent="0.15">
      <c r="B2725" s="73" t="str">
        <f>IFERROR(IF(AND(K2725&lt;&gt;"",K2725&gt;=$C$3),MAX($B$5:B2724)+1,""),"")</f>
        <v/>
      </c>
      <c r="C2725" s="73" t="str">
        <f>IFERROR(IF(AND(O2725&lt;&gt;"",O2725&gt;=$C$3),MAX($C$5:C2724)+1,""),"")</f>
        <v/>
      </c>
      <c r="F2725" s="40" t="s">
        <v>12155</v>
      </c>
      <c r="G2725" s="40" t="s">
        <v>13566</v>
      </c>
      <c r="H2725" s="56">
        <v>0.2</v>
      </c>
      <c r="I2725" s="167" t="s">
        <v>5913</v>
      </c>
      <c r="J2725" s="56">
        <v>10.49</v>
      </c>
      <c r="K2725" s="71">
        <f t="shared" si="126"/>
        <v>1.9065776930409915E-2</v>
      </c>
      <c r="L2725" s="97">
        <v>10.277221095334699</v>
      </c>
      <c r="M2725" s="56">
        <v>11.69</v>
      </c>
      <c r="N2725" s="56">
        <v>11.93202898550723</v>
      </c>
      <c r="O2725" s="71">
        <f t="shared" si="127"/>
        <v>1.676160862858464E-2</v>
      </c>
    </row>
    <row r="2726" spans="2:15" x14ac:dyDescent="0.15">
      <c r="B2726" s="73" t="str">
        <f>IFERROR(IF(AND(K2726&lt;&gt;"",K2726&gt;=$C$3),MAX($B$5:B2725)+1,""),"")</f>
        <v/>
      </c>
      <c r="C2726" s="73" t="str">
        <f>IFERROR(IF(AND(O2726&lt;&gt;"",O2726&gt;=$C$3),MAX($C$5:C2725)+1,""),"")</f>
        <v/>
      </c>
      <c r="F2726" s="40" t="s">
        <v>13567</v>
      </c>
      <c r="G2726" s="40" t="s">
        <v>12158</v>
      </c>
      <c r="H2726" s="56">
        <v>8.6999999999999994E-2</v>
      </c>
      <c r="I2726" s="167" t="s">
        <v>5952</v>
      </c>
      <c r="J2726" s="56">
        <v>5.94</v>
      </c>
      <c r="K2726" s="71">
        <f t="shared" si="126"/>
        <v>1.4646464646464644E-2</v>
      </c>
      <c r="L2726" s="97">
        <v>5.8479862306368302</v>
      </c>
      <c r="M2726" s="56">
        <v>5.76</v>
      </c>
      <c r="N2726" s="56">
        <v>5.850629370629373</v>
      </c>
      <c r="O2726" s="71">
        <f t="shared" si="127"/>
        <v>1.4870195065978191E-2</v>
      </c>
    </row>
    <row r="2727" spans="2:15" x14ac:dyDescent="0.15">
      <c r="B2727" s="73" t="str">
        <f>IFERROR(IF(AND(K2727&lt;&gt;"",K2727&gt;=$C$3),MAX($B$5:B2726)+1,""),"")</f>
        <v/>
      </c>
      <c r="C2727" s="73" t="str">
        <f>IFERROR(IF(AND(O2727&lt;&gt;"",O2727&gt;=$C$3),MAX($C$5:C2726)+1,""),"")</f>
        <v/>
      </c>
      <c r="F2727" s="40" t="s">
        <v>13568</v>
      </c>
      <c r="G2727" s="40" t="s">
        <v>12160</v>
      </c>
      <c r="H2727" s="56" t="s">
        <v>5898</v>
      </c>
      <c r="I2727" s="167" t="s">
        <v>5905</v>
      </c>
      <c r="J2727" s="56">
        <v>6.31</v>
      </c>
      <c r="K2727" s="71" t="str">
        <f t="shared" si="126"/>
        <v/>
      </c>
      <c r="L2727" s="97">
        <v>6.31</v>
      </c>
      <c r="M2727" s="56">
        <v>6.02</v>
      </c>
      <c r="N2727" s="56">
        <v>6.02</v>
      </c>
      <c r="O2727" s="71" t="str">
        <f t="shared" si="127"/>
        <v/>
      </c>
    </row>
    <row r="2728" spans="2:15" x14ac:dyDescent="0.15">
      <c r="B2728" s="73" t="str">
        <f>IFERROR(IF(AND(K2728&lt;&gt;"",K2728&gt;=$C$3),MAX($B$5:B2727)+1,""),"")</f>
        <v/>
      </c>
      <c r="C2728" s="73" t="str">
        <f>IFERROR(IF(AND(O2728&lt;&gt;"",O2728&gt;=$C$3),MAX($C$5:C2727)+1,""),"")</f>
        <v/>
      </c>
      <c r="F2728" s="40" t="s">
        <v>12161</v>
      </c>
      <c r="G2728" s="40" t="s">
        <v>12162</v>
      </c>
      <c r="H2728" s="56">
        <v>0.16</v>
      </c>
      <c r="I2728" s="167" t="s">
        <v>5909</v>
      </c>
      <c r="J2728" s="56">
        <v>9.8000000000000007</v>
      </c>
      <c r="K2728" s="71">
        <f t="shared" si="126"/>
        <v>1.6326530612244896E-2</v>
      </c>
      <c r="L2728" s="97">
        <v>9.6522148916116901</v>
      </c>
      <c r="M2728" s="56">
        <v>9.5</v>
      </c>
      <c r="N2728" s="56">
        <v>9.6454545454545428</v>
      </c>
      <c r="O2728" s="71">
        <f t="shared" si="127"/>
        <v>1.6588124410933085E-2</v>
      </c>
    </row>
    <row r="2729" spans="2:15" x14ac:dyDescent="0.15">
      <c r="B2729" s="73" t="str">
        <f>IFERROR(IF(AND(K2729&lt;&gt;"",K2729&gt;=$C$3),MAX($B$5:B2728)+1,""),"")</f>
        <v/>
      </c>
      <c r="C2729" s="73" t="str">
        <f>IFERROR(IF(AND(O2729&lt;&gt;"",O2729&gt;=$C$3),MAX($C$5:C2728)+1,""),"")</f>
        <v/>
      </c>
      <c r="F2729" s="40" t="s">
        <v>12163</v>
      </c>
      <c r="G2729" s="40" t="s">
        <v>12164</v>
      </c>
      <c r="H2729" s="56" t="s">
        <v>5898</v>
      </c>
      <c r="I2729" s="167" t="s">
        <v>5898</v>
      </c>
      <c r="J2729" s="56">
        <v>25.64</v>
      </c>
      <c r="K2729" s="71" t="str">
        <f t="shared" si="126"/>
        <v/>
      </c>
      <c r="L2729" s="97">
        <v>25.64</v>
      </c>
      <c r="M2729" s="56">
        <v>32.9</v>
      </c>
      <c r="N2729" s="56">
        <v>32.9</v>
      </c>
      <c r="O2729" s="71" t="str">
        <f t="shared" si="127"/>
        <v/>
      </c>
    </row>
    <row r="2730" spans="2:15" x14ac:dyDescent="0.15">
      <c r="B2730" s="73" t="str">
        <f>IFERROR(IF(AND(K2730&lt;&gt;"",K2730&gt;=$C$3),MAX($B$5:B2729)+1,""),"")</f>
        <v/>
      </c>
      <c r="C2730" s="73" t="str">
        <f>IFERROR(IF(AND(O2730&lt;&gt;"",O2730&gt;=$C$3),MAX($C$5:C2729)+1,""),"")</f>
        <v/>
      </c>
      <c r="F2730" s="40" t="s">
        <v>12165</v>
      </c>
      <c r="G2730" s="40" t="s">
        <v>12166</v>
      </c>
      <c r="H2730" s="56" t="s">
        <v>5898</v>
      </c>
      <c r="I2730" s="167" t="s">
        <v>5898</v>
      </c>
      <c r="J2730" s="56">
        <v>9.24</v>
      </c>
      <c r="K2730" s="71" t="str">
        <f t="shared" si="126"/>
        <v/>
      </c>
      <c r="L2730" s="97">
        <v>9.24</v>
      </c>
      <c r="M2730" s="56" t="s">
        <v>5898</v>
      </c>
      <c r="N2730" s="56" t="s">
        <v>5898</v>
      </c>
      <c r="O2730" s="71" t="str">
        <f t="shared" si="127"/>
        <v/>
      </c>
    </row>
    <row r="2731" spans="2:15" x14ac:dyDescent="0.15">
      <c r="B2731" s="73" t="str">
        <f>IFERROR(IF(AND(K2731&lt;&gt;"",K2731&gt;=$C$3),MAX($B$5:B2730)+1,""),"")</f>
        <v/>
      </c>
      <c r="C2731" s="73" t="str">
        <f>IFERROR(IF(AND(O2731&lt;&gt;"",O2731&gt;=$C$3),MAX($C$5:C2730)+1,""),"")</f>
        <v/>
      </c>
      <c r="F2731" s="40" t="s">
        <v>12167</v>
      </c>
      <c r="G2731" s="40" t="s">
        <v>12168</v>
      </c>
      <c r="H2731" s="56">
        <v>0.12</v>
      </c>
      <c r="I2731" s="167" t="s">
        <v>13708</v>
      </c>
      <c r="J2731" s="56">
        <v>24.85</v>
      </c>
      <c r="K2731" s="71">
        <f t="shared" si="126"/>
        <v>4.82897384305835E-3</v>
      </c>
      <c r="L2731" s="97">
        <v>12.367258132657399</v>
      </c>
      <c r="M2731" s="56">
        <v>12.4</v>
      </c>
      <c r="N2731" s="56">
        <v>24.915789473684161</v>
      </c>
      <c r="O2731" s="71">
        <f t="shared" si="127"/>
        <v>4.8162230671736474E-3</v>
      </c>
    </row>
    <row r="2732" spans="2:15" x14ac:dyDescent="0.15">
      <c r="B2732" s="73" t="str">
        <f>IFERROR(IF(AND(K2732&lt;&gt;"",K2732&gt;=$C$3),MAX($B$5:B2731)+1,""),"")</f>
        <v/>
      </c>
      <c r="C2732" s="73" t="str">
        <f>IFERROR(IF(AND(O2732&lt;&gt;"",O2732&gt;=$C$3),MAX($C$5:C2731)+1,""),"")</f>
        <v/>
      </c>
      <c r="F2732" s="40" t="s">
        <v>12169</v>
      </c>
      <c r="G2732" s="40" t="s">
        <v>12170</v>
      </c>
      <c r="H2732" s="56">
        <v>0.1</v>
      </c>
      <c r="I2732" s="167" t="s">
        <v>5909</v>
      </c>
      <c r="J2732" s="56">
        <v>8.33</v>
      </c>
      <c r="K2732" s="71">
        <f t="shared" si="126"/>
        <v>1.2004801920768308E-2</v>
      </c>
      <c r="L2732" s="97">
        <v>8.2226546391752606</v>
      </c>
      <c r="M2732" s="56">
        <v>9.26</v>
      </c>
      <c r="N2732" s="56">
        <v>9.3808877284595269</v>
      </c>
      <c r="O2732" s="71">
        <f t="shared" si="127"/>
        <v>1.0659971944512485E-2</v>
      </c>
    </row>
    <row r="2733" spans="2:15" x14ac:dyDescent="0.15">
      <c r="B2733" s="73" t="str">
        <f>IFERROR(IF(AND(K2733&lt;&gt;"",K2733&gt;=$C$3),MAX($B$5:B2732)+1,""),"")</f>
        <v/>
      </c>
      <c r="C2733" s="73" t="str">
        <f>IFERROR(IF(AND(O2733&lt;&gt;"",O2733&gt;=$C$3),MAX($C$5:C2732)+1,""),"")</f>
        <v/>
      </c>
      <c r="F2733" s="40" t="s">
        <v>12171</v>
      </c>
      <c r="G2733" s="40" t="s">
        <v>12172</v>
      </c>
      <c r="H2733" s="56">
        <v>0.108</v>
      </c>
      <c r="I2733" s="167" t="s">
        <v>13702</v>
      </c>
      <c r="J2733" s="56">
        <v>13.01</v>
      </c>
      <c r="K2733" s="71">
        <f t="shared" si="126"/>
        <v>8.3013066871637196E-3</v>
      </c>
      <c r="L2733" s="97">
        <v>9.9371961325966893</v>
      </c>
      <c r="M2733" s="56">
        <v>12.89</v>
      </c>
      <c r="N2733" s="56">
        <v>16.875877034358041</v>
      </c>
      <c r="O2733" s="71">
        <f t="shared" si="127"/>
        <v>6.3996673938853648E-3</v>
      </c>
    </row>
    <row r="2734" spans="2:15" x14ac:dyDescent="0.15">
      <c r="B2734" s="73">
        <f>IFERROR(IF(AND(K2734&lt;&gt;"",K2734&gt;=$C$3),MAX($B$5:B2733)+1,""),"")</f>
        <v>100</v>
      </c>
      <c r="C2734" s="73">
        <f>IFERROR(IF(AND(O2734&lt;&gt;"",O2734&gt;=$C$3),MAX($C$5:C2733)+1,""),"")</f>
        <v>82</v>
      </c>
      <c r="F2734" s="40" t="s">
        <v>12173</v>
      </c>
      <c r="G2734" s="40" t="s">
        <v>12174</v>
      </c>
      <c r="H2734" s="56">
        <v>0.26</v>
      </c>
      <c r="I2734" s="167" t="s">
        <v>5909</v>
      </c>
      <c r="J2734" s="56">
        <v>7.76</v>
      </c>
      <c r="K2734" s="71">
        <f t="shared" si="126"/>
        <v>3.3505154639175257E-2</v>
      </c>
      <c r="L2734" s="97">
        <v>7.4671698113207503</v>
      </c>
      <c r="M2734" s="56">
        <v>7.48</v>
      </c>
      <c r="N2734" s="56">
        <v>7.7733333333333379</v>
      </c>
      <c r="O2734" s="71">
        <f t="shared" si="127"/>
        <v>3.3447684391080597E-2</v>
      </c>
    </row>
    <row r="2735" spans="2:15" x14ac:dyDescent="0.15">
      <c r="B2735" s="73" t="str">
        <f>IFERROR(IF(AND(K2735&lt;&gt;"",K2735&gt;=$C$3),MAX($B$5:B2734)+1,""),"")</f>
        <v/>
      </c>
      <c r="C2735" s="73" t="str">
        <f>IFERROR(IF(AND(O2735&lt;&gt;"",O2735&gt;=$C$3),MAX($C$5:C2734)+1,""),"")</f>
        <v/>
      </c>
      <c r="F2735" s="40" t="s">
        <v>12175</v>
      </c>
      <c r="G2735" s="40" t="s">
        <v>12176</v>
      </c>
      <c r="H2735" s="56" t="s">
        <v>5898</v>
      </c>
      <c r="I2735" s="167" t="s">
        <v>5898</v>
      </c>
      <c r="J2735" s="56">
        <v>30.61</v>
      </c>
      <c r="K2735" s="71" t="str">
        <f t="shared" si="126"/>
        <v/>
      </c>
      <c r="L2735" s="97">
        <v>30.61</v>
      </c>
      <c r="M2735" s="56" t="s">
        <v>5898</v>
      </c>
      <c r="N2735" s="56" t="s">
        <v>5898</v>
      </c>
      <c r="O2735" s="71" t="str">
        <f t="shared" si="127"/>
        <v/>
      </c>
    </row>
    <row r="2736" spans="2:15" x14ac:dyDescent="0.15">
      <c r="B2736" s="73">
        <f>IFERROR(IF(AND(K2736&lt;&gt;"",K2736&gt;=$C$3),MAX($B$5:B2735)+1,""),"")</f>
        <v>101</v>
      </c>
      <c r="C2736" s="73">
        <f>IFERROR(IF(AND(O2736&lt;&gt;"",O2736&gt;=$C$3),MAX($C$5:C2735)+1,""),"")</f>
        <v>83</v>
      </c>
      <c r="F2736" s="40" t="s">
        <v>12177</v>
      </c>
      <c r="G2736" s="40" t="s">
        <v>12178</v>
      </c>
      <c r="H2736" s="56">
        <v>0.61</v>
      </c>
      <c r="I2736" s="167" t="s">
        <v>5953</v>
      </c>
      <c r="J2736" s="56">
        <v>16.18</v>
      </c>
      <c r="K2736" s="71">
        <f t="shared" si="126"/>
        <v>3.7700865265760199E-2</v>
      </c>
      <c r="L2736" s="97">
        <v>15.569245049505</v>
      </c>
      <c r="M2736" s="56">
        <v>16.18</v>
      </c>
      <c r="N2736" s="56">
        <v>16.814713826366507</v>
      </c>
      <c r="O2736" s="71">
        <f t="shared" si="127"/>
        <v>3.6277750920951292E-2</v>
      </c>
    </row>
    <row r="2737" spans="2:15" x14ac:dyDescent="0.15">
      <c r="B2737" s="73" t="str">
        <f>IFERROR(IF(AND(K2737&lt;&gt;"",K2737&gt;=$C$3),MAX($B$5:B2736)+1,""),"")</f>
        <v/>
      </c>
      <c r="C2737" s="73" t="str">
        <f>IFERROR(IF(AND(O2737&lt;&gt;"",O2737&gt;=$C$3),MAX($C$5:C2736)+1,""),"")</f>
        <v/>
      </c>
      <c r="F2737" s="40" t="s">
        <v>12179</v>
      </c>
      <c r="G2737" s="40" t="s">
        <v>12180</v>
      </c>
      <c r="H2737" s="56">
        <v>0.05</v>
      </c>
      <c r="I2737" s="167" t="s">
        <v>5903</v>
      </c>
      <c r="J2737" s="56">
        <v>5.98</v>
      </c>
      <c r="K2737" s="71">
        <f t="shared" si="126"/>
        <v>8.3612040133779261E-3</v>
      </c>
      <c r="L2737" s="97">
        <v>5.93</v>
      </c>
      <c r="M2737" s="56">
        <v>7.57</v>
      </c>
      <c r="N2737" s="56">
        <v>7.6338279932546387</v>
      </c>
      <c r="O2737" s="71">
        <f t="shared" si="127"/>
        <v>6.549793896873329E-3</v>
      </c>
    </row>
    <row r="2738" spans="2:15" x14ac:dyDescent="0.15">
      <c r="B2738" s="73" t="str">
        <f>IFERROR(IF(AND(K2738&lt;&gt;"",K2738&gt;=$C$3),MAX($B$5:B2737)+1,""),"")</f>
        <v/>
      </c>
      <c r="C2738" s="73" t="str">
        <f>IFERROR(IF(AND(O2738&lt;&gt;"",O2738&gt;=$C$3),MAX($C$5:C2737)+1,""),"")</f>
        <v/>
      </c>
      <c r="F2738" s="40" t="s">
        <v>12181</v>
      </c>
      <c r="G2738" s="40" t="s">
        <v>12182</v>
      </c>
      <c r="H2738" s="56">
        <v>0.25</v>
      </c>
      <c r="I2738" s="167" t="s">
        <v>5901</v>
      </c>
      <c r="J2738" s="56">
        <v>10.49</v>
      </c>
      <c r="K2738" s="71">
        <f t="shared" si="126"/>
        <v>2.3832221163012392E-2</v>
      </c>
      <c r="L2738" s="97">
        <v>8.5349101229895901</v>
      </c>
      <c r="M2738" s="56">
        <v>8.7899999999999991</v>
      </c>
      <c r="N2738" s="56">
        <v>10.803523255813957</v>
      </c>
      <c r="O2738" s="71">
        <f t="shared" si="127"/>
        <v>2.3140599050912539E-2</v>
      </c>
    </row>
    <row r="2739" spans="2:15" x14ac:dyDescent="0.15">
      <c r="B2739" s="73" t="str">
        <f>IFERROR(IF(AND(K2739&lt;&gt;"",K2739&gt;=$C$3),MAX($B$5:B2738)+1,""),"")</f>
        <v/>
      </c>
      <c r="C2739" s="73" t="str">
        <f>IFERROR(IF(AND(O2739&lt;&gt;"",O2739&gt;=$C$3),MAX($C$5:C2738)+1,""),"")</f>
        <v/>
      </c>
      <c r="F2739" s="40" t="s">
        <v>12183</v>
      </c>
      <c r="G2739" s="40" t="s">
        <v>12184</v>
      </c>
      <c r="H2739" s="56" t="s">
        <v>5898</v>
      </c>
      <c r="I2739" s="167" t="s">
        <v>5952</v>
      </c>
      <c r="J2739" s="56">
        <v>10.42</v>
      </c>
      <c r="K2739" s="71" t="str">
        <f t="shared" si="126"/>
        <v/>
      </c>
      <c r="L2739" s="97">
        <v>10.42</v>
      </c>
      <c r="M2739" s="56">
        <v>9.7899999999999991</v>
      </c>
      <c r="N2739" s="56">
        <v>9.7899999999999991</v>
      </c>
      <c r="O2739" s="71" t="str">
        <f t="shared" si="127"/>
        <v/>
      </c>
    </row>
    <row r="2740" spans="2:15" x14ac:dyDescent="0.15">
      <c r="B2740" s="73" t="str">
        <f>IFERROR(IF(AND(K2740&lt;&gt;"",K2740&gt;=$C$3),MAX($B$5:B2739)+1,""),"")</f>
        <v/>
      </c>
      <c r="C2740" s="73">
        <f>IFERROR(IF(AND(O2740&lt;&gt;"",O2740&gt;=$C$3),MAX($C$5:C2739)+1,""),"")</f>
        <v>84</v>
      </c>
      <c r="F2740" s="40" t="s">
        <v>13569</v>
      </c>
      <c r="G2740" s="40" t="s">
        <v>12186</v>
      </c>
      <c r="H2740" s="56">
        <v>0.14000000000000001</v>
      </c>
      <c r="I2740" s="167" t="s">
        <v>5909</v>
      </c>
      <c r="J2740" s="56">
        <v>5.62</v>
      </c>
      <c r="K2740" s="71">
        <f t="shared" si="126"/>
        <v>2.4911032028469754E-2</v>
      </c>
      <c r="L2740" s="97">
        <v>5.4712665406427199</v>
      </c>
      <c r="M2740" s="56">
        <v>5.32</v>
      </c>
      <c r="N2740" s="56">
        <v>5.4646213592233037</v>
      </c>
      <c r="O2740" s="71">
        <f t="shared" si="127"/>
        <v>2.561934135906874E-2</v>
      </c>
    </row>
    <row r="2741" spans="2:15" x14ac:dyDescent="0.15">
      <c r="B2741" s="73" t="str">
        <f>IFERROR(IF(AND(K2741&lt;&gt;"",K2741&gt;=$C$3),MAX($B$5:B2740)+1,""),"")</f>
        <v/>
      </c>
      <c r="C2741" s="73" t="str">
        <f>IFERROR(IF(AND(O2741&lt;&gt;"",O2741&gt;=$C$3),MAX($C$5:C2740)+1,""),"")</f>
        <v/>
      </c>
      <c r="F2741" s="40" t="s">
        <v>12187</v>
      </c>
      <c r="G2741" s="40" t="s">
        <v>13570</v>
      </c>
      <c r="H2741" s="56">
        <v>0.15</v>
      </c>
      <c r="I2741" s="167" t="s">
        <v>5909</v>
      </c>
      <c r="J2741" s="56">
        <v>11.21</v>
      </c>
      <c r="K2741" s="71">
        <f t="shared" si="126"/>
        <v>1.3380909901873326E-2</v>
      </c>
      <c r="L2741" s="97">
        <v>11.0284125269978</v>
      </c>
      <c r="M2741" s="56">
        <v>9.08</v>
      </c>
      <c r="N2741" s="56">
        <v>9.2295060373216593</v>
      </c>
      <c r="O2741" s="71">
        <f t="shared" si="127"/>
        <v>1.6252224051150736E-2</v>
      </c>
    </row>
    <row r="2742" spans="2:15" x14ac:dyDescent="0.15">
      <c r="B2742" s="73" t="str">
        <f>IFERROR(IF(AND(K2742&lt;&gt;"",K2742&gt;=$C$3),MAX($B$5:B2741)+1,""),"")</f>
        <v/>
      </c>
      <c r="C2742" s="73" t="str">
        <f>IFERROR(IF(AND(O2742&lt;&gt;"",O2742&gt;=$C$3),MAX($C$5:C2741)+1,""),"")</f>
        <v/>
      </c>
      <c r="F2742" s="40" t="s">
        <v>12189</v>
      </c>
      <c r="G2742" s="40" t="s">
        <v>12190</v>
      </c>
      <c r="H2742" s="56">
        <v>6.3E-2</v>
      </c>
      <c r="I2742" s="167" t="s">
        <v>5916</v>
      </c>
      <c r="J2742" s="56">
        <v>4.25</v>
      </c>
      <c r="K2742" s="71">
        <f t="shared" si="126"/>
        <v>1.4823529411764706E-2</v>
      </c>
      <c r="L2742" s="97">
        <v>4.1901408450704203</v>
      </c>
      <c r="M2742" s="56">
        <v>4.25</v>
      </c>
      <c r="N2742" s="56">
        <v>4.3107142857142877</v>
      </c>
      <c r="O2742" s="71">
        <f t="shared" si="127"/>
        <v>1.4614747307373646E-2</v>
      </c>
    </row>
    <row r="2743" spans="2:15" x14ac:dyDescent="0.15">
      <c r="B2743" s="73" t="str">
        <f>IFERROR(IF(AND(K2743&lt;&gt;"",K2743&gt;=$C$3),MAX($B$5:B2742)+1,""),"")</f>
        <v/>
      </c>
      <c r="C2743" s="73" t="str">
        <f>IFERROR(IF(AND(O2743&lt;&gt;"",O2743&gt;=$C$3),MAX($C$5:C2742)+1,""),"")</f>
        <v/>
      </c>
      <c r="F2743" s="40" t="s">
        <v>12191</v>
      </c>
      <c r="G2743" s="40" t="s">
        <v>12192</v>
      </c>
      <c r="H2743" s="56">
        <v>0.25</v>
      </c>
      <c r="I2743" s="167" t="s">
        <v>13750</v>
      </c>
      <c r="J2743" s="56">
        <v>20.12</v>
      </c>
      <c r="K2743" s="71">
        <f t="shared" si="126"/>
        <v>1.2425447316103379E-2</v>
      </c>
      <c r="L2743" s="97">
        <v>19.906139455782299</v>
      </c>
      <c r="M2743" s="56">
        <v>22.6</v>
      </c>
      <c r="N2743" s="56">
        <v>22.842801890846602</v>
      </c>
      <c r="O2743" s="71">
        <f t="shared" si="127"/>
        <v>1.0944366684726979E-2</v>
      </c>
    </row>
    <row r="2744" spans="2:15" x14ac:dyDescent="0.15">
      <c r="B2744" s="73" t="str">
        <f>IFERROR(IF(AND(K2744&lt;&gt;"",K2744&gt;=$C$3),MAX($B$5:B2743)+1,""),"")</f>
        <v/>
      </c>
      <c r="C2744" s="73" t="str">
        <f>IFERROR(IF(AND(O2744&lt;&gt;"",O2744&gt;=$C$3),MAX($C$5:C2743)+1,""),"")</f>
        <v/>
      </c>
      <c r="F2744" s="40" t="s">
        <v>12193</v>
      </c>
      <c r="G2744" s="40" t="s">
        <v>12194</v>
      </c>
      <c r="H2744" s="56">
        <v>0.18</v>
      </c>
      <c r="I2744" s="167" t="s">
        <v>5983</v>
      </c>
      <c r="J2744" s="56">
        <v>15.88</v>
      </c>
      <c r="K2744" s="71">
        <f t="shared" si="126"/>
        <v>1.1335012594458438E-2</v>
      </c>
      <c r="L2744" s="97">
        <v>7.8516687268232399</v>
      </c>
      <c r="M2744" s="56">
        <v>8.65</v>
      </c>
      <c r="N2744" s="56">
        <v>17.494624999999999</v>
      </c>
      <c r="O2744" s="71">
        <f t="shared" si="127"/>
        <v>1.0288874440006573E-2</v>
      </c>
    </row>
    <row r="2745" spans="2:15" x14ac:dyDescent="0.15">
      <c r="B2745" s="73" t="str">
        <f>IFERROR(IF(AND(K2745&lt;&gt;"",K2745&gt;=$C$3),MAX($B$5:B2744)+1,""),"")</f>
        <v/>
      </c>
      <c r="C2745" s="73" t="str">
        <f>IFERROR(IF(AND(O2745&lt;&gt;"",O2745&gt;=$C$3),MAX($C$5:C2744)+1,""),"")</f>
        <v/>
      </c>
      <c r="F2745" s="40" t="s">
        <v>12195</v>
      </c>
      <c r="G2745" s="40" t="s">
        <v>12196</v>
      </c>
      <c r="H2745" s="56">
        <v>0.06</v>
      </c>
      <c r="I2745" s="167" t="s">
        <v>5916</v>
      </c>
      <c r="J2745" s="56">
        <v>7.21</v>
      </c>
      <c r="K2745" s="71">
        <f t="shared" si="126"/>
        <v>8.321775312066574E-3</v>
      </c>
      <c r="L2745" s="97">
        <v>7.1554476670870102</v>
      </c>
      <c r="M2745" s="56">
        <v>8.26</v>
      </c>
      <c r="N2745" s="56">
        <v>8.3229733163913604</v>
      </c>
      <c r="O2745" s="71">
        <f t="shared" si="127"/>
        <v>7.2089621964587227E-3</v>
      </c>
    </row>
    <row r="2746" spans="2:15" x14ac:dyDescent="0.15">
      <c r="B2746" s="73">
        <f>IFERROR(IF(AND(K2746&lt;&gt;"",K2746&gt;=$C$3),MAX($B$5:B2745)+1,""),"")</f>
        <v>102</v>
      </c>
      <c r="C2746" s="73">
        <f>IFERROR(IF(AND(O2746&lt;&gt;"",O2746&gt;=$C$3),MAX($C$5:C2745)+1,""),"")</f>
        <v>85</v>
      </c>
      <c r="F2746" s="40" t="s">
        <v>13571</v>
      </c>
      <c r="G2746" s="40" t="s">
        <v>12198</v>
      </c>
      <c r="H2746" s="56">
        <v>0.52</v>
      </c>
      <c r="I2746" s="167" t="s">
        <v>5914</v>
      </c>
      <c r="J2746" s="56">
        <v>18.7</v>
      </c>
      <c r="K2746" s="71">
        <f t="shared" si="126"/>
        <v>2.7807486631016044E-2</v>
      </c>
      <c r="L2746" s="97">
        <v>18.169792802617199</v>
      </c>
      <c r="M2746" s="56">
        <v>18.41</v>
      </c>
      <c r="N2746" s="56">
        <v>18.947216610549976</v>
      </c>
      <c r="O2746" s="71">
        <f t="shared" si="127"/>
        <v>2.7444664337159658E-2</v>
      </c>
    </row>
    <row r="2747" spans="2:15" x14ac:dyDescent="0.15">
      <c r="B2747" s="73" t="str">
        <f>IFERROR(IF(AND(K2747&lt;&gt;"",K2747&gt;=$C$3),MAX($B$5:B2746)+1,""),"")</f>
        <v/>
      </c>
      <c r="C2747" s="73" t="str">
        <f>IFERROR(IF(AND(O2747&lt;&gt;"",O2747&gt;=$C$3),MAX($C$5:C2746)+1,""),"")</f>
        <v/>
      </c>
      <c r="F2747" s="40" t="s">
        <v>12199</v>
      </c>
      <c r="G2747" s="40" t="s">
        <v>12200</v>
      </c>
      <c r="H2747" s="56">
        <v>0.02</v>
      </c>
      <c r="I2747" s="167" t="s">
        <v>5949</v>
      </c>
      <c r="J2747" s="56">
        <v>8.0500000000000007</v>
      </c>
      <c r="K2747" s="71">
        <f t="shared" si="126"/>
        <v>2.4844720496894407E-3</v>
      </c>
      <c r="L2747" s="97">
        <v>4.0199498117942296</v>
      </c>
      <c r="M2747" s="56">
        <v>3.88</v>
      </c>
      <c r="N2747" s="56">
        <v>7.7697487437185906</v>
      </c>
      <c r="O2747" s="71">
        <f t="shared" si="127"/>
        <v>2.5740858114837867E-3</v>
      </c>
    </row>
    <row r="2748" spans="2:15" x14ac:dyDescent="0.15">
      <c r="B2748" s="73" t="str">
        <f>IFERROR(IF(AND(K2748&lt;&gt;"",K2748&gt;=$C$3),MAX($B$5:B2747)+1,""),"")</f>
        <v/>
      </c>
      <c r="C2748" s="73" t="str">
        <f>IFERROR(IF(AND(O2748&lt;&gt;"",O2748&gt;=$C$3),MAX($C$5:C2747)+1,""),"")</f>
        <v/>
      </c>
      <c r="F2748" s="40" t="s">
        <v>12201</v>
      </c>
      <c r="G2748" s="40" t="s">
        <v>12202</v>
      </c>
      <c r="H2748" s="56">
        <v>1.4999999999999999E-2</v>
      </c>
      <c r="I2748" s="167" t="s">
        <v>5903</v>
      </c>
      <c r="J2748" s="56">
        <v>5.15</v>
      </c>
      <c r="K2748" s="71">
        <f t="shared" si="126"/>
        <v>2.9126213592233006E-3</v>
      </c>
      <c r="L2748" s="97">
        <v>5.1403377110694199</v>
      </c>
      <c r="M2748" s="56">
        <v>5.18</v>
      </c>
      <c r="N2748" s="56">
        <v>5.1897368421052619</v>
      </c>
      <c r="O2748" s="71">
        <f t="shared" si="127"/>
        <v>2.8903199634906958E-3</v>
      </c>
    </row>
    <row r="2749" spans="2:15" x14ac:dyDescent="0.15">
      <c r="B2749" s="73" t="str">
        <f>IFERROR(IF(AND(K2749&lt;&gt;"",K2749&gt;=$C$3),MAX($B$5:B2748)+1,""),"")</f>
        <v/>
      </c>
      <c r="C2749" s="73" t="str">
        <f>IFERROR(IF(AND(O2749&lt;&gt;"",O2749&gt;=$C$3),MAX($C$5:C2748)+1,""),"")</f>
        <v/>
      </c>
      <c r="F2749" s="40" t="s">
        <v>12203</v>
      </c>
      <c r="G2749" s="40" t="s">
        <v>12204</v>
      </c>
      <c r="H2749" s="56" t="s">
        <v>5898</v>
      </c>
      <c r="I2749" s="167" t="s">
        <v>5953</v>
      </c>
      <c r="J2749" s="56">
        <v>34.51</v>
      </c>
      <c r="K2749" s="71" t="str">
        <f t="shared" si="126"/>
        <v/>
      </c>
      <c r="L2749" s="97">
        <v>9.8004522471910107</v>
      </c>
      <c r="M2749" s="56">
        <v>36.729999999999997</v>
      </c>
      <c r="N2749" s="56">
        <v>129.33610286844709</v>
      </c>
      <c r="O2749" s="71" t="str">
        <f t="shared" si="127"/>
        <v/>
      </c>
    </row>
    <row r="2750" spans="2:15" x14ac:dyDescent="0.15">
      <c r="B2750" s="73" t="str">
        <f>IFERROR(IF(AND(K2750&lt;&gt;"",K2750&gt;=$C$3),MAX($B$5:B2749)+1,""),"")</f>
        <v/>
      </c>
      <c r="C2750" s="73" t="str">
        <f>IFERROR(IF(AND(O2750&lt;&gt;"",O2750&gt;=$C$3),MAX($C$5:C2749)+1,""),"")</f>
        <v/>
      </c>
      <c r="F2750" s="40" t="s">
        <v>12205</v>
      </c>
      <c r="G2750" s="40" t="s">
        <v>12206</v>
      </c>
      <c r="H2750" s="56" t="s">
        <v>5898</v>
      </c>
      <c r="I2750" s="167" t="s">
        <v>5905</v>
      </c>
      <c r="J2750" s="56">
        <v>4.62</v>
      </c>
      <c r="K2750" s="71" t="str">
        <f t="shared" si="126"/>
        <v/>
      </c>
      <c r="L2750" s="97">
        <v>4.62</v>
      </c>
      <c r="M2750" s="56">
        <v>5.82</v>
      </c>
      <c r="N2750" s="56">
        <v>5.82</v>
      </c>
      <c r="O2750" s="71" t="str">
        <f t="shared" si="127"/>
        <v/>
      </c>
    </row>
    <row r="2751" spans="2:15" x14ac:dyDescent="0.15">
      <c r="B2751" s="73" t="str">
        <f>IFERROR(IF(AND(K2751&lt;&gt;"",K2751&gt;=$C$3),MAX($B$5:B2750)+1,""),"")</f>
        <v/>
      </c>
      <c r="C2751" s="73" t="str">
        <f>IFERROR(IF(AND(O2751&lt;&gt;"",O2751&gt;=$C$3),MAX($C$5:C2750)+1,""),"")</f>
        <v/>
      </c>
      <c r="F2751" s="40" t="s">
        <v>12207</v>
      </c>
      <c r="G2751" s="40" t="s">
        <v>13572</v>
      </c>
      <c r="H2751" s="56">
        <v>0.1</v>
      </c>
      <c r="I2751" s="167" t="s">
        <v>13686</v>
      </c>
      <c r="J2751" s="56">
        <v>9.51</v>
      </c>
      <c r="K2751" s="71">
        <f t="shared" si="126"/>
        <v>1.0515247108307046E-2</v>
      </c>
      <c r="L2751" s="97">
        <v>9.4026636568848794</v>
      </c>
      <c r="M2751" s="56">
        <v>8.94</v>
      </c>
      <c r="N2751" s="56">
        <v>9.0420547945205438</v>
      </c>
      <c r="O2751" s="71">
        <f t="shared" si="127"/>
        <v>1.1059433090429808E-2</v>
      </c>
    </row>
    <row r="2752" spans="2:15" x14ac:dyDescent="0.15">
      <c r="B2752" s="73" t="str">
        <f>IFERROR(IF(AND(K2752&lt;&gt;"",K2752&gt;=$C$3),MAX($B$5:B2751)+1,""),"")</f>
        <v/>
      </c>
      <c r="C2752" s="73" t="str">
        <f>IFERROR(IF(AND(O2752&lt;&gt;"",O2752&gt;=$C$3),MAX($C$5:C2751)+1,""),"")</f>
        <v/>
      </c>
      <c r="F2752" s="40" t="s">
        <v>12209</v>
      </c>
      <c r="G2752" s="40" t="s">
        <v>12210</v>
      </c>
      <c r="H2752" s="56" t="s">
        <v>5898</v>
      </c>
      <c r="I2752" s="167" t="s">
        <v>5898</v>
      </c>
      <c r="J2752" s="56">
        <v>23.02</v>
      </c>
      <c r="K2752" s="71" t="str">
        <f t="shared" si="126"/>
        <v/>
      </c>
      <c r="L2752" s="97">
        <v>23.02</v>
      </c>
      <c r="M2752" s="56" t="s">
        <v>5898</v>
      </c>
      <c r="N2752" s="56" t="s">
        <v>5898</v>
      </c>
      <c r="O2752" s="71" t="str">
        <f t="shared" si="127"/>
        <v/>
      </c>
    </row>
    <row r="2753" spans="2:15" x14ac:dyDescent="0.15">
      <c r="B2753" s="73" t="str">
        <f>IFERROR(IF(AND(K2753&lt;&gt;"",K2753&gt;=$C$3),MAX($B$5:B2752)+1,""),"")</f>
        <v/>
      </c>
      <c r="C2753" s="73" t="str">
        <f>IFERROR(IF(AND(O2753&lt;&gt;"",O2753&gt;=$C$3),MAX($C$5:C2752)+1,""),"")</f>
        <v/>
      </c>
      <c r="F2753" s="40" t="s">
        <v>12211</v>
      </c>
      <c r="G2753" s="40" t="s">
        <v>12212</v>
      </c>
      <c r="H2753" s="56">
        <v>0.1</v>
      </c>
      <c r="I2753" s="167" t="s">
        <v>5924</v>
      </c>
      <c r="J2753" s="56">
        <v>9.9700000000000006</v>
      </c>
      <c r="K2753" s="71">
        <f t="shared" si="126"/>
        <v>1.0030090270812437E-2</v>
      </c>
      <c r="L2753" s="97">
        <v>9.8841257536606406</v>
      </c>
      <c r="M2753" s="56">
        <v>10.69</v>
      </c>
      <c r="N2753" s="56">
        <v>10.782875760208512</v>
      </c>
      <c r="O2753" s="71">
        <f t="shared" si="127"/>
        <v>9.2739638500728E-3</v>
      </c>
    </row>
    <row r="2754" spans="2:15" x14ac:dyDescent="0.15">
      <c r="B2754" s="73" t="str">
        <f>IFERROR(IF(AND(K2754&lt;&gt;"",K2754&gt;=$C$3),MAX($B$5:B2753)+1,""),"")</f>
        <v/>
      </c>
      <c r="C2754" s="73" t="str">
        <f>IFERROR(IF(AND(O2754&lt;&gt;"",O2754&gt;=$C$3),MAX($C$5:C2753)+1,""),"")</f>
        <v/>
      </c>
      <c r="F2754" s="40" t="s">
        <v>13573</v>
      </c>
      <c r="G2754" s="40" t="s">
        <v>12214</v>
      </c>
      <c r="H2754" s="56" t="s">
        <v>5898</v>
      </c>
      <c r="I2754" s="167" t="s">
        <v>5949</v>
      </c>
      <c r="J2754" s="56">
        <v>12.25</v>
      </c>
      <c r="K2754" s="71" t="str">
        <f t="shared" si="126"/>
        <v/>
      </c>
      <c r="L2754" s="97">
        <v>12.199127906976701</v>
      </c>
      <c r="M2754" s="56">
        <v>12.43</v>
      </c>
      <c r="N2754" s="56">
        <v>12.481834862385364</v>
      </c>
      <c r="O2754" s="71" t="str">
        <f t="shared" si="127"/>
        <v/>
      </c>
    </row>
    <row r="2755" spans="2:15" x14ac:dyDescent="0.15">
      <c r="B2755" s="73" t="str">
        <f>IFERROR(IF(AND(K2755&lt;&gt;"",K2755&gt;=$C$3),MAX($B$5:B2754)+1,""),"")</f>
        <v/>
      </c>
      <c r="C2755" s="73" t="str">
        <f>IFERROR(IF(AND(O2755&lt;&gt;"",O2755&gt;=$C$3),MAX($C$5:C2754)+1,""),"")</f>
        <v/>
      </c>
      <c r="F2755" s="40" t="s">
        <v>12215</v>
      </c>
      <c r="G2755" s="40" t="s">
        <v>12216</v>
      </c>
      <c r="H2755" s="56">
        <v>0.12</v>
      </c>
      <c r="I2755" s="167" t="s">
        <v>5924</v>
      </c>
      <c r="J2755" s="56">
        <v>19.93</v>
      </c>
      <c r="K2755" s="71">
        <f t="shared" si="126"/>
        <v>6.0210737581535374E-3</v>
      </c>
      <c r="L2755" s="97">
        <v>19.752845288038301</v>
      </c>
      <c r="M2755" s="56">
        <v>25.97</v>
      </c>
      <c r="N2755" s="56">
        <v>26.202913679146331</v>
      </c>
      <c r="O2755" s="71">
        <f t="shared" si="127"/>
        <v>4.5796433736108658E-3</v>
      </c>
    </row>
    <row r="2756" spans="2:15" x14ac:dyDescent="0.15">
      <c r="B2756" s="73" t="str">
        <f>IFERROR(IF(AND(K2756&lt;&gt;"",K2756&gt;=$C$3),MAX($B$5:B2755)+1,""),"")</f>
        <v/>
      </c>
      <c r="C2756" s="73" t="str">
        <f>IFERROR(IF(AND(O2756&lt;&gt;"",O2756&gt;=$C$3),MAX($C$5:C2755)+1,""),"")</f>
        <v/>
      </c>
      <c r="F2756" s="40" t="s">
        <v>12217</v>
      </c>
      <c r="G2756" s="40" t="s">
        <v>12218</v>
      </c>
      <c r="H2756" s="56" t="s">
        <v>5898</v>
      </c>
      <c r="I2756" s="167" t="s">
        <v>5903</v>
      </c>
      <c r="J2756" s="56">
        <v>2.88</v>
      </c>
      <c r="K2756" s="71" t="str">
        <f t="shared" si="126"/>
        <v/>
      </c>
      <c r="L2756" s="97">
        <v>2.88</v>
      </c>
      <c r="M2756" s="56">
        <v>2.75</v>
      </c>
      <c r="N2756" s="56">
        <v>2.75</v>
      </c>
      <c r="O2756" s="71" t="str">
        <f t="shared" si="127"/>
        <v/>
      </c>
    </row>
    <row r="2757" spans="2:15" x14ac:dyDescent="0.15">
      <c r="B2757" s="73">
        <f>IFERROR(IF(AND(K2757&lt;&gt;"",K2757&gt;=$C$3),MAX($B$5:B2756)+1,""),"")</f>
        <v>103</v>
      </c>
      <c r="C2757" s="73">
        <f>IFERROR(IF(AND(O2757&lt;&gt;"",O2757&gt;=$C$3),MAX($C$5:C2756)+1,""),"")</f>
        <v>86</v>
      </c>
      <c r="F2757" s="40" t="s">
        <v>12219</v>
      </c>
      <c r="G2757" s="40" t="s">
        <v>13574</v>
      </c>
      <c r="H2757" s="56">
        <v>0.1668</v>
      </c>
      <c r="I2757" s="167" t="s">
        <v>5930</v>
      </c>
      <c r="J2757" s="56">
        <v>3.2</v>
      </c>
      <c r="K2757" s="71">
        <f t="shared" si="126"/>
        <v>5.2124999999999998E-2</v>
      </c>
      <c r="L2757" s="97">
        <v>3.03414634146342</v>
      </c>
      <c r="M2757" s="56">
        <v>3.21</v>
      </c>
      <c r="N2757" s="56">
        <v>3.3854662379421163</v>
      </c>
      <c r="O2757" s="71">
        <f t="shared" si="127"/>
        <v>4.9269432413950397E-2</v>
      </c>
    </row>
    <row r="2758" spans="2:15" x14ac:dyDescent="0.15">
      <c r="B2758" s="73" t="str">
        <f>IFERROR(IF(AND(K2758&lt;&gt;"",K2758&gt;=$C$3),MAX($B$5:B2757)+1,""),"")</f>
        <v/>
      </c>
      <c r="C2758" s="73" t="str">
        <f>IFERROR(IF(AND(O2758&lt;&gt;"",O2758&gt;=$C$3),MAX($C$5:C2757)+1,""),"")</f>
        <v/>
      </c>
      <c r="F2758" s="40" t="s">
        <v>12221</v>
      </c>
      <c r="G2758" s="40" t="s">
        <v>12222</v>
      </c>
      <c r="H2758" s="56">
        <v>0.215</v>
      </c>
      <c r="I2758" s="167" t="s">
        <v>5903</v>
      </c>
      <c r="J2758" s="56">
        <v>15.49</v>
      </c>
      <c r="K2758" s="71">
        <f t="shared" si="126"/>
        <v>1.3879922530664945E-2</v>
      </c>
      <c r="L2758" s="97">
        <v>15.3242893530311</v>
      </c>
      <c r="M2758" s="56">
        <v>16.75</v>
      </c>
      <c r="N2758" s="56">
        <v>16.931127703398531</v>
      </c>
      <c r="O2758" s="71">
        <f t="shared" si="127"/>
        <v>1.2698504421347182E-2</v>
      </c>
    </row>
    <row r="2759" spans="2:15" x14ac:dyDescent="0.15">
      <c r="B2759" s="73" t="str">
        <f>IFERROR(IF(AND(K2759&lt;&gt;"",K2759&gt;=$C$3),MAX($B$5:B2758)+1,""),"")</f>
        <v/>
      </c>
      <c r="C2759" s="73" t="str">
        <f>IFERROR(IF(AND(O2759&lt;&gt;"",O2759&gt;=$C$3),MAX($C$5:C2758)+1,""),"")</f>
        <v/>
      </c>
      <c r="F2759" s="40" t="s">
        <v>12223</v>
      </c>
      <c r="G2759" s="40" t="s">
        <v>12224</v>
      </c>
      <c r="H2759" s="56">
        <v>0.2</v>
      </c>
      <c r="I2759" s="167" t="s">
        <v>5971</v>
      </c>
      <c r="J2759" s="56">
        <v>10.91</v>
      </c>
      <c r="K2759" s="71">
        <f t="shared" ref="K2759:K2822" si="128">IFERROR(H2759/J2759,"")</f>
        <v>1.8331805682859761E-2</v>
      </c>
      <c r="L2759" s="97">
        <v>10.7365500794913</v>
      </c>
      <c r="M2759" s="56">
        <v>12.69</v>
      </c>
      <c r="N2759" s="56">
        <v>12.895008077544373</v>
      </c>
      <c r="O2759" s="71">
        <f t="shared" ref="O2759:O2822" si="129">IFERROR(H2759/N2759,"")</f>
        <v>1.5509877837787791E-2</v>
      </c>
    </row>
    <row r="2760" spans="2:15" x14ac:dyDescent="0.15">
      <c r="B2760" s="73" t="str">
        <f>IFERROR(IF(AND(K2760&lt;&gt;"",K2760&gt;=$C$3),MAX($B$5:B2759)+1,""),"")</f>
        <v/>
      </c>
      <c r="C2760" s="73" t="str">
        <f>IFERROR(IF(AND(O2760&lt;&gt;"",O2760&gt;=$C$3),MAX($C$5:C2759)+1,""),"")</f>
        <v/>
      </c>
      <c r="F2760" s="40" t="s">
        <v>13575</v>
      </c>
      <c r="G2760" s="40" t="s">
        <v>12226</v>
      </c>
      <c r="H2760" s="56">
        <v>0.35</v>
      </c>
      <c r="I2760" s="167" t="s">
        <v>13752</v>
      </c>
      <c r="J2760" s="56">
        <v>32.130000000000003</v>
      </c>
      <c r="K2760" s="71">
        <f t="shared" si="128"/>
        <v>1.0893246187363833E-2</v>
      </c>
      <c r="L2760" s="97">
        <v>31.600996130019499</v>
      </c>
      <c r="M2760" s="56">
        <v>33.479999999999997</v>
      </c>
      <c r="N2760" s="56">
        <v>34.040458584725513</v>
      </c>
      <c r="O2760" s="71">
        <f t="shared" si="129"/>
        <v>1.0281882634714282E-2</v>
      </c>
    </row>
    <row r="2761" spans="2:15" x14ac:dyDescent="0.15">
      <c r="B2761" s="73">
        <f>IFERROR(IF(AND(K2761&lt;&gt;"",K2761&gt;=$C$3),MAX($B$5:B2760)+1,""),"")</f>
        <v>104</v>
      </c>
      <c r="C2761" s="73">
        <f>IFERROR(IF(AND(O2761&lt;&gt;"",O2761&gt;=$C$3),MAX($C$5:C2760)+1,""),"")</f>
        <v>87</v>
      </c>
      <c r="F2761" s="40" t="s">
        <v>12227</v>
      </c>
      <c r="G2761" s="40" t="s">
        <v>12228</v>
      </c>
      <c r="H2761" s="56">
        <v>0.27</v>
      </c>
      <c r="I2761" s="167" t="s">
        <v>5902</v>
      </c>
      <c r="J2761" s="56">
        <v>5.58</v>
      </c>
      <c r="K2761" s="71">
        <f t="shared" si="128"/>
        <v>4.8387096774193554E-2</v>
      </c>
      <c r="L2761" s="97">
        <v>5.3237755102040802</v>
      </c>
      <c r="M2761" s="56">
        <v>5.84</v>
      </c>
      <c r="N2761" s="56">
        <v>6.1210695187165793</v>
      </c>
      <c r="O2761" s="71">
        <f t="shared" si="129"/>
        <v>4.4109938495946313E-2</v>
      </c>
    </row>
    <row r="2762" spans="2:15" x14ac:dyDescent="0.15">
      <c r="B2762" s="73" t="str">
        <f>IFERROR(IF(AND(K2762&lt;&gt;"",K2762&gt;=$C$3),MAX($B$5:B2761)+1,""),"")</f>
        <v/>
      </c>
      <c r="C2762" s="73" t="str">
        <f>IFERROR(IF(AND(O2762&lt;&gt;"",O2762&gt;=$C$3),MAX($C$5:C2761)+1,""),"")</f>
        <v/>
      </c>
      <c r="F2762" s="40" t="s">
        <v>12229</v>
      </c>
      <c r="G2762" s="40" t="s">
        <v>12230</v>
      </c>
      <c r="H2762" s="56">
        <v>0.08</v>
      </c>
      <c r="I2762" s="167" t="s">
        <v>5902</v>
      </c>
      <c r="J2762" s="56">
        <v>3.87</v>
      </c>
      <c r="K2762" s="71">
        <f t="shared" si="128"/>
        <v>2.0671834625322998E-2</v>
      </c>
      <c r="L2762" s="97">
        <v>3.7946715328467202</v>
      </c>
      <c r="M2762" s="56">
        <v>4.16</v>
      </c>
      <c r="N2762" s="56">
        <v>4.2425806451612846</v>
      </c>
      <c r="O2762" s="71">
        <f t="shared" si="129"/>
        <v>1.8856447688564502E-2</v>
      </c>
    </row>
    <row r="2763" spans="2:15" x14ac:dyDescent="0.15">
      <c r="B2763" s="73" t="str">
        <f>IFERROR(IF(AND(K2763&lt;&gt;"",K2763&gt;=$C$3),MAX($B$5:B2762)+1,""),"")</f>
        <v/>
      </c>
      <c r="C2763" s="73" t="str">
        <f>IFERROR(IF(AND(O2763&lt;&gt;"",O2763&gt;=$C$3),MAX($C$5:C2762)+1,""),"")</f>
        <v/>
      </c>
      <c r="F2763" s="40" t="s">
        <v>12231</v>
      </c>
      <c r="G2763" s="40" t="s">
        <v>13576</v>
      </c>
      <c r="H2763" s="56">
        <v>0.28000000000000003</v>
      </c>
      <c r="I2763" s="167" t="s">
        <v>5902</v>
      </c>
      <c r="J2763" s="56">
        <v>40.92</v>
      </c>
      <c r="K2763" s="71">
        <f t="shared" si="128"/>
        <v>6.8426197458455523E-3</v>
      </c>
      <c r="L2763" s="97">
        <v>40.635197613721097</v>
      </c>
      <c r="M2763" s="56">
        <v>43.3</v>
      </c>
      <c r="N2763" s="56">
        <v>43.603479349186493</v>
      </c>
      <c r="O2763" s="71">
        <f t="shared" si="129"/>
        <v>6.4215059022629112E-3</v>
      </c>
    </row>
    <row r="2764" spans="2:15" x14ac:dyDescent="0.15">
      <c r="B2764" s="73" t="str">
        <f>IFERROR(IF(AND(K2764&lt;&gt;"",K2764&gt;=$C$3),MAX($B$5:B2763)+1,""),"")</f>
        <v/>
      </c>
      <c r="C2764" s="73" t="str">
        <f>IFERROR(IF(AND(O2764&lt;&gt;"",O2764&gt;=$C$3),MAX($C$5:C2763)+1,""),"")</f>
        <v/>
      </c>
      <c r="F2764" s="40" t="s">
        <v>12233</v>
      </c>
      <c r="G2764" s="40" t="s">
        <v>12234</v>
      </c>
      <c r="H2764" s="56">
        <v>0.109</v>
      </c>
      <c r="I2764" s="167" t="s">
        <v>5932</v>
      </c>
      <c r="J2764" s="56">
        <v>5.9</v>
      </c>
      <c r="K2764" s="71">
        <f t="shared" si="128"/>
        <v>1.8474576271186441E-2</v>
      </c>
      <c r="L2764" s="97">
        <v>5.7898132427843798</v>
      </c>
      <c r="M2764" s="56">
        <v>6.14</v>
      </c>
      <c r="N2764" s="56">
        <v>6.2568512110726644</v>
      </c>
      <c r="O2764" s="71">
        <f t="shared" si="129"/>
        <v>1.7420903314290772E-2</v>
      </c>
    </row>
    <row r="2765" spans="2:15" x14ac:dyDescent="0.15">
      <c r="B2765" s="73" t="str">
        <f>IFERROR(IF(AND(K2765&lt;&gt;"",K2765&gt;=$C$3),MAX($B$5:B2764)+1,""),"")</f>
        <v/>
      </c>
      <c r="C2765" s="73" t="str">
        <f>IFERROR(IF(AND(O2765&lt;&gt;"",O2765&gt;=$C$3),MAX($C$5:C2764)+1,""),"")</f>
        <v/>
      </c>
      <c r="F2765" s="40" t="s">
        <v>12235</v>
      </c>
      <c r="G2765" s="40" t="s">
        <v>12236</v>
      </c>
      <c r="H2765" s="56">
        <v>9.7000000000000003E-2</v>
      </c>
      <c r="I2765" s="167" t="s">
        <v>5901</v>
      </c>
      <c r="J2765" s="56">
        <v>13.66</v>
      </c>
      <c r="K2765" s="71">
        <f t="shared" si="128"/>
        <v>7.1010248901903373E-3</v>
      </c>
      <c r="L2765" s="97">
        <v>13.5576779026217</v>
      </c>
      <c r="M2765" s="56">
        <v>12.56</v>
      </c>
      <c r="N2765" s="56">
        <v>12.654792452830211</v>
      </c>
      <c r="O2765" s="71">
        <f t="shared" si="129"/>
        <v>7.6650802738614816E-3</v>
      </c>
    </row>
    <row r="2766" spans="2:15" x14ac:dyDescent="0.15">
      <c r="B2766" s="73">
        <f>IFERROR(IF(AND(K2766&lt;&gt;"",K2766&gt;=$C$3),MAX($B$5:B2765)+1,""),"")</f>
        <v>105</v>
      </c>
      <c r="C2766" s="73">
        <f>IFERROR(IF(AND(O2766&lt;&gt;"",O2766&gt;=$C$3),MAX($C$5:C2765)+1,""),"")</f>
        <v>88</v>
      </c>
      <c r="F2766" s="40" t="s">
        <v>13577</v>
      </c>
      <c r="G2766" s="40" t="s">
        <v>12238</v>
      </c>
      <c r="H2766" s="56">
        <v>0.2</v>
      </c>
      <c r="I2766" s="167" t="s">
        <v>5953</v>
      </c>
      <c r="J2766" s="56">
        <v>6.52</v>
      </c>
      <c r="K2766" s="71">
        <f t="shared" si="128"/>
        <v>3.0674846625766874E-2</v>
      </c>
      <c r="L2766" s="97">
        <v>6.3203062787136304</v>
      </c>
      <c r="M2766" s="56">
        <v>7.12</v>
      </c>
      <c r="N2766" s="56">
        <v>7.3449605055292242</v>
      </c>
      <c r="O2766" s="71">
        <f t="shared" si="129"/>
        <v>2.7229554175198314E-2</v>
      </c>
    </row>
    <row r="2767" spans="2:15" x14ac:dyDescent="0.15">
      <c r="B2767" s="73" t="str">
        <f>IFERROR(IF(AND(K2767&lt;&gt;"",K2767&gt;=$C$3),MAX($B$5:B2766)+1,""),"")</f>
        <v/>
      </c>
      <c r="C2767" s="73" t="str">
        <f>IFERROR(IF(AND(O2767&lt;&gt;"",O2767&gt;=$C$3),MAX($C$5:C2766)+1,""),"")</f>
        <v/>
      </c>
      <c r="F2767" s="40" t="s">
        <v>12239</v>
      </c>
      <c r="G2767" s="40" t="s">
        <v>13578</v>
      </c>
      <c r="H2767" s="56" t="s">
        <v>5898</v>
      </c>
      <c r="I2767" s="167" t="s">
        <v>5898</v>
      </c>
      <c r="J2767" s="56">
        <v>7.97</v>
      </c>
      <c r="K2767" s="71" t="str">
        <f t="shared" si="128"/>
        <v/>
      </c>
      <c r="L2767" s="97">
        <v>7.97</v>
      </c>
      <c r="M2767" s="56" t="s">
        <v>5898</v>
      </c>
      <c r="N2767" s="56" t="s">
        <v>5898</v>
      </c>
      <c r="O2767" s="71" t="str">
        <f t="shared" si="129"/>
        <v/>
      </c>
    </row>
    <row r="2768" spans="2:15" x14ac:dyDescent="0.15">
      <c r="B2768" s="73" t="str">
        <f>IFERROR(IF(AND(K2768&lt;&gt;"",K2768&gt;=$C$3),MAX($B$5:B2767)+1,""),"")</f>
        <v/>
      </c>
      <c r="C2768" s="73" t="str">
        <f>IFERROR(IF(AND(O2768&lt;&gt;"",O2768&gt;=$C$3),MAX($C$5:C2767)+1,""),"")</f>
        <v/>
      </c>
      <c r="F2768" s="40" t="s">
        <v>12241</v>
      </c>
      <c r="G2768" s="40" t="s">
        <v>12242</v>
      </c>
      <c r="H2768" s="56">
        <v>0.1</v>
      </c>
      <c r="I2768" s="167" t="s">
        <v>5909</v>
      </c>
      <c r="J2768" s="56">
        <v>8.7899999999999991</v>
      </c>
      <c r="K2768" s="71">
        <f t="shared" si="128"/>
        <v>1.137656427758817E-2</v>
      </c>
      <c r="L2768" s="97">
        <v>8.6762871927555008</v>
      </c>
      <c r="M2768" s="56">
        <v>7.88</v>
      </c>
      <c r="N2768" s="56">
        <v>7.9832765399737848</v>
      </c>
      <c r="O2768" s="71">
        <f t="shared" si="129"/>
        <v>1.2526185144568271E-2</v>
      </c>
    </row>
    <row r="2769" spans="2:15" x14ac:dyDescent="0.15">
      <c r="B2769" s="73" t="str">
        <f>IFERROR(IF(AND(K2769&lt;&gt;"",K2769&gt;=$C$3),MAX($B$5:B2768)+1,""),"")</f>
        <v/>
      </c>
      <c r="C2769" s="73" t="str">
        <f>IFERROR(IF(AND(O2769&lt;&gt;"",O2769&gt;=$C$3),MAX($C$5:C2768)+1,""),"")</f>
        <v/>
      </c>
      <c r="F2769" s="40" t="s">
        <v>13579</v>
      </c>
      <c r="G2769" s="40" t="s">
        <v>12244</v>
      </c>
      <c r="H2769" s="56" t="s">
        <v>5898</v>
      </c>
      <c r="I2769" s="167" t="s">
        <v>5923</v>
      </c>
      <c r="J2769" s="56">
        <v>20.97</v>
      </c>
      <c r="K2769" s="71" t="str">
        <f t="shared" si="128"/>
        <v/>
      </c>
      <c r="L2769" s="97">
        <v>5.5156823821339902</v>
      </c>
      <c r="M2769" s="56">
        <v>4.3099999999999996</v>
      </c>
      <c r="N2769" s="56">
        <v>16.386132075471711</v>
      </c>
      <c r="O2769" s="71" t="str">
        <f t="shared" si="129"/>
        <v/>
      </c>
    </row>
    <row r="2770" spans="2:15" x14ac:dyDescent="0.15">
      <c r="B2770" s="73" t="str">
        <f>IFERROR(IF(AND(K2770&lt;&gt;"",K2770&gt;=$C$3),MAX($B$5:B2769)+1,""),"")</f>
        <v/>
      </c>
      <c r="C2770" s="73" t="str">
        <f>IFERROR(IF(AND(O2770&lt;&gt;"",O2770&gt;=$C$3),MAX($C$5:C2769)+1,""),"")</f>
        <v/>
      </c>
      <c r="F2770" s="40" t="s">
        <v>12245</v>
      </c>
      <c r="G2770" s="40" t="s">
        <v>12246</v>
      </c>
      <c r="H2770" s="56">
        <v>8.5999999999999993E-2</v>
      </c>
      <c r="I2770" s="167" t="s">
        <v>5909</v>
      </c>
      <c r="J2770" s="56">
        <v>8.0500000000000007</v>
      </c>
      <c r="K2770" s="71">
        <f t="shared" si="128"/>
        <v>1.0683229813664595E-2</v>
      </c>
      <c r="L2770" s="97">
        <v>7.9451519536903001</v>
      </c>
      <c r="M2770" s="56">
        <v>6.97</v>
      </c>
      <c r="N2770" s="56">
        <v>7.0619794721407665</v>
      </c>
      <c r="O2770" s="71">
        <f t="shared" si="129"/>
        <v>1.217788869810039E-2</v>
      </c>
    </row>
    <row r="2771" spans="2:15" x14ac:dyDescent="0.15">
      <c r="B2771" s="73">
        <f>IFERROR(IF(AND(K2771&lt;&gt;"",K2771&gt;=$C$3),MAX($B$5:B2770)+1,""),"")</f>
        <v>106</v>
      </c>
      <c r="C2771" s="73">
        <f>IFERROR(IF(AND(O2771&lt;&gt;"",O2771&gt;=$C$3),MAX($C$5:C2770)+1,""),"")</f>
        <v>89</v>
      </c>
      <c r="F2771" s="40" t="s">
        <v>12247</v>
      </c>
      <c r="G2771" s="40" t="s">
        <v>12248</v>
      </c>
      <c r="H2771" s="56">
        <v>0.23330000000000001</v>
      </c>
      <c r="I2771" s="167" t="s">
        <v>5909</v>
      </c>
      <c r="J2771" s="56">
        <v>4.29</v>
      </c>
      <c r="K2771" s="71">
        <f t="shared" si="128"/>
        <v>5.4382284382284381E-2</v>
      </c>
      <c r="L2771" s="97">
        <v>4.0750326797385599</v>
      </c>
      <c r="M2771" s="56">
        <v>4.5</v>
      </c>
      <c r="N2771" s="56">
        <v>4.7373853211009198</v>
      </c>
      <c r="O2771" s="71">
        <f t="shared" si="129"/>
        <v>4.9246574679254397E-2</v>
      </c>
    </row>
    <row r="2772" spans="2:15" x14ac:dyDescent="0.15">
      <c r="B2772" s="73" t="str">
        <f>IFERROR(IF(AND(K2772&lt;&gt;"",K2772&gt;=$C$3),MAX($B$5:B2771)+1,""),"")</f>
        <v/>
      </c>
      <c r="C2772" s="73" t="str">
        <f>IFERROR(IF(AND(O2772&lt;&gt;"",O2772&gt;=$C$3),MAX($C$5:C2771)+1,""),"")</f>
        <v/>
      </c>
      <c r="F2772" s="40" t="s">
        <v>12249</v>
      </c>
      <c r="G2772" s="40" t="s">
        <v>12250</v>
      </c>
      <c r="H2772" s="56" t="s">
        <v>5898</v>
      </c>
      <c r="I2772" s="167" t="s">
        <v>5898</v>
      </c>
      <c r="J2772" s="56">
        <v>18.239999999999998</v>
      </c>
      <c r="K2772" s="71" t="str">
        <f t="shared" si="128"/>
        <v/>
      </c>
      <c r="L2772" s="97">
        <v>18.239999999999998</v>
      </c>
      <c r="M2772" s="56" t="s">
        <v>5898</v>
      </c>
      <c r="N2772" s="56" t="s">
        <v>5898</v>
      </c>
      <c r="O2772" s="71" t="str">
        <f t="shared" si="129"/>
        <v/>
      </c>
    </row>
    <row r="2773" spans="2:15" x14ac:dyDescent="0.15">
      <c r="B2773" s="73">
        <f>IFERROR(IF(AND(K2773&lt;&gt;"",K2773&gt;=$C$3),MAX($B$5:B2772)+1,""),"")</f>
        <v>107</v>
      </c>
      <c r="C2773" s="73">
        <f>IFERROR(IF(AND(O2773&lt;&gt;"",O2773&gt;=$C$3),MAX($C$5:C2772)+1,""),"")</f>
        <v>90</v>
      </c>
      <c r="F2773" s="40" t="s">
        <v>12251</v>
      </c>
      <c r="G2773" s="40" t="s">
        <v>12252</v>
      </c>
      <c r="H2773" s="56">
        <v>0.54</v>
      </c>
      <c r="I2773" s="167" t="s">
        <v>5949</v>
      </c>
      <c r="J2773" s="56">
        <v>12.05</v>
      </c>
      <c r="K2773" s="71">
        <f t="shared" si="128"/>
        <v>4.4813278008298756E-2</v>
      </c>
      <c r="L2773" s="97">
        <v>11.4664125560538</v>
      </c>
      <c r="M2773" s="56">
        <v>11.99</v>
      </c>
      <c r="N2773" s="56">
        <v>12.600235626767214</v>
      </c>
      <c r="O2773" s="71">
        <f t="shared" si="129"/>
        <v>4.285634142054099E-2</v>
      </c>
    </row>
    <row r="2774" spans="2:15" x14ac:dyDescent="0.15">
      <c r="B2774" s="73" t="str">
        <f>IFERROR(IF(AND(K2774&lt;&gt;"",K2774&gt;=$C$3),MAX($B$5:B2773)+1,""),"")</f>
        <v/>
      </c>
      <c r="C2774" s="73" t="str">
        <f>IFERROR(IF(AND(O2774&lt;&gt;"",O2774&gt;=$C$3),MAX($C$5:C2773)+1,""),"")</f>
        <v/>
      </c>
      <c r="F2774" s="40" t="s">
        <v>12253</v>
      </c>
      <c r="G2774" s="40" t="s">
        <v>12254</v>
      </c>
      <c r="H2774" s="56">
        <v>3.5000000000000003E-2</v>
      </c>
      <c r="I2774" s="167" t="s">
        <v>13686</v>
      </c>
      <c r="J2774" s="56">
        <v>3.83</v>
      </c>
      <c r="K2774" s="71">
        <f t="shared" si="128"/>
        <v>9.138381201044387E-3</v>
      </c>
      <c r="L2774" s="97">
        <v>3.8014179104477601</v>
      </c>
      <c r="M2774" s="56">
        <v>3.88</v>
      </c>
      <c r="N2774" s="56">
        <v>3.9091729323308284</v>
      </c>
      <c r="O2774" s="71">
        <f t="shared" si="129"/>
        <v>8.9533005077704238E-3</v>
      </c>
    </row>
    <row r="2775" spans="2:15" x14ac:dyDescent="0.15">
      <c r="B2775" s="73" t="str">
        <f>IFERROR(IF(AND(K2775&lt;&gt;"",K2775&gt;=$C$3),MAX($B$5:B2774)+1,""),"")</f>
        <v/>
      </c>
      <c r="C2775" s="73" t="str">
        <f>IFERROR(IF(AND(O2775&lt;&gt;"",O2775&gt;=$C$3),MAX($C$5:C2774)+1,""),"")</f>
        <v/>
      </c>
      <c r="F2775" s="40" t="s">
        <v>12255</v>
      </c>
      <c r="G2775" s="40" t="s">
        <v>12256</v>
      </c>
      <c r="H2775" s="56" t="s">
        <v>5898</v>
      </c>
      <c r="I2775" s="167" t="s">
        <v>5907</v>
      </c>
      <c r="J2775" s="56">
        <v>9.24</v>
      </c>
      <c r="K2775" s="71" t="str">
        <f t="shared" si="128"/>
        <v/>
      </c>
      <c r="L2775" s="97">
        <v>9.24</v>
      </c>
      <c r="M2775" s="56">
        <v>8.08</v>
      </c>
      <c r="N2775" s="56">
        <v>8.08</v>
      </c>
      <c r="O2775" s="71" t="str">
        <f t="shared" si="129"/>
        <v/>
      </c>
    </row>
    <row r="2776" spans="2:15" x14ac:dyDescent="0.15">
      <c r="B2776" s="73" t="str">
        <f>IFERROR(IF(AND(K2776&lt;&gt;"",K2776&gt;=$C$3),MAX($B$5:B2775)+1,""),"")</f>
        <v/>
      </c>
      <c r="C2776" s="73" t="str">
        <f>IFERROR(IF(AND(O2776&lt;&gt;"",O2776&gt;=$C$3),MAX($C$5:C2775)+1,""),"")</f>
        <v/>
      </c>
      <c r="F2776" s="40" t="s">
        <v>12257</v>
      </c>
      <c r="G2776" s="40" t="s">
        <v>13580</v>
      </c>
      <c r="H2776" s="56">
        <v>0.3</v>
      </c>
      <c r="I2776" s="167" t="s">
        <v>5952</v>
      </c>
      <c r="J2776" s="56">
        <v>12.94</v>
      </c>
      <c r="K2776" s="71">
        <f t="shared" si="128"/>
        <v>2.3183925811437404E-2</v>
      </c>
      <c r="L2776" s="97">
        <v>12.63671875</v>
      </c>
      <c r="M2776" s="56">
        <v>13.7</v>
      </c>
      <c r="N2776" s="56">
        <v>14.028799999999999</v>
      </c>
      <c r="O2776" s="71">
        <f t="shared" si="129"/>
        <v>2.1384580291970805E-2</v>
      </c>
    </row>
    <row r="2777" spans="2:15" x14ac:dyDescent="0.15">
      <c r="B2777" s="73" t="str">
        <f>IFERROR(IF(AND(K2777&lt;&gt;"",K2777&gt;=$C$3),MAX($B$5:B2776)+1,""),"")</f>
        <v/>
      </c>
      <c r="C2777" s="73" t="str">
        <f>IFERROR(IF(AND(O2777&lt;&gt;"",O2777&gt;=$C$3),MAX($C$5:C2776)+1,""),"")</f>
        <v/>
      </c>
      <c r="F2777" s="40" t="s">
        <v>12259</v>
      </c>
      <c r="G2777" s="40" t="s">
        <v>12260</v>
      </c>
      <c r="H2777" s="56" t="s">
        <v>5898</v>
      </c>
      <c r="I2777" s="167" t="s">
        <v>13682</v>
      </c>
      <c r="J2777" s="56">
        <v>3.13</v>
      </c>
      <c r="K2777" s="71" t="str">
        <f t="shared" si="128"/>
        <v/>
      </c>
      <c r="L2777" s="97">
        <v>3.13</v>
      </c>
      <c r="M2777" s="56">
        <v>2.74</v>
      </c>
      <c r="N2777" s="56">
        <v>2.74</v>
      </c>
      <c r="O2777" s="71" t="str">
        <f t="shared" si="129"/>
        <v/>
      </c>
    </row>
    <row r="2778" spans="2:15" x14ac:dyDescent="0.15">
      <c r="B2778" s="73">
        <f>IFERROR(IF(AND(K2778&lt;&gt;"",K2778&gt;=$C$3),MAX($B$5:B2777)+1,""),"")</f>
        <v>108</v>
      </c>
      <c r="C2778" s="73">
        <f>IFERROR(IF(AND(O2778&lt;&gt;"",O2778&gt;=$C$3),MAX($C$5:C2777)+1,""),"")</f>
        <v>91</v>
      </c>
      <c r="F2778" s="40" t="s">
        <v>12261</v>
      </c>
      <c r="G2778" s="40" t="s">
        <v>12262</v>
      </c>
      <c r="H2778" s="56">
        <v>0.5</v>
      </c>
      <c r="I2778" s="167" t="s">
        <v>5916</v>
      </c>
      <c r="J2778" s="56">
        <v>16.47</v>
      </c>
      <c r="K2778" s="71">
        <f t="shared" si="128"/>
        <v>3.0358227079538558E-2</v>
      </c>
      <c r="L2778" s="97">
        <v>15.961980259099301</v>
      </c>
      <c r="M2778" s="56">
        <v>16.809999999999999</v>
      </c>
      <c r="N2778" s="56">
        <v>17.345009548058581</v>
      </c>
      <c r="O2778" s="71">
        <f t="shared" si="129"/>
        <v>2.8826735356623934E-2</v>
      </c>
    </row>
    <row r="2779" spans="2:15" x14ac:dyDescent="0.15">
      <c r="B2779" s="73" t="str">
        <f>IFERROR(IF(AND(K2779&lt;&gt;"",K2779&gt;=$C$3),MAX($B$5:B2778)+1,""),"")</f>
        <v/>
      </c>
      <c r="C2779" s="73" t="str">
        <f>IFERROR(IF(AND(O2779&lt;&gt;"",O2779&gt;=$C$3),MAX($C$5:C2778)+1,""),"")</f>
        <v/>
      </c>
      <c r="F2779" s="40" t="s">
        <v>13581</v>
      </c>
      <c r="G2779" s="40" t="s">
        <v>12264</v>
      </c>
      <c r="H2779" s="56" t="s">
        <v>5898</v>
      </c>
      <c r="I2779" s="167" t="s">
        <v>5916</v>
      </c>
      <c r="J2779" s="56">
        <v>14.75</v>
      </c>
      <c r="K2779" s="71" t="str">
        <f t="shared" si="128"/>
        <v/>
      </c>
      <c r="L2779" s="97">
        <v>14.75</v>
      </c>
      <c r="M2779" s="56">
        <v>13.84</v>
      </c>
      <c r="N2779" s="56">
        <v>13.84</v>
      </c>
      <c r="O2779" s="71" t="str">
        <f t="shared" si="129"/>
        <v/>
      </c>
    </row>
    <row r="2780" spans="2:15" x14ac:dyDescent="0.15">
      <c r="B2780" s="73" t="str">
        <f>IFERROR(IF(AND(K2780&lt;&gt;"",K2780&gt;=$C$3),MAX($B$5:B2779)+1,""),"")</f>
        <v/>
      </c>
      <c r="C2780" s="73" t="str">
        <f>IFERROR(IF(AND(O2780&lt;&gt;"",O2780&gt;=$C$3),MAX($C$5:C2779)+1,""),"")</f>
        <v/>
      </c>
      <c r="F2780" s="40" t="s">
        <v>12265</v>
      </c>
      <c r="G2780" s="40" t="s">
        <v>12266</v>
      </c>
      <c r="H2780" s="56">
        <v>0.11</v>
      </c>
      <c r="I2780" s="167" t="s">
        <v>5932</v>
      </c>
      <c r="J2780" s="56">
        <v>11.89</v>
      </c>
      <c r="K2780" s="71">
        <f t="shared" si="128"/>
        <v>9.2514718250630776E-3</v>
      </c>
      <c r="L2780" s="97">
        <v>11.7880592361652</v>
      </c>
      <c r="M2780" s="56">
        <v>13.94</v>
      </c>
      <c r="N2780" s="56">
        <v>14.060550314465454</v>
      </c>
      <c r="O2780" s="71">
        <f t="shared" si="129"/>
        <v>7.8233068791647726E-3</v>
      </c>
    </row>
    <row r="2781" spans="2:15" x14ac:dyDescent="0.15">
      <c r="B2781" s="73" t="str">
        <f>IFERROR(IF(AND(K2781&lt;&gt;"",K2781&gt;=$C$3),MAX($B$5:B2780)+1,""),"")</f>
        <v/>
      </c>
      <c r="C2781" s="73" t="str">
        <f>IFERROR(IF(AND(O2781&lt;&gt;"",O2781&gt;=$C$3),MAX($C$5:C2780)+1,""),"")</f>
        <v/>
      </c>
      <c r="F2781" s="40" t="s">
        <v>12267</v>
      </c>
      <c r="G2781" s="40" t="s">
        <v>12268</v>
      </c>
      <c r="H2781" s="56">
        <v>0.06</v>
      </c>
      <c r="I2781" s="167" t="s">
        <v>5909</v>
      </c>
      <c r="J2781" s="56">
        <v>4.2</v>
      </c>
      <c r="K2781" s="71">
        <f t="shared" si="128"/>
        <v>1.4285714285714285E-2</v>
      </c>
      <c r="L2781" s="97">
        <v>4.1405660377358497</v>
      </c>
      <c r="M2781" s="56">
        <v>4.33</v>
      </c>
      <c r="N2781" s="56">
        <v>4.3921531100478459</v>
      </c>
      <c r="O2781" s="71">
        <f t="shared" si="129"/>
        <v>1.3660725957558066E-2</v>
      </c>
    </row>
    <row r="2782" spans="2:15" x14ac:dyDescent="0.15">
      <c r="B2782" s="73" t="str">
        <f>IFERROR(IF(AND(K2782&lt;&gt;"",K2782&gt;=$C$3),MAX($B$5:B2781)+1,""),"")</f>
        <v/>
      </c>
      <c r="C2782" s="73" t="str">
        <f>IFERROR(IF(AND(O2782&lt;&gt;"",O2782&gt;=$C$3),MAX($C$5:C2781)+1,""),"")</f>
        <v/>
      </c>
      <c r="F2782" s="40" t="s">
        <v>12269</v>
      </c>
      <c r="G2782" s="40" t="s">
        <v>12270</v>
      </c>
      <c r="H2782" s="56" t="s">
        <v>5898</v>
      </c>
      <c r="I2782" s="167" t="s">
        <v>5898</v>
      </c>
      <c r="J2782" s="56">
        <v>34.520000000000003</v>
      </c>
      <c r="K2782" s="71" t="str">
        <f t="shared" si="128"/>
        <v/>
      </c>
      <c r="L2782" s="97">
        <v>34.520000000000003</v>
      </c>
      <c r="M2782" s="56" t="s">
        <v>5898</v>
      </c>
      <c r="N2782" s="56" t="s">
        <v>5898</v>
      </c>
      <c r="O2782" s="71" t="str">
        <f t="shared" si="129"/>
        <v/>
      </c>
    </row>
    <row r="2783" spans="2:15" x14ac:dyDescent="0.15">
      <c r="B2783" s="73" t="str">
        <f>IFERROR(IF(AND(K2783&lt;&gt;"",K2783&gt;=$C$3),MAX($B$5:B2782)+1,""),"")</f>
        <v/>
      </c>
      <c r="C2783" s="73" t="str">
        <f>IFERROR(IF(AND(O2783&lt;&gt;"",O2783&gt;=$C$3),MAX($C$5:C2782)+1,""),"")</f>
        <v/>
      </c>
      <c r="F2783" s="40" t="s">
        <v>12271</v>
      </c>
      <c r="G2783" s="40" t="s">
        <v>12272</v>
      </c>
      <c r="H2783" s="56">
        <v>0.1</v>
      </c>
      <c r="I2783" s="167" t="s">
        <v>5952</v>
      </c>
      <c r="J2783" s="56">
        <v>22.78</v>
      </c>
      <c r="K2783" s="71">
        <f t="shared" si="128"/>
        <v>4.3898156277436349E-3</v>
      </c>
      <c r="L2783" s="97">
        <v>11.34</v>
      </c>
      <c r="M2783" s="56">
        <v>10.41</v>
      </c>
      <c r="N2783" s="56">
        <v>20.911798941798942</v>
      </c>
      <c r="O2783" s="71">
        <f t="shared" si="129"/>
        <v>4.7819893581760638E-3</v>
      </c>
    </row>
    <row r="2784" spans="2:15" x14ac:dyDescent="0.15">
      <c r="B2784" s="73" t="str">
        <f>IFERROR(IF(AND(K2784&lt;&gt;"",K2784&gt;=$C$3),MAX($B$5:B2783)+1,""),"")</f>
        <v/>
      </c>
      <c r="C2784" s="73" t="str">
        <f>IFERROR(IF(AND(O2784&lt;&gt;"",O2784&gt;=$C$3),MAX($C$5:C2783)+1,""),"")</f>
        <v/>
      </c>
      <c r="F2784" s="40" t="s">
        <v>12273</v>
      </c>
      <c r="G2784" s="40" t="s">
        <v>12274</v>
      </c>
      <c r="H2784" s="56" t="s">
        <v>5898</v>
      </c>
      <c r="I2784" s="167" t="s">
        <v>5941</v>
      </c>
      <c r="J2784" s="56">
        <v>4.53</v>
      </c>
      <c r="K2784" s="71" t="str">
        <f t="shared" si="128"/>
        <v/>
      </c>
      <c r="L2784" s="97">
        <v>4.53</v>
      </c>
      <c r="M2784" s="56">
        <v>3.95</v>
      </c>
      <c r="N2784" s="56">
        <v>3.9500000000000006</v>
      </c>
      <c r="O2784" s="71" t="str">
        <f t="shared" si="129"/>
        <v/>
      </c>
    </row>
    <row r="2785" spans="2:15" x14ac:dyDescent="0.15">
      <c r="B2785" s="73">
        <f>IFERROR(IF(AND(K2785&lt;&gt;"",K2785&gt;=$C$3),MAX($B$5:B2784)+1,""),"")</f>
        <v>109</v>
      </c>
      <c r="C2785" s="73">
        <f>IFERROR(IF(AND(O2785&lt;&gt;"",O2785&gt;=$C$3),MAX($C$5:C2784)+1,""),"")</f>
        <v>92</v>
      </c>
      <c r="F2785" s="40" t="s">
        <v>12275</v>
      </c>
      <c r="G2785" s="40" t="s">
        <v>12276</v>
      </c>
      <c r="H2785" s="56">
        <v>1</v>
      </c>
      <c r="I2785" s="167" t="s">
        <v>5920</v>
      </c>
      <c r="J2785" s="56">
        <v>25.65</v>
      </c>
      <c r="K2785" s="71">
        <f t="shared" si="128"/>
        <v>3.8986354775828465E-2</v>
      </c>
      <c r="L2785" s="97">
        <v>24.7007031828275</v>
      </c>
      <c r="M2785" s="56">
        <v>26.14</v>
      </c>
      <c r="N2785" s="56">
        <v>27.144611837048462</v>
      </c>
      <c r="O2785" s="71">
        <f t="shared" si="129"/>
        <v>3.6839723699240559E-2</v>
      </c>
    </row>
    <row r="2786" spans="2:15" x14ac:dyDescent="0.15">
      <c r="B2786" s="73" t="str">
        <f>IFERROR(IF(AND(K2786&lt;&gt;"",K2786&gt;=$C$3),MAX($B$5:B2785)+1,""),"")</f>
        <v/>
      </c>
      <c r="C2786" s="73" t="str">
        <f>IFERROR(IF(AND(O2786&lt;&gt;"",O2786&gt;=$C$3),MAX($C$5:C2785)+1,""),"")</f>
        <v/>
      </c>
      <c r="F2786" s="40" t="s">
        <v>12277</v>
      </c>
      <c r="G2786" s="40" t="s">
        <v>13582</v>
      </c>
      <c r="H2786" s="56">
        <v>0.33</v>
      </c>
      <c r="I2786" s="167" t="s">
        <v>5928</v>
      </c>
      <c r="J2786" s="56">
        <v>16.739999999999998</v>
      </c>
      <c r="K2786" s="71">
        <f t="shared" si="128"/>
        <v>1.9713261648745522E-2</v>
      </c>
      <c r="L2786" s="97">
        <v>16.457432225063901</v>
      </c>
      <c r="M2786" s="56">
        <v>19.670000000000002</v>
      </c>
      <c r="N2786" s="56">
        <v>20.007726326743022</v>
      </c>
      <c r="O2786" s="71">
        <f t="shared" si="129"/>
        <v>1.649362824195124E-2</v>
      </c>
    </row>
    <row r="2787" spans="2:15" x14ac:dyDescent="0.15">
      <c r="B2787" s="73" t="str">
        <f>IFERROR(IF(AND(K2787&lt;&gt;"",K2787&gt;=$C$3),MAX($B$5:B2786)+1,""),"")</f>
        <v/>
      </c>
      <c r="C2787" s="73" t="str">
        <f>IFERROR(IF(AND(O2787&lt;&gt;"",O2787&gt;=$C$3),MAX($C$5:C2786)+1,""),"")</f>
        <v/>
      </c>
      <c r="F2787" s="40" t="s">
        <v>12279</v>
      </c>
      <c r="G2787" s="40" t="s">
        <v>12280</v>
      </c>
      <c r="H2787" s="56">
        <v>2.3E-2</v>
      </c>
      <c r="I2787" s="167" t="s">
        <v>5970</v>
      </c>
      <c r="J2787" s="56">
        <v>5.08</v>
      </c>
      <c r="K2787" s="71">
        <f t="shared" si="128"/>
        <v>4.5275590551181102E-3</v>
      </c>
      <c r="L2787" s="97">
        <v>5.0613577981651403</v>
      </c>
      <c r="M2787" s="56">
        <v>5.42</v>
      </c>
      <c r="N2787" s="56">
        <v>5.4399631675874742</v>
      </c>
      <c r="O2787" s="71">
        <f t="shared" si="129"/>
        <v>4.2279698026338082E-3</v>
      </c>
    </row>
    <row r="2788" spans="2:15" x14ac:dyDescent="0.15">
      <c r="B2788" s="73" t="str">
        <f>IFERROR(IF(AND(K2788&lt;&gt;"",K2788&gt;=$C$3),MAX($B$5:B2787)+1,""),"")</f>
        <v/>
      </c>
      <c r="C2788" s="73" t="str">
        <f>IFERROR(IF(AND(O2788&lt;&gt;"",O2788&gt;=$C$3),MAX($C$5:C2787)+1,""),"")</f>
        <v/>
      </c>
      <c r="F2788" s="40" t="s">
        <v>13583</v>
      </c>
      <c r="G2788" s="40" t="s">
        <v>12282</v>
      </c>
      <c r="H2788" s="56" t="s">
        <v>5898</v>
      </c>
      <c r="I2788" s="167" t="s">
        <v>5898</v>
      </c>
      <c r="J2788" s="56">
        <v>17.579999999999998</v>
      </c>
      <c r="K2788" s="71" t="str">
        <f t="shared" si="128"/>
        <v/>
      </c>
      <c r="L2788" s="97">
        <v>17.579999999999998</v>
      </c>
      <c r="M2788" s="56">
        <v>16.920000000000002</v>
      </c>
      <c r="N2788" s="56">
        <v>16.920000000000002</v>
      </c>
      <c r="O2788" s="71" t="str">
        <f t="shared" si="129"/>
        <v/>
      </c>
    </row>
    <row r="2789" spans="2:15" x14ac:dyDescent="0.15">
      <c r="B2789" s="73" t="str">
        <f>IFERROR(IF(AND(K2789&lt;&gt;"",K2789&gt;=$C$3),MAX($B$5:B2788)+1,""),"")</f>
        <v/>
      </c>
      <c r="C2789" s="73" t="str">
        <f>IFERROR(IF(AND(O2789&lt;&gt;"",O2789&gt;=$C$3),MAX($C$5:C2788)+1,""),"")</f>
        <v/>
      </c>
      <c r="F2789" s="40" t="s">
        <v>12283</v>
      </c>
      <c r="G2789" s="40" t="s">
        <v>12284</v>
      </c>
      <c r="H2789" s="56">
        <v>0.05</v>
      </c>
      <c r="I2789" s="167" t="s">
        <v>5953</v>
      </c>
      <c r="J2789" s="56">
        <v>6.32</v>
      </c>
      <c r="K2789" s="71">
        <f t="shared" si="128"/>
        <v>7.9113924050632917E-3</v>
      </c>
      <c r="L2789" s="97">
        <v>6.2655172413793103</v>
      </c>
      <c r="M2789" s="56">
        <v>6.15</v>
      </c>
      <c r="N2789" s="56">
        <v>6.2034782608695656</v>
      </c>
      <c r="O2789" s="71">
        <f t="shared" si="129"/>
        <v>8.0599943930473785E-3</v>
      </c>
    </row>
    <row r="2790" spans="2:15" x14ac:dyDescent="0.15">
      <c r="B2790" s="73" t="str">
        <f>IFERROR(IF(AND(K2790&lt;&gt;"",K2790&gt;=$C$3),MAX($B$5:B2789)+1,""),"")</f>
        <v/>
      </c>
      <c r="C2790" s="73" t="str">
        <f>IFERROR(IF(AND(O2790&lt;&gt;"",O2790&gt;=$C$3),MAX($C$5:C2789)+1,""),"")</f>
        <v/>
      </c>
      <c r="F2790" s="40" t="s">
        <v>12285</v>
      </c>
      <c r="G2790" s="40" t="s">
        <v>13584</v>
      </c>
      <c r="H2790" s="56">
        <v>5.5E-2</v>
      </c>
      <c r="I2790" s="167" t="s">
        <v>5902</v>
      </c>
      <c r="J2790" s="56">
        <v>4.2</v>
      </c>
      <c r="K2790" s="71">
        <f t="shared" si="128"/>
        <v>1.3095238095238096E-2</v>
      </c>
      <c r="L2790" s="97">
        <v>4.1482758620689699</v>
      </c>
      <c r="M2790" s="56">
        <v>3.8</v>
      </c>
      <c r="N2790" s="56">
        <v>3.8473815461346592</v>
      </c>
      <c r="O2790" s="71">
        <f t="shared" si="129"/>
        <v>1.4295436868032165E-2</v>
      </c>
    </row>
    <row r="2791" spans="2:15" x14ac:dyDescent="0.15">
      <c r="B2791" s="73" t="str">
        <f>IFERROR(IF(AND(K2791&lt;&gt;"",K2791&gt;=$C$3),MAX($B$5:B2790)+1,""),"")</f>
        <v/>
      </c>
      <c r="C2791" s="73" t="str">
        <f>IFERROR(IF(AND(O2791&lt;&gt;"",O2791&gt;=$C$3),MAX($C$5:C2790)+1,""),"")</f>
        <v/>
      </c>
      <c r="F2791" s="40" t="s">
        <v>12287</v>
      </c>
      <c r="G2791" s="40" t="s">
        <v>12288</v>
      </c>
      <c r="H2791" s="56">
        <v>0.42</v>
      </c>
      <c r="I2791" s="167" t="s">
        <v>5938</v>
      </c>
      <c r="J2791" s="56">
        <v>23.33</v>
      </c>
      <c r="K2791" s="71">
        <f t="shared" si="128"/>
        <v>1.8002571795970854E-2</v>
      </c>
      <c r="L2791" s="97">
        <v>22.858686868686899</v>
      </c>
      <c r="M2791" s="56">
        <v>21.38</v>
      </c>
      <c r="N2791" s="56">
        <v>21.820824742268009</v>
      </c>
      <c r="O2791" s="71">
        <f t="shared" si="129"/>
        <v>1.924766845253284E-2</v>
      </c>
    </row>
    <row r="2792" spans="2:15" x14ac:dyDescent="0.15">
      <c r="B2792" s="73" t="str">
        <f>IFERROR(IF(AND(K2792&lt;&gt;"",K2792&gt;=$C$3),MAX($B$5:B2791)+1,""),"")</f>
        <v/>
      </c>
      <c r="C2792" s="73" t="str">
        <f>IFERROR(IF(AND(O2792&lt;&gt;"",O2792&gt;=$C$3),MAX($C$5:C2791)+1,""),"")</f>
        <v/>
      </c>
      <c r="F2792" s="40" t="s">
        <v>12289</v>
      </c>
      <c r="G2792" s="40" t="s">
        <v>12290</v>
      </c>
      <c r="H2792" s="56">
        <v>0.19</v>
      </c>
      <c r="I2792" s="167" t="s">
        <v>5911</v>
      </c>
      <c r="J2792" s="56">
        <v>9.1</v>
      </c>
      <c r="K2792" s="71">
        <f t="shared" si="128"/>
        <v>2.0879120879120881E-2</v>
      </c>
      <c r="L2792" s="97">
        <v>8.8963486454652507</v>
      </c>
      <c r="M2792" s="56">
        <v>10.7</v>
      </c>
      <c r="N2792" s="56">
        <v>10.944939759036147</v>
      </c>
      <c r="O2792" s="71">
        <f t="shared" si="129"/>
        <v>1.7359620444062831E-2</v>
      </c>
    </row>
    <row r="2793" spans="2:15" x14ac:dyDescent="0.15">
      <c r="B2793" s="73" t="str">
        <f>IFERROR(IF(AND(K2793&lt;&gt;"",K2793&gt;=$C$3),MAX($B$5:B2792)+1,""),"")</f>
        <v/>
      </c>
      <c r="C2793" s="73" t="str">
        <f>IFERROR(IF(AND(O2793&lt;&gt;"",O2793&gt;=$C$3),MAX($C$5:C2792)+1,""),"")</f>
        <v/>
      </c>
      <c r="F2793" s="40" t="s">
        <v>12291</v>
      </c>
      <c r="G2793" s="40" t="s">
        <v>12292</v>
      </c>
      <c r="H2793" s="56" t="s">
        <v>5898</v>
      </c>
      <c r="I2793" s="167" t="s">
        <v>5907</v>
      </c>
      <c r="J2793" s="56">
        <v>3.41</v>
      </c>
      <c r="K2793" s="71" t="str">
        <f t="shared" si="128"/>
        <v/>
      </c>
      <c r="L2793" s="97">
        <v>3.41</v>
      </c>
      <c r="M2793" s="56">
        <v>3.73</v>
      </c>
      <c r="N2793" s="56">
        <v>3.73</v>
      </c>
      <c r="O2793" s="71" t="str">
        <f t="shared" si="129"/>
        <v/>
      </c>
    </row>
    <row r="2794" spans="2:15" x14ac:dyDescent="0.15">
      <c r="B2794" s="73" t="str">
        <f>IFERROR(IF(AND(K2794&lt;&gt;"",K2794&gt;=$C$3),MAX($B$5:B2793)+1,""),"")</f>
        <v/>
      </c>
      <c r="C2794" s="73" t="str">
        <f>IFERROR(IF(AND(O2794&lt;&gt;"",O2794&gt;=$C$3),MAX($C$5:C2793)+1,""),"")</f>
        <v/>
      </c>
      <c r="F2794" s="40" t="s">
        <v>12293</v>
      </c>
      <c r="G2794" s="40" t="s">
        <v>12294</v>
      </c>
      <c r="H2794" s="56" t="s">
        <v>5898</v>
      </c>
      <c r="I2794" s="167" t="s">
        <v>5916</v>
      </c>
      <c r="J2794" s="56">
        <v>4.5999999999999996</v>
      </c>
      <c r="K2794" s="71" t="str">
        <f t="shared" si="128"/>
        <v/>
      </c>
      <c r="L2794" s="97">
        <v>4.5999999999999996</v>
      </c>
      <c r="M2794" s="56">
        <v>4.4800000000000004</v>
      </c>
      <c r="N2794" s="56">
        <v>4.4800000000000004</v>
      </c>
      <c r="O2794" s="71" t="str">
        <f t="shared" si="129"/>
        <v/>
      </c>
    </row>
    <row r="2795" spans="2:15" x14ac:dyDescent="0.15">
      <c r="B2795" s="73">
        <f>IFERROR(IF(AND(K2795&lt;&gt;"",K2795&gt;=$C$3),MAX($B$5:B2794)+1,""),"")</f>
        <v>110</v>
      </c>
      <c r="C2795" s="73">
        <f>IFERROR(IF(AND(O2795&lt;&gt;"",O2795&gt;=$C$3),MAX($C$5:C2794)+1,""),"")</f>
        <v>93</v>
      </c>
      <c r="F2795" s="40" t="s">
        <v>12295</v>
      </c>
      <c r="G2795" s="40" t="s">
        <v>12296</v>
      </c>
      <c r="H2795" s="56">
        <v>0.2</v>
      </c>
      <c r="I2795" s="167" t="s">
        <v>5935</v>
      </c>
      <c r="J2795" s="56">
        <v>5.64</v>
      </c>
      <c r="K2795" s="71">
        <f t="shared" si="128"/>
        <v>3.5460992907801421E-2</v>
      </c>
      <c r="L2795" s="97">
        <v>5.4303345724907102</v>
      </c>
      <c r="M2795" s="56">
        <v>6.19</v>
      </c>
      <c r="N2795" s="56">
        <v>6.4289961389961343</v>
      </c>
      <c r="O2795" s="71">
        <f t="shared" si="129"/>
        <v>3.1109055858171558E-2</v>
      </c>
    </row>
    <row r="2796" spans="2:15" x14ac:dyDescent="0.15">
      <c r="B2796" s="73" t="str">
        <f>IFERROR(IF(AND(K2796&lt;&gt;"",K2796&gt;=$C$3),MAX($B$5:B2795)+1,""),"")</f>
        <v/>
      </c>
      <c r="C2796" s="73" t="str">
        <f>IFERROR(IF(AND(O2796&lt;&gt;"",O2796&gt;=$C$3),MAX($C$5:C2795)+1,""),"")</f>
        <v/>
      </c>
      <c r="F2796" s="40" t="s">
        <v>12297</v>
      </c>
      <c r="G2796" s="40" t="s">
        <v>12298</v>
      </c>
      <c r="H2796" s="56">
        <v>7.6999999999999999E-2</v>
      </c>
      <c r="I2796" s="167" t="s">
        <v>5953</v>
      </c>
      <c r="J2796" s="56">
        <v>6.29</v>
      </c>
      <c r="K2796" s="71">
        <f t="shared" si="128"/>
        <v>1.2241653418124006E-2</v>
      </c>
      <c r="L2796" s="97">
        <v>6.2066887417218499</v>
      </c>
      <c r="M2796" s="56">
        <v>6.04</v>
      </c>
      <c r="N2796" s="56">
        <v>6.1210738255033599</v>
      </c>
      <c r="O2796" s="71">
        <f t="shared" si="129"/>
        <v>1.2579492127538257E-2</v>
      </c>
    </row>
    <row r="2797" spans="2:15" x14ac:dyDescent="0.15">
      <c r="B2797" s="73" t="str">
        <f>IFERROR(IF(AND(K2797&lt;&gt;"",K2797&gt;=$C$3),MAX($B$5:B2796)+1,""),"")</f>
        <v/>
      </c>
      <c r="C2797" s="73" t="str">
        <f>IFERROR(IF(AND(O2797&lt;&gt;"",O2797&gt;=$C$3),MAX($C$5:C2796)+1,""),"")</f>
        <v/>
      </c>
      <c r="F2797" s="40" t="s">
        <v>12299</v>
      </c>
      <c r="G2797" s="40" t="s">
        <v>12300</v>
      </c>
      <c r="H2797" s="56">
        <v>0.11</v>
      </c>
      <c r="I2797" s="167" t="s">
        <v>5916</v>
      </c>
      <c r="J2797" s="56">
        <v>13.19</v>
      </c>
      <c r="K2797" s="71">
        <f t="shared" si="128"/>
        <v>8.339651250947688E-3</v>
      </c>
      <c r="L2797" s="97">
        <v>13.080498113207501</v>
      </c>
      <c r="M2797" s="56">
        <v>15.57</v>
      </c>
      <c r="N2797" s="56">
        <v>15.700342465753481</v>
      </c>
      <c r="O2797" s="71">
        <f t="shared" si="129"/>
        <v>7.0062165994110338E-3</v>
      </c>
    </row>
    <row r="2798" spans="2:15" x14ac:dyDescent="0.15">
      <c r="B2798" s="73" t="str">
        <f>IFERROR(IF(AND(K2798&lt;&gt;"",K2798&gt;=$C$3),MAX($B$5:B2797)+1,""),"")</f>
        <v/>
      </c>
      <c r="C2798" s="73" t="str">
        <f>IFERROR(IF(AND(O2798&lt;&gt;"",O2798&gt;=$C$3),MAX($C$5:C2797)+1,""),"")</f>
        <v/>
      </c>
      <c r="F2798" s="40" t="s">
        <v>13585</v>
      </c>
      <c r="G2798" s="40" t="s">
        <v>12302</v>
      </c>
      <c r="H2798" s="56">
        <v>0.15</v>
      </c>
      <c r="I2798" s="167" t="s">
        <v>13714</v>
      </c>
      <c r="J2798" s="56">
        <v>6.36</v>
      </c>
      <c r="K2798" s="71">
        <f t="shared" si="128"/>
        <v>2.3584905660377357E-2</v>
      </c>
      <c r="L2798" s="97">
        <v>5.1822222222222196</v>
      </c>
      <c r="M2798" s="56">
        <v>5.1100000000000003</v>
      </c>
      <c r="N2798" s="56">
        <v>6.27136363636364</v>
      </c>
      <c r="O2798" s="71">
        <f t="shared" si="129"/>
        <v>2.3918243096325273E-2</v>
      </c>
    </row>
    <row r="2799" spans="2:15" x14ac:dyDescent="0.15">
      <c r="B2799" s="73">
        <f>IFERROR(IF(AND(K2799&lt;&gt;"",K2799&gt;=$C$3),MAX($B$5:B2798)+1,""),"")</f>
        <v>111</v>
      </c>
      <c r="C2799" s="73" t="str">
        <f>IFERROR(IF(AND(O2799&lt;&gt;"",O2799&gt;=$C$3),MAX($C$5:C2798)+1,""),"")</f>
        <v/>
      </c>
      <c r="F2799" s="40" t="s">
        <v>12303</v>
      </c>
      <c r="G2799" s="40" t="s">
        <v>12304</v>
      </c>
      <c r="H2799" s="56">
        <v>0.5</v>
      </c>
      <c r="I2799" s="167" t="s">
        <v>5902</v>
      </c>
      <c r="J2799" s="56">
        <v>17.14</v>
      </c>
      <c r="K2799" s="71">
        <f t="shared" si="128"/>
        <v>2.9171528588098017E-2</v>
      </c>
      <c r="L2799" s="97">
        <v>16.692012545739701</v>
      </c>
      <c r="M2799" s="56">
        <v>19.48</v>
      </c>
      <c r="N2799" s="56">
        <v>20.002812667740177</v>
      </c>
      <c r="O2799" s="71">
        <f t="shared" si="129"/>
        <v>2.4996484659698993E-2</v>
      </c>
    </row>
    <row r="2800" spans="2:15" x14ac:dyDescent="0.15">
      <c r="B2800" s="73" t="str">
        <f>IFERROR(IF(AND(K2800&lt;&gt;"",K2800&gt;=$C$3),MAX($B$5:B2799)+1,""),"")</f>
        <v/>
      </c>
      <c r="C2800" s="73" t="str">
        <f>IFERROR(IF(AND(O2800&lt;&gt;"",O2800&gt;=$C$3),MAX($C$5:C2799)+1,""),"")</f>
        <v/>
      </c>
      <c r="F2800" s="40" t="s">
        <v>12305</v>
      </c>
      <c r="G2800" s="40" t="s">
        <v>12306</v>
      </c>
      <c r="H2800" s="56">
        <v>0.61599999999999999</v>
      </c>
      <c r="I2800" s="167" t="s">
        <v>5976</v>
      </c>
      <c r="J2800" s="56">
        <v>30.71</v>
      </c>
      <c r="K2800" s="71">
        <f t="shared" si="128"/>
        <v>2.0058612829697165E-2</v>
      </c>
      <c r="L2800" s="97">
        <v>30.072350971198901</v>
      </c>
      <c r="M2800" s="56">
        <v>29.15</v>
      </c>
      <c r="N2800" s="56">
        <v>29.768091655266787</v>
      </c>
      <c r="O2800" s="71">
        <f t="shared" si="129"/>
        <v>2.0693298285078775E-2</v>
      </c>
    </row>
    <row r="2801" spans="2:15" x14ac:dyDescent="0.15">
      <c r="B2801" s="73" t="str">
        <f>IFERROR(IF(AND(K2801&lt;&gt;"",K2801&gt;=$C$3),MAX($B$5:B2800)+1,""),"")</f>
        <v/>
      </c>
      <c r="C2801" s="73" t="str">
        <f>IFERROR(IF(AND(O2801&lt;&gt;"",O2801&gt;=$C$3),MAX($C$5:C2800)+1,""),"")</f>
        <v/>
      </c>
      <c r="F2801" s="40" t="s">
        <v>12307</v>
      </c>
      <c r="G2801" s="40" t="s">
        <v>12308</v>
      </c>
      <c r="H2801" s="56" t="s">
        <v>5898</v>
      </c>
      <c r="I2801" s="167" t="s">
        <v>5953</v>
      </c>
      <c r="J2801" s="56">
        <v>7.47</v>
      </c>
      <c r="K2801" s="71" t="str">
        <f t="shared" si="128"/>
        <v/>
      </c>
      <c r="L2801" s="97">
        <v>7.47</v>
      </c>
      <c r="M2801" s="56">
        <v>8.18</v>
      </c>
      <c r="N2801" s="56">
        <v>8.18</v>
      </c>
      <c r="O2801" s="71" t="str">
        <f t="shared" si="129"/>
        <v/>
      </c>
    </row>
    <row r="2802" spans="2:15" x14ac:dyDescent="0.15">
      <c r="B2802" s="73" t="str">
        <f>IFERROR(IF(AND(K2802&lt;&gt;"",K2802&gt;=$C$3),MAX($B$5:B2801)+1,""),"")</f>
        <v/>
      </c>
      <c r="C2802" s="73" t="str">
        <f>IFERROR(IF(AND(O2802&lt;&gt;"",O2802&gt;=$C$3),MAX($C$5:C2801)+1,""),"")</f>
        <v/>
      </c>
      <c r="F2802" s="40" t="s">
        <v>12309</v>
      </c>
      <c r="G2802" s="40" t="s">
        <v>12310</v>
      </c>
      <c r="H2802" s="56">
        <v>0.15</v>
      </c>
      <c r="I2802" s="167" t="s">
        <v>5935</v>
      </c>
      <c r="J2802" s="56">
        <v>8.5399999999999991</v>
      </c>
      <c r="K2802" s="71">
        <f t="shared" si="128"/>
        <v>1.7564402810304452E-2</v>
      </c>
      <c r="L2802" s="97">
        <v>8.3744961240310101</v>
      </c>
      <c r="M2802" s="56">
        <v>7.15</v>
      </c>
      <c r="N2802" s="56">
        <v>7.2913043478260846</v>
      </c>
      <c r="O2802" s="71">
        <f t="shared" si="129"/>
        <v>2.0572450805008951E-2</v>
      </c>
    </row>
    <row r="2803" spans="2:15" x14ac:dyDescent="0.15">
      <c r="B2803" s="73" t="str">
        <f>IFERROR(IF(AND(K2803&lt;&gt;"",K2803&gt;=$C$3),MAX($B$5:B2802)+1,""),"")</f>
        <v/>
      </c>
      <c r="C2803" s="73" t="str">
        <f>IFERROR(IF(AND(O2803&lt;&gt;"",O2803&gt;=$C$3),MAX($C$5:C2802)+1,""),"")</f>
        <v/>
      </c>
      <c r="F2803" s="40" t="s">
        <v>12311</v>
      </c>
      <c r="G2803" s="40" t="s">
        <v>12312</v>
      </c>
      <c r="H2803" s="56">
        <v>8.0000000000000002E-3</v>
      </c>
      <c r="I2803" s="167" t="s">
        <v>13750</v>
      </c>
      <c r="J2803" s="56">
        <v>7.52</v>
      </c>
      <c r="K2803" s="71">
        <f t="shared" si="128"/>
        <v>1.0638297872340426E-3</v>
      </c>
      <c r="L2803" s="97">
        <v>7.5065953654188897</v>
      </c>
      <c r="M2803" s="56">
        <v>5.76</v>
      </c>
      <c r="N2803" s="56">
        <v>5.770285714285718</v>
      </c>
      <c r="O2803" s="71">
        <f t="shared" si="129"/>
        <v>1.3864131511190326E-3</v>
      </c>
    </row>
    <row r="2804" spans="2:15" x14ac:dyDescent="0.15">
      <c r="B2804" s="73" t="str">
        <f>IFERROR(IF(AND(K2804&lt;&gt;"",K2804&gt;=$C$3),MAX($B$5:B2803)+1,""),"")</f>
        <v/>
      </c>
      <c r="C2804" s="73" t="str">
        <f>IFERROR(IF(AND(O2804&lt;&gt;"",O2804&gt;=$C$3),MAX($C$5:C2803)+1,""),"")</f>
        <v/>
      </c>
      <c r="F2804" s="40" t="s">
        <v>13586</v>
      </c>
      <c r="G2804" s="40" t="s">
        <v>12314</v>
      </c>
      <c r="H2804" s="56">
        <v>4.5999999999999999E-2</v>
      </c>
      <c r="I2804" s="167" t="s">
        <v>5935</v>
      </c>
      <c r="J2804" s="56">
        <v>9.31</v>
      </c>
      <c r="K2804" s="71">
        <f t="shared" si="128"/>
        <v>4.9409237379162184E-3</v>
      </c>
      <c r="L2804" s="97">
        <v>9.2545833333333292</v>
      </c>
      <c r="M2804" s="56">
        <v>8.3800000000000008</v>
      </c>
      <c r="N2804" s="56">
        <v>8.430179640718567</v>
      </c>
      <c r="O2804" s="71">
        <f t="shared" si="129"/>
        <v>5.4565859756790513E-3</v>
      </c>
    </row>
    <row r="2805" spans="2:15" x14ac:dyDescent="0.15">
      <c r="B2805" s="73" t="str">
        <f>IFERROR(IF(AND(K2805&lt;&gt;"",K2805&gt;=$C$3),MAX($B$5:B2804)+1,""),"")</f>
        <v/>
      </c>
      <c r="C2805" s="73" t="str">
        <f>IFERROR(IF(AND(O2805&lt;&gt;"",O2805&gt;=$C$3),MAX($C$5:C2804)+1,""),"")</f>
        <v/>
      </c>
      <c r="F2805" s="40" t="s">
        <v>12315</v>
      </c>
      <c r="G2805" s="40" t="s">
        <v>13587</v>
      </c>
      <c r="H2805" s="56" t="s">
        <v>5898</v>
      </c>
      <c r="I2805" s="167" t="s">
        <v>5909</v>
      </c>
      <c r="J2805" s="56">
        <v>9.43</v>
      </c>
      <c r="K2805" s="71" t="str">
        <f t="shared" si="128"/>
        <v/>
      </c>
      <c r="L2805" s="97">
        <v>9.43</v>
      </c>
      <c r="M2805" s="56">
        <v>8.11</v>
      </c>
      <c r="N2805" s="56">
        <v>8.11</v>
      </c>
      <c r="O2805" s="71" t="str">
        <f t="shared" si="129"/>
        <v/>
      </c>
    </row>
    <row r="2806" spans="2:15" x14ac:dyDescent="0.15">
      <c r="B2806" s="73" t="str">
        <f>IFERROR(IF(AND(K2806&lt;&gt;"",K2806&gt;=$C$3),MAX($B$5:B2805)+1,""),"")</f>
        <v/>
      </c>
      <c r="C2806" s="73" t="str">
        <f>IFERROR(IF(AND(O2806&lt;&gt;"",O2806&gt;=$C$3),MAX($C$5:C2805)+1,""),"")</f>
        <v/>
      </c>
      <c r="F2806" s="40" t="s">
        <v>12317</v>
      </c>
      <c r="G2806" s="40" t="s">
        <v>12318</v>
      </c>
      <c r="H2806" s="56">
        <v>0.15</v>
      </c>
      <c r="I2806" s="167" t="s">
        <v>5902</v>
      </c>
      <c r="J2806" s="56">
        <v>10.27</v>
      </c>
      <c r="K2806" s="71">
        <f t="shared" si="128"/>
        <v>1.4605647517039922E-2</v>
      </c>
      <c r="L2806" s="97">
        <v>10.099401993355499</v>
      </c>
      <c r="M2806" s="56">
        <v>9.1</v>
      </c>
      <c r="N2806" s="56">
        <v>9.2537162162161994</v>
      </c>
      <c r="O2806" s="71">
        <f t="shared" si="129"/>
        <v>1.6209703917345143E-2</v>
      </c>
    </row>
    <row r="2807" spans="2:15" x14ac:dyDescent="0.15">
      <c r="B2807" s="73" t="str">
        <f>IFERROR(IF(AND(K2807&lt;&gt;"",K2807&gt;=$C$3),MAX($B$5:B2806)+1,""),"")</f>
        <v/>
      </c>
      <c r="C2807" s="73" t="str">
        <f>IFERROR(IF(AND(O2807&lt;&gt;"",O2807&gt;=$C$3),MAX($C$5:C2806)+1,""),"")</f>
        <v/>
      </c>
      <c r="F2807" s="40" t="s">
        <v>12319</v>
      </c>
      <c r="G2807" s="40" t="s">
        <v>12320</v>
      </c>
      <c r="H2807" s="56">
        <v>0.1</v>
      </c>
      <c r="I2807" s="167" t="s">
        <v>5903</v>
      </c>
      <c r="J2807" s="56">
        <v>10.79</v>
      </c>
      <c r="K2807" s="71">
        <f t="shared" si="128"/>
        <v>9.267840593141799E-3</v>
      </c>
      <c r="L2807" s="97">
        <v>10.7003075644223</v>
      </c>
      <c r="M2807" s="56">
        <v>10.34</v>
      </c>
      <c r="N2807" s="56">
        <v>10.42667225481976</v>
      </c>
      <c r="O2807" s="71">
        <f t="shared" si="129"/>
        <v>9.5907876987094045E-3</v>
      </c>
    </row>
    <row r="2808" spans="2:15" x14ac:dyDescent="0.15">
      <c r="B2808" s="73">
        <f>IFERROR(IF(AND(K2808&lt;&gt;"",K2808&gt;=$C$3),MAX($B$5:B2807)+1,""),"")</f>
        <v>112</v>
      </c>
      <c r="C2808" s="73">
        <f>IFERROR(IF(AND(O2808&lt;&gt;"",O2808&gt;=$C$3),MAX($C$5:C2807)+1,""),"")</f>
        <v>94</v>
      </c>
      <c r="F2808" s="40" t="s">
        <v>12321</v>
      </c>
      <c r="G2808" s="40" t="s">
        <v>12322</v>
      </c>
      <c r="H2808" s="56">
        <v>0.6</v>
      </c>
      <c r="I2808" s="167" t="s">
        <v>5927</v>
      </c>
      <c r="J2808" s="56">
        <v>15.91</v>
      </c>
      <c r="K2808" s="71">
        <f t="shared" si="128"/>
        <v>3.7712130735386547E-2</v>
      </c>
      <c r="L2808" s="97">
        <v>15.331804966686899</v>
      </c>
      <c r="M2808" s="56">
        <v>17.47</v>
      </c>
      <c r="N2808" s="56">
        <v>18.128830923947152</v>
      </c>
      <c r="O2808" s="71">
        <f t="shared" si="129"/>
        <v>3.3096452965835438E-2</v>
      </c>
    </row>
    <row r="2809" spans="2:15" x14ac:dyDescent="0.15">
      <c r="B2809" s="73" t="str">
        <f>IFERROR(IF(AND(K2809&lt;&gt;"",K2809&gt;=$C$3),MAX($B$5:B2808)+1,""),"")</f>
        <v/>
      </c>
      <c r="C2809" s="73" t="str">
        <f>IFERROR(IF(AND(O2809&lt;&gt;"",O2809&gt;=$C$3),MAX($C$5:C2808)+1,""),"")</f>
        <v/>
      </c>
      <c r="F2809" s="40" t="s">
        <v>12323</v>
      </c>
      <c r="G2809" s="40" t="s">
        <v>12324</v>
      </c>
      <c r="H2809" s="56">
        <v>0.12</v>
      </c>
      <c r="I2809" s="167" t="s">
        <v>5916</v>
      </c>
      <c r="J2809" s="56">
        <v>11.19</v>
      </c>
      <c r="K2809" s="71">
        <f t="shared" si="128"/>
        <v>1.0723860589812333E-2</v>
      </c>
      <c r="L2809" s="97">
        <v>5.5338524590163898</v>
      </c>
      <c r="M2809" s="56">
        <v>6.14</v>
      </c>
      <c r="N2809" s="56">
        <v>12.415690607734813</v>
      </c>
      <c r="O2809" s="71">
        <f t="shared" si="129"/>
        <v>9.6651892988732797E-3</v>
      </c>
    </row>
    <row r="2810" spans="2:15" x14ac:dyDescent="0.15">
      <c r="B2810" s="73" t="str">
        <f>IFERROR(IF(AND(K2810&lt;&gt;"",K2810&gt;=$C$3),MAX($B$5:B2809)+1,""),"")</f>
        <v/>
      </c>
      <c r="C2810" s="73" t="str">
        <f>IFERROR(IF(AND(O2810&lt;&gt;"",O2810&gt;=$C$3),MAX($C$5:C2809)+1,""),"")</f>
        <v/>
      </c>
      <c r="F2810" s="40" t="s">
        <v>13588</v>
      </c>
      <c r="G2810" s="40" t="s">
        <v>12326</v>
      </c>
      <c r="H2810" s="56">
        <v>0.02</v>
      </c>
      <c r="I2810" s="167" t="s">
        <v>5916</v>
      </c>
      <c r="J2810" s="56">
        <v>12.46</v>
      </c>
      <c r="K2810" s="71">
        <f t="shared" si="128"/>
        <v>1.6051364365971107E-3</v>
      </c>
      <c r="L2810" s="97">
        <v>12.4405616224649</v>
      </c>
      <c r="M2810" s="56">
        <v>12.37</v>
      </c>
      <c r="N2810" s="56">
        <v>12.389328124999999</v>
      </c>
      <c r="O2810" s="71">
        <f t="shared" si="129"/>
        <v>1.6142925425990365E-3</v>
      </c>
    </row>
    <row r="2811" spans="2:15" x14ac:dyDescent="0.15">
      <c r="B2811" s="73">
        <f>IFERROR(IF(AND(K2811&lt;&gt;"",K2811&gt;=$C$3),MAX($B$5:B2810)+1,""),"")</f>
        <v>113</v>
      </c>
      <c r="C2811" s="73" t="str">
        <f>IFERROR(IF(AND(O2811&lt;&gt;"",O2811&gt;=$C$3),MAX($C$5:C2810)+1,""),"")</f>
        <v/>
      </c>
      <c r="F2811" s="40" t="s">
        <v>12327</v>
      </c>
      <c r="G2811" s="40" t="s">
        <v>13589</v>
      </c>
      <c r="H2811" s="56">
        <v>0.72</v>
      </c>
      <c r="I2811" s="167" t="s">
        <v>5936</v>
      </c>
      <c r="J2811" s="56">
        <v>25.95</v>
      </c>
      <c r="K2811" s="71">
        <f t="shared" si="128"/>
        <v>2.7745664739884393E-2</v>
      </c>
      <c r="L2811" s="97">
        <v>25.468205260443501</v>
      </c>
      <c r="M2811" s="56">
        <v>41.76</v>
      </c>
      <c r="N2811" s="56">
        <v>42.549994745139301</v>
      </c>
      <c r="O2811" s="71">
        <f t="shared" si="129"/>
        <v>1.692127118493356E-2</v>
      </c>
    </row>
    <row r="2812" spans="2:15" x14ac:dyDescent="0.15">
      <c r="B2812" s="73" t="str">
        <f>IFERROR(IF(AND(K2812&lt;&gt;"",K2812&gt;=$C$3),MAX($B$5:B2811)+1,""),"")</f>
        <v/>
      </c>
      <c r="C2812" s="73" t="str">
        <f>IFERROR(IF(AND(O2812&lt;&gt;"",O2812&gt;=$C$3),MAX($C$5:C2811)+1,""),"")</f>
        <v/>
      </c>
      <c r="F2812" s="40" t="s">
        <v>13590</v>
      </c>
      <c r="G2812" s="40" t="s">
        <v>13591</v>
      </c>
      <c r="H2812" s="56">
        <v>0.19037000000000001</v>
      </c>
      <c r="I2812" s="167" t="s">
        <v>5932</v>
      </c>
      <c r="J2812" s="56">
        <v>11.82</v>
      </c>
      <c r="K2812" s="71">
        <f t="shared" si="128"/>
        <v>1.6105752961082912E-2</v>
      </c>
      <c r="L2812" s="97">
        <v>11.6137741046832</v>
      </c>
      <c r="M2812" s="56">
        <v>11.24</v>
      </c>
      <c r="N2812" s="56">
        <v>11.439588785046723</v>
      </c>
      <c r="O2812" s="71">
        <f t="shared" si="129"/>
        <v>1.6641332444470597E-2</v>
      </c>
    </row>
    <row r="2813" spans="2:15" x14ac:dyDescent="0.15">
      <c r="B2813" s="73" t="str">
        <f>IFERROR(IF(AND(K2813&lt;&gt;"",K2813&gt;=$C$3),MAX($B$5:B2812)+1,""),"")</f>
        <v/>
      </c>
      <c r="C2813" s="73" t="str">
        <f>IFERROR(IF(AND(O2813&lt;&gt;"",O2813&gt;=$C$3),MAX($C$5:C2812)+1,""),"")</f>
        <v/>
      </c>
      <c r="F2813" s="40" t="s">
        <v>12331</v>
      </c>
      <c r="G2813" s="40" t="s">
        <v>12332</v>
      </c>
      <c r="H2813" s="56">
        <v>0.26</v>
      </c>
      <c r="I2813" s="167" t="s">
        <v>5911</v>
      </c>
      <c r="J2813" s="56">
        <v>24.38</v>
      </c>
      <c r="K2813" s="71">
        <f t="shared" si="128"/>
        <v>1.0664479081214111E-2</v>
      </c>
      <c r="L2813" s="97">
        <v>12.0625428690924</v>
      </c>
      <c r="M2813" s="56">
        <v>12.74</v>
      </c>
      <c r="N2813" s="56">
        <v>25.749230769230834</v>
      </c>
      <c r="O2813" s="71">
        <f t="shared" si="129"/>
        <v>1.0097389018342569E-2</v>
      </c>
    </row>
    <row r="2814" spans="2:15" x14ac:dyDescent="0.15">
      <c r="B2814" s="73" t="str">
        <f>IFERROR(IF(AND(K2814&lt;&gt;"",K2814&gt;=$C$3),MAX($B$5:B2813)+1,""),"")</f>
        <v/>
      </c>
      <c r="C2814" s="73" t="str">
        <f>IFERROR(IF(AND(O2814&lt;&gt;"",O2814&gt;=$C$3),MAX($C$5:C2813)+1,""),"")</f>
        <v/>
      </c>
      <c r="F2814" s="40" t="s">
        <v>12333</v>
      </c>
      <c r="G2814" s="40" t="s">
        <v>12334</v>
      </c>
      <c r="H2814" s="56">
        <v>6.8000000000000005E-2</v>
      </c>
      <c r="I2814" s="167" t="s">
        <v>5902</v>
      </c>
      <c r="J2814" s="56">
        <v>12.99</v>
      </c>
      <c r="K2814" s="71">
        <f t="shared" si="128"/>
        <v>5.2347959969207087E-3</v>
      </c>
      <c r="L2814" s="97">
        <v>12.9171394230769</v>
      </c>
      <c r="M2814" s="56">
        <v>12.33</v>
      </c>
      <c r="N2814" s="56">
        <v>12.399548751007273</v>
      </c>
      <c r="O2814" s="71">
        <f t="shared" si="129"/>
        <v>5.4840705388150557E-3</v>
      </c>
    </row>
    <row r="2815" spans="2:15" x14ac:dyDescent="0.15">
      <c r="B2815" s="73" t="str">
        <f>IFERROR(IF(AND(K2815&lt;&gt;"",K2815&gt;=$C$3),MAX($B$5:B2814)+1,""),"")</f>
        <v/>
      </c>
      <c r="C2815" s="73" t="str">
        <f>IFERROR(IF(AND(O2815&lt;&gt;"",O2815&gt;=$C$3),MAX($C$5:C2814)+1,""),"")</f>
        <v/>
      </c>
      <c r="F2815" s="40" t="s">
        <v>12335</v>
      </c>
      <c r="G2815" s="40" t="s">
        <v>13592</v>
      </c>
      <c r="H2815" s="56" t="s">
        <v>5898</v>
      </c>
      <c r="I2815" s="167" t="s">
        <v>5898</v>
      </c>
      <c r="J2815" s="56">
        <v>20.11</v>
      </c>
      <c r="K2815" s="71" t="str">
        <f t="shared" si="128"/>
        <v/>
      </c>
      <c r="L2815" s="97">
        <v>20.11</v>
      </c>
      <c r="M2815" s="56">
        <v>15.02</v>
      </c>
      <c r="N2815" s="56">
        <v>15.02</v>
      </c>
      <c r="O2815" s="71" t="str">
        <f t="shared" si="129"/>
        <v/>
      </c>
    </row>
    <row r="2816" spans="2:15" x14ac:dyDescent="0.15">
      <c r="B2816" s="73">
        <f>IFERROR(IF(AND(K2816&lt;&gt;"",K2816&gt;=$C$3),MAX($B$5:B2815)+1,""),"")</f>
        <v>114</v>
      </c>
      <c r="C2816" s="73">
        <f>IFERROR(IF(AND(O2816&lt;&gt;"",O2816&gt;=$C$3),MAX($C$5:C2815)+1,""),"")</f>
        <v>95</v>
      </c>
      <c r="F2816" s="40" t="s">
        <v>12337</v>
      </c>
      <c r="G2816" s="40" t="s">
        <v>12338</v>
      </c>
      <c r="H2816" s="56">
        <v>0.19</v>
      </c>
      <c r="I2816" s="167" t="s">
        <v>5902</v>
      </c>
      <c r="J2816" s="56">
        <v>3.75</v>
      </c>
      <c r="K2816" s="71">
        <f t="shared" si="128"/>
        <v>5.0666666666666665E-2</v>
      </c>
      <c r="L2816" s="97">
        <v>3.5673076923076898</v>
      </c>
      <c r="M2816" s="56">
        <v>4.0599999999999996</v>
      </c>
      <c r="N2816" s="56">
        <v>4.2679245283018892</v>
      </c>
      <c r="O2816" s="71">
        <f t="shared" si="129"/>
        <v>4.4518125552608284E-2</v>
      </c>
    </row>
    <row r="2817" spans="2:15" x14ac:dyDescent="0.15">
      <c r="B2817" s="73" t="str">
        <f>IFERROR(IF(AND(K2817&lt;&gt;"",K2817&gt;=$C$3),MAX($B$5:B2816)+1,""),"")</f>
        <v/>
      </c>
      <c r="C2817" s="73" t="str">
        <f>IFERROR(IF(AND(O2817&lt;&gt;"",O2817&gt;=$C$3),MAX($C$5:C2816)+1,""),"")</f>
        <v/>
      </c>
      <c r="F2817" s="40" t="s">
        <v>12339</v>
      </c>
      <c r="G2817" s="40" t="s">
        <v>12340</v>
      </c>
      <c r="H2817" s="56">
        <v>2.486E-2</v>
      </c>
      <c r="I2817" s="167" t="s">
        <v>5938</v>
      </c>
      <c r="J2817" s="56">
        <v>7.63</v>
      </c>
      <c r="K2817" s="71">
        <f t="shared" si="128"/>
        <v>3.2581913499344691E-3</v>
      </c>
      <c r="L2817" s="97">
        <v>7.5882483472229803</v>
      </c>
      <c r="M2817" s="56">
        <v>7.34</v>
      </c>
      <c r="N2817" s="56">
        <v>7.3803857540449993</v>
      </c>
      <c r="O2817" s="71">
        <f t="shared" si="129"/>
        <v>3.3683876193564646E-3</v>
      </c>
    </row>
    <row r="2818" spans="2:15" x14ac:dyDescent="0.15">
      <c r="B2818" s="73" t="str">
        <f>IFERROR(IF(AND(K2818&lt;&gt;"",K2818&gt;=$C$3),MAX($B$5:B2817)+1,""),"")</f>
        <v/>
      </c>
      <c r="C2818" s="73" t="str">
        <f>IFERROR(IF(AND(O2818&lt;&gt;"",O2818&gt;=$C$3),MAX($C$5:C2817)+1,""),"")</f>
        <v/>
      </c>
      <c r="F2818" s="40" t="s">
        <v>12341</v>
      </c>
      <c r="G2818" s="40" t="s">
        <v>13593</v>
      </c>
      <c r="H2818" s="56" t="s">
        <v>5898</v>
      </c>
      <c r="I2818" s="167" t="s">
        <v>5898</v>
      </c>
      <c r="J2818" s="56">
        <v>15.86</v>
      </c>
      <c r="K2818" s="71" t="str">
        <f t="shared" si="128"/>
        <v/>
      </c>
      <c r="L2818" s="97">
        <v>15.86</v>
      </c>
      <c r="M2818" s="56" t="s">
        <v>5898</v>
      </c>
      <c r="N2818" s="56" t="s">
        <v>5898</v>
      </c>
      <c r="O2818" s="71" t="str">
        <f t="shared" si="129"/>
        <v/>
      </c>
    </row>
    <row r="2819" spans="2:15" x14ac:dyDescent="0.15">
      <c r="B2819" s="73" t="str">
        <f>IFERROR(IF(AND(K2819&lt;&gt;"",K2819&gt;=$C$3),MAX($B$5:B2818)+1,""),"")</f>
        <v/>
      </c>
      <c r="C2819" s="73" t="str">
        <f>IFERROR(IF(AND(O2819&lt;&gt;"",O2819&gt;=$C$3),MAX($C$5:C2818)+1,""),"")</f>
        <v/>
      </c>
      <c r="F2819" s="40" t="s">
        <v>12343</v>
      </c>
      <c r="G2819" s="40" t="s">
        <v>12344</v>
      </c>
      <c r="H2819" s="56" t="s">
        <v>5898</v>
      </c>
      <c r="I2819" s="167" t="s">
        <v>5909</v>
      </c>
      <c r="J2819" s="56">
        <v>4.6399999999999997</v>
      </c>
      <c r="K2819" s="71" t="str">
        <f t="shared" si="128"/>
        <v/>
      </c>
      <c r="L2819" s="97">
        <v>4.6399999999999997</v>
      </c>
      <c r="M2819" s="56">
        <v>4.04</v>
      </c>
      <c r="N2819" s="56">
        <v>4.04</v>
      </c>
      <c r="O2819" s="71" t="str">
        <f t="shared" si="129"/>
        <v/>
      </c>
    </row>
    <row r="2820" spans="2:15" x14ac:dyDescent="0.15">
      <c r="B2820" s="73" t="str">
        <f>IFERROR(IF(AND(K2820&lt;&gt;"",K2820&gt;=$C$3),MAX($B$5:B2819)+1,""),"")</f>
        <v/>
      </c>
      <c r="C2820" s="73" t="str">
        <f>IFERROR(IF(AND(O2820&lt;&gt;"",O2820&gt;=$C$3),MAX($C$5:C2819)+1,""),"")</f>
        <v/>
      </c>
      <c r="F2820" s="40" t="s">
        <v>12345</v>
      </c>
      <c r="G2820" s="40" t="s">
        <v>12346</v>
      </c>
      <c r="H2820" s="56">
        <v>6.6000000000000003E-2</v>
      </c>
      <c r="I2820" s="167" t="s">
        <v>5938</v>
      </c>
      <c r="J2820" s="56">
        <v>5.15</v>
      </c>
      <c r="K2820" s="71">
        <f t="shared" si="128"/>
        <v>1.2815533980582524E-2</v>
      </c>
      <c r="L2820" s="97">
        <v>5.0742647058823502</v>
      </c>
      <c r="M2820" s="56">
        <v>5.19</v>
      </c>
      <c r="N2820" s="56">
        <v>5.2674626865671677</v>
      </c>
      <c r="O2820" s="71">
        <f t="shared" si="129"/>
        <v>1.25297517851071E-2</v>
      </c>
    </row>
    <row r="2821" spans="2:15" x14ac:dyDescent="0.15">
      <c r="B2821" s="73" t="str">
        <f>IFERROR(IF(AND(K2821&lt;&gt;"",K2821&gt;=$C$3),MAX($B$5:B2820)+1,""),"")</f>
        <v/>
      </c>
      <c r="C2821" s="73" t="str">
        <f>IFERROR(IF(AND(O2821&lt;&gt;"",O2821&gt;=$C$3),MAX($C$5:C2820)+1,""),"")</f>
        <v/>
      </c>
      <c r="F2821" s="40" t="s">
        <v>12347</v>
      </c>
      <c r="G2821" s="40" t="s">
        <v>12348</v>
      </c>
      <c r="H2821" s="56">
        <v>0.2</v>
      </c>
      <c r="I2821" s="167" t="s">
        <v>13682</v>
      </c>
      <c r="J2821" s="56">
        <v>20.5</v>
      </c>
      <c r="K2821" s="71">
        <f t="shared" si="128"/>
        <v>9.7560975609756097E-3</v>
      </c>
      <c r="L2821" s="97">
        <v>20.0268352505195</v>
      </c>
      <c r="M2821" s="56">
        <v>21.24</v>
      </c>
      <c r="N2821" s="56">
        <v>21.741827630439268</v>
      </c>
      <c r="O2821" s="71">
        <f t="shared" si="129"/>
        <v>9.1988586884017738E-3</v>
      </c>
    </row>
    <row r="2822" spans="2:15" x14ac:dyDescent="0.15">
      <c r="B2822" s="73" t="str">
        <f>IFERROR(IF(AND(K2822&lt;&gt;"",K2822&gt;=$C$3),MAX($B$5:B2821)+1,""),"")</f>
        <v/>
      </c>
      <c r="C2822" s="73" t="str">
        <f>IFERROR(IF(AND(O2822&lt;&gt;"",O2822&gt;=$C$3),MAX($C$5:C2821)+1,""),"")</f>
        <v/>
      </c>
      <c r="F2822" s="40" t="s">
        <v>12349</v>
      </c>
      <c r="G2822" s="40" t="s">
        <v>12350</v>
      </c>
      <c r="H2822" s="56">
        <v>7.4999999999999997E-2</v>
      </c>
      <c r="I2822" s="167" t="s">
        <v>5911</v>
      </c>
      <c r="J2822" s="56">
        <v>4.57</v>
      </c>
      <c r="K2822" s="71">
        <f t="shared" si="128"/>
        <v>1.6411378555798686E-2</v>
      </c>
      <c r="L2822" s="97">
        <v>1.95857142857143</v>
      </c>
      <c r="M2822" s="56">
        <v>2.54</v>
      </c>
      <c r="N2822" s="56">
        <v>5.9266666666666632</v>
      </c>
      <c r="O2822" s="71">
        <f t="shared" si="129"/>
        <v>1.2654668166479198E-2</v>
      </c>
    </row>
    <row r="2823" spans="2:15" x14ac:dyDescent="0.15">
      <c r="B2823" s="73" t="str">
        <f>IFERROR(IF(AND(K2823&lt;&gt;"",K2823&gt;=$C$3),MAX($B$5:B2822)+1,""),"")</f>
        <v/>
      </c>
      <c r="C2823" s="73" t="str">
        <f>IFERROR(IF(AND(O2823&lt;&gt;"",O2823&gt;=$C$3),MAX($C$5:C2822)+1,""),"")</f>
        <v/>
      </c>
      <c r="F2823" s="40" t="s">
        <v>12351</v>
      </c>
      <c r="G2823" s="40" t="s">
        <v>12352</v>
      </c>
      <c r="H2823" s="56" t="s">
        <v>5898</v>
      </c>
      <c r="I2823" s="167" t="s">
        <v>5898</v>
      </c>
      <c r="J2823" s="56">
        <v>11.87</v>
      </c>
      <c r="K2823" s="71" t="str">
        <f t="shared" ref="K2823:K2886" si="130">IFERROR(H2823/J2823,"")</f>
        <v/>
      </c>
      <c r="L2823" s="97">
        <v>11.87</v>
      </c>
      <c r="M2823" s="56" t="s">
        <v>5898</v>
      </c>
      <c r="N2823" s="56" t="s">
        <v>5898</v>
      </c>
      <c r="O2823" s="71" t="str">
        <f t="shared" ref="O2823:O2886" si="131">IFERROR(H2823/N2823,"")</f>
        <v/>
      </c>
    </row>
    <row r="2824" spans="2:15" x14ac:dyDescent="0.15">
      <c r="B2824" s="73" t="str">
        <f>IFERROR(IF(AND(K2824&lt;&gt;"",K2824&gt;=$C$3),MAX($B$5:B2823)+1,""),"")</f>
        <v/>
      </c>
      <c r="C2824" s="73" t="str">
        <f>IFERROR(IF(AND(O2824&lt;&gt;"",O2824&gt;=$C$3),MAX($C$5:C2823)+1,""),"")</f>
        <v/>
      </c>
      <c r="F2824" s="40" t="s">
        <v>13594</v>
      </c>
      <c r="G2824" s="40" t="s">
        <v>12354</v>
      </c>
      <c r="H2824" s="56" t="s">
        <v>5898</v>
      </c>
      <c r="I2824" s="167" t="s">
        <v>5898</v>
      </c>
      <c r="J2824" s="56">
        <v>19.64</v>
      </c>
      <c r="K2824" s="71" t="str">
        <f t="shared" si="130"/>
        <v/>
      </c>
      <c r="L2824" s="97">
        <v>19.64</v>
      </c>
      <c r="M2824" s="56" t="s">
        <v>5898</v>
      </c>
      <c r="N2824" s="56" t="s">
        <v>5898</v>
      </c>
      <c r="O2824" s="71" t="str">
        <f t="shared" si="131"/>
        <v/>
      </c>
    </row>
    <row r="2825" spans="2:15" x14ac:dyDescent="0.15">
      <c r="B2825" s="73" t="str">
        <f>IFERROR(IF(AND(K2825&lt;&gt;"",K2825&gt;=$C$3),MAX($B$5:B2824)+1,""),"")</f>
        <v/>
      </c>
      <c r="C2825" s="73" t="str">
        <f>IFERROR(IF(AND(O2825&lt;&gt;"",O2825&gt;=$C$3),MAX($C$5:C2824)+1,""),"")</f>
        <v/>
      </c>
      <c r="F2825" s="40" t="s">
        <v>12355</v>
      </c>
      <c r="G2825" s="40" t="s">
        <v>12356</v>
      </c>
      <c r="H2825" s="56">
        <v>0.1</v>
      </c>
      <c r="I2825" s="167" t="s">
        <v>5911</v>
      </c>
      <c r="J2825" s="56">
        <v>12.17</v>
      </c>
      <c r="K2825" s="71">
        <f t="shared" si="130"/>
        <v>8.2169268693508633E-3</v>
      </c>
      <c r="L2825" s="97">
        <v>12.0523017408124</v>
      </c>
      <c r="M2825" s="56">
        <v>10.84</v>
      </c>
      <c r="N2825" s="56">
        <v>10.94585937499998</v>
      </c>
      <c r="O2825" s="71">
        <f t="shared" si="131"/>
        <v>9.1358747243178596E-3</v>
      </c>
    </row>
    <row r="2826" spans="2:15" x14ac:dyDescent="0.15">
      <c r="B2826" s="73" t="str">
        <f>IFERROR(IF(AND(K2826&lt;&gt;"",K2826&gt;=$C$3),MAX($B$5:B2825)+1,""),"")</f>
        <v/>
      </c>
      <c r="C2826" s="73" t="str">
        <f>IFERROR(IF(AND(O2826&lt;&gt;"",O2826&gt;=$C$3),MAX($C$5:C2825)+1,""),"")</f>
        <v/>
      </c>
      <c r="F2826" s="40" t="s">
        <v>12357</v>
      </c>
      <c r="G2826" s="40" t="s">
        <v>12358</v>
      </c>
      <c r="H2826" s="56">
        <v>0.5</v>
      </c>
      <c r="I2826" s="167" t="s">
        <v>5905</v>
      </c>
      <c r="J2826" s="56">
        <v>45.64</v>
      </c>
      <c r="K2826" s="71">
        <f t="shared" si="130"/>
        <v>1.0955302366345312E-2</v>
      </c>
      <c r="L2826" s="97">
        <v>45.122304900181497</v>
      </c>
      <c r="M2826" s="56">
        <v>45.3</v>
      </c>
      <c r="N2826" s="56">
        <v>45.819733822854502</v>
      </c>
      <c r="O2826" s="71">
        <f t="shared" si="131"/>
        <v>1.0912328778099627E-2</v>
      </c>
    </row>
    <row r="2827" spans="2:15" x14ac:dyDescent="0.15">
      <c r="B2827" s="73" t="str">
        <f>IFERROR(IF(AND(K2827&lt;&gt;"",K2827&gt;=$C$3),MAX($B$5:B2826)+1,""),"")</f>
        <v/>
      </c>
      <c r="C2827" s="73" t="str">
        <f>IFERROR(IF(AND(O2827&lt;&gt;"",O2827&gt;=$C$3),MAX($C$5:C2826)+1,""),"")</f>
        <v/>
      </c>
      <c r="F2827" s="40" t="s">
        <v>12359</v>
      </c>
      <c r="G2827" s="40" t="s">
        <v>13595</v>
      </c>
      <c r="H2827" s="56">
        <v>0.06</v>
      </c>
      <c r="I2827" s="167" t="s">
        <v>5907</v>
      </c>
      <c r="J2827" s="56">
        <v>9.39</v>
      </c>
      <c r="K2827" s="71">
        <f t="shared" si="130"/>
        <v>6.3897763578274758E-3</v>
      </c>
      <c r="L2827" s="97">
        <v>9.3249422632794499</v>
      </c>
      <c r="M2827" s="56">
        <v>9.23</v>
      </c>
      <c r="N2827" s="56">
        <v>9.294395348837206</v>
      </c>
      <c r="O2827" s="71">
        <f t="shared" si="131"/>
        <v>6.4555033165773846E-3</v>
      </c>
    </row>
    <row r="2828" spans="2:15" x14ac:dyDescent="0.15">
      <c r="B2828" s="73" t="str">
        <f>IFERROR(IF(AND(K2828&lt;&gt;"",K2828&gt;=$C$3),MAX($B$5:B2827)+1,""),"")</f>
        <v/>
      </c>
      <c r="C2828" s="73" t="str">
        <f>IFERROR(IF(AND(O2828&lt;&gt;"",O2828&gt;=$C$3),MAX($C$5:C2827)+1,""),"")</f>
        <v/>
      </c>
      <c r="F2828" s="40" t="s">
        <v>12361</v>
      </c>
      <c r="G2828" s="40" t="s">
        <v>12362</v>
      </c>
      <c r="H2828" s="56" t="s">
        <v>5898</v>
      </c>
      <c r="I2828" s="167" t="s">
        <v>5970</v>
      </c>
      <c r="J2828" s="56">
        <v>5.23</v>
      </c>
      <c r="K2828" s="71" t="str">
        <f t="shared" si="130"/>
        <v/>
      </c>
      <c r="L2828" s="97">
        <v>5.23</v>
      </c>
      <c r="M2828" s="56">
        <v>5.83</v>
      </c>
      <c r="N2828" s="56">
        <v>5.83</v>
      </c>
      <c r="O2828" s="71" t="str">
        <f t="shared" si="131"/>
        <v/>
      </c>
    </row>
    <row r="2829" spans="2:15" x14ac:dyDescent="0.15">
      <c r="B2829" s="73" t="str">
        <f>IFERROR(IF(AND(K2829&lt;&gt;"",K2829&gt;=$C$3),MAX($B$5:B2828)+1,""),"")</f>
        <v/>
      </c>
      <c r="C2829" s="73" t="str">
        <f>IFERROR(IF(AND(O2829&lt;&gt;"",O2829&gt;=$C$3),MAX($C$5:C2828)+1,""),"")</f>
        <v/>
      </c>
      <c r="F2829" s="40" t="s">
        <v>12363</v>
      </c>
      <c r="G2829" s="40" t="s">
        <v>12364</v>
      </c>
      <c r="H2829" s="56">
        <v>0.06</v>
      </c>
      <c r="I2829" s="167" t="s">
        <v>5900</v>
      </c>
      <c r="J2829" s="56">
        <v>3.21</v>
      </c>
      <c r="K2829" s="71">
        <f t="shared" si="130"/>
        <v>1.8691588785046728E-2</v>
      </c>
      <c r="L2829" s="97">
        <v>3.15766304347826</v>
      </c>
      <c r="M2829" s="56">
        <v>3.52</v>
      </c>
      <c r="N2829" s="56">
        <v>3.5783425414364651</v>
      </c>
      <c r="O2829" s="71">
        <f t="shared" si="131"/>
        <v>1.6767539525691693E-2</v>
      </c>
    </row>
    <row r="2830" spans="2:15" x14ac:dyDescent="0.15">
      <c r="B2830" s="73" t="str">
        <f>IFERROR(IF(AND(K2830&lt;&gt;"",K2830&gt;=$C$3),MAX($B$5:B2829)+1,""),"")</f>
        <v/>
      </c>
      <c r="C2830" s="73" t="str">
        <f>IFERROR(IF(AND(O2830&lt;&gt;"",O2830&gt;=$C$3),MAX($C$5:C2829)+1,""),"")</f>
        <v/>
      </c>
      <c r="F2830" s="40" t="s">
        <v>12365</v>
      </c>
      <c r="G2830" s="40" t="s">
        <v>12366</v>
      </c>
      <c r="H2830" s="56">
        <v>0.13</v>
      </c>
      <c r="I2830" s="167" t="s">
        <v>5916</v>
      </c>
      <c r="J2830" s="56">
        <v>18.27</v>
      </c>
      <c r="K2830" s="71">
        <f t="shared" si="130"/>
        <v>7.1154898741105643E-3</v>
      </c>
      <c r="L2830" s="97">
        <v>18.135585738539898</v>
      </c>
      <c r="M2830" s="56">
        <v>17.54</v>
      </c>
      <c r="N2830" s="56">
        <v>17.669999999999998</v>
      </c>
      <c r="O2830" s="71">
        <f t="shared" si="131"/>
        <v>7.3571024335031135E-3</v>
      </c>
    </row>
    <row r="2831" spans="2:15" x14ac:dyDescent="0.15">
      <c r="B2831" s="73" t="str">
        <f>IFERROR(IF(AND(K2831&lt;&gt;"",K2831&gt;=$C$3),MAX($B$5:B2830)+1,""),"")</f>
        <v/>
      </c>
      <c r="C2831" s="73" t="str">
        <f>IFERROR(IF(AND(O2831&lt;&gt;"",O2831&gt;=$C$3),MAX($C$5:C2830)+1,""),"")</f>
        <v/>
      </c>
      <c r="F2831" s="40" t="s">
        <v>12367</v>
      </c>
      <c r="G2831" s="40" t="s">
        <v>12368</v>
      </c>
      <c r="H2831" s="56">
        <v>0.09</v>
      </c>
      <c r="I2831" s="167" t="s">
        <v>5907</v>
      </c>
      <c r="J2831" s="56">
        <v>7.51</v>
      </c>
      <c r="K2831" s="71">
        <f t="shared" si="130"/>
        <v>1.1984021304926764E-2</v>
      </c>
      <c r="L2831" s="97">
        <v>7.4211826544020996</v>
      </c>
      <c r="M2831" s="56">
        <v>7.39</v>
      </c>
      <c r="N2831" s="56">
        <v>7.4784441489361733</v>
      </c>
      <c r="O2831" s="71">
        <f t="shared" si="131"/>
        <v>1.2034588773762884E-2</v>
      </c>
    </row>
    <row r="2832" spans="2:15" x14ac:dyDescent="0.15">
      <c r="B2832" s="73" t="str">
        <f>IFERROR(IF(AND(K2832&lt;&gt;"",K2832&gt;=$C$3),MAX($B$5:B2831)+1,""),"")</f>
        <v/>
      </c>
      <c r="C2832" s="73" t="str">
        <f>IFERROR(IF(AND(O2832&lt;&gt;"",O2832&gt;=$C$3),MAX($C$5:C2831)+1,""),"")</f>
        <v/>
      </c>
      <c r="F2832" s="40" t="s">
        <v>12369</v>
      </c>
      <c r="G2832" s="40" t="s">
        <v>12370</v>
      </c>
      <c r="H2832" s="56">
        <v>0.04</v>
      </c>
      <c r="I2832" s="167" t="s">
        <v>5901</v>
      </c>
      <c r="J2832" s="56">
        <v>6.64</v>
      </c>
      <c r="K2832" s="71">
        <f t="shared" si="130"/>
        <v>6.024096385542169E-3</v>
      </c>
      <c r="L2832" s="97">
        <v>6.60514435695538</v>
      </c>
      <c r="M2832" s="56">
        <v>7.29</v>
      </c>
      <c r="N2832" s="56">
        <v>7.3284696569920849</v>
      </c>
      <c r="O2832" s="71">
        <f t="shared" si="131"/>
        <v>5.4581654659422718E-3</v>
      </c>
    </row>
    <row r="2833" spans="2:15" x14ac:dyDescent="0.15">
      <c r="B2833" s="73" t="str">
        <f>IFERROR(IF(AND(K2833&lt;&gt;"",K2833&gt;=$C$3),MAX($B$5:B2832)+1,""),"")</f>
        <v/>
      </c>
      <c r="C2833" s="73" t="str">
        <f>IFERROR(IF(AND(O2833&lt;&gt;"",O2833&gt;=$C$3),MAX($C$5:C2832)+1,""),"")</f>
        <v/>
      </c>
      <c r="F2833" s="40" t="s">
        <v>12371</v>
      </c>
      <c r="G2833" s="40" t="s">
        <v>12372</v>
      </c>
      <c r="H2833" s="56" t="s">
        <v>5898</v>
      </c>
      <c r="I2833" s="167" t="s">
        <v>5907</v>
      </c>
      <c r="J2833" s="56">
        <v>5.91</v>
      </c>
      <c r="K2833" s="71" t="str">
        <f t="shared" si="130"/>
        <v/>
      </c>
      <c r="L2833" s="97">
        <v>5.91</v>
      </c>
      <c r="M2833" s="56">
        <v>4.1100000000000003</v>
      </c>
      <c r="N2833" s="56">
        <v>4.1100000000000003</v>
      </c>
      <c r="O2833" s="71" t="str">
        <f t="shared" si="131"/>
        <v/>
      </c>
    </row>
    <row r="2834" spans="2:15" x14ac:dyDescent="0.15">
      <c r="B2834" s="73" t="str">
        <f>IFERROR(IF(AND(K2834&lt;&gt;"",K2834&gt;=$C$3),MAX($B$5:B2833)+1,""),"")</f>
        <v/>
      </c>
      <c r="C2834" s="73" t="str">
        <f>IFERROR(IF(AND(O2834&lt;&gt;"",O2834&gt;=$C$3),MAX($C$5:C2833)+1,""),"")</f>
        <v/>
      </c>
      <c r="F2834" s="40" t="s">
        <v>13596</v>
      </c>
      <c r="G2834" s="40" t="s">
        <v>12374</v>
      </c>
      <c r="H2834" s="56" t="s">
        <v>5898</v>
      </c>
      <c r="I2834" s="167" t="s">
        <v>5909</v>
      </c>
      <c r="J2834" s="56">
        <v>6.09</v>
      </c>
      <c r="K2834" s="71" t="str">
        <f t="shared" si="130"/>
        <v/>
      </c>
      <c r="L2834" s="97">
        <v>6.09</v>
      </c>
      <c r="M2834" s="56">
        <v>5.22</v>
      </c>
      <c r="N2834" s="56">
        <v>5.22</v>
      </c>
      <c r="O2834" s="71" t="str">
        <f t="shared" si="131"/>
        <v/>
      </c>
    </row>
    <row r="2835" spans="2:15" x14ac:dyDescent="0.15">
      <c r="B2835" s="73" t="str">
        <f>IFERROR(IF(AND(K2835&lt;&gt;"",K2835&gt;=$C$3),MAX($B$5:B2834)+1,""),"")</f>
        <v/>
      </c>
      <c r="C2835" s="73" t="str">
        <f>IFERROR(IF(AND(O2835&lt;&gt;"",O2835&gt;=$C$3),MAX($C$5:C2834)+1,""),"")</f>
        <v/>
      </c>
      <c r="F2835" s="40" t="s">
        <v>12375</v>
      </c>
      <c r="G2835" s="40" t="s">
        <v>12376</v>
      </c>
      <c r="H2835" s="56">
        <v>0.1</v>
      </c>
      <c r="I2835" s="167" t="s">
        <v>13686</v>
      </c>
      <c r="J2835" s="56">
        <v>11.03</v>
      </c>
      <c r="K2835" s="71">
        <f t="shared" si="130"/>
        <v>9.0661831368993671E-3</v>
      </c>
      <c r="L2835" s="97">
        <v>10.931605709188201</v>
      </c>
      <c r="M2835" s="56">
        <v>10.69</v>
      </c>
      <c r="N2835" s="56">
        <v>10.78621962196222</v>
      </c>
      <c r="O2835" s="71">
        <f t="shared" si="131"/>
        <v>9.2710888063493833E-3</v>
      </c>
    </row>
    <row r="2836" spans="2:15" x14ac:dyDescent="0.15">
      <c r="B2836" s="73" t="str">
        <f>IFERROR(IF(AND(K2836&lt;&gt;"",K2836&gt;=$C$3),MAX($B$5:B2835)+1,""),"")</f>
        <v/>
      </c>
      <c r="C2836" s="73" t="str">
        <f>IFERROR(IF(AND(O2836&lt;&gt;"",O2836&gt;=$C$3),MAX($C$5:C2835)+1,""),"")</f>
        <v/>
      </c>
      <c r="F2836" s="40" t="s">
        <v>12377</v>
      </c>
      <c r="G2836" s="40" t="s">
        <v>12378</v>
      </c>
      <c r="H2836" s="56">
        <v>2.5000000000000001E-2</v>
      </c>
      <c r="I2836" s="167" t="s">
        <v>5909</v>
      </c>
      <c r="J2836" s="56">
        <v>4.67</v>
      </c>
      <c r="K2836" s="71">
        <f t="shared" si="130"/>
        <v>5.3533190578158463E-3</v>
      </c>
      <c r="L2836" s="97">
        <v>4.6464735516372802</v>
      </c>
      <c r="M2836" s="56">
        <v>4.16</v>
      </c>
      <c r="N2836" s="56">
        <v>4.1810632911392398</v>
      </c>
      <c r="O2836" s="71">
        <f t="shared" si="131"/>
        <v>5.9793402441387341E-3</v>
      </c>
    </row>
    <row r="2837" spans="2:15" x14ac:dyDescent="0.15">
      <c r="B2837" s="73" t="str">
        <f>IFERROR(IF(AND(K2837&lt;&gt;"",K2837&gt;=$C$3),MAX($B$5:B2836)+1,""),"")</f>
        <v/>
      </c>
      <c r="C2837" s="73" t="str">
        <f>IFERROR(IF(AND(O2837&lt;&gt;"",O2837&gt;=$C$3),MAX($C$5:C2836)+1,""),"")</f>
        <v/>
      </c>
      <c r="F2837" s="40" t="s">
        <v>12379</v>
      </c>
      <c r="G2837" s="40" t="s">
        <v>12380</v>
      </c>
      <c r="H2837" s="56">
        <v>0.15</v>
      </c>
      <c r="I2837" s="167" t="s">
        <v>5953</v>
      </c>
      <c r="J2837" s="56">
        <v>8.34</v>
      </c>
      <c r="K2837" s="71">
        <f t="shared" si="130"/>
        <v>1.7985611510791366E-2</v>
      </c>
      <c r="L2837" s="97">
        <v>4.0980207134637503</v>
      </c>
      <c r="M2837" s="56">
        <v>4.8099999999999996</v>
      </c>
      <c r="N2837" s="56">
        <v>9.7889695550351306</v>
      </c>
      <c r="O2837" s="71">
        <f t="shared" si="131"/>
        <v>1.5323369753749497E-2</v>
      </c>
    </row>
    <row r="2838" spans="2:15" x14ac:dyDescent="0.15">
      <c r="B2838" s="73">
        <f>IFERROR(IF(AND(K2838&lt;&gt;"",K2838&gt;=$C$3),MAX($B$5:B2837)+1,""),"")</f>
        <v>115</v>
      </c>
      <c r="C2838" s="73">
        <f>IFERROR(IF(AND(O2838&lt;&gt;"",O2838&gt;=$C$3),MAX($C$5:C2837)+1,""),"")</f>
        <v>96</v>
      </c>
      <c r="F2838" s="40" t="s">
        <v>12381</v>
      </c>
      <c r="G2838" s="40" t="s">
        <v>12382</v>
      </c>
      <c r="H2838" s="56">
        <v>0.27400000000000002</v>
      </c>
      <c r="I2838" s="167" t="s">
        <v>5909</v>
      </c>
      <c r="J2838" s="56">
        <v>4.8499999999999996</v>
      </c>
      <c r="K2838" s="71">
        <f t="shared" si="130"/>
        <v>5.6494845360824754E-2</v>
      </c>
      <c r="L2838" s="97">
        <v>4.5886227544910199</v>
      </c>
      <c r="M2838" s="56">
        <v>5.35</v>
      </c>
      <c r="N2838" s="56">
        <v>5.654746835443035</v>
      </c>
      <c r="O2838" s="71">
        <f t="shared" si="131"/>
        <v>4.8454865968996612E-2</v>
      </c>
    </row>
    <row r="2839" spans="2:15" x14ac:dyDescent="0.15">
      <c r="B2839" s="73" t="str">
        <f>IFERROR(IF(AND(K2839&lt;&gt;"",K2839&gt;=$C$3),MAX($B$5:B2838)+1,""),"")</f>
        <v/>
      </c>
      <c r="C2839" s="73" t="str">
        <f>IFERROR(IF(AND(O2839&lt;&gt;"",O2839&gt;=$C$3),MAX($C$5:C2838)+1,""),"")</f>
        <v/>
      </c>
      <c r="F2839" s="40" t="s">
        <v>12383</v>
      </c>
      <c r="G2839" s="40" t="s">
        <v>12384</v>
      </c>
      <c r="H2839" s="56" t="s">
        <v>5898</v>
      </c>
      <c r="I2839" s="167" t="s">
        <v>5949</v>
      </c>
      <c r="J2839" s="56">
        <v>7.73</v>
      </c>
      <c r="K2839" s="71" t="str">
        <f t="shared" si="130"/>
        <v/>
      </c>
      <c r="L2839" s="97">
        <v>7.73</v>
      </c>
      <c r="M2839" s="56">
        <v>8.0399999999999991</v>
      </c>
      <c r="N2839" s="56">
        <v>8.0399999999999991</v>
      </c>
      <c r="O2839" s="71" t="str">
        <f t="shared" si="131"/>
        <v/>
      </c>
    </row>
    <row r="2840" spans="2:15" x14ac:dyDescent="0.15">
      <c r="B2840" s="73" t="str">
        <f>IFERROR(IF(AND(K2840&lt;&gt;"",K2840&gt;=$C$3),MAX($B$5:B2839)+1,""),"")</f>
        <v/>
      </c>
      <c r="C2840" s="73" t="str">
        <f>IFERROR(IF(AND(O2840&lt;&gt;"",O2840&gt;=$C$3),MAX($C$5:C2839)+1,""),"")</f>
        <v/>
      </c>
      <c r="F2840" s="40" t="s">
        <v>12385</v>
      </c>
      <c r="G2840" s="40" t="s">
        <v>13597</v>
      </c>
      <c r="H2840" s="56">
        <v>0.1</v>
      </c>
      <c r="I2840" s="167" t="s">
        <v>5924</v>
      </c>
      <c r="J2840" s="56">
        <v>9.1300000000000008</v>
      </c>
      <c r="K2840" s="71">
        <f t="shared" si="130"/>
        <v>1.0952902519167579E-2</v>
      </c>
      <c r="L2840" s="97">
        <v>9.03010940919037</v>
      </c>
      <c r="M2840" s="56">
        <v>9.8699999999999992</v>
      </c>
      <c r="N2840" s="56">
        <v>9.9791814159292063</v>
      </c>
      <c r="O2840" s="71">
        <f t="shared" si="131"/>
        <v>1.0020862015833847E-2</v>
      </c>
    </row>
    <row r="2841" spans="2:15" x14ac:dyDescent="0.15">
      <c r="B2841" s="73" t="str">
        <f>IFERROR(IF(AND(K2841&lt;&gt;"",K2841&gt;=$C$3),MAX($B$5:B2840)+1,""),"")</f>
        <v/>
      </c>
      <c r="C2841" s="73" t="str">
        <f>IFERROR(IF(AND(O2841&lt;&gt;"",O2841&gt;=$C$3),MAX($C$5:C2840)+1,""),"")</f>
        <v/>
      </c>
      <c r="F2841" s="40" t="s">
        <v>12387</v>
      </c>
      <c r="G2841" s="40" t="s">
        <v>13598</v>
      </c>
      <c r="H2841" s="56" t="s">
        <v>5898</v>
      </c>
      <c r="I2841" s="167" t="s">
        <v>5898</v>
      </c>
      <c r="J2841" s="56">
        <v>25.59</v>
      </c>
      <c r="K2841" s="71" t="str">
        <f t="shared" si="130"/>
        <v/>
      </c>
      <c r="L2841" s="97">
        <v>25.59</v>
      </c>
      <c r="M2841" s="56">
        <v>36.380000000000003</v>
      </c>
      <c r="N2841" s="56">
        <v>36.380000000000003</v>
      </c>
      <c r="O2841" s="71" t="str">
        <f t="shared" si="131"/>
        <v/>
      </c>
    </row>
    <row r="2842" spans="2:15" x14ac:dyDescent="0.15">
      <c r="B2842" s="73" t="str">
        <f>IFERROR(IF(AND(K2842&lt;&gt;"",K2842&gt;=$C$3),MAX($B$5:B2841)+1,""),"")</f>
        <v/>
      </c>
      <c r="C2842" s="73" t="str">
        <f>IFERROR(IF(AND(O2842&lt;&gt;"",O2842&gt;=$C$3),MAX($C$5:C2841)+1,""),"")</f>
        <v/>
      </c>
      <c r="F2842" s="40" t="s">
        <v>12389</v>
      </c>
      <c r="G2842" s="40" t="s">
        <v>12390</v>
      </c>
      <c r="H2842" s="56">
        <v>3.2000000000000001E-2</v>
      </c>
      <c r="I2842" s="167" t="s">
        <v>5909</v>
      </c>
      <c r="J2842" s="56">
        <v>9.6999999999999993</v>
      </c>
      <c r="K2842" s="71">
        <f t="shared" si="130"/>
        <v>3.2989690721649486E-3</v>
      </c>
      <c r="L2842" s="97">
        <v>9.6655621301775092</v>
      </c>
      <c r="M2842" s="56">
        <v>9.0500000000000007</v>
      </c>
      <c r="N2842" s="56">
        <v>9.0822446555819525</v>
      </c>
      <c r="O2842" s="71">
        <f t="shared" si="131"/>
        <v>3.5233580698944048E-3</v>
      </c>
    </row>
    <row r="2843" spans="2:15" x14ac:dyDescent="0.15">
      <c r="B2843" s="73" t="str">
        <f>IFERROR(IF(AND(K2843&lt;&gt;"",K2843&gt;=$C$3),MAX($B$5:B2842)+1,""),"")</f>
        <v/>
      </c>
      <c r="C2843" s="73" t="str">
        <f>IFERROR(IF(AND(O2843&lt;&gt;"",O2843&gt;=$C$3),MAX($C$5:C2842)+1,""),"")</f>
        <v/>
      </c>
      <c r="F2843" s="40" t="s">
        <v>13599</v>
      </c>
      <c r="G2843" s="40" t="s">
        <v>12392</v>
      </c>
      <c r="H2843" s="56">
        <v>0.03</v>
      </c>
      <c r="I2843" s="167" t="s">
        <v>5932</v>
      </c>
      <c r="J2843" s="56">
        <v>11.81</v>
      </c>
      <c r="K2843" s="71">
        <f t="shared" si="130"/>
        <v>2.5402201524132089E-3</v>
      </c>
      <c r="L2843" s="97">
        <v>11.779218071242401</v>
      </c>
      <c r="M2843" s="56">
        <v>11.59</v>
      </c>
      <c r="N2843" s="56">
        <v>11.620287456445991</v>
      </c>
      <c r="O2843" s="71">
        <f t="shared" si="131"/>
        <v>2.5816917277169797E-3</v>
      </c>
    </row>
    <row r="2844" spans="2:15" x14ac:dyDescent="0.15">
      <c r="B2844" s="73" t="str">
        <f>IFERROR(IF(AND(K2844&lt;&gt;"",K2844&gt;=$C$3),MAX($B$5:B2843)+1,""),"")</f>
        <v/>
      </c>
      <c r="C2844" s="73" t="str">
        <f>IFERROR(IF(AND(O2844&lt;&gt;"",O2844&gt;=$C$3),MAX($C$5:C2843)+1,""),"")</f>
        <v/>
      </c>
      <c r="F2844" s="40" t="s">
        <v>12393</v>
      </c>
      <c r="G2844" s="40" t="s">
        <v>12394</v>
      </c>
      <c r="H2844" s="56">
        <v>0.09</v>
      </c>
      <c r="I2844" s="167" t="s">
        <v>5907</v>
      </c>
      <c r="J2844" s="56">
        <v>7.08</v>
      </c>
      <c r="K2844" s="71">
        <f t="shared" si="130"/>
        <v>1.271186440677966E-2</v>
      </c>
      <c r="L2844" s="97">
        <v>6.9897450424929204</v>
      </c>
      <c r="M2844" s="56">
        <v>6.76</v>
      </c>
      <c r="N2844" s="56">
        <v>6.8472883787661374</v>
      </c>
      <c r="O2844" s="71">
        <f t="shared" si="131"/>
        <v>1.3143889233451235E-2</v>
      </c>
    </row>
    <row r="2845" spans="2:15" x14ac:dyDescent="0.15">
      <c r="B2845" s="73">
        <f>IFERROR(IF(AND(K2845&lt;&gt;"",K2845&gt;=$C$3),MAX($B$5:B2844)+1,""),"")</f>
        <v>116</v>
      </c>
      <c r="C2845" s="73">
        <f>IFERROR(IF(AND(O2845&lt;&gt;"",O2845&gt;=$C$3),MAX($C$5:C2844)+1,""),"")</f>
        <v>97</v>
      </c>
      <c r="F2845" s="40" t="s">
        <v>12395</v>
      </c>
      <c r="G2845" s="40" t="s">
        <v>12396</v>
      </c>
      <c r="H2845" s="56">
        <v>0.17499999999999999</v>
      </c>
      <c r="I2845" s="167" t="s">
        <v>5909</v>
      </c>
      <c r="J2845" s="56">
        <v>3.4</v>
      </c>
      <c r="K2845" s="71">
        <f t="shared" si="130"/>
        <v>5.1470588235294115E-2</v>
      </c>
      <c r="L2845" s="97">
        <v>3.2284866468842699</v>
      </c>
      <c r="M2845" s="56">
        <v>3.5</v>
      </c>
      <c r="N2845" s="56">
        <v>3.6859375000000036</v>
      </c>
      <c r="O2845" s="71">
        <f t="shared" si="131"/>
        <v>4.7477744807121615E-2</v>
      </c>
    </row>
    <row r="2846" spans="2:15" x14ac:dyDescent="0.15">
      <c r="B2846" s="73" t="str">
        <f>IFERROR(IF(AND(K2846&lt;&gt;"",K2846&gt;=$C$3),MAX($B$5:B2845)+1,""),"")</f>
        <v/>
      </c>
      <c r="C2846" s="73" t="str">
        <f>IFERROR(IF(AND(O2846&lt;&gt;"",O2846&gt;=$C$3),MAX($C$5:C2845)+1,""),"")</f>
        <v/>
      </c>
      <c r="F2846" s="40" t="s">
        <v>12397</v>
      </c>
      <c r="G2846" s="40" t="s">
        <v>12398</v>
      </c>
      <c r="H2846" s="56" t="s">
        <v>5898</v>
      </c>
      <c r="I2846" s="167" t="s">
        <v>5907</v>
      </c>
      <c r="J2846" s="56">
        <v>6.3</v>
      </c>
      <c r="K2846" s="71" t="str">
        <f t="shared" si="130"/>
        <v/>
      </c>
      <c r="L2846" s="97">
        <v>6.3</v>
      </c>
      <c r="M2846" s="56">
        <v>6.67</v>
      </c>
      <c r="N2846" s="56">
        <v>6.67</v>
      </c>
      <c r="O2846" s="71" t="str">
        <f t="shared" si="131"/>
        <v/>
      </c>
    </row>
    <row r="2847" spans="2:15" x14ac:dyDescent="0.15">
      <c r="B2847" s="73">
        <f>IFERROR(IF(AND(K2847&lt;&gt;"",K2847&gt;=$C$3),MAX($B$5:B2846)+1,""),"")</f>
        <v>117</v>
      </c>
      <c r="C2847" s="73">
        <f>IFERROR(IF(AND(O2847&lt;&gt;"",O2847&gt;=$C$3),MAX($C$5:C2846)+1,""),"")</f>
        <v>98</v>
      </c>
      <c r="F2847" s="40" t="s">
        <v>12399</v>
      </c>
      <c r="G2847" s="40" t="s">
        <v>12400</v>
      </c>
      <c r="H2847" s="56">
        <v>0.17</v>
      </c>
      <c r="I2847" s="167" t="s">
        <v>5902</v>
      </c>
      <c r="J2847" s="56">
        <v>4.29</v>
      </c>
      <c r="K2847" s="71">
        <f t="shared" si="130"/>
        <v>3.9627039627039631E-2</v>
      </c>
      <c r="L2847" s="97">
        <v>4.1163571428571402</v>
      </c>
      <c r="M2847" s="56">
        <v>4.08</v>
      </c>
      <c r="N2847" s="56">
        <v>4.2521091811414422</v>
      </c>
      <c r="O2847" s="71">
        <f t="shared" si="131"/>
        <v>3.9980158730158706E-2</v>
      </c>
    </row>
    <row r="2848" spans="2:15" x14ac:dyDescent="0.15">
      <c r="B2848" s="73" t="str">
        <f>IFERROR(IF(AND(K2848&lt;&gt;"",K2848&gt;=$C$3),MAX($B$5:B2847)+1,""),"")</f>
        <v/>
      </c>
      <c r="C2848" s="73" t="str">
        <f>IFERROR(IF(AND(O2848&lt;&gt;"",O2848&gt;=$C$3),MAX($C$5:C2847)+1,""),"")</f>
        <v/>
      </c>
      <c r="F2848" s="40" t="s">
        <v>12401</v>
      </c>
      <c r="G2848" s="40" t="s">
        <v>12402</v>
      </c>
      <c r="H2848" s="56">
        <v>0.03</v>
      </c>
      <c r="I2848" s="167" t="s">
        <v>5938</v>
      </c>
      <c r="J2848" s="56">
        <v>9</v>
      </c>
      <c r="K2848" s="71">
        <f t="shared" si="130"/>
        <v>3.3333333333333331E-3</v>
      </c>
      <c r="L2848" s="97">
        <v>4.4886649874055404</v>
      </c>
      <c r="M2848" s="56">
        <v>4.1900000000000004</v>
      </c>
      <c r="N2848" s="56">
        <v>8.4011616161616178</v>
      </c>
      <c r="O2848" s="71">
        <f t="shared" si="131"/>
        <v>3.5709347552947816E-3</v>
      </c>
    </row>
    <row r="2849" spans="2:15" x14ac:dyDescent="0.15">
      <c r="B2849" s="73" t="str">
        <f>IFERROR(IF(AND(K2849&lt;&gt;"",K2849&gt;=$C$3),MAX($B$5:B2848)+1,""),"")</f>
        <v/>
      </c>
      <c r="C2849" s="73" t="str">
        <f>IFERROR(IF(AND(O2849&lt;&gt;"",O2849&gt;=$C$3),MAX($C$5:C2848)+1,""),"")</f>
        <v/>
      </c>
      <c r="F2849" s="40" t="s">
        <v>12403</v>
      </c>
      <c r="G2849" s="40" t="s">
        <v>12404</v>
      </c>
      <c r="H2849" s="56">
        <v>0.06</v>
      </c>
      <c r="I2849" s="167" t="s">
        <v>5902</v>
      </c>
      <c r="J2849" s="56">
        <v>8.49</v>
      </c>
      <c r="K2849" s="71">
        <f t="shared" si="130"/>
        <v>7.0671378091872791E-3</v>
      </c>
      <c r="L2849" s="97">
        <v>8.4295729537366508</v>
      </c>
      <c r="M2849" s="56">
        <v>8.1300000000000008</v>
      </c>
      <c r="N2849" s="56">
        <v>8.1882795698924777</v>
      </c>
      <c r="O2849" s="71">
        <f t="shared" si="131"/>
        <v>7.3275465850743873E-3</v>
      </c>
    </row>
    <row r="2850" spans="2:15" x14ac:dyDescent="0.15">
      <c r="B2850" s="73" t="str">
        <f>IFERROR(IF(AND(K2850&lt;&gt;"",K2850&gt;=$C$3),MAX($B$5:B2849)+1,""),"")</f>
        <v/>
      </c>
      <c r="C2850" s="73" t="str">
        <f>IFERROR(IF(AND(O2850&lt;&gt;"",O2850&gt;=$C$3),MAX($C$5:C2849)+1,""),"")</f>
        <v/>
      </c>
      <c r="F2850" s="40" t="s">
        <v>13600</v>
      </c>
      <c r="G2850" s="40" t="s">
        <v>13601</v>
      </c>
      <c r="H2850" s="56" t="s">
        <v>5898</v>
      </c>
      <c r="I2850" s="167" t="s">
        <v>5898</v>
      </c>
      <c r="J2850" s="56">
        <v>15.51</v>
      </c>
      <c r="K2850" s="71" t="str">
        <f t="shared" si="130"/>
        <v/>
      </c>
      <c r="L2850" s="97">
        <v>15.51</v>
      </c>
      <c r="M2850" s="56" t="s">
        <v>5898</v>
      </c>
      <c r="N2850" s="56" t="s">
        <v>5898</v>
      </c>
      <c r="O2850" s="71" t="str">
        <f t="shared" si="131"/>
        <v/>
      </c>
    </row>
    <row r="2851" spans="2:15" x14ac:dyDescent="0.15">
      <c r="B2851" s="73">
        <f>IFERROR(IF(AND(K2851&lt;&gt;"",K2851&gt;=$C$3),MAX($B$5:B2850)+1,""),"")</f>
        <v>118</v>
      </c>
      <c r="C2851" s="73">
        <f>IFERROR(IF(AND(O2851&lt;&gt;"",O2851&gt;=$C$3),MAX($C$5:C2850)+1,""),"")</f>
        <v>99</v>
      </c>
      <c r="F2851" s="40" t="s">
        <v>12407</v>
      </c>
      <c r="G2851" s="40" t="s">
        <v>12408</v>
      </c>
      <c r="H2851" s="56">
        <v>0.21199999999999999</v>
      </c>
      <c r="I2851" s="167" t="s">
        <v>5938</v>
      </c>
      <c r="J2851" s="56">
        <v>6</v>
      </c>
      <c r="K2851" s="71">
        <f t="shared" si="130"/>
        <v>3.5333333333333335E-2</v>
      </c>
      <c r="L2851" s="97">
        <v>5.7944535073409504</v>
      </c>
      <c r="M2851" s="56">
        <v>6.43</v>
      </c>
      <c r="N2851" s="56">
        <v>6.6580912162162109</v>
      </c>
      <c r="O2851" s="71">
        <f t="shared" si="131"/>
        <v>3.184095758310735E-2</v>
      </c>
    </row>
    <row r="2852" spans="2:15" x14ac:dyDescent="0.15">
      <c r="B2852" s="73" t="str">
        <f>IFERROR(IF(AND(K2852&lt;&gt;"",K2852&gt;=$C$3),MAX($B$5:B2851)+1,""),"")</f>
        <v/>
      </c>
      <c r="C2852" s="73" t="str">
        <f>IFERROR(IF(AND(O2852&lt;&gt;"",O2852&gt;=$C$3),MAX($C$5:C2851)+1,""),"")</f>
        <v/>
      </c>
      <c r="F2852" s="40" t="s">
        <v>13602</v>
      </c>
      <c r="G2852" s="40" t="s">
        <v>12410</v>
      </c>
      <c r="H2852" s="56">
        <v>4.3999999999999997E-2</v>
      </c>
      <c r="I2852" s="167" t="s">
        <v>5905</v>
      </c>
      <c r="J2852" s="56">
        <v>9.6</v>
      </c>
      <c r="K2852" s="71">
        <f t="shared" si="130"/>
        <v>4.5833333333333334E-3</v>
      </c>
      <c r="L2852" s="97">
        <v>9.56339370829361</v>
      </c>
      <c r="M2852" s="56">
        <v>10.31</v>
      </c>
      <c r="N2852" s="56">
        <v>10.349464114832539</v>
      </c>
      <c r="O2852" s="71">
        <f t="shared" si="131"/>
        <v>4.2514278528624997E-3</v>
      </c>
    </row>
    <row r="2853" spans="2:15" x14ac:dyDescent="0.15">
      <c r="B2853" s="73" t="str">
        <f>IFERROR(IF(AND(K2853&lt;&gt;"",K2853&gt;=$C$3),MAX($B$5:B2852)+1,""),"")</f>
        <v/>
      </c>
      <c r="C2853" s="73" t="str">
        <f>IFERROR(IF(AND(O2853&lt;&gt;"",O2853&gt;=$C$3),MAX($C$5:C2852)+1,""),"")</f>
        <v/>
      </c>
      <c r="F2853" s="40" t="s">
        <v>12411</v>
      </c>
      <c r="G2853" s="40" t="s">
        <v>13603</v>
      </c>
      <c r="H2853" s="56">
        <v>7.4999999999999997E-2</v>
      </c>
      <c r="I2853" s="167" t="s">
        <v>5915</v>
      </c>
      <c r="J2853" s="56">
        <v>17.71</v>
      </c>
      <c r="K2853" s="71">
        <f t="shared" si="130"/>
        <v>4.234895539243365E-3</v>
      </c>
      <c r="L2853" s="97">
        <v>17.648445878848101</v>
      </c>
      <c r="M2853" s="56">
        <v>20.92</v>
      </c>
      <c r="N2853" s="56">
        <v>20.992964623816601</v>
      </c>
      <c r="O2853" s="71">
        <f t="shared" si="131"/>
        <v>3.5726254649575411E-3</v>
      </c>
    </row>
    <row r="2854" spans="2:15" x14ac:dyDescent="0.15">
      <c r="B2854" s="73">
        <f>IFERROR(IF(AND(K2854&lt;&gt;"",K2854&gt;=$C$3),MAX($B$5:B2853)+1,""),"")</f>
        <v>119</v>
      </c>
      <c r="C2854" s="73">
        <f>IFERROR(IF(AND(O2854&lt;&gt;"",O2854&gt;=$C$3),MAX($C$5:C2853)+1,""),"")</f>
        <v>100</v>
      </c>
      <c r="F2854" s="40" t="s">
        <v>12413</v>
      </c>
      <c r="G2854" s="40" t="s">
        <v>12414</v>
      </c>
      <c r="H2854" s="56">
        <v>0.75</v>
      </c>
      <c r="I2854" s="167" t="s">
        <v>5916</v>
      </c>
      <c r="J2854" s="56">
        <v>22.08</v>
      </c>
      <c r="K2854" s="71">
        <f t="shared" si="130"/>
        <v>3.3967391304347831E-2</v>
      </c>
      <c r="L2854" s="97">
        <v>21.271406249999998</v>
      </c>
      <c r="M2854" s="56">
        <v>20.51</v>
      </c>
      <c r="N2854" s="56">
        <v>21.289650278763304</v>
      </c>
      <c r="O2854" s="71">
        <f t="shared" si="131"/>
        <v>3.5228385162725501E-2</v>
      </c>
    </row>
    <row r="2855" spans="2:15" x14ac:dyDescent="0.15">
      <c r="B2855" s="73" t="str">
        <f>IFERROR(IF(AND(K2855&lt;&gt;"",K2855&gt;=$C$3),MAX($B$5:B2854)+1,""),"")</f>
        <v/>
      </c>
      <c r="C2855" s="73" t="str">
        <f>IFERROR(IF(AND(O2855&lt;&gt;"",O2855&gt;=$C$3),MAX($C$5:C2854)+1,""),"")</f>
        <v/>
      </c>
      <c r="F2855" s="40" t="s">
        <v>12415</v>
      </c>
      <c r="G2855" s="40" t="s">
        <v>12416</v>
      </c>
      <c r="H2855" s="56">
        <v>5.1999999999999998E-2</v>
      </c>
      <c r="I2855" s="167" t="s">
        <v>13694</v>
      </c>
      <c r="J2855" s="56">
        <v>6.25</v>
      </c>
      <c r="K2855" s="71">
        <f t="shared" si="130"/>
        <v>8.3199999999999993E-3</v>
      </c>
      <c r="L2855" s="97">
        <v>6.19983948635634</v>
      </c>
      <c r="M2855" s="56">
        <v>6.55</v>
      </c>
      <c r="N2855" s="56">
        <v>6.6029935275080911</v>
      </c>
      <c r="O2855" s="71">
        <f t="shared" si="131"/>
        <v>7.8752159582419455E-3</v>
      </c>
    </row>
    <row r="2856" spans="2:15" x14ac:dyDescent="0.15">
      <c r="B2856" s="73" t="str">
        <f>IFERROR(IF(AND(K2856&lt;&gt;"",K2856&gt;=$C$3),MAX($B$5:B2855)+1,""),"")</f>
        <v/>
      </c>
      <c r="C2856" s="73" t="str">
        <f>IFERROR(IF(AND(O2856&lt;&gt;"",O2856&gt;=$C$3),MAX($C$5:C2855)+1,""),"")</f>
        <v/>
      </c>
      <c r="F2856" s="40" t="s">
        <v>12417</v>
      </c>
      <c r="G2856" s="40" t="s">
        <v>12418</v>
      </c>
      <c r="H2856" s="56" t="s">
        <v>5898</v>
      </c>
      <c r="I2856" s="167" t="s">
        <v>5905</v>
      </c>
      <c r="J2856" s="56">
        <v>20.48</v>
      </c>
      <c r="K2856" s="71" t="str">
        <f t="shared" si="130"/>
        <v/>
      </c>
      <c r="L2856" s="97">
        <v>20.48</v>
      </c>
      <c r="M2856" s="56">
        <v>19.5</v>
      </c>
      <c r="N2856" s="56">
        <v>19.5</v>
      </c>
      <c r="O2856" s="71" t="str">
        <f t="shared" si="131"/>
        <v/>
      </c>
    </row>
    <row r="2857" spans="2:15" x14ac:dyDescent="0.15">
      <c r="B2857" s="73" t="str">
        <f>IFERROR(IF(AND(K2857&lt;&gt;"",K2857&gt;=$C$3),MAX($B$5:B2856)+1,""),"")</f>
        <v/>
      </c>
      <c r="C2857" s="73" t="str">
        <f>IFERROR(IF(AND(O2857&lt;&gt;"",O2857&gt;=$C$3),MAX($C$5:C2856)+1,""),"")</f>
        <v/>
      </c>
      <c r="F2857" s="40" t="s">
        <v>12419</v>
      </c>
      <c r="G2857" s="40" t="s">
        <v>12420</v>
      </c>
      <c r="H2857" s="56">
        <v>0.11</v>
      </c>
      <c r="I2857" s="167" t="s">
        <v>5949</v>
      </c>
      <c r="J2857" s="56">
        <v>36.29</v>
      </c>
      <c r="K2857" s="71">
        <f t="shared" si="130"/>
        <v>3.0311380545604851E-3</v>
      </c>
      <c r="L2857" s="97">
        <v>36.157025316455702</v>
      </c>
      <c r="M2857" s="56">
        <v>33.35</v>
      </c>
      <c r="N2857" s="56">
        <v>33.472651287194914</v>
      </c>
      <c r="O2857" s="71">
        <f t="shared" si="131"/>
        <v>3.286264928828058E-3</v>
      </c>
    </row>
    <row r="2858" spans="2:15" x14ac:dyDescent="0.15">
      <c r="B2858" s="73" t="str">
        <f>IFERROR(IF(AND(K2858&lt;&gt;"",K2858&gt;=$C$3),MAX($B$5:B2857)+1,""),"")</f>
        <v/>
      </c>
      <c r="C2858" s="73" t="str">
        <f>IFERROR(IF(AND(O2858&lt;&gt;"",O2858&gt;=$C$3),MAX($C$5:C2857)+1,""),"")</f>
        <v/>
      </c>
      <c r="F2858" s="40" t="s">
        <v>12421</v>
      </c>
      <c r="G2858" s="40" t="s">
        <v>12422</v>
      </c>
      <c r="H2858" s="56">
        <v>0.32</v>
      </c>
      <c r="I2858" s="167" t="s">
        <v>13683</v>
      </c>
      <c r="J2858" s="56">
        <v>39.99</v>
      </c>
      <c r="K2858" s="71">
        <f t="shared" si="130"/>
        <v>8.0020005001250304E-3</v>
      </c>
      <c r="L2858" s="97">
        <v>19.857754182754199</v>
      </c>
      <c r="M2858" s="56">
        <v>23.13</v>
      </c>
      <c r="N2858" s="56">
        <v>46.579723542116589</v>
      </c>
      <c r="O2858" s="71">
        <f t="shared" si="131"/>
        <v>6.8699420190989641E-3</v>
      </c>
    </row>
    <row r="2859" spans="2:15" x14ac:dyDescent="0.15">
      <c r="B2859" s="73" t="str">
        <f>IFERROR(IF(AND(K2859&lt;&gt;"",K2859&gt;=$C$3),MAX($B$5:B2858)+1,""),"")</f>
        <v/>
      </c>
      <c r="C2859" s="73" t="str">
        <f>IFERROR(IF(AND(O2859&lt;&gt;"",O2859&gt;=$C$3),MAX($C$5:C2858)+1,""),"")</f>
        <v/>
      </c>
      <c r="F2859" s="40" t="s">
        <v>13604</v>
      </c>
      <c r="G2859" s="40" t="s">
        <v>12424</v>
      </c>
      <c r="H2859" s="56" t="s">
        <v>5898</v>
      </c>
      <c r="I2859" s="167" t="s">
        <v>5898</v>
      </c>
      <c r="J2859" s="56">
        <v>39.72</v>
      </c>
      <c r="K2859" s="71" t="str">
        <f t="shared" si="130"/>
        <v/>
      </c>
      <c r="L2859" s="97">
        <v>39.72</v>
      </c>
      <c r="M2859" s="56" t="s">
        <v>5898</v>
      </c>
      <c r="N2859" s="56" t="s">
        <v>5898</v>
      </c>
      <c r="O2859" s="71" t="str">
        <f t="shared" si="131"/>
        <v/>
      </c>
    </row>
    <row r="2860" spans="2:15" x14ac:dyDescent="0.15">
      <c r="B2860" s="73" t="str">
        <f>IFERROR(IF(AND(K2860&lt;&gt;"",K2860&gt;=$C$3),MAX($B$5:B2859)+1,""),"")</f>
        <v/>
      </c>
      <c r="C2860" s="73" t="str">
        <f>IFERROR(IF(AND(O2860&lt;&gt;"",O2860&gt;=$C$3),MAX($C$5:C2859)+1,""),"")</f>
        <v/>
      </c>
      <c r="F2860" s="40" t="s">
        <v>12425</v>
      </c>
      <c r="G2860" s="40" t="s">
        <v>12426</v>
      </c>
      <c r="H2860" s="56">
        <v>0.15</v>
      </c>
      <c r="I2860" s="167" t="s">
        <v>5911</v>
      </c>
      <c r="J2860" s="56">
        <v>18.45</v>
      </c>
      <c r="K2860" s="71">
        <f t="shared" si="130"/>
        <v>8.130081300813009E-3</v>
      </c>
      <c r="L2860" s="97">
        <v>18.277247191011199</v>
      </c>
      <c r="M2860" s="56">
        <v>17.149999999999999</v>
      </c>
      <c r="N2860" s="56">
        <v>17.31209829867678</v>
      </c>
      <c r="O2860" s="71">
        <f t="shared" si="131"/>
        <v>8.6644609689782662E-3</v>
      </c>
    </row>
    <row r="2861" spans="2:15" x14ac:dyDescent="0.15">
      <c r="B2861" s="73" t="str">
        <f>IFERROR(IF(AND(K2861&lt;&gt;"",K2861&gt;=$C$3),MAX($B$5:B2860)+1,""),"")</f>
        <v/>
      </c>
      <c r="C2861" s="73" t="str">
        <f>IFERROR(IF(AND(O2861&lt;&gt;"",O2861&gt;=$C$3),MAX($C$5:C2860)+1,""),"")</f>
        <v/>
      </c>
      <c r="F2861" s="40" t="s">
        <v>12427</v>
      </c>
      <c r="G2861" s="40" t="s">
        <v>12428</v>
      </c>
      <c r="H2861" s="56" t="s">
        <v>5898</v>
      </c>
      <c r="I2861" s="167" t="s">
        <v>5901</v>
      </c>
      <c r="J2861" s="56">
        <v>31.63</v>
      </c>
      <c r="K2861" s="71" t="str">
        <f t="shared" si="130"/>
        <v/>
      </c>
      <c r="L2861" s="97">
        <v>31.451911872705001</v>
      </c>
      <c r="M2861" s="56">
        <v>39.17</v>
      </c>
      <c r="N2861" s="56">
        <v>39.391789758739563</v>
      </c>
      <c r="O2861" s="71" t="str">
        <f t="shared" si="131"/>
        <v/>
      </c>
    </row>
    <row r="2862" spans="2:15" x14ac:dyDescent="0.15">
      <c r="B2862" s="73" t="str">
        <f>IFERROR(IF(AND(K2862&lt;&gt;"",K2862&gt;=$C$3),MAX($B$5:B2861)+1,""),"")</f>
        <v/>
      </c>
      <c r="C2862" s="73" t="str">
        <f>IFERROR(IF(AND(O2862&lt;&gt;"",O2862&gt;=$C$3),MAX($C$5:C2861)+1,""),"")</f>
        <v/>
      </c>
      <c r="F2862" s="40" t="s">
        <v>12429</v>
      </c>
      <c r="G2862" s="40" t="s">
        <v>12430</v>
      </c>
      <c r="H2862" s="56">
        <v>0.23</v>
      </c>
      <c r="I2862" s="167" t="s">
        <v>13698</v>
      </c>
      <c r="J2862" s="56">
        <v>55.7</v>
      </c>
      <c r="K2862" s="71">
        <f t="shared" si="130"/>
        <v>4.1292639138240574E-3</v>
      </c>
      <c r="L2862" s="97">
        <v>25.197336458555299</v>
      </c>
      <c r="M2862" s="56">
        <v>23.67</v>
      </c>
      <c r="N2862" s="56">
        <v>52.323744700894956</v>
      </c>
      <c r="O2862" s="71">
        <f t="shared" si="131"/>
        <v>4.3957098505617099E-3</v>
      </c>
    </row>
    <row r="2863" spans="2:15" x14ac:dyDescent="0.15">
      <c r="B2863" s="73" t="str">
        <f>IFERROR(IF(AND(K2863&lt;&gt;"",K2863&gt;=$C$3),MAX($B$5:B2862)+1,""),"")</f>
        <v/>
      </c>
      <c r="C2863" s="73" t="str">
        <f>IFERROR(IF(AND(O2863&lt;&gt;"",O2863&gt;=$C$3),MAX($C$5:C2862)+1,""),"")</f>
        <v/>
      </c>
      <c r="F2863" s="40" t="s">
        <v>12431</v>
      </c>
      <c r="G2863" s="40" t="s">
        <v>12432</v>
      </c>
      <c r="H2863" s="56">
        <v>0.11</v>
      </c>
      <c r="I2863" s="167" t="s">
        <v>5902</v>
      </c>
      <c r="J2863" s="56">
        <v>18.850000000000001</v>
      </c>
      <c r="K2863" s="71">
        <f t="shared" si="130"/>
        <v>5.8355437665782491E-3</v>
      </c>
      <c r="L2863" s="97">
        <v>9.3807095864661694</v>
      </c>
      <c r="M2863" s="56">
        <v>13.25</v>
      </c>
      <c r="N2863" s="56">
        <v>26.625118035882899</v>
      </c>
      <c r="O2863" s="71">
        <f t="shared" si="131"/>
        <v>4.1314370832742251E-3</v>
      </c>
    </row>
    <row r="2864" spans="2:15" x14ac:dyDescent="0.15">
      <c r="B2864" s="73" t="str">
        <f>IFERROR(IF(AND(K2864&lt;&gt;"",K2864&gt;=$C$3),MAX($B$5:B2863)+1,""),"")</f>
        <v/>
      </c>
      <c r="C2864" s="73" t="str">
        <f>IFERROR(IF(AND(O2864&lt;&gt;"",O2864&gt;=$C$3),MAX($C$5:C2863)+1,""),"")</f>
        <v/>
      </c>
      <c r="F2864" s="40" t="s">
        <v>12433</v>
      </c>
      <c r="G2864" s="40" t="s">
        <v>12434</v>
      </c>
      <c r="H2864" s="56">
        <v>7.0000000000000007E-2</v>
      </c>
      <c r="I2864" s="167" t="s">
        <v>5935</v>
      </c>
      <c r="J2864" s="56">
        <v>21.18</v>
      </c>
      <c r="K2864" s="71">
        <f t="shared" si="130"/>
        <v>3.3050047214353167E-3</v>
      </c>
      <c r="L2864" s="97">
        <v>10.5651602814699</v>
      </c>
      <c r="M2864" s="56">
        <v>12.71</v>
      </c>
      <c r="N2864" s="56">
        <v>25.47976489028213</v>
      </c>
      <c r="O2864" s="71">
        <f t="shared" si="131"/>
        <v>2.7472780970085675E-3</v>
      </c>
    </row>
    <row r="2865" spans="2:15" x14ac:dyDescent="0.15">
      <c r="B2865" s="73" t="str">
        <f>IFERROR(IF(AND(K2865&lt;&gt;"",K2865&gt;=$C$3),MAX($B$5:B2864)+1,""),"")</f>
        <v/>
      </c>
      <c r="C2865" s="73" t="str">
        <f>IFERROR(IF(AND(O2865&lt;&gt;"",O2865&gt;=$C$3),MAX($C$5:C2864)+1,""),"")</f>
        <v/>
      </c>
      <c r="F2865" s="40" t="s">
        <v>12435</v>
      </c>
      <c r="G2865" s="40" t="s">
        <v>12436</v>
      </c>
      <c r="H2865" s="56">
        <v>0.1</v>
      </c>
      <c r="I2865" s="167" t="s">
        <v>13670</v>
      </c>
      <c r="J2865" s="56">
        <v>20.82</v>
      </c>
      <c r="K2865" s="71">
        <f t="shared" si="130"/>
        <v>4.8030739673390974E-3</v>
      </c>
      <c r="L2865" s="97">
        <v>10.3717279411765</v>
      </c>
      <c r="M2865" s="56">
        <v>12.83</v>
      </c>
      <c r="N2865" s="56">
        <v>25.754686346863398</v>
      </c>
      <c r="O2865" s="71">
        <f t="shared" si="131"/>
        <v>3.8827885012149943E-3</v>
      </c>
    </row>
    <row r="2866" spans="2:15" x14ac:dyDescent="0.15">
      <c r="B2866" s="73" t="str">
        <f>IFERROR(IF(AND(K2866&lt;&gt;"",K2866&gt;=$C$3),MAX($B$5:B2865)+1,""),"")</f>
        <v/>
      </c>
      <c r="C2866" s="73" t="str">
        <f>IFERROR(IF(AND(O2866&lt;&gt;"",O2866&gt;=$C$3),MAX($C$5:C2865)+1,""),"")</f>
        <v/>
      </c>
      <c r="F2866" s="40" t="s">
        <v>12437</v>
      </c>
      <c r="G2866" s="40" t="s">
        <v>12438</v>
      </c>
      <c r="H2866" s="56" t="s">
        <v>5898</v>
      </c>
      <c r="I2866" s="167" t="s">
        <v>5898</v>
      </c>
      <c r="J2866" s="56">
        <v>35.17</v>
      </c>
      <c r="K2866" s="71" t="str">
        <f t="shared" si="130"/>
        <v/>
      </c>
      <c r="L2866" s="97">
        <v>35.17</v>
      </c>
      <c r="M2866" s="56">
        <v>52.62</v>
      </c>
      <c r="N2866" s="56">
        <v>52.62</v>
      </c>
      <c r="O2866" s="71" t="str">
        <f t="shared" si="131"/>
        <v/>
      </c>
    </row>
    <row r="2867" spans="2:15" x14ac:dyDescent="0.15">
      <c r="B2867" s="73" t="str">
        <f>IFERROR(IF(AND(K2867&lt;&gt;"",K2867&gt;=$C$3),MAX($B$5:B2866)+1,""),"")</f>
        <v/>
      </c>
      <c r="C2867" s="73" t="str">
        <f>IFERROR(IF(AND(O2867&lt;&gt;"",O2867&gt;=$C$3),MAX($C$5:C2866)+1,""),"")</f>
        <v/>
      </c>
      <c r="F2867" s="40" t="s">
        <v>12439</v>
      </c>
      <c r="G2867" s="40" t="s">
        <v>12440</v>
      </c>
      <c r="H2867" s="56">
        <v>0.15</v>
      </c>
      <c r="I2867" s="167" t="s">
        <v>5916</v>
      </c>
      <c r="J2867" s="56">
        <v>33.68</v>
      </c>
      <c r="K2867" s="71">
        <f t="shared" si="130"/>
        <v>4.4536817102137768E-3</v>
      </c>
      <c r="L2867" s="97">
        <v>16.776356764928199</v>
      </c>
      <c r="M2867" s="56">
        <v>18.850000000000001</v>
      </c>
      <c r="N2867" s="56">
        <v>37.84301972685887</v>
      </c>
      <c r="O2867" s="71">
        <f t="shared" si="131"/>
        <v>3.9637428799990382E-3</v>
      </c>
    </row>
    <row r="2868" spans="2:15" x14ac:dyDescent="0.15">
      <c r="B2868" s="73" t="str">
        <f>IFERROR(IF(AND(K2868&lt;&gt;"",K2868&gt;=$C$3),MAX($B$5:B2867)+1,""),"")</f>
        <v/>
      </c>
      <c r="C2868" s="73" t="str">
        <f>IFERROR(IF(AND(O2868&lt;&gt;"",O2868&gt;=$C$3),MAX($C$5:C2867)+1,""),"")</f>
        <v/>
      </c>
      <c r="F2868" s="40" t="s">
        <v>13605</v>
      </c>
      <c r="G2868" s="40" t="s">
        <v>12442</v>
      </c>
      <c r="H2868" s="56">
        <v>0.5</v>
      </c>
      <c r="I2868" s="167" t="s">
        <v>5932</v>
      </c>
      <c r="J2868" s="56">
        <v>58.8</v>
      </c>
      <c r="K2868" s="71">
        <f t="shared" si="130"/>
        <v>8.5034013605442185E-3</v>
      </c>
      <c r="L2868" s="97">
        <v>29.169953051643201</v>
      </c>
      <c r="M2868" s="56">
        <v>30.45</v>
      </c>
      <c r="N2868" s="56">
        <v>61.380283911671896</v>
      </c>
      <c r="O2868" s="71">
        <f t="shared" si="131"/>
        <v>8.145938209075658E-3</v>
      </c>
    </row>
    <row r="2869" spans="2:15" x14ac:dyDescent="0.15">
      <c r="B2869" s="73" t="str">
        <f>IFERROR(IF(AND(K2869&lt;&gt;"",K2869&gt;=$C$3),MAX($B$5:B2868)+1,""),"")</f>
        <v/>
      </c>
      <c r="C2869" s="73" t="str">
        <f>IFERROR(IF(AND(O2869&lt;&gt;"",O2869&gt;=$C$3),MAX($C$5:C2868)+1,""),"")</f>
        <v/>
      </c>
      <c r="F2869" s="40" t="s">
        <v>12443</v>
      </c>
      <c r="G2869" s="40" t="s">
        <v>13606</v>
      </c>
      <c r="H2869" s="56">
        <v>0.14000000000000001</v>
      </c>
      <c r="I2869" s="167" t="s">
        <v>5970</v>
      </c>
      <c r="J2869" s="56">
        <v>68.09</v>
      </c>
      <c r="K2869" s="71">
        <f t="shared" si="130"/>
        <v>2.0561022176531062E-3</v>
      </c>
      <c r="L2869" s="97">
        <v>33.975194786174598</v>
      </c>
      <c r="M2869" s="56">
        <v>35.630000000000003</v>
      </c>
      <c r="N2869" s="56">
        <v>71.40641033167006</v>
      </c>
      <c r="O2869" s="71">
        <f t="shared" si="131"/>
        <v>1.9606082892239638E-3</v>
      </c>
    </row>
    <row r="2870" spans="2:15" x14ac:dyDescent="0.15">
      <c r="B2870" s="73" t="str">
        <f>IFERROR(IF(AND(K2870&lt;&gt;"",K2870&gt;=$C$3),MAX($B$5:B2869)+1,""),"")</f>
        <v/>
      </c>
      <c r="C2870" s="73" t="str">
        <f>IFERROR(IF(AND(O2870&lt;&gt;"",O2870&gt;=$C$3),MAX($C$5:C2869)+1,""),"")</f>
        <v/>
      </c>
      <c r="F2870" s="40" t="s">
        <v>12445</v>
      </c>
      <c r="G2870" s="40" t="s">
        <v>13607</v>
      </c>
      <c r="H2870" s="56">
        <v>0.8</v>
      </c>
      <c r="I2870" s="167" t="s">
        <v>5909</v>
      </c>
      <c r="J2870" s="56">
        <v>47.02</v>
      </c>
      <c r="K2870" s="71">
        <f t="shared" si="130"/>
        <v>1.7014036580178648E-2</v>
      </c>
      <c r="L2870" s="97">
        <v>23.076835559649901</v>
      </c>
      <c r="M2870" s="56">
        <v>23.64</v>
      </c>
      <c r="N2870" s="56">
        <v>48.16747067104653</v>
      </c>
      <c r="O2870" s="71">
        <f t="shared" si="131"/>
        <v>1.6608719304849862E-2</v>
      </c>
    </row>
    <row r="2871" spans="2:15" x14ac:dyDescent="0.15">
      <c r="B2871" s="73" t="str">
        <f>IFERROR(IF(AND(K2871&lt;&gt;"",K2871&gt;=$C$3),MAX($B$5:B2870)+1,""),"")</f>
        <v/>
      </c>
      <c r="C2871" s="73" t="str">
        <f>IFERROR(IF(AND(O2871&lt;&gt;"",O2871&gt;=$C$3),MAX($C$5:C2870)+1,""),"")</f>
        <v/>
      </c>
      <c r="F2871" s="40" t="s">
        <v>12447</v>
      </c>
      <c r="G2871" s="40" t="s">
        <v>12448</v>
      </c>
      <c r="H2871" s="56">
        <v>0.2</v>
      </c>
      <c r="I2871" s="167" t="s">
        <v>5913</v>
      </c>
      <c r="J2871" s="56">
        <v>36.56</v>
      </c>
      <c r="K2871" s="71">
        <f t="shared" si="130"/>
        <v>5.4704595185995622E-3</v>
      </c>
      <c r="L2871" s="97">
        <v>36.338558449424603</v>
      </c>
      <c r="M2871" s="56">
        <v>45.76</v>
      </c>
      <c r="N2871" s="56">
        <v>46.038854357099311</v>
      </c>
      <c r="O2871" s="71">
        <f t="shared" si="131"/>
        <v>4.3441567517884918E-3</v>
      </c>
    </row>
    <row r="2872" spans="2:15" x14ac:dyDescent="0.15">
      <c r="B2872" s="73" t="str">
        <f>IFERROR(IF(AND(K2872&lt;&gt;"",K2872&gt;=$C$3),MAX($B$5:B2871)+1,""),"")</f>
        <v/>
      </c>
      <c r="C2872" s="73" t="str">
        <f>IFERROR(IF(AND(O2872&lt;&gt;"",O2872&gt;=$C$3),MAX($C$5:C2871)+1,""),"")</f>
        <v/>
      </c>
      <c r="F2872" s="40" t="s">
        <v>12449</v>
      </c>
      <c r="G2872" s="40" t="s">
        <v>12450</v>
      </c>
      <c r="H2872" s="56">
        <v>0.122</v>
      </c>
      <c r="I2872" s="167" t="s">
        <v>5963</v>
      </c>
      <c r="J2872" s="56">
        <v>57.19</v>
      </c>
      <c r="K2872" s="71">
        <f t="shared" si="130"/>
        <v>2.1332400769365273E-3</v>
      </c>
      <c r="L2872" s="97">
        <v>22.8233219863837</v>
      </c>
      <c r="M2872" s="56">
        <v>21.77</v>
      </c>
      <c r="N2872" s="56">
        <v>54.550617160060114</v>
      </c>
      <c r="O2872" s="71">
        <f t="shared" si="131"/>
        <v>2.2364549908213275E-3</v>
      </c>
    </row>
    <row r="2873" spans="2:15" x14ac:dyDescent="0.15">
      <c r="B2873" s="73" t="str">
        <f>IFERROR(IF(AND(K2873&lt;&gt;"",K2873&gt;=$C$3),MAX($B$5:B2872)+1,""),"")</f>
        <v/>
      </c>
      <c r="C2873" s="73" t="str">
        <f>IFERROR(IF(AND(O2873&lt;&gt;"",O2873&gt;=$C$3),MAX($C$5:C2872)+1,""),"")</f>
        <v/>
      </c>
      <c r="F2873" s="40" t="s">
        <v>12451</v>
      </c>
      <c r="G2873" s="40" t="s">
        <v>12452</v>
      </c>
      <c r="H2873" s="56">
        <v>0.15</v>
      </c>
      <c r="I2873" s="167" t="s">
        <v>5932</v>
      </c>
      <c r="J2873" s="56">
        <v>49.94</v>
      </c>
      <c r="K2873" s="71">
        <f t="shared" si="130"/>
        <v>3.0036043251902285E-3</v>
      </c>
      <c r="L2873" s="97">
        <v>16.604092071611301</v>
      </c>
      <c r="M2873" s="56">
        <v>16.45</v>
      </c>
      <c r="N2873" s="56">
        <v>49.476538461538311</v>
      </c>
      <c r="O2873" s="71">
        <f t="shared" si="131"/>
        <v>3.0317399855409413E-3</v>
      </c>
    </row>
    <row r="2874" spans="2:15" x14ac:dyDescent="0.15">
      <c r="B2874" s="73" t="str">
        <f>IFERROR(IF(AND(K2874&lt;&gt;"",K2874&gt;=$C$3),MAX($B$5:B2873)+1,""),"")</f>
        <v/>
      </c>
      <c r="C2874" s="73" t="str">
        <f>IFERROR(IF(AND(O2874&lt;&gt;"",O2874&gt;=$C$3),MAX($C$5:C2873)+1,""),"")</f>
        <v/>
      </c>
      <c r="F2874" s="40" t="s">
        <v>12453</v>
      </c>
      <c r="G2874" s="40" t="s">
        <v>12454</v>
      </c>
      <c r="H2874" s="56">
        <v>0.4</v>
      </c>
      <c r="I2874" s="167" t="s">
        <v>5914</v>
      </c>
      <c r="J2874" s="56">
        <v>31.16</v>
      </c>
      <c r="K2874" s="71">
        <f t="shared" si="130"/>
        <v>1.2836970474967908E-2</v>
      </c>
      <c r="L2874" s="97">
        <v>30.764191806922799</v>
      </c>
      <c r="M2874" s="56">
        <v>33.380000000000003</v>
      </c>
      <c r="N2874" s="56">
        <v>33.809462849790968</v>
      </c>
      <c r="O2874" s="71">
        <f t="shared" si="131"/>
        <v>1.1831007247205439E-2</v>
      </c>
    </row>
    <row r="2875" spans="2:15" x14ac:dyDescent="0.15">
      <c r="B2875" s="73" t="str">
        <f>IFERROR(IF(AND(K2875&lt;&gt;"",K2875&gt;=$C$3),MAX($B$5:B2874)+1,""),"")</f>
        <v/>
      </c>
      <c r="C2875" s="73" t="str">
        <f>IFERROR(IF(AND(O2875&lt;&gt;"",O2875&gt;=$C$3),MAX($C$5:C2874)+1,""),"")</f>
        <v/>
      </c>
      <c r="F2875" s="40" t="s">
        <v>12455</v>
      </c>
      <c r="G2875" s="40" t="s">
        <v>12456</v>
      </c>
      <c r="H2875" s="56">
        <v>0.1</v>
      </c>
      <c r="I2875" s="167" t="s">
        <v>5936</v>
      </c>
      <c r="J2875" s="56">
        <v>30.67</v>
      </c>
      <c r="K2875" s="71">
        <f t="shared" si="130"/>
        <v>3.2605151613955006E-3</v>
      </c>
      <c r="L2875" s="97">
        <v>30.6095188325774</v>
      </c>
      <c r="M2875" s="56">
        <v>45.74</v>
      </c>
      <c r="N2875" s="56">
        <v>45.830377395771592</v>
      </c>
      <c r="O2875" s="71">
        <f t="shared" si="131"/>
        <v>2.1819589032933909E-3</v>
      </c>
    </row>
    <row r="2876" spans="2:15" x14ac:dyDescent="0.15">
      <c r="B2876" s="73" t="str">
        <f>IFERROR(IF(AND(K2876&lt;&gt;"",K2876&gt;=$C$3),MAX($B$5:B2875)+1,""),"")</f>
        <v/>
      </c>
      <c r="C2876" s="73" t="str">
        <f>IFERROR(IF(AND(O2876&lt;&gt;"",O2876&gt;=$C$3),MAX($C$5:C2875)+1,""),"")</f>
        <v/>
      </c>
      <c r="F2876" s="40" t="s">
        <v>13608</v>
      </c>
      <c r="G2876" s="40" t="s">
        <v>13609</v>
      </c>
      <c r="H2876" s="56">
        <v>0.1</v>
      </c>
      <c r="I2876" s="167" t="s">
        <v>5938</v>
      </c>
      <c r="J2876" s="56">
        <v>31.24</v>
      </c>
      <c r="K2876" s="71">
        <f t="shared" si="130"/>
        <v>3.2010243277848915E-3</v>
      </c>
      <c r="L2876" s="97">
        <v>31.142435977514101</v>
      </c>
      <c r="M2876" s="56">
        <v>33.549999999999997</v>
      </c>
      <c r="N2876" s="56">
        <v>33.655106516290672</v>
      </c>
      <c r="O2876" s="71">
        <f t="shared" si="131"/>
        <v>2.9713172933086766E-3</v>
      </c>
    </row>
    <row r="2877" spans="2:15" x14ac:dyDescent="0.15">
      <c r="B2877" s="73" t="str">
        <f>IFERROR(IF(AND(K2877&lt;&gt;"",K2877&gt;=$C$3),MAX($B$5:B2876)+1,""),"")</f>
        <v/>
      </c>
      <c r="C2877" s="73" t="str">
        <f>IFERROR(IF(AND(O2877&lt;&gt;"",O2877&gt;=$C$3),MAX($C$5:C2876)+1,""),"")</f>
        <v/>
      </c>
      <c r="F2877" s="40" t="s">
        <v>12459</v>
      </c>
      <c r="G2877" s="40" t="s">
        <v>12460</v>
      </c>
      <c r="H2877" s="56" t="s">
        <v>5898</v>
      </c>
      <c r="I2877" s="167" t="s">
        <v>5898</v>
      </c>
      <c r="J2877" s="56">
        <v>23.26</v>
      </c>
      <c r="K2877" s="71" t="str">
        <f t="shared" si="130"/>
        <v/>
      </c>
      <c r="L2877" s="97">
        <v>23.26</v>
      </c>
      <c r="M2877" s="56">
        <v>26.9</v>
      </c>
      <c r="N2877" s="56">
        <v>26.899999999999995</v>
      </c>
      <c r="O2877" s="71" t="str">
        <f t="shared" si="131"/>
        <v/>
      </c>
    </row>
    <row r="2878" spans="2:15" x14ac:dyDescent="0.15">
      <c r="B2878" s="73" t="str">
        <f>IFERROR(IF(AND(K2878&lt;&gt;"",K2878&gt;=$C$3),MAX($B$5:B2877)+1,""),"")</f>
        <v/>
      </c>
      <c r="C2878" s="73" t="str">
        <f>IFERROR(IF(AND(O2878&lt;&gt;"",O2878&gt;=$C$3),MAX($C$5:C2877)+1,""),"")</f>
        <v/>
      </c>
      <c r="F2878" s="40" t="s">
        <v>12461</v>
      </c>
      <c r="G2878" s="40" t="s">
        <v>12462</v>
      </c>
      <c r="H2878" s="56" t="s">
        <v>5898</v>
      </c>
      <c r="I2878" s="167" t="s">
        <v>5898</v>
      </c>
      <c r="J2878" s="56">
        <v>39.770000000000003</v>
      </c>
      <c r="K2878" s="71" t="str">
        <f t="shared" si="130"/>
        <v/>
      </c>
      <c r="L2878" s="97">
        <v>39.770000000000003</v>
      </c>
      <c r="M2878" s="56">
        <v>49.08</v>
      </c>
      <c r="N2878" s="56">
        <v>49.08</v>
      </c>
      <c r="O2878" s="71" t="str">
        <f t="shared" si="131"/>
        <v/>
      </c>
    </row>
    <row r="2879" spans="2:15" x14ac:dyDescent="0.15">
      <c r="B2879" s="73" t="str">
        <f>IFERROR(IF(AND(K2879&lt;&gt;"",K2879&gt;=$C$3),MAX($B$5:B2878)+1,""),"")</f>
        <v/>
      </c>
      <c r="C2879" s="73" t="str">
        <f>IFERROR(IF(AND(O2879&lt;&gt;"",O2879&gt;=$C$3),MAX($C$5:C2878)+1,""),"")</f>
        <v/>
      </c>
      <c r="F2879" s="40" t="s">
        <v>12463</v>
      </c>
      <c r="G2879" s="40" t="s">
        <v>12464</v>
      </c>
      <c r="H2879" s="56">
        <v>0.06</v>
      </c>
      <c r="I2879" s="167" t="s">
        <v>13699</v>
      </c>
      <c r="J2879" s="56">
        <v>27.11</v>
      </c>
      <c r="K2879" s="71">
        <f t="shared" si="130"/>
        <v>2.2132054592401327E-3</v>
      </c>
      <c r="L2879" s="97">
        <v>27.048105022830999</v>
      </c>
      <c r="M2879" s="56">
        <v>28.38</v>
      </c>
      <c r="N2879" s="56">
        <v>28.444942791762067</v>
      </c>
      <c r="O2879" s="71">
        <f t="shared" si="131"/>
        <v>2.1093380443491902E-3</v>
      </c>
    </row>
    <row r="2880" spans="2:15" x14ac:dyDescent="0.15">
      <c r="B2880" s="73" t="str">
        <f>IFERROR(IF(AND(K2880&lt;&gt;"",K2880&gt;=$C$3),MAX($B$5:B2879)+1,""),"")</f>
        <v/>
      </c>
      <c r="C2880" s="73" t="str">
        <f>IFERROR(IF(AND(O2880&lt;&gt;"",O2880&gt;=$C$3),MAX($C$5:C2879)+1,""),"")</f>
        <v/>
      </c>
      <c r="F2880" s="40" t="s">
        <v>12465</v>
      </c>
      <c r="G2880" s="40" t="s">
        <v>12466</v>
      </c>
      <c r="H2880" s="56" t="s">
        <v>5898</v>
      </c>
      <c r="I2880" s="167" t="s">
        <v>5898</v>
      </c>
      <c r="J2880" s="56">
        <v>45.98</v>
      </c>
      <c r="K2880" s="71" t="str">
        <f t="shared" si="130"/>
        <v/>
      </c>
      <c r="L2880" s="97">
        <v>45.98</v>
      </c>
      <c r="M2880" s="56" t="s">
        <v>5898</v>
      </c>
      <c r="N2880" s="56" t="s">
        <v>5898</v>
      </c>
      <c r="O2880" s="71" t="str">
        <f t="shared" si="131"/>
        <v/>
      </c>
    </row>
    <row r="2881" spans="2:15" x14ac:dyDescent="0.15">
      <c r="B2881" s="73" t="str">
        <f>IFERROR(IF(AND(K2881&lt;&gt;"",K2881&gt;=$C$3),MAX($B$5:B2880)+1,""),"")</f>
        <v/>
      </c>
      <c r="C2881" s="73" t="str">
        <f>IFERROR(IF(AND(O2881&lt;&gt;"",O2881&gt;=$C$3),MAX($C$5:C2880)+1,""),"")</f>
        <v/>
      </c>
      <c r="F2881" s="40" t="s">
        <v>12467</v>
      </c>
      <c r="G2881" s="40" t="s">
        <v>12468</v>
      </c>
      <c r="H2881" s="56" t="s">
        <v>5898</v>
      </c>
      <c r="I2881" s="167" t="s">
        <v>5898</v>
      </c>
      <c r="J2881" s="56">
        <v>25.28</v>
      </c>
      <c r="K2881" s="71" t="str">
        <f t="shared" si="130"/>
        <v/>
      </c>
      <c r="L2881" s="97">
        <v>25.28</v>
      </c>
      <c r="M2881" s="56" t="s">
        <v>5898</v>
      </c>
      <c r="N2881" s="56" t="s">
        <v>5898</v>
      </c>
      <c r="O2881" s="71" t="str">
        <f t="shared" si="131"/>
        <v/>
      </c>
    </row>
    <row r="2882" spans="2:15" x14ac:dyDescent="0.15">
      <c r="B2882" s="73" t="str">
        <f>IFERROR(IF(AND(K2882&lt;&gt;"",K2882&gt;=$C$3),MAX($B$5:B2881)+1,""),"")</f>
        <v/>
      </c>
      <c r="C2882" s="73" t="str">
        <f>IFERROR(IF(AND(O2882&lt;&gt;"",O2882&gt;=$C$3),MAX($C$5:C2881)+1,""),"")</f>
        <v/>
      </c>
      <c r="F2882" s="40" t="s">
        <v>12469</v>
      </c>
      <c r="G2882" s="40" t="s">
        <v>12470</v>
      </c>
      <c r="H2882" s="56" t="s">
        <v>5898</v>
      </c>
      <c r="I2882" s="167" t="s">
        <v>5898</v>
      </c>
      <c r="J2882" s="56">
        <v>44.62</v>
      </c>
      <c r="K2882" s="71" t="str">
        <f t="shared" si="130"/>
        <v/>
      </c>
      <c r="L2882" s="97">
        <v>44.62</v>
      </c>
      <c r="M2882" s="56" t="s">
        <v>5898</v>
      </c>
      <c r="N2882" s="56" t="s">
        <v>5898</v>
      </c>
      <c r="O2882" s="71" t="str">
        <f t="shared" si="131"/>
        <v/>
      </c>
    </row>
    <row r="2883" spans="2:15" x14ac:dyDescent="0.15">
      <c r="B2883" s="73" t="str">
        <f>IFERROR(IF(AND(K2883&lt;&gt;"",K2883&gt;=$C$3),MAX($B$5:B2882)+1,""),"")</f>
        <v/>
      </c>
      <c r="C2883" s="73" t="str">
        <f>IFERROR(IF(AND(O2883&lt;&gt;"",O2883&gt;=$C$3),MAX($C$5:C2882)+1,""),"")</f>
        <v/>
      </c>
      <c r="F2883" s="40" t="s">
        <v>12471</v>
      </c>
      <c r="G2883" s="40" t="s">
        <v>13610</v>
      </c>
      <c r="H2883" s="56" t="s">
        <v>5898</v>
      </c>
      <c r="I2883" s="167" t="s">
        <v>5898</v>
      </c>
      <c r="J2883" s="56">
        <v>23.06</v>
      </c>
      <c r="K2883" s="71" t="str">
        <f t="shared" si="130"/>
        <v/>
      </c>
      <c r="L2883" s="97">
        <v>23.06</v>
      </c>
      <c r="M2883" s="56" t="s">
        <v>5898</v>
      </c>
      <c r="N2883" s="56" t="s">
        <v>5898</v>
      </c>
      <c r="O2883" s="71" t="str">
        <f t="shared" si="131"/>
        <v/>
      </c>
    </row>
    <row r="2884" spans="2:15" x14ac:dyDescent="0.15">
      <c r="B2884" s="73" t="str">
        <f>IFERROR(IF(AND(K2884&lt;&gt;"",K2884&gt;=$C$3),MAX($B$5:B2883)+1,""),"")</f>
        <v/>
      </c>
      <c r="C2884" s="73" t="str">
        <f>IFERROR(IF(AND(O2884&lt;&gt;"",O2884&gt;=$C$3),MAX($C$5:C2883)+1,""),"")</f>
        <v/>
      </c>
      <c r="F2884" s="40" t="s">
        <v>13611</v>
      </c>
      <c r="G2884" s="40" t="s">
        <v>13612</v>
      </c>
      <c r="H2884" s="56" t="s">
        <v>5898</v>
      </c>
      <c r="I2884" s="167" t="s">
        <v>5898</v>
      </c>
      <c r="J2884" s="56">
        <v>28.48</v>
      </c>
      <c r="K2884" s="71" t="str">
        <f t="shared" si="130"/>
        <v/>
      </c>
      <c r="L2884" s="97">
        <v>28.48</v>
      </c>
      <c r="M2884" s="56" t="s">
        <v>5898</v>
      </c>
      <c r="N2884" s="56" t="s">
        <v>5898</v>
      </c>
      <c r="O2884" s="71" t="str">
        <f t="shared" si="131"/>
        <v/>
      </c>
    </row>
    <row r="2885" spans="2:15" x14ac:dyDescent="0.15">
      <c r="B2885" s="73" t="str">
        <f>IFERROR(IF(AND(K2885&lt;&gt;"",K2885&gt;=$C$3),MAX($B$5:B2884)+1,""),"")</f>
        <v/>
      </c>
      <c r="C2885" s="73" t="str">
        <f>IFERROR(IF(AND(O2885&lt;&gt;"",O2885&gt;=$C$3),MAX($C$5:C2884)+1,""),"")</f>
        <v/>
      </c>
      <c r="F2885" s="40" t="s">
        <v>12475</v>
      </c>
      <c r="G2885" s="40" t="s">
        <v>12476</v>
      </c>
      <c r="H2885" s="56" t="s">
        <v>5898</v>
      </c>
      <c r="I2885" s="167" t="s">
        <v>5898</v>
      </c>
      <c r="J2885" s="56">
        <v>30.69</v>
      </c>
      <c r="K2885" s="71" t="str">
        <f t="shared" si="130"/>
        <v/>
      </c>
      <c r="L2885" s="97">
        <v>30.69</v>
      </c>
      <c r="M2885" s="56" t="s">
        <v>5898</v>
      </c>
      <c r="N2885" s="56" t="s">
        <v>5898</v>
      </c>
      <c r="O2885" s="71" t="str">
        <f t="shared" si="131"/>
        <v/>
      </c>
    </row>
    <row r="2886" spans="2:15" x14ac:dyDescent="0.15">
      <c r="B2886" s="73" t="str">
        <f>IFERROR(IF(AND(K2886&lt;&gt;"",K2886&gt;=$C$3),MAX($B$5:B2885)+1,""),"")</f>
        <v/>
      </c>
      <c r="C2886" s="73" t="str">
        <f>IFERROR(IF(AND(O2886&lt;&gt;"",O2886&gt;=$C$3),MAX($C$5:C2885)+1,""),"")</f>
        <v/>
      </c>
      <c r="F2886" s="40" t="s">
        <v>12477</v>
      </c>
      <c r="G2886" s="40" t="s">
        <v>12478</v>
      </c>
      <c r="H2886" s="56" t="s">
        <v>5898</v>
      </c>
      <c r="I2886" s="167" t="s">
        <v>5898</v>
      </c>
      <c r="J2886" s="56">
        <v>58.25</v>
      </c>
      <c r="K2886" s="71" t="str">
        <f t="shared" si="130"/>
        <v/>
      </c>
      <c r="L2886" s="97">
        <v>58.25</v>
      </c>
      <c r="M2886" s="56" t="s">
        <v>5898</v>
      </c>
      <c r="N2886" s="56" t="s">
        <v>5898</v>
      </c>
      <c r="O2886" s="71" t="str">
        <f t="shared" si="131"/>
        <v/>
      </c>
    </row>
    <row r="2887" spans="2:15" x14ac:dyDescent="0.15">
      <c r="B2887" s="73" t="str">
        <f>IFERROR(IF(AND(K2887&lt;&gt;"",K2887&gt;=$C$3),MAX($B$5:B2886)+1,""),"")</f>
        <v/>
      </c>
      <c r="C2887" s="73" t="str">
        <f>IFERROR(IF(AND(O2887&lt;&gt;"",O2887&gt;=$C$3),MAX($C$5:C2886)+1,""),"")</f>
        <v/>
      </c>
      <c r="F2887" s="40" t="s">
        <v>12479</v>
      </c>
      <c r="G2887" s="40" t="s">
        <v>12480</v>
      </c>
      <c r="H2887" s="56" t="s">
        <v>5898</v>
      </c>
      <c r="I2887" s="167" t="s">
        <v>5898</v>
      </c>
      <c r="J2887" s="56">
        <v>46.01</v>
      </c>
      <c r="K2887" s="71" t="str">
        <f t="shared" ref="K2887:K2901" si="132">IFERROR(H2887/J2887,"")</f>
        <v/>
      </c>
      <c r="L2887" s="97">
        <v>46.01</v>
      </c>
      <c r="M2887" s="56" t="s">
        <v>5898</v>
      </c>
      <c r="N2887" s="56" t="s">
        <v>5898</v>
      </c>
      <c r="O2887" s="71" t="str">
        <f t="shared" ref="O2887:O2901" si="133">IFERROR(H2887/N2887,"")</f>
        <v/>
      </c>
    </row>
    <row r="2888" spans="2:15" x14ac:dyDescent="0.15">
      <c r="B2888" s="73" t="str">
        <f>IFERROR(IF(AND(K2888&lt;&gt;"",K2888&gt;=$C$3),MAX($B$5:B2887)+1,""),"")</f>
        <v/>
      </c>
      <c r="C2888" s="73" t="str">
        <f>IFERROR(IF(AND(O2888&lt;&gt;"",O2888&gt;=$C$3),MAX($C$5:C2887)+1,""),"")</f>
        <v/>
      </c>
      <c r="F2888" s="40" t="s">
        <v>13613</v>
      </c>
      <c r="G2888" s="40" t="s">
        <v>12482</v>
      </c>
      <c r="H2888" s="56" t="s">
        <v>5898</v>
      </c>
      <c r="I2888" s="167" t="s">
        <v>5898</v>
      </c>
      <c r="J2888" s="56">
        <v>22.5</v>
      </c>
      <c r="K2888" s="71" t="str">
        <f t="shared" si="132"/>
        <v/>
      </c>
      <c r="L2888" s="97">
        <v>22.5</v>
      </c>
      <c r="M2888" s="56" t="s">
        <v>5898</v>
      </c>
      <c r="N2888" s="56" t="s">
        <v>5898</v>
      </c>
      <c r="O2888" s="71" t="str">
        <f t="shared" si="133"/>
        <v/>
      </c>
    </row>
    <row r="2889" spans="2:15" x14ac:dyDescent="0.15">
      <c r="B2889" s="73" t="str">
        <f>IFERROR(IF(AND(K2889&lt;&gt;"",K2889&gt;=$C$3),MAX($B$5:B2888)+1,""),"")</f>
        <v/>
      </c>
      <c r="C2889" s="73" t="str">
        <f>IFERROR(IF(AND(O2889&lt;&gt;"",O2889&gt;=$C$3),MAX($C$5:C2888)+1,""),"")</f>
        <v/>
      </c>
      <c r="F2889" s="40" t="s">
        <v>12483</v>
      </c>
      <c r="G2889" s="40" t="s">
        <v>12484</v>
      </c>
      <c r="H2889" s="56" t="s">
        <v>5898</v>
      </c>
      <c r="I2889" s="167" t="s">
        <v>5898</v>
      </c>
      <c r="J2889" s="56">
        <v>31.87</v>
      </c>
      <c r="K2889" s="71" t="str">
        <f t="shared" si="132"/>
        <v/>
      </c>
      <c r="L2889" s="97">
        <v>31.87</v>
      </c>
      <c r="M2889" s="56" t="s">
        <v>5898</v>
      </c>
      <c r="N2889" s="56" t="s">
        <v>5898</v>
      </c>
      <c r="O2889" s="71" t="str">
        <f t="shared" si="133"/>
        <v/>
      </c>
    </row>
    <row r="2890" spans="2:15" x14ac:dyDescent="0.15">
      <c r="B2890" s="73" t="str">
        <f>IFERROR(IF(AND(K2890&lt;&gt;"",K2890&gt;=$C$3),MAX($B$5:B2889)+1,""),"")</f>
        <v/>
      </c>
      <c r="C2890" s="73" t="str">
        <f>IFERROR(IF(AND(O2890&lt;&gt;"",O2890&gt;=$C$3),MAX($C$5:C2889)+1,""),"")</f>
        <v/>
      </c>
      <c r="F2890" s="40" t="s">
        <v>12485</v>
      </c>
      <c r="G2890" s="40" t="s">
        <v>12486</v>
      </c>
      <c r="H2890" s="56">
        <v>0.13600000000000001</v>
      </c>
      <c r="I2890" s="167" t="s">
        <v>13682</v>
      </c>
      <c r="J2890" s="56">
        <v>50.22</v>
      </c>
      <c r="K2890" s="71">
        <f t="shared" si="132"/>
        <v>2.7080844285145363E-3</v>
      </c>
      <c r="L2890" s="97">
        <v>50.063551401869198</v>
      </c>
      <c r="M2890" s="56">
        <v>45.11</v>
      </c>
      <c r="N2890" s="56">
        <v>45.250968749999963</v>
      </c>
      <c r="O2890" s="71">
        <f t="shared" si="133"/>
        <v>3.0054605184557542E-3</v>
      </c>
    </row>
    <row r="2891" spans="2:15" x14ac:dyDescent="0.15">
      <c r="B2891" s="73" t="str">
        <f>IFERROR(IF(AND(K2891&lt;&gt;"",K2891&gt;=$C$3),MAX($B$5:B2890)+1,""),"")</f>
        <v/>
      </c>
      <c r="C2891" s="73" t="str">
        <f>IFERROR(IF(AND(O2891&lt;&gt;"",O2891&gt;=$C$3),MAX($C$5:C2890)+1,""),"")</f>
        <v/>
      </c>
      <c r="F2891" s="40" t="s">
        <v>12487</v>
      </c>
      <c r="G2891" s="40" t="s">
        <v>12488</v>
      </c>
      <c r="H2891" s="56" t="s">
        <v>5898</v>
      </c>
      <c r="I2891" s="167" t="s">
        <v>5898</v>
      </c>
      <c r="J2891" s="56">
        <v>24.82</v>
      </c>
      <c r="K2891" s="71" t="str">
        <f t="shared" si="132"/>
        <v/>
      </c>
      <c r="L2891" s="97">
        <v>24.82</v>
      </c>
      <c r="M2891" s="56" t="s">
        <v>5898</v>
      </c>
      <c r="N2891" s="56" t="s">
        <v>5898</v>
      </c>
      <c r="O2891" s="71" t="str">
        <f t="shared" si="133"/>
        <v/>
      </c>
    </row>
    <row r="2892" spans="2:15" x14ac:dyDescent="0.15">
      <c r="B2892" s="73" t="str">
        <f>IFERROR(IF(AND(K2892&lt;&gt;"",K2892&gt;=$C$3),MAX($B$5:B2891)+1,""),"")</f>
        <v/>
      </c>
      <c r="C2892" s="73" t="str">
        <f>IFERROR(IF(AND(O2892&lt;&gt;"",O2892&gt;=$C$3),MAX($C$5:C2891)+1,""),"")</f>
        <v/>
      </c>
      <c r="F2892" s="40" t="s">
        <v>12489</v>
      </c>
      <c r="G2892" s="40" t="s">
        <v>12490</v>
      </c>
      <c r="H2892" s="56" t="s">
        <v>5898</v>
      </c>
      <c r="I2892" s="167" t="s">
        <v>5898</v>
      </c>
      <c r="J2892" s="56">
        <v>15.72</v>
      </c>
      <c r="K2892" s="71" t="str">
        <f t="shared" si="132"/>
        <v/>
      </c>
      <c r="L2892" s="97">
        <v>15.72</v>
      </c>
      <c r="M2892" s="56">
        <v>27.18</v>
      </c>
      <c r="N2892" s="56">
        <v>27.18</v>
      </c>
      <c r="O2892" s="71" t="str">
        <f t="shared" si="133"/>
        <v/>
      </c>
    </row>
    <row r="2893" spans="2:15" x14ac:dyDescent="0.15">
      <c r="B2893" s="73" t="str">
        <f>IFERROR(IF(AND(K2893&lt;&gt;"",K2893&gt;=$C$3),MAX($B$5:B2892)+1,""),"")</f>
        <v/>
      </c>
      <c r="C2893" s="73" t="str">
        <f>IFERROR(IF(AND(O2893&lt;&gt;"",O2893&gt;=$C$3),MAX($C$5:C2892)+1,""),"")</f>
        <v/>
      </c>
      <c r="F2893" s="40" t="s">
        <v>12491</v>
      </c>
      <c r="G2893" s="40" t="s">
        <v>12492</v>
      </c>
      <c r="H2893" s="56">
        <v>0.01</v>
      </c>
      <c r="I2893" s="167" t="s">
        <v>5907</v>
      </c>
      <c r="J2893" s="56">
        <v>5.17</v>
      </c>
      <c r="K2893" s="71">
        <f t="shared" si="132"/>
        <v>1.9342359767891683E-3</v>
      </c>
      <c r="L2893" s="97">
        <v>5.1596392785571101</v>
      </c>
      <c r="M2893" s="56">
        <v>4.88</v>
      </c>
      <c r="N2893" s="56">
        <v>4.8897991967871519</v>
      </c>
      <c r="O2893" s="71">
        <f t="shared" si="133"/>
        <v>2.0450737540655068E-3</v>
      </c>
    </row>
    <row r="2894" spans="2:15" x14ac:dyDescent="0.15">
      <c r="B2894" s="73" t="str">
        <f>IFERROR(IF(AND(K2894&lt;&gt;"",K2894&gt;=$C$3),MAX($B$5:B2893)+1,""),"")</f>
        <v/>
      </c>
      <c r="C2894" s="73" t="str">
        <f>IFERROR(IF(AND(O2894&lt;&gt;"",O2894&gt;=$C$3),MAX($C$5:C2893)+1,""),"")</f>
        <v/>
      </c>
      <c r="F2894" s="40" t="s">
        <v>12493</v>
      </c>
      <c r="G2894" s="40" t="s">
        <v>12494</v>
      </c>
      <c r="H2894" s="56">
        <v>0.105</v>
      </c>
      <c r="I2894" s="167" t="s">
        <v>5981</v>
      </c>
      <c r="J2894" s="56">
        <v>31.13</v>
      </c>
      <c r="K2894" s="71">
        <f t="shared" si="132"/>
        <v>3.3729521362030196E-3</v>
      </c>
      <c r="L2894" s="97">
        <v>31.0462271259419</v>
      </c>
      <c r="M2894" s="56">
        <v>38.840000000000003</v>
      </c>
      <c r="N2894" s="56">
        <v>38.944803022126251</v>
      </c>
      <c r="O2894" s="71">
        <f t="shared" si="133"/>
        <v>2.6961235351567934E-3</v>
      </c>
    </row>
    <row r="2895" spans="2:15" x14ac:dyDescent="0.15">
      <c r="B2895" s="73" t="str">
        <f>IFERROR(IF(AND(K2895&lt;&gt;"",K2895&gt;=$C$3),MAX($B$5:B2894)+1,""),"")</f>
        <v/>
      </c>
      <c r="C2895" s="73" t="str">
        <f>IFERROR(IF(AND(O2895&lt;&gt;"",O2895&gt;=$C$3),MAX($C$5:C2894)+1,""),"")</f>
        <v/>
      </c>
      <c r="F2895" s="40" t="s">
        <v>12495</v>
      </c>
      <c r="G2895" s="40" t="s">
        <v>12496</v>
      </c>
      <c r="H2895" s="56">
        <v>0.11</v>
      </c>
      <c r="I2895" s="167" t="s">
        <v>5916</v>
      </c>
      <c r="J2895" s="56">
        <v>40.409999999999997</v>
      </c>
      <c r="K2895" s="71">
        <f t="shared" si="132"/>
        <v>2.7220984904726556E-3</v>
      </c>
      <c r="L2895" s="97">
        <v>40.300917791411003</v>
      </c>
      <c r="M2895" s="56">
        <v>44.04</v>
      </c>
      <c r="N2895" s="56">
        <v>44.159202755905554</v>
      </c>
      <c r="O2895" s="71">
        <f t="shared" si="133"/>
        <v>2.4909870001058689E-3</v>
      </c>
    </row>
    <row r="2896" spans="2:15" x14ac:dyDescent="0.15">
      <c r="B2896" s="73" t="str">
        <f>IFERROR(IF(AND(K2896&lt;&gt;"",K2896&gt;=$C$3),MAX($B$5:B2895)+1,""),"")</f>
        <v/>
      </c>
      <c r="C2896" s="73" t="str">
        <f>IFERROR(IF(AND(O2896&lt;&gt;"",O2896&gt;=$C$3),MAX($C$5:C2895)+1,""),"")</f>
        <v/>
      </c>
      <c r="F2896" s="40" t="s">
        <v>12497</v>
      </c>
      <c r="G2896" s="40" t="s">
        <v>12498</v>
      </c>
      <c r="H2896" s="56" t="s">
        <v>5898</v>
      </c>
      <c r="I2896" s="167" t="s">
        <v>5898</v>
      </c>
      <c r="J2896" s="56">
        <v>37.630000000000003</v>
      </c>
      <c r="K2896" s="71" t="str">
        <f t="shared" si="132"/>
        <v/>
      </c>
      <c r="L2896" s="97">
        <v>37.630000000000003</v>
      </c>
      <c r="M2896" s="56" t="s">
        <v>5898</v>
      </c>
      <c r="N2896" s="56" t="s">
        <v>5898</v>
      </c>
      <c r="O2896" s="71" t="str">
        <f t="shared" si="133"/>
        <v/>
      </c>
    </row>
    <row r="2897" spans="2:15" x14ac:dyDescent="0.15">
      <c r="B2897" s="73" t="str">
        <f>IFERROR(IF(AND(K2897&lt;&gt;"",K2897&gt;=$C$3),MAX($B$5:B2896)+1,""),"")</f>
        <v/>
      </c>
      <c r="C2897" s="73" t="str">
        <f>IFERROR(IF(AND(O2897&lt;&gt;"",O2897&gt;=$C$3),MAX($C$5:C2896)+1,""),"")</f>
        <v/>
      </c>
      <c r="F2897" s="40" t="s">
        <v>12499</v>
      </c>
      <c r="G2897" s="40" t="s">
        <v>13614</v>
      </c>
      <c r="H2897" s="56" t="s">
        <v>5898</v>
      </c>
      <c r="I2897" s="167" t="s">
        <v>5898</v>
      </c>
      <c r="J2897" s="56">
        <v>20.49</v>
      </c>
      <c r="K2897" s="71" t="str">
        <f t="shared" si="132"/>
        <v/>
      </c>
      <c r="L2897" s="97">
        <v>20.49</v>
      </c>
      <c r="M2897" s="56" t="s">
        <v>5898</v>
      </c>
      <c r="N2897" s="56" t="s">
        <v>5898</v>
      </c>
      <c r="O2897" s="71" t="str">
        <f t="shared" si="133"/>
        <v/>
      </c>
    </row>
    <row r="2898" spans="2:15" x14ac:dyDescent="0.15">
      <c r="B2898" s="73" t="str">
        <f>IFERROR(IF(AND(K2898&lt;&gt;"",K2898&gt;=$C$3),MAX($B$5:B2897)+1,""),"")</f>
        <v/>
      </c>
      <c r="C2898" s="73" t="str">
        <f>IFERROR(IF(AND(O2898&lt;&gt;"",O2898&gt;=$C$3),MAX($C$5:C2897)+1,""),"")</f>
        <v/>
      </c>
      <c r="F2898" s="40" t="s">
        <v>13615</v>
      </c>
      <c r="G2898" s="40" t="s">
        <v>12502</v>
      </c>
      <c r="H2898" s="56">
        <v>0.115</v>
      </c>
      <c r="I2898" s="167" t="s">
        <v>5932</v>
      </c>
      <c r="J2898" s="56">
        <v>22.21</v>
      </c>
      <c r="K2898" s="71">
        <f t="shared" si="132"/>
        <v>5.1778478162989644E-3</v>
      </c>
      <c r="L2898" s="97">
        <v>22.075763736263699</v>
      </c>
      <c r="M2898" s="56">
        <v>17.63</v>
      </c>
      <c r="N2898" s="56">
        <v>17.737202874516338</v>
      </c>
      <c r="O2898" s="71">
        <f t="shared" si="133"/>
        <v>6.4835476491744105E-3</v>
      </c>
    </row>
    <row r="2899" spans="2:15" x14ac:dyDescent="0.15">
      <c r="B2899" s="73" t="str">
        <f>IFERROR(IF(AND(K2899&lt;&gt;"",K2899&gt;=$C$3),MAX($B$5:B2898)+1,""),"")</f>
        <v/>
      </c>
      <c r="C2899" s="73" t="str">
        <f>IFERROR(IF(AND(O2899&lt;&gt;"",O2899&gt;=$C$3),MAX($C$5:C2898)+1,""),"")</f>
        <v/>
      </c>
      <c r="F2899" s="40" t="s">
        <v>12503</v>
      </c>
      <c r="G2899" s="40" t="s">
        <v>12504</v>
      </c>
      <c r="H2899" s="56">
        <v>0.12</v>
      </c>
      <c r="I2899" s="167" t="s">
        <v>5945</v>
      </c>
      <c r="J2899" s="56">
        <v>14.3</v>
      </c>
      <c r="K2899" s="71">
        <f t="shared" si="132"/>
        <v>8.3916083916083916E-3</v>
      </c>
      <c r="L2899" s="97">
        <v>14.163048683160399</v>
      </c>
      <c r="M2899" s="56">
        <v>14.23</v>
      </c>
      <c r="N2899" s="56">
        <v>14.36759871071718</v>
      </c>
      <c r="O2899" s="71">
        <f t="shared" si="133"/>
        <v>8.3521263654509469E-3</v>
      </c>
    </row>
    <row r="2900" spans="2:15" x14ac:dyDescent="0.15">
      <c r="B2900" s="73" t="str">
        <f>IFERROR(IF(AND(K2900&lt;&gt;"",K2900&gt;=$C$3),MAX($B$5:B2899)+1,""),"")</f>
        <v/>
      </c>
      <c r="C2900" s="73" t="str">
        <f>IFERROR(IF(AND(O2900&lt;&gt;"",O2900&gt;=$C$3),MAX($C$5:C2899)+1,""),"")</f>
        <v/>
      </c>
      <c r="F2900" s="40" t="s">
        <v>12505</v>
      </c>
      <c r="G2900" s="40" t="s">
        <v>12506</v>
      </c>
      <c r="H2900" s="56" t="s">
        <v>5898</v>
      </c>
      <c r="I2900" s="167" t="s">
        <v>5898</v>
      </c>
      <c r="J2900" s="56">
        <v>21.56</v>
      </c>
      <c r="K2900" s="71" t="str">
        <f t="shared" si="132"/>
        <v/>
      </c>
      <c r="L2900" s="97">
        <v>21.56</v>
      </c>
      <c r="M2900" s="56">
        <v>26.59</v>
      </c>
      <c r="N2900" s="56">
        <v>26.59</v>
      </c>
      <c r="O2900" s="71" t="str">
        <f t="shared" si="133"/>
        <v/>
      </c>
    </row>
    <row r="2901" spans="2:15" x14ac:dyDescent="0.15">
      <c r="B2901" s="73" t="str">
        <f>IFERROR(IF(AND(K2901&lt;&gt;"",K2901&gt;=$C$3),MAX($B$5:B2900)+1,""),"")</f>
        <v/>
      </c>
      <c r="C2901" s="73" t="str">
        <f>IFERROR(IF(AND(O2901&lt;&gt;"",O2901&gt;=$C$3),MAX($C$5:C2900)+1,""),"")</f>
        <v/>
      </c>
      <c r="F2901" s="40" t="s">
        <v>12507</v>
      </c>
      <c r="G2901" s="40" t="s">
        <v>13616</v>
      </c>
      <c r="H2901" s="56">
        <v>0.2</v>
      </c>
      <c r="I2901" s="167" t="s">
        <v>5902</v>
      </c>
      <c r="J2901" s="56">
        <v>88.4</v>
      </c>
      <c r="K2901" s="71">
        <f t="shared" si="132"/>
        <v>2.2624434389140269E-3</v>
      </c>
      <c r="L2901" s="97">
        <v>29.396384634697501</v>
      </c>
      <c r="M2901" s="56">
        <v>26.87</v>
      </c>
      <c r="N2901" s="56">
        <v>80.802725556813812</v>
      </c>
      <c r="O2901" s="71">
        <f t="shared" si="133"/>
        <v>2.4751640321758269E-3</v>
      </c>
    </row>
    <row r="2902" spans="2:15" x14ac:dyDescent="0.15">
      <c r="B2902" s="73" t="str">
        <f>IFERROR(IF(AND(K2902&lt;&gt;"",K2902&gt;=$C$3),MAX($B$5:B2901)+1,""),"")</f>
        <v/>
      </c>
      <c r="C2902" s="73" t="str">
        <f>IFERROR(IF(AND(O2902&lt;&gt;"",O2902&gt;=$C$3),MAX($C$5:C2901)+1,""),"")</f>
        <v/>
      </c>
      <c r="F2902" s="40" t="s">
        <v>13617</v>
      </c>
      <c r="G2902" s="40" t="s">
        <v>12510</v>
      </c>
      <c r="H2902" s="56">
        <v>0.2</v>
      </c>
      <c r="I2902" s="167" t="s">
        <v>13716</v>
      </c>
      <c r="J2902" s="56">
        <v>25.25</v>
      </c>
      <c r="K2902" s="71">
        <f>IFERROR(H2902/J2902,"")</f>
        <v>7.9207920792079209E-3</v>
      </c>
      <c r="L2902" s="97">
        <v>10.0362246593553</v>
      </c>
      <c r="M2902" s="56">
        <v>12.7</v>
      </c>
      <c r="N2902" s="56">
        <v>31.951755852842702</v>
      </c>
      <c r="O2902" s="71">
        <f>IFERROR(H2902/N2902,"")</f>
        <v>6.259436912360054E-3</v>
      </c>
    </row>
    <row r="2903" spans="2:15" x14ac:dyDescent="0.15">
      <c r="B2903" s="73" t="str">
        <f>IFERROR(IF(AND(K2903&lt;&gt;"",K2903&gt;=$C$3),MAX($B$5:B2902)+1,""),"")</f>
        <v/>
      </c>
      <c r="C2903" s="73" t="str">
        <f>IFERROR(IF(AND(O2903&lt;&gt;"",O2903&gt;=$C$3),MAX($C$5:C2902)+1,""),"")</f>
        <v/>
      </c>
      <c r="F2903" s="40" t="s">
        <v>12511</v>
      </c>
      <c r="G2903" s="40" t="s">
        <v>12512</v>
      </c>
      <c r="H2903" s="56">
        <v>0.08</v>
      </c>
      <c r="I2903" s="167" t="s">
        <v>5916</v>
      </c>
      <c r="J2903" s="56">
        <v>24.22</v>
      </c>
      <c r="K2903" s="71">
        <f t="shared" ref="K2903:K2966" si="134">IFERROR(H2903/J2903,"")</f>
        <v>3.3030553261767137E-3</v>
      </c>
      <c r="L2903" s="97">
        <v>24.138175675675701</v>
      </c>
      <c r="M2903" s="56">
        <v>21.82</v>
      </c>
      <c r="N2903" s="56">
        <v>21.893966101694893</v>
      </c>
      <c r="O2903" s="71">
        <f t="shared" ref="O2903:O2966" si="135">IFERROR(H2903/N2903,"")</f>
        <v>3.6539747813808345E-3</v>
      </c>
    </row>
    <row r="2904" spans="2:15" x14ac:dyDescent="0.15">
      <c r="B2904" s="73" t="str">
        <f>IFERROR(IF(AND(K2904&lt;&gt;"",K2904&gt;=$C$3),MAX($B$5:B2903)+1,""),"")</f>
        <v/>
      </c>
      <c r="C2904" s="73" t="str">
        <f>IFERROR(IF(AND(O2904&lt;&gt;"",O2904&gt;=$C$3),MAX($C$5:C2903)+1,""),"")</f>
        <v/>
      </c>
      <c r="F2904" s="40" t="s">
        <v>12513</v>
      </c>
      <c r="G2904" s="40" t="s">
        <v>12514</v>
      </c>
      <c r="H2904" s="56">
        <v>0.1</v>
      </c>
      <c r="I2904" s="167" t="s">
        <v>5905</v>
      </c>
      <c r="J2904" s="56">
        <v>18.14</v>
      </c>
      <c r="K2904" s="71">
        <f t="shared" si="134"/>
        <v>5.5126791620727679E-3</v>
      </c>
      <c r="L2904" s="97">
        <v>18.0256133423058</v>
      </c>
      <c r="M2904" s="56">
        <v>17.05</v>
      </c>
      <c r="N2904" s="56">
        <v>17.158195625671656</v>
      </c>
      <c r="O2904" s="71">
        <f t="shared" si="135"/>
        <v>5.8281186542938433E-3</v>
      </c>
    </row>
    <row r="2905" spans="2:15" x14ac:dyDescent="0.15">
      <c r="B2905" s="73" t="str">
        <f>IFERROR(IF(AND(K2905&lt;&gt;"",K2905&gt;=$C$3),MAX($B$5:B2904)+1,""),"")</f>
        <v/>
      </c>
      <c r="C2905" s="73" t="str">
        <f>IFERROR(IF(AND(O2905&lt;&gt;"",O2905&gt;=$C$3),MAX($C$5:C2904)+1,""),"")</f>
        <v/>
      </c>
      <c r="F2905" s="40" t="s">
        <v>12515</v>
      </c>
      <c r="G2905" s="40" t="s">
        <v>12516</v>
      </c>
      <c r="H2905" s="56">
        <v>0.245</v>
      </c>
      <c r="I2905" s="167" t="s">
        <v>5909</v>
      </c>
      <c r="J2905" s="56">
        <v>33.6</v>
      </c>
      <c r="K2905" s="71">
        <f t="shared" si="134"/>
        <v>7.2916666666666659E-3</v>
      </c>
      <c r="L2905" s="97">
        <v>33.380332334513803</v>
      </c>
      <c r="M2905" s="56">
        <v>37.159999999999997</v>
      </c>
      <c r="N2905" s="56">
        <v>37.404540718398636</v>
      </c>
      <c r="O2905" s="71">
        <f t="shared" si="135"/>
        <v>6.5500069054313719E-3</v>
      </c>
    </row>
    <row r="2906" spans="2:15" x14ac:dyDescent="0.15">
      <c r="B2906" s="73" t="str">
        <f>IFERROR(IF(AND(K2906&lt;&gt;"",K2906&gt;=$C$3),MAX($B$5:B2905)+1,""),"")</f>
        <v/>
      </c>
      <c r="C2906" s="73" t="str">
        <f>IFERROR(IF(AND(O2906&lt;&gt;"",O2906&gt;=$C$3),MAX($C$5:C2905)+1,""),"")</f>
        <v/>
      </c>
      <c r="F2906" s="40" t="s">
        <v>12517</v>
      </c>
      <c r="G2906" s="40" t="s">
        <v>12518</v>
      </c>
      <c r="H2906" s="56">
        <v>0.14000000000000001</v>
      </c>
      <c r="I2906" s="167" t="s">
        <v>5905</v>
      </c>
      <c r="J2906" s="56">
        <v>8.8000000000000007</v>
      </c>
      <c r="K2906" s="71">
        <f t="shared" si="134"/>
        <v>1.5909090909090911E-2</v>
      </c>
      <c r="L2906" s="97">
        <v>8.6477132262051892</v>
      </c>
      <c r="M2906" s="56">
        <v>10.18</v>
      </c>
      <c r="N2906" s="56">
        <v>10.359270440251576</v>
      </c>
      <c r="O2906" s="71">
        <f t="shared" si="135"/>
        <v>1.3514465213305127E-2</v>
      </c>
    </row>
    <row r="2907" spans="2:15" x14ac:dyDescent="0.15">
      <c r="B2907" s="73" t="str">
        <f>IFERROR(IF(AND(K2907&lt;&gt;"",K2907&gt;=$C$3),MAX($B$5:B2906)+1,""),"")</f>
        <v/>
      </c>
      <c r="C2907" s="73" t="str">
        <f>IFERROR(IF(AND(O2907&lt;&gt;"",O2907&gt;=$C$3),MAX($C$5:C2906)+1,""),"")</f>
        <v/>
      </c>
      <c r="F2907" s="40" t="s">
        <v>12519</v>
      </c>
      <c r="G2907" s="40" t="s">
        <v>13618</v>
      </c>
      <c r="H2907" s="56">
        <v>5.2999999999999999E-2</v>
      </c>
      <c r="I2907" s="167" t="s">
        <v>5920</v>
      </c>
      <c r="J2907" s="56">
        <v>11.3</v>
      </c>
      <c r="K2907" s="71">
        <f t="shared" si="134"/>
        <v>4.6902654867256631E-3</v>
      </c>
      <c r="L2907" s="97">
        <v>11.245725264169099</v>
      </c>
      <c r="M2907" s="56">
        <v>10.95</v>
      </c>
      <c r="N2907" s="56">
        <v>11.00284749034746</v>
      </c>
      <c r="O2907" s="71">
        <f t="shared" si="135"/>
        <v>4.8169348931261348E-3</v>
      </c>
    </row>
    <row r="2908" spans="2:15" x14ac:dyDescent="0.15">
      <c r="B2908" s="73" t="str">
        <f>IFERROR(IF(AND(K2908&lt;&gt;"",K2908&gt;=$C$3),MAX($B$5:B2907)+1,""),"")</f>
        <v/>
      </c>
      <c r="C2908" s="73" t="str">
        <f>IFERROR(IF(AND(O2908&lt;&gt;"",O2908&gt;=$C$3),MAX($C$5:C2907)+1,""),"")</f>
        <v/>
      </c>
      <c r="F2908" s="40" t="s">
        <v>12521</v>
      </c>
      <c r="G2908" s="40" t="s">
        <v>12522</v>
      </c>
      <c r="H2908" s="56">
        <v>6.6000000000000003E-2</v>
      </c>
      <c r="I2908" s="167" t="s">
        <v>5949</v>
      </c>
      <c r="J2908" s="56">
        <v>9.68</v>
      </c>
      <c r="K2908" s="71">
        <f t="shared" si="134"/>
        <v>6.8181818181818187E-3</v>
      </c>
      <c r="L2908" s="97">
        <v>9.5927927927927907</v>
      </c>
      <c r="M2908" s="56">
        <v>9.9</v>
      </c>
      <c r="N2908" s="56">
        <v>9.990000000000002</v>
      </c>
      <c r="O2908" s="71">
        <f t="shared" si="135"/>
        <v>6.6066066066066053E-3</v>
      </c>
    </row>
    <row r="2909" spans="2:15" x14ac:dyDescent="0.15">
      <c r="B2909" s="73" t="str">
        <f>IFERROR(IF(AND(K2909&lt;&gt;"",K2909&gt;=$C$3),MAX($B$5:B2908)+1,""),"")</f>
        <v/>
      </c>
      <c r="C2909" s="73" t="str">
        <f>IFERROR(IF(AND(O2909&lt;&gt;"",O2909&gt;=$C$3),MAX($C$5:C2908)+1,""),"")</f>
        <v/>
      </c>
      <c r="F2909" s="40" t="s">
        <v>12523</v>
      </c>
      <c r="G2909" s="40" t="s">
        <v>12524</v>
      </c>
      <c r="H2909" s="56" t="s">
        <v>5898</v>
      </c>
      <c r="I2909" s="167" t="s">
        <v>5898</v>
      </c>
      <c r="J2909" s="56">
        <v>47.66</v>
      </c>
      <c r="K2909" s="71" t="str">
        <f t="shared" si="134"/>
        <v/>
      </c>
      <c r="L2909" s="97">
        <v>47.66</v>
      </c>
      <c r="M2909" s="56">
        <v>78.62</v>
      </c>
      <c r="N2909" s="56">
        <v>78.62</v>
      </c>
      <c r="O2909" s="71" t="str">
        <f t="shared" si="135"/>
        <v/>
      </c>
    </row>
    <row r="2910" spans="2:15" x14ac:dyDescent="0.15">
      <c r="B2910" s="73" t="str">
        <f>IFERROR(IF(AND(K2910&lt;&gt;"",K2910&gt;=$C$3),MAX($B$5:B2909)+1,""),"")</f>
        <v/>
      </c>
      <c r="C2910" s="73" t="str">
        <f>IFERROR(IF(AND(O2910&lt;&gt;"",O2910&gt;=$C$3),MAX($C$5:C2909)+1,""),"")</f>
        <v/>
      </c>
      <c r="F2910" s="40" t="s">
        <v>12525</v>
      </c>
      <c r="G2910" s="40" t="s">
        <v>12526</v>
      </c>
      <c r="H2910" s="56">
        <v>0.25</v>
      </c>
      <c r="I2910" s="167" t="s">
        <v>5935</v>
      </c>
      <c r="J2910" s="56">
        <v>43.22</v>
      </c>
      <c r="K2910" s="71">
        <f t="shared" si="134"/>
        <v>5.7843590930124946E-3</v>
      </c>
      <c r="L2910" s="97">
        <v>21.486852062913201</v>
      </c>
      <c r="M2910" s="56">
        <v>23.14</v>
      </c>
      <c r="N2910" s="56">
        <v>46.54524530032085</v>
      </c>
      <c r="O2910" s="71">
        <f t="shared" si="135"/>
        <v>5.3711178958654382E-3</v>
      </c>
    </row>
    <row r="2911" spans="2:15" x14ac:dyDescent="0.15">
      <c r="B2911" s="73" t="str">
        <f>IFERROR(IF(AND(K2911&lt;&gt;"",K2911&gt;=$C$3),MAX($B$5:B2910)+1,""),"")</f>
        <v/>
      </c>
      <c r="C2911" s="73" t="str">
        <f>IFERROR(IF(AND(O2911&lt;&gt;"",O2911&gt;=$C$3),MAX($C$5:C2910)+1,""),"")</f>
        <v/>
      </c>
      <c r="F2911" s="40" t="s">
        <v>12527</v>
      </c>
      <c r="G2911" s="40" t="s">
        <v>12528</v>
      </c>
      <c r="H2911" s="56" t="s">
        <v>5898</v>
      </c>
      <c r="I2911" s="167" t="s">
        <v>5898</v>
      </c>
      <c r="J2911" s="56">
        <v>48.98</v>
      </c>
      <c r="K2911" s="71" t="str">
        <f t="shared" si="134"/>
        <v/>
      </c>
      <c r="L2911" s="97">
        <v>48.98</v>
      </c>
      <c r="M2911" s="56">
        <v>9.91</v>
      </c>
      <c r="N2911" s="56">
        <v>9.91</v>
      </c>
      <c r="O2911" s="71" t="str">
        <f t="shared" si="135"/>
        <v/>
      </c>
    </row>
    <row r="2912" spans="2:15" x14ac:dyDescent="0.15">
      <c r="B2912" s="73" t="str">
        <f>IFERROR(IF(AND(K2912&lt;&gt;"",K2912&gt;=$C$3),MAX($B$5:B2911)+1,""),"")</f>
        <v/>
      </c>
      <c r="C2912" s="73" t="str">
        <f>IFERROR(IF(AND(O2912&lt;&gt;"",O2912&gt;=$C$3),MAX($C$5:C2911)+1,""),"")</f>
        <v/>
      </c>
      <c r="F2912" s="40" t="s">
        <v>12529</v>
      </c>
      <c r="G2912" s="40" t="s">
        <v>12530</v>
      </c>
      <c r="H2912" s="56" t="s">
        <v>5898</v>
      </c>
      <c r="I2912" s="167" t="s">
        <v>5898</v>
      </c>
      <c r="J2912" s="56">
        <v>91.52</v>
      </c>
      <c r="K2912" s="71" t="str">
        <f t="shared" si="134"/>
        <v/>
      </c>
      <c r="L2912" s="97">
        <v>91.52</v>
      </c>
      <c r="M2912" s="56" t="s">
        <v>5898</v>
      </c>
      <c r="N2912" s="56" t="s">
        <v>5898</v>
      </c>
      <c r="O2912" s="71" t="str">
        <f t="shared" si="135"/>
        <v/>
      </c>
    </row>
    <row r="2913" spans="2:15" x14ac:dyDescent="0.15">
      <c r="B2913" s="73" t="str">
        <f>IFERROR(IF(AND(K2913&lt;&gt;"",K2913&gt;=$C$3),MAX($B$5:B2912)+1,""),"")</f>
        <v/>
      </c>
      <c r="C2913" s="73" t="str">
        <f>IFERROR(IF(AND(O2913&lt;&gt;"",O2913&gt;=$C$3),MAX($C$5:C2912)+1,""),"")</f>
        <v/>
      </c>
      <c r="F2913" s="40" t="s">
        <v>12531</v>
      </c>
      <c r="G2913" s="40" t="s">
        <v>12532</v>
      </c>
      <c r="H2913" s="56" t="s">
        <v>5898</v>
      </c>
      <c r="I2913" s="167" t="s">
        <v>5898</v>
      </c>
      <c r="J2913" s="56">
        <v>26.62</v>
      </c>
      <c r="K2913" s="71" t="str">
        <f t="shared" si="134"/>
        <v/>
      </c>
      <c r="L2913" s="97">
        <v>26.62</v>
      </c>
      <c r="M2913" s="56" t="s">
        <v>5898</v>
      </c>
      <c r="N2913" s="56" t="s">
        <v>5898</v>
      </c>
      <c r="O2913" s="71" t="str">
        <f t="shared" si="135"/>
        <v/>
      </c>
    </row>
    <row r="2914" spans="2:15" x14ac:dyDescent="0.15">
      <c r="B2914" s="73" t="str">
        <f>IFERROR(IF(AND(K2914&lt;&gt;"",K2914&gt;=$C$3),MAX($B$5:B2913)+1,""),"")</f>
        <v/>
      </c>
      <c r="C2914" s="73" t="str">
        <f>IFERROR(IF(AND(O2914&lt;&gt;"",O2914&gt;=$C$3),MAX($C$5:C2913)+1,""),"")</f>
        <v/>
      </c>
      <c r="F2914" s="40" t="s">
        <v>12533</v>
      </c>
      <c r="G2914" s="40" t="s">
        <v>12534</v>
      </c>
      <c r="H2914" s="56">
        <v>7.0000000000000007E-2</v>
      </c>
      <c r="I2914" s="167" t="s">
        <v>5927</v>
      </c>
      <c r="J2914" s="56">
        <v>18.37</v>
      </c>
      <c r="K2914" s="71">
        <f t="shared" si="134"/>
        <v>3.8105606967882419E-3</v>
      </c>
      <c r="L2914" s="97">
        <v>15.257727272727299</v>
      </c>
      <c r="M2914" s="56">
        <v>20.77</v>
      </c>
      <c r="N2914" s="56">
        <v>25.006666666666625</v>
      </c>
      <c r="O2914" s="71">
        <f t="shared" si="135"/>
        <v>2.7992535323913673E-3</v>
      </c>
    </row>
    <row r="2915" spans="2:15" x14ac:dyDescent="0.15">
      <c r="B2915" s="73" t="str">
        <f>IFERROR(IF(AND(K2915&lt;&gt;"",K2915&gt;=$C$3),MAX($B$5:B2914)+1,""),"")</f>
        <v/>
      </c>
      <c r="C2915" s="73" t="str">
        <f>IFERROR(IF(AND(O2915&lt;&gt;"",O2915&gt;=$C$3),MAX($C$5:C2914)+1,""),"")</f>
        <v/>
      </c>
      <c r="F2915" s="40" t="s">
        <v>12535</v>
      </c>
      <c r="G2915" s="40" t="s">
        <v>12536</v>
      </c>
      <c r="H2915" s="56">
        <v>0.13</v>
      </c>
      <c r="I2915" s="167" t="s">
        <v>5935</v>
      </c>
      <c r="J2915" s="56">
        <v>9.68</v>
      </c>
      <c r="K2915" s="71">
        <f t="shared" si="134"/>
        <v>1.3429752066115703E-2</v>
      </c>
      <c r="L2915" s="97">
        <v>9.5498655635987593</v>
      </c>
      <c r="M2915" s="56">
        <v>10.29</v>
      </c>
      <c r="N2915" s="56">
        <v>10.430220125786162</v>
      </c>
      <c r="O2915" s="71">
        <f t="shared" si="135"/>
        <v>1.2463782972193164E-2</v>
      </c>
    </row>
    <row r="2916" spans="2:15" x14ac:dyDescent="0.15">
      <c r="B2916" s="73" t="str">
        <f>IFERROR(IF(AND(K2916&lt;&gt;"",K2916&gt;=$C$3),MAX($B$5:B2915)+1,""),"")</f>
        <v/>
      </c>
      <c r="C2916" s="73" t="str">
        <f>IFERROR(IF(AND(O2916&lt;&gt;"",O2916&gt;=$C$3),MAX($C$5:C2915)+1,""),"")</f>
        <v/>
      </c>
      <c r="F2916" s="40" t="s">
        <v>12537</v>
      </c>
      <c r="G2916" s="40" t="s">
        <v>12538</v>
      </c>
      <c r="H2916" s="56">
        <v>0.33</v>
      </c>
      <c r="I2916" s="167" t="s">
        <v>5909</v>
      </c>
      <c r="J2916" s="56">
        <v>41.34</v>
      </c>
      <c r="K2916" s="71">
        <f t="shared" si="134"/>
        <v>7.9825834542815669E-3</v>
      </c>
      <c r="L2916" s="97">
        <v>40.992958534724004</v>
      </c>
      <c r="M2916" s="56">
        <v>43.05</v>
      </c>
      <c r="N2916" s="56">
        <v>43.414456131349397</v>
      </c>
      <c r="O2916" s="71">
        <f t="shared" si="135"/>
        <v>7.6011547628649992E-3</v>
      </c>
    </row>
    <row r="2917" spans="2:15" x14ac:dyDescent="0.15">
      <c r="B2917" s="73" t="str">
        <f>IFERROR(IF(AND(K2917&lt;&gt;"",K2917&gt;=$C$3),MAX($B$5:B2916)+1,""),"")</f>
        <v/>
      </c>
      <c r="C2917" s="73" t="str">
        <f>IFERROR(IF(AND(O2917&lt;&gt;"",O2917&gt;=$C$3),MAX($C$5:C2916)+1,""),"")</f>
        <v/>
      </c>
      <c r="F2917" s="40" t="s">
        <v>12539</v>
      </c>
      <c r="G2917" s="40" t="s">
        <v>12540</v>
      </c>
      <c r="H2917" s="56">
        <v>0.15</v>
      </c>
      <c r="I2917" s="167" t="s">
        <v>5949</v>
      </c>
      <c r="J2917" s="56">
        <v>14.34</v>
      </c>
      <c r="K2917" s="71">
        <f t="shared" si="134"/>
        <v>1.0460251046025104E-2</v>
      </c>
      <c r="L2917" s="97">
        <v>14.1735139318885</v>
      </c>
      <c r="M2917" s="56">
        <v>11.82</v>
      </c>
      <c r="N2917" s="56">
        <v>11.958841033672707</v>
      </c>
      <c r="O2917" s="71">
        <f t="shared" si="135"/>
        <v>1.2543021483239263E-2</v>
      </c>
    </row>
    <row r="2918" spans="2:15" x14ac:dyDescent="0.15">
      <c r="B2918" s="73" t="str">
        <f>IFERROR(IF(AND(K2918&lt;&gt;"",K2918&gt;=$C$3),MAX($B$5:B2917)+1,""),"")</f>
        <v/>
      </c>
      <c r="C2918" s="73" t="str">
        <f>IFERROR(IF(AND(O2918&lt;&gt;"",O2918&gt;=$C$3),MAX($C$5:C2917)+1,""),"")</f>
        <v/>
      </c>
      <c r="F2918" s="40" t="s">
        <v>13619</v>
      </c>
      <c r="G2918" s="40" t="s">
        <v>12542</v>
      </c>
      <c r="H2918" s="56" t="s">
        <v>5898</v>
      </c>
      <c r="I2918" s="167" t="s">
        <v>5898</v>
      </c>
      <c r="J2918" s="56">
        <v>29.01</v>
      </c>
      <c r="K2918" s="71" t="str">
        <f t="shared" si="134"/>
        <v/>
      </c>
      <c r="L2918" s="97">
        <v>29.01</v>
      </c>
      <c r="M2918" s="56" t="s">
        <v>5898</v>
      </c>
      <c r="N2918" s="56" t="s">
        <v>5898</v>
      </c>
      <c r="O2918" s="71" t="str">
        <f t="shared" si="135"/>
        <v/>
      </c>
    </row>
    <row r="2919" spans="2:15" x14ac:dyDescent="0.15">
      <c r="B2919" s="73">
        <f>IFERROR(IF(AND(K2919&lt;&gt;"",K2919&gt;=$C$3),MAX($B$5:B2918)+1,""),"")</f>
        <v>120</v>
      </c>
      <c r="C2919" s="73" t="str">
        <f>IFERROR(IF(AND(O2919&lt;&gt;"",O2919&gt;=$C$3),MAX($C$5:C2918)+1,""),"")</f>
        <v/>
      </c>
      <c r="F2919" s="40" t="s">
        <v>12543</v>
      </c>
      <c r="G2919" s="40" t="s">
        <v>12544</v>
      </c>
      <c r="H2919" s="56">
        <v>0.5</v>
      </c>
      <c r="I2919" s="167" t="s">
        <v>5903</v>
      </c>
      <c r="J2919" s="56">
        <v>16.75</v>
      </c>
      <c r="K2919" s="71">
        <f t="shared" si="134"/>
        <v>2.9850746268656716E-2</v>
      </c>
      <c r="L2919" s="97">
        <v>16.2925996723102</v>
      </c>
      <c r="M2919" s="56">
        <v>19.649999999999999</v>
      </c>
      <c r="N2919" s="56">
        <v>20.201656372824271</v>
      </c>
      <c r="O2919" s="71">
        <f t="shared" si="135"/>
        <v>2.4750445744271318E-2</v>
      </c>
    </row>
    <row r="2920" spans="2:15" x14ac:dyDescent="0.15">
      <c r="B2920" s="73" t="str">
        <f>IFERROR(IF(AND(K2920&lt;&gt;"",K2920&gt;=$C$3),MAX($B$5:B2919)+1,""),"")</f>
        <v/>
      </c>
      <c r="C2920" s="73" t="str">
        <f>IFERROR(IF(AND(O2920&lt;&gt;"",O2920&gt;=$C$3),MAX($C$5:C2919)+1,""),"")</f>
        <v/>
      </c>
      <c r="F2920" s="40" t="s">
        <v>12545</v>
      </c>
      <c r="G2920" s="40" t="s">
        <v>12546</v>
      </c>
      <c r="H2920" s="56" t="s">
        <v>5898</v>
      </c>
      <c r="I2920" s="167" t="s">
        <v>5898</v>
      </c>
      <c r="J2920" s="56">
        <v>29.91</v>
      </c>
      <c r="K2920" s="71" t="str">
        <f t="shared" si="134"/>
        <v/>
      </c>
      <c r="L2920" s="97">
        <v>29.91</v>
      </c>
      <c r="M2920" s="56" t="s">
        <v>5898</v>
      </c>
      <c r="N2920" s="56" t="s">
        <v>5898</v>
      </c>
      <c r="O2920" s="71" t="str">
        <f t="shared" si="135"/>
        <v/>
      </c>
    </row>
    <row r="2921" spans="2:15" x14ac:dyDescent="0.15">
      <c r="B2921" s="73" t="str">
        <f>IFERROR(IF(AND(K2921&lt;&gt;"",K2921&gt;=$C$3),MAX($B$5:B2920)+1,""),"")</f>
        <v/>
      </c>
      <c r="C2921" s="73" t="str">
        <f>IFERROR(IF(AND(O2921&lt;&gt;"",O2921&gt;=$C$3),MAX($C$5:C2920)+1,""),"")</f>
        <v/>
      </c>
      <c r="F2921" s="40" t="s">
        <v>13620</v>
      </c>
      <c r="G2921" s="40" t="s">
        <v>12548</v>
      </c>
      <c r="H2921" s="56">
        <v>0.5</v>
      </c>
      <c r="I2921" s="167" t="s">
        <v>5907</v>
      </c>
      <c r="J2921" s="56">
        <v>20.64</v>
      </c>
      <c r="K2921" s="71">
        <f t="shared" si="134"/>
        <v>2.4224806201550386E-2</v>
      </c>
      <c r="L2921" s="97">
        <v>20.257352614015598</v>
      </c>
      <c r="M2921" s="56">
        <v>24.38</v>
      </c>
      <c r="N2921" s="56">
        <v>24.840521344918745</v>
      </c>
      <c r="O2921" s="71">
        <f t="shared" si="135"/>
        <v>2.0128402019319033E-2</v>
      </c>
    </row>
    <row r="2922" spans="2:15" x14ac:dyDescent="0.15">
      <c r="B2922" s="73" t="str">
        <f>IFERROR(IF(AND(K2922&lt;&gt;"",K2922&gt;=$C$3),MAX($B$5:B2921)+1,""),"")</f>
        <v/>
      </c>
      <c r="C2922" s="73" t="str">
        <f>IFERROR(IF(AND(O2922&lt;&gt;"",O2922&gt;=$C$3),MAX($C$5:C2921)+1,""),"")</f>
        <v/>
      </c>
      <c r="F2922" s="40" t="s">
        <v>12549</v>
      </c>
      <c r="G2922" s="40" t="s">
        <v>12550</v>
      </c>
      <c r="H2922" s="56">
        <v>0.13</v>
      </c>
      <c r="I2922" s="167" t="s">
        <v>5915</v>
      </c>
      <c r="J2922" s="56">
        <v>38.71</v>
      </c>
      <c r="K2922" s="71">
        <f t="shared" si="134"/>
        <v>3.3583053474554379E-3</v>
      </c>
      <c r="L2922" s="97">
        <v>38.589465868263503</v>
      </c>
      <c r="M2922" s="56">
        <v>40.24</v>
      </c>
      <c r="N2922" s="56">
        <v>40.365689572320974</v>
      </c>
      <c r="O2922" s="71">
        <f t="shared" si="135"/>
        <v>3.220556898132167E-3</v>
      </c>
    </row>
    <row r="2923" spans="2:15" x14ac:dyDescent="0.15">
      <c r="B2923" s="73" t="str">
        <f>IFERROR(IF(AND(K2923&lt;&gt;"",K2923&gt;=$C$3),MAX($B$5:B2922)+1,""),"")</f>
        <v/>
      </c>
      <c r="C2923" s="73" t="str">
        <f>IFERROR(IF(AND(O2923&lt;&gt;"",O2923&gt;=$C$3),MAX($C$5:C2922)+1,""),"")</f>
        <v/>
      </c>
      <c r="F2923" s="40" t="s">
        <v>12551</v>
      </c>
      <c r="G2923" s="40" t="s">
        <v>12552</v>
      </c>
      <c r="H2923" s="56" t="s">
        <v>5898</v>
      </c>
      <c r="I2923" s="167" t="s">
        <v>5898</v>
      </c>
      <c r="J2923" s="56">
        <v>54.45</v>
      </c>
      <c r="K2923" s="71" t="str">
        <f t="shared" si="134"/>
        <v/>
      </c>
      <c r="L2923" s="97">
        <v>54.45</v>
      </c>
      <c r="M2923" s="56" t="s">
        <v>5898</v>
      </c>
      <c r="N2923" s="56" t="s">
        <v>5898</v>
      </c>
      <c r="O2923" s="71" t="str">
        <f t="shared" si="135"/>
        <v/>
      </c>
    </row>
    <row r="2924" spans="2:15" x14ac:dyDescent="0.15">
      <c r="B2924" s="73" t="str">
        <f>IFERROR(IF(AND(K2924&lt;&gt;"",K2924&gt;=$C$3),MAX($B$5:B2923)+1,""),"")</f>
        <v/>
      </c>
      <c r="C2924" s="73" t="str">
        <f>IFERROR(IF(AND(O2924&lt;&gt;"",O2924&gt;=$C$3),MAX($C$5:C2923)+1,""),"")</f>
        <v/>
      </c>
      <c r="F2924" s="40" t="s">
        <v>12553</v>
      </c>
      <c r="G2924" s="40" t="s">
        <v>12554</v>
      </c>
      <c r="H2924" s="56" t="s">
        <v>5898</v>
      </c>
      <c r="I2924" s="167" t="s">
        <v>5898</v>
      </c>
      <c r="J2924" s="56">
        <v>38.24</v>
      </c>
      <c r="K2924" s="71" t="str">
        <f t="shared" si="134"/>
        <v/>
      </c>
      <c r="L2924" s="97">
        <v>38.24</v>
      </c>
      <c r="M2924" s="56" t="s">
        <v>5898</v>
      </c>
      <c r="N2924" s="56" t="s">
        <v>5898</v>
      </c>
      <c r="O2924" s="71" t="str">
        <f t="shared" si="135"/>
        <v/>
      </c>
    </row>
    <row r="2925" spans="2:15" x14ac:dyDescent="0.15">
      <c r="B2925" s="73" t="str">
        <f>IFERROR(IF(AND(K2925&lt;&gt;"",K2925&gt;=$C$3),MAX($B$5:B2924)+1,""),"")</f>
        <v/>
      </c>
      <c r="C2925" s="73" t="str">
        <f>IFERROR(IF(AND(O2925&lt;&gt;"",O2925&gt;=$C$3),MAX($C$5:C2924)+1,""),"")</f>
        <v/>
      </c>
      <c r="F2925" s="40" t="s">
        <v>12555</v>
      </c>
      <c r="G2925" s="40" t="s">
        <v>12556</v>
      </c>
      <c r="H2925" s="56">
        <v>6.5000000000000002E-2</v>
      </c>
      <c r="I2925" s="167" t="s">
        <v>5953</v>
      </c>
      <c r="J2925" s="56">
        <v>27.61</v>
      </c>
      <c r="K2925" s="71">
        <f t="shared" si="134"/>
        <v>2.3542194856935894E-3</v>
      </c>
      <c r="L2925" s="97">
        <v>13.771666091755799</v>
      </c>
      <c r="M2925" s="56">
        <v>15.72</v>
      </c>
      <c r="N2925" s="56">
        <v>31.516099585062193</v>
      </c>
      <c r="O2925" s="71">
        <f t="shared" si="135"/>
        <v>2.062437955704655E-3</v>
      </c>
    </row>
    <row r="2926" spans="2:15" x14ac:dyDescent="0.15">
      <c r="B2926" s="73" t="str">
        <f>IFERROR(IF(AND(K2926&lt;&gt;"",K2926&gt;=$C$3),MAX($B$5:B2925)+1,""),"")</f>
        <v/>
      </c>
      <c r="C2926" s="73" t="str">
        <f>IFERROR(IF(AND(O2926&lt;&gt;"",O2926&gt;=$C$3),MAX($C$5:C2925)+1,""),"")</f>
        <v/>
      </c>
      <c r="F2926" s="40" t="s">
        <v>12557</v>
      </c>
      <c r="G2926" s="40" t="s">
        <v>12558</v>
      </c>
      <c r="H2926" s="56">
        <v>7.0000000000000007E-2</v>
      </c>
      <c r="I2926" s="167" t="s">
        <v>5907</v>
      </c>
      <c r="J2926" s="56">
        <v>30.02</v>
      </c>
      <c r="K2926" s="71">
        <f t="shared" si="134"/>
        <v>2.3317788141239176E-3</v>
      </c>
      <c r="L2926" s="97">
        <v>29.9531615776081</v>
      </c>
      <c r="M2926" s="56">
        <v>32.36</v>
      </c>
      <c r="N2926" s="56">
        <v>32.432209116990798</v>
      </c>
      <c r="O2926" s="71">
        <f t="shared" si="135"/>
        <v>2.1583481947681435E-3</v>
      </c>
    </row>
    <row r="2927" spans="2:15" x14ac:dyDescent="0.15">
      <c r="B2927" s="73" t="str">
        <f>IFERROR(IF(AND(K2927&lt;&gt;"",K2927&gt;=$C$3),MAX($B$5:B2926)+1,""),"")</f>
        <v/>
      </c>
      <c r="C2927" s="73" t="str">
        <f>IFERROR(IF(AND(O2927&lt;&gt;"",O2927&gt;=$C$3),MAX($C$5:C2926)+1,""),"")</f>
        <v/>
      </c>
      <c r="F2927" s="40" t="s">
        <v>12559</v>
      </c>
      <c r="G2927" s="40" t="s">
        <v>12560</v>
      </c>
      <c r="H2927" s="56">
        <v>0.18</v>
      </c>
      <c r="I2927" s="167" t="s">
        <v>5916</v>
      </c>
      <c r="J2927" s="56">
        <v>20.13</v>
      </c>
      <c r="K2927" s="71">
        <f t="shared" si="134"/>
        <v>8.9418777943368107E-3</v>
      </c>
      <c r="L2927" s="97">
        <v>9.9685303514376997</v>
      </c>
      <c r="M2927" s="56">
        <v>8.25</v>
      </c>
      <c r="N2927" s="56">
        <v>16.659677419354839</v>
      </c>
      <c r="O2927" s="71">
        <f t="shared" si="135"/>
        <v>1.0804530932326459E-2</v>
      </c>
    </row>
    <row r="2928" spans="2:15" x14ac:dyDescent="0.15">
      <c r="B2928" s="73" t="str">
        <f>IFERROR(IF(AND(K2928&lt;&gt;"",K2928&gt;=$C$3),MAX($B$5:B2927)+1,""),"")</f>
        <v/>
      </c>
      <c r="C2928" s="73" t="str">
        <f>IFERROR(IF(AND(O2928&lt;&gt;"",O2928&gt;=$C$3),MAX($C$5:C2927)+1,""),"")</f>
        <v/>
      </c>
      <c r="F2928" s="40" t="s">
        <v>12561</v>
      </c>
      <c r="G2928" s="40" t="s">
        <v>12562</v>
      </c>
      <c r="H2928" s="56" t="s">
        <v>5898</v>
      </c>
      <c r="I2928" s="167" t="s">
        <v>5898</v>
      </c>
      <c r="J2928" s="56">
        <v>43.78</v>
      </c>
      <c r="K2928" s="71" t="str">
        <f t="shared" si="134"/>
        <v/>
      </c>
      <c r="L2928" s="97">
        <v>43.78</v>
      </c>
      <c r="M2928" s="56" t="s">
        <v>5898</v>
      </c>
      <c r="N2928" s="56" t="s">
        <v>5898</v>
      </c>
      <c r="O2928" s="71" t="str">
        <f t="shared" si="135"/>
        <v/>
      </c>
    </row>
    <row r="2929" spans="2:15" x14ac:dyDescent="0.15">
      <c r="B2929" s="73" t="str">
        <f>IFERROR(IF(AND(K2929&lt;&gt;"",K2929&gt;=$C$3),MAX($B$5:B2928)+1,""),"")</f>
        <v/>
      </c>
      <c r="C2929" s="73" t="str">
        <f>IFERROR(IF(AND(O2929&lt;&gt;"",O2929&gt;=$C$3),MAX($C$5:C2928)+1,""),"")</f>
        <v/>
      </c>
      <c r="F2929" s="40" t="s">
        <v>12563</v>
      </c>
      <c r="G2929" s="40" t="s">
        <v>12564</v>
      </c>
      <c r="H2929" s="56" t="s">
        <v>5898</v>
      </c>
      <c r="I2929" s="167" t="s">
        <v>5898</v>
      </c>
      <c r="J2929" s="56">
        <v>65.95</v>
      </c>
      <c r="K2929" s="71" t="str">
        <f t="shared" si="134"/>
        <v/>
      </c>
      <c r="L2929" s="97">
        <v>65.95</v>
      </c>
      <c r="M2929" s="56" t="s">
        <v>5898</v>
      </c>
      <c r="N2929" s="56" t="s">
        <v>5898</v>
      </c>
      <c r="O2929" s="71" t="str">
        <f t="shared" si="135"/>
        <v/>
      </c>
    </row>
    <row r="2930" spans="2:15" x14ac:dyDescent="0.15">
      <c r="B2930" s="73" t="str">
        <f>IFERROR(IF(AND(K2930&lt;&gt;"",K2930&gt;=$C$3),MAX($B$5:B2929)+1,""),"")</f>
        <v/>
      </c>
      <c r="C2930" s="73" t="str">
        <f>IFERROR(IF(AND(O2930&lt;&gt;"",O2930&gt;=$C$3),MAX($C$5:C2929)+1,""),"")</f>
        <v/>
      </c>
      <c r="F2930" s="40" t="s">
        <v>12565</v>
      </c>
      <c r="G2930" s="40" t="s">
        <v>12566</v>
      </c>
      <c r="H2930" s="56" t="s">
        <v>5898</v>
      </c>
      <c r="I2930" s="167" t="s">
        <v>5898</v>
      </c>
      <c r="J2930" s="56">
        <v>53.33</v>
      </c>
      <c r="K2930" s="71" t="str">
        <f t="shared" si="134"/>
        <v/>
      </c>
      <c r="L2930" s="97">
        <v>53.33</v>
      </c>
      <c r="M2930" s="56" t="s">
        <v>5898</v>
      </c>
      <c r="N2930" s="56" t="s">
        <v>5898</v>
      </c>
      <c r="O2930" s="71" t="str">
        <f t="shared" si="135"/>
        <v/>
      </c>
    </row>
    <row r="2931" spans="2:15" x14ac:dyDescent="0.15">
      <c r="B2931" s="73" t="str">
        <f>IFERROR(IF(AND(K2931&lt;&gt;"",K2931&gt;=$C$3),MAX($B$5:B2930)+1,""),"")</f>
        <v/>
      </c>
      <c r="C2931" s="73" t="str">
        <f>IFERROR(IF(AND(O2931&lt;&gt;"",O2931&gt;=$C$3),MAX($C$5:C2930)+1,""),"")</f>
        <v/>
      </c>
      <c r="F2931" s="40" t="s">
        <v>12567</v>
      </c>
      <c r="G2931" s="40" t="s">
        <v>12568</v>
      </c>
      <c r="H2931" s="56" t="s">
        <v>5898</v>
      </c>
      <c r="I2931" s="167" t="s">
        <v>5898</v>
      </c>
      <c r="J2931" s="56">
        <v>37.35</v>
      </c>
      <c r="K2931" s="71" t="str">
        <f t="shared" si="134"/>
        <v/>
      </c>
      <c r="L2931" s="97">
        <v>37.35</v>
      </c>
      <c r="M2931" s="56" t="s">
        <v>5898</v>
      </c>
      <c r="N2931" s="56" t="s">
        <v>5898</v>
      </c>
      <c r="O2931" s="71" t="str">
        <f t="shared" si="135"/>
        <v/>
      </c>
    </row>
    <row r="2932" spans="2:15" x14ac:dyDescent="0.15">
      <c r="B2932" s="73" t="str">
        <f>IFERROR(IF(AND(K2932&lt;&gt;"",K2932&gt;=$C$3),MAX($B$5:B2931)+1,""),"")</f>
        <v/>
      </c>
      <c r="C2932" s="73" t="str">
        <f>IFERROR(IF(AND(O2932&lt;&gt;"",O2932&gt;=$C$3),MAX($C$5:C2931)+1,""),"")</f>
        <v/>
      </c>
      <c r="F2932" s="40" t="s">
        <v>12569</v>
      </c>
      <c r="G2932" s="40" t="s">
        <v>12570</v>
      </c>
      <c r="H2932" s="56">
        <v>9.5000000000000001E-2</v>
      </c>
      <c r="I2932" s="167" t="s">
        <v>5944</v>
      </c>
      <c r="J2932" s="56">
        <v>40.409999999999997</v>
      </c>
      <c r="K2932" s="71">
        <f t="shared" si="134"/>
        <v>2.3509032417718388E-3</v>
      </c>
      <c r="L2932" s="97">
        <v>40.325519163763097</v>
      </c>
      <c r="M2932" s="56">
        <v>47.11</v>
      </c>
      <c r="N2932" s="56">
        <v>47.208694134078172</v>
      </c>
      <c r="O2932" s="71">
        <f t="shared" si="135"/>
        <v>2.0123411956744445E-3</v>
      </c>
    </row>
    <row r="2933" spans="2:15" x14ac:dyDescent="0.15">
      <c r="B2933" s="73" t="str">
        <f>IFERROR(IF(AND(K2933&lt;&gt;"",K2933&gt;=$C$3),MAX($B$5:B2932)+1,""),"")</f>
        <v/>
      </c>
      <c r="C2933" s="73" t="str">
        <f>IFERROR(IF(AND(O2933&lt;&gt;"",O2933&gt;=$C$3),MAX($C$5:C2932)+1,""),"")</f>
        <v/>
      </c>
      <c r="F2933" s="40" t="s">
        <v>12571</v>
      </c>
      <c r="G2933" s="40" t="s">
        <v>12572</v>
      </c>
      <c r="H2933" s="56">
        <v>0.6</v>
      </c>
      <c r="I2933" s="167" t="s">
        <v>5921</v>
      </c>
      <c r="J2933" s="56">
        <v>28.42</v>
      </c>
      <c r="K2933" s="71">
        <f t="shared" si="134"/>
        <v>2.1111893033075296E-2</v>
      </c>
      <c r="L2933" s="97">
        <v>27.874336</v>
      </c>
      <c r="M2933" s="56">
        <v>32.4</v>
      </c>
      <c r="N2933" s="56">
        <v>33.034257748776511</v>
      </c>
      <c r="O2933" s="71">
        <f t="shared" si="135"/>
        <v>1.8162962962962961E-2</v>
      </c>
    </row>
    <row r="2934" spans="2:15" x14ac:dyDescent="0.15">
      <c r="B2934" s="73" t="str">
        <f>IFERROR(IF(AND(K2934&lt;&gt;"",K2934&gt;=$C$3),MAX($B$5:B2933)+1,""),"")</f>
        <v/>
      </c>
      <c r="C2934" s="73" t="str">
        <f>IFERROR(IF(AND(O2934&lt;&gt;"",O2934&gt;=$C$3),MAX($C$5:C2933)+1,""),"")</f>
        <v/>
      </c>
      <c r="F2934" s="40" t="s">
        <v>12573</v>
      </c>
      <c r="G2934" s="40" t="s">
        <v>13621</v>
      </c>
      <c r="H2934" s="56" t="s">
        <v>5898</v>
      </c>
      <c r="I2934" s="167" t="s">
        <v>5898</v>
      </c>
      <c r="J2934" s="56">
        <v>21.99</v>
      </c>
      <c r="K2934" s="71" t="str">
        <f t="shared" si="134"/>
        <v/>
      </c>
      <c r="L2934" s="97">
        <v>21.99</v>
      </c>
      <c r="M2934" s="56" t="s">
        <v>5898</v>
      </c>
      <c r="N2934" s="56" t="s">
        <v>5898</v>
      </c>
      <c r="O2934" s="71" t="str">
        <f t="shared" si="135"/>
        <v/>
      </c>
    </row>
    <row r="2935" spans="2:15" x14ac:dyDescent="0.15">
      <c r="B2935" s="73" t="str">
        <f>IFERROR(IF(AND(K2935&lt;&gt;"",K2935&gt;=$C$3),MAX($B$5:B2934)+1,""),"")</f>
        <v/>
      </c>
      <c r="C2935" s="73" t="str">
        <f>IFERROR(IF(AND(O2935&lt;&gt;"",O2935&gt;=$C$3),MAX($C$5:C2934)+1,""),"")</f>
        <v/>
      </c>
      <c r="F2935" s="40" t="s">
        <v>12575</v>
      </c>
      <c r="G2935" s="40" t="s">
        <v>12576</v>
      </c>
      <c r="H2935" s="56">
        <v>4.4999999999999998E-2</v>
      </c>
      <c r="I2935" s="167" t="s">
        <v>5903</v>
      </c>
      <c r="J2935" s="56">
        <v>17.43</v>
      </c>
      <c r="K2935" s="71">
        <f t="shared" si="134"/>
        <v>2.5817555938037863E-3</v>
      </c>
      <c r="L2935" s="97">
        <v>17.388573975044601</v>
      </c>
      <c r="M2935" s="56">
        <v>17.32</v>
      </c>
      <c r="N2935" s="56">
        <v>17.361262656343026</v>
      </c>
      <c r="O2935" s="71">
        <f t="shared" si="135"/>
        <v>2.5919773746156081E-3</v>
      </c>
    </row>
    <row r="2936" spans="2:15" x14ac:dyDescent="0.15">
      <c r="B2936" s="73" t="str">
        <f>IFERROR(IF(AND(K2936&lt;&gt;"",K2936&gt;=$C$3),MAX($B$5:B2935)+1,""),"")</f>
        <v/>
      </c>
      <c r="C2936" s="73" t="str">
        <f>IFERROR(IF(AND(O2936&lt;&gt;"",O2936&gt;=$C$3),MAX($C$5:C2935)+1,""),"")</f>
        <v/>
      </c>
      <c r="F2936" s="40" t="s">
        <v>12577</v>
      </c>
      <c r="G2936" s="40" t="s">
        <v>12578</v>
      </c>
      <c r="H2936" s="56">
        <v>0.04</v>
      </c>
      <c r="I2936" s="167" t="s">
        <v>13706</v>
      </c>
      <c r="J2936" s="56">
        <v>44.01</v>
      </c>
      <c r="K2936" s="71">
        <f t="shared" si="134"/>
        <v>9.0888434446716659E-4</v>
      </c>
      <c r="L2936" s="97">
        <v>21.9769502868069</v>
      </c>
      <c r="M2936" s="56">
        <v>12.26</v>
      </c>
      <c r="N2936" s="56">
        <v>24.551295469049119</v>
      </c>
      <c r="O2936" s="71">
        <f t="shared" si="135"/>
        <v>1.6292419294300163E-3</v>
      </c>
    </row>
    <row r="2937" spans="2:15" x14ac:dyDescent="0.15">
      <c r="B2937" s="73" t="str">
        <f>IFERROR(IF(AND(K2937&lt;&gt;"",K2937&gt;=$C$3),MAX($B$5:B2936)+1,""),"")</f>
        <v/>
      </c>
      <c r="C2937" s="73" t="str">
        <f>IFERROR(IF(AND(O2937&lt;&gt;"",O2937&gt;=$C$3),MAX($C$5:C2936)+1,""),"")</f>
        <v/>
      </c>
      <c r="F2937" s="40" t="s">
        <v>12579</v>
      </c>
      <c r="G2937" s="40" t="s">
        <v>12580</v>
      </c>
      <c r="H2937" s="56">
        <v>0.5</v>
      </c>
      <c r="I2937" s="167" t="s">
        <v>13686</v>
      </c>
      <c r="J2937" s="56">
        <v>35.56</v>
      </c>
      <c r="K2937" s="71">
        <f t="shared" si="134"/>
        <v>1.4060742407199098E-2</v>
      </c>
      <c r="L2937" s="97">
        <v>23.461592630501499</v>
      </c>
      <c r="M2937" s="56">
        <v>32.119999999999997</v>
      </c>
      <c r="N2937" s="56">
        <v>48.683276450512025</v>
      </c>
      <c r="O2937" s="71">
        <f t="shared" si="135"/>
        <v>1.027046732378961E-2</v>
      </c>
    </row>
    <row r="2938" spans="2:15" x14ac:dyDescent="0.15">
      <c r="B2938" s="73" t="str">
        <f>IFERROR(IF(AND(K2938&lt;&gt;"",K2938&gt;=$C$3),MAX($B$5:B2937)+1,""),"")</f>
        <v/>
      </c>
      <c r="C2938" s="73" t="str">
        <f>IFERROR(IF(AND(O2938&lt;&gt;"",O2938&gt;=$C$3),MAX($C$5:C2937)+1,""),"")</f>
        <v/>
      </c>
      <c r="F2938" s="40" t="s">
        <v>12581</v>
      </c>
      <c r="G2938" s="40" t="s">
        <v>12582</v>
      </c>
      <c r="H2938" s="56" t="s">
        <v>5898</v>
      </c>
      <c r="I2938" s="167" t="s">
        <v>5953</v>
      </c>
      <c r="J2938" s="56">
        <v>23.3</v>
      </c>
      <c r="K2938" s="71" t="str">
        <f t="shared" si="134"/>
        <v/>
      </c>
      <c r="L2938" s="97">
        <v>23.233269689737501</v>
      </c>
      <c r="M2938" s="56">
        <v>21.82</v>
      </c>
      <c r="N2938" s="56">
        <v>21.882671134514094</v>
      </c>
      <c r="O2938" s="71" t="str">
        <f t="shared" si="135"/>
        <v/>
      </c>
    </row>
    <row r="2939" spans="2:15" x14ac:dyDescent="0.15">
      <c r="B2939" s="73" t="str">
        <f>IFERROR(IF(AND(K2939&lt;&gt;"",K2939&gt;=$C$3),MAX($B$5:B2938)+1,""),"")</f>
        <v/>
      </c>
      <c r="C2939" s="73" t="str">
        <f>IFERROR(IF(AND(O2939&lt;&gt;"",O2939&gt;=$C$3),MAX($C$5:C2938)+1,""),"")</f>
        <v/>
      </c>
      <c r="F2939" s="40" t="s">
        <v>12583</v>
      </c>
      <c r="G2939" s="40" t="s">
        <v>12584</v>
      </c>
      <c r="H2939" s="56" t="s">
        <v>5898</v>
      </c>
      <c r="I2939" s="167" t="s">
        <v>5916</v>
      </c>
      <c r="J2939" s="56">
        <v>30.14</v>
      </c>
      <c r="K2939" s="71" t="str">
        <f t="shared" si="134"/>
        <v/>
      </c>
      <c r="L2939" s="97">
        <v>30.14</v>
      </c>
      <c r="M2939" s="56">
        <v>29.44</v>
      </c>
      <c r="N2939" s="56">
        <v>29.44</v>
      </c>
      <c r="O2939" s="71" t="str">
        <f t="shared" si="135"/>
        <v/>
      </c>
    </row>
    <row r="2940" spans="2:15" x14ac:dyDescent="0.15">
      <c r="B2940" s="73" t="str">
        <f>IFERROR(IF(AND(K2940&lt;&gt;"",K2940&gt;=$C$3),MAX($B$5:B2939)+1,""),"")</f>
        <v/>
      </c>
      <c r="C2940" s="73" t="str">
        <f>IFERROR(IF(AND(O2940&lt;&gt;"",O2940&gt;=$C$3),MAX($C$5:C2939)+1,""),"")</f>
        <v/>
      </c>
      <c r="F2940" s="40" t="s">
        <v>13622</v>
      </c>
      <c r="G2940" s="40" t="s">
        <v>12586</v>
      </c>
      <c r="H2940" s="56">
        <v>0.05</v>
      </c>
      <c r="I2940" s="167" t="s">
        <v>5903</v>
      </c>
      <c r="J2940" s="56">
        <v>21.35</v>
      </c>
      <c r="K2940" s="71">
        <f t="shared" si="134"/>
        <v>2.34192037470726E-3</v>
      </c>
      <c r="L2940" s="97">
        <v>21.3044970161978</v>
      </c>
      <c r="M2940" s="56">
        <v>21.33</v>
      </c>
      <c r="N2940" s="56">
        <v>21.375557454079434</v>
      </c>
      <c r="O2940" s="71">
        <f t="shared" si="135"/>
        <v>2.3391202829406311E-3</v>
      </c>
    </row>
    <row r="2941" spans="2:15" x14ac:dyDescent="0.15">
      <c r="B2941" s="73" t="str">
        <f>IFERROR(IF(AND(K2941&lt;&gt;"",K2941&gt;=$C$3),MAX($B$5:B2940)+1,""),"")</f>
        <v/>
      </c>
      <c r="C2941" s="73" t="str">
        <f>IFERROR(IF(AND(O2941&lt;&gt;"",O2941&gt;=$C$3),MAX($C$5:C2940)+1,""),"")</f>
        <v/>
      </c>
      <c r="F2941" s="40" t="s">
        <v>13623</v>
      </c>
      <c r="G2941" s="40" t="s">
        <v>12588</v>
      </c>
      <c r="H2941" s="56" t="s">
        <v>5898</v>
      </c>
      <c r="I2941" s="167" t="s">
        <v>5898</v>
      </c>
      <c r="J2941" s="56">
        <v>32.85</v>
      </c>
      <c r="K2941" s="71" t="str">
        <f t="shared" si="134"/>
        <v/>
      </c>
      <c r="L2941" s="97">
        <v>32.85</v>
      </c>
      <c r="M2941" s="56" t="s">
        <v>5898</v>
      </c>
      <c r="N2941" s="56" t="s">
        <v>5898</v>
      </c>
      <c r="O2941" s="71" t="str">
        <f t="shared" si="135"/>
        <v/>
      </c>
    </row>
    <row r="2942" spans="2:15" x14ac:dyDescent="0.15">
      <c r="B2942" s="73" t="str">
        <f>IFERROR(IF(AND(K2942&lt;&gt;"",K2942&gt;=$C$3),MAX($B$5:B2941)+1,""),"")</f>
        <v/>
      </c>
      <c r="C2942" s="73" t="str">
        <f>IFERROR(IF(AND(O2942&lt;&gt;"",O2942&gt;=$C$3),MAX($C$5:C2941)+1,""),"")</f>
        <v/>
      </c>
      <c r="F2942" s="40" t="s">
        <v>12589</v>
      </c>
      <c r="G2942" s="40" t="s">
        <v>13624</v>
      </c>
      <c r="H2942" s="56">
        <v>0.2</v>
      </c>
      <c r="I2942" s="167" t="s">
        <v>13696</v>
      </c>
      <c r="J2942" s="56">
        <v>39.07</v>
      </c>
      <c r="K2942" s="71">
        <f t="shared" si="134"/>
        <v>5.1190171487074483E-3</v>
      </c>
      <c r="L2942" s="97">
        <v>19.441754176610999</v>
      </c>
      <c r="M2942" s="56">
        <v>20.239999999999998</v>
      </c>
      <c r="N2942" s="56">
        <v>40.674148681055115</v>
      </c>
      <c r="O2942" s="71">
        <f t="shared" si="135"/>
        <v>4.9171281141811444E-3</v>
      </c>
    </row>
    <row r="2943" spans="2:15" x14ac:dyDescent="0.15">
      <c r="B2943" s="73" t="str">
        <f>IFERROR(IF(AND(K2943&lt;&gt;"",K2943&gt;=$C$3),MAX($B$5:B2942)+1,""),"")</f>
        <v/>
      </c>
      <c r="C2943" s="73" t="str">
        <f>IFERROR(IF(AND(O2943&lt;&gt;"",O2943&gt;=$C$3),MAX($C$5:C2942)+1,""),"")</f>
        <v/>
      </c>
      <c r="F2943" s="40" t="s">
        <v>12591</v>
      </c>
      <c r="G2943" s="40" t="s">
        <v>12592</v>
      </c>
      <c r="H2943" s="56">
        <v>0.25</v>
      </c>
      <c r="I2943" s="167" t="s">
        <v>13687</v>
      </c>
      <c r="J2943" s="56">
        <v>43.41</v>
      </c>
      <c r="K2943" s="71">
        <f t="shared" si="134"/>
        <v>5.7590416954618759E-3</v>
      </c>
      <c r="L2943" s="97">
        <v>14.407291440953401</v>
      </c>
      <c r="M2943" s="56">
        <v>14.44</v>
      </c>
      <c r="N2943" s="56">
        <v>43.508552774755202</v>
      </c>
      <c r="O2943" s="71">
        <f t="shared" si="135"/>
        <v>5.7459966847037145E-3</v>
      </c>
    </row>
    <row r="2944" spans="2:15" x14ac:dyDescent="0.15">
      <c r="B2944" s="73" t="str">
        <f>IFERROR(IF(AND(K2944&lt;&gt;"",K2944&gt;=$C$3),MAX($B$5:B2943)+1,""),"")</f>
        <v/>
      </c>
      <c r="C2944" s="73" t="str">
        <f>IFERROR(IF(AND(O2944&lt;&gt;"",O2944&gt;=$C$3),MAX($C$5:C2943)+1,""),"")</f>
        <v/>
      </c>
      <c r="F2944" s="40" t="s">
        <v>12593</v>
      </c>
      <c r="G2944" s="40" t="s">
        <v>12594</v>
      </c>
      <c r="H2944" s="56" t="s">
        <v>5898</v>
      </c>
      <c r="I2944" s="167" t="s">
        <v>5898</v>
      </c>
      <c r="J2944" s="56">
        <v>50.48</v>
      </c>
      <c r="K2944" s="71" t="str">
        <f t="shared" si="134"/>
        <v/>
      </c>
      <c r="L2944" s="97">
        <v>50.48</v>
      </c>
      <c r="M2944" s="56" t="s">
        <v>5898</v>
      </c>
      <c r="N2944" s="56" t="s">
        <v>5898</v>
      </c>
      <c r="O2944" s="71" t="str">
        <f t="shared" si="135"/>
        <v/>
      </c>
    </row>
    <row r="2945" spans="2:15" x14ac:dyDescent="0.15">
      <c r="B2945" s="73" t="str">
        <f>IFERROR(IF(AND(K2945&lt;&gt;"",K2945&gt;=$C$3),MAX($B$5:B2944)+1,""),"")</f>
        <v/>
      </c>
      <c r="C2945" s="73" t="str">
        <f>IFERROR(IF(AND(O2945&lt;&gt;"",O2945&gt;=$C$3),MAX($C$5:C2944)+1,""),"")</f>
        <v/>
      </c>
      <c r="F2945" s="40" t="s">
        <v>12595</v>
      </c>
      <c r="G2945" s="40" t="s">
        <v>12596</v>
      </c>
      <c r="H2945" s="56" t="s">
        <v>5898</v>
      </c>
      <c r="I2945" s="167" t="s">
        <v>5898</v>
      </c>
      <c r="J2945" s="56">
        <v>70.569999999999993</v>
      </c>
      <c r="K2945" s="71" t="str">
        <f t="shared" si="134"/>
        <v/>
      </c>
      <c r="L2945" s="97">
        <v>70.569999999999993</v>
      </c>
      <c r="M2945" s="56">
        <v>49.28</v>
      </c>
      <c r="N2945" s="56">
        <v>49.28</v>
      </c>
      <c r="O2945" s="71" t="str">
        <f t="shared" si="135"/>
        <v/>
      </c>
    </row>
    <row r="2946" spans="2:15" x14ac:dyDescent="0.15">
      <c r="B2946" s="73" t="str">
        <f>IFERROR(IF(AND(K2946&lt;&gt;"",K2946&gt;=$C$3),MAX($B$5:B2945)+1,""),"")</f>
        <v/>
      </c>
      <c r="C2946" s="73" t="str">
        <f>IFERROR(IF(AND(O2946&lt;&gt;"",O2946&gt;=$C$3),MAX($C$5:C2945)+1,""),"")</f>
        <v/>
      </c>
      <c r="F2946" s="40" t="s">
        <v>12597</v>
      </c>
      <c r="G2946" s="40" t="s">
        <v>13625</v>
      </c>
      <c r="H2946" s="56" t="s">
        <v>5898</v>
      </c>
      <c r="I2946" s="167" t="s">
        <v>5898</v>
      </c>
      <c r="J2946" s="56">
        <v>13.5</v>
      </c>
      <c r="K2946" s="71" t="str">
        <f t="shared" si="134"/>
        <v/>
      </c>
      <c r="L2946" s="97">
        <v>13.5</v>
      </c>
      <c r="M2946" s="56" t="s">
        <v>5898</v>
      </c>
      <c r="N2946" s="56" t="s">
        <v>5898</v>
      </c>
      <c r="O2946" s="71" t="str">
        <f t="shared" si="135"/>
        <v/>
      </c>
    </row>
    <row r="2947" spans="2:15" x14ac:dyDescent="0.15">
      <c r="B2947" s="73" t="str">
        <f>IFERROR(IF(AND(K2947&lt;&gt;"",K2947&gt;=$C$3),MAX($B$5:B2946)+1,""),"")</f>
        <v/>
      </c>
      <c r="C2947" s="73" t="str">
        <f>IFERROR(IF(AND(O2947&lt;&gt;"",O2947&gt;=$C$3),MAX($C$5:C2946)+1,""),"")</f>
        <v/>
      </c>
      <c r="F2947" s="40" t="s">
        <v>12599</v>
      </c>
      <c r="G2947" s="40" t="s">
        <v>12600</v>
      </c>
      <c r="H2947" s="56">
        <v>0.45</v>
      </c>
      <c r="I2947" s="167" t="s">
        <v>13694</v>
      </c>
      <c r="J2947" s="56">
        <v>25.13</v>
      </c>
      <c r="K2947" s="71">
        <f t="shared" si="134"/>
        <v>1.7906884202148827E-2</v>
      </c>
      <c r="L2947" s="97">
        <v>24.737616238723099</v>
      </c>
      <c r="M2947" s="56">
        <v>26.98</v>
      </c>
      <c r="N2947" s="56">
        <v>27.407952062037374</v>
      </c>
      <c r="O2947" s="71">
        <f t="shared" si="135"/>
        <v>1.64185926398818E-2</v>
      </c>
    </row>
    <row r="2948" spans="2:15" x14ac:dyDescent="0.15">
      <c r="B2948" s="73" t="str">
        <f>IFERROR(IF(AND(K2948&lt;&gt;"",K2948&gt;=$C$3),MAX($B$5:B2947)+1,""),"")</f>
        <v/>
      </c>
      <c r="C2948" s="73" t="str">
        <f>IFERROR(IF(AND(O2948&lt;&gt;"",O2948&gt;=$C$3),MAX($C$5:C2947)+1,""),"")</f>
        <v/>
      </c>
      <c r="F2948" s="40" t="s">
        <v>13626</v>
      </c>
      <c r="G2948" s="40" t="s">
        <v>13627</v>
      </c>
      <c r="H2948" s="56" t="s">
        <v>5898</v>
      </c>
      <c r="I2948" s="167" t="s">
        <v>5935</v>
      </c>
      <c r="J2948" s="56">
        <v>8.92</v>
      </c>
      <c r="K2948" s="71" t="str">
        <f t="shared" si="134"/>
        <v/>
      </c>
      <c r="L2948" s="97">
        <v>8.92</v>
      </c>
      <c r="M2948" s="56">
        <v>7.37</v>
      </c>
      <c r="N2948" s="56">
        <v>7.3699999999999992</v>
      </c>
      <c r="O2948" s="71" t="str">
        <f t="shared" si="135"/>
        <v/>
      </c>
    </row>
    <row r="2949" spans="2:15" x14ac:dyDescent="0.15">
      <c r="B2949" s="73" t="str">
        <f>IFERROR(IF(AND(K2949&lt;&gt;"",K2949&gt;=$C$3),MAX($B$5:B2948)+1,""),"")</f>
        <v/>
      </c>
      <c r="C2949" s="73" t="str">
        <f>IFERROR(IF(AND(O2949&lt;&gt;"",O2949&gt;=$C$3),MAX($C$5:C2948)+1,""),"")</f>
        <v/>
      </c>
      <c r="F2949" s="40" t="s">
        <v>12603</v>
      </c>
      <c r="G2949" s="40" t="s">
        <v>12604</v>
      </c>
      <c r="H2949" s="56" t="s">
        <v>5898</v>
      </c>
      <c r="I2949" s="167" t="s">
        <v>5898</v>
      </c>
      <c r="J2949" s="56">
        <v>40.29</v>
      </c>
      <c r="K2949" s="71" t="str">
        <f t="shared" si="134"/>
        <v/>
      </c>
      <c r="L2949" s="97">
        <v>40.29</v>
      </c>
      <c r="M2949" s="56" t="s">
        <v>5898</v>
      </c>
      <c r="N2949" s="56" t="s">
        <v>5898</v>
      </c>
      <c r="O2949" s="71" t="str">
        <f t="shared" si="135"/>
        <v/>
      </c>
    </row>
    <row r="2950" spans="2:15" x14ac:dyDescent="0.15">
      <c r="B2950" s="73" t="str">
        <f>IFERROR(IF(AND(K2950&lt;&gt;"",K2950&gt;=$C$3),MAX($B$5:B2949)+1,""),"")</f>
        <v/>
      </c>
      <c r="C2950" s="73" t="str">
        <f>IFERROR(IF(AND(O2950&lt;&gt;"",O2950&gt;=$C$3),MAX($C$5:C2949)+1,""),"")</f>
        <v/>
      </c>
      <c r="F2950" s="40" t="s">
        <v>12605</v>
      </c>
      <c r="G2950" s="40" t="s">
        <v>12606</v>
      </c>
      <c r="H2950" s="56" t="s">
        <v>5898</v>
      </c>
      <c r="I2950" s="167" t="s">
        <v>5898</v>
      </c>
      <c r="J2950" s="56">
        <v>34.520000000000003</v>
      </c>
      <c r="K2950" s="71" t="str">
        <f t="shared" si="134"/>
        <v/>
      </c>
      <c r="L2950" s="97">
        <v>34.520000000000003</v>
      </c>
      <c r="M2950" s="56" t="s">
        <v>5898</v>
      </c>
      <c r="N2950" s="56" t="s">
        <v>5898</v>
      </c>
      <c r="O2950" s="71" t="str">
        <f t="shared" si="135"/>
        <v/>
      </c>
    </row>
    <row r="2951" spans="2:15" x14ac:dyDescent="0.15">
      <c r="B2951" s="73" t="str">
        <f>IFERROR(IF(AND(K2951&lt;&gt;"",K2951&gt;=$C$3),MAX($B$5:B2950)+1,""),"")</f>
        <v/>
      </c>
      <c r="C2951" s="73" t="str">
        <f>IFERROR(IF(AND(O2951&lt;&gt;"",O2951&gt;=$C$3),MAX($C$5:C2950)+1,""),"")</f>
        <v/>
      </c>
      <c r="F2951" s="40" t="s">
        <v>12607</v>
      </c>
      <c r="G2951" s="40" t="s">
        <v>12608</v>
      </c>
      <c r="H2951" s="56">
        <v>4.4999999999999998E-2</v>
      </c>
      <c r="I2951" s="167" t="s">
        <v>5945</v>
      </c>
      <c r="J2951" s="56">
        <v>41.75</v>
      </c>
      <c r="K2951" s="71">
        <f t="shared" si="134"/>
        <v>1.0778443113772455E-3</v>
      </c>
      <c r="L2951" s="97">
        <v>41.706521739130402</v>
      </c>
      <c r="M2951" s="56">
        <v>44.54</v>
      </c>
      <c r="N2951" s="56">
        <v>44.586432108418073</v>
      </c>
      <c r="O2951" s="71">
        <f t="shared" si="135"/>
        <v>1.0092756444511253E-3</v>
      </c>
    </row>
    <row r="2952" spans="2:15" x14ac:dyDescent="0.15">
      <c r="B2952" s="73" t="str">
        <f>IFERROR(IF(AND(K2952&lt;&gt;"",K2952&gt;=$C$3),MAX($B$5:B2951)+1,""),"")</f>
        <v/>
      </c>
      <c r="C2952" s="73" t="str">
        <f>IFERROR(IF(AND(O2952&lt;&gt;"",O2952&gt;=$C$3),MAX($C$5:C2951)+1,""),"")</f>
        <v/>
      </c>
      <c r="F2952" s="40" t="s">
        <v>12609</v>
      </c>
      <c r="G2952" s="40" t="s">
        <v>12610</v>
      </c>
      <c r="H2952" s="56" t="s">
        <v>5898</v>
      </c>
      <c r="I2952" s="167" t="s">
        <v>5898</v>
      </c>
      <c r="J2952" s="56">
        <v>30.4</v>
      </c>
      <c r="K2952" s="71" t="str">
        <f t="shared" si="134"/>
        <v/>
      </c>
      <c r="L2952" s="97">
        <v>30.4</v>
      </c>
      <c r="M2952" s="56">
        <v>45.01</v>
      </c>
      <c r="N2952" s="56">
        <v>45.01</v>
      </c>
      <c r="O2952" s="71" t="str">
        <f t="shared" si="135"/>
        <v/>
      </c>
    </row>
    <row r="2953" spans="2:15" x14ac:dyDescent="0.15">
      <c r="B2953" s="73" t="str">
        <f>IFERROR(IF(AND(K2953&lt;&gt;"",K2953&gt;=$C$3),MAX($B$5:B2952)+1,""),"")</f>
        <v/>
      </c>
      <c r="C2953" s="73" t="str">
        <f>IFERROR(IF(AND(O2953&lt;&gt;"",O2953&gt;=$C$3),MAX($C$5:C2952)+1,""),"")</f>
        <v/>
      </c>
      <c r="F2953" s="40" t="s">
        <v>12611</v>
      </c>
      <c r="G2953" s="40" t="s">
        <v>12612</v>
      </c>
      <c r="H2953" s="56">
        <v>0.19</v>
      </c>
      <c r="I2953" s="167" t="s">
        <v>5916</v>
      </c>
      <c r="J2953" s="56">
        <v>35.729999999999997</v>
      </c>
      <c r="K2953" s="71">
        <f t="shared" si="134"/>
        <v>5.3176602294990206E-3</v>
      </c>
      <c r="L2953" s="97">
        <v>35.548677884615401</v>
      </c>
      <c r="M2953" s="56">
        <v>36.94</v>
      </c>
      <c r="N2953" s="56">
        <v>37.128418791946281</v>
      </c>
      <c r="O2953" s="71">
        <f t="shared" si="135"/>
        <v>5.1173738656819364E-3</v>
      </c>
    </row>
    <row r="2954" spans="2:15" x14ac:dyDescent="0.15">
      <c r="B2954" s="73" t="str">
        <f>IFERROR(IF(AND(K2954&lt;&gt;"",K2954&gt;=$C$3),MAX($B$5:B2953)+1,""),"")</f>
        <v/>
      </c>
      <c r="C2954" s="73" t="str">
        <f>IFERROR(IF(AND(O2954&lt;&gt;"",O2954&gt;=$C$3),MAX($C$5:C2953)+1,""),"")</f>
        <v/>
      </c>
      <c r="F2954" s="40" t="s">
        <v>12613</v>
      </c>
      <c r="G2954" s="40" t="s">
        <v>12614</v>
      </c>
      <c r="H2954" s="56">
        <v>0.2</v>
      </c>
      <c r="I2954" s="167" t="s">
        <v>5903</v>
      </c>
      <c r="J2954" s="56">
        <v>8.27</v>
      </c>
      <c r="K2954" s="71">
        <f t="shared" si="134"/>
        <v>2.4183796856106412E-2</v>
      </c>
      <c r="L2954" s="97">
        <v>8.0702415458937207</v>
      </c>
      <c r="M2954" s="56">
        <v>8.9</v>
      </c>
      <c r="N2954" s="56">
        <v>9.120297029702968</v>
      </c>
      <c r="O2954" s="71">
        <f t="shared" si="135"/>
        <v>2.1929110351191453E-2</v>
      </c>
    </row>
    <row r="2955" spans="2:15" x14ac:dyDescent="0.15">
      <c r="B2955" s="73" t="str">
        <f>IFERROR(IF(AND(K2955&lt;&gt;"",K2955&gt;=$C$3),MAX($B$5:B2954)+1,""),"")</f>
        <v/>
      </c>
      <c r="C2955" s="73" t="str">
        <f>IFERROR(IF(AND(O2955&lt;&gt;"",O2955&gt;=$C$3),MAX($C$5:C2954)+1,""),"")</f>
        <v/>
      </c>
      <c r="F2955" s="40" t="s">
        <v>12615</v>
      </c>
      <c r="G2955" s="40" t="s">
        <v>12616</v>
      </c>
      <c r="H2955" s="56">
        <v>0.6</v>
      </c>
      <c r="I2955" s="167" t="s">
        <v>5932</v>
      </c>
      <c r="J2955" s="56">
        <v>63.91</v>
      </c>
      <c r="K2955" s="71">
        <f t="shared" si="134"/>
        <v>9.3882021592864972E-3</v>
      </c>
      <c r="L2955" s="97">
        <v>63.378229094439099</v>
      </c>
      <c r="M2955" s="56">
        <v>84.38</v>
      </c>
      <c r="N2955" s="56">
        <v>85.087984897217098</v>
      </c>
      <c r="O2955" s="71">
        <f t="shared" si="135"/>
        <v>7.0515243806135042E-3</v>
      </c>
    </row>
    <row r="2956" spans="2:15" x14ac:dyDescent="0.15">
      <c r="B2956" s="73" t="str">
        <f>IFERROR(IF(AND(K2956&lt;&gt;"",K2956&gt;=$C$3),MAX($B$5:B2955)+1,""),"")</f>
        <v/>
      </c>
      <c r="C2956" s="73" t="str">
        <f>IFERROR(IF(AND(O2956&lt;&gt;"",O2956&gt;=$C$3),MAX($C$5:C2955)+1,""),"")</f>
        <v/>
      </c>
      <c r="F2956" s="40" t="s">
        <v>12617</v>
      </c>
      <c r="G2956" s="40" t="s">
        <v>12618</v>
      </c>
      <c r="H2956" s="56">
        <v>0.41</v>
      </c>
      <c r="I2956" s="167" t="s">
        <v>5932</v>
      </c>
      <c r="J2956" s="56">
        <v>31.33</v>
      </c>
      <c r="K2956" s="71">
        <f t="shared" si="134"/>
        <v>1.3086498563676987E-2</v>
      </c>
      <c r="L2956" s="97">
        <v>12.4098855054811</v>
      </c>
      <c r="M2956" s="56">
        <v>13.55</v>
      </c>
      <c r="N2956" s="56">
        <v>34.208333333333393</v>
      </c>
      <c r="O2956" s="71">
        <f t="shared" si="135"/>
        <v>1.1985383678440905E-2</v>
      </c>
    </row>
    <row r="2957" spans="2:15" x14ac:dyDescent="0.15">
      <c r="B2957" s="73" t="str">
        <f>IFERROR(IF(AND(K2957&lt;&gt;"",K2957&gt;=$C$3),MAX($B$5:B2956)+1,""),"")</f>
        <v/>
      </c>
      <c r="C2957" s="73" t="str">
        <f>IFERROR(IF(AND(O2957&lt;&gt;"",O2957&gt;=$C$3),MAX($C$5:C2956)+1,""),"")</f>
        <v/>
      </c>
      <c r="F2957" s="40" t="s">
        <v>12619</v>
      </c>
      <c r="G2957" s="40" t="s">
        <v>12620</v>
      </c>
      <c r="H2957" s="56">
        <v>0.3</v>
      </c>
      <c r="I2957" s="167" t="s">
        <v>5967</v>
      </c>
      <c r="J2957" s="56">
        <v>39.75</v>
      </c>
      <c r="K2957" s="71">
        <f t="shared" si="134"/>
        <v>7.5471698113207548E-3</v>
      </c>
      <c r="L2957" s="97">
        <v>39.399676850763797</v>
      </c>
      <c r="M2957" s="56">
        <v>40.35</v>
      </c>
      <c r="N2957" s="56">
        <v>40.708772969768837</v>
      </c>
      <c r="O2957" s="71">
        <f t="shared" si="135"/>
        <v>7.3694188774195207E-3</v>
      </c>
    </row>
    <row r="2958" spans="2:15" x14ac:dyDescent="0.15">
      <c r="B2958" s="73" t="str">
        <f>IFERROR(IF(AND(K2958&lt;&gt;"",K2958&gt;=$C$3),MAX($B$5:B2957)+1,""),"")</f>
        <v/>
      </c>
      <c r="C2958" s="73" t="str">
        <f>IFERROR(IF(AND(O2958&lt;&gt;"",O2958&gt;=$C$3),MAX($C$5:C2957)+1,""),"")</f>
        <v/>
      </c>
      <c r="F2958" s="40" t="s">
        <v>12621</v>
      </c>
      <c r="G2958" s="40" t="s">
        <v>12622</v>
      </c>
      <c r="H2958" s="56" t="s">
        <v>5898</v>
      </c>
      <c r="I2958" s="167" t="s">
        <v>5898</v>
      </c>
      <c r="J2958" s="56">
        <v>19.79</v>
      </c>
      <c r="K2958" s="71" t="str">
        <f t="shared" si="134"/>
        <v/>
      </c>
      <c r="L2958" s="97">
        <v>19.79</v>
      </c>
      <c r="M2958" s="56" t="s">
        <v>5898</v>
      </c>
      <c r="N2958" s="56" t="s">
        <v>5898</v>
      </c>
      <c r="O2958" s="71" t="str">
        <f t="shared" si="135"/>
        <v/>
      </c>
    </row>
    <row r="2959" spans="2:15" x14ac:dyDescent="0.15">
      <c r="B2959" s="73" t="str">
        <f>IFERROR(IF(AND(K2959&lt;&gt;"",K2959&gt;=$C$3),MAX($B$5:B2958)+1,""),"")</f>
        <v/>
      </c>
      <c r="C2959" s="73" t="str">
        <f>IFERROR(IF(AND(O2959&lt;&gt;"",O2959&gt;=$C$3),MAX($C$5:C2958)+1,""),"")</f>
        <v/>
      </c>
      <c r="F2959" s="40" t="s">
        <v>12623</v>
      </c>
      <c r="G2959" s="40" t="s">
        <v>12624</v>
      </c>
      <c r="H2959" s="56" t="s">
        <v>5898</v>
      </c>
      <c r="I2959" s="167" t="s">
        <v>5898</v>
      </c>
      <c r="J2959" s="56">
        <v>45.51</v>
      </c>
      <c r="K2959" s="71" t="str">
        <f t="shared" si="134"/>
        <v/>
      </c>
      <c r="L2959" s="97">
        <v>45.51</v>
      </c>
      <c r="M2959" s="56" t="s">
        <v>5898</v>
      </c>
      <c r="N2959" s="56" t="s">
        <v>5898</v>
      </c>
      <c r="O2959" s="71" t="str">
        <f t="shared" si="135"/>
        <v/>
      </c>
    </row>
    <row r="2960" spans="2:15" x14ac:dyDescent="0.15">
      <c r="B2960" s="73" t="str">
        <f>IFERROR(IF(AND(K2960&lt;&gt;"",K2960&gt;=$C$3),MAX($B$5:B2959)+1,""),"")</f>
        <v/>
      </c>
      <c r="C2960" s="73" t="str">
        <f>IFERROR(IF(AND(O2960&lt;&gt;"",O2960&gt;=$C$3),MAX($C$5:C2959)+1,""),"")</f>
        <v/>
      </c>
      <c r="F2960" s="40" t="s">
        <v>12625</v>
      </c>
      <c r="G2960" s="40" t="s">
        <v>12626</v>
      </c>
      <c r="H2960" s="56">
        <v>0.21</v>
      </c>
      <c r="I2960" s="167" t="s">
        <v>5930</v>
      </c>
      <c r="J2960" s="56">
        <v>73.36</v>
      </c>
      <c r="K2960" s="71">
        <f t="shared" si="134"/>
        <v>2.8625954198473282E-3</v>
      </c>
      <c r="L2960" s="97">
        <v>33.2703789567543</v>
      </c>
      <c r="M2960" s="56">
        <v>32.19</v>
      </c>
      <c r="N2960" s="56">
        <v>70.977802899975529</v>
      </c>
      <c r="O2960" s="71">
        <f t="shared" si="135"/>
        <v>2.9586714637524006E-3</v>
      </c>
    </row>
    <row r="2961" spans="2:15" x14ac:dyDescent="0.15">
      <c r="B2961" s="73" t="str">
        <f>IFERROR(IF(AND(K2961&lt;&gt;"",K2961&gt;=$C$3),MAX($B$5:B2960)+1,""),"")</f>
        <v/>
      </c>
      <c r="C2961" s="73" t="str">
        <f>IFERROR(IF(AND(O2961&lt;&gt;"",O2961&gt;=$C$3),MAX($C$5:C2960)+1,""),"")</f>
        <v/>
      </c>
      <c r="F2961" s="40" t="s">
        <v>12627</v>
      </c>
      <c r="G2961" s="40" t="s">
        <v>12628</v>
      </c>
      <c r="H2961" s="56" t="s">
        <v>5898</v>
      </c>
      <c r="I2961" s="167" t="s">
        <v>13682</v>
      </c>
      <c r="J2961" s="56">
        <v>10.16</v>
      </c>
      <c r="K2961" s="71" t="str">
        <f t="shared" si="134"/>
        <v/>
      </c>
      <c r="L2961" s="97">
        <v>10.16</v>
      </c>
      <c r="M2961" s="56">
        <v>11.19</v>
      </c>
      <c r="N2961" s="56">
        <v>11.19</v>
      </c>
      <c r="O2961" s="71" t="str">
        <f t="shared" si="135"/>
        <v/>
      </c>
    </row>
    <row r="2962" spans="2:15" x14ac:dyDescent="0.15">
      <c r="B2962" s="73" t="str">
        <f>IFERROR(IF(AND(K2962&lt;&gt;"",K2962&gt;=$C$3),MAX($B$5:B2961)+1,""),"")</f>
        <v/>
      </c>
      <c r="C2962" s="73" t="str">
        <f>IFERROR(IF(AND(O2962&lt;&gt;"",O2962&gt;=$C$3),MAX($C$5:C2961)+1,""),"")</f>
        <v/>
      </c>
      <c r="F2962" s="40" t="s">
        <v>12629</v>
      </c>
      <c r="G2962" s="40" t="s">
        <v>12630</v>
      </c>
      <c r="H2962" s="56" t="s">
        <v>5898</v>
      </c>
      <c r="I2962" s="167" t="s">
        <v>5898</v>
      </c>
      <c r="J2962" s="56">
        <v>54.52</v>
      </c>
      <c r="K2962" s="71" t="str">
        <f t="shared" si="134"/>
        <v/>
      </c>
      <c r="L2962" s="97">
        <v>54.52</v>
      </c>
      <c r="M2962" s="56" t="s">
        <v>5898</v>
      </c>
      <c r="N2962" s="56" t="s">
        <v>5898</v>
      </c>
      <c r="O2962" s="71" t="str">
        <f t="shared" si="135"/>
        <v/>
      </c>
    </row>
    <row r="2963" spans="2:15" x14ac:dyDescent="0.15">
      <c r="B2963" s="73" t="str">
        <f>IFERROR(IF(AND(K2963&lt;&gt;"",K2963&gt;=$C$3),MAX($B$5:B2962)+1,""),"")</f>
        <v/>
      </c>
      <c r="C2963" s="73" t="str">
        <f>IFERROR(IF(AND(O2963&lt;&gt;"",O2963&gt;=$C$3),MAX($C$5:C2962)+1,""),"")</f>
        <v/>
      </c>
      <c r="F2963" s="40" t="s">
        <v>12631</v>
      </c>
      <c r="G2963" s="40" t="s">
        <v>12632</v>
      </c>
      <c r="H2963" s="56" t="s">
        <v>5898</v>
      </c>
      <c r="I2963" s="167" t="s">
        <v>5898</v>
      </c>
      <c r="J2963" s="56">
        <v>34.17</v>
      </c>
      <c r="K2963" s="71" t="str">
        <f t="shared" si="134"/>
        <v/>
      </c>
      <c r="L2963" s="97">
        <v>34.17</v>
      </c>
      <c r="M2963" s="56" t="s">
        <v>5898</v>
      </c>
      <c r="N2963" s="56" t="s">
        <v>5898</v>
      </c>
      <c r="O2963" s="71" t="str">
        <f t="shared" si="135"/>
        <v/>
      </c>
    </row>
    <row r="2964" spans="2:15" x14ac:dyDescent="0.15">
      <c r="B2964" s="73" t="str">
        <f>IFERROR(IF(AND(K2964&lt;&gt;"",K2964&gt;=$C$3),MAX($B$5:B2963)+1,""),"")</f>
        <v/>
      </c>
      <c r="C2964" s="73" t="str">
        <f>IFERROR(IF(AND(O2964&lt;&gt;"",O2964&gt;=$C$3),MAX($C$5:C2963)+1,""),"")</f>
        <v/>
      </c>
      <c r="F2964" s="40" t="s">
        <v>12633</v>
      </c>
      <c r="G2964" s="40" t="s">
        <v>12634</v>
      </c>
      <c r="H2964" s="56" t="s">
        <v>5898</v>
      </c>
      <c r="I2964" s="167" t="s">
        <v>5898</v>
      </c>
      <c r="J2964" s="56">
        <v>23.76</v>
      </c>
      <c r="K2964" s="71" t="str">
        <f t="shared" si="134"/>
        <v/>
      </c>
      <c r="L2964" s="97">
        <v>23.76</v>
      </c>
      <c r="M2964" s="56" t="s">
        <v>5898</v>
      </c>
      <c r="N2964" s="56" t="s">
        <v>5898</v>
      </c>
      <c r="O2964" s="71" t="str">
        <f t="shared" si="135"/>
        <v/>
      </c>
    </row>
    <row r="2965" spans="2:15" x14ac:dyDescent="0.15">
      <c r="B2965" s="73" t="str">
        <f>IFERROR(IF(AND(K2965&lt;&gt;"",K2965&gt;=$C$3),MAX($B$5:B2964)+1,""),"")</f>
        <v/>
      </c>
      <c r="C2965" s="73" t="str">
        <f>IFERROR(IF(AND(O2965&lt;&gt;"",O2965&gt;=$C$3),MAX($C$5:C2964)+1,""),"")</f>
        <v/>
      </c>
      <c r="F2965" s="40" t="s">
        <v>12635</v>
      </c>
      <c r="G2965" s="40" t="s">
        <v>12636</v>
      </c>
      <c r="H2965" s="56" t="s">
        <v>5898</v>
      </c>
      <c r="I2965" s="167" t="s">
        <v>5898</v>
      </c>
      <c r="J2965" s="56">
        <v>267.27</v>
      </c>
      <c r="K2965" s="71" t="str">
        <f t="shared" si="134"/>
        <v/>
      </c>
      <c r="L2965" s="97">
        <v>267.27</v>
      </c>
      <c r="M2965" s="56" t="s">
        <v>5898</v>
      </c>
      <c r="N2965" s="56" t="s">
        <v>5898</v>
      </c>
      <c r="O2965" s="71" t="str">
        <f t="shared" si="135"/>
        <v/>
      </c>
    </row>
    <row r="2966" spans="2:15" x14ac:dyDescent="0.15">
      <c r="B2966" s="73" t="str">
        <f>IFERROR(IF(AND(K2966&lt;&gt;"",K2966&gt;=$C$3),MAX($B$5:B2965)+1,""),"")</f>
        <v/>
      </c>
      <c r="C2966" s="73" t="str">
        <f>IFERROR(IF(AND(O2966&lt;&gt;"",O2966&gt;=$C$3),MAX($C$5:C2965)+1,""),"")</f>
        <v/>
      </c>
      <c r="F2966" s="40" t="s">
        <v>12637</v>
      </c>
      <c r="G2966" s="40" t="s">
        <v>12638</v>
      </c>
      <c r="H2966" s="56">
        <v>0.3</v>
      </c>
      <c r="I2966" s="167" t="s">
        <v>5944</v>
      </c>
      <c r="J2966" s="56">
        <v>52.44</v>
      </c>
      <c r="K2966" s="71">
        <f t="shared" si="134"/>
        <v>5.7208237986270021E-3</v>
      </c>
      <c r="L2966" s="97">
        <v>26.072861952861899</v>
      </c>
      <c r="M2966" s="56">
        <v>23.85</v>
      </c>
      <c r="N2966" s="56">
        <v>47.969187358916578</v>
      </c>
      <c r="O2966" s="71">
        <f t="shared" si="135"/>
        <v>6.2540146397588618E-3</v>
      </c>
    </row>
    <row r="2967" spans="2:15" x14ac:dyDescent="0.15">
      <c r="B2967" s="73" t="str">
        <f>IFERROR(IF(AND(K2967&lt;&gt;"",K2967&gt;=$C$3),MAX($B$5:B2966)+1,""),"")</f>
        <v/>
      </c>
      <c r="C2967" s="73" t="str">
        <f>IFERROR(IF(AND(O2967&lt;&gt;"",O2967&gt;=$C$3),MAX($C$5:C2966)+1,""),"")</f>
        <v/>
      </c>
      <c r="F2967" s="40" t="s">
        <v>12639</v>
      </c>
      <c r="G2967" s="40" t="s">
        <v>12640</v>
      </c>
      <c r="H2967" s="56">
        <v>0.16900000000000001</v>
      </c>
      <c r="I2967" s="167" t="s">
        <v>5976</v>
      </c>
      <c r="J2967" s="56">
        <v>87.15</v>
      </c>
      <c r="K2967" s="71">
        <f t="shared" ref="K2967:K3030" si="136">IFERROR(H2967/J2967,"")</f>
        <v>1.9391853126792887E-3</v>
      </c>
      <c r="L2967" s="97">
        <v>87.008913436815504</v>
      </c>
      <c r="M2967" s="56">
        <v>89.56</v>
      </c>
      <c r="N2967" s="56">
        <v>89.705223197253005</v>
      </c>
      <c r="O2967" s="71">
        <f t="shared" ref="O2967:O3030" si="137">IFERROR(H2967/N2967,"")</f>
        <v>1.8839482694155451E-3</v>
      </c>
    </row>
    <row r="2968" spans="2:15" x14ac:dyDescent="0.15">
      <c r="B2968" s="73" t="str">
        <f>IFERROR(IF(AND(K2968&lt;&gt;"",K2968&gt;=$C$3),MAX($B$5:B2967)+1,""),"")</f>
        <v/>
      </c>
      <c r="C2968" s="73" t="str">
        <f>IFERROR(IF(AND(O2968&lt;&gt;"",O2968&gt;=$C$3),MAX($C$5:C2967)+1,""),"")</f>
        <v/>
      </c>
      <c r="F2968" s="40" t="s">
        <v>12641</v>
      </c>
      <c r="G2968" s="40" t="s">
        <v>12642</v>
      </c>
      <c r="H2968" s="56" t="s">
        <v>5898</v>
      </c>
      <c r="I2968" s="167" t="s">
        <v>5898</v>
      </c>
      <c r="J2968" s="56">
        <v>34.11</v>
      </c>
      <c r="K2968" s="71" t="str">
        <f t="shared" si="136"/>
        <v/>
      </c>
      <c r="L2968" s="97">
        <v>34.11</v>
      </c>
      <c r="M2968" s="56" t="s">
        <v>5898</v>
      </c>
      <c r="N2968" s="56" t="s">
        <v>5898</v>
      </c>
      <c r="O2968" s="71" t="str">
        <f t="shared" si="137"/>
        <v/>
      </c>
    </row>
    <row r="2969" spans="2:15" x14ac:dyDescent="0.15">
      <c r="B2969" s="73" t="str">
        <f>IFERROR(IF(AND(K2969&lt;&gt;"",K2969&gt;=$C$3),MAX($B$5:B2968)+1,""),"")</f>
        <v/>
      </c>
      <c r="C2969" s="73" t="str">
        <f>IFERROR(IF(AND(O2969&lt;&gt;"",O2969&gt;=$C$3),MAX($C$5:C2968)+1,""),"")</f>
        <v/>
      </c>
      <c r="F2969" s="40" t="s">
        <v>12643</v>
      </c>
      <c r="G2969" s="40" t="s">
        <v>12644</v>
      </c>
      <c r="H2969" s="56">
        <v>0.115</v>
      </c>
      <c r="I2969" s="167" t="s">
        <v>5953</v>
      </c>
      <c r="J2969" s="56">
        <v>27.22</v>
      </c>
      <c r="K2969" s="71">
        <f t="shared" si="136"/>
        <v>4.2248346803820721E-3</v>
      </c>
      <c r="L2969" s="97">
        <v>27.118947013162298</v>
      </c>
      <c r="M2969" s="56">
        <v>30.18</v>
      </c>
      <c r="N2969" s="56">
        <v>30.292459349593535</v>
      </c>
      <c r="O2969" s="71">
        <f t="shared" si="137"/>
        <v>3.7963243153297513E-3</v>
      </c>
    </row>
    <row r="2970" spans="2:15" x14ac:dyDescent="0.15">
      <c r="B2970" s="73" t="str">
        <f>IFERROR(IF(AND(K2970&lt;&gt;"",K2970&gt;=$C$3),MAX($B$5:B2969)+1,""),"")</f>
        <v/>
      </c>
      <c r="C2970" s="73" t="str">
        <f>IFERROR(IF(AND(O2970&lt;&gt;"",O2970&gt;=$C$3),MAX($C$5:C2969)+1,""),"")</f>
        <v/>
      </c>
      <c r="F2970" s="40" t="s">
        <v>12645</v>
      </c>
      <c r="G2970" s="40" t="s">
        <v>12646</v>
      </c>
      <c r="H2970" s="56">
        <v>0.5</v>
      </c>
      <c r="I2970" s="167" t="s">
        <v>5941</v>
      </c>
      <c r="J2970" s="56">
        <v>44.29</v>
      </c>
      <c r="K2970" s="71">
        <f t="shared" si="136"/>
        <v>1.1289230074508919E-2</v>
      </c>
      <c r="L2970" s="97">
        <v>21.9</v>
      </c>
      <c r="M2970" s="56">
        <v>22.67</v>
      </c>
      <c r="N2970" s="56">
        <v>45.847228310502288</v>
      </c>
      <c r="O2970" s="71">
        <f t="shared" si="137"/>
        <v>1.0905784677183294E-2</v>
      </c>
    </row>
    <row r="2971" spans="2:15" x14ac:dyDescent="0.15">
      <c r="B2971" s="73" t="str">
        <f>IFERROR(IF(AND(K2971&lt;&gt;"",K2971&gt;=$C$3),MAX($B$5:B2970)+1,""),"")</f>
        <v/>
      </c>
      <c r="C2971" s="73" t="str">
        <f>IFERROR(IF(AND(O2971&lt;&gt;"",O2971&gt;=$C$3),MAX($C$5:C2970)+1,""),"")</f>
        <v/>
      </c>
      <c r="F2971" s="40" t="s">
        <v>12647</v>
      </c>
      <c r="G2971" s="40" t="s">
        <v>12648</v>
      </c>
      <c r="H2971" s="56">
        <v>0.3</v>
      </c>
      <c r="I2971" s="167" t="s">
        <v>5905</v>
      </c>
      <c r="J2971" s="56">
        <v>45.87</v>
      </c>
      <c r="K2971" s="71">
        <f t="shared" si="136"/>
        <v>6.5402223675604968E-3</v>
      </c>
      <c r="L2971" s="97">
        <v>45.589792302993303</v>
      </c>
      <c r="M2971" s="56">
        <v>49.92</v>
      </c>
      <c r="N2971" s="56">
        <v>50.226822372464632</v>
      </c>
      <c r="O2971" s="71">
        <f t="shared" si="137"/>
        <v>5.9729042338236013E-3</v>
      </c>
    </row>
    <row r="2972" spans="2:15" x14ac:dyDescent="0.15">
      <c r="B2972" s="73" t="str">
        <f>IFERROR(IF(AND(K2972&lt;&gt;"",K2972&gt;=$C$3),MAX($B$5:B2971)+1,""),"")</f>
        <v/>
      </c>
      <c r="C2972" s="73" t="str">
        <f>IFERROR(IF(AND(O2972&lt;&gt;"",O2972&gt;=$C$3),MAX($C$5:C2971)+1,""),"")</f>
        <v/>
      </c>
      <c r="F2972" s="40" t="s">
        <v>12649</v>
      </c>
      <c r="G2972" s="40" t="s">
        <v>12650</v>
      </c>
      <c r="H2972" s="56" t="s">
        <v>5898</v>
      </c>
      <c r="I2972" s="167" t="s">
        <v>5898</v>
      </c>
      <c r="J2972" s="56">
        <v>64.09</v>
      </c>
      <c r="K2972" s="71" t="str">
        <f t="shared" si="136"/>
        <v/>
      </c>
      <c r="L2972" s="97">
        <v>64.09</v>
      </c>
      <c r="M2972" s="56">
        <v>81.3</v>
      </c>
      <c r="N2972" s="56">
        <v>81.3</v>
      </c>
      <c r="O2972" s="71" t="str">
        <f t="shared" si="137"/>
        <v/>
      </c>
    </row>
    <row r="2973" spans="2:15" x14ac:dyDescent="0.15">
      <c r="B2973" s="73" t="str">
        <f>IFERROR(IF(AND(K2973&lt;&gt;"",K2973&gt;=$C$3),MAX($B$5:B2972)+1,""),"")</f>
        <v/>
      </c>
      <c r="C2973" s="73" t="str">
        <f>IFERROR(IF(AND(O2973&lt;&gt;"",O2973&gt;=$C$3),MAX($C$5:C2972)+1,""),"")</f>
        <v/>
      </c>
      <c r="F2973" s="40" t="s">
        <v>12651</v>
      </c>
      <c r="G2973" s="40" t="s">
        <v>12652</v>
      </c>
      <c r="H2973" s="56">
        <v>0.45</v>
      </c>
      <c r="I2973" s="167" t="s">
        <v>5916</v>
      </c>
      <c r="J2973" s="56">
        <v>26.42</v>
      </c>
      <c r="K2973" s="71">
        <f t="shared" si="136"/>
        <v>1.7032551097653292E-2</v>
      </c>
      <c r="L2973" s="97">
        <v>25.944630147940799</v>
      </c>
      <c r="M2973" s="56">
        <v>25.44</v>
      </c>
      <c r="N2973" s="56">
        <v>25.906123778501655</v>
      </c>
      <c r="O2973" s="71">
        <f t="shared" si="137"/>
        <v>1.7370410326435447E-2</v>
      </c>
    </row>
    <row r="2974" spans="2:15" x14ac:dyDescent="0.15">
      <c r="B2974" s="73" t="str">
        <f>IFERROR(IF(AND(K2974&lt;&gt;"",K2974&gt;=$C$3),MAX($B$5:B2973)+1,""),"")</f>
        <v/>
      </c>
      <c r="C2974" s="73" t="str">
        <f>IFERROR(IF(AND(O2974&lt;&gt;"",O2974&gt;=$C$3),MAX($C$5:C2973)+1,""),"")</f>
        <v/>
      </c>
      <c r="F2974" s="40" t="s">
        <v>12653</v>
      </c>
      <c r="G2974" s="40" t="s">
        <v>12654</v>
      </c>
      <c r="H2974" s="56" t="s">
        <v>5898</v>
      </c>
      <c r="I2974" s="167" t="s">
        <v>5898</v>
      </c>
      <c r="J2974" s="56">
        <v>40.799999999999997</v>
      </c>
      <c r="K2974" s="71" t="str">
        <f t="shared" si="136"/>
        <v/>
      </c>
      <c r="L2974" s="97">
        <v>40.799999999999997</v>
      </c>
      <c r="M2974" s="56" t="s">
        <v>5898</v>
      </c>
      <c r="N2974" s="56" t="s">
        <v>5898</v>
      </c>
      <c r="O2974" s="71" t="str">
        <f t="shared" si="137"/>
        <v/>
      </c>
    </row>
    <row r="2975" spans="2:15" x14ac:dyDescent="0.15">
      <c r="B2975" s="73" t="str">
        <f>IFERROR(IF(AND(K2975&lt;&gt;"",K2975&gt;=$C$3),MAX($B$5:B2974)+1,""),"")</f>
        <v/>
      </c>
      <c r="C2975" s="73" t="str">
        <f>IFERROR(IF(AND(O2975&lt;&gt;"",O2975&gt;=$C$3),MAX($C$5:C2974)+1,""),"")</f>
        <v/>
      </c>
      <c r="F2975" s="40" t="s">
        <v>12655</v>
      </c>
      <c r="G2975" s="40" t="s">
        <v>12656</v>
      </c>
      <c r="H2975" s="56">
        <v>0.1</v>
      </c>
      <c r="I2975" s="167" t="s">
        <v>5907</v>
      </c>
      <c r="J2975" s="56">
        <v>19.809999999999999</v>
      </c>
      <c r="K2975" s="71">
        <f t="shared" si="136"/>
        <v>5.0479555779909145E-3</v>
      </c>
      <c r="L2975" s="97">
        <v>19.6963453815261</v>
      </c>
      <c r="M2975" s="56">
        <v>18.45</v>
      </c>
      <c r="N2975" s="56">
        <v>18.556462781304099</v>
      </c>
      <c r="O2975" s="71">
        <f t="shared" si="137"/>
        <v>5.3889580777620738E-3</v>
      </c>
    </row>
    <row r="2976" spans="2:15" x14ac:dyDescent="0.15">
      <c r="B2976" s="73" t="str">
        <f>IFERROR(IF(AND(K2976&lt;&gt;"",K2976&gt;=$C$3),MAX($B$5:B2975)+1,""),"")</f>
        <v/>
      </c>
      <c r="C2976" s="73" t="str">
        <f>IFERROR(IF(AND(O2976&lt;&gt;"",O2976&gt;=$C$3),MAX($C$5:C2975)+1,""),"")</f>
        <v/>
      </c>
      <c r="F2976" s="40" t="s">
        <v>12657</v>
      </c>
      <c r="G2976" s="40" t="s">
        <v>12658</v>
      </c>
      <c r="H2976" s="56" t="s">
        <v>5898</v>
      </c>
      <c r="I2976" s="167" t="s">
        <v>5898</v>
      </c>
      <c r="J2976" s="56">
        <v>56.1</v>
      </c>
      <c r="K2976" s="71" t="str">
        <f t="shared" si="136"/>
        <v/>
      </c>
      <c r="L2976" s="97">
        <v>56.1</v>
      </c>
      <c r="M2976" s="56" t="s">
        <v>5898</v>
      </c>
      <c r="N2976" s="56" t="s">
        <v>5898</v>
      </c>
      <c r="O2976" s="71" t="str">
        <f t="shared" si="137"/>
        <v/>
      </c>
    </row>
    <row r="2977" spans="2:15" x14ac:dyDescent="0.15">
      <c r="B2977" s="73" t="str">
        <f>IFERROR(IF(AND(K2977&lt;&gt;"",K2977&gt;=$C$3),MAX($B$5:B2976)+1,""),"")</f>
        <v/>
      </c>
      <c r="C2977" s="73" t="str">
        <f>IFERROR(IF(AND(O2977&lt;&gt;"",O2977&gt;=$C$3),MAX($C$5:C2976)+1,""),"")</f>
        <v/>
      </c>
      <c r="F2977" s="40" t="s">
        <v>12659</v>
      </c>
      <c r="G2977" s="40" t="s">
        <v>12660</v>
      </c>
      <c r="H2977" s="56">
        <v>0.3</v>
      </c>
      <c r="I2977" s="167" t="s">
        <v>5945</v>
      </c>
      <c r="J2977" s="56">
        <v>55.05</v>
      </c>
      <c r="K2977" s="71">
        <f t="shared" si="136"/>
        <v>5.4495912806539508E-3</v>
      </c>
      <c r="L2977" s="97">
        <v>27.3380095108696</v>
      </c>
      <c r="M2977" s="56">
        <v>21.1</v>
      </c>
      <c r="N2977" s="56">
        <v>42.488645690834424</v>
      </c>
      <c r="O2977" s="71">
        <f t="shared" si="137"/>
        <v>7.0607098701833994E-3</v>
      </c>
    </row>
    <row r="2978" spans="2:15" x14ac:dyDescent="0.15">
      <c r="B2978" s="73" t="str">
        <f>IFERROR(IF(AND(K2978&lt;&gt;"",K2978&gt;=$C$3),MAX($B$5:B2977)+1,""),"")</f>
        <v/>
      </c>
      <c r="C2978" s="73" t="str">
        <f>IFERROR(IF(AND(O2978&lt;&gt;"",O2978&gt;=$C$3),MAX($C$5:C2977)+1,""),"")</f>
        <v/>
      </c>
      <c r="F2978" s="40" t="s">
        <v>12661</v>
      </c>
      <c r="G2978" s="40" t="s">
        <v>12662</v>
      </c>
      <c r="H2978" s="56">
        <v>0.5</v>
      </c>
      <c r="I2978" s="167" t="s">
        <v>5916</v>
      </c>
      <c r="J2978" s="56">
        <v>41.97</v>
      </c>
      <c r="K2978" s="71">
        <f t="shared" si="136"/>
        <v>1.1913271384322134E-2</v>
      </c>
      <c r="L2978" s="97">
        <v>20.77515</v>
      </c>
      <c r="M2978" s="56">
        <v>21.52</v>
      </c>
      <c r="N2978" s="56">
        <v>43.474747474747474</v>
      </c>
      <c r="O2978" s="71">
        <f t="shared" si="137"/>
        <v>1.150092936802974E-2</v>
      </c>
    </row>
    <row r="2979" spans="2:15" x14ac:dyDescent="0.15">
      <c r="B2979" s="73" t="str">
        <f>IFERROR(IF(AND(K2979&lt;&gt;"",K2979&gt;=$C$3),MAX($B$5:B2978)+1,""),"")</f>
        <v/>
      </c>
      <c r="C2979" s="73" t="str">
        <f>IFERROR(IF(AND(O2979&lt;&gt;"",O2979&gt;=$C$3),MAX($C$5:C2978)+1,""),"")</f>
        <v/>
      </c>
      <c r="F2979" s="40" t="s">
        <v>12663</v>
      </c>
      <c r="G2979" s="40" t="s">
        <v>12664</v>
      </c>
      <c r="H2979" s="56">
        <v>0.2</v>
      </c>
      <c r="I2979" s="167" t="s">
        <v>13682</v>
      </c>
      <c r="J2979" s="56">
        <v>38.020000000000003</v>
      </c>
      <c r="K2979" s="71">
        <f t="shared" si="136"/>
        <v>5.2603892688058915E-3</v>
      </c>
      <c r="L2979" s="97">
        <v>25.1985461801596</v>
      </c>
      <c r="M2979" s="56">
        <v>21.92</v>
      </c>
      <c r="N2979" s="56">
        <v>33.073273118279623</v>
      </c>
      <c r="O2979" s="71">
        <f t="shared" si="137"/>
        <v>6.0471789195082675E-3</v>
      </c>
    </row>
    <row r="2980" spans="2:15" x14ac:dyDescent="0.15">
      <c r="B2980" s="73" t="str">
        <f>IFERROR(IF(AND(K2980&lt;&gt;"",K2980&gt;=$C$3),MAX($B$5:B2979)+1,""),"")</f>
        <v/>
      </c>
      <c r="C2980" s="73" t="str">
        <f>IFERROR(IF(AND(O2980&lt;&gt;"",O2980&gt;=$C$3),MAX($C$5:C2979)+1,""),"")</f>
        <v/>
      </c>
      <c r="F2980" s="40" t="s">
        <v>12665</v>
      </c>
      <c r="G2980" s="40" t="s">
        <v>12666</v>
      </c>
      <c r="H2980" s="56" t="s">
        <v>5898</v>
      </c>
      <c r="I2980" s="167" t="s">
        <v>5898</v>
      </c>
      <c r="J2980" s="56">
        <v>34.06</v>
      </c>
      <c r="K2980" s="71" t="str">
        <f t="shared" si="136"/>
        <v/>
      </c>
      <c r="L2980" s="97">
        <v>34.06</v>
      </c>
      <c r="M2980" s="56">
        <v>26.88</v>
      </c>
      <c r="N2980" s="56">
        <v>26.88</v>
      </c>
      <c r="O2980" s="71" t="str">
        <f t="shared" si="137"/>
        <v/>
      </c>
    </row>
    <row r="2981" spans="2:15" x14ac:dyDescent="0.15">
      <c r="B2981" s="73" t="str">
        <f>IFERROR(IF(AND(K2981&lt;&gt;"",K2981&gt;=$C$3),MAX($B$5:B2980)+1,""),"")</f>
        <v/>
      </c>
      <c r="C2981" s="73" t="str">
        <f>IFERROR(IF(AND(O2981&lt;&gt;"",O2981&gt;=$C$3),MAX($C$5:C2980)+1,""),"")</f>
        <v/>
      </c>
      <c r="F2981" s="40" t="s">
        <v>12667</v>
      </c>
      <c r="G2981" s="40" t="s">
        <v>12668</v>
      </c>
      <c r="H2981" s="56" t="s">
        <v>5898</v>
      </c>
      <c r="I2981" s="167" t="s">
        <v>5898</v>
      </c>
      <c r="J2981" s="56">
        <v>33.64</v>
      </c>
      <c r="K2981" s="71" t="str">
        <f t="shared" si="136"/>
        <v/>
      </c>
      <c r="L2981" s="97">
        <v>33.64</v>
      </c>
      <c r="M2981" s="56" t="s">
        <v>5898</v>
      </c>
      <c r="N2981" s="56" t="s">
        <v>5898</v>
      </c>
      <c r="O2981" s="71" t="str">
        <f t="shared" si="137"/>
        <v/>
      </c>
    </row>
    <row r="2982" spans="2:15" x14ac:dyDescent="0.15">
      <c r="B2982" s="73" t="str">
        <f>IFERROR(IF(AND(K2982&lt;&gt;"",K2982&gt;=$C$3),MAX($B$5:B2981)+1,""),"")</f>
        <v/>
      </c>
      <c r="C2982" s="73" t="str">
        <f>IFERROR(IF(AND(O2982&lt;&gt;"",O2982&gt;=$C$3),MAX($C$5:C2981)+1,""),"")</f>
        <v/>
      </c>
      <c r="F2982" s="40" t="s">
        <v>13628</v>
      </c>
      <c r="G2982" s="40" t="s">
        <v>12670</v>
      </c>
      <c r="H2982" s="56" t="s">
        <v>5898</v>
      </c>
      <c r="I2982" s="167" t="s">
        <v>5898</v>
      </c>
      <c r="J2982" s="56">
        <v>113.72</v>
      </c>
      <c r="K2982" s="71" t="str">
        <f t="shared" si="136"/>
        <v/>
      </c>
      <c r="L2982" s="97">
        <v>113.72</v>
      </c>
      <c r="M2982" s="56" t="s">
        <v>5898</v>
      </c>
      <c r="N2982" s="56" t="s">
        <v>5898</v>
      </c>
      <c r="O2982" s="71" t="str">
        <f t="shared" si="137"/>
        <v/>
      </c>
    </row>
    <row r="2983" spans="2:15" x14ac:dyDescent="0.15">
      <c r="B2983" s="73" t="str">
        <f>IFERROR(IF(AND(K2983&lt;&gt;"",K2983&gt;=$C$3),MAX($B$5:B2982)+1,""),"")</f>
        <v/>
      </c>
      <c r="C2983" s="73" t="str">
        <f>IFERROR(IF(AND(O2983&lt;&gt;"",O2983&gt;=$C$3),MAX($C$5:C2982)+1,""),"")</f>
        <v/>
      </c>
      <c r="F2983" s="40" t="s">
        <v>13629</v>
      </c>
      <c r="G2983" s="40" t="s">
        <v>12672</v>
      </c>
      <c r="H2983" s="56" t="s">
        <v>5898</v>
      </c>
      <c r="I2983" s="167" t="s">
        <v>5898</v>
      </c>
      <c r="J2983" s="56">
        <v>64.819999999999993</v>
      </c>
      <c r="K2983" s="71" t="str">
        <f t="shared" si="136"/>
        <v/>
      </c>
      <c r="L2983" s="97">
        <v>64.819999999999993</v>
      </c>
      <c r="M2983" s="56" t="s">
        <v>5898</v>
      </c>
      <c r="N2983" s="56" t="s">
        <v>5898</v>
      </c>
      <c r="O2983" s="71" t="str">
        <f t="shared" si="137"/>
        <v/>
      </c>
    </row>
    <row r="2984" spans="2:15" x14ac:dyDescent="0.15">
      <c r="B2984" s="73" t="str">
        <f>IFERROR(IF(AND(K2984&lt;&gt;"",K2984&gt;=$C$3),MAX($B$5:B2983)+1,""),"")</f>
        <v/>
      </c>
      <c r="C2984" s="73" t="str">
        <f>IFERROR(IF(AND(O2984&lt;&gt;"",O2984&gt;=$C$3),MAX($C$5:C2983)+1,""),"")</f>
        <v/>
      </c>
      <c r="F2984" s="40" t="s">
        <v>12673</v>
      </c>
      <c r="G2984" s="40" t="s">
        <v>12674</v>
      </c>
      <c r="H2984" s="56">
        <v>0.1</v>
      </c>
      <c r="I2984" s="167" t="s">
        <v>13682</v>
      </c>
      <c r="J2984" s="56">
        <v>69.2</v>
      </c>
      <c r="K2984" s="71">
        <f t="shared" si="136"/>
        <v>1.4450867052023121E-3</v>
      </c>
      <c r="L2984" s="97">
        <v>34.540241796200299</v>
      </c>
      <c r="M2984" s="56">
        <v>30.54</v>
      </c>
      <c r="N2984" s="56">
        <v>61.185674740484508</v>
      </c>
      <c r="O2984" s="71">
        <f t="shared" si="137"/>
        <v>1.6343694896582281E-3</v>
      </c>
    </row>
    <row r="2985" spans="2:15" x14ac:dyDescent="0.15">
      <c r="B2985" s="73" t="str">
        <f>IFERROR(IF(AND(K2985&lt;&gt;"",K2985&gt;=$C$3),MAX($B$5:B2984)+1,""),"")</f>
        <v/>
      </c>
      <c r="C2985" s="73" t="str">
        <f>IFERROR(IF(AND(O2985&lt;&gt;"",O2985&gt;=$C$3),MAX($C$5:C2984)+1,""),"")</f>
        <v/>
      </c>
      <c r="F2985" s="40" t="s">
        <v>12675</v>
      </c>
      <c r="G2985" s="40" t="s">
        <v>12676</v>
      </c>
      <c r="H2985" s="56">
        <v>0.35</v>
      </c>
      <c r="I2985" s="167" t="s">
        <v>5953</v>
      </c>
      <c r="J2985" s="56">
        <v>31.16</v>
      </c>
      <c r="K2985" s="71">
        <f t="shared" si="136"/>
        <v>1.1232349165596919E-2</v>
      </c>
      <c r="L2985" s="97">
        <v>30.8575596228508</v>
      </c>
      <c r="M2985" s="56">
        <v>34.17</v>
      </c>
      <c r="N2985" s="56">
        <v>34.504906188742652</v>
      </c>
      <c r="O2985" s="71">
        <f t="shared" si="137"/>
        <v>1.0143485047763693E-2</v>
      </c>
    </row>
    <row r="2986" spans="2:15" x14ac:dyDescent="0.15">
      <c r="B2986" s="73" t="str">
        <f>IFERROR(IF(AND(K2986&lt;&gt;"",K2986&gt;=$C$3),MAX($B$5:B2985)+1,""),"")</f>
        <v/>
      </c>
      <c r="C2986" s="73" t="str">
        <f>IFERROR(IF(AND(O2986&lt;&gt;"",O2986&gt;=$C$3),MAX($C$5:C2985)+1,""),"")</f>
        <v/>
      </c>
      <c r="F2986" s="40" t="s">
        <v>12677</v>
      </c>
      <c r="G2986" s="40" t="s">
        <v>12678</v>
      </c>
      <c r="H2986" s="56" t="s">
        <v>5898</v>
      </c>
      <c r="I2986" s="167" t="s">
        <v>5909</v>
      </c>
      <c r="J2986" s="56">
        <v>44.82</v>
      </c>
      <c r="K2986" s="71" t="str">
        <f t="shared" si="136"/>
        <v/>
      </c>
      <c r="L2986" s="97">
        <v>22.4146697228589</v>
      </c>
      <c r="M2986" s="56">
        <v>21.17</v>
      </c>
      <c r="N2986" s="56">
        <v>42.331179166666722</v>
      </c>
      <c r="O2986" s="71" t="str">
        <f t="shared" si="137"/>
        <v/>
      </c>
    </row>
    <row r="2987" spans="2:15" x14ac:dyDescent="0.15">
      <c r="B2987" s="73" t="str">
        <f>IFERROR(IF(AND(K2987&lt;&gt;"",K2987&gt;=$C$3),MAX($B$5:B2986)+1,""),"")</f>
        <v/>
      </c>
      <c r="C2987" s="73" t="str">
        <f>IFERROR(IF(AND(O2987&lt;&gt;"",O2987&gt;=$C$3),MAX($C$5:C2986)+1,""),"")</f>
        <v/>
      </c>
      <c r="F2987" s="40" t="s">
        <v>12679</v>
      </c>
      <c r="G2987" s="40" t="s">
        <v>12680</v>
      </c>
      <c r="H2987" s="56">
        <v>0.12495000000000001</v>
      </c>
      <c r="I2987" s="167" t="s">
        <v>5915</v>
      </c>
      <c r="J2987" s="56">
        <v>41.53</v>
      </c>
      <c r="K2987" s="71">
        <f t="shared" si="136"/>
        <v>3.0086684324584639E-3</v>
      </c>
      <c r="L2987" s="97">
        <v>20.7039264705882</v>
      </c>
      <c r="M2987" s="56">
        <v>17.809999999999999</v>
      </c>
      <c r="N2987" s="56">
        <v>35.725073746312738</v>
      </c>
      <c r="O2987" s="71">
        <f t="shared" si="137"/>
        <v>3.497543514879276E-3</v>
      </c>
    </row>
    <row r="2988" spans="2:15" x14ac:dyDescent="0.15">
      <c r="B2988" s="73" t="str">
        <f>IFERROR(IF(AND(K2988&lt;&gt;"",K2988&gt;=$C$3),MAX($B$5:B2987)+1,""),"")</f>
        <v/>
      </c>
      <c r="C2988" s="73" t="str">
        <f>IFERROR(IF(AND(O2988&lt;&gt;"",O2988&gt;=$C$3),MAX($C$5:C2987)+1,""),"")</f>
        <v/>
      </c>
      <c r="F2988" s="40" t="s">
        <v>12681</v>
      </c>
      <c r="G2988" s="40" t="s">
        <v>12682</v>
      </c>
      <c r="H2988" s="56">
        <v>0.5</v>
      </c>
      <c r="I2988" s="167" t="s">
        <v>5935</v>
      </c>
      <c r="J2988" s="56">
        <v>53.88</v>
      </c>
      <c r="K2988" s="71">
        <f t="shared" si="136"/>
        <v>9.2798812175204151E-3</v>
      </c>
      <c r="L2988" s="97">
        <v>53.2713239945775</v>
      </c>
      <c r="M2988" s="56">
        <v>49.81</v>
      </c>
      <c r="N2988" s="56">
        <v>50.379127056672765</v>
      </c>
      <c r="O2988" s="71">
        <f t="shared" si="137"/>
        <v>9.9247452111970343E-3</v>
      </c>
    </row>
    <row r="2989" spans="2:15" x14ac:dyDescent="0.15">
      <c r="B2989" s="73" t="str">
        <f>IFERROR(IF(AND(K2989&lt;&gt;"",K2989&gt;=$C$3),MAX($B$5:B2988)+1,""),"")</f>
        <v/>
      </c>
      <c r="C2989" s="73" t="str">
        <f>IFERROR(IF(AND(O2989&lt;&gt;"",O2989&gt;=$C$3),MAX($C$5:C2988)+1,""),"")</f>
        <v/>
      </c>
      <c r="F2989" s="40" t="s">
        <v>13630</v>
      </c>
      <c r="G2989" s="40" t="s">
        <v>12684</v>
      </c>
      <c r="H2989" s="56" t="s">
        <v>5898</v>
      </c>
      <c r="I2989" s="167" t="s">
        <v>5907</v>
      </c>
      <c r="J2989" s="56">
        <v>33.29</v>
      </c>
      <c r="K2989" s="71" t="str">
        <f t="shared" si="136"/>
        <v/>
      </c>
      <c r="L2989" s="97">
        <v>14.948668603243799</v>
      </c>
      <c r="M2989" s="56">
        <v>41.97</v>
      </c>
      <c r="N2989" s="56">
        <v>93.465266846360976</v>
      </c>
      <c r="O2989" s="71" t="str">
        <f t="shared" si="137"/>
        <v/>
      </c>
    </row>
    <row r="2990" spans="2:15" x14ac:dyDescent="0.15">
      <c r="B2990" s="73" t="str">
        <f>IFERROR(IF(AND(K2990&lt;&gt;"",K2990&gt;=$C$3),MAX($B$5:B2989)+1,""),"")</f>
        <v/>
      </c>
      <c r="C2990" s="73" t="str">
        <f>IFERROR(IF(AND(O2990&lt;&gt;"",O2990&gt;=$C$3),MAX($C$5:C2989)+1,""),"")</f>
        <v/>
      </c>
      <c r="F2990" s="40" t="s">
        <v>12685</v>
      </c>
      <c r="G2990" s="40" t="s">
        <v>12686</v>
      </c>
      <c r="H2990" s="56">
        <v>2.5000000000000001E-2</v>
      </c>
      <c r="I2990" s="167" t="s">
        <v>13682</v>
      </c>
      <c r="J2990" s="56">
        <v>14.81</v>
      </c>
      <c r="K2990" s="71">
        <f t="shared" si="136"/>
        <v>1.688048615800135E-3</v>
      </c>
      <c r="L2990" s="97">
        <v>14.7859577922078</v>
      </c>
      <c r="M2990" s="56">
        <v>13.51</v>
      </c>
      <c r="N2990" s="56">
        <v>13.53196747967479</v>
      </c>
      <c r="O2990" s="71">
        <f t="shared" si="137"/>
        <v>1.8474770972920502E-3</v>
      </c>
    </row>
    <row r="2991" spans="2:15" x14ac:dyDescent="0.15">
      <c r="B2991" s="73" t="str">
        <f>IFERROR(IF(AND(K2991&lt;&gt;"",K2991&gt;=$C$3),MAX($B$5:B2990)+1,""),"")</f>
        <v/>
      </c>
      <c r="C2991" s="73" t="str">
        <f>IFERROR(IF(AND(O2991&lt;&gt;"",O2991&gt;=$C$3),MAX($C$5:C2990)+1,""),"")</f>
        <v/>
      </c>
      <c r="F2991" s="40" t="s">
        <v>12687</v>
      </c>
      <c r="G2991" s="40" t="s">
        <v>12688</v>
      </c>
      <c r="H2991" s="56">
        <v>0.25</v>
      </c>
      <c r="I2991" s="167" t="s">
        <v>5935</v>
      </c>
      <c r="J2991" s="56">
        <v>24.78</v>
      </c>
      <c r="K2991" s="71">
        <f t="shared" si="136"/>
        <v>1.0088781275221953E-2</v>
      </c>
      <c r="L2991" s="97">
        <v>24.5033139794551</v>
      </c>
      <c r="M2991" s="56">
        <v>23.07</v>
      </c>
      <c r="N2991" s="56">
        <v>23.330501355013567</v>
      </c>
      <c r="O2991" s="71">
        <f t="shared" si="137"/>
        <v>1.0715586270342909E-2</v>
      </c>
    </row>
    <row r="2992" spans="2:15" x14ac:dyDescent="0.15">
      <c r="B2992" s="73" t="str">
        <f>IFERROR(IF(AND(K2992&lt;&gt;"",K2992&gt;=$C$3),MAX($B$5:B2991)+1,""),"")</f>
        <v/>
      </c>
      <c r="C2992" s="73" t="str">
        <f>IFERROR(IF(AND(O2992&lt;&gt;"",O2992&gt;=$C$3),MAX($C$5:C2991)+1,""),"")</f>
        <v/>
      </c>
      <c r="F2992" s="40" t="s">
        <v>12689</v>
      </c>
      <c r="G2992" s="40" t="s">
        <v>12690</v>
      </c>
      <c r="H2992" s="56">
        <v>0.1</v>
      </c>
      <c r="I2992" s="167" t="s">
        <v>5932</v>
      </c>
      <c r="J2992" s="56">
        <v>11.73</v>
      </c>
      <c r="K2992" s="71">
        <f t="shared" si="136"/>
        <v>8.5251491901108273E-3</v>
      </c>
      <c r="L2992" s="97">
        <v>11.6578153846154</v>
      </c>
      <c r="M2992" s="56">
        <v>15.7</v>
      </c>
      <c r="N2992" s="56">
        <v>15.797213622291</v>
      </c>
      <c r="O2992" s="71">
        <f t="shared" si="137"/>
        <v>6.3302302792748741E-3</v>
      </c>
    </row>
    <row r="2993" spans="2:15" x14ac:dyDescent="0.15">
      <c r="B2993" s="73" t="str">
        <f>IFERROR(IF(AND(K2993&lt;&gt;"",K2993&gt;=$C$3),MAX($B$5:B2992)+1,""),"")</f>
        <v/>
      </c>
      <c r="C2993" s="73" t="str">
        <f>IFERROR(IF(AND(O2993&lt;&gt;"",O2993&gt;=$C$3),MAX($C$5:C2992)+1,""),"")</f>
        <v/>
      </c>
      <c r="F2993" s="40" t="s">
        <v>12691</v>
      </c>
      <c r="G2993" s="40" t="s">
        <v>12692</v>
      </c>
      <c r="H2993" s="56">
        <v>0.25</v>
      </c>
      <c r="I2993" s="167" t="s">
        <v>5953</v>
      </c>
      <c r="J2993" s="56">
        <v>25.62</v>
      </c>
      <c r="K2993" s="71">
        <f t="shared" si="136"/>
        <v>9.7580015612802502E-3</v>
      </c>
      <c r="L2993" s="97">
        <v>25.37</v>
      </c>
      <c r="M2993" s="56">
        <v>29.29</v>
      </c>
      <c r="N2993" s="56">
        <v>29.57862830114308</v>
      </c>
      <c r="O2993" s="71">
        <f t="shared" si="137"/>
        <v>8.4520484673840882E-3</v>
      </c>
    </row>
    <row r="2994" spans="2:15" x14ac:dyDescent="0.15">
      <c r="B2994" s="73" t="str">
        <f>IFERROR(IF(AND(K2994&lt;&gt;"",K2994&gt;=$C$3),MAX($B$5:B2993)+1,""),"")</f>
        <v/>
      </c>
      <c r="C2994" s="73" t="str">
        <f>IFERROR(IF(AND(O2994&lt;&gt;"",O2994&gt;=$C$3),MAX($C$5:C2993)+1,""),"")</f>
        <v/>
      </c>
      <c r="F2994" s="40" t="s">
        <v>12693</v>
      </c>
      <c r="G2994" s="40" t="s">
        <v>12694</v>
      </c>
      <c r="H2994" s="56">
        <v>4.2750000000000003E-2</v>
      </c>
      <c r="I2994" s="167" t="s">
        <v>5953</v>
      </c>
      <c r="J2994" s="56">
        <v>27.58</v>
      </c>
      <c r="K2994" s="71">
        <f t="shared" si="136"/>
        <v>1.5500362581580857E-3</v>
      </c>
      <c r="L2994" s="97">
        <v>13.772533248891699</v>
      </c>
      <c r="M2994" s="56">
        <v>13.4</v>
      </c>
      <c r="N2994" s="56">
        <v>26.833988585922647</v>
      </c>
      <c r="O2994" s="71">
        <f t="shared" si="137"/>
        <v>1.5931287986917844E-3</v>
      </c>
    </row>
    <row r="2995" spans="2:15" x14ac:dyDescent="0.15">
      <c r="B2995" s="73" t="str">
        <f>IFERROR(IF(AND(K2995&lt;&gt;"",K2995&gt;=$C$3),MAX($B$5:B2994)+1,""),"")</f>
        <v/>
      </c>
      <c r="C2995" s="73" t="str">
        <f>IFERROR(IF(AND(O2995&lt;&gt;"",O2995&gt;=$C$3),MAX($C$5:C2994)+1,""),"")</f>
        <v/>
      </c>
      <c r="F2995" s="40" t="s">
        <v>12695</v>
      </c>
      <c r="G2995" s="40" t="s">
        <v>12696</v>
      </c>
      <c r="H2995" s="56">
        <v>0.15</v>
      </c>
      <c r="I2995" s="167" t="s">
        <v>5957</v>
      </c>
      <c r="J2995" s="56">
        <v>29.01</v>
      </c>
      <c r="K2995" s="71">
        <f t="shared" si="136"/>
        <v>5.170630816959669E-3</v>
      </c>
      <c r="L2995" s="97">
        <v>9.6396293969849207</v>
      </c>
      <c r="M2995" s="56">
        <v>16.489999999999998</v>
      </c>
      <c r="N2995" s="56">
        <v>49.625860113421567</v>
      </c>
      <c r="O2995" s="71">
        <f t="shared" si="137"/>
        <v>3.0226176363930008E-3</v>
      </c>
    </row>
    <row r="2996" spans="2:15" x14ac:dyDescent="0.15">
      <c r="B2996" s="73" t="str">
        <f>IFERROR(IF(AND(K2996&lt;&gt;"",K2996&gt;=$C$3),MAX($B$5:B2995)+1,""),"")</f>
        <v/>
      </c>
      <c r="C2996" s="73" t="str">
        <f>IFERROR(IF(AND(O2996&lt;&gt;"",O2996&gt;=$C$3),MAX($C$5:C2995)+1,""),"")</f>
        <v/>
      </c>
      <c r="F2996" s="40" t="s">
        <v>12697</v>
      </c>
      <c r="G2996" s="40" t="s">
        <v>12698</v>
      </c>
      <c r="H2996" s="56" t="s">
        <v>5898</v>
      </c>
      <c r="I2996" s="167" t="s">
        <v>5898</v>
      </c>
      <c r="J2996" s="56">
        <v>18.440000000000001</v>
      </c>
      <c r="K2996" s="71" t="str">
        <f t="shared" si="136"/>
        <v/>
      </c>
      <c r="L2996" s="97">
        <v>18.440000000000001</v>
      </c>
      <c r="M2996" s="56" t="s">
        <v>5898</v>
      </c>
      <c r="N2996" s="56" t="s">
        <v>5898</v>
      </c>
      <c r="O2996" s="71" t="str">
        <f t="shared" si="137"/>
        <v/>
      </c>
    </row>
    <row r="2997" spans="2:15" x14ac:dyDescent="0.15">
      <c r="B2997" s="73" t="str">
        <f>IFERROR(IF(AND(K2997&lt;&gt;"",K2997&gt;=$C$3),MAX($B$5:B2996)+1,""),"")</f>
        <v/>
      </c>
      <c r="C2997" s="73" t="str">
        <f>IFERROR(IF(AND(O2997&lt;&gt;"",O2997&gt;=$C$3),MAX($C$5:C2996)+1,""),"")</f>
        <v/>
      </c>
      <c r="F2997" s="40" t="s">
        <v>12699</v>
      </c>
      <c r="G2997" s="40" t="s">
        <v>12700</v>
      </c>
      <c r="H2997" s="56" t="s">
        <v>5898</v>
      </c>
      <c r="I2997" s="167" t="s">
        <v>5898</v>
      </c>
      <c r="J2997" s="56">
        <v>32.43</v>
      </c>
      <c r="K2997" s="71" t="str">
        <f t="shared" si="136"/>
        <v/>
      </c>
      <c r="L2997" s="97">
        <v>32.43</v>
      </c>
      <c r="M2997" s="56" t="s">
        <v>5898</v>
      </c>
      <c r="N2997" s="56" t="s">
        <v>5898</v>
      </c>
      <c r="O2997" s="71" t="str">
        <f t="shared" si="137"/>
        <v/>
      </c>
    </row>
    <row r="2998" spans="2:15" x14ac:dyDescent="0.15">
      <c r="B2998" s="73" t="str">
        <f>IFERROR(IF(AND(K2998&lt;&gt;"",K2998&gt;=$C$3),MAX($B$5:B2997)+1,""),"")</f>
        <v/>
      </c>
      <c r="C2998" s="73" t="str">
        <f>IFERROR(IF(AND(O2998&lt;&gt;"",O2998&gt;=$C$3),MAX($C$5:C2997)+1,""),"")</f>
        <v/>
      </c>
      <c r="F2998" s="40" t="s">
        <v>12701</v>
      </c>
      <c r="G2998" s="40" t="s">
        <v>13631</v>
      </c>
      <c r="H2998" s="56">
        <v>0.19</v>
      </c>
      <c r="I2998" s="167" t="s">
        <v>5902</v>
      </c>
      <c r="J2998" s="56">
        <v>65.55</v>
      </c>
      <c r="K2998" s="71">
        <f t="shared" si="136"/>
        <v>2.8985507246376812E-3</v>
      </c>
      <c r="L2998" s="97">
        <v>65.368685398165695</v>
      </c>
      <c r="M2998" s="56">
        <v>70.47</v>
      </c>
      <c r="N2998" s="56">
        <v>70.665464233576614</v>
      </c>
      <c r="O2998" s="71">
        <f t="shared" si="137"/>
        <v>2.6887249954514799E-3</v>
      </c>
    </row>
    <row r="2999" spans="2:15" x14ac:dyDescent="0.15">
      <c r="B2999" s="73" t="str">
        <f>IFERROR(IF(AND(K2999&lt;&gt;"",K2999&gt;=$C$3),MAX($B$5:B2998)+1,""),"")</f>
        <v/>
      </c>
      <c r="C2999" s="73" t="str">
        <f>IFERROR(IF(AND(O2999&lt;&gt;"",O2999&gt;=$C$3),MAX($C$5:C2998)+1,""),"")</f>
        <v/>
      </c>
      <c r="F2999" s="40" t="s">
        <v>12703</v>
      </c>
      <c r="G2999" s="40" t="s">
        <v>12704</v>
      </c>
      <c r="H2999" s="56" t="s">
        <v>5898</v>
      </c>
      <c r="I2999" s="167" t="s">
        <v>5898</v>
      </c>
      <c r="J2999" s="56">
        <v>12.62</v>
      </c>
      <c r="K2999" s="71" t="str">
        <f t="shared" si="136"/>
        <v/>
      </c>
      <c r="L2999" s="97">
        <v>12.62</v>
      </c>
      <c r="M2999" s="56" t="s">
        <v>5898</v>
      </c>
      <c r="N2999" s="56" t="s">
        <v>5898</v>
      </c>
      <c r="O2999" s="71" t="str">
        <f t="shared" si="137"/>
        <v/>
      </c>
    </row>
    <row r="3000" spans="2:15" x14ac:dyDescent="0.15">
      <c r="B3000" s="73" t="str">
        <f>IFERROR(IF(AND(K3000&lt;&gt;"",K3000&gt;=$C$3),MAX($B$5:B2999)+1,""),"")</f>
        <v/>
      </c>
      <c r="C3000" s="73" t="str">
        <f>IFERROR(IF(AND(O3000&lt;&gt;"",O3000&gt;=$C$3),MAX($C$5:C2999)+1,""),"")</f>
        <v/>
      </c>
      <c r="F3000" s="40" t="s">
        <v>12705</v>
      </c>
      <c r="G3000" s="40" t="s">
        <v>12706</v>
      </c>
      <c r="H3000" s="56" t="s">
        <v>5898</v>
      </c>
      <c r="I3000" s="167" t="s">
        <v>5898</v>
      </c>
      <c r="J3000" s="56">
        <v>48.89</v>
      </c>
      <c r="K3000" s="71" t="str">
        <f t="shared" si="136"/>
        <v/>
      </c>
      <c r="L3000" s="97">
        <v>48.89</v>
      </c>
      <c r="M3000" s="56" t="s">
        <v>5898</v>
      </c>
      <c r="N3000" s="56" t="s">
        <v>5898</v>
      </c>
      <c r="O3000" s="71" t="str">
        <f t="shared" si="137"/>
        <v/>
      </c>
    </row>
    <row r="3001" spans="2:15" x14ac:dyDescent="0.15">
      <c r="B3001" s="73" t="str">
        <f>IFERROR(IF(AND(K3001&lt;&gt;"",K3001&gt;=$C$3),MAX($B$5:B3000)+1,""),"")</f>
        <v/>
      </c>
      <c r="C3001" s="73" t="str">
        <f>IFERROR(IF(AND(O3001&lt;&gt;"",O3001&gt;=$C$3),MAX($C$5:C3000)+1,""),"")</f>
        <v/>
      </c>
      <c r="F3001" s="40" t="s">
        <v>12707</v>
      </c>
      <c r="G3001" s="40" t="s">
        <v>12708</v>
      </c>
      <c r="H3001" s="56" t="s">
        <v>5898</v>
      </c>
      <c r="I3001" s="167" t="s">
        <v>5898</v>
      </c>
      <c r="J3001" s="56">
        <v>44.98</v>
      </c>
      <c r="K3001" s="71" t="str">
        <f t="shared" si="136"/>
        <v/>
      </c>
      <c r="L3001" s="97">
        <v>44.98</v>
      </c>
      <c r="M3001" s="56" t="s">
        <v>5898</v>
      </c>
      <c r="N3001" s="56" t="s">
        <v>5898</v>
      </c>
      <c r="O3001" s="71" t="str">
        <f t="shared" si="137"/>
        <v/>
      </c>
    </row>
    <row r="3002" spans="2:15" x14ac:dyDescent="0.15">
      <c r="B3002" s="73" t="str">
        <f>IFERROR(IF(AND(K3002&lt;&gt;"",K3002&gt;=$C$3),MAX($B$5:B3001)+1,""),"")</f>
        <v/>
      </c>
      <c r="C3002" s="73" t="str">
        <f>IFERROR(IF(AND(O3002&lt;&gt;"",O3002&gt;=$C$3),MAX($C$5:C3001)+1,""),"")</f>
        <v/>
      </c>
      <c r="F3002" s="40" t="s">
        <v>12709</v>
      </c>
      <c r="G3002" s="40" t="s">
        <v>12710</v>
      </c>
      <c r="H3002" s="56" t="s">
        <v>5898</v>
      </c>
      <c r="I3002" s="167" t="s">
        <v>5898</v>
      </c>
      <c r="J3002" s="56">
        <v>29.28</v>
      </c>
      <c r="K3002" s="71" t="str">
        <f t="shared" si="136"/>
        <v/>
      </c>
      <c r="L3002" s="97">
        <v>29.28</v>
      </c>
      <c r="M3002" s="56" t="s">
        <v>5898</v>
      </c>
      <c r="N3002" s="56" t="s">
        <v>5898</v>
      </c>
      <c r="O3002" s="71" t="str">
        <f t="shared" si="137"/>
        <v/>
      </c>
    </row>
    <row r="3003" spans="2:15" x14ac:dyDescent="0.15">
      <c r="B3003" s="73" t="str">
        <f>IFERROR(IF(AND(K3003&lt;&gt;"",K3003&gt;=$C$3),MAX($B$5:B3002)+1,""),"")</f>
        <v/>
      </c>
      <c r="C3003" s="73" t="str">
        <f>IFERROR(IF(AND(O3003&lt;&gt;"",O3003&gt;=$C$3),MAX($C$5:C3002)+1,""),"")</f>
        <v/>
      </c>
      <c r="F3003" s="40" t="s">
        <v>12711</v>
      </c>
      <c r="G3003" s="40" t="s">
        <v>12712</v>
      </c>
      <c r="H3003" s="56" t="s">
        <v>5898</v>
      </c>
      <c r="I3003" s="167" t="s">
        <v>5898</v>
      </c>
      <c r="J3003" s="56">
        <v>29.05</v>
      </c>
      <c r="K3003" s="71" t="str">
        <f t="shared" si="136"/>
        <v/>
      </c>
      <c r="L3003" s="97">
        <v>29.05</v>
      </c>
      <c r="M3003" s="56">
        <v>17.920000000000002</v>
      </c>
      <c r="N3003" s="56">
        <v>17.920000000000002</v>
      </c>
      <c r="O3003" s="71" t="str">
        <f t="shared" si="137"/>
        <v/>
      </c>
    </row>
    <row r="3004" spans="2:15" x14ac:dyDescent="0.15">
      <c r="B3004" s="73" t="str">
        <f>IFERROR(IF(AND(K3004&lt;&gt;"",K3004&gt;=$C$3),MAX($B$5:B3003)+1,""),"")</f>
        <v/>
      </c>
      <c r="C3004" s="73" t="str">
        <f>IFERROR(IF(AND(O3004&lt;&gt;"",O3004&gt;=$C$3),MAX($C$5:C3003)+1,""),"")</f>
        <v/>
      </c>
      <c r="F3004" s="40" t="s">
        <v>13632</v>
      </c>
      <c r="G3004" s="40" t="s">
        <v>12714</v>
      </c>
      <c r="H3004" s="56" t="s">
        <v>5898</v>
      </c>
      <c r="I3004" s="167" t="s">
        <v>5898</v>
      </c>
      <c r="J3004" s="56">
        <v>30.51</v>
      </c>
      <c r="K3004" s="71" t="str">
        <f t="shared" si="136"/>
        <v/>
      </c>
      <c r="L3004" s="97">
        <v>30.51</v>
      </c>
      <c r="M3004" s="56" t="s">
        <v>5898</v>
      </c>
      <c r="N3004" s="56" t="s">
        <v>5898</v>
      </c>
      <c r="O3004" s="71" t="str">
        <f t="shared" si="137"/>
        <v/>
      </c>
    </row>
    <row r="3005" spans="2:15" x14ac:dyDescent="0.15">
      <c r="B3005" s="73" t="str">
        <f>IFERROR(IF(AND(K3005&lt;&gt;"",K3005&gt;=$C$3),MAX($B$5:B3004)+1,""),"")</f>
        <v/>
      </c>
      <c r="C3005" s="73" t="str">
        <f>IFERROR(IF(AND(O3005&lt;&gt;"",O3005&gt;=$C$3),MAX($C$5:C3004)+1,""),"")</f>
        <v/>
      </c>
      <c r="F3005" s="40" t="s">
        <v>13633</v>
      </c>
      <c r="G3005" s="40" t="s">
        <v>12716</v>
      </c>
      <c r="H3005" s="56" t="s">
        <v>5898</v>
      </c>
      <c r="I3005" s="167" t="s">
        <v>5898</v>
      </c>
      <c r="J3005" s="56">
        <v>15.83</v>
      </c>
      <c r="K3005" s="71" t="str">
        <f t="shared" si="136"/>
        <v/>
      </c>
      <c r="L3005" s="97">
        <v>15.83</v>
      </c>
      <c r="M3005" s="56" t="s">
        <v>5898</v>
      </c>
      <c r="N3005" s="56" t="s">
        <v>5898</v>
      </c>
      <c r="O3005" s="71" t="str">
        <f t="shared" si="137"/>
        <v/>
      </c>
    </row>
    <row r="3006" spans="2:15" x14ac:dyDescent="0.15">
      <c r="B3006" s="73" t="str">
        <f>IFERROR(IF(AND(K3006&lt;&gt;"",K3006&gt;=$C$3),MAX($B$5:B3005)+1,""),"")</f>
        <v/>
      </c>
      <c r="C3006" s="73" t="str">
        <f>IFERROR(IF(AND(O3006&lt;&gt;"",O3006&gt;=$C$3),MAX($C$5:C3005)+1,""),"")</f>
        <v/>
      </c>
      <c r="F3006" s="40" t="s">
        <v>12717</v>
      </c>
      <c r="G3006" s="40" t="s">
        <v>12718</v>
      </c>
      <c r="H3006" s="56">
        <v>0.4</v>
      </c>
      <c r="I3006" s="167" t="s">
        <v>5915</v>
      </c>
      <c r="J3006" s="56">
        <v>29.93</v>
      </c>
      <c r="K3006" s="71">
        <f t="shared" si="136"/>
        <v>1.3364517206815904E-2</v>
      </c>
      <c r="L3006" s="97">
        <v>29.5178829604131</v>
      </c>
      <c r="M3006" s="56">
        <v>27.62</v>
      </c>
      <c r="N3006" s="56">
        <v>28.0056195462478</v>
      </c>
      <c r="O3006" s="71">
        <f t="shared" si="137"/>
        <v>1.4282847745590835E-2</v>
      </c>
    </row>
    <row r="3007" spans="2:15" x14ac:dyDescent="0.15">
      <c r="B3007" s="73" t="str">
        <f>IFERROR(IF(AND(K3007&lt;&gt;"",K3007&gt;=$C$3),MAX($B$5:B3006)+1,""),"")</f>
        <v/>
      </c>
      <c r="C3007" s="73" t="str">
        <f>IFERROR(IF(AND(O3007&lt;&gt;"",O3007&gt;=$C$3),MAX($C$5:C3006)+1,""),"")</f>
        <v/>
      </c>
      <c r="F3007" s="40" t="s">
        <v>12719</v>
      </c>
      <c r="G3007" s="40" t="s">
        <v>12720</v>
      </c>
      <c r="H3007" s="56">
        <v>0.2</v>
      </c>
      <c r="I3007" s="167" t="s">
        <v>13696</v>
      </c>
      <c r="J3007" s="56">
        <v>48.28</v>
      </c>
      <c r="K3007" s="71">
        <f t="shared" si="136"/>
        <v>4.1425020712510356E-3</v>
      </c>
      <c r="L3007" s="97">
        <v>48.103924142961297</v>
      </c>
      <c r="M3007" s="56">
        <v>74.3</v>
      </c>
      <c r="N3007" s="56">
        <v>74.57196193265014</v>
      </c>
      <c r="O3007" s="71">
        <f t="shared" si="137"/>
        <v>2.6819731547445477E-3</v>
      </c>
    </row>
    <row r="3008" spans="2:15" x14ac:dyDescent="0.15">
      <c r="B3008" s="73" t="str">
        <f>IFERROR(IF(AND(K3008&lt;&gt;"",K3008&gt;=$C$3),MAX($B$5:B3007)+1,""),"")</f>
        <v/>
      </c>
      <c r="C3008" s="73" t="str">
        <f>IFERROR(IF(AND(O3008&lt;&gt;"",O3008&gt;=$C$3),MAX($C$5:C3007)+1,""),"")</f>
        <v/>
      </c>
      <c r="F3008" s="40" t="s">
        <v>12721</v>
      </c>
      <c r="G3008" s="40" t="s">
        <v>12722</v>
      </c>
      <c r="H3008" s="56">
        <v>0.18</v>
      </c>
      <c r="I3008" s="167" t="s">
        <v>5915</v>
      </c>
      <c r="J3008" s="56">
        <v>32.94</v>
      </c>
      <c r="K3008" s="71">
        <f t="shared" si="136"/>
        <v>5.4644808743169399E-3</v>
      </c>
      <c r="L3008" s="97">
        <v>32.7819301519595</v>
      </c>
      <c r="M3008" s="56">
        <v>35.200000000000003</v>
      </c>
      <c r="N3008" s="56">
        <v>35.369729440128559</v>
      </c>
      <c r="O3008" s="71">
        <f t="shared" si="137"/>
        <v>5.0890974528004689E-3</v>
      </c>
    </row>
    <row r="3009" spans="2:15" x14ac:dyDescent="0.15">
      <c r="B3009" s="73" t="str">
        <f>IFERROR(IF(AND(K3009&lt;&gt;"",K3009&gt;=$C$3),MAX($B$5:B3008)+1,""),"")</f>
        <v/>
      </c>
      <c r="C3009" s="73" t="str">
        <f>IFERROR(IF(AND(O3009&lt;&gt;"",O3009&gt;=$C$3),MAX($C$5:C3008)+1,""),"")</f>
        <v/>
      </c>
      <c r="F3009" s="40" t="s">
        <v>12723</v>
      </c>
      <c r="G3009" s="40" t="s">
        <v>12724</v>
      </c>
      <c r="H3009" s="56">
        <v>0.1</v>
      </c>
      <c r="I3009" s="167" t="s">
        <v>5935</v>
      </c>
      <c r="J3009" s="56">
        <v>20.21</v>
      </c>
      <c r="K3009" s="71">
        <f t="shared" si="136"/>
        <v>4.9480455220188031E-3</v>
      </c>
      <c r="L3009" s="97">
        <v>20.1032382461701</v>
      </c>
      <c r="M3009" s="56">
        <v>19.190000000000001</v>
      </c>
      <c r="N3009" s="56">
        <v>19.291911842804041</v>
      </c>
      <c r="O3009" s="71">
        <f t="shared" si="137"/>
        <v>5.1835194362709258E-3</v>
      </c>
    </row>
    <row r="3010" spans="2:15" x14ac:dyDescent="0.15">
      <c r="B3010" s="73" t="str">
        <f>IFERROR(IF(AND(K3010&lt;&gt;"",K3010&gt;=$C$3),MAX($B$5:B3009)+1,""),"")</f>
        <v/>
      </c>
      <c r="C3010" s="73" t="str">
        <f>IFERROR(IF(AND(O3010&lt;&gt;"",O3010&gt;=$C$3),MAX($C$5:C3009)+1,""),"")</f>
        <v/>
      </c>
      <c r="F3010" s="40" t="s">
        <v>12725</v>
      </c>
      <c r="G3010" s="40" t="s">
        <v>12726</v>
      </c>
      <c r="H3010" s="56" t="s">
        <v>5898</v>
      </c>
      <c r="I3010" s="167" t="s">
        <v>5898</v>
      </c>
      <c r="J3010" s="56">
        <v>16.62</v>
      </c>
      <c r="K3010" s="71" t="str">
        <f t="shared" si="136"/>
        <v/>
      </c>
      <c r="L3010" s="97">
        <v>16.62</v>
      </c>
      <c r="M3010" s="56" t="s">
        <v>5898</v>
      </c>
      <c r="N3010" s="56" t="s">
        <v>5898</v>
      </c>
      <c r="O3010" s="71" t="str">
        <f t="shared" si="137"/>
        <v/>
      </c>
    </row>
    <row r="3011" spans="2:15" x14ac:dyDescent="0.15">
      <c r="B3011" s="73" t="str">
        <f>IFERROR(IF(AND(K3011&lt;&gt;"",K3011&gt;=$C$3),MAX($B$5:B3010)+1,""),"")</f>
        <v/>
      </c>
      <c r="C3011" s="73" t="str">
        <f>IFERROR(IF(AND(O3011&lt;&gt;"",O3011&gt;=$C$3),MAX($C$5:C3010)+1,""),"")</f>
        <v/>
      </c>
      <c r="F3011" s="40" t="s">
        <v>12727</v>
      </c>
      <c r="G3011" s="40" t="s">
        <v>13634</v>
      </c>
      <c r="H3011" s="56" t="s">
        <v>5898</v>
      </c>
      <c r="I3011" s="167" t="s">
        <v>5898</v>
      </c>
      <c r="J3011" s="56">
        <v>5.32</v>
      </c>
      <c r="K3011" s="71" t="str">
        <f t="shared" si="136"/>
        <v/>
      </c>
      <c r="L3011" s="97">
        <v>5.32</v>
      </c>
      <c r="M3011" s="56" t="s">
        <v>5898</v>
      </c>
      <c r="N3011" s="56" t="s">
        <v>5898</v>
      </c>
      <c r="O3011" s="71" t="str">
        <f t="shared" si="137"/>
        <v/>
      </c>
    </row>
    <row r="3012" spans="2:15" x14ac:dyDescent="0.15">
      <c r="B3012" s="73" t="str">
        <f>IFERROR(IF(AND(K3012&lt;&gt;"",K3012&gt;=$C$3),MAX($B$5:B3011)+1,""),"")</f>
        <v/>
      </c>
      <c r="C3012" s="73" t="str">
        <f>IFERROR(IF(AND(O3012&lt;&gt;"",O3012&gt;=$C$3),MAX($C$5:C3011)+1,""),"")</f>
        <v/>
      </c>
      <c r="F3012" s="40" t="s">
        <v>13635</v>
      </c>
      <c r="G3012" s="40" t="s">
        <v>12730</v>
      </c>
      <c r="H3012" s="56">
        <v>0.15</v>
      </c>
      <c r="I3012" s="167" t="s">
        <v>5935</v>
      </c>
      <c r="J3012" s="56">
        <v>36.89</v>
      </c>
      <c r="K3012" s="71">
        <f t="shared" si="136"/>
        <v>4.0661425860666848E-3</v>
      </c>
      <c r="L3012" s="97">
        <v>36.728012295082003</v>
      </c>
      <c r="M3012" s="56">
        <v>40.83</v>
      </c>
      <c r="N3012" s="56">
        <v>41.010079388415129</v>
      </c>
      <c r="O3012" s="71">
        <f t="shared" si="137"/>
        <v>3.6576373963902458E-3</v>
      </c>
    </row>
    <row r="3013" spans="2:15" x14ac:dyDescent="0.15">
      <c r="B3013" s="73" t="str">
        <f>IFERROR(IF(AND(K3013&lt;&gt;"",K3013&gt;=$C$3),MAX($B$5:B3012)+1,""),"")</f>
        <v/>
      </c>
      <c r="C3013" s="73" t="str">
        <f>IFERROR(IF(AND(O3013&lt;&gt;"",O3013&gt;=$C$3),MAX($C$5:C3012)+1,""),"")</f>
        <v/>
      </c>
      <c r="F3013" s="40" t="s">
        <v>13636</v>
      </c>
      <c r="G3013" s="40" t="s">
        <v>12732</v>
      </c>
      <c r="H3013" s="56">
        <v>0.216</v>
      </c>
      <c r="I3013" s="167" t="s">
        <v>5913</v>
      </c>
      <c r="J3013" s="56">
        <v>27.94</v>
      </c>
      <c r="K3013" s="71">
        <f t="shared" si="136"/>
        <v>7.7308518253400137E-3</v>
      </c>
      <c r="L3013" s="97">
        <v>27.7083075763287</v>
      </c>
      <c r="M3013" s="56">
        <v>32.82</v>
      </c>
      <c r="N3013" s="56">
        <v>33.094435575826665</v>
      </c>
      <c r="O3013" s="71">
        <f t="shared" si="137"/>
        <v>6.5267769714668876E-3</v>
      </c>
    </row>
    <row r="3014" spans="2:15" x14ac:dyDescent="0.15">
      <c r="B3014" s="73" t="str">
        <f>IFERROR(IF(AND(K3014&lt;&gt;"",K3014&gt;=$C$3),MAX($B$5:B3013)+1,""),"")</f>
        <v/>
      </c>
      <c r="C3014" s="73" t="str">
        <f>IFERROR(IF(AND(O3014&lt;&gt;"",O3014&gt;=$C$3),MAX($C$5:C3013)+1,""),"")</f>
        <v/>
      </c>
      <c r="F3014" s="40" t="s">
        <v>12733</v>
      </c>
      <c r="G3014" s="40" t="s">
        <v>12734</v>
      </c>
      <c r="H3014" s="56">
        <v>0.25</v>
      </c>
      <c r="I3014" s="167" t="s">
        <v>13682</v>
      </c>
      <c r="J3014" s="56">
        <v>18.45</v>
      </c>
      <c r="K3014" s="71">
        <f t="shared" si="136"/>
        <v>1.3550135501355014E-2</v>
      </c>
      <c r="L3014" s="97">
        <v>18.192318435754199</v>
      </c>
      <c r="M3014" s="56">
        <v>17.149999999999999</v>
      </c>
      <c r="N3014" s="56">
        <v>17.392917847025483</v>
      </c>
      <c r="O3014" s="71">
        <f t="shared" si="137"/>
        <v>1.4373666465788242E-2</v>
      </c>
    </row>
    <row r="3015" spans="2:15" x14ac:dyDescent="0.15">
      <c r="B3015" s="73" t="str">
        <f>IFERROR(IF(AND(K3015&lt;&gt;"",K3015&gt;=$C$3),MAX($B$5:B3014)+1,""),"")</f>
        <v/>
      </c>
      <c r="C3015" s="73" t="str">
        <f>IFERROR(IF(AND(O3015&lt;&gt;"",O3015&gt;=$C$3),MAX($C$5:C3014)+1,""),"")</f>
        <v/>
      </c>
      <c r="F3015" s="40" t="s">
        <v>12735</v>
      </c>
      <c r="G3015" s="40" t="s">
        <v>12736</v>
      </c>
      <c r="H3015" s="56">
        <v>0.28000000000000003</v>
      </c>
      <c r="I3015" s="167" t="s">
        <v>5973</v>
      </c>
      <c r="J3015" s="56">
        <v>61.7</v>
      </c>
      <c r="K3015" s="71">
        <f t="shared" si="136"/>
        <v>4.5380875202593197E-3</v>
      </c>
      <c r="L3015" s="97">
        <v>61.439819277108398</v>
      </c>
      <c r="M3015" s="56">
        <v>66.930000000000007</v>
      </c>
      <c r="N3015" s="56">
        <v>67.213430127041804</v>
      </c>
      <c r="O3015" s="71">
        <f t="shared" si="137"/>
        <v>4.1658341118845582E-3</v>
      </c>
    </row>
    <row r="3016" spans="2:15" x14ac:dyDescent="0.15">
      <c r="B3016" s="73" t="str">
        <f>IFERROR(IF(AND(K3016&lt;&gt;"",K3016&gt;=$C$3),MAX($B$5:B3015)+1,""),"")</f>
        <v/>
      </c>
      <c r="C3016" s="73" t="str">
        <f>IFERROR(IF(AND(O3016&lt;&gt;"",O3016&gt;=$C$3),MAX($C$5:C3015)+1,""),"")</f>
        <v/>
      </c>
      <c r="F3016" s="40" t="s">
        <v>12737</v>
      </c>
      <c r="G3016" s="40" t="s">
        <v>12738</v>
      </c>
      <c r="H3016" s="56">
        <v>0.39100000000000001</v>
      </c>
      <c r="I3016" s="167" t="s">
        <v>13717</v>
      </c>
      <c r="J3016" s="56">
        <v>82.06</v>
      </c>
      <c r="K3016" s="71">
        <f t="shared" si="136"/>
        <v>4.7648062393370709E-3</v>
      </c>
      <c r="L3016" s="97">
        <v>32.638608799048797</v>
      </c>
      <c r="M3016" s="56">
        <v>30.73</v>
      </c>
      <c r="N3016" s="56">
        <v>77.261375186845939</v>
      </c>
      <c r="O3016" s="71">
        <f t="shared" si="137"/>
        <v>5.0607434705170684E-3</v>
      </c>
    </row>
    <row r="3017" spans="2:15" x14ac:dyDescent="0.15">
      <c r="B3017" s="73" t="str">
        <f>IFERROR(IF(AND(K3017&lt;&gt;"",K3017&gt;=$C$3),MAX($B$5:B3016)+1,""),"")</f>
        <v/>
      </c>
      <c r="C3017" s="73" t="str">
        <f>IFERROR(IF(AND(O3017&lt;&gt;"",O3017&gt;=$C$3),MAX($C$5:C3016)+1,""),"")</f>
        <v/>
      </c>
      <c r="F3017" s="40" t="s">
        <v>12739</v>
      </c>
      <c r="G3017" s="40" t="s">
        <v>12740</v>
      </c>
      <c r="H3017" s="56" t="s">
        <v>5898</v>
      </c>
      <c r="I3017" s="167" t="s">
        <v>5898</v>
      </c>
      <c r="J3017" s="56">
        <v>25.3</v>
      </c>
      <c r="K3017" s="71" t="str">
        <f t="shared" si="136"/>
        <v/>
      </c>
      <c r="L3017" s="97">
        <v>25.3</v>
      </c>
      <c r="M3017" s="56" t="s">
        <v>5898</v>
      </c>
      <c r="N3017" s="56" t="s">
        <v>5898</v>
      </c>
      <c r="O3017" s="71" t="str">
        <f t="shared" si="137"/>
        <v/>
      </c>
    </row>
    <row r="3018" spans="2:15" x14ac:dyDescent="0.15">
      <c r="B3018" s="73" t="str">
        <f>IFERROR(IF(AND(K3018&lt;&gt;"",K3018&gt;=$C$3),MAX($B$5:B3017)+1,""),"")</f>
        <v/>
      </c>
      <c r="C3018" s="73" t="str">
        <f>IFERROR(IF(AND(O3018&lt;&gt;"",O3018&gt;=$C$3),MAX($C$5:C3017)+1,""),"")</f>
        <v/>
      </c>
      <c r="F3018" s="40" t="s">
        <v>12741</v>
      </c>
      <c r="G3018" s="40" t="s">
        <v>12742</v>
      </c>
      <c r="H3018" s="56" t="s">
        <v>5898</v>
      </c>
      <c r="I3018" s="167" t="s">
        <v>5898</v>
      </c>
      <c r="J3018" s="56">
        <v>110.88</v>
      </c>
      <c r="K3018" s="71" t="str">
        <f t="shared" si="136"/>
        <v/>
      </c>
      <c r="L3018" s="97">
        <v>110.88</v>
      </c>
      <c r="M3018" s="56" t="s">
        <v>5898</v>
      </c>
      <c r="N3018" s="56" t="s">
        <v>5898</v>
      </c>
      <c r="O3018" s="71" t="str">
        <f t="shared" si="137"/>
        <v/>
      </c>
    </row>
    <row r="3019" spans="2:15" x14ac:dyDescent="0.15">
      <c r="B3019" s="73" t="str">
        <f>IFERROR(IF(AND(K3019&lt;&gt;"",K3019&gt;=$C$3),MAX($B$5:B3018)+1,""),"")</f>
        <v/>
      </c>
      <c r="C3019" s="73" t="str">
        <f>IFERROR(IF(AND(O3019&lt;&gt;"",O3019&gt;=$C$3),MAX($C$5:C3018)+1,""),"")</f>
        <v/>
      </c>
      <c r="F3019" s="40" t="s">
        <v>12743</v>
      </c>
      <c r="G3019" s="40" t="s">
        <v>12744</v>
      </c>
      <c r="H3019" s="56">
        <v>0.1</v>
      </c>
      <c r="I3019" s="167" t="s">
        <v>13767</v>
      </c>
      <c r="J3019" s="56">
        <v>49.02</v>
      </c>
      <c r="K3019" s="71">
        <f t="shared" si="136"/>
        <v>2.0399836801305591E-3</v>
      </c>
      <c r="L3019" s="97">
        <v>21.2692395524092</v>
      </c>
      <c r="M3019" s="56">
        <v>17.98</v>
      </c>
      <c r="N3019" s="56">
        <v>41.439168421052685</v>
      </c>
      <c r="O3019" s="71">
        <f t="shared" si="137"/>
        <v>2.4131758384706432E-3</v>
      </c>
    </row>
    <row r="3020" spans="2:15" x14ac:dyDescent="0.15">
      <c r="B3020" s="73" t="str">
        <f>IFERROR(IF(AND(K3020&lt;&gt;"",K3020&gt;=$C$3),MAX($B$5:B3019)+1,""),"")</f>
        <v/>
      </c>
      <c r="C3020" s="73" t="str">
        <f>IFERROR(IF(AND(O3020&lt;&gt;"",O3020&gt;=$C$3),MAX($C$5:C3019)+1,""),"")</f>
        <v/>
      </c>
      <c r="F3020" s="40" t="s">
        <v>12745</v>
      </c>
      <c r="G3020" s="40" t="s">
        <v>12746</v>
      </c>
      <c r="H3020" s="56" t="s">
        <v>5898</v>
      </c>
      <c r="I3020" s="167" t="s">
        <v>5898</v>
      </c>
      <c r="J3020" s="56">
        <v>42.17</v>
      </c>
      <c r="K3020" s="71" t="str">
        <f t="shared" si="136"/>
        <v/>
      </c>
      <c r="L3020" s="97">
        <v>42.17</v>
      </c>
      <c r="M3020" s="56">
        <v>48.9</v>
      </c>
      <c r="N3020" s="56">
        <v>48.899999999999991</v>
      </c>
      <c r="O3020" s="71" t="str">
        <f t="shared" si="137"/>
        <v/>
      </c>
    </row>
    <row r="3021" spans="2:15" x14ac:dyDescent="0.15">
      <c r="B3021" s="73" t="str">
        <f>IFERROR(IF(AND(K3021&lt;&gt;"",K3021&gt;=$C$3),MAX($B$5:B3020)+1,""),"")</f>
        <v/>
      </c>
      <c r="C3021" s="73" t="str">
        <f>IFERROR(IF(AND(O3021&lt;&gt;"",O3021&gt;=$C$3),MAX($C$5:C3020)+1,""),"")</f>
        <v/>
      </c>
      <c r="F3021" s="40" t="s">
        <v>12747</v>
      </c>
      <c r="G3021" s="40" t="s">
        <v>12748</v>
      </c>
      <c r="H3021" s="56" t="s">
        <v>5898</v>
      </c>
      <c r="I3021" s="167" t="s">
        <v>5898</v>
      </c>
      <c r="J3021" s="56">
        <v>43.39</v>
      </c>
      <c r="K3021" s="71" t="str">
        <f t="shared" si="136"/>
        <v/>
      </c>
      <c r="L3021" s="97">
        <v>43.39</v>
      </c>
      <c r="M3021" s="56" t="s">
        <v>5898</v>
      </c>
      <c r="N3021" s="56" t="s">
        <v>5898</v>
      </c>
      <c r="O3021" s="71" t="str">
        <f t="shared" si="137"/>
        <v/>
      </c>
    </row>
    <row r="3022" spans="2:15" x14ac:dyDescent="0.15">
      <c r="B3022" s="73" t="str">
        <f>IFERROR(IF(AND(K3022&lt;&gt;"",K3022&gt;=$C$3),MAX($B$5:B3021)+1,""),"")</f>
        <v/>
      </c>
      <c r="C3022" s="73" t="str">
        <f>IFERROR(IF(AND(O3022&lt;&gt;"",O3022&gt;=$C$3),MAX($C$5:C3021)+1,""),"")</f>
        <v/>
      </c>
      <c r="F3022" s="40" t="s">
        <v>12749</v>
      </c>
      <c r="G3022" s="40" t="s">
        <v>12750</v>
      </c>
      <c r="H3022" s="56">
        <v>6.5000000000000002E-2</v>
      </c>
      <c r="I3022" s="167" t="s">
        <v>5978</v>
      </c>
      <c r="J3022" s="56">
        <v>74.92</v>
      </c>
      <c r="K3022" s="71">
        <f t="shared" si="136"/>
        <v>8.6759209823812069E-4</v>
      </c>
      <c r="L3022" s="97">
        <v>74.857488527325799</v>
      </c>
      <c r="M3022" s="56">
        <v>69.81</v>
      </c>
      <c r="N3022" s="56">
        <v>69.868296450939482</v>
      </c>
      <c r="O3022" s="71">
        <f t="shared" si="137"/>
        <v>9.303218097730789E-4</v>
      </c>
    </row>
    <row r="3023" spans="2:15" x14ac:dyDescent="0.15">
      <c r="B3023" s="73" t="str">
        <f>IFERROR(IF(AND(K3023&lt;&gt;"",K3023&gt;=$C$3),MAX($B$5:B3022)+1,""),"")</f>
        <v/>
      </c>
      <c r="C3023" s="73" t="str">
        <f>IFERROR(IF(AND(O3023&lt;&gt;"",O3023&gt;=$C$3),MAX($C$5:C3022)+1,""),"")</f>
        <v/>
      </c>
      <c r="F3023" s="40" t="s">
        <v>12751</v>
      </c>
      <c r="G3023" s="40" t="s">
        <v>12752</v>
      </c>
      <c r="H3023" s="56" t="s">
        <v>5898</v>
      </c>
      <c r="I3023" s="167" t="s">
        <v>5898</v>
      </c>
      <c r="J3023" s="56">
        <v>61.56</v>
      </c>
      <c r="K3023" s="71" t="str">
        <f t="shared" si="136"/>
        <v/>
      </c>
      <c r="L3023" s="97">
        <v>61.56</v>
      </c>
      <c r="M3023" s="56">
        <v>90.07</v>
      </c>
      <c r="N3023" s="56">
        <v>90.070000000000007</v>
      </c>
      <c r="O3023" s="71" t="str">
        <f t="shared" si="137"/>
        <v/>
      </c>
    </row>
    <row r="3024" spans="2:15" x14ac:dyDescent="0.15">
      <c r="B3024" s="73" t="str">
        <f>IFERROR(IF(AND(K3024&lt;&gt;"",K3024&gt;=$C$3),MAX($B$5:B3023)+1,""),"")</f>
        <v/>
      </c>
      <c r="C3024" s="73" t="str">
        <f>IFERROR(IF(AND(O3024&lt;&gt;"",O3024&gt;=$C$3),MAX($C$5:C3023)+1,""),"")</f>
        <v/>
      </c>
      <c r="F3024" s="40" t="s">
        <v>13637</v>
      </c>
      <c r="G3024" s="40" t="s">
        <v>12754</v>
      </c>
      <c r="H3024" s="56" t="s">
        <v>5898</v>
      </c>
      <c r="I3024" s="167" t="s">
        <v>5898</v>
      </c>
      <c r="J3024" s="56">
        <v>64.2</v>
      </c>
      <c r="K3024" s="71" t="str">
        <f t="shared" si="136"/>
        <v/>
      </c>
      <c r="L3024" s="97">
        <v>64.2</v>
      </c>
      <c r="M3024" s="56" t="s">
        <v>5898</v>
      </c>
      <c r="N3024" s="56" t="s">
        <v>5898</v>
      </c>
      <c r="O3024" s="71" t="str">
        <f t="shared" si="137"/>
        <v/>
      </c>
    </row>
    <row r="3025" spans="2:15" x14ac:dyDescent="0.15">
      <c r="B3025" s="73" t="str">
        <f>IFERROR(IF(AND(K3025&lt;&gt;"",K3025&gt;=$C$3),MAX($B$5:B3024)+1,""),"")</f>
        <v/>
      </c>
      <c r="C3025" s="73" t="str">
        <f>IFERROR(IF(AND(O3025&lt;&gt;"",O3025&gt;=$C$3),MAX($C$5:C3024)+1,""),"")</f>
        <v/>
      </c>
      <c r="F3025" s="40" t="s">
        <v>12755</v>
      </c>
      <c r="G3025" s="40" t="s">
        <v>13638</v>
      </c>
      <c r="H3025" s="56">
        <v>0.2</v>
      </c>
      <c r="I3025" s="167" t="s">
        <v>5913</v>
      </c>
      <c r="J3025" s="56">
        <v>18.12</v>
      </c>
      <c r="K3025" s="71">
        <f t="shared" si="136"/>
        <v>1.1037527593818985E-2</v>
      </c>
      <c r="L3025" s="97">
        <v>17.894346201743499</v>
      </c>
      <c r="M3025" s="56">
        <v>20.59</v>
      </c>
      <c r="N3025" s="56">
        <v>20.849646910466539</v>
      </c>
      <c r="O3025" s="71">
        <f t="shared" si="137"/>
        <v>9.5924885854829448E-3</v>
      </c>
    </row>
    <row r="3026" spans="2:15" x14ac:dyDescent="0.15">
      <c r="B3026" s="73" t="str">
        <f>IFERROR(IF(AND(K3026&lt;&gt;"",K3026&gt;=$C$3),MAX($B$5:B3025)+1,""),"")</f>
        <v/>
      </c>
      <c r="C3026" s="73" t="str">
        <f>IFERROR(IF(AND(O3026&lt;&gt;"",O3026&gt;=$C$3),MAX($C$5:C3025)+1,""),"")</f>
        <v/>
      </c>
      <c r="F3026" s="40" t="s">
        <v>12757</v>
      </c>
      <c r="G3026" s="40" t="s">
        <v>12758</v>
      </c>
      <c r="H3026" s="56" t="s">
        <v>5898</v>
      </c>
      <c r="I3026" s="167" t="s">
        <v>5898</v>
      </c>
      <c r="J3026" s="56">
        <v>39.99</v>
      </c>
      <c r="K3026" s="71" t="str">
        <f t="shared" si="136"/>
        <v/>
      </c>
      <c r="L3026" s="97">
        <v>39.99</v>
      </c>
      <c r="M3026" s="56" t="s">
        <v>5898</v>
      </c>
      <c r="N3026" s="56" t="s">
        <v>5898</v>
      </c>
      <c r="O3026" s="71" t="str">
        <f t="shared" si="137"/>
        <v/>
      </c>
    </row>
    <row r="3027" spans="2:15" x14ac:dyDescent="0.15">
      <c r="B3027" s="73" t="str">
        <f>IFERROR(IF(AND(K3027&lt;&gt;"",K3027&gt;=$C$3),MAX($B$5:B3026)+1,""),"")</f>
        <v/>
      </c>
      <c r="C3027" s="73" t="str">
        <f>IFERROR(IF(AND(O3027&lt;&gt;"",O3027&gt;=$C$3),MAX($C$5:C3026)+1,""),"")</f>
        <v/>
      </c>
      <c r="F3027" s="40" t="s">
        <v>12759</v>
      </c>
      <c r="G3027" s="40" t="s">
        <v>12760</v>
      </c>
      <c r="H3027" s="56">
        <v>9.6000000000000002E-2</v>
      </c>
      <c r="I3027" s="167" t="s">
        <v>5913</v>
      </c>
      <c r="J3027" s="56">
        <v>56.66</v>
      </c>
      <c r="K3027" s="71">
        <f t="shared" si="136"/>
        <v>1.6943169784680552E-3</v>
      </c>
      <c r="L3027" s="97">
        <v>22.634525703794399</v>
      </c>
      <c r="M3027" s="56">
        <v>24.68</v>
      </c>
      <c r="N3027" s="56">
        <v>61.780344695518878</v>
      </c>
      <c r="O3027" s="71">
        <f t="shared" si="137"/>
        <v>1.5538922690239245E-3</v>
      </c>
    </row>
    <row r="3028" spans="2:15" x14ac:dyDescent="0.15">
      <c r="B3028" s="73" t="str">
        <f>IFERROR(IF(AND(K3028&lt;&gt;"",K3028&gt;=$C$3),MAX($B$5:B3027)+1,""),"")</f>
        <v/>
      </c>
      <c r="C3028" s="73" t="str">
        <f>IFERROR(IF(AND(O3028&lt;&gt;"",O3028&gt;=$C$3),MAX($C$5:C3027)+1,""),"")</f>
        <v/>
      </c>
      <c r="F3028" s="40" t="s">
        <v>12761</v>
      </c>
      <c r="G3028" s="40" t="s">
        <v>12762</v>
      </c>
      <c r="H3028" s="56" t="s">
        <v>5898</v>
      </c>
      <c r="I3028" s="167" t="s">
        <v>5898</v>
      </c>
      <c r="J3028" s="56">
        <v>33.08</v>
      </c>
      <c r="K3028" s="71" t="str">
        <f t="shared" si="136"/>
        <v/>
      </c>
      <c r="L3028" s="97">
        <v>33.08</v>
      </c>
      <c r="M3028" s="56">
        <v>35.92</v>
      </c>
      <c r="N3028" s="56">
        <v>35.92</v>
      </c>
      <c r="O3028" s="71" t="str">
        <f t="shared" si="137"/>
        <v/>
      </c>
    </row>
    <row r="3029" spans="2:15" x14ac:dyDescent="0.15">
      <c r="B3029" s="73" t="str">
        <f>IFERROR(IF(AND(K3029&lt;&gt;"",K3029&gt;=$C$3),MAX($B$5:B3028)+1,""),"")</f>
        <v/>
      </c>
      <c r="C3029" s="73" t="str">
        <f>IFERROR(IF(AND(O3029&lt;&gt;"",O3029&gt;=$C$3),MAX($C$5:C3028)+1,""),"")</f>
        <v/>
      </c>
      <c r="F3029" s="40" t="s">
        <v>12763</v>
      </c>
      <c r="G3029" s="40" t="s">
        <v>12764</v>
      </c>
      <c r="H3029" s="56">
        <v>0.6</v>
      </c>
      <c r="I3029" s="167" t="s">
        <v>5902</v>
      </c>
      <c r="J3029" s="56">
        <v>32.17</v>
      </c>
      <c r="K3029" s="71">
        <f t="shared" si="136"/>
        <v>1.8650917003419334E-2</v>
      </c>
      <c r="L3029" s="97">
        <v>31.673166023166001</v>
      </c>
      <c r="M3029" s="56">
        <v>42.84</v>
      </c>
      <c r="N3029" s="56">
        <v>43.512000000000043</v>
      </c>
      <c r="O3029" s="71">
        <f t="shared" si="137"/>
        <v>1.3789299503585204E-2</v>
      </c>
    </row>
    <row r="3030" spans="2:15" x14ac:dyDescent="0.15">
      <c r="B3030" s="73" t="str">
        <f>IFERROR(IF(AND(K3030&lt;&gt;"",K3030&gt;=$C$3),MAX($B$5:B3029)+1,""),"")</f>
        <v/>
      </c>
      <c r="C3030" s="73" t="str">
        <f>IFERROR(IF(AND(O3030&lt;&gt;"",O3030&gt;=$C$3),MAX($C$5:C3029)+1,""),"")</f>
        <v/>
      </c>
      <c r="F3030" s="40" t="s">
        <v>13639</v>
      </c>
      <c r="G3030" s="40" t="s">
        <v>12766</v>
      </c>
      <c r="H3030" s="56" t="s">
        <v>5898</v>
      </c>
      <c r="I3030" s="167" t="s">
        <v>5952</v>
      </c>
      <c r="J3030" s="56">
        <v>32.32</v>
      </c>
      <c r="K3030" s="71" t="str">
        <f t="shared" si="136"/>
        <v/>
      </c>
      <c r="L3030" s="97">
        <v>32.32</v>
      </c>
      <c r="M3030" s="56">
        <v>28.36</v>
      </c>
      <c r="N3030" s="56">
        <v>28.36</v>
      </c>
      <c r="O3030" s="71" t="str">
        <f t="shared" si="137"/>
        <v/>
      </c>
    </row>
    <row r="3031" spans="2:15" x14ac:dyDescent="0.15">
      <c r="B3031" s="73" t="str">
        <f>IFERROR(IF(AND(K3031&lt;&gt;"",K3031&gt;=$C$3),MAX($B$5:B3030)+1,""),"")</f>
        <v/>
      </c>
      <c r="C3031" s="73" t="str">
        <f>IFERROR(IF(AND(O3031&lt;&gt;"",O3031&gt;=$C$3),MAX($C$5:C3030)+1,""),"")</f>
        <v/>
      </c>
      <c r="F3031" s="40" t="s">
        <v>12767</v>
      </c>
      <c r="G3031" s="40" t="s">
        <v>13640</v>
      </c>
      <c r="H3031" s="56" t="s">
        <v>5898</v>
      </c>
      <c r="I3031" s="167" t="s">
        <v>5898</v>
      </c>
      <c r="J3031" s="56">
        <v>51.63</v>
      </c>
      <c r="K3031" s="71" t="str">
        <f t="shared" ref="K3031:K3084" si="138">IFERROR(H3031/J3031,"")</f>
        <v/>
      </c>
      <c r="L3031" s="97">
        <v>51.63</v>
      </c>
      <c r="M3031" s="56">
        <v>62.9</v>
      </c>
      <c r="N3031" s="56">
        <v>62.9</v>
      </c>
      <c r="O3031" s="71" t="str">
        <f t="shared" ref="O3031:O3084" si="139">IFERROR(H3031/N3031,"")</f>
        <v/>
      </c>
    </row>
    <row r="3032" spans="2:15" x14ac:dyDescent="0.15">
      <c r="B3032" s="73" t="str">
        <f>IFERROR(IF(AND(K3032&lt;&gt;"",K3032&gt;=$C$3),MAX($B$5:B3031)+1,""),"")</f>
        <v/>
      </c>
      <c r="C3032" s="73" t="str">
        <f>IFERROR(IF(AND(O3032&lt;&gt;"",O3032&gt;=$C$3),MAX($C$5:C3031)+1,""),"")</f>
        <v/>
      </c>
      <c r="F3032" s="40" t="s">
        <v>12769</v>
      </c>
      <c r="G3032" s="40" t="s">
        <v>12770</v>
      </c>
      <c r="H3032" s="56" t="s">
        <v>5898</v>
      </c>
      <c r="I3032" s="167" t="s">
        <v>5970</v>
      </c>
      <c r="J3032" s="56">
        <v>21.54</v>
      </c>
      <c r="K3032" s="71" t="str">
        <f t="shared" si="138"/>
        <v/>
      </c>
      <c r="L3032" s="97">
        <v>21.5463860065224</v>
      </c>
      <c r="M3032" s="56">
        <v>37.9</v>
      </c>
      <c r="N3032" s="56">
        <v>37.888767042086513</v>
      </c>
      <c r="O3032" s="71" t="str">
        <f t="shared" si="139"/>
        <v/>
      </c>
    </row>
    <row r="3033" spans="2:15" x14ac:dyDescent="0.15">
      <c r="B3033" s="73" t="str">
        <f>IFERROR(IF(AND(K3033&lt;&gt;"",K3033&gt;=$C$3),MAX($B$5:B3032)+1,""),"")</f>
        <v/>
      </c>
      <c r="C3033" s="73" t="str">
        <f>IFERROR(IF(AND(O3033&lt;&gt;"",O3033&gt;=$C$3),MAX($C$5:C3032)+1,""),"")</f>
        <v/>
      </c>
      <c r="F3033" s="40" t="s">
        <v>12771</v>
      </c>
      <c r="G3033" s="40" t="s">
        <v>12772</v>
      </c>
      <c r="H3033" s="56">
        <v>0.1</v>
      </c>
      <c r="I3033" s="167" t="s">
        <v>5905</v>
      </c>
      <c r="J3033" s="56">
        <v>26.9</v>
      </c>
      <c r="K3033" s="71">
        <f t="shared" si="138"/>
        <v>3.7174721189591081E-3</v>
      </c>
      <c r="L3033" s="97">
        <v>26.795003903200602</v>
      </c>
      <c r="M3033" s="56">
        <v>28.7</v>
      </c>
      <c r="N3033" s="56">
        <v>28.812460815047046</v>
      </c>
      <c r="O3033" s="71">
        <f t="shared" si="139"/>
        <v>3.470720555315286E-3</v>
      </c>
    </row>
    <row r="3034" spans="2:15" x14ac:dyDescent="0.15">
      <c r="B3034" s="73" t="str">
        <f>IFERROR(IF(AND(K3034&lt;&gt;"",K3034&gt;=$C$3),MAX($B$5:B3033)+1,""),"")</f>
        <v/>
      </c>
      <c r="C3034" s="73" t="str">
        <f>IFERROR(IF(AND(O3034&lt;&gt;"",O3034&gt;=$C$3),MAX($C$5:C3033)+1,""),"")</f>
        <v/>
      </c>
      <c r="F3034" s="40" t="s">
        <v>13641</v>
      </c>
      <c r="G3034" s="40" t="s">
        <v>12774</v>
      </c>
      <c r="H3034" s="56">
        <v>0.7</v>
      </c>
      <c r="I3034" s="167" t="s">
        <v>5920</v>
      </c>
      <c r="J3034" s="56">
        <v>38.83</v>
      </c>
      <c r="K3034" s="71">
        <f t="shared" si="138"/>
        <v>1.8027298480556269E-2</v>
      </c>
      <c r="L3034" s="97">
        <v>38.143611111111099</v>
      </c>
      <c r="M3034" s="56">
        <v>48.83</v>
      </c>
      <c r="N3034" s="56">
        <v>49.708688946015435</v>
      </c>
      <c r="O3034" s="71">
        <f t="shared" si="139"/>
        <v>1.4082045108053705E-2</v>
      </c>
    </row>
    <row r="3035" spans="2:15" x14ac:dyDescent="0.15">
      <c r="B3035" s="73" t="str">
        <f>IFERROR(IF(AND(K3035&lt;&gt;"",K3035&gt;=$C$3),MAX($B$5:B3034)+1,""),"")</f>
        <v/>
      </c>
      <c r="C3035" s="73" t="str">
        <f>IFERROR(IF(AND(O3035&lt;&gt;"",O3035&gt;=$C$3),MAX($C$5:C3034)+1,""),"")</f>
        <v/>
      </c>
      <c r="F3035" s="40" t="s">
        <v>12775</v>
      </c>
      <c r="G3035" s="40" t="s">
        <v>12776</v>
      </c>
      <c r="H3035" s="56">
        <v>0.26</v>
      </c>
      <c r="I3035" s="167" t="s">
        <v>5915</v>
      </c>
      <c r="J3035" s="56">
        <v>43.78</v>
      </c>
      <c r="K3035" s="71">
        <f t="shared" si="138"/>
        <v>5.9387848332571949E-3</v>
      </c>
      <c r="L3035" s="97">
        <v>29.0107233848954</v>
      </c>
      <c r="M3035" s="56">
        <v>31</v>
      </c>
      <c r="N3035" s="56">
        <v>46.782011671815937</v>
      </c>
      <c r="O3035" s="71">
        <f t="shared" si="139"/>
        <v>5.5576917432269878E-3</v>
      </c>
    </row>
    <row r="3036" spans="2:15" x14ac:dyDescent="0.15">
      <c r="B3036" s="73" t="str">
        <f>IFERROR(IF(AND(K3036&lt;&gt;"",K3036&gt;=$C$3),MAX($B$5:B3035)+1,""),"")</f>
        <v/>
      </c>
      <c r="C3036" s="73" t="str">
        <f>IFERROR(IF(AND(O3036&lt;&gt;"",O3036&gt;=$C$3),MAX($C$5:C3035)+1,""),"")</f>
        <v/>
      </c>
      <c r="F3036" s="40" t="s">
        <v>12777</v>
      </c>
      <c r="G3036" s="40" t="s">
        <v>12778</v>
      </c>
      <c r="H3036" s="56" t="s">
        <v>5898</v>
      </c>
      <c r="I3036" s="167" t="s">
        <v>5898</v>
      </c>
      <c r="J3036" s="56">
        <v>43.64</v>
      </c>
      <c r="K3036" s="71" t="str">
        <f t="shared" si="138"/>
        <v/>
      </c>
      <c r="L3036" s="97">
        <v>43.64</v>
      </c>
      <c r="M3036" s="56" t="s">
        <v>5898</v>
      </c>
      <c r="N3036" s="56" t="s">
        <v>5898</v>
      </c>
      <c r="O3036" s="71" t="str">
        <f t="shared" si="139"/>
        <v/>
      </c>
    </row>
    <row r="3037" spans="2:15" x14ac:dyDescent="0.15">
      <c r="B3037" s="73" t="str">
        <f>IFERROR(IF(AND(K3037&lt;&gt;"",K3037&gt;=$C$3),MAX($B$5:B3036)+1,""),"")</f>
        <v/>
      </c>
      <c r="C3037" s="73" t="str">
        <f>IFERROR(IF(AND(O3037&lt;&gt;"",O3037&gt;=$C$3),MAX($C$5:C3036)+1,""),"")</f>
        <v/>
      </c>
      <c r="F3037" s="40" t="s">
        <v>12779</v>
      </c>
      <c r="G3037" s="40" t="s">
        <v>12780</v>
      </c>
      <c r="H3037" s="56">
        <v>4.9000000000000002E-2</v>
      </c>
      <c r="I3037" s="167" t="s">
        <v>5976</v>
      </c>
      <c r="J3037" s="56">
        <v>15.23</v>
      </c>
      <c r="K3037" s="71">
        <f t="shared" si="138"/>
        <v>3.2173342087984244E-3</v>
      </c>
      <c r="L3037" s="97">
        <v>15.181864728192201</v>
      </c>
      <c r="M3037" s="56">
        <v>19.79</v>
      </c>
      <c r="N3037" s="56">
        <v>19.852745719720939</v>
      </c>
      <c r="O3037" s="71">
        <f t="shared" si="139"/>
        <v>2.468172447870791E-3</v>
      </c>
    </row>
    <row r="3038" spans="2:15" x14ac:dyDescent="0.15">
      <c r="B3038" s="73" t="str">
        <f>IFERROR(IF(AND(K3038&lt;&gt;"",K3038&gt;=$C$3),MAX($B$5:B3037)+1,""),"")</f>
        <v/>
      </c>
      <c r="C3038" s="73" t="str">
        <f>IFERROR(IF(AND(O3038&lt;&gt;"",O3038&gt;=$C$3),MAX($C$5:C3037)+1,""),"")</f>
        <v/>
      </c>
      <c r="F3038" s="40" t="s">
        <v>12781</v>
      </c>
      <c r="G3038" s="40" t="s">
        <v>12782</v>
      </c>
      <c r="H3038" s="56" t="s">
        <v>5898</v>
      </c>
      <c r="I3038" s="167" t="s">
        <v>5898</v>
      </c>
      <c r="J3038" s="56">
        <v>38.090000000000003</v>
      </c>
      <c r="K3038" s="71" t="str">
        <f t="shared" si="138"/>
        <v/>
      </c>
      <c r="L3038" s="97">
        <v>38.090000000000003</v>
      </c>
      <c r="M3038" s="56" t="s">
        <v>5898</v>
      </c>
      <c r="N3038" s="56" t="s">
        <v>5898</v>
      </c>
      <c r="O3038" s="71" t="str">
        <f t="shared" si="139"/>
        <v/>
      </c>
    </row>
    <row r="3039" spans="2:15" x14ac:dyDescent="0.15">
      <c r="B3039" s="73" t="str">
        <f>IFERROR(IF(AND(K3039&lt;&gt;"",K3039&gt;=$C$3),MAX($B$5:B3038)+1,""),"")</f>
        <v/>
      </c>
      <c r="C3039" s="73" t="str">
        <f>IFERROR(IF(AND(O3039&lt;&gt;"",O3039&gt;=$C$3),MAX($C$5:C3038)+1,""),"")</f>
        <v/>
      </c>
      <c r="F3039" s="40" t="s">
        <v>12783</v>
      </c>
      <c r="G3039" s="40" t="s">
        <v>12784</v>
      </c>
      <c r="H3039" s="56" t="s">
        <v>5898</v>
      </c>
      <c r="I3039" s="167" t="s">
        <v>5898</v>
      </c>
      <c r="J3039" s="56">
        <v>51.03</v>
      </c>
      <c r="K3039" s="71" t="str">
        <f t="shared" si="138"/>
        <v/>
      </c>
      <c r="L3039" s="97">
        <v>51.03</v>
      </c>
      <c r="M3039" s="56">
        <v>63.8</v>
      </c>
      <c r="N3039" s="56">
        <v>63.8</v>
      </c>
      <c r="O3039" s="71" t="str">
        <f t="shared" si="139"/>
        <v/>
      </c>
    </row>
    <row r="3040" spans="2:15" x14ac:dyDescent="0.15">
      <c r="B3040" s="73" t="str">
        <f>IFERROR(IF(AND(K3040&lt;&gt;"",K3040&gt;=$C$3),MAX($B$5:B3039)+1,""),"")</f>
        <v/>
      </c>
      <c r="C3040" s="73" t="str">
        <f>IFERROR(IF(AND(O3040&lt;&gt;"",O3040&gt;=$C$3),MAX($C$5:C3039)+1,""),"")</f>
        <v/>
      </c>
      <c r="F3040" s="40" t="s">
        <v>12785</v>
      </c>
      <c r="G3040" s="40" t="s">
        <v>12786</v>
      </c>
      <c r="H3040" s="56" t="s">
        <v>5898</v>
      </c>
      <c r="I3040" s="167" t="s">
        <v>5898</v>
      </c>
      <c r="J3040" s="56">
        <v>26.56</v>
      </c>
      <c r="K3040" s="71" t="str">
        <f t="shared" si="138"/>
        <v/>
      </c>
      <c r="L3040" s="97">
        <v>26.56</v>
      </c>
      <c r="M3040" s="56" t="s">
        <v>5898</v>
      </c>
      <c r="N3040" s="56" t="s">
        <v>5898</v>
      </c>
      <c r="O3040" s="71" t="str">
        <f t="shared" si="139"/>
        <v/>
      </c>
    </row>
    <row r="3041" spans="2:15" x14ac:dyDescent="0.15">
      <c r="B3041" s="73" t="str">
        <f>IFERROR(IF(AND(K3041&lt;&gt;"",K3041&gt;=$C$3),MAX($B$5:B3040)+1,""),"")</f>
        <v/>
      </c>
      <c r="C3041" s="73" t="str">
        <f>IFERROR(IF(AND(O3041&lt;&gt;"",O3041&gt;=$C$3),MAX($C$5:C3040)+1,""),"")</f>
        <v/>
      </c>
      <c r="F3041" s="40" t="s">
        <v>12787</v>
      </c>
      <c r="G3041" s="40" t="s">
        <v>13642</v>
      </c>
      <c r="H3041" s="56">
        <v>0.13500000000000001</v>
      </c>
      <c r="I3041" s="167" t="s">
        <v>5945</v>
      </c>
      <c r="J3041" s="56">
        <v>35.25</v>
      </c>
      <c r="K3041" s="71">
        <f t="shared" si="138"/>
        <v>3.8297872340425534E-3</v>
      </c>
      <c r="L3041" s="97">
        <v>23.405580357142899</v>
      </c>
      <c r="M3041" s="56">
        <v>23.89</v>
      </c>
      <c r="N3041" s="56">
        <v>35.979560735096307</v>
      </c>
      <c r="O3041" s="71">
        <f t="shared" si="139"/>
        <v>3.7521302995874015E-3</v>
      </c>
    </row>
    <row r="3042" spans="2:15" x14ac:dyDescent="0.15">
      <c r="B3042" s="73" t="str">
        <f>IFERROR(IF(AND(K3042&lt;&gt;"",K3042&gt;=$C$3),MAX($B$5:B3041)+1,""),"")</f>
        <v/>
      </c>
      <c r="C3042" s="73" t="str">
        <f>IFERROR(IF(AND(O3042&lt;&gt;"",O3042&gt;=$C$3),MAX($C$5:C3041)+1,""),"")</f>
        <v/>
      </c>
      <c r="F3042" s="40" t="s">
        <v>12789</v>
      </c>
      <c r="G3042" s="40" t="s">
        <v>12790</v>
      </c>
      <c r="H3042" s="56">
        <v>0.13</v>
      </c>
      <c r="I3042" s="167" t="s">
        <v>5953</v>
      </c>
      <c r="J3042" s="56">
        <v>32.520000000000003</v>
      </c>
      <c r="K3042" s="71">
        <f t="shared" si="138"/>
        <v>3.9975399753997536E-3</v>
      </c>
      <c r="L3042" s="97">
        <v>16.2</v>
      </c>
      <c r="M3042" s="56">
        <v>16.2</v>
      </c>
      <c r="N3042" s="56">
        <v>32.520000000000003</v>
      </c>
      <c r="O3042" s="71">
        <f t="shared" si="139"/>
        <v>3.9975399753997536E-3</v>
      </c>
    </row>
    <row r="3043" spans="2:15" x14ac:dyDescent="0.15">
      <c r="B3043" s="73" t="str">
        <f>IFERROR(IF(AND(K3043&lt;&gt;"",K3043&gt;=$C$3),MAX($B$5:B3042)+1,""),"")</f>
        <v/>
      </c>
      <c r="C3043" s="73" t="str">
        <f>IFERROR(IF(AND(O3043&lt;&gt;"",O3043&gt;=$C$3),MAX($C$5:C3042)+1,""),"")</f>
        <v/>
      </c>
      <c r="F3043" s="40" t="s">
        <v>13643</v>
      </c>
      <c r="G3043" s="40" t="s">
        <v>12792</v>
      </c>
      <c r="H3043" s="56" t="s">
        <v>5898</v>
      </c>
      <c r="I3043" s="167" t="s">
        <v>5898</v>
      </c>
      <c r="J3043" s="56">
        <v>17.440000000000001</v>
      </c>
      <c r="K3043" s="71" t="str">
        <f t="shared" si="138"/>
        <v/>
      </c>
      <c r="L3043" s="97">
        <v>17.440000000000001</v>
      </c>
      <c r="M3043" s="56" t="s">
        <v>5898</v>
      </c>
      <c r="N3043" s="56" t="s">
        <v>5898</v>
      </c>
      <c r="O3043" s="71" t="str">
        <f t="shared" si="139"/>
        <v/>
      </c>
    </row>
    <row r="3044" spans="2:15" x14ac:dyDescent="0.15">
      <c r="B3044" s="73" t="str">
        <f>IFERROR(IF(AND(K3044&lt;&gt;"",K3044&gt;=$C$3),MAX($B$5:B3043)+1,""),"")</f>
        <v/>
      </c>
      <c r="C3044" s="73" t="str">
        <f>IFERROR(IF(AND(O3044&lt;&gt;"",O3044&gt;=$C$3),MAX($C$5:C3043)+1,""),"")</f>
        <v/>
      </c>
      <c r="F3044" s="40" t="s">
        <v>12793</v>
      </c>
      <c r="G3044" s="40" t="s">
        <v>12794</v>
      </c>
      <c r="H3044" s="56" t="s">
        <v>5898</v>
      </c>
      <c r="I3044" s="167" t="s">
        <v>5898</v>
      </c>
      <c r="J3044" s="56">
        <v>83.74</v>
      </c>
      <c r="K3044" s="71" t="str">
        <f t="shared" si="138"/>
        <v/>
      </c>
      <c r="L3044" s="97">
        <v>83.74</v>
      </c>
      <c r="M3044" s="56" t="s">
        <v>5898</v>
      </c>
      <c r="N3044" s="56" t="s">
        <v>5898</v>
      </c>
      <c r="O3044" s="71" t="str">
        <f t="shared" si="139"/>
        <v/>
      </c>
    </row>
    <row r="3045" spans="2:15" x14ac:dyDescent="0.15">
      <c r="B3045" s="73" t="str">
        <f>IFERROR(IF(AND(K3045&lt;&gt;"",K3045&gt;=$C$3),MAX($B$5:B3044)+1,""),"")</f>
        <v/>
      </c>
      <c r="C3045" s="73" t="str">
        <f>IFERROR(IF(AND(O3045&lt;&gt;"",O3045&gt;=$C$3),MAX($C$5:C3044)+1,""),"")</f>
        <v/>
      </c>
      <c r="F3045" s="40" t="s">
        <v>13644</v>
      </c>
      <c r="G3045" s="40" t="s">
        <v>12796</v>
      </c>
      <c r="H3045" s="56" t="s">
        <v>5898</v>
      </c>
      <c r="I3045" s="167" t="s">
        <v>5898</v>
      </c>
      <c r="J3045" s="56">
        <v>58.17</v>
      </c>
      <c r="K3045" s="71" t="str">
        <f t="shared" si="138"/>
        <v/>
      </c>
      <c r="L3045" s="97">
        <v>58.17</v>
      </c>
      <c r="M3045" s="56" t="s">
        <v>5898</v>
      </c>
      <c r="N3045" s="56" t="s">
        <v>5898</v>
      </c>
      <c r="O3045" s="71" t="str">
        <f t="shared" si="139"/>
        <v/>
      </c>
    </row>
    <row r="3046" spans="2:15" x14ac:dyDescent="0.15">
      <c r="B3046" s="73" t="str">
        <f>IFERROR(IF(AND(K3046&lt;&gt;"",K3046&gt;=$C$3),MAX($B$5:B3045)+1,""),"")</f>
        <v/>
      </c>
      <c r="C3046" s="73" t="str">
        <f>IFERROR(IF(AND(O3046&lt;&gt;"",O3046&gt;=$C$3),MAX($C$5:C3045)+1,""),"")</f>
        <v/>
      </c>
      <c r="F3046" s="40" t="s">
        <v>12797</v>
      </c>
      <c r="G3046" s="40" t="s">
        <v>12798</v>
      </c>
      <c r="H3046" s="56" t="s">
        <v>5898</v>
      </c>
      <c r="I3046" s="167" t="s">
        <v>5898</v>
      </c>
      <c r="J3046" s="56">
        <v>26.78</v>
      </c>
      <c r="K3046" s="71" t="str">
        <f t="shared" si="138"/>
        <v/>
      </c>
      <c r="L3046" s="97">
        <v>26.78</v>
      </c>
      <c r="M3046" s="56">
        <v>34.28</v>
      </c>
      <c r="N3046" s="56">
        <v>34.28</v>
      </c>
      <c r="O3046" s="71" t="str">
        <f t="shared" si="139"/>
        <v/>
      </c>
    </row>
    <row r="3047" spans="2:15" x14ac:dyDescent="0.15">
      <c r="B3047" s="73" t="str">
        <f>IFERROR(IF(AND(K3047&lt;&gt;"",K3047&gt;=$C$3),MAX($B$5:B3046)+1,""),"")</f>
        <v/>
      </c>
      <c r="C3047" s="73" t="str">
        <f>IFERROR(IF(AND(O3047&lt;&gt;"",O3047&gt;=$C$3),MAX($C$5:C3046)+1,""),"")</f>
        <v/>
      </c>
      <c r="F3047" s="40" t="s">
        <v>12799</v>
      </c>
      <c r="G3047" s="40" t="s">
        <v>12800</v>
      </c>
      <c r="H3047" s="56">
        <v>0.55000000000000004</v>
      </c>
      <c r="I3047" s="167" t="s">
        <v>5911</v>
      </c>
      <c r="J3047" s="56">
        <v>34.53</v>
      </c>
      <c r="K3047" s="71">
        <f t="shared" si="138"/>
        <v>1.5928178395598031E-2</v>
      </c>
      <c r="L3047" s="97">
        <v>34.048837091461898</v>
      </c>
      <c r="M3047" s="56">
        <v>40.44</v>
      </c>
      <c r="N3047" s="56">
        <v>41.011479958889993</v>
      </c>
      <c r="O3047" s="71">
        <f t="shared" si="139"/>
        <v>1.3410879113636509E-2</v>
      </c>
    </row>
    <row r="3048" spans="2:15" x14ac:dyDescent="0.15">
      <c r="B3048" s="73" t="str">
        <f>IFERROR(IF(AND(K3048&lt;&gt;"",K3048&gt;=$C$3),MAX($B$5:B3047)+1,""),"")</f>
        <v/>
      </c>
      <c r="C3048" s="73" t="str">
        <f>IFERROR(IF(AND(O3048&lt;&gt;"",O3048&gt;=$C$3),MAX($C$5:C3047)+1,""),"")</f>
        <v/>
      </c>
      <c r="F3048" s="40" t="s">
        <v>13645</v>
      </c>
      <c r="G3048" s="40" t="s">
        <v>12802</v>
      </c>
      <c r="H3048" s="56" t="s">
        <v>5898</v>
      </c>
      <c r="I3048" s="167" t="s">
        <v>5898</v>
      </c>
      <c r="J3048" s="56">
        <v>45.68</v>
      </c>
      <c r="K3048" s="71" t="str">
        <f t="shared" si="138"/>
        <v/>
      </c>
      <c r="L3048" s="97">
        <v>45.68</v>
      </c>
      <c r="M3048" s="56">
        <v>53</v>
      </c>
      <c r="N3048" s="56">
        <v>53</v>
      </c>
      <c r="O3048" s="71" t="str">
        <f t="shared" si="139"/>
        <v/>
      </c>
    </row>
    <row r="3049" spans="2:15" x14ac:dyDescent="0.15">
      <c r="B3049" s="73" t="str">
        <f>IFERROR(IF(AND(K3049&lt;&gt;"",K3049&gt;=$C$3),MAX($B$5:B3048)+1,""),"")</f>
        <v/>
      </c>
      <c r="C3049" s="73" t="str">
        <f>IFERROR(IF(AND(O3049&lt;&gt;"",O3049&gt;=$C$3),MAX($C$5:C3048)+1,""),"")</f>
        <v/>
      </c>
      <c r="F3049" s="40" t="s">
        <v>13646</v>
      </c>
      <c r="G3049" s="40" t="s">
        <v>12804</v>
      </c>
      <c r="H3049" s="56">
        <v>0.1</v>
      </c>
      <c r="I3049" s="167" t="s">
        <v>5930</v>
      </c>
      <c r="J3049" s="56">
        <v>30.48</v>
      </c>
      <c r="K3049" s="71">
        <f t="shared" si="138"/>
        <v>3.2808398950131233E-3</v>
      </c>
      <c r="L3049" s="97">
        <v>30.369082969432299</v>
      </c>
      <c r="M3049" s="56">
        <v>27.6</v>
      </c>
      <c r="N3049" s="56">
        <v>27.700803506208928</v>
      </c>
      <c r="O3049" s="71">
        <f t="shared" si="139"/>
        <v>3.6100035862709091E-3</v>
      </c>
    </row>
    <row r="3050" spans="2:15" x14ac:dyDescent="0.15">
      <c r="B3050" s="73" t="str">
        <f>IFERROR(IF(AND(K3050&lt;&gt;"",K3050&gt;=$C$3),MAX($B$5:B3049)+1,""),"")</f>
        <v/>
      </c>
      <c r="C3050" s="73" t="str">
        <f>IFERROR(IF(AND(O3050&lt;&gt;"",O3050&gt;=$C$3),MAX($C$5:C3049)+1,""),"")</f>
        <v/>
      </c>
      <c r="F3050" s="40" t="s">
        <v>12805</v>
      </c>
      <c r="G3050" s="40" t="s">
        <v>12806</v>
      </c>
      <c r="H3050" s="56" t="s">
        <v>5898</v>
      </c>
      <c r="I3050" s="167" t="s">
        <v>5898</v>
      </c>
      <c r="J3050" s="56">
        <v>33.78</v>
      </c>
      <c r="K3050" s="71" t="str">
        <f t="shared" si="138"/>
        <v/>
      </c>
      <c r="L3050" s="97">
        <v>33.78</v>
      </c>
      <c r="M3050" s="56" t="s">
        <v>5898</v>
      </c>
      <c r="N3050" s="56" t="s">
        <v>5898</v>
      </c>
      <c r="O3050" s="71" t="str">
        <f t="shared" si="139"/>
        <v/>
      </c>
    </row>
    <row r="3051" spans="2:15" x14ac:dyDescent="0.15">
      <c r="B3051" s="73" t="str">
        <f>IFERROR(IF(AND(K3051&lt;&gt;"",K3051&gt;=$C$3),MAX($B$5:B3050)+1,""),"")</f>
        <v/>
      </c>
      <c r="C3051" s="73" t="str">
        <f>IFERROR(IF(AND(O3051&lt;&gt;"",O3051&gt;=$C$3),MAX($C$5:C3050)+1,""),"")</f>
        <v/>
      </c>
      <c r="F3051" s="40" t="s">
        <v>12807</v>
      </c>
      <c r="G3051" s="40" t="s">
        <v>12808</v>
      </c>
      <c r="H3051" s="56" t="s">
        <v>5898</v>
      </c>
      <c r="I3051" s="167" t="s">
        <v>5898</v>
      </c>
      <c r="J3051" s="56">
        <v>28.02</v>
      </c>
      <c r="K3051" s="71" t="str">
        <f t="shared" si="138"/>
        <v/>
      </c>
      <c r="L3051" s="97">
        <v>28.02</v>
      </c>
      <c r="M3051" s="56" t="s">
        <v>5898</v>
      </c>
      <c r="N3051" s="56" t="s">
        <v>5898</v>
      </c>
      <c r="O3051" s="71" t="str">
        <f t="shared" si="139"/>
        <v/>
      </c>
    </row>
    <row r="3052" spans="2:15" x14ac:dyDescent="0.15">
      <c r="B3052" s="73" t="str">
        <f>IFERROR(IF(AND(K3052&lt;&gt;"",K3052&gt;=$C$3),MAX($B$5:B3051)+1,""),"")</f>
        <v/>
      </c>
      <c r="C3052" s="73" t="str">
        <f>IFERROR(IF(AND(O3052&lt;&gt;"",O3052&gt;=$C$3),MAX($C$5:C3051)+1,""),"")</f>
        <v/>
      </c>
      <c r="F3052" s="40" t="s">
        <v>12809</v>
      </c>
      <c r="G3052" s="40" t="s">
        <v>12810</v>
      </c>
      <c r="H3052" s="56">
        <v>0.3</v>
      </c>
      <c r="I3052" s="167" t="s">
        <v>5911</v>
      </c>
      <c r="J3052" s="56">
        <v>46.33</v>
      </c>
      <c r="K3052" s="71">
        <f t="shared" si="138"/>
        <v>6.4752859917979709E-3</v>
      </c>
      <c r="L3052" s="97">
        <v>46.054554102259203</v>
      </c>
      <c r="M3052" s="56">
        <v>48.65</v>
      </c>
      <c r="N3052" s="56">
        <v>48.940968899521543</v>
      </c>
      <c r="O3052" s="71">
        <f t="shared" si="139"/>
        <v>6.1298336903774057E-3</v>
      </c>
    </row>
    <row r="3053" spans="2:15" x14ac:dyDescent="0.15">
      <c r="B3053" s="73" t="str">
        <f>IFERROR(IF(AND(K3053&lt;&gt;"",K3053&gt;=$C$3),MAX($B$5:B3052)+1,""),"")</f>
        <v/>
      </c>
      <c r="C3053" s="73" t="str">
        <f>IFERROR(IF(AND(O3053&lt;&gt;"",O3053&gt;=$C$3),MAX($C$5:C3052)+1,""),"")</f>
        <v/>
      </c>
      <c r="F3053" s="40" t="s">
        <v>12811</v>
      </c>
      <c r="G3053" s="40" t="s">
        <v>12812</v>
      </c>
      <c r="H3053" s="56" t="s">
        <v>5898</v>
      </c>
      <c r="I3053" s="167" t="s">
        <v>5915</v>
      </c>
      <c r="J3053" s="56">
        <v>28.11</v>
      </c>
      <c r="K3053" s="71" t="str">
        <f t="shared" si="138"/>
        <v/>
      </c>
      <c r="L3053" s="97">
        <v>27.839190751445098</v>
      </c>
      <c r="M3053" s="56">
        <v>27.72</v>
      </c>
      <c r="N3053" s="56">
        <v>27.989649805447456</v>
      </c>
      <c r="O3053" s="71" t="str">
        <f t="shared" si="139"/>
        <v/>
      </c>
    </row>
    <row r="3054" spans="2:15" x14ac:dyDescent="0.15">
      <c r="B3054" s="73" t="str">
        <f>IFERROR(IF(AND(K3054&lt;&gt;"",K3054&gt;=$C$3),MAX($B$5:B3053)+1,""),"")</f>
        <v/>
      </c>
      <c r="C3054" s="73" t="str">
        <f>IFERROR(IF(AND(O3054&lt;&gt;"",O3054&gt;=$C$3),MAX($C$5:C3053)+1,""),"")</f>
        <v/>
      </c>
      <c r="F3054" s="40" t="s">
        <v>12813</v>
      </c>
      <c r="G3054" s="40" t="s">
        <v>12814</v>
      </c>
      <c r="H3054" s="56" t="s">
        <v>5898</v>
      </c>
      <c r="I3054" s="167" t="s">
        <v>5898</v>
      </c>
      <c r="J3054" s="56">
        <v>24.92</v>
      </c>
      <c r="K3054" s="71" t="str">
        <f t="shared" si="138"/>
        <v/>
      </c>
      <c r="L3054" s="97">
        <v>24.92</v>
      </c>
      <c r="M3054" s="56" t="s">
        <v>5898</v>
      </c>
      <c r="N3054" s="56" t="s">
        <v>5898</v>
      </c>
      <c r="O3054" s="71" t="str">
        <f t="shared" si="139"/>
        <v/>
      </c>
    </row>
    <row r="3055" spans="2:15" x14ac:dyDescent="0.15">
      <c r="B3055" s="73" t="str">
        <f>IFERROR(IF(AND(K3055&lt;&gt;"",K3055&gt;=$C$3),MAX($B$5:B3054)+1,""),"")</f>
        <v/>
      </c>
      <c r="C3055" s="73" t="str">
        <f>IFERROR(IF(AND(O3055&lt;&gt;"",O3055&gt;=$C$3),MAX($C$5:C3054)+1,""),"")</f>
        <v/>
      </c>
      <c r="F3055" s="40" t="s">
        <v>12815</v>
      </c>
      <c r="G3055" s="40" t="s">
        <v>13647</v>
      </c>
      <c r="H3055" s="56" t="s">
        <v>5898</v>
      </c>
      <c r="I3055" s="167" t="s">
        <v>5898</v>
      </c>
      <c r="J3055" s="56">
        <v>47.84</v>
      </c>
      <c r="K3055" s="71" t="str">
        <f t="shared" si="138"/>
        <v/>
      </c>
      <c r="L3055" s="97">
        <v>47.84</v>
      </c>
      <c r="M3055" s="56" t="s">
        <v>5898</v>
      </c>
      <c r="N3055" s="56" t="s">
        <v>5898</v>
      </c>
      <c r="O3055" s="71" t="str">
        <f t="shared" si="139"/>
        <v/>
      </c>
    </row>
    <row r="3056" spans="2:15" x14ac:dyDescent="0.15">
      <c r="B3056" s="73" t="str">
        <f>IFERROR(IF(AND(K3056&lt;&gt;"",K3056&gt;=$C$3),MAX($B$5:B3055)+1,""),"")</f>
        <v/>
      </c>
      <c r="C3056" s="73" t="str">
        <f>IFERROR(IF(AND(O3056&lt;&gt;"",O3056&gt;=$C$3),MAX($C$5:C3055)+1,""),"")</f>
        <v/>
      </c>
      <c r="F3056" s="40" t="s">
        <v>12817</v>
      </c>
      <c r="G3056" s="40" t="s">
        <v>12818</v>
      </c>
      <c r="H3056" s="56" t="s">
        <v>5898</v>
      </c>
      <c r="I3056" s="167" t="s">
        <v>5898</v>
      </c>
      <c r="J3056" s="56">
        <v>79.78</v>
      </c>
      <c r="K3056" s="71" t="str">
        <f t="shared" si="138"/>
        <v/>
      </c>
      <c r="L3056" s="97">
        <v>79.78</v>
      </c>
      <c r="M3056" s="56" t="s">
        <v>5898</v>
      </c>
      <c r="N3056" s="56" t="s">
        <v>5898</v>
      </c>
      <c r="O3056" s="71" t="str">
        <f t="shared" si="139"/>
        <v/>
      </c>
    </row>
    <row r="3057" spans="2:15" x14ac:dyDescent="0.15">
      <c r="B3057" s="73" t="str">
        <f>IFERROR(IF(AND(K3057&lt;&gt;"",K3057&gt;=$C$3),MAX($B$5:B3056)+1,""),"")</f>
        <v/>
      </c>
      <c r="C3057" s="73" t="str">
        <f>IFERROR(IF(AND(O3057&lt;&gt;"",O3057&gt;=$C$3),MAX($C$5:C3056)+1,""),"")</f>
        <v/>
      </c>
      <c r="F3057" s="40" t="s">
        <v>12819</v>
      </c>
      <c r="G3057" s="40" t="s">
        <v>12820</v>
      </c>
      <c r="H3057" s="56">
        <v>0.35</v>
      </c>
      <c r="I3057" s="167" t="s">
        <v>13707</v>
      </c>
      <c r="J3057" s="56">
        <v>31.55</v>
      </c>
      <c r="K3057" s="71">
        <f t="shared" si="138"/>
        <v>1.109350237717908E-2</v>
      </c>
      <c r="L3057" s="97">
        <v>15.6</v>
      </c>
      <c r="M3057" s="56">
        <v>12.97</v>
      </c>
      <c r="N3057" s="56">
        <v>26.230993589743591</v>
      </c>
      <c r="O3057" s="71">
        <f t="shared" si="139"/>
        <v>1.3342994378102825E-2</v>
      </c>
    </row>
    <row r="3058" spans="2:15" x14ac:dyDescent="0.15">
      <c r="B3058" s="73" t="str">
        <f>IFERROR(IF(AND(K3058&lt;&gt;"",K3058&gt;=$C$3),MAX($B$5:B3057)+1,""),"")</f>
        <v/>
      </c>
      <c r="C3058" s="73" t="str">
        <f>IFERROR(IF(AND(O3058&lt;&gt;"",O3058&gt;=$C$3),MAX($C$5:C3057)+1,""),"")</f>
        <v/>
      </c>
      <c r="F3058" s="40" t="s">
        <v>12821</v>
      </c>
      <c r="G3058" s="40" t="s">
        <v>12822</v>
      </c>
      <c r="H3058" s="56">
        <v>0.17</v>
      </c>
      <c r="I3058" s="167" t="s">
        <v>5945</v>
      </c>
      <c r="J3058" s="56">
        <v>30.99</v>
      </c>
      <c r="K3058" s="71">
        <f t="shared" si="138"/>
        <v>5.4856405292029696E-3</v>
      </c>
      <c r="L3058" s="97">
        <v>30.834271356783901</v>
      </c>
      <c r="M3058" s="56">
        <v>35.64</v>
      </c>
      <c r="N3058" s="56">
        <v>35.820000000000022</v>
      </c>
      <c r="O3058" s="71">
        <f t="shared" si="139"/>
        <v>4.7459519821328846E-3</v>
      </c>
    </row>
    <row r="3059" spans="2:15" x14ac:dyDescent="0.15">
      <c r="B3059" s="73" t="str">
        <f>IFERROR(IF(AND(K3059&lt;&gt;"",K3059&gt;=$C$3),MAX($B$5:B3058)+1,""),"")</f>
        <v/>
      </c>
      <c r="C3059" s="73" t="str">
        <f>IFERROR(IF(AND(O3059&lt;&gt;"",O3059&gt;=$C$3),MAX($C$5:C3058)+1,""),"")</f>
        <v/>
      </c>
      <c r="F3059" s="40" t="s">
        <v>12823</v>
      </c>
      <c r="G3059" s="40" t="s">
        <v>13648</v>
      </c>
      <c r="H3059" s="56">
        <v>0.5</v>
      </c>
      <c r="I3059" s="167" t="s">
        <v>5951</v>
      </c>
      <c r="J3059" s="56">
        <v>37.909999999999997</v>
      </c>
      <c r="K3059" s="71">
        <f t="shared" si="138"/>
        <v>1.3189132155104196E-2</v>
      </c>
      <c r="L3059" s="97">
        <v>18.718002041337101</v>
      </c>
      <c r="M3059" s="56">
        <v>18.62</v>
      </c>
      <c r="N3059" s="56">
        <v>37.711514211886254</v>
      </c>
      <c r="O3059" s="71">
        <f t="shared" si="139"/>
        <v>1.3258550086074388E-2</v>
      </c>
    </row>
    <row r="3060" spans="2:15" x14ac:dyDescent="0.15">
      <c r="B3060" s="73" t="str">
        <f>IFERROR(IF(AND(K3060&lt;&gt;"",K3060&gt;=$C$3),MAX($B$5:B3059)+1,""),"")</f>
        <v/>
      </c>
      <c r="C3060" s="73" t="str">
        <f>IFERROR(IF(AND(O3060&lt;&gt;"",O3060&gt;=$C$3),MAX($C$5:C3059)+1,""),"")</f>
        <v/>
      </c>
      <c r="F3060" s="40" t="s">
        <v>12825</v>
      </c>
      <c r="G3060" s="40" t="s">
        <v>12826</v>
      </c>
      <c r="H3060" s="56" t="s">
        <v>5898</v>
      </c>
      <c r="I3060" s="167" t="s">
        <v>5898</v>
      </c>
      <c r="J3060" s="56">
        <v>32.700000000000003</v>
      </c>
      <c r="K3060" s="71" t="str">
        <f t="shared" si="138"/>
        <v/>
      </c>
      <c r="L3060" s="97">
        <v>32.700000000000003</v>
      </c>
      <c r="M3060" s="56" t="s">
        <v>5898</v>
      </c>
      <c r="N3060" s="56" t="s">
        <v>5898</v>
      </c>
      <c r="O3060" s="71" t="str">
        <f t="shared" si="139"/>
        <v/>
      </c>
    </row>
    <row r="3061" spans="2:15" x14ac:dyDescent="0.15">
      <c r="B3061" s="73" t="str">
        <f>IFERROR(IF(AND(K3061&lt;&gt;"",K3061&gt;=$C$3),MAX($B$5:B3060)+1,""),"")</f>
        <v/>
      </c>
      <c r="C3061" s="73" t="str">
        <f>IFERROR(IF(AND(O3061&lt;&gt;"",O3061&gt;=$C$3),MAX($C$5:C3060)+1,""),"")</f>
        <v/>
      </c>
      <c r="F3061" s="40" t="s">
        <v>13649</v>
      </c>
      <c r="G3061" s="40" t="s">
        <v>12828</v>
      </c>
      <c r="H3061" s="56">
        <v>6.5000000000000002E-2</v>
      </c>
      <c r="I3061" s="167" t="s">
        <v>5909</v>
      </c>
      <c r="J3061" s="56">
        <v>31.19</v>
      </c>
      <c r="K3061" s="71">
        <f t="shared" si="138"/>
        <v>2.0840012824623277E-3</v>
      </c>
      <c r="L3061" s="97">
        <v>15.5602893481717</v>
      </c>
      <c r="M3061" s="56">
        <v>15.01</v>
      </c>
      <c r="N3061" s="56">
        <v>30.086966220522626</v>
      </c>
      <c r="O3061" s="71">
        <f t="shared" si="139"/>
        <v>2.1604039278530795E-3</v>
      </c>
    </row>
    <row r="3062" spans="2:15" x14ac:dyDescent="0.15">
      <c r="B3062" s="73" t="str">
        <f>IFERROR(IF(AND(K3062&lt;&gt;"",K3062&gt;=$C$3),MAX($B$5:B3061)+1,""),"")</f>
        <v/>
      </c>
      <c r="C3062" s="73" t="str">
        <f>IFERROR(IF(AND(O3062&lt;&gt;"",O3062&gt;=$C$3),MAX($C$5:C3061)+1,""),"")</f>
        <v/>
      </c>
      <c r="F3062" s="40" t="s">
        <v>12829</v>
      </c>
      <c r="G3062" s="40" t="s">
        <v>12830</v>
      </c>
      <c r="H3062" s="56" t="s">
        <v>5898</v>
      </c>
      <c r="I3062" s="167" t="s">
        <v>5898</v>
      </c>
      <c r="J3062" s="56">
        <v>49.06</v>
      </c>
      <c r="K3062" s="71" t="str">
        <f t="shared" si="138"/>
        <v/>
      </c>
      <c r="L3062" s="97">
        <v>49.06</v>
      </c>
      <c r="M3062" s="56">
        <v>65.47</v>
      </c>
      <c r="N3062" s="56">
        <v>65.47</v>
      </c>
      <c r="O3062" s="71" t="str">
        <f t="shared" si="139"/>
        <v/>
      </c>
    </row>
    <row r="3063" spans="2:15" x14ac:dyDescent="0.15">
      <c r="B3063" s="73" t="str">
        <f>IFERROR(IF(AND(K3063&lt;&gt;"",K3063&gt;=$C$3),MAX($B$5:B3062)+1,""),"")</f>
        <v/>
      </c>
      <c r="C3063" s="73" t="str">
        <f>IFERROR(IF(AND(O3063&lt;&gt;"",O3063&gt;=$C$3),MAX($C$5:C3062)+1,""),"")</f>
        <v/>
      </c>
      <c r="F3063" s="40" t="s">
        <v>12831</v>
      </c>
      <c r="G3063" s="40" t="s">
        <v>12832</v>
      </c>
      <c r="H3063" s="56">
        <v>0.13</v>
      </c>
      <c r="I3063" s="167" t="s">
        <v>5907</v>
      </c>
      <c r="J3063" s="56">
        <v>68.319999999999993</v>
      </c>
      <c r="K3063" s="71">
        <f t="shared" si="138"/>
        <v>1.9028103044496489E-3</v>
      </c>
      <c r="L3063" s="97">
        <v>34.1</v>
      </c>
      <c r="M3063" s="56">
        <v>34.1</v>
      </c>
      <c r="N3063" s="56">
        <v>68.319999999999993</v>
      </c>
      <c r="O3063" s="71">
        <f t="shared" si="139"/>
        <v>1.9028103044496489E-3</v>
      </c>
    </row>
    <row r="3064" spans="2:15" x14ac:dyDescent="0.15">
      <c r="B3064" s="73" t="str">
        <f>IFERROR(IF(AND(K3064&lt;&gt;"",K3064&gt;=$C$3),MAX($B$5:B3063)+1,""),"")</f>
        <v/>
      </c>
      <c r="C3064" s="73" t="str">
        <f>IFERROR(IF(AND(O3064&lt;&gt;"",O3064&gt;=$C$3),MAX($C$5:C3063)+1,""),"")</f>
        <v/>
      </c>
      <c r="F3064" s="40" t="s">
        <v>12833</v>
      </c>
      <c r="G3064" s="40" t="s">
        <v>12834</v>
      </c>
      <c r="H3064" s="56" t="s">
        <v>5898</v>
      </c>
      <c r="I3064" s="167" t="s">
        <v>5898</v>
      </c>
      <c r="J3064" s="56">
        <v>27.17</v>
      </c>
      <c r="K3064" s="71" t="str">
        <f t="shared" si="138"/>
        <v/>
      </c>
      <c r="L3064" s="97">
        <v>27.17</v>
      </c>
      <c r="M3064" s="56">
        <v>36.04</v>
      </c>
      <c r="N3064" s="56">
        <v>36.04</v>
      </c>
      <c r="O3064" s="71" t="str">
        <f t="shared" si="139"/>
        <v/>
      </c>
    </row>
    <row r="3065" spans="2:15" x14ac:dyDescent="0.15">
      <c r="B3065" s="73" t="str">
        <f>IFERROR(IF(AND(K3065&lt;&gt;"",K3065&gt;=$C$3),MAX($B$5:B3064)+1,""),"")</f>
        <v/>
      </c>
      <c r="C3065" s="73" t="str">
        <f>IFERROR(IF(AND(O3065&lt;&gt;"",O3065&gt;=$C$3),MAX($C$5:C3064)+1,""),"")</f>
        <v/>
      </c>
      <c r="F3065" s="40" t="s">
        <v>12835</v>
      </c>
      <c r="G3065" s="40" t="s">
        <v>12836</v>
      </c>
      <c r="H3065" s="56" t="s">
        <v>5898</v>
      </c>
      <c r="I3065" s="167" t="s">
        <v>5898</v>
      </c>
      <c r="J3065" s="56">
        <v>23.74</v>
      </c>
      <c r="K3065" s="71" t="str">
        <f t="shared" si="138"/>
        <v/>
      </c>
      <c r="L3065" s="97">
        <v>23.74</v>
      </c>
      <c r="M3065" s="56" t="s">
        <v>5898</v>
      </c>
      <c r="N3065" s="56" t="s">
        <v>5898</v>
      </c>
      <c r="O3065" s="71" t="str">
        <f t="shared" si="139"/>
        <v/>
      </c>
    </row>
    <row r="3066" spans="2:15" x14ac:dyDescent="0.15">
      <c r="B3066" s="73" t="str">
        <f>IFERROR(IF(AND(K3066&lt;&gt;"",K3066&gt;=$C$3),MAX($B$5:B3065)+1,""),"")</f>
        <v/>
      </c>
      <c r="C3066" s="73" t="str">
        <f>IFERROR(IF(AND(O3066&lt;&gt;"",O3066&gt;=$C$3),MAX($C$5:C3065)+1,""),"")</f>
        <v/>
      </c>
      <c r="F3066" s="40" t="s">
        <v>12837</v>
      </c>
      <c r="G3066" s="40" t="s">
        <v>13650</v>
      </c>
      <c r="H3066" s="56" t="s">
        <v>5898</v>
      </c>
      <c r="I3066" s="167" t="s">
        <v>5898</v>
      </c>
      <c r="J3066" s="56">
        <v>26.91</v>
      </c>
      <c r="K3066" s="71" t="str">
        <f t="shared" si="138"/>
        <v/>
      </c>
      <c r="L3066" s="97">
        <v>26.91</v>
      </c>
      <c r="M3066" s="56" t="s">
        <v>5898</v>
      </c>
      <c r="N3066" s="56" t="s">
        <v>5898</v>
      </c>
      <c r="O3066" s="71" t="str">
        <f t="shared" si="139"/>
        <v/>
      </c>
    </row>
    <row r="3067" spans="2:15" x14ac:dyDescent="0.15">
      <c r="B3067" s="73" t="str">
        <f>IFERROR(IF(AND(K3067&lt;&gt;"",K3067&gt;=$C$3),MAX($B$5:B3066)+1,""),"")</f>
        <v/>
      </c>
      <c r="C3067" s="73" t="str">
        <f>IFERROR(IF(AND(O3067&lt;&gt;"",O3067&gt;=$C$3),MAX($C$5:C3066)+1,""),"")</f>
        <v/>
      </c>
      <c r="F3067" s="40" t="s">
        <v>12839</v>
      </c>
      <c r="G3067" s="40" t="s">
        <v>12840</v>
      </c>
      <c r="H3067" s="56">
        <v>0.05</v>
      </c>
      <c r="I3067" s="167" t="s">
        <v>5953</v>
      </c>
      <c r="J3067" s="56">
        <v>35.39</v>
      </c>
      <c r="K3067" s="71">
        <f t="shared" si="138"/>
        <v>1.4128284826222096E-3</v>
      </c>
      <c r="L3067" s="97">
        <v>35.353605512134898</v>
      </c>
      <c r="M3067" s="56">
        <v>40.14</v>
      </c>
      <c r="N3067" s="56">
        <v>40.181321803582485</v>
      </c>
      <c r="O3067" s="71">
        <f t="shared" si="139"/>
        <v>1.2443592633516129E-3</v>
      </c>
    </row>
    <row r="3068" spans="2:15" x14ac:dyDescent="0.15">
      <c r="B3068" s="73" t="str">
        <f>IFERROR(IF(AND(K3068&lt;&gt;"",K3068&gt;=$C$3),MAX($B$5:B3067)+1,""),"")</f>
        <v/>
      </c>
      <c r="C3068" s="73" t="str">
        <f>IFERROR(IF(AND(O3068&lt;&gt;"",O3068&gt;=$C$3),MAX($C$5:C3067)+1,""),"")</f>
        <v/>
      </c>
      <c r="F3068" s="40" t="s">
        <v>12841</v>
      </c>
      <c r="G3068" s="40" t="s">
        <v>12842</v>
      </c>
      <c r="H3068" s="56" t="s">
        <v>5898</v>
      </c>
      <c r="I3068" s="167" t="s">
        <v>5981</v>
      </c>
      <c r="J3068" s="56">
        <v>26.82</v>
      </c>
      <c r="K3068" s="71" t="str">
        <f t="shared" si="138"/>
        <v/>
      </c>
      <c r="L3068" s="97">
        <v>26.82</v>
      </c>
      <c r="M3068" s="56">
        <v>34.07</v>
      </c>
      <c r="N3068" s="56">
        <v>34.07</v>
      </c>
      <c r="O3068" s="71" t="str">
        <f t="shared" si="139"/>
        <v/>
      </c>
    </row>
    <row r="3069" spans="2:15" x14ac:dyDescent="0.15">
      <c r="B3069" s="73" t="str">
        <f>IFERROR(IF(AND(K3069&lt;&gt;"",K3069&gt;=$C$3),MAX($B$5:B3068)+1,""),"")</f>
        <v/>
      </c>
      <c r="C3069" s="73" t="str">
        <f>IFERROR(IF(AND(O3069&lt;&gt;"",O3069&gt;=$C$3),MAX($C$5:C3068)+1,""),"")</f>
        <v/>
      </c>
      <c r="F3069" s="40" t="s">
        <v>12843</v>
      </c>
      <c r="G3069" s="40" t="s">
        <v>12844</v>
      </c>
      <c r="H3069" s="56" t="s">
        <v>5898</v>
      </c>
      <c r="I3069" s="167" t="s">
        <v>5898</v>
      </c>
      <c r="J3069" s="56">
        <v>25.8</v>
      </c>
      <c r="K3069" s="71" t="str">
        <f t="shared" si="138"/>
        <v/>
      </c>
      <c r="L3069" s="97">
        <v>25.8</v>
      </c>
      <c r="M3069" s="56">
        <v>38.96</v>
      </c>
      <c r="N3069" s="56">
        <v>38.96</v>
      </c>
      <c r="O3069" s="71" t="str">
        <f t="shared" si="139"/>
        <v/>
      </c>
    </row>
    <row r="3070" spans="2:15" x14ac:dyDescent="0.15">
      <c r="B3070" s="73" t="str">
        <f>IFERROR(IF(AND(K3070&lt;&gt;"",K3070&gt;=$C$3),MAX($B$5:B3069)+1,""),"")</f>
        <v/>
      </c>
      <c r="C3070" s="73" t="str">
        <f>IFERROR(IF(AND(O3070&lt;&gt;"",O3070&gt;=$C$3),MAX($C$5:C3069)+1,""),"")</f>
        <v/>
      </c>
      <c r="F3070" s="40" t="s">
        <v>12845</v>
      </c>
      <c r="G3070" s="40" t="s">
        <v>13651</v>
      </c>
      <c r="H3070" s="56" t="s">
        <v>5898</v>
      </c>
      <c r="I3070" s="167" t="s">
        <v>5898</v>
      </c>
      <c r="J3070" s="56">
        <v>26.14</v>
      </c>
      <c r="K3070" s="71" t="str">
        <f t="shared" si="138"/>
        <v/>
      </c>
      <c r="L3070" s="97">
        <v>26.14</v>
      </c>
      <c r="M3070" s="56">
        <v>34.159999999999997</v>
      </c>
      <c r="N3070" s="56">
        <v>34.159999999999997</v>
      </c>
      <c r="O3070" s="71" t="str">
        <f t="shared" si="139"/>
        <v/>
      </c>
    </row>
    <row r="3071" spans="2:15" x14ac:dyDescent="0.15">
      <c r="B3071" s="73" t="str">
        <f>IFERROR(IF(AND(K3071&lt;&gt;"",K3071&gt;=$C$3),MAX($B$5:B3070)+1,""),"")</f>
        <v/>
      </c>
      <c r="C3071" s="73" t="str">
        <f>IFERROR(IF(AND(O3071&lt;&gt;"",O3071&gt;=$C$3),MAX($C$5:C3070)+1,""),"")</f>
        <v/>
      </c>
      <c r="F3071" s="40" t="s">
        <v>12847</v>
      </c>
      <c r="G3071" s="40" t="s">
        <v>12848</v>
      </c>
      <c r="H3071" s="56">
        <v>0.2</v>
      </c>
      <c r="I3071" s="167" t="s">
        <v>5983</v>
      </c>
      <c r="J3071" s="56">
        <v>21.27</v>
      </c>
      <c r="K3071" s="71">
        <f t="shared" si="138"/>
        <v>9.4029149036201232E-3</v>
      </c>
      <c r="L3071" s="97">
        <v>21.1335226179018</v>
      </c>
      <c r="M3071" s="56">
        <v>27.73</v>
      </c>
      <c r="N3071" s="56">
        <v>27.909076525670041</v>
      </c>
      <c r="O3071" s="71">
        <f t="shared" si="139"/>
        <v>7.166127471686325E-3</v>
      </c>
    </row>
    <row r="3072" spans="2:15" x14ac:dyDescent="0.15">
      <c r="B3072" s="73" t="str">
        <f>IFERROR(IF(AND(K3072&lt;&gt;"",K3072&gt;=$C$3),MAX($B$5:B3071)+1,""),"")</f>
        <v/>
      </c>
      <c r="C3072" s="73" t="str">
        <f>IFERROR(IF(AND(O3072&lt;&gt;"",O3072&gt;=$C$3),MAX($C$5:C3071)+1,""),"")</f>
        <v/>
      </c>
      <c r="F3072" s="40" t="s">
        <v>12849</v>
      </c>
      <c r="G3072" s="40" t="s">
        <v>12850</v>
      </c>
      <c r="H3072" s="56">
        <v>0.15</v>
      </c>
      <c r="I3072" s="167" t="s">
        <v>5913</v>
      </c>
      <c r="J3072" s="56">
        <v>13.89</v>
      </c>
      <c r="K3072" s="71">
        <f t="shared" si="138"/>
        <v>1.079913606911447E-2</v>
      </c>
      <c r="L3072" s="97">
        <v>13.717667493796499</v>
      </c>
      <c r="M3072" s="56">
        <v>12.86</v>
      </c>
      <c r="N3072" s="56">
        <v>13.021557788944749</v>
      </c>
      <c r="O3072" s="71">
        <f t="shared" si="139"/>
        <v>1.1519359083699601E-2</v>
      </c>
    </row>
    <row r="3073" spans="2:15" x14ac:dyDescent="0.15">
      <c r="B3073" s="73" t="str">
        <f>IFERROR(IF(AND(K3073&lt;&gt;"",K3073&gt;=$C$3),MAX($B$5:B3072)+1,""),"")</f>
        <v/>
      </c>
      <c r="C3073" s="73" t="str">
        <f>IFERROR(IF(AND(O3073&lt;&gt;"",O3073&gt;=$C$3),MAX($C$5:C3072)+1,""),"")</f>
        <v/>
      </c>
      <c r="F3073" s="40" t="s">
        <v>12851</v>
      </c>
      <c r="G3073" s="40" t="s">
        <v>12852</v>
      </c>
      <c r="H3073" s="56" t="s">
        <v>5898</v>
      </c>
      <c r="I3073" s="167" t="s">
        <v>5898</v>
      </c>
      <c r="J3073" s="56">
        <v>26.46</v>
      </c>
      <c r="K3073" s="71" t="str">
        <f t="shared" si="138"/>
        <v/>
      </c>
      <c r="L3073" s="97">
        <v>26.46</v>
      </c>
      <c r="M3073" s="56" t="s">
        <v>5898</v>
      </c>
      <c r="N3073" s="56" t="s">
        <v>5898</v>
      </c>
      <c r="O3073" s="71" t="str">
        <f t="shared" si="139"/>
        <v/>
      </c>
    </row>
    <row r="3074" spans="2:15" x14ac:dyDescent="0.15">
      <c r="B3074" s="73" t="str">
        <f>IFERROR(IF(AND(K3074&lt;&gt;"",K3074&gt;=$C$3),MAX($B$5:B3073)+1,""),"")</f>
        <v/>
      </c>
      <c r="C3074" s="73" t="str">
        <f>IFERROR(IF(AND(O3074&lt;&gt;"",O3074&gt;=$C$3),MAX($C$5:C3073)+1,""),"")</f>
        <v/>
      </c>
      <c r="F3074" s="40" t="s">
        <v>12853</v>
      </c>
      <c r="G3074" s="40" t="s">
        <v>13652</v>
      </c>
      <c r="H3074" s="56">
        <v>0.08</v>
      </c>
      <c r="I3074" s="167" t="s">
        <v>5935</v>
      </c>
      <c r="J3074" s="56">
        <v>24.97</v>
      </c>
      <c r="K3074" s="71">
        <f t="shared" si="138"/>
        <v>3.2038446135362439E-3</v>
      </c>
      <c r="L3074" s="97">
        <v>20.7376254045307</v>
      </c>
      <c r="M3074" s="56">
        <v>18.68</v>
      </c>
      <c r="N3074" s="56">
        <v>22.492430589381442</v>
      </c>
      <c r="O3074" s="71">
        <f t="shared" si="139"/>
        <v>3.5567521118756982E-3</v>
      </c>
    </row>
    <row r="3075" spans="2:15" x14ac:dyDescent="0.15">
      <c r="B3075" s="73" t="str">
        <f>IFERROR(IF(AND(K3075&lt;&gt;"",K3075&gt;=$C$3),MAX($B$5:B3074)+1,""),"")</f>
        <v/>
      </c>
      <c r="C3075" s="73" t="str">
        <f>IFERROR(IF(AND(O3075&lt;&gt;"",O3075&gt;=$C$3),MAX($C$5:C3074)+1,""),"")</f>
        <v/>
      </c>
      <c r="F3075" s="40" t="s">
        <v>13653</v>
      </c>
      <c r="G3075" s="40" t="s">
        <v>12856</v>
      </c>
      <c r="H3075" s="56" t="s">
        <v>5898</v>
      </c>
      <c r="I3075" s="167" t="s">
        <v>5898</v>
      </c>
      <c r="J3075" s="56">
        <v>177.97</v>
      </c>
      <c r="K3075" s="71" t="str">
        <f t="shared" si="138"/>
        <v/>
      </c>
      <c r="L3075" s="97">
        <v>177.97</v>
      </c>
      <c r="M3075" s="56" t="s">
        <v>5898</v>
      </c>
      <c r="N3075" s="56" t="s">
        <v>5898</v>
      </c>
      <c r="O3075" s="71" t="str">
        <f t="shared" si="139"/>
        <v/>
      </c>
    </row>
    <row r="3076" spans="2:15" x14ac:dyDescent="0.15">
      <c r="B3076" s="73" t="str">
        <f>IFERROR(IF(AND(K3076&lt;&gt;"",K3076&gt;=$C$3),MAX($B$5:B3075)+1,""),"")</f>
        <v/>
      </c>
      <c r="C3076" s="73" t="str">
        <f>IFERROR(IF(AND(O3076&lt;&gt;"",O3076&gt;=$C$3),MAX($C$5:C3075)+1,""),"")</f>
        <v/>
      </c>
      <c r="F3076" s="40" t="s">
        <v>12857</v>
      </c>
      <c r="G3076" s="40" t="s">
        <v>12858</v>
      </c>
      <c r="H3076" s="56" t="s">
        <v>5898</v>
      </c>
      <c r="I3076" s="167" t="s">
        <v>5898</v>
      </c>
      <c r="J3076" s="56">
        <v>27.32</v>
      </c>
      <c r="K3076" s="71" t="str">
        <f t="shared" si="138"/>
        <v/>
      </c>
      <c r="L3076" s="97">
        <v>27.32</v>
      </c>
      <c r="M3076" s="56" t="s">
        <v>5898</v>
      </c>
      <c r="N3076" s="56" t="s">
        <v>5898</v>
      </c>
      <c r="O3076" s="71" t="str">
        <f t="shared" si="139"/>
        <v/>
      </c>
    </row>
    <row r="3077" spans="2:15" x14ac:dyDescent="0.15">
      <c r="B3077" s="73" t="str">
        <f>IFERROR(IF(AND(K3077&lt;&gt;"",K3077&gt;=$C$3),MAX($B$5:B3076)+1,""),"")</f>
        <v/>
      </c>
      <c r="C3077" s="73" t="str">
        <f>IFERROR(IF(AND(O3077&lt;&gt;"",O3077&gt;=$C$3),MAX($C$5:C3076)+1,""),"")</f>
        <v/>
      </c>
      <c r="F3077" s="40" t="s">
        <v>12859</v>
      </c>
      <c r="G3077" s="40" t="s">
        <v>12860</v>
      </c>
      <c r="H3077" s="56">
        <v>0.17</v>
      </c>
      <c r="I3077" s="167" t="s">
        <v>5914</v>
      </c>
      <c r="J3077" s="56">
        <v>59.46</v>
      </c>
      <c r="K3077" s="71">
        <f t="shared" si="138"/>
        <v>2.8590649175916586E-3</v>
      </c>
      <c r="L3077" s="97">
        <v>59.2738110149199</v>
      </c>
      <c r="M3077" s="56">
        <v>49.35</v>
      </c>
      <c r="N3077" s="56">
        <v>49.505016629711733</v>
      </c>
      <c r="O3077" s="71">
        <f t="shared" si="139"/>
        <v>3.4339954124562411E-3</v>
      </c>
    </row>
    <row r="3078" spans="2:15" x14ac:dyDescent="0.15">
      <c r="B3078" s="73" t="str">
        <f>IFERROR(IF(AND(K3078&lt;&gt;"",K3078&gt;=$C$3),MAX($B$5:B3077)+1,""),"")</f>
        <v/>
      </c>
      <c r="C3078" s="73" t="str">
        <f>IFERROR(IF(AND(O3078&lt;&gt;"",O3078&gt;=$C$3),MAX($C$5:C3077)+1,""),"")</f>
        <v/>
      </c>
      <c r="F3078" s="40" t="s">
        <v>12861</v>
      </c>
      <c r="G3078" s="40" t="s">
        <v>12862</v>
      </c>
      <c r="H3078" s="56">
        <v>0.7</v>
      </c>
      <c r="I3078" s="167" t="s">
        <v>5949</v>
      </c>
      <c r="J3078" s="56">
        <v>28.22</v>
      </c>
      <c r="K3078" s="71">
        <f t="shared" si="138"/>
        <v>2.4805102763997163E-2</v>
      </c>
      <c r="L3078" s="97">
        <v>27.5021947674419</v>
      </c>
      <c r="M3078" s="56">
        <v>32.24</v>
      </c>
      <c r="N3078" s="56">
        <v>33.081461595823967</v>
      </c>
      <c r="O3078" s="71">
        <f t="shared" si="139"/>
        <v>2.1159887327601157E-2</v>
      </c>
    </row>
    <row r="3079" spans="2:15" x14ac:dyDescent="0.15">
      <c r="B3079" s="73" t="str">
        <f>IFERROR(IF(AND(K3079&lt;&gt;"",K3079&gt;=$C$3),MAX($B$5:B3078)+1,""),"")</f>
        <v/>
      </c>
      <c r="C3079" s="73" t="str">
        <f>IFERROR(IF(AND(O3079&lt;&gt;"",O3079&gt;=$C$3),MAX($C$5:C3078)+1,""),"")</f>
        <v/>
      </c>
      <c r="F3079" s="40" t="s">
        <v>12863</v>
      </c>
      <c r="G3079" s="40" t="s">
        <v>12864</v>
      </c>
      <c r="H3079" s="56" t="s">
        <v>5898</v>
      </c>
      <c r="I3079" s="167" t="s">
        <v>5898</v>
      </c>
      <c r="J3079" s="56">
        <v>50.72</v>
      </c>
      <c r="K3079" s="71" t="str">
        <f t="shared" si="138"/>
        <v/>
      </c>
      <c r="L3079" s="97">
        <v>50.72</v>
      </c>
      <c r="M3079" s="56" t="s">
        <v>5898</v>
      </c>
      <c r="N3079" s="56" t="s">
        <v>5898</v>
      </c>
      <c r="O3079" s="71" t="str">
        <f t="shared" si="139"/>
        <v/>
      </c>
    </row>
    <row r="3080" spans="2:15" x14ac:dyDescent="0.15">
      <c r="B3080" s="73" t="str">
        <f>IFERROR(IF(AND(K3080&lt;&gt;"",K3080&gt;=$C$3),MAX($B$5:B3079)+1,""),"")</f>
        <v/>
      </c>
      <c r="C3080" s="73" t="str">
        <f>IFERROR(IF(AND(O3080&lt;&gt;"",O3080&gt;=$C$3),MAX($C$5:C3079)+1,""),"")</f>
        <v/>
      </c>
      <c r="F3080" s="40" t="s">
        <v>13654</v>
      </c>
      <c r="G3080" s="40" t="s">
        <v>12866</v>
      </c>
      <c r="H3080" s="56">
        <v>2.5000000000000001E-2</v>
      </c>
      <c r="I3080" s="167" t="s">
        <v>5911</v>
      </c>
      <c r="J3080" s="56">
        <v>3.46</v>
      </c>
      <c r="K3080" s="71">
        <f t="shared" si="138"/>
        <v>7.2254335260115614E-3</v>
      </c>
      <c r="L3080" s="97">
        <v>3.4448908296943199</v>
      </c>
      <c r="M3080" s="56">
        <v>4.0999999999999996</v>
      </c>
      <c r="N3080" s="56">
        <v>4.1179824561403544</v>
      </c>
      <c r="O3080" s="71">
        <f t="shared" si="139"/>
        <v>6.0709340717861274E-3</v>
      </c>
    </row>
    <row r="3081" spans="2:15" x14ac:dyDescent="0.15">
      <c r="B3081" s="73" t="str">
        <f>IFERROR(IF(AND(K3081&lt;&gt;"",K3081&gt;=$C$3),MAX($B$5:B3080)+1,""),"")</f>
        <v/>
      </c>
      <c r="C3081" s="73" t="str">
        <f>IFERROR(IF(AND(O3081&lt;&gt;"",O3081&gt;=$C$3),MAX($C$5:C3080)+1,""),"")</f>
        <v/>
      </c>
      <c r="F3081" s="40" t="s">
        <v>12867</v>
      </c>
      <c r="G3081" s="40" t="s">
        <v>12868</v>
      </c>
      <c r="H3081" s="56">
        <v>0.4</v>
      </c>
      <c r="I3081" s="167" t="s">
        <v>5902</v>
      </c>
      <c r="J3081" s="56">
        <v>31.46</v>
      </c>
      <c r="K3081" s="71">
        <f t="shared" si="138"/>
        <v>1.2714558169103624E-2</v>
      </c>
      <c r="L3081" s="97">
        <v>20.742285871660702</v>
      </c>
      <c r="M3081" s="56">
        <v>24.75</v>
      </c>
      <c r="N3081" s="56">
        <v>37.53853383458646</v>
      </c>
      <c r="O3081" s="71">
        <f t="shared" si="139"/>
        <v>1.0655717182844698E-2</v>
      </c>
    </row>
    <row r="3082" spans="2:15" x14ac:dyDescent="0.15">
      <c r="B3082" s="73" t="str">
        <f>IFERROR(IF(AND(K3082&lt;&gt;"",K3082&gt;=$C$3),MAX($B$5:B3081)+1,""),"")</f>
        <v/>
      </c>
      <c r="C3082" s="73" t="str">
        <f>IFERROR(IF(AND(O3082&lt;&gt;"",O3082&gt;=$C$3),MAX($C$5:C3081)+1,""),"")</f>
        <v/>
      </c>
      <c r="F3082" s="40" t="s">
        <v>12869</v>
      </c>
      <c r="G3082" s="40" t="s">
        <v>12870</v>
      </c>
      <c r="H3082" s="56">
        <v>0.13</v>
      </c>
      <c r="I3082" s="167" t="s">
        <v>5916</v>
      </c>
      <c r="J3082" s="56">
        <v>19.899999999999999</v>
      </c>
      <c r="K3082" s="71">
        <f t="shared" si="138"/>
        <v>6.5326633165829154E-3</v>
      </c>
      <c r="L3082" s="97">
        <v>19.7725615763547</v>
      </c>
      <c r="M3082" s="56">
        <v>18.16</v>
      </c>
      <c r="N3082" s="56">
        <v>18.277045116509647</v>
      </c>
      <c r="O3082" s="71">
        <f t="shared" si="139"/>
        <v>7.1127471192031508E-3</v>
      </c>
    </row>
    <row r="3083" spans="2:15" x14ac:dyDescent="0.15">
      <c r="B3083" s="73" t="str">
        <f>IFERROR(IF(AND(K3083&lt;&gt;"",K3083&gt;=$C$3),MAX($B$5:B3082)+1,""),"")</f>
        <v/>
      </c>
      <c r="C3083" s="73" t="str">
        <f>IFERROR(IF(AND(O3083&lt;&gt;"",O3083&gt;=$C$3),MAX($C$5:C3082)+1,""),"")</f>
        <v/>
      </c>
      <c r="F3083" s="40" t="s">
        <v>12871</v>
      </c>
      <c r="G3083" s="40" t="s">
        <v>12872</v>
      </c>
      <c r="H3083" s="56">
        <v>0.2</v>
      </c>
      <c r="I3083" s="167" t="s">
        <v>5902</v>
      </c>
      <c r="J3083" s="56">
        <v>43.82</v>
      </c>
      <c r="K3083" s="71">
        <f t="shared" si="138"/>
        <v>4.5641259698767688E-3</v>
      </c>
      <c r="L3083" s="97">
        <v>14.543590376310901</v>
      </c>
      <c r="M3083" s="56">
        <v>15.98</v>
      </c>
      <c r="N3083" s="56">
        <v>48.147918215613444</v>
      </c>
      <c r="O3083" s="71">
        <f t="shared" si="139"/>
        <v>4.1538659907240571E-3</v>
      </c>
    </row>
    <row r="3084" spans="2:15" x14ac:dyDescent="0.15">
      <c r="B3084" s="73" t="str">
        <f>IFERROR(IF(AND(K3084&lt;&gt;"",K3084&gt;=$C$3),MAX($B$5:B3083)+1,""),"")</f>
        <v/>
      </c>
      <c r="C3084" s="73" t="str">
        <f>IFERROR(IF(AND(O3084&lt;&gt;"",O3084&gt;=$C$3),MAX($C$5:C3083)+1,""),"")</f>
        <v/>
      </c>
      <c r="F3084" s="40" t="s">
        <v>12873</v>
      </c>
      <c r="G3084" s="40" t="s">
        <v>12874</v>
      </c>
      <c r="H3084" s="56">
        <v>0.13</v>
      </c>
      <c r="I3084" s="167" t="s">
        <v>5901</v>
      </c>
      <c r="J3084" s="56">
        <v>35.22</v>
      </c>
      <c r="K3084" s="71">
        <f t="shared" si="138"/>
        <v>3.6910846110164682E-3</v>
      </c>
      <c r="L3084" s="97">
        <v>29.250350132626</v>
      </c>
      <c r="M3084" s="56">
        <v>30.12</v>
      </c>
      <c r="N3084" s="56">
        <v>36.267135100606822</v>
      </c>
      <c r="O3084" s="71">
        <f t="shared" si="139"/>
        <v>3.5845125246141882E-3</v>
      </c>
    </row>
  </sheetData>
  <phoneticPr fontId="10" type="noConversion"/>
  <pageMargins left="0.7" right="0.7" top="0.75" bottom="0.75"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L154"/>
  <sheetViews>
    <sheetView showGridLines="0" showZeros="0" workbookViewId="0">
      <pane xSplit="6" ySplit="4" topLeftCell="P5" activePane="bottomRight" state="frozen"/>
      <selection pane="topRight" activeCell="G1" sqref="G1"/>
      <selection pane="bottomLeft" activeCell="A5" sqref="A5"/>
      <selection pane="bottomRight" activeCell="A2" sqref="A2"/>
    </sheetView>
  </sheetViews>
  <sheetFormatPr defaultColWidth="9.125" defaultRowHeight="12.75" x14ac:dyDescent="0.15"/>
  <cols>
    <col min="1" max="3" width="9.125" style="40"/>
    <col min="4" max="6" width="9.125" style="92"/>
    <col min="7" max="7" width="11.75" style="94" customWidth="1"/>
    <col min="8" max="8" width="13.625" style="94" customWidth="1"/>
    <col min="9" max="9" width="13.125" style="94" bestFit="1" customWidth="1"/>
    <col min="10" max="10" width="9.125" style="94"/>
    <col min="11" max="11" width="14.125" style="95" bestFit="1" customWidth="1"/>
    <col min="12" max="17" width="9.125" style="94"/>
    <col min="18" max="18" width="12.125" style="50" bestFit="1" customWidth="1"/>
    <col min="19" max="19" width="10.875" style="40" customWidth="1"/>
    <col min="20" max="24" width="9.125" style="40"/>
    <col min="25" max="25" width="9.125" style="50"/>
    <col min="26" max="31" width="9.125" style="40"/>
    <col min="32" max="32" width="10.875" style="50" bestFit="1" customWidth="1"/>
    <col min="33" max="16384" width="9.125" style="40"/>
  </cols>
  <sheetData>
    <row r="1" spans="2:38" x14ac:dyDescent="0.15">
      <c r="K1" s="109" t="s">
        <v>6667</v>
      </c>
    </row>
    <row r="2" spans="2:38" ht="15" customHeight="1" x14ac:dyDescent="0.15">
      <c r="D2" s="191" t="s">
        <v>6671</v>
      </c>
      <c r="E2" s="191"/>
      <c r="F2" s="191"/>
      <c r="K2" s="95" t="s">
        <v>6666</v>
      </c>
      <c r="R2" s="153" t="s">
        <v>6665</v>
      </c>
      <c r="Y2" s="153" t="s">
        <v>6693</v>
      </c>
      <c r="AF2" s="153" t="s">
        <v>6377</v>
      </c>
    </row>
    <row r="3" spans="2:38" x14ac:dyDescent="0.15">
      <c r="D3" s="93"/>
      <c r="E3" s="93"/>
      <c r="F3" s="93"/>
      <c r="G3" s="190" t="s">
        <v>6670</v>
      </c>
      <c r="H3" s="190"/>
      <c r="I3" s="96"/>
      <c r="J3" s="96"/>
      <c r="K3" s="108">
        <f>R3</f>
        <v>42551</v>
      </c>
      <c r="L3" s="42">
        <f>IF(MONTH(K3)&lt;=3,DATE(YEAR(K3)-1,12,31),IF(MONTH(K3)&lt;=6,DATE(YEAR(K3),3,31),IF(MONTH(K3)&lt;=9,DATE(YEAR(K3),6,30),DATE(YEAR(K3),9,30))))</f>
        <v>42460</v>
      </c>
      <c r="M3" s="42">
        <f t="shared" ref="M3:Q3" si="0">IF(MONTH(L3)&lt;=3,DATE(YEAR(L3)-1,12,31),IF(MONTH(L3)&lt;=6,DATE(YEAR(L3),3,31),IF(MONTH(L3)&lt;=9,DATE(YEAR(L3),6,30),DATE(YEAR(L3),9,30))))</f>
        <v>42369</v>
      </c>
      <c r="N3" s="42">
        <f t="shared" si="0"/>
        <v>42277</v>
      </c>
      <c r="O3" s="42">
        <f t="shared" si="0"/>
        <v>42185</v>
      </c>
      <c r="P3" s="42">
        <f t="shared" si="0"/>
        <v>42094</v>
      </c>
      <c r="Q3" s="42">
        <f t="shared" si="0"/>
        <v>42004</v>
      </c>
      <c r="R3" s="105">
        <v>42551</v>
      </c>
      <c r="S3" s="42">
        <f>IF(MONTH(R3)&lt;=3,DATE(YEAR(R3)-1,12,31),IF(MONTH(R3)&lt;=6,DATE(YEAR(R3),3,31),IF(MONTH(R3)&lt;=9,DATE(YEAR(R3),6,30),DATE(YEAR(R3),9,30))))</f>
        <v>42460</v>
      </c>
      <c r="T3" s="42">
        <f t="shared" ref="T3:X3" si="1">IF(MONTH(S3)&lt;=3,DATE(YEAR(S3)-1,12,31),IF(MONTH(S3)&lt;=6,DATE(YEAR(S3),3,31),IF(MONTH(S3)&lt;=9,DATE(YEAR(S3),6,30),DATE(YEAR(S3),9,30))))</f>
        <v>42369</v>
      </c>
      <c r="U3" s="42">
        <f t="shared" si="1"/>
        <v>42277</v>
      </c>
      <c r="V3" s="42">
        <f t="shared" si="1"/>
        <v>42185</v>
      </c>
      <c r="W3" s="42">
        <f t="shared" si="1"/>
        <v>42094</v>
      </c>
      <c r="X3" s="42">
        <f t="shared" si="1"/>
        <v>42004</v>
      </c>
      <c r="Y3" s="84">
        <f>R3</f>
        <v>42551</v>
      </c>
      <c r="Z3" s="149">
        <f t="shared" ref="Z3:AE3" si="2">S3</f>
        <v>42460</v>
      </c>
      <c r="AA3" s="149">
        <f t="shared" si="2"/>
        <v>42369</v>
      </c>
      <c r="AB3" s="149">
        <f t="shared" si="2"/>
        <v>42277</v>
      </c>
      <c r="AC3" s="149">
        <f t="shared" si="2"/>
        <v>42185</v>
      </c>
      <c r="AD3" s="149">
        <f t="shared" si="2"/>
        <v>42094</v>
      </c>
      <c r="AE3" s="150">
        <f t="shared" si="2"/>
        <v>42004</v>
      </c>
      <c r="AF3" s="84">
        <f>R3</f>
        <v>42551</v>
      </c>
      <c r="AG3" s="42">
        <f>IF(MONTH(AF3)&lt;=3,DATE(YEAR(AF3)-1,12,31),IF(MONTH(AF3)&lt;=6,DATE(YEAR(AF3),3,31),IF(MONTH(AF3)&lt;=9,DATE(YEAR(AF3),6,30),DATE(YEAR(AF3),9,30))))</f>
        <v>42460</v>
      </c>
      <c r="AH3" s="42">
        <f t="shared" ref="AH3:AK3" si="3">IF(MONTH(AG3)&lt;=3,DATE(YEAR(AG3)-1,12,31),IF(MONTH(AG3)&lt;=6,DATE(YEAR(AG3),3,31),IF(MONTH(AG3)&lt;=9,DATE(YEAR(AG3),6,30),DATE(YEAR(AG3),9,30))))</f>
        <v>42369</v>
      </c>
      <c r="AI3" s="42">
        <f t="shared" si="3"/>
        <v>42277</v>
      </c>
      <c r="AJ3" s="42">
        <f t="shared" si="3"/>
        <v>42185</v>
      </c>
      <c r="AK3" s="42">
        <f t="shared" si="3"/>
        <v>42094</v>
      </c>
      <c r="AL3" s="42">
        <f>IF(MONTH(AK3)&lt;=3,DATE(YEAR(AK3)-1,12,31),IF(MONTH(AK3)&lt;=6,DATE(YEAR(AK3),3,31),IF(MONTH(AK3)&lt;=9,DATE(YEAR(AK3),6,30),DATE(YEAR(AK3),9,30))))</f>
        <v>42004</v>
      </c>
    </row>
    <row r="4" spans="2:38" x14ac:dyDescent="0.15">
      <c r="D4" s="55" t="s">
        <v>5846</v>
      </c>
      <c r="E4" s="55" t="s">
        <v>68</v>
      </c>
      <c r="F4" s="55" t="s">
        <v>69</v>
      </c>
      <c r="G4" s="55" t="s">
        <v>6669</v>
      </c>
      <c r="H4" s="55" t="s">
        <v>6668</v>
      </c>
      <c r="I4" s="55"/>
      <c r="J4" s="55"/>
      <c r="K4" s="112">
        <f>YEAR(K3)</f>
        <v>2016</v>
      </c>
      <c r="L4" s="113">
        <f t="shared" ref="L4:Q4" si="4">YEAR(L3)</f>
        <v>2016</v>
      </c>
      <c r="M4" s="113">
        <f t="shared" si="4"/>
        <v>2015</v>
      </c>
      <c r="N4" s="113">
        <f t="shared" si="4"/>
        <v>2015</v>
      </c>
      <c r="O4" s="113">
        <f t="shared" si="4"/>
        <v>2015</v>
      </c>
      <c r="P4" s="113">
        <f t="shared" si="4"/>
        <v>2015</v>
      </c>
      <c r="Q4" s="114">
        <f t="shared" si="4"/>
        <v>2014</v>
      </c>
      <c r="R4" s="106"/>
      <c r="S4" s="77"/>
    </row>
    <row r="5" spans="2:38" x14ac:dyDescent="0.15">
      <c r="B5" s="94"/>
      <c r="D5" s="92">
        <v>1</v>
      </c>
      <c r="E5" s="92" t="str">
        <f>'2015年报分红率'!U6</f>
        <v>000002.SZ</v>
      </c>
      <c r="F5" s="94" t="str">
        <f>'2015年报分红率'!V6</f>
        <v>万科A</v>
      </c>
      <c r="G5" s="56">
        <f>SUM(K5:M5)</f>
        <v>0.72</v>
      </c>
      <c r="H5" s="56">
        <f>SUM(N5:Q5)</f>
        <v>0.5</v>
      </c>
      <c r="I5" s="62"/>
      <c r="K5" s="107" t="str">
        <f>IF(R5="","",R5*Y5)</f>
        <v/>
      </c>
      <c r="L5" s="110" t="str">
        <f t="shared" ref="L5:Q5" si="5">IF(S5="","",S5*Z5)</f>
        <v/>
      </c>
      <c r="M5" s="110">
        <f t="shared" si="5"/>
        <v>0.72</v>
      </c>
      <c r="N5" s="110" t="str">
        <f t="shared" si="5"/>
        <v/>
      </c>
      <c r="O5" s="110" t="str">
        <f t="shared" si="5"/>
        <v/>
      </c>
      <c r="P5" s="110" t="str">
        <f t="shared" si="5"/>
        <v/>
      </c>
      <c r="Q5" s="110">
        <f t="shared" si="5"/>
        <v>0.5</v>
      </c>
      <c r="R5" s="107" t="str">
        <f>[1]!EM_S_DIV_CASHBEFORETAX(E5,$R$3,"1","1")</f>
        <v/>
      </c>
      <c r="S5" s="56" t="str">
        <f>[1]!EM_S_DIV_CASHBEFORETAX(E5,$S$3,"1","1")</f>
        <v/>
      </c>
      <c r="T5" s="56">
        <f>[1]!EM_S_DIV_CASHBEFORETAX(E5,$T$3,"1","1")</f>
        <v>0.72</v>
      </c>
      <c r="U5" s="56" t="str">
        <f>[1]!EM_S_DIV_CASHBEFORETAX(E5,$U$3,"1","1")</f>
        <v/>
      </c>
      <c r="V5" s="56" t="str">
        <f>[1]!EM_S_DIV_CASHBEFORETAX(E5,$V$3,"1","1")</f>
        <v/>
      </c>
      <c r="W5" s="56" t="str">
        <f>[1]!EM_S_DIV_CASHBEFORETAX(E5,$W$3,"1","1")</f>
        <v/>
      </c>
      <c r="X5" s="56">
        <f>[1]!EM_S_DIV_CASHBEFORETAX(E5,$X$3,"1","1")</f>
        <v>0.5</v>
      </c>
      <c r="Y5" s="151">
        <f>IF(AG5="",Z5,Z5*(1+AG5))</f>
        <v>1</v>
      </c>
      <c r="Z5" s="152">
        <f t="shared" ref="Z5:AD5" si="6">IF(AH5="",AA5,AA5*(1+AH5))</f>
        <v>1</v>
      </c>
      <c r="AA5" s="152">
        <f t="shared" si="6"/>
        <v>1</v>
      </c>
      <c r="AB5" s="152">
        <f t="shared" si="6"/>
        <v>1</v>
      </c>
      <c r="AC5" s="152">
        <f t="shared" si="6"/>
        <v>1</v>
      </c>
      <c r="AD5" s="152">
        <f t="shared" si="6"/>
        <v>1</v>
      </c>
      <c r="AE5" s="46">
        <v>1</v>
      </c>
      <c r="AF5" s="89" t="str">
        <f>IFERROR(IF(IF([1]!EM_S_DIV_STOCK(E5,$AF$3,"1","1")="",0,[1]!EM_S_DIV_STOCK(E5,$AF$3,"1","1"))+IF([1]!EM_S_DIV_CAPITALIZATION1(E5,$AF$3,"1","1")="",0,[1]!EM_S_DIV_CAPITALIZATION1(E5,$AF$3,"1","1"))=0,"",IF([1]!EM_S_DIV_STOCK(E5,$AF$3,"1","1")="",0,[1]!EM_S_DIV_STOCK(E5,$AF$3,"1","1"))+IF([1]!EM_S_DIV_CAPITALIZATION1(E5,$AF$3,"1","1")="",0,[1]!EM_S_DIV_CAPITALIZATION1(E5,$AF$3,"1","1"))),"")</f>
        <v/>
      </c>
      <c r="AG5" s="90" t="str">
        <f>IFERROR(IF(IF([1]!EM_S_DIV_STOCK(E5,$AG$3,"1","1")="",0,[1]!EM_S_DIV_STOCK(E5,$AG$3,"1","1"))+IF([1]!EM_S_DIV_CAPITALIZATION1(E5,$AG$3,"1","1")="",0,[1]!EM_S_DIV_CAPITALIZATION1(E5,$AG$3,"1","1"))=0,"",IF([1]!EM_S_DIV_STOCK(E5,$AG$3,"1","1")="",0,[1]!EM_S_DIV_STOCK(E5,$AG$3,"1","1"))+IF([1]!EM_S_DIV_CAPITALIZATION1(E5,$AG$3,"1","1")="",0,[1]!EM_S_DIV_CAPITALIZATION1(E5,$AG$3,"1","1"))),"")</f>
        <v/>
      </c>
      <c r="AH5" s="90" t="str">
        <f>IFERROR(IF(IF([1]!EM_S_DIV_STOCK(E5,$AH$3,"1","1")="",0,[1]!EM_S_DIV_STOCK(E5,$AH$3,"1","1"))+IF([1]!EM_S_DIV_CAPITALIZATION1(E5,$AH$3,"1","1")="",0,[1]!EM_S_DIV_CAPITALIZATION1(E5,$AH$3,"1","1"))=0,"",IF([1]!EM_S_DIV_STOCK(E5,$AH$3,"1","1")="",0,[1]!EM_S_DIV_STOCK(E5,$AH$3,"1","1"))+IF([1]!EM_S_DIV_CAPITALIZATION1(E5,$AH$3,"1","1")="",0,[1]!EM_S_DIV_CAPITALIZATION1(E5,$AH$3,"1","1"))),"")</f>
        <v/>
      </c>
      <c r="AI5" s="90" t="str">
        <f>IFERROR(IF(IF([1]!EM_S_DIV_STOCK(E5,$AI$3,"1","1")="",0,[1]!EM_S_DIV_STOCK(E5,$AI$3,"1","1"))+IF([1]!EM_S_DIV_CAPITALIZATION1(E5,$AI$3,"1","1")="",0,[1]!EM_S_DIV_CAPITALIZATION1(E5,$AI$3,"1","1"))=0,"",IF([1]!EM_S_DIV_STOCK(E5,$AI$3,"1","1")="",0,[1]!EM_S_DIV_STOCK(E5,$AI$3,"1","1"))+IF([1]!EM_S_DIV_CAPITALIZATION1(E5,$AI$3,"1","1")="",0,[1]!EM_S_DIV_CAPITALIZATION1(E5,$AI$3,"1","1"))),"")</f>
        <v/>
      </c>
      <c r="AJ5" s="90" t="str">
        <f>IFERROR(IF(IF([1]!EM_S_DIV_STOCK(E5,$AJ$3,"1","1")="",0,[1]!EM_S_DIV_STOCK(E5,$AJ$3,"1","1"))+IF([1]!EM_S_DIV_CAPITALIZATION1(E5,$AJ$3,"1","1")="",0,[1]!EM_S_DIV_CAPITALIZATION1(E5,$AJ$3,"1","1"))=0,"",IF([1]!EM_S_DIV_STOCK(E5,$AJ$3,"1","1")="",0,[1]!EM_S_DIV_STOCK(E5,$AJ$3,"1","1"))+IF([1]!EM_S_DIV_CAPITALIZATION1(E5,$AJ$3,"1","1")="",0,[1]!EM_S_DIV_CAPITALIZATION1(E5,$AJ$3,"1","1"))),"")</f>
        <v/>
      </c>
      <c r="AK5" s="90" t="str">
        <f>IFERROR(IF(IF([1]!EM_S_DIV_STOCK(E5,$AK$3,"1","1")="",0,[1]!EM_S_DIV_STOCK(E5,$AK$3,"1","1"))+IF([1]!EM_S_DIV_CAPITALIZATION1(E5,$AK$3,"1","1")="",0,[1]!EM_S_DIV_CAPITALIZATION1(E5,$AK$3,"1","1"))=0,"",IF([1]!EM_S_DIV_STOCK(E5,$AK$3,"1","1")="",0,[1]!EM_S_DIV_STOCK(E5,$AK$3,"1","1"))+IF([1]!EM_S_DIV_CAPITALIZATION1(E5,$AK$3,"1","1")="",0,[1]!EM_S_DIV_CAPITALIZATION1(E5,$AK$3,"1","1"))),"")</f>
        <v/>
      </c>
      <c r="AL5" s="90" t="str">
        <f>IFERROR(IF(IF([1]!EM_S_DIV_STOCK(E5,$AL$3,"1","1")="",0,[1]!EM_S_DIV_STOCK(E5,$AL$3,"1","1"))+IF([1]!EM_S_DIV_CAPITALIZATION1(E5,$AL$3,"1","1")="",0,[1]!EM_S_DIV_CAPITALIZATION1(E5,$AL$3,"1","1"))=0,"",IF([1]!EM_S_DIV_STOCK(E5,$AL$3,"1","1")="",0,[1]!EM_S_DIV_STOCK(E5,$AL$3,"1","1"))+IF([1]!EM_S_DIV_CAPITALIZATION1(E5,$AL$3,"1","1")="",0,[1]!EM_S_DIV_CAPITALIZATION1(E5,$AL$3,"1","1"))),"")</f>
        <v/>
      </c>
    </row>
    <row r="6" spans="2:38" x14ac:dyDescent="0.15">
      <c r="B6" s="94"/>
      <c r="D6" s="92">
        <v>2</v>
      </c>
      <c r="E6" s="94" t="str">
        <f>'2015年报分红率'!U7</f>
        <v>000012.SZ</v>
      </c>
      <c r="F6" s="94" t="str">
        <f>'2015年报分红率'!V7</f>
        <v>南玻A</v>
      </c>
      <c r="G6" s="56">
        <v>0.3</v>
      </c>
      <c r="H6" s="56">
        <v>0.5</v>
      </c>
      <c r="J6" s="62"/>
      <c r="K6" s="107">
        <v>0</v>
      </c>
      <c r="L6" s="110">
        <v>0</v>
      </c>
      <c r="M6" s="110">
        <v>0.3</v>
      </c>
      <c r="N6" s="110">
        <v>0</v>
      </c>
      <c r="O6" s="110">
        <v>0</v>
      </c>
      <c r="P6" s="110">
        <v>0</v>
      </c>
      <c r="Q6" s="111">
        <v>0.5</v>
      </c>
      <c r="R6" s="107">
        <v>0</v>
      </c>
      <c r="S6" s="56">
        <v>0</v>
      </c>
      <c r="T6" s="56">
        <v>0.3</v>
      </c>
      <c r="U6" s="56">
        <v>0</v>
      </c>
      <c r="V6" s="56">
        <v>0</v>
      </c>
      <c r="W6" s="56">
        <v>0</v>
      </c>
      <c r="X6" s="56">
        <v>0.5</v>
      </c>
      <c r="Y6" s="151">
        <v>1</v>
      </c>
      <c r="Z6" s="152">
        <v>1</v>
      </c>
      <c r="AA6" s="152">
        <v>1</v>
      </c>
      <c r="AB6" s="152">
        <v>1</v>
      </c>
      <c r="AC6" s="152">
        <v>1</v>
      </c>
      <c r="AD6" s="152">
        <v>1</v>
      </c>
      <c r="AE6" s="46">
        <v>1</v>
      </c>
      <c r="AF6" s="89" t="s">
        <v>5898</v>
      </c>
      <c r="AG6" s="90" t="s">
        <v>5898</v>
      </c>
      <c r="AH6" s="90" t="s">
        <v>5898</v>
      </c>
      <c r="AI6" s="90" t="s">
        <v>5898</v>
      </c>
      <c r="AJ6" s="90" t="s">
        <v>5898</v>
      </c>
      <c r="AK6" s="90" t="s">
        <v>5898</v>
      </c>
      <c r="AL6" s="90" t="s">
        <v>5898</v>
      </c>
    </row>
    <row r="7" spans="2:38" x14ac:dyDescent="0.15">
      <c r="B7" s="94"/>
      <c r="D7" s="92">
        <v>3</v>
      </c>
      <c r="E7" s="94" t="str">
        <f>'2015年报分红率'!U8</f>
        <v>000027.SZ</v>
      </c>
      <c r="F7" s="94" t="str">
        <f>'2015年报分红率'!V8</f>
        <v>深圳能源</v>
      </c>
      <c r="G7" s="56">
        <v>0.30000000000000004</v>
      </c>
      <c r="H7" s="56">
        <v>0.2</v>
      </c>
      <c r="I7" s="62"/>
      <c r="K7" s="107">
        <v>0</v>
      </c>
      <c r="L7" s="110">
        <v>0</v>
      </c>
      <c r="M7" s="110">
        <v>0.30000000000000004</v>
      </c>
      <c r="N7" s="110">
        <v>0</v>
      </c>
      <c r="O7" s="110">
        <v>0</v>
      </c>
      <c r="P7" s="110">
        <v>0</v>
      </c>
      <c r="Q7" s="111">
        <v>0.2</v>
      </c>
      <c r="R7" s="107">
        <v>0</v>
      </c>
      <c r="S7" s="56">
        <v>0</v>
      </c>
      <c r="T7" s="56">
        <v>0.2</v>
      </c>
      <c r="U7" s="56">
        <v>0</v>
      </c>
      <c r="V7" s="56">
        <v>0</v>
      </c>
      <c r="W7" s="56">
        <v>0</v>
      </c>
      <c r="X7" s="56">
        <v>0.2</v>
      </c>
      <c r="Y7" s="151">
        <v>1.5</v>
      </c>
      <c r="Z7" s="152">
        <v>1.5</v>
      </c>
      <c r="AA7" s="152">
        <v>1.5</v>
      </c>
      <c r="AB7" s="152">
        <v>1.5</v>
      </c>
      <c r="AC7" s="152">
        <v>1.5</v>
      </c>
      <c r="AD7" s="152">
        <v>1.5</v>
      </c>
      <c r="AE7" s="46">
        <v>1</v>
      </c>
      <c r="AF7" s="89" t="s">
        <v>5898</v>
      </c>
      <c r="AG7" s="90" t="s">
        <v>5898</v>
      </c>
      <c r="AH7" s="90" t="s">
        <v>5898</v>
      </c>
      <c r="AI7" s="90" t="s">
        <v>5898</v>
      </c>
      <c r="AJ7" s="90" t="s">
        <v>5898</v>
      </c>
      <c r="AK7" s="90" t="s">
        <v>5898</v>
      </c>
      <c r="AL7" s="90">
        <v>0.5</v>
      </c>
    </row>
    <row r="8" spans="2:38" x14ac:dyDescent="0.15">
      <c r="B8" s="94"/>
      <c r="D8" s="92">
        <v>4</v>
      </c>
      <c r="E8" s="94" t="str">
        <f>'2015年报分红率'!U9</f>
        <v>000157.SZ</v>
      </c>
      <c r="F8" s="94" t="str">
        <f>'2015年报分红率'!V9</f>
        <v>中联重科</v>
      </c>
      <c r="G8" s="56">
        <v>0.15</v>
      </c>
      <c r="H8" s="56">
        <v>0.05</v>
      </c>
      <c r="I8" s="62"/>
      <c r="K8" s="107">
        <v>0</v>
      </c>
      <c r="L8" s="110">
        <v>0</v>
      </c>
      <c r="M8" s="110">
        <v>0.15</v>
      </c>
      <c r="N8" s="110">
        <v>0</v>
      </c>
      <c r="O8" s="110">
        <v>0</v>
      </c>
      <c r="P8" s="110">
        <v>0</v>
      </c>
      <c r="Q8" s="111">
        <v>0.05</v>
      </c>
      <c r="R8" s="107">
        <v>0</v>
      </c>
      <c r="S8" s="56">
        <v>0</v>
      </c>
      <c r="T8" s="56">
        <v>0.15</v>
      </c>
      <c r="U8" s="56">
        <v>0</v>
      </c>
      <c r="V8" s="56">
        <v>0</v>
      </c>
      <c r="W8" s="56">
        <v>0</v>
      </c>
      <c r="X8" s="56">
        <v>0.05</v>
      </c>
      <c r="Y8" s="151">
        <v>1</v>
      </c>
      <c r="Z8" s="152">
        <v>1</v>
      </c>
      <c r="AA8" s="152">
        <v>1</v>
      </c>
      <c r="AB8" s="152">
        <v>1</v>
      </c>
      <c r="AC8" s="152">
        <v>1</v>
      </c>
      <c r="AD8" s="152">
        <v>1</v>
      </c>
      <c r="AE8" s="46">
        <v>1</v>
      </c>
      <c r="AF8" s="89" t="s">
        <v>5898</v>
      </c>
      <c r="AG8" s="90" t="s">
        <v>5898</v>
      </c>
      <c r="AH8" s="90" t="s">
        <v>5898</v>
      </c>
      <c r="AI8" s="90" t="s">
        <v>5898</v>
      </c>
      <c r="AJ8" s="90" t="s">
        <v>5898</v>
      </c>
      <c r="AK8" s="90" t="s">
        <v>5898</v>
      </c>
      <c r="AL8" s="90" t="s">
        <v>5898</v>
      </c>
    </row>
    <row r="9" spans="2:38" x14ac:dyDescent="0.15">
      <c r="B9" s="94"/>
      <c r="D9" s="92">
        <v>5</v>
      </c>
      <c r="E9" s="94" t="str">
        <f>'2015年报分红率'!U10</f>
        <v>000333.SZ</v>
      </c>
      <c r="F9" s="94" t="str">
        <f>'2015年报分红率'!V10</f>
        <v>美的集团</v>
      </c>
      <c r="G9" s="56">
        <v>1.2</v>
      </c>
      <c r="H9" s="56">
        <v>1</v>
      </c>
      <c r="I9" s="62"/>
      <c r="K9" s="107">
        <v>0</v>
      </c>
      <c r="L9" s="110">
        <v>0</v>
      </c>
      <c r="M9" s="110">
        <v>1.2</v>
      </c>
      <c r="N9" s="110">
        <v>0</v>
      </c>
      <c r="O9" s="110">
        <v>0</v>
      </c>
      <c r="P9" s="110">
        <v>0</v>
      </c>
      <c r="Q9" s="111">
        <v>1</v>
      </c>
      <c r="R9" s="107">
        <v>0</v>
      </c>
      <c r="S9" s="56">
        <v>0</v>
      </c>
      <c r="T9" s="56">
        <v>1.2</v>
      </c>
      <c r="U9" s="56">
        <v>0</v>
      </c>
      <c r="V9" s="56">
        <v>0</v>
      </c>
      <c r="W9" s="56">
        <v>0</v>
      </c>
      <c r="X9" s="56">
        <v>1</v>
      </c>
      <c r="Y9" s="151">
        <v>1.5</v>
      </c>
      <c r="Z9" s="152">
        <v>1.5</v>
      </c>
      <c r="AA9" s="152">
        <v>1</v>
      </c>
      <c r="AB9" s="152">
        <v>1</v>
      </c>
      <c r="AC9" s="152">
        <v>1</v>
      </c>
      <c r="AD9" s="152">
        <v>1</v>
      </c>
      <c r="AE9" s="46">
        <v>1</v>
      </c>
      <c r="AF9" s="89" t="s">
        <v>5898</v>
      </c>
      <c r="AG9" s="90" t="s">
        <v>5898</v>
      </c>
      <c r="AH9" s="90">
        <v>0.5</v>
      </c>
      <c r="AI9" s="90" t="s">
        <v>5898</v>
      </c>
      <c r="AJ9" s="90" t="s">
        <v>5898</v>
      </c>
      <c r="AK9" s="90" t="s">
        <v>5898</v>
      </c>
      <c r="AL9" s="90" t="s">
        <v>5898</v>
      </c>
    </row>
    <row r="10" spans="2:38" x14ac:dyDescent="0.15">
      <c r="B10" s="94"/>
      <c r="D10" s="92">
        <v>6</v>
      </c>
      <c r="E10" s="94" t="str">
        <f>'2015年报分红率'!U11</f>
        <v>000402.SZ</v>
      </c>
      <c r="F10" s="94" t="str">
        <f>'2015年报分红率'!V11</f>
        <v>金融街</v>
      </c>
      <c r="G10" s="56">
        <v>0.4</v>
      </c>
      <c r="H10" s="56">
        <v>0.25</v>
      </c>
      <c r="I10" s="62"/>
      <c r="K10" s="107">
        <v>0</v>
      </c>
      <c r="L10" s="110">
        <v>0</v>
      </c>
      <c r="M10" s="110">
        <v>0.4</v>
      </c>
      <c r="N10" s="110">
        <v>0</v>
      </c>
      <c r="O10" s="110">
        <v>0</v>
      </c>
      <c r="P10" s="110">
        <v>0</v>
      </c>
      <c r="Q10" s="111">
        <v>0.25</v>
      </c>
      <c r="R10" s="107">
        <v>0</v>
      </c>
      <c r="S10" s="56">
        <v>0</v>
      </c>
      <c r="T10" s="56">
        <v>0.4</v>
      </c>
      <c r="U10" s="56">
        <v>0</v>
      </c>
      <c r="V10" s="56">
        <v>0</v>
      </c>
      <c r="W10" s="56">
        <v>0</v>
      </c>
      <c r="X10" s="56">
        <v>0.25</v>
      </c>
      <c r="Y10" s="151">
        <v>1</v>
      </c>
      <c r="Z10" s="152">
        <v>1</v>
      </c>
      <c r="AA10" s="152">
        <v>1</v>
      </c>
      <c r="AB10" s="152">
        <v>1</v>
      </c>
      <c r="AC10" s="152">
        <v>1</v>
      </c>
      <c r="AD10" s="152">
        <v>1</v>
      </c>
      <c r="AE10" s="46">
        <v>1</v>
      </c>
      <c r="AF10" s="89" t="s">
        <v>5898</v>
      </c>
      <c r="AG10" s="90" t="s">
        <v>5898</v>
      </c>
      <c r="AH10" s="90" t="s">
        <v>5898</v>
      </c>
      <c r="AI10" s="90" t="s">
        <v>5898</v>
      </c>
      <c r="AJ10" s="90" t="s">
        <v>5898</v>
      </c>
      <c r="AK10" s="90" t="s">
        <v>5898</v>
      </c>
      <c r="AL10" s="90" t="s">
        <v>5898</v>
      </c>
    </row>
    <row r="11" spans="2:38" x14ac:dyDescent="0.15">
      <c r="B11" s="94"/>
      <c r="D11" s="92">
        <v>7</v>
      </c>
      <c r="E11" s="94" t="str">
        <f>'2015年报分红率'!U12</f>
        <v>000429.SZ</v>
      </c>
      <c r="F11" s="94" t="str">
        <f>'2015年报分红率'!V12</f>
        <v>粤高速A</v>
      </c>
      <c r="G11" s="56">
        <v>0.15</v>
      </c>
      <c r="H11" s="56">
        <v>0.1</v>
      </c>
      <c r="I11" s="62"/>
      <c r="K11" s="107">
        <v>0</v>
      </c>
      <c r="L11" s="110">
        <v>0</v>
      </c>
      <c r="M11" s="110">
        <v>0.15</v>
      </c>
      <c r="N11" s="110">
        <v>0</v>
      </c>
      <c r="O11" s="110">
        <v>0</v>
      </c>
      <c r="P11" s="110">
        <v>0</v>
      </c>
      <c r="Q11" s="111">
        <v>0.1</v>
      </c>
      <c r="R11" s="107">
        <v>0</v>
      </c>
      <c r="S11" s="56">
        <v>0</v>
      </c>
      <c r="T11" s="56">
        <v>0.15</v>
      </c>
      <c r="U11" s="56">
        <v>0</v>
      </c>
      <c r="V11" s="56">
        <v>0</v>
      </c>
      <c r="W11" s="56">
        <v>0</v>
      </c>
      <c r="X11" s="56">
        <v>0.1</v>
      </c>
      <c r="Y11" s="151">
        <v>1</v>
      </c>
      <c r="Z11" s="152">
        <v>1</v>
      </c>
      <c r="AA11" s="152">
        <v>1</v>
      </c>
      <c r="AB11" s="152">
        <v>1</v>
      </c>
      <c r="AC11" s="152">
        <v>1</v>
      </c>
      <c r="AD11" s="152">
        <v>1</v>
      </c>
      <c r="AE11" s="46">
        <v>1</v>
      </c>
      <c r="AF11" s="89" t="s">
        <v>5898</v>
      </c>
      <c r="AG11" s="90" t="s">
        <v>5898</v>
      </c>
      <c r="AH11" s="90" t="s">
        <v>5898</v>
      </c>
      <c r="AI11" s="90" t="s">
        <v>5898</v>
      </c>
      <c r="AJ11" s="90" t="s">
        <v>5898</v>
      </c>
      <c r="AK11" s="90" t="s">
        <v>5898</v>
      </c>
      <c r="AL11" s="90" t="s">
        <v>5898</v>
      </c>
    </row>
    <row r="12" spans="2:38" x14ac:dyDescent="0.15">
      <c r="B12" s="94"/>
      <c r="D12" s="92">
        <v>8</v>
      </c>
      <c r="E12" s="94" t="str">
        <f>'2015年报分红率'!U13</f>
        <v>000488.SZ</v>
      </c>
      <c r="F12" s="94" t="str">
        <f>'2015年报分红率'!V13</f>
        <v>晨鸣纸业</v>
      </c>
      <c r="G12" s="56">
        <v>0.3</v>
      </c>
      <c r="H12" s="56">
        <v>0.14000000000000001</v>
      </c>
      <c r="I12" s="62"/>
      <c r="K12" s="107">
        <v>0</v>
      </c>
      <c r="L12" s="110">
        <v>0</v>
      </c>
      <c r="M12" s="110">
        <v>0.3</v>
      </c>
      <c r="N12" s="110">
        <v>0</v>
      </c>
      <c r="O12" s="110">
        <v>0</v>
      </c>
      <c r="P12" s="110">
        <v>0</v>
      </c>
      <c r="Q12" s="111">
        <v>0.14000000000000001</v>
      </c>
      <c r="R12" s="107">
        <v>0</v>
      </c>
      <c r="S12" s="56">
        <v>0</v>
      </c>
      <c r="T12" s="56">
        <v>0.3</v>
      </c>
      <c r="U12" s="56">
        <v>0</v>
      </c>
      <c r="V12" s="56">
        <v>0</v>
      </c>
      <c r="W12" s="56">
        <v>0</v>
      </c>
      <c r="X12" s="56">
        <v>0.14000000000000001</v>
      </c>
      <c r="Y12" s="151">
        <v>1</v>
      </c>
      <c r="Z12" s="152">
        <v>1</v>
      </c>
      <c r="AA12" s="152">
        <v>1</v>
      </c>
      <c r="AB12" s="152">
        <v>1</v>
      </c>
      <c r="AC12" s="152">
        <v>1</v>
      </c>
      <c r="AD12" s="152">
        <v>1</v>
      </c>
      <c r="AE12" s="46">
        <v>1</v>
      </c>
      <c r="AF12" s="89" t="s">
        <v>5898</v>
      </c>
      <c r="AG12" s="90" t="s">
        <v>5898</v>
      </c>
      <c r="AH12" s="90" t="s">
        <v>5898</v>
      </c>
      <c r="AI12" s="90" t="s">
        <v>5898</v>
      </c>
      <c r="AJ12" s="90" t="s">
        <v>5898</v>
      </c>
      <c r="AK12" s="90" t="s">
        <v>5898</v>
      </c>
      <c r="AL12" s="90" t="s">
        <v>5898</v>
      </c>
    </row>
    <row r="13" spans="2:38" x14ac:dyDescent="0.15">
      <c r="B13" s="94"/>
      <c r="D13" s="92">
        <v>9</v>
      </c>
      <c r="E13" s="94" t="str">
        <f>'2015年报分红率'!U14</f>
        <v>000525.SZ</v>
      </c>
      <c r="F13" s="94" t="str">
        <f>'2015年报分红率'!V14</f>
        <v>红太阳</v>
      </c>
      <c r="G13" s="56">
        <v>0.5</v>
      </c>
      <c r="H13" s="56">
        <v>0.15</v>
      </c>
      <c r="I13" s="62"/>
      <c r="K13" s="107">
        <v>0</v>
      </c>
      <c r="L13" s="110">
        <v>0</v>
      </c>
      <c r="M13" s="110">
        <v>0.5</v>
      </c>
      <c r="N13" s="110">
        <v>0</v>
      </c>
      <c r="O13" s="110">
        <v>0</v>
      </c>
      <c r="P13" s="110">
        <v>0</v>
      </c>
      <c r="Q13" s="111">
        <v>0.15</v>
      </c>
      <c r="R13" s="107">
        <v>0</v>
      </c>
      <c r="S13" s="56">
        <v>0</v>
      </c>
      <c r="T13" s="56">
        <v>0.5</v>
      </c>
      <c r="U13" s="56">
        <v>0</v>
      </c>
      <c r="V13" s="56">
        <v>0</v>
      </c>
      <c r="W13" s="56">
        <v>0</v>
      </c>
      <c r="X13" s="56">
        <v>0.15</v>
      </c>
      <c r="Y13" s="151">
        <v>1</v>
      </c>
      <c r="Z13" s="152">
        <v>1</v>
      </c>
      <c r="AA13" s="152">
        <v>1</v>
      </c>
      <c r="AB13" s="152">
        <v>1</v>
      </c>
      <c r="AC13" s="152">
        <v>1</v>
      </c>
      <c r="AD13" s="152">
        <v>1</v>
      </c>
      <c r="AE13" s="46">
        <v>1</v>
      </c>
      <c r="AF13" s="89" t="s">
        <v>5898</v>
      </c>
      <c r="AG13" s="90" t="s">
        <v>5898</v>
      </c>
      <c r="AH13" s="90" t="s">
        <v>5898</v>
      </c>
      <c r="AI13" s="90" t="s">
        <v>5898</v>
      </c>
      <c r="AJ13" s="90" t="s">
        <v>5898</v>
      </c>
      <c r="AK13" s="90" t="s">
        <v>5898</v>
      </c>
      <c r="AL13" s="90" t="s">
        <v>5898</v>
      </c>
    </row>
    <row r="14" spans="2:38" x14ac:dyDescent="0.15">
      <c r="B14" s="94"/>
      <c r="D14" s="92">
        <v>10</v>
      </c>
      <c r="E14" s="94" t="str">
        <f>'2015年报分红率'!U15</f>
        <v>000539.SZ</v>
      </c>
      <c r="F14" s="94" t="str">
        <f>'2015年报分红率'!V15</f>
        <v>粤电力A</v>
      </c>
      <c r="G14" s="56">
        <v>0.27600000000000002</v>
      </c>
      <c r="H14" s="56">
        <v>0.2</v>
      </c>
      <c r="I14" s="62"/>
      <c r="K14" s="107">
        <v>0</v>
      </c>
      <c r="L14" s="110">
        <v>0</v>
      </c>
      <c r="M14" s="110">
        <v>0.27600000000000002</v>
      </c>
      <c r="N14" s="110">
        <v>0</v>
      </c>
      <c r="O14" s="110">
        <v>0</v>
      </c>
      <c r="P14" s="110">
        <v>0</v>
      </c>
      <c r="Q14" s="111">
        <v>0.2</v>
      </c>
      <c r="R14" s="107">
        <v>0</v>
      </c>
      <c r="S14" s="56">
        <v>0</v>
      </c>
      <c r="T14" s="56">
        <v>0.23</v>
      </c>
      <c r="U14" s="56">
        <v>0</v>
      </c>
      <c r="V14" s="56">
        <v>0</v>
      </c>
      <c r="W14" s="56">
        <v>0</v>
      </c>
      <c r="X14" s="56">
        <v>0.2</v>
      </c>
      <c r="Y14" s="151">
        <v>1.2</v>
      </c>
      <c r="Z14" s="152">
        <v>1.2</v>
      </c>
      <c r="AA14" s="152">
        <v>1.2</v>
      </c>
      <c r="AB14" s="152">
        <v>1.2</v>
      </c>
      <c r="AC14" s="152">
        <v>1.2</v>
      </c>
      <c r="AD14" s="152">
        <v>1.2</v>
      </c>
      <c r="AE14" s="46">
        <v>1</v>
      </c>
      <c r="AF14" s="89" t="s">
        <v>5898</v>
      </c>
      <c r="AG14" s="90" t="s">
        <v>5898</v>
      </c>
      <c r="AH14" s="90" t="s">
        <v>5898</v>
      </c>
      <c r="AI14" s="90" t="s">
        <v>5898</v>
      </c>
      <c r="AJ14" s="90" t="s">
        <v>5898</v>
      </c>
      <c r="AK14" s="90" t="s">
        <v>5898</v>
      </c>
      <c r="AL14" s="90">
        <v>0.2</v>
      </c>
    </row>
    <row r="15" spans="2:38" x14ac:dyDescent="0.15">
      <c r="B15" s="94"/>
      <c r="D15" s="92">
        <v>11</v>
      </c>
      <c r="E15" s="94" t="str">
        <f>'2015年报分红率'!U16</f>
        <v>000540.SZ</v>
      </c>
      <c r="F15" s="94" t="str">
        <f>'2015年报分红率'!V16</f>
        <v>中天城投</v>
      </c>
      <c r="G15" s="56">
        <v>0.49960100000000002</v>
      </c>
      <c r="H15" s="56">
        <v>0.2</v>
      </c>
      <c r="I15" s="62"/>
      <c r="K15" s="107">
        <v>0</v>
      </c>
      <c r="L15" s="110">
        <v>0</v>
      </c>
      <c r="M15" s="110">
        <v>0.49960100000000002</v>
      </c>
      <c r="N15" s="110">
        <v>0</v>
      </c>
      <c r="O15" s="110">
        <v>0</v>
      </c>
      <c r="P15" s="110">
        <v>0</v>
      </c>
      <c r="Q15" s="111">
        <v>0.2</v>
      </c>
      <c r="R15" s="107">
        <v>0</v>
      </c>
      <c r="S15" s="56">
        <v>0</v>
      </c>
      <c r="T15" s="56">
        <v>0.1998404</v>
      </c>
      <c r="U15" s="56">
        <v>0</v>
      </c>
      <c r="V15" s="56">
        <v>0</v>
      </c>
      <c r="W15" s="56">
        <v>0</v>
      </c>
      <c r="X15" s="56">
        <v>0.2</v>
      </c>
      <c r="Y15" s="151">
        <v>2.5</v>
      </c>
      <c r="Z15" s="152">
        <v>2.5</v>
      </c>
      <c r="AA15" s="152">
        <v>2.5</v>
      </c>
      <c r="AB15" s="152">
        <v>2.5</v>
      </c>
      <c r="AC15" s="152">
        <v>2.5</v>
      </c>
      <c r="AD15" s="152">
        <v>2.5</v>
      </c>
      <c r="AE15" s="46">
        <v>1</v>
      </c>
      <c r="AF15" s="89" t="s">
        <v>5898</v>
      </c>
      <c r="AG15" s="90" t="s">
        <v>5898</v>
      </c>
      <c r="AH15" s="90" t="s">
        <v>5898</v>
      </c>
      <c r="AI15" s="90" t="s">
        <v>5898</v>
      </c>
      <c r="AJ15" s="90" t="s">
        <v>5898</v>
      </c>
      <c r="AK15" s="90" t="s">
        <v>5898</v>
      </c>
      <c r="AL15" s="90">
        <v>1.5</v>
      </c>
    </row>
    <row r="16" spans="2:38" x14ac:dyDescent="0.15">
      <c r="B16" s="94"/>
      <c r="D16" s="92">
        <v>12</v>
      </c>
      <c r="E16" s="94" t="str">
        <f>'2015年报分红率'!U17</f>
        <v>000543.SZ</v>
      </c>
      <c r="F16" s="94" t="str">
        <f>'2015年报分红率'!V17</f>
        <v>皖能电力</v>
      </c>
      <c r="G16" s="56">
        <v>0.51</v>
      </c>
      <c r="H16" s="56">
        <v>0.20300000000000001</v>
      </c>
      <c r="I16" s="62"/>
      <c r="K16" s="107">
        <v>0</v>
      </c>
      <c r="L16" s="110">
        <v>0</v>
      </c>
      <c r="M16" s="110">
        <v>0.51</v>
      </c>
      <c r="N16" s="110">
        <v>0</v>
      </c>
      <c r="O16" s="110">
        <v>2.3E-2</v>
      </c>
      <c r="P16" s="110">
        <v>0</v>
      </c>
      <c r="Q16" s="111">
        <v>0.18</v>
      </c>
      <c r="R16" s="107">
        <v>0</v>
      </c>
      <c r="S16" s="56">
        <v>0</v>
      </c>
      <c r="T16" s="56">
        <v>0.3</v>
      </c>
      <c r="U16" s="56">
        <v>0</v>
      </c>
      <c r="V16" s="56">
        <v>2.3E-2</v>
      </c>
      <c r="W16" s="56">
        <v>0</v>
      </c>
      <c r="X16" s="56">
        <v>0.18</v>
      </c>
      <c r="Y16" s="151">
        <v>1.7</v>
      </c>
      <c r="Z16" s="152">
        <v>1.7</v>
      </c>
      <c r="AA16" s="152">
        <v>1.7</v>
      </c>
      <c r="AB16" s="152">
        <v>1.7</v>
      </c>
      <c r="AC16" s="152">
        <v>1</v>
      </c>
      <c r="AD16" s="152">
        <v>1</v>
      </c>
      <c r="AE16" s="46">
        <v>1</v>
      </c>
      <c r="AF16" s="89" t="s">
        <v>5898</v>
      </c>
      <c r="AG16" s="90" t="s">
        <v>5898</v>
      </c>
      <c r="AH16" s="90" t="s">
        <v>5898</v>
      </c>
      <c r="AI16" s="90" t="s">
        <v>5898</v>
      </c>
      <c r="AJ16" s="90">
        <v>0.7</v>
      </c>
      <c r="AK16" s="90" t="s">
        <v>5898</v>
      </c>
      <c r="AL16" s="90" t="s">
        <v>5898</v>
      </c>
    </row>
    <row r="17" spans="2:38" x14ac:dyDescent="0.15">
      <c r="B17" s="94"/>
      <c r="D17" s="92">
        <v>13</v>
      </c>
      <c r="E17" s="94" t="str">
        <f>'2015年报分红率'!U18</f>
        <v>000550.SZ</v>
      </c>
      <c r="F17" s="94" t="str">
        <f>'2015年报分红率'!V18</f>
        <v>江铃汽车</v>
      </c>
      <c r="G17" s="56">
        <v>1.03</v>
      </c>
      <c r="H17" s="56">
        <v>0.97</v>
      </c>
      <c r="I17" s="62"/>
      <c r="K17" s="107">
        <v>0</v>
      </c>
      <c r="L17" s="110">
        <v>0</v>
      </c>
      <c r="M17" s="110">
        <v>1.03</v>
      </c>
      <c r="N17" s="110">
        <v>0</v>
      </c>
      <c r="O17" s="110">
        <v>0</v>
      </c>
      <c r="P17" s="110">
        <v>0</v>
      </c>
      <c r="Q17" s="111">
        <v>0.97</v>
      </c>
      <c r="R17" s="107">
        <v>0</v>
      </c>
      <c r="S17" s="56">
        <v>0</v>
      </c>
      <c r="T17" s="56">
        <v>1.03</v>
      </c>
      <c r="U17" s="56">
        <v>0</v>
      </c>
      <c r="V17" s="56">
        <v>0</v>
      </c>
      <c r="W17" s="56">
        <v>0</v>
      </c>
      <c r="X17" s="56">
        <v>0.97</v>
      </c>
      <c r="Y17" s="151">
        <v>1</v>
      </c>
      <c r="Z17" s="152">
        <v>1</v>
      </c>
      <c r="AA17" s="152">
        <v>1</v>
      </c>
      <c r="AB17" s="152">
        <v>1</v>
      </c>
      <c r="AC17" s="152">
        <v>1</v>
      </c>
      <c r="AD17" s="152">
        <v>1</v>
      </c>
      <c r="AE17" s="46">
        <v>1</v>
      </c>
      <c r="AF17" s="89" t="s">
        <v>5898</v>
      </c>
      <c r="AG17" s="90" t="s">
        <v>5898</v>
      </c>
      <c r="AH17" s="90" t="s">
        <v>5898</v>
      </c>
      <c r="AI17" s="90" t="s">
        <v>5898</v>
      </c>
      <c r="AJ17" s="90" t="s">
        <v>5898</v>
      </c>
      <c r="AK17" s="90" t="s">
        <v>5898</v>
      </c>
      <c r="AL17" s="90" t="s">
        <v>5898</v>
      </c>
    </row>
    <row r="18" spans="2:38" x14ac:dyDescent="0.15">
      <c r="B18" s="94"/>
      <c r="D18" s="92">
        <v>14</v>
      </c>
      <c r="E18" s="94" t="str">
        <f>'2015年报分红率'!U19</f>
        <v>000568.SZ</v>
      </c>
      <c r="F18" s="94" t="str">
        <f>'2015年报分红率'!V19</f>
        <v>泸州老窖</v>
      </c>
      <c r="G18" s="56">
        <v>0.8</v>
      </c>
      <c r="H18" s="56">
        <v>0.8</v>
      </c>
      <c r="I18" s="62"/>
      <c r="K18" s="107">
        <v>0</v>
      </c>
      <c r="L18" s="110">
        <v>0</v>
      </c>
      <c r="M18" s="110">
        <v>0.8</v>
      </c>
      <c r="N18" s="110">
        <v>0</v>
      </c>
      <c r="O18" s="110">
        <v>0</v>
      </c>
      <c r="P18" s="110">
        <v>0</v>
      </c>
      <c r="Q18" s="111">
        <v>0.8</v>
      </c>
      <c r="R18" s="107">
        <v>0</v>
      </c>
      <c r="S18" s="56">
        <v>0</v>
      </c>
      <c r="T18" s="56">
        <v>0.8</v>
      </c>
      <c r="U18" s="56">
        <v>0</v>
      </c>
      <c r="V18" s="56">
        <v>0</v>
      </c>
      <c r="W18" s="56">
        <v>0</v>
      </c>
      <c r="X18" s="56">
        <v>0.8</v>
      </c>
      <c r="Y18" s="151">
        <v>1</v>
      </c>
      <c r="Z18" s="152">
        <v>1</v>
      </c>
      <c r="AA18" s="152">
        <v>1</v>
      </c>
      <c r="AB18" s="152">
        <v>1</v>
      </c>
      <c r="AC18" s="152">
        <v>1</v>
      </c>
      <c r="AD18" s="152">
        <v>1</v>
      </c>
      <c r="AE18" s="46">
        <v>1</v>
      </c>
      <c r="AF18" s="89" t="s">
        <v>5898</v>
      </c>
      <c r="AG18" s="90" t="s">
        <v>5898</v>
      </c>
      <c r="AH18" s="90" t="s">
        <v>5898</v>
      </c>
      <c r="AI18" s="90" t="s">
        <v>5898</v>
      </c>
      <c r="AJ18" s="90" t="s">
        <v>5898</v>
      </c>
      <c r="AK18" s="90" t="s">
        <v>5898</v>
      </c>
      <c r="AL18" s="90" t="s">
        <v>5898</v>
      </c>
    </row>
    <row r="19" spans="2:38" x14ac:dyDescent="0.15">
      <c r="B19" s="94"/>
      <c r="D19" s="92">
        <v>15</v>
      </c>
      <c r="E19" s="94" t="str">
        <f>'2015年报分红率'!U20</f>
        <v>000581.SZ</v>
      </c>
      <c r="F19" s="94" t="str">
        <f>'2015年报分红率'!V20</f>
        <v>威孚高科</v>
      </c>
      <c r="G19" s="56">
        <v>0.5</v>
      </c>
      <c r="H19" s="56">
        <v>0.4</v>
      </c>
      <c r="I19" s="62"/>
      <c r="K19" s="107">
        <v>0</v>
      </c>
      <c r="L19" s="110">
        <v>0</v>
      </c>
      <c r="M19" s="110">
        <v>0.5</v>
      </c>
      <c r="N19" s="110">
        <v>0</v>
      </c>
      <c r="O19" s="110">
        <v>0</v>
      </c>
      <c r="P19" s="110">
        <v>0</v>
      </c>
      <c r="Q19" s="111">
        <v>0.4</v>
      </c>
      <c r="R19" s="107">
        <v>0</v>
      </c>
      <c r="S19" s="56">
        <v>0</v>
      </c>
      <c r="T19" s="56">
        <v>0.5</v>
      </c>
      <c r="U19" s="56">
        <v>0</v>
      </c>
      <c r="V19" s="56">
        <v>0</v>
      </c>
      <c r="W19" s="56">
        <v>0</v>
      </c>
      <c r="X19" s="56">
        <v>0.4</v>
      </c>
      <c r="Y19" s="151">
        <v>1</v>
      </c>
      <c r="Z19" s="152">
        <v>1</v>
      </c>
      <c r="AA19" s="152">
        <v>1</v>
      </c>
      <c r="AB19" s="152">
        <v>1</v>
      </c>
      <c r="AC19" s="152">
        <v>1</v>
      </c>
      <c r="AD19" s="152">
        <v>1</v>
      </c>
      <c r="AE19" s="46">
        <v>1</v>
      </c>
      <c r="AF19" s="89" t="s">
        <v>5898</v>
      </c>
      <c r="AG19" s="90" t="s">
        <v>5898</v>
      </c>
      <c r="AH19" s="90" t="s">
        <v>5898</v>
      </c>
      <c r="AI19" s="90" t="s">
        <v>5898</v>
      </c>
      <c r="AJ19" s="90" t="s">
        <v>5898</v>
      </c>
      <c r="AK19" s="90" t="s">
        <v>5898</v>
      </c>
      <c r="AL19" s="90" t="s">
        <v>5898</v>
      </c>
    </row>
    <row r="20" spans="2:38" x14ac:dyDescent="0.15">
      <c r="B20" s="94"/>
      <c r="D20" s="92">
        <v>16</v>
      </c>
      <c r="E20" s="94" t="str">
        <f>'2015年报分红率'!U21</f>
        <v>000600.SZ</v>
      </c>
      <c r="F20" s="94" t="str">
        <f>'2015年报分红率'!V21</f>
        <v>建投能源</v>
      </c>
      <c r="G20" s="56">
        <v>0.45</v>
      </c>
      <c r="H20" s="56">
        <v>0.25</v>
      </c>
      <c r="I20" s="62"/>
      <c r="K20" s="107">
        <v>0</v>
      </c>
      <c r="L20" s="110">
        <v>0</v>
      </c>
      <c r="M20" s="110">
        <v>0.45</v>
      </c>
      <c r="N20" s="110">
        <v>0</v>
      </c>
      <c r="O20" s="110">
        <v>0</v>
      </c>
      <c r="P20" s="110">
        <v>0</v>
      </c>
      <c r="Q20" s="111">
        <v>0.25</v>
      </c>
      <c r="R20" s="107">
        <v>0</v>
      </c>
      <c r="S20" s="56">
        <v>0</v>
      </c>
      <c r="T20" s="56">
        <v>0.45</v>
      </c>
      <c r="U20" s="56">
        <v>0</v>
      </c>
      <c r="V20" s="56">
        <v>0</v>
      </c>
      <c r="W20" s="56">
        <v>0</v>
      </c>
      <c r="X20" s="56">
        <v>0.25</v>
      </c>
      <c r="Y20" s="151">
        <v>1</v>
      </c>
      <c r="Z20" s="152">
        <v>1</v>
      </c>
      <c r="AA20" s="152">
        <v>1</v>
      </c>
      <c r="AB20" s="152">
        <v>1</v>
      </c>
      <c r="AC20" s="152">
        <v>1</v>
      </c>
      <c r="AD20" s="152">
        <v>1</v>
      </c>
      <c r="AE20" s="46">
        <v>1</v>
      </c>
      <c r="AF20" s="89" t="s">
        <v>5898</v>
      </c>
      <c r="AG20" s="90" t="s">
        <v>5898</v>
      </c>
      <c r="AH20" s="90" t="s">
        <v>5898</v>
      </c>
      <c r="AI20" s="90" t="s">
        <v>5898</v>
      </c>
      <c r="AJ20" s="90" t="s">
        <v>5898</v>
      </c>
      <c r="AK20" s="90" t="s">
        <v>5898</v>
      </c>
      <c r="AL20" s="90" t="s">
        <v>5898</v>
      </c>
    </row>
    <row r="21" spans="2:38" x14ac:dyDescent="0.15">
      <c r="B21" s="94"/>
      <c r="D21" s="92">
        <v>17</v>
      </c>
      <c r="E21" s="94" t="str">
        <f>'2015年报分红率'!U22</f>
        <v>000625.SZ</v>
      </c>
      <c r="F21" s="94" t="str">
        <f>'2015年报分红率'!V22</f>
        <v>长安汽车</v>
      </c>
      <c r="G21" s="56">
        <v>0.64</v>
      </c>
      <c r="H21" s="56">
        <v>0.25</v>
      </c>
      <c r="I21" s="62"/>
      <c r="K21" s="107">
        <v>0</v>
      </c>
      <c r="L21" s="110">
        <v>0</v>
      </c>
      <c r="M21" s="110">
        <v>0.64</v>
      </c>
      <c r="N21" s="110">
        <v>0</v>
      </c>
      <c r="O21" s="110">
        <v>0</v>
      </c>
      <c r="P21" s="110">
        <v>0</v>
      </c>
      <c r="Q21" s="111">
        <v>0.25</v>
      </c>
      <c r="R21" s="107">
        <v>0</v>
      </c>
      <c r="S21" s="56">
        <v>0</v>
      </c>
      <c r="T21" s="56">
        <v>0.64</v>
      </c>
      <c r="U21" s="56">
        <v>0</v>
      </c>
      <c r="V21" s="56">
        <v>0</v>
      </c>
      <c r="W21" s="56">
        <v>0</v>
      </c>
      <c r="X21" s="56">
        <v>0.25</v>
      </c>
      <c r="Y21" s="151">
        <v>1</v>
      </c>
      <c r="Z21" s="152">
        <v>1</v>
      </c>
      <c r="AA21" s="152">
        <v>1</v>
      </c>
      <c r="AB21" s="152">
        <v>1</v>
      </c>
      <c r="AC21" s="152">
        <v>1</v>
      </c>
      <c r="AD21" s="152">
        <v>1</v>
      </c>
      <c r="AE21" s="46">
        <v>1</v>
      </c>
      <c r="AF21" s="89" t="s">
        <v>5898</v>
      </c>
      <c r="AG21" s="90" t="s">
        <v>5898</v>
      </c>
      <c r="AH21" s="90" t="s">
        <v>5898</v>
      </c>
      <c r="AI21" s="90" t="s">
        <v>5898</v>
      </c>
      <c r="AJ21" s="90" t="s">
        <v>5898</v>
      </c>
      <c r="AK21" s="90" t="s">
        <v>5898</v>
      </c>
      <c r="AL21" s="90" t="s">
        <v>5898</v>
      </c>
    </row>
    <row r="22" spans="2:38" x14ac:dyDescent="0.15">
      <c r="B22" s="94"/>
      <c r="D22" s="92">
        <v>18</v>
      </c>
      <c r="E22" s="94" t="str">
        <f>'2015年报分红率'!U23</f>
        <v>000651.SZ</v>
      </c>
      <c r="F22" s="94" t="str">
        <f>'2015年报分红率'!V23</f>
        <v>格力电器</v>
      </c>
      <c r="G22" s="56">
        <v>3</v>
      </c>
      <c r="H22" s="56">
        <v>3</v>
      </c>
      <c r="I22" s="62"/>
      <c r="K22" s="107">
        <v>0</v>
      </c>
      <c r="L22" s="110">
        <v>0</v>
      </c>
      <c r="M22" s="110">
        <v>3</v>
      </c>
      <c r="N22" s="110">
        <v>0</v>
      </c>
      <c r="O22" s="110">
        <v>0</v>
      </c>
      <c r="P22" s="110">
        <v>0</v>
      </c>
      <c r="Q22" s="111">
        <v>3</v>
      </c>
      <c r="R22" s="107">
        <v>0</v>
      </c>
      <c r="S22" s="56">
        <v>0</v>
      </c>
      <c r="T22" s="56">
        <v>1.5</v>
      </c>
      <c r="U22" s="56">
        <v>0</v>
      </c>
      <c r="V22" s="56">
        <v>0</v>
      </c>
      <c r="W22" s="56">
        <v>0</v>
      </c>
      <c r="X22" s="56">
        <v>3</v>
      </c>
      <c r="Y22" s="151">
        <v>2</v>
      </c>
      <c r="Z22" s="152">
        <v>2</v>
      </c>
      <c r="AA22" s="152">
        <v>2</v>
      </c>
      <c r="AB22" s="152">
        <v>2</v>
      </c>
      <c r="AC22" s="152">
        <v>2</v>
      </c>
      <c r="AD22" s="152">
        <v>2</v>
      </c>
      <c r="AE22" s="46">
        <v>1</v>
      </c>
      <c r="AF22" s="89" t="s">
        <v>5898</v>
      </c>
      <c r="AG22" s="90" t="s">
        <v>5898</v>
      </c>
      <c r="AH22" s="90" t="s">
        <v>5898</v>
      </c>
      <c r="AI22" s="90" t="s">
        <v>5898</v>
      </c>
      <c r="AJ22" s="90" t="s">
        <v>5898</v>
      </c>
      <c r="AK22" s="90" t="s">
        <v>5898</v>
      </c>
      <c r="AL22" s="90">
        <v>1</v>
      </c>
    </row>
    <row r="23" spans="2:38" x14ac:dyDescent="0.15">
      <c r="B23" s="94"/>
      <c r="D23" s="92">
        <v>19</v>
      </c>
      <c r="E23" s="94" t="str">
        <f>'2015年报分红率'!U24</f>
        <v>000685.SZ</v>
      </c>
      <c r="F23" s="94" t="str">
        <f>'2015年报分红率'!V24</f>
        <v>中山公用</v>
      </c>
      <c r="G23" s="56">
        <v>0.54</v>
      </c>
      <c r="H23" s="56">
        <v>0.3</v>
      </c>
      <c r="I23" s="62"/>
      <c r="K23" s="107">
        <v>0</v>
      </c>
      <c r="L23" s="110">
        <v>0</v>
      </c>
      <c r="M23" s="110">
        <v>0.54</v>
      </c>
      <c r="N23" s="110">
        <v>0</v>
      </c>
      <c r="O23" s="110">
        <v>0</v>
      </c>
      <c r="P23" s="110">
        <v>0</v>
      </c>
      <c r="Q23" s="111">
        <v>0.3</v>
      </c>
      <c r="R23" s="107">
        <v>0</v>
      </c>
      <c r="S23" s="56">
        <v>0</v>
      </c>
      <c r="T23" s="56">
        <v>0.3</v>
      </c>
      <c r="U23" s="56">
        <v>0</v>
      </c>
      <c r="V23" s="56">
        <v>0</v>
      </c>
      <c r="W23" s="56">
        <v>0</v>
      </c>
      <c r="X23" s="56">
        <v>0.3</v>
      </c>
      <c r="Y23" s="151">
        <v>1.8</v>
      </c>
      <c r="Z23" s="152">
        <v>1.8</v>
      </c>
      <c r="AA23" s="152">
        <v>1.8</v>
      </c>
      <c r="AB23" s="152">
        <v>1.8</v>
      </c>
      <c r="AC23" s="152">
        <v>1.8</v>
      </c>
      <c r="AD23" s="152">
        <v>1.8</v>
      </c>
      <c r="AE23" s="46">
        <v>1</v>
      </c>
      <c r="AF23" s="89" t="s">
        <v>5898</v>
      </c>
      <c r="AG23" s="90" t="s">
        <v>5898</v>
      </c>
      <c r="AH23" s="90" t="s">
        <v>5898</v>
      </c>
      <c r="AI23" s="90" t="s">
        <v>5898</v>
      </c>
      <c r="AJ23" s="90" t="s">
        <v>5898</v>
      </c>
      <c r="AK23" s="90" t="s">
        <v>5898</v>
      </c>
      <c r="AL23" s="90">
        <v>0.8</v>
      </c>
    </row>
    <row r="24" spans="2:38" x14ac:dyDescent="0.15">
      <c r="B24" s="94"/>
      <c r="D24" s="92">
        <v>20</v>
      </c>
      <c r="E24" s="94" t="str">
        <f>'2015年报分红率'!U25</f>
        <v>000690.SZ</v>
      </c>
      <c r="F24" s="94" t="str">
        <f>'2015年报分红率'!V25</f>
        <v>宝新能源</v>
      </c>
      <c r="G24" s="56">
        <v>0.2</v>
      </c>
      <c r="H24" s="56">
        <v>0.3</v>
      </c>
      <c r="I24" s="62"/>
      <c r="K24" s="107">
        <v>0</v>
      </c>
      <c r="L24" s="110">
        <v>0</v>
      </c>
      <c r="M24" s="110">
        <v>0.2</v>
      </c>
      <c r="N24" s="110">
        <v>0</v>
      </c>
      <c r="O24" s="110">
        <v>0</v>
      </c>
      <c r="P24" s="110">
        <v>0</v>
      </c>
      <c r="Q24" s="111">
        <v>0.3</v>
      </c>
      <c r="R24" s="107">
        <v>0</v>
      </c>
      <c r="S24" s="56">
        <v>0</v>
      </c>
      <c r="T24" s="56">
        <v>0.2</v>
      </c>
      <c r="U24" s="56">
        <v>0</v>
      </c>
      <c r="V24" s="56">
        <v>0</v>
      </c>
      <c r="W24" s="56">
        <v>0</v>
      </c>
      <c r="X24" s="56">
        <v>0.3</v>
      </c>
      <c r="Y24" s="151">
        <v>1</v>
      </c>
      <c r="Z24" s="152">
        <v>1</v>
      </c>
      <c r="AA24" s="152">
        <v>1</v>
      </c>
      <c r="AB24" s="152">
        <v>1</v>
      </c>
      <c r="AC24" s="152">
        <v>1</v>
      </c>
      <c r="AD24" s="152">
        <v>1</v>
      </c>
      <c r="AE24" s="46">
        <v>1</v>
      </c>
      <c r="AF24" s="89" t="s">
        <v>5898</v>
      </c>
      <c r="AG24" s="90" t="s">
        <v>5898</v>
      </c>
      <c r="AH24" s="90" t="s">
        <v>5898</v>
      </c>
      <c r="AI24" s="90" t="s">
        <v>5898</v>
      </c>
      <c r="AJ24" s="90" t="s">
        <v>5898</v>
      </c>
      <c r="AK24" s="90" t="s">
        <v>5898</v>
      </c>
      <c r="AL24" s="90" t="s">
        <v>5898</v>
      </c>
    </row>
    <row r="25" spans="2:38" x14ac:dyDescent="0.15">
      <c r="B25" s="94"/>
      <c r="D25" s="92">
        <v>21</v>
      </c>
      <c r="E25" s="94" t="str">
        <f>'2015年报分红率'!U26</f>
        <v>000726.SZ</v>
      </c>
      <c r="F25" s="94" t="str">
        <f>'2015年报分红率'!V26</f>
        <v>鲁泰A</v>
      </c>
      <c r="G25" s="56">
        <v>0.5</v>
      </c>
      <c r="H25" s="56">
        <v>0.5</v>
      </c>
      <c r="I25" s="62"/>
      <c r="K25" s="107">
        <v>0</v>
      </c>
      <c r="L25" s="110">
        <v>0</v>
      </c>
      <c r="M25" s="110">
        <v>0.5</v>
      </c>
      <c r="N25" s="110">
        <v>0</v>
      </c>
      <c r="O25" s="110">
        <v>0</v>
      </c>
      <c r="P25" s="110">
        <v>0</v>
      </c>
      <c r="Q25" s="111">
        <v>0.5</v>
      </c>
      <c r="R25" s="107">
        <v>0</v>
      </c>
      <c r="S25" s="56">
        <v>0</v>
      </c>
      <c r="T25" s="56">
        <v>0.5</v>
      </c>
      <c r="U25" s="56">
        <v>0</v>
      </c>
      <c r="V25" s="56">
        <v>0</v>
      </c>
      <c r="W25" s="56">
        <v>0</v>
      </c>
      <c r="X25" s="56">
        <v>0.5</v>
      </c>
      <c r="Y25" s="151">
        <v>1</v>
      </c>
      <c r="Z25" s="152">
        <v>1</v>
      </c>
      <c r="AA25" s="152">
        <v>1</v>
      </c>
      <c r="AB25" s="152">
        <v>1</v>
      </c>
      <c r="AC25" s="152">
        <v>1</v>
      </c>
      <c r="AD25" s="152">
        <v>1</v>
      </c>
      <c r="AE25" s="46">
        <v>1</v>
      </c>
      <c r="AF25" s="89" t="s">
        <v>5898</v>
      </c>
      <c r="AG25" s="90" t="s">
        <v>5898</v>
      </c>
      <c r="AH25" s="90" t="s">
        <v>5898</v>
      </c>
      <c r="AI25" s="90" t="s">
        <v>5898</v>
      </c>
      <c r="AJ25" s="90" t="s">
        <v>5898</v>
      </c>
      <c r="AK25" s="90" t="s">
        <v>5898</v>
      </c>
      <c r="AL25" s="90" t="s">
        <v>5898</v>
      </c>
    </row>
    <row r="26" spans="2:38" x14ac:dyDescent="0.15">
      <c r="B26" s="94"/>
      <c r="D26" s="92">
        <v>22</v>
      </c>
      <c r="E26" s="94" t="str">
        <f>'2015年报分红率'!U27</f>
        <v>000776.SZ</v>
      </c>
      <c r="F26" s="94" t="str">
        <f>'2015年报分红率'!V27</f>
        <v>广发证券</v>
      </c>
      <c r="G26" s="56">
        <v>0.8</v>
      </c>
      <c r="H26" s="56">
        <v>0.2</v>
      </c>
      <c r="I26" s="62"/>
      <c r="K26" s="107">
        <v>0</v>
      </c>
      <c r="L26" s="110">
        <v>0</v>
      </c>
      <c r="M26" s="110">
        <v>0.8</v>
      </c>
      <c r="N26" s="110">
        <v>0</v>
      </c>
      <c r="O26" s="110">
        <v>0</v>
      </c>
      <c r="P26" s="110">
        <v>0</v>
      </c>
      <c r="Q26" s="111">
        <v>0.2</v>
      </c>
      <c r="R26" s="107">
        <v>0</v>
      </c>
      <c r="S26" s="56">
        <v>0</v>
      </c>
      <c r="T26" s="56">
        <v>0.8</v>
      </c>
      <c r="U26" s="56">
        <v>0</v>
      </c>
      <c r="V26" s="56">
        <v>0</v>
      </c>
      <c r="W26" s="56">
        <v>0</v>
      </c>
      <c r="X26" s="56">
        <v>0.2</v>
      </c>
      <c r="Y26" s="151">
        <v>1</v>
      </c>
      <c r="Z26" s="152">
        <v>1</v>
      </c>
      <c r="AA26" s="152">
        <v>1</v>
      </c>
      <c r="AB26" s="152">
        <v>1</v>
      </c>
      <c r="AC26" s="152">
        <v>1</v>
      </c>
      <c r="AD26" s="152">
        <v>1</v>
      </c>
      <c r="AE26" s="46">
        <v>1</v>
      </c>
      <c r="AF26" s="89" t="s">
        <v>5898</v>
      </c>
      <c r="AG26" s="90" t="s">
        <v>5898</v>
      </c>
      <c r="AH26" s="90" t="s">
        <v>5898</v>
      </c>
      <c r="AI26" s="90" t="s">
        <v>5898</v>
      </c>
      <c r="AJ26" s="90" t="s">
        <v>5898</v>
      </c>
      <c r="AK26" s="90" t="s">
        <v>5898</v>
      </c>
      <c r="AL26" s="90" t="s">
        <v>5898</v>
      </c>
    </row>
    <row r="27" spans="2:38" x14ac:dyDescent="0.15">
      <c r="B27" s="94"/>
      <c r="D27" s="92">
        <v>23</v>
      </c>
      <c r="E27" s="94" t="str">
        <f>'2015年报分红率'!U28</f>
        <v>000783.SZ</v>
      </c>
      <c r="F27" s="94" t="str">
        <f>'2015年报分红率'!V28</f>
        <v>长江证券</v>
      </c>
      <c r="G27" s="56">
        <v>0.35</v>
      </c>
      <c r="H27" s="56">
        <v>0.15</v>
      </c>
      <c r="I27" s="62"/>
      <c r="K27" s="107">
        <v>0</v>
      </c>
      <c r="L27" s="110">
        <v>0</v>
      </c>
      <c r="M27" s="110">
        <v>0.35</v>
      </c>
      <c r="N27" s="110">
        <v>0</v>
      </c>
      <c r="O27" s="110">
        <v>0</v>
      </c>
      <c r="P27" s="110">
        <v>0</v>
      </c>
      <c r="Q27" s="111">
        <v>0.15</v>
      </c>
      <c r="R27" s="107">
        <v>0</v>
      </c>
      <c r="S27" s="56">
        <v>0</v>
      </c>
      <c r="T27" s="56">
        <v>0.35</v>
      </c>
      <c r="U27" s="56">
        <v>0</v>
      </c>
      <c r="V27" s="56">
        <v>0</v>
      </c>
      <c r="W27" s="56">
        <v>0</v>
      </c>
      <c r="X27" s="56">
        <v>0.15</v>
      </c>
      <c r="Y27" s="151">
        <v>1</v>
      </c>
      <c r="Z27" s="152">
        <v>1</v>
      </c>
      <c r="AA27" s="152">
        <v>1</v>
      </c>
      <c r="AB27" s="152">
        <v>1</v>
      </c>
      <c r="AC27" s="152">
        <v>1</v>
      </c>
      <c r="AD27" s="152">
        <v>1</v>
      </c>
      <c r="AE27" s="46">
        <v>1</v>
      </c>
      <c r="AF27" s="89" t="s">
        <v>5898</v>
      </c>
      <c r="AG27" s="90" t="s">
        <v>5898</v>
      </c>
      <c r="AH27" s="90" t="s">
        <v>5898</v>
      </c>
      <c r="AI27" s="90" t="s">
        <v>5898</v>
      </c>
      <c r="AJ27" s="90" t="s">
        <v>5898</v>
      </c>
      <c r="AK27" s="90" t="s">
        <v>5898</v>
      </c>
      <c r="AL27" s="90" t="s">
        <v>5898</v>
      </c>
    </row>
    <row r="28" spans="2:38" x14ac:dyDescent="0.15">
      <c r="B28" s="94"/>
      <c r="D28" s="92">
        <v>24</v>
      </c>
      <c r="E28" s="94" t="str">
        <f>'2015年报分红率'!U29</f>
        <v>000828.SZ</v>
      </c>
      <c r="F28" s="94" t="str">
        <f>'2015年报分红率'!V29</f>
        <v>东莞控股</v>
      </c>
      <c r="G28" s="56">
        <v>0.3</v>
      </c>
      <c r="H28" s="56">
        <v>0.25</v>
      </c>
      <c r="I28" s="62"/>
      <c r="K28" s="107">
        <v>0</v>
      </c>
      <c r="L28" s="110">
        <v>0</v>
      </c>
      <c r="M28" s="110">
        <v>0.3</v>
      </c>
      <c r="N28" s="110">
        <v>0</v>
      </c>
      <c r="O28" s="110">
        <v>0</v>
      </c>
      <c r="P28" s="110">
        <v>0</v>
      </c>
      <c r="Q28" s="111">
        <v>0.25</v>
      </c>
      <c r="R28" s="107">
        <v>0</v>
      </c>
      <c r="S28" s="56">
        <v>0</v>
      </c>
      <c r="T28" s="56">
        <v>0.3</v>
      </c>
      <c r="U28" s="56">
        <v>0</v>
      </c>
      <c r="V28" s="56">
        <v>0</v>
      </c>
      <c r="W28" s="56">
        <v>0</v>
      </c>
      <c r="X28" s="56">
        <v>0.25</v>
      </c>
      <c r="Y28" s="151">
        <v>1</v>
      </c>
      <c r="Z28" s="152">
        <v>1</v>
      </c>
      <c r="AA28" s="152">
        <v>1</v>
      </c>
      <c r="AB28" s="152">
        <v>1</v>
      </c>
      <c r="AC28" s="152">
        <v>1</v>
      </c>
      <c r="AD28" s="152">
        <v>1</v>
      </c>
      <c r="AE28" s="46">
        <v>1</v>
      </c>
      <c r="AF28" s="89" t="s">
        <v>5898</v>
      </c>
      <c r="AG28" s="90" t="s">
        <v>5898</v>
      </c>
      <c r="AH28" s="90" t="s">
        <v>5898</v>
      </c>
      <c r="AI28" s="90" t="s">
        <v>5898</v>
      </c>
      <c r="AJ28" s="90" t="s">
        <v>5898</v>
      </c>
      <c r="AK28" s="90" t="s">
        <v>5898</v>
      </c>
      <c r="AL28" s="90" t="s">
        <v>5898</v>
      </c>
    </row>
    <row r="29" spans="2:38" x14ac:dyDescent="0.15">
      <c r="B29" s="94"/>
      <c r="D29" s="92">
        <v>25</v>
      </c>
      <c r="E29" s="94" t="str">
        <f>'2015年报分红率'!U30</f>
        <v>000858.SZ</v>
      </c>
      <c r="F29" s="94" t="str">
        <f>'2015年报分红率'!V30</f>
        <v>五粮液</v>
      </c>
      <c r="G29" s="56">
        <v>0.8</v>
      </c>
      <c r="H29" s="56">
        <v>0.6</v>
      </c>
      <c r="I29" s="62"/>
      <c r="K29" s="107">
        <v>0</v>
      </c>
      <c r="L29" s="110">
        <v>0</v>
      </c>
      <c r="M29" s="110">
        <v>0.8</v>
      </c>
      <c r="N29" s="110">
        <v>0</v>
      </c>
      <c r="O29" s="110">
        <v>0</v>
      </c>
      <c r="P29" s="110">
        <v>0</v>
      </c>
      <c r="Q29" s="111">
        <v>0.6</v>
      </c>
      <c r="R29" s="107">
        <v>0</v>
      </c>
      <c r="S29" s="56">
        <v>0</v>
      </c>
      <c r="T29" s="56">
        <v>0.8</v>
      </c>
      <c r="U29" s="56">
        <v>0</v>
      </c>
      <c r="V29" s="56">
        <v>0</v>
      </c>
      <c r="W29" s="56">
        <v>0</v>
      </c>
      <c r="X29" s="56">
        <v>0.6</v>
      </c>
      <c r="Y29" s="151">
        <v>1</v>
      </c>
      <c r="Z29" s="152">
        <v>1</v>
      </c>
      <c r="AA29" s="152">
        <v>1</v>
      </c>
      <c r="AB29" s="152">
        <v>1</v>
      </c>
      <c r="AC29" s="152">
        <v>1</v>
      </c>
      <c r="AD29" s="152">
        <v>1</v>
      </c>
      <c r="AE29" s="46">
        <v>1</v>
      </c>
      <c r="AF29" s="89" t="s">
        <v>5898</v>
      </c>
      <c r="AG29" s="90" t="s">
        <v>5898</v>
      </c>
      <c r="AH29" s="90" t="s">
        <v>5898</v>
      </c>
      <c r="AI29" s="90" t="s">
        <v>5898</v>
      </c>
      <c r="AJ29" s="90" t="s">
        <v>5898</v>
      </c>
      <c r="AK29" s="90" t="s">
        <v>5898</v>
      </c>
      <c r="AL29" s="90" t="s">
        <v>5898</v>
      </c>
    </row>
    <row r="30" spans="2:38" x14ac:dyDescent="0.15">
      <c r="B30" s="94"/>
      <c r="D30" s="92">
        <v>26</v>
      </c>
      <c r="E30" s="94" t="str">
        <f>'2015年报分红率'!U31</f>
        <v>000876.SZ</v>
      </c>
      <c r="F30" s="94" t="str">
        <f>'2015年报分红率'!V31</f>
        <v>新希望</v>
      </c>
      <c r="G30" s="56">
        <v>0.55000000000000004</v>
      </c>
      <c r="H30" s="56">
        <v>0.25</v>
      </c>
      <c r="I30" s="62"/>
      <c r="K30" s="107">
        <v>0</v>
      </c>
      <c r="L30" s="110">
        <v>0</v>
      </c>
      <c r="M30" s="110">
        <v>0.55000000000000004</v>
      </c>
      <c r="N30" s="110">
        <v>0</v>
      </c>
      <c r="O30" s="110">
        <v>0</v>
      </c>
      <c r="P30" s="110">
        <v>0</v>
      </c>
      <c r="Q30" s="111">
        <v>0.25</v>
      </c>
      <c r="R30" s="107">
        <v>0</v>
      </c>
      <c r="S30" s="56">
        <v>0</v>
      </c>
      <c r="T30" s="56">
        <v>0.55000000000000004</v>
      </c>
      <c r="U30" s="56">
        <v>0</v>
      </c>
      <c r="V30" s="56">
        <v>0</v>
      </c>
      <c r="W30" s="56">
        <v>0</v>
      </c>
      <c r="X30" s="56">
        <v>0.25</v>
      </c>
      <c r="Y30" s="151">
        <v>2</v>
      </c>
      <c r="Z30" s="152">
        <v>2</v>
      </c>
      <c r="AA30" s="152">
        <v>1</v>
      </c>
      <c r="AB30" s="152">
        <v>1</v>
      </c>
      <c r="AC30" s="152">
        <v>1</v>
      </c>
      <c r="AD30" s="152">
        <v>1</v>
      </c>
      <c r="AE30" s="46">
        <v>1</v>
      </c>
      <c r="AF30" s="89" t="s">
        <v>5898</v>
      </c>
      <c r="AG30" s="90" t="s">
        <v>5898</v>
      </c>
      <c r="AH30" s="90">
        <v>1</v>
      </c>
      <c r="AI30" s="90" t="s">
        <v>5898</v>
      </c>
      <c r="AJ30" s="90" t="s">
        <v>5898</v>
      </c>
      <c r="AK30" s="90" t="s">
        <v>5898</v>
      </c>
      <c r="AL30" s="90" t="s">
        <v>5898</v>
      </c>
    </row>
    <row r="31" spans="2:38" x14ac:dyDescent="0.15">
      <c r="B31" s="94"/>
      <c r="D31" s="92">
        <v>27</v>
      </c>
      <c r="E31" s="94" t="str">
        <f>'2015年报分红率'!U32</f>
        <v>000895.SZ</v>
      </c>
      <c r="F31" s="94" t="str">
        <f>'2015年报分红率'!V32</f>
        <v>双汇发展</v>
      </c>
      <c r="G31" s="56">
        <v>1.875</v>
      </c>
      <c r="H31" s="56">
        <v>1.42</v>
      </c>
      <c r="I31" s="62"/>
      <c r="K31" s="107">
        <v>0</v>
      </c>
      <c r="L31" s="110">
        <v>0</v>
      </c>
      <c r="M31" s="110">
        <v>1.875</v>
      </c>
      <c r="N31" s="110">
        <v>0</v>
      </c>
      <c r="O31" s="110">
        <v>0</v>
      </c>
      <c r="P31" s="110">
        <v>0</v>
      </c>
      <c r="Q31" s="111">
        <v>1.42</v>
      </c>
      <c r="R31" s="107">
        <v>0</v>
      </c>
      <c r="S31" s="56">
        <v>0</v>
      </c>
      <c r="T31" s="56">
        <v>1.25</v>
      </c>
      <c r="U31" s="56">
        <v>0</v>
      </c>
      <c r="V31" s="56">
        <v>0</v>
      </c>
      <c r="W31" s="56">
        <v>0</v>
      </c>
      <c r="X31" s="56">
        <v>1.42</v>
      </c>
      <c r="Y31" s="151">
        <v>1.5</v>
      </c>
      <c r="Z31" s="152">
        <v>1.5</v>
      </c>
      <c r="AA31" s="152">
        <v>1.5</v>
      </c>
      <c r="AB31" s="152">
        <v>1.5</v>
      </c>
      <c r="AC31" s="152">
        <v>1.5</v>
      </c>
      <c r="AD31" s="152">
        <v>1.5</v>
      </c>
      <c r="AE31" s="46">
        <v>1</v>
      </c>
      <c r="AF31" s="89" t="s">
        <v>5898</v>
      </c>
      <c r="AG31" s="90" t="s">
        <v>5898</v>
      </c>
      <c r="AH31" s="90" t="s">
        <v>5898</v>
      </c>
      <c r="AI31" s="90" t="s">
        <v>5898</v>
      </c>
      <c r="AJ31" s="90" t="s">
        <v>5898</v>
      </c>
      <c r="AK31" s="90" t="s">
        <v>5898</v>
      </c>
      <c r="AL31" s="90">
        <v>0.5</v>
      </c>
    </row>
    <row r="32" spans="2:38" x14ac:dyDescent="0.15">
      <c r="B32" s="94"/>
      <c r="D32" s="92">
        <v>28</v>
      </c>
      <c r="E32" s="94" t="str">
        <f>'2015年报分红率'!U33</f>
        <v>000899.SZ</v>
      </c>
      <c r="F32" s="94" t="str">
        <f>'2015年报分红率'!V33</f>
        <v>赣能股份</v>
      </c>
      <c r="G32" s="56">
        <v>0.4</v>
      </c>
      <c r="H32" s="56">
        <v>0.1</v>
      </c>
      <c r="I32" s="62"/>
      <c r="K32" s="107">
        <v>0</v>
      </c>
      <c r="L32" s="110">
        <v>0</v>
      </c>
      <c r="M32" s="110">
        <v>0.4</v>
      </c>
      <c r="N32" s="110">
        <v>0</v>
      </c>
      <c r="O32" s="110">
        <v>0</v>
      </c>
      <c r="P32" s="110">
        <v>0</v>
      </c>
      <c r="Q32" s="111">
        <v>0.1</v>
      </c>
      <c r="R32" s="107">
        <v>0</v>
      </c>
      <c r="S32" s="56">
        <v>0</v>
      </c>
      <c r="T32" s="56">
        <v>0.4</v>
      </c>
      <c r="U32" s="56">
        <v>0</v>
      </c>
      <c r="V32" s="56">
        <v>0</v>
      </c>
      <c r="W32" s="56">
        <v>0</v>
      </c>
      <c r="X32" s="56">
        <v>0.1</v>
      </c>
      <c r="Y32" s="151">
        <v>1</v>
      </c>
      <c r="Z32" s="152">
        <v>1</v>
      </c>
      <c r="AA32" s="152">
        <v>1</v>
      </c>
      <c r="AB32" s="152">
        <v>1</v>
      </c>
      <c r="AC32" s="152">
        <v>1</v>
      </c>
      <c r="AD32" s="152">
        <v>1</v>
      </c>
      <c r="AE32" s="46">
        <v>1</v>
      </c>
      <c r="AF32" s="89" t="s">
        <v>5898</v>
      </c>
      <c r="AG32" s="90" t="s">
        <v>5898</v>
      </c>
      <c r="AH32" s="90" t="s">
        <v>5898</v>
      </c>
      <c r="AI32" s="90" t="s">
        <v>5898</v>
      </c>
      <c r="AJ32" s="90" t="s">
        <v>5898</v>
      </c>
      <c r="AK32" s="90" t="s">
        <v>5898</v>
      </c>
      <c r="AL32" s="90" t="s">
        <v>5898</v>
      </c>
    </row>
    <row r="33" spans="2:38" x14ac:dyDescent="0.15">
      <c r="B33" s="94"/>
      <c r="D33" s="92">
        <v>29</v>
      </c>
      <c r="E33" s="94" t="str">
        <f>'2015年报分红率'!U34</f>
        <v>001696.SZ</v>
      </c>
      <c r="F33" s="94" t="str">
        <f>'2015年报分红率'!V34</f>
        <v>宗申动力</v>
      </c>
      <c r="G33" s="56">
        <v>0.36</v>
      </c>
      <c r="H33" s="56">
        <v>0.03</v>
      </c>
      <c r="I33" s="62"/>
      <c r="K33" s="107">
        <v>0</v>
      </c>
      <c r="L33" s="110">
        <v>0</v>
      </c>
      <c r="M33" s="110">
        <v>0.36</v>
      </c>
      <c r="N33" s="110">
        <v>0</v>
      </c>
      <c r="O33" s="110">
        <v>0</v>
      </c>
      <c r="P33" s="110">
        <v>0</v>
      </c>
      <c r="Q33" s="111">
        <v>0.03</v>
      </c>
      <c r="R33" s="107">
        <v>0</v>
      </c>
      <c r="S33" s="56">
        <v>0</v>
      </c>
      <c r="T33" s="56">
        <v>0.36</v>
      </c>
      <c r="U33" s="56">
        <v>0</v>
      </c>
      <c r="V33" s="56">
        <v>0</v>
      </c>
      <c r="W33" s="56">
        <v>0</v>
      </c>
      <c r="X33" s="56">
        <v>0.03</v>
      </c>
      <c r="Y33" s="151">
        <v>1</v>
      </c>
      <c r="Z33" s="152">
        <v>1</v>
      </c>
      <c r="AA33" s="152">
        <v>1</v>
      </c>
      <c r="AB33" s="152">
        <v>1</v>
      </c>
      <c r="AC33" s="152">
        <v>1</v>
      </c>
      <c r="AD33" s="152">
        <v>1</v>
      </c>
      <c r="AE33" s="46">
        <v>1</v>
      </c>
      <c r="AF33" s="89" t="s">
        <v>5898</v>
      </c>
      <c r="AG33" s="90" t="s">
        <v>5898</v>
      </c>
      <c r="AH33" s="90" t="s">
        <v>5898</v>
      </c>
      <c r="AI33" s="90" t="s">
        <v>5898</v>
      </c>
      <c r="AJ33" s="90" t="s">
        <v>5898</v>
      </c>
      <c r="AK33" s="90" t="s">
        <v>5898</v>
      </c>
      <c r="AL33" s="90" t="s">
        <v>5898</v>
      </c>
    </row>
    <row r="34" spans="2:38" x14ac:dyDescent="0.15">
      <c r="B34" s="94"/>
      <c r="D34" s="92">
        <v>30</v>
      </c>
      <c r="E34" s="94" t="str">
        <f>'2015年报分红率'!U35</f>
        <v>002003.SZ</v>
      </c>
      <c r="F34" s="94" t="str">
        <f>'2015年报分红率'!V35</f>
        <v>伟星股份</v>
      </c>
      <c r="G34" s="56">
        <v>0.6</v>
      </c>
      <c r="H34" s="56">
        <v>0.6</v>
      </c>
      <c r="I34" s="62"/>
      <c r="K34" s="107">
        <v>0</v>
      </c>
      <c r="L34" s="110">
        <v>0</v>
      </c>
      <c r="M34" s="110">
        <v>0.6</v>
      </c>
      <c r="N34" s="110">
        <v>0</v>
      </c>
      <c r="O34" s="110">
        <v>0</v>
      </c>
      <c r="P34" s="110">
        <v>0</v>
      </c>
      <c r="Q34" s="111">
        <v>0.6</v>
      </c>
      <c r="R34" s="107">
        <v>0</v>
      </c>
      <c r="S34" s="56">
        <v>0</v>
      </c>
      <c r="T34" s="56">
        <v>0.5</v>
      </c>
      <c r="U34" s="56">
        <v>0</v>
      </c>
      <c r="V34" s="56">
        <v>0</v>
      </c>
      <c r="W34" s="56">
        <v>0</v>
      </c>
      <c r="X34" s="56">
        <v>0.6</v>
      </c>
      <c r="Y34" s="151">
        <v>1.2</v>
      </c>
      <c r="Z34" s="152">
        <v>1.2</v>
      </c>
      <c r="AA34" s="152">
        <v>1.2</v>
      </c>
      <c r="AB34" s="152">
        <v>1.2</v>
      </c>
      <c r="AC34" s="152">
        <v>1.2</v>
      </c>
      <c r="AD34" s="152">
        <v>1.2</v>
      </c>
      <c r="AE34" s="46">
        <v>1</v>
      </c>
      <c r="AF34" s="89" t="s">
        <v>5898</v>
      </c>
      <c r="AG34" s="90" t="s">
        <v>5898</v>
      </c>
      <c r="AH34" s="90" t="s">
        <v>5898</v>
      </c>
      <c r="AI34" s="90" t="s">
        <v>5898</v>
      </c>
      <c r="AJ34" s="90" t="s">
        <v>5898</v>
      </c>
      <c r="AK34" s="90" t="s">
        <v>5898</v>
      </c>
      <c r="AL34" s="90">
        <v>0.2</v>
      </c>
    </row>
    <row r="35" spans="2:38" x14ac:dyDescent="0.15">
      <c r="B35" s="94"/>
      <c r="D35" s="92">
        <v>31</v>
      </c>
      <c r="E35" s="94" t="str">
        <f>'2015年报分红率'!U36</f>
        <v>002039.SZ</v>
      </c>
      <c r="F35" s="94" t="str">
        <f>'2015年报分红率'!V36</f>
        <v>黔源电力</v>
      </c>
      <c r="G35" s="56">
        <v>0.5</v>
      </c>
      <c r="H35" s="56">
        <v>0.4</v>
      </c>
      <c r="I35" s="62"/>
      <c r="K35" s="107">
        <v>0</v>
      </c>
      <c r="L35" s="110">
        <v>0</v>
      </c>
      <c r="M35" s="110">
        <v>0.5</v>
      </c>
      <c r="N35" s="110">
        <v>0</v>
      </c>
      <c r="O35" s="110">
        <v>0</v>
      </c>
      <c r="P35" s="110">
        <v>0</v>
      </c>
      <c r="Q35" s="111">
        <v>0.4</v>
      </c>
      <c r="R35" s="107">
        <v>0</v>
      </c>
      <c r="S35" s="56">
        <v>0</v>
      </c>
      <c r="T35" s="56">
        <v>0.5</v>
      </c>
      <c r="U35" s="56">
        <v>0</v>
      </c>
      <c r="V35" s="56">
        <v>0</v>
      </c>
      <c r="W35" s="56">
        <v>0</v>
      </c>
      <c r="X35" s="56">
        <v>0.4</v>
      </c>
      <c r="Y35" s="151">
        <v>1</v>
      </c>
      <c r="Z35" s="152">
        <v>1</v>
      </c>
      <c r="AA35" s="152">
        <v>1</v>
      </c>
      <c r="AB35" s="152">
        <v>1</v>
      </c>
      <c r="AC35" s="152">
        <v>1</v>
      </c>
      <c r="AD35" s="152">
        <v>1</v>
      </c>
      <c r="AE35" s="46">
        <v>1</v>
      </c>
      <c r="AF35" s="89" t="s">
        <v>5898</v>
      </c>
      <c r="AG35" s="90" t="s">
        <v>5898</v>
      </c>
      <c r="AH35" s="90" t="s">
        <v>5898</v>
      </c>
      <c r="AI35" s="90" t="s">
        <v>5898</v>
      </c>
      <c r="AJ35" s="90" t="s">
        <v>5898</v>
      </c>
      <c r="AK35" s="90" t="s">
        <v>5898</v>
      </c>
      <c r="AL35" s="90" t="s">
        <v>5898</v>
      </c>
    </row>
    <row r="36" spans="2:38" x14ac:dyDescent="0.15">
      <c r="B36" s="94"/>
      <c r="D36" s="92">
        <v>32</v>
      </c>
      <c r="E36" s="94" t="str">
        <f>'2015年报分红率'!U37</f>
        <v>002083.SZ</v>
      </c>
      <c r="F36" s="94" t="str">
        <f>'2015年报分红率'!V37</f>
        <v>孚日股份</v>
      </c>
      <c r="G36" s="56">
        <v>0.2</v>
      </c>
      <c r="H36" s="56">
        <v>0.1</v>
      </c>
      <c r="I36" s="62"/>
      <c r="K36" s="107">
        <v>0</v>
      </c>
      <c r="L36" s="110">
        <v>0</v>
      </c>
      <c r="M36" s="110">
        <v>0.2</v>
      </c>
      <c r="N36" s="110">
        <v>0</v>
      </c>
      <c r="O36" s="110">
        <v>0</v>
      </c>
      <c r="P36" s="110">
        <v>0</v>
      </c>
      <c r="Q36" s="111">
        <v>0.1</v>
      </c>
      <c r="R36" s="107">
        <v>0</v>
      </c>
      <c r="S36" s="56">
        <v>0</v>
      </c>
      <c r="T36" s="56">
        <v>0.2</v>
      </c>
      <c r="U36" s="56">
        <v>0</v>
      </c>
      <c r="V36" s="56">
        <v>0</v>
      </c>
      <c r="W36" s="56">
        <v>0</v>
      </c>
      <c r="X36" s="56">
        <v>0.1</v>
      </c>
      <c r="Y36" s="151">
        <v>1</v>
      </c>
      <c r="Z36" s="152">
        <v>1</v>
      </c>
      <c r="AA36" s="152">
        <v>1</v>
      </c>
      <c r="AB36" s="152">
        <v>1</v>
      </c>
      <c r="AC36" s="152">
        <v>1</v>
      </c>
      <c r="AD36" s="152">
        <v>1</v>
      </c>
      <c r="AE36" s="46">
        <v>1</v>
      </c>
      <c r="AF36" s="89" t="s">
        <v>5898</v>
      </c>
      <c r="AG36" s="90" t="s">
        <v>5898</v>
      </c>
      <c r="AH36" s="90" t="s">
        <v>5898</v>
      </c>
      <c r="AI36" s="90" t="s">
        <v>5898</v>
      </c>
      <c r="AJ36" s="90" t="s">
        <v>5898</v>
      </c>
      <c r="AK36" s="90" t="s">
        <v>5898</v>
      </c>
      <c r="AL36" s="90" t="s">
        <v>5898</v>
      </c>
    </row>
    <row r="37" spans="2:38" x14ac:dyDescent="0.15">
      <c r="B37" s="94"/>
      <c r="D37" s="92">
        <v>33</v>
      </c>
      <c r="E37" s="94" t="str">
        <f>'2015年报分红率'!U38</f>
        <v>002091.SZ</v>
      </c>
      <c r="F37" s="94" t="str">
        <f>'2015年报分红率'!V38</f>
        <v>江苏国泰</v>
      </c>
      <c r="G37" s="56">
        <v>0.5</v>
      </c>
      <c r="H37" s="56">
        <v>0.15</v>
      </c>
      <c r="I37" s="62"/>
      <c r="K37" s="107">
        <v>0</v>
      </c>
      <c r="L37" s="110">
        <v>0</v>
      </c>
      <c r="M37" s="110">
        <v>0.5</v>
      </c>
      <c r="N37" s="110">
        <v>0</v>
      </c>
      <c r="O37" s="110">
        <v>0</v>
      </c>
      <c r="P37" s="110">
        <v>0</v>
      </c>
      <c r="Q37" s="111">
        <v>0.15</v>
      </c>
      <c r="R37" s="107">
        <v>0</v>
      </c>
      <c r="S37" s="56">
        <v>0</v>
      </c>
      <c r="T37" s="56">
        <v>0.5</v>
      </c>
      <c r="U37" s="56">
        <v>0</v>
      </c>
      <c r="V37" s="56">
        <v>0</v>
      </c>
      <c r="W37" s="56">
        <v>0</v>
      </c>
      <c r="X37" s="56">
        <v>0.15</v>
      </c>
      <c r="Y37" s="151">
        <v>1.5</v>
      </c>
      <c r="Z37" s="152">
        <v>1.5</v>
      </c>
      <c r="AA37" s="152">
        <v>1</v>
      </c>
      <c r="AB37" s="152">
        <v>1</v>
      </c>
      <c r="AC37" s="152">
        <v>1</v>
      </c>
      <c r="AD37" s="152">
        <v>1</v>
      </c>
      <c r="AE37" s="46">
        <v>1</v>
      </c>
      <c r="AF37" s="89" t="s">
        <v>5898</v>
      </c>
      <c r="AG37" s="90" t="s">
        <v>5898</v>
      </c>
      <c r="AH37" s="90">
        <v>0.5</v>
      </c>
      <c r="AI37" s="90" t="s">
        <v>5898</v>
      </c>
      <c r="AJ37" s="90" t="s">
        <v>5898</v>
      </c>
      <c r="AK37" s="90" t="s">
        <v>5898</v>
      </c>
      <c r="AL37" s="90" t="s">
        <v>5898</v>
      </c>
    </row>
    <row r="38" spans="2:38" x14ac:dyDescent="0.15">
      <c r="B38" s="94"/>
      <c r="D38" s="92">
        <v>34</v>
      </c>
      <c r="E38" s="94" t="str">
        <f>'2015年报分红率'!U39</f>
        <v>002142.SZ</v>
      </c>
      <c r="F38" s="94" t="str">
        <f>'2015年报分红率'!V39</f>
        <v>宁波银行</v>
      </c>
      <c r="G38" s="56">
        <v>0.54</v>
      </c>
      <c r="H38" s="56">
        <v>0.45</v>
      </c>
      <c r="I38" s="62"/>
      <c r="K38" s="107">
        <v>0</v>
      </c>
      <c r="L38" s="110">
        <v>0</v>
      </c>
      <c r="M38" s="110">
        <v>0.54</v>
      </c>
      <c r="N38" s="110">
        <v>0</v>
      </c>
      <c r="O38" s="110">
        <v>0</v>
      </c>
      <c r="P38" s="110">
        <v>0</v>
      </c>
      <c r="Q38" s="111">
        <v>0.45</v>
      </c>
      <c r="R38" s="107">
        <v>0</v>
      </c>
      <c r="S38" s="56">
        <v>0</v>
      </c>
      <c r="T38" s="56">
        <v>0.45</v>
      </c>
      <c r="U38" s="56">
        <v>0</v>
      </c>
      <c r="V38" s="56">
        <v>0</v>
      </c>
      <c r="W38" s="56">
        <v>0</v>
      </c>
      <c r="X38" s="56">
        <v>0.45</v>
      </c>
      <c r="Y38" s="151">
        <v>1.2</v>
      </c>
      <c r="Z38" s="152">
        <v>1.2</v>
      </c>
      <c r="AA38" s="152">
        <v>1.2</v>
      </c>
      <c r="AB38" s="152">
        <v>1.2</v>
      </c>
      <c r="AC38" s="152">
        <v>1.2</v>
      </c>
      <c r="AD38" s="152">
        <v>1.2</v>
      </c>
      <c r="AE38" s="46">
        <v>1</v>
      </c>
      <c r="AF38" s="89" t="s">
        <v>5898</v>
      </c>
      <c r="AG38" s="90" t="s">
        <v>5898</v>
      </c>
      <c r="AH38" s="90" t="s">
        <v>5898</v>
      </c>
      <c r="AI38" s="90" t="s">
        <v>5898</v>
      </c>
      <c r="AJ38" s="90" t="s">
        <v>5898</v>
      </c>
      <c r="AK38" s="90" t="s">
        <v>5898</v>
      </c>
      <c r="AL38" s="90">
        <v>0.2</v>
      </c>
    </row>
    <row r="39" spans="2:38" x14ac:dyDescent="0.15">
      <c r="B39" s="94"/>
      <c r="D39" s="92">
        <v>35</v>
      </c>
      <c r="E39" s="94" t="str">
        <f>'2015年报分红率'!U40</f>
        <v>002146.SZ</v>
      </c>
      <c r="F39" s="94" t="str">
        <f>'2015年报分红率'!V40</f>
        <v>荣盛发展</v>
      </c>
      <c r="G39" s="56">
        <v>0.5</v>
      </c>
      <c r="H39" s="56">
        <v>0.2</v>
      </c>
      <c r="I39" s="62"/>
      <c r="K39" s="107">
        <v>0</v>
      </c>
      <c r="L39" s="110">
        <v>0</v>
      </c>
      <c r="M39" s="110">
        <v>0.5</v>
      </c>
      <c r="N39" s="110">
        <v>0</v>
      </c>
      <c r="O39" s="110">
        <v>0</v>
      </c>
      <c r="P39" s="110">
        <v>0</v>
      </c>
      <c r="Q39" s="111">
        <v>0.2</v>
      </c>
      <c r="R39" s="107">
        <v>0</v>
      </c>
      <c r="S39" s="56">
        <v>0</v>
      </c>
      <c r="T39" s="56">
        <v>0.25</v>
      </c>
      <c r="U39" s="56">
        <v>0</v>
      </c>
      <c r="V39" s="56">
        <v>0</v>
      </c>
      <c r="W39" s="56">
        <v>0</v>
      </c>
      <c r="X39" s="56">
        <v>0.2</v>
      </c>
      <c r="Y39" s="151">
        <v>2</v>
      </c>
      <c r="Z39" s="152">
        <v>2</v>
      </c>
      <c r="AA39" s="152">
        <v>2</v>
      </c>
      <c r="AB39" s="152">
        <v>2</v>
      </c>
      <c r="AC39" s="152">
        <v>2</v>
      </c>
      <c r="AD39" s="152">
        <v>2</v>
      </c>
      <c r="AE39" s="46">
        <v>1</v>
      </c>
      <c r="AF39" s="89" t="s">
        <v>5898</v>
      </c>
      <c r="AG39" s="90" t="s">
        <v>5898</v>
      </c>
      <c r="AH39" s="90" t="s">
        <v>5898</v>
      </c>
      <c r="AI39" s="90" t="s">
        <v>5898</v>
      </c>
      <c r="AJ39" s="90" t="s">
        <v>5898</v>
      </c>
      <c r="AK39" s="90" t="s">
        <v>5898</v>
      </c>
      <c r="AL39" s="90">
        <v>1</v>
      </c>
    </row>
    <row r="40" spans="2:38" x14ac:dyDescent="0.15">
      <c r="B40" s="94"/>
      <c r="D40" s="92">
        <v>36</v>
      </c>
      <c r="E40" s="94" t="str">
        <f>'2015年报分红率'!U41</f>
        <v>002202.SZ</v>
      </c>
      <c r="F40" s="94" t="str">
        <f>'2015年报分红率'!V41</f>
        <v>金风科技</v>
      </c>
      <c r="G40" s="56">
        <v>0.48</v>
      </c>
      <c r="H40" s="56">
        <v>0.4</v>
      </c>
      <c r="I40" s="62"/>
      <c r="K40" s="107">
        <v>0</v>
      </c>
      <c r="L40" s="110">
        <v>0</v>
      </c>
      <c r="M40" s="110">
        <v>0.48</v>
      </c>
      <c r="N40" s="110">
        <v>0</v>
      </c>
      <c r="O40" s="110">
        <v>0</v>
      </c>
      <c r="P40" s="110">
        <v>0</v>
      </c>
      <c r="Q40" s="111">
        <v>0.4</v>
      </c>
      <c r="R40" s="107">
        <v>0</v>
      </c>
      <c r="S40" s="56">
        <v>0</v>
      </c>
      <c r="T40" s="56">
        <v>0.48</v>
      </c>
      <c r="U40" s="56">
        <v>0</v>
      </c>
      <c r="V40" s="56">
        <v>0</v>
      </c>
      <c r="W40" s="56">
        <v>0</v>
      </c>
      <c r="X40" s="56">
        <v>0.4</v>
      </c>
      <c r="Y40" s="151">
        <v>1</v>
      </c>
      <c r="Z40" s="152">
        <v>1</v>
      </c>
      <c r="AA40" s="152">
        <v>1</v>
      </c>
      <c r="AB40" s="152">
        <v>1</v>
      </c>
      <c r="AC40" s="152">
        <v>1</v>
      </c>
      <c r="AD40" s="152">
        <v>1</v>
      </c>
      <c r="AE40" s="46">
        <v>1</v>
      </c>
      <c r="AF40" s="89" t="s">
        <v>5898</v>
      </c>
      <c r="AG40" s="90" t="s">
        <v>5898</v>
      </c>
      <c r="AH40" s="90" t="s">
        <v>5898</v>
      </c>
      <c r="AI40" s="90" t="s">
        <v>5898</v>
      </c>
      <c r="AJ40" s="90" t="s">
        <v>5898</v>
      </c>
      <c r="AK40" s="90" t="s">
        <v>5898</v>
      </c>
      <c r="AL40" s="90" t="s">
        <v>5898</v>
      </c>
    </row>
    <row r="41" spans="2:38" x14ac:dyDescent="0.15">
      <c r="B41" s="94"/>
      <c r="D41" s="92">
        <v>37</v>
      </c>
      <c r="E41" s="94" t="str">
        <f>'2015年报分红率'!U42</f>
        <v>002206.SZ</v>
      </c>
      <c r="F41" s="94" t="str">
        <f>'2015年报分红率'!V42</f>
        <v>海利得</v>
      </c>
      <c r="G41" s="56">
        <v>0.42</v>
      </c>
      <c r="H41" s="56">
        <v>0.3</v>
      </c>
      <c r="I41" s="62"/>
      <c r="K41" s="107">
        <v>0</v>
      </c>
      <c r="L41" s="110">
        <v>0</v>
      </c>
      <c r="M41" s="110">
        <v>0.42</v>
      </c>
      <c r="N41" s="110">
        <v>0</v>
      </c>
      <c r="O41" s="110">
        <v>0</v>
      </c>
      <c r="P41" s="110">
        <v>0</v>
      </c>
      <c r="Q41" s="111">
        <v>0.3</v>
      </c>
      <c r="R41" s="107">
        <v>0</v>
      </c>
      <c r="S41" s="56">
        <v>0</v>
      </c>
      <c r="T41" s="56">
        <v>0.42</v>
      </c>
      <c r="U41" s="56">
        <v>0</v>
      </c>
      <c r="V41" s="56">
        <v>0</v>
      </c>
      <c r="W41" s="56">
        <v>0</v>
      </c>
      <c r="X41" s="56">
        <v>0.3</v>
      </c>
      <c r="Y41" s="151">
        <v>1</v>
      </c>
      <c r="Z41" s="152">
        <v>1</v>
      </c>
      <c r="AA41" s="152">
        <v>1</v>
      </c>
      <c r="AB41" s="152">
        <v>1</v>
      </c>
      <c r="AC41" s="152">
        <v>1</v>
      </c>
      <c r="AD41" s="152">
        <v>1</v>
      </c>
      <c r="AE41" s="46">
        <v>1</v>
      </c>
      <c r="AF41" s="89" t="s">
        <v>5898</v>
      </c>
      <c r="AG41" s="90" t="s">
        <v>5898</v>
      </c>
      <c r="AH41" s="90" t="s">
        <v>5898</v>
      </c>
      <c r="AI41" s="90" t="s">
        <v>5898</v>
      </c>
      <c r="AJ41" s="90" t="s">
        <v>5898</v>
      </c>
      <c r="AK41" s="90" t="s">
        <v>5898</v>
      </c>
      <c r="AL41" s="90" t="s">
        <v>5898</v>
      </c>
    </row>
    <row r="42" spans="2:38" x14ac:dyDescent="0.15">
      <c r="B42" s="94"/>
      <c r="D42" s="92">
        <v>38</v>
      </c>
      <c r="E42" s="94" t="str">
        <f>'2015年报分红率'!U43</f>
        <v>002242.SZ</v>
      </c>
      <c r="F42" s="94" t="str">
        <f>'2015年报分红率'!V43</f>
        <v>九阳股份</v>
      </c>
      <c r="G42" s="56">
        <v>0.7</v>
      </c>
      <c r="H42" s="56">
        <v>0.6</v>
      </c>
      <c r="I42" s="62"/>
      <c r="K42" s="107">
        <v>0</v>
      </c>
      <c r="L42" s="110">
        <v>0</v>
      </c>
      <c r="M42" s="110">
        <v>0.7</v>
      </c>
      <c r="N42" s="110">
        <v>0</v>
      </c>
      <c r="O42" s="110">
        <v>0</v>
      </c>
      <c r="P42" s="110">
        <v>0</v>
      </c>
      <c r="Q42" s="111">
        <v>0.6</v>
      </c>
      <c r="R42" s="107">
        <v>0</v>
      </c>
      <c r="S42" s="56">
        <v>0</v>
      </c>
      <c r="T42" s="56">
        <v>0.7</v>
      </c>
      <c r="U42" s="56">
        <v>0</v>
      </c>
      <c r="V42" s="56">
        <v>0</v>
      </c>
      <c r="W42" s="56">
        <v>0</v>
      </c>
      <c r="X42" s="56">
        <v>0.6</v>
      </c>
      <c r="Y42" s="151">
        <v>1</v>
      </c>
      <c r="Z42" s="152">
        <v>1</v>
      </c>
      <c r="AA42" s="152">
        <v>1</v>
      </c>
      <c r="AB42" s="152">
        <v>1</v>
      </c>
      <c r="AC42" s="152">
        <v>1</v>
      </c>
      <c r="AD42" s="152">
        <v>1</v>
      </c>
      <c r="AE42" s="46">
        <v>1</v>
      </c>
      <c r="AF42" s="89" t="s">
        <v>5898</v>
      </c>
      <c r="AG42" s="90" t="s">
        <v>5898</v>
      </c>
      <c r="AH42" s="90" t="s">
        <v>5898</v>
      </c>
      <c r="AI42" s="90" t="s">
        <v>5898</v>
      </c>
      <c r="AJ42" s="90" t="s">
        <v>5898</v>
      </c>
      <c r="AK42" s="90" t="s">
        <v>5898</v>
      </c>
      <c r="AL42" s="90" t="s">
        <v>5898</v>
      </c>
    </row>
    <row r="43" spans="2:38" x14ac:dyDescent="0.15">
      <c r="B43" s="94"/>
      <c r="D43" s="92">
        <v>39</v>
      </c>
      <c r="E43" s="94" t="str">
        <f>'2015年报分红率'!U44</f>
        <v>002304.SZ</v>
      </c>
      <c r="F43" s="94" t="str">
        <f>'2015年报分红率'!V44</f>
        <v>洋河股份</v>
      </c>
      <c r="G43" s="56">
        <v>0.5</v>
      </c>
      <c r="H43" s="56">
        <v>0.6</v>
      </c>
      <c r="I43" s="62"/>
      <c r="K43" s="107">
        <v>0</v>
      </c>
      <c r="L43" s="110">
        <v>0</v>
      </c>
      <c r="M43" s="110">
        <v>0.5</v>
      </c>
      <c r="N43" s="110">
        <v>0</v>
      </c>
      <c r="O43" s="110">
        <v>0</v>
      </c>
      <c r="P43" s="110">
        <v>0</v>
      </c>
      <c r="Q43" s="111">
        <v>0.6</v>
      </c>
      <c r="R43" s="107">
        <v>0</v>
      </c>
      <c r="S43" s="56">
        <v>0</v>
      </c>
      <c r="T43" s="56">
        <v>0.5</v>
      </c>
      <c r="U43" s="56">
        <v>0</v>
      </c>
      <c r="V43" s="56">
        <v>0</v>
      </c>
      <c r="W43" s="56">
        <v>0</v>
      </c>
      <c r="X43" s="56">
        <v>0.6</v>
      </c>
      <c r="Y43" s="151">
        <v>1</v>
      </c>
      <c r="Z43" s="152">
        <v>1</v>
      </c>
      <c r="AA43" s="152">
        <v>1</v>
      </c>
      <c r="AB43" s="152">
        <v>1</v>
      </c>
      <c r="AC43" s="152">
        <v>1</v>
      </c>
      <c r="AD43" s="152">
        <v>1</v>
      </c>
      <c r="AE43" s="46">
        <v>1</v>
      </c>
      <c r="AF43" s="89" t="s">
        <v>5898</v>
      </c>
      <c r="AG43" s="90" t="s">
        <v>5898</v>
      </c>
      <c r="AH43" s="90" t="s">
        <v>5898</v>
      </c>
      <c r="AI43" s="90" t="s">
        <v>5898</v>
      </c>
      <c r="AJ43" s="90" t="s">
        <v>5898</v>
      </c>
      <c r="AK43" s="90" t="s">
        <v>5898</v>
      </c>
      <c r="AL43" s="90" t="s">
        <v>5898</v>
      </c>
    </row>
    <row r="44" spans="2:38" x14ac:dyDescent="0.15">
      <c r="B44" s="94"/>
      <c r="D44" s="92">
        <v>40</v>
      </c>
      <c r="E44" s="94" t="str">
        <f>'2015年报分红率'!U45</f>
        <v>002314.SZ</v>
      </c>
      <c r="F44" s="94" t="str">
        <f>'2015年报分红率'!V45</f>
        <v>南山控股</v>
      </c>
      <c r="G44" s="56">
        <v>2.52</v>
      </c>
      <c r="H44" s="56">
        <v>2</v>
      </c>
      <c r="I44" s="62"/>
      <c r="K44" s="107">
        <v>0</v>
      </c>
      <c r="L44" s="110">
        <v>0</v>
      </c>
      <c r="M44" s="110">
        <v>2.52</v>
      </c>
      <c r="N44" s="110">
        <v>0</v>
      </c>
      <c r="O44" s="110">
        <v>0</v>
      </c>
      <c r="P44" s="110">
        <v>0</v>
      </c>
      <c r="Q44" s="111">
        <v>2</v>
      </c>
      <c r="R44" s="107">
        <v>0</v>
      </c>
      <c r="S44" s="56">
        <v>0</v>
      </c>
      <c r="T44" s="56">
        <v>1.8</v>
      </c>
      <c r="U44" s="56">
        <v>0</v>
      </c>
      <c r="V44" s="56">
        <v>0</v>
      </c>
      <c r="W44" s="56">
        <v>0</v>
      </c>
      <c r="X44" s="56">
        <v>2</v>
      </c>
      <c r="Y44" s="151">
        <v>1.4</v>
      </c>
      <c r="Z44" s="152">
        <v>1.4</v>
      </c>
      <c r="AA44" s="152">
        <v>1.4</v>
      </c>
      <c r="AB44" s="152">
        <v>1.4</v>
      </c>
      <c r="AC44" s="152">
        <v>1.4</v>
      </c>
      <c r="AD44" s="152">
        <v>1.4</v>
      </c>
      <c r="AE44" s="46">
        <v>1</v>
      </c>
      <c r="AF44" s="89" t="s">
        <v>5898</v>
      </c>
      <c r="AG44" s="90" t="s">
        <v>5898</v>
      </c>
      <c r="AH44" s="90" t="s">
        <v>5898</v>
      </c>
      <c r="AI44" s="90" t="s">
        <v>5898</v>
      </c>
      <c r="AJ44" s="90" t="s">
        <v>5898</v>
      </c>
      <c r="AK44" s="90" t="s">
        <v>5898</v>
      </c>
      <c r="AL44" s="90">
        <v>0.4</v>
      </c>
    </row>
    <row r="45" spans="2:38" x14ac:dyDescent="0.15">
      <c r="B45" s="94"/>
      <c r="D45" s="92">
        <v>41</v>
      </c>
      <c r="E45" s="94" t="str">
        <f>'2015年报分红率'!U46</f>
        <v>002372.SZ</v>
      </c>
      <c r="F45" s="94" t="str">
        <f>'2015年报分红率'!V46</f>
        <v>伟星新材</v>
      </c>
      <c r="G45" s="56">
        <v>0.188</v>
      </c>
      <c r="H45" s="56">
        <v>0</v>
      </c>
      <c r="I45" s="62"/>
      <c r="K45" s="107">
        <v>0</v>
      </c>
      <c r="L45" s="110">
        <v>0</v>
      </c>
      <c r="M45" s="110">
        <v>0.188</v>
      </c>
      <c r="N45" s="110">
        <v>0</v>
      </c>
      <c r="O45" s="110">
        <v>0</v>
      </c>
      <c r="P45" s="110">
        <v>0</v>
      </c>
      <c r="Q45" s="111">
        <v>0</v>
      </c>
      <c r="R45" s="107">
        <v>0</v>
      </c>
      <c r="S45" s="56">
        <v>0</v>
      </c>
      <c r="T45" s="56">
        <v>0.188</v>
      </c>
      <c r="U45" s="56">
        <v>0</v>
      </c>
      <c r="V45" s="56">
        <v>0</v>
      </c>
      <c r="W45" s="56">
        <v>0</v>
      </c>
      <c r="X45" s="56">
        <v>0</v>
      </c>
      <c r="Y45" s="151">
        <v>1</v>
      </c>
      <c r="Z45" s="152">
        <v>1</v>
      </c>
      <c r="AA45" s="152">
        <v>1</v>
      </c>
      <c r="AB45" s="152">
        <v>1</v>
      </c>
      <c r="AC45" s="152">
        <v>1</v>
      </c>
      <c r="AD45" s="152">
        <v>1</v>
      </c>
      <c r="AE45" s="46">
        <v>1</v>
      </c>
      <c r="AF45" s="89" t="s">
        <v>5898</v>
      </c>
      <c r="AG45" s="90" t="s">
        <v>5898</v>
      </c>
      <c r="AH45" s="90" t="s">
        <v>5898</v>
      </c>
      <c r="AI45" s="90" t="s">
        <v>5898</v>
      </c>
      <c r="AJ45" s="90" t="s">
        <v>5898</v>
      </c>
      <c r="AK45" s="90" t="s">
        <v>5898</v>
      </c>
      <c r="AL45" s="90" t="s">
        <v>5898</v>
      </c>
    </row>
    <row r="46" spans="2:38" x14ac:dyDescent="0.15">
      <c r="B46" s="94"/>
      <c r="D46" s="92">
        <v>42</v>
      </c>
      <c r="E46" s="94" t="str">
        <f>'2015年报分红率'!U47</f>
        <v>002419.SZ</v>
      </c>
      <c r="F46" s="94" t="str">
        <f>'2015年报分红率'!V47</f>
        <v>天虹商场</v>
      </c>
      <c r="G46" s="56">
        <v>0.78</v>
      </c>
      <c r="H46" s="56">
        <v>0.6</v>
      </c>
      <c r="I46" s="62"/>
      <c r="K46" s="107">
        <v>0</v>
      </c>
      <c r="L46" s="110">
        <v>0</v>
      </c>
      <c r="M46" s="110">
        <v>0.78</v>
      </c>
      <c r="N46" s="110">
        <v>0</v>
      </c>
      <c r="O46" s="110">
        <v>0</v>
      </c>
      <c r="P46" s="110">
        <v>0</v>
      </c>
      <c r="Q46" s="111">
        <v>0.6</v>
      </c>
      <c r="R46" s="107">
        <v>0</v>
      </c>
      <c r="S46" s="56">
        <v>0</v>
      </c>
      <c r="T46" s="56">
        <v>0.6</v>
      </c>
      <c r="U46" s="56">
        <v>0</v>
      </c>
      <c r="V46" s="56">
        <v>0</v>
      </c>
      <c r="W46" s="56">
        <v>0</v>
      </c>
      <c r="X46" s="56">
        <v>0.6</v>
      </c>
      <c r="Y46" s="151">
        <v>1.6900000000000002</v>
      </c>
      <c r="Z46" s="152">
        <v>1.6900000000000002</v>
      </c>
      <c r="AA46" s="152">
        <v>1.3</v>
      </c>
      <c r="AB46" s="152">
        <v>1.3</v>
      </c>
      <c r="AC46" s="152">
        <v>1.3</v>
      </c>
      <c r="AD46" s="152">
        <v>1.3</v>
      </c>
      <c r="AE46" s="46">
        <v>1</v>
      </c>
      <c r="AF46" s="89" t="s">
        <v>5898</v>
      </c>
      <c r="AG46" s="90" t="s">
        <v>5898</v>
      </c>
      <c r="AH46" s="90">
        <v>0.3</v>
      </c>
      <c r="AI46" s="90" t="s">
        <v>5898</v>
      </c>
      <c r="AJ46" s="90" t="s">
        <v>5898</v>
      </c>
      <c r="AK46" s="90" t="s">
        <v>5898</v>
      </c>
      <c r="AL46" s="90">
        <v>0.3</v>
      </c>
    </row>
    <row r="47" spans="2:38" x14ac:dyDescent="0.15">
      <c r="B47" s="94"/>
      <c r="D47" s="92">
        <v>43</v>
      </c>
      <c r="E47" s="94" t="str">
        <f>'2015年报分红率'!U48</f>
        <v>002557.SZ</v>
      </c>
      <c r="F47" s="94" t="str">
        <f>'2015年报分红率'!V48</f>
        <v>洽洽食品</v>
      </c>
      <c r="G47" s="56">
        <v>0.55000000000000004</v>
      </c>
      <c r="H47" s="56">
        <v>0.33271109999999998</v>
      </c>
      <c r="I47" s="62"/>
      <c r="K47" s="107">
        <v>0</v>
      </c>
      <c r="L47" s="110">
        <v>0</v>
      </c>
      <c r="M47" s="110">
        <v>0.55000000000000004</v>
      </c>
      <c r="N47" s="110">
        <v>0</v>
      </c>
      <c r="O47" s="110">
        <v>0</v>
      </c>
      <c r="P47" s="110">
        <v>0</v>
      </c>
      <c r="Q47" s="111">
        <v>0.33271109999999998</v>
      </c>
      <c r="R47" s="107">
        <v>0</v>
      </c>
      <c r="S47" s="56">
        <v>0</v>
      </c>
      <c r="T47" s="56">
        <v>0.55000000000000004</v>
      </c>
      <c r="U47" s="56">
        <v>0</v>
      </c>
      <c r="V47" s="56">
        <v>0</v>
      </c>
      <c r="W47" s="56">
        <v>0</v>
      </c>
      <c r="X47" s="56">
        <v>0.33271109999999998</v>
      </c>
      <c r="Y47" s="151">
        <v>1</v>
      </c>
      <c r="Z47" s="152">
        <v>1</v>
      </c>
      <c r="AA47" s="152">
        <v>1</v>
      </c>
      <c r="AB47" s="152">
        <v>1</v>
      </c>
      <c r="AC47" s="152">
        <v>1</v>
      </c>
      <c r="AD47" s="152">
        <v>1</v>
      </c>
      <c r="AE47" s="46">
        <v>1</v>
      </c>
      <c r="AF47" s="89" t="s">
        <v>5898</v>
      </c>
      <c r="AG47" s="90" t="s">
        <v>5898</v>
      </c>
      <c r="AH47" s="90" t="s">
        <v>5898</v>
      </c>
      <c r="AI47" s="90" t="s">
        <v>5898</v>
      </c>
      <c r="AJ47" s="90" t="s">
        <v>5898</v>
      </c>
      <c r="AK47" s="90" t="s">
        <v>5898</v>
      </c>
      <c r="AL47" s="90" t="s">
        <v>5898</v>
      </c>
    </row>
    <row r="48" spans="2:38" x14ac:dyDescent="0.15">
      <c r="B48" s="94"/>
      <c r="D48" s="92">
        <v>44</v>
      </c>
      <c r="E48" s="94" t="str">
        <f>'2015年报分红率'!U49</f>
        <v>002561.SZ</v>
      </c>
      <c r="F48" s="94" t="str">
        <f>'2015年报分红率'!V49</f>
        <v>徐家汇</v>
      </c>
      <c r="G48" s="56">
        <v>0.75</v>
      </c>
      <c r="H48" s="56">
        <v>0.7</v>
      </c>
      <c r="I48" s="62"/>
      <c r="K48" s="107">
        <v>0</v>
      </c>
      <c r="L48" s="110">
        <v>0</v>
      </c>
      <c r="M48" s="110">
        <v>0.75</v>
      </c>
      <c r="N48" s="110">
        <v>0</v>
      </c>
      <c r="O48" s="110">
        <v>0</v>
      </c>
      <c r="P48" s="110">
        <v>0</v>
      </c>
      <c r="Q48" s="111">
        <v>0.7</v>
      </c>
      <c r="R48" s="107">
        <v>0</v>
      </c>
      <c r="S48" s="56">
        <v>0</v>
      </c>
      <c r="T48" s="56">
        <v>0.5</v>
      </c>
      <c r="U48" s="56">
        <v>0</v>
      </c>
      <c r="V48" s="56">
        <v>0</v>
      </c>
      <c r="W48" s="56">
        <v>0</v>
      </c>
      <c r="X48" s="56">
        <v>0.7</v>
      </c>
      <c r="Y48" s="151">
        <v>1.5</v>
      </c>
      <c r="Z48" s="152">
        <v>1.5</v>
      </c>
      <c r="AA48" s="152">
        <v>1.5</v>
      </c>
      <c r="AB48" s="152">
        <v>1.5</v>
      </c>
      <c r="AC48" s="152">
        <v>1.5</v>
      </c>
      <c r="AD48" s="152">
        <v>1.5</v>
      </c>
      <c r="AE48" s="46">
        <v>1</v>
      </c>
      <c r="AF48" s="89" t="s">
        <v>5898</v>
      </c>
      <c r="AG48" s="90" t="s">
        <v>5898</v>
      </c>
      <c r="AH48" s="90" t="s">
        <v>5898</v>
      </c>
      <c r="AI48" s="90" t="s">
        <v>5898</v>
      </c>
      <c r="AJ48" s="90" t="s">
        <v>5898</v>
      </c>
      <c r="AK48" s="90" t="s">
        <v>5898</v>
      </c>
      <c r="AL48" s="90">
        <v>0.5</v>
      </c>
    </row>
    <row r="49" spans="2:38" x14ac:dyDescent="0.15">
      <c r="B49" s="94"/>
      <c r="D49" s="92">
        <v>45</v>
      </c>
      <c r="E49" s="94" t="str">
        <f>'2015年报分红率'!U50</f>
        <v>002736.SZ</v>
      </c>
      <c r="F49" s="94" t="str">
        <f>'2015年报分红率'!V50</f>
        <v>国信证券</v>
      </c>
      <c r="G49" s="56">
        <v>0.36</v>
      </c>
      <c r="H49" s="56">
        <v>0.36</v>
      </c>
      <c r="I49" s="62"/>
      <c r="K49" s="107">
        <v>0</v>
      </c>
      <c r="L49" s="110">
        <v>0</v>
      </c>
      <c r="M49" s="110">
        <v>0.36</v>
      </c>
      <c r="N49" s="110">
        <v>0</v>
      </c>
      <c r="O49" s="110">
        <v>0</v>
      </c>
      <c r="P49" s="110">
        <v>0</v>
      </c>
      <c r="Q49" s="111">
        <v>0.36</v>
      </c>
      <c r="R49" s="107">
        <v>0</v>
      </c>
      <c r="S49" s="56">
        <v>0</v>
      </c>
      <c r="T49" s="56">
        <v>0.36</v>
      </c>
      <c r="U49" s="56">
        <v>0</v>
      </c>
      <c r="V49" s="56">
        <v>0</v>
      </c>
      <c r="W49" s="56">
        <v>0</v>
      </c>
      <c r="X49" s="56">
        <v>0.36</v>
      </c>
      <c r="Y49" s="151">
        <v>1</v>
      </c>
      <c r="Z49" s="152">
        <v>1</v>
      </c>
      <c r="AA49" s="152">
        <v>1</v>
      </c>
      <c r="AB49" s="152">
        <v>1</v>
      </c>
      <c r="AC49" s="152">
        <v>1</v>
      </c>
      <c r="AD49" s="152">
        <v>1</v>
      </c>
      <c r="AE49" s="46">
        <v>1</v>
      </c>
      <c r="AF49" s="89" t="s">
        <v>5898</v>
      </c>
      <c r="AG49" s="90" t="s">
        <v>5898</v>
      </c>
      <c r="AH49" s="90" t="s">
        <v>5898</v>
      </c>
      <c r="AI49" s="90" t="s">
        <v>5898</v>
      </c>
      <c r="AJ49" s="90" t="s">
        <v>5898</v>
      </c>
      <c r="AK49" s="90" t="s">
        <v>5898</v>
      </c>
      <c r="AL49" s="90" t="s">
        <v>5898</v>
      </c>
    </row>
    <row r="50" spans="2:38" x14ac:dyDescent="0.15">
      <c r="B50" s="94"/>
      <c r="D50" s="92">
        <v>46</v>
      </c>
      <c r="E50" s="94" t="str">
        <f>'2015年报分红率'!U51</f>
        <v>300158.SZ</v>
      </c>
      <c r="F50" s="94" t="str">
        <f>'2015年报分红率'!V51</f>
        <v>振东制药</v>
      </c>
      <c r="G50" s="56">
        <v>0.6</v>
      </c>
      <c r="H50" s="56">
        <v>0.2</v>
      </c>
      <c r="I50" s="62"/>
      <c r="K50" s="107">
        <v>0</v>
      </c>
      <c r="L50" s="110">
        <v>0</v>
      </c>
      <c r="M50" s="110">
        <v>0.6</v>
      </c>
      <c r="N50" s="110">
        <v>0</v>
      </c>
      <c r="O50" s="110">
        <v>0</v>
      </c>
      <c r="P50" s="110">
        <v>0</v>
      </c>
      <c r="Q50" s="111">
        <v>0.2</v>
      </c>
      <c r="R50" s="107">
        <v>0</v>
      </c>
      <c r="S50" s="56">
        <v>0</v>
      </c>
      <c r="T50" s="56">
        <v>0.6</v>
      </c>
      <c r="U50" s="56">
        <v>0</v>
      </c>
      <c r="V50" s="56">
        <v>0</v>
      </c>
      <c r="W50" s="56">
        <v>0</v>
      </c>
      <c r="X50" s="56">
        <v>0.2</v>
      </c>
      <c r="Y50" s="151">
        <v>1</v>
      </c>
      <c r="Z50" s="152">
        <v>1</v>
      </c>
      <c r="AA50" s="152">
        <v>1</v>
      </c>
      <c r="AB50" s="152">
        <v>1</v>
      </c>
      <c r="AC50" s="152">
        <v>1</v>
      </c>
      <c r="AD50" s="152">
        <v>1</v>
      </c>
      <c r="AE50" s="46">
        <v>1</v>
      </c>
      <c r="AF50" s="89" t="s">
        <v>5898</v>
      </c>
      <c r="AG50" s="90" t="s">
        <v>5898</v>
      </c>
      <c r="AH50" s="90" t="s">
        <v>5898</v>
      </c>
      <c r="AI50" s="90" t="s">
        <v>5898</v>
      </c>
      <c r="AJ50" s="90" t="s">
        <v>5898</v>
      </c>
      <c r="AK50" s="90" t="s">
        <v>5898</v>
      </c>
      <c r="AL50" s="90" t="s">
        <v>5898</v>
      </c>
    </row>
    <row r="51" spans="2:38" x14ac:dyDescent="0.15">
      <c r="B51" s="94"/>
      <c r="D51" s="92">
        <v>47</v>
      </c>
      <c r="E51" s="94" t="str">
        <f>'2015年报分红率'!U52</f>
        <v>600000.SH</v>
      </c>
      <c r="F51" s="94" t="str">
        <f>'2015年报分红率'!V52</f>
        <v>浦发银行</v>
      </c>
      <c r="G51" s="56">
        <v>0.58193569999999994</v>
      </c>
      <c r="H51" s="56">
        <v>0.1</v>
      </c>
      <c r="I51" s="62"/>
      <c r="K51" s="107">
        <v>0</v>
      </c>
      <c r="L51" s="110">
        <v>0</v>
      </c>
      <c r="M51" s="110">
        <v>0.58193569999999994</v>
      </c>
      <c r="N51" s="110">
        <v>0</v>
      </c>
      <c r="O51" s="110">
        <v>0</v>
      </c>
      <c r="P51" s="110">
        <v>0</v>
      </c>
      <c r="Q51" s="111">
        <v>0.1</v>
      </c>
      <c r="R51" s="107">
        <v>0</v>
      </c>
      <c r="S51" s="56">
        <v>0</v>
      </c>
      <c r="T51" s="56">
        <v>0.58193569999999994</v>
      </c>
      <c r="U51" s="56">
        <v>0</v>
      </c>
      <c r="V51" s="56">
        <v>0</v>
      </c>
      <c r="W51" s="56">
        <v>0</v>
      </c>
      <c r="X51" s="56">
        <v>0.1</v>
      </c>
      <c r="Y51" s="151">
        <v>1</v>
      </c>
      <c r="Z51" s="152">
        <v>1</v>
      </c>
      <c r="AA51" s="152">
        <v>1</v>
      </c>
      <c r="AB51" s="152">
        <v>1</v>
      </c>
      <c r="AC51" s="152">
        <v>1</v>
      </c>
      <c r="AD51" s="152">
        <v>1</v>
      </c>
      <c r="AE51" s="46">
        <v>1</v>
      </c>
      <c r="AF51" s="89" t="s">
        <v>5898</v>
      </c>
      <c r="AG51" s="90" t="s">
        <v>5898</v>
      </c>
      <c r="AH51" s="90" t="s">
        <v>5898</v>
      </c>
      <c r="AI51" s="90" t="s">
        <v>5898</v>
      </c>
      <c r="AJ51" s="90" t="s">
        <v>5898</v>
      </c>
      <c r="AK51" s="90" t="s">
        <v>5898</v>
      </c>
      <c r="AL51" s="90" t="s">
        <v>5898</v>
      </c>
    </row>
    <row r="52" spans="2:38" x14ac:dyDescent="0.15">
      <c r="B52" s="94"/>
      <c r="D52" s="92">
        <v>48</v>
      </c>
      <c r="E52" s="94" t="str">
        <f>'2015年报分红率'!U53</f>
        <v>600004.SH</v>
      </c>
      <c r="F52" s="94" t="str">
        <f>'2015年报分红率'!V53</f>
        <v>白云机场</v>
      </c>
      <c r="G52" s="56">
        <v>0.51500000000000001</v>
      </c>
      <c r="H52" s="56">
        <v>0.75700000000000001</v>
      </c>
      <c r="I52" s="62"/>
      <c r="K52" s="107">
        <v>0</v>
      </c>
      <c r="L52" s="110">
        <v>0</v>
      </c>
      <c r="M52" s="110">
        <v>0.51500000000000001</v>
      </c>
      <c r="N52" s="110">
        <v>0</v>
      </c>
      <c r="O52" s="110">
        <v>0</v>
      </c>
      <c r="P52" s="110">
        <v>0</v>
      </c>
      <c r="Q52" s="111">
        <v>0.75700000000000001</v>
      </c>
      <c r="R52" s="107">
        <v>0</v>
      </c>
      <c r="S52" s="56">
        <v>0</v>
      </c>
      <c r="T52" s="56">
        <v>0.51500000000000001</v>
      </c>
      <c r="U52" s="56">
        <v>0</v>
      </c>
      <c r="V52" s="56">
        <v>0</v>
      </c>
      <c r="W52" s="56">
        <v>0</v>
      </c>
      <c r="X52" s="56">
        <v>0.75700000000000001</v>
      </c>
      <c r="Y52" s="151">
        <v>1.1000000000000001</v>
      </c>
      <c r="Z52" s="152">
        <v>1.1000000000000001</v>
      </c>
      <c r="AA52" s="152">
        <v>1</v>
      </c>
      <c r="AB52" s="152">
        <v>1</v>
      </c>
      <c r="AC52" s="152">
        <v>1</v>
      </c>
      <c r="AD52" s="152">
        <v>1</v>
      </c>
      <c r="AE52" s="46">
        <v>1</v>
      </c>
      <c r="AF52" s="89" t="s">
        <v>5898</v>
      </c>
      <c r="AG52" s="90" t="s">
        <v>5898</v>
      </c>
      <c r="AH52" s="90">
        <v>0.1</v>
      </c>
      <c r="AI52" s="90" t="s">
        <v>5898</v>
      </c>
      <c r="AJ52" s="90" t="s">
        <v>5898</v>
      </c>
      <c r="AK52" s="90" t="s">
        <v>5898</v>
      </c>
      <c r="AL52" s="90" t="s">
        <v>5898</v>
      </c>
    </row>
    <row r="53" spans="2:38" x14ac:dyDescent="0.15">
      <c r="B53" s="94"/>
      <c r="D53" s="92">
        <v>49</v>
      </c>
      <c r="E53" s="94" t="str">
        <f>'2015年报分红率'!U54</f>
        <v>600011.SH</v>
      </c>
      <c r="F53" s="94" t="str">
        <f>'2015年报分红率'!V54</f>
        <v>华能国际</v>
      </c>
      <c r="G53" s="56">
        <v>0.32</v>
      </c>
      <c r="H53" s="56">
        <v>0.28999999999999998</v>
      </c>
      <c r="I53" s="62"/>
      <c r="K53" s="107">
        <v>0</v>
      </c>
      <c r="L53" s="110">
        <v>0</v>
      </c>
      <c r="M53" s="110">
        <v>0.32</v>
      </c>
      <c r="N53" s="110">
        <v>0</v>
      </c>
      <c r="O53" s="110">
        <v>0</v>
      </c>
      <c r="P53" s="110">
        <v>0</v>
      </c>
      <c r="Q53" s="111">
        <v>0.28999999999999998</v>
      </c>
      <c r="R53" s="107">
        <v>0</v>
      </c>
      <c r="S53" s="56">
        <v>0</v>
      </c>
      <c r="T53" s="56">
        <v>0.32</v>
      </c>
      <c r="U53" s="56">
        <v>0</v>
      </c>
      <c r="V53" s="56">
        <v>0</v>
      </c>
      <c r="W53" s="56">
        <v>0</v>
      </c>
      <c r="X53" s="56">
        <v>0.28999999999999998</v>
      </c>
      <c r="Y53" s="151">
        <v>1</v>
      </c>
      <c r="Z53" s="152">
        <v>1</v>
      </c>
      <c r="AA53" s="152">
        <v>1</v>
      </c>
      <c r="AB53" s="152">
        <v>1</v>
      </c>
      <c r="AC53" s="152">
        <v>1</v>
      </c>
      <c r="AD53" s="152">
        <v>1</v>
      </c>
      <c r="AE53" s="46">
        <v>1</v>
      </c>
      <c r="AF53" s="89" t="s">
        <v>5898</v>
      </c>
      <c r="AG53" s="90" t="s">
        <v>5898</v>
      </c>
      <c r="AH53" s="90" t="s">
        <v>5898</v>
      </c>
      <c r="AI53" s="90" t="s">
        <v>5898</v>
      </c>
      <c r="AJ53" s="90" t="s">
        <v>5898</v>
      </c>
      <c r="AK53" s="90" t="s">
        <v>5898</v>
      </c>
      <c r="AL53" s="90" t="s">
        <v>5898</v>
      </c>
    </row>
    <row r="54" spans="2:38" x14ac:dyDescent="0.15">
      <c r="B54" s="94"/>
      <c r="D54" s="92">
        <v>50</v>
      </c>
      <c r="E54" s="94" t="str">
        <f>'2015年报分红率'!U55</f>
        <v>600015.SH</v>
      </c>
      <c r="F54" s="94" t="str">
        <f>'2015年报分红率'!V55</f>
        <v>华夏银行</v>
      </c>
      <c r="G54" s="56">
        <v>0.47</v>
      </c>
      <c r="H54" s="56">
        <v>0.38</v>
      </c>
      <c r="I54" s="62"/>
      <c r="K54" s="107">
        <v>0</v>
      </c>
      <c r="L54" s="110">
        <v>0</v>
      </c>
      <c r="M54" s="110">
        <v>0.47</v>
      </c>
      <c r="N54" s="110">
        <v>0</v>
      </c>
      <c r="O54" s="110">
        <v>0</v>
      </c>
      <c r="P54" s="110">
        <v>0</v>
      </c>
      <c r="Q54" s="111">
        <v>0.38</v>
      </c>
      <c r="R54" s="107">
        <v>0</v>
      </c>
      <c r="S54" s="56">
        <v>0</v>
      </c>
      <c r="T54" s="56">
        <v>0.47</v>
      </c>
      <c r="U54" s="56">
        <v>0</v>
      </c>
      <c r="V54" s="56">
        <v>0</v>
      </c>
      <c r="W54" s="56">
        <v>0</v>
      </c>
      <c r="X54" s="56">
        <v>0.38</v>
      </c>
      <c r="Y54" s="151">
        <v>1</v>
      </c>
      <c r="Z54" s="152">
        <v>1</v>
      </c>
      <c r="AA54" s="152">
        <v>1</v>
      </c>
      <c r="AB54" s="152">
        <v>1</v>
      </c>
      <c r="AC54" s="152">
        <v>1</v>
      </c>
      <c r="AD54" s="152">
        <v>1</v>
      </c>
      <c r="AE54" s="46">
        <v>1</v>
      </c>
      <c r="AF54" s="89" t="s">
        <v>5898</v>
      </c>
      <c r="AG54" s="90" t="s">
        <v>5898</v>
      </c>
      <c r="AH54" s="90" t="s">
        <v>5898</v>
      </c>
      <c r="AI54" s="90" t="s">
        <v>5898</v>
      </c>
      <c r="AJ54" s="90" t="s">
        <v>5898</v>
      </c>
      <c r="AK54" s="90" t="s">
        <v>5898</v>
      </c>
      <c r="AL54" s="90" t="s">
        <v>5898</v>
      </c>
    </row>
    <row r="55" spans="2:38" x14ac:dyDescent="0.15">
      <c r="B55" s="94"/>
      <c r="D55" s="92">
        <v>51</v>
      </c>
      <c r="E55" s="94" t="str">
        <f>'2015年报分红率'!U56</f>
        <v>600018.SH</v>
      </c>
      <c r="F55" s="94" t="str">
        <f>'2015年报分红率'!V56</f>
        <v>上港集团</v>
      </c>
      <c r="G55" s="56">
        <v>0.43559999999999999</v>
      </c>
      <c r="H55" s="56">
        <v>0.435</v>
      </c>
      <c r="I55" s="62"/>
      <c r="K55" s="107">
        <v>0</v>
      </c>
      <c r="L55" s="110">
        <v>0</v>
      </c>
      <c r="M55" s="110">
        <v>0.43559999999999999</v>
      </c>
      <c r="N55" s="110">
        <v>0</v>
      </c>
      <c r="O55" s="110">
        <v>0</v>
      </c>
      <c r="P55" s="110">
        <v>0</v>
      </c>
      <c r="Q55" s="111">
        <v>0.435</v>
      </c>
      <c r="R55" s="107">
        <v>0</v>
      </c>
      <c r="S55" s="56">
        <v>0</v>
      </c>
      <c r="T55" s="56">
        <v>0.36299999999999999</v>
      </c>
      <c r="U55" s="56">
        <v>0</v>
      </c>
      <c r="V55" s="56">
        <v>0</v>
      </c>
      <c r="W55" s="56">
        <v>0</v>
      </c>
      <c r="X55" s="56">
        <v>0.435</v>
      </c>
      <c r="Y55" s="151">
        <v>1.2</v>
      </c>
      <c r="Z55" s="152">
        <v>1.2</v>
      </c>
      <c r="AA55" s="152">
        <v>1.2</v>
      </c>
      <c r="AB55" s="152">
        <v>1.2</v>
      </c>
      <c r="AC55" s="152">
        <v>1.2</v>
      </c>
      <c r="AD55" s="152">
        <v>1.2</v>
      </c>
      <c r="AE55" s="46">
        <v>1</v>
      </c>
      <c r="AF55" s="89" t="s">
        <v>5898</v>
      </c>
      <c r="AG55" s="90" t="s">
        <v>5898</v>
      </c>
      <c r="AH55" s="90" t="s">
        <v>5898</v>
      </c>
      <c r="AI55" s="90" t="s">
        <v>5898</v>
      </c>
      <c r="AJ55" s="90" t="s">
        <v>5898</v>
      </c>
      <c r="AK55" s="90" t="s">
        <v>5898</v>
      </c>
      <c r="AL55" s="90">
        <v>0.2</v>
      </c>
    </row>
    <row r="56" spans="2:38" x14ac:dyDescent="0.15">
      <c r="B56" s="94"/>
      <c r="D56" s="92">
        <v>52</v>
      </c>
      <c r="E56" s="94" t="str">
        <f>'2015年报分红率'!U57</f>
        <v>600020.SH</v>
      </c>
      <c r="F56" s="94" t="str">
        <f>'2015年报分红率'!V57</f>
        <v>中原高速</v>
      </c>
      <c r="G56" s="56">
        <v>0.154</v>
      </c>
      <c r="H56" s="56">
        <v>0.154</v>
      </c>
      <c r="I56" s="62"/>
      <c r="K56" s="107">
        <v>0</v>
      </c>
      <c r="L56" s="110">
        <v>0</v>
      </c>
      <c r="M56" s="110">
        <v>0.154</v>
      </c>
      <c r="N56" s="110">
        <v>0</v>
      </c>
      <c r="O56" s="110">
        <v>0</v>
      </c>
      <c r="P56" s="110">
        <v>0</v>
      </c>
      <c r="Q56" s="111">
        <v>0.154</v>
      </c>
      <c r="R56" s="107">
        <v>0</v>
      </c>
      <c r="S56" s="56">
        <v>0</v>
      </c>
      <c r="T56" s="56">
        <v>0.154</v>
      </c>
      <c r="U56" s="56">
        <v>0</v>
      </c>
      <c r="V56" s="56">
        <v>0</v>
      </c>
      <c r="W56" s="56">
        <v>0</v>
      </c>
      <c r="X56" s="56">
        <v>0.154</v>
      </c>
      <c r="Y56" s="151">
        <v>1</v>
      </c>
      <c r="Z56" s="152">
        <v>1</v>
      </c>
      <c r="AA56" s="152">
        <v>1</v>
      </c>
      <c r="AB56" s="152">
        <v>1</v>
      </c>
      <c r="AC56" s="152">
        <v>1</v>
      </c>
      <c r="AD56" s="152">
        <v>1</v>
      </c>
      <c r="AE56" s="46">
        <v>1</v>
      </c>
      <c r="AF56" s="89" t="s">
        <v>5898</v>
      </c>
      <c r="AG56" s="90" t="s">
        <v>5898</v>
      </c>
      <c r="AH56" s="90" t="s">
        <v>5898</v>
      </c>
      <c r="AI56" s="90" t="s">
        <v>5898</v>
      </c>
      <c r="AJ56" s="90" t="s">
        <v>5898</v>
      </c>
      <c r="AK56" s="90" t="s">
        <v>5898</v>
      </c>
      <c r="AL56" s="90" t="s">
        <v>5898</v>
      </c>
    </row>
    <row r="57" spans="2:38" x14ac:dyDescent="0.15">
      <c r="B57" s="94"/>
      <c r="D57" s="92">
        <v>53</v>
      </c>
      <c r="E57" s="94" t="str">
        <f>'2015年报分红率'!U58</f>
        <v>600023.SH</v>
      </c>
      <c r="F57" s="94" t="str">
        <f>'2015年报分红率'!V58</f>
        <v>浙能电力</v>
      </c>
      <c r="G57" s="56">
        <v>0.16</v>
      </c>
      <c r="H57" s="56">
        <v>0.12</v>
      </c>
      <c r="I57" s="62"/>
      <c r="K57" s="107">
        <v>0</v>
      </c>
      <c r="L57" s="110">
        <v>0</v>
      </c>
      <c r="M57" s="110">
        <v>0.16</v>
      </c>
      <c r="N57" s="110">
        <v>0</v>
      </c>
      <c r="O57" s="110">
        <v>0</v>
      </c>
      <c r="P57" s="110">
        <v>0</v>
      </c>
      <c r="Q57" s="111">
        <v>0.12</v>
      </c>
      <c r="R57" s="107">
        <v>0</v>
      </c>
      <c r="S57" s="56">
        <v>0</v>
      </c>
      <c r="T57" s="56">
        <v>0.16</v>
      </c>
      <c r="U57" s="56">
        <v>0</v>
      </c>
      <c r="V57" s="56">
        <v>0</v>
      </c>
      <c r="W57" s="56">
        <v>0</v>
      </c>
      <c r="X57" s="56">
        <v>0.12</v>
      </c>
      <c r="Y57" s="151">
        <v>1</v>
      </c>
      <c r="Z57" s="152">
        <v>1</v>
      </c>
      <c r="AA57" s="152">
        <v>1</v>
      </c>
      <c r="AB57" s="152">
        <v>1</v>
      </c>
      <c r="AC57" s="152">
        <v>1</v>
      </c>
      <c r="AD57" s="152">
        <v>1</v>
      </c>
      <c r="AE57" s="46">
        <v>1</v>
      </c>
      <c r="AF57" s="89" t="s">
        <v>5898</v>
      </c>
      <c r="AG57" s="90" t="s">
        <v>5898</v>
      </c>
      <c r="AH57" s="90" t="s">
        <v>5898</v>
      </c>
      <c r="AI57" s="90" t="s">
        <v>5898</v>
      </c>
      <c r="AJ57" s="90" t="s">
        <v>5898</v>
      </c>
      <c r="AK57" s="90" t="s">
        <v>5898</v>
      </c>
      <c r="AL57" s="90" t="s">
        <v>5898</v>
      </c>
    </row>
    <row r="58" spans="2:38" x14ac:dyDescent="0.15">
      <c r="B58" s="94"/>
      <c r="D58" s="92">
        <v>54</v>
      </c>
      <c r="E58" s="94" t="str">
        <f>'2015年报分红率'!U59</f>
        <v>600027.SH</v>
      </c>
      <c r="F58" s="94" t="str">
        <f>'2015年报分红率'!V59</f>
        <v>华电国际</v>
      </c>
      <c r="G58" s="56">
        <v>0.27</v>
      </c>
      <c r="H58" s="56">
        <v>0.25</v>
      </c>
      <c r="I58" s="62"/>
      <c r="K58" s="107">
        <v>0</v>
      </c>
      <c r="L58" s="110">
        <v>0</v>
      </c>
      <c r="M58" s="110">
        <v>0.27</v>
      </c>
      <c r="N58" s="110">
        <v>0</v>
      </c>
      <c r="O58" s="110">
        <v>0</v>
      </c>
      <c r="P58" s="110">
        <v>0</v>
      </c>
      <c r="Q58" s="111">
        <v>0.25</v>
      </c>
      <c r="R58" s="107">
        <v>0</v>
      </c>
      <c r="S58" s="56">
        <v>0</v>
      </c>
      <c r="T58" s="56">
        <v>0.27</v>
      </c>
      <c r="U58" s="56">
        <v>0</v>
      </c>
      <c r="V58" s="56">
        <v>0</v>
      </c>
      <c r="W58" s="56">
        <v>0</v>
      </c>
      <c r="X58" s="56">
        <v>0.25</v>
      </c>
      <c r="Y58" s="151">
        <v>1</v>
      </c>
      <c r="Z58" s="152">
        <v>1</v>
      </c>
      <c r="AA58" s="152">
        <v>1</v>
      </c>
      <c r="AB58" s="152">
        <v>1</v>
      </c>
      <c r="AC58" s="152">
        <v>1</v>
      </c>
      <c r="AD58" s="152">
        <v>1</v>
      </c>
      <c r="AE58" s="46">
        <v>1</v>
      </c>
      <c r="AF58" s="89" t="s">
        <v>5898</v>
      </c>
      <c r="AG58" s="90" t="s">
        <v>5898</v>
      </c>
      <c r="AH58" s="90" t="s">
        <v>5898</v>
      </c>
      <c r="AI58" s="90" t="s">
        <v>5898</v>
      </c>
      <c r="AJ58" s="90" t="s">
        <v>5898</v>
      </c>
      <c r="AK58" s="90" t="s">
        <v>5898</v>
      </c>
      <c r="AL58" s="90" t="s">
        <v>5898</v>
      </c>
    </row>
    <row r="59" spans="2:38" x14ac:dyDescent="0.15">
      <c r="B59" s="94"/>
      <c r="D59" s="92">
        <v>55</v>
      </c>
      <c r="E59" s="94" t="str">
        <f>'2015年报分红率'!U60</f>
        <v>600030.SH</v>
      </c>
      <c r="F59" s="94" t="str">
        <f>'2015年报分红率'!V60</f>
        <v>中信证券</v>
      </c>
      <c r="G59" s="56">
        <v>0.3</v>
      </c>
      <c r="H59" s="56">
        <v>0.27</v>
      </c>
      <c r="I59" s="62"/>
      <c r="K59" s="107">
        <v>0</v>
      </c>
      <c r="L59" s="110">
        <v>0</v>
      </c>
      <c r="M59" s="110">
        <v>0.3</v>
      </c>
      <c r="N59" s="110">
        <v>0</v>
      </c>
      <c r="O59" s="110">
        <v>0</v>
      </c>
      <c r="P59" s="110">
        <v>0</v>
      </c>
      <c r="Q59" s="111">
        <v>0.27</v>
      </c>
      <c r="R59" s="107">
        <v>0</v>
      </c>
      <c r="S59" s="56">
        <v>0</v>
      </c>
      <c r="T59" s="56">
        <v>0.3</v>
      </c>
      <c r="U59" s="56">
        <v>0</v>
      </c>
      <c r="V59" s="56">
        <v>0</v>
      </c>
      <c r="W59" s="56">
        <v>0</v>
      </c>
      <c r="X59" s="56">
        <v>0.27</v>
      </c>
      <c r="Y59" s="151">
        <v>1</v>
      </c>
      <c r="Z59" s="152">
        <v>1</v>
      </c>
      <c r="AA59" s="152">
        <v>1</v>
      </c>
      <c r="AB59" s="152">
        <v>1</v>
      </c>
      <c r="AC59" s="152">
        <v>1</v>
      </c>
      <c r="AD59" s="152">
        <v>1</v>
      </c>
      <c r="AE59" s="46">
        <v>1</v>
      </c>
      <c r="AF59" s="89" t="s">
        <v>5898</v>
      </c>
      <c r="AG59" s="90" t="s">
        <v>5898</v>
      </c>
      <c r="AH59" s="90" t="s">
        <v>5898</v>
      </c>
      <c r="AI59" s="90" t="s">
        <v>5898</v>
      </c>
      <c r="AJ59" s="90" t="s">
        <v>5898</v>
      </c>
      <c r="AK59" s="90" t="s">
        <v>5898</v>
      </c>
      <c r="AL59" s="90" t="s">
        <v>5898</v>
      </c>
    </row>
    <row r="60" spans="2:38" x14ac:dyDescent="0.15">
      <c r="B60" s="94"/>
      <c r="D60" s="92">
        <v>56</v>
      </c>
      <c r="E60" s="94" t="str">
        <f>'2015年报分红率'!U61</f>
        <v>600033.SH</v>
      </c>
      <c r="F60" s="94" t="str">
        <f>'2015年报分红率'!V61</f>
        <v>福建高速</v>
      </c>
      <c r="G60" s="56">
        <v>0.5</v>
      </c>
      <c r="H60" s="56">
        <v>0.28184999999999999</v>
      </c>
      <c r="I60" s="62"/>
      <c r="K60" s="107">
        <v>0</v>
      </c>
      <c r="L60" s="110">
        <v>0</v>
      </c>
      <c r="M60" s="110">
        <v>0.5</v>
      </c>
      <c r="N60" s="110">
        <v>0</v>
      </c>
      <c r="O60" s="110">
        <v>0</v>
      </c>
      <c r="P60" s="110">
        <v>0</v>
      </c>
      <c r="Q60" s="111">
        <v>0.28184999999999999</v>
      </c>
      <c r="R60" s="107">
        <v>0</v>
      </c>
      <c r="S60" s="56">
        <v>0</v>
      </c>
      <c r="T60" s="56">
        <v>0.5</v>
      </c>
      <c r="U60" s="56">
        <v>0</v>
      </c>
      <c r="V60" s="56">
        <v>0</v>
      </c>
      <c r="W60" s="56">
        <v>0</v>
      </c>
      <c r="X60" s="56">
        <v>0.28184999999999999</v>
      </c>
      <c r="Y60" s="151">
        <v>1</v>
      </c>
      <c r="Z60" s="152">
        <v>1</v>
      </c>
      <c r="AA60" s="152">
        <v>1</v>
      </c>
      <c r="AB60" s="152">
        <v>1</v>
      </c>
      <c r="AC60" s="152">
        <v>1</v>
      </c>
      <c r="AD60" s="152">
        <v>1</v>
      </c>
      <c r="AE60" s="46">
        <v>1</v>
      </c>
      <c r="AF60" s="89" t="s">
        <v>5898</v>
      </c>
      <c r="AG60" s="90" t="s">
        <v>5898</v>
      </c>
      <c r="AH60" s="90" t="s">
        <v>5898</v>
      </c>
      <c r="AI60" s="90" t="s">
        <v>5898</v>
      </c>
      <c r="AJ60" s="90" t="s">
        <v>5898</v>
      </c>
      <c r="AK60" s="90" t="s">
        <v>5898</v>
      </c>
      <c r="AL60" s="90" t="s">
        <v>5898</v>
      </c>
    </row>
    <row r="61" spans="2:38" x14ac:dyDescent="0.15">
      <c r="B61" s="94"/>
      <c r="D61" s="92">
        <v>57</v>
      </c>
      <c r="E61" s="94" t="str">
        <f>'2015年报分红率'!U62</f>
        <v>600036.SH</v>
      </c>
      <c r="F61" s="94" t="str">
        <f>'2015年报分红率'!V62</f>
        <v>招商银行</v>
      </c>
      <c r="G61" s="56">
        <v>0.1</v>
      </c>
      <c r="H61" s="56">
        <v>0.1</v>
      </c>
      <c r="I61" s="62"/>
      <c r="K61" s="107">
        <v>0</v>
      </c>
      <c r="L61" s="110">
        <v>0</v>
      </c>
      <c r="M61" s="110">
        <v>0.1</v>
      </c>
      <c r="N61" s="110">
        <v>0</v>
      </c>
      <c r="O61" s="110">
        <v>0</v>
      </c>
      <c r="P61" s="110">
        <v>0</v>
      </c>
      <c r="Q61" s="111">
        <v>0.1</v>
      </c>
      <c r="R61" s="107">
        <v>0</v>
      </c>
      <c r="S61" s="56">
        <v>0</v>
      </c>
      <c r="T61" s="56">
        <v>0.1</v>
      </c>
      <c r="U61" s="56">
        <v>0</v>
      </c>
      <c r="V61" s="56">
        <v>0</v>
      </c>
      <c r="W61" s="56">
        <v>0</v>
      </c>
      <c r="X61" s="56">
        <v>0.1</v>
      </c>
      <c r="Y61" s="151">
        <v>1</v>
      </c>
      <c r="Z61" s="152">
        <v>1</v>
      </c>
      <c r="AA61" s="152">
        <v>1</v>
      </c>
      <c r="AB61" s="152">
        <v>1</v>
      </c>
      <c r="AC61" s="152">
        <v>1</v>
      </c>
      <c r="AD61" s="152">
        <v>1</v>
      </c>
      <c r="AE61" s="46">
        <v>1</v>
      </c>
      <c r="AF61" s="89" t="s">
        <v>5898</v>
      </c>
      <c r="AG61" s="90" t="s">
        <v>5898</v>
      </c>
      <c r="AH61" s="90" t="s">
        <v>5898</v>
      </c>
      <c r="AI61" s="90" t="s">
        <v>5898</v>
      </c>
      <c r="AJ61" s="90" t="s">
        <v>5898</v>
      </c>
      <c r="AK61" s="90" t="s">
        <v>5898</v>
      </c>
      <c r="AL61" s="90" t="s">
        <v>5898</v>
      </c>
    </row>
    <row r="62" spans="2:38" x14ac:dyDescent="0.15">
      <c r="B62" s="94"/>
      <c r="D62" s="92">
        <v>58</v>
      </c>
      <c r="E62" s="94" t="str">
        <f>'2015年报分红率'!U63</f>
        <v>600048.SH</v>
      </c>
      <c r="F62" s="94" t="str">
        <f>'2015年报分红率'!V63</f>
        <v>保利地产</v>
      </c>
      <c r="G62" s="56">
        <v>0.69</v>
      </c>
      <c r="H62" s="56">
        <v>0.67</v>
      </c>
      <c r="I62" s="62"/>
      <c r="K62" s="107">
        <v>0</v>
      </c>
      <c r="L62" s="110">
        <v>0</v>
      </c>
      <c r="M62" s="110">
        <v>0.69</v>
      </c>
      <c r="N62" s="110">
        <v>0</v>
      </c>
      <c r="O62" s="110">
        <v>0</v>
      </c>
      <c r="P62" s="110">
        <v>0</v>
      </c>
      <c r="Q62" s="111">
        <v>0.67</v>
      </c>
      <c r="R62" s="107">
        <v>0</v>
      </c>
      <c r="S62" s="56">
        <v>0</v>
      </c>
      <c r="T62" s="56">
        <v>0.69</v>
      </c>
      <c r="U62" s="56">
        <v>0</v>
      </c>
      <c r="V62" s="56">
        <v>0</v>
      </c>
      <c r="W62" s="56">
        <v>0</v>
      </c>
      <c r="X62" s="56">
        <v>0.67</v>
      </c>
      <c r="Y62" s="151">
        <v>1</v>
      </c>
      <c r="Z62" s="152">
        <v>1</v>
      </c>
      <c r="AA62" s="152">
        <v>1</v>
      </c>
      <c r="AB62" s="152">
        <v>1</v>
      </c>
      <c r="AC62" s="152">
        <v>1</v>
      </c>
      <c r="AD62" s="152">
        <v>1</v>
      </c>
      <c r="AE62" s="46">
        <v>1</v>
      </c>
      <c r="AF62" s="89" t="s">
        <v>5898</v>
      </c>
      <c r="AG62" s="90" t="s">
        <v>5898</v>
      </c>
      <c r="AH62" s="90" t="s">
        <v>5898</v>
      </c>
      <c r="AI62" s="90" t="s">
        <v>5898</v>
      </c>
      <c r="AJ62" s="90" t="s">
        <v>5898</v>
      </c>
      <c r="AK62" s="90" t="s">
        <v>5898</v>
      </c>
      <c r="AL62" s="90" t="s">
        <v>5898</v>
      </c>
    </row>
    <row r="63" spans="2:38" x14ac:dyDescent="0.15">
      <c r="B63" s="94"/>
      <c r="D63" s="92">
        <v>59</v>
      </c>
      <c r="E63" s="94" t="str">
        <f>'2015年报分红率'!U64</f>
        <v>600066.SH</v>
      </c>
      <c r="F63" s="94" t="str">
        <f>'2015年报分红率'!V64</f>
        <v>宇通客车</v>
      </c>
      <c r="G63" s="56">
        <v>0.34499999999999997</v>
      </c>
      <c r="H63" s="56">
        <v>0.216</v>
      </c>
      <c r="I63" s="62"/>
      <c r="K63" s="107">
        <v>0</v>
      </c>
      <c r="L63" s="110">
        <v>0</v>
      </c>
      <c r="M63" s="110">
        <v>0.34499999999999997</v>
      </c>
      <c r="N63" s="110">
        <v>0</v>
      </c>
      <c r="O63" s="110">
        <v>0</v>
      </c>
      <c r="P63" s="110">
        <v>0</v>
      </c>
      <c r="Q63" s="111">
        <v>0.216</v>
      </c>
      <c r="R63" s="107">
        <v>0</v>
      </c>
      <c r="S63" s="56">
        <v>0</v>
      </c>
      <c r="T63" s="56">
        <v>0.34499999999999997</v>
      </c>
      <c r="U63" s="56">
        <v>0</v>
      </c>
      <c r="V63" s="56">
        <v>0</v>
      </c>
      <c r="W63" s="56">
        <v>0</v>
      </c>
      <c r="X63" s="56">
        <v>0.216</v>
      </c>
      <c r="Y63" s="151">
        <v>1</v>
      </c>
      <c r="Z63" s="152">
        <v>1</v>
      </c>
      <c r="AA63" s="152">
        <v>1</v>
      </c>
      <c r="AB63" s="152">
        <v>1</v>
      </c>
      <c r="AC63" s="152">
        <v>1</v>
      </c>
      <c r="AD63" s="152">
        <v>1</v>
      </c>
      <c r="AE63" s="46">
        <v>1</v>
      </c>
      <c r="AF63" s="89" t="s">
        <v>5898</v>
      </c>
      <c r="AG63" s="90" t="s">
        <v>5898</v>
      </c>
      <c r="AH63" s="90" t="s">
        <v>5898</v>
      </c>
      <c r="AI63" s="90" t="s">
        <v>5898</v>
      </c>
      <c r="AJ63" s="90" t="s">
        <v>5898</v>
      </c>
      <c r="AK63" s="90" t="s">
        <v>5898</v>
      </c>
      <c r="AL63" s="90" t="s">
        <v>5898</v>
      </c>
    </row>
    <row r="64" spans="2:38" x14ac:dyDescent="0.15">
      <c r="B64" s="94"/>
      <c r="D64" s="92">
        <v>60</v>
      </c>
      <c r="E64" s="94" t="str">
        <f>'2015年报分红率'!U65</f>
        <v>600068.SH</v>
      </c>
      <c r="F64" s="94" t="str">
        <f>'2015年报分红率'!V65</f>
        <v>葛洲坝</v>
      </c>
      <c r="G64" s="56">
        <v>2.25</v>
      </c>
      <c r="H64" s="56">
        <v>1</v>
      </c>
      <c r="I64" s="62"/>
      <c r="K64" s="107">
        <v>0</v>
      </c>
      <c r="L64" s="110">
        <v>0</v>
      </c>
      <c r="M64" s="110">
        <v>2.25</v>
      </c>
      <c r="N64" s="110">
        <v>0</v>
      </c>
      <c r="O64" s="110">
        <v>0</v>
      </c>
      <c r="P64" s="110">
        <v>0</v>
      </c>
      <c r="Q64" s="111">
        <v>1</v>
      </c>
      <c r="R64" s="107">
        <v>0</v>
      </c>
      <c r="S64" s="56">
        <v>0</v>
      </c>
      <c r="T64" s="56">
        <v>1.5</v>
      </c>
      <c r="U64" s="56">
        <v>0</v>
      </c>
      <c r="V64" s="56">
        <v>0</v>
      </c>
      <c r="W64" s="56">
        <v>0</v>
      </c>
      <c r="X64" s="56">
        <v>1</v>
      </c>
      <c r="Y64" s="151">
        <v>1.5</v>
      </c>
      <c r="Z64" s="152">
        <v>1.5</v>
      </c>
      <c r="AA64" s="152">
        <v>1.5</v>
      </c>
      <c r="AB64" s="152">
        <v>1.5</v>
      </c>
      <c r="AC64" s="152">
        <v>1.5</v>
      </c>
      <c r="AD64" s="152">
        <v>1.5</v>
      </c>
      <c r="AE64" s="46">
        <v>1</v>
      </c>
      <c r="AF64" s="89" t="s">
        <v>5898</v>
      </c>
      <c r="AG64" s="90" t="s">
        <v>5898</v>
      </c>
      <c r="AH64" s="90" t="s">
        <v>5898</v>
      </c>
      <c r="AI64" s="90" t="s">
        <v>5898</v>
      </c>
      <c r="AJ64" s="90" t="s">
        <v>5898</v>
      </c>
      <c r="AK64" s="90" t="s">
        <v>5898</v>
      </c>
      <c r="AL64" s="90">
        <v>0.5</v>
      </c>
    </row>
    <row r="65" spans="2:38" x14ac:dyDescent="0.15">
      <c r="B65" s="94"/>
      <c r="D65" s="92">
        <v>61</v>
      </c>
      <c r="E65" s="94" t="str">
        <f>'2015年报分红率'!U66</f>
        <v>600104.SH</v>
      </c>
      <c r="F65" s="94" t="str">
        <f>'2015年报分红率'!V66</f>
        <v>上汽集团</v>
      </c>
      <c r="G65" s="56">
        <v>0.17499999999999999</v>
      </c>
      <c r="H65" s="56">
        <v>0.15</v>
      </c>
      <c r="I65" s="62"/>
      <c r="K65" s="107">
        <v>0</v>
      </c>
      <c r="L65" s="110">
        <v>0</v>
      </c>
      <c r="M65" s="110">
        <v>0.17499999999999999</v>
      </c>
      <c r="N65" s="110">
        <v>0</v>
      </c>
      <c r="O65" s="110">
        <v>0</v>
      </c>
      <c r="P65" s="110">
        <v>0</v>
      </c>
      <c r="Q65" s="111">
        <v>0.15</v>
      </c>
      <c r="R65" s="107">
        <v>0</v>
      </c>
      <c r="S65" s="56">
        <v>0</v>
      </c>
      <c r="T65" s="56">
        <v>0.17499999999999999</v>
      </c>
      <c r="U65" s="56">
        <v>0</v>
      </c>
      <c r="V65" s="56">
        <v>0</v>
      </c>
      <c r="W65" s="56">
        <v>0</v>
      </c>
      <c r="X65" s="56">
        <v>0.15</v>
      </c>
      <c r="Y65" s="151">
        <v>1</v>
      </c>
      <c r="Z65" s="152">
        <v>1</v>
      </c>
      <c r="AA65" s="152">
        <v>1</v>
      </c>
      <c r="AB65" s="152">
        <v>1</v>
      </c>
      <c r="AC65" s="152">
        <v>1</v>
      </c>
      <c r="AD65" s="152">
        <v>1</v>
      </c>
      <c r="AE65" s="46">
        <v>1</v>
      </c>
      <c r="AF65" s="89" t="s">
        <v>5898</v>
      </c>
      <c r="AG65" s="90" t="s">
        <v>5898</v>
      </c>
      <c r="AH65" s="90" t="s">
        <v>5898</v>
      </c>
      <c r="AI65" s="90" t="s">
        <v>5898</v>
      </c>
      <c r="AJ65" s="90" t="s">
        <v>5898</v>
      </c>
      <c r="AK65" s="90" t="s">
        <v>5898</v>
      </c>
      <c r="AL65" s="90" t="s">
        <v>5898</v>
      </c>
    </row>
    <row r="66" spans="2:38" x14ac:dyDescent="0.15">
      <c r="B66" s="94"/>
      <c r="D66" s="92">
        <v>62</v>
      </c>
      <c r="E66" s="94" t="str">
        <f>'2015年报分红率'!U67</f>
        <v>600170.SH</v>
      </c>
      <c r="F66" s="94" t="str">
        <f>'2015年报分红率'!V67</f>
        <v>上海建工</v>
      </c>
      <c r="G66" s="56">
        <v>1.36</v>
      </c>
      <c r="H66" s="56">
        <v>1.3</v>
      </c>
      <c r="I66" s="62"/>
      <c r="K66" s="107">
        <v>0</v>
      </c>
      <c r="L66" s="110">
        <v>0</v>
      </c>
      <c r="M66" s="110">
        <v>1.36</v>
      </c>
      <c r="N66" s="110">
        <v>0</v>
      </c>
      <c r="O66" s="110">
        <v>0</v>
      </c>
      <c r="P66" s="110">
        <v>0</v>
      </c>
      <c r="Q66" s="111">
        <v>1.3</v>
      </c>
      <c r="R66" s="107">
        <v>0</v>
      </c>
      <c r="S66" s="56">
        <v>0</v>
      </c>
      <c r="T66" s="56">
        <v>1.36</v>
      </c>
      <c r="U66" s="56">
        <v>0</v>
      </c>
      <c r="V66" s="56">
        <v>0</v>
      </c>
      <c r="W66" s="56">
        <v>0</v>
      </c>
      <c r="X66" s="56">
        <v>1.3</v>
      </c>
      <c r="Y66" s="151">
        <v>1</v>
      </c>
      <c r="Z66" s="152">
        <v>1</v>
      </c>
      <c r="AA66" s="152">
        <v>1</v>
      </c>
      <c r="AB66" s="152">
        <v>1</v>
      </c>
      <c r="AC66" s="152">
        <v>1</v>
      </c>
      <c r="AD66" s="152">
        <v>1</v>
      </c>
      <c r="AE66" s="46">
        <v>1</v>
      </c>
      <c r="AF66" s="89" t="s">
        <v>5898</v>
      </c>
      <c r="AG66" s="90" t="s">
        <v>5898</v>
      </c>
      <c r="AH66" s="90" t="s">
        <v>5898</v>
      </c>
      <c r="AI66" s="90" t="s">
        <v>5898</v>
      </c>
      <c r="AJ66" s="90" t="s">
        <v>5898</v>
      </c>
      <c r="AK66" s="90" t="s">
        <v>5898</v>
      </c>
      <c r="AL66" s="90" t="s">
        <v>5898</v>
      </c>
    </row>
    <row r="67" spans="2:38" x14ac:dyDescent="0.15">
      <c r="B67" s="94"/>
      <c r="D67" s="92">
        <v>63</v>
      </c>
      <c r="E67" s="94" t="str">
        <f>'2015年报分红率'!U68</f>
        <v>600177.SH</v>
      </c>
      <c r="F67" s="94" t="str">
        <f>'2015年报分红率'!V68</f>
        <v>雅戈尔</v>
      </c>
      <c r="G67" s="56">
        <v>0.19500000000000001</v>
      </c>
      <c r="H67" s="56">
        <v>0.2</v>
      </c>
      <c r="I67" s="62"/>
      <c r="K67" s="107">
        <v>0</v>
      </c>
      <c r="L67" s="110">
        <v>0</v>
      </c>
      <c r="M67" s="110">
        <v>0.19500000000000001</v>
      </c>
      <c r="N67" s="110">
        <v>0</v>
      </c>
      <c r="O67" s="110">
        <v>0</v>
      </c>
      <c r="P67" s="110">
        <v>0</v>
      </c>
      <c r="Q67" s="111">
        <v>0.2</v>
      </c>
      <c r="R67" s="107">
        <v>0</v>
      </c>
      <c r="S67" s="56">
        <v>0</v>
      </c>
      <c r="T67" s="56">
        <v>0.15</v>
      </c>
      <c r="U67" s="56">
        <v>0</v>
      </c>
      <c r="V67" s="56">
        <v>0</v>
      </c>
      <c r="W67" s="56">
        <v>0</v>
      </c>
      <c r="X67" s="56">
        <v>0.2</v>
      </c>
      <c r="Y67" s="151">
        <v>1.56</v>
      </c>
      <c r="Z67" s="152">
        <v>1.56</v>
      </c>
      <c r="AA67" s="152">
        <v>1.3</v>
      </c>
      <c r="AB67" s="152">
        <v>1.3</v>
      </c>
      <c r="AC67" s="152">
        <v>1.3</v>
      </c>
      <c r="AD67" s="152">
        <v>1.3</v>
      </c>
      <c r="AE67" s="46">
        <v>1</v>
      </c>
      <c r="AF67" s="89" t="s">
        <v>5898</v>
      </c>
      <c r="AG67" s="90" t="s">
        <v>5898</v>
      </c>
      <c r="AH67" s="90">
        <v>0.2</v>
      </c>
      <c r="AI67" s="90" t="s">
        <v>5898</v>
      </c>
      <c r="AJ67" s="90" t="s">
        <v>5898</v>
      </c>
      <c r="AK67" s="90" t="s">
        <v>5898</v>
      </c>
      <c r="AL67" s="90">
        <v>0.3</v>
      </c>
    </row>
    <row r="68" spans="2:38" x14ac:dyDescent="0.15">
      <c r="B68" s="94"/>
      <c r="D68" s="92">
        <v>64</v>
      </c>
      <c r="E68" s="94" t="str">
        <f>'2015年报分红率'!U69</f>
        <v>600182.SH</v>
      </c>
      <c r="F68" s="94" t="str">
        <f>'2015年报分红率'!V69</f>
        <v>S佳通</v>
      </c>
      <c r="G68" s="56">
        <v>0.8</v>
      </c>
      <c r="H68" s="56">
        <v>0.5</v>
      </c>
      <c r="I68" s="62"/>
      <c r="K68" s="107">
        <v>0</v>
      </c>
      <c r="L68" s="110">
        <v>0</v>
      </c>
      <c r="M68" s="110">
        <v>0.8</v>
      </c>
      <c r="N68" s="110">
        <v>0</v>
      </c>
      <c r="O68" s="110">
        <v>0</v>
      </c>
      <c r="P68" s="110">
        <v>0</v>
      </c>
      <c r="Q68" s="111">
        <v>0.5</v>
      </c>
      <c r="R68" s="107">
        <v>0</v>
      </c>
      <c r="S68" s="56">
        <v>0</v>
      </c>
      <c r="T68" s="56">
        <v>0.8</v>
      </c>
      <c r="U68" s="56">
        <v>0</v>
      </c>
      <c r="V68" s="56">
        <v>0</v>
      </c>
      <c r="W68" s="56">
        <v>0</v>
      </c>
      <c r="X68" s="56">
        <v>0.5</v>
      </c>
      <c r="Y68" s="151">
        <v>1</v>
      </c>
      <c r="Z68" s="152">
        <v>1</v>
      </c>
      <c r="AA68" s="152">
        <v>1</v>
      </c>
      <c r="AB68" s="152">
        <v>1</v>
      </c>
      <c r="AC68" s="152">
        <v>1</v>
      </c>
      <c r="AD68" s="152">
        <v>1</v>
      </c>
      <c r="AE68" s="46">
        <v>1</v>
      </c>
      <c r="AF68" s="89" t="s">
        <v>5898</v>
      </c>
      <c r="AG68" s="90" t="s">
        <v>5898</v>
      </c>
      <c r="AH68" s="90" t="s">
        <v>5898</v>
      </c>
      <c r="AI68" s="90" t="s">
        <v>5898</v>
      </c>
      <c r="AJ68" s="90" t="s">
        <v>5898</v>
      </c>
      <c r="AK68" s="90" t="s">
        <v>5898</v>
      </c>
      <c r="AL68" s="90" t="s">
        <v>5898</v>
      </c>
    </row>
    <row r="69" spans="2:38" x14ac:dyDescent="0.15">
      <c r="B69" s="94"/>
      <c r="D69" s="92">
        <v>65</v>
      </c>
      <c r="E69" s="94" t="str">
        <f>'2015年报分红率'!U70</f>
        <v>600183.SH</v>
      </c>
      <c r="F69" s="94" t="str">
        <f>'2015年报分红率'!V70</f>
        <v>生益科技</v>
      </c>
      <c r="G69" s="56">
        <v>0.95</v>
      </c>
      <c r="H69" s="56">
        <v>0.6</v>
      </c>
      <c r="I69" s="62"/>
      <c r="K69" s="107">
        <v>0</v>
      </c>
      <c r="L69" s="110">
        <v>0</v>
      </c>
      <c r="M69" s="110">
        <v>0.95</v>
      </c>
      <c r="N69" s="110">
        <v>0</v>
      </c>
      <c r="O69" s="110">
        <v>0</v>
      </c>
      <c r="P69" s="110">
        <v>0</v>
      </c>
      <c r="Q69" s="111">
        <v>0.6</v>
      </c>
      <c r="R69" s="107">
        <v>0</v>
      </c>
      <c r="S69" s="56">
        <v>0</v>
      </c>
      <c r="T69" s="56">
        <v>0.95</v>
      </c>
      <c r="U69" s="56">
        <v>0</v>
      </c>
      <c r="V69" s="56">
        <v>0</v>
      </c>
      <c r="W69" s="56">
        <v>0</v>
      </c>
      <c r="X69" s="56">
        <v>0.6</v>
      </c>
      <c r="Y69" s="151">
        <v>1</v>
      </c>
      <c r="Z69" s="152">
        <v>1</v>
      </c>
      <c r="AA69" s="152">
        <v>1</v>
      </c>
      <c r="AB69" s="152">
        <v>1</v>
      </c>
      <c r="AC69" s="152">
        <v>1</v>
      </c>
      <c r="AD69" s="152">
        <v>1</v>
      </c>
      <c r="AE69" s="46">
        <v>1</v>
      </c>
      <c r="AF69" s="89" t="s">
        <v>5898</v>
      </c>
      <c r="AG69" s="90" t="s">
        <v>5898</v>
      </c>
      <c r="AH69" s="90" t="s">
        <v>5898</v>
      </c>
      <c r="AI69" s="90" t="s">
        <v>5898</v>
      </c>
      <c r="AJ69" s="90" t="s">
        <v>5898</v>
      </c>
      <c r="AK69" s="90" t="s">
        <v>5898</v>
      </c>
      <c r="AL69" s="90" t="s">
        <v>5898</v>
      </c>
    </row>
    <row r="70" spans="2:38" x14ac:dyDescent="0.15">
      <c r="B70" s="94"/>
      <c r="D70" s="92">
        <v>66</v>
      </c>
      <c r="E70" s="94" t="str">
        <f>'2015年报分红率'!U71</f>
        <v>600197.SH</v>
      </c>
      <c r="F70" s="94" t="str">
        <f>'2015年报分红率'!V71</f>
        <v>伊力特</v>
      </c>
      <c r="G70" s="56">
        <v>0.3</v>
      </c>
      <c r="H70" s="56">
        <v>0.25</v>
      </c>
      <c r="I70" s="62"/>
      <c r="K70" s="107">
        <v>0</v>
      </c>
      <c r="L70" s="110">
        <v>0</v>
      </c>
      <c r="M70" s="110">
        <v>0.3</v>
      </c>
      <c r="N70" s="110">
        <v>0</v>
      </c>
      <c r="O70" s="110">
        <v>0</v>
      </c>
      <c r="P70" s="110">
        <v>0</v>
      </c>
      <c r="Q70" s="111">
        <v>0.25</v>
      </c>
      <c r="R70" s="107">
        <v>0</v>
      </c>
      <c r="S70" s="56">
        <v>0</v>
      </c>
      <c r="T70" s="56">
        <v>0.3</v>
      </c>
      <c r="U70" s="56">
        <v>0</v>
      </c>
      <c r="V70" s="56">
        <v>0</v>
      </c>
      <c r="W70" s="56">
        <v>0</v>
      </c>
      <c r="X70" s="56">
        <v>0.25</v>
      </c>
      <c r="Y70" s="151">
        <v>1</v>
      </c>
      <c r="Z70" s="152">
        <v>1</v>
      </c>
      <c r="AA70" s="152">
        <v>1</v>
      </c>
      <c r="AB70" s="152">
        <v>1</v>
      </c>
      <c r="AC70" s="152">
        <v>1</v>
      </c>
      <c r="AD70" s="152">
        <v>1</v>
      </c>
      <c r="AE70" s="46">
        <v>1</v>
      </c>
      <c r="AF70" s="89" t="s">
        <v>5898</v>
      </c>
      <c r="AG70" s="90" t="s">
        <v>5898</v>
      </c>
      <c r="AH70" s="90" t="s">
        <v>5898</v>
      </c>
      <c r="AI70" s="90" t="s">
        <v>5898</v>
      </c>
      <c r="AJ70" s="90" t="s">
        <v>5898</v>
      </c>
      <c r="AK70" s="90" t="s">
        <v>5898</v>
      </c>
      <c r="AL70" s="90" t="s">
        <v>5898</v>
      </c>
    </row>
    <row r="71" spans="2:38" x14ac:dyDescent="0.15">
      <c r="B71" s="94"/>
      <c r="D71" s="92">
        <v>67</v>
      </c>
      <c r="E71" s="94" t="str">
        <f>'2015年报分红率'!U72</f>
        <v>600236.SH</v>
      </c>
      <c r="F71" s="94" t="str">
        <f>'2015年报分红率'!V72</f>
        <v>桂冠电力</v>
      </c>
      <c r="G71" s="56">
        <v>0.4</v>
      </c>
      <c r="H71" s="56">
        <v>0.23</v>
      </c>
      <c r="I71" s="62"/>
      <c r="K71" s="107">
        <v>0</v>
      </c>
      <c r="L71" s="110">
        <v>0</v>
      </c>
      <c r="M71" s="110">
        <v>0.4</v>
      </c>
      <c r="N71" s="110">
        <v>0</v>
      </c>
      <c r="O71" s="110">
        <v>0</v>
      </c>
      <c r="P71" s="110">
        <v>0</v>
      </c>
      <c r="Q71" s="111">
        <v>0.23</v>
      </c>
      <c r="R71" s="107">
        <v>0</v>
      </c>
      <c r="S71" s="56">
        <v>0</v>
      </c>
      <c r="T71" s="56">
        <v>0.4</v>
      </c>
      <c r="U71" s="56">
        <v>0</v>
      </c>
      <c r="V71" s="56">
        <v>0</v>
      </c>
      <c r="W71" s="56">
        <v>0</v>
      </c>
      <c r="X71" s="56">
        <v>0.23</v>
      </c>
      <c r="Y71" s="151">
        <v>1</v>
      </c>
      <c r="Z71" s="152">
        <v>1</v>
      </c>
      <c r="AA71" s="152">
        <v>1</v>
      </c>
      <c r="AB71" s="152">
        <v>1</v>
      </c>
      <c r="AC71" s="152">
        <v>1</v>
      </c>
      <c r="AD71" s="152">
        <v>1</v>
      </c>
      <c r="AE71" s="46">
        <v>1</v>
      </c>
      <c r="AF71" s="89" t="s">
        <v>5898</v>
      </c>
      <c r="AG71" s="90" t="s">
        <v>5898</v>
      </c>
      <c r="AH71" s="90" t="s">
        <v>5898</v>
      </c>
      <c r="AI71" s="90" t="s">
        <v>5898</v>
      </c>
      <c r="AJ71" s="90" t="s">
        <v>5898</v>
      </c>
      <c r="AK71" s="90" t="s">
        <v>5898</v>
      </c>
      <c r="AL71" s="90" t="s">
        <v>5898</v>
      </c>
    </row>
    <row r="72" spans="2:38" x14ac:dyDescent="0.15">
      <c r="B72" s="94"/>
      <c r="D72" s="92">
        <v>68</v>
      </c>
      <c r="E72" s="94" t="str">
        <f>'2015年报分红率'!U73</f>
        <v>600269.SH</v>
      </c>
      <c r="F72" s="94" t="str">
        <f>'2015年报分红率'!V73</f>
        <v>赣粤高速</v>
      </c>
      <c r="G72" s="56">
        <v>0.3</v>
      </c>
      <c r="H72" s="56">
        <v>0.13</v>
      </c>
      <c r="I72" s="62"/>
      <c r="K72" s="107">
        <v>0</v>
      </c>
      <c r="L72" s="110">
        <v>0</v>
      </c>
      <c r="M72" s="110">
        <v>0.3</v>
      </c>
      <c r="N72" s="110">
        <v>0</v>
      </c>
      <c r="O72" s="110">
        <v>0</v>
      </c>
      <c r="P72" s="110">
        <v>0</v>
      </c>
      <c r="Q72" s="111">
        <v>0.13</v>
      </c>
      <c r="R72" s="107">
        <v>0</v>
      </c>
      <c r="S72" s="56">
        <v>0</v>
      </c>
      <c r="T72" s="56">
        <v>0.3</v>
      </c>
      <c r="U72" s="56">
        <v>0</v>
      </c>
      <c r="V72" s="56">
        <v>0</v>
      </c>
      <c r="W72" s="56">
        <v>0</v>
      </c>
      <c r="X72" s="56">
        <v>0.13</v>
      </c>
      <c r="Y72" s="151">
        <v>1</v>
      </c>
      <c r="Z72" s="152">
        <v>1</v>
      </c>
      <c r="AA72" s="152">
        <v>1</v>
      </c>
      <c r="AB72" s="152">
        <v>1</v>
      </c>
      <c r="AC72" s="152">
        <v>1</v>
      </c>
      <c r="AD72" s="152">
        <v>1</v>
      </c>
      <c r="AE72" s="46">
        <v>1</v>
      </c>
      <c r="AF72" s="89" t="s">
        <v>5898</v>
      </c>
      <c r="AG72" s="90" t="s">
        <v>5898</v>
      </c>
      <c r="AH72" s="90" t="s">
        <v>5898</v>
      </c>
      <c r="AI72" s="90" t="s">
        <v>5898</v>
      </c>
      <c r="AJ72" s="90" t="s">
        <v>5898</v>
      </c>
      <c r="AK72" s="90" t="s">
        <v>5898</v>
      </c>
      <c r="AL72" s="90" t="s">
        <v>5898</v>
      </c>
    </row>
    <row r="73" spans="2:38" x14ac:dyDescent="0.15">
      <c r="B73" s="94"/>
      <c r="D73" s="92">
        <v>69</v>
      </c>
      <c r="E73" s="94" t="str">
        <f>'2015年报分红率'!U74</f>
        <v>600312.SH</v>
      </c>
      <c r="F73" s="94" t="str">
        <f>'2015年报分红率'!V74</f>
        <v>平高电气</v>
      </c>
      <c r="G73" s="56">
        <v>0.15</v>
      </c>
      <c r="H73" s="56">
        <v>0.1</v>
      </c>
      <c r="I73" s="62"/>
      <c r="K73" s="107">
        <v>0</v>
      </c>
      <c r="L73" s="110">
        <v>0</v>
      </c>
      <c r="M73" s="110">
        <v>0.15</v>
      </c>
      <c r="N73" s="110">
        <v>0</v>
      </c>
      <c r="O73" s="110">
        <v>0</v>
      </c>
      <c r="P73" s="110">
        <v>0</v>
      </c>
      <c r="Q73" s="111">
        <v>0.1</v>
      </c>
      <c r="R73" s="107">
        <v>0</v>
      </c>
      <c r="S73" s="56">
        <v>0</v>
      </c>
      <c r="T73" s="56">
        <v>0.15</v>
      </c>
      <c r="U73" s="56">
        <v>0</v>
      </c>
      <c r="V73" s="56">
        <v>0</v>
      </c>
      <c r="W73" s="56">
        <v>0</v>
      </c>
      <c r="X73" s="56">
        <v>0.1</v>
      </c>
      <c r="Y73" s="151">
        <v>1</v>
      </c>
      <c r="Z73" s="152">
        <v>1</v>
      </c>
      <c r="AA73" s="152">
        <v>1</v>
      </c>
      <c r="AB73" s="152">
        <v>1</v>
      </c>
      <c r="AC73" s="152">
        <v>1</v>
      </c>
      <c r="AD73" s="152">
        <v>1</v>
      </c>
      <c r="AE73" s="46">
        <v>1</v>
      </c>
      <c r="AF73" s="89" t="s">
        <v>5898</v>
      </c>
      <c r="AG73" s="90" t="s">
        <v>5898</v>
      </c>
      <c r="AH73" s="90" t="s">
        <v>5898</v>
      </c>
      <c r="AI73" s="90" t="s">
        <v>5898</v>
      </c>
      <c r="AJ73" s="90" t="s">
        <v>5898</v>
      </c>
      <c r="AK73" s="90" t="s">
        <v>5898</v>
      </c>
      <c r="AL73" s="90" t="s">
        <v>5898</v>
      </c>
    </row>
    <row r="74" spans="2:38" x14ac:dyDescent="0.15">
      <c r="B74" s="94"/>
      <c r="D74" s="92">
        <v>70</v>
      </c>
      <c r="E74" s="94" t="str">
        <f>'2015年报分红率'!U75</f>
        <v>600315.SH</v>
      </c>
      <c r="F74" s="94" t="str">
        <f>'2015年报分红率'!V75</f>
        <v>上海家化</v>
      </c>
      <c r="G74" s="56">
        <v>0.5</v>
      </c>
      <c r="H74" s="56">
        <v>0.5</v>
      </c>
      <c r="I74" s="62"/>
      <c r="K74" s="107">
        <v>0</v>
      </c>
      <c r="L74" s="110">
        <v>0</v>
      </c>
      <c r="M74" s="110">
        <v>0.5</v>
      </c>
      <c r="N74" s="110">
        <v>0</v>
      </c>
      <c r="O74" s="110">
        <v>0</v>
      </c>
      <c r="P74" s="110">
        <v>0</v>
      </c>
      <c r="Q74" s="111">
        <v>0.5</v>
      </c>
      <c r="R74" s="107">
        <v>0</v>
      </c>
      <c r="S74" s="56">
        <v>0</v>
      </c>
      <c r="T74" s="56">
        <v>0.5</v>
      </c>
      <c r="U74" s="56">
        <v>0</v>
      </c>
      <c r="V74" s="56">
        <v>0</v>
      </c>
      <c r="W74" s="56">
        <v>0</v>
      </c>
      <c r="X74" s="56">
        <v>0.5</v>
      </c>
      <c r="Y74" s="151">
        <v>1</v>
      </c>
      <c r="Z74" s="152">
        <v>1</v>
      </c>
      <c r="AA74" s="152">
        <v>1</v>
      </c>
      <c r="AB74" s="152">
        <v>1</v>
      </c>
      <c r="AC74" s="152">
        <v>1</v>
      </c>
      <c r="AD74" s="152">
        <v>1</v>
      </c>
      <c r="AE74" s="46">
        <v>1</v>
      </c>
      <c r="AF74" s="89" t="s">
        <v>5898</v>
      </c>
      <c r="AG74" s="90" t="s">
        <v>5898</v>
      </c>
      <c r="AH74" s="90" t="s">
        <v>5898</v>
      </c>
      <c r="AI74" s="90" t="s">
        <v>5898</v>
      </c>
      <c r="AJ74" s="90" t="s">
        <v>5898</v>
      </c>
      <c r="AK74" s="90" t="s">
        <v>5898</v>
      </c>
      <c r="AL74" s="90" t="s">
        <v>5898</v>
      </c>
    </row>
    <row r="75" spans="2:38" x14ac:dyDescent="0.15">
      <c r="B75" s="94"/>
      <c r="D75" s="92">
        <v>71</v>
      </c>
      <c r="E75" s="94" t="str">
        <f>'2015年报分红率'!U76</f>
        <v>600337.SH</v>
      </c>
      <c r="F75" s="94" t="str">
        <f>'2015年报分红率'!V76</f>
        <v>美克家居</v>
      </c>
      <c r="G75" s="56">
        <v>0.99</v>
      </c>
      <c r="H75" s="56">
        <v>0.61</v>
      </c>
      <c r="I75" s="62"/>
      <c r="K75" s="107">
        <v>0</v>
      </c>
      <c r="L75" s="110">
        <v>0</v>
      </c>
      <c r="M75" s="110">
        <v>0.99</v>
      </c>
      <c r="N75" s="110">
        <v>0</v>
      </c>
      <c r="O75" s="110">
        <v>0</v>
      </c>
      <c r="P75" s="110">
        <v>0</v>
      </c>
      <c r="Q75" s="111">
        <v>0.61</v>
      </c>
      <c r="R75" s="107">
        <v>0</v>
      </c>
      <c r="S75" s="56">
        <v>0</v>
      </c>
      <c r="T75" s="56">
        <v>0.99</v>
      </c>
      <c r="U75" s="56">
        <v>0</v>
      </c>
      <c r="V75" s="56">
        <v>0</v>
      </c>
      <c r="W75" s="56">
        <v>0</v>
      </c>
      <c r="X75" s="56">
        <v>0.61</v>
      </c>
      <c r="Y75" s="151">
        <v>1</v>
      </c>
      <c r="Z75" s="152">
        <v>1</v>
      </c>
      <c r="AA75" s="152">
        <v>1</v>
      </c>
      <c r="AB75" s="152">
        <v>1</v>
      </c>
      <c r="AC75" s="152">
        <v>1</v>
      </c>
      <c r="AD75" s="152">
        <v>1</v>
      </c>
      <c r="AE75" s="46">
        <v>1</v>
      </c>
      <c r="AF75" s="89" t="s">
        <v>5898</v>
      </c>
      <c r="AG75" s="90" t="s">
        <v>5898</v>
      </c>
      <c r="AH75" s="90" t="s">
        <v>5898</v>
      </c>
      <c r="AI75" s="90" t="s">
        <v>5898</v>
      </c>
      <c r="AJ75" s="90" t="s">
        <v>5898</v>
      </c>
      <c r="AK75" s="90" t="s">
        <v>5898</v>
      </c>
      <c r="AL75" s="90" t="s">
        <v>5898</v>
      </c>
    </row>
    <row r="76" spans="2:38" x14ac:dyDescent="0.15">
      <c r="B76" s="94"/>
      <c r="D76" s="92">
        <v>72</v>
      </c>
      <c r="E76" s="94" t="str">
        <f>'2015年报分红率'!U77</f>
        <v>600350.SH</v>
      </c>
      <c r="F76" s="94" t="str">
        <f>'2015年报分红率'!V77</f>
        <v>山东高速</v>
      </c>
      <c r="G76" s="56">
        <v>0.31009999999999999</v>
      </c>
      <c r="H76" s="56">
        <v>0.15</v>
      </c>
      <c r="I76" s="62"/>
      <c r="K76" s="107">
        <v>0</v>
      </c>
      <c r="L76" s="110">
        <v>0</v>
      </c>
      <c r="M76" s="110">
        <v>0.31009999999999999</v>
      </c>
      <c r="N76" s="110">
        <v>0</v>
      </c>
      <c r="O76" s="110">
        <v>0</v>
      </c>
      <c r="P76" s="110">
        <v>0</v>
      </c>
      <c r="Q76" s="111">
        <v>0.15</v>
      </c>
      <c r="R76" s="107">
        <v>0</v>
      </c>
      <c r="S76" s="56">
        <v>0</v>
      </c>
      <c r="T76" s="56">
        <v>0.31009999999999999</v>
      </c>
      <c r="U76" s="56">
        <v>0</v>
      </c>
      <c r="V76" s="56">
        <v>0</v>
      </c>
      <c r="W76" s="56">
        <v>0</v>
      </c>
      <c r="X76" s="56">
        <v>0.15</v>
      </c>
      <c r="Y76" s="151">
        <v>1</v>
      </c>
      <c r="Z76" s="152">
        <v>1</v>
      </c>
      <c r="AA76" s="152">
        <v>1</v>
      </c>
      <c r="AB76" s="152">
        <v>1</v>
      </c>
      <c r="AC76" s="152">
        <v>1</v>
      </c>
      <c r="AD76" s="152">
        <v>1</v>
      </c>
      <c r="AE76" s="46">
        <v>1</v>
      </c>
      <c r="AF76" s="89" t="s">
        <v>5898</v>
      </c>
      <c r="AG76" s="90" t="s">
        <v>5898</v>
      </c>
      <c r="AH76" s="90" t="s">
        <v>5898</v>
      </c>
      <c r="AI76" s="90" t="s">
        <v>5898</v>
      </c>
      <c r="AJ76" s="90" t="s">
        <v>5898</v>
      </c>
      <c r="AK76" s="90" t="s">
        <v>5898</v>
      </c>
      <c r="AL76" s="90" t="s">
        <v>5898</v>
      </c>
    </row>
    <row r="77" spans="2:38" x14ac:dyDescent="0.15">
      <c r="B77" s="94"/>
      <c r="D77" s="92">
        <v>73</v>
      </c>
      <c r="E77" s="94" t="str">
        <f>'2015年报分红率'!U78</f>
        <v>600361.SH</v>
      </c>
      <c r="F77" s="94" t="str">
        <f>'2015年报分红率'!V78</f>
        <v>华联综超</v>
      </c>
      <c r="G77" s="56">
        <v>0.17899999999999999</v>
      </c>
      <c r="H77" s="56">
        <v>0.19400000000000001</v>
      </c>
      <c r="I77" s="62"/>
      <c r="K77" s="107">
        <v>0</v>
      </c>
      <c r="L77" s="110">
        <v>0</v>
      </c>
      <c r="M77" s="110">
        <v>0.17899999999999999</v>
      </c>
      <c r="N77" s="110">
        <v>0</v>
      </c>
      <c r="O77" s="110">
        <v>0</v>
      </c>
      <c r="P77" s="110">
        <v>0</v>
      </c>
      <c r="Q77" s="111">
        <v>0.19400000000000001</v>
      </c>
      <c r="R77" s="107">
        <v>0</v>
      </c>
      <c r="S77" s="56">
        <v>0</v>
      </c>
      <c r="T77" s="56">
        <v>0.17899999999999999</v>
      </c>
      <c r="U77" s="56">
        <v>0</v>
      </c>
      <c r="V77" s="56">
        <v>0</v>
      </c>
      <c r="W77" s="56">
        <v>0</v>
      </c>
      <c r="X77" s="56">
        <v>0.19400000000000001</v>
      </c>
      <c r="Y77" s="151">
        <v>1</v>
      </c>
      <c r="Z77" s="152">
        <v>1</v>
      </c>
      <c r="AA77" s="152">
        <v>1</v>
      </c>
      <c r="AB77" s="152">
        <v>1</v>
      </c>
      <c r="AC77" s="152">
        <v>1</v>
      </c>
      <c r="AD77" s="152">
        <v>1</v>
      </c>
      <c r="AE77" s="46">
        <v>1</v>
      </c>
      <c r="AF77" s="89" t="s">
        <v>5898</v>
      </c>
      <c r="AG77" s="90" t="s">
        <v>5898</v>
      </c>
      <c r="AH77" s="90" t="s">
        <v>5898</v>
      </c>
      <c r="AI77" s="90" t="s">
        <v>5898</v>
      </c>
      <c r="AJ77" s="90" t="s">
        <v>5898</v>
      </c>
      <c r="AK77" s="90" t="s">
        <v>5898</v>
      </c>
      <c r="AL77" s="90" t="s">
        <v>5898</v>
      </c>
    </row>
    <row r="78" spans="2:38" x14ac:dyDescent="0.15">
      <c r="B78" s="94"/>
      <c r="D78" s="92">
        <v>74</v>
      </c>
      <c r="E78" s="94" t="str">
        <f>'2015年报分红率'!U79</f>
        <v>600377.SH</v>
      </c>
      <c r="F78" s="94" t="str">
        <f>'2015年报分红率'!V79</f>
        <v>宁沪高速</v>
      </c>
      <c r="G78" s="56">
        <v>0.3</v>
      </c>
      <c r="H78" s="56">
        <v>0.1</v>
      </c>
      <c r="I78" s="62"/>
      <c r="K78" s="107">
        <v>0</v>
      </c>
      <c r="L78" s="110">
        <v>0</v>
      </c>
      <c r="M78" s="110">
        <v>0.3</v>
      </c>
      <c r="N78" s="110">
        <v>0</v>
      </c>
      <c r="O78" s="110">
        <v>0</v>
      </c>
      <c r="P78" s="110">
        <v>0</v>
      </c>
      <c r="Q78" s="111">
        <v>0.1</v>
      </c>
      <c r="R78" s="107">
        <v>0</v>
      </c>
      <c r="S78" s="56">
        <v>0</v>
      </c>
      <c r="T78" s="56">
        <v>0.3</v>
      </c>
      <c r="U78" s="56">
        <v>0</v>
      </c>
      <c r="V78" s="56">
        <v>0</v>
      </c>
      <c r="W78" s="56">
        <v>0</v>
      </c>
      <c r="X78" s="56">
        <v>0.1</v>
      </c>
      <c r="Y78" s="151">
        <v>1</v>
      </c>
      <c r="Z78" s="152">
        <v>1</v>
      </c>
      <c r="AA78" s="152">
        <v>1</v>
      </c>
      <c r="AB78" s="152">
        <v>1</v>
      </c>
      <c r="AC78" s="152">
        <v>1</v>
      </c>
      <c r="AD78" s="152">
        <v>1</v>
      </c>
      <c r="AE78" s="46">
        <v>1</v>
      </c>
      <c r="AF78" s="89" t="s">
        <v>5898</v>
      </c>
      <c r="AG78" s="90" t="s">
        <v>5898</v>
      </c>
      <c r="AH78" s="90" t="s">
        <v>5898</v>
      </c>
      <c r="AI78" s="90" t="s">
        <v>5898</v>
      </c>
      <c r="AJ78" s="90" t="s">
        <v>5898</v>
      </c>
      <c r="AK78" s="90" t="s">
        <v>5898</v>
      </c>
      <c r="AL78" s="90" t="s">
        <v>5898</v>
      </c>
    </row>
    <row r="79" spans="2:38" x14ac:dyDescent="0.15">
      <c r="B79" s="94"/>
      <c r="D79" s="92">
        <v>75</v>
      </c>
      <c r="E79" s="94" t="str">
        <f>'2015年报分红率'!U80</f>
        <v>600383.SH</v>
      </c>
      <c r="F79" s="94" t="str">
        <f>'2015年报分红率'!V80</f>
        <v>金地集团</v>
      </c>
      <c r="G79" s="56">
        <v>0.4</v>
      </c>
      <c r="H79" s="56">
        <v>0.38</v>
      </c>
      <c r="I79" s="62"/>
      <c r="K79" s="107">
        <v>0</v>
      </c>
      <c r="L79" s="110">
        <v>0</v>
      </c>
      <c r="M79" s="110">
        <v>0.4</v>
      </c>
      <c r="N79" s="110">
        <v>0</v>
      </c>
      <c r="O79" s="110">
        <v>0</v>
      </c>
      <c r="P79" s="110">
        <v>0</v>
      </c>
      <c r="Q79" s="111">
        <v>0.38</v>
      </c>
      <c r="R79" s="107">
        <v>0</v>
      </c>
      <c r="S79" s="56">
        <v>0</v>
      </c>
      <c r="T79" s="56">
        <v>0.4</v>
      </c>
      <c r="U79" s="56">
        <v>0</v>
      </c>
      <c r="V79" s="56">
        <v>0</v>
      </c>
      <c r="W79" s="56">
        <v>0</v>
      </c>
      <c r="X79" s="56">
        <v>0.38</v>
      </c>
      <c r="Y79" s="151">
        <v>1</v>
      </c>
      <c r="Z79" s="152">
        <v>1</v>
      </c>
      <c r="AA79" s="152">
        <v>1</v>
      </c>
      <c r="AB79" s="152">
        <v>1</v>
      </c>
      <c r="AC79" s="152">
        <v>1</v>
      </c>
      <c r="AD79" s="152">
        <v>1</v>
      </c>
      <c r="AE79" s="46">
        <v>1</v>
      </c>
      <c r="AF79" s="89" t="s">
        <v>5898</v>
      </c>
      <c r="AG79" s="90" t="s">
        <v>5898</v>
      </c>
      <c r="AH79" s="90" t="s">
        <v>5898</v>
      </c>
      <c r="AI79" s="90" t="s">
        <v>5898</v>
      </c>
      <c r="AJ79" s="90" t="s">
        <v>5898</v>
      </c>
      <c r="AK79" s="90" t="s">
        <v>5898</v>
      </c>
      <c r="AL79" s="90" t="s">
        <v>5898</v>
      </c>
    </row>
    <row r="80" spans="2:38" x14ac:dyDescent="0.15">
      <c r="B80" s="94"/>
      <c r="D80" s="92">
        <v>76</v>
      </c>
      <c r="E80" s="94" t="str">
        <f>'2015年报分红率'!U81</f>
        <v>600398.SH</v>
      </c>
      <c r="F80" s="94" t="str">
        <f>'2015年报分红率'!V81</f>
        <v>海澜之家</v>
      </c>
      <c r="G80" s="56">
        <v>0.42</v>
      </c>
      <c r="H80" s="56">
        <v>0.13</v>
      </c>
      <c r="I80" s="62"/>
      <c r="K80" s="107">
        <v>0</v>
      </c>
      <c r="L80" s="110">
        <v>0</v>
      </c>
      <c r="M80" s="110">
        <v>0.42</v>
      </c>
      <c r="N80" s="110">
        <v>0</v>
      </c>
      <c r="O80" s="110">
        <v>0</v>
      </c>
      <c r="P80" s="110">
        <v>0</v>
      </c>
      <c r="Q80" s="111">
        <v>0.13</v>
      </c>
      <c r="R80" s="107">
        <v>0</v>
      </c>
      <c r="S80" s="56">
        <v>0</v>
      </c>
      <c r="T80" s="56">
        <v>0.42</v>
      </c>
      <c r="U80" s="56">
        <v>0</v>
      </c>
      <c r="V80" s="56">
        <v>0</v>
      </c>
      <c r="W80" s="56">
        <v>0</v>
      </c>
      <c r="X80" s="56">
        <v>0.13</v>
      </c>
      <c r="Y80" s="151">
        <v>1</v>
      </c>
      <c r="Z80" s="152">
        <v>1</v>
      </c>
      <c r="AA80" s="152">
        <v>1</v>
      </c>
      <c r="AB80" s="152">
        <v>1</v>
      </c>
      <c r="AC80" s="152">
        <v>1</v>
      </c>
      <c r="AD80" s="152">
        <v>1</v>
      </c>
      <c r="AE80" s="46">
        <v>1</v>
      </c>
      <c r="AF80" s="89" t="s">
        <v>5898</v>
      </c>
      <c r="AG80" s="90" t="s">
        <v>5898</v>
      </c>
      <c r="AH80" s="90" t="s">
        <v>5898</v>
      </c>
      <c r="AI80" s="90" t="s">
        <v>5898</v>
      </c>
      <c r="AJ80" s="90" t="s">
        <v>5898</v>
      </c>
      <c r="AK80" s="90" t="s">
        <v>5898</v>
      </c>
      <c r="AL80" s="90" t="s">
        <v>5898</v>
      </c>
    </row>
    <row r="81" spans="2:38" x14ac:dyDescent="0.15">
      <c r="B81" s="94"/>
      <c r="D81" s="92">
        <v>77</v>
      </c>
      <c r="E81" s="94" t="str">
        <f>'2015年报分红率'!U82</f>
        <v>600469.SH</v>
      </c>
      <c r="F81" s="94" t="str">
        <f>'2015年报分红率'!V82</f>
        <v>风神股份</v>
      </c>
      <c r="G81" s="56">
        <v>0.33</v>
      </c>
      <c r="H81" s="56">
        <v>0.38</v>
      </c>
      <c r="I81" s="62"/>
      <c r="K81" s="107">
        <v>0</v>
      </c>
      <c r="L81" s="110">
        <v>0</v>
      </c>
      <c r="M81" s="110">
        <v>0.33</v>
      </c>
      <c r="N81" s="110">
        <v>0</v>
      </c>
      <c r="O81" s="110">
        <v>0</v>
      </c>
      <c r="P81" s="110">
        <v>0</v>
      </c>
      <c r="Q81" s="111">
        <v>0.38</v>
      </c>
      <c r="R81" s="107">
        <v>0</v>
      </c>
      <c r="S81" s="56">
        <v>0</v>
      </c>
      <c r="T81" s="56">
        <v>0.33</v>
      </c>
      <c r="U81" s="56">
        <v>0</v>
      </c>
      <c r="V81" s="56">
        <v>0</v>
      </c>
      <c r="W81" s="56">
        <v>0</v>
      </c>
      <c r="X81" s="56">
        <v>0.38</v>
      </c>
      <c r="Y81" s="151">
        <v>1</v>
      </c>
      <c r="Z81" s="152">
        <v>1</v>
      </c>
      <c r="AA81" s="152">
        <v>1</v>
      </c>
      <c r="AB81" s="152">
        <v>1</v>
      </c>
      <c r="AC81" s="152">
        <v>1</v>
      </c>
      <c r="AD81" s="152">
        <v>1</v>
      </c>
      <c r="AE81" s="46">
        <v>1</v>
      </c>
      <c r="AF81" s="89" t="s">
        <v>5898</v>
      </c>
      <c r="AG81" s="90" t="s">
        <v>5898</v>
      </c>
      <c r="AH81" s="90" t="s">
        <v>5898</v>
      </c>
      <c r="AI81" s="90" t="s">
        <v>5898</v>
      </c>
      <c r="AJ81" s="90" t="s">
        <v>5898</v>
      </c>
      <c r="AK81" s="90" t="s">
        <v>5898</v>
      </c>
      <c r="AL81" s="90" t="s">
        <v>5898</v>
      </c>
    </row>
    <row r="82" spans="2:38" x14ac:dyDescent="0.15">
      <c r="B82" s="94"/>
      <c r="D82" s="92">
        <v>78</v>
      </c>
      <c r="E82" s="94" t="str">
        <f>'2015年报分红率'!U83</f>
        <v>600509.SH</v>
      </c>
      <c r="F82" s="94" t="str">
        <f>'2015年报分红率'!V83</f>
        <v>天富能源</v>
      </c>
      <c r="G82" s="56">
        <v>1</v>
      </c>
      <c r="H82" s="56">
        <v>0.15</v>
      </c>
      <c r="I82" s="62"/>
      <c r="K82" s="107">
        <v>0</v>
      </c>
      <c r="L82" s="110">
        <v>0</v>
      </c>
      <c r="M82" s="110">
        <v>1</v>
      </c>
      <c r="N82" s="110">
        <v>0</v>
      </c>
      <c r="O82" s="110">
        <v>0</v>
      </c>
      <c r="P82" s="110">
        <v>0</v>
      </c>
      <c r="Q82" s="111">
        <v>0.15</v>
      </c>
      <c r="R82" s="107">
        <v>0</v>
      </c>
      <c r="S82" s="56">
        <v>0</v>
      </c>
      <c r="T82" s="56">
        <v>1</v>
      </c>
      <c r="U82" s="56">
        <v>0</v>
      </c>
      <c r="V82" s="56">
        <v>0</v>
      </c>
      <c r="W82" s="56">
        <v>0</v>
      </c>
      <c r="X82" s="56">
        <v>0.15</v>
      </c>
      <c r="Y82" s="151">
        <v>1.5</v>
      </c>
      <c r="Z82" s="152">
        <v>1.5</v>
      </c>
      <c r="AA82" s="152">
        <v>1</v>
      </c>
      <c r="AB82" s="152">
        <v>1</v>
      </c>
      <c r="AC82" s="152">
        <v>1</v>
      </c>
      <c r="AD82" s="152">
        <v>1</v>
      </c>
      <c r="AE82" s="46">
        <v>1</v>
      </c>
      <c r="AF82" s="89" t="s">
        <v>5898</v>
      </c>
      <c r="AG82" s="90" t="s">
        <v>5898</v>
      </c>
      <c r="AH82" s="90">
        <v>0.5</v>
      </c>
      <c r="AI82" s="90" t="s">
        <v>5898</v>
      </c>
      <c r="AJ82" s="90" t="s">
        <v>5898</v>
      </c>
      <c r="AK82" s="90" t="s">
        <v>5898</v>
      </c>
      <c r="AL82" s="90" t="s">
        <v>5898</v>
      </c>
    </row>
    <row r="83" spans="2:38" x14ac:dyDescent="0.15">
      <c r="B83" s="94"/>
      <c r="D83" s="92">
        <v>79</v>
      </c>
      <c r="E83" s="94" t="str">
        <f>'2015年报分红率'!U84</f>
        <v>600519.SH</v>
      </c>
      <c r="F83" s="94" t="str">
        <f>'2015年报分红率'!V84</f>
        <v>贵州茅台</v>
      </c>
      <c r="G83" s="56">
        <v>0.2</v>
      </c>
      <c r="H83" s="56">
        <v>0.11600000000000001</v>
      </c>
      <c r="I83" s="62"/>
      <c r="K83" s="107">
        <v>0</v>
      </c>
      <c r="L83" s="110">
        <v>0</v>
      </c>
      <c r="M83" s="110">
        <v>0.2</v>
      </c>
      <c r="N83" s="110">
        <v>0</v>
      </c>
      <c r="O83" s="110">
        <v>0</v>
      </c>
      <c r="P83" s="110">
        <v>0</v>
      </c>
      <c r="Q83" s="111">
        <v>0.11600000000000001</v>
      </c>
      <c r="R83" s="107">
        <v>0</v>
      </c>
      <c r="S83" s="56">
        <v>0</v>
      </c>
      <c r="T83" s="56">
        <v>0.2</v>
      </c>
      <c r="U83" s="56">
        <v>0</v>
      </c>
      <c r="V83" s="56">
        <v>0</v>
      </c>
      <c r="W83" s="56">
        <v>0</v>
      </c>
      <c r="X83" s="56">
        <v>0.11600000000000001</v>
      </c>
      <c r="Y83" s="151">
        <v>1</v>
      </c>
      <c r="Z83" s="152">
        <v>1</v>
      </c>
      <c r="AA83" s="152">
        <v>1</v>
      </c>
      <c r="AB83" s="152">
        <v>1</v>
      </c>
      <c r="AC83" s="152">
        <v>1</v>
      </c>
      <c r="AD83" s="152">
        <v>1</v>
      </c>
      <c r="AE83" s="46">
        <v>1</v>
      </c>
      <c r="AF83" s="89" t="s">
        <v>5898</v>
      </c>
      <c r="AG83" s="90" t="s">
        <v>5898</v>
      </c>
      <c r="AH83" s="90" t="s">
        <v>5898</v>
      </c>
      <c r="AI83" s="90" t="s">
        <v>5898</v>
      </c>
      <c r="AJ83" s="90" t="s">
        <v>5898</v>
      </c>
      <c r="AK83" s="90" t="s">
        <v>5898</v>
      </c>
      <c r="AL83" s="90" t="s">
        <v>5898</v>
      </c>
    </row>
    <row r="84" spans="2:38" x14ac:dyDescent="0.15">
      <c r="B84" s="94"/>
      <c r="D84" s="92">
        <v>80</v>
      </c>
      <c r="E84" s="94" t="str">
        <f>'2015年报分红率'!U85</f>
        <v>600548.SH</v>
      </c>
      <c r="F84" s="94" t="str">
        <f>'2015年报分红率'!V85</f>
        <v>深高速</v>
      </c>
      <c r="G84" s="56">
        <v>6.7881000000000009</v>
      </c>
      <c r="H84" s="56">
        <v>4.3739999999999997</v>
      </c>
      <c r="I84" s="62"/>
      <c r="K84" s="107">
        <v>0</v>
      </c>
      <c r="L84" s="110">
        <v>0</v>
      </c>
      <c r="M84" s="110">
        <v>6.7881000000000009</v>
      </c>
      <c r="N84" s="110">
        <v>0</v>
      </c>
      <c r="O84" s="110">
        <v>0</v>
      </c>
      <c r="P84" s="110">
        <v>0</v>
      </c>
      <c r="Q84" s="111">
        <v>4.3739999999999997</v>
      </c>
      <c r="R84" s="107">
        <v>0</v>
      </c>
      <c r="S84" s="56">
        <v>0</v>
      </c>
      <c r="T84" s="56">
        <v>6.1710000000000003</v>
      </c>
      <c r="U84" s="56">
        <v>0</v>
      </c>
      <c r="V84" s="56">
        <v>0</v>
      </c>
      <c r="W84" s="56">
        <v>0</v>
      </c>
      <c r="X84" s="56">
        <v>4.3739999999999997</v>
      </c>
      <c r="Y84" s="151">
        <v>1.1000000000000001</v>
      </c>
      <c r="Z84" s="152">
        <v>1.1000000000000001</v>
      </c>
      <c r="AA84" s="152">
        <v>1.1000000000000001</v>
      </c>
      <c r="AB84" s="152">
        <v>1.1000000000000001</v>
      </c>
      <c r="AC84" s="152">
        <v>1.1000000000000001</v>
      </c>
      <c r="AD84" s="152">
        <v>1.1000000000000001</v>
      </c>
      <c r="AE84" s="46">
        <v>1</v>
      </c>
      <c r="AF84" s="89" t="s">
        <v>5898</v>
      </c>
      <c r="AG84" s="90" t="s">
        <v>5898</v>
      </c>
      <c r="AH84" s="90" t="s">
        <v>5898</v>
      </c>
      <c r="AI84" s="90" t="s">
        <v>5898</v>
      </c>
      <c r="AJ84" s="90" t="s">
        <v>5898</v>
      </c>
      <c r="AK84" s="90" t="s">
        <v>5898</v>
      </c>
      <c r="AL84" s="90">
        <v>0.1</v>
      </c>
    </row>
    <row r="85" spans="2:38" x14ac:dyDescent="0.15">
      <c r="B85" s="94"/>
      <c r="D85" s="92">
        <v>81</v>
      </c>
      <c r="E85" s="94" t="str">
        <f>'2015年报分红率'!U86</f>
        <v>600563.SH</v>
      </c>
      <c r="F85" s="94" t="str">
        <f>'2015年报分红率'!V86</f>
        <v>法拉电子</v>
      </c>
      <c r="G85" s="56">
        <v>0.34</v>
      </c>
      <c r="H85" s="56">
        <v>0.45</v>
      </c>
      <c r="I85" s="62"/>
      <c r="K85" s="107">
        <v>0</v>
      </c>
      <c r="L85" s="110">
        <v>0</v>
      </c>
      <c r="M85" s="110">
        <v>0.34</v>
      </c>
      <c r="N85" s="110">
        <v>0</v>
      </c>
      <c r="O85" s="110">
        <v>0</v>
      </c>
      <c r="P85" s="110">
        <v>0</v>
      </c>
      <c r="Q85" s="111">
        <v>0.45</v>
      </c>
      <c r="R85" s="107">
        <v>0</v>
      </c>
      <c r="S85" s="56">
        <v>0</v>
      </c>
      <c r="T85" s="56">
        <v>0.34</v>
      </c>
      <c r="U85" s="56">
        <v>0</v>
      </c>
      <c r="V85" s="56">
        <v>0</v>
      </c>
      <c r="W85" s="56">
        <v>0</v>
      </c>
      <c r="X85" s="56">
        <v>0.45</v>
      </c>
      <c r="Y85" s="151">
        <v>1</v>
      </c>
      <c r="Z85" s="152">
        <v>1</v>
      </c>
      <c r="AA85" s="152">
        <v>1</v>
      </c>
      <c r="AB85" s="152">
        <v>1</v>
      </c>
      <c r="AC85" s="152">
        <v>1</v>
      </c>
      <c r="AD85" s="152">
        <v>1</v>
      </c>
      <c r="AE85" s="46">
        <v>1</v>
      </c>
      <c r="AF85" s="89" t="s">
        <v>5898</v>
      </c>
      <c r="AG85" s="90" t="s">
        <v>5898</v>
      </c>
      <c r="AH85" s="90" t="s">
        <v>5898</v>
      </c>
      <c r="AI85" s="90" t="s">
        <v>5898</v>
      </c>
      <c r="AJ85" s="90" t="s">
        <v>5898</v>
      </c>
      <c r="AK85" s="90" t="s">
        <v>5898</v>
      </c>
      <c r="AL85" s="90" t="s">
        <v>5898</v>
      </c>
    </row>
    <row r="86" spans="2:38" x14ac:dyDescent="0.15">
      <c r="B86" s="94"/>
      <c r="D86" s="92">
        <v>82</v>
      </c>
      <c r="E86" s="94" t="str">
        <f>'2015年报分红率'!U87</f>
        <v>600566.SH</v>
      </c>
      <c r="F86" s="94" t="str">
        <f>'2015年报分红率'!V87</f>
        <v>济川药业</v>
      </c>
      <c r="G86" s="56">
        <v>1</v>
      </c>
      <c r="H86" s="56">
        <v>0.7</v>
      </c>
      <c r="I86" s="62"/>
      <c r="K86" s="107">
        <v>0</v>
      </c>
      <c r="L86" s="110">
        <v>0</v>
      </c>
      <c r="M86" s="110">
        <v>1</v>
      </c>
      <c r="N86" s="110">
        <v>0</v>
      </c>
      <c r="O86" s="110">
        <v>0</v>
      </c>
      <c r="P86" s="110">
        <v>0</v>
      </c>
      <c r="Q86" s="111">
        <v>0.7</v>
      </c>
      <c r="R86" s="107">
        <v>0</v>
      </c>
      <c r="S86" s="56">
        <v>0</v>
      </c>
      <c r="T86" s="56">
        <v>1</v>
      </c>
      <c r="U86" s="56">
        <v>0</v>
      </c>
      <c r="V86" s="56">
        <v>0</v>
      </c>
      <c r="W86" s="56">
        <v>0</v>
      </c>
      <c r="X86" s="56">
        <v>0.7</v>
      </c>
      <c r="Y86" s="151">
        <v>1</v>
      </c>
      <c r="Z86" s="152">
        <v>1</v>
      </c>
      <c r="AA86" s="152">
        <v>1</v>
      </c>
      <c r="AB86" s="152">
        <v>1</v>
      </c>
      <c r="AC86" s="152">
        <v>1</v>
      </c>
      <c r="AD86" s="152">
        <v>1</v>
      </c>
      <c r="AE86" s="46">
        <v>1</v>
      </c>
      <c r="AF86" s="89" t="s">
        <v>5898</v>
      </c>
      <c r="AG86" s="90" t="s">
        <v>5898</v>
      </c>
      <c r="AH86" s="90" t="s">
        <v>5898</v>
      </c>
      <c r="AI86" s="90" t="s">
        <v>5898</v>
      </c>
      <c r="AJ86" s="90" t="s">
        <v>5898</v>
      </c>
      <c r="AK86" s="90" t="s">
        <v>5898</v>
      </c>
      <c r="AL86" s="90" t="s">
        <v>5898</v>
      </c>
    </row>
    <row r="87" spans="2:38" x14ac:dyDescent="0.15">
      <c r="B87" s="94"/>
      <c r="D87" s="92">
        <v>83</v>
      </c>
      <c r="E87" s="94" t="str">
        <f>'2015年报分红率'!U88</f>
        <v>600578.SH</v>
      </c>
      <c r="F87" s="94" t="str">
        <f>'2015年报分红率'!V88</f>
        <v>京能电力</v>
      </c>
      <c r="G87" s="56">
        <v>0.7</v>
      </c>
      <c r="H87" s="56">
        <v>0.4</v>
      </c>
      <c r="I87" s="62"/>
      <c r="K87" s="107">
        <v>0</v>
      </c>
      <c r="L87" s="110">
        <v>0</v>
      </c>
      <c r="M87" s="110">
        <v>0.7</v>
      </c>
      <c r="N87" s="110">
        <v>0</v>
      </c>
      <c r="O87" s="110">
        <v>0</v>
      </c>
      <c r="P87" s="110">
        <v>0</v>
      </c>
      <c r="Q87" s="111">
        <v>0.4</v>
      </c>
      <c r="R87" s="107">
        <v>0</v>
      </c>
      <c r="S87" s="56">
        <v>0</v>
      </c>
      <c r="T87" s="56">
        <v>0.7</v>
      </c>
      <c r="U87" s="56">
        <v>0</v>
      </c>
      <c r="V87" s="56">
        <v>0</v>
      </c>
      <c r="W87" s="56">
        <v>0</v>
      </c>
      <c r="X87" s="56">
        <v>0.4</v>
      </c>
      <c r="Y87" s="151">
        <v>1</v>
      </c>
      <c r="Z87" s="152">
        <v>1</v>
      </c>
      <c r="AA87" s="152">
        <v>1</v>
      </c>
      <c r="AB87" s="152">
        <v>1</v>
      </c>
      <c r="AC87" s="152">
        <v>1</v>
      </c>
      <c r="AD87" s="152">
        <v>1</v>
      </c>
      <c r="AE87" s="46">
        <v>1</v>
      </c>
      <c r="AF87" s="89" t="s">
        <v>5898</v>
      </c>
      <c r="AG87" s="90" t="s">
        <v>5898</v>
      </c>
      <c r="AH87" s="90" t="s">
        <v>5898</v>
      </c>
      <c r="AI87" s="90" t="s">
        <v>5898</v>
      </c>
      <c r="AJ87" s="90" t="s">
        <v>5898</v>
      </c>
      <c r="AK87" s="90" t="s">
        <v>5898</v>
      </c>
      <c r="AL87" s="90" t="s">
        <v>5898</v>
      </c>
    </row>
    <row r="88" spans="2:38" x14ac:dyDescent="0.15">
      <c r="B88" s="94"/>
      <c r="D88" s="92">
        <v>84</v>
      </c>
      <c r="E88" s="94" t="str">
        <f>'2015年报分红率'!U89</f>
        <v>600583.SH</v>
      </c>
      <c r="F88" s="94" t="str">
        <f>'2015年报分红率'!V89</f>
        <v>海油工程</v>
      </c>
      <c r="G88" s="56">
        <v>0.2</v>
      </c>
      <c r="H88" s="56">
        <v>0.2</v>
      </c>
      <c r="I88" s="62"/>
      <c r="K88" s="107">
        <v>0</v>
      </c>
      <c r="L88" s="110">
        <v>0</v>
      </c>
      <c r="M88" s="110">
        <v>0.2</v>
      </c>
      <c r="N88" s="110">
        <v>0</v>
      </c>
      <c r="O88" s="110">
        <v>0</v>
      </c>
      <c r="P88" s="110">
        <v>0</v>
      </c>
      <c r="Q88" s="111">
        <v>0.2</v>
      </c>
      <c r="R88" s="107">
        <v>0</v>
      </c>
      <c r="S88" s="56">
        <v>0</v>
      </c>
      <c r="T88" s="56">
        <v>0.2</v>
      </c>
      <c r="U88" s="56">
        <v>0</v>
      </c>
      <c r="V88" s="56">
        <v>0</v>
      </c>
      <c r="W88" s="56">
        <v>0</v>
      </c>
      <c r="X88" s="56">
        <v>0.2</v>
      </c>
      <c r="Y88" s="151">
        <v>1</v>
      </c>
      <c r="Z88" s="152">
        <v>1</v>
      </c>
      <c r="AA88" s="152">
        <v>1</v>
      </c>
      <c r="AB88" s="152">
        <v>1</v>
      </c>
      <c r="AC88" s="152">
        <v>1</v>
      </c>
      <c r="AD88" s="152">
        <v>1</v>
      </c>
      <c r="AE88" s="46">
        <v>1</v>
      </c>
      <c r="AF88" s="89" t="s">
        <v>5898</v>
      </c>
      <c r="AG88" s="90" t="s">
        <v>5898</v>
      </c>
      <c r="AH88" s="90" t="s">
        <v>5898</v>
      </c>
      <c r="AI88" s="90" t="s">
        <v>5898</v>
      </c>
      <c r="AJ88" s="90" t="s">
        <v>5898</v>
      </c>
      <c r="AK88" s="90" t="s">
        <v>5898</v>
      </c>
      <c r="AL88" s="90" t="s">
        <v>5898</v>
      </c>
    </row>
    <row r="89" spans="2:38" x14ac:dyDescent="0.15">
      <c r="B89" s="94"/>
      <c r="D89" s="92">
        <v>85</v>
      </c>
      <c r="E89" s="94" t="str">
        <f>'2015年报分红率'!U90</f>
        <v>600585.SH</v>
      </c>
      <c r="F89" s="94" t="str">
        <f>'2015年报分红率'!V90</f>
        <v>海螺水泥</v>
      </c>
      <c r="G89" s="56">
        <v>0.25</v>
      </c>
      <c r="H89" s="56">
        <v>0.23</v>
      </c>
      <c r="I89" s="62"/>
      <c r="K89" s="107">
        <v>0</v>
      </c>
      <c r="L89" s="110">
        <v>0</v>
      </c>
      <c r="M89" s="110">
        <v>0.25</v>
      </c>
      <c r="N89" s="110">
        <v>0</v>
      </c>
      <c r="O89" s="110">
        <v>0</v>
      </c>
      <c r="P89" s="110">
        <v>0</v>
      </c>
      <c r="Q89" s="111">
        <v>0.23</v>
      </c>
      <c r="R89" s="107">
        <v>0</v>
      </c>
      <c r="S89" s="56">
        <v>0</v>
      </c>
      <c r="T89" s="56">
        <v>0.25</v>
      </c>
      <c r="U89" s="56">
        <v>0</v>
      </c>
      <c r="V89" s="56">
        <v>0</v>
      </c>
      <c r="W89" s="56">
        <v>0</v>
      </c>
      <c r="X89" s="56">
        <v>0.23</v>
      </c>
      <c r="Y89" s="151">
        <v>1</v>
      </c>
      <c r="Z89" s="152">
        <v>1</v>
      </c>
      <c r="AA89" s="152">
        <v>1</v>
      </c>
      <c r="AB89" s="152">
        <v>1</v>
      </c>
      <c r="AC89" s="152">
        <v>1</v>
      </c>
      <c r="AD89" s="152">
        <v>1</v>
      </c>
      <c r="AE89" s="46">
        <v>1</v>
      </c>
      <c r="AF89" s="89" t="s">
        <v>5898</v>
      </c>
      <c r="AG89" s="90" t="s">
        <v>5898</v>
      </c>
      <c r="AH89" s="90" t="s">
        <v>5898</v>
      </c>
      <c r="AI89" s="90" t="s">
        <v>5898</v>
      </c>
      <c r="AJ89" s="90" t="s">
        <v>5898</v>
      </c>
      <c r="AK89" s="90" t="s">
        <v>5898</v>
      </c>
      <c r="AL89" s="90" t="s">
        <v>5898</v>
      </c>
    </row>
    <row r="90" spans="2:38" x14ac:dyDescent="0.15">
      <c r="B90" s="94"/>
      <c r="D90" s="92">
        <v>86</v>
      </c>
      <c r="E90" s="94" t="str">
        <f>'2015年报分红率'!U91</f>
        <v>600598.SH</v>
      </c>
      <c r="F90" s="94" t="str">
        <f>'2015年报分红率'!V91</f>
        <v>北大荒</v>
      </c>
      <c r="G90" s="56">
        <v>0.43</v>
      </c>
      <c r="H90" s="56">
        <v>0.65</v>
      </c>
      <c r="I90" s="62"/>
      <c r="K90" s="107">
        <v>0</v>
      </c>
      <c r="L90" s="110">
        <v>0</v>
      </c>
      <c r="M90" s="110">
        <v>0.43</v>
      </c>
      <c r="N90" s="110">
        <v>0</v>
      </c>
      <c r="O90" s="110">
        <v>0</v>
      </c>
      <c r="P90" s="110">
        <v>0</v>
      </c>
      <c r="Q90" s="111">
        <v>0.65</v>
      </c>
      <c r="R90" s="107">
        <v>0</v>
      </c>
      <c r="S90" s="56">
        <v>0</v>
      </c>
      <c r="T90" s="56">
        <v>0.43</v>
      </c>
      <c r="U90" s="56">
        <v>0</v>
      </c>
      <c r="V90" s="56">
        <v>0</v>
      </c>
      <c r="W90" s="56">
        <v>0</v>
      </c>
      <c r="X90" s="56">
        <v>0.65</v>
      </c>
      <c r="Y90" s="151">
        <v>1</v>
      </c>
      <c r="Z90" s="152">
        <v>1</v>
      </c>
      <c r="AA90" s="152">
        <v>1</v>
      </c>
      <c r="AB90" s="152">
        <v>1</v>
      </c>
      <c r="AC90" s="152">
        <v>1</v>
      </c>
      <c r="AD90" s="152">
        <v>1</v>
      </c>
      <c r="AE90" s="46">
        <v>1</v>
      </c>
      <c r="AF90" s="89" t="s">
        <v>5898</v>
      </c>
      <c r="AG90" s="90" t="s">
        <v>5898</v>
      </c>
      <c r="AH90" s="90" t="s">
        <v>5898</v>
      </c>
      <c r="AI90" s="90" t="s">
        <v>5898</v>
      </c>
      <c r="AJ90" s="90" t="s">
        <v>5898</v>
      </c>
      <c r="AK90" s="90" t="s">
        <v>5898</v>
      </c>
      <c r="AL90" s="90" t="s">
        <v>5898</v>
      </c>
    </row>
    <row r="91" spans="2:38" x14ac:dyDescent="0.15">
      <c r="B91" s="94"/>
      <c r="D91" s="92">
        <v>87</v>
      </c>
      <c r="E91" s="94" t="str">
        <f>'2015年报分红率'!U92</f>
        <v>600642.SH</v>
      </c>
      <c r="F91" s="94" t="str">
        <f>'2015年报分红率'!V92</f>
        <v>申能股份</v>
      </c>
      <c r="G91" s="56">
        <v>0.29499999999999998</v>
      </c>
      <c r="H91" s="56">
        <v>0.39</v>
      </c>
      <c r="I91" s="62"/>
      <c r="K91" s="107">
        <v>0</v>
      </c>
      <c r="L91" s="110">
        <v>0</v>
      </c>
      <c r="M91" s="110">
        <v>0.29499999999999998</v>
      </c>
      <c r="N91" s="110">
        <v>0</v>
      </c>
      <c r="O91" s="110">
        <v>0</v>
      </c>
      <c r="P91" s="110">
        <v>0</v>
      </c>
      <c r="Q91" s="111">
        <v>0.39</v>
      </c>
      <c r="R91" s="107">
        <v>0</v>
      </c>
      <c r="S91" s="56">
        <v>0</v>
      </c>
      <c r="T91" s="56">
        <v>0.29499999999999998</v>
      </c>
      <c r="U91" s="56">
        <v>0</v>
      </c>
      <c r="V91" s="56">
        <v>0</v>
      </c>
      <c r="W91" s="56">
        <v>0</v>
      </c>
      <c r="X91" s="56">
        <v>0.39</v>
      </c>
      <c r="Y91" s="151">
        <v>1</v>
      </c>
      <c r="Z91" s="152">
        <v>1</v>
      </c>
      <c r="AA91" s="152">
        <v>1</v>
      </c>
      <c r="AB91" s="152">
        <v>1</v>
      </c>
      <c r="AC91" s="152">
        <v>1</v>
      </c>
      <c r="AD91" s="152">
        <v>1</v>
      </c>
      <c r="AE91" s="46">
        <v>1</v>
      </c>
      <c r="AF91" s="89" t="s">
        <v>5898</v>
      </c>
      <c r="AG91" s="90" t="s">
        <v>5898</v>
      </c>
      <c r="AH91" s="90" t="s">
        <v>5898</v>
      </c>
      <c r="AI91" s="90" t="s">
        <v>5898</v>
      </c>
      <c r="AJ91" s="90" t="s">
        <v>5898</v>
      </c>
      <c r="AK91" s="90" t="s">
        <v>5898</v>
      </c>
      <c r="AL91" s="90" t="s">
        <v>5898</v>
      </c>
    </row>
    <row r="92" spans="2:38" x14ac:dyDescent="0.15">
      <c r="B92" s="94"/>
      <c r="D92" s="92">
        <v>88</v>
      </c>
      <c r="E92" s="94" t="str">
        <f>'2015年报分红率'!U93</f>
        <v>600660.SH</v>
      </c>
      <c r="F92" s="94" t="str">
        <f>'2015年报分红率'!V93</f>
        <v>福耀玻璃</v>
      </c>
      <c r="G92" s="56">
        <v>0.2</v>
      </c>
      <c r="H92" s="56">
        <v>0.2</v>
      </c>
      <c r="I92" s="62"/>
      <c r="K92" s="107">
        <v>0</v>
      </c>
      <c r="L92" s="110">
        <v>0</v>
      </c>
      <c r="M92" s="110">
        <v>0.2</v>
      </c>
      <c r="N92" s="110">
        <v>0</v>
      </c>
      <c r="O92" s="110">
        <v>0</v>
      </c>
      <c r="P92" s="110">
        <v>0</v>
      </c>
      <c r="Q92" s="111">
        <v>0.2</v>
      </c>
      <c r="R92" s="107">
        <v>0</v>
      </c>
      <c r="S92" s="56">
        <v>0</v>
      </c>
      <c r="T92" s="56">
        <v>0.2</v>
      </c>
      <c r="U92" s="56">
        <v>0</v>
      </c>
      <c r="V92" s="56">
        <v>0</v>
      </c>
      <c r="W92" s="56">
        <v>0</v>
      </c>
      <c r="X92" s="56">
        <v>0.2</v>
      </c>
      <c r="Y92" s="151">
        <v>1</v>
      </c>
      <c r="Z92" s="152">
        <v>1</v>
      </c>
      <c r="AA92" s="152">
        <v>1</v>
      </c>
      <c r="AB92" s="152">
        <v>1</v>
      </c>
      <c r="AC92" s="152">
        <v>1</v>
      </c>
      <c r="AD92" s="152">
        <v>1</v>
      </c>
      <c r="AE92" s="46">
        <v>1</v>
      </c>
      <c r="AF92" s="89" t="s">
        <v>5898</v>
      </c>
      <c r="AG92" s="90" t="s">
        <v>5898</v>
      </c>
      <c r="AH92" s="90" t="s">
        <v>5898</v>
      </c>
      <c r="AI92" s="90" t="s">
        <v>5898</v>
      </c>
      <c r="AJ92" s="90" t="s">
        <v>5898</v>
      </c>
      <c r="AK92" s="90" t="s">
        <v>5898</v>
      </c>
      <c r="AL92" s="90" t="s">
        <v>5898</v>
      </c>
    </row>
    <row r="93" spans="2:38" x14ac:dyDescent="0.15">
      <c r="B93" s="94"/>
      <c r="D93" s="92">
        <v>89</v>
      </c>
      <c r="E93" s="94" t="str">
        <f>'2015年报分红率'!U94</f>
        <v>600674.SH</v>
      </c>
      <c r="F93" s="94" t="str">
        <f>'2015年报分红率'!V94</f>
        <v>川投能源</v>
      </c>
      <c r="G93" s="56">
        <v>0.75</v>
      </c>
      <c r="H93" s="56">
        <v>0.75</v>
      </c>
      <c r="I93" s="62"/>
      <c r="K93" s="107">
        <v>0</v>
      </c>
      <c r="L93" s="110">
        <v>0</v>
      </c>
      <c r="M93" s="110">
        <v>0.75</v>
      </c>
      <c r="N93" s="110">
        <v>0</v>
      </c>
      <c r="O93" s="110">
        <v>0</v>
      </c>
      <c r="P93" s="110">
        <v>0</v>
      </c>
      <c r="Q93" s="111">
        <v>0.75</v>
      </c>
      <c r="R93" s="107">
        <v>0</v>
      </c>
      <c r="S93" s="56">
        <v>0</v>
      </c>
      <c r="T93" s="56">
        <v>0.75</v>
      </c>
      <c r="U93" s="56">
        <v>0</v>
      </c>
      <c r="V93" s="56">
        <v>0</v>
      </c>
      <c r="W93" s="56">
        <v>0</v>
      </c>
      <c r="X93" s="56">
        <v>0.75</v>
      </c>
      <c r="Y93" s="151">
        <v>1</v>
      </c>
      <c r="Z93" s="152">
        <v>1</v>
      </c>
      <c r="AA93" s="152">
        <v>1</v>
      </c>
      <c r="AB93" s="152">
        <v>1</v>
      </c>
      <c r="AC93" s="152">
        <v>1</v>
      </c>
      <c r="AD93" s="152">
        <v>1</v>
      </c>
      <c r="AE93" s="46">
        <v>1</v>
      </c>
      <c r="AF93" s="89" t="s">
        <v>5898</v>
      </c>
      <c r="AG93" s="90" t="s">
        <v>5898</v>
      </c>
      <c r="AH93" s="90" t="s">
        <v>5898</v>
      </c>
      <c r="AI93" s="90" t="s">
        <v>5898</v>
      </c>
      <c r="AJ93" s="90" t="s">
        <v>5898</v>
      </c>
      <c r="AK93" s="90" t="s">
        <v>5898</v>
      </c>
      <c r="AL93" s="90" t="s">
        <v>5898</v>
      </c>
    </row>
    <row r="94" spans="2:38" x14ac:dyDescent="0.15">
      <c r="B94" s="94"/>
      <c r="D94" s="92">
        <v>90</v>
      </c>
      <c r="E94" s="94" t="str">
        <f>'2015年报分红率'!U95</f>
        <v>600690.SH</v>
      </c>
      <c r="F94" s="94" t="str">
        <f>'2015年报分红率'!V95</f>
        <v>青岛海尔</v>
      </c>
      <c r="G94" s="56">
        <v>0.54</v>
      </c>
      <c r="H94" s="56">
        <v>0.3</v>
      </c>
      <c r="I94" s="62"/>
      <c r="K94" s="107">
        <v>0</v>
      </c>
      <c r="L94" s="110">
        <v>0</v>
      </c>
      <c r="M94" s="110">
        <v>0.54</v>
      </c>
      <c r="N94" s="110">
        <v>0</v>
      </c>
      <c r="O94" s="110">
        <v>0</v>
      </c>
      <c r="P94" s="110">
        <v>0</v>
      </c>
      <c r="Q94" s="111">
        <v>0.3</v>
      </c>
      <c r="R94" s="107">
        <v>0</v>
      </c>
      <c r="S94" s="56">
        <v>0</v>
      </c>
      <c r="T94" s="56">
        <v>0.27</v>
      </c>
      <c r="U94" s="56">
        <v>0</v>
      </c>
      <c r="V94" s="56">
        <v>0</v>
      </c>
      <c r="W94" s="56">
        <v>0</v>
      </c>
      <c r="X94" s="56">
        <v>0.3</v>
      </c>
      <c r="Y94" s="151">
        <v>2</v>
      </c>
      <c r="Z94" s="152">
        <v>2</v>
      </c>
      <c r="AA94" s="152">
        <v>2</v>
      </c>
      <c r="AB94" s="152">
        <v>2</v>
      </c>
      <c r="AC94" s="152">
        <v>2</v>
      </c>
      <c r="AD94" s="152">
        <v>2</v>
      </c>
      <c r="AE94" s="46">
        <v>1</v>
      </c>
      <c r="AF94" s="89" t="s">
        <v>5898</v>
      </c>
      <c r="AG94" s="90" t="s">
        <v>5898</v>
      </c>
      <c r="AH94" s="90" t="s">
        <v>5898</v>
      </c>
      <c r="AI94" s="90" t="s">
        <v>5898</v>
      </c>
      <c r="AJ94" s="90" t="s">
        <v>5898</v>
      </c>
      <c r="AK94" s="90" t="s">
        <v>5898</v>
      </c>
      <c r="AL94" s="90">
        <v>1</v>
      </c>
    </row>
    <row r="95" spans="2:38" x14ac:dyDescent="0.15">
      <c r="B95" s="94"/>
      <c r="D95" s="92">
        <v>91</v>
      </c>
      <c r="E95" s="94" t="str">
        <f>'2015年报分红率'!U96</f>
        <v>600741.SH</v>
      </c>
      <c r="F95" s="94" t="str">
        <f>'2015年报分红率'!V96</f>
        <v>华域汽车</v>
      </c>
      <c r="G95" s="56">
        <v>0.42399999999999999</v>
      </c>
      <c r="H95" s="56">
        <v>0.49199999999999999</v>
      </c>
      <c r="I95" s="62"/>
      <c r="K95" s="107">
        <v>0</v>
      </c>
      <c r="L95" s="110">
        <v>0</v>
      </c>
      <c r="M95" s="110">
        <v>0.42399999999999999</v>
      </c>
      <c r="N95" s="110">
        <v>0</v>
      </c>
      <c r="O95" s="110">
        <v>0</v>
      </c>
      <c r="P95" s="110">
        <v>0</v>
      </c>
      <c r="Q95" s="111">
        <v>0.49199999999999999</v>
      </c>
      <c r="R95" s="107">
        <v>0</v>
      </c>
      <c r="S95" s="56">
        <v>0</v>
      </c>
      <c r="T95" s="56">
        <v>0.21199999999999999</v>
      </c>
      <c r="U95" s="56">
        <v>0</v>
      </c>
      <c r="V95" s="56">
        <v>0</v>
      </c>
      <c r="W95" s="56">
        <v>0</v>
      </c>
      <c r="X95" s="56">
        <v>0.49199999999999999</v>
      </c>
      <c r="Y95" s="151">
        <v>2</v>
      </c>
      <c r="Z95" s="152">
        <v>2</v>
      </c>
      <c r="AA95" s="152">
        <v>2</v>
      </c>
      <c r="AB95" s="152">
        <v>2</v>
      </c>
      <c r="AC95" s="152">
        <v>2</v>
      </c>
      <c r="AD95" s="152">
        <v>2</v>
      </c>
      <c r="AE95" s="46">
        <v>1</v>
      </c>
      <c r="AF95" s="89" t="s">
        <v>5898</v>
      </c>
      <c r="AG95" s="90" t="s">
        <v>5898</v>
      </c>
      <c r="AH95" s="90" t="s">
        <v>5898</v>
      </c>
      <c r="AI95" s="90" t="s">
        <v>5898</v>
      </c>
      <c r="AJ95" s="90" t="s">
        <v>5898</v>
      </c>
      <c r="AK95" s="90" t="s">
        <v>5898</v>
      </c>
      <c r="AL95" s="90">
        <v>1</v>
      </c>
    </row>
    <row r="96" spans="2:38" x14ac:dyDescent="0.15">
      <c r="B96" s="94"/>
      <c r="D96" s="92">
        <v>92</v>
      </c>
      <c r="E96" s="94" t="str">
        <f>'2015年报分红率'!U97</f>
        <v>600795.SH</v>
      </c>
      <c r="F96" s="94" t="str">
        <f>'2015年报分红率'!V97</f>
        <v>国电电力</v>
      </c>
      <c r="G96" s="56">
        <v>0.81</v>
      </c>
      <c r="H96" s="56">
        <v>0.52</v>
      </c>
      <c r="I96" s="62"/>
      <c r="K96" s="107">
        <v>0</v>
      </c>
      <c r="L96" s="110">
        <v>0</v>
      </c>
      <c r="M96" s="110">
        <v>0.81</v>
      </c>
      <c r="N96" s="110">
        <v>0</v>
      </c>
      <c r="O96" s="110">
        <v>0</v>
      </c>
      <c r="P96" s="110">
        <v>0</v>
      </c>
      <c r="Q96" s="111">
        <v>0.52</v>
      </c>
      <c r="R96" s="107">
        <v>0</v>
      </c>
      <c r="S96" s="56">
        <v>0</v>
      </c>
      <c r="T96" s="56">
        <v>0.81</v>
      </c>
      <c r="U96" s="56">
        <v>0</v>
      </c>
      <c r="V96" s="56">
        <v>0</v>
      </c>
      <c r="W96" s="56">
        <v>0</v>
      </c>
      <c r="X96" s="56">
        <v>0.52</v>
      </c>
      <c r="Y96" s="151">
        <v>1</v>
      </c>
      <c r="Z96" s="152">
        <v>1</v>
      </c>
      <c r="AA96" s="152">
        <v>1</v>
      </c>
      <c r="AB96" s="152">
        <v>1</v>
      </c>
      <c r="AC96" s="152">
        <v>1</v>
      </c>
      <c r="AD96" s="152">
        <v>1</v>
      </c>
      <c r="AE96" s="46">
        <v>1</v>
      </c>
      <c r="AF96" s="89" t="s">
        <v>5898</v>
      </c>
      <c r="AG96" s="90" t="s">
        <v>5898</v>
      </c>
      <c r="AH96" s="90" t="s">
        <v>5898</v>
      </c>
      <c r="AI96" s="90" t="s">
        <v>5898</v>
      </c>
      <c r="AJ96" s="90" t="s">
        <v>5898</v>
      </c>
      <c r="AK96" s="90" t="s">
        <v>5898</v>
      </c>
      <c r="AL96" s="90" t="s">
        <v>5898</v>
      </c>
    </row>
    <row r="97" spans="2:38" x14ac:dyDescent="0.15">
      <c r="B97" s="94"/>
      <c r="D97" s="92">
        <v>93</v>
      </c>
      <c r="E97" s="94" t="str">
        <f>'2015年报分红率'!U98</f>
        <v>600837.SH</v>
      </c>
      <c r="F97" s="94" t="str">
        <f>'2015年报分红率'!V98</f>
        <v>海通证券</v>
      </c>
      <c r="G97" s="56">
        <v>0.11</v>
      </c>
      <c r="H97" s="56">
        <v>0.15</v>
      </c>
      <c r="I97" s="62"/>
      <c r="K97" s="107">
        <v>0</v>
      </c>
      <c r="L97" s="110">
        <v>0</v>
      </c>
      <c r="M97" s="110">
        <v>0.11</v>
      </c>
      <c r="N97" s="110">
        <v>0</v>
      </c>
      <c r="O97" s="110">
        <v>0</v>
      </c>
      <c r="P97" s="110">
        <v>0</v>
      </c>
      <c r="Q97" s="111">
        <v>0.15</v>
      </c>
      <c r="R97" s="107">
        <v>0</v>
      </c>
      <c r="S97" s="56">
        <v>0</v>
      </c>
      <c r="T97" s="56">
        <v>0.11</v>
      </c>
      <c r="U97" s="56">
        <v>0</v>
      </c>
      <c r="V97" s="56">
        <v>0</v>
      </c>
      <c r="W97" s="56">
        <v>0</v>
      </c>
      <c r="X97" s="56">
        <v>0.15</v>
      </c>
      <c r="Y97" s="151">
        <v>1</v>
      </c>
      <c r="Z97" s="152">
        <v>1</v>
      </c>
      <c r="AA97" s="152">
        <v>1</v>
      </c>
      <c r="AB97" s="152">
        <v>1</v>
      </c>
      <c r="AC97" s="152">
        <v>1</v>
      </c>
      <c r="AD97" s="152">
        <v>1</v>
      </c>
      <c r="AE97" s="46">
        <v>1</v>
      </c>
      <c r="AF97" s="89" t="s">
        <v>5898</v>
      </c>
      <c r="AG97" s="90" t="s">
        <v>5898</v>
      </c>
      <c r="AH97" s="90" t="s">
        <v>5898</v>
      </c>
      <c r="AI97" s="90" t="s">
        <v>5898</v>
      </c>
      <c r="AJ97" s="90" t="s">
        <v>5898</v>
      </c>
      <c r="AK97" s="90" t="s">
        <v>5898</v>
      </c>
      <c r="AL97" s="90" t="s">
        <v>5898</v>
      </c>
    </row>
    <row r="98" spans="2:38" x14ac:dyDescent="0.15">
      <c r="B98" s="94"/>
      <c r="D98" s="92">
        <v>94</v>
      </c>
      <c r="E98" s="94" t="str">
        <f>'2015年报分红率'!U99</f>
        <v>600859.SH</v>
      </c>
      <c r="F98" s="94" t="str">
        <f>'2015年报分红率'!V99</f>
        <v>王府井</v>
      </c>
      <c r="G98" s="56">
        <v>0.45</v>
      </c>
      <c r="H98" s="56">
        <v>0.25</v>
      </c>
      <c r="I98" s="62"/>
      <c r="K98" s="107">
        <v>0</v>
      </c>
      <c r="L98" s="110">
        <v>0</v>
      </c>
      <c r="M98" s="110">
        <v>0.45</v>
      </c>
      <c r="N98" s="110">
        <v>0</v>
      </c>
      <c r="O98" s="110">
        <v>0</v>
      </c>
      <c r="P98" s="110">
        <v>0</v>
      </c>
      <c r="Q98" s="111">
        <v>0.25</v>
      </c>
      <c r="R98" s="107">
        <v>0</v>
      </c>
      <c r="S98" s="56">
        <v>0</v>
      </c>
      <c r="T98" s="56">
        <v>0.45</v>
      </c>
      <c r="U98" s="56">
        <v>0</v>
      </c>
      <c r="V98" s="56">
        <v>0</v>
      </c>
      <c r="W98" s="56">
        <v>0</v>
      </c>
      <c r="X98" s="56">
        <v>0.25</v>
      </c>
      <c r="Y98" s="151">
        <v>1</v>
      </c>
      <c r="Z98" s="152">
        <v>1</v>
      </c>
      <c r="AA98" s="152">
        <v>1</v>
      </c>
      <c r="AB98" s="152">
        <v>1</v>
      </c>
      <c r="AC98" s="152">
        <v>1</v>
      </c>
      <c r="AD98" s="152">
        <v>1</v>
      </c>
      <c r="AE98" s="46">
        <v>1</v>
      </c>
      <c r="AF98" s="89" t="s">
        <v>5898</v>
      </c>
      <c r="AG98" s="90" t="s">
        <v>5898</v>
      </c>
      <c r="AH98" s="90" t="s">
        <v>5898</v>
      </c>
      <c r="AI98" s="90" t="s">
        <v>5898</v>
      </c>
      <c r="AJ98" s="90" t="s">
        <v>5898</v>
      </c>
      <c r="AK98" s="90" t="s">
        <v>5898</v>
      </c>
      <c r="AL98" s="90" t="s">
        <v>5898</v>
      </c>
    </row>
    <row r="99" spans="2:38" x14ac:dyDescent="0.15">
      <c r="B99" s="94"/>
      <c r="D99" s="92">
        <v>95</v>
      </c>
      <c r="E99" s="94" t="str">
        <f>'2015年报分红率'!U100</f>
        <v>600886.SH</v>
      </c>
      <c r="F99" s="94" t="str">
        <f>'2015年报分红率'!V100</f>
        <v>国投电力</v>
      </c>
      <c r="G99" s="56">
        <v>0.88</v>
      </c>
      <c r="H99" s="56">
        <v>0.42</v>
      </c>
      <c r="I99" s="62"/>
      <c r="K99" s="107">
        <v>0</v>
      </c>
      <c r="L99" s="110">
        <v>0</v>
      </c>
      <c r="M99" s="110">
        <v>0.88</v>
      </c>
      <c r="N99" s="110">
        <v>0</v>
      </c>
      <c r="O99" s="110">
        <v>0</v>
      </c>
      <c r="P99" s="110">
        <v>0</v>
      </c>
      <c r="Q99" s="111">
        <v>0.42</v>
      </c>
      <c r="R99" s="107">
        <v>0</v>
      </c>
      <c r="S99" s="56">
        <v>0</v>
      </c>
      <c r="T99" s="56">
        <v>0.88</v>
      </c>
      <c r="U99" s="56">
        <v>0</v>
      </c>
      <c r="V99" s="56">
        <v>0</v>
      </c>
      <c r="W99" s="56">
        <v>0</v>
      </c>
      <c r="X99" s="56">
        <v>0.42</v>
      </c>
      <c r="Y99" s="151">
        <v>1.3</v>
      </c>
      <c r="Z99" s="152">
        <v>1.3</v>
      </c>
      <c r="AA99" s="152">
        <v>1</v>
      </c>
      <c r="AB99" s="152">
        <v>1</v>
      </c>
      <c r="AC99" s="152">
        <v>1</v>
      </c>
      <c r="AD99" s="152">
        <v>1</v>
      </c>
      <c r="AE99" s="46">
        <v>1</v>
      </c>
      <c r="AF99" s="89" t="s">
        <v>5898</v>
      </c>
      <c r="AG99" s="90" t="s">
        <v>5898</v>
      </c>
      <c r="AH99" s="90">
        <v>0.3</v>
      </c>
      <c r="AI99" s="90" t="s">
        <v>5898</v>
      </c>
      <c r="AJ99" s="90" t="s">
        <v>5898</v>
      </c>
      <c r="AK99" s="90" t="s">
        <v>5898</v>
      </c>
      <c r="AL99" s="90" t="s">
        <v>5898</v>
      </c>
    </row>
    <row r="100" spans="2:38" x14ac:dyDescent="0.15">
      <c r="B100" s="94"/>
      <c r="D100" s="92">
        <v>96</v>
      </c>
      <c r="E100" s="94" t="str">
        <f>'2015年报分红率'!U101</f>
        <v>600887.SH</v>
      </c>
      <c r="F100" s="94" t="str">
        <f>'2015年报分红率'!V101</f>
        <v>伊利股份</v>
      </c>
      <c r="G100" s="56">
        <v>0.27993000000000001</v>
      </c>
      <c r="H100" s="56">
        <v>0.28866000000000003</v>
      </c>
      <c r="I100" s="62"/>
      <c r="K100" s="107">
        <v>0</v>
      </c>
      <c r="L100" s="110">
        <v>0</v>
      </c>
      <c r="M100" s="110">
        <v>0.27993000000000001</v>
      </c>
      <c r="N100" s="110">
        <v>0</v>
      </c>
      <c r="O100" s="110">
        <v>0</v>
      </c>
      <c r="P100" s="110">
        <v>0</v>
      </c>
      <c r="Q100" s="111">
        <v>0.28866000000000003</v>
      </c>
      <c r="R100" s="107">
        <v>0</v>
      </c>
      <c r="S100" s="56">
        <v>0</v>
      </c>
      <c r="T100" s="56">
        <v>0.27993000000000001</v>
      </c>
      <c r="U100" s="56">
        <v>0</v>
      </c>
      <c r="V100" s="56">
        <v>0</v>
      </c>
      <c r="W100" s="56">
        <v>0</v>
      </c>
      <c r="X100" s="56">
        <v>0.28866000000000003</v>
      </c>
      <c r="Y100" s="151">
        <v>1</v>
      </c>
      <c r="Z100" s="152">
        <v>1</v>
      </c>
      <c r="AA100" s="152">
        <v>1</v>
      </c>
      <c r="AB100" s="152">
        <v>1</v>
      </c>
      <c r="AC100" s="152">
        <v>1</v>
      </c>
      <c r="AD100" s="152">
        <v>1</v>
      </c>
      <c r="AE100" s="46">
        <v>1</v>
      </c>
      <c r="AF100" s="89" t="s">
        <v>5898</v>
      </c>
      <c r="AG100" s="90" t="s">
        <v>5898</v>
      </c>
      <c r="AH100" s="90" t="s">
        <v>5898</v>
      </c>
      <c r="AI100" s="90" t="s">
        <v>5898</v>
      </c>
      <c r="AJ100" s="90" t="s">
        <v>5898</v>
      </c>
      <c r="AK100" s="90" t="s">
        <v>5898</v>
      </c>
      <c r="AL100" s="90" t="s">
        <v>5898</v>
      </c>
    </row>
    <row r="101" spans="2:38" x14ac:dyDescent="0.15">
      <c r="B101" s="94"/>
      <c r="D101" s="92">
        <v>97</v>
      </c>
      <c r="E101" s="94" t="str">
        <f>'2015年报分红率'!U102</f>
        <v>600894.SH</v>
      </c>
      <c r="F101" s="94" t="str">
        <f>'2015年报分红率'!V102</f>
        <v>广日股份</v>
      </c>
      <c r="G101" s="56">
        <v>0.9</v>
      </c>
      <c r="H101" s="56">
        <v>0.8</v>
      </c>
      <c r="I101" s="62"/>
      <c r="K101" s="107">
        <v>0</v>
      </c>
      <c r="L101" s="110">
        <v>0</v>
      </c>
      <c r="M101" s="110">
        <v>0.9</v>
      </c>
      <c r="N101" s="110">
        <v>0</v>
      </c>
      <c r="O101" s="110">
        <v>0</v>
      </c>
      <c r="P101" s="110">
        <v>0</v>
      </c>
      <c r="Q101" s="111">
        <v>0.8</v>
      </c>
      <c r="R101" s="107">
        <v>0</v>
      </c>
      <c r="S101" s="56">
        <v>0</v>
      </c>
      <c r="T101" s="56">
        <v>0.45</v>
      </c>
      <c r="U101" s="56">
        <v>0</v>
      </c>
      <c r="V101" s="56">
        <v>0</v>
      </c>
      <c r="W101" s="56">
        <v>0</v>
      </c>
      <c r="X101" s="56">
        <v>0.8</v>
      </c>
      <c r="Y101" s="151">
        <v>2</v>
      </c>
      <c r="Z101" s="152">
        <v>2</v>
      </c>
      <c r="AA101" s="152">
        <v>2</v>
      </c>
      <c r="AB101" s="152">
        <v>2</v>
      </c>
      <c r="AC101" s="152">
        <v>2</v>
      </c>
      <c r="AD101" s="152">
        <v>2</v>
      </c>
      <c r="AE101" s="46">
        <v>1</v>
      </c>
      <c r="AF101" s="89" t="s">
        <v>5898</v>
      </c>
      <c r="AG101" s="90" t="s">
        <v>5898</v>
      </c>
      <c r="AH101" s="90" t="s">
        <v>5898</v>
      </c>
      <c r="AI101" s="90" t="s">
        <v>5898</v>
      </c>
      <c r="AJ101" s="90" t="s">
        <v>5898</v>
      </c>
      <c r="AK101" s="90" t="s">
        <v>5898</v>
      </c>
      <c r="AL101" s="90">
        <v>1</v>
      </c>
    </row>
    <row r="102" spans="2:38" x14ac:dyDescent="0.15">
      <c r="B102" s="94"/>
      <c r="D102" s="92">
        <v>98</v>
      </c>
      <c r="E102" s="94" t="str">
        <f>'2015年报分红率'!U103</f>
        <v>600900.SH</v>
      </c>
      <c r="F102" s="94" t="str">
        <f>'2015年报分红率'!V103</f>
        <v>长江电力</v>
      </c>
      <c r="G102" s="56">
        <v>0.75</v>
      </c>
      <c r="H102" s="56">
        <v>0.1</v>
      </c>
      <c r="I102" s="62"/>
      <c r="K102" s="107">
        <v>0</v>
      </c>
      <c r="L102" s="110">
        <v>0</v>
      </c>
      <c r="M102" s="110">
        <v>0.75</v>
      </c>
      <c r="N102" s="110">
        <v>0</v>
      </c>
      <c r="O102" s="110">
        <v>0</v>
      </c>
      <c r="P102" s="110">
        <v>0</v>
      </c>
      <c r="Q102" s="111">
        <v>0.1</v>
      </c>
      <c r="R102" s="107">
        <v>0</v>
      </c>
      <c r="S102" s="56">
        <v>0</v>
      </c>
      <c r="T102" s="56">
        <v>0.75</v>
      </c>
      <c r="U102" s="56">
        <v>0</v>
      </c>
      <c r="V102" s="56">
        <v>0</v>
      </c>
      <c r="W102" s="56">
        <v>0</v>
      </c>
      <c r="X102" s="56">
        <v>0.1</v>
      </c>
      <c r="Y102" s="151">
        <v>1</v>
      </c>
      <c r="Z102" s="152">
        <v>1</v>
      </c>
      <c r="AA102" s="152">
        <v>1</v>
      </c>
      <c r="AB102" s="152">
        <v>1</v>
      </c>
      <c r="AC102" s="152">
        <v>1</v>
      </c>
      <c r="AD102" s="152">
        <v>1</v>
      </c>
      <c r="AE102" s="46">
        <v>1</v>
      </c>
      <c r="AF102" s="89" t="s">
        <v>5898</v>
      </c>
      <c r="AG102" s="90" t="s">
        <v>5898</v>
      </c>
      <c r="AH102" s="90" t="s">
        <v>5898</v>
      </c>
      <c r="AI102" s="90" t="s">
        <v>5898</v>
      </c>
      <c r="AJ102" s="90" t="s">
        <v>5898</v>
      </c>
      <c r="AK102" s="90" t="s">
        <v>5898</v>
      </c>
      <c r="AL102" s="90" t="s">
        <v>5898</v>
      </c>
    </row>
    <row r="103" spans="2:38" x14ac:dyDescent="0.15">
      <c r="B103" s="94"/>
      <c r="D103" s="92">
        <v>99</v>
      </c>
      <c r="E103" s="94" t="str">
        <f>'2015年报分红率'!U104</f>
        <v>601006.SH</v>
      </c>
      <c r="F103" s="94" t="str">
        <f>'2015年报分红率'!V104</f>
        <v>大秦铁路</v>
      </c>
      <c r="G103" s="56">
        <v>0.4</v>
      </c>
      <c r="H103" s="56">
        <v>0.37909999999999999</v>
      </c>
      <c r="I103" s="62"/>
      <c r="K103" s="107">
        <v>0</v>
      </c>
      <c r="L103" s="110">
        <v>0</v>
      </c>
      <c r="M103" s="110">
        <v>0.4</v>
      </c>
      <c r="N103" s="110">
        <v>0</v>
      </c>
      <c r="O103" s="110">
        <v>0</v>
      </c>
      <c r="P103" s="110">
        <v>0</v>
      </c>
      <c r="Q103" s="111">
        <v>0.37909999999999999</v>
      </c>
      <c r="R103" s="107">
        <v>0</v>
      </c>
      <c r="S103" s="56">
        <v>0</v>
      </c>
      <c r="T103" s="56">
        <v>0.4</v>
      </c>
      <c r="U103" s="56">
        <v>0</v>
      </c>
      <c r="V103" s="56">
        <v>0</v>
      </c>
      <c r="W103" s="56">
        <v>0</v>
      </c>
      <c r="X103" s="56">
        <v>0.37909999999999999</v>
      </c>
      <c r="Y103" s="151">
        <v>1</v>
      </c>
      <c r="Z103" s="152">
        <v>1</v>
      </c>
      <c r="AA103" s="152">
        <v>1</v>
      </c>
      <c r="AB103" s="152">
        <v>1</v>
      </c>
      <c r="AC103" s="152">
        <v>1</v>
      </c>
      <c r="AD103" s="152">
        <v>1</v>
      </c>
      <c r="AE103" s="46">
        <v>1</v>
      </c>
      <c r="AF103" s="89" t="s">
        <v>5898</v>
      </c>
      <c r="AG103" s="90" t="s">
        <v>5898</v>
      </c>
      <c r="AH103" s="90" t="s">
        <v>5898</v>
      </c>
      <c r="AI103" s="90" t="s">
        <v>5898</v>
      </c>
      <c r="AJ103" s="90" t="s">
        <v>5898</v>
      </c>
      <c r="AK103" s="90" t="s">
        <v>5898</v>
      </c>
      <c r="AL103" s="90" t="s">
        <v>5898</v>
      </c>
    </row>
    <row r="104" spans="2:38" x14ac:dyDescent="0.15">
      <c r="B104" s="94"/>
      <c r="D104" s="92">
        <v>100</v>
      </c>
      <c r="E104" s="94" t="str">
        <f>'2015年报分红率'!U105</f>
        <v>601158.SH</v>
      </c>
      <c r="F104" s="94" t="str">
        <f>'2015年报分红率'!V105</f>
        <v>重庆水务</v>
      </c>
      <c r="G104" s="56">
        <v>0.45</v>
      </c>
      <c r="H104" s="56">
        <v>0.48</v>
      </c>
      <c r="I104" s="62"/>
      <c r="K104" s="107">
        <v>0</v>
      </c>
      <c r="L104" s="110">
        <v>0</v>
      </c>
      <c r="M104" s="110">
        <v>0.45</v>
      </c>
      <c r="N104" s="110">
        <v>0</v>
      </c>
      <c r="O104" s="110">
        <v>0</v>
      </c>
      <c r="P104" s="110">
        <v>0</v>
      </c>
      <c r="Q104" s="111">
        <v>0.48</v>
      </c>
      <c r="R104" s="107">
        <v>0</v>
      </c>
      <c r="S104" s="56">
        <v>0</v>
      </c>
      <c r="T104" s="56">
        <v>0.45</v>
      </c>
      <c r="U104" s="56">
        <v>0</v>
      </c>
      <c r="V104" s="56">
        <v>0</v>
      </c>
      <c r="W104" s="56">
        <v>0</v>
      </c>
      <c r="X104" s="56">
        <v>0.48</v>
      </c>
      <c r="Y104" s="151">
        <v>1</v>
      </c>
      <c r="Z104" s="152">
        <v>1</v>
      </c>
      <c r="AA104" s="152">
        <v>1</v>
      </c>
      <c r="AB104" s="152">
        <v>1</v>
      </c>
      <c r="AC104" s="152">
        <v>1</v>
      </c>
      <c r="AD104" s="152">
        <v>1</v>
      </c>
      <c r="AE104" s="46">
        <v>1</v>
      </c>
      <c r="AF104" s="89" t="s">
        <v>5898</v>
      </c>
      <c r="AG104" s="90" t="s">
        <v>5898</v>
      </c>
      <c r="AH104" s="90" t="s">
        <v>5898</v>
      </c>
      <c r="AI104" s="90" t="s">
        <v>5898</v>
      </c>
      <c r="AJ104" s="90" t="s">
        <v>5898</v>
      </c>
      <c r="AK104" s="90" t="s">
        <v>5898</v>
      </c>
      <c r="AL104" s="90" t="s">
        <v>5898</v>
      </c>
    </row>
    <row r="105" spans="2:38" x14ac:dyDescent="0.15">
      <c r="B105" s="94"/>
      <c r="D105" s="92">
        <v>101</v>
      </c>
      <c r="E105" s="94" t="str">
        <f>'2015年报分红率'!U106</f>
        <v>601166.SH</v>
      </c>
      <c r="F105" s="94" t="str">
        <f>'2015年报分红率'!V106</f>
        <v>兴业银行</v>
      </c>
      <c r="G105" s="56">
        <v>0.26</v>
      </c>
      <c r="H105" s="56">
        <v>0.25</v>
      </c>
      <c r="I105" s="62"/>
      <c r="K105" s="107">
        <v>0</v>
      </c>
      <c r="L105" s="110">
        <v>0</v>
      </c>
      <c r="M105" s="110">
        <v>0.26</v>
      </c>
      <c r="N105" s="110">
        <v>0</v>
      </c>
      <c r="O105" s="110">
        <v>0</v>
      </c>
      <c r="P105" s="110">
        <v>0</v>
      </c>
      <c r="Q105" s="111">
        <v>0.25</v>
      </c>
      <c r="R105" s="107">
        <v>0</v>
      </c>
      <c r="S105" s="56">
        <v>0</v>
      </c>
      <c r="T105" s="56">
        <v>0.26</v>
      </c>
      <c r="U105" s="56">
        <v>0</v>
      </c>
      <c r="V105" s="56">
        <v>0</v>
      </c>
      <c r="W105" s="56">
        <v>0</v>
      </c>
      <c r="X105" s="56">
        <v>0.25</v>
      </c>
      <c r="Y105" s="151">
        <v>1</v>
      </c>
      <c r="Z105" s="152">
        <v>1</v>
      </c>
      <c r="AA105" s="152">
        <v>1</v>
      </c>
      <c r="AB105" s="152">
        <v>1</v>
      </c>
      <c r="AC105" s="152">
        <v>1</v>
      </c>
      <c r="AD105" s="152">
        <v>1</v>
      </c>
      <c r="AE105" s="46">
        <v>1</v>
      </c>
      <c r="AF105" s="89" t="s">
        <v>5898</v>
      </c>
      <c r="AG105" s="90" t="s">
        <v>5898</v>
      </c>
      <c r="AH105" s="90" t="s">
        <v>5898</v>
      </c>
      <c r="AI105" s="90" t="s">
        <v>5898</v>
      </c>
      <c r="AJ105" s="90" t="s">
        <v>5898</v>
      </c>
      <c r="AK105" s="90" t="s">
        <v>5898</v>
      </c>
      <c r="AL105" s="90" t="s">
        <v>5898</v>
      </c>
    </row>
    <row r="106" spans="2:38" x14ac:dyDescent="0.15">
      <c r="B106" s="94"/>
      <c r="D106" s="92">
        <v>102</v>
      </c>
      <c r="E106" s="94" t="str">
        <f>'2015年报分红率'!U107</f>
        <v>601211.SH</v>
      </c>
      <c r="F106" s="94" t="str">
        <f>'2015年报分红率'!V107</f>
        <v>国泰君安</v>
      </c>
      <c r="G106" s="56">
        <v>0.61</v>
      </c>
      <c r="H106" s="56">
        <v>0.56999999999999995</v>
      </c>
      <c r="I106" s="62"/>
      <c r="K106" s="107">
        <v>0</v>
      </c>
      <c r="L106" s="110">
        <v>0</v>
      </c>
      <c r="M106" s="110">
        <v>0.61</v>
      </c>
      <c r="N106" s="110">
        <v>0</v>
      </c>
      <c r="O106" s="110">
        <v>0</v>
      </c>
      <c r="P106" s="110">
        <v>0</v>
      </c>
      <c r="Q106" s="111">
        <v>0.56999999999999995</v>
      </c>
      <c r="R106" s="107">
        <v>0</v>
      </c>
      <c r="S106" s="56">
        <v>0</v>
      </c>
      <c r="T106" s="56">
        <v>0.61</v>
      </c>
      <c r="U106" s="56">
        <v>0</v>
      </c>
      <c r="V106" s="56">
        <v>0</v>
      </c>
      <c r="W106" s="56">
        <v>0</v>
      </c>
      <c r="X106" s="56">
        <v>0.56999999999999995</v>
      </c>
      <c r="Y106" s="151">
        <v>1</v>
      </c>
      <c r="Z106" s="152">
        <v>1</v>
      </c>
      <c r="AA106" s="152">
        <v>1</v>
      </c>
      <c r="AB106" s="152">
        <v>1</v>
      </c>
      <c r="AC106" s="152">
        <v>1</v>
      </c>
      <c r="AD106" s="152">
        <v>1</v>
      </c>
      <c r="AE106" s="46">
        <v>1</v>
      </c>
      <c r="AF106" s="89" t="s">
        <v>5898</v>
      </c>
      <c r="AG106" s="90" t="s">
        <v>5898</v>
      </c>
      <c r="AH106" s="90" t="s">
        <v>5898</v>
      </c>
      <c r="AI106" s="90" t="s">
        <v>5898</v>
      </c>
      <c r="AJ106" s="90" t="s">
        <v>5898</v>
      </c>
      <c r="AK106" s="90" t="s">
        <v>5898</v>
      </c>
      <c r="AL106" s="90" t="s">
        <v>5898</v>
      </c>
    </row>
    <row r="107" spans="2:38" x14ac:dyDescent="0.15">
      <c r="B107" s="94"/>
      <c r="D107" s="92">
        <v>103</v>
      </c>
      <c r="E107" s="94" t="str">
        <f>'2015年报分红率'!U108</f>
        <v>601288.SH</v>
      </c>
      <c r="F107" s="94" t="str">
        <f>'2015年报分红率'!V108</f>
        <v>农业银行</v>
      </c>
      <c r="G107" s="56">
        <v>0.52</v>
      </c>
      <c r="H107" s="56">
        <v>0.1</v>
      </c>
      <c r="I107" s="62"/>
      <c r="K107" s="107">
        <v>0</v>
      </c>
      <c r="L107" s="110">
        <v>0</v>
      </c>
      <c r="M107" s="110">
        <v>0.52</v>
      </c>
      <c r="N107" s="110">
        <v>0</v>
      </c>
      <c r="O107" s="110">
        <v>0.1</v>
      </c>
      <c r="P107" s="110">
        <v>0</v>
      </c>
      <c r="Q107" s="111">
        <v>0</v>
      </c>
      <c r="R107" s="107">
        <v>0</v>
      </c>
      <c r="S107" s="56">
        <v>0</v>
      </c>
      <c r="T107" s="56">
        <v>0.52</v>
      </c>
      <c r="U107" s="56">
        <v>0</v>
      </c>
      <c r="V107" s="56">
        <v>0.1</v>
      </c>
      <c r="W107" s="56">
        <v>0</v>
      </c>
      <c r="X107" s="56">
        <v>0</v>
      </c>
      <c r="Y107" s="151">
        <v>1</v>
      </c>
      <c r="Z107" s="152">
        <v>1</v>
      </c>
      <c r="AA107" s="152">
        <v>1</v>
      </c>
      <c r="AB107" s="152">
        <v>1</v>
      </c>
      <c r="AC107" s="152">
        <v>1</v>
      </c>
      <c r="AD107" s="152">
        <v>1</v>
      </c>
      <c r="AE107" s="46">
        <v>1</v>
      </c>
      <c r="AF107" s="89" t="s">
        <v>5898</v>
      </c>
      <c r="AG107" s="90" t="s">
        <v>5898</v>
      </c>
      <c r="AH107" s="90" t="s">
        <v>5898</v>
      </c>
      <c r="AI107" s="90" t="s">
        <v>5898</v>
      </c>
      <c r="AJ107" s="90" t="s">
        <v>5898</v>
      </c>
      <c r="AK107" s="90" t="s">
        <v>5898</v>
      </c>
      <c r="AL107" s="90" t="s">
        <v>5898</v>
      </c>
    </row>
    <row r="108" spans="2:38" x14ac:dyDescent="0.15">
      <c r="B108" s="94"/>
      <c r="D108" s="92">
        <v>104</v>
      </c>
      <c r="E108" s="94" t="str">
        <f>'2015年报分红率'!U109</f>
        <v>601328.SH</v>
      </c>
      <c r="F108" s="94" t="str">
        <f>'2015年报分红率'!V109</f>
        <v>交通银行</v>
      </c>
      <c r="G108" s="56">
        <v>0.1668</v>
      </c>
      <c r="H108" s="56">
        <v>0.182</v>
      </c>
      <c r="I108" s="62"/>
      <c r="K108" s="107">
        <v>0</v>
      </c>
      <c r="L108" s="110">
        <v>0</v>
      </c>
      <c r="M108" s="110">
        <v>0.1668</v>
      </c>
      <c r="N108" s="110">
        <v>0</v>
      </c>
      <c r="O108" s="110">
        <v>0</v>
      </c>
      <c r="P108" s="110">
        <v>0</v>
      </c>
      <c r="Q108" s="111">
        <v>0.182</v>
      </c>
      <c r="R108" s="107">
        <v>0</v>
      </c>
      <c r="S108" s="56">
        <v>0</v>
      </c>
      <c r="T108" s="56">
        <v>0.1668</v>
      </c>
      <c r="U108" s="56">
        <v>0</v>
      </c>
      <c r="V108" s="56">
        <v>0</v>
      </c>
      <c r="W108" s="56">
        <v>0</v>
      </c>
      <c r="X108" s="56">
        <v>0.182</v>
      </c>
      <c r="Y108" s="151">
        <v>1</v>
      </c>
      <c r="Z108" s="152">
        <v>1</v>
      </c>
      <c r="AA108" s="152">
        <v>1</v>
      </c>
      <c r="AB108" s="152">
        <v>1</v>
      </c>
      <c r="AC108" s="152">
        <v>1</v>
      </c>
      <c r="AD108" s="152">
        <v>1</v>
      </c>
      <c r="AE108" s="46">
        <v>1</v>
      </c>
      <c r="AF108" s="89" t="s">
        <v>5898</v>
      </c>
      <c r="AG108" s="90" t="s">
        <v>5898</v>
      </c>
      <c r="AH108" s="90" t="s">
        <v>5898</v>
      </c>
      <c r="AI108" s="90" t="s">
        <v>5898</v>
      </c>
      <c r="AJ108" s="90" t="s">
        <v>5898</v>
      </c>
      <c r="AK108" s="90" t="s">
        <v>5898</v>
      </c>
      <c r="AL108" s="90" t="s">
        <v>5898</v>
      </c>
    </row>
    <row r="109" spans="2:38" x14ac:dyDescent="0.15">
      <c r="B109" s="94"/>
      <c r="D109" s="92">
        <v>105</v>
      </c>
      <c r="E109" s="94" t="str">
        <f>'2015年报分红率'!U110</f>
        <v>601369.SH</v>
      </c>
      <c r="F109" s="94" t="str">
        <f>'2015年报分红率'!V110</f>
        <v>陕鼓动力</v>
      </c>
      <c r="G109" s="56">
        <v>0.27</v>
      </c>
      <c r="H109" s="56">
        <v>0.27</v>
      </c>
      <c r="I109" s="62"/>
      <c r="K109" s="107">
        <v>0</v>
      </c>
      <c r="L109" s="110">
        <v>0</v>
      </c>
      <c r="M109" s="110">
        <v>0.27</v>
      </c>
      <c r="N109" s="110">
        <v>0</v>
      </c>
      <c r="O109" s="110">
        <v>0</v>
      </c>
      <c r="P109" s="110">
        <v>0</v>
      </c>
      <c r="Q109" s="111">
        <v>0.27</v>
      </c>
      <c r="R109" s="107">
        <v>0</v>
      </c>
      <c r="S109" s="56">
        <v>0</v>
      </c>
      <c r="T109" s="56">
        <v>0.27</v>
      </c>
      <c r="U109" s="56">
        <v>0</v>
      </c>
      <c r="V109" s="56">
        <v>0</v>
      </c>
      <c r="W109" s="56">
        <v>0</v>
      </c>
      <c r="X109" s="56">
        <v>0.27</v>
      </c>
      <c r="Y109" s="151">
        <v>1</v>
      </c>
      <c r="Z109" s="152">
        <v>1</v>
      </c>
      <c r="AA109" s="152">
        <v>1</v>
      </c>
      <c r="AB109" s="152">
        <v>1</v>
      </c>
      <c r="AC109" s="152">
        <v>1</v>
      </c>
      <c r="AD109" s="152">
        <v>1</v>
      </c>
      <c r="AE109" s="46">
        <v>1</v>
      </c>
      <c r="AF109" s="89" t="s">
        <v>5898</v>
      </c>
      <c r="AG109" s="90" t="s">
        <v>5898</v>
      </c>
      <c r="AH109" s="90" t="s">
        <v>5898</v>
      </c>
      <c r="AI109" s="90" t="s">
        <v>5898</v>
      </c>
      <c r="AJ109" s="90" t="s">
        <v>5898</v>
      </c>
      <c r="AK109" s="90" t="s">
        <v>5898</v>
      </c>
      <c r="AL109" s="90" t="s">
        <v>5898</v>
      </c>
    </row>
    <row r="110" spans="2:38" x14ac:dyDescent="0.15">
      <c r="B110" s="94"/>
      <c r="D110" s="92">
        <v>106</v>
      </c>
      <c r="E110" s="94" t="str">
        <f>'2015年报分红率'!U111</f>
        <v>601398.SH</v>
      </c>
      <c r="F110" s="94" t="str">
        <f>'2015年报分红率'!V111</f>
        <v>工商银行</v>
      </c>
      <c r="G110" s="56">
        <v>0.2</v>
      </c>
      <c r="H110" s="56">
        <v>0.25</v>
      </c>
      <c r="I110" s="62"/>
      <c r="K110" s="107">
        <v>0</v>
      </c>
      <c r="L110" s="110">
        <v>0</v>
      </c>
      <c r="M110" s="110">
        <v>0.2</v>
      </c>
      <c r="N110" s="110">
        <v>0</v>
      </c>
      <c r="O110" s="110">
        <v>0</v>
      </c>
      <c r="P110" s="110">
        <v>0</v>
      </c>
      <c r="Q110" s="111">
        <v>0.25</v>
      </c>
      <c r="R110" s="107">
        <v>0</v>
      </c>
      <c r="S110" s="56">
        <v>0</v>
      </c>
      <c r="T110" s="56">
        <v>0.2</v>
      </c>
      <c r="U110" s="56">
        <v>0</v>
      </c>
      <c r="V110" s="56">
        <v>0</v>
      </c>
      <c r="W110" s="56">
        <v>0</v>
      </c>
      <c r="X110" s="56">
        <v>0.25</v>
      </c>
      <c r="Y110" s="151">
        <v>1</v>
      </c>
      <c r="Z110" s="152">
        <v>1</v>
      </c>
      <c r="AA110" s="152">
        <v>1</v>
      </c>
      <c r="AB110" s="152">
        <v>1</v>
      </c>
      <c r="AC110" s="152">
        <v>1</v>
      </c>
      <c r="AD110" s="152">
        <v>1</v>
      </c>
      <c r="AE110" s="46">
        <v>1</v>
      </c>
      <c r="AF110" s="89" t="s">
        <v>5898</v>
      </c>
      <c r="AG110" s="90" t="s">
        <v>5898</v>
      </c>
      <c r="AH110" s="90" t="s">
        <v>5898</v>
      </c>
      <c r="AI110" s="90" t="s">
        <v>5898</v>
      </c>
      <c r="AJ110" s="90" t="s">
        <v>5898</v>
      </c>
      <c r="AK110" s="90" t="s">
        <v>5898</v>
      </c>
      <c r="AL110" s="90" t="s">
        <v>5898</v>
      </c>
    </row>
    <row r="111" spans="2:38" x14ac:dyDescent="0.15">
      <c r="B111" s="94"/>
      <c r="D111" s="92">
        <v>107</v>
      </c>
      <c r="E111" s="94" t="str">
        <f>'2015年报分红率'!U112</f>
        <v>601515.SH</v>
      </c>
      <c r="F111" s="94" t="str">
        <f>'2015年报分红率'!V112</f>
        <v>东风股份</v>
      </c>
      <c r="G111" s="56">
        <v>0.23330000000000001</v>
      </c>
      <c r="H111" s="56">
        <v>0.25540000000000002</v>
      </c>
      <c r="I111" s="62"/>
      <c r="K111" s="107">
        <v>0</v>
      </c>
      <c r="L111" s="110">
        <v>0</v>
      </c>
      <c r="M111" s="110">
        <v>0.23330000000000001</v>
      </c>
      <c r="N111" s="110">
        <v>0</v>
      </c>
      <c r="O111" s="110">
        <v>0</v>
      </c>
      <c r="P111" s="110">
        <v>0</v>
      </c>
      <c r="Q111" s="111">
        <v>0.25540000000000002</v>
      </c>
      <c r="R111" s="107">
        <v>0</v>
      </c>
      <c r="S111" s="56">
        <v>0</v>
      </c>
      <c r="T111" s="56">
        <v>0.23330000000000001</v>
      </c>
      <c r="U111" s="56">
        <v>0</v>
      </c>
      <c r="V111" s="56">
        <v>0</v>
      </c>
      <c r="W111" s="56">
        <v>0</v>
      </c>
      <c r="X111" s="56">
        <v>0.25540000000000002</v>
      </c>
      <c r="Y111" s="151">
        <v>1</v>
      </c>
      <c r="Z111" s="152">
        <v>1</v>
      </c>
      <c r="AA111" s="152">
        <v>1</v>
      </c>
      <c r="AB111" s="152">
        <v>1</v>
      </c>
      <c r="AC111" s="152">
        <v>1</v>
      </c>
      <c r="AD111" s="152">
        <v>1</v>
      </c>
      <c r="AE111" s="46">
        <v>1</v>
      </c>
      <c r="AF111" s="89" t="s">
        <v>5898</v>
      </c>
      <c r="AG111" s="90" t="s">
        <v>5898</v>
      </c>
      <c r="AH111" s="90" t="s">
        <v>5898</v>
      </c>
      <c r="AI111" s="90" t="s">
        <v>5898</v>
      </c>
      <c r="AJ111" s="90" t="s">
        <v>5898</v>
      </c>
      <c r="AK111" s="90" t="s">
        <v>5898</v>
      </c>
      <c r="AL111" s="90" t="s">
        <v>5898</v>
      </c>
    </row>
    <row r="112" spans="2:38" x14ac:dyDescent="0.15">
      <c r="B112" s="94"/>
      <c r="D112" s="92">
        <v>108</v>
      </c>
      <c r="E112" s="94" t="str">
        <f>'2015年报分红率'!U113</f>
        <v>601566.SH</v>
      </c>
      <c r="F112" s="94" t="str">
        <f>'2015年报分红率'!V113</f>
        <v>九牧王</v>
      </c>
      <c r="G112" s="56">
        <v>0.54</v>
      </c>
      <c r="H112" s="56">
        <v>0.24</v>
      </c>
      <c r="I112" s="62"/>
      <c r="K112" s="107">
        <v>0</v>
      </c>
      <c r="L112" s="110">
        <v>0</v>
      </c>
      <c r="M112" s="110">
        <v>0.54</v>
      </c>
      <c r="N112" s="110">
        <v>0</v>
      </c>
      <c r="O112" s="110">
        <v>0</v>
      </c>
      <c r="P112" s="110">
        <v>0</v>
      </c>
      <c r="Q112" s="111">
        <v>0.24</v>
      </c>
      <c r="R112" s="107">
        <v>0</v>
      </c>
      <c r="S112" s="56">
        <v>0</v>
      </c>
      <c r="T112" s="56">
        <v>0.54</v>
      </c>
      <c r="U112" s="56">
        <v>0</v>
      </c>
      <c r="V112" s="56">
        <v>0</v>
      </c>
      <c r="W112" s="56">
        <v>0</v>
      </c>
      <c r="X112" s="56">
        <v>0.24</v>
      </c>
      <c r="Y112" s="151">
        <v>1</v>
      </c>
      <c r="Z112" s="152">
        <v>1</v>
      </c>
      <c r="AA112" s="152">
        <v>1</v>
      </c>
      <c r="AB112" s="152">
        <v>1</v>
      </c>
      <c r="AC112" s="152">
        <v>1</v>
      </c>
      <c r="AD112" s="152">
        <v>1</v>
      </c>
      <c r="AE112" s="46">
        <v>1</v>
      </c>
      <c r="AF112" s="89" t="s">
        <v>5898</v>
      </c>
      <c r="AG112" s="90" t="s">
        <v>5898</v>
      </c>
      <c r="AH112" s="90" t="s">
        <v>5898</v>
      </c>
      <c r="AI112" s="90" t="s">
        <v>5898</v>
      </c>
      <c r="AJ112" s="90" t="s">
        <v>5898</v>
      </c>
      <c r="AK112" s="90" t="s">
        <v>5898</v>
      </c>
      <c r="AL112" s="90" t="s">
        <v>5898</v>
      </c>
    </row>
    <row r="113" spans="2:38" x14ac:dyDescent="0.15">
      <c r="B113" s="94"/>
      <c r="D113" s="92">
        <v>109</v>
      </c>
      <c r="E113" s="94" t="str">
        <f>'2015年报分红率'!U114</f>
        <v>601601.SH</v>
      </c>
      <c r="F113" s="94" t="str">
        <f>'2015年报分红率'!V114</f>
        <v>中国太保</v>
      </c>
      <c r="G113" s="56">
        <v>0.5</v>
      </c>
      <c r="H113" s="56">
        <v>1</v>
      </c>
      <c r="I113" s="62"/>
      <c r="K113" s="107">
        <v>0</v>
      </c>
      <c r="L113" s="110">
        <v>0</v>
      </c>
      <c r="M113" s="110">
        <v>0.5</v>
      </c>
      <c r="N113" s="110">
        <v>0</v>
      </c>
      <c r="O113" s="110">
        <v>0</v>
      </c>
      <c r="P113" s="110">
        <v>0</v>
      </c>
      <c r="Q113" s="111">
        <v>1</v>
      </c>
      <c r="R113" s="107">
        <v>0</v>
      </c>
      <c r="S113" s="56">
        <v>0</v>
      </c>
      <c r="T113" s="56">
        <v>0.5</v>
      </c>
      <c r="U113" s="56">
        <v>0</v>
      </c>
      <c r="V113" s="56">
        <v>0</v>
      </c>
      <c r="W113" s="56">
        <v>0</v>
      </c>
      <c r="X113" s="56">
        <v>1</v>
      </c>
      <c r="Y113" s="151">
        <v>1</v>
      </c>
      <c r="Z113" s="152">
        <v>1</v>
      </c>
      <c r="AA113" s="152">
        <v>1</v>
      </c>
      <c r="AB113" s="152">
        <v>1</v>
      </c>
      <c r="AC113" s="152">
        <v>1</v>
      </c>
      <c r="AD113" s="152">
        <v>1</v>
      </c>
      <c r="AE113" s="46">
        <v>1</v>
      </c>
      <c r="AF113" s="89" t="s">
        <v>5898</v>
      </c>
      <c r="AG113" s="90" t="s">
        <v>5898</v>
      </c>
      <c r="AH113" s="90" t="s">
        <v>5898</v>
      </c>
      <c r="AI113" s="90" t="s">
        <v>5898</v>
      </c>
      <c r="AJ113" s="90" t="s">
        <v>5898</v>
      </c>
      <c r="AK113" s="90" t="s">
        <v>5898</v>
      </c>
      <c r="AL113" s="90" t="s">
        <v>5898</v>
      </c>
    </row>
    <row r="114" spans="2:38" x14ac:dyDescent="0.15">
      <c r="B114" s="94"/>
      <c r="D114" s="92">
        <v>110</v>
      </c>
      <c r="E114" s="94" t="str">
        <f>'2015年报分红率'!U115</f>
        <v>601668.SH</v>
      </c>
      <c r="F114" s="94" t="str">
        <f>'2015年报分红率'!V115</f>
        <v>中国建筑</v>
      </c>
      <c r="G114" s="56">
        <v>1</v>
      </c>
      <c r="H114" s="56">
        <v>0.5</v>
      </c>
      <c r="I114" s="62"/>
      <c r="K114" s="107">
        <v>0</v>
      </c>
      <c r="L114" s="110">
        <v>0</v>
      </c>
      <c r="M114" s="110">
        <v>1</v>
      </c>
      <c r="N114" s="110">
        <v>0</v>
      </c>
      <c r="O114" s="110">
        <v>0</v>
      </c>
      <c r="P114" s="110">
        <v>0</v>
      </c>
      <c r="Q114" s="111">
        <v>0.5</v>
      </c>
      <c r="R114" s="107">
        <v>0</v>
      </c>
      <c r="S114" s="56">
        <v>0</v>
      </c>
      <c r="T114" s="56">
        <v>1</v>
      </c>
      <c r="U114" s="56">
        <v>0</v>
      </c>
      <c r="V114" s="56">
        <v>0</v>
      </c>
      <c r="W114" s="56">
        <v>0</v>
      </c>
      <c r="X114" s="56">
        <v>0.5</v>
      </c>
      <c r="Y114" s="151">
        <v>1</v>
      </c>
      <c r="Z114" s="152">
        <v>1</v>
      </c>
      <c r="AA114" s="152">
        <v>1</v>
      </c>
      <c r="AB114" s="152">
        <v>1</v>
      </c>
      <c r="AC114" s="152">
        <v>1</v>
      </c>
      <c r="AD114" s="152">
        <v>1</v>
      </c>
      <c r="AE114" s="46">
        <v>1</v>
      </c>
      <c r="AF114" s="89" t="s">
        <v>5898</v>
      </c>
      <c r="AG114" s="90" t="s">
        <v>5898</v>
      </c>
      <c r="AH114" s="90" t="s">
        <v>5898</v>
      </c>
      <c r="AI114" s="90" t="s">
        <v>5898</v>
      </c>
      <c r="AJ114" s="90" t="s">
        <v>5898</v>
      </c>
      <c r="AK114" s="90" t="s">
        <v>5898</v>
      </c>
      <c r="AL114" s="90" t="s">
        <v>5898</v>
      </c>
    </row>
    <row r="115" spans="2:38" x14ac:dyDescent="0.15">
      <c r="B115" s="94"/>
      <c r="D115" s="92">
        <v>111</v>
      </c>
      <c r="E115" s="94" t="str">
        <f>'2015年报分红率'!U116</f>
        <v>601688.SH</v>
      </c>
      <c r="F115" s="94" t="str">
        <f>'2015年报分红率'!V116</f>
        <v>华泰证券</v>
      </c>
      <c r="G115" s="56">
        <v>0.2</v>
      </c>
      <c r="H115" s="56">
        <v>0.17199999999999999</v>
      </c>
      <c r="I115" s="62"/>
      <c r="K115" s="107">
        <v>0</v>
      </c>
      <c r="L115" s="110">
        <v>0</v>
      </c>
      <c r="M115" s="110">
        <v>0.2</v>
      </c>
      <c r="N115" s="110">
        <v>0</v>
      </c>
      <c r="O115" s="110">
        <v>0</v>
      </c>
      <c r="P115" s="110">
        <v>0</v>
      </c>
      <c r="Q115" s="111">
        <v>0.17199999999999999</v>
      </c>
      <c r="R115" s="107">
        <v>0</v>
      </c>
      <c r="S115" s="56">
        <v>0</v>
      </c>
      <c r="T115" s="56">
        <v>0.2</v>
      </c>
      <c r="U115" s="56">
        <v>0</v>
      </c>
      <c r="V115" s="56">
        <v>0</v>
      </c>
      <c r="W115" s="56">
        <v>0</v>
      </c>
      <c r="X115" s="56">
        <v>0.17199999999999999</v>
      </c>
      <c r="Y115" s="151">
        <v>1</v>
      </c>
      <c r="Z115" s="152">
        <v>1</v>
      </c>
      <c r="AA115" s="152">
        <v>1</v>
      </c>
      <c r="AB115" s="152">
        <v>1</v>
      </c>
      <c r="AC115" s="152">
        <v>1</v>
      </c>
      <c r="AD115" s="152">
        <v>1</v>
      </c>
      <c r="AE115" s="46">
        <v>1</v>
      </c>
      <c r="AF115" s="89" t="s">
        <v>5898</v>
      </c>
      <c r="AG115" s="90" t="s">
        <v>5898</v>
      </c>
      <c r="AH115" s="90" t="s">
        <v>5898</v>
      </c>
      <c r="AI115" s="90" t="s">
        <v>5898</v>
      </c>
      <c r="AJ115" s="90" t="s">
        <v>5898</v>
      </c>
      <c r="AK115" s="90" t="s">
        <v>5898</v>
      </c>
      <c r="AL115" s="90" t="s">
        <v>5898</v>
      </c>
    </row>
    <row r="116" spans="2:38" x14ac:dyDescent="0.15">
      <c r="B116" s="94"/>
      <c r="D116" s="92">
        <v>112</v>
      </c>
      <c r="E116" s="94" t="str">
        <f>'2015年报分红率'!U117</f>
        <v>601788.SH</v>
      </c>
      <c r="F116" s="94" t="str">
        <f>'2015年报分红率'!V117</f>
        <v>光大证券</v>
      </c>
      <c r="G116" s="56">
        <v>0.5</v>
      </c>
      <c r="H116" s="56">
        <v>0.5</v>
      </c>
      <c r="I116" s="62"/>
      <c r="K116" s="107">
        <v>0</v>
      </c>
      <c r="L116" s="110">
        <v>0</v>
      </c>
      <c r="M116" s="110">
        <v>0.5</v>
      </c>
      <c r="N116" s="110">
        <v>0</v>
      </c>
      <c r="O116" s="110">
        <v>0</v>
      </c>
      <c r="P116" s="110">
        <v>0</v>
      </c>
      <c r="Q116" s="111">
        <v>0.5</v>
      </c>
      <c r="R116" s="107">
        <v>0</v>
      </c>
      <c r="S116" s="56">
        <v>0</v>
      </c>
      <c r="T116" s="56">
        <v>0.5</v>
      </c>
      <c r="U116" s="56">
        <v>0</v>
      </c>
      <c r="V116" s="56">
        <v>0</v>
      </c>
      <c r="W116" s="56">
        <v>0</v>
      </c>
      <c r="X116" s="56">
        <v>0.5</v>
      </c>
      <c r="Y116" s="151">
        <v>1</v>
      </c>
      <c r="Z116" s="152">
        <v>1</v>
      </c>
      <c r="AA116" s="152">
        <v>1</v>
      </c>
      <c r="AB116" s="152">
        <v>1</v>
      </c>
      <c r="AC116" s="152">
        <v>1</v>
      </c>
      <c r="AD116" s="152">
        <v>1</v>
      </c>
      <c r="AE116" s="46">
        <v>1</v>
      </c>
      <c r="AF116" s="89" t="s">
        <v>5898</v>
      </c>
      <c r="AG116" s="90" t="s">
        <v>5898</v>
      </c>
      <c r="AH116" s="90" t="s">
        <v>5898</v>
      </c>
      <c r="AI116" s="90" t="s">
        <v>5898</v>
      </c>
      <c r="AJ116" s="90" t="s">
        <v>5898</v>
      </c>
      <c r="AK116" s="90" t="s">
        <v>5898</v>
      </c>
      <c r="AL116" s="90" t="s">
        <v>5898</v>
      </c>
    </row>
    <row r="117" spans="2:38" x14ac:dyDescent="0.15">
      <c r="B117" s="94"/>
      <c r="D117" s="92">
        <v>113</v>
      </c>
      <c r="E117" s="94" t="str">
        <f>'2015年报分红率'!U118</f>
        <v>601799.SH</v>
      </c>
      <c r="F117" s="94" t="str">
        <f>'2015年报分红率'!V118</f>
        <v>星宇股份</v>
      </c>
      <c r="G117" s="56">
        <v>0.6</v>
      </c>
      <c r="H117" s="56">
        <v>0.08</v>
      </c>
      <c r="I117" s="62"/>
      <c r="K117" s="107">
        <v>0</v>
      </c>
      <c r="L117" s="110">
        <v>0</v>
      </c>
      <c r="M117" s="110">
        <v>0.6</v>
      </c>
      <c r="N117" s="110">
        <v>0</v>
      </c>
      <c r="O117" s="110">
        <v>0</v>
      </c>
      <c r="P117" s="110">
        <v>0</v>
      </c>
      <c r="Q117" s="111">
        <v>0.08</v>
      </c>
      <c r="R117" s="107">
        <v>0</v>
      </c>
      <c r="S117" s="56">
        <v>0</v>
      </c>
      <c r="T117" s="56">
        <v>0.6</v>
      </c>
      <c r="U117" s="56">
        <v>0</v>
      </c>
      <c r="V117" s="56">
        <v>0</v>
      </c>
      <c r="W117" s="56">
        <v>0</v>
      </c>
      <c r="X117" s="56">
        <v>0.08</v>
      </c>
      <c r="Y117" s="151">
        <v>1</v>
      </c>
      <c r="Z117" s="152">
        <v>1</v>
      </c>
      <c r="AA117" s="152">
        <v>1</v>
      </c>
      <c r="AB117" s="152">
        <v>1</v>
      </c>
      <c r="AC117" s="152">
        <v>1</v>
      </c>
      <c r="AD117" s="152">
        <v>1</v>
      </c>
      <c r="AE117" s="46">
        <v>1</v>
      </c>
      <c r="AF117" s="89" t="s">
        <v>5898</v>
      </c>
      <c r="AG117" s="90" t="s">
        <v>5898</v>
      </c>
      <c r="AH117" s="90" t="s">
        <v>5898</v>
      </c>
      <c r="AI117" s="90" t="s">
        <v>5898</v>
      </c>
      <c r="AJ117" s="90" t="s">
        <v>5898</v>
      </c>
      <c r="AK117" s="90" t="s">
        <v>5898</v>
      </c>
      <c r="AL117" s="90" t="s">
        <v>5898</v>
      </c>
    </row>
    <row r="118" spans="2:38" x14ac:dyDescent="0.15">
      <c r="B118" s="94"/>
      <c r="D118" s="92">
        <v>114</v>
      </c>
      <c r="E118" s="94" t="str">
        <f>'2015年报分红率'!U119</f>
        <v>601818.SH</v>
      </c>
      <c r="F118" s="94" t="str">
        <f>'2015年报分红率'!V119</f>
        <v>光大银行</v>
      </c>
      <c r="G118" s="56">
        <v>0.72</v>
      </c>
      <c r="H118" s="56">
        <v>0.78</v>
      </c>
      <c r="I118" s="62"/>
      <c r="K118" s="107">
        <v>0</v>
      </c>
      <c r="L118" s="110">
        <v>0</v>
      </c>
      <c r="M118" s="110">
        <v>0.72</v>
      </c>
      <c r="N118" s="110">
        <v>0</v>
      </c>
      <c r="O118" s="110">
        <v>0</v>
      </c>
      <c r="P118" s="110">
        <v>0</v>
      </c>
      <c r="Q118" s="111">
        <v>0.78</v>
      </c>
      <c r="R118" s="107">
        <v>0</v>
      </c>
      <c r="S118" s="56">
        <v>0</v>
      </c>
      <c r="T118" s="56">
        <v>0.72</v>
      </c>
      <c r="U118" s="56">
        <v>0</v>
      </c>
      <c r="V118" s="56">
        <v>0</v>
      </c>
      <c r="W118" s="56">
        <v>0</v>
      </c>
      <c r="X118" s="56">
        <v>0.78</v>
      </c>
      <c r="Y118" s="151">
        <v>1</v>
      </c>
      <c r="Z118" s="152">
        <v>1</v>
      </c>
      <c r="AA118" s="152">
        <v>1</v>
      </c>
      <c r="AB118" s="152">
        <v>1</v>
      </c>
      <c r="AC118" s="152">
        <v>1</v>
      </c>
      <c r="AD118" s="152">
        <v>1</v>
      </c>
      <c r="AE118" s="46">
        <v>1</v>
      </c>
      <c r="AF118" s="89" t="s">
        <v>5898</v>
      </c>
      <c r="AG118" s="90" t="s">
        <v>5898</v>
      </c>
      <c r="AH118" s="90" t="s">
        <v>5898</v>
      </c>
      <c r="AI118" s="90" t="s">
        <v>5898</v>
      </c>
      <c r="AJ118" s="90" t="s">
        <v>5898</v>
      </c>
      <c r="AK118" s="90" t="s">
        <v>5898</v>
      </c>
      <c r="AL118" s="90" t="s">
        <v>5898</v>
      </c>
    </row>
    <row r="119" spans="2:38" x14ac:dyDescent="0.15">
      <c r="B119" s="94"/>
      <c r="D119" s="92">
        <v>115</v>
      </c>
      <c r="E119" s="94" t="str">
        <f>'2015年报分红率'!U120</f>
        <v>601939.SH</v>
      </c>
      <c r="F119" s="94" t="str">
        <f>'2015年报分红率'!V120</f>
        <v>建设银行</v>
      </c>
      <c r="G119" s="56">
        <v>0.19</v>
      </c>
      <c r="H119" s="56">
        <v>0.186</v>
      </c>
      <c r="I119" s="62"/>
      <c r="K119" s="107">
        <v>0</v>
      </c>
      <c r="L119" s="110">
        <v>0</v>
      </c>
      <c r="M119" s="110">
        <v>0.19</v>
      </c>
      <c r="N119" s="110">
        <v>0</v>
      </c>
      <c r="O119" s="110">
        <v>0</v>
      </c>
      <c r="P119" s="110">
        <v>0</v>
      </c>
      <c r="Q119" s="111">
        <v>0.186</v>
      </c>
      <c r="R119" s="107">
        <v>0</v>
      </c>
      <c r="S119" s="56">
        <v>0</v>
      </c>
      <c r="T119" s="56">
        <v>0.19</v>
      </c>
      <c r="U119" s="56">
        <v>0</v>
      </c>
      <c r="V119" s="56">
        <v>0</v>
      </c>
      <c r="W119" s="56">
        <v>0</v>
      </c>
      <c r="X119" s="56">
        <v>0.186</v>
      </c>
      <c r="Y119" s="151">
        <v>1</v>
      </c>
      <c r="Z119" s="152">
        <v>1</v>
      </c>
      <c r="AA119" s="152">
        <v>1</v>
      </c>
      <c r="AB119" s="152">
        <v>1</v>
      </c>
      <c r="AC119" s="152">
        <v>1</v>
      </c>
      <c r="AD119" s="152">
        <v>1</v>
      </c>
      <c r="AE119" s="46">
        <v>1</v>
      </c>
      <c r="AF119" s="89" t="s">
        <v>5898</v>
      </c>
      <c r="AG119" s="90" t="s">
        <v>5898</v>
      </c>
      <c r="AH119" s="90" t="s">
        <v>5898</v>
      </c>
      <c r="AI119" s="90" t="s">
        <v>5898</v>
      </c>
      <c r="AJ119" s="90" t="s">
        <v>5898</v>
      </c>
      <c r="AK119" s="90" t="s">
        <v>5898</v>
      </c>
      <c r="AL119" s="90" t="s">
        <v>5898</v>
      </c>
    </row>
    <row r="120" spans="2:38" x14ac:dyDescent="0.15">
      <c r="B120" s="94"/>
      <c r="D120" s="92">
        <v>116</v>
      </c>
      <c r="E120" s="94" t="str">
        <f>'2015年报分红率'!U121</f>
        <v>601988.SH</v>
      </c>
      <c r="F120" s="94" t="str">
        <f>'2015年报分红率'!V121</f>
        <v>中国银行</v>
      </c>
      <c r="G120" s="56">
        <v>0.27400000000000002</v>
      </c>
      <c r="H120" s="56">
        <v>0.30099999999999999</v>
      </c>
      <c r="I120" s="62"/>
      <c r="K120" s="107">
        <v>0</v>
      </c>
      <c r="L120" s="110">
        <v>0</v>
      </c>
      <c r="M120" s="110">
        <v>0.27400000000000002</v>
      </c>
      <c r="N120" s="110">
        <v>0</v>
      </c>
      <c r="O120" s="110">
        <v>0</v>
      </c>
      <c r="P120" s="110">
        <v>0</v>
      </c>
      <c r="Q120" s="111">
        <v>0.30099999999999999</v>
      </c>
      <c r="R120" s="107">
        <v>0</v>
      </c>
      <c r="S120" s="56">
        <v>0</v>
      </c>
      <c r="T120" s="56">
        <v>0.27400000000000002</v>
      </c>
      <c r="U120" s="56">
        <v>0</v>
      </c>
      <c r="V120" s="56">
        <v>0</v>
      </c>
      <c r="W120" s="56">
        <v>0</v>
      </c>
      <c r="X120" s="56">
        <v>0.30099999999999999</v>
      </c>
      <c r="Y120" s="151">
        <v>1</v>
      </c>
      <c r="Z120" s="152">
        <v>1</v>
      </c>
      <c r="AA120" s="152">
        <v>1</v>
      </c>
      <c r="AB120" s="152">
        <v>1</v>
      </c>
      <c r="AC120" s="152">
        <v>1</v>
      </c>
      <c r="AD120" s="152">
        <v>1</v>
      </c>
      <c r="AE120" s="46">
        <v>1</v>
      </c>
      <c r="AF120" s="89" t="s">
        <v>5898</v>
      </c>
      <c r="AG120" s="90" t="s">
        <v>5898</v>
      </c>
      <c r="AH120" s="90" t="s">
        <v>5898</v>
      </c>
      <c r="AI120" s="90" t="s">
        <v>5898</v>
      </c>
      <c r="AJ120" s="90" t="s">
        <v>5898</v>
      </c>
      <c r="AK120" s="90" t="s">
        <v>5898</v>
      </c>
      <c r="AL120" s="90" t="s">
        <v>5898</v>
      </c>
    </row>
    <row r="121" spans="2:38" x14ac:dyDescent="0.15">
      <c r="B121" s="94"/>
      <c r="D121" s="92">
        <v>117</v>
      </c>
      <c r="E121" s="94" t="str">
        <f>'2015年报分红率'!U122</f>
        <v>601991.SH</v>
      </c>
      <c r="F121" s="94" t="str">
        <f>'2015年报分红率'!V122</f>
        <v>大唐发电</v>
      </c>
      <c r="G121" s="56">
        <v>0.17499999999999999</v>
      </c>
      <c r="H121" s="56">
        <v>0.19</v>
      </c>
      <c r="I121" s="62"/>
      <c r="K121" s="107">
        <v>0</v>
      </c>
      <c r="L121" s="110">
        <v>0</v>
      </c>
      <c r="M121" s="110">
        <v>0.17499999999999999</v>
      </c>
      <c r="N121" s="110">
        <v>0</v>
      </c>
      <c r="O121" s="110">
        <v>0</v>
      </c>
      <c r="P121" s="110">
        <v>0</v>
      </c>
      <c r="Q121" s="111">
        <v>0.19</v>
      </c>
      <c r="R121" s="107">
        <v>0</v>
      </c>
      <c r="S121" s="56">
        <v>0</v>
      </c>
      <c r="T121" s="56">
        <v>0.17499999999999999</v>
      </c>
      <c r="U121" s="56">
        <v>0</v>
      </c>
      <c r="V121" s="56">
        <v>0</v>
      </c>
      <c r="W121" s="56">
        <v>0</v>
      </c>
      <c r="X121" s="56">
        <v>0.19</v>
      </c>
      <c r="Y121" s="151">
        <v>1</v>
      </c>
      <c r="Z121" s="152">
        <v>1</v>
      </c>
      <c r="AA121" s="152">
        <v>1</v>
      </c>
      <c r="AB121" s="152">
        <v>1</v>
      </c>
      <c r="AC121" s="152">
        <v>1</v>
      </c>
      <c r="AD121" s="152">
        <v>1</v>
      </c>
      <c r="AE121" s="46">
        <v>1</v>
      </c>
      <c r="AF121" s="89" t="s">
        <v>5898</v>
      </c>
      <c r="AG121" s="90" t="s">
        <v>5898</v>
      </c>
      <c r="AH121" s="90" t="s">
        <v>5898</v>
      </c>
      <c r="AI121" s="90" t="s">
        <v>5898</v>
      </c>
      <c r="AJ121" s="90" t="s">
        <v>5898</v>
      </c>
      <c r="AK121" s="90" t="s">
        <v>5898</v>
      </c>
      <c r="AL121" s="90" t="s">
        <v>5898</v>
      </c>
    </row>
    <row r="122" spans="2:38" x14ac:dyDescent="0.15">
      <c r="B122" s="94"/>
      <c r="D122" s="92">
        <v>118</v>
      </c>
      <c r="E122" s="94" t="str">
        <f>'2015年报分红率'!U123</f>
        <v>601998.SH</v>
      </c>
      <c r="F122" s="94" t="str">
        <f>'2015年报分红率'!V123</f>
        <v>中信银行</v>
      </c>
      <c r="G122" s="56">
        <v>0.17</v>
      </c>
      <c r="H122" s="56">
        <v>0.13</v>
      </c>
      <c r="I122" s="62"/>
      <c r="K122" s="107">
        <v>0</v>
      </c>
      <c r="L122" s="110">
        <v>0</v>
      </c>
      <c r="M122" s="110">
        <v>0.17</v>
      </c>
      <c r="N122" s="110">
        <v>0</v>
      </c>
      <c r="O122" s="110">
        <v>0</v>
      </c>
      <c r="P122" s="110">
        <v>0</v>
      </c>
      <c r="Q122" s="111">
        <v>0.13</v>
      </c>
      <c r="R122" s="107">
        <v>0</v>
      </c>
      <c r="S122" s="56">
        <v>0</v>
      </c>
      <c r="T122" s="56">
        <v>0.17</v>
      </c>
      <c r="U122" s="56">
        <v>0</v>
      </c>
      <c r="V122" s="56">
        <v>0</v>
      </c>
      <c r="W122" s="56">
        <v>0</v>
      </c>
      <c r="X122" s="56">
        <v>0.13</v>
      </c>
      <c r="Y122" s="151">
        <v>1</v>
      </c>
      <c r="Z122" s="152">
        <v>1</v>
      </c>
      <c r="AA122" s="152">
        <v>1</v>
      </c>
      <c r="AB122" s="152">
        <v>1</v>
      </c>
      <c r="AC122" s="152">
        <v>1</v>
      </c>
      <c r="AD122" s="152">
        <v>1</v>
      </c>
      <c r="AE122" s="46">
        <v>1</v>
      </c>
      <c r="AF122" s="89" t="s">
        <v>5898</v>
      </c>
      <c r="AG122" s="90" t="s">
        <v>5898</v>
      </c>
      <c r="AH122" s="90" t="s">
        <v>5898</v>
      </c>
      <c r="AI122" s="90" t="s">
        <v>5898</v>
      </c>
      <c r="AJ122" s="90" t="s">
        <v>5898</v>
      </c>
      <c r="AK122" s="90" t="s">
        <v>5898</v>
      </c>
      <c r="AL122" s="90" t="s">
        <v>5898</v>
      </c>
    </row>
    <row r="123" spans="2:38" x14ac:dyDescent="0.15">
      <c r="B123" s="94"/>
      <c r="D123" s="92">
        <v>119</v>
      </c>
      <c r="E123" s="94" t="str">
        <f>'2015年报分红率'!U124</f>
        <v>603001.SH</v>
      </c>
      <c r="F123" s="94" t="str">
        <f>'2015年报分红率'!V124</f>
        <v>奥康国际</v>
      </c>
      <c r="G123" s="56">
        <v>0.21199999999999999</v>
      </c>
      <c r="H123" s="56">
        <v>0</v>
      </c>
      <c r="I123" s="62"/>
      <c r="K123" s="107">
        <v>0</v>
      </c>
      <c r="L123" s="110">
        <v>0</v>
      </c>
      <c r="M123" s="110">
        <v>0.21199999999999999</v>
      </c>
      <c r="N123" s="110">
        <v>0</v>
      </c>
      <c r="O123" s="110">
        <v>0</v>
      </c>
      <c r="P123" s="110">
        <v>0</v>
      </c>
      <c r="Q123" s="111">
        <v>0</v>
      </c>
      <c r="R123" s="107">
        <v>0</v>
      </c>
      <c r="S123" s="56">
        <v>0</v>
      </c>
      <c r="T123" s="56">
        <v>0.21199999999999999</v>
      </c>
      <c r="U123" s="56">
        <v>0</v>
      </c>
      <c r="V123" s="56">
        <v>0</v>
      </c>
      <c r="W123" s="56">
        <v>0</v>
      </c>
      <c r="X123" s="56">
        <v>0</v>
      </c>
      <c r="Y123" s="151">
        <v>1</v>
      </c>
      <c r="Z123" s="152">
        <v>1</v>
      </c>
      <c r="AA123" s="152">
        <v>1</v>
      </c>
      <c r="AB123" s="152">
        <v>1</v>
      </c>
      <c r="AC123" s="152">
        <v>1</v>
      </c>
      <c r="AD123" s="152">
        <v>1</v>
      </c>
      <c r="AE123" s="46">
        <v>1</v>
      </c>
      <c r="AF123" s="89" t="s">
        <v>5898</v>
      </c>
      <c r="AG123" s="90" t="s">
        <v>5898</v>
      </c>
      <c r="AH123" s="90" t="s">
        <v>5898</v>
      </c>
      <c r="AI123" s="90" t="s">
        <v>5898</v>
      </c>
      <c r="AJ123" s="90" t="s">
        <v>5898</v>
      </c>
      <c r="AK123" s="90" t="s">
        <v>5898</v>
      </c>
      <c r="AL123" s="90" t="s">
        <v>5898</v>
      </c>
    </row>
    <row r="124" spans="2:38" x14ac:dyDescent="0.15">
      <c r="B124" s="94"/>
      <c r="D124" s="92">
        <v>120</v>
      </c>
      <c r="E124" s="94" t="str">
        <f>'2015年报分红率'!U125</f>
        <v>603188.SH</v>
      </c>
      <c r="F124" s="94" t="str">
        <f>'2015年报分红率'!V125</f>
        <v>亚邦股份</v>
      </c>
      <c r="G124" s="56">
        <v>0.75</v>
      </c>
      <c r="H124" s="56">
        <v>0.5</v>
      </c>
      <c r="I124" s="62"/>
      <c r="K124" s="107">
        <v>0</v>
      </c>
      <c r="L124" s="110">
        <v>0</v>
      </c>
      <c r="M124" s="110">
        <v>0.75</v>
      </c>
      <c r="N124" s="110">
        <v>0</v>
      </c>
      <c r="O124" s="110">
        <v>0</v>
      </c>
      <c r="P124" s="110">
        <v>0</v>
      </c>
      <c r="Q124" s="111">
        <v>0.5</v>
      </c>
      <c r="R124" s="107">
        <v>0</v>
      </c>
      <c r="S124" s="56">
        <v>0</v>
      </c>
      <c r="T124" s="56">
        <v>0.75</v>
      </c>
      <c r="U124" s="56">
        <v>0</v>
      </c>
      <c r="V124" s="56">
        <v>0</v>
      </c>
      <c r="W124" s="56">
        <v>0</v>
      </c>
      <c r="X124" s="56">
        <v>0.5</v>
      </c>
      <c r="Y124" s="151">
        <v>1</v>
      </c>
      <c r="Z124" s="152">
        <v>1</v>
      </c>
      <c r="AA124" s="152">
        <v>1</v>
      </c>
      <c r="AB124" s="152">
        <v>1</v>
      </c>
      <c r="AC124" s="152">
        <v>1</v>
      </c>
      <c r="AD124" s="152">
        <v>1</v>
      </c>
      <c r="AE124" s="46">
        <v>1</v>
      </c>
      <c r="AF124" s="89" t="s">
        <v>5898</v>
      </c>
      <c r="AG124" s="90" t="s">
        <v>5898</v>
      </c>
      <c r="AH124" s="90" t="s">
        <v>5898</v>
      </c>
      <c r="AI124" s="90" t="s">
        <v>5898</v>
      </c>
      <c r="AJ124" s="90" t="s">
        <v>5898</v>
      </c>
      <c r="AK124" s="90" t="s">
        <v>5898</v>
      </c>
      <c r="AL124" s="90" t="s">
        <v>5898</v>
      </c>
    </row>
    <row r="125" spans="2:38" x14ac:dyDescent="0.15">
      <c r="B125" s="94"/>
      <c r="D125" s="92">
        <v>121</v>
      </c>
      <c r="E125" s="94" t="str">
        <f>'2015年报分红率'!U126</f>
        <v/>
      </c>
      <c r="F125" s="94" t="str">
        <f>'2015年报分红率'!V126</f>
        <v/>
      </c>
      <c r="G125" s="56">
        <v>1</v>
      </c>
      <c r="H125" s="56">
        <v>1</v>
      </c>
      <c r="I125" s="62"/>
      <c r="K125" s="107">
        <v>0</v>
      </c>
      <c r="L125" s="110">
        <v>0</v>
      </c>
      <c r="M125" s="110">
        <v>1</v>
      </c>
      <c r="N125" s="110">
        <v>0</v>
      </c>
      <c r="O125" s="110">
        <v>0</v>
      </c>
      <c r="P125" s="110">
        <v>0</v>
      </c>
      <c r="Q125" s="111">
        <v>1</v>
      </c>
      <c r="R125" s="107">
        <v>0</v>
      </c>
      <c r="S125" s="56">
        <v>0</v>
      </c>
      <c r="T125" s="56">
        <v>0.5</v>
      </c>
      <c r="U125" s="56">
        <v>0</v>
      </c>
      <c r="V125" s="56">
        <v>0</v>
      </c>
      <c r="W125" s="56">
        <v>0</v>
      </c>
      <c r="X125" s="56">
        <v>1</v>
      </c>
      <c r="Y125" s="151">
        <v>2</v>
      </c>
      <c r="Z125" s="152">
        <v>2</v>
      </c>
      <c r="AA125" s="152">
        <v>2</v>
      </c>
      <c r="AB125" s="152">
        <v>2</v>
      </c>
      <c r="AC125" s="152">
        <v>2</v>
      </c>
      <c r="AD125" s="152">
        <v>2</v>
      </c>
      <c r="AE125" s="46">
        <v>1</v>
      </c>
      <c r="AF125" s="89" t="s">
        <v>5898</v>
      </c>
      <c r="AG125" s="90" t="s">
        <v>5898</v>
      </c>
      <c r="AH125" s="90" t="s">
        <v>5898</v>
      </c>
      <c r="AI125" s="90" t="s">
        <v>5898</v>
      </c>
      <c r="AJ125" s="90" t="s">
        <v>5898</v>
      </c>
      <c r="AK125" s="90" t="s">
        <v>5898</v>
      </c>
      <c r="AL125" s="90">
        <v>1</v>
      </c>
    </row>
    <row r="126" spans="2:38" x14ac:dyDescent="0.15">
      <c r="E126" s="94"/>
      <c r="F126" s="94"/>
      <c r="R126" s="107"/>
      <c r="S126" s="56"/>
      <c r="T126" s="56"/>
      <c r="U126" s="56"/>
      <c r="V126" s="56"/>
      <c r="W126" s="56"/>
      <c r="X126" s="56"/>
      <c r="Y126" s="107"/>
      <c r="Z126" s="56"/>
      <c r="AA126" s="56"/>
      <c r="AB126" s="56"/>
      <c r="AC126" s="56"/>
      <c r="AD126" s="56"/>
      <c r="AE126" s="56"/>
      <c r="AF126" s="89"/>
      <c r="AG126" s="90"/>
      <c r="AH126" s="90"/>
      <c r="AI126" s="90"/>
      <c r="AJ126" s="90"/>
      <c r="AK126" s="90"/>
      <c r="AL126" s="90"/>
    </row>
    <row r="127" spans="2:38" x14ac:dyDescent="0.15">
      <c r="E127" s="94"/>
      <c r="F127" s="94"/>
      <c r="R127" s="107"/>
      <c r="S127" s="56"/>
      <c r="T127" s="56"/>
      <c r="U127" s="56"/>
      <c r="V127" s="56"/>
      <c r="W127" s="56"/>
      <c r="X127" s="56"/>
      <c r="Y127" s="107"/>
      <c r="Z127" s="56"/>
      <c r="AA127" s="56"/>
      <c r="AB127" s="56"/>
      <c r="AC127" s="56"/>
      <c r="AD127" s="56"/>
      <c r="AE127" s="56"/>
      <c r="AF127" s="89"/>
      <c r="AG127" s="90"/>
      <c r="AH127" s="90"/>
      <c r="AI127" s="90"/>
      <c r="AJ127" s="90"/>
      <c r="AK127" s="90"/>
      <c r="AL127" s="90"/>
    </row>
    <row r="128" spans="2:38" x14ac:dyDescent="0.15">
      <c r="E128" s="94"/>
      <c r="F128" s="94"/>
      <c r="R128" s="107"/>
      <c r="S128" s="56"/>
      <c r="T128" s="56"/>
      <c r="U128" s="56"/>
      <c r="V128" s="56"/>
      <c r="W128" s="56"/>
      <c r="X128" s="56"/>
      <c r="Y128" s="107"/>
      <c r="Z128" s="56"/>
      <c r="AA128" s="56"/>
      <c r="AB128" s="56"/>
      <c r="AC128" s="56"/>
      <c r="AD128" s="56"/>
      <c r="AE128" s="56"/>
      <c r="AF128" s="89"/>
      <c r="AG128" s="90"/>
      <c r="AH128" s="90"/>
      <c r="AI128" s="90"/>
      <c r="AJ128" s="90"/>
      <c r="AK128" s="90"/>
      <c r="AL128" s="90"/>
    </row>
    <row r="129" spans="5:38" x14ac:dyDescent="0.15">
      <c r="E129" s="94"/>
      <c r="F129" s="94"/>
      <c r="R129" s="107"/>
      <c r="S129" s="56"/>
      <c r="T129" s="56"/>
      <c r="U129" s="56"/>
      <c r="V129" s="56"/>
      <c r="W129" s="56"/>
      <c r="X129" s="56"/>
      <c r="Y129" s="107"/>
      <c r="Z129" s="56"/>
      <c r="AA129" s="56"/>
      <c r="AB129" s="56"/>
      <c r="AC129" s="56"/>
      <c r="AD129" s="56"/>
      <c r="AE129" s="56"/>
      <c r="AF129" s="89"/>
      <c r="AG129" s="90"/>
      <c r="AH129" s="90"/>
      <c r="AI129" s="90"/>
      <c r="AJ129" s="90"/>
      <c r="AK129" s="90"/>
      <c r="AL129" s="90"/>
    </row>
    <row r="130" spans="5:38" x14ac:dyDescent="0.15">
      <c r="E130" s="94"/>
      <c r="F130" s="94"/>
      <c r="R130" s="107"/>
      <c r="S130" s="56"/>
      <c r="T130" s="56"/>
      <c r="U130" s="56"/>
      <c r="V130" s="56"/>
      <c r="W130" s="56"/>
      <c r="X130" s="56"/>
      <c r="Y130" s="107"/>
      <c r="Z130" s="56"/>
      <c r="AA130" s="56"/>
      <c r="AB130" s="56"/>
      <c r="AC130" s="56"/>
      <c r="AD130" s="56"/>
      <c r="AE130" s="56"/>
      <c r="AF130" s="89"/>
      <c r="AG130" s="90"/>
      <c r="AH130" s="90"/>
      <c r="AI130" s="90"/>
      <c r="AJ130" s="90"/>
      <c r="AK130" s="90"/>
      <c r="AL130" s="90"/>
    </row>
    <row r="131" spans="5:38" x14ac:dyDescent="0.15">
      <c r="E131" s="94"/>
      <c r="F131" s="94"/>
      <c r="R131" s="107"/>
      <c r="S131" s="56"/>
      <c r="T131" s="56"/>
      <c r="U131" s="56"/>
      <c r="V131" s="56"/>
      <c r="W131" s="56"/>
      <c r="X131" s="56"/>
      <c r="Y131" s="107"/>
      <c r="Z131" s="56"/>
      <c r="AA131" s="56"/>
      <c r="AB131" s="56"/>
      <c r="AC131" s="56"/>
      <c r="AD131" s="56"/>
      <c r="AE131" s="56"/>
      <c r="AF131" s="89"/>
      <c r="AG131" s="90"/>
      <c r="AH131" s="90"/>
      <c r="AI131" s="90"/>
      <c r="AJ131" s="90"/>
      <c r="AK131" s="90"/>
      <c r="AL131" s="90"/>
    </row>
    <row r="132" spans="5:38" x14ac:dyDescent="0.15">
      <c r="E132" s="94"/>
      <c r="F132" s="94"/>
      <c r="R132" s="107"/>
      <c r="S132" s="56"/>
      <c r="T132" s="56"/>
      <c r="U132" s="56"/>
      <c r="V132" s="56"/>
      <c r="W132" s="56"/>
      <c r="X132" s="56"/>
      <c r="Y132" s="107"/>
      <c r="Z132" s="56"/>
      <c r="AA132" s="56"/>
      <c r="AB132" s="56"/>
      <c r="AC132" s="56"/>
      <c r="AD132" s="56"/>
      <c r="AE132" s="56"/>
      <c r="AF132" s="89"/>
      <c r="AG132" s="90"/>
      <c r="AH132" s="90"/>
      <c r="AI132" s="90"/>
      <c r="AJ132" s="90"/>
      <c r="AK132" s="90"/>
      <c r="AL132" s="90"/>
    </row>
    <row r="133" spans="5:38" x14ac:dyDescent="0.15">
      <c r="E133" s="94"/>
      <c r="F133" s="94"/>
      <c r="R133" s="107"/>
      <c r="S133" s="56"/>
      <c r="T133" s="56"/>
      <c r="U133" s="56"/>
      <c r="V133" s="56"/>
      <c r="W133" s="56"/>
      <c r="X133" s="56"/>
      <c r="Y133" s="107"/>
      <c r="Z133" s="56"/>
      <c r="AA133" s="56"/>
      <c r="AB133" s="56"/>
      <c r="AC133" s="56"/>
      <c r="AD133" s="56"/>
      <c r="AE133" s="56"/>
      <c r="AF133" s="89"/>
      <c r="AG133" s="90"/>
      <c r="AH133" s="90"/>
      <c r="AI133" s="90"/>
      <c r="AJ133" s="90"/>
      <c r="AK133" s="90"/>
      <c r="AL133" s="90"/>
    </row>
    <row r="134" spans="5:38" x14ac:dyDescent="0.15">
      <c r="E134" s="94"/>
      <c r="F134" s="94"/>
      <c r="R134" s="107"/>
      <c r="S134" s="56"/>
      <c r="T134" s="56"/>
      <c r="U134" s="56"/>
      <c r="V134" s="56"/>
      <c r="W134" s="56"/>
      <c r="X134" s="56"/>
      <c r="Y134" s="107"/>
      <c r="Z134" s="56"/>
      <c r="AA134" s="56"/>
      <c r="AB134" s="56"/>
      <c r="AC134" s="56"/>
      <c r="AD134" s="56"/>
      <c r="AE134" s="56"/>
      <c r="AF134" s="89"/>
      <c r="AG134" s="90"/>
      <c r="AH134" s="90"/>
      <c r="AI134" s="90"/>
      <c r="AJ134" s="90"/>
      <c r="AK134" s="90"/>
      <c r="AL134" s="90"/>
    </row>
    <row r="135" spans="5:38" x14ac:dyDescent="0.15">
      <c r="E135" s="94"/>
      <c r="F135" s="94"/>
      <c r="R135" s="107"/>
      <c r="S135" s="56"/>
      <c r="T135" s="56"/>
      <c r="U135" s="56"/>
      <c r="V135" s="56"/>
      <c r="W135" s="56"/>
      <c r="X135" s="56"/>
      <c r="Y135" s="107"/>
      <c r="Z135" s="56"/>
      <c r="AA135" s="56"/>
      <c r="AB135" s="56"/>
      <c r="AC135" s="56"/>
      <c r="AD135" s="56"/>
      <c r="AE135" s="56"/>
      <c r="AF135" s="89"/>
      <c r="AG135" s="90"/>
      <c r="AH135" s="90"/>
      <c r="AI135" s="90"/>
      <c r="AJ135" s="90"/>
      <c r="AK135" s="90"/>
      <c r="AL135" s="90"/>
    </row>
    <row r="136" spans="5:38" x14ac:dyDescent="0.15">
      <c r="E136" s="94"/>
      <c r="F136" s="94"/>
      <c r="R136" s="107"/>
      <c r="S136" s="56"/>
      <c r="T136" s="56"/>
      <c r="U136" s="56"/>
      <c r="V136" s="56"/>
      <c r="W136" s="56"/>
      <c r="X136" s="56"/>
      <c r="Y136" s="107"/>
      <c r="Z136" s="56"/>
      <c r="AA136" s="56"/>
      <c r="AB136" s="56"/>
      <c r="AC136" s="56"/>
      <c r="AD136" s="56"/>
      <c r="AE136" s="56"/>
      <c r="AF136" s="89"/>
      <c r="AG136" s="90"/>
      <c r="AH136" s="90"/>
      <c r="AI136" s="90"/>
      <c r="AJ136" s="90"/>
      <c r="AK136" s="90"/>
      <c r="AL136" s="90"/>
    </row>
    <row r="137" spans="5:38" x14ac:dyDescent="0.15">
      <c r="E137" s="94"/>
      <c r="F137" s="94"/>
      <c r="R137" s="107"/>
      <c r="S137" s="56"/>
      <c r="T137" s="56"/>
      <c r="U137" s="56"/>
      <c r="V137" s="56"/>
      <c r="W137" s="56"/>
      <c r="X137" s="56"/>
      <c r="Y137" s="107"/>
      <c r="Z137" s="56"/>
      <c r="AA137" s="56"/>
      <c r="AB137" s="56"/>
      <c r="AC137" s="56"/>
      <c r="AD137" s="56"/>
      <c r="AE137" s="56"/>
      <c r="AF137" s="89"/>
      <c r="AG137" s="90"/>
      <c r="AH137" s="90"/>
      <c r="AI137" s="90"/>
      <c r="AJ137" s="90"/>
      <c r="AK137" s="90"/>
      <c r="AL137" s="90"/>
    </row>
    <row r="138" spans="5:38" x14ac:dyDescent="0.15">
      <c r="E138" s="94"/>
      <c r="F138" s="94"/>
      <c r="R138" s="107"/>
      <c r="S138" s="56"/>
      <c r="T138" s="56"/>
      <c r="U138" s="56"/>
      <c r="V138" s="56"/>
      <c r="W138" s="56"/>
      <c r="X138" s="56"/>
      <c r="Y138" s="107"/>
      <c r="Z138" s="56"/>
      <c r="AA138" s="56"/>
      <c r="AB138" s="56"/>
      <c r="AC138" s="56"/>
      <c r="AD138" s="56"/>
      <c r="AE138" s="56"/>
      <c r="AF138" s="89"/>
      <c r="AG138" s="90"/>
      <c r="AH138" s="90"/>
      <c r="AI138" s="90"/>
      <c r="AJ138" s="90"/>
      <c r="AK138" s="90"/>
      <c r="AL138" s="90"/>
    </row>
    <row r="139" spans="5:38" x14ac:dyDescent="0.15">
      <c r="E139" s="94"/>
      <c r="F139" s="94"/>
      <c r="R139" s="107"/>
      <c r="S139" s="56"/>
      <c r="T139" s="56"/>
      <c r="U139" s="56"/>
      <c r="V139" s="56"/>
      <c r="W139" s="56"/>
      <c r="X139" s="56"/>
      <c r="Y139" s="107"/>
      <c r="Z139" s="56"/>
      <c r="AA139" s="56"/>
      <c r="AB139" s="56"/>
      <c r="AC139" s="56"/>
      <c r="AD139" s="56"/>
      <c r="AE139" s="56"/>
      <c r="AF139" s="89"/>
      <c r="AG139" s="90"/>
      <c r="AH139" s="90"/>
      <c r="AI139" s="90"/>
      <c r="AJ139" s="90"/>
      <c r="AK139" s="90"/>
      <c r="AL139" s="90"/>
    </row>
    <row r="140" spans="5:38" x14ac:dyDescent="0.15">
      <c r="E140" s="94"/>
      <c r="F140" s="94"/>
      <c r="R140" s="107"/>
      <c r="S140" s="56"/>
      <c r="T140" s="56"/>
      <c r="U140" s="56"/>
      <c r="V140" s="56"/>
      <c r="W140" s="56"/>
      <c r="X140" s="56"/>
      <c r="Y140" s="107"/>
      <c r="Z140" s="56"/>
      <c r="AA140" s="56"/>
      <c r="AB140" s="56"/>
      <c r="AC140" s="56"/>
      <c r="AD140" s="56"/>
      <c r="AE140" s="56"/>
      <c r="AF140" s="89"/>
      <c r="AG140" s="90"/>
      <c r="AH140" s="90"/>
      <c r="AI140" s="90"/>
      <c r="AJ140" s="90"/>
      <c r="AK140" s="90"/>
      <c r="AL140" s="90"/>
    </row>
    <row r="141" spans="5:38" x14ac:dyDescent="0.15">
      <c r="E141" s="94"/>
      <c r="F141" s="94"/>
      <c r="R141" s="107"/>
      <c r="S141" s="56"/>
      <c r="T141" s="56"/>
      <c r="U141" s="56"/>
      <c r="V141" s="56"/>
      <c r="W141" s="56"/>
      <c r="X141" s="56"/>
      <c r="Y141" s="107"/>
      <c r="Z141" s="56"/>
      <c r="AA141" s="56"/>
      <c r="AB141" s="56"/>
      <c r="AC141" s="56"/>
      <c r="AD141" s="56"/>
      <c r="AE141" s="56"/>
      <c r="AF141" s="89"/>
      <c r="AG141" s="90"/>
      <c r="AH141" s="90"/>
      <c r="AI141" s="90"/>
      <c r="AJ141" s="90"/>
      <c r="AK141" s="90"/>
      <c r="AL141" s="90"/>
    </row>
    <row r="142" spans="5:38" x14ac:dyDescent="0.15">
      <c r="E142" s="94"/>
      <c r="F142" s="94"/>
      <c r="R142" s="107"/>
      <c r="S142" s="56"/>
      <c r="T142" s="56"/>
      <c r="U142" s="56"/>
      <c r="V142" s="56"/>
      <c r="W142" s="56"/>
      <c r="X142" s="56"/>
      <c r="Y142" s="107"/>
      <c r="Z142" s="56"/>
      <c r="AA142" s="56"/>
      <c r="AB142" s="56"/>
      <c r="AC142" s="56"/>
      <c r="AD142" s="56"/>
      <c r="AE142" s="56"/>
      <c r="AF142" s="89"/>
      <c r="AG142" s="90"/>
      <c r="AH142" s="90"/>
      <c r="AI142" s="90"/>
      <c r="AJ142" s="90"/>
      <c r="AK142" s="90"/>
      <c r="AL142" s="90"/>
    </row>
    <row r="143" spans="5:38" x14ac:dyDescent="0.15">
      <c r="E143" s="94"/>
      <c r="F143" s="94"/>
      <c r="R143" s="107"/>
      <c r="S143" s="56"/>
      <c r="T143" s="56"/>
      <c r="U143" s="56"/>
      <c r="V143" s="56"/>
      <c r="W143" s="56"/>
      <c r="X143" s="56"/>
      <c r="Y143" s="107"/>
      <c r="Z143" s="56"/>
      <c r="AA143" s="56"/>
      <c r="AB143" s="56"/>
      <c r="AC143" s="56"/>
      <c r="AD143" s="56"/>
      <c r="AE143" s="56"/>
      <c r="AF143" s="89"/>
      <c r="AG143" s="90"/>
      <c r="AH143" s="90"/>
      <c r="AI143" s="90"/>
      <c r="AJ143" s="90"/>
      <c r="AK143" s="90"/>
      <c r="AL143" s="90"/>
    </row>
    <row r="144" spans="5:38" x14ac:dyDescent="0.15">
      <c r="E144" s="94"/>
      <c r="F144" s="94"/>
      <c r="R144" s="107"/>
      <c r="S144" s="56"/>
      <c r="T144" s="56"/>
      <c r="U144" s="56"/>
      <c r="V144" s="56"/>
      <c r="W144" s="56"/>
      <c r="X144" s="56"/>
      <c r="Y144" s="107"/>
      <c r="Z144" s="56"/>
      <c r="AA144" s="56"/>
      <c r="AB144" s="56"/>
      <c r="AC144" s="56"/>
      <c r="AD144" s="56"/>
      <c r="AE144" s="56"/>
      <c r="AF144" s="89"/>
      <c r="AG144" s="90"/>
      <c r="AH144" s="90"/>
      <c r="AI144" s="90"/>
      <c r="AJ144" s="90"/>
      <c r="AK144" s="90"/>
      <c r="AL144" s="90"/>
    </row>
    <row r="145" spans="5:38" x14ac:dyDescent="0.15">
      <c r="E145" s="94"/>
      <c r="F145" s="94"/>
      <c r="R145" s="107"/>
      <c r="S145" s="56"/>
      <c r="T145" s="56"/>
      <c r="U145" s="56"/>
      <c r="V145" s="56"/>
      <c r="W145" s="56"/>
      <c r="X145" s="56"/>
      <c r="Y145" s="107"/>
      <c r="Z145" s="56"/>
      <c r="AA145" s="56"/>
      <c r="AB145" s="56"/>
      <c r="AC145" s="56"/>
      <c r="AD145" s="56"/>
      <c r="AE145" s="56"/>
      <c r="AF145" s="89"/>
      <c r="AG145" s="90"/>
      <c r="AH145" s="90"/>
      <c r="AI145" s="90"/>
      <c r="AJ145" s="90"/>
      <c r="AK145" s="90"/>
      <c r="AL145" s="90"/>
    </row>
    <row r="146" spans="5:38" x14ac:dyDescent="0.15">
      <c r="E146" s="94"/>
      <c r="F146" s="94"/>
      <c r="R146" s="107"/>
      <c r="S146" s="56"/>
      <c r="T146" s="56"/>
      <c r="U146" s="56"/>
      <c r="V146" s="56"/>
      <c r="W146" s="56"/>
      <c r="X146" s="56"/>
      <c r="Y146" s="107"/>
      <c r="Z146" s="56"/>
      <c r="AA146" s="56"/>
      <c r="AB146" s="56"/>
      <c r="AC146" s="56"/>
      <c r="AD146" s="56"/>
      <c r="AE146" s="56"/>
      <c r="AF146" s="89"/>
      <c r="AG146" s="90"/>
      <c r="AH146" s="90"/>
      <c r="AI146" s="90"/>
      <c r="AJ146" s="90"/>
      <c r="AK146" s="90"/>
      <c r="AL146" s="90"/>
    </row>
    <row r="147" spans="5:38" x14ac:dyDescent="0.15">
      <c r="E147" s="94"/>
      <c r="F147" s="94"/>
      <c r="R147" s="107"/>
      <c r="S147" s="56"/>
      <c r="T147" s="56"/>
      <c r="U147" s="56"/>
      <c r="V147" s="56"/>
      <c r="W147" s="56"/>
      <c r="X147" s="56"/>
      <c r="Y147" s="107"/>
      <c r="Z147" s="56"/>
      <c r="AA147" s="56"/>
      <c r="AB147" s="56"/>
      <c r="AC147" s="56"/>
      <c r="AD147" s="56"/>
      <c r="AE147" s="56"/>
      <c r="AF147" s="89"/>
      <c r="AG147" s="90"/>
      <c r="AH147" s="90"/>
      <c r="AI147" s="90"/>
      <c r="AJ147" s="90"/>
      <c r="AK147" s="90"/>
      <c r="AL147" s="90"/>
    </row>
    <row r="148" spans="5:38" x14ac:dyDescent="0.15">
      <c r="E148" s="94"/>
      <c r="F148" s="94"/>
      <c r="R148" s="107"/>
      <c r="S148" s="56"/>
      <c r="T148" s="56"/>
      <c r="U148" s="56"/>
      <c r="V148" s="56"/>
      <c r="W148" s="56"/>
      <c r="X148" s="56"/>
      <c r="Y148" s="107"/>
      <c r="Z148" s="56"/>
      <c r="AA148" s="56"/>
      <c r="AB148" s="56"/>
      <c r="AC148" s="56"/>
      <c r="AD148" s="56"/>
      <c r="AE148" s="56"/>
      <c r="AF148" s="89"/>
      <c r="AG148" s="90"/>
      <c r="AH148" s="90"/>
      <c r="AI148" s="90"/>
      <c r="AJ148" s="90"/>
      <c r="AK148" s="90"/>
      <c r="AL148" s="90"/>
    </row>
    <row r="149" spans="5:38" x14ac:dyDescent="0.15">
      <c r="E149" s="94"/>
      <c r="F149" s="94"/>
      <c r="R149" s="107"/>
      <c r="S149" s="56"/>
      <c r="T149" s="56"/>
      <c r="U149" s="56"/>
      <c r="V149" s="56"/>
      <c r="W149" s="56"/>
      <c r="X149" s="56"/>
      <c r="Y149" s="107"/>
      <c r="Z149" s="56"/>
      <c r="AA149" s="56"/>
      <c r="AB149" s="56"/>
      <c r="AC149" s="56"/>
      <c r="AD149" s="56"/>
      <c r="AE149" s="56"/>
      <c r="AF149" s="89"/>
      <c r="AG149" s="90"/>
      <c r="AH149" s="90"/>
      <c r="AI149" s="90"/>
      <c r="AJ149" s="90"/>
      <c r="AK149" s="90"/>
      <c r="AL149" s="90"/>
    </row>
    <row r="150" spans="5:38" x14ac:dyDescent="0.15">
      <c r="E150" s="94"/>
      <c r="F150" s="94"/>
      <c r="R150" s="107"/>
      <c r="S150" s="56"/>
      <c r="T150" s="56"/>
      <c r="U150" s="56"/>
      <c r="V150" s="56"/>
      <c r="W150" s="56"/>
      <c r="X150" s="56"/>
      <c r="Y150" s="107"/>
      <c r="Z150" s="56"/>
      <c r="AA150" s="56"/>
      <c r="AB150" s="56"/>
      <c r="AC150" s="56"/>
      <c r="AD150" s="56"/>
      <c r="AE150" s="56"/>
      <c r="AF150" s="89"/>
      <c r="AG150" s="90"/>
      <c r="AH150" s="90"/>
      <c r="AI150" s="90"/>
      <c r="AJ150" s="90"/>
      <c r="AK150" s="90"/>
      <c r="AL150" s="90"/>
    </row>
    <row r="151" spans="5:38" x14ac:dyDescent="0.15">
      <c r="E151" s="94"/>
      <c r="F151" s="94"/>
      <c r="R151" s="107"/>
      <c r="S151" s="56"/>
      <c r="T151" s="56"/>
      <c r="U151" s="56"/>
      <c r="V151" s="56"/>
      <c r="W151" s="56"/>
      <c r="X151" s="56"/>
      <c r="Y151" s="107"/>
      <c r="Z151" s="56"/>
      <c r="AA151" s="56"/>
      <c r="AB151" s="56"/>
      <c r="AC151" s="56"/>
      <c r="AD151" s="56"/>
      <c r="AE151" s="56"/>
      <c r="AF151" s="89"/>
      <c r="AG151" s="90"/>
      <c r="AH151" s="90"/>
      <c r="AI151" s="90"/>
      <c r="AJ151" s="90"/>
      <c r="AK151" s="90"/>
      <c r="AL151" s="90"/>
    </row>
    <row r="152" spans="5:38" x14ac:dyDescent="0.15">
      <c r="E152" s="94"/>
      <c r="F152" s="94"/>
      <c r="R152" s="107"/>
      <c r="S152" s="56"/>
      <c r="T152" s="56"/>
      <c r="U152" s="56"/>
      <c r="V152" s="56"/>
      <c r="W152" s="56"/>
      <c r="X152" s="56"/>
      <c r="Y152" s="107"/>
      <c r="Z152" s="56"/>
      <c r="AA152" s="56"/>
      <c r="AB152" s="56"/>
      <c r="AC152" s="56"/>
      <c r="AD152" s="56"/>
      <c r="AE152" s="56"/>
      <c r="AF152" s="89"/>
      <c r="AG152" s="90"/>
      <c r="AH152" s="90"/>
      <c r="AI152" s="90"/>
      <c r="AJ152" s="90"/>
      <c r="AK152" s="90"/>
      <c r="AL152" s="90"/>
    </row>
    <row r="153" spans="5:38" x14ac:dyDescent="0.15">
      <c r="E153" s="94"/>
      <c r="F153" s="94"/>
      <c r="R153" s="107"/>
      <c r="S153" s="56"/>
      <c r="T153" s="56"/>
      <c r="U153" s="56"/>
      <c r="V153" s="56"/>
      <c r="W153" s="56"/>
      <c r="X153" s="56"/>
      <c r="Y153" s="107"/>
      <c r="Z153" s="56"/>
      <c r="AA153" s="56"/>
      <c r="AB153" s="56"/>
      <c r="AC153" s="56"/>
      <c r="AD153" s="56"/>
      <c r="AE153" s="56"/>
      <c r="AF153" s="89"/>
      <c r="AG153" s="90"/>
      <c r="AH153" s="90"/>
      <c r="AI153" s="90"/>
      <c r="AJ153" s="90"/>
      <c r="AK153" s="90"/>
      <c r="AL153" s="90"/>
    </row>
    <row r="154" spans="5:38" x14ac:dyDescent="0.15">
      <c r="E154" s="94"/>
      <c r="F154" s="94"/>
      <c r="R154" s="107"/>
      <c r="S154" s="56"/>
      <c r="T154" s="56"/>
      <c r="U154" s="56"/>
      <c r="V154" s="56"/>
      <c r="W154" s="56"/>
      <c r="X154" s="56"/>
      <c r="Y154" s="107"/>
      <c r="Z154" s="56"/>
      <c r="AA154" s="56"/>
      <c r="AB154" s="56"/>
      <c r="AC154" s="56"/>
      <c r="AD154" s="56"/>
      <c r="AE154" s="56"/>
      <c r="AF154" s="89"/>
      <c r="AG154" s="90"/>
      <c r="AH154" s="90"/>
      <c r="AI154" s="90"/>
      <c r="AJ154" s="90"/>
      <c r="AK154" s="90"/>
      <c r="AL154" s="90"/>
    </row>
  </sheetData>
  <mergeCells count="2">
    <mergeCell ref="G3:H3"/>
    <mergeCell ref="D2:F2"/>
  </mergeCells>
  <phoneticPr fontId="10" type="noConversion"/>
  <conditionalFormatting sqref="E5:E125">
    <cfRule type="expression" dxfId="6" priority="2">
      <formula>G5&gt;H5</formula>
    </cfRule>
  </conditionalFormatting>
  <conditionalFormatting sqref="F5:F125">
    <cfRule type="expression" dxfId="5" priority="1">
      <formula>G5&gt;H5</formula>
    </cfRule>
  </conditionalFormatting>
  <pageMargins left="0.7" right="0.7" top="0.75" bottom="0.75" header="0.3" footer="0.3"/>
  <pageSetup paperSize="9" orientation="portrait" horizontalDpi="0" verticalDpi="0" r:id="rId1"/>
  <ignoredErrors>
    <ignoredError sqref="AF3" 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O2898"/>
  <sheetViews>
    <sheetView showGridLines="0" workbookViewId="0">
      <pane xSplit="5" ySplit="2" topLeftCell="F3" activePane="bottomRight" state="frozen"/>
      <selection pane="topRight" activeCell="F1" sqref="F1"/>
      <selection pane="bottomLeft" activeCell="A3" sqref="A3"/>
      <selection pane="bottomRight"/>
    </sheetView>
  </sheetViews>
  <sheetFormatPr defaultColWidth="9.125" defaultRowHeight="12.75" x14ac:dyDescent="0.15"/>
  <cols>
    <col min="1" max="3" width="9.125" style="40"/>
    <col min="4" max="4" width="8.875" style="40" customWidth="1"/>
    <col min="5" max="5" width="9.25" style="40" bestFit="1" customWidth="1"/>
    <col min="6" max="9" width="10.875" style="92" customWidth="1"/>
    <col min="10" max="10" width="24.125" style="92" customWidth="1"/>
    <col min="11" max="12" width="9.125" style="40"/>
    <col min="13" max="13" width="21.625" style="40" bestFit="1" customWidth="1"/>
    <col min="14" max="14" width="10.25" style="53" bestFit="1" customWidth="1"/>
    <col min="15" max="15" width="9.125" style="11"/>
    <col min="16" max="16384" width="9.125" style="40"/>
  </cols>
  <sheetData>
    <row r="1" spans="4:15" x14ac:dyDescent="0.15">
      <c r="N1" s="53" t="s">
        <v>6662</v>
      </c>
    </row>
    <row r="2" spans="4:15" x14ac:dyDescent="0.15">
      <c r="D2" s="54" t="s">
        <v>68</v>
      </c>
      <c r="E2" s="54" t="s">
        <v>69</v>
      </c>
      <c r="F2" s="85">
        <v>42185</v>
      </c>
      <c r="G2" s="85">
        <v>42277</v>
      </c>
      <c r="H2" s="85">
        <v>42369</v>
      </c>
      <c r="I2" s="85">
        <v>42460</v>
      </c>
      <c r="J2" s="85" t="s">
        <v>5886</v>
      </c>
    </row>
    <row r="3" spans="4:15" x14ac:dyDescent="0.15">
      <c r="D3" s="40" t="s">
        <v>90</v>
      </c>
      <c r="E3" s="40" t="s">
        <v>91</v>
      </c>
      <c r="F3" s="46" t="str">
        <f>[1]!EM_S_DIV_CASHBEFORETAX(D3,$F$2,"1","1")</f>
        <v/>
      </c>
      <c r="G3" s="46" t="str">
        <f>[1]!EM_S_DIV_CASHBEFORETAX(D3,$G$2,"1","1")</f>
        <v/>
      </c>
      <c r="H3" s="46">
        <f>[1]!EM_S_DIV_CASHBEFORETAX(D3,$H$2,"1","1")</f>
        <v>0.153</v>
      </c>
      <c r="I3" s="46" t="str">
        <f>[1]!EM_S_DIV_CASHBEFORETAX(D3,$I$2,"1","1")</f>
        <v/>
      </c>
      <c r="J3" s="92" t="str">
        <f>IF(AND(H3&lt;&gt;"",F3&lt;&gt;""),1,"")</f>
        <v/>
      </c>
      <c r="M3" s="40" t="s">
        <v>5885</v>
      </c>
      <c r="N3" s="79">
        <f>COUNTA(D3:D2898)</f>
        <v>2896</v>
      </c>
    </row>
    <row r="4" spans="4:15" x14ac:dyDescent="0.15">
      <c r="D4" s="40" t="s">
        <v>92</v>
      </c>
      <c r="E4" s="40" t="s">
        <v>93</v>
      </c>
      <c r="F4" s="46" t="s">
        <v>5898</v>
      </c>
      <c r="G4" s="46" t="s">
        <v>5898</v>
      </c>
      <c r="H4" s="46">
        <v>0.72</v>
      </c>
      <c r="I4" s="46" t="s">
        <v>5898</v>
      </c>
      <c r="J4" s="92" t="s">
        <v>5898</v>
      </c>
    </row>
    <row r="5" spans="4:15" ht="13.5" thickBot="1" x14ac:dyDescent="0.2">
      <c r="D5" s="40" t="s">
        <v>94</v>
      </c>
      <c r="E5" s="40" t="s">
        <v>95</v>
      </c>
      <c r="F5" s="46" t="s">
        <v>5898</v>
      </c>
      <c r="G5" s="46" t="s">
        <v>5898</v>
      </c>
      <c r="H5" s="46" t="s">
        <v>5898</v>
      </c>
      <c r="I5" s="46" t="s">
        <v>5898</v>
      </c>
      <c r="J5" s="92" t="s">
        <v>5898</v>
      </c>
      <c r="M5" s="80"/>
      <c r="N5" s="81" t="s">
        <v>5890</v>
      </c>
      <c r="O5" s="82" t="s">
        <v>5891</v>
      </c>
    </row>
    <row r="6" spans="4:15" ht="13.5" thickTop="1" x14ac:dyDescent="0.15">
      <c r="D6" s="40" t="s">
        <v>96</v>
      </c>
      <c r="E6" s="40" t="s">
        <v>97</v>
      </c>
      <c r="F6" s="46" t="s">
        <v>5898</v>
      </c>
      <c r="G6" s="46" t="s">
        <v>5898</v>
      </c>
      <c r="H6" s="46" t="s">
        <v>5898</v>
      </c>
      <c r="I6" s="46" t="s">
        <v>5898</v>
      </c>
      <c r="J6" s="92" t="s">
        <v>5898</v>
      </c>
      <c r="M6" s="40" t="s">
        <v>5887</v>
      </c>
      <c r="N6" s="53">
        <f>COUNTIF(F3:F2898,"&gt;0")</f>
        <v>86</v>
      </c>
      <c r="O6" s="83">
        <f>N6/$N$3</f>
        <v>2.9696132596685083E-2</v>
      </c>
    </row>
    <row r="7" spans="4:15" x14ac:dyDescent="0.15">
      <c r="D7" s="40" t="s">
        <v>98</v>
      </c>
      <c r="E7" s="40" t="s">
        <v>99</v>
      </c>
      <c r="F7" s="46" t="s">
        <v>5898</v>
      </c>
      <c r="G7" s="46" t="s">
        <v>5898</v>
      </c>
      <c r="H7" s="46">
        <v>0.12</v>
      </c>
      <c r="I7" s="46" t="s">
        <v>5898</v>
      </c>
      <c r="J7" s="92" t="s">
        <v>5898</v>
      </c>
      <c r="M7" s="40" t="s">
        <v>5888</v>
      </c>
      <c r="N7" s="53">
        <f>COUNTIF(G3:G2898,"&gt;0")</f>
        <v>1</v>
      </c>
      <c r="O7" s="83">
        <f t="shared" ref="O7:O10" si="0">N7/$N$3</f>
        <v>3.453038674033149E-4</v>
      </c>
    </row>
    <row r="8" spans="4:15" x14ac:dyDescent="0.15">
      <c r="D8" s="40" t="s">
        <v>100</v>
      </c>
      <c r="E8" s="40" t="s">
        <v>101</v>
      </c>
      <c r="F8" s="46" t="s">
        <v>5898</v>
      </c>
      <c r="G8" s="46" t="s">
        <v>5898</v>
      </c>
      <c r="H8" s="46" t="s">
        <v>5898</v>
      </c>
      <c r="I8" s="46" t="s">
        <v>5898</v>
      </c>
      <c r="J8" s="92" t="s">
        <v>5898</v>
      </c>
      <c r="M8" s="40" t="s">
        <v>5850</v>
      </c>
      <c r="N8" s="53">
        <f>COUNTIF(H3:H2898,"&gt;0")</f>
        <v>1973</v>
      </c>
      <c r="O8" s="83">
        <f t="shared" si="0"/>
        <v>0.68128453038674031</v>
      </c>
    </row>
    <row r="9" spans="4:15" x14ac:dyDescent="0.15">
      <c r="D9" s="40" t="s">
        <v>102</v>
      </c>
      <c r="E9" s="40" t="s">
        <v>103</v>
      </c>
      <c r="F9" s="46" t="s">
        <v>5898</v>
      </c>
      <c r="G9" s="46" t="s">
        <v>5898</v>
      </c>
      <c r="H9" s="46" t="s">
        <v>5898</v>
      </c>
      <c r="I9" s="46" t="s">
        <v>5898</v>
      </c>
      <c r="J9" s="92" t="s">
        <v>5898</v>
      </c>
      <c r="M9" s="40" t="s">
        <v>5889</v>
      </c>
      <c r="N9" s="53">
        <f>COUNTIF(I3:I2898,"&gt;0")</f>
        <v>0</v>
      </c>
      <c r="O9" s="83">
        <f t="shared" si="0"/>
        <v>0</v>
      </c>
    </row>
    <row r="10" spans="4:15" x14ac:dyDescent="0.15">
      <c r="D10" s="40" t="s">
        <v>104</v>
      </c>
      <c r="E10" s="40" t="s">
        <v>105</v>
      </c>
      <c r="F10" s="46" t="s">
        <v>5898</v>
      </c>
      <c r="G10" s="46" t="s">
        <v>5898</v>
      </c>
      <c r="H10" s="46">
        <v>7.0000000000000007E-2</v>
      </c>
      <c r="I10" s="46" t="s">
        <v>5898</v>
      </c>
      <c r="J10" s="92" t="s">
        <v>5898</v>
      </c>
      <c r="M10" s="40" t="s">
        <v>5886</v>
      </c>
      <c r="N10" s="53">
        <f>COUNTIF(J3:J2898,"&gt;0")</f>
        <v>57</v>
      </c>
      <c r="O10" s="83">
        <f t="shared" si="0"/>
        <v>1.9682320441988949E-2</v>
      </c>
    </row>
    <row r="11" spans="4:15" x14ac:dyDescent="0.15">
      <c r="D11" s="40" t="s">
        <v>106</v>
      </c>
      <c r="E11" s="40" t="s">
        <v>107</v>
      </c>
      <c r="F11" s="46" t="s">
        <v>5898</v>
      </c>
      <c r="G11" s="46" t="s">
        <v>5898</v>
      </c>
      <c r="H11" s="46" t="s">
        <v>5898</v>
      </c>
      <c r="I11" s="46" t="s">
        <v>5898</v>
      </c>
      <c r="J11" s="92" t="s">
        <v>5898</v>
      </c>
    </row>
    <row r="12" spans="4:15" x14ac:dyDescent="0.15">
      <c r="D12" s="40" t="s">
        <v>108</v>
      </c>
      <c r="E12" s="40" t="s">
        <v>109</v>
      </c>
      <c r="F12" s="46" t="s">
        <v>5898</v>
      </c>
      <c r="G12" s="46" t="s">
        <v>5898</v>
      </c>
      <c r="H12" s="46">
        <v>0.08</v>
      </c>
      <c r="I12" s="46" t="s">
        <v>5898</v>
      </c>
      <c r="J12" s="92" t="s">
        <v>5898</v>
      </c>
    </row>
    <row r="13" spans="4:15" x14ac:dyDescent="0.15">
      <c r="D13" s="40" t="s">
        <v>110</v>
      </c>
      <c r="E13" s="40" t="s">
        <v>111</v>
      </c>
      <c r="F13" s="46" t="s">
        <v>5898</v>
      </c>
      <c r="G13" s="46" t="s">
        <v>5898</v>
      </c>
      <c r="H13" s="46">
        <v>0.3</v>
      </c>
      <c r="I13" s="46" t="s">
        <v>5898</v>
      </c>
      <c r="J13" s="92" t="s">
        <v>5898</v>
      </c>
    </row>
    <row r="14" spans="4:15" x14ac:dyDescent="0.15">
      <c r="D14" s="40" t="s">
        <v>112</v>
      </c>
      <c r="E14" s="40" t="s">
        <v>113</v>
      </c>
      <c r="F14" s="46" t="s">
        <v>5898</v>
      </c>
      <c r="G14" s="46" t="s">
        <v>5898</v>
      </c>
      <c r="H14" s="46">
        <v>3.6999999999999998E-2</v>
      </c>
      <c r="I14" s="46" t="s">
        <v>5898</v>
      </c>
      <c r="J14" s="92" t="s">
        <v>5898</v>
      </c>
    </row>
    <row r="15" spans="4:15" x14ac:dyDescent="0.15">
      <c r="D15" s="40" t="s">
        <v>114</v>
      </c>
      <c r="E15" s="40" t="s">
        <v>115</v>
      </c>
      <c r="F15" s="46" t="s">
        <v>5898</v>
      </c>
      <c r="G15" s="46" t="s">
        <v>5898</v>
      </c>
      <c r="H15" s="46" t="s">
        <v>5898</v>
      </c>
      <c r="I15" s="46" t="s">
        <v>5898</v>
      </c>
      <c r="J15" s="92" t="s">
        <v>5898</v>
      </c>
    </row>
    <row r="16" spans="4:15" x14ac:dyDescent="0.15">
      <c r="D16" s="40" t="s">
        <v>116</v>
      </c>
      <c r="E16" s="40" t="s">
        <v>117</v>
      </c>
      <c r="F16" s="46" t="s">
        <v>5898</v>
      </c>
      <c r="G16" s="46" t="s">
        <v>5898</v>
      </c>
      <c r="H16" s="46" t="s">
        <v>5898</v>
      </c>
      <c r="I16" s="46" t="s">
        <v>5898</v>
      </c>
      <c r="J16" s="92" t="s">
        <v>5898</v>
      </c>
    </row>
    <row r="17" spans="4:10" x14ac:dyDescent="0.15">
      <c r="D17" s="40" t="s">
        <v>118</v>
      </c>
      <c r="E17" s="40" t="s">
        <v>119</v>
      </c>
      <c r="F17" s="46" t="s">
        <v>5898</v>
      </c>
      <c r="G17" s="46" t="s">
        <v>5898</v>
      </c>
      <c r="H17" s="46" t="s">
        <v>5898</v>
      </c>
      <c r="I17" s="46" t="s">
        <v>5898</v>
      </c>
      <c r="J17" s="92" t="s">
        <v>5898</v>
      </c>
    </row>
    <row r="18" spans="4:10" x14ac:dyDescent="0.15">
      <c r="D18" s="40" t="s">
        <v>120</v>
      </c>
      <c r="E18" s="40" t="s">
        <v>121</v>
      </c>
      <c r="F18" s="46" t="s">
        <v>5898</v>
      </c>
      <c r="G18" s="46" t="s">
        <v>5898</v>
      </c>
      <c r="H18" s="46" t="s">
        <v>5898</v>
      </c>
      <c r="I18" s="46" t="s">
        <v>5898</v>
      </c>
      <c r="J18" s="92" t="s">
        <v>5898</v>
      </c>
    </row>
    <row r="19" spans="4:10" x14ac:dyDescent="0.15">
      <c r="D19" s="40" t="s">
        <v>122</v>
      </c>
      <c r="E19" s="40" t="s">
        <v>123</v>
      </c>
      <c r="F19" s="46" t="s">
        <v>5898</v>
      </c>
      <c r="G19" s="46" t="s">
        <v>5898</v>
      </c>
      <c r="H19" s="46" t="s">
        <v>5898</v>
      </c>
      <c r="I19" s="46" t="s">
        <v>5898</v>
      </c>
      <c r="J19" s="92" t="s">
        <v>5898</v>
      </c>
    </row>
    <row r="20" spans="4:10" x14ac:dyDescent="0.15">
      <c r="D20" s="40" t="s">
        <v>124</v>
      </c>
      <c r="E20" s="40" t="s">
        <v>125</v>
      </c>
      <c r="F20" s="46" t="s">
        <v>5898</v>
      </c>
      <c r="G20" s="46" t="s">
        <v>5898</v>
      </c>
      <c r="H20" s="46">
        <v>0.05</v>
      </c>
      <c r="I20" s="46" t="s">
        <v>5898</v>
      </c>
      <c r="J20" s="92" t="s">
        <v>5898</v>
      </c>
    </row>
    <row r="21" spans="4:10" x14ac:dyDescent="0.15">
      <c r="D21" s="40" t="s">
        <v>126</v>
      </c>
      <c r="E21" s="40" t="s">
        <v>127</v>
      </c>
      <c r="F21" s="46" t="s">
        <v>5898</v>
      </c>
      <c r="G21" s="46" t="s">
        <v>5898</v>
      </c>
      <c r="H21" s="46">
        <v>0.41</v>
      </c>
      <c r="I21" s="46" t="s">
        <v>5898</v>
      </c>
      <c r="J21" s="92" t="s">
        <v>5898</v>
      </c>
    </row>
    <row r="22" spans="4:10" x14ac:dyDescent="0.15">
      <c r="D22" s="40" t="s">
        <v>128</v>
      </c>
      <c r="E22" s="40" t="s">
        <v>129</v>
      </c>
      <c r="F22" s="46" t="s">
        <v>5898</v>
      </c>
      <c r="G22" s="46" t="s">
        <v>5898</v>
      </c>
      <c r="H22" s="46">
        <v>0.05</v>
      </c>
      <c r="I22" s="46" t="s">
        <v>5898</v>
      </c>
      <c r="J22" s="92" t="s">
        <v>5898</v>
      </c>
    </row>
    <row r="23" spans="4:10" x14ac:dyDescent="0.15">
      <c r="D23" s="40" t="s">
        <v>130</v>
      </c>
      <c r="E23" s="40" t="s">
        <v>131</v>
      </c>
      <c r="F23" s="46" t="s">
        <v>5898</v>
      </c>
      <c r="G23" s="46" t="s">
        <v>5898</v>
      </c>
      <c r="H23" s="46" t="s">
        <v>5898</v>
      </c>
      <c r="I23" s="46" t="s">
        <v>5898</v>
      </c>
      <c r="J23" s="92" t="s">
        <v>5898</v>
      </c>
    </row>
    <row r="24" spans="4:10" x14ac:dyDescent="0.15">
      <c r="D24" s="40" t="s">
        <v>132</v>
      </c>
      <c r="E24" s="40" t="s">
        <v>133</v>
      </c>
      <c r="F24" s="46" t="s">
        <v>5898</v>
      </c>
      <c r="G24" s="46" t="s">
        <v>5898</v>
      </c>
      <c r="H24" s="46">
        <v>0.1</v>
      </c>
      <c r="I24" s="46" t="s">
        <v>5898</v>
      </c>
      <c r="J24" s="92" t="s">
        <v>5898</v>
      </c>
    </row>
    <row r="25" spans="4:10" x14ac:dyDescent="0.15">
      <c r="D25" s="40" t="s">
        <v>134</v>
      </c>
      <c r="E25" s="40" t="s">
        <v>135</v>
      </c>
      <c r="F25" s="46" t="s">
        <v>5898</v>
      </c>
      <c r="G25" s="46" t="s">
        <v>5898</v>
      </c>
      <c r="H25" s="46">
        <v>0.2</v>
      </c>
      <c r="I25" s="46" t="s">
        <v>5898</v>
      </c>
      <c r="J25" s="92" t="s">
        <v>5898</v>
      </c>
    </row>
    <row r="26" spans="4:10" x14ac:dyDescent="0.15">
      <c r="D26" s="40" t="s">
        <v>136</v>
      </c>
      <c r="E26" s="40" t="s">
        <v>137</v>
      </c>
      <c r="F26" s="46" t="s">
        <v>5898</v>
      </c>
      <c r="G26" s="46" t="s">
        <v>5898</v>
      </c>
      <c r="H26" s="46">
        <v>0.3</v>
      </c>
      <c r="I26" s="46" t="s">
        <v>5898</v>
      </c>
      <c r="J26" s="92" t="s">
        <v>5898</v>
      </c>
    </row>
    <row r="27" spans="4:10" x14ac:dyDescent="0.15">
      <c r="D27" s="40" t="s">
        <v>138</v>
      </c>
      <c r="E27" s="40" t="s">
        <v>139</v>
      </c>
      <c r="F27" s="46">
        <v>0.13</v>
      </c>
      <c r="G27" s="46" t="s">
        <v>5898</v>
      </c>
      <c r="H27" s="46" t="s">
        <v>5898</v>
      </c>
      <c r="I27" s="46" t="s">
        <v>5898</v>
      </c>
      <c r="J27" s="92" t="s">
        <v>5898</v>
      </c>
    </row>
    <row r="28" spans="4:10" x14ac:dyDescent="0.15">
      <c r="D28" s="40" t="s">
        <v>140</v>
      </c>
      <c r="E28" s="40" t="s">
        <v>141</v>
      </c>
      <c r="F28" s="46" t="s">
        <v>5898</v>
      </c>
      <c r="G28" s="46" t="s">
        <v>5898</v>
      </c>
      <c r="H28" s="46">
        <v>0.15</v>
      </c>
      <c r="I28" s="46" t="s">
        <v>5898</v>
      </c>
      <c r="J28" s="92" t="s">
        <v>5898</v>
      </c>
    </row>
    <row r="29" spans="4:10" x14ac:dyDescent="0.15">
      <c r="D29" s="40" t="s">
        <v>142</v>
      </c>
      <c r="E29" s="40" t="s">
        <v>143</v>
      </c>
      <c r="F29" s="46" t="s">
        <v>5898</v>
      </c>
      <c r="G29" s="46" t="s">
        <v>5898</v>
      </c>
      <c r="H29" s="46">
        <v>0.04</v>
      </c>
      <c r="I29" s="46" t="s">
        <v>5898</v>
      </c>
      <c r="J29" s="92" t="s">
        <v>5898</v>
      </c>
    </row>
    <row r="30" spans="4:10" x14ac:dyDescent="0.15">
      <c r="D30" s="40" t="s">
        <v>144</v>
      </c>
      <c r="E30" s="40" t="s">
        <v>145</v>
      </c>
      <c r="F30" s="46" t="s">
        <v>5898</v>
      </c>
      <c r="G30" s="46" t="s">
        <v>5898</v>
      </c>
      <c r="H30" s="46">
        <v>0.02</v>
      </c>
      <c r="I30" s="46" t="s">
        <v>5898</v>
      </c>
      <c r="J30" s="92" t="s">
        <v>5898</v>
      </c>
    </row>
    <row r="31" spans="4:10" x14ac:dyDescent="0.15">
      <c r="D31" s="40" t="s">
        <v>146</v>
      </c>
      <c r="E31" s="40" t="s">
        <v>147</v>
      </c>
      <c r="F31" s="46" t="s">
        <v>5898</v>
      </c>
      <c r="G31" s="46" t="s">
        <v>5898</v>
      </c>
      <c r="H31" s="46" t="s">
        <v>5898</v>
      </c>
      <c r="I31" s="46" t="s">
        <v>5898</v>
      </c>
      <c r="J31" s="92" t="s">
        <v>5898</v>
      </c>
    </row>
    <row r="32" spans="4:10" x14ac:dyDescent="0.15">
      <c r="D32" s="40" t="s">
        <v>148</v>
      </c>
      <c r="E32" s="40" t="s">
        <v>149</v>
      </c>
      <c r="F32" s="46" t="s">
        <v>5898</v>
      </c>
      <c r="G32" s="46" t="s">
        <v>5898</v>
      </c>
      <c r="H32" s="46" t="s">
        <v>5898</v>
      </c>
      <c r="I32" s="46" t="s">
        <v>5898</v>
      </c>
      <c r="J32" s="92" t="s">
        <v>5898</v>
      </c>
    </row>
    <row r="33" spans="4:10" x14ac:dyDescent="0.15">
      <c r="D33" s="40" t="s">
        <v>150</v>
      </c>
      <c r="E33" s="40" t="s">
        <v>151</v>
      </c>
      <c r="F33" s="46" t="s">
        <v>5898</v>
      </c>
      <c r="G33" s="46" t="s">
        <v>5898</v>
      </c>
      <c r="H33" s="46" t="s">
        <v>5898</v>
      </c>
      <c r="I33" s="46" t="s">
        <v>5898</v>
      </c>
      <c r="J33" s="92" t="s">
        <v>5898</v>
      </c>
    </row>
    <row r="34" spans="4:10" x14ac:dyDescent="0.15">
      <c r="D34" s="40" t="s">
        <v>152</v>
      </c>
      <c r="E34" s="40" t="s">
        <v>153</v>
      </c>
      <c r="F34" s="46" t="s">
        <v>5898</v>
      </c>
      <c r="G34" s="46" t="s">
        <v>5898</v>
      </c>
      <c r="H34" s="46" t="s">
        <v>5898</v>
      </c>
      <c r="I34" s="46" t="s">
        <v>5898</v>
      </c>
      <c r="J34" s="92" t="s">
        <v>5898</v>
      </c>
    </row>
    <row r="35" spans="4:10" x14ac:dyDescent="0.15">
      <c r="D35" s="40" t="s">
        <v>154</v>
      </c>
      <c r="E35" s="40" t="s">
        <v>155</v>
      </c>
      <c r="F35" s="46" t="s">
        <v>5898</v>
      </c>
      <c r="G35" s="46" t="s">
        <v>5898</v>
      </c>
      <c r="H35" s="46" t="s">
        <v>5898</v>
      </c>
      <c r="I35" s="46" t="s">
        <v>5898</v>
      </c>
      <c r="J35" s="92" t="s">
        <v>5898</v>
      </c>
    </row>
    <row r="36" spans="4:10" x14ac:dyDescent="0.15">
      <c r="D36" s="40" t="s">
        <v>156</v>
      </c>
      <c r="E36" s="40" t="s">
        <v>157</v>
      </c>
      <c r="F36" s="46" t="s">
        <v>5898</v>
      </c>
      <c r="G36" s="46" t="s">
        <v>5898</v>
      </c>
      <c r="H36" s="46" t="s">
        <v>5898</v>
      </c>
      <c r="I36" s="46" t="s">
        <v>5898</v>
      </c>
      <c r="J36" s="92" t="s">
        <v>5898</v>
      </c>
    </row>
    <row r="37" spans="4:10" x14ac:dyDescent="0.15">
      <c r="D37" s="40" t="s">
        <v>158</v>
      </c>
      <c r="E37" s="40" t="s">
        <v>159</v>
      </c>
      <c r="F37" s="46" t="s">
        <v>5898</v>
      </c>
      <c r="G37" s="46" t="s">
        <v>5898</v>
      </c>
      <c r="H37" s="46">
        <v>0.22</v>
      </c>
      <c r="I37" s="46" t="s">
        <v>5898</v>
      </c>
      <c r="J37" s="92" t="s">
        <v>5898</v>
      </c>
    </row>
    <row r="38" spans="4:10" x14ac:dyDescent="0.15">
      <c r="D38" s="40" t="s">
        <v>160</v>
      </c>
      <c r="E38" s="40" t="s">
        <v>161</v>
      </c>
      <c r="F38" s="46" t="s">
        <v>5898</v>
      </c>
      <c r="G38" s="46" t="s">
        <v>5898</v>
      </c>
      <c r="H38" s="46">
        <v>0.01</v>
      </c>
      <c r="I38" s="46" t="s">
        <v>5898</v>
      </c>
      <c r="J38" s="92" t="s">
        <v>5898</v>
      </c>
    </row>
    <row r="39" spans="4:10" x14ac:dyDescent="0.15">
      <c r="D39" s="40" t="s">
        <v>162</v>
      </c>
      <c r="E39" s="40" t="s">
        <v>163</v>
      </c>
      <c r="F39" s="46" t="s">
        <v>5898</v>
      </c>
      <c r="G39" s="46" t="s">
        <v>5898</v>
      </c>
      <c r="H39" s="46">
        <v>0.20007169999999999</v>
      </c>
      <c r="I39" s="46" t="s">
        <v>5898</v>
      </c>
      <c r="J39" s="92" t="s">
        <v>5898</v>
      </c>
    </row>
    <row r="40" spans="4:10" x14ac:dyDescent="0.15">
      <c r="D40" s="40" t="s">
        <v>164</v>
      </c>
      <c r="E40" s="40" t="s">
        <v>165</v>
      </c>
      <c r="F40" s="46" t="s">
        <v>5898</v>
      </c>
      <c r="G40" s="46" t="s">
        <v>5898</v>
      </c>
      <c r="H40" s="46">
        <v>0.05</v>
      </c>
      <c r="I40" s="46" t="s">
        <v>5898</v>
      </c>
      <c r="J40" s="92" t="s">
        <v>5898</v>
      </c>
    </row>
    <row r="41" spans="4:10" x14ac:dyDescent="0.15">
      <c r="D41" s="40" t="s">
        <v>166</v>
      </c>
      <c r="E41" s="40" t="s">
        <v>167</v>
      </c>
      <c r="F41" s="46" t="s">
        <v>5898</v>
      </c>
      <c r="G41" s="46" t="s">
        <v>5898</v>
      </c>
      <c r="H41" s="46" t="s">
        <v>5898</v>
      </c>
      <c r="I41" s="46" t="s">
        <v>5898</v>
      </c>
      <c r="J41" s="92" t="s">
        <v>5898</v>
      </c>
    </row>
    <row r="42" spans="4:10" x14ac:dyDescent="0.15">
      <c r="D42" s="40" t="s">
        <v>168</v>
      </c>
      <c r="E42" s="40" t="s">
        <v>169</v>
      </c>
      <c r="F42" s="46" t="s">
        <v>5898</v>
      </c>
      <c r="G42" s="46" t="s">
        <v>5898</v>
      </c>
      <c r="H42" s="46">
        <v>0.15</v>
      </c>
      <c r="I42" s="46" t="s">
        <v>5898</v>
      </c>
      <c r="J42" s="92" t="s">
        <v>5898</v>
      </c>
    </row>
    <row r="43" spans="4:10" x14ac:dyDescent="0.15">
      <c r="D43" s="40" t="s">
        <v>170</v>
      </c>
      <c r="E43" s="40" t="s">
        <v>171</v>
      </c>
      <c r="F43" s="46" t="s">
        <v>5898</v>
      </c>
      <c r="G43" s="46" t="s">
        <v>5898</v>
      </c>
      <c r="H43" s="46">
        <v>0.1066</v>
      </c>
      <c r="I43" s="46" t="s">
        <v>5898</v>
      </c>
      <c r="J43" s="92" t="s">
        <v>5898</v>
      </c>
    </row>
    <row r="44" spans="4:10" x14ac:dyDescent="0.15">
      <c r="D44" s="40" t="s">
        <v>172</v>
      </c>
      <c r="E44" s="40" t="s">
        <v>173</v>
      </c>
      <c r="F44" s="46" t="s">
        <v>5898</v>
      </c>
      <c r="G44" s="46" t="s">
        <v>5898</v>
      </c>
      <c r="H44" s="46">
        <v>0.15</v>
      </c>
      <c r="I44" s="46" t="s">
        <v>5898</v>
      </c>
      <c r="J44" s="92" t="s">
        <v>5898</v>
      </c>
    </row>
    <row r="45" spans="4:10" x14ac:dyDescent="0.15">
      <c r="D45" s="40" t="s">
        <v>174</v>
      </c>
      <c r="E45" s="40" t="s">
        <v>175</v>
      </c>
      <c r="F45" s="46" t="s">
        <v>5898</v>
      </c>
      <c r="G45" s="46" t="s">
        <v>5898</v>
      </c>
      <c r="H45" s="46">
        <v>0.06</v>
      </c>
      <c r="I45" s="46" t="s">
        <v>5898</v>
      </c>
      <c r="J45" s="92" t="s">
        <v>5898</v>
      </c>
    </row>
    <row r="46" spans="4:10" x14ac:dyDescent="0.15">
      <c r="D46" s="40" t="s">
        <v>176</v>
      </c>
      <c r="E46" s="40" t="s">
        <v>177</v>
      </c>
      <c r="F46" s="46" t="s">
        <v>5898</v>
      </c>
      <c r="G46" s="46" t="s">
        <v>5898</v>
      </c>
      <c r="H46" s="46">
        <v>0.1</v>
      </c>
      <c r="I46" s="46" t="s">
        <v>5898</v>
      </c>
      <c r="J46" s="92" t="s">
        <v>5898</v>
      </c>
    </row>
    <row r="47" spans="4:10" x14ac:dyDescent="0.15">
      <c r="D47" s="40" t="s">
        <v>178</v>
      </c>
      <c r="E47" s="40" t="s">
        <v>179</v>
      </c>
      <c r="F47" s="46" t="s">
        <v>5898</v>
      </c>
      <c r="G47" s="46" t="s">
        <v>5898</v>
      </c>
      <c r="H47" s="46" t="s">
        <v>5898</v>
      </c>
      <c r="I47" s="46" t="s">
        <v>5898</v>
      </c>
      <c r="J47" s="92" t="s">
        <v>5898</v>
      </c>
    </row>
    <row r="48" spans="4:10" x14ac:dyDescent="0.15">
      <c r="D48" s="40" t="s">
        <v>180</v>
      </c>
      <c r="E48" s="40" t="s">
        <v>181</v>
      </c>
      <c r="F48" s="46" t="s">
        <v>5898</v>
      </c>
      <c r="G48" s="46" t="s">
        <v>5898</v>
      </c>
      <c r="H48" s="46">
        <v>0.03</v>
      </c>
      <c r="I48" s="46" t="s">
        <v>5898</v>
      </c>
      <c r="J48" s="92" t="s">
        <v>5898</v>
      </c>
    </row>
    <row r="49" spans="4:10" x14ac:dyDescent="0.15">
      <c r="D49" s="40" t="s">
        <v>182</v>
      </c>
      <c r="E49" s="40" t="s">
        <v>183</v>
      </c>
      <c r="F49" s="46" t="s">
        <v>5898</v>
      </c>
      <c r="G49" s="46" t="s">
        <v>5898</v>
      </c>
      <c r="H49" s="46" t="s">
        <v>5898</v>
      </c>
      <c r="I49" s="46" t="s">
        <v>5898</v>
      </c>
      <c r="J49" s="92" t="s">
        <v>5898</v>
      </c>
    </row>
    <row r="50" spans="4:10" x14ac:dyDescent="0.15">
      <c r="D50" s="40" t="s">
        <v>184</v>
      </c>
      <c r="E50" s="40" t="s">
        <v>185</v>
      </c>
      <c r="F50" s="46" t="s">
        <v>5898</v>
      </c>
      <c r="G50" s="46" t="s">
        <v>5898</v>
      </c>
      <c r="H50" s="46">
        <v>0.01</v>
      </c>
      <c r="I50" s="46" t="s">
        <v>5898</v>
      </c>
      <c r="J50" s="92" t="s">
        <v>5898</v>
      </c>
    </row>
    <row r="51" spans="4:10" x14ac:dyDescent="0.15">
      <c r="D51" s="40" t="s">
        <v>186</v>
      </c>
      <c r="E51" s="40" t="s">
        <v>187</v>
      </c>
      <c r="F51" s="46" t="s">
        <v>5898</v>
      </c>
      <c r="G51" s="46" t="s">
        <v>5898</v>
      </c>
      <c r="H51" s="46">
        <v>0.05</v>
      </c>
      <c r="I51" s="46" t="s">
        <v>5898</v>
      </c>
      <c r="J51" s="92" t="s">
        <v>5898</v>
      </c>
    </row>
    <row r="52" spans="4:10" x14ac:dyDescent="0.15">
      <c r="D52" s="40" t="s">
        <v>188</v>
      </c>
      <c r="E52" s="40" t="s">
        <v>189</v>
      </c>
      <c r="F52" s="46" t="s">
        <v>5898</v>
      </c>
      <c r="G52" s="46" t="s">
        <v>5898</v>
      </c>
      <c r="H52" s="46">
        <v>0.1</v>
      </c>
      <c r="I52" s="46" t="s">
        <v>5898</v>
      </c>
      <c r="J52" s="92" t="s">
        <v>5898</v>
      </c>
    </row>
    <row r="53" spans="4:10" x14ac:dyDescent="0.15">
      <c r="D53" s="40" t="s">
        <v>190</v>
      </c>
      <c r="E53" s="40" t="s">
        <v>191</v>
      </c>
      <c r="F53" s="46" t="s">
        <v>5898</v>
      </c>
      <c r="G53" s="46" t="s">
        <v>5898</v>
      </c>
      <c r="H53" s="46">
        <v>0.25</v>
      </c>
      <c r="I53" s="46" t="s">
        <v>5898</v>
      </c>
      <c r="J53" s="92" t="s">
        <v>5898</v>
      </c>
    </row>
    <row r="54" spans="4:10" x14ac:dyDescent="0.15">
      <c r="D54" s="40" t="s">
        <v>192</v>
      </c>
      <c r="E54" s="40" t="s">
        <v>193</v>
      </c>
      <c r="F54" s="46" t="s">
        <v>5898</v>
      </c>
      <c r="G54" s="46" t="s">
        <v>5898</v>
      </c>
      <c r="H54" s="46">
        <v>0.08</v>
      </c>
      <c r="I54" s="46" t="s">
        <v>5898</v>
      </c>
      <c r="J54" s="92" t="s">
        <v>5898</v>
      </c>
    </row>
    <row r="55" spans="4:10" x14ac:dyDescent="0.15">
      <c r="D55" s="40" t="s">
        <v>194</v>
      </c>
      <c r="E55" s="40" t="s">
        <v>195</v>
      </c>
      <c r="F55" s="46" t="s">
        <v>5898</v>
      </c>
      <c r="G55" s="46" t="s">
        <v>5898</v>
      </c>
      <c r="H55" s="46" t="s">
        <v>5898</v>
      </c>
      <c r="I55" s="46" t="s">
        <v>5898</v>
      </c>
      <c r="J55" s="92" t="s">
        <v>5898</v>
      </c>
    </row>
    <row r="56" spans="4:10" x14ac:dyDescent="0.15">
      <c r="D56" s="40" t="s">
        <v>196</v>
      </c>
      <c r="E56" s="40" t="s">
        <v>197</v>
      </c>
      <c r="F56" s="46" t="s">
        <v>5898</v>
      </c>
      <c r="G56" s="46" t="s">
        <v>5898</v>
      </c>
      <c r="H56" s="46" t="s">
        <v>5898</v>
      </c>
      <c r="I56" s="46" t="s">
        <v>5898</v>
      </c>
      <c r="J56" s="92" t="s">
        <v>5898</v>
      </c>
    </row>
    <row r="57" spans="4:10" x14ac:dyDescent="0.15">
      <c r="D57" s="40" t="s">
        <v>198</v>
      </c>
      <c r="E57" s="40" t="s">
        <v>199</v>
      </c>
      <c r="F57" s="46" t="s">
        <v>5898</v>
      </c>
      <c r="G57" s="46" t="s">
        <v>5898</v>
      </c>
      <c r="H57" s="46">
        <v>7.0000000000000007E-2</v>
      </c>
      <c r="I57" s="46" t="s">
        <v>5898</v>
      </c>
      <c r="J57" s="92" t="s">
        <v>5898</v>
      </c>
    </row>
    <row r="58" spans="4:10" x14ac:dyDescent="0.15">
      <c r="D58" s="40" t="s">
        <v>200</v>
      </c>
      <c r="E58" s="40" t="s">
        <v>201</v>
      </c>
      <c r="F58" s="46" t="s">
        <v>5898</v>
      </c>
      <c r="G58" s="46" t="s">
        <v>5898</v>
      </c>
      <c r="H58" s="46">
        <v>0.03</v>
      </c>
      <c r="I58" s="46" t="s">
        <v>5898</v>
      </c>
      <c r="J58" s="92" t="s">
        <v>5898</v>
      </c>
    </row>
    <row r="59" spans="4:10" x14ac:dyDescent="0.15">
      <c r="D59" s="40" t="s">
        <v>202</v>
      </c>
      <c r="E59" s="40" t="s">
        <v>203</v>
      </c>
      <c r="F59" s="46" t="s">
        <v>5898</v>
      </c>
      <c r="G59" s="46" t="s">
        <v>5898</v>
      </c>
      <c r="H59" s="46" t="s">
        <v>5898</v>
      </c>
      <c r="I59" s="46" t="s">
        <v>5898</v>
      </c>
      <c r="J59" s="92" t="s">
        <v>5898</v>
      </c>
    </row>
    <row r="60" spans="4:10" x14ac:dyDescent="0.15">
      <c r="D60" s="40" t="s">
        <v>204</v>
      </c>
      <c r="E60" s="40" t="s">
        <v>205</v>
      </c>
      <c r="F60" s="46" t="s">
        <v>5898</v>
      </c>
      <c r="G60" s="46" t="s">
        <v>5898</v>
      </c>
      <c r="H60" s="46">
        <v>2.5000000000000001E-2</v>
      </c>
      <c r="I60" s="46" t="s">
        <v>5898</v>
      </c>
      <c r="J60" s="92" t="s">
        <v>5898</v>
      </c>
    </row>
    <row r="61" spans="4:10" x14ac:dyDescent="0.15">
      <c r="D61" s="40" t="s">
        <v>206</v>
      </c>
      <c r="E61" s="40" t="s">
        <v>207</v>
      </c>
      <c r="F61" s="46" t="s">
        <v>5898</v>
      </c>
      <c r="G61" s="46" t="s">
        <v>5898</v>
      </c>
      <c r="H61" s="46">
        <v>5.8000000000000003E-2</v>
      </c>
      <c r="I61" s="46" t="s">
        <v>5898</v>
      </c>
      <c r="J61" s="92" t="s">
        <v>5898</v>
      </c>
    </row>
    <row r="62" spans="4:10" x14ac:dyDescent="0.15">
      <c r="D62" s="40" t="s">
        <v>208</v>
      </c>
      <c r="E62" s="40" t="s">
        <v>209</v>
      </c>
      <c r="F62" s="46" t="s">
        <v>5898</v>
      </c>
      <c r="G62" s="46" t="s">
        <v>5898</v>
      </c>
      <c r="H62" s="46">
        <v>0.2</v>
      </c>
      <c r="I62" s="46" t="s">
        <v>5898</v>
      </c>
      <c r="J62" s="92" t="s">
        <v>5898</v>
      </c>
    </row>
    <row r="63" spans="4:10" x14ac:dyDescent="0.15">
      <c r="D63" s="40" t="s">
        <v>210</v>
      </c>
      <c r="E63" s="40" t="s">
        <v>211</v>
      </c>
      <c r="F63" s="46" t="s">
        <v>5898</v>
      </c>
      <c r="G63" s="46" t="s">
        <v>5898</v>
      </c>
      <c r="H63" s="46">
        <v>0.02</v>
      </c>
      <c r="I63" s="46" t="s">
        <v>5898</v>
      </c>
      <c r="J63" s="92" t="s">
        <v>5898</v>
      </c>
    </row>
    <row r="64" spans="4:10" x14ac:dyDescent="0.15">
      <c r="D64" s="40" t="s">
        <v>212</v>
      </c>
      <c r="E64" s="40" t="s">
        <v>213</v>
      </c>
      <c r="F64" s="46" t="s">
        <v>5898</v>
      </c>
      <c r="G64" s="46" t="s">
        <v>5898</v>
      </c>
      <c r="H64" s="46">
        <v>7.4999999999999997E-2</v>
      </c>
      <c r="I64" s="46" t="s">
        <v>5898</v>
      </c>
      <c r="J64" s="92" t="s">
        <v>5898</v>
      </c>
    </row>
    <row r="65" spans="4:10" x14ac:dyDescent="0.15">
      <c r="D65" s="40" t="s">
        <v>214</v>
      </c>
      <c r="E65" s="40" t="s">
        <v>215</v>
      </c>
      <c r="F65" s="46" t="s">
        <v>5898</v>
      </c>
      <c r="G65" s="46" t="s">
        <v>5898</v>
      </c>
      <c r="H65" s="46">
        <v>0.08</v>
      </c>
      <c r="I65" s="46" t="s">
        <v>5898</v>
      </c>
      <c r="J65" s="92" t="s">
        <v>5898</v>
      </c>
    </row>
    <row r="66" spans="4:10" x14ac:dyDescent="0.15">
      <c r="D66" s="40" t="s">
        <v>216</v>
      </c>
      <c r="E66" s="40" t="s">
        <v>217</v>
      </c>
      <c r="F66" s="46" t="s">
        <v>5898</v>
      </c>
      <c r="G66" s="46" t="s">
        <v>5898</v>
      </c>
      <c r="H66" s="46" t="s">
        <v>5898</v>
      </c>
      <c r="I66" s="46" t="s">
        <v>5898</v>
      </c>
      <c r="J66" s="92" t="s">
        <v>5898</v>
      </c>
    </row>
    <row r="67" spans="4:10" x14ac:dyDescent="0.15">
      <c r="D67" s="40" t="s">
        <v>218</v>
      </c>
      <c r="E67" s="40" t="s">
        <v>219</v>
      </c>
      <c r="F67" s="46" t="s">
        <v>5898</v>
      </c>
      <c r="G67" s="46" t="s">
        <v>5898</v>
      </c>
      <c r="H67" s="46">
        <v>0.4</v>
      </c>
      <c r="I67" s="46" t="s">
        <v>5898</v>
      </c>
      <c r="J67" s="92" t="s">
        <v>5898</v>
      </c>
    </row>
    <row r="68" spans="4:10" x14ac:dyDescent="0.15">
      <c r="D68" s="40" t="s">
        <v>220</v>
      </c>
      <c r="E68" s="40" t="s">
        <v>221</v>
      </c>
      <c r="F68" s="46" t="s">
        <v>5898</v>
      </c>
      <c r="G68" s="46" t="s">
        <v>5898</v>
      </c>
      <c r="H68" s="46">
        <v>0.1</v>
      </c>
      <c r="I68" s="46" t="s">
        <v>5898</v>
      </c>
      <c r="J68" s="92" t="s">
        <v>5898</v>
      </c>
    </row>
    <row r="69" spans="4:10" x14ac:dyDescent="0.15">
      <c r="D69" s="40" t="s">
        <v>222</v>
      </c>
      <c r="E69" s="40" t="s">
        <v>223</v>
      </c>
      <c r="F69" s="46" t="s">
        <v>5898</v>
      </c>
      <c r="G69" s="46" t="s">
        <v>5898</v>
      </c>
      <c r="H69" s="46" t="s">
        <v>5898</v>
      </c>
      <c r="I69" s="46" t="s">
        <v>5898</v>
      </c>
      <c r="J69" s="92" t="s">
        <v>5898</v>
      </c>
    </row>
    <row r="70" spans="4:10" x14ac:dyDescent="0.15">
      <c r="D70" s="40" t="s">
        <v>224</v>
      </c>
      <c r="E70" s="40" t="s">
        <v>225</v>
      </c>
      <c r="F70" s="46" t="s">
        <v>5898</v>
      </c>
      <c r="G70" s="46" t="s">
        <v>5898</v>
      </c>
      <c r="H70" s="46">
        <v>3.5000000000000003E-2</v>
      </c>
      <c r="I70" s="46" t="s">
        <v>5898</v>
      </c>
      <c r="J70" s="92" t="s">
        <v>5898</v>
      </c>
    </row>
    <row r="71" spans="4:10" x14ac:dyDescent="0.15">
      <c r="D71" s="40" t="s">
        <v>226</v>
      </c>
      <c r="E71" s="40" t="s">
        <v>227</v>
      </c>
      <c r="F71" s="46" t="s">
        <v>5898</v>
      </c>
      <c r="G71" s="46" t="s">
        <v>5898</v>
      </c>
      <c r="H71" s="46">
        <v>0.15</v>
      </c>
      <c r="I71" s="46" t="s">
        <v>5898</v>
      </c>
      <c r="J71" s="92" t="s">
        <v>5898</v>
      </c>
    </row>
    <row r="72" spans="4:10" x14ac:dyDescent="0.15">
      <c r="D72" s="40" t="s">
        <v>228</v>
      </c>
      <c r="E72" s="40" t="s">
        <v>229</v>
      </c>
      <c r="F72" s="46" t="s">
        <v>5898</v>
      </c>
      <c r="G72" s="46" t="s">
        <v>5898</v>
      </c>
      <c r="H72" s="46">
        <v>0.04</v>
      </c>
      <c r="I72" s="46" t="s">
        <v>5898</v>
      </c>
      <c r="J72" s="92" t="s">
        <v>5898</v>
      </c>
    </row>
    <row r="73" spans="4:10" x14ac:dyDescent="0.15">
      <c r="D73" s="40" t="s">
        <v>230</v>
      </c>
      <c r="E73" s="40" t="s">
        <v>231</v>
      </c>
      <c r="F73" s="46">
        <v>0.03</v>
      </c>
      <c r="G73" s="46" t="s">
        <v>5898</v>
      </c>
      <c r="H73" s="46">
        <v>0.03</v>
      </c>
      <c r="I73" s="46" t="s">
        <v>5898</v>
      </c>
      <c r="J73" s="92">
        <v>1</v>
      </c>
    </row>
    <row r="74" spans="4:10" x14ac:dyDescent="0.15">
      <c r="D74" s="40" t="s">
        <v>232</v>
      </c>
      <c r="E74" s="40" t="s">
        <v>233</v>
      </c>
      <c r="F74" s="46" t="s">
        <v>5898</v>
      </c>
      <c r="G74" s="46" t="s">
        <v>5898</v>
      </c>
      <c r="H74" s="46">
        <v>0.15</v>
      </c>
      <c r="I74" s="46" t="s">
        <v>5898</v>
      </c>
      <c r="J74" s="92" t="s">
        <v>5898</v>
      </c>
    </row>
    <row r="75" spans="4:10" x14ac:dyDescent="0.15">
      <c r="D75" s="40" t="s">
        <v>234</v>
      </c>
      <c r="E75" s="40" t="s">
        <v>235</v>
      </c>
      <c r="F75" s="46" t="s">
        <v>5898</v>
      </c>
      <c r="G75" s="46" t="s">
        <v>5898</v>
      </c>
      <c r="H75" s="46">
        <v>0.05</v>
      </c>
      <c r="I75" s="46" t="s">
        <v>5898</v>
      </c>
      <c r="J75" s="92" t="s">
        <v>5898</v>
      </c>
    </row>
    <row r="76" spans="4:10" x14ac:dyDescent="0.15">
      <c r="D76" s="40" t="s">
        <v>236</v>
      </c>
      <c r="E76" s="40" t="s">
        <v>237</v>
      </c>
      <c r="F76" s="46" t="s">
        <v>5898</v>
      </c>
      <c r="G76" s="46" t="s">
        <v>5898</v>
      </c>
      <c r="H76" s="46">
        <v>1.2</v>
      </c>
      <c r="I76" s="46" t="s">
        <v>5898</v>
      </c>
      <c r="J76" s="92" t="s">
        <v>5898</v>
      </c>
    </row>
    <row r="77" spans="4:10" x14ac:dyDescent="0.15">
      <c r="D77" s="40" t="s">
        <v>238</v>
      </c>
      <c r="E77" s="40" t="s">
        <v>239</v>
      </c>
      <c r="F77" s="46">
        <v>0.1</v>
      </c>
      <c r="G77" s="46" t="s">
        <v>5898</v>
      </c>
      <c r="H77" s="46">
        <v>0.1</v>
      </c>
      <c r="I77" s="46" t="s">
        <v>5898</v>
      </c>
      <c r="J77" s="92">
        <v>1</v>
      </c>
    </row>
    <row r="78" spans="4:10" x14ac:dyDescent="0.15">
      <c r="D78" s="40" t="s">
        <v>240</v>
      </c>
      <c r="E78" s="40" t="s">
        <v>241</v>
      </c>
      <c r="F78" s="46" t="s">
        <v>5898</v>
      </c>
      <c r="G78" s="46" t="s">
        <v>5898</v>
      </c>
      <c r="H78" s="46">
        <v>0.1</v>
      </c>
      <c r="I78" s="46" t="s">
        <v>5898</v>
      </c>
      <c r="J78" s="92" t="s">
        <v>5898</v>
      </c>
    </row>
    <row r="79" spans="4:10" x14ac:dyDescent="0.15">
      <c r="D79" s="40" t="s">
        <v>242</v>
      </c>
      <c r="E79" s="40" t="s">
        <v>243</v>
      </c>
      <c r="F79" s="46" t="s">
        <v>5898</v>
      </c>
      <c r="G79" s="46" t="s">
        <v>5898</v>
      </c>
      <c r="H79" s="46" t="s">
        <v>5898</v>
      </c>
      <c r="I79" s="46" t="s">
        <v>5898</v>
      </c>
      <c r="J79" s="92" t="s">
        <v>5898</v>
      </c>
    </row>
    <row r="80" spans="4:10" x14ac:dyDescent="0.15">
      <c r="D80" s="40" t="s">
        <v>244</v>
      </c>
      <c r="E80" s="40" t="s">
        <v>245</v>
      </c>
      <c r="F80" s="46" t="s">
        <v>5898</v>
      </c>
      <c r="G80" s="46" t="s">
        <v>5898</v>
      </c>
      <c r="H80" s="46">
        <v>0.4</v>
      </c>
      <c r="I80" s="46" t="s">
        <v>5898</v>
      </c>
      <c r="J80" s="92" t="s">
        <v>5898</v>
      </c>
    </row>
    <row r="81" spans="4:10" x14ac:dyDescent="0.15">
      <c r="D81" s="40" t="s">
        <v>246</v>
      </c>
      <c r="E81" s="40" t="s">
        <v>247</v>
      </c>
      <c r="F81" s="46" t="s">
        <v>5898</v>
      </c>
      <c r="G81" s="46" t="s">
        <v>5898</v>
      </c>
      <c r="H81" s="46" t="s">
        <v>5898</v>
      </c>
      <c r="I81" s="46" t="s">
        <v>5898</v>
      </c>
      <c r="J81" s="92" t="s">
        <v>5898</v>
      </c>
    </row>
    <row r="82" spans="4:10" x14ac:dyDescent="0.15">
      <c r="D82" s="40" t="s">
        <v>248</v>
      </c>
      <c r="E82" s="40" t="s">
        <v>249</v>
      </c>
      <c r="F82" s="46" t="s">
        <v>5898</v>
      </c>
      <c r="G82" s="46" t="s">
        <v>5898</v>
      </c>
      <c r="H82" s="46">
        <v>0.08</v>
      </c>
      <c r="I82" s="46" t="s">
        <v>5898</v>
      </c>
      <c r="J82" s="92" t="s">
        <v>5898</v>
      </c>
    </row>
    <row r="83" spans="4:10" x14ac:dyDescent="0.15">
      <c r="D83" s="40" t="s">
        <v>250</v>
      </c>
      <c r="E83" s="40" t="s">
        <v>251</v>
      </c>
      <c r="F83" s="46" t="s">
        <v>5898</v>
      </c>
      <c r="G83" s="46" t="s">
        <v>5898</v>
      </c>
      <c r="H83" s="46">
        <v>0.02</v>
      </c>
      <c r="I83" s="46" t="s">
        <v>5898</v>
      </c>
      <c r="J83" s="92" t="s">
        <v>5898</v>
      </c>
    </row>
    <row r="84" spans="4:10" x14ac:dyDescent="0.15">
      <c r="D84" s="40" t="s">
        <v>252</v>
      </c>
      <c r="E84" s="40" t="s">
        <v>253</v>
      </c>
      <c r="F84" s="46" t="s">
        <v>5898</v>
      </c>
      <c r="G84" s="46" t="s">
        <v>5898</v>
      </c>
      <c r="H84" s="46" t="s">
        <v>5898</v>
      </c>
      <c r="I84" s="46" t="s">
        <v>5898</v>
      </c>
      <c r="J84" s="92" t="s">
        <v>5898</v>
      </c>
    </row>
    <row r="85" spans="4:10" x14ac:dyDescent="0.15">
      <c r="D85" s="40" t="s">
        <v>254</v>
      </c>
      <c r="E85" s="40" t="s">
        <v>255</v>
      </c>
      <c r="F85" s="46" t="s">
        <v>5898</v>
      </c>
      <c r="G85" s="46" t="s">
        <v>5898</v>
      </c>
      <c r="H85" s="46" t="s">
        <v>5898</v>
      </c>
      <c r="I85" s="46" t="s">
        <v>5898</v>
      </c>
      <c r="J85" s="92" t="s">
        <v>5898</v>
      </c>
    </row>
    <row r="86" spans="4:10" x14ac:dyDescent="0.15">
      <c r="D86" s="40" t="s">
        <v>256</v>
      </c>
      <c r="E86" s="40" t="s">
        <v>257</v>
      </c>
      <c r="F86" s="46" t="s">
        <v>5898</v>
      </c>
      <c r="G86" s="46" t="s">
        <v>5898</v>
      </c>
      <c r="H86" s="46" t="s">
        <v>5898</v>
      </c>
      <c r="I86" s="46" t="s">
        <v>5898</v>
      </c>
      <c r="J86" s="92" t="s">
        <v>5898</v>
      </c>
    </row>
    <row r="87" spans="4:10" x14ac:dyDescent="0.15">
      <c r="D87" s="40" t="s">
        <v>258</v>
      </c>
      <c r="E87" s="40" t="s">
        <v>259</v>
      </c>
      <c r="F87" s="46" t="s">
        <v>5898</v>
      </c>
      <c r="G87" s="46" t="s">
        <v>5898</v>
      </c>
      <c r="H87" s="46" t="s">
        <v>5898</v>
      </c>
      <c r="I87" s="46" t="s">
        <v>5898</v>
      </c>
      <c r="J87" s="92" t="s">
        <v>5898</v>
      </c>
    </row>
    <row r="88" spans="4:10" x14ac:dyDescent="0.15">
      <c r="D88" s="40" t="s">
        <v>260</v>
      </c>
      <c r="E88" s="40" t="s">
        <v>261</v>
      </c>
      <c r="F88" s="46" t="s">
        <v>5898</v>
      </c>
      <c r="G88" s="46" t="s">
        <v>5898</v>
      </c>
      <c r="H88" s="46">
        <v>7.0000000000000007E-2</v>
      </c>
      <c r="I88" s="46" t="s">
        <v>5898</v>
      </c>
      <c r="J88" s="92" t="s">
        <v>5898</v>
      </c>
    </row>
    <row r="89" spans="4:10" x14ac:dyDescent="0.15">
      <c r="D89" s="40" t="s">
        <v>262</v>
      </c>
      <c r="E89" s="40" t="s">
        <v>263</v>
      </c>
      <c r="F89" s="46" t="s">
        <v>5898</v>
      </c>
      <c r="G89" s="46" t="s">
        <v>5898</v>
      </c>
      <c r="H89" s="46" t="s">
        <v>5898</v>
      </c>
      <c r="I89" s="46" t="s">
        <v>5898</v>
      </c>
      <c r="J89" s="92" t="s">
        <v>5898</v>
      </c>
    </row>
    <row r="90" spans="4:10" x14ac:dyDescent="0.15">
      <c r="D90" s="40" t="s">
        <v>264</v>
      </c>
      <c r="E90" s="40" t="s">
        <v>265</v>
      </c>
      <c r="F90" s="46" t="s">
        <v>5898</v>
      </c>
      <c r="G90" s="46" t="s">
        <v>5898</v>
      </c>
      <c r="H90" s="46">
        <v>0.05</v>
      </c>
      <c r="I90" s="46" t="s">
        <v>5898</v>
      </c>
      <c r="J90" s="92" t="s">
        <v>5898</v>
      </c>
    </row>
    <row r="91" spans="4:10" x14ac:dyDescent="0.15">
      <c r="D91" s="40" t="s">
        <v>266</v>
      </c>
      <c r="E91" s="40" t="s">
        <v>267</v>
      </c>
      <c r="F91" s="46" t="s">
        <v>5898</v>
      </c>
      <c r="G91" s="46" t="s">
        <v>5898</v>
      </c>
      <c r="H91" s="46">
        <v>0.12</v>
      </c>
      <c r="I91" s="46" t="s">
        <v>5898</v>
      </c>
      <c r="J91" s="92" t="s">
        <v>5898</v>
      </c>
    </row>
    <row r="92" spans="4:10" x14ac:dyDescent="0.15">
      <c r="D92" s="40" t="s">
        <v>268</v>
      </c>
      <c r="E92" s="40" t="s">
        <v>269</v>
      </c>
      <c r="F92" s="46" t="s">
        <v>5898</v>
      </c>
      <c r="G92" s="46" t="s">
        <v>5898</v>
      </c>
      <c r="H92" s="46">
        <v>0.6</v>
      </c>
      <c r="I92" s="46" t="s">
        <v>5898</v>
      </c>
      <c r="J92" s="92" t="s">
        <v>5898</v>
      </c>
    </row>
    <row r="93" spans="4:10" x14ac:dyDescent="0.15">
      <c r="D93" s="40" t="s">
        <v>270</v>
      </c>
      <c r="E93" s="40" t="s">
        <v>271</v>
      </c>
      <c r="F93" s="46" t="s">
        <v>5898</v>
      </c>
      <c r="G93" s="46" t="s">
        <v>5898</v>
      </c>
      <c r="H93" s="46" t="s">
        <v>5898</v>
      </c>
      <c r="I93" s="46" t="s">
        <v>5898</v>
      </c>
      <c r="J93" s="92" t="s">
        <v>5898</v>
      </c>
    </row>
    <row r="94" spans="4:10" x14ac:dyDescent="0.15">
      <c r="D94" s="40" t="s">
        <v>272</v>
      </c>
      <c r="E94" s="40" t="s">
        <v>273</v>
      </c>
      <c r="F94" s="46" t="s">
        <v>5898</v>
      </c>
      <c r="G94" s="46" t="s">
        <v>5898</v>
      </c>
      <c r="H94" s="46" t="s">
        <v>5898</v>
      </c>
      <c r="I94" s="46" t="s">
        <v>5898</v>
      </c>
      <c r="J94" s="92" t="s">
        <v>5898</v>
      </c>
    </row>
    <row r="95" spans="4:10" x14ac:dyDescent="0.15">
      <c r="D95" s="40" t="s">
        <v>274</v>
      </c>
      <c r="E95" s="40" t="s">
        <v>275</v>
      </c>
      <c r="F95" s="46" t="s">
        <v>5898</v>
      </c>
      <c r="G95" s="46" t="s">
        <v>5898</v>
      </c>
      <c r="H95" s="46">
        <v>0.1</v>
      </c>
      <c r="I95" s="46" t="s">
        <v>5898</v>
      </c>
      <c r="J95" s="92" t="s">
        <v>5898</v>
      </c>
    </row>
    <row r="96" spans="4:10" x14ac:dyDescent="0.15">
      <c r="D96" s="40" t="s">
        <v>276</v>
      </c>
      <c r="E96" s="40" t="s">
        <v>277</v>
      </c>
      <c r="F96" s="46" t="s">
        <v>5898</v>
      </c>
      <c r="G96" s="46" t="s">
        <v>5898</v>
      </c>
      <c r="H96" s="46">
        <v>0.01</v>
      </c>
      <c r="I96" s="46" t="s">
        <v>5898</v>
      </c>
      <c r="J96" s="92" t="s">
        <v>5898</v>
      </c>
    </row>
    <row r="97" spans="4:10" x14ac:dyDescent="0.15">
      <c r="D97" s="40" t="s">
        <v>278</v>
      </c>
      <c r="E97" s="40" t="s">
        <v>279</v>
      </c>
      <c r="F97" s="46" t="s">
        <v>5898</v>
      </c>
      <c r="G97" s="46" t="s">
        <v>5898</v>
      </c>
      <c r="H97" s="46">
        <v>0.8</v>
      </c>
      <c r="I97" s="46" t="s">
        <v>5898</v>
      </c>
      <c r="J97" s="92" t="s">
        <v>5898</v>
      </c>
    </row>
    <row r="98" spans="4:10" x14ac:dyDescent="0.15">
      <c r="D98" s="40" t="s">
        <v>280</v>
      </c>
      <c r="E98" s="40" t="s">
        <v>281</v>
      </c>
      <c r="F98" s="46" t="s">
        <v>5898</v>
      </c>
      <c r="G98" s="46" t="s">
        <v>5898</v>
      </c>
      <c r="H98" s="46" t="s">
        <v>5898</v>
      </c>
      <c r="I98" s="46" t="s">
        <v>5898</v>
      </c>
      <c r="J98" s="92" t="s">
        <v>5898</v>
      </c>
    </row>
    <row r="99" spans="4:10" x14ac:dyDescent="0.15">
      <c r="D99" s="40" t="s">
        <v>282</v>
      </c>
      <c r="E99" s="40" t="s">
        <v>283</v>
      </c>
      <c r="F99" s="46" t="s">
        <v>5898</v>
      </c>
      <c r="G99" s="46" t="s">
        <v>5898</v>
      </c>
      <c r="H99" s="46" t="s">
        <v>5898</v>
      </c>
      <c r="I99" s="46" t="s">
        <v>5898</v>
      </c>
      <c r="J99" s="92" t="s">
        <v>5898</v>
      </c>
    </row>
    <row r="100" spans="4:10" x14ac:dyDescent="0.15">
      <c r="D100" s="40" t="s">
        <v>284</v>
      </c>
      <c r="E100" s="40" t="s">
        <v>285</v>
      </c>
      <c r="F100" s="46" t="s">
        <v>5898</v>
      </c>
      <c r="G100" s="46" t="s">
        <v>5898</v>
      </c>
      <c r="H100" s="46" t="s">
        <v>5898</v>
      </c>
      <c r="I100" s="46" t="s">
        <v>5898</v>
      </c>
      <c r="J100" s="92" t="s">
        <v>5898</v>
      </c>
    </row>
    <row r="101" spans="4:10" x14ac:dyDescent="0.15">
      <c r="D101" s="40" t="s">
        <v>286</v>
      </c>
      <c r="E101" s="40" t="s">
        <v>287</v>
      </c>
      <c r="F101" s="46" t="s">
        <v>5898</v>
      </c>
      <c r="G101" s="46" t="s">
        <v>5898</v>
      </c>
      <c r="H101" s="46">
        <v>0.15</v>
      </c>
      <c r="I101" s="46" t="s">
        <v>5898</v>
      </c>
      <c r="J101" s="92" t="s">
        <v>5898</v>
      </c>
    </row>
    <row r="102" spans="4:10" x14ac:dyDescent="0.15">
      <c r="D102" s="40" t="s">
        <v>288</v>
      </c>
      <c r="E102" s="40" t="s">
        <v>289</v>
      </c>
      <c r="F102" s="46" t="s">
        <v>5898</v>
      </c>
      <c r="G102" s="46" t="s">
        <v>5898</v>
      </c>
      <c r="H102" s="46" t="s">
        <v>5898</v>
      </c>
      <c r="I102" s="46" t="s">
        <v>5898</v>
      </c>
      <c r="J102" s="92" t="s">
        <v>5898</v>
      </c>
    </row>
    <row r="103" spans="4:10" x14ac:dyDescent="0.15">
      <c r="D103" s="40" t="s">
        <v>290</v>
      </c>
      <c r="E103" s="40" t="s">
        <v>291</v>
      </c>
      <c r="F103" s="46" t="s">
        <v>5898</v>
      </c>
      <c r="G103" s="46" t="s">
        <v>5898</v>
      </c>
      <c r="H103" s="46">
        <v>0.3</v>
      </c>
      <c r="I103" s="46" t="s">
        <v>5898</v>
      </c>
      <c r="J103" s="92" t="s">
        <v>5898</v>
      </c>
    </row>
    <row r="104" spans="4:10" x14ac:dyDescent="0.15">
      <c r="D104" s="40" t="s">
        <v>292</v>
      </c>
      <c r="E104" s="40" t="s">
        <v>293</v>
      </c>
      <c r="F104" s="46" t="s">
        <v>5898</v>
      </c>
      <c r="G104" s="46" t="s">
        <v>5898</v>
      </c>
      <c r="H104" s="46" t="s">
        <v>5898</v>
      </c>
      <c r="I104" s="46" t="s">
        <v>5898</v>
      </c>
      <c r="J104" s="92" t="s">
        <v>5898</v>
      </c>
    </row>
    <row r="105" spans="4:10" x14ac:dyDescent="0.15">
      <c r="D105" s="40" t="s">
        <v>294</v>
      </c>
      <c r="E105" s="40" t="s">
        <v>295</v>
      </c>
      <c r="F105" s="46" t="s">
        <v>5898</v>
      </c>
      <c r="G105" s="46" t="s">
        <v>5898</v>
      </c>
      <c r="H105" s="46" t="s">
        <v>5898</v>
      </c>
      <c r="I105" s="46" t="s">
        <v>5898</v>
      </c>
      <c r="J105" s="92" t="s">
        <v>5898</v>
      </c>
    </row>
    <row r="106" spans="4:10" x14ac:dyDescent="0.15">
      <c r="D106" s="40" t="s">
        <v>296</v>
      </c>
      <c r="E106" s="40" t="s">
        <v>297</v>
      </c>
      <c r="F106" s="46" t="s">
        <v>5898</v>
      </c>
      <c r="G106" s="46" t="s">
        <v>5898</v>
      </c>
      <c r="H106" s="46" t="s">
        <v>5898</v>
      </c>
      <c r="I106" s="46" t="s">
        <v>5898</v>
      </c>
      <c r="J106" s="92" t="s">
        <v>5898</v>
      </c>
    </row>
    <row r="107" spans="4:10" x14ac:dyDescent="0.15">
      <c r="D107" s="40" t="s">
        <v>298</v>
      </c>
      <c r="E107" s="40" t="s">
        <v>299</v>
      </c>
      <c r="F107" s="46" t="s">
        <v>5898</v>
      </c>
      <c r="G107" s="46" t="s">
        <v>5898</v>
      </c>
      <c r="H107" s="46" t="s">
        <v>5898</v>
      </c>
      <c r="I107" s="46" t="s">
        <v>5898</v>
      </c>
      <c r="J107" s="92" t="s">
        <v>5898</v>
      </c>
    </row>
    <row r="108" spans="4:10" x14ac:dyDescent="0.15">
      <c r="D108" s="40" t="s">
        <v>300</v>
      </c>
      <c r="E108" s="40" t="s">
        <v>301</v>
      </c>
      <c r="F108" s="46" t="s">
        <v>5898</v>
      </c>
      <c r="G108" s="46" t="s">
        <v>5898</v>
      </c>
      <c r="H108" s="46" t="s">
        <v>5898</v>
      </c>
      <c r="I108" s="46" t="s">
        <v>5898</v>
      </c>
      <c r="J108" s="92" t="s">
        <v>5898</v>
      </c>
    </row>
    <row r="109" spans="4:10" x14ac:dyDescent="0.15">
      <c r="D109" s="40" t="s">
        <v>302</v>
      </c>
      <c r="E109" s="40" t="s">
        <v>303</v>
      </c>
      <c r="F109" s="46" t="s">
        <v>5898</v>
      </c>
      <c r="G109" s="46" t="s">
        <v>5898</v>
      </c>
      <c r="H109" s="46" t="s">
        <v>5898</v>
      </c>
      <c r="I109" s="46" t="s">
        <v>5898</v>
      </c>
      <c r="J109" s="92" t="s">
        <v>5898</v>
      </c>
    </row>
    <row r="110" spans="4:10" x14ac:dyDescent="0.15">
      <c r="D110" s="40" t="s">
        <v>304</v>
      </c>
      <c r="E110" s="40" t="s">
        <v>305</v>
      </c>
      <c r="F110" s="46" t="s">
        <v>5898</v>
      </c>
      <c r="G110" s="46" t="s">
        <v>5898</v>
      </c>
      <c r="H110" s="46" t="s">
        <v>5898</v>
      </c>
      <c r="I110" s="46" t="s">
        <v>5898</v>
      </c>
      <c r="J110" s="92" t="s">
        <v>5898</v>
      </c>
    </row>
    <row r="111" spans="4:10" x14ac:dyDescent="0.15">
      <c r="D111" s="40" t="s">
        <v>306</v>
      </c>
      <c r="E111" s="40" t="s">
        <v>307</v>
      </c>
      <c r="F111" s="46" t="s">
        <v>5898</v>
      </c>
      <c r="G111" s="46" t="s">
        <v>5898</v>
      </c>
      <c r="H111" s="46">
        <v>0.02</v>
      </c>
      <c r="I111" s="46" t="s">
        <v>5898</v>
      </c>
      <c r="J111" s="92" t="s">
        <v>5898</v>
      </c>
    </row>
    <row r="112" spans="4:10" x14ac:dyDescent="0.15">
      <c r="D112" s="40" t="s">
        <v>308</v>
      </c>
      <c r="E112" s="40" t="s">
        <v>309</v>
      </c>
      <c r="F112" s="46" t="s">
        <v>5898</v>
      </c>
      <c r="G112" s="46" t="s">
        <v>5898</v>
      </c>
      <c r="H112" s="46" t="s">
        <v>5898</v>
      </c>
      <c r="I112" s="46" t="s">
        <v>5898</v>
      </c>
      <c r="J112" s="92" t="s">
        <v>5898</v>
      </c>
    </row>
    <row r="113" spans="4:10" x14ac:dyDescent="0.15">
      <c r="D113" s="40" t="s">
        <v>310</v>
      </c>
      <c r="E113" s="40" t="s">
        <v>311</v>
      </c>
      <c r="F113" s="46" t="s">
        <v>5898</v>
      </c>
      <c r="G113" s="46" t="s">
        <v>5898</v>
      </c>
      <c r="H113" s="46" t="s">
        <v>5898</v>
      </c>
      <c r="I113" s="46" t="s">
        <v>5898</v>
      </c>
      <c r="J113" s="92" t="s">
        <v>5898</v>
      </c>
    </row>
    <row r="114" spans="4:10" x14ac:dyDescent="0.15">
      <c r="D114" s="40" t="s">
        <v>312</v>
      </c>
      <c r="E114" s="40" t="s">
        <v>313</v>
      </c>
      <c r="F114" s="46" t="s">
        <v>5898</v>
      </c>
      <c r="G114" s="46" t="s">
        <v>5898</v>
      </c>
      <c r="H114" s="46" t="s">
        <v>5898</v>
      </c>
      <c r="I114" s="46" t="s">
        <v>5898</v>
      </c>
      <c r="J114" s="92" t="s">
        <v>5898</v>
      </c>
    </row>
    <row r="115" spans="4:10" x14ac:dyDescent="0.15">
      <c r="D115" s="40" t="s">
        <v>314</v>
      </c>
      <c r="E115" s="40" t="s">
        <v>315</v>
      </c>
      <c r="F115" s="46" t="s">
        <v>5898</v>
      </c>
      <c r="G115" s="46" t="s">
        <v>5898</v>
      </c>
      <c r="H115" s="46">
        <v>0.5</v>
      </c>
      <c r="I115" s="46" t="s">
        <v>5898</v>
      </c>
      <c r="J115" s="92" t="s">
        <v>5898</v>
      </c>
    </row>
    <row r="116" spans="4:10" x14ac:dyDescent="0.15">
      <c r="D116" s="40" t="s">
        <v>316</v>
      </c>
      <c r="E116" s="40" t="s">
        <v>317</v>
      </c>
      <c r="F116" s="46" t="s">
        <v>5898</v>
      </c>
      <c r="G116" s="46" t="s">
        <v>5898</v>
      </c>
      <c r="H116" s="46" t="s">
        <v>5898</v>
      </c>
      <c r="I116" s="46" t="s">
        <v>5898</v>
      </c>
      <c r="J116" s="92" t="s">
        <v>5898</v>
      </c>
    </row>
    <row r="117" spans="4:10" x14ac:dyDescent="0.15">
      <c r="D117" s="40" t="s">
        <v>318</v>
      </c>
      <c r="E117" s="40" t="s">
        <v>319</v>
      </c>
      <c r="F117" s="46" t="s">
        <v>5898</v>
      </c>
      <c r="G117" s="46" t="s">
        <v>5898</v>
      </c>
      <c r="H117" s="46">
        <v>0.05</v>
      </c>
      <c r="I117" s="46" t="s">
        <v>5898</v>
      </c>
      <c r="J117" s="92" t="s">
        <v>5898</v>
      </c>
    </row>
    <row r="118" spans="4:10" x14ac:dyDescent="0.15">
      <c r="D118" s="40" t="s">
        <v>320</v>
      </c>
      <c r="E118" s="40" t="s">
        <v>321</v>
      </c>
      <c r="F118" s="46">
        <v>0.05</v>
      </c>
      <c r="G118" s="46" t="s">
        <v>5898</v>
      </c>
      <c r="H118" s="46">
        <v>0.03</v>
      </c>
      <c r="I118" s="46" t="s">
        <v>5898</v>
      </c>
      <c r="J118" s="92">
        <v>1</v>
      </c>
    </row>
    <row r="119" spans="4:10" x14ac:dyDescent="0.15">
      <c r="D119" s="40" t="s">
        <v>322</v>
      </c>
      <c r="E119" s="40" t="s">
        <v>323</v>
      </c>
      <c r="F119" s="46" t="s">
        <v>5898</v>
      </c>
      <c r="G119" s="46" t="s">
        <v>5898</v>
      </c>
      <c r="H119" s="46" t="s">
        <v>5898</v>
      </c>
      <c r="I119" s="46" t="s">
        <v>5898</v>
      </c>
      <c r="J119" s="92" t="s">
        <v>5898</v>
      </c>
    </row>
    <row r="120" spans="4:10" x14ac:dyDescent="0.15">
      <c r="D120" s="40" t="s">
        <v>324</v>
      </c>
      <c r="E120" s="40" t="s">
        <v>325</v>
      </c>
      <c r="F120" s="46" t="s">
        <v>5898</v>
      </c>
      <c r="G120" s="46" t="s">
        <v>5898</v>
      </c>
      <c r="H120" s="46" t="s">
        <v>5898</v>
      </c>
      <c r="I120" s="46" t="s">
        <v>5898</v>
      </c>
      <c r="J120" s="92" t="s">
        <v>5898</v>
      </c>
    </row>
    <row r="121" spans="4:10" x14ac:dyDescent="0.15">
      <c r="D121" s="40" t="s">
        <v>326</v>
      </c>
      <c r="E121" s="40" t="s">
        <v>327</v>
      </c>
      <c r="F121" s="46" t="s">
        <v>5898</v>
      </c>
      <c r="G121" s="46" t="s">
        <v>5898</v>
      </c>
      <c r="H121" s="46" t="s">
        <v>5898</v>
      </c>
      <c r="I121" s="46" t="s">
        <v>5898</v>
      </c>
      <c r="J121" s="92" t="s">
        <v>5898</v>
      </c>
    </row>
    <row r="122" spans="4:10" x14ac:dyDescent="0.15">
      <c r="D122" s="40" t="s">
        <v>328</v>
      </c>
      <c r="E122" s="40" t="s">
        <v>329</v>
      </c>
      <c r="F122" s="46" t="s">
        <v>5898</v>
      </c>
      <c r="G122" s="46" t="s">
        <v>5898</v>
      </c>
      <c r="H122" s="46">
        <v>0.06</v>
      </c>
      <c r="I122" s="46" t="s">
        <v>5898</v>
      </c>
      <c r="J122" s="92" t="s">
        <v>5898</v>
      </c>
    </row>
    <row r="123" spans="4:10" x14ac:dyDescent="0.15">
      <c r="D123" s="40" t="s">
        <v>330</v>
      </c>
      <c r="E123" s="40" t="s">
        <v>331</v>
      </c>
      <c r="F123" s="46" t="s">
        <v>5898</v>
      </c>
      <c r="G123" s="46" t="s">
        <v>5898</v>
      </c>
      <c r="H123" s="46">
        <v>0.02</v>
      </c>
      <c r="I123" s="46" t="s">
        <v>5898</v>
      </c>
      <c r="J123" s="92" t="s">
        <v>5898</v>
      </c>
    </row>
    <row r="124" spans="4:10" x14ac:dyDescent="0.15">
      <c r="D124" s="40" t="s">
        <v>332</v>
      </c>
      <c r="E124" s="40" t="s">
        <v>333</v>
      </c>
      <c r="F124" s="46" t="s">
        <v>5898</v>
      </c>
      <c r="G124" s="46" t="s">
        <v>5898</v>
      </c>
      <c r="H124" s="46">
        <v>3.6999999999999998E-2</v>
      </c>
      <c r="I124" s="46" t="s">
        <v>5898</v>
      </c>
      <c r="J124" s="92" t="s">
        <v>5898</v>
      </c>
    </row>
    <row r="125" spans="4:10" x14ac:dyDescent="0.15">
      <c r="D125" s="40" t="s">
        <v>334</v>
      </c>
      <c r="E125" s="40" t="s">
        <v>335</v>
      </c>
      <c r="F125" s="46" t="s">
        <v>5898</v>
      </c>
      <c r="G125" s="46" t="s">
        <v>5898</v>
      </c>
      <c r="H125" s="46">
        <v>0.5</v>
      </c>
      <c r="I125" s="46" t="s">
        <v>5898</v>
      </c>
      <c r="J125" s="92" t="s">
        <v>5898</v>
      </c>
    </row>
    <row r="126" spans="4:10" x14ac:dyDescent="0.15">
      <c r="D126" s="40" t="s">
        <v>336</v>
      </c>
      <c r="E126" s="40" t="s">
        <v>337</v>
      </c>
      <c r="F126" s="46" t="s">
        <v>5898</v>
      </c>
      <c r="G126" s="46" t="s">
        <v>5898</v>
      </c>
      <c r="H126" s="46" t="s">
        <v>5898</v>
      </c>
      <c r="I126" s="46" t="s">
        <v>5898</v>
      </c>
      <c r="J126" s="92" t="s">
        <v>5898</v>
      </c>
    </row>
    <row r="127" spans="4:10" x14ac:dyDescent="0.15">
      <c r="D127" s="40" t="s">
        <v>338</v>
      </c>
      <c r="E127" s="40" t="s">
        <v>339</v>
      </c>
      <c r="F127" s="46" t="s">
        <v>5898</v>
      </c>
      <c r="G127" s="46" t="s">
        <v>5898</v>
      </c>
      <c r="H127" s="46">
        <v>0.1</v>
      </c>
      <c r="I127" s="46" t="s">
        <v>5898</v>
      </c>
      <c r="J127" s="92" t="s">
        <v>5898</v>
      </c>
    </row>
    <row r="128" spans="4:10" x14ac:dyDescent="0.15">
      <c r="D128" s="40" t="s">
        <v>340</v>
      </c>
      <c r="E128" s="40" t="s">
        <v>341</v>
      </c>
      <c r="F128" s="46" t="s">
        <v>5898</v>
      </c>
      <c r="G128" s="46" t="s">
        <v>5898</v>
      </c>
      <c r="H128" s="46" t="s">
        <v>5898</v>
      </c>
      <c r="I128" s="46" t="s">
        <v>5898</v>
      </c>
      <c r="J128" s="92" t="s">
        <v>5898</v>
      </c>
    </row>
    <row r="129" spans="4:10" x14ac:dyDescent="0.15">
      <c r="D129" s="40" t="s">
        <v>342</v>
      </c>
      <c r="E129" s="40" t="s">
        <v>343</v>
      </c>
      <c r="F129" s="46" t="s">
        <v>5898</v>
      </c>
      <c r="G129" s="46" t="s">
        <v>5898</v>
      </c>
      <c r="H129" s="46">
        <v>0.1</v>
      </c>
      <c r="I129" s="46" t="s">
        <v>5898</v>
      </c>
      <c r="J129" s="92" t="s">
        <v>5898</v>
      </c>
    </row>
    <row r="130" spans="4:10" x14ac:dyDescent="0.15">
      <c r="D130" s="40" t="s">
        <v>344</v>
      </c>
      <c r="E130" s="40" t="s">
        <v>345</v>
      </c>
      <c r="F130" s="46" t="s">
        <v>5898</v>
      </c>
      <c r="G130" s="46" t="s">
        <v>5898</v>
      </c>
      <c r="H130" s="46">
        <v>0.15</v>
      </c>
      <c r="I130" s="46" t="s">
        <v>5898</v>
      </c>
      <c r="J130" s="92" t="s">
        <v>5898</v>
      </c>
    </row>
    <row r="131" spans="4:10" x14ac:dyDescent="0.15">
      <c r="D131" s="40" t="s">
        <v>346</v>
      </c>
      <c r="E131" s="40" t="s">
        <v>347</v>
      </c>
      <c r="F131" s="46" t="s">
        <v>5898</v>
      </c>
      <c r="G131" s="46" t="s">
        <v>5898</v>
      </c>
      <c r="H131" s="46">
        <v>0.03</v>
      </c>
      <c r="I131" s="46" t="s">
        <v>5898</v>
      </c>
      <c r="J131" s="92" t="s">
        <v>5898</v>
      </c>
    </row>
    <row r="132" spans="4:10" x14ac:dyDescent="0.15">
      <c r="D132" s="40" t="s">
        <v>348</v>
      </c>
      <c r="E132" s="40" t="s">
        <v>349</v>
      </c>
      <c r="F132" s="46" t="s">
        <v>5898</v>
      </c>
      <c r="G132" s="46" t="s">
        <v>5898</v>
      </c>
      <c r="H132" s="46" t="s">
        <v>5898</v>
      </c>
      <c r="I132" s="46" t="s">
        <v>5898</v>
      </c>
      <c r="J132" s="92" t="s">
        <v>5898</v>
      </c>
    </row>
    <row r="133" spans="4:10" x14ac:dyDescent="0.15">
      <c r="D133" s="40" t="s">
        <v>350</v>
      </c>
      <c r="E133" s="40" t="s">
        <v>351</v>
      </c>
      <c r="F133" s="46" t="s">
        <v>5898</v>
      </c>
      <c r="G133" s="46" t="s">
        <v>5898</v>
      </c>
      <c r="H133" s="46">
        <v>0.05</v>
      </c>
      <c r="I133" s="46" t="s">
        <v>5898</v>
      </c>
      <c r="J133" s="92" t="s">
        <v>5898</v>
      </c>
    </row>
    <row r="134" spans="4:10" x14ac:dyDescent="0.15">
      <c r="D134" s="40" t="s">
        <v>352</v>
      </c>
      <c r="E134" s="40" t="s">
        <v>353</v>
      </c>
      <c r="F134" s="46" t="s">
        <v>5898</v>
      </c>
      <c r="G134" s="46" t="s">
        <v>5898</v>
      </c>
      <c r="H134" s="46" t="s">
        <v>5898</v>
      </c>
      <c r="I134" s="46" t="s">
        <v>5898</v>
      </c>
      <c r="J134" s="92" t="s">
        <v>5898</v>
      </c>
    </row>
    <row r="135" spans="4:10" x14ac:dyDescent="0.15">
      <c r="D135" s="40" t="s">
        <v>354</v>
      </c>
      <c r="E135" s="40" t="s">
        <v>355</v>
      </c>
      <c r="F135" s="46" t="s">
        <v>5898</v>
      </c>
      <c r="G135" s="46" t="s">
        <v>5898</v>
      </c>
      <c r="H135" s="46" t="s">
        <v>5898</v>
      </c>
      <c r="I135" s="46" t="s">
        <v>5898</v>
      </c>
      <c r="J135" s="92" t="s">
        <v>5898</v>
      </c>
    </row>
    <row r="136" spans="4:10" x14ac:dyDescent="0.15">
      <c r="D136" s="40" t="s">
        <v>356</v>
      </c>
      <c r="E136" s="40" t="s">
        <v>357</v>
      </c>
      <c r="F136" s="46" t="s">
        <v>5898</v>
      </c>
      <c r="G136" s="46" t="s">
        <v>5898</v>
      </c>
      <c r="H136" s="46">
        <v>0.6</v>
      </c>
      <c r="I136" s="46" t="s">
        <v>5898</v>
      </c>
      <c r="J136" s="92" t="s">
        <v>5898</v>
      </c>
    </row>
    <row r="137" spans="4:10" x14ac:dyDescent="0.15">
      <c r="D137" s="40" t="s">
        <v>358</v>
      </c>
      <c r="E137" s="40" t="s">
        <v>359</v>
      </c>
      <c r="F137" s="46" t="s">
        <v>5898</v>
      </c>
      <c r="G137" s="46" t="s">
        <v>5898</v>
      </c>
      <c r="H137" s="46">
        <v>0.23</v>
      </c>
      <c r="I137" s="46" t="s">
        <v>5898</v>
      </c>
      <c r="J137" s="92" t="s">
        <v>5898</v>
      </c>
    </row>
    <row r="138" spans="4:10" x14ac:dyDescent="0.15">
      <c r="D138" s="40" t="s">
        <v>360</v>
      </c>
      <c r="E138" s="40" t="s">
        <v>361</v>
      </c>
      <c r="F138" s="46" t="s">
        <v>5898</v>
      </c>
      <c r="G138" s="46" t="s">
        <v>5898</v>
      </c>
      <c r="H138" s="46">
        <v>0.1998404</v>
      </c>
      <c r="I138" s="46" t="s">
        <v>5898</v>
      </c>
      <c r="J138" s="92" t="s">
        <v>5898</v>
      </c>
    </row>
    <row r="139" spans="4:10" x14ac:dyDescent="0.15">
      <c r="D139" s="40" t="s">
        <v>362</v>
      </c>
      <c r="E139" s="40" t="s">
        <v>363</v>
      </c>
      <c r="F139" s="46" t="s">
        <v>5898</v>
      </c>
      <c r="G139" s="46" t="s">
        <v>5898</v>
      </c>
      <c r="H139" s="46">
        <v>1.2500000000000001E-2</v>
      </c>
      <c r="I139" s="46" t="s">
        <v>5898</v>
      </c>
      <c r="J139" s="92" t="s">
        <v>5898</v>
      </c>
    </row>
    <row r="140" spans="4:10" x14ac:dyDescent="0.15">
      <c r="D140" s="40" t="s">
        <v>364</v>
      </c>
      <c r="E140" s="40" t="s">
        <v>365</v>
      </c>
      <c r="F140" s="46">
        <v>2.3E-2</v>
      </c>
      <c r="G140" s="46" t="s">
        <v>5898</v>
      </c>
      <c r="H140" s="46">
        <v>0.3</v>
      </c>
      <c r="I140" s="46" t="s">
        <v>5898</v>
      </c>
      <c r="J140" s="92">
        <v>1</v>
      </c>
    </row>
    <row r="141" spans="4:10" x14ac:dyDescent="0.15">
      <c r="D141" s="40" t="s">
        <v>366</v>
      </c>
      <c r="E141" s="40" t="s">
        <v>367</v>
      </c>
      <c r="F141" s="46" t="s">
        <v>5898</v>
      </c>
      <c r="G141" s="46" t="s">
        <v>5898</v>
      </c>
      <c r="H141" s="46">
        <v>0.04</v>
      </c>
      <c r="I141" s="46" t="s">
        <v>5898</v>
      </c>
      <c r="J141" s="92" t="s">
        <v>5898</v>
      </c>
    </row>
    <row r="142" spans="4:10" x14ac:dyDescent="0.15">
      <c r="D142" s="40" t="s">
        <v>368</v>
      </c>
      <c r="E142" s="40" t="s">
        <v>369</v>
      </c>
      <c r="F142" s="46" t="s">
        <v>5898</v>
      </c>
      <c r="G142" s="46" t="s">
        <v>5898</v>
      </c>
      <c r="H142" s="46">
        <v>0.03</v>
      </c>
      <c r="I142" s="46" t="s">
        <v>5898</v>
      </c>
      <c r="J142" s="92" t="s">
        <v>5898</v>
      </c>
    </row>
    <row r="143" spans="4:10" x14ac:dyDescent="0.15">
      <c r="D143" s="40" t="s">
        <v>370</v>
      </c>
      <c r="E143" s="40" t="s">
        <v>371</v>
      </c>
      <c r="F143" s="46" t="s">
        <v>5898</v>
      </c>
      <c r="G143" s="46" t="s">
        <v>5898</v>
      </c>
      <c r="H143" s="46" t="s">
        <v>5898</v>
      </c>
      <c r="I143" s="46" t="s">
        <v>5898</v>
      </c>
      <c r="J143" s="92" t="s">
        <v>5898</v>
      </c>
    </row>
    <row r="144" spans="4:10" x14ac:dyDescent="0.15">
      <c r="D144" s="40" t="s">
        <v>372</v>
      </c>
      <c r="E144" s="40" t="s">
        <v>373</v>
      </c>
      <c r="F144" s="46" t="s">
        <v>5898</v>
      </c>
      <c r="G144" s="46" t="s">
        <v>5898</v>
      </c>
      <c r="H144" s="46">
        <v>4.4999999999999998E-2</v>
      </c>
      <c r="I144" s="46" t="s">
        <v>5898</v>
      </c>
      <c r="J144" s="92" t="s">
        <v>5898</v>
      </c>
    </row>
    <row r="145" spans="4:10" x14ac:dyDescent="0.15">
      <c r="D145" s="40" t="s">
        <v>374</v>
      </c>
      <c r="E145" s="40" t="s">
        <v>375</v>
      </c>
      <c r="F145" s="46" t="s">
        <v>5898</v>
      </c>
      <c r="G145" s="46" t="s">
        <v>5898</v>
      </c>
      <c r="H145" s="46" t="s">
        <v>5898</v>
      </c>
      <c r="I145" s="46" t="s">
        <v>5898</v>
      </c>
      <c r="J145" s="92" t="s">
        <v>5898</v>
      </c>
    </row>
    <row r="146" spans="4:10" x14ac:dyDescent="0.15">
      <c r="D146" s="40" t="s">
        <v>376</v>
      </c>
      <c r="E146" s="40" t="s">
        <v>377</v>
      </c>
      <c r="F146" s="46" t="s">
        <v>5898</v>
      </c>
      <c r="G146" s="46" t="s">
        <v>5898</v>
      </c>
      <c r="H146" s="46">
        <v>1.03</v>
      </c>
      <c r="I146" s="46" t="s">
        <v>5898</v>
      </c>
      <c r="J146" s="92" t="s">
        <v>5898</v>
      </c>
    </row>
    <row r="147" spans="4:10" x14ac:dyDescent="0.15">
      <c r="D147" s="40" t="s">
        <v>378</v>
      </c>
      <c r="E147" s="40" t="s">
        <v>379</v>
      </c>
      <c r="F147" s="46" t="s">
        <v>5898</v>
      </c>
      <c r="G147" s="46" t="s">
        <v>5898</v>
      </c>
      <c r="H147" s="46" t="s">
        <v>5898</v>
      </c>
      <c r="I147" s="46" t="s">
        <v>5898</v>
      </c>
      <c r="J147" s="92" t="s">
        <v>5898</v>
      </c>
    </row>
    <row r="148" spans="4:10" x14ac:dyDescent="0.15">
      <c r="D148" s="40" t="s">
        <v>380</v>
      </c>
      <c r="E148" s="40" t="s">
        <v>381</v>
      </c>
      <c r="F148" s="46" t="s">
        <v>5898</v>
      </c>
      <c r="G148" s="46" t="s">
        <v>5898</v>
      </c>
      <c r="H148" s="46">
        <v>0.04</v>
      </c>
      <c r="I148" s="46" t="s">
        <v>5898</v>
      </c>
      <c r="J148" s="92" t="s">
        <v>5898</v>
      </c>
    </row>
    <row r="149" spans="4:10" x14ac:dyDescent="0.15">
      <c r="D149" s="40" t="s">
        <v>382</v>
      </c>
      <c r="E149" s="40" t="s">
        <v>383</v>
      </c>
      <c r="F149" s="46" t="s">
        <v>5898</v>
      </c>
      <c r="G149" s="46" t="s">
        <v>5898</v>
      </c>
      <c r="H149" s="46">
        <v>2.5000000000000001E-2</v>
      </c>
      <c r="I149" s="46" t="s">
        <v>5898</v>
      </c>
      <c r="J149" s="92" t="s">
        <v>5898</v>
      </c>
    </row>
    <row r="150" spans="4:10" x14ac:dyDescent="0.15">
      <c r="D150" s="40" t="s">
        <v>384</v>
      </c>
      <c r="E150" s="40" t="s">
        <v>385</v>
      </c>
      <c r="F150" s="46" t="s">
        <v>5898</v>
      </c>
      <c r="G150" s="46" t="s">
        <v>5898</v>
      </c>
      <c r="H150" s="46" t="s">
        <v>5898</v>
      </c>
      <c r="I150" s="46" t="s">
        <v>5898</v>
      </c>
      <c r="J150" s="92" t="s">
        <v>5898</v>
      </c>
    </row>
    <row r="151" spans="4:10" x14ac:dyDescent="0.15">
      <c r="D151" s="40" t="s">
        <v>386</v>
      </c>
      <c r="E151" s="40" t="s">
        <v>387</v>
      </c>
      <c r="F151" s="46" t="s">
        <v>5898</v>
      </c>
      <c r="G151" s="46" t="s">
        <v>5898</v>
      </c>
      <c r="H151" s="46">
        <v>0.04</v>
      </c>
      <c r="I151" s="46" t="s">
        <v>5898</v>
      </c>
      <c r="J151" s="92" t="s">
        <v>5898</v>
      </c>
    </row>
    <row r="152" spans="4:10" x14ac:dyDescent="0.15">
      <c r="D152" s="40" t="s">
        <v>388</v>
      </c>
      <c r="E152" s="40" t="s">
        <v>389</v>
      </c>
      <c r="F152" s="46" t="s">
        <v>5898</v>
      </c>
      <c r="G152" s="46" t="s">
        <v>5898</v>
      </c>
      <c r="H152" s="46" t="s">
        <v>5898</v>
      </c>
      <c r="I152" s="46" t="s">
        <v>5898</v>
      </c>
      <c r="J152" s="92" t="s">
        <v>5898</v>
      </c>
    </row>
    <row r="153" spans="4:10" x14ac:dyDescent="0.15">
      <c r="D153" s="40" t="s">
        <v>390</v>
      </c>
      <c r="E153" s="40" t="s">
        <v>391</v>
      </c>
      <c r="F153" s="46" t="s">
        <v>5898</v>
      </c>
      <c r="G153" s="46" t="s">
        <v>5898</v>
      </c>
      <c r="H153" s="46" t="s">
        <v>5898</v>
      </c>
      <c r="I153" s="46" t="s">
        <v>5898</v>
      </c>
      <c r="J153" s="92" t="s">
        <v>5898</v>
      </c>
    </row>
    <row r="154" spans="4:10" x14ac:dyDescent="0.15">
      <c r="D154" s="40" t="s">
        <v>392</v>
      </c>
      <c r="E154" s="40" t="s">
        <v>393</v>
      </c>
      <c r="F154" s="46" t="s">
        <v>5898</v>
      </c>
      <c r="G154" s="46" t="s">
        <v>5898</v>
      </c>
      <c r="H154" s="46">
        <v>0.25</v>
      </c>
      <c r="I154" s="46" t="s">
        <v>5898</v>
      </c>
      <c r="J154" s="92" t="s">
        <v>5898</v>
      </c>
    </row>
    <row r="155" spans="4:10" x14ac:dyDescent="0.15">
      <c r="D155" s="40" t="s">
        <v>394</v>
      </c>
      <c r="E155" s="40" t="s">
        <v>395</v>
      </c>
      <c r="F155" s="46" t="s">
        <v>5898</v>
      </c>
      <c r="G155" s="46" t="s">
        <v>5898</v>
      </c>
      <c r="H155" s="46">
        <v>5.0000000000000001E-3</v>
      </c>
      <c r="I155" s="46" t="s">
        <v>5898</v>
      </c>
      <c r="J155" s="92" t="s">
        <v>5898</v>
      </c>
    </row>
    <row r="156" spans="4:10" x14ac:dyDescent="0.15">
      <c r="D156" s="40" t="s">
        <v>396</v>
      </c>
      <c r="E156" s="40" t="s">
        <v>397</v>
      </c>
      <c r="F156" s="46" t="s">
        <v>5898</v>
      </c>
      <c r="G156" s="46" t="s">
        <v>5898</v>
      </c>
      <c r="H156" s="46" t="s">
        <v>5898</v>
      </c>
      <c r="I156" s="46" t="s">
        <v>5898</v>
      </c>
      <c r="J156" s="92" t="s">
        <v>5898</v>
      </c>
    </row>
    <row r="157" spans="4:10" x14ac:dyDescent="0.15">
      <c r="D157" s="40" t="s">
        <v>398</v>
      </c>
      <c r="E157" s="40" t="s">
        <v>399</v>
      </c>
      <c r="F157" s="46" t="s">
        <v>5898</v>
      </c>
      <c r="G157" s="46" t="s">
        <v>5898</v>
      </c>
      <c r="H157" s="46">
        <v>0.03</v>
      </c>
      <c r="I157" s="46" t="s">
        <v>5898</v>
      </c>
      <c r="J157" s="92" t="s">
        <v>5898</v>
      </c>
    </row>
    <row r="158" spans="4:10" x14ac:dyDescent="0.15">
      <c r="D158" s="40" t="s">
        <v>400</v>
      </c>
      <c r="E158" s="40" t="s">
        <v>401</v>
      </c>
      <c r="F158" s="46" t="s">
        <v>5898</v>
      </c>
      <c r="G158" s="46" t="s">
        <v>5898</v>
      </c>
      <c r="H158" s="46" t="s">
        <v>5898</v>
      </c>
      <c r="I158" s="46" t="s">
        <v>5898</v>
      </c>
      <c r="J158" s="92" t="s">
        <v>5898</v>
      </c>
    </row>
    <row r="159" spans="4:10" x14ac:dyDescent="0.15">
      <c r="D159" s="40" t="s">
        <v>402</v>
      </c>
      <c r="E159" s="40" t="s">
        <v>403</v>
      </c>
      <c r="F159" s="46">
        <v>0.08</v>
      </c>
      <c r="G159" s="46" t="s">
        <v>5898</v>
      </c>
      <c r="H159" s="46">
        <v>0.01</v>
      </c>
      <c r="I159" s="46" t="s">
        <v>5898</v>
      </c>
      <c r="J159" s="92">
        <v>1</v>
      </c>
    </row>
    <row r="160" spans="4:10" x14ac:dyDescent="0.15">
      <c r="D160" s="40" t="s">
        <v>404</v>
      </c>
      <c r="E160" s="40" t="s">
        <v>405</v>
      </c>
      <c r="F160" s="46" t="s">
        <v>5898</v>
      </c>
      <c r="G160" s="46" t="s">
        <v>5898</v>
      </c>
      <c r="H160" s="46" t="s">
        <v>5898</v>
      </c>
      <c r="I160" s="46" t="s">
        <v>5898</v>
      </c>
      <c r="J160" s="92" t="s">
        <v>5898</v>
      </c>
    </row>
    <row r="161" spans="4:10" x14ac:dyDescent="0.15">
      <c r="D161" s="40" t="s">
        <v>406</v>
      </c>
      <c r="E161" s="40" t="s">
        <v>407</v>
      </c>
      <c r="F161" s="46" t="s">
        <v>5898</v>
      </c>
      <c r="G161" s="46" t="s">
        <v>5898</v>
      </c>
      <c r="H161" s="46" t="s">
        <v>5898</v>
      </c>
      <c r="I161" s="46" t="s">
        <v>5898</v>
      </c>
      <c r="J161" s="92" t="s">
        <v>5898</v>
      </c>
    </row>
    <row r="162" spans="4:10" x14ac:dyDescent="0.15">
      <c r="D162" s="40" t="s">
        <v>408</v>
      </c>
      <c r="E162" s="40" t="s">
        <v>409</v>
      </c>
      <c r="F162" s="46" t="s">
        <v>5898</v>
      </c>
      <c r="G162" s="46" t="s">
        <v>5898</v>
      </c>
      <c r="H162" s="46">
        <v>0.8</v>
      </c>
      <c r="I162" s="46" t="s">
        <v>5898</v>
      </c>
      <c r="J162" s="92" t="s">
        <v>5898</v>
      </c>
    </row>
    <row r="163" spans="4:10" x14ac:dyDescent="0.15">
      <c r="D163" s="40" t="s">
        <v>410</v>
      </c>
      <c r="E163" s="40" t="s">
        <v>411</v>
      </c>
      <c r="F163" s="46" t="s">
        <v>5898</v>
      </c>
      <c r="G163" s="46" t="s">
        <v>5898</v>
      </c>
      <c r="H163" s="46">
        <v>2.3E-2</v>
      </c>
      <c r="I163" s="46" t="s">
        <v>5898</v>
      </c>
      <c r="J163" s="92" t="s">
        <v>5898</v>
      </c>
    </row>
    <row r="164" spans="4:10" x14ac:dyDescent="0.15">
      <c r="D164" s="40" t="s">
        <v>412</v>
      </c>
      <c r="E164" s="40" t="s">
        <v>5782</v>
      </c>
      <c r="F164" s="46" t="s">
        <v>5898</v>
      </c>
      <c r="G164" s="46" t="s">
        <v>5898</v>
      </c>
      <c r="H164" s="46">
        <v>0.03</v>
      </c>
      <c r="I164" s="46" t="s">
        <v>5898</v>
      </c>
      <c r="J164" s="92" t="s">
        <v>5898</v>
      </c>
    </row>
    <row r="165" spans="4:10" x14ac:dyDescent="0.15">
      <c r="D165" s="40" t="s">
        <v>414</v>
      </c>
      <c r="E165" s="40" t="s">
        <v>415</v>
      </c>
      <c r="F165" s="46" t="s">
        <v>5898</v>
      </c>
      <c r="G165" s="46" t="s">
        <v>5898</v>
      </c>
      <c r="H165" s="46">
        <v>0.05</v>
      </c>
      <c r="I165" s="46" t="s">
        <v>5898</v>
      </c>
      <c r="J165" s="92" t="s">
        <v>5898</v>
      </c>
    </row>
    <row r="166" spans="4:10" x14ac:dyDescent="0.15">
      <c r="D166" s="40" t="s">
        <v>416</v>
      </c>
      <c r="E166" s="40" t="s">
        <v>417</v>
      </c>
      <c r="F166" s="46" t="s">
        <v>5898</v>
      </c>
      <c r="G166" s="46" t="s">
        <v>5898</v>
      </c>
      <c r="H166" s="46" t="s">
        <v>5898</v>
      </c>
      <c r="I166" s="46" t="s">
        <v>5898</v>
      </c>
      <c r="J166" s="92" t="s">
        <v>5898</v>
      </c>
    </row>
    <row r="167" spans="4:10" x14ac:dyDescent="0.15">
      <c r="D167" s="40" t="s">
        <v>418</v>
      </c>
      <c r="E167" s="40" t="s">
        <v>419</v>
      </c>
      <c r="F167" s="46" t="s">
        <v>5898</v>
      </c>
      <c r="G167" s="46" t="s">
        <v>5898</v>
      </c>
      <c r="H167" s="46" t="s">
        <v>5898</v>
      </c>
      <c r="I167" s="46" t="s">
        <v>5898</v>
      </c>
      <c r="J167" s="92" t="s">
        <v>5898</v>
      </c>
    </row>
    <row r="168" spans="4:10" x14ac:dyDescent="0.15">
      <c r="D168" s="40" t="s">
        <v>420</v>
      </c>
      <c r="E168" s="40" t="s">
        <v>421</v>
      </c>
      <c r="F168" s="46" t="s">
        <v>5898</v>
      </c>
      <c r="G168" s="46" t="s">
        <v>5898</v>
      </c>
      <c r="H168" s="46">
        <v>0.5</v>
      </c>
      <c r="I168" s="46" t="s">
        <v>5898</v>
      </c>
      <c r="J168" s="92" t="s">
        <v>5898</v>
      </c>
    </row>
    <row r="169" spans="4:10" x14ac:dyDescent="0.15">
      <c r="D169" s="40" t="s">
        <v>422</v>
      </c>
      <c r="E169" s="40" t="s">
        <v>423</v>
      </c>
      <c r="F169" s="46" t="s">
        <v>5898</v>
      </c>
      <c r="G169" s="46" t="s">
        <v>5898</v>
      </c>
      <c r="H169" s="46">
        <v>6.2E-2</v>
      </c>
      <c r="I169" s="46" t="s">
        <v>5898</v>
      </c>
      <c r="J169" s="92" t="s">
        <v>5898</v>
      </c>
    </row>
    <row r="170" spans="4:10" x14ac:dyDescent="0.15">
      <c r="D170" s="40" t="s">
        <v>424</v>
      </c>
      <c r="E170" s="40" t="s">
        <v>425</v>
      </c>
      <c r="F170" s="46" t="s">
        <v>5898</v>
      </c>
      <c r="G170" s="46" t="s">
        <v>5898</v>
      </c>
      <c r="H170" s="46" t="s">
        <v>5898</v>
      </c>
      <c r="I170" s="46" t="s">
        <v>5898</v>
      </c>
      <c r="J170" s="92" t="s">
        <v>5898</v>
      </c>
    </row>
    <row r="171" spans="4:10" x14ac:dyDescent="0.15">
      <c r="D171" s="40" t="s">
        <v>426</v>
      </c>
      <c r="E171" s="40" t="s">
        <v>427</v>
      </c>
      <c r="F171" s="46" t="s">
        <v>5898</v>
      </c>
      <c r="G171" s="46" t="s">
        <v>5898</v>
      </c>
      <c r="H171" s="46" t="s">
        <v>5898</v>
      </c>
      <c r="I171" s="46" t="s">
        <v>5898</v>
      </c>
      <c r="J171" s="92" t="s">
        <v>5898</v>
      </c>
    </row>
    <row r="172" spans="4:10" x14ac:dyDescent="0.15">
      <c r="D172" s="40" t="s">
        <v>428</v>
      </c>
      <c r="E172" s="40" t="s">
        <v>429</v>
      </c>
      <c r="F172" s="46" t="s">
        <v>5898</v>
      </c>
      <c r="G172" s="46" t="s">
        <v>5898</v>
      </c>
      <c r="H172" s="46" t="s">
        <v>5898</v>
      </c>
      <c r="I172" s="46" t="s">
        <v>5898</v>
      </c>
      <c r="J172" s="92" t="s">
        <v>5898</v>
      </c>
    </row>
    <row r="173" spans="4:10" x14ac:dyDescent="0.15">
      <c r="D173" s="40" t="s">
        <v>430</v>
      </c>
      <c r="E173" s="40" t="s">
        <v>431</v>
      </c>
      <c r="F173" s="46" t="s">
        <v>5898</v>
      </c>
      <c r="G173" s="46" t="s">
        <v>5898</v>
      </c>
      <c r="H173" s="46" t="s">
        <v>5898</v>
      </c>
      <c r="I173" s="46" t="s">
        <v>5898</v>
      </c>
      <c r="J173" s="92" t="s">
        <v>5898</v>
      </c>
    </row>
    <row r="174" spans="4:10" x14ac:dyDescent="0.15">
      <c r="D174" s="40" t="s">
        <v>432</v>
      </c>
      <c r="E174" s="40" t="s">
        <v>433</v>
      </c>
      <c r="F174" s="46" t="s">
        <v>5898</v>
      </c>
      <c r="G174" s="46" t="s">
        <v>5898</v>
      </c>
      <c r="H174" s="46" t="s">
        <v>5898</v>
      </c>
      <c r="I174" s="46" t="s">
        <v>5898</v>
      </c>
      <c r="J174" s="92" t="s">
        <v>5898</v>
      </c>
    </row>
    <row r="175" spans="4:10" x14ac:dyDescent="0.15">
      <c r="D175" s="40" t="s">
        <v>434</v>
      </c>
      <c r="E175" s="40" t="s">
        <v>435</v>
      </c>
      <c r="F175" s="46" t="s">
        <v>5898</v>
      </c>
      <c r="G175" s="46" t="s">
        <v>5898</v>
      </c>
      <c r="H175" s="46" t="s">
        <v>5898</v>
      </c>
      <c r="I175" s="46" t="s">
        <v>5898</v>
      </c>
      <c r="J175" s="92" t="s">
        <v>5898</v>
      </c>
    </row>
    <row r="176" spans="4:10" x14ac:dyDescent="0.15">
      <c r="D176" s="40" t="s">
        <v>436</v>
      </c>
      <c r="E176" s="40" t="s">
        <v>437</v>
      </c>
      <c r="F176" s="46" t="s">
        <v>5898</v>
      </c>
      <c r="G176" s="46" t="s">
        <v>5898</v>
      </c>
      <c r="H176" s="46" t="s">
        <v>5898</v>
      </c>
      <c r="I176" s="46" t="s">
        <v>5898</v>
      </c>
      <c r="J176" s="92" t="s">
        <v>5898</v>
      </c>
    </row>
    <row r="177" spans="4:10" x14ac:dyDescent="0.15">
      <c r="D177" s="40" t="s">
        <v>438</v>
      </c>
      <c r="E177" s="40" t="s">
        <v>439</v>
      </c>
      <c r="F177" s="46" t="s">
        <v>5898</v>
      </c>
      <c r="G177" s="46" t="s">
        <v>5898</v>
      </c>
      <c r="H177" s="46" t="s">
        <v>5898</v>
      </c>
      <c r="I177" s="46" t="s">
        <v>5898</v>
      </c>
      <c r="J177" s="92" t="s">
        <v>5898</v>
      </c>
    </row>
    <row r="178" spans="4:10" x14ac:dyDescent="0.15">
      <c r="D178" s="40" t="s">
        <v>440</v>
      </c>
      <c r="E178" s="40" t="s">
        <v>441</v>
      </c>
      <c r="F178" s="46" t="s">
        <v>5898</v>
      </c>
      <c r="G178" s="46" t="s">
        <v>5898</v>
      </c>
      <c r="H178" s="46" t="s">
        <v>5898</v>
      </c>
      <c r="I178" s="46" t="s">
        <v>5898</v>
      </c>
      <c r="J178" s="92" t="s">
        <v>5898</v>
      </c>
    </row>
    <row r="179" spans="4:10" x14ac:dyDescent="0.15">
      <c r="D179" s="40" t="s">
        <v>442</v>
      </c>
      <c r="E179" s="40" t="s">
        <v>443</v>
      </c>
      <c r="F179" s="46" t="s">
        <v>5898</v>
      </c>
      <c r="G179" s="46" t="s">
        <v>5898</v>
      </c>
      <c r="H179" s="46" t="s">
        <v>5898</v>
      </c>
      <c r="I179" s="46" t="s">
        <v>5898</v>
      </c>
      <c r="J179" s="92" t="s">
        <v>5898</v>
      </c>
    </row>
    <row r="180" spans="4:10" x14ac:dyDescent="0.15">
      <c r="D180" s="40" t="s">
        <v>444</v>
      </c>
      <c r="E180" s="40" t="s">
        <v>445</v>
      </c>
      <c r="F180" s="46" t="s">
        <v>5898</v>
      </c>
      <c r="G180" s="46" t="s">
        <v>5898</v>
      </c>
      <c r="H180" s="46">
        <v>0.1</v>
      </c>
      <c r="I180" s="46" t="s">
        <v>5898</v>
      </c>
      <c r="J180" s="92" t="s">
        <v>5898</v>
      </c>
    </row>
    <row r="181" spans="4:10" x14ac:dyDescent="0.15">
      <c r="D181" s="40" t="s">
        <v>446</v>
      </c>
      <c r="E181" s="40" t="s">
        <v>447</v>
      </c>
      <c r="F181" s="46" t="s">
        <v>5898</v>
      </c>
      <c r="G181" s="46" t="s">
        <v>5898</v>
      </c>
      <c r="H181" s="46" t="s">
        <v>5898</v>
      </c>
      <c r="I181" s="46" t="s">
        <v>5898</v>
      </c>
      <c r="J181" s="92" t="s">
        <v>5898</v>
      </c>
    </row>
    <row r="182" spans="4:10" x14ac:dyDescent="0.15">
      <c r="D182" s="40" t="s">
        <v>448</v>
      </c>
      <c r="E182" s="40" t="s">
        <v>449</v>
      </c>
      <c r="F182" s="46" t="s">
        <v>5898</v>
      </c>
      <c r="G182" s="46" t="s">
        <v>5898</v>
      </c>
      <c r="H182" s="46">
        <v>4.1500000000000002E-2</v>
      </c>
      <c r="I182" s="46" t="s">
        <v>5898</v>
      </c>
      <c r="J182" s="92" t="s">
        <v>5898</v>
      </c>
    </row>
    <row r="183" spans="4:10" x14ac:dyDescent="0.15">
      <c r="D183" s="40" t="s">
        <v>450</v>
      </c>
      <c r="E183" s="40" t="s">
        <v>451</v>
      </c>
      <c r="F183" s="46" t="s">
        <v>5898</v>
      </c>
      <c r="G183" s="46" t="s">
        <v>5898</v>
      </c>
      <c r="H183" s="46">
        <v>0.01</v>
      </c>
      <c r="I183" s="46" t="s">
        <v>5898</v>
      </c>
      <c r="J183" s="92" t="s">
        <v>5898</v>
      </c>
    </row>
    <row r="184" spans="4:10" x14ac:dyDescent="0.15">
      <c r="D184" s="40" t="s">
        <v>452</v>
      </c>
      <c r="E184" s="40" t="s">
        <v>453</v>
      </c>
      <c r="F184" s="46" t="s">
        <v>5898</v>
      </c>
      <c r="G184" s="46" t="s">
        <v>5898</v>
      </c>
      <c r="H184" s="46">
        <v>0.45</v>
      </c>
      <c r="I184" s="46" t="s">
        <v>5898</v>
      </c>
      <c r="J184" s="92" t="s">
        <v>5898</v>
      </c>
    </row>
    <row r="185" spans="4:10" x14ac:dyDescent="0.15">
      <c r="D185" s="40" t="s">
        <v>454</v>
      </c>
      <c r="E185" s="40" t="s">
        <v>455</v>
      </c>
      <c r="F185" s="46" t="s">
        <v>5898</v>
      </c>
      <c r="G185" s="46" t="s">
        <v>5898</v>
      </c>
      <c r="H185" s="46">
        <v>0.15</v>
      </c>
      <c r="I185" s="46" t="s">
        <v>5898</v>
      </c>
      <c r="J185" s="92" t="s">
        <v>5898</v>
      </c>
    </row>
    <row r="186" spans="4:10" x14ac:dyDescent="0.15">
      <c r="D186" s="40" t="s">
        <v>456</v>
      </c>
      <c r="E186" s="40" t="s">
        <v>457</v>
      </c>
      <c r="F186" s="46" t="s">
        <v>5898</v>
      </c>
      <c r="G186" s="46" t="s">
        <v>5898</v>
      </c>
      <c r="H186" s="46" t="s">
        <v>5898</v>
      </c>
      <c r="I186" s="46" t="s">
        <v>5898</v>
      </c>
      <c r="J186" s="92" t="s">
        <v>5898</v>
      </c>
    </row>
    <row r="187" spans="4:10" x14ac:dyDescent="0.15">
      <c r="D187" s="40" t="s">
        <v>458</v>
      </c>
      <c r="E187" s="40" t="s">
        <v>459</v>
      </c>
      <c r="F187" s="46" t="s">
        <v>5898</v>
      </c>
      <c r="G187" s="46" t="s">
        <v>5898</v>
      </c>
      <c r="H187" s="46" t="s">
        <v>5898</v>
      </c>
      <c r="I187" s="46" t="s">
        <v>5898</v>
      </c>
      <c r="J187" s="92" t="s">
        <v>5898</v>
      </c>
    </row>
    <row r="188" spans="4:10" x14ac:dyDescent="0.15">
      <c r="D188" s="40" t="s">
        <v>460</v>
      </c>
      <c r="E188" s="40" t="s">
        <v>461</v>
      </c>
      <c r="F188" s="46" t="s">
        <v>5898</v>
      </c>
      <c r="G188" s="46" t="s">
        <v>5898</v>
      </c>
      <c r="H188" s="46" t="s">
        <v>5898</v>
      </c>
      <c r="I188" s="46" t="s">
        <v>5898</v>
      </c>
      <c r="J188" s="92" t="s">
        <v>5898</v>
      </c>
    </row>
    <row r="189" spans="4:10" x14ac:dyDescent="0.15">
      <c r="D189" s="40" t="s">
        <v>462</v>
      </c>
      <c r="E189" s="40" t="s">
        <v>463</v>
      </c>
      <c r="F189" s="46" t="s">
        <v>5898</v>
      </c>
      <c r="G189" s="46" t="s">
        <v>5898</v>
      </c>
      <c r="H189" s="46" t="s">
        <v>5898</v>
      </c>
      <c r="I189" s="46" t="s">
        <v>5898</v>
      </c>
      <c r="J189" s="92" t="s">
        <v>5898</v>
      </c>
    </row>
    <row r="190" spans="4:10" x14ac:dyDescent="0.15">
      <c r="D190" s="40" t="s">
        <v>464</v>
      </c>
      <c r="E190" s="40" t="s">
        <v>465</v>
      </c>
      <c r="F190" s="46" t="s">
        <v>5898</v>
      </c>
      <c r="G190" s="46" t="s">
        <v>5898</v>
      </c>
      <c r="H190" s="46" t="s">
        <v>5898</v>
      </c>
      <c r="I190" s="46" t="s">
        <v>5898</v>
      </c>
      <c r="J190" s="92" t="s">
        <v>5898</v>
      </c>
    </row>
    <row r="191" spans="4:10" x14ac:dyDescent="0.15">
      <c r="D191" s="40" t="s">
        <v>466</v>
      </c>
      <c r="E191" s="40" t="s">
        <v>467</v>
      </c>
      <c r="F191" s="46" t="s">
        <v>5898</v>
      </c>
      <c r="G191" s="46" t="s">
        <v>5898</v>
      </c>
      <c r="H191" s="46" t="s">
        <v>5898</v>
      </c>
      <c r="I191" s="46" t="s">
        <v>5898</v>
      </c>
      <c r="J191" s="92" t="s">
        <v>5898</v>
      </c>
    </row>
    <row r="192" spans="4:10" x14ac:dyDescent="0.15">
      <c r="D192" s="40" t="s">
        <v>468</v>
      </c>
      <c r="E192" s="40" t="s">
        <v>469</v>
      </c>
      <c r="F192" s="46" t="s">
        <v>5898</v>
      </c>
      <c r="G192" s="46" t="s">
        <v>5898</v>
      </c>
      <c r="H192" s="46" t="s">
        <v>5898</v>
      </c>
      <c r="I192" s="46" t="s">
        <v>5898</v>
      </c>
      <c r="J192" s="92" t="s">
        <v>5898</v>
      </c>
    </row>
    <row r="193" spans="4:10" x14ac:dyDescent="0.15">
      <c r="D193" s="40" t="s">
        <v>470</v>
      </c>
      <c r="E193" s="40" t="s">
        <v>471</v>
      </c>
      <c r="F193" s="46" t="s">
        <v>5898</v>
      </c>
      <c r="G193" s="46" t="s">
        <v>5898</v>
      </c>
      <c r="H193" s="46" t="s">
        <v>5898</v>
      </c>
      <c r="I193" s="46" t="s">
        <v>5898</v>
      </c>
      <c r="J193" s="92" t="s">
        <v>5898</v>
      </c>
    </row>
    <row r="194" spans="4:10" x14ac:dyDescent="0.15">
      <c r="D194" s="40" t="s">
        <v>472</v>
      </c>
      <c r="E194" s="40" t="s">
        <v>473</v>
      </c>
      <c r="F194" s="46" t="s">
        <v>5898</v>
      </c>
      <c r="G194" s="46" t="s">
        <v>5898</v>
      </c>
      <c r="H194" s="46" t="s">
        <v>5898</v>
      </c>
      <c r="I194" s="46" t="s">
        <v>5898</v>
      </c>
      <c r="J194" s="92" t="s">
        <v>5898</v>
      </c>
    </row>
    <row r="195" spans="4:10" x14ac:dyDescent="0.15">
      <c r="D195" s="40" t="s">
        <v>474</v>
      </c>
      <c r="E195" s="40" t="s">
        <v>475</v>
      </c>
      <c r="F195" s="46" t="s">
        <v>5898</v>
      </c>
      <c r="G195" s="46" t="s">
        <v>5898</v>
      </c>
      <c r="H195" s="46" t="s">
        <v>5898</v>
      </c>
      <c r="I195" s="46" t="s">
        <v>5898</v>
      </c>
      <c r="J195" s="92" t="s">
        <v>5898</v>
      </c>
    </row>
    <row r="196" spans="4:10" x14ac:dyDescent="0.15">
      <c r="D196" s="40" t="s">
        <v>476</v>
      </c>
      <c r="E196" s="40" t="s">
        <v>477</v>
      </c>
      <c r="F196" s="46" t="s">
        <v>5898</v>
      </c>
      <c r="G196" s="46" t="s">
        <v>5898</v>
      </c>
      <c r="H196" s="46">
        <v>0.1</v>
      </c>
      <c r="I196" s="46" t="s">
        <v>5898</v>
      </c>
      <c r="J196" s="92" t="s">
        <v>5898</v>
      </c>
    </row>
    <row r="197" spans="4:10" x14ac:dyDescent="0.15">
      <c r="D197" s="40" t="s">
        <v>478</v>
      </c>
      <c r="E197" s="40" t="s">
        <v>479</v>
      </c>
      <c r="F197" s="46" t="s">
        <v>5898</v>
      </c>
      <c r="G197" s="46" t="s">
        <v>5898</v>
      </c>
      <c r="H197" s="46">
        <v>0.02</v>
      </c>
      <c r="I197" s="46" t="s">
        <v>5898</v>
      </c>
      <c r="J197" s="92" t="s">
        <v>5898</v>
      </c>
    </row>
    <row r="198" spans="4:10" x14ac:dyDescent="0.15">
      <c r="D198" s="40" t="s">
        <v>480</v>
      </c>
      <c r="E198" s="40" t="s">
        <v>481</v>
      </c>
      <c r="F198" s="46" t="s">
        <v>5898</v>
      </c>
      <c r="G198" s="46" t="s">
        <v>5898</v>
      </c>
      <c r="H198" s="46" t="s">
        <v>5898</v>
      </c>
      <c r="I198" s="46" t="s">
        <v>5898</v>
      </c>
      <c r="J198" s="92" t="s">
        <v>5898</v>
      </c>
    </row>
    <row r="199" spans="4:10" x14ac:dyDescent="0.15">
      <c r="D199" s="40" t="s">
        <v>482</v>
      </c>
      <c r="E199" s="40" t="s">
        <v>483</v>
      </c>
      <c r="F199" s="46" t="s">
        <v>5898</v>
      </c>
      <c r="G199" s="46" t="s">
        <v>5898</v>
      </c>
      <c r="H199" s="46">
        <v>0.1</v>
      </c>
      <c r="I199" s="46" t="s">
        <v>5898</v>
      </c>
      <c r="J199" s="92" t="s">
        <v>5898</v>
      </c>
    </row>
    <row r="200" spans="4:10" x14ac:dyDescent="0.15">
      <c r="D200" s="40" t="s">
        <v>484</v>
      </c>
      <c r="E200" s="40" t="s">
        <v>485</v>
      </c>
      <c r="F200" s="46" t="s">
        <v>5898</v>
      </c>
      <c r="G200" s="46" t="s">
        <v>5898</v>
      </c>
      <c r="H200" s="46">
        <v>0.1</v>
      </c>
      <c r="I200" s="46" t="s">
        <v>5898</v>
      </c>
      <c r="J200" s="92" t="s">
        <v>5898</v>
      </c>
    </row>
    <row r="201" spans="4:10" x14ac:dyDescent="0.15">
      <c r="D201" s="40" t="s">
        <v>486</v>
      </c>
      <c r="E201" s="40" t="s">
        <v>487</v>
      </c>
      <c r="F201" s="46" t="s">
        <v>5898</v>
      </c>
      <c r="G201" s="46" t="s">
        <v>5898</v>
      </c>
      <c r="H201" s="46" t="s">
        <v>5898</v>
      </c>
      <c r="I201" s="46" t="s">
        <v>5898</v>
      </c>
      <c r="J201" s="92" t="s">
        <v>5898</v>
      </c>
    </row>
    <row r="202" spans="4:10" x14ac:dyDescent="0.15">
      <c r="D202" s="40" t="s">
        <v>488</v>
      </c>
      <c r="E202" s="40" t="s">
        <v>489</v>
      </c>
      <c r="F202" s="46" t="s">
        <v>5898</v>
      </c>
      <c r="G202" s="46" t="s">
        <v>5898</v>
      </c>
      <c r="H202" s="46">
        <v>0.3</v>
      </c>
      <c r="I202" s="46" t="s">
        <v>5898</v>
      </c>
      <c r="J202" s="92" t="s">
        <v>5898</v>
      </c>
    </row>
    <row r="203" spans="4:10" x14ac:dyDescent="0.15">
      <c r="D203" s="40" t="s">
        <v>490</v>
      </c>
      <c r="E203" s="40" t="s">
        <v>491</v>
      </c>
      <c r="F203" s="46" t="s">
        <v>5898</v>
      </c>
      <c r="G203" s="46" t="s">
        <v>5898</v>
      </c>
      <c r="H203" s="46">
        <v>0.64</v>
      </c>
      <c r="I203" s="46" t="s">
        <v>5898</v>
      </c>
      <c r="J203" s="92" t="s">
        <v>5898</v>
      </c>
    </row>
    <row r="204" spans="4:10" x14ac:dyDescent="0.15">
      <c r="D204" s="40" t="s">
        <v>492</v>
      </c>
      <c r="E204" s="40" t="s">
        <v>493</v>
      </c>
      <c r="F204" s="46" t="s">
        <v>5898</v>
      </c>
      <c r="G204" s="46" t="s">
        <v>5898</v>
      </c>
      <c r="H204" s="46" t="s">
        <v>5898</v>
      </c>
      <c r="I204" s="46" t="s">
        <v>5898</v>
      </c>
      <c r="J204" s="92" t="s">
        <v>5898</v>
      </c>
    </row>
    <row r="205" spans="4:10" x14ac:dyDescent="0.15">
      <c r="D205" s="40" t="s">
        <v>494</v>
      </c>
      <c r="E205" s="40" t="s">
        <v>495</v>
      </c>
      <c r="F205" s="46" t="s">
        <v>5898</v>
      </c>
      <c r="G205" s="46" t="s">
        <v>5898</v>
      </c>
      <c r="H205" s="46">
        <v>9.5341000000000002E-3</v>
      </c>
      <c r="I205" s="46" t="s">
        <v>5898</v>
      </c>
      <c r="J205" s="92" t="s">
        <v>5898</v>
      </c>
    </row>
    <row r="206" spans="4:10" x14ac:dyDescent="0.15">
      <c r="D206" s="40" t="s">
        <v>496</v>
      </c>
      <c r="E206" s="40" t="s">
        <v>497</v>
      </c>
      <c r="F206" s="46" t="s">
        <v>5898</v>
      </c>
      <c r="G206" s="46" t="s">
        <v>5898</v>
      </c>
      <c r="H206" s="46" t="s">
        <v>5898</v>
      </c>
      <c r="I206" s="46" t="s">
        <v>5898</v>
      </c>
      <c r="J206" s="92" t="s">
        <v>5898</v>
      </c>
    </row>
    <row r="207" spans="4:10" x14ac:dyDescent="0.15">
      <c r="D207" s="40" t="s">
        <v>498</v>
      </c>
      <c r="E207" s="40" t="s">
        <v>499</v>
      </c>
      <c r="F207" s="46" t="s">
        <v>5898</v>
      </c>
      <c r="G207" s="46" t="s">
        <v>5898</v>
      </c>
      <c r="H207" s="46" t="s">
        <v>5898</v>
      </c>
      <c r="I207" s="46" t="s">
        <v>5898</v>
      </c>
      <c r="J207" s="92" t="s">
        <v>5898</v>
      </c>
    </row>
    <row r="208" spans="4:10" x14ac:dyDescent="0.15">
      <c r="D208" s="40" t="s">
        <v>500</v>
      </c>
      <c r="E208" s="40" t="s">
        <v>501</v>
      </c>
      <c r="F208" s="46">
        <v>0.06</v>
      </c>
      <c r="G208" s="46" t="s">
        <v>5898</v>
      </c>
      <c r="H208" s="46" t="s">
        <v>5898</v>
      </c>
      <c r="I208" s="46" t="s">
        <v>5898</v>
      </c>
      <c r="J208" s="92" t="s">
        <v>5898</v>
      </c>
    </row>
    <row r="209" spans="4:10" x14ac:dyDescent="0.15">
      <c r="D209" s="40" t="s">
        <v>502</v>
      </c>
      <c r="E209" s="40" t="s">
        <v>503</v>
      </c>
      <c r="F209" s="46" t="s">
        <v>5898</v>
      </c>
      <c r="G209" s="46" t="s">
        <v>5898</v>
      </c>
      <c r="H209" s="46">
        <v>0.1</v>
      </c>
      <c r="I209" s="46" t="s">
        <v>5898</v>
      </c>
      <c r="J209" s="92" t="s">
        <v>5898</v>
      </c>
    </row>
    <row r="210" spans="4:10" x14ac:dyDescent="0.15">
      <c r="D210" s="40" t="s">
        <v>504</v>
      </c>
      <c r="E210" s="40" t="s">
        <v>505</v>
      </c>
      <c r="F210" s="46" t="s">
        <v>5898</v>
      </c>
      <c r="G210" s="46" t="s">
        <v>5898</v>
      </c>
      <c r="H210" s="46" t="s">
        <v>5898</v>
      </c>
      <c r="I210" s="46" t="s">
        <v>5898</v>
      </c>
      <c r="J210" s="92" t="s">
        <v>5898</v>
      </c>
    </row>
    <row r="211" spans="4:10" x14ac:dyDescent="0.15">
      <c r="D211" s="40" t="s">
        <v>506</v>
      </c>
      <c r="E211" s="40" t="s">
        <v>507</v>
      </c>
      <c r="F211" s="46" t="s">
        <v>5898</v>
      </c>
      <c r="G211" s="46" t="s">
        <v>5898</v>
      </c>
      <c r="H211" s="46" t="s">
        <v>5898</v>
      </c>
      <c r="I211" s="46" t="s">
        <v>5898</v>
      </c>
      <c r="J211" s="92" t="s">
        <v>5898</v>
      </c>
    </row>
    <row r="212" spans="4:10" x14ac:dyDescent="0.15">
      <c r="D212" s="40" t="s">
        <v>508</v>
      </c>
      <c r="E212" s="40" t="s">
        <v>509</v>
      </c>
      <c r="F212" s="46" t="s">
        <v>5898</v>
      </c>
      <c r="G212" s="46" t="s">
        <v>5898</v>
      </c>
      <c r="H212" s="46">
        <v>0.03</v>
      </c>
      <c r="I212" s="46" t="s">
        <v>5898</v>
      </c>
      <c r="J212" s="92" t="s">
        <v>5898</v>
      </c>
    </row>
    <row r="213" spans="4:10" x14ac:dyDescent="0.15">
      <c r="D213" s="40" t="s">
        <v>510</v>
      </c>
      <c r="E213" s="40" t="s">
        <v>511</v>
      </c>
      <c r="F213" s="46" t="s">
        <v>5898</v>
      </c>
      <c r="G213" s="46" t="s">
        <v>5898</v>
      </c>
      <c r="H213" s="46">
        <v>0.03</v>
      </c>
      <c r="I213" s="46" t="s">
        <v>5898</v>
      </c>
      <c r="J213" s="92" t="s">
        <v>5898</v>
      </c>
    </row>
    <row r="214" spans="4:10" x14ac:dyDescent="0.15">
      <c r="D214" s="40" t="s">
        <v>512</v>
      </c>
      <c r="E214" s="40" t="s">
        <v>513</v>
      </c>
      <c r="F214" s="46" t="s">
        <v>5898</v>
      </c>
      <c r="G214" s="46" t="s">
        <v>5898</v>
      </c>
      <c r="H214" s="46">
        <v>0.13</v>
      </c>
      <c r="I214" s="46" t="s">
        <v>5898</v>
      </c>
      <c r="J214" s="92" t="s">
        <v>5898</v>
      </c>
    </row>
    <row r="215" spans="4:10" x14ac:dyDescent="0.15">
      <c r="D215" s="40" t="s">
        <v>514</v>
      </c>
      <c r="E215" s="40" t="s">
        <v>515</v>
      </c>
      <c r="F215" s="46" t="s">
        <v>5898</v>
      </c>
      <c r="G215" s="46" t="s">
        <v>5898</v>
      </c>
      <c r="H215" s="46" t="s">
        <v>5898</v>
      </c>
      <c r="I215" s="46" t="s">
        <v>5898</v>
      </c>
      <c r="J215" s="92" t="s">
        <v>5898</v>
      </c>
    </row>
    <row r="216" spans="4:10" x14ac:dyDescent="0.15">
      <c r="D216" s="40" t="s">
        <v>516</v>
      </c>
      <c r="E216" s="40" t="s">
        <v>517</v>
      </c>
      <c r="F216" s="46" t="s">
        <v>5898</v>
      </c>
      <c r="G216" s="46" t="s">
        <v>5898</v>
      </c>
      <c r="H216" s="46">
        <v>0.11</v>
      </c>
      <c r="I216" s="46" t="s">
        <v>5898</v>
      </c>
      <c r="J216" s="92" t="s">
        <v>5898</v>
      </c>
    </row>
    <row r="217" spans="4:10" x14ac:dyDescent="0.15">
      <c r="D217" s="40" t="s">
        <v>518</v>
      </c>
      <c r="E217" s="40" t="s">
        <v>519</v>
      </c>
      <c r="F217" s="46" t="s">
        <v>5898</v>
      </c>
      <c r="G217" s="46" t="s">
        <v>5898</v>
      </c>
      <c r="H217" s="46" t="s">
        <v>5898</v>
      </c>
      <c r="I217" s="46" t="s">
        <v>5898</v>
      </c>
      <c r="J217" s="92" t="s">
        <v>5898</v>
      </c>
    </row>
    <row r="218" spans="4:10" x14ac:dyDescent="0.15">
      <c r="D218" s="40" t="s">
        <v>520</v>
      </c>
      <c r="E218" s="40" t="s">
        <v>521</v>
      </c>
      <c r="F218" s="46" t="s">
        <v>5898</v>
      </c>
      <c r="G218" s="46" t="s">
        <v>5898</v>
      </c>
      <c r="H218" s="46">
        <v>1.5</v>
      </c>
      <c r="I218" s="46" t="s">
        <v>5898</v>
      </c>
      <c r="J218" s="92" t="s">
        <v>5898</v>
      </c>
    </row>
    <row r="219" spans="4:10" x14ac:dyDescent="0.15">
      <c r="D219" s="40" t="s">
        <v>522</v>
      </c>
      <c r="E219" s="40" t="s">
        <v>523</v>
      </c>
      <c r="F219" s="46" t="s">
        <v>5898</v>
      </c>
      <c r="G219" s="46" t="s">
        <v>5898</v>
      </c>
      <c r="H219" s="46">
        <v>0.01</v>
      </c>
      <c r="I219" s="46" t="s">
        <v>5898</v>
      </c>
      <c r="J219" s="92" t="s">
        <v>5898</v>
      </c>
    </row>
    <row r="220" spans="4:10" x14ac:dyDescent="0.15">
      <c r="D220" s="40" t="s">
        <v>524</v>
      </c>
      <c r="E220" s="40" t="s">
        <v>525</v>
      </c>
      <c r="F220" s="46" t="s">
        <v>5898</v>
      </c>
      <c r="G220" s="46" t="s">
        <v>5898</v>
      </c>
      <c r="H220" s="46" t="s">
        <v>5898</v>
      </c>
      <c r="I220" s="46" t="s">
        <v>5898</v>
      </c>
      <c r="J220" s="92" t="s">
        <v>5898</v>
      </c>
    </row>
    <row r="221" spans="4:10" x14ac:dyDescent="0.15">
      <c r="D221" s="40" t="s">
        <v>526</v>
      </c>
      <c r="E221" s="40" t="s">
        <v>527</v>
      </c>
      <c r="F221" s="46" t="s">
        <v>5898</v>
      </c>
      <c r="G221" s="46" t="s">
        <v>5898</v>
      </c>
      <c r="H221" s="46">
        <v>0.05</v>
      </c>
      <c r="I221" s="46" t="s">
        <v>5898</v>
      </c>
      <c r="J221" s="92" t="s">
        <v>5898</v>
      </c>
    </row>
    <row r="222" spans="4:10" x14ac:dyDescent="0.15">
      <c r="D222" s="40" t="s">
        <v>528</v>
      </c>
      <c r="E222" s="40" t="s">
        <v>529</v>
      </c>
      <c r="F222" s="46" t="s">
        <v>5898</v>
      </c>
      <c r="G222" s="46" t="s">
        <v>5898</v>
      </c>
      <c r="H222" s="46" t="s">
        <v>5898</v>
      </c>
      <c r="I222" s="46" t="s">
        <v>5898</v>
      </c>
      <c r="J222" s="92" t="s">
        <v>5898</v>
      </c>
    </row>
    <row r="223" spans="4:10" x14ac:dyDescent="0.15">
      <c r="D223" s="40" t="s">
        <v>530</v>
      </c>
      <c r="E223" s="40" t="s">
        <v>531</v>
      </c>
      <c r="F223" s="46" t="s">
        <v>5898</v>
      </c>
      <c r="G223" s="46" t="s">
        <v>5898</v>
      </c>
      <c r="H223" s="46" t="s">
        <v>5898</v>
      </c>
      <c r="I223" s="46" t="s">
        <v>5898</v>
      </c>
      <c r="J223" s="92" t="s">
        <v>5898</v>
      </c>
    </row>
    <row r="224" spans="4:10" x14ac:dyDescent="0.15">
      <c r="D224" s="40" t="s">
        <v>532</v>
      </c>
      <c r="E224" s="40" t="s">
        <v>533</v>
      </c>
      <c r="F224" s="46" t="s">
        <v>5898</v>
      </c>
      <c r="G224" s="46" t="s">
        <v>5898</v>
      </c>
      <c r="H224" s="46">
        <v>0.8</v>
      </c>
      <c r="I224" s="46" t="s">
        <v>5898</v>
      </c>
      <c r="J224" s="92" t="s">
        <v>5898</v>
      </c>
    </row>
    <row r="225" spans="4:10" x14ac:dyDescent="0.15">
      <c r="D225" s="40" t="s">
        <v>534</v>
      </c>
      <c r="E225" s="40" t="s">
        <v>535</v>
      </c>
      <c r="F225" s="46" t="s">
        <v>5898</v>
      </c>
      <c r="G225" s="46" t="s">
        <v>5898</v>
      </c>
      <c r="H225" s="46" t="s">
        <v>5898</v>
      </c>
      <c r="I225" s="46" t="s">
        <v>5898</v>
      </c>
      <c r="J225" s="92" t="s">
        <v>5898</v>
      </c>
    </row>
    <row r="226" spans="4:10" x14ac:dyDescent="0.15">
      <c r="D226" s="40" t="s">
        <v>536</v>
      </c>
      <c r="E226" s="40" t="s">
        <v>537</v>
      </c>
      <c r="F226" s="46" t="s">
        <v>5898</v>
      </c>
      <c r="G226" s="46" t="s">
        <v>5898</v>
      </c>
      <c r="H226" s="46" t="s">
        <v>5898</v>
      </c>
      <c r="I226" s="46" t="s">
        <v>5898</v>
      </c>
      <c r="J226" s="92" t="s">
        <v>5898</v>
      </c>
    </row>
    <row r="227" spans="4:10" x14ac:dyDescent="0.15">
      <c r="D227" s="40" t="s">
        <v>538</v>
      </c>
      <c r="E227" s="40" t="s">
        <v>539</v>
      </c>
      <c r="F227" s="46" t="s">
        <v>5898</v>
      </c>
      <c r="G227" s="46" t="s">
        <v>5898</v>
      </c>
      <c r="H227" s="46">
        <v>0.1</v>
      </c>
      <c r="I227" s="46" t="s">
        <v>5898</v>
      </c>
      <c r="J227" s="92" t="s">
        <v>5898</v>
      </c>
    </row>
    <row r="228" spans="4:10" x14ac:dyDescent="0.15">
      <c r="D228" s="40" t="s">
        <v>540</v>
      </c>
      <c r="E228" s="40" t="s">
        <v>541</v>
      </c>
      <c r="F228" s="46" t="s">
        <v>5898</v>
      </c>
      <c r="G228" s="46" t="s">
        <v>5898</v>
      </c>
      <c r="H228" s="46">
        <v>0.05</v>
      </c>
      <c r="I228" s="46" t="s">
        <v>5898</v>
      </c>
      <c r="J228" s="92" t="s">
        <v>5898</v>
      </c>
    </row>
    <row r="229" spans="4:10" x14ac:dyDescent="0.15">
      <c r="D229" s="40" t="s">
        <v>542</v>
      </c>
      <c r="E229" s="40" t="s">
        <v>543</v>
      </c>
      <c r="F229" s="46" t="s">
        <v>5898</v>
      </c>
      <c r="G229" s="46" t="s">
        <v>5898</v>
      </c>
      <c r="H229" s="46">
        <v>2.5000000000000001E-2</v>
      </c>
      <c r="I229" s="46" t="s">
        <v>5898</v>
      </c>
      <c r="J229" s="92" t="s">
        <v>5898</v>
      </c>
    </row>
    <row r="230" spans="4:10" x14ac:dyDescent="0.15">
      <c r="D230" s="40" t="s">
        <v>544</v>
      </c>
      <c r="E230" s="40" t="s">
        <v>545</v>
      </c>
      <c r="F230" s="46" t="s">
        <v>5898</v>
      </c>
      <c r="G230" s="46" t="s">
        <v>5898</v>
      </c>
      <c r="H230" s="46">
        <v>0.02</v>
      </c>
      <c r="I230" s="46" t="s">
        <v>5898</v>
      </c>
      <c r="J230" s="92" t="s">
        <v>5898</v>
      </c>
    </row>
    <row r="231" spans="4:10" x14ac:dyDescent="0.15">
      <c r="D231" s="40" t="s">
        <v>546</v>
      </c>
      <c r="E231" s="40" t="s">
        <v>547</v>
      </c>
      <c r="F231" s="46" t="s">
        <v>5898</v>
      </c>
      <c r="G231" s="46" t="s">
        <v>5898</v>
      </c>
      <c r="H231" s="46">
        <v>0.15</v>
      </c>
      <c r="I231" s="46" t="s">
        <v>5898</v>
      </c>
      <c r="J231" s="92" t="s">
        <v>5898</v>
      </c>
    </row>
    <row r="232" spans="4:10" x14ac:dyDescent="0.15">
      <c r="D232" s="40" t="s">
        <v>548</v>
      </c>
      <c r="E232" s="40" t="s">
        <v>549</v>
      </c>
      <c r="F232" s="46" t="s">
        <v>5898</v>
      </c>
      <c r="G232" s="46" t="s">
        <v>5898</v>
      </c>
      <c r="H232" s="46" t="s">
        <v>5898</v>
      </c>
      <c r="I232" s="46" t="s">
        <v>5898</v>
      </c>
      <c r="J232" s="92" t="s">
        <v>5898</v>
      </c>
    </row>
    <row r="233" spans="4:10" x14ac:dyDescent="0.15">
      <c r="D233" s="40" t="s">
        <v>550</v>
      </c>
      <c r="E233" s="40" t="s">
        <v>551</v>
      </c>
      <c r="F233" s="46" t="s">
        <v>5898</v>
      </c>
      <c r="G233" s="46" t="s">
        <v>5898</v>
      </c>
      <c r="H233" s="46">
        <v>5.2999999999999999E-2</v>
      </c>
      <c r="I233" s="46" t="s">
        <v>5898</v>
      </c>
      <c r="J233" s="92" t="s">
        <v>5898</v>
      </c>
    </row>
    <row r="234" spans="4:10" x14ac:dyDescent="0.15">
      <c r="D234" s="40" t="s">
        <v>552</v>
      </c>
      <c r="E234" s="40" t="s">
        <v>553</v>
      </c>
      <c r="F234" s="46" t="s">
        <v>5898</v>
      </c>
      <c r="G234" s="46" t="s">
        <v>5898</v>
      </c>
      <c r="H234" s="46">
        <v>0.03</v>
      </c>
      <c r="I234" s="46" t="s">
        <v>5898</v>
      </c>
      <c r="J234" s="92" t="s">
        <v>5898</v>
      </c>
    </row>
    <row r="235" spans="4:10" x14ac:dyDescent="0.15">
      <c r="D235" s="40" t="s">
        <v>554</v>
      </c>
      <c r="E235" s="40" t="s">
        <v>555</v>
      </c>
      <c r="F235" s="46" t="s">
        <v>5898</v>
      </c>
      <c r="G235" s="46" t="s">
        <v>5898</v>
      </c>
      <c r="H235" s="46" t="s">
        <v>5898</v>
      </c>
      <c r="I235" s="46" t="s">
        <v>5898</v>
      </c>
      <c r="J235" s="92" t="s">
        <v>5898</v>
      </c>
    </row>
    <row r="236" spans="4:10" x14ac:dyDescent="0.15">
      <c r="D236" s="40" t="s">
        <v>556</v>
      </c>
      <c r="E236" s="40" t="s">
        <v>557</v>
      </c>
      <c r="F236" s="46" t="s">
        <v>5898</v>
      </c>
      <c r="G236" s="46" t="s">
        <v>5898</v>
      </c>
      <c r="H236" s="46" t="s">
        <v>5898</v>
      </c>
      <c r="I236" s="46" t="s">
        <v>5898</v>
      </c>
      <c r="J236" s="92" t="s">
        <v>5898</v>
      </c>
    </row>
    <row r="237" spans="4:10" x14ac:dyDescent="0.15">
      <c r="D237" s="40" t="s">
        <v>558</v>
      </c>
      <c r="E237" s="40" t="s">
        <v>559</v>
      </c>
      <c r="F237" s="46" t="s">
        <v>5898</v>
      </c>
      <c r="G237" s="46" t="s">
        <v>5898</v>
      </c>
      <c r="H237" s="46" t="s">
        <v>5898</v>
      </c>
      <c r="I237" s="46" t="s">
        <v>5898</v>
      </c>
      <c r="J237" s="92" t="s">
        <v>5898</v>
      </c>
    </row>
    <row r="238" spans="4:10" x14ac:dyDescent="0.15">
      <c r="D238" s="40" t="s">
        <v>560</v>
      </c>
      <c r="E238" s="40" t="s">
        <v>561</v>
      </c>
      <c r="F238" s="46" t="s">
        <v>5898</v>
      </c>
      <c r="G238" s="46" t="s">
        <v>5898</v>
      </c>
      <c r="H238" s="46" t="s">
        <v>5898</v>
      </c>
      <c r="I238" s="46" t="s">
        <v>5898</v>
      </c>
      <c r="J238" s="92" t="s">
        <v>5898</v>
      </c>
    </row>
    <row r="239" spans="4:10" x14ac:dyDescent="0.15">
      <c r="D239" s="40" t="s">
        <v>562</v>
      </c>
      <c r="E239" s="40" t="s">
        <v>563</v>
      </c>
      <c r="F239" s="46" t="s">
        <v>5898</v>
      </c>
      <c r="G239" s="46" t="s">
        <v>5898</v>
      </c>
      <c r="H239" s="46" t="s">
        <v>5898</v>
      </c>
      <c r="I239" s="46" t="s">
        <v>5898</v>
      </c>
      <c r="J239" s="92" t="s">
        <v>5898</v>
      </c>
    </row>
    <row r="240" spans="4:10" x14ac:dyDescent="0.15">
      <c r="D240" s="40" t="s">
        <v>564</v>
      </c>
      <c r="E240" s="40" t="s">
        <v>565</v>
      </c>
      <c r="F240" s="46" t="s">
        <v>5898</v>
      </c>
      <c r="G240" s="46" t="s">
        <v>5898</v>
      </c>
      <c r="H240" s="46" t="s">
        <v>5898</v>
      </c>
      <c r="I240" s="46" t="s">
        <v>5898</v>
      </c>
      <c r="J240" s="92" t="s">
        <v>5898</v>
      </c>
    </row>
    <row r="241" spans="4:10" x14ac:dyDescent="0.15">
      <c r="D241" s="40" t="s">
        <v>566</v>
      </c>
      <c r="E241" s="40" t="s">
        <v>567</v>
      </c>
      <c r="F241" s="46" t="s">
        <v>5898</v>
      </c>
      <c r="G241" s="46" t="s">
        <v>5898</v>
      </c>
      <c r="H241" s="46" t="s">
        <v>5898</v>
      </c>
      <c r="I241" s="46" t="s">
        <v>5898</v>
      </c>
      <c r="J241" s="92" t="s">
        <v>5898</v>
      </c>
    </row>
    <row r="242" spans="4:10" x14ac:dyDescent="0.15">
      <c r="D242" s="40" t="s">
        <v>568</v>
      </c>
      <c r="E242" s="40" t="s">
        <v>569</v>
      </c>
      <c r="F242" s="46" t="s">
        <v>5898</v>
      </c>
      <c r="G242" s="46" t="s">
        <v>5898</v>
      </c>
      <c r="H242" s="46" t="s">
        <v>5898</v>
      </c>
      <c r="I242" s="46" t="s">
        <v>5898</v>
      </c>
      <c r="J242" s="92" t="s">
        <v>5898</v>
      </c>
    </row>
    <row r="243" spans="4:10" x14ac:dyDescent="0.15">
      <c r="D243" s="40" t="s">
        <v>570</v>
      </c>
      <c r="E243" s="40" t="s">
        <v>571</v>
      </c>
      <c r="F243" s="46" t="s">
        <v>5898</v>
      </c>
      <c r="G243" s="46" t="s">
        <v>5898</v>
      </c>
      <c r="H243" s="46" t="s">
        <v>5898</v>
      </c>
      <c r="I243" s="46" t="s">
        <v>5898</v>
      </c>
      <c r="J243" s="92" t="s">
        <v>5898</v>
      </c>
    </row>
    <row r="244" spans="4:10" x14ac:dyDescent="0.15">
      <c r="D244" s="40" t="s">
        <v>572</v>
      </c>
      <c r="E244" s="40" t="s">
        <v>573</v>
      </c>
      <c r="F244" s="46" t="s">
        <v>5898</v>
      </c>
      <c r="G244" s="46" t="s">
        <v>5898</v>
      </c>
      <c r="H244" s="46">
        <v>0.3</v>
      </c>
      <c r="I244" s="46" t="s">
        <v>5898</v>
      </c>
      <c r="J244" s="92" t="s">
        <v>5898</v>
      </c>
    </row>
    <row r="245" spans="4:10" x14ac:dyDescent="0.15">
      <c r="D245" s="40" t="s">
        <v>574</v>
      </c>
      <c r="E245" s="40" t="s">
        <v>575</v>
      </c>
      <c r="F245" s="46" t="s">
        <v>5898</v>
      </c>
      <c r="G245" s="46" t="s">
        <v>5898</v>
      </c>
      <c r="H245" s="46">
        <v>0.2</v>
      </c>
      <c r="I245" s="46" t="s">
        <v>5898</v>
      </c>
      <c r="J245" s="92" t="s">
        <v>5898</v>
      </c>
    </row>
    <row r="246" spans="4:10" x14ac:dyDescent="0.15">
      <c r="D246" s="40" t="s">
        <v>576</v>
      </c>
      <c r="E246" s="40" t="s">
        <v>577</v>
      </c>
      <c r="F246" s="46" t="s">
        <v>5898</v>
      </c>
      <c r="G246" s="46" t="s">
        <v>5898</v>
      </c>
      <c r="H246" s="46" t="s">
        <v>5898</v>
      </c>
      <c r="I246" s="46" t="s">
        <v>5898</v>
      </c>
      <c r="J246" s="92" t="s">
        <v>5898</v>
      </c>
    </row>
    <row r="247" spans="4:10" x14ac:dyDescent="0.15">
      <c r="D247" s="40" t="s">
        <v>578</v>
      </c>
      <c r="E247" s="40" t="s">
        <v>579</v>
      </c>
      <c r="F247" s="46" t="s">
        <v>5898</v>
      </c>
      <c r="G247" s="46" t="s">
        <v>5898</v>
      </c>
      <c r="H247" s="46" t="s">
        <v>5898</v>
      </c>
      <c r="I247" s="46" t="s">
        <v>5898</v>
      </c>
      <c r="J247" s="92" t="s">
        <v>5898</v>
      </c>
    </row>
    <row r="248" spans="4:10" x14ac:dyDescent="0.15">
      <c r="D248" s="40" t="s">
        <v>580</v>
      </c>
      <c r="E248" s="40" t="s">
        <v>581</v>
      </c>
      <c r="F248" s="46" t="s">
        <v>5898</v>
      </c>
      <c r="G248" s="46" t="s">
        <v>5898</v>
      </c>
      <c r="H248" s="46">
        <v>0.2</v>
      </c>
      <c r="I248" s="46" t="s">
        <v>5898</v>
      </c>
      <c r="J248" s="92" t="s">
        <v>5898</v>
      </c>
    </row>
    <row r="249" spans="4:10" x14ac:dyDescent="0.15">
      <c r="D249" s="40" t="s">
        <v>582</v>
      </c>
      <c r="E249" s="40" t="s">
        <v>583</v>
      </c>
      <c r="F249" s="46" t="s">
        <v>5898</v>
      </c>
      <c r="G249" s="46" t="s">
        <v>5898</v>
      </c>
      <c r="H249" s="46" t="s">
        <v>5898</v>
      </c>
      <c r="I249" s="46" t="s">
        <v>5898</v>
      </c>
      <c r="J249" s="92" t="s">
        <v>5898</v>
      </c>
    </row>
    <row r="250" spans="4:10" x14ac:dyDescent="0.15">
      <c r="D250" s="40" t="s">
        <v>584</v>
      </c>
      <c r="E250" s="40" t="s">
        <v>585</v>
      </c>
      <c r="F250" s="46" t="s">
        <v>5898</v>
      </c>
      <c r="G250" s="46" t="s">
        <v>5898</v>
      </c>
      <c r="H250" s="46" t="s">
        <v>5898</v>
      </c>
      <c r="I250" s="46" t="s">
        <v>5898</v>
      </c>
      <c r="J250" s="92" t="s">
        <v>5898</v>
      </c>
    </row>
    <row r="251" spans="4:10" x14ac:dyDescent="0.15">
      <c r="D251" s="40" t="s">
        <v>586</v>
      </c>
      <c r="E251" s="40" t="s">
        <v>587</v>
      </c>
      <c r="F251" s="46" t="s">
        <v>5898</v>
      </c>
      <c r="G251" s="46" t="s">
        <v>5898</v>
      </c>
      <c r="H251" s="46" t="s">
        <v>5898</v>
      </c>
      <c r="I251" s="46" t="s">
        <v>5898</v>
      </c>
      <c r="J251" s="92" t="s">
        <v>5898</v>
      </c>
    </row>
    <row r="252" spans="4:10" x14ac:dyDescent="0.15">
      <c r="D252" s="40" t="s">
        <v>588</v>
      </c>
      <c r="E252" s="40" t="s">
        <v>589</v>
      </c>
      <c r="F252" s="46" t="s">
        <v>5898</v>
      </c>
      <c r="G252" s="46" t="s">
        <v>5898</v>
      </c>
      <c r="H252" s="46" t="s">
        <v>5898</v>
      </c>
      <c r="I252" s="46" t="s">
        <v>5898</v>
      </c>
      <c r="J252" s="92" t="s">
        <v>5898</v>
      </c>
    </row>
    <row r="253" spans="4:10" x14ac:dyDescent="0.15">
      <c r="D253" s="40" t="s">
        <v>590</v>
      </c>
      <c r="E253" s="40" t="s">
        <v>591</v>
      </c>
      <c r="F253" s="46" t="s">
        <v>5898</v>
      </c>
      <c r="G253" s="46" t="s">
        <v>5898</v>
      </c>
      <c r="H253" s="46">
        <v>1.4999999999999999E-2</v>
      </c>
      <c r="I253" s="46" t="s">
        <v>5898</v>
      </c>
      <c r="J253" s="92" t="s">
        <v>5898</v>
      </c>
    </row>
    <row r="254" spans="4:10" x14ac:dyDescent="0.15">
      <c r="D254" s="40" t="s">
        <v>592</v>
      </c>
      <c r="E254" s="40" t="s">
        <v>593</v>
      </c>
      <c r="F254" s="46" t="s">
        <v>5898</v>
      </c>
      <c r="G254" s="46" t="s">
        <v>5898</v>
      </c>
      <c r="H254" s="46" t="s">
        <v>5898</v>
      </c>
      <c r="I254" s="46" t="s">
        <v>5898</v>
      </c>
      <c r="J254" s="92" t="s">
        <v>5898</v>
      </c>
    </row>
    <row r="255" spans="4:10" x14ac:dyDescent="0.15">
      <c r="D255" s="40" t="s">
        <v>594</v>
      </c>
      <c r="E255" s="40" t="s">
        <v>595</v>
      </c>
      <c r="F255" s="46" t="s">
        <v>5898</v>
      </c>
      <c r="G255" s="46" t="s">
        <v>5898</v>
      </c>
      <c r="H255" s="46">
        <v>0.1</v>
      </c>
      <c r="I255" s="46" t="s">
        <v>5898</v>
      </c>
      <c r="J255" s="92" t="s">
        <v>5898</v>
      </c>
    </row>
    <row r="256" spans="4:10" x14ac:dyDescent="0.15">
      <c r="D256" s="40" t="s">
        <v>596</v>
      </c>
      <c r="E256" s="40" t="s">
        <v>597</v>
      </c>
      <c r="F256" s="46" t="s">
        <v>5898</v>
      </c>
      <c r="G256" s="46" t="s">
        <v>5898</v>
      </c>
      <c r="H256" s="46">
        <v>5.5E-2</v>
      </c>
      <c r="I256" s="46" t="s">
        <v>5898</v>
      </c>
      <c r="J256" s="92" t="s">
        <v>5898</v>
      </c>
    </row>
    <row r="257" spans="4:10" x14ac:dyDescent="0.15">
      <c r="D257" s="40" t="s">
        <v>598</v>
      </c>
      <c r="E257" s="40" t="s">
        <v>599</v>
      </c>
      <c r="F257" s="46" t="s">
        <v>5898</v>
      </c>
      <c r="G257" s="46" t="s">
        <v>5898</v>
      </c>
      <c r="H257" s="46" t="s">
        <v>5898</v>
      </c>
      <c r="I257" s="46" t="s">
        <v>5898</v>
      </c>
      <c r="J257" s="92" t="s">
        <v>5898</v>
      </c>
    </row>
    <row r="258" spans="4:10" x14ac:dyDescent="0.15">
      <c r="D258" s="40" t="s">
        <v>600</v>
      </c>
      <c r="E258" s="40" t="s">
        <v>601</v>
      </c>
      <c r="F258" s="46" t="s">
        <v>5898</v>
      </c>
      <c r="G258" s="46" t="s">
        <v>5898</v>
      </c>
      <c r="H258" s="46" t="s">
        <v>5898</v>
      </c>
      <c r="I258" s="46" t="s">
        <v>5898</v>
      </c>
      <c r="J258" s="92" t="s">
        <v>5898</v>
      </c>
    </row>
    <row r="259" spans="4:10" x14ac:dyDescent="0.15">
      <c r="D259" s="40" t="s">
        <v>602</v>
      </c>
      <c r="E259" s="40" t="s">
        <v>603</v>
      </c>
      <c r="F259" s="46" t="s">
        <v>5898</v>
      </c>
      <c r="G259" s="46" t="s">
        <v>5898</v>
      </c>
      <c r="H259" s="46">
        <v>2.5000000000000001E-2</v>
      </c>
      <c r="I259" s="46" t="s">
        <v>5898</v>
      </c>
      <c r="J259" s="92" t="s">
        <v>5898</v>
      </c>
    </row>
    <row r="260" spans="4:10" x14ac:dyDescent="0.15">
      <c r="D260" s="40" t="s">
        <v>604</v>
      </c>
      <c r="E260" s="40" t="s">
        <v>605</v>
      </c>
      <c r="F260" s="46" t="s">
        <v>5898</v>
      </c>
      <c r="G260" s="46" t="s">
        <v>5898</v>
      </c>
      <c r="H260" s="46">
        <v>0.01</v>
      </c>
      <c r="I260" s="46" t="s">
        <v>5898</v>
      </c>
      <c r="J260" s="92" t="s">
        <v>5898</v>
      </c>
    </row>
    <row r="261" spans="4:10" x14ac:dyDescent="0.15">
      <c r="D261" s="40" t="s">
        <v>0</v>
      </c>
      <c r="E261" s="40" t="s">
        <v>1</v>
      </c>
      <c r="F261" s="46" t="s">
        <v>5898</v>
      </c>
      <c r="G261" s="46" t="s">
        <v>5898</v>
      </c>
      <c r="H261" s="46">
        <v>0.15</v>
      </c>
      <c r="I261" s="46" t="s">
        <v>5898</v>
      </c>
      <c r="J261" s="92" t="s">
        <v>5898</v>
      </c>
    </row>
    <row r="262" spans="4:10" x14ac:dyDescent="0.15">
      <c r="D262" s="40" t="s">
        <v>2</v>
      </c>
      <c r="E262" s="40" t="s">
        <v>3</v>
      </c>
      <c r="F262" s="46" t="s">
        <v>5898</v>
      </c>
      <c r="G262" s="46" t="s">
        <v>5898</v>
      </c>
      <c r="H262" s="46">
        <v>0.03</v>
      </c>
      <c r="I262" s="46" t="s">
        <v>5898</v>
      </c>
      <c r="J262" s="92" t="s">
        <v>5898</v>
      </c>
    </row>
    <row r="263" spans="4:10" x14ac:dyDescent="0.15">
      <c r="D263" s="40" t="s">
        <v>606</v>
      </c>
      <c r="E263" s="40" t="s">
        <v>607</v>
      </c>
      <c r="F263" s="46" t="s">
        <v>5898</v>
      </c>
      <c r="G263" s="46" t="s">
        <v>5898</v>
      </c>
      <c r="H263" s="46" t="s">
        <v>5898</v>
      </c>
      <c r="I263" s="46" t="s">
        <v>5898</v>
      </c>
      <c r="J263" s="92" t="s">
        <v>5898</v>
      </c>
    </row>
    <row r="264" spans="4:10" x14ac:dyDescent="0.15">
      <c r="D264" s="40" t="s">
        <v>608</v>
      </c>
      <c r="E264" s="40" t="s">
        <v>609</v>
      </c>
      <c r="F264" s="46" t="s">
        <v>5898</v>
      </c>
      <c r="G264" s="46" t="s">
        <v>5898</v>
      </c>
      <c r="H264" s="46" t="s">
        <v>5898</v>
      </c>
      <c r="I264" s="46" t="s">
        <v>5898</v>
      </c>
      <c r="J264" s="92" t="s">
        <v>5898</v>
      </c>
    </row>
    <row r="265" spans="4:10" x14ac:dyDescent="0.15">
      <c r="D265" s="40" t="s">
        <v>610</v>
      </c>
      <c r="E265" s="40" t="s">
        <v>611</v>
      </c>
      <c r="F265" s="46" t="s">
        <v>5898</v>
      </c>
      <c r="G265" s="46" t="s">
        <v>5898</v>
      </c>
      <c r="H265" s="46">
        <v>0.1</v>
      </c>
      <c r="I265" s="46" t="s">
        <v>5898</v>
      </c>
      <c r="J265" s="92" t="s">
        <v>5898</v>
      </c>
    </row>
    <row r="266" spans="4:10" x14ac:dyDescent="0.15">
      <c r="D266" s="40" t="s">
        <v>612</v>
      </c>
      <c r="E266" s="40" t="s">
        <v>613</v>
      </c>
      <c r="F266" s="46" t="s">
        <v>5898</v>
      </c>
      <c r="G266" s="46" t="s">
        <v>5898</v>
      </c>
      <c r="H266" s="46">
        <v>0.02</v>
      </c>
      <c r="I266" s="46" t="s">
        <v>5898</v>
      </c>
      <c r="J266" s="92" t="s">
        <v>5898</v>
      </c>
    </row>
    <row r="267" spans="4:10" x14ac:dyDescent="0.15">
      <c r="D267" s="40" t="s">
        <v>614</v>
      </c>
      <c r="E267" s="40" t="s">
        <v>615</v>
      </c>
      <c r="F267" s="46" t="s">
        <v>5898</v>
      </c>
      <c r="G267" s="46" t="s">
        <v>5898</v>
      </c>
      <c r="H267" s="46">
        <v>7.0000000000000007E-2</v>
      </c>
      <c r="I267" s="46" t="s">
        <v>5898</v>
      </c>
      <c r="J267" s="92" t="s">
        <v>5898</v>
      </c>
    </row>
    <row r="268" spans="4:10" x14ac:dyDescent="0.15">
      <c r="D268" s="40" t="s">
        <v>616</v>
      </c>
      <c r="E268" s="40" t="s">
        <v>617</v>
      </c>
      <c r="F268" s="46" t="s">
        <v>5898</v>
      </c>
      <c r="G268" s="46" t="s">
        <v>5898</v>
      </c>
      <c r="H268" s="46">
        <v>0.1</v>
      </c>
      <c r="I268" s="46" t="s">
        <v>5898</v>
      </c>
      <c r="J268" s="92" t="s">
        <v>5898</v>
      </c>
    </row>
    <row r="269" spans="4:10" x14ac:dyDescent="0.15">
      <c r="D269" s="40" t="s">
        <v>4</v>
      </c>
      <c r="E269" s="40" t="s">
        <v>5</v>
      </c>
      <c r="F269" s="46" t="s">
        <v>5898</v>
      </c>
      <c r="G269" s="46" t="s">
        <v>5898</v>
      </c>
      <c r="H269" s="46" t="s">
        <v>5898</v>
      </c>
      <c r="I269" s="46" t="s">
        <v>5898</v>
      </c>
      <c r="J269" s="92" t="s">
        <v>5898</v>
      </c>
    </row>
    <row r="270" spans="4:10" x14ac:dyDescent="0.15">
      <c r="D270" s="40" t="s">
        <v>618</v>
      </c>
      <c r="E270" s="40" t="s">
        <v>619</v>
      </c>
      <c r="F270" s="46" t="s">
        <v>5898</v>
      </c>
      <c r="G270" s="46" t="s">
        <v>5898</v>
      </c>
      <c r="H270" s="46">
        <v>0.1</v>
      </c>
      <c r="I270" s="46" t="s">
        <v>5898</v>
      </c>
      <c r="J270" s="92" t="s">
        <v>5898</v>
      </c>
    </row>
    <row r="271" spans="4:10" x14ac:dyDescent="0.15">
      <c r="D271" s="40" t="s">
        <v>620</v>
      </c>
      <c r="E271" s="40" t="s">
        <v>621</v>
      </c>
      <c r="F271" s="46" t="s">
        <v>5898</v>
      </c>
      <c r="G271" s="46" t="s">
        <v>5898</v>
      </c>
      <c r="H271" s="46">
        <v>0.18</v>
      </c>
      <c r="I271" s="46" t="s">
        <v>5898</v>
      </c>
      <c r="J271" s="92" t="s">
        <v>5898</v>
      </c>
    </row>
    <row r="272" spans="4:10" x14ac:dyDescent="0.15">
      <c r="D272" s="40" t="s">
        <v>622</v>
      </c>
      <c r="E272" s="40" t="s">
        <v>623</v>
      </c>
      <c r="F272" s="46" t="s">
        <v>5898</v>
      </c>
      <c r="G272" s="46" t="s">
        <v>5898</v>
      </c>
      <c r="H272" s="46" t="s">
        <v>5898</v>
      </c>
      <c r="I272" s="46" t="s">
        <v>5898</v>
      </c>
      <c r="J272" s="92" t="s">
        <v>5898</v>
      </c>
    </row>
    <row r="273" spans="4:10" x14ac:dyDescent="0.15">
      <c r="D273" s="40" t="s">
        <v>624</v>
      </c>
      <c r="E273" s="40" t="s">
        <v>625</v>
      </c>
      <c r="F273" s="46" t="s">
        <v>5898</v>
      </c>
      <c r="G273" s="46" t="s">
        <v>5898</v>
      </c>
      <c r="H273" s="46" t="s">
        <v>5898</v>
      </c>
      <c r="I273" s="46" t="s">
        <v>5898</v>
      </c>
      <c r="J273" s="92" t="s">
        <v>5898</v>
      </c>
    </row>
    <row r="274" spans="4:10" x14ac:dyDescent="0.15">
      <c r="D274" s="40" t="s">
        <v>626</v>
      </c>
      <c r="E274" s="40" t="s">
        <v>627</v>
      </c>
      <c r="F274" s="46" t="s">
        <v>5898</v>
      </c>
      <c r="G274" s="46" t="s">
        <v>5898</v>
      </c>
      <c r="H274" s="46" t="s">
        <v>5898</v>
      </c>
      <c r="I274" s="46" t="s">
        <v>5898</v>
      </c>
      <c r="J274" s="92" t="s">
        <v>5898</v>
      </c>
    </row>
    <row r="275" spans="4:10" x14ac:dyDescent="0.15">
      <c r="D275" s="40" t="s">
        <v>628</v>
      </c>
      <c r="E275" s="40" t="s">
        <v>629</v>
      </c>
      <c r="F275" s="46" t="s">
        <v>5898</v>
      </c>
      <c r="G275" s="46" t="s">
        <v>5898</v>
      </c>
      <c r="H275" s="46" t="s">
        <v>5898</v>
      </c>
      <c r="I275" s="46" t="s">
        <v>5898</v>
      </c>
      <c r="J275" s="92" t="s">
        <v>5898</v>
      </c>
    </row>
    <row r="276" spans="4:10" x14ac:dyDescent="0.15">
      <c r="D276" s="40" t="s">
        <v>630</v>
      </c>
      <c r="E276" s="40" t="s">
        <v>631</v>
      </c>
      <c r="F276" s="46">
        <v>0.01</v>
      </c>
      <c r="G276" s="46" t="s">
        <v>5898</v>
      </c>
      <c r="H276" s="46">
        <v>0.01</v>
      </c>
      <c r="I276" s="46" t="s">
        <v>5898</v>
      </c>
      <c r="J276" s="92">
        <v>1</v>
      </c>
    </row>
    <row r="277" spans="4:10" x14ac:dyDescent="0.15">
      <c r="D277" s="40" t="s">
        <v>632</v>
      </c>
      <c r="E277" s="40" t="s">
        <v>633</v>
      </c>
      <c r="F277" s="46" t="s">
        <v>5898</v>
      </c>
      <c r="G277" s="46" t="s">
        <v>5898</v>
      </c>
      <c r="H277" s="46">
        <v>0.5</v>
      </c>
      <c r="I277" s="46" t="s">
        <v>5898</v>
      </c>
      <c r="J277" s="92" t="s">
        <v>5898</v>
      </c>
    </row>
    <row r="278" spans="4:10" x14ac:dyDescent="0.15">
      <c r="D278" s="40" t="s">
        <v>634</v>
      </c>
      <c r="E278" s="40" t="s">
        <v>635</v>
      </c>
      <c r="F278" s="46" t="s">
        <v>5898</v>
      </c>
      <c r="G278" s="46" t="s">
        <v>5898</v>
      </c>
      <c r="H278" s="46" t="s">
        <v>5898</v>
      </c>
      <c r="I278" s="46" t="s">
        <v>5898</v>
      </c>
      <c r="J278" s="92" t="s">
        <v>5898</v>
      </c>
    </row>
    <row r="279" spans="4:10" x14ac:dyDescent="0.15">
      <c r="D279" s="40" t="s">
        <v>636</v>
      </c>
      <c r="E279" s="40" t="s">
        <v>637</v>
      </c>
      <c r="F279" s="46" t="s">
        <v>5898</v>
      </c>
      <c r="G279" s="46" t="s">
        <v>5898</v>
      </c>
      <c r="H279" s="46">
        <v>0.25</v>
      </c>
      <c r="I279" s="46" t="s">
        <v>5898</v>
      </c>
      <c r="J279" s="92" t="s">
        <v>5898</v>
      </c>
    </row>
    <row r="280" spans="4:10" x14ac:dyDescent="0.15">
      <c r="D280" s="40" t="s">
        <v>638</v>
      </c>
      <c r="E280" s="40" t="s">
        <v>639</v>
      </c>
      <c r="F280" s="46" t="s">
        <v>5898</v>
      </c>
      <c r="G280" s="46" t="s">
        <v>5898</v>
      </c>
      <c r="H280" s="46">
        <v>7.0000000000000007E-2</v>
      </c>
      <c r="I280" s="46" t="s">
        <v>5898</v>
      </c>
      <c r="J280" s="92" t="s">
        <v>5898</v>
      </c>
    </row>
    <row r="281" spans="4:10" x14ac:dyDescent="0.15">
      <c r="D281" s="40" t="s">
        <v>640</v>
      </c>
      <c r="E281" s="40" t="s">
        <v>641</v>
      </c>
      <c r="F281" s="46" t="s">
        <v>5898</v>
      </c>
      <c r="G281" s="46" t="s">
        <v>5898</v>
      </c>
      <c r="H281" s="46" t="s">
        <v>5898</v>
      </c>
      <c r="I281" s="46" t="s">
        <v>5898</v>
      </c>
      <c r="J281" s="92" t="s">
        <v>5898</v>
      </c>
    </row>
    <row r="282" spans="4:10" x14ac:dyDescent="0.15">
      <c r="D282" s="40" t="s">
        <v>642</v>
      </c>
      <c r="E282" s="40" t="s">
        <v>643</v>
      </c>
      <c r="F282" s="46" t="s">
        <v>5898</v>
      </c>
      <c r="G282" s="46" t="s">
        <v>5898</v>
      </c>
      <c r="H282" s="46">
        <v>0.1</v>
      </c>
      <c r="I282" s="46" t="s">
        <v>5898</v>
      </c>
      <c r="J282" s="92" t="s">
        <v>5898</v>
      </c>
    </row>
    <row r="283" spans="4:10" x14ac:dyDescent="0.15">
      <c r="D283" s="40" t="s">
        <v>644</v>
      </c>
      <c r="E283" s="40" t="s">
        <v>645</v>
      </c>
      <c r="F283" s="46" t="s">
        <v>5898</v>
      </c>
      <c r="G283" s="46" t="s">
        <v>5898</v>
      </c>
      <c r="H283" s="46">
        <v>0.03</v>
      </c>
      <c r="I283" s="46" t="s">
        <v>5898</v>
      </c>
      <c r="J283" s="92" t="s">
        <v>5898</v>
      </c>
    </row>
    <row r="284" spans="4:10" x14ac:dyDescent="0.15">
      <c r="D284" s="40" t="s">
        <v>646</v>
      </c>
      <c r="E284" s="40" t="s">
        <v>647</v>
      </c>
      <c r="F284" s="46" t="s">
        <v>5898</v>
      </c>
      <c r="G284" s="46" t="s">
        <v>5898</v>
      </c>
      <c r="H284" s="46" t="s">
        <v>5898</v>
      </c>
      <c r="I284" s="46" t="s">
        <v>5898</v>
      </c>
      <c r="J284" s="92" t="s">
        <v>5898</v>
      </c>
    </row>
    <row r="285" spans="4:10" x14ac:dyDescent="0.15">
      <c r="D285" s="40" t="s">
        <v>648</v>
      </c>
      <c r="E285" s="40" t="s">
        <v>649</v>
      </c>
      <c r="F285" s="46" t="s">
        <v>5898</v>
      </c>
      <c r="G285" s="46" t="s">
        <v>5898</v>
      </c>
      <c r="H285" s="46">
        <v>0.02</v>
      </c>
      <c r="I285" s="46" t="s">
        <v>5898</v>
      </c>
      <c r="J285" s="92" t="s">
        <v>5898</v>
      </c>
    </row>
    <row r="286" spans="4:10" x14ac:dyDescent="0.15">
      <c r="D286" s="40" t="s">
        <v>650</v>
      </c>
      <c r="E286" s="40" t="s">
        <v>651</v>
      </c>
      <c r="F286" s="46" t="s">
        <v>5898</v>
      </c>
      <c r="G286" s="46" t="s">
        <v>5898</v>
      </c>
      <c r="H286" s="46" t="s">
        <v>5898</v>
      </c>
      <c r="I286" s="46" t="s">
        <v>5898</v>
      </c>
      <c r="J286" s="92" t="s">
        <v>5898</v>
      </c>
    </row>
    <row r="287" spans="4:10" x14ac:dyDescent="0.15">
      <c r="D287" s="40" t="s">
        <v>652</v>
      </c>
      <c r="E287" s="40" t="s">
        <v>653</v>
      </c>
      <c r="F287" s="46" t="s">
        <v>5898</v>
      </c>
      <c r="G287" s="46" t="s">
        <v>5898</v>
      </c>
      <c r="H287" s="46">
        <v>0.02</v>
      </c>
      <c r="I287" s="46" t="s">
        <v>5898</v>
      </c>
      <c r="J287" s="92" t="s">
        <v>5898</v>
      </c>
    </row>
    <row r="288" spans="4:10" x14ac:dyDescent="0.15">
      <c r="D288" s="40" t="s">
        <v>654</v>
      </c>
      <c r="E288" s="40" t="s">
        <v>655</v>
      </c>
      <c r="F288" s="46" t="s">
        <v>5898</v>
      </c>
      <c r="G288" s="46" t="s">
        <v>5898</v>
      </c>
      <c r="H288" s="46">
        <v>5.5E-2</v>
      </c>
      <c r="I288" s="46" t="s">
        <v>5898</v>
      </c>
      <c r="J288" s="92" t="s">
        <v>5898</v>
      </c>
    </row>
    <row r="289" spans="4:10" x14ac:dyDescent="0.15">
      <c r="D289" s="40" t="s">
        <v>656</v>
      </c>
      <c r="E289" s="40" t="s">
        <v>657</v>
      </c>
      <c r="F289" s="46" t="s">
        <v>5898</v>
      </c>
      <c r="G289" s="46" t="s">
        <v>5898</v>
      </c>
      <c r="H289" s="46">
        <v>0.05</v>
      </c>
      <c r="I289" s="46" t="s">
        <v>5898</v>
      </c>
      <c r="J289" s="92" t="s">
        <v>5898</v>
      </c>
    </row>
    <row r="290" spans="4:10" x14ac:dyDescent="0.15">
      <c r="D290" s="40" t="s">
        <v>658</v>
      </c>
      <c r="E290" s="40" t="s">
        <v>659</v>
      </c>
      <c r="F290" s="46" t="s">
        <v>5898</v>
      </c>
      <c r="G290" s="46" t="s">
        <v>5898</v>
      </c>
      <c r="H290" s="46">
        <v>0.1</v>
      </c>
      <c r="I290" s="46" t="s">
        <v>5898</v>
      </c>
      <c r="J290" s="92" t="s">
        <v>5898</v>
      </c>
    </row>
    <row r="291" spans="4:10" x14ac:dyDescent="0.15">
      <c r="D291" s="40" t="s">
        <v>660</v>
      </c>
      <c r="E291" s="40" t="s">
        <v>661</v>
      </c>
      <c r="F291" s="46" t="s">
        <v>5898</v>
      </c>
      <c r="G291" s="46" t="s">
        <v>5898</v>
      </c>
      <c r="H291" s="46" t="s">
        <v>5898</v>
      </c>
      <c r="I291" s="46" t="s">
        <v>5898</v>
      </c>
      <c r="J291" s="92" t="s">
        <v>5898</v>
      </c>
    </row>
    <row r="292" spans="4:10" x14ac:dyDescent="0.15">
      <c r="D292" s="40" t="s">
        <v>662</v>
      </c>
      <c r="E292" s="40" t="s">
        <v>663</v>
      </c>
      <c r="F292" s="46" t="s">
        <v>5898</v>
      </c>
      <c r="G292" s="46" t="s">
        <v>5898</v>
      </c>
      <c r="H292" s="46">
        <v>0.05</v>
      </c>
      <c r="I292" s="46" t="s">
        <v>5898</v>
      </c>
      <c r="J292" s="92" t="s">
        <v>5898</v>
      </c>
    </row>
    <row r="293" spans="4:10" x14ac:dyDescent="0.15">
      <c r="D293" s="40" t="s">
        <v>664</v>
      </c>
      <c r="E293" s="40" t="s">
        <v>665</v>
      </c>
      <c r="F293" s="46" t="s">
        <v>5898</v>
      </c>
      <c r="G293" s="46" t="s">
        <v>5898</v>
      </c>
      <c r="H293" s="46" t="s">
        <v>5898</v>
      </c>
      <c r="I293" s="46" t="s">
        <v>5898</v>
      </c>
      <c r="J293" s="92" t="s">
        <v>5898</v>
      </c>
    </row>
    <row r="294" spans="4:10" x14ac:dyDescent="0.15">
      <c r="D294" s="40" t="s">
        <v>666</v>
      </c>
      <c r="E294" s="40" t="s">
        <v>667</v>
      </c>
      <c r="F294" s="46" t="s">
        <v>5898</v>
      </c>
      <c r="G294" s="46" t="s">
        <v>5898</v>
      </c>
      <c r="H294" s="46" t="s">
        <v>5898</v>
      </c>
      <c r="I294" s="46" t="s">
        <v>5898</v>
      </c>
      <c r="J294" s="92" t="s">
        <v>5898</v>
      </c>
    </row>
    <row r="295" spans="4:10" x14ac:dyDescent="0.15">
      <c r="D295" s="40" t="s">
        <v>668</v>
      </c>
      <c r="E295" s="40" t="s">
        <v>669</v>
      </c>
      <c r="F295" s="46" t="s">
        <v>5898</v>
      </c>
      <c r="G295" s="46" t="s">
        <v>5898</v>
      </c>
      <c r="H295" s="46">
        <v>0.02</v>
      </c>
      <c r="I295" s="46" t="s">
        <v>5898</v>
      </c>
      <c r="J295" s="92" t="s">
        <v>5898</v>
      </c>
    </row>
    <row r="296" spans="4:10" x14ac:dyDescent="0.15">
      <c r="D296" s="40" t="s">
        <v>670</v>
      </c>
      <c r="E296" s="40" t="s">
        <v>671</v>
      </c>
      <c r="F296" s="46" t="s">
        <v>5898</v>
      </c>
      <c r="G296" s="46" t="s">
        <v>5898</v>
      </c>
      <c r="H296" s="46" t="s">
        <v>5898</v>
      </c>
      <c r="I296" s="46" t="s">
        <v>5898</v>
      </c>
      <c r="J296" s="92" t="s">
        <v>5898</v>
      </c>
    </row>
    <row r="297" spans="4:10" x14ac:dyDescent="0.15">
      <c r="D297" s="40" t="s">
        <v>672</v>
      </c>
      <c r="E297" s="40" t="s">
        <v>673</v>
      </c>
      <c r="F297" s="46" t="s">
        <v>5898</v>
      </c>
      <c r="G297" s="46" t="s">
        <v>5898</v>
      </c>
      <c r="H297" s="46">
        <v>0.05</v>
      </c>
      <c r="I297" s="46" t="s">
        <v>5898</v>
      </c>
      <c r="J297" s="92" t="s">
        <v>5898</v>
      </c>
    </row>
    <row r="298" spans="4:10" x14ac:dyDescent="0.15">
      <c r="D298" s="40" t="s">
        <v>674</v>
      </c>
      <c r="E298" s="40" t="s">
        <v>675</v>
      </c>
      <c r="F298" s="46" t="s">
        <v>5898</v>
      </c>
      <c r="G298" s="46" t="s">
        <v>5898</v>
      </c>
      <c r="H298" s="46" t="s">
        <v>5898</v>
      </c>
      <c r="I298" s="46" t="s">
        <v>5898</v>
      </c>
      <c r="J298" s="92" t="s">
        <v>5898</v>
      </c>
    </row>
    <row r="299" spans="4:10" x14ac:dyDescent="0.15">
      <c r="D299" s="40" t="s">
        <v>676</v>
      </c>
      <c r="E299" s="40" t="s">
        <v>677</v>
      </c>
      <c r="F299" s="46" t="s">
        <v>5898</v>
      </c>
      <c r="G299" s="46" t="s">
        <v>5898</v>
      </c>
      <c r="H299" s="46" t="s">
        <v>5898</v>
      </c>
      <c r="I299" s="46" t="s">
        <v>5898</v>
      </c>
      <c r="J299" s="92" t="s">
        <v>5898</v>
      </c>
    </row>
    <row r="300" spans="4:10" x14ac:dyDescent="0.15">
      <c r="D300" s="40" t="s">
        <v>6</v>
      </c>
      <c r="E300" s="40" t="s">
        <v>7</v>
      </c>
      <c r="F300" s="46" t="s">
        <v>5898</v>
      </c>
      <c r="G300" s="46" t="s">
        <v>5898</v>
      </c>
      <c r="H300" s="46" t="s">
        <v>5898</v>
      </c>
      <c r="I300" s="46" t="s">
        <v>5898</v>
      </c>
      <c r="J300" s="92" t="s">
        <v>5898</v>
      </c>
    </row>
    <row r="301" spans="4:10" x14ac:dyDescent="0.15">
      <c r="D301" s="40" t="s">
        <v>678</v>
      </c>
      <c r="E301" s="40" t="s">
        <v>679</v>
      </c>
      <c r="F301" s="46" t="s">
        <v>5898</v>
      </c>
      <c r="G301" s="46" t="s">
        <v>5898</v>
      </c>
      <c r="H301" s="46" t="s">
        <v>5898</v>
      </c>
      <c r="I301" s="46" t="s">
        <v>5898</v>
      </c>
      <c r="J301" s="92" t="s">
        <v>5898</v>
      </c>
    </row>
    <row r="302" spans="4:10" x14ac:dyDescent="0.15">
      <c r="D302" s="40" t="s">
        <v>680</v>
      </c>
      <c r="E302" s="40" t="s">
        <v>681</v>
      </c>
      <c r="F302" s="46" t="s">
        <v>5898</v>
      </c>
      <c r="G302" s="46" t="s">
        <v>5898</v>
      </c>
      <c r="H302" s="46" t="s">
        <v>5898</v>
      </c>
      <c r="I302" s="46" t="s">
        <v>5898</v>
      </c>
      <c r="J302" s="92" t="s">
        <v>5898</v>
      </c>
    </row>
    <row r="303" spans="4:10" x14ac:dyDescent="0.15">
      <c r="D303" s="40" t="s">
        <v>682</v>
      </c>
      <c r="E303" s="40" t="s">
        <v>683</v>
      </c>
      <c r="F303" s="46" t="s">
        <v>5898</v>
      </c>
      <c r="G303" s="46" t="s">
        <v>5898</v>
      </c>
      <c r="H303" s="46" t="s">
        <v>5898</v>
      </c>
      <c r="I303" s="46" t="s">
        <v>5898</v>
      </c>
      <c r="J303" s="92" t="s">
        <v>5898</v>
      </c>
    </row>
    <row r="304" spans="4:10" x14ac:dyDescent="0.15">
      <c r="D304" s="40" t="s">
        <v>684</v>
      </c>
      <c r="E304" s="40" t="s">
        <v>685</v>
      </c>
      <c r="F304" s="46" t="s">
        <v>5898</v>
      </c>
      <c r="G304" s="46" t="s">
        <v>5898</v>
      </c>
      <c r="H304" s="46">
        <v>0.1</v>
      </c>
      <c r="I304" s="46" t="s">
        <v>5898</v>
      </c>
      <c r="J304" s="92" t="s">
        <v>5898</v>
      </c>
    </row>
    <row r="305" spans="4:10" x14ac:dyDescent="0.15">
      <c r="D305" s="40" t="s">
        <v>686</v>
      </c>
      <c r="E305" s="40" t="s">
        <v>687</v>
      </c>
      <c r="F305" s="46" t="s">
        <v>5898</v>
      </c>
      <c r="G305" s="46" t="s">
        <v>5898</v>
      </c>
      <c r="H305" s="46">
        <v>0.8</v>
      </c>
      <c r="I305" s="46" t="s">
        <v>5898</v>
      </c>
      <c r="J305" s="92" t="s">
        <v>5898</v>
      </c>
    </row>
    <row r="306" spans="4:10" x14ac:dyDescent="0.15">
      <c r="D306" s="40" t="s">
        <v>688</v>
      </c>
      <c r="E306" s="40" t="s">
        <v>689</v>
      </c>
      <c r="F306" s="46" t="s">
        <v>5898</v>
      </c>
      <c r="G306" s="46" t="s">
        <v>5898</v>
      </c>
      <c r="H306" s="46">
        <v>0.06</v>
      </c>
      <c r="I306" s="46" t="s">
        <v>5898</v>
      </c>
      <c r="J306" s="92" t="s">
        <v>5898</v>
      </c>
    </row>
    <row r="307" spans="4:10" x14ac:dyDescent="0.15">
      <c r="D307" s="40" t="s">
        <v>8</v>
      </c>
      <c r="E307" s="40" t="s">
        <v>9</v>
      </c>
      <c r="F307" s="46" t="s">
        <v>5898</v>
      </c>
      <c r="G307" s="46" t="s">
        <v>5898</v>
      </c>
      <c r="H307" s="46">
        <v>0.03</v>
      </c>
      <c r="I307" s="46" t="s">
        <v>5898</v>
      </c>
      <c r="J307" s="92" t="s">
        <v>5898</v>
      </c>
    </row>
    <row r="308" spans="4:10" x14ac:dyDescent="0.15">
      <c r="D308" s="40" t="s">
        <v>690</v>
      </c>
      <c r="E308" s="40" t="s">
        <v>691</v>
      </c>
      <c r="F308" s="46" t="s">
        <v>5898</v>
      </c>
      <c r="G308" s="46" t="s">
        <v>5898</v>
      </c>
      <c r="H308" s="46" t="s">
        <v>5898</v>
      </c>
      <c r="I308" s="46" t="s">
        <v>5898</v>
      </c>
      <c r="J308" s="92" t="s">
        <v>5898</v>
      </c>
    </row>
    <row r="309" spans="4:10" x14ac:dyDescent="0.15">
      <c r="D309" s="40" t="s">
        <v>692</v>
      </c>
      <c r="E309" s="40" t="s">
        <v>693</v>
      </c>
      <c r="F309" s="46" t="s">
        <v>5898</v>
      </c>
      <c r="G309" s="46" t="s">
        <v>5898</v>
      </c>
      <c r="H309" s="46" t="s">
        <v>5898</v>
      </c>
      <c r="I309" s="46" t="s">
        <v>5898</v>
      </c>
      <c r="J309" s="92" t="s">
        <v>5898</v>
      </c>
    </row>
    <row r="310" spans="4:10" x14ac:dyDescent="0.15">
      <c r="D310" s="40" t="s">
        <v>694</v>
      </c>
      <c r="E310" s="40" t="s">
        <v>695</v>
      </c>
      <c r="F310" s="46" t="s">
        <v>5898</v>
      </c>
      <c r="G310" s="46" t="s">
        <v>5898</v>
      </c>
      <c r="H310" s="46">
        <v>0.02</v>
      </c>
      <c r="I310" s="46" t="s">
        <v>5898</v>
      </c>
      <c r="J310" s="92" t="s">
        <v>5898</v>
      </c>
    </row>
    <row r="311" spans="4:10" x14ac:dyDescent="0.15">
      <c r="D311" s="40" t="s">
        <v>696</v>
      </c>
      <c r="E311" s="40" t="s">
        <v>697</v>
      </c>
      <c r="F311" s="46" t="s">
        <v>5898</v>
      </c>
      <c r="G311" s="46" t="s">
        <v>5898</v>
      </c>
      <c r="H311" s="46">
        <v>0.35</v>
      </c>
      <c r="I311" s="46" t="s">
        <v>5898</v>
      </c>
      <c r="J311" s="92" t="s">
        <v>5898</v>
      </c>
    </row>
    <row r="312" spans="4:10" x14ac:dyDescent="0.15">
      <c r="D312" s="40" t="s">
        <v>698</v>
      </c>
      <c r="E312" s="40" t="s">
        <v>699</v>
      </c>
      <c r="F312" s="46" t="s">
        <v>5898</v>
      </c>
      <c r="G312" s="46" t="s">
        <v>5898</v>
      </c>
      <c r="H312" s="46" t="s">
        <v>5898</v>
      </c>
      <c r="I312" s="46" t="s">
        <v>5898</v>
      </c>
      <c r="J312" s="92" t="s">
        <v>5898</v>
      </c>
    </row>
    <row r="313" spans="4:10" x14ac:dyDescent="0.15">
      <c r="D313" s="40" t="s">
        <v>700</v>
      </c>
      <c r="E313" s="40" t="s">
        <v>701</v>
      </c>
      <c r="F313" s="46" t="s">
        <v>5898</v>
      </c>
      <c r="G313" s="46" t="s">
        <v>5898</v>
      </c>
      <c r="H313" s="46">
        <v>0.17499999999999999</v>
      </c>
      <c r="I313" s="46" t="s">
        <v>5898</v>
      </c>
      <c r="J313" s="92" t="s">
        <v>5898</v>
      </c>
    </row>
    <row r="314" spans="4:10" x14ac:dyDescent="0.15">
      <c r="D314" s="40" t="s">
        <v>702</v>
      </c>
      <c r="E314" s="40" t="s">
        <v>703</v>
      </c>
      <c r="F314" s="46" t="s">
        <v>5898</v>
      </c>
      <c r="G314" s="46" t="s">
        <v>5898</v>
      </c>
      <c r="H314" s="46" t="s">
        <v>5898</v>
      </c>
      <c r="I314" s="46" t="s">
        <v>5898</v>
      </c>
      <c r="J314" s="92" t="s">
        <v>5898</v>
      </c>
    </row>
    <row r="315" spans="4:10" x14ac:dyDescent="0.15">
      <c r="D315" s="40" t="s">
        <v>704</v>
      </c>
      <c r="E315" s="40" t="s">
        <v>705</v>
      </c>
      <c r="F315" s="46" t="s">
        <v>5898</v>
      </c>
      <c r="G315" s="46" t="s">
        <v>5898</v>
      </c>
      <c r="H315" s="46">
        <v>0.1</v>
      </c>
      <c r="I315" s="46" t="s">
        <v>5898</v>
      </c>
      <c r="J315" s="92" t="s">
        <v>5898</v>
      </c>
    </row>
    <row r="316" spans="4:10" x14ac:dyDescent="0.15">
      <c r="D316" s="40" t="s">
        <v>706</v>
      </c>
      <c r="E316" s="40" t="s">
        <v>707</v>
      </c>
      <c r="F316" s="46" t="s">
        <v>5898</v>
      </c>
      <c r="G316" s="46" t="s">
        <v>5898</v>
      </c>
      <c r="H316" s="46" t="s">
        <v>5898</v>
      </c>
      <c r="I316" s="46" t="s">
        <v>5898</v>
      </c>
      <c r="J316" s="92" t="s">
        <v>5898</v>
      </c>
    </row>
    <row r="317" spans="4:10" x14ac:dyDescent="0.15">
      <c r="D317" s="40" t="s">
        <v>708</v>
      </c>
      <c r="E317" s="40" t="s">
        <v>709</v>
      </c>
      <c r="F317" s="46" t="s">
        <v>5898</v>
      </c>
      <c r="G317" s="46" t="s">
        <v>5898</v>
      </c>
      <c r="H317" s="46">
        <v>0.02</v>
      </c>
      <c r="I317" s="46" t="s">
        <v>5898</v>
      </c>
      <c r="J317" s="92" t="s">
        <v>5898</v>
      </c>
    </row>
    <row r="318" spans="4:10" x14ac:dyDescent="0.15">
      <c r="D318" s="40" t="s">
        <v>710</v>
      </c>
      <c r="E318" s="40" t="s">
        <v>711</v>
      </c>
      <c r="F318" s="46" t="s">
        <v>5898</v>
      </c>
      <c r="G318" s="46" t="s">
        <v>5898</v>
      </c>
      <c r="H318" s="46">
        <v>3.1E-2</v>
      </c>
      <c r="I318" s="46" t="s">
        <v>5898</v>
      </c>
      <c r="J318" s="92" t="s">
        <v>5898</v>
      </c>
    </row>
    <row r="319" spans="4:10" x14ac:dyDescent="0.15">
      <c r="D319" s="40" t="s">
        <v>712</v>
      </c>
      <c r="E319" s="40" t="s">
        <v>713</v>
      </c>
      <c r="F319" s="46" t="s">
        <v>5898</v>
      </c>
      <c r="G319" s="46" t="s">
        <v>5898</v>
      </c>
      <c r="H319" s="46">
        <v>4.4999999999999998E-2</v>
      </c>
      <c r="I319" s="46" t="s">
        <v>5898</v>
      </c>
      <c r="J319" s="92" t="s">
        <v>5898</v>
      </c>
    </row>
    <row r="320" spans="4:10" x14ac:dyDescent="0.15">
      <c r="D320" s="40" t="s">
        <v>714</v>
      </c>
      <c r="E320" s="40" t="s">
        <v>715</v>
      </c>
      <c r="F320" s="46" t="s">
        <v>5898</v>
      </c>
      <c r="G320" s="46" t="s">
        <v>5898</v>
      </c>
      <c r="H320" s="46" t="s">
        <v>5898</v>
      </c>
      <c r="I320" s="46" t="s">
        <v>5898</v>
      </c>
      <c r="J320" s="92" t="s">
        <v>5898</v>
      </c>
    </row>
    <row r="321" spans="4:10" x14ac:dyDescent="0.15">
      <c r="D321" s="40" t="s">
        <v>716</v>
      </c>
      <c r="E321" s="40" t="s">
        <v>717</v>
      </c>
      <c r="F321" s="46" t="s">
        <v>5898</v>
      </c>
      <c r="G321" s="46" t="s">
        <v>5898</v>
      </c>
      <c r="H321" s="46" t="s">
        <v>5898</v>
      </c>
      <c r="I321" s="46" t="s">
        <v>5898</v>
      </c>
      <c r="J321" s="92" t="s">
        <v>5898</v>
      </c>
    </row>
    <row r="322" spans="4:10" x14ac:dyDescent="0.15">
      <c r="D322" s="40" t="s">
        <v>718</v>
      </c>
      <c r="E322" s="40" t="s">
        <v>719</v>
      </c>
      <c r="F322" s="46" t="s">
        <v>5898</v>
      </c>
      <c r="G322" s="46" t="s">
        <v>5898</v>
      </c>
      <c r="H322" s="46" t="s">
        <v>5898</v>
      </c>
      <c r="I322" s="46" t="s">
        <v>5898</v>
      </c>
      <c r="J322" s="92" t="s">
        <v>5898</v>
      </c>
    </row>
    <row r="323" spans="4:10" x14ac:dyDescent="0.15">
      <c r="D323" s="40" t="s">
        <v>720</v>
      </c>
      <c r="E323" s="40" t="s">
        <v>721</v>
      </c>
      <c r="F323" s="46" t="s">
        <v>5898</v>
      </c>
      <c r="G323" s="46" t="s">
        <v>5898</v>
      </c>
      <c r="H323" s="46" t="s">
        <v>5898</v>
      </c>
      <c r="I323" s="46" t="s">
        <v>5898</v>
      </c>
      <c r="J323" s="92" t="s">
        <v>5898</v>
      </c>
    </row>
    <row r="324" spans="4:10" x14ac:dyDescent="0.15">
      <c r="D324" s="40" t="s">
        <v>722</v>
      </c>
      <c r="E324" s="40" t="s">
        <v>723</v>
      </c>
      <c r="F324" s="46" t="s">
        <v>5898</v>
      </c>
      <c r="G324" s="46" t="s">
        <v>5898</v>
      </c>
      <c r="H324" s="46" t="s">
        <v>5898</v>
      </c>
      <c r="I324" s="46" t="s">
        <v>5898</v>
      </c>
      <c r="J324" s="92" t="s">
        <v>5898</v>
      </c>
    </row>
    <row r="325" spans="4:10" x14ac:dyDescent="0.15">
      <c r="D325" s="40" t="s">
        <v>724</v>
      </c>
      <c r="E325" s="40" t="s">
        <v>725</v>
      </c>
      <c r="F325" s="46" t="s">
        <v>5898</v>
      </c>
      <c r="G325" s="46" t="s">
        <v>5898</v>
      </c>
      <c r="H325" s="46">
        <v>4.2999999999999997E-2</v>
      </c>
      <c r="I325" s="46" t="s">
        <v>5898</v>
      </c>
      <c r="J325" s="92" t="s">
        <v>5898</v>
      </c>
    </row>
    <row r="326" spans="4:10" x14ac:dyDescent="0.15">
      <c r="D326" s="40" t="s">
        <v>726</v>
      </c>
      <c r="E326" s="40" t="s">
        <v>727</v>
      </c>
      <c r="F326" s="46" t="s">
        <v>5898</v>
      </c>
      <c r="G326" s="46" t="s">
        <v>5898</v>
      </c>
      <c r="H326" s="46">
        <v>0.1</v>
      </c>
      <c r="I326" s="46" t="s">
        <v>5898</v>
      </c>
      <c r="J326" s="92" t="s">
        <v>5898</v>
      </c>
    </row>
    <row r="327" spans="4:10" x14ac:dyDescent="0.15">
      <c r="D327" s="40" t="s">
        <v>728</v>
      </c>
      <c r="E327" s="40" t="s">
        <v>729</v>
      </c>
      <c r="F327" s="46" t="s">
        <v>5898</v>
      </c>
      <c r="G327" s="46" t="s">
        <v>5898</v>
      </c>
      <c r="H327" s="46" t="s">
        <v>5898</v>
      </c>
      <c r="I327" s="46" t="s">
        <v>5898</v>
      </c>
      <c r="J327" s="92" t="s">
        <v>5898</v>
      </c>
    </row>
    <row r="328" spans="4:10" x14ac:dyDescent="0.15">
      <c r="D328" s="40" t="s">
        <v>730</v>
      </c>
      <c r="E328" s="40" t="s">
        <v>731</v>
      </c>
      <c r="F328" s="46" t="s">
        <v>5898</v>
      </c>
      <c r="G328" s="46" t="s">
        <v>5898</v>
      </c>
      <c r="H328" s="46" t="s">
        <v>5898</v>
      </c>
      <c r="I328" s="46" t="s">
        <v>5898</v>
      </c>
      <c r="J328" s="92" t="s">
        <v>5898</v>
      </c>
    </row>
    <row r="329" spans="4:10" x14ac:dyDescent="0.15">
      <c r="D329" s="40" t="s">
        <v>732</v>
      </c>
      <c r="E329" s="40" t="s">
        <v>733</v>
      </c>
      <c r="F329" s="46" t="s">
        <v>5898</v>
      </c>
      <c r="G329" s="46" t="s">
        <v>5898</v>
      </c>
      <c r="H329" s="46" t="s">
        <v>5898</v>
      </c>
      <c r="I329" s="46" t="s">
        <v>5898</v>
      </c>
      <c r="J329" s="92" t="s">
        <v>5898</v>
      </c>
    </row>
    <row r="330" spans="4:10" x14ac:dyDescent="0.15">
      <c r="D330" s="40" t="s">
        <v>734</v>
      </c>
      <c r="E330" s="40" t="s">
        <v>735</v>
      </c>
      <c r="F330" s="46" t="s">
        <v>5898</v>
      </c>
      <c r="G330" s="46" t="s">
        <v>5898</v>
      </c>
      <c r="H330" s="46" t="s">
        <v>5898</v>
      </c>
      <c r="I330" s="46" t="s">
        <v>5898</v>
      </c>
      <c r="J330" s="92" t="s">
        <v>5898</v>
      </c>
    </row>
    <row r="331" spans="4:10" x14ac:dyDescent="0.15">
      <c r="D331" s="40" t="s">
        <v>736</v>
      </c>
      <c r="E331" s="40" t="s">
        <v>737</v>
      </c>
      <c r="F331" s="46">
        <v>0.1</v>
      </c>
      <c r="G331" s="46" t="s">
        <v>5898</v>
      </c>
      <c r="H331" s="46" t="s">
        <v>5898</v>
      </c>
      <c r="I331" s="46" t="s">
        <v>5898</v>
      </c>
      <c r="J331" s="92" t="s">
        <v>5898</v>
      </c>
    </row>
    <row r="332" spans="4:10" x14ac:dyDescent="0.15">
      <c r="D332" s="40" t="s">
        <v>738</v>
      </c>
      <c r="E332" s="40" t="s">
        <v>739</v>
      </c>
      <c r="F332" s="46" t="s">
        <v>5898</v>
      </c>
      <c r="G332" s="46" t="s">
        <v>5898</v>
      </c>
      <c r="H332" s="46">
        <v>0.105</v>
      </c>
      <c r="I332" s="46" t="s">
        <v>5898</v>
      </c>
      <c r="J332" s="92" t="s">
        <v>5898</v>
      </c>
    </row>
    <row r="333" spans="4:10" x14ac:dyDescent="0.15">
      <c r="D333" s="40" t="s">
        <v>740</v>
      </c>
      <c r="E333" s="40" t="s">
        <v>741</v>
      </c>
      <c r="F333" s="46" t="s">
        <v>5898</v>
      </c>
      <c r="G333" s="46" t="s">
        <v>5898</v>
      </c>
      <c r="H333" s="46">
        <v>0.05</v>
      </c>
      <c r="I333" s="46" t="s">
        <v>5898</v>
      </c>
      <c r="J333" s="92" t="s">
        <v>5898</v>
      </c>
    </row>
    <row r="334" spans="4:10" x14ac:dyDescent="0.15">
      <c r="D334" s="40" t="s">
        <v>742</v>
      </c>
      <c r="E334" s="40" t="s">
        <v>743</v>
      </c>
      <c r="F334" s="46" t="s">
        <v>5898</v>
      </c>
      <c r="G334" s="46" t="s">
        <v>5898</v>
      </c>
      <c r="H334" s="46">
        <v>3.5000000000000003E-2</v>
      </c>
      <c r="I334" s="46" t="s">
        <v>5898</v>
      </c>
      <c r="J334" s="92" t="s">
        <v>5898</v>
      </c>
    </row>
    <row r="335" spans="4:10" x14ac:dyDescent="0.15">
      <c r="D335" s="40" t="s">
        <v>744</v>
      </c>
      <c r="E335" s="40" t="s">
        <v>745</v>
      </c>
      <c r="F335" s="46" t="s">
        <v>5898</v>
      </c>
      <c r="G335" s="46" t="s">
        <v>5898</v>
      </c>
      <c r="H335" s="46" t="s">
        <v>5898</v>
      </c>
      <c r="I335" s="46" t="s">
        <v>5898</v>
      </c>
      <c r="J335" s="92" t="s">
        <v>5898</v>
      </c>
    </row>
    <row r="336" spans="4:10" x14ac:dyDescent="0.15">
      <c r="D336" s="40" t="s">
        <v>746</v>
      </c>
      <c r="E336" s="40" t="s">
        <v>5783</v>
      </c>
      <c r="F336" s="46" t="s">
        <v>5898</v>
      </c>
      <c r="G336" s="46" t="s">
        <v>5898</v>
      </c>
      <c r="H336" s="46" t="s">
        <v>5898</v>
      </c>
      <c r="I336" s="46" t="s">
        <v>5898</v>
      </c>
      <c r="J336" s="92" t="s">
        <v>5898</v>
      </c>
    </row>
    <row r="337" spans="4:10" x14ac:dyDescent="0.15">
      <c r="D337" s="40" t="s">
        <v>748</v>
      </c>
      <c r="E337" s="40" t="s">
        <v>749</v>
      </c>
      <c r="F337" s="46" t="s">
        <v>5898</v>
      </c>
      <c r="G337" s="46" t="s">
        <v>5898</v>
      </c>
      <c r="H337" s="46">
        <v>0.01</v>
      </c>
      <c r="I337" s="46" t="s">
        <v>5898</v>
      </c>
      <c r="J337" s="92" t="s">
        <v>5898</v>
      </c>
    </row>
    <row r="338" spans="4:10" x14ac:dyDescent="0.15">
      <c r="D338" s="40" t="s">
        <v>750</v>
      </c>
      <c r="E338" s="40" t="s">
        <v>751</v>
      </c>
      <c r="F338" s="46" t="s">
        <v>5898</v>
      </c>
      <c r="G338" s="46" t="s">
        <v>5898</v>
      </c>
      <c r="H338" s="46" t="s">
        <v>5898</v>
      </c>
      <c r="I338" s="46" t="s">
        <v>5898</v>
      </c>
      <c r="J338" s="92" t="s">
        <v>5898</v>
      </c>
    </row>
    <row r="339" spans="4:10" x14ac:dyDescent="0.15">
      <c r="D339" s="40" t="s">
        <v>752</v>
      </c>
      <c r="E339" s="40" t="s">
        <v>753</v>
      </c>
      <c r="F339" s="46" t="s">
        <v>5898</v>
      </c>
      <c r="G339" s="46" t="s">
        <v>5898</v>
      </c>
      <c r="H339" s="46">
        <v>0.05</v>
      </c>
      <c r="I339" s="46" t="s">
        <v>5898</v>
      </c>
      <c r="J339" s="92" t="s">
        <v>5898</v>
      </c>
    </row>
    <row r="340" spans="4:10" x14ac:dyDescent="0.15">
      <c r="D340" s="40" t="s">
        <v>754</v>
      </c>
      <c r="E340" s="40" t="s">
        <v>755</v>
      </c>
      <c r="F340" s="46" t="s">
        <v>5898</v>
      </c>
      <c r="G340" s="46" t="s">
        <v>5898</v>
      </c>
      <c r="H340" s="46" t="s">
        <v>5898</v>
      </c>
      <c r="I340" s="46" t="s">
        <v>5898</v>
      </c>
      <c r="J340" s="92" t="s">
        <v>5898</v>
      </c>
    </row>
    <row r="341" spans="4:10" x14ac:dyDescent="0.15">
      <c r="D341" s="40" t="s">
        <v>756</v>
      </c>
      <c r="E341" s="40" t="s">
        <v>757</v>
      </c>
      <c r="F341" s="46" t="s">
        <v>5898</v>
      </c>
      <c r="G341" s="46" t="s">
        <v>5898</v>
      </c>
      <c r="H341" s="46">
        <v>0.01</v>
      </c>
      <c r="I341" s="46" t="s">
        <v>5898</v>
      </c>
      <c r="J341" s="92" t="s">
        <v>5898</v>
      </c>
    </row>
    <row r="342" spans="4:10" x14ac:dyDescent="0.15">
      <c r="D342" s="40" t="s">
        <v>758</v>
      </c>
      <c r="E342" s="40" t="s">
        <v>759</v>
      </c>
      <c r="F342" s="46" t="s">
        <v>5898</v>
      </c>
      <c r="G342" s="46" t="s">
        <v>5898</v>
      </c>
      <c r="H342" s="46" t="s">
        <v>5898</v>
      </c>
      <c r="I342" s="46" t="s">
        <v>5898</v>
      </c>
      <c r="J342" s="92" t="s">
        <v>5898</v>
      </c>
    </row>
    <row r="343" spans="4:10" x14ac:dyDescent="0.15">
      <c r="D343" s="40" t="s">
        <v>760</v>
      </c>
      <c r="E343" s="40" t="s">
        <v>761</v>
      </c>
      <c r="F343" s="46" t="s">
        <v>5898</v>
      </c>
      <c r="G343" s="46" t="s">
        <v>5898</v>
      </c>
      <c r="H343" s="46">
        <v>0.02</v>
      </c>
      <c r="I343" s="46" t="s">
        <v>5898</v>
      </c>
      <c r="J343" s="92" t="s">
        <v>5898</v>
      </c>
    </row>
    <row r="344" spans="4:10" x14ac:dyDescent="0.15">
      <c r="D344" s="40" t="s">
        <v>10</v>
      </c>
      <c r="E344" s="40" t="s">
        <v>11</v>
      </c>
      <c r="F344" s="46" t="s">
        <v>5898</v>
      </c>
      <c r="G344" s="46" t="s">
        <v>5898</v>
      </c>
      <c r="H344" s="46" t="s">
        <v>5898</v>
      </c>
      <c r="I344" s="46" t="s">
        <v>5898</v>
      </c>
      <c r="J344" s="92" t="s">
        <v>5898</v>
      </c>
    </row>
    <row r="345" spans="4:10" x14ac:dyDescent="0.15">
      <c r="D345" s="40" t="s">
        <v>762</v>
      </c>
      <c r="E345" s="40" t="s">
        <v>763</v>
      </c>
      <c r="F345" s="46" t="s">
        <v>5898</v>
      </c>
      <c r="G345" s="46" t="s">
        <v>5898</v>
      </c>
      <c r="H345" s="46">
        <v>0.15</v>
      </c>
      <c r="I345" s="46" t="s">
        <v>5898</v>
      </c>
      <c r="J345" s="92" t="s">
        <v>5898</v>
      </c>
    </row>
    <row r="346" spans="4:10" x14ac:dyDescent="0.15">
      <c r="D346" s="40" t="s">
        <v>764</v>
      </c>
      <c r="E346" s="40" t="s">
        <v>765</v>
      </c>
      <c r="F346" s="46" t="s">
        <v>5898</v>
      </c>
      <c r="G346" s="46" t="s">
        <v>5898</v>
      </c>
      <c r="H346" s="46">
        <v>0.3</v>
      </c>
      <c r="I346" s="46" t="s">
        <v>5898</v>
      </c>
      <c r="J346" s="92" t="s">
        <v>5898</v>
      </c>
    </row>
    <row r="347" spans="4:10" x14ac:dyDescent="0.15">
      <c r="D347" s="40" t="s">
        <v>766</v>
      </c>
      <c r="E347" s="40" t="s">
        <v>767</v>
      </c>
      <c r="F347" s="46" t="s">
        <v>5898</v>
      </c>
      <c r="G347" s="46" t="s">
        <v>5898</v>
      </c>
      <c r="H347" s="46" t="s">
        <v>5898</v>
      </c>
      <c r="I347" s="46" t="s">
        <v>5898</v>
      </c>
      <c r="J347" s="92" t="s">
        <v>5898</v>
      </c>
    </row>
    <row r="348" spans="4:10" x14ac:dyDescent="0.15">
      <c r="D348" s="40" t="s">
        <v>768</v>
      </c>
      <c r="E348" s="40" t="s">
        <v>769</v>
      </c>
      <c r="F348" s="46" t="s">
        <v>5898</v>
      </c>
      <c r="G348" s="46" t="s">
        <v>5898</v>
      </c>
      <c r="H348" s="46" t="s">
        <v>5898</v>
      </c>
      <c r="I348" s="46" t="s">
        <v>5898</v>
      </c>
      <c r="J348" s="92" t="s">
        <v>5898</v>
      </c>
    </row>
    <row r="349" spans="4:10" x14ac:dyDescent="0.15">
      <c r="D349" s="40" t="s">
        <v>770</v>
      </c>
      <c r="E349" s="40" t="s">
        <v>771</v>
      </c>
      <c r="F349" s="46" t="s">
        <v>5898</v>
      </c>
      <c r="G349" s="46" t="s">
        <v>5898</v>
      </c>
      <c r="H349" s="46" t="s">
        <v>5898</v>
      </c>
      <c r="I349" s="46" t="s">
        <v>5898</v>
      </c>
      <c r="J349" s="92" t="s">
        <v>5898</v>
      </c>
    </row>
    <row r="350" spans="4:10" x14ac:dyDescent="0.15">
      <c r="D350" s="40" t="s">
        <v>772</v>
      </c>
      <c r="E350" s="40" t="s">
        <v>773</v>
      </c>
      <c r="F350" s="46" t="s">
        <v>5898</v>
      </c>
      <c r="G350" s="46" t="s">
        <v>5898</v>
      </c>
      <c r="H350" s="46">
        <v>0.05</v>
      </c>
      <c r="I350" s="46" t="s">
        <v>5898</v>
      </c>
      <c r="J350" s="92" t="s">
        <v>5898</v>
      </c>
    </row>
    <row r="351" spans="4:10" x14ac:dyDescent="0.15">
      <c r="D351" s="40" t="s">
        <v>774</v>
      </c>
      <c r="E351" s="40" t="s">
        <v>775</v>
      </c>
      <c r="F351" s="46" t="s">
        <v>5898</v>
      </c>
      <c r="G351" s="46" t="s">
        <v>5898</v>
      </c>
      <c r="H351" s="46" t="s">
        <v>5898</v>
      </c>
      <c r="I351" s="46" t="s">
        <v>5898</v>
      </c>
      <c r="J351" s="92" t="s">
        <v>5898</v>
      </c>
    </row>
    <row r="352" spans="4:10" x14ac:dyDescent="0.15">
      <c r="D352" s="40" t="s">
        <v>776</v>
      </c>
      <c r="E352" s="40" t="s">
        <v>777</v>
      </c>
      <c r="F352" s="46" t="s">
        <v>5898</v>
      </c>
      <c r="G352" s="46" t="s">
        <v>5898</v>
      </c>
      <c r="H352" s="46" t="s">
        <v>5898</v>
      </c>
      <c r="I352" s="46" t="s">
        <v>5898</v>
      </c>
      <c r="J352" s="92" t="s">
        <v>5898</v>
      </c>
    </row>
    <row r="353" spans="4:10" x14ac:dyDescent="0.15">
      <c r="D353" s="40" t="s">
        <v>778</v>
      </c>
      <c r="E353" s="40" t="s">
        <v>779</v>
      </c>
      <c r="F353" s="46" t="s">
        <v>5898</v>
      </c>
      <c r="G353" s="46" t="s">
        <v>5898</v>
      </c>
      <c r="H353" s="46" t="s">
        <v>5898</v>
      </c>
      <c r="I353" s="46" t="s">
        <v>5898</v>
      </c>
      <c r="J353" s="92" t="s">
        <v>5898</v>
      </c>
    </row>
    <row r="354" spans="4:10" x14ac:dyDescent="0.15">
      <c r="D354" s="40" t="s">
        <v>780</v>
      </c>
      <c r="E354" s="40" t="s">
        <v>781</v>
      </c>
      <c r="F354" s="46" t="s">
        <v>5898</v>
      </c>
      <c r="G354" s="46" t="s">
        <v>5898</v>
      </c>
      <c r="H354" s="46">
        <v>5.3999999999999999E-2</v>
      </c>
      <c r="I354" s="46" t="s">
        <v>5898</v>
      </c>
      <c r="J354" s="92" t="s">
        <v>5898</v>
      </c>
    </row>
    <row r="355" spans="4:10" x14ac:dyDescent="0.15">
      <c r="D355" s="40" t="s">
        <v>782</v>
      </c>
      <c r="E355" s="40" t="s">
        <v>783</v>
      </c>
      <c r="F355" s="46" t="s">
        <v>5898</v>
      </c>
      <c r="G355" s="46" t="s">
        <v>5898</v>
      </c>
      <c r="H355" s="46">
        <v>0.1</v>
      </c>
      <c r="I355" s="46" t="s">
        <v>5898</v>
      </c>
      <c r="J355" s="92" t="s">
        <v>5898</v>
      </c>
    </row>
    <row r="356" spans="4:10" x14ac:dyDescent="0.15">
      <c r="D356" s="40" t="s">
        <v>784</v>
      </c>
      <c r="E356" s="40" t="s">
        <v>785</v>
      </c>
      <c r="F356" s="46" t="s">
        <v>5898</v>
      </c>
      <c r="G356" s="46" t="s">
        <v>5898</v>
      </c>
      <c r="H356" s="46">
        <v>0.2</v>
      </c>
      <c r="I356" s="46" t="s">
        <v>5898</v>
      </c>
      <c r="J356" s="92" t="s">
        <v>5898</v>
      </c>
    </row>
    <row r="357" spans="4:10" x14ac:dyDescent="0.15">
      <c r="D357" s="40" t="s">
        <v>786</v>
      </c>
      <c r="E357" s="40" t="s">
        <v>787</v>
      </c>
      <c r="F357" s="46" t="s">
        <v>5898</v>
      </c>
      <c r="G357" s="46" t="s">
        <v>5898</v>
      </c>
      <c r="H357" s="46">
        <v>0.1</v>
      </c>
      <c r="I357" s="46" t="s">
        <v>5898</v>
      </c>
      <c r="J357" s="92" t="s">
        <v>5898</v>
      </c>
    </row>
    <row r="358" spans="4:10" x14ac:dyDescent="0.15">
      <c r="D358" s="40" t="s">
        <v>788</v>
      </c>
      <c r="E358" s="40" t="s">
        <v>789</v>
      </c>
      <c r="F358" s="46" t="s">
        <v>5898</v>
      </c>
      <c r="G358" s="46" t="s">
        <v>5898</v>
      </c>
      <c r="H358" s="46">
        <v>0.02</v>
      </c>
      <c r="I358" s="46" t="s">
        <v>5898</v>
      </c>
      <c r="J358" s="92" t="s">
        <v>5898</v>
      </c>
    </row>
    <row r="359" spans="4:10" x14ac:dyDescent="0.15">
      <c r="D359" s="40" t="s">
        <v>790</v>
      </c>
      <c r="E359" s="40" t="s">
        <v>791</v>
      </c>
      <c r="F359" s="46" t="s">
        <v>5898</v>
      </c>
      <c r="G359" s="46" t="s">
        <v>5898</v>
      </c>
      <c r="H359" s="46" t="s">
        <v>5898</v>
      </c>
      <c r="I359" s="46" t="s">
        <v>5898</v>
      </c>
      <c r="J359" s="92" t="s">
        <v>5898</v>
      </c>
    </row>
    <row r="360" spans="4:10" x14ac:dyDescent="0.15">
      <c r="D360" s="40" t="s">
        <v>792</v>
      </c>
      <c r="E360" s="40" t="s">
        <v>793</v>
      </c>
      <c r="F360" s="46" t="s">
        <v>5898</v>
      </c>
      <c r="G360" s="46" t="s">
        <v>5898</v>
      </c>
      <c r="H360" s="46" t="s">
        <v>5898</v>
      </c>
      <c r="I360" s="46" t="s">
        <v>5898</v>
      </c>
      <c r="J360" s="92" t="s">
        <v>5898</v>
      </c>
    </row>
    <row r="361" spans="4:10" x14ac:dyDescent="0.15">
      <c r="D361" s="40" t="s">
        <v>794</v>
      </c>
      <c r="E361" s="40" t="s">
        <v>795</v>
      </c>
      <c r="F361" s="46" t="s">
        <v>5898</v>
      </c>
      <c r="G361" s="46" t="s">
        <v>5898</v>
      </c>
      <c r="H361" s="46">
        <v>0.8</v>
      </c>
      <c r="I361" s="46" t="s">
        <v>5898</v>
      </c>
      <c r="J361" s="92" t="s">
        <v>5898</v>
      </c>
    </row>
    <row r="362" spans="4:10" x14ac:dyDescent="0.15">
      <c r="D362" s="40" t="s">
        <v>796</v>
      </c>
      <c r="E362" s="40" t="s">
        <v>797</v>
      </c>
      <c r="F362" s="46" t="s">
        <v>5898</v>
      </c>
      <c r="G362" s="46" t="s">
        <v>5898</v>
      </c>
      <c r="H362" s="46" t="s">
        <v>5898</v>
      </c>
      <c r="I362" s="46" t="s">
        <v>5898</v>
      </c>
      <c r="J362" s="92" t="s">
        <v>5898</v>
      </c>
    </row>
    <row r="363" spans="4:10" x14ac:dyDescent="0.15">
      <c r="D363" s="40" t="s">
        <v>798</v>
      </c>
      <c r="E363" s="40" t="s">
        <v>799</v>
      </c>
      <c r="F363" s="46" t="s">
        <v>5898</v>
      </c>
      <c r="G363" s="46" t="s">
        <v>5898</v>
      </c>
      <c r="H363" s="46">
        <v>0.1</v>
      </c>
      <c r="I363" s="46" t="s">
        <v>5898</v>
      </c>
      <c r="J363" s="92" t="s">
        <v>5898</v>
      </c>
    </row>
    <row r="364" spans="4:10" x14ac:dyDescent="0.15">
      <c r="D364" s="40" t="s">
        <v>800</v>
      </c>
      <c r="E364" s="40" t="s">
        <v>801</v>
      </c>
      <c r="F364" s="46">
        <v>0.2</v>
      </c>
      <c r="G364" s="46" t="s">
        <v>5898</v>
      </c>
      <c r="H364" s="46" t="s">
        <v>5898</v>
      </c>
      <c r="I364" s="46" t="s">
        <v>5898</v>
      </c>
      <c r="J364" s="92" t="s">
        <v>5898</v>
      </c>
    </row>
    <row r="365" spans="4:10" x14ac:dyDescent="0.15">
      <c r="D365" s="40" t="s">
        <v>802</v>
      </c>
      <c r="E365" s="40" t="s">
        <v>803</v>
      </c>
      <c r="F365" s="46" t="s">
        <v>5898</v>
      </c>
      <c r="G365" s="46" t="s">
        <v>5898</v>
      </c>
      <c r="H365" s="46" t="s">
        <v>5898</v>
      </c>
      <c r="I365" s="46" t="s">
        <v>5898</v>
      </c>
      <c r="J365" s="92" t="s">
        <v>5898</v>
      </c>
    </row>
    <row r="366" spans="4:10" x14ac:dyDescent="0.15">
      <c r="D366" s="40" t="s">
        <v>804</v>
      </c>
      <c r="E366" s="40" t="s">
        <v>805</v>
      </c>
      <c r="F366" s="46" t="s">
        <v>5898</v>
      </c>
      <c r="G366" s="46" t="s">
        <v>5898</v>
      </c>
      <c r="H366" s="46" t="s">
        <v>5898</v>
      </c>
      <c r="I366" s="46" t="s">
        <v>5898</v>
      </c>
      <c r="J366" s="92" t="s">
        <v>5898</v>
      </c>
    </row>
    <row r="367" spans="4:10" x14ac:dyDescent="0.15">
      <c r="D367" s="40" t="s">
        <v>806</v>
      </c>
      <c r="E367" s="40" t="s">
        <v>807</v>
      </c>
      <c r="F367" s="46" t="s">
        <v>5898</v>
      </c>
      <c r="G367" s="46" t="s">
        <v>5898</v>
      </c>
      <c r="H367" s="46">
        <v>0.02</v>
      </c>
      <c r="I367" s="46" t="s">
        <v>5898</v>
      </c>
      <c r="J367" s="92" t="s">
        <v>5898</v>
      </c>
    </row>
    <row r="368" spans="4:10" x14ac:dyDescent="0.15">
      <c r="D368" s="40" t="s">
        <v>808</v>
      </c>
      <c r="E368" s="40" t="s">
        <v>809</v>
      </c>
      <c r="F368" s="46" t="s">
        <v>5898</v>
      </c>
      <c r="G368" s="46" t="s">
        <v>5898</v>
      </c>
      <c r="H368" s="46">
        <v>0.5</v>
      </c>
      <c r="I368" s="46" t="s">
        <v>5898</v>
      </c>
      <c r="J368" s="92" t="s">
        <v>5898</v>
      </c>
    </row>
    <row r="369" spans="4:10" x14ac:dyDescent="0.15">
      <c r="D369" s="40" t="s">
        <v>810</v>
      </c>
      <c r="E369" s="40" t="s">
        <v>811</v>
      </c>
      <c r="F369" s="46" t="s">
        <v>5898</v>
      </c>
      <c r="G369" s="46" t="s">
        <v>5898</v>
      </c>
      <c r="H369" s="46" t="s">
        <v>5898</v>
      </c>
      <c r="I369" s="46" t="s">
        <v>5898</v>
      </c>
      <c r="J369" s="92" t="s">
        <v>5898</v>
      </c>
    </row>
    <row r="370" spans="4:10" x14ac:dyDescent="0.15">
      <c r="D370" s="40" t="s">
        <v>812</v>
      </c>
      <c r="E370" s="40" t="s">
        <v>813</v>
      </c>
      <c r="F370" s="46" t="s">
        <v>5898</v>
      </c>
      <c r="G370" s="46" t="s">
        <v>5898</v>
      </c>
      <c r="H370" s="46">
        <v>0.55000000000000004</v>
      </c>
      <c r="I370" s="46" t="s">
        <v>5898</v>
      </c>
      <c r="J370" s="92" t="s">
        <v>5898</v>
      </c>
    </row>
    <row r="371" spans="4:10" x14ac:dyDescent="0.15">
      <c r="D371" s="40" t="s">
        <v>814</v>
      </c>
      <c r="E371" s="40" t="s">
        <v>815</v>
      </c>
      <c r="F371" s="46" t="s">
        <v>5898</v>
      </c>
      <c r="G371" s="46" t="s">
        <v>5898</v>
      </c>
      <c r="H371" s="46" t="s">
        <v>5898</v>
      </c>
      <c r="I371" s="46" t="s">
        <v>5898</v>
      </c>
      <c r="J371" s="92" t="s">
        <v>5898</v>
      </c>
    </row>
    <row r="372" spans="4:10" x14ac:dyDescent="0.15">
      <c r="D372" s="40" t="s">
        <v>816</v>
      </c>
      <c r="E372" s="40" t="s">
        <v>817</v>
      </c>
      <c r="F372" s="46" t="s">
        <v>5898</v>
      </c>
      <c r="G372" s="46" t="s">
        <v>5898</v>
      </c>
      <c r="H372" s="46" t="s">
        <v>5898</v>
      </c>
      <c r="I372" s="46" t="s">
        <v>5898</v>
      </c>
      <c r="J372" s="92" t="s">
        <v>5898</v>
      </c>
    </row>
    <row r="373" spans="4:10" x14ac:dyDescent="0.15">
      <c r="D373" s="40" t="s">
        <v>818</v>
      </c>
      <c r="E373" s="40" t="s">
        <v>819</v>
      </c>
      <c r="F373" s="46" t="s">
        <v>5898</v>
      </c>
      <c r="G373" s="46" t="s">
        <v>5898</v>
      </c>
      <c r="H373" s="46" t="s">
        <v>5898</v>
      </c>
      <c r="I373" s="46" t="s">
        <v>5898</v>
      </c>
      <c r="J373" s="92" t="s">
        <v>5898</v>
      </c>
    </row>
    <row r="374" spans="4:10" x14ac:dyDescent="0.15">
      <c r="D374" s="40" t="s">
        <v>820</v>
      </c>
      <c r="E374" s="40" t="s">
        <v>821</v>
      </c>
      <c r="F374" s="46" t="s">
        <v>5898</v>
      </c>
      <c r="G374" s="46" t="s">
        <v>5898</v>
      </c>
      <c r="H374" s="46" t="s">
        <v>5898</v>
      </c>
      <c r="I374" s="46" t="s">
        <v>5898</v>
      </c>
      <c r="J374" s="92" t="s">
        <v>5898</v>
      </c>
    </row>
    <row r="375" spans="4:10" x14ac:dyDescent="0.15">
      <c r="D375" s="40" t="s">
        <v>822</v>
      </c>
      <c r="E375" s="40" t="s">
        <v>823</v>
      </c>
      <c r="F375" s="46" t="s">
        <v>5898</v>
      </c>
      <c r="G375" s="46" t="s">
        <v>5898</v>
      </c>
      <c r="H375" s="46">
        <v>6.4000000000000001E-2</v>
      </c>
      <c r="I375" s="46" t="s">
        <v>5898</v>
      </c>
      <c r="J375" s="92" t="s">
        <v>5898</v>
      </c>
    </row>
    <row r="376" spans="4:10" x14ac:dyDescent="0.15">
      <c r="D376" s="40" t="s">
        <v>824</v>
      </c>
      <c r="E376" s="40" t="s">
        <v>825</v>
      </c>
      <c r="F376" s="46">
        <v>2.53E-2</v>
      </c>
      <c r="G376" s="46" t="s">
        <v>5898</v>
      </c>
      <c r="H376" s="46">
        <v>9.0999999999999998E-2</v>
      </c>
      <c r="I376" s="46" t="s">
        <v>5898</v>
      </c>
      <c r="J376" s="92">
        <v>1</v>
      </c>
    </row>
    <row r="377" spans="4:10" x14ac:dyDescent="0.15">
      <c r="D377" s="40" t="s">
        <v>826</v>
      </c>
      <c r="E377" s="40" t="s">
        <v>827</v>
      </c>
      <c r="F377" s="46" t="s">
        <v>5898</v>
      </c>
      <c r="G377" s="46" t="s">
        <v>5898</v>
      </c>
      <c r="H377" s="46">
        <v>0.01</v>
      </c>
      <c r="I377" s="46" t="s">
        <v>5898</v>
      </c>
      <c r="J377" s="92" t="s">
        <v>5898</v>
      </c>
    </row>
    <row r="378" spans="4:10" x14ac:dyDescent="0.15">
      <c r="D378" s="40" t="s">
        <v>828</v>
      </c>
      <c r="E378" s="40" t="s">
        <v>829</v>
      </c>
      <c r="F378" s="46" t="s">
        <v>5898</v>
      </c>
      <c r="G378" s="46" t="s">
        <v>5898</v>
      </c>
      <c r="H378" s="46" t="s">
        <v>5898</v>
      </c>
      <c r="I378" s="46" t="s">
        <v>5898</v>
      </c>
      <c r="J378" s="92" t="s">
        <v>5898</v>
      </c>
    </row>
    <row r="379" spans="4:10" x14ac:dyDescent="0.15">
      <c r="D379" s="40" t="s">
        <v>830</v>
      </c>
      <c r="E379" s="40" t="s">
        <v>831</v>
      </c>
      <c r="F379" s="46" t="s">
        <v>5898</v>
      </c>
      <c r="G379" s="46" t="s">
        <v>5898</v>
      </c>
      <c r="H379" s="46">
        <v>0.08</v>
      </c>
      <c r="I379" s="46" t="s">
        <v>5898</v>
      </c>
      <c r="J379" s="92" t="s">
        <v>5898</v>
      </c>
    </row>
    <row r="380" spans="4:10" x14ac:dyDescent="0.15">
      <c r="D380" s="40" t="s">
        <v>832</v>
      </c>
      <c r="E380" s="40" t="s">
        <v>833</v>
      </c>
      <c r="F380" s="46" t="s">
        <v>5898</v>
      </c>
      <c r="G380" s="46" t="s">
        <v>5898</v>
      </c>
      <c r="H380" s="46">
        <v>0.1</v>
      </c>
      <c r="I380" s="46" t="s">
        <v>5898</v>
      </c>
      <c r="J380" s="92" t="s">
        <v>5898</v>
      </c>
    </row>
    <row r="381" spans="4:10" x14ac:dyDescent="0.15">
      <c r="D381" s="40" t="s">
        <v>834</v>
      </c>
      <c r="E381" s="40" t="s">
        <v>835</v>
      </c>
      <c r="F381" s="46" t="s">
        <v>5898</v>
      </c>
      <c r="G381" s="46" t="s">
        <v>5898</v>
      </c>
      <c r="H381" s="46">
        <v>2.5000000000000001E-2</v>
      </c>
      <c r="I381" s="46" t="s">
        <v>5898</v>
      </c>
      <c r="J381" s="92" t="s">
        <v>5898</v>
      </c>
    </row>
    <row r="382" spans="4:10" x14ac:dyDescent="0.15">
      <c r="D382" s="40" t="s">
        <v>836</v>
      </c>
      <c r="E382" s="40" t="s">
        <v>837</v>
      </c>
      <c r="F382" s="46" t="s">
        <v>5898</v>
      </c>
      <c r="G382" s="46" t="s">
        <v>5898</v>
      </c>
      <c r="H382" s="46">
        <v>0.01</v>
      </c>
      <c r="I382" s="46" t="s">
        <v>5898</v>
      </c>
      <c r="J382" s="92" t="s">
        <v>5898</v>
      </c>
    </row>
    <row r="383" spans="4:10" x14ac:dyDescent="0.15">
      <c r="D383" s="40" t="s">
        <v>838</v>
      </c>
      <c r="E383" s="40" t="s">
        <v>839</v>
      </c>
      <c r="F383" s="46" t="s">
        <v>5898</v>
      </c>
      <c r="G383" s="46" t="s">
        <v>5898</v>
      </c>
      <c r="H383" s="46" t="s">
        <v>5898</v>
      </c>
      <c r="I383" s="46" t="s">
        <v>5898</v>
      </c>
      <c r="J383" s="92" t="s">
        <v>5898</v>
      </c>
    </row>
    <row r="384" spans="4:10" x14ac:dyDescent="0.15">
      <c r="D384" s="40" t="s">
        <v>840</v>
      </c>
      <c r="E384" s="40" t="s">
        <v>841</v>
      </c>
      <c r="F384" s="46" t="s">
        <v>5898</v>
      </c>
      <c r="G384" s="46" t="s">
        <v>5898</v>
      </c>
      <c r="H384" s="46" t="s">
        <v>5898</v>
      </c>
      <c r="I384" s="46" t="s">
        <v>5898</v>
      </c>
      <c r="J384" s="92" t="s">
        <v>5898</v>
      </c>
    </row>
    <row r="385" spans="4:10" x14ac:dyDescent="0.15">
      <c r="D385" s="40" t="s">
        <v>842</v>
      </c>
      <c r="E385" s="40" t="s">
        <v>843</v>
      </c>
      <c r="F385" s="46" t="s">
        <v>5898</v>
      </c>
      <c r="G385" s="46" t="s">
        <v>5898</v>
      </c>
      <c r="H385" s="46">
        <v>1.25</v>
      </c>
      <c r="I385" s="46" t="s">
        <v>5898</v>
      </c>
      <c r="J385" s="92" t="s">
        <v>5898</v>
      </c>
    </row>
    <row r="386" spans="4:10" x14ac:dyDescent="0.15">
      <c r="D386" s="40" t="s">
        <v>844</v>
      </c>
      <c r="E386" s="40" t="s">
        <v>845</v>
      </c>
      <c r="F386" s="46" t="s">
        <v>5898</v>
      </c>
      <c r="G386" s="46" t="s">
        <v>5898</v>
      </c>
      <c r="H386" s="46" t="s">
        <v>5898</v>
      </c>
      <c r="I386" s="46" t="s">
        <v>5898</v>
      </c>
      <c r="J386" s="92" t="s">
        <v>5898</v>
      </c>
    </row>
    <row r="387" spans="4:10" x14ac:dyDescent="0.15">
      <c r="D387" s="40" t="s">
        <v>12</v>
      </c>
      <c r="E387" s="40" t="s">
        <v>13</v>
      </c>
      <c r="F387" s="46" t="s">
        <v>5898</v>
      </c>
      <c r="G387" s="46" t="s">
        <v>5898</v>
      </c>
      <c r="H387" s="46" t="s">
        <v>5898</v>
      </c>
      <c r="I387" s="46" t="s">
        <v>5898</v>
      </c>
      <c r="J387" s="92" t="s">
        <v>5898</v>
      </c>
    </row>
    <row r="388" spans="4:10" x14ac:dyDescent="0.15">
      <c r="D388" s="40" t="s">
        <v>846</v>
      </c>
      <c r="E388" s="40" t="s">
        <v>847</v>
      </c>
      <c r="F388" s="46" t="s">
        <v>5898</v>
      </c>
      <c r="G388" s="46" t="s">
        <v>5898</v>
      </c>
      <c r="H388" s="46">
        <v>0.4</v>
      </c>
      <c r="I388" s="46" t="s">
        <v>5898</v>
      </c>
      <c r="J388" s="92" t="s">
        <v>5898</v>
      </c>
    </row>
    <row r="389" spans="4:10" x14ac:dyDescent="0.15">
      <c r="D389" s="40" t="s">
        <v>848</v>
      </c>
      <c r="E389" s="40" t="s">
        <v>849</v>
      </c>
      <c r="F389" s="46" t="s">
        <v>5898</v>
      </c>
      <c r="G389" s="46" t="s">
        <v>5898</v>
      </c>
      <c r="H389" s="46">
        <v>0.04</v>
      </c>
      <c r="I389" s="46" t="s">
        <v>5898</v>
      </c>
      <c r="J389" s="92" t="s">
        <v>5898</v>
      </c>
    </row>
    <row r="390" spans="4:10" x14ac:dyDescent="0.15">
      <c r="D390" s="40" t="s">
        <v>850</v>
      </c>
      <c r="E390" s="40" t="s">
        <v>851</v>
      </c>
      <c r="F390" s="46" t="s">
        <v>5898</v>
      </c>
      <c r="G390" s="46" t="s">
        <v>5898</v>
      </c>
      <c r="H390" s="46" t="s">
        <v>5898</v>
      </c>
      <c r="I390" s="46" t="s">
        <v>5898</v>
      </c>
      <c r="J390" s="92" t="s">
        <v>5898</v>
      </c>
    </row>
    <row r="391" spans="4:10" x14ac:dyDescent="0.15">
      <c r="D391" s="40" t="s">
        <v>852</v>
      </c>
      <c r="E391" s="40" t="s">
        <v>853</v>
      </c>
      <c r="F391" s="46" t="s">
        <v>5898</v>
      </c>
      <c r="G391" s="46" t="s">
        <v>5898</v>
      </c>
      <c r="H391" s="46">
        <v>0.3</v>
      </c>
      <c r="I391" s="46" t="s">
        <v>5898</v>
      </c>
      <c r="J391" s="92" t="s">
        <v>5898</v>
      </c>
    </row>
    <row r="392" spans="4:10" x14ac:dyDescent="0.15">
      <c r="D392" s="40" t="s">
        <v>854</v>
      </c>
      <c r="E392" s="40" t="s">
        <v>855</v>
      </c>
      <c r="F392" s="46" t="s">
        <v>5898</v>
      </c>
      <c r="G392" s="46" t="s">
        <v>5898</v>
      </c>
      <c r="H392" s="46">
        <v>7.0000000000000007E-2</v>
      </c>
      <c r="I392" s="46" t="s">
        <v>5898</v>
      </c>
      <c r="J392" s="92" t="s">
        <v>5898</v>
      </c>
    </row>
    <row r="393" spans="4:10" x14ac:dyDescent="0.15">
      <c r="D393" s="40" t="s">
        <v>856</v>
      </c>
      <c r="E393" s="40" t="s">
        <v>857</v>
      </c>
      <c r="F393" s="46" t="s">
        <v>5898</v>
      </c>
      <c r="G393" s="46" t="s">
        <v>5898</v>
      </c>
      <c r="H393" s="46">
        <v>4.1000000000000002E-2</v>
      </c>
      <c r="I393" s="46" t="s">
        <v>5898</v>
      </c>
      <c r="J393" s="92" t="s">
        <v>5898</v>
      </c>
    </row>
    <row r="394" spans="4:10" x14ac:dyDescent="0.15">
      <c r="D394" s="40" t="s">
        <v>14</v>
      </c>
      <c r="E394" s="40" t="s">
        <v>15</v>
      </c>
      <c r="F394" s="46" t="s">
        <v>5898</v>
      </c>
      <c r="G394" s="46" t="s">
        <v>5898</v>
      </c>
      <c r="H394" s="46">
        <v>0.06</v>
      </c>
      <c r="I394" s="46" t="s">
        <v>5898</v>
      </c>
      <c r="J394" s="92" t="s">
        <v>5898</v>
      </c>
    </row>
    <row r="395" spans="4:10" x14ac:dyDescent="0.15">
      <c r="D395" s="40" t="s">
        <v>858</v>
      </c>
      <c r="E395" s="40" t="s">
        <v>859</v>
      </c>
      <c r="F395" s="46" t="s">
        <v>5898</v>
      </c>
      <c r="G395" s="46" t="s">
        <v>5898</v>
      </c>
      <c r="H395" s="46">
        <v>0.1</v>
      </c>
      <c r="I395" s="46" t="s">
        <v>5898</v>
      </c>
      <c r="J395" s="92" t="s">
        <v>5898</v>
      </c>
    </row>
    <row r="396" spans="4:10" x14ac:dyDescent="0.15">
      <c r="D396" s="40" t="s">
        <v>860</v>
      </c>
      <c r="E396" s="40" t="s">
        <v>861</v>
      </c>
      <c r="F396" s="46" t="s">
        <v>5898</v>
      </c>
      <c r="G396" s="46" t="s">
        <v>5898</v>
      </c>
      <c r="H396" s="46" t="s">
        <v>5898</v>
      </c>
      <c r="I396" s="46" t="s">
        <v>5898</v>
      </c>
      <c r="J396" s="92" t="s">
        <v>5898</v>
      </c>
    </row>
    <row r="397" spans="4:10" x14ac:dyDescent="0.15">
      <c r="D397" s="40" t="s">
        <v>862</v>
      </c>
      <c r="E397" s="40" t="s">
        <v>863</v>
      </c>
      <c r="F397" s="46" t="s">
        <v>5898</v>
      </c>
      <c r="G397" s="46" t="s">
        <v>5898</v>
      </c>
      <c r="H397" s="46">
        <v>0.05</v>
      </c>
      <c r="I397" s="46" t="s">
        <v>5898</v>
      </c>
      <c r="J397" s="92" t="s">
        <v>5898</v>
      </c>
    </row>
    <row r="398" spans="4:10" x14ac:dyDescent="0.15">
      <c r="D398" s="40" t="s">
        <v>864</v>
      </c>
      <c r="E398" s="40" t="s">
        <v>865</v>
      </c>
      <c r="F398" s="46" t="s">
        <v>5898</v>
      </c>
      <c r="G398" s="46" t="s">
        <v>5898</v>
      </c>
      <c r="H398" s="46" t="s">
        <v>5898</v>
      </c>
      <c r="I398" s="46" t="s">
        <v>5898</v>
      </c>
      <c r="J398" s="92" t="s">
        <v>5898</v>
      </c>
    </row>
    <row r="399" spans="4:10" x14ac:dyDescent="0.15">
      <c r="D399" s="40" t="s">
        <v>866</v>
      </c>
      <c r="E399" s="40" t="s">
        <v>867</v>
      </c>
      <c r="F399" s="46" t="s">
        <v>5898</v>
      </c>
      <c r="G399" s="46" t="s">
        <v>5898</v>
      </c>
      <c r="H399" s="46" t="s">
        <v>5898</v>
      </c>
      <c r="I399" s="46" t="s">
        <v>5898</v>
      </c>
      <c r="J399" s="92" t="s">
        <v>5898</v>
      </c>
    </row>
    <row r="400" spans="4:10" x14ac:dyDescent="0.15">
      <c r="D400" s="40" t="s">
        <v>868</v>
      </c>
      <c r="E400" s="40" t="s">
        <v>869</v>
      </c>
      <c r="F400" s="46" t="s">
        <v>5898</v>
      </c>
      <c r="G400" s="46" t="s">
        <v>5898</v>
      </c>
      <c r="H400" s="46" t="s">
        <v>5898</v>
      </c>
      <c r="I400" s="46" t="s">
        <v>5898</v>
      </c>
      <c r="J400" s="92" t="s">
        <v>5898</v>
      </c>
    </row>
    <row r="401" spans="4:10" x14ac:dyDescent="0.15">
      <c r="D401" s="40" t="s">
        <v>870</v>
      </c>
      <c r="E401" s="40" t="s">
        <v>871</v>
      </c>
      <c r="F401" s="46" t="s">
        <v>5898</v>
      </c>
      <c r="G401" s="46" t="s">
        <v>5898</v>
      </c>
      <c r="H401" s="46">
        <v>0.1</v>
      </c>
      <c r="I401" s="46" t="s">
        <v>5898</v>
      </c>
      <c r="J401" s="92" t="s">
        <v>5898</v>
      </c>
    </row>
    <row r="402" spans="4:10" x14ac:dyDescent="0.15">
      <c r="D402" s="40" t="s">
        <v>872</v>
      </c>
      <c r="E402" s="40" t="s">
        <v>873</v>
      </c>
      <c r="F402" s="46" t="s">
        <v>5898</v>
      </c>
      <c r="G402" s="46" t="s">
        <v>5898</v>
      </c>
      <c r="H402" s="46">
        <v>0.08</v>
      </c>
      <c r="I402" s="46" t="s">
        <v>5898</v>
      </c>
      <c r="J402" s="92" t="s">
        <v>5898</v>
      </c>
    </row>
    <row r="403" spans="4:10" x14ac:dyDescent="0.15">
      <c r="D403" s="40" t="s">
        <v>874</v>
      </c>
      <c r="E403" s="40" t="s">
        <v>875</v>
      </c>
      <c r="F403" s="46" t="s">
        <v>5898</v>
      </c>
      <c r="G403" s="46" t="s">
        <v>5898</v>
      </c>
      <c r="H403" s="46">
        <v>0.04</v>
      </c>
      <c r="I403" s="46" t="s">
        <v>5898</v>
      </c>
      <c r="J403" s="92" t="s">
        <v>5898</v>
      </c>
    </row>
    <row r="404" spans="4:10" x14ac:dyDescent="0.15">
      <c r="D404" s="40" t="s">
        <v>876</v>
      </c>
      <c r="E404" s="40" t="s">
        <v>877</v>
      </c>
      <c r="F404" s="46" t="s">
        <v>5898</v>
      </c>
      <c r="G404" s="46" t="s">
        <v>5898</v>
      </c>
      <c r="H404" s="46" t="s">
        <v>5898</v>
      </c>
      <c r="I404" s="46" t="s">
        <v>5898</v>
      </c>
      <c r="J404" s="92" t="s">
        <v>5898</v>
      </c>
    </row>
    <row r="405" spans="4:10" x14ac:dyDescent="0.15">
      <c r="D405" s="40" t="s">
        <v>878</v>
      </c>
      <c r="E405" s="40" t="s">
        <v>879</v>
      </c>
      <c r="F405" s="46" t="s">
        <v>5898</v>
      </c>
      <c r="G405" s="46" t="s">
        <v>5898</v>
      </c>
      <c r="H405" s="46">
        <v>0.17</v>
      </c>
      <c r="I405" s="46" t="s">
        <v>5898</v>
      </c>
      <c r="J405" s="92" t="s">
        <v>5898</v>
      </c>
    </row>
    <row r="406" spans="4:10" x14ac:dyDescent="0.15">
      <c r="D406" s="40" t="s">
        <v>880</v>
      </c>
      <c r="E406" s="40" t="s">
        <v>881</v>
      </c>
      <c r="F406" s="46" t="s">
        <v>5898</v>
      </c>
      <c r="G406" s="46" t="s">
        <v>5898</v>
      </c>
      <c r="H406" s="46">
        <v>0.03</v>
      </c>
      <c r="I406" s="46" t="s">
        <v>5898</v>
      </c>
      <c r="J406" s="92" t="s">
        <v>5898</v>
      </c>
    </row>
    <row r="407" spans="4:10" x14ac:dyDescent="0.15">
      <c r="D407" s="40" t="s">
        <v>882</v>
      </c>
      <c r="E407" s="40" t="s">
        <v>883</v>
      </c>
      <c r="F407" s="46" t="s">
        <v>5898</v>
      </c>
      <c r="G407" s="46" t="s">
        <v>5898</v>
      </c>
      <c r="H407" s="46">
        <v>0.15</v>
      </c>
      <c r="I407" s="46" t="s">
        <v>5898</v>
      </c>
      <c r="J407" s="92" t="s">
        <v>5898</v>
      </c>
    </row>
    <row r="408" spans="4:10" x14ac:dyDescent="0.15">
      <c r="D408" s="40" t="s">
        <v>884</v>
      </c>
      <c r="E408" s="40" t="s">
        <v>885</v>
      </c>
      <c r="F408" s="46" t="s">
        <v>5898</v>
      </c>
      <c r="G408" s="46" t="s">
        <v>5898</v>
      </c>
      <c r="H408" s="46" t="s">
        <v>5898</v>
      </c>
      <c r="I408" s="46" t="s">
        <v>5898</v>
      </c>
      <c r="J408" s="92" t="s">
        <v>5898</v>
      </c>
    </row>
    <row r="409" spans="4:10" x14ac:dyDescent="0.15">
      <c r="D409" s="40" t="s">
        <v>886</v>
      </c>
      <c r="E409" s="40" t="s">
        <v>887</v>
      </c>
      <c r="F409" s="46" t="s">
        <v>5898</v>
      </c>
      <c r="G409" s="46" t="s">
        <v>5898</v>
      </c>
      <c r="H409" s="46" t="s">
        <v>5898</v>
      </c>
      <c r="I409" s="46" t="s">
        <v>5898</v>
      </c>
      <c r="J409" s="92" t="s">
        <v>5898</v>
      </c>
    </row>
    <row r="410" spans="4:10" x14ac:dyDescent="0.15">
      <c r="D410" s="40" t="s">
        <v>888</v>
      </c>
      <c r="E410" s="40" t="s">
        <v>889</v>
      </c>
      <c r="F410" s="46" t="s">
        <v>5898</v>
      </c>
      <c r="G410" s="46" t="s">
        <v>5898</v>
      </c>
      <c r="H410" s="46" t="s">
        <v>5898</v>
      </c>
      <c r="I410" s="46" t="s">
        <v>5898</v>
      </c>
      <c r="J410" s="92" t="s">
        <v>5898</v>
      </c>
    </row>
    <row r="411" spans="4:10" x14ac:dyDescent="0.15">
      <c r="D411" s="40" t="s">
        <v>890</v>
      </c>
      <c r="E411" s="40" t="s">
        <v>891</v>
      </c>
      <c r="F411" s="46" t="s">
        <v>5898</v>
      </c>
      <c r="G411" s="46" t="s">
        <v>5898</v>
      </c>
      <c r="H411" s="46">
        <v>0.25</v>
      </c>
      <c r="I411" s="46" t="s">
        <v>5898</v>
      </c>
      <c r="J411" s="92" t="s">
        <v>5898</v>
      </c>
    </row>
    <row r="412" spans="4:10" x14ac:dyDescent="0.15">
      <c r="D412" s="40" t="s">
        <v>892</v>
      </c>
      <c r="E412" s="40" t="s">
        <v>893</v>
      </c>
      <c r="F412" s="46" t="s">
        <v>5898</v>
      </c>
      <c r="G412" s="46" t="s">
        <v>5898</v>
      </c>
      <c r="H412" s="46" t="s">
        <v>5898</v>
      </c>
      <c r="I412" s="46" t="s">
        <v>5898</v>
      </c>
      <c r="J412" s="92" t="s">
        <v>5898</v>
      </c>
    </row>
    <row r="413" spans="4:10" x14ac:dyDescent="0.15">
      <c r="D413" s="40" t="s">
        <v>894</v>
      </c>
      <c r="E413" s="40" t="s">
        <v>895</v>
      </c>
      <c r="F413" s="46" t="s">
        <v>5898</v>
      </c>
      <c r="G413" s="46" t="s">
        <v>5898</v>
      </c>
      <c r="H413" s="46" t="s">
        <v>5898</v>
      </c>
      <c r="I413" s="46" t="s">
        <v>5898</v>
      </c>
      <c r="J413" s="92" t="s">
        <v>5898</v>
      </c>
    </row>
    <row r="414" spans="4:10" x14ac:dyDescent="0.15">
      <c r="D414" s="40" t="s">
        <v>896</v>
      </c>
      <c r="E414" s="40" t="s">
        <v>897</v>
      </c>
      <c r="F414" s="46" t="s">
        <v>5898</v>
      </c>
      <c r="G414" s="46" t="s">
        <v>5898</v>
      </c>
      <c r="H414" s="46" t="s">
        <v>5898</v>
      </c>
      <c r="I414" s="46" t="s">
        <v>5898</v>
      </c>
      <c r="J414" s="92" t="s">
        <v>5898</v>
      </c>
    </row>
    <row r="415" spans="4:10" x14ac:dyDescent="0.15">
      <c r="D415" s="40" t="s">
        <v>898</v>
      </c>
      <c r="E415" s="40" t="s">
        <v>899</v>
      </c>
      <c r="F415" s="46" t="s">
        <v>5898</v>
      </c>
      <c r="G415" s="46" t="s">
        <v>5898</v>
      </c>
      <c r="H415" s="46" t="s">
        <v>5898</v>
      </c>
      <c r="I415" s="46" t="s">
        <v>5898</v>
      </c>
      <c r="J415" s="92" t="s">
        <v>5898</v>
      </c>
    </row>
    <row r="416" spans="4:10" x14ac:dyDescent="0.15">
      <c r="D416" s="40" t="s">
        <v>900</v>
      </c>
      <c r="E416" s="40" t="s">
        <v>901</v>
      </c>
      <c r="F416" s="46" t="s">
        <v>5898</v>
      </c>
      <c r="G416" s="46" t="s">
        <v>5898</v>
      </c>
      <c r="H416" s="46" t="s">
        <v>5898</v>
      </c>
      <c r="I416" s="46" t="s">
        <v>5898</v>
      </c>
      <c r="J416" s="92" t="s">
        <v>5898</v>
      </c>
    </row>
    <row r="417" spans="4:10" x14ac:dyDescent="0.15">
      <c r="D417" s="40" t="s">
        <v>16</v>
      </c>
      <c r="E417" s="40" t="s">
        <v>17</v>
      </c>
      <c r="F417" s="46" t="s">
        <v>5898</v>
      </c>
      <c r="G417" s="46" t="s">
        <v>5898</v>
      </c>
      <c r="H417" s="46" t="s">
        <v>5898</v>
      </c>
      <c r="I417" s="46" t="s">
        <v>5898</v>
      </c>
      <c r="J417" s="92" t="s">
        <v>5898</v>
      </c>
    </row>
    <row r="418" spans="4:10" x14ac:dyDescent="0.15">
      <c r="D418" s="40" t="s">
        <v>902</v>
      </c>
      <c r="E418" s="40" t="s">
        <v>903</v>
      </c>
      <c r="F418" s="46" t="s">
        <v>5898</v>
      </c>
      <c r="G418" s="46" t="s">
        <v>5898</v>
      </c>
      <c r="H418" s="46" t="s">
        <v>5898</v>
      </c>
      <c r="I418" s="46" t="s">
        <v>5898</v>
      </c>
      <c r="J418" s="92" t="s">
        <v>5898</v>
      </c>
    </row>
    <row r="419" spans="4:10" x14ac:dyDescent="0.15">
      <c r="D419" s="40" t="s">
        <v>904</v>
      </c>
      <c r="E419" s="40" t="s">
        <v>905</v>
      </c>
      <c r="F419" s="46" t="s">
        <v>5898</v>
      </c>
      <c r="G419" s="46" t="s">
        <v>5898</v>
      </c>
      <c r="H419" s="46" t="s">
        <v>5898</v>
      </c>
      <c r="I419" s="46" t="s">
        <v>5898</v>
      </c>
      <c r="J419" s="92" t="s">
        <v>5898</v>
      </c>
    </row>
    <row r="420" spans="4:10" x14ac:dyDescent="0.15">
      <c r="D420" s="40" t="s">
        <v>906</v>
      </c>
      <c r="E420" s="40" t="s">
        <v>907</v>
      </c>
      <c r="F420" s="46" t="s">
        <v>5898</v>
      </c>
      <c r="G420" s="46" t="s">
        <v>5898</v>
      </c>
      <c r="H420" s="46">
        <v>0.03</v>
      </c>
      <c r="I420" s="46" t="s">
        <v>5898</v>
      </c>
      <c r="J420" s="92" t="s">
        <v>5898</v>
      </c>
    </row>
    <row r="421" spans="4:10" x14ac:dyDescent="0.15">
      <c r="D421" s="40" t="s">
        <v>908</v>
      </c>
      <c r="E421" s="40" t="s">
        <v>909</v>
      </c>
      <c r="F421" s="46" t="s">
        <v>5898</v>
      </c>
      <c r="G421" s="46" t="s">
        <v>5898</v>
      </c>
      <c r="H421" s="46">
        <v>5.0000000000000001E-3</v>
      </c>
      <c r="I421" s="46" t="s">
        <v>5898</v>
      </c>
      <c r="J421" s="92" t="s">
        <v>5898</v>
      </c>
    </row>
    <row r="422" spans="4:10" x14ac:dyDescent="0.15">
      <c r="D422" s="40" t="s">
        <v>910</v>
      </c>
      <c r="E422" s="40" t="s">
        <v>911</v>
      </c>
      <c r="F422" s="46" t="s">
        <v>5898</v>
      </c>
      <c r="G422" s="46" t="s">
        <v>5898</v>
      </c>
      <c r="H422" s="46">
        <v>0.02</v>
      </c>
      <c r="I422" s="46" t="s">
        <v>5898</v>
      </c>
      <c r="J422" s="92" t="s">
        <v>5898</v>
      </c>
    </row>
    <row r="423" spans="4:10" x14ac:dyDescent="0.15">
      <c r="D423" s="40" t="s">
        <v>912</v>
      </c>
      <c r="E423" s="40" t="s">
        <v>913</v>
      </c>
      <c r="F423" s="46" t="s">
        <v>5898</v>
      </c>
      <c r="G423" s="46" t="s">
        <v>5898</v>
      </c>
      <c r="H423" s="46" t="s">
        <v>5898</v>
      </c>
      <c r="I423" s="46" t="s">
        <v>5898</v>
      </c>
      <c r="J423" s="92" t="s">
        <v>5898</v>
      </c>
    </row>
    <row r="424" spans="4:10" x14ac:dyDescent="0.15">
      <c r="D424" s="40" t="s">
        <v>914</v>
      </c>
      <c r="E424" s="40" t="s">
        <v>915</v>
      </c>
      <c r="F424" s="46" t="s">
        <v>5898</v>
      </c>
      <c r="G424" s="46" t="s">
        <v>5898</v>
      </c>
      <c r="H424" s="46">
        <v>0.04</v>
      </c>
      <c r="I424" s="46" t="s">
        <v>5898</v>
      </c>
      <c r="J424" s="92" t="s">
        <v>5898</v>
      </c>
    </row>
    <row r="425" spans="4:10" x14ac:dyDescent="0.15">
      <c r="D425" s="40" t="s">
        <v>916</v>
      </c>
      <c r="E425" s="40" t="s">
        <v>917</v>
      </c>
      <c r="F425" s="46" t="s">
        <v>5898</v>
      </c>
      <c r="G425" s="46" t="s">
        <v>5898</v>
      </c>
      <c r="H425" s="46">
        <v>0.03</v>
      </c>
      <c r="I425" s="46" t="s">
        <v>5898</v>
      </c>
      <c r="J425" s="92" t="s">
        <v>5898</v>
      </c>
    </row>
    <row r="426" spans="4:10" x14ac:dyDescent="0.15">
      <c r="D426" s="40" t="s">
        <v>918</v>
      </c>
      <c r="E426" s="40" t="s">
        <v>919</v>
      </c>
      <c r="F426" s="46" t="s">
        <v>5898</v>
      </c>
      <c r="G426" s="46" t="s">
        <v>5898</v>
      </c>
      <c r="H426" s="46" t="s">
        <v>5898</v>
      </c>
      <c r="I426" s="46" t="s">
        <v>5898</v>
      </c>
      <c r="J426" s="92" t="s">
        <v>5898</v>
      </c>
    </row>
    <row r="427" spans="4:10" x14ac:dyDescent="0.15">
      <c r="D427" s="40" t="s">
        <v>920</v>
      </c>
      <c r="E427" s="40" t="s">
        <v>921</v>
      </c>
      <c r="F427" s="46" t="s">
        <v>5898</v>
      </c>
      <c r="G427" s="46" t="s">
        <v>5898</v>
      </c>
      <c r="H427" s="46">
        <v>0.2</v>
      </c>
      <c r="I427" s="46" t="s">
        <v>5898</v>
      </c>
      <c r="J427" s="92" t="s">
        <v>5898</v>
      </c>
    </row>
    <row r="428" spans="4:10" x14ac:dyDescent="0.15">
      <c r="D428" s="40" t="s">
        <v>922</v>
      </c>
      <c r="E428" s="40" t="s">
        <v>923</v>
      </c>
      <c r="F428" s="46" t="s">
        <v>5898</v>
      </c>
      <c r="G428" s="46" t="s">
        <v>5898</v>
      </c>
      <c r="H428" s="46" t="s">
        <v>5898</v>
      </c>
      <c r="I428" s="46" t="s">
        <v>5898</v>
      </c>
      <c r="J428" s="92" t="s">
        <v>5898</v>
      </c>
    </row>
    <row r="429" spans="4:10" x14ac:dyDescent="0.15">
      <c r="D429" s="40" t="s">
        <v>924</v>
      </c>
      <c r="E429" s="40" t="s">
        <v>925</v>
      </c>
      <c r="F429" s="46" t="s">
        <v>5898</v>
      </c>
      <c r="G429" s="46" t="s">
        <v>5898</v>
      </c>
      <c r="H429" s="46" t="s">
        <v>5898</v>
      </c>
      <c r="I429" s="46" t="s">
        <v>5898</v>
      </c>
      <c r="J429" s="92" t="s">
        <v>5898</v>
      </c>
    </row>
    <row r="430" spans="4:10" x14ac:dyDescent="0.15">
      <c r="D430" s="40" t="s">
        <v>926</v>
      </c>
      <c r="E430" s="40" t="s">
        <v>927</v>
      </c>
      <c r="F430" s="46" t="s">
        <v>5898</v>
      </c>
      <c r="G430" s="46" t="s">
        <v>5898</v>
      </c>
      <c r="H430" s="46" t="s">
        <v>5898</v>
      </c>
      <c r="I430" s="46" t="s">
        <v>5898</v>
      </c>
      <c r="J430" s="92" t="s">
        <v>5898</v>
      </c>
    </row>
    <row r="431" spans="4:10" x14ac:dyDescent="0.15">
      <c r="D431" s="40" t="s">
        <v>928</v>
      </c>
      <c r="E431" s="40" t="s">
        <v>929</v>
      </c>
      <c r="F431" s="46" t="s">
        <v>5898</v>
      </c>
      <c r="G431" s="46" t="s">
        <v>5898</v>
      </c>
      <c r="H431" s="46">
        <v>0.5</v>
      </c>
      <c r="I431" s="46" t="s">
        <v>5898</v>
      </c>
      <c r="J431" s="92" t="s">
        <v>5898</v>
      </c>
    </row>
    <row r="432" spans="4:10" x14ac:dyDescent="0.15">
      <c r="D432" s="40" t="s">
        <v>930</v>
      </c>
      <c r="E432" s="40" t="s">
        <v>931</v>
      </c>
      <c r="F432" s="46" t="s">
        <v>5898</v>
      </c>
      <c r="G432" s="46" t="s">
        <v>5898</v>
      </c>
      <c r="H432" s="46" t="s">
        <v>5898</v>
      </c>
      <c r="I432" s="46" t="s">
        <v>5898</v>
      </c>
      <c r="J432" s="92" t="s">
        <v>5898</v>
      </c>
    </row>
    <row r="433" spans="4:10" x14ac:dyDescent="0.15">
      <c r="D433" s="40" t="s">
        <v>18</v>
      </c>
      <c r="E433" s="40" t="s">
        <v>19</v>
      </c>
      <c r="F433" s="46" t="s">
        <v>5898</v>
      </c>
      <c r="G433" s="46" t="s">
        <v>5898</v>
      </c>
      <c r="H433" s="46" t="s">
        <v>5898</v>
      </c>
      <c r="I433" s="46" t="s">
        <v>5898</v>
      </c>
      <c r="J433" s="92" t="s">
        <v>5898</v>
      </c>
    </row>
    <row r="434" spans="4:10" x14ac:dyDescent="0.15">
      <c r="D434" s="40" t="s">
        <v>932</v>
      </c>
      <c r="E434" s="40" t="s">
        <v>933</v>
      </c>
      <c r="F434" s="46" t="s">
        <v>5898</v>
      </c>
      <c r="G434" s="46" t="s">
        <v>5898</v>
      </c>
      <c r="H434" s="46" t="s">
        <v>5898</v>
      </c>
      <c r="I434" s="46" t="s">
        <v>5898</v>
      </c>
      <c r="J434" s="92" t="s">
        <v>5898</v>
      </c>
    </row>
    <row r="435" spans="4:10" x14ac:dyDescent="0.15">
      <c r="D435" s="40" t="s">
        <v>934</v>
      </c>
      <c r="E435" s="40" t="s">
        <v>935</v>
      </c>
      <c r="F435" s="46" t="s">
        <v>5898</v>
      </c>
      <c r="G435" s="46" t="s">
        <v>5898</v>
      </c>
      <c r="H435" s="46">
        <v>0.04</v>
      </c>
      <c r="I435" s="46" t="s">
        <v>5898</v>
      </c>
      <c r="J435" s="92" t="s">
        <v>5898</v>
      </c>
    </row>
    <row r="436" spans="4:10" x14ac:dyDescent="0.15">
      <c r="D436" s="40" t="s">
        <v>936</v>
      </c>
      <c r="E436" s="40" t="s">
        <v>937</v>
      </c>
      <c r="F436" s="46" t="s">
        <v>5898</v>
      </c>
      <c r="G436" s="46" t="s">
        <v>5898</v>
      </c>
      <c r="H436" s="46" t="s">
        <v>5898</v>
      </c>
      <c r="I436" s="46" t="s">
        <v>5898</v>
      </c>
      <c r="J436" s="92" t="s">
        <v>5898</v>
      </c>
    </row>
    <row r="437" spans="4:10" x14ac:dyDescent="0.15">
      <c r="D437" s="40" t="s">
        <v>938</v>
      </c>
      <c r="E437" s="40" t="s">
        <v>939</v>
      </c>
      <c r="F437" s="46" t="s">
        <v>5898</v>
      </c>
      <c r="G437" s="46" t="s">
        <v>5898</v>
      </c>
      <c r="H437" s="46">
        <v>1.25</v>
      </c>
      <c r="I437" s="46" t="s">
        <v>5898</v>
      </c>
      <c r="J437" s="92" t="s">
        <v>5898</v>
      </c>
    </row>
    <row r="438" spans="4:10" x14ac:dyDescent="0.15">
      <c r="D438" s="40" t="s">
        <v>940</v>
      </c>
      <c r="E438" s="40" t="s">
        <v>941</v>
      </c>
      <c r="F438" s="46" t="s">
        <v>5898</v>
      </c>
      <c r="G438" s="46" t="s">
        <v>5898</v>
      </c>
      <c r="H438" s="46">
        <v>1.4E-2</v>
      </c>
      <c r="I438" s="46" t="s">
        <v>5898</v>
      </c>
      <c r="J438" s="92" t="s">
        <v>5898</v>
      </c>
    </row>
    <row r="439" spans="4:10" x14ac:dyDescent="0.15">
      <c r="D439" s="40" t="s">
        <v>942</v>
      </c>
      <c r="E439" s="40" t="s">
        <v>943</v>
      </c>
      <c r="F439" s="46" t="s">
        <v>5898</v>
      </c>
      <c r="G439" s="46" t="s">
        <v>5898</v>
      </c>
      <c r="H439" s="46">
        <v>0.26</v>
      </c>
      <c r="I439" s="46" t="s">
        <v>5898</v>
      </c>
      <c r="J439" s="92" t="s">
        <v>5898</v>
      </c>
    </row>
    <row r="440" spans="4:10" x14ac:dyDescent="0.15">
      <c r="D440" s="40" t="s">
        <v>944</v>
      </c>
      <c r="E440" s="40" t="s">
        <v>945</v>
      </c>
      <c r="F440" s="46" t="s">
        <v>5898</v>
      </c>
      <c r="G440" s="46" t="s">
        <v>5898</v>
      </c>
      <c r="H440" s="46">
        <v>0.04</v>
      </c>
      <c r="I440" s="46" t="s">
        <v>5898</v>
      </c>
      <c r="J440" s="92" t="s">
        <v>5898</v>
      </c>
    </row>
    <row r="441" spans="4:10" x14ac:dyDescent="0.15">
      <c r="D441" s="40" t="s">
        <v>946</v>
      </c>
      <c r="E441" s="40" t="s">
        <v>947</v>
      </c>
      <c r="F441" s="46" t="s">
        <v>5898</v>
      </c>
      <c r="G441" s="46" t="s">
        <v>5898</v>
      </c>
      <c r="H441" s="46" t="s">
        <v>5898</v>
      </c>
      <c r="I441" s="46" t="s">
        <v>5898</v>
      </c>
      <c r="J441" s="92" t="s">
        <v>5898</v>
      </c>
    </row>
    <row r="442" spans="4:10" x14ac:dyDescent="0.15">
      <c r="D442" s="40" t="s">
        <v>948</v>
      </c>
      <c r="E442" s="40" t="s">
        <v>949</v>
      </c>
      <c r="F442" s="46" t="s">
        <v>5898</v>
      </c>
      <c r="G442" s="46" t="s">
        <v>5898</v>
      </c>
      <c r="H442" s="46" t="s">
        <v>5898</v>
      </c>
      <c r="I442" s="46" t="s">
        <v>5898</v>
      </c>
      <c r="J442" s="92" t="s">
        <v>5898</v>
      </c>
    </row>
    <row r="443" spans="4:10" x14ac:dyDescent="0.15">
      <c r="D443" s="40" t="s">
        <v>950</v>
      </c>
      <c r="E443" s="40" t="s">
        <v>951</v>
      </c>
      <c r="F443" s="46" t="s">
        <v>5898</v>
      </c>
      <c r="G443" s="46" t="s">
        <v>5898</v>
      </c>
      <c r="H443" s="46">
        <v>8.5000000000000006E-2</v>
      </c>
      <c r="I443" s="46" t="s">
        <v>5898</v>
      </c>
      <c r="J443" s="92" t="s">
        <v>5898</v>
      </c>
    </row>
    <row r="444" spans="4:10" x14ac:dyDescent="0.15">
      <c r="D444" s="40" t="s">
        <v>952</v>
      </c>
      <c r="E444" s="40" t="s">
        <v>953</v>
      </c>
      <c r="F444" s="46" t="s">
        <v>5898</v>
      </c>
      <c r="G444" s="46" t="s">
        <v>5898</v>
      </c>
      <c r="H444" s="46" t="s">
        <v>5898</v>
      </c>
      <c r="I444" s="46" t="s">
        <v>5898</v>
      </c>
      <c r="J444" s="92" t="s">
        <v>5898</v>
      </c>
    </row>
    <row r="445" spans="4:10" x14ac:dyDescent="0.15">
      <c r="D445" s="40" t="s">
        <v>954</v>
      </c>
      <c r="E445" s="40" t="s">
        <v>955</v>
      </c>
      <c r="F445" s="46" t="s">
        <v>5898</v>
      </c>
      <c r="G445" s="46" t="s">
        <v>5898</v>
      </c>
      <c r="H445" s="46" t="s">
        <v>5898</v>
      </c>
      <c r="I445" s="46" t="s">
        <v>5898</v>
      </c>
      <c r="J445" s="92" t="s">
        <v>5898</v>
      </c>
    </row>
    <row r="446" spans="4:10" x14ac:dyDescent="0.15">
      <c r="D446" s="40" t="s">
        <v>956</v>
      </c>
      <c r="E446" s="40" t="s">
        <v>957</v>
      </c>
      <c r="F446" s="46" t="s">
        <v>5898</v>
      </c>
      <c r="G446" s="46" t="s">
        <v>5898</v>
      </c>
      <c r="H446" s="46">
        <v>0.05</v>
      </c>
      <c r="I446" s="46" t="s">
        <v>5898</v>
      </c>
      <c r="J446" s="92" t="s">
        <v>5898</v>
      </c>
    </row>
    <row r="447" spans="4:10" x14ac:dyDescent="0.15">
      <c r="D447" s="40" t="s">
        <v>958</v>
      </c>
      <c r="E447" s="40" t="s">
        <v>959</v>
      </c>
      <c r="F447" s="46" t="s">
        <v>5898</v>
      </c>
      <c r="G447" s="46" t="s">
        <v>5898</v>
      </c>
      <c r="H447" s="46">
        <v>0.2</v>
      </c>
      <c r="I447" s="46" t="s">
        <v>5898</v>
      </c>
      <c r="J447" s="92" t="s">
        <v>5898</v>
      </c>
    </row>
    <row r="448" spans="4:10" x14ac:dyDescent="0.15">
      <c r="D448" s="40" t="s">
        <v>960</v>
      </c>
      <c r="E448" s="40" t="s">
        <v>961</v>
      </c>
      <c r="F448" s="46" t="s">
        <v>5898</v>
      </c>
      <c r="G448" s="46" t="s">
        <v>5898</v>
      </c>
      <c r="H448" s="46" t="s">
        <v>5898</v>
      </c>
      <c r="I448" s="46" t="s">
        <v>5898</v>
      </c>
      <c r="J448" s="92" t="s">
        <v>5898</v>
      </c>
    </row>
    <row r="449" spans="4:10" x14ac:dyDescent="0.15">
      <c r="D449" s="40" t="s">
        <v>962</v>
      </c>
      <c r="E449" s="40" t="s">
        <v>963</v>
      </c>
      <c r="F449" s="46" t="s">
        <v>5898</v>
      </c>
      <c r="G449" s="46" t="s">
        <v>5898</v>
      </c>
      <c r="H449" s="46">
        <v>0.05</v>
      </c>
      <c r="I449" s="46" t="s">
        <v>5898</v>
      </c>
      <c r="J449" s="92" t="s">
        <v>5898</v>
      </c>
    </row>
    <row r="450" spans="4:10" x14ac:dyDescent="0.15">
      <c r="D450" s="40" t="s">
        <v>964</v>
      </c>
      <c r="E450" s="40" t="s">
        <v>965</v>
      </c>
      <c r="F450" s="46" t="s">
        <v>5898</v>
      </c>
      <c r="G450" s="46" t="s">
        <v>5898</v>
      </c>
      <c r="H450" s="46">
        <v>0.05</v>
      </c>
      <c r="I450" s="46" t="s">
        <v>5898</v>
      </c>
      <c r="J450" s="92" t="s">
        <v>5898</v>
      </c>
    </row>
    <row r="451" spans="4:10" x14ac:dyDescent="0.15">
      <c r="D451" s="40" t="s">
        <v>966</v>
      </c>
      <c r="E451" s="40" t="s">
        <v>967</v>
      </c>
      <c r="F451" s="46" t="s">
        <v>5898</v>
      </c>
      <c r="G451" s="46" t="s">
        <v>5898</v>
      </c>
      <c r="H451" s="46">
        <v>0.01</v>
      </c>
      <c r="I451" s="46" t="s">
        <v>5898</v>
      </c>
      <c r="J451" s="92" t="s">
        <v>5898</v>
      </c>
    </row>
    <row r="452" spans="4:10" x14ac:dyDescent="0.15">
      <c r="D452" s="40" t="s">
        <v>968</v>
      </c>
      <c r="E452" s="40" t="s">
        <v>969</v>
      </c>
      <c r="F452" s="46" t="s">
        <v>5898</v>
      </c>
      <c r="G452" s="46" t="s">
        <v>5898</v>
      </c>
      <c r="H452" s="46">
        <v>0.02</v>
      </c>
      <c r="I452" s="46" t="s">
        <v>5898</v>
      </c>
      <c r="J452" s="92" t="s">
        <v>5898</v>
      </c>
    </row>
    <row r="453" spans="4:10" x14ac:dyDescent="0.15">
      <c r="D453" s="40" t="s">
        <v>970</v>
      </c>
      <c r="E453" s="40" t="s">
        <v>971</v>
      </c>
      <c r="F453" s="46" t="s">
        <v>5898</v>
      </c>
      <c r="G453" s="46" t="s">
        <v>5898</v>
      </c>
      <c r="H453" s="46" t="s">
        <v>5898</v>
      </c>
      <c r="I453" s="46" t="s">
        <v>5898</v>
      </c>
      <c r="J453" s="92" t="s">
        <v>5898</v>
      </c>
    </row>
    <row r="454" spans="4:10" x14ac:dyDescent="0.15">
      <c r="D454" s="40" t="s">
        <v>972</v>
      </c>
      <c r="E454" s="40" t="s">
        <v>973</v>
      </c>
      <c r="F454" s="46" t="s">
        <v>5898</v>
      </c>
      <c r="G454" s="46" t="s">
        <v>5898</v>
      </c>
      <c r="H454" s="46" t="s">
        <v>5898</v>
      </c>
      <c r="I454" s="46" t="s">
        <v>5898</v>
      </c>
      <c r="J454" s="92" t="s">
        <v>5898</v>
      </c>
    </row>
    <row r="455" spans="4:10" x14ac:dyDescent="0.15">
      <c r="D455" s="40" t="s">
        <v>974</v>
      </c>
      <c r="E455" s="40" t="s">
        <v>975</v>
      </c>
      <c r="F455" s="46" t="s">
        <v>5898</v>
      </c>
      <c r="G455" s="46" t="s">
        <v>5898</v>
      </c>
      <c r="H455" s="46">
        <v>2E-3</v>
      </c>
      <c r="I455" s="46" t="s">
        <v>5898</v>
      </c>
      <c r="J455" s="92" t="s">
        <v>5898</v>
      </c>
    </row>
    <row r="456" spans="4:10" x14ac:dyDescent="0.15">
      <c r="D456" s="40" t="s">
        <v>976</v>
      </c>
      <c r="E456" s="40" t="s">
        <v>977</v>
      </c>
      <c r="F456" s="46" t="s">
        <v>5898</v>
      </c>
      <c r="G456" s="46" t="s">
        <v>5898</v>
      </c>
      <c r="H456" s="46" t="s">
        <v>5898</v>
      </c>
      <c r="I456" s="46" t="s">
        <v>5898</v>
      </c>
      <c r="J456" s="92" t="s">
        <v>5898</v>
      </c>
    </row>
    <row r="457" spans="4:10" x14ac:dyDescent="0.15">
      <c r="D457" s="40" t="s">
        <v>978</v>
      </c>
      <c r="E457" s="40" t="s">
        <v>5784</v>
      </c>
      <c r="F457" s="46" t="s">
        <v>5898</v>
      </c>
      <c r="G457" s="46" t="s">
        <v>5898</v>
      </c>
      <c r="H457" s="46">
        <v>0.2</v>
      </c>
      <c r="I457" s="46" t="s">
        <v>5898</v>
      </c>
      <c r="J457" s="92" t="s">
        <v>5898</v>
      </c>
    </row>
    <row r="458" spans="4:10" x14ac:dyDescent="0.15">
      <c r="D458" s="40" t="s">
        <v>980</v>
      </c>
      <c r="E458" s="40" t="s">
        <v>981</v>
      </c>
      <c r="F458" s="46" t="s">
        <v>5898</v>
      </c>
      <c r="G458" s="46" t="s">
        <v>5898</v>
      </c>
      <c r="H458" s="46">
        <v>3.5000000000000003E-2</v>
      </c>
      <c r="I458" s="46" t="s">
        <v>5898</v>
      </c>
      <c r="J458" s="92" t="s">
        <v>5898</v>
      </c>
    </row>
    <row r="459" spans="4:10" x14ac:dyDescent="0.15">
      <c r="D459" s="40" t="s">
        <v>982</v>
      </c>
      <c r="E459" s="40" t="s">
        <v>983</v>
      </c>
      <c r="F459" s="46" t="s">
        <v>5898</v>
      </c>
      <c r="G459" s="46" t="s">
        <v>5898</v>
      </c>
      <c r="H459" s="46">
        <v>0.4</v>
      </c>
      <c r="I459" s="46" t="s">
        <v>5898</v>
      </c>
      <c r="J459" s="92" t="s">
        <v>5898</v>
      </c>
    </row>
    <row r="460" spans="4:10" x14ac:dyDescent="0.15">
      <c r="D460" s="40" t="s">
        <v>984</v>
      </c>
      <c r="E460" s="40" t="s">
        <v>985</v>
      </c>
      <c r="F460" s="46" t="s">
        <v>5898</v>
      </c>
      <c r="G460" s="46" t="s">
        <v>5898</v>
      </c>
      <c r="H460" s="46">
        <v>0.03</v>
      </c>
      <c r="I460" s="46" t="s">
        <v>5898</v>
      </c>
      <c r="J460" s="92" t="s">
        <v>5898</v>
      </c>
    </row>
    <row r="461" spans="4:10" x14ac:dyDescent="0.15">
      <c r="D461" s="40" t="s">
        <v>986</v>
      </c>
      <c r="E461" s="40" t="s">
        <v>987</v>
      </c>
      <c r="F461" s="46" t="s">
        <v>5898</v>
      </c>
      <c r="G461" s="46" t="s">
        <v>5898</v>
      </c>
      <c r="H461" s="46" t="s">
        <v>5898</v>
      </c>
      <c r="I461" s="46" t="s">
        <v>5898</v>
      </c>
      <c r="J461" s="92" t="s">
        <v>5898</v>
      </c>
    </row>
    <row r="462" spans="4:10" x14ac:dyDescent="0.15">
      <c r="D462" s="40" t="s">
        <v>988</v>
      </c>
      <c r="E462" s="40" t="s">
        <v>989</v>
      </c>
      <c r="F462" s="46" t="s">
        <v>5898</v>
      </c>
      <c r="G462" s="46" t="s">
        <v>5898</v>
      </c>
      <c r="H462" s="46" t="s">
        <v>5898</v>
      </c>
      <c r="I462" s="46" t="s">
        <v>5898</v>
      </c>
      <c r="J462" s="92" t="s">
        <v>5898</v>
      </c>
    </row>
    <row r="463" spans="4:10" x14ac:dyDescent="0.15">
      <c r="D463" s="40" t="s">
        <v>990</v>
      </c>
      <c r="E463" s="40" t="s">
        <v>991</v>
      </c>
      <c r="F463" s="46" t="s">
        <v>5898</v>
      </c>
      <c r="G463" s="46" t="s">
        <v>5898</v>
      </c>
      <c r="H463" s="46" t="s">
        <v>5898</v>
      </c>
      <c r="I463" s="46" t="s">
        <v>5898</v>
      </c>
      <c r="J463" s="92" t="s">
        <v>5898</v>
      </c>
    </row>
    <row r="464" spans="4:10" x14ac:dyDescent="0.15">
      <c r="D464" s="40" t="s">
        <v>992</v>
      </c>
      <c r="E464" s="40" t="s">
        <v>993</v>
      </c>
      <c r="F464" s="46" t="s">
        <v>5898</v>
      </c>
      <c r="G464" s="46" t="s">
        <v>5898</v>
      </c>
      <c r="H464" s="46">
        <v>0.08</v>
      </c>
      <c r="I464" s="46" t="s">
        <v>5898</v>
      </c>
      <c r="J464" s="92" t="s">
        <v>5898</v>
      </c>
    </row>
    <row r="465" spans="4:10" x14ac:dyDescent="0.15">
      <c r="D465" s="40" t="s">
        <v>994</v>
      </c>
      <c r="E465" s="40" t="s">
        <v>995</v>
      </c>
      <c r="F465" s="46" t="s">
        <v>5898</v>
      </c>
      <c r="G465" s="46" t="s">
        <v>5898</v>
      </c>
      <c r="H465" s="46">
        <v>0.2</v>
      </c>
      <c r="I465" s="46" t="s">
        <v>5898</v>
      </c>
      <c r="J465" s="92" t="s">
        <v>5898</v>
      </c>
    </row>
    <row r="466" spans="4:10" x14ac:dyDescent="0.15">
      <c r="D466" s="40" t="s">
        <v>996</v>
      </c>
      <c r="E466" s="40" t="s">
        <v>997</v>
      </c>
      <c r="F466" s="46" t="s">
        <v>5898</v>
      </c>
      <c r="G466" s="46" t="s">
        <v>5898</v>
      </c>
      <c r="H466" s="46">
        <v>0.15</v>
      </c>
      <c r="I466" s="46" t="s">
        <v>5898</v>
      </c>
      <c r="J466" s="92" t="s">
        <v>5898</v>
      </c>
    </row>
    <row r="467" spans="4:10" x14ac:dyDescent="0.15">
      <c r="D467" s="40" t="s">
        <v>998</v>
      </c>
      <c r="E467" s="40" t="s">
        <v>999</v>
      </c>
      <c r="F467" s="46" t="s">
        <v>5898</v>
      </c>
      <c r="G467" s="46" t="s">
        <v>5898</v>
      </c>
      <c r="H467" s="46">
        <v>0.36</v>
      </c>
      <c r="I467" s="46" t="s">
        <v>5898</v>
      </c>
      <c r="J467" s="92" t="s">
        <v>5898</v>
      </c>
    </row>
    <row r="468" spans="4:10" x14ac:dyDescent="0.15">
      <c r="D468" s="40" t="s">
        <v>1000</v>
      </c>
      <c r="E468" s="40" t="s">
        <v>1001</v>
      </c>
      <c r="F468" s="46" t="s">
        <v>5898</v>
      </c>
      <c r="G468" s="46" t="s">
        <v>5898</v>
      </c>
      <c r="H468" s="46" t="s">
        <v>5898</v>
      </c>
      <c r="I468" s="46" t="s">
        <v>5898</v>
      </c>
      <c r="J468" s="92" t="s">
        <v>5898</v>
      </c>
    </row>
    <row r="469" spans="4:10" x14ac:dyDescent="0.15">
      <c r="D469" s="40" t="s">
        <v>1002</v>
      </c>
      <c r="E469" s="40" t="s">
        <v>1003</v>
      </c>
      <c r="F469" s="46" t="s">
        <v>5898</v>
      </c>
      <c r="G469" s="46" t="s">
        <v>5898</v>
      </c>
      <c r="H469" s="46">
        <v>0.26</v>
      </c>
      <c r="I469" s="46" t="s">
        <v>5898</v>
      </c>
      <c r="J469" s="92" t="s">
        <v>5898</v>
      </c>
    </row>
    <row r="470" spans="4:10" x14ac:dyDescent="0.15">
      <c r="D470" s="40" t="s">
        <v>1004</v>
      </c>
      <c r="E470" s="40" t="s">
        <v>1005</v>
      </c>
      <c r="F470" s="46" t="s">
        <v>5898</v>
      </c>
      <c r="G470" s="46" t="s">
        <v>5898</v>
      </c>
      <c r="H470" s="46">
        <v>0.2</v>
      </c>
      <c r="I470" s="46" t="s">
        <v>5898</v>
      </c>
      <c r="J470" s="92" t="s">
        <v>5898</v>
      </c>
    </row>
    <row r="471" spans="4:10" x14ac:dyDescent="0.15">
      <c r="D471" s="40" t="s">
        <v>1006</v>
      </c>
      <c r="E471" s="40" t="s">
        <v>1007</v>
      </c>
      <c r="F471" s="46" t="s">
        <v>5898</v>
      </c>
      <c r="G471" s="46" t="s">
        <v>5898</v>
      </c>
      <c r="H471" s="46">
        <v>0.20274880000000001</v>
      </c>
      <c r="I471" s="46" t="s">
        <v>5898</v>
      </c>
      <c r="J471" s="92" t="s">
        <v>5898</v>
      </c>
    </row>
    <row r="472" spans="4:10" x14ac:dyDescent="0.15">
      <c r="D472" s="40" t="s">
        <v>1008</v>
      </c>
      <c r="E472" s="40" t="s">
        <v>1009</v>
      </c>
      <c r="F472" s="46" t="s">
        <v>5898</v>
      </c>
      <c r="G472" s="46" t="s">
        <v>5898</v>
      </c>
      <c r="H472" s="46">
        <v>0.5</v>
      </c>
      <c r="I472" s="46" t="s">
        <v>5898</v>
      </c>
      <c r="J472" s="92" t="s">
        <v>5898</v>
      </c>
    </row>
    <row r="473" spans="4:10" x14ac:dyDescent="0.15">
      <c r="D473" s="40" t="s">
        <v>1010</v>
      </c>
      <c r="E473" s="40" t="s">
        <v>1011</v>
      </c>
      <c r="F473" s="46" t="s">
        <v>5898</v>
      </c>
      <c r="G473" s="46" t="s">
        <v>5898</v>
      </c>
      <c r="H473" s="46">
        <v>0.2</v>
      </c>
      <c r="I473" s="46" t="s">
        <v>5898</v>
      </c>
      <c r="J473" s="92" t="s">
        <v>5898</v>
      </c>
    </row>
    <row r="474" spans="4:10" x14ac:dyDescent="0.15">
      <c r="D474" s="40" t="s">
        <v>1012</v>
      </c>
      <c r="E474" s="40" t="s">
        <v>1013</v>
      </c>
      <c r="F474" s="46" t="s">
        <v>5898</v>
      </c>
      <c r="G474" s="46" t="s">
        <v>5898</v>
      </c>
      <c r="H474" s="46" t="s">
        <v>5898</v>
      </c>
      <c r="I474" s="46" t="s">
        <v>5898</v>
      </c>
      <c r="J474" s="92" t="s">
        <v>5898</v>
      </c>
    </row>
    <row r="475" spans="4:10" x14ac:dyDescent="0.15">
      <c r="D475" s="40" t="s">
        <v>1014</v>
      </c>
      <c r="E475" s="40" t="s">
        <v>1015</v>
      </c>
      <c r="F475" s="46" t="s">
        <v>5898</v>
      </c>
      <c r="G475" s="46" t="s">
        <v>5898</v>
      </c>
      <c r="H475" s="46" t="s">
        <v>5898</v>
      </c>
      <c r="I475" s="46" t="s">
        <v>5898</v>
      </c>
      <c r="J475" s="92" t="s">
        <v>5898</v>
      </c>
    </row>
    <row r="476" spans="4:10" x14ac:dyDescent="0.15">
      <c r="D476" s="40" t="s">
        <v>1016</v>
      </c>
      <c r="E476" s="40" t="s">
        <v>1017</v>
      </c>
      <c r="F476" s="46" t="s">
        <v>5898</v>
      </c>
      <c r="G476" s="46" t="s">
        <v>5898</v>
      </c>
      <c r="H476" s="46">
        <v>0.4</v>
      </c>
      <c r="I476" s="46" t="s">
        <v>5898</v>
      </c>
      <c r="J476" s="92" t="s">
        <v>5898</v>
      </c>
    </row>
    <row r="477" spans="4:10" x14ac:dyDescent="0.15">
      <c r="D477" s="40" t="s">
        <v>1018</v>
      </c>
      <c r="E477" s="40" t="s">
        <v>1019</v>
      </c>
      <c r="F477" s="46" t="s">
        <v>5898</v>
      </c>
      <c r="G477" s="46" t="s">
        <v>5898</v>
      </c>
      <c r="H477" s="46">
        <v>0.2</v>
      </c>
      <c r="I477" s="46" t="s">
        <v>5898</v>
      </c>
      <c r="J477" s="92" t="s">
        <v>5898</v>
      </c>
    </row>
    <row r="478" spans="4:10" x14ac:dyDescent="0.15">
      <c r="D478" s="40" t="s">
        <v>1020</v>
      </c>
      <c r="E478" s="40" t="s">
        <v>1021</v>
      </c>
      <c r="F478" s="46" t="s">
        <v>5898</v>
      </c>
      <c r="G478" s="46" t="s">
        <v>5898</v>
      </c>
      <c r="H478" s="46">
        <v>0.05</v>
      </c>
      <c r="I478" s="46" t="s">
        <v>5898</v>
      </c>
      <c r="J478" s="92" t="s">
        <v>5898</v>
      </c>
    </row>
    <row r="479" spans="4:10" x14ac:dyDescent="0.15">
      <c r="D479" s="40" t="s">
        <v>1022</v>
      </c>
      <c r="E479" s="40" t="s">
        <v>1023</v>
      </c>
      <c r="F479" s="46" t="s">
        <v>5898</v>
      </c>
      <c r="G479" s="46" t="s">
        <v>5898</v>
      </c>
      <c r="H479" s="46">
        <v>0.1</v>
      </c>
      <c r="I479" s="46" t="s">
        <v>5898</v>
      </c>
      <c r="J479" s="92" t="s">
        <v>5898</v>
      </c>
    </row>
    <row r="480" spans="4:10" x14ac:dyDescent="0.15">
      <c r="D480" s="40" t="s">
        <v>1024</v>
      </c>
      <c r="E480" s="40" t="s">
        <v>1025</v>
      </c>
      <c r="F480" s="46" t="s">
        <v>5898</v>
      </c>
      <c r="G480" s="46" t="s">
        <v>5898</v>
      </c>
      <c r="H480" s="46" t="s">
        <v>5898</v>
      </c>
      <c r="I480" s="46" t="s">
        <v>5898</v>
      </c>
      <c r="J480" s="92" t="s">
        <v>5898</v>
      </c>
    </row>
    <row r="481" spans="4:10" x14ac:dyDescent="0.15">
      <c r="D481" s="40" t="s">
        <v>1026</v>
      </c>
      <c r="E481" s="40" t="s">
        <v>1027</v>
      </c>
      <c r="F481" s="46" t="s">
        <v>5898</v>
      </c>
      <c r="G481" s="46" t="s">
        <v>5898</v>
      </c>
      <c r="H481" s="46" t="s">
        <v>5898</v>
      </c>
      <c r="I481" s="46" t="s">
        <v>5898</v>
      </c>
      <c r="J481" s="92" t="s">
        <v>5898</v>
      </c>
    </row>
    <row r="482" spans="4:10" x14ac:dyDescent="0.15">
      <c r="D482" s="40" t="s">
        <v>1028</v>
      </c>
      <c r="E482" s="40" t="s">
        <v>1029</v>
      </c>
      <c r="F482" s="46" t="s">
        <v>5898</v>
      </c>
      <c r="G482" s="46" t="s">
        <v>5898</v>
      </c>
      <c r="H482" s="46">
        <v>0.05</v>
      </c>
      <c r="I482" s="46" t="s">
        <v>5898</v>
      </c>
      <c r="J482" s="92" t="s">
        <v>5898</v>
      </c>
    </row>
    <row r="483" spans="4:10" x14ac:dyDescent="0.15">
      <c r="D483" s="40" t="s">
        <v>1030</v>
      </c>
      <c r="E483" s="40" t="s">
        <v>1031</v>
      </c>
      <c r="F483" s="46" t="s">
        <v>5898</v>
      </c>
      <c r="G483" s="46" t="s">
        <v>5898</v>
      </c>
      <c r="H483" s="46">
        <v>0.4</v>
      </c>
      <c r="I483" s="46" t="s">
        <v>5898</v>
      </c>
      <c r="J483" s="92" t="s">
        <v>5898</v>
      </c>
    </row>
    <row r="484" spans="4:10" x14ac:dyDescent="0.15">
      <c r="D484" s="40" t="s">
        <v>1032</v>
      </c>
      <c r="E484" s="40" t="s">
        <v>1033</v>
      </c>
      <c r="F484" s="46" t="s">
        <v>5898</v>
      </c>
      <c r="G484" s="46" t="s">
        <v>5898</v>
      </c>
      <c r="H484" s="46" t="s">
        <v>5898</v>
      </c>
      <c r="I484" s="46" t="s">
        <v>5898</v>
      </c>
      <c r="J484" s="92" t="s">
        <v>5898</v>
      </c>
    </row>
    <row r="485" spans="4:10" x14ac:dyDescent="0.15">
      <c r="D485" s="40" t="s">
        <v>1034</v>
      </c>
      <c r="E485" s="40" t="s">
        <v>1035</v>
      </c>
      <c r="F485" s="46" t="s">
        <v>5898</v>
      </c>
      <c r="G485" s="46" t="s">
        <v>5898</v>
      </c>
      <c r="H485" s="46" t="s">
        <v>5898</v>
      </c>
      <c r="I485" s="46" t="s">
        <v>5898</v>
      </c>
      <c r="J485" s="92" t="s">
        <v>5898</v>
      </c>
    </row>
    <row r="486" spans="4:10" x14ac:dyDescent="0.15">
      <c r="D486" s="40" t="s">
        <v>1036</v>
      </c>
      <c r="E486" s="40" t="s">
        <v>1037</v>
      </c>
      <c r="F486" s="46" t="s">
        <v>5898</v>
      </c>
      <c r="G486" s="46" t="s">
        <v>5898</v>
      </c>
      <c r="H486" s="46">
        <v>0.03</v>
      </c>
      <c r="I486" s="46" t="s">
        <v>5898</v>
      </c>
      <c r="J486" s="92" t="s">
        <v>5898</v>
      </c>
    </row>
    <row r="487" spans="4:10" x14ac:dyDescent="0.15">
      <c r="D487" s="40" t="s">
        <v>1038</v>
      </c>
      <c r="E487" s="40" t="s">
        <v>1039</v>
      </c>
      <c r="F487" s="46" t="s">
        <v>5898</v>
      </c>
      <c r="G487" s="46" t="s">
        <v>5898</v>
      </c>
      <c r="H487" s="46">
        <v>0.03</v>
      </c>
      <c r="I487" s="46" t="s">
        <v>5898</v>
      </c>
      <c r="J487" s="92" t="s">
        <v>5898</v>
      </c>
    </row>
    <row r="488" spans="4:10" x14ac:dyDescent="0.15">
      <c r="D488" s="40" t="s">
        <v>1040</v>
      </c>
      <c r="E488" s="40" t="s">
        <v>1041</v>
      </c>
      <c r="F488" s="46">
        <v>0.1</v>
      </c>
      <c r="G488" s="46" t="s">
        <v>5898</v>
      </c>
      <c r="H488" s="46">
        <v>0.1</v>
      </c>
      <c r="I488" s="46" t="s">
        <v>5898</v>
      </c>
      <c r="J488" s="92">
        <v>1</v>
      </c>
    </row>
    <row r="489" spans="4:10" x14ac:dyDescent="0.15">
      <c r="D489" s="40" t="s">
        <v>1042</v>
      </c>
      <c r="E489" s="40" t="s">
        <v>1043</v>
      </c>
      <c r="F489" s="46" t="s">
        <v>5898</v>
      </c>
      <c r="G489" s="46" t="s">
        <v>5898</v>
      </c>
      <c r="H489" s="46">
        <v>0.15</v>
      </c>
      <c r="I489" s="46" t="s">
        <v>5898</v>
      </c>
      <c r="J489" s="92" t="s">
        <v>5898</v>
      </c>
    </row>
    <row r="490" spans="4:10" x14ac:dyDescent="0.15">
      <c r="D490" s="40" t="s">
        <v>1044</v>
      </c>
      <c r="E490" s="40" t="s">
        <v>1045</v>
      </c>
      <c r="F490" s="46" t="s">
        <v>5898</v>
      </c>
      <c r="G490" s="46" t="s">
        <v>5898</v>
      </c>
      <c r="H490" s="46" t="s">
        <v>5898</v>
      </c>
      <c r="I490" s="46" t="s">
        <v>5898</v>
      </c>
      <c r="J490" s="92" t="s">
        <v>5898</v>
      </c>
    </row>
    <row r="491" spans="4:10" x14ac:dyDescent="0.15">
      <c r="D491" s="40" t="s">
        <v>1046</v>
      </c>
      <c r="E491" s="40" t="s">
        <v>1047</v>
      </c>
      <c r="F491" s="46" t="s">
        <v>5898</v>
      </c>
      <c r="G491" s="46" t="s">
        <v>5898</v>
      </c>
      <c r="H491" s="46">
        <v>0.12</v>
      </c>
      <c r="I491" s="46" t="s">
        <v>5898</v>
      </c>
      <c r="J491" s="92" t="s">
        <v>5898</v>
      </c>
    </row>
    <row r="492" spans="4:10" x14ac:dyDescent="0.15">
      <c r="D492" s="40" t="s">
        <v>1048</v>
      </c>
      <c r="E492" s="40" t="s">
        <v>1049</v>
      </c>
      <c r="F492" s="46" t="s">
        <v>5898</v>
      </c>
      <c r="G492" s="46" t="s">
        <v>5898</v>
      </c>
      <c r="H492" s="46" t="s">
        <v>5898</v>
      </c>
      <c r="I492" s="46" t="s">
        <v>5898</v>
      </c>
      <c r="J492" s="92" t="s">
        <v>5898</v>
      </c>
    </row>
    <row r="493" spans="4:10" x14ac:dyDescent="0.15">
      <c r="D493" s="40" t="s">
        <v>1050</v>
      </c>
      <c r="E493" s="40" t="s">
        <v>1051</v>
      </c>
      <c r="F493" s="46" t="s">
        <v>5898</v>
      </c>
      <c r="G493" s="46" t="s">
        <v>5898</v>
      </c>
      <c r="H493" s="46">
        <v>0.06</v>
      </c>
      <c r="I493" s="46" t="s">
        <v>5898</v>
      </c>
      <c r="J493" s="92" t="s">
        <v>5898</v>
      </c>
    </row>
    <row r="494" spans="4:10" x14ac:dyDescent="0.15">
      <c r="D494" s="40" t="s">
        <v>1052</v>
      </c>
      <c r="E494" s="40" t="s">
        <v>1053</v>
      </c>
      <c r="F494" s="46" t="s">
        <v>5898</v>
      </c>
      <c r="G494" s="46" t="s">
        <v>5898</v>
      </c>
      <c r="H494" s="46">
        <v>0.18</v>
      </c>
      <c r="I494" s="46" t="s">
        <v>5898</v>
      </c>
      <c r="J494" s="92" t="s">
        <v>5898</v>
      </c>
    </row>
    <row r="495" spans="4:10" x14ac:dyDescent="0.15">
      <c r="D495" s="40" t="s">
        <v>1054</v>
      </c>
      <c r="E495" s="40" t="s">
        <v>1055</v>
      </c>
      <c r="F495" s="46" t="s">
        <v>5898</v>
      </c>
      <c r="G495" s="46" t="s">
        <v>5898</v>
      </c>
      <c r="H495" s="46">
        <v>0.06</v>
      </c>
      <c r="I495" s="46" t="s">
        <v>5898</v>
      </c>
      <c r="J495" s="92" t="s">
        <v>5898</v>
      </c>
    </row>
    <row r="496" spans="4:10" x14ac:dyDescent="0.15">
      <c r="D496" s="40" t="s">
        <v>1056</v>
      </c>
      <c r="E496" s="40" t="s">
        <v>1057</v>
      </c>
      <c r="F496" s="46" t="s">
        <v>5898</v>
      </c>
      <c r="G496" s="46" t="s">
        <v>5898</v>
      </c>
      <c r="H496" s="46">
        <v>0.25</v>
      </c>
      <c r="I496" s="46" t="s">
        <v>5898</v>
      </c>
      <c r="J496" s="92" t="s">
        <v>5898</v>
      </c>
    </row>
    <row r="497" spans="4:10" x14ac:dyDescent="0.15">
      <c r="D497" s="40" t="s">
        <v>1058</v>
      </c>
      <c r="E497" s="40" t="s">
        <v>1059</v>
      </c>
      <c r="F497" s="46" t="s">
        <v>5898</v>
      </c>
      <c r="G497" s="46" t="s">
        <v>5898</v>
      </c>
      <c r="H497" s="46">
        <v>0.2</v>
      </c>
      <c r="I497" s="46" t="s">
        <v>5898</v>
      </c>
      <c r="J497" s="92" t="s">
        <v>5898</v>
      </c>
    </row>
    <row r="498" spans="4:10" x14ac:dyDescent="0.15">
      <c r="D498" s="40" t="s">
        <v>1060</v>
      </c>
      <c r="E498" s="40" t="s">
        <v>1061</v>
      </c>
      <c r="F498" s="46" t="s">
        <v>5898</v>
      </c>
      <c r="G498" s="46" t="s">
        <v>5898</v>
      </c>
      <c r="H498" s="46">
        <v>0.1</v>
      </c>
      <c r="I498" s="46" t="s">
        <v>5898</v>
      </c>
      <c r="J498" s="92" t="s">
        <v>5898</v>
      </c>
    </row>
    <row r="499" spans="4:10" x14ac:dyDescent="0.15">
      <c r="D499" s="40" t="s">
        <v>1062</v>
      </c>
      <c r="E499" s="40" t="s">
        <v>1063</v>
      </c>
      <c r="F499" s="46" t="s">
        <v>5898</v>
      </c>
      <c r="G499" s="46" t="s">
        <v>5898</v>
      </c>
      <c r="H499" s="46">
        <v>2.5000000000000001E-2</v>
      </c>
      <c r="I499" s="46" t="s">
        <v>5898</v>
      </c>
      <c r="J499" s="92" t="s">
        <v>5898</v>
      </c>
    </row>
    <row r="500" spans="4:10" x14ac:dyDescent="0.15">
      <c r="D500" s="40" t="s">
        <v>1064</v>
      </c>
      <c r="E500" s="40" t="s">
        <v>1065</v>
      </c>
      <c r="F500" s="46" t="s">
        <v>5898</v>
      </c>
      <c r="G500" s="46" t="s">
        <v>5898</v>
      </c>
      <c r="H500" s="46">
        <v>0.1</v>
      </c>
      <c r="I500" s="46" t="s">
        <v>5898</v>
      </c>
      <c r="J500" s="92" t="s">
        <v>5898</v>
      </c>
    </row>
    <row r="501" spans="4:10" x14ac:dyDescent="0.15">
      <c r="D501" s="40" t="s">
        <v>1066</v>
      </c>
      <c r="E501" s="40" t="s">
        <v>1067</v>
      </c>
      <c r="F501" s="46" t="s">
        <v>5898</v>
      </c>
      <c r="G501" s="46" t="s">
        <v>5898</v>
      </c>
      <c r="H501" s="46">
        <v>0.56000000000000005</v>
      </c>
      <c r="I501" s="46" t="s">
        <v>5898</v>
      </c>
      <c r="J501" s="92" t="s">
        <v>5898</v>
      </c>
    </row>
    <row r="502" spans="4:10" x14ac:dyDescent="0.15">
      <c r="D502" s="40" t="s">
        <v>1068</v>
      </c>
      <c r="E502" s="40" t="s">
        <v>1069</v>
      </c>
      <c r="F502" s="46" t="s">
        <v>5898</v>
      </c>
      <c r="G502" s="46" t="s">
        <v>5898</v>
      </c>
      <c r="H502" s="46">
        <v>0.1</v>
      </c>
      <c r="I502" s="46" t="s">
        <v>5898</v>
      </c>
      <c r="J502" s="92" t="s">
        <v>5898</v>
      </c>
    </row>
    <row r="503" spans="4:10" x14ac:dyDescent="0.15">
      <c r="D503" s="40" t="s">
        <v>1070</v>
      </c>
      <c r="E503" s="40" t="s">
        <v>1071</v>
      </c>
      <c r="F503" s="46" t="s">
        <v>5898</v>
      </c>
      <c r="G503" s="46" t="s">
        <v>5898</v>
      </c>
      <c r="H503" s="46" t="s">
        <v>5898</v>
      </c>
      <c r="I503" s="46" t="s">
        <v>5898</v>
      </c>
      <c r="J503" s="92" t="s">
        <v>5898</v>
      </c>
    </row>
    <row r="504" spans="4:10" x14ac:dyDescent="0.15">
      <c r="D504" s="40" t="s">
        <v>1072</v>
      </c>
      <c r="E504" s="40" t="s">
        <v>1073</v>
      </c>
      <c r="F504" s="46" t="s">
        <v>5898</v>
      </c>
      <c r="G504" s="46" t="s">
        <v>5898</v>
      </c>
      <c r="H504" s="46">
        <v>0.4</v>
      </c>
      <c r="I504" s="46" t="s">
        <v>5898</v>
      </c>
      <c r="J504" s="92" t="s">
        <v>5898</v>
      </c>
    </row>
    <row r="505" spans="4:10" x14ac:dyDescent="0.15">
      <c r="D505" s="40" t="s">
        <v>1074</v>
      </c>
      <c r="E505" s="40" t="s">
        <v>1075</v>
      </c>
      <c r="F505" s="46" t="s">
        <v>5898</v>
      </c>
      <c r="G505" s="46" t="s">
        <v>5898</v>
      </c>
      <c r="H505" s="46">
        <v>3.06862E-2</v>
      </c>
      <c r="I505" s="46" t="s">
        <v>5898</v>
      </c>
      <c r="J505" s="92" t="s">
        <v>5898</v>
      </c>
    </row>
    <row r="506" spans="4:10" x14ac:dyDescent="0.15">
      <c r="D506" s="40" t="s">
        <v>1076</v>
      </c>
      <c r="E506" s="40" t="s">
        <v>1077</v>
      </c>
      <c r="F506" s="46" t="s">
        <v>5898</v>
      </c>
      <c r="G506" s="46" t="s">
        <v>5898</v>
      </c>
      <c r="H506" s="46">
        <v>0.05</v>
      </c>
      <c r="I506" s="46" t="s">
        <v>5898</v>
      </c>
      <c r="J506" s="92" t="s">
        <v>5898</v>
      </c>
    </row>
    <row r="507" spans="4:10" x14ac:dyDescent="0.15">
      <c r="D507" s="40" t="s">
        <v>1078</v>
      </c>
      <c r="E507" s="40" t="s">
        <v>1079</v>
      </c>
      <c r="F507" s="46" t="s">
        <v>5898</v>
      </c>
      <c r="G507" s="46" t="s">
        <v>5898</v>
      </c>
      <c r="H507" s="46">
        <v>0.2</v>
      </c>
      <c r="I507" s="46" t="s">
        <v>5898</v>
      </c>
      <c r="J507" s="92" t="s">
        <v>5898</v>
      </c>
    </row>
    <row r="508" spans="4:10" x14ac:dyDescent="0.15">
      <c r="D508" s="40" t="s">
        <v>1080</v>
      </c>
      <c r="E508" s="40" t="s">
        <v>1081</v>
      </c>
      <c r="F508" s="46" t="s">
        <v>5898</v>
      </c>
      <c r="G508" s="46" t="s">
        <v>5898</v>
      </c>
      <c r="H508" s="46">
        <v>0.5</v>
      </c>
      <c r="I508" s="46" t="s">
        <v>5898</v>
      </c>
      <c r="J508" s="92" t="s">
        <v>5898</v>
      </c>
    </row>
    <row r="509" spans="4:10" x14ac:dyDescent="0.15">
      <c r="D509" s="40" t="s">
        <v>1082</v>
      </c>
      <c r="E509" s="40" t="s">
        <v>1083</v>
      </c>
      <c r="F509" s="46" t="s">
        <v>5898</v>
      </c>
      <c r="G509" s="46" t="s">
        <v>5898</v>
      </c>
      <c r="H509" s="46">
        <v>0.02</v>
      </c>
      <c r="I509" s="46" t="s">
        <v>5898</v>
      </c>
      <c r="J509" s="92" t="s">
        <v>5898</v>
      </c>
    </row>
    <row r="510" spans="4:10" x14ac:dyDescent="0.15">
      <c r="D510" s="40" t="s">
        <v>1084</v>
      </c>
      <c r="E510" s="40" t="s">
        <v>1085</v>
      </c>
      <c r="F510" s="46" t="s">
        <v>5898</v>
      </c>
      <c r="G510" s="46" t="s">
        <v>5898</v>
      </c>
      <c r="H510" s="46" t="s">
        <v>5898</v>
      </c>
      <c r="I510" s="46" t="s">
        <v>5898</v>
      </c>
      <c r="J510" s="92" t="s">
        <v>5898</v>
      </c>
    </row>
    <row r="511" spans="4:10" x14ac:dyDescent="0.15">
      <c r="D511" s="40" t="s">
        <v>1086</v>
      </c>
      <c r="E511" s="40" t="s">
        <v>1087</v>
      </c>
      <c r="F511" s="46" t="s">
        <v>5898</v>
      </c>
      <c r="G511" s="46" t="s">
        <v>5898</v>
      </c>
      <c r="H511" s="46">
        <v>0.1</v>
      </c>
      <c r="I511" s="46" t="s">
        <v>5898</v>
      </c>
      <c r="J511" s="92" t="s">
        <v>5898</v>
      </c>
    </row>
    <row r="512" spans="4:10" x14ac:dyDescent="0.15">
      <c r="D512" s="40" t="s">
        <v>1088</v>
      </c>
      <c r="E512" s="40" t="s">
        <v>1089</v>
      </c>
      <c r="F512" s="46" t="s">
        <v>5898</v>
      </c>
      <c r="G512" s="46" t="s">
        <v>5898</v>
      </c>
      <c r="H512" s="46">
        <v>0.13</v>
      </c>
      <c r="I512" s="46" t="s">
        <v>5898</v>
      </c>
      <c r="J512" s="92" t="s">
        <v>5898</v>
      </c>
    </row>
    <row r="513" spans="4:10" x14ac:dyDescent="0.15">
      <c r="D513" s="40" t="s">
        <v>1090</v>
      </c>
      <c r="E513" s="40" t="s">
        <v>1091</v>
      </c>
      <c r="F513" s="46" t="s">
        <v>5898</v>
      </c>
      <c r="G513" s="46" t="s">
        <v>5898</v>
      </c>
      <c r="H513" s="46" t="s">
        <v>5898</v>
      </c>
      <c r="I513" s="46" t="s">
        <v>5898</v>
      </c>
      <c r="J513" s="92" t="s">
        <v>5898</v>
      </c>
    </row>
    <row r="514" spans="4:10" x14ac:dyDescent="0.15">
      <c r="D514" s="40" t="s">
        <v>1092</v>
      </c>
      <c r="E514" s="40" t="s">
        <v>1093</v>
      </c>
      <c r="F514" s="46" t="s">
        <v>5898</v>
      </c>
      <c r="G514" s="46" t="s">
        <v>5898</v>
      </c>
      <c r="H514" s="46">
        <v>0.08</v>
      </c>
      <c r="I514" s="46" t="s">
        <v>5898</v>
      </c>
      <c r="J514" s="92" t="s">
        <v>5898</v>
      </c>
    </row>
    <row r="515" spans="4:10" x14ac:dyDescent="0.15">
      <c r="D515" s="40" t="s">
        <v>1094</v>
      </c>
      <c r="E515" s="40" t="s">
        <v>1095</v>
      </c>
      <c r="F515" s="46" t="s">
        <v>5898</v>
      </c>
      <c r="G515" s="46" t="s">
        <v>5898</v>
      </c>
      <c r="H515" s="46" t="s">
        <v>5898</v>
      </c>
      <c r="I515" s="46" t="s">
        <v>5898</v>
      </c>
      <c r="J515" s="92" t="s">
        <v>5898</v>
      </c>
    </row>
    <row r="516" spans="4:10" x14ac:dyDescent="0.15">
      <c r="D516" s="40" t="s">
        <v>1096</v>
      </c>
      <c r="E516" s="40" t="s">
        <v>1097</v>
      </c>
      <c r="F516" s="46" t="s">
        <v>5898</v>
      </c>
      <c r="G516" s="46" t="s">
        <v>5898</v>
      </c>
      <c r="H516" s="46">
        <v>7.0000000000000007E-2</v>
      </c>
      <c r="I516" s="46" t="s">
        <v>5898</v>
      </c>
      <c r="J516" s="92" t="s">
        <v>5898</v>
      </c>
    </row>
    <row r="517" spans="4:10" x14ac:dyDescent="0.15">
      <c r="D517" s="40" t="s">
        <v>1098</v>
      </c>
      <c r="E517" s="40" t="s">
        <v>1099</v>
      </c>
      <c r="F517" s="46" t="s">
        <v>5898</v>
      </c>
      <c r="G517" s="46" t="s">
        <v>5898</v>
      </c>
      <c r="H517" s="46">
        <v>0.1</v>
      </c>
      <c r="I517" s="46" t="s">
        <v>5898</v>
      </c>
      <c r="J517" s="92" t="s">
        <v>5898</v>
      </c>
    </row>
    <row r="518" spans="4:10" x14ac:dyDescent="0.15">
      <c r="D518" s="40" t="s">
        <v>1100</v>
      </c>
      <c r="E518" s="40" t="s">
        <v>1101</v>
      </c>
      <c r="F518" s="46" t="s">
        <v>5898</v>
      </c>
      <c r="G518" s="46" t="s">
        <v>5898</v>
      </c>
      <c r="H518" s="46">
        <v>5.6000000000000001E-2</v>
      </c>
      <c r="I518" s="46" t="s">
        <v>5898</v>
      </c>
      <c r="J518" s="92" t="s">
        <v>5898</v>
      </c>
    </row>
    <row r="519" spans="4:10" x14ac:dyDescent="0.15">
      <c r="D519" s="40" t="s">
        <v>1102</v>
      </c>
      <c r="E519" s="40" t="s">
        <v>1103</v>
      </c>
      <c r="F519" s="46" t="s">
        <v>5898</v>
      </c>
      <c r="G519" s="46" t="s">
        <v>5898</v>
      </c>
      <c r="H519" s="46">
        <v>0.1</v>
      </c>
      <c r="I519" s="46" t="s">
        <v>5898</v>
      </c>
      <c r="J519" s="92" t="s">
        <v>5898</v>
      </c>
    </row>
    <row r="520" spans="4:10" x14ac:dyDescent="0.15">
      <c r="D520" s="40" t="s">
        <v>1104</v>
      </c>
      <c r="E520" s="40" t="s">
        <v>1105</v>
      </c>
      <c r="F520" s="46" t="s">
        <v>5898</v>
      </c>
      <c r="G520" s="46" t="s">
        <v>5898</v>
      </c>
      <c r="H520" s="46">
        <v>0.3</v>
      </c>
      <c r="I520" s="46" t="s">
        <v>5898</v>
      </c>
      <c r="J520" s="92" t="s">
        <v>5898</v>
      </c>
    </row>
    <row r="521" spans="4:10" x14ac:dyDescent="0.15">
      <c r="D521" s="40" t="s">
        <v>1106</v>
      </c>
      <c r="E521" s="40" t="s">
        <v>1107</v>
      </c>
      <c r="F521" s="46" t="s">
        <v>5898</v>
      </c>
      <c r="G521" s="46" t="s">
        <v>5898</v>
      </c>
      <c r="H521" s="46" t="s">
        <v>5898</v>
      </c>
      <c r="I521" s="46" t="s">
        <v>5898</v>
      </c>
      <c r="J521" s="92" t="s">
        <v>5898</v>
      </c>
    </row>
    <row r="522" spans="4:10" x14ac:dyDescent="0.15">
      <c r="D522" s="40" t="s">
        <v>1108</v>
      </c>
      <c r="E522" s="40" t="s">
        <v>1109</v>
      </c>
      <c r="F522" s="46" t="s">
        <v>5898</v>
      </c>
      <c r="G522" s="46" t="s">
        <v>5898</v>
      </c>
      <c r="H522" s="46">
        <v>0.1</v>
      </c>
      <c r="I522" s="46" t="s">
        <v>5898</v>
      </c>
      <c r="J522" s="92" t="s">
        <v>5898</v>
      </c>
    </row>
    <row r="523" spans="4:10" x14ac:dyDescent="0.15">
      <c r="D523" s="40" t="s">
        <v>1110</v>
      </c>
      <c r="E523" s="40" t="s">
        <v>1111</v>
      </c>
      <c r="F523" s="46" t="s">
        <v>5898</v>
      </c>
      <c r="G523" s="46" t="s">
        <v>5898</v>
      </c>
      <c r="H523" s="46">
        <v>0.12</v>
      </c>
      <c r="I523" s="46" t="s">
        <v>5898</v>
      </c>
      <c r="J523" s="92" t="s">
        <v>5898</v>
      </c>
    </row>
    <row r="524" spans="4:10" x14ac:dyDescent="0.15">
      <c r="D524" s="40" t="s">
        <v>1112</v>
      </c>
      <c r="E524" s="40" t="s">
        <v>1113</v>
      </c>
      <c r="F524" s="46" t="s">
        <v>5898</v>
      </c>
      <c r="G524" s="46" t="s">
        <v>5898</v>
      </c>
      <c r="H524" s="46" t="s">
        <v>5898</v>
      </c>
      <c r="I524" s="46" t="s">
        <v>5898</v>
      </c>
      <c r="J524" s="92" t="s">
        <v>5898</v>
      </c>
    </row>
    <row r="525" spans="4:10" x14ac:dyDescent="0.15">
      <c r="D525" s="40" t="s">
        <v>1114</v>
      </c>
      <c r="E525" s="40" t="s">
        <v>1115</v>
      </c>
      <c r="F525" s="46" t="s">
        <v>5898</v>
      </c>
      <c r="G525" s="46" t="s">
        <v>5898</v>
      </c>
      <c r="H525" s="46">
        <v>0.2</v>
      </c>
      <c r="I525" s="46" t="s">
        <v>5898</v>
      </c>
      <c r="J525" s="92" t="s">
        <v>5898</v>
      </c>
    </row>
    <row r="526" spans="4:10" x14ac:dyDescent="0.15">
      <c r="D526" s="40" t="s">
        <v>1116</v>
      </c>
      <c r="E526" s="40" t="s">
        <v>1117</v>
      </c>
      <c r="F526" s="46" t="s">
        <v>5898</v>
      </c>
      <c r="G526" s="46" t="s">
        <v>5898</v>
      </c>
      <c r="H526" s="46">
        <v>0.01</v>
      </c>
      <c r="I526" s="46" t="s">
        <v>5898</v>
      </c>
      <c r="J526" s="92" t="s">
        <v>5898</v>
      </c>
    </row>
    <row r="527" spans="4:10" x14ac:dyDescent="0.15">
      <c r="D527" s="40" t="s">
        <v>1118</v>
      </c>
      <c r="E527" s="40" t="s">
        <v>1119</v>
      </c>
      <c r="F527" s="46" t="s">
        <v>5898</v>
      </c>
      <c r="G527" s="46" t="s">
        <v>5898</v>
      </c>
      <c r="H527" s="46" t="s">
        <v>5898</v>
      </c>
      <c r="I527" s="46" t="s">
        <v>5898</v>
      </c>
      <c r="J527" s="92" t="s">
        <v>5898</v>
      </c>
    </row>
    <row r="528" spans="4:10" x14ac:dyDescent="0.15">
      <c r="D528" s="40" t="s">
        <v>1120</v>
      </c>
      <c r="E528" s="40" t="s">
        <v>1121</v>
      </c>
      <c r="F528" s="46" t="s">
        <v>5898</v>
      </c>
      <c r="G528" s="46" t="s">
        <v>5898</v>
      </c>
      <c r="H528" s="46" t="s">
        <v>5898</v>
      </c>
      <c r="I528" s="46" t="s">
        <v>5898</v>
      </c>
      <c r="J528" s="92" t="s">
        <v>5898</v>
      </c>
    </row>
    <row r="529" spans="4:10" x14ac:dyDescent="0.15">
      <c r="D529" s="40" t="s">
        <v>1122</v>
      </c>
      <c r="E529" s="40" t="s">
        <v>1123</v>
      </c>
      <c r="F529" s="46" t="s">
        <v>5898</v>
      </c>
      <c r="G529" s="46" t="s">
        <v>5898</v>
      </c>
      <c r="H529" s="46">
        <v>0.05</v>
      </c>
      <c r="I529" s="46" t="s">
        <v>5898</v>
      </c>
      <c r="J529" s="92" t="s">
        <v>5898</v>
      </c>
    </row>
    <row r="530" spans="4:10" x14ac:dyDescent="0.15">
      <c r="D530" s="40" t="s">
        <v>1124</v>
      </c>
      <c r="E530" s="40" t="s">
        <v>1125</v>
      </c>
      <c r="F530" s="46" t="s">
        <v>5898</v>
      </c>
      <c r="G530" s="46" t="s">
        <v>5898</v>
      </c>
      <c r="H530" s="46" t="s">
        <v>5898</v>
      </c>
      <c r="I530" s="46" t="s">
        <v>5898</v>
      </c>
      <c r="J530" s="92" t="s">
        <v>5898</v>
      </c>
    </row>
    <row r="531" spans="4:10" x14ac:dyDescent="0.15">
      <c r="D531" s="40" t="s">
        <v>1126</v>
      </c>
      <c r="E531" s="40" t="s">
        <v>1127</v>
      </c>
      <c r="F531" s="46" t="s">
        <v>5898</v>
      </c>
      <c r="G531" s="46" t="s">
        <v>5898</v>
      </c>
      <c r="H531" s="46">
        <v>0.1</v>
      </c>
      <c r="I531" s="46" t="s">
        <v>5898</v>
      </c>
      <c r="J531" s="92" t="s">
        <v>5898</v>
      </c>
    </row>
    <row r="532" spans="4:10" x14ac:dyDescent="0.15">
      <c r="D532" s="40" t="s">
        <v>1128</v>
      </c>
      <c r="E532" s="40" t="s">
        <v>1129</v>
      </c>
      <c r="F532" s="46" t="s">
        <v>5898</v>
      </c>
      <c r="G532" s="46" t="s">
        <v>5898</v>
      </c>
      <c r="H532" s="46">
        <v>0.05</v>
      </c>
      <c r="I532" s="46" t="s">
        <v>5898</v>
      </c>
      <c r="J532" s="92" t="s">
        <v>5898</v>
      </c>
    </row>
    <row r="533" spans="4:10" x14ac:dyDescent="0.15">
      <c r="D533" s="40" t="s">
        <v>1130</v>
      </c>
      <c r="E533" s="40" t="s">
        <v>1131</v>
      </c>
      <c r="F533" s="46" t="s">
        <v>5898</v>
      </c>
      <c r="G533" s="46" t="s">
        <v>5898</v>
      </c>
      <c r="H533" s="46">
        <v>0.02</v>
      </c>
      <c r="I533" s="46" t="s">
        <v>5898</v>
      </c>
      <c r="J533" s="92" t="s">
        <v>5898</v>
      </c>
    </row>
    <row r="534" spans="4:10" x14ac:dyDescent="0.15">
      <c r="D534" s="40" t="s">
        <v>1132</v>
      </c>
      <c r="E534" s="40" t="s">
        <v>1133</v>
      </c>
      <c r="F534" s="46" t="s">
        <v>5898</v>
      </c>
      <c r="G534" s="46" t="s">
        <v>5898</v>
      </c>
      <c r="H534" s="46">
        <v>0.15</v>
      </c>
      <c r="I534" s="46" t="s">
        <v>5898</v>
      </c>
      <c r="J534" s="92" t="s">
        <v>5898</v>
      </c>
    </row>
    <row r="535" spans="4:10" x14ac:dyDescent="0.15">
      <c r="D535" s="40" t="s">
        <v>1134</v>
      </c>
      <c r="E535" s="40" t="s">
        <v>1135</v>
      </c>
      <c r="F535" s="46" t="s">
        <v>5898</v>
      </c>
      <c r="G535" s="46" t="s">
        <v>5898</v>
      </c>
      <c r="H535" s="46" t="s">
        <v>5898</v>
      </c>
      <c r="I535" s="46" t="s">
        <v>5898</v>
      </c>
      <c r="J535" s="92" t="s">
        <v>5898</v>
      </c>
    </row>
    <row r="536" spans="4:10" x14ac:dyDescent="0.15">
      <c r="D536" s="40" t="s">
        <v>1136</v>
      </c>
      <c r="E536" s="40" t="s">
        <v>1137</v>
      </c>
      <c r="F536" s="46" t="s">
        <v>5898</v>
      </c>
      <c r="G536" s="46" t="s">
        <v>5898</v>
      </c>
      <c r="H536" s="46" t="s">
        <v>5898</v>
      </c>
      <c r="I536" s="46" t="s">
        <v>5898</v>
      </c>
      <c r="J536" s="92" t="s">
        <v>5898</v>
      </c>
    </row>
    <row r="537" spans="4:10" x14ac:dyDescent="0.15">
      <c r="D537" s="40" t="s">
        <v>1138</v>
      </c>
      <c r="E537" s="40" t="s">
        <v>1139</v>
      </c>
      <c r="F537" s="46" t="s">
        <v>5898</v>
      </c>
      <c r="G537" s="46" t="s">
        <v>5898</v>
      </c>
      <c r="H537" s="46">
        <v>0.01</v>
      </c>
      <c r="I537" s="46" t="s">
        <v>5898</v>
      </c>
      <c r="J537" s="92" t="s">
        <v>5898</v>
      </c>
    </row>
    <row r="538" spans="4:10" x14ac:dyDescent="0.15">
      <c r="D538" s="40" t="s">
        <v>1140</v>
      </c>
      <c r="E538" s="40" t="s">
        <v>1141</v>
      </c>
      <c r="F538" s="46" t="s">
        <v>5898</v>
      </c>
      <c r="G538" s="46" t="s">
        <v>5898</v>
      </c>
      <c r="H538" s="46" t="s">
        <v>5898</v>
      </c>
      <c r="I538" s="46" t="s">
        <v>5898</v>
      </c>
      <c r="J538" s="92" t="s">
        <v>5898</v>
      </c>
    </row>
    <row r="539" spans="4:10" x14ac:dyDescent="0.15">
      <c r="D539" s="40" t="s">
        <v>1142</v>
      </c>
      <c r="E539" s="40" t="s">
        <v>1143</v>
      </c>
      <c r="F539" s="46" t="s">
        <v>5898</v>
      </c>
      <c r="G539" s="46" t="s">
        <v>5898</v>
      </c>
      <c r="H539" s="46" t="s">
        <v>5898</v>
      </c>
      <c r="I539" s="46" t="s">
        <v>5898</v>
      </c>
      <c r="J539" s="92" t="s">
        <v>5898</v>
      </c>
    </row>
    <row r="540" spans="4:10" x14ac:dyDescent="0.15">
      <c r="D540" s="40" t="s">
        <v>1144</v>
      </c>
      <c r="E540" s="40" t="s">
        <v>1145</v>
      </c>
      <c r="F540" s="46" t="s">
        <v>5898</v>
      </c>
      <c r="G540" s="46" t="s">
        <v>5898</v>
      </c>
      <c r="H540" s="46" t="s">
        <v>5898</v>
      </c>
      <c r="I540" s="46" t="s">
        <v>5898</v>
      </c>
      <c r="J540" s="92" t="s">
        <v>5898</v>
      </c>
    </row>
    <row r="541" spans="4:10" x14ac:dyDescent="0.15">
      <c r="D541" s="40" t="s">
        <v>1146</v>
      </c>
      <c r="E541" s="40" t="s">
        <v>1147</v>
      </c>
      <c r="F541" s="46" t="s">
        <v>5898</v>
      </c>
      <c r="G541" s="46" t="s">
        <v>5898</v>
      </c>
      <c r="H541" s="46" t="s">
        <v>5898</v>
      </c>
      <c r="I541" s="46" t="s">
        <v>5898</v>
      </c>
      <c r="J541" s="92" t="s">
        <v>5898</v>
      </c>
    </row>
    <row r="542" spans="4:10" x14ac:dyDescent="0.15">
      <c r="D542" s="40" t="s">
        <v>1148</v>
      </c>
      <c r="E542" s="40" t="s">
        <v>1149</v>
      </c>
      <c r="F542" s="46" t="s">
        <v>5898</v>
      </c>
      <c r="G542" s="46" t="s">
        <v>5898</v>
      </c>
      <c r="H542" s="46">
        <v>2.8107099999999999E-2</v>
      </c>
      <c r="I542" s="46" t="s">
        <v>5898</v>
      </c>
      <c r="J542" s="92" t="s">
        <v>5898</v>
      </c>
    </row>
    <row r="543" spans="4:10" x14ac:dyDescent="0.15">
      <c r="D543" s="40" t="s">
        <v>1150</v>
      </c>
      <c r="E543" s="40" t="s">
        <v>1151</v>
      </c>
      <c r="F543" s="46" t="s">
        <v>5898</v>
      </c>
      <c r="G543" s="46" t="s">
        <v>5898</v>
      </c>
      <c r="H543" s="46">
        <v>0.15</v>
      </c>
      <c r="I543" s="46" t="s">
        <v>5898</v>
      </c>
      <c r="J543" s="92" t="s">
        <v>5898</v>
      </c>
    </row>
    <row r="544" spans="4:10" x14ac:dyDescent="0.15">
      <c r="D544" s="40" t="s">
        <v>20</v>
      </c>
      <c r="E544" s="40" t="s">
        <v>21</v>
      </c>
      <c r="F544" s="46" t="s">
        <v>5898</v>
      </c>
      <c r="G544" s="46" t="s">
        <v>5898</v>
      </c>
      <c r="H544" s="46" t="s">
        <v>5898</v>
      </c>
      <c r="I544" s="46" t="s">
        <v>5898</v>
      </c>
      <c r="J544" s="92" t="s">
        <v>5898</v>
      </c>
    </row>
    <row r="545" spans="4:10" x14ac:dyDescent="0.15">
      <c r="D545" s="40" t="s">
        <v>1152</v>
      </c>
      <c r="E545" s="40" t="s">
        <v>1153</v>
      </c>
      <c r="F545" s="46" t="s">
        <v>5898</v>
      </c>
      <c r="G545" s="46" t="s">
        <v>5898</v>
      </c>
      <c r="H545" s="46">
        <v>7.0000000000000007E-2</v>
      </c>
      <c r="I545" s="46" t="s">
        <v>5898</v>
      </c>
      <c r="J545" s="92" t="s">
        <v>5898</v>
      </c>
    </row>
    <row r="546" spans="4:10" x14ac:dyDescent="0.15">
      <c r="D546" s="40" t="s">
        <v>1154</v>
      </c>
      <c r="E546" s="40" t="s">
        <v>1155</v>
      </c>
      <c r="F546" s="46" t="s">
        <v>5898</v>
      </c>
      <c r="G546" s="46" t="s">
        <v>5898</v>
      </c>
      <c r="H546" s="46" t="s">
        <v>5898</v>
      </c>
      <c r="I546" s="46" t="s">
        <v>5898</v>
      </c>
      <c r="J546" s="92" t="s">
        <v>5898</v>
      </c>
    </row>
    <row r="547" spans="4:10" x14ac:dyDescent="0.15">
      <c r="D547" s="40" t="s">
        <v>1156</v>
      </c>
      <c r="E547" s="40" t="s">
        <v>1157</v>
      </c>
      <c r="F547" s="46" t="s">
        <v>5898</v>
      </c>
      <c r="G547" s="46" t="s">
        <v>5898</v>
      </c>
      <c r="H547" s="46">
        <v>0.05</v>
      </c>
      <c r="I547" s="46" t="s">
        <v>5898</v>
      </c>
      <c r="J547" s="92" t="s">
        <v>5898</v>
      </c>
    </row>
    <row r="548" spans="4:10" x14ac:dyDescent="0.15">
      <c r="D548" s="40" t="s">
        <v>1158</v>
      </c>
      <c r="E548" s="40" t="s">
        <v>1159</v>
      </c>
      <c r="F548" s="46" t="s">
        <v>5898</v>
      </c>
      <c r="G548" s="46" t="s">
        <v>5898</v>
      </c>
      <c r="H548" s="46">
        <v>0.02</v>
      </c>
      <c r="I548" s="46" t="s">
        <v>5898</v>
      </c>
      <c r="J548" s="92" t="s">
        <v>5898</v>
      </c>
    </row>
    <row r="549" spans="4:10" x14ac:dyDescent="0.15">
      <c r="D549" s="40" t="s">
        <v>1160</v>
      </c>
      <c r="E549" s="40" t="s">
        <v>1161</v>
      </c>
      <c r="F549" s="46" t="s">
        <v>5898</v>
      </c>
      <c r="G549" s="46" t="s">
        <v>5898</v>
      </c>
      <c r="H549" s="46" t="s">
        <v>5898</v>
      </c>
      <c r="I549" s="46" t="s">
        <v>5898</v>
      </c>
      <c r="J549" s="92" t="s">
        <v>5898</v>
      </c>
    </row>
    <row r="550" spans="4:10" x14ac:dyDescent="0.15">
      <c r="D550" s="40" t="s">
        <v>1162</v>
      </c>
      <c r="E550" s="40" t="s">
        <v>1163</v>
      </c>
      <c r="F550" s="46" t="s">
        <v>5898</v>
      </c>
      <c r="G550" s="46" t="s">
        <v>5898</v>
      </c>
      <c r="H550" s="46">
        <v>0.2</v>
      </c>
      <c r="I550" s="46" t="s">
        <v>5898</v>
      </c>
      <c r="J550" s="92" t="s">
        <v>5898</v>
      </c>
    </row>
    <row r="551" spans="4:10" x14ac:dyDescent="0.15">
      <c r="D551" s="40" t="s">
        <v>1164</v>
      </c>
      <c r="E551" s="40" t="s">
        <v>1165</v>
      </c>
      <c r="F551" s="46" t="s">
        <v>5898</v>
      </c>
      <c r="G551" s="46" t="s">
        <v>5898</v>
      </c>
      <c r="H551" s="46">
        <v>0.1</v>
      </c>
      <c r="I551" s="46" t="s">
        <v>5898</v>
      </c>
      <c r="J551" s="92" t="s">
        <v>5898</v>
      </c>
    </row>
    <row r="552" spans="4:10" x14ac:dyDescent="0.15">
      <c r="D552" s="40" t="s">
        <v>1166</v>
      </c>
      <c r="E552" s="40" t="s">
        <v>1167</v>
      </c>
      <c r="F552" s="46" t="s">
        <v>5898</v>
      </c>
      <c r="G552" s="46" t="s">
        <v>5898</v>
      </c>
      <c r="H552" s="46">
        <v>0.2</v>
      </c>
      <c r="I552" s="46" t="s">
        <v>5898</v>
      </c>
      <c r="J552" s="92" t="s">
        <v>5898</v>
      </c>
    </row>
    <row r="553" spans="4:10" x14ac:dyDescent="0.15">
      <c r="D553" s="40" t="s">
        <v>1168</v>
      </c>
      <c r="E553" s="40" t="s">
        <v>1169</v>
      </c>
      <c r="F553" s="46" t="s">
        <v>5898</v>
      </c>
      <c r="G553" s="46" t="s">
        <v>5898</v>
      </c>
      <c r="H553" s="46">
        <v>0.05</v>
      </c>
      <c r="I553" s="46" t="s">
        <v>5898</v>
      </c>
      <c r="J553" s="92" t="s">
        <v>5898</v>
      </c>
    </row>
    <row r="554" spans="4:10" x14ac:dyDescent="0.15">
      <c r="D554" s="40" t="s">
        <v>1170</v>
      </c>
      <c r="E554" s="40" t="s">
        <v>1171</v>
      </c>
      <c r="F554" s="46" t="s">
        <v>5898</v>
      </c>
      <c r="G554" s="46" t="s">
        <v>5898</v>
      </c>
      <c r="H554" s="46">
        <v>0.05</v>
      </c>
      <c r="I554" s="46" t="s">
        <v>5898</v>
      </c>
      <c r="J554" s="92" t="s">
        <v>5898</v>
      </c>
    </row>
    <row r="555" spans="4:10" x14ac:dyDescent="0.15">
      <c r="D555" s="40" t="s">
        <v>1172</v>
      </c>
      <c r="E555" s="40" t="s">
        <v>1173</v>
      </c>
      <c r="F555" s="46" t="s">
        <v>5898</v>
      </c>
      <c r="G555" s="46" t="s">
        <v>5898</v>
      </c>
      <c r="H555" s="46">
        <v>5.6000000000000001E-2</v>
      </c>
      <c r="I555" s="46" t="s">
        <v>5898</v>
      </c>
      <c r="J555" s="92" t="s">
        <v>5898</v>
      </c>
    </row>
    <row r="556" spans="4:10" x14ac:dyDescent="0.15">
      <c r="D556" s="40" t="s">
        <v>1174</v>
      </c>
      <c r="E556" s="40" t="s">
        <v>1175</v>
      </c>
      <c r="F556" s="46" t="s">
        <v>5898</v>
      </c>
      <c r="G556" s="46" t="s">
        <v>5898</v>
      </c>
      <c r="H556" s="46">
        <v>0.03</v>
      </c>
      <c r="I556" s="46" t="s">
        <v>5898</v>
      </c>
      <c r="J556" s="92" t="s">
        <v>5898</v>
      </c>
    </row>
    <row r="557" spans="4:10" x14ac:dyDescent="0.15">
      <c r="D557" s="40" t="s">
        <v>1176</v>
      </c>
      <c r="E557" s="40" t="s">
        <v>1177</v>
      </c>
      <c r="F557" s="46" t="s">
        <v>5898</v>
      </c>
      <c r="G557" s="46" t="s">
        <v>5898</v>
      </c>
      <c r="H557" s="46">
        <v>0.1</v>
      </c>
      <c r="I557" s="46" t="s">
        <v>5898</v>
      </c>
      <c r="J557" s="92" t="s">
        <v>5898</v>
      </c>
    </row>
    <row r="558" spans="4:10" x14ac:dyDescent="0.15">
      <c r="D558" s="40" t="s">
        <v>1178</v>
      </c>
      <c r="E558" s="40" t="s">
        <v>1179</v>
      </c>
      <c r="F558" s="46" t="s">
        <v>5898</v>
      </c>
      <c r="G558" s="46" t="s">
        <v>5898</v>
      </c>
      <c r="H558" s="46">
        <v>2.5000000000000001E-2</v>
      </c>
      <c r="I558" s="46" t="s">
        <v>5898</v>
      </c>
      <c r="J558" s="92" t="s">
        <v>5898</v>
      </c>
    </row>
    <row r="559" spans="4:10" x14ac:dyDescent="0.15">
      <c r="D559" s="40" t="s">
        <v>1180</v>
      </c>
      <c r="E559" s="40" t="s">
        <v>1181</v>
      </c>
      <c r="F559" s="46" t="s">
        <v>5898</v>
      </c>
      <c r="G559" s="46" t="s">
        <v>5898</v>
      </c>
      <c r="H559" s="46">
        <v>0.15</v>
      </c>
      <c r="I559" s="46" t="s">
        <v>5898</v>
      </c>
      <c r="J559" s="92" t="s">
        <v>5898</v>
      </c>
    </row>
    <row r="560" spans="4:10" x14ac:dyDescent="0.15">
      <c r="D560" s="40" t="s">
        <v>1182</v>
      </c>
      <c r="E560" s="40" t="s">
        <v>1183</v>
      </c>
      <c r="F560" s="46" t="s">
        <v>5898</v>
      </c>
      <c r="G560" s="46" t="s">
        <v>5898</v>
      </c>
      <c r="H560" s="46">
        <v>0.5</v>
      </c>
      <c r="I560" s="46" t="s">
        <v>5898</v>
      </c>
      <c r="J560" s="92" t="s">
        <v>5898</v>
      </c>
    </row>
    <row r="561" spans="4:10" x14ac:dyDescent="0.15">
      <c r="D561" s="40" t="s">
        <v>1184</v>
      </c>
      <c r="E561" s="40" t="s">
        <v>1185</v>
      </c>
      <c r="F561" s="46" t="s">
        <v>5898</v>
      </c>
      <c r="G561" s="46" t="s">
        <v>5898</v>
      </c>
      <c r="H561" s="46">
        <v>0.02</v>
      </c>
      <c r="I561" s="46" t="s">
        <v>5898</v>
      </c>
      <c r="J561" s="92" t="s">
        <v>5898</v>
      </c>
    </row>
    <row r="562" spans="4:10" x14ac:dyDescent="0.15">
      <c r="D562" s="40" t="s">
        <v>1186</v>
      </c>
      <c r="E562" s="40" t="s">
        <v>1187</v>
      </c>
      <c r="F562" s="46" t="s">
        <v>5898</v>
      </c>
      <c r="G562" s="46" t="s">
        <v>5898</v>
      </c>
      <c r="H562" s="46" t="s">
        <v>5898</v>
      </c>
      <c r="I562" s="46" t="s">
        <v>5898</v>
      </c>
      <c r="J562" s="92" t="s">
        <v>5898</v>
      </c>
    </row>
    <row r="563" spans="4:10" x14ac:dyDescent="0.15">
      <c r="D563" s="40" t="s">
        <v>1188</v>
      </c>
      <c r="E563" s="40" t="s">
        <v>1189</v>
      </c>
      <c r="F563" s="46" t="s">
        <v>5898</v>
      </c>
      <c r="G563" s="46" t="s">
        <v>5898</v>
      </c>
      <c r="H563" s="46" t="s">
        <v>5898</v>
      </c>
      <c r="I563" s="46" t="s">
        <v>5898</v>
      </c>
      <c r="J563" s="92" t="s">
        <v>5898</v>
      </c>
    </row>
    <row r="564" spans="4:10" x14ac:dyDescent="0.15">
      <c r="D564" s="40" t="s">
        <v>1190</v>
      </c>
      <c r="E564" s="40" t="s">
        <v>1191</v>
      </c>
      <c r="F564" s="46" t="s">
        <v>5898</v>
      </c>
      <c r="G564" s="46" t="s">
        <v>5898</v>
      </c>
      <c r="H564" s="46" t="s">
        <v>5898</v>
      </c>
      <c r="I564" s="46" t="s">
        <v>5898</v>
      </c>
      <c r="J564" s="92" t="s">
        <v>5898</v>
      </c>
    </row>
    <row r="565" spans="4:10" x14ac:dyDescent="0.15">
      <c r="D565" s="40" t="s">
        <v>1192</v>
      </c>
      <c r="E565" s="40" t="s">
        <v>1193</v>
      </c>
      <c r="F565" s="46" t="s">
        <v>5898</v>
      </c>
      <c r="G565" s="46" t="s">
        <v>5898</v>
      </c>
      <c r="H565" s="46">
        <v>0.04</v>
      </c>
      <c r="I565" s="46" t="s">
        <v>5898</v>
      </c>
      <c r="J565" s="92" t="s">
        <v>5898</v>
      </c>
    </row>
    <row r="566" spans="4:10" x14ac:dyDescent="0.15">
      <c r="D566" s="40" t="s">
        <v>1194</v>
      </c>
      <c r="E566" s="40" t="s">
        <v>1195</v>
      </c>
      <c r="F566" s="46" t="s">
        <v>5898</v>
      </c>
      <c r="G566" s="46" t="s">
        <v>5898</v>
      </c>
      <c r="H566" s="46" t="s">
        <v>5898</v>
      </c>
      <c r="I566" s="46" t="s">
        <v>5898</v>
      </c>
      <c r="J566" s="92" t="s">
        <v>5898</v>
      </c>
    </row>
    <row r="567" spans="4:10" x14ac:dyDescent="0.15">
      <c r="D567" s="40" t="s">
        <v>1196</v>
      </c>
      <c r="E567" s="40" t="s">
        <v>1197</v>
      </c>
      <c r="F567" s="46" t="s">
        <v>5898</v>
      </c>
      <c r="G567" s="46" t="s">
        <v>5898</v>
      </c>
      <c r="H567" s="46">
        <v>0.08</v>
      </c>
      <c r="I567" s="46" t="s">
        <v>5898</v>
      </c>
      <c r="J567" s="92" t="s">
        <v>5898</v>
      </c>
    </row>
    <row r="568" spans="4:10" x14ac:dyDescent="0.15">
      <c r="D568" s="40" t="s">
        <v>1198</v>
      </c>
      <c r="E568" s="40" t="s">
        <v>1199</v>
      </c>
      <c r="F568" s="46" t="s">
        <v>5898</v>
      </c>
      <c r="G568" s="46" t="s">
        <v>5898</v>
      </c>
      <c r="H568" s="46">
        <v>0.2</v>
      </c>
      <c r="I568" s="46" t="s">
        <v>5898</v>
      </c>
      <c r="J568" s="92" t="s">
        <v>5898</v>
      </c>
    </row>
    <row r="569" spans="4:10" x14ac:dyDescent="0.15">
      <c r="D569" s="40" t="s">
        <v>1200</v>
      </c>
      <c r="E569" s="40" t="s">
        <v>1201</v>
      </c>
      <c r="F569" s="46" t="s">
        <v>5898</v>
      </c>
      <c r="G569" s="46" t="s">
        <v>5898</v>
      </c>
      <c r="H569" s="46">
        <v>0.12</v>
      </c>
      <c r="I569" s="46" t="s">
        <v>5898</v>
      </c>
      <c r="J569" s="92" t="s">
        <v>5898</v>
      </c>
    </row>
    <row r="570" spans="4:10" x14ac:dyDescent="0.15">
      <c r="D570" s="40" t="s">
        <v>1202</v>
      </c>
      <c r="E570" s="40" t="s">
        <v>1203</v>
      </c>
      <c r="F570" s="46" t="s">
        <v>5898</v>
      </c>
      <c r="G570" s="46" t="s">
        <v>5898</v>
      </c>
      <c r="H570" s="46" t="s">
        <v>5898</v>
      </c>
      <c r="I570" s="46" t="s">
        <v>5898</v>
      </c>
      <c r="J570" s="92" t="s">
        <v>5898</v>
      </c>
    </row>
    <row r="571" spans="4:10" x14ac:dyDescent="0.15">
      <c r="D571" s="40" t="s">
        <v>1204</v>
      </c>
      <c r="E571" s="40" t="s">
        <v>1205</v>
      </c>
      <c r="F571" s="46" t="s">
        <v>5898</v>
      </c>
      <c r="G571" s="46" t="s">
        <v>5898</v>
      </c>
      <c r="H571" s="46" t="s">
        <v>5898</v>
      </c>
      <c r="I571" s="46" t="s">
        <v>5898</v>
      </c>
      <c r="J571" s="92" t="s">
        <v>5898</v>
      </c>
    </row>
    <row r="572" spans="4:10" x14ac:dyDescent="0.15">
      <c r="D572" s="40" t="s">
        <v>1206</v>
      </c>
      <c r="E572" s="40" t="s">
        <v>1207</v>
      </c>
      <c r="F572" s="46" t="s">
        <v>5898</v>
      </c>
      <c r="G572" s="46" t="s">
        <v>5898</v>
      </c>
      <c r="H572" s="46">
        <v>0.15</v>
      </c>
      <c r="I572" s="46" t="s">
        <v>5898</v>
      </c>
      <c r="J572" s="92" t="s">
        <v>5898</v>
      </c>
    </row>
    <row r="573" spans="4:10" x14ac:dyDescent="0.15">
      <c r="D573" s="40" t="s">
        <v>1208</v>
      </c>
      <c r="E573" s="40" t="s">
        <v>1209</v>
      </c>
      <c r="F573" s="46" t="s">
        <v>5898</v>
      </c>
      <c r="G573" s="46" t="s">
        <v>5898</v>
      </c>
      <c r="H573" s="46">
        <v>0.1</v>
      </c>
      <c r="I573" s="46" t="s">
        <v>5898</v>
      </c>
      <c r="J573" s="92" t="s">
        <v>5898</v>
      </c>
    </row>
    <row r="574" spans="4:10" x14ac:dyDescent="0.15">
      <c r="D574" s="40" t="s">
        <v>1210</v>
      </c>
      <c r="E574" s="40" t="s">
        <v>1211</v>
      </c>
      <c r="F574" s="46" t="s">
        <v>5898</v>
      </c>
      <c r="G574" s="46" t="s">
        <v>5898</v>
      </c>
      <c r="H574" s="46" t="s">
        <v>5898</v>
      </c>
      <c r="I574" s="46" t="s">
        <v>5898</v>
      </c>
      <c r="J574" s="92" t="s">
        <v>5898</v>
      </c>
    </row>
    <row r="575" spans="4:10" x14ac:dyDescent="0.15">
      <c r="D575" s="40" t="s">
        <v>1212</v>
      </c>
      <c r="E575" s="40" t="s">
        <v>1213</v>
      </c>
      <c r="F575" s="46" t="s">
        <v>5898</v>
      </c>
      <c r="G575" s="46" t="s">
        <v>5898</v>
      </c>
      <c r="H575" s="46" t="s">
        <v>5898</v>
      </c>
      <c r="I575" s="46" t="s">
        <v>5898</v>
      </c>
      <c r="J575" s="92" t="s">
        <v>5898</v>
      </c>
    </row>
    <row r="576" spans="4:10" x14ac:dyDescent="0.15">
      <c r="D576" s="40" t="s">
        <v>1214</v>
      </c>
      <c r="E576" s="40" t="s">
        <v>1215</v>
      </c>
      <c r="F576" s="46" t="s">
        <v>5898</v>
      </c>
      <c r="G576" s="46" t="s">
        <v>5898</v>
      </c>
      <c r="H576" s="46">
        <v>0.1</v>
      </c>
      <c r="I576" s="46" t="s">
        <v>5898</v>
      </c>
      <c r="J576" s="92" t="s">
        <v>5898</v>
      </c>
    </row>
    <row r="577" spans="4:10" x14ac:dyDescent="0.15">
      <c r="D577" s="40" t="s">
        <v>1216</v>
      </c>
      <c r="E577" s="40" t="s">
        <v>1217</v>
      </c>
      <c r="F577" s="46" t="s">
        <v>5898</v>
      </c>
      <c r="G577" s="46" t="s">
        <v>5898</v>
      </c>
      <c r="H577" s="46">
        <v>0.16</v>
      </c>
      <c r="I577" s="46" t="s">
        <v>5898</v>
      </c>
      <c r="J577" s="92" t="s">
        <v>5898</v>
      </c>
    </row>
    <row r="578" spans="4:10" x14ac:dyDescent="0.15">
      <c r="D578" s="40" t="s">
        <v>1218</v>
      </c>
      <c r="E578" s="40" t="s">
        <v>1219</v>
      </c>
      <c r="F578" s="46" t="s">
        <v>5898</v>
      </c>
      <c r="G578" s="46" t="s">
        <v>5898</v>
      </c>
      <c r="H578" s="46" t="s">
        <v>5898</v>
      </c>
      <c r="I578" s="46" t="s">
        <v>5898</v>
      </c>
      <c r="J578" s="92" t="s">
        <v>5898</v>
      </c>
    </row>
    <row r="579" spans="4:10" x14ac:dyDescent="0.15">
      <c r="D579" s="40" t="s">
        <v>22</v>
      </c>
      <c r="E579" s="40" t="s">
        <v>23</v>
      </c>
      <c r="F579" s="46" t="s">
        <v>5898</v>
      </c>
      <c r="G579" s="46" t="s">
        <v>5898</v>
      </c>
      <c r="H579" s="46" t="s">
        <v>5898</v>
      </c>
      <c r="I579" s="46" t="s">
        <v>5898</v>
      </c>
      <c r="J579" s="92" t="s">
        <v>5898</v>
      </c>
    </row>
    <row r="580" spans="4:10" x14ac:dyDescent="0.15">
      <c r="D580" s="40" t="s">
        <v>1220</v>
      </c>
      <c r="E580" s="40" t="s">
        <v>1221</v>
      </c>
      <c r="F580" s="46" t="s">
        <v>5898</v>
      </c>
      <c r="G580" s="46" t="s">
        <v>5898</v>
      </c>
      <c r="H580" s="46">
        <v>0.12</v>
      </c>
      <c r="I580" s="46" t="s">
        <v>5898</v>
      </c>
      <c r="J580" s="92" t="s">
        <v>5898</v>
      </c>
    </row>
    <row r="581" spans="4:10" x14ac:dyDescent="0.15">
      <c r="D581" s="40" t="s">
        <v>1222</v>
      </c>
      <c r="E581" s="40" t="s">
        <v>1223</v>
      </c>
      <c r="F581" s="46" t="s">
        <v>5898</v>
      </c>
      <c r="G581" s="46" t="s">
        <v>5898</v>
      </c>
      <c r="H581" s="46">
        <v>0.01</v>
      </c>
      <c r="I581" s="46" t="s">
        <v>5898</v>
      </c>
      <c r="J581" s="92" t="s">
        <v>5898</v>
      </c>
    </row>
    <row r="582" spans="4:10" x14ac:dyDescent="0.15">
      <c r="D582" s="40" t="s">
        <v>1224</v>
      </c>
      <c r="E582" s="40" t="s">
        <v>1225</v>
      </c>
      <c r="F582" s="46" t="s">
        <v>5898</v>
      </c>
      <c r="G582" s="46" t="s">
        <v>5898</v>
      </c>
      <c r="H582" s="46" t="s">
        <v>5898</v>
      </c>
      <c r="I582" s="46" t="s">
        <v>5898</v>
      </c>
      <c r="J582" s="92" t="s">
        <v>5898</v>
      </c>
    </row>
    <row r="583" spans="4:10" x14ac:dyDescent="0.15">
      <c r="D583" s="40" t="s">
        <v>1226</v>
      </c>
      <c r="E583" s="40" t="s">
        <v>1227</v>
      </c>
      <c r="F583" s="46" t="s">
        <v>5898</v>
      </c>
      <c r="G583" s="46" t="s">
        <v>5898</v>
      </c>
      <c r="H583" s="46" t="s">
        <v>5898</v>
      </c>
      <c r="I583" s="46" t="s">
        <v>5898</v>
      </c>
      <c r="J583" s="92" t="s">
        <v>5898</v>
      </c>
    </row>
    <row r="584" spans="4:10" x14ac:dyDescent="0.15">
      <c r="D584" s="40" t="s">
        <v>1228</v>
      </c>
      <c r="E584" s="40" t="s">
        <v>1229</v>
      </c>
      <c r="F584" s="46" t="s">
        <v>5898</v>
      </c>
      <c r="G584" s="46" t="s">
        <v>5898</v>
      </c>
      <c r="H584" s="46">
        <v>0.1</v>
      </c>
      <c r="I584" s="46" t="s">
        <v>5898</v>
      </c>
      <c r="J584" s="92" t="s">
        <v>5898</v>
      </c>
    </row>
    <row r="585" spans="4:10" x14ac:dyDescent="0.15">
      <c r="D585" s="40" t="s">
        <v>1230</v>
      </c>
      <c r="E585" s="40" t="s">
        <v>1231</v>
      </c>
      <c r="F585" s="46" t="s">
        <v>5898</v>
      </c>
      <c r="G585" s="46" t="s">
        <v>5898</v>
      </c>
      <c r="H585" s="46">
        <v>0.3</v>
      </c>
      <c r="I585" s="46" t="s">
        <v>5898</v>
      </c>
      <c r="J585" s="92" t="s">
        <v>5898</v>
      </c>
    </row>
    <row r="586" spans="4:10" x14ac:dyDescent="0.15">
      <c r="D586" s="40" t="s">
        <v>1232</v>
      </c>
      <c r="E586" s="40" t="s">
        <v>1233</v>
      </c>
      <c r="F586" s="46" t="s">
        <v>5898</v>
      </c>
      <c r="G586" s="46" t="s">
        <v>5898</v>
      </c>
      <c r="H586" s="46">
        <v>0.3</v>
      </c>
      <c r="I586" s="46" t="s">
        <v>5898</v>
      </c>
      <c r="J586" s="92" t="s">
        <v>5898</v>
      </c>
    </row>
    <row r="587" spans="4:10" x14ac:dyDescent="0.15">
      <c r="D587" s="40" t="s">
        <v>1234</v>
      </c>
      <c r="E587" s="40" t="s">
        <v>1235</v>
      </c>
      <c r="F587" s="46" t="s">
        <v>5898</v>
      </c>
      <c r="G587" s="46" t="s">
        <v>5898</v>
      </c>
      <c r="H587" s="46" t="s">
        <v>5898</v>
      </c>
      <c r="I587" s="46" t="s">
        <v>5898</v>
      </c>
      <c r="J587" s="92" t="s">
        <v>5898</v>
      </c>
    </row>
    <row r="588" spans="4:10" x14ac:dyDescent="0.15">
      <c r="D588" s="40" t="s">
        <v>1236</v>
      </c>
      <c r="E588" s="40" t="s">
        <v>1237</v>
      </c>
      <c r="F588" s="46" t="s">
        <v>5898</v>
      </c>
      <c r="G588" s="46" t="s">
        <v>5898</v>
      </c>
      <c r="H588" s="46" t="s">
        <v>5898</v>
      </c>
      <c r="I588" s="46" t="s">
        <v>5898</v>
      </c>
      <c r="J588" s="92" t="s">
        <v>5898</v>
      </c>
    </row>
    <row r="589" spans="4:10" x14ac:dyDescent="0.15">
      <c r="D589" s="40" t="s">
        <v>1238</v>
      </c>
      <c r="E589" s="40" t="s">
        <v>1239</v>
      </c>
      <c r="F589" s="46" t="s">
        <v>5898</v>
      </c>
      <c r="G589" s="46" t="s">
        <v>5898</v>
      </c>
      <c r="H589" s="46">
        <v>0.06</v>
      </c>
      <c r="I589" s="46" t="s">
        <v>5898</v>
      </c>
      <c r="J589" s="92" t="s">
        <v>5898</v>
      </c>
    </row>
    <row r="590" spans="4:10" x14ac:dyDescent="0.15">
      <c r="D590" s="40" t="s">
        <v>1240</v>
      </c>
      <c r="E590" s="40" t="s">
        <v>1241</v>
      </c>
      <c r="F590" s="46" t="s">
        <v>5898</v>
      </c>
      <c r="G590" s="46" t="s">
        <v>5898</v>
      </c>
      <c r="H590" s="46">
        <v>0.05</v>
      </c>
      <c r="I590" s="46" t="s">
        <v>5898</v>
      </c>
      <c r="J590" s="92" t="s">
        <v>5898</v>
      </c>
    </row>
    <row r="591" spans="4:10" x14ac:dyDescent="0.15">
      <c r="D591" s="40" t="s">
        <v>1242</v>
      </c>
      <c r="E591" s="40" t="s">
        <v>1243</v>
      </c>
      <c r="F591" s="46" t="s">
        <v>5898</v>
      </c>
      <c r="G591" s="46" t="s">
        <v>5898</v>
      </c>
      <c r="H591" s="46">
        <v>0.05</v>
      </c>
      <c r="I591" s="46" t="s">
        <v>5898</v>
      </c>
      <c r="J591" s="92" t="s">
        <v>5898</v>
      </c>
    </row>
    <row r="592" spans="4:10" x14ac:dyDescent="0.15">
      <c r="D592" s="40" t="s">
        <v>1244</v>
      </c>
      <c r="E592" s="40" t="s">
        <v>1245</v>
      </c>
      <c r="F592" s="46" t="s">
        <v>5898</v>
      </c>
      <c r="G592" s="46" t="s">
        <v>5898</v>
      </c>
      <c r="H592" s="46" t="s">
        <v>5898</v>
      </c>
      <c r="I592" s="46" t="s">
        <v>5898</v>
      </c>
      <c r="J592" s="92" t="s">
        <v>5898</v>
      </c>
    </row>
    <row r="593" spans="4:10" x14ac:dyDescent="0.15">
      <c r="D593" s="40" t="s">
        <v>1246</v>
      </c>
      <c r="E593" s="40" t="s">
        <v>1247</v>
      </c>
      <c r="F593" s="46" t="s">
        <v>5898</v>
      </c>
      <c r="G593" s="46" t="s">
        <v>5898</v>
      </c>
      <c r="H593" s="46">
        <v>0.2</v>
      </c>
      <c r="I593" s="46" t="s">
        <v>5898</v>
      </c>
      <c r="J593" s="92" t="s">
        <v>5898</v>
      </c>
    </row>
    <row r="594" spans="4:10" x14ac:dyDescent="0.15">
      <c r="D594" s="40" t="s">
        <v>1248</v>
      </c>
      <c r="E594" s="40" t="s">
        <v>1249</v>
      </c>
      <c r="F594" s="46" t="s">
        <v>5898</v>
      </c>
      <c r="G594" s="46" t="s">
        <v>5898</v>
      </c>
      <c r="H594" s="46" t="s">
        <v>5898</v>
      </c>
      <c r="I594" s="46" t="s">
        <v>5898</v>
      </c>
      <c r="J594" s="92" t="s">
        <v>5898</v>
      </c>
    </row>
    <row r="595" spans="4:10" x14ac:dyDescent="0.15">
      <c r="D595" s="40" t="s">
        <v>1250</v>
      </c>
      <c r="E595" s="40" t="s">
        <v>1251</v>
      </c>
      <c r="F595" s="46" t="s">
        <v>5898</v>
      </c>
      <c r="G595" s="46" t="s">
        <v>5898</v>
      </c>
      <c r="H595" s="46">
        <v>0.06</v>
      </c>
      <c r="I595" s="46" t="s">
        <v>5898</v>
      </c>
      <c r="J595" s="92" t="s">
        <v>5898</v>
      </c>
    </row>
    <row r="596" spans="4:10" x14ac:dyDescent="0.15">
      <c r="D596" s="40" t="s">
        <v>1252</v>
      </c>
      <c r="E596" s="40" t="s">
        <v>1253</v>
      </c>
      <c r="F596" s="46" t="s">
        <v>5898</v>
      </c>
      <c r="G596" s="46" t="s">
        <v>5898</v>
      </c>
      <c r="H596" s="46" t="s">
        <v>5898</v>
      </c>
      <c r="I596" s="46" t="s">
        <v>5898</v>
      </c>
      <c r="J596" s="92" t="s">
        <v>5898</v>
      </c>
    </row>
    <row r="597" spans="4:10" x14ac:dyDescent="0.15">
      <c r="D597" s="40" t="s">
        <v>1254</v>
      </c>
      <c r="E597" s="40" t="s">
        <v>1255</v>
      </c>
      <c r="F597" s="46" t="s">
        <v>5898</v>
      </c>
      <c r="G597" s="46" t="s">
        <v>5898</v>
      </c>
      <c r="H597" s="46">
        <v>0.1</v>
      </c>
      <c r="I597" s="46" t="s">
        <v>5898</v>
      </c>
      <c r="J597" s="92" t="s">
        <v>5898</v>
      </c>
    </row>
    <row r="598" spans="4:10" x14ac:dyDescent="0.15">
      <c r="D598" s="40" t="s">
        <v>1256</v>
      </c>
      <c r="E598" s="40" t="s">
        <v>1257</v>
      </c>
      <c r="F598" s="46" t="s">
        <v>5898</v>
      </c>
      <c r="G598" s="46" t="s">
        <v>5898</v>
      </c>
      <c r="H598" s="46">
        <v>0.02</v>
      </c>
      <c r="I598" s="46" t="s">
        <v>5898</v>
      </c>
      <c r="J598" s="92" t="s">
        <v>5898</v>
      </c>
    </row>
    <row r="599" spans="4:10" x14ac:dyDescent="0.15">
      <c r="D599" s="40" t="s">
        <v>1258</v>
      </c>
      <c r="E599" s="40" t="s">
        <v>1259</v>
      </c>
      <c r="F599" s="46" t="s">
        <v>5898</v>
      </c>
      <c r="G599" s="46" t="s">
        <v>5898</v>
      </c>
      <c r="H599" s="46">
        <v>0.11</v>
      </c>
      <c r="I599" s="46" t="s">
        <v>5898</v>
      </c>
      <c r="J599" s="92" t="s">
        <v>5898</v>
      </c>
    </row>
    <row r="600" spans="4:10" x14ac:dyDescent="0.15">
      <c r="D600" s="40" t="s">
        <v>1260</v>
      </c>
      <c r="E600" s="40" t="s">
        <v>1261</v>
      </c>
      <c r="F600" s="46" t="s">
        <v>5898</v>
      </c>
      <c r="G600" s="46" t="s">
        <v>5898</v>
      </c>
      <c r="H600" s="46">
        <v>0.03</v>
      </c>
      <c r="I600" s="46" t="s">
        <v>5898</v>
      </c>
      <c r="J600" s="92" t="s">
        <v>5898</v>
      </c>
    </row>
    <row r="601" spans="4:10" x14ac:dyDescent="0.15">
      <c r="D601" s="40" t="s">
        <v>1262</v>
      </c>
      <c r="E601" s="40" t="s">
        <v>1263</v>
      </c>
      <c r="F601" s="46">
        <v>0.05</v>
      </c>
      <c r="G601" s="46" t="s">
        <v>5898</v>
      </c>
      <c r="H601" s="46">
        <v>0.1</v>
      </c>
      <c r="I601" s="46" t="s">
        <v>5898</v>
      </c>
      <c r="J601" s="92">
        <v>1</v>
      </c>
    </row>
    <row r="602" spans="4:10" x14ac:dyDescent="0.15">
      <c r="D602" s="40" t="s">
        <v>1264</v>
      </c>
      <c r="E602" s="40" t="s">
        <v>1265</v>
      </c>
      <c r="F602" s="46" t="s">
        <v>5898</v>
      </c>
      <c r="G602" s="46" t="s">
        <v>5898</v>
      </c>
      <c r="H602" s="46">
        <v>0.08</v>
      </c>
      <c r="I602" s="46" t="s">
        <v>5898</v>
      </c>
      <c r="J602" s="92" t="s">
        <v>5898</v>
      </c>
    </row>
    <row r="603" spans="4:10" x14ac:dyDescent="0.15">
      <c r="D603" s="40" t="s">
        <v>1266</v>
      </c>
      <c r="E603" s="40" t="s">
        <v>1267</v>
      </c>
      <c r="F603" s="46" t="s">
        <v>5898</v>
      </c>
      <c r="G603" s="46" t="s">
        <v>5898</v>
      </c>
      <c r="H603" s="46" t="s">
        <v>5898</v>
      </c>
      <c r="I603" s="46" t="s">
        <v>5898</v>
      </c>
      <c r="J603" s="92" t="s">
        <v>5898</v>
      </c>
    </row>
    <row r="604" spans="4:10" x14ac:dyDescent="0.15">
      <c r="D604" s="40" t="s">
        <v>1268</v>
      </c>
      <c r="E604" s="40" t="s">
        <v>1269</v>
      </c>
      <c r="F604" s="46" t="s">
        <v>5898</v>
      </c>
      <c r="G604" s="46" t="s">
        <v>5898</v>
      </c>
      <c r="H604" s="46">
        <v>6.0000000000000001E-3</v>
      </c>
      <c r="I604" s="46" t="s">
        <v>5898</v>
      </c>
      <c r="J604" s="92" t="s">
        <v>5898</v>
      </c>
    </row>
    <row r="605" spans="4:10" x14ac:dyDescent="0.15">
      <c r="D605" s="40" t="s">
        <v>1270</v>
      </c>
      <c r="E605" s="40" t="s">
        <v>1271</v>
      </c>
      <c r="F605" s="46" t="s">
        <v>5898</v>
      </c>
      <c r="G605" s="46" t="s">
        <v>5898</v>
      </c>
      <c r="H605" s="46" t="s">
        <v>5898</v>
      </c>
      <c r="I605" s="46" t="s">
        <v>5898</v>
      </c>
      <c r="J605" s="92" t="s">
        <v>5898</v>
      </c>
    </row>
    <row r="606" spans="4:10" x14ac:dyDescent="0.15">
      <c r="D606" s="40" t="s">
        <v>1272</v>
      </c>
      <c r="E606" s="40" t="s">
        <v>1273</v>
      </c>
      <c r="F606" s="46" t="s">
        <v>5898</v>
      </c>
      <c r="G606" s="46" t="s">
        <v>5898</v>
      </c>
      <c r="H606" s="46" t="s">
        <v>5898</v>
      </c>
      <c r="I606" s="46" t="s">
        <v>5898</v>
      </c>
      <c r="J606" s="92" t="s">
        <v>5898</v>
      </c>
    </row>
    <row r="607" spans="4:10" x14ac:dyDescent="0.15">
      <c r="D607" s="40" t="s">
        <v>1274</v>
      </c>
      <c r="E607" s="40" t="s">
        <v>1275</v>
      </c>
      <c r="F607" s="46" t="s">
        <v>5898</v>
      </c>
      <c r="G607" s="46" t="s">
        <v>5898</v>
      </c>
      <c r="H607" s="46">
        <v>0.2</v>
      </c>
      <c r="I607" s="46" t="s">
        <v>5898</v>
      </c>
      <c r="J607" s="92" t="s">
        <v>5898</v>
      </c>
    </row>
    <row r="608" spans="4:10" x14ac:dyDescent="0.15">
      <c r="D608" s="40" t="s">
        <v>1276</v>
      </c>
      <c r="E608" s="40" t="s">
        <v>1277</v>
      </c>
      <c r="F608" s="46" t="s">
        <v>5898</v>
      </c>
      <c r="G608" s="46" t="s">
        <v>5898</v>
      </c>
      <c r="H608" s="46">
        <v>0.15</v>
      </c>
      <c r="I608" s="46" t="s">
        <v>5898</v>
      </c>
      <c r="J608" s="92" t="s">
        <v>5898</v>
      </c>
    </row>
    <row r="609" spans="4:10" x14ac:dyDescent="0.15">
      <c r="D609" s="40" t="s">
        <v>1278</v>
      </c>
      <c r="E609" s="40" t="s">
        <v>1279</v>
      </c>
      <c r="F609" s="46" t="s">
        <v>5898</v>
      </c>
      <c r="G609" s="46" t="s">
        <v>5898</v>
      </c>
      <c r="H609" s="46">
        <v>0.05</v>
      </c>
      <c r="I609" s="46" t="s">
        <v>5898</v>
      </c>
      <c r="J609" s="92" t="s">
        <v>5898</v>
      </c>
    </row>
    <row r="610" spans="4:10" x14ac:dyDescent="0.15">
      <c r="D610" s="40" t="s">
        <v>1280</v>
      </c>
      <c r="E610" s="40" t="s">
        <v>1281</v>
      </c>
      <c r="F610" s="46" t="s">
        <v>5898</v>
      </c>
      <c r="G610" s="46" t="s">
        <v>5898</v>
      </c>
      <c r="H610" s="46" t="s">
        <v>5898</v>
      </c>
      <c r="I610" s="46" t="s">
        <v>5898</v>
      </c>
      <c r="J610" s="92" t="s">
        <v>5898</v>
      </c>
    </row>
    <row r="611" spans="4:10" x14ac:dyDescent="0.15">
      <c r="D611" s="40" t="s">
        <v>1282</v>
      </c>
      <c r="E611" s="40" t="s">
        <v>1283</v>
      </c>
      <c r="F611" s="46" t="s">
        <v>5898</v>
      </c>
      <c r="G611" s="46" t="s">
        <v>5898</v>
      </c>
      <c r="H611" s="46">
        <v>0.45</v>
      </c>
      <c r="I611" s="46" t="s">
        <v>5898</v>
      </c>
      <c r="J611" s="92" t="s">
        <v>5898</v>
      </c>
    </row>
    <row r="612" spans="4:10" x14ac:dyDescent="0.15">
      <c r="D612" s="40" t="s">
        <v>1284</v>
      </c>
      <c r="E612" s="40" t="s">
        <v>1285</v>
      </c>
      <c r="F612" s="46" t="s">
        <v>5898</v>
      </c>
      <c r="G612" s="46" t="s">
        <v>5898</v>
      </c>
      <c r="H612" s="46">
        <v>7.0000000000000007E-2</v>
      </c>
      <c r="I612" s="46" t="s">
        <v>5898</v>
      </c>
      <c r="J612" s="92" t="s">
        <v>5898</v>
      </c>
    </row>
    <row r="613" spans="4:10" x14ac:dyDescent="0.15">
      <c r="D613" s="40" t="s">
        <v>1286</v>
      </c>
      <c r="E613" s="40" t="s">
        <v>1287</v>
      </c>
      <c r="F613" s="46" t="s">
        <v>5898</v>
      </c>
      <c r="G613" s="46" t="s">
        <v>5898</v>
      </c>
      <c r="H613" s="46">
        <v>0.1</v>
      </c>
      <c r="I613" s="46" t="s">
        <v>5898</v>
      </c>
      <c r="J613" s="92" t="s">
        <v>5898</v>
      </c>
    </row>
    <row r="614" spans="4:10" x14ac:dyDescent="0.15">
      <c r="D614" s="40" t="s">
        <v>1288</v>
      </c>
      <c r="E614" s="40" t="s">
        <v>1289</v>
      </c>
      <c r="F614" s="46" t="s">
        <v>5898</v>
      </c>
      <c r="G614" s="46" t="s">
        <v>5898</v>
      </c>
      <c r="H614" s="46" t="s">
        <v>5898</v>
      </c>
      <c r="I614" s="46" t="s">
        <v>5898</v>
      </c>
      <c r="J614" s="92" t="s">
        <v>5898</v>
      </c>
    </row>
    <row r="615" spans="4:10" x14ac:dyDescent="0.15">
      <c r="D615" s="40" t="s">
        <v>1290</v>
      </c>
      <c r="E615" s="40" t="s">
        <v>1291</v>
      </c>
      <c r="F615" s="46" t="s">
        <v>5898</v>
      </c>
      <c r="G615" s="46" t="s">
        <v>5898</v>
      </c>
      <c r="H615" s="46">
        <v>0.25</v>
      </c>
      <c r="I615" s="46" t="s">
        <v>5898</v>
      </c>
      <c r="J615" s="92" t="s">
        <v>5898</v>
      </c>
    </row>
    <row r="616" spans="4:10" x14ac:dyDescent="0.15">
      <c r="D616" s="40" t="s">
        <v>1292</v>
      </c>
      <c r="E616" s="40" t="s">
        <v>1293</v>
      </c>
      <c r="F616" s="46" t="s">
        <v>5898</v>
      </c>
      <c r="G616" s="46" t="s">
        <v>5898</v>
      </c>
      <c r="H616" s="46" t="s">
        <v>5898</v>
      </c>
      <c r="I616" s="46" t="s">
        <v>5898</v>
      </c>
      <c r="J616" s="92" t="s">
        <v>5898</v>
      </c>
    </row>
    <row r="617" spans="4:10" x14ac:dyDescent="0.15">
      <c r="D617" s="40" t="s">
        <v>1294</v>
      </c>
      <c r="E617" s="40" t="s">
        <v>1295</v>
      </c>
      <c r="F617" s="46" t="s">
        <v>5898</v>
      </c>
      <c r="G617" s="46" t="s">
        <v>5898</v>
      </c>
      <c r="H617" s="46" t="s">
        <v>5898</v>
      </c>
      <c r="I617" s="46" t="s">
        <v>5898</v>
      </c>
      <c r="J617" s="92" t="s">
        <v>5898</v>
      </c>
    </row>
    <row r="618" spans="4:10" x14ac:dyDescent="0.15">
      <c r="D618" s="40" t="s">
        <v>1296</v>
      </c>
      <c r="E618" s="40" t="s">
        <v>1297</v>
      </c>
      <c r="F618" s="46" t="s">
        <v>5898</v>
      </c>
      <c r="G618" s="46" t="s">
        <v>5898</v>
      </c>
      <c r="H618" s="46" t="s">
        <v>5898</v>
      </c>
      <c r="I618" s="46" t="s">
        <v>5898</v>
      </c>
      <c r="J618" s="92" t="s">
        <v>5898</v>
      </c>
    </row>
    <row r="619" spans="4:10" x14ac:dyDescent="0.15">
      <c r="D619" s="40" t="s">
        <v>1298</v>
      </c>
      <c r="E619" s="40" t="s">
        <v>1299</v>
      </c>
      <c r="F619" s="46" t="s">
        <v>5898</v>
      </c>
      <c r="G619" s="46" t="s">
        <v>5898</v>
      </c>
      <c r="H619" s="46">
        <v>0.15</v>
      </c>
      <c r="I619" s="46" t="s">
        <v>5898</v>
      </c>
      <c r="J619" s="92" t="s">
        <v>5898</v>
      </c>
    </row>
    <row r="620" spans="4:10" x14ac:dyDescent="0.15">
      <c r="D620" s="40" t="s">
        <v>1300</v>
      </c>
      <c r="E620" s="40" t="s">
        <v>1301</v>
      </c>
      <c r="F620" s="46" t="s">
        <v>5898</v>
      </c>
      <c r="G620" s="46" t="s">
        <v>5898</v>
      </c>
      <c r="H620" s="46">
        <v>0.15</v>
      </c>
      <c r="I620" s="46" t="s">
        <v>5898</v>
      </c>
      <c r="J620" s="92" t="s">
        <v>5898</v>
      </c>
    </row>
    <row r="621" spans="4:10" x14ac:dyDescent="0.15">
      <c r="D621" s="40" t="s">
        <v>1302</v>
      </c>
      <c r="E621" s="40" t="s">
        <v>1303</v>
      </c>
      <c r="F621" s="46" t="s">
        <v>5898</v>
      </c>
      <c r="G621" s="46" t="s">
        <v>5898</v>
      </c>
      <c r="H621" s="46">
        <v>0.2</v>
      </c>
      <c r="I621" s="46" t="s">
        <v>5898</v>
      </c>
      <c r="J621" s="92" t="s">
        <v>5898</v>
      </c>
    </row>
    <row r="622" spans="4:10" x14ac:dyDescent="0.15">
      <c r="D622" s="40" t="s">
        <v>1304</v>
      </c>
      <c r="E622" s="40" t="s">
        <v>1305</v>
      </c>
      <c r="F622" s="46" t="s">
        <v>5898</v>
      </c>
      <c r="G622" s="46" t="s">
        <v>5898</v>
      </c>
      <c r="H622" s="46">
        <v>0.12</v>
      </c>
      <c r="I622" s="46" t="s">
        <v>5898</v>
      </c>
      <c r="J622" s="92" t="s">
        <v>5898</v>
      </c>
    </row>
    <row r="623" spans="4:10" x14ac:dyDescent="0.15">
      <c r="D623" s="40" t="s">
        <v>1306</v>
      </c>
      <c r="E623" s="40" t="s">
        <v>1307</v>
      </c>
      <c r="F623" s="46" t="s">
        <v>5898</v>
      </c>
      <c r="G623" s="46" t="s">
        <v>5898</v>
      </c>
      <c r="H623" s="46">
        <v>0.01</v>
      </c>
      <c r="I623" s="46" t="s">
        <v>5898</v>
      </c>
      <c r="J623" s="92" t="s">
        <v>5898</v>
      </c>
    </row>
    <row r="624" spans="4:10" x14ac:dyDescent="0.15">
      <c r="D624" s="40" t="s">
        <v>1308</v>
      </c>
      <c r="E624" s="40" t="s">
        <v>1309</v>
      </c>
      <c r="F624" s="46" t="s">
        <v>5898</v>
      </c>
      <c r="G624" s="46" t="s">
        <v>5898</v>
      </c>
      <c r="H624" s="46" t="s">
        <v>5898</v>
      </c>
      <c r="I624" s="46" t="s">
        <v>5898</v>
      </c>
      <c r="J624" s="92" t="s">
        <v>5898</v>
      </c>
    </row>
    <row r="625" spans="4:10" x14ac:dyDescent="0.15">
      <c r="D625" s="40" t="s">
        <v>1310</v>
      </c>
      <c r="E625" s="40" t="s">
        <v>1311</v>
      </c>
      <c r="F625" s="46">
        <v>0.03</v>
      </c>
      <c r="G625" s="46" t="s">
        <v>5898</v>
      </c>
      <c r="H625" s="46">
        <v>0.03</v>
      </c>
      <c r="I625" s="46" t="s">
        <v>5898</v>
      </c>
      <c r="J625" s="92">
        <v>1</v>
      </c>
    </row>
    <row r="626" spans="4:10" x14ac:dyDescent="0.15">
      <c r="D626" s="40" t="s">
        <v>1312</v>
      </c>
      <c r="E626" s="40" t="s">
        <v>1313</v>
      </c>
      <c r="F626" s="46" t="s">
        <v>5898</v>
      </c>
      <c r="G626" s="46" t="s">
        <v>5898</v>
      </c>
      <c r="H626" s="46">
        <v>0.1000296</v>
      </c>
      <c r="I626" s="46" t="s">
        <v>5898</v>
      </c>
      <c r="J626" s="92" t="s">
        <v>5898</v>
      </c>
    </row>
    <row r="627" spans="4:10" x14ac:dyDescent="0.15">
      <c r="D627" s="40" t="s">
        <v>1314</v>
      </c>
      <c r="E627" s="40" t="s">
        <v>1315</v>
      </c>
      <c r="F627" s="46" t="s">
        <v>5898</v>
      </c>
      <c r="G627" s="46" t="s">
        <v>5898</v>
      </c>
      <c r="H627" s="46">
        <v>0.2</v>
      </c>
      <c r="I627" s="46" t="s">
        <v>5898</v>
      </c>
      <c r="J627" s="92" t="s">
        <v>5898</v>
      </c>
    </row>
    <row r="628" spans="4:10" x14ac:dyDescent="0.15">
      <c r="D628" s="40" t="s">
        <v>1316</v>
      </c>
      <c r="E628" s="40" t="s">
        <v>1317</v>
      </c>
      <c r="F628" s="46" t="s">
        <v>5898</v>
      </c>
      <c r="G628" s="46" t="s">
        <v>5898</v>
      </c>
      <c r="H628" s="46" t="s">
        <v>5898</v>
      </c>
      <c r="I628" s="46" t="s">
        <v>5898</v>
      </c>
      <c r="J628" s="92" t="s">
        <v>5898</v>
      </c>
    </row>
    <row r="629" spans="4:10" x14ac:dyDescent="0.15">
      <c r="D629" s="40" t="s">
        <v>1318</v>
      </c>
      <c r="E629" s="40" t="s">
        <v>1319</v>
      </c>
      <c r="F629" s="46" t="s">
        <v>5898</v>
      </c>
      <c r="G629" s="46" t="s">
        <v>5898</v>
      </c>
      <c r="H629" s="46">
        <v>0.02</v>
      </c>
      <c r="I629" s="46" t="s">
        <v>5898</v>
      </c>
      <c r="J629" s="92" t="s">
        <v>5898</v>
      </c>
    </row>
    <row r="630" spans="4:10" x14ac:dyDescent="0.15">
      <c r="D630" s="40" t="s">
        <v>1320</v>
      </c>
      <c r="E630" s="40" t="s">
        <v>1321</v>
      </c>
      <c r="F630" s="46" t="s">
        <v>5898</v>
      </c>
      <c r="G630" s="46" t="s">
        <v>5898</v>
      </c>
      <c r="H630" s="46">
        <v>7.0000000000000001E-3</v>
      </c>
      <c r="I630" s="46" t="s">
        <v>5898</v>
      </c>
      <c r="J630" s="92" t="s">
        <v>5898</v>
      </c>
    </row>
    <row r="631" spans="4:10" x14ac:dyDescent="0.15">
      <c r="D631" s="40" t="s">
        <v>1322</v>
      </c>
      <c r="E631" s="40" t="s">
        <v>1323</v>
      </c>
      <c r="F631" s="46" t="s">
        <v>5898</v>
      </c>
      <c r="G631" s="46" t="s">
        <v>5898</v>
      </c>
      <c r="H631" s="46" t="s">
        <v>5898</v>
      </c>
      <c r="I631" s="46" t="s">
        <v>5898</v>
      </c>
      <c r="J631" s="92" t="s">
        <v>5898</v>
      </c>
    </row>
    <row r="632" spans="4:10" x14ac:dyDescent="0.15">
      <c r="D632" s="40" t="s">
        <v>1324</v>
      </c>
      <c r="E632" s="40" t="s">
        <v>1325</v>
      </c>
      <c r="F632" s="46" t="s">
        <v>5898</v>
      </c>
      <c r="G632" s="46" t="s">
        <v>5898</v>
      </c>
      <c r="H632" s="46" t="s">
        <v>5898</v>
      </c>
      <c r="I632" s="46" t="s">
        <v>5898</v>
      </c>
      <c r="J632" s="92" t="s">
        <v>5898</v>
      </c>
    </row>
    <row r="633" spans="4:10" x14ac:dyDescent="0.15">
      <c r="D633" s="40" t="s">
        <v>1326</v>
      </c>
      <c r="E633" s="40" t="s">
        <v>1327</v>
      </c>
      <c r="F633" s="46" t="s">
        <v>5898</v>
      </c>
      <c r="G633" s="46" t="s">
        <v>5898</v>
      </c>
      <c r="H633" s="46" t="s">
        <v>5898</v>
      </c>
      <c r="I633" s="46" t="s">
        <v>5898</v>
      </c>
      <c r="J633" s="92" t="s">
        <v>5898</v>
      </c>
    </row>
    <row r="634" spans="4:10" x14ac:dyDescent="0.15">
      <c r="D634" s="40" t="s">
        <v>1328</v>
      </c>
      <c r="E634" s="40" t="s">
        <v>1329</v>
      </c>
      <c r="F634" s="46" t="s">
        <v>5898</v>
      </c>
      <c r="G634" s="46" t="s">
        <v>5898</v>
      </c>
      <c r="H634" s="46" t="s">
        <v>5898</v>
      </c>
      <c r="I634" s="46" t="s">
        <v>5898</v>
      </c>
      <c r="J634" s="92" t="s">
        <v>5898</v>
      </c>
    </row>
    <row r="635" spans="4:10" x14ac:dyDescent="0.15">
      <c r="D635" s="40" t="s">
        <v>1330</v>
      </c>
      <c r="E635" s="40" t="s">
        <v>1331</v>
      </c>
      <c r="F635" s="46">
        <v>0.05</v>
      </c>
      <c r="G635" s="46" t="s">
        <v>5898</v>
      </c>
      <c r="H635" s="46">
        <v>0.05</v>
      </c>
      <c r="I635" s="46" t="s">
        <v>5898</v>
      </c>
      <c r="J635" s="92">
        <v>1</v>
      </c>
    </row>
    <row r="636" spans="4:10" x14ac:dyDescent="0.15">
      <c r="D636" s="40" t="s">
        <v>1332</v>
      </c>
      <c r="E636" s="40" t="s">
        <v>1333</v>
      </c>
      <c r="F636" s="46" t="s">
        <v>5898</v>
      </c>
      <c r="G636" s="46" t="s">
        <v>5898</v>
      </c>
      <c r="H636" s="46" t="s">
        <v>5898</v>
      </c>
      <c r="I636" s="46" t="s">
        <v>5898</v>
      </c>
      <c r="J636" s="92" t="s">
        <v>5898</v>
      </c>
    </row>
    <row r="637" spans="4:10" x14ac:dyDescent="0.15">
      <c r="D637" s="40" t="s">
        <v>1334</v>
      </c>
      <c r="E637" s="40" t="s">
        <v>1335</v>
      </c>
      <c r="F637" s="46" t="s">
        <v>5898</v>
      </c>
      <c r="G637" s="46" t="s">
        <v>5898</v>
      </c>
      <c r="H637" s="46" t="s">
        <v>5898</v>
      </c>
      <c r="I637" s="46" t="s">
        <v>5898</v>
      </c>
      <c r="J637" s="92" t="s">
        <v>5898</v>
      </c>
    </row>
    <row r="638" spans="4:10" x14ac:dyDescent="0.15">
      <c r="D638" s="40" t="s">
        <v>1336</v>
      </c>
      <c r="E638" s="40" t="s">
        <v>1337</v>
      </c>
      <c r="F638" s="46" t="s">
        <v>5898</v>
      </c>
      <c r="G638" s="46" t="s">
        <v>5898</v>
      </c>
      <c r="H638" s="46">
        <v>0.1</v>
      </c>
      <c r="I638" s="46" t="s">
        <v>5898</v>
      </c>
      <c r="J638" s="92" t="s">
        <v>5898</v>
      </c>
    </row>
    <row r="639" spans="4:10" x14ac:dyDescent="0.15">
      <c r="D639" s="40" t="s">
        <v>1338</v>
      </c>
      <c r="E639" s="40" t="s">
        <v>1339</v>
      </c>
      <c r="F639" s="46" t="s">
        <v>5898</v>
      </c>
      <c r="G639" s="46" t="s">
        <v>5898</v>
      </c>
      <c r="H639" s="46">
        <v>0.11</v>
      </c>
      <c r="I639" s="46" t="s">
        <v>5898</v>
      </c>
      <c r="J639" s="92" t="s">
        <v>5898</v>
      </c>
    </row>
    <row r="640" spans="4:10" x14ac:dyDescent="0.15">
      <c r="D640" s="40" t="s">
        <v>1340</v>
      </c>
      <c r="E640" s="40" t="s">
        <v>1341</v>
      </c>
      <c r="F640" s="46" t="s">
        <v>5898</v>
      </c>
      <c r="G640" s="46" t="s">
        <v>5898</v>
      </c>
      <c r="H640" s="46">
        <v>0.02</v>
      </c>
      <c r="I640" s="46" t="s">
        <v>5898</v>
      </c>
      <c r="J640" s="92" t="s">
        <v>5898</v>
      </c>
    </row>
    <row r="641" spans="4:10" x14ac:dyDescent="0.15">
      <c r="D641" s="40" t="s">
        <v>1342</v>
      </c>
      <c r="E641" s="40" t="s">
        <v>1343</v>
      </c>
      <c r="F641" s="46" t="s">
        <v>5898</v>
      </c>
      <c r="G641" s="46" t="s">
        <v>5898</v>
      </c>
      <c r="H641" s="46" t="s">
        <v>5898</v>
      </c>
      <c r="I641" s="46" t="s">
        <v>5898</v>
      </c>
      <c r="J641" s="92" t="s">
        <v>5898</v>
      </c>
    </row>
    <row r="642" spans="4:10" x14ac:dyDescent="0.15">
      <c r="D642" s="40" t="s">
        <v>1344</v>
      </c>
      <c r="E642" s="40" t="s">
        <v>1345</v>
      </c>
      <c r="F642" s="46" t="s">
        <v>5898</v>
      </c>
      <c r="G642" s="46" t="s">
        <v>5898</v>
      </c>
      <c r="H642" s="46" t="s">
        <v>5898</v>
      </c>
      <c r="I642" s="46" t="s">
        <v>5898</v>
      </c>
      <c r="J642" s="92" t="s">
        <v>5898</v>
      </c>
    </row>
    <row r="643" spans="4:10" x14ac:dyDescent="0.15">
      <c r="D643" s="40" t="s">
        <v>1346</v>
      </c>
      <c r="E643" s="40" t="s">
        <v>1347</v>
      </c>
      <c r="F643" s="46" t="s">
        <v>5898</v>
      </c>
      <c r="G643" s="46" t="s">
        <v>5898</v>
      </c>
      <c r="H643" s="46">
        <v>0.18</v>
      </c>
      <c r="I643" s="46" t="s">
        <v>5898</v>
      </c>
      <c r="J643" s="92" t="s">
        <v>5898</v>
      </c>
    </row>
    <row r="644" spans="4:10" x14ac:dyDescent="0.15">
      <c r="D644" s="40" t="s">
        <v>1348</v>
      </c>
      <c r="E644" s="40" t="s">
        <v>1349</v>
      </c>
      <c r="F644" s="46" t="s">
        <v>5898</v>
      </c>
      <c r="G644" s="46" t="s">
        <v>5898</v>
      </c>
      <c r="H644" s="46">
        <v>0.1</v>
      </c>
      <c r="I644" s="46" t="s">
        <v>5898</v>
      </c>
      <c r="J644" s="92" t="s">
        <v>5898</v>
      </c>
    </row>
    <row r="645" spans="4:10" x14ac:dyDescent="0.15">
      <c r="D645" s="40" t="s">
        <v>1350</v>
      </c>
      <c r="E645" s="40" t="s">
        <v>1351</v>
      </c>
      <c r="F645" s="46">
        <v>0.01</v>
      </c>
      <c r="G645" s="46" t="s">
        <v>5898</v>
      </c>
      <c r="H645" s="46" t="s">
        <v>5898</v>
      </c>
      <c r="I645" s="46" t="s">
        <v>5898</v>
      </c>
      <c r="J645" s="92" t="s">
        <v>5898</v>
      </c>
    </row>
    <row r="646" spans="4:10" x14ac:dyDescent="0.15">
      <c r="D646" s="40" t="s">
        <v>1352</v>
      </c>
      <c r="E646" s="40" t="s">
        <v>1353</v>
      </c>
      <c r="F646" s="46" t="s">
        <v>5898</v>
      </c>
      <c r="G646" s="46" t="s">
        <v>5898</v>
      </c>
      <c r="H646" s="46" t="s">
        <v>5898</v>
      </c>
      <c r="I646" s="46" t="s">
        <v>5898</v>
      </c>
      <c r="J646" s="92" t="s">
        <v>5898</v>
      </c>
    </row>
    <row r="647" spans="4:10" x14ac:dyDescent="0.15">
      <c r="D647" s="40" t="s">
        <v>1354</v>
      </c>
      <c r="E647" s="40" t="s">
        <v>1355</v>
      </c>
      <c r="F647" s="46" t="s">
        <v>5898</v>
      </c>
      <c r="G647" s="46" t="s">
        <v>5898</v>
      </c>
      <c r="H647" s="46">
        <v>0.06</v>
      </c>
      <c r="I647" s="46" t="s">
        <v>5898</v>
      </c>
      <c r="J647" s="92" t="s">
        <v>5898</v>
      </c>
    </row>
    <row r="648" spans="4:10" x14ac:dyDescent="0.15">
      <c r="D648" s="40" t="s">
        <v>1356</v>
      </c>
      <c r="E648" s="40" t="s">
        <v>1357</v>
      </c>
      <c r="F648" s="46" t="s">
        <v>5898</v>
      </c>
      <c r="G648" s="46" t="s">
        <v>5898</v>
      </c>
      <c r="H648" s="46">
        <v>0.1</v>
      </c>
      <c r="I648" s="46" t="s">
        <v>5898</v>
      </c>
      <c r="J648" s="92" t="s">
        <v>5898</v>
      </c>
    </row>
    <row r="649" spans="4:10" x14ac:dyDescent="0.15">
      <c r="D649" s="40" t="s">
        <v>1358</v>
      </c>
      <c r="E649" s="40" t="s">
        <v>1359</v>
      </c>
      <c r="F649" s="46" t="s">
        <v>5898</v>
      </c>
      <c r="G649" s="46" t="s">
        <v>5898</v>
      </c>
      <c r="H649" s="46" t="s">
        <v>5898</v>
      </c>
      <c r="I649" s="46" t="s">
        <v>5898</v>
      </c>
      <c r="J649" s="92" t="s">
        <v>5898</v>
      </c>
    </row>
    <row r="650" spans="4:10" x14ac:dyDescent="0.15">
      <c r="D650" s="40" t="s">
        <v>1360</v>
      </c>
      <c r="E650" s="40" t="s">
        <v>1361</v>
      </c>
      <c r="F650" s="46" t="s">
        <v>5898</v>
      </c>
      <c r="G650" s="46" t="s">
        <v>5898</v>
      </c>
      <c r="H650" s="46" t="s">
        <v>5898</v>
      </c>
      <c r="I650" s="46" t="s">
        <v>5898</v>
      </c>
      <c r="J650" s="92" t="s">
        <v>5898</v>
      </c>
    </row>
    <row r="651" spans="4:10" x14ac:dyDescent="0.15">
      <c r="D651" s="40" t="s">
        <v>1362</v>
      </c>
      <c r="E651" s="40" t="s">
        <v>1363</v>
      </c>
      <c r="F651" s="46" t="s">
        <v>5898</v>
      </c>
      <c r="G651" s="46" t="s">
        <v>5898</v>
      </c>
      <c r="H651" s="46">
        <v>0.1</v>
      </c>
      <c r="I651" s="46" t="s">
        <v>5898</v>
      </c>
      <c r="J651" s="92" t="s">
        <v>5898</v>
      </c>
    </row>
    <row r="652" spans="4:10" x14ac:dyDescent="0.15">
      <c r="D652" s="40" t="s">
        <v>1364</v>
      </c>
      <c r="E652" s="40" t="s">
        <v>1365</v>
      </c>
      <c r="F652" s="46" t="s">
        <v>5898</v>
      </c>
      <c r="G652" s="46" t="s">
        <v>5898</v>
      </c>
      <c r="H652" s="46">
        <v>0.25</v>
      </c>
      <c r="I652" s="46" t="s">
        <v>5898</v>
      </c>
      <c r="J652" s="92" t="s">
        <v>5898</v>
      </c>
    </row>
    <row r="653" spans="4:10" x14ac:dyDescent="0.15">
      <c r="D653" s="40" t="s">
        <v>1366</v>
      </c>
      <c r="E653" s="40" t="s">
        <v>1367</v>
      </c>
      <c r="F653" s="46" t="s">
        <v>5898</v>
      </c>
      <c r="G653" s="46" t="s">
        <v>5898</v>
      </c>
      <c r="H653" s="46">
        <v>0.15</v>
      </c>
      <c r="I653" s="46" t="s">
        <v>5898</v>
      </c>
      <c r="J653" s="92" t="s">
        <v>5898</v>
      </c>
    </row>
    <row r="654" spans="4:10" x14ac:dyDescent="0.15">
      <c r="D654" s="40" t="s">
        <v>1368</v>
      </c>
      <c r="E654" s="40" t="s">
        <v>1369</v>
      </c>
      <c r="F654" s="46" t="s">
        <v>5898</v>
      </c>
      <c r="G654" s="46" t="s">
        <v>5898</v>
      </c>
      <c r="H654" s="46">
        <v>0.06</v>
      </c>
      <c r="I654" s="46" t="s">
        <v>5898</v>
      </c>
      <c r="J654" s="92" t="s">
        <v>5898</v>
      </c>
    </row>
    <row r="655" spans="4:10" x14ac:dyDescent="0.15">
      <c r="D655" s="40" t="s">
        <v>1370</v>
      </c>
      <c r="E655" s="40" t="s">
        <v>1371</v>
      </c>
      <c r="F655" s="46" t="s">
        <v>5898</v>
      </c>
      <c r="G655" s="46" t="s">
        <v>5898</v>
      </c>
      <c r="H655" s="46">
        <v>0.22</v>
      </c>
      <c r="I655" s="46" t="s">
        <v>5898</v>
      </c>
      <c r="J655" s="92" t="s">
        <v>5898</v>
      </c>
    </row>
    <row r="656" spans="4:10" x14ac:dyDescent="0.15">
      <c r="D656" s="40" t="s">
        <v>1372</v>
      </c>
      <c r="E656" s="40" t="s">
        <v>1373</v>
      </c>
      <c r="F656" s="46" t="s">
        <v>5898</v>
      </c>
      <c r="G656" s="46" t="s">
        <v>5898</v>
      </c>
      <c r="H656" s="46">
        <v>0.3</v>
      </c>
      <c r="I656" s="46" t="s">
        <v>5898</v>
      </c>
      <c r="J656" s="92" t="s">
        <v>5898</v>
      </c>
    </row>
    <row r="657" spans="4:10" x14ac:dyDescent="0.15">
      <c r="D657" s="40" t="s">
        <v>1374</v>
      </c>
      <c r="E657" s="40" t="s">
        <v>1375</v>
      </c>
      <c r="F657" s="46" t="s">
        <v>5898</v>
      </c>
      <c r="G657" s="46" t="s">
        <v>5898</v>
      </c>
      <c r="H657" s="46" t="s">
        <v>5898</v>
      </c>
      <c r="I657" s="46" t="s">
        <v>5898</v>
      </c>
      <c r="J657" s="92" t="s">
        <v>5898</v>
      </c>
    </row>
    <row r="658" spans="4:10" x14ac:dyDescent="0.15">
      <c r="D658" s="40" t="s">
        <v>1376</v>
      </c>
      <c r="E658" s="40" t="s">
        <v>1377</v>
      </c>
      <c r="F658" s="46" t="s">
        <v>5898</v>
      </c>
      <c r="G658" s="46" t="s">
        <v>5898</v>
      </c>
      <c r="H658" s="46">
        <v>1.7999999999999999E-2</v>
      </c>
      <c r="I658" s="46" t="s">
        <v>5898</v>
      </c>
      <c r="J658" s="92" t="s">
        <v>5898</v>
      </c>
    </row>
    <row r="659" spans="4:10" x14ac:dyDescent="0.15">
      <c r="D659" s="40" t="s">
        <v>1378</v>
      </c>
      <c r="E659" s="40" t="s">
        <v>1379</v>
      </c>
      <c r="F659" s="46" t="s">
        <v>5898</v>
      </c>
      <c r="G659" s="46" t="s">
        <v>5898</v>
      </c>
      <c r="H659" s="46">
        <v>0.1</v>
      </c>
      <c r="I659" s="46" t="s">
        <v>5898</v>
      </c>
      <c r="J659" s="92" t="s">
        <v>5898</v>
      </c>
    </row>
    <row r="660" spans="4:10" x14ac:dyDescent="0.15">
      <c r="D660" s="40" t="s">
        <v>1380</v>
      </c>
      <c r="E660" s="40" t="s">
        <v>1381</v>
      </c>
      <c r="F660" s="46" t="s">
        <v>5898</v>
      </c>
      <c r="G660" s="46" t="s">
        <v>5898</v>
      </c>
      <c r="H660" s="46">
        <v>0.15</v>
      </c>
      <c r="I660" s="46" t="s">
        <v>5898</v>
      </c>
      <c r="J660" s="92" t="s">
        <v>5898</v>
      </c>
    </row>
    <row r="661" spans="4:10" x14ac:dyDescent="0.15">
      <c r="D661" s="40" t="s">
        <v>1382</v>
      </c>
      <c r="E661" s="40" t="s">
        <v>1383</v>
      </c>
      <c r="F661" s="46" t="s">
        <v>5898</v>
      </c>
      <c r="G661" s="46" t="s">
        <v>5898</v>
      </c>
      <c r="H661" s="46" t="s">
        <v>5898</v>
      </c>
      <c r="I661" s="46" t="s">
        <v>5898</v>
      </c>
      <c r="J661" s="92" t="s">
        <v>5898</v>
      </c>
    </row>
    <row r="662" spans="4:10" x14ac:dyDescent="0.15">
      <c r="D662" s="40" t="s">
        <v>1384</v>
      </c>
      <c r="E662" s="40" t="s">
        <v>1385</v>
      </c>
      <c r="F662" s="46" t="s">
        <v>5898</v>
      </c>
      <c r="G662" s="46" t="s">
        <v>5898</v>
      </c>
      <c r="H662" s="46">
        <v>1.4999999999999999E-2</v>
      </c>
      <c r="I662" s="46" t="s">
        <v>5898</v>
      </c>
      <c r="J662" s="92" t="s">
        <v>5898</v>
      </c>
    </row>
    <row r="663" spans="4:10" x14ac:dyDescent="0.15">
      <c r="D663" s="40" t="s">
        <v>1386</v>
      </c>
      <c r="E663" s="40" t="s">
        <v>1387</v>
      </c>
      <c r="F663" s="46" t="s">
        <v>5898</v>
      </c>
      <c r="G663" s="46" t="s">
        <v>5898</v>
      </c>
      <c r="H663" s="46">
        <v>0.01</v>
      </c>
      <c r="I663" s="46" t="s">
        <v>5898</v>
      </c>
      <c r="J663" s="92" t="s">
        <v>5898</v>
      </c>
    </row>
    <row r="664" spans="4:10" x14ac:dyDescent="0.15">
      <c r="D664" s="40" t="s">
        <v>1388</v>
      </c>
      <c r="E664" s="40" t="s">
        <v>1389</v>
      </c>
      <c r="F664" s="46" t="s">
        <v>5898</v>
      </c>
      <c r="G664" s="46" t="s">
        <v>5898</v>
      </c>
      <c r="H664" s="46">
        <v>0.1</v>
      </c>
      <c r="I664" s="46" t="s">
        <v>5898</v>
      </c>
      <c r="J664" s="92" t="s">
        <v>5898</v>
      </c>
    </row>
    <row r="665" spans="4:10" x14ac:dyDescent="0.15">
      <c r="D665" s="40" t="s">
        <v>1390</v>
      </c>
      <c r="E665" s="40" t="s">
        <v>1391</v>
      </c>
      <c r="F665" s="46" t="s">
        <v>5898</v>
      </c>
      <c r="G665" s="46" t="s">
        <v>5898</v>
      </c>
      <c r="H665" s="46">
        <v>0.1</v>
      </c>
      <c r="I665" s="46" t="s">
        <v>5898</v>
      </c>
      <c r="J665" s="92" t="s">
        <v>5898</v>
      </c>
    </row>
    <row r="666" spans="4:10" x14ac:dyDescent="0.15">
      <c r="D666" s="40" t="s">
        <v>1392</v>
      </c>
      <c r="E666" s="40" t="s">
        <v>1393</v>
      </c>
      <c r="F666" s="46" t="s">
        <v>5898</v>
      </c>
      <c r="G666" s="46" t="s">
        <v>5898</v>
      </c>
      <c r="H666" s="46">
        <v>0.06</v>
      </c>
      <c r="I666" s="46" t="s">
        <v>5898</v>
      </c>
      <c r="J666" s="92" t="s">
        <v>5898</v>
      </c>
    </row>
    <row r="667" spans="4:10" x14ac:dyDescent="0.15">
      <c r="D667" s="40" t="s">
        <v>1394</v>
      </c>
      <c r="E667" s="40" t="s">
        <v>1395</v>
      </c>
      <c r="F667" s="46" t="s">
        <v>5898</v>
      </c>
      <c r="G667" s="46" t="s">
        <v>5898</v>
      </c>
      <c r="H667" s="46" t="s">
        <v>5898</v>
      </c>
      <c r="I667" s="46" t="s">
        <v>5898</v>
      </c>
      <c r="J667" s="92" t="s">
        <v>5898</v>
      </c>
    </row>
    <row r="668" spans="4:10" x14ac:dyDescent="0.15">
      <c r="D668" s="40" t="s">
        <v>1396</v>
      </c>
      <c r="E668" s="40" t="s">
        <v>1397</v>
      </c>
      <c r="F668" s="46" t="s">
        <v>5898</v>
      </c>
      <c r="G668" s="46" t="s">
        <v>5898</v>
      </c>
      <c r="H668" s="46" t="s">
        <v>5898</v>
      </c>
      <c r="I668" s="46" t="s">
        <v>5898</v>
      </c>
      <c r="J668" s="92" t="s">
        <v>5898</v>
      </c>
    </row>
    <row r="669" spans="4:10" x14ac:dyDescent="0.15">
      <c r="D669" s="40" t="s">
        <v>1398</v>
      </c>
      <c r="E669" s="40" t="s">
        <v>1399</v>
      </c>
      <c r="F669" s="46" t="s">
        <v>5898</v>
      </c>
      <c r="G669" s="46" t="s">
        <v>5898</v>
      </c>
      <c r="H669" s="46" t="s">
        <v>5898</v>
      </c>
      <c r="I669" s="46" t="s">
        <v>5898</v>
      </c>
      <c r="J669" s="92" t="s">
        <v>5898</v>
      </c>
    </row>
    <row r="670" spans="4:10" x14ac:dyDescent="0.15">
      <c r="D670" s="40" t="s">
        <v>1400</v>
      </c>
      <c r="E670" s="40" t="s">
        <v>1401</v>
      </c>
      <c r="F670" s="46" t="s">
        <v>5898</v>
      </c>
      <c r="G670" s="46" t="s">
        <v>5898</v>
      </c>
      <c r="H670" s="46">
        <v>1.2E-2</v>
      </c>
      <c r="I670" s="46" t="s">
        <v>5898</v>
      </c>
      <c r="J670" s="92" t="s">
        <v>5898</v>
      </c>
    </row>
    <row r="671" spans="4:10" x14ac:dyDescent="0.15">
      <c r="D671" s="40" t="s">
        <v>1402</v>
      </c>
      <c r="E671" s="40" t="s">
        <v>1403</v>
      </c>
      <c r="F671" s="46" t="s">
        <v>5898</v>
      </c>
      <c r="G671" s="46" t="s">
        <v>5898</v>
      </c>
      <c r="H671" s="46">
        <v>0.48</v>
      </c>
      <c r="I671" s="46" t="s">
        <v>5898</v>
      </c>
      <c r="J671" s="92" t="s">
        <v>5898</v>
      </c>
    </row>
    <row r="672" spans="4:10" x14ac:dyDescent="0.15">
      <c r="D672" s="40" t="s">
        <v>1404</v>
      </c>
      <c r="E672" s="40" t="s">
        <v>1405</v>
      </c>
      <c r="F672" s="46" t="s">
        <v>5898</v>
      </c>
      <c r="G672" s="46" t="s">
        <v>5898</v>
      </c>
      <c r="H672" s="46">
        <v>0.06</v>
      </c>
      <c r="I672" s="46" t="s">
        <v>5898</v>
      </c>
      <c r="J672" s="92" t="s">
        <v>5898</v>
      </c>
    </row>
    <row r="673" spans="4:10" x14ac:dyDescent="0.15">
      <c r="D673" s="40" t="s">
        <v>1406</v>
      </c>
      <c r="E673" s="40" t="s">
        <v>1407</v>
      </c>
      <c r="F673" s="46" t="s">
        <v>5898</v>
      </c>
      <c r="G673" s="46" t="s">
        <v>5898</v>
      </c>
      <c r="H673" s="46">
        <v>1.4999999999999999E-2</v>
      </c>
      <c r="I673" s="46" t="s">
        <v>5898</v>
      </c>
      <c r="J673" s="92" t="s">
        <v>5898</v>
      </c>
    </row>
    <row r="674" spans="4:10" x14ac:dyDescent="0.15">
      <c r="D674" s="40" t="s">
        <v>1408</v>
      </c>
      <c r="E674" s="40" t="s">
        <v>1409</v>
      </c>
      <c r="F674" s="46" t="s">
        <v>5898</v>
      </c>
      <c r="G674" s="46" t="s">
        <v>5898</v>
      </c>
      <c r="H674" s="46" t="s">
        <v>5898</v>
      </c>
      <c r="I674" s="46" t="s">
        <v>5898</v>
      </c>
      <c r="J674" s="92" t="s">
        <v>5898</v>
      </c>
    </row>
    <row r="675" spans="4:10" x14ac:dyDescent="0.15">
      <c r="D675" s="40" t="s">
        <v>1410</v>
      </c>
      <c r="E675" s="40" t="s">
        <v>1411</v>
      </c>
      <c r="F675" s="46" t="s">
        <v>5898</v>
      </c>
      <c r="G675" s="46" t="s">
        <v>5898</v>
      </c>
      <c r="H675" s="46">
        <v>0.42</v>
      </c>
      <c r="I675" s="46" t="s">
        <v>5898</v>
      </c>
      <c r="J675" s="92" t="s">
        <v>5898</v>
      </c>
    </row>
    <row r="676" spans="4:10" x14ac:dyDescent="0.15">
      <c r="D676" s="40" t="s">
        <v>1412</v>
      </c>
      <c r="E676" s="40" t="s">
        <v>1413</v>
      </c>
      <c r="F676" s="46" t="s">
        <v>5898</v>
      </c>
      <c r="G676" s="46" t="s">
        <v>5898</v>
      </c>
      <c r="H676" s="46" t="s">
        <v>5898</v>
      </c>
      <c r="I676" s="46" t="s">
        <v>5898</v>
      </c>
      <c r="J676" s="92" t="s">
        <v>5898</v>
      </c>
    </row>
    <row r="677" spans="4:10" x14ac:dyDescent="0.15">
      <c r="D677" s="40" t="s">
        <v>1414</v>
      </c>
      <c r="E677" s="40" t="s">
        <v>1415</v>
      </c>
      <c r="F677" s="46" t="s">
        <v>5898</v>
      </c>
      <c r="G677" s="46" t="s">
        <v>5898</v>
      </c>
      <c r="H677" s="46">
        <v>0.05</v>
      </c>
      <c r="I677" s="46" t="s">
        <v>5898</v>
      </c>
      <c r="J677" s="92" t="s">
        <v>5898</v>
      </c>
    </row>
    <row r="678" spans="4:10" x14ac:dyDescent="0.15">
      <c r="D678" s="40" t="s">
        <v>1416</v>
      </c>
      <c r="E678" s="40" t="s">
        <v>1417</v>
      </c>
      <c r="F678" s="46" t="s">
        <v>5898</v>
      </c>
      <c r="G678" s="46" t="s">
        <v>5898</v>
      </c>
      <c r="H678" s="46">
        <v>0.01</v>
      </c>
      <c r="I678" s="46" t="s">
        <v>5898</v>
      </c>
      <c r="J678" s="92" t="s">
        <v>5898</v>
      </c>
    </row>
    <row r="679" spans="4:10" x14ac:dyDescent="0.15">
      <c r="D679" s="40" t="s">
        <v>1418</v>
      </c>
      <c r="E679" s="40" t="s">
        <v>1419</v>
      </c>
      <c r="F679" s="46" t="s">
        <v>5898</v>
      </c>
      <c r="G679" s="46" t="s">
        <v>5898</v>
      </c>
      <c r="H679" s="46">
        <v>0.06</v>
      </c>
      <c r="I679" s="46" t="s">
        <v>5898</v>
      </c>
      <c r="J679" s="92" t="s">
        <v>5898</v>
      </c>
    </row>
    <row r="680" spans="4:10" x14ac:dyDescent="0.15">
      <c r="D680" s="40" t="s">
        <v>1420</v>
      </c>
      <c r="E680" s="40" t="s">
        <v>1421</v>
      </c>
      <c r="F680" s="46" t="s">
        <v>5898</v>
      </c>
      <c r="G680" s="46" t="s">
        <v>5898</v>
      </c>
      <c r="H680" s="46" t="s">
        <v>5898</v>
      </c>
      <c r="I680" s="46" t="s">
        <v>5898</v>
      </c>
      <c r="J680" s="92" t="s">
        <v>5898</v>
      </c>
    </row>
    <row r="681" spans="4:10" x14ac:dyDescent="0.15">
      <c r="D681" s="40" t="s">
        <v>1422</v>
      </c>
      <c r="E681" s="40" t="s">
        <v>1423</v>
      </c>
      <c r="F681" s="46" t="s">
        <v>5898</v>
      </c>
      <c r="G681" s="46" t="s">
        <v>5898</v>
      </c>
      <c r="H681" s="46">
        <v>1.7999999999999999E-2</v>
      </c>
      <c r="I681" s="46" t="s">
        <v>5898</v>
      </c>
      <c r="J681" s="92" t="s">
        <v>5898</v>
      </c>
    </row>
    <row r="682" spans="4:10" x14ac:dyDescent="0.15">
      <c r="D682" s="40" t="s">
        <v>1424</v>
      </c>
      <c r="E682" s="40" t="s">
        <v>1425</v>
      </c>
      <c r="F682" s="46" t="s">
        <v>5898</v>
      </c>
      <c r="G682" s="46" t="s">
        <v>5898</v>
      </c>
      <c r="H682" s="46" t="s">
        <v>5898</v>
      </c>
      <c r="I682" s="46" t="s">
        <v>5898</v>
      </c>
      <c r="J682" s="92" t="s">
        <v>5898</v>
      </c>
    </row>
    <row r="683" spans="4:10" x14ac:dyDescent="0.15">
      <c r="D683" s="40" t="s">
        <v>1426</v>
      </c>
      <c r="E683" s="40" t="s">
        <v>1427</v>
      </c>
      <c r="F683" s="46" t="s">
        <v>5898</v>
      </c>
      <c r="G683" s="46" t="s">
        <v>5898</v>
      </c>
      <c r="H683" s="46">
        <v>2.5000000000000001E-2</v>
      </c>
      <c r="I683" s="46" t="s">
        <v>5898</v>
      </c>
      <c r="J683" s="92" t="s">
        <v>5898</v>
      </c>
    </row>
    <row r="684" spans="4:10" x14ac:dyDescent="0.15">
      <c r="D684" s="40" t="s">
        <v>1428</v>
      </c>
      <c r="E684" s="40" t="s">
        <v>1429</v>
      </c>
      <c r="F684" s="46" t="s">
        <v>5898</v>
      </c>
      <c r="G684" s="46" t="s">
        <v>5898</v>
      </c>
      <c r="H684" s="46">
        <v>0.1</v>
      </c>
      <c r="I684" s="46" t="s">
        <v>5898</v>
      </c>
      <c r="J684" s="92" t="s">
        <v>5898</v>
      </c>
    </row>
    <row r="685" spans="4:10" x14ac:dyDescent="0.15">
      <c r="D685" s="40" t="s">
        <v>1430</v>
      </c>
      <c r="E685" s="40" t="s">
        <v>1431</v>
      </c>
      <c r="F685" s="46" t="s">
        <v>5898</v>
      </c>
      <c r="G685" s="46" t="s">
        <v>5898</v>
      </c>
      <c r="H685" s="46">
        <v>1.2999999999999999E-2</v>
      </c>
      <c r="I685" s="46" t="s">
        <v>5898</v>
      </c>
      <c r="J685" s="92" t="s">
        <v>5898</v>
      </c>
    </row>
    <row r="686" spans="4:10" x14ac:dyDescent="0.15">
      <c r="D686" s="40" t="s">
        <v>1432</v>
      </c>
      <c r="E686" s="40" t="s">
        <v>1433</v>
      </c>
      <c r="F686" s="46" t="s">
        <v>5898</v>
      </c>
      <c r="G686" s="46" t="s">
        <v>5898</v>
      </c>
      <c r="H686" s="46">
        <v>1.6E-2</v>
      </c>
      <c r="I686" s="46" t="s">
        <v>5898</v>
      </c>
      <c r="J686" s="92" t="s">
        <v>5898</v>
      </c>
    </row>
    <row r="687" spans="4:10" x14ac:dyDescent="0.15">
      <c r="D687" s="40" t="s">
        <v>1434</v>
      </c>
      <c r="E687" s="40" t="s">
        <v>1435</v>
      </c>
      <c r="F687" s="46" t="s">
        <v>5898</v>
      </c>
      <c r="G687" s="46" t="s">
        <v>5898</v>
      </c>
      <c r="H687" s="46">
        <v>0.05</v>
      </c>
      <c r="I687" s="46" t="s">
        <v>5898</v>
      </c>
      <c r="J687" s="92" t="s">
        <v>5898</v>
      </c>
    </row>
    <row r="688" spans="4:10" x14ac:dyDescent="0.15">
      <c r="D688" s="40" t="s">
        <v>1436</v>
      </c>
      <c r="E688" s="40" t="s">
        <v>1437</v>
      </c>
      <c r="F688" s="46" t="s">
        <v>5898</v>
      </c>
      <c r="G688" s="46" t="s">
        <v>5898</v>
      </c>
      <c r="H688" s="46" t="s">
        <v>5898</v>
      </c>
      <c r="I688" s="46" t="s">
        <v>5898</v>
      </c>
      <c r="J688" s="92" t="s">
        <v>5898</v>
      </c>
    </row>
    <row r="689" spans="4:10" x14ac:dyDescent="0.15">
      <c r="D689" s="40" t="s">
        <v>1438</v>
      </c>
      <c r="E689" s="40" t="s">
        <v>1439</v>
      </c>
      <c r="F689" s="46" t="s">
        <v>5898</v>
      </c>
      <c r="G689" s="46" t="s">
        <v>5898</v>
      </c>
      <c r="H689" s="46">
        <v>0.05</v>
      </c>
      <c r="I689" s="46" t="s">
        <v>5898</v>
      </c>
      <c r="J689" s="92" t="s">
        <v>5898</v>
      </c>
    </row>
    <row r="690" spans="4:10" x14ac:dyDescent="0.15">
      <c r="D690" s="40" t="s">
        <v>1440</v>
      </c>
      <c r="E690" s="40" t="s">
        <v>1441</v>
      </c>
      <c r="F690" s="46" t="s">
        <v>5898</v>
      </c>
      <c r="G690" s="46" t="s">
        <v>5898</v>
      </c>
      <c r="H690" s="46">
        <v>5.0999999999999997E-2</v>
      </c>
      <c r="I690" s="46" t="s">
        <v>5898</v>
      </c>
      <c r="J690" s="92" t="s">
        <v>5898</v>
      </c>
    </row>
    <row r="691" spans="4:10" x14ac:dyDescent="0.15">
      <c r="D691" s="40" t="s">
        <v>1442</v>
      </c>
      <c r="E691" s="40" t="s">
        <v>1443</v>
      </c>
      <c r="F691" s="46" t="s">
        <v>5898</v>
      </c>
      <c r="G691" s="46" t="s">
        <v>5898</v>
      </c>
      <c r="H691" s="46">
        <v>0.05</v>
      </c>
      <c r="I691" s="46" t="s">
        <v>5898</v>
      </c>
      <c r="J691" s="92" t="s">
        <v>5898</v>
      </c>
    </row>
    <row r="692" spans="4:10" x14ac:dyDescent="0.15">
      <c r="D692" s="40" t="s">
        <v>1444</v>
      </c>
      <c r="E692" s="40" t="s">
        <v>1445</v>
      </c>
      <c r="F692" s="46" t="s">
        <v>5898</v>
      </c>
      <c r="G692" s="46" t="s">
        <v>5898</v>
      </c>
      <c r="H692" s="46">
        <v>0.4</v>
      </c>
      <c r="I692" s="46" t="s">
        <v>5898</v>
      </c>
      <c r="J692" s="92" t="s">
        <v>5898</v>
      </c>
    </row>
    <row r="693" spans="4:10" x14ac:dyDescent="0.15">
      <c r="D693" s="40" t="s">
        <v>1446</v>
      </c>
      <c r="E693" s="40" t="s">
        <v>1447</v>
      </c>
      <c r="F693" s="46" t="s">
        <v>5898</v>
      </c>
      <c r="G693" s="46" t="s">
        <v>5898</v>
      </c>
      <c r="H693" s="46">
        <v>0.1</v>
      </c>
      <c r="I693" s="46" t="s">
        <v>5898</v>
      </c>
      <c r="J693" s="92" t="s">
        <v>5898</v>
      </c>
    </row>
    <row r="694" spans="4:10" x14ac:dyDescent="0.15">
      <c r="D694" s="40" t="s">
        <v>1448</v>
      </c>
      <c r="E694" s="40" t="s">
        <v>1449</v>
      </c>
      <c r="F694" s="46" t="s">
        <v>5898</v>
      </c>
      <c r="G694" s="46" t="s">
        <v>5898</v>
      </c>
      <c r="H694" s="46">
        <v>0.03</v>
      </c>
      <c r="I694" s="46" t="s">
        <v>5898</v>
      </c>
      <c r="J694" s="92" t="s">
        <v>5898</v>
      </c>
    </row>
    <row r="695" spans="4:10" x14ac:dyDescent="0.15">
      <c r="D695" s="40" t="s">
        <v>1450</v>
      </c>
      <c r="E695" s="40" t="s">
        <v>1451</v>
      </c>
      <c r="F695" s="46" t="s">
        <v>5898</v>
      </c>
      <c r="G695" s="46" t="s">
        <v>5898</v>
      </c>
      <c r="H695" s="46" t="s">
        <v>5898</v>
      </c>
      <c r="I695" s="46" t="s">
        <v>5898</v>
      </c>
      <c r="J695" s="92" t="s">
        <v>5898</v>
      </c>
    </row>
    <row r="696" spans="4:10" x14ac:dyDescent="0.15">
      <c r="D696" s="40" t="s">
        <v>1452</v>
      </c>
      <c r="E696" s="40" t="s">
        <v>1453</v>
      </c>
      <c r="F696" s="46" t="s">
        <v>5898</v>
      </c>
      <c r="G696" s="46" t="s">
        <v>5898</v>
      </c>
      <c r="H696" s="46">
        <v>0.02</v>
      </c>
      <c r="I696" s="46" t="s">
        <v>5898</v>
      </c>
      <c r="J696" s="92" t="s">
        <v>5898</v>
      </c>
    </row>
    <row r="697" spans="4:10" x14ac:dyDescent="0.15">
      <c r="D697" s="40" t="s">
        <v>1454</v>
      </c>
      <c r="E697" s="40" t="s">
        <v>1455</v>
      </c>
      <c r="F697" s="46" t="s">
        <v>5898</v>
      </c>
      <c r="G697" s="46" t="s">
        <v>5898</v>
      </c>
      <c r="H697" s="46">
        <v>0.1</v>
      </c>
      <c r="I697" s="46" t="s">
        <v>5898</v>
      </c>
      <c r="J697" s="92" t="s">
        <v>5898</v>
      </c>
    </row>
    <row r="698" spans="4:10" x14ac:dyDescent="0.15">
      <c r="D698" s="40" t="s">
        <v>1456</v>
      </c>
      <c r="E698" s="40" t="s">
        <v>1457</v>
      </c>
      <c r="F698" s="46" t="s">
        <v>5898</v>
      </c>
      <c r="G698" s="46" t="s">
        <v>5898</v>
      </c>
      <c r="H698" s="46" t="s">
        <v>5898</v>
      </c>
      <c r="I698" s="46" t="s">
        <v>5898</v>
      </c>
      <c r="J698" s="92" t="s">
        <v>5898</v>
      </c>
    </row>
    <row r="699" spans="4:10" x14ac:dyDescent="0.15">
      <c r="D699" s="40" t="s">
        <v>1458</v>
      </c>
      <c r="E699" s="40" t="s">
        <v>1459</v>
      </c>
      <c r="F699" s="46" t="s">
        <v>5898</v>
      </c>
      <c r="G699" s="46" t="s">
        <v>5898</v>
      </c>
      <c r="H699" s="46">
        <v>0.1</v>
      </c>
      <c r="I699" s="46" t="s">
        <v>5898</v>
      </c>
      <c r="J699" s="92" t="s">
        <v>5898</v>
      </c>
    </row>
    <row r="700" spans="4:10" x14ac:dyDescent="0.15">
      <c r="D700" s="40" t="s">
        <v>1460</v>
      </c>
      <c r="E700" s="40" t="s">
        <v>1461</v>
      </c>
      <c r="F700" s="46" t="s">
        <v>5898</v>
      </c>
      <c r="G700" s="46" t="s">
        <v>5898</v>
      </c>
      <c r="H700" s="46" t="s">
        <v>5898</v>
      </c>
      <c r="I700" s="46" t="s">
        <v>5898</v>
      </c>
      <c r="J700" s="92" t="s">
        <v>5898</v>
      </c>
    </row>
    <row r="701" spans="4:10" x14ac:dyDescent="0.15">
      <c r="D701" s="40" t="s">
        <v>1462</v>
      </c>
      <c r="E701" s="40" t="s">
        <v>1463</v>
      </c>
      <c r="F701" s="46" t="s">
        <v>5898</v>
      </c>
      <c r="G701" s="46" t="s">
        <v>5898</v>
      </c>
      <c r="H701" s="46">
        <v>1E-3</v>
      </c>
      <c r="I701" s="46" t="s">
        <v>5898</v>
      </c>
      <c r="J701" s="92" t="s">
        <v>5898</v>
      </c>
    </row>
    <row r="702" spans="4:10" x14ac:dyDescent="0.15">
      <c r="D702" s="40" t="s">
        <v>1464</v>
      </c>
      <c r="E702" s="40" t="s">
        <v>1465</v>
      </c>
      <c r="F702" s="46" t="s">
        <v>5898</v>
      </c>
      <c r="G702" s="46" t="s">
        <v>5898</v>
      </c>
      <c r="H702" s="46">
        <v>0.18</v>
      </c>
      <c r="I702" s="46" t="s">
        <v>5898</v>
      </c>
      <c r="J702" s="92" t="s">
        <v>5898</v>
      </c>
    </row>
    <row r="703" spans="4:10" x14ac:dyDescent="0.15">
      <c r="D703" s="40" t="s">
        <v>1466</v>
      </c>
      <c r="E703" s="40" t="s">
        <v>1467</v>
      </c>
      <c r="F703" s="46" t="s">
        <v>5898</v>
      </c>
      <c r="G703" s="46" t="s">
        <v>5898</v>
      </c>
      <c r="H703" s="46" t="s">
        <v>5898</v>
      </c>
      <c r="I703" s="46" t="s">
        <v>5898</v>
      </c>
      <c r="J703" s="92" t="s">
        <v>5898</v>
      </c>
    </row>
    <row r="704" spans="4:10" x14ac:dyDescent="0.15">
      <c r="D704" s="40" t="s">
        <v>1468</v>
      </c>
      <c r="E704" s="40" t="s">
        <v>1469</v>
      </c>
      <c r="F704" s="46" t="s">
        <v>5898</v>
      </c>
      <c r="G704" s="46" t="s">
        <v>5898</v>
      </c>
      <c r="H704" s="46" t="s">
        <v>5898</v>
      </c>
      <c r="I704" s="46" t="s">
        <v>5898</v>
      </c>
      <c r="J704" s="92" t="s">
        <v>5898</v>
      </c>
    </row>
    <row r="705" spans="4:10" x14ac:dyDescent="0.15">
      <c r="D705" s="40" t="s">
        <v>1470</v>
      </c>
      <c r="E705" s="40" t="s">
        <v>1471</v>
      </c>
      <c r="F705" s="46" t="s">
        <v>5898</v>
      </c>
      <c r="G705" s="46" t="s">
        <v>5898</v>
      </c>
      <c r="H705" s="46">
        <v>0.2</v>
      </c>
      <c r="I705" s="46" t="s">
        <v>5898</v>
      </c>
      <c r="J705" s="92" t="s">
        <v>5898</v>
      </c>
    </row>
    <row r="706" spans="4:10" x14ac:dyDescent="0.15">
      <c r="D706" s="40" t="s">
        <v>1472</v>
      </c>
      <c r="E706" s="40" t="s">
        <v>1473</v>
      </c>
      <c r="F706" s="46" t="s">
        <v>5898</v>
      </c>
      <c r="G706" s="46" t="s">
        <v>5898</v>
      </c>
      <c r="H706" s="46" t="s">
        <v>5898</v>
      </c>
      <c r="I706" s="46" t="s">
        <v>5898</v>
      </c>
      <c r="J706" s="92" t="s">
        <v>5898</v>
      </c>
    </row>
    <row r="707" spans="4:10" x14ac:dyDescent="0.15">
      <c r="D707" s="40" t="s">
        <v>1474</v>
      </c>
      <c r="E707" s="40" t="s">
        <v>1475</v>
      </c>
      <c r="F707" s="46" t="s">
        <v>5898</v>
      </c>
      <c r="G707" s="46" t="s">
        <v>5898</v>
      </c>
      <c r="H707" s="46">
        <v>0.2</v>
      </c>
      <c r="I707" s="46" t="s">
        <v>5898</v>
      </c>
      <c r="J707" s="92" t="s">
        <v>5898</v>
      </c>
    </row>
    <row r="708" spans="4:10" x14ac:dyDescent="0.15">
      <c r="D708" s="40" t="s">
        <v>1476</v>
      </c>
      <c r="E708" s="40" t="s">
        <v>1477</v>
      </c>
      <c r="F708" s="46">
        <v>0.01</v>
      </c>
      <c r="G708" s="46" t="s">
        <v>5898</v>
      </c>
      <c r="H708" s="46" t="s">
        <v>5898</v>
      </c>
      <c r="I708" s="46" t="s">
        <v>5898</v>
      </c>
      <c r="J708" s="92" t="s">
        <v>5898</v>
      </c>
    </row>
    <row r="709" spans="4:10" x14ac:dyDescent="0.15">
      <c r="D709" s="40" t="s">
        <v>1478</v>
      </c>
      <c r="E709" s="40" t="s">
        <v>1479</v>
      </c>
      <c r="F709" s="46" t="s">
        <v>5898</v>
      </c>
      <c r="G709" s="46" t="s">
        <v>5898</v>
      </c>
      <c r="H709" s="46" t="s">
        <v>5898</v>
      </c>
      <c r="I709" s="46" t="s">
        <v>5898</v>
      </c>
      <c r="J709" s="92" t="s">
        <v>5898</v>
      </c>
    </row>
    <row r="710" spans="4:10" x14ac:dyDescent="0.15">
      <c r="D710" s="40" t="s">
        <v>1480</v>
      </c>
      <c r="E710" s="40" t="s">
        <v>1481</v>
      </c>
      <c r="F710" s="46" t="s">
        <v>5898</v>
      </c>
      <c r="G710" s="46" t="s">
        <v>5898</v>
      </c>
      <c r="H710" s="46">
        <v>0.1</v>
      </c>
      <c r="I710" s="46" t="s">
        <v>5898</v>
      </c>
      <c r="J710" s="92" t="s">
        <v>5898</v>
      </c>
    </row>
    <row r="711" spans="4:10" x14ac:dyDescent="0.15">
      <c r="D711" s="40" t="s">
        <v>1482</v>
      </c>
      <c r="E711" s="40" t="s">
        <v>1483</v>
      </c>
      <c r="F711" s="46" t="s">
        <v>5898</v>
      </c>
      <c r="G711" s="46" t="s">
        <v>5898</v>
      </c>
      <c r="H711" s="46">
        <v>0.7</v>
      </c>
      <c r="I711" s="46" t="s">
        <v>5898</v>
      </c>
      <c r="J711" s="92" t="s">
        <v>5898</v>
      </c>
    </row>
    <row r="712" spans="4:10" x14ac:dyDescent="0.15">
      <c r="D712" s="40" t="s">
        <v>1484</v>
      </c>
      <c r="E712" s="40" t="s">
        <v>1485</v>
      </c>
      <c r="F712" s="46" t="s">
        <v>5898</v>
      </c>
      <c r="G712" s="46" t="s">
        <v>5898</v>
      </c>
      <c r="H712" s="46" t="s">
        <v>5898</v>
      </c>
      <c r="I712" s="46" t="s">
        <v>5898</v>
      </c>
      <c r="J712" s="92" t="s">
        <v>5898</v>
      </c>
    </row>
    <row r="713" spans="4:10" x14ac:dyDescent="0.15">
      <c r="D713" s="40" t="s">
        <v>1486</v>
      </c>
      <c r="E713" s="40" t="s">
        <v>1487</v>
      </c>
      <c r="F713" s="46" t="s">
        <v>5898</v>
      </c>
      <c r="G713" s="46" t="s">
        <v>5898</v>
      </c>
      <c r="H713" s="46">
        <v>3.3000000000000002E-2</v>
      </c>
      <c r="I713" s="46" t="s">
        <v>5898</v>
      </c>
      <c r="J713" s="92" t="s">
        <v>5898</v>
      </c>
    </row>
    <row r="714" spans="4:10" x14ac:dyDescent="0.15">
      <c r="D714" s="40" t="s">
        <v>1488</v>
      </c>
      <c r="E714" s="40" t="s">
        <v>1489</v>
      </c>
      <c r="F714" s="46" t="s">
        <v>5898</v>
      </c>
      <c r="G714" s="46" t="s">
        <v>5898</v>
      </c>
      <c r="H714" s="46">
        <v>0.03</v>
      </c>
      <c r="I714" s="46" t="s">
        <v>5898</v>
      </c>
      <c r="J714" s="92" t="s">
        <v>5898</v>
      </c>
    </row>
    <row r="715" spans="4:10" x14ac:dyDescent="0.15">
      <c r="D715" s="40" t="s">
        <v>1490</v>
      </c>
      <c r="E715" s="40" t="s">
        <v>1491</v>
      </c>
      <c r="F715" s="46" t="s">
        <v>5898</v>
      </c>
      <c r="G715" s="46" t="s">
        <v>5898</v>
      </c>
      <c r="H715" s="46">
        <v>0.02</v>
      </c>
      <c r="I715" s="46" t="s">
        <v>5898</v>
      </c>
      <c r="J715" s="92" t="s">
        <v>5898</v>
      </c>
    </row>
    <row r="716" spans="4:10" x14ac:dyDescent="0.15">
      <c r="D716" s="40" t="s">
        <v>1492</v>
      </c>
      <c r="E716" s="40" t="s">
        <v>1493</v>
      </c>
      <c r="F716" s="46" t="s">
        <v>5898</v>
      </c>
      <c r="G716" s="46" t="s">
        <v>5898</v>
      </c>
      <c r="H716" s="46">
        <v>0.2</v>
      </c>
      <c r="I716" s="46" t="s">
        <v>5898</v>
      </c>
      <c r="J716" s="92" t="s">
        <v>5898</v>
      </c>
    </row>
    <row r="717" spans="4:10" x14ac:dyDescent="0.15">
      <c r="D717" s="40" t="s">
        <v>1494</v>
      </c>
      <c r="E717" s="40" t="s">
        <v>1495</v>
      </c>
      <c r="F717" s="46" t="s">
        <v>5898</v>
      </c>
      <c r="G717" s="46" t="s">
        <v>5898</v>
      </c>
      <c r="H717" s="46" t="s">
        <v>5898</v>
      </c>
      <c r="I717" s="46" t="s">
        <v>5898</v>
      </c>
      <c r="J717" s="92" t="s">
        <v>5898</v>
      </c>
    </row>
    <row r="718" spans="4:10" x14ac:dyDescent="0.15">
      <c r="D718" s="40" t="s">
        <v>1496</v>
      </c>
      <c r="E718" s="40" t="s">
        <v>1497</v>
      </c>
      <c r="F718" s="46">
        <v>0.11600000000000001</v>
      </c>
      <c r="G718" s="46" t="s">
        <v>5898</v>
      </c>
      <c r="H718" s="46">
        <v>9.5000000000000001E-2</v>
      </c>
      <c r="I718" s="46" t="s">
        <v>5898</v>
      </c>
      <c r="J718" s="92">
        <v>1</v>
      </c>
    </row>
    <row r="719" spans="4:10" x14ac:dyDescent="0.15">
      <c r="D719" s="40" t="s">
        <v>1498</v>
      </c>
      <c r="E719" s="40" t="s">
        <v>1499</v>
      </c>
      <c r="F719" s="46" t="s">
        <v>5898</v>
      </c>
      <c r="G719" s="46" t="s">
        <v>5898</v>
      </c>
      <c r="H719" s="46">
        <v>0.12</v>
      </c>
      <c r="I719" s="46" t="s">
        <v>5898</v>
      </c>
      <c r="J719" s="92" t="s">
        <v>5898</v>
      </c>
    </row>
    <row r="720" spans="4:10" x14ac:dyDescent="0.15">
      <c r="D720" s="40" t="s">
        <v>1500</v>
      </c>
      <c r="E720" s="40" t="s">
        <v>1501</v>
      </c>
      <c r="F720" s="46" t="s">
        <v>5898</v>
      </c>
      <c r="G720" s="46" t="s">
        <v>5898</v>
      </c>
      <c r="H720" s="46">
        <v>0.15</v>
      </c>
      <c r="I720" s="46" t="s">
        <v>5898</v>
      </c>
      <c r="J720" s="92" t="s">
        <v>5898</v>
      </c>
    </row>
    <row r="721" spans="4:10" x14ac:dyDescent="0.15">
      <c r="D721" s="40" t="s">
        <v>1502</v>
      </c>
      <c r="E721" s="40" t="s">
        <v>1503</v>
      </c>
      <c r="F721" s="46" t="s">
        <v>5898</v>
      </c>
      <c r="G721" s="46" t="s">
        <v>5898</v>
      </c>
      <c r="H721" s="46">
        <v>0.05</v>
      </c>
      <c r="I721" s="46" t="s">
        <v>5898</v>
      </c>
      <c r="J721" s="92" t="s">
        <v>5898</v>
      </c>
    </row>
    <row r="722" spans="4:10" x14ac:dyDescent="0.15">
      <c r="D722" s="40" t="s">
        <v>1504</v>
      </c>
      <c r="E722" s="40" t="s">
        <v>1505</v>
      </c>
      <c r="F722" s="46" t="s">
        <v>5898</v>
      </c>
      <c r="G722" s="46" t="s">
        <v>5898</v>
      </c>
      <c r="H722" s="46">
        <v>0.2</v>
      </c>
      <c r="I722" s="46" t="s">
        <v>5898</v>
      </c>
      <c r="J722" s="92" t="s">
        <v>5898</v>
      </c>
    </row>
    <row r="723" spans="4:10" x14ac:dyDescent="0.15">
      <c r="D723" s="40" t="s">
        <v>1506</v>
      </c>
      <c r="E723" s="40" t="s">
        <v>1507</v>
      </c>
      <c r="F723" s="46" t="s">
        <v>5898</v>
      </c>
      <c r="G723" s="46" t="s">
        <v>5898</v>
      </c>
      <c r="H723" s="46" t="s">
        <v>5898</v>
      </c>
      <c r="I723" s="46" t="s">
        <v>5898</v>
      </c>
      <c r="J723" s="92" t="s">
        <v>5898</v>
      </c>
    </row>
    <row r="724" spans="4:10" x14ac:dyDescent="0.15">
      <c r="D724" s="40" t="s">
        <v>1508</v>
      </c>
      <c r="E724" s="40" t="s">
        <v>1509</v>
      </c>
      <c r="F724" s="46" t="s">
        <v>5898</v>
      </c>
      <c r="G724" s="46" t="s">
        <v>5898</v>
      </c>
      <c r="H724" s="46">
        <v>0.03</v>
      </c>
      <c r="I724" s="46" t="s">
        <v>5898</v>
      </c>
      <c r="J724" s="92" t="s">
        <v>5898</v>
      </c>
    </row>
    <row r="725" spans="4:10" x14ac:dyDescent="0.15">
      <c r="D725" s="40" t="s">
        <v>1510</v>
      </c>
      <c r="E725" s="40" t="s">
        <v>1511</v>
      </c>
      <c r="F725" s="46" t="s">
        <v>5898</v>
      </c>
      <c r="G725" s="46" t="s">
        <v>5898</v>
      </c>
      <c r="H725" s="46" t="s">
        <v>5898</v>
      </c>
      <c r="I725" s="46" t="s">
        <v>5898</v>
      </c>
      <c r="J725" s="92" t="s">
        <v>5898</v>
      </c>
    </row>
    <row r="726" spans="4:10" x14ac:dyDescent="0.15">
      <c r="D726" s="40" t="s">
        <v>1512</v>
      </c>
      <c r="E726" s="40" t="s">
        <v>1513</v>
      </c>
      <c r="F726" s="46" t="s">
        <v>5898</v>
      </c>
      <c r="G726" s="46" t="s">
        <v>5898</v>
      </c>
      <c r="H726" s="46">
        <v>0.2</v>
      </c>
      <c r="I726" s="46" t="s">
        <v>5898</v>
      </c>
      <c r="J726" s="92" t="s">
        <v>5898</v>
      </c>
    </row>
    <row r="727" spans="4:10" x14ac:dyDescent="0.15">
      <c r="D727" s="40" t="s">
        <v>1514</v>
      </c>
      <c r="E727" s="40" t="s">
        <v>1515</v>
      </c>
      <c r="F727" s="46" t="s">
        <v>5898</v>
      </c>
      <c r="G727" s="46" t="s">
        <v>5898</v>
      </c>
      <c r="H727" s="46" t="s">
        <v>5898</v>
      </c>
      <c r="I727" s="46" t="s">
        <v>5898</v>
      </c>
      <c r="J727" s="92" t="s">
        <v>5898</v>
      </c>
    </row>
    <row r="728" spans="4:10" x14ac:dyDescent="0.15">
      <c r="D728" s="40" t="s">
        <v>1516</v>
      </c>
      <c r="E728" s="40" t="s">
        <v>1517</v>
      </c>
      <c r="F728" s="46" t="s">
        <v>5898</v>
      </c>
      <c r="G728" s="46" t="s">
        <v>5898</v>
      </c>
      <c r="H728" s="46" t="s">
        <v>5898</v>
      </c>
      <c r="I728" s="46" t="s">
        <v>5898</v>
      </c>
      <c r="J728" s="92" t="s">
        <v>5898</v>
      </c>
    </row>
    <row r="729" spans="4:10" x14ac:dyDescent="0.15">
      <c r="D729" s="40" t="s">
        <v>1518</v>
      </c>
      <c r="E729" s="40" t="s">
        <v>1519</v>
      </c>
      <c r="F729" s="46" t="s">
        <v>5898</v>
      </c>
      <c r="G729" s="46" t="s">
        <v>5898</v>
      </c>
      <c r="H729" s="46">
        <v>0.04</v>
      </c>
      <c r="I729" s="46" t="s">
        <v>5898</v>
      </c>
      <c r="J729" s="92" t="s">
        <v>5898</v>
      </c>
    </row>
    <row r="730" spans="4:10" x14ac:dyDescent="0.15">
      <c r="D730" s="40" t="s">
        <v>1520</v>
      </c>
      <c r="E730" s="40" t="s">
        <v>1521</v>
      </c>
      <c r="F730" s="46" t="s">
        <v>5898</v>
      </c>
      <c r="G730" s="46" t="s">
        <v>5898</v>
      </c>
      <c r="H730" s="46">
        <v>0.06</v>
      </c>
      <c r="I730" s="46" t="s">
        <v>5898</v>
      </c>
      <c r="J730" s="92" t="s">
        <v>5898</v>
      </c>
    </row>
    <row r="731" spans="4:10" x14ac:dyDescent="0.15">
      <c r="D731" s="40" t="s">
        <v>1522</v>
      </c>
      <c r="E731" s="40" t="s">
        <v>1523</v>
      </c>
      <c r="F731" s="46" t="s">
        <v>5898</v>
      </c>
      <c r="G731" s="46" t="s">
        <v>5898</v>
      </c>
      <c r="H731" s="46">
        <v>0.03</v>
      </c>
      <c r="I731" s="46" t="s">
        <v>5898</v>
      </c>
      <c r="J731" s="92" t="s">
        <v>5898</v>
      </c>
    </row>
    <row r="732" spans="4:10" x14ac:dyDescent="0.15">
      <c r="D732" s="40" t="s">
        <v>1524</v>
      </c>
      <c r="E732" s="40" t="s">
        <v>1525</v>
      </c>
      <c r="F732" s="46" t="s">
        <v>5898</v>
      </c>
      <c r="G732" s="46" t="s">
        <v>5898</v>
      </c>
      <c r="H732" s="46" t="s">
        <v>5898</v>
      </c>
      <c r="I732" s="46" t="s">
        <v>5898</v>
      </c>
      <c r="J732" s="92" t="s">
        <v>5898</v>
      </c>
    </row>
    <row r="733" spans="4:10" x14ac:dyDescent="0.15">
      <c r="D733" s="40" t="s">
        <v>1526</v>
      </c>
      <c r="E733" s="40" t="s">
        <v>1527</v>
      </c>
      <c r="F733" s="46" t="s">
        <v>5898</v>
      </c>
      <c r="G733" s="46" t="s">
        <v>5898</v>
      </c>
      <c r="H733" s="46" t="s">
        <v>5898</v>
      </c>
      <c r="I733" s="46" t="s">
        <v>5898</v>
      </c>
      <c r="J733" s="92" t="s">
        <v>5898</v>
      </c>
    </row>
    <row r="734" spans="4:10" x14ac:dyDescent="0.15">
      <c r="D734" s="40" t="s">
        <v>1528</v>
      </c>
      <c r="E734" s="40" t="s">
        <v>1529</v>
      </c>
      <c r="F734" s="46" t="s">
        <v>5898</v>
      </c>
      <c r="G734" s="46" t="s">
        <v>5898</v>
      </c>
      <c r="H734" s="46">
        <v>0.01</v>
      </c>
      <c r="I734" s="46" t="s">
        <v>5898</v>
      </c>
      <c r="J734" s="92" t="s">
        <v>5898</v>
      </c>
    </row>
    <row r="735" spans="4:10" x14ac:dyDescent="0.15">
      <c r="D735" s="40" t="s">
        <v>1530</v>
      </c>
      <c r="E735" s="40" t="s">
        <v>1531</v>
      </c>
      <c r="F735" s="46" t="s">
        <v>5898</v>
      </c>
      <c r="G735" s="46" t="s">
        <v>5898</v>
      </c>
      <c r="H735" s="46">
        <v>0.2</v>
      </c>
      <c r="I735" s="46" t="s">
        <v>5898</v>
      </c>
      <c r="J735" s="92" t="s">
        <v>5898</v>
      </c>
    </row>
    <row r="736" spans="4:10" x14ac:dyDescent="0.15">
      <c r="D736" s="40" t="s">
        <v>1532</v>
      </c>
      <c r="E736" s="40" t="s">
        <v>1533</v>
      </c>
      <c r="F736" s="46" t="s">
        <v>5898</v>
      </c>
      <c r="G736" s="46" t="s">
        <v>5898</v>
      </c>
      <c r="H736" s="46">
        <v>0.1</v>
      </c>
      <c r="I736" s="46" t="s">
        <v>5898</v>
      </c>
      <c r="J736" s="92" t="s">
        <v>5898</v>
      </c>
    </row>
    <row r="737" spans="4:10" x14ac:dyDescent="0.15">
      <c r="D737" s="40" t="s">
        <v>1534</v>
      </c>
      <c r="E737" s="40" t="s">
        <v>1535</v>
      </c>
      <c r="F737" s="46" t="s">
        <v>5898</v>
      </c>
      <c r="G737" s="46" t="s">
        <v>5898</v>
      </c>
      <c r="H737" s="46" t="s">
        <v>5898</v>
      </c>
      <c r="I737" s="46" t="s">
        <v>5898</v>
      </c>
      <c r="J737" s="92" t="s">
        <v>5898</v>
      </c>
    </row>
    <row r="738" spans="4:10" x14ac:dyDescent="0.15">
      <c r="D738" s="40" t="s">
        <v>1536</v>
      </c>
      <c r="E738" s="40" t="s">
        <v>1537</v>
      </c>
      <c r="F738" s="46" t="s">
        <v>5898</v>
      </c>
      <c r="G738" s="46" t="s">
        <v>5898</v>
      </c>
      <c r="H738" s="46">
        <v>0.08</v>
      </c>
      <c r="I738" s="46" t="s">
        <v>5898</v>
      </c>
      <c r="J738" s="92" t="s">
        <v>5898</v>
      </c>
    </row>
    <row r="739" spans="4:10" x14ac:dyDescent="0.15">
      <c r="D739" s="40" t="s">
        <v>1538</v>
      </c>
      <c r="E739" s="40" t="s">
        <v>1539</v>
      </c>
      <c r="F739" s="46" t="s">
        <v>5898</v>
      </c>
      <c r="G739" s="46" t="s">
        <v>5898</v>
      </c>
      <c r="H739" s="46">
        <v>0.1</v>
      </c>
      <c r="I739" s="46" t="s">
        <v>5898</v>
      </c>
      <c r="J739" s="92" t="s">
        <v>5898</v>
      </c>
    </row>
    <row r="740" spans="4:10" x14ac:dyDescent="0.15">
      <c r="D740" s="40" t="s">
        <v>1540</v>
      </c>
      <c r="E740" s="40" t="s">
        <v>1541</v>
      </c>
      <c r="F740" s="46" t="s">
        <v>5898</v>
      </c>
      <c r="G740" s="46" t="s">
        <v>5898</v>
      </c>
      <c r="H740" s="46" t="s">
        <v>5898</v>
      </c>
      <c r="I740" s="46" t="s">
        <v>5898</v>
      </c>
      <c r="J740" s="92" t="s">
        <v>5898</v>
      </c>
    </row>
    <row r="741" spans="4:10" x14ac:dyDescent="0.15">
      <c r="D741" s="40" t="s">
        <v>1542</v>
      </c>
      <c r="E741" s="40" t="s">
        <v>1543</v>
      </c>
      <c r="F741" s="46" t="s">
        <v>5898</v>
      </c>
      <c r="G741" s="46" t="s">
        <v>5898</v>
      </c>
      <c r="H741" s="46">
        <v>0.1</v>
      </c>
      <c r="I741" s="46" t="s">
        <v>5898</v>
      </c>
      <c r="J741" s="92" t="s">
        <v>5898</v>
      </c>
    </row>
    <row r="742" spans="4:10" x14ac:dyDescent="0.15">
      <c r="D742" s="40" t="s">
        <v>1544</v>
      </c>
      <c r="E742" s="40" t="s">
        <v>1545</v>
      </c>
      <c r="F742" s="46" t="s">
        <v>5898</v>
      </c>
      <c r="G742" s="46" t="s">
        <v>5898</v>
      </c>
      <c r="H742" s="46">
        <v>0.1</v>
      </c>
      <c r="I742" s="46" t="s">
        <v>5898</v>
      </c>
      <c r="J742" s="92" t="s">
        <v>5898</v>
      </c>
    </row>
    <row r="743" spans="4:10" x14ac:dyDescent="0.15">
      <c r="D743" s="40" t="s">
        <v>1546</v>
      </c>
      <c r="E743" s="40" t="s">
        <v>1547</v>
      </c>
      <c r="F743" s="46" t="s">
        <v>5898</v>
      </c>
      <c r="G743" s="46" t="s">
        <v>5898</v>
      </c>
      <c r="H743" s="46">
        <v>0.5</v>
      </c>
      <c r="I743" s="46" t="s">
        <v>5898</v>
      </c>
      <c r="J743" s="92" t="s">
        <v>5898</v>
      </c>
    </row>
    <row r="744" spans="4:10" x14ac:dyDescent="0.15">
      <c r="D744" s="40" t="s">
        <v>1548</v>
      </c>
      <c r="E744" s="40" t="s">
        <v>1549</v>
      </c>
      <c r="F744" s="46" t="s">
        <v>5898</v>
      </c>
      <c r="G744" s="46" t="s">
        <v>5898</v>
      </c>
      <c r="H744" s="46">
        <v>0.1000042</v>
      </c>
      <c r="I744" s="46" t="s">
        <v>5898</v>
      </c>
      <c r="J744" s="92" t="s">
        <v>5898</v>
      </c>
    </row>
    <row r="745" spans="4:10" x14ac:dyDescent="0.15">
      <c r="D745" s="40" t="s">
        <v>1550</v>
      </c>
      <c r="E745" s="40" t="s">
        <v>1551</v>
      </c>
      <c r="F745" s="46" t="s">
        <v>5898</v>
      </c>
      <c r="G745" s="46" t="s">
        <v>5898</v>
      </c>
      <c r="H745" s="46">
        <v>0.1</v>
      </c>
      <c r="I745" s="46" t="s">
        <v>5898</v>
      </c>
      <c r="J745" s="92" t="s">
        <v>5898</v>
      </c>
    </row>
    <row r="746" spans="4:10" x14ac:dyDescent="0.15">
      <c r="D746" s="40" t="s">
        <v>1552</v>
      </c>
      <c r="E746" s="40" t="s">
        <v>1553</v>
      </c>
      <c r="F746" s="46" t="s">
        <v>5898</v>
      </c>
      <c r="G746" s="46" t="s">
        <v>5898</v>
      </c>
      <c r="H746" s="46" t="s">
        <v>5898</v>
      </c>
      <c r="I746" s="46" t="s">
        <v>5898</v>
      </c>
      <c r="J746" s="92" t="s">
        <v>5898</v>
      </c>
    </row>
    <row r="747" spans="4:10" x14ac:dyDescent="0.15">
      <c r="D747" s="40" t="s">
        <v>1554</v>
      </c>
      <c r="E747" s="40" t="s">
        <v>1555</v>
      </c>
      <c r="F747" s="46" t="s">
        <v>5898</v>
      </c>
      <c r="G747" s="46" t="s">
        <v>5898</v>
      </c>
      <c r="H747" s="46">
        <v>0.1</v>
      </c>
      <c r="I747" s="46" t="s">
        <v>5898</v>
      </c>
      <c r="J747" s="92" t="s">
        <v>5898</v>
      </c>
    </row>
    <row r="748" spans="4:10" x14ac:dyDescent="0.15">
      <c r="D748" s="40" t="s">
        <v>1556</v>
      </c>
      <c r="E748" s="40" t="s">
        <v>1557</v>
      </c>
      <c r="F748" s="46" t="s">
        <v>5898</v>
      </c>
      <c r="G748" s="46" t="s">
        <v>5898</v>
      </c>
      <c r="H748" s="46">
        <v>0.15</v>
      </c>
      <c r="I748" s="46" t="s">
        <v>5898</v>
      </c>
      <c r="J748" s="92" t="s">
        <v>5898</v>
      </c>
    </row>
    <row r="749" spans="4:10" x14ac:dyDescent="0.15">
      <c r="D749" s="40" t="s">
        <v>1558</v>
      </c>
      <c r="E749" s="40" t="s">
        <v>1559</v>
      </c>
      <c r="F749" s="46" t="s">
        <v>5898</v>
      </c>
      <c r="G749" s="46" t="s">
        <v>5898</v>
      </c>
      <c r="H749" s="46">
        <v>0.50038380000000005</v>
      </c>
      <c r="I749" s="46" t="s">
        <v>5898</v>
      </c>
      <c r="J749" s="92" t="s">
        <v>5898</v>
      </c>
    </row>
    <row r="750" spans="4:10" x14ac:dyDescent="0.15">
      <c r="D750" s="40" t="s">
        <v>1560</v>
      </c>
      <c r="E750" s="40" t="s">
        <v>1561</v>
      </c>
      <c r="F750" s="46" t="s">
        <v>5898</v>
      </c>
      <c r="G750" s="46" t="s">
        <v>5898</v>
      </c>
      <c r="H750" s="46">
        <v>0.03</v>
      </c>
      <c r="I750" s="46" t="s">
        <v>5898</v>
      </c>
      <c r="J750" s="92" t="s">
        <v>5898</v>
      </c>
    </row>
    <row r="751" spans="4:10" x14ac:dyDescent="0.15">
      <c r="D751" s="40" t="s">
        <v>1562</v>
      </c>
      <c r="E751" s="40" t="s">
        <v>1563</v>
      </c>
      <c r="F751" s="46" t="s">
        <v>5898</v>
      </c>
      <c r="G751" s="46" t="s">
        <v>5898</v>
      </c>
      <c r="H751" s="46">
        <v>0.04</v>
      </c>
      <c r="I751" s="46" t="s">
        <v>5898</v>
      </c>
      <c r="J751" s="92" t="s">
        <v>5898</v>
      </c>
    </row>
    <row r="752" spans="4:10" x14ac:dyDescent="0.15">
      <c r="D752" s="40" t="s">
        <v>1564</v>
      </c>
      <c r="E752" s="40" t="s">
        <v>1565</v>
      </c>
      <c r="F752" s="46" t="s">
        <v>5898</v>
      </c>
      <c r="G752" s="46" t="s">
        <v>5898</v>
      </c>
      <c r="H752" s="46">
        <v>0.1</v>
      </c>
      <c r="I752" s="46" t="s">
        <v>5898</v>
      </c>
      <c r="J752" s="92" t="s">
        <v>5898</v>
      </c>
    </row>
    <row r="753" spans="4:10" x14ac:dyDescent="0.15">
      <c r="D753" s="40" t="s">
        <v>1566</v>
      </c>
      <c r="E753" s="40" t="s">
        <v>1567</v>
      </c>
      <c r="F753" s="46" t="s">
        <v>5898</v>
      </c>
      <c r="G753" s="46" t="s">
        <v>5898</v>
      </c>
      <c r="H753" s="46">
        <v>0.04</v>
      </c>
      <c r="I753" s="46" t="s">
        <v>5898</v>
      </c>
      <c r="J753" s="92" t="s">
        <v>5898</v>
      </c>
    </row>
    <row r="754" spans="4:10" x14ac:dyDescent="0.15">
      <c r="D754" s="40" t="s">
        <v>1568</v>
      </c>
      <c r="E754" s="40" t="s">
        <v>1569</v>
      </c>
      <c r="F754" s="46" t="s">
        <v>5898</v>
      </c>
      <c r="G754" s="46" t="s">
        <v>5898</v>
      </c>
      <c r="H754" s="46">
        <v>0.06</v>
      </c>
      <c r="I754" s="46" t="s">
        <v>5898</v>
      </c>
      <c r="J754" s="92" t="s">
        <v>5898</v>
      </c>
    </row>
    <row r="755" spans="4:10" x14ac:dyDescent="0.15">
      <c r="D755" s="40" t="s">
        <v>1570</v>
      </c>
      <c r="E755" s="40" t="s">
        <v>1571</v>
      </c>
      <c r="F755" s="46" t="s">
        <v>5898</v>
      </c>
      <c r="G755" s="46" t="s">
        <v>5898</v>
      </c>
      <c r="H755" s="46">
        <v>0.41</v>
      </c>
      <c r="I755" s="46" t="s">
        <v>5898</v>
      </c>
      <c r="J755" s="92" t="s">
        <v>5898</v>
      </c>
    </row>
    <row r="756" spans="4:10" x14ac:dyDescent="0.15">
      <c r="D756" s="40" t="s">
        <v>1572</v>
      </c>
      <c r="E756" s="40" t="s">
        <v>1573</v>
      </c>
      <c r="F756" s="46" t="s">
        <v>5898</v>
      </c>
      <c r="G756" s="46" t="s">
        <v>5898</v>
      </c>
      <c r="H756" s="46">
        <v>3.0000000000000001E-3</v>
      </c>
      <c r="I756" s="46" t="s">
        <v>5898</v>
      </c>
      <c r="J756" s="92" t="s">
        <v>5898</v>
      </c>
    </row>
    <row r="757" spans="4:10" x14ac:dyDescent="0.15">
      <c r="D757" s="40" t="s">
        <v>1574</v>
      </c>
      <c r="E757" s="40" t="s">
        <v>1575</v>
      </c>
      <c r="F757" s="46" t="s">
        <v>5898</v>
      </c>
      <c r="G757" s="46" t="s">
        <v>5898</v>
      </c>
      <c r="H757" s="46" t="s">
        <v>5898</v>
      </c>
      <c r="I757" s="46" t="s">
        <v>5898</v>
      </c>
      <c r="J757" s="92" t="s">
        <v>5898</v>
      </c>
    </row>
    <row r="758" spans="4:10" x14ac:dyDescent="0.15">
      <c r="D758" s="40" t="s">
        <v>1576</v>
      </c>
      <c r="E758" s="40" t="s">
        <v>1577</v>
      </c>
      <c r="F758" s="46" t="s">
        <v>5898</v>
      </c>
      <c r="G758" s="46" t="s">
        <v>5898</v>
      </c>
      <c r="H758" s="46">
        <v>0.1</v>
      </c>
      <c r="I758" s="46" t="s">
        <v>5898</v>
      </c>
      <c r="J758" s="92" t="s">
        <v>5898</v>
      </c>
    </row>
    <row r="759" spans="4:10" x14ac:dyDescent="0.15">
      <c r="D759" s="40" t="s">
        <v>1578</v>
      </c>
      <c r="E759" s="40" t="s">
        <v>1579</v>
      </c>
      <c r="F759" s="46" t="s">
        <v>5898</v>
      </c>
      <c r="G759" s="46" t="s">
        <v>5898</v>
      </c>
      <c r="H759" s="46" t="s">
        <v>5898</v>
      </c>
      <c r="I759" s="46" t="s">
        <v>5898</v>
      </c>
      <c r="J759" s="92" t="s">
        <v>5898</v>
      </c>
    </row>
    <row r="760" spans="4:10" x14ac:dyDescent="0.15">
      <c r="D760" s="40" t="s">
        <v>1580</v>
      </c>
      <c r="E760" s="40" t="s">
        <v>1581</v>
      </c>
      <c r="F760" s="46" t="s">
        <v>5898</v>
      </c>
      <c r="G760" s="46" t="s">
        <v>5898</v>
      </c>
      <c r="H760" s="46">
        <v>0.04</v>
      </c>
      <c r="I760" s="46" t="s">
        <v>5898</v>
      </c>
      <c r="J760" s="92" t="s">
        <v>5898</v>
      </c>
    </row>
    <row r="761" spans="4:10" x14ac:dyDescent="0.15">
      <c r="D761" s="40" t="s">
        <v>1582</v>
      </c>
      <c r="E761" s="40" t="s">
        <v>1583</v>
      </c>
      <c r="F761" s="46" t="s">
        <v>5898</v>
      </c>
      <c r="G761" s="46" t="s">
        <v>5898</v>
      </c>
      <c r="H761" s="46">
        <v>0.2</v>
      </c>
      <c r="I761" s="46" t="s">
        <v>5898</v>
      </c>
      <c r="J761" s="92" t="s">
        <v>5898</v>
      </c>
    </row>
    <row r="762" spans="4:10" x14ac:dyDescent="0.15">
      <c r="D762" s="40" t="s">
        <v>1584</v>
      </c>
      <c r="E762" s="40" t="s">
        <v>1585</v>
      </c>
      <c r="F762" s="46" t="s">
        <v>5898</v>
      </c>
      <c r="G762" s="46" t="s">
        <v>5898</v>
      </c>
      <c r="H762" s="46">
        <v>0.6</v>
      </c>
      <c r="I762" s="46" t="s">
        <v>5898</v>
      </c>
      <c r="J762" s="92" t="s">
        <v>5898</v>
      </c>
    </row>
    <row r="763" spans="4:10" x14ac:dyDescent="0.15">
      <c r="D763" s="40" t="s">
        <v>1586</v>
      </c>
      <c r="E763" s="40" t="s">
        <v>1587</v>
      </c>
      <c r="F763" s="46" t="s">
        <v>5898</v>
      </c>
      <c r="G763" s="46" t="s">
        <v>5898</v>
      </c>
      <c r="H763" s="46">
        <v>0.04</v>
      </c>
      <c r="I763" s="46" t="s">
        <v>5898</v>
      </c>
      <c r="J763" s="92" t="s">
        <v>5898</v>
      </c>
    </row>
    <row r="764" spans="4:10" x14ac:dyDescent="0.15">
      <c r="D764" s="40" t="s">
        <v>1588</v>
      </c>
      <c r="E764" s="40" t="s">
        <v>1589</v>
      </c>
      <c r="F764" s="46" t="s">
        <v>5898</v>
      </c>
      <c r="G764" s="46" t="s">
        <v>5898</v>
      </c>
      <c r="H764" s="46">
        <v>0.03</v>
      </c>
      <c r="I764" s="46" t="s">
        <v>5898</v>
      </c>
      <c r="J764" s="92" t="s">
        <v>5898</v>
      </c>
    </row>
    <row r="765" spans="4:10" x14ac:dyDescent="0.15">
      <c r="D765" s="40" t="s">
        <v>1590</v>
      </c>
      <c r="E765" s="40" t="s">
        <v>1591</v>
      </c>
      <c r="F765" s="46" t="s">
        <v>5898</v>
      </c>
      <c r="G765" s="46" t="s">
        <v>5898</v>
      </c>
      <c r="H765" s="46" t="s">
        <v>5898</v>
      </c>
      <c r="I765" s="46" t="s">
        <v>5898</v>
      </c>
      <c r="J765" s="92" t="s">
        <v>5898</v>
      </c>
    </row>
    <row r="766" spans="4:10" x14ac:dyDescent="0.15">
      <c r="D766" s="40" t="s">
        <v>1592</v>
      </c>
      <c r="E766" s="40" t="s">
        <v>1593</v>
      </c>
      <c r="F766" s="46" t="s">
        <v>5898</v>
      </c>
      <c r="G766" s="46" t="s">
        <v>5898</v>
      </c>
      <c r="H766" s="46">
        <v>3.2000000000000001E-2</v>
      </c>
      <c r="I766" s="46" t="s">
        <v>5898</v>
      </c>
      <c r="J766" s="92" t="s">
        <v>5898</v>
      </c>
    </row>
    <row r="767" spans="4:10" x14ac:dyDescent="0.15">
      <c r="D767" s="40" t="s">
        <v>1594</v>
      </c>
      <c r="E767" s="40" t="s">
        <v>1595</v>
      </c>
      <c r="F767" s="46" t="s">
        <v>5898</v>
      </c>
      <c r="G767" s="46" t="s">
        <v>5898</v>
      </c>
      <c r="H767" s="46" t="s">
        <v>5898</v>
      </c>
      <c r="I767" s="46" t="s">
        <v>5898</v>
      </c>
      <c r="J767" s="92" t="s">
        <v>5898</v>
      </c>
    </row>
    <row r="768" spans="4:10" x14ac:dyDescent="0.15">
      <c r="D768" s="40" t="s">
        <v>1596</v>
      </c>
      <c r="E768" s="40" t="s">
        <v>1597</v>
      </c>
      <c r="F768" s="46" t="s">
        <v>5898</v>
      </c>
      <c r="G768" s="46" t="s">
        <v>5898</v>
      </c>
      <c r="H768" s="46">
        <v>0.2</v>
      </c>
      <c r="I768" s="46" t="s">
        <v>5898</v>
      </c>
      <c r="J768" s="92" t="s">
        <v>5898</v>
      </c>
    </row>
    <row r="769" spans="4:10" x14ac:dyDescent="0.15">
      <c r="D769" s="40" t="s">
        <v>1598</v>
      </c>
      <c r="E769" s="40" t="s">
        <v>1599</v>
      </c>
      <c r="F769" s="46" t="s">
        <v>5898</v>
      </c>
      <c r="G769" s="46" t="s">
        <v>5898</v>
      </c>
      <c r="H769" s="46" t="s">
        <v>5898</v>
      </c>
      <c r="I769" s="46" t="s">
        <v>5898</v>
      </c>
      <c r="J769" s="92" t="s">
        <v>5898</v>
      </c>
    </row>
    <row r="770" spans="4:10" x14ac:dyDescent="0.15">
      <c r="D770" s="40" t="s">
        <v>1600</v>
      </c>
      <c r="E770" s="40" t="s">
        <v>1601</v>
      </c>
      <c r="F770" s="46" t="s">
        <v>5898</v>
      </c>
      <c r="G770" s="46" t="s">
        <v>5898</v>
      </c>
      <c r="H770" s="46">
        <v>0.1</v>
      </c>
      <c r="I770" s="46" t="s">
        <v>5898</v>
      </c>
      <c r="J770" s="92" t="s">
        <v>5898</v>
      </c>
    </row>
    <row r="771" spans="4:10" x14ac:dyDescent="0.15">
      <c r="D771" s="40" t="s">
        <v>1602</v>
      </c>
      <c r="E771" s="40" t="s">
        <v>1603</v>
      </c>
      <c r="F771" s="46" t="s">
        <v>5898</v>
      </c>
      <c r="G771" s="46" t="s">
        <v>5898</v>
      </c>
      <c r="H771" s="46">
        <v>2.4E-2</v>
      </c>
      <c r="I771" s="46" t="s">
        <v>5898</v>
      </c>
      <c r="J771" s="92" t="s">
        <v>5898</v>
      </c>
    </row>
    <row r="772" spans="4:10" x14ac:dyDescent="0.15">
      <c r="D772" s="40" t="s">
        <v>1604</v>
      </c>
      <c r="E772" s="40" t="s">
        <v>1605</v>
      </c>
      <c r="F772" s="46" t="s">
        <v>5898</v>
      </c>
      <c r="G772" s="46" t="s">
        <v>5898</v>
      </c>
      <c r="H772" s="46">
        <v>1.8</v>
      </c>
      <c r="I772" s="46" t="s">
        <v>5898</v>
      </c>
      <c r="J772" s="92" t="s">
        <v>5898</v>
      </c>
    </row>
    <row r="773" spans="4:10" x14ac:dyDescent="0.15">
      <c r="D773" s="40" t="s">
        <v>1606</v>
      </c>
      <c r="E773" s="40" t="s">
        <v>1607</v>
      </c>
      <c r="F773" s="46" t="s">
        <v>5898</v>
      </c>
      <c r="G773" s="46" t="s">
        <v>5898</v>
      </c>
      <c r="H773" s="46" t="s">
        <v>5898</v>
      </c>
      <c r="I773" s="46" t="s">
        <v>5898</v>
      </c>
      <c r="J773" s="92" t="s">
        <v>5898</v>
      </c>
    </row>
    <row r="774" spans="4:10" x14ac:dyDescent="0.15">
      <c r="D774" s="40" t="s">
        <v>1608</v>
      </c>
      <c r="E774" s="40" t="s">
        <v>1609</v>
      </c>
      <c r="F774" s="46" t="s">
        <v>5898</v>
      </c>
      <c r="G774" s="46" t="s">
        <v>5898</v>
      </c>
      <c r="H774" s="46" t="s">
        <v>5898</v>
      </c>
      <c r="I774" s="46" t="s">
        <v>5898</v>
      </c>
      <c r="J774" s="92" t="s">
        <v>5898</v>
      </c>
    </row>
    <row r="775" spans="4:10" x14ac:dyDescent="0.15">
      <c r="D775" s="40" t="s">
        <v>1610</v>
      </c>
      <c r="E775" s="40" t="s">
        <v>1611</v>
      </c>
      <c r="F775" s="46" t="s">
        <v>5898</v>
      </c>
      <c r="G775" s="46" t="s">
        <v>5898</v>
      </c>
      <c r="H775" s="46" t="s">
        <v>5898</v>
      </c>
      <c r="I775" s="46" t="s">
        <v>5898</v>
      </c>
      <c r="J775" s="92" t="s">
        <v>5898</v>
      </c>
    </row>
    <row r="776" spans="4:10" x14ac:dyDescent="0.15">
      <c r="D776" s="40" t="s">
        <v>1612</v>
      </c>
      <c r="E776" s="40" t="s">
        <v>1613</v>
      </c>
      <c r="F776" s="46" t="s">
        <v>5898</v>
      </c>
      <c r="G776" s="46" t="s">
        <v>5898</v>
      </c>
      <c r="H776" s="46">
        <v>1.4999999999999999E-2</v>
      </c>
      <c r="I776" s="46" t="s">
        <v>5898</v>
      </c>
      <c r="J776" s="92" t="s">
        <v>5898</v>
      </c>
    </row>
    <row r="777" spans="4:10" x14ac:dyDescent="0.15">
      <c r="D777" s="40" t="s">
        <v>1614</v>
      </c>
      <c r="E777" s="40" t="s">
        <v>1615</v>
      </c>
      <c r="F777" s="46" t="s">
        <v>5898</v>
      </c>
      <c r="G777" s="46" t="s">
        <v>5898</v>
      </c>
      <c r="H777" s="46">
        <v>0.1</v>
      </c>
      <c r="I777" s="46" t="s">
        <v>5898</v>
      </c>
      <c r="J777" s="92" t="s">
        <v>5898</v>
      </c>
    </row>
    <row r="778" spans="4:10" x14ac:dyDescent="0.15">
      <c r="D778" s="40" t="s">
        <v>1616</v>
      </c>
      <c r="E778" s="40" t="s">
        <v>1617</v>
      </c>
      <c r="F778" s="46" t="s">
        <v>5898</v>
      </c>
      <c r="G778" s="46" t="s">
        <v>5898</v>
      </c>
      <c r="H778" s="46">
        <v>0.06</v>
      </c>
      <c r="I778" s="46" t="s">
        <v>5898</v>
      </c>
      <c r="J778" s="92" t="s">
        <v>5898</v>
      </c>
    </row>
    <row r="779" spans="4:10" x14ac:dyDescent="0.15">
      <c r="D779" s="40" t="s">
        <v>1618</v>
      </c>
      <c r="E779" s="40" t="s">
        <v>1619</v>
      </c>
      <c r="F779" s="46">
        <v>6.5000000000000002E-2</v>
      </c>
      <c r="G779" s="46" t="s">
        <v>5898</v>
      </c>
      <c r="H779" s="46">
        <v>0.25</v>
      </c>
      <c r="I779" s="46" t="s">
        <v>5898</v>
      </c>
      <c r="J779" s="92">
        <v>1</v>
      </c>
    </row>
    <row r="780" spans="4:10" x14ac:dyDescent="0.15">
      <c r="D780" s="40" t="s">
        <v>1620</v>
      </c>
      <c r="E780" s="40" t="s">
        <v>1621</v>
      </c>
      <c r="F780" s="46" t="s">
        <v>5898</v>
      </c>
      <c r="G780" s="46" t="s">
        <v>5898</v>
      </c>
      <c r="H780" s="46">
        <v>0.05</v>
      </c>
      <c r="I780" s="46" t="s">
        <v>5898</v>
      </c>
      <c r="J780" s="92" t="s">
        <v>5898</v>
      </c>
    </row>
    <row r="781" spans="4:10" x14ac:dyDescent="0.15">
      <c r="D781" s="40" t="s">
        <v>1622</v>
      </c>
      <c r="E781" s="40" t="s">
        <v>1623</v>
      </c>
      <c r="F781" s="46" t="s">
        <v>5898</v>
      </c>
      <c r="G781" s="46" t="s">
        <v>5898</v>
      </c>
      <c r="H781" s="46" t="s">
        <v>5898</v>
      </c>
      <c r="I781" s="46" t="s">
        <v>5898</v>
      </c>
      <c r="J781" s="92" t="s">
        <v>5898</v>
      </c>
    </row>
    <row r="782" spans="4:10" x14ac:dyDescent="0.15">
      <c r="D782" s="40" t="s">
        <v>1624</v>
      </c>
      <c r="E782" s="40" t="s">
        <v>1625</v>
      </c>
      <c r="F782" s="46" t="s">
        <v>5898</v>
      </c>
      <c r="G782" s="46" t="s">
        <v>5898</v>
      </c>
      <c r="H782" s="46">
        <v>0.188</v>
      </c>
      <c r="I782" s="46" t="s">
        <v>5898</v>
      </c>
      <c r="J782" s="92" t="s">
        <v>5898</v>
      </c>
    </row>
    <row r="783" spans="4:10" x14ac:dyDescent="0.15">
      <c r="D783" s="40" t="s">
        <v>1626</v>
      </c>
      <c r="E783" s="40" t="s">
        <v>1627</v>
      </c>
      <c r="F783" s="46" t="s">
        <v>5898</v>
      </c>
      <c r="G783" s="46" t="s">
        <v>5898</v>
      </c>
      <c r="H783" s="46">
        <v>1</v>
      </c>
      <c r="I783" s="46" t="s">
        <v>5898</v>
      </c>
      <c r="J783" s="92" t="s">
        <v>5898</v>
      </c>
    </row>
    <row r="784" spans="4:10" x14ac:dyDescent="0.15">
      <c r="D784" s="40" t="s">
        <v>1628</v>
      </c>
      <c r="E784" s="40" t="s">
        <v>1629</v>
      </c>
      <c r="F784" s="46" t="s">
        <v>5898</v>
      </c>
      <c r="G784" s="46" t="s">
        <v>5898</v>
      </c>
      <c r="H784" s="46">
        <v>0.01</v>
      </c>
      <c r="I784" s="46" t="s">
        <v>5898</v>
      </c>
      <c r="J784" s="92" t="s">
        <v>5898</v>
      </c>
    </row>
    <row r="785" spans="4:10" x14ac:dyDescent="0.15">
      <c r="D785" s="40" t="s">
        <v>1630</v>
      </c>
      <c r="E785" s="40" t="s">
        <v>1631</v>
      </c>
      <c r="F785" s="46">
        <v>0.1</v>
      </c>
      <c r="G785" s="46" t="s">
        <v>5898</v>
      </c>
      <c r="H785" s="46">
        <v>0.13500000000000001</v>
      </c>
      <c r="I785" s="46" t="s">
        <v>5898</v>
      </c>
      <c r="J785" s="92">
        <v>1</v>
      </c>
    </row>
    <row r="786" spans="4:10" x14ac:dyDescent="0.15">
      <c r="D786" s="40" t="s">
        <v>24</v>
      </c>
      <c r="E786" s="40" t="s">
        <v>25</v>
      </c>
      <c r="F786" s="46" t="s">
        <v>5898</v>
      </c>
      <c r="G786" s="46" t="s">
        <v>5898</v>
      </c>
      <c r="H786" s="46">
        <v>0.02</v>
      </c>
      <c r="I786" s="46" t="s">
        <v>5898</v>
      </c>
      <c r="J786" s="92" t="s">
        <v>5898</v>
      </c>
    </row>
    <row r="787" spans="4:10" x14ac:dyDescent="0.15">
      <c r="D787" s="40" t="s">
        <v>1632</v>
      </c>
      <c r="E787" s="40" t="s">
        <v>1633</v>
      </c>
      <c r="F787" s="46" t="s">
        <v>5898</v>
      </c>
      <c r="G787" s="46" t="s">
        <v>5898</v>
      </c>
      <c r="H787" s="46">
        <v>5.0000000000000001E-3</v>
      </c>
      <c r="I787" s="46" t="s">
        <v>5898</v>
      </c>
      <c r="J787" s="92" t="s">
        <v>5898</v>
      </c>
    </row>
    <row r="788" spans="4:10" x14ac:dyDescent="0.15">
      <c r="D788" s="40" t="s">
        <v>1634</v>
      </c>
      <c r="E788" s="40" t="s">
        <v>1635</v>
      </c>
      <c r="F788" s="46" t="s">
        <v>5898</v>
      </c>
      <c r="G788" s="46" t="s">
        <v>5898</v>
      </c>
      <c r="H788" s="46">
        <v>2.5999999999999999E-2</v>
      </c>
      <c r="I788" s="46" t="s">
        <v>5898</v>
      </c>
      <c r="J788" s="92" t="s">
        <v>5898</v>
      </c>
    </row>
    <row r="789" spans="4:10" x14ac:dyDescent="0.15">
      <c r="D789" s="40" t="s">
        <v>1636</v>
      </c>
      <c r="E789" s="40" t="s">
        <v>1637</v>
      </c>
      <c r="F789" s="46" t="s">
        <v>5898</v>
      </c>
      <c r="G789" s="46" t="s">
        <v>5898</v>
      </c>
      <c r="H789" s="46" t="s">
        <v>5898</v>
      </c>
      <c r="I789" s="46" t="s">
        <v>5898</v>
      </c>
      <c r="J789" s="92" t="s">
        <v>5898</v>
      </c>
    </row>
    <row r="790" spans="4:10" x14ac:dyDescent="0.15">
      <c r="D790" s="40" t="s">
        <v>1638</v>
      </c>
      <c r="E790" s="40" t="s">
        <v>1639</v>
      </c>
      <c r="F790" s="46" t="s">
        <v>5898</v>
      </c>
      <c r="G790" s="46" t="s">
        <v>5898</v>
      </c>
      <c r="H790" s="46">
        <v>0.1</v>
      </c>
      <c r="I790" s="46" t="s">
        <v>5898</v>
      </c>
      <c r="J790" s="92" t="s">
        <v>5898</v>
      </c>
    </row>
    <row r="791" spans="4:10" x14ac:dyDescent="0.15">
      <c r="D791" s="40" t="s">
        <v>1640</v>
      </c>
      <c r="E791" s="40" t="s">
        <v>1641</v>
      </c>
      <c r="F791" s="46" t="s">
        <v>5898</v>
      </c>
      <c r="G791" s="46" t="s">
        <v>5898</v>
      </c>
      <c r="H791" s="46">
        <v>0.108</v>
      </c>
      <c r="I791" s="46" t="s">
        <v>5898</v>
      </c>
      <c r="J791" s="92" t="s">
        <v>5898</v>
      </c>
    </row>
    <row r="792" spans="4:10" x14ac:dyDescent="0.15">
      <c r="D792" s="40" t="s">
        <v>1642</v>
      </c>
      <c r="E792" s="40" t="s">
        <v>1643</v>
      </c>
      <c r="F792" s="46" t="s">
        <v>5898</v>
      </c>
      <c r="G792" s="46" t="s">
        <v>5898</v>
      </c>
      <c r="H792" s="46">
        <v>0.1</v>
      </c>
      <c r="I792" s="46" t="s">
        <v>5898</v>
      </c>
      <c r="J792" s="92" t="s">
        <v>5898</v>
      </c>
    </row>
    <row r="793" spans="4:10" x14ac:dyDescent="0.15">
      <c r="D793" s="40" t="s">
        <v>1644</v>
      </c>
      <c r="E793" s="40" t="s">
        <v>1645</v>
      </c>
      <c r="F793" s="46" t="s">
        <v>5898</v>
      </c>
      <c r="G793" s="46" t="s">
        <v>5898</v>
      </c>
      <c r="H793" s="46">
        <v>3.7999999999999999E-2</v>
      </c>
      <c r="I793" s="46" t="s">
        <v>5898</v>
      </c>
      <c r="J793" s="92" t="s">
        <v>5898</v>
      </c>
    </row>
    <row r="794" spans="4:10" x14ac:dyDescent="0.15">
      <c r="D794" s="40" t="s">
        <v>1646</v>
      </c>
      <c r="E794" s="40" t="s">
        <v>1647</v>
      </c>
      <c r="F794" s="46" t="s">
        <v>5898</v>
      </c>
      <c r="G794" s="46" t="s">
        <v>5898</v>
      </c>
      <c r="H794" s="46">
        <v>0.06</v>
      </c>
      <c r="I794" s="46" t="s">
        <v>5898</v>
      </c>
      <c r="J794" s="92" t="s">
        <v>5898</v>
      </c>
    </row>
    <row r="795" spans="4:10" x14ac:dyDescent="0.15">
      <c r="D795" s="40" t="s">
        <v>1648</v>
      </c>
      <c r="E795" s="40" t="s">
        <v>1649</v>
      </c>
      <c r="F795" s="46" t="s">
        <v>5898</v>
      </c>
      <c r="G795" s="46" t="s">
        <v>5898</v>
      </c>
      <c r="H795" s="46">
        <v>0.1</v>
      </c>
      <c r="I795" s="46" t="s">
        <v>5898</v>
      </c>
      <c r="J795" s="92" t="s">
        <v>5898</v>
      </c>
    </row>
    <row r="796" spans="4:10" x14ac:dyDescent="0.15">
      <c r="D796" s="40" t="s">
        <v>1650</v>
      </c>
      <c r="E796" s="40" t="s">
        <v>1651</v>
      </c>
      <c r="F796" s="46" t="s">
        <v>5898</v>
      </c>
      <c r="G796" s="46" t="s">
        <v>5898</v>
      </c>
      <c r="H796" s="46">
        <v>4.4999999999999998E-2</v>
      </c>
      <c r="I796" s="46" t="s">
        <v>5898</v>
      </c>
      <c r="J796" s="92" t="s">
        <v>5898</v>
      </c>
    </row>
    <row r="797" spans="4:10" x14ac:dyDescent="0.15">
      <c r="D797" s="40" t="s">
        <v>1652</v>
      </c>
      <c r="E797" s="40" t="s">
        <v>1653</v>
      </c>
      <c r="F797" s="46" t="s">
        <v>5898</v>
      </c>
      <c r="G797" s="46" t="s">
        <v>5898</v>
      </c>
      <c r="H797" s="46" t="s">
        <v>5898</v>
      </c>
      <c r="I797" s="46" t="s">
        <v>5898</v>
      </c>
      <c r="J797" s="92" t="s">
        <v>5898</v>
      </c>
    </row>
    <row r="798" spans="4:10" x14ac:dyDescent="0.15">
      <c r="D798" s="40" t="s">
        <v>1654</v>
      </c>
      <c r="E798" s="40" t="s">
        <v>1655</v>
      </c>
      <c r="F798" s="46" t="s">
        <v>5898</v>
      </c>
      <c r="G798" s="46" t="s">
        <v>5898</v>
      </c>
      <c r="H798" s="46" t="s">
        <v>5898</v>
      </c>
      <c r="I798" s="46" t="s">
        <v>5898</v>
      </c>
      <c r="J798" s="92" t="s">
        <v>5898</v>
      </c>
    </row>
    <row r="799" spans="4:10" x14ac:dyDescent="0.15">
      <c r="D799" s="40" t="s">
        <v>1656</v>
      </c>
      <c r="E799" s="40" t="s">
        <v>1657</v>
      </c>
      <c r="F799" s="46" t="s">
        <v>5898</v>
      </c>
      <c r="G799" s="46" t="s">
        <v>5898</v>
      </c>
      <c r="H799" s="46">
        <v>0.05</v>
      </c>
      <c r="I799" s="46" t="s">
        <v>5898</v>
      </c>
      <c r="J799" s="92" t="s">
        <v>5898</v>
      </c>
    </row>
    <row r="800" spans="4:10" x14ac:dyDescent="0.15">
      <c r="D800" s="40" t="s">
        <v>1658</v>
      </c>
      <c r="E800" s="40" t="s">
        <v>1659</v>
      </c>
      <c r="F800" s="46" t="s">
        <v>5898</v>
      </c>
      <c r="G800" s="46" t="s">
        <v>5898</v>
      </c>
      <c r="H800" s="46">
        <v>0.1</v>
      </c>
      <c r="I800" s="46" t="s">
        <v>5898</v>
      </c>
      <c r="J800" s="92" t="s">
        <v>5898</v>
      </c>
    </row>
    <row r="801" spans="4:10" x14ac:dyDescent="0.15">
      <c r="D801" s="40" t="s">
        <v>1660</v>
      </c>
      <c r="E801" s="40" t="s">
        <v>1661</v>
      </c>
      <c r="F801" s="46" t="s">
        <v>5898</v>
      </c>
      <c r="G801" s="46" t="s">
        <v>5898</v>
      </c>
      <c r="H801" s="46">
        <v>0.2</v>
      </c>
      <c r="I801" s="46" t="s">
        <v>5898</v>
      </c>
      <c r="J801" s="92" t="s">
        <v>5898</v>
      </c>
    </row>
    <row r="802" spans="4:10" x14ac:dyDescent="0.15">
      <c r="D802" s="40" t="s">
        <v>1662</v>
      </c>
      <c r="E802" s="40" t="s">
        <v>1663</v>
      </c>
      <c r="F802" s="46" t="s">
        <v>5898</v>
      </c>
      <c r="G802" s="46" t="s">
        <v>5898</v>
      </c>
      <c r="H802" s="46">
        <v>0.05</v>
      </c>
      <c r="I802" s="46" t="s">
        <v>5898</v>
      </c>
      <c r="J802" s="92" t="s">
        <v>5898</v>
      </c>
    </row>
    <row r="803" spans="4:10" x14ac:dyDescent="0.15">
      <c r="D803" s="40" t="s">
        <v>1664</v>
      </c>
      <c r="E803" s="40" t="s">
        <v>1665</v>
      </c>
      <c r="F803" s="46" t="s">
        <v>5898</v>
      </c>
      <c r="G803" s="46" t="s">
        <v>5898</v>
      </c>
      <c r="H803" s="46" t="s">
        <v>5898</v>
      </c>
      <c r="I803" s="46" t="s">
        <v>5898</v>
      </c>
      <c r="J803" s="92" t="s">
        <v>5898</v>
      </c>
    </row>
    <row r="804" spans="4:10" x14ac:dyDescent="0.15">
      <c r="D804" s="40" t="s">
        <v>1666</v>
      </c>
      <c r="E804" s="40" t="s">
        <v>1667</v>
      </c>
      <c r="F804" s="46" t="s">
        <v>5898</v>
      </c>
      <c r="G804" s="46" t="s">
        <v>5898</v>
      </c>
      <c r="H804" s="46" t="s">
        <v>5898</v>
      </c>
      <c r="I804" s="46" t="s">
        <v>5898</v>
      </c>
      <c r="J804" s="92" t="s">
        <v>5898</v>
      </c>
    </row>
    <row r="805" spans="4:10" x14ac:dyDescent="0.15">
      <c r="D805" s="40" t="s">
        <v>1668</v>
      </c>
      <c r="E805" s="40" t="s">
        <v>1669</v>
      </c>
      <c r="F805" s="46" t="s">
        <v>5898</v>
      </c>
      <c r="G805" s="46" t="s">
        <v>5898</v>
      </c>
      <c r="H805" s="46" t="s">
        <v>5898</v>
      </c>
      <c r="I805" s="46" t="s">
        <v>5898</v>
      </c>
      <c r="J805" s="92" t="s">
        <v>5898</v>
      </c>
    </row>
    <row r="806" spans="4:10" x14ac:dyDescent="0.15">
      <c r="D806" s="40" t="s">
        <v>1670</v>
      </c>
      <c r="E806" s="40" t="s">
        <v>1671</v>
      </c>
      <c r="F806" s="46" t="s">
        <v>5898</v>
      </c>
      <c r="G806" s="46" t="s">
        <v>5898</v>
      </c>
      <c r="H806" s="46">
        <v>0.15</v>
      </c>
      <c r="I806" s="46" t="s">
        <v>5898</v>
      </c>
      <c r="J806" s="92" t="s">
        <v>5898</v>
      </c>
    </row>
    <row r="807" spans="4:10" x14ac:dyDescent="0.15">
      <c r="D807" s="40" t="s">
        <v>1672</v>
      </c>
      <c r="E807" s="40" t="s">
        <v>1673</v>
      </c>
      <c r="F807" s="46" t="s">
        <v>5898</v>
      </c>
      <c r="G807" s="46" t="s">
        <v>5898</v>
      </c>
      <c r="H807" s="46">
        <v>0.06</v>
      </c>
      <c r="I807" s="46" t="s">
        <v>5898</v>
      </c>
      <c r="J807" s="92" t="s">
        <v>5898</v>
      </c>
    </row>
    <row r="808" spans="4:10" x14ac:dyDescent="0.15">
      <c r="D808" s="40" t="s">
        <v>1674</v>
      </c>
      <c r="E808" s="40" t="s">
        <v>1675</v>
      </c>
      <c r="F808" s="46" t="s">
        <v>5898</v>
      </c>
      <c r="G808" s="46" t="s">
        <v>5898</v>
      </c>
      <c r="H808" s="46">
        <v>0.02</v>
      </c>
      <c r="I808" s="46" t="s">
        <v>5898</v>
      </c>
      <c r="J808" s="92" t="s">
        <v>5898</v>
      </c>
    </row>
    <row r="809" spans="4:10" x14ac:dyDescent="0.15">
      <c r="D809" s="40" t="s">
        <v>1676</v>
      </c>
      <c r="E809" s="40" t="s">
        <v>1677</v>
      </c>
      <c r="F809" s="46" t="s">
        <v>5898</v>
      </c>
      <c r="G809" s="46" t="s">
        <v>5898</v>
      </c>
      <c r="H809" s="46" t="s">
        <v>5898</v>
      </c>
      <c r="I809" s="46" t="s">
        <v>5898</v>
      </c>
      <c r="J809" s="92" t="s">
        <v>5898</v>
      </c>
    </row>
    <row r="810" spans="4:10" x14ac:dyDescent="0.15">
      <c r="D810" s="40" t="s">
        <v>1678</v>
      </c>
      <c r="E810" s="40" t="s">
        <v>1679</v>
      </c>
      <c r="F810" s="46" t="s">
        <v>5898</v>
      </c>
      <c r="G810" s="46" t="s">
        <v>5898</v>
      </c>
      <c r="H810" s="46">
        <v>5.0000000000000001E-3</v>
      </c>
      <c r="I810" s="46" t="s">
        <v>5898</v>
      </c>
      <c r="J810" s="92" t="s">
        <v>5898</v>
      </c>
    </row>
    <row r="811" spans="4:10" x14ac:dyDescent="0.15">
      <c r="D811" s="40" t="s">
        <v>1680</v>
      </c>
      <c r="E811" s="40" t="s">
        <v>1681</v>
      </c>
      <c r="F811" s="46" t="s">
        <v>5898</v>
      </c>
      <c r="G811" s="46" t="s">
        <v>5898</v>
      </c>
      <c r="H811" s="46" t="s">
        <v>5898</v>
      </c>
      <c r="I811" s="46" t="s">
        <v>5898</v>
      </c>
      <c r="J811" s="92" t="s">
        <v>5898</v>
      </c>
    </row>
    <row r="812" spans="4:10" x14ac:dyDescent="0.15">
      <c r="D812" s="40" t="s">
        <v>1682</v>
      </c>
      <c r="E812" s="40" t="s">
        <v>1683</v>
      </c>
      <c r="F812" s="46" t="s">
        <v>5898</v>
      </c>
      <c r="G812" s="46" t="s">
        <v>5898</v>
      </c>
      <c r="H812" s="46">
        <v>3.5000000000000003E-2</v>
      </c>
      <c r="I812" s="46" t="s">
        <v>5898</v>
      </c>
      <c r="J812" s="92" t="s">
        <v>5898</v>
      </c>
    </row>
    <row r="813" spans="4:10" x14ac:dyDescent="0.15">
      <c r="D813" s="40" t="s">
        <v>1684</v>
      </c>
      <c r="E813" s="40" t="s">
        <v>1685</v>
      </c>
      <c r="F813" s="46" t="s">
        <v>5898</v>
      </c>
      <c r="G813" s="46" t="s">
        <v>5898</v>
      </c>
      <c r="H813" s="46">
        <v>0.1</v>
      </c>
      <c r="I813" s="46" t="s">
        <v>5898</v>
      </c>
      <c r="J813" s="92" t="s">
        <v>5898</v>
      </c>
    </row>
    <row r="814" spans="4:10" x14ac:dyDescent="0.15">
      <c r="D814" s="40" t="s">
        <v>1686</v>
      </c>
      <c r="E814" s="40" t="s">
        <v>1687</v>
      </c>
      <c r="F814" s="46" t="s">
        <v>5898</v>
      </c>
      <c r="G814" s="46" t="s">
        <v>5898</v>
      </c>
      <c r="H814" s="46">
        <v>0.1</v>
      </c>
      <c r="I814" s="46" t="s">
        <v>5898</v>
      </c>
      <c r="J814" s="92" t="s">
        <v>5898</v>
      </c>
    </row>
    <row r="815" spans="4:10" x14ac:dyDescent="0.15">
      <c r="D815" s="40" t="s">
        <v>1688</v>
      </c>
      <c r="E815" s="40" t="s">
        <v>1689</v>
      </c>
      <c r="F815" s="46" t="s">
        <v>5898</v>
      </c>
      <c r="G815" s="46" t="s">
        <v>5898</v>
      </c>
      <c r="H815" s="46" t="s">
        <v>5898</v>
      </c>
      <c r="I815" s="46" t="s">
        <v>5898</v>
      </c>
      <c r="J815" s="92" t="s">
        <v>5898</v>
      </c>
    </row>
    <row r="816" spans="4:10" x14ac:dyDescent="0.15">
      <c r="D816" s="40" t="s">
        <v>1690</v>
      </c>
      <c r="E816" s="40" t="s">
        <v>1691</v>
      </c>
      <c r="F816" s="46" t="s">
        <v>5898</v>
      </c>
      <c r="G816" s="46" t="s">
        <v>5898</v>
      </c>
      <c r="H816" s="46">
        <v>0.05</v>
      </c>
      <c r="I816" s="46" t="s">
        <v>5898</v>
      </c>
      <c r="J816" s="92" t="s">
        <v>5898</v>
      </c>
    </row>
    <row r="817" spans="4:10" x14ac:dyDescent="0.15">
      <c r="D817" s="40" t="s">
        <v>1692</v>
      </c>
      <c r="E817" s="40" t="s">
        <v>1693</v>
      </c>
      <c r="F817" s="46" t="s">
        <v>5898</v>
      </c>
      <c r="G817" s="46" t="s">
        <v>5898</v>
      </c>
      <c r="H817" s="46">
        <v>0.1</v>
      </c>
      <c r="I817" s="46" t="s">
        <v>5898</v>
      </c>
      <c r="J817" s="92" t="s">
        <v>5898</v>
      </c>
    </row>
    <row r="818" spans="4:10" x14ac:dyDescent="0.15">
      <c r="D818" s="40" t="s">
        <v>1694</v>
      </c>
      <c r="E818" s="40" t="s">
        <v>1695</v>
      </c>
      <c r="F818" s="46" t="s">
        <v>5898</v>
      </c>
      <c r="G818" s="46" t="s">
        <v>5898</v>
      </c>
      <c r="H818" s="46">
        <v>0.05</v>
      </c>
      <c r="I818" s="46" t="s">
        <v>5898</v>
      </c>
      <c r="J818" s="92" t="s">
        <v>5898</v>
      </c>
    </row>
    <row r="819" spans="4:10" x14ac:dyDescent="0.15">
      <c r="D819" s="40" t="s">
        <v>1696</v>
      </c>
      <c r="E819" s="40" t="s">
        <v>1697</v>
      </c>
      <c r="F819" s="46" t="s">
        <v>5898</v>
      </c>
      <c r="G819" s="46" t="s">
        <v>5898</v>
      </c>
      <c r="H819" s="46">
        <v>0.2</v>
      </c>
      <c r="I819" s="46" t="s">
        <v>5898</v>
      </c>
      <c r="J819" s="92" t="s">
        <v>5898</v>
      </c>
    </row>
    <row r="820" spans="4:10" x14ac:dyDescent="0.15">
      <c r="D820" s="40" t="s">
        <v>1698</v>
      </c>
      <c r="E820" s="40" t="s">
        <v>1699</v>
      </c>
      <c r="F820" s="46">
        <v>0.3</v>
      </c>
      <c r="G820" s="46" t="s">
        <v>5898</v>
      </c>
      <c r="H820" s="46">
        <v>0.14000000000000001</v>
      </c>
      <c r="I820" s="46" t="s">
        <v>5898</v>
      </c>
      <c r="J820" s="92">
        <v>1</v>
      </c>
    </row>
    <row r="821" spans="4:10" x14ac:dyDescent="0.15">
      <c r="D821" s="40" t="s">
        <v>1700</v>
      </c>
      <c r="E821" s="40" t="s">
        <v>1701</v>
      </c>
      <c r="F821" s="46" t="s">
        <v>5898</v>
      </c>
      <c r="G821" s="46" t="s">
        <v>5898</v>
      </c>
      <c r="H821" s="46">
        <v>0.03</v>
      </c>
      <c r="I821" s="46" t="s">
        <v>5898</v>
      </c>
      <c r="J821" s="92" t="s">
        <v>5898</v>
      </c>
    </row>
    <row r="822" spans="4:10" x14ac:dyDescent="0.15">
      <c r="D822" s="40" t="s">
        <v>1702</v>
      </c>
      <c r="E822" s="40" t="s">
        <v>1703</v>
      </c>
      <c r="F822" s="46" t="s">
        <v>5898</v>
      </c>
      <c r="G822" s="46" t="s">
        <v>5898</v>
      </c>
      <c r="H822" s="46">
        <v>0.248</v>
      </c>
      <c r="I822" s="46" t="s">
        <v>5898</v>
      </c>
      <c r="J822" s="92" t="s">
        <v>5898</v>
      </c>
    </row>
    <row r="823" spans="4:10" x14ac:dyDescent="0.15">
      <c r="D823" s="40" t="s">
        <v>1704</v>
      </c>
      <c r="E823" s="40" t="s">
        <v>5785</v>
      </c>
      <c r="F823" s="46" t="s">
        <v>5898</v>
      </c>
      <c r="G823" s="46" t="s">
        <v>5898</v>
      </c>
      <c r="H823" s="46">
        <v>0.01</v>
      </c>
      <c r="I823" s="46" t="s">
        <v>5898</v>
      </c>
      <c r="J823" s="92" t="s">
        <v>5898</v>
      </c>
    </row>
    <row r="824" spans="4:10" x14ac:dyDescent="0.15">
      <c r="D824" s="40" t="s">
        <v>1706</v>
      </c>
      <c r="E824" s="40" t="s">
        <v>1707</v>
      </c>
      <c r="F824" s="46" t="s">
        <v>5898</v>
      </c>
      <c r="G824" s="46" t="s">
        <v>5898</v>
      </c>
      <c r="H824" s="46">
        <v>7.0000000000000007E-2</v>
      </c>
      <c r="I824" s="46" t="s">
        <v>5898</v>
      </c>
      <c r="J824" s="92" t="s">
        <v>5898</v>
      </c>
    </row>
    <row r="825" spans="4:10" x14ac:dyDescent="0.15">
      <c r="D825" s="40" t="s">
        <v>1708</v>
      </c>
      <c r="E825" s="40" t="s">
        <v>1709</v>
      </c>
      <c r="F825" s="46" t="s">
        <v>5898</v>
      </c>
      <c r="G825" s="46" t="s">
        <v>5898</v>
      </c>
      <c r="H825" s="46">
        <v>0.19</v>
      </c>
      <c r="I825" s="46" t="s">
        <v>5898</v>
      </c>
      <c r="J825" s="92" t="s">
        <v>5898</v>
      </c>
    </row>
    <row r="826" spans="4:10" x14ac:dyDescent="0.15">
      <c r="D826" s="40" t="s">
        <v>1710</v>
      </c>
      <c r="E826" s="40" t="s">
        <v>1711</v>
      </c>
      <c r="F826" s="46" t="s">
        <v>5898</v>
      </c>
      <c r="G826" s="46" t="s">
        <v>5898</v>
      </c>
      <c r="H826" s="46" t="s">
        <v>5898</v>
      </c>
      <c r="I826" s="46" t="s">
        <v>5898</v>
      </c>
      <c r="J826" s="92" t="s">
        <v>5898</v>
      </c>
    </row>
    <row r="827" spans="4:10" x14ac:dyDescent="0.15">
      <c r="D827" s="40" t="s">
        <v>1712</v>
      </c>
      <c r="E827" s="40" t="s">
        <v>1713</v>
      </c>
      <c r="F827" s="46" t="s">
        <v>5898</v>
      </c>
      <c r="G827" s="46" t="s">
        <v>5898</v>
      </c>
      <c r="H827" s="46" t="s">
        <v>5898</v>
      </c>
      <c r="I827" s="46" t="s">
        <v>5898</v>
      </c>
      <c r="J827" s="92" t="s">
        <v>5898</v>
      </c>
    </row>
    <row r="828" spans="4:10" x14ac:dyDescent="0.15">
      <c r="D828" s="40" t="s">
        <v>1714</v>
      </c>
      <c r="E828" s="40" t="s">
        <v>1715</v>
      </c>
      <c r="F828" s="46" t="s">
        <v>5898</v>
      </c>
      <c r="G828" s="46" t="s">
        <v>5898</v>
      </c>
      <c r="H828" s="46">
        <v>0.1</v>
      </c>
      <c r="I828" s="46" t="s">
        <v>5898</v>
      </c>
      <c r="J828" s="92" t="s">
        <v>5898</v>
      </c>
    </row>
    <row r="829" spans="4:10" x14ac:dyDescent="0.15">
      <c r="D829" s="40" t="s">
        <v>1716</v>
      </c>
      <c r="E829" s="40" t="s">
        <v>1717</v>
      </c>
      <c r="F829" s="46" t="s">
        <v>5898</v>
      </c>
      <c r="G829" s="46" t="s">
        <v>5898</v>
      </c>
      <c r="H829" s="46">
        <v>0.1</v>
      </c>
      <c r="I829" s="46" t="s">
        <v>5898</v>
      </c>
      <c r="J829" s="92" t="s">
        <v>5898</v>
      </c>
    </row>
    <row r="830" spans="4:10" x14ac:dyDescent="0.15">
      <c r="D830" s="40" t="s">
        <v>1718</v>
      </c>
      <c r="E830" s="40" t="s">
        <v>1719</v>
      </c>
      <c r="F830" s="46" t="s">
        <v>5898</v>
      </c>
      <c r="G830" s="46" t="s">
        <v>5898</v>
      </c>
      <c r="H830" s="46" t="s">
        <v>5898</v>
      </c>
      <c r="I830" s="46" t="s">
        <v>5898</v>
      </c>
      <c r="J830" s="92" t="s">
        <v>5898</v>
      </c>
    </row>
    <row r="831" spans="4:10" x14ac:dyDescent="0.15">
      <c r="D831" s="40" t="s">
        <v>1720</v>
      </c>
      <c r="E831" s="40" t="s">
        <v>1721</v>
      </c>
      <c r="F831" s="46" t="s">
        <v>5898</v>
      </c>
      <c r="G831" s="46" t="s">
        <v>5898</v>
      </c>
      <c r="H831" s="46">
        <v>0.02</v>
      </c>
      <c r="I831" s="46" t="s">
        <v>5898</v>
      </c>
      <c r="J831" s="92" t="s">
        <v>5898</v>
      </c>
    </row>
    <row r="832" spans="4:10" x14ac:dyDescent="0.15">
      <c r="D832" s="40" t="s">
        <v>1722</v>
      </c>
      <c r="E832" s="40" t="s">
        <v>1723</v>
      </c>
      <c r="F832" s="46" t="s">
        <v>5898</v>
      </c>
      <c r="G832" s="46" t="s">
        <v>5898</v>
      </c>
      <c r="H832" s="46">
        <v>0.03</v>
      </c>
      <c r="I832" s="46" t="s">
        <v>5898</v>
      </c>
      <c r="J832" s="92" t="s">
        <v>5898</v>
      </c>
    </row>
    <row r="833" spans="4:10" x14ac:dyDescent="0.15">
      <c r="D833" s="40" t="s">
        <v>1724</v>
      </c>
      <c r="E833" s="40" t="s">
        <v>1725</v>
      </c>
      <c r="F833" s="46" t="s">
        <v>5898</v>
      </c>
      <c r="G833" s="46" t="s">
        <v>5898</v>
      </c>
      <c r="H833" s="46">
        <v>0.03</v>
      </c>
      <c r="I833" s="46" t="s">
        <v>5898</v>
      </c>
      <c r="J833" s="92" t="s">
        <v>5898</v>
      </c>
    </row>
    <row r="834" spans="4:10" x14ac:dyDescent="0.15">
      <c r="D834" s="40" t="s">
        <v>1726</v>
      </c>
      <c r="E834" s="40" t="s">
        <v>1727</v>
      </c>
      <c r="F834" s="46" t="s">
        <v>5898</v>
      </c>
      <c r="G834" s="46" t="s">
        <v>5898</v>
      </c>
      <c r="H834" s="46">
        <v>0.05</v>
      </c>
      <c r="I834" s="46" t="s">
        <v>5898</v>
      </c>
      <c r="J834" s="92" t="s">
        <v>5898</v>
      </c>
    </row>
    <row r="835" spans="4:10" x14ac:dyDescent="0.15">
      <c r="D835" s="40" t="s">
        <v>1728</v>
      </c>
      <c r="E835" s="40" t="s">
        <v>1729</v>
      </c>
      <c r="F835" s="46" t="s">
        <v>5898</v>
      </c>
      <c r="G835" s="46" t="s">
        <v>5898</v>
      </c>
      <c r="H835" s="46" t="s">
        <v>5898</v>
      </c>
      <c r="I835" s="46" t="s">
        <v>5898</v>
      </c>
      <c r="J835" s="92" t="s">
        <v>5898</v>
      </c>
    </row>
    <row r="836" spans="4:10" x14ac:dyDescent="0.15">
      <c r="D836" s="40" t="s">
        <v>1730</v>
      </c>
      <c r="E836" s="40" t="s">
        <v>1731</v>
      </c>
      <c r="F836" s="46" t="s">
        <v>5898</v>
      </c>
      <c r="G836" s="46" t="s">
        <v>5898</v>
      </c>
      <c r="H836" s="46">
        <v>0.15</v>
      </c>
      <c r="I836" s="46" t="s">
        <v>5898</v>
      </c>
      <c r="J836" s="92" t="s">
        <v>5898</v>
      </c>
    </row>
    <row r="837" spans="4:10" x14ac:dyDescent="0.15">
      <c r="D837" s="40" t="s">
        <v>1732</v>
      </c>
      <c r="E837" s="40" t="s">
        <v>1733</v>
      </c>
      <c r="F837" s="46" t="s">
        <v>5898</v>
      </c>
      <c r="G837" s="46" t="s">
        <v>5898</v>
      </c>
      <c r="H837" s="46" t="s">
        <v>5898</v>
      </c>
      <c r="I837" s="46" t="s">
        <v>5898</v>
      </c>
      <c r="J837" s="92" t="s">
        <v>5898</v>
      </c>
    </row>
    <row r="838" spans="4:10" x14ac:dyDescent="0.15">
      <c r="D838" s="40" t="s">
        <v>1734</v>
      </c>
      <c r="E838" s="40" t="s">
        <v>1735</v>
      </c>
      <c r="F838" s="46" t="s">
        <v>5898</v>
      </c>
      <c r="G838" s="46" t="s">
        <v>5898</v>
      </c>
      <c r="H838" s="46">
        <v>0.1</v>
      </c>
      <c r="I838" s="46" t="s">
        <v>5898</v>
      </c>
      <c r="J838" s="92" t="s">
        <v>5898</v>
      </c>
    </row>
    <row r="839" spans="4:10" x14ac:dyDescent="0.15">
      <c r="D839" s="40" t="s">
        <v>1736</v>
      </c>
      <c r="E839" s="40" t="s">
        <v>1737</v>
      </c>
      <c r="F839" s="46" t="s">
        <v>5898</v>
      </c>
      <c r="G839" s="46" t="s">
        <v>5898</v>
      </c>
      <c r="H839" s="46">
        <v>0.03</v>
      </c>
      <c r="I839" s="46" t="s">
        <v>5898</v>
      </c>
      <c r="J839" s="92" t="s">
        <v>5898</v>
      </c>
    </row>
    <row r="840" spans="4:10" x14ac:dyDescent="0.15">
      <c r="D840" s="40" t="s">
        <v>1738</v>
      </c>
      <c r="E840" s="40" t="s">
        <v>1739</v>
      </c>
      <c r="F840" s="46" t="s">
        <v>5898</v>
      </c>
      <c r="G840" s="46" t="s">
        <v>5898</v>
      </c>
      <c r="H840" s="46">
        <v>0.6</v>
      </c>
      <c r="I840" s="46" t="s">
        <v>5898</v>
      </c>
      <c r="J840" s="92" t="s">
        <v>5898</v>
      </c>
    </row>
    <row r="841" spans="4:10" x14ac:dyDescent="0.15">
      <c r="D841" s="40" t="s">
        <v>1740</v>
      </c>
      <c r="E841" s="40" t="s">
        <v>1741</v>
      </c>
      <c r="F841" s="46" t="s">
        <v>5898</v>
      </c>
      <c r="G841" s="46" t="s">
        <v>5898</v>
      </c>
      <c r="H841" s="46">
        <v>0.1</v>
      </c>
      <c r="I841" s="46" t="s">
        <v>5898</v>
      </c>
      <c r="J841" s="92" t="s">
        <v>5898</v>
      </c>
    </row>
    <row r="842" spans="4:10" x14ac:dyDescent="0.15">
      <c r="D842" s="40" t="s">
        <v>1742</v>
      </c>
      <c r="E842" s="40" t="s">
        <v>1743</v>
      </c>
      <c r="F842" s="46" t="s">
        <v>5898</v>
      </c>
      <c r="G842" s="46" t="s">
        <v>5898</v>
      </c>
      <c r="H842" s="46">
        <v>0.05</v>
      </c>
      <c r="I842" s="46" t="s">
        <v>5898</v>
      </c>
      <c r="J842" s="92" t="s">
        <v>5898</v>
      </c>
    </row>
    <row r="843" spans="4:10" x14ac:dyDescent="0.15">
      <c r="D843" s="40" t="s">
        <v>1744</v>
      </c>
      <c r="E843" s="40" t="s">
        <v>1745</v>
      </c>
      <c r="F843" s="46" t="s">
        <v>5898</v>
      </c>
      <c r="G843" s="46" t="s">
        <v>5898</v>
      </c>
      <c r="H843" s="46">
        <v>0.06</v>
      </c>
      <c r="I843" s="46" t="s">
        <v>5898</v>
      </c>
      <c r="J843" s="92" t="s">
        <v>5898</v>
      </c>
    </row>
    <row r="844" spans="4:10" x14ac:dyDescent="0.15">
      <c r="D844" s="40" t="s">
        <v>1746</v>
      </c>
      <c r="E844" s="40" t="s">
        <v>1747</v>
      </c>
      <c r="F844" s="46" t="s">
        <v>5898</v>
      </c>
      <c r="G844" s="46" t="s">
        <v>5898</v>
      </c>
      <c r="H844" s="46">
        <v>0.15</v>
      </c>
      <c r="I844" s="46" t="s">
        <v>5898</v>
      </c>
      <c r="J844" s="92" t="s">
        <v>5898</v>
      </c>
    </row>
    <row r="845" spans="4:10" x14ac:dyDescent="0.15">
      <c r="D845" s="40" t="s">
        <v>1748</v>
      </c>
      <c r="E845" s="40" t="s">
        <v>1749</v>
      </c>
      <c r="F845" s="46" t="s">
        <v>5898</v>
      </c>
      <c r="G845" s="46" t="s">
        <v>5898</v>
      </c>
      <c r="H845" s="46" t="s">
        <v>5898</v>
      </c>
      <c r="I845" s="46" t="s">
        <v>5898</v>
      </c>
      <c r="J845" s="92" t="s">
        <v>5898</v>
      </c>
    </row>
    <row r="846" spans="4:10" x14ac:dyDescent="0.15">
      <c r="D846" s="40" t="s">
        <v>1750</v>
      </c>
      <c r="E846" s="40" t="s">
        <v>1751</v>
      </c>
      <c r="F846" s="46" t="s">
        <v>5898</v>
      </c>
      <c r="G846" s="46" t="s">
        <v>5898</v>
      </c>
      <c r="H846" s="46" t="s">
        <v>5898</v>
      </c>
      <c r="I846" s="46" t="s">
        <v>5898</v>
      </c>
      <c r="J846" s="92" t="s">
        <v>5898</v>
      </c>
    </row>
    <row r="847" spans="4:10" x14ac:dyDescent="0.15">
      <c r="D847" s="40" t="s">
        <v>1752</v>
      </c>
      <c r="E847" s="40" t="s">
        <v>1753</v>
      </c>
      <c r="F847" s="46" t="s">
        <v>5898</v>
      </c>
      <c r="G847" s="46" t="s">
        <v>5898</v>
      </c>
      <c r="H847" s="46" t="s">
        <v>5898</v>
      </c>
      <c r="I847" s="46" t="s">
        <v>5898</v>
      </c>
      <c r="J847" s="92" t="s">
        <v>5898</v>
      </c>
    </row>
    <row r="848" spans="4:10" x14ac:dyDescent="0.15">
      <c r="D848" s="40" t="s">
        <v>1754</v>
      </c>
      <c r="E848" s="40" t="s">
        <v>1755</v>
      </c>
      <c r="F848" s="46">
        <v>0.1</v>
      </c>
      <c r="G848" s="46" t="s">
        <v>5898</v>
      </c>
      <c r="H848" s="46">
        <v>0.03</v>
      </c>
      <c r="I848" s="46" t="s">
        <v>5898</v>
      </c>
      <c r="J848" s="92">
        <v>1</v>
      </c>
    </row>
    <row r="849" spans="4:10" x14ac:dyDescent="0.15">
      <c r="D849" s="40" t="s">
        <v>1756</v>
      </c>
      <c r="E849" s="40" t="s">
        <v>1757</v>
      </c>
      <c r="F849" s="46" t="s">
        <v>5898</v>
      </c>
      <c r="G849" s="46" t="s">
        <v>5898</v>
      </c>
      <c r="H849" s="46">
        <v>0.2</v>
      </c>
      <c r="I849" s="46" t="s">
        <v>5898</v>
      </c>
      <c r="J849" s="92" t="s">
        <v>5898</v>
      </c>
    </row>
    <row r="850" spans="4:10" x14ac:dyDescent="0.15">
      <c r="D850" s="40" t="s">
        <v>1758</v>
      </c>
      <c r="E850" s="40" t="s">
        <v>1759</v>
      </c>
      <c r="F850" s="46" t="s">
        <v>5898</v>
      </c>
      <c r="G850" s="46" t="s">
        <v>5898</v>
      </c>
      <c r="H850" s="46">
        <v>0.4</v>
      </c>
      <c r="I850" s="46" t="s">
        <v>5898</v>
      </c>
      <c r="J850" s="92" t="s">
        <v>5898</v>
      </c>
    </row>
    <row r="851" spans="4:10" x14ac:dyDescent="0.15">
      <c r="D851" s="40" t="s">
        <v>1760</v>
      </c>
      <c r="E851" s="40" t="s">
        <v>1761</v>
      </c>
      <c r="F851" s="46" t="s">
        <v>5898</v>
      </c>
      <c r="G851" s="46" t="s">
        <v>5898</v>
      </c>
      <c r="H851" s="46" t="s">
        <v>5898</v>
      </c>
      <c r="I851" s="46" t="s">
        <v>5898</v>
      </c>
      <c r="J851" s="92" t="s">
        <v>5898</v>
      </c>
    </row>
    <row r="852" spans="4:10" x14ac:dyDescent="0.15">
      <c r="D852" s="40" t="s">
        <v>1762</v>
      </c>
      <c r="E852" s="40" t="s">
        <v>1763</v>
      </c>
      <c r="F852" s="46" t="s">
        <v>5898</v>
      </c>
      <c r="G852" s="46" t="s">
        <v>5898</v>
      </c>
      <c r="H852" s="46">
        <v>0.01</v>
      </c>
      <c r="I852" s="46" t="s">
        <v>5898</v>
      </c>
      <c r="J852" s="92" t="s">
        <v>5898</v>
      </c>
    </row>
    <row r="853" spans="4:10" x14ac:dyDescent="0.15">
      <c r="D853" s="40" t="s">
        <v>1764</v>
      </c>
      <c r="E853" s="40" t="s">
        <v>1765</v>
      </c>
      <c r="F853" s="46" t="s">
        <v>5898</v>
      </c>
      <c r="G853" s="46" t="s">
        <v>5898</v>
      </c>
      <c r="H853" s="46">
        <v>0.08</v>
      </c>
      <c r="I853" s="46" t="s">
        <v>5898</v>
      </c>
      <c r="J853" s="92" t="s">
        <v>5898</v>
      </c>
    </row>
    <row r="854" spans="4:10" x14ac:dyDescent="0.15">
      <c r="D854" s="40" t="s">
        <v>1766</v>
      </c>
      <c r="E854" s="40" t="s">
        <v>1767</v>
      </c>
      <c r="F854" s="46" t="s">
        <v>5898</v>
      </c>
      <c r="G854" s="46" t="s">
        <v>5898</v>
      </c>
      <c r="H854" s="46" t="s">
        <v>5898</v>
      </c>
      <c r="I854" s="46" t="s">
        <v>5898</v>
      </c>
      <c r="J854" s="92" t="s">
        <v>5898</v>
      </c>
    </row>
    <row r="855" spans="4:10" x14ac:dyDescent="0.15">
      <c r="D855" s="40" t="s">
        <v>1768</v>
      </c>
      <c r="E855" s="40" t="s">
        <v>1769</v>
      </c>
      <c r="F855" s="46" t="s">
        <v>5898</v>
      </c>
      <c r="G855" s="46" t="s">
        <v>5898</v>
      </c>
      <c r="H855" s="46" t="s">
        <v>5898</v>
      </c>
      <c r="I855" s="46" t="s">
        <v>5898</v>
      </c>
      <c r="J855" s="92" t="s">
        <v>5898</v>
      </c>
    </row>
    <row r="856" spans="4:10" x14ac:dyDescent="0.15">
      <c r="D856" s="40" t="s">
        <v>1770</v>
      </c>
      <c r="E856" s="40" t="s">
        <v>1771</v>
      </c>
      <c r="F856" s="46" t="s">
        <v>5898</v>
      </c>
      <c r="G856" s="46" t="s">
        <v>5898</v>
      </c>
      <c r="H856" s="46" t="s">
        <v>5898</v>
      </c>
      <c r="I856" s="46" t="s">
        <v>5898</v>
      </c>
      <c r="J856" s="92" t="s">
        <v>5898</v>
      </c>
    </row>
    <row r="857" spans="4:10" x14ac:dyDescent="0.15">
      <c r="D857" s="40" t="s">
        <v>1772</v>
      </c>
      <c r="E857" s="40" t="s">
        <v>1773</v>
      </c>
      <c r="F857" s="46" t="s">
        <v>5898</v>
      </c>
      <c r="G857" s="46" t="s">
        <v>5898</v>
      </c>
      <c r="H857" s="46">
        <v>0.02</v>
      </c>
      <c r="I857" s="46" t="s">
        <v>5898</v>
      </c>
      <c r="J857" s="92" t="s">
        <v>5898</v>
      </c>
    </row>
    <row r="858" spans="4:10" x14ac:dyDescent="0.15">
      <c r="D858" s="40" t="s">
        <v>1774</v>
      </c>
      <c r="E858" s="40" t="s">
        <v>1775</v>
      </c>
      <c r="F858" s="46" t="s">
        <v>5898</v>
      </c>
      <c r="G858" s="46" t="s">
        <v>5898</v>
      </c>
      <c r="H858" s="46">
        <v>0.03</v>
      </c>
      <c r="I858" s="46" t="s">
        <v>5898</v>
      </c>
      <c r="J858" s="92" t="s">
        <v>5898</v>
      </c>
    </row>
    <row r="859" spans="4:10" x14ac:dyDescent="0.15">
      <c r="D859" s="40" t="s">
        <v>1776</v>
      </c>
      <c r="E859" s="40" t="s">
        <v>1777</v>
      </c>
      <c r="F859" s="46" t="s">
        <v>5898</v>
      </c>
      <c r="G859" s="46" t="s">
        <v>5898</v>
      </c>
      <c r="H859" s="46">
        <v>0.30221310000000001</v>
      </c>
      <c r="I859" s="46" t="s">
        <v>5898</v>
      </c>
      <c r="J859" s="92" t="s">
        <v>5898</v>
      </c>
    </row>
    <row r="860" spans="4:10" x14ac:dyDescent="0.15">
      <c r="D860" s="40" t="s">
        <v>1778</v>
      </c>
      <c r="E860" s="40" t="s">
        <v>1779</v>
      </c>
      <c r="F860" s="46" t="s">
        <v>5898</v>
      </c>
      <c r="G860" s="46" t="s">
        <v>5898</v>
      </c>
      <c r="H860" s="46" t="s">
        <v>5898</v>
      </c>
      <c r="I860" s="46" t="s">
        <v>5898</v>
      </c>
      <c r="J860" s="92" t="s">
        <v>5898</v>
      </c>
    </row>
    <row r="861" spans="4:10" x14ac:dyDescent="0.15">
      <c r="D861" s="40" t="s">
        <v>1780</v>
      </c>
      <c r="E861" s="40" t="s">
        <v>1781</v>
      </c>
      <c r="F861" s="46" t="s">
        <v>5898</v>
      </c>
      <c r="G861" s="46" t="s">
        <v>5898</v>
      </c>
      <c r="H861" s="46">
        <v>0.4</v>
      </c>
      <c r="I861" s="46" t="s">
        <v>5898</v>
      </c>
      <c r="J861" s="92" t="s">
        <v>5898</v>
      </c>
    </row>
    <row r="862" spans="4:10" x14ac:dyDescent="0.15">
      <c r="D862" s="40" t="s">
        <v>1782</v>
      </c>
      <c r="E862" s="40" t="s">
        <v>1783</v>
      </c>
      <c r="F862" s="46">
        <v>0.3</v>
      </c>
      <c r="G862" s="46" t="s">
        <v>5898</v>
      </c>
      <c r="H862" s="46">
        <v>0.3</v>
      </c>
      <c r="I862" s="46" t="s">
        <v>5898</v>
      </c>
      <c r="J862" s="92">
        <v>1</v>
      </c>
    </row>
    <row r="863" spans="4:10" x14ac:dyDescent="0.15">
      <c r="D863" s="40" t="s">
        <v>1784</v>
      </c>
      <c r="E863" s="40" t="s">
        <v>1785</v>
      </c>
      <c r="F863" s="46" t="s">
        <v>5898</v>
      </c>
      <c r="G863" s="46" t="s">
        <v>5898</v>
      </c>
      <c r="H863" s="46">
        <v>0.05</v>
      </c>
      <c r="I863" s="46" t="s">
        <v>5898</v>
      </c>
      <c r="J863" s="92" t="s">
        <v>5898</v>
      </c>
    </row>
    <row r="864" spans="4:10" x14ac:dyDescent="0.15">
      <c r="D864" s="40" t="s">
        <v>1786</v>
      </c>
      <c r="E864" s="40" t="s">
        <v>1787</v>
      </c>
      <c r="F864" s="46" t="s">
        <v>5898</v>
      </c>
      <c r="G864" s="46" t="s">
        <v>5898</v>
      </c>
      <c r="H864" s="46">
        <v>0.1</v>
      </c>
      <c r="I864" s="46" t="s">
        <v>5898</v>
      </c>
      <c r="J864" s="92" t="s">
        <v>5898</v>
      </c>
    </row>
    <row r="865" spans="4:10" x14ac:dyDescent="0.15">
      <c r="D865" s="40" t="s">
        <v>1788</v>
      </c>
      <c r="E865" s="40" t="s">
        <v>1789</v>
      </c>
      <c r="F865" s="46" t="s">
        <v>5898</v>
      </c>
      <c r="G865" s="46" t="s">
        <v>5898</v>
      </c>
      <c r="H865" s="46">
        <v>0.1</v>
      </c>
      <c r="I865" s="46" t="s">
        <v>5898</v>
      </c>
      <c r="J865" s="92" t="s">
        <v>5898</v>
      </c>
    </row>
    <row r="866" spans="4:10" x14ac:dyDescent="0.15">
      <c r="D866" s="40" t="s">
        <v>1790</v>
      </c>
      <c r="E866" s="40" t="s">
        <v>1791</v>
      </c>
      <c r="F866" s="46" t="s">
        <v>5898</v>
      </c>
      <c r="G866" s="46" t="s">
        <v>5898</v>
      </c>
      <c r="H866" s="46">
        <v>0.1</v>
      </c>
      <c r="I866" s="46" t="s">
        <v>5898</v>
      </c>
      <c r="J866" s="92" t="s">
        <v>5898</v>
      </c>
    </row>
    <row r="867" spans="4:10" x14ac:dyDescent="0.15">
      <c r="D867" s="40" t="s">
        <v>1792</v>
      </c>
      <c r="E867" s="40" t="s">
        <v>1793</v>
      </c>
      <c r="F867" s="46" t="s">
        <v>5898</v>
      </c>
      <c r="G867" s="46" t="s">
        <v>5898</v>
      </c>
      <c r="H867" s="46">
        <v>0.6</v>
      </c>
      <c r="I867" s="46" t="s">
        <v>5898</v>
      </c>
      <c r="J867" s="92" t="s">
        <v>5898</v>
      </c>
    </row>
    <row r="868" spans="4:10" x14ac:dyDescent="0.15">
      <c r="D868" s="40" t="s">
        <v>1794</v>
      </c>
      <c r="E868" s="40" t="s">
        <v>1795</v>
      </c>
      <c r="F868" s="46" t="s">
        <v>5898</v>
      </c>
      <c r="G868" s="46" t="s">
        <v>5898</v>
      </c>
      <c r="H868" s="46">
        <v>7.0000000000000007E-2</v>
      </c>
      <c r="I868" s="46" t="s">
        <v>5898</v>
      </c>
      <c r="J868" s="92" t="s">
        <v>5898</v>
      </c>
    </row>
    <row r="869" spans="4:10" x14ac:dyDescent="0.15">
      <c r="D869" s="40" t="s">
        <v>1796</v>
      </c>
      <c r="E869" s="40" t="s">
        <v>1797</v>
      </c>
      <c r="F869" s="46" t="s">
        <v>5898</v>
      </c>
      <c r="G869" s="46" t="s">
        <v>5898</v>
      </c>
      <c r="H869" s="46">
        <v>0.05</v>
      </c>
      <c r="I869" s="46" t="s">
        <v>5898</v>
      </c>
      <c r="J869" s="92" t="s">
        <v>5898</v>
      </c>
    </row>
    <row r="870" spans="4:10" x14ac:dyDescent="0.15">
      <c r="D870" s="40" t="s">
        <v>1798</v>
      </c>
      <c r="E870" s="40" t="s">
        <v>1799</v>
      </c>
      <c r="F870" s="46" t="s">
        <v>5898</v>
      </c>
      <c r="G870" s="46" t="s">
        <v>5898</v>
      </c>
      <c r="H870" s="46">
        <v>0.1</v>
      </c>
      <c r="I870" s="46" t="s">
        <v>5898</v>
      </c>
      <c r="J870" s="92" t="s">
        <v>5898</v>
      </c>
    </row>
    <row r="871" spans="4:10" x14ac:dyDescent="0.15">
      <c r="D871" s="40" t="s">
        <v>1800</v>
      </c>
      <c r="E871" s="40" t="s">
        <v>1801</v>
      </c>
      <c r="F871" s="46">
        <v>0.2</v>
      </c>
      <c r="G871" s="46" t="s">
        <v>5898</v>
      </c>
      <c r="H871" s="46" t="s">
        <v>5898</v>
      </c>
      <c r="I871" s="46" t="s">
        <v>5898</v>
      </c>
      <c r="J871" s="92" t="s">
        <v>5898</v>
      </c>
    </row>
    <row r="872" spans="4:10" x14ac:dyDescent="0.15">
      <c r="D872" s="40" t="s">
        <v>1802</v>
      </c>
      <c r="E872" s="40" t="s">
        <v>1803</v>
      </c>
      <c r="F872" s="46" t="s">
        <v>5898</v>
      </c>
      <c r="G872" s="46" t="s">
        <v>5898</v>
      </c>
      <c r="H872" s="46">
        <v>0.1</v>
      </c>
      <c r="I872" s="46" t="s">
        <v>5898</v>
      </c>
      <c r="J872" s="92" t="s">
        <v>5898</v>
      </c>
    </row>
    <row r="873" spans="4:10" x14ac:dyDescent="0.15">
      <c r="D873" s="40" t="s">
        <v>1804</v>
      </c>
      <c r="E873" s="40" t="s">
        <v>1805</v>
      </c>
      <c r="F873" s="46" t="s">
        <v>5898</v>
      </c>
      <c r="G873" s="46" t="s">
        <v>5898</v>
      </c>
      <c r="H873" s="46">
        <v>5.5E-2</v>
      </c>
      <c r="I873" s="46" t="s">
        <v>5898</v>
      </c>
      <c r="J873" s="92" t="s">
        <v>5898</v>
      </c>
    </row>
    <row r="874" spans="4:10" x14ac:dyDescent="0.15">
      <c r="D874" s="40" t="s">
        <v>1806</v>
      </c>
      <c r="E874" s="40" t="s">
        <v>1807</v>
      </c>
      <c r="F874" s="46" t="s">
        <v>5898</v>
      </c>
      <c r="G874" s="46" t="s">
        <v>5898</v>
      </c>
      <c r="H874" s="46">
        <v>0.1</v>
      </c>
      <c r="I874" s="46" t="s">
        <v>5898</v>
      </c>
      <c r="J874" s="92" t="s">
        <v>5898</v>
      </c>
    </row>
    <row r="875" spans="4:10" x14ac:dyDescent="0.15">
      <c r="D875" s="40" t="s">
        <v>1808</v>
      </c>
      <c r="E875" s="40" t="s">
        <v>1809</v>
      </c>
      <c r="F875" s="46" t="s">
        <v>5898</v>
      </c>
      <c r="G875" s="46" t="s">
        <v>5898</v>
      </c>
      <c r="H875" s="46">
        <v>0.15</v>
      </c>
      <c r="I875" s="46" t="s">
        <v>5898</v>
      </c>
      <c r="J875" s="92" t="s">
        <v>5898</v>
      </c>
    </row>
    <row r="876" spans="4:10" x14ac:dyDescent="0.15">
      <c r="D876" s="40" t="s">
        <v>1810</v>
      </c>
      <c r="E876" s="40" t="s">
        <v>1811</v>
      </c>
      <c r="F876" s="46" t="s">
        <v>5898</v>
      </c>
      <c r="G876" s="46" t="s">
        <v>5898</v>
      </c>
      <c r="H876" s="46">
        <v>0.2</v>
      </c>
      <c r="I876" s="46" t="s">
        <v>5898</v>
      </c>
      <c r="J876" s="92" t="s">
        <v>5898</v>
      </c>
    </row>
    <row r="877" spans="4:10" x14ac:dyDescent="0.15">
      <c r="D877" s="40" t="s">
        <v>1812</v>
      </c>
      <c r="E877" s="40" t="s">
        <v>1813</v>
      </c>
      <c r="F877" s="46" t="s">
        <v>5898</v>
      </c>
      <c r="G877" s="46" t="s">
        <v>5898</v>
      </c>
      <c r="H877" s="46">
        <v>0.16500000000000001</v>
      </c>
      <c r="I877" s="46" t="s">
        <v>5898</v>
      </c>
      <c r="J877" s="92" t="s">
        <v>5898</v>
      </c>
    </row>
    <row r="878" spans="4:10" x14ac:dyDescent="0.15">
      <c r="D878" s="40" t="s">
        <v>1814</v>
      </c>
      <c r="E878" s="40" t="s">
        <v>1815</v>
      </c>
      <c r="F878" s="46" t="s">
        <v>5898</v>
      </c>
      <c r="G878" s="46" t="s">
        <v>5898</v>
      </c>
      <c r="H878" s="46">
        <v>0.20161270000000001</v>
      </c>
      <c r="I878" s="46" t="s">
        <v>5898</v>
      </c>
      <c r="J878" s="92" t="s">
        <v>5898</v>
      </c>
    </row>
    <row r="879" spans="4:10" x14ac:dyDescent="0.15">
      <c r="D879" s="40" t="s">
        <v>1816</v>
      </c>
      <c r="E879" s="40" t="s">
        <v>1817</v>
      </c>
      <c r="F879" s="46" t="s">
        <v>5898</v>
      </c>
      <c r="G879" s="46" t="s">
        <v>5898</v>
      </c>
      <c r="H879" s="46">
        <v>7.0000000000000007E-2</v>
      </c>
      <c r="I879" s="46" t="s">
        <v>5898</v>
      </c>
      <c r="J879" s="92" t="s">
        <v>5898</v>
      </c>
    </row>
    <row r="880" spans="4:10" x14ac:dyDescent="0.15">
      <c r="D880" s="40" t="s">
        <v>1818</v>
      </c>
      <c r="E880" s="40" t="s">
        <v>1819</v>
      </c>
      <c r="F880" s="46" t="s">
        <v>5898</v>
      </c>
      <c r="G880" s="46" t="s">
        <v>5898</v>
      </c>
      <c r="H880" s="46" t="s">
        <v>5898</v>
      </c>
      <c r="I880" s="46" t="s">
        <v>5898</v>
      </c>
      <c r="J880" s="92" t="s">
        <v>5898</v>
      </c>
    </row>
    <row r="881" spans="4:10" x14ac:dyDescent="0.15">
      <c r="D881" s="40" t="s">
        <v>1820</v>
      </c>
      <c r="E881" s="40" t="s">
        <v>1821</v>
      </c>
      <c r="F881" s="46" t="s">
        <v>5898</v>
      </c>
      <c r="G881" s="46" t="s">
        <v>5898</v>
      </c>
      <c r="H881" s="46">
        <v>0.55000000000000004</v>
      </c>
      <c r="I881" s="46" t="s">
        <v>5898</v>
      </c>
      <c r="J881" s="92" t="s">
        <v>5898</v>
      </c>
    </row>
    <row r="882" spans="4:10" x14ac:dyDescent="0.15">
      <c r="D882" s="40" t="s">
        <v>1822</v>
      </c>
      <c r="E882" s="40" t="s">
        <v>1823</v>
      </c>
      <c r="F882" s="46" t="s">
        <v>5898</v>
      </c>
      <c r="G882" s="46" t="s">
        <v>5898</v>
      </c>
      <c r="H882" s="46">
        <v>1.4999999999999999E-2</v>
      </c>
      <c r="I882" s="46" t="s">
        <v>5898</v>
      </c>
      <c r="J882" s="92" t="s">
        <v>5898</v>
      </c>
    </row>
    <row r="883" spans="4:10" x14ac:dyDescent="0.15">
      <c r="D883" s="40" t="s">
        <v>1824</v>
      </c>
      <c r="E883" s="40" t="s">
        <v>1825</v>
      </c>
      <c r="F883" s="46" t="s">
        <v>5898</v>
      </c>
      <c r="G883" s="46" t="s">
        <v>5898</v>
      </c>
      <c r="H883" s="46">
        <v>0.7</v>
      </c>
      <c r="I883" s="46" t="s">
        <v>5898</v>
      </c>
      <c r="J883" s="92" t="s">
        <v>5898</v>
      </c>
    </row>
    <row r="884" spans="4:10" x14ac:dyDescent="0.15">
      <c r="D884" s="40" t="s">
        <v>1826</v>
      </c>
      <c r="E884" s="40" t="s">
        <v>1827</v>
      </c>
      <c r="F884" s="46" t="s">
        <v>5898</v>
      </c>
      <c r="G884" s="46" t="s">
        <v>5898</v>
      </c>
      <c r="H884" s="46" t="s">
        <v>5898</v>
      </c>
      <c r="I884" s="46" t="s">
        <v>5898</v>
      </c>
      <c r="J884" s="92" t="s">
        <v>5898</v>
      </c>
    </row>
    <row r="885" spans="4:10" x14ac:dyDescent="0.15">
      <c r="D885" s="40" t="s">
        <v>1828</v>
      </c>
      <c r="E885" s="40" t="s">
        <v>1829</v>
      </c>
      <c r="F885" s="46" t="s">
        <v>5898</v>
      </c>
      <c r="G885" s="46" t="s">
        <v>5898</v>
      </c>
      <c r="H885" s="46" t="s">
        <v>5898</v>
      </c>
      <c r="I885" s="46" t="s">
        <v>5898</v>
      </c>
      <c r="J885" s="92" t="s">
        <v>5898</v>
      </c>
    </row>
    <row r="886" spans="4:10" x14ac:dyDescent="0.15">
      <c r="D886" s="40" t="s">
        <v>1830</v>
      </c>
      <c r="E886" s="40" t="s">
        <v>1831</v>
      </c>
      <c r="F886" s="46" t="s">
        <v>5898</v>
      </c>
      <c r="G886" s="46" t="s">
        <v>5898</v>
      </c>
      <c r="H886" s="46">
        <v>0.1</v>
      </c>
      <c r="I886" s="46" t="s">
        <v>5898</v>
      </c>
      <c r="J886" s="92" t="s">
        <v>5898</v>
      </c>
    </row>
    <row r="887" spans="4:10" x14ac:dyDescent="0.15">
      <c r="D887" s="40" t="s">
        <v>1832</v>
      </c>
      <c r="E887" s="40" t="s">
        <v>1833</v>
      </c>
      <c r="F887" s="46" t="s">
        <v>5898</v>
      </c>
      <c r="G887" s="46" t="s">
        <v>5898</v>
      </c>
      <c r="H887" s="46">
        <v>0.55000000000000004</v>
      </c>
      <c r="I887" s="46" t="s">
        <v>5898</v>
      </c>
      <c r="J887" s="92" t="s">
        <v>5898</v>
      </c>
    </row>
    <row r="888" spans="4:10" x14ac:dyDescent="0.15">
      <c r="D888" s="40" t="s">
        <v>1834</v>
      </c>
      <c r="E888" s="40" t="s">
        <v>1835</v>
      </c>
      <c r="F888" s="46" t="s">
        <v>5898</v>
      </c>
      <c r="G888" s="46" t="s">
        <v>5898</v>
      </c>
      <c r="H888" s="46">
        <v>0.01</v>
      </c>
      <c r="I888" s="46" t="s">
        <v>5898</v>
      </c>
      <c r="J888" s="92" t="s">
        <v>5898</v>
      </c>
    </row>
    <row r="889" spans="4:10" x14ac:dyDescent="0.15">
      <c r="D889" s="40" t="s">
        <v>1836</v>
      </c>
      <c r="E889" s="40" t="s">
        <v>1837</v>
      </c>
      <c r="F889" s="46" t="s">
        <v>5898</v>
      </c>
      <c r="G889" s="46" t="s">
        <v>5898</v>
      </c>
      <c r="H889" s="46">
        <v>0.05</v>
      </c>
      <c r="I889" s="46" t="s">
        <v>5898</v>
      </c>
      <c r="J889" s="92" t="s">
        <v>5898</v>
      </c>
    </row>
    <row r="890" spans="4:10" x14ac:dyDescent="0.15">
      <c r="D890" s="40" t="s">
        <v>1838</v>
      </c>
      <c r="E890" s="40" t="s">
        <v>1839</v>
      </c>
      <c r="F890" s="46" t="s">
        <v>5898</v>
      </c>
      <c r="G890" s="46" t="s">
        <v>5898</v>
      </c>
      <c r="H890" s="46">
        <v>0.13900000000000001</v>
      </c>
      <c r="I890" s="46" t="s">
        <v>5898</v>
      </c>
      <c r="J890" s="92" t="s">
        <v>5898</v>
      </c>
    </row>
    <row r="891" spans="4:10" x14ac:dyDescent="0.15">
      <c r="D891" s="40" t="s">
        <v>1840</v>
      </c>
      <c r="E891" s="40" t="s">
        <v>1841</v>
      </c>
      <c r="F891" s="46" t="s">
        <v>5898</v>
      </c>
      <c r="G891" s="46" t="s">
        <v>5898</v>
      </c>
      <c r="H891" s="46" t="s">
        <v>5898</v>
      </c>
      <c r="I891" s="46" t="s">
        <v>5898</v>
      </c>
      <c r="J891" s="92" t="s">
        <v>5898</v>
      </c>
    </row>
    <row r="892" spans="4:10" x14ac:dyDescent="0.15">
      <c r="D892" s="40" t="s">
        <v>1842</v>
      </c>
      <c r="E892" s="40" t="s">
        <v>1843</v>
      </c>
      <c r="F892" s="46" t="s">
        <v>5898</v>
      </c>
      <c r="G892" s="46" t="s">
        <v>5898</v>
      </c>
      <c r="H892" s="46">
        <v>0.08</v>
      </c>
      <c r="I892" s="46" t="s">
        <v>5898</v>
      </c>
      <c r="J892" s="92" t="s">
        <v>5898</v>
      </c>
    </row>
    <row r="893" spans="4:10" x14ac:dyDescent="0.15">
      <c r="D893" s="40" t="s">
        <v>1844</v>
      </c>
      <c r="E893" s="40" t="s">
        <v>1845</v>
      </c>
      <c r="F893" s="46" t="s">
        <v>5898</v>
      </c>
      <c r="G893" s="46" t="s">
        <v>5898</v>
      </c>
      <c r="H893" s="46" t="s">
        <v>5898</v>
      </c>
      <c r="I893" s="46" t="s">
        <v>5898</v>
      </c>
      <c r="J893" s="92" t="s">
        <v>5898</v>
      </c>
    </row>
    <row r="894" spans="4:10" x14ac:dyDescent="0.15">
      <c r="D894" s="40" t="s">
        <v>1846</v>
      </c>
      <c r="E894" s="40" t="s">
        <v>1847</v>
      </c>
      <c r="F894" s="46" t="s">
        <v>5898</v>
      </c>
      <c r="G894" s="46" t="s">
        <v>5898</v>
      </c>
      <c r="H894" s="46">
        <v>0.05</v>
      </c>
      <c r="I894" s="46" t="s">
        <v>5898</v>
      </c>
      <c r="J894" s="92" t="s">
        <v>5898</v>
      </c>
    </row>
    <row r="895" spans="4:10" x14ac:dyDescent="0.15">
      <c r="D895" s="40" t="s">
        <v>1848</v>
      </c>
      <c r="E895" s="40" t="s">
        <v>1849</v>
      </c>
      <c r="F895" s="46" t="s">
        <v>5898</v>
      </c>
      <c r="G895" s="46" t="s">
        <v>5898</v>
      </c>
      <c r="H895" s="46">
        <v>0.12</v>
      </c>
      <c r="I895" s="46" t="s">
        <v>5898</v>
      </c>
      <c r="J895" s="92" t="s">
        <v>5898</v>
      </c>
    </row>
    <row r="896" spans="4:10" x14ac:dyDescent="0.15">
      <c r="D896" s="40" t="s">
        <v>1850</v>
      </c>
      <c r="E896" s="40" t="s">
        <v>1851</v>
      </c>
      <c r="F896" s="46" t="s">
        <v>5898</v>
      </c>
      <c r="G896" s="46" t="s">
        <v>5898</v>
      </c>
      <c r="H896" s="46">
        <v>0.03</v>
      </c>
      <c r="I896" s="46" t="s">
        <v>5898</v>
      </c>
      <c r="J896" s="92" t="s">
        <v>5898</v>
      </c>
    </row>
    <row r="897" spans="4:10" x14ac:dyDescent="0.15">
      <c r="D897" s="40" t="s">
        <v>1852</v>
      </c>
      <c r="E897" s="40" t="s">
        <v>1853</v>
      </c>
      <c r="F897" s="46" t="s">
        <v>5898</v>
      </c>
      <c r="G897" s="46" t="s">
        <v>5898</v>
      </c>
      <c r="H897" s="46">
        <v>7.6999999999999999E-2</v>
      </c>
      <c r="I897" s="46" t="s">
        <v>5898</v>
      </c>
      <c r="J897" s="92" t="s">
        <v>5898</v>
      </c>
    </row>
    <row r="898" spans="4:10" x14ac:dyDescent="0.15">
      <c r="D898" s="40" t="s">
        <v>1854</v>
      </c>
      <c r="E898" s="40" t="s">
        <v>1855</v>
      </c>
      <c r="F898" s="46" t="s">
        <v>5898</v>
      </c>
      <c r="G898" s="46" t="s">
        <v>5898</v>
      </c>
      <c r="H898" s="46">
        <v>0.03</v>
      </c>
      <c r="I898" s="46" t="s">
        <v>5898</v>
      </c>
      <c r="J898" s="92" t="s">
        <v>5898</v>
      </c>
    </row>
    <row r="899" spans="4:10" x14ac:dyDescent="0.15">
      <c r="D899" s="40" t="s">
        <v>1856</v>
      </c>
      <c r="E899" s="40" t="s">
        <v>1857</v>
      </c>
      <c r="F899" s="46" t="s">
        <v>5898</v>
      </c>
      <c r="G899" s="46" t="s">
        <v>5898</v>
      </c>
      <c r="H899" s="46" t="s">
        <v>5898</v>
      </c>
      <c r="I899" s="46" t="s">
        <v>5898</v>
      </c>
      <c r="J899" s="92" t="s">
        <v>5898</v>
      </c>
    </row>
    <row r="900" spans="4:10" x14ac:dyDescent="0.15">
      <c r="D900" s="40" t="s">
        <v>1858</v>
      </c>
      <c r="E900" s="40" t="s">
        <v>1859</v>
      </c>
      <c r="F900" s="46" t="s">
        <v>5898</v>
      </c>
      <c r="G900" s="46" t="s">
        <v>5898</v>
      </c>
      <c r="H900" s="46" t="s">
        <v>5898</v>
      </c>
      <c r="I900" s="46" t="s">
        <v>5898</v>
      </c>
      <c r="J900" s="92" t="s">
        <v>5898</v>
      </c>
    </row>
    <row r="901" spans="4:10" x14ac:dyDescent="0.15">
      <c r="D901" s="40" t="s">
        <v>1860</v>
      </c>
      <c r="E901" s="40" t="s">
        <v>1861</v>
      </c>
      <c r="F901" s="46" t="s">
        <v>5898</v>
      </c>
      <c r="G901" s="46" t="s">
        <v>5898</v>
      </c>
      <c r="H901" s="46">
        <v>2.5000000000000001E-2</v>
      </c>
      <c r="I901" s="46" t="s">
        <v>5898</v>
      </c>
      <c r="J901" s="92" t="s">
        <v>5898</v>
      </c>
    </row>
    <row r="902" spans="4:10" x14ac:dyDescent="0.15">
      <c r="D902" s="40" t="s">
        <v>1862</v>
      </c>
      <c r="E902" s="40" t="s">
        <v>1863</v>
      </c>
      <c r="F902" s="46" t="s">
        <v>5898</v>
      </c>
      <c r="G902" s="46" t="s">
        <v>5898</v>
      </c>
      <c r="H902" s="46">
        <v>0.15</v>
      </c>
      <c r="I902" s="46" t="s">
        <v>5898</v>
      </c>
      <c r="J902" s="92" t="s">
        <v>5898</v>
      </c>
    </row>
    <row r="903" spans="4:10" x14ac:dyDescent="0.15">
      <c r="D903" s="40" t="s">
        <v>1864</v>
      </c>
      <c r="E903" s="40" t="s">
        <v>1865</v>
      </c>
      <c r="F903" s="46" t="s">
        <v>5898</v>
      </c>
      <c r="G903" s="46" t="s">
        <v>5898</v>
      </c>
      <c r="H903" s="46">
        <v>0.15</v>
      </c>
      <c r="I903" s="46" t="s">
        <v>5898</v>
      </c>
      <c r="J903" s="92" t="s">
        <v>5898</v>
      </c>
    </row>
    <row r="904" spans="4:10" x14ac:dyDescent="0.15">
      <c r="D904" s="40" t="s">
        <v>1866</v>
      </c>
      <c r="E904" s="40" t="s">
        <v>1867</v>
      </c>
      <c r="F904" s="46" t="s">
        <v>5898</v>
      </c>
      <c r="G904" s="46" t="s">
        <v>5898</v>
      </c>
      <c r="H904" s="46">
        <v>0.05</v>
      </c>
      <c r="I904" s="46" t="s">
        <v>5898</v>
      </c>
      <c r="J904" s="92" t="s">
        <v>5898</v>
      </c>
    </row>
    <row r="905" spans="4:10" x14ac:dyDescent="0.15">
      <c r="D905" s="40" t="s">
        <v>1868</v>
      </c>
      <c r="E905" s="40" t="s">
        <v>1869</v>
      </c>
      <c r="F905" s="46" t="s">
        <v>5898</v>
      </c>
      <c r="G905" s="46" t="s">
        <v>5898</v>
      </c>
      <c r="H905" s="46">
        <v>0.25</v>
      </c>
      <c r="I905" s="46" t="s">
        <v>5898</v>
      </c>
      <c r="J905" s="92" t="s">
        <v>5898</v>
      </c>
    </row>
    <row r="906" spans="4:10" x14ac:dyDescent="0.15">
      <c r="D906" s="40" t="s">
        <v>1870</v>
      </c>
      <c r="E906" s="40" t="s">
        <v>1871</v>
      </c>
      <c r="F906" s="46" t="s">
        <v>5898</v>
      </c>
      <c r="G906" s="46" t="s">
        <v>5898</v>
      </c>
      <c r="H906" s="46">
        <v>0.05</v>
      </c>
      <c r="I906" s="46" t="s">
        <v>5898</v>
      </c>
      <c r="J906" s="92" t="s">
        <v>5898</v>
      </c>
    </row>
    <row r="907" spans="4:10" x14ac:dyDescent="0.15">
      <c r="D907" s="40" t="s">
        <v>1872</v>
      </c>
      <c r="E907" s="40" t="s">
        <v>1873</v>
      </c>
      <c r="F907" s="46" t="s">
        <v>5898</v>
      </c>
      <c r="G907" s="46" t="s">
        <v>5898</v>
      </c>
      <c r="H907" s="46">
        <v>2.5000000000000001E-2</v>
      </c>
      <c r="I907" s="46" t="s">
        <v>5898</v>
      </c>
      <c r="J907" s="92" t="s">
        <v>5898</v>
      </c>
    </row>
    <row r="908" spans="4:10" x14ac:dyDescent="0.15">
      <c r="D908" s="40" t="s">
        <v>1874</v>
      </c>
      <c r="E908" s="40" t="s">
        <v>1875</v>
      </c>
      <c r="F908" s="46" t="s">
        <v>5898</v>
      </c>
      <c r="G908" s="46" t="s">
        <v>5898</v>
      </c>
      <c r="H908" s="46">
        <v>0.4</v>
      </c>
      <c r="I908" s="46" t="s">
        <v>5898</v>
      </c>
      <c r="J908" s="92" t="s">
        <v>5898</v>
      </c>
    </row>
    <row r="909" spans="4:10" x14ac:dyDescent="0.15">
      <c r="D909" s="40" t="s">
        <v>1876</v>
      </c>
      <c r="E909" s="40" t="s">
        <v>1877</v>
      </c>
      <c r="F909" s="46" t="s">
        <v>5898</v>
      </c>
      <c r="G909" s="46" t="s">
        <v>5898</v>
      </c>
      <c r="H909" s="46">
        <v>0.11</v>
      </c>
      <c r="I909" s="46" t="s">
        <v>5898</v>
      </c>
      <c r="J909" s="92" t="s">
        <v>5898</v>
      </c>
    </row>
    <row r="910" spans="4:10" x14ac:dyDescent="0.15">
      <c r="D910" s="40" t="s">
        <v>1878</v>
      </c>
      <c r="E910" s="40" t="s">
        <v>1879</v>
      </c>
      <c r="F910" s="46" t="s">
        <v>5898</v>
      </c>
      <c r="G910" s="46" t="s">
        <v>5898</v>
      </c>
      <c r="H910" s="46" t="s">
        <v>5898</v>
      </c>
      <c r="I910" s="46" t="s">
        <v>5898</v>
      </c>
      <c r="J910" s="92" t="s">
        <v>5898</v>
      </c>
    </row>
    <row r="911" spans="4:10" x14ac:dyDescent="0.15">
      <c r="D911" s="40" t="s">
        <v>26</v>
      </c>
      <c r="E911" s="40" t="s">
        <v>27</v>
      </c>
      <c r="F911" s="46" t="s">
        <v>5898</v>
      </c>
      <c r="G911" s="46" t="s">
        <v>5898</v>
      </c>
      <c r="H911" s="46">
        <v>0.1</v>
      </c>
      <c r="I911" s="46" t="s">
        <v>5898</v>
      </c>
      <c r="J911" s="92" t="s">
        <v>5898</v>
      </c>
    </row>
    <row r="912" spans="4:10" x14ac:dyDescent="0.15">
      <c r="D912" s="40" t="s">
        <v>1880</v>
      </c>
      <c r="E912" s="40" t="s">
        <v>1881</v>
      </c>
      <c r="F912" s="46" t="s">
        <v>5898</v>
      </c>
      <c r="G912" s="46" t="s">
        <v>5898</v>
      </c>
      <c r="H912" s="46">
        <v>0.1</v>
      </c>
      <c r="I912" s="46" t="s">
        <v>5898</v>
      </c>
      <c r="J912" s="92" t="s">
        <v>5898</v>
      </c>
    </row>
    <row r="913" spans="4:10" x14ac:dyDescent="0.15">
      <c r="D913" s="40" t="s">
        <v>1882</v>
      </c>
      <c r="E913" s="40" t="s">
        <v>1883</v>
      </c>
      <c r="F913" s="46" t="s">
        <v>5898</v>
      </c>
      <c r="G913" s="46" t="s">
        <v>5898</v>
      </c>
      <c r="H913" s="46">
        <v>9.8773000000000003E-3</v>
      </c>
      <c r="I913" s="46" t="s">
        <v>5898</v>
      </c>
      <c r="J913" s="92" t="s">
        <v>5898</v>
      </c>
    </row>
    <row r="914" spans="4:10" x14ac:dyDescent="0.15">
      <c r="D914" s="40" t="s">
        <v>1884</v>
      </c>
      <c r="E914" s="40" t="s">
        <v>1885</v>
      </c>
      <c r="F914" s="46" t="s">
        <v>5898</v>
      </c>
      <c r="G914" s="46" t="s">
        <v>5898</v>
      </c>
      <c r="H914" s="46">
        <v>0.04</v>
      </c>
      <c r="I914" s="46" t="s">
        <v>5898</v>
      </c>
      <c r="J914" s="92" t="s">
        <v>5898</v>
      </c>
    </row>
    <row r="915" spans="4:10" x14ac:dyDescent="0.15">
      <c r="D915" s="40" t="s">
        <v>1886</v>
      </c>
      <c r="E915" s="40" t="s">
        <v>1887</v>
      </c>
      <c r="F915" s="46" t="s">
        <v>5898</v>
      </c>
      <c r="G915" s="46" t="s">
        <v>5898</v>
      </c>
      <c r="H915" s="46">
        <v>0.03</v>
      </c>
      <c r="I915" s="46" t="s">
        <v>5898</v>
      </c>
      <c r="J915" s="92" t="s">
        <v>5898</v>
      </c>
    </row>
    <row r="916" spans="4:10" x14ac:dyDescent="0.15">
      <c r="D916" s="40" t="s">
        <v>1888</v>
      </c>
      <c r="E916" s="40" t="s">
        <v>1889</v>
      </c>
      <c r="F916" s="46" t="s">
        <v>5898</v>
      </c>
      <c r="G916" s="46" t="s">
        <v>5898</v>
      </c>
      <c r="H916" s="46">
        <v>0.1</v>
      </c>
      <c r="I916" s="46" t="s">
        <v>5898</v>
      </c>
      <c r="J916" s="92" t="s">
        <v>5898</v>
      </c>
    </row>
    <row r="917" spans="4:10" x14ac:dyDescent="0.15">
      <c r="D917" s="40" t="s">
        <v>1890</v>
      </c>
      <c r="E917" s="40" t="s">
        <v>1891</v>
      </c>
      <c r="F917" s="46" t="s">
        <v>5898</v>
      </c>
      <c r="G917" s="46" t="s">
        <v>5898</v>
      </c>
      <c r="H917" s="46">
        <v>0.18</v>
      </c>
      <c r="I917" s="46" t="s">
        <v>5898</v>
      </c>
      <c r="J917" s="92" t="s">
        <v>5898</v>
      </c>
    </row>
    <row r="918" spans="4:10" x14ac:dyDescent="0.15">
      <c r="D918" s="40" t="s">
        <v>1892</v>
      </c>
      <c r="E918" s="40" t="s">
        <v>1893</v>
      </c>
      <c r="F918" s="46" t="s">
        <v>5898</v>
      </c>
      <c r="G918" s="46" t="s">
        <v>5898</v>
      </c>
      <c r="H918" s="46">
        <v>8.9872499999999994E-2</v>
      </c>
      <c r="I918" s="46" t="s">
        <v>5898</v>
      </c>
      <c r="J918" s="92" t="s">
        <v>5898</v>
      </c>
    </row>
    <row r="919" spans="4:10" x14ac:dyDescent="0.15">
      <c r="D919" s="40" t="s">
        <v>1894</v>
      </c>
      <c r="E919" s="40" t="s">
        <v>1895</v>
      </c>
      <c r="F919" s="46" t="s">
        <v>5898</v>
      </c>
      <c r="G919" s="46" t="s">
        <v>5898</v>
      </c>
      <c r="H919" s="46">
        <v>0.04</v>
      </c>
      <c r="I919" s="46" t="s">
        <v>5898</v>
      </c>
      <c r="J919" s="92" t="s">
        <v>5898</v>
      </c>
    </row>
    <row r="920" spans="4:10" x14ac:dyDescent="0.15">
      <c r="D920" s="40" t="s">
        <v>1896</v>
      </c>
      <c r="E920" s="40" t="s">
        <v>1897</v>
      </c>
      <c r="F920" s="46" t="s">
        <v>5898</v>
      </c>
      <c r="G920" s="46" t="s">
        <v>5898</v>
      </c>
      <c r="H920" s="46">
        <v>0.06</v>
      </c>
      <c r="I920" s="46" t="s">
        <v>5898</v>
      </c>
      <c r="J920" s="92" t="s">
        <v>5898</v>
      </c>
    </row>
    <row r="921" spans="4:10" x14ac:dyDescent="0.15">
      <c r="D921" s="40" t="s">
        <v>1898</v>
      </c>
      <c r="E921" s="40" t="s">
        <v>1899</v>
      </c>
      <c r="F921" s="46" t="s">
        <v>5898</v>
      </c>
      <c r="G921" s="46" t="s">
        <v>5898</v>
      </c>
      <c r="H921" s="46">
        <v>1.2999999999999999E-2</v>
      </c>
      <c r="I921" s="46" t="s">
        <v>5898</v>
      </c>
      <c r="J921" s="92" t="s">
        <v>5898</v>
      </c>
    </row>
    <row r="922" spans="4:10" x14ac:dyDescent="0.15">
      <c r="D922" s="40" t="s">
        <v>1900</v>
      </c>
      <c r="E922" s="40" t="s">
        <v>1901</v>
      </c>
      <c r="F922" s="46" t="s">
        <v>5898</v>
      </c>
      <c r="G922" s="46" t="s">
        <v>5898</v>
      </c>
      <c r="H922" s="46">
        <v>8.0123100000000003E-2</v>
      </c>
      <c r="I922" s="46" t="s">
        <v>5898</v>
      </c>
      <c r="J922" s="92" t="s">
        <v>5898</v>
      </c>
    </row>
    <row r="923" spans="4:10" x14ac:dyDescent="0.15">
      <c r="D923" s="40" t="s">
        <v>1902</v>
      </c>
      <c r="E923" s="40" t="s">
        <v>1903</v>
      </c>
      <c r="F923" s="46" t="s">
        <v>5898</v>
      </c>
      <c r="G923" s="46" t="s">
        <v>5898</v>
      </c>
      <c r="H923" s="46">
        <v>0.1</v>
      </c>
      <c r="I923" s="46" t="s">
        <v>5898</v>
      </c>
      <c r="J923" s="92" t="s">
        <v>5898</v>
      </c>
    </row>
    <row r="924" spans="4:10" x14ac:dyDescent="0.15">
      <c r="D924" s="40" t="s">
        <v>1904</v>
      </c>
      <c r="E924" s="40" t="s">
        <v>1905</v>
      </c>
      <c r="F924" s="46" t="s">
        <v>5898</v>
      </c>
      <c r="G924" s="46" t="s">
        <v>5898</v>
      </c>
      <c r="H924" s="46">
        <v>7.0000000000000007E-2</v>
      </c>
      <c r="I924" s="46" t="s">
        <v>5898</v>
      </c>
      <c r="J924" s="92" t="s">
        <v>5898</v>
      </c>
    </row>
    <row r="925" spans="4:10" x14ac:dyDescent="0.15">
      <c r="D925" s="40" t="s">
        <v>1906</v>
      </c>
      <c r="E925" s="40" t="s">
        <v>1907</v>
      </c>
      <c r="F925" s="46" t="s">
        <v>5898</v>
      </c>
      <c r="G925" s="46" t="s">
        <v>5898</v>
      </c>
      <c r="H925" s="46">
        <v>1.4999999999999999E-2</v>
      </c>
      <c r="I925" s="46" t="s">
        <v>5898</v>
      </c>
      <c r="J925" s="92" t="s">
        <v>5898</v>
      </c>
    </row>
    <row r="926" spans="4:10" x14ac:dyDescent="0.15">
      <c r="D926" s="40" t="s">
        <v>1908</v>
      </c>
      <c r="E926" s="40" t="s">
        <v>1909</v>
      </c>
      <c r="F926" s="46" t="s">
        <v>5898</v>
      </c>
      <c r="G926" s="46" t="s">
        <v>5898</v>
      </c>
      <c r="H926" s="46" t="s">
        <v>5898</v>
      </c>
      <c r="I926" s="46" t="s">
        <v>5898</v>
      </c>
      <c r="J926" s="92" t="s">
        <v>5898</v>
      </c>
    </row>
    <row r="927" spans="4:10" x14ac:dyDescent="0.15">
      <c r="D927" s="40" t="s">
        <v>1910</v>
      </c>
      <c r="E927" s="40" t="s">
        <v>1911</v>
      </c>
      <c r="F927" s="46" t="s">
        <v>5898</v>
      </c>
      <c r="G927" s="46" t="s">
        <v>5898</v>
      </c>
      <c r="H927" s="46" t="s">
        <v>5898</v>
      </c>
      <c r="I927" s="46" t="s">
        <v>5898</v>
      </c>
      <c r="J927" s="92" t="s">
        <v>5898</v>
      </c>
    </row>
    <row r="928" spans="4:10" x14ac:dyDescent="0.15">
      <c r="D928" s="40" t="s">
        <v>1912</v>
      </c>
      <c r="E928" s="40" t="s">
        <v>1913</v>
      </c>
      <c r="F928" s="46" t="s">
        <v>5898</v>
      </c>
      <c r="G928" s="46" t="s">
        <v>5898</v>
      </c>
      <c r="H928" s="46">
        <v>0.15</v>
      </c>
      <c r="I928" s="46" t="s">
        <v>5898</v>
      </c>
      <c r="J928" s="92" t="s">
        <v>5898</v>
      </c>
    </row>
    <row r="929" spans="4:10" x14ac:dyDescent="0.15">
      <c r="D929" s="40" t="s">
        <v>1914</v>
      </c>
      <c r="E929" s="40" t="s">
        <v>1915</v>
      </c>
      <c r="F929" s="46" t="s">
        <v>5898</v>
      </c>
      <c r="G929" s="46" t="s">
        <v>5898</v>
      </c>
      <c r="H929" s="46">
        <v>0.05</v>
      </c>
      <c r="I929" s="46" t="s">
        <v>5898</v>
      </c>
      <c r="J929" s="92" t="s">
        <v>5898</v>
      </c>
    </row>
    <row r="930" spans="4:10" x14ac:dyDescent="0.15">
      <c r="D930" s="40" t="s">
        <v>1916</v>
      </c>
      <c r="E930" s="40" t="s">
        <v>1917</v>
      </c>
      <c r="F930" s="46" t="s">
        <v>5898</v>
      </c>
      <c r="G930" s="46" t="s">
        <v>5898</v>
      </c>
      <c r="H930" s="46">
        <v>0.25</v>
      </c>
      <c r="I930" s="46" t="s">
        <v>5898</v>
      </c>
      <c r="J930" s="92" t="s">
        <v>5898</v>
      </c>
    </row>
    <row r="931" spans="4:10" x14ac:dyDescent="0.15">
      <c r="D931" s="40" t="s">
        <v>1918</v>
      </c>
      <c r="E931" s="40" t="s">
        <v>1919</v>
      </c>
      <c r="F931" s="46" t="s">
        <v>5898</v>
      </c>
      <c r="G931" s="46" t="s">
        <v>5898</v>
      </c>
      <c r="H931" s="46" t="s">
        <v>5898</v>
      </c>
      <c r="I931" s="46" t="s">
        <v>5898</v>
      </c>
      <c r="J931" s="92" t="s">
        <v>5898</v>
      </c>
    </row>
    <row r="932" spans="4:10" x14ac:dyDescent="0.15">
      <c r="D932" s="40" t="s">
        <v>1920</v>
      </c>
      <c r="E932" s="40" t="s">
        <v>1921</v>
      </c>
      <c r="F932" s="46" t="s">
        <v>5898</v>
      </c>
      <c r="G932" s="46" t="s">
        <v>5898</v>
      </c>
      <c r="H932" s="46" t="s">
        <v>5898</v>
      </c>
      <c r="I932" s="46" t="s">
        <v>5898</v>
      </c>
      <c r="J932" s="92" t="s">
        <v>5898</v>
      </c>
    </row>
    <row r="933" spans="4:10" x14ac:dyDescent="0.15">
      <c r="D933" s="40" t="s">
        <v>1922</v>
      </c>
      <c r="E933" s="40" t="s">
        <v>1923</v>
      </c>
      <c r="F933" s="46" t="s">
        <v>5898</v>
      </c>
      <c r="G933" s="46" t="s">
        <v>5898</v>
      </c>
      <c r="H933" s="46">
        <v>0.15</v>
      </c>
      <c r="I933" s="46" t="s">
        <v>5898</v>
      </c>
      <c r="J933" s="92" t="s">
        <v>5898</v>
      </c>
    </row>
    <row r="934" spans="4:10" x14ac:dyDescent="0.15">
      <c r="D934" s="40" t="s">
        <v>1924</v>
      </c>
      <c r="E934" s="40" t="s">
        <v>1925</v>
      </c>
      <c r="F934" s="46" t="s">
        <v>5898</v>
      </c>
      <c r="G934" s="46" t="s">
        <v>5898</v>
      </c>
      <c r="H934" s="46">
        <v>0.3</v>
      </c>
      <c r="I934" s="46" t="s">
        <v>5898</v>
      </c>
      <c r="J934" s="92" t="s">
        <v>5898</v>
      </c>
    </row>
    <row r="935" spans="4:10" x14ac:dyDescent="0.15">
      <c r="D935" s="40" t="s">
        <v>1926</v>
      </c>
      <c r="E935" s="40" t="s">
        <v>1927</v>
      </c>
      <c r="F935" s="46" t="s">
        <v>5898</v>
      </c>
      <c r="G935" s="46" t="s">
        <v>5898</v>
      </c>
      <c r="H935" s="46">
        <v>0.04</v>
      </c>
      <c r="I935" s="46" t="s">
        <v>5898</v>
      </c>
      <c r="J935" s="92" t="s">
        <v>5898</v>
      </c>
    </row>
    <row r="936" spans="4:10" x14ac:dyDescent="0.15">
      <c r="D936" s="40" t="s">
        <v>1928</v>
      </c>
      <c r="E936" s="40" t="s">
        <v>1929</v>
      </c>
      <c r="F936" s="46" t="s">
        <v>5898</v>
      </c>
      <c r="G936" s="46" t="s">
        <v>5898</v>
      </c>
      <c r="H936" s="46">
        <v>0.01</v>
      </c>
      <c r="I936" s="46" t="s">
        <v>5898</v>
      </c>
      <c r="J936" s="92" t="s">
        <v>5898</v>
      </c>
    </row>
    <row r="937" spans="4:10" x14ac:dyDescent="0.15">
      <c r="D937" s="40" t="s">
        <v>1930</v>
      </c>
      <c r="E937" s="40" t="s">
        <v>1931</v>
      </c>
      <c r="F937" s="46" t="s">
        <v>5898</v>
      </c>
      <c r="G937" s="46" t="s">
        <v>5898</v>
      </c>
      <c r="H937" s="46">
        <v>0.15</v>
      </c>
      <c r="I937" s="46" t="s">
        <v>5898</v>
      </c>
      <c r="J937" s="92" t="s">
        <v>5898</v>
      </c>
    </row>
    <row r="938" spans="4:10" x14ac:dyDescent="0.15">
      <c r="D938" s="40" t="s">
        <v>1932</v>
      </c>
      <c r="E938" s="40" t="s">
        <v>1933</v>
      </c>
      <c r="F938" s="46" t="s">
        <v>5898</v>
      </c>
      <c r="G938" s="46" t="s">
        <v>5898</v>
      </c>
      <c r="H938" s="46">
        <v>0.1</v>
      </c>
      <c r="I938" s="46" t="s">
        <v>5898</v>
      </c>
      <c r="J938" s="92" t="s">
        <v>5898</v>
      </c>
    </row>
    <row r="939" spans="4:10" x14ac:dyDescent="0.15">
      <c r="D939" s="40" t="s">
        <v>1934</v>
      </c>
      <c r="E939" s="40" t="s">
        <v>1935</v>
      </c>
      <c r="F939" s="46">
        <v>0.02</v>
      </c>
      <c r="G939" s="46" t="s">
        <v>5898</v>
      </c>
      <c r="H939" s="46">
        <v>5.0000000000000001E-3</v>
      </c>
      <c r="I939" s="46" t="s">
        <v>5898</v>
      </c>
      <c r="J939" s="92">
        <v>1</v>
      </c>
    </row>
    <row r="940" spans="4:10" x14ac:dyDescent="0.15">
      <c r="D940" s="40" t="s">
        <v>1936</v>
      </c>
      <c r="E940" s="40" t="s">
        <v>1937</v>
      </c>
      <c r="F940" s="46" t="s">
        <v>5898</v>
      </c>
      <c r="G940" s="46" t="s">
        <v>5898</v>
      </c>
      <c r="H940" s="46">
        <v>0.12</v>
      </c>
      <c r="I940" s="46" t="s">
        <v>5898</v>
      </c>
      <c r="J940" s="92" t="s">
        <v>5898</v>
      </c>
    </row>
    <row r="941" spans="4:10" x14ac:dyDescent="0.15">
      <c r="D941" s="40" t="s">
        <v>1938</v>
      </c>
      <c r="E941" s="40" t="s">
        <v>1939</v>
      </c>
      <c r="F941" s="46" t="s">
        <v>5898</v>
      </c>
      <c r="G941" s="46" t="s">
        <v>5898</v>
      </c>
      <c r="H941" s="46" t="s">
        <v>5898</v>
      </c>
      <c r="I941" s="46" t="s">
        <v>5898</v>
      </c>
      <c r="J941" s="92" t="s">
        <v>5898</v>
      </c>
    </row>
    <row r="942" spans="4:10" x14ac:dyDescent="0.15">
      <c r="D942" s="40" t="s">
        <v>1940</v>
      </c>
      <c r="E942" s="40" t="s">
        <v>1941</v>
      </c>
      <c r="F942" s="46" t="s">
        <v>5898</v>
      </c>
      <c r="G942" s="46" t="s">
        <v>5898</v>
      </c>
      <c r="H942" s="46" t="s">
        <v>5898</v>
      </c>
      <c r="I942" s="46" t="s">
        <v>5898</v>
      </c>
      <c r="J942" s="92" t="s">
        <v>5898</v>
      </c>
    </row>
    <row r="943" spans="4:10" x14ac:dyDescent="0.15">
      <c r="D943" s="40" t="s">
        <v>1942</v>
      </c>
      <c r="E943" s="40" t="s">
        <v>1943</v>
      </c>
      <c r="F943" s="46" t="s">
        <v>5898</v>
      </c>
      <c r="G943" s="46" t="s">
        <v>5898</v>
      </c>
      <c r="H943" s="46">
        <v>0.09</v>
      </c>
      <c r="I943" s="46" t="s">
        <v>5898</v>
      </c>
      <c r="J943" s="92" t="s">
        <v>5898</v>
      </c>
    </row>
    <row r="944" spans="4:10" x14ac:dyDescent="0.15">
      <c r="D944" s="40" t="s">
        <v>1944</v>
      </c>
      <c r="E944" s="40" t="s">
        <v>1945</v>
      </c>
      <c r="F944" s="46" t="s">
        <v>5898</v>
      </c>
      <c r="G944" s="46" t="s">
        <v>5898</v>
      </c>
      <c r="H944" s="46">
        <v>0.03</v>
      </c>
      <c r="I944" s="46" t="s">
        <v>5898</v>
      </c>
      <c r="J944" s="92" t="s">
        <v>5898</v>
      </c>
    </row>
    <row r="945" spans="4:10" x14ac:dyDescent="0.15">
      <c r="D945" s="40" t="s">
        <v>1946</v>
      </c>
      <c r="E945" s="40" t="s">
        <v>1947</v>
      </c>
      <c r="F945" s="46" t="s">
        <v>5898</v>
      </c>
      <c r="G945" s="46" t="s">
        <v>5898</v>
      </c>
      <c r="H945" s="46">
        <v>0.12</v>
      </c>
      <c r="I945" s="46" t="s">
        <v>5898</v>
      </c>
      <c r="J945" s="92" t="s">
        <v>5898</v>
      </c>
    </row>
    <row r="946" spans="4:10" x14ac:dyDescent="0.15">
      <c r="D946" s="40" t="s">
        <v>28</v>
      </c>
      <c r="E946" s="40" t="s">
        <v>29</v>
      </c>
      <c r="F946" s="46" t="s">
        <v>5898</v>
      </c>
      <c r="G946" s="46" t="s">
        <v>5898</v>
      </c>
      <c r="H946" s="46">
        <v>0.2</v>
      </c>
      <c r="I946" s="46" t="s">
        <v>5898</v>
      </c>
      <c r="J946" s="92" t="s">
        <v>5898</v>
      </c>
    </row>
    <row r="947" spans="4:10" x14ac:dyDescent="0.15">
      <c r="D947" s="40" t="s">
        <v>1948</v>
      </c>
      <c r="E947" s="40" t="s">
        <v>1949</v>
      </c>
      <c r="F947" s="46" t="s">
        <v>5898</v>
      </c>
      <c r="G947" s="46" t="s">
        <v>5898</v>
      </c>
      <c r="H947" s="46">
        <v>0.15</v>
      </c>
      <c r="I947" s="46" t="s">
        <v>5898</v>
      </c>
      <c r="J947" s="92" t="s">
        <v>5898</v>
      </c>
    </row>
    <row r="948" spans="4:10" x14ac:dyDescent="0.15">
      <c r="D948" s="40" t="s">
        <v>1950</v>
      </c>
      <c r="E948" s="40" t="s">
        <v>1951</v>
      </c>
      <c r="F948" s="46" t="s">
        <v>5898</v>
      </c>
      <c r="G948" s="46" t="s">
        <v>5898</v>
      </c>
      <c r="H948" s="46" t="s">
        <v>5898</v>
      </c>
      <c r="I948" s="46" t="s">
        <v>5898</v>
      </c>
      <c r="J948" s="92" t="s">
        <v>5898</v>
      </c>
    </row>
    <row r="949" spans="4:10" x14ac:dyDescent="0.15">
      <c r="D949" s="40" t="s">
        <v>1952</v>
      </c>
      <c r="E949" s="40" t="s">
        <v>1953</v>
      </c>
      <c r="F949" s="46" t="s">
        <v>5898</v>
      </c>
      <c r="G949" s="46" t="s">
        <v>5898</v>
      </c>
      <c r="H949" s="46">
        <v>0.01</v>
      </c>
      <c r="I949" s="46" t="s">
        <v>5898</v>
      </c>
      <c r="J949" s="92" t="s">
        <v>5898</v>
      </c>
    </row>
    <row r="950" spans="4:10" x14ac:dyDescent="0.15">
      <c r="D950" s="40" t="s">
        <v>1954</v>
      </c>
      <c r="E950" s="40" t="s">
        <v>1955</v>
      </c>
      <c r="F950" s="46" t="s">
        <v>5898</v>
      </c>
      <c r="G950" s="46" t="s">
        <v>5898</v>
      </c>
      <c r="H950" s="46">
        <v>0.1</v>
      </c>
      <c r="I950" s="46" t="s">
        <v>5898</v>
      </c>
      <c r="J950" s="92" t="s">
        <v>5898</v>
      </c>
    </row>
    <row r="951" spans="4:10" x14ac:dyDescent="0.15">
      <c r="D951" s="40" t="s">
        <v>1956</v>
      </c>
      <c r="E951" s="40" t="s">
        <v>1957</v>
      </c>
      <c r="F951" s="46" t="s">
        <v>5898</v>
      </c>
      <c r="G951" s="46" t="s">
        <v>5898</v>
      </c>
      <c r="H951" s="46" t="s">
        <v>5898</v>
      </c>
      <c r="I951" s="46" t="s">
        <v>5898</v>
      </c>
      <c r="J951" s="92" t="s">
        <v>5898</v>
      </c>
    </row>
    <row r="952" spans="4:10" x14ac:dyDescent="0.15">
      <c r="D952" s="40" t="s">
        <v>1958</v>
      </c>
      <c r="E952" s="40" t="s">
        <v>1959</v>
      </c>
      <c r="F952" s="46" t="s">
        <v>5898</v>
      </c>
      <c r="G952" s="46" t="s">
        <v>5898</v>
      </c>
      <c r="H952" s="46">
        <v>0.1</v>
      </c>
      <c r="I952" s="46" t="s">
        <v>5898</v>
      </c>
      <c r="J952" s="92" t="s">
        <v>5898</v>
      </c>
    </row>
    <row r="953" spans="4:10" x14ac:dyDescent="0.15">
      <c r="D953" s="40" t="s">
        <v>1960</v>
      </c>
      <c r="E953" s="40" t="s">
        <v>1961</v>
      </c>
      <c r="F953" s="46" t="s">
        <v>5898</v>
      </c>
      <c r="G953" s="46" t="s">
        <v>5898</v>
      </c>
      <c r="H953" s="46" t="s">
        <v>5898</v>
      </c>
      <c r="I953" s="46" t="s">
        <v>5898</v>
      </c>
      <c r="J953" s="92" t="s">
        <v>5898</v>
      </c>
    </row>
    <row r="954" spans="4:10" x14ac:dyDescent="0.15">
      <c r="D954" s="40" t="s">
        <v>1962</v>
      </c>
      <c r="E954" s="40" t="s">
        <v>1963</v>
      </c>
      <c r="F954" s="46" t="s">
        <v>5898</v>
      </c>
      <c r="G954" s="46" t="s">
        <v>5898</v>
      </c>
      <c r="H954" s="46" t="s">
        <v>5898</v>
      </c>
      <c r="I954" s="46" t="s">
        <v>5898</v>
      </c>
      <c r="J954" s="92" t="s">
        <v>5898</v>
      </c>
    </row>
    <row r="955" spans="4:10" x14ac:dyDescent="0.15">
      <c r="D955" s="40" t="s">
        <v>1964</v>
      </c>
      <c r="E955" s="40" t="s">
        <v>1965</v>
      </c>
      <c r="F955" s="46" t="s">
        <v>5898</v>
      </c>
      <c r="G955" s="46" t="s">
        <v>5898</v>
      </c>
      <c r="H955" s="46">
        <v>0.02</v>
      </c>
      <c r="I955" s="46" t="s">
        <v>5898</v>
      </c>
      <c r="J955" s="92" t="s">
        <v>5898</v>
      </c>
    </row>
    <row r="956" spans="4:10" x14ac:dyDescent="0.15">
      <c r="D956" s="40" t="s">
        <v>1966</v>
      </c>
      <c r="E956" s="40" t="s">
        <v>1967</v>
      </c>
      <c r="F956" s="46" t="s">
        <v>5898</v>
      </c>
      <c r="G956" s="46" t="s">
        <v>5898</v>
      </c>
      <c r="H956" s="46">
        <v>0.08</v>
      </c>
      <c r="I956" s="46" t="s">
        <v>5898</v>
      </c>
      <c r="J956" s="92" t="s">
        <v>5898</v>
      </c>
    </row>
    <row r="957" spans="4:10" x14ac:dyDescent="0.15">
      <c r="D957" s="40" t="s">
        <v>1968</v>
      </c>
      <c r="E957" s="40" t="s">
        <v>1969</v>
      </c>
      <c r="F957" s="46">
        <v>0.35</v>
      </c>
      <c r="G957" s="46" t="s">
        <v>5898</v>
      </c>
      <c r="H957" s="46">
        <v>0.03</v>
      </c>
      <c r="I957" s="46" t="s">
        <v>5898</v>
      </c>
      <c r="J957" s="92">
        <v>1</v>
      </c>
    </row>
    <row r="958" spans="4:10" x14ac:dyDescent="0.15">
      <c r="D958" s="40" t="s">
        <v>1970</v>
      </c>
      <c r="E958" s="40" t="s">
        <v>1971</v>
      </c>
      <c r="F958" s="46" t="s">
        <v>5898</v>
      </c>
      <c r="G958" s="46" t="s">
        <v>5898</v>
      </c>
      <c r="H958" s="46" t="s">
        <v>5898</v>
      </c>
      <c r="I958" s="46" t="s">
        <v>5898</v>
      </c>
      <c r="J958" s="92" t="s">
        <v>5898</v>
      </c>
    </row>
    <row r="959" spans="4:10" x14ac:dyDescent="0.15">
      <c r="D959" s="40" t="s">
        <v>1972</v>
      </c>
      <c r="E959" s="40" t="s">
        <v>1973</v>
      </c>
      <c r="F959" s="46" t="s">
        <v>5898</v>
      </c>
      <c r="G959" s="46" t="s">
        <v>5898</v>
      </c>
      <c r="H959" s="46">
        <v>0.02</v>
      </c>
      <c r="I959" s="46" t="s">
        <v>5898</v>
      </c>
      <c r="J959" s="92" t="s">
        <v>5898</v>
      </c>
    </row>
    <row r="960" spans="4:10" x14ac:dyDescent="0.15">
      <c r="D960" s="40" t="s">
        <v>1974</v>
      </c>
      <c r="E960" s="40" t="s">
        <v>1975</v>
      </c>
      <c r="F960" s="46" t="s">
        <v>5898</v>
      </c>
      <c r="G960" s="46" t="s">
        <v>5898</v>
      </c>
      <c r="H960" s="46">
        <v>0.04</v>
      </c>
      <c r="I960" s="46" t="s">
        <v>5898</v>
      </c>
      <c r="J960" s="92" t="s">
        <v>5898</v>
      </c>
    </row>
    <row r="961" spans="4:10" x14ac:dyDescent="0.15">
      <c r="D961" s="40" t="s">
        <v>1976</v>
      </c>
      <c r="E961" s="40" t="s">
        <v>1977</v>
      </c>
      <c r="F961" s="46" t="s">
        <v>5898</v>
      </c>
      <c r="G961" s="46" t="s">
        <v>5898</v>
      </c>
      <c r="H961" s="46">
        <v>2.5000000000000001E-2</v>
      </c>
      <c r="I961" s="46" t="s">
        <v>5898</v>
      </c>
      <c r="J961" s="92" t="s">
        <v>5898</v>
      </c>
    </row>
    <row r="962" spans="4:10" x14ac:dyDescent="0.15">
      <c r="D962" s="40" t="s">
        <v>1978</v>
      </c>
      <c r="E962" s="40" t="s">
        <v>1979</v>
      </c>
      <c r="F962" s="46" t="s">
        <v>5898</v>
      </c>
      <c r="G962" s="46" t="s">
        <v>5898</v>
      </c>
      <c r="H962" s="46">
        <v>2.5000000000000001E-2</v>
      </c>
      <c r="I962" s="46" t="s">
        <v>5898</v>
      </c>
      <c r="J962" s="92" t="s">
        <v>5898</v>
      </c>
    </row>
    <row r="963" spans="4:10" x14ac:dyDescent="0.15">
      <c r="D963" s="40" t="s">
        <v>1980</v>
      </c>
      <c r="E963" s="40" t="s">
        <v>1981</v>
      </c>
      <c r="F963" s="46" t="s">
        <v>5898</v>
      </c>
      <c r="G963" s="46" t="s">
        <v>5898</v>
      </c>
      <c r="H963" s="46">
        <v>0.01</v>
      </c>
      <c r="I963" s="46" t="s">
        <v>5898</v>
      </c>
      <c r="J963" s="92" t="s">
        <v>5898</v>
      </c>
    </row>
    <row r="964" spans="4:10" x14ac:dyDescent="0.15">
      <c r="D964" s="40" t="s">
        <v>1982</v>
      </c>
      <c r="E964" s="40" t="s">
        <v>1983</v>
      </c>
      <c r="F964" s="46" t="s">
        <v>5898</v>
      </c>
      <c r="G964" s="46" t="s">
        <v>5898</v>
      </c>
      <c r="H964" s="46">
        <v>0.1</v>
      </c>
      <c r="I964" s="46" t="s">
        <v>5898</v>
      </c>
      <c r="J964" s="92" t="s">
        <v>5898</v>
      </c>
    </row>
    <row r="965" spans="4:10" x14ac:dyDescent="0.15">
      <c r="D965" s="40" t="s">
        <v>1984</v>
      </c>
      <c r="E965" s="40" t="s">
        <v>1985</v>
      </c>
      <c r="F965" s="46" t="s">
        <v>5898</v>
      </c>
      <c r="G965" s="46" t="s">
        <v>5898</v>
      </c>
      <c r="H965" s="46">
        <v>0.06</v>
      </c>
      <c r="I965" s="46" t="s">
        <v>5898</v>
      </c>
      <c r="J965" s="92" t="s">
        <v>5898</v>
      </c>
    </row>
    <row r="966" spans="4:10" x14ac:dyDescent="0.15">
      <c r="D966" s="40" t="s">
        <v>1986</v>
      </c>
      <c r="E966" s="40" t="s">
        <v>1987</v>
      </c>
      <c r="F966" s="46">
        <v>0.3</v>
      </c>
      <c r="G966" s="46" t="s">
        <v>5898</v>
      </c>
      <c r="H966" s="46">
        <v>3.5000000000000003E-2</v>
      </c>
      <c r="I966" s="46" t="s">
        <v>5898</v>
      </c>
      <c r="J966" s="92">
        <v>1</v>
      </c>
    </row>
    <row r="967" spans="4:10" x14ac:dyDescent="0.15">
      <c r="D967" s="40" t="s">
        <v>1988</v>
      </c>
      <c r="E967" s="40" t="s">
        <v>1989</v>
      </c>
      <c r="F967" s="46" t="s">
        <v>5898</v>
      </c>
      <c r="G967" s="46" t="s">
        <v>5898</v>
      </c>
      <c r="H967" s="46">
        <v>0.08</v>
      </c>
      <c r="I967" s="46" t="s">
        <v>5898</v>
      </c>
      <c r="J967" s="92" t="s">
        <v>5898</v>
      </c>
    </row>
    <row r="968" spans="4:10" x14ac:dyDescent="0.15">
      <c r="D968" s="40" t="s">
        <v>1990</v>
      </c>
      <c r="E968" s="40" t="s">
        <v>1991</v>
      </c>
      <c r="F968" s="46" t="s">
        <v>5898</v>
      </c>
      <c r="G968" s="46" t="s">
        <v>5898</v>
      </c>
      <c r="H968" s="46">
        <v>0.2</v>
      </c>
      <c r="I968" s="46" t="s">
        <v>5898</v>
      </c>
      <c r="J968" s="92" t="s">
        <v>5898</v>
      </c>
    </row>
    <row r="969" spans="4:10" x14ac:dyDescent="0.15">
      <c r="D969" s="40" t="s">
        <v>1992</v>
      </c>
      <c r="E969" s="40" t="s">
        <v>1993</v>
      </c>
      <c r="F969" s="46" t="s">
        <v>5898</v>
      </c>
      <c r="G969" s="46" t="s">
        <v>5898</v>
      </c>
      <c r="H969" s="46" t="s">
        <v>5898</v>
      </c>
      <c r="I969" s="46" t="s">
        <v>5898</v>
      </c>
      <c r="J969" s="92" t="s">
        <v>5898</v>
      </c>
    </row>
    <row r="970" spans="4:10" x14ac:dyDescent="0.15">
      <c r="D970" s="40" t="s">
        <v>1994</v>
      </c>
      <c r="E970" s="40" t="s">
        <v>1995</v>
      </c>
      <c r="F970" s="46" t="s">
        <v>5898</v>
      </c>
      <c r="G970" s="46" t="s">
        <v>5898</v>
      </c>
      <c r="H970" s="46" t="s">
        <v>5898</v>
      </c>
      <c r="I970" s="46" t="s">
        <v>5898</v>
      </c>
      <c r="J970" s="92" t="s">
        <v>5898</v>
      </c>
    </row>
    <row r="971" spans="4:10" x14ac:dyDescent="0.15">
      <c r="D971" s="40" t="s">
        <v>1996</v>
      </c>
      <c r="E971" s="40" t="s">
        <v>1997</v>
      </c>
      <c r="F971" s="46" t="s">
        <v>5898</v>
      </c>
      <c r="G971" s="46" t="s">
        <v>5898</v>
      </c>
      <c r="H971" s="46">
        <v>0.02</v>
      </c>
      <c r="I971" s="46" t="s">
        <v>5898</v>
      </c>
      <c r="J971" s="92" t="s">
        <v>5898</v>
      </c>
    </row>
    <row r="972" spans="4:10" x14ac:dyDescent="0.15">
      <c r="D972" s="40" t="s">
        <v>1998</v>
      </c>
      <c r="E972" s="40" t="s">
        <v>1999</v>
      </c>
      <c r="F972" s="46" t="s">
        <v>5898</v>
      </c>
      <c r="G972" s="46" t="s">
        <v>5898</v>
      </c>
      <c r="H972" s="46">
        <v>0.15222559999999999</v>
      </c>
      <c r="I972" s="46" t="s">
        <v>5898</v>
      </c>
      <c r="J972" s="92" t="s">
        <v>5898</v>
      </c>
    </row>
    <row r="973" spans="4:10" x14ac:dyDescent="0.15">
      <c r="D973" s="40" t="s">
        <v>2000</v>
      </c>
      <c r="E973" s="40" t="s">
        <v>2001</v>
      </c>
      <c r="F973" s="46" t="s">
        <v>5898</v>
      </c>
      <c r="G973" s="46" t="s">
        <v>5898</v>
      </c>
      <c r="H973" s="46" t="s">
        <v>5898</v>
      </c>
      <c r="I973" s="46" t="s">
        <v>5898</v>
      </c>
      <c r="J973" s="92" t="s">
        <v>5898</v>
      </c>
    </row>
    <row r="974" spans="4:10" x14ac:dyDescent="0.15">
      <c r="D974" s="40" t="s">
        <v>2002</v>
      </c>
      <c r="E974" s="40" t="s">
        <v>2003</v>
      </c>
      <c r="F974" s="46" t="s">
        <v>5898</v>
      </c>
      <c r="G974" s="46" t="s">
        <v>5898</v>
      </c>
      <c r="H974" s="46" t="s">
        <v>5898</v>
      </c>
      <c r="I974" s="46" t="s">
        <v>5898</v>
      </c>
      <c r="J974" s="92" t="s">
        <v>5898</v>
      </c>
    </row>
    <row r="975" spans="4:10" x14ac:dyDescent="0.15">
      <c r="D975" s="40" t="s">
        <v>2004</v>
      </c>
      <c r="E975" s="40" t="s">
        <v>2005</v>
      </c>
      <c r="F975" s="46" t="s">
        <v>5898</v>
      </c>
      <c r="G975" s="46" t="s">
        <v>5898</v>
      </c>
      <c r="H975" s="46">
        <v>0.2</v>
      </c>
      <c r="I975" s="46" t="s">
        <v>5898</v>
      </c>
      <c r="J975" s="92" t="s">
        <v>5898</v>
      </c>
    </row>
    <row r="976" spans="4:10" x14ac:dyDescent="0.15">
      <c r="D976" s="40" t="s">
        <v>2006</v>
      </c>
      <c r="E976" s="40" t="s">
        <v>2007</v>
      </c>
      <c r="F976" s="46" t="s">
        <v>5898</v>
      </c>
      <c r="G976" s="46" t="s">
        <v>5898</v>
      </c>
      <c r="H976" s="46">
        <v>0.6</v>
      </c>
      <c r="I976" s="46" t="s">
        <v>5898</v>
      </c>
      <c r="J976" s="92" t="s">
        <v>5898</v>
      </c>
    </row>
    <row r="977" spans="4:10" x14ac:dyDescent="0.15">
      <c r="D977" s="40" t="s">
        <v>2008</v>
      </c>
      <c r="E977" s="40" t="s">
        <v>5786</v>
      </c>
      <c r="F977" s="46" t="s">
        <v>5898</v>
      </c>
      <c r="G977" s="46" t="s">
        <v>5898</v>
      </c>
      <c r="H977" s="46">
        <v>0.05</v>
      </c>
      <c r="I977" s="46" t="s">
        <v>5898</v>
      </c>
      <c r="J977" s="92" t="s">
        <v>5898</v>
      </c>
    </row>
    <row r="978" spans="4:10" x14ac:dyDescent="0.15">
      <c r="D978" s="40" t="s">
        <v>2010</v>
      </c>
      <c r="E978" s="40" t="s">
        <v>2011</v>
      </c>
      <c r="F978" s="46" t="s">
        <v>5898</v>
      </c>
      <c r="G978" s="46" t="s">
        <v>5898</v>
      </c>
      <c r="H978" s="46">
        <v>0.1</v>
      </c>
      <c r="I978" s="46" t="s">
        <v>5898</v>
      </c>
      <c r="J978" s="92" t="s">
        <v>5898</v>
      </c>
    </row>
    <row r="979" spans="4:10" x14ac:dyDescent="0.15">
      <c r="D979" s="40" t="s">
        <v>2012</v>
      </c>
      <c r="E979" s="40" t="s">
        <v>2013</v>
      </c>
      <c r="F979" s="46" t="s">
        <v>5898</v>
      </c>
      <c r="G979" s="46" t="s">
        <v>5898</v>
      </c>
      <c r="H979" s="46">
        <v>4.9817300000000002E-2</v>
      </c>
      <c r="I979" s="46" t="s">
        <v>5898</v>
      </c>
      <c r="J979" s="92" t="s">
        <v>5898</v>
      </c>
    </row>
    <row r="980" spans="4:10" x14ac:dyDescent="0.15">
      <c r="D980" s="40" t="s">
        <v>2014</v>
      </c>
      <c r="E980" s="40" t="s">
        <v>2015</v>
      </c>
      <c r="F980" s="46" t="s">
        <v>5898</v>
      </c>
      <c r="G980" s="46" t="s">
        <v>5898</v>
      </c>
      <c r="H980" s="46" t="s">
        <v>5898</v>
      </c>
      <c r="I980" s="46" t="s">
        <v>5898</v>
      </c>
      <c r="J980" s="92" t="s">
        <v>5898</v>
      </c>
    </row>
    <row r="981" spans="4:10" x14ac:dyDescent="0.15">
      <c r="D981" s="40" t="s">
        <v>2016</v>
      </c>
      <c r="E981" s="40" t="s">
        <v>2017</v>
      </c>
      <c r="F981" s="46" t="s">
        <v>5898</v>
      </c>
      <c r="G981" s="46" t="s">
        <v>5898</v>
      </c>
      <c r="H981" s="46" t="s">
        <v>5898</v>
      </c>
      <c r="I981" s="46" t="s">
        <v>5898</v>
      </c>
      <c r="J981" s="92" t="s">
        <v>5898</v>
      </c>
    </row>
    <row r="982" spans="4:10" x14ac:dyDescent="0.15">
      <c r="D982" s="40" t="s">
        <v>2018</v>
      </c>
      <c r="E982" s="40" t="s">
        <v>2019</v>
      </c>
      <c r="F982" s="46" t="s">
        <v>5898</v>
      </c>
      <c r="G982" s="46" t="s">
        <v>5898</v>
      </c>
      <c r="H982" s="46" t="s">
        <v>5898</v>
      </c>
      <c r="I982" s="46" t="s">
        <v>5898</v>
      </c>
      <c r="J982" s="92" t="s">
        <v>5898</v>
      </c>
    </row>
    <row r="983" spans="4:10" x14ac:dyDescent="0.15">
      <c r="D983" s="40" t="s">
        <v>2020</v>
      </c>
      <c r="E983" s="40" t="s">
        <v>2021</v>
      </c>
      <c r="F983" s="46" t="s">
        <v>5898</v>
      </c>
      <c r="G983" s="46" t="s">
        <v>5898</v>
      </c>
      <c r="H983" s="46">
        <v>0.05</v>
      </c>
      <c r="I983" s="46" t="s">
        <v>5898</v>
      </c>
      <c r="J983" s="92" t="s">
        <v>5898</v>
      </c>
    </row>
    <row r="984" spans="4:10" x14ac:dyDescent="0.15">
      <c r="D984" s="40" t="s">
        <v>2022</v>
      </c>
      <c r="E984" s="40" t="s">
        <v>2023</v>
      </c>
      <c r="F984" s="46" t="s">
        <v>5898</v>
      </c>
      <c r="G984" s="46" t="s">
        <v>5898</v>
      </c>
      <c r="H984" s="46">
        <v>0.05</v>
      </c>
      <c r="I984" s="46" t="s">
        <v>5898</v>
      </c>
      <c r="J984" s="92" t="s">
        <v>5898</v>
      </c>
    </row>
    <row r="985" spans="4:10" x14ac:dyDescent="0.15">
      <c r="D985" s="40" t="s">
        <v>2024</v>
      </c>
      <c r="E985" s="40" t="s">
        <v>2025</v>
      </c>
      <c r="F985" s="46" t="s">
        <v>5898</v>
      </c>
      <c r="G985" s="46" t="s">
        <v>5898</v>
      </c>
      <c r="H985" s="46" t="s">
        <v>5898</v>
      </c>
      <c r="I985" s="46" t="s">
        <v>5898</v>
      </c>
      <c r="J985" s="92" t="s">
        <v>5898</v>
      </c>
    </row>
    <row r="986" spans="4:10" x14ac:dyDescent="0.15">
      <c r="D986" s="40" t="s">
        <v>2026</v>
      </c>
      <c r="E986" s="40" t="s">
        <v>2027</v>
      </c>
      <c r="F986" s="46" t="s">
        <v>5898</v>
      </c>
      <c r="G986" s="46" t="s">
        <v>5898</v>
      </c>
      <c r="H986" s="46">
        <v>0.25</v>
      </c>
      <c r="I986" s="46" t="s">
        <v>5898</v>
      </c>
      <c r="J986" s="92" t="s">
        <v>5898</v>
      </c>
    </row>
    <row r="987" spans="4:10" x14ac:dyDescent="0.15">
      <c r="D987" s="40" t="s">
        <v>2028</v>
      </c>
      <c r="E987" s="40" t="s">
        <v>2029</v>
      </c>
      <c r="F987" s="46" t="s">
        <v>5898</v>
      </c>
      <c r="G987" s="46" t="s">
        <v>5898</v>
      </c>
      <c r="H987" s="46">
        <v>0.25</v>
      </c>
      <c r="I987" s="46" t="s">
        <v>5898</v>
      </c>
      <c r="J987" s="92" t="s">
        <v>5898</v>
      </c>
    </row>
    <row r="988" spans="4:10" x14ac:dyDescent="0.15">
      <c r="D988" s="40" t="s">
        <v>2030</v>
      </c>
      <c r="E988" s="40" t="s">
        <v>2031</v>
      </c>
      <c r="F988" s="46" t="s">
        <v>5898</v>
      </c>
      <c r="G988" s="46" t="s">
        <v>5898</v>
      </c>
      <c r="H988" s="46">
        <v>0.05</v>
      </c>
      <c r="I988" s="46" t="s">
        <v>5898</v>
      </c>
      <c r="J988" s="92" t="s">
        <v>5898</v>
      </c>
    </row>
    <row r="989" spans="4:10" x14ac:dyDescent="0.15">
      <c r="D989" s="40" t="s">
        <v>2032</v>
      </c>
      <c r="E989" s="40" t="s">
        <v>2033</v>
      </c>
      <c r="F989" s="46" t="s">
        <v>5898</v>
      </c>
      <c r="G989" s="46" t="s">
        <v>5898</v>
      </c>
      <c r="H989" s="46">
        <v>0.2</v>
      </c>
      <c r="I989" s="46" t="s">
        <v>5898</v>
      </c>
      <c r="J989" s="92" t="s">
        <v>5898</v>
      </c>
    </row>
    <row r="990" spans="4:10" x14ac:dyDescent="0.15">
      <c r="D990" s="40" t="s">
        <v>2034</v>
      </c>
      <c r="E990" s="40" t="s">
        <v>2035</v>
      </c>
      <c r="F990" s="46" t="s">
        <v>5898</v>
      </c>
      <c r="G990" s="46" t="s">
        <v>5898</v>
      </c>
      <c r="H990" s="46">
        <v>0.04</v>
      </c>
      <c r="I990" s="46" t="s">
        <v>5898</v>
      </c>
      <c r="J990" s="92" t="s">
        <v>5898</v>
      </c>
    </row>
    <row r="991" spans="4:10" x14ac:dyDescent="0.15">
      <c r="D991" s="40" t="s">
        <v>2036</v>
      </c>
      <c r="E991" s="40" t="s">
        <v>2037</v>
      </c>
      <c r="F991" s="46" t="s">
        <v>5898</v>
      </c>
      <c r="G991" s="46" t="s">
        <v>5898</v>
      </c>
      <c r="H991" s="46">
        <v>0.05</v>
      </c>
      <c r="I991" s="46" t="s">
        <v>5898</v>
      </c>
      <c r="J991" s="92" t="s">
        <v>5898</v>
      </c>
    </row>
    <row r="992" spans="4:10" x14ac:dyDescent="0.15">
      <c r="D992" s="40" t="s">
        <v>2038</v>
      </c>
      <c r="E992" s="40" t="s">
        <v>2039</v>
      </c>
      <c r="F992" s="46" t="s">
        <v>5898</v>
      </c>
      <c r="G992" s="46" t="s">
        <v>5898</v>
      </c>
      <c r="H992" s="46" t="s">
        <v>5898</v>
      </c>
      <c r="I992" s="46" t="s">
        <v>5898</v>
      </c>
      <c r="J992" s="92" t="s">
        <v>5898</v>
      </c>
    </row>
    <row r="993" spans="4:10" x14ac:dyDescent="0.15">
      <c r="D993" s="40" t="s">
        <v>2040</v>
      </c>
      <c r="E993" s="40" t="s">
        <v>2041</v>
      </c>
      <c r="F993" s="46" t="s">
        <v>5898</v>
      </c>
      <c r="G993" s="46" t="s">
        <v>5898</v>
      </c>
      <c r="H993" s="46" t="s">
        <v>5898</v>
      </c>
      <c r="I993" s="46" t="s">
        <v>5898</v>
      </c>
      <c r="J993" s="92" t="s">
        <v>5898</v>
      </c>
    </row>
    <row r="994" spans="4:10" x14ac:dyDescent="0.15">
      <c r="D994" s="40" t="s">
        <v>2042</v>
      </c>
      <c r="E994" s="40" t="s">
        <v>2043</v>
      </c>
      <c r="F994" s="46" t="s">
        <v>5898</v>
      </c>
      <c r="G994" s="46" t="s">
        <v>5898</v>
      </c>
      <c r="H994" s="46">
        <v>0.1046078</v>
      </c>
      <c r="I994" s="46" t="s">
        <v>5898</v>
      </c>
      <c r="J994" s="92" t="s">
        <v>5898</v>
      </c>
    </row>
    <row r="995" spans="4:10" x14ac:dyDescent="0.15">
      <c r="D995" s="40" t="s">
        <v>2044</v>
      </c>
      <c r="E995" s="40" t="s">
        <v>2045</v>
      </c>
      <c r="F995" s="46" t="s">
        <v>5898</v>
      </c>
      <c r="G995" s="46" t="s">
        <v>5898</v>
      </c>
      <c r="H995" s="46" t="s">
        <v>5898</v>
      </c>
      <c r="I995" s="46" t="s">
        <v>5898</v>
      </c>
      <c r="J995" s="92" t="s">
        <v>5898</v>
      </c>
    </row>
    <row r="996" spans="4:10" x14ac:dyDescent="0.15">
      <c r="D996" s="40" t="s">
        <v>2046</v>
      </c>
      <c r="E996" s="40" t="s">
        <v>2047</v>
      </c>
      <c r="F996" s="46" t="s">
        <v>5898</v>
      </c>
      <c r="G996" s="46" t="s">
        <v>5898</v>
      </c>
      <c r="H996" s="46" t="s">
        <v>5898</v>
      </c>
      <c r="I996" s="46" t="s">
        <v>5898</v>
      </c>
      <c r="J996" s="92" t="s">
        <v>5898</v>
      </c>
    </row>
    <row r="997" spans="4:10" x14ac:dyDescent="0.15">
      <c r="D997" s="40" t="s">
        <v>2048</v>
      </c>
      <c r="E997" s="40" t="s">
        <v>2049</v>
      </c>
      <c r="F997" s="46" t="s">
        <v>5898</v>
      </c>
      <c r="G997" s="46" t="s">
        <v>5898</v>
      </c>
      <c r="H997" s="46">
        <v>0.03</v>
      </c>
      <c r="I997" s="46" t="s">
        <v>5898</v>
      </c>
      <c r="J997" s="92" t="s">
        <v>5898</v>
      </c>
    </row>
    <row r="998" spans="4:10" x14ac:dyDescent="0.15">
      <c r="D998" s="40" t="s">
        <v>2050</v>
      </c>
      <c r="E998" s="40" t="s">
        <v>2051</v>
      </c>
      <c r="F998" s="46" t="s">
        <v>5898</v>
      </c>
      <c r="G998" s="46" t="s">
        <v>5898</v>
      </c>
      <c r="H998" s="46">
        <v>0.05</v>
      </c>
      <c r="I998" s="46" t="s">
        <v>5898</v>
      </c>
      <c r="J998" s="92" t="s">
        <v>5898</v>
      </c>
    </row>
    <row r="999" spans="4:10" x14ac:dyDescent="0.15">
      <c r="D999" s="40" t="s">
        <v>2052</v>
      </c>
      <c r="E999" s="40" t="s">
        <v>2053</v>
      </c>
      <c r="F999" s="46" t="s">
        <v>5898</v>
      </c>
      <c r="G999" s="46" t="s">
        <v>5898</v>
      </c>
      <c r="H999" s="46">
        <v>0.05</v>
      </c>
      <c r="I999" s="46" t="s">
        <v>5898</v>
      </c>
      <c r="J999" s="92" t="s">
        <v>5898</v>
      </c>
    </row>
    <row r="1000" spans="4:10" x14ac:dyDescent="0.15">
      <c r="D1000" s="40" t="s">
        <v>2054</v>
      </c>
      <c r="E1000" s="40" t="s">
        <v>2055</v>
      </c>
      <c r="F1000" s="46" t="s">
        <v>5898</v>
      </c>
      <c r="G1000" s="46" t="s">
        <v>5898</v>
      </c>
      <c r="H1000" s="46">
        <v>0.1</v>
      </c>
      <c r="I1000" s="46" t="s">
        <v>5898</v>
      </c>
      <c r="J1000" s="92" t="s">
        <v>5898</v>
      </c>
    </row>
    <row r="1001" spans="4:10" x14ac:dyDescent="0.15">
      <c r="D1001" s="40" t="s">
        <v>2056</v>
      </c>
      <c r="E1001" s="40" t="s">
        <v>2057</v>
      </c>
      <c r="F1001" s="46" t="s">
        <v>5898</v>
      </c>
      <c r="G1001" s="46" t="s">
        <v>5898</v>
      </c>
      <c r="H1001" s="46">
        <v>0.1</v>
      </c>
      <c r="I1001" s="46" t="s">
        <v>5898</v>
      </c>
      <c r="J1001" s="92" t="s">
        <v>5898</v>
      </c>
    </row>
    <row r="1002" spans="4:10" x14ac:dyDescent="0.15">
      <c r="D1002" s="40" t="s">
        <v>2058</v>
      </c>
      <c r="E1002" s="40" t="s">
        <v>2059</v>
      </c>
      <c r="F1002" s="46" t="s">
        <v>5898</v>
      </c>
      <c r="G1002" s="46" t="s">
        <v>5898</v>
      </c>
      <c r="H1002" s="46" t="s">
        <v>5898</v>
      </c>
      <c r="I1002" s="46" t="s">
        <v>5898</v>
      </c>
      <c r="J1002" s="92" t="s">
        <v>5898</v>
      </c>
    </row>
    <row r="1003" spans="4:10" x14ac:dyDescent="0.15">
      <c r="D1003" s="40" t="s">
        <v>2060</v>
      </c>
      <c r="E1003" s="40" t="s">
        <v>2061</v>
      </c>
      <c r="F1003" s="46">
        <v>0.2</v>
      </c>
      <c r="G1003" s="46" t="s">
        <v>5898</v>
      </c>
      <c r="H1003" s="46">
        <v>0.2</v>
      </c>
      <c r="I1003" s="46" t="s">
        <v>5898</v>
      </c>
      <c r="J1003" s="92">
        <v>1</v>
      </c>
    </row>
    <row r="1004" spans="4:10" x14ac:dyDescent="0.15">
      <c r="D1004" s="40" t="s">
        <v>2062</v>
      </c>
      <c r="E1004" s="40" t="s">
        <v>2063</v>
      </c>
      <c r="F1004" s="46" t="s">
        <v>5898</v>
      </c>
      <c r="G1004" s="46" t="s">
        <v>5898</v>
      </c>
      <c r="H1004" s="46" t="s">
        <v>5898</v>
      </c>
      <c r="I1004" s="46" t="s">
        <v>5898</v>
      </c>
      <c r="J1004" s="92" t="s">
        <v>5898</v>
      </c>
    </row>
    <row r="1005" spans="4:10" x14ac:dyDescent="0.15">
      <c r="D1005" s="40" t="s">
        <v>2064</v>
      </c>
      <c r="E1005" s="40" t="s">
        <v>2065</v>
      </c>
      <c r="F1005" s="46" t="s">
        <v>5898</v>
      </c>
      <c r="G1005" s="46" t="s">
        <v>5898</v>
      </c>
      <c r="H1005" s="46">
        <v>0.1</v>
      </c>
      <c r="I1005" s="46" t="s">
        <v>5898</v>
      </c>
      <c r="J1005" s="92" t="s">
        <v>5898</v>
      </c>
    </row>
    <row r="1006" spans="4:10" x14ac:dyDescent="0.15">
      <c r="D1006" s="40" t="s">
        <v>2066</v>
      </c>
      <c r="E1006" s="40" t="s">
        <v>2067</v>
      </c>
      <c r="F1006" s="46" t="s">
        <v>5898</v>
      </c>
      <c r="G1006" s="46" t="s">
        <v>5898</v>
      </c>
      <c r="H1006" s="46">
        <v>0.08</v>
      </c>
      <c r="I1006" s="46" t="s">
        <v>5898</v>
      </c>
      <c r="J1006" s="92" t="s">
        <v>5898</v>
      </c>
    </row>
    <row r="1007" spans="4:10" x14ac:dyDescent="0.15">
      <c r="D1007" s="40" t="s">
        <v>2068</v>
      </c>
      <c r="E1007" s="40" t="s">
        <v>2069</v>
      </c>
      <c r="F1007" s="46" t="s">
        <v>5898</v>
      </c>
      <c r="G1007" s="46" t="s">
        <v>5898</v>
      </c>
      <c r="H1007" s="46">
        <v>0.05</v>
      </c>
      <c r="I1007" s="46" t="s">
        <v>5898</v>
      </c>
      <c r="J1007" s="92" t="s">
        <v>5898</v>
      </c>
    </row>
    <row r="1008" spans="4:10" x14ac:dyDescent="0.15">
      <c r="D1008" s="40" t="s">
        <v>2070</v>
      </c>
      <c r="E1008" s="40" t="s">
        <v>2071</v>
      </c>
      <c r="F1008" s="46" t="s">
        <v>5898</v>
      </c>
      <c r="G1008" s="46" t="s">
        <v>5898</v>
      </c>
      <c r="H1008" s="46">
        <v>7.0000000000000007E-2</v>
      </c>
      <c r="I1008" s="46" t="s">
        <v>5898</v>
      </c>
      <c r="J1008" s="92" t="s">
        <v>5898</v>
      </c>
    </row>
    <row r="1009" spans="4:10" x14ac:dyDescent="0.15">
      <c r="D1009" s="40" t="s">
        <v>2072</v>
      </c>
      <c r="E1009" s="40" t="s">
        <v>2073</v>
      </c>
      <c r="F1009" s="46" t="s">
        <v>5898</v>
      </c>
      <c r="G1009" s="46" t="s">
        <v>5898</v>
      </c>
      <c r="H1009" s="46">
        <v>0.03</v>
      </c>
      <c r="I1009" s="46" t="s">
        <v>5898</v>
      </c>
      <c r="J1009" s="92" t="s">
        <v>5898</v>
      </c>
    </row>
    <row r="1010" spans="4:10" x14ac:dyDescent="0.15">
      <c r="D1010" s="40" t="s">
        <v>2074</v>
      </c>
      <c r="E1010" s="40" t="s">
        <v>2075</v>
      </c>
      <c r="F1010" s="46" t="s">
        <v>5898</v>
      </c>
      <c r="G1010" s="46" t="s">
        <v>5898</v>
      </c>
      <c r="H1010" s="46">
        <v>0.25</v>
      </c>
      <c r="I1010" s="46" t="s">
        <v>5898</v>
      </c>
      <c r="J1010" s="92" t="s">
        <v>5898</v>
      </c>
    </row>
    <row r="1011" spans="4:10" x14ac:dyDescent="0.15">
      <c r="D1011" s="40" t="s">
        <v>2076</v>
      </c>
      <c r="E1011" s="40" t="s">
        <v>2077</v>
      </c>
      <c r="F1011" s="46" t="s">
        <v>5898</v>
      </c>
      <c r="G1011" s="46" t="s">
        <v>5898</v>
      </c>
      <c r="H1011" s="46">
        <v>0.03</v>
      </c>
      <c r="I1011" s="46" t="s">
        <v>5898</v>
      </c>
      <c r="J1011" s="92" t="s">
        <v>5898</v>
      </c>
    </row>
    <row r="1012" spans="4:10" x14ac:dyDescent="0.15">
      <c r="D1012" s="40" t="s">
        <v>2078</v>
      </c>
      <c r="E1012" s="40" t="s">
        <v>2079</v>
      </c>
      <c r="F1012" s="46">
        <v>1.5</v>
      </c>
      <c r="G1012" s="46" t="s">
        <v>5898</v>
      </c>
      <c r="H1012" s="46">
        <v>0.06</v>
      </c>
      <c r="I1012" s="46" t="s">
        <v>5898</v>
      </c>
      <c r="J1012" s="92">
        <v>1</v>
      </c>
    </row>
    <row r="1013" spans="4:10" x14ac:dyDescent="0.15">
      <c r="D1013" s="40" t="s">
        <v>2080</v>
      </c>
      <c r="E1013" s="40" t="s">
        <v>2081</v>
      </c>
      <c r="F1013" s="46" t="s">
        <v>5898</v>
      </c>
      <c r="G1013" s="46" t="s">
        <v>5898</v>
      </c>
      <c r="H1013" s="46">
        <v>0.3</v>
      </c>
      <c r="I1013" s="46" t="s">
        <v>5898</v>
      </c>
      <c r="J1013" s="92" t="s">
        <v>5898</v>
      </c>
    </row>
    <row r="1014" spans="4:10" x14ac:dyDescent="0.15">
      <c r="D1014" s="40" t="s">
        <v>2082</v>
      </c>
      <c r="E1014" s="40" t="s">
        <v>2083</v>
      </c>
      <c r="F1014" s="46" t="s">
        <v>5898</v>
      </c>
      <c r="G1014" s="46" t="s">
        <v>5898</v>
      </c>
      <c r="H1014" s="46">
        <v>0.02</v>
      </c>
      <c r="I1014" s="46" t="s">
        <v>5898</v>
      </c>
      <c r="J1014" s="92" t="s">
        <v>5898</v>
      </c>
    </row>
    <row r="1015" spans="4:10" x14ac:dyDescent="0.15">
      <c r="D1015" s="40" t="s">
        <v>2084</v>
      </c>
      <c r="E1015" s="40" t="s">
        <v>2085</v>
      </c>
      <c r="F1015" s="46" t="s">
        <v>5898</v>
      </c>
      <c r="G1015" s="46" t="s">
        <v>5898</v>
      </c>
      <c r="H1015" s="46">
        <v>0.15</v>
      </c>
      <c r="I1015" s="46" t="s">
        <v>5898</v>
      </c>
      <c r="J1015" s="92" t="s">
        <v>5898</v>
      </c>
    </row>
    <row r="1016" spans="4:10" x14ac:dyDescent="0.15">
      <c r="D1016" s="40" t="s">
        <v>2086</v>
      </c>
      <c r="E1016" s="40" t="s">
        <v>2087</v>
      </c>
      <c r="F1016" s="46" t="s">
        <v>5898</v>
      </c>
      <c r="G1016" s="46" t="s">
        <v>5898</v>
      </c>
      <c r="H1016" s="46" t="s">
        <v>5898</v>
      </c>
      <c r="I1016" s="46" t="s">
        <v>5898</v>
      </c>
      <c r="J1016" s="92" t="s">
        <v>5898</v>
      </c>
    </row>
    <row r="1017" spans="4:10" x14ac:dyDescent="0.15">
      <c r="D1017" s="40" t="s">
        <v>2088</v>
      </c>
      <c r="E1017" s="40" t="s">
        <v>2089</v>
      </c>
      <c r="F1017" s="46" t="s">
        <v>5898</v>
      </c>
      <c r="G1017" s="46" t="s">
        <v>5898</v>
      </c>
      <c r="H1017" s="46">
        <v>0.15</v>
      </c>
      <c r="I1017" s="46" t="s">
        <v>5898</v>
      </c>
      <c r="J1017" s="92" t="s">
        <v>5898</v>
      </c>
    </row>
    <row r="1018" spans="4:10" x14ac:dyDescent="0.15">
      <c r="D1018" s="40" t="s">
        <v>2090</v>
      </c>
      <c r="E1018" s="40" t="s">
        <v>2091</v>
      </c>
      <c r="F1018" s="46" t="s">
        <v>5898</v>
      </c>
      <c r="G1018" s="46" t="s">
        <v>5898</v>
      </c>
      <c r="H1018" s="46" t="s">
        <v>5898</v>
      </c>
      <c r="I1018" s="46" t="s">
        <v>5898</v>
      </c>
      <c r="J1018" s="92" t="s">
        <v>5898</v>
      </c>
    </row>
    <row r="1019" spans="4:10" x14ac:dyDescent="0.15">
      <c r="D1019" s="40" t="s">
        <v>2092</v>
      </c>
      <c r="E1019" s="40" t="s">
        <v>2093</v>
      </c>
      <c r="F1019" s="46" t="s">
        <v>5898</v>
      </c>
      <c r="G1019" s="46" t="s">
        <v>5898</v>
      </c>
      <c r="H1019" s="46">
        <v>0.01</v>
      </c>
      <c r="I1019" s="46" t="s">
        <v>5898</v>
      </c>
      <c r="J1019" s="92" t="s">
        <v>5898</v>
      </c>
    </row>
    <row r="1020" spans="4:10" x14ac:dyDescent="0.15">
      <c r="D1020" s="40" t="s">
        <v>2094</v>
      </c>
      <c r="E1020" s="40" t="s">
        <v>2095</v>
      </c>
      <c r="F1020" s="46" t="s">
        <v>5898</v>
      </c>
      <c r="G1020" s="46" t="s">
        <v>5898</v>
      </c>
      <c r="H1020" s="46">
        <v>0.1</v>
      </c>
      <c r="I1020" s="46" t="s">
        <v>5898</v>
      </c>
      <c r="J1020" s="92" t="s">
        <v>5898</v>
      </c>
    </row>
    <row r="1021" spans="4:10" x14ac:dyDescent="0.15">
      <c r="D1021" s="40" t="s">
        <v>2096</v>
      </c>
      <c r="E1021" s="40" t="s">
        <v>2097</v>
      </c>
      <c r="F1021" s="46" t="s">
        <v>5898</v>
      </c>
      <c r="G1021" s="46" t="s">
        <v>5898</v>
      </c>
      <c r="H1021" s="46">
        <v>0.2</v>
      </c>
      <c r="I1021" s="46" t="s">
        <v>5898</v>
      </c>
      <c r="J1021" s="92" t="s">
        <v>5898</v>
      </c>
    </row>
    <row r="1022" spans="4:10" x14ac:dyDescent="0.15">
      <c r="D1022" s="40" t="s">
        <v>2098</v>
      </c>
      <c r="E1022" s="40" t="s">
        <v>2099</v>
      </c>
      <c r="F1022" s="46" t="s">
        <v>5898</v>
      </c>
      <c r="G1022" s="46" t="s">
        <v>5898</v>
      </c>
      <c r="H1022" s="46">
        <v>0.1</v>
      </c>
      <c r="I1022" s="46" t="s">
        <v>5898</v>
      </c>
      <c r="J1022" s="92" t="s">
        <v>5898</v>
      </c>
    </row>
    <row r="1023" spans="4:10" x14ac:dyDescent="0.15">
      <c r="D1023" s="40" t="s">
        <v>2100</v>
      </c>
      <c r="E1023" s="40" t="s">
        <v>2101</v>
      </c>
      <c r="F1023" s="46" t="s">
        <v>5898</v>
      </c>
      <c r="G1023" s="46" t="s">
        <v>5898</v>
      </c>
      <c r="H1023" s="46">
        <v>0.1</v>
      </c>
      <c r="I1023" s="46" t="s">
        <v>5898</v>
      </c>
      <c r="J1023" s="92" t="s">
        <v>5898</v>
      </c>
    </row>
    <row r="1024" spans="4:10" x14ac:dyDescent="0.15">
      <c r="D1024" s="40" t="s">
        <v>2102</v>
      </c>
      <c r="E1024" s="40" t="s">
        <v>2103</v>
      </c>
      <c r="F1024" s="46" t="s">
        <v>5898</v>
      </c>
      <c r="G1024" s="46" t="s">
        <v>5898</v>
      </c>
      <c r="H1024" s="46">
        <v>0.5</v>
      </c>
      <c r="I1024" s="46" t="s">
        <v>5898</v>
      </c>
      <c r="J1024" s="92" t="s">
        <v>5898</v>
      </c>
    </row>
    <row r="1025" spans="4:10" x14ac:dyDescent="0.15">
      <c r="D1025" s="40" t="s">
        <v>2104</v>
      </c>
      <c r="E1025" s="40" t="s">
        <v>2105</v>
      </c>
      <c r="F1025" s="46" t="s">
        <v>5898</v>
      </c>
      <c r="G1025" s="46" t="s">
        <v>5898</v>
      </c>
      <c r="H1025" s="46" t="s">
        <v>5898</v>
      </c>
      <c r="I1025" s="46" t="s">
        <v>5898</v>
      </c>
      <c r="J1025" s="92" t="s">
        <v>5898</v>
      </c>
    </row>
    <row r="1026" spans="4:10" x14ac:dyDescent="0.15">
      <c r="D1026" s="40" t="s">
        <v>2106</v>
      </c>
      <c r="E1026" s="40" t="s">
        <v>2107</v>
      </c>
      <c r="F1026" s="46" t="s">
        <v>5898</v>
      </c>
      <c r="G1026" s="46" t="s">
        <v>5898</v>
      </c>
      <c r="H1026" s="46">
        <v>0.15</v>
      </c>
      <c r="I1026" s="46" t="s">
        <v>5898</v>
      </c>
      <c r="J1026" s="92" t="s">
        <v>5898</v>
      </c>
    </row>
    <row r="1027" spans="4:10" x14ac:dyDescent="0.15">
      <c r="D1027" s="40" t="s">
        <v>2108</v>
      </c>
      <c r="E1027" s="40" t="s">
        <v>2109</v>
      </c>
      <c r="F1027" s="46" t="s">
        <v>5898</v>
      </c>
      <c r="G1027" s="46" t="s">
        <v>5898</v>
      </c>
      <c r="H1027" s="46" t="s">
        <v>5898</v>
      </c>
      <c r="I1027" s="46" t="s">
        <v>5898</v>
      </c>
      <c r="J1027" s="92" t="s">
        <v>5898</v>
      </c>
    </row>
    <row r="1028" spans="4:10" x14ac:dyDescent="0.15">
      <c r="D1028" s="40" t="s">
        <v>2110</v>
      </c>
      <c r="E1028" s="40" t="s">
        <v>2111</v>
      </c>
      <c r="F1028" s="46" t="s">
        <v>5898</v>
      </c>
      <c r="G1028" s="46" t="s">
        <v>5898</v>
      </c>
      <c r="H1028" s="46">
        <v>0.36</v>
      </c>
      <c r="I1028" s="46" t="s">
        <v>5898</v>
      </c>
      <c r="J1028" s="92" t="s">
        <v>5898</v>
      </c>
    </row>
    <row r="1029" spans="4:10" x14ac:dyDescent="0.15">
      <c r="D1029" s="40" t="s">
        <v>2112</v>
      </c>
      <c r="E1029" s="40" t="s">
        <v>2113</v>
      </c>
      <c r="F1029" s="46" t="s">
        <v>5898</v>
      </c>
      <c r="G1029" s="46" t="s">
        <v>5898</v>
      </c>
      <c r="H1029" s="46" t="s">
        <v>5898</v>
      </c>
      <c r="I1029" s="46" t="s">
        <v>5898</v>
      </c>
      <c r="J1029" s="92" t="s">
        <v>5898</v>
      </c>
    </row>
    <row r="1030" spans="4:10" x14ac:dyDescent="0.15">
      <c r="D1030" s="40" t="s">
        <v>2114</v>
      </c>
      <c r="E1030" s="40" t="s">
        <v>2115</v>
      </c>
      <c r="F1030" s="46" t="s">
        <v>5898</v>
      </c>
      <c r="G1030" s="46" t="s">
        <v>5898</v>
      </c>
      <c r="H1030" s="46">
        <v>0.25</v>
      </c>
      <c r="I1030" s="46" t="s">
        <v>5898</v>
      </c>
      <c r="J1030" s="92" t="s">
        <v>5898</v>
      </c>
    </row>
    <row r="1031" spans="4:10" x14ac:dyDescent="0.15">
      <c r="D1031" s="40" t="s">
        <v>2116</v>
      </c>
      <c r="E1031" s="40" t="s">
        <v>2117</v>
      </c>
      <c r="F1031" s="46" t="s">
        <v>5898</v>
      </c>
      <c r="G1031" s="46" t="s">
        <v>5898</v>
      </c>
      <c r="H1031" s="46">
        <v>0.01</v>
      </c>
      <c r="I1031" s="46" t="s">
        <v>5898</v>
      </c>
      <c r="J1031" s="92" t="s">
        <v>5898</v>
      </c>
    </row>
    <row r="1032" spans="4:10" x14ac:dyDescent="0.15">
      <c r="D1032" s="40" t="s">
        <v>2118</v>
      </c>
      <c r="E1032" s="40" t="s">
        <v>2119</v>
      </c>
      <c r="F1032" s="46" t="s">
        <v>5898</v>
      </c>
      <c r="G1032" s="46" t="s">
        <v>5898</v>
      </c>
      <c r="H1032" s="46" t="s">
        <v>5898</v>
      </c>
      <c r="I1032" s="46" t="s">
        <v>5898</v>
      </c>
      <c r="J1032" s="92" t="s">
        <v>5898</v>
      </c>
    </row>
    <row r="1033" spans="4:10" x14ac:dyDescent="0.15">
      <c r="D1033" s="40" t="s">
        <v>2120</v>
      </c>
      <c r="E1033" s="40" t="s">
        <v>2121</v>
      </c>
      <c r="F1033" s="46" t="s">
        <v>5898</v>
      </c>
      <c r="G1033" s="46" t="s">
        <v>5898</v>
      </c>
      <c r="H1033" s="46" t="s">
        <v>5898</v>
      </c>
      <c r="I1033" s="46" t="s">
        <v>5898</v>
      </c>
      <c r="J1033" s="92" t="s">
        <v>5898</v>
      </c>
    </row>
    <row r="1034" spans="4:10" x14ac:dyDescent="0.15">
      <c r="D1034" s="40" t="s">
        <v>2122</v>
      </c>
      <c r="E1034" s="40" t="s">
        <v>2123</v>
      </c>
      <c r="F1034" s="46" t="s">
        <v>5898</v>
      </c>
      <c r="G1034" s="46" t="s">
        <v>5898</v>
      </c>
      <c r="H1034" s="46">
        <v>0.13</v>
      </c>
      <c r="I1034" s="46" t="s">
        <v>5898</v>
      </c>
      <c r="J1034" s="92" t="s">
        <v>5898</v>
      </c>
    </row>
    <row r="1035" spans="4:10" x14ac:dyDescent="0.15">
      <c r="D1035" s="40" t="s">
        <v>2124</v>
      </c>
      <c r="E1035" s="40" t="s">
        <v>2125</v>
      </c>
      <c r="F1035" s="46">
        <v>1</v>
      </c>
      <c r="G1035" s="46" t="s">
        <v>5898</v>
      </c>
      <c r="H1035" s="46" t="s">
        <v>5898</v>
      </c>
      <c r="I1035" s="46" t="s">
        <v>5898</v>
      </c>
      <c r="J1035" s="92" t="s">
        <v>5898</v>
      </c>
    </row>
    <row r="1036" spans="4:10" x14ac:dyDescent="0.15">
      <c r="D1036" s="40" t="s">
        <v>2126</v>
      </c>
      <c r="E1036" s="40" t="s">
        <v>2127</v>
      </c>
      <c r="F1036" s="46" t="s">
        <v>5898</v>
      </c>
      <c r="G1036" s="46" t="s">
        <v>5898</v>
      </c>
      <c r="H1036" s="46" t="s">
        <v>5898</v>
      </c>
      <c r="I1036" s="46" t="s">
        <v>5898</v>
      </c>
      <c r="J1036" s="92" t="s">
        <v>5898</v>
      </c>
    </row>
    <row r="1037" spans="4:10" x14ac:dyDescent="0.15">
      <c r="D1037" s="40" t="s">
        <v>2128</v>
      </c>
      <c r="E1037" s="40" t="s">
        <v>2129</v>
      </c>
      <c r="F1037" s="46" t="s">
        <v>5898</v>
      </c>
      <c r="G1037" s="46" t="s">
        <v>5898</v>
      </c>
      <c r="H1037" s="46" t="s">
        <v>5898</v>
      </c>
      <c r="I1037" s="46" t="s">
        <v>5898</v>
      </c>
      <c r="J1037" s="92" t="s">
        <v>5898</v>
      </c>
    </row>
    <row r="1038" spans="4:10" x14ac:dyDescent="0.15">
      <c r="D1038" s="40" t="s">
        <v>2130</v>
      </c>
      <c r="E1038" s="40" t="s">
        <v>2131</v>
      </c>
      <c r="F1038" s="46" t="s">
        <v>5898</v>
      </c>
      <c r="G1038" s="46" t="s">
        <v>5898</v>
      </c>
      <c r="H1038" s="46" t="s">
        <v>5898</v>
      </c>
      <c r="I1038" s="46" t="s">
        <v>5898</v>
      </c>
      <c r="J1038" s="92" t="s">
        <v>5898</v>
      </c>
    </row>
    <row r="1039" spans="4:10" x14ac:dyDescent="0.15">
      <c r="D1039" s="40" t="s">
        <v>2132</v>
      </c>
      <c r="E1039" s="40" t="s">
        <v>2133</v>
      </c>
      <c r="F1039" s="46" t="s">
        <v>5898</v>
      </c>
      <c r="G1039" s="46" t="s">
        <v>5898</v>
      </c>
      <c r="H1039" s="46">
        <v>0.5</v>
      </c>
      <c r="I1039" s="46" t="s">
        <v>5898</v>
      </c>
      <c r="J1039" s="92" t="s">
        <v>5898</v>
      </c>
    </row>
    <row r="1040" spans="4:10" x14ac:dyDescent="0.15">
      <c r="D1040" s="40" t="s">
        <v>2134</v>
      </c>
      <c r="E1040" s="40" t="s">
        <v>2135</v>
      </c>
      <c r="F1040" s="46" t="s">
        <v>5898</v>
      </c>
      <c r="G1040" s="46" t="s">
        <v>5898</v>
      </c>
      <c r="H1040" s="46">
        <v>0.1</v>
      </c>
      <c r="I1040" s="46" t="s">
        <v>5898</v>
      </c>
      <c r="J1040" s="92" t="s">
        <v>5898</v>
      </c>
    </row>
    <row r="1041" spans="4:10" x14ac:dyDescent="0.15">
      <c r="D1041" s="40" t="s">
        <v>2136</v>
      </c>
      <c r="E1041" s="40" t="s">
        <v>2137</v>
      </c>
      <c r="F1041" s="46" t="s">
        <v>5898</v>
      </c>
      <c r="G1041" s="46" t="s">
        <v>5898</v>
      </c>
      <c r="H1041" s="46">
        <v>0.05</v>
      </c>
      <c r="I1041" s="46" t="s">
        <v>5898</v>
      </c>
      <c r="J1041" s="92" t="s">
        <v>5898</v>
      </c>
    </row>
    <row r="1042" spans="4:10" x14ac:dyDescent="0.15">
      <c r="D1042" s="40" t="s">
        <v>2138</v>
      </c>
      <c r="E1042" s="40" t="s">
        <v>2139</v>
      </c>
      <c r="F1042" s="46" t="s">
        <v>5898</v>
      </c>
      <c r="G1042" s="46" t="s">
        <v>5898</v>
      </c>
      <c r="H1042" s="46" t="s">
        <v>5898</v>
      </c>
      <c r="I1042" s="46" t="s">
        <v>5898</v>
      </c>
      <c r="J1042" s="92" t="s">
        <v>5898</v>
      </c>
    </row>
    <row r="1043" spans="4:10" x14ac:dyDescent="0.15">
      <c r="D1043" s="40" t="s">
        <v>2140</v>
      </c>
      <c r="E1043" s="40" t="s">
        <v>2141</v>
      </c>
      <c r="F1043" s="46" t="s">
        <v>5898</v>
      </c>
      <c r="G1043" s="46" t="s">
        <v>5898</v>
      </c>
      <c r="H1043" s="46">
        <v>0.03</v>
      </c>
      <c r="I1043" s="46" t="s">
        <v>5898</v>
      </c>
      <c r="J1043" s="92" t="s">
        <v>5898</v>
      </c>
    </row>
    <row r="1044" spans="4:10" x14ac:dyDescent="0.15">
      <c r="D1044" s="40" t="s">
        <v>2142</v>
      </c>
      <c r="E1044" s="40" t="s">
        <v>2143</v>
      </c>
      <c r="F1044" s="46" t="s">
        <v>5898</v>
      </c>
      <c r="G1044" s="46" t="s">
        <v>5898</v>
      </c>
      <c r="H1044" s="46" t="s">
        <v>5898</v>
      </c>
      <c r="I1044" s="46" t="s">
        <v>5898</v>
      </c>
      <c r="J1044" s="92" t="s">
        <v>5898</v>
      </c>
    </row>
    <row r="1045" spans="4:10" x14ac:dyDescent="0.15">
      <c r="D1045" s="40" t="s">
        <v>2144</v>
      </c>
      <c r="E1045" s="40" t="s">
        <v>2145</v>
      </c>
      <c r="F1045" s="46" t="s">
        <v>5898</v>
      </c>
      <c r="G1045" s="46" t="s">
        <v>5898</v>
      </c>
      <c r="H1045" s="46" t="s">
        <v>5898</v>
      </c>
      <c r="I1045" s="46" t="s">
        <v>5898</v>
      </c>
      <c r="J1045" s="92" t="s">
        <v>5898</v>
      </c>
    </row>
    <row r="1046" spans="4:10" x14ac:dyDescent="0.15">
      <c r="D1046" s="40" t="s">
        <v>2146</v>
      </c>
      <c r="E1046" s="40" t="s">
        <v>2147</v>
      </c>
      <c r="F1046" s="46" t="s">
        <v>5898</v>
      </c>
      <c r="G1046" s="46" t="s">
        <v>5898</v>
      </c>
      <c r="H1046" s="46">
        <v>0.03</v>
      </c>
      <c r="I1046" s="46" t="s">
        <v>5898</v>
      </c>
      <c r="J1046" s="92" t="s">
        <v>5898</v>
      </c>
    </row>
    <row r="1047" spans="4:10" x14ac:dyDescent="0.15">
      <c r="D1047" s="40" t="s">
        <v>2148</v>
      </c>
      <c r="E1047" s="40" t="s">
        <v>2149</v>
      </c>
      <c r="F1047" s="46" t="s">
        <v>5898</v>
      </c>
      <c r="G1047" s="46" t="s">
        <v>5898</v>
      </c>
      <c r="H1047" s="46">
        <v>0.05</v>
      </c>
      <c r="I1047" s="46" t="s">
        <v>5898</v>
      </c>
      <c r="J1047" s="92" t="s">
        <v>5898</v>
      </c>
    </row>
    <row r="1048" spans="4:10" x14ac:dyDescent="0.15">
      <c r="D1048" s="40" t="s">
        <v>2150</v>
      </c>
      <c r="E1048" s="40" t="s">
        <v>2151</v>
      </c>
      <c r="F1048" s="46" t="s">
        <v>5898</v>
      </c>
      <c r="G1048" s="46" t="s">
        <v>5898</v>
      </c>
      <c r="H1048" s="46">
        <v>0.05</v>
      </c>
      <c r="I1048" s="46" t="s">
        <v>5898</v>
      </c>
      <c r="J1048" s="92" t="s">
        <v>5898</v>
      </c>
    </row>
    <row r="1049" spans="4:10" x14ac:dyDescent="0.15">
      <c r="D1049" s="40" t="s">
        <v>2152</v>
      </c>
      <c r="E1049" s="40" t="s">
        <v>2153</v>
      </c>
      <c r="F1049" s="46" t="s">
        <v>5898</v>
      </c>
      <c r="G1049" s="46" t="s">
        <v>5898</v>
      </c>
      <c r="H1049" s="46" t="s">
        <v>5898</v>
      </c>
      <c r="I1049" s="46" t="s">
        <v>5898</v>
      </c>
      <c r="J1049" s="92" t="s">
        <v>5898</v>
      </c>
    </row>
    <row r="1050" spans="4:10" x14ac:dyDescent="0.15">
      <c r="D1050" s="40" t="s">
        <v>2154</v>
      </c>
      <c r="E1050" s="40" t="s">
        <v>2155</v>
      </c>
      <c r="F1050" s="46" t="s">
        <v>5898</v>
      </c>
      <c r="G1050" s="46" t="s">
        <v>5898</v>
      </c>
      <c r="H1050" s="46">
        <v>3.3000000000000002E-2</v>
      </c>
      <c r="I1050" s="46" t="s">
        <v>5898</v>
      </c>
      <c r="J1050" s="92" t="s">
        <v>5898</v>
      </c>
    </row>
    <row r="1051" spans="4:10" x14ac:dyDescent="0.15">
      <c r="D1051" s="40" t="s">
        <v>2156</v>
      </c>
      <c r="E1051" s="40" t="s">
        <v>2157</v>
      </c>
      <c r="F1051" s="46" t="s">
        <v>5898</v>
      </c>
      <c r="G1051" s="46" t="s">
        <v>5898</v>
      </c>
      <c r="H1051" s="46">
        <v>0.1</v>
      </c>
      <c r="I1051" s="46" t="s">
        <v>5898</v>
      </c>
      <c r="J1051" s="92" t="s">
        <v>5898</v>
      </c>
    </row>
    <row r="1052" spans="4:10" x14ac:dyDescent="0.15">
      <c r="D1052" s="40" t="s">
        <v>2158</v>
      </c>
      <c r="E1052" s="40" t="s">
        <v>2159</v>
      </c>
      <c r="F1052" s="46" t="s">
        <v>5898</v>
      </c>
      <c r="G1052" s="46" t="s">
        <v>5898</v>
      </c>
      <c r="H1052" s="46">
        <v>0.02</v>
      </c>
      <c r="I1052" s="46" t="s">
        <v>5898</v>
      </c>
      <c r="J1052" s="92" t="s">
        <v>5898</v>
      </c>
    </row>
    <row r="1053" spans="4:10" x14ac:dyDescent="0.15">
      <c r="D1053" s="40" t="s">
        <v>2160</v>
      </c>
      <c r="E1053" s="40" t="s">
        <v>2161</v>
      </c>
      <c r="F1053" s="46" t="s">
        <v>5898</v>
      </c>
      <c r="G1053" s="46" t="s">
        <v>5898</v>
      </c>
      <c r="H1053" s="46">
        <v>0.05</v>
      </c>
      <c r="I1053" s="46" t="s">
        <v>5898</v>
      </c>
      <c r="J1053" s="92" t="s">
        <v>5898</v>
      </c>
    </row>
    <row r="1054" spans="4:10" x14ac:dyDescent="0.15">
      <c r="D1054" s="40" t="s">
        <v>2162</v>
      </c>
      <c r="E1054" s="40" t="s">
        <v>2163</v>
      </c>
      <c r="F1054" s="46" t="s">
        <v>5898</v>
      </c>
      <c r="G1054" s="46" t="s">
        <v>5898</v>
      </c>
      <c r="H1054" s="46">
        <v>2.9831300000000002E-2</v>
      </c>
      <c r="I1054" s="46" t="s">
        <v>5898</v>
      </c>
      <c r="J1054" s="92" t="s">
        <v>5898</v>
      </c>
    </row>
    <row r="1055" spans="4:10" x14ac:dyDescent="0.15">
      <c r="D1055" s="40" t="s">
        <v>2164</v>
      </c>
      <c r="E1055" s="40" t="s">
        <v>2165</v>
      </c>
      <c r="F1055" s="46" t="s">
        <v>5898</v>
      </c>
      <c r="G1055" s="46" t="s">
        <v>5898</v>
      </c>
      <c r="H1055" s="46">
        <v>0.2</v>
      </c>
      <c r="I1055" s="46" t="s">
        <v>5898</v>
      </c>
      <c r="J1055" s="92" t="s">
        <v>5898</v>
      </c>
    </row>
    <row r="1056" spans="4:10" x14ac:dyDescent="0.15">
      <c r="D1056" s="40" t="s">
        <v>2166</v>
      </c>
      <c r="E1056" s="40" t="s">
        <v>2167</v>
      </c>
      <c r="F1056" s="46" t="s">
        <v>5898</v>
      </c>
      <c r="G1056" s="46" t="s">
        <v>5898</v>
      </c>
      <c r="H1056" s="46">
        <v>4.2999999999999997E-2</v>
      </c>
      <c r="I1056" s="46" t="s">
        <v>5898</v>
      </c>
      <c r="J1056" s="92" t="s">
        <v>5898</v>
      </c>
    </row>
    <row r="1057" spans="4:10" x14ac:dyDescent="0.15">
      <c r="D1057" s="40" t="s">
        <v>2168</v>
      </c>
      <c r="E1057" s="40" t="s">
        <v>2169</v>
      </c>
      <c r="F1057" s="46" t="s">
        <v>5898</v>
      </c>
      <c r="G1057" s="46" t="s">
        <v>5898</v>
      </c>
      <c r="H1057" s="46">
        <v>0.04</v>
      </c>
      <c r="I1057" s="46" t="s">
        <v>5898</v>
      </c>
      <c r="J1057" s="92" t="s">
        <v>5898</v>
      </c>
    </row>
    <row r="1058" spans="4:10" x14ac:dyDescent="0.15">
      <c r="D1058" s="40" t="s">
        <v>2170</v>
      </c>
      <c r="E1058" s="40" t="s">
        <v>2171</v>
      </c>
      <c r="F1058" s="46" t="s">
        <v>5898</v>
      </c>
      <c r="G1058" s="46" t="s">
        <v>5898</v>
      </c>
      <c r="H1058" s="46" t="s">
        <v>5898</v>
      </c>
      <c r="I1058" s="46" t="s">
        <v>5898</v>
      </c>
      <c r="J1058" s="92" t="s">
        <v>5898</v>
      </c>
    </row>
    <row r="1059" spans="4:10" x14ac:dyDescent="0.15">
      <c r="D1059" s="40" t="s">
        <v>2172</v>
      </c>
      <c r="E1059" s="40" t="s">
        <v>2173</v>
      </c>
      <c r="F1059" s="46" t="s">
        <v>5898</v>
      </c>
      <c r="G1059" s="46" t="s">
        <v>5898</v>
      </c>
      <c r="H1059" s="46">
        <v>0.2</v>
      </c>
      <c r="I1059" s="46" t="s">
        <v>5898</v>
      </c>
      <c r="J1059" s="92" t="s">
        <v>5898</v>
      </c>
    </row>
    <row r="1060" spans="4:10" x14ac:dyDescent="0.15">
      <c r="D1060" s="40" t="s">
        <v>2174</v>
      </c>
      <c r="E1060" s="40" t="s">
        <v>2175</v>
      </c>
      <c r="F1060" s="46" t="s">
        <v>5898</v>
      </c>
      <c r="G1060" s="46" t="s">
        <v>5898</v>
      </c>
      <c r="H1060" s="46">
        <v>0.1</v>
      </c>
      <c r="I1060" s="46" t="s">
        <v>5898</v>
      </c>
      <c r="J1060" s="92" t="s">
        <v>5898</v>
      </c>
    </row>
    <row r="1061" spans="4:10" x14ac:dyDescent="0.15">
      <c r="D1061" s="40" t="s">
        <v>2176</v>
      </c>
      <c r="E1061" s="40" t="s">
        <v>2177</v>
      </c>
      <c r="F1061" s="46" t="s">
        <v>5898</v>
      </c>
      <c r="G1061" s="46" t="s">
        <v>5898</v>
      </c>
      <c r="H1061" s="46" t="s">
        <v>5898</v>
      </c>
      <c r="I1061" s="46" t="s">
        <v>5898</v>
      </c>
      <c r="J1061" s="92" t="s">
        <v>5898</v>
      </c>
    </row>
    <row r="1062" spans="4:10" x14ac:dyDescent="0.15">
      <c r="D1062" s="40" t="s">
        <v>2178</v>
      </c>
      <c r="E1062" s="40" t="s">
        <v>2179</v>
      </c>
      <c r="F1062" s="46" t="s">
        <v>5898</v>
      </c>
      <c r="G1062" s="46" t="s">
        <v>5898</v>
      </c>
      <c r="H1062" s="46">
        <v>0.25</v>
      </c>
      <c r="I1062" s="46" t="s">
        <v>5898</v>
      </c>
      <c r="J1062" s="92" t="s">
        <v>5898</v>
      </c>
    </row>
    <row r="1063" spans="4:10" x14ac:dyDescent="0.15">
      <c r="D1063" s="40" t="s">
        <v>2180</v>
      </c>
      <c r="E1063" s="40" t="s">
        <v>2181</v>
      </c>
      <c r="F1063" s="46" t="s">
        <v>5898</v>
      </c>
      <c r="G1063" s="46" t="s">
        <v>5898</v>
      </c>
      <c r="H1063" s="46">
        <v>3.0009000000000001E-2</v>
      </c>
      <c r="I1063" s="46" t="s">
        <v>5898</v>
      </c>
      <c r="J1063" s="92" t="s">
        <v>5898</v>
      </c>
    </row>
    <row r="1064" spans="4:10" x14ac:dyDescent="0.15">
      <c r="D1064" s="40" t="s">
        <v>2182</v>
      </c>
      <c r="E1064" s="40" t="s">
        <v>2183</v>
      </c>
      <c r="F1064" s="46" t="s">
        <v>5898</v>
      </c>
      <c r="G1064" s="46" t="s">
        <v>5898</v>
      </c>
      <c r="H1064" s="46">
        <v>0.17</v>
      </c>
      <c r="I1064" s="46" t="s">
        <v>5898</v>
      </c>
      <c r="J1064" s="92" t="s">
        <v>5898</v>
      </c>
    </row>
    <row r="1065" spans="4:10" x14ac:dyDescent="0.15">
      <c r="D1065" s="40" t="s">
        <v>2184</v>
      </c>
      <c r="E1065" s="40" t="s">
        <v>2185</v>
      </c>
      <c r="F1065" s="46" t="s">
        <v>5898</v>
      </c>
      <c r="G1065" s="46" t="s">
        <v>5898</v>
      </c>
      <c r="H1065" s="46">
        <v>0.2</v>
      </c>
      <c r="I1065" s="46" t="s">
        <v>5898</v>
      </c>
      <c r="J1065" s="92" t="s">
        <v>5898</v>
      </c>
    </row>
    <row r="1066" spans="4:10" x14ac:dyDescent="0.15">
      <c r="D1066" s="40" t="s">
        <v>2186</v>
      </c>
      <c r="E1066" s="40" t="s">
        <v>2187</v>
      </c>
      <c r="F1066" s="46" t="s">
        <v>5898</v>
      </c>
      <c r="G1066" s="46" t="s">
        <v>5898</v>
      </c>
      <c r="H1066" s="46">
        <v>0.03</v>
      </c>
      <c r="I1066" s="46" t="s">
        <v>5898</v>
      </c>
      <c r="J1066" s="92" t="s">
        <v>5898</v>
      </c>
    </row>
    <row r="1067" spans="4:10" x14ac:dyDescent="0.15">
      <c r="D1067" s="40" t="s">
        <v>2188</v>
      </c>
      <c r="E1067" s="40" t="s">
        <v>2189</v>
      </c>
      <c r="F1067" s="46" t="s">
        <v>5898</v>
      </c>
      <c r="G1067" s="46" t="s">
        <v>5898</v>
      </c>
      <c r="H1067" s="46" t="s">
        <v>5898</v>
      </c>
      <c r="I1067" s="46" t="s">
        <v>5898</v>
      </c>
      <c r="J1067" s="92" t="s">
        <v>5898</v>
      </c>
    </row>
    <row r="1068" spans="4:10" x14ac:dyDescent="0.15">
      <c r="D1068" s="40" t="s">
        <v>2190</v>
      </c>
      <c r="E1068" s="40" t="s">
        <v>2191</v>
      </c>
      <c r="F1068" s="46" t="s">
        <v>5898</v>
      </c>
      <c r="G1068" s="46" t="s">
        <v>5898</v>
      </c>
      <c r="H1068" s="46">
        <v>0.35</v>
      </c>
      <c r="I1068" s="46" t="s">
        <v>5898</v>
      </c>
      <c r="J1068" s="92" t="s">
        <v>5898</v>
      </c>
    </row>
    <row r="1069" spans="4:10" x14ac:dyDescent="0.15">
      <c r="D1069" s="40" t="s">
        <v>2192</v>
      </c>
      <c r="E1069" s="40" t="s">
        <v>2193</v>
      </c>
      <c r="F1069" s="46" t="s">
        <v>5898</v>
      </c>
      <c r="G1069" s="46" t="s">
        <v>5898</v>
      </c>
      <c r="H1069" s="46" t="s">
        <v>5898</v>
      </c>
      <c r="I1069" s="46" t="s">
        <v>5898</v>
      </c>
      <c r="J1069" s="92" t="s">
        <v>5898</v>
      </c>
    </row>
    <row r="1070" spans="4:10" x14ac:dyDescent="0.15">
      <c r="D1070" s="40" t="s">
        <v>2194</v>
      </c>
      <c r="E1070" s="40" t="s">
        <v>2195</v>
      </c>
      <c r="F1070" s="46" t="s">
        <v>5898</v>
      </c>
      <c r="G1070" s="46" t="s">
        <v>5898</v>
      </c>
      <c r="H1070" s="46">
        <v>0.1</v>
      </c>
      <c r="I1070" s="46" t="s">
        <v>5898</v>
      </c>
      <c r="J1070" s="92" t="s">
        <v>5898</v>
      </c>
    </row>
    <row r="1071" spans="4:10" x14ac:dyDescent="0.15">
      <c r="D1071" s="40" t="s">
        <v>2196</v>
      </c>
      <c r="E1071" s="40" t="s">
        <v>2197</v>
      </c>
      <c r="F1071" s="46" t="s">
        <v>5898</v>
      </c>
      <c r="G1071" s="46" t="s">
        <v>5898</v>
      </c>
      <c r="H1071" s="46" t="s">
        <v>5898</v>
      </c>
      <c r="I1071" s="46" t="s">
        <v>5898</v>
      </c>
      <c r="J1071" s="92" t="s">
        <v>5898</v>
      </c>
    </row>
    <row r="1072" spans="4:10" x14ac:dyDescent="0.15">
      <c r="D1072" s="40" t="s">
        <v>2198</v>
      </c>
      <c r="E1072" s="40" t="s">
        <v>2199</v>
      </c>
      <c r="F1072" s="46" t="s">
        <v>5898</v>
      </c>
      <c r="G1072" s="46" t="s">
        <v>5898</v>
      </c>
      <c r="H1072" s="46">
        <v>0.1</v>
      </c>
      <c r="I1072" s="46" t="s">
        <v>5898</v>
      </c>
      <c r="J1072" s="92" t="s">
        <v>5898</v>
      </c>
    </row>
    <row r="1073" spans="4:10" x14ac:dyDescent="0.15">
      <c r="D1073" s="40" t="s">
        <v>2200</v>
      </c>
      <c r="E1073" s="40" t="s">
        <v>2201</v>
      </c>
      <c r="F1073" s="46" t="s">
        <v>5898</v>
      </c>
      <c r="G1073" s="46" t="s">
        <v>5898</v>
      </c>
      <c r="H1073" s="46">
        <v>7.4999999999999997E-2</v>
      </c>
      <c r="I1073" s="46" t="s">
        <v>5898</v>
      </c>
      <c r="J1073" s="92" t="s">
        <v>5898</v>
      </c>
    </row>
    <row r="1074" spans="4:10" x14ac:dyDescent="0.15">
      <c r="D1074" s="40" t="s">
        <v>2202</v>
      </c>
      <c r="E1074" s="40" t="s">
        <v>2203</v>
      </c>
      <c r="F1074" s="46" t="s">
        <v>5898</v>
      </c>
      <c r="G1074" s="46" t="s">
        <v>5898</v>
      </c>
      <c r="H1074" s="46" t="s">
        <v>5898</v>
      </c>
      <c r="I1074" s="46" t="s">
        <v>5898</v>
      </c>
      <c r="J1074" s="92" t="s">
        <v>5898</v>
      </c>
    </row>
    <row r="1075" spans="4:10" x14ac:dyDescent="0.15">
      <c r="D1075" s="40" t="s">
        <v>2204</v>
      </c>
      <c r="E1075" s="40" t="s">
        <v>2205</v>
      </c>
      <c r="F1075" s="46" t="s">
        <v>5898</v>
      </c>
      <c r="G1075" s="46" t="s">
        <v>5898</v>
      </c>
      <c r="H1075" s="46" t="s">
        <v>5898</v>
      </c>
      <c r="I1075" s="46" t="s">
        <v>5898</v>
      </c>
      <c r="J1075" s="92" t="s">
        <v>5898</v>
      </c>
    </row>
    <row r="1076" spans="4:10" x14ac:dyDescent="0.15">
      <c r="D1076" s="40" t="s">
        <v>2206</v>
      </c>
      <c r="E1076" s="40" t="s">
        <v>2207</v>
      </c>
      <c r="F1076" s="46" t="s">
        <v>5898</v>
      </c>
      <c r="G1076" s="46" t="s">
        <v>5898</v>
      </c>
      <c r="H1076" s="46">
        <v>0.1</v>
      </c>
      <c r="I1076" s="46" t="s">
        <v>5898</v>
      </c>
      <c r="J1076" s="92" t="s">
        <v>5898</v>
      </c>
    </row>
    <row r="1077" spans="4:10" x14ac:dyDescent="0.15">
      <c r="D1077" s="40" t="s">
        <v>2208</v>
      </c>
      <c r="E1077" s="40" t="s">
        <v>2209</v>
      </c>
      <c r="F1077" s="46" t="s">
        <v>5898</v>
      </c>
      <c r="G1077" s="46" t="s">
        <v>5898</v>
      </c>
      <c r="H1077" s="46">
        <v>0.1</v>
      </c>
      <c r="I1077" s="46" t="s">
        <v>5898</v>
      </c>
      <c r="J1077" s="92" t="s">
        <v>5898</v>
      </c>
    </row>
    <row r="1078" spans="4:10" x14ac:dyDescent="0.15">
      <c r="D1078" s="40" t="s">
        <v>2210</v>
      </c>
      <c r="E1078" s="40" t="s">
        <v>2211</v>
      </c>
      <c r="F1078" s="46" t="s">
        <v>5898</v>
      </c>
      <c r="G1078" s="46" t="s">
        <v>5898</v>
      </c>
      <c r="H1078" s="46" t="s">
        <v>5898</v>
      </c>
      <c r="I1078" s="46" t="s">
        <v>5898</v>
      </c>
      <c r="J1078" s="92" t="s">
        <v>5898</v>
      </c>
    </row>
    <row r="1079" spans="4:10" x14ac:dyDescent="0.15">
      <c r="D1079" s="40" t="s">
        <v>2212</v>
      </c>
      <c r="E1079" s="40" t="s">
        <v>2213</v>
      </c>
      <c r="F1079" s="46" t="s">
        <v>5898</v>
      </c>
      <c r="G1079" s="46" t="s">
        <v>5898</v>
      </c>
      <c r="H1079" s="46">
        <v>0.2</v>
      </c>
      <c r="I1079" s="46" t="s">
        <v>5898</v>
      </c>
      <c r="J1079" s="92" t="s">
        <v>5898</v>
      </c>
    </row>
    <row r="1080" spans="4:10" x14ac:dyDescent="0.15">
      <c r="D1080" s="40" t="s">
        <v>2214</v>
      </c>
      <c r="E1080" s="40" t="s">
        <v>2215</v>
      </c>
      <c r="F1080" s="46" t="s">
        <v>5898</v>
      </c>
      <c r="G1080" s="46" t="s">
        <v>5898</v>
      </c>
      <c r="H1080" s="46">
        <v>0.02</v>
      </c>
      <c r="I1080" s="46" t="s">
        <v>5898</v>
      </c>
      <c r="J1080" s="92" t="s">
        <v>5898</v>
      </c>
    </row>
    <row r="1081" spans="4:10" x14ac:dyDescent="0.15">
      <c r="D1081" s="40" t="s">
        <v>2216</v>
      </c>
      <c r="E1081" s="40" t="s">
        <v>2217</v>
      </c>
      <c r="F1081" s="46" t="s">
        <v>5898</v>
      </c>
      <c r="G1081" s="46" t="s">
        <v>5898</v>
      </c>
      <c r="H1081" s="46">
        <v>0.1</v>
      </c>
      <c r="I1081" s="46" t="s">
        <v>5898</v>
      </c>
      <c r="J1081" s="92" t="s">
        <v>5898</v>
      </c>
    </row>
    <row r="1082" spans="4:10" x14ac:dyDescent="0.15">
      <c r="D1082" s="40" t="s">
        <v>2218</v>
      </c>
      <c r="E1082" s="40" t="s">
        <v>2219</v>
      </c>
      <c r="F1082" s="46" t="s">
        <v>5898</v>
      </c>
      <c r="G1082" s="46" t="s">
        <v>5898</v>
      </c>
      <c r="H1082" s="46">
        <v>0.05</v>
      </c>
      <c r="I1082" s="46" t="s">
        <v>5898</v>
      </c>
      <c r="J1082" s="92" t="s">
        <v>5898</v>
      </c>
    </row>
    <row r="1083" spans="4:10" x14ac:dyDescent="0.15">
      <c r="D1083" s="40" t="s">
        <v>2220</v>
      </c>
      <c r="E1083" s="40" t="s">
        <v>2221</v>
      </c>
      <c r="F1083" s="46">
        <v>0.35</v>
      </c>
      <c r="G1083" s="46" t="s">
        <v>5898</v>
      </c>
      <c r="H1083" s="46" t="s">
        <v>5898</v>
      </c>
      <c r="I1083" s="46" t="s">
        <v>5898</v>
      </c>
      <c r="J1083" s="92" t="s">
        <v>5898</v>
      </c>
    </row>
    <row r="1084" spans="4:10" x14ac:dyDescent="0.15">
      <c r="D1084" s="40" t="s">
        <v>2222</v>
      </c>
      <c r="E1084" s="40" t="s">
        <v>2223</v>
      </c>
      <c r="F1084" s="46">
        <v>0.01</v>
      </c>
      <c r="G1084" s="46" t="s">
        <v>5898</v>
      </c>
      <c r="H1084" s="46">
        <v>0.04</v>
      </c>
      <c r="I1084" s="46" t="s">
        <v>5898</v>
      </c>
      <c r="J1084" s="92">
        <v>1</v>
      </c>
    </row>
    <row r="1085" spans="4:10" x14ac:dyDescent="0.15">
      <c r="D1085" s="40" t="s">
        <v>2224</v>
      </c>
      <c r="E1085" s="40" t="s">
        <v>2225</v>
      </c>
      <c r="F1085" s="46" t="s">
        <v>5898</v>
      </c>
      <c r="G1085" s="46" t="s">
        <v>5898</v>
      </c>
      <c r="H1085" s="46">
        <v>3.6999999999999998E-2</v>
      </c>
      <c r="I1085" s="46" t="s">
        <v>5898</v>
      </c>
      <c r="J1085" s="92" t="s">
        <v>5898</v>
      </c>
    </row>
    <row r="1086" spans="4:10" x14ac:dyDescent="0.15">
      <c r="D1086" s="40" t="s">
        <v>2226</v>
      </c>
      <c r="E1086" s="40" t="s">
        <v>2227</v>
      </c>
      <c r="F1086" s="46" t="s">
        <v>5898</v>
      </c>
      <c r="G1086" s="46" t="s">
        <v>5898</v>
      </c>
      <c r="H1086" s="46" t="s">
        <v>5898</v>
      </c>
      <c r="I1086" s="46" t="s">
        <v>5898</v>
      </c>
      <c r="J1086" s="92" t="s">
        <v>5898</v>
      </c>
    </row>
    <row r="1087" spans="4:10" x14ac:dyDescent="0.15">
      <c r="D1087" s="40" t="s">
        <v>2228</v>
      </c>
      <c r="E1087" s="40" t="s">
        <v>2229</v>
      </c>
      <c r="F1087" s="46" t="s">
        <v>5898</v>
      </c>
      <c r="G1087" s="46" t="s">
        <v>5898</v>
      </c>
      <c r="H1087" s="46">
        <v>0.15</v>
      </c>
      <c r="I1087" s="46" t="s">
        <v>5898</v>
      </c>
      <c r="J1087" s="92" t="s">
        <v>5898</v>
      </c>
    </row>
    <row r="1088" spans="4:10" x14ac:dyDescent="0.15">
      <c r="D1088" s="40" t="s">
        <v>2230</v>
      </c>
      <c r="E1088" s="40" t="s">
        <v>2231</v>
      </c>
      <c r="F1088" s="46" t="s">
        <v>5898</v>
      </c>
      <c r="G1088" s="46" t="s">
        <v>5898</v>
      </c>
      <c r="H1088" s="46">
        <v>0.06</v>
      </c>
      <c r="I1088" s="46" t="s">
        <v>5898</v>
      </c>
      <c r="J1088" s="92" t="s">
        <v>5898</v>
      </c>
    </row>
    <row r="1089" spans="4:10" x14ac:dyDescent="0.15">
      <c r="D1089" s="40" t="s">
        <v>2232</v>
      </c>
      <c r="E1089" s="40" t="s">
        <v>2233</v>
      </c>
      <c r="F1089" s="46" t="s">
        <v>5898</v>
      </c>
      <c r="G1089" s="46" t="s">
        <v>5898</v>
      </c>
      <c r="H1089" s="46" t="s">
        <v>5898</v>
      </c>
      <c r="I1089" s="46" t="s">
        <v>5898</v>
      </c>
      <c r="J1089" s="92" t="s">
        <v>5898</v>
      </c>
    </row>
    <row r="1090" spans="4:10" x14ac:dyDescent="0.15">
      <c r="D1090" s="40" t="s">
        <v>2234</v>
      </c>
      <c r="E1090" s="40" t="s">
        <v>2235</v>
      </c>
      <c r="F1090" s="46" t="s">
        <v>5898</v>
      </c>
      <c r="G1090" s="46" t="s">
        <v>5898</v>
      </c>
      <c r="H1090" s="46">
        <v>0.04</v>
      </c>
      <c r="I1090" s="46" t="s">
        <v>5898</v>
      </c>
      <c r="J1090" s="92" t="s">
        <v>5898</v>
      </c>
    </row>
    <row r="1091" spans="4:10" x14ac:dyDescent="0.15">
      <c r="D1091" s="40" t="s">
        <v>2236</v>
      </c>
      <c r="E1091" s="40" t="s">
        <v>5787</v>
      </c>
      <c r="F1091" s="46" t="s">
        <v>5898</v>
      </c>
      <c r="G1091" s="46" t="s">
        <v>5898</v>
      </c>
      <c r="H1091" s="46">
        <v>2.6550000000000001E-2</v>
      </c>
      <c r="I1091" s="46" t="s">
        <v>5898</v>
      </c>
      <c r="J1091" s="92" t="s">
        <v>5898</v>
      </c>
    </row>
    <row r="1092" spans="4:10" x14ac:dyDescent="0.15">
      <c r="D1092" s="40" t="s">
        <v>2238</v>
      </c>
      <c r="E1092" s="40" t="s">
        <v>2239</v>
      </c>
      <c r="F1092" s="46" t="s">
        <v>5898</v>
      </c>
      <c r="G1092" s="46" t="s">
        <v>5898</v>
      </c>
      <c r="H1092" s="46">
        <v>0.02</v>
      </c>
      <c r="I1092" s="46" t="s">
        <v>5898</v>
      </c>
      <c r="J1092" s="92" t="s">
        <v>5898</v>
      </c>
    </row>
    <row r="1093" spans="4:10" x14ac:dyDescent="0.15">
      <c r="D1093" s="40" t="s">
        <v>2240</v>
      </c>
      <c r="E1093" s="40" t="s">
        <v>2241</v>
      </c>
      <c r="F1093" s="46" t="s">
        <v>5898</v>
      </c>
      <c r="G1093" s="46" t="s">
        <v>5898</v>
      </c>
      <c r="H1093" s="46">
        <v>0.05</v>
      </c>
      <c r="I1093" s="46" t="s">
        <v>5898</v>
      </c>
      <c r="J1093" s="92" t="s">
        <v>5898</v>
      </c>
    </row>
    <row r="1094" spans="4:10" x14ac:dyDescent="0.15">
      <c r="D1094" s="40" t="s">
        <v>2242</v>
      </c>
      <c r="E1094" s="40" t="s">
        <v>2243</v>
      </c>
      <c r="F1094" s="46" t="s">
        <v>5898</v>
      </c>
      <c r="G1094" s="46" t="s">
        <v>5898</v>
      </c>
      <c r="H1094" s="46">
        <v>0.15</v>
      </c>
      <c r="I1094" s="46" t="s">
        <v>5898</v>
      </c>
      <c r="J1094" s="92" t="s">
        <v>5898</v>
      </c>
    </row>
    <row r="1095" spans="4:10" x14ac:dyDescent="0.15">
      <c r="D1095" s="40" t="s">
        <v>2244</v>
      </c>
      <c r="E1095" s="40" t="s">
        <v>2245</v>
      </c>
      <c r="F1095" s="46" t="s">
        <v>5898</v>
      </c>
      <c r="G1095" s="46" t="s">
        <v>5898</v>
      </c>
      <c r="H1095" s="46">
        <v>1.4999999999999999E-2</v>
      </c>
      <c r="I1095" s="46" t="s">
        <v>5898</v>
      </c>
      <c r="J1095" s="92" t="s">
        <v>5898</v>
      </c>
    </row>
    <row r="1096" spans="4:10" x14ac:dyDescent="0.15">
      <c r="D1096" s="40" t="s">
        <v>2246</v>
      </c>
      <c r="E1096" s="40" t="s">
        <v>2247</v>
      </c>
      <c r="F1096" s="46" t="s">
        <v>5898</v>
      </c>
      <c r="G1096" s="46" t="s">
        <v>5898</v>
      </c>
      <c r="H1096" s="46" t="s">
        <v>5898</v>
      </c>
      <c r="I1096" s="46" t="s">
        <v>5898</v>
      </c>
      <c r="J1096" s="92" t="s">
        <v>5898</v>
      </c>
    </row>
    <row r="1097" spans="4:10" x14ac:dyDescent="0.15">
      <c r="D1097" s="40" t="s">
        <v>2248</v>
      </c>
      <c r="E1097" s="40" t="s">
        <v>2249</v>
      </c>
      <c r="F1097" s="46" t="s">
        <v>5898</v>
      </c>
      <c r="G1097" s="46" t="s">
        <v>5898</v>
      </c>
      <c r="H1097" s="46">
        <v>3.5000000000000003E-2</v>
      </c>
      <c r="I1097" s="46" t="s">
        <v>5898</v>
      </c>
      <c r="J1097" s="92" t="s">
        <v>5898</v>
      </c>
    </row>
    <row r="1098" spans="4:10" x14ac:dyDescent="0.15">
      <c r="D1098" s="40" t="s">
        <v>2250</v>
      </c>
      <c r="E1098" s="40" t="s">
        <v>2251</v>
      </c>
      <c r="F1098" s="46" t="s">
        <v>5898</v>
      </c>
      <c r="G1098" s="46" t="s">
        <v>5898</v>
      </c>
      <c r="H1098" s="46">
        <v>2.5000000000000001E-2</v>
      </c>
      <c r="I1098" s="46" t="s">
        <v>5898</v>
      </c>
      <c r="J1098" s="92" t="s">
        <v>5898</v>
      </c>
    </row>
    <row r="1099" spans="4:10" x14ac:dyDescent="0.15">
      <c r="D1099" s="40" t="s">
        <v>2252</v>
      </c>
      <c r="E1099" s="40" t="s">
        <v>2253</v>
      </c>
      <c r="F1099" s="46" t="s">
        <v>5898</v>
      </c>
      <c r="G1099" s="46" t="s">
        <v>5898</v>
      </c>
      <c r="H1099" s="46">
        <v>0.05</v>
      </c>
      <c r="I1099" s="46" t="s">
        <v>5898</v>
      </c>
      <c r="J1099" s="92" t="s">
        <v>5898</v>
      </c>
    </row>
    <row r="1100" spans="4:10" x14ac:dyDescent="0.15">
      <c r="D1100" s="40" t="s">
        <v>2254</v>
      </c>
      <c r="E1100" s="40" t="s">
        <v>2255</v>
      </c>
      <c r="F1100" s="46" t="s">
        <v>5898</v>
      </c>
      <c r="G1100" s="46" t="s">
        <v>5898</v>
      </c>
      <c r="H1100" s="46" t="s">
        <v>5898</v>
      </c>
      <c r="I1100" s="46" t="s">
        <v>5898</v>
      </c>
      <c r="J1100" s="92" t="s">
        <v>5898</v>
      </c>
    </row>
    <row r="1101" spans="4:10" x14ac:dyDescent="0.15">
      <c r="D1101" s="40" t="s">
        <v>2256</v>
      </c>
      <c r="E1101" s="40" t="s">
        <v>2257</v>
      </c>
      <c r="F1101" s="46" t="s">
        <v>5898</v>
      </c>
      <c r="G1101" s="46" t="s">
        <v>5898</v>
      </c>
      <c r="H1101" s="46">
        <v>0.2</v>
      </c>
      <c r="I1101" s="46" t="s">
        <v>5898</v>
      </c>
      <c r="J1101" s="92" t="s">
        <v>5898</v>
      </c>
    </row>
    <row r="1102" spans="4:10" x14ac:dyDescent="0.15">
      <c r="D1102" s="40" t="s">
        <v>2258</v>
      </c>
      <c r="E1102" s="40" t="s">
        <v>2259</v>
      </c>
      <c r="F1102" s="46" t="s">
        <v>5898</v>
      </c>
      <c r="G1102" s="46" t="s">
        <v>5898</v>
      </c>
      <c r="H1102" s="46">
        <v>0.3</v>
      </c>
      <c r="I1102" s="46" t="s">
        <v>5898</v>
      </c>
      <c r="J1102" s="92" t="s">
        <v>5898</v>
      </c>
    </row>
    <row r="1103" spans="4:10" x14ac:dyDescent="0.15">
      <c r="D1103" s="40" t="s">
        <v>2260</v>
      </c>
      <c r="E1103" s="40" t="s">
        <v>2261</v>
      </c>
      <c r="F1103" s="46" t="s">
        <v>5898</v>
      </c>
      <c r="G1103" s="46" t="s">
        <v>5898</v>
      </c>
      <c r="H1103" s="46" t="s">
        <v>5898</v>
      </c>
      <c r="I1103" s="46" t="s">
        <v>5898</v>
      </c>
      <c r="J1103" s="92" t="s">
        <v>5898</v>
      </c>
    </row>
    <row r="1104" spans="4:10" x14ac:dyDescent="0.15">
      <c r="D1104" s="40" t="s">
        <v>2262</v>
      </c>
      <c r="E1104" s="40" t="s">
        <v>2263</v>
      </c>
      <c r="F1104" s="46" t="s">
        <v>5898</v>
      </c>
      <c r="G1104" s="46" t="s">
        <v>5898</v>
      </c>
      <c r="H1104" s="46">
        <v>0.1</v>
      </c>
      <c r="I1104" s="46" t="s">
        <v>5898</v>
      </c>
      <c r="J1104" s="92" t="s">
        <v>5898</v>
      </c>
    </row>
    <row r="1105" spans="4:10" x14ac:dyDescent="0.15">
      <c r="D1105" s="40" t="s">
        <v>2264</v>
      </c>
      <c r="E1105" s="40" t="s">
        <v>2265</v>
      </c>
      <c r="F1105" s="46">
        <v>0.01</v>
      </c>
      <c r="G1105" s="46" t="s">
        <v>5898</v>
      </c>
      <c r="H1105" s="46" t="s">
        <v>5898</v>
      </c>
      <c r="I1105" s="46" t="s">
        <v>5898</v>
      </c>
      <c r="J1105" s="92" t="s">
        <v>5898</v>
      </c>
    </row>
    <row r="1106" spans="4:10" x14ac:dyDescent="0.15">
      <c r="D1106" s="40" t="s">
        <v>2266</v>
      </c>
      <c r="E1106" s="40" t="s">
        <v>2267</v>
      </c>
      <c r="F1106" s="46" t="s">
        <v>5898</v>
      </c>
      <c r="G1106" s="46" t="s">
        <v>5898</v>
      </c>
      <c r="H1106" s="46">
        <v>8.5000000000000006E-3</v>
      </c>
      <c r="I1106" s="46" t="s">
        <v>5898</v>
      </c>
      <c r="J1106" s="92" t="s">
        <v>5898</v>
      </c>
    </row>
    <row r="1107" spans="4:10" x14ac:dyDescent="0.15">
      <c r="D1107" s="40" t="s">
        <v>2268</v>
      </c>
      <c r="E1107" s="40" t="s">
        <v>2269</v>
      </c>
      <c r="F1107" s="46" t="s">
        <v>5898</v>
      </c>
      <c r="G1107" s="46" t="s">
        <v>5898</v>
      </c>
      <c r="H1107" s="46">
        <v>5.2999999999999999E-2</v>
      </c>
      <c r="I1107" s="46" t="s">
        <v>5898</v>
      </c>
      <c r="J1107" s="92" t="s">
        <v>5898</v>
      </c>
    </row>
    <row r="1108" spans="4:10" x14ac:dyDescent="0.15">
      <c r="D1108" s="40" t="s">
        <v>2270</v>
      </c>
      <c r="E1108" s="40" t="s">
        <v>2271</v>
      </c>
      <c r="F1108" s="46" t="s">
        <v>5898</v>
      </c>
      <c r="G1108" s="46" t="s">
        <v>5898</v>
      </c>
      <c r="H1108" s="46">
        <v>0.05</v>
      </c>
      <c r="I1108" s="46" t="s">
        <v>5898</v>
      </c>
      <c r="J1108" s="92" t="s">
        <v>5898</v>
      </c>
    </row>
    <row r="1109" spans="4:10" x14ac:dyDescent="0.15">
      <c r="D1109" s="40" t="s">
        <v>2272</v>
      </c>
      <c r="E1109" s="40" t="s">
        <v>2273</v>
      </c>
      <c r="F1109" s="46" t="s">
        <v>5898</v>
      </c>
      <c r="G1109" s="46" t="s">
        <v>5898</v>
      </c>
      <c r="H1109" s="46">
        <v>0.05</v>
      </c>
      <c r="I1109" s="46" t="s">
        <v>5898</v>
      </c>
      <c r="J1109" s="92" t="s">
        <v>5898</v>
      </c>
    </row>
    <row r="1110" spans="4:10" x14ac:dyDescent="0.15">
      <c r="D1110" s="40" t="s">
        <v>2274</v>
      </c>
      <c r="E1110" s="40" t="s">
        <v>2275</v>
      </c>
      <c r="F1110" s="46" t="s">
        <v>5898</v>
      </c>
      <c r="G1110" s="46" t="s">
        <v>5898</v>
      </c>
      <c r="H1110" s="46">
        <v>0.3</v>
      </c>
      <c r="I1110" s="46" t="s">
        <v>5898</v>
      </c>
      <c r="J1110" s="92" t="s">
        <v>5898</v>
      </c>
    </row>
    <row r="1111" spans="4:10" x14ac:dyDescent="0.15">
      <c r="D1111" s="40" t="s">
        <v>2276</v>
      </c>
      <c r="E1111" s="40" t="s">
        <v>2277</v>
      </c>
      <c r="F1111" s="46" t="s">
        <v>5898</v>
      </c>
      <c r="G1111" s="46" t="s">
        <v>5898</v>
      </c>
      <c r="H1111" s="46">
        <v>8.9999999999999993E-3</v>
      </c>
      <c r="I1111" s="46" t="s">
        <v>5898</v>
      </c>
      <c r="J1111" s="92" t="s">
        <v>5898</v>
      </c>
    </row>
    <row r="1112" spans="4:10" x14ac:dyDescent="0.15">
      <c r="D1112" s="40" t="s">
        <v>2278</v>
      </c>
      <c r="E1112" s="40" t="s">
        <v>2279</v>
      </c>
      <c r="F1112" s="46" t="s">
        <v>5898</v>
      </c>
      <c r="G1112" s="46" t="s">
        <v>5898</v>
      </c>
      <c r="H1112" s="46" t="s">
        <v>5898</v>
      </c>
      <c r="I1112" s="46" t="s">
        <v>5898</v>
      </c>
      <c r="J1112" s="92" t="s">
        <v>5898</v>
      </c>
    </row>
    <row r="1113" spans="4:10" x14ac:dyDescent="0.15">
      <c r="D1113" s="40" t="s">
        <v>2280</v>
      </c>
      <c r="E1113" s="40" t="s">
        <v>2281</v>
      </c>
      <c r="F1113" s="46" t="s">
        <v>5898</v>
      </c>
      <c r="G1113" s="46" t="s">
        <v>5898</v>
      </c>
      <c r="H1113" s="46">
        <v>0.18</v>
      </c>
      <c r="I1113" s="46" t="s">
        <v>5898</v>
      </c>
      <c r="J1113" s="92" t="s">
        <v>5898</v>
      </c>
    </row>
    <row r="1114" spans="4:10" x14ac:dyDescent="0.15">
      <c r="D1114" s="40" t="s">
        <v>2282</v>
      </c>
      <c r="E1114" s="40" t="s">
        <v>2283</v>
      </c>
      <c r="F1114" s="46" t="s">
        <v>5898</v>
      </c>
      <c r="G1114" s="46" t="s">
        <v>5898</v>
      </c>
      <c r="H1114" s="46" t="s">
        <v>5898</v>
      </c>
      <c r="I1114" s="46" t="s">
        <v>5898</v>
      </c>
      <c r="J1114" s="92" t="s">
        <v>5898</v>
      </c>
    </row>
    <row r="1115" spans="4:10" x14ac:dyDescent="0.15">
      <c r="D1115" s="40" t="s">
        <v>2284</v>
      </c>
      <c r="E1115" s="40" t="s">
        <v>2285</v>
      </c>
      <c r="F1115" s="46" t="s">
        <v>5898</v>
      </c>
      <c r="G1115" s="46" t="s">
        <v>5898</v>
      </c>
      <c r="H1115" s="46" t="s">
        <v>5898</v>
      </c>
      <c r="I1115" s="46" t="s">
        <v>5898</v>
      </c>
      <c r="J1115" s="92" t="s">
        <v>5898</v>
      </c>
    </row>
    <row r="1116" spans="4:10" x14ac:dyDescent="0.15">
      <c r="D1116" s="40" t="s">
        <v>2286</v>
      </c>
      <c r="E1116" s="40" t="s">
        <v>2287</v>
      </c>
      <c r="F1116" s="46" t="s">
        <v>5898</v>
      </c>
      <c r="G1116" s="46" t="s">
        <v>5898</v>
      </c>
      <c r="H1116" s="46">
        <v>0.220863</v>
      </c>
      <c r="I1116" s="46" t="s">
        <v>5898</v>
      </c>
      <c r="J1116" s="92" t="s">
        <v>5898</v>
      </c>
    </row>
    <row r="1117" spans="4:10" x14ac:dyDescent="0.15">
      <c r="D1117" s="40" t="s">
        <v>2288</v>
      </c>
      <c r="E1117" s="40" t="s">
        <v>2289</v>
      </c>
      <c r="F1117" s="46" t="s">
        <v>5898</v>
      </c>
      <c r="G1117" s="46" t="s">
        <v>5898</v>
      </c>
      <c r="H1117" s="46">
        <v>0.04</v>
      </c>
      <c r="I1117" s="46" t="s">
        <v>5898</v>
      </c>
      <c r="J1117" s="92" t="s">
        <v>5898</v>
      </c>
    </row>
    <row r="1118" spans="4:10" x14ac:dyDescent="0.15">
      <c r="D1118" s="40" t="s">
        <v>2290</v>
      </c>
      <c r="E1118" s="40" t="s">
        <v>2291</v>
      </c>
      <c r="F1118" s="46" t="s">
        <v>5898</v>
      </c>
      <c r="G1118" s="46" t="s">
        <v>5898</v>
      </c>
      <c r="H1118" s="46">
        <v>0.06</v>
      </c>
      <c r="I1118" s="46" t="s">
        <v>5898</v>
      </c>
      <c r="J1118" s="92" t="s">
        <v>5898</v>
      </c>
    </row>
    <row r="1119" spans="4:10" x14ac:dyDescent="0.15">
      <c r="D1119" s="40" t="s">
        <v>2292</v>
      </c>
      <c r="E1119" s="40" t="s">
        <v>2293</v>
      </c>
      <c r="F1119" s="46" t="s">
        <v>5898</v>
      </c>
      <c r="G1119" s="46" t="s">
        <v>5898</v>
      </c>
      <c r="H1119" s="46">
        <v>0.05</v>
      </c>
      <c r="I1119" s="46" t="s">
        <v>5898</v>
      </c>
      <c r="J1119" s="92" t="s">
        <v>5898</v>
      </c>
    </row>
    <row r="1120" spans="4:10" x14ac:dyDescent="0.15">
      <c r="D1120" s="40" t="s">
        <v>2294</v>
      </c>
      <c r="E1120" s="40" t="s">
        <v>2295</v>
      </c>
      <c r="F1120" s="46" t="s">
        <v>5898</v>
      </c>
      <c r="G1120" s="46" t="s">
        <v>5898</v>
      </c>
      <c r="H1120" s="46">
        <v>0.25</v>
      </c>
      <c r="I1120" s="46" t="s">
        <v>5898</v>
      </c>
      <c r="J1120" s="92" t="s">
        <v>5898</v>
      </c>
    </row>
    <row r="1121" spans="4:10" x14ac:dyDescent="0.15">
      <c r="D1121" s="40" t="s">
        <v>2296</v>
      </c>
      <c r="E1121" s="40" t="s">
        <v>2297</v>
      </c>
      <c r="F1121" s="46" t="s">
        <v>5898</v>
      </c>
      <c r="G1121" s="46" t="s">
        <v>5898</v>
      </c>
      <c r="H1121" s="46">
        <v>0.05</v>
      </c>
      <c r="I1121" s="46" t="s">
        <v>5898</v>
      </c>
      <c r="J1121" s="92" t="s">
        <v>5898</v>
      </c>
    </row>
    <row r="1122" spans="4:10" x14ac:dyDescent="0.15">
      <c r="D1122" s="40" t="s">
        <v>2298</v>
      </c>
      <c r="E1122" s="40" t="s">
        <v>2299</v>
      </c>
      <c r="F1122" s="46" t="s">
        <v>5898</v>
      </c>
      <c r="G1122" s="46" t="s">
        <v>5898</v>
      </c>
      <c r="H1122" s="46">
        <v>1.0999999999999999E-2</v>
      </c>
      <c r="I1122" s="46" t="s">
        <v>5898</v>
      </c>
      <c r="J1122" s="92" t="s">
        <v>5898</v>
      </c>
    </row>
    <row r="1123" spans="4:10" x14ac:dyDescent="0.15">
      <c r="D1123" s="40" t="s">
        <v>2300</v>
      </c>
      <c r="E1123" s="40" t="s">
        <v>2301</v>
      </c>
      <c r="F1123" s="46" t="s">
        <v>5898</v>
      </c>
      <c r="G1123" s="46" t="s">
        <v>5898</v>
      </c>
      <c r="H1123" s="46">
        <v>0.11</v>
      </c>
      <c r="I1123" s="46" t="s">
        <v>5898</v>
      </c>
      <c r="J1123" s="92" t="s">
        <v>5898</v>
      </c>
    </row>
    <row r="1124" spans="4:10" x14ac:dyDescent="0.15">
      <c r="D1124" s="40" t="s">
        <v>2302</v>
      </c>
      <c r="E1124" s="40" t="s">
        <v>2303</v>
      </c>
      <c r="F1124" s="46" t="s">
        <v>5898</v>
      </c>
      <c r="G1124" s="46" t="s">
        <v>5898</v>
      </c>
      <c r="H1124" s="46">
        <v>0.04</v>
      </c>
      <c r="I1124" s="46" t="s">
        <v>5898</v>
      </c>
      <c r="J1124" s="92" t="s">
        <v>5898</v>
      </c>
    </row>
    <row r="1125" spans="4:10" x14ac:dyDescent="0.15">
      <c r="D1125" s="40" t="s">
        <v>2304</v>
      </c>
      <c r="E1125" s="40" t="s">
        <v>2305</v>
      </c>
      <c r="F1125" s="46" t="s">
        <v>5898</v>
      </c>
      <c r="G1125" s="46" t="s">
        <v>5898</v>
      </c>
      <c r="H1125" s="46">
        <v>8.7999999999999995E-2</v>
      </c>
      <c r="I1125" s="46" t="s">
        <v>5898</v>
      </c>
      <c r="J1125" s="92" t="s">
        <v>5898</v>
      </c>
    </row>
    <row r="1126" spans="4:10" x14ac:dyDescent="0.15">
      <c r="D1126" s="40" t="s">
        <v>2306</v>
      </c>
      <c r="E1126" s="40" t="s">
        <v>2307</v>
      </c>
      <c r="F1126" s="46" t="s">
        <v>5898</v>
      </c>
      <c r="G1126" s="46" t="s">
        <v>5898</v>
      </c>
      <c r="H1126" s="46" t="s">
        <v>5898</v>
      </c>
      <c r="I1126" s="46" t="s">
        <v>5898</v>
      </c>
      <c r="J1126" s="92" t="s">
        <v>5898</v>
      </c>
    </row>
    <row r="1127" spans="4:10" x14ac:dyDescent="0.15">
      <c r="D1127" s="40" t="s">
        <v>2308</v>
      </c>
      <c r="E1127" s="40" t="s">
        <v>2309</v>
      </c>
      <c r="F1127" s="46" t="s">
        <v>5898</v>
      </c>
      <c r="G1127" s="46" t="s">
        <v>5898</v>
      </c>
      <c r="H1127" s="46">
        <v>1.6E-2</v>
      </c>
      <c r="I1127" s="46" t="s">
        <v>5898</v>
      </c>
      <c r="J1127" s="92" t="s">
        <v>5898</v>
      </c>
    </row>
    <row r="1128" spans="4:10" x14ac:dyDescent="0.15">
      <c r="D1128" s="40" t="s">
        <v>2310</v>
      </c>
      <c r="E1128" s="40" t="s">
        <v>2311</v>
      </c>
      <c r="F1128" s="46" t="s">
        <v>5898</v>
      </c>
      <c r="G1128" s="46" t="s">
        <v>5898</v>
      </c>
      <c r="H1128" s="46">
        <v>0.5</v>
      </c>
      <c r="I1128" s="46" t="s">
        <v>5898</v>
      </c>
      <c r="J1128" s="92" t="s">
        <v>5898</v>
      </c>
    </row>
    <row r="1129" spans="4:10" x14ac:dyDescent="0.15">
      <c r="D1129" s="40" t="s">
        <v>2312</v>
      </c>
      <c r="E1129" s="40" t="s">
        <v>2313</v>
      </c>
      <c r="F1129" s="46" t="s">
        <v>5898</v>
      </c>
      <c r="G1129" s="46" t="s">
        <v>5898</v>
      </c>
      <c r="H1129" s="46">
        <v>0.3</v>
      </c>
      <c r="I1129" s="46" t="s">
        <v>5898</v>
      </c>
      <c r="J1129" s="92" t="s">
        <v>5898</v>
      </c>
    </row>
    <row r="1130" spans="4:10" x14ac:dyDescent="0.15">
      <c r="D1130" s="40" t="s">
        <v>2314</v>
      </c>
      <c r="E1130" s="40" t="s">
        <v>2315</v>
      </c>
      <c r="F1130" s="46" t="s">
        <v>5898</v>
      </c>
      <c r="G1130" s="46" t="s">
        <v>5898</v>
      </c>
      <c r="H1130" s="46">
        <v>1.19948E-2</v>
      </c>
      <c r="I1130" s="46" t="s">
        <v>5898</v>
      </c>
      <c r="J1130" s="92" t="s">
        <v>5898</v>
      </c>
    </row>
    <row r="1131" spans="4:10" x14ac:dyDescent="0.15">
      <c r="D1131" s="40" t="s">
        <v>2316</v>
      </c>
      <c r="E1131" s="40" t="s">
        <v>2317</v>
      </c>
      <c r="F1131" s="46" t="s">
        <v>5898</v>
      </c>
      <c r="G1131" s="46" t="s">
        <v>5898</v>
      </c>
      <c r="H1131" s="46">
        <v>5.0999999999999997E-2</v>
      </c>
      <c r="I1131" s="46" t="s">
        <v>5898</v>
      </c>
      <c r="J1131" s="92" t="s">
        <v>5898</v>
      </c>
    </row>
    <row r="1132" spans="4:10" x14ac:dyDescent="0.15">
      <c r="D1132" s="40" t="s">
        <v>2318</v>
      </c>
      <c r="E1132" s="40" t="s">
        <v>2319</v>
      </c>
      <c r="F1132" s="46" t="s">
        <v>5898</v>
      </c>
      <c r="G1132" s="46" t="s">
        <v>5898</v>
      </c>
      <c r="H1132" s="46">
        <v>4.6379999999999998E-2</v>
      </c>
      <c r="I1132" s="46" t="s">
        <v>5898</v>
      </c>
      <c r="J1132" s="92" t="s">
        <v>5898</v>
      </c>
    </row>
    <row r="1133" spans="4:10" x14ac:dyDescent="0.15">
      <c r="D1133" s="40" t="s">
        <v>2320</v>
      </c>
      <c r="E1133" s="40" t="s">
        <v>2321</v>
      </c>
      <c r="F1133" s="46" t="s">
        <v>5898</v>
      </c>
      <c r="G1133" s="46" t="s">
        <v>5898</v>
      </c>
      <c r="H1133" s="46">
        <v>6.0999999999999999E-2</v>
      </c>
      <c r="I1133" s="46" t="s">
        <v>5898</v>
      </c>
      <c r="J1133" s="92" t="s">
        <v>5898</v>
      </c>
    </row>
    <row r="1134" spans="4:10" x14ac:dyDescent="0.15">
      <c r="D1134" s="40" t="s">
        <v>2322</v>
      </c>
      <c r="E1134" s="40" t="s">
        <v>2323</v>
      </c>
      <c r="F1134" s="46" t="s">
        <v>5898</v>
      </c>
      <c r="G1134" s="46" t="s">
        <v>5898</v>
      </c>
      <c r="H1134" s="46">
        <v>0.01</v>
      </c>
      <c r="I1134" s="46" t="s">
        <v>5898</v>
      </c>
      <c r="J1134" s="92" t="s">
        <v>5898</v>
      </c>
    </row>
    <row r="1135" spans="4:10" x14ac:dyDescent="0.15">
      <c r="D1135" s="40" t="s">
        <v>2324</v>
      </c>
      <c r="E1135" s="40" t="s">
        <v>2325</v>
      </c>
      <c r="F1135" s="46" t="s">
        <v>5898</v>
      </c>
      <c r="G1135" s="46" t="s">
        <v>5898</v>
      </c>
      <c r="H1135" s="46">
        <v>0.16200000000000001</v>
      </c>
      <c r="I1135" s="46" t="s">
        <v>5898</v>
      </c>
      <c r="J1135" s="92" t="s">
        <v>5898</v>
      </c>
    </row>
    <row r="1136" spans="4:10" x14ac:dyDescent="0.15">
      <c r="D1136" s="40" t="s">
        <v>2326</v>
      </c>
      <c r="E1136" s="40" t="s">
        <v>2327</v>
      </c>
      <c r="F1136" s="46" t="s">
        <v>5898</v>
      </c>
      <c r="G1136" s="46" t="s">
        <v>5898</v>
      </c>
      <c r="H1136" s="46">
        <v>0.108</v>
      </c>
      <c r="I1136" s="46" t="s">
        <v>5898</v>
      </c>
      <c r="J1136" s="92" t="s">
        <v>5898</v>
      </c>
    </row>
    <row r="1137" spans="4:10" x14ac:dyDescent="0.15">
      <c r="D1137" s="40" t="s">
        <v>2328</v>
      </c>
      <c r="E1137" s="40" t="s">
        <v>2329</v>
      </c>
      <c r="F1137" s="46" t="s">
        <v>5898</v>
      </c>
      <c r="G1137" s="46" t="s">
        <v>5898</v>
      </c>
      <c r="H1137" s="46" t="s">
        <v>5898</v>
      </c>
      <c r="I1137" s="46" t="s">
        <v>5898</v>
      </c>
      <c r="J1137" s="92" t="s">
        <v>5898</v>
      </c>
    </row>
    <row r="1138" spans="4:10" x14ac:dyDescent="0.15">
      <c r="D1138" s="40" t="s">
        <v>2330</v>
      </c>
      <c r="E1138" s="40" t="s">
        <v>2331</v>
      </c>
      <c r="F1138" s="46" t="s">
        <v>5898</v>
      </c>
      <c r="G1138" s="46" t="s">
        <v>5898</v>
      </c>
      <c r="H1138" s="46">
        <v>0.01</v>
      </c>
      <c r="I1138" s="46" t="s">
        <v>5898</v>
      </c>
      <c r="J1138" s="92" t="s">
        <v>5898</v>
      </c>
    </row>
    <row r="1139" spans="4:10" x14ac:dyDescent="0.15">
      <c r="D1139" s="40" t="s">
        <v>2332</v>
      </c>
      <c r="E1139" s="40" t="s">
        <v>2333</v>
      </c>
      <c r="F1139" s="46" t="s">
        <v>5898</v>
      </c>
      <c r="G1139" s="46" t="s">
        <v>5898</v>
      </c>
      <c r="H1139" s="46">
        <v>0.08</v>
      </c>
      <c r="I1139" s="46" t="s">
        <v>5898</v>
      </c>
      <c r="J1139" s="92" t="s">
        <v>5898</v>
      </c>
    </row>
    <row r="1140" spans="4:10" x14ac:dyDescent="0.15">
      <c r="D1140" s="40" t="s">
        <v>2334</v>
      </c>
      <c r="E1140" s="40" t="s">
        <v>2335</v>
      </c>
      <c r="F1140" s="46" t="s">
        <v>5898</v>
      </c>
      <c r="G1140" s="46" t="s">
        <v>5898</v>
      </c>
      <c r="H1140" s="46">
        <v>0.22</v>
      </c>
      <c r="I1140" s="46" t="s">
        <v>5898</v>
      </c>
      <c r="J1140" s="92" t="s">
        <v>5898</v>
      </c>
    </row>
    <row r="1141" spans="4:10" x14ac:dyDescent="0.15">
      <c r="D1141" s="40" t="s">
        <v>2336</v>
      </c>
      <c r="E1141" s="40" t="s">
        <v>2337</v>
      </c>
      <c r="F1141" s="46" t="s">
        <v>5898</v>
      </c>
      <c r="G1141" s="46" t="s">
        <v>5898</v>
      </c>
      <c r="H1141" s="46" t="s">
        <v>5898</v>
      </c>
      <c r="I1141" s="46" t="s">
        <v>5898</v>
      </c>
      <c r="J1141" s="92" t="s">
        <v>5898</v>
      </c>
    </row>
    <row r="1142" spans="4:10" x14ac:dyDescent="0.15">
      <c r="D1142" s="40" t="s">
        <v>2338</v>
      </c>
      <c r="E1142" s="40" t="s">
        <v>2339</v>
      </c>
      <c r="F1142" s="46" t="s">
        <v>5898</v>
      </c>
      <c r="G1142" s="46" t="s">
        <v>5898</v>
      </c>
      <c r="H1142" s="46">
        <v>0.11</v>
      </c>
      <c r="I1142" s="46" t="s">
        <v>5898</v>
      </c>
      <c r="J1142" s="92" t="s">
        <v>5898</v>
      </c>
    </row>
    <row r="1143" spans="4:10" x14ac:dyDescent="0.15">
      <c r="D1143" s="40" t="s">
        <v>2340</v>
      </c>
      <c r="E1143" s="40" t="s">
        <v>2341</v>
      </c>
      <c r="F1143" s="46" t="s">
        <v>5898</v>
      </c>
      <c r="G1143" s="46" t="s">
        <v>5898</v>
      </c>
      <c r="H1143" s="46">
        <v>0.01</v>
      </c>
      <c r="I1143" s="46" t="s">
        <v>5898</v>
      </c>
      <c r="J1143" s="92" t="s">
        <v>5898</v>
      </c>
    </row>
    <row r="1144" spans="4:10" x14ac:dyDescent="0.15">
      <c r="D1144" s="40" t="s">
        <v>2342</v>
      </c>
      <c r="E1144" s="40" t="s">
        <v>2343</v>
      </c>
      <c r="F1144" s="46" t="s">
        <v>5898</v>
      </c>
      <c r="G1144" s="46" t="s">
        <v>5898</v>
      </c>
      <c r="H1144" s="46">
        <v>0.25</v>
      </c>
      <c r="I1144" s="46" t="s">
        <v>5898</v>
      </c>
      <c r="J1144" s="92" t="s">
        <v>5898</v>
      </c>
    </row>
    <row r="1145" spans="4:10" x14ac:dyDescent="0.15">
      <c r="D1145" s="40" t="s">
        <v>2344</v>
      </c>
      <c r="E1145" s="40" t="s">
        <v>2345</v>
      </c>
      <c r="F1145" s="46" t="s">
        <v>5898</v>
      </c>
      <c r="G1145" s="46" t="s">
        <v>5898</v>
      </c>
      <c r="H1145" s="46">
        <v>7.0000000000000007E-2</v>
      </c>
      <c r="I1145" s="46" t="s">
        <v>5898</v>
      </c>
      <c r="J1145" s="92" t="s">
        <v>5898</v>
      </c>
    </row>
    <row r="1146" spans="4:10" x14ac:dyDescent="0.15">
      <c r="D1146" s="40" t="s">
        <v>2346</v>
      </c>
      <c r="E1146" s="40" t="s">
        <v>2347</v>
      </c>
      <c r="F1146" s="46" t="s">
        <v>5898</v>
      </c>
      <c r="G1146" s="46" t="s">
        <v>5898</v>
      </c>
      <c r="H1146" s="46">
        <v>8.5999999999999993E-2</v>
      </c>
      <c r="I1146" s="46" t="s">
        <v>5898</v>
      </c>
      <c r="J1146" s="92" t="s">
        <v>5898</v>
      </c>
    </row>
    <row r="1147" spans="4:10" x14ac:dyDescent="0.15">
      <c r="D1147" s="40" t="s">
        <v>2348</v>
      </c>
      <c r="E1147" s="40" t="s">
        <v>2349</v>
      </c>
      <c r="F1147" s="46" t="s">
        <v>5898</v>
      </c>
      <c r="G1147" s="46" t="s">
        <v>5898</v>
      </c>
      <c r="H1147" s="46">
        <v>0.3</v>
      </c>
      <c r="I1147" s="46" t="s">
        <v>5898</v>
      </c>
      <c r="J1147" s="92" t="s">
        <v>5898</v>
      </c>
    </row>
    <row r="1148" spans="4:10" x14ac:dyDescent="0.15">
      <c r="D1148" s="40" t="s">
        <v>2350</v>
      </c>
      <c r="E1148" s="40" t="s">
        <v>2351</v>
      </c>
      <c r="F1148" s="46" t="s">
        <v>5898</v>
      </c>
      <c r="G1148" s="46" t="s">
        <v>5898</v>
      </c>
      <c r="H1148" s="46">
        <v>0.1</v>
      </c>
      <c r="I1148" s="46" t="s">
        <v>5898</v>
      </c>
      <c r="J1148" s="92" t="s">
        <v>5898</v>
      </c>
    </row>
    <row r="1149" spans="4:10" x14ac:dyDescent="0.15">
      <c r="D1149" s="40" t="s">
        <v>2352</v>
      </c>
      <c r="E1149" s="40" t="s">
        <v>2353</v>
      </c>
      <c r="F1149" s="46" t="s">
        <v>5898</v>
      </c>
      <c r="G1149" s="46" t="s">
        <v>5898</v>
      </c>
      <c r="H1149" s="46">
        <v>7.4999999999999997E-2</v>
      </c>
      <c r="I1149" s="46" t="s">
        <v>5898</v>
      </c>
      <c r="J1149" s="92" t="s">
        <v>5898</v>
      </c>
    </row>
    <row r="1150" spans="4:10" x14ac:dyDescent="0.15">
      <c r="D1150" s="40" t="s">
        <v>2354</v>
      </c>
      <c r="E1150" s="40" t="s">
        <v>2355</v>
      </c>
      <c r="F1150" s="46" t="s">
        <v>5898</v>
      </c>
      <c r="G1150" s="46" t="s">
        <v>5898</v>
      </c>
      <c r="H1150" s="46">
        <v>0.05</v>
      </c>
      <c r="I1150" s="46" t="s">
        <v>5898</v>
      </c>
      <c r="J1150" s="92" t="s">
        <v>5898</v>
      </c>
    </row>
    <row r="1151" spans="4:10" x14ac:dyDescent="0.15">
      <c r="D1151" s="40" t="s">
        <v>2356</v>
      </c>
      <c r="E1151" s="40" t="s">
        <v>2357</v>
      </c>
      <c r="F1151" s="46" t="s">
        <v>5898</v>
      </c>
      <c r="G1151" s="46" t="s">
        <v>5898</v>
      </c>
      <c r="H1151" s="46" t="s">
        <v>5898</v>
      </c>
      <c r="I1151" s="46" t="s">
        <v>5898</v>
      </c>
      <c r="J1151" s="92" t="s">
        <v>5898</v>
      </c>
    </row>
    <row r="1152" spans="4:10" x14ac:dyDescent="0.15">
      <c r="D1152" s="40" t="s">
        <v>2358</v>
      </c>
      <c r="E1152" s="40" t="s">
        <v>2359</v>
      </c>
      <c r="F1152" s="46" t="s">
        <v>5898</v>
      </c>
      <c r="G1152" s="46" t="s">
        <v>5898</v>
      </c>
      <c r="H1152" s="46">
        <v>2.5000000000000001E-2</v>
      </c>
      <c r="I1152" s="46" t="s">
        <v>5898</v>
      </c>
      <c r="J1152" s="92" t="s">
        <v>5898</v>
      </c>
    </row>
    <row r="1153" spans="4:10" x14ac:dyDescent="0.15">
      <c r="D1153" s="40" t="s">
        <v>2360</v>
      </c>
      <c r="E1153" s="40" t="s">
        <v>2361</v>
      </c>
      <c r="F1153" s="46" t="s">
        <v>5898</v>
      </c>
      <c r="G1153" s="46" t="s">
        <v>5898</v>
      </c>
      <c r="H1153" s="46">
        <v>0.06</v>
      </c>
      <c r="I1153" s="46" t="s">
        <v>5898</v>
      </c>
      <c r="J1153" s="92" t="s">
        <v>5898</v>
      </c>
    </row>
    <row r="1154" spans="4:10" x14ac:dyDescent="0.15">
      <c r="D1154" s="40" t="s">
        <v>2362</v>
      </c>
      <c r="E1154" s="40" t="s">
        <v>2363</v>
      </c>
      <c r="F1154" s="46" t="s">
        <v>5898</v>
      </c>
      <c r="G1154" s="46" t="s">
        <v>5898</v>
      </c>
      <c r="H1154" s="46">
        <v>0.15</v>
      </c>
      <c r="I1154" s="46" t="s">
        <v>5898</v>
      </c>
      <c r="J1154" s="92" t="s">
        <v>5898</v>
      </c>
    </row>
    <row r="1155" spans="4:10" x14ac:dyDescent="0.15">
      <c r="D1155" s="40" t="s">
        <v>2364</v>
      </c>
      <c r="E1155" s="40" t="s">
        <v>2365</v>
      </c>
      <c r="F1155" s="46" t="s">
        <v>5898</v>
      </c>
      <c r="G1155" s="46" t="s">
        <v>5898</v>
      </c>
      <c r="H1155" s="46">
        <v>0.2</v>
      </c>
      <c r="I1155" s="46" t="s">
        <v>5898</v>
      </c>
      <c r="J1155" s="92" t="s">
        <v>5898</v>
      </c>
    </row>
    <row r="1156" spans="4:10" x14ac:dyDescent="0.15">
      <c r="D1156" s="40" t="s">
        <v>2366</v>
      </c>
      <c r="E1156" s="40" t="s">
        <v>2367</v>
      </c>
      <c r="F1156" s="46" t="s">
        <v>5898</v>
      </c>
      <c r="G1156" s="46" t="s">
        <v>5898</v>
      </c>
      <c r="H1156" s="46" t="s">
        <v>5898</v>
      </c>
      <c r="I1156" s="46" t="s">
        <v>5898</v>
      </c>
      <c r="J1156" s="92" t="s">
        <v>5898</v>
      </c>
    </row>
    <row r="1157" spans="4:10" x14ac:dyDescent="0.15">
      <c r="D1157" s="40" t="s">
        <v>2368</v>
      </c>
      <c r="E1157" s="40" t="s">
        <v>2369</v>
      </c>
      <c r="F1157" s="46" t="s">
        <v>5898</v>
      </c>
      <c r="G1157" s="46" t="s">
        <v>5898</v>
      </c>
      <c r="H1157" s="46">
        <v>0.3</v>
      </c>
      <c r="I1157" s="46" t="s">
        <v>5898</v>
      </c>
      <c r="J1157" s="92" t="s">
        <v>5898</v>
      </c>
    </row>
    <row r="1158" spans="4:10" x14ac:dyDescent="0.15">
      <c r="D1158" s="40" t="s">
        <v>2370</v>
      </c>
      <c r="E1158" s="40" t="s">
        <v>2371</v>
      </c>
      <c r="F1158" s="46" t="s">
        <v>5898</v>
      </c>
      <c r="G1158" s="46" t="s">
        <v>5898</v>
      </c>
      <c r="H1158" s="46">
        <v>8.0000000000000002E-3</v>
      </c>
      <c r="I1158" s="46" t="s">
        <v>5898</v>
      </c>
      <c r="J1158" s="92" t="s">
        <v>5898</v>
      </c>
    </row>
    <row r="1159" spans="4:10" x14ac:dyDescent="0.15">
      <c r="D1159" s="40" t="s">
        <v>2372</v>
      </c>
      <c r="E1159" s="40" t="s">
        <v>2373</v>
      </c>
      <c r="F1159" s="46" t="s">
        <v>5898</v>
      </c>
      <c r="G1159" s="46" t="s">
        <v>5898</v>
      </c>
      <c r="H1159" s="46">
        <v>0.15</v>
      </c>
      <c r="I1159" s="46" t="s">
        <v>5898</v>
      </c>
      <c r="J1159" s="92" t="s">
        <v>5898</v>
      </c>
    </row>
    <row r="1160" spans="4:10" x14ac:dyDescent="0.15">
      <c r="D1160" s="40" t="s">
        <v>2374</v>
      </c>
      <c r="E1160" s="40" t="s">
        <v>2375</v>
      </c>
      <c r="F1160" s="46" t="s">
        <v>5898</v>
      </c>
      <c r="G1160" s="46" t="s">
        <v>5898</v>
      </c>
      <c r="H1160" s="46" t="s">
        <v>5898</v>
      </c>
      <c r="I1160" s="46" t="s">
        <v>5898</v>
      </c>
      <c r="J1160" s="92" t="s">
        <v>5898</v>
      </c>
    </row>
    <row r="1161" spans="4:10" x14ac:dyDescent="0.15">
      <c r="D1161" s="40" t="s">
        <v>2376</v>
      </c>
      <c r="E1161" s="40" t="s">
        <v>2377</v>
      </c>
      <c r="F1161" s="46" t="s">
        <v>5898</v>
      </c>
      <c r="G1161" s="46" t="s">
        <v>5898</v>
      </c>
      <c r="H1161" s="46">
        <v>1.0999999999999999E-2</v>
      </c>
      <c r="I1161" s="46" t="s">
        <v>5898</v>
      </c>
      <c r="J1161" s="92" t="s">
        <v>5898</v>
      </c>
    </row>
    <row r="1162" spans="4:10" x14ac:dyDescent="0.15">
      <c r="D1162" s="40" t="s">
        <v>2378</v>
      </c>
      <c r="E1162" s="40" t="s">
        <v>2379</v>
      </c>
      <c r="F1162" s="46" t="s">
        <v>5898</v>
      </c>
      <c r="G1162" s="46" t="s">
        <v>5898</v>
      </c>
      <c r="H1162" s="46">
        <v>0.11600000000000001</v>
      </c>
      <c r="I1162" s="46" t="s">
        <v>5898</v>
      </c>
      <c r="J1162" s="92" t="s">
        <v>5898</v>
      </c>
    </row>
    <row r="1163" spans="4:10" x14ac:dyDescent="0.15">
      <c r="D1163" s="40" t="s">
        <v>2380</v>
      </c>
      <c r="E1163" s="40" t="s">
        <v>2381</v>
      </c>
      <c r="F1163" s="46" t="s">
        <v>5898</v>
      </c>
      <c r="G1163" s="46" t="s">
        <v>5898</v>
      </c>
      <c r="H1163" s="46">
        <v>0.1</v>
      </c>
      <c r="I1163" s="46" t="s">
        <v>5898</v>
      </c>
      <c r="J1163" s="92" t="s">
        <v>5898</v>
      </c>
    </row>
    <row r="1164" spans="4:10" x14ac:dyDescent="0.15">
      <c r="D1164" s="40" t="s">
        <v>2382</v>
      </c>
      <c r="E1164" s="40" t="s">
        <v>2383</v>
      </c>
      <c r="F1164" s="46">
        <v>0.05</v>
      </c>
      <c r="G1164" s="46" t="s">
        <v>5898</v>
      </c>
      <c r="H1164" s="46" t="s">
        <v>5898</v>
      </c>
      <c r="I1164" s="46" t="s">
        <v>5898</v>
      </c>
      <c r="J1164" s="92" t="s">
        <v>5898</v>
      </c>
    </row>
    <row r="1165" spans="4:10" x14ac:dyDescent="0.15">
      <c r="D1165" s="40" t="s">
        <v>2384</v>
      </c>
      <c r="E1165" s="40" t="s">
        <v>2385</v>
      </c>
      <c r="F1165" s="46" t="s">
        <v>5898</v>
      </c>
      <c r="G1165" s="46" t="s">
        <v>5898</v>
      </c>
      <c r="H1165" s="46">
        <v>7.0000000000000007E-2</v>
      </c>
      <c r="I1165" s="46" t="s">
        <v>5898</v>
      </c>
      <c r="J1165" s="92" t="s">
        <v>5898</v>
      </c>
    </row>
    <row r="1166" spans="4:10" x14ac:dyDescent="0.15">
      <c r="D1166" s="40" t="s">
        <v>2386</v>
      </c>
      <c r="E1166" s="40" t="s">
        <v>2387</v>
      </c>
      <c r="F1166" s="46" t="s">
        <v>5898</v>
      </c>
      <c r="G1166" s="46" t="s">
        <v>5898</v>
      </c>
      <c r="H1166" s="46" t="s">
        <v>5898</v>
      </c>
      <c r="I1166" s="46" t="s">
        <v>5898</v>
      </c>
      <c r="J1166" s="92" t="s">
        <v>5898</v>
      </c>
    </row>
    <row r="1167" spans="4:10" x14ac:dyDescent="0.15">
      <c r="D1167" s="40" t="s">
        <v>2388</v>
      </c>
      <c r="E1167" s="40" t="s">
        <v>2389</v>
      </c>
      <c r="F1167" s="46" t="s">
        <v>5898</v>
      </c>
      <c r="G1167" s="46" t="s">
        <v>5898</v>
      </c>
      <c r="H1167" s="46">
        <v>4.4999999999999998E-2</v>
      </c>
      <c r="I1167" s="46" t="s">
        <v>5898</v>
      </c>
      <c r="J1167" s="92" t="s">
        <v>5898</v>
      </c>
    </row>
    <row r="1168" spans="4:10" x14ac:dyDescent="0.15">
      <c r="D1168" s="40" t="s">
        <v>2390</v>
      </c>
      <c r="E1168" s="40" t="s">
        <v>2391</v>
      </c>
      <c r="F1168" s="46" t="s">
        <v>5898</v>
      </c>
      <c r="G1168" s="46" t="s">
        <v>5898</v>
      </c>
      <c r="H1168" s="46">
        <v>0.45</v>
      </c>
      <c r="I1168" s="46" t="s">
        <v>5898</v>
      </c>
      <c r="J1168" s="92" t="s">
        <v>5898</v>
      </c>
    </row>
    <row r="1169" spans="4:10" x14ac:dyDescent="0.15">
      <c r="D1169" s="40" t="s">
        <v>2392</v>
      </c>
      <c r="E1169" s="40" t="s">
        <v>2393</v>
      </c>
      <c r="F1169" s="46" t="s">
        <v>5898</v>
      </c>
      <c r="G1169" s="46" t="s">
        <v>5898</v>
      </c>
      <c r="H1169" s="46" t="s">
        <v>5898</v>
      </c>
      <c r="I1169" s="46" t="s">
        <v>5898</v>
      </c>
      <c r="J1169" s="92" t="s">
        <v>5898</v>
      </c>
    </row>
    <row r="1170" spans="4:10" x14ac:dyDescent="0.15">
      <c r="D1170" s="40" t="s">
        <v>2394</v>
      </c>
      <c r="E1170" s="40" t="s">
        <v>2395</v>
      </c>
      <c r="F1170" s="46" t="s">
        <v>5898</v>
      </c>
      <c r="G1170" s="46" t="s">
        <v>5898</v>
      </c>
      <c r="H1170" s="46">
        <v>0.1</v>
      </c>
      <c r="I1170" s="46" t="s">
        <v>5898</v>
      </c>
      <c r="J1170" s="92" t="s">
        <v>5898</v>
      </c>
    </row>
    <row r="1171" spans="4:10" x14ac:dyDescent="0.15">
      <c r="D1171" s="40" t="s">
        <v>2396</v>
      </c>
      <c r="E1171" s="40" t="s">
        <v>2397</v>
      </c>
      <c r="F1171" s="46" t="s">
        <v>5898</v>
      </c>
      <c r="G1171" s="46" t="s">
        <v>5898</v>
      </c>
      <c r="H1171" s="46">
        <v>0.3</v>
      </c>
      <c r="I1171" s="46" t="s">
        <v>5898</v>
      </c>
      <c r="J1171" s="92" t="s">
        <v>5898</v>
      </c>
    </row>
    <row r="1172" spans="4:10" x14ac:dyDescent="0.15">
      <c r="D1172" s="40" t="s">
        <v>2398</v>
      </c>
      <c r="E1172" s="40" t="s">
        <v>2399</v>
      </c>
      <c r="F1172" s="46" t="s">
        <v>5898</v>
      </c>
      <c r="G1172" s="46" t="s">
        <v>5898</v>
      </c>
      <c r="H1172" s="46">
        <v>0.5</v>
      </c>
      <c r="I1172" s="46" t="s">
        <v>5898</v>
      </c>
      <c r="J1172" s="92" t="s">
        <v>5898</v>
      </c>
    </row>
    <row r="1173" spans="4:10" x14ac:dyDescent="0.15">
      <c r="D1173" s="40" t="s">
        <v>2400</v>
      </c>
      <c r="E1173" s="40" t="s">
        <v>2401</v>
      </c>
      <c r="F1173" s="46" t="s">
        <v>5898</v>
      </c>
      <c r="G1173" s="46" t="s">
        <v>5898</v>
      </c>
      <c r="H1173" s="46">
        <v>0.05</v>
      </c>
      <c r="I1173" s="46" t="s">
        <v>5898</v>
      </c>
      <c r="J1173" s="92" t="s">
        <v>5898</v>
      </c>
    </row>
    <row r="1174" spans="4:10" x14ac:dyDescent="0.15">
      <c r="D1174" s="40" t="s">
        <v>2402</v>
      </c>
      <c r="E1174" s="40" t="s">
        <v>2403</v>
      </c>
      <c r="F1174" s="46" t="s">
        <v>5898</v>
      </c>
      <c r="G1174" s="46" t="s">
        <v>5898</v>
      </c>
      <c r="H1174" s="46" t="s">
        <v>5898</v>
      </c>
      <c r="I1174" s="46" t="s">
        <v>5898</v>
      </c>
      <c r="J1174" s="92" t="s">
        <v>5898</v>
      </c>
    </row>
    <row r="1175" spans="4:10" x14ac:dyDescent="0.15">
      <c r="D1175" s="40" t="s">
        <v>2404</v>
      </c>
      <c r="E1175" s="40" t="s">
        <v>2405</v>
      </c>
      <c r="F1175" s="46" t="s">
        <v>5898</v>
      </c>
      <c r="G1175" s="46" t="s">
        <v>5898</v>
      </c>
      <c r="H1175" s="46">
        <v>0.18</v>
      </c>
      <c r="I1175" s="46" t="s">
        <v>5898</v>
      </c>
      <c r="J1175" s="92" t="s">
        <v>5898</v>
      </c>
    </row>
    <row r="1176" spans="4:10" x14ac:dyDescent="0.15">
      <c r="D1176" s="40" t="s">
        <v>2406</v>
      </c>
      <c r="E1176" s="40" t="s">
        <v>2407</v>
      </c>
      <c r="F1176" s="46" t="s">
        <v>5898</v>
      </c>
      <c r="G1176" s="46" t="s">
        <v>5898</v>
      </c>
      <c r="H1176" s="46">
        <v>4.9000000000000002E-2</v>
      </c>
      <c r="I1176" s="46" t="s">
        <v>5898</v>
      </c>
      <c r="J1176" s="92" t="s">
        <v>5898</v>
      </c>
    </row>
    <row r="1177" spans="4:10" x14ac:dyDescent="0.15">
      <c r="D1177" s="40" t="s">
        <v>2408</v>
      </c>
      <c r="E1177" s="40" t="s">
        <v>2409</v>
      </c>
      <c r="F1177" s="46" t="s">
        <v>5898</v>
      </c>
      <c r="G1177" s="46" t="s">
        <v>5898</v>
      </c>
      <c r="H1177" s="46">
        <v>0.15</v>
      </c>
      <c r="I1177" s="46" t="s">
        <v>5898</v>
      </c>
      <c r="J1177" s="92" t="s">
        <v>5898</v>
      </c>
    </row>
    <row r="1178" spans="4:10" x14ac:dyDescent="0.15">
      <c r="D1178" s="40" t="s">
        <v>2410</v>
      </c>
      <c r="E1178" s="40" t="s">
        <v>2411</v>
      </c>
      <c r="F1178" s="46" t="s">
        <v>5898</v>
      </c>
      <c r="G1178" s="46" t="s">
        <v>5898</v>
      </c>
      <c r="H1178" s="46">
        <v>0.4</v>
      </c>
      <c r="I1178" s="46" t="s">
        <v>5898</v>
      </c>
      <c r="J1178" s="92" t="s">
        <v>5898</v>
      </c>
    </row>
    <row r="1179" spans="4:10" x14ac:dyDescent="0.15">
      <c r="D1179" s="40" t="s">
        <v>2412</v>
      </c>
      <c r="E1179" s="40" t="s">
        <v>2413</v>
      </c>
      <c r="F1179" s="46" t="s">
        <v>5898</v>
      </c>
      <c r="G1179" s="46" t="s">
        <v>5898</v>
      </c>
      <c r="H1179" s="46">
        <v>0.35299999999999998</v>
      </c>
      <c r="I1179" s="46" t="s">
        <v>5898</v>
      </c>
      <c r="J1179" s="92" t="s">
        <v>5898</v>
      </c>
    </row>
    <row r="1180" spans="4:10" x14ac:dyDescent="0.15">
      <c r="D1180" s="40" t="s">
        <v>2414</v>
      </c>
      <c r="E1180" s="40" t="s">
        <v>2415</v>
      </c>
      <c r="F1180" s="46" t="s">
        <v>5898</v>
      </c>
      <c r="G1180" s="46" t="s">
        <v>5898</v>
      </c>
      <c r="H1180" s="46" t="s">
        <v>5898</v>
      </c>
      <c r="I1180" s="46" t="s">
        <v>5898</v>
      </c>
      <c r="J1180" s="92" t="s">
        <v>5898</v>
      </c>
    </row>
    <row r="1181" spans="4:10" x14ac:dyDescent="0.15">
      <c r="D1181" s="40" t="s">
        <v>2416</v>
      </c>
      <c r="E1181" s="40" t="s">
        <v>2417</v>
      </c>
      <c r="F1181" s="46" t="s">
        <v>5898</v>
      </c>
      <c r="G1181" s="46" t="s">
        <v>5898</v>
      </c>
      <c r="H1181" s="46">
        <v>0.05</v>
      </c>
      <c r="I1181" s="46" t="s">
        <v>5898</v>
      </c>
      <c r="J1181" s="92" t="s">
        <v>5898</v>
      </c>
    </row>
    <row r="1182" spans="4:10" x14ac:dyDescent="0.15">
      <c r="D1182" s="40" t="s">
        <v>2418</v>
      </c>
      <c r="E1182" s="40" t="s">
        <v>2419</v>
      </c>
      <c r="F1182" s="46" t="s">
        <v>5898</v>
      </c>
      <c r="G1182" s="46" t="s">
        <v>5898</v>
      </c>
      <c r="H1182" s="46">
        <v>3.4000000000000002E-2</v>
      </c>
      <c r="I1182" s="46" t="s">
        <v>5898</v>
      </c>
      <c r="J1182" s="92" t="s">
        <v>5898</v>
      </c>
    </row>
    <row r="1183" spans="4:10" x14ac:dyDescent="0.15">
      <c r="D1183" s="40" t="s">
        <v>2420</v>
      </c>
      <c r="E1183" s="40" t="s">
        <v>2421</v>
      </c>
      <c r="F1183" s="46" t="s">
        <v>5898</v>
      </c>
      <c r="G1183" s="46" t="s">
        <v>5898</v>
      </c>
      <c r="H1183" s="46">
        <v>0.5</v>
      </c>
      <c r="I1183" s="46" t="s">
        <v>5898</v>
      </c>
      <c r="J1183" s="92" t="s">
        <v>5898</v>
      </c>
    </row>
    <row r="1184" spans="4:10" x14ac:dyDescent="0.15">
      <c r="D1184" s="40" t="s">
        <v>2422</v>
      </c>
      <c r="E1184" s="40" t="s">
        <v>2423</v>
      </c>
      <c r="F1184" s="46" t="s">
        <v>5898</v>
      </c>
      <c r="G1184" s="46" t="s">
        <v>5898</v>
      </c>
      <c r="H1184" s="46">
        <v>0.12383470000000001</v>
      </c>
      <c r="I1184" s="46" t="s">
        <v>5898</v>
      </c>
      <c r="J1184" s="92" t="s">
        <v>5898</v>
      </c>
    </row>
    <row r="1185" spans="4:10" x14ac:dyDescent="0.15">
      <c r="D1185" s="40" t="s">
        <v>2424</v>
      </c>
      <c r="E1185" s="40" t="s">
        <v>2425</v>
      </c>
      <c r="F1185" s="46" t="s">
        <v>5898</v>
      </c>
      <c r="G1185" s="46" t="s">
        <v>5898</v>
      </c>
      <c r="H1185" s="46">
        <v>0.04</v>
      </c>
      <c r="I1185" s="46" t="s">
        <v>5898</v>
      </c>
      <c r="J1185" s="92" t="s">
        <v>5898</v>
      </c>
    </row>
    <row r="1186" spans="4:10" x14ac:dyDescent="0.15">
      <c r="D1186" s="40" t="s">
        <v>2426</v>
      </c>
      <c r="E1186" s="40" t="s">
        <v>2427</v>
      </c>
      <c r="F1186" s="46" t="s">
        <v>5898</v>
      </c>
      <c r="G1186" s="46" t="s">
        <v>5898</v>
      </c>
      <c r="H1186" s="46">
        <v>0.09</v>
      </c>
      <c r="I1186" s="46" t="s">
        <v>5898</v>
      </c>
      <c r="J1186" s="92" t="s">
        <v>5898</v>
      </c>
    </row>
    <row r="1187" spans="4:10" x14ac:dyDescent="0.15">
      <c r="D1187" s="40" t="s">
        <v>2428</v>
      </c>
      <c r="E1187" s="40" t="s">
        <v>2429</v>
      </c>
      <c r="F1187" s="46" t="s">
        <v>5898</v>
      </c>
      <c r="G1187" s="46" t="s">
        <v>5898</v>
      </c>
      <c r="H1187" s="46">
        <v>0.05</v>
      </c>
      <c r="I1187" s="46" t="s">
        <v>5898</v>
      </c>
      <c r="J1187" s="92" t="s">
        <v>5898</v>
      </c>
    </row>
    <row r="1188" spans="4:10" x14ac:dyDescent="0.15">
      <c r="D1188" s="40" t="s">
        <v>2430</v>
      </c>
      <c r="E1188" s="40" t="s">
        <v>2431</v>
      </c>
      <c r="F1188" s="46" t="s">
        <v>5898</v>
      </c>
      <c r="G1188" s="46" t="s">
        <v>5898</v>
      </c>
      <c r="H1188" s="46">
        <v>3.5000000000000003E-2</v>
      </c>
      <c r="I1188" s="46" t="s">
        <v>5898</v>
      </c>
      <c r="J1188" s="92" t="s">
        <v>5898</v>
      </c>
    </row>
    <row r="1189" spans="4:10" x14ac:dyDescent="0.15">
      <c r="D1189" s="40" t="s">
        <v>2432</v>
      </c>
      <c r="E1189" s="40" t="s">
        <v>2433</v>
      </c>
      <c r="F1189" s="46" t="s">
        <v>5898</v>
      </c>
      <c r="G1189" s="46" t="s">
        <v>5898</v>
      </c>
      <c r="H1189" s="46">
        <v>0.15</v>
      </c>
      <c r="I1189" s="46" t="s">
        <v>5898</v>
      </c>
      <c r="J1189" s="92" t="s">
        <v>5898</v>
      </c>
    </row>
    <row r="1190" spans="4:10" x14ac:dyDescent="0.15">
      <c r="D1190" s="40" t="s">
        <v>2434</v>
      </c>
      <c r="E1190" s="40" t="s">
        <v>2435</v>
      </c>
      <c r="F1190" s="46" t="s">
        <v>5898</v>
      </c>
      <c r="G1190" s="46" t="s">
        <v>5898</v>
      </c>
      <c r="H1190" s="46">
        <v>0.08</v>
      </c>
      <c r="I1190" s="46" t="s">
        <v>5898</v>
      </c>
      <c r="J1190" s="92" t="s">
        <v>5898</v>
      </c>
    </row>
    <row r="1191" spans="4:10" x14ac:dyDescent="0.15">
      <c r="D1191" s="40" t="s">
        <v>2436</v>
      </c>
      <c r="E1191" s="40" t="s">
        <v>2437</v>
      </c>
      <c r="F1191" s="46" t="s">
        <v>5898</v>
      </c>
      <c r="G1191" s="46" t="s">
        <v>5898</v>
      </c>
      <c r="H1191" s="46">
        <v>0.5</v>
      </c>
      <c r="I1191" s="46" t="s">
        <v>5898</v>
      </c>
      <c r="J1191" s="92" t="s">
        <v>5898</v>
      </c>
    </row>
    <row r="1192" spans="4:10" x14ac:dyDescent="0.15">
      <c r="D1192" s="40" t="s">
        <v>2438</v>
      </c>
      <c r="E1192" s="40" t="s">
        <v>2439</v>
      </c>
      <c r="F1192" s="46" t="s">
        <v>5898</v>
      </c>
      <c r="G1192" s="46" t="s">
        <v>5898</v>
      </c>
      <c r="H1192" s="46">
        <v>6.5000000000000002E-2</v>
      </c>
      <c r="I1192" s="46" t="s">
        <v>5898</v>
      </c>
      <c r="J1192" s="92" t="s">
        <v>5898</v>
      </c>
    </row>
    <row r="1193" spans="4:10" x14ac:dyDescent="0.15">
      <c r="D1193" s="40" t="s">
        <v>2440</v>
      </c>
      <c r="E1193" s="40" t="s">
        <v>2441</v>
      </c>
      <c r="F1193" s="46" t="s">
        <v>5898</v>
      </c>
      <c r="G1193" s="46" t="s">
        <v>5898</v>
      </c>
      <c r="H1193" s="46">
        <v>0.1</v>
      </c>
      <c r="I1193" s="46" t="s">
        <v>5898</v>
      </c>
      <c r="J1193" s="92" t="s">
        <v>5898</v>
      </c>
    </row>
    <row r="1194" spans="4:10" x14ac:dyDescent="0.15">
      <c r="D1194" s="40" t="s">
        <v>2442</v>
      </c>
      <c r="E1194" s="40" t="s">
        <v>2443</v>
      </c>
      <c r="F1194" s="46" t="s">
        <v>5898</v>
      </c>
      <c r="G1194" s="46" t="s">
        <v>5898</v>
      </c>
      <c r="H1194" s="46">
        <v>0.1</v>
      </c>
      <c r="I1194" s="46" t="s">
        <v>5898</v>
      </c>
      <c r="J1194" s="92" t="s">
        <v>5898</v>
      </c>
    </row>
    <row r="1195" spans="4:10" x14ac:dyDescent="0.15">
      <c r="D1195" s="40" t="s">
        <v>2444</v>
      </c>
      <c r="E1195" s="40" t="s">
        <v>2445</v>
      </c>
      <c r="F1195" s="46" t="s">
        <v>5898</v>
      </c>
      <c r="G1195" s="46" t="s">
        <v>5898</v>
      </c>
      <c r="H1195" s="46">
        <v>0.08</v>
      </c>
      <c r="I1195" s="46" t="s">
        <v>5898</v>
      </c>
      <c r="J1195" s="92" t="s">
        <v>5898</v>
      </c>
    </row>
    <row r="1196" spans="4:10" x14ac:dyDescent="0.15">
      <c r="D1196" s="40" t="s">
        <v>2446</v>
      </c>
      <c r="E1196" s="40" t="s">
        <v>2447</v>
      </c>
      <c r="F1196" s="46" t="s">
        <v>5898</v>
      </c>
      <c r="G1196" s="46" t="s">
        <v>5898</v>
      </c>
      <c r="H1196" s="46">
        <v>0.25</v>
      </c>
      <c r="I1196" s="46" t="s">
        <v>5898</v>
      </c>
      <c r="J1196" s="92" t="s">
        <v>5898</v>
      </c>
    </row>
    <row r="1197" spans="4:10" x14ac:dyDescent="0.15">
      <c r="D1197" s="40" t="s">
        <v>2448</v>
      </c>
      <c r="E1197" s="40" t="s">
        <v>2449</v>
      </c>
      <c r="F1197" s="46" t="s">
        <v>5898</v>
      </c>
      <c r="G1197" s="46" t="s">
        <v>5898</v>
      </c>
      <c r="H1197" s="46">
        <v>0.15</v>
      </c>
      <c r="I1197" s="46" t="s">
        <v>5898</v>
      </c>
      <c r="J1197" s="92" t="s">
        <v>5898</v>
      </c>
    </row>
    <row r="1198" spans="4:10" x14ac:dyDescent="0.15">
      <c r="D1198" s="40" t="s">
        <v>2450</v>
      </c>
      <c r="E1198" s="40" t="s">
        <v>2451</v>
      </c>
      <c r="F1198" s="46" t="s">
        <v>5898</v>
      </c>
      <c r="G1198" s="46" t="s">
        <v>5898</v>
      </c>
      <c r="H1198" s="46">
        <v>0.3</v>
      </c>
      <c r="I1198" s="46" t="s">
        <v>5898</v>
      </c>
      <c r="J1198" s="92" t="s">
        <v>5898</v>
      </c>
    </row>
    <row r="1199" spans="4:10" x14ac:dyDescent="0.15">
      <c r="D1199" s="40" t="s">
        <v>2452</v>
      </c>
      <c r="E1199" s="40" t="s">
        <v>2453</v>
      </c>
      <c r="F1199" s="46" t="s">
        <v>5898</v>
      </c>
      <c r="G1199" s="46" t="s">
        <v>5898</v>
      </c>
      <c r="H1199" s="46">
        <v>8.2000000000000003E-2</v>
      </c>
      <c r="I1199" s="46" t="s">
        <v>5898</v>
      </c>
      <c r="J1199" s="92" t="s">
        <v>5898</v>
      </c>
    </row>
    <row r="1200" spans="4:10" x14ac:dyDescent="0.15">
      <c r="D1200" s="40" t="s">
        <v>2454</v>
      </c>
      <c r="E1200" s="40" t="s">
        <v>2455</v>
      </c>
      <c r="F1200" s="46" t="s">
        <v>5898</v>
      </c>
      <c r="G1200" s="46" t="s">
        <v>5898</v>
      </c>
      <c r="H1200" s="46">
        <v>0.6</v>
      </c>
      <c r="I1200" s="46" t="s">
        <v>5898</v>
      </c>
      <c r="J1200" s="92" t="s">
        <v>5898</v>
      </c>
    </row>
    <row r="1201" spans="4:10" x14ac:dyDescent="0.15">
      <c r="D1201" s="40" t="s">
        <v>2456</v>
      </c>
      <c r="E1201" s="40" t="s">
        <v>2457</v>
      </c>
      <c r="F1201" s="46" t="s">
        <v>5898</v>
      </c>
      <c r="G1201" s="46" t="s">
        <v>5898</v>
      </c>
      <c r="H1201" s="46">
        <v>0.3</v>
      </c>
      <c r="I1201" s="46" t="s">
        <v>5898</v>
      </c>
      <c r="J1201" s="92" t="s">
        <v>5898</v>
      </c>
    </row>
    <row r="1202" spans="4:10" x14ac:dyDescent="0.15">
      <c r="D1202" s="40" t="s">
        <v>2458</v>
      </c>
      <c r="E1202" s="40" t="s">
        <v>2459</v>
      </c>
      <c r="F1202" s="46" t="s">
        <v>5898</v>
      </c>
      <c r="G1202" s="46" t="s">
        <v>5898</v>
      </c>
      <c r="H1202" s="46">
        <v>0.1</v>
      </c>
      <c r="I1202" s="46" t="s">
        <v>5898</v>
      </c>
      <c r="J1202" s="92" t="s">
        <v>5898</v>
      </c>
    </row>
    <row r="1203" spans="4:10" x14ac:dyDescent="0.15">
      <c r="D1203" s="40" t="s">
        <v>2460</v>
      </c>
      <c r="E1203" s="40" t="s">
        <v>2461</v>
      </c>
      <c r="F1203" s="46" t="s">
        <v>5898</v>
      </c>
      <c r="G1203" s="46" t="s">
        <v>5898</v>
      </c>
      <c r="H1203" s="46">
        <v>0.2</v>
      </c>
      <c r="I1203" s="46" t="s">
        <v>5898</v>
      </c>
      <c r="J1203" s="92" t="s">
        <v>5898</v>
      </c>
    </row>
    <row r="1204" spans="4:10" x14ac:dyDescent="0.15">
      <c r="D1204" s="40" t="s">
        <v>2462</v>
      </c>
      <c r="E1204" s="40" t="s">
        <v>2463</v>
      </c>
      <c r="F1204" s="46" t="s">
        <v>5898</v>
      </c>
      <c r="G1204" s="46" t="s">
        <v>5898</v>
      </c>
      <c r="H1204" s="46">
        <v>0.11</v>
      </c>
      <c r="I1204" s="46" t="s">
        <v>5898</v>
      </c>
      <c r="J1204" s="92" t="s">
        <v>5898</v>
      </c>
    </row>
    <row r="1205" spans="4:10" x14ac:dyDescent="0.15">
      <c r="D1205" s="40" t="s">
        <v>2464</v>
      </c>
      <c r="E1205" s="40" t="s">
        <v>2465</v>
      </c>
      <c r="F1205" s="46">
        <v>0.2</v>
      </c>
      <c r="G1205" s="46" t="s">
        <v>5898</v>
      </c>
      <c r="H1205" s="46" t="s">
        <v>5898</v>
      </c>
      <c r="I1205" s="46" t="s">
        <v>5898</v>
      </c>
      <c r="J1205" s="92" t="s">
        <v>5898</v>
      </c>
    </row>
    <row r="1206" spans="4:10" x14ac:dyDescent="0.15">
      <c r="D1206" s="40" t="s">
        <v>2466</v>
      </c>
      <c r="E1206" s="40" t="s">
        <v>2467</v>
      </c>
      <c r="F1206" s="46" t="s">
        <v>5898</v>
      </c>
      <c r="G1206" s="46" t="s">
        <v>5898</v>
      </c>
      <c r="H1206" s="46">
        <v>0.25</v>
      </c>
      <c r="I1206" s="46" t="s">
        <v>5898</v>
      </c>
      <c r="J1206" s="92" t="s">
        <v>5898</v>
      </c>
    </row>
    <row r="1207" spans="4:10" x14ac:dyDescent="0.15">
      <c r="D1207" s="40" t="s">
        <v>2468</v>
      </c>
      <c r="E1207" s="40" t="s">
        <v>2469</v>
      </c>
      <c r="F1207" s="46" t="s">
        <v>5898</v>
      </c>
      <c r="G1207" s="46" t="s">
        <v>5898</v>
      </c>
      <c r="H1207" s="46">
        <v>5.2999999999999999E-2</v>
      </c>
      <c r="I1207" s="46" t="s">
        <v>5898</v>
      </c>
      <c r="J1207" s="92" t="s">
        <v>5898</v>
      </c>
    </row>
    <row r="1208" spans="4:10" x14ac:dyDescent="0.15">
      <c r="D1208" s="40" t="s">
        <v>2470</v>
      </c>
      <c r="E1208" s="40" t="s">
        <v>2471</v>
      </c>
      <c r="F1208" s="46" t="s">
        <v>5898</v>
      </c>
      <c r="G1208" s="46" t="s">
        <v>5898</v>
      </c>
      <c r="H1208" s="46">
        <v>0.12</v>
      </c>
      <c r="I1208" s="46" t="s">
        <v>5898</v>
      </c>
      <c r="J1208" s="92" t="s">
        <v>5898</v>
      </c>
    </row>
    <row r="1209" spans="4:10" x14ac:dyDescent="0.15">
      <c r="D1209" s="40" t="s">
        <v>2472</v>
      </c>
      <c r="E1209" s="40" t="s">
        <v>2473</v>
      </c>
      <c r="F1209" s="46" t="s">
        <v>5898</v>
      </c>
      <c r="G1209" s="46" t="s">
        <v>5898</v>
      </c>
      <c r="H1209" s="46">
        <v>0.1</v>
      </c>
      <c r="I1209" s="46" t="s">
        <v>5898</v>
      </c>
      <c r="J1209" s="92" t="s">
        <v>5898</v>
      </c>
    </row>
    <row r="1210" spans="4:10" x14ac:dyDescent="0.15">
      <c r="D1210" s="40" t="s">
        <v>2474</v>
      </c>
      <c r="E1210" s="40" t="s">
        <v>2475</v>
      </c>
      <c r="F1210" s="46" t="s">
        <v>5898</v>
      </c>
      <c r="G1210" s="46" t="s">
        <v>5898</v>
      </c>
      <c r="H1210" s="46">
        <v>0.4</v>
      </c>
      <c r="I1210" s="46" t="s">
        <v>5898</v>
      </c>
      <c r="J1210" s="92" t="s">
        <v>5898</v>
      </c>
    </row>
    <row r="1211" spans="4:10" x14ac:dyDescent="0.15">
      <c r="D1211" s="40" t="s">
        <v>2476</v>
      </c>
      <c r="E1211" s="40" t="s">
        <v>2477</v>
      </c>
      <c r="F1211" s="46" t="s">
        <v>5898</v>
      </c>
      <c r="G1211" s="46" t="s">
        <v>5898</v>
      </c>
      <c r="H1211" s="46">
        <v>0.08</v>
      </c>
      <c r="I1211" s="46" t="s">
        <v>5898</v>
      </c>
      <c r="J1211" s="92" t="s">
        <v>5898</v>
      </c>
    </row>
    <row r="1212" spans="4:10" x14ac:dyDescent="0.15">
      <c r="D1212" s="40" t="s">
        <v>2478</v>
      </c>
      <c r="E1212" s="40" t="s">
        <v>2479</v>
      </c>
      <c r="F1212" s="46" t="s">
        <v>5898</v>
      </c>
      <c r="G1212" s="46" t="s">
        <v>5898</v>
      </c>
      <c r="H1212" s="46">
        <v>1</v>
      </c>
      <c r="I1212" s="46" t="s">
        <v>5898</v>
      </c>
      <c r="J1212" s="92" t="s">
        <v>5898</v>
      </c>
    </row>
    <row r="1213" spans="4:10" x14ac:dyDescent="0.15">
      <c r="D1213" s="40" t="s">
        <v>2480</v>
      </c>
      <c r="E1213" s="40" t="s">
        <v>2481</v>
      </c>
      <c r="F1213" s="46" t="s">
        <v>5898</v>
      </c>
      <c r="G1213" s="46" t="s">
        <v>5898</v>
      </c>
      <c r="H1213" s="46">
        <v>0.1</v>
      </c>
      <c r="I1213" s="46" t="s">
        <v>5898</v>
      </c>
      <c r="J1213" s="92" t="s">
        <v>5898</v>
      </c>
    </row>
    <row r="1214" spans="4:10" x14ac:dyDescent="0.15">
      <c r="D1214" s="40" t="s">
        <v>2482</v>
      </c>
      <c r="E1214" s="40" t="s">
        <v>2483</v>
      </c>
      <c r="F1214" s="46" t="s">
        <v>5898</v>
      </c>
      <c r="G1214" s="46" t="s">
        <v>5898</v>
      </c>
      <c r="H1214" s="46">
        <v>0.06</v>
      </c>
      <c r="I1214" s="46" t="s">
        <v>5898</v>
      </c>
      <c r="J1214" s="92" t="s">
        <v>5898</v>
      </c>
    </row>
    <row r="1215" spans="4:10" x14ac:dyDescent="0.15">
      <c r="D1215" s="40" t="s">
        <v>2484</v>
      </c>
      <c r="E1215" s="40" t="s">
        <v>2485</v>
      </c>
      <c r="F1215" s="46" t="s">
        <v>5898</v>
      </c>
      <c r="G1215" s="46" t="s">
        <v>5898</v>
      </c>
      <c r="H1215" s="46">
        <v>0.1</v>
      </c>
      <c r="I1215" s="46" t="s">
        <v>5898</v>
      </c>
      <c r="J1215" s="92" t="s">
        <v>5898</v>
      </c>
    </row>
    <row r="1216" spans="4:10" x14ac:dyDescent="0.15">
      <c r="D1216" s="40" t="s">
        <v>2486</v>
      </c>
      <c r="E1216" s="40" t="s">
        <v>2487</v>
      </c>
      <c r="F1216" s="46" t="s">
        <v>5898</v>
      </c>
      <c r="G1216" s="46" t="s">
        <v>5898</v>
      </c>
      <c r="H1216" s="46">
        <v>0.18</v>
      </c>
      <c r="I1216" s="46" t="s">
        <v>5898</v>
      </c>
      <c r="J1216" s="92" t="s">
        <v>5898</v>
      </c>
    </row>
    <row r="1217" spans="4:10" x14ac:dyDescent="0.15">
      <c r="D1217" s="40" t="s">
        <v>2488</v>
      </c>
      <c r="E1217" s="40" t="s">
        <v>2489</v>
      </c>
      <c r="F1217" s="46" t="s">
        <v>5898</v>
      </c>
      <c r="G1217" s="46" t="s">
        <v>5898</v>
      </c>
      <c r="H1217" s="46">
        <v>3.5000000000000003E-2</v>
      </c>
      <c r="I1217" s="46" t="s">
        <v>5898</v>
      </c>
      <c r="J1217" s="92" t="s">
        <v>5898</v>
      </c>
    </row>
    <row r="1218" spans="4:10" x14ac:dyDescent="0.15">
      <c r="D1218" s="40" t="s">
        <v>30</v>
      </c>
      <c r="E1218" s="40" t="s">
        <v>31</v>
      </c>
      <c r="F1218" s="46" t="s">
        <v>5898</v>
      </c>
      <c r="G1218" s="46" t="s">
        <v>5898</v>
      </c>
      <c r="H1218" s="46">
        <v>0.2</v>
      </c>
      <c r="I1218" s="46" t="s">
        <v>5898</v>
      </c>
      <c r="J1218" s="92" t="s">
        <v>5898</v>
      </c>
    </row>
    <row r="1219" spans="4:10" x14ac:dyDescent="0.15">
      <c r="D1219" s="40" t="s">
        <v>2490</v>
      </c>
      <c r="E1219" s="40" t="s">
        <v>2491</v>
      </c>
      <c r="F1219" s="46" t="s">
        <v>5898</v>
      </c>
      <c r="G1219" s="46" t="s">
        <v>5898</v>
      </c>
      <c r="H1219" s="46">
        <v>0.1</v>
      </c>
      <c r="I1219" s="46" t="s">
        <v>5898</v>
      </c>
      <c r="J1219" s="92" t="s">
        <v>5898</v>
      </c>
    </row>
    <row r="1220" spans="4:10" x14ac:dyDescent="0.15">
      <c r="D1220" s="40" t="s">
        <v>2492</v>
      </c>
      <c r="E1220" s="40" t="s">
        <v>2493</v>
      </c>
      <c r="F1220" s="46" t="s">
        <v>5898</v>
      </c>
      <c r="G1220" s="46" t="s">
        <v>5898</v>
      </c>
      <c r="H1220" s="46">
        <v>0.3</v>
      </c>
      <c r="I1220" s="46" t="s">
        <v>5898</v>
      </c>
      <c r="J1220" s="92" t="s">
        <v>5898</v>
      </c>
    </row>
    <row r="1221" spans="4:10" x14ac:dyDescent="0.15">
      <c r="D1221" s="40" t="s">
        <v>2494</v>
      </c>
      <c r="E1221" s="40" t="s">
        <v>2495</v>
      </c>
      <c r="F1221" s="46" t="s">
        <v>5898</v>
      </c>
      <c r="G1221" s="46" t="s">
        <v>5898</v>
      </c>
      <c r="H1221" s="46">
        <v>0.12</v>
      </c>
      <c r="I1221" s="46" t="s">
        <v>5898</v>
      </c>
      <c r="J1221" s="92" t="s">
        <v>5898</v>
      </c>
    </row>
    <row r="1222" spans="4:10" x14ac:dyDescent="0.15">
      <c r="D1222" s="40" t="s">
        <v>2496</v>
      </c>
      <c r="E1222" s="40" t="s">
        <v>2497</v>
      </c>
      <c r="F1222" s="46" t="s">
        <v>5898</v>
      </c>
      <c r="G1222" s="46" t="s">
        <v>5898</v>
      </c>
      <c r="H1222" s="46">
        <v>0.125</v>
      </c>
      <c r="I1222" s="46" t="s">
        <v>5898</v>
      </c>
      <c r="J1222" s="92" t="s">
        <v>5898</v>
      </c>
    </row>
    <row r="1223" spans="4:10" x14ac:dyDescent="0.15">
      <c r="D1223" s="40" t="s">
        <v>2498</v>
      </c>
      <c r="E1223" s="40" t="s">
        <v>2499</v>
      </c>
      <c r="F1223" s="46" t="s">
        <v>5898</v>
      </c>
      <c r="G1223" s="46" t="s">
        <v>5898</v>
      </c>
      <c r="H1223" s="46">
        <v>4.2000000000000003E-2</v>
      </c>
      <c r="I1223" s="46" t="s">
        <v>5898</v>
      </c>
      <c r="J1223" s="92" t="s">
        <v>5898</v>
      </c>
    </row>
    <row r="1224" spans="4:10" x14ac:dyDescent="0.15">
      <c r="D1224" s="40" t="s">
        <v>2500</v>
      </c>
      <c r="E1224" s="40" t="s">
        <v>2501</v>
      </c>
      <c r="F1224" s="46" t="s">
        <v>5898</v>
      </c>
      <c r="G1224" s="46" t="s">
        <v>5898</v>
      </c>
      <c r="H1224" s="46">
        <v>0.16</v>
      </c>
      <c r="I1224" s="46" t="s">
        <v>5898</v>
      </c>
      <c r="J1224" s="92" t="s">
        <v>5898</v>
      </c>
    </row>
    <row r="1225" spans="4:10" x14ac:dyDescent="0.15">
      <c r="D1225" s="40" t="s">
        <v>2502</v>
      </c>
      <c r="E1225" s="40" t="s">
        <v>2503</v>
      </c>
      <c r="F1225" s="46" t="s">
        <v>5898</v>
      </c>
      <c r="G1225" s="46" t="s">
        <v>5898</v>
      </c>
      <c r="H1225" s="46">
        <v>0.3</v>
      </c>
      <c r="I1225" s="46" t="s">
        <v>5898</v>
      </c>
      <c r="J1225" s="92" t="s">
        <v>5898</v>
      </c>
    </row>
    <row r="1226" spans="4:10" x14ac:dyDescent="0.15">
      <c r="D1226" s="40" t="s">
        <v>2504</v>
      </c>
      <c r="E1226" s="40" t="s">
        <v>2505</v>
      </c>
      <c r="F1226" s="46" t="s">
        <v>5898</v>
      </c>
      <c r="G1226" s="46" t="s">
        <v>5898</v>
      </c>
      <c r="H1226" s="46">
        <v>0.25</v>
      </c>
      <c r="I1226" s="46" t="s">
        <v>5898</v>
      </c>
      <c r="J1226" s="92" t="s">
        <v>5898</v>
      </c>
    </row>
    <row r="1227" spans="4:10" x14ac:dyDescent="0.15">
      <c r="D1227" s="40" t="s">
        <v>2506</v>
      </c>
      <c r="E1227" s="40" t="s">
        <v>2507</v>
      </c>
      <c r="F1227" s="46" t="s">
        <v>5898</v>
      </c>
      <c r="G1227" s="46" t="s">
        <v>5898</v>
      </c>
      <c r="H1227" s="46">
        <v>0.108</v>
      </c>
      <c r="I1227" s="46" t="s">
        <v>5898</v>
      </c>
      <c r="J1227" s="92" t="s">
        <v>5898</v>
      </c>
    </row>
    <row r="1228" spans="4:10" x14ac:dyDescent="0.15">
      <c r="D1228" s="40" t="s">
        <v>2508</v>
      </c>
      <c r="E1228" s="40" t="s">
        <v>2509</v>
      </c>
      <c r="F1228" s="46" t="s">
        <v>5898</v>
      </c>
      <c r="G1228" s="46" t="s">
        <v>5898</v>
      </c>
      <c r="H1228" s="46">
        <v>0.1</v>
      </c>
      <c r="I1228" s="46" t="s">
        <v>5898</v>
      </c>
      <c r="J1228" s="92" t="s">
        <v>5898</v>
      </c>
    </row>
    <row r="1229" spans="4:10" x14ac:dyDescent="0.15">
      <c r="D1229" s="40" t="s">
        <v>2510</v>
      </c>
      <c r="E1229" s="40" t="s">
        <v>2511</v>
      </c>
      <c r="F1229" s="46" t="s">
        <v>5898</v>
      </c>
      <c r="G1229" s="46" t="s">
        <v>5898</v>
      </c>
      <c r="H1229" s="46">
        <v>0.2</v>
      </c>
      <c r="I1229" s="46" t="s">
        <v>5898</v>
      </c>
      <c r="J1229" s="92" t="s">
        <v>5898</v>
      </c>
    </row>
    <row r="1230" spans="4:10" x14ac:dyDescent="0.15">
      <c r="D1230" s="40" t="s">
        <v>2512</v>
      </c>
      <c r="E1230" s="40" t="s">
        <v>2513</v>
      </c>
      <c r="F1230" s="46" t="s">
        <v>5898</v>
      </c>
      <c r="G1230" s="46" t="s">
        <v>5898</v>
      </c>
      <c r="H1230" s="46">
        <v>0.2099164</v>
      </c>
      <c r="I1230" s="46" t="s">
        <v>5898</v>
      </c>
      <c r="J1230" s="92" t="s">
        <v>5898</v>
      </c>
    </row>
    <row r="1231" spans="4:10" x14ac:dyDescent="0.15">
      <c r="D1231" s="40" t="s">
        <v>2514</v>
      </c>
      <c r="E1231" s="40" t="s">
        <v>2515</v>
      </c>
      <c r="F1231" s="46" t="s">
        <v>5898</v>
      </c>
      <c r="G1231" s="46" t="s">
        <v>5898</v>
      </c>
      <c r="H1231" s="46">
        <v>5.3999999999999999E-2</v>
      </c>
      <c r="I1231" s="46" t="s">
        <v>5898</v>
      </c>
      <c r="J1231" s="92" t="s">
        <v>5898</v>
      </c>
    </row>
    <row r="1232" spans="4:10" x14ac:dyDescent="0.15">
      <c r="D1232" s="40" t="s">
        <v>2516</v>
      </c>
      <c r="E1232" s="40" t="s">
        <v>2517</v>
      </c>
      <c r="F1232" s="46" t="s">
        <v>5898</v>
      </c>
      <c r="G1232" s="46" t="s">
        <v>5898</v>
      </c>
      <c r="H1232" s="46">
        <v>0.3</v>
      </c>
      <c r="I1232" s="46" t="s">
        <v>5898</v>
      </c>
      <c r="J1232" s="92" t="s">
        <v>5898</v>
      </c>
    </row>
    <row r="1233" spans="4:10" x14ac:dyDescent="0.15">
      <c r="D1233" s="40" t="s">
        <v>2518</v>
      </c>
      <c r="E1233" s="40" t="s">
        <v>2519</v>
      </c>
      <c r="F1233" s="46" t="s">
        <v>5898</v>
      </c>
      <c r="G1233" s="46" t="s">
        <v>5898</v>
      </c>
      <c r="H1233" s="46">
        <v>0.1051299</v>
      </c>
      <c r="I1233" s="46" t="s">
        <v>5898</v>
      </c>
      <c r="J1233" s="92" t="s">
        <v>5898</v>
      </c>
    </row>
    <row r="1234" spans="4:10" x14ac:dyDescent="0.15">
      <c r="D1234" s="40" t="s">
        <v>2520</v>
      </c>
      <c r="E1234" s="40" t="s">
        <v>2521</v>
      </c>
      <c r="F1234" s="46" t="s">
        <v>5898</v>
      </c>
      <c r="G1234" s="46" t="s">
        <v>5898</v>
      </c>
      <c r="H1234" s="46">
        <v>0.2</v>
      </c>
      <c r="I1234" s="46" t="s">
        <v>5898</v>
      </c>
      <c r="J1234" s="92" t="s">
        <v>5898</v>
      </c>
    </row>
    <row r="1235" spans="4:10" x14ac:dyDescent="0.15">
      <c r="D1235" s="40" t="s">
        <v>2522</v>
      </c>
      <c r="E1235" s="40" t="s">
        <v>2523</v>
      </c>
      <c r="F1235" s="46" t="s">
        <v>5898</v>
      </c>
      <c r="G1235" s="46" t="s">
        <v>5898</v>
      </c>
      <c r="H1235" s="46">
        <v>0.2</v>
      </c>
      <c r="I1235" s="46" t="s">
        <v>5898</v>
      </c>
      <c r="J1235" s="92" t="s">
        <v>5898</v>
      </c>
    </row>
    <row r="1236" spans="4:10" x14ac:dyDescent="0.15">
      <c r="D1236" s="40" t="s">
        <v>2524</v>
      </c>
      <c r="E1236" s="40" t="s">
        <v>2525</v>
      </c>
      <c r="F1236" s="46" t="s">
        <v>5898</v>
      </c>
      <c r="G1236" s="46" t="s">
        <v>5898</v>
      </c>
      <c r="H1236" s="46">
        <v>0.18</v>
      </c>
      <c r="I1236" s="46" t="s">
        <v>5898</v>
      </c>
      <c r="J1236" s="92" t="s">
        <v>5898</v>
      </c>
    </row>
    <row r="1237" spans="4:10" x14ac:dyDescent="0.15">
      <c r="D1237" s="40" t="s">
        <v>2526</v>
      </c>
      <c r="E1237" s="40" t="s">
        <v>2527</v>
      </c>
      <c r="F1237" s="46" t="s">
        <v>5898</v>
      </c>
      <c r="G1237" s="46" t="s">
        <v>5898</v>
      </c>
      <c r="H1237" s="46">
        <v>0.5</v>
      </c>
      <c r="I1237" s="46" t="s">
        <v>5898</v>
      </c>
      <c r="J1237" s="92" t="s">
        <v>5898</v>
      </c>
    </row>
    <row r="1238" spans="4:10" x14ac:dyDescent="0.15">
      <c r="D1238" s="40" t="s">
        <v>2528</v>
      </c>
      <c r="E1238" s="40" t="s">
        <v>2529</v>
      </c>
      <c r="F1238" s="46" t="s">
        <v>5898</v>
      </c>
      <c r="G1238" s="46" t="s">
        <v>5898</v>
      </c>
      <c r="H1238" s="46">
        <v>0.08</v>
      </c>
      <c r="I1238" s="46" t="s">
        <v>5898</v>
      </c>
      <c r="J1238" s="92" t="s">
        <v>5898</v>
      </c>
    </row>
    <row r="1239" spans="4:10" x14ac:dyDescent="0.15">
      <c r="D1239" s="40" t="s">
        <v>2530</v>
      </c>
      <c r="E1239" s="40" t="s">
        <v>2531</v>
      </c>
      <c r="F1239" s="46" t="s">
        <v>5898</v>
      </c>
      <c r="G1239" s="46" t="s">
        <v>5898</v>
      </c>
      <c r="H1239" s="46">
        <v>0.115</v>
      </c>
      <c r="I1239" s="46" t="s">
        <v>5898</v>
      </c>
      <c r="J1239" s="92" t="s">
        <v>5898</v>
      </c>
    </row>
    <row r="1240" spans="4:10" x14ac:dyDescent="0.15">
      <c r="D1240" s="40" t="s">
        <v>2532</v>
      </c>
      <c r="E1240" s="40" t="s">
        <v>2533</v>
      </c>
      <c r="F1240" s="46" t="s">
        <v>5898</v>
      </c>
      <c r="G1240" s="46" t="s">
        <v>5898</v>
      </c>
      <c r="H1240" s="46">
        <v>9.9287700000000007E-2</v>
      </c>
      <c r="I1240" s="46" t="s">
        <v>5898</v>
      </c>
      <c r="J1240" s="92" t="s">
        <v>5898</v>
      </c>
    </row>
    <row r="1241" spans="4:10" x14ac:dyDescent="0.15">
      <c r="D1241" s="40" t="s">
        <v>2534</v>
      </c>
      <c r="E1241" s="40" t="s">
        <v>2535</v>
      </c>
      <c r="F1241" s="46" t="s">
        <v>5898</v>
      </c>
      <c r="G1241" s="46" t="s">
        <v>5898</v>
      </c>
      <c r="H1241" s="46">
        <v>5.8000000000000003E-2</v>
      </c>
      <c r="I1241" s="46" t="s">
        <v>5898</v>
      </c>
      <c r="J1241" s="92" t="s">
        <v>5898</v>
      </c>
    </row>
    <row r="1242" spans="4:10" x14ac:dyDescent="0.15">
      <c r="D1242" s="40" t="s">
        <v>2536</v>
      </c>
      <c r="E1242" s="40" t="s">
        <v>2537</v>
      </c>
      <c r="F1242" s="46" t="s">
        <v>5898</v>
      </c>
      <c r="G1242" s="46" t="s">
        <v>5898</v>
      </c>
      <c r="H1242" s="46">
        <v>0.1</v>
      </c>
      <c r="I1242" s="46" t="s">
        <v>5898</v>
      </c>
      <c r="J1242" s="92" t="s">
        <v>5898</v>
      </c>
    </row>
    <row r="1243" spans="4:10" x14ac:dyDescent="0.15">
      <c r="D1243" s="40" t="s">
        <v>2538</v>
      </c>
      <c r="E1243" s="40" t="s">
        <v>2539</v>
      </c>
      <c r="F1243" s="46" t="s">
        <v>5898</v>
      </c>
      <c r="G1243" s="46" t="s">
        <v>5898</v>
      </c>
      <c r="H1243" s="46">
        <v>0.5</v>
      </c>
      <c r="I1243" s="46" t="s">
        <v>5898</v>
      </c>
      <c r="J1243" s="92" t="s">
        <v>5898</v>
      </c>
    </row>
    <row r="1244" spans="4:10" x14ac:dyDescent="0.15">
      <c r="D1244" s="40" t="s">
        <v>2540</v>
      </c>
      <c r="E1244" s="40" t="s">
        <v>2541</v>
      </c>
      <c r="F1244" s="46" t="s">
        <v>5898</v>
      </c>
      <c r="G1244" s="46" t="s">
        <v>5898</v>
      </c>
      <c r="H1244" s="46">
        <v>1.0999999999999999E-2</v>
      </c>
      <c r="I1244" s="46" t="s">
        <v>5898</v>
      </c>
      <c r="J1244" s="92" t="s">
        <v>5898</v>
      </c>
    </row>
    <row r="1245" spans="4:10" x14ac:dyDescent="0.15">
      <c r="D1245" s="40" t="s">
        <v>2542</v>
      </c>
      <c r="E1245" s="40" t="s">
        <v>2543</v>
      </c>
      <c r="F1245" s="46" t="s">
        <v>5898</v>
      </c>
      <c r="G1245" s="46" t="s">
        <v>5898</v>
      </c>
      <c r="H1245" s="46">
        <v>0.1</v>
      </c>
      <c r="I1245" s="46" t="s">
        <v>5898</v>
      </c>
      <c r="J1245" s="92" t="s">
        <v>5898</v>
      </c>
    </row>
    <row r="1246" spans="4:10" x14ac:dyDescent="0.15">
      <c r="D1246" s="40" t="s">
        <v>2544</v>
      </c>
      <c r="E1246" s="40" t="s">
        <v>2545</v>
      </c>
      <c r="F1246" s="46" t="s">
        <v>5898</v>
      </c>
      <c r="G1246" s="46" t="s">
        <v>5898</v>
      </c>
      <c r="H1246" s="46">
        <v>0.5</v>
      </c>
      <c r="I1246" s="46" t="s">
        <v>5898</v>
      </c>
      <c r="J1246" s="92" t="s">
        <v>5898</v>
      </c>
    </row>
    <row r="1247" spans="4:10" x14ac:dyDescent="0.15">
      <c r="D1247" s="40" t="s">
        <v>2546</v>
      </c>
      <c r="E1247" s="40" t="s">
        <v>2547</v>
      </c>
      <c r="F1247" s="46" t="s">
        <v>5898</v>
      </c>
      <c r="G1247" s="46" t="s">
        <v>5898</v>
      </c>
      <c r="H1247" s="46">
        <v>0.2</v>
      </c>
      <c r="I1247" s="46" t="s">
        <v>5898</v>
      </c>
      <c r="J1247" s="92" t="s">
        <v>5898</v>
      </c>
    </row>
    <row r="1248" spans="4:10" x14ac:dyDescent="0.15">
      <c r="D1248" s="40" t="s">
        <v>2548</v>
      </c>
      <c r="E1248" s="40" t="s">
        <v>2549</v>
      </c>
      <c r="F1248" s="46" t="s">
        <v>5898</v>
      </c>
      <c r="G1248" s="46" t="s">
        <v>5898</v>
      </c>
      <c r="H1248" s="46">
        <v>0.10100000000000001</v>
      </c>
      <c r="I1248" s="46" t="s">
        <v>5898</v>
      </c>
      <c r="J1248" s="92" t="s">
        <v>5898</v>
      </c>
    </row>
    <row r="1249" spans="4:10" x14ac:dyDescent="0.15">
      <c r="D1249" s="40" t="s">
        <v>2550</v>
      </c>
      <c r="E1249" s="40" t="s">
        <v>2551</v>
      </c>
      <c r="F1249" s="46" t="s">
        <v>5898</v>
      </c>
      <c r="G1249" s="46" t="s">
        <v>5898</v>
      </c>
      <c r="H1249" s="46">
        <v>0.3</v>
      </c>
      <c r="I1249" s="46" t="s">
        <v>5898</v>
      </c>
      <c r="J1249" s="92" t="s">
        <v>5898</v>
      </c>
    </row>
    <row r="1250" spans="4:10" x14ac:dyDescent="0.15">
      <c r="D1250" s="40" t="s">
        <v>2552</v>
      </c>
      <c r="E1250" s="40" t="s">
        <v>2553</v>
      </c>
      <c r="F1250" s="46" t="s">
        <v>5898</v>
      </c>
      <c r="G1250" s="46" t="s">
        <v>5898</v>
      </c>
      <c r="H1250" s="46">
        <v>0.15</v>
      </c>
      <c r="I1250" s="46" t="s">
        <v>5898</v>
      </c>
      <c r="J1250" s="92" t="s">
        <v>5898</v>
      </c>
    </row>
    <row r="1251" spans="4:10" x14ac:dyDescent="0.15">
      <c r="D1251" s="40" t="s">
        <v>2554</v>
      </c>
      <c r="E1251" s="40" t="s">
        <v>2555</v>
      </c>
      <c r="F1251" s="46" t="s">
        <v>5898</v>
      </c>
      <c r="G1251" s="46" t="s">
        <v>5898</v>
      </c>
      <c r="H1251" s="46">
        <v>0.4</v>
      </c>
      <c r="I1251" s="46" t="s">
        <v>5898</v>
      </c>
      <c r="J1251" s="92" t="s">
        <v>5898</v>
      </c>
    </row>
    <row r="1252" spans="4:10" x14ac:dyDescent="0.15">
      <c r="D1252" s="40" t="s">
        <v>2556</v>
      </c>
      <c r="E1252" s="40" t="s">
        <v>2557</v>
      </c>
      <c r="F1252" s="46" t="s">
        <v>5898</v>
      </c>
      <c r="G1252" s="46" t="s">
        <v>5898</v>
      </c>
      <c r="H1252" s="46" t="s">
        <v>5898</v>
      </c>
      <c r="I1252" s="46" t="s">
        <v>5898</v>
      </c>
      <c r="J1252" s="92" t="s">
        <v>5898</v>
      </c>
    </row>
    <row r="1253" spans="4:10" x14ac:dyDescent="0.15">
      <c r="D1253" s="40" t="s">
        <v>2558</v>
      </c>
      <c r="E1253" s="40" t="s">
        <v>2559</v>
      </c>
      <c r="F1253" s="46" t="s">
        <v>5898</v>
      </c>
      <c r="G1253" s="46" t="s">
        <v>5898</v>
      </c>
      <c r="H1253" s="46" t="s">
        <v>5898</v>
      </c>
      <c r="I1253" s="46" t="s">
        <v>5898</v>
      </c>
      <c r="J1253" s="92" t="s">
        <v>5898</v>
      </c>
    </row>
    <row r="1254" spans="4:10" x14ac:dyDescent="0.15">
      <c r="D1254" s="40" t="s">
        <v>2560</v>
      </c>
      <c r="E1254" s="40" t="s">
        <v>2561</v>
      </c>
      <c r="F1254" s="46" t="s">
        <v>5898</v>
      </c>
      <c r="G1254" s="46" t="s">
        <v>5898</v>
      </c>
      <c r="H1254" s="46" t="s">
        <v>5898</v>
      </c>
      <c r="I1254" s="46" t="s">
        <v>5898</v>
      </c>
      <c r="J1254" s="92" t="s">
        <v>5898</v>
      </c>
    </row>
    <row r="1255" spans="4:10" x14ac:dyDescent="0.15">
      <c r="D1255" s="40" t="s">
        <v>2562</v>
      </c>
      <c r="E1255" s="40" t="s">
        <v>2563</v>
      </c>
      <c r="F1255" s="46" t="s">
        <v>5898</v>
      </c>
      <c r="G1255" s="46" t="s">
        <v>5898</v>
      </c>
      <c r="H1255" s="46">
        <v>0.08</v>
      </c>
      <c r="I1255" s="46" t="s">
        <v>5898</v>
      </c>
      <c r="J1255" s="92" t="s">
        <v>5898</v>
      </c>
    </row>
    <row r="1256" spans="4:10" x14ac:dyDescent="0.15">
      <c r="D1256" s="40" t="s">
        <v>2564</v>
      </c>
      <c r="E1256" s="40" t="s">
        <v>2565</v>
      </c>
      <c r="F1256" s="46" t="s">
        <v>5898</v>
      </c>
      <c r="G1256" s="46" t="s">
        <v>5898</v>
      </c>
      <c r="H1256" s="46">
        <v>0.3</v>
      </c>
      <c r="I1256" s="46" t="s">
        <v>5898</v>
      </c>
      <c r="J1256" s="92" t="s">
        <v>5898</v>
      </c>
    </row>
    <row r="1257" spans="4:10" x14ac:dyDescent="0.15">
      <c r="D1257" s="40" t="s">
        <v>2566</v>
      </c>
      <c r="E1257" s="40" t="s">
        <v>2567</v>
      </c>
      <c r="F1257" s="46" t="s">
        <v>5898</v>
      </c>
      <c r="G1257" s="46" t="s">
        <v>5898</v>
      </c>
      <c r="H1257" s="46" t="s">
        <v>5898</v>
      </c>
      <c r="I1257" s="46" t="s">
        <v>5898</v>
      </c>
      <c r="J1257" s="92" t="s">
        <v>5898</v>
      </c>
    </row>
    <row r="1258" spans="4:10" x14ac:dyDescent="0.15">
      <c r="D1258" s="40" t="s">
        <v>2568</v>
      </c>
      <c r="E1258" s="40" t="s">
        <v>2569</v>
      </c>
      <c r="F1258" s="46" t="s">
        <v>5898</v>
      </c>
      <c r="G1258" s="46" t="s">
        <v>5898</v>
      </c>
      <c r="H1258" s="46" t="s">
        <v>5898</v>
      </c>
      <c r="I1258" s="46" t="s">
        <v>5898</v>
      </c>
      <c r="J1258" s="92" t="s">
        <v>5898</v>
      </c>
    </row>
    <row r="1259" spans="4:10" x14ac:dyDescent="0.15">
      <c r="D1259" s="40" t="s">
        <v>2570</v>
      </c>
      <c r="E1259" s="40" t="s">
        <v>2571</v>
      </c>
      <c r="F1259" s="46" t="s">
        <v>5898</v>
      </c>
      <c r="G1259" s="46" t="s">
        <v>5898</v>
      </c>
      <c r="H1259" s="46" t="s">
        <v>5898</v>
      </c>
      <c r="I1259" s="46" t="s">
        <v>5898</v>
      </c>
      <c r="J1259" s="92" t="s">
        <v>5898</v>
      </c>
    </row>
    <row r="1260" spans="4:10" x14ac:dyDescent="0.15">
      <c r="D1260" s="40" t="s">
        <v>2572</v>
      </c>
      <c r="E1260" s="40" t="s">
        <v>2573</v>
      </c>
      <c r="F1260" s="46" t="s">
        <v>5898</v>
      </c>
      <c r="G1260" s="46" t="s">
        <v>5898</v>
      </c>
      <c r="H1260" s="46" t="s">
        <v>5898</v>
      </c>
      <c r="I1260" s="46" t="s">
        <v>5898</v>
      </c>
      <c r="J1260" s="92" t="s">
        <v>5898</v>
      </c>
    </row>
    <row r="1261" spans="4:10" x14ac:dyDescent="0.15">
      <c r="D1261" s="40" t="s">
        <v>2574</v>
      </c>
      <c r="E1261" s="40" t="s">
        <v>2575</v>
      </c>
      <c r="F1261" s="46" t="s">
        <v>5898</v>
      </c>
      <c r="G1261" s="46" t="s">
        <v>5898</v>
      </c>
      <c r="H1261" s="46" t="s">
        <v>5898</v>
      </c>
      <c r="I1261" s="46" t="s">
        <v>5898</v>
      </c>
      <c r="J1261" s="92" t="s">
        <v>5898</v>
      </c>
    </row>
    <row r="1262" spans="4:10" x14ac:dyDescent="0.15">
      <c r="D1262" s="40" t="s">
        <v>2576</v>
      </c>
      <c r="E1262" s="40" t="s">
        <v>2577</v>
      </c>
      <c r="F1262" s="46" t="s">
        <v>5898</v>
      </c>
      <c r="G1262" s="46" t="s">
        <v>5898</v>
      </c>
      <c r="H1262" s="46" t="s">
        <v>5898</v>
      </c>
      <c r="I1262" s="46" t="s">
        <v>5898</v>
      </c>
      <c r="J1262" s="92" t="s">
        <v>5898</v>
      </c>
    </row>
    <row r="1263" spans="4:10" x14ac:dyDescent="0.15">
      <c r="D1263" s="40" t="s">
        <v>5788</v>
      </c>
      <c r="E1263" s="40" t="s">
        <v>5789</v>
      </c>
      <c r="F1263" s="46" t="s">
        <v>5898</v>
      </c>
      <c r="G1263" s="46" t="s">
        <v>5898</v>
      </c>
      <c r="H1263" s="46" t="s">
        <v>5898</v>
      </c>
      <c r="I1263" s="46" t="s">
        <v>5898</v>
      </c>
      <c r="J1263" s="92" t="s">
        <v>5898</v>
      </c>
    </row>
    <row r="1264" spans="4:10" x14ac:dyDescent="0.15">
      <c r="D1264" s="40" t="s">
        <v>5790</v>
      </c>
      <c r="E1264" s="40" t="s">
        <v>5791</v>
      </c>
      <c r="F1264" s="46" t="s">
        <v>5898</v>
      </c>
      <c r="G1264" s="46" t="s">
        <v>5898</v>
      </c>
      <c r="H1264" s="46" t="s">
        <v>5898</v>
      </c>
      <c r="I1264" s="46" t="s">
        <v>5898</v>
      </c>
      <c r="J1264" s="92" t="s">
        <v>5898</v>
      </c>
    </row>
    <row r="1265" spans="4:10" x14ac:dyDescent="0.15">
      <c r="D1265" s="40" t="s">
        <v>2578</v>
      </c>
      <c r="E1265" s="40" t="s">
        <v>2579</v>
      </c>
      <c r="F1265" s="46" t="s">
        <v>5898</v>
      </c>
      <c r="G1265" s="46" t="s">
        <v>5898</v>
      </c>
      <c r="H1265" s="46" t="s">
        <v>5898</v>
      </c>
      <c r="I1265" s="46" t="s">
        <v>5898</v>
      </c>
      <c r="J1265" s="92" t="s">
        <v>5898</v>
      </c>
    </row>
    <row r="1266" spans="4:10" x14ac:dyDescent="0.15">
      <c r="D1266" s="40" t="s">
        <v>2580</v>
      </c>
      <c r="E1266" s="40" t="s">
        <v>2581</v>
      </c>
      <c r="F1266" s="46" t="s">
        <v>5898</v>
      </c>
      <c r="G1266" s="46" t="s">
        <v>5898</v>
      </c>
      <c r="H1266" s="46">
        <v>0.05</v>
      </c>
      <c r="I1266" s="46" t="s">
        <v>5898</v>
      </c>
      <c r="J1266" s="92" t="s">
        <v>5898</v>
      </c>
    </row>
    <row r="1267" spans="4:10" x14ac:dyDescent="0.15">
      <c r="D1267" s="40" t="s">
        <v>2582</v>
      </c>
      <c r="E1267" s="40" t="s">
        <v>2583</v>
      </c>
      <c r="F1267" s="46" t="s">
        <v>5898</v>
      </c>
      <c r="G1267" s="46" t="s">
        <v>5898</v>
      </c>
      <c r="H1267" s="46">
        <v>0.16</v>
      </c>
      <c r="I1267" s="46" t="s">
        <v>5898</v>
      </c>
      <c r="J1267" s="92" t="s">
        <v>5898</v>
      </c>
    </row>
    <row r="1268" spans="4:10" x14ac:dyDescent="0.15">
      <c r="D1268" s="40" t="s">
        <v>2584</v>
      </c>
      <c r="E1268" s="40" t="s">
        <v>2585</v>
      </c>
      <c r="F1268" s="46" t="s">
        <v>5898</v>
      </c>
      <c r="G1268" s="46" t="s">
        <v>5898</v>
      </c>
      <c r="H1268" s="46">
        <v>0.03</v>
      </c>
      <c r="I1268" s="46" t="s">
        <v>5898</v>
      </c>
      <c r="J1268" s="92" t="s">
        <v>5898</v>
      </c>
    </row>
    <row r="1269" spans="4:10" x14ac:dyDescent="0.15">
      <c r="D1269" s="40" t="s">
        <v>2586</v>
      </c>
      <c r="E1269" s="40" t="s">
        <v>2587</v>
      </c>
      <c r="F1269" s="46" t="s">
        <v>5898</v>
      </c>
      <c r="G1269" s="46" t="s">
        <v>5898</v>
      </c>
      <c r="H1269" s="46" t="s">
        <v>5898</v>
      </c>
      <c r="I1269" s="46" t="s">
        <v>5898</v>
      </c>
      <c r="J1269" s="92" t="s">
        <v>5898</v>
      </c>
    </row>
    <row r="1270" spans="4:10" x14ac:dyDescent="0.15">
      <c r="D1270" s="40" t="s">
        <v>2588</v>
      </c>
      <c r="E1270" s="40" t="s">
        <v>2589</v>
      </c>
      <c r="F1270" s="46" t="s">
        <v>5898</v>
      </c>
      <c r="G1270" s="46" t="s">
        <v>5898</v>
      </c>
      <c r="H1270" s="46">
        <v>0.1</v>
      </c>
      <c r="I1270" s="46" t="s">
        <v>5898</v>
      </c>
      <c r="J1270" s="92" t="s">
        <v>5898</v>
      </c>
    </row>
    <row r="1271" spans="4:10" x14ac:dyDescent="0.15">
      <c r="D1271" s="40" t="s">
        <v>2590</v>
      </c>
      <c r="E1271" s="40" t="s">
        <v>2591</v>
      </c>
      <c r="F1271" s="46" t="s">
        <v>5898</v>
      </c>
      <c r="G1271" s="46" t="s">
        <v>5898</v>
      </c>
      <c r="H1271" s="46">
        <v>0.02</v>
      </c>
      <c r="I1271" s="46" t="s">
        <v>5898</v>
      </c>
      <c r="J1271" s="92" t="s">
        <v>5898</v>
      </c>
    </row>
    <row r="1272" spans="4:10" x14ac:dyDescent="0.15">
      <c r="D1272" s="40" t="s">
        <v>2592</v>
      </c>
      <c r="E1272" s="40" t="s">
        <v>2593</v>
      </c>
      <c r="F1272" s="46" t="s">
        <v>5898</v>
      </c>
      <c r="G1272" s="46" t="s">
        <v>5898</v>
      </c>
      <c r="H1272" s="46" t="s">
        <v>5898</v>
      </c>
      <c r="I1272" s="46" t="s">
        <v>5898</v>
      </c>
      <c r="J1272" s="92" t="s">
        <v>5898</v>
      </c>
    </row>
    <row r="1273" spans="4:10" x14ac:dyDescent="0.15">
      <c r="D1273" s="40" t="s">
        <v>2594</v>
      </c>
      <c r="E1273" s="40" t="s">
        <v>2595</v>
      </c>
      <c r="F1273" s="46" t="s">
        <v>5898</v>
      </c>
      <c r="G1273" s="46" t="s">
        <v>5898</v>
      </c>
      <c r="H1273" s="46">
        <v>0.15</v>
      </c>
      <c r="I1273" s="46" t="s">
        <v>5898</v>
      </c>
      <c r="J1273" s="92" t="s">
        <v>5898</v>
      </c>
    </row>
    <row r="1274" spans="4:10" x14ac:dyDescent="0.15">
      <c r="D1274" s="40" t="s">
        <v>2596</v>
      </c>
      <c r="E1274" s="40" t="s">
        <v>2597</v>
      </c>
      <c r="F1274" s="46" t="s">
        <v>5898</v>
      </c>
      <c r="G1274" s="46" t="s">
        <v>5898</v>
      </c>
      <c r="H1274" s="46" t="s">
        <v>5898</v>
      </c>
      <c r="I1274" s="46" t="s">
        <v>5898</v>
      </c>
      <c r="J1274" s="92" t="s">
        <v>5898</v>
      </c>
    </row>
    <row r="1275" spans="4:10" x14ac:dyDescent="0.15">
      <c r="D1275" s="40" t="s">
        <v>2598</v>
      </c>
      <c r="E1275" s="40" t="s">
        <v>2599</v>
      </c>
      <c r="F1275" s="46" t="s">
        <v>5898</v>
      </c>
      <c r="G1275" s="46" t="s">
        <v>5898</v>
      </c>
      <c r="H1275" s="46">
        <v>5.9756900000000002E-2</v>
      </c>
      <c r="I1275" s="46" t="s">
        <v>5898</v>
      </c>
      <c r="J1275" s="92" t="s">
        <v>5898</v>
      </c>
    </row>
    <row r="1276" spans="4:10" x14ac:dyDescent="0.15">
      <c r="D1276" s="40" t="s">
        <v>2600</v>
      </c>
      <c r="E1276" s="40" t="s">
        <v>2601</v>
      </c>
      <c r="F1276" s="46" t="s">
        <v>5898</v>
      </c>
      <c r="G1276" s="46" t="s">
        <v>5898</v>
      </c>
      <c r="H1276" s="46">
        <v>0.1</v>
      </c>
      <c r="I1276" s="46" t="s">
        <v>5898</v>
      </c>
      <c r="J1276" s="92" t="s">
        <v>5898</v>
      </c>
    </row>
    <row r="1277" spans="4:10" x14ac:dyDescent="0.15">
      <c r="D1277" s="40" t="s">
        <v>2602</v>
      </c>
      <c r="E1277" s="40" t="s">
        <v>2603</v>
      </c>
      <c r="F1277" s="46" t="s">
        <v>5898</v>
      </c>
      <c r="G1277" s="46" t="s">
        <v>5898</v>
      </c>
      <c r="H1277" s="46" t="s">
        <v>5898</v>
      </c>
      <c r="I1277" s="46" t="s">
        <v>5898</v>
      </c>
      <c r="J1277" s="92" t="s">
        <v>5898</v>
      </c>
    </row>
    <row r="1278" spans="4:10" x14ac:dyDescent="0.15">
      <c r="D1278" s="40" t="s">
        <v>2604</v>
      </c>
      <c r="E1278" s="40" t="s">
        <v>2605</v>
      </c>
      <c r="F1278" s="46" t="s">
        <v>5898</v>
      </c>
      <c r="G1278" s="46" t="s">
        <v>5898</v>
      </c>
      <c r="H1278" s="46">
        <v>7.4974899999999997E-2</v>
      </c>
      <c r="I1278" s="46" t="s">
        <v>5898</v>
      </c>
      <c r="J1278" s="92" t="s">
        <v>5898</v>
      </c>
    </row>
    <row r="1279" spans="4:10" x14ac:dyDescent="0.15">
      <c r="D1279" s="40" t="s">
        <v>2606</v>
      </c>
      <c r="E1279" s="40" t="s">
        <v>2607</v>
      </c>
      <c r="F1279" s="46" t="s">
        <v>5898</v>
      </c>
      <c r="G1279" s="46" t="s">
        <v>5898</v>
      </c>
      <c r="H1279" s="46">
        <v>0.29370390000000002</v>
      </c>
      <c r="I1279" s="46" t="s">
        <v>5898</v>
      </c>
      <c r="J1279" s="92" t="s">
        <v>5898</v>
      </c>
    </row>
    <row r="1280" spans="4:10" x14ac:dyDescent="0.15">
      <c r="D1280" s="40" t="s">
        <v>2608</v>
      </c>
      <c r="E1280" s="40" t="s">
        <v>2609</v>
      </c>
      <c r="F1280" s="46" t="s">
        <v>5898</v>
      </c>
      <c r="G1280" s="46" t="s">
        <v>5898</v>
      </c>
      <c r="H1280" s="46">
        <v>0.02</v>
      </c>
      <c r="I1280" s="46" t="s">
        <v>5898</v>
      </c>
      <c r="J1280" s="92" t="s">
        <v>5898</v>
      </c>
    </row>
    <row r="1281" spans="4:10" x14ac:dyDescent="0.15">
      <c r="D1281" s="40" t="s">
        <v>2610</v>
      </c>
      <c r="E1281" s="40" t="s">
        <v>2611</v>
      </c>
      <c r="F1281" s="46" t="s">
        <v>5898</v>
      </c>
      <c r="G1281" s="46" t="s">
        <v>5898</v>
      </c>
      <c r="H1281" s="46">
        <v>0.2</v>
      </c>
      <c r="I1281" s="46" t="s">
        <v>5898</v>
      </c>
      <c r="J1281" s="92" t="s">
        <v>5898</v>
      </c>
    </row>
    <row r="1282" spans="4:10" x14ac:dyDescent="0.15">
      <c r="D1282" s="40" t="s">
        <v>2612</v>
      </c>
      <c r="E1282" s="40" t="s">
        <v>2613</v>
      </c>
      <c r="F1282" s="46" t="s">
        <v>5898</v>
      </c>
      <c r="G1282" s="46" t="s">
        <v>5898</v>
      </c>
      <c r="H1282" s="46">
        <v>0.1</v>
      </c>
      <c r="I1282" s="46" t="s">
        <v>5898</v>
      </c>
      <c r="J1282" s="92" t="s">
        <v>5898</v>
      </c>
    </row>
    <row r="1283" spans="4:10" x14ac:dyDescent="0.15">
      <c r="D1283" s="40" t="s">
        <v>2614</v>
      </c>
      <c r="E1283" s="40" t="s">
        <v>2615</v>
      </c>
      <c r="F1283" s="46" t="s">
        <v>5898</v>
      </c>
      <c r="G1283" s="46" t="s">
        <v>5898</v>
      </c>
      <c r="H1283" s="46">
        <v>0.15</v>
      </c>
      <c r="I1283" s="46" t="s">
        <v>5898</v>
      </c>
      <c r="J1283" s="92" t="s">
        <v>5898</v>
      </c>
    </row>
    <row r="1284" spans="4:10" x14ac:dyDescent="0.15">
      <c r="D1284" s="40" t="s">
        <v>2616</v>
      </c>
      <c r="E1284" s="40" t="s">
        <v>2617</v>
      </c>
      <c r="F1284" s="46" t="s">
        <v>5898</v>
      </c>
      <c r="G1284" s="46" t="s">
        <v>5898</v>
      </c>
      <c r="H1284" s="46">
        <v>0.02</v>
      </c>
      <c r="I1284" s="46" t="s">
        <v>5898</v>
      </c>
      <c r="J1284" s="92" t="s">
        <v>5898</v>
      </c>
    </row>
    <row r="1285" spans="4:10" x14ac:dyDescent="0.15">
      <c r="D1285" s="40" t="s">
        <v>2618</v>
      </c>
      <c r="E1285" s="40" t="s">
        <v>2619</v>
      </c>
      <c r="F1285" s="46" t="s">
        <v>5898</v>
      </c>
      <c r="G1285" s="46" t="s">
        <v>5898</v>
      </c>
      <c r="H1285" s="46" t="s">
        <v>5898</v>
      </c>
      <c r="I1285" s="46" t="s">
        <v>5898</v>
      </c>
      <c r="J1285" s="92" t="s">
        <v>5898</v>
      </c>
    </row>
    <row r="1286" spans="4:10" x14ac:dyDescent="0.15">
      <c r="D1286" s="40" t="s">
        <v>2620</v>
      </c>
      <c r="E1286" s="40" t="s">
        <v>2621</v>
      </c>
      <c r="F1286" s="46" t="s">
        <v>5898</v>
      </c>
      <c r="G1286" s="46" t="s">
        <v>5898</v>
      </c>
      <c r="H1286" s="46" t="s">
        <v>5898</v>
      </c>
      <c r="I1286" s="46" t="s">
        <v>5898</v>
      </c>
      <c r="J1286" s="92" t="s">
        <v>5898</v>
      </c>
    </row>
    <row r="1287" spans="4:10" x14ac:dyDescent="0.15">
      <c r="D1287" s="40" t="s">
        <v>2622</v>
      </c>
      <c r="E1287" s="40" t="s">
        <v>2623</v>
      </c>
      <c r="F1287" s="46" t="s">
        <v>5898</v>
      </c>
      <c r="G1287" s="46" t="s">
        <v>5898</v>
      </c>
      <c r="H1287" s="46">
        <v>0.05</v>
      </c>
      <c r="I1287" s="46" t="s">
        <v>5898</v>
      </c>
      <c r="J1287" s="92" t="s">
        <v>5898</v>
      </c>
    </row>
    <row r="1288" spans="4:10" x14ac:dyDescent="0.15">
      <c r="D1288" s="40" t="s">
        <v>2624</v>
      </c>
      <c r="E1288" s="40" t="s">
        <v>2625</v>
      </c>
      <c r="F1288" s="46" t="s">
        <v>5898</v>
      </c>
      <c r="G1288" s="46" t="s">
        <v>5898</v>
      </c>
      <c r="H1288" s="46">
        <v>0.1</v>
      </c>
      <c r="I1288" s="46" t="s">
        <v>5898</v>
      </c>
      <c r="J1288" s="92" t="s">
        <v>5898</v>
      </c>
    </row>
    <row r="1289" spans="4:10" x14ac:dyDescent="0.15">
      <c r="D1289" s="40" t="s">
        <v>2626</v>
      </c>
      <c r="E1289" s="40" t="s">
        <v>2627</v>
      </c>
      <c r="F1289" s="46" t="s">
        <v>5898</v>
      </c>
      <c r="G1289" s="46" t="s">
        <v>5898</v>
      </c>
      <c r="H1289" s="46">
        <v>5.1999999999999998E-2</v>
      </c>
      <c r="I1289" s="46" t="s">
        <v>5898</v>
      </c>
      <c r="J1289" s="92" t="s">
        <v>5898</v>
      </c>
    </row>
    <row r="1290" spans="4:10" x14ac:dyDescent="0.15">
      <c r="D1290" s="40" t="s">
        <v>2628</v>
      </c>
      <c r="E1290" s="40" t="s">
        <v>2629</v>
      </c>
      <c r="F1290" s="46" t="s">
        <v>5898</v>
      </c>
      <c r="G1290" s="46" t="s">
        <v>5898</v>
      </c>
      <c r="H1290" s="46">
        <v>0.06</v>
      </c>
      <c r="I1290" s="46" t="s">
        <v>5898</v>
      </c>
      <c r="J1290" s="92" t="s">
        <v>5898</v>
      </c>
    </row>
    <row r="1291" spans="4:10" x14ac:dyDescent="0.15">
      <c r="D1291" s="40" t="s">
        <v>2630</v>
      </c>
      <c r="E1291" s="40" t="s">
        <v>2631</v>
      </c>
      <c r="F1291" s="46" t="s">
        <v>5898</v>
      </c>
      <c r="G1291" s="46" t="s">
        <v>5898</v>
      </c>
      <c r="H1291" s="46">
        <v>9.9916599999999994E-2</v>
      </c>
      <c r="I1291" s="46" t="s">
        <v>5898</v>
      </c>
      <c r="J1291" s="92" t="s">
        <v>5898</v>
      </c>
    </row>
    <row r="1292" spans="4:10" x14ac:dyDescent="0.15">
      <c r="D1292" s="40" t="s">
        <v>2632</v>
      </c>
      <c r="E1292" s="40" t="s">
        <v>2633</v>
      </c>
      <c r="F1292" s="46" t="s">
        <v>5898</v>
      </c>
      <c r="G1292" s="46" t="s">
        <v>5898</v>
      </c>
      <c r="H1292" s="46" t="s">
        <v>5898</v>
      </c>
      <c r="I1292" s="46" t="s">
        <v>5898</v>
      </c>
      <c r="J1292" s="92" t="s">
        <v>5898</v>
      </c>
    </row>
    <row r="1293" spans="4:10" x14ac:dyDescent="0.15">
      <c r="D1293" s="40" t="s">
        <v>2634</v>
      </c>
      <c r="E1293" s="40" t="s">
        <v>2635</v>
      </c>
      <c r="F1293" s="46" t="s">
        <v>5898</v>
      </c>
      <c r="G1293" s="46" t="s">
        <v>5898</v>
      </c>
      <c r="H1293" s="46" t="s">
        <v>5898</v>
      </c>
      <c r="I1293" s="46" t="s">
        <v>5898</v>
      </c>
      <c r="J1293" s="92" t="s">
        <v>5898</v>
      </c>
    </row>
    <row r="1294" spans="4:10" x14ac:dyDescent="0.15">
      <c r="D1294" s="40" t="s">
        <v>2636</v>
      </c>
      <c r="E1294" s="40" t="s">
        <v>2637</v>
      </c>
      <c r="F1294" s="46" t="s">
        <v>5898</v>
      </c>
      <c r="G1294" s="46" t="s">
        <v>5898</v>
      </c>
      <c r="H1294" s="46">
        <v>2.5000000000000001E-2</v>
      </c>
      <c r="I1294" s="46" t="s">
        <v>5898</v>
      </c>
      <c r="J1294" s="92" t="s">
        <v>5898</v>
      </c>
    </row>
    <row r="1295" spans="4:10" x14ac:dyDescent="0.15">
      <c r="D1295" s="40" t="s">
        <v>2638</v>
      </c>
      <c r="E1295" s="40" t="s">
        <v>2639</v>
      </c>
      <c r="F1295" s="46" t="s">
        <v>5898</v>
      </c>
      <c r="G1295" s="46" t="s">
        <v>5898</v>
      </c>
      <c r="H1295" s="46" t="s">
        <v>5898</v>
      </c>
      <c r="I1295" s="46" t="s">
        <v>5898</v>
      </c>
      <c r="J1295" s="92" t="s">
        <v>5898</v>
      </c>
    </row>
    <row r="1296" spans="4:10" x14ac:dyDescent="0.15">
      <c r="D1296" s="40" t="s">
        <v>2640</v>
      </c>
      <c r="E1296" s="40" t="s">
        <v>2641</v>
      </c>
      <c r="F1296" s="46" t="s">
        <v>5898</v>
      </c>
      <c r="G1296" s="46" t="s">
        <v>5898</v>
      </c>
      <c r="H1296" s="46">
        <v>0.1</v>
      </c>
      <c r="I1296" s="46" t="s">
        <v>5898</v>
      </c>
      <c r="J1296" s="92" t="s">
        <v>5898</v>
      </c>
    </row>
    <row r="1297" spans="4:10" x14ac:dyDescent="0.15">
      <c r="D1297" s="40" t="s">
        <v>2642</v>
      </c>
      <c r="E1297" s="40" t="s">
        <v>2643</v>
      </c>
      <c r="F1297" s="46" t="s">
        <v>5898</v>
      </c>
      <c r="G1297" s="46" t="s">
        <v>5898</v>
      </c>
      <c r="H1297" s="46">
        <v>0.74</v>
      </c>
      <c r="I1297" s="46" t="s">
        <v>5898</v>
      </c>
      <c r="J1297" s="92" t="s">
        <v>5898</v>
      </c>
    </row>
    <row r="1298" spans="4:10" x14ac:dyDescent="0.15">
      <c r="D1298" s="40" t="s">
        <v>2644</v>
      </c>
      <c r="E1298" s="40" t="s">
        <v>2645</v>
      </c>
      <c r="F1298" s="46" t="s">
        <v>5898</v>
      </c>
      <c r="G1298" s="46" t="s">
        <v>5898</v>
      </c>
      <c r="H1298" s="46">
        <v>7.9535999999999996E-2</v>
      </c>
      <c r="I1298" s="46" t="s">
        <v>5898</v>
      </c>
      <c r="J1298" s="92" t="s">
        <v>5898</v>
      </c>
    </row>
    <row r="1299" spans="4:10" x14ac:dyDescent="0.15">
      <c r="D1299" s="40" t="s">
        <v>2646</v>
      </c>
      <c r="E1299" s="40" t="s">
        <v>2647</v>
      </c>
      <c r="F1299" s="46" t="s">
        <v>5898</v>
      </c>
      <c r="G1299" s="46" t="s">
        <v>5898</v>
      </c>
      <c r="H1299" s="46">
        <v>0.2</v>
      </c>
      <c r="I1299" s="46" t="s">
        <v>5898</v>
      </c>
      <c r="J1299" s="92" t="s">
        <v>5898</v>
      </c>
    </row>
    <row r="1300" spans="4:10" x14ac:dyDescent="0.15">
      <c r="D1300" s="40" t="s">
        <v>2648</v>
      </c>
      <c r="E1300" s="40" t="s">
        <v>2649</v>
      </c>
      <c r="F1300" s="46" t="s">
        <v>5898</v>
      </c>
      <c r="G1300" s="46" t="s">
        <v>5898</v>
      </c>
      <c r="H1300" s="46">
        <v>0.1</v>
      </c>
      <c r="I1300" s="46" t="s">
        <v>5898</v>
      </c>
      <c r="J1300" s="92" t="s">
        <v>5898</v>
      </c>
    </row>
    <row r="1301" spans="4:10" x14ac:dyDescent="0.15">
      <c r="D1301" s="40" t="s">
        <v>2650</v>
      </c>
      <c r="E1301" s="40" t="s">
        <v>2651</v>
      </c>
      <c r="F1301" s="46" t="s">
        <v>5898</v>
      </c>
      <c r="G1301" s="46" t="s">
        <v>5898</v>
      </c>
      <c r="H1301" s="46">
        <v>0.3</v>
      </c>
      <c r="I1301" s="46" t="s">
        <v>5898</v>
      </c>
      <c r="J1301" s="92" t="s">
        <v>5898</v>
      </c>
    </row>
    <row r="1302" spans="4:10" x14ac:dyDescent="0.15">
      <c r="D1302" s="40" t="s">
        <v>2652</v>
      </c>
      <c r="E1302" s="40" t="s">
        <v>2653</v>
      </c>
      <c r="F1302" s="46" t="s">
        <v>5898</v>
      </c>
      <c r="G1302" s="46" t="s">
        <v>5898</v>
      </c>
      <c r="H1302" s="46">
        <v>0.03</v>
      </c>
      <c r="I1302" s="46" t="s">
        <v>5898</v>
      </c>
      <c r="J1302" s="92" t="s">
        <v>5898</v>
      </c>
    </row>
    <row r="1303" spans="4:10" x14ac:dyDescent="0.15">
      <c r="D1303" s="40" t="s">
        <v>2654</v>
      </c>
      <c r="E1303" s="40" t="s">
        <v>2655</v>
      </c>
      <c r="F1303" s="46" t="s">
        <v>5898</v>
      </c>
      <c r="G1303" s="46" t="s">
        <v>5898</v>
      </c>
      <c r="H1303" s="46">
        <v>0.1</v>
      </c>
      <c r="I1303" s="46" t="s">
        <v>5898</v>
      </c>
      <c r="J1303" s="92" t="s">
        <v>5898</v>
      </c>
    </row>
    <row r="1304" spans="4:10" x14ac:dyDescent="0.15">
      <c r="D1304" s="40" t="s">
        <v>2656</v>
      </c>
      <c r="E1304" s="40" t="s">
        <v>2657</v>
      </c>
      <c r="F1304" s="46" t="s">
        <v>5898</v>
      </c>
      <c r="G1304" s="46" t="s">
        <v>5898</v>
      </c>
      <c r="H1304" s="46" t="s">
        <v>5898</v>
      </c>
      <c r="I1304" s="46" t="s">
        <v>5898</v>
      </c>
      <c r="J1304" s="92" t="s">
        <v>5898</v>
      </c>
    </row>
    <row r="1305" spans="4:10" x14ac:dyDescent="0.15">
      <c r="D1305" s="40" t="s">
        <v>2658</v>
      </c>
      <c r="E1305" s="40" t="s">
        <v>2659</v>
      </c>
      <c r="F1305" s="46" t="s">
        <v>5898</v>
      </c>
      <c r="G1305" s="46" t="s">
        <v>5898</v>
      </c>
      <c r="H1305" s="46">
        <v>0.15</v>
      </c>
      <c r="I1305" s="46" t="s">
        <v>5898</v>
      </c>
      <c r="J1305" s="92" t="s">
        <v>5898</v>
      </c>
    </row>
    <row r="1306" spans="4:10" x14ac:dyDescent="0.15">
      <c r="D1306" s="40" t="s">
        <v>2660</v>
      </c>
      <c r="E1306" s="40" t="s">
        <v>2661</v>
      </c>
      <c r="F1306" s="46" t="s">
        <v>5898</v>
      </c>
      <c r="G1306" s="46" t="s">
        <v>5898</v>
      </c>
      <c r="H1306" s="46">
        <v>0.1</v>
      </c>
      <c r="I1306" s="46" t="s">
        <v>5898</v>
      </c>
      <c r="J1306" s="92" t="s">
        <v>5898</v>
      </c>
    </row>
    <row r="1307" spans="4:10" x14ac:dyDescent="0.15">
      <c r="D1307" s="40" t="s">
        <v>2662</v>
      </c>
      <c r="E1307" s="40" t="s">
        <v>2663</v>
      </c>
      <c r="F1307" s="46" t="s">
        <v>5898</v>
      </c>
      <c r="G1307" s="46" t="s">
        <v>5898</v>
      </c>
      <c r="H1307" s="46" t="s">
        <v>5898</v>
      </c>
      <c r="I1307" s="46" t="s">
        <v>5898</v>
      </c>
      <c r="J1307" s="92" t="s">
        <v>5898</v>
      </c>
    </row>
    <row r="1308" spans="4:10" x14ac:dyDescent="0.15">
      <c r="D1308" s="40" t="s">
        <v>2664</v>
      </c>
      <c r="E1308" s="40" t="s">
        <v>2665</v>
      </c>
      <c r="F1308" s="46" t="s">
        <v>5898</v>
      </c>
      <c r="G1308" s="46" t="s">
        <v>5898</v>
      </c>
      <c r="H1308" s="46">
        <v>0.03</v>
      </c>
      <c r="I1308" s="46" t="s">
        <v>5898</v>
      </c>
      <c r="J1308" s="92" t="s">
        <v>5898</v>
      </c>
    </row>
    <row r="1309" spans="4:10" x14ac:dyDescent="0.15">
      <c r="D1309" s="40" t="s">
        <v>2666</v>
      </c>
      <c r="E1309" s="40" t="s">
        <v>2667</v>
      </c>
      <c r="F1309" s="46" t="s">
        <v>5898</v>
      </c>
      <c r="G1309" s="46" t="s">
        <v>5898</v>
      </c>
      <c r="H1309" s="46" t="s">
        <v>5898</v>
      </c>
      <c r="I1309" s="46" t="s">
        <v>5898</v>
      </c>
      <c r="J1309" s="92" t="s">
        <v>5898</v>
      </c>
    </row>
    <row r="1310" spans="4:10" x14ac:dyDescent="0.15">
      <c r="D1310" s="40" t="s">
        <v>2668</v>
      </c>
      <c r="E1310" s="40" t="s">
        <v>2669</v>
      </c>
      <c r="F1310" s="46" t="s">
        <v>5898</v>
      </c>
      <c r="G1310" s="46" t="s">
        <v>5898</v>
      </c>
      <c r="H1310" s="46">
        <v>0.25</v>
      </c>
      <c r="I1310" s="46" t="s">
        <v>5898</v>
      </c>
      <c r="J1310" s="92" t="s">
        <v>5898</v>
      </c>
    </row>
    <row r="1311" spans="4:10" x14ac:dyDescent="0.15">
      <c r="D1311" s="40" t="s">
        <v>2670</v>
      </c>
      <c r="E1311" s="40" t="s">
        <v>2671</v>
      </c>
      <c r="F1311" s="46" t="s">
        <v>5898</v>
      </c>
      <c r="G1311" s="46" t="s">
        <v>5898</v>
      </c>
      <c r="H1311" s="46">
        <v>1.99966E-2</v>
      </c>
      <c r="I1311" s="46" t="s">
        <v>5898</v>
      </c>
      <c r="J1311" s="92" t="s">
        <v>5898</v>
      </c>
    </row>
    <row r="1312" spans="4:10" x14ac:dyDescent="0.15">
      <c r="D1312" s="40" t="s">
        <v>2672</v>
      </c>
      <c r="E1312" s="40" t="s">
        <v>2673</v>
      </c>
      <c r="F1312" s="46" t="s">
        <v>5898</v>
      </c>
      <c r="G1312" s="46" t="s">
        <v>5898</v>
      </c>
      <c r="H1312" s="46">
        <v>0.05</v>
      </c>
      <c r="I1312" s="46" t="s">
        <v>5898</v>
      </c>
      <c r="J1312" s="92" t="s">
        <v>5898</v>
      </c>
    </row>
    <row r="1313" spans="4:10" x14ac:dyDescent="0.15">
      <c r="D1313" s="40" t="s">
        <v>2674</v>
      </c>
      <c r="E1313" s="40" t="s">
        <v>2675</v>
      </c>
      <c r="F1313" s="46" t="s">
        <v>5898</v>
      </c>
      <c r="G1313" s="46" t="s">
        <v>5898</v>
      </c>
      <c r="H1313" s="46">
        <v>0.1</v>
      </c>
      <c r="I1313" s="46" t="s">
        <v>5898</v>
      </c>
      <c r="J1313" s="92" t="s">
        <v>5898</v>
      </c>
    </row>
    <row r="1314" spans="4:10" x14ac:dyDescent="0.15">
      <c r="D1314" s="40" t="s">
        <v>2676</v>
      </c>
      <c r="E1314" s="40" t="s">
        <v>2677</v>
      </c>
      <c r="F1314" s="46" t="s">
        <v>5898</v>
      </c>
      <c r="G1314" s="46" t="s">
        <v>5898</v>
      </c>
      <c r="H1314" s="46">
        <v>0.15</v>
      </c>
      <c r="I1314" s="46" t="s">
        <v>5898</v>
      </c>
      <c r="J1314" s="92" t="s">
        <v>5898</v>
      </c>
    </row>
    <row r="1315" spans="4:10" x14ac:dyDescent="0.15">
      <c r="D1315" s="40" t="s">
        <v>2678</v>
      </c>
      <c r="E1315" s="40" t="s">
        <v>2679</v>
      </c>
      <c r="F1315" s="46" t="s">
        <v>5898</v>
      </c>
      <c r="G1315" s="46" t="s">
        <v>5898</v>
      </c>
      <c r="H1315" s="46" t="s">
        <v>5898</v>
      </c>
      <c r="I1315" s="46" t="s">
        <v>5898</v>
      </c>
      <c r="J1315" s="92" t="s">
        <v>5898</v>
      </c>
    </row>
    <row r="1316" spans="4:10" x14ac:dyDescent="0.15">
      <c r="D1316" s="40" t="s">
        <v>2680</v>
      </c>
      <c r="E1316" s="40" t="s">
        <v>2681</v>
      </c>
      <c r="F1316" s="46" t="s">
        <v>5898</v>
      </c>
      <c r="G1316" s="46" t="s">
        <v>5898</v>
      </c>
      <c r="H1316" s="46">
        <v>0.02</v>
      </c>
      <c r="I1316" s="46" t="s">
        <v>5898</v>
      </c>
      <c r="J1316" s="92" t="s">
        <v>5898</v>
      </c>
    </row>
    <row r="1317" spans="4:10" x14ac:dyDescent="0.15">
      <c r="D1317" s="40" t="s">
        <v>2682</v>
      </c>
      <c r="E1317" s="40" t="s">
        <v>2683</v>
      </c>
      <c r="F1317" s="46" t="s">
        <v>5898</v>
      </c>
      <c r="G1317" s="46" t="s">
        <v>5898</v>
      </c>
      <c r="H1317" s="46">
        <v>0.03</v>
      </c>
      <c r="I1317" s="46" t="s">
        <v>5898</v>
      </c>
      <c r="J1317" s="92" t="s">
        <v>5898</v>
      </c>
    </row>
    <row r="1318" spans="4:10" x14ac:dyDescent="0.15">
      <c r="D1318" s="40" t="s">
        <v>2684</v>
      </c>
      <c r="E1318" s="40" t="s">
        <v>2685</v>
      </c>
      <c r="F1318" s="46" t="s">
        <v>5898</v>
      </c>
      <c r="G1318" s="46" t="s">
        <v>5898</v>
      </c>
      <c r="H1318" s="46">
        <v>0.05</v>
      </c>
      <c r="I1318" s="46" t="s">
        <v>5898</v>
      </c>
      <c r="J1318" s="92" t="s">
        <v>5898</v>
      </c>
    </row>
    <row r="1319" spans="4:10" x14ac:dyDescent="0.15">
      <c r="D1319" s="40" t="s">
        <v>2686</v>
      </c>
      <c r="E1319" s="40" t="s">
        <v>2687</v>
      </c>
      <c r="F1319" s="46" t="s">
        <v>5898</v>
      </c>
      <c r="G1319" s="46" t="s">
        <v>5898</v>
      </c>
      <c r="H1319" s="46">
        <v>1.4999999999999999E-2</v>
      </c>
      <c r="I1319" s="46" t="s">
        <v>5898</v>
      </c>
      <c r="J1319" s="92" t="s">
        <v>5898</v>
      </c>
    </row>
    <row r="1320" spans="4:10" x14ac:dyDescent="0.15">
      <c r="D1320" s="40" t="s">
        <v>2688</v>
      </c>
      <c r="E1320" s="40" t="s">
        <v>2689</v>
      </c>
      <c r="F1320" s="46" t="s">
        <v>5898</v>
      </c>
      <c r="G1320" s="46" t="s">
        <v>5898</v>
      </c>
      <c r="H1320" s="46">
        <v>0.06</v>
      </c>
      <c r="I1320" s="46" t="s">
        <v>5898</v>
      </c>
      <c r="J1320" s="92" t="s">
        <v>5898</v>
      </c>
    </row>
    <row r="1321" spans="4:10" x14ac:dyDescent="0.15">
      <c r="D1321" s="40" t="s">
        <v>2690</v>
      </c>
      <c r="E1321" s="40" t="s">
        <v>2691</v>
      </c>
      <c r="F1321" s="46" t="s">
        <v>5898</v>
      </c>
      <c r="G1321" s="46" t="s">
        <v>5898</v>
      </c>
      <c r="H1321" s="46">
        <v>0.03</v>
      </c>
      <c r="I1321" s="46" t="s">
        <v>5898</v>
      </c>
      <c r="J1321" s="92" t="s">
        <v>5898</v>
      </c>
    </row>
    <row r="1322" spans="4:10" x14ac:dyDescent="0.15">
      <c r="D1322" s="40" t="s">
        <v>2692</v>
      </c>
      <c r="E1322" s="40" t="s">
        <v>2693</v>
      </c>
      <c r="F1322" s="46" t="s">
        <v>5898</v>
      </c>
      <c r="G1322" s="46" t="s">
        <v>5898</v>
      </c>
      <c r="H1322" s="46">
        <v>0.05</v>
      </c>
      <c r="I1322" s="46" t="s">
        <v>5898</v>
      </c>
      <c r="J1322" s="92" t="s">
        <v>5898</v>
      </c>
    </row>
    <row r="1323" spans="4:10" x14ac:dyDescent="0.15">
      <c r="D1323" s="40" t="s">
        <v>2694</v>
      </c>
      <c r="E1323" s="40" t="s">
        <v>2695</v>
      </c>
      <c r="F1323" s="46" t="s">
        <v>5898</v>
      </c>
      <c r="G1323" s="46" t="s">
        <v>5898</v>
      </c>
      <c r="H1323" s="46">
        <v>0.1</v>
      </c>
      <c r="I1323" s="46" t="s">
        <v>5898</v>
      </c>
      <c r="J1323" s="92" t="s">
        <v>5898</v>
      </c>
    </row>
    <row r="1324" spans="4:10" x14ac:dyDescent="0.15">
      <c r="D1324" s="40" t="s">
        <v>2696</v>
      </c>
      <c r="E1324" s="40" t="s">
        <v>2697</v>
      </c>
      <c r="F1324" s="46" t="s">
        <v>5898</v>
      </c>
      <c r="G1324" s="46" t="s">
        <v>5898</v>
      </c>
      <c r="H1324" s="46">
        <v>1.9937699999999999E-2</v>
      </c>
      <c r="I1324" s="46" t="s">
        <v>5898</v>
      </c>
      <c r="J1324" s="92" t="s">
        <v>5898</v>
      </c>
    </row>
    <row r="1325" spans="4:10" x14ac:dyDescent="0.15">
      <c r="D1325" s="40" t="s">
        <v>2698</v>
      </c>
      <c r="E1325" s="40" t="s">
        <v>2699</v>
      </c>
      <c r="F1325" s="46" t="s">
        <v>5898</v>
      </c>
      <c r="G1325" s="46" t="s">
        <v>5898</v>
      </c>
      <c r="H1325" s="46" t="s">
        <v>5898</v>
      </c>
      <c r="I1325" s="46" t="s">
        <v>5898</v>
      </c>
      <c r="J1325" s="92" t="s">
        <v>5898</v>
      </c>
    </row>
    <row r="1326" spans="4:10" x14ac:dyDescent="0.15">
      <c r="D1326" s="40" t="s">
        <v>2700</v>
      </c>
      <c r="E1326" s="40" t="s">
        <v>2701</v>
      </c>
      <c r="F1326" s="46" t="s">
        <v>5898</v>
      </c>
      <c r="G1326" s="46" t="s">
        <v>5898</v>
      </c>
      <c r="H1326" s="46">
        <v>0.02</v>
      </c>
      <c r="I1326" s="46" t="s">
        <v>5898</v>
      </c>
      <c r="J1326" s="92" t="s">
        <v>5898</v>
      </c>
    </row>
    <row r="1327" spans="4:10" x14ac:dyDescent="0.15">
      <c r="D1327" s="40" t="s">
        <v>2702</v>
      </c>
      <c r="E1327" s="40" t="s">
        <v>2703</v>
      </c>
      <c r="F1327" s="46" t="s">
        <v>5898</v>
      </c>
      <c r="G1327" s="46" t="s">
        <v>5898</v>
      </c>
      <c r="H1327" s="46">
        <v>1.9E-2</v>
      </c>
      <c r="I1327" s="46" t="s">
        <v>5898</v>
      </c>
      <c r="J1327" s="92" t="s">
        <v>5898</v>
      </c>
    </row>
    <row r="1328" spans="4:10" x14ac:dyDescent="0.15">
      <c r="D1328" s="40" t="s">
        <v>2704</v>
      </c>
      <c r="E1328" s="40" t="s">
        <v>2705</v>
      </c>
      <c r="F1328" s="46" t="s">
        <v>5898</v>
      </c>
      <c r="G1328" s="46" t="s">
        <v>5898</v>
      </c>
      <c r="H1328" s="46">
        <v>0.03</v>
      </c>
      <c r="I1328" s="46" t="s">
        <v>5898</v>
      </c>
      <c r="J1328" s="92" t="s">
        <v>5898</v>
      </c>
    </row>
    <row r="1329" spans="4:10" x14ac:dyDescent="0.15">
      <c r="D1329" s="40" t="s">
        <v>2706</v>
      </c>
      <c r="E1329" s="40" t="s">
        <v>2707</v>
      </c>
      <c r="F1329" s="46" t="s">
        <v>5898</v>
      </c>
      <c r="G1329" s="46" t="s">
        <v>5898</v>
      </c>
      <c r="H1329" s="46">
        <v>0.08</v>
      </c>
      <c r="I1329" s="46" t="s">
        <v>5898</v>
      </c>
      <c r="J1329" s="92" t="s">
        <v>5898</v>
      </c>
    </row>
    <row r="1330" spans="4:10" x14ac:dyDescent="0.15">
      <c r="D1330" s="40" t="s">
        <v>2708</v>
      </c>
      <c r="E1330" s="40" t="s">
        <v>2709</v>
      </c>
      <c r="F1330" s="46" t="s">
        <v>5898</v>
      </c>
      <c r="G1330" s="46" t="s">
        <v>5898</v>
      </c>
      <c r="H1330" s="46" t="s">
        <v>5898</v>
      </c>
      <c r="I1330" s="46" t="s">
        <v>5898</v>
      </c>
      <c r="J1330" s="92" t="s">
        <v>5898</v>
      </c>
    </row>
    <row r="1331" spans="4:10" x14ac:dyDescent="0.15">
      <c r="D1331" s="40" t="s">
        <v>2710</v>
      </c>
      <c r="E1331" s="40" t="s">
        <v>2711</v>
      </c>
      <c r="F1331" s="46" t="s">
        <v>5898</v>
      </c>
      <c r="G1331" s="46" t="s">
        <v>5898</v>
      </c>
      <c r="H1331" s="46" t="s">
        <v>5898</v>
      </c>
      <c r="I1331" s="46" t="s">
        <v>5898</v>
      </c>
      <c r="J1331" s="92" t="s">
        <v>5898</v>
      </c>
    </row>
    <row r="1332" spans="4:10" x14ac:dyDescent="0.15">
      <c r="D1332" s="40" t="s">
        <v>2712</v>
      </c>
      <c r="E1332" s="40" t="s">
        <v>2713</v>
      </c>
      <c r="F1332" s="46" t="s">
        <v>5898</v>
      </c>
      <c r="G1332" s="46" t="s">
        <v>5898</v>
      </c>
      <c r="H1332" s="46">
        <v>0.05</v>
      </c>
      <c r="I1332" s="46" t="s">
        <v>5898</v>
      </c>
      <c r="J1332" s="92" t="s">
        <v>5898</v>
      </c>
    </row>
    <row r="1333" spans="4:10" x14ac:dyDescent="0.15">
      <c r="D1333" s="40" t="s">
        <v>2714</v>
      </c>
      <c r="E1333" s="40" t="s">
        <v>2715</v>
      </c>
      <c r="F1333" s="46" t="s">
        <v>5898</v>
      </c>
      <c r="G1333" s="46" t="s">
        <v>5898</v>
      </c>
      <c r="H1333" s="46">
        <v>9.7614999999999993E-2</v>
      </c>
      <c r="I1333" s="46" t="s">
        <v>5898</v>
      </c>
      <c r="J1333" s="92" t="s">
        <v>5898</v>
      </c>
    </row>
    <row r="1334" spans="4:10" x14ac:dyDescent="0.15">
      <c r="D1334" s="40" t="s">
        <v>2716</v>
      </c>
      <c r="E1334" s="40" t="s">
        <v>2717</v>
      </c>
      <c r="F1334" s="46" t="s">
        <v>5898</v>
      </c>
      <c r="G1334" s="46" t="s">
        <v>5898</v>
      </c>
      <c r="H1334" s="46">
        <v>0.04</v>
      </c>
      <c r="I1334" s="46" t="s">
        <v>5898</v>
      </c>
      <c r="J1334" s="92" t="s">
        <v>5898</v>
      </c>
    </row>
    <row r="1335" spans="4:10" x14ac:dyDescent="0.15">
      <c r="D1335" s="40" t="s">
        <v>2718</v>
      </c>
      <c r="E1335" s="40" t="s">
        <v>2719</v>
      </c>
      <c r="F1335" s="46" t="s">
        <v>5898</v>
      </c>
      <c r="G1335" s="46" t="s">
        <v>5898</v>
      </c>
      <c r="H1335" s="46">
        <v>0.19536329999999999</v>
      </c>
      <c r="I1335" s="46" t="s">
        <v>5898</v>
      </c>
      <c r="J1335" s="92" t="s">
        <v>5898</v>
      </c>
    </row>
    <row r="1336" spans="4:10" x14ac:dyDescent="0.15">
      <c r="D1336" s="40" t="s">
        <v>2720</v>
      </c>
      <c r="E1336" s="40" t="s">
        <v>2721</v>
      </c>
      <c r="F1336" s="46" t="s">
        <v>5898</v>
      </c>
      <c r="G1336" s="46" t="s">
        <v>5898</v>
      </c>
      <c r="H1336" s="46" t="s">
        <v>5898</v>
      </c>
      <c r="I1336" s="46" t="s">
        <v>5898</v>
      </c>
      <c r="J1336" s="92" t="s">
        <v>5898</v>
      </c>
    </row>
    <row r="1337" spans="4:10" x14ac:dyDescent="0.15">
      <c r="D1337" s="40" t="s">
        <v>2722</v>
      </c>
      <c r="E1337" s="40" t="s">
        <v>2723</v>
      </c>
      <c r="F1337" s="46" t="s">
        <v>5898</v>
      </c>
      <c r="G1337" s="46" t="s">
        <v>5898</v>
      </c>
      <c r="H1337" s="46" t="s">
        <v>5898</v>
      </c>
      <c r="I1337" s="46" t="s">
        <v>5898</v>
      </c>
      <c r="J1337" s="92" t="s">
        <v>5898</v>
      </c>
    </row>
    <row r="1338" spans="4:10" x14ac:dyDescent="0.15">
      <c r="D1338" s="40" t="s">
        <v>2724</v>
      </c>
      <c r="E1338" s="40" t="s">
        <v>2725</v>
      </c>
      <c r="F1338" s="46" t="s">
        <v>5898</v>
      </c>
      <c r="G1338" s="46" t="s">
        <v>5898</v>
      </c>
      <c r="H1338" s="46">
        <v>3.90806E-2</v>
      </c>
      <c r="I1338" s="46" t="s">
        <v>5898</v>
      </c>
      <c r="J1338" s="92" t="s">
        <v>5898</v>
      </c>
    </row>
    <row r="1339" spans="4:10" x14ac:dyDescent="0.15">
      <c r="D1339" s="40" t="s">
        <v>2726</v>
      </c>
      <c r="E1339" s="40" t="s">
        <v>2727</v>
      </c>
      <c r="F1339" s="46" t="s">
        <v>5898</v>
      </c>
      <c r="G1339" s="46" t="s">
        <v>5898</v>
      </c>
      <c r="H1339" s="46" t="s">
        <v>5898</v>
      </c>
      <c r="I1339" s="46" t="s">
        <v>5898</v>
      </c>
      <c r="J1339" s="92" t="s">
        <v>5898</v>
      </c>
    </row>
    <row r="1340" spans="4:10" x14ac:dyDescent="0.15">
      <c r="D1340" s="40" t="s">
        <v>2728</v>
      </c>
      <c r="E1340" s="40" t="s">
        <v>2729</v>
      </c>
      <c r="F1340" s="46" t="s">
        <v>5898</v>
      </c>
      <c r="G1340" s="46" t="s">
        <v>5898</v>
      </c>
      <c r="H1340" s="46">
        <v>0.1</v>
      </c>
      <c r="I1340" s="46" t="s">
        <v>5898</v>
      </c>
      <c r="J1340" s="92" t="s">
        <v>5898</v>
      </c>
    </row>
    <row r="1341" spans="4:10" x14ac:dyDescent="0.15">
      <c r="D1341" s="40" t="s">
        <v>2730</v>
      </c>
      <c r="E1341" s="40" t="s">
        <v>2731</v>
      </c>
      <c r="F1341" s="46" t="s">
        <v>5898</v>
      </c>
      <c r="G1341" s="46" t="s">
        <v>5898</v>
      </c>
      <c r="H1341" s="46">
        <v>0.05</v>
      </c>
      <c r="I1341" s="46" t="s">
        <v>5898</v>
      </c>
      <c r="J1341" s="92" t="s">
        <v>5898</v>
      </c>
    </row>
    <row r="1342" spans="4:10" x14ac:dyDescent="0.15">
      <c r="D1342" s="40" t="s">
        <v>2732</v>
      </c>
      <c r="E1342" s="40" t="s">
        <v>2733</v>
      </c>
      <c r="F1342" s="46" t="s">
        <v>5898</v>
      </c>
      <c r="G1342" s="46" t="s">
        <v>5898</v>
      </c>
      <c r="H1342" s="46">
        <v>0.01</v>
      </c>
      <c r="I1342" s="46" t="s">
        <v>5898</v>
      </c>
      <c r="J1342" s="92" t="s">
        <v>5898</v>
      </c>
    </row>
    <row r="1343" spans="4:10" x14ac:dyDescent="0.15">
      <c r="D1343" s="40" t="s">
        <v>2734</v>
      </c>
      <c r="E1343" s="40" t="s">
        <v>2735</v>
      </c>
      <c r="F1343" s="46" t="s">
        <v>5898</v>
      </c>
      <c r="G1343" s="46" t="s">
        <v>5898</v>
      </c>
      <c r="H1343" s="46" t="s">
        <v>5898</v>
      </c>
      <c r="I1343" s="46" t="s">
        <v>5898</v>
      </c>
      <c r="J1343" s="92" t="s">
        <v>5898</v>
      </c>
    </row>
    <row r="1344" spans="4:10" x14ac:dyDescent="0.15">
      <c r="D1344" s="40" t="s">
        <v>2736</v>
      </c>
      <c r="E1344" s="40" t="s">
        <v>2737</v>
      </c>
      <c r="F1344" s="46" t="s">
        <v>5898</v>
      </c>
      <c r="G1344" s="46" t="s">
        <v>5898</v>
      </c>
      <c r="H1344" s="46">
        <v>0.1</v>
      </c>
      <c r="I1344" s="46" t="s">
        <v>5898</v>
      </c>
      <c r="J1344" s="92" t="s">
        <v>5898</v>
      </c>
    </row>
    <row r="1345" spans="4:10" x14ac:dyDescent="0.15">
      <c r="D1345" s="40" t="s">
        <v>2738</v>
      </c>
      <c r="E1345" s="40" t="s">
        <v>2739</v>
      </c>
      <c r="F1345" s="46" t="s">
        <v>5898</v>
      </c>
      <c r="G1345" s="46" t="s">
        <v>5898</v>
      </c>
      <c r="H1345" s="46">
        <v>0.05</v>
      </c>
      <c r="I1345" s="46" t="s">
        <v>5898</v>
      </c>
      <c r="J1345" s="92" t="s">
        <v>5898</v>
      </c>
    </row>
    <row r="1346" spans="4:10" x14ac:dyDescent="0.15">
      <c r="D1346" s="40" t="s">
        <v>2740</v>
      </c>
      <c r="E1346" s="40" t="s">
        <v>2741</v>
      </c>
      <c r="F1346" s="46" t="s">
        <v>5898</v>
      </c>
      <c r="G1346" s="46" t="s">
        <v>5898</v>
      </c>
      <c r="H1346" s="46" t="s">
        <v>5898</v>
      </c>
      <c r="I1346" s="46" t="s">
        <v>5898</v>
      </c>
      <c r="J1346" s="92" t="s">
        <v>5898</v>
      </c>
    </row>
    <row r="1347" spans="4:10" x14ac:dyDescent="0.15">
      <c r="D1347" s="40" t="s">
        <v>2742</v>
      </c>
      <c r="E1347" s="40" t="s">
        <v>2743</v>
      </c>
      <c r="F1347" s="46" t="s">
        <v>5898</v>
      </c>
      <c r="G1347" s="46" t="s">
        <v>5898</v>
      </c>
      <c r="H1347" s="46" t="s">
        <v>5898</v>
      </c>
      <c r="I1347" s="46" t="s">
        <v>5898</v>
      </c>
      <c r="J1347" s="92" t="s">
        <v>5898</v>
      </c>
    </row>
    <row r="1348" spans="4:10" x14ac:dyDescent="0.15">
      <c r="D1348" s="40" t="s">
        <v>2744</v>
      </c>
      <c r="E1348" s="40" t="s">
        <v>2745</v>
      </c>
      <c r="F1348" s="46" t="s">
        <v>5898</v>
      </c>
      <c r="G1348" s="46" t="s">
        <v>5898</v>
      </c>
      <c r="H1348" s="46">
        <v>0.03</v>
      </c>
      <c r="I1348" s="46" t="s">
        <v>5898</v>
      </c>
      <c r="J1348" s="92" t="s">
        <v>5898</v>
      </c>
    </row>
    <row r="1349" spans="4:10" x14ac:dyDescent="0.15">
      <c r="D1349" s="40" t="s">
        <v>2746</v>
      </c>
      <c r="E1349" s="40" t="s">
        <v>2747</v>
      </c>
      <c r="F1349" s="46">
        <v>0.1</v>
      </c>
      <c r="G1349" s="46" t="s">
        <v>5898</v>
      </c>
      <c r="H1349" s="46" t="s">
        <v>5898</v>
      </c>
      <c r="I1349" s="46" t="s">
        <v>5898</v>
      </c>
      <c r="J1349" s="92" t="s">
        <v>5898</v>
      </c>
    </row>
    <row r="1350" spans="4:10" x14ac:dyDescent="0.15">
      <c r="D1350" s="40" t="s">
        <v>2748</v>
      </c>
      <c r="E1350" s="40" t="s">
        <v>2749</v>
      </c>
      <c r="F1350" s="46" t="s">
        <v>5898</v>
      </c>
      <c r="G1350" s="46" t="s">
        <v>5898</v>
      </c>
      <c r="H1350" s="46" t="s">
        <v>5898</v>
      </c>
      <c r="I1350" s="46" t="s">
        <v>5898</v>
      </c>
      <c r="J1350" s="92" t="s">
        <v>5898</v>
      </c>
    </row>
    <row r="1351" spans="4:10" x14ac:dyDescent="0.15">
      <c r="D1351" s="40" t="s">
        <v>2750</v>
      </c>
      <c r="E1351" s="40" t="s">
        <v>2751</v>
      </c>
      <c r="F1351" s="46" t="s">
        <v>5898</v>
      </c>
      <c r="G1351" s="46" t="s">
        <v>5898</v>
      </c>
      <c r="H1351" s="46">
        <v>0.1003979</v>
      </c>
      <c r="I1351" s="46" t="s">
        <v>5898</v>
      </c>
      <c r="J1351" s="92" t="s">
        <v>5898</v>
      </c>
    </row>
    <row r="1352" spans="4:10" x14ac:dyDescent="0.15">
      <c r="D1352" s="40" t="s">
        <v>2752</v>
      </c>
      <c r="E1352" s="40" t="s">
        <v>2753</v>
      </c>
      <c r="F1352" s="46" t="s">
        <v>5898</v>
      </c>
      <c r="G1352" s="46" t="s">
        <v>5898</v>
      </c>
      <c r="H1352" s="46">
        <v>0.02</v>
      </c>
      <c r="I1352" s="46" t="s">
        <v>5898</v>
      </c>
      <c r="J1352" s="92" t="s">
        <v>5898</v>
      </c>
    </row>
    <row r="1353" spans="4:10" x14ac:dyDescent="0.15">
      <c r="D1353" s="40" t="s">
        <v>2754</v>
      </c>
      <c r="E1353" s="40" t="s">
        <v>2755</v>
      </c>
      <c r="F1353" s="46" t="s">
        <v>5898</v>
      </c>
      <c r="G1353" s="46" t="s">
        <v>5898</v>
      </c>
      <c r="H1353" s="46">
        <v>0.05</v>
      </c>
      <c r="I1353" s="46" t="s">
        <v>5898</v>
      </c>
      <c r="J1353" s="92" t="s">
        <v>5898</v>
      </c>
    </row>
    <row r="1354" spans="4:10" x14ac:dyDescent="0.15">
      <c r="D1354" s="40" t="s">
        <v>2756</v>
      </c>
      <c r="E1354" s="40" t="s">
        <v>2757</v>
      </c>
      <c r="F1354" s="46" t="s">
        <v>5898</v>
      </c>
      <c r="G1354" s="46" t="s">
        <v>5898</v>
      </c>
      <c r="H1354" s="46">
        <v>1.7000000000000001E-2</v>
      </c>
      <c r="I1354" s="46" t="s">
        <v>5898</v>
      </c>
      <c r="J1354" s="92" t="s">
        <v>5898</v>
      </c>
    </row>
    <row r="1355" spans="4:10" x14ac:dyDescent="0.15">
      <c r="D1355" s="40" t="s">
        <v>2758</v>
      </c>
      <c r="E1355" s="40" t="s">
        <v>2759</v>
      </c>
      <c r="F1355" s="46" t="s">
        <v>5898</v>
      </c>
      <c r="G1355" s="46" t="s">
        <v>5898</v>
      </c>
      <c r="H1355" s="46" t="s">
        <v>5898</v>
      </c>
      <c r="I1355" s="46" t="s">
        <v>5898</v>
      </c>
      <c r="J1355" s="92" t="s">
        <v>5898</v>
      </c>
    </row>
    <row r="1356" spans="4:10" x14ac:dyDescent="0.15">
      <c r="D1356" s="40" t="s">
        <v>2760</v>
      </c>
      <c r="E1356" s="40" t="s">
        <v>2761</v>
      </c>
      <c r="F1356" s="46" t="s">
        <v>5898</v>
      </c>
      <c r="G1356" s="46" t="s">
        <v>5898</v>
      </c>
      <c r="H1356" s="46">
        <v>2E-3</v>
      </c>
      <c r="I1356" s="46" t="s">
        <v>5898</v>
      </c>
      <c r="J1356" s="92" t="s">
        <v>5898</v>
      </c>
    </row>
    <row r="1357" spans="4:10" x14ac:dyDescent="0.15">
      <c r="D1357" s="40" t="s">
        <v>2762</v>
      </c>
      <c r="E1357" s="40" t="s">
        <v>2763</v>
      </c>
      <c r="F1357" s="46">
        <v>0.03</v>
      </c>
      <c r="G1357" s="46" t="s">
        <v>5898</v>
      </c>
      <c r="H1357" s="46">
        <v>5.6000000000000001E-2</v>
      </c>
      <c r="I1357" s="46" t="s">
        <v>5898</v>
      </c>
      <c r="J1357" s="92">
        <v>1</v>
      </c>
    </row>
    <row r="1358" spans="4:10" x14ac:dyDescent="0.15">
      <c r="D1358" s="40" t="s">
        <v>2764</v>
      </c>
      <c r="E1358" s="40" t="s">
        <v>2765</v>
      </c>
      <c r="F1358" s="46" t="s">
        <v>5898</v>
      </c>
      <c r="G1358" s="46" t="s">
        <v>5898</v>
      </c>
      <c r="H1358" s="46">
        <v>0.05</v>
      </c>
      <c r="I1358" s="46" t="s">
        <v>5898</v>
      </c>
      <c r="J1358" s="92" t="s">
        <v>5898</v>
      </c>
    </row>
    <row r="1359" spans="4:10" x14ac:dyDescent="0.15">
      <c r="D1359" s="40" t="s">
        <v>2766</v>
      </c>
      <c r="E1359" s="40" t="s">
        <v>2767</v>
      </c>
      <c r="F1359" s="46" t="s">
        <v>5898</v>
      </c>
      <c r="G1359" s="46" t="s">
        <v>5898</v>
      </c>
      <c r="H1359" s="46">
        <v>5.0000000000000001E-3</v>
      </c>
      <c r="I1359" s="46" t="s">
        <v>5898</v>
      </c>
      <c r="J1359" s="92" t="s">
        <v>5898</v>
      </c>
    </row>
    <row r="1360" spans="4:10" x14ac:dyDescent="0.15">
      <c r="D1360" s="40" t="s">
        <v>2768</v>
      </c>
      <c r="E1360" s="40" t="s">
        <v>2769</v>
      </c>
      <c r="F1360" s="46" t="s">
        <v>5898</v>
      </c>
      <c r="G1360" s="46" t="s">
        <v>5898</v>
      </c>
      <c r="H1360" s="46">
        <v>1.4841500000000001E-2</v>
      </c>
      <c r="I1360" s="46" t="s">
        <v>5898</v>
      </c>
      <c r="J1360" s="92" t="s">
        <v>5898</v>
      </c>
    </row>
    <row r="1361" spans="4:10" x14ac:dyDescent="0.15">
      <c r="D1361" s="40" t="s">
        <v>2770</v>
      </c>
      <c r="E1361" s="40" t="s">
        <v>2771</v>
      </c>
      <c r="F1361" s="46">
        <v>2.3E-2</v>
      </c>
      <c r="G1361" s="46" t="s">
        <v>5898</v>
      </c>
      <c r="H1361" s="46">
        <v>0.01</v>
      </c>
      <c r="I1361" s="46" t="s">
        <v>5898</v>
      </c>
      <c r="J1361" s="92">
        <v>1</v>
      </c>
    </row>
    <row r="1362" spans="4:10" x14ac:dyDescent="0.15">
      <c r="D1362" s="40" t="s">
        <v>2772</v>
      </c>
      <c r="E1362" s="40" t="s">
        <v>2773</v>
      </c>
      <c r="F1362" s="46" t="s">
        <v>5898</v>
      </c>
      <c r="G1362" s="46" t="s">
        <v>5898</v>
      </c>
      <c r="H1362" s="46">
        <v>0.1</v>
      </c>
      <c r="I1362" s="46" t="s">
        <v>5898</v>
      </c>
      <c r="J1362" s="92" t="s">
        <v>5898</v>
      </c>
    </row>
    <row r="1363" spans="4:10" x14ac:dyDescent="0.15">
      <c r="D1363" s="40" t="s">
        <v>2774</v>
      </c>
      <c r="E1363" s="40" t="s">
        <v>2775</v>
      </c>
      <c r="F1363" s="46" t="s">
        <v>5898</v>
      </c>
      <c r="G1363" s="46" t="s">
        <v>5898</v>
      </c>
      <c r="H1363" s="46">
        <v>0.1</v>
      </c>
      <c r="I1363" s="46" t="s">
        <v>5898</v>
      </c>
      <c r="J1363" s="92" t="s">
        <v>5898</v>
      </c>
    </row>
    <row r="1364" spans="4:10" x14ac:dyDescent="0.15">
      <c r="D1364" s="40" t="s">
        <v>2776</v>
      </c>
      <c r="E1364" s="40" t="s">
        <v>2777</v>
      </c>
      <c r="F1364" s="46" t="s">
        <v>5898</v>
      </c>
      <c r="G1364" s="46" t="s">
        <v>5898</v>
      </c>
      <c r="H1364" s="46">
        <v>0.05</v>
      </c>
      <c r="I1364" s="46" t="s">
        <v>5898</v>
      </c>
      <c r="J1364" s="92" t="s">
        <v>5898</v>
      </c>
    </row>
    <row r="1365" spans="4:10" x14ac:dyDescent="0.15">
      <c r="D1365" s="40" t="s">
        <v>2778</v>
      </c>
      <c r="E1365" s="40" t="s">
        <v>2779</v>
      </c>
      <c r="F1365" s="46" t="s">
        <v>5898</v>
      </c>
      <c r="G1365" s="46" t="s">
        <v>5898</v>
      </c>
      <c r="H1365" s="46" t="s">
        <v>5898</v>
      </c>
      <c r="I1365" s="46" t="s">
        <v>5898</v>
      </c>
      <c r="J1365" s="92" t="s">
        <v>5898</v>
      </c>
    </row>
    <row r="1366" spans="4:10" x14ac:dyDescent="0.15">
      <c r="D1366" s="40" t="s">
        <v>2780</v>
      </c>
      <c r="E1366" s="40" t="s">
        <v>2781</v>
      </c>
      <c r="F1366" s="46" t="s">
        <v>5898</v>
      </c>
      <c r="G1366" s="46" t="s">
        <v>5898</v>
      </c>
      <c r="H1366" s="46">
        <v>0.05</v>
      </c>
      <c r="I1366" s="46" t="s">
        <v>5898</v>
      </c>
      <c r="J1366" s="92" t="s">
        <v>5898</v>
      </c>
    </row>
    <row r="1367" spans="4:10" x14ac:dyDescent="0.15">
      <c r="D1367" s="40" t="s">
        <v>2782</v>
      </c>
      <c r="E1367" s="40" t="s">
        <v>2783</v>
      </c>
      <c r="F1367" s="46" t="s">
        <v>5898</v>
      </c>
      <c r="G1367" s="46" t="s">
        <v>5898</v>
      </c>
      <c r="H1367" s="46">
        <v>3.1E-2</v>
      </c>
      <c r="I1367" s="46" t="s">
        <v>5898</v>
      </c>
      <c r="J1367" s="92" t="s">
        <v>5898</v>
      </c>
    </row>
    <row r="1368" spans="4:10" x14ac:dyDescent="0.15">
      <c r="D1368" s="40" t="s">
        <v>2784</v>
      </c>
      <c r="E1368" s="40" t="s">
        <v>2785</v>
      </c>
      <c r="F1368" s="46" t="s">
        <v>5898</v>
      </c>
      <c r="G1368" s="46" t="s">
        <v>5898</v>
      </c>
      <c r="H1368" s="46" t="s">
        <v>5898</v>
      </c>
      <c r="I1368" s="46" t="s">
        <v>5898</v>
      </c>
      <c r="J1368" s="92" t="s">
        <v>5898</v>
      </c>
    </row>
    <row r="1369" spans="4:10" x14ac:dyDescent="0.15">
      <c r="D1369" s="40" t="s">
        <v>2786</v>
      </c>
      <c r="E1369" s="40" t="s">
        <v>2787</v>
      </c>
      <c r="F1369" s="46" t="s">
        <v>5898</v>
      </c>
      <c r="G1369" s="46" t="s">
        <v>5898</v>
      </c>
      <c r="H1369" s="46">
        <v>1.0999999999999999E-2</v>
      </c>
      <c r="I1369" s="46" t="s">
        <v>5898</v>
      </c>
      <c r="J1369" s="92" t="s">
        <v>5898</v>
      </c>
    </row>
    <row r="1370" spans="4:10" x14ac:dyDescent="0.15">
      <c r="D1370" s="40" t="s">
        <v>2788</v>
      </c>
      <c r="E1370" s="40" t="s">
        <v>2789</v>
      </c>
      <c r="F1370" s="46" t="s">
        <v>5898</v>
      </c>
      <c r="G1370" s="46" t="s">
        <v>5898</v>
      </c>
      <c r="H1370" s="46">
        <v>2.9951200000000001E-2</v>
      </c>
      <c r="I1370" s="46" t="s">
        <v>5898</v>
      </c>
      <c r="J1370" s="92" t="s">
        <v>5898</v>
      </c>
    </row>
    <row r="1371" spans="4:10" x14ac:dyDescent="0.15">
      <c r="D1371" s="40" t="s">
        <v>2790</v>
      </c>
      <c r="E1371" s="40" t="s">
        <v>2791</v>
      </c>
      <c r="F1371" s="46" t="s">
        <v>5898</v>
      </c>
      <c r="G1371" s="46" t="s">
        <v>5898</v>
      </c>
      <c r="H1371" s="46">
        <v>0.1</v>
      </c>
      <c r="I1371" s="46" t="s">
        <v>5898</v>
      </c>
      <c r="J1371" s="92" t="s">
        <v>5898</v>
      </c>
    </row>
    <row r="1372" spans="4:10" x14ac:dyDescent="0.15">
      <c r="D1372" s="40" t="s">
        <v>2792</v>
      </c>
      <c r="E1372" s="40" t="s">
        <v>2793</v>
      </c>
      <c r="F1372" s="46" t="s">
        <v>5898</v>
      </c>
      <c r="G1372" s="46" t="s">
        <v>5898</v>
      </c>
      <c r="H1372" s="46">
        <v>0.1</v>
      </c>
      <c r="I1372" s="46" t="s">
        <v>5898</v>
      </c>
      <c r="J1372" s="92" t="s">
        <v>5898</v>
      </c>
    </row>
    <row r="1373" spans="4:10" x14ac:dyDescent="0.15">
      <c r="D1373" s="40" t="s">
        <v>2794</v>
      </c>
      <c r="E1373" s="40" t="s">
        <v>2795</v>
      </c>
      <c r="F1373" s="46" t="s">
        <v>5898</v>
      </c>
      <c r="G1373" s="46" t="s">
        <v>5898</v>
      </c>
      <c r="H1373" s="46" t="s">
        <v>5898</v>
      </c>
      <c r="I1373" s="46" t="s">
        <v>5898</v>
      </c>
      <c r="J1373" s="92" t="s">
        <v>5898</v>
      </c>
    </row>
    <row r="1374" spans="4:10" x14ac:dyDescent="0.15">
      <c r="D1374" s="40" t="s">
        <v>2796</v>
      </c>
      <c r="E1374" s="40" t="s">
        <v>2797</v>
      </c>
      <c r="F1374" s="46" t="s">
        <v>5898</v>
      </c>
      <c r="G1374" s="46" t="s">
        <v>5898</v>
      </c>
      <c r="H1374" s="46" t="s">
        <v>5898</v>
      </c>
      <c r="I1374" s="46" t="s">
        <v>5898</v>
      </c>
      <c r="J1374" s="92" t="s">
        <v>5898</v>
      </c>
    </row>
    <row r="1375" spans="4:10" x14ac:dyDescent="0.15">
      <c r="D1375" s="40" t="s">
        <v>2798</v>
      </c>
      <c r="E1375" s="40" t="s">
        <v>2799</v>
      </c>
      <c r="F1375" s="46" t="s">
        <v>5898</v>
      </c>
      <c r="G1375" s="46" t="s">
        <v>5898</v>
      </c>
      <c r="H1375" s="46">
        <v>2.8000000000000001E-2</v>
      </c>
      <c r="I1375" s="46" t="s">
        <v>5898</v>
      </c>
      <c r="J1375" s="92" t="s">
        <v>5898</v>
      </c>
    </row>
    <row r="1376" spans="4:10" x14ac:dyDescent="0.15">
      <c r="D1376" s="40" t="s">
        <v>2800</v>
      </c>
      <c r="E1376" s="40" t="s">
        <v>2801</v>
      </c>
      <c r="F1376" s="46" t="s">
        <v>5898</v>
      </c>
      <c r="G1376" s="46" t="s">
        <v>5898</v>
      </c>
      <c r="H1376" s="46">
        <v>0.24262890000000001</v>
      </c>
      <c r="I1376" s="46" t="s">
        <v>5898</v>
      </c>
      <c r="J1376" s="92" t="s">
        <v>5898</v>
      </c>
    </row>
    <row r="1377" spans="4:10" x14ac:dyDescent="0.15">
      <c r="D1377" s="40" t="s">
        <v>2802</v>
      </c>
      <c r="E1377" s="40" t="s">
        <v>2803</v>
      </c>
      <c r="F1377" s="46" t="s">
        <v>5898</v>
      </c>
      <c r="G1377" s="46" t="s">
        <v>5898</v>
      </c>
      <c r="H1377" s="46">
        <v>0.08</v>
      </c>
      <c r="I1377" s="46" t="s">
        <v>5898</v>
      </c>
      <c r="J1377" s="92" t="s">
        <v>5898</v>
      </c>
    </row>
    <row r="1378" spans="4:10" x14ac:dyDescent="0.15">
      <c r="D1378" s="40" t="s">
        <v>2804</v>
      </c>
      <c r="E1378" s="40" t="s">
        <v>2805</v>
      </c>
      <c r="F1378" s="46" t="s">
        <v>5898</v>
      </c>
      <c r="G1378" s="46" t="s">
        <v>5898</v>
      </c>
      <c r="H1378" s="46">
        <v>0.3</v>
      </c>
      <c r="I1378" s="46" t="s">
        <v>5898</v>
      </c>
      <c r="J1378" s="92" t="s">
        <v>5898</v>
      </c>
    </row>
    <row r="1379" spans="4:10" x14ac:dyDescent="0.15">
      <c r="D1379" s="40" t="s">
        <v>2806</v>
      </c>
      <c r="E1379" s="40" t="s">
        <v>2807</v>
      </c>
      <c r="F1379" s="46" t="s">
        <v>5898</v>
      </c>
      <c r="G1379" s="46" t="s">
        <v>5898</v>
      </c>
      <c r="H1379" s="46" t="s">
        <v>5898</v>
      </c>
      <c r="I1379" s="46" t="s">
        <v>5898</v>
      </c>
      <c r="J1379" s="92" t="s">
        <v>5898</v>
      </c>
    </row>
    <row r="1380" spans="4:10" x14ac:dyDescent="0.15">
      <c r="D1380" s="40" t="s">
        <v>2808</v>
      </c>
      <c r="E1380" s="40" t="s">
        <v>2809</v>
      </c>
      <c r="F1380" s="46" t="s">
        <v>5898</v>
      </c>
      <c r="G1380" s="46" t="s">
        <v>5898</v>
      </c>
      <c r="H1380" s="46">
        <v>0.02</v>
      </c>
      <c r="I1380" s="46" t="s">
        <v>5898</v>
      </c>
      <c r="J1380" s="92" t="s">
        <v>5898</v>
      </c>
    </row>
    <row r="1381" spans="4:10" x14ac:dyDescent="0.15">
      <c r="D1381" s="40" t="s">
        <v>2810</v>
      </c>
      <c r="E1381" s="40" t="s">
        <v>2811</v>
      </c>
      <c r="F1381" s="46" t="s">
        <v>5898</v>
      </c>
      <c r="G1381" s="46" t="s">
        <v>5898</v>
      </c>
      <c r="H1381" s="46">
        <v>7.0000000000000007E-2</v>
      </c>
      <c r="I1381" s="46" t="s">
        <v>5898</v>
      </c>
      <c r="J1381" s="92" t="s">
        <v>5898</v>
      </c>
    </row>
    <row r="1382" spans="4:10" x14ac:dyDescent="0.15">
      <c r="D1382" s="40" t="s">
        <v>2812</v>
      </c>
      <c r="E1382" s="40" t="s">
        <v>2813</v>
      </c>
      <c r="F1382" s="46" t="s">
        <v>5898</v>
      </c>
      <c r="G1382" s="46" t="s">
        <v>5898</v>
      </c>
      <c r="H1382" s="46">
        <v>0.15</v>
      </c>
      <c r="I1382" s="46" t="s">
        <v>5898</v>
      </c>
      <c r="J1382" s="92" t="s">
        <v>5898</v>
      </c>
    </row>
    <row r="1383" spans="4:10" x14ac:dyDescent="0.15">
      <c r="D1383" s="40" t="s">
        <v>2814</v>
      </c>
      <c r="E1383" s="40" t="s">
        <v>2815</v>
      </c>
      <c r="F1383" s="46" t="s">
        <v>5898</v>
      </c>
      <c r="G1383" s="46" t="s">
        <v>5898</v>
      </c>
      <c r="H1383" s="46">
        <v>0.05</v>
      </c>
      <c r="I1383" s="46" t="s">
        <v>5898</v>
      </c>
      <c r="J1383" s="92" t="s">
        <v>5898</v>
      </c>
    </row>
    <row r="1384" spans="4:10" x14ac:dyDescent="0.15">
      <c r="D1384" s="40" t="s">
        <v>2816</v>
      </c>
      <c r="E1384" s="40" t="s">
        <v>2817</v>
      </c>
      <c r="F1384" s="46" t="s">
        <v>5898</v>
      </c>
      <c r="G1384" s="46" t="s">
        <v>5898</v>
      </c>
      <c r="H1384" s="46">
        <v>0.04</v>
      </c>
      <c r="I1384" s="46" t="s">
        <v>5898</v>
      </c>
      <c r="J1384" s="92" t="s">
        <v>5898</v>
      </c>
    </row>
    <row r="1385" spans="4:10" x14ac:dyDescent="0.15">
      <c r="D1385" s="40" t="s">
        <v>2818</v>
      </c>
      <c r="E1385" s="40" t="s">
        <v>2819</v>
      </c>
      <c r="F1385" s="46" t="s">
        <v>5898</v>
      </c>
      <c r="G1385" s="46" t="s">
        <v>5898</v>
      </c>
      <c r="H1385" s="46">
        <v>0.1</v>
      </c>
      <c r="I1385" s="46" t="s">
        <v>5898</v>
      </c>
      <c r="J1385" s="92" t="s">
        <v>5898</v>
      </c>
    </row>
    <row r="1386" spans="4:10" x14ac:dyDescent="0.15">
      <c r="D1386" s="40" t="s">
        <v>2820</v>
      </c>
      <c r="E1386" s="40" t="s">
        <v>2821</v>
      </c>
      <c r="F1386" s="46" t="s">
        <v>5898</v>
      </c>
      <c r="G1386" s="46" t="s">
        <v>5898</v>
      </c>
      <c r="H1386" s="46">
        <v>0.02</v>
      </c>
      <c r="I1386" s="46" t="s">
        <v>5898</v>
      </c>
      <c r="J1386" s="92" t="s">
        <v>5898</v>
      </c>
    </row>
    <row r="1387" spans="4:10" x14ac:dyDescent="0.15">
      <c r="D1387" s="40" t="s">
        <v>2822</v>
      </c>
      <c r="E1387" s="40" t="s">
        <v>2823</v>
      </c>
      <c r="F1387" s="46" t="s">
        <v>5898</v>
      </c>
      <c r="G1387" s="46" t="s">
        <v>5898</v>
      </c>
      <c r="H1387" s="46">
        <v>0.49993900000000002</v>
      </c>
      <c r="I1387" s="46" t="s">
        <v>5898</v>
      </c>
      <c r="J1387" s="92" t="s">
        <v>5898</v>
      </c>
    </row>
    <row r="1388" spans="4:10" x14ac:dyDescent="0.15">
      <c r="D1388" s="40" t="s">
        <v>2824</v>
      </c>
      <c r="E1388" s="40" t="s">
        <v>2825</v>
      </c>
      <c r="F1388" s="46" t="s">
        <v>5898</v>
      </c>
      <c r="G1388" s="46" t="s">
        <v>5898</v>
      </c>
      <c r="H1388" s="46">
        <v>0.02</v>
      </c>
      <c r="I1388" s="46" t="s">
        <v>5898</v>
      </c>
      <c r="J1388" s="92" t="s">
        <v>5898</v>
      </c>
    </row>
    <row r="1389" spans="4:10" x14ac:dyDescent="0.15">
      <c r="D1389" s="40" t="s">
        <v>2826</v>
      </c>
      <c r="E1389" s="40" t="s">
        <v>2827</v>
      </c>
      <c r="F1389" s="46" t="s">
        <v>5898</v>
      </c>
      <c r="G1389" s="46" t="s">
        <v>5898</v>
      </c>
      <c r="H1389" s="46">
        <v>2.0051800000000002E-2</v>
      </c>
      <c r="I1389" s="46" t="s">
        <v>5898</v>
      </c>
      <c r="J1389" s="92" t="s">
        <v>5898</v>
      </c>
    </row>
    <row r="1390" spans="4:10" x14ac:dyDescent="0.15">
      <c r="D1390" s="40" t="s">
        <v>2828</v>
      </c>
      <c r="E1390" s="40" t="s">
        <v>2829</v>
      </c>
      <c r="F1390" s="46" t="s">
        <v>5898</v>
      </c>
      <c r="G1390" s="46" t="s">
        <v>5898</v>
      </c>
      <c r="H1390" s="46">
        <v>0.2</v>
      </c>
      <c r="I1390" s="46" t="s">
        <v>5898</v>
      </c>
      <c r="J1390" s="92" t="s">
        <v>5898</v>
      </c>
    </row>
    <row r="1391" spans="4:10" x14ac:dyDescent="0.15">
      <c r="D1391" s="40" t="s">
        <v>2830</v>
      </c>
      <c r="E1391" s="40" t="s">
        <v>2831</v>
      </c>
      <c r="F1391" s="46" t="s">
        <v>5898</v>
      </c>
      <c r="G1391" s="46" t="s">
        <v>5898</v>
      </c>
      <c r="H1391" s="46">
        <v>1.0431599999999999E-2</v>
      </c>
      <c r="I1391" s="46" t="s">
        <v>5898</v>
      </c>
      <c r="J1391" s="92" t="s">
        <v>5898</v>
      </c>
    </row>
    <row r="1392" spans="4:10" x14ac:dyDescent="0.15">
      <c r="D1392" s="40" t="s">
        <v>2832</v>
      </c>
      <c r="E1392" s="40" t="s">
        <v>2833</v>
      </c>
      <c r="F1392" s="46" t="s">
        <v>5898</v>
      </c>
      <c r="G1392" s="46" t="s">
        <v>5898</v>
      </c>
      <c r="H1392" s="46">
        <v>0.05</v>
      </c>
      <c r="I1392" s="46" t="s">
        <v>5898</v>
      </c>
      <c r="J1392" s="92" t="s">
        <v>5898</v>
      </c>
    </row>
    <row r="1393" spans="4:10" x14ac:dyDescent="0.15">
      <c r="D1393" s="40" t="s">
        <v>2834</v>
      </c>
      <c r="E1393" s="40" t="s">
        <v>2835</v>
      </c>
      <c r="F1393" s="46" t="s">
        <v>5898</v>
      </c>
      <c r="G1393" s="46" t="s">
        <v>5898</v>
      </c>
      <c r="H1393" s="46">
        <v>0.05</v>
      </c>
      <c r="I1393" s="46" t="s">
        <v>5898</v>
      </c>
      <c r="J1393" s="92" t="s">
        <v>5898</v>
      </c>
    </row>
    <row r="1394" spans="4:10" x14ac:dyDescent="0.15">
      <c r="D1394" s="40" t="s">
        <v>2836</v>
      </c>
      <c r="E1394" s="40" t="s">
        <v>2837</v>
      </c>
      <c r="F1394" s="46" t="s">
        <v>5898</v>
      </c>
      <c r="G1394" s="46" t="s">
        <v>5898</v>
      </c>
      <c r="H1394" s="46">
        <v>0.05</v>
      </c>
      <c r="I1394" s="46" t="s">
        <v>5898</v>
      </c>
      <c r="J1394" s="92" t="s">
        <v>5898</v>
      </c>
    </row>
    <row r="1395" spans="4:10" x14ac:dyDescent="0.15">
      <c r="D1395" s="40" t="s">
        <v>2838</v>
      </c>
      <c r="E1395" s="40" t="s">
        <v>2839</v>
      </c>
      <c r="F1395" s="46" t="s">
        <v>5898</v>
      </c>
      <c r="G1395" s="46" t="s">
        <v>5898</v>
      </c>
      <c r="H1395" s="46" t="s">
        <v>5898</v>
      </c>
      <c r="I1395" s="46" t="s">
        <v>5898</v>
      </c>
      <c r="J1395" s="92" t="s">
        <v>5898</v>
      </c>
    </row>
    <row r="1396" spans="4:10" x14ac:dyDescent="0.15">
      <c r="D1396" s="40" t="s">
        <v>2840</v>
      </c>
      <c r="E1396" s="40" t="s">
        <v>2841</v>
      </c>
      <c r="F1396" s="46" t="s">
        <v>5898</v>
      </c>
      <c r="G1396" s="46" t="s">
        <v>5898</v>
      </c>
      <c r="H1396" s="46">
        <v>4.3999999999999997E-2</v>
      </c>
      <c r="I1396" s="46" t="s">
        <v>5898</v>
      </c>
      <c r="J1396" s="92" t="s">
        <v>5898</v>
      </c>
    </row>
    <row r="1397" spans="4:10" x14ac:dyDescent="0.15">
      <c r="D1397" s="40" t="s">
        <v>2842</v>
      </c>
      <c r="E1397" s="40" t="s">
        <v>2843</v>
      </c>
      <c r="F1397" s="46" t="s">
        <v>5898</v>
      </c>
      <c r="G1397" s="46" t="s">
        <v>5898</v>
      </c>
      <c r="H1397" s="46">
        <v>0.2</v>
      </c>
      <c r="I1397" s="46" t="s">
        <v>5898</v>
      </c>
      <c r="J1397" s="92" t="s">
        <v>5898</v>
      </c>
    </row>
    <row r="1398" spans="4:10" x14ac:dyDescent="0.15">
      <c r="D1398" s="40" t="s">
        <v>2844</v>
      </c>
      <c r="E1398" s="40" t="s">
        <v>2845</v>
      </c>
      <c r="F1398" s="46" t="s">
        <v>5898</v>
      </c>
      <c r="G1398" s="46" t="s">
        <v>5898</v>
      </c>
      <c r="H1398" s="46" t="s">
        <v>5898</v>
      </c>
      <c r="I1398" s="46" t="s">
        <v>5898</v>
      </c>
      <c r="J1398" s="92" t="s">
        <v>5898</v>
      </c>
    </row>
    <row r="1399" spans="4:10" x14ac:dyDescent="0.15">
      <c r="D1399" s="40" t="s">
        <v>2846</v>
      </c>
      <c r="E1399" s="40" t="s">
        <v>2847</v>
      </c>
      <c r="F1399" s="46" t="s">
        <v>5898</v>
      </c>
      <c r="G1399" s="46" t="s">
        <v>5898</v>
      </c>
      <c r="H1399" s="46">
        <v>0.05</v>
      </c>
      <c r="I1399" s="46" t="s">
        <v>5898</v>
      </c>
      <c r="J1399" s="92" t="s">
        <v>5898</v>
      </c>
    </row>
    <row r="1400" spans="4:10" x14ac:dyDescent="0.15">
      <c r="D1400" s="40" t="s">
        <v>2848</v>
      </c>
      <c r="E1400" s="40" t="s">
        <v>2849</v>
      </c>
      <c r="F1400" s="46" t="s">
        <v>5898</v>
      </c>
      <c r="G1400" s="46" t="s">
        <v>5898</v>
      </c>
      <c r="H1400" s="46">
        <v>0.05</v>
      </c>
      <c r="I1400" s="46" t="s">
        <v>5898</v>
      </c>
      <c r="J1400" s="92" t="s">
        <v>5898</v>
      </c>
    </row>
    <row r="1401" spans="4:10" x14ac:dyDescent="0.15">
      <c r="D1401" s="40" t="s">
        <v>2850</v>
      </c>
      <c r="E1401" s="40" t="s">
        <v>2851</v>
      </c>
      <c r="F1401" s="46" t="s">
        <v>5898</v>
      </c>
      <c r="G1401" s="46" t="s">
        <v>5898</v>
      </c>
      <c r="H1401" s="46">
        <v>0.05</v>
      </c>
      <c r="I1401" s="46" t="s">
        <v>5898</v>
      </c>
      <c r="J1401" s="92" t="s">
        <v>5898</v>
      </c>
    </row>
    <row r="1402" spans="4:10" x14ac:dyDescent="0.15">
      <c r="D1402" s="40" t="s">
        <v>2852</v>
      </c>
      <c r="E1402" s="40" t="s">
        <v>2853</v>
      </c>
      <c r="F1402" s="46" t="s">
        <v>5898</v>
      </c>
      <c r="G1402" s="46" t="s">
        <v>5898</v>
      </c>
      <c r="H1402" s="46">
        <v>1.2999999999999999E-2</v>
      </c>
      <c r="I1402" s="46" t="s">
        <v>5898</v>
      </c>
      <c r="J1402" s="92" t="s">
        <v>5898</v>
      </c>
    </row>
    <row r="1403" spans="4:10" x14ac:dyDescent="0.15">
      <c r="D1403" s="40" t="s">
        <v>2854</v>
      </c>
      <c r="E1403" s="40" t="s">
        <v>2855</v>
      </c>
      <c r="F1403" s="46" t="s">
        <v>5898</v>
      </c>
      <c r="G1403" s="46" t="s">
        <v>5898</v>
      </c>
      <c r="H1403" s="46">
        <v>0.05</v>
      </c>
      <c r="I1403" s="46" t="s">
        <v>5898</v>
      </c>
      <c r="J1403" s="92" t="s">
        <v>5898</v>
      </c>
    </row>
    <row r="1404" spans="4:10" x14ac:dyDescent="0.15">
      <c r="D1404" s="40" t="s">
        <v>2856</v>
      </c>
      <c r="E1404" s="40" t="s">
        <v>2857</v>
      </c>
      <c r="F1404" s="46" t="s">
        <v>5898</v>
      </c>
      <c r="G1404" s="46" t="s">
        <v>5898</v>
      </c>
      <c r="H1404" s="46">
        <v>0.1</v>
      </c>
      <c r="I1404" s="46" t="s">
        <v>5898</v>
      </c>
      <c r="J1404" s="92" t="s">
        <v>5898</v>
      </c>
    </row>
    <row r="1405" spans="4:10" x14ac:dyDescent="0.15">
      <c r="D1405" s="40" t="s">
        <v>2858</v>
      </c>
      <c r="E1405" s="40" t="s">
        <v>2859</v>
      </c>
      <c r="F1405" s="46" t="s">
        <v>5898</v>
      </c>
      <c r="G1405" s="46" t="s">
        <v>5898</v>
      </c>
      <c r="H1405" s="46" t="s">
        <v>5898</v>
      </c>
      <c r="I1405" s="46" t="s">
        <v>5898</v>
      </c>
      <c r="J1405" s="92" t="s">
        <v>5898</v>
      </c>
    </row>
    <row r="1406" spans="4:10" x14ac:dyDescent="0.15">
      <c r="D1406" s="40" t="s">
        <v>2860</v>
      </c>
      <c r="E1406" s="40" t="s">
        <v>2861</v>
      </c>
      <c r="F1406" s="46" t="s">
        <v>5898</v>
      </c>
      <c r="G1406" s="46" t="s">
        <v>5898</v>
      </c>
      <c r="H1406" s="46" t="s">
        <v>5898</v>
      </c>
      <c r="I1406" s="46" t="s">
        <v>5898</v>
      </c>
      <c r="J1406" s="92" t="s">
        <v>5898</v>
      </c>
    </row>
    <row r="1407" spans="4:10" x14ac:dyDescent="0.15">
      <c r="D1407" s="40" t="s">
        <v>2862</v>
      </c>
      <c r="E1407" s="40" t="s">
        <v>2863</v>
      </c>
      <c r="F1407" s="46" t="s">
        <v>5898</v>
      </c>
      <c r="G1407" s="46" t="s">
        <v>5898</v>
      </c>
      <c r="H1407" s="46">
        <v>7.0000000000000007E-2</v>
      </c>
      <c r="I1407" s="46" t="s">
        <v>5898</v>
      </c>
      <c r="J1407" s="92" t="s">
        <v>5898</v>
      </c>
    </row>
    <row r="1408" spans="4:10" x14ac:dyDescent="0.15">
      <c r="D1408" s="40" t="s">
        <v>2864</v>
      </c>
      <c r="E1408" s="40" t="s">
        <v>2865</v>
      </c>
      <c r="F1408" s="46" t="s">
        <v>5898</v>
      </c>
      <c r="G1408" s="46" t="s">
        <v>5898</v>
      </c>
      <c r="H1408" s="46">
        <v>0.1</v>
      </c>
      <c r="I1408" s="46" t="s">
        <v>5898</v>
      </c>
      <c r="J1408" s="92" t="s">
        <v>5898</v>
      </c>
    </row>
    <row r="1409" spans="4:10" x14ac:dyDescent="0.15">
      <c r="D1409" s="40" t="s">
        <v>2866</v>
      </c>
      <c r="E1409" s="40" t="s">
        <v>2867</v>
      </c>
      <c r="F1409" s="46" t="s">
        <v>5898</v>
      </c>
      <c r="G1409" s="46" t="s">
        <v>5898</v>
      </c>
      <c r="H1409" s="46">
        <v>0.6</v>
      </c>
      <c r="I1409" s="46" t="s">
        <v>5898</v>
      </c>
      <c r="J1409" s="92" t="s">
        <v>5898</v>
      </c>
    </row>
    <row r="1410" spans="4:10" x14ac:dyDescent="0.15">
      <c r="D1410" s="40" t="s">
        <v>2868</v>
      </c>
      <c r="E1410" s="40" t="s">
        <v>2869</v>
      </c>
      <c r="F1410" s="46" t="s">
        <v>5898</v>
      </c>
      <c r="G1410" s="46" t="s">
        <v>5898</v>
      </c>
      <c r="H1410" s="46">
        <v>0.12</v>
      </c>
      <c r="I1410" s="46" t="s">
        <v>5898</v>
      </c>
      <c r="J1410" s="92" t="s">
        <v>5898</v>
      </c>
    </row>
    <row r="1411" spans="4:10" x14ac:dyDescent="0.15">
      <c r="D1411" s="40" t="s">
        <v>2870</v>
      </c>
      <c r="E1411" s="40" t="s">
        <v>2871</v>
      </c>
      <c r="F1411" s="46" t="s">
        <v>5898</v>
      </c>
      <c r="G1411" s="46" t="s">
        <v>5898</v>
      </c>
      <c r="H1411" s="46">
        <v>0.04</v>
      </c>
      <c r="I1411" s="46" t="s">
        <v>5898</v>
      </c>
      <c r="J1411" s="92" t="s">
        <v>5898</v>
      </c>
    </row>
    <row r="1412" spans="4:10" x14ac:dyDescent="0.15">
      <c r="D1412" s="40" t="s">
        <v>2872</v>
      </c>
      <c r="E1412" s="40" t="s">
        <v>2873</v>
      </c>
      <c r="F1412" s="46" t="s">
        <v>5898</v>
      </c>
      <c r="G1412" s="46" t="s">
        <v>5898</v>
      </c>
      <c r="H1412" s="46">
        <v>0.05</v>
      </c>
      <c r="I1412" s="46" t="s">
        <v>5898</v>
      </c>
      <c r="J1412" s="92" t="s">
        <v>5898</v>
      </c>
    </row>
    <row r="1413" spans="4:10" x14ac:dyDescent="0.15">
      <c r="D1413" s="40" t="s">
        <v>2874</v>
      </c>
      <c r="E1413" s="40" t="s">
        <v>2875</v>
      </c>
      <c r="F1413" s="46" t="s">
        <v>5898</v>
      </c>
      <c r="G1413" s="46" t="s">
        <v>5898</v>
      </c>
      <c r="H1413" s="46">
        <v>0.1</v>
      </c>
      <c r="I1413" s="46" t="s">
        <v>5898</v>
      </c>
      <c r="J1413" s="92" t="s">
        <v>5898</v>
      </c>
    </row>
    <row r="1414" spans="4:10" x14ac:dyDescent="0.15">
      <c r="D1414" s="40" t="s">
        <v>2876</v>
      </c>
      <c r="E1414" s="40" t="s">
        <v>2877</v>
      </c>
      <c r="F1414" s="46" t="s">
        <v>5898</v>
      </c>
      <c r="G1414" s="46" t="s">
        <v>5898</v>
      </c>
      <c r="H1414" s="46">
        <v>0.03</v>
      </c>
      <c r="I1414" s="46" t="s">
        <v>5898</v>
      </c>
      <c r="J1414" s="92" t="s">
        <v>5898</v>
      </c>
    </row>
    <row r="1415" spans="4:10" x14ac:dyDescent="0.15">
      <c r="D1415" s="40" t="s">
        <v>2878</v>
      </c>
      <c r="E1415" s="40" t="s">
        <v>2879</v>
      </c>
      <c r="F1415" s="46" t="s">
        <v>5898</v>
      </c>
      <c r="G1415" s="46" t="s">
        <v>5898</v>
      </c>
      <c r="H1415" s="46">
        <v>4.0000000000000001E-3</v>
      </c>
      <c r="I1415" s="46" t="s">
        <v>5898</v>
      </c>
      <c r="J1415" s="92" t="s">
        <v>5898</v>
      </c>
    </row>
    <row r="1416" spans="4:10" x14ac:dyDescent="0.15">
      <c r="D1416" s="40" t="s">
        <v>2880</v>
      </c>
      <c r="E1416" s="40" t="s">
        <v>2881</v>
      </c>
      <c r="F1416" s="46" t="s">
        <v>5898</v>
      </c>
      <c r="G1416" s="46" t="s">
        <v>5898</v>
      </c>
      <c r="H1416" s="46">
        <v>0.1</v>
      </c>
      <c r="I1416" s="46" t="s">
        <v>5898</v>
      </c>
      <c r="J1416" s="92" t="s">
        <v>5898</v>
      </c>
    </row>
    <row r="1417" spans="4:10" x14ac:dyDescent="0.15">
      <c r="D1417" s="40" t="s">
        <v>2882</v>
      </c>
      <c r="E1417" s="40" t="s">
        <v>2883</v>
      </c>
      <c r="F1417" s="46" t="s">
        <v>5898</v>
      </c>
      <c r="G1417" s="46" t="s">
        <v>5898</v>
      </c>
      <c r="H1417" s="46">
        <v>0.15</v>
      </c>
      <c r="I1417" s="46" t="s">
        <v>5898</v>
      </c>
      <c r="J1417" s="92" t="s">
        <v>5898</v>
      </c>
    </row>
    <row r="1418" spans="4:10" x14ac:dyDescent="0.15">
      <c r="D1418" s="40" t="s">
        <v>2884</v>
      </c>
      <c r="E1418" s="40" t="s">
        <v>2885</v>
      </c>
      <c r="F1418" s="46" t="s">
        <v>5898</v>
      </c>
      <c r="G1418" s="46" t="s">
        <v>5898</v>
      </c>
      <c r="H1418" s="46">
        <v>0.02</v>
      </c>
      <c r="I1418" s="46" t="s">
        <v>5898</v>
      </c>
      <c r="J1418" s="92" t="s">
        <v>5898</v>
      </c>
    </row>
    <row r="1419" spans="4:10" x14ac:dyDescent="0.15">
      <c r="D1419" s="40" t="s">
        <v>2886</v>
      </c>
      <c r="E1419" s="40" t="s">
        <v>2887</v>
      </c>
      <c r="F1419" s="46" t="s">
        <v>5898</v>
      </c>
      <c r="G1419" s="46" t="s">
        <v>5898</v>
      </c>
      <c r="H1419" s="46">
        <v>0.1</v>
      </c>
      <c r="I1419" s="46" t="s">
        <v>5898</v>
      </c>
      <c r="J1419" s="92" t="s">
        <v>5898</v>
      </c>
    </row>
    <row r="1420" spans="4:10" x14ac:dyDescent="0.15">
      <c r="D1420" s="40" t="s">
        <v>2888</v>
      </c>
      <c r="E1420" s="40" t="s">
        <v>2889</v>
      </c>
      <c r="F1420" s="46" t="s">
        <v>5898</v>
      </c>
      <c r="G1420" s="46" t="s">
        <v>5898</v>
      </c>
      <c r="H1420" s="46" t="s">
        <v>5898</v>
      </c>
      <c r="I1420" s="46" t="s">
        <v>5898</v>
      </c>
      <c r="J1420" s="92" t="s">
        <v>5898</v>
      </c>
    </row>
    <row r="1421" spans="4:10" x14ac:dyDescent="0.15">
      <c r="D1421" s="40" t="s">
        <v>2890</v>
      </c>
      <c r="E1421" s="40" t="s">
        <v>2891</v>
      </c>
      <c r="F1421" s="46" t="s">
        <v>5898</v>
      </c>
      <c r="G1421" s="46" t="s">
        <v>5898</v>
      </c>
      <c r="H1421" s="46">
        <v>0.58193569999999994</v>
      </c>
      <c r="I1421" s="46" t="s">
        <v>5898</v>
      </c>
      <c r="J1421" s="92" t="s">
        <v>5898</v>
      </c>
    </row>
    <row r="1422" spans="4:10" x14ac:dyDescent="0.15">
      <c r="D1422" s="40" t="s">
        <v>2892</v>
      </c>
      <c r="E1422" s="40" t="s">
        <v>2893</v>
      </c>
      <c r="F1422" s="46" t="s">
        <v>5898</v>
      </c>
      <c r="G1422" s="46" t="s">
        <v>5898</v>
      </c>
      <c r="H1422" s="46">
        <v>2.1999999999999999E-2</v>
      </c>
      <c r="I1422" s="46" t="s">
        <v>5898</v>
      </c>
      <c r="J1422" s="92" t="s">
        <v>5898</v>
      </c>
    </row>
    <row r="1423" spans="4:10" x14ac:dyDescent="0.15">
      <c r="D1423" s="40" t="s">
        <v>2894</v>
      </c>
      <c r="E1423" s="40" t="s">
        <v>2895</v>
      </c>
      <c r="F1423" s="46" t="s">
        <v>5898</v>
      </c>
      <c r="G1423" s="46" t="s">
        <v>5898</v>
      </c>
      <c r="H1423" s="46">
        <v>0.1</v>
      </c>
      <c r="I1423" s="46" t="s">
        <v>5898</v>
      </c>
      <c r="J1423" s="92" t="s">
        <v>5898</v>
      </c>
    </row>
    <row r="1424" spans="4:10" x14ac:dyDescent="0.15">
      <c r="D1424" s="40" t="s">
        <v>2896</v>
      </c>
      <c r="E1424" s="40" t="s">
        <v>2897</v>
      </c>
      <c r="F1424" s="46" t="s">
        <v>5898</v>
      </c>
      <c r="G1424" s="46" t="s">
        <v>5898</v>
      </c>
      <c r="H1424" s="46" t="s">
        <v>5898</v>
      </c>
      <c r="I1424" s="46" t="s">
        <v>5898</v>
      </c>
      <c r="J1424" s="92" t="s">
        <v>5898</v>
      </c>
    </row>
    <row r="1425" spans="4:10" x14ac:dyDescent="0.15">
      <c r="D1425" s="40" t="s">
        <v>2898</v>
      </c>
      <c r="E1425" s="40" t="s">
        <v>2899</v>
      </c>
      <c r="F1425" s="46" t="s">
        <v>5898</v>
      </c>
      <c r="G1425" s="46" t="s">
        <v>5898</v>
      </c>
      <c r="H1425" s="46" t="s">
        <v>5898</v>
      </c>
      <c r="I1425" s="46" t="s">
        <v>5898</v>
      </c>
      <c r="J1425" s="92" t="s">
        <v>5898</v>
      </c>
    </row>
    <row r="1426" spans="4:10" x14ac:dyDescent="0.15">
      <c r="D1426" s="40" t="s">
        <v>2900</v>
      </c>
      <c r="E1426" s="40" t="s">
        <v>2901</v>
      </c>
      <c r="F1426" s="46" t="s">
        <v>5898</v>
      </c>
      <c r="G1426" s="46" t="s">
        <v>5898</v>
      </c>
      <c r="H1426" s="46">
        <v>2.5000000000000001E-2</v>
      </c>
      <c r="I1426" s="46" t="s">
        <v>5898</v>
      </c>
      <c r="J1426" s="92" t="s">
        <v>5898</v>
      </c>
    </row>
    <row r="1427" spans="4:10" x14ac:dyDescent="0.15">
      <c r="D1427" s="40" t="s">
        <v>2902</v>
      </c>
      <c r="E1427" s="40" t="s">
        <v>2903</v>
      </c>
      <c r="F1427" s="46" t="s">
        <v>5898</v>
      </c>
      <c r="G1427" s="46" t="s">
        <v>5898</v>
      </c>
      <c r="H1427" s="46" t="s">
        <v>5898</v>
      </c>
      <c r="I1427" s="46" t="s">
        <v>5898</v>
      </c>
      <c r="J1427" s="92" t="s">
        <v>5898</v>
      </c>
    </row>
    <row r="1428" spans="4:10" x14ac:dyDescent="0.15">
      <c r="D1428" s="40" t="s">
        <v>2904</v>
      </c>
      <c r="E1428" s="40" t="s">
        <v>2905</v>
      </c>
      <c r="F1428" s="46" t="s">
        <v>5898</v>
      </c>
      <c r="G1428" s="46" t="s">
        <v>5898</v>
      </c>
      <c r="H1428" s="46">
        <v>0.1</v>
      </c>
      <c r="I1428" s="46" t="s">
        <v>5898</v>
      </c>
      <c r="J1428" s="92" t="s">
        <v>5898</v>
      </c>
    </row>
    <row r="1429" spans="4:10" x14ac:dyDescent="0.15">
      <c r="D1429" s="40" t="s">
        <v>2906</v>
      </c>
      <c r="E1429" s="40" t="s">
        <v>2907</v>
      </c>
      <c r="F1429" s="46" t="s">
        <v>5898</v>
      </c>
      <c r="G1429" s="46" t="s">
        <v>5898</v>
      </c>
      <c r="H1429" s="46" t="s">
        <v>5898</v>
      </c>
      <c r="I1429" s="46" t="s">
        <v>5898</v>
      </c>
      <c r="J1429" s="92" t="s">
        <v>5898</v>
      </c>
    </row>
    <row r="1430" spans="4:10" x14ac:dyDescent="0.15">
      <c r="D1430" s="40" t="s">
        <v>2908</v>
      </c>
      <c r="E1430" s="40" t="s">
        <v>2909</v>
      </c>
      <c r="F1430" s="46" t="s">
        <v>5898</v>
      </c>
      <c r="G1430" s="46" t="s">
        <v>5898</v>
      </c>
      <c r="H1430" s="46" t="s">
        <v>5898</v>
      </c>
      <c r="I1430" s="46" t="s">
        <v>5898</v>
      </c>
      <c r="J1430" s="92" t="s">
        <v>5898</v>
      </c>
    </row>
    <row r="1431" spans="4:10" x14ac:dyDescent="0.15">
      <c r="D1431" s="40" t="s">
        <v>2910</v>
      </c>
      <c r="E1431" s="40" t="s">
        <v>2911</v>
      </c>
      <c r="F1431" s="46" t="s">
        <v>5898</v>
      </c>
      <c r="G1431" s="46" t="s">
        <v>5898</v>
      </c>
      <c r="H1431" s="46">
        <v>7.0000000000000007E-2</v>
      </c>
      <c r="I1431" s="46" t="s">
        <v>5898</v>
      </c>
      <c r="J1431" s="92" t="s">
        <v>5898</v>
      </c>
    </row>
    <row r="1432" spans="4:10" x14ac:dyDescent="0.15">
      <c r="D1432" s="40" t="s">
        <v>2912</v>
      </c>
      <c r="E1432" s="40" t="s">
        <v>2913</v>
      </c>
      <c r="F1432" s="46" t="s">
        <v>5898</v>
      </c>
      <c r="G1432" s="46" t="s">
        <v>5898</v>
      </c>
      <c r="H1432" s="46" t="s">
        <v>5898</v>
      </c>
      <c r="I1432" s="46" t="s">
        <v>5898</v>
      </c>
      <c r="J1432" s="92" t="s">
        <v>5898</v>
      </c>
    </row>
    <row r="1433" spans="4:10" x14ac:dyDescent="0.15">
      <c r="D1433" s="40" t="s">
        <v>2914</v>
      </c>
      <c r="E1433" s="40" t="s">
        <v>2915</v>
      </c>
      <c r="F1433" s="46" t="s">
        <v>5898</v>
      </c>
      <c r="G1433" s="46" t="s">
        <v>5898</v>
      </c>
      <c r="H1433" s="46">
        <v>0.03</v>
      </c>
      <c r="I1433" s="46" t="s">
        <v>5898</v>
      </c>
      <c r="J1433" s="92" t="s">
        <v>5898</v>
      </c>
    </row>
    <row r="1434" spans="4:10" x14ac:dyDescent="0.15">
      <c r="D1434" s="40" t="s">
        <v>2916</v>
      </c>
      <c r="E1434" s="40" t="s">
        <v>2917</v>
      </c>
      <c r="F1434" s="46" t="s">
        <v>5898</v>
      </c>
      <c r="G1434" s="46" t="s">
        <v>5898</v>
      </c>
      <c r="H1434" s="46">
        <v>0.3</v>
      </c>
      <c r="I1434" s="46" t="s">
        <v>5898</v>
      </c>
      <c r="J1434" s="92" t="s">
        <v>5898</v>
      </c>
    </row>
    <row r="1435" spans="4:10" x14ac:dyDescent="0.15">
      <c r="D1435" s="40" t="s">
        <v>2918</v>
      </c>
      <c r="E1435" s="40" t="s">
        <v>2919</v>
      </c>
      <c r="F1435" s="46" t="s">
        <v>5898</v>
      </c>
      <c r="G1435" s="46" t="s">
        <v>5898</v>
      </c>
      <c r="H1435" s="46">
        <v>0.05</v>
      </c>
      <c r="I1435" s="46" t="s">
        <v>5898</v>
      </c>
      <c r="J1435" s="92" t="s">
        <v>5898</v>
      </c>
    </row>
    <row r="1436" spans="4:10" x14ac:dyDescent="0.15">
      <c r="D1436" s="40" t="s">
        <v>2920</v>
      </c>
      <c r="E1436" s="40" t="s">
        <v>2921</v>
      </c>
      <c r="F1436" s="46" t="s">
        <v>5898</v>
      </c>
      <c r="G1436" s="46" t="s">
        <v>5898</v>
      </c>
      <c r="H1436" s="46">
        <v>0.04</v>
      </c>
      <c r="I1436" s="46" t="s">
        <v>5898</v>
      </c>
      <c r="J1436" s="92" t="s">
        <v>5898</v>
      </c>
    </row>
    <row r="1437" spans="4:10" x14ac:dyDescent="0.15">
      <c r="D1437" s="40" t="s">
        <v>2922</v>
      </c>
      <c r="E1437" s="40" t="s">
        <v>2923</v>
      </c>
      <c r="F1437" s="46" t="s">
        <v>5898</v>
      </c>
      <c r="G1437" s="46" t="s">
        <v>5898</v>
      </c>
      <c r="H1437" s="46">
        <v>0.1</v>
      </c>
      <c r="I1437" s="46" t="s">
        <v>5898</v>
      </c>
      <c r="J1437" s="92" t="s">
        <v>5898</v>
      </c>
    </row>
    <row r="1438" spans="4:10" x14ac:dyDescent="0.15">
      <c r="D1438" s="40" t="s">
        <v>2924</v>
      </c>
      <c r="E1438" s="40" t="s">
        <v>2925</v>
      </c>
      <c r="F1438" s="46" t="s">
        <v>5898</v>
      </c>
      <c r="G1438" s="46" t="s">
        <v>5898</v>
      </c>
      <c r="H1438" s="46">
        <v>0.01</v>
      </c>
      <c r="I1438" s="46" t="s">
        <v>5898</v>
      </c>
      <c r="J1438" s="92" t="s">
        <v>5898</v>
      </c>
    </row>
    <row r="1439" spans="4:10" x14ac:dyDescent="0.15">
      <c r="D1439" s="40" t="s">
        <v>2926</v>
      </c>
      <c r="E1439" s="40" t="s">
        <v>2927</v>
      </c>
      <c r="F1439" s="46" t="s">
        <v>5898</v>
      </c>
      <c r="G1439" s="46" t="s">
        <v>5898</v>
      </c>
      <c r="H1439" s="46">
        <v>0.1</v>
      </c>
      <c r="I1439" s="46" t="s">
        <v>5898</v>
      </c>
      <c r="J1439" s="92" t="s">
        <v>5898</v>
      </c>
    </row>
    <row r="1440" spans="4:10" x14ac:dyDescent="0.15">
      <c r="D1440" s="40" t="s">
        <v>2928</v>
      </c>
      <c r="E1440" s="40" t="s">
        <v>2929</v>
      </c>
      <c r="F1440" s="46" t="s">
        <v>5898</v>
      </c>
      <c r="G1440" s="46" t="s">
        <v>5898</v>
      </c>
      <c r="H1440" s="46">
        <v>0.01</v>
      </c>
      <c r="I1440" s="46" t="s">
        <v>5898</v>
      </c>
      <c r="J1440" s="92" t="s">
        <v>5898</v>
      </c>
    </row>
    <row r="1441" spans="4:10" x14ac:dyDescent="0.15">
      <c r="D1441" s="40" t="s">
        <v>2930</v>
      </c>
      <c r="E1441" s="40" t="s">
        <v>2931</v>
      </c>
      <c r="F1441" s="46" t="s">
        <v>5898</v>
      </c>
      <c r="G1441" s="46" t="s">
        <v>5898</v>
      </c>
      <c r="H1441" s="46">
        <v>0.03</v>
      </c>
      <c r="I1441" s="46" t="s">
        <v>5898</v>
      </c>
      <c r="J1441" s="92" t="s">
        <v>5898</v>
      </c>
    </row>
    <row r="1442" spans="4:10" x14ac:dyDescent="0.15">
      <c r="D1442" s="40" t="s">
        <v>2932</v>
      </c>
      <c r="E1442" s="40" t="s">
        <v>2933</v>
      </c>
      <c r="F1442" s="46" t="s">
        <v>5898</v>
      </c>
      <c r="G1442" s="46" t="s">
        <v>5898</v>
      </c>
      <c r="H1442" s="46">
        <v>4.9974900000000003E-2</v>
      </c>
      <c r="I1442" s="46" t="s">
        <v>5898</v>
      </c>
      <c r="J1442" s="92" t="s">
        <v>5898</v>
      </c>
    </row>
    <row r="1443" spans="4:10" x14ac:dyDescent="0.15">
      <c r="D1443" s="40" t="s">
        <v>2934</v>
      </c>
      <c r="E1443" s="40" t="s">
        <v>2935</v>
      </c>
      <c r="F1443" s="46" t="s">
        <v>5898</v>
      </c>
      <c r="G1443" s="46" t="s">
        <v>5898</v>
      </c>
      <c r="H1443" s="46">
        <v>0.03</v>
      </c>
      <c r="I1443" s="46" t="s">
        <v>5898</v>
      </c>
      <c r="J1443" s="92" t="s">
        <v>5898</v>
      </c>
    </row>
    <row r="1444" spans="4:10" x14ac:dyDescent="0.15">
      <c r="D1444" s="40" t="s">
        <v>2936</v>
      </c>
      <c r="E1444" s="40" t="s">
        <v>2937</v>
      </c>
      <c r="F1444" s="46" t="s">
        <v>5898</v>
      </c>
      <c r="G1444" s="46" t="s">
        <v>5898</v>
      </c>
      <c r="H1444" s="46">
        <v>7.0000000000000007E-2</v>
      </c>
      <c r="I1444" s="46" t="s">
        <v>5898</v>
      </c>
      <c r="J1444" s="92" t="s">
        <v>5898</v>
      </c>
    </row>
    <row r="1445" spans="4:10" x14ac:dyDescent="0.15">
      <c r="D1445" s="40" t="s">
        <v>2938</v>
      </c>
      <c r="E1445" s="40" t="s">
        <v>2939</v>
      </c>
      <c r="F1445" s="46" t="s">
        <v>5898</v>
      </c>
      <c r="G1445" s="46" t="s">
        <v>5898</v>
      </c>
      <c r="H1445" s="46">
        <v>8.9937799999999998E-2</v>
      </c>
      <c r="I1445" s="46" t="s">
        <v>5898</v>
      </c>
      <c r="J1445" s="92" t="s">
        <v>5898</v>
      </c>
    </row>
    <row r="1446" spans="4:10" x14ac:dyDescent="0.15">
      <c r="D1446" s="40" t="s">
        <v>2940</v>
      </c>
      <c r="E1446" s="40" t="s">
        <v>2941</v>
      </c>
      <c r="F1446" s="46" t="s">
        <v>5898</v>
      </c>
      <c r="G1446" s="46" t="s">
        <v>5898</v>
      </c>
      <c r="H1446" s="46">
        <v>0.2</v>
      </c>
      <c r="I1446" s="46" t="s">
        <v>5898</v>
      </c>
      <c r="J1446" s="92" t="s">
        <v>5898</v>
      </c>
    </row>
    <row r="1447" spans="4:10" x14ac:dyDescent="0.15">
      <c r="D1447" s="40" t="s">
        <v>2942</v>
      </c>
      <c r="E1447" s="40" t="s">
        <v>2943</v>
      </c>
      <c r="F1447" s="46" t="s">
        <v>5898</v>
      </c>
      <c r="G1447" s="46" t="s">
        <v>5898</v>
      </c>
      <c r="H1447" s="46" t="s">
        <v>5898</v>
      </c>
      <c r="I1447" s="46" t="s">
        <v>5898</v>
      </c>
      <c r="J1447" s="92" t="s">
        <v>5898</v>
      </c>
    </row>
    <row r="1448" spans="4:10" x14ac:dyDescent="0.15">
      <c r="D1448" s="40" t="s">
        <v>2944</v>
      </c>
      <c r="E1448" s="40" t="s">
        <v>2945</v>
      </c>
      <c r="F1448" s="46" t="s">
        <v>5898</v>
      </c>
      <c r="G1448" s="46" t="s">
        <v>5898</v>
      </c>
      <c r="H1448" s="46" t="s">
        <v>5898</v>
      </c>
      <c r="I1448" s="46" t="s">
        <v>5898</v>
      </c>
      <c r="J1448" s="92" t="s">
        <v>5898</v>
      </c>
    </row>
    <row r="1449" spans="4:10" x14ac:dyDescent="0.15">
      <c r="D1449" s="40" t="s">
        <v>2946</v>
      </c>
      <c r="E1449" s="40" t="s">
        <v>2947</v>
      </c>
      <c r="F1449" s="46" t="s">
        <v>5898</v>
      </c>
      <c r="G1449" s="46" t="s">
        <v>5898</v>
      </c>
      <c r="H1449" s="46">
        <v>0.03</v>
      </c>
      <c r="I1449" s="46" t="s">
        <v>5898</v>
      </c>
      <c r="J1449" s="92" t="s">
        <v>5898</v>
      </c>
    </row>
    <row r="1450" spans="4:10" x14ac:dyDescent="0.15">
      <c r="D1450" s="40" t="s">
        <v>2948</v>
      </c>
      <c r="E1450" s="40" t="s">
        <v>2949</v>
      </c>
      <c r="F1450" s="46" t="s">
        <v>5898</v>
      </c>
      <c r="G1450" s="46" t="s">
        <v>5898</v>
      </c>
      <c r="H1450" s="46">
        <v>0.03</v>
      </c>
      <c r="I1450" s="46" t="s">
        <v>5898</v>
      </c>
      <c r="J1450" s="92" t="s">
        <v>5898</v>
      </c>
    </row>
    <row r="1451" spans="4:10" x14ac:dyDescent="0.15">
      <c r="D1451" s="40" t="s">
        <v>2950</v>
      </c>
      <c r="E1451" s="40" t="s">
        <v>2951</v>
      </c>
      <c r="F1451" s="46" t="s">
        <v>5898</v>
      </c>
      <c r="G1451" s="46" t="s">
        <v>5898</v>
      </c>
      <c r="H1451" s="46">
        <v>2E-3</v>
      </c>
      <c r="I1451" s="46" t="s">
        <v>5898</v>
      </c>
      <c r="J1451" s="92" t="s">
        <v>5898</v>
      </c>
    </row>
    <row r="1452" spans="4:10" x14ac:dyDescent="0.15">
      <c r="D1452" s="40" t="s">
        <v>2952</v>
      </c>
      <c r="E1452" s="40" t="s">
        <v>2953</v>
      </c>
      <c r="F1452" s="46" t="s">
        <v>5898</v>
      </c>
      <c r="G1452" s="46" t="s">
        <v>5898</v>
      </c>
      <c r="H1452" s="46">
        <v>0.05</v>
      </c>
      <c r="I1452" s="46" t="s">
        <v>5898</v>
      </c>
      <c r="J1452" s="92" t="s">
        <v>5898</v>
      </c>
    </row>
    <row r="1453" spans="4:10" x14ac:dyDescent="0.15">
      <c r="D1453" s="40" t="s">
        <v>2954</v>
      </c>
      <c r="E1453" s="40" t="s">
        <v>2955</v>
      </c>
      <c r="F1453" s="46" t="s">
        <v>5898</v>
      </c>
      <c r="G1453" s="46" t="s">
        <v>5898</v>
      </c>
      <c r="H1453" s="46">
        <v>0.01</v>
      </c>
      <c r="I1453" s="46" t="s">
        <v>5898</v>
      </c>
      <c r="J1453" s="92" t="s">
        <v>5898</v>
      </c>
    </row>
    <row r="1454" spans="4:10" x14ac:dyDescent="0.15">
      <c r="D1454" s="40" t="s">
        <v>2956</v>
      </c>
      <c r="E1454" s="40" t="s">
        <v>2957</v>
      </c>
      <c r="F1454" s="46" t="s">
        <v>5898</v>
      </c>
      <c r="G1454" s="46" t="s">
        <v>5898</v>
      </c>
      <c r="H1454" s="46">
        <v>0.05</v>
      </c>
      <c r="I1454" s="46" t="s">
        <v>5898</v>
      </c>
      <c r="J1454" s="92" t="s">
        <v>5898</v>
      </c>
    </row>
    <row r="1455" spans="4:10" x14ac:dyDescent="0.15">
      <c r="D1455" s="40" t="s">
        <v>2958</v>
      </c>
      <c r="E1455" s="40" t="s">
        <v>2959</v>
      </c>
      <c r="F1455" s="46" t="s">
        <v>5898</v>
      </c>
      <c r="G1455" s="46" t="s">
        <v>5898</v>
      </c>
      <c r="H1455" s="46">
        <v>2.9926000000000001E-2</v>
      </c>
      <c r="I1455" s="46" t="s">
        <v>5898</v>
      </c>
      <c r="J1455" s="92" t="s">
        <v>5898</v>
      </c>
    </row>
    <row r="1456" spans="4:10" x14ac:dyDescent="0.15">
      <c r="D1456" s="40" t="s">
        <v>2960</v>
      </c>
      <c r="E1456" s="40" t="s">
        <v>2961</v>
      </c>
      <c r="F1456" s="46" t="s">
        <v>5898</v>
      </c>
      <c r="G1456" s="46" t="s">
        <v>5898</v>
      </c>
      <c r="H1456" s="46">
        <v>0.1</v>
      </c>
      <c r="I1456" s="46" t="s">
        <v>5898</v>
      </c>
      <c r="J1456" s="92" t="s">
        <v>5898</v>
      </c>
    </row>
    <row r="1457" spans="4:10" x14ac:dyDescent="0.15">
      <c r="D1457" s="40" t="s">
        <v>2962</v>
      </c>
      <c r="E1457" s="40" t="s">
        <v>2963</v>
      </c>
      <c r="F1457" s="46" t="s">
        <v>5898</v>
      </c>
      <c r="G1457" s="46" t="s">
        <v>5898</v>
      </c>
      <c r="H1457" s="46" t="s">
        <v>5898</v>
      </c>
      <c r="I1457" s="46" t="s">
        <v>5898</v>
      </c>
      <c r="J1457" s="92" t="s">
        <v>5898</v>
      </c>
    </row>
    <row r="1458" spans="4:10" x14ac:dyDescent="0.15">
      <c r="D1458" s="40" t="s">
        <v>2964</v>
      </c>
      <c r="E1458" s="40" t="s">
        <v>2965</v>
      </c>
      <c r="F1458" s="46" t="s">
        <v>5898</v>
      </c>
      <c r="G1458" s="46" t="s">
        <v>5898</v>
      </c>
      <c r="H1458" s="46">
        <v>0.15</v>
      </c>
      <c r="I1458" s="46" t="s">
        <v>5898</v>
      </c>
      <c r="J1458" s="92" t="s">
        <v>5898</v>
      </c>
    </row>
    <row r="1459" spans="4:10" x14ac:dyDescent="0.15">
      <c r="D1459" s="40" t="s">
        <v>2966</v>
      </c>
      <c r="E1459" s="40" t="s">
        <v>2967</v>
      </c>
      <c r="F1459" s="46" t="s">
        <v>5898</v>
      </c>
      <c r="G1459" s="46" t="s">
        <v>5898</v>
      </c>
      <c r="H1459" s="46">
        <v>0.1</v>
      </c>
      <c r="I1459" s="46" t="s">
        <v>5898</v>
      </c>
      <c r="J1459" s="92" t="s">
        <v>5898</v>
      </c>
    </row>
    <row r="1460" spans="4:10" x14ac:dyDescent="0.15">
      <c r="D1460" s="40" t="s">
        <v>2968</v>
      </c>
      <c r="E1460" s="40" t="s">
        <v>2969</v>
      </c>
      <c r="F1460" s="46" t="s">
        <v>5898</v>
      </c>
      <c r="G1460" s="46" t="s">
        <v>5898</v>
      </c>
      <c r="H1460" s="46">
        <v>0.01</v>
      </c>
      <c r="I1460" s="46" t="s">
        <v>5898</v>
      </c>
      <c r="J1460" s="92" t="s">
        <v>5898</v>
      </c>
    </row>
    <row r="1461" spans="4:10" x14ac:dyDescent="0.15">
      <c r="D1461" s="40" t="s">
        <v>2970</v>
      </c>
      <c r="E1461" s="40" t="s">
        <v>2971</v>
      </c>
      <c r="F1461" s="46" t="s">
        <v>5898</v>
      </c>
      <c r="G1461" s="46" t="s">
        <v>5898</v>
      </c>
      <c r="H1461" s="46">
        <v>2.5000000000000001E-2</v>
      </c>
      <c r="I1461" s="46" t="s">
        <v>5898</v>
      </c>
      <c r="J1461" s="92" t="s">
        <v>5898</v>
      </c>
    </row>
    <row r="1462" spans="4:10" x14ac:dyDescent="0.15">
      <c r="D1462" s="40" t="s">
        <v>2972</v>
      </c>
      <c r="E1462" s="40" t="s">
        <v>2973</v>
      </c>
      <c r="F1462" s="46" t="s">
        <v>5898</v>
      </c>
      <c r="G1462" s="46" t="s">
        <v>5898</v>
      </c>
      <c r="H1462" s="46">
        <v>0.2</v>
      </c>
      <c r="I1462" s="46" t="s">
        <v>5898</v>
      </c>
      <c r="J1462" s="92" t="s">
        <v>5898</v>
      </c>
    </row>
    <row r="1463" spans="4:10" x14ac:dyDescent="0.15">
      <c r="D1463" s="40" t="s">
        <v>2974</v>
      </c>
      <c r="E1463" s="40" t="s">
        <v>2975</v>
      </c>
      <c r="F1463" s="46" t="s">
        <v>5898</v>
      </c>
      <c r="G1463" s="46" t="s">
        <v>5898</v>
      </c>
      <c r="H1463" s="46">
        <v>1.4999999999999999E-2</v>
      </c>
      <c r="I1463" s="46" t="s">
        <v>5898</v>
      </c>
      <c r="J1463" s="92" t="s">
        <v>5898</v>
      </c>
    </row>
    <row r="1464" spans="4:10" x14ac:dyDescent="0.15">
      <c r="D1464" s="40" t="s">
        <v>2976</v>
      </c>
      <c r="E1464" s="40" t="s">
        <v>2977</v>
      </c>
      <c r="F1464" s="46" t="s">
        <v>5898</v>
      </c>
      <c r="G1464" s="46" t="s">
        <v>5898</v>
      </c>
      <c r="H1464" s="46">
        <v>0.08</v>
      </c>
      <c r="I1464" s="46" t="s">
        <v>5898</v>
      </c>
      <c r="J1464" s="92" t="s">
        <v>5898</v>
      </c>
    </row>
    <row r="1465" spans="4:10" x14ac:dyDescent="0.15">
      <c r="D1465" s="40" t="s">
        <v>2978</v>
      </c>
      <c r="E1465" s="40" t="s">
        <v>2979</v>
      </c>
      <c r="F1465" s="46" t="s">
        <v>5898</v>
      </c>
      <c r="G1465" s="46" t="s">
        <v>5898</v>
      </c>
      <c r="H1465" s="46">
        <v>0.1</v>
      </c>
      <c r="I1465" s="46" t="s">
        <v>5898</v>
      </c>
      <c r="J1465" s="92" t="s">
        <v>5898</v>
      </c>
    </row>
    <row r="1466" spans="4:10" x14ac:dyDescent="0.15">
      <c r="D1466" s="40" t="s">
        <v>2980</v>
      </c>
      <c r="E1466" s="40" t="s">
        <v>2981</v>
      </c>
      <c r="F1466" s="46" t="s">
        <v>5898</v>
      </c>
      <c r="G1466" s="46" t="s">
        <v>5898</v>
      </c>
      <c r="H1466" s="46">
        <v>0.199797</v>
      </c>
      <c r="I1466" s="46" t="s">
        <v>5898</v>
      </c>
      <c r="J1466" s="92" t="s">
        <v>5898</v>
      </c>
    </row>
    <row r="1467" spans="4:10" x14ac:dyDescent="0.15">
      <c r="D1467" s="40" t="s">
        <v>2982</v>
      </c>
      <c r="E1467" s="40" t="s">
        <v>2983</v>
      </c>
      <c r="F1467" s="46" t="s">
        <v>5898</v>
      </c>
      <c r="G1467" s="46" t="s">
        <v>5898</v>
      </c>
      <c r="H1467" s="46">
        <v>0.05</v>
      </c>
      <c r="I1467" s="46" t="s">
        <v>5898</v>
      </c>
      <c r="J1467" s="92" t="s">
        <v>5898</v>
      </c>
    </row>
    <row r="1468" spans="4:10" x14ac:dyDescent="0.15">
      <c r="D1468" s="40" t="s">
        <v>2984</v>
      </c>
      <c r="E1468" s="40" t="s">
        <v>2985</v>
      </c>
      <c r="F1468" s="46" t="s">
        <v>5898</v>
      </c>
      <c r="G1468" s="46" t="s">
        <v>5898</v>
      </c>
      <c r="H1468" s="46">
        <v>0.21</v>
      </c>
      <c r="I1468" s="46" t="s">
        <v>5898</v>
      </c>
      <c r="J1468" s="92" t="s">
        <v>5898</v>
      </c>
    </row>
    <row r="1469" spans="4:10" x14ac:dyDescent="0.15">
      <c r="D1469" s="40" t="s">
        <v>2986</v>
      </c>
      <c r="E1469" s="40" t="s">
        <v>2987</v>
      </c>
      <c r="F1469" s="46" t="s">
        <v>5898</v>
      </c>
      <c r="G1469" s="46" t="s">
        <v>5898</v>
      </c>
      <c r="H1469" s="46">
        <v>0.06</v>
      </c>
      <c r="I1469" s="46" t="s">
        <v>5898</v>
      </c>
      <c r="J1469" s="92" t="s">
        <v>5898</v>
      </c>
    </row>
    <row r="1470" spans="4:10" x14ac:dyDescent="0.15">
      <c r="D1470" s="40" t="s">
        <v>2988</v>
      </c>
      <c r="E1470" s="40" t="s">
        <v>2989</v>
      </c>
      <c r="F1470" s="46">
        <v>0.06</v>
      </c>
      <c r="G1470" s="46" t="s">
        <v>5898</v>
      </c>
      <c r="H1470" s="46" t="s">
        <v>5898</v>
      </c>
      <c r="I1470" s="46" t="s">
        <v>5898</v>
      </c>
      <c r="J1470" s="92" t="s">
        <v>5898</v>
      </c>
    </row>
    <row r="1471" spans="4:10" x14ac:dyDescent="0.15">
      <c r="D1471" s="40" t="s">
        <v>2990</v>
      </c>
      <c r="E1471" s="40" t="s">
        <v>2991</v>
      </c>
      <c r="F1471" s="46" t="s">
        <v>5898</v>
      </c>
      <c r="G1471" s="46" t="s">
        <v>5898</v>
      </c>
      <c r="H1471" s="46">
        <v>1.6768999999999999E-2</v>
      </c>
      <c r="I1471" s="46" t="s">
        <v>5898</v>
      </c>
      <c r="J1471" s="92" t="s">
        <v>5898</v>
      </c>
    </row>
    <row r="1472" spans="4:10" x14ac:dyDescent="0.15">
      <c r="D1472" s="40" t="s">
        <v>2992</v>
      </c>
      <c r="E1472" s="40" t="s">
        <v>2993</v>
      </c>
      <c r="F1472" s="46" t="s">
        <v>5898</v>
      </c>
      <c r="G1472" s="46" t="s">
        <v>5898</v>
      </c>
      <c r="H1472" s="46">
        <v>3.5000000000000003E-2</v>
      </c>
      <c r="I1472" s="46" t="s">
        <v>5898</v>
      </c>
      <c r="J1472" s="92" t="s">
        <v>5898</v>
      </c>
    </row>
    <row r="1473" spans="4:10" x14ac:dyDescent="0.15">
      <c r="D1473" s="40" t="s">
        <v>2994</v>
      </c>
      <c r="E1473" s="40" t="s">
        <v>2995</v>
      </c>
      <c r="F1473" s="46" t="s">
        <v>5898</v>
      </c>
      <c r="G1473" s="46" t="s">
        <v>5898</v>
      </c>
      <c r="H1473" s="46">
        <v>1.2E-2</v>
      </c>
      <c r="I1473" s="46" t="s">
        <v>5898</v>
      </c>
      <c r="J1473" s="92" t="s">
        <v>5898</v>
      </c>
    </row>
    <row r="1474" spans="4:10" x14ac:dyDescent="0.15">
      <c r="D1474" s="40" t="s">
        <v>2996</v>
      </c>
      <c r="E1474" s="40" t="s">
        <v>2997</v>
      </c>
      <c r="F1474" s="46" t="s">
        <v>5898</v>
      </c>
      <c r="G1474" s="46" t="s">
        <v>5898</v>
      </c>
      <c r="H1474" s="46">
        <v>0.1</v>
      </c>
      <c r="I1474" s="46" t="s">
        <v>5898</v>
      </c>
      <c r="J1474" s="92" t="s">
        <v>5898</v>
      </c>
    </row>
    <row r="1475" spans="4:10" x14ac:dyDescent="0.15">
      <c r="D1475" s="40" t="s">
        <v>2998</v>
      </c>
      <c r="E1475" s="40" t="s">
        <v>2999</v>
      </c>
      <c r="F1475" s="46" t="s">
        <v>5898</v>
      </c>
      <c r="G1475" s="46" t="s">
        <v>5898</v>
      </c>
      <c r="H1475" s="46">
        <v>0.1</v>
      </c>
      <c r="I1475" s="46" t="s">
        <v>5898</v>
      </c>
      <c r="J1475" s="92" t="s">
        <v>5898</v>
      </c>
    </row>
    <row r="1476" spans="4:10" x14ac:dyDescent="0.15">
      <c r="D1476" s="40" t="s">
        <v>3000</v>
      </c>
      <c r="E1476" s="40" t="s">
        <v>3001</v>
      </c>
      <c r="F1476" s="46" t="s">
        <v>5898</v>
      </c>
      <c r="G1476" s="46" t="s">
        <v>5898</v>
      </c>
      <c r="H1476" s="46">
        <v>0.1</v>
      </c>
      <c r="I1476" s="46" t="s">
        <v>5898</v>
      </c>
      <c r="J1476" s="92" t="s">
        <v>5898</v>
      </c>
    </row>
    <row r="1477" spans="4:10" x14ac:dyDescent="0.15">
      <c r="D1477" s="40" t="s">
        <v>3002</v>
      </c>
      <c r="E1477" s="40" t="s">
        <v>3003</v>
      </c>
      <c r="F1477" s="46" t="s">
        <v>5898</v>
      </c>
      <c r="G1477" s="46" t="s">
        <v>5898</v>
      </c>
      <c r="H1477" s="46">
        <v>1.4999999999999999E-2</v>
      </c>
      <c r="I1477" s="46" t="s">
        <v>5898</v>
      </c>
      <c r="J1477" s="92" t="s">
        <v>5898</v>
      </c>
    </row>
    <row r="1478" spans="4:10" x14ac:dyDescent="0.15">
      <c r="D1478" s="40" t="s">
        <v>3004</v>
      </c>
      <c r="E1478" s="40" t="s">
        <v>3005</v>
      </c>
      <c r="F1478" s="46" t="s">
        <v>5898</v>
      </c>
      <c r="G1478" s="46" t="s">
        <v>5898</v>
      </c>
      <c r="H1478" s="46">
        <v>0.03</v>
      </c>
      <c r="I1478" s="46" t="s">
        <v>5898</v>
      </c>
      <c r="J1478" s="92" t="s">
        <v>5898</v>
      </c>
    </row>
    <row r="1479" spans="4:10" x14ac:dyDescent="0.15">
      <c r="D1479" s="40" t="s">
        <v>3006</v>
      </c>
      <c r="E1479" s="40" t="s">
        <v>3007</v>
      </c>
      <c r="F1479" s="46" t="s">
        <v>5898</v>
      </c>
      <c r="G1479" s="46" t="s">
        <v>5898</v>
      </c>
      <c r="H1479" s="46">
        <v>0.09</v>
      </c>
      <c r="I1479" s="46" t="s">
        <v>5898</v>
      </c>
      <c r="J1479" s="92" t="s">
        <v>5898</v>
      </c>
    </row>
    <row r="1480" spans="4:10" x14ac:dyDescent="0.15">
      <c r="D1480" s="40" t="s">
        <v>3008</v>
      </c>
      <c r="E1480" s="40" t="s">
        <v>3009</v>
      </c>
      <c r="F1480" s="46" t="s">
        <v>5898</v>
      </c>
      <c r="G1480" s="46" t="s">
        <v>5898</v>
      </c>
      <c r="H1480" s="46">
        <v>8.5000000000000006E-2</v>
      </c>
      <c r="I1480" s="46" t="s">
        <v>5898</v>
      </c>
      <c r="J1480" s="92" t="s">
        <v>5898</v>
      </c>
    </row>
    <row r="1481" spans="4:10" x14ac:dyDescent="0.15">
      <c r="D1481" s="40" t="s">
        <v>3010</v>
      </c>
      <c r="E1481" s="40" t="s">
        <v>3011</v>
      </c>
      <c r="F1481" s="46" t="s">
        <v>5898</v>
      </c>
      <c r="G1481" s="46" t="s">
        <v>5898</v>
      </c>
      <c r="H1481" s="46">
        <v>0.03</v>
      </c>
      <c r="I1481" s="46" t="s">
        <v>5898</v>
      </c>
      <c r="J1481" s="92" t="s">
        <v>5898</v>
      </c>
    </row>
    <row r="1482" spans="4:10" x14ac:dyDescent="0.15">
      <c r="D1482" s="40" t="s">
        <v>3012</v>
      </c>
      <c r="E1482" s="40" t="s">
        <v>3013</v>
      </c>
      <c r="F1482" s="46" t="s">
        <v>5898</v>
      </c>
      <c r="G1482" s="46" t="s">
        <v>5898</v>
      </c>
      <c r="H1482" s="46" t="s">
        <v>5898</v>
      </c>
      <c r="I1482" s="46" t="s">
        <v>5898</v>
      </c>
      <c r="J1482" s="92" t="s">
        <v>5898</v>
      </c>
    </row>
    <row r="1483" spans="4:10" x14ac:dyDescent="0.15">
      <c r="D1483" s="40" t="s">
        <v>3014</v>
      </c>
      <c r="E1483" s="40" t="s">
        <v>3015</v>
      </c>
      <c r="F1483" s="46" t="s">
        <v>5898</v>
      </c>
      <c r="G1483" s="46" t="s">
        <v>5898</v>
      </c>
      <c r="H1483" s="46">
        <v>3.5000000000000003E-2</v>
      </c>
      <c r="I1483" s="46" t="s">
        <v>5898</v>
      </c>
      <c r="J1483" s="92" t="s">
        <v>5898</v>
      </c>
    </row>
    <row r="1484" spans="4:10" x14ac:dyDescent="0.15">
      <c r="D1484" s="40" t="s">
        <v>3016</v>
      </c>
      <c r="E1484" s="40" t="s">
        <v>3017</v>
      </c>
      <c r="F1484" s="46" t="s">
        <v>5898</v>
      </c>
      <c r="G1484" s="46" t="s">
        <v>5898</v>
      </c>
      <c r="H1484" s="46">
        <v>7.0000000000000007E-2</v>
      </c>
      <c r="I1484" s="46" t="s">
        <v>5898</v>
      </c>
      <c r="J1484" s="92" t="s">
        <v>5898</v>
      </c>
    </row>
    <row r="1485" spans="4:10" x14ac:dyDescent="0.15">
      <c r="D1485" s="40" t="s">
        <v>3018</v>
      </c>
      <c r="E1485" s="40" t="s">
        <v>3019</v>
      </c>
      <c r="F1485" s="46" t="s">
        <v>5898</v>
      </c>
      <c r="G1485" s="46" t="s">
        <v>5898</v>
      </c>
      <c r="H1485" s="46">
        <v>0.03</v>
      </c>
      <c r="I1485" s="46" t="s">
        <v>5898</v>
      </c>
      <c r="J1485" s="92" t="s">
        <v>5898</v>
      </c>
    </row>
    <row r="1486" spans="4:10" x14ac:dyDescent="0.15">
      <c r="D1486" s="40" t="s">
        <v>3020</v>
      </c>
      <c r="E1486" s="40" t="s">
        <v>3021</v>
      </c>
      <c r="F1486" s="46" t="s">
        <v>5898</v>
      </c>
      <c r="G1486" s="46" t="s">
        <v>5898</v>
      </c>
      <c r="H1486" s="46">
        <v>5.9864399999999998E-2</v>
      </c>
      <c r="I1486" s="46" t="s">
        <v>5898</v>
      </c>
      <c r="J1486" s="92" t="s">
        <v>5898</v>
      </c>
    </row>
    <row r="1487" spans="4:10" x14ac:dyDescent="0.15">
      <c r="D1487" s="40" t="s">
        <v>3022</v>
      </c>
      <c r="E1487" s="40" t="s">
        <v>3023</v>
      </c>
      <c r="F1487" s="46" t="s">
        <v>5898</v>
      </c>
      <c r="G1487" s="46" t="s">
        <v>5898</v>
      </c>
      <c r="H1487" s="46">
        <v>7.0000000000000007E-2</v>
      </c>
      <c r="I1487" s="46" t="s">
        <v>5898</v>
      </c>
      <c r="J1487" s="92" t="s">
        <v>5898</v>
      </c>
    </row>
    <row r="1488" spans="4:10" x14ac:dyDescent="0.15">
      <c r="D1488" s="40" t="s">
        <v>3024</v>
      </c>
      <c r="E1488" s="40" t="s">
        <v>3025</v>
      </c>
      <c r="F1488" s="46" t="s">
        <v>5898</v>
      </c>
      <c r="G1488" s="46" t="s">
        <v>5898</v>
      </c>
      <c r="H1488" s="46" t="s">
        <v>5898</v>
      </c>
      <c r="I1488" s="46" t="s">
        <v>5898</v>
      </c>
      <c r="J1488" s="92" t="s">
        <v>5898</v>
      </c>
    </row>
    <row r="1489" spans="4:10" x14ac:dyDescent="0.15">
      <c r="D1489" s="40" t="s">
        <v>3026</v>
      </c>
      <c r="E1489" s="40" t="s">
        <v>3027</v>
      </c>
      <c r="F1489" s="46" t="s">
        <v>5898</v>
      </c>
      <c r="G1489" s="46" t="s">
        <v>5898</v>
      </c>
      <c r="H1489" s="46">
        <v>0.01</v>
      </c>
      <c r="I1489" s="46" t="s">
        <v>5898</v>
      </c>
      <c r="J1489" s="92" t="s">
        <v>5898</v>
      </c>
    </row>
    <row r="1490" spans="4:10" x14ac:dyDescent="0.15">
      <c r="D1490" s="40" t="s">
        <v>3028</v>
      </c>
      <c r="E1490" s="40" t="s">
        <v>3029</v>
      </c>
      <c r="F1490" s="46" t="s">
        <v>5898</v>
      </c>
      <c r="G1490" s="46" t="s">
        <v>5898</v>
      </c>
      <c r="H1490" s="46">
        <v>0.01</v>
      </c>
      <c r="I1490" s="46" t="s">
        <v>5898</v>
      </c>
      <c r="J1490" s="92" t="s">
        <v>5898</v>
      </c>
    </row>
    <row r="1491" spans="4:10" x14ac:dyDescent="0.15">
      <c r="D1491" s="40" t="s">
        <v>3030</v>
      </c>
      <c r="E1491" s="40" t="s">
        <v>3031</v>
      </c>
      <c r="F1491" s="46" t="s">
        <v>5898</v>
      </c>
      <c r="G1491" s="46" t="s">
        <v>5898</v>
      </c>
      <c r="H1491" s="46">
        <v>0.05</v>
      </c>
      <c r="I1491" s="46" t="s">
        <v>5898</v>
      </c>
      <c r="J1491" s="92" t="s">
        <v>5898</v>
      </c>
    </row>
    <row r="1492" spans="4:10" x14ac:dyDescent="0.15">
      <c r="D1492" s="40" t="s">
        <v>3032</v>
      </c>
      <c r="E1492" s="40" t="s">
        <v>3033</v>
      </c>
      <c r="F1492" s="46" t="s">
        <v>5898</v>
      </c>
      <c r="G1492" s="46" t="s">
        <v>5898</v>
      </c>
      <c r="H1492" s="46">
        <v>0.1</v>
      </c>
      <c r="I1492" s="46" t="s">
        <v>5898</v>
      </c>
      <c r="J1492" s="92" t="s">
        <v>5898</v>
      </c>
    </row>
    <row r="1493" spans="4:10" x14ac:dyDescent="0.15">
      <c r="D1493" s="40" t="s">
        <v>3034</v>
      </c>
      <c r="E1493" s="40" t="s">
        <v>3035</v>
      </c>
      <c r="F1493" s="46" t="s">
        <v>5898</v>
      </c>
      <c r="G1493" s="46" t="s">
        <v>5898</v>
      </c>
      <c r="H1493" s="46">
        <v>9.8191100000000003E-2</v>
      </c>
      <c r="I1493" s="46" t="s">
        <v>5898</v>
      </c>
      <c r="J1493" s="92" t="s">
        <v>5898</v>
      </c>
    </row>
    <row r="1494" spans="4:10" x14ac:dyDescent="0.15">
      <c r="D1494" s="40" t="s">
        <v>3036</v>
      </c>
      <c r="E1494" s="40" t="s">
        <v>3037</v>
      </c>
      <c r="F1494" s="46" t="s">
        <v>5898</v>
      </c>
      <c r="G1494" s="46" t="s">
        <v>5898</v>
      </c>
      <c r="H1494" s="46">
        <v>0.06</v>
      </c>
      <c r="I1494" s="46" t="s">
        <v>5898</v>
      </c>
      <c r="J1494" s="92" t="s">
        <v>5898</v>
      </c>
    </row>
    <row r="1495" spans="4:10" x14ac:dyDescent="0.15">
      <c r="D1495" s="40" t="s">
        <v>3038</v>
      </c>
      <c r="E1495" s="40" t="s">
        <v>3039</v>
      </c>
      <c r="F1495" s="46" t="s">
        <v>5898</v>
      </c>
      <c r="G1495" s="46" t="s">
        <v>5898</v>
      </c>
      <c r="H1495" s="46">
        <v>0.15</v>
      </c>
      <c r="I1495" s="46" t="s">
        <v>5898</v>
      </c>
      <c r="J1495" s="92" t="s">
        <v>5898</v>
      </c>
    </row>
    <row r="1496" spans="4:10" x14ac:dyDescent="0.15">
      <c r="D1496" s="40" t="s">
        <v>3040</v>
      </c>
      <c r="E1496" s="40" t="s">
        <v>3041</v>
      </c>
      <c r="F1496" s="46" t="s">
        <v>5898</v>
      </c>
      <c r="G1496" s="46" t="s">
        <v>5898</v>
      </c>
      <c r="H1496" s="46">
        <v>2.3706999999999999E-2</v>
      </c>
      <c r="I1496" s="46" t="s">
        <v>5898</v>
      </c>
      <c r="J1496" s="92" t="s">
        <v>5898</v>
      </c>
    </row>
    <row r="1497" spans="4:10" x14ac:dyDescent="0.15">
      <c r="D1497" s="40" t="s">
        <v>3042</v>
      </c>
      <c r="E1497" s="40" t="s">
        <v>3043</v>
      </c>
      <c r="F1497" s="46" t="s">
        <v>5898</v>
      </c>
      <c r="G1497" s="46" t="s">
        <v>5898</v>
      </c>
      <c r="H1497" s="46">
        <v>0.06</v>
      </c>
      <c r="I1497" s="46" t="s">
        <v>5898</v>
      </c>
      <c r="J1497" s="92" t="s">
        <v>5898</v>
      </c>
    </row>
    <row r="1498" spans="4:10" x14ac:dyDescent="0.15">
      <c r="D1498" s="40" t="s">
        <v>3044</v>
      </c>
      <c r="E1498" s="40" t="s">
        <v>3045</v>
      </c>
      <c r="F1498" s="46" t="s">
        <v>5898</v>
      </c>
      <c r="G1498" s="46" t="s">
        <v>5898</v>
      </c>
      <c r="H1498" s="46">
        <v>0.05</v>
      </c>
      <c r="I1498" s="46" t="s">
        <v>5898</v>
      </c>
      <c r="J1498" s="92" t="s">
        <v>5898</v>
      </c>
    </row>
    <row r="1499" spans="4:10" x14ac:dyDescent="0.15">
      <c r="D1499" s="40" t="s">
        <v>3046</v>
      </c>
      <c r="E1499" s="40" t="s">
        <v>3047</v>
      </c>
      <c r="F1499" s="46" t="s">
        <v>5898</v>
      </c>
      <c r="G1499" s="46" t="s">
        <v>5898</v>
      </c>
      <c r="H1499" s="46">
        <v>0.03</v>
      </c>
      <c r="I1499" s="46" t="s">
        <v>5898</v>
      </c>
      <c r="J1499" s="92" t="s">
        <v>5898</v>
      </c>
    </row>
    <row r="1500" spans="4:10" x14ac:dyDescent="0.15">
      <c r="D1500" s="40" t="s">
        <v>3048</v>
      </c>
      <c r="E1500" s="40" t="s">
        <v>3049</v>
      </c>
      <c r="F1500" s="46" t="s">
        <v>5898</v>
      </c>
      <c r="G1500" s="46" t="s">
        <v>5898</v>
      </c>
      <c r="H1500" s="46" t="s">
        <v>5898</v>
      </c>
      <c r="I1500" s="46" t="s">
        <v>5898</v>
      </c>
      <c r="J1500" s="92" t="s">
        <v>5898</v>
      </c>
    </row>
    <row r="1501" spans="4:10" x14ac:dyDescent="0.15">
      <c r="D1501" s="40" t="s">
        <v>3050</v>
      </c>
      <c r="E1501" s="40" t="s">
        <v>3051</v>
      </c>
      <c r="F1501" s="46" t="s">
        <v>5898</v>
      </c>
      <c r="G1501" s="46" t="s">
        <v>5898</v>
      </c>
      <c r="H1501" s="46">
        <v>0.03</v>
      </c>
      <c r="I1501" s="46" t="s">
        <v>5898</v>
      </c>
      <c r="J1501" s="92" t="s">
        <v>5898</v>
      </c>
    </row>
    <row r="1502" spans="4:10" x14ac:dyDescent="0.15">
      <c r="D1502" s="40" t="s">
        <v>3052</v>
      </c>
      <c r="E1502" s="40" t="s">
        <v>3053</v>
      </c>
      <c r="F1502" s="46" t="s">
        <v>5898</v>
      </c>
      <c r="G1502" s="46" t="s">
        <v>5898</v>
      </c>
      <c r="H1502" s="46" t="s">
        <v>5898</v>
      </c>
      <c r="I1502" s="46" t="s">
        <v>5898</v>
      </c>
      <c r="J1502" s="92" t="s">
        <v>5898</v>
      </c>
    </row>
    <row r="1503" spans="4:10" x14ac:dyDescent="0.15">
      <c r="D1503" s="40" t="s">
        <v>3054</v>
      </c>
      <c r="E1503" s="40" t="s">
        <v>3055</v>
      </c>
      <c r="F1503" s="46" t="s">
        <v>5898</v>
      </c>
      <c r="G1503" s="46" t="s">
        <v>5898</v>
      </c>
      <c r="H1503" s="46">
        <v>1.7330600000000002E-2</v>
      </c>
      <c r="I1503" s="46" t="s">
        <v>5898</v>
      </c>
      <c r="J1503" s="92" t="s">
        <v>5898</v>
      </c>
    </row>
    <row r="1504" spans="4:10" x14ac:dyDescent="0.15">
      <c r="D1504" s="40" t="s">
        <v>3056</v>
      </c>
      <c r="E1504" s="40" t="s">
        <v>3057</v>
      </c>
      <c r="F1504" s="46" t="s">
        <v>5898</v>
      </c>
      <c r="G1504" s="46" t="s">
        <v>5898</v>
      </c>
      <c r="H1504" s="46">
        <v>1.7999999999999999E-2</v>
      </c>
      <c r="I1504" s="46" t="s">
        <v>5898</v>
      </c>
      <c r="J1504" s="92" t="s">
        <v>5898</v>
      </c>
    </row>
    <row r="1505" spans="4:10" x14ac:dyDescent="0.15">
      <c r="D1505" s="40" t="s">
        <v>3058</v>
      </c>
      <c r="E1505" s="40" t="s">
        <v>3059</v>
      </c>
      <c r="F1505" s="46" t="s">
        <v>5898</v>
      </c>
      <c r="G1505" s="46" t="s">
        <v>5898</v>
      </c>
      <c r="H1505" s="46">
        <v>0.02</v>
      </c>
      <c r="I1505" s="46" t="s">
        <v>5898</v>
      </c>
      <c r="J1505" s="92" t="s">
        <v>5898</v>
      </c>
    </row>
    <row r="1506" spans="4:10" x14ac:dyDescent="0.15">
      <c r="D1506" s="40" t="s">
        <v>3060</v>
      </c>
      <c r="E1506" s="40" t="s">
        <v>3061</v>
      </c>
      <c r="F1506" s="46" t="s">
        <v>5898</v>
      </c>
      <c r="G1506" s="46" t="s">
        <v>5898</v>
      </c>
      <c r="H1506" s="46">
        <v>0.1</v>
      </c>
      <c r="I1506" s="46" t="s">
        <v>5898</v>
      </c>
      <c r="J1506" s="92" t="s">
        <v>5898</v>
      </c>
    </row>
    <row r="1507" spans="4:10" x14ac:dyDescent="0.15">
      <c r="D1507" s="40" t="s">
        <v>3062</v>
      </c>
      <c r="E1507" s="40" t="s">
        <v>3063</v>
      </c>
      <c r="F1507" s="46" t="s">
        <v>5898</v>
      </c>
      <c r="G1507" s="46" t="s">
        <v>5898</v>
      </c>
      <c r="H1507" s="46">
        <v>3.40909E-2</v>
      </c>
      <c r="I1507" s="46" t="s">
        <v>5898</v>
      </c>
      <c r="J1507" s="92" t="s">
        <v>5898</v>
      </c>
    </row>
    <row r="1508" spans="4:10" x14ac:dyDescent="0.15">
      <c r="D1508" s="40" t="s">
        <v>3064</v>
      </c>
      <c r="E1508" s="40" t="s">
        <v>3065</v>
      </c>
      <c r="F1508" s="46" t="s">
        <v>5898</v>
      </c>
      <c r="G1508" s="46" t="s">
        <v>5898</v>
      </c>
      <c r="H1508" s="46">
        <v>0.05</v>
      </c>
      <c r="I1508" s="46" t="s">
        <v>5898</v>
      </c>
      <c r="J1508" s="92" t="s">
        <v>5898</v>
      </c>
    </row>
    <row r="1509" spans="4:10" x14ac:dyDescent="0.15">
      <c r="D1509" s="40" t="s">
        <v>3066</v>
      </c>
      <c r="E1509" s="40" t="s">
        <v>3067</v>
      </c>
      <c r="F1509" s="46" t="s">
        <v>5898</v>
      </c>
      <c r="G1509" s="46" t="s">
        <v>5898</v>
      </c>
      <c r="H1509" s="46">
        <v>0.03</v>
      </c>
      <c r="I1509" s="46" t="s">
        <v>5898</v>
      </c>
      <c r="J1509" s="92" t="s">
        <v>5898</v>
      </c>
    </row>
    <row r="1510" spans="4:10" x14ac:dyDescent="0.15">
      <c r="D1510" s="40" t="s">
        <v>3068</v>
      </c>
      <c r="E1510" s="40" t="s">
        <v>3069</v>
      </c>
      <c r="F1510" s="46" t="s">
        <v>5898</v>
      </c>
      <c r="G1510" s="46" t="s">
        <v>5898</v>
      </c>
      <c r="H1510" s="46">
        <v>0.05</v>
      </c>
      <c r="I1510" s="46" t="s">
        <v>5898</v>
      </c>
      <c r="J1510" s="92" t="s">
        <v>5898</v>
      </c>
    </row>
    <row r="1511" spans="4:10" x14ac:dyDescent="0.15">
      <c r="D1511" s="40" t="s">
        <v>3070</v>
      </c>
      <c r="E1511" s="40" t="s">
        <v>3071</v>
      </c>
      <c r="F1511" s="46" t="s">
        <v>5898</v>
      </c>
      <c r="G1511" s="46" t="s">
        <v>5898</v>
      </c>
      <c r="H1511" s="46">
        <v>0.03</v>
      </c>
      <c r="I1511" s="46" t="s">
        <v>5898</v>
      </c>
      <c r="J1511" s="92" t="s">
        <v>5898</v>
      </c>
    </row>
    <row r="1512" spans="4:10" x14ac:dyDescent="0.15">
      <c r="D1512" s="40" t="s">
        <v>3072</v>
      </c>
      <c r="E1512" s="40" t="s">
        <v>3073</v>
      </c>
      <c r="F1512" s="46" t="s">
        <v>5898</v>
      </c>
      <c r="G1512" s="46" t="s">
        <v>5898</v>
      </c>
      <c r="H1512" s="46">
        <v>0.25799759999999999</v>
      </c>
      <c r="I1512" s="46" t="s">
        <v>5898</v>
      </c>
      <c r="J1512" s="92" t="s">
        <v>5898</v>
      </c>
    </row>
    <row r="1513" spans="4:10" x14ac:dyDescent="0.15">
      <c r="D1513" s="40" t="s">
        <v>3074</v>
      </c>
      <c r="E1513" s="40" t="s">
        <v>3075</v>
      </c>
      <c r="F1513" s="46" t="s">
        <v>5898</v>
      </c>
      <c r="G1513" s="46" t="s">
        <v>5898</v>
      </c>
      <c r="H1513" s="46">
        <v>0.1</v>
      </c>
      <c r="I1513" s="46" t="s">
        <v>5898</v>
      </c>
      <c r="J1513" s="92" t="s">
        <v>5898</v>
      </c>
    </row>
    <row r="1514" spans="4:10" x14ac:dyDescent="0.15">
      <c r="D1514" s="40" t="s">
        <v>3076</v>
      </c>
      <c r="E1514" s="40" t="s">
        <v>3077</v>
      </c>
      <c r="F1514" s="46" t="s">
        <v>5898</v>
      </c>
      <c r="G1514" s="46" t="s">
        <v>5898</v>
      </c>
      <c r="H1514" s="46">
        <v>7.0000000000000007E-2</v>
      </c>
      <c r="I1514" s="46" t="s">
        <v>5898</v>
      </c>
      <c r="J1514" s="92" t="s">
        <v>5898</v>
      </c>
    </row>
    <row r="1515" spans="4:10" x14ac:dyDescent="0.15">
      <c r="D1515" s="40" t="s">
        <v>3078</v>
      </c>
      <c r="E1515" s="40" t="s">
        <v>3079</v>
      </c>
      <c r="F1515" s="46" t="s">
        <v>5898</v>
      </c>
      <c r="G1515" s="46" t="s">
        <v>5898</v>
      </c>
      <c r="H1515" s="46">
        <v>0.08</v>
      </c>
      <c r="I1515" s="46" t="s">
        <v>5898</v>
      </c>
      <c r="J1515" s="92" t="s">
        <v>5898</v>
      </c>
    </row>
    <row r="1516" spans="4:10" x14ac:dyDescent="0.15">
      <c r="D1516" s="40" t="s">
        <v>3080</v>
      </c>
      <c r="E1516" s="40" t="s">
        <v>3081</v>
      </c>
      <c r="F1516" s="46" t="s">
        <v>5898</v>
      </c>
      <c r="G1516" s="46" t="s">
        <v>5898</v>
      </c>
      <c r="H1516" s="46">
        <v>0.05</v>
      </c>
      <c r="I1516" s="46" t="s">
        <v>5898</v>
      </c>
      <c r="J1516" s="92" t="s">
        <v>5898</v>
      </c>
    </row>
    <row r="1517" spans="4:10" x14ac:dyDescent="0.15">
      <c r="D1517" s="40" t="s">
        <v>3082</v>
      </c>
      <c r="E1517" s="40" t="s">
        <v>3083</v>
      </c>
      <c r="F1517" s="46" t="s">
        <v>5898</v>
      </c>
      <c r="G1517" s="46" t="s">
        <v>5898</v>
      </c>
      <c r="H1517" s="46">
        <v>5.2999999999999999E-2</v>
      </c>
      <c r="I1517" s="46" t="s">
        <v>5898</v>
      </c>
      <c r="J1517" s="92" t="s">
        <v>5898</v>
      </c>
    </row>
    <row r="1518" spans="4:10" x14ac:dyDescent="0.15">
      <c r="D1518" s="40" t="s">
        <v>3084</v>
      </c>
      <c r="E1518" s="40" t="s">
        <v>3085</v>
      </c>
      <c r="F1518" s="46" t="s">
        <v>5898</v>
      </c>
      <c r="G1518" s="46" t="s">
        <v>5898</v>
      </c>
      <c r="H1518" s="46" t="s">
        <v>5898</v>
      </c>
      <c r="I1518" s="46" t="s">
        <v>5898</v>
      </c>
      <c r="J1518" s="92" t="s">
        <v>5898</v>
      </c>
    </row>
    <row r="1519" spans="4:10" x14ac:dyDescent="0.15">
      <c r="D1519" s="40" t="s">
        <v>3086</v>
      </c>
      <c r="E1519" s="40" t="s">
        <v>3087</v>
      </c>
      <c r="F1519" s="46" t="s">
        <v>5898</v>
      </c>
      <c r="G1519" s="46" t="s">
        <v>5898</v>
      </c>
      <c r="H1519" s="46" t="s">
        <v>5898</v>
      </c>
      <c r="I1519" s="46" t="s">
        <v>5898</v>
      </c>
      <c r="J1519" s="92" t="s">
        <v>5898</v>
      </c>
    </row>
    <row r="1520" spans="4:10" x14ac:dyDescent="0.15">
      <c r="D1520" s="40" t="s">
        <v>3088</v>
      </c>
      <c r="E1520" s="40" t="s">
        <v>3089</v>
      </c>
      <c r="F1520" s="46" t="s">
        <v>5898</v>
      </c>
      <c r="G1520" s="46" t="s">
        <v>5898</v>
      </c>
      <c r="H1520" s="46">
        <v>0.11</v>
      </c>
      <c r="I1520" s="46" t="s">
        <v>5898</v>
      </c>
      <c r="J1520" s="92" t="s">
        <v>5898</v>
      </c>
    </row>
    <row r="1521" spans="4:10" x14ac:dyDescent="0.15">
      <c r="D1521" s="40" t="s">
        <v>3090</v>
      </c>
      <c r="E1521" s="40" t="s">
        <v>3091</v>
      </c>
      <c r="F1521" s="46" t="s">
        <v>5898</v>
      </c>
      <c r="G1521" s="46" t="s">
        <v>5898</v>
      </c>
      <c r="H1521" s="46">
        <v>0.02</v>
      </c>
      <c r="I1521" s="46" t="s">
        <v>5898</v>
      </c>
      <c r="J1521" s="92" t="s">
        <v>5898</v>
      </c>
    </row>
    <row r="1522" spans="4:10" x14ac:dyDescent="0.15">
      <c r="D1522" s="40" t="s">
        <v>3092</v>
      </c>
      <c r="E1522" s="40" t="s">
        <v>3093</v>
      </c>
      <c r="F1522" s="46" t="s">
        <v>5898</v>
      </c>
      <c r="G1522" s="46" t="s">
        <v>5898</v>
      </c>
      <c r="H1522" s="46" t="s">
        <v>5898</v>
      </c>
      <c r="I1522" s="46" t="s">
        <v>5898</v>
      </c>
      <c r="J1522" s="92" t="s">
        <v>5898</v>
      </c>
    </row>
    <row r="1523" spans="4:10" x14ac:dyDescent="0.15">
      <c r="D1523" s="40" t="s">
        <v>3094</v>
      </c>
      <c r="E1523" s="40" t="s">
        <v>3095</v>
      </c>
      <c r="F1523" s="46" t="s">
        <v>5898</v>
      </c>
      <c r="G1523" s="46" t="s">
        <v>5898</v>
      </c>
      <c r="H1523" s="46">
        <v>0.02</v>
      </c>
      <c r="I1523" s="46" t="s">
        <v>5898</v>
      </c>
      <c r="J1523" s="92" t="s">
        <v>5898</v>
      </c>
    </row>
    <row r="1524" spans="4:10" x14ac:dyDescent="0.15">
      <c r="D1524" s="40" t="s">
        <v>3096</v>
      </c>
      <c r="E1524" s="40" t="s">
        <v>3097</v>
      </c>
      <c r="F1524" s="46" t="s">
        <v>5898</v>
      </c>
      <c r="G1524" s="46" t="s">
        <v>5898</v>
      </c>
      <c r="H1524" s="46" t="s">
        <v>5898</v>
      </c>
      <c r="I1524" s="46" t="s">
        <v>5898</v>
      </c>
      <c r="J1524" s="92" t="s">
        <v>5898</v>
      </c>
    </row>
    <row r="1525" spans="4:10" x14ac:dyDescent="0.15">
      <c r="D1525" s="40" t="s">
        <v>3098</v>
      </c>
      <c r="E1525" s="40" t="s">
        <v>3099</v>
      </c>
      <c r="F1525" s="46" t="s">
        <v>5898</v>
      </c>
      <c r="G1525" s="46" t="s">
        <v>5898</v>
      </c>
      <c r="H1525" s="46">
        <v>0.04</v>
      </c>
      <c r="I1525" s="46" t="s">
        <v>5898</v>
      </c>
      <c r="J1525" s="92" t="s">
        <v>5898</v>
      </c>
    </row>
    <row r="1526" spans="4:10" x14ac:dyDescent="0.15">
      <c r="D1526" s="40" t="s">
        <v>3100</v>
      </c>
      <c r="E1526" s="40" t="s">
        <v>3101</v>
      </c>
      <c r="F1526" s="46" t="s">
        <v>5898</v>
      </c>
      <c r="G1526" s="46" t="s">
        <v>5898</v>
      </c>
      <c r="H1526" s="46" t="s">
        <v>5898</v>
      </c>
      <c r="I1526" s="46" t="s">
        <v>5898</v>
      </c>
      <c r="J1526" s="92" t="s">
        <v>5898</v>
      </c>
    </row>
    <row r="1527" spans="4:10" x14ac:dyDescent="0.15">
      <c r="D1527" s="40" t="s">
        <v>3102</v>
      </c>
      <c r="E1527" s="40" t="s">
        <v>3103</v>
      </c>
      <c r="F1527" s="46" t="s">
        <v>5898</v>
      </c>
      <c r="G1527" s="46" t="s">
        <v>5898</v>
      </c>
      <c r="H1527" s="46">
        <v>0.05</v>
      </c>
      <c r="I1527" s="46" t="s">
        <v>5898</v>
      </c>
      <c r="J1527" s="92" t="s">
        <v>5898</v>
      </c>
    </row>
    <row r="1528" spans="4:10" x14ac:dyDescent="0.15">
      <c r="D1528" s="40" t="s">
        <v>3104</v>
      </c>
      <c r="E1528" s="40" t="s">
        <v>3105</v>
      </c>
      <c r="F1528" s="46" t="s">
        <v>5898</v>
      </c>
      <c r="G1528" s="46" t="s">
        <v>5898</v>
      </c>
      <c r="H1528" s="46">
        <v>0.02</v>
      </c>
      <c r="I1528" s="46" t="s">
        <v>5898</v>
      </c>
      <c r="J1528" s="92" t="s">
        <v>5898</v>
      </c>
    </row>
    <row r="1529" spans="4:10" x14ac:dyDescent="0.15">
      <c r="D1529" s="40" t="s">
        <v>3106</v>
      </c>
      <c r="E1529" s="40" t="s">
        <v>3107</v>
      </c>
      <c r="F1529" s="46" t="s">
        <v>5898</v>
      </c>
      <c r="G1529" s="46" t="s">
        <v>5898</v>
      </c>
      <c r="H1529" s="46">
        <v>0.1</v>
      </c>
      <c r="I1529" s="46" t="s">
        <v>5898</v>
      </c>
      <c r="J1529" s="92" t="s">
        <v>5898</v>
      </c>
    </row>
    <row r="1530" spans="4:10" x14ac:dyDescent="0.15">
      <c r="D1530" s="40" t="s">
        <v>3108</v>
      </c>
      <c r="E1530" s="40" t="s">
        <v>3109</v>
      </c>
      <c r="F1530" s="46" t="s">
        <v>5898</v>
      </c>
      <c r="G1530" s="46" t="s">
        <v>5898</v>
      </c>
      <c r="H1530" s="46" t="s">
        <v>5898</v>
      </c>
      <c r="I1530" s="46" t="s">
        <v>5898</v>
      </c>
      <c r="J1530" s="92" t="s">
        <v>5898</v>
      </c>
    </row>
    <row r="1531" spans="4:10" x14ac:dyDescent="0.15">
      <c r="D1531" s="40" t="s">
        <v>3110</v>
      </c>
      <c r="E1531" s="40" t="s">
        <v>3111</v>
      </c>
      <c r="F1531" s="46" t="s">
        <v>5898</v>
      </c>
      <c r="G1531" s="46" t="s">
        <v>5898</v>
      </c>
      <c r="H1531" s="46">
        <v>0.19961499999999999</v>
      </c>
      <c r="I1531" s="46" t="s">
        <v>5898</v>
      </c>
      <c r="J1531" s="92" t="s">
        <v>5898</v>
      </c>
    </row>
    <row r="1532" spans="4:10" x14ac:dyDescent="0.15">
      <c r="D1532" s="40" t="s">
        <v>3112</v>
      </c>
      <c r="E1532" s="40" t="s">
        <v>3113</v>
      </c>
      <c r="F1532" s="46" t="s">
        <v>5898</v>
      </c>
      <c r="G1532" s="46" t="s">
        <v>5898</v>
      </c>
      <c r="H1532" s="46">
        <v>0.03</v>
      </c>
      <c r="I1532" s="46" t="s">
        <v>5898</v>
      </c>
      <c r="J1532" s="92" t="s">
        <v>5898</v>
      </c>
    </row>
    <row r="1533" spans="4:10" x14ac:dyDescent="0.15">
      <c r="D1533" s="40" t="s">
        <v>3114</v>
      </c>
      <c r="E1533" s="40" t="s">
        <v>3115</v>
      </c>
      <c r="F1533" s="46" t="s">
        <v>5898</v>
      </c>
      <c r="G1533" s="46" t="s">
        <v>5898</v>
      </c>
      <c r="H1533" s="46">
        <v>9.9731899999999998E-2</v>
      </c>
      <c r="I1533" s="46" t="s">
        <v>5898</v>
      </c>
      <c r="J1533" s="92" t="s">
        <v>5898</v>
      </c>
    </row>
    <row r="1534" spans="4:10" x14ac:dyDescent="0.15">
      <c r="D1534" s="40" t="s">
        <v>3116</v>
      </c>
      <c r="E1534" s="40" t="s">
        <v>3117</v>
      </c>
      <c r="F1534" s="46" t="s">
        <v>5898</v>
      </c>
      <c r="G1534" s="46" t="s">
        <v>5898</v>
      </c>
      <c r="H1534" s="46">
        <v>7.0000000000000007E-2</v>
      </c>
      <c r="I1534" s="46" t="s">
        <v>5898</v>
      </c>
      <c r="J1534" s="92" t="s">
        <v>5898</v>
      </c>
    </row>
    <row r="1535" spans="4:10" x14ac:dyDescent="0.15">
      <c r="D1535" s="40" t="s">
        <v>3118</v>
      </c>
      <c r="E1535" s="40" t="s">
        <v>3119</v>
      </c>
      <c r="F1535" s="46" t="s">
        <v>5898</v>
      </c>
      <c r="G1535" s="46" t="s">
        <v>5898</v>
      </c>
      <c r="H1535" s="46">
        <v>0.05</v>
      </c>
      <c r="I1535" s="46" t="s">
        <v>5898</v>
      </c>
      <c r="J1535" s="92" t="s">
        <v>5898</v>
      </c>
    </row>
    <row r="1536" spans="4:10" x14ac:dyDescent="0.15">
      <c r="D1536" s="40" t="s">
        <v>3120</v>
      </c>
      <c r="E1536" s="40" t="s">
        <v>3121</v>
      </c>
      <c r="F1536" s="46" t="s">
        <v>5898</v>
      </c>
      <c r="G1536" s="46" t="s">
        <v>5898</v>
      </c>
      <c r="H1536" s="46" t="s">
        <v>5898</v>
      </c>
      <c r="I1536" s="46" t="s">
        <v>5898</v>
      </c>
      <c r="J1536" s="92" t="s">
        <v>5898</v>
      </c>
    </row>
    <row r="1537" spans="4:10" x14ac:dyDescent="0.15">
      <c r="D1537" s="40" t="s">
        <v>3122</v>
      </c>
      <c r="E1537" s="40" t="s">
        <v>3123</v>
      </c>
      <c r="F1537" s="46" t="s">
        <v>5898</v>
      </c>
      <c r="G1537" s="46" t="s">
        <v>5898</v>
      </c>
      <c r="H1537" s="46" t="s">
        <v>5898</v>
      </c>
      <c r="I1537" s="46" t="s">
        <v>5898</v>
      </c>
      <c r="J1537" s="92" t="s">
        <v>5898</v>
      </c>
    </row>
    <row r="1538" spans="4:10" x14ac:dyDescent="0.15">
      <c r="D1538" s="40" t="s">
        <v>3124</v>
      </c>
      <c r="E1538" s="40" t="s">
        <v>3125</v>
      </c>
      <c r="F1538" s="46" t="s">
        <v>5898</v>
      </c>
      <c r="G1538" s="46" t="s">
        <v>5898</v>
      </c>
      <c r="H1538" s="46">
        <v>0.01</v>
      </c>
      <c r="I1538" s="46" t="s">
        <v>5898</v>
      </c>
      <c r="J1538" s="92" t="s">
        <v>5898</v>
      </c>
    </row>
    <row r="1539" spans="4:10" x14ac:dyDescent="0.15">
      <c r="D1539" s="40" t="s">
        <v>3126</v>
      </c>
      <c r="E1539" s="40" t="s">
        <v>3127</v>
      </c>
      <c r="F1539" s="46" t="s">
        <v>5898</v>
      </c>
      <c r="G1539" s="46" t="s">
        <v>5898</v>
      </c>
      <c r="H1539" s="46">
        <v>0.03</v>
      </c>
      <c r="I1539" s="46" t="s">
        <v>5898</v>
      </c>
      <c r="J1539" s="92" t="s">
        <v>5898</v>
      </c>
    </row>
    <row r="1540" spans="4:10" x14ac:dyDescent="0.15">
      <c r="D1540" s="40" t="s">
        <v>3128</v>
      </c>
      <c r="E1540" s="40" t="s">
        <v>3129</v>
      </c>
      <c r="F1540" s="46" t="s">
        <v>5898</v>
      </c>
      <c r="G1540" s="46" t="s">
        <v>5898</v>
      </c>
      <c r="H1540" s="46" t="s">
        <v>5898</v>
      </c>
      <c r="I1540" s="46" t="s">
        <v>5898</v>
      </c>
      <c r="J1540" s="92" t="s">
        <v>5898</v>
      </c>
    </row>
    <row r="1541" spans="4:10" x14ac:dyDescent="0.15">
      <c r="D1541" s="40" t="s">
        <v>3130</v>
      </c>
      <c r="E1541" s="40" t="s">
        <v>3131</v>
      </c>
      <c r="F1541" s="46" t="s">
        <v>5898</v>
      </c>
      <c r="G1541" s="46" t="s">
        <v>5898</v>
      </c>
      <c r="H1541" s="46">
        <v>0.1</v>
      </c>
      <c r="I1541" s="46" t="s">
        <v>5898</v>
      </c>
      <c r="J1541" s="92" t="s">
        <v>5898</v>
      </c>
    </row>
    <row r="1542" spans="4:10" x14ac:dyDescent="0.15">
      <c r="D1542" s="40" t="s">
        <v>3132</v>
      </c>
      <c r="E1542" s="40" t="s">
        <v>3133</v>
      </c>
      <c r="F1542" s="46" t="s">
        <v>5898</v>
      </c>
      <c r="G1542" s="46" t="s">
        <v>5898</v>
      </c>
      <c r="H1542" s="46">
        <v>0.02</v>
      </c>
      <c r="I1542" s="46" t="s">
        <v>5898</v>
      </c>
      <c r="J1542" s="92" t="s">
        <v>5898</v>
      </c>
    </row>
    <row r="1543" spans="4:10" x14ac:dyDescent="0.15">
      <c r="D1543" s="40" t="s">
        <v>3134</v>
      </c>
      <c r="E1543" s="40" t="s">
        <v>3135</v>
      </c>
      <c r="F1543" s="46" t="s">
        <v>5898</v>
      </c>
      <c r="G1543" s="46" t="s">
        <v>5898</v>
      </c>
      <c r="H1543" s="46">
        <v>4.9963100000000003E-2</v>
      </c>
      <c r="I1543" s="46" t="s">
        <v>5898</v>
      </c>
      <c r="J1543" s="92" t="s">
        <v>5898</v>
      </c>
    </row>
    <row r="1544" spans="4:10" x14ac:dyDescent="0.15">
      <c r="D1544" s="40" t="s">
        <v>3136</v>
      </c>
      <c r="E1544" s="40" t="s">
        <v>3137</v>
      </c>
      <c r="F1544" s="46">
        <v>4.0000000000000001E-3</v>
      </c>
      <c r="G1544" s="46" t="s">
        <v>5898</v>
      </c>
      <c r="H1544" s="46" t="s">
        <v>5898</v>
      </c>
      <c r="I1544" s="46" t="s">
        <v>5898</v>
      </c>
      <c r="J1544" s="92" t="s">
        <v>5898</v>
      </c>
    </row>
    <row r="1545" spans="4:10" x14ac:dyDescent="0.15">
      <c r="D1545" s="40" t="s">
        <v>3138</v>
      </c>
      <c r="E1545" s="40" t="s">
        <v>3139</v>
      </c>
      <c r="F1545" s="46" t="s">
        <v>5898</v>
      </c>
      <c r="G1545" s="46" t="s">
        <v>5898</v>
      </c>
      <c r="H1545" s="46">
        <v>0.01</v>
      </c>
      <c r="I1545" s="46" t="s">
        <v>5898</v>
      </c>
      <c r="J1545" s="92" t="s">
        <v>5898</v>
      </c>
    </row>
    <row r="1546" spans="4:10" x14ac:dyDescent="0.15">
      <c r="D1546" s="40" t="s">
        <v>3140</v>
      </c>
      <c r="E1546" s="40" t="s">
        <v>3141</v>
      </c>
      <c r="F1546" s="46" t="s">
        <v>5898</v>
      </c>
      <c r="G1546" s="46" t="s">
        <v>5898</v>
      </c>
      <c r="H1546" s="46">
        <v>0.1199055</v>
      </c>
      <c r="I1546" s="46" t="s">
        <v>5898</v>
      </c>
      <c r="J1546" s="92" t="s">
        <v>5898</v>
      </c>
    </row>
    <row r="1547" spans="4:10" x14ac:dyDescent="0.15">
      <c r="D1547" s="40" t="s">
        <v>3142</v>
      </c>
      <c r="E1547" s="40" t="s">
        <v>3143</v>
      </c>
      <c r="F1547" s="46" t="s">
        <v>5898</v>
      </c>
      <c r="G1547" s="46" t="s">
        <v>5898</v>
      </c>
      <c r="H1547" s="46">
        <v>0.1</v>
      </c>
      <c r="I1547" s="46" t="s">
        <v>5898</v>
      </c>
      <c r="J1547" s="92" t="s">
        <v>5898</v>
      </c>
    </row>
    <row r="1548" spans="4:10" x14ac:dyDescent="0.15">
      <c r="D1548" s="40" t="s">
        <v>3144</v>
      </c>
      <c r="E1548" s="40" t="s">
        <v>3145</v>
      </c>
      <c r="F1548" s="46" t="s">
        <v>5898</v>
      </c>
      <c r="G1548" s="46" t="s">
        <v>5898</v>
      </c>
      <c r="H1548" s="46">
        <v>0.2</v>
      </c>
      <c r="I1548" s="46" t="s">
        <v>5898</v>
      </c>
      <c r="J1548" s="92" t="s">
        <v>5898</v>
      </c>
    </row>
    <row r="1549" spans="4:10" x14ac:dyDescent="0.15">
      <c r="D1549" s="40" t="s">
        <v>3146</v>
      </c>
      <c r="E1549" s="40" t="s">
        <v>3147</v>
      </c>
      <c r="F1549" s="46" t="s">
        <v>5898</v>
      </c>
      <c r="G1549" s="46" t="s">
        <v>5898</v>
      </c>
      <c r="H1549" s="46">
        <v>2.8000000000000001E-2</v>
      </c>
      <c r="I1549" s="46" t="s">
        <v>5898</v>
      </c>
      <c r="J1549" s="92" t="s">
        <v>5898</v>
      </c>
    </row>
    <row r="1550" spans="4:10" x14ac:dyDescent="0.15">
      <c r="D1550" s="40" t="s">
        <v>3148</v>
      </c>
      <c r="E1550" s="40" t="s">
        <v>3149</v>
      </c>
      <c r="F1550" s="46" t="s">
        <v>5898</v>
      </c>
      <c r="G1550" s="46" t="s">
        <v>5898</v>
      </c>
      <c r="H1550" s="46" t="s">
        <v>5898</v>
      </c>
      <c r="I1550" s="46" t="s">
        <v>5898</v>
      </c>
      <c r="J1550" s="92" t="s">
        <v>5898</v>
      </c>
    </row>
    <row r="1551" spans="4:10" x14ac:dyDescent="0.15">
      <c r="D1551" s="40" t="s">
        <v>3150</v>
      </c>
      <c r="E1551" s="40" t="s">
        <v>3151</v>
      </c>
      <c r="F1551" s="46" t="s">
        <v>5898</v>
      </c>
      <c r="G1551" s="46" t="s">
        <v>5898</v>
      </c>
      <c r="H1551" s="46">
        <v>0.06</v>
      </c>
      <c r="I1551" s="46" t="s">
        <v>5898</v>
      </c>
      <c r="J1551" s="92" t="s">
        <v>5898</v>
      </c>
    </row>
    <row r="1552" spans="4:10" x14ac:dyDescent="0.15">
      <c r="D1552" s="40" t="s">
        <v>3152</v>
      </c>
      <c r="E1552" s="40" t="s">
        <v>3153</v>
      </c>
      <c r="F1552" s="46" t="s">
        <v>5898</v>
      </c>
      <c r="G1552" s="46" t="s">
        <v>5898</v>
      </c>
      <c r="H1552" s="46">
        <v>3.5000000000000003E-2</v>
      </c>
      <c r="I1552" s="46" t="s">
        <v>5898</v>
      </c>
      <c r="J1552" s="92" t="s">
        <v>5898</v>
      </c>
    </row>
    <row r="1553" spans="4:10" x14ac:dyDescent="0.15">
      <c r="D1553" s="40" t="s">
        <v>3154</v>
      </c>
      <c r="E1553" s="40" t="s">
        <v>3155</v>
      </c>
      <c r="F1553" s="46" t="s">
        <v>5898</v>
      </c>
      <c r="G1553" s="46" t="s">
        <v>5898</v>
      </c>
      <c r="H1553" s="46">
        <v>0.08</v>
      </c>
      <c r="I1553" s="46" t="s">
        <v>5898</v>
      </c>
      <c r="J1553" s="92" t="s">
        <v>5898</v>
      </c>
    </row>
    <row r="1554" spans="4:10" x14ac:dyDescent="0.15">
      <c r="D1554" s="40" t="s">
        <v>3156</v>
      </c>
      <c r="E1554" s="40" t="s">
        <v>3157</v>
      </c>
      <c r="F1554" s="46" t="s">
        <v>5898</v>
      </c>
      <c r="G1554" s="46" t="s">
        <v>5898</v>
      </c>
      <c r="H1554" s="46">
        <v>0.1</v>
      </c>
      <c r="I1554" s="46" t="s">
        <v>5898</v>
      </c>
      <c r="J1554" s="92" t="s">
        <v>5898</v>
      </c>
    </row>
    <row r="1555" spans="4:10" x14ac:dyDescent="0.15">
      <c r="D1555" s="40" t="s">
        <v>3158</v>
      </c>
      <c r="E1555" s="40" t="s">
        <v>3159</v>
      </c>
      <c r="F1555" s="46" t="s">
        <v>5898</v>
      </c>
      <c r="G1555" s="46" t="s">
        <v>5898</v>
      </c>
      <c r="H1555" s="46">
        <v>0.1</v>
      </c>
      <c r="I1555" s="46" t="s">
        <v>5898</v>
      </c>
      <c r="J1555" s="92" t="s">
        <v>5898</v>
      </c>
    </row>
    <row r="1556" spans="4:10" x14ac:dyDescent="0.15">
      <c r="D1556" s="40" t="s">
        <v>3160</v>
      </c>
      <c r="E1556" s="40" t="s">
        <v>3161</v>
      </c>
      <c r="F1556" s="46" t="s">
        <v>5898</v>
      </c>
      <c r="G1556" s="46" t="s">
        <v>5898</v>
      </c>
      <c r="H1556" s="46">
        <v>0.2</v>
      </c>
      <c r="I1556" s="46" t="s">
        <v>5898</v>
      </c>
      <c r="J1556" s="92" t="s">
        <v>5898</v>
      </c>
    </row>
    <row r="1557" spans="4:10" x14ac:dyDescent="0.15">
      <c r="D1557" s="40" t="s">
        <v>3162</v>
      </c>
      <c r="E1557" s="40" t="s">
        <v>3163</v>
      </c>
      <c r="F1557" s="46" t="s">
        <v>5898</v>
      </c>
      <c r="G1557" s="46" t="s">
        <v>5898</v>
      </c>
      <c r="H1557" s="46" t="s">
        <v>5898</v>
      </c>
      <c r="I1557" s="46" t="s">
        <v>5898</v>
      </c>
      <c r="J1557" s="92" t="s">
        <v>5898</v>
      </c>
    </row>
    <row r="1558" spans="4:10" x14ac:dyDescent="0.15">
      <c r="D1558" s="40" t="s">
        <v>3164</v>
      </c>
      <c r="E1558" s="40" t="s">
        <v>3165</v>
      </c>
      <c r="F1558" s="46" t="s">
        <v>5898</v>
      </c>
      <c r="G1558" s="46" t="s">
        <v>5898</v>
      </c>
      <c r="H1558" s="46">
        <v>7.0000000000000007E-2</v>
      </c>
      <c r="I1558" s="46" t="s">
        <v>5898</v>
      </c>
      <c r="J1558" s="92" t="s">
        <v>5898</v>
      </c>
    </row>
    <row r="1559" spans="4:10" x14ac:dyDescent="0.15">
      <c r="D1559" s="40" t="s">
        <v>3166</v>
      </c>
      <c r="E1559" s="40" t="s">
        <v>3167</v>
      </c>
      <c r="F1559" s="46">
        <v>2.5000000000000001E-2</v>
      </c>
      <c r="G1559" s="46" t="s">
        <v>5898</v>
      </c>
      <c r="H1559" s="46">
        <v>2.6689000000000001E-3</v>
      </c>
      <c r="I1559" s="46" t="s">
        <v>5898</v>
      </c>
      <c r="J1559" s="92">
        <v>1</v>
      </c>
    </row>
    <row r="1560" spans="4:10" x14ac:dyDescent="0.15">
      <c r="D1560" s="40" t="s">
        <v>3168</v>
      </c>
      <c r="E1560" s="40" t="s">
        <v>3169</v>
      </c>
      <c r="F1560" s="46" t="s">
        <v>5898</v>
      </c>
      <c r="G1560" s="46" t="s">
        <v>5898</v>
      </c>
      <c r="H1560" s="46">
        <v>0.36</v>
      </c>
      <c r="I1560" s="46" t="s">
        <v>5898</v>
      </c>
      <c r="J1560" s="92" t="s">
        <v>5898</v>
      </c>
    </row>
    <row r="1561" spans="4:10" x14ac:dyDescent="0.15">
      <c r="D1561" s="40" t="s">
        <v>3170</v>
      </c>
      <c r="E1561" s="40" t="s">
        <v>3171</v>
      </c>
      <c r="F1561" s="46" t="s">
        <v>5898</v>
      </c>
      <c r="G1561" s="46" t="s">
        <v>5898</v>
      </c>
      <c r="H1561" s="46">
        <v>0.05</v>
      </c>
      <c r="I1561" s="46" t="s">
        <v>5898</v>
      </c>
      <c r="J1561" s="92" t="s">
        <v>5898</v>
      </c>
    </row>
    <row r="1562" spans="4:10" x14ac:dyDescent="0.15">
      <c r="D1562" s="40" t="s">
        <v>3172</v>
      </c>
      <c r="E1562" s="40" t="s">
        <v>3173</v>
      </c>
      <c r="F1562" s="46" t="s">
        <v>5898</v>
      </c>
      <c r="G1562" s="46" t="s">
        <v>5898</v>
      </c>
      <c r="H1562" s="46">
        <v>6.0091199999999997E-2</v>
      </c>
      <c r="I1562" s="46" t="s">
        <v>5898</v>
      </c>
      <c r="J1562" s="92" t="s">
        <v>5898</v>
      </c>
    </row>
    <row r="1563" spans="4:10" x14ac:dyDescent="0.15">
      <c r="D1563" s="40" t="s">
        <v>3174</v>
      </c>
      <c r="E1563" s="40" t="s">
        <v>3175</v>
      </c>
      <c r="F1563" s="46" t="s">
        <v>5898</v>
      </c>
      <c r="G1563" s="46" t="s">
        <v>5898</v>
      </c>
      <c r="H1563" s="46">
        <v>0.01</v>
      </c>
      <c r="I1563" s="46" t="s">
        <v>5898</v>
      </c>
      <c r="J1563" s="92" t="s">
        <v>5898</v>
      </c>
    </row>
    <row r="1564" spans="4:10" x14ac:dyDescent="0.15">
      <c r="D1564" s="40" t="s">
        <v>3176</v>
      </c>
      <c r="E1564" s="40" t="s">
        <v>3177</v>
      </c>
      <c r="F1564" s="46" t="s">
        <v>5898</v>
      </c>
      <c r="G1564" s="46" t="s">
        <v>5898</v>
      </c>
      <c r="H1564" s="46">
        <v>0.05</v>
      </c>
      <c r="I1564" s="46" t="s">
        <v>5898</v>
      </c>
      <c r="J1564" s="92" t="s">
        <v>5898</v>
      </c>
    </row>
    <row r="1565" spans="4:10" x14ac:dyDescent="0.15">
      <c r="D1565" s="40" t="s">
        <v>3178</v>
      </c>
      <c r="E1565" s="40" t="s">
        <v>3179</v>
      </c>
      <c r="F1565" s="46" t="s">
        <v>5898</v>
      </c>
      <c r="G1565" s="46" t="s">
        <v>5898</v>
      </c>
      <c r="H1565" s="46">
        <v>0.05</v>
      </c>
      <c r="I1565" s="46" t="s">
        <v>5898</v>
      </c>
      <c r="J1565" s="92" t="s">
        <v>5898</v>
      </c>
    </row>
    <row r="1566" spans="4:10" x14ac:dyDescent="0.15">
      <c r="D1566" s="40" t="s">
        <v>3180</v>
      </c>
      <c r="E1566" s="40" t="s">
        <v>3181</v>
      </c>
      <c r="F1566" s="46" t="s">
        <v>5898</v>
      </c>
      <c r="G1566" s="46" t="s">
        <v>5898</v>
      </c>
      <c r="H1566" s="46">
        <v>0.2</v>
      </c>
      <c r="I1566" s="46" t="s">
        <v>5898</v>
      </c>
      <c r="J1566" s="92" t="s">
        <v>5898</v>
      </c>
    </row>
    <row r="1567" spans="4:10" x14ac:dyDescent="0.15">
      <c r="D1567" s="40" t="s">
        <v>3182</v>
      </c>
      <c r="E1567" s="40" t="s">
        <v>3183</v>
      </c>
      <c r="F1567" s="46" t="s">
        <v>5898</v>
      </c>
      <c r="G1567" s="46" t="s">
        <v>5898</v>
      </c>
      <c r="H1567" s="46">
        <v>0.13600000000000001</v>
      </c>
      <c r="I1567" s="46" t="s">
        <v>5898</v>
      </c>
      <c r="J1567" s="92" t="s">
        <v>5898</v>
      </c>
    </row>
    <row r="1568" spans="4:10" x14ac:dyDescent="0.15">
      <c r="D1568" s="40" t="s">
        <v>3184</v>
      </c>
      <c r="E1568" s="40" t="s">
        <v>3185</v>
      </c>
      <c r="F1568" s="46" t="s">
        <v>5898</v>
      </c>
      <c r="G1568" s="46" t="s">
        <v>5898</v>
      </c>
      <c r="H1568" s="46">
        <v>0.1</v>
      </c>
      <c r="I1568" s="46" t="s">
        <v>5898</v>
      </c>
      <c r="J1568" s="92" t="s">
        <v>5898</v>
      </c>
    </row>
    <row r="1569" spans="4:10" x14ac:dyDescent="0.15">
      <c r="D1569" s="40" t="s">
        <v>3186</v>
      </c>
      <c r="E1569" s="40" t="s">
        <v>3187</v>
      </c>
      <c r="F1569" s="46" t="s">
        <v>5898</v>
      </c>
      <c r="G1569" s="46" t="s">
        <v>5898</v>
      </c>
      <c r="H1569" s="46">
        <v>0.1</v>
      </c>
      <c r="I1569" s="46" t="s">
        <v>5898</v>
      </c>
      <c r="J1569" s="92" t="s">
        <v>5898</v>
      </c>
    </row>
    <row r="1570" spans="4:10" x14ac:dyDescent="0.15">
      <c r="D1570" s="40" t="s">
        <v>3188</v>
      </c>
      <c r="E1570" s="40" t="s">
        <v>3189</v>
      </c>
      <c r="F1570" s="46" t="s">
        <v>5898</v>
      </c>
      <c r="G1570" s="46" t="s">
        <v>5898</v>
      </c>
      <c r="H1570" s="46">
        <v>0.01</v>
      </c>
      <c r="I1570" s="46" t="s">
        <v>5898</v>
      </c>
      <c r="J1570" s="92" t="s">
        <v>5898</v>
      </c>
    </row>
    <row r="1571" spans="4:10" x14ac:dyDescent="0.15">
      <c r="D1571" s="40" t="s">
        <v>3190</v>
      </c>
      <c r="E1571" s="40" t="s">
        <v>3191</v>
      </c>
      <c r="F1571" s="46" t="s">
        <v>5898</v>
      </c>
      <c r="G1571" s="46" t="s">
        <v>5898</v>
      </c>
      <c r="H1571" s="46">
        <v>3.5000000000000003E-2</v>
      </c>
      <c r="I1571" s="46" t="s">
        <v>5898</v>
      </c>
      <c r="J1571" s="92" t="s">
        <v>5898</v>
      </c>
    </row>
    <row r="1572" spans="4:10" x14ac:dyDescent="0.15">
      <c r="D1572" s="40" t="s">
        <v>3192</v>
      </c>
      <c r="E1572" s="40" t="s">
        <v>3193</v>
      </c>
      <c r="F1572" s="46" t="s">
        <v>5898</v>
      </c>
      <c r="G1572" s="46" t="s">
        <v>5898</v>
      </c>
      <c r="H1572" s="46">
        <v>0.05</v>
      </c>
      <c r="I1572" s="46" t="s">
        <v>5898</v>
      </c>
      <c r="J1572" s="92" t="s">
        <v>5898</v>
      </c>
    </row>
    <row r="1573" spans="4:10" x14ac:dyDescent="0.15">
      <c r="D1573" s="40" t="s">
        <v>3194</v>
      </c>
      <c r="E1573" s="40" t="s">
        <v>3195</v>
      </c>
      <c r="F1573" s="46" t="s">
        <v>5898</v>
      </c>
      <c r="G1573" s="46" t="s">
        <v>5898</v>
      </c>
      <c r="H1573" s="46">
        <v>3.5012500000000002E-2</v>
      </c>
      <c r="I1573" s="46" t="s">
        <v>5898</v>
      </c>
      <c r="J1573" s="92" t="s">
        <v>5898</v>
      </c>
    </row>
    <row r="1574" spans="4:10" x14ac:dyDescent="0.15">
      <c r="D1574" s="40" t="s">
        <v>3196</v>
      </c>
      <c r="E1574" s="40" t="s">
        <v>3197</v>
      </c>
      <c r="F1574" s="46" t="s">
        <v>5898</v>
      </c>
      <c r="G1574" s="46" t="s">
        <v>5898</v>
      </c>
      <c r="H1574" s="46">
        <v>0.03</v>
      </c>
      <c r="I1574" s="46" t="s">
        <v>5898</v>
      </c>
      <c r="J1574" s="92" t="s">
        <v>5898</v>
      </c>
    </row>
    <row r="1575" spans="4:10" x14ac:dyDescent="0.15">
      <c r="D1575" s="40" t="s">
        <v>3198</v>
      </c>
      <c r="E1575" s="40" t="s">
        <v>3199</v>
      </c>
      <c r="F1575" s="46" t="s">
        <v>5898</v>
      </c>
      <c r="G1575" s="46" t="s">
        <v>5898</v>
      </c>
      <c r="H1575" s="46" t="s">
        <v>5898</v>
      </c>
      <c r="I1575" s="46" t="s">
        <v>5898</v>
      </c>
      <c r="J1575" s="92" t="s">
        <v>5898</v>
      </c>
    </row>
    <row r="1576" spans="4:10" x14ac:dyDescent="0.15">
      <c r="D1576" s="40" t="s">
        <v>3200</v>
      </c>
      <c r="E1576" s="40" t="s">
        <v>3201</v>
      </c>
      <c r="F1576" s="46" t="s">
        <v>5898</v>
      </c>
      <c r="G1576" s="46" t="s">
        <v>5898</v>
      </c>
      <c r="H1576" s="46">
        <v>0.04</v>
      </c>
      <c r="I1576" s="46" t="s">
        <v>5898</v>
      </c>
      <c r="J1576" s="92" t="s">
        <v>5898</v>
      </c>
    </row>
    <row r="1577" spans="4:10" x14ac:dyDescent="0.15">
      <c r="D1577" s="40" t="s">
        <v>3202</v>
      </c>
      <c r="E1577" s="40" t="s">
        <v>3203</v>
      </c>
      <c r="F1577" s="46" t="s">
        <v>5898</v>
      </c>
      <c r="G1577" s="46" t="s">
        <v>5898</v>
      </c>
      <c r="H1577" s="46">
        <v>1.7000000000000001E-2</v>
      </c>
      <c r="I1577" s="46" t="s">
        <v>5898</v>
      </c>
      <c r="J1577" s="92" t="s">
        <v>5898</v>
      </c>
    </row>
    <row r="1578" spans="4:10" x14ac:dyDescent="0.15">
      <c r="D1578" s="40" t="s">
        <v>3204</v>
      </c>
      <c r="E1578" s="40" t="s">
        <v>3205</v>
      </c>
      <c r="F1578" s="46" t="s">
        <v>5898</v>
      </c>
      <c r="G1578" s="46" t="s">
        <v>5898</v>
      </c>
      <c r="H1578" s="46">
        <v>0.06</v>
      </c>
      <c r="I1578" s="46" t="s">
        <v>5898</v>
      </c>
      <c r="J1578" s="92" t="s">
        <v>5898</v>
      </c>
    </row>
    <row r="1579" spans="4:10" x14ac:dyDescent="0.15">
      <c r="D1579" s="40" t="s">
        <v>3206</v>
      </c>
      <c r="E1579" s="40" t="s">
        <v>3207</v>
      </c>
      <c r="F1579" s="46" t="s">
        <v>5898</v>
      </c>
      <c r="G1579" s="46" t="s">
        <v>5898</v>
      </c>
      <c r="H1579" s="46">
        <v>0.02</v>
      </c>
      <c r="I1579" s="46" t="s">
        <v>5898</v>
      </c>
      <c r="J1579" s="92" t="s">
        <v>5898</v>
      </c>
    </row>
    <row r="1580" spans="4:10" x14ac:dyDescent="0.15">
      <c r="D1580" s="40" t="s">
        <v>3208</v>
      </c>
      <c r="E1580" s="40" t="s">
        <v>3209</v>
      </c>
      <c r="F1580" s="46" t="s">
        <v>5898</v>
      </c>
      <c r="G1580" s="46" t="s">
        <v>5898</v>
      </c>
      <c r="H1580" s="46">
        <v>2.9762E-3</v>
      </c>
      <c r="I1580" s="46" t="s">
        <v>5898</v>
      </c>
      <c r="J1580" s="92" t="s">
        <v>5898</v>
      </c>
    </row>
    <row r="1581" spans="4:10" x14ac:dyDescent="0.15">
      <c r="D1581" s="40" t="s">
        <v>3210</v>
      </c>
      <c r="E1581" s="40" t="s">
        <v>3211</v>
      </c>
      <c r="F1581" s="46" t="s">
        <v>5898</v>
      </c>
      <c r="G1581" s="46" t="s">
        <v>5898</v>
      </c>
      <c r="H1581" s="46">
        <v>8.1325900000000007E-2</v>
      </c>
      <c r="I1581" s="46" t="s">
        <v>5898</v>
      </c>
      <c r="J1581" s="92" t="s">
        <v>5898</v>
      </c>
    </row>
    <row r="1582" spans="4:10" x14ac:dyDescent="0.15">
      <c r="D1582" s="40" t="s">
        <v>3212</v>
      </c>
      <c r="E1582" s="40" t="s">
        <v>3213</v>
      </c>
      <c r="F1582" s="46" t="s">
        <v>5898</v>
      </c>
      <c r="G1582" s="46" t="s">
        <v>5898</v>
      </c>
      <c r="H1582" s="46">
        <v>4.4999999999999998E-2</v>
      </c>
      <c r="I1582" s="46" t="s">
        <v>5898</v>
      </c>
      <c r="J1582" s="92" t="s">
        <v>5898</v>
      </c>
    </row>
    <row r="1583" spans="4:10" x14ac:dyDescent="0.15">
      <c r="D1583" s="40" t="s">
        <v>3214</v>
      </c>
      <c r="E1583" s="40" t="s">
        <v>3215</v>
      </c>
      <c r="F1583" s="46" t="s">
        <v>5898</v>
      </c>
      <c r="G1583" s="46" t="s">
        <v>5898</v>
      </c>
      <c r="H1583" s="46">
        <v>0.35499999999999998</v>
      </c>
      <c r="I1583" s="46" t="s">
        <v>5898</v>
      </c>
      <c r="J1583" s="92" t="s">
        <v>5898</v>
      </c>
    </row>
    <row r="1584" spans="4:10" x14ac:dyDescent="0.15">
      <c r="D1584" s="40" t="s">
        <v>3216</v>
      </c>
      <c r="E1584" s="40" t="s">
        <v>3217</v>
      </c>
      <c r="F1584" s="46" t="s">
        <v>5898</v>
      </c>
      <c r="G1584" s="46" t="s">
        <v>5898</v>
      </c>
      <c r="H1584" s="46" t="s">
        <v>5898</v>
      </c>
      <c r="I1584" s="46" t="s">
        <v>5898</v>
      </c>
      <c r="J1584" s="92" t="s">
        <v>5898</v>
      </c>
    </row>
    <row r="1585" spans="4:10" x14ac:dyDescent="0.15">
      <c r="D1585" s="40" t="s">
        <v>3218</v>
      </c>
      <c r="E1585" s="40" t="s">
        <v>3219</v>
      </c>
      <c r="F1585" s="46" t="s">
        <v>5898</v>
      </c>
      <c r="G1585" s="46" t="s">
        <v>5898</v>
      </c>
      <c r="H1585" s="46" t="s">
        <v>5898</v>
      </c>
      <c r="I1585" s="46" t="s">
        <v>5898</v>
      </c>
      <c r="J1585" s="92" t="s">
        <v>5898</v>
      </c>
    </row>
    <row r="1586" spans="4:10" x14ac:dyDescent="0.15">
      <c r="D1586" s="40" t="s">
        <v>3220</v>
      </c>
      <c r="E1586" s="40" t="s">
        <v>3221</v>
      </c>
      <c r="F1586" s="46" t="s">
        <v>5898</v>
      </c>
      <c r="G1586" s="46" t="s">
        <v>5898</v>
      </c>
      <c r="H1586" s="46">
        <v>4.2000000000000003E-2</v>
      </c>
      <c r="I1586" s="46" t="s">
        <v>5898</v>
      </c>
      <c r="J1586" s="92" t="s">
        <v>5898</v>
      </c>
    </row>
    <row r="1587" spans="4:10" x14ac:dyDescent="0.15">
      <c r="D1587" s="40" t="s">
        <v>3222</v>
      </c>
      <c r="E1587" s="40" t="s">
        <v>3223</v>
      </c>
      <c r="F1587" s="46" t="s">
        <v>5898</v>
      </c>
      <c r="G1587" s="46" t="s">
        <v>5898</v>
      </c>
      <c r="H1587" s="46">
        <v>3.9370000000000002E-2</v>
      </c>
      <c r="I1587" s="46" t="s">
        <v>5898</v>
      </c>
      <c r="J1587" s="92" t="s">
        <v>5898</v>
      </c>
    </row>
    <row r="1588" spans="4:10" x14ac:dyDescent="0.15">
      <c r="D1588" s="40" t="s">
        <v>3224</v>
      </c>
      <c r="E1588" s="40" t="s">
        <v>3225</v>
      </c>
      <c r="F1588" s="46" t="s">
        <v>5898</v>
      </c>
      <c r="G1588" s="46" t="s">
        <v>5898</v>
      </c>
      <c r="H1588" s="46" t="s">
        <v>5898</v>
      </c>
      <c r="I1588" s="46" t="s">
        <v>5898</v>
      </c>
      <c r="J1588" s="92" t="s">
        <v>5898</v>
      </c>
    </row>
    <row r="1589" spans="4:10" x14ac:dyDescent="0.15">
      <c r="D1589" s="40" t="s">
        <v>3226</v>
      </c>
      <c r="E1589" s="40" t="s">
        <v>3227</v>
      </c>
      <c r="F1589" s="46" t="s">
        <v>5898</v>
      </c>
      <c r="G1589" s="46" t="s">
        <v>5898</v>
      </c>
      <c r="H1589" s="46">
        <v>0.2</v>
      </c>
      <c r="I1589" s="46" t="s">
        <v>5898</v>
      </c>
      <c r="J1589" s="92" t="s">
        <v>5898</v>
      </c>
    </row>
    <row r="1590" spans="4:10" x14ac:dyDescent="0.15">
      <c r="D1590" s="40" t="s">
        <v>3228</v>
      </c>
      <c r="E1590" s="40" t="s">
        <v>3229</v>
      </c>
      <c r="F1590" s="46" t="s">
        <v>5898</v>
      </c>
      <c r="G1590" s="46" t="s">
        <v>5898</v>
      </c>
      <c r="H1590" s="46">
        <v>0.1</v>
      </c>
      <c r="I1590" s="46" t="s">
        <v>5898</v>
      </c>
      <c r="J1590" s="92" t="s">
        <v>5898</v>
      </c>
    </row>
    <row r="1591" spans="4:10" x14ac:dyDescent="0.15">
      <c r="D1591" s="40" t="s">
        <v>3230</v>
      </c>
      <c r="E1591" s="40" t="s">
        <v>3231</v>
      </c>
      <c r="F1591" s="46" t="s">
        <v>5898</v>
      </c>
      <c r="G1591" s="46" t="s">
        <v>5898</v>
      </c>
      <c r="H1591" s="46">
        <v>2.4E-2</v>
      </c>
      <c r="I1591" s="46" t="s">
        <v>5898</v>
      </c>
      <c r="J1591" s="92" t="s">
        <v>5898</v>
      </c>
    </row>
    <row r="1592" spans="4:10" x14ac:dyDescent="0.15">
      <c r="D1592" s="40" t="s">
        <v>3232</v>
      </c>
      <c r="E1592" s="40" t="s">
        <v>3233</v>
      </c>
      <c r="F1592" s="46" t="s">
        <v>5898</v>
      </c>
      <c r="G1592" s="46" t="s">
        <v>5898</v>
      </c>
      <c r="H1592" s="46" t="s">
        <v>5898</v>
      </c>
      <c r="I1592" s="46" t="s">
        <v>5898</v>
      </c>
      <c r="J1592" s="92" t="s">
        <v>5898</v>
      </c>
    </row>
    <row r="1593" spans="4:10" x14ac:dyDescent="0.15">
      <c r="D1593" s="40" t="s">
        <v>3234</v>
      </c>
      <c r="E1593" s="40" t="s">
        <v>3235</v>
      </c>
      <c r="F1593" s="46" t="s">
        <v>5898</v>
      </c>
      <c r="G1593" s="46" t="s">
        <v>5898</v>
      </c>
      <c r="H1593" s="46">
        <v>0.02</v>
      </c>
      <c r="I1593" s="46" t="s">
        <v>5898</v>
      </c>
      <c r="J1593" s="92" t="s">
        <v>5898</v>
      </c>
    </row>
    <row r="1594" spans="4:10" x14ac:dyDescent="0.15">
      <c r="D1594" s="40" t="s">
        <v>3236</v>
      </c>
      <c r="E1594" s="40" t="s">
        <v>3237</v>
      </c>
      <c r="F1594" s="46" t="s">
        <v>5898</v>
      </c>
      <c r="G1594" s="46" t="s">
        <v>5898</v>
      </c>
      <c r="H1594" s="46">
        <v>0.08</v>
      </c>
      <c r="I1594" s="46" t="s">
        <v>5898</v>
      </c>
      <c r="J1594" s="92" t="s">
        <v>5898</v>
      </c>
    </row>
    <row r="1595" spans="4:10" x14ac:dyDescent="0.15">
      <c r="D1595" s="40" t="s">
        <v>3238</v>
      </c>
      <c r="E1595" s="40" t="s">
        <v>3239</v>
      </c>
      <c r="F1595" s="46" t="s">
        <v>5898</v>
      </c>
      <c r="G1595" s="46" t="s">
        <v>5898</v>
      </c>
      <c r="H1595" s="46">
        <v>4.4999999999999998E-2</v>
      </c>
      <c r="I1595" s="46" t="s">
        <v>5898</v>
      </c>
      <c r="J1595" s="92" t="s">
        <v>5898</v>
      </c>
    </row>
    <row r="1596" spans="4:10" x14ac:dyDescent="0.15">
      <c r="D1596" s="40" t="s">
        <v>3240</v>
      </c>
      <c r="E1596" s="40" t="s">
        <v>3241</v>
      </c>
      <c r="F1596" s="46" t="s">
        <v>5898</v>
      </c>
      <c r="G1596" s="46" t="s">
        <v>5898</v>
      </c>
      <c r="H1596" s="46">
        <v>0.02</v>
      </c>
      <c r="I1596" s="46" t="s">
        <v>5898</v>
      </c>
      <c r="J1596" s="92" t="s">
        <v>5898</v>
      </c>
    </row>
    <row r="1597" spans="4:10" x14ac:dyDescent="0.15">
      <c r="D1597" s="40" t="s">
        <v>3242</v>
      </c>
      <c r="E1597" s="40" t="s">
        <v>3243</v>
      </c>
      <c r="F1597" s="46" t="s">
        <v>5898</v>
      </c>
      <c r="G1597" s="46" t="s">
        <v>5898</v>
      </c>
      <c r="H1597" s="46">
        <v>2.50394E-2</v>
      </c>
      <c r="I1597" s="46" t="s">
        <v>5898</v>
      </c>
      <c r="J1597" s="92" t="s">
        <v>5898</v>
      </c>
    </row>
    <row r="1598" spans="4:10" x14ac:dyDescent="0.15">
      <c r="D1598" s="40" t="s">
        <v>3244</v>
      </c>
      <c r="E1598" s="40" t="s">
        <v>3245</v>
      </c>
      <c r="F1598" s="46" t="s">
        <v>5898</v>
      </c>
      <c r="G1598" s="46" t="s">
        <v>5898</v>
      </c>
      <c r="H1598" s="46">
        <v>0.1</v>
      </c>
      <c r="I1598" s="46" t="s">
        <v>5898</v>
      </c>
      <c r="J1598" s="92" t="s">
        <v>5898</v>
      </c>
    </row>
    <row r="1599" spans="4:10" x14ac:dyDescent="0.15">
      <c r="D1599" s="40" t="s">
        <v>3246</v>
      </c>
      <c r="E1599" s="40" t="s">
        <v>3247</v>
      </c>
      <c r="F1599" s="46" t="s">
        <v>5898</v>
      </c>
      <c r="G1599" s="46" t="s">
        <v>5898</v>
      </c>
      <c r="H1599" s="46" t="s">
        <v>5898</v>
      </c>
      <c r="I1599" s="46" t="s">
        <v>5898</v>
      </c>
      <c r="J1599" s="92" t="s">
        <v>5898</v>
      </c>
    </row>
    <row r="1600" spans="4:10" x14ac:dyDescent="0.15">
      <c r="D1600" s="40" t="s">
        <v>3248</v>
      </c>
      <c r="E1600" s="40" t="s">
        <v>3249</v>
      </c>
      <c r="F1600" s="46" t="s">
        <v>5898</v>
      </c>
      <c r="G1600" s="46" t="s">
        <v>5898</v>
      </c>
      <c r="H1600" s="46">
        <v>0.01</v>
      </c>
      <c r="I1600" s="46" t="s">
        <v>5898</v>
      </c>
      <c r="J1600" s="92" t="s">
        <v>5898</v>
      </c>
    </row>
    <row r="1601" spans="4:10" x14ac:dyDescent="0.15">
      <c r="D1601" s="40" t="s">
        <v>3250</v>
      </c>
      <c r="E1601" s="40" t="s">
        <v>3251</v>
      </c>
      <c r="F1601" s="46" t="s">
        <v>5898</v>
      </c>
      <c r="G1601" s="46" t="s">
        <v>5898</v>
      </c>
      <c r="H1601" s="46">
        <v>0.15</v>
      </c>
      <c r="I1601" s="46" t="s">
        <v>5898</v>
      </c>
      <c r="J1601" s="92" t="s">
        <v>5898</v>
      </c>
    </row>
    <row r="1602" spans="4:10" x14ac:dyDescent="0.15">
      <c r="D1602" s="40" t="s">
        <v>3252</v>
      </c>
      <c r="E1602" s="40" t="s">
        <v>3253</v>
      </c>
      <c r="F1602" s="46" t="s">
        <v>5898</v>
      </c>
      <c r="G1602" s="46" t="s">
        <v>5898</v>
      </c>
      <c r="H1602" s="46" t="s">
        <v>5898</v>
      </c>
      <c r="I1602" s="46" t="s">
        <v>5898</v>
      </c>
      <c r="J1602" s="92" t="s">
        <v>5898</v>
      </c>
    </row>
    <row r="1603" spans="4:10" x14ac:dyDescent="0.15">
      <c r="D1603" s="40" t="s">
        <v>3254</v>
      </c>
      <c r="E1603" s="40" t="s">
        <v>3255</v>
      </c>
      <c r="F1603" s="46" t="s">
        <v>5898</v>
      </c>
      <c r="G1603" s="46" t="s">
        <v>5898</v>
      </c>
      <c r="H1603" s="46">
        <v>0.1</v>
      </c>
      <c r="I1603" s="46" t="s">
        <v>5898</v>
      </c>
      <c r="J1603" s="92" t="s">
        <v>5898</v>
      </c>
    </row>
    <row r="1604" spans="4:10" x14ac:dyDescent="0.15">
      <c r="D1604" s="40" t="s">
        <v>3256</v>
      </c>
      <c r="E1604" s="40" t="s">
        <v>3257</v>
      </c>
      <c r="F1604" s="46" t="s">
        <v>5898</v>
      </c>
      <c r="G1604" s="46" t="s">
        <v>5898</v>
      </c>
      <c r="H1604" s="46">
        <v>0.30006300000000002</v>
      </c>
      <c r="I1604" s="46" t="s">
        <v>5898</v>
      </c>
      <c r="J1604" s="92" t="s">
        <v>5898</v>
      </c>
    </row>
    <row r="1605" spans="4:10" x14ac:dyDescent="0.15">
      <c r="D1605" s="40" t="s">
        <v>3258</v>
      </c>
      <c r="E1605" s="40" t="s">
        <v>3259</v>
      </c>
      <c r="F1605" s="46" t="s">
        <v>5898</v>
      </c>
      <c r="G1605" s="46" t="s">
        <v>5898</v>
      </c>
      <c r="H1605" s="46">
        <v>0.2</v>
      </c>
      <c r="I1605" s="46" t="s">
        <v>5898</v>
      </c>
      <c r="J1605" s="92" t="s">
        <v>5898</v>
      </c>
    </row>
    <row r="1606" spans="4:10" x14ac:dyDescent="0.15">
      <c r="D1606" s="40" t="s">
        <v>3260</v>
      </c>
      <c r="E1606" s="40" t="s">
        <v>3261</v>
      </c>
      <c r="F1606" s="46" t="s">
        <v>5898</v>
      </c>
      <c r="G1606" s="46" t="s">
        <v>5898</v>
      </c>
      <c r="H1606" s="46" t="s">
        <v>5898</v>
      </c>
      <c r="I1606" s="46" t="s">
        <v>5898</v>
      </c>
      <c r="J1606" s="92" t="s">
        <v>5898</v>
      </c>
    </row>
    <row r="1607" spans="4:10" x14ac:dyDescent="0.15">
      <c r="D1607" s="40" t="s">
        <v>3262</v>
      </c>
      <c r="E1607" s="40" t="s">
        <v>3263</v>
      </c>
      <c r="F1607" s="46">
        <v>0.04</v>
      </c>
      <c r="G1607" s="46" t="s">
        <v>5898</v>
      </c>
      <c r="H1607" s="46">
        <v>2.5999999999999999E-2</v>
      </c>
      <c r="I1607" s="46" t="s">
        <v>5898</v>
      </c>
      <c r="J1607" s="92">
        <v>1</v>
      </c>
    </row>
    <row r="1608" spans="4:10" x14ac:dyDescent="0.15">
      <c r="D1608" s="40" t="s">
        <v>3264</v>
      </c>
      <c r="E1608" s="40" t="s">
        <v>3265</v>
      </c>
      <c r="F1608" s="46" t="s">
        <v>5898</v>
      </c>
      <c r="G1608" s="46" t="s">
        <v>5898</v>
      </c>
      <c r="H1608" s="46">
        <v>0.1</v>
      </c>
      <c r="I1608" s="46" t="s">
        <v>5898</v>
      </c>
      <c r="J1608" s="92" t="s">
        <v>5898</v>
      </c>
    </row>
    <row r="1609" spans="4:10" x14ac:dyDescent="0.15">
      <c r="D1609" s="40" t="s">
        <v>3266</v>
      </c>
      <c r="E1609" s="40" t="s">
        <v>3267</v>
      </c>
      <c r="F1609" s="46" t="s">
        <v>5898</v>
      </c>
      <c r="G1609" s="46" t="s">
        <v>5898</v>
      </c>
      <c r="H1609" s="46">
        <v>0.1</v>
      </c>
      <c r="I1609" s="46" t="s">
        <v>5898</v>
      </c>
      <c r="J1609" s="92" t="s">
        <v>5898</v>
      </c>
    </row>
    <row r="1610" spans="4:10" x14ac:dyDescent="0.15">
      <c r="D1610" s="40" t="s">
        <v>3268</v>
      </c>
      <c r="E1610" s="40" t="s">
        <v>3269</v>
      </c>
      <c r="F1610" s="46" t="s">
        <v>5898</v>
      </c>
      <c r="G1610" s="46" t="s">
        <v>5898</v>
      </c>
      <c r="H1610" s="46">
        <v>0.08</v>
      </c>
      <c r="I1610" s="46" t="s">
        <v>5898</v>
      </c>
      <c r="J1610" s="92" t="s">
        <v>5898</v>
      </c>
    </row>
    <row r="1611" spans="4:10" x14ac:dyDescent="0.15">
      <c r="D1611" s="40" t="s">
        <v>3270</v>
      </c>
      <c r="E1611" s="40" t="s">
        <v>3271</v>
      </c>
      <c r="F1611" s="46" t="s">
        <v>5898</v>
      </c>
      <c r="G1611" s="46" t="s">
        <v>5898</v>
      </c>
      <c r="H1611" s="46">
        <v>0.06</v>
      </c>
      <c r="I1611" s="46" t="s">
        <v>5898</v>
      </c>
      <c r="J1611" s="92" t="s">
        <v>5898</v>
      </c>
    </row>
    <row r="1612" spans="4:10" x14ac:dyDescent="0.15">
      <c r="D1612" s="40" t="s">
        <v>3272</v>
      </c>
      <c r="E1612" s="40" t="s">
        <v>3273</v>
      </c>
      <c r="F1612" s="46" t="s">
        <v>5898</v>
      </c>
      <c r="G1612" s="46" t="s">
        <v>5898</v>
      </c>
      <c r="H1612" s="46">
        <v>0.05</v>
      </c>
      <c r="I1612" s="46" t="s">
        <v>5898</v>
      </c>
      <c r="J1612" s="92" t="s">
        <v>5898</v>
      </c>
    </row>
    <row r="1613" spans="4:10" x14ac:dyDescent="0.15">
      <c r="D1613" s="40" t="s">
        <v>3274</v>
      </c>
      <c r="E1613" s="40" t="s">
        <v>3275</v>
      </c>
      <c r="F1613" s="46" t="s">
        <v>5898</v>
      </c>
      <c r="G1613" s="46" t="s">
        <v>5898</v>
      </c>
      <c r="H1613" s="46">
        <v>0.06</v>
      </c>
      <c r="I1613" s="46" t="s">
        <v>5898</v>
      </c>
      <c r="J1613" s="92" t="s">
        <v>5898</v>
      </c>
    </row>
    <row r="1614" spans="4:10" x14ac:dyDescent="0.15">
      <c r="D1614" s="40" t="s">
        <v>3276</v>
      </c>
      <c r="E1614" s="40" t="s">
        <v>3277</v>
      </c>
      <c r="F1614" s="46" t="s">
        <v>5898</v>
      </c>
      <c r="G1614" s="46" t="s">
        <v>5898</v>
      </c>
      <c r="H1614" s="46">
        <v>4.4999999999999998E-2</v>
      </c>
      <c r="I1614" s="46" t="s">
        <v>5898</v>
      </c>
      <c r="J1614" s="92" t="s">
        <v>5898</v>
      </c>
    </row>
    <row r="1615" spans="4:10" x14ac:dyDescent="0.15">
      <c r="D1615" s="40" t="s">
        <v>3278</v>
      </c>
      <c r="E1615" s="40" t="s">
        <v>3279</v>
      </c>
      <c r="F1615" s="46">
        <v>0.05</v>
      </c>
      <c r="G1615" s="46" t="s">
        <v>5898</v>
      </c>
      <c r="H1615" s="46">
        <v>0.01</v>
      </c>
      <c r="I1615" s="46" t="s">
        <v>5898</v>
      </c>
      <c r="J1615" s="92">
        <v>1</v>
      </c>
    </row>
    <row r="1616" spans="4:10" x14ac:dyDescent="0.15">
      <c r="D1616" s="40" t="s">
        <v>3280</v>
      </c>
      <c r="E1616" s="40" t="s">
        <v>3281</v>
      </c>
      <c r="F1616" s="46" t="s">
        <v>5898</v>
      </c>
      <c r="G1616" s="46" t="s">
        <v>5898</v>
      </c>
      <c r="H1616" s="46">
        <v>1.2E-2</v>
      </c>
      <c r="I1616" s="46" t="s">
        <v>5898</v>
      </c>
      <c r="J1616" s="92" t="s">
        <v>5898</v>
      </c>
    </row>
    <row r="1617" spans="4:10" x14ac:dyDescent="0.15">
      <c r="D1617" s="40" t="s">
        <v>3282</v>
      </c>
      <c r="E1617" s="40" t="s">
        <v>3283</v>
      </c>
      <c r="F1617" s="46" t="s">
        <v>5898</v>
      </c>
      <c r="G1617" s="46" t="s">
        <v>5898</v>
      </c>
      <c r="H1617" s="46">
        <v>6.8000000000000005E-2</v>
      </c>
      <c r="I1617" s="46" t="s">
        <v>5898</v>
      </c>
      <c r="J1617" s="92" t="s">
        <v>5898</v>
      </c>
    </row>
    <row r="1618" spans="4:10" x14ac:dyDescent="0.15">
      <c r="D1618" s="40" t="s">
        <v>3284</v>
      </c>
      <c r="E1618" s="40" t="s">
        <v>3285</v>
      </c>
      <c r="F1618" s="46" t="s">
        <v>5898</v>
      </c>
      <c r="G1618" s="46" t="s">
        <v>5898</v>
      </c>
      <c r="H1618" s="46">
        <v>0.02</v>
      </c>
      <c r="I1618" s="46" t="s">
        <v>5898</v>
      </c>
      <c r="J1618" s="92" t="s">
        <v>5898</v>
      </c>
    </row>
    <row r="1619" spans="4:10" x14ac:dyDescent="0.15">
      <c r="D1619" s="40" t="s">
        <v>3286</v>
      </c>
      <c r="E1619" s="40" t="s">
        <v>3287</v>
      </c>
      <c r="F1619" s="46" t="s">
        <v>5898</v>
      </c>
      <c r="G1619" s="46" t="s">
        <v>5898</v>
      </c>
      <c r="H1619" s="46">
        <v>0.35</v>
      </c>
      <c r="I1619" s="46" t="s">
        <v>5898</v>
      </c>
      <c r="J1619" s="92" t="s">
        <v>5898</v>
      </c>
    </row>
    <row r="1620" spans="4:10" x14ac:dyDescent="0.15">
      <c r="D1620" s="40" t="s">
        <v>3288</v>
      </c>
      <c r="E1620" s="40" t="s">
        <v>3289</v>
      </c>
      <c r="F1620" s="46" t="s">
        <v>5898</v>
      </c>
      <c r="G1620" s="46" t="s">
        <v>5898</v>
      </c>
      <c r="H1620" s="46">
        <v>0.105</v>
      </c>
      <c r="I1620" s="46" t="s">
        <v>5898</v>
      </c>
      <c r="J1620" s="92" t="s">
        <v>5898</v>
      </c>
    </row>
    <row r="1621" spans="4:10" x14ac:dyDescent="0.15">
      <c r="D1621" s="40" t="s">
        <v>3290</v>
      </c>
      <c r="E1621" s="40" t="s">
        <v>3291</v>
      </c>
      <c r="F1621" s="46" t="s">
        <v>5898</v>
      </c>
      <c r="G1621" s="46" t="s">
        <v>5898</v>
      </c>
      <c r="H1621" s="46">
        <v>5.8000000000000003E-2</v>
      </c>
      <c r="I1621" s="46" t="s">
        <v>5898</v>
      </c>
      <c r="J1621" s="92" t="s">
        <v>5898</v>
      </c>
    </row>
    <row r="1622" spans="4:10" x14ac:dyDescent="0.15">
      <c r="D1622" s="40" t="s">
        <v>3292</v>
      </c>
      <c r="E1622" s="40" t="s">
        <v>3293</v>
      </c>
      <c r="F1622" s="46" t="s">
        <v>5898</v>
      </c>
      <c r="G1622" s="46" t="s">
        <v>5898</v>
      </c>
      <c r="H1622" s="46">
        <v>0.2</v>
      </c>
      <c r="I1622" s="46" t="s">
        <v>5898</v>
      </c>
      <c r="J1622" s="92" t="s">
        <v>5898</v>
      </c>
    </row>
    <row r="1623" spans="4:10" x14ac:dyDescent="0.15">
      <c r="D1623" s="40" t="s">
        <v>3294</v>
      </c>
      <c r="E1623" s="40" t="s">
        <v>3295</v>
      </c>
      <c r="F1623" s="46" t="s">
        <v>5898</v>
      </c>
      <c r="G1623" s="46" t="s">
        <v>5898</v>
      </c>
      <c r="H1623" s="46">
        <v>0.2910874</v>
      </c>
      <c r="I1623" s="46" t="s">
        <v>5898</v>
      </c>
      <c r="J1623" s="92" t="s">
        <v>5898</v>
      </c>
    </row>
    <row r="1624" spans="4:10" x14ac:dyDescent="0.15">
      <c r="D1624" s="40" t="s">
        <v>3296</v>
      </c>
      <c r="E1624" s="40" t="s">
        <v>3297</v>
      </c>
      <c r="F1624" s="46" t="s">
        <v>5898</v>
      </c>
      <c r="G1624" s="46" t="s">
        <v>5898</v>
      </c>
      <c r="H1624" s="46">
        <v>0.04</v>
      </c>
      <c r="I1624" s="46" t="s">
        <v>5898</v>
      </c>
      <c r="J1624" s="92" t="s">
        <v>5898</v>
      </c>
    </row>
    <row r="1625" spans="4:10" x14ac:dyDescent="0.15">
      <c r="D1625" s="40" t="s">
        <v>3298</v>
      </c>
      <c r="E1625" s="40" t="s">
        <v>3299</v>
      </c>
      <c r="F1625" s="46" t="s">
        <v>5898</v>
      </c>
      <c r="G1625" s="46" t="s">
        <v>5898</v>
      </c>
      <c r="H1625" s="46">
        <v>1.9713000000000001E-2</v>
      </c>
      <c r="I1625" s="46" t="s">
        <v>5898</v>
      </c>
      <c r="J1625" s="92" t="s">
        <v>5898</v>
      </c>
    </row>
    <row r="1626" spans="4:10" x14ac:dyDescent="0.15">
      <c r="D1626" s="40" t="s">
        <v>3300</v>
      </c>
      <c r="E1626" s="40" t="s">
        <v>3301</v>
      </c>
      <c r="F1626" s="46" t="s">
        <v>5898</v>
      </c>
      <c r="G1626" s="46" t="s">
        <v>5898</v>
      </c>
      <c r="H1626" s="46">
        <v>0.05</v>
      </c>
      <c r="I1626" s="46" t="s">
        <v>5898</v>
      </c>
      <c r="J1626" s="92" t="s">
        <v>5898</v>
      </c>
    </row>
    <row r="1627" spans="4:10" x14ac:dyDescent="0.15">
      <c r="D1627" s="40" t="s">
        <v>3302</v>
      </c>
      <c r="E1627" s="40" t="s">
        <v>3303</v>
      </c>
      <c r="F1627" s="46" t="s">
        <v>5898</v>
      </c>
      <c r="G1627" s="46" t="s">
        <v>5898</v>
      </c>
      <c r="H1627" s="46" t="s">
        <v>5898</v>
      </c>
      <c r="I1627" s="46" t="s">
        <v>5898</v>
      </c>
      <c r="J1627" s="92" t="s">
        <v>5898</v>
      </c>
    </row>
    <row r="1628" spans="4:10" x14ac:dyDescent="0.15">
      <c r="D1628" s="40" t="s">
        <v>3304</v>
      </c>
      <c r="E1628" s="40" t="s">
        <v>3305</v>
      </c>
      <c r="F1628" s="46" t="s">
        <v>5898</v>
      </c>
      <c r="G1628" s="46" t="s">
        <v>5898</v>
      </c>
      <c r="H1628" s="46">
        <v>0.125</v>
      </c>
      <c r="I1628" s="46" t="s">
        <v>5898</v>
      </c>
      <c r="J1628" s="92" t="s">
        <v>5898</v>
      </c>
    </row>
    <row r="1629" spans="4:10" x14ac:dyDescent="0.15">
      <c r="D1629" s="40" t="s">
        <v>3306</v>
      </c>
      <c r="E1629" s="40" t="s">
        <v>3307</v>
      </c>
      <c r="F1629" s="46" t="s">
        <v>5898</v>
      </c>
      <c r="G1629" s="46" t="s">
        <v>5898</v>
      </c>
      <c r="H1629" s="46">
        <v>0.04</v>
      </c>
      <c r="I1629" s="46" t="s">
        <v>5898</v>
      </c>
      <c r="J1629" s="92" t="s">
        <v>5898</v>
      </c>
    </row>
    <row r="1630" spans="4:10" x14ac:dyDescent="0.15">
      <c r="D1630" s="40" t="s">
        <v>3308</v>
      </c>
      <c r="E1630" s="40" t="s">
        <v>3309</v>
      </c>
      <c r="F1630" s="46" t="s">
        <v>5898</v>
      </c>
      <c r="G1630" s="46" t="s">
        <v>5898</v>
      </c>
      <c r="H1630" s="46">
        <v>0.1100047</v>
      </c>
      <c r="I1630" s="46" t="s">
        <v>5898</v>
      </c>
      <c r="J1630" s="92" t="s">
        <v>5898</v>
      </c>
    </row>
    <row r="1631" spans="4:10" x14ac:dyDescent="0.15">
      <c r="D1631" s="40" t="s">
        <v>3310</v>
      </c>
      <c r="E1631" s="40" t="s">
        <v>3311</v>
      </c>
      <c r="F1631" s="46" t="s">
        <v>5898</v>
      </c>
      <c r="G1631" s="46" t="s">
        <v>5898</v>
      </c>
      <c r="H1631" s="46">
        <v>0.06</v>
      </c>
      <c r="I1631" s="46" t="s">
        <v>5898</v>
      </c>
      <c r="J1631" s="92" t="s">
        <v>5898</v>
      </c>
    </row>
    <row r="1632" spans="4:10" x14ac:dyDescent="0.15">
      <c r="D1632" s="40" t="s">
        <v>3312</v>
      </c>
      <c r="E1632" s="40" t="s">
        <v>3313</v>
      </c>
      <c r="F1632" s="46" t="s">
        <v>5898</v>
      </c>
      <c r="G1632" s="46" t="s">
        <v>5898</v>
      </c>
      <c r="H1632" s="46">
        <v>0.17</v>
      </c>
      <c r="I1632" s="46" t="s">
        <v>5898</v>
      </c>
      <c r="J1632" s="92" t="s">
        <v>5898</v>
      </c>
    </row>
    <row r="1633" spans="4:10" x14ac:dyDescent="0.15">
      <c r="D1633" s="40" t="s">
        <v>3314</v>
      </c>
      <c r="E1633" s="40" t="s">
        <v>3315</v>
      </c>
      <c r="F1633" s="46" t="s">
        <v>5898</v>
      </c>
      <c r="G1633" s="46" t="s">
        <v>5898</v>
      </c>
      <c r="H1633" s="46" t="s">
        <v>5898</v>
      </c>
      <c r="I1633" s="46" t="s">
        <v>5898</v>
      </c>
      <c r="J1633" s="92" t="s">
        <v>5898</v>
      </c>
    </row>
    <row r="1634" spans="4:10" x14ac:dyDescent="0.15">
      <c r="D1634" s="40" t="s">
        <v>3316</v>
      </c>
      <c r="E1634" s="40" t="s">
        <v>3317</v>
      </c>
      <c r="F1634" s="46" t="s">
        <v>5898</v>
      </c>
      <c r="G1634" s="46" t="s">
        <v>5898</v>
      </c>
      <c r="H1634" s="46">
        <v>0.06</v>
      </c>
      <c r="I1634" s="46" t="s">
        <v>5898</v>
      </c>
      <c r="J1634" s="92" t="s">
        <v>5898</v>
      </c>
    </row>
    <row r="1635" spans="4:10" x14ac:dyDescent="0.15">
      <c r="D1635" s="40" t="s">
        <v>3318</v>
      </c>
      <c r="E1635" s="40" t="s">
        <v>3319</v>
      </c>
      <c r="F1635" s="46" t="s">
        <v>5898</v>
      </c>
      <c r="G1635" s="46" t="s">
        <v>5898</v>
      </c>
      <c r="H1635" s="46">
        <v>2.5000000000000001E-2</v>
      </c>
      <c r="I1635" s="46" t="s">
        <v>5898</v>
      </c>
      <c r="J1635" s="92" t="s">
        <v>5898</v>
      </c>
    </row>
    <row r="1636" spans="4:10" x14ac:dyDescent="0.15">
      <c r="D1636" s="40" t="s">
        <v>3320</v>
      </c>
      <c r="E1636" s="40" t="s">
        <v>3321</v>
      </c>
      <c r="F1636" s="46" t="s">
        <v>5898</v>
      </c>
      <c r="G1636" s="46" t="s">
        <v>5898</v>
      </c>
      <c r="H1636" s="46">
        <v>0.2</v>
      </c>
      <c r="I1636" s="46" t="s">
        <v>5898</v>
      </c>
      <c r="J1636" s="92" t="s">
        <v>5898</v>
      </c>
    </row>
    <row r="1637" spans="4:10" x14ac:dyDescent="0.15">
      <c r="D1637" s="40" t="s">
        <v>3322</v>
      </c>
      <c r="E1637" s="40" t="s">
        <v>3323</v>
      </c>
      <c r="F1637" s="46" t="s">
        <v>5898</v>
      </c>
      <c r="G1637" s="46" t="s">
        <v>5898</v>
      </c>
      <c r="H1637" s="46">
        <v>0.26</v>
      </c>
      <c r="I1637" s="46" t="s">
        <v>5898</v>
      </c>
      <c r="J1637" s="92" t="s">
        <v>5898</v>
      </c>
    </row>
    <row r="1638" spans="4:10" x14ac:dyDescent="0.15">
      <c r="D1638" s="40" t="s">
        <v>3324</v>
      </c>
      <c r="E1638" s="40" t="s">
        <v>3325</v>
      </c>
      <c r="F1638" s="46" t="s">
        <v>5898</v>
      </c>
      <c r="G1638" s="46" t="s">
        <v>5898</v>
      </c>
      <c r="H1638" s="46">
        <v>0.3</v>
      </c>
      <c r="I1638" s="46" t="s">
        <v>5898</v>
      </c>
      <c r="J1638" s="92" t="s">
        <v>5898</v>
      </c>
    </row>
    <row r="1639" spans="4:10" x14ac:dyDescent="0.15">
      <c r="D1639" s="40" t="s">
        <v>3326</v>
      </c>
      <c r="E1639" s="40" t="s">
        <v>3327</v>
      </c>
      <c r="F1639" s="46" t="s">
        <v>5898</v>
      </c>
      <c r="G1639" s="46" t="s">
        <v>5898</v>
      </c>
      <c r="H1639" s="46">
        <v>0.1</v>
      </c>
      <c r="I1639" s="46" t="s">
        <v>5898</v>
      </c>
      <c r="J1639" s="92" t="s">
        <v>5898</v>
      </c>
    </row>
    <row r="1640" spans="4:10" x14ac:dyDescent="0.15">
      <c r="D1640" s="40" t="s">
        <v>3328</v>
      </c>
      <c r="E1640" s="40" t="s">
        <v>3329</v>
      </c>
      <c r="F1640" s="46" t="s">
        <v>5898</v>
      </c>
      <c r="G1640" s="46" t="s">
        <v>5898</v>
      </c>
      <c r="H1640" s="46">
        <v>0.125</v>
      </c>
      <c r="I1640" s="46" t="s">
        <v>5898</v>
      </c>
      <c r="J1640" s="92" t="s">
        <v>5898</v>
      </c>
    </row>
    <row r="1641" spans="4:10" x14ac:dyDescent="0.15">
      <c r="D1641" s="40" t="s">
        <v>3330</v>
      </c>
      <c r="E1641" s="40" t="s">
        <v>3331</v>
      </c>
      <c r="F1641" s="46" t="s">
        <v>5898</v>
      </c>
      <c r="G1641" s="46" t="s">
        <v>5898</v>
      </c>
      <c r="H1641" s="46">
        <v>0.1</v>
      </c>
      <c r="I1641" s="46" t="s">
        <v>5898</v>
      </c>
      <c r="J1641" s="92" t="s">
        <v>5898</v>
      </c>
    </row>
    <row r="1642" spans="4:10" x14ac:dyDescent="0.15">
      <c r="D1642" s="40" t="s">
        <v>3332</v>
      </c>
      <c r="E1642" s="40" t="s">
        <v>3333</v>
      </c>
      <c r="F1642" s="46" t="s">
        <v>5898</v>
      </c>
      <c r="G1642" s="46" t="s">
        <v>5898</v>
      </c>
      <c r="H1642" s="46" t="s">
        <v>5898</v>
      </c>
      <c r="I1642" s="46" t="s">
        <v>5898</v>
      </c>
      <c r="J1642" s="92" t="s">
        <v>5898</v>
      </c>
    </row>
    <row r="1643" spans="4:10" x14ac:dyDescent="0.15">
      <c r="D1643" s="40" t="s">
        <v>3334</v>
      </c>
      <c r="E1643" s="40" t="s">
        <v>3335</v>
      </c>
      <c r="F1643" s="46" t="s">
        <v>5898</v>
      </c>
      <c r="G1643" s="46" t="s">
        <v>5898</v>
      </c>
      <c r="H1643" s="46">
        <v>0.5</v>
      </c>
      <c r="I1643" s="46" t="s">
        <v>5898</v>
      </c>
      <c r="J1643" s="92" t="s">
        <v>5898</v>
      </c>
    </row>
    <row r="1644" spans="4:10" x14ac:dyDescent="0.15">
      <c r="D1644" s="40" t="s">
        <v>3336</v>
      </c>
      <c r="E1644" s="40" t="s">
        <v>3337</v>
      </c>
      <c r="F1644" s="46">
        <v>0.06</v>
      </c>
      <c r="G1644" s="46" t="s">
        <v>5898</v>
      </c>
      <c r="H1644" s="46">
        <v>0.02</v>
      </c>
      <c r="I1644" s="46" t="s">
        <v>5898</v>
      </c>
      <c r="J1644" s="92">
        <v>1</v>
      </c>
    </row>
    <row r="1645" spans="4:10" x14ac:dyDescent="0.15">
      <c r="D1645" s="40" t="s">
        <v>3338</v>
      </c>
      <c r="E1645" s="40" t="s">
        <v>3339</v>
      </c>
      <c r="F1645" s="46" t="s">
        <v>5898</v>
      </c>
      <c r="G1645" s="46" t="s">
        <v>5898</v>
      </c>
      <c r="H1645" s="46">
        <v>0.2</v>
      </c>
      <c r="I1645" s="46" t="s">
        <v>5898</v>
      </c>
      <c r="J1645" s="92" t="s">
        <v>5898</v>
      </c>
    </row>
    <row r="1646" spans="4:10" x14ac:dyDescent="0.15">
      <c r="D1646" s="40" t="s">
        <v>3340</v>
      </c>
      <c r="E1646" s="40" t="s">
        <v>3341</v>
      </c>
      <c r="F1646" s="46" t="s">
        <v>5898</v>
      </c>
      <c r="G1646" s="46" t="s">
        <v>5898</v>
      </c>
      <c r="H1646" s="46">
        <v>0.1</v>
      </c>
      <c r="I1646" s="46" t="s">
        <v>5898</v>
      </c>
      <c r="J1646" s="92" t="s">
        <v>5898</v>
      </c>
    </row>
    <row r="1647" spans="4:10" x14ac:dyDescent="0.15">
      <c r="D1647" s="40" t="s">
        <v>3342</v>
      </c>
      <c r="E1647" s="40" t="s">
        <v>3343</v>
      </c>
      <c r="F1647" s="46" t="s">
        <v>5898</v>
      </c>
      <c r="G1647" s="46" t="s">
        <v>5898</v>
      </c>
      <c r="H1647" s="46">
        <v>0.24</v>
      </c>
      <c r="I1647" s="46" t="s">
        <v>5898</v>
      </c>
      <c r="J1647" s="92" t="s">
        <v>5898</v>
      </c>
    </row>
    <row r="1648" spans="4:10" x14ac:dyDescent="0.15">
      <c r="D1648" s="40" t="s">
        <v>3344</v>
      </c>
      <c r="E1648" s="40" t="s">
        <v>3345</v>
      </c>
      <c r="F1648" s="46" t="s">
        <v>5898</v>
      </c>
      <c r="G1648" s="46" t="s">
        <v>5898</v>
      </c>
      <c r="H1648" s="46">
        <v>0.11</v>
      </c>
      <c r="I1648" s="46" t="s">
        <v>5898</v>
      </c>
      <c r="J1648" s="92" t="s">
        <v>5898</v>
      </c>
    </row>
    <row r="1649" spans="4:10" x14ac:dyDescent="0.15">
      <c r="D1649" s="40" t="s">
        <v>3346</v>
      </c>
      <c r="E1649" s="40" t="s">
        <v>3347</v>
      </c>
      <c r="F1649" s="46" t="s">
        <v>5898</v>
      </c>
      <c r="G1649" s="46" t="s">
        <v>5898</v>
      </c>
      <c r="H1649" s="46">
        <v>0.05</v>
      </c>
      <c r="I1649" s="46" t="s">
        <v>5898</v>
      </c>
      <c r="J1649" s="92" t="s">
        <v>5898</v>
      </c>
    </row>
    <row r="1650" spans="4:10" x14ac:dyDescent="0.15">
      <c r="D1650" s="40" t="s">
        <v>3348</v>
      </c>
      <c r="E1650" s="40" t="s">
        <v>3349</v>
      </c>
      <c r="F1650" s="46" t="s">
        <v>5898</v>
      </c>
      <c r="G1650" s="46" t="s">
        <v>5898</v>
      </c>
      <c r="H1650" s="46">
        <v>0.2011985</v>
      </c>
      <c r="I1650" s="46" t="s">
        <v>5898</v>
      </c>
      <c r="J1650" s="92" t="s">
        <v>5898</v>
      </c>
    </row>
    <row r="1651" spans="4:10" x14ac:dyDescent="0.15">
      <c r="D1651" s="40" t="s">
        <v>3350</v>
      </c>
      <c r="E1651" s="40" t="s">
        <v>3351</v>
      </c>
      <c r="F1651" s="46" t="s">
        <v>5898</v>
      </c>
      <c r="G1651" s="46" t="s">
        <v>5898</v>
      </c>
      <c r="H1651" s="46">
        <v>0.2</v>
      </c>
      <c r="I1651" s="46" t="s">
        <v>5898</v>
      </c>
      <c r="J1651" s="92" t="s">
        <v>5898</v>
      </c>
    </row>
    <row r="1652" spans="4:10" x14ac:dyDescent="0.15">
      <c r="D1652" s="40" t="s">
        <v>3352</v>
      </c>
      <c r="E1652" s="40" t="s">
        <v>3353</v>
      </c>
      <c r="F1652" s="46" t="s">
        <v>5898</v>
      </c>
      <c r="G1652" s="46" t="s">
        <v>5898</v>
      </c>
      <c r="H1652" s="46">
        <v>0.02</v>
      </c>
      <c r="I1652" s="46" t="s">
        <v>5898</v>
      </c>
      <c r="J1652" s="92" t="s">
        <v>5898</v>
      </c>
    </row>
    <row r="1653" spans="4:10" x14ac:dyDescent="0.15">
      <c r="D1653" s="40" t="s">
        <v>3354</v>
      </c>
      <c r="E1653" s="40" t="s">
        <v>3355</v>
      </c>
      <c r="F1653" s="46" t="s">
        <v>5898</v>
      </c>
      <c r="G1653" s="46" t="s">
        <v>5898</v>
      </c>
      <c r="H1653" s="46">
        <v>5.8000000000000003E-2</v>
      </c>
      <c r="I1653" s="46" t="s">
        <v>5898</v>
      </c>
      <c r="J1653" s="92" t="s">
        <v>5898</v>
      </c>
    </row>
    <row r="1654" spans="4:10" x14ac:dyDescent="0.15">
      <c r="D1654" s="40" t="s">
        <v>3356</v>
      </c>
      <c r="E1654" s="40" t="s">
        <v>3357</v>
      </c>
      <c r="F1654" s="46" t="s">
        <v>5898</v>
      </c>
      <c r="G1654" s="46" t="s">
        <v>5898</v>
      </c>
      <c r="H1654" s="46">
        <v>0.3</v>
      </c>
      <c r="I1654" s="46" t="s">
        <v>5898</v>
      </c>
      <c r="J1654" s="92" t="s">
        <v>5898</v>
      </c>
    </row>
    <row r="1655" spans="4:10" x14ac:dyDescent="0.15">
      <c r="D1655" s="40" t="s">
        <v>3358</v>
      </c>
      <c r="E1655" s="40" t="s">
        <v>3359</v>
      </c>
      <c r="F1655" s="46" t="s">
        <v>5898</v>
      </c>
      <c r="G1655" s="46" t="s">
        <v>5898</v>
      </c>
      <c r="H1655" s="46">
        <v>0.56000000000000005</v>
      </c>
      <c r="I1655" s="46" t="s">
        <v>5898</v>
      </c>
      <c r="J1655" s="92" t="s">
        <v>5898</v>
      </c>
    </row>
    <row r="1656" spans="4:10" x14ac:dyDescent="0.15">
      <c r="D1656" s="40" t="s">
        <v>3360</v>
      </c>
      <c r="E1656" s="40" t="s">
        <v>3361</v>
      </c>
      <c r="F1656" s="46" t="s">
        <v>5898</v>
      </c>
      <c r="G1656" s="46" t="s">
        <v>5898</v>
      </c>
      <c r="H1656" s="46">
        <v>0.25</v>
      </c>
      <c r="I1656" s="46" t="s">
        <v>5898</v>
      </c>
      <c r="J1656" s="92" t="s">
        <v>5898</v>
      </c>
    </row>
    <row r="1657" spans="4:10" x14ac:dyDescent="0.15">
      <c r="D1657" s="40" t="s">
        <v>3362</v>
      </c>
      <c r="E1657" s="40" t="s">
        <v>3363</v>
      </c>
      <c r="F1657" s="46" t="s">
        <v>5898</v>
      </c>
      <c r="G1657" s="46" t="s">
        <v>5898</v>
      </c>
      <c r="H1657" s="46">
        <v>0.2</v>
      </c>
      <c r="I1657" s="46" t="s">
        <v>5898</v>
      </c>
      <c r="J1657" s="92" t="s">
        <v>5898</v>
      </c>
    </row>
    <row r="1658" spans="4:10" x14ac:dyDescent="0.15">
      <c r="D1658" s="40" t="s">
        <v>3364</v>
      </c>
      <c r="E1658" s="40" t="s">
        <v>3365</v>
      </c>
      <c r="F1658" s="46" t="s">
        <v>5898</v>
      </c>
      <c r="G1658" s="46" t="s">
        <v>5898</v>
      </c>
      <c r="H1658" s="46" t="s">
        <v>5898</v>
      </c>
      <c r="I1658" s="46" t="s">
        <v>5898</v>
      </c>
      <c r="J1658" s="92" t="s">
        <v>5898</v>
      </c>
    </row>
    <row r="1659" spans="4:10" x14ac:dyDescent="0.15">
      <c r="D1659" s="40" t="s">
        <v>3366</v>
      </c>
      <c r="E1659" s="40" t="s">
        <v>3367</v>
      </c>
      <c r="F1659" s="46" t="s">
        <v>5898</v>
      </c>
      <c r="G1659" s="46" t="s">
        <v>5898</v>
      </c>
      <c r="H1659" s="46">
        <v>0.2</v>
      </c>
      <c r="I1659" s="46" t="s">
        <v>5898</v>
      </c>
      <c r="J1659" s="92" t="s">
        <v>5898</v>
      </c>
    </row>
    <row r="1660" spans="4:10" x14ac:dyDescent="0.15">
      <c r="D1660" s="40" t="s">
        <v>3368</v>
      </c>
      <c r="E1660" s="40" t="s">
        <v>3369</v>
      </c>
      <c r="F1660" s="46" t="s">
        <v>5898</v>
      </c>
      <c r="G1660" s="46" t="s">
        <v>5898</v>
      </c>
      <c r="H1660" s="46">
        <v>4.2000000000000003E-2</v>
      </c>
      <c r="I1660" s="46" t="s">
        <v>5898</v>
      </c>
      <c r="J1660" s="92" t="s">
        <v>5898</v>
      </c>
    </row>
    <row r="1661" spans="4:10" x14ac:dyDescent="0.15">
      <c r="D1661" s="40" t="s">
        <v>3370</v>
      </c>
      <c r="E1661" s="40" t="s">
        <v>3371</v>
      </c>
      <c r="F1661" s="46" t="s">
        <v>5898</v>
      </c>
      <c r="G1661" s="46" t="s">
        <v>5898</v>
      </c>
      <c r="H1661" s="46">
        <v>0.05</v>
      </c>
      <c r="I1661" s="46" t="s">
        <v>5898</v>
      </c>
      <c r="J1661" s="92" t="s">
        <v>5898</v>
      </c>
    </row>
    <row r="1662" spans="4:10" x14ac:dyDescent="0.15">
      <c r="D1662" s="40" t="s">
        <v>3372</v>
      </c>
      <c r="E1662" s="40" t="s">
        <v>3373</v>
      </c>
      <c r="F1662" s="46" t="s">
        <v>5898</v>
      </c>
      <c r="G1662" s="46" t="s">
        <v>5898</v>
      </c>
      <c r="H1662" s="46">
        <v>1.4999999999999999E-2</v>
      </c>
      <c r="I1662" s="46" t="s">
        <v>5898</v>
      </c>
      <c r="J1662" s="92" t="s">
        <v>5898</v>
      </c>
    </row>
    <row r="1663" spans="4:10" x14ac:dyDescent="0.15">
      <c r="D1663" s="40" t="s">
        <v>3374</v>
      </c>
      <c r="E1663" s="40" t="s">
        <v>3375</v>
      </c>
      <c r="F1663" s="46" t="s">
        <v>5898</v>
      </c>
      <c r="G1663" s="46" t="s">
        <v>5898</v>
      </c>
      <c r="H1663" s="46">
        <v>0.01</v>
      </c>
      <c r="I1663" s="46" t="s">
        <v>5898</v>
      </c>
      <c r="J1663" s="92" t="s">
        <v>5898</v>
      </c>
    </row>
    <row r="1664" spans="4:10" x14ac:dyDescent="0.15">
      <c r="D1664" s="40" t="s">
        <v>3376</v>
      </c>
      <c r="E1664" s="40" t="s">
        <v>3377</v>
      </c>
      <c r="F1664" s="46" t="s">
        <v>5898</v>
      </c>
      <c r="G1664" s="46" t="s">
        <v>5898</v>
      </c>
      <c r="H1664" s="46">
        <v>0.55000000000000004</v>
      </c>
      <c r="I1664" s="46" t="s">
        <v>5898</v>
      </c>
      <c r="J1664" s="92" t="s">
        <v>5898</v>
      </c>
    </row>
    <row r="1665" spans="4:10" x14ac:dyDescent="0.15">
      <c r="D1665" s="40" t="s">
        <v>3378</v>
      </c>
      <c r="E1665" s="40" t="s">
        <v>3379</v>
      </c>
      <c r="F1665" s="46" t="s">
        <v>5898</v>
      </c>
      <c r="G1665" s="46" t="s">
        <v>5898</v>
      </c>
      <c r="H1665" s="46">
        <v>0.05</v>
      </c>
      <c r="I1665" s="46" t="s">
        <v>5898</v>
      </c>
      <c r="J1665" s="92" t="s">
        <v>5898</v>
      </c>
    </row>
    <row r="1666" spans="4:10" x14ac:dyDescent="0.15">
      <c r="D1666" s="40" t="s">
        <v>3380</v>
      </c>
      <c r="E1666" s="40" t="s">
        <v>3381</v>
      </c>
      <c r="F1666" s="46" t="s">
        <v>5898</v>
      </c>
      <c r="G1666" s="46" t="s">
        <v>5898</v>
      </c>
      <c r="H1666" s="46" t="s">
        <v>5898</v>
      </c>
      <c r="I1666" s="46" t="s">
        <v>5898</v>
      </c>
      <c r="J1666" s="92" t="s">
        <v>5898</v>
      </c>
    </row>
    <row r="1667" spans="4:10" x14ac:dyDescent="0.15">
      <c r="D1667" s="40" t="s">
        <v>3382</v>
      </c>
      <c r="E1667" s="40" t="s">
        <v>3383</v>
      </c>
      <c r="F1667" s="46" t="s">
        <v>5898</v>
      </c>
      <c r="G1667" s="46" t="s">
        <v>5898</v>
      </c>
      <c r="H1667" s="46">
        <v>0.3</v>
      </c>
      <c r="I1667" s="46" t="s">
        <v>5898</v>
      </c>
      <c r="J1667" s="92" t="s">
        <v>5898</v>
      </c>
    </row>
    <row r="1668" spans="4:10" x14ac:dyDescent="0.15">
      <c r="D1668" s="40" t="s">
        <v>3384</v>
      </c>
      <c r="E1668" s="40" t="s">
        <v>3385</v>
      </c>
      <c r="F1668" s="46" t="s">
        <v>5898</v>
      </c>
      <c r="G1668" s="46" t="s">
        <v>5898</v>
      </c>
      <c r="H1668" s="46">
        <v>0.1</v>
      </c>
      <c r="I1668" s="46" t="s">
        <v>5898</v>
      </c>
      <c r="J1668" s="92" t="s">
        <v>5898</v>
      </c>
    </row>
    <row r="1669" spans="4:10" x14ac:dyDescent="0.15">
      <c r="D1669" s="40" t="s">
        <v>3386</v>
      </c>
      <c r="E1669" s="40" t="s">
        <v>3387</v>
      </c>
      <c r="F1669" s="46" t="s">
        <v>5898</v>
      </c>
      <c r="G1669" s="46" t="s">
        <v>5898</v>
      </c>
      <c r="H1669" s="46">
        <v>0.35</v>
      </c>
      <c r="I1669" s="46" t="s">
        <v>5898</v>
      </c>
      <c r="J1669" s="92" t="s">
        <v>5898</v>
      </c>
    </row>
    <row r="1670" spans="4:10" x14ac:dyDescent="0.15">
      <c r="D1670" s="40" t="s">
        <v>3388</v>
      </c>
      <c r="E1670" s="40" t="s">
        <v>3389</v>
      </c>
      <c r="F1670" s="46" t="s">
        <v>5898</v>
      </c>
      <c r="G1670" s="46" t="s">
        <v>5898</v>
      </c>
      <c r="H1670" s="46">
        <v>0.15</v>
      </c>
      <c r="I1670" s="46" t="s">
        <v>5898</v>
      </c>
      <c r="J1670" s="92" t="s">
        <v>5898</v>
      </c>
    </row>
    <row r="1671" spans="4:10" x14ac:dyDescent="0.15">
      <c r="D1671" s="40" t="s">
        <v>3390</v>
      </c>
      <c r="E1671" s="40" t="s">
        <v>3391</v>
      </c>
      <c r="F1671" s="46" t="s">
        <v>5898</v>
      </c>
      <c r="G1671" s="46" t="s">
        <v>5898</v>
      </c>
      <c r="H1671" s="46">
        <v>3.7999999999999999E-2</v>
      </c>
      <c r="I1671" s="46" t="s">
        <v>5898</v>
      </c>
      <c r="J1671" s="92" t="s">
        <v>5898</v>
      </c>
    </row>
    <row r="1672" spans="4:10" x14ac:dyDescent="0.15">
      <c r="D1672" s="40" t="s">
        <v>3392</v>
      </c>
      <c r="E1672" s="40" t="s">
        <v>3393</v>
      </c>
      <c r="F1672" s="46" t="s">
        <v>5898</v>
      </c>
      <c r="G1672" s="46" t="s">
        <v>5898</v>
      </c>
      <c r="H1672" s="46">
        <v>0.05</v>
      </c>
      <c r="I1672" s="46" t="s">
        <v>5898</v>
      </c>
      <c r="J1672" s="92" t="s">
        <v>5898</v>
      </c>
    </row>
    <row r="1673" spans="4:10" x14ac:dyDescent="0.15">
      <c r="D1673" s="40" t="s">
        <v>3394</v>
      </c>
      <c r="E1673" s="40" t="s">
        <v>3395</v>
      </c>
      <c r="F1673" s="46" t="s">
        <v>5898</v>
      </c>
      <c r="G1673" s="46" t="s">
        <v>5898</v>
      </c>
      <c r="H1673" s="46">
        <v>0.4</v>
      </c>
      <c r="I1673" s="46" t="s">
        <v>5898</v>
      </c>
      <c r="J1673" s="92" t="s">
        <v>5898</v>
      </c>
    </row>
    <row r="1674" spans="4:10" x14ac:dyDescent="0.15">
      <c r="D1674" s="40" t="s">
        <v>3396</v>
      </c>
      <c r="E1674" s="40" t="s">
        <v>3397</v>
      </c>
      <c r="F1674" s="46" t="s">
        <v>5898</v>
      </c>
      <c r="G1674" s="46" t="s">
        <v>5898</v>
      </c>
      <c r="H1674" s="46">
        <v>6.2E-2</v>
      </c>
      <c r="I1674" s="46" t="s">
        <v>5898</v>
      </c>
      <c r="J1674" s="92" t="s">
        <v>5898</v>
      </c>
    </row>
    <row r="1675" spans="4:10" x14ac:dyDescent="0.15">
      <c r="D1675" s="40" t="s">
        <v>3398</v>
      </c>
      <c r="E1675" s="40" t="s">
        <v>3399</v>
      </c>
      <c r="F1675" s="46" t="s">
        <v>5898</v>
      </c>
      <c r="G1675" s="46" t="s">
        <v>5898</v>
      </c>
      <c r="H1675" s="46">
        <v>0.12</v>
      </c>
      <c r="I1675" s="46" t="s">
        <v>5898</v>
      </c>
      <c r="J1675" s="92" t="s">
        <v>5898</v>
      </c>
    </row>
    <row r="1676" spans="4:10" x14ac:dyDescent="0.15">
      <c r="D1676" s="40" t="s">
        <v>3400</v>
      </c>
      <c r="E1676" s="40" t="s">
        <v>3401</v>
      </c>
      <c r="F1676" s="46" t="s">
        <v>5898</v>
      </c>
      <c r="G1676" s="46" t="s">
        <v>5898</v>
      </c>
      <c r="H1676" s="46">
        <v>0.14599999999999999</v>
      </c>
      <c r="I1676" s="46" t="s">
        <v>5898</v>
      </c>
      <c r="J1676" s="92" t="s">
        <v>5898</v>
      </c>
    </row>
    <row r="1677" spans="4:10" x14ac:dyDescent="0.15">
      <c r="D1677" s="40" t="s">
        <v>3402</v>
      </c>
      <c r="E1677" s="40" t="s">
        <v>3403</v>
      </c>
      <c r="F1677" s="46" t="s">
        <v>5898</v>
      </c>
      <c r="G1677" s="46" t="s">
        <v>5898</v>
      </c>
      <c r="H1677" s="46">
        <v>0.2</v>
      </c>
      <c r="I1677" s="46" t="s">
        <v>5898</v>
      </c>
      <c r="J1677" s="92" t="s">
        <v>5898</v>
      </c>
    </row>
    <row r="1678" spans="4:10" x14ac:dyDescent="0.15">
      <c r="D1678" s="40" t="s">
        <v>3404</v>
      </c>
      <c r="E1678" s="40" t="s">
        <v>3405</v>
      </c>
      <c r="F1678" s="46" t="s">
        <v>5898</v>
      </c>
      <c r="G1678" s="46" t="s">
        <v>5898</v>
      </c>
      <c r="H1678" s="46">
        <v>0.2</v>
      </c>
      <c r="I1678" s="46" t="s">
        <v>5898</v>
      </c>
      <c r="J1678" s="92" t="s">
        <v>5898</v>
      </c>
    </row>
    <row r="1679" spans="4:10" x14ac:dyDescent="0.15">
      <c r="D1679" s="40" t="s">
        <v>3406</v>
      </c>
      <c r="E1679" s="40" t="s">
        <v>3407</v>
      </c>
      <c r="F1679" s="46" t="s">
        <v>5898</v>
      </c>
      <c r="G1679" s="46" t="s">
        <v>5898</v>
      </c>
      <c r="H1679" s="46">
        <v>0.1050073</v>
      </c>
      <c r="I1679" s="46" t="s">
        <v>5898</v>
      </c>
      <c r="J1679" s="92" t="s">
        <v>5898</v>
      </c>
    </row>
    <row r="1680" spans="4:10" x14ac:dyDescent="0.15">
      <c r="D1680" s="40" t="s">
        <v>3408</v>
      </c>
      <c r="E1680" s="40" t="s">
        <v>3409</v>
      </c>
      <c r="F1680" s="46" t="s">
        <v>5898</v>
      </c>
      <c r="G1680" s="46" t="s">
        <v>5898</v>
      </c>
      <c r="H1680" s="46">
        <v>0.5</v>
      </c>
      <c r="I1680" s="46" t="s">
        <v>5898</v>
      </c>
      <c r="J1680" s="92" t="s">
        <v>5898</v>
      </c>
    </row>
    <row r="1681" spans="4:10" x14ac:dyDescent="0.15">
      <c r="D1681" s="40" t="s">
        <v>3410</v>
      </c>
      <c r="E1681" s="40" t="s">
        <v>3411</v>
      </c>
      <c r="F1681" s="46" t="s">
        <v>5898</v>
      </c>
      <c r="G1681" s="46" t="s">
        <v>5898</v>
      </c>
      <c r="H1681" s="46">
        <v>0.05</v>
      </c>
      <c r="I1681" s="46" t="s">
        <v>5898</v>
      </c>
      <c r="J1681" s="92" t="s">
        <v>5898</v>
      </c>
    </row>
    <row r="1682" spans="4:10" x14ac:dyDescent="0.15">
      <c r="D1682" s="40" t="s">
        <v>3412</v>
      </c>
      <c r="E1682" s="40" t="s">
        <v>3413</v>
      </c>
      <c r="F1682" s="46" t="s">
        <v>5898</v>
      </c>
      <c r="G1682" s="46" t="s">
        <v>5898</v>
      </c>
      <c r="H1682" s="46">
        <v>0.35</v>
      </c>
      <c r="I1682" s="46" t="s">
        <v>5898</v>
      </c>
      <c r="J1682" s="92" t="s">
        <v>5898</v>
      </c>
    </row>
    <row r="1683" spans="4:10" x14ac:dyDescent="0.15">
      <c r="D1683" s="40" t="s">
        <v>3414</v>
      </c>
      <c r="E1683" s="40" t="s">
        <v>3415</v>
      </c>
      <c r="F1683" s="46" t="s">
        <v>5898</v>
      </c>
      <c r="G1683" s="46" t="s">
        <v>5898</v>
      </c>
      <c r="H1683" s="46">
        <v>0.06</v>
      </c>
      <c r="I1683" s="46" t="s">
        <v>5898</v>
      </c>
      <c r="J1683" s="92" t="s">
        <v>5898</v>
      </c>
    </row>
    <row r="1684" spans="4:10" x14ac:dyDescent="0.15">
      <c r="D1684" s="40" t="s">
        <v>3416</v>
      </c>
      <c r="E1684" s="40" t="s">
        <v>3417</v>
      </c>
      <c r="F1684" s="46" t="s">
        <v>5898</v>
      </c>
      <c r="G1684" s="46" t="s">
        <v>5898</v>
      </c>
      <c r="H1684" s="46">
        <v>0.1</v>
      </c>
      <c r="I1684" s="46" t="s">
        <v>5898</v>
      </c>
      <c r="J1684" s="92" t="s">
        <v>5898</v>
      </c>
    </row>
    <row r="1685" spans="4:10" x14ac:dyDescent="0.15">
      <c r="D1685" s="40" t="s">
        <v>3418</v>
      </c>
      <c r="E1685" s="40" t="s">
        <v>3419</v>
      </c>
      <c r="F1685" s="46">
        <v>0.3</v>
      </c>
      <c r="G1685" s="46" t="s">
        <v>5898</v>
      </c>
      <c r="H1685" s="46">
        <v>2.5000000000000001E-2</v>
      </c>
      <c r="I1685" s="46" t="s">
        <v>5898</v>
      </c>
      <c r="J1685" s="92">
        <v>1</v>
      </c>
    </row>
    <row r="1686" spans="4:10" x14ac:dyDescent="0.15">
      <c r="D1686" s="40" t="s">
        <v>3420</v>
      </c>
      <c r="E1686" s="40" t="s">
        <v>3421</v>
      </c>
      <c r="F1686" s="46" t="s">
        <v>5898</v>
      </c>
      <c r="G1686" s="46" t="s">
        <v>5898</v>
      </c>
      <c r="H1686" s="46">
        <v>0.1</v>
      </c>
      <c r="I1686" s="46" t="s">
        <v>5898</v>
      </c>
      <c r="J1686" s="92" t="s">
        <v>5898</v>
      </c>
    </row>
    <row r="1687" spans="4:10" x14ac:dyDescent="0.15">
      <c r="D1687" s="40" t="s">
        <v>3422</v>
      </c>
      <c r="E1687" s="40" t="s">
        <v>3423</v>
      </c>
      <c r="F1687" s="46">
        <v>0.12</v>
      </c>
      <c r="G1687" s="46" t="s">
        <v>5898</v>
      </c>
      <c r="H1687" s="46">
        <v>0.08</v>
      </c>
      <c r="I1687" s="46" t="s">
        <v>5898</v>
      </c>
      <c r="J1687" s="92">
        <v>1</v>
      </c>
    </row>
    <row r="1688" spans="4:10" x14ac:dyDescent="0.15">
      <c r="D1688" s="40" t="s">
        <v>3424</v>
      </c>
      <c r="E1688" s="40" t="s">
        <v>3425</v>
      </c>
      <c r="F1688" s="46" t="s">
        <v>5898</v>
      </c>
      <c r="G1688" s="46" t="s">
        <v>5898</v>
      </c>
      <c r="H1688" s="46">
        <v>0.19</v>
      </c>
      <c r="I1688" s="46" t="s">
        <v>5898</v>
      </c>
      <c r="J1688" s="92" t="s">
        <v>5898</v>
      </c>
    </row>
    <row r="1689" spans="4:10" x14ac:dyDescent="0.15">
      <c r="D1689" s="40" t="s">
        <v>3426</v>
      </c>
      <c r="E1689" s="40" t="s">
        <v>3427</v>
      </c>
      <c r="F1689" s="46" t="s">
        <v>5898</v>
      </c>
      <c r="G1689" s="46" t="s">
        <v>5898</v>
      </c>
      <c r="H1689" s="46">
        <v>1</v>
      </c>
      <c r="I1689" s="46" t="s">
        <v>5898</v>
      </c>
      <c r="J1689" s="92" t="s">
        <v>5898</v>
      </c>
    </row>
    <row r="1690" spans="4:10" x14ac:dyDescent="0.15">
      <c r="D1690" s="40" t="s">
        <v>3428</v>
      </c>
      <c r="E1690" s="40" t="s">
        <v>3429</v>
      </c>
      <c r="F1690" s="46" t="s">
        <v>5898</v>
      </c>
      <c r="G1690" s="46" t="s">
        <v>5898</v>
      </c>
      <c r="H1690" s="46">
        <v>0.22</v>
      </c>
      <c r="I1690" s="46" t="s">
        <v>5898</v>
      </c>
      <c r="J1690" s="92" t="s">
        <v>5898</v>
      </c>
    </row>
    <row r="1691" spans="4:10" x14ac:dyDescent="0.15">
      <c r="D1691" s="40" t="s">
        <v>3430</v>
      </c>
      <c r="E1691" s="40" t="s">
        <v>3431</v>
      </c>
      <c r="F1691" s="46" t="s">
        <v>5898</v>
      </c>
      <c r="G1691" s="46" t="s">
        <v>5898</v>
      </c>
      <c r="H1691" s="46">
        <v>0.111</v>
      </c>
      <c r="I1691" s="46" t="s">
        <v>5898</v>
      </c>
      <c r="J1691" s="92" t="s">
        <v>5898</v>
      </c>
    </row>
    <row r="1692" spans="4:10" x14ac:dyDescent="0.15">
      <c r="D1692" s="40" t="s">
        <v>3432</v>
      </c>
      <c r="E1692" s="40" t="s">
        <v>3433</v>
      </c>
      <c r="F1692" s="46" t="s">
        <v>5898</v>
      </c>
      <c r="G1692" s="46" t="s">
        <v>5898</v>
      </c>
      <c r="H1692" s="46" t="s">
        <v>5898</v>
      </c>
      <c r="I1692" s="46" t="s">
        <v>5898</v>
      </c>
      <c r="J1692" s="92" t="s">
        <v>5898</v>
      </c>
    </row>
    <row r="1693" spans="4:10" x14ac:dyDescent="0.15">
      <c r="D1693" s="40" t="s">
        <v>3434</v>
      </c>
      <c r="E1693" s="40" t="s">
        <v>3435</v>
      </c>
      <c r="F1693" s="46" t="s">
        <v>5898</v>
      </c>
      <c r="G1693" s="46" t="s">
        <v>5898</v>
      </c>
      <c r="H1693" s="46">
        <v>0.22</v>
      </c>
      <c r="I1693" s="46" t="s">
        <v>5898</v>
      </c>
      <c r="J1693" s="92" t="s">
        <v>5898</v>
      </c>
    </row>
    <row r="1694" spans="4:10" x14ac:dyDescent="0.15">
      <c r="D1694" s="40" t="s">
        <v>3436</v>
      </c>
      <c r="E1694" s="40" t="s">
        <v>3437</v>
      </c>
      <c r="F1694" s="46" t="s">
        <v>5898</v>
      </c>
      <c r="G1694" s="46" t="s">
        <v>5898</v>
      </c>
      <c r="H1694" s="46">
        <v>1</v>
      </c>
      <c r="I1694" s="46" t="s">
        <v>5898</v>
      </c>
      <c r="J1694" s="92" t="s">
        <v>5898</v>
      </c>
    </row>
    <row r="1695" spans="4:10" x14ac:dyDescent="0.15">
      <c r="D1695" s="40" t="s">
        <v>3438</v>
      </c>
      <c r="E1695" s="40" t="s">
        <v>3439</v>
      </c>
      <c r="F1695" s="46" t="s">
        <v>5898</v>
      </c>
      <c r="G1695" s="46" t="s">
        <v>5898</v>
      </c>
      <c r="H1695" s="46">
        <v>0.1</v>
      </c>
      <c r="I1695" s="46" t="s">
        <v>5898</v>
      </c>
      <c r="J1695" s="92" t="s">
        <v>5898</v>
      </c>
    </row>
    <row r="1696" spans="4:10" x14ac:dyDescent="0.15">
      <c r="D1696" s="40" t="s">
        <v>3440</v>
      </c>
      <c r="E1696" s="40" t="s">
        <v>3441</v>
      </c>
      <c r="F1696" s="46" t="s">
        <v>5898</v>
      </c>
      <c r="G1696" s="46" t="s">
        <v>5898</v>
      </c>
      <c r="H1696" s="46">
        <v>0.2</v>
      </c>
      <c r="I1696" s="46" t="s">
        <v>5898</v>
      </c>
      <c r="J1696" s="92" t="s">
        <v>5898</v>
      </c>
    </row>
    <row r="1697" spans="4:10" x14ac:dyDescent="0.15">
      <c r="D1697" s="40" t="s">
        <v>3442</v>
      </c>
      <c r="E1697" s="40" t="s">
        <v>3443</v>
      </c>
      <c r="F1697" s="46" t="s">
        <v>5898</v>
      </c>
      <c r="G1697" s="46" t="s">
        <v>5898</v>
      </c>
      <c r="H1697" s="46">
        <v>0.25</v>
      </c>
      <c r="I1697" s="46" t="s">
        <v>5898</v>
      </c>
      <c r="J1697" s="92" t="s">
        <v>5898</v>
      </c>
    </row>
    <row r="1698" spans="4:10" x14ac:dyDescent="0.15">
      <c r="D1698" s="40" t="s">
        <v>3444</v>
      </c>
      <c r="E1698" s="40" t="s">
        <v>3445</v>
      </c>
      <c r="F1698" s="46" t="s">
        <v>5898</v>
      </c>
      <c r="G1698" s="46" t="s">
        <v>5898</v>
      </c>
      <c r="H1698" s="46">
        <v>0.15</v>
      </c>
      <c r="I1698" s="46" t="s">
        <v>5898</v>
      </c>
      <c r="J1698" s="92" t="s">
        <v>5898</v>
      </c>
    </row>
    <row r="1699" spans="4:10" x14ac:dyDescent="0.15">
      <c r="D1699" s="40" t="s">
        <v>3446</v>
      </c>
      <c r="E1699" s="40" t="s">
        <v>3447</v>
      </c>
      <c r="F1699" s="46" t="s">
        <v>5898</v>
      </c>
      <c r="G1699" s="46" t="s">
        <v>5898</v>
      </c>
      <c r="H1699" s="46">
        <v>0.2</v>
      </c>
      <c r="I1699" s="46" t="s">
        <v>5898</v>
      </c>
      <c r="J1699" s="92" t="s">
        <v>5898</v>
      </c>
    </row>
    <row r="1700" spans="4:10" x14ac:dyDescent="0.15">
      <c r="D1700" s="40" t="s">
        <v>3448</v>
      </c>
      <c r="E1700" s="40" t="s">
        <v>3449</v>
      </c>
      <c r="F1700" s="46" t="s">
        <v>5898</v>
      </c>
      <c r="G1700" s="46" t="s">
        <v>5898</v>
      </c>
      <c r="H1700" s="46">
        <v>0.1</v>
      </c>
      <c r="I1700" s="46" t="s">
        <v>5898</v>
      </c>
      <c r="J1700" s="92" t="s">
        <v>5898</v>
      </c>
    </row>
    <row r="1701" spans="4:10" x14ac:dyDescent="0.15">
      <c r="D1701" s="40" t="s">
        <v>3450</v>
      </c>
      <c r="E1701" s="40" t="s">
        <v>3451</v>
      </c>
      <c r="F1701" s="46" t="s">
        <v>5898</v>
      </c>
      <c r="G1701" s="46" t="s">
        <v>5898</v>
      </c>
      <c r="H1701" s="46">
        <v>0.26</v>
      </c>
      <c r="I1701" s="46" t="s">
        <v>5898</v>
      </c>
      <c r="J1701" s="92" t="s">
        <v>5898</v>
      </c>
    </row>
    <row r="1702" spans="4:10" x14ac:dyDescent="0.15">
      <c r="D1702" s="40" t="s">
        <v>3452</v>
      </c>
      <c r="E1702" s="40" t="s">
        <v>3453</v>
      </c>
      <c r="F1702" s="46" t="s">
        <v>5898</v>
      </c>
      <c r="G1702" s="46" t="s">
        <v>5898</v>
      </c>
      <c r="H1702" s="46">
        <v>0.1</v>
      </c>
      <c r="I1702" s="46" t="s">
        <v>5898</v>
      </c>
      <c r="J1702" s="92" t="s">
        <v>5898</v>
      </c>
    </row>
    <row r="1703" spans="4:10" x14ac:dyDescent="0.15">
      <c r="D1703" s="40" t="s">
        <v>3454</v>
      </c>
      <c r="E1703" s="40" t="s">
        <v>3455</v>
      </c>
      <c r="F1703" s="46" t="s">
        <v>5898</v>
      </c>
      <c r="G1703" s="46" t="s">
        <v>5898</v>
      </c>
      <c r="H1703" s="46">
        <v>0.10100000000000001</v>
      </c>
      <c r="I1703" s="46" t="s">
        <v>5898</v>
      </c>
      <c r="J1703" s="92" t="s">
        <v>5898</v>
      </c>
    </row>
    <row r="1704" spans="4:10" x14ac:dyDescent="0.15">
      <c r="D1704" s="40" t="s">
        <v>3456</v>
      </c>
      <c r="E1704" s="40" t="s">
        <v>3457</v>
      </c>
      <c r="F1704" s="46" t="s">
        <v>5898</v>
      </c>
      <c r="G1704" s="46" t="s">
        <v>5898</v>
      </c>
      <c r="H1704" s="46">
        <v>0.52</v>
      </c>
      <c r="I1704" s="46" t="s">
        <v>5898</v>
      </c>
      <c r="J1704" s="92" t="s">
        <v>5898</v>
      </c>
    </row>
    <row r="1705" spans="4:10" x14ac:dyDescent="0.15">
      <c r="D1705" s="40" t="s">
        <v>3458</v>
      </c>
      <c r="E1705" s="40" t="s">
        <v>3459</v>
      </c>
      <c r="F1705" s="46">
        <v>0.3</v>
      </c>
      <c r="G1705" s="46" t="s">
        <v>5898</v>
      </c>
      <c r="H1705" s="46">
        <v>0.15</v>
      </c>
      <c r="I1705" s="46" t="s">
        <v>5898</v>
      </c>
      <c r="J1705" s="92">
        <v>1</v>
      </c>
    </row>
    <row r="1706" spans="4:10" x14ac:dyDescent="0.15">
      <c r="D1706" s="40" t="s">
        <v>3460</v>
      </c>
      <c r="E1706" s="40" t="s">
        <v>3461</v>
      </c>
      <c r="F1706" s="46" t="s">
        <v>5898</v>
      </c>
      <c r="G1706" s="46" t="s">
        <v>5898</v>
      </c>
      <c r="H1706" s="46">
        <v>0.09</v>
      </c>
      <c r="I1706" s="46" t="s">
        <v>5898</v>
      </c>
      <c r="J1706" s="92" t="s">
        <v>5898</v>
      </c>
    </row>
    <row r="1707" spans="4:10" x14ac:dyDescent="0.15">
      <c r="D1707" s="40" t="s">
        <v>3462</v>
      </c>
      <c r="E1707" s="40" t="s">
        <v>3463</v>
      </c>
      <c r="F1707" s="46" t="s">
        <v>5898</v>
      </c>
      <c r="G1707" s="46" t="s">
        <v>5898</v>
      </c>
      <c r="H1707" s="46">
        <v>0.6</v>
      </c>
      <c r="I1707" s="46" t="s">
        <v>5898</v>
      </c>
      <c r="J1707" s="92" t="s">
        <v>5898</v>
      </c>
    </row>
    <row r="1708" spans="4:10" x14ac:dyDescent="0.15">
      <c r="D1708" s="40" t="s">
        <v>3464</v>
      </c>
      <c r="E1708" s="40" t="s">
        <v>3465</v>
      </c>
      <c r="F1708" s="46" t="s">
        <v>5898</v>
      </c>
      <c r="G1708" s="46" t="s">
        <v>5898</v>
      </c>
      <c r="H1708" s="46">
        <v>0.15</v>
      </c>
      <c r="I1708" s="46" t="s">
        <v>5898</v>
      </c>
      <c r="J1708" s="92" t="s">
        <v>5898</v>
      </c>
    </row>
    <row r="1709" spans="4:10" x14ac:dyDescent="0.15">
      <c r="D1709" s="40" t="s">
        <v>3466</v>
      </c>
      <c r="E1709" s="40" t="s">
        <v>3467</v>
      </c>
      <c r="F1709" s="46" t="s">
        <v>5898</v>
      </c>
      <c r="G1709" s="46" t="s">
        <v>5898</v>
      </c>
      <c r="H1709" s="46">
        <v>0.1491111</v>
      </c>
      <c r="I1709" s="46" t="s">
        <v>5898</v>
      </c>
      <c r="J1709" s="92" t="s">
        <v>5898</v>
      </c>
    </row>
    <row r="1710" spans="4:10" x14ac:dyDescent="0.15">
      <c r="D1710" s="40" t="s">
        <v>3468</v>
      </c>
      <c r="E1710" s="40" t="s">
        <v>3469</v>
      </c>
      <c r="F1710" s="46" t="s">
        <v>5898</v>
      </c>
      <c r="G1710" s="46" t="s">
        <v>5898</v>
      </c>
      <c r="H1710" s="46">
        <v>0.1</v>
      </c>
      <c r="I1710" s="46" t="s">
        <v>5898</v>
      </c>
      <c r="J1710" s="92" t="s">
        <v>5898</v>
      </c>
    </row>
    <row r="1711" spans="4:10" x14ac:dyDescent="0.15">
      <c r="D1711" s="40" t="s">
        <v>3470</v>
      </c>
      <c r="E1711" s="40" t="s">
        <v>3471</v>
      </c>
      <c r="F1711" s="46">
        <v>0.2</v>
      </c>
      <c r="G1711" s="46" t="s">
        <v>5898</v>
      </c>
      <c r="H1711" s="46">
        <v>0.55000000000000004</v>
      </c>
      <c r="I1711" s="46" t="s">
        <v>5898</v>
      </c>
      <c r="J1711" s="92">
        <v>1</v>
      </c>
    </row>
    <row r="1712" spans="4:10" x14ac:dyDescent="0.15">
      <c r="D1712" s="40" t="s">
        <v>3472</v>
      </c>
      <c r="E1712" s="40" t="s">
        <v>3473</v>
      </c>
      <c r="F1712" s="46" t="s">
        <v>5898</v>
      </c>
      <c r="G1712" s="46" t="s">
        <v>5898</v>
      </c>
      <c r="H1712" s="46">
        <v>0.15</v>
      </c>
      <c r="I1712" s="46" t="s">
        <v>5898</v>
      </c>
      <c r="J1712" s="92" t="s">
        <v>5898</v>
      </c>
    </row>
    <row r="1713" spans="4:10" x14ac:dyDescent="0.15">
      <c r="D1713" s="40" t="s">
        <v>3474</v>
      </c>
      <c r="E1713" s="40" t="s">
        <v>3475</v>
      </c>
      <c r="F1713" s="46" t="s">
        <v>5898</v>
      </c>
      <c r="G1713" s="46" t="s">
        <v>5898</v>
      </c>
      <c r="H1713" s="46">
        <v>0.2</v>
      </c>
      <c r="I1713" s="46" t="s">
        <v>5898</v>
      </c>
      <c r="J1713" s="92" t="s">
        <v>5898</v>
      </c>
    </row>
    <row r="1714" spans="4:10" x14ac:dyDescent="0.15">
      <c r="D1714" s="40" t="s">
        <v>3476</v>
      </c>
      <c r="E1714" s="40" t="s">
        <v>3477</v>
      </c>
      <c r="F1714" s="46" t="s">
        <v>5898</v>
      </c>
      <c r="G1714" s="46" t="s">
        <v>5898</v>
      </c>
      <c r="H1714" s="46">
        <v>0.2</v>
      </c>
      <c r="I1714" s="46" t="s">
        <v>5898</v>
      </c>
      <c r="J1714" s="92" t="s">
        <v>5898</v>
      </c>
    </row>
    <row r="1715" spans="4:10" x14ac:dyDescent="0.15">
      <c r="D1715" s="40" t="s">
        <v>3478</v>
      </c>
      <c r="E1715" s="40" t="s">
        <v>3479</v>
      </c>
      <c r="F1715" s="46" t="s">
        <v>5898</v>
      </c>
      <c r="G1715" s="46" t="s">
        <v>5898</v>
      </c>
      <c r="H1715" s="46">
        <v>0.1</v>
      </c>
      <c r="I1715" s="46" t="s">
        <v>5898</v>
      </c>
      <c r="J1715" s="92" t="s">
        <v>5898</v>
      </c>
    </row>
    <row r="1716" spans="4:10" x14ac:dyDescent="0.15">
      <c r="D1716" s="40" t="s">
        <v>3480</v>
      </c>
      <c r="E1716" s="40" t="s">
        <v>3481</v>
      </c>
      <c r="F1716" s="46" t="s">
        <v>5898</v>
      </c>
      <c r="G1716" s="46" t="s">
        <v>5898</v>
      </c>
      <c r="H1716" s="46">
        <v>0.12</v>
      </c>
      <c r="I1716" s="46" t="s">
        <v>5898</v>
      </c>
      <c r="J1716" s="92" t="s">
        <v>5898</v>
      </c>
    </row>
    <row r="1717" spans="4:10" x14ac:dyDescent="0.15">
      <c r="D1717" s="40" t="s">
        <v>3482</v>
      </c>
      <c r="E1717" s="40" t="s">
        <v>3483</v>
      </c>
      <c r="F1717" s="46" t="s">
        <v>5898</v>
      </c>
      <c r="G1717" s="46" t="s">
        <v>5898</v>
      </c>
      <c r="H1717" s="46">
        <v>0.1</v>
      </c>
      <c r="I1717" s="46" t="s">
        <v>5898</v>
      </c>
      <c r="J1717" s="92" t="s">
        <v>5898</v>
      </c>
    </row>
    <row r="1718" spans="4:10" x14ac:dyDescent="0.15">
      <c r="D1718" s="40" t="s">
        <v>3484</v>
      </c>
      <c r="E1718" s="40" t="s">
        <v>3485</v>
      </c>
      <c r="F1718" s="46" t="s">
        <v>5898</v>
      </c>
      <c r="G1718" s="46" t="s">
        <v>5898</v>
      </c>
      <c r="H1718" s="46">
        <v>0.2</v>
      </c>
      <c r="I1718" s="46" t="s">
        <v>5898</v>
      </c>
      <c r="J1718" s="92" t="s">
        <v>5898</v>
      </c>
    </row>
    <row r="1719" spans="4:10" x14ac:dyDescent="0.15">
      <c r="D1719" s="40" t="s">
        <v>3486</v>
      </c>
      <c r="E1719" s="40" t="s">
        <v>5792</v>
      </c>
      <c r="F1719" s="46" t="s">
        <v>5898</v>
      </c>
      <c r="G1719" s="46" t="s">
        <v>5898</v>
      </c>
      <c r="H1719" s="46">
        <v>0.08</v>
      </c>
      <c r="I1719" s="46" t="s">
        <v>5898</v>
      </c>
      <c r="J1719" s="92" t="s">
        <v>5898</v>
      </c>
    </row>
    <row r="1720" spans="4:10" x14ac:dyDescent="0.15">
      <c r="D1720" s="40" t="s">
        <v>3488</v>
      </c>
      <c r="E1720" s="40" t="s">
        <v>3489</v>
      </c>
      <c r="F1720" s="46" t="s">
        <v>5898</v>
      </c>
      <c r="G1720" s="46" t="s">
        <v>5898</v>
      </c>
      <c r="H1720" s="46">
        <v>7.0000000000000007E-2</v>
      </c>
      <c r="I1720" s="46" t="s">
        <v>5898</v>
      </c>
      <c r="J1720" s="92" t="s">
        <v>5898</v>
      </c>
    </row>
    <row r="1721" spans="4:10" x14ac:dyDescent="0.15">
      <c r="D1721" s="40" t="s">
        <v>3490</v>
      </c>
      <c r="E1721" s="40" t="s">
        <v>3491</v>
      </c>
      <c r="F1721" s="46">
        <v>0.25</v>
      </c>
      <c r="G1721" s="46" t="s">
        <v>5898</v>
      </c>
      <c r="H1721" s="46">
        <v>0.15</v>
      </c>
      <c r="I1721" s="46" t="s">
        <v>5898</v>
      </c>
      <c r="J1721" s="92">
        <v>1</v>
      </c>
    </row>
    <row r="1722" spans="4:10" x14ac:dyDescent="0.15">
      <c r="D1722" s="40" t="s">
        <v>3492</v>
      </c>
      <c r="E1722" s="40" t="s">
        <v>3493</v>
      </c>
      <c r="F1722" s="46" t="s">
        <v>5898</v>
      </c>
      <c r="G1722" s="46" t="s">
        <v>5898</v>
      </c>
      <c r="H1722" s="46" t="s">
        <v>5898</v>
      </c>
      <c r="I1722" s="46" t="s">
        <v>5898</v>
      </c>
      <c r="J1722" s="92" t="s">
        <v>5898</v>
      </c>
    </row>
    <row r="1723" spans="4:10" x14ac:dyDescent="0.15">
      <c r="D1723" s="40" t="s">
        <v>3494</v>
      </c>
      <c r="E1723" s="40" t="s">
        <v>3495</v>
      </c>
      <c r="F1723" s="46" t="s">
        <v>5898</v>
      </c>
      <c r="G1723" s="46" t="s">
        <v>5898</v>
      </c>
      <c r="H1723" s="46">
        <v>0.27</v>
      </c>
      <c r="I1723" s="46" t="s">
        <v>5898</v>
      </c>
      <c r="J1723" s="92" t="s">
        <v>5898</v>
      </c>
    </row>
    <row r="1724" spans="4:10" x14ac:dyDescent="0.15">
      <c r="D1724" s="40" t="s">
        <v>3496</v>
      </c>
      <c r="E1724" s="40" t="s">
        <v>3497</v>
      </c>
      <c r="F1724" s="46" t="s">
        <v>5898</v>
      </c>
      <c r="G1724" s="46" t="s">
        <v>5898</v>
      </c>
      <c r="H1724" s="46">
        <v>0.1</v>
      </c>
      <c r="I1724" s="46" t="s">
        <v>5898</v>
      </c>
      <c r="J1724" s="92" t="s">
        <v>5898</v>
      </c>
    </row>
    <row r="1725" spans="4:10" x14ac:dyDescent="0.15">
      <c r="D1725" s="40" t="s">
        <v>3498</v>
      </c>
      <c r="E1725" s="40" t="s">
        <v>3499</v>
      </c>
      <c r="F1725" s="46" t="s">
        <v>5898</v>
      </c>
      <c r="G1725" s="46" t="s">
        <v>5898</v>
      </c>
      <c r="H1725" s="46">
        <v>4.5999999999999999E-2</v>
      </c>
      <c r="I1725" s="46" t="s">
        <v>5898</v>
      </c>
      <c r="J1725" s="92" t="s">
        <v>5898</v>
      </c>
    </row>
    <row r="1726" spans="4:10" x14ac:dyDescent="0.15">
      <c r="D1726" s="40" t="s">
        <v>3500</v>
      </c>
      <c r="E1726" s="40" t="s">
        <v>3501</v>
      </c>
      <c r="F1726" s="46" t="s">
        <v>5898</v>
      </c>
      <c r="G1726" s="46" t="s">
        <v>5898</v>
      </c>
      <c r="H1726" s="46">
        <v>0.1</v>
      </c>
      <c r="I1726" s="46" t="s">
        <v>5898</v>
      </c>
      <c r="J1726" s="92" t="s">
        <v>5898</v>
      </c>
    </row>
    <row r="1727" spans="4:10" x14ac:dyDescent="0.15">
      <c r="D1727" s="40" t="s">
        <v>3502</v>
      </c>
      <c r="E1727" s="40" t="s">
        <v>3503</v>
      </c>
      <c r="F1727" s="46">
        <v>0.6</v>
      </c>
      <c r="G1727" s="46" t="s">
        <v>5898</v>
      </c>
      <c r="H1727" s="46" t="s">
        <v>5898</v>
      </c>
      <c r="I1727" s="46" t="s">
        <v>5898</v>
      </c>
      <c r="J1727" s="92" t="s">
        <v>5898</v>
      </c>
    </row>
    <row r="1728" spans="4:10" x14ac:dyDescent="0.15">
      <c r="D1728" s="40" t="s">
        <v>3504</v>
      </c>
      <c r="E1728" s="40" t="s">
        <v>3505</v>
      </c>
      <c r="F1728" s="46" t="s">
        <v>5898</v>
      </c>
      <c r="G1728" s="46" t="s">
        <v>5898</v>
      </c>
      <c r="H1728" s="46">
        <v>0.15</v>
      </c>
      <c r="I1728" s="46" t="s">
        <v>5898</v>
      </c>
      <c r="J1728" s="92" t="s">
        <v>5898</v>
      </c>
    </row>
    <row r="1729" spans="4:10" x14ac:dyDescent="0.15">
      <c r="D1729" s="40" t="s">
        <v>3506</v>
      </c>
      <c r="E1729" s="40" t="s">
        <v>3507</v>
      </c>
      <c r="F1729" s="46" t="s">
        <v>5898</v>
      </c>
      <c r="G1729" s="46" t="s">
        <v>5898</v>
      </c>
      <c r="H1729" s="46">
        <v>0.2</v>
      </c>
      <c r="I1729" s="46" t="s">
        <v>5898</v>
      </c>
      <c r="J1729" s="92" t="s">
        <v>5898</v>
      </c>
    </row>
    <row r="1730" spans="4:10" x14ac:dyDescent="0.15">
      <c r="D1730" s="40" t="s">
        <v>3508</v>
      </c>
      <c r="E1730" s="40" t="s">
        <v>3509</v>
      </c>
      <c r="F1730" s="46" t="s">
        <v>5898</v>
      </c>
      <c r="G1730" s="46" t="s">
        <v>5898</v>
      </c>
      <c r="H1730" s="46">
        <v>0.3</v>
      </c>
      <c r="I1730" s="46" t="s">
        <v>5898</v>
      </c>
      <c r="J1730" s="92" t="s">
        <v>5898</v>
      </c>
    </row>
    <row r="1731" spans="4:10" x14ac:dyDescent="0.15">
      <c r="D1731" s="40" t="s">
        <v>3510</v>
      </c>
      <c r="E1731" s="40" t="s">
        <v>3511</v>
      </c>
      <c r="F1731" s="46" t="s">
        <v>5898</v>
      </c>
      <c r="G1731" s="46" t="s">
        <v>5898</v>
      </c>
      <c r="H1731" s="46">
        <v>0.6</v>
      </c>
      <c r="I1731" s="46" t="s">
        <v>5898</v>
      </c>
      <c r="J1731" s="92" t="s">
        <v>5898</v>
      </c>
    </row>
    <row r="1732" spans="4:10" x14ac:dyDescent="0.15">
      <c r="D1732" s="40" t="s">
        <v>3512</v>
      </c>
      <c r="E1732" s="40" t="s">
        <v>3513</v>
      </c>
      <c r="F1732" s="46" t="s">
        <v>5898</v>
      </c>
      <c r="G1732" s="46" t="s">
        <v>5898</v>
      </c>
      <c r="H1732" s="46">
        <v>0.08</v>
      </c>
      <c r="I1732" s="46" t="s">
        <v>5898</v>
      </c>
      <c r="J1732" s="92" t="s">
        <v>5898</v>
      </c>
    </row>
    <row r="1733" spans="4:10" x14ac:dyDescent="0.15">
      <c r="D1733" s="40" t="s">
        <v>3514</v>
      </c>
      <c r="E1733" s="40" t="s">
        <v>3515</v>
      </c>
      <c r="F1733" s="46" t="s">
        <v>5898</v>
      </c>
      <c r="G1733" s="46" t="s">
        <v>5898</v>
      </c>
      <c r="H1733" s="46">
        <v>1</v>
      </c>
      <c r="I1733" s="46" t="s">
        <v>5898</v>
      </c>
      <c r="J1733" s="92" t="s">
        <v>5898</v>
      </c>
    </row>
    <row r="1734" spans="4:10" x14ac:dyDescent="0.15">
      <c r="D1734" s="40" t="s">
        <v>3516</v>
      </c>
      <c r="E1734" s="40" t="s">
        <v>3517</v>
      </c>
      <c r="F1734" s="46" t="s">
        <v>5898</v>
      </c>
      <c r="G1734" s="46" t="s">
        <v>5898</v>
      </c>
      <c r="H1734" s="46" t="s">
        <v>5898</v>
      </c>
      <c r="I1734" s="46" t="s">
        <v>5898</v>
      </c>
      <c r="J1734" s="92" t="s">
        <v>5898</v>
      </c>
    </row>
    <row r="1735" spans="4:10" x14ac:dyDescent="0.15">
      <c r="D1735" s="40" t="s">
        <v>3518</v>
      </c>
      <c r="E1735" s="40" t="s">
        <v>3519</v>
      </c>
      <c r="F1735" s="46" t="s">
        <v>5898</v>
      </c>
      <c r="G1735" s="46" t="s">
        <v>5898</v>
      </c>
      <c r="H1735" s="46">
        <v>0.106</v>
      </c>
      <c r="I1735" s="46" t="s">
        <v>5898</v>
      </c>
      <c r="J1735" s="92" t="s">
        <v>5898</v>
      </c>
    </row>
    <row r="1736" spans="4:10" x14ac:dyDescent="0.15">
      <c r="D1736" s="40" t="s">
        <v>3520</v>
      </c>
      <c r="E1736" s="40" t="s">
        <v>3521</v>
      </c>
      <c r="F1736" s="46" t="s">
        <v>5898</v>
      </c>
      <c r="G1736" s="46" t="s">
        <v>5898</v>
      </c>
      <c r="H1736" s="46">
        <v>0.35</v>
      </c>
      <c r="I1736" s="46" t="s">
        <v>5898</v>
      </c>
      <c r="J1736" s="92" t="s">
        <v>5898</v>
      </c>
    </row>
    <row r="1737" spans="4:10" x14ac:dyDescent="0.15">
      <c r="D1737" s="40" t="s">
        <v>3522</v>
      </c>
      <c r="E1737" s="40" t="s">
        <v>3523</v>
      </c>
      <c r="F1737" s="46" t="s">
        <v>5898</v>
      </c>
      <c r="G1737" s="46" t="s">
        <v>5898</v>
      </c>
      <c r="H1737" s="46">
        <v>0.4</v>
      </c>
      <c r="I1737" s="46" t="s">
        <v>5898</v>
      </c>
      <c r="J1737" s="92" t="s">
        <v>5898</v>
      </c>
    </row>
    <row r="1738" spans="4:10" x14ac:dyDescent="0.15">
      <c r="D1738" s="40" t="s">
        <v>3524</v>
      </c>
      <c r="E1738" s="40" t="s">
        <v>3525</v>
      </c>
      <c r="F1738" s="46" t="s">
        <v>5898</v>
      </c>
      <c r="G1738" s="46" t="s">
        <v>5898</v>
      </c>
      <c r="H1738" s="46">
        <v>0.15</v>
      </c>
      <c r="I1738" s="46" t="s">
        <v>5898</v>
      </c>
      <c r="J1738" s="92" t="s">
        <v>5898</v>
      </c>
    </row>
    <row r="1739" spans="4:10" x14ac:dyDescent="0.15">
      <c r="D1739" s="40" t="s">
        <v>3526</v>
      </c>
      <c r="E1739" s="40" t="s">
        <v>3527</v>
      </c>
      <c r="F1739" s="46" t="s">
        <v>5898</v>
      </c>
      <c r="G1739" s="46" t="s">
        <v>5898</v>
      </c>
      <c r="H1739" s="46">
        <v>0.3</v>
      </c>
      <c r="I1739" s="46" t="s">
        <v>5898</v>
      </c>
      <c r="J1739" s="92" t="s">
        <v>5898</v>
      </c>
    </row>
    <row r="1740" spans="4:10" x14ac:dyDescent="0.15">
      <c r="D1740" s="40" t="s">
        <v>3528</v>
      </c>
      <c r="E1740" s="40" t="s">
        <v>3529</v>
      </c>
      <c r="F1740" s="46" t="s">
        <v>5898</v>
      </c>
      <c r="G1740" s="46" t="s">
        <v>5898</v>
      </c>
      <c r="H1740" s="46">
        <v>0.14869080000000001</v>
      </c>
      <c r="I1740" s="46" t="s">
        <v>5898</v>
      </c>
      <c r="J1740" s="92" t="s">
        <v>5898</v>
      </c>
    </row>
    <row r="1741" spans="4:10" x14ac:dyDescent="0.15">
      <c r="D1741" s="40" t="s">
        <v>3530</v>
      </c>
      <c r="E1741" s="40" t="s">
        <v>3531</v>
      </c>
      <c r="F1741" s="46" t="s">
        <v>5898</v>
      </c>
      <c r="G1741" s="46" t="s">
        <v>5898</v>
      </c>
      <c r="H1741" s="46">
        <v>0.5</v>
      </c>
      <c r="I1741" s="46" t="s">
        <v>5898</v>
      </c>
      <c r="J1741" s="92" t="s">
        <v>5898</v>
      </c>
    </row>
    <row r="1742" spans="4:10" x14ac:dyDescent="0.15">
      <c r="D1742" s="40" t="s">
        <v>3532</v>
      </c>
      <c r="E1742" s="40" t="s">
        <v>3533</v>
      </c>
      <c r="F1742" s="46">
        <v>0.3</v>
      </c>
      <c r="G1742" s="46" t="s">
        <v>5898</v>
      </c>
      <c r="H1742" s="46" t="s">
        <v>5898</v>
      </c>
      <c r="I1742" s="46" t="s">
        <v>5898</v>
      </c>
      <c r="J1742" s="92" t="s">
        <v>5898</v>
      </c>
    </row>
    <row r="1743" spans="4:10" x14ac:dyDescent="0.15">
      <c r="D1743" s="40" t="s">
        <v>3534</v>
      </c>
      <c r="E1743" s="40" t="s">
        <v>3535</v>
      </c>
      <c r="F1743" s="46" t="s">
        <v>5898</v>
      </c>
      <c r="G1743" s="46" t="s">
        <v>5898</v>
      </c>
      <c r="H1743" s="46">
        <v>0.12</v>
      </c>
      <c r="I1743" s="46" t="s">
        <v>5898</v>
      </c>
      <c r="J1743" s="92" t="s">
        <v>5898</v>
      </c>
    </row>
    <row r="1744" spans="4:10" x14ac:dyDescent="0.15">
      <c r="D1744" s="40" t="s">
        <v>3536</v>
      </c>
      <c r="E1744" s="40" t="s">
        <v>3537</v>
      </c>
      <c r="F1744" s="46" t="s">
        <v>5898</v>
      </c>
      <c r="G1744" s="46" t="s">
        <v>5898</v>
      </c>
      <c r="H1744" s="46">
        <v>0.3</v>
      </c>
      <c r="I1744" s="46" t="s">
        <v>5898</v>
      </c>
      <c r="J1744" s="92" t="s">
        <v>5898</v>
      </c>
    </row>
    <row r="1745" spans="4:10" x14ac:dyDescent="0.15">
      <c r="D1745" s="40" t="s">
        <v>3538</v>
      </c>
      <c r="E1745" s="40" t="s">
        <v>3539</v>
      </c>
      <c r="F1745" s="46" t="s">
        <v>5898</v>
      </c>
      <c r="G1745" s="46" t="s">
        <v>5898</v>
      </c>
      <c r="H1745" s="46">
        <v>0.36</v>
      </c>
      <c r="I1745" s="46" t="s">
        <v>5898</v>
      </c>
      <c r="J1745" s="92" t="s">
        <v>5898</v>
      </c>
    </row>
    <row r="1746" spans="4:10" x14ac:dyDescent="0.15">
      <c r="D1746" s="40" t="s">
        <v>3540</v>
      </c>
      <c r="E1746" s="40" t="s">
        <v>3541</v>
      </c>
      <c r="F1746" s="46" t="s">
        <v>5898</v>
      </c>
      <c r="G1746" s="46" t="s">
        <v>5898</v>
      </c>
      <c r="H1746" s="46">
        <v>0.11</v>
      </c>
      <c r="I1746" s="46" t="s">
        <v>5898</v>
      </c>
      <c r="J1746" s="92" t="s">
        <v>5898</v>
      </c>
    </row>
    <row r="1747" spans="4:10" x14ac:dyDescent="0.15">
      <c r="D1747" s="40" t="s">
        <v>3542</v>
      </c>
      <c r="E1747" s="40" t="s">
        <v>3543</v>
      </c>
      <c r="F1747" s="46" t="s">
        <v>5898</v>
      </c>
      <c r="G1747" s="46" t="s">
        <v>5898</v>
      </c>
      <c r="H1747" s="46">
        <v>0.24704319999999999</v>
      </c>
      <c r="I1747" s="46" t="s">
        <v>5898</v>
      </c>
      <c r="J1747" s="92" t="s">
        <v>5898</v>
      </c>
    </row>
    <row r="1748" spans="4:10" x14ac:dyDescent="0.15">
      <c r="D1748" s="40" t="s">
        <v>3544</v>
      </c>
      <c r="E1748" s="40" t="s">
        <v>3545</v>
      </c>
      <c r="F1748" s="46" t="s">
        <v>5898</v>
      </c>
      <c r="G1748" s="46" t="s">
        <v>5898</v>
      </c>
      <c r="H1748" s="46">
        <v>0.22</v>
      </c>
      <c r="I1748" s="46" t="s">
        <v>5898</v>
      </c>
      <c r="J1748" s="92" t="s">
        <v>5898</v>
      </c>
    </row>
    <row r="1749" spans="4:10" x14ac:dyDescent="0.15">
      <c r="D1749" s="40" t="s">
        <v>3546</v>
      </c>
      <c r="E1749" s="40" t="s">
        <v>3547</v>
      </c>
      <c r="F1749" s="46" t="s">
        <v>5898</v>
      </c>
      <c r="G1749" s="46" t="s">
        <v>5898</v>
      </c>
      <c r="H1749" s="46">
        <v>0.125</v>
      </c>
      <c r="I1749" s="46" t="s">
        <v>5898</v>
      </c>
      <c r="J1749" s="92" t="s">
        <v>5898</v>
      </c>
    </row>
    <row r="1750" spans="4:10" x14ac:dyDescent="0.15">
      <c r="D1750" s="40" t="s">
        <v>3548</v>
      </c>
      <c r="E1750" s="40" t="s">
        <v>3549</v>
      </c>
      <c r="F1750" s="46" t="s">
        <v>5898</v>
      </c>
      <c r="G1750" s="46" t="s">
        <v>5898</v>
      </c>
      <c r="H1750" s="46">
        <v>0.2</v>
      </c>
      <c r="I1750" s="46" t="s">
        <v>5898</v>
      </c>
      <c r="J1750" s="92" t="s">
        <v>5898</v>
      </c>
    </row>
    <row r="1751" spans="4:10" x14ac:dyDescent="0.15">
      <c r="D1751" s="40" t="s">
        <v>3550</v>
      </c>
      <c r="E1751" s="40" t="s">
        <v>3551</v>
      </c>
      <c r="F1751" s="46" t="s">
        <v>5898</v>
      </c>
      <c r="G1751" s="46" t="s">
        <v>5898</v>
      </c>
      <c r="H1751" s="46">
        <v>0.3</v>
      </c>
      <c r="I1751" s="46" t="s">
        <v>5898</v>
      </c>
      <c r="J1751" s="92" t="s">
        <v>5898</v>
      </c>
    </row>
    <row r="1752" spans="4:10" x14ac:dyDescent="0.15">
      <c r="D1752" s="40" t="s">
        <v>3552</v>
      </c>
      <c r="E1752" s="40" t="s">
        <v>3553</v>
      </c>
      <c r="F1752" s="46" t="s">
        <v>5898</v>
      </c>
      <c r="G1752" s="46" t="s">
        <v>5898</v>
      </c>
      <c r="H1752" s="46">
        <v>0.15</v>
      </c>
      <c r="I1752" s="46" t="s">
        <v>5898</v>
      </c>
      <c r="J1752" s="92" t="s">
        <v>5898</v>
      </c>
    </row>
    <row r="1753" spans="4:10" x14ac:dyDescent="0.15">
      <c r="D1753" s="40" t="s">
        <v>3554</v>
      </c>
      <c r="E1753" s="40" t="s">
        <v>3555</v>
      </c>
      <c r="F1753" s="46" t="s">
        <v>5898</v>
      </c>
      <c r="G1753" s="46" t="s">
        <v>5898</v>
      </c>
      <c r="H1753" s="46">
        <v>0.3</v>
      </c>
      <c r="I1753" s="46" t="s">
        <v>5898</v>
      </c>
      <c r="J1753" s="92" t="s">
        <v>5898</v>
      </c>
    </row>
    <row r="1754" spans="4:10" x14ac:dyDescent="0.15">
      <c r="D1754" s="40" t="s">
        <v>3556</v>
      </c>
      <c r="E1754" s="40" t="s">
        <v>3557</v>
      </c>
      <c r="F1754" s="46" t="s">
        <v>5898</v>
      </c>
      <c r="G1754" s="46" t="s">
        <v>5898</v>
      </c>
      <c r="H1754" s="46" t="s">
        <v>5898</v>
      </c>
      <c r="I1754" s="46" t="s">
        <v>5898</v>
      </c>
      <c r="J1754" s="92" t="s">
        <v>5898</v>
      </c>
    </row>
    <row r="1755" spans="4:10" x14ac:dyDescent="0.15">
      <c r="D1755" s="40" t="s">
        <v>3558</v>
      </c>
      <c r="E1755" s="40" t="s">
        <v>3559</v>
      </c>
      <c r="F1755" s="46" t="s">
        <v>5898</v>
      </c>
      <c r="G1755" s="46" t="s">
        <v>5898</v>
      </c>
      <c r="H1755" s="46">
        <v>0.57999999999999996</v>
      </c>
      <c r="I1755" s="46" t="s">
        <v>5898</v>
      </c>
      <c r="J1755" s="92" t="s">
        <v>5898</v>
      </c>
    </row>
    <row r="1756" spans="4:10" x14ac:dyDescent="0.15">
      <c r="D1756" s="40" t="s">
        <v>3560</v>
      </c>
      <c r="E1756" s="40" t="s">
        <v>3561</v>
      </c>
      <c r="F1756" s="46" t="s">
        <v>5898</v>
      </c>
      <c r="G1756" s="46" t="s">
        <v>5898</v>
      </c>
      <c r="H1756" s="46">
        <v>0.484788</v>
      </c>
      <c r="I1756" s="46" t="s">
        <v>5898</v>
      </c>
      <c r="J1756" s="92" t="s">
        <v>5898</v>
      </c>
    </row>
    <row r="1757" spans="4:10" x14ac:dyDescent="0.15">
      <c r="D1757" s="40" t="s">
        <v>3562</v>
      </c>
      <c r="E1757" s="40" t="s">
        <v>3563</v>
      </c>
      <c r="F1757" s="46" t="s">
        <v>5898</v>
      </c>
      <c r="G1757" s="46" t="s">
        <v>5898</v>
      </c>
      <c r="H1757" s="46">
        <v>0.5</v>
      </c>
      <c r="I1757" s="46" t="s">
        <v>5898</v>
      </c>
      <c r="J1757" s="92" t="s">
        <v>5898</v>
      </c>
    </row>
    <row r="1758" spans="4:10" x14ac:dyDescent="0.15">
      <c r="D1758" s="40" t="s">
        <v>3564</v>
      </c>
      <c r="E1758" s="40" t="s">
        <v>3565</v>
      </c>
      <c r="F1758" s="46" t="s">
        <v>5898</v>
      </c>
      <c r="G1758" s="46" t="s">
        <v>5898</v>
      </c>
      <c r="H1758" s="46">
        <v>0.5</v>
      </c>
      <c r="I1758" s="46" t="s">
        <v>5898</v>
      </c>
      <c r="J1758" s="92" t="s">
        <v>5898</v>
      </c>
    </row>
    <row r="1759" spans="4:10" x14ac:dyDescent="0.15">
      <c r="D1759" s="40" t="s">
        <v>3566</v>
      </c>
      <c r="E1759" s="40" t="s">
        <v>3567</v>
      </c>
      <c r="F1759" s="46" t="s">
        <v>5898</v>
      </c>
      <c r="G1759" s="46" t="s">
        <v>5898</v>
      </c>
      <c r="H1759" s="46">
        <v>0.2</v>
      </c>
      <c r="I1759" s="46" t="s">
        <v>5898</v>
      </c>
      <c r="J1759" s="92" t="s">
        <v>5898</v>
      </c>
    </row>
    <row r="1760" spans="4:10" x14ac:dyDescent="0.15">
      <c r="D1760" s="40" t="s">
        <v>3568</v>
      </c>
      <c r="E1760" s="40" t="s">
        <v>3569</v>
      </c>
      <c r="F1760" s="46" t="s">
        <v>5898</v>
      </c>
      <c r="G1760" s="46" t="s">
        <v>5898</v>
      </c>
      <c r="H1760" s="46">
        <v>0.2</v>
      </c>
      <c r="I1760" s="46" t="s">
        <v>5898</v>
      </c>
      <c r="J1760" s="92" t="s">
        <v>5898</v>
      </c>
    </row>
    <row r="1761" spans="4:10" x14ac:dyDescent="0.15">
      <c r="D1761" s="40" t="s">
        <v>3570</v>
      </c>
      <c r="E1761" s="40" t="s">
        <v>3571</v>
      </c>
      <c r="F1761" s="46" t="s">
        <v>5898</v>
      </c>
      <c r="G1761" s="46" t="s">
        <v>5898</v>
      </c>
      <c r="H1761" s="46">
        <v>0.5</v>
      </c>
      <c r="I1761" s="46" t="s">
        <v>5898</v>
      </c>
      <c r="J1761" s="92" t="s">
        <v>5898</v>
      </c>
    </row>
    <row r="1762" spans="4:10" x14ac:dyDescent="0.15">
      <c r="D1762" s="40" t="s">
        <v>3572</v>
      </c>
      <c r="E1762" s="40" t="s">
        <v>3573</v>
      </c>
      <c r="F1762" s="46" t="s">
        <v>5898</v>
      </c>
      <c r="G1762" s="46" t="s">
        <v>5898</v>
      </c>
      <c r="H1762" s="46" t="s">
        <v>5898</v>
      </c>
      <c r="I1762" s="46" t="s">
        <v>5898</v>
      </c>
      <c r="J1762" s="92" t="s">
        <v>5898</v>
      </c>
    </row>
    <row r="1763" spans="4:10" x14ac:dyDescent="0.15">
      <c r="D1763" s="40" t="s">
        <v>3574</v>
      </c>
      <c r="E1763" s="40" t="s">
        <v>3575</v>
      </c>
      <c r="F1763" s="46" t="s">
        <v>5898</v>
      </c>
      <c r="G1763" s="46" t="s">
        <v>5898</v>
      </c>
      <c r="H1763" s="46" t="s">
        <v>5898</v>
      </c>
      <c r="I1763" s="46" t="s">
        <v>5898</v>
      </c>
      <c r="J1763" s="92" t="s">
        <v>5898</v>
      </c>
    </row>
    <row r="1764" spans="4:10" x14ac:dyDescent="0.15">
      <c r="D1764" s="40" t="s">
        <v>3576</v>
      </c>
      <c r="E1764" s="40" t="s">
        <v>3577</v>
      </c>
      <c r="F1764" s="46" t="s">
        <v>5898</v>
      </c>
      <c r="G1764" s="46" t="s">
        <v>5898</v>
      </c>
      <c r="H1764" s="46" t="s">
        <v>5898</v>
      </c>
      <c r="I1764" s="46" t="s">
        <v>5898</v>
      </c>
      <c r="J1764" s="92" t="s">
        <v>5898</v>
      </c>
    </row>
    <row r="1765" spans="4:10" x14ac:dyDescent="0.15">
      <c r="D1765" s="40" t="s">
        <v>3578</v>
      </c>
      <c r="E1765" s="40" t="s">
        <v>3579</v>
      </c>
      <c r="F1765" s="46" t="s">
        <v>5898</v>
      </c>
      <c r="G1765" s="46" t="s">
        <v>5898</v>
      </c>
      <c r="H1765" s="46">
        <v>0.1</v>
      </c>
      <c r="I1765" s="46" t="s">
        <v>5898</v>
      </c>
      <c r="J1765" s="92" t="s">
        <v>5898</v>
      </c>
    </row>
    <row r="1766" spans="4:10" x14ac:dyDescent="0.15">
      <c r="D1766" s="40" t="s">
        <v>3580</v>
      </c>
      <c r="E1766" s="40" t="s">
        <v>3581</v>
      </c>
      <c r="F1766" s="46" t="s">
        <v>5898</v>
      </c>
      <c r="G1766" s="46" t="s">
        <v>5898</v>
      </c>
      <c r="H1766" s="46" t="s">
        <v>5898</v>
      </c>
      <c r="I1766" s="46" t="s">
        <v>5898</v>
      </c>
      <c r="J1766" s="92" t="s">
        <v>5898</v>
      </c>
    </row>
    <row r="1767" spans="4:10" x14ac:dyDescent="0.15">
      <c r="D1767" s="40" t="s">
        <v>3582</v>
      </c>
      <c r="E1767" s="40" t="s">
        <v>3583</v>
      </c>
      <c r="F1767" s="46" t="s">
        <v>5898</v>
      </c>
      <c r="G1767" s="46" t="s">
        <v>5898</v>
      </c>
      <c r="H1767" s="46">
        <v>0.16400000000000001</v>
      </c>
      <c r="I1767" s="46" t="s">
        <v>5898</v>
      </c>
      <c r="J1767" s="92" t="s">
        <v>5898</v>
      </c>
    </row>
    <row r="1768" spans="4:10" x14ac:dyDescent="0.15">
      <c r="D1768" s="40" t="s">
        <v>3584</v>
      </c>
      <c r="E1768" s="40" t="s">
        <v>3585</v>
      </c>
      <c r="F1768" s="46" t="s">
        <v>5898</v>
      </c>
      <c r="G1768" s="46" t="s">
        <v>5898</v>
      </c>
      <c r="H1768" s="46">
        <v>0.3</v>
      </c>
      <c r="I1768" s="46" t="s">
        <v>5898</v>
      </c>
      <c r="J1768" s="92" t="s">
        <v>5898</v>
      </c>
    </row>
    <row r="1769" spans="4:10" x14ac:dyDescent="0.15">
      <c r="D1769" s="40" t="s">
        <v>3586</v>
      </c>
      <c r="E1769" s="40" t="s">
        <v>3587</v>
      </c>
      <c r="F1769" s="46" t="s">
        <v>5898</v>
      </c>
      <c r="G1769" s="46" t="s">
        <v>5898</v>
      </c>
      <c r="H1769" s="46" t="s">
        <v>5898</v>
      </c>
      <c r="I1769" s="46" t="s">
        <v>5898</v>
      </c>
      <c r="J1769" s="92" t="s">
        <v>5898</v>
      </c>
    </row>
    <row r="1770" spans="4:10" x14ac:dyDescent="0.15">
      <c r="D1770" s="40" t="s">
        <v>3588</v>
      </c>
      <c r="E1770" s="40" t="s">
        <v>3589</v>
      </c>
      <c r="F1770" s="46" t="s">
        <v>5898</v>
      </c>
      <c r="G1770" s="46" t="s">
        <v>5898</v>
      </c>
      <c r="H1770" s="46">
        <v>0.2</v>
      </c>
      <c r="I1770" s="46" t="s">
        <v>5898</v>
      </c>
      <c r="J1770" s="92" t="s">
        <v>5898</v>
      </c>
    </row>
    <row r="1771" spans="4:10" x14ac:dyDescent="0.15">
      <c r="D1771" s="40" t="s">
        <v>3590</v>
      </c>
      <c r="E1771" s="40" t="s">
        <v>3591</v>
      </c>
      <c r="F1771" s="46" t="s">
        <v>5898</v>
      </c>
      <c r="G1771" s="46" t="s">
        <v>5898</v>
      </c>
      <c r="H1771" s="46" t="s">
        <v>5898</v>
      </c>
      <c r="I1771" s="46" t="s">
        <v>5898</v>
      </c>
      <c r="J1771" s="92" t="s">
        <v>5898</v>
      </c>
    </row>
    <row r="1772" spans="4:10" x14ac:dyDescent="0.15">
      <c r="D1772" s="40" t="s">
        <v>3592</v>
      </c>
      <c r="E1772" s="40" t="s">
        <v>3593</v>
      </c>
      <c r="F1772" s="46" t="s">
        <v>5898</v>
      </c>
      <c r="G1772" s="46" t="s">
        <v>5898</v>
      </c>
      <c r="H1772" s="46" t="s">
        <v>5898</v>
      </c>
      <c r="I1772" s="46" t="s">
        <v>5898</v>
      </c>
      <c r="J1772" s="92" t="s">
        <v>5898</v>
      </c>
    </row>
    <row r="1773" spans="4:10" x14ac:dyDescent="0.15">
      <c r="D1773" s="40" t="s">
        <v>3594</v>
      </c>
      <c r="E1773" s="40" t="s">
        <v>3595</v>
      </c>
      <c r="F1773" s="46" t="s">
        <v>5898</v>
      </c>
      <c r="G1773" s="46" t="s">
        <v>5898</v>
      </c>
      <c r="H1773" s="46" t="s">
        <v>5898</v>
      </c>
      <c r="I1773" s="46" t="s">
        <v>5898</v>
      </c>
      <c r="J1773" s="92" t="s">
        <v>5898</v>
      </c>
    </row>
    <row r="1774" spans="4:10" x14ac:dyDescent="0.15">
      <c r="D1774" s="40" t="s">
        <v>3596</v>
      </c>
      <c r="E1774" s="40" t="s">
        <v>3597</v>
      </c>
      <c r="F1774" s="46" t="s">
        <v>5898</v>
      </c>
      <c r="G1774" s="46" t="s">
        <v>5898</v>
      </c>
      <c r="H1774" s="46" t="s">
        <v>5898</v>
      </c>
      <c r="I1774" s="46" t="s">
        <v>5898</v>
      </c>
      <c r="J1774" s="92" t="s">
        <v>5898</v>
      </c>
    </row>
    <row r="1775" spans="4:10" x14ac:dyDescent="0.15">
      <c r="D1775" s="40" t="s">
        <v>3598</v>
      </c>
      <c r="E1775" s="40" t="s">
        <v>3599</v>
      </c>
      <c r="F1775" s="46" t="s">
        <v>5898</v>
      </c>
      <c r="G1775" s="46" t="s">
        <v>5898</v>
      </c>
      <c r="H1775" s="46" t="s">
        <v>5898</v>
      </c>
      <c r="I1775" s="46" t="s">
        <v>5898</v>
      </c>
      <c r="J1775" s="92" t="s">
        <v>5898</v>
      </c>
    </row>
    <row r="1776" spans="4:10" x14ac:dyDescent="0.15">
      <c r="D1776" s="40" t="s">
        <v>3600</v>
      </c>
      <c r="E1776" s="40" t="s">
        <v>3601</v>
      </c>
      <c r="F1776" s="46" t="s">
        <v>5898</v>
      </c>
      <c r="G1776" s="46" t="s">
        <v>5898</v>
      </c>
      <c r="H1776" s="46" t="s">
        <v>5898</v>
      </c>
      <c r="I1776" s="46" t="s">
        <v>5898</v>
      </c>
      <c r="J1776" s="92" t="s">
        <v>5898</v>
      </c>
    </row>
    <row r="1777" spans="4:10" x14ac:dyDescent="0.15">
      <c r="D1777" s="40" t="s">
        <v>3602</v>
      </c>
      <c r="E1777" s="40" t="s">
        <v>3603</v>
      </c>
      <c r="F1777" s="46" t="s">
        <v>5898</v>
      </c>
      <c r="G1777" s="46" t="s">
        <v>5898</v>
      </c>
      <c r="H1777" s="46" t="s">
        <v>5898</v>
      </c>
      <c r="I1777" s="46" t="s">
        <v>5898</v>
      </c>
      <c r="J1777" s="92" t="s">
        <v>5898</v>
      </c>
    </row>
    <row r="1778" spans="4:10" x14ac:dyDescent="0.15">
      <c r="D1778" s="40" t="s">
        <v>3604</v>
      </c>
      <c r="E1778" s="40" t="s">
        <v>3605</v>
      </c>
      <c r="F1778" s="46" t="s">
        <v>5898</v>
      </c>
      <c r="G1778" s="46" t="s">
        <v>5898</v>
      </c>
      <c r="H1778" s="46" t="s">
        <v>5898</v>
      </c>
      <c r="I1778" s="46" t="s">
        <v>5898</v>
      </c>
      <c r="J1778" s="92" t="s">
        <v>5898</v>
      </c>
    </row>
    <row r="1779" spans="4:10" x14ac:dyDescent="0.15">
      <c r="D1779" s="40" t="s">
        <v>3606</v>
      </c>
      <c r="E1779" s="40" t="s">
        <v>3607</v>
      </c>
      <c r="F1779" s="46" t="s">
        <v>5898</v>
      </c>
      <c r="G1779" s="46" t="s">
        <v>5898</v>
      </c>
      <c r="H1779" s="46" t="s">
        <v>5898</v>
      </c>
      <c r="I1779" s="46" t="s">
        <v>5898</v>
      </c>
      <c r="J1779" s="92" t="s">
        <v>5898</v>
      </c>
    </row>
    <row r="1780" spans="4:10" x14ac:dyDescent="0.15">
      <c r="D1780" s="40" t="s">
        <v>3608</v>
      </c>
      <c r="E1780" s="40" t="s">
        <v>3609</v>
      </c>
      <c r="F1780" s="46" t="s">
        <v>5898</v>
      </c>
      <c r="G1780" s="46" t="s">
        <v>5898</v>
      </c>
      <c r="H1780" s="46" t="s">
        <v>5898</v>
      </c>
      <c r="I1780" s="46" t="s">
        <v>5898</v>
      </c>
      <c r="J1780" s="92" t="s">
        <v>5898</v>
      </c>
    </row>
    <row r="1781" spans="4:10" x14ac:dyDescent="0.15">
      <c r="D1781" s="40" t="s">
        <v>5793</v>
      </c>
      <c r="E1781" s="40" t="s">
        <v>5794</v>
      </c>
      <c r="F1781" s="46" t="s">
        <v>5898</v>
      </c>
      <c r="G1781" s="46" t="s">
        <v>5898</v>
      </c>
      <c r="H1781" s="46" t="s">
        <v>5898</v>
      </c>
      <c r="I1781" s="46" t="s">
        <v>5898</v>
      </c>
      <c r="J1781" s="92" t="s">
        <v>5898</v>
      </c>
    </row>
    <row r="1782" spans="4:10" x14ac:dyDescent="0.15">
      <c r="D1782" s="40" t="s">
        <v>5795</v>
      </c>
      <c r="E1782" s="40" t="s">
        <v>5796</v>
      </c>
      <c r="F1782" s="46" t="s">
        <v>5898</v>
      </c>
      <c r="G1782" s="46" t="s">
        <v>5898</v>
      </c>
      <c r="H1782" s="46" t="s">
        <v>5898</v>
      </c>
      <c r="I1782" s="46" t="s">
        <v>5898</v>
      </c>
      <c r="J1782" s="92" t="s">
        <v>5898</v>
      </c>
    </row>
    <row r="1783" spans="4:10" x14ac:dyDescent="0.15">
      <c r="D1783" s="40" t="s">
        <v>5797</v>
      </c>
      <c r="E1783" s="40" t="s">
        <v>5798</v>
      </c>
      <c r="F1783" s="46" t="s">
        <v>5898</v>
      </c>
      <c r="G1783" s="46" t="s">
        <v>5898</v>
      </c>
      <c r="H1783" s="46" t="s">
        <v>5898</v>
      </c>
      <c r="I1783" s="46" t="s">
        <v>5898</v>
      </c>
      <c r="J1783" s="92" t="s">
        <v>5898</v>
      </c>
    </row>
    <row r="1784" spans="4:10" x14ac:dyDescent="0.15">
      <c r="D1784" s="40" t="s">
        <v>5799</v>
      </c>
      <c r="E1784" s="40" t="s">
        <v>5800</v>
      </c>
      <c r="F1784" s="46" t="s">
        <v>5898</v>
      </c>
      <c r="G1784" s="46" t="s">
        <v>5898</v>
      </c>
      <c r="H1784" s="46" t="s">
        <v>5898</v>
      </c>
      <c r="I1784" s="46" t="s">
        <v>5898</v>
      </c>
      <c r="J1784" s="92" t="s">
        <v>5898</v>
      </c>
    </row>
    <row r="1785" spans="4:10" x14ac:dyDescent="0.15">
      <c r="D1785" s="40" t="s">
        <v>5801</v>
      </c>
      <c r="E1785" s="40" t="s">
        <v>5802</v>
      </c>
      <c r="F1785" s="46" t="s">
        <v>5898</v>
      </c>
      <c r="G1785" s="46" t="s">
        <v>5898</v>
      </c>
      <c r="H1785" s="46" t="s">
        <v>5898</v>
      </c>
      <c r="I1785" s="46" t="s">
        <v>5898</v>
      </c>
      <c r="J1785" s="92" t="s">
        <v>5898</v>
      </c>
    </row>
    <row r="1786" spans="4:10" x14ac:dyDescent="0.15">
      <c r="D1786" s="40" t="s">
        <v>5803</v>
      </c>
      <c r="E1786" s="40" t="s">
        <v>5804</v>
      </c>
      <c r="F1786" s="46" t="s">
        <v>5898</v>
      </c>
      <c r="G1786" s="46" t="s">
        <v>5898</v>
      </c>
      <c r="H1786" s="46" t="s">
        <v>5898</v>
      </c>
      <c r="I1786" s="46" t="s">
        <v>5898</v>
      </c>
      <c r="J1786" s="92" t="s">
        <v>5898</v>
      </c>
    </row>
    <row r="1787" spans="4:10" x14ac:dyDescent="0.15">
      <c r="D1787" s="40" t="s">
        <v>5805</v>
      </c>
      <c r="E1787" s="40" t="s">
        <v>5806</v>
      </c>
      <c r="F1787" s="46" t="s">
        <v>5898</v>
      </c>
      <c r="G1787" s="46" t="s">
        <v>5898</v>
      </c>
      <c r="H1787" s="46" t="s">
        <v>5898</v>
      </c>
      <c r="I1787" s="46" t="s">
        <v>5898</v>
      </c>
      <c r="J1787" s="92" t="s">
        <v>5898</v>
      </c>
    </row>
    <row r="1788" spans="4:10" x14ac:dyDescent="0.15">
      <c r="D1788" s="40" t="s">
        <v>5807</v>
      </c>
      <c r="E1788" s="40" t="s">
        <v>5808</v>
      </c>
      <c r="F1788" s="46" t="s">
        <v>5898</v>
      </c>
      <c r="G1788" s="46" t="s">
        <v>5898</v>
      </c>
      <c r="H1788" s="46" t="s">
        <v>5898</v>
      </c>
      <c r="I1788" s="46" t="s">
        <v>5898</v>
      </c>
      <c r="J1788" s="92" t="s">
        <v>5898</v>
      </c>
    </row>
    <row r="1789" spans="4:10" x14ac:dyDescent="0.15">
      <c r="D1789" s="40" t="s">
        <v>5809</v>
      </c>
      <c r="E1789" s="40" t="s">
        <v>5810</v>
      </c>
      <c r="F1789" s="46" t="s">
        <v>5898</v>
      </c>
      <c r="G1789" s="46" t="s">
        <v>5898</v>
      </c>
      <c r="H1789" s="46" t="s">
        <v>5898</v>
      </c>
      <c r="I1789" s="46" t="s">
        <v>5898</v>
      </c>
      <c r="J1789" s="92" t="s">
        <v>5898</v>
      </c>
    </row>
    <row r="1790" spans="4:10" x14ac:dyDescent="0.15">
      <c r="D1790" s="40" t="s">
        <v>3610</v>
      </c>
      <c r="E1790" s="40" t="s">
        <v>3611</v>
      </c>
      <c r="F1790" s="46" t="s">
        <v>5898</v>
      </c>
      <c r="G1790" s="46" t="s">
        <v>5898</v>
      </c>
      <c r="H1790" s="46">
        <v>0.51500000000000001</v>
      </c>
      <c r="I1790" s="46" t="s">
        <v>5898</v>
      </c>
      <c r="J1790" s="92" t="s">
        <v>5898</v>
      </c>
    </row>
    <row r="1791" spans="4:10" x14ac:dyDescent="0.15">
      <c r="D1791" s="40" t="s">
        <v>3612</v>
      </c>
      <c r="E1791" s="40" t="s">
        <v>3613</v>
      </c>
      <c r="F1791" s="46" t="s">
        <v>5898</v>
      </c>
      <c r="G1791" s="46" t="s">
        <v>5898</v>
      </c>
      <c r="H1791" s="46">
        <v>0.32</v>
      </c>
      <c r="I1791" s="46" t="s">
        <v>5898</v>
      </c>
      <c r="J1791" s="92" t="s">
        <v>5898</v>
      </c>
    </row>
    <row r="1792" spans="4:10" x14ac:dyDescent="0.15">
      <c r="D1792" s="40" t="s">
        <v>32</v>
      </c>
      <c r="E1792" s="40" t="s">
        <v>33</v>
      </c>
      <c r="F1792" s="46" t="s">
        <v>5898</v>
      </c>
      <c r="G1792" s="46" t="s">
        <v>5898</v>
      </c>
      <c r="H1792" s="46" t="s">
        <v>5898</v>
      </c>
      <c r="I1792" s="46" t="s">
        <v>5898</v>
      </c>
      <c r="J1792" s="92" t="s">
        <v>5898</v>
      </c>
    </row>
    <row r="1793" spans="4:10" x14ac:dyDescent="0.15">
      <c r="D1793" s="40" t="s">
        <v>3614</v>
      </c>
      <c r="E1793" s="40" t="s">
        <v>3615</v>
      </c>
      <c r="F1793" s="46" t="s">
        <v>5898</v>
      </c>
      <c r="G1793" s="46" t="s">
        <v>5898</v>
      </c>
      <c r="H1793" s="46">
        <v>5.1999999999999998E-2</v>
      </c>
      <c r="I1793" s="46" t="s">
        <v>5898</v>
      </c>
      <c r="J1793" s="92" t="s">
        <v>5898</v>
      </c>
    </row>
    <row r="1794" spans="4:10" x14ac:dyDescent="0.15">
      <c r="D1794" s="40" t="s">
        <v>3616</v>
      </c>
      <c r="E1794" s="40" t="s">
        <v>3617</v>
      </c>
      <c r="F1794" s="46" t="s">
        <v>5898</v>
      </c>
      <c r="G1794" s="46" t="s">
        <v>5898</v>
      </c>
      <c r="H1794" s="46">
        <v>0.2</v>
      </c>
      <c r="I1794" s="46" t="s">
        <v>5898</v>
      </c>
      <c r="J1794" s="92" t="s">
        <v>5898</v>
      </c>
    </row>
    <row r="1795" spans="4:10" x14ac:dyDescent="0.15">
      <c r="D1795" s="40" t="s">
        <v>3618</v>
      </c>
      <c r="E1795" s="40" t="s">
        <v>3619</v>
      </c>
      <c r="F1795" s="46" t="s">
        <v>5898</v>
      </c>
      <c r="G1795" s="46" t="s">
        <v>5898</v>
      </c>
      <c r="H1795" s="46">
        <v>0.15</v>
      </c>
      <c r="I1795" s="46" t="s">
        <v>5898</v>
      </c>
      <c r="J1795" s="92" t="s">
        <v>5898</v>
      </c>
    </row>
    <row r="1796" spans="4:10" x14ac:dyDescent="0.15">
      <c r="D1796" s="40" t="s">
        <v>3620</v>
      </c>
      <c r="E1796" s="40" t="s">
        <v>3621</v>
      </c>
      <c r="F1796" s="46" t="s">
        <v>5898</v>
      </c>
      <c r="G1796" s="46" t="s">
        <v>5898</v>
      </c>
      <c r="H1796" s="46">
        <v>0.43</v>
      </c>
      <c r="I1796" s="46" t="s">
        <v>5898</v>
      </c>
      <c r="J1796" s="92" t="s">
        <v>5898</v>
      </c>
    </row>
    <row r="1797" spans="4:10" x14ac:dyDescent="0.15">
      <c r="D1797" s="40" t="s">
        <v>34</v>
      </c>
      <c r="E1797" s="40" t="s">
        <v>35</v>
      </c>
      <c r="F1797" s="46" t="s">
        <v>5898</v>
      </c>
      <c r="G1797" s="46" t="s">
        <v>5898</v>
      </c>
      <c r="H1797" s="46" t="s">
        <v>5898</v>
      </c>
      <c r="I1797" s="46" t="s">
        <v>5898</v>
      </c>
      <c r="J1797" s="92" t="s">
        <v>5898</v>
      </c>
    </row>
    <row r="1798" spans="4:10" x14ac:dyDescent="0.15">
      <c r="D1798" s="40" t="s">
        <v>3622</v>
      </c>
      <c r="E1798" s="40" t="s">
        <v>3623</v>
      </c>
      <c r="F1798" s="46" t="s">
        <v>5898</v>
      </c>
      <c r="G1798" s="46" t="s">
        <v>5898</v>
      </c>
      <c r="H1798" s="46">
        <v>0.47</v>
      </c>
      <c r="I1798" s="46" t="s">
        <v>5898</v>
      </c>
      <c r="J1798" s="92" t="s">
        <v>5898</v>
      </c>
    </row>
    <row r="1799" spans="4:10" x14ac:dyDescent="0.15">
      <c r="D1799" s="40" t="s">
        <v>3624</v>
      </c>
      <c r="E1799" s="40" t="s">
        <v>3625</v>
      </c>
      <c r="F1799" s="46" t="s">
        <v>5898</v>
      </c>
      <c r="G1799" s="46" t="s">
        <v>5898</v>
      </c>
      <c r="H1799" s="46">
        <v>0.23</v>
      </c>
      <c r="I1799" s="46" t="s">
        <v>5898</v>
      </c>
      <c r="J1799" s="92" t="s">
        <v>5898</v>
      </c>
    </row>
    <row r="1800" spans="4:10" x14ac:dyDescent="0.15">
      <c r="D1800" s="40" t="s">
        <v>3626</v>
      </c>
      <c r="E1800" s="40" t="s">
        <v>3627</v>
      </c>
      <c r="F1800" s="46" t="s">
        <v>5898</v>
      </c>
      <c r="G1800" s="46" t="s">
        <v>5898</v>
      </c>
      <c r="H1800" s="46">
        <v>0.36299999999999999</v>
      </c>
      <c r="I1800" s="46" t="s">
        <v>5898</v>
      </c>
      <c r="J1800" s="92" t="s">
        <v>5898</v>
      </c>
    </row>
    <row r="1801" spans="4:10" x14ac:dyDescent="0.15">
      <c r="D1801" s="40" t="s">
        <v>3628</v>
      </c>
      <c r="E1801" s="40" t="s">
        <v>3629</v>
      </c>
      <c r="F1801" s="46">
        <v>7.4999999999999997E-2</v>
      </c>
      <c r="G1801" s="46" t="s">
        <v>5898</v>
      </c>
      <c r="H1801" s="46">
        <v>0.16</v>
      </c>
      <c r="I1801" s="46" t="s">
        <v>5898</v>
      </c>
      <c r="J1801" s="92">
        <v>1</v>
      </c>
    </row>
    <row r="1802" spans="4:10" x14ac:dyDescent="0.15">
      <c r="D1802" s="40" t="s">
        <v>3630</v>
      </c>
      <c r="E1802" s="40" t="s">
        <v>3631</v>
      </c>
      <c r="F1802" s="46" t="s">
        <v>5898</v>
      </c>
      <c r="G1802" s="46" t="s">
        <v>5898</v>
      </c>
      <c r="H1802" s="46" t="s">
        <v>5898</v>
      </c>
      <c r="I1802" s="46" t="s">
        <v>5898</v>
      </c>
      <c r="J1802" s="92" t="s">
        <v>5898</v>
      </c>
    </row>
    <row r="1803" spans="4:10" x14ac:dyDescent="0.15">
      <c r="D1803" s="40" t="s">
        <v>3632</v>
      </c>
      <c r="E1803" s="40" t="s">
        <v>3633</v>
      </c>
      <c r="F1803" s="46" t="s">
        <v>5898</v>
      </c>
      <c r="G1803" s="46" t="s">
        <v>5898</v>
      </c>
      <c r="H1803" s="46">
        <v>0.154</v>
      </c>
      <c r="I1803" s="46" t="s">
        <v>5898</v>
      </c>
      <c r="J1803" s="92" t="s">
        <v>5898</v>
      </c>
    </row>
    <row r="1804" spans="4:10" x14ac:dyDescent="0.15">
      <c r="D1804" s="40" t="s">
        <v>36</v>
      </c>
      <c r="E1804" s="40" t="s">
        <v>37</v>
      </c>
      <c r="F1804" s="46" t="s">
        <v>5898</v>
      </c>
      <c r="G1804" s="46" t="s">
        <v>5898</v>
      </c>
      <c r="H1804" s="46">
        <v>0.06</v>
      </c>
      <c r="I1804" s="46" t="s">
        <v>5898</v>
      </c>
      <c r="J1804" s="92" t="s">
        <v>5898</v>
      </c>
    </row>
    <row r="1805" spans="4:10" x14ac:dyDescent="0.15">
      <c r="D1805" s="40" t="s">
        <v>3634</v>
      </c>
      <c r="E1805" s="40" t="s">
        <v>3635</v>
      </c>
      <c r="F1805" s="46" t="s">
        <v>5898</v>
      </c>
      <c r="G1805" s="46" t="s">
        <v>5898</v>
      </c>
      <c r="H1805" s="46">
        <v>0.16</v>
      </c>
      <c r="I1805" s="46" t="s">
        <v>5898</v>
      </c>
      <c r="J1805" s="92" t="s">
        <v>5898</v>
      </c>
    </row>
    <row r="1806" spans="4:10" x14ac:dyDescent="0.15">
      <c r="D1806" s="40" t="s">
        <v>3636</v>
      </c>
      <c r="E1806" s="40" t="s">
        <v>3637</v>
      </c>
      <c r="F1806" s="46" t="s">
        <v>5898</v>
      </c>
      <c r="G1806" s="46" t="s">
        <v>5898</v>
      </c>
      <c r="H1806" s="46">
        <v>0.25</v>
      </c>
      <c r="I1806" s="46" t="s">
        <v>5898</v>
      </c>
      <c r="J1806" s="92" t="s">
        <v>5898</v>
      </c>
    </row>
    <row r="1807" spans="4:10" x14ac:dyDescent="0.15">
      <c r="D1807" s="40" t="s">
        <v>38</v>
      </c>
      <c r="E1807" s="40" t="s">
        <v>39</v>
      </c>
      <c r="F1807" s="46" t="s">
        <v>5898</v>
      </c>
      <c r="G1807" s="46" t="s">
        <v>5898</v>
      </c>
      <c r="H1807" s="46" t="s">
        <v>5898</v>
      </c>
      <c r="I1807" s="46" t="s">
        <v>5898</v>
      </c>
      <c r="J1807" s="92" t="s">
        <v>5898</v>
      </c>
    </row>
    <row r="1808" spans="4:10" x14ac:dyDescent="0.15">
      <c r="D1808" s="40" t="s">
        <v>3638</v>
      </c>
      <c r="E1808" s="40" t="s">
        <v>3639</v>
      </c>
      <c r="F1808" s="46" t="s">
        <v>5898</v>
      </c>
      <c r="G1808" s="46" t="s">
        <v>5898</v>
      </c>
      <c r="H1808" s="46">
        <v>0.27</v>
      </c>
      <c r="I1808" s="46" t="s">
        <v>5898</v>
      </c>
      <c r="J1808" s="92" t="s">
        <v>5898</v>
      </c>
    </row>
    <row r="1809" spans="4:10" x14ac:dyDescent="0.15">
      <c r="D1809" s="40" t="s">
        <v>3640</v>
      </c>
      <c r="E1809" s="40" t="s">
        <v>3641</v>
      </c>
      <c r="F1809" s="46" t="s">
        <v>5898</v>
      </c>
      <c r="G1809" s="46" t="s">
        <v>5898</v>
      </c>
      <c r="H1809" s="46">
        <v>0.1</v>
      </c>
      <c r="I1809" s="46" t="s">
        <v>5898</v>
      </c>
      <c r="J1809" s="92" t="s">
        <v>5898</v>
      </c>
    </row>
    <row r="1810" spans="4:10" x14ac:dyDescent="0.15">
      <c r="D1810" s="40" t="s">
        <v>3642</v>
      </c>
      <c r="E1810" s="40" t="s">
        <v>3643</v>
      </c>
      <c r="F1810" s="46" t="s">
        <v>5898</v>
      </c>
      <c r="G1810" s="46" t="s">
        <v>5898</v>
      </c>
      <c r="H1810" s="46">
        <v>0.3</v>
      </c>
      <c r="I1810" s="46" t="s">
        <v>5898</v>
      </c>
      <c r="J1810" s="92" t="s">
        <v>5898</v>
      </c>
    </row>
    <row r="1811" spans="4:10" x14ac:dyDescent="0.15">
      <c r="D1811" s="40" t="s">
        <v>3644</v>
      </c>
      <c r="E1811" s="40" t="s">
        <v>3645</v>
      </c>
      <c r="F1811" s="46">
        <v>0.09</v>
      </c>
      <c r="G1811" s="46" t="s">
        <v>5898</v>
      </c>
      <c r="H1811" s="46">
        <v>0.06</v>
      </c>
      <c r="I1811" s="46" t="s">
        <v>5898</v>
      </c>
      <c r="J1811" s="92">
        <v>1</v>
      </c>
    </row>
    <row r="1812" spans="4:10" x14ac:dyDescent="0.15">
      <c r="D1812" s="40" t="s">
        <v>3646</v>
      </c>
      <c r="E1812" s="40" t="s">
        <v>3647</v>
      </c>
      <c r="F1812" s="46" t="s">
        <v>5898</v>
      </c>
      <c r="G1812" s="46" t="s">
        <v>5898</v>
      </c>
      <c r="H1812" s="46">
        <v>0.08</v>
      </c>
      <c r="I1812" s="46" t="s">
        <v>5898</v>
      </c>
      <c r="J1812" s="92" t="s">
        <v>5898</v>
      </c>
    </row>
    <row r="1813" spans="4:10" x14ac:dyDescent="0.15">
      <c r="D1813" s="40" t="s">
        <v>3648</v>
      </c>
      <c r="E1813" s="40" t="s">
        <v>3649</v>
      </c>
      <c r="F1813" s="46" t="s">
        <v>5898</v>
      </c>
      <c r="G1813" s="46" t="s">
        <v>5898</v>
      </c>
      <c r="H1813" s="46">
        <v>0.5</v>
      </c>
      <c r="I1813" s="46" t="s">
        <v>5898</v>
      </c>
      <c r="J1813" s="92" t="s">
        <v>5898</v>
      </c>
    </row>
    <row r="1814" spans="4:10" x14ac:dyDescent="0.15">
      <c r="D1814" s="40" t="s">
        <v>3650</v>
      </c>
      <c r="E1814" s="40" t="s">
        <v>3651</v>
      </c>
      <c r="F1814" s="46" t="s">
        <v>5898</v>
      </c>
      <c r="G1814" s="46" t="s">
        <v>5898</v>
      </c>
      <c r="H1814" s="46">
        <v>0.01</v>
      </c>
      <c r="I1814" s="46" t="s">
        <v>5898</v>
      </c>
      <c r="J1814" s="92" t="s">
        <v>5898</v>
      </c>
    </row>
    <row r="1815" spans="4:10" x14ac:dyDescent="0.15">
      <c r="D1815" s="40" t="s">
        <v>3652</v>
      </c>
      <c r="E1815" s="40" t="s">
        <v>3653</v>
      </c>
      <c r="F1815" s="46" t="s">
        <v>5898</v>
      </c>
      <c r="G1815" s="46" t="s">
        <v>5898</v>
      </c>
      <c r="H1815" s="46">
        <v>0.1</v>
      </c>
      <c r="I1815" s="46" t="s">
        <v>5898</v>
      </c>
      <c r="J1815" s="92" t="s">
        <v>5898</v>
      </c>
    </row>
    <row r="1816" spans="4:10" x14ac:dyDescent="0.15">
      <c r="D1816" s="40" t="s">
        <v>3654</v>
      </c>
      <c r="E1816" s="40" t="s">
        <v>3655</v>
      </c>
      <c r="F1816" s="46" t="s">
        <v>5898</v>
      </c>
      <c r="G1816" s="46" t="s">
        <v>5898</v>
      </c>
      <c r="H1816" s="46">
        <v>0.09</v>
      </c>
      <c r="I1816" s="46" t="s">
        <v>5898</v>
      </c>
      <c r="J1816" s="92" t="s">
        <v>5898</v>
      </c>
    </row>
    <row r="1817" spans="4:10" x14ac:dyDescent="0.15">
      <c r="D1817" s="40" t="s">
        <v>3656</v>
      </c>
      <c r="E1817" s="40" t="s">
        <v>3657</v>
      </c>
      <c r="F1817" s="46" t="s">
        <v>5898</v>
      </c>
      <c r="G1817" s="46" t="s">
        <v>5898</v>
      </c>
      <c r="H1817" s="46">
        <v>0.69</v>
      </c>
      <c r="I1817" s="46" t="s">
        <v>5898</v>
      </c>
      <c r="J1817" s="92" t="s">
        <v>5898</v>
      </c>
    </row>
    <row r="1818" spans="4:10" x14ac:dyDescent="0.15">
      <c r="D1818" s="40" t="s">
        <v>3658</v>
      </c>
      <c r="E1818" s="40" t="s">
        <v>3659</v>
      </c>
      <c r="F1818" s="46" t="s">
        <v>5898</v>
      </c>
      <c r="G1818" s="46" t="s">
        <v>5898</v>
      </c>
      <c r="H1818" s="46">
        <v>0.18</v>
      </c>
      <c r="I1818" s="46" t="s">
        <v>5898</v>
      </c>
      <c r="J1818" s="92" t="s">
        <v>5898</v>
      </c>
    </row>
    <row r="1819" spans="4:10" x14ac:dyDescent="0.15">
      <c r="D1819" s="40" t="s">
        <v>3660</v>
      </c>
      <c r="E1819" s="40" t="s">
        <v>3661</v>
      </c>
      <c r="F1819" s="46" t="s">
        <v>5898</v>
      </c>
      <c r="G1819" s="46" t="s">
        <v>5898</v>
      </c>
      <c r="H1819" s="46">
        <v>0.25</v>
      </c>
      <c r="I1819" s="46" t="s">
        <v>5898</v>
      </c>
      <c r="J1819" s="92" t="s">
        <v>5898</v>
      </c>
    </row>
    <row r="1820" spans="4:10" x14ac:dyDescent="0.15">
      <c r="D1820" s="40" t="s">
        <v>3662</v>
      </c>
      <c r="E1820" s="40" t="s">
        <v>3663</v>
      </c>
      <c r="F1820" s="46" t="s">
        <v>5898</v>
      </c>
      <c r="G1820" s="46" t="s">
        <v>5898</v>
      </c>
      <c r="H1820" s="46">
        <v>0.05</v>
      </c>
      <c r="I1820" s="46" t="s">
        <v>5898</v>
      </c>
      <c r="J1820" s="92" t="s">
        <v>5898</v>
      </c>
    </row>
    <row r="1821" spans="4:10" x14ac:dyDescent="0.15">
      <c r="D1821" s="40" t="s">
        <v>3664</v>
      </c>
      <c r="E1821" s="40" t="s">
        <v>3665</v>
      </c>
      <c r="F1821" s="46" t="s">
        <v>5898</v>
      </c>
      <c r="G1821" s="46" t="s">
        <v>5898</v>
      </c>
      <c r="H1821" s="46">
        <v>0.34499999999999997</v>
      </c>
      <c r="I1821" s="46" t="s">
        <v>5898</v>
      </c>
      <c r="J1821" s="92" t="s">
        <v>5898</v>
      </c>
    </row>
    <row r="1822" spans="4:10" x14ac:dyDescent="0.15">
      <c r="D1822" s="40" t="s">
        <v>3666</v>
      </c>
      <c r="E1822" s="40" t="s">
        <v>3667</v>
      </c>
      <c r="F1822" s="46" t="s">
        <v>5898</v>
      </c>
      <c r="G1822" s="46" t="s">
        <v>5898</v>
      </c>
      <c r="H1822" s="46">
        <v>5.7200000000000001E-2</v>
      </c>
      <c r="I1822" s="46" t="s">
        <v>5898</v>
      </c>
      <c r="J1822" s="92" t="s">
        <v>5898</v>
      </c>
    </row>
    <row r="1823" spans="4:10" x14ac:dyDescent="0.15">
      <c r="D1823" s="40" t="s">
        <v>3668</v>
      </c>
      <c r="E1823" s="40" t="s">
        <v>3669</v>
      </c>
      <c r="F1823" s="46" t="s">
        <v>5898</v>
      </c>
      <c r="G1823" s="46" t="s">
        <v>5898</v>
      </c>
      <c r="H1823" s="46">
        <v>0.08</v>
      </c>
      <c r="I1823" s="46" t="s">
        <v>5898</v>
      </c>
      <c r="J1823" s="92" t="s">
        <v>5898</v>
      </c>
    </row>
    <row r="1824" spans="4:10" x14ac:dyDescent="0.15">
      <c r="D1824" s="40" t="s">
        <v>3670</v>
      </c>
      <c r="E1824" s="40" t="s">
        <v>3671</v>
      </c>
      <c r="F1824" s="46" t="s">
        <v>5898</v>
      </c>
      <c r="G1824" s="46" t="s">
        <v>5898</v>
      </c>
      <c r="H1824" s="46" t="s">
        <v>5898</v>
      </c>
      <c r="I1824" s="46" t="s">
        <v>5898</v>
      </c>
      <c r="J1824" s="92" t="s">
        <v>5898</v>
      </c>
    </row>
    <row r="1825" spans="4:10" x14ac:dyDescent="0.15">
      <c r="D1825" s="40" t="s">
        <v>3672</v>
      </c>
      <c r="E1825" s="40" t="s">
        <v>3673</v>
      </c>
      <c r="F1825" s="46" t="s">
        <v>5898</v>
      </c>
      <c r="G1825" s="46" t="s">
        <v>5898</v>
      </c>
      <c r="H1825" s="46">
        <v>0.25</v>
      </c>
      <c r="I1825" s="46" t="s">
        <v>5898</v>
      </c>
      <c r="J1825" s="92" t="s">
        <v>5898</v>
      </c>
    </row>
    <row r="1826" spans="4:10" x14ac:dyDescent="0.15">
      <c r="D1826" s="40" t="s">
        <v>3674</v>
      </c>
      <c r="E1826" s="40" t="s">
        <v>3675</v>
      </c>
      <c r="F1826" s="46" t="s">
        <v>5898</v>
      </c>
      <c r="G1826" s="46" t="s">
        <v>5898</v>
      </c>
      <c r="H1826" s="46">
        <v>0.18</v>
      </c>
      <c r="I1826" s="46" t="s">
        <v>5898</v>
      </c>
      <c r="J1826" s="92" t="s">
        <v>5898</v>
      </c>
    </row>
    <row r="1827" spans="4:10" x14ac:dyDescent="0.15">
      <c r="D1827" s="40" t="s">
        <v>3676</v>
      </c>
      <c r="E1827" s="40" t="s">
        <v>3677</v>
      </c>
      <c r="F1827" s="46" t="s">
        <v>5898</v>
      </c>
      <c r="G1827" s="46" t="s">
        <v>5898</v>
      </c>
      <c r="H1827" s="46">
        <v>0.05</v>
      </c>
      <c r="I1827" s="46" t="s">
        <v>5898</v>
      </c>
      <c r="J1827" s="92" t="s">
        <v>5898</v>
      </c>
    </row>
    <row r="1828" spans="4:10" x14ac:dyDescent="0.15">
      <c r="D1828" s="40" t="s">
        <v>3678</v>
      </c>
      <c r="E1828" s="40" t="s">
        <v>3679</v>
      </c>
      <c r="F1828" s="46" t="s">
        <v>5898</v>
      </c>
      <c r="G1828" s="46" t="s">
        <v>5898</v>
      </c>
      <c r="H1828" s="46">
        <v>0.18206</v>
      </c>
      <c r="I1828" s="46" t="s">
        <v>5898</v>
      </c>
      <c r="J1828" s="92" t="s">
        <v>5898</v>
      </c>
    </row>
    <row r="1829" spans="4:10" x14ac:dyDescent="0.15">
      <c r="D1829" s="40" t="s">
        <v>3680</v>
      </c>
      <c r="E1829" s="40" t="s">
        <v>3681</v>
      </c>
      <c r="F1829" s="46" t="s">
        <v>5898</v>
      </c>
      <c r="G1829" s="46" t="s">
        <v>5898</v>
      </c>
      <c r="H1829" s="46" t="s">
        <v>5898</v>
      </c>
      <c r="I1829" s="46" t="s">
        <v>5898</v>
      </c>
      <c r="J1829" s="92" t="s">
        <v>5898</v>
      </c>
    </row>
    <row r="1830" spans="4:10" x14ac:dyDescent="0.15">
      <c r="D1830" s="40" t="s">
        <v>3682</v>
      </c>
      <c r="E1830" s="40" t="s">
        <v>3683</v>
      </c>
      <c r="F1830" s="46" t="s">
        <v>5898</v>
      </c>
      <c r="G1830" s="46" t="s">
        <v>5898</v>
      </c>
      <c r="H1830" s="46" t="s">
        <v>5898</v>
      </c>
      <c r="I1830" s="46" t="s">
        <v>5898</v>
      </c>
      <c r="J1830" s="92" t="s">
        <v>5898</v>
      </c>
    </row>
    <row r="1831" spans="4:10" x14ac:dyDescent="0.15">
      <c r="D1831" s="40" t="s">
        <v>3684</v>
      </c>
      <c r="E1831" s="40" t="s">
        <v>3685</v>
      </c>
      <c r="F1831" s="46" t="s">
        <v>5898</v>
      </c>
      <c r="G1831" s="46" t="s">
        <v>5898</v>
      </c>
      <c r="H1831" s="46" t="s">
        <v>5898</v>
      </c>
      <c r="I1831" s="46" t="s">
        <v>5898</v>
      </c>
      <c r="J1831" s="92" t="s">
        <v>5898</v>
      </c>
    </row>
    <row r="1832" spans="4:10" x14ac:dyDescent="0.15">
      <c r="D1832" s="40" t="s">
        <v>3686</v>
      </c>
      <c r="E1832" s="40" t="s">
        <v>3687</v>
      </c>
      <c r="F1832" s="46" t="s">
        <v>5898</v>
      </c>
      <c r="G1832" s="46" t="s">
        <v>5898</v>
      </c>
      <c r="H1832" s="46">
        <v>0.34</v>
      </c>
      <c r="I1832" s="46" t="s">
        <v>5898</v>
      </c>
      <c r="J1832" s="92" t="s">
        <v>5898</v>
      </c>
    </row>
    <row r="1833" spans="4:10" x14ac:dyDescent="0.15">
      <c r="D1833" s="40" t="s">
        <v>3688</v>
      </c>
      <c r="E1833" s="40" t="s">
        <v>3689</v>
      </c>
      <c r="F1833" s="46" t="s">
        <v>5898</v>
      </c>
      <c r="G1833" s="46" t="s">
        <v>5898</v>
      </c>
      <c r="H1833" s="46" t="s">
        <v>5898</v>
      </c>
      <c r="I1833" s="46" t="s">
        <v>5898</v>
      </c>
      <c r="J1833" s="92" t="s">
        <v>5898</v>
      </c>
    </row>
    <row r="1834" spans="4:10" x14ac:dyDescent="0.15">
      <c r="D1834" s="40" t="s">
        <v>3690</v>
      </c>
      <c r="E1834" s="40" t="s">
        <v>3691</v>
      </c>
      <c r="F1834" s="46" t="s">
        <v>5898</v>
      </c>
      <c r="G1834" s="46" t="s">
        <v>5898</v>
      </c>
      <c r="H1834" s="46">
        <v>0.185</v>
      </c>
      <c r="I1834" s="46" t="s">
        <v>5898</v>
      </c>
      <c r="J1834" s="92" t="s">
        <v>5898</v>
      </c>
    </row>
    <row r="1835" spans="4:10" x14ac:dyDescent="0.15">
      <c r="D1835" s="40" t="s">
        <v>3692</v>
      </c>
      <c r="E1835" s="40" t="s">
        <v>3693</v>
      </c>
      <c r="F1835" s="46">
        <v>0.02</v>
      </c>
      <c r="G1835" s="46" t="s">
        <v>5898</v>
      </c>
      <c r="H1835" s="46" t="s">
        <v>5898</v>
      </c>
      <c r="I1835" s="46" t="s">
        <v>5898</v>
      </c>
      <c r="J1835" s="92" t="s">
        <v>5898</v>
      </c>
    </row>
    <row r="1836" spans="4:10" x14ac:dyDescent="0.15">
      <c r="D1836" s="40" t="s">
        <v>3694</v>
      </c>
      <c r="E1836" s="40" t="s">
        <v>3695</v>
      </c>
      <c r="F1836" s="46" t="s">
        <v>5898</v>
      </c>
      <c r="G1836" s="46" t="s">
        <v>5898</v>
      </c>
      <c r="H1836" s="46">
        <v>0.35</v>
      </c>
      <c r="I1836" s="46" t="s">
        <v>5898</v>
      </c>
      <c r="J1836" s="92" t="s">
        <v>5898</v>
      </c>
    </row>
    <row r="1837" spans="4:10" x14ac:dyDescent="0.15">
      <c r="D1837" s="40" t="s">
        <v>3696</v>
      </c>
      <c r="E1837" s="40" t="s">
        <v>3697</v>
      </c>
      <c r="F1837" s="46" t="s">
        <v>5898</v>
      </c>
      <c r="G1837" s="46" t="s">
        <v>5898</v>
      </c>
      <c r="H1837" s="46">
        <v>1.5</v>
      </c>
      <c r="I1837" s="46" t="s">
        <v>5898</v>
      </c>
      <c r="J1837" s="92" t="s">
        <v>5898</v>
      </c>
    </row>
    <row r="1838" spans="4:10" x14ac:dyDescent="0.15">
      <c r="D1838" s="40" t="s">
        <v>3698</v>
      </c>
      <c r="E1838" s="40" t="s">
        <v>3699</v>
      </c>
      <c r="F1838" s="46" t="s">
        <v>5898</v>
      </c>
      <c r="G1838" s="46" t="s">
        <v>5898</v>
      </c>
      <c r="H1838" s="46">
        <v>0.1</v>
      </c>
      <c r="I1838" s="46" t="s">
        <v>5898</v>
      </c>
      <c r="J1838" s="92" t="s">
        <v>5898</v>
      </c>
    </row>
    <row r="1839" spans="4:10" x14ac:dyDescent="0.15">
      <c r="D1839" s="40" t="s">
        <v>3700</v>
      </c>
      <c r="E1839" s="40" t="s">
        <v>3701</v>
      </c>
      <c r="F1839" s="46" t="s">
        <v>5898</v>
      </c>
      <c r="G1839" s="46" t="s">
        <v>5898</v>
      </c>
      <c r="H1839" s="46">
        <v>0.17499999999999999</v>
      </c>
      <c r="I1839" s="46" t="s">
        <v>5898</v>
      </c>
      <c r="J1839" s="92" t="s">
        <v>5898</v>
      </c>
    </row>
    <row r="1840" spans="4:10" x14ac:dyDescent="0.15">
      <c r="D1840" s="40" t="s">
        <v>3702</v>
      </c>
      <c r="E1840" s="40" t="s">
        <v>3703</v>
      </c>
      <c r="F1840" s="46" t="s">
        <v>5898</v>
      </c>
      <c r="G1840" s="46" t="s">
        <v>5898</v>
      </c>
      <c r="H1840" s="46" t="s">
        <v>5898</v>
      </c>
      <c r="I1840" s="46" t="s">
        <v>5898</v>
      </c>
      <c r="J1840" s="92" t="s">
        <v>5898</v>
      </c>
    </row>
    <row r="1841" spans="4:10" x14ac:dyDescent="0.15">
      <c r="D1841" s="40" t="s">
        <v>3704</v>
      </c>
      <c r="E1841" s="40" t="s">
        <v>3705</v>
      </c>
      <c r="F1841" s="46" t="s">
        <v>5898</v>
      </c>
      <c r="G1841" s="46" t="s">
        <v>5898</v>
      </c>
      <c r="H1841" s="46">
        <v>0.02</v>
      </c>
      <c r="I1841" s="46" t="s">
        <v>5898</v>
      </c>
      <c r="J1841" s="92" t="s">
        <v>5898</v>
      </c>
    </row>
    <row r="1842" spans="4:10" x14ac:dyDescent="0.15">
      <c r="D1842" s="40" t="s">
        <v>3706</v>
      </c>
      <c r="E1842" s="40" t="s">
        <v>3707</v>
      </c>
      <c r="F1842" s="46" t="s">
        <v>5898</v>
      </c>
      <c r="G1842" s="46" t="s">
        <v>5898</v>
      </c>
      <c r="H1842" s="46" t="s">
        <v>5898</v>
      </c>
      <c r="I1842" s="46" t="s">
        <v>5898</v>
      </c>
      <c r="J1842" s="92" t="s">
        <v>5898</v>
      </c>
    </row>
    <row r="1843" spans="4:10" x14ac:dyDescent="0.15">
      <c r="D1843" s="40" t="s">
        <v>3708</v>
      </c>
      <c r="E1843" s="40" t="s">
        <v>3709</v>
      </c>
      <c r="F1843" s="46" t="s">
        <v>5898</v>
      </c>
      <c r="G1843" s="46" t="s">
        <v>5898</v>
      </c>
      <c r="H1843" s="46">
        <v>1.4999999999999999E-2</v>
      </c>
      <c r="I1843" s="46" t="s">
        <v>5898</v>
      </c>
      <c r="J1843" s="92" t="s">
        <v>5898</v>
      </c>
    </row>
    <row r="1844" spans="4:10" x14ac:dyDescent="0.15">
      <c r="D1844" s="40" t="s">
        <v>3710</v>
      </c>
      <c r="E1844" s="40" t="s">
        <v>3711</v>
      </c>
      <c r="F1844" s="46" t="s">
        <v>5898</v>
      </c>
      <c r="G1844" s="46" t="s">
        <v>5898</v>
      </c>
      <c r="H1844" s="46" t="s">
        <v>5898</v>
      </c>
      <c r="I1844" s="46" t="s">
        <v>5898</v>
      </c>
      <c r="J1844" s="92" t="s">
        <v>5898</v>
      </c>
    </row>
    <row r="1845" spans="4:10" x14ac:dyDescent="0.15">
      <c r="D1845" s="40" t="s">
        <v>3712</v>
      </c>
      <c r="E1845" s="40" t="s">
        <v>3713</v>
      </c>
      <c r="F1845" s="46" t="s">
        <v>5898</v>
      </c>
      <c r="G1845" s="46" t="s">
        <v>5898</v>
      </c>
      <c r="H1845" s="46" t="s">
        <v>5898</v>
      </c>
      <c r="I1845" s="46" t="s">
        <v>5898</v>
      </c>
      <c r="J1845" s="92" t="s">
        <v>5898</v>
      </c>
    </row>
    <row r="1846" spans="4:10" x14ac:dyDescent="0.15">
      <c r="D1846" s="40" t="s">
        <v>3714</v>
      </c>
      <c r="E1846" s="40" t="s">
        <v>3715</v>
      </c>
      <c r="F1846" s="46" t="s">
        <v>5898</v>
      </c>
      <c r="G1846" s="46" t="s">
        <v>5898</v>
      </c>
      <c r="H1846" s="46" t="s">
        <v>5898</v>
      </c>
      <c r="I1846" s="46" t="s">
        <v>5898</v>
      </c>
      <c r="J1846" s="92" t="s">
        <v>5898</v>
      </c>
    </row>
    <row r="1847" spans="4:10" x14ac:dyDescent="0.15">
      <c r="D1847" s="40" t="s">
        <v>3716</v>
      </c>
      <c r="E1847" s="40" t="s">
        <v>3717</v>
      </c>
      <c r="F1847" s="46" t="s">
        <v>5898</v>
      </c>
      <c r="G1847" s="46" t="s">
        <v>5898</v>
      </c>
      <c r="H1847" s="46" t="s">
        <v>5898</v>
      </c>
      <c r="I1847" s="46" t="s">
        <v>5898</v>
      </c>
      <c r="J1847" s="92" t="s">
        <v>5898</v>
      </c>
    </row>
    <row r="1848" spans="4:10" x14ac:dyDescent="0.15">
      <c r="D1848" s="40" t="s">
        <v>3718</v>
      </c>
      <c r="E1848" s="40" t="s">
        <v>3719</v>
      </c>
      <c r="F1848" s="46" t="s">
        <v>5898</v>
      </c>
      <c r="G1848" s="46" t="s">
        <v>5898</v>
      </c>
      <c r="H1848" s="46">
        <v>6.0000000000000001E-3</v>
      </c>
      <c r="I1848" s="46" t="s">
        <v>5898</v>
      </c>
      <c r="J1848" s="92" t="s">
        <v>5898</v>
      </c>
    </row>
    <row r="1849" spans="4:10" x14ac:dyDescent="0.15">
      <c r="D1849" s="40" t="s">
        <v>3720</v>
      </c>
      <c r="E1849" s="40" t="s">
        <v>3721</v>
      </c>
      <c r="F1849" s="46" t="s">
        <v>5898</v>
      </c>
      <c r="G1849" s="46" t="s">
        <v>5898</v>
      </c>
      <c r="H1849" s="46">
        <v>1.4999999999999999E-2</v>
      </c>
      <c r="I1849" s="46" t="s">
        <v>5898</v>
      </c>
      <c r="J1849" s="92" t="s">
        <v>5898</v>
      </c>
    </row>
    <row r="1850" spans="4:10" x14ac:dyDescent="0.15">
      <c r="D1850" s="40" t="s">
        <v>3722</v>
      </c>
      <c r="E1850" s="40" t="s">
        <v>5811</v>
      </c>
      <c r="F1850" s="46" t="s">
        <v>5898</v>
      </c>
      <c r="G1850" s="46" t="s">
        <v>5898</v>
      </c>
      <c r="H1850" s="46">
        <v>0.1</v>
      </c>
      <c r="I1850" s="46" t="s">
        <v>5898</v>
      </c>
      <c r="J1850" s="92" t="s">
        <v>5898</v>
      </c>
    </row>
    <row r="1851" spans="4:10" x14ac:dyDescent="0.15">
      <c r="D1851" s="40" t="s">
        <v>3724</v>
      </c>
      <c r="E1851" s="40" t="s">
        <v>3725</v>
      </c>
      <c r="F1851" s="46" t="s">
        <v>5898</v>
      </c>
      <c r="G1851" s="46" t="s">
        <v>5898</v>
      </c>
      <c r="H1851" s="46" t="s">
        <v>5898</v>
      </c>
      <c r="I1851" s="46" t="s">
        <v>5898</v>
      </c>
      <c r="J1851" s="92" t="s">
        <v>5898</v>
      </c>
    </row>
    <row r="1852" spans="4:10" x14ac:dyDescent="0.15">
      <c r="D1852" s="40" t="s">
        <v>3726</v>
      </c>
      <c r="E1852" s="40" t="s">
        <v>3727</v>
      </c>
      <c r="F1852" s="46" t="s">
        <v>5898</v>
      </c>
      <c r="G1852" s="46" t="s">
        <v>5898</v>
      </c>
      <c r="H1852" s="46">
        <v>0.14799999999999999</v>
      </c>
      <c r="I1852" s="46" t="s">
        <v>5898</v>
      </c>
      <c r="J1852" s="92" t="s">
        <v>5898</v>
      </c>
    </row>
    <row r="1853" spans="4:10" x14ac:dyDescent="0.15">
      <c r="D1853" s="40" t="s">
        <v>3728</v>
      </c>
      <c r="E1853" s="40" t="s">
        <v>3729</v>
      </c>
      <c r="F1853" s="46" t="s">
        <v>5898</v>
      </c>
      <c r="G1853" s="46" t="s">
        <v>5898</v>
      </c>
      <c r="H1853" s="46" t="s">
        <v>5898</v>
      </c>
      <c r="I1853" s="46" t="s">
        <v>5898</v>
      </c>
      <c r="J1853" s="92" t="s">
        <v>5898</v>
      </c>
    </row>
    <row r="1854" spans="4:10" x14ac:dyDescent="0.15">
      <c r="D1854" s="40" t="s">
        <v>3730</v>
      </c>
      <c r="E1854" s="40" t="s">
        <v>3731</v>
      </c>
      <c r="F1854" s="46" t="s">
        <v>5898</v>
      </c>
      <c r="G1854" s="46" t="s">
        <v>5898</v>
      </c>
      <c r="H1854" s="46" t="s">
        <v>5898</v>
      </c>
      <c r="I1854" s="46" t="s">
        <v>5898</v>
      </c>
      <c r="J1854" s="92" t="s">
        <v>5898</v>
      </c>
    </row>
    <row r="1855" spans="4:10" x14ac:dyDescent="0.15">
      <c r="D1855" s="40" t="s">
        <v>3732</v>
      </c>
      <c r="E1855" s="40" t="s">
        <v>3733</v>
      </c>
      <c r="F1855" s="46" t="s">
        <v>5898</v>
      </c>
      <c r="G1855" s="46" t="s">
        <v>5898</v>
      </c>
      <c r="H1855" s="46" t="s">
        <v>5898</v>
      </c>
      <c r="I1855" s="46" t="s">
        <v>5898</v>
      </c>
      <c r="J1855" s="92" t="s">
        <v>5898</v>
      </c>
    </row>
    <row r="1856" spans="4:10" x14ac:dyDescent="0.15">
      <c r="D1856" s="40" t="s">
        <v>3734</v>
      </c>
      <c r="E1856" s="40" t="s">
        <v>3735</v>
      </c>
      <c r="F1856" s="46" t="s">
        <v>5898</v>
      </c>
      <c r="G1856" s="46" t="s">
        <v>5898</v>
      </c>
      <c r="H1856" s="46">
        <v>0.23</v>
      </c>
      <c r="I1856" s="46" t="s">
        <v>5898</v>
      </c>
      <c r="J1856" s="92" t="s">
        <v>5898</v>
      </c>
    </row>
    <row r="1857" spans="4:10" x14ac:dyDescent="0.15">
      <c r="D1857" s="40" t="s">
        <v>3736</v>
      </c>
      <c r="E1857" s="40" t="s">
        <v>3737</v>
      </c>
      <c r="F1857" s="46" t="s">
        <v>5898</v>
      </c>
      <c r="G1857" s="46" t="s">
        <v>5898</v>
      </c>
      <c r="H1857" s="46" t="s">
        <v>5898</v>
      </c>
      <c r="I1857" s="46" t="s">
        <v>5898</v>
      </c>
      <c r="J1857" s="92" t="s">
        <v>5898</v>
      </c>
    </row>
    <row r="1858" spans="4:10" x14ac:dyDescent="0.15">
      <c r="D1858" s="40" t="s">
        <v>3738</v>
      </c>
      <c r="E1858" s="40" t="s">
        <v>3739</v>
      </c>
      <c r="F1858" s="46" t="s">
        <v>5898</v>
      </c>
      <c r="G1858" s="46" t="s">
        <v>5898</v>
      </c>
      <c r="H1858" s="46">
        <v>2.4E-2</v>
      </c>
      <c r="I1858" s="46" t="s">
        <v>5898</v>
      </c>
      <c r="J1858" s="92" t="s">
        <v>5898</v>
      </c>
    </row>
    <row r="1859" spans="4:10" x14ac:dyDescent="0.15">
      <c r="D1859" s="40" t="s">
        <v>3740</v>
      </c>
      <c r="E1859" s="40" t="s">
        <v>3741</v>
      </c>
      <c r="F1859" s="46" t="s">
        <v>5898</v>
      </c>
      <c r="G1859" s="46" t="s">
        <v>5898</v>
      </c>
      <c r="H1859" s="46">
        <v>0.18010000000000001</v>
      </c>
      <c r="I1859" s="46" t="s">
        <v>5898</v>
      </c>
      <c r="J1859" s="92" t="s">
        <v>5898</v>
      </c>
    </row>
    <row r="1860" spans="4:10" x14ac:dyDescent="0.15">
      <c r="D1860" s="40" t="s">
        <v>3742</v>
      </c>
      <c r="E1860" s="40" t="s">
        <v>5812</v>
      </c>
      <c r="F1860" s="46" t="s">
        <v>5898</v>
      </c>
      <c r="G1860" s="46" t="s">
        <v>5898</v>
      </c>
      <c r="H1860" s="46" t="s">
        <v>5898</v>
      </c>
      <c r="I1860" s="46" t="s">
        <v>5898</v>
      </c>
      <c r="J1860" s="92" t="s">
        <v>5898</v>
      </c>
    </row>
    <row r="1861" spans="4:10" x14ac:dyDescent="0.15">
      <c r="D1861" s="40" t="s">
        <v>3744</v>
      </c>
      <c r="E1861" s="40" t="s">
        <v>3745</v>
      </c>
      <c r="F1861" s="46" t="s">
        <v>5898</v>
      </c>
      <c r="G1861" s="46" t="s">
        <v>5898</v>
      </c>
      <c r="H1861" s="46" t="s">
        <v>5898</v>
      </c>
      <c r="I1861" s="46" t="s">
        <v>5898</v>
      </c>
      <c r="J1861" s="92" t="s">
        <v>5898</v>
      </c>
    </row>
    <row r="1862" spans="4:10" x14ac:dyDescent="0.15">
      <c r="D1862" s="40" t="s">
        <v>3746</v>
      </c>
      <c r="E1862" s="40" t="s">
        <v>3747</v>
      </c>
      <c r="F1862" s="46" t="s">
        <v>5898</v>
      </c>
      <c r="G1862" s="46" t="s">
        <v>5898</v>
      </c>
      <c r="H1862" s="46">
        <v>0.04</v>
      </c>
      <c r="I1862" s="46" t="s">
        <v>5898</v>
      </c>
      <c r="J1862" s="92" t="s">
        <v>5898</v>
      </c>
    </row>
    <row r="1863" spans="4:10" x14ac:dyDescent="0.15">
      <c r="D1863" s="40" t="s">
        <v>3748</v>
      </c>
      <c r="E1863" s="40" t="s">
        <v>3749</v>
      </c>
      <c r="F1863" s="46" t="s">
        <v>5898</v>
      </c>
      <c r="G1863" s="46" t="s">
        <v>5898</v>
      </c>
      <c r="H1863" s="46" t="s">
        <v>5898</v>
      </c>
      <c r="I1863" s="46" t="s">
        <v>5898</v>
      </c>
      <c r="J1863" s="92" t="s">
        <v>5898</v>
      </c>
    </row>
    <row r="1864" spans="4:10" x14ac:dyDescent="0.15">
      <c r="D1864" s="40" t="s">
        <v>3750</v>
      </c>
      <c r="E1864" s="40" t="s">
        <v>3751</v>
      </c>
      <c r="F1864" s="46" t="s">
        <v>5898</v>
      </c>
      <c r="G1864" s="46" t="s">
        <v>5898</v>
      </c>
      <c r="H1864" s="46">
        <v>1.2999999999999999E-2</v>
      </c>
      <c r="I1864" s="46" t="s">
        <v>5898</v>
      </c>
      <c r="J1864" s="92" t="s">
        <v>5898</v>
      </c>
    </row>
    <row r="1865" spans="4:10" x14ac:dyDescent="0.15">
      <c r="D1865" s="40" t="s">
        <v>3752</v>
      </c>
      <c r="E1865" s="40" t="s">
        <v>3753</v>
      </c>
      <c r="F1865" s="46" t="s">
        <v>5898</v>
      </c>
      <c r="G1865" s="46" t="s">
        <v>5898</v>
      </c>
      <c r="H1865" s="46" t="s">
        <v>5898</v>
      </c>
      <c r="I1865" s="46" t="s">
        <v>5898</v>
      </c>
      <c r="J1865" s="92" t="s">
        <v>5898</v>
      </c>
    </row>
    <row r="1866" spans="4:10" x14ac:dyDescent="0.15">
      <c r="D1866" s="40" t="s">
        <v>3754</v>
      </c>
      <c r="E1866" s="40" t="s">
        <v>3755</v>
      </c>
      <c r="F1866" s="46" t="s">
        <v>5898</v>
      </c>
      <c r="G1866" s="46" t="s">
        <v>5898</v>
      </c>
      <c r="H1866" s="46" t="s">
        <v>5898</v>
      </c>
      <c r="I1866" s="46" t="s">
        <v>5898</v>
      </c>
      <c r="J1866" s="92" t="s">
        <v>5898</v>
      </c>
    </row>
    <row r="1867" spans="4:10" x14ac:dyDescent="0.15">
      <c r="D1867" s="40" t="s">
        <v>3756</v>
      </c>
      <c r="E1867" s="40" t="s">
        <v>3757</v>
      </c>
      <c r="F1867" s="46" t="s">
        <v>5898</v>
      </c>
      <c r="G1867" s="46" t="s">
        <v>5898</v>
      </c>
      <c r="H1867" s="46">
        <v>0.19</v>
      </c>
      <c r="I1867" s="46" t="s">
        <v>5898</v>
      </c>
      <c r="J1867" s="92" t="s">
        <v>5898</v>
      </c>
    </row>
    <row r="1868" spans="4:10" x14ac:dyDescent="0.15">
      <c r="D1868" s="40" t="s">
        <v>82</v>
      </c>
      <c r="E1868" s="40" t="s">
        <v>83</v>
      </c>
      <c r="F1868" s="46" t="s">
        <v>5898</v>
      </c>
      <c r="G1868" s="46" t="s">
        <v>5898</v>
      </c>
      <c r="H1868" s="46" t="s">
        <v>5898</v>
      </c>
      <c r="I1868" s="46" t="s">
        <v>5898</v>
      </c>
      <c r="J1868" s="92" t="s">
        <v>5898</v>
      </c>
    </row>
    <row r="1869" spans="4:10" x14ac:dyDescent="0.15">
      <c r="D1869" s="40" t="s">
        <v>3758</v>
      </c>
      <c r="E1869" s="40" t="s">
        <v>3759</v>
      </c>
      <c r="F1869" s="46" t="s">
        <v>5898</v>
      </c>
      <c r="G1869" s="46" t="s">
        <v>5898</v>
      </c>
      <c r="H1869" s="46">
        <v>0.13</v>
      </c>
      <c r="I1869" s="46" t="s">
        <v>5898</v>
      </c>
      <c r="J1869" s="92" t="s">
        <v>5898</v>
      </c>
    </row>
    <row r="1870" spans="4:10" x14ac:dyDescent="0.15">
      <c r="D1870" s="40" t="s">
        <v>3760</v>
      </c>
      <c r="E1870" s="40" t="s">
        <v>3761</v>
      </c>
      <c r="F1870" s="46" t="s">
        <v>5898</v>
      </c>
      <c r="G1870" s="46" t="s">
        <v>5898</v>
      </c>
      <c r="H1870" s="46">
        <v>0.05</v>
      </c>
      <c r="I1870" s="46" t="s">
        <v>5898</v>
      </c>
      <c r="J1870" s="92" t="s">
        <v>5898</v>
      </c>
    </row>
    <row r="1871" spans="4:10" x14ac:dyDescent="0.15">
      <c r="D1871" s="40" t="s">
        <v>3762</v>
      </c>
      <c r="E1871" s="40" t="s">
        <v>3763</v>
      </c>
      <c r="F1871" s="46" t="s">
        <v>5898</v>
      </c>
      <c r="G1871" s="46" t="s">
        <v>5898</v>
      </c>
      <c r="H1871" s="46" t="s">
        <v>5898</v>
      </c>
      <c r="I1871" s="46" t="s">
        <v>5898</v>
      </c>
      <c r="J1871" s="92" t="s">
        <v>5898</v>
      </c>
    </row>
    <row r="1872" spans="4:10" x14ac:dyDescent="0.15">
      <c r="D1872" s="40" t="s">
        <v>3764</v>
      </c>
      <c r="E1872" s="40" t="s">
        <v>3765</v>
      </c>
      <c r="F1872" s="46" t="s">
        <v>5898</v>
      </c>
      <c r="G1872" s="46" t="s">
        <v>5898</v>
      </c>
      <c r="H1872" s="46">
        <v>1.36</v>
      </c>
      <c r="I1872" s="46" t="s">
        <v>5898</v>
      </c>
      <c r="J1872" s="92" t="s">
        <v>5898</v>
      </c>
    </row>
    <row r="1873" spans="4:10" x14ac:dyDescent="0.15">
      <c r="D1873" s="40" t="s">
        <v>3766</v>
      </c>
      <c r="E1873" s="40" t="s">
        <v>3767</v>
      </c>
      <c r="F1873" s="46" t="s">
        <v>5898</v>
      </c>
      <c r="G1873" s="46" t="s">
        <v>5898</v>
      </c>
      <c r="H1873" s="46">
        <v>0.04</v>
      </c>
      <c r="I1873" s="46" t="s">
        <v>5898</v>
      </c>
      <c r="J1873" s="92" t="s">
        <v>5898</v>
      </c>
    </row>
    <row r="1874" spans="4:10" x14ac:dyDescent="0.15">
      <c r="D1874" s="40" t="s">
        <v>3768</v>
      </c>
      <c r="E1874" s="40" t="s">
        <v>3769</v>
      </c>
      <c r="F1874" s="46" t="s">
        <v>5898</v>
      </c>
      <c r="G1874" s="46" t="s">
        <v>5898</v>
      </c>
      <c r="H1874" s="46">
        <v>7.4999999999999997E-2</v>
      </c>
      <c r="I1874" s="46" t="s">
        <v>5898</v>
      </c>
      <c r="J1874" s="92" t="s">
        <v>5898</v>
      </c>
    </row>
    <row r="1875" spans="4:10" x14ac:dyDescent="0.15">
      <c r="D1875" s="40" t="s">
        <v>3770</v>
      </c>
      <c r="E1875" s="40" t="s">
        <v>3771</v>
      </c>
      <c r="F1875" s="46" t="s">
        <v>5898</v>
      </c>
      <c r="G1875" s="46" t="s">
        <v>5898</v>
      </c>
      <c r="H1875" s="46" t="s">
        <v>5898</v>
      </c>
      <c r="I1875" s="46" t="s">
        <v>5898</v>
      </c>
      <c r="J1875" s="92" t="s">
        <v>5898</v>
      </c>
    </row>
    <row r="1876" spans="4:10" x14ac:dyDescent="0.15">
      <c r="D1876" s="40" t="s">
        <v>3772</v>
      </c>
      <c r="E1876" s="40" t="s">
        <v>3773</v>
      </c>
      <c r="F1876" s="46" t="s">
        <v>5898</v>
      </c>
      <c r="G1876" s="46" t="s">
        <v>5898</v>
      </c>
      <c r="H1876" s="46">
        <v>6.0000000000000001E-3</v>
      </c>
      <c r="I1876" s="46" t="s">
        <v>5898</v>
      </c>
      <c r="J1876" s="92" t="s">
        <v>5898</v>
      </c>
    </row>
    <row r="1877" spans="4:10" x14ac:dyDescent="0.15">
      <c r="D1877" s="40" t="s">
        <v>3774</v>
      </c>
      <c r="E1877" s="40" t="s">
        <v>3775</v>
      </c>
      <c r="F1877" s="46" t="s">
        <v>5898</v>
      </c>
      <c r="G1877" s="46" t="s">
        <v>5898</v>
      </c>
      <c r="H1877" s="46">
        <v>0.08</v>
      </c>
      <c r="I1877" s="46" t="s">
        <v>5898</v>
      </c>
      <c r="J1877" s="92" t="s">
        <v>5898</v>
      </c>
    </row>
    <row r="1878" spans="4:10" x14ac:dyDescent="0.15">
      <c r="D1878" s="40" t="s">
        <v>3776</v>
      </c>
      <c r="E1878" s="40" t="s">
        <v>3777</v>
      </c>
      <c r="F1878" s="46" t="s">
        <v>5898</v>
      </c>
      <c r="G1878" s="46" t="s">
        <v>5898</v>
      </c>
      <c r="H1878" s="46" t="s">
        <v>5898</v>
      </c>
      <c r="I1878" s="46" t="s">
        <v>5898</v>
      </c>
      <c r="J1878" s="92" t="s">
        <v>5898</v>
      </c>
    </row>
    <row r="1879" spans="4:10" x14ac:dyDescent="0.15">
      <c r="D1879" s="40" t="s">
        <v>3778</v>
      </c>
      <c r="E1879" s="40" t="s">
        <v>3779</v>
      </c>
      <c r="F1879" s="46" t="s">
        <v>5898</v>
      </c>
      <c r="G1879" s="46" t="s">
        <v>5898</v>
      </c>
      <c r="H1879" s="46">
        <v>0.03</v>
      </c>
      <c r="I1879" s="46" t="s">
        <v>5898</v>
      </c>
      <c r="J1879" s="92" t="s">
        <v>5898</v>
      </c>
    </row>
    <row r="1880" spans="4:10" x14ac:dyDescent="0.15">
      <c r="D1880" s="40" t="s">
        <v>3780</v>
      </c>
      <c r="E1880" s="40" t="s">
        <v>3781</v>
      </c>
      <c r="F1880" s="46" t="s">
        <v>5898</v>
      </c>
      <c r="G1880" s="46" t="s">
        <v>5898</v>
      </c>
      <c r="H1880" s="46" t="s">
        <v>5898</v>
      </c>
      <c r="I1880" s="46" t="s">
        <v>5898</v>
      </c>
      <c r="J1880" s="92" t="s">
        <v>5898</v>
      </c>
    </row>
    <row r="1881" spans="4:10" x14ac:dyDescent="0.15">
      <c r="D1881" s="40" t="s">
        <v>3782</v>
      </c>
      <c r="E1881" s="40" t="s">
        <v>3783</v>
      </c>
      <c r="F1881" s="46" t="s">
        <v>5898</v>
      </c>
      <c r="G1881" s="46" t="s">
        <v>5898</v>
      </c>
      <c r="H1881" s="46">
        <v>0.01</v>
      </c>
      <c r="I1881" s="46" t="s">
        <v>5898</v>
      </c>
      <c r="J1881" s="92" t="s">
        <v>5898</v>
      </c>
    </row>
    <row r="1882" spans="4:10" x14ac:dyDescent="0.15">
      <c r="D1882" s="40" t="s">
        <v>3784</v>
      </c>
      <c r="E1882" s="40" t="s">
        <v>3785</v>
      </c>
      <c r="F1882" s="46" t="s">
        <v>5898</v>
      </c>
      <c r="G1882" s="46" t="s">
        <v>5898</v>
      </c>
      <c r="H1882" s="46">
        <v>0.2</v>
      </c>
      <c r="I1882" s="46" t="s">
        <v>5898</v>
      </c>
      <c r="J1882" s="92" t="s">
        <v>5898</v>
      </c>
    </row>
    <row r="1883" spans="4:10" x14ac:dyDescent="0.15">
      <c r="D1883" s="40" t="s">
        <v>3786</v>
      </c>
      <c r="E1883" s="40" t="s">
        <v>3787</v>
      </c>
      <c r="F1883" s="46" t="s">
        <v>5898</v>
      </c>
      <c r="G1883" s="46" t="s">
        <v>5898</v>
      </c>
      <c r="H1883" s="46" t="s">
        <v>5898</v>
      </c>
      <c r="I1883" s="46" t="s">
        <v>5898</v>
      </c>
      <c r="J1883" s="92" t="s">
        <v>5898</v>
      </c>
    </row>
    <row r="1884" spans="4:10" x14ac:dyDescent="0.15">
      <c r="D1884" s="40" t="s">
        <v>3788</v>
      </c>
      <c r="E1884" s="40" t="s">
        <v>3789</v>
      </c>
      <c r="F1884" s="46" t="s">
        <v>5898</v>
      </c>
      <c r="G1884" s="46" t="s">
        <v>5898</v>
      </c>
      <c r="H1884" s="46">
        <v>0.15</v>
      </c>
      <c r="I1884" s="46" t="s">
        <v>5898</v>
      </c>
      <c r="J1884" s="92" t="s">
        <v>5898</v>
      </c>
    </row>
    <row r="1885" spans="4:10" x14ac:dyDescent="0.15">
      <c r="D1885" s="40" t="s">
        <v>40</v>
      </c>
      <c r="E1885" s="40" t="s">
        <v>41</v>
      </c>
      <c r="F1885" s="46" t="s">
        <v>5898</v>
      </c>
      <c r="G1885" s="46" t="s">
        <v>5898</v>
      </c>
      <c r="H1885" s="46" t="s">
        <v>5898</v>
      </c>
      <c r="I1885" s="46" t="s">
        <v>5898</v>
      </c>
      <c r="J1885" s="92" t="s">
        <v>5898</v>
      </c>
    </row>
    <row r="1886" spans="4:10" x14ac:dyDescent="0.15">
      <c r="D1886" s="40" t="s">
        <v>3790</v>
      </c>
      <c r="E1886" s="40" t="s">
        <v>3791</v>
      </c>
      <c r="F1886" s="46" t="s">
        <v>5898</v>
      </c>
      <c r="G1886" s="46" t="s">
        <v>5898</v>
      </c>
      <c r="H1886" s="46">
        <v>0.1</v>
      </c>
      <c r="I1886" s="46" t="s">
        <v>5898</v>
      </c>
      <c r="J1886" s="92" t="s">
        <v>5898</v>
      </c>
    </row>
    <row r="1887" spans="4:10" x14ac:dyDescent="0.15">
      <c r="D1887" s="40" t="s">
        <v>3792</v>
      </c>
      <c r="E1887" s="40" t="s">
        <v>3793</v>
      </c>
      <c r="F1887" s="46" t="s">
        <v>5898</v>
      </c>
      <c r="G1887" s="46" t="s">
        <v>5898</v>
      </c>
      <c r="H1887" s="46">
        <v>0.1</v>
      </c>
      <c r="I1887" s="46" t="s">
        <v>5898</v>
      </c>
      <c r="J1887" s="92" t="s">
        <v>5898</v>
      </c>
    </row>
    <row r="1888" spans="4:10" x14ac:dyDescent="0.15">
      <c r="D1888" s="40" t="s">
        <v>3794</v>
      </c>
      <c r="E1888" s="40" t="s">
        <v>3795</v>
      </c>
      <c r="F1888" s="46" t="s">
        <v>5898</v>
      </c>
      <c r="G1888" s="46" t="s">
        <v>5898</v>
      </c>
      <c r="H1888" s="46">
        <v>0.12</v>
      </c>
      <c r="I1888" s="46" t="s">
        <v>5898</v>
      </c>
      <c r="J1888" s="92" t="s">
        <v>5898</v>
      </c>
    </row>
    <row r="1889" spans="4:10" x14ac:dyDescent="0.15">
      <c r="D1889" s="40" t="s">
        <v>3796</v>
      </c>
      <c r="E1889" s="40" t="s">
        <v>3797</v>
      </c>
      <c r="F1889" s="46" t="s">
        <v>5898</v>
      </c>
      <c r="G1889" s="46" t="s">
        <v>5898</v>
      </c>
      <c r="H1889" s="46" t="s">
        <v>5898</v>
      </c>
      <c r="I1889" s="46" t="s">
        <v>5898</v>
      </c>
      <c r="J1889" s="92" t="s">
        <v>5898</v>
      </c>
    </row>
    <row r="1890" spans="4:10" x14ac:dyDescent="0.15">
      <c r="D1890" s="40" t="s">
        <v>3798</v>
      </c>
      <c r="E1890" s="40" t="s">
        <v>3799</v>
      </c>
      <c r="F1890" s="46" t="s">
        <v>5898</v>
      </c>
      <c r="G1890" s="46" t="s">
        <v>5898</v>
      </c>
      <c r="H1890" s="46">
        <v>0.04</v>
      </c>
      <c r="I1890" s="46" t="s">
        <v>5898</v>
      </c>
      <c r="J1890" s="92" t="s">
        <v>5898</v>
      </c>
    </row>
    <row r="1891" spans="4:10" x14ac:dyDescent="0.15">
      <c r="D1891" s="40" t="s">
        <v>3800</v>
      </c>
      <c r="E1891" s="40" t="s">
        <v>3801</v>
      </c>
      <c r="F1891" s="46" t="s">
        <v>5898</v>
      </c>
      <c r="G1891" s="46" t="s">
        <v>5898</v>
      </c>
      <c r="H1891" s="46">
        <v>0.1</v>
      </c>
      <c r="I1891" s="46" t="s">
        <v>5898</v>
      </c>
      <c r="J1891" s="92" t="s">
        <v>5898</v>
      </c>
    </row>
    <row r="1892" spans="4:10" x14ac:dyDescent="0.15">
      <c r="D1892" s="40" t="s">
        <v>3802</v>
      </c>
      <c r="E1892" s="40" t="s">
        <v>3803</v>
      </c>
      <c r="F1892" s="46" t="s">
        <v>5898</v>
      </c>
      <c r="G1892" s="46" t="s">
        <v>5898</v>
      </c>
      <c r="H1892" s="46">
        <v>7.0000000000000007E-2</v>
      </c>
      <c r="I1892" s="46" t="s">
        <v>5898</v>
      </c>
      <c r="J1892" s="92" t="s">
        <v>5898</v>
      </c>
    </row>
    <row r="1893" spans="4:10" x14ac:dyDescent="0.15">
      <c r="D1893" s="40" t="s">
        <v>42</v>
      </c>
      <c r="E1893" s="40" t="s">
        <v>43</v>
      </c>
      <c r="F1893" s="46" t="s">
        <v>5898</v>
      </c>
      <c r="G1893" s="46" t="s">
        <v>5898</v>
      </c>
      <c r="H1893" s="46" t="s">
        <v>5898</v>
      </c>
      <c r="I1893" s="46" t="s">
        <v>5898</v>
      </c>
      <c r="J1893" s="92" t="s">
        <v>5898</v>
      </c>
    </row>
    <row r="1894" spans="4:10" x14ac:dyDescent="0.15">
      <c r="D1894" s="40" t="s">
        <v>3804</v>
      </c>
      <c r="E1894" s="40" t="s">
        <v>3805</v>
      </c>
      <c r="F1894" s="46" t="s">
        <v>5898</v>
      </c>
      <c r="G1894" s="46" t="s">
        <v>5898</v>
      </c>
      <c r="H1894" s="46" t="s">
        <v>5898</v>
      </c>
      <c r="I1894" s="46" t="s">
        <v>5898</v>
      </c>
      <c r="J1894" s="92" t="s">
        <v>5898</v>
      </c>
    </row>
    <row r="1895" spans="4:10" x14ac:dyDescent="0.15">
      <c r="D1895" s="40" t="s">
        <v>3806</v>
      </c>
      <c r="E1895" s="40" t="s">
        <v>3807</v>
      </c>
      <c r="F1895" s="46" t="s">
        <v>5898</v>
      </c>
      <c r="G1895" s="46" t="s">
        <v>5898</v>
      </c>
      <c r="H1895" s="46">
        <v>0.09</v>
      </c>
      <c r="I1895" s="46" t="s">
        <v>5898</v>
      </c>
      <c r="J1895" s="92" t="s">
        <v>5898</v>
      </c>
    </row>
    <row r="1896" spans="4:10" x14ac:dyDescent="0.15">
      <c r="D1896" s="40" t="s">
        <v>3808</v>
      </c>
      <c r="E1896" s="40" t="s">
        <v>3809</v>
      </c>
      <c r="F1896" s="46" t="s">
        <v>5898</v>
      </c>
      <c r="G1896" s="46" t="s">
        <v>5898</v>
      </c>
      <c r="H1896" s="46" t="s">
        <v>5898</v>
      </c>
      <c r="I1896" s="46" t="s">
        <v>5898</v>
      </c>
      <c r="J1896" s="92" t="s">
        <v>5898</v>
      </c>
    </row>
    <row r="1897" spans="4:10" x14ac:dyDescent="0.15">
      <c r="D1897" s="40" t="s">
        <v>3810</v>
      </c>
      <c r="E1897" s="40" t="s">
        <v>3811</v>
      </c>
      <c r="F1897" s="46" t="s">
        <v>5898</v>
      </c>
      <c r="G1897" s="46" t="s">
        <v>5898</v>
      </c>
      <c r="H1897" s="46" t="s">
        <v>5898</v>
      </c>
      <c r="I1897" s="46" t="s">
        <v>5898</v>
      </c>
      <c r="J1897" s="92" t="s">
        <v>5898</v>
      </c>
    </row>
    <row r="1898" spans="4:10" x14ac:dyDescent="0.15">
      <c r="D1898" s="40" t="s">
        <v>3812</v>
      </c>
      <c r="E1898" s="40" t="s">
        <v>3813</v>
      </c>
      <c r="F1898" s="46" t="s">
        <v>5898</v>
      </c>
      <c r="G1898" s="46" t="s">
        <v>5898</v>
      </c>
      <c r="H1898" s="46">
        <v>0.05</v>
      </c>
      <c r="I1898" s="46" t="s">
        <v>5898</v>
      </c>
      <c r="J1898" s="92" t="s">
        <v>5898</v>
      </c>
    </row>
    <row r="1899" spans="4:10" x14ac:dyDescent="0.15">
      <c r="D1899" s="40" t="s">
        <v>3814</v>
      </c>
      <c r="E1899" s="40" t="s">
        <v>3815</v>
      </c>
      <c r="F1899" s="46" t="s">
        <v>5898</v>
      </c>
      <c r="G1899" s="46" t="s">
        <v>5898</v>
      </c>
      <c r="H1899" s="46">
        <v>0.2</v>
      </c>
      <c r="I1899" s="46" t="s">
        <v>5898</v>
      </c>
      <c r="J1899" s="92" t="s">
        <v>5898</v>
      </c>
    </row>
    <row r="1900" spans="4:10" x14ac:dyDescent="0.15">
      <c r="D1900" s="40" t="s">
        <v>3816</v>
      </c>
      <c r="E1900" s="40" t="s">
        <v>3817</v>
      </c>
      <c r="F1900" s="46" t="s">
        <v>5898</v>
      </c>
      <c r="G1900" s="46" t="s">
        <v>5898</v>
      </c>
      <c r="H1900" s="46" t="s">
        <v>5898</v>
      </c>
      <c r="I1900" s="46" t="s">
        <v>5898</v>
      </c>
      <c r="J1900" s="92" t="s">
        <v>5898</v>
      </c>
    </row>
    <row r="1901" spans="4:10" x14ac:dyDescent="0.15">
      <c r="D1901" s="40" t="s">
        <v>3818</v>
      </c>
      <c r="E1901" s="40" t="s">
        <v>3819</v>
      </c>
      <c r="F1901" s="46" t="s">
        <v>5898</v>
      </c>
      <c r="G1901" s="46" t="s">
        <v>5898</v>
      </c>
      <c r="H1901" s="46">
        <v>0.03</v>
      </c>
      <c r="I1901" s="46" t="s">
        <v>5898</v>
      </c>
      <c r="J1901" s="92" t="s">
        <v>5898</v>
      </c>
    </row>
    <row r="1902" spans="4:10" x14ac:dyDescent="0.15">
      <c r="D1902" s="40" t="s">
        <v>3820</v>
      </c>
      <c r="E1902" s="40" t="s">
        <v>3821</v>
      </c>
      <c r="F1902" s="46" t="s">
        <v>5898</v>
      </c>
      <c r="G1902" s="46" t="s">
        <v>5898</v>
      </c>
      <c r="H1902" s="46" t="s">
        <v>5898</v>
      </c>
      <c r="I1902" s="46" t="s">
        <v>5898</v>
      </c>
      <c r="J1902" s="92" t="s">
        <v>5898</v>
      </c>
    </row>
    <row r="1903" spans="4:10" x14ac:dyDescent="0.15">
      <c r="D1903" s="40" t="s">
        <v>3822</v>
      </c>
      <c r="E1903" s="40" t="s">
        <v>3823</v>
      </c>
      <c r="F1903" s="46" t="s">
        <v>5898</v>
      </c>
      <c r="G1903" s="46" t="s">
        <v>5898</v>
      </c>
      <c r="H1903" s="46" t="s">
        <v>5898</v>
      </c>
      <c r="I1903" s="46" t="s">
        <v>5898</v>
      </c>
      <c r="J1903" s="92" t="s">
        <v>5898</v>
      </c>
    </row>
    <row r="1904" spans="4:10" x14ac:dyDescent="0.15">
      <c r="D1904" s="40" t="s">
        <v>3824</v>
      </c>
      <c r="E1904" s="40" t="s">
        <v>3825</v>
      </c>
      <c r="F1904" s="46" t="s">
        <v>5898</v>
      </c>
      <c r="G1904" s="46" t="s">
        <v>5898</v>
      </c>
      <c r="H1904" s="46">
        <v>0.1</v>
      </c>
      <c r="I1904" s="46" t="s">
        <v>5898</v>
      </c>
      <c r="J1904" s="92" t="s">
        <v>5898</v>
      </c>
    </row>
    <row r="1905" spans="4:10" x14ac:dyDescent="0.15">
      <c r="D1905" s="40" t="s">
        <v>3826</v>
      </c>
      <c r="E1905" s="40" t="s">
        <v>3827</v>
      </c>
      <c r="F1905" s="46" t="s">
        <v>5898</v>
      </c>
      <c r="G1905" s="46" t="s">
        <v>5898</v>
      </c>
      <c r="H1905" s="46" t="s">
        <v>5898</v>
      </c>
      <c r="I1905" s="46" t="s">
        <v>5898</v>
      </c>
      <c r="J1905" s="92" t="s">
        <v>5898</v>
      </c>
    </row>
    <row r="1906" spans="4:10" x14ac:dyDescent="0.15">
      <c r="D1906" s="40" t="s">
        <v>3828</v>
      </c>
      <c r="E1906" s="40" t="s">
        <v>3829</v>
      </c>
      <c r="F1906" s="46" t="s">
        <v>5898</v>
      </c>
      <c r="G1906" s="46" t="s">
        <v>5898</v>
      </c>
      <c r="H1906" s="46">
        <v>0.1</v>
      </c>
      <c r="I1906" s="46" t="s">
        <v>5898</v>
      </c>
      <c r="J1906" s="92" t="s">
        <v>5898</v>
      </c>
    </row>
    <row r="1907" spans="4:10" x14ac:dyDescent="0.15">
      <c r="D1907" s="40" t="s">
        <v>3830</v>
      </c>
      <c r="E1907" s="40" t="s">
        <v>3831</v>
      </c>
      <c r="F1907" s="46" t="s">
        <v>5898</v>
      </c>
      <c r="G1907" s="46" t="s">
        <v>5898</v>
      </c>
      <c r="H1907" s="46">
        <v>0.1</v>
      </c>
      <c r="I1907" s="46" t="s">
        <v>5898</v>
      </c>
      <c r="J1907" s="92" t="s">
        <v>5898</v>
      </c>
    </row>
    <row r="1908" spans="4:10" x14ac:dyDescent="0.15">
      <c r="D1908" s="40" t="s">
        <v>88</v>
      </c>
      <c r="E1908" s="40" t="s">
        <v>89</v>
      </c>
      <c r="F1908" s="46" t="s">
        <v>5898</v>
      </c>
      <c r="G1908" s="46" t="s">
        <v>5898</v>
      </c>
      <c r="H1908" s="46" t="s">
        <v>5898</v>
      </c>
      <c r="I1908" s="46" t="s">
        <v>5898</v>
      </c>
      <c r="J1908" s="92" t="s">
        <v>5898</v>
      </c>
    </row>
    <row r="1909" spans="4:10" x14ac:dyDescent="0.15">
      <c r="D1909" s="40" t="s">
        <v>3832</v>
      </c>
      <c r="E1909" s="40" t="s">
        <v>3833</v>
      </c>
      <c r="F1909" s="46" t="s">
        <v>5898</v>
      </c>
      <c r="G1909" s="46" t="s">
        <v>5898</v>
      </c>
      <c r="H1909" s="46" t="s">
        <v>5898</v>
      </c>
      <c r="I1909" s="46" t="s">
        <v>5898</v>
      </c>
      <c r="J1909" s="92" t="s">
        <v>5898</v>
      </c>
    </row>
    <row r="1910" spans="4:10" x14ac:dyDescent="0.15">
      <c r="D1910" s="40" t="s">
        <v>3834</v>
      </c>
      <c r="E1910" s="40" t="s">
        <v>3835</v>
      </c>
      <c r="F1910" s="46" t="s">
        <v>5898</v>
      </c>
      <c r="G1910" s="46" t="s">
        <v>5898</v>
      </c>
      <c r="H1910" s="46" t="s">
        <v>5898</v>
      </c>
      <c r="I1910" s="46" t="s">
        <v>5898</v>
      </c>
      <c r="J1910" s="92" t="s">
        <v>5898</v>
      </c>
    </row>
    <row r="1911" spans="4:10" x14ac:dyDescent="0.15">
      <c r="D1911" s="40" t="s">
        <v>3836</v>
      </c>
      <c r="E1911" s="40" t="s">
        <v>3837</v>
      </c>
      <c r="F1911" s="46" t="s">
        <v>5898</v>
      </c>
      <c r="G1911" s="46" t="s">
        <v>5898</v>
      </c>
      <c r="H1911" s="46" t="s">
        <v>5898</v>
      </c>
      <c r="I1911" s="46" t="s">
        <v>5898</v>
      </c>
      <c r="J1911" s="92" t="s">
        <v>5898</v>
      </c>
    </row>
    <row r="1912" spans="4:10" x14ac:dyDescent="0.15">
      <c r="D1912" s="40" t="s">
        <v>3838</v>
      </c>
      <c r="E1912" s="40" t="s">
        <v>3839</v>
      </c>
      <c r="F1912" s="46" t="s">
        <v>5898</v>
      </c>
      <c r="G1912" s="46" t="s">
        <v>5898</v>
      </c>
      <c r="H1912" s="46">
        <v>0.02</v>
      </c>
      <c r="I1912" s="46" t="s">
        <v>5898</v>
      </c>
      <c r="J1912" s="92" t="s">
        <v>5898</v>
      </c>
    </row>
    <row r="1913" spans="4:10" x14ac:dyDescent="0.15">
      <c r="D1913" s="40" t="s">
        <v>3840</v>
      </c>
      <c r="E1913" s="40" t="s">
        <v>3841</v>
      </c>
      <c r="F1913" s="46" t="s">
        <v>5898</v>
      </c>
      <c r="G1913" s="46" t="s">
        <v>5898</v>
      </c>
      <c r="H1913" s="46">
        <v>0.05</v>
      </c>
      <c r="I1913" s="46" t="s">
        <v>5898</v>
      </c>
      <c r="J1913" s="92" t="s">
        <v>5898</v>
      </c>
    </row>
    <row r="1914" spans="4:10" x14ac:dyDescent="0.15">
      <c r="D1914" s="40" t="s">
        <v>3842</v>
      </c>
      <c r="E1914" s="40" t="s">
        <v>3843</v>
      </c>
      <c r="F1914" s="46" t="s">
        <v>5898</v>
      </c>
      <c r="G1914" s="46" t="s">
        <v>5898</v>
      </c>
      <c r="H1914" s="46">
        <v>0.02</v>
      </c>
      <c r="I1914" s="46" t="s">
        <v>5898</v>
      </c>
      <c r="J1914" s="92" t="s">
        <v>5898</v>
      </c>
    </row>
    <row r="1915" spans="4:10" x14ac:dyDescent="0.15">
      <c r="D1915" s="40" t="s">
        <v>3844</v>
      </c>
      <c r="E1915" s="40" t="s">
        <v>3845</v>
      </c>
      <c r="F1915" s="46" t="s">
        <v>5898</v>
      </c>
      <c r="G1915" s="46" t="s">
        <v>5898</v>
      </c>
      <c r="H1915" s="46">
        <v>0.1</v>
      </c>
      <c r="I1915" s="46" t="s">
        <v>5898</v>
      </c>
      <c r="J1915" s="92" t="s">
        <v>5898</v>
      </c>
    </row>
    <row r="1916" spans="4:10" x14ac:dyDescent="0.15">
      <c r="D1916" s="40" t="s">
        <v>3846</v>
      </c>
      <c r="E1916" s="40" t="s">
        <v>3847</v>
      </c>
      <c r="F1916" s="46" t="s">
        <v>5898</v>
      </c>
      <c r="G1916" s="46" t="s">
        <v>5898</v>
      </c>
      <c r="H1916" s="46" t="s">
        <v>5898</v>
      </c>
      <c r="I1916" s="46" t="s">
        <v>5898</v>
      </c>
      <c r="J1916" s="92" t="s">
        <v>5898</v>
      </c>
    </row>
    <row r="1917" spans="4:10" x14ac:dyDescent="0.15">
      <c r="D1917" s="40" t="s">
        <v>3848</v>
      </c>
      <c r="E1917" s="40" t="s">
        <v>3849</v>
      </c>
      <c r="F1917" s="46" t="s">
        <v>5898</v>
      </c>
      <c r="G1917" s="46" t="s">
        <v>5898</v>
      </c>
      <c r="H1917" s="46">
        <v>1.4999999999999999E-2</v>
      </c>
      <c r="I1917" s="46" t="s">
        <v>5898</v>
      </c>
      <c r="J1917" s="92" t="s">
        <v>5898</v>
      </c>
    </row>
    <row r="1918" spans="4:10" x14ac:dyDescent="0.15">
      <c r="D1918" s="40" t="s">
        <v>3850</v>
      </c>
      <c r="E1918" s="40" t="s">
        <v>3851</v>
      </c>
      <c r="F1918" s="46" t="s">
        <v>5898</v>
      </c>
      <c r="G1918" s="46" t="s">
        <v>5898</v>
      </c>
      <c r="H1918" s="46" t="s">
        <v>5898</v>
      </c>
      <c r="I1918" s="46" t="s">
        <v>5898</v>
      </c>
      <c r="J1918" s="92" t="s">
        <v>5898</v>
      </c>
    </row>
    <row r="1919" spans="4:10" x14ac:dyDescent="0.15">
      <c r="D1919" s="40" t="s">
        <v>3852</v>
      </c>
      <c r="E1919" s="40" t="s">
        <v>3853</v>
      </c>
      <c r="F1919" s="46" t="s">
        <v>5898</v>
      </c>
      <c r="G1919" s="46" t="s">
        <v>5898</v>
      </c>
      <c r="H1919" s="46">
        <v>2.8000000000000001E-2</v>
      </c>
      <c r="I1919" s="46" t="s">
        <v>5898</v>
      </c>
      <c r="J1919" s="92" t="s">
        <v>5898</v>
      </c>
    </row>
    <row r="1920" spans="4:10" x14ac:dyDescent="0.15">
      <c r="D1920" s="40" t="s">
        <v>3854</v>
      </c>
      <c r="E1920" s="40" t="s">
        <v>3855</v>
      </c>
      <c r="F1920" s="46" t="s">
        <v>5898</v>
      </c>
      <c r="G1920" s="46" t="s">
        <v>5898</v>
      </c>
      <c r="H1920" s="46">
        <v>2.5000000000000001E-2</v>
      </c>
      <c r="I1920" s="46" t="s">
        <v>5898</v>
      </c>
      <c r="J1920" s="92" t="s">
        <v>5898</v>
      </c>
    </row>
    <row r="1921" spans="4:10" x14ac:dyDescent="0.15">
      <c r="D1921" s="40" t="s">
        <v>3856</v>
      </c>
      <c r="E1921" s="40" t="s">
        <v>3857</v>
      </c>
      <c r="F1921" s="46" t="s">
        <v>5898</v>
      </c>
      <c r="G1921" s="46" t="s">
        <v>5898</v>
      </c>
      <c r="H1921" s="46">
        <v>0.1</v>
      </c>
      <c r="I1921" s="46" t="s">
        <v>5898</v>
      </c>
      <c r="J1921" s="92" t="s">
        <v>5898</v>
      </c>
    </row>
    <row r="1922" spans="4:10" x14ac:dyDescent="0.15">
      <c r="D1922" s="40" t="s">
        <v>3858</v>
      </c>
      <c r="E1922" s="40" t="s">
        <v>3859</v>
      </c>
      <c r="F1922" s="46" t="s">
        <v>5898</v>
      </c>
      <c r="G1922" s="46" t="s">
        <v>5898</v>
      </c>
      <c r="H1922" s="46" t="s">
        <v>5898</v>
      </c>
      <c r="I1922" s="46" t="s">
        <v>5898</v>
      </c>
      <c r="J1922" s="92" t="s">
        <v>5898</v>
      </c>
    </row>
    <row r="1923" spans="4:10" x14ac:dyDescent="0.15">
      <c r="D1923" s="40" t="s">
        <v>3860</v>
      </c>
      <c r="E1923" s="40" t="s">
        <v>3861</v>
      </c>
      <c r="F1923" s="46" t="s">
        <v>5898</v>
      </c>
      <c r="G1923" s="46" t="s">
        <v>5898</v>
      </c>
      <c r="H1923" s="46">
        <v>0.09</v>
      </c>
      <c r="I1923" s="46" t="s">
        <v>5898</v>
      </c>
      <c r="J1923" s="92" t="s">
        <v>5898</v>
      </c>
    </row>
    <row r="1924" spans="4:10" x14ac:dyDescent="0.15">
      <c r="D1924" s="40" t="s">
        <v>3862</v>
      </c>
      <c r="E1924" s="40" t="s">
        <v>3863</v>
      </c>
      <c r="F1924" s="46" t="s">
        <v>5898</v>
      </c>
      <c r="G1924" s="46" t="s">
        <v>5898</v>
      </c>
      <c r="H1924" s="46" t="s">
        <v>5898</v>
      </c>
      <c r="I1924" s="46" t="s">
        <v>5898</v>
      </c>
      <c r="J1924" s="92" t="s">
        <v>5898</v>
      </c>
    </row>
    <row r="1925" spans="4:10" x14ac:dyDescent="0.15">
      <c r="D1925" s="40" t="s">
        <v>3864</v>
      </c>
      <c r="E1925" s="40" t="s">
        <v>3865</v>
      </c>
      <c r="F1925" s="46" t="s">
        <v>5898</v>
      </c>
      <c r="G1925" s="46" t="s">
        <v>5898</v>
      </c>
      <c r="H1925" s="46" t="s">
        <v>5898</v>
      </c>
      <c r="I1925" s="46" t="s">
        <v>5898</v>
      </c>
      <c r="J1925" s="92" t="s">
        <v>5898</v>
      </c>
    </row>
    <row r="1926" spans="4:10" x14ac:dyDescent="0.15">
      <c r="D1926" s="40" t="s">
        <v>3866</v>
      </c>
      <c r="E1926" s="40" t="s">
        <v>3867</v>
      </c>
      <c r="F1926" s="46" t="s">
        <v>5898</v>
      </c>
      <c r="G1926" s="46" t="s">
        <v>5898</v>
      </c>
      <c r="H1926" s="46">
        <v>3.6999999999999998E-2</v>
      </c>
      <c r="I1926" s="46" t="s">
        <v>5898</v>
      </c>
      <c r="J1926" s="92" t="s">
        <v>5898</v>
      </c>
    </row>
    <row r="1927" spans="4:10" x14ac:dyDescent="0.15">
      <c r="D1927" s="40" t="s">
        <v>3868</v>
      </c>
      <c r="E1927" s="40" t="s">
        <v>3869</v>
      </c>
      <c r="F1927" s="46" t="s">
        <v>5898</v>
      </c>
      <c r="G1927" s="46" t="s">
        <v>5898</v>
      </c>
      <c r="H1927" s="46" t="s">
        <v>5898</v>
      </c>
      <c r="I1927" s="46" t="s">
        <v>5898</v>
      </c>
      <c r="J1927" s="92" t="s">
        <v>5898</v>
      </c>
    </row>
    <row r="1928" spans="4:10" x14ac:dyDescent="0.15">
      <c r="D1928" s="40" t="s">
        <v>3870</v>
      </c>
      <c r="E1928" s="40" t="s">
        <v>3871</v>
      </c>
      <c r="F1928" s="46" t="s">
        <v>5898</v>
      </c>
      <c r="G1928" s="46" t="s">
        <v>5898</v>
      </c>
      <c r="H1928" s="46">
        <v>0.14299999999999999</v>
      </c>
      <c r="I1928" s="46" t="s">
        <v>5898</v>
      </c>
      <c r="J1928" s="92" t="s">
        <v>5898</v>
      </c>
    </row>
    <row r="1929" spans="4:10" x14ac:dyDescent="0.15">
      <c r="D1929" s="40" t="s">
        <v>3872</v>
      </c>
      <c r="E1929" s="40" t="s">
        <v>3873</v>
      </c>
      <c r="F1929" s="46" t="s">
        <v>5898</v>
      </c>
      <c r="G1929" s="46" t="s">
        <v>5898</v>
      </c>
      <c r="H1929" s="46" t="s">
        <v>5898</v>
      </c>
      <c r="I1929" s="46" t="s">
        <v>5898</v>
      </c>
      <c r="J1929" s="92" t="s">
        <v>5898</v>
      </c>
    </row>
    <row r="1930" spans="4:10" x14ac:dyDescent="0.15">
      <c r="D1930" s="40" t="s">
        <v>3874</v>
      </c>
      <c r="E1930" s="40" t="s">
        <v>3875</v>
      </c>
      <c r="F1930" s="46" t="s">
        <v>5898</v>
      </c>
      <c r="G1930" s="46" t="s">
        <v>5898</v>
      </c>
      <c r="H1930" s="46">
        <v>0.15</v>
      </c>
      <c r="I1930" s="46" t="s">
        <v>5898</v>
      </c>
      <c r="J1930" s="92" t="s">
        <v>5898</v>
      </c>
    </row>
    <row r="1931" spans="4:10" x14ac:dyDescent="0.15">
      <c r="D1931" s="40" t="s">
        <v>3876</v>
      </c>
      <c r="E1931" s="40" t="s">
        <v>3877</v>
      </c>
      <c r="F1931" s="46" t="s">
        <v>5898</v>
      </c>
      <c r="G1931" s="46" t="s">
        <v>5898</v>
      </c>
      <c r="H1931" s="46">
        <v>2.5000000000000001E-2</v>
      </c>
      <c r="I1931" s="46" t="s">
        <v>5898</v>
      </c>
      <c r="J1931" s="92" t="s">
        <v>5898</v>
      </c>
    </row>
    <row r="1932" spans="4:10" x14ac:dyDescent="0.15">
      <c r="D1932" s="40" t="s">
        <v>3878</v>
      </c>
      <c r="E1932" s="40" t="s">
        <v>3879</v>
      </c>
      <c r="F1932" s="46" t="s">
        <v>5898</v>
      </c>
      <c r="G1932" s="46" t="s">
        <v>5898</v>
      </c>
      <c r="H1932" s="46">
        <v>0.05</v>
      </c>
      <c r="I1932" s="46" t="s">
        <v>5898</v>
      </c>
      <c r="J1932" s="92" t="s">
        <v>5898</v>
      </c>
    </row>
    <row r="1933" spans="4:10" x14ac:dyDescent="0.15">
      <c r="D1933" s="40" t="s">
        <v>3880</v>
      </c>
      <c r="E1933" s="40" t="s">
        <v>3881</v>
      </c>
      <c r="F1933" s="46" t="s">
        <v>5898</v>
      </c>
      <c r="G1933" s="46" t="s">
        <v>5898</v>
      </c>
      <c r="H1933" s="46">
        <v>0.05</v>
      </c>
      <c r="I1933" s="46" t="s">
        <v>5898</v>
      </c>
      <c r="J1933" s="92" t="s">
        <v>5898</v>
      </c>
    </row>
    <row r="1934" spans="4:10" x14ac:dyDescent="0.15">
      <c r="D1934" s="40" t="s">
        <v>3882</v>
      </c>
      <c r="E1934" s="40" t="s">
        <v>3883</v>
      </c>
      <c r="F1934" s="46" t="s">
        <v>5898</v>
      </c>
      <c r="G1934" s="46" t="s">
        <v>5898</v>
      </c>
      <c r="H1934" s="46" t="s">
        <v>5898</v>
      </c>
      <c r="I1934" s="46" t="s">
        <v>5898</v>
      </c>
      <c r="J1934" s="92" t="s">
        <v>5898</v>
      </c>
    </row>
    <row r="1935" spans="4:10" x14ac:dyDescent="0.15">
      <c r="D1935" s="40" t="s">
        <v>3884</v>
      </c>
      <c r="E1935" s="40" t="s">
        <v>3885</v>
      </c>
      <c r="F1935" s="46" t="s">
        <v>5898</v>
      </c>
      <c r="G1935" s="46" t="s">
        <v>5898</v>
      </c>
      <c r="H1935" s="46">
        <v>0.312</v>
      </c>
      <c r="I1935" s="46" t="s">
        <v>5898</v>
      </c>
      <c r="J1935" s="92" t="s">
        <v>5898</v>
      </c>
    </row>
    <row r="1936" spans="4:10" x14ac:dyDescent="0.15">
      <c r="D1936" s="40" t="s">
        <v>3886</v>
      </c>
      <c r="E1936" s="40" t="s">
        <v>3887</v>
      </c>
      <c r="F1936" s="46" t="s">
        <v>5898</v>
      </c>
      <c r="G1936" s="46" t="s">
        <v>5898</v>
      </c>
      <c r="H1936" s="46">
        <v>0.8</v>
      </c>
      <c r="I1936" s="46" t="s">
        <v>5898</v>
      </c>
      <c r="J1936" s="92" t="s">
        <v>5898</v>
      </c>
    </row>
    <row r="1937" spans="4:10" x14ac:dyDescent="0.15">
      <c r="D1937" s="40" t="s">
        <v>3888</v>
      </c>
      <c r="E1937" s="40" t="s">
        <v>3889</v>
      </c>
      <c r="F1937" s="46" t="s">
        <v>5898</v>
      </c>
      <c r="G1937" s="46" t="s">
        <v>5898</v>
      </c>
      <c r="H1937" s="46" t="s">
        <v>5898</v>
      </c>
      <c r="I1937" s="46" t="s">
        <v>5898</v>
      </c>
      <c r="J1937" s="92" t="s">
        <v>5898</v>
      </c>
    </row>
    <row r="1938" spans="4:10" x14ac:dyDescent="0.15">
      <c r="D1938" s="40" t="s">
        <v>3890</v>
      </c>
      <c r="E1938" s="40" t="s">
        <v>3891</v>
      </c>
      <c r="F1938" s="46" t="s">
        <v>5898</v>
      </c>
      <c r="G1938" s="46" t="s">
        <v>5898</v>
      </c>
      <c r="H1938" s="46" t="s">
        <v>5898</v>
      </c>
      <c r="I1938" s="46" t="s">
        <v>5898</v>
      </c>
      <c r="J1938" s="92" t="s">
        <v>5898</v>
      </c>
    </row>
    <row r="1939" spans="4:10" x14ac:dyDescent="0.15">
      <c r="D1939" s="40" t="s">
        <v>3892</v>
      </c>
      <c r="E1939" s="40" t="s">
        <v>3893</v>
      </c>
      <c r="F1939" s="46" t="s">
        <v>5898</v>
      </c>
      <c r="G1939" s="46" t="s">
        <v>5898</v>
      </c>
      <c r="H1939" s="46">
        <v>4.2099999999999999E-2</v>
      </c>
      <c r="I1939" s="46" t="s">
        <v>5898</v>
      </c>
      <c r="J1939" s="92" t="s">
        <v>5898</v>
      </c>
    </row>
    <row r="1940" spans="4:10" x14ac:dyDescent="0.15">
      <c r="D1940" s="40" t="s">
        <v>3894</v>
      </c>
      <c r="E1940" s="40" t="s">
        <v>3895</v>
      </c>
      <c r="F1940" s="46" t="s">
        <v>5898</v>
      </c>
      <c r="G1940" s="46" t="s">
        <v>5898</v>
      </c>
      <c r="H1940" s="46">
        <v>0.95</v>
      </c>
      <c r="I1940" s="46" t="s">
        <v>5898</v>
      </c>
      <c r="J1940" s="92" t="s">
        <v>5898</v>
      </c>
    </row>
    <row r="1941" spans="4:10" x14ac:dyDescent="0.15">
      <c r="D1941" s="40" t="s">
        <v>3896</v>
      </c>
      <c r="E1941" s="40" t="s">
        <v>3897</v>
      </c>
      <c r="F1941" s="46" t="s">
        <v>5898</v>
      </c>
      <c r="G1941" s="46" t="s">
        <v>5898</v>
      </c>
      <c r="H1941" s="46">
        <v>0.3</v>
      </c>
      <c r="I1941" s="46" t="s">
        <v>5898</v>
      </c>
      <c r="J1941" s="92" t="s">
        <v>5898</v>
      </c>
    </row>
    <row r="1942" spans="4:10" x14ac:dyDescent="0.15">
      <c r="D1942" s="40" t="s">
        <v>3898</v>
      </c>
      <c r="E1942" s="40" t="s">
        <v>3899</v>
      </c>
      <c r="F1942" s="46" t="s">
        <v>5898</v>
      </c>
      <c r="G1942" s="46" t="s">
        <v>5898</v>
      </c>
      <c r="H1942" s="46">
        <v>0.06</v>
      </c>
      <c r="I1942" s="46" t="s">
        <v>5898</v>
      </c>
      <c r="J1942" s="92" t="s">
        <v>5898</v>
      </c>
    </row>
    <row r="1943" spans="4:10" x14ac:dyDescent="0.15">
      <c r="D1943" s="40" t="s">
        <v>3900</v>
      </c>
      <c r="E1943" s="40" t="s">
        <v>3901</v>
      </c>
      <c r="F1943" s="46" t="s">
        <v>5898</v>
      </c>
      <c r="G1943" s="46" t="s">
        <v>5898</v>
      </c>
      <c r="H1943" s="46">
        <v>0.2</v>
      </c>
      <c r="I1943" s="46" t="s">
        <v>5898</v>
      </c>
      <c r="J1943" s="92" t="s">
        <v>5898</v>
      </c>
    </row>
    <row r="1944" spans="4:10" x14ac:dyDescent="0.15">
      <c r="D1944" s="40" t="s">
        <v>3902</v>
      </c>
      <c r="E1944" s="40" t="s">
        <v>3903</v>
      </c>
      <c r="F1944" s="46" t="s">
        <v>5898</v>
      </c>
      <c r="G1944" s="46" t="s">
        <v>5898</v>
      </c>
      <c r="H1944" s="46" t="s">
        <v>5898</v>
      </c>
      <c r="I1944" s="46" t="s">
        <v>5898</v>
      </c>
      <c r="J1944" s="92" t="s">
        <v>5898</v>
      </c>
    </row>
    <row r="1945" spans="4:10" x14ac:dyDescent="0.15">
      <c r="D1945" s="40" t="s">
        <v>3904</v>
      </c>
      <c r="E1945" s="40" t="s">
        <v>3905</v>
      </c>
      <c r="F1945" s="46" t="s">
        <v>5898</v>
      </c>
      <c r="G1945" s="46" t="s">
        <v>5898</v>
      </c>
      <c r="H1945" s="46" t="s">
        <v>5898</v>
      </c>
      <c r="I1945" s="46" t="s">
        <v>5898</v>
      </c>
      <c r="J1945" s="92" t="s">
        <v>5898</v>
      </c>
    </row>
    <row r="1946" spans="4:10" x14ac:dyDescent="0.15">
      <c r="D1946" s="40" t="s">
        <v>3906</v>
      </c>
      <c r="E1946" s="40" t="s">
        <v>3907</v>
      </c>
      <c r="F1946" s="46" t="s">
        <v>5898</v>
      </c>
      <c r="G1946" s="46" t="s">
        <v>5898</v>
      </c>
      <c r="H1946" s="46">
        <v>0.01</v>
      </c>
      <c r="I1946" s="46" t="s">
        <v>5898</v>
      </c>
      <c r="J1946" s="92" t="s">
        <v>5898</v>
      </c>
    </row>
    <row r="1947" spans="4:10" x14ac:dyDescent="0.15">
      <c r="D1947" s="40" t="s">
        <v>3908</v>
      </c>
      <c r="E1947" s="40" t="s">
        <v>3909</v>
      </c>
      <c r="F1947" s="46" t="s">
        <v>5898</v>
      </c>
      <c r="G1947" s="46" t="s">
        <v>5898</v>
      </c>
      <c r="H1947" s="46">
        <v>0.05</v>
      </c>
      <c r="I1947" s="46" t="s">
        <v>5898</v>
      </c>
      <c r="J1947" s="92" t="s">
        <v>5898</v>
      </c>
    </row>
    <row r="1948" spans="4:10" x14ac:dyDescent="0.15">
      <c r="D1948" s="40" t="s">
        <v>3910</v>
      </c>
      <c r="E1948" s="40" t="s">
        <v>3911</v>
      </c>
      <c r="F1948" s="46" t="s">
        <v>5898</v>
      </c>
      <c r="G1948" s="46" t="s">
        <v>5898</v>
      </c>
      <c r="H1948" s="46">
        <v>0.02</v>
      </c>
      <c r="I1948" s="46" t="s">
        <v>5898</v>
      </c>
      <c r="J1948" s="92" t="s">
        <v>5898</v>
      </c>
    </row>
    <row r="1949" spans="4:10" x14ac:dyDescent="0.15">
      <c r="D1949" s="40" t="s">
        <v>3912</v>
      </c>
      <c r="E1949" s="40" t="s">
        <v>3913</v>
      </c>
      <c r="F1949" s="46" t="s">
        <v>5898</v>
      </c>
      <c r="G1949" s="46" t="s">
        <v>5898</v>
      </c>
      <c r="H1949" s="46">
        <v>0.1</v>
      </c>
      <c r="I1949" s="46" t="s">
        <v>5898</v>
      </c>
      <c r="J1949" s="92" t="s">
        <v>5898</v>
      </c>
    </row>
    <row r="1950" spans="4:10" x14ac:dyDescent="0.15">
      <c r="D1950" s="40" t="s">
        <v>3914</v>
      </c>
      <c r="E1950" s="40" t="s">
        <v>3915</v>
      </c>
      <c r="F1950" s="46" t="s">
        <v>5898</v>
      </c>
      <c r="G1950" s="46" t="s">
        <v>5898</v>
      </c>
      <c r="H1950" s="46">
        <v>0.01</v>
      </c>
      <c r="I1950" s="46" t="s">
        <v>5898</v>
      </c>
      <c r="J1950" s="92" t="s">
        <v>5898</v>
      </c>
    </row>
    <row r="1951" spans="4:10" x14ac:dyDescent="0.15">
      <c r="D1951" s="40" t="s">
        <v>3916</v>
      </c>
      <c r="E1951" s="40" t="s">
        <v>3917</v>
      </c>
      <c r="F1951" s="46" t="s">
        <v>5898</v>
      </c>
      <c r="G1951" s="46" t="s">
        <v>5898</v>
      </c>
      <c r="H1951" s="46" t="s">
        <v>5898</v>
      </c>
      <c r="I1951" s="46" t="s">
        <v>5898</v>
      </c>
      <c r="J1951" s="92" t="s">
        <v>5898</v>
      </c>
    </row>
    <row r="1952" spans="4:10" x14ac:dyDescent="0.15">
      <c r="D1952" s="40" t="s">
        <v>3918</v>
      </c>
      <c r="E1952" s="40" t="s">
        <v>3919</v>
      </c>
      <c r="F1952" s="46" t="s">
        <v>5898</v>
      </c>
      <c r="G1952" s="46" t="s">
        <v>5898</v>
      </c>
      <c r="H1952" s="46">
        <v>0.193</v>
      </c>
      <c r="I1952" s="46" t="s">
        <v>5898</v>
      </c>
      <c r="J1952" s="92" t="s">
        <v>5898</v>
      </c>
    </row>
    <row r="1953" spans="4:10" x14ac:dyDescent="0.15">
      <c r="D1953" s="40" t="s">
        <v>3920</v>
      </c>
      <c r="E1953" s="40" t="s">
        <v>3921</v>
      </c>
      <c r="F1953" s="46" t="s">
        <v>5898</v>
      </c>
      <c r="G1953" s="46" t="s">
        <v>5898</v>
      </c>
      <c r="H1953" s="46">
        <v>0.32</v>
      </c>
      <c r="I1953" s="46" t="s">
        <v>5898</v>
      </c>
      <c r="J1953" s="92" t="s">
        <v>5898</v>
      </c>
    </row>
    <row r="1954" spans="4:10" x14ac:dyDescent="0.15">
      <c r="D1954" s="40" t="s">
        <v>3922</v>
      </c>
      <c r="E1954" s="40" t="s">
        <v>3923</v>
      </c>
      <c r="F1954" s="46" t="s">
        <v>5898</v>
      </c>
      <c r="G1954" s="46" t="s">
        <v>5898</v>
      </c>
      <c r="H1954" s="46">
        <v>0.4</v>
      </c>
      <c r="I1954" s="46" t="s">
        <v>5898</v>
      </c>
      <c r="J1954" s="92" t="s">
        <v>5898</v>
      </c>
    </row>
    <row r="1955" spans="4:10" x14ac:dyDescent="0.15">
      <c r="D1955" s="40" t="s">
        <v>3924</v>
      </c>
      <c r="E1955" s="40" t="s">
        <v>3925</v>
      </c>
      <c r="F1955" s="46" t="s">
        <v>5898</v>
      </c>
      <c r="G1955" s="46" t="s">
        <v>5898</v>
      </c>
      <c r="H1955" s="46" t="s">
        <v>5898</v>
      </c>
      <c r="I1955" s="46" t="s">
        <v>5898</v>
      </c>
      <c r="J1955" s="92" t="s">
        <v>5898</v>
      </c>
    </row>
    <row r="1956" spans="4:10" x14ac:dyDescent="0.15">
      <c r="D1956" s="40" t="s">
        <v>3926</v>
      </c>
      <c r="E1956" s="40" t="s">
        <v>3927</v>
      </c>
      <c r="F1956" s="46" t="s">
        <v>5898</v>
      </c>
      <c r="G1956" s="46" t="s">
        <v>5898</v>
      </c>
      <c r="H1956" s="46">
        <v>0.03</v>
      </c>
      <c r="I1956" s="46" t="s">
        <v>5898</v>
      </c>
      <c r="J1956" s="92" t="s">
        <v>5898</v>
      </c>
    </row>
    <row r="1957" spans="4:10" x14ac:dyDescent="0.15">
      <c r="D1957" s="40" t="s">
        <v>3928</v>
      </c>
      <c r="E1957" s="40" t="s">
        <v>3929</v>
      </c>
      <c r="F1957" s="46" t="s">
        <v>5898</v>
      </c>
      <c r="G1957" s="46" t="s">
        <v>5898</v>
      </c>
      <c r="H1957" s="46">
        <v>2.3E-2</v>
      </c>
      <c r="I1957" s="46" t="s">
        <v>5898</v>
      </c>
      <c r="J1957" s="92" t="s">
        <v>5898</v>
      </c>
    </row>
    <row r="1958" spans="4:10" x14ac:dyDescent="0.15">
      <c r="D1958" s="40" t="s">
        <v>3930</v>
      </c>
      <c r="E1958" s="40" t="s">
        <v>3931</v>
      </c>
      <c r="F1958" s="46" t="s">
        <v>5898</v>
      </c>
      <c r="G1958" s="46" t="s">
        <v>5898</v>
      </c>
      <c r="H1958" s="46">
        <v>0.4</v>
      </c>
      <c r="I1958" s="46" t="s">
        <v>5898</v>
      </c>
      <c r="J1958" s="92" t="s">
        <v>5898</v>
      </c>
    </row>
    <row r="1959" spans="4:10" x14ac:dyDescent="0.15">
      <c r="D1959" s="40" t="s">
        <v>3932</v>
      </c>
      <c r="E1959" s="40" t="s">
        <v>3933</v>
      </c>
      <c r="F1959" s="46" t="s">
        <v>5898</v>
      </c>
      <c r="G1959" s="46" t="s">
        <v>5898</v>
      </c>
      <c r="H1959" s="46" t="s">
        <v>5898</v>
      </c>
      <c r="I1959" s="46" t="s">
        <v>5898</v>
      </c>
      <c r="J1959" s="92" t="s">
        <v>5898</v>
      </c>
    </row>
    <row r="1960" spans="4:10" x14ac:dyDescent="0.15">
      <c r="D1960" s="40" t="s">
        <v>3934</v>
      </c>
      <c r="E1960" s="40" t="s">
        <v>3935</v>
      </c>
      <c r="F1960" s="46" t="s">
        <v>5898</v>
      </c>
      <c r="G1960" s="46" t="s">
        <v>5898</v>
      </c>
      <c r="H1960" s="46" t="s">
        <v>5898</v>
      </c>
      <c r="I1960" s="46" t="s">
        <v>5898</v>
      </c>
      <c r="J1960" s="92" t="s">
        <v>5898</v>
      </c>
    </row>
    <row r="1961" spans="4:10" x14ac:dyDescent="0.15">
      <c r="D1961" s="40" t="s">
        <v>3936</v>
      </c>
      <c r="E1961" s="40" t="s">
        <v>3937</v>
      </c>
      <c r="F1961" s="46" t="s">
        <v>5898</v>
      </c>
      <c r="G1961" s="46" t="s">
        <v>5898</v>
      </c>
      <c r="H1961" s="46" t="s">
        <v>5898</v>
      </c>
      <c r="I1961" s="46" t="s">
        <v>5898</v>
      </c>
      <c r="J1961" s="92" t="s">
        <v>5898</v>
      </c>
    </row>
    <row r="1962" spans="4:10" x14ac:dyDescent="0.15">
      <c r="D1962" s="40" t="s">
        <v>3938</v>
      </c>
      <c r="E1962" s="40" t="s">
        <v>3939</v>
      </c>
      <c r="F1962" s="46" t="s">
        <v>5898</v>
      </c>
      <c r="G1962" s="46" t="s">
        <v>5898</v>
      </c>
      <c r="H1962" s="46" t="s">
        <v>5898</v>
      </c>
      <c r="I1962" s="46" t="s">
        <v>5898</v>
      </c>
      <c r="J1962" s="92" t="s">
        <v>5898</v>
      </c>
    </row>
    <row r="1963" spans="4:10" x14ac:dyDescent="0.15">
      <c r="D1963" s="40" t="s">
        <v>3940</v>
      </c>
      <c r="E1963" s="40" t="s">
        <v>3941</v>
      </c>
      <c r="F1963" s="46" t="s">
        <v>5898</v>
      </c>
      <c r="G1963" s="46" t="s">
        <v>5898</v>
      </c>
      <c r="H1963" s="46">
        <v>0.05</v>
      </c>
      <c r="I1963" s="46" t="s">
        <v>5898</v>
      </c>
      <c r="J1963" s="92" t="s">
        <v>5898</v>
      </c>
    </row>
    <row r="1964" spans="4:10" x14ac:dyDescent="0.15">
      <c r="D1964" s="40" t="s">
        <v>3942</v>
      </c>
      <c r="E1964" s="40" t="s">
        <v>3943</v>
      </c>
      <c r="F1964" s="46" t="s">
        <v>5898</v>
      </c>
      <c r="G1964" s="46" t="s">
        <v>5898</v>
      </c>
      <c r="H1964" s="46">
        <v>1.72E-3</v>
      </c>
      <c r="I1964" s="46" t="s">
        <v>5898</v>
      </c>
      <c r="J1964" s="92" t="s">
        <v>5898</v>
      </c>
    </row>
    <row r="1965" spans="4:10" x14ac:dyDescent="0.15">
      <c r="D1965" s="40" t="s">
        <v>3944</v>
      </c>
      <c r="E1965" s="40" t="s">
        <v>3945</v>
      </c>
      <c r="F1965" s="46" t="s">
        <v>5898</v>
      </c>
      <c r="G1965" s="46" t="s">
        <v>5898</v>
      </c>
      <c r="H1965" s="46">
        <v>0.05</v>
      </c>
      <c r="I1965" s="46" t="s">
        <v>5898</v>
      </c>
      <c r="J1965" s="92" t="s">
        <v>5898</v>
      </c>
    </row>
    <row r="1966" spans="4:10" x14ac:dyDescent="0.15">
      <c r="D1966" s="40" t="s">
        <v>3946</v>
      </c>
      <c r="E1966" s="40" t="s">
        <v>3947</v>
      </c>
      <c r="F1966" s="46" t="s">
        <v>5898</v>
      </c>
      <c r="G1966" s="46" t="s">
        <v>5898</v>
      </c>
      <c r="H1966" s="46">
        <v>0.19</v>
      </c>
      <c r="I1966" s="46" t="s">
        <v>5898</v>
      </c>
      <c r="J1966" s="92" t="s">
        <v>5898</v>
      </c>
    </row>
    <row r="1967" spans="4:10" x14ac:dyDescent="0.15">
      <c r="D1967" s="40" t="s">
        <v>3948</v>
      </c>
      <c r="E1967" s="40" t="s">
        <v>3949</v>
      </c>
      <c r="F1967" s="46" t="s">
        <v>5898</v>
      </c>
      <c r="G1967" s="46" t="s">
        <v>5898</v>
      </c>
      <c r="H1967" s="46" t="s">
        <v>5898</v>
      </c>
      <c r="I1967" s="46" t="s">
        <v>5898</v>
      </c>
      <c r="J1967" s="92" t="s">
        <v>5898</v>
      </c>
    </row>
    <row r="1968" spans="4:10" x14ac:dyDescent="0.15">
      <c r="D1968" s="40" t="s">
        <v>3950</v>
      </c>
      <c r="E1968" s="40" t="s">
        <v>3951</v>
      </c>
      <c r="F1968" s="46" t="s">
        <v>5898</v>
      </c>
      <c r="G1968" s="46" t="s">
        <v>5898</v>
      </c>
      <c r="H1968" s="46" t="s">
        <v>5898</v>
      </c>
      <c r="I1968" s="46" t="s">
        <v>5898</v>
      </c>
      <c r="J1968" s="92" t="s">
        <v>5898</v>
      </c>
    </row>
    <row r="1969" spans="4:10" x14ac:dyDescent="0.15">
      <c r="D1969" s="40" t="s">
        <v>3952</v>
      </c>
      <c r="E1969" s="40" t="s">
        <v>3953</v>
      </c>
      <c r="F1969" s="46" t="s">
        <v>5898</v>
      </c>
      <c r="G1969" s="46" t="s">
        <v>5898</v>
      </c>
      <c r="H1969" s="46">
        <v>3.0000000000000001E-3</v>
      </c>
      <c r="I1969" s="46" t="s">
        <v>5898</v>
      </c>
      <c r="J1969" s="92" t="s">
        <v>5898</v>
      </c>
    </row>
    <row r="1970" spans="4:10" x14ac:dyDescent="0.15">
      <c r="D1970" s="40" t="s">
        <v>3954</v>
      </c>
      <c r="E1970" s="40" t="s">
        <v>3955</v>
      </c>
      <c r="F1970" s="46" t="s">
        <v>5898</v>
      </c>
      <c r="G1970" s="46" t="s">
        <v>5898</v>
      </c>
      <c r="H1970" s="46">
        <v>0.05</v>
      </c>
      <c r="I1970" s="46" t="s">
        <v>5898</v>
      </c>
      <c r="J1970" s="92" t="s">
        <v>5898</v>
      </c>
    </row>
    <row r="1971" spans="4:10" x14ac:dyDescent="0.15">
      <c r="D1971" s="40" t="s">
        <v>3956</v>
      </c>
      <c r="E1971" s="40" t="s">
        <v>3957</v>
      </c>
      <c r="F1971" s="46" t="s">
        <v>5898</v>
      </c>
      <c r="G1971" s="46" t="s">
        <v>5898</v>
      </c>
      <c r="H1971" s="46" t="s">
        <v>5898</v>
      </c>
      <c r="I1971" s="46" t="s">
        <v>5898</v>
      </c>
      <c r="J1971" s="92" t="s">
        <v>5898</v>
      </c>
    </row>
    <row r="1972" spans="4:10" x14ac:dyDescent="0.15">
      <c r="D1972" s="40" t="s">
        <v>3958</v>
      </c>
      <c r="E1972" s="40" t="s">
        <v>3959</v>
      </c>
      <c r="F1972" s="46" t="s">
        <v>5898</v>
      </c>
      <c r="G1972" s="46" t="s">
        <v>5898</v>
      </c>
      <c r="H1972" s="46">
        <v>7.0000000000000007E-2</v>
      </c>
      <c r="I1972" s="46" t="s">
        <v>5898</v>
      </c>
      <c r="J1972" s="92" t="s">
        <v>5898</v>
      </c>
    </row>
    <row r="1973" spans="4:10" x14ac:dyDescent="0.15">
      <c r="D1973" s="40" t="s">
        <v>3960</v>
      </c>
      <c r="E1973" s="40" t="s">
        <v>3961</v>
      </c>
      <c r="F1973" s="46" t="s">
        <v>5898</v>
      </c>
      <c r="G1973" s="46" t="s">
        <v>5898</v>
      </c>
      <c r="H1973" s="46">
        <v>0.1</v>
      </c>
      <c r="I1973" s="46" t="s">
        <v>5898</v>
      </c>
      <c r="J1973" s="92" t="s">
        <v>5898</v>
      </c>
    </row>
    <row r="1974" spans="4:10" x14ac:dyDescent="0.15">
      <c r="D1974" s="40" t="s">
        <v>3962</v>
      </c>
      <c r="E1974" s="40" t="s">
        <v>3963</v>
      </c>
      <c r="F1974" s="46" t="s">
        <v>5898</v>
      </c>
      <c r="G1974" s="46" t="s">
        <v>5898</v>
      </c>
      <c r="H1974" s="46" t="s">
        <v>5898</v>
      </c>
      <c r="I1974" s="46" t="s">
        <v>5898</v>
      </c>
      <c r="J1974" s="92" t="s">
        <v>5898</v>
      </c>
    </row>
    <row r="1975" spans="4:10" x14ac:dyDescent="0.15">
      <c r="D1975" s="40" t="s">
        <v>3964</v>
      </c>
      <c r="E1975" s="40" t="s">
        <v>3965</v>
      </c>
      <c r="F1975" s="46" t="s">
        <v>5898</v>
      </c>
      <c r="G1975" s="46" t="s">
        <v>5898</v>
      </c>
      <c r="H1975" s="46" t="s">
        <v>5898</v>
      </c>
      <c r="I1975" s="46" t="s">
        <v>5898</v>
      </c>
      <c r="J1975" s="92" t="s">
        <v>5898</v>
      </c>
    </row>
    <row r="1976" spans="4:10" x14ac:dyDescent="0.15">
      <c r="D1976" s="40" t="s">
        <v>3966</v>
      </c>
      <c r="E1976" s="40" t="s">
        <v>3967</v>
      </c>
      <c r="F1976" s="46" t="s">
        <v>5898</v>
      </c>
      <c r="G1976" s="46" t="s">
        <v>5898</v>
      </c>
      <c r="H1976" s="46" t="s">
        <v>5898</v>
      </c>
      <c r="I1976" s="46" t="s">
        <v>5898</v>
      </c>
      <c r="J1976" s="92" t="s">
        <v>5898</v>
      </c>
    </row>
    <row r="1977" spans="4:10" x14ac:dyDescent="0.15">
      <c r="D1977" s="40" t="s">
        <v>3968</v>
      </c>
      <c r="E1977" s="40" t="s">
        <v>3969</v>
      </c>
      <c r="F1977" s="46" t="s">
        <v>5898</v>
      </c>
      <c r="G1977" s="46" t="s">
        <v>5898</v>
      </c>
      <c r="H1977" s="46" t="s">
        <v>5898</v>
      </c>
      <c r="I1977" s="46" t="s">
        <v>5898</v>
      </c>
      <c r="J1977" s="92" t="s">
        <v>5898</v>
      </c>
    </row>
    <row r="1978" spans="4:10" x14ac:dyDescent="0.15">
      <c r="D1978" s="40" t="s">
        <v>3970</v>
      </c>
      <c r="E1978" s="40" t="s">
        <v>3971</v>
      </c>
      <c r="F1978" s="46" t="s">
        <v>5898</v>
      </c>
      <c r="G1978" s="46" t="s">
        <v>5898</v>
      </c>
      <c r="H1978" s="46" t="s">
        <v>5898</v>
      </c>
      <c r="I1978" s="46" t="s">
        <v>5898</v>
      </c>
      <c r="J1978" s="92" t="s">
        <v>5898</v>
      </c>
    </row>
    <row r="1979" spans="4:10" x14ac:dyDescent="0.15">
      <c r="D1979" s="40" t="s">
        <v>3972</v>
      </c>
      <c r="E1979" s="40" t="s">
        <v>3973</v>
      </c>
      <c r="F1979" s="46">
        <v>0.25</v>
      </c>
      <c r="G1979" s="46" t="s">
        <v>5898</v>
      </c>
      <c r="H1979" s="46" t="s">
        <v>5898</v>
      </c>
      <c r="I1979" s="46" t="s">
        <v>5898</v>
      </c>
      <c r="J1979" s="92" t="s">
        <v>5898</v>
      </c>
    </row>
    <row r="1980" spans="4:10" x14ac:dyDescent="0.15">
      <c r="D1980" s="40" t="s">
        <v>3974</v>
      </c>
      <c r="E1980" s="40" t="s">
        <v>3975</v>
      </c>
      <c r="F1980" s="46" t="s">
        <v>5898</v>
      </c>
      <c r="G1980" s="46" t="s">
        <v>5898</v>
      </c>
      <c r="H1980" s="46" t="s">
        <v>5898</v>
      </c>
      <c r="I1980" s="46" t="s">
        <v>5898</v>
      </c>
      <c r="J1980" s="92" t="s">
        <v>5898</v>
      </c>
    </row>
    <row r="1981" spans="4:10" x14ac:dyDescent="0.15">
      <c r="D1981" s="40" t="s">
        <v>80</v>
      </c>
      <c r="E1981" s="40" t="s">
        <v>81</v>
      </c>
      <c r="F1981" s="46" t="s">
        <v>5898</v>
      </c>
      <c r="G1981" s="46" t="s">
        <v>5898</v>
      </c>
      <c r="H1981" s="46" t="s">
        <v>5898</v>
      </c>
      <c r="I1981" s="46" t="s">
        <v>5898</v>
      </c>
      <c r="J1981" s="92" t="s">
        <v>5898</v>
      </c>
    </row>
    <row r="1982" spans="4:10" x14ac:dyDescent="0.15">
      <c r="D1982" s="40" t="s">
        <v>3976</v>
      </c>
      <c r="E1982" s="40" t="s">
        <v>3977</v>
      </c>
      <c r="F1982" s="46" t="s">
        <v>5898</v>
      </c>
      <c r="G1982" s="46" t="s">
        <v>5898</v>
      </c>
      <c r="H1982" s="46">
        <v>0.1</v>
      </c>
      <c r="I1982" s="46" t="s">
        <v>5898</v>
      </c>
      <c r="J1982" s="92" t="s">
        <v>5898</v>
      </c>
    </row>
    <row r="1983" spans="4:10" x14ac:dyDescent="0.15">
      <c r="D1983" s="40" t="s">
        <v>3978</v>
      </c>
      <c r="E1983" s="40" t="s">
        <v>3979</v>
      </c>
      <c r="F1983" s="46" t="s">
        <v>5898</v>
      </c>
      <c r="G1983" s="46" t="s">
        <v>5898</v>
      </c>
      <c r="H1983" s="46" t="s">
        <v>5898</v>
      </c>
      <c r="I1983" s="46" t="s">
        <v>5898</v>
      </c>
      <c r="J1983" s="92" t="s">
        <v>5898</v>
      </c>
    </row>
    <row r="1984" spans="4:10" x14ac:dyDescent="0.15">
      <c r="D1984" s="40" t="s">
        <v>44</v>
      </c>
      <c r="E1984" s="40" t="s">
        <v>45</v>
      </c>
      <c r="F1984" s="46" t="s">
        <v>5898</v>
      </c>
      <c r="G1984" s="46" t="s">
        <v>5898</v>
      </c>
      <c r="H1984" s="46">
        <v>0.02</v>
      </c>
      <c r="I1984" s="46" t="s">
        <v>5898</v>
      </c>
      <c r="J1984" s="92" t="s">
        <v>5898</v>
      </c>
    </row>
    <row r="1985" spans="4:10" x14ac:dyDescent="0.15">
      <c r="D1985" s="40" t="s">
        <v>3980</v>
      </c>
      <c r="E1985" s="40" t="s">
        <v>3981</v>
      </c>
      <c r="F1985" s="46" t="s">
        <v>5898</v>
      </c>
      <c r="G1985" s="46" t="s">
        <v>5898</v>
      </c>
      <c r="H1985" s="46">
        <v>0.08</v>
      </c>
      <c r="I1985" s="46" t="s">
        <v>5898</v>
      </c>
      <c r="J1985" s="92" t="s">
        <v>5898</v>
      </c>
    </row>
    <row r="1986" spans="4:10" x14ac:dyDescent="0.15">
      <c r="D1986" s="40" t="s">
        <v>3982</v>
      </c>
      <c r="E1986" s="40" t="s">
        <v>3983</v>
      </c>
      <c r="F1986" s="46" t="s">
        <v>5898</v>
      </c>
      <c r="G1986" s="46" t="s">
        <v>5898</v>
      </c>
      <c r="H1986" s="46">
        <v>0.09</v>
      </c>
      <c r="I1986" s="46" t="s">
        <v>5898</v>
      </c>
      <c r="J1986" s="92" t="s">
        <v>5898</v>
      </c>
    </row>
    <row r="1987" spans="4:10" x14ac:dyDescent="0.15">
      <c r="D1987" s="40" t="s">
        <v>84</v>
      </c>
      <c r="E1987" s="40" t="s">
        <v>85</v>
      </c>
      <c r="F1987" s="46" t="s">
        <v>5898</v>
      </c>
      <c r="G1987" s="46" t="s">
        <v>5898</v>
      </c>
      <c r="H1987" s="46" t="s">
        <v>5898</v>
      </c>
      <c r="I1987" s="46" t="s">
        <v>5898</v>
      </c>
      <c r="J1987" s="92" t="s">
        <v>5898</v>
      </c>
    </row>
    <row r="1988" spans="4:10" x14ac:dyDescent="0.15">
      <c r="D1988" s="40" t="s">
        <v>3984</v>
      </c>
      <c r="E1988" s="40" t="s">
        <v>3985</v>
      </c>
      <c r="F1988" s="46" t="s">
        <v>5898</v>
      </c>
      <c r="G1988" s="46" t="s">
        <v>5898</v>
      </c>
      <c r="H1988" s="46" t="s">
        <v>5898</v>
      </c>
      <c r="I1988" s="46" t="s">
        <v>5898</v>
      </c>
      <c r="J1988" s="92" t="s">
        <v>5898</v>
      </c>
    </row>
    <row r="1989" spans="4:10" x14ac:dyDescent="0.15">
      <c r="D1989" s="40" t="s">
        <v>3986</v>
      </c>
      <c r="E1989" s="40" t="s">
        <v>3987</v>
      </c>
      <c r="F1989" s="46" t="s">
        <v>5898</v>
      </c>
      <c r="G1989" s="46" t="s">
        <v>5898</v>
      </c>
      <c r="H1989" s="46">
        <v>0.3</v>
      </c>
      <c r="I1989" s="46" t="s">
        <v>5898</v>
      </c>
      <c r="J1989" s="92" t="s">
        <v>5898</v>
      </c>
    </row>
    <row r="1990" spans="4:10" x14ac:dyDescent="0.15">
      <c r="D1990" s="40" t="s">
        <v>3988</v>
      </c>
      <c r="E1990" s="40" t="s">
        <v>3989</v>
      </c>
      <c r="F1990" s="46" t="s">
        <v>5898</v>
      </c>
      <c r="G1990" s="46" t="s">
        <v>5898</v>
      </c>
      <c r="H1990" s="46" t="s">
        <v>5898</v>
      </c>
      <c r="I1990" s="46" t="s">
        <v>5898</v>
      </c>
      <c r="J1990" s="92" t="s">
        <v>5898</v>
      </c>
    </row>
    <row r="1991" spans="4:10" x14ac:dyDescent="0.15">
      <c r="D1991" s="40" t="s">
        <v>3990</v>
      </c>
      <c r="E1991" s="40" t="s">
        <v>3991</v>
      </c>
      <c r="F1991" s="46" t="s">
        <v>5898</v>
      </c>
      <c r="G1991" s="46" t="s">
        <v>5898</v>
      </c>
      <c r="H1991" s="46" t="s">
        <v>5898</v>
      </c>
      <c r="I1991" s="46" t="s">
        <v>5898</v>
      </c>
      <c r="J1991" s="92" t="s">
        <v>5898</v>
      </c>
    </row>
    <row r="1992" spans="4:10" x14ac:dyDescent="0.15">
      <c r="D1992" s="40" t="s">
        <v>3992</v>
      </c>
      <c r="E1992" s="40" t="s">
        <v>3993</v>
      </c>
      <c r="F1992" s="46" t="s">
        <v>5898</v>
      </c>
      <c r="G1992" s="46" t="s">
        <v>5898</v>
      </c>
      <c r="H1992" s="46" t="s">
        <v>5898</v>
      </c>
      <c r="I1992" s="46" t="s">
        <v>5898</v>
      </c>
      <c r="J1992" s="92" t="s">
        <v>5898</v>
      </c>
    </row>
    <row r="1993" spans="4:10" x14ac:dyDescent="0.15">
      <c r="D1993" s="40" t="s">
        <v>3994</v>
      </c>
      <c r="E1993" s="40" t="s">
        <v>3995</v>
      </c>
      <c r="F1993" s="46" t="s">
        <v>5898</v>
      </c>
      <c r="G1993" s="46" t="s">
        <v>5898</v>
      </c>
      <c r="H1993" s="46">
        <v>0.1</v>
      </c>
      <c r="I1993" s="46" t="s">
        <v>5898</v>
      </c>
      <c r="J1993" s="92" t="s">
        <v>5898</v>
      </c>
    </row>
    <row r="1994" spans="4:10" x14ac:dyDescent="0.15">
      <c r="D1994" s="40" t="s">
        <v>3996</v>
      </c>
      <c r="E1994" s="40" t="s">
        <v>3997</v>
      </c>
      <c r="F1994" s="46" t="s">
        <v>5898</v>
      </c>
      <c r="G1994" s="46" t="s">
        <v>5898</v>
      </c>
      <c r="H1994" s="46">
        <v>2.5000000000000001E-2</v>
      </c>
      <c r="I1994" s="46" t="s">
        <v>5898</v>
      </c>
      <c r="J1994" s="92" t="s">
        <v>5898</v>
      </c>
    </row>
    <row r="1995" spans="4:10" x14ac:dyDescent="0.15">
      <c r="D1995" s="40" t="s">
        <v>3998</v>
      </c>
      <c r="E1995" s="40" t="s">
        <v>3999</v>
      </c>
      <c r="F1995" s="46" t="s">
        <v>5898</v>
      </c>
      <c r="G1995" s="46" t="s">
        <v>5898</v>
      </c>
      <c r="H1995" s="46" t="s">
        <v>5898</v>
      </c>
      <c r="I1995" s="46" t="s">
        <v>5898</v>
      </c>
      <c r="J1995" s="92" t="s">
        <v>5898</v>
      </c>
    </row>
    <row r="1996" spans="4:10" x14ac:dyDescent="0.15">
      <c r="D1996" s="40" t="s">
        <v>4000</v>
      </c>
      <c r="E1996" s="40" t="s">
        <v>4001</v>
      </c>
      <c r="F1996" s="46" t="s">
        <v>5898</v>
      </c>
      <c r="G1996" s="46" t="s">
        <v>5898</v>
      </c>
      <c r="H1996" s="46">
        <v>0.02</v>
      </c>
      <c r="I1996" s="46" t="s">
        <v>5898</v>
      </c>
      <c r="J1996" s="92" t="s">
        <v>5898</v>
      </c>
    </row>
    <row r="1997" spans="4:10" x14ac:dyDescent="0.15">
      <c r="D1997" s="40" t="s">
        <v>4002</v>
      </c>
      <c r="E1997" s="40" t="s">
        <v>4003</v>
      </c>
      <c r="F1997" s="46" t="s">
        <v>5898</v>
      </c>
      <c r="G1997" s="46" t="s">
        <v>5898</v>
      </c>
      <c r="H1997" s="46" t="s">
        <v>5898</v>
      </c>
      <c r="I1997" s="46" t="s">
        <v>5898</v>
      </c>
      <c r="J1997" s="92" t="s">
        <v>5898</v>
      </c>
    </row>
    <row r="1998" spans="4:10" x14ac:dyDescent="0.15">
      <c r="D1998" s="40" t="s">
        <v>4004</v>
      </c>
      <c r="E1998" s="40" t="s">
        <v>4005</v>
      </c>
      <c r="F1998" s="46" t="s">
        <v>5898</v>
      </c>
      <c r="G1998" s="46" t="s">
        <v>5898</v>
      </c>
      <c r="H1998" s="46" t="s">
        <v>5898</v>
      </c>
      <c r="I1998" s="46" t="s">
        <v>5898</v>
      </c>
      <c r="J1998" s="92" t="s">
        <v>5898</v>
      </c>
    </row>
    <row r="1999" spans="4:10" x14ac:dyDescent="0.15">
      <c r="D1999" s="40" t="s">
        <v>4006</v>
      </c>
      <c r="E1999" s="40" t="s">
        <v>4007</v>
      </c>
      <c r="F1999" s="46" t="s">
        <v>5898</v>
      </c>
      <c r="G1999" s="46" t="s">
        <v>5898</v>
      </c>
      <c r="H1999" s="46">
        <v>0.05</v>
      </c>
      <c r="I1999" s="46" t="s">
        <v>5898</v>
      </c>
      <c r="J1999" s="92" t="s">
        <v>5898</v>
      </c>
    </row>
    <row r="2000" spans="4:10" x14ac:dyDescent="0.15">
      <c r="D2000" s="40" t="s">
        <v>4008</v>
      </c>
      <c r="E2000" s="40" t="s">
        <v>4009</v>
      </c>
      <c r="F2000" s="46" t="s">
        <v>5898</v>
      </c>
      <c r="G2000" s="46" t="s">
        <v>5898</v>
      </c>
      <c r="H2000" s="46" t="s">
        <v>5898</v>
      </c>
      <c r="I2000" s="46" t="s">
        <v>5898</v>
      </c>
      <c r="J2000" s="92" t="s">
        <v>5898</v>
      </c>
    </row>
    <row r="2001" spans="4:10" x14ac:dyDescent="0.15">
      <c r="D2001" s="40" t="s">
        <v>4010</v>
      </c>
      <c r="E2001" s="40" t="s">
        <v>4011</v>
      </c>
      <c r="F2001" s="46" t="s">
        <v>5898</v>
      </c>
      <c r="G2001" s="46" t="s">
        <v>5898</v>
      </c>
      <c r="H2001" s="46" t="s">
        <v>5898</v>
      </c>
      <c r="I2001" s="46" t="s">
        <v>5898</v>
      </c>
      <c r="J2001" s="92" t="s">
        <v>5898</v>
      </c>
    </row>
    <row r="2002" spans="4:10" x14ac:dyDescent="0.15">
      <c r="D2002" s="40" t="s">
        <v>4012</v>
      </c>
      <c r="E2002" s="40" t="s">
        <v>4013</v>
      </c>
      <c r="F2002" s="46" t="s">
        <v>5898</v>
      </c>
      <c r="G2002" s="46" t="s">
        <v>5898</v>
      </c>
      <c r="H2002" s="46">
        <v>0.08</v>
      </c>
      <c r="I2002" s="46" t="s">
        <v>5898</v>
      </c>
      <c r="J2002" s="92" t="s">
        <v>5898</v>
      </c>
    </row>
    <row r="2003" spans="4:10" x14ac:dyDescent="0.15">
      <c r="D2003" s="40" t="s">
        <v>4014</v>
      </c>
      <c r="E2003" s="40" t="s">
        <v>4015</v>
      </c>
      <c r="F2003" s="46">
        <v>0.32500000000000001</v>
      </c>
      <c r="G2003" s="46" t="s">
        <v>5898</v>
      </c>
      <c r="H2003" s="46" t="s">
        <v>5898</v>
      </c>
      <c r="I2003" s="46" t="s">
        <v>5898</v>
      </c>
      <c r="J2003" s="92" t="s">
        <v>5898</v>
      </c>
    </row>
    <row r="2004" spans="4:10" x14ac:dyDescent="0.15">
      <c r="D2004" s="40" t="s">
        <v>4016</v>
      </c>
      <c r="E2004" s="40" t="s">
        <v>4017</v>
      </c>
      <c r="F2004" s="46" t="s">
        <v>5898</v>
      </c>
      <c r="G2004" s="46" t="s">
        <v>5898</v>
      </c>
      <c r="H2004" s="46">
        <v>0.02</v>
      </c>
      <c r="I2004" s="46" t="s">
        <v>5898</v>
      </c>
      <c r="J2004" s="92" t="s">
        <v>5898</v>
      </c>
    </row>
    <row r="2005" spans="4:10" x14ac:dyDescent="0.15">
      <c r="D2005" s="40" t="s">
        <v>4018</v>
      </c>
      <c r="E2005" s="40" t="s">
        <v>4019</v>
      </c>
      <c r="F2005" s="46" t="s">
        <v>5898</v>
      </c>
      <c r="G2005" s="46" t="s">
        <v>5898</v>
      </c>
      <c r="H2005" s="46" t="s">
        <v>5898</v>
      </c>
      <c r="I2005" s="46" t="s">
        <v>5898</v>
      </c>
      <c r="J2005" s="92" t="s">
        <v>5898</v>
      </c>
    </row>
    <row r="2006" spans="4:10" x14ac:dyDescent="0.15">
      <c r="D2006" s="40" t="s">
        <v>4020</v>
      </c>
      <c r="E2006" s="40" t="s">
        <v>4021</v>
      </c>
      <c r="F2006" s="46" t="s">
        <v>5898</v>
      </c>
      <c r="G2006" s="46" t="s">
        <v>5898</v>
      </c>
      <c r="H2006" s="46" t="s">
        <v>5898</v>
      </c>
      <c r="I2006" s="46" t="s">
        <v>5898</v>
      </c>
      <c r="J2006" s="92" t="s">
        <v>5898</v>
      </c>
    </row>
    <row r="2007" spans="4:10" x14ac:dyDescent="0.15">
      <c r="D2007" s="40" t="s">
        <v>4022</v>
      </c>
      <c r="E2007" s="40" t="s">
        <v>4023</v>
      </c>
      <c r="F2007" s="46" t="s">
        <v>5898</v>
      </c>
      <c r="G2007" s="46" t="s">
        <v>5898</v>
      </c>
      <c r="H2007" s="46">
        <v>0.15</v>
      </c>
      <c r="I2007" s="46" t="s">
        <v>5898</v>
      </c>
      <c r="J2007" s="92" t="s">
        <v>5898</v>
      </c>
    </row>
    <row r="2008" spans="4:10" x14ac:dyDescent="0.15">
      <c r="D2008" s="40" t="s">
        <v>4024</v>
      </c>
      <c r="E2008" s="40" t="s">
        <v>4025</v>
      </c>
      <c r="F2008" s="46" t="s">
        <v>5898</v>
      </c>
      <c r="G2008" s="46" t="s">
        <v>5898</v>
      </c>
      <c r="H2008" s="46" t="s">
        <v>5898</v>
      </c>
      <c r="I2008" s="46" t="s">
        <v>5898</v>
      </c>
      <c r="J2008" s="92" t="s">
        <v>5898</v>
      </c>
    </row>
    <row r="2009" spans="4:10" x14ac:dyDescent="0.15">
      <c r="D2009" s="40" t="s">
        <v>4026</v>
      </c>
      <c r="E2009" s="40" t="s">
        <v>5813</v>
      </c>
      <c r="F2009" s="46" t="s">
        <v>5898</v>
      </c>
      <c r="G2009" s="46" t="s">
        <v>5898</v>
      </c>
      <c r="H2009" s="46">
        <v>0.05</v>
      </c>
      <c r="I2009" s="46" t="s">
        <v>5898</v>
      </c>
      <c r="J2009" s="92" t="s">
        <v>5898</v>
      </c>
    </row>
    <row r="2010" spans="4:10" x14ac:dyDescent="0.15">
      <c r="D2010" s="40" t="s">
        <v>4028</v>
      </c>
      <c r="E2010" s="40" t="s">
        <v>4029</v>
      </c>
      <c r="F2010" s="46" t="s">
        <v>5898</v>
      </c>
      <c r="G2010" s="46" t="s">
        <v>5898</v>
      </c>
      <c r="H2010" s="46">
        <v>0.15</v>
      </c>
      <c r="I2010" s="46" t="s">
        <v>5898</v>
      </c>
      <c r="J2010" s="92" t="s">
        <v>5898</v>
      </c>
    </row>
    <row r="2011" spans="4:10" x14ac:dyDescent="0.15">
      <c r="D2011" s="40" t="s">
        <v>4030</v>
      </c>
      <c r="E2011" s="40" t="s">
        <v>4031</v>
      </c>
      <c r="F2011" s="46" t="s">
        <v>5898</v>
      </c>
      <c r="G2011" s="46" t="s">
        <v>5898</v>
      </c>
      <c r="H2011" s="46" t="s">
        <v>5898</v>
      </c>
      <c r="I2011" s="46" t="s">
        <v>5898</v>
      </c>
      <c r="J2011" s="92" t="s">
        <v>5898</v>
      </c>
    </row>
    <row r="2012" spans="4:10" x14ac:dyDescent="0.15">
      <c r="D2012" s="40" t="s">
        <v>4032</v>
      </c>
      <c r="E2012" s="40" t="s">
        <v>4033</v>
      </c>
      <c r="F2012" s="46" t="s">
        <v>5898</v>
      </c>
      <c r="G2012" s="46" t="s">
        <v>5898</v>
      </c>
      <c r="H2012" s="46" t="s">
        <v>5898</v>
      </c>
      <c r="I2012" s="46" t="s">
        <v>5898</v>
      </c>
      <c r="J2012" s="92" t="s">
        <v>5898</v>
      </c>
    </row>
    <row r="2013" spans="4:10" x14ac:dyDescent="0.15">
      <c r="D2013" s="40" t="s">
        <v>4034</v>
      </c>
      <c r="E2013" s="40" t="s">
        <v>4035</v>
      </c>
      <c r="F2013" s="46" t="s">
        <v>5898</v>
      </c>
      <c r="G2013" s="46" t="s">
        <v>5898</v>
      </c>
      <c r="H2013" s="46">
        <v>0.28000000000000003</v>
      </c>
      <c r="I2013" s="46" t="s">
        <v>5898</v>
      </c>
      <c r="J2013" s="92" t="s">
        <v>5898</v>
      </c>
    </row>
    <row r="2014" spans="4:10" x14ac:dyDescent="0.15">
      <c r="D2014" s="40" t="s">
        <v>4036</v>
      </c>
      <c r="E2014" s="40" t="s">
        <v>4037</v>
      </c>
      <c r="F2014" s="46" t="s">
        <v>5898</v>
      </c>
      <c r="G2014" s="46" t="s">
        <v>5898</v>
      </c>
      <c r="H2014" s="46">
        <v>7.0000000000000007E-2</v>
      </c>
      <c r="I2014" s="46" t="s">
        <v>5898</v>
      </c>
      <c r="J2014" s="92" t="s">
        <v>5898</v>
      </c>
    </row>
    <row r="2015" spans="4:10" x14ac:dyDescent="0.15">
      <c r="D2015" s="40" t="s">
        <v>4038</v>
      </c>
      <c r="E2015" s="40" t="s">
        <v>4039</v>
      </c>
      <c r="F2015" s="46" t="s">
        <v>5898</v>
      </c>
      <c r="G2015" s="46" t="s">
        <v>5898</v>
      </c>
      <c r="H2015" s="46">
        <v>0.05</v>
      </c>
      <c r="I2015" s="46" t="s">
        <v>5898</v>
      </c>
      <c r="J2015" s="92" t="s">
        <v>5898</v>
      </c>
    </row>
    <row r="2016" spans="4:10" x14ac:dyDescent="0.15">
      <c r="D2016" s="40" t="s">
        <v>4040</v>
      </c>
      <c r="E2016" s="40" t="s">
        <v>4041</v>
      </c>
      <c r="F2016" s="46" t="s">
        <v>5898</v>
      </c>
      <c r="G2016" s="46" t="s">
        <v>5898</v>
      </c>
      <c r="H2016" s="46">
        <v>0.15</v>
      </c>
      <c r="I2016" s="46" t="s">
        <v>5898</v>
      </c>
      <c r="J2016" s="92" t="s">
        <v>5898</v>
      </c>
    </row>
    <row r="2017" spans="4:10" x14ac:dyDescent="0.15">
      <c r="D2017" s="40" t="s">
        <v>4042</v>
      </c>
      <c r="E2017" s="40" t="s">
        <v>4043</v>
      </c>
      <c r="F2017" s="46" t="s">
        <v>5898</v>
      </c>
      <c r="G2017" s="46" t="s">
        <v>5898</v>
      </c>
      <c r="H2017" s="46">
        <v>0.5</v>
      </c>
      <c r="I2017" s="46" t="s">
        <v>5898</v>
      </c>
      <c r="J2017" s="92" t="s">
        <v>5898</v>
      </c>
    </row>
    <row r="2018" spans="4:10" x14ac:dyDescent="0.15">
      <c r="D2018" s="40" t="s">
        <v>4044</v>
      </c>
      <c r="E2018" s="40" t="s">
        <v>4045</v>
      </c>
      <c r="F2018" s="46" t="s">
        <v>5898</v>
      </c>
      <c r="G2018" s="46" t="s">
        <v>5898</v>
      </c>
      <c r="H2018" s="46">
        <v>0.51</v>
      </c>
      <c r="I2018" s="46" t="s">
        <v>5898</v>
      </c>
      <c r="J2018" s="92" t="s">
        <v>5898</v>
      </c>
    </row>
    <row r="2019" spans="4:10" x14ac:dyDescent="0.15">
      <c r="D2019" s="40" t="s">
        <v>4046</v>
      </c>
      <c r="E2019" s="40" t="s">
        <v>4047</v>
      </c>
      <c r="F2019" s="46" t="s">
        <v>5898</v>
      </c>
      <c r="G2019" s="46" t="s">
        <v>5898</v>
      </c>
      <c r="H2019" s="46">
        <v>2.5000000000000001E-2</v>
      </c>
      <c r="I2019" s="46" t="s">
        <v>5898</v>
      </c>
      <c r="J2019" s="92" t="s">
        <v>5898</v>
      </c>
    </row>
    <row r="2020" spans="4:10" x14ac:dyDescent="0.15">
      <c r="D2020" s="40" t="s">
        <v>4048</v>
      </c>
      <c r="E2020" s="40" t="s">
        <v>4049</v>
      </c>
      <c r="F2020" s="46" t="s">
        <v>5898</v>
      </c>
      <c r="G2020" s="46" t="s">
        <v>5898</v>
      </c>
      <c r="H2020" s="46">
        <v>0.155</v>
      </c>
      <c r="I2020" s="46" t="s">
        <v>5898</v>
      </c>
      <c r="J2020" s="92" t="s">
        <v>5898</v>
      </c>
    </row>
    <row r="2021" spans="4:10" x14ac:dyDescent="0.15">
      <c r="D2021" s="40" t="s">
        <v>4050</v>
      </c>
      <c r="E2021" s="40" t="s">
        <v>4051</v>
      </c>
      <c r="F2021" s="46" t="s">
        <v>5898</v>
      </c>
      <c r="G2021" s="46" t="s">
        <v>5898</v>
      </c>
      <c r="H2021" s="46" t="s">
        <v>5898</v>
      </c>
      <c r="I2021" s="46" t="s">
        <v>5898</v>
      </c>
      <c r="J2021" s="92" t="s">
        <v>5898</v>
      </c>
    </row>
    <row r="2022" spans="4:10" x14ac:dyDescent="0.15">
      <c r="D2022" s="40" t="s">
        <v>4052</v>
      </c>
      <c r="E2022" s="40" t="s">
        <v>4053</v>
      </c>
      <c r="F2022" s="46" t="s">
        <v>5898</v>
      </c>
      <c r="G2022" s="46" t="s">
        <v>5898</v>
      </c>
      <c r="H2022" s="46">
        <v>0.1</v>
      </c>
      <c r="I2022" s="46" t="s">
        <v>5898</v>
      </c>
      <c r="J2022" s="92" t="s">
        <v>5898</v>
      </c>
    </row>
    <row r="2023" spans="4:10" x14ac:dyDescent="0.15">
      <c r="D2023" s="40" t="s">
        <v>4054</v>
      </c>
      <c r="E2023" s="40" t="s">
        <v>4055</v>
      </c>
      <c r="F2023" s="46" t="s">
        <v>5898</v>
      </c>
      <c r="G2023" s="46" t="s">
        <v>5898</v>
      </c>
      <c r="H2023" s="46">
        <v>3.6999999999999998E-2</v>
      </c>
      <c r="I2023" s="46" t="s">
        <v>5898</v>
      </c>
      <c r="J2023" s="92" t="s">
        <v>5898</v>
      </c>
    </row>
    <row r="2024" spans="4:10" x14ac:dyDescent="0.15">
      <c r="D2024" s="40" t="s">
        <v>4056</v>
      </c>
      <c r="E2024" s="40" t="s">
        <v>4057</v>
      </c>
      <c r="F2024" s="46" t="s">
        <v>5898</v>
      </c>
      <c r="G2024" s="46" t="s">
        <v>5898</v>
      </c>
      <c r="H2024" s="46">
        <v>0.09</v>
      </c>
      <c r="I2024" s="46" t="s">
        <v>5898</v>
      </c>
      <c r="J2024" s="92" t="s">
        <v>5898</v>
      </c>
    </row>
    <row r="2025" spans="4:10" x14ac:dyDescent="0.15">
      <c r="D2025" s="40" t="s">
        <v>4058</v>
      </c>
      <c r="E2025" s="40" t="s">
        <v>4059</v>
      </c>
      <c r="F2025" s="46" t="s">
        <v>5898</v>
      </c>
      <c r="G2025" s="46" t="s">
        <v>5898</v>
      </c>
      <c r="H2025" s="46">
        <v>0.06</v>
      </c>
      <c r="I2025" s="46" t="s">
        <v>5898</v>
      </c>
      <c r="J2025" s="92" t="s">
        <v>5898</v>
      </c>
    </row>
    <row r="2026" spans="4:10" x14ac:dyDescent="0.15">
      <c r="D2026" s="40" t="s">
        <v>4060</v>
      </c>
      <c r="E2026" s="40" t="s">
        <v>4061</v>
      </c>
      <c r="F2026" s="46" t="s">
        <v>5898</v>
      </c>
      <c r="G2026" s="46" t="s">
        <v>5898</v>
      </c>
      <c r="H2026" s="46">
        <v>0.03</v>
      </c>
      <c r="I2026" s="46" t="s">
        <v>5898</v>
      </c>
      <c r="J2026" s="92" t="s">
        <v>5898</v>
      </c>
    </row>
    <row r="2027" spans="4:10" x14ac:dyDescent="0.15">
      <c r="D2027" s="40" t="s">
        <v>4062</v>
      </c>
      <c r="E2027" s="40" t="s">
        <v>4063</v>
      </c>
      <c r="F2027" s="46" t="s">
        <v>5898</v>
      </c>
      <c r="G2027" s="46" t="s">
        <v>5898</v>
      </c>
      <c r="H2027" s="46" t="s">
        <v>5898</v>
      </c>
      <c r="I2027" s="46" t="s">
        <v>5898</v>
      </c>
      <c r="J2027" s="92" t="s">
        <v>5898</v>
      </c>
    </row>
    <row r="2028" spans="4:10" x14ac:dyDescent="0.15">
      <c r="D2028" s="40" t="s">
        <v>46</v>
      </c>
      <c r="E2028" s="40" t="s">
        <v>47</v>
      </c>
      <c r="F2028" s="46" t="s">
        <v>5898</v>
      </c>
      <c r="G2028" s="46" t="s">
        <v>5898</v>
      </c>
      <c r="H2028" s="46" t="s">
        <v>5898</v>
      </c>
      <c r="I2028" s="46" t="s">
        <v>5898</v>
      </c>
      <c r="J2028" s="92" t="s">
        <v>5898</v>
      </c>
    </row>
    <row r="2029" spans="4:10" x14ac:dyDescent="0.15">
      <c r="D2029" s="40" t="s">
        <v>4064</v>
      </c>
      <c r="E2029" s="40" t="s">
        <v>4065</v>
      </c>
      <c r="F2029" s="46" t="s">
        <v>5898</v>
      </c>
      <c r="G2029" s="46" t="s">
        <v>5898</v>
      </c>
      <c r="H2029" s="46">
        <v>0.1</v>
      </c>
      <c r="I2029" s="46" t="s">
        <v>5898</v>
      </c>
      <c r="J2029" s="92" t="s">
        <v>5898</v>
      </c>
    </row>
    <row r="2030" spans="4:10" x14ac:dyDescent="0.15">
      <c r="D2030" s="40" t="s">
        <v>4066</v>
      </c>
      <c r="E2030" s="40" t="s">
        <v>4067</v>
      </c>
      <c r="F2030" s="46" t="s">
        <v>5898</v>
      </c>
      <c r="G2030" s="46" t="s">
        <v>5898</v>
      </c>
      <c r="H2030" s="46">
        <v>0.16500000000000001</v>
      </c>
      <c r="I2030" s="46" t="s">
        <v>5898</v>
      </c>
      <c r="J2030" s="92" t="s">
        <v>5898</v>
      </c>
    </row>
    <row r="2031" spans="4:10" x14ac:dyDescent="0.15">
      <c r="D2031" s="40" t="s">
        <v>4068</v>
      </c>
      <c r="E2031" s="40" t="s">
        <v>4069</v>
      </c>
      <c r="F2031" s="46" t="s">
        <v>5898</v>
      </c>
      <c r="G2031" s="46" t="s">
        <v>5898</v>
      </c>
      <c r="H2031" s="46" t="s">
        <v>5898</v>
      </c>
      <c r="I2031" s="46" t="s">
        <v>5898</v>
      </c>
      <c r="J2031" s="92" t="s">
        <v>5898</v>
      </c>
    </row>
    <row r="2032" spans="4:10" x14ac:dyDescent="0.15">
      <c r="D2032" s="40" t="s">
        <v>4070</v>
      </c>
      <c r="E2032" s="40" t="s">
        <v>4071</v>
      </c>
      <c r="F2032" s="46" t="s">
        <v>5898</v>
      </c>
      <c r="G2032" s="46" t="s">
        <v>5898</v>
      </c>
      <c r="H2032" s="46">
        <v>7.0000000000000007E-2</v>
      </c>
      <c r="I2032" s="46" t="s">
        <v>5898</v>
      </c>
      <c r="J2032" s="92" t="s">
        <v>5898</v>
      </c>
    </row>
    <row r="2033" spans="4:10" x14ac:dyDescent="0.15">
      <c r="D2033" s="40" t="s">
        <v>4072</v>
      </c>
      <c r="E2033" s="40" t="s">
        <v>4073</v>
      </c>
      <c r="F2033" s="46" t="s">
        <v>5898</v>
      </c>
      <c r="G2033" s="46" t="s">
        <v>5898</v>
      </c>
      <c r="H2033" s="46">
        <v>1.9E-2</v>
      </c>
      <c r="I2033" s="46" t="s">
        <v>5898</v>
      </c>
      <c r="J2033" s="92" t="s">
        <v>5898</v>
      </c>
    </row>
    <row r="2034" spans="4:10" x14ac:dyDescent="0.15">
      <c r="D2034" s="40" t="s">
        <v>4074</v>
      </c>
      <c r="E2034" s="40" t="s">
        <v>4075</v>
      </c>
      <c r="F2034" s="46" t="s">
        <v>5898</v>
      </c>
      <c r="G2034" s="46" t="s">
        <v>5898</v>
      </c>
      <c r="H2034" s="46">
        <v>2.5000000000000001E-2</v>
      </c>
      <c r="I2034" s="46" t="s">
        <v>5898</v>
      </c>
      <c r="J2034" s="92" t="s">
        <v>5898</v>
      </c>
    </row>
    <row r="2035" spans="4:10" x14ac:dyDescent="0.15">
      <c r="D2035" s="40" t="s">
        <v>4076</v>
      </c>
      <c r="E2035" s="40" t="s">
        <v>4077</v>
      </c>
      <c r="F2035" s="46" t="s">
        <v>5898</v>
      </c>
      <c r="G2035" s="46" t="s">
        <v>5898</v>
      </c>
      <c r="H2035" s="46">
        <v>0.03</v>
      </c>
      <c r="I2035" s="46" t="s">
        <v>5898</v>
      </c>
      <c r="J2035" s="92" t="s">
        <v>5898</v>
      </c>
    </row>
    <row r="2036" spans="4:10" x14ac:dyDescent="0.15">
      <c r="D2036" s="40" t="s">
        <v>4078</v>
      </c>
      <c r="E2036" s="40" t="s">
        <v>4079</v>
      </c>
      <c r="F2036" s="46" t="s">
        <v>5898</v>
      </c>
      <c r="G2036" s="46" t="s">
        <v>5898</v>
      </c>
      <c r="H2036" s="46">
        <v>3.1E-2</v>
      </c>
      <c r="I2036" s="46" t="s">
        <v>5898</v>
      </c>
      <c r="J2036" s="92" t="s">
        <v>5898</v>
      </c>
    </row>
    <row r="2037" spans="4:10" x14ac:dyDescent="0.15">
      <c r="D2037" s="40" t="s">
        <v>4080</v>
      </c>
      <c r="E2037" s="40" t="s">
        <v>4081</v>
      </c>
      <c r="F2037" s="46" t="s">
        <v>5898</v>
      </c>
      <c r="G2037" s="46" t="s">
        <v>5898</v>
      </c>
      <c r="H2037" s="46">
        <v>0.1</v>
      </c>
      <c r="I2037" s="46" t="s">
        <v>5898</v>
      </c>
      <c r="J2037" s="92" t="s">
        <v>5898</v>
      </c>
    </row>
    <row r="2038" spans="4:10" x14ac:dyDescent="0.15">
      <c r="D2038" s="40" t="s">
        <v>4082</v>
      </c>
      <c r="E2038" s="40" t="s">
        <v>4083</v>
      </c>
      <c r="F2038" s="46" t="s">
        <v>5898</v>
      </c>
      <c r="G2038" s="46" t="s">
        <v>5898</v>
      </c>
      <c r="H2038" s="46" t="s">
        <v>5898</v>
      </c>
      <c r="I2038" s="46" t="s">
        <v>5898</v>
      </c>
      <c r="J2038" s="92" t="s">
        <v>5898</v>
      </c>
    </row>
    <row r="2039" spans="4:10" x14ac:dyDescent="0.15">
      <c r="D2039" s="40" t="s">
        <v>4084</v>
      </c>
      <c r="E2039" s="40" t="s">
        <v>4085</v>
      </c>
      <c r="F2039" s="46" t="s">
        <v>5898</v>
      </c>
      <c r="G2039" s="46" t="s">
        <v>5898</v>
      </c>
      <c r="H2039" s="46">
        <v>0.05</v>
      </c>
      <c r="I2039" s="46" t="s">
        <v>5898</v>
      </c>
      <c r="J2039" s="92" t="s">
        <v>5898</v>
      </c>
    </row>
    <row r="2040" spans="4:10" x14ac:dyDescent="0.15">
      <c r="D2040" s="40" t="s">
        <v>4086</v>
      </c>
      <c r="E2040" s="40" t="s">
        <v>4087</v>
      </c>
      <c r="F2040" s="46" t="s">
        <v>5898</v>
      </c>
      <c r="G2040" s="46" t="s">
        <v>5898</v>
      </c>
      <c r="H2040" s="46" t="s">
        <v>5898</v>
      </c>
      <c r="I2040" s="46" t="s">
        <v>5898</v>
      </c>
      <c r="J2040" s="92" t="s">
        <v>5898</v>
      </c>
    </row>
    <row r="2041" spans="4:10" x14ac:dyDescent="0.15">
      <c r="D2041" s="40" t="s">
        <v>4088</v>
      </c>
      <c r="E2041" s="40" t="s">
        <v>4089</v>
      </c>
      <c r="F2041" s="46" t="s">
        <v>5898</v>
      </c>
      <c r="G2041" s="46" t="s">
        <v>5898</v>
      </c>
      <c r="H2041" s="46">
        <v>0.3</v>
      </c>
      <c r="I2041" s="46" t="s">
        <v>5898</v>
      </c>
      <c r="J2041" s="92" t="s">
        <v>5898</v>
      </c>
    </row>
    <row r="2042" spans="4:10" x14ac:dyDescent="0.15">
      <c r="D2042" s="40" t="s">
        <v>4090</v>
      </c>
      <c r="E2042" s="40" t="s">
        <v>4091</v>
      </c>
      <c r="F2042" s="46" t="s">
        <v>5898</v>
      </c>
      <c r="G2042" s="46" t="s">
        <v>5898</v>
      </c>
      <c r="H2042" s="46" t="s">
        <v>5898</v>
      </c>
      <c r="I2042" s="46" t="s">
        <v>5898</v>
      </c>
      <c r="J2042" s="92" t="s">
        <v>5898</v>
      </c>
    </row>
    <row r="2043" spans="4:10" x14ac:dyDescent="0.15">
      <c r="D2043" s="40" t="s">
        <v>4092</v>
      </c>
      <c r="E2043" s="40" t="s">
        <v>4093</v>
      </c>
      <c r="F2043" s="46" t="s">
        <v>5898</v>
      </c>
      <c r="G2043" s="46" t="s">
        <v>5898</v>
      </c>
      <c r="H2043" s="46">
        <v>0.03</v>
      </c>
      <c r="I2043" s="46" t="s">
        <v>5898</v>
      </c>
      <c r="J2043" s="92" t="s">
        <v>5898</v>
      </c>
    </row>
    <row r="2044" spans="4:10" x14ac:dyDescent="0.15">
      <c r="D2044" s="40" t="s">
        <v>4094</v>
      </c>
      <c r="E2044" s="40" t="s">
        <v>4095</v>
      </c>
      <c r="F2044" s="46" t="s">
        <v>5898</v>
      </c>
      <c r="G2044" s="46" t="s">
        <v>5898</v>
      </c>
      <c r="H2044" s="46" t="s">
        <v>5898</v>
      </c>
      <c r="I2044" s="46" t="s">
        <v>5898</v>
      </c>
      <c r="J2044" s="92" t="s">
        <v>5898</v>
      </c>
    </row>
    <row r="2045" spans="4:10" x14ac:dyDescent="0.15">
      <c r="D2045" s="40" t="s">
        <v>4096</v>
      </c>
      <c r="E2045" s="40" t="s">
        <v>4097</v>
      </c>
      <c r="F2045" s="46" t="s">
        <v>5898</v>
      </c>
      <c r="G2045" s="46" t="s">
        <v>5898</v>
      </c>
      <c r="H2045" s="46" t="s">
        <v>5898</v>
      </c>
      <c r="I2045" s="46" t="s">
        <v>5898</v>
      </c>
      <c r="J2045" s="92" t="s">
        <v>5898</v>
      </c>
    </row>
    <row r="2046" spans="4:10" x14ac:dyDescent="0.15">
      <c r="D2046" s="40" t="s">
        <v>4098</v>
      </c>
      <c r="E2046" s="40" t="s">
        <v>4099</v>
      </c>
      <c r="F2046" s="46" t="s">
        <v>5898</v>
      </c>
      <c r="G2046" s="46" t="s">
        <v>5898</v>
      </c>
      <c r="H2046" s="46" t="s">
        <v>5898</v>
      </c>
      <c r="I2046" s="46" t="s">
        <v>5898</v>
      </c>
      <c r="J2046" s="92" t="s">
        <v>5898</v>
      </c>
    </row>
    <row r="2047" spans="4:10" x14ac:dyDescent="0.15">
      <c r="D2047" s="40" t="s">
        <v>4100</v>
      </c>
      <c r="E2047" s="40" t="s">
        <v>4101</v>
      </c>
      <c r="F2047" s="46" t="s">
        <v>5898</v>
      </c>
      <c r="G2047" s="46" t="s">
        <v>5898</v>
      </c>
      <c r="H2047" s="46">
        <v>0.24</v>
      </c>
      <c r="I2047" s="46" t="s">
        <v>5898</v>
      </c>
      <c r="J2047" s="92" t="s">
        <v>5898</v>
      </c>
    </row>
    <row r="2048" spans="4:10" x14ac:dyDescent="0.15">
      <c r="D2048" s="40" t="s">
        <v>72</v>
      </c>
      <c r="E2048" s="40" t="s">
        <v>73</v>
      </c>
      <c r="F2048" s="46" t="s">
        <v>5898</v>
      </c>
      <c r="G2048" s="46" t="s">
        <v>5898</v>
      </c>
      <c r="H2048" s="46" t="s">
        <v>5898</v>
      </c>
      <c r="I2048" s="46" t="s">
        <v>5898</v>
      </c>
      <c r="J2048" s="92" t="s">
        <v>5898</v>
      </c>
    </row>
    <row r="2049" spans="4:10" x14ac:dyDescent="0.15">
      <c r="D2049" s="40" t="s">
        <v>48</v>
      </c>
      <c r="E2049" s="40" t="s">
        <v>49</v>
      </c>
      <c r="F2049" s="46" t="s">
        <v>5898</v>
      </c>
      <c r="G2049" s="46" t="s">
        <v>5898</v>
      </c>
      <c r="H2049" s="46" t="s">
        <v>5898</v>
      </c>
      <c r="I2049" s="46" t="s">
        <v>5898</v>
      </c>
      <c r="J2049" s="92" t="s">
        <v>5898</v>
      </c>
    </row>
    <row r="2050" spans="4:10" x14ac:dyDescent="0.15">
      <c r="D2050" s="40" t="s">
        <v>4102</v>
      </c>
      <c r="E2050" s="40" t="s">
        <v>4103</v>
      </c>
      <c r="F2050" s="46" t="s">
        <v>5898</v>
      </c>
      <c r="G2050" s="46" t="s">
        <v>5898</v>
      </c>
      <c r="H2050" s="46">
        <v>1.7000000000000001E-2</v>
      </c>
      <c r="I2050" s="46" t="s">
        <v>5898</v>
      </c>
      <c r="J2050" s="92" t="s">
        <v>5898</v>
      </c>
    </row>
    <row r="2051" spans="4:10" x14ac:dyDescent="0.15">
      <c r="D2051" s="40" t="s">
        <v>4104</v>
      </c>
      <c r="E2051" s="40" t="s">
        <v>4105</v>
      </c>
      <c r="F2051" s="46" t="s">
        <v>5898</v>
      </c>
      <c r="G2051" s="46" t="s">
        <v>5898</v>
      </c>
      <c r="H2051" s="46">
        <v>0.2</v>
      </c>
      <c r="I2051" s="46" t="s">
        <v>5898</v>
      </c>
      <c r="J2051" s="92" t="s">
        <v>5898</v>
      </c>
    </row>
    <row r="2052" spans="4:10" x14ac:dyDescent="0.15">
      <c r="D2052" s="40" t="s">
        <v>4106</v>
      </c>
      <c r="E2052" s="40" t="s">
        <v>4107</v>
      </c>
      <c r="F2052" s="46">
        <v>0.24</v>
      </c>
      <c r="G2052" s="46" t="s">
        <v>5898</v>
      </c>
      <c r="H2052" s="46">
        <v>0.06</v>
      </c>
      <c r="I2052" s="46" t="s">
        <v>5898</v>
      </c>
      <c r="J2052" s="92">
        <v>1</v>
      </c>
    </row>
    <row r="2053" spans="4:10" x14ac:dyDescent="0.15">
      <c r="D2053" s="40" t="s">
        <v>4108</v>
      </c>
      <c r="E2053" s="40" t="s">
        <v>4109</v>
      </c>
      <c r="F2053" s="46" t="s">
        <v>5898</v>
      </c>
      <c r="G2053" s="46" t="s">
        <v>5898</v>
      </c>
      <c r="H2053" s="46" t="s">
        <v>5898</v>
      </c>
      <c r="I2053" s="46" t="s">
        <v>5898</v>
      </c>
      <c r="J2053" s="92" t="s">
        <v>5898</v>
      </c>
    </row>
    <row r="2054" spans="4:10" x14ac:dyDescent="0.15">
      <c r="D2054" s="40" t="s">
        <v>4110</v>
      </c>
      <c r="E2054" s="40" t="s">
        <v>4111</v>
      </c>
      <c r="F2054" s="46" t="s">
        <v>5898</v>
      </c>
      <c r="G2054" s="46" t="s">
        <v>5898</v>
      </c>
      <c r="H2054" s="46">
        <v>0.5</v>
      </c>
      <c r="I2054" s="46" t="s">
        <v>5898</v>
      </c>
      <c r="J2054" s="92" t="s">
        <v>5898</v>
      </c>
    </row>
    <row r="2055" spans="4:10" x14ac:dyDescent="0.15">
      <c r="D2055" s="40" t="s">
        <v>4112</v>
      </c>
      <c r="E2055" s="40" t="s">
        <v>4113</v>
      </c>
      <c r="F2055" s="46" t="s">
        <v>5898</v>
      </c>
      <c r="G2055" s="46" t="s">
        <v>5898</v>
      </c>
      <c r="H2055" s="46">
        <v>0.06</v>
      </c>
      <c r="I2055" s="46" t="s">
        <v>5898</v>
      </c>
      <c r="J2055" s="92" t="s">
        <v>5898</v>
      </c>
    </row>
    <row r="2056" spans="4:10" x14ac:dyDescent="0.15">
      <c r="D2056" s="40" t="s">
        <v>4114</v>
      </c>
      <c r="E2056" s="40" t="s">
        <v>4115</v>
      </c>
      <c r="F2056" s="46" t="s">
        <v>5898</v>
      </c>
      <c r="G2056" s="46" t="s">
        <v>5898</v>
      </c>
      <c r="H2056" s="46">
        <v>0.99</v>
      </c>
      <c r="I2056" s="46" t="s">
        <v>5898</v>
      </c>
      <c r="J2056" s="92" t="s">
        <v>5898</v>
      </c>
    </row>
    <row r="2057" spans="4:10" x14ac:dyDescent="0.15">
      <c r="D2057" s="40" t="s">
        <v>4116</v>
      </c>
      <c r="E2057" s="40" t="s">
        <v>4117</v>
      </c>
      <c r="F2057" s="46" t="s">
        <v>5898</v>
      </c>
      <c r="G2057" s="46" t="s">
        <v>5898</v>
      </c>
      <c r="H2057" s="46">
        <v>0.01</v>
      </c>
      <c r="I2057" s="46" t="s">
        <v>5898</v>
      </c>
      <c r="J2057" s="92" t="s">
        <v>5898</v>
      </c>
    </row>
    <row r="2058" spans="4:10" x14ac:dyDescent="0.15">
      <c r="D2058" s="40" t="s">
        <v>4118</v>
      </c>
      <c r="E2058" s="40" t="s">
        <v>4119</v>
      </c>
      <c r="F2058" s="46" t="s">
        <v>5898</v>
      </c>
      <c r="G2058" s="46" t="s">
        <v>5898</v>
      </c>
      <c r="H2058" s="46">
        <v>0.01</v>
      </c>
      <c r="I2058" s="46" t="s">
        <v>5898</v>
      </c>
      <c r="J2058" s="92" t="s">
        <v>5898</v>
      </c>
    </row>
    <row r="2059" spans="4:10" x14ac:dyDescent="0.15">
      <c r="D2059" s="40" t="s">
        <v>4120</v>
      </c>
      <c r="E2059" s="40" t="s">
        <v>4121</v>
      </c>
      <c r="F2059" s="46" t="s">
        <v>5898</v>
      </c>
      <c r="G2059" s="46" t="s">
        <v>5898</v>
      </c>
      <c r="H2059" s="46">
        <v>0.1</v>
      </c>
      <c r="I2059" s="46" t="s">
        <v>5898</v>
      </c>
      <c r="J2059" s="92" t="s">
        <v>5898</v>
      </c>
    </row>
    <row r="2060" spans="4:10" x14ac:dyDescent="0.15">
      <c r="D2060" s="40" t="s">
        <v>4122</v>
      </c>
      <c r="E2060" s="40" t="s">
        <v>4123</v>
      </c>
      <c r="F2060" s="46" t="s">
        <v>5898</v>
      </c>
      <c r="G2060" s="46" t="s">
        <v>5898</v>
      </c>
      <c r="H2060" s="46" t="s">
        <v>5898</v>
      </c>
      <c r="I2060" s="46" t="s">
        <v>5898</v>
      </c>
      <c r="J2060" s="92" t="s">
        <v>5898</v>
      </c>
    </row>
    <row r="2061" spans="4:10" x14ac:dyDescent="0.15">
      <c r="D2061" s="40" t="s">
        <v>4124</v>
      </c>
      <c r="E2061" s="40" t="s">
        <v>4125</v>
      </c>
      <c r="F2061" s="46" t="s">
        <v>5898</v>
      </c>
      <c r="G2061" s="46" t="s">
        <v>5898</v>
      </c>
      <c r="H2061" s="46" t="s">
        <v>5898</v>
      </c>
      <c r="I2061" s="46" t="s">
        <v>5898</v>
      </c>
      <c r="J2061" s="92" t="s">
        <v>5898</v>
      </c>
    </row>
    <row r="2062" spans="4:10" x14ac:dyDescent="0.15">
      <c r="D2062" s="40" t="s">
        <v>4126</v>
      </c>
      <c r="E2062" s="40" t="s">
        <v>4127</v>
      </c>
      <c r="F2062" s="46" t="s">
        <v>5898</v>
      </c>
      <c r="G2062" s="46" t="s">
        <v>5898</v>
      </c>
      <c r="H2062" s="46" t="s">
        <v>5898</v>
      </c>
      <c r="I2062" s="46" t="s">
        <v>5898</v>
      </c>
      <c r="J2062" s="92" t="s">
        <v>5898</v>
      </c>
    </row>
    <row r="2063" spans="4:10" x14ac:dyDescent="0.15">
      <c r="D2063" s="40" t="s">
        <v>4128</v>
      </c>
      <c r="E2063" s="40" t="s">
        <v>4129</v>
      </c>
      <c r="F2063" s="46" t="s">
        <v>5898</v>
      </c>
      <c r="G2063" s="46" t="s">
        <v>5898</v>
      </c>
      <c r="H2063" s="46">
        <v>2E-3</v>
      </c>
      <c r="I2063" s="46" t="s">
        <v>5898</v>
      </c>
      <c r="J2063" s="92" t="s">
        <v>5898</v>
      </c>
    </row>
    <row r="2064" spans="4:10" x14ac:dyDescent="0.15">
      <c r="D2064" s="40" t="s">
        <v>4130</v>
      </c>
      <c r="E2064" s="40" t="s">
        <v>4131</v>
      </c>
      <c r="F2064" s="46" t="s">
        <v>5898</v>
      </c>
      <c r="G2064" s="46" t="s">
        <v>5898</v>
      </c>
      <c r="H2064" s="46">
        <v>0.1</v>
      </c>
      <c r="I2064" s="46" t="s">
        <v>5898</v>
      </c>
      <c r="J2064" s="92" t="s">
        <v>5898</v>
      </c>
    </row>
    <row r="2065" spans="4:10" x14ac:dyDescent="0.15">
      <c r="D2065" s="40" t="s">
        <v>4132</v>
      </c>
      <c r="E2065" s="40" t="s">
        <v>4133</v>
      </c>
      <c r="F2065" s="46" t="s">
        <v>5898</v>
      </c>
      <c r="G2065" s="46" t="s">
        <v>5898</v>
      </c>
      <c r="H2065" s="46">
        <v>0.15</v>
      </c>
      <c r="I2065" s="46" t="s">
        <v>5898</v>
      </c>
      <c r="J2065" s="92" t="s">
        <v>5898</v>
      </c>
    </row>
    <row r="2066" spans="4:10" x14ac:dyDescent="0.15">
      <c r="D2066" s="40" t="s">
        <v>4134</v>
      </c>
      <c r="E2066" s="40" t="s">
        <v>4135</v>
      </c>
      <c r="F2066" s="46" t="s">
        <v>5898</v>
      </c>
      <c r="G2066" s="46" t="s">
        <v>5898</v>
      </c>
      <c r="H2066" s="46">
        <v>0.05</v>
      </c>
      <c r="I2066" s="46" t="s">
        <v>5898</v>
      </c>
      <c r="J2066" s="92" t="s">
        <v>5898</v>
      </c>
    </row>
    <row r="2067" spans="4:10" x14ac:dyDescent="0.15">
      <c r="D2067" s="40" t="s">
        <v>4136</v>
      </c>
      <c r="E2067" s="40" t="s">
        <v>4137</v>
      </c>
      <c r="F2067" s="46" t="s">
        <v>5898</v>
      </c>
      <c r="G2067" s="46" t="s">
        <v>5898</v>
      </c>
      <c r="H2067" s="46" t="s">
        <v>5898</v>
      </c>
      <c r="I2067" s="46" t="s">
        <v>5898</v>
      </c>
      <c r="J2067" s="92" t="s">
        <v>5898</v>
      </c>
    </row>
    <row r="2068" spans="4:10" x14ac:dyDescent="0.15">
      <c r="D2068" s="40" t="s">
        <v>4138</v>
      </c>
      <c r="E2068" s="40" t="s">
        <v>4139</v>
      </c>
      <c r="F2068" s="46" t="s">
        <v>5898</v>
      </c>
      <c r="G2068" s="46" t="s">
        <v>5898</v>
      </c>
      <c r="H2068" s="46" t="s">
        <v>5898</v>
      </c>
      <c r="I2068" s="46" t="s">
        <v>5898</v>
      </c>
      <c r="J2068" s="92" t="s">
        <v>5898</v>
      </c>
    </row>
    <row r="2069" spans="4:10" x14ac:dyDescent="0.15">
      <c r="D2069" s="40" t="s">
        <v>4140</v>
      </c>
      <c r="E2069" s="40" t="s">
        <v>4141</v>
      </c>
      <c r="F2069" s="46" t="s">
        <v>5898</v>
      </c>
      <c r="G2069" s="46" t="s">
        <v>5898</v>
      </c>
      <c r="H2069" s="46">
        <v>0.15</v>
      </c>
      <c r="I2069" s="46" t="s">
        <v>5898</v>
      </c>
      <c r="J2069" s="92" t="s">
        <v>5898</v>
      </c>
    </row>
    <row r="2070" spans="4:10" x14ac:dyDescent="0.15">
      <c r="D2070" s="40" t="s">
        <v>4142</v>
      </c>
      <c r="E2070" s="40" t="s">
        <v>4143</v>
      </c>
      <c r="F2070" s="46" t="s">
        <v>5898</v>
      </c>
      <c r="G2070" s="46" t="s">
        <v>5898</v>
      </c>
      <c r="H2070" s="46" t="s">
        <v>5898</v>
      </c>
      <c r="I2070" s="46" t="s">
        <v>5898</v>
      </c>
      <c r="J2070" s="92" t="s">
        <v>5898</v>
      </c>
    </row>
    <row r="2071" spans="4:10" x14ac:dyDescent="0.15">
      <c r="D2071" s="40" t="s">
        <v>4144</v>
      </c>
      <c r="E2071" s="40" t="s">
        <v>4145</v>
      </c>
      <c r="F2071" s="46" t="s">
        <v>5898</v>
      </c>
      <c r="G2071" s="46" t="s">
        <v>5898</v>
      </c>
      <c r="H2071" s="46" t="s">
        <v>5898</v>
      </c>
      <c r="I2071" s="46" t="s">
        <v>5898</v>
      </c>
      <c r="J2071" s="92" t="s">
        <v>5898</v>
      </c>
    </row>
    <row r="2072" spans="4:10" x14ac:dyDescent="0.15">
      <c r="D2072" s="40" t="s">
        <v>4146</v>
      </c>
      <c r="E2072" s="40" t="s">
        <v>4147</v>
      </c>
      <c r="F2072" s="46" t="s">
        <v>5898</v>
      </c>
      <c r="G2072" s="46" t="s">
        <v>5898</v>
      </c>
      <c r="H2072" s="46" t="s">
        <v>5898</v>
      </c>
      <c r="I2072" s="46" t="s">
        <v>5898</v>
      </c>
      <c r="J2072" s="92" t="s">
        <v>5898</v>
      </c>
    </row>
    <row r="2073" spans="4:10" x14ac:dyDescent="0.15">
      <c r="D2073" s="40" t="s">
        <v>4148</v>
      </c>
      <c r="E2073" s="40" t="s">
        <v>4149</v>
      </c>
      <c r="F2073" s="46" t="s">
        <v>5898</v>
      </c>
      <c r="G2073" s="46" t="s">
        <v>5898</v>
      </c>
      <c r="H2073" s="46">
        <v>0.05</v>
      </c>
      <c r="I2073" s="46" t="s">
        <v>5898</v>
      </c>
      <c r="J2073" s="92" t="s">
        <v>5898</v>
      </c>
    </row>
    <row r="2074" spans="4:10" x14ac:dyDescent="0.15">
      <c r="D2074" s="40" t="s">
        <v>4150</v>
      </c>
      <c r="E2074" s="40" t="s">
        <v>4151</v>
      </c>
      <c r="F2074" s="46" t="s">
        <v>5898</v>
      </c>
      <c r="G2074" s="46" t="s">
        <v>5898</v>
      </c>
      <c r="H2074" s="46">
        <v>0.12</v>
      </c>
      <c r="I2074" s="46" t="s">
        <v>5898</v>
      </c>
      <c r="J2074" s="92" t="s">
        <v>5898</v>
      </c>
    </row>
    <row r="2075" spans="4:10" x14ac:dyDescent="0.15">
      <c r="D2075" s="40" t="s">
        <v>4152</v>
      </c>
      <c r="E2075" s="40" t="s">
        <v>4153</v>
      </c>
      <c r="F2075" s="46" t="s">
        <v>5898</v>
      </c>
      <c r="G2075" s="46" t="s">
        <v>5898</v>
      </c>
      <c r="H2075" s="46" t="s">
        <v>5898</v>
      </c>
      <c r="I2075" s="46" t="s">
        <v>5898</v>
      </c>
      <c r="J2075" s="92" t="s">
        <v>5898</v>
      </c>
    </row>
    <row r="2076" spans="4:10" x14ac:dyDescent="0.15">
      <c r="D2076" s="40" t="s">
        <v>4154</v>
      </c>
      <c r="E2076" s="40" t="s">
        <v>4155</v>
      </c>
      <c r="F2076" s="46" t="s">
        <v>5898</v>
      </c>
      <c r="G2076" s="46" t="s">
        <v>5898</v>
      </c>
      <c r="H2076" s="46">
        <v>0.31009999999999999</v>
      </c>
      <c r="I2076" s="46" t="s">
        <v>5898</v>
      </c>
      <c r="J2076" s="92" t="s">
        <v>5898</v>
      </c>
    </row>
    <row r="2077" spans="4:10" x14ac:dyDescent="0.15">
      <c r="D2077" s="40" t="s">
        <v>4156</v>
      </c>
      <c r="E2077" s="40" t="s">
        <v>4157</v>
      </c>
      <c r="F2077" s="46" t="s">
        <v>5898</v>
      </c>
      <c r="G2077" s="46" t="s">
        <v>5898</v>
      </c>
      <c r="H2077" s="46" t="s">
        <v>5898</v>
      </c>
      <c r="I2077" s="46" t="s">
        <v>5898</v>
      </c>
      <c r="J2077" s="92" t="s">
        <v>5898</v>
      </c>
    </row>
    <row r="2078" spans="4:10" x14ac:dyDescent="0.15">
      <c r="D2078" s="40" t="s">
        <v>4158</v>
      </c>
      <c r="E2078" s="40" t="s">
        <v>4159</v>
      </c>
      <c r="F2078" s="46" t="s">
        <v>5898</v>
      </c>
      <c r="G2078" s="46" t="s">
        <v>5898</v>
      </c>
      <c r="H2078" s="46" t="s">
        <v>5898</v>
      </c>
      <c r="I2078" s="46" t="s">
        <v>5898</v>
      </c>
      <c r="J2078" s="92" t="s">
        <v>5898</v>
      </c>
    </row>
    <row r="2079" spans="4:10" x14ac:dyDescent="0.15">
      <c r="D2079" s="40" t="s">
        <v>4160</v>
      </c>
      <c r="E2079" s="40" t="s">
        <v>4161</v>
      </c>
      <c r="F2079" s="46" t="s">
        <v>5898</v>
      </c>
      <c r="G2079" s="46" t="s">
        <v>5898</v>
      </c>
      <c r="H2079" s="46">
        <v>0.54</v>
      </c>
      <c r="I2079" s="46" t="s">
        <v>5898</v>
      </c>
      <c r="J2079" s="92" t="s">
        <v>5898</v>
      </c>
    </row>
    <row r="2080" spans="4:10" x14ac:dyDescent="0.15">
      <c r="D2080" s="40" t="s">
        <v>4162</v>
      </c>
      <c r="E2080" s="40" t="s">
        <v>4163</v>
      </c>
      <c r="F2080" s="46" t="s">
        <v>5898</v>
      </c>
      <c r="G2080" s="46" t="s">
        <v>5898</v>
      </c>
      <c r="H2080" s="46">
        <v>0.1</v>
      </c>
      <c r="I2080" s="46" t="s">
        <v>5898</v>
      </c>
      <c r="J2080" s="92" t="s">
        <v>5898</v>
      </c>
    </row>
    <row r="2081" spans="4:10" x14ac:dyDescent="0.15">
      <c r="D2081" s="40" t="s">
        <v>4164</v>
      </c>
      <c r="E2081" s="40" t="s">
        <v>4165</v>
      </c>
      <c r="F2081" s="46" t="s">
        <v>5898</v>
      </c>
      <c r="G2081" s="46" t="s">
        <v>5898</v>
      </c>
      <c r="H2081" s="46">
        <v>0.1</v>
      </c>
      <c r="I2081" s="46" t="s">
        <v>5898</v>
      </c>
      <c r="J2081" s="92" t="s">
        <v>5898</v>
      </c>
    </row>
    <row r="2082" spans="4:10" x14ac:dyDescent="0.15">
      <c r="D2082" s="40" t="s">
        <v>4166</v>
      </c>
      <c r="E2082" s="40" t="s">
        <v>4167</v>
      </c>
      <c r="F2082" s="46" t="s">
        <v>5898</v>
      </c>
      <c r="G2082" s="46" t="s">
        <v>5898</v>
      </c>
      <c r="H2082" s="46" t="s">
        <v>5898</v>
      </c>
      <c r="I2082" s="46" t="s">
        <v>5898</v>
      </c>
      <c r="J2082" s="92" t="s">
        <v>5898</v>
      </c>
    </row>
    <row r="2083" spans="4:10" x14ac:dyDescent="0.15">
      <c r="D2083" s="40" t="s">
        <v>4168</v>
      </c>
      <c r="E2083" s="40" t="s">
        <v>4169</v>
      </c>
      <c r="F2083" s="46" t="s">
        <v>5898</v>
      </c>
      <c r="G2083" s="46" t="s">
        <v>5898</v>
      </c>
      <c r="H2083" s="46" t="s">
        <v>5898</v>
      </c>
      <c r="I2083" s="46" t="s">
        <v>5898</v>
      </c>
      <c r="J2083" s="92" t="s">
        <v>5898</v>
      </c>
    </row>
    <row r="2084" spans="4:10" x14ac:dyDescent="0.15">
      <c r="D2084" s="40" t="s">
        <v>4170</v>
      </c>
      <c r="E2084" s="40" t="s">
        <v>4171</v>
      </c>
      <c r="F2084" s="46" t="s">
        <v>5898</v>
      </c>
      <c r="G2084" s="46" t="s">
        <v>5898</v>
      </c>
      <c r="H2084" s="46">
        <v>0.17899999999999999</v>
      </c>
      <c r="I2084" s="46" t="s">
        <v>5898</v>
      </c>
      <c r="J2084" s="92" t="s">
        <v>5898</v>
      </c>
    </row>
    <row r="2085" spans="4:10" x14ac:dyDescent="0.15">
      <c r="D2085" s="40" t="s">
        <v>4172</v>
      </c>
      <c r="E2085" s="40" t="s">
        <v>4173</v>
      </c>
      <c r="F2085" s="46" t="s">
        <v>5898</v>
      </c>
      <c r="G2085" s="46" t="s">
        <v>5898</v>
      </c>
      <c r="H2085" s="46">
        <v>0.1</v>
      </c>
      <c r="I2085" s="46" t="s">
        <v>5898</v>
      </c>
      <c r="J2085" s="92" t="s">
        <v>5898</v>
      </c>
    </row>
    <row r="2086" spans="4:10" x14ac:dyDescent="0.15">
      <c r="D2086" s="40" t="s">
        <v>4174</v>
      </c>
      <c r="E2086" s="40" t="s">
        <v>4175</v>
      </c>
      <c r="F2086" s="46" t="s">
        <v>5898</v>
      </c>
      <c r="G2086" s="46" t="s">
        <v>5898</v>
      </c>
      <c r="H2086" s="46">
        <v>0.15</v>
      </c>
      <c r="I2086" s="46" t="s">
        <v>5898</v>
      </c>
      <c r="J2086" s="92" t="s">
        <v>5898</v>
      </c>
    </row>
    <row r="2087" spans="4:10" x14ac:dyDescent="0.15">
      <c r="D2087" s="40" t="s">
        <v>4176</v>
      </c>
      <c r="E2087" s="40" t="s">
        <v>4177</v>
      </c>
      <c r="F2087" s="46" t="s">
        <v>5898</v>
      </c>
      <c r="G2087" s="46" t="s">
        <v>5898</v>
      </c>
      <c r="H2087" s="46">
        <v>2.7E-2</v>
      </c>
      <c r="I2087" s="46" t="s">
        <v>5898</v>
      </c>
      <c r="J2087" s="92" t="s">
        <v>5898</v>
      </c>
    </row>
    <row r="2088" spans="4:10" x14ac:dyDescent="0.15">
      <c r="D2088" s="40" t="s">
        <v>4178</v>
      </c>
      <c r="E2088" s="40" t="s">
        <v>4179</v>
      </c>
      <c r="F2088" s="46" t="s">
        <v>5898</v>
      </c>
      <c r="G2088" s="46" t="s">
        <v>5898</v>
      </c>
      <c r="H2088" s="46" t="s">
        <v>5898</v>
      </c>
      <c r="I2088" s="46" t="s">
        <v>5898</v>
      </c>
      <c r="J2088" s="92" t="s">
        <v>5898</v>
      </c>
    </row>
    <row r="2089" spans="4:10" x14ac:dyDescent="0.15">
      <c r="D2089" s="40" t="s">
        <v>4180</v>
      </c>
      <c r="E2089" s="40" t="s">
        <v>4181</v>
      </c>
      <c r="F2089" s="46" t="s">
        <v>5898</v>
      </c>
      <c r="G2089" s="46" t="s">
        <v>5898</v>
      </c>
      <c r="H2089" s="46" t="s">
        <v>5898</v>
      </c>
      <c r="I2089" s="46" t="s">
        <v>5898</v>
      </c>
      <c r="J2089" s="92" t="s">
        <v>5898</v>
      </c>
    </row>
    <row r="2090" spans="4:10" x14ac:dyDescent="0.15">
      <c r="D2090" s="40" t="s">
        <v>4182</v>
      </c>
      <c r="E2090" s="40" t="s">
        <v>4183</v>
      </c>
      <c r="F2090" s="46" t="s">
        <v>5898</v>
      </c>
      <c r="G2090" s="46" t="s">
        <v>5898</v>
      </c>
      <c r="H2090" s="46">
        <v>0.09</v>
      </c>
      <c r="I2090" s="46" t="s">
        <v>5898</v>
      </c>
      <c r="J2090" s="92" t="s">
        <v>5898</v>
      </c>
    </row>
    <row r="2091" spans="4:10" x14ac:dyDescent="0.15">
      <c r="D2091" s="40" t="s">
        <v>4184</v>
      </c>
      <c r="E2091" s="40" t="s">
        <v>4185</v>
      </c>
      <c r="F2091" s="46" t="s">
        <v>5898</v>
      </c>
      <c r="G2091" s="46" t="s">
        <v>5898</v>
      </c>
      <c r="H2091" s="46" t="s">
        <v>5898</v>
      </c>
      <c r="I2091" s="46" t="s">
        <v>5898</v>
      </c>
      <c r="J2091" s="92" t="s">
        <v>5898</v>
      </c>
    </row>
    <row r="2092" spans="4:10" x14ac:dyDescent="0.15">
      <c r="D2092" s="40" t="s">
        <v>4186</v>
      </c>
      <c r="E2092" s="40" t="s">
        <v>4187</v>
      </c>
      <c r="F2092" s="46" t="s">
        <v>5898</v>
      </c>
      <c r="G2092" s="46" t="s">
        <v>5898</v>
      </c>
      <c r="H2092" s="46" t="s">
        <v>5898</v>
      </c>
      <c r="I2092" s="46" t="s">
        <v>5898</v>
      </c>
      <c r="J2092" s="92" t="s">
        <v>5898</v>
      </c>
    </row>
    <row r="2093" spans="4:10" x14ac:dyDescent="0.15">
      <c r="D2093" s="40" t="s">
        <v>4188</v>
      </c>
      <c r="E2093" s="40" t="s">
        <v>4189</v>
      </c>
      <c r="F2093" s="46" t="s">
        <v>5898</v>
      </c>
      <c r="G2093" s="46" t="s">
        <v>5898</v>
      </c>
      <c r="H2093" s="46">
        <v>0.02</v>
      </c>
      <c r="I2093" s="46" t="s">
        <v>5898</v>
      </c>
      <c r="J2093" s="92" t="s">
        <v>5898</v>
      </c>
    </row>
    <row r="2094" spans="4:10" x14ac:dyDescent="0.15">
      <c r="D2094" s="40" t="s">
        <v>4190</v>
      </c>
      <c r="E2094" s="40" t="s">
        <v>4191</v>
      </c>
      <c r="F2094" s="46" t="s">
        <v>5898</v>
      </c>
      <c r="G2094" s="46" t="s">
        <v>5898</v>
      </c>
      <c r="H2094" s="46">
        <v>0.3</v>
      </c>
      <c r="I2094" s="46" t="s">
        <v>5898</v>
      </c>
      <c r="J2094" s="92" t="s">
        <v>5898</v>
      </c>
    </row>
    <row r="2095" spans="4:10" x14ac:dyDescent="0.15">
      <c r="D2095" s="40" t="s">
        <v>4192</v>
      </c>
      <c r="E2095" s="40" t="s">
        <v>5814</v>
      </c>
      <c r="F2095" s="46" t="s">
        <v>5898</v>
      </c>
      <c r="G2095" s="46" t="s">
        <v>5898</v>
      </c>
      <c r="H2095" s="46">
        <v>0.1</v>
      </c>
      <c r="I2095" s="46" t="s">
        <v>5898</v>
      </c>
      <c r="J2095" s="92" t="s">
        <v>5898</v>
      </c>
    </row>
    <row r="2096" spans="4:10" x14ac:dyDescent="0.15">
      <c r="D2096" s="40" t="s">
        <v>4194</v>
      </c>
      <c r="E2096" s="40" t="s">
        <v>4195</v>
      </c>
      <c r="F2096" s="46" t="s">
        <v>5898</v>
      </c>
      <c r="G2096" s="46" t="s">
        <v>5898</v>
      </c>
      <c r="H2096" s="46">
        <v>3.3000000000000002E-2</v>
      </c>
      <c r="I2096" s="46" t="s">
        <v>5898</v>
      </c>
      <c r="J2096" s="92" t="s">
        <v>5898</v>
      </c>
    </row>
    <row r="2097" spans="4:10" x14ac:dyDescent="0.15">
      <c r="D2097" s="40" t="s">
        <v>4196</v>
      </c>
      <c r="E2097" s="40" t="s">
        <v>4197</v>
      </c>
      <c r="F2097" s="46" t="s">
        <v>5898</v>
      </c>
      <c r="G2097" s="46" t="s">
        <v>5898</v>
      </c>
      <c r="H2097" s="46" t="s">
        <v>5898</v>
      </c>
      <c r="I2097" s="46" t="s">
        <v>5898</v>
      </c>
      <c r="J2097" s="92" t="s">
        <v>5898</v>
      </c>
    </row>
    <row r="2098" spans="4:10" x14ac:dyDescent="0.15">
      <c r="D2098" s="40" t="s">
        <v>4198</v>
      </c>
      <c r="E2098" s="40" t="s">
        <v>4199</v>
      </c>
      <c r="F2098" s="46" t="s">
        <v>5898</v>
      </c>
      <c r="G2098" s="46" t="s">
        <v>5898</v>
      </c>
      <c r="H2098" s="46">
        <v>0.2</v>
      </c>
      <c r="I2098" s="46" t="s">
        <v>5898</v>
      </c>
      <c r="J2098" s="92" t="s">
        <v>5898</v>
      </c>
    </row>
    <row r="2099" spans="4:10" x14ac:dyDescent="0.15">
      <c r="D2099" s="40" t="s">
        <v>4200</v>
      </c>
      <c r="E2099" s="40" t="s">
        <v>4201</v>
      </c>
      <c r="F2099" s="46" t="s">
        <v>5898</v>
      </c>
      <c r="G2099" s="46" t="s">
        <v>5898</v>
      </c>
      <c r="H2099" s="46" t="s">
        <v>5898</v>
      </c>
      <c r="I2099" s="46" t="s">
        <v>5898</v>
      </c>
      <c r="J2099" s="92" t="s">
        <v>5898</v>
      </c>
    </row>
    <row r="2100" spans="4:10" x14ac:dyDescent="0.15">
      <c r="D2100" s="40" t="s">
        <v>4202</v>
      </c>
      <c r="E2100" s="40" t="s">
        <v>4203</v>
      </c>
      <c r="F2100" s="46" t="s">
        <v>5898</v>
      </c>
      <c r="G2100" s="46" t="s">
        <v>5898</v>
      </c>
      <c r="H2100" s="46" t="s">
        <v>5898</v>
      </c>
      <c r="I2100" s="46" t="s">
        <v>5898</v>
      </c>
      <c r="J2100" s="92" t="s">
        <v>5898</v>
      </c>
    </row>
    <row r="2101" spans="4:10" x14ac:dyDescent="0.15">
      <c r="D2101" s="40" t="s">
        <v>4204</v>
      </c>
      <c r="E2101" s="40" t="s">
        <v>4205</v>
      </c>
      <c r="F2101" s="46">
        <v>0.12</v>
      </c>
      <c r="G2101" s="46" t="s">
        <v>5898</v>
      </c>
      <c r="H2101" s="46">
        <v>0.13</v>
      </c>
      <c r="I2101" s="46" t="s">
        <v>5898</v>
      </c>
      <c r="J2101" s="92">
        <v>1</v>
      </c>
    </row>
    <row r="2102" spans="4:10" x14ac:dyDescent="0.15">
      <c r="D2102" s="40" t="s">
        <v>4206</v>
      </c>
      <c r="E2102" s="40" t="s">
        <v>4207</v>
      </c>
      <c r="F2102" s="46" t="s">
        <v>5898</v>
      </c>
      <c r="G2102" s="46" t="s">
        <v>5898</v>
      </c>
      <c r="H2102" s="46">
        <v>0.02</v>
      </c>
      <c r="I2102" s="46" t="s">
        <v>5898</v>
      </c>
      <c r="J2102" s="92" t="s">
        <v>5898</v>
      </c>
    </row>
    <row r="2103" spans="4:10" x14ac:dyDescent="0.15">
      <c r="D2103" s="40" t="s">
        <v>4208</v>
      </c>
      <c r="E2103" s="40" t="s">
        <v>4209</v>
      </c>
      <c r="F2103" s="46" t="s">
        <v>5898</v>
      </c>
      <c r="G2103" s="46" t="s">
        <v>5898</v>
      </c>
      <c r="H2103" s="46">
        <v>2.5999999999999999E-2</v>
      </c>
      <c r="I2103" s="46" t="s">
        <v>5898</v>
      </c>
      <c r="J2103" s="92" t="s">
        <v>5898</v>
      </c>
    </row>
    <row r="2104" spans="4:10" x14ac:dyDescent="0.15">
      <c r="D2104" s="40" t="s">
        <v>4210</v>
      </c>
      <c r="E2104" s="40" t="s">
        <v>4211</v>
      </c>
      <c r="F2104" s="46" t="s">
        <v>5898</v>
      </c>
      <c r="G2104" s="46" t="s">
        <v>5898</v>
      </c>
      <c r="H2104" s="46">
        <v>0.05</v>
      </c>
      <c r="I2104" s="46" t="s">
        <v>5898</v>
      </c>
      <c r="J2104" s="92" t="s">
        <v>5898</v>
      </c>
    </row>
    <row r="2105" spans="4:10" x14ac:dyDescent="0.15">
      <c r="D2105" s="40" t="s">
        <v>4212</v>
      </c>
      <c r="E2105" s="40" t="s">
        <v>4213</v>
      </c>
      <c r="F2105" s="46" t="s">
        <v>5898</v>
      </c>
      <c r="G2105" s="46" t="s">
        <v>5898</v>
      </c>
      <c r="H2105" s="46">
        <v>0.08</v>
      </c>
      <c r="I2105" s="46" t="s">
        <v>5898</v>
      </c>
      <c r="J2105" s="92" t="s">
        <v>5898</v>
      </c>
    </row>
    <row r="2106" spans="4:10" x14ac:dyDescent="0.15">
      <c r="D2106" s="40" t="s">
        <v>4214</v>
      </c>
      <c r="E2106" s="40" t="s">
        <v>4215</v>
      </c>
      <c r="F2106" s="46" t="s">
        <v>5898</v>
      </c>
      <c r="G2106" s="46" t="s">
        <v>5898</v>
      </c>
      <c r="H2106" s="46" t="s">
        <v>5898</v>
      </c>
      <c r="I2106" s="46" t="s">
        <v>5898</v>
      </c>
      <c r="J2106" s="92" t="s">
        <v>5898</v>
      </c>
    </row>
    <row r="2107" spans="4:10" x14ac:dyDescent="0.15">
      <c r="D2107" s="40" t="s">
        <v>4216</v>
      </c>
      <c r="E2107" s="40" t="s">
        <v>4217</v>
      </c>
      <c r="F2107" s="46" t="s">
        <v>5898</v>
      </c>
      <c r="G2107" s="46" t="s">
        <v>5898</v>
      </c>
      <c r="H2107" s="46" t="s">
        <v>5898</v>
      </c>
      <c r="I2107" s="46" t="s">
        <v>5898</v>
      </c>
      <c r="J2107" s="92" t="s">
        <v>5898</v>
      </c>
    </row>
    <row r="2108" spans="4:10" x14ac:dyDescent="0.15">
      <c r="D2108" s="40" t="s">
        <v>4218</v>
      </c>
      <c r="E2108" s="40" t="s">
        <v>4219</v>
      </c>
      <c r="F2108" s="46" t="s">
        <v>5898</v>
      </c>
      <c r="G2108" s="46" t="s">
        <v>5898</v>
      </c>
      <c r="H2108" s="46">
        <v>0.4</v>
      </c>
      <c r="I2108" s="46" t="s">
        <v>5898</v>
      </c>
      <c r="J2108" s="92" t="s">
        <v>5898</v>
      </c>
    </row>
    <row r="2109" spans="4:10" x14ac:dyDescent="0.15">
      <c r="D2109" s="40" t="s">
        <v>4220</v>
      </c>
      <c r="E2109" s="40" t="s">
        <v>4221</v>
      </c>
      <c r="F2109" s="46" t="s">
        <v>5898</v>
      </c>
      <c r="G2109" s="46" t="s">
        <v>5898</v>
      </c>
      <c r="H2109" s="46">
        <v>0.05</v>
      </c>
      <c r="I2109" s="46" t="s">
        <v>5898</v>
      </c>
      <c r="J2109" s="92" t="s">
        <v>5898</v>
      </c>
    </row>
    <row r="2110" spans="4:10" x14ac:dyDescent="0.15">
      <c r="D2110" s="40" t="s">
        <v>4222</v>
      </c>
      <c r="E2110" s="40" t="s">
        <v>4223</v>
      </c>
      <c r="F2110" s="46" t="s">
        <v>5898</v>
      </c>
      <c r="G2110" s="46" t="s">
        <v>5898</v>
      </c>
      <c r="H2110" s="46" t="s">
        <v>5898</v>
      </c>
      <c r="I2110" s="46" t="s">
        <v>5898</v>
      </c>
      <c r="J2110" s="92" t="s">
        <v>5898</v>
      </c>
    </row>
    <row r="2111" spans="4:10" x14ac:dyDescent="0.15">
      <c r="D2111" s="40" t="s">
        <v>4224</v>
      </c>
      <c r="E2111" s="40" t="s">
        <v>4225</v>
      </c>
      <c r="F2111" s="46" t="s">
        <v>5898</v>
      </c>
      <c r="G2111" s="46" t="s">
        <v>5898</v>
      </c>
      <c r="H2111" s="46">
        <v>0.1</v>
      </c>
      <c r="I2111" s="46" t="s">
        <v>5898</v>
      </c>
      <c r="J2111" s="92" t="s">
        <v>5898</v>
      </c>
    </row>
    <row r="2112" spans="4:10" x14ac:dyDescent="0.15">
      <c r="D2112" s="40" t="s">
        <v>4226</v>
      </c>
      <c r="E2112" s="40" t="s">
        <v>4227</v>
      </c>
      <c r="F2112" s="46" t="s">
        <v>5898</v>
      </c>
      <c r="G2112" s="46" t="s">
        <v>5898</v>
      </c>
      <c r="H2112" s="46" t="s">
        <v>5898</v>
      </c>
      <c r="I2112" s="46" t="s">
        <v>5898</v>
      </c>
      <c r="J2112" s="92" t="s">
        <v>5898</v>
      </c>
    </row>
    <row r="2113" spans="4:10" x14ac:dyDescent="0.15">
      <c r="D2113" s="40" t="s">
        <v>4228</v>
      </c>
      <c r="E2113" s="40" t="s">
        <v>4229</v>
      </c>
      <c r="F2113" s="46" t="s">
        <v>5898</v>
      </c>
      <c r="G2113" s="46" t="s">
        <v>5898</v>
      </c>
      <c r="H2113" s="46">
        <v>0.05</v>
      </c>
      <c r="I2113" s="46" t="s">
        <v>5898</v>
      </c>
      <c r="J2113" s="92" t="s">
        <v>5898</v>
      </c>
    </row>
    <row r="2114" spans="4:10" x14ac:dyDescent="0.15">
      <c r="D2114" s="40" t="s">
        <v>4230</v>
      </c>
      <c r="E2114" s="40" t="s">
        <v>4231</v>
      </c>
      <c r="F2114" s="46" t="s">
        <v>5898</v>
      </c>
      <c r="G2114" s="46" t="s">
        <v>5898</v>
      </c>
      <c r="H2114" s="46">
        <v>0.42</v>
      </c>
      <c r="I2114" s="46" t="s">
        <v>5898</v>
      </c>
      <c r="J2114" s="92" t="s">
        <v>5898</v>
      </c>
    </row>
    <row r="2115" spans="4:10" x14ac:dyDescent="0.15">
      <c r="D2115" s="40" t="s">
        <v>4232</v>
      </c>
      <c r="E2115" s="40" t="s">
        <v>4233</v>
      </c>
      <c r="F2115" s="46" t="s">
        <v>5898</v>
      </c>
      <c r="G2115" s="46" t="s">
        <v>5898</v>
      </c>
      <c r="H2115" s="46" t="s">
        <v>5898</v>
      </c>
      <c r="I2115" s="46" t="s">
        <v>5898</v>
      </c>
      <c r="J2115" s="92" t="s">
        <v>5898</v>
      </c>
    </row>
    <row r="2116" spans="4:10" x14ac:dyDescent="0.15">
      <c r="D2116" s="40" t="s">
        <v>4234</v>
      </c>
      <c r="E2116" s="40" t="s">
        <v>4235</v>
      </c>
      <c r="F2116" s="46" t="s">
        <v>5898</v>
      </c>
      <c r="G2116" s="46" t="s">
        <v>5898</v>
      </c>
      <c r="H2116" s="46">
        <v>0.19</v>
      </c>
      <c r="I2116" s="46" t="s">
        <v>5898</v>
      </c>
      <c r="J2116" s="92" t="s">
        <v>5898</v>
      </c>
    </row>
    <row r="2117" spans="4:10" x14ac:dyDescent="0.15">
      <c r="D2117" s="40" t="s">
        <v>4236</v>
      </c>
      <c r="E2117" s="40" t="s">
        <v>4237</v>
      </c>
      <c r="F2117" s="46" t="s">
        <v>5898</v>
      </c>
      <c r="G2117" s="46" t="s">
        <v>5898</v>
      </c>
      <c r="H2117" s="46">
        <v>0.05</v>
      </c>
      <c r="I2117" s="46" t="s">
        <v>5898</v>
      </c>
      <c r="J2117" s="92" t="s">
        <v>5898</v>
      </c>
    </row>
    <row r="2118" spans="4:10" x14ac:dyDescent="0.15">
      <c r="D2118" s="40" t="s">
        <v>4238</v>
      </c>
      <c r="E2118" s="40" t="s">
        <v>4239</v>
      </c>
      <c r="F2118" s="46" t="s">
        <v>5898</v>
      </c>
      <c r="G2118" s="46" t="s">
        <v>5898</v>
      </c>
      <c r="H2118" s="46">
        <v>0.16</v>
      </c>
      <c r="I2118" s="46" t="s">
        <v>5898</v>
      </c>
      <c r="J2118" s="92" t="s">
        <v>5898</v>
      </c>
    </row>
    <row r="2119" spans="4:10" x14ac:dyDescent="0.15">
      <c r="D2119" s="40" t="s">
        <v>4240</v>
      </c>
      <c r="E2119" s="40" t="s">
        <v>4241</v>
      </c>
      <c r="F2119" s="46" t="s">
        <v>5898</v>
      </c>
      <c r="G2119" s="46" t="s">
        <v>5898</v>
      </c>
      <c r="H2119" s="46">
        <v>0.03</v>
      </c>
      <c r="I2119" s="46" t="s">
        <v>5898</v>
      </c>
      <c r="J2119" s="92" t="s">
        <v>5898</v>
      </c>
    </row>
    <row r="2120" spans="4:10" x14ac:dyDescent="0.15">
      <c r="D2120" s="40" t="s">
        <v>4242</v>
      </c>
      <c r="E2120" s="40" t="s">
        <v>4243</v>
      </c>
      <c r="F2120" s="46" t="s">
        <v>5898</v>
      </c>
      <c r="G2120" s="46" t="s">
        <v>5898</v>
      </c>
      <c r="H2120" s="46" t="s">
        <v>5898</v>
      </c>
      <c r="I2120" s="46" t="s">
        <v>5898</v>
      </c>
      <c r="J2120" s="92" t="s">
        <v>5898</v>
      </c>
    </row>
    <row r="2121" spans="4:10" x14ac:dyDescent="0.15">
      <c r="D2121" s="40" t="s">
        <v>4244</v>
      </c>
      <c r="E2121" s="40" t="s">
        <v>4245</v>
      </c>
      <c r="F2121" s="46" t="s">
        <v>5898</v>
      </c>
      <c r="G2121" s="46" t="s">
        <v>5898</v>
      </c>
      <c r="H2121" s="46">
        <v>0.03</v>
      </c>
      <c r="I2121" s="46" t="s">
        <v>5898</v>
      </c>
      <c r="J2121" s="92" t="s">
        <v>5898</v>
      </c>
    </row>
    <row r="2122" spans="4:10" x14ac:dyDescent="0.15">
      <c r="D2122" s="40" t="s">
        <v>4246</v>
      </c>
      <c r="E2122" s="40" t="s">
        <v>4247</v>
      </c>
      <c r="F2122" s="46">
        <v>0.2</v>
      </c>
      <c r="G2122" s="46" t="s">
        <v>5898</v>
      </c>
      <c r="H2122" s="46" t="s">
        <v>5898</v>
      </c>
      <c r="I2122" s="46" t="s">
        <v>5898</v>
      </c>
      <c r="J2122" s="92" t="s">
        <v>5898</v>
      </c>
    </row>
    <row r="2123" spans="4:10" x14ac:dyDescent="0.15">
      <c r="D2123" s="40" t="s">
        <v>4248</v>
      </c>
      <c r="E2123" s="40" t="s">
        <v>4249</v>
      </c>
      <c r="F2123" s="46" t="s">
        <v>5898</v>
      </c>
      <c r="G2123" s="46" t="s">
        <v>5898</v>
      </c>
      <c r="H2123" s="46">
        <v>0.1</v>
      </c>
      <c r="I2123" s="46" t="s">
        <v>5898</v>
      </c>
      <c r="J2123" s="92" t="s">
        <v>5898</v>
      </c>
    </row>
    <row r="2124" spans="4:10" x14ac:dyDescent="0.15">
      <c r="D2124" s="40" t="s">
        <v>4250</v>
      </c>
      <c r="E2124" s="40" t="s">
        <v>4251</v>
      </c>
      <c r="F2124" s="46" t="s">
        <v>5898</v>
      </c>
      <c r="G2124" s="46" t="s">
        <v>5898</v>
      </c>
      <c r="H2124" s="46">
        <v>0.01</v>
      </c>
      <c r="I2124" s="46" t="s">
        <v>5898</v>
      </c>
      <c r="J2124" s="92" t="s">
        <v>5898</v>
      </c>
    </row>
    <row r="2125" spans="4:10" x14ac:dyDescent="0.15">
      <c r="D2125" s="40" t="s">
        <v>4252</v>
      </c>
      <c r="E2125" s="40" t="s">
        <v>4253</v>
      </c>
      <c r="F2125" s="46" t="s">
        <v>5898</v>
      </c>
      <c r="G2125" s="46" t="s">
        <v>5898</v>
      </c>
      <c r="H2125" s="46">
        <v>5.5E-2</v>
      </c>
      <c r="I2125" s="46" t="s">
        <v>5898</v>
      </c>
      <c r="J2125" s="92" t="s">
        <v>5898</v>
      </c>
    </row>
    <row r="2126" spans="4:10" x14ac:dyDescent="0.15">
      <c r="D2126" s="40" t="s">
        <v>4254</v>
      </c>
      <c r="E2126" s="40" t="s">
        <v>4255</v>
      </c>
      <c r="F2126" s="46" t="s">
        <v>5898</v>
      </c>
      <c r="G2126" s="46" t="s">
        <v>5898</v>
      </c>
      <c r="H2126" s="46" t="s">
        <v>5898</v>
      </c>
      <c r="I2126" s="46" t="s">
        <v>5898</v>
      </c>
      <c r="J2126" s="92" t="s">
        <v>5898</v>
      </c>
    </row>
    <row r="2127" spans="4:10" x14ac:dyDescent="0.15">
      <c r="D2127" s="40" t="s">
        <v>4256</v>
      </c>
      <c r="E2127" s="40" t="s">
        <v>4257</v>
      </c>
      <c r="F2127" s="46" t="s">
        <v>5898</v>
      </c>
      <c r="G2127" s="46" t="s">
        <v>5898</v>
      </c>
      <c r="H2127" s="46">
        <v>0.33</v>
      </c>
      <c r="I2127" s="46" t="s">
        <v>5898</v>
      </c>
      <c r="J2127" s="92" t="s">
        <v>5898</v>
      </c>
    </row>
    <row r="2128" spans="4:10" x14ac:dyDescent="0.15">
      <c r="D2128" s="40" t="s">
        <v>50</v>
      </c>
      <c r="E2128" s="40" t="s">
        <v>51</v>
      </c>
      <c r="F2128" s="46" t="s">
        <v>5898</v>
      </c>
      <c r="G2128" s="46" t="s">
        <v>5898</v>
      </c>
      <c r="H2128" s="46">
        <v>3.5000000000000003E-2</v>
      </c>
      <c r="I2128" s="46" t="s">
        <v>5898</v>
      </c>
      <c r="J2128" s="92" t="s">
        <v>5898</v>
      </c>
    </row>
    <row r="2129" spans="4:10" x14ac:dyDescent="0.15">
      <c r="D2129" s="40" t="s">
        <v>4258</v>
      </c>
      <c r="E2129" s="40" t="s">
        <v>4259</v>
      </c>
      <c r="F2129" s="46" t="s">
        <v>5898</v>
      </c>
      <c r="G2129" s="46" t="s">
        <v>5898</v>
      </c>
      <c r="H2129" s="46">
        <v>0.05</v>
      </c>
      <c r="I2129" s="46" t="s">
        <v>5898</v>
      </c>
      <c r="J2129" s="92" t="s">
        <v>5898</v>
      </c>
    </row>
    <row r="2130" spans="4:10" x14ac:dyDescent="0.15">
      <c r="D2130" s="40" t="s">
        <v>4260</v>
      </c>
      <c r="E2130" s="40" t="s">
        <v>4261</v>
      </c>
      <c r="F2130" s="46" t="s">
        <v>5898</v>
      </c>
      <c r="G2130" s="46" t="s">
        <v>5898</v>
      </c>
      <c r="H2130" s="46" t="s">
        <v>5898</v>
      </c>
      <c r="I2130" s="46" t="s">
        <v>5898</v>
      </c>
      <c r="J2130" s="92" t="s">
        <v>5898</v>
      </c>
    </row>
    <row r="2131" spans="4:10" x14ac:dyDescent="0.15">
      <c r="D2131" s="40" t="s">
        <v>4262</v>
      </c>
      <c r="E2131" s="40" t="s">
        <v>4263</v>
      </c>
      <c r="F2131" s="46" t="s">
        <v>5898</v>
      </c>
      <c r="G2131" s="46" t="s">
        <v>5898</v>
      </c>
      <c r="H2131" s="46" t="s">
        <v>5898</v>
      </c>
      <c r="I2131" s="46" t="s">
        <v>5898</v>
      </c>
      <c r="J2131" s="92" t="s">
        <v>5898</v>
      </c>
    </row>
    <row r="2132" spans="4:10" x14ac:dyDescent="0.15">
      <c r="D2132" s="40" t="s">
        <v>4264</v>
      </c>
      <c r="E2132" s="40" t="s">
        <v>4265</v>
      </c>
      <c r="F2132" s="46" t="s">
        <v>5898</v>
      </c>
      <c r="G2132" s="46" t="s">
        <v>5898</v>
      </c>
      <c r="H2132" s="46">
        <v>0.04</v>
      </c>
      <c r="I2132" s="46" t="s">
        <v>5898</v>
      </c>
      <c r="J2132" s="92" t="s">
        <v>5898</v>
      </c>
    </row>
    <row r="2133" spans="4:10" x14ac:dyDescent="0.15">
      <c r="D2133" s="40" t="s">
        <v>4266</v>
      </c>
      <c r="E2133" s="40" t="s">
        <v>4267</v>
      </c>
      <c r="F2133" s="46" t="s">
        <v>5898</v>
      </c>
      <c r="G2133" s="46" t="s">
        <v>5898</v>
      </c>
      <c r="H2133" s="46">
        <v>0.27</v>
      </c>
      <c r="I2133" s="46" t="s">
        <v>5898</v>
      </c>
      <c r="J2133" s="92" t="s">
        <v>5898</v>
      </c>
    </row>
    <row r="2134" spans="4:10" x14ac:dyDescent="0.15">
      <c r="D2134" s="40" t="s">
        <v>4268</v>
      </c>
      <c r="E2134" s="40" t="s">
        <v>4269</v>
      </c>
      <c r="F2134" s="46" t="s">
        <v>5898</v>
      </c>
      <c r="G2134" s="46" t="s">
        <v>5898</v>
      </c>
      <c r="H2134" s="46" t="s">
        <v>5898</v>
      </c>
      <c r="I2134" s="46" t="s">
        <v>5898</v>
      </c>
      <c r="J2134" s="92" t="s">
        <v>5898</v>
      </c>
    </row>
    <row r="2135" spans="4:10" x14ac:dyDescent="0.15">
      <c r="D2135" s="40" t="s">
        <v>4270</v>
      </c>
      <c r="E2135" s="40" t="s">
        <v>4271</v>
      </c>
      <c r="F2135" s="46" t="s">
        <v>5898</v>
      </c>
      <c r="G2135" s="46" t="s">
        <v>5898</v>
      </c>
      <c r="H2135" s="46">
        <v>0.08</v>
      </c>
      <c r="I2135" s="46" t="s">
        <v>5898</v>
      </c>
      <c r="J2135" s="92" t="s">
        <v>5898</v>
      </c>
    </row>
    <row r="2136" spans="4:10" x14ac:dyDescent="0.15">
      <c r="D2136" s="40" t="s">
        <v>4272</v>
      </c>
      <c r="E2136" s="40" t="s">
        <v>4273</v>
      </c>
      <c r="F2136" s="46" t="s">
        <v>5898</v>
      </c>
      <c r="G2136" s="46" t="s">
        <v>5898</v>
      </c>
      <c r="H2136" s="46">
        <v>0.05</v>
      </c>
      <c r="I2136" s="46" t="s">
        <v>5898</v>
      </c>
      <c r="J2136" s="92" t="s">
        <v>5898</v>
      </c>
    </row>
    <row r="2137" spans="4:10" x14ac:dyDescent="0.15">
      <c r="D2137" s="40" t="s">
        <v>4274</v>
      </c>
      <c r="E2137" s="40" t="s">
        <v>4275</v>
      </c>
      <c r="F2137" s="46" t="s">
        <v>5898</v>
      </c>
      <c r="G2137" s="46" t="s">
        <v>5898</v>
      </c>
      <c r="H2137" s="46">
        <v>0.05</v>
      </c>
      <c r="I2137" s="46" t="s">
        <v>5898</v>
      </c>
      <c r="J2137" s="92" t="s">
        <v>5898</v>
      </c>
    </row>
    <row r="2138" spans="4:10" x14ac:dyDescent="0.15">
      <c r="D2138" s="40" t="s">
        <v>4276</v>
      </c>
      <c r="E2138" s="40" t="s">
        <v>4277</v>
      </c>
      <c r="F2138" s="46" t="s">
        <v>5898</v>
      </c>
      <c r="G2138" s="46" t="s">
        <v>5898</v>
      </c>
      <c r="H2138" s="46">
        <v>0.03</v>
      </c>
      <c r="I2138" s="46" t="s">
        <v>5898</v>
      </c>
      <c r="J2138" s="92" t="s">
        <v>5898</v>
      </c>
    </row>
    <row r="2139" spans="4:10" x14ac:dyDescent="0.15">
      <c r="D2139" s="40" t="s">
        <v>4278</v>
      </c>
      <c r="E2139" s="40" t="s">
        <v>4279</v>
      </c>
      <c r="F2139" s="46" t="s">
        <v>5898</v>
      </c>
      <c r="G2139" s="46" t="s">
        <v>5898</v>
      </c>
      <c r="H2139" s="46">
        <v>0.18</v>
      </c>
      <c r="I2139" s="46" t="s">
        <v>5898</v>
      </c>
      <c r="J2139" s="92" t="s">
        <v>5898</v>
      </c>
    </row>
    <row r="2140" spans="4:10" x14ac:dyDescent="0.15">
      <c r="D2140" s="40" t="s">
        <v>4280</v>
      </c>
      <c r="E2140" s="40" t="s">
        <v>4281</v>
      </c>
      <c r="F2140" s="46" t="s">
        <v>5898</v>
      </c>
      <c r="G2140" s="46" t="s">
        <v>5898</v>
      </c>
      <c r="H2140" s="46" t="s">
        <v>5898</v>
      </c>
      <c r="I2140" s="46" t="s">
        <v>5898</v>
      </c>
      <c r="J2140" s="92" t="s">
        <v>5898</v>
      </c>
    </row>
    <row r="2141" spans="4:10" x14ac:dyDescent="0.15">
      <c r="D2141" s="40" t="s">
        <v>4282</v>
      </c>
      <c r="E2141" s="40" t="s">
        <v>4283</v>
      </c>
      <c r="F2141" s="46" t="s">
        <v>5898</v>
      </c>
      <c r="G2141" s="46" t="s">
        <v>5898</v>
      </c>
      <c r="H2141" s="46">
        <v>0.05</v>
      </c>
      <c r="I2141" s="46" t="s">
        <v>5898</v>
      </c>
      <c r="J2141" s="92" t="s">
        <v>5898</v>
      </c>
    </row>
    <row r="2142" spans="4:10" x14ac:dyDescent="0.15">
      <c r="D2142" s="40" t="s">
        <v>4284</v>
      </c>
      <c r="E2142" s="40" t="s">
        <v>4285</v>
      </c>
      <c r="F2142" s="46" t="s">
        <v>5898</v>
      </c>
      <c r="G2142" s="46" t="s">
        <v>5898</v>
      </c>
      <c r="H2142" s="46" t="s">
        <v>5898</v>
      </c>
      <c r="I2142" s="46" t="s">
        <v>5898</v>
      </c>
      <c r="J2142" s="92" t="s">
        <v>5898</v>
      </c>
    </row>
    <row r="2143" spans="4:10" x14ac:dyDescent="0.15">
      <c r="D2143" s="40" t="s">
        <v>4286</v>
      </c>
      <c r="E2143" s="40" t="s">
        <v>4287</v>
      </c>
      <c r="F2143" s="46" t="s">
        <v>5898</v>
      </c>
      <c r="G2143" s="46" t="s">
        <v>5898</v>
      </c>
      <c r="H2143" s="46">
        <v>0.41</v>
      </c>
      <c r="I2143" s="46" t="s">
        <v>5898</v>
      </c>
      <c r="J2143" s="92" t="s">
        <v>5898</v>
      </c>
    </row>
    <row r="2144" spans="4:10" x14ac:dyDescent="0.15">
      <c r="D2144" s="40" t="s">
        <v>86</v>
      </c>
      <c r="E2144" s="40" t="s">
        <v>87</v>
      </c>
      <c r="F2144" s="46" t="s">
        <v>5898</v>
      </c>
      <c r="G2144" s="46" t="s">
        <v>5898</v>
      </c>
      <c r="H2144" s="46" t="s">
        <v>5898</v>
      </c>
      <c r="I2144" s="46" t="s">
        <v>5898</v>
      </c>
      <c r="J2144" s="92" t="s">
        <v>5898</v>
      </c>
    </row>
    <row r="2145" spans="4:10" x14ac:dyDescent="0.15">
      <c r="D2145" s="40" t="s">
        <v>4288</v>
      </c>
      <c r="E2145" s="40" t="s">
        <v>4289</v>
      </c>
      <c r="F2145" s="46" t="s">
        <v>5898</v>
      </c>
      <c r="G2145" s="46" t="s">
        <v>5898</v>
      </c>
      <c r="H2145" s="46" t="s">
        <v>5898</v>
      </c>
      <c r="I2145" s="46" t="s">
        <v>5898</v>
      </c>
      <c r="J2145" s="92" t="s">
        <v>5898</v>
      </c>
    </row>
    <row r="2146" spans="4:10" x14ac:dyDescent="0.15">
      <c r="D2146" s="40" t="s">
        <v>4290</v>
      </c>
      <c r="E2146" s="40" t="s">
        <v>4291</v>
      </c>
      <c r="F2146" s="46" t="s">
        <v>5898</v>
      </c>
      <c r="G2146" s="46" t="s">
        <v>5898</v>
      </c>
      <c r="H2146" s="46">
        <v>0.1</v>
      </c>
      <c r="I2146" s="46" t="s">
        <v>5898</v>
      </c>
      <c r="J2146" s="92" t="s">
        <v>5898</v>
      </c>
    </row>
    <row r="2147" spans="4:10" x14ac:dyDescent="0.15">
      <c r="D2147" s="40" t="s">
        <v>4292</v>
      </c>
      <c r="E2147" s="40" t="s">
        <v>4293</v>
      </c>
      <c r="F2147" s="46" t="s">
        <v>5898</v>
      </c>
      <c r="G2147" s="46" t="s">
        <v>5898</v>
      </c>
      <c r="H2147" s="46">
        <v>0.01</v>
      </c>
      <c r="I2147" s="46" t="s">
        <v>5898</v>
      </c>
      <c r="J2147" s="92" t="s">
        <v>5898</v>
      </c>
    </row>
    <row r="2148" spans="4:10" x14ac:dyDescent="0.15">
      <c r="D2148" s="40" t="s">
        <v>4294</v>
      </c>
      <c r="E2148" s="40" t="s">
        <v>4295</v>
      </c>
      <c r="F2148" s="46" t="s">
        <v>5898</v>
      </c>
      <c r="G2148" s="46" t="s">
        <v>5898</v>
      </c>
      <c r="H2148" s="46" t="s">
        <v>5898</v>
      </c>
      <c r="I2148" s="46" t="s">
        <v>5898</v>
      </c>
      <c r="J2148" s="92" t="s">
        <v>5898</v>
      </c>
    </row>
    <row r="2149" spans="4:10" x14ac:dyDescent="0.15">
      <c r="D2149" s="40" t="s">
        <v>4296</v>
      </c>
      <c r="E2149" s="40" t="s">
        <v>4297</v>
      </c>
      <c r="F2149" s="46" t="s">
        <v>5898</v>
      </c>
      <c r="G2149" s="46" t="s">
        <v>5898</v>
      </c>
      <c r="H2149" s="46" t="s">
        <v>5898</v>
      </c>
      <c r="I2149" s="46" t="s">
        <v>5898</v>
      </c>
      <c r="J2149" s="92" t="s">
        <v>5898</v>
      </c>
    </row>
    <row r="2150" spans="4:10" x14ac:dyDescent="0.15">
      <c r="D2150" s="40" t="s">
        <v>4298</v>
      </c>
      <c r="E2150" s="40" t="s">
        <v>4299</v>
      </c>
      <c r="F2150" s="46" t="s">
        <v>5898</v>
      </c>
      <c r="G2150" s="46" t="s">
        <v>5898</v>
      </c>
      <c r="H2150" s="46">
        <v>0.01</v>
      </c>
      <c r="I2150" s="46" t="s">
        <v>5898</v>
      </c>
      <c r="J2150" s="92" t="s">
        <v>5898</v>
      </c>
    </row>
    <row r="2151" spans="4:10" x14ac:dyDescent="0.15">
      <c r="D2151" s="40" t="s">
        <v>4300</v>
      </c>
      <c r="E2151" s="40" t="s">
        <v>4301</v>
      </c>
      <c r="F2151" s="46" t="s">
        <v>5898</v>
      </c>
      <c r="G2151" s="46" t="s">
        <v>5898</v>
      </c>
      <c r="H2151" s="46">
        <v>0.05</v>
      </c>
      <c r="I2151" s="46" t="s">
        <v>5898</v>
      </c>
      <c r="J2151" s="92" t="s">
        <v>5898</v>
      </c>
    </row>
    <row r="2152" spans="4:10" x14ac:dyDescent="0.15">
      <c r="D2152" s="40" t="s">
        <v>4302</v>
      </c>
      <c r="E2152" s="40" t="s">
        <v>4303</v>
      </c>
      <c r="F2152" s="46" t="s">
        <v>5898</v>
      </c>
      <c r="G2152" s="46" t="s">
        <v>5898</v>
      </c>
      <c r="H2152" s="46">
        <v>0.35</v>
      </c>
      <c r="I2152" s="46" t="s">
        <v>5898</v>
      </c>
      <c r="J2152" s="92" t="s">
        <v>5898</v>
      </c>
    </row>
    <row r="2153" spans="4:10" x14ac:dyDescent="0.15">
      <c r="D2153" s="40" t="s">
        <v>4304</v>
      </c>
      <c r="E2153" s="40" t="s">
        <v>4305</v>
      </c>
      <c r="F2153" s="46" t="s">
        <v>5898</v>
      </c>
      <c r="G2153" s="46" t="s">
        <v>5898</v>
      </c>
      <c r="H2153" s="46">
        <v>0.12</v>
      </c>
      <c r="I2153" s="46" t="s">
        <v>5898</v>
      </c>
      <c r="J2153" s="92" t="s">
        <v>5898</v>
      </c>
    </row>
    <row r="2154" spans="4:10" x14ac:dyDescent="0.15">
      <c r="D2154" s="40" t="s">
        <v>4306</v>
      </c>
      <c r="E2154" s="40" t="s">
        <v>4307</v>
      </c>
      <c r="F2154" s="46" t="s">
        <v>5898</v>
      </c>
      <c r="G2154" s="46" t="s">
        <v>5898</v>
      </c>
      <c r="H2154" s="46">
        <v>0.05</v>
      </c>
      <c r="I2154" s="46" t="s">
        <v>5898</v>
      </c>
      <c r="J2154" s="92" t="s">
        <v>5898</v>
      </c>
    </row>
    <row r="2155" spans="4:10" x14ac:dyDescent="0.15">
      <c r="D2155" s="40" t="s">
        <v>4308</v>
      </c>
      <c r="E2155" s="40" t="s">
        <v>4309</v>
      </c>
      <c r="F2155" s="46" t="s">
        <v>5898</v>
      </c>
      <c r="G2155" s="46" t="s">
        <v>5898</v>
      </c>
      <c r="H2155" s="46" t="s">
        <v>5898</v>
      </c>
      <c r="I2155" s="46" t="s">
        <v>5898</v>
      </c>
      <c r="J2155" s="92" t="s">
        <v>5898</v>
      </c>
    </row>
    <row r="2156" spans="4:10" x14ac:dyDescent="0.15">
      <c r="D2156" s="40" t="s">
        <v>4310</v>
      </c>
      <c r="E2156" s="40" t="s">
        <v>4311</v>
      </c>
      <c r="F2156" s="46">
        <v>0.112</v>
      </c>
      <c r="G2156" s="46" t="s">
        <v>5898</v>
      </c>
      <c r="H2156" s="46">
        <v>5.7000000000000002E-2</v>
      </c>
      <c r="I2156" s="46" t="s">
        <v>5898</v>
      </c>
      <c r="J2156" s="92">
        <v>1</v>
      </c>
    </row>
    <row r="2157" spans="4:10" x14ac:dyDescent="0.15">
      <c r="D2157" s="40" t="s">
        <v>4312</v>
      </c>
      <c r="E2157" s="40" t="s">
        <v>4313</v>
      </c>
      <c r="F2157" s="46" t="s">
        <v>5898</v>
      </c>
      <c r="G2157" s="46" t="s">
        <v>5898</v>
      </c>
      <c r="H2157" s="46" t="s">
        <v>5898</v>
      </c>
      <c r="I2157" s="46" t="s">
        <v>5898</v>
      </c>
      <c r="J2157" s="92" t="s">
        <v>5898</v>
      </c>
    </row>
    <row r="2158" spans="4:10" x14ac:dyDescent="0.15">
      <c r="D2158" s="40" t="s">
        <v>4314</v>
      </c>
      <c r="E2158" s="40" t="s">
        <v>4315</v>
      </c>
      <c r="F2158" s="46" t="s">
        <v>5898</v>
      </c>
      <c r="G2158" s="46" t="s">
        <v>5898</v>
      </c>
      <c r="H2158" s="46">
        <v>0.02</v>
      </c>
      <c r="I2158" s="46" t="s">
        <v>5898</v>
      </c>
      <c r="J2158" s="92" t="s">
        <v>5898</v>
      </c>
    </row>
    <row r="2159" spans="4:10" x14ac:dyDescent="0.15">
      <c r="D2159" s="40" t="s">
        <v>4316</v>
      </c>
      <c r="E2159" s="40" t="s">
        <v>4317</v>
      </c>
      <c r="F2159" s="46" t="s">
        <v>5898</v>
      </c>
      <c r="G2159" s="46" t="s">
        <v>5898</v>
      </c>
      <c r="H2159" s="46">
        <v>0.35</v>
      </c>
      <c r="I2159" s="46" t="s">
        <v>5898</v>
      </c>
      <c r="J2159" s="92" t="s">
        <v>5898</v>
      </c>
    </row>
    <row r="2160" spans="4:10" x14ac:dyDescent="0.15">
      <c r="D2160" s="40" t="s">
        <v>4318</v>
      </c>
      <c r="E2160" s="40" t="s">
        <v>4319</v>
      </c>
      <c r="F2160" s="46" t="s">
        <v>5898</v>
      </c>
      <c r="G2160" s="46" t="s">
        <v>5898</v>
      </c>
      <c r="H2160" s="46" t="s">
        <v>5898</v>
      </c>
      <c r="I2160" s="46" t="s">
        <v>5898</v>
      </c>
      <c r="J2160" s="92" t="s">
        <v>5898</v>
      </c>
    </row>
    <row r="2161" spans="4:10" x14ac:dyDescent="0.15">
      <c r="D2161" s="40" t="s">
        <v>4320</v>
      </c>
      <c r="E2161" s="40" t="s">
        <v>4321</v>
      </c>
      <c r="F2161" s="46" t="s">
        <v>5898</v>
      </c>
      <c r="G2161" s="46" t="s">
        <v>5898</v>
      </c>
      <c r="H2161" s="46">
        <v>0.05</v>
      </c>
      <c r="I2161" s="46" t="s">
        <v>5898</v>
      </c>
      <c r="J2161" s="92" t="s">
        <v>5898</v>
      </c>
    </row>
    <row r="2162" spans="4:10" x14ac:dyDescent="0.15">
      <c r="D2162" s="40" t="s">
        <v>4322</v>
      </c>
      <c r="E2162" s="40" t="s">
        <v>4323</v>
      </c>
      <c r="F2162" s="46" t="s">
        <v>5898</v>
      </c>
      <c r="G2162" s="46" t="s">
        <v>5898</v>
      </c>
      <c r="H2162" s="46">
        <v>0.05</v>
      </c>
      <c r="I2162" s="46" t="s">
        <v>5898</v>
      </c>
      <c r="J2162" s="92" t="s">
        <v>5898</v>
      </c>
    </row>
    <row r="2163" spans="4:10" x14ac:dyDescent="0.15">
      <c r="D2163" s="40" t="s">
        <v>4324</v>
      </c>
      <c r="E2163" s="40" t="s">
        <v>4325</v>
      </c>
      <c r="F2163" s="46" t="s">
        <v>5898</v>
      </c>
      <c r="G2163" s="46" t="s">
        <v>5898</v>
      </c>
      <c r="H2163" s="46">
        <v>7.3999999999999996E-2</v>
      </c>
      <c r="I2163" s="46" t="s">
        <v>5898</v>
      </c>
      <c r="J2163" s="92" t="s">
        <v>5898</v>
      </c>
    </row>
    <row r="2164" spans="4:10" x14ac:dyDescent="0.15">
      <c r="D2164" s="40" t="s">
        <v>4326</v>
      </c>
      <c r="E2164" s="40" t="s">
        <v>4327</v>
      </c>
      <c r="F2164" s="46" t="s">
        <v>5898</v>
      </c>
      <c r="G2164" s="46" t="s">
        <v>5898</v>
      </c>
      <c r="H2164" s="46">
        <v>0.01</v>
      </c>
      <c r="I2164" s="46" t="s">
        <v>5898</v>
      </c>
      <c r="J2164" s="92" t="s">
        <v>5898</v>
      </c>
    </row>
    <row r="2165" spans="4:10" x14ac:dyDescent="0.15">
      <c r="D2165" s="40" t="s">
        <v>4328</v>
      </c>
      <c r="E2165" s="40" t="s">
        <v>4329</v>
      </c>
      <c r="F2165" s="46" t="s">
        <v>5898</v>
      </c>
      <c r="G2165" s="46" t="s">
        <v>5898</v>
      </c>
      <c r="H2165" s="46" t="s">
        <v>5898</v>
      </c>
      <c r="I2165" s="46" t="s">
        <v>5898</v>
      </c>
      <c r="J2165" s="92" t="s">
        <v>5898</v>
      </c>
    </row>
    <row r="2166" spans="4:10" x14ac:dyDescent="0.15">
      <c r="D2166" s="40" t="s">
        <v>4330</v>
      </c>
      <c r="E2166" s="40" t="s">
        <v>4331</v>
      </c>
      <c r="F2166" s="46" t="s">
        <v>5898</v>
      </c>
      <c r="G2166" s="46" t="s">
        <v>5898</v>
      </c>
      <c r="H2166" s="46" t="s">
        <v>5898</v>
      </c>
      <c r="I2166" s="46" t="s">
        <v>5898</v>
      </c>
      <c r="J2166" s="92" t="s">
        <v>5898</v>
      </c>
    </row>
    <row r="2167" spans="4:10" x14ac:dyDescent="0.15">
      <c r="D2167" s="40" t="s">
        <v>4332</v>
      </c>
      <c r="E2167" s="40" t="s">
        <v>4333</v>
      </c>
      <c r="F2167" s="46" t="s">
        <v>5898</v>
      </c>
      <c r="G2167" s="46" t="s">
        <v>5898</v>
      </c>
      <c r="H2167" s="46">
        <v>0.05</v>
      </c>
      <c r="I2167" s="46" t="s">
        <v>5898</v>
      </c>
      <c r="J2167" s="92" t="s">
        <v>5898</v>
      </c>
    </row>
    <row r="2168" spans="4:10" x14ac:dyDescent="0.15">
      <c r="D2168" s="40" t="s">
        <v>4334</v>
      </c>
      <c r="E2168" s="40" t="s">
        <v>4335</v>
      </c>
      <c r="F2168" s="46" t="s">
        <v>5898</v>
      </c>
      <c r="G2168" s="46" t="s">
        <v>5898</v>
      </c>
      <c r="H2168" s="46">
        <v>0.12</v>
      </c>
      <c r="I2168" s="46" t="s">
        <v>5898</v>
      </c>
      <c r="J2168" s="92" t="s">
        <v>5898</v>
      </c>
    </row>
    <row r="2169" spans="4:10" x14ac:dyDescent="0.15">
      <c r="D2169" s="40" t="s">
        <v>4336</v>
      </c>
      <c r="E2169" s="40" t="s">
        <v>4337</v>
      </c>
      <c r="F2169" s="46" t="s">
        <v>5898</v>
      </c>
      <c r="G2169" s="46" t="s">
        <v>5898</v>
      </c>
      <c r="H2169" s="46">
        <v>1.4999999999999999E-2</v>
      </c>
      <c r="I2169" s="46" t="s">
        <v>5898</v>
      </c>
      <c r="J2169" s="92" t="s">
        <v>5898</v>
      </c>
    </row>
    <row r="2170" spans="4:10" x14ac:dyDescent="0.15">
      <c r="D2170" s="40" t="s">
        <v>4338</v>
      </c>
      <c r="E2170" s="40" t="s">
        <v>4339</v>
      </c>
      <c r="F2170" s="46" t="s">
        <v>5898</v>
      </c>
      <c r="G2170" s="46" t="s">
        <v>5898</v>
      </c>
      <c r="H2170" s="46">
        <v>1.0999999999999999E-2</v>
      </c>
      <c r="I2170" s="46" t="s">
        <v>5898</v>
      </c>
      <c r="J2170" s="92" t="s">
        <v>5898</v>
      </c>
    </row>
    <row r="2171" spans="4:10" x14ac:dyDescent="0.15">
      <c r="D2171" s="40" t="s">
        <v>4340</v>
      </c>
      <c r="E2171" s="40" t="s">
        <v>4341</v>
      </c>
      <c r="F2171" s="46" t="s">
        <v>5898</v>
      </c>
      <c r="G2171" s="46" t="s">
        <v>5898</v>
      </c>
      <c r="H2171" s="46">
        <v>1</v>
      </c>
      <c r="I2171" s="46" t="s">
        <v>5898</v>
      </c>
      <c r="J2171" s="92" t="s">
        <v>5898</v>
      </c>
    </row>
    <row r="2172" spans="4:10" x14ac:dyDescent="0.15">
      <c r="D2172" s="40" t="s">
        <v>4342</v>
      </c>
      <c r="E2172" s="40" t="s">
        <v>4343</v>
      </c>
      <c r="F2172" s="46" t="s">
        <v>5898</v>
      </c>
      <c r="G2172" s="46" t="s">
        <v>5898</v>
      </c>
      <c r="H2172" s="46">
        <v>0.08</v>
      </c>
      <c r="I2172" s="46" t="s">
        <v>5898</v>
      </c>
      <c r="J2172" s="92" t="s">
        <v>5898</v>
      </c>
    </row>
    <row r="2173" spans="4:10" x14ac:dyDescent="0.15">
      <c r="D2173" s="40" t="s">
        <v>4344</v>
      </c>
      <c r="E2173" s="40" t="s">
        <v>4345</v>
      </c>
      <c r="F2173" s="46" t="s">
        <v>5898</v>
      </c>
      <c r="G2173" s="46" t="s">
        <v>5898</v>
      </c>
      <c r="H2173" s="46">
        <v>0.14000000000000001</v>
      </c>
      <c r="I2173" s="46" t="s">
        <v>5898</v>
      </c>
      <c r="J2173" s="92" t="s">
        <v>5898</v>
      </c>
    </row>
    <row r="2174" spans="4:10" x14ac:dyDescent="0.15">
      <c r="D2174" s="40" t="s">
        <v>4346</v>
      </c>
      <c r="E2174" s="40" t="s">
        <v>4347</v>
      </c>
      <c r="F2174" s="46" t="s">
        <v>5898</v>
      </c>
      <c r="G2174" s="46" t="s">
        <v>5898</v>
      </c>
      <c r="H2174" s="46" t="s">
        <v>5898</v>
      </c>
      <c r="I2174" s="46" t="s">
        <v>5898</v>
      </c>
      <c r="J2174" s="92" t="s">
        <v>5898</v>
      </c>
    </row>
    <row r="2175" spans="4:10" x14ac:dyDescent="0.15">
      <c r="D2175" s="40" t="s">
        <v>4348</v>
      </c>
      <c r="E2175" s="40" t="s">
        <v>4349</v>
      </c>
      <c r="F2175" s="46" t="s">
        <v>5898</v>
      </c>
      <c r="G2175" s="46" t="s">
        <v>5898</v>
      </c>
      <c r="H2175" s="46">
        <v>0.06</v>
      </c>
      <c r="I2175" s="46" t="s">
        <v>5898</v>
      </c>
      <c r="J2175" s="92" t="s">
        <v>5898</v>
      </c>
    </row>
    <row r="2176" spans="4:10" x14ac:dyDescent="0.15">
      <c r="D2176" s="40" t="s">
        <v>4350</v>
      </c>
      <c r="E2176" s="40" t="s">
        <v>4351</v>
      </c>
      <c r="F2176" s="46" t="s">
        <v>5898</v>
      </c>
      <c r="G2176" s="46" t="s">
        <v>5898</v>
      </c>
      <c r="H2176" s="46" t="s">
        <v>5898</v>
      </c>
      <c r="I2176" s="46" t="s">
        <v>5898</v>
      </c>
      <c r="J2176" s="92" t="s">
        <v>5898</v>
      </c>
    </row>
    <row r="2177" spans="4:10" x14ac:dyDescent="0.15">
      <c r="D2177" s="40" t="s">
        <v>4352</v>
      </c>
      <c r="E2177" s="40" t="s">
        <v>4353</v>
      </c>
      <c r="F2177" s="46" t="s">
        <v>5898</v>
      </c>
      <c r="G2177" s="46" t="s">
        <v>5898</v>
      </c>
      <c r="H2177" s="46">
        <v>0.15</v>
      </c>
      <c r="I2177" s="46" t="s">
        <v>5898</v>
      </c>
      <c r="J2177" s="92" t="s">
        <v>5898</v>
      </c>
    </row>
    <row r="2178" spans="4:10" x14ac:dyDescent="0.15">
      <c r="D2178" s="40" t="s">
        <v>4354</v>
      </c>
      <c r="E2178" s="40" t="s">
        <v>4355</v>
      </c>
      <c r="F2178" s="46" t="s">
        <v>5898</v>
      </c>
      <c r="G2178" s="46" t="s">
        <v>5898</v>
      </c>
      <c r="H2178" s="46">
        <v>0.1</v>
      </c>
      <c r="I2178" s="46" t="s">
        <v>5898</v>
      </c>
      <c r="J2178" s="92" t="s">
        <v>5898</v>
      </c>
    </row>
    <row r="2179" spans="4:10" x14ac:dyDescent="0.15">
      <c r="D2179" s="40" t="s">
        <v>4356</v>
      </c>
      <c r="E2179" s="40" t="s">
        <v>4357</v>
      </c>
      <c r="F2179" s="46">
        <v>0.05</v>
      </c>
      <c r="G2179" s="46" t="s">
        <v>5898</v>
      </c>
      <c r="H2179" s="46">
        <v>0.1</v>
      </c>
      <c r="I2179" s="46" t="s">
        <v>5898</v>
      </c>
      <c r="J2179" s="92">
        <v>1</v>
      </c>
    </row>
    <row r="2180" spans="4:10" x14ac:dyDescent="0.15">
      <c r="D2180" s="40" t="s">
        <v>4358</v>
      </c>
      <c r="E2180" s="40" t="s">
        <v>4359</v>
      </c>
      <c r="F2180" s="46" t="s">
        <v>5898</v>
      </c>
      <c r="G2180" s="46" t="s">
        <v>5898</v>
      </c>
      <c r="H2180" s="46" t="s">
        <v>5898</v>
      </c>
      <c r="I2180" s="46" t="s">
        <v>5898</v>
      </c>
      <c r="J2180" s="92" t="s">
        <v>5898</v>
      </c>
    </row>
    <row r="2181" spans="4:10" x14ac:dyDescent="0.15">
      <c r="D2181" s="40" t="s">
        <v>4360</v>
      </c>
      <c r="E2181" s="40" t="s">
        <v>4361</v>
      </c>
      <c r="F2181" s="46" t="s">
        <v>5898</v>
      </c>
      <c r="G2181" s="46" t="s">
        <v>5898</v>
      </c>
      <c r="H2181" s="46">
        <v>0.2</v>
      </c>
      <c r="I2181" s="46" t="s">
        <v>5898</v>
      </c>
      <c r="J2181" s="92" t="s">
        <v>5898</v>
      </c>
    </row>
    <row r="2182" spans="4:10" x14ac:dyDescent="0.15">
      <c r="D2182" s="40" t="s">
        <v>4362</v>
      </c>
      <c r="E2182" s="40" t="s">
        <v>4363</v>
      </c>
      <c r="F2182" s="46" t="s">
        <v>5898</v>
      </c>
      <c r="G2182" s="46" t="s">
        <v>5898</v>
      </c>
      <c r="H2182" s="46">
        <v>7.4000000000000003E-3</v>
      </c>
      <c r="I2182" s="46" t="s">
        <v>5898</v>
      </c>
      <c r="J2182" s="92" t="s">
        <v>5898</v>
      </c>
    </row>
    <row r="2183" spans="4:10" x14ac:dyDescent="0.15">
      <c r="D2183" s="40" t="s">
        <v>4364</v>
      </c>
      <c r="E2183" s="40" t="s">
        <v>4365</v>
      </c>
      <c r="F2183" s="46" t="s">
        <v>5898</v>
      </c>
      <c r="G2183" s="46" t="s">
        <v>5898</v>
      </c>
      <c r="H2183" s="46">
        <v>0.45</v>
      </c>
      <c r="I2183" s="46" t="s">
        <v>5898</v>
      </c>
      <c r="J2183" s="92" t="s">
        <v>5898</v>
      </c>
    </row>
    <row r="2184" spans="4:10" x14ac:dyDescent="0.15">
      <c r="D2184" s="40" t="s">
        <v>4366</v>
      </c>
      <c r="E2184" s="40" t="s">
        <v>4367</v>
      </c>
      <c r="F2184" s="46" t="s">
        <v>5898</v>
      </c>
      <c r="G2184" s="46" t="s">
        <v>5898</v>
      </c>
      <c r="H2184" s="46">
        <v>4.7E-2</v>
      </c>
      <c r="I2184" s="46" t="s">
        <v>5898</v>
      </c>
      <c r="J2184" s="92" t="s">
        <v>5898</v>
      </c>
    </row>
    <row r="2185" spans="4:10" x14ac:dyDescent="0.15">
      <c r="D2185" s="40" t="s">
        <v>4368</v>
      </c>
      <c r="E2185" s="40" t="s">
        <v>4369</v>
      </c>
      <c r="F2185" s="46" t="s">
        <v>5898</v>
      </c>
      <c r="G2185" s="46" t="s">
        <v>5898</v>
      </c>
      <c r="H2185" s="46">
        <v>2.5000000000000001E-2</v>
      </c>
      <c r="I2185" s="46" t="s">
        <v>5898</v>
      </c>
      <c r="J2185" s="92" t="s">
        <v>5898</v>
      </c>
    </row>
    <row r="2186" spans="4:10" x14ac:dyDescent="0.15">
      <c r="D2186" s="40" t="s">
        <v>4370</v>
      </c>
      <c r="E2186" s="40" t="s">
        <v>4371</v>
      </c>
      <c r="F2186" s="46" t="s">
        <v>5898</v>
      </c>
      <c r="G2186" s="46" t="s">
        <v>5898</v>
      </c>
      <c r="H2186" s="46" t="s">
        <v>5898</v>
      </c>
      <c r="I2186" s="46" t="s">
        <v>5898</v>
      </c>
      <c r="J2186" s="92" t="s">
        <v>5898</v>
      </c>
    </row>
    <row r="2187" spans="4:10" x14ac:dyDescent="0.15">
      <c r="D2187" s="40" t="s">
        <v>4372</v>
      </c>
      <c r="E2187" s="40" t="s">
        <v>4373</v>
      </c>
      <c r="F2187" s="46" t="s">
        <v>5898</v>
      </c>
      <c r="G2187" s="46" t="s">
        <v>5898</v>
      </c>
      <c r="H2187" s="46" t="s">
        <v>5898</v>
      </c>
      <c r="I2187" s="46" t="s">
        <v>5898</v>
      </c>
      <c r="J2187" s="92" t="s">
        <v>5898</v>
      </c>
    </row>
    <row r="2188" spans="4:10" x14ac:dyDescent="0.15">
      <c r="D2188" s="40" t="s">
        <v>4374</v>
      </c>
      <c r="E2188" s="40" t="s">
        <v>4375</v>
      </c>
      <c r="F2188" s="46" t="s">
        <v>5898</v>
      </c>
      <c r="G2188" s="46" t="s">
        <v>5898</v>
      </c>
      <c r="H2188" s="46">
        <v>0.02</v>
      </c>
      <c r="I2188" s="46" t="s">
        <v>5898</v>
      </c>
      <c r="J2188" s="92" t="s">
        <v>5898</v>
      </c>
    </row>
    <row r="2189" spans="4:10" x14ac:dyDescent="0.15">
      <c r="D2189" s="40" t="s">
        <v>4376</v>
      </c>
      <c r="E2189" s="40" t="s">
        <v>4377</v>
      </c>
      <c r="F2189" s="46" t="s">
        <v>5898</v>
      </c>
      <c r="G2189" s="46" t="s">
        <v>5898</v>
      </c>
      <c r="H2189" s="46">
        <v>0.02</v>
      </c>
      <c r="I2189" s="46" t="s">
        <v>5898</v>
      </c>
      <c r="J2189" s="92" t="s">
        <v>5898</v>
      </c>
    </row>
    <row r="2190" spans="4:10" x14ac:dyDescent="0.15">
      <c r="D2190" s="40" t="s">
        <v>4378</v>
      </c>
      <c r="E2190" s="40" t="s">
        <v>4379</v>
      </c>
      <c r="F2190" s="46" t="s">
        <v>5898</v>
      </c>
      <c r="G2190" s="46" t="s">
        <v>5898</v>
      </c>
      <c r="H2190" s="46">
        <v>2.5999999999999999E-2</v>
      </c>
      <c r="I2190" s="46" t="s">
        <v>5898</v>
      </c>
      <c r="J2190" s="92" t="s">
        <v>5898</v>
      </c>
    </row>
    <row r="2191" spans="4:10" x14ac:dyDescent="0.15">
      <c r="D2191" s="40" t="s">
        <v>4380</v>
      </c>
      <c r="E2191" s="40" t="s">
        <v>4381</v>
      </c>
      <c r="F2191" s="46" t="s">
        <v>5898</v>
      </c>
      <c r="G2191" s="46" t="s">
        <v>5898</v>
      </c>
      <c r="H2191" s="46">
        <v>0.02</v>
      </c>
      <c r="I2191" s="46" t="s">
        <v>5898</v>
      </c>
      <c r="J2191" s="92" t="s">
        <v>5898</v>
      </c>
    </row>
    <row r="2192" spans="4:10" x14ac:dyDescent="0.15">
      <c r="D2192" s="40" t="s">
        <v>4382</v>
      </c>
      <c r="E2192" s="40" t="s">
        <v>4383</v>
      </c>
      <c r="F2192" s="46" t="s">
        <v>5898</v>
      </c>
      <c r="G2192" s="46" t="s">
        <v>5898</v>
      </c>
      <c r="H2192" s="46" t="s">
        <v>5898</v>
      </c>
      <c r="I2192" s="46" t="s">
        <v>5898</v>
      </c>
      <c r="J2192" s="92" t="s">
        <v>5898</v>
      </c>
    </row>
    <row r="2193" spans="4:10" x14ac:dyDescent="0.15">
      <c r="D2193" s="40" t="s">
        <v>4384</v>
      </c>
      <c r="E2193" s="40" t="s">
        <v>4385</v>
      </c>
      <c r="F2193" s="46" t="s">
        <v>5898</v>
      </c>
      <c r="G2193" s="46" t="s">
        <v>5898</v>
      </c>
      <c r="H2193" s="46">
        <v>0.34</v>
      </c>
      <c r="I2193" s="46" t="s">
        <v>5898</v>
      </c>
      <c r="J2193" s="92" t="s">
        <v>5898</v>
      </c>
    </row>
    <row r="2194" spans="4:10" x14ac:dyDescent="0.15">
      <c r="D2194" s="40" t="s">
        <v>4386</v>
      </c>
      <c r="E2194" s="40" t="s">
        <v>4387</v>
      </c>
      <c r="F2194" s="46" t="s">
        <v>5898</v>
      </c>
      <c r="G2194" s="46" t="s">
        <v>5898</v>
      </c>
      <c r="H2194" s="46">
        <v>0.2</v>
      </c>
      <c r="I2194" s="46" t="s">
        <v>5898</v>
      </c>
      <c r="J2194" s="92" t="s">
        <v>5898</v>
      </c>
    </row>
    <row r="2195" spans="4:10" x14ac:dyDescent="0.15">
      <c r="D2195" s="40" t="s">
        <v>4388</v>
      </c>
      <c r="E2195" s="40" t="s">
        <v>4389</v>
      </c>
      <c r="F2195" s="46" t="s">
        <v>5898</v>
      </c>
      <c r="G2195" s="46" t="s">
        <v>5898</v>
      </c>
      <c r="H2195" s="46">
        <v>0.11</v>
      </c>
      <c r="I2195" s="46" t="s">
        <v>5898</v>
      </c>
      <c r="J2195" s="92" t="s">
        <v>5898</v>
      </c>
    </row>
    <row r="2196" spans="4:10" x14ac:dyDescent="0.15">
      <c r="D2196" s="40" t="s">
        <v>4390</v>
      </c>
      <c r="E2196" s="40" t="s">
        <v>4391</v>
      </c>
      <c r="F2196" s="46" t="s">
        <v>5898</v>
      </c>
      <c r="G2196" s="46" t="s">
        <v>5898</v>
      </c>
      <c r="H2196" s="46">
        <v>1.4999999999999999E-2</v>
      </c>
      <c r="I2196" s="46" t="s">
        <v>5898</v>
      </c>
      <c r="J2196" s="92" t="s">
        <v>5898</v>
      </c>
    </row>
    <row r="2197" spans="4:10" x14ac:dyDescent="0.15">
      <c r="D2197" s="40" t="s">
        <v>4392</v>
      </c>
      <c r="E2197" s="40" t="s">
        <v>4393</v>
      </c>
      <c r="F2197" s="46" t="s">
        <v>5898</v>
      </c>
      <c r="G2197" s="46" t="s">
        <v>5898</v>
      </c>
      <c r="H2197" s="46">
        <v>0.06</v>
      </c>
      <c r="I2197" s="46" t="s">
        <v>5898</v>
      </c>
      <c r="J2197" s="92" t="s">
        <v>5898</v>
      </c>
    </row>
    <row r="2198" spans="4:10" x14ac:dyDescent="0.15">
      <c r="D2198" s="40" t="s">
        <v>4394</v>
      </c>
      <c r="E2198" s="40" t="s">
        <v>4395</v>
      </c>
      <c r="F2198" s="46" t="s">
        <v>5898</v>
      </c>
      <c r="G2198" s="46" t="s">
        <v>5898</v>
      </c>
      <c r="H2198" s="46">
        <v>4.0000000000000001E-3</v>
      </c>
      <c r="I2198" s="46" t="s">
        <v>5898</v>
      </c>
      <c r="J2198" s="92" t="s">
        <v>5898</v>
      </c>
    </row>
    <row r="2199" spans="4:10" x14ac:dyDescent="0.15">
      <c r="D2199" s="40" t="s">
        <v>4396</v>
      </c>
      <c r="E2199" s="40" t="s">
        <v>4397</v>
      </c>
      <c r="F2199" s="46" t="s">
        <v>5898</v>
      </c>
      <c r="G2199" s="46" t="s">
        <v>5898</v>
      </c>
      <c r="H2199" s="46">
        <v>0.03</v>
      </c>
      <c r="I2199" s="46" t="s">
        <v>5898</v>
      </c>
      <c r="J2199" s="92" t="s">
        <v>5898</v>
      </c>
    </row>
    <row r="2200" spans="4:10" x14ac:dyDescent="0.15">
      <c r="D2200" s="40" t="s">
        <v>4398</v>
      </c>
      <c r="E2200" s="40" t="s">
        <v>4399</v>
      </c>
      <c r="F2200" s="46" t="s">
        <v>5898</v>
      </c>
      <c r="G2200" s="46" t="s">
        <v>5898</v>
      </c>
      <c r="H2200" s="46" t="s">
        <v>5898</v>
      </c>
      <c r="I2200" s="46" t="s">
        <v>5898</v>
      </c>
      <c r="J2200" s="92" t="s">
        <v>5898</v>
      </c>
    </row>
    <row r="2201" spans="4:10" x14ac:dyDescent="0.15">
      <c r="D2201" s="40" t="s">
        <v>52</v>
      </c>
      <c r="E2201" s="40" t="s">
        <v>53</v>
      </c>
      <c r="F2201" s="46" t="s">
        <v>5898</v>
      </c>
      <c r="G2201" s="46" t="s">
        <v>5898</v>
      </c>
      <c r="H2201" s="46">
        <v>2.4E-2</v>
      </c>
      <c r="I2201" s="46" t="s">
        <v>5898</v>
      </c>
      <c r="J2201" s="92" t="s">
        <v>5898</v>
      </c>
    </row>
    <row r="2202" spans="4:10" x14ac:dyDescent="0.15">
      <c r="D2202" s="40" t="s">
        <v>4400</v>
      </c>
      <c r="E2202" s="40" t="s">
        <v>4401</v>
      </c>
      <c r="F2202" s="46" t="s">
        <v>5898</v>
      </c>
      <c r="G2202" s="46" t="s">
        <v>5898</v>
      </c>
      <c r="H2202" s="46" t="s">
        <v>5898</v>
      </c>
      <c r="I2202" s="46" t="s">
        <v>5898</v>
      </c>
      <c r="J2202" s="92" t="s">
        <v>5898</v>
      </c>
    </row>
    <row r="2203" spans="4:10" x14ac:dyDescent="0.15">
      <c r="D2203" s="40" t="s">
        <v>4402</v>
      </c>
      <c r="E2203" s="40" t="s">
        <v>4403</v>
      </c>
      <c r="F2203" s="46" t="s">
        <v>5898</v>
      </c>
      <c r="G2203" s="46" t="s">
        <v>5898</v>
      </c>
      <c r="H2203" s="46">
        <v>0.2</v>
      </c>
      <c r="I2203" s="46" t="s">
        <v>5898</v>
      </c>
      <c r="J2203" s="92" t="s">
        <v>5898</v>
      </c>
    </row>
    <row r="2204" spans="4:10" x14ac:dyDescent="0.15">
      <c r="D2204" s="40" t="s">
        <v>4404</v>
      </c>
      <c r="E2204" s="40" t="s">
        <v>4405</v>
      </c>
      <c r="F2204" s="46" t="s">
        <v>5898</v>
      </c>
      <c r="G2204" s="46" t="s">
        <v>5898</v>
      </c>
      <c r="H2204" s="46">
        <v>8.2000000000000003E-2</v>
      </c>
      <c r="I2204" s="46" t="s">
        <v>5898</v>
      </c>
      <c r="J2204" s="92" t="s">
        <v>5898</v>
      </c>
    </row>
    <row r="2205" spans="4:10" x14ac:dyDescent="0.15">
      <c r="D2205" s="40" t="s">
        <v>4406</v>
      </c>
      <c r="E2205" s="40" t="s">
        <v>4407</v>
      </c>
      <c r="F2205" s="46" t="s">
        <v>5898</v>
      </c>
      <c r="G2205" s="46" t="s">
        <v>5898</v>
      </c>
      <c r="H2205" s="46">
        <v>0.1</v>
      </c>
      <c r="I2205" s="46" t="s">
        <v>5898</v>
      </c>
      <c r="J2205" s="92" t="s">
        <v>5898</v>
      </c>
    </row>
    <row r="2206" spans="4:10" x14ac:dyDescent="0.15">
      <c r="D2206" s="40" t="s">
        <v>4408</v>
      </c>
      <c r="E2206" s="40" t="s">
        <v>4409</v>
      </c>
      <c r="F2206" s="46" t="s">
        <v>5898</v>
      </c>
      <c r="G2206" s="46" t="s">
        <v>5898</v>
      </c>
      <c r="H2206" s="46" t="s">
        <v>5898</v>
      </c>
      <c r="I2206" s="46" t="s">
        <v>5898</v>
      </c>
      <c r="J2206" s="92" t="s">
        <v>5898</v>
      </c>
    </row>
    <row r="2207" spans="4:10" x14ac:dyDescent="0.15">
      <c r="D2207" s="40" t="s">
        <v>4410</v>
      </c>
      <c r="E2207" s="40" t="s">
        <v>4411</v>
      </c>
      <c r="F2207" s="46" t="s">
        <v>5898</v>
      </c>
      <c r="G2207" s="46" t="s">
        <v>5898</v>
      </c>
      <c r="H2207" s="46">
        <v>0.06</v>
      </c>
      <c r="I2207" s="46" t="s">
        <v>5898</v>
      </c>
      <c r="J2207" s="92" t="s">
        <v>5898</v>
      </c>
    </row>
    <row r="2208" spans="4:10" x14ac:dyDescent="0.15">
      <c r="D2208" s="40" t="s">
        <v>4412</v>
      </c>
      <c r="E2208" s="40" t="s">
        <v>4413</v>
      </c>
      <c r="F2208" s="46" t="s">
        <v>5898</v>
      </c>
      <c r="G2208" s="46" t="s">
        <v>5898</v>
      </c>
      <c r="H2208" s="46" t="s">
        <v>5898</v>
      </c>
      <c r="I2208" s="46" t="s">
        <v>5898</v>
      </c>
      <c r="J2208" s="92" t="s">
        <v>5898</v>
      </c>
    </row>
    <row r="2209" spans="4:10" x14ac:dyDescent="0.15">
      <c r="D2209" s="40" t="s">
        <v>4414</v>
      </c>
      <c r="E2209" s="40" t="s">
        <v>4415</v>
      </c>
      <c r="F2209" s="46" t="s">
        <v>5898</v>
      </c>
      <c r="G2209" s="46" t="s">
        <v>5898</v>
      </c>
      <c r="H2209" s="46" t="s">
        <v>5898</v>
      </c>
      <c r="I2209" s="46" t="s">
        <v>5898</v>
      </c>
      <c r="J2209" s="92" t="s">
        <v>5898</v>
      </c>
    </row>
    <row r="2210" spans="4:10" x14ac:dyDescent="0.15">
      <c r="D2210" s="40" t="s">
        <v>4416</v>
      </c>
      <c r="E2210" s="40" t="s">
        <v>4417</v>
      </c>
      <c r="F2210" s="46" t="s">
        <v>5898</v>
      </c>
      <c r="G2210" s="46" t="s">
        <v>5898</v>
      </c>
      <c r="H2210" s="46">
        <v>0.1</v>
      </c>
      <c r="I2210" s="46" t="s">
        <v>5898</v>
      </c>
      <c r="J2210" s="92" t="s">
        <v>5898</v>
      </c>
    </row>
    <row r="2211" spans="4:10" x14ac:dyDescent="0.15">
      <c r="D2211" s="40" t="s">
        <v>4418</v>
      </c>
      <c r="E2211" s="40" t="s">
        <v>4419</v>
      </c>
      <c r="F2211" s="46" t="s">
        <v>5898</v>
      </c>
      <c r="G2211" s="46" t="s">
        <v>5898</v>
      </c>
      <c r="H2211" s="46">
        <v>0.19</v>
      </c>
      <c r="I2211" s="46" t="s">
        <v>5898</v>
      </c>
      <c r="J2211" s="92" t="s">
        <v>5898</v>
      </c>
    </row>
    <row r="2212" spans="4:10" x14ac:dyDescent="0.15">
      <c r="D2212" s="40" t="s">
        <v>4420</v>
      </c>
      <c r="E2212" s="40" t="s">
        <v>4421</v>
      </c>
      <c r="F2212" s="46" t="s">
        <v>5898</v>
      </c>
      <c r="G2212" s="46" t="s">
        <v>5898</v>
      </c>
      <c r="H2212" s="46">
        <v>6.1710000000000003</v>
      </c>
      <c r="I2212" s="46" t="s">
        <v>5898</v>
      </c>
      <c r="J2212" s="92" t="s">
        <v>5898</v>
      </c>
    </row>
    <row r="2213" spans="4:10" x14ac:dyDescent="0.15">
      <c r="D2213" s="40" t="s">
        <v>4422</v>
      </c>
      <c r="E2213" s="40" t="s">
        <v>4423</v>
      </c>
      <c r="F2213" s="46" t="s">
        <v>5898</v>
      </c>
      <c r="G2213" s="46" t="s">
        <v>5898</v>
      </c>
      <c r="H2213" s="46" t="s">
        <v>5898</v>
      </c>
      <c r="I2213" s="46" t="s">
        <v>5898</v>
      </c>
      <c r="J2213" s="92" t="s">
        <v>5898</v>
      </c>
    </row>
    <row r="2214" spans="4:10" x14ac:dyDescent="0.15">
      <c r="D2214" s="40" t="s">
        <v>4424</v>
      </c>
      <c r="E2214" s="40" t="s">
        <v>4425</v>
      </c>
      <c r="F2214" s="46" t="s">
        <v>5898</v>
      </c>
      <c r="G2214" s="46" t="s">
        <v>5898</v>
      </c>
      <c r="H2214" s="46">
        <v>0.2</v>
      </c>
      <c r="I2214" s="46" t="s">
        <v>5898</v>
      </c>
      <c r="J2214" s="92" t="s">
        <v>5898</v>
      </c>
    </row>
    <row r="2215" spans="4:10" x14ac:dyDescent="0.15">
      <c r="D2215" s="40" t="s">
        <v>4426</v>
      </c>
      <c r="E2215" s="40" t="s">
        <v>4427</v>
      </c>
      <c r="F2215" s="46" t="s">
        <v>5898</v>
      </c>
      <c r="G2215" s="46" t="s">
        <v>5898</v>
      </c>
      <c r="H2215" s="46">
        <v>0.1</v>
      </c>
      <c r="I2215" s="46" t="s">
        <v>5898</v>
      </c>
      <c r="J2215" s="92" t="s">
        <v>5898</v>
      </c>
    </row>
    <row r="2216" spans="4:10" x14ac:dyDescent="0.15">
      <c r="D2216" s="40" t="s">
        <v>4428</v>
      </c>
      <c r="E2216" s="40" t="s">
        <v>4429</v>
      </c>
      <c r="F2216" s="46" t="s">
        <v>5898</v>
      </c>
      <c r="G2216" s="46" t="s">
        <v>5898</v>
      </c>
      <c r="H2216" s="46">
        <v>0.17399999999999999</v>
      </c>
      <c r="I2216" s="46" t="s">
        <v>5898</v>
      </c>
      <c r="J2216" s="92" t="s">
        <v>5898</v>
      </c>
    </row>
    <row r="2217" spans="4:10" x14ac:dyDescent="0.15">
      <c r="D2217" s="40" t="s">
        <v>4430</v>
      </c>
      <c r="E2217" s="40" t="s">
        <v>4431</v>
      </c>
      <c r="F2217" s="46" t="s">
        <v>5898</v>
      </c>
      <c r="G2217" s="46" t="s">
        <v>5898</v>
      </c>
      <c r="H2217" s="46">
        <v>0.13500000000000001</v>
      </c>
      <c r="I2217" s="46" t="s">
        <v>5898</v>
      </c>
      <c r="J2217" s="92" t="s">
        <v>5898</v>
      </c>
    </row>
    <row r="2218" spans="4:10" x14ac:dyDescent="0.15">
      <c r="D2218" s="40" t="s">
        <v>4432</v>
      </c>
      <c r="E2218" s="40" t="s">
        <v>4433</v>
      </c>
      <c r="F2218" s="46" t="s">
        <v>5898</v>
      </c>
      <c r="G2218" s="46" t="s">
        <v>5898</v>
      </c>
      <c r="H2218" s="46">
        <v>0.1</v>
      </c>
      <c r="I2218" s="46" t="s">
        <v>5898</v>
      </c>
      <c r="J2218" s="92" t="s">
        <v>5898</v>
      </c>
    </row>
    <row r="2219" spans="4:10" x14ac:dyDescent="0.15">
      <c r="D2219" s="40" t="s">
        <v>4434</v>
      </c>
      <c r="E2219" s="40" t="s">
        <v>4435</v>
      </c>
      <c r="F2219" s="46" t="s">
        <v>5898</v>
      </c>
      <c r="G2219" s="46" t="s">
        <v>5898</v>
      </c>
      <c r="H2219" s="46">
        <v>0.09</v>
      </c>
      <c r="I2219" s="46" t="s">
        <v>5898</v>
      </c>
      <c r="J2219" s="92" t="s">
        <v>5898</v>
      </c>
    </row>
    <row r="2220" spans="4:10" x14ac:dyDescent="0.15">
      <c r="D2220" s="40" t="s">
        <v>4436</v>
      </c>
      <c r="E2220" s="40" t="s">
        <v>4437</v>
      </c>
      <c r="F2220" s="46" t="s">
        <v>5898</v>
      </c>
      <c r="G2220" s="46" t="s">
        <v>5898</v>
      </c>
      <c r="H2220" s="46">
        <v>0.06</v>
      </c>
      <c r="I2220" s="46" t="s">
        <v>5898</v>
      </c>
      <c r="J2220" s="92" t="s">
        <v>5898</v>
      </c>
    </row>
    <row r="2221" spans="4:10" x14ac:dyDescent="0.15">
      <c r="D2221" s="40" t="s">
        <v>4438</v>
      </c>
      <c r="E2221" s="40" t="s">
        <v>4439</v>
      </c>
      <c r="F2221" s="46" t="s">
        <v>5898</v>
      </c>
      <c r="G2221" s="46" t="s">
        <v>5898</v>
      </c>
      <c r="H2221" s="46">
        <v>0.17</v>
      </c>
      <c r="I2221" s="46" t="s">
        <v>5898</v>
      </c>
      <c r="J2221" s="92" t="s">
        <v>5898</v>
      </c>
    </row>
    <row r="2222" spans="4:10" x14ac:dyDescent="0.15">
      <c r="D2222" s="40" t="s">
        <v>4440</v>
      </c>
      <c r="E2222" s="40" t="s">
        <v>4441</v>
      </c>
      <c r="F2222" s="46" t="s">
        <v>5898</v>
      </c>
      <c r="G2222" s="46" t="s">
        <v>5898</v>
      </c>
      <c r="H2222" s="46">
        <v>0.1</v>
      </c>
      <c r="I2222" s="46" t="s">
        <v>5898</v>
      </c>
      <c r="J2222" s="92" t="s">
        <v>5898</v>
      </c>
    </row>
    <row r="2223" spans="4:10" x14ac:dyDescent="0.15">
      <c r="D2223" s="40" t="s">
        <v>4442</v>
      </c>
      <c r="E2223" s="40" t="s">
        <v>4443</v>
      </c>
      <c r="F2223" s="46" t="s">
        <v>5898</v>
      </c>
      <c r="G2223" s="46" t="s">
        <v>5898</v>
      </c>
      <c r="H2223" s="46">
        <v>1.2999999999999999E-2</v>
      </c>
      <c r="I2223" s="46" t="s">
        <v>5898</v>
      </c>
      <c r="J2223" s="92" t="s">
        <v>5898</v>
      </c>
    </row>
    <row r="2224" spans="4:10" x14ac:dyDescent="0.15">
      <c r="D2224" s="40" t="s">
        <v>4444</v>
      </c>
      <c r="E2224" s="40" t="s">
        <v>4445</v>
      </c>
      <c r="F2224" s="46" t="s">
        <v>5898</v>
      </c>
      <c r="G2224" s="46" t="s">
        <v>5898</v>
      </c>
      <c r="H2224" s="46" t="s">
        <v>5898</v>
      </c>
      <c r="I2224" s="46" t="s">
        <v>5898</v>
      </c>
      <c r="J2224" s="92" t="s">
        <v>5898</v>
      </c>
    </row>
    <row r="2225" spans="4:10" x14ac:dyDescent="0.15">
      <c r="D2225" s="40" t="s">
        <v>4446</v>
      </c>
      <c r="E2225" s="40" t="s">
        <v>4447</v>
      </c>
      <c r="F2225" s="46" t="s">
        <v>5898</v>
      </c>
      <c r="G2225" s="46" t="s">
        <v>5898</v>
      </c>
      <c r="H2225" s="46">
        <v>0.05</v>
      </c>
      <c r="I2225" s="46" t="s">
        <v>5898</v>
      </c>
      <c r="J2225" s="92" t="s">
        <v>5898</v>
      </c>
    </row>
    <row r="2226" spans="4:10" x14ac:dyDescent="0.15">
      <c r="D2226" s="40" t="s">
        <v>4448</v>
      </c>
      <c r="E2226" s="40" t="s">
        <v>4449</v>
      </c>
      <c r="F2226" s="46" t="s">
        <v>5898</v>
      </c>
      <c r="G2226" s="46" t="s">
        <v>5898</v>
      </c>
      <c r="H2226" s="46">
        <v>0.42</v>
      </c>
      <c r="I2226" s="46" t="s">
        <v>5898</v>
      </c>
      <c r="J2226" s="92" t="s">
        <v>5898</v>
      </c>
    </row>
    <row r="2227" spans="4:10" x14ac:dyDescent="0.15">
      <c r="D2227" s="40" t="s">
        <v>4450</v>
      </c>
      <c r="E2227" s="40" t="s">
        <v>4451</v>
      </c>
      <c r="F2227" s="46" t="s">
        <v>5898</v>
      </c>
      <c r="G2227" s="46" t="s">
        <v>5898</v>
      </c>
      <c r="H2227" s="46">
        <v>3.5999999999999997E-2</v>
      </c>
      <c r="I2227" s="46" t="s">
        <v>5898</v>
      </c>
      <c r="J2227" s="92" t="s">
        <v>5898</v>
      </c>
    </row>
    <row r="2228" spans="4:10" x14ac:dyDescent="0.15">
      <c r="D2228" s="40" t="s">
        <v>4452</v>
      </c>
      <c r="E2228" s="40" t="s">
        <v>4453</v>
      </c>
      <c r="F2228" s="46" t="s">
        <v>5898</v>
      </c>
      <c r="G2228" s="46" t="s">
        <v>5898</v>
      </c>
      <c r="H2228" s="46">
        <v>0.2</v>
      </c>
      <c r="I2228" s="46" t="s">
        <v>5898</v>
      </c>
      <c r="J2228" s="92" t="s">
        <v>5898</v>
      </c>
    </row>
    <row r="2229" spans="4:10" x14ac:dyDescent="0.15">
      <c r="D2229" s="40" t="s">
        <v>4454</v>
      </c>
      <c r="E2229" s="40" t="s">
        <v>4455</v>
      </c>
      <c r="F2229" s="46" t="s">
        <v>5898</v>
      </c>
      <c r="G2229" s="46" t="s">
        <v>5898</v>
      </c>
      <c r="H2229" s="46" t="s">
        <v>5898</v>
      </c>
      <c r="I2229" s="46" t="s">
        <v>5898</v>
      </c>
      <c r="J2229" s="92" t="s">
        <v>5898</v>
      </c>
    </row>
    <row r="2230" spans="4:10" x14ac:dyDescent="0.15">
      <c r="D2230" s="40" t="s">
        <v>76</v>
      </c>
      <c r="E2230" s="40" t="s">
        <v>77</v>
      </c>
      <c r="F2230" s="46" t="s">
        <v>5898</v>
      </c>
      <c r="G2230" s="46" t="s">
        <v>5898</v>
      </c>
      <c r="H2230" s="46" t="s">
        <v>5898</v>
      </c>
      <c r="I2230" s="46" t="s">
        <v>5898</v>
      </c>
      <c r="J2230" s="92" t="s">
        <v>5898</v>
      </c>
    </row>
    <row r="2231" spans="4:10" x14ac:dyDescent="0.15">
      <c r="D2231" s="40" t="s">
        <v>4456</v>
      </c>
      <c r="E2231" s="40" t="s">
        <v>4457</v>
      </c>
      <c r="F2231" s="46" t="s">
        <v>5898</v>
      </c>
      <c r="G2231" s="46" t="s">
        <v>5898</v>
      </c>
      <c r="H2231" s="46" t="s">
        <v>5898</v>
      </c>
      <c r="I2231" s="46" t="s">
        <v>5898</v>
      </c>
      <c r="J2231" s="92" t="s">
        <v>5898</v>
      </c>
    </row>
    <row r="2232" spans="4:10" x14ac:dyDescent="0.15">
      <c r="D2232" s="40" t="s">
        <v>4458</v>
      </c>
      <c r="E2232" s="40" t="s">
        <v>4459</v>
      </c>
      <c r="F2232" s="46" t="s">
        <v>5898</v>
      </c>
      <c r="G2232" s="46" t="s">
        <v>5898</v>
      </c>
      <c r="H2232" s="46" t="s">
        <v>5898</v>
      </c>
      <c r="I2232" s="46" t="s">
        <v>5898</v>
      </c>
      <c r="J2232" s="92" t="s">
        <v>5898</v>
      </c>
    </row>
    <row r="2233" spans="4:10" x14ac:dyDescent="0.15">
      <c r="D2233" s="40" t="s">
        <v>4460</v>
      </c>
      <c r="E2233" s="40" t="s">
        <v>4461</v>
      </c>
      <c r="F2233" s="46" t="s">
        <v>5898</v>
      </c>
      <c r="G2233" s="46" t="s">
        <v>5898</v>
      </c>
      <c r="H2233" s="46">
        <v>0.05</v>
      </c>
      <c r="I2233" s="46" t="s">
        <v>5898</v>
      </c>
      <c r="J2233" s="92" t="s">
        <v>5898</v>
      </c>
    </row>
    <row r="2234" spans="4:10" x14ac:dyDescent="0.15">
      <c r="D2234" s="40" t="s">
        <v>4462</v>
      </c>
      <c r="E2234" s="40" t="s">
        <v>4463</v>
      </c>
      <c r="F2234" s="46" t="s">
        <v>5898</v>
      </c>
      <c r="G2234" s="46" t="s">
        <v>5898</v>
      </c>
      <c r="H2234" s="46" t="s">
        <v>5898</v>
      </c>
      <c r="I2234" s="46" t="s">
        <v>5898</v>
      </c>
      <c r="J2234" s="92" t="s">
        <v>5898</v>
      </c>
    </row>
    <row r="2235" spans="4:10" x14ac:dyDescent="0.15">
      <c r="D2235" s="40" t="s">
        <v>4464</v>
      </c>
      <c r="E2235" s="40" t="s">
        <v>4465</v>
      </c>
      <c r="F2235" s="46" t="s">
        <v>5898</v>
      </c>
      <c r="G2235" s="46" t="s">
        <v>5898</v>
      </c>
      <c r="H2235" s="46">
        <v>0.1</v>
      </c>
      <c r="I2235" s="46" t="s">
        <v>5898</v>
      </c>
      <c r="J2235" s="92" t="s">
        <v>5898</v>
      </c>
    </row>
    <row r="2236" spans="4:10" x14ac:dyDescent="0.15">
      <c r="D2236" s="40" t="s">
        <v>4466</v>
      </c>
      <c r="E2236" s="40" t="s">
        <v>4467</v>
      </c>
      <c r="F2236" s="46" t="s">
        <v>5898</v>
      </c>
      <c r="G2236" s="46" t="s">
        <v>5898</v>
      </c>
      <c r="H2236" s="46">
        <v>0.34</v>
      </c>
      <c r="I2236" s="46" t="s">
        <v>5898</v>
      </c>
      <c r="J2236" s="92" t="s">
        <v>5898</v>
      </c>
    </row>
    <row r="2237" spans="4:10" x14ac:dyDescent="0.15">
      <c r="D2237" s="40" t="s">
        <v>4468</v>
      </c>
      <c r="E2237" s="40" t="s">
        <v>4469</v>
      </c>
      <c r="F2237" s="46" t="s">
        <v>5898</v>
      </c>
      <c r="G2237" s="46" t="s">
        <v>5898</v>
      </c>
      <c r="H2237" s="46">
        <v>0.2</v>
      </c>
      <c r="I2237" s="46" t="s">
        <v>5898</v>
      </c>
      <c r="J2237" s="92" t="s">
        <v>5898</v>
      </c>
    </row>
    <row r="2238" spans="4:10" x14ac:dyDescent="0.15">
      <c r="D2238" s="40" t="s">
        <v>4470</v>
      </c>
      <c r="E2238" s="40" t="s">
        <v>4471</v>
      </c>
      <c r="F2238" s="46" t="s">
        <v>5898</v>
      </c>
      <c r="G2238" s="46" t="s">
        <v>5898</v>
      </c>
      <c r="H2238" s="46" t="s">
        <v>5898</v>
      </c>
      <c r="I2238" s="46" t="s">
        <v>5898</v>
      </c>
      <c r="J2238" s="92" t="s">
        <v>5898</v>
      </c>
    </row>
    <row r="2239" spans="4:10" x14ac:dyDescent="0.15">
      <c r="D2239" s="40" t="s">
        <v>4472</v>
      </c>
      <c r="E2239" s="40" t="s">
        <v>4473</v>
      </c>
      <c r="F2239" s="46" t="s">
        <v>5898</v>
      </c>
      <c r="G2239" s="46" t="s">
        <v>5898</v>
      </c>
      <c r="H2239" s="46">
        <v>0.23400000000000001</v>
      </c>
      <c r="I2239" s="46" t="s">
        <v>5898</v>
      </c>
      <c r="J2239" s="92" t="s">
        <v>5898</v>
      </c>
    </row>
    <row r="2240" spans="4:10" x14ac:dyDescent="0.15">
      <c r="D2240" s="40" t="s">
        <v>4474</v>
      </c>
      <c r="E2240" s="40" t="s">
        <v>4475</v>
      </c>
      <c r="F2240" s="46" t="s">
        <v>5898</v>
      </c>
      <c r="G2240" s="46" t="s">
        <v>5898</v>
      </c>
      <c r="H2240" s="46" t="s">
        <v>5898</v>
      </c>
      <c r="I2240" s="46" t="s">
        <v>5898</v>
      </c>
      <c r="J2240" s="92" t="s">
        <v>5898</v>
      </c>
    </row>
    <row r="2241" spans="4:10" x14ac:dyDescent="0.15">
      <c r="D2241" s="40" t="s">
        <v>4476</v>
      </c>
      <c r="E2241" s="40" t="s">
        <v>4477</v>
      </c>
      <c r="F2241" s="46" t="s">
        <v>5898</v>
      </c>
      <c r="G2241" s="46" t="s">
        <v>5898</v>
      </c>
      <c r="H2241" s="46" t="s">
        <v>5898</v>
      </c>
      <c r="I2241" s="46" t="s">
        <v>5898</v>
      </c>
      <c r="J2241" s="92" t="s">
        <v>5898</v>
      </c>
    </row>
    <row r="2242" spans="4:10" x14ac:dyDescent="0.15">
      <c r="D2242" s="40" t="s">
        <v>4478</v>
      </c>
      <c r="E2242" s="40" t="s">
        <v>4479</v>
      </c>
      <c r="F2242" s="46" t="s">
        <v>5898</v>
      </c>
      <c r="G2242" s="46" t="s">
        <v>5898</v>
      </c>
      <c r="H2242" s="46" t="s">
        <v>5898</v>
      </c>
      <c r="I2242" s="46" t="s">
        <v>5898</v>
      </c>
      <c r="J2242" s="92" t="s">
        <v>5898</v>
      </c>
    </row>
    <row r="2243" spans="4:10" x14ac:dyDescent="0.15">
      <c r="D2243" s="40" t="s">
        <v>4480</v>
      </c>
      <c r="E2243" s="40" t="s">
        <v>4481</v>
      </c>
      <c r="F2243" s="46" t="s">
        <v>5898</v>
      </c>
      <c r="G2243" s="46" t="s">
        <v>5898</v>
      </c>
      <c r="H2243" s="46">
        <v>0.08</v>
      </c>
      <c r="I2243" s="46" t="s">
        <v>5898</v>
      </c>
      <c r="J2243" s="92" t="s">
        <v>5898</v>
      </c>
    </row>
    <row r="2244" spans="4:10" x14ac:dyDescent="0.15">
      <c r="D2244" s="40" t="s">
        <v>4482</v>
      </c>
      <c r="E2244" s="40" t="s">
        <v>4483</v>
      </c>
      <c r="F2244" s="46" t="s">
        <v>5898</v>
      </c>
      <c r="G2244" s="46" t="s">
        <v>5898</v>
      </c>
      <c r="H2244" s="46">
        <v>0.04</v>
      </c>
      <c r="I2244" s="46" t="s">
        <v>5898</v>
      </c>
      <c r="J2244" s="92" t="s">
        <v>5898</v>
      </c>
    </row>
    <row r="2245" spans="4:10" x14ac:dyDescent="0.15">
      <c r="D2245" s="40" t="s">
        <v>4484</v>
      </c>
      <c r="E2245" s="40" t="s">
        <v>4485</v>
      </c>
      <c r="F2245" s="46" t="s">
        <v>5898</v>
      </c>
      <c r="G2245" s="46" t="s">
        <v>5898</v>
      </c>
      <c r="H2245" s="46">
        <v>0.3</v>
      </c>
      <c r="I2245" s="46" t="s">
        <v>5898</v>
      </c>
      <c r="J2245" s="92" t="s">
        <v>5898</v>
      </c>
    </row>
    <row r="2246" spans="4:10" x14ac:dyDescent="0.15">
      <c r="D2246" s="40" t="s">
        <v>4486</v>
      </c>
      <c r="E2246" s="40" t="s">
        <v>4487</v>
      </c>
      <c r="F2246" s="46" t="s">
        <v>5898</v>
      </c>
      <c r="G2246" s="46" t="s">
        <v>5898</v>
      </c>
      <c r="H2246" s="46">
        <v>2.5000000000000001E-2</v>
      </c>
      <c r="I2246" s="46" t="s">
        <v>5898</v>
      </c>
      <c r="J2246" s="92" t="s">
        <v>5898</v>
      </c>
    </row>
    <row r="2247" spans="4:10" x14ac:dyDescent="0.15">
      <c r="D2247" s="40" t="s">
        <v>4488</v>
      </c>
      <c r="E2247" s="40" t="s">
        <v>5815</v>
      </c>
      <c r="F2247" s="46" t="s">
        <v>5898</v>
      </c>
      <c r="G2247" s="46" t="s">
        <v>5898</v>
      </c>
      <c r="H2247" s="46">
        <v>0.1</v>
      </c>
      <c r="I2247" s="46" t="s">
        <v>5898</v>
      </c>
      <c r="J2247" s="92" t="s">
        <v>5898</v>
      </c>
    </row>
    <row r="2248" spans="4:10" x14ac:dyDescent="0.15">
      <c r="D2248" s="40" t="s">
        <v>4490</v>
      </c>
      <c r="E2248" s="40" t="s">
        <v>4491</v>
      </c>
      <c r="F2248" s="46" t="s">
        <v>5898</v>
      </c>
      <c r="G2248" s="46" t="s">
        <v>5898</v>
      </c>
      <c r="H2248" s="46">
        <v>0.218</v>
      </c>
      <c r="I2248" s="46" t="s">
        <v>5898</v>
      </c>
      <c r="J2248" s="92" t="s">
        <v>5898</v>
      </c>
    </row>
    <row r="2249" spans="4:10" x14ac:dyDescent="0.15">
      <c r="D2249" s="40" t="s">
        <v>4492</v>
      </c>
      <c r="E2249" s="40" t="s">
        <v>4493</v>
      </c>
      <c r="F2249" s="46" t="s">
        <v>5898</v>
      </c>
      <c r="G2249" s="46" t="s">
        <v>5898</v>
      </c>
      <c r="H2249" s="46">
        <v>1</v>
      </c>
      <c r="I2249" s="46" t="s">
        <v>5898</v>
      </c>
      <c r="J2249" s="92" t="s">
        <v>5898</v>
      </c>
    </row>
    <row r="2250" spans="4:10" x14ac:dyDescent="0.15">
      <c r="D2250" s="40" t="s">
        <v>4494</v>
      </c>
      <c r="E2250" s="40" t="s">
        <v>4495</v>
      </c>
      <c r="F2250" s="46" t="s">
        <v>5898</v>
      </c>
      <c r="G2250" s="46" t="s">
        <v>5898</v>
      </c>
      <c r="H2250" s="46">
        <v>0.06</v>
      </c>
      <c r="I2250" s="46" t="s">
        <v>5898</v>
      </c>
      <c r="J2250" s="92" t="s">
        <v>5898</v>
      </c>
    </row>
    <row r="2251" spans="4:10" x14ac:dyDescent="0.15">
      <c r="D2251" s="40" t="s">
        <v>4496</v>
      </c>
      <c r="E2251" s="40" t="s">
        <v>4497</v>
      </c>
      <c r="F2251" s="46" t="s">
        <v>5898</v>
      </c>
      <c r="G2251" s="46" t="s">
        <v>5898</v>
      </c>
      <c r="H2251" s="46">
        <v>0.7</v>
      </c>
      <c r="I2251" s="46" t="s">
        <v>5898</v>
      </c>
      <c r="J2251" s="92" t="s">
        <v>5898</v>
      </c>
    </row>
    <row r="2252" spans="4:10" x14ac:dyDescent="0.15">
      <c r="D2252" s="40" t="s">
        <v>4498</v>
      </c>
      <c r="E2252" s="40" t="s">
        <v>4499</v>
      </c>
      <c r="F2252" s="46" t="s">
        <v>5898</v>
      </c>
      <c r="G2252" s="46" t="s">
        <v>5898</v>
      </c>
      <c r="H2252" s="46">
        <v>0.02</v>
      </c>
      <c r="I2252" s="46" t="s">
        <v>5898</v>
      </c>
      <c r="J2252" s="92" t="s">
        <v>5898</v>
      </c>
    </row>
    <row r="2253" spans="4:10" x14ac:dyDescent="0.15">
      <c r="D2253" s="40" t="s">
        <v>4500</v>
      </c>
      <c r="E2253" s="40" t="s">
        <v>4501</v>
      </c>
      <c r="F2253" s="46" t="s">
        <v>5898</v>
      </c>
      <c r="G2253" s="46" t="s">
        <v>5898</v>
      </c>
      <c r="H2253" s="46">
        <v>0.02</v>
      </c>
      <c r="I2253" s="46" t="s">
        <v>5898</v>
      </c>
      <c r="J2253" s="92" t="s">
        <v>5898</v>
      </c>
    </row>
    <row r="2254" spans="4:10" x14ac:dyDescent="0.15">
      <c r="D2254" s="40" t="s">
        <v>54</v>
      </c>
      <c r="E2254" s="40" t="s">
        <v>55</v>
      </c>
      <c r="F2254" s="46" t="s">
        <v>5898</v>
      </c>
      <c r="G2254" s="46" t="s">
        <v>5898</v>
      </c>
      <c r="H2254" s="46" t="s">
        <v>5898</v>
      </c>
      <c r="I2254" s="46" t="s">
        <v>5898</v>
      </c>
      <c r="J2254" s="92" t="s">
        <v>5898</v>
      </c>
    </row>
    <row r="2255" spans="4:10" x14ac:dyDescent="0.15">
      <c r="D2255" s="40" t="s">
        <v>4502</v>
      </c>
      <c r="E2255" s="40" t="s">
        <v>4503</v>
      </c>
      <c r="F2255" s="46" t="s">
        <v>5898</v>
      </c>
      <c r="G2255" s="46" t="s">
        <v>5898</v>
      </c>
      <c r="H2255" s="46">
        <v>0.26</v>
      </c>
      <c r="I2255" s="46" t="s">
        <v>5898</v>
      </c>
      <c r="J2255" s="92" t="s">
        <v>5898</v>
      </c>
    </row>
    <row r="2256" spans="4:10" x14ac:dyDescent="0.15">
      <c r="D2256" s="40" t="s">
        <v>4504</v>
      </c>
      <c r="E2256" s="40" t="s">
        <v>4505</v>
      </c>
      <c r="F2256" s="46" t="s">
        <v>5898</v>
      </c>
      <c r="G2256" s="46" t="s">
        <v>5898</v>
      </c>
      <c r="H2256" s="46">
        <v>0.17</v>
      </c>
      <c r="I2256" s="46" t="s">
        <v>5898</v>
      </c>
      <c r="J2256" s="92" t="s">
        <v>5898</v>
      </c>
    </row>
    <row r="2257" spans="4:10" x14ac:dyDescent="0.15">
      <c r="D2257" s="40" t="s">
        <v>4506</v>
      </c>
      <c r="E2257" s="40" t="s">
        <v>4507</v>
      </c>
      <c r="F2257" s="46" t="s">
        <v>5898</v>
      </c>
      <c r="G2257" s="46" t="s">
        <v>5898</v>
      </c>
      <c r="H2257" s="46">
        <v>0.1</v>
      </c>
      <c r="I2257" s="46" t="s">
        <v>5898</v>
      </c>
      <c r="J2257" s="92" t="s">
        <v>5898</v>
      </c>
    </row>
    <row r="2258" spans="4:10" x14ac:dyDescent="0.15">
      <c r="D2258" s="40" t="s">
        <v>4508</v>
      </c>
      <c r="E2258" s="40" t="s">
        <v>4509</v>
      </c>
      <c r="F2258" s="46" t="s">
        <v>5898</v>
      </c>
      <c r="G2258" s="46" t="s">
        <v>5898</v>
      </c>
      <c r="H2258" s="46">
        <v>0.03</v>
      </c>
      <c r="I2258" s="46" t="s">
        <v>5898</v>
      </c>
      <c r="J2258" s="92" t="s">
        <v>5898</v>
      </c>
    </row>
    <row r="2259" spans="4:10" x14ac:dyDescent="0.15">
      <c r="D2259" s="40" t="s">
        <v>4510</v>
      </c>
      <c r="E2259" s="40" t="s">
        <v>4511</v>
      </c>
      <c r="F2259" s="46" t="s">
        <v>5898</v>
      </c>
      <c r="G2259" s="46" t="s">
        <v>5898</v>
      </c>
      <c r="H2259" s="46" t="s">
        <v>5898</v>
      </c>
      <c r="I2259" s="46" t="s">
        <v>5898</v>
      </c>
      <c r="J2259" s="92" t="s">
        <v>5898</v>
      </c>
    </row>
    <row r="2260" spans="4:10" x14ac:dyDescent="0.15">
      <c r="D2260" s="40" t="s">
        <v>4512</v>
      </c>
      <c r="E2260" s="40" t="s">
        <v>4513</v>
      </c>
      <c r="F2260" s="46" t="s">
        <v>5898</v>
      </c>
      <c r="G2260" s="46" t="s">
        <v>5898</v>
      </c>
      <c r="H2260" s="46" t="s">
        <v>5898</v>
      </c>
      <c r="I2260" s="46" t="s">
        <v>5898</v>
      </c>
      <c r="J2260" s="92" t="s">
        <v>5898</v>
      </c>
    </row>
    <row r="2261" spans="4:10" x14ac:dyDescent="0.15">
      <c r="D2261" s="40" t="s">
        <v>4514</v>
      </c>
      <c r="E2261" s="40" t="s">
        <v>4515</v>
      </c>
      <c r="F2261" s="46" t="s">
        <v>5898</v>
      </c>
      <c r="G2261" s="46" t="s">
        <v>5898</v>
      </c>
      <c r="H2261" s="46">
        <v>0.06</v>
      </c>
      <c r="I2261" s="46" t="s">
        <v>5898</v>
      </c>
      <c r="J2261" s="92" t="s">
        <v>5898</v>
      </c>
    </row>
    <row r="2262" spans="4:10" x14ac:dyDescent="0.15">
      <c r="D2262" s="40" t="s">
        <v>4516</v>
      </c>
      <c r="E2262" s="40" t="s">
        <v>5816</v>
      </c>
      <c r="F2262" s="46" t="s">
        <v>5898</v>
      </c>
      <c r="G2262" s="46" t="s">
        <v>5898</v>
      </c>
      <c r="H2262" s="46">
        <v>0.2</v>
      </c>
      <c r="I2262" s="46" t="s">
        <v>5898</v>
      </c>
      <c r="J2262" s="92" t="s">
        <v>5898</v>
      </c>
    </row>
    <row r="2263" spans="4:10" x14ac:dyDescent="0.15">
      <c r="D2263" s="40" t="s">
        <v>4518</v>
      </c>
      <c r="E2263" s="40" t="s">
        <v>4519</v>
      </c>
      <c r="F2263" s="46" t="s">
        <v>5898</v>
      </c>
      <c r="G2263" s="46" t="s">
        <v>5898</v>
      </c>
      <c r="H2263" s="46" t="s">
        <v>5898</v>
      </c>
      <c r="I2263" s="46" t="s">
        <v>5898</v>
      </c>
      <c r="J2263" s="92" t="s">
        <v>5898</v>
      </c>
    </row>
    <row r="2264" spans="4:10" x14ac:dyDescent="0.15">
      <c r="D2264" s="40" t="s">
        <v>4520</v>
      </c>
      <c r="E2264" s="40" t="s">
        <v>4521</v>
      </c>
      <c r="F2264" s="46" t="s">
        <v>5898</v>
      </c>
      <c r="G2264" s="46" t="s">
        <v>5898</v>
      </c>
      <c r="H2264" s="46">
        <v>7.0000000000000007E-2</v>
      </c>
      <c r="I2264" s="46" t="s">
        <v>5898</v>
      </c>
      <c r="J2264" s="92" t="s">
        <v>5898</v>
      </c>
    </row>
    <row r="2265" spans="4:10" x14ac:dyDescent="0.15">
      <c r="D2265" s="40" t="s">
        <v>56</v>
      </c>
      <c r="E2265" s="40" t="s">
        <v>57</v>
      </c>
      <c r="F2265" s="46" t="s">
        <v>5898</v>
      </c>
      <c r="G2265" s="46" t="s">
        <v>5898</v>
      </c>
      <c r="H2265" s="46" t="s">
        <v>5898</v>
      </c>
      <c r="I2265" s="46" t="s">
        <v>5898</v>
      </c>
      <c r="J2265" s="92" t="s">
        <v>5898</v>
      </c>
    </row>
    <row r="2266" spans="4:10" x14ac:dyDescent="0.15">
      <c r="D2266" s="40" t="s">
        <v>4522</v>
      </c>
      <c r="E2266" s="40" t="s">
        <v>4523</v>
      </c>
      <c r="F2266" s="46" t="s">
        <v>5898</v>
      </c>
      <c r="G2266" s="46" t="s">
        <v>5898</v>
      </c>
      <c r="H2266" s="46">
        <v>0.03</v>
      </c>
      <c r="I2266" s="46" t="s">
        <v>5898</v>
      </c>
      <c r="J2266" s="92" t="s">
        <v>5898</v>
      </c>
    </row>
    <row r="2267" spans="4:10" x14ac:dyDescent="0.15">
      <c r="D2267" s="40" t="s">
        <v>4524</v>
      </c>
      <c r="E2267" s="40" t="s">
        <v>4525</v>
      </c>
      <c r="F2267" s="46" t="s">
        <v>5898</v>
      </c>
      <c r="G2267" s="46" t="s">
        <v>5898</v>
      </c>
      <c r="H2267" s="46">
        <v>0.25</v>
      </c>
      <c r="I2267" s="46" t="s">
        <v>5898</v>
      </c>
      <c r="J2267" s="92" t="s">
        <v>5898</v>
      </c>
    </row>
    <row r="2268" spans="4:10" x14ac:dyDescent="0.15">
      <c r="D2268" s="40" t="s">
        <v>4526</v>
      </c>
      <c r="E2268" s="40" t="s">
        <v>4527</v>
      </c>
      <c r="F2268" s="46" t="s">
        <v>5898</v>
      </c>
      <c r="G2268" s="46" t="s">
        <v>5898</v>
      </c>
      <c r="H2268" s="46">
        <v>0.01</v>
      </c>
      <c r="I2268" s="46" t="s">
        <v>5898</v>
      </c>
      <c r="J2268" s="92" t="s">
        <v>5898</v>
      </c>
    </row>
    <row r="2269" spans="4:10" x14ac:dyDescent="0.15">
      <c r="D2269" s="40" t="s">
        <v>4528</v>
      </c>
      <c r="E2269" s="40" t="s">
        <v>4529</v>
      </c>
      <c r="F2269" s="46" t="s">
        <v>5898</v>
      </c>
      <c r="G2269" s="46" t="s">
        <v>5898</v>
      </c>
      <c r="H2269" s="46">
        <v>0.43</v>
      </c>
      <c r="I2269" s="46" t="s">
        <v>5898</v>
      </c>
      <c r="J2269" s="92" t="s">
        <v>5898</v>
      </c>
    </row>
    <row r="2270" spans="4:10" x14ac:dyDescent="0.15">
      <c r="D2270" s="40" t="s">
        <v>4530</v>
      </c>
      <c r="E2270" s="40" t="s">
        <v>4531</v>
      </c>
      <c r="F2270" s="46" t="s">
        <v>5898</v>
      </c>
      <c r="G2270" s="46" t="s">
        <v>5898</v>
      </c>
      <c r="H2270" s="46" t="s">
        <v>5898</v>
      </c>
      <c r="I2270" s="46" t="s">
        <v>5898</v>
      </c>
      <c r="J2270" s="92" t="s">
        <v>5898</v>
      </c>
    </row>
    <row r="2271" spans="4:10" x14ac:dyDescent="0.15">
      <c r="D2271" s="40" t="s">
        <v>4532</v>
      </c>
      <c r="E2271" s="40" t="s">
        <v>4533</v>
      </c>
      <c r="F2271" s="46" t="s">
        <v>5898</v>
      </c>
      <c r="G2271" s="46" t="s">
        <v>5898</v>
      </c>
      <c r="H2271" s="46">
        <v>7.0000000000000007E-2</v>
      </c>
      <c r="I2271" s="46" t="s">
        <v>5898</v>
      </c>
      <c r="J2271" s="92" t="s">
        <v>5898</v>
      </c>
    </row>
    <row r="2272" spans="4:10" x14ac:dyDescent="0.15">
      <c r="D2272" s="40" t="s">
        <v>4534</v>
      </c>
      <c r="E2272" s="40" t="s">
        <v>4535</v>
      </c>
      <c r="F2272" s="46" t="s">
        <v>5898</v>
      </c>
      <c r="G2272" s="46" t="s">
        <v>5898</v>
      </c>
      <c r="H2272" s="46">
        <v>0.15</v>
      </c>
      <c r="I2272" s="46" t="s">
        <v>5898</v>
      </c>
      <c r="J2272" s="92" t="s">
        <v>5898</v>
      </c>
    </row>
    <row r="2273" spans="4:10" x14ac:dyDescent="0.15">
      <c r="D2273" s="40" t="s">
        <v>4536</v>
      </c>
      <c r="E2273" s="40" t="s">
        <v>4537</v>
      </c>
      <c r="F2273" s="46" t="s">
        <v>5898</v>
      </c>
      <c r="G2273" s="46" t="s">
        <v>5898</v>
      </c>
      <c r="H2273" s="46">
        <v>8.9999999999999993E-3</v>
      </c>
      <c r="I2273" s="46" t="s">
        <v>5898</v>
      </c>
      <c r="J2273" s="92" t="s">
        <v>5898</v>
      </c>
    </row>
    <row r="2274" spans="4:10" x14ac:dyDescent="0.15">
      <c r="D2274" s="40" t="s">
        <v>4538</v>
      </c>
      <c r="E2274" s="40" t="s">
        <v>4539</v>
      </c>
      <c r="F2274" s="46" t="s">
        <v>5898</v>
      </c>
      <c r="G2274" s="46" t="s">
        <v>5898</v>
      </c>
      <c r="H2274" s="46">
        <v>0.08</v>
      </c>
      <c r="I2274" s="46" t="s">
        <v>5898</v>
      </c>
      <c r="J2274" s="92" t="s">
        <v>5898</v>
      </c>
    </row>
    <row r="2275" spans="4:10" x14ac:dyDescent="0.15">
      <c r="D2275" s="40" t="s">
        <v>4540</v>
      </c>
      <c r="E2275" s="40" t="s">
        <v>4541</v>
      </c>
      <c r="F2275" s="46" t="s">
        <v>5898</v>
      </c>
      <c r="G2275" s="46" t="s">
        <v>5898</v>
      </c>
      <c r="H2275" s="46">
        <v>0.1</v>
      </c>
      <c r="I2275" s="46" t="s">
        <v>5898</v>
      </c>
      <c r="J2275" s="92" t="s">
        <v>5898</v>
      </c>
    </row>
    <row r="2276" spans="4:10" x14ac:dyDescent="0.15">
      <c r="D2276" s="40" t="s">
        <v>4542</v>
      </c>
      <c r="E2276" s="40" t="s">
        <v>4543</v>
      </c>
      <c r="F2276" s="46" t="s">
        <v>5898</v>
      </c>
      <c r="G2276" s="46" t="s">
        <v>5898</v>
      </c>
      <c r="H2276" s="46">
        <v>0.2</v>
      </c>
      <c r="I2276" s="46" t="s">
        <v>5898</v>
      </c>
      <c r="J2276" s="92" t="s">
        <v>5898</v>
      </c>
    </row>
    <row r="2277" spans="4:10" x14ac:dyDescent="0.15">
      <c r="D2277" s="40" t="s">
        <v>4544</v>
      </c>
      <c r="E2277" s="40" t="s">
        <v>4545</v>
      </c>
      <c r="F2277" s="46" t="s">
        <v>5898</v>
      </c>
      <c r="G2277" s="46" t="s">
        <v>5898</v>
      </c>
      <c r="H2277" s="46">
        <v>0.02</v>
      </c>
      <c r="I2277" s="46" t="s">
        <v>5898</v>
      </c>
      <c r="J2277" s="92" t="s">
        <v>5898</v>
      </c>
    </row>
    <row r="2278" spans="4:10" x14ac:dyDescent="0.15">
      <c r="D2278" s="40" t="s">
        <v>4546</v>
      </c>
      <c r="E2278" s="40" t="s">
        <v>4547</v>
      </c>
      <c r="F2278" s="46" t="s">
        <v>5898</v>
      </c>
      <c r="G2278" s="46" t="s">
        <v>5898</v>
      </c>
      <c r="H2278" s="46" t="s">
        <v>5898</v>
      </c>
      <c r="I2278" s="46" t="s">
        <v>5898</v>
      </c>
      <c r="J2278" s="92" t="s">
        <v>5898</v>
      </c>
    </row>
    <row r="2279" spans="4:10" x14ac:dyDescent="0.15">
      <c r="D2279" s="40" t="s">
        <v>4548</v>
      </c>
      <c r="E2279" s="40" t="s">
        <v>4549</v>
      </c>
      <c r="F2279" s="46" t="s">
        <v>5898</v>
      </c>
      <c r="G2279" s="46" t="s">
        <v>5898</v>
      </c>
      <c r="H2279" s="46">
        <v>0.05</v>
      </c>
      <c r="I2279" s="46" t="s">
        <v>5898</v>
      </c>
      <c r="J2279" s="92" t="s">
        <v>5898</v>
      </c>
    </row>
    <row r="2280" spans="4:10" x14ac:dyDescent="0.15">
      <c r="D2280" s="40" t="s">
        <v>4550</v>
      </c>
      <c r="E2280" s="40" t="s">
        <v>4551</v>
      </c>
      <c r="F2280" s="46" t="s">
        <v>5898</v>
      </c>
      <c r="G2280" s="46" t="s">
        <v>5898</v>
      </c>
      <c r="H2280" s="46">
        <v>0.12</v>
      </c>
      <c r="I2280" s="46" t="s">
        <v>5898</v>
      </c>
      <c r="J2280" s="92" t="s">
        <v>5898</v>
      </c>
    </row>
    <row r="2281" spans="4:10" x14ac:dyDescent="0.15">
      <c r="D2281" s="40" t="s">
        <v>4552</v>
      </c>
      <c r="E2281" s="40" t="s">
        <v>4553</v>
      </c>
      <c r="F2281" s="46" t="s">
        <v>5898</v>
      </c>
      <c r="G2281" s="46" t="s">
        <v>5898</v>
      </c>
      <c r="H2281" s="46">
        <v>0.29499999999999998</v>
      </c>
      <c r="I2281" s="46" t="s">
        <v>5898</v>
      </c>
      <c r="J2281" s="92" t="s">
        <v>5898</v>
      </c>
    </row>
    <row r="2282" spans="4:10" x14ac:dyDescent="0.15">
      <c r="D2282" s="40" t="s">
        <v>4554</v>
      </c>
      <c r="E2282" s="40" t="s">
        <v>4555</v>
      </c>
      <c r="F2282" s="46" t="s">
        <v>5898</v>
      </c>
      <c r="G2282" s="46" t="s">
        <v>5898</v>
      </c>
      <c r="H2282" s="46">
        <v>0.05</v>
      </c>
      <c r="I2282" s="46" t="s">
        <v>5898</v>
      </c>
      <c r="J2282" s="92" t="s">
        <v>5898</v>
      </c>
    </row>
    <row r="2283" spans="4:10" x14ac:dyDescent="0.15">
      <c r="D2283" s="40" t="s">
        <v>4556</v>
      </c>
      <c r="E2283" s="40" t="s">
        <v>4557</v>
      </c>
      <c r="F2283" s="46" t="s">
        <v>5898</v>
      </c>
      <c r="G2283" s="46" t="s">
        <v>5898</v>
      </c>
      <c r="H2283" s="46">
        <v>0.39</v>
      </c>
      <c r="I2283" s="46" t="s">
        <v>5898</v>
      </c>
      <c r="J2283" s="92" t="s">
        <v>5898</v>
      </c>
    </row>
    <row r="2284" spans="4:10" x14ac:dyDescent="0.15">
      <c r="D2284" s="40" t="s">
        <v>4558</v>
      </c>
      <c r="E2284" s="40" t="s">
        <v>4559</v>
      </c>
      <c r="F2284" s="46" t="s">
        <v>5898</v>
      </c>
      <c r="G2284" s="46" t="s">
        <v>5898</v>
      </c>
      <c r="H2284" s="46">
        <v>0.01</v>
      </c>
      <c r="I2284" s="46" t="s">
        <v>5898</v>
      </c>
      <c r="J2284" s="92" t="s">
        <v>5898</v>
      </c>
    </row>
    <row r="2285" spans="4:10" x14ac:dyDescent="0.15">
      <c r="D2285" s="40" t="s">
        <v>4560</v>
      </c>
      <c r="E2285" s="40" t="s">
        <v>4561</v>
      </c>
      <c r="F2285" s="46" t="s">
        <v>5898</v>
      </c>
      <c r="G2285" s="46" t="s">
        <v>5898</v>
      </c>
      <c r="H2285" s="46">
        <v>3.6999999999999998E-2</v>
      </c>
      <c r="I2285" s="46" t="s">
        <v>5898</v>
      </c>
      <c r="J2285" s="92" t="s">
        <v>5898</v>
      </c>
    </row>
    <row r="2286" spans="4:10" x14ac:dyDescent="0.15">
      <c r="D2286" s="40" t="s">
        <v>70</v>
      </c>
      <c r="E2286" s="40" t="s">
        <v>71</v>
      </c>
      <c r="F2286" s="46" t="s">
        <v>5898</v>
      </c>
      <c r="G2286" s="46" t="s">
        <v>5898</v>
      </c>
      <c r="H2286" s="46" t="s">
        <v>5898</v>
      </c>
      <c r="I2286" s="46" t="s">
        <v>5898</v>
      </c>
      <c r="J2286" s="92" t="s">
        <v>5898</v>
      </c>
    </row>
    <row r="2287" spans="4:10" x14ac:dyDescent="0.15">
      <c r="D2287" s="40" t="s">
        <v>4562</v>
      </c>
      <c r="E2287" s="40" t="s">
        <v>4563</v>
      </c>
      <c r="F2287" s="46" t="s">
        <v>5898</v>
      </c>
      <c r="G2287" s="46" t="s">
        <v>5898</v>
      </c>
      <c r="H2287" s="46">
        <v>0.02</v>
      </c>
      <c r="I2287" s="46" t="s">
        <v>5898</v>
      </c>
      <c r="J2287" s="92" t="s">
        <v>5898</v>
      </c>
    </row>
    <row r="2288" spans="4:10" x14ac:dyDescent="0.15">
      <c r="D2288" s="40" t="s">
        <v>4564</v>
      </c>
      <c r="E2288" s="40" t="s">
        <v>4565</v>
      </c>
      <c r="F2288" s="46" t="s">
        <v>5898</v>
      </c>
      <c r="G2288" s="46" t="s">
        <v>5898</v>
      </c>
      <c r="H2288" s="46">
        <v>2.1000000000000001E-2</v>
      </c>
      <c r="I2288" s="46" t="s">
        <v>5898</v>
      </c>
      <c r="J2288" s="92" t="s">
        <v>5898</v>
      </c>
    </row>
    <row r="2289" spans="4:10" x14ac:dyDescent="0.15">
      <c r="D2289" s="40" t="s">
        <v>4566</v>
      </c>
      <c r="E2289" s="40" t="s">
        <v>4567</v>
      </c>
      <c r="F2289" s="46" t="s">
        <v>5898</v>
      </c>
      <c r="G2289" s="46" t="s">
        <v>5898</v>
      </c>
      <c r="H2289" s="46">
        <v>0.2</v>
      </c>
      <c r="I2289" s="46" t="s">
        <v>5898</v>
      </c>
      <c r="J2289" s="92" t="s">
        <v>5898</v>
      </c>
    </row>
    <row r="2290" spans="4:10" x14ac:dyDescent="0.15">
      <c r="D2290" s="40" t="s">
        <v>4568</v>
      </c>
      <c r="E2290" s="40" t="s">
        <v>4569</v>
      </c>
      <c r="F2290" s="46" t="s">
        <v>5898</v>
      </c>
      <c r="G2290" s="46" t="s">
        <v>5898</v>
      </c>
      <c r="H2290" s="46" t="s">
        <v>5898</v>
      </c>
      <c r="I2290" s="46" t="s">
        <v>5898</v>
      </c>
      <c r="J2290" s="92" t="s">
        <v>5898</v>
      </c>
    </row>
    <row r="2291" spans="4:10" x14ac:dyDescent="0.15">
      <c r="D2291" s="40" t="s">
        <v>4570</v>
      </c>
      <c r="E2291" s="40" t="s">
        <v>4571</v>
      </c>
      <c r="F2291" s="46" t="s">
        <v>5898</v>
      </c>
      <c r="G2291" s="46" t="s">
        <v>5898</v>
      </c>
      <c r="H2291" s="46" t="s">
        <v>5898</v>
      </c>
      <c r="I2291" s="46" t="s">
        <v>5898</v>
      </c>
      <c r="J2291" s="92" t="s">
        <v>5898</v>
      </c>
    </row>
    <row r="2292" spans="4:10" x14ac:dyDescent="0.15">
      <c r="D2292" s="40" t="s">
        <v>4572</v>
      </c>
      <c r="E2292" s="40" t="s">
        <v>4573</v>
      </c>
      <c r="F2292" s="46" t="s">
        <v>5898</v>
      </c>
      <c r="G2292" s="46" t="s">
        <v>5898</v>
      </c>
      <c r="H2292" s="46" t="s">
        <v>5898</v>
      </c>
      <c r="I2292" s="46" t="s">
        <v>5898</v>
      </c>
      <c r="J2292" s="92" t="s">
        <v>5898</v>
      </c>
    </row>
    <row r="2293" spans="4:10" x14ac:dyDescent="0.15">
      <c r="D2293" s="40" t="s">
        <v>4574</v>
      </c>
      <c r="E2293" s="40" t="s">
        <v>4575</v>
      </c>
      <c r="F2293" s="46" t="s">
        <v>5898</v>
      </c>
      <c r="G2293" s="46" t="s">
        <v>5898</v>
      </c>
      <c r="H2293" s="46">
        <v>0.1</v>
      </c>
      <c r="I2293" s="46" t="s">
        <v>5898</v>
      </c>
      <c r="J2293" s="92" t="s">
        <v>5898</v>
      </c>
    </row>
    <row r="2294" spans="4:10" x14ac:dyDescent="0.15">
      <c r="D2294" s="40" t="s">
        <v>4576</v>
      </c>
      <c r="E2294" s="40" t="s">
        <v>4577</v>
      </c>
      <c r="F2294" s="46" t="s">
        <v>5898</v>
      </c>
      <c r="G2294" s="46" t="s">
        <v>5898</v>
      </c>
      <c r="H2294" s="46">
        <v>0.96</v>
      </c>
      <c r="I2294" s="46" t="s">
        <v>5898</v>
      </c>
      <c r="J2294" s="92" t="s">
        <v>5898</v>
      </c>
    </row>
    <row r="2295" spans="4:10" x14ac:dyDescent="0.15">
      <c r="D2295" s="40" t="s">
        <v>4578</v>
      </c>
      <c r="E2295" s="40" t="s">
        <v>4579</v>
      </c>
      <c r="F2295" s="46" t="s">
        <v>5898</v>
      </c>
      <c r="G2295" s="46" t="s">
        <v>5898</v>
      </c>
      <c r="H2295" s="46">
        <v>6.5000000000000002E-2</v>
      </c>
      <c r="I2295" s="46" t="s">
        <v>5898</v>
      </c>
      <c r="J2295" s="92" t="s">
        <v>5898</v>
      </c>
    </row>
    <row r="2296" spans="4:10" x14ac:dyDescent="0.15">
      <c r="D2296" s="40" t="s">
        <v>4580</v>
      </c>
      <c r="E2296" s="40" t="s">
        <v>4581</v>
      </c>
      <c r="F2296" s="46" t="s">
        <v>5898</v>
      </c>
      <c r="G2296" s="46" t="s">
        <v>5898</v>
      </c>
      <c r="H2296" s="46">
        <v>0.01</v>
      </c>
      <c r="I2296" s="46" t="s">
        <v>5898</v>
      </c>
      <c r="J2296" s="92" t="s">
        <v>5898</v>
      </c>
    </row>
    <row r="2297" spans="4:10" x14ac:dyDescent="0.15">
      <c r="D2297" s="40" t="s">
        <v>4582</v>
      </c>
      <c r="E2297" s="40" t="s">
        <v>4583</v>
      </c>
      <c r="F2297" s="46" t="s">
        <v>5898</v>
      </c>
      <c r="G2297" s="46" t="s">
        <v>5898</v>
      </c>
      <c r="H2297" s="46" t="s">
        <v>5898</v>
      </c>
      <c r="I2297" s="46" t="s">
        <v>5898</v>
      </c>
      <c r="J2297" s="92" t="s">
        <v>5898</v>
      </c>
    </row>
    <row r="2298" spans="4:10" x14ac:dyDescent="0.15">
      <c r="D2298" s="40" t="s">
        <v>4584</v>
      </c>
      <c r="E2298" s="40" t="s">
        <v>4585</v>
      </c>
      <c r="F2298" s="46" t="s">
        <v>5898</v>
      </c>
      <c r="G2298" s="46" t="s">
        <v>5898</v>
      </c>
      <c r="H2298" s="46">
        <v>0.05</v>
      </c>
      <c r="I2298" s="46" t="s">
        <v>5898</v>
      </c>
      <c r="J2298" s="92" t="s">
        <v>5898</v>
      </c>
    </row>
    <row r="2299" spans="4:10" x14ac:dyDescent="0.15">
      <c r="D2299" s="40" t="s">
        <v>4586</v>
      </c>
      <c r="E2299" s="40" t="s">
        <v>4587</v>
      </c>
      <c r="F2299" s="46">
        <v>0.1</v>
      </c>
      <c r="G2299" s="46" t="s">
        <v>5898</v>
      </c>
      <c r="H2299" s="46">
        <v>0.15</v>
      </c>
      <c r="I2299" s="46" t="s">
        <v>5898</v>
      </c>
      <c r="J2299" s="92">
        <v>1</v>
      </c>
    </row>
    <row r="2300" spans="4:10" x14ac:dyDescent="0.15">
      <c r="D2300" s="40" t="s">
        <v>4588</v>
      </c>
      <c r="E2300" s="40" t="s">
        <v>4589</v>
      </c>
      <c r="F2300" s="46" t="s">
        <v>5898</v>
      </c>
      <c r="G2300" s="46" t="s">
        <v>5898</v>
      </c>
      <c r="H2300" s="46" t="s">
        <v>5898</v>
      </c>
      <c r="I2300" s="46" t="s">
        <v>5898</v>
      </c>
      <c r="J2300" s="92" t="s">
        <v>5898</v>
      </c>
    </row>
    <row r="2301" spans="4:10" x14ac:dyDescent="0.15">
      <c r="D2301" s="40" t="s">
        <v>4590</v>
      </c>
      <c r="E2301" s="40" t="s">
        <v>4591</v>
      </c>
      <c r="F2301" s="46" t="s">
        <v>5898</v>
      </c>
      <c r="G2301" s="46" t="s">
        <v>5898</v>
      </c>
      <c r="H2301" s="46">
        <v>0.08</v>
      </c>
      <c r="I2301" s="46" t="s">
        <v>5898</v>
      </c>
      <c r="J2301" s="92" t="s">
        <v>5898</v>
      </c>
    </row>
    <row r="2302" spans="4:10" x14ac:dyDescent="0.15">
      <c r="D2302" s="40" t="s">
        <v>4592</v>
      </c>
      <c r="E2302" s="40" t="s">
        <v>4593</v>
      </c>
      <c r="F2302" s="46" t="s">
        <v>5898</v>
      </c>
      <c r="G2302" s="46" t="s">
        <v>5898</v>
      </c>
      <c r="H2302" s="46">
        <v>0.04</v>
      </c>
      <c r="I2302" s="46" t="s">
        <v>5898</v>
      </c>
      <c r="J2302" s="92" t="s">
        <v>5898</v>
      </c>
    </row>
    <row r="2303" spans="4:10" x14ac:dyDescent="0.15">
      <c r="D2303" s="40" t="s">
        <v>4594</v>
      </c>
      <c r="E2303" s="40" t="s">
        <v>4595</v>
      </c>
      <c r="F2303" s="46" t="s">
        <v>5898</v>
      </c>
      <c r="G2303" s="46" t="s">
        <v>5898</v>
      </c>
      <c r="H2303" s="46">
        <v>7.4999999999999997E-2</v>
      </c>
      <c r="I2303" s="46" t="s">
        <v>5898</v>
      </c>
      <c r="J2303" s="92" t="s">
        <v>5898</v>
      </c>
    </row>
    <row r="2304" spans="4:10" x14ac:dyDescent="0.15">
      <c r="D2304" s="40" t="s">
        <v>4596</v>
      </c>
      <c r="E2304" s="40" t="s">
        <v>4597</v>
      </c>
      <c r="F2304" s="46" t="s">
        <v>5898</v>
      </c>
      <c r="G2304" s="46" t="s">
        <v>5898</v>
      </c>
      <c r="H2304" s="46">
        <v>0.21</v>
      </c>
      <c r="I2304" s="46" t="s">
        <v>5898</v>
      </c>
      <c r="J2304" s="92" t="s">
        <v>5898</v>
      </c>
    </row>
    <row r="2305" spans="4:10" x14ac:dyDescent="0.15">
      <c r="D2305" s="40" t="s">
        <v>4598</v>
      </c>
      <c r="E2305" s="40" t="s">
        <v>4599</v>
      </c>
      <c r="F2305" s="46" t="s">
        <v>5898</v>
      </c>
      <c r="G2305" s="46" t="s">
        <v>5898</v>
      </c>
      <c r="H2305" s="46">
        <v>0.105</v>
      </c>
      <c r="I2305" s="46" t="s">
        <v>5898</v>
      </c>
      <c r="J2305" s="92" t="s">
        <v>5898</v>
      </c>
    </row>
    <row r="2306" spans="4:10" x14ac:dyDescent="0.15">
      <c r="D2306" s="40" t="s">
        <v>4600</v>
      </c>
      <c r="E2306" s="40" t="s">
        <v>4601</v>
      </c>
      <c r="F2306" s="46" t="s">
        <v>5898</v>
      </c>
      <c r="G2306" s="46" t="s">
        <v>5898</v>
      </c>
      <c r="H2306" s="46">
        <v>0.03</v>
      </c>
      <c r="I2306" s="46" t="s">
        <v>5898</v>
      </c>
      <c r="J2306" s="92" t="s">
        <v>5898</v>
      </c>
    </row>
    <row r="2307" spans="4:10" x14ac:dyDescent="0.15">
      <c r="D2307" s="40" t="s">
        <v>4602</v>
      </c>
      <c r="E2307" s="40" t="s">
        <v>4603</v>
      </c>
      <c r="F2307" s="46" t="s">
        <v>5898</v>
      </c>
      <c r="G2307" s="46" t="s">
        <v>5898</v>
      </c>
      <c r="H2307" s="46">
        <v>0.1</v>
      </c>
      <c r="I2307" s="46" t="s">
        <v>5898</v>
      </c>
      <c r="J2307" s="92" t="s">
        <v>5898</v>
      </c>
    </row>
    <row r="2308" spans="4:10" x14ac:dyDescent="0.15">
      <c r="D2308" s="40" t="s">
        <v>4604</v>
      </c>
      <c r="E2308" s="40" t="s">
        <v>4605</v>
      </c>
      <c r="F2308" s="46" t="s">
        <v>5898</v>
      </c>
      <c r="G2308" s="46" t="s">
        <v>5898</v>
      </c>
      <c r="H2308" s="46">
        <v>0.06</v>
      </c>
      <c r="I2308" s="46" t="s">
        <v>5898</v>
      </c>
      <c r="J2308" s="92" t="s">
        <v>5898</v>
      </c>
    </row>
    <row r="2309" spans="4:10" x14ac:dyDescent="0.15">
      <c r="D2309" s="40" t="s">
        <v>4606</v>
      </c>
      <c r="E2309" s="40" t="s">
        <v>4607</v>
      </c>
      <c r="F2309" s="46" t="s">
        <v>5898</v>
      </c>
      <c r="G2309" s="46" t="s">
        <v>5898</v>
      </c>
      <c r="H2309" s="46" t="s">
        <v>5898</v>
      </c>
      <c r="I2309" s="46" t="s">
        <v>5898</v>
      </c>
      <c r="J2309" s="92" t="s">
        <v>5898</v>
      </c>
    </row>
    <row r="2310" spans="4:10" x14ac:dyDescent="0.15">
      <c r="D2310" s="40" t="s">
        <v>4608</v>
      </c>
      <c r="E2310" s="40" t="s">
        <v>4609</v>
      </c>
      <c r="F2310" s="46" t="s">
        <v>5898</v>
      </c>
      <c r="G2310" s="46" t="s">
        <v>5898</v>
      </c>
      <c r="H2310" s="46">
        <v>5.8000000000000003E-2</v>
      </c>
      <c r="I2310" s="46" t="s">
        <v>5898</v>
      </c>
      <c r="J2310" s="92" t="s">
        <v>5898</v>
      </c>
    </row>
    <row r="2311" spans="4:10" x14ac:dyDescent="0.15">
      <c r="D2311" s="40" t="s">
        <v>4610</v>
      </c>
      <c r="E2311" s="40" t="s">
        <v>4611</v>
      </c>
      <c r="F2311" s="46" t="s">
        <v>5898</v>
      </c>
      <c r="G2311" s="46" t="s">
        <v>5898</v>
      </c>
      <c r="H2311" s="46">
        <v>0.16</v>
      </c>
      <c r="I2311" s="46" t="s">
        <v>5898</v>
      </c>
      <c r="J2311" s="92" t="s">
        <v>5898</v>
      </c>
    </row>
    <row r="2312" spans="4:10" x14ac:dyDescent="0.15">
      <c r="D2312" s="40" t="s">
        <v>4612</v>
      </c>
      <c r="E2312" s="40" t="s">
        <v>4613</v>
      </c>
      <c r="F2312" s="46" t="s">
        <v>5898</v>
      </c>
      <c r="G2312" s="46" t="s">
        <v>5898</v>
      </c>
      <c r="H2312" s="46">
        <v>6.5000000000000002E-2</v>
      </c>
      <c r="I2312" s="46" t="s">
        <v>5898</v>
      </c>
      <c r="J2312" s="92" t="s">
        <v>5898</v>
      </c>
    </row>
    <row r="2313" spans="4:10" x14ac:dyDescent="0.15">
      <c r="D2313" s="40" t="s">
        <v>4614</v>
      </c>
      <c r="E2313" s="40" t="s">
        <v>4615</v>
      </c>
      <c r="F2313" s="46" t="s">
        <v>5898</v>
      </c>
      <c r="G2313" s="46" t="s">
        <v>5898</v>
      </c>
      <c r="H2313" s="46">
        <v>0.06</v>
      </c>
      <c r="I2313" s="46" t="s">
        <v>5898</v>
      </c>
      <c r="J2313" s="92" t="s">
        <v>5898</v>
      </c>
    </row>
    <row r="2314" spans="4:10" x14ac:dyDescent="0.15">
      <c r="D2314" s="40" t="s">
        <v>4616</v>
      </c>
      <c r="E2314" s="40" t="s">
        <v>4617</v>
      </c>
      <c r="F2314" s="46" t="s">
        <v>5898</v>
      </c>
      <c r="G2314" s="46" t="s">
        <v>5898</v>
      </c>
      <c r="H2314" s="46" t="s">
        <v>5898</v>
      </c>
      <c r="I2314" s="46" t="s">
        <v>5898</v>
      </c>
      <c r="J2314" s="92" t="s">
        <v>5898</v>
      </c>
    </row>
    <row r="2315" spans="4:10" x14ac:dyDescent="0.15">
      <c r="D2315" s="40" t="s">
        <v>4618</v>
      </c>
      <c r="E2315" s="40" t="s">
        <v>4619</v>
      </c>
      <c r="F2315" s="46" t="s">
        <v>5898</v>
      </c>
      <c r="G2315" s="46" t="s">
        <v>5898</v>
      </c>
      <c r="H2315" s="46">
        <v>0.23</v>
      </c>
      <c r="I2315" s="46" t="s">
        <v>5898</v>
      </c>
      <c r="J2315" s="92" t="s">
        <v>5898</v>
      </c>
    </row>
    <row r="2316" spans="4:10" x14ac:dyDescent="0.15">
      <c r="D2316" s="40" t="s">
        <v>4620</v>
      </c>
      <c r="E2316" s="40" t="s">
        <v>4621</v>
      </c>
      <c r="F2316" s="46" t="s">
        <v>5898</v>
      </c>
      <c r="G2316" s="46" t="s">
        <v>5898</v>
      </c>
      <c r="H2316" s="46">
        <v>0.13</v>
      </c>
      <c r="I2316" s="46" t="s">
        <v>5898</v>
      </c>
      <c r="J2316" s="92" t="s">
        <v>5898</v>
      </c>
    </row>
    <row r="2317" spans="4:10" x14ac:dyDescent="0.15">
      <c r="D2317" s="40" t="s">
        <v>4622</v>
      </c>
      <c r="E2317" s="40" t="s">
        <v>4623</v>
      </c>
      <c r="F2317" s="46" t="s">
        <v>5898</v>
      </c>
      <c r="G2317" s="46" t="s">
        <v>5898</v>
      </c>
      <c r="H2317" s="46">
        <v>0.14000000000000001</v>
      </c>
      <c r="I2317" s="46" t="s">
        <v>5898</v>
      </c>
      <c r="J2317" s="92" t="s">
        <v>5898</v>
      </c>
    </row>
    <row r="2318" spans="4:10" x14ac:dyDescent="0.15">
      <c r="D2318" s="40" t="s">
        <v>4624</v>
      </c>
      <c r="E2318" s="40" t="s">
        <v>4625</v>
      </c>
      <c r="F2318" s="46" t="s">
        <v>5898</v>
      </c>
      <c r="G2318" s="46" t="s">
        <v>5898</v>
      </c>
      <c r="H2318" s="46">
        <v>2.5999999999999999E-2</v>
      </c>
      <c r="I2318" s="46" t="s">
        <v>5898</v>
      </c>
      <c r="J2318" s="92" t="s">
        <v>5898</v>
      </c>
    </row>
    <row r="2319" spans="4:10" x14ac:dyDescent="0.15">
      <c r="D2319" s="40" t="s">
        <v>4626</v>
      </c>
      <c r="E2319" s="40" t="s">
        <v>4627</v>
      </c>
      <c r="F2319" s="46" t="s">
        <v>5898</v>
      </c>
      <c r="G2319" s="46" t="s">
        <v>5898</v>
      </c>
      <c r="H2319" s="46">
        <v>0.08</v>
      </c>
      <c r="I2319" s="46" t="s">
        <v>5898</v>
      </c>
      <c r="J2319" s="92" t="s">
        <v>5898</v>
      </c>
    </row>
    <row r="2320" spans="4:10" x14ac:dyDescent="0.15">
      <c r="D2320" s="40" t="s">
        <v>4628</v>
      </c>
      <c r="E2320" s="40" t="s">
        <v>4629</v>
      </c>
      <c r="F2320" s="46" t="s">
        <v>5898</v>
      </c>
      <c r="G2320" s="46" t="s">
        <v>5898</v>
      </c>
      <c r="H2320" s="46">
        <v>0.2</v>
      </c>
      <c r="I2320" s="46" t="s">
        <v>5898</v>
      </c>
      <c r="J2320" s="92" t="s">
        <v>5898</v>
      </c>
    </row>
    <row r="2321" spans="4:10" x14ac:dyDescent="0.15">
      <c r="D2321" s="40" t="s">
        <v>4630</v>
      </c>
      <c r="E2321" s="40" t="s">
        <v>4631</v>
      </c>
      <c r="F2321" s="46" t="s">
        <v>5898</v>
      </c>
      <c r="G2321" s="46" t="s">
        <v>5898</v>
      </c>
      <c r="H2321" s="46" t="s">
        <v>5898</v>
      </c>
      <c r="I2321" s="46" t="s">
        <v>5898</v>
      </c>
      <c r="J2321" s="92" t="s">
        <v>5898</v>
      </c>
    </row>
    <row r="2322" spans="4:10" x14ac:dyDescent="0.15">
      <c r="D2322" s="40" t="s">
        <v>4632</v>
      </c>
      <c r="E2322" s="40" t="s">
        <v>4633</v>
      </c>
      <c r="F2322" s="46" t="s">
        <v>5898</v>
      </c>
      <c r="G2322" s="46" t="s">
        <v>5898</v>
      </c>
      <c r="H2322" s="46" t="s">
        <v>5898</v>
      </c>
      <c r="I2322" s="46" t="s">
        <v>5898</v>
      </c>
      <c r="J2322" s="92" t="s">
        <v>5898</v>
      </c>
    </row>
    <row r="2323" spans="4:10" x14ac:dyDescent="0.15">
      <c r="D2323" s="40" t="s">
        <v>4634</v>
      </c>
      <c r="E2323" s="40" t="s">
        <v>4635</v>
      </c>
      <c r="F2323" s="46" t="s">
        <v>5898</v>
      </c>
      <c r="G2323" s="46" t="s">
        <v>5898</v>
      </c>
      <c r="H2323" s="46" t="s">
        <v>5898</v>
      </c>
      <c r="I2323" s="46" t="s">
        <v>5898</v>
      </c>
      <c r="J2323" s="92" t="s">
        <v>5898</v>
      </c>
    </row>
    <row r="2324" spans="4:10" x14ac:dyDescent="0.15">
      <c r="D2324" s="40" t="s">
        <v>4636</v>
      </c>
      <c r="E2324" s="40" t="s">
        <v>4637</v>
      </c>
      <c r="F2324" s="46" t="s">
        <v>5898</v>
      </c>
      <c r="G2324" s="46" t="s">
        <v>5898</v>
      </c>
      <c r="H2324" s="46" t="s">
        <v>5898</v>
      </c>
      <c r="I2324" s="46" t="s">
        <v>5898</v>
      </c>
      <c r="J2324" s="92" t="s">
        <v>5898</v>
      </c>
    </row>
    <row r="2325" spans="4:10" x14ac:dyDescent="0.15">
      <c r="D2325" s="40" t="s">
        <v>4638</v>
      </c>
      <c r="E2325" s="40" t="s">
        <v>4639</v>
      </c>
      <c r="F2325" s="46" t="s">
        <v>5898</v>
      </c>
      <c r="G2325" s="46" t="s">
        <v>5898</v>
      </c>
      <c r="H2325" s="46">
        <v>0.15</v>
      </c>
      <c r="I2325" s="46" t="s">
        <v>5898</v>
      </c>
      <c r="J2325" s="92" t="s">
        <v>5898</v>
      </c>
    </row>
    <row r="2326" spans="4:10" x14ac:dyDescent="0.15">
      <c r="D2326" s="40" t="s">
        <v>4640</v>
      </c>
      <c r="E2326" s="40" t="s">
        <v>4641</v>
      </c>
      <c r="F2326" s="46" t="s">
        <v>5898</v>
      </c>
      <c r="G2326" s="46" t="s">
        <v>5898</v>
      </c>
      <c r="H2326" s="46" t="s">
        <v>5898</v>
      </c>
      <c r="I2326" s="46" t="s">
        <v>5898</v>
      </c>
      <c r="J2326" s="92" t="s">
        <v>5898</v>
      </c>
    </row>
    <row r="2327" spans="4:10" x14ac:dyDescent="0.15">
      <c r="D2327" s="40" t="s">
        <v>4642</v>
      </c>
      <c r="E2327" s="40" t="s">
        <v>4643</v>
      </c>
      <c r="F2327" s="46" t="s">
        <v>5898</v>
      </c>
      <c r="G2327" s="46" t="s">
        <v>5898</v>
      </c>
      <c r="H2327" s="46">
        <v>0.25</v>
      </c>
      <c r="I2327" s="46" t="s">
        <v>5898</v>
      </c>
      <c r="J2327" s="92" t="s">
        <v>5898</v>
      </c>
    </row>
    <row r="2328" spans="4:10" x14ac:dyDescent="0.15">
      <c r="D2328" s="40" t="s">
        <v>4644</v>
      </c>
      <c r="E2328" s="40" t="s">
        <v>4645</v>
      </c>
      <c r="F2328" s="46" t="s">
        <v>5898</v>
      </c>
      <c r="G2328" s="46" t="s">
        <v>5898</v>
      </c>
      <c r="H2328" s="46">
        <v>0.115</v>
      </c>
      <c r="I2328" s="46" t="s">
        <v>5898</v>
      </c>
      <c r="J2328" s="92" t="s">
        <v>5898</v>
      </c>
    </row>
    <row r="2329" spans="4:10" x14ac:dyDescent="0.15">
      <c r="D2329" s="40" t="s">
        <v>4646</v>
      </c>
      <c r="E2329" s="40" t="s">
        <v>4647</v>
      </c>
      <c r="F2329" s="46" t="s">
        <v>5898</v>
      </c>
      <c r="G2329" s="46" t="s">
        <v>5898</v>
      </c>
      <c r="H2329" s="46">
        <v>2.7E-2</v>
      </c>
      <c r="I2329" s="46" t="s">
        <v>5898</v>
      </c>
      <c r="J2329" s="92" t="s">
        <v>5898</v>
      </c>
    </row>
    <row r="2330" spans="4:10" x14ac:dyDescent="0.15">
      <c r="D2330" s="40" t="s">
        <v>4648</v>
      </c>
      <c r="E2330" s="40" t="s">
        <v>4649</v>
      </c>
      <c r="F2330" s="46" t="s">
        <v>5898</v>
      </c>
      <c r="G2330" s="46" t="s">
        <v>5898</v>
      </c>
      <c r="H2330" s="46" t="s">
        <v>5898</v>
      </c>
      <c r="I2330" s="46" t="s">
        <v>5898</v>
      </c>
      <c r="J2330" s="92" t="s">
        <v>5898</v>
      </c>
    </row>
    <row r="2331" spans="4:10" x14ac:dyDescent="0.15">
      <c r="D2331" s="40" t="s">
        <v>4650</v>
      </c>
      <c r="E2331" s="40" t="s">
        <v>4651</v>
      </c>
      <c r="F2331" s="46" t="s">
        <v>5898</v>
      </c>
      <c r="G2331" s="46" t="s">
        <v>5898</v>
      </c>
      <c r="H2331" s="46">
        <v>0.1</v>
      </c>
      <c r="I2331" s="46" t="s">
        <v>5898</v>
      </c>
      <c r="J2331" s="92" t="s">
        <v>5898</v>
      </c>
    </row>
    <row r="2332" spans="4:10" x14ac:dyDescent="0.15">
      <c r="D2332" s="40" t="s">
        <v>4652</v>
      </c>
      <c r="E2332" s="40" t="s">
        <v>4653</v>
      </c>
      <c r="F2332" s="46" t="s">
        <v>5898</v>
      </c>
      <c r="G2332" s="46" t="s">
        <v>5898</v>
      </c>
      <c r="H2332" s="46">
        <v>0.17</v>
      </c>
      <c r="I2332" s="46" t="s">
        <v>5898</v>
      </c>
      <c r="J2332" s="92" t="s">
        <v>5898</v>
      </c>
    </row>
    <row r="2333" spans="4:10" x14ac:dyDescent="0.15">
      <c r="D2333" s="40" t="s">
        <v>4654</v>
      </c>
      <c r="E2333" s="40" t="s">
        <v>4655</v>
      </c>
      <c r="F2333" s="46" t="s">
        <v>5898</v>
      </c>
      <c r="G2333" s="46" t="s">
        <v>5898</v>
      </c>
      <c r="H2333" s="46">
        <v>0.1</v>
      </c>
      <c r="I2333" s="46" t="s">
        <v>5898</v>
      </c>
      <c r="J2333" s="92" t="s">
        <v>5898</v>
      </c>
    </row>
    <row r="2334" spans="4:10" x14ac:dyDescent="0.15">
      <c r="D2334" s="40" t="s">
        <v>4656</v>
      </c>
      <c r="E2334" s="40" t="s">
        <v>4657</v>
      </c>
      <c r="F2334" s="46" t="s">
        <v>5898</v>
      </c>
      <c r="G2334" s="46" t="s">
        <v>5898</v>
      </c>
      <c r="H2334" s="46">
        <v>0.26900000000000002</v>
      </c>
      <c r="I2334" s="46" t="s">
        <v>5898</v>
      </c>
      <c r="J2334" s="92" t="s">
        <v>5898</v>
      </c>
    </row>
    <row r="2335" spans="4:10" x14ac:dyDescent="0.15">
      <c r="D2335" s="40" t="s">
        <v>4658</v>
      </c>
      <c r="E2335" s="40" t="s">
        <v>4659</v>
      </c>
      <c r="F2335" s="46" t="s">
        <v>5898</v>
      </c>
      <c r="G2335" s="46" t="s">
        <v>5898</v>
      </c>
      <c r="H2335" s="46">
        <v>0.75</v>
      </c>
      <c r="I2335" s="46" t="s">
        <v>5898</v>
      </c>
      <c r="J2335" s="92" t="s">
        <v>5898</v>
      </c>
    </row>
    <row r="2336" spans="4:10" x14ac:dyDescent="0.15">
      <c r="D2336" s="40" t="s">
        <v>4660</v>
      </c>
      <c r="E2336" s="40" t="s">
        <v>4661</v>
      </c>
      <c r="F2336" s="46" t="s">
        <v>5898</v>
      </c>
      <c r="G2336" s="46" t="s">
        <v>5898</v>
      </c>
      <c r="H2336" s="46" t="s">
        <v>5898</v>
      </c>
      <c r="I2336" s="46" t="s">
        <v>5898</v>
      </c>
      <c r="J2336" s="92" t="s">
        <v>5898</v>
      </c>
    </row>
    <row r="2337" spans="4:10" x14ac:dyDescent="0.15">
      <c r="D2337" s="40" t="s">
        <v>4662</v>
      </c>
      <c r="E2337" s="40" t="s">
        <v>4663</v>
      </c>
      <c r="F2337" s="46" t="s">
        <v>5898</v>
      </c>
      <c r="G2337" s="46" t="s">
        <v>5898</v>
      </c>
      <c r="H2337" s="46">
        <v>0.1</v>
      </c>
      <c r="I2337" s="46" t="s">
        <v>5898</v>
      </c>
      <c r="J2337" s="92" t="s">
        <v>5898</v>
      </c>
    </row>
    <row r="2338" spans="4:10" x14ac:dyDescent="0.15">
      <c r="D2338" s="40" t="s">
        <v>4664</v>
      </c>
      <c r="E2338" s="40" t="s">
        <v>4665</v>
      </c>
      <c r="F2338" s="46" t="s">
        <v>5898</v>
      </c>
      <c r="G2338" s="46" t="s">
        <v>5898</v>
      </c>
      <c r="H2338" s="46">
        <v>0.50800000000000001</v>
      </c>
      <c r="I2338" s="46" t="s">
        <v>5898</v>
      </c>
      <c r="J2338" s="92" t="s">
        <v>5898</v>
      </c>
    </row>
    <row r="2339" spans="4:10" x14ac:dyDescent="0.15">
      <c r="D2339" s="40" t="s">
        <v>4666</v>
      </c>
      <c r="E2339" s="40" t="s">
        <v>4667</v>
      </c>
      <c r="F2339" s="46">
        <v>1</v>
      </c>
      <c r="G2339" s="46" t="s">
        <v>5898</v>
      </c>
      <c r="H2339" s="46" t="s">
        <v>5898</v>
      </c>
      <c r="I2339" s="46" t="s">
        <v>5898</v>
      </c>
      <c r="J2339" s="92" t="s">
        <v>5898</v>
      </c>
    </row>
    <row r="2340" spans="4:10" x14ac:dyDescent="0.15">
      <c r="D2340" s="40" t="s">
        <v>4668</v>
      </c>
      <c r="E2340" s="40" t="s">
        <v>4669</v>
      </c>
      <c r="F2340" s="46" t="s">
        <v>5898</v>
      </c>
      <c r="G2340" s="46" t="s">
        <v>5898</v>
      </c>
      <c r="H2340" s="46">
        <v>0.08</v>
      </c>
      <c r="I2340" s="46" t="s">
        <v>5898</v>
      </c>
      <c r="J2340" s="92" t="s">
        <v>5898</v>
      </c>
    </row>
    <row r="2341" spans="4:10" x14ac:dyDescent="0.15">
      <c r="D2341" s="40" t="s">
        <v>4670</v>
      </c>
      <c r="E2341" s="40" t="s">
        <v>4671</v>
      </c>
      <c r="F2341" s="46" t="s">
        <v>5898</v>
      </c>
      <c r="G2341" s="46" t="s">
        <v>5898</v>
      </c>
      <c r="H2341" s="46" t="s">
        <v>5898</v>
      </c>
      <c r="I2341" s="46" t="s">
        <v>5898</v>
      </c>
      <c r="J2341" s="92" t="s">
        <v>5898</v>
      </c>
    </row>
    <row r="2342" spans="4:10" x14ac:dyDescent="0.15">
      <c r="D2342" s="40" t="s">
        <v>4672</v>
      </c>
      <c r="E2342" s="40" t="s">
        <v>4673</v>
      </c>
      <c r="F2342" s="46" t="s">
        <v>5898</v>
      </c>
      <c r="G2342" s="46" t="s">
        <v>5898</v>
      </c>
      <c r="H2342" s="46">
        <v>0.01</v>
      </c>
      <c r="I2342" s="46" t="s">
        <v>5898</v>
      </c>
      <c r="J2342" s="92" t="s">
        <v>5898</v>
      </c>
    </row>
    <row r="2343" spans="4:10" x14ac:dyDescent="0.15">
      <c r="D2343" s="40" t="s">
        <v>4674</v>
      </c>
      <c r="E2343" s="40" t="s">
        <v>4675</v>
      </c>
      <c r="F2343" s="46" t="s">
        <v>5898</v>
      </c>
      <c r="G2343" s="46" t="s">
        <v>5898</v>
      </c>
      <c r="H2343" s="46">
        <v>0.18</v>
      </c>
      <c r="I2343" s="46" t="s">
        <v>5898</v>
      </c>
      <c r="J2343" s="92" t="s">
        <v>5898</v>
      </c>
    </row>
    <row r="2344" spans="4:10" x14ac:dyDescent="0.15">
      <c r="D2344" s="40" t="s">
        <v>4676</v>
      </c>
      <c r="E2344" s="40" t="s">
        <v>4677</v>
      </c>
      <c r="F2344" s="46" t="s">
        <v>5898</v>
      </c>
      <c r="G2344" s="46" t="s">
        <v>5898</v>
      </c>
      <c r="H2344" s="46" t="s">
        <v>5898</v>
      </c>
      <c r="I2344" s="46" t="s">
        <v>5898</v>
      </c>
      <c r="J2344" s="92" t="s">
        <v>5898</v>
      </c>
    </row>
    <row r="2345" spans="4:10" x14ac:dyDescent="0.15">
      <c r="D2345" s="40" t="s">
        <v>4678</v>
      </c>
      <c r="E2345" s="40" t="s">
        <v>4679</v>
      </c>
      <c r="F2345" s="46" t="s">
        <v>5898</v>
      </c>
      <c r="G2345" s="46" t="s">
        <v>5898</v>
      </c>
      <c r="H2345" s="46">
        <v>0.03</v>
      </c>
      <c r="I2345" s="46" t="s">
        <v>5898</v>
      </c>
      <c r="J2345" s="92" t="s">
        <v>5898</v>
      </c>
    </row>
    <row r="2346" spans="4:10" x14ac:dyDescent="0.15">
      <c r="D2346" s="40" t="s">
        <v>4680</v>
      </c>
      <c r="E2346" s="40" t="s">
        <v>4681</v>
      </c>
      <c r="F2346" s="46" t="s">
        <v>5898</v>
      </c>
      <c r="G2346" s="46" t="s">
        <v>5898</v>
      </c>
      <c r="H2346" s="46">
        <v>0.27</v>
      </c>
      <c r="I2346" s="46" t="s">
        <v>5898</v>
      </c>
      <c r="J2346" s="92" t="s">
        <v>5898</v>
      </c>
    </row>
    <row r="2347" spans="4:10" x14ac:dyDescent="0.15">
      <c r="D2347" s="40" t="s">
        <v>4682</v>
      </c>
      <c r="E2347" s="40" t="s">
        <v>4683</v>
      </c>
      <c r="F2347" s="46" t="s">
        <v>5898</v>
      </c>
      <c r="G2347" s="46" t="s">
        <v>5898</v>
      </c>
      <c r="H2347" s="46" t="s">
        <v>5898</v>
      </c>
      <c r="I2347" s="46" t="s">
        <v>5898</v>
      </c>
      <c r="J2347" s="92" t="s">
        <v>5898</v>
      </c>
    </row>
    <row r="2348" spans="4:10" x14ac:dyDescent="0.15">
      <c r="D2348" s="40" t="s">
        <v>4684</v>
      </c>
      <c r="E2348" s="40" t="s">
        <v>4685</v>
      </c>
      <c r="F2348" s="46" t="s">
        <v>5898</v>
      </c>
      <c r="G2348" s="46" t="s">
        <v>5898</v>
      </c>
      <c r="H2348" s="46">
        <v>0.12</v>
      </c>
      <c r="I2348" s="46" t="s">
        <v>5898</v>
      </c>
      <c r="J2348" s="92" t="s">
        <v>5898</v>
      </c>
    </row>
    <row r="2349" spans="4:10" x14ac:dyDescent="0.15">
      <c r="D2349" s="40" t="s">
        <v>4686</v>
      </c>
      <c r="E2349" s="40" t="s">
        <v>4687</v>
      </c>
      <c r="F2349" s="46" t="s">
        <v>5898</v>
      </c>
      <c r="G2349" s="46" t="s">
        <v>5898</v>
      </c>
      <c r="H2349" s="46">
        <v>0.02</v>
      </c>
      <c r="I2349" s="46" t="s">
        <v>5898</v>
      </c>
      <c r="J2349" s="92" t="s">
        <v>5898</v>
      </c>
    </row>
    <row r="2350" spans="4:10" x14ac:dyDescent="0.15">
      <c r="D2350" s="40" t="s">
        <v>4688</v>
      </c>
      <c r="E2350" s="40" t="s">
        <v>4689</v>
      </c>
      <c r="F2350" s="46" t="s">
        <v>5898</v>
      </c>
      <c r="G2350" s="46" t="s">
        <v>5898</v>
      </c>
      <c r="H2350" s="46" t="s">
        <v>5898</v>
      </c>
      <c r="I2350" s="46" t="s">
        <v>5898</v>
      </c>
      <c r="J2350" s="92" t="s">
        <v>5898</v>
      </c>
    </row>
    <row r="2351" spans="4:10" x14ac:dyDescent="0.15">
      <c r="D2351" s="40" t="s">
        <v>4690</v>
      </c>
      <c r="E2351" s="40" t="s">
        <v>4691</v>
      </c>
      <c r="F2351" s="46" t="s">
        <v>5898</v>
      </c>
      <c r="G2351" s="46" t="s">
        <v>5898</v>
      </c>
      <c r="H2351" s="46" t="s">
        <v>5898</v>
      </c>
      <c r="I2351" s="46" t="s">
        <v>5898</v>
      </c>
      <c r="J2351" s="92" t="s">
        <v>5898</v>
      </c>
    </row>
    <row r="2352" spans="4:10" x14ac:dyDescent="0.15">
      <c r="D2352" s="40" t="s">
        <v>4692</v>
      </c>
      <c r="E2352" s="40" t="s">
        <v>4693</v>
      </c>
      <c r="F2352" s="46" t="s">
        <v>5898</v>
      </c>
      <c r="G2352" s="46" t="s">
        <v>5898</v>
      </c>
      <c r="H2352" s="46" t="s">
        <v>5898</v>
      </c>
      <c r="I2352" s="46" t="s">
        <v>5898</v>
      </c>
      <c r="J2352" s="92" t="s">
        <v>5898</v>
      </c>
    </row>
    <row r="2353" spans="4:10" x14ac:dyDescent="0.15">
      <c r="D2353" s="40" t="s">
        <v>4694</v>
      </c>
      <c r="E2353" s="40" t="s">
        <v>4695</v>
      </c>
      <c r="F2353" s="46" t="s">
        <v>5898</v>
      </c>
      <c r="G2353" s="46" t="s">
        <v>5898</v>
      </c>
      <c r="H2353" s="46" t="s">
        <v>5898</v>
      </c>
      <c r="I2353" s="46" t="s">
        <v>5898</v>
      </c>
      <c r="J2353" s="92" t="s">
        <v>5898</v>
      </c>
    </row>
    <row r="2354" spans="4:10" x14ac:dyDescent="0.15">
      <c r="D2354" s="40" t="s">
        <v>4696</v>
      </c>
      <c r="E2354" s="40" t="s">
        <v>4697</v>
      </c>
      <c r="F2354" s="46" t="s">
        <v>5898</v>
      </c>
      <c r="G2354" s="46" t="s">
        <v>5898</v>
      </c>
      <c r="H2354" s="46">
        <v>0.09</v>
      </c>
      <c r="I2354" s="46" t="s">
        <v>5898</v>
      </c>
      <c r="J2354" s="92" t="s">
        <v>5898</v>
      </c>
    </row>
    <row r="2355" spans="4:10" x14ac:dyDescent="0.15">
      <c r="D2355" s="40" t="s">
        <v>4698</v>
      </c>
      <c r="E2355" s="40" t="s">
        <v>4699</v>
      </c>
      <c r="F2355" s="46" t="s">
        <v>5898</v>
      </c>
      <c r="G2355" s="46" t="s">
        <v>5898</v>
      </c>
      <c r="H2355" s="46">
        <v>0.13</v>
      </c>
      <c r="I2355" s="46" t="s">
        <v>5898</v>
      </c>
      <c r="J2355" s="92" t="s">
        <v>5898</v>
      </c>
    </row>
    <row r="2356" spans="4:10" x14ac:dyDescent="0.15">
      <c r="D2356" s="40" t="s">
        <v>4700</v>
      </c>
      <c r="E2356" s="40" t="s">
        <v>4701</v>
      </c>
      <c r="F2356" s="46" t="s">
        <v>5898</v>
      </c>
      <c r="G2356" s="46" t="s">
        <v>5898</v>
      </c>
      <c r="H2356" s="46">
        <v>0.08</v>
      </c>
      <c r="I2356" s="46" t="s">
        <v>5898</v>
      </c>
      <c r="J2356" s="92" t="s">
        <v>5898</v>
      </c>
    </row>
    <row r="2357" spans="4:10" x14ac:dyDescent="0.15">
      <c r="D2357" s="40" t="s">
        <v>4702</v>
      </c>
      <c r="E2357" s="40" t="s">
        <v>4703</v>
      </c>
      <c r="F2357" s="46" t="s">
        <v>5898</v>
      </c>
      <c r="G2357" s="46" t="s">
        <v>5898</v>
      </c>
      <c r="H2357" s="46">
        <v>0.03</v>
      </c>
      <c r="I2357" s="46" t="s">
        <v>5898</v>
      </c>
      <c r="J2357" s="92" t="s">
        <v>5898</v>
      </c>
    </row>
    <row r="2358" spans="4:10" x14ac:dyDescent="0.15">
      <c r="D2358" s="40" t="s">
        <v>4704</v>
      </c>
      <c r="E2358" s="40" t="s">
        <v>4705</v>
      </c>
      <c r="F2358" s="46">
        <v>0.05</v>
      </c>
      <c r="G2358" s="46" t="s">
        <v>5898</v>
      </c>
      <c r="H2358" s="46">
        <v>0.16</v>
      </c>
      <c r="I2358" s="46" t="s">
        <v>5898</v>
      </c>
      <c r="J2358" s="92">
        <v>1</v>
      </c>
    </row>
    <row r="2359" spans="4:10" x14ac:dyDescent="0.15">
      <c r="D2359" s="40" t="s">
        <v>4706</v>
      </c>
      <c r="E2359" s="40" t="s">
        <v>4707</v>
      </c>
      <c r="F2359" s="46" t="s">
        <v>5898</v>
      </c>
      <c r="G2359" s="46" t="s">
        <v>5898</v>
      </c>
      <c r="H2359" s="46">
        <v>0.03</v>
      </c>
      <c r="I2359" s="46" t="s">
        <v>5898</v>
      </c>
      <c r="J2359" s="92" t="s">
        <v>5898</v>
      </c>
    </row>
    <row r="2360" spans="4:10" x14ac:dyDescent="0.15">
      <c r="D2360" s="40" t="s">
        <v>4708</v>
      </c>
      <c r="E2360" s="40" t="s">
        <v>4709</v>
      </c>
      <c r="F2360" s="46" t="s">
        <v>5898</v>
      </c>
      <c r="G2360" s="46" t="s">
        <v>5898</v>
      </c>
      <c r="H2360" s="46">
        <v>0.1</v>
      </c>
      <c r="I2360" s="46" t="s">
        <v>5898</v>
      </c>
      <c r="J2360" s="92" t="s">
        <v>5898</v>
      </c>
    </row>
    <row r="2361" spans="4:10" x14ac:dyDescent="0.15">
      <c r="D2361" s="40" t="s">
        <v>4710</v>
      </c>
      <c r="E2361" s="40" t="s">
        <v>4711</v>
      </c>
      <c r="F2361" s="46" t="s">
        <v>5898</v>
      </c>
      <c r="G2361" s="46" t="s">
        <v>5898</v>
      </c>
      <c r="H2361" s="46" t="s">
        <v>5898</v>
      </c>
      <c r="I2361" s="46" t="s">
        <v>5898</v>
      </c>
      <c r="J2361" s="92" t="s">
        <v>5898</v>
      </c>
    </row>
    <row r="2362" spans="4:10" x14ac:dyDescent="0.15">
      <c r="D2362" s="40" t="s">
        <v>4712</v>
      </c>
      <c r="E2362" s="40" t="s">
        <v>4713</v>
      </c>
      <c r="F2362" s="46" t="s">
        <v>5898</v>
      </c>
      <c r="G2362" s="46" t="s">
        <v>5898</v>
      </c>
      <c r="H2362" s="46">
        <v>0.21199999999999999</v>
      </c>
      <c r="I2362" s="46" t="s">
        <v>5898</v>
      </c>
      <c r="J2362" s="92" t="s">
        <v>5898</v>
      </c>
    </row>
    <row r="2363" spans="4:10" x14ac:dyDescent="0.15">
      <c r="D2363" s="40" t="s">
        <v>4714</v>
      </c>
      <c r="E2363" s="40" t="s">
        <v>4715</v>
      </c>
      <c r="F2363" s="46" t="s">
        <v>5898</v>
      </c>
      <c r="G2363" s="46" t="s">
        <v>5898</v>
      </c>
      <c r="H2363" s="46" t="s">
        <v>5898</v>
      </c>
      <c r="I2363" s="46" t="s">
        <v>5898</v>
      </c>
      <c r="J2363" s="92" t="s">
        <v>5898</v>
      </c>
    </row>
    <row r="2364" spans="4:10" x14ac:dyDescent="0.15">
      <c r="D2364" s="40" t="s">
        <v>4716</v>
      </c>
      <c r="E2364" s="40" t="s">
        <v>4717</v>
      </c>
      <c r="F2364" s="46" t="s">
        <v>5898</v>
      </c>
      <c r="G2364" s="46" t="s">
        <v>5898</v>
      </c>
      <c r="H2364" s="46" t="s">
        <v>5898</v>
      </c>
      <c r="I2364" s="46" t="s">
        <v>5898</v>
      </c>
      <c r="J2364" s="92" t="s">
        <v>5898</v>
      </c>
    </row>
    <row r="2365" spans="4:10" x14ac:dyDescent="0.15">
      <c r="D2365" s="40" t="s">
        <v>4718</v>
      </c>
      <c r="E2365" s="40" t="s">
        <v>4719</v>
      </c>
      <c r="F2365" s="46" t="s">
        <v>5898</v>
      </c>
      <c r="G2365" s="46" t="s">
        <v>5898</v>
      </c>
      <c r="H2365" s="46" t="s">
        <v>5898</v>
      </c>
      <c r="I2365" s="46" t="s">
        <v>5898</v>
      </c>
      <c r="J2365" s="92" t="s">
        <v>5898</v>
      </c>
    </row>
    <row r="2366" spans="4:10" x14ac:dyDescent="0.15">
      <c r="D2366" s="40" t="s">
        <v>4720</v>
      </c>
      <c r="E2366" s="40" t="s">
        <v>4721</v>
      </c>
      <c r="F2366" s="46" t="s">
        <v>5898</v>
      </c>
      <c r="G2366" s="46" t="s">
        <v>5898</v>
      </c>
      <c r="H2366" s="46">
        <v>0.46</v>
      </c>
      <c r="I2366" s="46" t="s">
        <v>5898</v>
      </c>
      <c r="J2366" s="92" t="s">
        <v>5898</v>
      </c>
    </row>
    <row r="2367" spans="4:10" x14ac:dyDescent="0.15">
      <c r="D2367" s="40" t="s">
        <v>4722</v>
      </c>
      <c r="E2367" s="40" t="s">
        <v>4723</v>
      </c>
      <c r="F2367" s="46" t="s">
        <v>5898</v>
      </c>
      <c r="G2367" s="46" t="s">
        <v>5898</v>
      </c>
      <c r="H2367" s="46" t="s">
        <v>5898</v>
      </c>
      <c r="I2367" s="46" t="s">
        <v>5898</v>
      </c>
      <c r="J2367" s="92" t="s">
        <v>5898</v>
      </c>
    </row>
    <row r="2368" spans="4:10" x14ac:dyDescent="0.15">
      <c r="D2368" s="40" t="s">
        <v>4724</v>
      </c>
      <c r="E2368" s="40" t="s">
        <v>4725</v>
      </c>
      <c r="F2368" s="46" t="s">
        <v>5898</v>
      </c>
      <c r="G2368" s="46" t="s">
        <v>5898</v>
      </c>
      <c r="H2368" s="46" t="s">
        <v>5898</v>
      </c>
      <c r="I2368" s="46" t="s">
        <v>5898</v>
      </c>
      <c r="J2368" s="92" t="s">
        <v>5898</v>
      </c>
    </row>
    <row r="2369" spans="4:10" x14ac:dyDescent="0.15">
      <c r="D2369" s="40" t="s">
        <v>4726</v>
      </c>
      <c r="E2369" s="40" t="s">
        <v>4727</v>
      </c>
      <c r="F2369" s="46" t="s">
        <v>5898</v>
      </c>
      <c r="G2369" s="46" t="s">
        <v>5898</v>
      </c>
      <c r="H2369" s="46">
        <v>0.35</v>
      </c>
      <c r="I2369" s="46" t="s">
        <v>5898</v>
      </c>
      <c r="J2369" s="92" t="s">
        <v>5898</v>
      </c>
    </row>
    <row r="2370" spans="4:10" x14ac:dyDescent="0.15">
      <c r="D2370" s="40" t="s">
        <v>4728</v>
      </c>
      <c r="E2370" s="40" t="s">
        <v>4729</v>
      </c>
      <c r="F2370" s="46" t="s">
        <v>5898</v>
      </c>
      <c r="G2370" s="46" t="s">
        <v>5898</v>
      </c>
      <c r="H2370" s="46" t="s">
        <v>5898</v>
      </c>
      <c r="I2370" s="46" t="s">
        <v>5898</v>
      </c>
      <c r="J2370" s="92" t="s">
        <v>5898</v>
      </c>
    </row>
    <row r="2371" spans="4:10" x14ac:dyDescent="0.15">
      <c r="D2371" s="40" t="s">
        <v>4730</v>
      </c>
      <c r="E2371" s="40" t="s">
        <v>4731</v>
      </c>
      <c r="F2371" s="46" t="s">
        <v>5898</v>
      </c>
      <c r="G2371" s="46" t="s">
        <v>5898</v>
      </c>
      <c r="H2371" s="46" t="s">
        <v>5898</v>
      </c>
      <c r="I2371" s="46" t="s">
        <v>5898</v>
      </c>
      <c r="J2371" s="92" t="s">
        <v>5898</v>
      </c>
    </row>
    <row r="2372" spans="4:10" x14ac:dyDescent="0.15">
      <c r="D2372" s="40" t="s">
        <v>4732</v>
      </c>
      <c r="E2372" s="40" t="s">
        <v>4733</v>
      </c>
      <c r="F2372" s="46" t="s">
        <v>5898</v>
      </c>
      <c r="G2372" s="46" t="s">
        <v>5898</v>
      </c>
      <c r="H2372" s="46" t="s">
        <v>5898</v>
      </c>
      <c r="I2372" s="46" t="s">
        <v>5898</v>
      </c>
      <c r="J2372" s="92" t="s">
        <v>5898</v>
      </c>
    </row>
    <row r="2373" spans="4:10" x14ac:dyDescent="0.15">
      <c r="D2373" s="40" t="s">
        <v>4734</v>
      </c>
      <c r="E2373" s="40" t="s">
        <v>4735</v>
      </c>
      <c r="F2373" s="46" t="s">
        <v>5898</v>
      </c>
      <c r="G2373" s="46" t="s">
        <v>5898</v>
      </c>
      <c r="H2373" s="46">
        <v>0.01</v>
      </c>
      <c r="I2373" s="46" t="s">
        <v>5898</v>
      </c>
      <c r="J2373" s="92" t="s">
        <v>5898</v>
      </c>
    </row>
    <row r="2374" spans="4:10" x14ac:dyDescent="0.15">
      <c r="D2374" s="40" t="s">
        <v>4736</v>
      </c>
      <c r="E2374" s="40" t="s">
        <v>4737</v>
      </c>
      <c r="F2374" s="46" t="s">
        <v>5898</v>
      </c>
      <c r="G2374" s="46" t="s">
        <v>5898</v>
      </c>
      <c r="H2374" s="46">
        <v>0.25</v>
      </c>
      <c r="I2374" s="46" t="s">
        <v>5898</v>
      </c>
      <c r="J2374" s="92" t="s">
        <v>5898</v>
      </c>
    </row>
    <row r="2375" spans="4:10" x14ac:dyDescent="0.15">
      <c r="D2375" s="40" t="s">
        <v>4738</v>
      </c>
      <c r="E2375" s="40" t="s">
        <v>4739</v>
      </c>
      <c r="F2375" s="46" t="s">
        <v>5898</v>
      </c>
      <c r="G2375" s="46" t="s">
        <v>5898</v>
      </c>
      <c r="H2375" s="46">
        <v>0.25</v>
      </c>
      <c r="I2375" s="46" t="s">
        <v>5898</v>
      </c>
      <c r="J2375" s="92" t="s">
        <v>5898</v>
      </c>
    </row>
    <row r="2376" spans="4:10" x14ac:dyDescent="0.15">
      <c r="D2376" s="40" t="s">
        <v>4740</v>
      </c>
      <c r="E2376" s="40" t="s">
        <v>4741</v>
      </c>
      <c r="F2376" s="46">
        <v>8.5999999999999993E-2</v>
      </c>
      <c r="G2376" s="46" t="s">
        <v>5898</v>
      </c>
      <c r="H2376" s="46">
        <v>0.16500000000000001</v>
      </c>
      <c r="I2376" s="46" t="s">
        <v>5898</v>
      </c>
      <c r="J2376" s="92">
        <v>1</v>
      </c>
    </row>
    <row r="2377" spans="4:10" x14ac:dyDescent="0.15">
      <c r="D2377" s="40" t="s">
        <v>4742</v>
      </c>
      <c r="E2377" s="40" t="s">
        <v>4743</v>
      </c>
      <c r="F2377" s="46" t="s">
        <v>5898</v>
      </c>
      <c r="G2377" s="46" t="s">
        <v>5898</v>
      </c>
      <c r="H2377" s="46" t="s">
        <v>5898</v>
      </c>
      <c r="I2377" s="46" t="s">
        <v>5898</v>
      </c>
      <c r="J2377" s="92" t="s">
        <v>5898</v>
      </c>
    </row>
    <row r="2378" spans="4:10" x14ac:dyDescent="0.15">
      <c r="D2378" s="40" t="s">
        <v>4744</v>
      </c>
      <c r="E2378" s="40" t="s">
        <v>4745</v>
      </c>
      <c r="F2378" s="46" t="s">
        <v>5898</v>
      </c>
      <c r="G2378" s="46" t="s">
        <v>5898</v>
      </c>
      <c r="H2378" s="46" t="s">
        <v>5898</v>
      </c>
      <c r="I2378" s="46" t="s">
        <v>5898</v>
      </c>
      <c r="J2378" s="92" t="s">
        <v>5898</v>
      </c>
    </row>
    <row r="2379" spans="4:10" x14ac:dyDescent="0.15">
      <c r="D2379" s="40" t="s">
        <v>4746</v>
      </c>
      <c r="E2379" s="40" t="s">
        <v>4747</v>
      </c>
      <c r="F2379" s="46" t="s">
        <v>5898</v>
      </c>
      <c r="G2379" s="46" t="s">
        <v>5898</v>
      </c>
      <c r="H2379" s="46">
        <v>0.1</v>
      </c>
      <c r="I2379" s="46" t="s">
        <v>5898</v>
      </c>
      <c r="J2379" s="92" t="s">
        <v>5898</v>
      </c>
    </row>
    <row r="2380" spans="4:10" x14ac:dyDescent="0.15">
      <c r="D2380" s="40" t="s">
        <v>4748</v>
      </c>
      <c r="E2380" s="40" t="s">
        <v>4749</v>
      </c>
      <c r="F2380" s="46" t="s">
        <v>5898</v>
      </c>
      <c r="G2380" s="46" t="s">
        <v>5898</v>
      </c>
      <c r="H2380" s="46" t="s">
        <v>5898</v>
      </c>
      <c r="I2380" s="46" t="s">
        <v>5898</v>
      </c>
      <c r="J2380" s="92" t="s">
        <v>5898</v>
      </c>
    </row>
    <row r="2381" spans="4:10" x14ac:dyDescent="0.15">
      <c r="D2381" s="40" t="s">
        <v>4750</v>
      </c>
      <c r="E2381" s="40" t="s">
        <v>4751</v>
      </c>
      <c r="F2381" s="46" t="s">
        <v>5898</v>
      </c>
      <c r="G2381" s="46" t="s">
        <v>5898</v>
      </c>
      <c r="H2381" s="46">
        <v>0.02</v>
      </c>
      <c r="I2381" s="46" t="s">
        <v>5898</v>
      </c>
      <c r="J2381" s="92" t="s">
        <v>5898</v>
      </c>
    </row>
    <row r="2382" spans="4:10" x14ac:dyDescent="0.15">
      <c r="D2382" s="40" t="s">
        <v>4752</v>
      </c>
      <c r="E2382" s="40" t="s">
        <v>4753</v>
      </c>
      <c r="F2382" s="46" t="s">
        <v>5898</v>
      </c>
      <c r="G2382" s="46" t="s">
        <v>5898</v>
      </c>
      <c r="H2382" s="46">
        <v>1.6E-2</v>
      </c>
      <c r="I2382" s="46" t="s">
        <v>5898</v>
      </c>
      <c r="J2382" s="92" t="s">
        <v>5898</v>
      </c>
    </row>
    <row r="2383" spans="4:10" x14ac:dyDescent="0.15">
      <c r="D2383" s="40" t="s">
        <v>4754</v>
      </c>
      <c r="E2383" s="40" t="s">
        <v>4755</v>
      </c>
      <c r="F2383" s="46" t="s">
        <v>5898</v>
      </c>
      <c r="G2383" s="46" t="s">
        <v>5898</v>
      </c>
      <c r="H2383" s="46">
        <v>0.02</v>
      </c>
      <c r="I2383" s="46" t="s">
        <v>5898</v>
      </c>
      <c r="J2383" s="92" t="s">
        <v>5898</v>
      </c>
    </row>
    <row r="2384" spans="4:10" x14ac:dyDescent="0.15">
      <c r="D2384" s="40" t="s">
        <v>4756</v>
      </c>
      <c r="E2384" s="40" t="s">
        <v>4757</v>
      </c>
      <c r="F2384" s="46" t="s">
        <v>5898</v>
      </c>
      <c r="G2384" s="46" t="s">
        <v>5898</v>
      </c>
      <c r="H2384" s="46" t="s">
        <v>5898</v>
      </c>
      <c r="I2384" s="46" t="s">
        <v>5898</v>
      </c>
      <c r="J2384" s="92" t="s">
        <v>5898</v>
      </c>
    </row>
    <row r="2385" spans="4:10" x14ac:dyDescent="0.15">
      <c r="D2385" s="40" t="s">
        <v>4758</v>
      </c>
      <c r="E2385" s="40" t="s">
        <v>4759</v>
      </c>
      <c r="F2385" s="46" t="s">
        <v>5898</v>
      </c>
      <c r="G2385" s="46" t="s">
        <v>5898</v>
      </c>
      <c r="H2385" s="46" t="s">
        <v>5898</v>
      </c>
      <c r="I2385" s="46" t="s">
        <v>5898</v>
      </c>
      <c r="J2385" s="92" t="s">
        <v>5898</v>
      </c>
    </row>
    <row r="2386" spans="4:10" x14ac:dyDescent="0.15">
      <c r="D2386" s="40" t="s">
        <v>4760</v>
      </c>
      <c r="E2386" s="40" t="s">
        <v>4761</v>
      </c>
      <c r="F2386" s="46" t="s">
        <v>5898</v>
      </c>
      <c r="G2386" s="46" t="s">
        <v>5898</v>
      </c>
      <c r="H2386" s="46" t="s">
        <v>5898</v>
      </c>
      <c r="I2386" s="46" t="s">
        <v>5898</v>
      </c>
      <c r="J2386" s="92" t="s">
        <v>5898</v>
      </c>
    </row>
    <row r="2387" spans="4:10" x14ac:dyDescent="0.15">
      <c r="D2387" s="40" t="s">
        <v>4762</v>
      </c>
      <c r="E2387" s="40" t="s">
        <v>4763</v>
      </c>
      <c r="F2387" s="46" t="s">
        <v>5898</v>
      </c>
      <c r="G2387" s="46" t="s">
        <v>5898</v>
      </c>
      <c r="H2387" s="46">
        <v>0.22</v>
      </c>
      <c r="I2387" s="46" t="s">
        <v>5898</v>
      </c>
      <c r="J2387" s="92" t="s">
        <v>5898</v>
      </c>
    </row>
    <row r="2388" spans="4:10" x14ac:dyDescent="0.15">
      <c r="D2388" s="40" t="s">
        <v>4764</v>
      </c>
      <c r="E2388" s="40" t="s">
        <v>4765</v>
      </c>
      <c r="F2388" s="46" t="s">
        <v>5898</v>
      </c>
      <c r="G2388" s="46" t="s">
        <v>5898</v>
      </c>
      <c r="H2388" s="46">
        <v>9.5000000000000001E-2</v>
      </c>
      <c r="I2388" s="46" t="s">
        <v>5898</v>
      </c>
      <c r="J2388" s="92" t="s">
        <v>5898</v>
      </c>
    </row>
    <row r="2389" spans="4:10" x14ac:dyDescent="0.15">
      <c r="D2389" s="40" t="s">
        <v>4766</v>
      </c>
      <c r="E2389" s="40" t="s">
        <v>4767</v>
      </c>
      <c r="F2389" s="46" t="s">
        <v>5898</v>
      </c>
      <c r="G2389" s="46" t="s">
        <v>5898</v>
      </c>
      <c r="H2389" s="46">
        <v>0.01</v>
      </c>
      <c r="I2389" s="46" t="s">
        <v>5898</v>
      </c>
      <c r="J2389" s="92" t="s">
        <v>5898</v>
      </c>
    </row>
    <row r="2390" spans="4:10" x14ac:dyDescent="0.15">
      <c r="D2390" s="40" t="s">
        <v>4768</v>
      </c>
      <c r="E2390" s="40" t="s">
        <v>4769</v>
      </c>
      <c r="F2390" s="46" t="s">
        <v>5898</v>
      </c>
      <c r="G2390" s="46" t="s">
        <v>5898</v>
      </c>
      <c r="H2390" s="46">
        <v>7.0000000000000007E-2</v>
      </c>
      <c r="I2390" s="46" t="s">
        <v>5898</v>
      </c>
      <c r="J2390" s="92" t="s">
        <v>5898</v>
      </c>
    </row>
    <row r="2391" spans="4:10" x14ac:dyDescent="0.15">
      <c r="D2391" s="40" t="s">
        <v>4770</v>
      </c>
      <c r="E2391" s="40" t="s">
        <v>4771</v>
      </c>
      <c r="F2391" s="46" t="s">
        <v>5898</v>
      </c>
      <c r="G2391" s="46" t="s">
        <v>5898</v>
      </c>
      <c r="H2391" s="46" t="s">
        <v>5898</v>
      </c>
      <c r="I2391" s="46" t="s">
        <v>5898</v>
      </c>
      <c r="J2391" s="92" t="s">
        <v>5898</v>
      </c>
    </row>
    <row r="2392" spans="4:10" x14ac:dyDescent="0.15">
      <c r="D2392" s="40" t="s">
        <v>4772</v>
      </c>
      <c r="E2392" s="40" t="s">
        <v>4773</v>
      </c>
      <c r="F2392" s="46" t="s">
        <v>5898</v>
      </c>
      <c r="G2392" s="46" t="s">
        <v>5898</v>
      </c>
      <c r="H2392" s="46" t="s">
        <v>5898</v>
      </c>
      <c r="I2392" s="46" t="s">
        <v>5898</v>
      </c>
      <c r="J2392" s="92" t="s">
        <v>5898</v>
      </c>
    </row>
    <row r="2393" spans="4:10" x14ac:dyDescent="0.15">
      <c r="D2393" s="40" t="s">
        <v>4774</v>
      </c>
      <c r="E2393" s="40" t="s">
        <v>4775</v>
      </c>
      <c r="F2393" s="46" t="s">
        <v>5898</v>
      </c>
      <c r="G2393" s="46" t="s">
        <v>5898</v>
      </c>
      <c r="H2393" s="46">
        <v>0.16</v>
      </c>
      <c r="I2393" s="46" t="s">
        <v>5898</v>
      </c>
      <c r="J2393" s="92" t="s">
        <v>5898</v>
      </c>
    </row>
    <row r="2394" spans="4:10" x14ac:dyDescent="0.15">
      <c r="D2394" s="40" t="s">
        <v>4776</v>
      </c>
      <c r="E2394" s="40" t="s">
        <v>4777</v>
      </c>
      <c r="F2394" s="46" t="s">
        <v>5898</v>
      </c>
      <c r="G2394" s="46" t="s">
        <v>5898</v>
      </c>
      <c r="H2394" s="46" t="s">
        <v>5898</v>
      </c>
      <c r="I2394" s="46" t="s">
        <v>5898</v>
      </c>
      <c r="J2394" s="92" t="s">
        <v>5898</v>
      </c>
    </row>
    <row r="2395" spans="4:10" x14ac:dyDescent="0.15">
      <c r="D2395" s="40" t="s">
        <v>4778</v>
      </c>
      <c r="E2395" s="40" t="s">
        <v>4779</v>
      </c>
      <c r="F2395" s="46" t="s">
        <v>5898</v>
      </c>
      <c r="G2395" s="46" t="s">
        <v>5898</v>
      </c>
      <c r="H2395" s="46" t="s">
        <v>5898</v>
      </c>
      <c r="I2395" s="46" t="s">
        <v>5898</v>
      </c>
      <c r="J2395" s="92" t="s">
        <v>5898</v>
      </c>
    </row>
    <row r="2396" spans="4:10" x14ac:dyDescent="0.15">
      <c r="D2396" s="40" t="s">
        <v>4780</v>
      </c>
      <c r="E2396" s="40" t="s">
        <v>4781</v>
      </c>
      <c r="F2396" s="46" t="s">
        <v>5898</v>
      </c>
      <c r="G2396" s="46" t="s">
        <v>5898</v>
      </c>
      <c r="H2396" s="46" t="s">
        <v>5898</v>
      </c>
      <c r="I2396" s="46" t="s">
        <v>5898</v>
      </c>
      <c r="J2396" s="92" t="s">
        <v>5898</v>
      </c>
    </row>
    <row r="2397" spans="4:10" x14ac:dyDescent="0.15">
      <c r="D2397" s="40" t="s">
        <v>4782</v>
      </c>
      <c r="E2397" s="40" t="s">
        <v>4783</v>
      </c>
      <c r="F2397" s="46" t="s">
        <v>5898</v>
      </c>
      <c r="G2397" s="46" t="s">
        <v>5898</v>
      </c>
      <c r="H2397" s="46" t="s">
        <v>5898</v>
      </c>
      <c r="I2397" s="46" t="s">
        <v>5898</v>
      </c>
      <c r="J2397" s="92" t="s">
        <v>5898</v>
      </c>
    </row>
    <row r="2398" spans="4:10" x14ac:dyDescent="0.15">
      <c r="D2398" s="40" t="s">
        <v>4784</v>
      </c>
      <c r="E2398" s="40" t="s">
        <v>4785</v>
      </c>
      <c r="F2398" s="46" t="s">
        <v>5898</v>
      </c>
      <c r="G2398" s="46" t="s">
        <v>5898</v>
      </c>
      <c r="H2398" s="46" t="s">
        <v>5898</v>
      </c>
      <c r="I2398" s="46" t="s">
        <v>5898</v>
      </c>
      <c r="J2398" s="92" t="s">
        <v>5898</v>
      </c>
    </row>
    <row r="2399" spans="4:10" x14ac:dyDescent="0.15">
      <c r="D2399" s="40" t="s">
        <v>4786</v>
      </c>
      <c r="E2399" s="40" t="s">
        <v>4787</v>
      </c>
      <c r="F2399" s="46" t="s">
        <v>5898</v>
      </c>
      <c r="G2399" s="46" t="s">
        <v>5898</v>
      </c>
      <c r="H2399" s="46">
        <v>0.28000000000000003</v>
      </c>
      <c r="I2399" s="46" t="s">
        <v>5898</v>
      </c>
      <c r="J2399" s="92" t="s">
        <v>5898</v>
      </c>
    </row>
    <row r="2400" spans="4:10" x14ac:dyDescent="0.15">
      <c r="D2400" s="40" t="s">
        <v>4788</v>
      </c>
      <c r="E2400" s="40" t="s">
        <v>4789</v>
      </c>
      <c r="F2400" s="46">
        <v>0.112</v>
      </c>
      <c r="G2400" s="46" t="s">
        <v>5898</v>
      </c>
      <c r="H2400" s="46" t="s">
        <v>5898</v>
      </c>
      <c r="I2400" s="46" t="s">
        <v>5898</v>
      </c>
      <c r="J2400" s="92" t="s">
        <v>5898</v>
      </c>
    </row>
    <row r="2401" spans="4:10" x14ac:dyDescent="0.15">
      <c r="D2401" s="40" t="s">
        <v>4790</v>
      </c>
      <c r="E2401" s="40" t="s">
        <v>4791</v>
      </c>
      <c r="F2401" s="46" t="s">
        <v>5898</v>
      </c>
      <c r="G2401" s="46" t="s">
        <v>5898</v>
      </c>
      <c r="H2401" s="46" t="s">
        <v>5898</v>
      </c>
      <c r="I2401" s="46" t="s">
        <v>5898</v>
      </c>
      <c r="J2401" s="92" t="s">
        <v>5898</v>
      </c>
    </row>
    <row r="2402" spans="4:10" x14ac:dyDescent="0.15">
      <c r="D2402" s="40" t="s">
        <v>4792</v>
      </c>
      <c r="E2402" s="40" t="s">
        <v>4793</v>
      </c>
      <c r="F2402" s="46" t="s">
        <v>5898</v>
      </c>
      <c r="G2402" s="46" t="s">
        <v>5898</v>
      </c>
      <c r="H2402" s="46" t="s">
        <v>5898</v>
      </c>
      <c r="I2402" s="46" t="s">
        <v>5898</v>
      </c>
      <c r="J2402" s="92" t="s">
        <v>5898</v>
      </c>
    </row>
    <row r="2403" spans="4:10" x14ac:dyDescent="0.15">
      <c r="D2403" s="40" t="s">
        <v>4794</v>
      </c>
      <c r="E2403" s="40" t="s">
        <v>4795</v>
      </c>
      <c r="F2403" s="46" t="s">
        <v>5898</v>
      </c>
      <c r="G2403" s="46" t="s">
        <v>5898</v>
      </c>
      <c r="H2403" s="46" t="s">
        <v>5898</v>
      </c>
      <c r="I2403" s="46" t="s">
        <v>5898</v>
      </c>
      <c r="J2403" s="92" t="s">
        <v>5898</v>
      </c>
    </row>
    <row r="2404" spans="4:10" x14ac:dyDescent="0.15">
      <c r="D2404" s="40" t="s">
        <v>4796</v>
      </c>
      <c r="E2404" s="40" t="s">
        <v>4797</v>
      </c>
      <c r="F2404" s="46" t="s">
        <v>5898</v>
      </c>
      <c r="G2404" s="46" t="s">
        <v>5898</v>
      </c>
      <c r="H2404" s="46" t="s">
        <v>5898</v>
      </c>
      <c r="I2404" s="46" t="s">
        <v>5898</v>
      </c>
      <c r="J2404" s="92" t="s">
        <v>5898</v>
      </c>
    </row>
    <row r="2405" spans="4:10" x14ac:dyDescent="0.15">
      <c r="D2405" s="40" t="s">
        <v>4798</v>
      </c>
      <c r="E2405" s="40" t="s">
        <v>4799</v>
      </c>
      <c r="F2405" s="46" t="s">
        <v>5898</v>
      </c>
      <c r="G2405" s="46" t="s">
        <v>5898</v>
      </c>
      <c r="H2405" s="46" t="s">
        <v>5898</v>
      </c>
      <c r="I2405" s="46" t="s">
        <v>5898</v>
      </c>
      <c r="J2405" s="92" t="s">
        <v>5898</v>
      </c>
    </row>
    <row r="2406" spans="4:10" x14ac:dyDescent="0.15">
      <c r="D2406" s="40" t="s">
        <v>4800</v>
      </c>
      <c r="E2406" s="40" t="s">
        <v>4801</v>
      </c>
      <c r="F2406" s="46" t="s">
        <v>5898</v>
      </c>
      <c r="G2406" s="46" t="s">
        <v>5898</v>
      </c>
      <c r="H2406" s="46">
        <v>0.05</v>
      </c>
      <c r="I2406" s="46" t="s">
        <v>5898</v>
      </c>
      <c r="J2406" s="92" t="s">
        <v>5898</v>
      </c>
    </row>
    <row r="2407" spans="4:10" x14ac:dyDescent="0.15">
      <c r="D2407" s="40" t="s">
        <v>4802</v>
      </c>
      <c r="E2407" s="40" t="s">
        <v>4803</v>
      </c>
      <c r="F2407" s="46" t="s">
        <v>5898</v>
      </c>
      <c r="G2407" s="46" t="s">
        <v>5898</v>
      </c>
      <c r="H2407" s="46">
        <v>3.5000000000000003E-2</v>
      </c>
      <c r="I2407" s="46" t="s">
        <v>5898</v>
      </c>
      <c r="J2407" s="92" t="s">
        <v>5898</v>
      </c>
    </row>
    <row r="2408" spans="4:10" x14ac:dyDescent="0.15">
      <c r="D2408" s="40" t="s">
        <v>4804</v>
      </c>
      <c r="E2408" s="40" t="s">
        <v>4805</v>
      </c>
      <c r="F2408" s="46" t="s">
        <v>5898</v>
      </c>
      <c r="G2408" s="46" t="s">
        <v>5898</v>
      </c>
      <c r="H2408" s="46" t="s">
        <v>5898</v>
      </c>
      <c r="I2408" s="46" t="s">
        <v>5898</v>
      </c>
      <c r="J2408" s="92" t="s">
        <v>5898</v>
      </c>
    </row>
    <row r="2409" spans="4:10" x14ac:dyDescent="0.15">
      <c r="D2409" s="40" t="s">
        <v>4806</v>
      </c>
      <c r="E2409" s="40" t="s">
        <v>4807</v>
      </c>
      <c r="F2409" s="46" t="s">
        <v>5898</v>
      </c>
      <c r="G2409" s="46" t="s">
        <v>5898</v>
      </c>
      <c r="H2409" s="46" t="s">
        <v>5898</v>
      </c>
      <c r="I2409" s="46" t="s">
        <v>5898</v>
      </c>
      <c r="J2409" s="92" t="s">
        <v>5898</v>
      </c>
    </row>
    <row r="2410" spans="4:10" x14ac:dyDescent="0.15">
      <c r="D2410" s="40" t="s">
        <v>4808</v>
      </c>
      <c r="E2410" s="40" t="s">
        <v>4809</v>
      </c>
      <c r="F2410" s="46" t="s">
        <v>5898</v>
      </c>
      <c r="G2410" s="46" t="s">
        <v>5898</v>
      </c>
      <c r="H2410" s="46" t="s">
        <v>5898</v>
      </c>
      <c r="I2410" s="46" t="s">
        <v>5898</v>
      </c>
      <c r="J2410" s="92" t="s">
        <v>5898</v>
      </c>
    </row>
    <row r="2411" spans="4:10" x14ac:dyDescent="0.15">
      <c r="D2411" s="40" t="s">
        <v>4810</v>
      </c>
      <c r="E2411" s="40" t="s">
        <v>4811</v>
      </c>
      <c r="F2411" s="46" t="s">
        <v>5898</v>
      </c>
      <c r="G2411" s="46" t="s">
        <v>5898</v>
      </c>
      <c r="H2411" s="46">
        <v>0.81</v>
      </c>
      <c r="I2411" s="46" t="s">
        <v>5898</v>
      </c>
      <c r="J2411" s="92" t="s">
        <v>5898</v>
      </c>
    </row>
    <row r="2412" spans="4:10" x14ac:dyDescent="0.15">
      <c r="D2412" s="40" t="s">
        <v>4812</v>
      </c>
      <c r="E2412" s="40" t="s">
        <v>4813</v>
      </c>
      <c r="F2412" s="46" t="s">
        <v>5898</v>
      </c>
      <c r="G2412" s="46" t="s">
        <v>5898</v>
      </c>
      <c r="H2412" s="46">
        <v>0.5</v>
      </c>
      <c r="I2412" s="46" t="s">
        <v>5898</v>
      </c>
      <c r="J2412" s="92" t="s">
        <v>5898</v>
      </c>
    </row>
    <row r="2413" spans="4:10" x14ac:dyDescent="0.15">
      <c r="D2413" s="40" t="s">
        <v>4814</v>
      </c>
      <c r="E2413" s="40" t="s">
        <v>4815</v>
      </c>
      <c r="F2413" s="46" t="s">
        <v>5898</v>
      </c>
      <c r="G2413" s="46" t="s">
        <v>5898</v>
      </c>
      <c r="H2413" s="46">
        <v>0.08</v>
      </c>
      <c r="I2413" s="46" t="s">
        <v>5898</v>
      </c>
      <c r="J2413" s="92" t="s">
        <v>5898</v>
      </c>
    </row>
    <row r="2414" spans="4:10" x14ac:dyDescent="0.15">
      <c r="D2414" s="40" t="s">
        <v>4816</v>
      </c>
      <c r="E2414" s="40" t="s">
        <v>4817</v>
      </c>
      <c r="F2414" s="46" t="s">
        <v>5898</v>
      </c>
      <c r="G2414" s="46" t="s">
        <v>5898</v>
      </c>
      <c r="H2414" s="46" t="s">
        <v>5898</v>
      </c>
      <c r="I2414" s="46" t="s">
        <v>5898</v>
      </c>
      <c r="J2414" s="92" t="s">
        <v>5898</v>
      </c>
    </row>
    <row r="2415" spans="4:10" x14ac:dyDescent="0.15">
      <c r="D2415" s="40" t="s">
        <v>4818</v>
      </c>
      <c r="E2415" s="40" t="s">
        <v>4819</v>
      </c>
      <c r="F2415" s="46" t="s">
        <v>5898</v>
      </c>
      <c r="G2415" s="46" t="s">
        <v>5898</v>
      </c>
      <c r="H2415" s="46" t="s">
        <v>5898</v>
      </c>
      <c r="I2415" s="46" t="s">
        <v>5898</v>
      </c>
      <c r="J2415" s="92" t="s">
        <v>5898</v>
      </c>
    </row>
    <row r="2416" spans="4:10" x14ac:dyDescent="0.15">
      <c r="D2416" s="40" t="s">
        <v>4820</v>
      </c>
      <c r="E2416" s="40" t="s">
        <v>4821</v>
      </c>
      <c r="F2416" s="46" t="s">
        <v>5898</v>
      </c>
      <c r="G2416" s="46" t="s">
        <v>5898</v>
      </c>
      <c r="H2416" s="46" t="s">
        <v>5898</v>
      </c>
      <c r="I2416" s="46" t="s">
        <v>5898</v>
      </c>
      <c r="J2416" s="92" t="s">
        <v>5898</v>
      </c>
    </row>
    <row r="2417" spans="4:10" x14ac:dyDescent="0.15">
      <c r="D2417" s="40" t="s">
        <v>4822</v>
      </c>
      <c r="E2417" s="40" t="s">
        <v>4823</v>
      </c>
      <c r="F2417" s="46" t="s">
        <v>5898</v>
      </c>
      <c r="G2417" s="46" t="s">
        <v>5898</v>
      </c>
      <c r="H2417" s="46" t="s">
        <v>5898</v>
      </c>
      <c r="I2417" s="46" t="s">
        <v>5898</v>
      </c>
      <c r="J2417" s="92" t="s">
        <v>5898</v>
      </c>
    </row>
    <row r="2418" spans="4:10" x14ac:dyDescent="0.15">
      <c r="D2418" s="40" t="s">
        <v>4824</v>
      </c>
      <c r="E2418" s="40" t="s">
        <v>4825</v>
      </c>
      <c r="F2418" s="46" t="s">
        <v>5898</v>
      </c>
      <c r="G2418" s="46" t="s">
        <v>5898</v>
      </c>
      <c r="H2418" s="46">
        <v>3.7999999999999999E-2</v>
      </c>
      <c r="I2418" s="46" t="s">
        <v>5898</v>
      </c>
      <c r="J2418" s="92" t="s">
        <v>5898</v>
      </c>
    </row>
    <row r="2419" spans="4:10" x14ac:dyDescent="0.15">
      <c r="D2419" s="40" t="s">
        <v>4826</v>
      </c>
      <c r="E2419" s="40" t="s">
        <v>4827</v>
      </c>
      <c r="F2419" s="46" t="s">
        <v>5898</v>
      </c>
      <c r="G2419" s="46" t="s">
        <v>5898</v>
      </c>
      <c r="H2419" s="46" t="s">
        <v>5898</v>
      </c>
      <c r="I2419" s="46" t="s">
        <v>5898</v>
      </c>
      <c r="J2419" s="92" t="s">
        <v>5898</v>
      </c>
    </row>
    <row r="2420" spans="4:10" x14ac:dyDescent="0.15">
      <c r="D2420" s="40" t="s">
        <v>4828</v>
      </c>
      <c r="E2420" s="40" t="s">
        <v>4829</v>
      </c>
      <c r="F2420" s="46" t="s">
        <v>5898</v>
      </c>
      <c r="G2420" s="46" t="s">
        <v>5898</v>
      </c>
      <c r="H2420" s="46">
        <v>0.4</v>
      </c>
      <c r="I2420" s="46" t="s">
        <v>5898</v>
      </c>
      <c r="J2420" s="92" t="s">
        <v>5898</v>
      </c>
    </row>
    <row r="2421" spans="4:10" x14ac:dyDescent="0.15">
      <c r="D2421" s="40" t="s">
        <v>4830</v>
      </c>
      <c r="E2421" s="40" t="s">
        <v>4831</v>
      </c>
      <c r="F2421" s="46" t="s">
        <v>5898</v>
      </c>
      <c r="G2421" s="46" t="s">
        <v>5898</v>
      </c>
      <c r="H2421" s="46" t="s">
        <v>5898</v>
      </c>
      <c r="I2421" s="46" t="s">
        <v>5898</v>
      </c>
      <c r="J2421" s="92" t="s">
        <v>5898</v>
      </c>
    </row>
    <row r="2422" spans="4:10" x14ac:dyDescent="0.15">
      <c r="D2422" s="40" t="s">
        <v>4832</v>
      </c>
      <c r="E2422" s="40" t="s">
        <v>4833</v>
      </c>
      <c r="F2422" s="46" t="s">
        <v>5898</v>
      </c>
      <c r="G2422" s="46" t="s">
        <v>5898</v>
      </c>
      <c r="H2422" s="46" t="s">
        <v>5898</v>
      </c>
      <c r="I2422" s="46" t="s">
        <v>5898</v>
      </c>
      <c r="J2422" s="92" t="s">
        <v>5898</v>
      </c>
    </row>
    <row r="2423" spans="4:10" x14ac:dyDescent="0.15">
      <c r="D2423" s="40" t="s">
        <v>4834</v>
      </c>
      <c r="E2423" s="40" t="s">
        <v>4835</v>
      </c>
      <c r="F2423" s="46" t="s">
        <v>5898</v>
      </c>
      <c r="G2423" s="46" t="s">
        <v>5898</v>
      </c>
      <c r="H2423" s="46">
        <v>0.48</v>
      </c>
      <c r="I2423" s="46" t="s">
        <v>5898</v>
      </c>
      <c r="J2423" s="92" t="s">
        <v>5898</v>
      </c>
    </row>
    <row r="2424" spans="4:10" x14ac:dyDescent="0.15">
      <c r="D2424" s="40" t="s">
        <v>4836</v>
      </c>
      <c r="E2424" s="40" t="s">
        <v>4837</v>
      </c>
      <c r="F2424" s="46" t="s">
        <v>5898</v>
      </c>
      <c r="G2424" s="46" t="s">
        <v>5898</v>
      </c>
      <c r="H2424" s="46">
        <v>0.1</v>
      </c>
      <c r="I2424" s="46" t="s">
        <v>5898</v>
      </c>
      <c r="J2424" s="92" t="s">
        <v>5898</v>
      </c>
    </row>
    <row r="2425" spans="4:10" x14ac:dyDescent="0.15">
      <c r="D2425" s="40" t="s">
        <v>4838</v>
      </c>
      <c r="E2425" s="40" t="s">
        <v>4839</v>
      </c>
      <c r="F2425" s="46" t="s">
        <v>5898</v>
      </c>
      <c r="G2425" s="46" t="s">
        <v>5898</v>
      </c>
      <c r="H2425" s="46">
        <v>0.06</v>
      </c>
      <c r="I2425" s="46" t="s">
        <v>5898</v>
      </c>
      <c r="J2425" s="92" t="s">
        <v>5898</v>
      </c>
    </row>
    <row r="2426" spans="4:10" x14ac:dyDescent="0.15">
      <c r="D2426" s="40" t="s">
        <v>4840</v>
      </c>
      <c r="E2426" s="40" t="s">
        <v>4841</v>
      </c>
      <c r="F2426" s="46" t="s">
        <v>5898</v>
      </c>
      <c r="G2426" s="46" t="s">
        <v>5898</v>
      </c>
      <c r="H2426" s="46">
        <v>3.1570000000000001E-2</v>
      </c>
      <c r="I2426" s="46" t="s">
        <v>5898</v>
      </c>
      <c r="J2426" s="92" t="s">
        <v>5898</v>
      </c>
    </row>
    <row r="2427" spans="4:10" x14ac:dyDescent="0.15">
      <c r="D2427" s="40" t="s">
        <v>4842</v>
      </c>
      <c r="E2427" s="40" t="s">
        <v>4843</v>
      </c>
      <c r="F2427" s="46" t="s">
        <v>5898</v>
      </c>
      <c r="G2427" s="46" t="s">
        <v>5898</v>
      </c>
      <c r="H2427" s="46" t="s">
        <v>5898</v>
      </c>
      <c r="I2427" s="46" t="s">
        <v>5898</v>
      </c>
      <c r="J2427" s="92" t="s">
        <v>5898</v>
      </c>
    </row>
    <row r="2428" spans="4:10" x14ac:dyDescent="0.15">
      <c r="D2428" s="40" t="s">
        <v>4844</v>
      </c>
      <c r="E2428" s="40" t="s">
        <v>4845</v>
      </c>
      <c r="F2428" s="46" t="s">
        <v>5898</v>
      </c>
      <c r="G2428" s="46" t="s">
        <v>5898</v>
      </c>
      <c r="H2428" s="46">
        <v>1.6E-2</v>
      </c>
      <c r="I2428" s="46" t="s">
        <v>5898</v>
      </c>
      <c r="J2428" s="92" t="s">
        <v>5898</v>
      </c>
    </row>
    <row r="2429" spans="4:10" x14ac:dyDescent="0.15">
      <c r="D2429" s="40" t="s">
        <v>4846</v>
      </c>
      <c r="E2429" s="40" t="s">
        <v>4847</v>
      </c>
      <c r="F2429" s="46" t="s">
        <v>5898</v>
      </c>
      <c r="G2429" s="46" t="s">
        <v>5898</v>
      </c>
      <c r="H2429" s="46" t="s">
        <v>5898</v>
      </c>
      <c r="I2429" s="46" t="s">
        <v>5898</v>
      </c>
      <c r="J2429" s="92" t="s">
        <v>5898</v>
      </c>
    </row>
    <row r="2430" spans="4:10" x14ac:dyDescent="0.15">
      <c r="D2430" s="40" t="s">
        <v>4848</v>
      </c>
      <c r="E2430" s="40" t="s">
        <v>4849</v>
      </c>
      <c r="F2430" s="46" t="s">
        <v>5898</v>
      </c>
      <c r="G2430" s="46" t="s">
        <v>5898</v>
      </c>
      <c r="H2430" s="46">
        <v>0.2</v>
      </c>
      <c r="I2430" s="46" t="s">
        <v>5898</v>
      </c>
      <c r="J2430" s="92" t="s">
        <v>5898</v>
      </c>
    </row>
    <row r="2431" spans="4:10" x14ac:dyDescent="0.15">
      <c r="D2431" s="40" t="s">
        <v>4850</v>
      </c>
      <c r="E2431" s="40" t="s">
        <v>4851</v>
      </c>
      <c r="F2431" s="46" t="s">
        <v>5898</v>
      </c>
      <c r="G2431" s="46" t="s">
        <v>5898</v>
      </c>
      <c r="H2431" s="46" t="s">
        <v>5898</v>
      </c>
      <c r="I2431" s="46" t="s">
        <v>5898</v>
      </c>
      <c r="J2431" s="92" t="s">
        <v>5898</v>
      </c>
    </row>
    <row r="2432" spans="4:10" x14ac:dyDescent="0.15">
      <c r="D2432" s="40" t="s">
        <v>4852</v>
      </c>
      <c r="E2432" s="40" t="s">
        <v>4853</v>
      </c>
      <c r="F2432" s="46" t="s">
        <v>5898</v>
      </c>
      <c r="G2432" s="46" t="s">
        <v>5898</v>
      </c>
      <c r="H2432" s="46" t="s">
        <v>5898</v>
      </c>
      <c r="I2432" s="46" t="s">
        <v>5898</v>
      </c>
      <c r="J2432" s="92" t="s">
        <v>5898</v>
      </c>
    </row>
    <row r="2433" spans="4:10" x14ac:dyDescent="0.15">
      <c r="D2433" s="40" t="s">
        <v>4854</v>
      </c>
      <c r="E2433" s="40" t="s">
        <v>4855</v>
      </c>
      <c r="F2433" s="46" t="s">
        <v>5898</v>
      </c>
      <c r="G2433" s="46" t="s">
        <v>5898</v>
      </c>
      <c r="H2433" s="46">
        <v>0.04</v>
      </c>
      <c r="I2433" s="46" t="s">
        <v>5898</v>
      </c>
      <c r="J2433" s="92" t="s">
        <v>5898</v>
      </c>
    </row>
    <row r="2434" spans="4:10" x14ac:dyDescent="0.15">
      <c r="D2434" s="40" t="s">
        <v>4856</v>
      </c>
      <c r="E2434" s="40" t="s">
        <v>4857</v>
      </c>
      <c r="F2434" s="46" t="s">
        <v>5898</v>
      </c>
      <c r="G2434" s="46" t="s">
        <v>5898</v>
      </c>
      <c r="H2434" s="46" t="s">
        <v>5898</v>
      </c>
      <c r="I2434" s="46" t="s">
        <v>5898</v>
      </c>
      <c r="J2434" s="92" t="s">
        <v>5898</v>
      </c>
    </row>
    <row r="2435" spans="4:10" x14ac:dyDescent="0.15">
      <c r="D2435" s="40" t="s">
        <v>4858</v>
      </c>
      <c r="E2435" s="40" t="s">
        <v>4859</v>
      </c>
      <c r="F2435" s="46" t="s">
        <v>5898</v>
      </c>
      <c r="G2435" s="46" t="s">
        <v>5898</v>
      </c>
      <c r="H2435" s="46" t="s">
        <v>5898</v>
      </c>
      <c r="I2435" s="46" t="s">
        <v>5898</v>
      </c>
      <c r="J2435" s="92" t="s">
        <v>5898</v>
      </c>
    </row>
    <row r="2436" spans="4:10" x14ac:dyDescent="0.15">
      <c r="D2436" s="40" t="s">
        <v>4860</v>
      </c>
      <c r="E2436" s="40" t="s">
        <v>4861</v>
      </c>
      <c r="F2436" s="46" t="s">
        <v>5898</v>
      </c>
      <c r="G2436" s="46" t="s">
        <v>5898</v>
      </c>
      <c r="H2436" s="46" t="s">
        <v>5898</v>
      </c>
      <c r="I2436" s="46" t="s">
        <v>5898</v>
      </c>
      <c r="J2436" s="92" t="s">
        <v>5898</v>
      </c>
    </row>
    <row r="2437" spans="4:10" x14ac:dyDescent="0.15">
      <c r="D2437" s="40" t="s">
        <v>4862</v>
      </c>
      <c r="E2437" s="40" t="s">
        <v>4863</v>
      </c>
      <c r="F2437" s="46" t="s">
        <v>5898</v>
      </c>
      <c r="G2437" s="46" t="s">
        <v>5898</v>
      </c>
      <c r="H2437" s="46" t="s">
        <v>5898</v>
      </c>
      <c r="I2437" s="46" t="s">
        <v>5898</v>
      </c>
      <c r="J2437" s="92" t="s">
        <v>5898</v>
      </c>
    </row>
    <row r="2438" spans="4:10" x14ac:dyDescent="0.15">
      <c r="D2438" s="40" t="s">
        <v>4864</v>
      </c>
      <c r="E2438" s="40" t="s">
        <v>4865</v>
      </c>
      <c r="F2438" s="46" t="s">
        <v>5898</v>
      </c>
      <c r="G2438" s="46" t="s">
        <v>5898</v>
      </c>
      <c r="H2438" s="46" t="s">
        <v>5898</v>
      </c>
      <c r="I2438" s="46" t="s">
        <v>5898</v>
      </c>
      <c r="J2438" s="92" t="s">
        <v>5898</v>
      </c>
    </row>
    <row r="2439" spans="4:10" x14ac:dyDescent="0.15">
      <c r="D2439" s="40" t="s">
        <v>4866</v>
      </c>
      <c r="E2439" s="40" t="s">
        <v>4867</v>
      </c>
      <c r="F2439" s="46" t="s">
        <v>5898</v>
      </c>
      <c r="G2439" s="46" t="s">
        <v>5898</v>
      </c>
      <c r="H2439" s="46" t="s">
        <v>5898</v>
      </c>
      <c r="I2439" s="46" t="s">
        <v>5898</v>
      </c>
      <c r="J2439" s="92" t="s">
        <v>5898</v>
      </c>
    </row>
    <row r="2440" spans="4:10" x14ac:dyDescent="0.15">
      <c r="D2440" s="40" t="s">
        <v>4868</v>
      </c>
      <c r="E2440" s="40" t="s">
        <v>4869</v>
      </c>
      <c r="F2440" s="46" t="s">
        <v>5898</v>
      </c>
      <c r="G2440" s="46" t="s">
        <v>5898</v>
      </c>
      <c r="H2440" s="46">
        <v>0.01</v>
      </c>
      <c r="I2440" s="46" t="s">
        <v>5898</v>
      </c>
      <c r="J2440" s="92" t="s">
        <v>5898</v>
      </c>
    </row>
    <row r="2441" spans="4:10" x14ac:dyDescent="0.15">
      <c r="D2441" s="40" t="s">
        <v>4870</v>
      </c>
      <c r="E2441" s="40" t="s">
        <v>4871</v>
      </c>
      <c r="F2441" s="46" t="s">
        <v>5898</v>
      </c>
      <c r="G2441" s="46" t="s">
        <v>5898</v>
      </c>
      <c r="H2441" s="46">
        <v>0.04</v>
      </c>
      <c r="I2441" s="46" t="s">
        <v>5898</v>
      </c>
      <c r="J2441" s="92" t="s">
        <v>5898</v>
      </c>
    </row>
    <row r="2442" spans="4:10" x14ac:dyDescent="0.15">
      <c r="D2442" s="40" t="s">
        <v>4872</v>
      </c>
      <c r="E2442" s="40" t="s">
        <v>4873</v>
      </c>
      <c r="F2442" s="46" t="s">
        <v>5898</v>
      </c>
      <c r="G2442" s="46" t="s">
        <v>5898</v>
      </c>
      <c r="H2442" s="46">
        <v>6.8000000000000005E-2</v>
      </c>
      <c r="I2442" s="46" t="s">
        <v>5898</v>
      </c>
      <c r="J2442" s="92" t="s">
        <v>5898</v>
      </c>
    </row>
    <row r="2443" spans="4:10" x14ac:dyDescent="0.15">
      <c r="D2443" s="40" t="s">
        <v>4874</v>
      </c>
      <c r="E2443" s="40" t="s">
        <v>4875</v>
      </c>
      <c r="F2443" s="46" t="s">
        <v>5898</v>
      </c>
      <c r="G2443" s="46" t="s">
        <v>5898</v>
      </c>
      <c r="H2443" s="46">
        <v>0.06</v>
      </c>
      <c r="I2443" s="46" t="s">
        <v>5898</v>
      </c>
      <c r="J2443" s="92" t="s">
        <v>5898</v>
      </c>
    </row>
    <row r="2444" spans="4:10" x14ac:dyDescent="0.15">
      <c r="D2444" s="40" t="s">
        <v>4876</v>
      </c>
      <c r="E2444" s="40" t="s">
        <v>4877</v>
      </c>
      <c r="F2444" s="46" t="s">
        <v>5898</v>
      </c>
      <c r="G2444" s="46" t="s">
        <v>5898</v>
      </c>
      <c r="H2444" s="46" t="s">
        <v>5898</v>
      </c>
      <c r="I2444" s="46" t="s">
        <v>5898</v>
      </c>
      <c r="J2444" s="92" t="s">
        <v>5898</v>
      </c>
    </row>
    <row r="2445" spans="4:10" x14ac:dyDescent="0.15">
      <c r="D2445" s="40" t="s">
        <v>4878</v>
      </c>
      <c r="E2445" s="40" t="s">
        <v>4879</v>
      </c>
      <c r="F2445" s="46" t="s">
        <v>5898</v>
      </c>
      <c r="G2445" s="46" t="s">
        <v>5898</v>
      </c>
      <c r="H2445" s="46" t="s">
        <v>5898</v>
      </c>
      <c r="I2445" s="46" t="s">
        <v>5898</v>
      </c>
      <c r="J2445" s="92" t="s">
        <v>5898</v>
      </c>
    </row>
    <row r="2446" spans="4:10" x14ac:dyDescent="0.15">
      <c r="D2446" s="40" t="s">
        <v>4880</v>
      </c>
      <c r="E2446" s="40" t="s">
        <v>4881</v>
      </c>
      <c r="F2446" s="46" t="s">
        <v>5898</v>
      </c>
      <c r="G2446" s="46" t="s">
        <v>5898</v>
      </c>
      <c r="H2446" s="46">
        <v>7.4999999999999997E-2</v>
      </c>
      <c r="I2446" s="46" t="s">
        <v>5898</v>
      </c>
      <c r="J2446" s="92" t="s">
        <v>5898</v>
      </c>
    </row>
    <row r="2447" spans="4:10" x14ac:dyDescent="0.15">
      <c r="D2447" s="40" t="s">
        <v>4882</v>
      </c>
      <c r="E2447" s="40" t="s">
        <v>4883</v>
      </c>
      <c r="F2447" s="46" t="s">
        <v>5898</v>
      </c>
      <c r="G2447" s="46" t="s">
        <v>5898</v>
      </c>
      <c r="H2447" s="46" t="s">
        <v>5898</v>
      </c>
      <c r="I2447" s="46" t="s">
        <v>5898</v>
      </c>
      <c r="J2447" s="92" t="s">
        <v>5898</v>
      </c>
    </row>
    <row r="2448" spans="4:10" x14ac:dyDescent="0.15">
      <c r="D2448" s="40" t="s">
        <v>4884</v>
      </c>
      <c r="E2448" s="40" t="s">
        <v>4885</v>
      </c>
      <c r="F2448" s="46" t="s">
        <v>5898</v>
      </c>
      <c r="G2448" s="46" t="s">
        <v>5898</v>
      </c>
      <c r="H2448" s="46" t="s">
        <v>5898</v>
      </c>
      <c r="I2448" s="46" t="s">
        <v>5898</v>
      </c>
      <c r="J2448" s="92" t="s">
        <v>5898</v>
      </c>
    </row>
    <row r="2449" spans="4:10" x14ac:dyDescent="0.15">
      <c r="D2449" s="40" t="s">
        <v>58</v>
      </c>
      <c r="E2449" s="40" t="s">
        <v>59</v>
      </c>
      <c r="F2449" s="46" t="s">
        <v>5898</v>
      </c>
      <c r="G2449" s="46" t="s">
        <v>5898</v>
      </c>
      <c r="H2449" s="46">
        <v>0.03</v>
      </c>
      <c r="I2449" s="46" t="s">
        <v>5898</v>
      </c>
      <c r="J2449" s="92" t="s">
        <v>5898</v>
      </c>
    </row>
    <row r="2450" spans="4:10" x14ac:dyDescent="0.15">
      <c r="D2450" s="40" t="s">
        <v>4886</v>
      </c>
      <c r="E2450" s="40" t="s">
        <v>4887</v>
      </c>
      <c r="F2450" s="46" t="s">
        <v>5898</v>
      </c>
      <c r="G2450" s="46" t="s">
        <v>5898</v>
      </c>
      <c r="H2450" s="46">
        <v>0.1</v>
      </c>
      <c r="I2450" s="46" t="s">
        <v>5898</v>
      </c>
      <c r="J2450" s="92" t="s">
        <v>5898</v>
      </c>
    </row>
    <row r="2451" spans="4:10" x14ac:dyDescent="0.15">
      <c r="D2451" s="40" t="s">
        <v>60</v>
      </c>
      <c r="E2451" s="40" t="s">
        <v>61</v>
      </c>
      <c r="F2451" s="46" t="s">
        <v>5898</v>
      </c>
      <c r="G2451" s="46" t="s">
        <v>5898</v>
      </c>
      <c r="H2451" s="46" t="s">
        <v>5898</v>
      </c>
      <c r="I2451" s="46" t="s">
        <v>5898</v>
      </c>
      <c r="J2451" s="92" t="s">
        <v>5898</v>
      </c>
    </row>
    <row r="2452" spans="4:10" x14ac:dyDescent="0.15">
      <c r="D2452" s="40" t="s">
        <v>4888</v>
      </c>
      <c r="E2452" s="40" t="s">
        <v>4889</v>
      </c>
      <c r="F2452" s="46" t="s">
        <v>5898</v>
      </c>
      <c r="G2452" s="46" t="s">
        <v>5898</v>
      </c>
      <c r="H2452" s="46" t="s">
        <v>5898</v>
      </c>
      <c r="I2452" s="46" t="s">
        <v>5898</v>
      </c>
      <c r="J2452" s="92" t="s">
        <v>5898</v>
      </c>
    </row>
    <row r="2453" spans="4:10" x14ac:dyDescent="0.15">
      <c r="D2453" s="40" t="s">
        <v>4890</v>
      </c>
      <c r="E2453" s="40" t="s">
        <v>4891</v>
      </c>
      <c r="F2453" s="46" t="s">
        <v>5898</v>
      </c>
      <c r="G2453" s="46" t="s">
        <v>5898</v>
      </c>
      <c r="H2453" s="46">
        <v>3.2000000000000001E-2</v>
      </c>
      <c r="I2453" s="46" t="s">
        <v>5898</v>
      </c>
      <c r="J2453" s="92" t="s">
        <v>5898</v>
      </c>
    </row>
    <row r="2454" spans="4:10" x14ac:dyDescent="0.15">
      <c r="D2454" s="40" t="s">
        <v>4892</v>
      </c>
      <c r="E2454" s="40" t="s">
        <v>4893</v>
      </c>
      <c r="F2454" s="46" t="s">
        <v>5898</v>
      </c>
      <c r="G2454" s="46" t="s">
        <v>5898</v>
      </c>
      <c r="H2454" s="46" t="s">
        <v>5898</v>
      </c>
      <c r="I2454" s="46" t="s">
        <v>5898</v>
      </c>
      <c r="J2454" s="92" t="s">
        <v>5898</v>
      </c>
    </row>
    <row r="2455" spans="4:10" x14ac:dyDescent="0.15">
      <c r="D2455" s="40" t="s">
        <v>4894</v>
      </c>
      <c r="E2455" s="40" t="s">
        <v>4895</v>
      </c>
      <c r="F2455" s="46" t="s">
        <v>5898</v>
      </c>
      <c r="G2455" s="46" t="s">
        <v>5898</v>
      </c>
      <c r="H2455" s="46">
        <v>0.1</v>
      </c>
      <c r="I2455" s="46" t="s">
        <v>5898</v>
      </c>
      <c r="J2455" s="92" t="s">
        <v>5898</v>
      </c>
    </row>
    <row r="2456" spans="4:10" x14ac:dyDescent="0.15">
      <c r="D2456" s="40" t="s">
        <v>4896</v>
      </c>
      <c r="E2456" s="40" t="s">
        <v>4897</v>
      </c>
      <c r="F2456" s="46" t="s">
        <v>5898</v>
      </c>
      <c r="G2456" s="46" t="s">
        <v>5898</v>
      </c>
      <c r="H2456" s="46">
        <v>0.02</v>
      </c>
      <c r="I2456" s="46" t="s">
        <v>5898</v>
      </c>
      <c r="J2456" s="92" t="s">
        <v>5898</v>
      </c>
    </row>
    <row r="2457" spans="4:10" x14ac:dyDescent="0.15">
      <c r="D2457" s="40" t="s">
        <v>4898</v>
      </c>
      <c r="E2457" s="40" t="s">
        <v>4899</v>
      </c>
      <c r="F2457" s="46" t="s">
        <v>5898</v>
      </c>
      <c r="G2457" s="46" t="s">
        <v>5898</v>
      </c>
      <c r="H2457" s="46" t="s">
        <v>5898</v>
      </c>
      <c r="I2457" s="46" t="s">
        <v>5898</v>
      </c>
      <c r="J2457" s="92" t="s">
        <v>5898</v>
      </c>
    </row>
    <row r="2458" spans="4:10" x14ac:dyDescent="0.15">
      <c r="D2458" s="40" t="s">
        <v>74</v>
      </c>
      <c r="E2458" s="40" t="s">
        <v>75</v>
      </c>
      <c r="F2458" s="46" t="s">
        <v>5898</v>
      </c>
      <c r="G2458" s="46" t="s">
        <v>5898</v>
      </c>
      <c r="H2458" s="46" t="s">
        <v>5898</v>
      </c>
      <c r="I2458" s="46" t="s">
        <v>5898</v>
      </c>
      <c r="J2458" s="92" t="s">
        <v>5898</v>
      </c>
    </row>
    <row r="2459" spans="4:10" x14ac:dyDescent="0.15">
      <c r="D2459" s="40" t="s">
        <v>4900</v>
      </c>
      <c r="E2459" s="40" t="s">
        <v>4901</v>
      </c>
      <c r="F2459" s="46" t="s">
        <v>5898</v>
      </c>
      <c r="G2459" s="46" t="s">
        <v>5898</v>
      </c>
      <c r="H2459" s="46">
        <v>0.01</v>
      </c>
      <c r="I2459" s="46" t="s">
        <v>5898</v>
      </c>
      <c r="J2459" s="92" t="s">
        <v>5898</v>
      </c>
    </row>
    <row r="2460" spans="4:10" x14ac:dyDescent="0.15">
      <c r="D2460" s="40" t="s">
        <v>4902</v>
      </c>
      <c r="E2460" s="40" t="s">
        <v>4903</v>
      </c>
      <c r="F2460" s="46" t="s">
        <v>5898</v>
      </c>
      <c r="G2460" s="46" t="s">
        <v>5898</v>
      </c>
      <c r="H2460" s="46">
        <v>0.11</v>
      </c>
      <c r="I2460" s="46" t="s">
        <v>5898</v>
      </c>
      <c r="J2460" s="92" t="s">
        <v>5898</v>
      </c>
    </row>
    <row r="2461" spans="4:10" x14ac:dyDescent="0.15">
      <c r="D2461" s="40" t="s">
        <v>4904</v>
      </c>
      <c r="E2461" s="40" t="s">
        <v>4905</v>
      </c>
      <c r="F2461" s="46" t="s">
        <v>5898</v>
      </c>
      <c r="G2461" s="46" t="s">
        <v>5898</v>
      </c>
      <c r="H2461" s="46" t="s">
        <v>5898</v>
      </c>
      <c r="I2461" s="46" t="s">
        <v>5898</v>
      </c>
      <c r="J2461" s="92" t="s">
        <v>5898</v>
      </c>
    </row>
    <row r="2462" spans="4:10" x14ac:dyDescent="0.15">
      <c r="D2462" s="40" t="s">
        <v>4906</v>
      </c>
      <c r="E2462" s="40" t="s">
        <v>4907</v>
      </c>
      <c r="F2462" s="46" t="s">
        <v>5898</v>
      </c>
      <c r="G2462" s="46" t="s">
        <v>5898</v>
      </c>
      <c r="H2462" s="46">
        <v>0.03</v>
      </c>
      <c r="I2462" s="46" t="s">
        <v>5898</v>
      </c>
      <c r="J2462" s="92" t="s">
        <v>5898</v>
      </c>
    </row>
    <row r="2463" spans="4:10" x14ac:dyDescent="0.15">
      <c r="D2463" s="40" t="s">
        <v>4908</v>
      </c>
      <c r="E2463" s="40" t="s">
        <v>4909</v>
      </c>
      <c r="F2463" s="46" t="s">
        <v>5898</v>
      </c>
      <c r="G2463" s="46" t="s">
        <v>5898</v>
      </c>
      <c r="H2463" s="46">
        <v>0.01</v>
      </c>
      <c r="I2463" s="46" t="s">
        <v>5898</v>
      </c>
      <c r="J2463" s="92" t="s">
        <v>5898</v>
      </c>
    </row>
    <row r="2464" spans="4:10" x14ac:dyDescent="0.15">
      <c r="D2464" s="40" t="s">
        <v>4910</v>
      </c>
      <c r="E2464" s="40" t="s">
        <v>4911</v>
      </c>
      <c r="F2464" s="46" t="s">
        <v>5898</v>
      </c>
      <c r="G2464" s="46" t="s">
        <v>5898</v>
      </c>
      <c r="H2464" s="46" t="s">
        <v>5898</v>
      </c>
      <c r="I2464" s="46" t="s">
        <v>5898</v>
      </c>
      <c r="J2464" s="92" t="s">
        <v>5898</v>
      </c>
    </row>
    <row r="2465" spans="4:10" x14ac:dyDescent="0.15">
      <c r="D2465" s="40" t="s">
        <v>4912</v>
      </c>
      <c r="E2465" s="40" t="s">
        <v>4913</v>
      </c>
      <c r="F2465" s="46" t="s">
        <v>5898</v>
      </c>
      <c r="G2465" s="46" t="s">
        <v>5898</v>
      </c>
      <c r="H2465" s="46">
        <v>0.05</v>
      </c>
      <c r="I2465" s="46" t="s">
        <v>5898</v>
      </c>
      <c r="J2465" s="92" t="s">
        <v>5898</v>
      </c>
    </row>
    <row r="2466" spans="4:10" x14ac:dyDescent="0.15">
      <c r="D2466" s="40" t="s">
        <v>4914</v>
      </c>
      <c r="E2466" s="40" t="s">
        <v>4915</v>
      </c>
      <c r="F2466" s="46" t="s">
        <v>5898</v>
      </c>
      <c r="G2466" s="46" t="s">
        <v>5898</v>
      </c>
      <c r="H2466" s="46" t="s">
        <v>5898</v>
      </c>
      <c r="I2466" s="46" t="s">
        <v>5898</v>
      </c>
      <c r="J2466" s="92" t="s">
        <v>5898</v>
      </c>
    </row>
    <row r="2467" spans="4:10" x14ac:dyDescent="0.15">
      <c r="D2467" s="40" t="s">
        <v>4916</v>
      </c>
      <c r="E2467" s="40" t="s">
        <v>4917</v>
      </c>
      <c r="F2467" s="46" t="s">
        <v>5898</v>
      </c>
      <c r="G2467" s="46" t="s">
        <v>5898</v>
      </c>
      <c r="H2467" s="46">
        <v>0.1</v>
      </c>
      <c r="I2467" s="46" t="s">
        <v>5898</v>
      </c>
      <c r="J2467" s="92" t="s">
        <v>5898</v>
      </c>
    </row>
    <row r="2468" spans="4:10" x14ac:dyDescent="0.15">
      <c r="D2468" s="40" t="s">
        <v>4918</v>
      </c>
      <c r="E2468" s="40" t="s">
        <v>4919</v>
      </c>
      <c r="F2468" s="46" t="s">
        <v>5898</v>
      </c>
      <c r="G2468" s="46" t="s">
        <v>5898</v>
      </c>
      <c r="H2468" s="46">
        <v>0.16</v>
      </c>
      <c r="I2468" s="46" t="s">
        <v>5898</v>
      </c>
      <c r="J2468" s="92" t="s">
        <v>5898</v>
      </c>
    </row>
    <row r="2469" spans="4:10" x14ac:dyDescent="0.15">
      <c r="D2469" s="40" t="s">
        <v>4920</v>
      </c>
      <c r="E2469" s="40" t="s">
        <v>4921</v>
      </c>
      <c r="F2469" s="46" t="s">
        <v>5898</v>
      </c>
      <c r="G2469" s="46" t="s">
        <v>5898</v>
      </c>
      <c r="H2469" s="46">
        <v>0.1</v>
      </c>
      <c r="I2469" s="46" t="s">
        <v>5898</v>
      </c>
      <c r="J2469" s="92" t="s">
        <v>5898</v>
      </c>
    </row>
    <row r="2470" spans="4:10" x14ac:dyDescent="0.15">
      <c r="D2470" s="40" t="s">
        <v>4922</v>
      </c>
      <c r="E2470" s="40" t="s">
        <v>4923</v>
      </c>
      <c r="F2470" s="46" t="s">
        <v>5898</v>
      </c>
      <c r="G2470" s="46" t="s">
        <v>5898</v>
      </c>
      <c r="H2470" s="46" t="s">
        <v>5898</v>
      </c>
      <c r="I2470" s="46" t="s">
        <v>5898</v>
      </c>
      <c r="J2470" s="92" t="s">
        <v>5898</v>
      </c>
    </row>
    <row r="2471" spans="4:10" x14ac:dyDescent="0.15">
      <c r="D2471" s="40" t="s">
        <v>4924</v>
      </c>
      <c r="E2471" s="40" t="s">
        <v>4925</v>
      </c>
      <c r="F2471" s="46" t="s">
        <v>5898</v>
      </c>
      <c r="G2471" s="46" t="s">
        <v>5898</v>
      </c>
      <c r="H2471" s="46" t="s">
        <v>5898</v>
      </c>
      <c r="I2471" s="46" t="s">
        <v>5898</v>
      </c>
      <c r="J2471" s="92" t="s">
        <v>5898</v>
      </c>
    </row>
    <row r="2472" spans="4:10" x14ac:dyDescent="0.15">
      <c r="D2472" s="40" t="s">
        <v>62</v>
      </c>
      <c r="E2472" s="40" t="s">
        <v>63</v>
      </c>
      <c r="F2472" s="46" t="s">
        <v>5898</v>
      </c>
      <c r="G2472" s="46" t="s">
        <v>5898</v>
      </c>
      <c r="H2472" s="46" t="s">
        <v>5898</v>
      </c>
      <c r="I2472" s="46" t="s">
        <v>5898</v>
      </c>
      <c r="J2472" s="92" t="s">
        <v>5898</v>
      </c>
    </row>
    <row r="2473" spans="4:10" x14ac:dyDescent="0.15">
      <c r="D2473" s="40" t="s">
        <v>4926</v>
      </c>
      <c r="E2473" s="40" t="s">
        <v>4927</v>
      </c>
      <c r="F2473" s="46" t="s">
        <v>5898</v>
      </c>
      <c r="G2473" s="46" t="s">
        <v>5898</v>
      </c>
      <c r="H2473" s="46">
        <v>0.32</v>
      </c>
      <c r="I2473" s="46" t="s">
        <v>5898</v>
      </c>
      <c r="J2473" s="92" t="s">
        <v>5898</v>
      </c>
    </row>
    <row r="2474" spans="4:10" x14ac:dyDescent="0.15">
      <c r="D2474" s="40" t="s">
        <v>4928</v>
      </c>
      <c r="E2474" s="40" t="s">
        <v>4929</v>
      </c>
      <c r="F2474" s="46" t="s">
        <v>5898</v>
      </c>
      <c r="G2474" s="46" t="s">
        <v>5898</v>
      </c>
      <c r="H2474" s="46" t="s">
        <v>5898</v>
      </c>
      <c r="I2474" s="46" t="s">
        <v>5898</v>
      </c>
      <c r="J2474" s="92" t="s">
        <v>5898</v>
      </c>
    </row>
    <row r="2475" spans="4:10" x14ac:dyDescent="0.15">
      <c r="D2475" s="40" t="s">
        <v>4930</v>
      </c>
      <c r="E2475" s="40" t="s">
        <v>4931</v>
      </c>
      <c r="F2475" s="46" t="s">
        <v>5898</v>
      </c>
      <c r="G2475" s="46" t="s">
        <v>5898</v>
      </c>
      <c r="H2475" s="46" t="s">
        <v>5898</v>
      </c>
      <c r="I2475" s="46" t="s">
        <v>5898</v>
      </c>
      <c r="J2475" s="92" t="s">
        <v>5898</v>
      </c>
    </row>
    <row r="2476" spans="4:10" x14ac:dyDescent="0.15">
      <c r="D2476" s="40" t="s">
        <v>4932</v>
      </c>
      <c r="E2476" s="40" t="s">
        <v>4933</v>
      </c>
      <c r="F2476" s="46" t="s">
        <v>5898</v>
      </c>
      <c r="G2476" s="46" t="s">
        <v>5898</v>
      </c>
      <c r="H2476" s="46">
        <v>0.02</v>
      </c>
      <c r="I2476" s="46" t="s">
        <v>5898</v>
      </c>
      <c r="J2476" s="92" t="s">
        <v>5898</v>
      </c>
    </row>
    <row r="2477" spans="4:10" x14ac:dyDescent="0.15">
      <c r="D2477" s="40" t="s">
        <v>4934</v>
      </c>
      <c r="E2477" s="40" t="s">
        <v>4935</v>
      </c>
      <c r="F2477" s="46" t="s">
        <v>5898</v>
      </c>
      <c r="G2477" s="46" t="s">
        <v>5898</v>
      </c>
      <c r="H2477" s="46">
        <v>0.1</v>
      </c>
      <c r="I2477" s="46" t="s">
        <v>5898</v>
      </c>
      <c r="J2477" s="92" t="s">
        <v>5898</v>
      </c>
    </row>
    <row r="2478" spans="4:10" x14ac:dyDescent="0.15">
      <c r="D2478" s="40" t="s">
        <v>4936</v>
      </c>
      <c r="E2478" s="40" t="s">
        <v>4937</v>
      </c>
      <c r="F2478" s="46" t="s">
        <v>5898</v>
      </c>
      <c r="G2478" s="46" t="s">
        <v>5898</v>
      </c>
      <c r="H2478" s="46" t="s">
        <v>5898</v>
      </c>
      <c r="I2478" s="46" t="s">
        <v>5898</v>
      </c>
      <c r="J2478" s="92" t="s">
        <v>5898</v>
      </c>
    </row>
    <row r="2479" spans="4:10" x14ac:dyDescent="0.15">
      <c r="D2479" s="40" t="s">
        <v>4938</v>
      </c>
      <c r="E2479" s="40" t="s">
        <v>4939</v>
      </c>
      <c r="F2479" s="46" t="s">
        <v>5898</v>
      </c>
      <c r="G2479" s="46" t="s">
        <v>5898</v>
      </c>
      <c r="H2479" s="46">
        <v>0.35</v>
      </c>
      <c r="I2479" s="46" t="s">
        <v>5898</v>
      </c>
      <c r="J2479" s="92" t="s">
        <v>5898</v>
      </c>
    </row>
    <row r="2480" spans="4:10" x14ac:dyDescent="0.15">
      <c r="D2480" s="40" t="s">
        <v>78</v>
      </c>
      <c r="E2480" s="40" t="s">
        <v>79</v>
      </c>
      <c r="F2480" s="46" t="s">
        <v>5898</v>
      </c>
      <c r="G2480" s="46" t="s">
        <v>5898</v>
      </c>
      <c r="H2480" s="46" t="s">
        <v>5898</v>
      </c>
      <c r="I2480" s="46" t="s">
        <v>5898</v>
      </c>
      <c r="J2480" s="92" t="s">
        <v>5898</v>
      </c>
    </row>
    <row r="2481" spans="4:10" x14ac:dyDescent="0.15">
      <c r="D2481" s="40" t="s">
        <v>4940</v>
      </c>
      <c r="E2481" s="40" t="s">
        <v>4941</v>
      </c>
      <c r="F2481" s="46" t="s">
        <v>5898</v>
      </c>
      <c r="G2481" s="46" t="s">
        <v>5898</v>
      </c>
      <c r="H2481" s="46">
        <v>0.03</v>
      </c>
      <c r="I2481" s="46" t="s">
        <v>5898</v>
      </c>
      <c r="J2481" s="92" t="s">
        <v>5898</v>
      </c>
    </row>
    <row r="2482" spans="4:10" x14ac:dyDescent="0.15">
      <c r="D2482" s="40" t="s">
        <v>4942</v>
      </c>
      <c r="E2482" s="40" t="s">
        <v>4943</v>
      </c>
      <c r="F2482" s="46" t="s">
        <v>5898</v>
      </c>
      <c r="G2482" s="46" t="s">
        <v>5898</v>
      </c>
      <c r="H2482" s="46" t="s">
        <v>5898</v>
      </c>
      <c r="I2482" s="46" t="s">
        <v>5898</v>
      </c>
      <c r="J2482" s="92" t="s">
        <v>5898</v>
      </c>
    </row>
    <row r="2483" spans="4:10" x14ac:dyDescent="0.15">
      <c r="D2483" s="40" t="s">
        <v>4944</v>
      </c>
      <c r="E2483" s="40" t="s">
        <v>4945</v>
      </c>
      <c r="F2483" s="46" t="s">
        <v>5898</v>
      </c>
      <c r="G2483" s="46" t="s">
        <v>5898</v>
      </c>
      <c r="H2483" s="46">
        <v>0.15</v>
      </c>
      <c r="I2483" s="46" t="s">
        <v>5898</v>
      </c>
      <c r="J2483" s="92" t="s">
        <v>5898</v>
      </c>
    </row>
    <row r="2484" spans="4:10" x14ac:dyDescent="0.15">
      <c r="D2484" s="40" t="s">
        <v>4946</v>
      </c>
      <c r="E2484" s="40" t="s">
        <v>4947</v>
      </c>
      <c r="F2484" s="46" t="s">
        <v>5898</v>
      </c>
      <c r="G2484" s="46" t="s">
        <v>5898</v>
      </c>
      <c r="H2484" s="46" t="s">
        <v>5898</v>
      </c>
      <c r="I2484" s="46" t="s">
        <v>5898</v>
      </c>
      <c r="J2484" s="92" t="s">
        <v>5898</v>
      </c>
    </row>
    <row r="2485" spans="4:10" x14ac:dyDescent="0.15">
      <c r="D2485" s="40" t="s">
        <v>4948</v>
      </c>
      <c r="E2485" s="40" t="s">
        <v>4949</v>
      </c>
      <c r="F2485" s="46" t="s">
        <v>5898</v>
      </c>
      <c r="G2485" s="46" t="s">
        <v>5898</v>
      </c>
      <c r="H2485" s="46" t="s">
        <v>5898</v>
      </c>
      <c r="I2485" s="46" t="s">
        <v>5898</v>
      </c>
      <c r="J2485" s="92" t="s">
        <v>5898</v>
      </c>
    </row>
    <row r="2486" spans="4:10" x14ac:dyDescent="0.15">
      <c r="D2486" s="40" t="s">
        <v>4950</v>
      </c>
      <c r="E2486" s="40" t="s">
        <v>4951</v>
      </c>
      <c r="F2486" s="46" t="s">
        <v>5898</v>
      </c>
      <c r="G2486" s="46" t="s">
        <v>5898</v>
      </c>
      <c r="H2486" s="46">
        <v>0.11</v>
      </c>
      <c r="I2486" s="46" t="s">
        <v>5898</v>
      </c>
      <c r="J2486" s="92" t="s">
        <v>5898</v>
      </c>
    </row>
    <row r="2487" spans="4:10" x14ac:dyDescent="0.15">
      <c r="D2487" s="40" t="s">
        <v>4952</v>
      </c>
      <c r="E2487" s="40" t="s">
        <v>4953</v>
      </c>
      <c r="F2487" s="46" t="s">
        <v>5898</v>
      </c>
      <c r="G2487" s="46" t="s">
        <v>5898</v>
      </c>
      <c r="H2487" s="46">
        <v>5.5E-2</v>
      </c>
      <c r="I2487" s="46" t="s">
        <v>5898</v>
      </c>
      <c r="J2487" s="92" t="s">
        <v>5898</v>
      </c>
    </row>
    <row r="2488" spans="4:10" x14ac:dyDescent="0.15">
      <c r="D2488" s="40" t="s">
        <v>4954</v>
      </c>
      <c r="E2488" s="40" t="s">
        <v>4955</v>
      </c>
      <c r="F2488" s="46" t="s">
        <v>5898</v>
      </c>
      <c r="G2488" s="46" t="s">
        <v>5898</v>
      </c>
      <c r="H2488" s="46">
        <v>1.7000000000000001E-2</v>
      </c>
      <c r="I2488" s="46" t="s">
        <v>5898</v>
      </c>
      <c r="J2488" s="92" t="s">
        <v>5898</v>
      </c>
    </row>
    <row r="2489" spans="4:10" x14ac:dyDescent="0.15">
      <c r="D2489" s="40" t="s">
        <v>4956</v>
      </c>
      <c r="E2489" s="40" t="s">
        <v>4957</v>
      </c>
      <c r="F2489" s="46" t="s">
        <v>5898</v>
      </c>
      <c r="G2489" s="46" t="s">
        <v>5898</v>
      </c>
      <c r="H2489" s="46">
        <v>0.38</v>
      </c>
      <c r="I2489" s="46" t="s">
        <v>5898</v>
      </c>
      <c r="J2489" s="92" t="s">
        <v>5898</v>
      </c>
    </row>
    <row r="2490" spans="4:10" x14ac:dyDescent="0.15">
      <c r="D2490" s="40" t="s">
        <v>4958</v>
      </c>
      <c r="E2490" s="40" t="s">
        <v>4959</v>
      </c>
      <c r="F2490" s="46" t="s">
        <v>5898</v>
      </c>
      <c r="G2490" s="46" t="s">
        <v>5898</v>
      </c>
      <c r="H2490" s="46" t="s">
        <v>5898</v>
      </c>
      <c r="I2490" s="46" t="s">
        <v>5898</v>
      </c>
      <c r="J2490" s="92" t="s">
        <v>5898</v>
      </c>
    </row>
    <row r="2491" spans="4:10" x14ac:dyDescent="0.15">
      <c r="D2491" s="40" t="s">
        <v>4960</v>
      </c>
      <c r="E2491" s="40" t="s">
        <v>4961</v>
      </c>
      <c r="F2491" s="46" t="s">
        <v>5898</v>
      </c>
      <c r="G2491" s="46" t="s">
        <v>5898</v>
      </c>
      <c r="H2491" s="46">
        <v>0.1</v>
      </c>
      <c r="I2491" s="46" t="s">
        <v>5898</v>
      </c>
      <c r="J2491" s="92" t="s">
        <v>5898</v>
      </c>
    </row>
    <row r="2492" spans="4:10" x14ac:dyDescent="0.15">
      <c r="D2492" s="40" t="s">
        <v>4962</v>
      </c>
      <c r="E2492" s="40" t="s">
        <v>4963</v>
      </c>
      <c r="F2492" s="46" t="s">
        <v>5898</v>
      </c>
      <c r="G2492" s="46" t="s">
        <v>5898</v>
      </c>
      <c r="H2492" s="46" t="s">
        <v>5898</v>
      </c>
      <c r="I2492" s="46" t="s">
        <v>5898</v>
      </c>
      <c r="J2492" s="92" t="s">
        <v>5898</v>
      </c>
    </row>
    <row r="2493" spans="4:10" x14ac:dyDescent="0.15">
      <c r="D2493" s="40" t="s">
        <v>4964</v>
      </c>
      <c r="E2493" s="40" t="s">
        <v>4965</v>
      </c>
      <c r="F2493" s="46" t="s">
        <v>5898</v>
      </c>
      <c r="G2493" s="46" t="s">
        <v>5898</v>
      </c>
      <c r="H2493" s="46">
        <v>0.1</v>
      </c>
      <c r="I2493" s="46" t="s">
        <v>5898</v>
      </c>
      <c r="J2493" s="92" t="s">
        <v>5898</v>
      </c>
    </row>
    <row r="2494" spans="4:10" x14ac:dyDescent="0.15">
      <c r="D2494" s="40" t="s">
        <v>4966</v>
      </c>
      <c r="E2494" s="40" t="s">
        <v>4967</v>
      </c>
      <c r="F2494" s="46" t="s">
        <v>5898</v>
      </c>
      <c r="G2494" s="46" t="s">
        <v>5898</v>
      </c>
      <c r="H2494" s="46" t="s">
        <v>5898</v>
      </c>
      <c r="I2494" s="46" t="s">
        <v>5898</v>
      </c>
      <c r="J2494" s="92" t="s">
        <v>5898</v>
      </c>
    </row>
    <row r="2495" spans="4:10" x14ac:dyDescent="0.15">
      <c r="D2495" s="40" t="s">
        <v>4968</v>
      </c>
      <c r="E2495" s="40" t="s">
        <v>5817</v>
      </c>
      <c r="F2495" s="46" t="s">
        <v>5898</v>
      </c>
      <c r="G2495" s="46" t="s">
        <v>5898</v>
      </c>
      <c r="H2495" s="46">
        <v>0.06</v>
      </c>
      <c r="I2495" s="46" t="s">
        <v>5898</v>
      </c>
      <c r="J2495" s="92" t="s">
        <v>5898</v>
      </c>
    </row>
    <row r="2496" spans="4:10" x14ac:dyDescent="0.15">
      <c r="D2496" s="40" t="s">
        <v>4970</v>
      </c>
      <c r="E2496" s="40" t="s">
        <v>4971</v>
      </c>
      <c r="F2496" s="46" t="s">
        <v>5898</v>
      </c>
      <c r="G2496" s="46" t="s">
        <v>5898</v>
      </c>
      <c r="H2496" s="46">
        <v>0.05</v>
      </c>
      <c r="I2496" s="46" t="s">
        <v>5898</v>
      </c>
      <c r="J2496" s="92" t="s">
        <v>5898</v>
      </c>
    </row>
    <row r="2497" spans="4:10" x14ac:dyDescent="0.15">
      <c r="D2497" s="40" t="s">
        <v>4972</v>
      </c>
      <c r="E2497" s="40" t="s">
        <v>4973</v>
      </c>
      <c r="F2497" s="46" t="s">
        <v>5898</v>
      </c>
      <c r="G2497" s="46" t="s">
        <v>5898</v>
      </c>
      <c r="H2497" s="46">
        <v>0.26</v>
      </c>
      <c r="I2497" s="46" t="s">
        <v>5898</v>
      </c>
      <c r="J2497" s="92" t="s">
        <v>5898</v>
      </c>
    </row>
    <row r="2498" spans="4:10" x14ac:dyDescent="0.15">
      <c r="D2498" s="40" t="s">
        <v>4974</v>
      </c>
      <c r="E2498" s="40" t="s">
        <v>4975</v>
      </c>
      <c r="F2498" s="46" t="s">
        <v>5898</v>
      </c>
      <c r="G2498" s="46" t="s">
        <v>5898</v>
      </c>
      <c r="H2498" s="46">
        <v>0.02</v>
      </c>
      <c r="I2498" s="46" t="s">
        <v>5898</v>
      </c>
      <c r="J2498" s="92" t="s">
        <v>5898</v>
      </c>
    </row>
    <row r="2499" spans="4:10" x14ac:dyDescent="0.15">
      <c r="D2499" s="40" t="s">
        <v>4976</v>
      </c>
      <c r="E2499" s="40" t="s">
        <v>4977</v>
      </c>
      <c r="F2499" s="46" t="s">
        <v>5898</v>
      </c>
      <c r="G2499" s="46" t="s">
        <v>5898</v>
      </c>
      <c r="H2499" s="46">
        <v>0.45</v>
      </c>
      <c r="I2499" s="46" t="s">
        <v>5898</v>
      </c>
      <c r="J2499" s="92" t="s">
        <v>5898</v>
      </c>
    </row>
    <row r="2500" spans="4:10" x14ac:dyDescent="0.15">
      <c r="D2500" s="40" t="s">
        <v>4978</v>
      </c>
      <c r="E2500" s="40" t="s">
        <v>4979</v>
      </c>
      <c r="F2500" s="46" t="s">
        <v>5898</v>
      </c>
      <c r="G2500" s="46" t="s">
        <v>5898</v>
      </c>
      <c r="H2500" s="46">
        <v>7.0000000000000007E-2</v>
      </c>
      <c r="I2500" s="46" t="s">
        <v>5898</v>
      </c>
      <c r="J2500" s="92" t="s">
        <v>5898</v>
      </c>
    </row>
    <row r="2501" spans="4:10" x14ac:dyDescent="0.15">
      <c r="D2501" s="40" t="s">
        <v>4980</v>
      </c>
      <c r="E2501" s="40" t="s">
        <v>4981</v>
      </c>
      <c r="F2501" s="46" t="s">
        <v>5898</v>
      </c>
      <c r="G2501" s="46" t="s">
        <v>5898</v>
      </c>
      <c r="H2501" s="46" t="s">
        <v>5898</v>
      </c>
      <c r="I2501" s="46" t="s">
        <v>5898</v>
      </c>
      <c r="J2501" s="92" t="s">
        <v>5898</v>
      </c>
    </row>
    <row r="2502" spans="4:10" x14ac:dyDescent="0.15">
      <c r="D2502" s="40" t="s">
        <v>4982</v>
      </c>
      <c r="E2502" s="40" t="s">
        <v>5818</v>
      </c>
      <c r="F2502" s="46" t="s">
        <v>5898</v>
      </c>
      <c r="G2502" s="46" t="s">
        <v>5898</v>
      </c>
      <c r="H2502" s="46">
        <v>3.5000000000000003E-2</v>
      </c>
      <c r="I2502" s="46" t="s">
        <v>5898</v>
      </c>
      <c r="J2502" s="92" t="s">
        <v>5898</v>
      </c>
    </row>
    <row r="2503" spans="4:10" x14ac:dyDescent="0.15">
      <c r="D2503" s="40" t="s">
        <v>4984</v>
      </c>
      <c r="E2503" s="40" t="s">
        <v>4985</v>
      </c>
      <c r="F2503" s="46" t="s">
        <v>5898</v>
      </c>
      <c r="G2503" s="46" t="s">
        <v>5898</v>
      </c>
      <c r="H2503" s="46" t="s">
        <v>5898</v>
      </c>
      <c r="I2503" s="46" t="s">
        <v>5898</v>
      </c>
      <c r="J2503" s="92" t="s">
        <v>5898</v>
      </c>
    </row>
    <row r="2504" spans="4:10" x14ac:dyDescent="0.15">
      <c r="D2504" s="40" t="s">
        <v>4986</v>
      </c>
      <c r="E2504" s="40" t="s">
        <v>4987</v>
      </c>
      <c r="F2504" s="46" t="s">
        <v>5898</v>
      </c>
      <c r="G2504" s="46" t="s">
        <v>5898</v>
      </c>
      <c r="H2504" s="46" t="s">
        <v>5898</v>
      </c>
      <c r="I2504" s="46" t="s">
        <v>5898</v>
      </c>
      <c r="J2504" s="92" t="s">
        <v>5898</v>
      </c>
    </row>
    <row r="2505" spans="4:10" x14ac:dyDescent="0.15">
      <c r="D2505" s="40" t="s">
        <v>4988</v>
      </c>
      <c r="E2505" s="40" t="s">
        <v>4989</v>
      </c>
      <c r="F2505" s="46" t="s">
        <v>5898</v>
      </c>
      <c r="G2505" s="46" t="s">
        <v>5898</v>
      </c>
      <c r="H2505" s="46">
        <v>0.25</v>
      </c>
      <c r="I2505" s="46" t="s">
        <v>5898</v>
      </c>
      <c r="J2505" s="92" t="s">
        <v>5898</v>
      </c>
    </row>
    <row r="2506" spans="4:10" x14ac:dyDescent="0.15">
      <c r="D2506" s="40" t="s">
        <v>4990</v>
      </c>
      <c r="E2506" s="40" t="s">
        <v>4991</v>
      </c>
      <c r="F2506" s="46" t="s">
        <v>5898</v>
      </c>
      <c r="G2506" s="46" t="s">
        <v>5898</v>
      </c>
      <c r="H2506" s="46">
        <v>0.1</v>
      </c>
      <c r="I2506" s="46" t="s">
        <v>5898</v>
      </c>
      <c r="J2506" s="92" t="s">
        <v>5898</v>
      </c>
    </row>
    <row r="2507" spans="4:10" x14ac:dyDescent="0.15">
      <c r="D2507" s="40" t="s">
        <v>4992</v>
      </c>
      <c r="E2507" s="40" t="s">
        <v>4993</v>
      </c>
      <c r="F2507" s="46" t="s">
        <v>5898</v>
      </c>
      <c r="G2507" s="46" t="s">
        <v>5898</v>
      </c>
      <c r="H2507" s="46" t="s">
        <v>5898</v>
      </c>
      <c r="I2507" s="46" t="s">
        <v>5898</v>
      </c>
      <c r="J2507" s="92" t="s">
        <v>5898</v>
      </c>
    </row>
    <row r="2508" spans="4:10" x14ac:dyDescent="0.15">
      <c r="D2508" s="40" t="s">
        <v>4994</v>
      </c>
      <c r="E2508" s="40" t="s">
        <v>4995</v>
      </c>
      <c r="F2508" s="46" t="s">
        <v>5898</v>
      </c>
      <c r="G2508" s="46" t="s">
        <v>5898</v>
      </c>
      <c r="H2508" s="46" t="s">
        <v>5898</v>
      </c>
      <c r="I2508" s="46" t="s">
        <v>5898</v>
      </c>
      <c r="J2508" s="92" t="s">
        <v>5898</v>
      </c>
    </row>
    <row r="2509" spans="4:10" x14ac:dyDescent="0.15">
      <c r="D2509" s="40" t="s">
        <v>4996</v>
      </c>
      <c r="E2509" s="40" t="s">
        <v>4997</v>
      </c>
      <c r="F2509" s="46" t="s">
        <v>5898</v>
      </c>
      <c r="G2509" s="46" t="s">
        <v>5898</v>
      </c>
      <c r="H2509" s="46">
        <v>0.35</v>
      </c>
      <c r="I2509" s="46" t="s">
        <v>5898</v>
      </c>
      <c r="J2509" s="92" t="s">
        <v>5898</v>
      </c>
    </row>
    <row r="2510" spans="4:10" x14ac:dyDescent="0.15">
      <c r="D2510" s="40" t="s">
        <v>4998</v>
      </c>
      <c r="E2510" s="40" t="s">
        <v>5819</v>
      </c>
      <c r="F2510" s="46" t="s">
        <v>5898</v>
      </c>
      <c r="G2510" s="46" t="s">
        <v>5898</v>
      </c>
      <c r="H2510" s="46">
        <v>7.0000000000000007E-2</v>
      </c>
      <c r="I2510" s="46" t="s">
        <v>5898</v>
      </c>
      <c r="J2510" s="92" t="s">
        <v>5898</v>
      </c>
    </row>
    <row r="2511" spans="4:10" x14ac:dyDescent="0.15">
      <c r="D2511" s="40" t="s">
        <v>5000</v>
      </c>
      <c r="E2511" s="40" t="s">
        <v>5001</v>
      </c>
      <c r="F2511" s="46" t="s">
        <v>5898</v>
      </c>
      <c r="G2511" s="46" t="s">
        <v>5898</v>
      </c>
      <c r="H2511" s="46">
        <v>1.2E-2</v>
      </c>
      <c r="I2511" s="46" t="s">
        <v>5898</v>
      </c>
      <c r="J2511" s="92" t="s">
        <v>5898</v>
      </c>
    </row>
    <row r="2512" spans="4:10" x14ac:dyDescent="0.15">
      <c r="D2512" s="40" t="s">
        <v>5002</v>
      </c>
      <c r="E2512" s="40" t="s">
        <v>5003</v>
      </c>
      <c r="F2512" s="46" t="s">
        <v>5898</v>
      </c>
      <c r="G2512" s="46" t="s">
        <v>5898</v>
      </c>
      <c r="H2512" s="46" t="s">
        <v>5898</v>
      </c>
      <c r="I2512" s="46" t="s">
        <v>5898</v>
      </c>
      <c r="J2512" s="92" t="s">
        <v>5898</v>
      </c>
    </row>
    <row r="2513" spans="4:10" x14ac:dyDescent="0.15">
      <c r="D2513" s="40" t="s">
        <v>5004</v>
      </c>
      <c r="E2513" s="40" t="s">
        <v>5005</v>
      </c>
      <c r="F2513" s="46" t="s">
        <v>5898</v>
      </c>
      <c r="G2513" s="46" t="s">
        <v>5898</v>
      </c>
      <c r="H2513" s="46">
        <v>2.7E-2</v>
      </c>
      <c r="I2513" s="46" t="s">
        <v>5898</v>
      </c>
      <c r="J2513" s="92" t="s">
        <v>5898</v>
      </c>
    </row>
    <row r="2514" spans="4:10" x14ac:dyDescent="0.15">
      <c r="D2514" s="40" t="s">
        <v>5006</v>
      </c>
      <c r="E2514" s="40" t="s">
        <v>5007</v>
      </c>
      <c r="F2514" s="46" t="s">
        <v>5898</v>
      </c>
      <c r="G2514" s="46" t="s">
        <v>5898</v>
      </c>
      <c r="H2514" s="46" t="s">
        <v>5898</v>
      </c>
      <c r="I2514" s="46" t="s">
        <v>5898</v>
      </c>
      <c r="J2514" s="92" t="s">
        <v>5898</v>
      </c>
    </row>
    <row r="2515" spans="4:10" x14ac:dyDescent="0.15">
      <c r="D2515" s="40" t="s">
        <v>5008</v>
      </c>
      <c r="E2515" s="40" t="s">
        <v>5009</v>
      </c>
      <c r="F2515" s="46" t="s">
        <v>5898</v>
      </c>
      <c r="G2515" s="46" t="s">
        <v>5898</v>
      </c>
      <c r="H2515" s="46">
        <v>0.06</v>
      </c>
      <c r="I2515" s="46" t="s">
        <v>5898</v>
      </c>
      <c r="J2515" s="92" t="s">
        <v>5898</v>
      </c>
    </row>
    <row r="2516" spans="4:10" x14ac:dyDescent="0.15">
      <c r="D2516" s="40" t="s">
        <v>5010</v>
      </c>
      <c r="E2516" s="40" t="s">
        <v>5011</v>
      </c>
      <c r="F2516" s="46" t="s">
        <v>5898</v>
      </c>
      <c r="G2516" s="46" t="s">
        <v>5898</v>
      </c>
      <c r="H2516" s="46">
        <v>0.06</v>
      </c>
      <c r="I2516" s="46" t="s">
        <v>5898</v>
      </c>
      <c r="J2516" s="92" t="s">
        <v>5898</v>
      </c>
    </row>
    <row r="2517" spans="4:10" x14ac:dyDescent="0.15">
      <c r="D2517" s="40" t="s">
        <v>5012</v>
      </c>
      <c r="E2517" s="40" t="s">
        <v>5013</v>
      </c>
      <c r="F2517" s="46" t="s">
        <v>5898</v>
      </c>
      <c r="G2517" s="46" t="s">
        <v>5898</v>
      </c>
      <c r="H2517" s="46">
        <v>0.88</v>
      </c>
      <c r="I2517" s="46" t="s">
        <v>5898</v>
      </c>
      <c r="J2517" s="92" t="s">
        <v>5898</v>
      </c>
    </row>
    <row r="2518" spans="4:10" x14ac:dyDescent="0.15">
      <c r="D2518" s="40" t="s">
        <v>5014</v>
      </c>
      <c r="E2518" s="40" t="s">
        <v>5015</v>
      </c>
      <c r="F2518" s="46" t="s">
        <v>5898</v>
      </c>
      <c r="G2518" s="46" t="s">
        <v>5898</v>
      </c>
      <c r="H2518" s="46" t="s">
        <v>5898</v>
      </c>
      <c r="I2518" s="46" t="s">
        <v>5898</v>
      </c>
      <c r="J2518" s="92" t="s">
        <v>5898</v>
      </c>
    </row>
    <row r="2519" spans="4:10" x14ac:dyDescent="0.15">
      <c r="D2519" s="40" t="s">
        <v>5016</v>
      </c>
      <c r="E2519" s="40" t="s">
        <v>5017</v>
      </c>
      <c r="F2519" s="46" t="s">
        <v>5898</v>
      </c>
      <c r="G2519" s="46" t="s">
        <v>5898</v>
      </c>
      <c r="H2519" s="46">
        <v>0.15</v>
      </c>
      <c r="I2519" s="46" t="s">
        <v>5898</v>
      </c>
      <c r="J2519" s="92" t="s">
        <v>5898</v>
      </c>
    </row>
    <row r="2520" spans="4:10" x14ac:dyDescent="0.15">
      <c r="D2520" s="40" t="s">
        <v>5018</v>
      </c>
      <c r="E2520" s="40" t="s">
        <v>5019</v>
      </c>
      <c r="F2520" s="46" t="s">
        <v>5898</v>
      </c>
      <c r="G2520" s="46" t="s">
        <v>5898</v>
      </c>
      <c r="H2520" s="46" t="s">
        <v>5898</v>
      </c>
      <c r="I2520" s="46" t="s">
        <v>5898</v>
      </c>
      <c r="J2520" s="92" t="s">
        <v>5898</v>
      </c>
    </row>
    <row r="2521" spans="4:10" x14ac:dyDescent="0.15">
      <c r="D2521" s="40" t="s">
        <v>5020</v>
      </c>
      <c r="E2521" s="40" t="s">
        <v>5820</v>
      </c>
      <c r="F2521" s="46" t="s">
        <v>5898</v>
      </c>
      <c r="G2521" s="46" t="s">
        <v>5898</v>
      </c>
      <c r="H2521" s="46">
        <v>0.06</v>
      </c>
      <c r="I2521" s="46" t="s">
        <v>5898</v>
      </c>
      <c r="J2521" s="92" t="s">
        <v>5898</v>
      </c>
    </row>
    <row r="2522" spans="4:10" x14ac:dyDescent="0.15">
      <c r="D2522" s="40" t="s">
        <v>5022</v>
      </c>
      <c r="E2522" s="40" t="s">
        <v>5023</v>
      </c>
      <c r="F2522" s="46" t="s">
        <v>5898</v>
      </c>
      <c r="G2522" s="46" t="s">
        <v>5898</v>
      </c>
      <c r="H2522" s="46" t="s">
        <v>5898</v>
      </c>
      <c r="I2522" s="46" t="s">
        <v>5898</v>
      </c>
      <c r="J2522" s="92" t="s">
        <v>5898</v>
      </c>
    </row>
    <row r="2523" spans="4:10" x14ac:dyDescent="0.15">
      <c r="D2523" s="40" t="s">
        <v>5024</v>
      </c>
      <c r="E2523" s="40" t="s">
        <v>5025</v>
      </c>
      <c r="F2523" s="46" t="s">
        <v>5898</v>
      </c>
      <c r="G2523" s="46" t="s">
        <v>5898</v>
      </c>
      <c r="H2523" s="46">
        <v>0.12</v>
      </c>
      <c r="I2523" s="46" t="s">
        <v>5898</v>
      </c>
      <c r="J2523" s="92" t="s">
        <v>5898</v>
      </c>
    </row>
    <row r="2524" spans="4:10" x14ac:dyDescent="0.15">
      <c r="D2524" s="40" t="s">
        <v>5026</v>
      </c>
      <c r="E2524" s="40" t="s">
        <v>5027</v>
      </c>
      <c r="F2524" s="46" t="s">
        <v>5898</v>
      </c>
      <c r="G2524" s="46" t="s">
        <v>5898</v>
      </c>
      <c r="H2524" s="46" t="s">
        <v>5898</v>
      </c>
      <c r="I2524" s="46" t="s">
        <v>5898</v>
      </c>
      <c r="J2524" s="92" t="s">
        <v>5898</v>
      </c>
    </row>
    <row r="2525" spans="4:10" x14ac:dyDescent="0.15">
      <c r="D2525" s="40" t="s">
        <v>5028</v>
      </c>
      <c r="E2525" s="40" t="s">
        <v>5029</v>
      </c>
      <c r="F2525" s="46" t="s">
        <v>5898</v>
      </c>
      <c r="G2525" s="46" t="s">
        <v>5898</v>
      </c>
      <c r="H2525" s="46">
        <v>0.2</v>
      </c>
      <c r="I2525" s="46" t="s">
        <v>5898</v>
      </c>
      <c r="J2525" s="92" t="s">
        <v>5898</v>
      </c>
    </row>
    <row r="2526" spans="4:10" x14ac:dyDescent="0.15">
      <c r="D2526" s="40" t="s">
        <v>5030</v>
      </c>
      <c r="E2526" s="40" t="s">
        <v>5031</v>
      </c>
      <c r="F2526" s="46" t="s">
        <v>5898</v>
      </c>
      <c r="G2526" s="46" t="s">
        <v>5898</v>
      </c>
      <c r="H2526" s="46" t="s">
        <v>5898</v>
      </c>
      <c r="I2526" s="46" t="s">
        <v>5898</v>
      </c>
      <c r="J2526" s="92" t="s">
        <v>5898</v>
      </c>
    </row>
    <row r="2527" spans="4:10" x14ac:dyDescent="0.15">
      <c r="D2527" s="40" t="s">
        <v>5032</v>
      </c>
      <c r="E2527" s="40" t="s">
        <v>5033</v>
      </c>
      <c r="F2527" s="46" t="s">
        <v>5898</v>
      </c>
      <c r="G2527" s="46" t="s">
        <v>5898</v>
      </c>
      <c r="H2527" s="46" t="s">
        <v>5898</v>
      </c>
      <c r="I2527" s="46" t="s">
        <v>5898</v>
      </c>
      <c r="J2527" s="92" t="s">
        <v>5898</v>
      </c>
    </row>
    <row r="2528" spans="4:10" x14ac:dyDescent="0.15">
      <c r="D2528" s="40" t="s">
        <v>5034</v>
      </c>
      <c r="E2528" s="40" t="s">
        <v>5035</v>
      </c>
      <c r="F2528" s="46" t="s">
        <v>5898</v>
      </c>
      <c r="G2528" s="46" t="s">
        <v>5898</v>
      </c>
      <c r="H2528" s="46" t="s">
        <v>5898</v>
      </c>
      <c r="I2528" s="46" t="s">
        <v>5898</v>
      </c>
      <c r="J2528" s="92" t="s">
        <v>5898</v>
      </c>
    </row>
    <row r="2529" spans="4:10" x14ac:dyDescent="0.15">
      <c r="D2529" s="40" t="s">
        <v>5036</v>
      </c>
      <c r="E2529" s="40" t="s">
        <v>5037</v>
      </c>
      <c r="F2529" s="46" t="s">
        <v>5898</v>
      </c>
      <c r="G2529" s="46" t="s">
        <v>5898</v>
      </c>
      <c r="H2529" s="46" t="s">
        <v>5898</v>
      </c>
      <c r="I2529" s="46" t="s">
        <v>5898</v>
      </c>
      <c r="J2529" s="92" t="s">
        <v>5898</v>
      </c>
    </row>
    <row r="2530" spans="4:10" x14ac:dyDescent="0.15">
      <c r="D2530" s="40" t="s">
        <v>5038</v>
      </c>
      <c r="E2530" s="40" t="s">
        <v>5039</v>
      </c>
      <c r="F2530" s="46" t="s">
        <v>5898</v>
      </c>
      <c r="G2530" s="46" t="s">
        <v>5898</v>
      </c>
      <c r="H2530" s="46">
        <v>0.1</v>
      </c>
      <c r="I2530" s="46" t="s">
        <v>5898</v>
      </c>
      <c r="J2530" s="92" t="s">
        <v>5898</v>
      </c>
    </row>
    <row r="2531" spans="4:10" x14ac:dyDescent="0.15">
      <c r="D2531" s="40" t="s">
        <v>5040</v>
      </c>
      <c r="E2531" s="40" t="s">
        <v>5041</v>
      </c>
      <c r="F2531" s="46" t="s">
        <v>5898</v>
      </c>
      <c r="G2531" s="46" t="s">
        <v>5898</v>
      </c>
      <c r="H2531" s="46">
        <v>0.1</v>
      </c>
      <c r="I2531" s="46" t="s">
        <v>5898</v>
      </c>
      <c r="J2531" s="92" t="s">
        <v>5898</v>
      </c>
    </row>
    <row r="2532" spans="4:10" x14ac:dyDescent="0.15">
      <c r="D2532" s="40" t="s">
        <v>5042</v>
      </c>
      <c r="E2532" s="40" t="s">
        <v>5043</v>
      </c>
      <c r="F2532" s="46" t="s">
        <v>5898</v>
      </c>
      <c r="G2532" s="46" t="s">
        <v>5898</v>
      </c>
      <c r="H2532" s="46">
        <v>7.0000000000000007E-2</v>
      </c>
      <c r="I2532" s="46" t="s">
        <v>5898</v>
      </c>
      <c r="J2532" s="92" t="s">
        <v>5898</v>
      </c>
    </row>
    <row r="2533" spans="4:10" x14ac:dyDescent="0.15">
      <c r="D2533" s="40" t="s">
        <v>5044</v>
      </c>
      <c r="E2533" s="40" t="s">
        <v>5821</v>
      </c>
      <c r="F2533" s="46" t="s">
        <v>5898</v>
      </c>
      <c r="G2533" s="46" t="s">
        <v>5898</v>
      </c>
      <c r="H2533" s="46">
        <v>0.06</v>
      </c>
      <c r="I2533" s="46" t="s">
        <v>5898</v>
      </c>
      <c r="J2533" s="92" t="s">
        <v>5898</v>
      </c>
    </row>
    <row r="2534" spans="4:10" x14ac:dyDescent="0.15">
      <c r="D2534" s="40" t="s">
        <v>5046</v>
      </c>
      <c r="E2534" s="40" t="s">
        <v>5047</v>
      </c>
      <c r="F2534" s="46" t="s">
        <v>5898</v>
      </c>
      <c r="G2534" s="46" t="s">
        <v>5898</v>
      </c>
      <c r="H2534" s="46" t="s">
        <v>5898</v>
      </c>
      <c r="I2534" s="46" t="s">
        <v>5898</v>
      </c>
      <c r="J2534" s="92" t="s">
        <v>5898</v>
      </c>
    </row>
    <row r="2535" spans="4:10" x14ac:dyDescent="0.15">
      <c r="D2535" s="40" t="s">
        <v>5048</v>
      </c>
      <c r="E2535" s="40" t="s">
        <v>5049</v>
      </c>
      <c r="F2535" s="46" t="s">
        <v>5898</v>
      </c>
      <c r="G2535" s="46" t="s">
        <v>5898</v>
      </c>
      <c r="H2535" s="46" t="s">
        <v>5898</v>
      </c>
      <c r="I2535" s="46" t="s">
        <v>5898</v>
      </c>
      <c r="J2535" s="92" t="s">
        <v>5898</v>
      </c>
    </row>
    <row r="2536" spans="4:10" x14ac:dyDescent="0.15">
      <c r="D2536" s="40" t="s">
        <v>5050</v>
      </c>
      <c r="E2536" s="40" t="s">
        <v>5051</v>
      </c>
      <c r="F2536" s="46" t="s">
        <v>5898</v>
      </c>
      <c r="G2536" s="46" t="s">
        <v>5898</v>
      </c>
      <c r="H2536" s="46">
        <v>0.1</v>
      </c>
      <c r="I2536" s="46" t="s">
        <v>5898</v>
      </c>
      <c r="J2536" s="92" t="s">
        <v>5898</v>
      </c>
    </row>
    <row r="2537" spans="4:10" x14ac:dyDescent="0.15">
      <c r="D2537" s="40" t="s">
        <v>5052</v>
      </c>
      <c r="E2537" s="40" t="s">
        <v>5053</v>
      </c>
      <c r="F2537" s="46" t="s">
        <v>5898</v>
      </c>
      <c r="G2537" s="46" t="s">
        <v>5898</v>
      </c>
      <c r="H2537" s="46">
        <v>0.03</v>
      </c>
      <c r="I2537" s="46" t="s">
        <v>5898</v>
      </c>
      <c r="J2537" s="92" t="s">
        <v>5898</v>
      </c>
    </row>
    <row r="2538" spans="4:10" x14ac:dyDescent="0.15">
      <c r="D2538" s="40" t="s">
        <v>5054</v>
      </c>
      <c r="E2538" s="40" t="s">
        <v>5055</v>
      </c>
      <c r="F2538" s="46" t="s">
        <v>5898</v>
      </c>
      <c r="G2538" s="46" t="s">
        <v>5898</v>
      </c>
      <c r="H2538" s="46" t="s">
        <v>5898</v>
      </c>
      <c r="I2538" s="46" t="s">
        <v>5898</v>
      </c>
      <c r="J2538" s="92" t="s">
        <v>5898</v>
      </c>
    </row>
    <row r="2539" spans="4:10" x14ac:dyDescent="0.15">
      <c r="D2539" s="40" t="s">
        <v>5056</v>
      </c>
      <c r="E2539" s="40" t="s">
        <v>5057</v>
      </c>
      <c r="F2539" s="46" t="s">
        <v>5898</v>
      </c>
      <c r="G2539" s="46" t="s">
        <v>5898</v>
      </c>
      <c r="H2539" s="46" t="s">
        <v>5898</v>
      </c>
      <c r="I2539" s="46" t="s">
        <v>5898</v>
      </c>
      <c r="J2539" s="92" t="s">
        <v>5898</v>
      </c>
    </row>
    <row r="2540" spans="4:10" x14ac:dyDescent="0.15">
      <c r="D2540" s="40" t="s">
        <v>5058</v>
      </c>
      <c r="E2540" s="40" t="s">
        <v>5059</v>
      </c>
      <c r="F2540" s="46" t="s">
        <v>5898</v>
      </c>
      <c r="G2540" s="46" t="s">
        <v>5898</v>
      </c>
      <c r="H2540" s="46">
        <v>0.1</v>
      </c>
      <c r="I2540" s="46" t="s">
        <v>5898</v>
      </c>
      <c r="J2540" s="92" t="s">
        <v>5898</v>
      </c>
    </row>
    <row r="2541" spans="4:10" x14ac:dyDescent="0.15">
      <c r="D2541" s="40" t="s">
        <v>5060</v>
      </c>
      <c r="E2541" s="40" t="s">
        <v>5061</v>
      </c>
      <c r="F2541" s="46" t="s">
        <v>5898</v>
      </c>
      <c r="G2541" s="46" t="s">
        <v>5898</v>
      </c>
      <c r="H2541" s="46">
        <v>0.17499999999999999</v>
      </c>
      <c r="I2541" s="46" t="s">
        <v>5898</v>
      </c>
      <c r="J2541" s="92" t="s">
        <v>5898</v>
      </c>
    </row>
    <row r="2542" spans="4:10" x14ac:dyDescent="0.15">
      <c r="D2542" s="40" t="s">
        <v>5062</v>
      </c>
      <c r="E2542" s="40" t="s">
        <v>5063</v>
      </c>
      <c r="F2542" s="46" t="s">
        <v>5898</v>
      </c>
      <c r="G2542" s="46" t="s">
        <v>5898</v>
      </c>
      <c r="H2542" s="46">
        <v>0.2</v>
      </c>
      <c r="I2542" s="46" t="s">
        <v>5898</v>
      </c>
      <c r="J2542" s="92" t="s">
        <v>5898</v>
      </c>
    </row>
    <row r="2543" spans="4:10" x14ac:dyDescent="0.15">
      <c r="D2543" s="40" t="s">
        <v>5064</v>
      </c>
      <c r="E2543" s="40" t="s">
        <v>5065</v>
      </c>
      <c r="F2543" s="46" t="s">
        <v>5898</v>
      </c>
      <c r="G2543" s="46" t="s">
        <v>5898</v>
      </c>
      <c r="H2543" s="46">
        <v>0.27993000000000001</v>
      </c>
      <c r="I2543" s="46" t="s">
        <v>5898</v>
      </c>
      <c r="J2543" s="92" t="s">
        <v>5898</v>
      </c>
    </row>
    <row r="2544" spans="4:10" x14ac:dyDescent="0.15">
      <c r="D2544" s="40" t="s">
        <v>5066</v>
      </c>
      <c r="E2544" s="40" t="s">
        <v>5067</v>
      </c>
      <c r="F2544" s="46" t="s">
        <v>5898</v>
      </c>
      <c r="G2544" s="46" t="s">
        <v>5898</v>
      </c>
      <c r="H2544" s="46">
        <v>0.45</v>
      </c>
      <c r="I2544" s="46" t="s">
        <v>5898</v>
      </c>
      <c r="J2544" s="92" t="s">
        <v>5898</v>
      </c>
    </row>
    <row r="2545" spans="4:10" x14ac:dyDescent="0.15">
      <c r="D2545" s="40" t="s">
        <v>5068</v>
      </c>
      <c r="E2545" s="40" t="s">
        <v>5069</v>
      </c>
      <c r="F2545" s="46" t="s">
        <v>5898</v>
      </c>
      <c r="G2545" s="46" t="s">
        <v>5898</v>
      </c>
      <c r="H2545" s="46">
        <v>0.02</v>
      </c>
      <c r="I2545" s="46" t="s">
        <v>5898</v>
      </c>
      <c r="J2545" s="92" t="s">
        <v>5898</v>
      </c>
    </row>
    <row r="2546" spans="4:10" x14ac:dyDescent="0.15">
      <c r="D2546" s="40" t="s">
        <v>5070</v>
      </c>
      <c r="E2546" s="40" t="s">
        <v>5071</v>
      </c>
      <c r="F2546" s="46" t="s">
        <v>5898</v>
      </c>
      <c r="G2546" s="46" t="s">
        <v>5898</v>
      </c>
      <c r="H2546" s="46">
        <v>3.5000000000000003E-2</v>
      </c>
      <c r="I2546" s="46" t="s">
        <v>5898</v>
      </c>
      <c r="J2546" s="92" t="s">
        <v>5898</v>
      </c>
    </row>
    <row r="2547" spans="4:10" x14ac:dyDescent="0.15">
      <c r="D2547" s="40" t="s">
        <v>5072</v>
      </c>
      <c r="E2547" s="40" t="s">
        <v>5073</v>
      </c>
      <c r="F2547" s="46" t="s">
        <v>5898</v>
      </c>
      <c r="G2547" s="46" t="s">
        <v>5898</v>
      </c>
      <c r="H2547" s="46" t="s">
        <v>5898</v>
      </c>
      <c r="I2547" s="46" t="s">
        <v>5898</v>
      </c>
      <c r="J2547" s="92" t="s">
        <v>5898</v>
      </c>
    </row>
    <row r="2548" spans="4:10" x14ac:dyDescent="0.15">
      <c r="D2548" s="40" t="s">
        <v>5074</v>
      </c>
      <c r="E2548" s="40" t="s">
        <v>5075</v>
      </c>
      <c r="F2548" s="46" t="s">
        <v>5898</v>
      </c>
      <c r="G2548" s="46" t="s">
        <v>5898</v>
      </c>
      <c r="H2548" s="46">
        <v>0.08</v>
      </c>
      <c r="I2548" s="46" t="s">
        <v>5898</v>
      </c>
      <c r="J2548" s="92" t="s">
        <v>5898</v>
      </c>
    </row>
    <row r="2549" spans="4:10" x14ac:dyDescent="0.15">
      <c r="D2549" s="40" t="s">
        <v>5076</v>
      </c>
      <c r="E2549" s="40" t="s">
        <v>5077</v>
      </c>
      <c r="F2549" s="46" t="s">
        <v>5898</v>
      </c>
      <c r="G2549" s="46" t="s">
        <v>5898</v>
      </c>
      <c r="H2549" s="46" t="s">
        <v>5898</v>
      </c>
      <c r="I2549" s="46" t="s">
        <v>5898</v>
      </c>
      <c r="J2549" s="92" t="s">
        <v>5898</v>
      </c>
    </row>
    <row r="2550" spans="4:10" x14ac:dyDescent="0.15">
      <c r="D2550" s="40" t="s">
        <v>5078</v>
      </c>
      <c r="E2550" s="40" t="s">
        <v>5079</v>
      </c>
      <c r="F2550" s="46" t="s">
        <v>5898</v>
      </c>
      <c r="G2550" s="46" t="s">
        <v>5898</v>
      </c>
      <c r="H2550" s="46">
        <v>0.16</v>
      </c>
      <c r="I2550" s="46" t="s">
        <v>5898</v>
      </c>
      <c r="J2550" s="92" t="s">
        <v>5898</v>
      </c>
    </row>
    <row r="2551" spans="4:10" x14ac:dyDescent="0.15">
      <c r="D2551" s="40" t="s">
        <v>5080</v>
      </c>
      <c r="E2551" s="40" t="s">
        <v>5081</v>
      </c>
      <c r="F2551" s="46" t="s">
        <v>5898</v>
      </c>
      <c r="G2551" s="46" t="s">
        <v>5898</v>
      </c>
      <c r="H2551" s="46">
        <v>0.75</v>
      </c>
      <c r="I2551" s="46" t="s">
        <v>5898</v>
      </c>
      <c r="J2551" s="92" t="s">
        <v>5898</v>
      </c>
    </row>
    <row r="2552" spans="4:10" x14ac:dyDescent="0.15">
      <c r="D2552" s="40" t="s">
        <v>5082</v>
      </c>
      <c r="E2552" s="40" t="s">
        <v>5083</v>
      </c>
      <c r="F2552" s="46" t="s">
        <v>5898</v>
      </c>
      <c r="G2552" s="46" t="s">
        <v>5898</v>
      </c>
      <c r="H2552" s="46">
        <v>0.12</v>
      </c>
      <c r="I2552" s="46" t="s">
        <v>5898</v>
      </c>
      <c r="J2552" s="92" t="s">
        <v>5898</v>
      </c>
    </row>
    <row r="2553" spans="4:10" x14ac:dyDescent="0.15">
      <c r="D2553" s="40" t="s">
        <v>5084</v>
      </c>
      <c r="E2553" s="40" t="s">
        <v>5085</v>
      </c>
      <c r="F2553" s="46" t="s">
        <v>5898</v>
      </c>
      <c r="G2553" s="46" t="s">
        <v>5898</v>
      </c>
      <c r="H2553" s="46" t="s">
        <v>5898</v>
      </c>
      <c r="I2553" s="46" t="s">
        <v>5898</v>
      </c>
      <c r="J2553" s="92" t="s">
        <v>5898</v>
      </c>
    </row>
    <row r="2554" spans="4:10" x14ac:dyDescent="0.15">
      <c r="D2554" s="40" t="s">
        <v>5086</v>
      </c>
      <c r="E2554" s="40" t="s">
        <v>5087</v>
      </c>
      <c r="F2554" s="46" t="s">
        <v>5898</v>
      </c>
      <c r="G2554" s="46" t="s">
        <v>5898</v>
      </c>
      <c r="H2554" s="46">
        <v>0.38</v>
      </c>
      <c r="I2554" s="46" t="s">
        <v>5898</v>
      </c>
      <c r="J2554" s="92" t="s">
        <v>5898</v>
      </c>
    </row>
    <row r="2555" spans="4:10" x14ac:dyDescent="0.15">
      <c r="D2555" s="40" t="s">
        <v>5088</v>
      </c>
      <c r="E2555" s="40" t="s">
        <v>5089</v>
      </c>
      <c r="F2555" s="46" t="s">
        <v>5898</v>
      </c>
      <c r="G2555" s="46" t="s">
        <v>5898</v>
      </c>
      <c r="H2555" s="46">
        <v>0.05</v>
      </c>
      <c r="I2555" s="46" t="s">
        <v>5898</v>
      </c>
      <c r="J2555" s="92" t="s">
        <v>5898</v>
      </c>
    </row>
    <row r="2556" spans="4:10" x14ac:dyDescent="0.15">
      <c r="D2556" s="40" t="s">
        <v>5090</v>
      </c>
      <c r="E2556" s="40" t="s">
        <v>5091</v>
      </c>
      <c r="F2556" s="46" t="s">
        <v>5898</v>
      </c>
      <c r="G2556" s="46" t="s">
        <v>5898</v>
      </c>
      <c r="H2556" s="46">
        <v>0.4</v>
      </c>
      <c r="I2556" s="46" t="s">
        <v>5898</v>
      </c>
      <c r="J2556" s="92" t="s">
        <v>5898</v>
      </c>
    </row>
    <row r="2557" spans="4:10" x14ac:dyDescent="0.15">
      <c r="D2557" s="40" t="s">
        <v>5092</v>
      </c>
      <c r="E2557" s="40" t="s">
        <v>5093</v>
      </c>
      <c r="F2557" s="46" t="s">
        <v>5898</v>
      </c>
      <c r="G2557" s="46" t="s">
        <v>5898</v>
      </c>
      <c r="H2557" s="46">
        <v>0.15</v>
      </c>
      <c r="I2557" s="46" t="s">
        <v>5898</v>
      </c>
      <c r="J2557" s="92" t="s">
        <v>5898</v>
      </c>
    </row>
    <row r="2558" spans="4:10" x14ac:dyDescent="0.15">
      <c r="D2558" s="40" t="s">
        <v>5822</v>
      </c>
      <c r="E2558" s="40" t="s">
        <v>5823</v>
      </c>
      <c r="F2558" s="46" t="s">
        <v>5898</v>
      </c>
      <c r="G2558" s="46" t="s">
        <v>5898</v>
      </c>
      <c r="H2558" s="46" t="s">
        <v>5898</v>
      </c>
      <c r="I2558" s="46" t="s">
        <v>5898</v>
      </c>
      <c r="J2558" s="92" t="s">
        <v>5898</v>
      </c>
    </row>
    <row r="2559" spans="4:10" x14ac:dyDescent="0.15">
      <c r="D2559" s="40" t="s">
        <v>5824</v>
      </c>
      <c r="E2559" s="40" t="s">
        <v>5825</v>
      </c>
      <c r="F2559" s="46" t="s">
        <v>5898</v>
      </c>
      <c r="G2559" s="46" t="s">
        <v>5898</v>
      </c>
      <c r="H2559" s="46" t="s">
        <v>5898</v>
      </c>
      <c r="I2559" s="46" t="s">
        <v>5898</v>
      </c>
      <c r="J2559" s="92" t="s">
        <v>5898</v>
      </c>
    </row>
    <row r="2560" spans="4:10" x14ac:dyDescent="0.15">
      <c r="D2560" s="40" t="s">
        <v>5094</v>
      </c>
      <c r="E2560" s="40" t="s">
        <v>5095</v>
      </c>
      <c r="F2560" s="46">
        <v>0.1</v>
      </c>
      <c r="G2560" s="46" t="s">
        <v>5898</v>
      </c>
      <c r="H2560" s="46">
        <v>0.35</v>
      </c>
      <c r="I2560" s="46" t="s">
        <v>5898</v>
      </c>
      <c r="J2560" s="92">
        <v>1</v>
      </c>
    </row>
    <row r="2561" spans="4:10" x14ac:dyDescent="0.15">
      <c r="D2561" s="40" t="s">
        <v>5096</v>
      </c>
      <c r="E2561" s="40" t="s">
        <v>5097</v>
      </c>
      <c r="F2561" s="46">
        <v>0.16</v>
      </c>
      <c r="G2561" s="46" t="s">
        <v>5898</v>
      </c>
      <c r="H2561" s="46" t="s">
        <v>5898</v>
      </c>
      <c r="I2561" s="46" t="s">
        <v>5898</v>
      </c>
      <c r="J2561" s="92" t="s">
        <v>5898</v>
      </c>
    </row>
    <row r="2562" spans="4:10" x14ac:dyDescent="0.15">
      <c r="D2562" s="40" t="s">
        <v>5098</v>
      </c>
      <c r="E2562" s="40" t="s">
        <v>5099</v>
      </c>
      <c r="F2562" s="46" t="s">
        <v>5898</v>
      </c>
      <c r="G2562" s="46" t="s">
        <v>5898</v>
      </c>
      <c r="H2562" s="46">
        <v>0.01</v>
      </c>
      <c r="I2562" s="46" t="s">
        <v>5898</v>
      </c>
      <c r="J2562" s="92" t="s">
        <v>5898</v>
      </c>
    </row>
    <row r="2563" spans="4:10" x14ac:dyDescent="0.15">
      <c r="D2563" s="40" t="s">
        <v>5100</v>
      </c>
      <c r="E2563" s="40" t="s">
        <v>5101</v>
      </c>
      <c r="F2563" s="46" t="s">
        <v>5898</v>
      </c>
      <c r="G2563" s="46" t="s">
        <v>5898</v>
      </c>
      <c r="H2563" s="46" t="s">
        <v>5898</v>
      </c>
      <c r="I2563" s="46" t="s">
        <v>5898</v>
      </c>
      <c r="J2563" s="92" t="s">
        <v>5898</v>
      </c>
    </row>
    <row r="2564" spans="4:10" x14ac:dyDescent="0.15">
      <c r="D2564" s="40" t="s">
        <v>5102</v>
      </c>
      <c r="E2564" s="40" t="s">
        <v>5103</v>
      </c>
      <c r="F2564" s="46" t="s">
        <v>5898</v>
      </c>
      <c r="G2564" s="46" t="s">
        <v>5898</v>
      </c>
      <c r="H2564" s="46" t="s">
        <v>5898</v>
      </c>
      <c r="I2564" s="46" t="s">
        <v>5898</v>
      </c>
      <c r="J2564" s="92" t="s">
        <v>5898</v>
      </c>
    </row>
    <row r="2565" spans="4:10" x14ac:dyDescent="0.15">
      <c r="D2565" s="40" t="s">
        <v>5104</v>
      </c>
      <c r="E2565" s="40" t="s">
        <v>5105</v>
      </c>
      <c r="F2565" s="46" t="s">
        <v>5898</v>
      </c>
      <c r="G2565" s="46" t="s">
        <v>5898</v>
      </c>
      <c r="H2565" s="46" t="s">
        <v>5898</v>
      </c>
      <c r="I2565" s="46" t="s">
        <v>5898</v>
      </c>
      <c r="J2565" s="92" t="s">
        <v>5898</v>
      </c>
    </row>
    <row r="2566" spans="4:10" x14ac:dyDescent="0.15">
      <c r="D2566" s="40" t="s">
        <v>5106</v>
      </c>
      <c r="E2566" s="40" t="s">
        <v>5107</v>
      </c>
      <c r="F2566" s="46" t="s">
        <v>5898</v>
      </c>
      <c r="G2566" s="46" t="s">
        <v>5898</v>
      </c>
      <c r="H2566" s="46">
        <v>7.0000000000000007E-2</v>
      </c>
      <c r="I2566" s="46" t="s">
        <v>5898</v>
      </c>
      <c r="J2566" s="92" t="s">
        <v>5898</v>
      </c>
    </row>
    <row r="2567" spans="4:10" x14ac:dyDescent="0.15">
      <c r="D2567" s="40" t="s">
        <v>5108</v>
      </c>
      <c r="E2567" s="40" t="s">
        <v>5109</v>
      </c>
      <c r="F2567" s="46" t="s">
        <v>5898</v>
      </c>
      <c r="G2567" s="46" t="s">
        <v>5898</v>
      </c>
      <c r="H2567" s="46" t="s">
        <v>5898</v>
      </c>
      <c r="I2567" s="46" t="s">
        <v>5898</v>
      </c>
      <c r="J2567" s="92" t="s">
        <v>5898</v>
      </c>
    </row>
    <row r="2568" spans="4:10" x14ac:dyDescent="0.15">
      <c r="D2568" s="40" t="s">
        <v>5110</v>
      </c>
      <c r="E2568" s="40" t="s">
        <v>5111</v>
      </c>
      <c r="F2568" s="46" t="s">
        <v>5898</v>
      </c>
      <c r="G2568" s="46" t="s">
        <v>5898</v>
      </c>
      <c r="H2568" s="46" t="s">
        <v>5898</v>
      </c>
      <c r="I2568" s="46" t="s">
        <v>5898</v>
      </c>
      <c r="J2568" s="92" t="s">
        <v>5898</v>
      </c>
    </row>
    <row r="2569" spans="4:10" x14ac:dyDescent="0.15">
      <c r="D2569" s="40" t="s">
        <v>5112</v>
      </c>
      <c r="E2569" s="40" t="s">
        <v>5113</v>
      </c>
      <c r="F2569" s="46" t="s">
        <v>5898</v>
      </c>
      <c r="G2569" s="46" t="s">
        <v>5898</v>
      </c>
      <c r="H2569" s="46">
        <v>7.6420000000000002E-2</v>
      </c>
      <c r="I2569" s="46" t="s">
        <v>5898</v>
      </c>
      <c r="J2569" s="92" t="s">
        <v>5898</v>
      </c>
    </row>
    <row r="2570" spans="4:10" x14ac:dyDescent="0.15">
      <c r="D2570" s="40" t="s">
        <v>5114</v>
      </c>
      <c r="E2570" s="40" t="s">
        <v>5115</v>
      </c>
      <c r="F2570" s="46" t="s">
        <v>5898</v>
      </c>
      <c r="G2570" s="46" t="s">
        <v>5898</v>
      </c>
      <c r="H2570" s="46">
        <v>0.17100000000000001</v>
      </c>
      <c r="I2570" s="46" t="s">
        <v>5898</v>
      </c>
      <c r="J2570" s="92" t="s">
        <v>5898</v>
      </c>
    </row>
    <row r="2571" spans="4:10" x14ac:dyDescent="0.15">
      <c r="D2571" s="40" t="s">
        <v>5116</v>
      </c>
      <c r="E2571" s="40" t="s">
        <v>5117</v>
      </c>
      <c r="F2571" s="46" t="s">
        <v>5898</v>
      </c>
      <c r="G2571" s="46" t="s">
        <v>5898</v>
      </c>
      <c r="H2571" s="46" t="s">
        <v>5898</v>
      </c>
      <c r="I2571" s="46" t="s">
        <v>5898</v>
      </c>
      <c r="J2571" s="92" t="s">
        <v>5898</v>
      </c>
    </row>
    <row r="2572" spans="4:10" x14ac:dyDescent="0.15">
      <c r="D2572" s="40" t="s">
        <v>5118</v>
      </c>
      <c r="E2572" s="40" t="s">
        <v>5119</v>
      </c>
      <c r="F2572" s="46" t="s">
        <v>5898</v>
      </c>
      <c r="G2572" s="46" t="s">
        <v>5898</v>
      </c>
      <c r="H2572" s="46">
        <v>0.09</v>
      </c>
      <c r="I2572" s="46" t="s">
        <v>5898</v>
      </c>
      <c r="J2572" s="92" t="s">
        <v>5898</v>
      </c>
    </row>
    <row r="2573" spans="4:10" x14ac:dyDescent="0.15">
      <c r="D2573" s="40" t="s">
        <v>5120</v>
      </c>
      <c r="E2573" s="40" t="s">
        <v>5121</v>
      </c>
      <c r="F2573" s="46" t="s">
        <v>5898</v>
      </c>
      <c r="G2573" s="46" t="s">
        <v>5898</v>
      </c>
      <c r="H2573" s="46">
        <v>0.05</v>
      </c>
      <c r="I2573" s="46" t="s">
        <v>5898</v>
      </c>
      <c r="J2573" s="92" t="s">
        <v>5898</v>
      </c>
    </row>
    <row r="2574" spans="4:10" x14ac:dyDescent="0.15">
      <c r="D2574" s="40" t="s">
        <v>5122</v>
      </c>
      <c r="E2574" s="40" t="s">
        <v>5123</v>
      </c>
      <c r="F2574" s="46" t="s">
        <v>5898</v>
      </c>
      <c r="G2574" s="46" t="s">
        <v>5898</v>
      </c>
      <c r="H2574" s="46">
        <v>0.2</v>
      </c>
      <c r="I2574" s="46" t="s">
        <v>5898</v>
      </c>
      <c r="J2574" s="92" t="s">
        <v>5898</v>
      </c>
    </row>
    <row r="2575" spans="4:10" x14ac:dyDescent="0.15">
      <c r="D2575" s="40" t="s">
        <v>5826</v>
      </c>
      <c r="E2575" s="40" t="s">
        <v>5827</v>
      </c>
      <c r="F2575" s="46" t="s">
        <v>5898</v>
      </c>
      <c r="G2575" s="46" t="s">
        <v>5898</v>
      </c>
      <c r="H2575" s="46" t="s">
        <v>5898</v>
      </c>
      <c r="I2575" s="46" t="s">
        <v>5898</v>
      </c>
      <c r="J2575" s="92" t="s">
        <v>5898</v>
      </c>
    </row>
    <row r="2576" spans="4:10" x14ac:dyDescent="0.15">
      <c r="D2576" s="40" t="s">
        <v>5124</v>
      </c>
      <c r="E2576" s="40" t="s">
        <v>5125</v>
      </c>
      <c r="F2576" s="46" t="s">
        <v>5898</v>
      </c>
      <c r="G2576" s="46" t="s">
        <v>5898</v>
      </c>
      <c r="H2576" s="46">
        <v>0.125</v>
      </c>
      <c r="I2576" s="46" t="s">
        <v>5898</v>
      </c>
      <c r="J2576" s="92" t="s">
        <v>5898</v>
      </c>
    </row>
    <row r="2577" spans="4:10" x14ac:dyDescent="0.15">
      <c r="D2577" s="40" t="s">
        <v>5126</v>
      </c>
      <c r="E2577" s="40" t="s">
        <v>5127</v>
      </c>
      <c r="F2577" s="46" t="s">
        <v>5898</v>
      </c>
      <c r="G2577" s="46" t="s">
        <v>5898</v>
      </c>
      <c r="H2577" s="46" t="s">
        <v>5898</v>
      </c>
      <c r="I2577" s="46" t="s">
        <v>5898</v>
      </c>
      <c r="J2577" s="92" t="s">
        <v>5898</v>
      </c>
    </row>
    <row r="2578" spans="4:10" x14ac:dyDescent="0.15">
      <c r="D2578" s="40" t="s">
        <v>5128</v>
      </c>
      <c r="E2578" s="40" t="s">
        <v>5129</v>
      </c>
      <c r="F2578" s="46" t="s">
        <v>5898</v>
      </c>
      <c r="G2578" s="46" t="s">
        <v>5898</v>
      </c>
      <c r="H2578" s="46" t="s">
        <v>5898</v>
      </c>
      <c r="I2578" s="46" t="s">
        <v>5898</v>
      </c>
      <c r="J2578" s="92" t="s">
        <v>5898</v>
      </c>
    </row>
    <row r="2579" spans="4:10" x14ac:dyDescent="0.15">
      <c r="D2579" s="40" t="s">
        <v>5130</v>
      </c>
      <c r="E2579" s="40" t="s">
        <v>5131</v>
      </c>
      <c r="F2579" s="46" t="s">
        <v>5898</v>
      </c>
      <c r="G2579" s="46" t="s">
        <v>5898</v>
      </c>
      <c r="H2579" s="46">
        <v>2.9000000000000001E-2</v>
      </c>
      <c r="I2579" s="46" t="s">
        <v>5898</v>
      </c>
      <c r="J2579" s="92" t="s">
        <v>5898</v>
      </c>
    </row>
    <row r="2580" spans="4:10" x14ac:dyDescent="0.15">
      <c r="D2580" s="40" t="s">
        <v>5132</v>
      </c>
      <c r="E2580" s="40" t="s">
        <v>5133</v>
      </c>
      <c r="F2580" s="46" t="s">
        <v>5898</v>
      </c>
      <c r="G2580" s="46" t="s">
        <v>5898</v>
      </c>
      <c r="H2580" s="46">
        <v>7.0000000000000007E-2</v>
      </c>
      <c r="I2580" s="46" t="s">
        <v>5898</v>
      </c>
      <c r="J2580" s="92" t="s">
        <v>5898</v>
      </c>
    </row>
    <row r="2581" spans="4:10" x14ac:dyDescent="0.15">
      <c r="D2581" s="40" t="s">
        <v>5134</v>
      </c>
      <c r="E2581" s="40" t="s">
        <v>5135</v>
      </c>
      <c r="F2581" s="46" t="s">
        <v>5898</v>
      </c>
      <c r="G2581" s="46" t="s">
        <v>5898</v>
      </c>
      <c r="H2581" s="46">
        <v>0.06</v>
      </c>
      <c r="I2581" s="46" t="s">
        <v>5898</v>
      </c>
      <c r="J2581" s="92" t="s">
        <v>5898</v>
      </c>
    </row>
    <row r="2582" spans="4:10" x14ac:dyDescent="0.15">
      <c r="D2582" s="40" t="s">
        <v>5136</v>
      </c>
      <c r="E2582" s="40" t="s">
        <v>5137</v>
      </c>
      <c r="F2582" s="46" t="s">
        <v>5898</v>
      </c>
      <c r="G2582" s="46" t="s">
        <v>5898</v>
      </c>
      <c r="H2582" s="46" t="s">
        <v>5898</v>
      </c>
      <c r="I2582" s="46" t="s">
        <v>5898</v>
      </c>
      <c r="J2582" s="92" t="s">
        <v>5898</v>
      </c>
    </row>
    <row r="2583" spans="4:10" x14ac:dyDescent="0.15">
      <c r="D2583" s="40" t="s">
        <v>5138</v>
      </c>
      <c r="E2583" s="40" t="s">
        <v>5139</v>
      </c>
      <c r="F2583" s="46" t="s">
        <v>5898</v>
      </c>
      <c r="G2583" s="46" t="s">
        <v>5898</v>
      </c>
      <c r="H2583" s="46">
        <v>0.05</v>
      </c>
      <c r="I2583" s="46" t="s">
        <v>5898</v>
      </c>
      <c r="J2583" s="92" t="s">
        <v>5898</v>
      </c>
    </row>
    <row r="2584" spans="4:10" x14ac:dyDescent="0.15">
      <c r="D2584" s="40" t="s">
        <v>5140</v>
      </c>
      <c r="E2584" s="40" t="s">
        <v>5141</v>
      </c>
      <c r="F2584" s="46" t="s">
        <v>5898</v>
      </c>
      <c r="G2584" s="46" t="s">
        <v>5898</v>
      </c>
      <c r="H2584" s="46">
        <v>0.03</v>
      </c>
      <c r="I2584" s="46" t="s">
        <v>5898</v>
      </c>
      <c r="J2584" s="92" t="s">
        <v>5898</v>
      </c>
    </row>
    <row r="2585" spans="4:10" x14ac:dyDescent="0.15">
      <c r="D2585" s="40" t="s">
        <v>5142</v>
      </c>
      <c r="E2585" s="40" t="s">
        <v>5143</v>
      </c>
      <c r="F2585" s="46" t="s">
        <v>5898</v>
      </c>
      <c r="G2585" s="46" t="s">
        <v>5898</v>
      </c>
      <c r="H2585" s="46">
        <v>0.23</v>
      </c>
      <c r="I2585" s="46" t="s">
        <v>5898</v>
      </c>
      <c r="J2585" s="92" t="s">
        <v>5898</v>
      </c>
    </row>
    <row r="2586" spans="4:10" x14ac:dyDescent="0.15">
      <c r="D2586" s="40" t="s">
        <v>5144</v>
      </c>
      <c r="E2586" s="40" t="s">
        <v>5145</v>
      </c>
      <c r="F2586" s="46" t="s">
        <v>5898</v>
      </c>
      <c r="G2586" s="46" t="s">
        <v>5898</v>
      </c>
      <c r="H2586" s="46" t="s">
        <v>5898</v>
      </c>
      <c r="I2586" s="46" t="s">
        <v>5898</v>
      </c>
      <c r="J2586" s="92" t="s">
        <v>5898</v>
      </c>
    </row>
    <row r="2587" spans="4:10" x14ac:dyDescent="0.15">
      <c r="D2587" s="40" t="s">
        <v>5146</v>
      </c>
      <c r="E2587" s="40" t="s">
        <v>5147</v>
      </c>
      <c r="F2587" s="46" t="s">
        <v>5898</v>
      </c>
      <c r="G2587" s="46" t="s">
        <v>5898</v>
      </c>
      <c r="H2587" s="46">
        <v>0.1</v>
      </c>
      <c r="I2587" s="46" t="s">
        <v>5898</v>
      </c>
      <c r="J2587" s="92" t="s">
        <v>5898</v>
      </c>
    </row>
    <row r="2588" spans="4:10" x14ac:dyDescent="0.15">
      <c r="D2588" s="40" t="s">
        <v>5148</v>
      </c>
      <c r="E2588" s="40" t="s">
        <v>5149</v>
      </c>
      <c r="F2588" s="46" t="s">
        <v>5898</v>
      </c>
      <c r="G2588" s="46" t="s">
        <v>5898</v>
      </c>
      <c r="H2588" s="46">
        <v>0.03</v>
      </c>
      <c r="I2588" s="46" t="s">
        <v>5898</v>
      </c>
      <c r="J2588" s="92" t="s">
        <v>5898</v>
      </c>
    </row>
    <row r="2589" spans="4:10" x14ac:dyDescent="0.15">
      <c r="D2589" s="40" t="s">
        <v>5150</v>
      </c>
      <c r="E2589" s="40" t="s">
        <v>5151</v>
      </c>
      <c r="F2589" s="46" t="s">
        <v>5898</v>
      </c>
      <c r="G2589" s="46" t="s">
        <v>5898</v>
      </c>
      <c r="H2589" s="46">
        <v>0.2</v>
      </c>
      <c r="I2589" s="46" t="s">
        <v>5898</v>
      </c>
      <c r="J2589" s="92" t="s">
        <v>5898</v>
      </c>
    </row>
    <row r="2590" spans="4:10" x14ac:dyDescent="0.15">
      <c r="D2590" s="40" t="s">
        <v>5152</v>
      </c>
      <c r="E2590" s="40" t="s">
        <v>5153</v>
      </c>
      <c r="F2590" s="46" t="s">
        <v>5898</v>
      </c>
      <c r="G2590" s="46" t="s">
        <v>5898</v>
      </c>
      <c r="H2590" s="46">
        <v>7.0000000000000007E-2</v>
      </c>
      <c r="I2590" s="46" t="s">
        <v>5898</v>
      </c>
      <c r="J2590" s="92" t="s">
        <v>5898</v>
      </c>
    </row>
    <row r="2591" spans="4:10" x14ac:dyDescent="0.15">
      <c r="D2591" s="40" t="s">
        <v>5154</v>
      </c>
      <c r="E2591" s="40" t="s">
        <v>5155</v>
      </c>
      <c r="F2591" s="46" t="s">
        <v>5898</v>
      </c>
      <c r="G2591" s="46" t="s">
        <v>5898</v>
      </c>
      <c r="H2591" s="46" t="s">
        <v>5898</v>
      </c>
      <c r="I2591" s="46" t="s">
        <v>5898</v>
      </c>
      <c r="J2591" s="92" t="s">
        <v>5898</v>
      </c>
    </row>
    <row r="2592" spans="4:10" x14ac:dyDescent="0.15">
      <c r="D2592" s="40" t="s">
        <v>5156</v>
      </c>
      <c r="E2592" s="40" t="s">
        <v>5157</v>
      </c>
      <c r="F2592" s="46" t="s">
        <v>5898</v>
      </c>
      <c r="G2592" s="46" t="s">
        <v>5898</v>
      </c>
      <c r="H2592" s="46">
        <v>0.13</v>
      </c>
      <c r="I2592" s="46" t="s">
        <v>5898</v>
      </c>
      <c r="J2592" s="92" t="s">
        <v>5898</v>
      </c>
    </row>
    <row r="2593" spans="4:10" x14ac:dyDescent="0.15">
      <c r="D2593" s="40" t="s">
        <v>5158</v>
      </c>
      <c r="E2593" s="40" t="s">
        <v>5159</v>
      </c>
      <c r="F2593" s="46">
        <v>0.504</v>
      </c>
      <c r="G2593" s="46" t="s">
        <v>5898</v>
      </c>
      <c r="H2593" s="46">
        <v>0.247</v>
      </c>
      <c r="I2593" s="46" t="s">
        <v>5898</v>
      </c>
      <c r="J2593" s="92">
        <v>1</v>
      </c>
    </row>
    <row r="2594" spans="4:10" x14ac:dyDescent="0.15">
      <c r="D2594" s="40" t="s">
        <v>5160</v>
      </c>
      <c r="E2594" s="40" t="s">
        <v>5161</v>
      </c>
      <c r="F2594" s="46">
        <v>0.1</v>
      </c>
      <c r="G2594" s="46" t="s">
        <v>5898</v>
      </c>
      <c r="H2594" s="46">
        <v>0.15</v>
      </c>
      <c r="I2594" s="46" t="s">
        <v>5898</v>
      </c>
      <c r="J2594" s="92">
        <v>1</v>
      </c>
    </row>
    <row r="2595" spans="4:10" x14ac:dyDescent="0.15">
      <c r="D2595" s="40" t="s">
        <v>5162</v>
      </c>
      <c r="E2595" s="40" t="s">
        <v>5163</v>
      </c>
      <c r="F2595" s="46" t="s">
        <v>5898</v>
      </c>
      <c r="G2595" s="46" t="s">
        <v>5898</v>
      </c>
      <c r="H2595" s="46" t="s">
        <v>5898</v>
      </c>
      <c r="I2595" s="46" t="s">
        <v>5898</v>
      </c>
      <c r="J2595" s="92" t="s">
        <v>5898</v>
      </c>
    </row>
    <row r="2596" spans="4:10" x14ac:dyDescent="0.15">
      <c r="D2596" s="40" t="s">
        <v>5164</v>
      </c>
      <c r="E2596" s="40" t="s">
        <v>5165</v>
      </c>
      <c r="F2596" s="46" t="s">
        <v>5898</v>
      </c>
      <c r="G2596" s="46" t="s">
        <v>5898</v>
      </c>
      <c r="H2596" s="46" t="s">
        <v>5898</v>
      </c>
      <c r="I2596" s="46" t="s">
        <v>5898</v>
      </c>
      <c r="J2596" s="92" t="s">
        <v>5898</v>
      </c>
    </row>
    <row r="2597" spans="4:10" x14ac:dyDescent="0.15">
      <c r="D2597" s="40" t="s">
        <v>64</v>
      </c>
      <c r="E2597" s="40" t="s">
        <v>65</v>
      </c>
      <c r="F2597" s="46" t="s">
        <v>5898</v>
      </c>
      <c r="G2597" s="46" t="s">
        <v>5898</v>
      </c>
      <c r="H2597" s="46" t="s">
        <v>5898</v>
      </c>
      <c r="I2597" s="46" t="s">
        <v>5898</v>
      </c>
      <c r="J2597" s="92" t="s">
        <v>5898</v>
      </c>
    </row>
    <row r="2598" spans="4:10" x14ac:dyDescent="0.15">
      <c r="D2598" s="40" t="s">
        <v>66</v>
      </c>
      <c r="E2598" s="40" t="s">
        <v>67</v>
      </c>
      <c r="F2598" s="46" t="s">
        <v>5898</v>
      </c>
      <c r="G2598" s="46" t="s">
        <v>5898</v>
      </c>
      <c r="H2598" s="46" t="s">
        <v>5898</v>
      </c>
      <c r="I2598" s="46" t="s">
        <v>5898</v>
      </c>
      <c r="J2598" s="92" t="s">
        <v>5898</v>
      </c>
    </row>
    <row r="2599" spans="4:10" x14ac:dyDescent="0.15">
      <c r="D2599" s="40" t="s">
        <v>5166</v>
      </c>
      <c r="E2599" s="40" t="s">
        <v>5167</v>
      </c>
      <c r="F2599" s="46" t="s">
        <v>5898</v>
      </c>
      <c r="G2599" s="46" t="s">
        <v>5898</v>
      </c>
      <c r="H2599" s="46">
        <v>0.45</v>
      </c>
      <c r="I2599" s="46" t="s">
        <v>5898</v>
      </c>
      <c r="J2599" s="92" t="s">
        <v>5898</v>
      </c>
    </row>
    <row r="2600" spans="4:10" x14ac:dyDescent="0.15">
      <c r="D2600" s="40" t="s">
        <v>5168</v>
      </c>
      <c r="E2600" s="40" t="s">
        <v>5169</v>
      </c>
      <c r="F2600" s="46" t="s">
        <v>5898</v>
      </c>
      <c r="G2600" s="46" t="s">
        <v>5898</v>
      </c>
      <c r="H2600" s="46">
        <v>0.05</v>
      </c>
      <c r="I2600" s="46" t="s">
        <v>5898</v>
      </c>
      <c r="J2600" s="92" t="s">
        <v>5898</v>
      </c>
    </row>
    <row r="2601" spans="4:10" x14ac:dyDescent="0.15">
      <c r="D2601" s="40" t="s">
        <v>5170</v>
      </c>
      <c r="E2601" s="40" t="s">
        <v>5171</v>
      </c>
      <c r="F2601" s="46" t="s">
        <v>5898</v>
      </c>
      <c r="G2601" s="46" t="s">
        <v>5898</v>
      </c>
      <c r="H2601" s="46">
        <v>0.02</v>
      </c>
      <c r="I2601" s="46" t="s">
        <v>5898</v>
      </c>
      <c r="J2601" s="92" t="s">
        <v>5898</v>
      </c>
    </row>
    <row r="2602" spans="4:10" x14ac:dyDescent="0.15">
      <c r="D2602" s="40" t="s">
        <v>5172</v>
      </c>
      <c r="E2602" s="40" t="s">
        <v>5173</v>
      </c>
      <c r="F2602" s="46">
        <v>0.5</v>
      </c>
      <c r="G2602" s="46" t="s">
        <v>5898</v>
      </c>
      <c r="H2602" s="46">
        <v>0.4</v>
      </c>
      <c r="I2602" s="46" t="s">
        <v>5898</v>
      </c>
      <c r="J2602" s="92">
        <v>1</v>
      </c>
    </row>
    <row r="2603" spans="4:10" x14ac:dyDescent="0.15">
      <c r="D2603" s="40" t="s">
        <v>5174</v>
      </c>
      <c r="E2603" s="40" t="s">
        <v>5175</v>
      </c>
      <c r="F2603" s="46" t="s">
        <v>5898</v>
      </c>
      <c r="G2603" s="46" t="s">
        <v>5898</v>
      </c>
      <c r="H2603" s="46">
        <v>4.4999999999999998E-2</v>
      </c>
      <c r="I2603" s="46" t="s">
        <v>5898</v>
      </c>
      <c r="J2603" s="92" t="s">
        <v>5898</v>
      </c>
    </row>
    <row r="2604" spans="4:10" x14ac:dyDescent="0.15">
      <c r="D2604" s="40" t="s">
        <v>5176</v>
      </c>
      <c r="E2604" s="40" t="s">
        <v>5177</v>
      </c>
      <c r="F2604" s="46" t="s">
        <v>5898</v>
      </c>
      <c r="G2604" s="46" t="s">
        <v>5898</v>
      </c>
      <c r="H2604" s="46" t="s">
        <v>5898</v>
      </c>
      <c r="I2604" s="46" t="s">
        <v>5898</v>
      </c>
      <c r="J2604" s="92" t="s">
        <v>5898</v>
      </c>
    </row>
    <row r="2605" spans="4:10" x14ac:dyDescent="0.15">
      <c r="D2605" s="40" t="s">
        <v>5178</v>
      </c>
      <c r="E2605" s="40" t="s">
        <v>5179</v>
      </c>
      <c r="F2605" s="46" t="s">
        <v>5898</v>
      </c>
      <c r="G2605" s="46" t="s">
        <v>5898</v>
      </c>
      <c r="H2605" s="46">
        <v>4.4999999999999998E-2</v>
      </c>
      <c r="I2605" s="46" t="s">
        <v>5898</v>
      </c>
      <c r="J2605" s="92" t="s">
        <v>5898</v>
      </c>
    </row>
    <row r="2606" spans="4:10" x14ac:dyDescent="0.15">
      <c r="D2606" s="40" t="s">
        <v>5180</v>
      </c>
      <c r="E2606" s="40" t="s">
        <v>5828</v>
      </c>
      <c r="F2606" s="46" t="s">
        <v>5898</v>
      </c>
      <c r="G2606" s="46" t="s">
        <v>5898</v>
      </c>
      <c r="H2606" s="46" t="s">
        <v>5898</v>
      </c>
      <c r="I2606" s="46" t="s">
        <v>5898</v>
      </c>
      <c r="J2606" s="92" t="s">
        <v>5898</v>
      </c>
    </row>
    <row r="2607" spans="4:10" x14ac:dyDescent="0.15">
      <c r="D2607" s="40" t="s">
        <v>5182</v>
      </c>
      <c r="E2607" s="40" t="s">
        <v>5183</v>
      </c>
      <c r="F2607" s="46" t="s">
        <v>5898</v>
      </c>
      <c r="G2607" s="46" t="s">
        <v>5898</v>
      </c>
      <c r="H2607" s="46">
        <v>4.4999999999999998E-2</v>
      </c>
      <c r="I2607" s="46" t="s">
        <v>5898</v>
      </c>
      <c r="J2607" s="92" t="s">
        <v>5898</v>
      </c>
    </row>
    <row r="2608" spans="4:10" x14ac:dyDescent="0.15">
      <c r="D2608" s="40" t="s">
        <v>5184</v>
      </c>
      <c r="E2608" s="40" t="s">
        <v>5185</v>
      </c>
      <c r="F2608" s="46" t="s">
        <v>5898</v>
      </c>
      <c r="G2608" s="46" t="s">
        <v>5898</v>
      </c>
      <c r="H2608" s="46">
        <v>8.5000000000000006E-2</v>
      </c>
      <c r="I2608" s="46" t="s">
        <v>5898</v>
      </c>
      <c r="J2608" s="92" t="s">
        <v>5898</v>
      </c>
    </row>
    <row r="2609" spans="4:10" x14ac:dyDescent="0.15">
      <c r="D2609" s="40" t="s">
        <v>5186</v>
      </c>
      <c r="E2609" s="40" t="s">
        <v>5187</v>
      </c>
      <c r="F2609" s="46" t="s">
        <v>5898</v>
      </c>
      <c r="G2609" s="46" t="s">
        <v>5898</v>
      </c>
      <c r="H2609" s="46">
        <v>0.1</v>
      </c>
      <c r="I2609" s="46" t="s">
        <v>5898</v>
      </c>
      <c r="J2609" s="92" t="s">
        <v>5898</v>
      </c>
    </row>
    <row r="2610" spans="4:10" x14ac:dyDescent="0.15">
      <c r="D2610" s="40" t="s">
        <v>5188</v>
      </c>
      <c r="E2610" s="40" t="s">
        <v>5189</v>
      </c>
      <c r="F2610" s="46" t="s">
        <v>5898</v>
      </c>
      <c r="G2610" s="46" t="s">
        <v>5898</v>
      </c>
      <c r="H2610" s="46">
        <v>0.21</v>
      </c>
      <c r="I2610" s="46" t="s">
        <v>5898</v>
      </c>
      <c r="J2610" s="92" t="s">
        <v>5898</v>
      </c>
    </row>
    <row r="2611" spans="4:10" x14ac:dyDescent="0.15">
      <c r="D2611" s="40" t="s">
        <v>5190</v>
      </c>
      <c r="E2611" s="40" t="s">
        <v>5191</v>
      </c>
      <c r="F2611" s="46" t="s">
        <v>5898</v>
      </c>
      <c r="G2611" s="46" t="s">
        <v>5898</v>
      </c>
      <c r="H2611" s="46">
        <v>0.05</v>
      </c>
      <c r="I2611" s="46" t="s">
        <v>5898</v>
      </c>
      <c r="J2611" s="92" t="s">
        <v>5898</v>
      </c>
    </row>
    <row r="2612" spans="4:10" x14ac:dyDescent="0.15">
      <c r="D2612" s="40" t="s">
        <v>5192</v>
      </c>
      <c r="E2612" s="40" t="s">
        <v>5193</v>
      </c>
      <c r="F2612" s="46" t="s">
        <v>5898</v>
      </c>
      <c r="G2612" s="46" t="s">
        <v>5898</v>
      </c>
      <c r="H2612" s="46">
        <v>4.1000000000000002E-2</v>
      </c>
      <c r="I2612" s="46" t="s">
        <v>5898</v>
      </c>
      <c r="J2612" s="92" t="s">
        <v>5898</v>
      </c>
    </row>
    <row r="2613" spans="4:10" x14ac:dyDescent="0.15">
      <c r="D2613" s="40" t="s">
        <v>5194</v>
      </c>
      <c r="E2613" s="40" t="s">
        <v>5195</v>
      </c>
      <c r="F2613" s="46" t="s">
        <v>5898</v>
      </c>
      <c r="G2613" s="46" t="s">
        <v>5898</v>
      </c>
      <c r="H2613" s="46">
        <v>0.1</v>
      </c>
      <c r="I2613" s="46" t="s">
        <v>5898</v>
      </c>
      <c r="J2613" s="92" t="s">
        <v>5898</v>
      </c>
    </row>
    <row r="2614" spans="4:10" x14ac:dyDescent="0.15">
      <c r="D2614" s="40" t="s">
        <v>5196</v>
      </c>
      <c r="E2614" s="40" t="s">
        <v>5197</v>
      </c>
      <c r="F2614" s="46" t="s">
        <v>5898</v>
      </c>
      <c r="G2614" s="46" t="s">
        <v>5898</v>
      </c>
      <c r="H2614" s="46">
        <v>3.3000000000000002E-2</v>
      </c>
      <c r="I2614" s="46" t="s">
        <v>5898</v>
      </c>
      <c r="J2614" s="92" t="s">
        <v>5898</v>
      </c>
    </row>
    <row r="2615" spans="4:10" x14ac:dyDescent="0.15">
      <c r="D2615" s="40" t="s">
        <v>5198</v>
      </c>
      <c r="E2615" s="40" t="s">
        <v>5199</v>
      </c>
      <c r="F2615" s="46" t="s">
        <v>5898</v>
      </c>
      <c r="G2615" s="46" t="s">
        <v>5898</v>
      </c>
      <c r="H2615" s="46">
        <v>0.32</v>
      </c>
      <c r="I2615" s="46" t="s">
        <v>5898</v>
      </c>
      <c r="J2615" s="92" t="s">
        <v>5898</v>
      </c>
    </row>
    <row r="2616" spans="4:10" x14ac:dyDescent="0.15">
      <c r="D2616" s="40" t="s">
        <v>5200</v>
      </c>
      <c r="E2616" s="40" t="s">
        <v>5201</v>
      </c>
      <c r="F2616" s="46" t="s">
        <v>5898</v>
      </c>
      <c r="G2616" s="46" t="s">
        <v>5898</v>
      </c>
      <c r="H2616" s="46">
        <v>0.28999999999999998</v>
      </c>
      <c r="I2616" s="46" t="s">
        <v>5898</v>
      </c>
      <c r="J2616" s="92" t="s">
        <v>5898</v>
      </c>
    </row>
    <row r="2617" spans="4:10" x14ac:dyDescent="0.15">
      <c r="D2617" s="40" t="s">
        <v>5202</v>
      </c>
      <c r="E2617" s="40" t="s">
        <v>5203</v>
      </c>
      <c r="F2617" s="46" t="s">
        <v>5898</v>
      </c>
      <c r="G2617" s="46" t="s">
        <v>5898</v>
      </c>
      <c r="H2617" s="46">
        <v>0.08</v>
      </c>
      <c r="I2617" s="46" t="s">
        <v>5898</v>
      </c>
      <c r="J2617" s="92" t="s">
        <v>5898</v>
      </c>
    </row>
    <row r="2618" spans="4:10" x14ac:dyDescent="0.15">
      <c r="D2618" s="40" t="s">
        <v>5204</v>
      </c>
      <c r="E2618" s="40" t="s">
        <v>5205</v>
      </c>
      <c r="F2618" s="46" t="s">
        <v>5898</v>
      </c>
      <c r="G2618" s="46" t="s">
        <v>5898</v>
      </c>
      <c r="H2618" s="46">
        <v>0.06</v>
      </c>
      <c r="I2618" s="46" t="s">
        <v>5898</v>
      </c>
      <c r="J2618" s="92" t="s">
        <v>5898</v>
      </c>
    </row>
    <row r="2619" spans="4:10" x14ac:dyDescent="0.15">
      <c r="D2619" s="40" t="s">
        <v>5206</v>
      </c>
      <c r="E2619" s="40" t="s">
        <v>5207</v>
      </c>
      <c r="F2619" s="46" t="s">
        <v>5898</v>
      </c>
      <c r="G2619" s="46" t="s">
        <v>5898</v>
      </c>
      <c r="H2619" s="46">
        <v>2.3199999999999998E-2</v>
      </c>
      <c r="I2619" s="46" t="s">
        <v>5898</v>
      </c>
      <c r="J2619" s="92" t="s">
        <v>5898</v>
      </c>
    </row>
    <row r="2620" spans="4:10" x14ac:dyDescent="0.15">
      <c r="D2620" s="40" t="s">
        <v>5208</v>
      </c>
      <c r="E2620" s="40" t="s">
        <v>5209</v>
      </c>
      <c r="F2620" s="46" t="s">
        <v>5898</v>
      </c>
      <c r="G2620" s="46" t="s">
        <v>5898</v>
      </c>
      <c r="H2620" s="46" t="s">
        <v>5898</v>
      </c>
      <c r="I2620" s="46" t="s">
        <v>5898</v>
      </c>
      <c r="J2620" s="92" t="s">
        <v>5898</v>
      </c>
    </row>
    <row r="2621" spans="4:10" x14ac:dyDescent="0.15">
      <c r="D2621" s="40" t="s">
        <v>5210</v>
      </c>
      <c r="E2621" s="40" t="s">
        <v>5211</v>
      </c>
      <c r="F2621" s="46" t="s">
        <v>5898</v>
      </c>
      <c r="G2621" s="46" t="s">
        <v>5898</v>
      </c>
      <c r="H2621" s="46">
        <v>0.08</v>
      </c>
      <c r="I2621" s="46" t="s">
        <v>5898</v>
      </c>
      <c r="J2621" s="92" t="s">
        <v>5898</v>
      </c>
    </row>
    <row r="2622" spans="4:10" x14ac:dyDescent="0.15">
      <c r="D2622" s="40" t="s">
        <v>5212</v>
      </c>
      <c r="E2622" s="40" t="s">
        <v>5213</v>
      </c>
      <c r="F2622" s="46" t="s">
        <v>5898</v>
      </c>
      <c r="G2622" s="46" t="s">
        <v>5898</v>
      </c>
      <c r="H2622" s="46">
        <v>0.107</v>
      </c>
      <c r="I2622" s="46" t="s">
        <v>5898</v>
      </c>
      <c r="J2622" s="92" t="s">
        <v>5898</v>
      </c>
    </row>
    <row r="2623" spans="4:10" x14ac:dyDescent="0.15">
      <c r="D2623" s="40" t="s">
        <v>5214</v>
      </c>
      <c r="E2623" s="40" t="s">
        <v>5215</v>
      </c>
      <c r="F2623" s="46" t="s">
        <v>5898</v>
      </c>
      <c r="G2623" s="46" t="s">
        <v>5898</v>
      </c>
      <c r="H2623" s="46">
        <v>0.05</v>
      </c>
      <c r="I2623" s="46" t="s">
        <v>5898</v>
      </c>
      <c r="J2623" s="92" t="s">
        <v>5898</v>
      </c>
    </row>
    <row r="2624" spans="4:10" x14ac:dyDescent="0.15">
      <c r="D2624" s="40" t="s">
        <v>5216</v>
      </c>
      <c r="E2624" s="40" t="s">
        <v>5217</v>
      </c>
      <c r="F2624" s="46" t="s">
        <v>5898</v>
      </c>
      <c r="G2624" s="46" t="s">
        <v>5898</v>
      </c>
      <c r="H2624" s="46">
        <v>0.2</v>
      </c>
      <c r="I2624" s="46" t="s">
        <v>5898</v>
      </c>
      <c r="J2624" s="92" t="s">
        <v>5898</v>
      </c>
    </row>
    <row r="2625" spans="4:10" x14ac:dyDescent="0.15">
      <c r="D2625" s="40" t="s">
        <v>5218</v>
      </c>
      <c r="E2625" s="40" t="s">
        <v>5219</v>
      </c>
      <c r="F2625" s="46" t="s">
        <v>5898</v>
      </c>
      <c r="G2625" s="46" t="s">
        <v>5898</v>
      </c>
      <c r="H2625" s="46">
        <v>8.6999999999999994E-2</v>
      </c>
      <c r="I2625" s="46" t="s">
        <v>5898</v>
      </c>
      <c r="J2625" s="92" t="s">
        <v>5898</v>
      </c>
    </row>
    <row r="2626" spans="4:10" x14ac:dyDescent="0.15">
      <c r="D2626" s="40" t="s">
        <v>5220</v>
      </c>
      <c r="E2626" s="40" t="s">
        <v>5221</v>
      </c>
      <c r="F2626" s="46" t="s">
        <v>5898</v>
      </c>
      <c r="G2626" s="46" t="s">
        <v>5898</v>
      </c>
      <c r="H2626" s="46" t="s">
        <v>5898</v>
      </c>
      <c r="I2626" s="46" t="s">
        <v>5898</v>
      </c>
      <c r="J2626" s="92" t="s">
        <v>5898</v>
      </c>
    </row>
    <row r="2627" spans="4:10" x14ac:dyDescent="0.15">
      <c r="D2627" s="40" t="s">
        <v>5222</v>
      </c>
      <c r="E2627" s="40" t="s">
        <v>5223</v>
      </c>
      <c r="F2627" s="46" t="s">
        <v>5898</v>
      </c>
      <c r="G2627" s="46" t="s">
        <v>5898</v>
      </c>
      <c r="H2627" s="46">
        <v>0.16</v>
      </c>
      <c r="I2627" s="46" t="s">
        <v>5898</v>
      </c>
      <c r="J2627" s="92" t="s">
        <v>5898</v>
      </c>
    </row>
    <row r="2628" spans="4:10" x14ac:dyDescent="0.15">
      <c r="D2628" s="40" t="s">
        <v>5224</v>
      </c>
      <c r="E2628" s="40" t="s">
        <v>5225</v>
      </c>
      <c r="F2628" s="46" t="s">
        <v>5898</v>
      </c>
      <c r="G2628" s="46" t="s">
        <v>5898</v>
      </c>
      <c r="H2628" s="46" t="s">
        <v>5898</v>
      </c>
      <c r="I2628" s="46" t="s">
        <v>5898</v>
      </c>
      <c r="J2628" s="92" t="s">
        <v>5898</v>
      </c>
    </row>
    <row r="2629" spans="4:10" x14ac:dyDescent="0.15">
      <c r="D2629" s="40" t="s">
        <v>5226</v>
      </c>
      <c r="E2629" s="40" t="s">
        <v>5227</v>
      </c>
      <c r="F2629" s="46" t="s">
        <v>5898</v>
      </c>
      <c r="G2629" s="46" t="s">
        <v>5898</v>
      </c>
      <c r="H2629" s="46">
        <v>0.12</v>
      </c>
      <c r="I2629" s="46" t="s">
        <v>5898</v>
      </c>
      <c r="J2629" s="92" t="s">
        <v>5898</v>
      </c>
    </row>
    <row r="2630" spans="4:10" x14ac:dyDescent="0.15">
      <c r="D2630" s="40" t="s">
        <v>5228</v>
      </c>
      <c r="E2630" s="40" t="s">
        <v>5229</v>
      </c>
      <c r="F2630" s="46" t="s">
        <v>5898</v>
      </c>
      <c r="G2630" s="46" t="s">
        <v>5898</v>
      </c>
      <c r="H2630" s="46">
        <v>0.1</v>
      </c>
      <c r="I2630" s="46" t="s">
        <v>5898</v>
      </c>
      <c r="J2630" s="92" t="s">
        <v>5898</v>
      </c>
    </row>
    <row r="2631" spans="4:10" x14ac:dyDescent="0.15">
      <c r="D2631" s="40" t="s">
        <v>5230</v>
      </c>
      <c r="E2631" s="40" t="s">
        <v>5231</v>
      </c>
      <c r="F2631" s="46" t="s">
        <v>5898</v>
      </c>
      <c r="G2631" s="46" t="s">
        <v>5898</v>
      </c>
      <c r="H2631" s="46">
        <v>0.108</v>
      </c>
      <c r="I2631" s="46" t="s">
        <v>5898</v>
      </c>
      <c r="J2631" s="92" t="s">
        <v>5898</v>
      </c>
    </row>
    <row r="2632" spans="4:10" x14ac:dyDescent="0.15">
      <c r="D2632" s="40" t="s">
        <v>5232</v>
      </c>
      <c r="E2632" s="40" t="s">
        <v>5233</v>
      </c>
      <c r="F2632" s="46" t="s">
        <v>5898</v>
      </c>
      <c r="G2632" s="46" t="s">
        <v>5898</v>
      </c>
      <c r="H2632" s="46">
        <v>0.26</v>
      </c>
      <c r="I2632" s="46" t="s">
        <v>5898</v>
      </c>
      <c r="J2632" s="92" t="s">
        <v>5898</v>
      </c>
    </row>
    <row r="2633" spans="4:10" x14ac:dyDescent="0.15">
      <c r="D2633" s="40" t="s">
        <v>5234</v>
      </c>
      <c r="E2633" s="40" t="s">
        <v>5235</v>
      </c>
      <c r="F2633" s="46" t="s">
        <v>5898</v>
      </c>
      <c r="G2633" s="46" t="s">
        <v>5898</v>
      </c>
      <c r="H2633" s="46">
        <v>0.61</v>
      </c>
      <c r="I2633" s="46" t="s">
        <v>5898</v>
      </c>
      <c r="J2633" s="92" t="s">
        <v>5898</v>
      </c>
    </row>
    <row r="2634" spans="4:10" x14ac:dyDescent="0.15">
      <c r="D2634" s="40" t="s">
        <v>5236</v>
      </c>
      <c r="E2634" s="40" t="s">
        <v>5237</v>
      </c>
      <c r="F2634" s="46" t="s">
        <v>5898</v>
      </c>
      <c r="G2634" s="46" t="s">
        <v>5898</v>
      </c>
      <c r="H2634" s="46">
        <v>0.05</v>
      </c>
      <c r="I2634" s="46" t="s">
        <v>5898</v>
      </c>
      <c r="J2634" s="92" t="s">
        <v>5898</v>
      </c>
    </row>
    <row r="2635" spans="4:10" x14ac:dyDescent="0.15">
      <c r="D2635" s="40" t="s">
        <v>5238</v>
      </c>
      <c r="E2635" s="40" t="s">
        <v>5239</v>
      </c>
      <c r="F2635" s="46" t="s">
        <v>5898</v>
      </c>
      <c r="G2635" s="46" t="s">
        <v>5898</v>
      </c>
      <c r="H2635" s="46">
        <v>0.25</v>
      </c>
      <c r="I2635" s="46" t="s">
        <v>5898</v>
      </c>
      <c r="J2635" s="92" t="s">
        <v>5898</v>
      </c>
    </row>
    <row r="2636" spans="4:10" x14ac:dyDescent="0.15">
      <c r="D2636" s="40" t="s">
        <v>5240</v>
      </c>
      <c r="E2636" s="40" t="s">
        <v>5241</v>
      </c>
      <c r="F2636" s="46" t="s">
        <v>5898</v>
      </c>
      <c r="G2636" s="46" t="s">
        <v>5898</v>
      </c>
      <c r="H2636" s="46" t="s">
        <v>5898</v>
      </c>
      <c r="I2636" s="46" t="s">
        <v>5898</v>
      </c>
      <c r="J2636" s="92" t="s">
        <v>5898</v>
      </c>
    </row>
    <row r="2637" spans="4:10" x14ac:dyDescent="0.15">
      <c r="D2637" s="40" t="s">
        <v>5242</v>
      </c>
      <c r="E2637" s="40" t="s">
        <v>5243</v>
      </c>
      <c r="F2637" s="46" t="s">
        <v>5898</v>
      </c>
      <c r="G2637" s="46" t="s">
        <v>5898</v>
      </c>
      <c r="H2637" s="46">
        <v>0.14000000000000001</v>
      </c>
      <c r="I2637" s="46" t="s">
        <v>5898</v>
      </c>
      <c r="J2637" s="92" t="s">
        <v>5898</v>
      </c>
    </row>
    <row r="2638" spans="4:10" x14ac:dyDescent="0.15">
      <c r="D2638" s="40" t="s">
        <v>5244</v>
      </c>
      <c r="E2638" s="40" t="s">
        <v>5245</v>
      </c>
      <c r="F2638" s="46" t="s">
        <v>5898</v>
      </c>
      <c r="G2638" s="46" t="s">
        <v>5898</v>
      </c>
      <c r="H2638" s="46">
        <v>0.15</v>
      </c>
      <c r="I2638" s="46" t="s">
        <v>5898</v>
      </c>
      <c r="J2638" s="92" t="s">
        <v>5898</v>
      </c>
    </row>
    <row r="2639" spans="4:10" x14ac:dyDescent="0.15">
      <c r="D2639" s="40" t="s">
        <v>5246</v>
      </c>
      <c r="E2639" s="40" t="s">
        <v>5247</v>
      </c>
      <c r="F2639" s="46" t="s">
        <v>5898</v>
      </c>
      <c r="G2639" s="46" t="s">
        <v>5898</v>
      </c>
      <c r="H2639" s="46">
        <v>6.3E-2</v>
      </c>
      <c r="I2639" s="46" t="s">
        <v>5898</v>
      </c>
      <c r="J2639" s="92" t="s">
        <v>5898</v>
      </c>
    </row>
    <row r="2640" spans="4:10" x14ac:dyDescent="0.15">
      <c r="D2640" s="40" t="s">
        <v>5248</v>
      </c>
      <c r="E2640" s="40" t="s">
        <v>5249</v>
      </c>
      <c r="F2640" s="46" t="s">
        <v>5898</v>
      </c>
      <c r="G2640" s="46" t="s">
        <v>5898</v>
      </c>
      <c r="H2640" s="46">
        <v>0.25</v>
      </c>
      <c r="I2640" s="46" t="s">
        <v>5898</v>
      </c>
      <c r="J2640" s="92" t="s">
        <v>5898</v>
      </c>
    </row>
    <row r="2641" spans="4:10" x14ac:dyDescent="0.15">
      <c r="D2641" s="40" t="s">
        <v>5250</v>
      </c>
      <c r="E2641" s="40" t="s">
        <v>5251</v>
      </c>
      <c r="F2641" s="46" t="s">
        <v>5898</v>
      </c>
      <c r="G2641" s="46" t="s">
        <v>5898</v>
      </c>
      <c r="H2641" s="46">
        <v>0.18</v>
      </c>
      <c r="I2641" s="46" t="s">
        <v>5898</v>
      </c>
      <c r="J2641" s="92" t="s">
        <v>5898</v>
      </c>
    </row>
    <row r="2642" spans="4:10" x14ac:dyDescent="0.15">
      <c r="D2642" s="40" t="s">
        <v>5252</v>
      </c>
      <c r="E2642" s="40" t="s">
        <v>5253</v>
      </c>
      <c r="F2642" s="46" t="s">
        <v>5898</v>
      </c>
      <c r="G2642" s="46" t="s">
        <v>5898</v>
      </c>
      <c r="H2642" s="46">
        <v>0.06</v>
      </c>
      <c r="I2642" s="46" t="s">
        <v>5898</v>
      </c>
      <c r="J2642" s="92" t="s">
        <v>5898</v>
      </c>
    </row>
    <row r="2643" spans="4:10" x14ac:dyDescent="0.15">
      <c r="D2643" s="40" t="s">
        <v>5254</v>
      </c>
      <c r="E2643" s="40" t="s">
        <v>5255</v>
      </c>
      <c r="F2643" s="46">
        <v>0.1</v>
      </c>
      <c r="G2643" s="46" t="s">
        <v>5898</v>
      </c>
      <c r="H2643" s="46">
        <v>0.52</v>
      </c>
      <c r="I2643" s="46" t="s">
        <v>5898</v>
      </c>
      <c r="J2643" s="92">
        <v>1</v>
      </c>
    </row>
    <row r="2644" spans="4:10" x14ac:dyDescent="0.15">
      <c r="D2644" s="40" t="s">
        <v>5256</v>
      </c>
      <c r="E2644" s="40" t="s">
        <v>5257</v>
      </c>
      <c r="F2644" s="46" t="s">
        <v>5898</v>
      </c>
      <c r="G2644" s="46" t="s">
        <v>5898</v>
      </c>
      <c r="H2644" s="46">
        <v>0.02</v>
      </c>
      <c r="I2644" s="46" t="s">
        <v>5898</v>
      </c>
      <c r="J2644" s="92" t="s">
        <v>5898</v>
      </c>
    </row>
    <row r="2645" spans="4:10" x14ac:dyDescent="0.15">
      <c r="D2645" s="40" t="s">
        <v>5258</v>
      </c>
      <c r="E2645" s="40" t="s">
        <v>5259</v>
      </c>
      <c r="F2645" s="46" t="s">
        <v>5898</v>
      </c>
      <c r="G2645" s="46" t="s">
        <v>5898</v>
      </c>
      <c r="H2645" s="46">
        <v>1.4999999999999999E-2</v>
      </c>
      <c r="I2645" s="46" t="s">
        <v>5898</v>
      </c>
      <c r="J2645" s="92" t="s">
        <v>5898</v>
      </c>
    </row>
    <row r="2646" spans="4:10" x14ac:dyDescent="0.15">
      <c r="D2646" s="40" t="s">
        <v>5260</v>
      </c>
      <c r="E2646" s="40" t="s">
        <v>5261</v>
      </c>
      <c r="F2646" s="46">
        <v>0.5</v>
      </c>
      <c r="G2646" s="46" t="s">
        <v>5898</v>
      </c>
      <c r="H2646" s="46" t="s">
        <v>5898</v>
      </c>
      <c r="I2646" s="46" t="s">
        <v>5898</v>
      </c>
      <c r="J2646" s="92" t="s">
        <v>5898</v>
      </c>
    </row>
    <row r="2647" spans="4:10" x14ac:dyDescent="0.15">
      <c r="D2647" s="40" t="s">
        <v>5262</v>
      </c>
      <c r="E2647" s="40" t="s">
        <v>5263</v>
      </c>
      <c r="F2647" s="46" t="s">
        <v>5898</v>
      </c>
      <c r="G2647" s="46" t="s">
        <v>5898</v>
      </c>
      <c r="H2647" s="46" t="s">
        <v>5898</v>
      </c>
      <c r="I2647" s="46" t="s">
        <v>5898</v>
      </c>
      <c r="J2647" s="92" t="s">
        <v>5898</v>
      </c>
    </row>
    <row r="2648" spans="4:10" x14ac:dyDescent="0.15">
      <c r="D2648" s="40" t="s">
        <v>5264</v>
      </c>
      <c r="E2648" s="40" t="s">
        <v>5265</v>
      </c>
      <c r="F2648" s="46" t="s">
        <v>5898</v>
      </c>
      <c r="G2648" s="46" t="s">
        <v>5898</v>
      </c>
      <c r="H2648" s="46">
        <v>0.1</v>
      </c>
      <c r="I2648" s="46" t="s">
        <v>5898</v>
      </c>
      <c r="J2648" s="92" t="s">
        <v>5898</v>
      </c>
    </row>
    <row r="2649" spans="4:10" x14ac:dyDescent="0.15">
      <c r="D2649" s="40" t="s">
        <v>5266</v>
      </c>
      <c r="E2649" s="40" t="s">
        <v>5267</v>
      </c>
      <c r="F2649" s="46" t="s">
        <v>5898</v>
      </c>
      <c r="G2649" s="46" t="s">
        <v>5898</v>
      </c>
      <c r="H2649" s="46">
        <v>0.1</v>
      </c>
      <c r="I2649" s="46" t="s">
        <v>5898</v>
      </c>
      <c r="J2649" s="92" t="s">
        <v>5898</v>
      </c>
    </row>
    <row r="2650" spans="4:10" x14ac:dyDescent="0.15">
      <c r="D2650" s="40" t="s">
        <v>5268</v>
      </c>
      <c r="E2650" s="40" t="s">
        <v>5269</v>
      </c>
      <c r="F2650" s="46" t="s">
        <v>5898</v>
      </c>
      <c r="G2650" s="46" t="s">
        <v>5898</v>
      </c>
      <c r="H2650" s="46" t="s">
        <v>5898</v>
      </c>
      <c r="I2650" s="46" t="s">
        <v>5898</v>
      </c>
      <c r="J2650" s="92" t="s">
        <v>5898</v>
      </c>
    </row>
    <row r="2651" spans="4:10" x14ac:dyDescent="0.15">
      <c r="D2651" s="40" t="s">
        <v>5270</v>
      </c>
      <c r="E2651" s="40" t="s">
        <v>5271</v>
      </c>
      <c r="F2651" s="46">
        <v>0.08</v>
      </c>
      <c r="G2651" s="46" t="s">
        <v>5898</v>
      </c>
      <c r="H2651" s="46">
        <v>0.12</v>
      </c>
      <c r="I2651" s="46" t="s">
        <v>5898</v>
      </c>
      <c r="J2651" s="92">
        <v>1</v>
      </c>
    </row>
    <row r="2652" spans="4:10" x14ac:dyDescent="0.15">
      <c r="D2652" s="40" t="s">
        <v>5272</v>
      </c>
      <c r="E2652" s="40" t="s">
        <v>5273</v>
      </c>
      <c r="F2652" s="46" t="s">
        <v>5898</v>
      </c>
      <c r="G2652" s="46" t="s">
        <v>5898</v>
      </c>
      <c r="H2652" s="46" t="s">
        <v>5898</v>
      </c>
      <c r="I2652" s="46" t="s">
        <v>5898</v>
      </c>
      <c r="J2652" s="92" t="s">
        <v>5898</v>
      </c>
    </row>
    <row r="2653" spans="4:10" x14ac:dyDescent="0.15">
      <c r="D2653" s="40" t="s">
        <v>5274</v>
      </c>
      <c r="E2653" s="40" t="s">
        <v>5275</v>
      </c>
      <c r="F2653" s="46" t="s">
        <v>5898</v>
      </c>
      <c r="G2653" s="46" t="s">
        <v>5898</v>
      </c>
      <c r="H2653" s="46">
        <v>0.1668</v>
      </c>
      <c r="I2653" s="46" t="s">
        <v>5898</v>
      </c>
      <c r="J2653" s="92" t="s">
        <v>5898</v>
      </c>
    </row>
    <row r="2654" spans="4:10" x14ac:dyDescent="0.15">
      <c r="D2654" s="40" t="s">
        <v>5276</v>
      </c>
      <c r="E2654" s="40" t="s">
        <v>5277</v>
      </c>
      <c r="F2654" s="46" t="s">
        <v>5898</v>
      </c>
      <c r="G2654" s="46" t="s">
        <v>5898</v>
      </c>
      <c r="H2654" s="46">
        <v>0.215</v>
      </c>
      <c r="I2654" s="46" t="s">
        <v>5898</v>
      </c>
      <c r="J2654" s="92" t="s">
        <v>5898</v>
      </c>
    </row>
    <row r="2655" spans="4:10" x14ac:dyDescent="0.15">
      <c r="D2655" s="40" t="s">
        <v>5278</v>
      </c>
      <c r="E2655" s="40" t="s">
        <v>5279</v>
      </c>
      <c r="F2655" s="46" t="s">
        <v>5898</v>
      </c>
      <c r="G2655" s="46" t="s">
        <v>5898</v>
      </c>
      <c r="H2655" s="46">
        <v>0.2</v>
      </c>
      <c r="I2655" s="46" t="s">
        <v>5898</v>
      </c>
      <c r="J2655" s="92" t="s">
        <v>5898</v>
      </c>
    </row>
    <row r="2656" spans="4:10" x14ac:dyDescent="0.15">
      <c r="D2656" s="40" t="s">
        <v>5280</v>
      </c>
      <c r="E2656" s="40" t="s">
        <v>5281</v>
      </c>
      <c r="F2656" s="46">
        <v>0.18</v>
      </c>
      <c r="G2656" s="46" t="s">
        <v>5898</v>
      </c>
      <c r="H2656" s="46">
        <v>0.35</v>
      </c>
      <c r="I2656" s="46" t="s">
        <v>5898</v>
      </c>
      <c r="J2656" s="92">
        <v>1</v>
      </c>
    </row>
    <row r="2657" spans="4:10" x14ac:dyDescent="0.15">
      <c r="D2657" s="40" t="s">
        <v>5282</v>
      </c>
      <c r="E2657" s="40" t="s">
        <v>5283</v>
      </c>
      <c r="F2657" s="46" t="s">
        <v>5898</v>
      </c>
      <c r="G2657" s="46" t="s">
        <v>5898</v>
      </c>
      <c r="H2657" s="46">
        <v>0.27</v>
      </c>
      <c r="I2657" s="46" t="s">
        <v>5898</v>
      </c>
      <c r="J2657" s="92" t="s">
        <v>5898</v>
      </c>
    </row>
    <row r="2658" spans="4:10" x14ac:dyDescent="0.15">
      <c r="D2658" s="40" t="s">
        <v>5284</v>
      </c>
      <c r="E2658" s="40" t="s">
        <v>5285</v>
      </c>
      <c r="F2658" s="46" t="s">
        <v>5898</v>
      </c>
      <c r="G2658" s="46" t="s">
        <v>5898</v>
      </c>
      <c r="H2658" s="46">
        <v>0.08</v>
      </c>
      <c r="I2658" s="46" t="s">
        <v>5898</v>
      </c>
      <c r="J2658" s="92" t="s">
        <v>5898</v>
      </c>
    </row>
    <row r="2659" spans="4:10" x14ac:dyDescent="0.15">
      <c r="D2659" s="40" t="s">
        <v>5286</v>
      </c>
      <c r="E2659" s="40" t="s">
        <v>5287</v>
      </c>
      <c r="F2659" s="46" t="s">
        <v>5898</v>
      </c>
      <c r="G2659" s="46" t="s">
        <v>5898</v>
      </c>
      <c r="H2659" s="46">
        <v>0.28000000000000003</v>
      </c>
      <c r="I2659" s="46" t="s">
        <v>5898</v>
      </c>
      <c r="J2659" s="92" t="s">
        <v>5898</v>
      </c>
    </row>
    <row r="2660" spans="4:10" x14ac:dyDescent="0.15">
      <c r="D2660" s="40" t="s">
        <v>5288</v>
      </c>
      <c r="E2660" s="40" t="s">
        <v>5289</v>
      </c>
      <c r="F2660" s="46" t="s">
        <v>5898</v>
      </c>
      <c r="G2660" s="46" t="s">
        <v>5898</v>
      </c>
      <c r="H2660" s="46">
        <v>0.109</v>
      </c>
      <c r="I2660" s="46" t="s">
        <v>5898</v>
      </c>
      <c r="J2660" s="92" t="s">
        <v>5898</v>
      </c>
    </row>
    <row r="2661" spans="4:10" x14ac:dyDescent="0.15">
      <c r="D2661" s="40" t="s">
        <v>5290</v>
      </c>
      <c r="E2661" s="40" t="s">
        <v>5291</v>
      </c>
      <c r="F2661" s="46" t="s">
        <v>5898</v>
      </c>
      <c r="G2661" s="46" t="s">
        <v>5898</v>
      </c>
      <c r="H2661" s="46">
        <v>9.7000000000000003E-2</v>
      </c>
      <c r="I2661" s="46" t="s">
        <v>5898</v>
      </c>
      <c r="J2661" s="92" t="s">
        <v>5898</v>
      </c>
    </row>
    <row r="2662" spans="4:10" x14ac:dyDescent="0.15">
      <c r="D2662" s="40" t="s">
        <v>5292</v>
      </c>
      <c r="E2662" s="40" t="s">
        <v>5293</v>
      </c>
      <c r="F2662" s="46" t="s">
        <v>5898</v>
      </c>
      <c r="G2662" s="46" t="s">
        <v>5898</v>
      </c>
      <c r="H2662" s="46">
        <v>0.2</v>
      </c>
      <c r="I2662" s="46" t="s">
        <v>5898</v>
      </c>
      <c r="J2662" s="92" t="s">
        <v>5898</v>
      </c>
    </row>
    <row r="2663" spans="4:10" x14ac:dyDescent="0.15">
      <c r="D2663" s="40" t="s">
        <v>5294</v>
      </c>
      <c r="E2663" s="40" t="s">
        <v>5295</v>
      </c>
      <c r="F2663" s="46" t="s">
        <v>5898</v>
      </c>
      <c r="G2663" s="46" t="s">
        <v>5898</v>
      </c>
      <c r="H2663" s="46">
        <v>0.1</v>
      </c>
      <c r="I2663" s="46" t="s">
        <v>5898</v>
      </c>
      <c r="J2663" s="92" t="s">
        <v>5898</v>
      </c>
    </row>
    <row r="2664" spans="4:10" x14ac:dyDescent="0.15">
      <c r="D2664" s="40" t="s">
        <v>5296</v>
      </c>
      <c r="E2664" s="40" t="s">
        <v>5297</v>
      </c>
      <c r="F2664" s="46" t="s">
        <v>5898</v>
      </c>
      <c r="G2664" s="46" t="s">
        <v>5898</v>
      </c>
      <c r="H2664" s="46" t="s">
        <v>5898</v>
      </c>
      <c r="I2664" s="46" t="s">
        <v>5898</v>
      </c>
      <c r="J2664" s="92" t="s">
        <v>5898</v>
      </c>
    </row>
    <row r="2665" spans="4:10" x14ac:dyDescent="0.15">
      <c r="D2665" s="40" t="s">
        <v>5298</v>
      </c>
      <c r="E2665" s="40" t="s">
        <v>5829</v>
      </c>
      <c r="F2665" s="46" t="s">
        <v>5898</v>
      </c>
      <c r="G2665" s="46" t="s">
        <v>5898</v>
      </c>
      <c r="H2665" s="46">
        <v>8.5999999999999993E-2</v>
      </c>
      <c r="I2665" s="46" t="s">
        <v>5898</v>
      </c>
      <c r="J2665" s="92" t="s">
        <v>5898</v>
      </c>
    </row>
    <row r="2666" spans="4:10" x14ac:dyDescent="0.15">
      <c r="D2666" s="40" t="s">
        <v>5300</v>
      </c>
      <c r="E2666" s="40" t="s">
        <v>5301</v>
      </c>
      <c r="F2666" s="46" t="s">
        <v>5898</v>
      </c>
      <c r="G2666" s="46" t="s">
        <v>5898</v>
      </c>
      <c r="H2666" s="46">
        <v>0.23330000000000001</v>
      </c>
      <c r="I2666" s="46" t="s">
        <v>5898</v>
      </c>
      <c r="J2666" s="92" t="s">
        <v>5898</v>
      </c>
    </row>
    <row r="2667" spans="4:10" x14ac:dyDescent="0.15">
      <c r="D2667" s="40" t="s">
        <v>5302</v>
      </c>
      <c r="E2667" s="40" t="s">
        <v>5303</v>
      </c>
      <c r="F2667" s="46" t="s">
        <v>5898</v>
      </c>
      <c r="G2667" s="46" t="s">
        <v>5898</v>
      </c>
      <c r="H2667" s="46">
        <v>0.54</v>
      </c>
      <c r="I2667" s="46" t="s">
        <v>5898</v>
      </c>
      <c r="J2667" s="92" t="s">
        <v>5898</v>
      </c>
    </row>
    <row r="2668" spans="4:10" x14ac:dyDescent="0.15">
      <c r="D2668" s="40" t="s">
        <v>5304</v>
      </c>
      <c r="E2668" s="40" t="s">
        <v>5305</v>
      </c>
      <c r="F2668" s="46" t="s">
        <v>5898</v>
      </c>
      <c r="G2668" s="46" t="s">
        <v>5898</v>
      </c>
      <c r="H2668" s="46">
        <v>3.5000000000000003E-2</v>
      </c>
      <c r="I2668" s="46" t="s">
        <v>5898</v>
      </c>
      <c r="J2668" s="92" t="s">
        <v>5898</v>
      </c>
    </row>
    <row r="2669" spans="4:10" x14ac:dyDescent="0.15">
      <c r="D2669" s="40" t="s">
        <v>5306</v>
      </c>
      <c r="E2669" s="40" t="s">
        <v>5307</v>
      </c>
      <c r="F2669" s="46" t="s">
        <v>5898</v>
      </c>
      <c r="G2669" s="46" t="s">
        <v>5898</v>
      </c>
      <c r="H2669" s="46" t="s">
        <v>5898</v>
      </c>
      <c r="I2669" s="46" t="s">
        <v>5898</v>
      </c>
      <c r="J2669" s="92" t="s">
        <v>5898</v>
      </c>
    </row>
    <row r="2670" spans="4:10" x14ac:dyDescent="0.15">
      <c r="D2670" s="40" t="s">
        <v>5308</v>
      </c>
      <c r="E2670" s="40" t="s">
        <v>5309</v>
      </c>
      <c r="F2670" s="46" t="s">
        <v>5898</v>
      </c>
      <c r="G2670" s="46" t="s">
        <v>5898</v>
      </c>
      <c r="H2670" s="46">
        <v>0.3</v>
      </c>
      <c r="I2670" s="46" t="s">
        <v>5898</v>
      </c>
      <c r="J2670" s="92" t="s">
        <v>5898</v>
      </c>
    </row>
    <row r="2671" spans="4:10" x14ac:dyDescent="0.15">
      <c r="D2671" s="40" t="s">
        <v>5310</v>
      </c>
      <c r="E2671" s="40" t="s">
        <v>5311</v>
      </c>
      <c r="F2671" s="46" t="s">
        <v>5898</v>
      </c>
      <c r="G2671" s="46" t="s">
        <v>5898</v>
      </c>
      <c r="H2671" s="46" t="s">
        <v>5898</v>
      </c>
      <c r="I2671" s="46" t="s">
        <v>5898</v>
      </c>
      <c r="J2671" s="92" t="s">
        <v>5898</v>
      </c>
    </row>
    <row r="2672" spans="4:10" x14ac:dyDescent="0.15">
      <c r="D2672" s="40" t="s">
        <v>5312</v>
      </c>
      <c r="E2672" s="40" t="s">
        <v>5313</v>
      </c>
      <c r="F2672" s="46" t="s">
        <v>5898</v>
      </c>
      <c r="G2672" s="46" t="s">
        <v>5898</v>
      </c>
      <c r="H2672" s="46">
        <v>0.5</v>
      </c>
      <c r="I2672" s="46" t="s">
        <v>5898</v>
      </c>
      <c r="J2672" s="92" t="s">
        <v>5898</v>
      </c>
    </row>
    <row r="2673" spans="4:10" x14ac:dyDescent="0.15">
      <c r="D2673" s="40" t="s">
        <v>5314</v>
      </c>
      <c r="E2673" s="40" t="s">
        <v>5315</v>
      </c>
      <c r="F2673" s="46" t="s">
        <v>5898</v>
      </c>
      <c r="G2673" s="46" t="s">
        <v>5898</v>
      </c>
      <c r="H2673" s="46" t="s">
        <v>5898</v>
      </c>
      <c r="I2673" s="46" t="s">
        <v>5898</v>
      </c>
      <c r="J2673" s="92" t="s">
        <v>5898</v>
      </c>
    </row>
    <row r="2674" spans="4:10" x14ac:dyDescent="0.15">
      <c r="D2674" s="40" t="s">
        <v>5316</v>
      </c>
      <c r="E2674" s="40" t="s">
        <v>5317</v>
      </c>
      <c r="F2674" s="46" t="s">
        <v>5898</v>
      </c>
      <c r="G2674" s="46" t="s">
        <v>5898</v>
      </c>
      <c r="H2674" s="46">
        <v>0.11</v>
      </c>
      <c r="I2674" s="46" t="s">
        <v>5898</v>
      </c>
      <c r="J2674" s="92" t="s">
        <v>5898</v>
      </c>
    </row>
    <row r="2675" spans="4:10" x14ac:dyDescent="0.15">
      <c r="D2675" s="40" t="s">
        <v>5318</v>
      </c>
      <c r="E2675" s="40" t="s">
        <v>5319</v>
      </c>
      <c r="F2675" s="46" t="s">
        <v>5898</v>
      </c>
      <c r="G2675" s="46" t="s">
        <v>5898</v>
      </c>
      <c r="H2675" s="46">
        <v>0.06</v>
      </c>
      <c r="I2675" s="46" t="s">
        <v>5898</v>
      </c>
      <c r="J2675" s="92" t="s">
        <v>5898</v>
      </c>
    </row>
    <row r="2676" spans="4:10" x14ac:dyDescent="0.15">
      <c r="D2676" s="40" t="s">
        <v>5320</v>
      </c>
      <c r="E2676" s="40" t="s">
        <v>5321</v>
      </c>
      <c r="F2676" s="46" t="s">
        <v>5898</v>
      </c>
      <c r="G2676" s="46" t="s">
        <v>5898</v>
      </c>
      <c r="H2676" s="46">
        <v>0.1</v>
      </c>
      <c r="I2676" s="46" t="s">
        <v>5898</v>
      </c>
      <c r="J2676" s="92" t="s">
        <v>5898</v>
      </c>
    </row>
    <row r="2677" spans="4:10" x14ac:dyDescent="0.15">
      <c r="D2677" s="40" t="s">
        <v>5322</v>
      </c>
      <c r="E2677" s="40" t="s">
        <v>5323</v>
      </c>
      <c r="F2677" s="46" t="s">
        <v>5898</v>
      </c>
      <c r="G2677" s="46" t="s">
        <v>5898</v>
      </c>
      <c r="H2677" s="46" t="s">
        <v>5898</v>
      </c>
      <c r="I2677" s="46" t="s">
        <v>5898</v>
      </c>
      <c r="J2677" s="92" t="s">
        <v>5898</v>
      </c>
    </row>
    <row r="2678" spans="4:10" x14ac:dyDescent="0.15">
      <c r="D2678" s="40" t="s">
        <v>5324</v>
      </c>
      <c r="E2678" s="40" t="s">
        <v>5325</v>
      </c>
      <c r="F2678" s="46" t="s">
        <v>5898</v>
      </c>
      <c r="G2678" s="46" t="s">
        <v>5898</v>
      </c>
      <c r="H2678" s="46">
        <v>1</v>
      </c>
      <c r="I2678" s="46" t="s">
        <v>5898</v>
      </c>
      <c r="J2678" s="92" t="s">
        <v>5898</v>
      </c>
    </row>
    <row r="2679" spans="4:10" x14ac:dyDescent="0.15">
      <c r="D2679" s="40" t="s">
        <v>5326</v>
      </c>
      <c r="E2679" s="40" t="s">
        <v>5327</v>
      </c>
      <c r="F2679" s="46" t="s">
        <v>5898</v>
      </c>
      <c r="G2679" s="46" t="s">
        <v>5898</v>
      </c>
      <c r="H2679" s="46">
        <v>0.33</v>
      </c>
      <c r="I2679" s="46" t="s">
        <v>5898</v>
      </c>
      <c r="J2679" s="92" t="s">
        <v>5898</v>
      </c>
    </row>
    <row r="2680" spans="4:10" x14ac:dyDescent="0.15">
      <c r="D2680" s="40" t="s">
        <v>5328</v>
      </c>
      <c r="E2680" s="40" t="s">
        <v>5329</v>
      </c>
      <c r="F2680" s="46" t="s">
        <v>5898</v>
      </c>
      <c r="G2680" s="46" t="s">
        <v>5898</v>
      </c>
      <c r="H2680" s="46">
        <v>2.3E-2</v>
      </c>
      <c r="I2680" s="46" t="s">
        <v>5898</v>
      </c>
      <c r="J2680" s="92" t="s">
        <v>5898</v>
      </c>
    </row>
    <row r="2681" spans="4:10" x14ac:dyDescent="0.15">
      <c r="D2681" s="40" t="s">
        <v>5330</v>
      </c>
      <c r="E2681" s="40" t="s">
        <v>5331</v>
      </c>
      <c r="F2681" s="46" t="s">
        <v>5898</v>
      </c>
      <c r="G2681" s="46" t="s">
        <v>5898</v>
      </c>
      <c r="H2681" s="46" t="s">
        <v>5898</v>
      </c>
      <c r="I2681" s="46" t="s">
        <v>5898</v>
      </c>
      <c r="J2681" s="92" t="s">
        <v>5898</v>
      </c>
    </row>
    <row r="2682" spans="4:10" x14ac:dyDescent="0.15">
      <c r="D2682" s="40" t="s">
        <v>5332</v>
      </c>
      <c r="E2682" s="40" t="s">
        <v>5333</v>
      </c>
      <c r="F2682" s="46" t="s">
        <v>5898</v>
      </c>
      <c r="G2682" s="46" t="s">
        <v>5898</v>
      </c>
      <c r="H2682" s="46">
        <v>0.05</v>
      </c>
      <c r="I2682" s="46" t="s">
        <v>5898</v>
      </c>
      <c r="J2682" s="92" t="s">
        <v>5898</v>
      </c>
    </row>
    <row r="2683" spans="4:10" x14ac:dyDescent="0.15">
      <c r="D2683" s="40" t="s">
        <v>5334</v>
      </c>
      <c r="E2683" s="40" t="s">
        <v>5335</v>
      </c>
      <c r="F2683" s="46" t="s">
        <v>5898</v>
      </c>
      <c r="G2683" s="46" t="s">
        <v>5898</v>
      </c>
      <c r="H2683" s="46">
        <v>5.5E-2</v>
      </c>
      <c r="I2683" s="46" t="s">
        <v>5898</v>
      </c>
      <c r="J2683" s="92" t="s">
        <v>5898</v>
      </c>
    </row>
    <row r="2684" spans="4:10" x14ac:dyDescent="0.15">
      <c r="D2684" s="40" t="s">
        <v>5336</v>
      </c>
      <c r="E2684" s="40" t="s">
        <v>5337</v>
      </c>
      <c r="F2684" s="46" t="s">
        <v>5898</v>
      </c>
      <c r="G2684" s="46" t="s">
        <v>5898</v>
      </c>
      <c r="H2684" s="46">
        <v>0.42</v>
      </c>
      <c r="I2684" s="46" t="s">
        <v>5898</v>
      </c>
      <c r="J2684" s="92" t="s">
        <v>5898</v>
      </c>
    </row>
    <row r="2685" spans="4:10" x14ac:dyDescent="0.15">
      <c r="D2685" s="40" t="s">
        <v>5338</v>
      </c>
      <c r="E2685" s="40" t="s">
        <v>5339</v>
      </c>
      <c r="F2685" s="46">
        <v>0.25</v>
      </c>
      <c r="G2685" s="46" t="s">
        <v>5898</v>
      </c>
      <c r="H2685" s="46">
        <v>0.19</v>
      </c>
      <c r="I2685" s="46" t="s">
        <v>5898</v>
      </c>
      <c r="J2685" s="92">
        <v>1</v>
      </c>
    </row>
    <row r="2686" spans="4:10" x14ac:dyDescent="0.15">
      <c r="D2686" s="40" t="s">
        <v>5340</v>
      </c>
      <c r="E2686" s="40" t="s">
        <v>5341</v>
      </c>
      <c r="F2686" s="46">
        <v>0.1</v>
      </c>
      <c r="G2686" s="46" t="s">
        <v>5898</v>
      </c>
      <c r="H2686" s="46" t="s">
        <v>5898</v>
      </c>
      <c r="I2686" s="46" t="s">
        <v>5898</v>
      </c>
      <c r="J2686" s="92" t="s">
        <v>5898</v>
      </c>
    </row>
    <row r="2687" spans="4:10" x14ac:dyDescent="0.15">
      <c r="D2687" s="40" t="s">
        <v>5342</v>
      </c>
      <c r="E2687" s="40" t="s">
        <v>5343</v>
      </c>
      <c r="F2687" s="46" t="s">
        <v>5898</v>
      </c>
      <c r="G2687" s="46" t="s">
        <v>5898</v>
      </c>
      <c r="H2687" s="46" t="s">
        <v>5898</v>
      </c>
      <c r="I2687" s="46" t="s">
        <v>5898</v>
      </c>
      <c r="J2687" s="92" t="s">
        <v>5898</v>
      </c>
    </row>
    <row r="2688" spans="4:10" x14ac:dyDescent="0.15">
      <c r="D2688" s="40" t="s">
        <v>5344</v>
      </c>
      <c r="E2688" s="40" t="s">
        <v>5345</v>
      </c>
      <c r="F2688" s="46" t="s">
        <v>5898</v>
      </c>
      <c r="G2688" s="46" t="s">
        <v>5898</v>
      </c>
      <c r="H2688" s="46">
        <v>0.2</v>
      </c>
      <c r="I2688" s="46" t="s">
        <v>5898</v>
      </c>
      <c r="J2688" s="92" t="s">
        <v>5898</v>
      </c>
    </row>
    <row r="2689" spans="4:10" x14ac:dyDescent="0.15">
      <c r="D2689" s="40" t="s">
        <v>5346</v>
      </c>
      <c r="E2689" s="40" t="s">
        <v>5347</v>
      </c>
      <c r="F2689" s="46" t="s">
        <v>5898</v>
      </c>
      <c r="G2689" s="46" t="s">
        <v>5898</v>
      </c>
      <c r="H2689" s="46">
        <v>7.6999999999999999E-2</v>
      </c>
      <c r="I2689" s="46" t="s">
        <v>5898</v>
      </c>
      <c r="J2689" s="92" t="s">
        <v>5898</v>
      </c>
    </row>
    <row r="2690" spans="4:10" x14ac:dyDescent="0.15">
      <c r="D2690" s="40" t="s">
        <v>5348</v>
      </c>
      <c r="E2690" s="40" t="s">
        <v>5349</v>
      </c>
      <c r="F2690" s="46" t="s">
        <v>5898</v>
      </c>
      <c r="G2690" s="46" t="s">
        <v>5898</v>
      </c>
      <c r="H2690" s="46">
        <v>0.11</v>
      </c>
      <c r="I2690" s="46" t="s">
        <v>5898</v>
      </c>
      <c r="J2690" s="92" t="s">
        <v>5898</v>
      </c>
    </row>
    <row r="2691" spans="4:10" x14ac:dyDescent="0.15">
      <c r="D2691" s="40" t="s">
        <v>5350</v>
      </c>
      <c r="E2691" s="40" t="s">
        <v>5351</v>
      </c>
      <c r="F2691" s="46" t="s">
        <v>5898</v>
      </c>
      <c r="G2691" s="46" t="s">
        <v>5898</v>
      </c>
      <c r="H2691" s="46">
        <v>0.15</v>
      </c>
      <c r="I2691" s="46" t="s">
        <v>5898</v>
      </c>
      <c r="J2691" s="92" t="s">
        <v>5898</v>
      </c>
    </row>
    <row r="2692" spans="4:10" x14ac:dyDescent="0.15">
      <c r="D2692" s="40" t="s">
        <v>5352</v>
      </c>
      <c r="E2692" s="40" t="s">
        <v>5353</v>
      </c>
      <c r="F2692" s="46" t="s">
        <v>5898</v>
      </c>
      <c r="G2692" s="46" t="s">
        <v>5898</v>
      </c>
      <c r="H2692" s="46">
        <v>0.5</v>
      </c>
      <c r="I2692" s="46" t="s">
        <v>5898</v>
      </c>
      <c r="J2692" s="92" t="s">
        <v>5898</v>
      </c>
    </row>
    <row r="2693" spans="4:10" x14ac:dyDescent="0.15">
      <c r="D2693" s="40" t="s">
        <v>5354</v>
      </c>
      <c r="E2693" s="40" t="s">
        <v>5355</v>
      </c>
      <c r="F2693" s="46" t="s">
        <v>5898</v>
      </c>
      <c r="G2693" s="46" t="s">
        <v>5898</v>
      </c>
      <c r="H2693" s="46">
        <v>0.61599999999999999</v>
      </c>
      <c r="I2693" s="46" t="s">
        <v>5898</v>
      </c>
      <c r="J2693" s="92" t="s">
        <v>5898</v>
      </c>
    </row>
    <row r="2694" spans="4:10" x14ac:dyDescent="0.15">
      <c r="D2694" s="40" t="s">
        <v>5356</v>
      </c>
      <c r="E2694" s="40" t="s">
        <v>5357</v>
      </c>
      <c r="F2694" s="46" t="s">
        <v>5898</v>
      </c>
      <c r="G2694" s="46" t="s">
        <v>5898</v>
      </c>
      <c r="H2694" s="46" t="s">
        <v>5898</v>
      </c>
      <c r="I2694" s="46" t="s">
        <v>5898</v>
      </c>
      <c r="J2694" s="92" t="s">
        <v>5898</v>
      </c>
    </row>
    <row r="2695" spans="4:10" x14ac:dyDescent="0.15">
      <c r="D2695" s="40" t="s">
        <v>5358</v>
      </c>
      <c r="E2695" s="40" t="s">
        <v>5359</v>
      </c>
      <c r="F2695" s="46" t="s">
        <v>5898</v>
      </c>
      <c r="G2695" s="46" t="s">
        <v>5898</v>
      </c>
      <c r="H2695" s="46">
        <v>0.15</v>
      </c>
      <c r="I2695" s="46" t="s">
        <v>5898</v>
      </c>
      <c r="J2695" s="92" t="s">
        <v>5898</v>
      </c>
    </row>
    <row r="2696" spans="4:10" x14ac:dyDescent="0.15">
      <c r="D2696" s="40" t="s">
        <v>5360</v>
      </c>
      <c r="E2696" s="40" t="s">
        <v>5361</v>
      </c>
      <c r="F2696" s="46" t="s">
        <v>5898</v>
      </c>
      <c r="G2696" s="46" t="s">
        <v>5898</v>
      </c>
      <c r="H2696" s="46">
        <v>8.0000000000000002E-3</v>
      </c>
      <c r="I2696" s="46" t="s">
        <v>5898</v>
      </c>
      <c r="J2696" s="92" t="s">
        <v>5898</v>
      </c>
    </row>
    <row r="2697" spans="4:10" x14ac:dyDescent="0.15">
      <c r="D2697" s="40" t="s">
        <v>5362</v>
      </c>
      <c r="E2697" s="40" t="s">
        <v>5363</v>
      </c>
      <c r="F2697" s="46" t="s">
        <v>5898</v>
      </c>
      <c r="G2697" s="46" t="s">
        <v>5898</v>
      </c>
      <c r="H2697" s="46">
        <v>4.5999999999999999E-2</v>
      </c>
      <c r="I2697" s="46" t="s">
        <v>5898</v>
      </c>
      <c r="J2697" s="92" t="s">
        <v>5898</v>
      </c>
    </row>
    <row r="2698" spans="4:10" x14ac:dyDescent="0.15">
      <c r="D2698" s="40" t="s">
        <v>5364</v>
      </c>
      <c r="E2698" s="40" t="s">
        <v>5365</v>
      </c>
      <c r="F2698" s="46" t="s">
        <v>5898</v>
      </c>
      <c r="G2698" s="46" t="s">
        <v>5898</v>
      </c>
      <c r="H2698" s="46" t="s">
        <v>5898</v>
      </c>
      <c r="I2698" s="46" t="s">
        <v>5898</v>
      </c>
      <c r="J2698" s="92" t="s">
        <v>5898</v>
      </c>
    </row>
    <row r="2699" spans="4:10" x14ac:dyDescent="0.15">
      <c r="D2699" s="40" t="s">
        <v>5366</v>
      </c>
      <c r="E2699" s="40" t="s">
        <v>5367</v>
      </c>
      <c r="F2699" s="46" t="s">
        <v>5898</v>
      </c>
      <c r="G2699" s="46" t="s">
        <v>5898</v>
      </c>
      <c r="H2699" s="46">
        <v>0.15</v>
      </c>
      <c r="I2699" s="46" t="s">
        <v>5898</v>
      </c>
      <c r="J2699" s="92" t="s">
        <v>5898</v>
      </c>
    </row>
    <row r="2700" spans="4:10" x14ac:dyDescent="0.15">
      <c r="D2700" s="40" t="s">
        <v>5368</v>
      </c>
      <c r="E2700" s="40" t="s">
        <v>5369</v>
      </c>
      <c r="F2700" s="46" t="s">
        <v>5898</v>
      </c>
      <c r="G2700" s="46" t="s">
        <v>5898</v>
      </c>
      <c r="H2700" s="46">
        <v>0.1</v>
      </c>
      <c r="I2700" s="46" t="s">
        <v>5898</v>
      </c>
      <c r="J2700" s="92" t="s">
        <v>5898</v>
      </c>
    </row>
    <row r="2701" spans="4:10" x14ac:dyDescent="0.15">
      <c r="D2701" s="40" t="s">
        <v>5370</v>
      </c>
      <c r="E2701" s="40" t="s">
        <v>5371</v>
      </c>
      <c r="F2701" s="46" t="s">
        <v>5898</v>
      </c>
      <c r="G2701" s="46" t="s">
        <v>5898</v>
      </c>
      <c r="H2701" s="46">
        <v>0.6</v>
      </c>
      <c r="I2701" s="46" t="s">
        <v>5898</v>
      </c>
      <c r="J2701" s="92" t="s">
        <v>5898</v>
      </c>
    </row>
    <row r="2702" spans="4:10" x14ac:dyDescent="0.15">
      <c r="D2702" s="40" t="s">
        <v>5372</v>
      </c>
      <c r="E2702" s="40" t="s">
        <v>5373</v>
      </c>
      <c r="F2702" s="46" t="s">
        <v>5898</v>
      </c>
      <c r="G2702" s="46" t="s">
        <v>5898</v>
      </c>
      <c r="H2702" s="46">
        <v>0.12</v>
      </c>
      <c r="I2702" s="46" t="s">
        <v>5898</v>
      </c>
      <c r="J2702" s="92" t="s">
        <v>5898</v>
      </c>
    </row>
    <row r="2703" spans="4:10" x14ac:dyDescent="0.15">
      <c r="D2703" s="40" t="s">
        <v>5374</v>
      </c>
      <c r="E2703" s="40" t="s">
        <v>5375</v>
      </c>
      <c r="F2703" s="46" t="s">
        <v>5898</v>
      </c>
      <c r="G2703" s="46" t="s">
        <v>5898</v>
      </c>
      <c r="H2703" s="46">
        <v>0.02</v>
      </c>
      <c r="I2703" s="46" t="s">
        <v>5898</v>
      </c>
      <c r="J2703" s="92" t="s">
        <v>5898</v>
      </c>
    </row>
    <row r="2704" spans="4:10" x14ac:dyDescent="0.15">
      <c r="D2704" s="40" t="s">
        <v>5376</v>
      </c>
      <c r="E2704" s="40" t="s">
        <v>5377</v>
      </c>
      <c r="F2704" s="46" t="s">
        <v>5898</v>
      </c>
      <c r="G2704" s="46" t="s">
        <v>5898</v>
      </c>
      <c r="H2704" s="46">
        <v>0.72</v>
      </c>
      <c r="I2704" s="46" t="s">
        <v>5898</v>
      </c>
      <c r="J2704" s="92" t="s">
        <v>5898</v>
      </c>
    </row>
    <row r="2705" spans="4:10" x14ac:dyDescent="0.15">
      <c r="D2705" s="40" t="s">
        <v>5378</v>
      </c>
      <c r="E2705" s="40" t="s">
        <v>5379</v>
      </c>
      <c r="F2705" s="46" t="s">
        <v>5898</v>
      </c>
      <c r="G2705" s="46" t="s">
        <v>5898</v>
      </c>
      <c r="H2705" s="46">
        <v>0.19037000000000001</v>
      </c>
      <c r="I2705" s="46" t="s">
        <v>5898</v>
      </c>
      <c r="J2705" s="92" t="s">
        <v>5898</v>
      </c>
    </row>
    <row r="2706" spans="4:10" x14ac:dyDescent="0.15">
      <c r="D2706" s="40" t="s">
        <v>5380</v>
      </c>
      <c r="E2706" s="40" t="s">
        <v>5381</v>
      </c>
      <c r="F2706" s="46" t="s">
        <v>5898</v>
      </c>
      <c r="G2706" s="46" t="s">
        <v>5898</v>
      </c>
      <c r="H2706" s="46">
        <v>0.26</v>
      </c>
      <c r="I2706" s="46" t="s">
        <v>5898</v>
      </c>
      <c r="J2706" s="92" t="s">
        <v>5898</v>
      </c>
    </row>
    <row r="2707" spans="4:10" x14ac:dyDescent="0.15">
      <c r="D2707" s="40" t="s">
        <v>5382</v>
      </c>
      <c r="E2707" s="40" t="s">
        <v>5383</v>
      </c>
      <c r="F2707" s="46" t="s">
        <v>5898</v>
      </c>
      <c r="G2707" s="46" t="s">
        <v>5898</v>
      </c>
      <c r="H2707" s="46">
        <v>6.8000000000000005E-2</v>
      </c>
      <c r="I2707" s="46" t="s">
        <v>5898</v>
      </c>
      <c r="J2707" s="92" t="s">
        <v>5898</v>
      </c>
    </row>
    <row r="2708" spans="4:10" x14ac:dyDescent="0.15">
      <c r="D2708" s="40" t="s">
        <v>5830</v>
      </c>
      <c r="E2708" s="40" t="s">
        <v>5831</v>
      </c>
      <c r="F2708" s="46" t="s">
        <v>5898</v>
      </c>
      <c r="G2708" s="46" t="s">
        <v>5898</v>
      </c>
      <c r="H2708" s="46" t="s">
        <v>5898</v>
      </c>
      <c r="I2708" s="46" t="s">
        <v>5898</v>
      </c>
      <c r="J2708" s="92" t="s">
        <v>5898</v>
      </c>
    </row>
    <row r="2709" spans="4:10" x14ac:dyDescent="0.15">
      <c r="D2709" s="40" t="s">
        <v>5384</v>
      </c>
      <c r="E2709" s="40" t="s">
        <v>5385</v>
      </c>
      <c r="F2709" s="46" t="s">
        <v>5898</v>
      </c>
      <c r="G2709" s="46" t="s">
        <v>5898</v>
      </c>
      <c r="H2709" s="46">
        <v>0.19</v>
      </c>
      <c r="I2709" s="46" t="s">
        <v>5898</v>
      </c>
      <c r="J2709" s="92" t="s">
        <v>5898</v>
      </c>
    </row>
    <row r="2710" spans="4:10" x14ac:dyDescent="0.15">
      <c r="D2710" s="40" t="s">
        <v>5386</v>
      </c>
      <c r="E2710" s="40" t="s">
        <v>5387</v>
      </c>
      <c r="F2710" s="46">
        <v>6.2469999999999998E-2</v>
      </c>
      <c r="G2710" s="46" t="s">
        <v>5898</v>
      </c>
      <c r="H2710" s="46">
        <v>2.486E-2</v>
      </c>
      <c r="I2710" s="46" t="s">
        <v>5898</v>
      </c>
      <c r="J2710" s="92">
        <v>1</v>
      </c>
    </row>
    <row r="2711" spans="4:10" x14ac:dyDescent="0.15">
      <c r="D2711" s="40" t="s">
        <v>5388</v>
      </c>
      <c r="E2711" s="40" t="s">
        <v>5389</v>
      </c>
      <c r="F2711" s="46" t="s">
        <v>5898</v>
      </c>
      <c r="G2711" s="46" t="s">
        <v>5898</v>
      </c>
      <c r="H2711" s="46" t="s">
        <v>5898</v>
      </c>
      <c r="I2711" s="46" t="s">
        <v>5898</v>
      </c>
      <c r="J2711" s="92" t="s">
        <v>5898</v>
      </c>
    </row>
    <row r="2712" spans="4:10" x14ac:dyDescent="0.15">
      <c r="D2712" s="40" t="s">
        <v>5390</v>
      </c>
      <c r="E2712" s="40" t="s">
        <v>5391</v>
      </c>
      <c r="F2712" s="46" t="s">
        <v>5898</v>
      </c>
      <c r="G2712" s="46" t="s">
        <v>5898</v>
      </c>
      <c r="H2712" s="46">
        <v>6.6000000000000003E-2</v>
      </c>
      <c r="I2712" s="46" t="s">
        <v>5898</v>
      </c>
      <c r="J2712" s="92" t="s">
        <v>5898</v>
      </c>
    </row>
    <row r="2713" spans="4:10" x14ac:dyDescent="0.15">
      <c r="D2713" s="40" t="s">
        <v>5392</v>
      </c>
      <c r="E2713" s="40" t="s">
        <v>5393</v>
      </c>
      <c r="F2713" s="46">
        <v>0.6</v>
      </c>
      <c r="G2713" s="46" t="s">
        <v>5898</v>
      </c>
      <c r="H2713" s="46">
        <v>0.2</v>
      </c>
      <c r="I2713" s="46" t="s">
        <v>5898</v>
      </c>
      <c r="J2713" s="92">
        <v>1</v>
      </c>
    </row>
    <row r="2714" spans="4:10" x14ac:dyDescent="0.15">
      <c r="D2714" s="40" t="s">
        <v>5394</v>
      </c>
      <c r="E2714" s="40" t="s">
        <v>5395</v>
      </c>
      <c r="F2714" s="46" t="s">
        <v>5898</v>
      </c>
      <c r="G2714" s="46" t="s">
        <v>5898</v>
      </c>
      <c r="H2714" s="46">
        <v>7.4999999999999997E-2</v>
      </c>
      <c r="I2714" s="46" t="s">
        <v>5898</v>
      </c>
      <c r="J2714" s="92" t="s">
        <v>5898</v>
      </c>
    </row>
    <row r="2715" spans="4:10" x14ac:dyDescent="0.15">
      <c r="D2715" s="40" t="s">
        <v>5396</v>
      </c>
      <c r="E2715" s="40" t="s">
        <v>5397</v>
      </c>
      <c r="F2715" s="46" t="s">
        <v>5898</v>
      </c>
      <c r="G2715" s="46" t="s">
        <v>5898</v>
      </c>
      <c r="H2715" s="46">
        <v>0.1</v>
      </c>
      <c r="I2715" s="46" t="s">
        <v>5898</v>
      </c>
      <c r="J2715" s="92" t="s">
        <v>5898</v>
      </c>
    </row>
    <row r="2716" spans="4:10" x14ac:dyDescent="0.15">
      <c r="D2716" s="40" t="s">
        <v>5398</v>
      </c>
      <c r="E2716" s="40" t="s">
        <v>5399</v>
      </c>
      <c r="F2716" s="46" t="s">
        <v>5898</v>
      </c>
      <c r="G2716" s="46" t="s">
        <v>5898</v>
      </c>
      <c r="H2716" s="46">
        <v>0.5</v>
      </c>
      <c r="I2716" s="46" t="s">
        <v>5898</v>
      </c>
      <c r="J2716" s="92" t="s">
        <v>5898</v>
      </c>
    </row>
    <row r="2717" spans="4:10" x14ac:dyDescent="0.15">
      <c r="D2717" s="40" t="s">
        <v>5400</v>
      </c>
      <c r="E2717" s="40" t="s">
        <v>5401</v>
      </c>
      <c r="F2717" s="46" t="s">
        <v>5898</v>
      </c>
      <c r="G2717" s="46" t="s">
        <v>5898</v>
      </c>
      <c r="H2717" s="46">
        <v>0.06</v>
      </c>
      <c r="I2717" s="46" t="s">
        <v>5898</v>
      </c>
      <c r="J2717" s="92" t="s">
        <v>5898</v>
      </c>
    </row>
    <row r="2718" spans="4:10" x14ac:dyDescent="0.15">
      <c r="D2718" s="40" t="s">
        <v>5402</v>
      </c>
      <c r="E2718" s="40" t="s">
        <v>5403</v>
      </c>
      <c r="F2718" s="46" t="s">
        <v>5898</v>
      </c>
      <c r="G2718" s="46" t="s">
        <v>5898</v>
      </c>
      <c r="H2718" s="46" t="s">
        <v>5898</v>
      </c>
      <c r="I2718" s="46" t="s">
        <v>5898</v>
      </c>
      <c r="J2718" s="92" t="s">
        <v>5898</v>
      </c>
    </row>
    <row r="2719" spans="4:10" x14ac:dyDescent="0.15">
      <c r="D2719" s="40" t="s">
        <v>5404</v>
      </c>
      <c r="E2719" s="40" t="s">
        <v>5832</v>
      </c>
      <c r="F2719" s="46" t="s">
        <v>5898</v>
      </c>
      <c r="G2719" s="46" t="s">
        <v>5898</v>
      </c>
      <c r="H2719" s="46">
        <v>0.06</v>
      </c>
      <c r="I2719" s="46" t="s">
        <v>5898</v>
      </c>
      <c r="J2719" s="92" t="s">
        <v>5898</v>
      </c>
    </row>
    <row r="2720" spans="4:10" x14ac:dyDescent="0.15">
      <c r="D2720" s="40" t="s">
        <v>5406</v>
      </c>
      <c r="E2720" s="40" t="s">
        <v>5407</v>
      </c>
      <c r="F2720" s="46" t="s">
        <v>5898</v>
      </c>
      <c r="G2720" s="46" t="s">
        <v>5898</v>
      </c>
      <c r="H2720" s="46">
        <v>0.13</v>
      </c>
      <c r="I2720" s="46" t="s">
        <v>5898</v>
      </c>
      <c r="J2720" s="92" t="s">
        <v>5898</v>
      </c>
    </row>
    <row r="2721" spans="4:10" x14ac:dyDescent="0.15">
      <c r="D2721" s="40" t="s">
        <v>5408</v>
      </c>
      <c r="E2721" s="40" t="s">
        <v>5409</v>
      </c>
      <c r="F2721" s="46" t="s">
        <v>5898</v>
      </c>
      <c r="G2721" s="46" t="s">
        <v>5898</v>
      </c>
      <c r="H2721" s="46">
        <v>0.09</v>
      </c>
      <c r="I2721" s="46" t="s">
        <v>5898</v>
      </c>
      <c r="J2721" s="92" t="s">
        <v>5898</v>
      </c>
    </row>
    <row r="2722" spans="4:10" x14ac:dyDescent="0.15">
      <c r="D2722" s="40" t="s">
        <v>5410</v>
      </c>
      <c r="E2722" s="40" t="s">
        <v>5411</v>
      </c>
      <c r="F2722" s="46" t="s">
        <v>5898</v>
      </c>
      <c r="G2722" s="46" t="s">
        <v>5898</v>
      </c>
      <c r="H2722" s="46">
        <v>0.04</v>
      </c>
      <c r="I2722" s="46" t="s">
        <v>5898</v>
      </c>
      <c r="J2722" s="92" t="s">
        <v>5898</v>
      </c>
    </row>
    <row r="2723" spans="4:10" x14ac:dyDescent="0.15">
      <c r="D2723" s="40" t="s">
        <v>5412</v>
      </c>
      <c r="E2723" s="40" t="s">
        <v>5413</v>
      </c>
      <c r="F2723" s="46" t="s">
        <v>5898</v>
      </c>
      <c r="G2723" s="46" t="s">
        <v>5898</v>
      </c>
      <c r="H2723" s="46" t="s">
        <v>5898</v>
      </c>
      <c r="I2723" s="46" t="s">
        <v>5898</v>
      </c>
      <c r="J2723" s="92" t="s">
        <v>5898</v>
      </c>
    </row>
    <row r="2724" spans="4:10" x14ac:dyDescent="0.15">
      <c r="D2724" s="40" t="s">
        <v>5414</v>
      </c>
      <c r="E2724" s="40" t="s">
        <v>5415</v>
      </c>
      <c r="F2724" s="46" t="s">
        <v>5898</v>
      </c>
      <c r="G2724" s="46" t="s">
        <v>5898</v>
      </c>
      <c r="H2724" s="46" t="s">
        <v>5898</v>
      </c>
      <c r="I2724" s="46" t="s">
        <v>5898</v>
      </c>
      <c r="J2724" s="92" t="s">
        <v>5898</v>
      </c>
    </row>
    <row r="2725" spans="4:10" x14ac:dyDescent="0.15">
      <c r="D2725" s="40" t="s">
        <v>5416</v>
      </c>
      <c r="E2725" s="40" t="s">
        <v>5417</v>
      </c>
      <c r="F2725" s="46">
        <v>0.1</v>
      </c>
      <c r="G2725" s="46" t="s">
        <v>5898</v>
      </c>
      <c r="H2725" s="46">
        <v>0.1</v>
      </c>
      <c r="I2725" s="46" t="s">
        <v>5898</v>
      </c>
      <c r="J2725" s="92">
        <v>1</v>
      </c>
    </row>
    <row r="2726" spans="4:10" x14ac:dyDescent="0.15">
      <c r="D2726" s="40" t="s">
        <v>5418</v>
      </c>
      <c r="E2726" s="40" t="s">
        <v>5419</v>
      </c>
      <c r="F2726" s="46" t="s">
        <v>5898</v>
      </c>
      <c r="G2726" s="46" t="s">
        <v>5898</v>
      </c>
      <c r="H2726" s="46">
        <v>2.5000000000000001E-2</v>
      </c>
      <c r="I2726" s="46" t="s">
        <v>5898</v>
      </c>
      <c r="J2726" s="92" t="s">
        <v>5898</v>
      </c>
    </row>
    <row r="2727" spans="4:10" x14ac:dyDescent="0.15">
      <c r="D2727" s="40" t="s">
        <v>5420</v>
      </c>
      <c r="E2727" s="40" t="s">
        <v>5421</v>
      </c>
      <c r="F2727" s="46" t="s">
        <v>5898</v>
      </c>
      <c r="G2727" s="46" t="s">
        <v>5898</v>
      </c>
      <c r="H2727" s="46">
        <v>0.15</v>
      </c>
      <c r="I2727" s="46" t="s">
        <v>5898</v>
      </c>
      <c r="J2727" s="92" t="s">
        <v>5898</v>
      </c>
    </row>
    <row r="2728" spans="4:10" x14ac:dyDescent="0.15">
      <c r="D2728" s="40" t="s">
        <v>5422</v>
      </c>
      <c r="E2728" s="40" t="s">
        <v>5423</v>
      </c>
      <c r="F2728" s="46" t="s">
        <v>5898</v>
      </c>
      <c r="G2728" s="46" t="s">
        <v>5898</v>
      </c>
      <c r="H2728" s="46">
        <v>0.27400000000000002</v>
      </c>
      <c r="I2728" s="46" t="s">
        <v>5898</v>
      </c>
      <c r="J2728" s="92" t="s">
        <v>5898</v>
      </c>
    </row>
    <row r="2729" spans="4:10" x14ac:dyDescent="0.15">
      <c r="D2729" s="40" t="s">
        <v>5424</v>
      </c>
      <c r="E2729" s="40" t="s">
        <v>5425</v>
      </c>
      <c r="F2729" s="46" t="s">
        <v>5898</v>
      </c>
      <c r="G2729" s="46" t="s">
        <v>5898</v>
      </c>
      <c r="H2729" s="46" t="s">
        <v>5898</v>
      </c>
      <c r="I2729" s="46" t="s">
        <v>5898</v>
      </c>
      <c r="J2729" s="92" t="s">
        <v>5898</v>
      </c>
    </row>
    <row r="2730" spans="4:10" x14ac:dyDescent="0.15">
      <c r="D2730" s="40" t="s">
        <v>5426</v>
      </c>
      <c r="E2730" s="40" t="s">
        <v>5427</v>
      </c>
      <c r="F2730" s="46" t="s">
        <v>5898</v>
      </c>
      <c r="G2730" s="46" t="s">
        <v>5898</v>
      </c>
      <c r="H2730" s="46">
        <v>0.1</v>
      </c>
      <c r="I2730" s="46" t="s">
        <v>5898</v>
      </c>
      <c r="J2730" s="92" t="s">
        <v>5898</v>
      </c>
    </row>
    <row r="2731" spans="4:10" x14ac:dyDescent="0.15">
      <c r="D2731" s="40" t="s">
        <v>5428</v>
      </c>
      <c r="E2731" s="40" t="s">
        <v>5429</v>
      </c>
      <c r="F2731" s="46" t="s">
        <v>5898</v>
      </c>
      <c r="G2731" s="46" t="s">
        <v>5898</v>
      </c>
      <c r="H2731" s="46" t="s">
        <v>5898</v>
      </c>
      <c r="I2731" s="46" t="s">
        <v>5898</v>
      </c>
      <c r="J2731" s="92" t="s">
        <v>5898</v>
      </c>
    </row>
    <row r="2732" spans="4:10" x14ac:dyDescent="0.15">
      <c r="D2732" s="40" t="s">
        <v>5430</v>
      </c>
      <c r="E2732" s="40" t="s">
        <v>5431</v>
      </c>
      <c r="F2732" s="46" t="s">
        <v>5898</v>
      </c>
      <c r="G2732" s="46" t="s">
        <v>5898</v>
      </c>
      <c r="H2732" s="46">
        <v>3.2000000000000001E-2</v>
      </c>
      <c r="I2732" s="46" t="s">
        <v>5898</v>
      </c>
      <c r="J2732" s="92" t="s">
        <v>5898</v>
      </c>
    </row>
    <row r="2733" spans="4:10" x14ac:dyDescent="0.15">
      <c r="D2733" s="40" t="s">
        <v>5432</v>
      </c>
      <c r="E2733" s="40" t="s">
        <v>5433</v>
      </c>
      <c r="F2733" s="46" t="s">
        <v>5898</v>
      </c>
      <c r="G2733" s="46" t="s">
        <v>5898</v>
      </c>
      <c r="H2733" s="46">
        <v>0.03</v>
      </c>
      <c r="I2733" s="46" t="s">
        <v>5898</v>
      </c>
      <c r="J2733" s="92" t="s">
        <v>5898</v>
      </c>
    </row>
    <row r="2734" spans="4:10" x14ac:dyDescent="0.15">
      <c r="D2734" s="40" t="s">
        <v>5434</v>
      </c>
      <c r="E2734" s="40" t="s">
        <v>5435</v>
      </c>
      <c r="F2734" s="46" t="s">
        <v>5898</v>
      </c>
      <c r="G2734" s="46" t="s">
        <v>5898</v>
      </c>
      <c r="H2734" s="46">
        <v>0.09</v>
      </c>
      <c r="I2734" s="46" t="s">
        <v>5898</v>
      </c>
      <c r="J2734" s="92" t="s">
        <v>5898</v>
      </c>
    </row>
    <row r="2735" spans="4:10" x14ac:dyDescent="0.15">
      <c r="D2735" s="40" t="s">
        <v>5436</v>
      </c>
      <c r="E2735" s="40" t="s">
        <v>5437</v>
      </c>
      <c r="F2735" s="46" t="s">
        <v>5898</v>
      </c>
      <c r="G2735" s="46" t="s">
        <v>5898</v>
      </c>
      <c r="H2735" s="46">
        <v>0.17499999999999999</v>
      </c>
      <c r="I2735" s="46" t="s">
        <v>5898</v>
      </c>
      <c r="J2735" s="92" t="s">
        <v>5898</v>
      </c>
    </row>
    <row r="2736" spans="4:10" x14ac:dyDescent="0.15">
      <c r="D2736" s="40" t="s">
        <v>5438</v>
      </c>
      <c r="E2736" s="40" t="s">
        <v>5439</v>
      </c>
      <c r="F2736" s="46" t="s">
        <v>5898</v>
      </c>
      <c r="G2736" s="46" t="s">
        <v>5898</v>
      </c>
      <c r="H2736" s="46" t="s">
        <v>5898</v>
      </c>
      <c r="I2736" s="46" t="s">
        <v>5898</v>
      </c>
      <c r="J2736" s="92" t="s">
        <v>5898</v>
      </c>
    </row>
    <row r="2737" spans="4:10" x14ac:dyDescent="0.15">
      <c r="D2737" s="40" t="s">
        <v>5440</v>
      </c>
      <c r="E2737" s="40" t="s">
        <v>5441</v>
      </c>
      <c r="F2737" s="46" t="s">
        <v>5898</v>
      </c>
      <c r="G2737" s="46" t="s">
        <v>5898</v>
      </c>
      <c r="H2737" s="46">
        <v>0.17</v>
      </c>
      <c r="I2737" s="46" t="s">
        <v>5898</v>
      </c>
      <c r="J2737" s="92" t="s">
        <v>5898</v>
      </c>
    </row>
    <row r="2738" spans="4:10" x14ac:dyDescent="0.15">
      <c r="D2738" s="40" t="s">
        <v>5442</v>
      </c>
      <c r="E2738" s="40" t="s">
        <v>5443</v>
      </c>
      <c r="F2738" s="46" t="s">
        <v>5898</v>
      </c>
      <c r="G2738" s="46" t="s">
        <v>5898</v>
      </c>
      <c r="H2738" s="46">
        <v>0.03</v>
      </c>
      <c r="I2738" s="46" t="s">
        <v>5898</v>
      </c>
      <c r="J2738" s="92" t="s">
        <v>5898</v>
      </c>
    </row>
    <row r="2739" spans="4:10" x14ac:dyDescent="0.15">
      <c r="D2739" s="40" t="s">
        <v>5444</v>
      </c>
      <c r="E2739" s="40" t="s">
        <v>5445</v>
      </c>
      <c r="F2739" s="46" t="s">
        <v>5898</v>
      </c>
      <c r="G2739" s="46" t="s">
        <v>5898</v>
      </c>
      <c r="H2739" s="46">
        <v>0.06</v>
      </c>
      <c r="I2739" s="46" t="s">
        <v>5898</v>
      </c>
      <c r="J2739" s="92" t="s">
        <v>5898</v>
      </c>
    </row>
    <row r="2740" spans="4:10" x14ac:dyDescent="0.15">
      <c r="D2740" s="40" t="s">
        <v>5446</v>
      </c>
      <c r="E2740" s="40" t="s">
        <v>5447</v>
      </c>
      <c r="F2740" s="46" t="s">
        <v>5898</v>
      </c>
      <c r="G2740" s="46" t="s">
        <v>5898</v>
      </c>
      <c r="H2740" s="46">
        <v>0.21199999999999999</v>
      </c>
      <c r="I2740" s="46" t="s">
        <v>5898</v>
      </c>
      <c r="J2740" s="92" t="s">
        <v>5898</v>
      </c>
    </row>
    <row r="2741" spans="4:10" x14ac:dyDescent="0.15">
      <c r="D2741" s="40" t="s">
        <v>5448</v>
      </c>
      <c r="E2741" s="40" t="s">
        <v>5449</v>
      </c>
      <c r="F2741" s="46" t="s">
        <v>5898</v>
      </c>
      <c r="G2741" s="46" t="s">
        <v>5898</v>
      </c>
      <c r="H2741" s="46">
        <v>4.3999999999999997E-2</v>
      </c>
      <c r="I2741" s="46" t="s">
        <v>5898</v>
      </c>
      <c r="J2741" s="92" t="s">
        <v>5898</v>
      </c>
    </row>
    <row r="2742" spans="4:10" x14ac:dyDescent="0.15">
      <c r="D2742" s="40" t="s">
        <v>5450</v>
      </c>
      <c r="E2742" s="40" t="s">
        <v>5451</v>
      </c>
      <c r="F2742" s="46" t="s">
        <v>5898</v>
      </c>
      <c r="G2742" s="46" t="s">
        <v>5898</v>
      </c>
      <c r="H2742" s="46">
        <v>7.4999999999999997E-2</v>
      </c>
      <c r="I2742" s="46" t="s">
        <v>5898</v>
      </c>
      <c r="J2742" s="92" t="s">
        <v>5898</v>
      </c>
    </row>
    <row r="2743" spans="4:10" x14ac:dyDescent="0.15">
      <c r="D2743" s="40" t="s">
        <v>5452</v>
      </c>
      <c r="E2743" s="40" t="s">
        <v>5453</v>
      </c>
      <c r="F2743" s="46" t="s">
        <v>5898</v>
      </c>
      <c r="G2743" s="46" t="s">
        <v>5898</v>
      </c>
      <c r="H2743" s="46">
        <v>0.75</v>
      </c>
      <c r="I2743" s="46" t="s">
        <v>5898</v>
      </c>
      <c r="J2743" s="92" t="s">
        <v>5898</v>
      </c>
    </row>
    <row r="2744" spans="4:10" x14ac:dyDescent="0.15">
      <c r="D2744" s="40" t="s">
        <v>5454</v>
      </c>
      <c r="E2744" s="40" t="s">
        <v>5455</v>
      </c>
      <c r="F2744" s="46" t="s">
        <v>5898</v>
      </c>
      <c r="G2744" s="46" t="s">
        <v>5898</v>
      </c>
      <c r="H2744" s="46">
        <v>5.1999999999999998E-2</v>
      </c>
      <c r="I2744" s="46" t="s">
        <v>5898</v>
      </c>
      <c r="J2744" s="92" t="s">
        <v>5898</v>
      </c>
    </row>
    <row r="2745" spans="4:10" x14ac:dyDescent="0.15">
      <c r="D2745" s="40" t="s">
        <v>5456</v>
      </c>
      <c r="E2745" s="40" t="s">
        <v>5457</v>
      </c>
      <c r="F2745" s="46" t="s">
        <v>5898</v>
      </c>
      <c r="G2745" s="46" t="s">
        <v>5898</v>
      </c>
      <c r="H2745" s="46" t="s">
        <v>5898</v>
      </c>
      <c r="I2745" s="46" t="s">
        <v>5898</v>
      </c>
      <c r="J2745" s="92" t="s">
        <v>5898</v>
      </c>
    </row>
    <row r="2746" spans="4:10" x14ac:dyDescent="0.15">
      <c r="D2746" s="40" t="s">
        <v>5458</v>
      </c>
      <c r="E2746" s="40" t="s">
        <v>5459</v>
      </c>
      <c r="F2746" s="46" t="s">
        <v>5898</v>
      </c>
      <c r="G2746" s="46" t="s">
        <v>5898</v>
      </c>
      <c r="H2746" s="46">
        <v>0.11</v>
      </c>
      <c r="I2746" s="46" t="s">
        <v>5898</v>
      </c>
      <c r="J2746" s="92" t="s">
        <v>5898</v>
      </c>
    </row>
    <row r="2747" spans="4:10" x14ac:dyDescent="0.15">
      <c r="D2747" s="40" t="s">
        <v>5460</v>
      </c>
      <c r="E2747" s="40" t="s">
        <v>5461</v>
      </c>
      <c r="F2747" s="46" t="s">
        <v>5898</v>
      </c>
      <c r="G2747" s="46" t="s">
        <v>5898</v>
      </c>
      <c r="H2747" s="46">
        <v>0.32</v>
      </c>
      <c r="I2747" s="46" t="s">
        <v>5898</v>
      </c>
      <c r="J2747" s="92" t="s">
        <v>5898</v>
      </c>
    </row>
    <row r="2748" spans="4:10" x14ac:dyDescent="0.15">
      <c r="D2748" s="40" t="s">
        <v>5462</v>
      </c>
      <c r="E2748" s="40" t="s">
        <v>5463</v>
      </c>
      <c r="F2748" s="46" t="s">
        <v>5898</v>
      </c>
      <c r="G2748" s="46" t="s">
        <v>5898</v>
      </c>
      <c r="H2748" s="46">
        <v>0.15</v>
      </c>
      <c r="I2748" s="46" t="s">
        <v>5898</v>
      </c>
      <c r="J2748" s="92" t="s">
        <v>5898</v>
      </c>
    </row>
    <row r="2749" spans="4:10" x14ac:dyDescent="0.15">
      <c r="D2749" s="40" t="s">
        <v>5464</v>
      </c>
      <c r="E2749" s="40" t="s">
        <v>5465</v>
      </c>
      <c r="F2749" s="46" t="s">
        <v>5898</v>
      </c>
      <c r="G2749" s="46" t="s">
        <v>5898</v>
      </c>
      <c r="H2749" s="46" t="s">
        <v>5898</v>
      </c>
      <c r="I2749" s="46" t="s">
        <v>5898</v>
      </c>
      <c r="J2749" s="92" t="s">
        <v>5898</v>
      </c>
    </row>
    <row r="2750" spans="4:10" x14ac:dyDescent="0.15">
      <c r="D2750" s="40" t="s">
        <v>5466</v>
      </c>
      <c r="E2750" s="40" t="s">
        <v>5467</v>
      </c>
      <c r="F2750" s="46" t="s">
        <v>5898</v>
      </c>
      <c r="G2750" s="46" t="s">
        <v>5898</v>
      </c>
      <c r="H2750" s="46">
        <v>0.23</v>
      </c>
      <c r="I2750" s="46" t="s">
        <v>5898</v>
      </c>
      <c r="J2750" s="92" t="s">
        <v>5898</v>
      </c>
    </row>
    <row r="2751" spans="4:10" x14ac:dyDescent="0.15">
      <c r="D2751" s="40" t="s">
        <v>5468</v>
      </c>
      <c r="E2751" s="40" t="s">
        <v>5469</v>
      </c>
      <c r="F2751" s="46" t="s">
        <v>5898</v>
      </c>
      <c r="G2751" s="46" t="s">
        <v>5898</v>
      </c>
      <c r="H2751" s="46">
        <v>0.11</v>
      </c>
      <c r="I2751" s="46" t="s">
        <v>5898</v>
      </c>
      <c r="J2751" s="92" t="s">
        <v>5898</v>
      </c>
    </row>
    <row r="2752" spans="4:10" x14ac:dyDescent="0.15">
      <c r="D2752" s="40" t="s">
        <v>5470</v>
      </c>
      <c r="E2752" s="40" t="s">
        <v>5471</v>
      </c>
      <c r="F2752" s="46" t="s">
        <v>5898</v>
      </c>
      <c r="G2752" s="46" t="s">
        <v>5898</v>
      </c>
      <c r="H2752" s="46">
        <v>7.0000000000000007E-2</v>
      </c>
      <c r="I2752" s="46" t="s">
        <v>5898</v>
      </c>
      <c r="J2752" s="92" t="s">
        <v>5898</v>
      </c>
    </row>
    <row r="2753" spans="4:10" x14ac:dyDescent="0.15">
      <c r="D2753" s="40" t="s">
        <v>5472</v>
      </c>
      <c r="E2753" s="40" t="s">
        <v>5473</v>
      </c>
      <c r="F2753" s="46" t="s">
        <v>5898</v>
      </c>
      <c r="G2753" s="46" t="s">
        <v>5898</v>
      </c>
      <c r="H2753" s="46">
        <v>0.1</v>
      </c>
      <c r="I2753" s="46" t="s">
        <v>5898</v>
      </c>
      <c r="J2753" s="92" t="s">
        <v>5898</v>
      </c>
    </row>
    <row r="2754" spans="4:10" x14ac:dyDescent="0.15">
      <c r="D2754" s="40" t="s">
        <v>5474</v>
      </c>
      <c r="E2754" s="40" t="s">
        <v>5475</v>
      </c>
      <c r="F2754" s="46" t="s">
        <v>5898</v>
      </c>
      <c r="G2754" s="46" t="s">
        <v>5898</v>
      </c>
      <c r="H2754" s="46" t="s">
        <v>5898</v>
      </c>
      <c r="I2754" s="46" t="s">
        <v>5898</v>
      </c>
      <c r="J2754" s="92" t="s">
        <v>5898</v>
      </c>
    </row>
    <row r="2755" spans="4:10" x14ac:dyDescent="0.15">
      <c r="D2755" s="40" t="s">
        <v>5476</v>
      </c>
      <c r="E2755" s="40" t="s">
        <v>5477</v>
      </c>
      <c r="F2755" s="46" t="s">
        <v>5898</v>
      </c>
      <c r="G2755" s="46" t="s">
        <v>5898</v>
      </c>
      <c r="H2755" s="46">
        <v>0.15</v>
      </c>
      <c r="I2755" s="46" t="s">
        <v>5898</v>
      </c>
      <c r="J2755" s="92" t="s">
        <v>5898</v>
      </c>
    </row>
    <row r="2756" spans="4:10" x14ac:dyDescent="0.15">
      <c r="D2756" s="40" t="s">
        <v>5478</v>
      </c>
      <c r="E2756" s="40" t="s">
        <v>5479</v>
      </c>
      <c r="F2756" s="46" t="s">
        <v>5898</v>
      </c>
      <c r="G2756" s="46" t="s">
        <v>5898</v>
      </c>
      <c r="H2756" s="46">
        <v>0.5</v>
      </c>
      <c r="I2756" s="46" t="s">
        <v>5898</v>
      </c>
      <c r="J2756" s="92" t="s">
        <v>5898</v>
      </c>
    </row>
    <row r="2757" spans="4:10" x14ac:dyDescent="0.15">
      <c r="D2757" s="40" t="s">
        <v>5480</v>
      </c>
      <c r="E2757" s="40" t="s">
        <v>5481</v>
      </c>
      <c r="F2757" s="46" t="s">
        <v>5898</v>
      </c>
      <c r="G2757" s="46" t="s">
        <v>5898</v>
      </c>
      <c r="H2757" s="46">
        <v>0.14000000000000001</v>
      </c>
      <c r="I2757" s="46" t="s">
        <v>5898</v>
      </c>
      <c r="J2757" s="92" t="s">
        <v>5898</v>
      </c>
    </row>
    <row r="2758" spans="4:10" x14ac:dyDescent="0.15">
      <c r="D2758" s="40" t="s">
        <v>5482</v>
      </c>
      <c r="E2758" s="40" t="s">
        <v>5483</v>
      </c>
      <c r="F2758" s="46" t="s">
        <v>5898</v>
      </c>
      <c r="G2758" s="46" t="s">
        <v>5898</v>
      </c>
      <c r="H2758" s="46">
        <v>0.8</v>
      </c>
      <c r="I2758" s="46" t="s">
        <v>5898</v>
      </c>
      <c r="J2758" s="92" t="s">
        <v>5898</v>
      </c>
    </row>
    <row r="2759" spans="4:10" x14ac:dyDescent="0.15">
      <c r="D2759" s="40" t="s">
        <v>5484</v>
      </c>
      <c r="E2759" s="40" t="s">
        <v>5485</v>
      </c>
      <c r="F2759" s="46" t="s">
        <v>5898</v>
      </c>
      <c r="G2759" s="46" t="s">
        <v>5898</v>
      </c>
      <c r="H2759" s="46">
        <v>0.2</v>
      </c>
      <c r="I2759" s="46" t="s">
        <v>5898</v>
      </c>
      <c r="J2759" s="92" t="s">
        <v>5898</v>
      </c>
    </row>
    <row r="2760" spans="4:10" x14ac:dyDescent="0.15">
      <c r="D2760" s="40" t="s">
        <v>5486</v>
      </c>
      <c r="E2760" s="40" t="s">
        <v>5487</v>
      </c>
      <c r="F2760" s="46" t="s">
        <v>5898</v>
      </c>
      <c r="G2760" s="46" t="s">
        <v>5898</v>
      </c>
      <c r="H2760" s="46">
        <v>0.122</v>
      </c>
      <c r="I2760" s="46" t="s">
        <v>5898</v>
      </c>
      <c r="J2760" s="92" t="s">
        <v>5898</v>
      </c>
    </row>
    <row r="2761" spans="4:10" x14ac:dyDescent="0.15">
      <c r="D2761" s="40" t="s">
        <v>5488</v>
      </c>
      <c r="E2761" s="40" t="s">
        <v>5489</v>
      </c>
      <c r="F2761" s="46" t="s">
        <v>5898</v>
      </c>
      <c r="G2761" s="46" t="s">
        <v>5898</v>
      </c>
      <c r="H2761" s="46">
        <v>0.15</v>
      </c>
      <c r="I2761" s="46" t="s">
        <v>5898</v>
      </c>
      <c r="J2761" s="92" t="s">
        <v>5898</v>
      </c>
    </row>
    <row r="2762" spans="4:10" x14ac:dyDescent="0.15">
      <c r="D2762" s="40" t="s">
        <v>5490</v>
      </c>
      <c r="E2762" s="40" t="s">
        <v>5491</v>
      </c>
      <c r="F2762" s="46" t="s">
        <v>5898</v>
      </c>
      <c r="G2762" s="46" t="s">
        <v>5898</v>
      </c>
      <c r="H2762" s="46">
        <v>0.4</v>
      </c>
      <c r="I2762" s="46" t="s">
        <v>5898</v>
      </c>
      <c r="J2762" s="92" t="s">
        <v>5898</v>
      </c>
    </row>
    <row r="2763" spans="4:10" x14ac:dyDescent="0.15">
      <c r="D2763" s="40" t="s">
        <v>5492</v>
      </c>
      <c r="E2763" s="40" t="s">
        <v>5493</v>
      </c>
      <c r="F2763" s="46" t="s">
        <v>5898</v>
      </c>
      <c r="G2763" s="46" t="s">
        <v>5898</v>
      </c>
      <c r="H2763" s="46">
        <v>0.1</v>
      </c>
      <c r="I2763" s="46" t="s">
        <v>5898</v>
      </c>
      <c r="J2763" s="92" t="s">
        <v>5898</v>
      </c>
    </row>
    <row r="2764" spans="4:10" x14ac:dyDescent="0.15">
      <c r="D2764" s="40" t="s">
        <v>5494</v>
      </c>
      <c r="E2764" s="40" t="s">
        <v>5495</v>
      </c>
      <c r="F2764" s="46" t="s">
        <v>5898</v>
      </c>
      <c r="G2764" s="46" t="s">
        <v>5898</v>
      </c>
      <c r="H2764" s="46">
        <v>0.1</v>
      </c>
      <c r="I2764" s="46" t="s">
        <v>5898</v>
      </c>
      <c r="J2764" s="92" t="s">
        <v>5898</v>
      </c>
    </row>
    <row r="2765" spans="4:10" x14ac:dyDescent="0.15">
      <c r="D2765" s="40" t="s">
        <v>5496</v>
      </c>
      <c r="E2765" s="40" t="s">
        <v>5497</v>
      </c>
      <c r="F2765" s="46" t="s">
        <v>5898</v>
      </c>
      <c r="G2765" s="46" t="s">
        <v>5898</v>
      </c>
      <c r="H2765" s="46" t="s">
        <v>5898</v>
      </c>
      <c r="I2765" s="46" t="s">
        <v>5898</v>
      </c>
      <c r="J2765" s="92" t="s">
        <v>5898</v>
      </c>
    </row>
    <row r="2766" spans="4:10" x14ac:dyDescent="0.15">
      <c r="D2766" s="40" t="s">
        <v>5498</v>
      </c>
      <c r="E2766" s="40" t="s">
        <v>5499</v>
      </c>
      <c r="F2766" s="46" t="s">
        <v>5898</v>
      </c>
      <c r="G2766" s="46" t="s">
        <v>5898</v>
      </c>
      <c r="H2766" s="46" t="s">
        <v>5898</v>
      </c>
      <c r="I2766" s="46" t="s">
        <v>5898</v>
      </c>
      <c r="J2766" s="92" t="s">
        <v>5898</v>
      </c>
    </row>
    <row r="2767" spans="4:10" x14ac:dyDescent="0.15">
      <c r="D2767" s="40" t="s">
        <v>5500</v>
      </c>
      <c r="E2767" s="40" t="s">
        <v>5501</v>
      </c>
      <c r="F2767" s="46" t="s">
        <v>5898</v>
      </c>
      <c r="G2767" s="46" t="s">
        <v>5898</v>
      </c>
      <c r="H2767" s="46">
        <v>0.06</v>
      </c>
      <c r="I2767" s="46" t="s">
        <v>5898</v>
      </c>
      <c r="J2767" s="92" t="s">
        <v>5898</v>
      </c>
    </row>
    <row r="2768" spans="4:10" x14ac:dyDescent="0.15">
      <c r="D2768" s="40" t="s">
        <v>5502</v>
      </c>
      <c r="E2768" s="40" t="s">
        <v>5503</v>
      </c>
      <c r="F2768" s="46">
        <v>0.123</v>
      </c>
      <c r="G2768" s="46" t="s">
        <v>5898</v>
      </c>
      <c r="H2768" s="46">
        <v>0.13600000000000001</v>
      </c>
      <c r="I2768" s="46" t="s">
        <v>5898</v>
      </c>
      <c r="J2768" s="92">
        <v>1</v>
      </c>
    </row>
    <row r="2769" spans="4:10" x14ac:dyDescent="0.15">
      <c r="D2769" s="40" t="s">
        <v>5504</v>
      </c>
      <c r="E2769" s="40" t="s">
        <v>5505</v>
      </c>
      <c r="F2769" s="46" t="s">
        <v>5898</v>
      </c>
      <c r="G2769" s="46" t="s">
        <v>5898</v>
      </c>
      <c r="H2769" s="46" t="s">
        <v>5898</v>
      </c>
      <c r="I2769" s="46" t="s">
        <v>5898</v>
      </c>
      <c r="J2769" s="92" t="s">
        <v>5898</v>
      </c>
    </row>
    <row r="2770" spans="4:10" x14ac:dyDescent="0.15">
      <c r="D2770" s="40" t="s">
        <v>5506</v>
      </c>
      <c r="E2770" s="40" t="s">
        <v>5507</v>
      </c>
      <c r="F2770" s="46" t="s">
        <v>5898</v>
      </c>
      <c r="G2770" s="46" t="s">
        <v>5898</v>
      </c>
      <c r="H2770" s="46">
        <v>0.01</v>
      </c>
      <c r="I2770" s="46" t="s">
        <v>5898</v>
      </c>
      <c r="J2770" s="92" t="s">
        <v>5898</v>
      </c>
    </row>
    <row r="2771" spans="4:10" x14ac:dyDescent="0.15">
      <c r="D2771" s="40" t="s">
        <v>5508</v>
      </c>
      <c r="E2771" s="40" t="s">
        <v>5509</v>
      </c>
      <c r="F2771" s="46" t="s">
        <v>5898</v>
      </c>
      <c r="G2771" s="46" t="s">
        <v>5898</v>
      </c>
      <c r="H2771" s="46">
        <v>0.105</v>
      </c>
      <c r="I2771" s="46" t="s">
        <v>5898</v>
      </c>
      <c r="J2771" s="92" t="s">
        <v>5898</v>
      </c>
    </row>
    <row r="2772" spans="4:10" x14ac:dyDescent="0.15">
      <c r="D2772" s="40" t="s">
        <v>5510</v>
      </c>
      <c r="E2772" s="40" t="s">
        <v>5511</v>
      </c>
      <c r="F2772" s="46" t="s">
        <v>5898</v>
      </c>
      <c r="G2772" s="46" t="s">
        <v>5898</v>
      </c>
      <c r="H2772" s="46">
        <v>0.11</v>
      </c>
      <c r="I2772" s="46" t="s">
        <v>5898</v>
      </c>
      <c r="J2772" s="92" t="s">
        <v>5898</v>
      </c>
    </row>
    <row r="2773" spans="4:10" x14ac:dyDescent="0.15">
      <c r="D2773" s="40" t="s">
        <v>5512</v>
      </c>
      <c r="E2773" s="40" t="s">
        <v>5513</v>
      </c>
      <c r="F2773" s="46" t="s">
        <v>5898</v>
      </c>
      <c r="G2773" s="46" t="s">
        <v>5898</v>
      </c>
      <c r="H2773" s="46">
        <v>0.115</v>
      </c>
      <c r="I2773" s="46" t="s">
        <v>5898</v>
      </c>
      <c r="J2773" s="92" t="s">
        <v>5898</v>
      </c>
    </row>
    <row r="2774" spans="4:10" x14ac:dyDescent="0.15">
      <c r="D2774" s="40" t="s">
        <v>5514</v>
      </c>
      <c r="E2774" s="40" t="s">
        <v>5515</v>
      </c>
      <c r="F2774" s="46" t="s">
        <v>5898</v>
      </c>
      <c r="G2774" s="46" t="s">
        <v>5898</v>
      </c>
      <c r="H2774" s="46">
        <v>0.12</v>
      </c>
      <c r="I2774" s="46" t="s">
        <v>5898</v>
      </c>
      <c r="J2774" s="92" t="s">
        <v>5898</v>
      </c>
    </row>
    <row r="2775" spans="4:10" x14ac:dyDescent="0.15">
      <c r="D2775" s="40" t="s">
        <v>5516</v>
      </c>
      <c r="E2775" s="40" t="s">
        <v>5517</v>
      </c>
      <c r="F2775" s="46" t="s">
        <v>5898</v>
      </c>
      <c r="G2775" s="46" t="s">
        <v>5898</v>
      </c>
      <c r="H2775" s="46" t="s">
        <v>5898</v>
      </c>
      <c r="I2775" s="46" t="s">
        <v>5898</v>
      </c>
      <c r="J2775" s="92" t="s">
        <v>5898</v>
      </c>
    </row>
    <row r="2776" spans="4:10" x14ac:dyDescent="0.15">
      <c r="D2776" s="40" t="s">
        <v>5518</v>
      </c>
      <c r="E2776" s="40" t="s">
        <v>5519</v>
      </c>
      <c r="F2776" s="46" t="s">
        <v>5898</v>
      </c>
      <c r="G2776" s="46" t="s">
        <v>5898</v>
      </c>
      <c r="H2776" s="46">
        <v>0.2</v>
      </c>
      <c r="I2776" s="46" t="s">
        <v>5898</v>
      </c>
      <c r="J2776" s="92" t="s">
        <v>5898</v>
      </c>
    </row>
    <row r="2777" spans="4:10" x14ac:dyDescent="0.15">
      <c r="D2777" s="40" t="s">
        <v>5520</v>
      </c>
      <c r="E2777" s="40" t="s">
        <v>5521</v>
      </c>
      <c r="F2777" s="46" t="s">
        <v>5898</v>
      </c>
      <c r="G2777" s="46" t="s">
        <v>5898</v>
      </c>
      <c r="H2777" s="46">
        <v>0.2</v>
      </c>
      <c r="I2777" s="46" t="s">
        <v>5898</v>
      </c>
      <c r="J2777" s="92" t="s">
        <v>5898</v>
      </c>
    </row>
    <row r="2778" spans="4:10" x14ac:dyDescent="0.15">
      <c r="D2778" s="40" t="s">
        <v>5522</v>
      </c>
      <c r="E2778" s="40" t="s">
        <v>5523</v>
      </c>
      <c r="F2778" s="46" t="s">
        <v>5898</v>
      </c>
      <c r="G2778" s="46" t="s">
        <v>5898</v>
      </c>
      <c r="H2778" s="46">
        <v>0.08</v>
      </c>
      <c r="I2778" s="46" t="s">
        <v>5898</v>
      </c>
      <c r="J2778" s="92" t="s">
        <v>5898</v>
      </c>
    </row>
    <row r="2779" spans="4:10" x14ac:dyDescent="0.15">
      <c r="D2779" s="40" t="s">
        <v>5524</v>
      </c>
      <c r="E2779" s="40" t="s">
        <v>5525</v>
      </c>
      <c r="F2779" s="46" t="s">
        <v>5898</v>
      </c>
      <c r="G2779" s="46" t="s">
        <v>5898</v>
      </c>
      <c r="H2779" s="46">
        <v>0.1</v>
      </c>
      <c r="I2779" s="46" t="s">
        <v>5898</v>
      </c>
      <c r="J2779" s="92" t="s">
        <v>5898</v>
      </c>
    </row>
    <row r="2780" spans="4:10" x14ac:dyDescent="0.15">
      <c r="D2780" s="40" t="s">
        <v>5526</v>
      </c>
      <c r="E2780" s="40" t="s">
        <v>5527</v>
      </c>
      <c r="F2780" s="46" t="s">
        <v>5898</v>
      </c>
      <c r="G2780" s="46" t="s">
        <v>5898</v>
      </c>
      <c r="H2780" s="46">
        <v>0.245</v>
      </c>
      <c r="I2780" s="46" t="s">
        <v>5898</v>
      </c>
      <c r="J2780" s="92" t="s">
        <v>5898</v>
      </c>
    </row>
    <row r="2781" spans="4:10" x14ac:dyDescent="0.15">
      <c r="D2781" s="40" t="s">
        <v>5528</v>
      </c>
      <c r="E2781" s="40" t="s">
        <v>5529</v>
      </c>
      <c r="F2781" s="46" t="s">
        <v>5898</v>
      </c>
      <c r="G2781" s="46" t="s">
        <v>5898</v>
      </c>
      <c r="H2781" s="46">
        <v>0.14000000000000001</v>
      </c>
      <c r="I2781" s="46" t="s">
        <v>5898</v>
      </c>
      <c r="J2781" s="92" t="s">
        <v>5898</v>
      </c>
    </row>
    <row r="2782" spans="4:10" x14ac:dyDescent="0.15">
      <c r="D2782" s="40" t="s">
        <v>5530</v>
      </c>
      <c r="E2782" s="40" t="s">
        <v>5531</v>
      </c>
      <c r="F2782" s="46" t="s">
        <v>5898</v>
      </c>
      <c r="G2782" s="46" t="s">
        <v>5898</v>
      </c>
      <c r="H2782" s="46">
        <v>5.2999999999999999E-2</v>
      </c>
      <c r="I2782" s="46" t="s">
        <v>5898</v>
      </c>
      <c r="J2782" s="92" t="s">
        <v>5898</v>
      </c>
    </row>
    <row r="2783" spans="4:10" x14ac:dyDescent="0.15">
      <c r="D2783" s="40" t="s">
        <v>5532</v>
      </c>
      <c r="E2783" s="40" t="s">
        <v>5533</v>
      </c>
      <c r="F2783" s="46" t="s">
        <v>5898</v>
      </c>
      <c r="G2783" s="46" t="s">
        <v>5898</v>
      </c>
      <c r="H2783" s="46">
        <v>6.6000000000000003E-2</v>
      </c>
      <c r="I2783" s="46" t="s">
        <v>5898</v>
      </c>
      <c r="J2783" s="92" t="s">
        <v>5898</v>
      </c>
    </row>
    <row r="2784" spans="4:10" x14ac:dyDescent="0.15">
      <c r="D2784" s="40" t="s">
        <v>5534</v>
      </c>
      <c r="E2784" s="40" t="s">
        <v>5535</v>
      </c>
      <c r="F2784" s="46" t="s">
        <v>5898</v>
      </c>
      <c r="G2784" s="46" t="s">
        <v>5898</v>
      </c>
      <c r="H2784" s="46" t="s">
        <v>5898</v>
      </c>
      <c r="I2784" s="46" t="s">
        <v>5898</v>
      </c>
      <c r="J2784" s="92" t="s">
        <v>5898</v>
      </c>
    </row>
    <row r="2785" spans="4:10" x14ac:dyDescent="0.15">
      <c r="D2785" s="40" t="s">
        <v>5536</v>
      </c>
      <c r="E2785" s="40" t="s">
        <v>5537</v>
      </c>
      <c r="F2785" s="46" t="s">
        <v>5898</v>
      </c>
      <c r="G2785" s="46" t="s">
        <v>5898</v>
      </c>
      <c r="H2785" s="46">
        <v>0.25</v>
      </c>
      <c r="I2785" s="46" t="s">
        <v>5898</v>
      </c>
      <c r="J2785" s="92" t="s">
        <v>5898</v>
      </c>
    </row>
    <row r="2786" spans="4:10" x14ac:dyDescent="0.15">
      <c r="D2786" s="40" t="s">
        <v>5833</v>
      </c>
      <c r="E2786" s="40" t="s">
        <v>5834</v>
      </c>
      <c r="F2786" s="46" t="s">
        <v>5898</v>
      </c>
      <c r="G2786" s="46" t="s">
        <v>5898</v>
      </c>
      <c r="H2786" s="46" t="s">
        <v>5898</v>
      </c>
      <c r="I2786" s="46" t="s">
        <v>5898</v>
      </c>
      <c r="J2786" s="92" t="s">
        <v>5898</v>
      </c>
    </row>
    <row r="2787" spans="4:10" x14ac:dyDescent="0.15">
      <c r="D2787" s="40" t="s">
        <v>5538</v>
      </c>
      <c r="E2787" s="40" t="s">
        <v>5539</v>
      </c>
      <c r="F2787" s="46" t="s">
        <v>5898</v>
      </c>
      <c r="G2787" s="46" t="s">
        <v>5898</v>
      </c>
      <c r="H2787" s="46">
        <v>7.0000000000000007E-2</v>
      </c>
      <c r="I2787" s="46" t="s">
        <v>5898</v>
      </c>
      <c r="J2787" s="92" t="s">
        <v>5898</v>
      </c>
    </row>
    <row r="2788" spans="4:10" x14ac:dyDescent="0.15">
      <c r="D2788" s="40" t="s">
        <v>5540</v>
      </c>
      <c r="E2788" s="40" t="s">
        <v>5541</v>
      </c>
      <c r="F2788" s="46" t="s">
        <v>5898</v>
      </c>
      <c r="G2788" s="46" t="s">
        <v>5898</v>
      </c>
      <c r="H2788" s="46">
        <v>0.13</v>
      </c>
      <c r="I2788" s="46" t="s">
        <v>5898</v>
      </c>
      <c r="J2788" s="92" t="s">
        <v>5898</v>
      </c>
    </row>
    <row r="2789" spans="4:10" x14ac:dyDescent="0.15">
      <c r="D2789" s="40" t="s">
        <v>5542</v>
      </c>
      <c r="E2789" s="40" t="s">
        <v>5543</v>
      </c>
      <c r="F2789" s="46" t="s">
        <v>5898</v>
      </c>
      <c r="G2789" s="46" t="s">
        <v>5898</v>
      </c>
      <c r="H2789" s="46">
        <v>0.33</v>
      </c>
      <c r="I2789" s="46" t="s">
        <v>5898</v>
      </c>
      <c r="J2789" s="92" t="s">
        <v>5898</v>
      </c>
    </row>
    <row r="2790" spans="4:10" x14ac:dyDescent="0.15">
      <c r="D2790" s="40" t="s">
        <v>5544</v>
      </c>
      <c r="E2790" s="40" t="s">
        <v>5545</v>
      </c>
      <c r="F2790" s="46" t="s">
        <v>5898</v>
      </c>
      <c r="G2790" s="46" t="s">
        <v>5898</v>
      </c>
      <c r="H2790" s="46">
        <v>0.15</v>
      </c>
      <c r="I2790" s="46" t="s">
        <v>5898</v>
      </c>
      <c r="J2790" s="92" t="s">
        <v>5898</v>
      </c>
    </row>
    <row r="2791" spans="4:10" x14ac:dyDescent="0.15">
      <c r="D2791" s="40" t="s">
        <v>5546</v>
      </c>
      <c r="E2791" s="40" t="s">
        <v>5547</v>
      </c>
      <c r="F2791" s="46" t="s">
        <v>5898</v>
      </c>
      <c r="G2791" s="46" t="s">
        <v>5898</v>
      </c>
      <c r="H2791" s="46">
        <v>0.5</v>
      </c>
      <c r="I2791" s="46" t="s">
        <v>5898</v>
      </c>
      <c r="J2791" s="92" t="s">
        <v>5898</v>
      </c>
    </row>
    <row r="2792" spans="4:10" x14ac:dyDescent="0.15">
      <c r="D2792" s="40" t="s">
        <v>5548</v>
      </c>
      <c r="E2792" s="40" t="s">
        <v>5835</v>
      </c>
      <c r="F2792" s="46" t="s">
        <v>5898</v>
      </c>
      <c r="G2792" s="46" t="s">
        <v>5898</v>
      </c>
      <c r="H2792" s="46">
        <v>0.5</v>
      </c>
      <c r="I2792" s="46" t="s">
        <v>5898</v>
      </c>
      <c r="J2792" s="92" t="s">
        <v>5898</v>
      </c>
    </row>
    <row r="2793" spans="4:10" x14ac:dyDescent="0.15">
      <c r="D2793" s="40" t="s">
        <v>5550</v>
      </c>
      <c r="E2793" s="40" t="s">
        <v>5551</v>
      </c>
      <c r="F2793" s="46" t="s">
        <v>5898</v>
      </c>
      <c r="G2793" s="46" t="s">
        <v>5898</v>
      </c>
      <c r="H2793" s="46">
        <v>0.13</v>
      </c>
      <c r="I2793" s="46" t="s">
        <v>5898</v>
      </c>
      <c r="J2793" s="92" t="s">
        <v>5898</v>
      </c>
    </row>
    <row r="2794" spans="4:10" x14ac:dyDescent="0.15">
      <c r="D2794" s="40" t="s">
        <v>5552</v>
      </c>
      <c r="E2794" s="40" t="s">
        <v>5553</v>
      </c>
      <c r="F2794" s="46" t="s">
        <v>5898</v>
      </c>
      <c r="G2794" s="46" t="s">
        <v>5898</v>
      </c>
      <c r="H2794" s="46">
        <v>6.5000000000000002E-2</v>
      </c>
      <c r="I2794" s="46" t="s">
        <v>5898</v>
      </c>
      <c r="J2794" s="92" t="s">
        <v>5898</v>
      </c>
    </row>
    <row r="2795" spans="4:10" x14ac:dyDescent="0.15">
      <c r="D2795" s="40" t="s">
        <v>5554</v>
      </c>
      <c r="E2795" s="40" t="s">
        <v>5555</v>
      </c>
      <c r="F2795" s="46" t="s">
        <v>5898</v>
      </c>
      <c r="G2795" s="46" t="s">
        <v>5898</v>
      </c>
      <c r="H2795" s="46">
        <v>7.0000000000000007E-2</v>
      </c>
      <c r="I2795" s="46" t="s">
        <v>5898</v>
      </c>
      <c r="J2795" s="92" t="s">
        <v>5898</v>
      </c>
    </row>
    <row r="2796" spans="4:10" x14ac:dyDescent="0.15">
      <c r="D2796" s="40" t="s">
        <v>5556</v>
      </c>
      <c r="E2796" s="40" t="s">
        <v>5557</v>
      </c>
      <c r="F2796" s="46" t="s">
        <v>5898</v>
      </c>
      <c r="G2796" s="46" t="s">
        <v>5898</v>
      </c>
      <c r="H2796" s="46">
        <v>0.18</v>
      </c>
      <c r="I2796" s="46" t="s">
        <v>5898</v>
      </c>
      <c r="J2796" s="92" t="s">
        <v>5898</v>
      </c>
    </row>
    <row r="2797" spans="4:10" x14ac:dyDescent="0.15">
      <c r="D2797" s="40" t="s">
        <v>5558</v>
      </c>
      <c r="E2797" s="40" t="s">
        <v>5559</v>
      </c>
      <c r="F2797" s="46" t="s">
        <v>5898</v>
      </c>
      <c r="G2797" s="46" t="s">
        <v>5898</v>
      </c>
      <c r="H2797" s="46">
        <v>9.5000000000000001E-2</v>
      </c>
      <c r="I2797" s="46" t="s">
        <v>5898</v>
      </c>
      <c r="J2797" s="92" t="s">
        <v>5898</v>
      </c>
    </row>
    <row r="2798" spans="4:10" x14ac:dyDescent="0.15">
      <c r="D2798" s="40" t="s">
        <v>5560</v>
      </c>
      <c r="E2798" s="40" t="s">
        <v>5561</v>
      </c>
      <c r="F2798" s="46" t="s">
        <v>5898</v>
      </c>
      <c r="G2798" s="46" t="s">
        <v>5898</v>
      </c>
      <c r="H2798" s="46">
        <v>0.6</v>
      </c>
      <c r="I2798" s="46" t="s">
        <v>5898</v>
      </c>
      <c r="J2798" s="92" t="s">
        <v>5898</v>
      </c>
    </row>
    <row r="2799" spans="4:10" x14ac:dyDescent="0.15">
      <c r="D2799" s="40" t="s">
        <v>5562</v>
      </c>
      <c r="E2799" s="40" t="s">
        <v>5563</v>
      </c>
      <c r="F2799" s="46" t="s">
        <v>5898</v>
      </c>
      <c r="G2799" s="46" t="s">
        <v>5898</v>
      </c>
      <c r="H2799" s="46">
        <v>4.4999999999999998E-2</v>
      </c>
      <c r="I2799" s="46" t="s">
        <v>5898</v>
      </c>
      <c r="J2799" s="92" t="s">
        <v>5898</v>
      </c>
    </row>
    <row r="2800" spans="4:10" x14ac:dyDescent="0.15">
      <c r="D2800" s="40" t="s">
        <v>5564</v>
      </c>
      <c r="E2800" s="40" t="s">
        <v>5565</v>
      </c>
      <c r="F2800" s="46" t="s">
        <v>5898</v>
      </c>
      <c r="G2800" s="46" t="s">
        <v>5898</v>
      </c>
      <c r="H2800" s="46">
        <v>0.04</v>
      </c>
      <c r="I2800" s="46" t="s">
        <v>5898</v>
      </c>
      <c r="J2800" s="92" t="s">
        <v>5898</v>
      </c>
    </row>
    <row r="2801" spans="4:10" x14ac:dyDescent="0.15">
      <c r="D2801" s="40" t="s">
        <v>5566</v>
      </c>
      <c r="E2801" s="40" t="s">
        <v>5567</v>
      </c>
      <c r="F2801" s="46" t="s">
        <v>5898</v>
      </c>
      <c r="G2801" s="46" t="s">
        <v>5898</v>
      </c>
      <c r="H2801" s="46">
        <v>0.5</v>
      </c>
      <c r="I2801" s="46" t="s">
        <v>5898</v>
      </c>
      <c r="J2801" s="92" t="s">
        <v>5898</v>
      </c>
    </row>
    <row r="2802" spans="4:10" x14ac:dyDescent="0.15">
      <c r="D2802" s="40" t="s">
        <v>5568</v>
      </c>
      <c r="E2802" s="40" t="s">
        <v>5569</v>
      </c>
      <c r="F2802" s="46" t="s">
        <v>5898</v>
      </c>
      <c r="G2802" s="46" t="s">
        <v>5898</v>
      </c>
      <c r="H2802" s="46" t="s">
        <v>5898</v>
      </c>
      <c r="I2802" s="46" t="s">
        <v>5898</v>
      </c>
      <c r="J2802" s="92" t="s">
        <v>5898</v>
      </c>
    </row>
    <row r="2803" spans="4:10" x14ac:dyDescent="0.15">
      <c r="D2803" s="40" t="s">
        <v>5570</v>
      </c>
      <c r="E2803" s="40" t="s">
        <v>5571</v>
      </c>
      <c r="F2803" s="46">
        <v>0.3</v>
      </c>
      <c r="G2803" s="46" t="s">
        <v>5898</v>
      </c>
      <c r="H2803" s="46" t="s">
        <v>5898</v>
      </c>
      <c r="I2803" s="46" t="s">
        <v>5898</v>
      </c>
      <c r="J2803" s="92" t="s">
        <v>5898</v>
      </c>
    </row>
    <row r="2804" spans="4:10" x14ac:dyDescent="0.15">
      <c r="D2804" s="40" t="s">
        <v>5572</v>
      </c>
      <c r="E2804" s="40" t="s">
        <v>5573</v>
      </c>
      <c r="F2804" s="46" t="s">
        <v>5898</v>
      </c>
      <c r="G2804" s="46" t="s">
        <v>5898</v>
      </c>
      <c r="H2804" s="46">
        <v>0.05</v>
      </c>
      <c r="I2804" s="46" t="s">
        <v>5898</v>
      </c>
      <c r="J2804" s="92" t="s">
        <v>5898</v>
      </c>
    </row>
    <row r="2805" spans="4:10" x14ac:dyDescent="0.15">
      <c r="D2805" s="40" t="s">
        <v>5574</v>
      </c>
      <c r="E2805" s="40" t="s">
        <v>5575</v>
      </c>
      <c r="F2805" s="46" t="s">
        <v>5898</v>
      </c>
      <c r="G2805" s="46" t="s">
        <v>5898</v>
      </c>
      <c r="H2805" s="46">
        <v>0.2</v>
      </c>
      <c r="I2805" s="46" t="s">
        <v>5898</v>
      </c>
      <c r="J2805" s="92" t="s">
        <v>5898</v>
      </c>
    </row>
    <row r="2806" spans="4:10" x14ac:dyDescent="0.15">
      <c r="D2806" s="40" t="s">
        <v>5576</v>
      </c>
      <c r="E2806" s="40" t="s">
        <v>5577</v>
      </c>
      <c r="F2806" s="46" t="s">
        <v>5898</v>
      </c>
      <c r="G2806" s="46" t="s">
        <v>5898</v>
      </c>
      <c r="H2806" s="46">
        <v>0.25</v>
      </c>
      <c r="I2806" s="46" t="s">
        <v>5898</v>
      </c>
      <c r="J2806" s="92" t="s">
        <v>5898</v>
      </c>
    </row>
    <row r="2807" spans="4:10" x14ac:dyDescent="0.15">
      <c r="D2807" s="40" t="s">
        <v>5836</v>
      </c>
      <c r="E2807" s="40" t="s">
        <v>5837</v>
      </c>
      <c r="F2807" s="46" t="s">
        <v>5898</v>
      </c>
      <c r="G2807" s="46" t="s">
        <v>5898</v>
      </c>
      <c r="H2807" s="46" t="s">
        <v>5898</v>
      </c>
      <c r="I2807" s="46" t="s">
        <v>5898</v>
      </c>
      <c r="J2807" s="92" t="s">
        <v>5898</v>
      </c>
    </row>
    <row r="2808" spans="4:10" x14ac:dyDescent="0.15">
      <c r="D2808" s="40" t="s">
        <v>5578</v>
      </c>
      <c r="E2808" s="40" t="s">
        <v>5579</v>
      </c>
      <c r="F2808" s="46" t="s">
        <v>5898</v>
      </c>
      <c r="G2808" s="46" t="s">
        <v>5898</v>
      </c>
      <c r="H2808" s="46">
        <v>0.45</v>
      </c>
      <c r="I2808" s="46" t="s">
        <v>5898</v>
      </c>
      <c r="J2808" s="92" t="s">
        <v>5898</v>
      </c>
    </row>
    <row r="2809" spans="4:10" x14ac:dyDescent="0.15">
      <c r="D2809" s="40" t="s">
        <v>5580</v>
      </c>
      <c r="E2809" s="40" t="s">
        <v>5581</v>
      </c>
      <c r="F2809" s="46" t="s">
        <v>5898</v>
      </c>
      <c r="G2809" s="46" t="s">
        <v>5898</v>
      </c>
      <c r="H2809" s="46" t="s">
        <v>5898</v>
      </c>
      <c r="I2809" s="46" t="s">
        <v>5898</v>
      </c>
      <c r="J2809" s="92" t="s">
        <v>5898</v>
      </c>
    </row>
    <row r="2810" spans="4:10" x14ac:dyDescent="0.15">
      <c r="D2810" s="40" t="s">
        <v>5582</v>
      </c>
      <c r="E2810" s="40" t="s">
        <v>5583</v>
      </c>
      <c r="F2810" s="46">
        <v>0.1</v>
      </c>
      <c r="G2810" s="46" t="s">
        <v>5898</v>
      </c>
      <c r="H2810" s="46">
        <v>4.4999999999999998E-2</v>
      </c>
      <c r="I2810" s="46" t="s">
        <v>5898</v>
      </c>
      <c r="J2810" s="92">
        <v>1</v>
      </c>
    </row>
    <row r="2811" spans="4:10" x14ac:dyDescent="0.15">
      <c r="D2811" s="40" t="s">
        <v>5584</v>
      </c>
      <c r="E2811" s="40" t="s">
        <v>5585</v>
      </c>
      <c r="F2811" s="46" t="s">
        <v>5898</v>
      </c>
      <c r="G2811" s="46" t="s">
        <v>5898</v>
      </c>
      <c r="H2811" s="46" t="s">
        <v>5898</v>
      </c>
      <c r="I2811" s="46" t="s">
        <v>5898</v>
      </c>
      <c r="J2811" s="92" t="s">
        <v>5898</v>
      </c>
    </row>
    <row r="2812" spans="4:10" x14ac:dyDescent="0.15">
      <c r="D2812" s="40" t="s">
        <v>5586</v>
      </c>
      <c r="E2812" s="40" t="s">
        <v>5587</v>
      </c>
      <c r="F2812" s="46" t="s">
        <v>5898</v>
      </c>
      <c r="G2812" s="46" t="s">
        <v>5898</v>
      </c>
      <c r="H2812" s="46">
        <v>0.19</v>
      </c>
      <c r="I2812" s="46" t="s">
        <v>5898</v>
      </c>
      <c r="J2812" s="92" t="s">
        <v>5898</v>
      </c>
    </row>
    <row r="2813" spans="4:10" x14ac:dyDescent="0.15">
      <c r="D2813" s="40" t="s">
        <v>5588</v>
      </c>
      <c r="E2813" s="40" t="s">
        <v>5589</v>
      </c>
      <c r="F2813" s="46" t="s">
        <v>5898</v>
      </c>
      <c r="G2813" s="46" t="s">
        <v>5898</v>
      </c>
      <c r="H2813" s="46">
        <v>0.2</v>
      </c>
      <c r="I2813" s="46" t="s">
        <v>5898</v>
      </c>
      <c r="J2813" s="92" t="s">
        <v>5898</v>
      </c>
    </row>
    <row r="2814" spans="4:10" x14ac:dyDescent="0.15">
      <c r="D2814" s="40" t="s">
        <v>5590</v>
      </c>
      <c r="E2814" s="40" t="s">
        <v>5591</v>
      </c>
      <c r="F2814" s="46" t="s">
        <v>5898</v>
      </c>
      <c r="G2814" s="46" t="s">
        <v>5898</v>
      </c>
      <c r="H2814" s="46">
        <v>0.6</v>
      </c>
      <c r="I2814" s="46" t="s">
        <v>5898</v>
      </c>
      <c r="J2814" s="92" t="s">
        <v>5898</v>
      </c>
    </row>
    <row r="2815" spans="4:10" x14ac:dyDescent="0.15">
      <c r="D2815" s="40" t="s">
        <v>5592</v>
      </c>
      <c r="E2815" s="40" t="s">
        <v>5593</v>
      </c>
      <c r="F2815" s="46" t="s">
        <v>5898</v>
      </c>
      <c r="G2815" s="46" t="s">
        <v>5898</v>
      </c>
      <c r="H2815" s="46">
        <v>0.41</v>
      </c>
      <c r="I2815" s="46" t="s">
        <v>5898</v>
      </c>
      <c r="J2815" s="92" t="s">
        <v>5898</v>
      </c>
    </row>
    <row r="2816" spans="4:10" x14ac:dyDescent="0.15">
      <c r="D2816" s="40" t="s">
        <v>5594</v>
      </c>
      <c r="E2816" s="40" t="s">
        <v>5595</v>
      </c>
      <c r="F2816" s="46" t="s">
        <v>5898</v>
      </c>
      <c r="G2816" s="46" t="s">
        <v>5898</v>
      </c>
      <c r="H2816" s="46">
        <v>0.3</v>
      </c>
      <c r="I2816" s="46" t="s">
        <v>5898</v>
      </c>
      <c r="J2816" s="92" t="s">
        <v>5898</v>
      </c>
    </row>
    <row r="2817" spans="4:10" x14ac:dyDescent="0.15">
      <c r="D2817" s="40" t="s">
        <v>5596</v>
      </c>
      <c r="E2817" s="40" t="s">
        <v>5597</v>
      </c>
      <c r="F2817" s="46" t="s">
        <v>5898</v>
      </c>
      <c r="G2817" s="46" t="s">
        <v>5898</v>
      </c>
      <c r="H2817" s="46">
        <v>0.21</v>
      </c>
      <c r="I2817" s="46" t="s">
        <v>5898</v>
      </c>
      <c r="J2817" s="92" t="s">
        <v>5898</v>
      </c>
    </row>
    <row r="2818" spans="4:10" x14ac:dyDescent="0.15">
      <c r="D2818" s="40" t="s">
        <v>5598</v>
      </c>
      <c r="E2818" s="40" t="s">
        <v>5599</v>
      </c>
      <c r="F2818" s="46" t="s">
        <v>5898</v>
      </c>
      <c r="G2818" s="46" t="s">
        <v>5898</v>
      </c>
      <c r="H2818" s="46" t="s">
        <v>5898</v>
      </c>
      <c r="I2818" s="46" t="s">
        <v>5898</v>
      </c>
      <c r="J2818" s="92" t="s">
        <v>5898</v>
      </c>
    </row>
    <row r="2819" spans="4:10" x14ac:dyDescent="0.15">
      <c r="D2819" s="40" t="s">
        <v>5600</v>
      </c>
      <c r="E2819" s="40" t="s">
        <v>5601</v>
      </c>
      <c r="F2819" s="46" t="s">
        <v>5898</v>
      </c>
      <c r="G2819" s="46" t="s">
        <v>5898</v>
      </c>
      <c r="H2819" s="46">
        <v>0.3</v>
      </c>
      <c r="I2819" s="46" t="s">
        <v>5898</v>
      </c>
      <c r="J2819" s="92" t="s">
        <v>5898</v>
      </c>
    </row>
    <row r="2820" spans="4:10" x14ac:dyDescent="0.15">
      <c r="D2820" s="40" t="s">
        <v>5602</v>
      </c>
      <c r="E2820" s="40" t="s">
        <v>5603</v>
      </c>
      <c r="F2820" s="46" t="s">
        <v>5898</v>
      </c>
      <c r="G2820" s="46" t="s">
        <v>5898</v>
      </c>
      <c r="H2820" s="46">
        <v>0.16900000000000001</v>
      </c>
      <c r="I2820" s="46" t="s">
        <v>5898</v>
      </c>
      <c r="J2820" s="92" t="s">
        <v>5898</v>
      </c>
    </row>
    <row r="2821" spans="4:10" x14ac:dyDescent="0.15">
      <c r="D2821" s="40" t="s">
        <v>5604</v>
      </c>
      <c r="E2821" s="40" t="s">
        <v>5605</v>
      </c>
      <c r="F2821" s="46" t="s">
        <v>5898</v>
      </c>
      <c r="G2821" s="46" t="s">
        <v>5898</v>
      </c>
      <c r="H2821" s="46">
        <v>0.115</v>
      </c>
      <c r="I2821" s="46" t="s">
        <v>5898</v>
      </c>
      <c r="J2821" s="92" t="s">
        <v>5898</v>
      </c>
    </row>
    <row r="2822" spans="4:10" x14ac:dyDescent="0.15">
      <c r="D2822" s="40" t="s">
        <v>5606</v>
      </c>
      <c r="E2822" s="40" t="s">
        <v>5607</v>
      </c>
      <c r="F2822" s="46" t="s">
        <v>5898</v>
      </c>
      <c r="G2822" s="46" t="s">
        <v>5898</v>
      </c>
      <c r="H2822" s="46">
        <v>0.5</v>
      </c>
      <c r="I2822" s="46" t="s">
        <v>5898</v>
      </c>
      <c r="J2822" s="92" t="s">
        <v>5898</v>
      </c>
    </row>
    <row r="2823" spans="4:10" x14ac:dyDescent="0.15">
      <c r="D2823" s="40" t="s">
        <v>5608</v>
      </c>
      <c r="E2823" s="40" t="s">
        <v>5609</v>
      </c>
      <c r="F2823" s="46" t="s">
        <v>5898</v>
      </c>
      <c r="G2823" s="46" t="s">
        <v>5898</v>
      </c>
      <c r="H2823" s="46">
        <v>0.3</v>
      </c>
      <c r="I2823" s="46" t="s">
        <v>5898</v>
      </c>
      <c r="J2823" s="92" t="s">
        <v>5898</v>
      </c>
    </row>
    <row r="2824" spans="4:10" x14ac:dyDescent="0.15">
      <c r="D2824" s="40" t="s">
        <v>5610</v>
      </c>
      <c r="E2824" s="40" t="s">
        <v>5611</v>
      </c>
      <c r="F2824" s="46" t="s">
        <v>5898</v>
      </c>
      <c r="G2824" s="46" t="s">
        <v>5898</v>
      </c>
      <c r="H2824" s="46" t="s">
        <v>5898</v>
      </c>
      <c r="I2824" s="46" t="s">
        <v>5898</v>
      </c>
      <c r="J2824" s="92" t="s">
        <v>5898</v>
      </c>
    </row>
    <row r="2825" spans="4:10" x14ac:dyDescent="0.15">
      <c r="D2825" s="40" t="s">
        <v>5612</v>
      </c>
      <c r="E2825" s="40" t="s">
        <v>5613</v>
      </c>
      <c r="F2825" s="46" t="s">
        <v>5898</v>
      </c>
      <c r="G2825" s="46" t="s">
        <v>5898</v>
      </c>
      <c r="H2825" s="46">
        <v>0.45</v>
      </c>
      <c r="I2825" s="46" t="s">
        <v>5898</v>
      </c>
      <c r="J2825" s="92" t="s">
        <v>5898</v>
      </c>
    </row>
    <row r="2826" spans="4:10" x14ac:dyDescent="0.15">
      <c r="D2826" s="40" t="s">
        <v>5614</v>
      </c>
      <c r="E2826" s="40" t="s">
        <v>5615</v>
      </c>
      <c r="F2826" s="46" t="s">
        <v>5898</v>
      </c>
      <c r="G2826" s="46" t="s">
        <v>5898</v>
      </c>
      <c r="H2826" s="46">
        <v>0.1</v>
      </c>
      <c r="I2826" s="46" t="s">
        <v>5898</v>
      </c>
      <c r="J2826" s="92" t="s">
        <v>5898</v>
      </c>
    </row>
    <row r="2827" spans="4:10" x14ac:dyDescent="0.15">
      <c r="D2827" s="40" t="s">
        <v>5616</v>
      </c>
      <c r="E2827" s="40" t="s">
        <v>5617</v>
      </c>
      <c r="F2827" s="46" t="s">
        <v>5898</v>
      </c>
      <c r="G2827" s="46" t="s">
        <v>5898</v>
      </c>
      <c r="H2827" s="46">
        <v>0.3</v>
      </c>
      <c r="I2827" s="46" t="s">
        <v>5898</v>
      </c>
      <c r="J2827" s="92" t="s">
        <v>5898</v>
      </c>
    </row>
    <row r="2828" spans="4:10" x14ac:dyDescent="0.15">
      <c r="D2828" s="40" t="s">
        <v>5618</v>
      </c>
      <c r="E2828" s="40" t="s">
        <v>5619</v>
      </c>
      <c r="F2828" s="46" t="s">
        <v>5898</v>
      </c>
      <c r="G2828" s="46" t="s">
        <v>5898</v>
      </c>
      <c r="H2828" s="46">
        <v>0.5</v>
      </c>
      <c r="I2828" s="46" t="s">
        <v>5898</v>
      </c>
      <c r="J2828" s="92" t="s">
        <v>5898</v>
      </c>
    </row>
    <row r="2829" spans="4:10" x14ac:dyDescent="0.15">
      <c r="D2829" s="40" t="s">
        <v>5620</v>
      </c>
      <c r="E2829" s="40" t="s">
        <v>5621</v>
      </c>
      <c r="F2829" s="46" t="s">
        <v>5898</v>
      </c>
      <c r="G2829" s="46" t="s">
        <v>5898</v>
      </c>
      <c r="H2829" s="46">
        <v>0.2</v>
      </c>
      <c r="I2829" s="46" t="s">
        <v>5898</v>
      </c>
      <c r="J2829" s="92" t="s">
        <v>5898</v>
      </c>
    </row>
    <row r="2830" spans="4:10" x14ac:dyDescent="0.15">
      <c r="D2830" s="40" t="s">
        <v>5838</v>
      </c>
      <c r="E2830" s="40" t="s">
        <v>5839</v>
      </c>
      <c r="F2830" s="46" t="s">
        <v>5898</v>
      </c>
      <c r="G2830" s="46" t="s">
        <v>5898</v>
      </c>
      <c r="H2830" s="46" t="s">
        <v>5898</v>
      </c>
      <c r="I2830" s="46" t="s">
        <v>5898</v>
      </c>
      <c r="J2830" s="92" t="s">
        <v>5898</v>
      </c>
    </row>
    <row r="2831" spans="4:10" x14ac:dyDescent="0.15">
      <c r="D2831" s="40" t="s">
        <v>5622</v>
      </c>
      <c r="E2831" s="40" t="s">
        <v>5623</v>
      </c>
      <c r="F2831" s="46" t="s">
        <v>5898</v>
      </c>
      <c r="G2831" s="46" t="s">
        <v>5898</v>
      </c>
      <c r="H2831" s="46">
        <v>0.1</v>
      </c>
      <c r="I2831" s="46" t="s">
        <v>5898</v>
      </c>
      <c r="J2831" s="92" t="s">
        <v>5898</v>
      </c>
    </row>
    <row r="2832" spans="4:10" x14ac:dyDescent="0.15">
      <c r="D2832" s="40" t="s">
        <v>5624</v>
      </c>
      <c r="E2832" s="40" t="s">
        <v>5625</v>
      </c>
      <c r="F2832" s="46" t="s">
        <v>5898</v>
      </c>
      <c r="G2832" s="46" t="s">
        <v>5898</v>
      </c>
      <c r="H2832" s="46">
        <v>0.35</v>
      </c>
      <c r="I2832" s="46" t="s">
        <v>5898</v>
      </c>
      <c r="J2832" s="92" t="s">
        <v>5898</v>
      </c>
    </row>
    <row r="2833" spans="4:10" x14ac:dyDescent="0.15">
      <c r="D2833" s="40" t="s">
        <v>5626</v>
      </c>
      <c r="E2833" s="40" t="s">
        <v>5627</v>
      </c>
      <c r="F2833" s="46" t="s">
        <v>5898</v>
      </c>
      <c r="G2833" s="46" t="s">
        <v>5898</v>
      </c>
      <c r="H2833" s="46" t="s">
        <v>5898</v>
      </c>
      <c r="I2833" s="46" t="s">
        <v>5898</v>
      </c>
      <c r="J2833" s="92" t="s">
        <v>5898</v>
      </c>
    </row>
    <row r="2834" spans="4:10" x14ac:dyDescent="0.15">
      <c r="D2834" s="40" t="s">
        <v>5628</v>
      </c>
      <c r="E2834" s="40" t="s">
        <v>5629</v>
      </c>
      <c r="F2834" s="46" t="s">
        <v>5898</v>
      </c>
      <c r="G2834" s="46" t="s">
        <v>5898</v>
      </c>
      <c r="H2834" s="46">
        <v>0.12495000000000001</v>
      </c>
      <c r="I2834" s="46" t="s">
        <v>5898</v>
      </c>
      <c r="J2834" s="92" t="s">
        <v>5898</v>
      </c>
    </row>
    <row r="2835" spans="4:10" x14ac:dyDescent="0.15">
      <c r="D2835" s="40" t="s">
        <v>5630</v>
      </c>
      <c r="E2835" s="40" t="s">
        <v>5631</v>
      </c>
      <c r="F2835" s="46" t="s">
        <v>5898</v>
      </c>
      <c r="G2835" s="46" t="s">
        <v>5898</v>
      </c>
      <c r="H2835" s="46">
        <v>0.5</v>
      </c>
      <c r="I2835" s="46" t="s">
        <v>5898</v>
      </c>
      <c r="J2835" s="92" t="s">
        <v>5898</v>
      </c>
    </row>
    <row r="2836" spans="4:10" x14ac:dyDescent="0.15">
      <c r="D2836" s="40" t="s">
        <v>5632</v>
      </c>
      <c r="E2836" s="40" t="s">
        <v>5633</v>
      </c>
      <c r="F2836" s="46" t="s">
        <v>5898</v>
      </c>
      <c r="G2836" s="46" t="s">
        <v>5898</v>
      </c>
      <c r="H2836" s="46" t="s">
        <v>5898</v>
      </c>
      <c r="I2836" s="46" t="s">
        <v>5898</v>
      </c>
      <c r="J2836" s="92" t="s">
        <v>5898</v>
      </c>
    </row>
    <row r="2837" spans="4:10" x14ac:dyDescent="0.15">
      <c r="D2837" s="40" t="s">
        <v>5634</v>
      </c>
      <c r="E2837" s="40" t="s">
        <v>5635</v>
      </c>
      <c r="F2837" s="46" t="s">
        <v>5898</v>
      </c>
      <c r="G2837" s="46" t="s">
        <v>5898</v>
      </c>
      <c r="H2837" s="46">
        <v>2.5000000000000001E-2</v>
      </c>
      <c r="I2837" s="46" t="s">
        <v>5898</v>
      </c>
      <c r="J2837" s="92" t="s">
        <v>5898</v>
      </c>
    </row>
    <row r="2838" spans="4:10" x14ac:dyDescent="0.15">
      <c r="D2838" s="40" t="s">
        <v>5636</v>
      </c>
      <c r="E2838" s="40" t="s">
        <v>5637</v>
      </c>
      <c r="F2838" s="46" t="s">
        <v>5898</v>
      </c>
      <c r="G2838" s="46" t="s">
        <v>5898</v>
      </c>
      <c r="H2838" s="46">
        <v>0.25</v>
      </c>
      <c r="I2838" s="46" t="s">
        <v>5898</v>
      </c>
      <c r="J2838" s="92" t="s">
        <v>5898</v>
      </c>
    </row>
    <row r="2839" spans="4:10" x14ac:dyDescent="0.15">
      <c r="D2839" s="40" t="s">
        <v>5638</v>
      </c>
      <c r="E2839" s="40" t="s">
        <v>5639</v>
      </c>
      <c r="F2839" s="46" t="s">
        <v>5898</v>
      </c>
      <c r="G2839" s="46" t="s">
        <v>5898</v>
      </c>
      <c r="H2839" s="46">
        <v>0.1</v>
      </c>
      <c r="I2839" s="46" t="s">
        <v>5898</v>
      </c>
      <c r="J2839" s="92" t="s">
        <v>5898</v>
      </c>
    </row>
    <row r="2840" spans="4:10" x14ac:dyDescent="0.15">
      <c r="D2840" s="40" t="s">
        <v>5640</v>
      </c>
      <c r="E2840" s="40" t="s">
        <v>5641</v>
      </c>
      <c r="F2840" s="46" t="s">
        <v>5898</v>
      </c>
      <c r="G2840" s="46" t="s">
        <v>5898</v>
      </c>
      <c r="H2840" s="46">
        <v>0.25</v>
      </c>
      <c r="I2840" s="46" t="s">
        <v>5898</v>
      </c>
      <c r="J2840" s="92" t="s">
        <v>5898</v>
      </c>
    </row>
    <row r="2841" spans="4:10" x14ac:dyDescent="0.15">
      <c r="D2841" s="40" t="s">
        <v>5642</v>
      </c>
      <c r="E2841" s="40" t="s">
        <v>5840</v>
      </c>
      <c r="F2841" s="46" t="s">
        <v>5898</v>
      </c>
      <c r="G2841" s="46" t="s">
        <v>5898</v>
      </c>
      <c r="H2841" s="46">
        <v>4.2750000000000003E-2</v>
      </c>
      <c r="I2841" s="46" t="s">
        <v>5898</v>
      </c>
      <c r="J2841" s="92" t="s">
        <v>5898</v>
      </c>
    </row>
    <row r="2842" spans="4:10" x14ac:dyDescent="0.15">
      <c r="D2842" s="40" t="s">
        <v>5644</v>
      </c>
      <c r="E2842" s="40" t="s">
        <v>5645</v>
      </c>
      <c r="F2842" s="46" t="s">
        <v>5898</v>
      </c>
      <c r="G2842" s="46" t="s">
        <v>5898</v>
      </c>
      <c r="H2842" s="46">
        <v>0.15</v>
      </c>
      <c r="I2842" s="46" t="s">
        <v>5898</v>
      </c>
      <c r="J2842" s="92" t="s">
        <v>5898</v>
      </c>
    </row>
    <row r="2843" spans="4:10" x14ac:dyDescent="0.15">
      <c r="D2843" s="40" t="s">
        <v>5646</v>
      </c>
      <c r="E2843" s="40" t="s">
        <v>5647</v>
      </c>
      <c r="F2843" s="46" t="s">
        <v>5898</v>
      </c>
      <c r="G2843" s="46" t="s">
        <v>5898</v>
      </c>
      <c r="H2843" s="46">
        <v>0.19</v>
      </c>
      <c r="I2843" s="46" t="s">
        <v>5898</v>
      </c>
      <c r="J2843" s="92" t="s">
        <v>5898</v>
      </c>
    </row>
    <row r="2844" spans="4:10" x14ac:dyDescent="0.15">
      <c r="D2844" s="40" t="s">
        <v>5841</v>
      </c>
      <c r="E2844" s="40" t="s">
        <v>5842</v>
      </c>
      <c r="F2844" s="46" t="s">
        <v>5898</v>
      </c>
      <c r="G2844" s="46" t="s">
        <v>5898</v>
      </c>
      <c r="H2844" s="46" t="s">
        <v>5898</v>
      </c>
      <c r="I2844" s="46" t="s">
        <v>5898</v>
      </c>
      <c r="J2844" s="92" t="s">
        <v>5898</v>
      </c>
    </row>
    <row r="2845" spans="4:10" x14ac:dyDescent="0.15">
      <c r="D2845" s="40" t="s">
        <v>5648</v>
      </c>
      <c r="E2845" s="40" t="s">
        <v>5649</v>
      </c>
      <c r="F2845" s="46" t="s">
        <v>5898</v>
      </c>
      <c r="G2845" s="46" t="s">
        <v>5898</v>
      </c>
      <c r="H2845" s="46">
        <v>0.4</v>
      </c>
      <c r="I2845" s="46" t="s">
        <v>5898</v>
      </c>
      <c r="J2845" s="92" t="s">
        <v>5898</v>
      </c>
    </row>
    <row r="2846" spans="4:10" x14ac:dyDescent="0.15">
      <c r="D2846" s="40" t="s">
        <v>5650</v>
      </c>
      <c r="E2846" s="40" t="s">
        <v>5651</v>
      </c>
      <c r="F2846" s="46" t="s">
        <v>5898</v>
      </c>
      <c r="G2846" s="46" t="s">
        <v>5898</v>
      </c>
      <c r="H2846" s="46">
        <v>0.2</v>
      </c>
      <c r="I2846" s="46" t="s">
        <v>5898</v>
      </c>
      <c r="J2846" s="92" t="s">
        <v>5898</v>
      </c>
    </row>
    <row r="2847" spans="4:10" x14ac:dyDescent="0.15">
      <c r="D2847" s="40" t="s">
        <v>5652</v>
      </c>
      <c r="E2847" s="40" t="s">
        <v>5653</v>
      </c>
      <c r="F2847" s="46" t="s">
        <v>5898</v>
      </c>
      <c r="G2847" s="46" t="s">
        <v>5898</v>
      </c>
      <c r="H2847" s="46">
        <v>0.18</v>
      </c>
      <c r="I2847" s="46" t="s">
        <v>5898</v>
      </c>
      <c r="J2847" s="92" t="s">
        <v>5898</v>
      </c>
    </row>
    <row r="2848" spans="4:10" x14ac:dyDescent="0.15">
      <c r="D2848" s="40" t="s">
        <v>5654</v>
      </c>
      <c r="E2848" s="40" t="s">
        <v>5655</v>
      </c>
      <c r="F2848" s="46" t="s">
        <v>5898</v>
      </c>
      <c r="G2848" s="46" t="s">
        <v>5898</v>
      </c>
      <c r="H2848" s="46">
        <v>0.1</v>
      </c>
      <c r="I2848" s="46" t="s">
        <v>5898</v>
      </c>
      <c r="J2848" s="92" t="s">
        <v>5898</v>
      </c>
    </row>
    <row r="2849" spans="4:10" x14ac:dyDescent="0.15">
      <c r="D2849" s="40" t="s">
        <v>5656</v>
      </c>
      <c r="E2849" s="40" t="s">
        <v>5657</v>
      </c>
      <c r="F2849" s="46" t="s">
        <v>5898</v>
      </c>
      <c r="G2849" s="46" t="s">
        <v>5898</v>
      </c>
      <c r="H2849" s="46">
        <v>0.15</v>
      </c>
      <c r="I2849" s="46" t="s">
        <v>5898</v>
      </c>
      <c r="J2849" s="92" t="s">
        <v>5898</v>
      </c>
    </row>
    <row r="2850" spans="4:10" x14ac:dyDescent="0.15">
      <c r="D2850" s="40" t="s">
        <v>5658</v>
      </c>
      <c r="E2850" s="40" t="s">
        <v>5659</v>
      </c>
      <c r="F2850" s="46" t="s">
        <v>5898</v>
      </c>
      <c r="G2850" s="46" t="s">
        <v>5898</v>
      </c>
      <c r="H2850" s="46">
        <v>0.216</v>
      </c>
      <c r="I2850" s="46" t="s">
        <v>5898</v>
      </c>
      <c r="J2850" s="92" t="s">
        <v>5898</v>
      </c>
    </row>
    <row r="2851" spans="4:10" x14ac:dyDescent="0.15">
      <c r="D2851" s="40" t="s">
        <v>5660</v>
      </c>
      <c r="E2851" s="40" t="s">
        <v>5661</v>
      </c>
      <c r="F2851" s="46" t="s">
        <v>5898</v>
      </c>
      <c r="G2851" s="46" t="s">
        <v>5898</v>
      </c>
      <c r="H2851" s="46">
        <v>0.25</v>
      </c>
      <c r="I2851" s="46" t="s">
        <v>5898</v>
      </c>
      <c r="J2851" s="92" t="s">
        <v>5898</v>
      </c>
    </row>
    <row r="2852" spans="4:10" x14ac:dyDescent="0.15">
      <c r="D2852" s="40" t="s">
        <v>5662</v>
      </c>
      <c r="E2852" s="40" t="s">
        <v>5663</v>
      </c>
      <c r="F2852" s="46" t="s">
        <v>5898</v>
      </c>
      <c r="G2852" s="46" t="s">
        <v>5898</v>
      </c>
      <c r="H2852" s="46">
        <v>0.28000000000000003</v>
      </c>
      <c r="I2852" s="46" t="s">
        <v>5898</v>
      </c>
      <c r="J2852" s="92" t="s">
        <v>5898</v>
      </c>
    </row>
    <row r="2853" spans="4:10" x14ac:dyDescent="0.15">
      <c r="D2853" s="40" t="s">
        <v>5664</v>
      </c>
      <c r="E2853" s="40" t="s">
        <v>5665</v>
      </c>
      <c r="F2853" s="46" t="s">
        <v>5898</v>
      </c>
      <c r="G2853" s="46" t="s">
        <v>5898</v>
      </c>
      <c r="H2853" s="46">
        <v>0.39100000000000001</v>
      </c>
      <c r="I2853" s="46" t="s">
        <v>5898</v>
      </c>
      <c r="J2853" s="92" t="s">
        <v>5898</v>
      </c>
    </row>
    <row r="2854" spans="4:10" x14ac:dyDescent="0.15">
      <c r="D2854" s="40" t="s">
        <v>5666</v>
      </c>
      <c r="E2854" s="40" t="s">
        <v>5667</v>
      </c>
      <c r="F2854" s="46" t="s">
        <v>5898</v>
      </c>
      <c r="G2854" s="46" t="s">
        <v>5898</v>
      </c>
      <c r="H2854" s="46">
        <v>0.1</v>
      </c>
      <c r="I2854" s="46" t="s">
        <v>5898</v>
      </c>
      <c r="J2854" s="92" t="s">
        <v>5898</v>
      </c>
    </row>
    <row r="2855" spans="4:10" x14ac:dyDescent="0.15">
      <c r="D2855" s="40" t="s">
        <v>5668</v>
      </c>
      <c r="E2855" s="40" t="s">
        <v>5669</v>
      </c>
      <c r="F2855" s="46" t="s">
        <v>5898</v>
      </c>
      <c r="G2855" s="46" t="s">
        <v>5898</v>
      </c>
      <c r="H2855" s="46" t="s">
        <v>5898</v>
      </c>
      <c r="I2855" s="46" t="s">
        <v>5898</v>
      </c>
      <c r="J2855" s="92" t="s">
        <v>5898</v>
      </c>
    </row>
    <row r="2856" spans="4:10" x14ac:dyDescent="0.15">
      <c r="D2856" s="40" t="s">
        <v>5670</v>
      </c>
      <c r="E2856" s="40" t="s">
        <v>5671</v>
      </c>
      <c r="F2856" s="46" t="s">
        <v>5898</v>
      </c>
      <c r="G2856" s="46" t="s">
        <v>5898</v>
      </c>
      <c r="H2856" s="46">
        <v>6.5000000000000002E-2</v>
      </c>
      <c r="I2856" s="46" t="s">
        <v>5898</v>
      </c>
      <c r="J2856" s="92" t="s">
        <v>5898</v>
      </c>
    </row>
    <row r="2857" spans="4:10" x14ac:dyDescent="0.15">
      <c r="D2857" s="40" t="s">
        <v>5672</v>
      </c>
      <c r="E2857" s="40" t="s">
        <v>5673</v>
      </c>
      <c r="F2857" s="46" t="s">
        <v>5898</v>
      </c>
      <c r="G2857" s="46" t="s">
        <v>5898</v>
      </c>
      <c r="H2857" s="46" t="s">
        <v>5898</v>
      </c>
      <c r="I2857" s="46" t="s">
        <v>5898</v>
      </c>
      <c r="J2857" s="92" t="s">
        <v>5898</v>
      </c>
    </row>
    <row r="2858" spans="4:10" x14ac:dyDescent="0.15">
      <c r="D2858" s="40" t="s">
        <v>5674</v>
      </c>
      <c r="E2858" s="40" t="s">
        <v>5675</v>
      </c>
      <c r="F2858" s="46" t="s">
        <v>5898</v>
      </c>
      <c r="G2858" s="46" t="s">
        <v>5898</v>
      </c>
      <c r="H2858" s="46">
        <v>0.2</v>
      </c>
      <c r="I2858" s="46" t="s">
        <v>5898</v>
      </c>
      <c r="J2858" s="92" t="s">
        <v>5898</v>
      </c>
    </row>
    <row r="2859" spans="4:10" x14ac:dyDescent="0.15">
      <c r="D2859" s="40" t="s">
        <v>5676</v>
      </c>
      <c r="E2859" s="40" t="s">
        <v>5677</v>
      </c>
      <c r="F2859" s="46" t="s">
        <v>5898</v>
      </c>
      <c r="G2859" s="46" t="s">
        <v>5898</v>
      </c>
      <c r="H2859" s="46">
        <v>9.6000000000000002E-2</v>
      </c>
      <c r="I2859" s="46" t="s">
        <v>5898</v>
      </c>
      <c r="J2859" s="92" t="s">
        <v>5898</v>
      </c>
    </row>
    <row r="2860" spans="4:10" x14ac:dyDescent="0.15">
      <c r="D2860" s="40" t="s">
        <v>5678</v>
      </c>
      <c r="E2860" s="40" t="s">
        <v>5679</v>
      </c>
      <c r="F2860" s="46" t="s">
        <v>5898</v>
      </c>
      <c r="G2860" s="46" t="s">
        <v>5898</v>
      </c>
      <c r="H2860" s="46" t="s">
        <v>5898</v>
      </c>
      <c r="I2860" s="46" t="s">
        <v>5898</v>
      </c>
      <c r="J2860" s="92" t="s">
        <v>5898</v>
      </c>
    </row>
    <row r="2861" spans="4:10" x14ac:dyDescent="0.15">
      <c r="D2861" s="40" t="s">
        <v>5680</v>
      </c>
      <c r="E2861" s="40" t="s">
        <v>5681</v>
      </c>
      <c r="F2861" s="46" t="s">
        <v>5898</v>
      </c>
      <c r="G2861" s="46" t="s">
        <v>5898</v>
      </c>
      <c r="H2861" s="46">
        <v>0.6</v>
      </c>
      <c r="I2861" s="46" t="s">
        <v>5898</v>
      </c>
      <c r="J2861" s="92" t="s">
        <v>5898</v>
      </c>
    </row>
    <row r="2862" spans="4:10" x14ac:dyDescent="0.15">
      <c r="D2862" s="40" t="s">
        <v>5682</v>
      </c>
      <c r="E2862" s="40" t="s">
        <v>5683</v>
      </c>
      <c r="F2862" s="46">
        <v>0.4</v>
      </c>
      <c r="G2862" s="46" t="s">
        <v>5898</v>
      </c>
      <c r="H2862" s="46" t="s">
        <v>5898</v>
      </c>
      <c r="I2862" s="46" t="s">
        <v>5898</v>
      </c>
      <c r="J2862" s="92" t="s">
        <v>5898</v>
      </c>
    </row>
    <row r="2863" spans="4:10" x14ac:dyDescent="0.15">
      <c r="D2863" s="40" t="s">
        <v>5684</v>
      </c>
      <c r="E2863" s="40" t="s">
        <v>5685</v>
      </c>
      <c r="F2863" s="46" t="s">
        <v>5898</v>
      </c>
      <c r="G2863" s="46" t="s">
        <v>5898</v>
      </c>
      <c r="H2863" s="46" t="s">
        <v>5898</v>
      </c>
      <c r="I2863" s="46" t="s">
        <v>5898</v>
      </c>
      <c r="J2863" s="92" t="s">
        <v>5898</v>
      </c>
    </row>
    <row r="2864" spans="4:10" x14ac:dyDescent="0.15">
      <c r="D2864" s="40" t="s">
        <v>5686</v>
      </c>
      <c r="E2864" s="40" t="s">
        <v>5687</v>
      </c>
      <c r="F2864" s="46" t="s">
        <v>5898</v>
      </c>
      <c r="G2864" s="46" t="s">
        <v>5898</v>
      </c>
      <c r="H2864" s="46" t="s">
        <v>5898</v>
      </c>
      <c r="I2864" s="46" t="s">
        <v>5898</v>
      </c>
      <c r="J2864" s="92" t="s">
        <v>5898</v>
      </c>
    </row>
    <row r="2865" spans="4:10" x14ac:dyDescent="0.15">
      <c r="D2865" s="40" t="s">
        <v>5688</v>
      </c>
      <c r="E2865" s="40" t="s">
        <v>5689</v>
      </c>
      <c r="F2865" s="46" t="s">
        <v>5898</v>
      </c>
      <c r="G2865" s="46" t="s">
        <v>5898</v>
      </c>
      <c r="H2865" s="46">
        <v>0.1</v>
      </c>
      <c r="I2865" s="46" t="s">
        <v>5898</v>
      </c>
      <c r="J2865" s="92" t="s">
        <v>5898</v>
      </c>
    </row>
    <row r="2866" spans="4:10" x14ac:dyDescent="0.15">
      <c r="D2866" s="40" t="s">
        <v>5690</v>
      </c>
      <c r="E2866" s="40" t="s">
        <v>5691</v>
      </c>
      <c r="F2866" s="46" t="s">
        <v>5898</v>
      </c>
      <c r="G2866" s="46" t="s">
        <v>5898</v>
      </c>
      <c r="H2866" s="46">
        <v>0.7</v>
      </c>
      <c r="I2866" s="46" t="s">
        <v>5898</v>
      </c>
      <c r="J2866" s="92" t="s">
        <v>5898</v>
      </c>
    </row>
    <row r="2867" spans="4:10" x14ac:dyDescent="0.15">
      <c r="D2867" s="40" t="s">
        <v>5692</v>
      </c>
      <c r="E2867" s="40" t="s">
        <v>5693</v>
      </c>
      <c r="F2867" s="46" t="s">
        <v>5898</v>
      </c>
      <c r="G2867" s="46" t="s">
        <v>5898</v>
      </c>
      <c r="H2867" s="46">
        <v>0.26</v>
      </c>
      <c r="I2867" s="46" t="s">
        <v>5898</v>
      </c>
      <c r="J2867" s="92" t="s">
        <v>5898</v>
      </c>
    </row>
    <row r="2868" spans="4:10" x14ac:dyDescent="0.15">
      <c r="D2868" s="40" t="s">
        <v>5694</v>
      </c>
      <c r="E2868" s="40" t="s">
        <v>5695</v>
      </c>
      <c r="F2868" s="46" t="s">
        <v>5898</v>
      </c>
      <c r="G2868" s="46" t="s">
        <v>5898</v>
      </c>
      <c r="H2868" s="46">
        <v>4.9000000000000002E-2</v>
      </c>
      <c r="I2868" s="46" t="s">
        <v>5898</v>
      </c>
      <c r="J2868" s="92" t="s">
        <v>5898</v>
      </c>
    </row>
    <row r="2869" spans="4:10" x14ac:dyDescent="0.15">
      <c r="D2869" s="40" t="s">
        <v>5696</v>
      </c>
      <c r="E2869" s="40" t="s">
        <v>5697</v>
      </c>
      <c r="F2869" s="46" t="s">
        <v>5898</v>
      </c>
      <c r="G2869" s="46" t="s">
        <v>5898</v>
      </c>
      <c r="H2869" s="46" t="s">
        <v>5898</v>
      </c>
      <c r="I2869" s="46" t="s">
        <v>5898</v>
      </c>
      <c r="J2869" s="92" t="s">
        <v>5898</v>
      </c>
    </row>
    <row r="2870" spans="4:10" x14ac:dyDescent="0.15">
      <c r="D2870" s="40" t="s">
        <v>5698</v>
      </c>
      <c r="E2870" s="40" t="s">
        <v>5699</v>
      </c>
      <c r="F2870" s="46" t="s">
        <v>5898</v>
      </c>
      <c r="G2870" s="46" t="s">
        <v>5898</v>
      </c>
      <c r="H2870" s="46">
        <v>0.13500000000000001</v>
      </c>
      <c r="I2870" s="46" t="s">
        <v>5898</v>
      </c>
      <c r="J2870" s="92" t="s">
        <v>5898</v>
      </c>
    </row>
    <row r="2871" spans="4:10" x14ac:dyDescent="0.15">
      <c r="D2871" s="40" t="s">
        <v>5700</v>
      </c>
      <c r="E2871" s="40" t="s">
        <v>5701</v>
      </c>
      <c r="F2871" s="46" t="s">
        <v>5898</v>
      </c>
      <c r="G2871" s="46" t="s">
        <v>5898</v>
      </c>
      <c r="H2871" s="46">
        <v>0.13</v>
      </c>
      <c r="I2871" s="46" t="s">
        <v>5898</v>
      </c>
      <c r="J2871" s="92" t="s">
        <v>5898</v>
      </c>
    </row>
    <row r="2872" spans="4:10" x14ac:dyDescent="0.15">
      <c r="D2872" s="40" t="s">
        <v>5702</v>
      </c>
      <c r="E2872" s="40" t="s">
        <v>5703</v>
      </c>
      <c r="F2872" s="46" t="s">
        <v>5898</v>
      </c>
      <c r="G2872" s="46" t="s">
        <v>5898</v>
      </c>
      <c r="H2872" s="46" t="s">
        <v>5898</v>
      </c>
      <c r="I2872" s="46" t="s">
        <v>5898</v>
      </c>
      <c r="J2872" s="92" t="s">
        <v>5898</v>
      </c>
    </row>
    <row r="2873" spans="4:10" x14ac:dyDescent="0.15">
      <c r="D2873" s="40" t="s">
        <v>5704</v>
      </c>
      <c r="E2873" s="40" t="s">
        <v>5705</v>
      </c>
      <c r="F2873" s="46" t="s">
        <v>5898</v>
      </c>
      <c r="G2873" s="46" t="s">
        <v>5898</v>
      </c>
      <c r="H2873" s="46">
        <v>0.55000000000000004</v>
      </c>
      <c r="I2873" s="46" t="s">
        <v>5898</v>
      </c>
      <c r="J2873" s="92" t="s">
        <v>5898</v>
      </c>
    </row>
    <row r="2874" spans="4:10" x14ac:dyDescent="0.15">
      <c r="D2874" s="40" t="s">
        <v>5706</v>
      </c>
      <c r="E2874" s="40" t="s">
        <v>5707</v>
      </c>
      <c r="F2874" s="46" t="s">
        <v>5898</v>
      </c>
      <c r="G2874" s="46" t="s">
        <v>5898</v>
      </c>
      <c r="H2874" s="46" t="s">
        <v>5898</v>
      </c>
      <c r="I2874" s="46" t="s">
        <v>5898</v>
      </c>
      <c r="J2874" s="92" t="s">
        <v>5898</v>
      </c>
    </row>
    <row r="2875" spans="4:10" x14ac:dyDescent="0.15">
      <c r="D2875" s="40" t="s">
        <v>5708</v>
      </c>
      <c r="E2875" s="40" t="s">
        <v>5709</v>
      </c>
      <c r="F2875" s="46" t="s">
        <v>5898</v>
      </c>
      <c r="G2875" s="46" t="s">
        <v>5898</v>
      </c>
      <c r="H2875" s="46">
        <v>0.1</v>
      </c>
      <c r="I2875" s="46" t="s">
        <v>5898</v>
      </c>
      <c r="J2875" s="92" t="s">
        <v>5898</v>
      </c>
    </row>
    <row r="2876" spans="4:10" x14ac:dyDescent="0.15">
      <c r="D2876" s="40" t="s">
        <v>5710</v>
      </c>
      <c r="E2876" s="40" t="s">
        <v>5711</v>
      </c>
      <c r="F2876" s="46" t="s">
        <v>5898</v>
      </c>
      <c r="G2876" s="46" t="s">
        <v>5898</v>
      </c>
      <c r="H2876" s="46">
        <v>0.3</v>
      </c>
      <c r="I2876" s="46" t="s">
        <v>5898</v>
      </c>
      <c r="J2876" s="92" t="s">
        <v>5898</v>
      </c>
    </row>
    <row r="2877" spans="4:10" x14ac:dyDescent="0.15">
      <c r="D2877" s="40" t="s">
        <v>5712</v>
      </c>
      <c r="E2877" s="40" t="s">
        <v>5713</v>
      </c>
      <c r="F2877" s="46" t="s">
        <v>5898</v>
      </c>
      <c r="G2877" s="46">
        <v>0.6</v>
      </c>
      <c r="H2877" s="46" t="s">
        <v>5898</v>
      </c>
      <c r="I2877" s="46" t="s">
        <v>5898</v>
      </c>
      <c r="J2877" s="92" t="s">
        <v>5898</v>
      </c>
    </row>
    <row r="2878" spans="4:10" x14ac:dyDescent="0.15">
      <c r="D2878" s="40" t="s">
        <v>5714</v>
      </c>
      <c r="E2878" s="40" t="s">
        <v>5715</v>
      </c>
      <c r="F2878" s="46" t="s">
        <v>5898</v>
      </c>
      <c r="G2878" s="46" t="s">
        <v>5898</v>
      </c>
      <c r="H2878" s="46">
        <v>0.35</v>
      </c>
      <c r="I2878" s="46" t="s">
        <v>5898</v>
      </c>
      <c r="J2878" s="92" t="s">
        <v>5898</v>
      </c>
    </row>
    <row r="2879" spans="4:10" x14ac:dyDescent="0.15">
      <c r="D2879" s="40" t="s">
        <v>5716</v>
      </c>
      <c r="E2879" s="40" t="s">
        <v>5717</v>
      </c>
      <c r="F2879" s="46" t="s">
        <v>5898</v>
      </c>
      <c r="G2879" s="46" t="s">
        <v>5898</v>
      </c>
      <c r="H2879" s="46">
        <v>0.17</v>
      </c>
      <c r="I2879" s="46" t="s">
        <v>5898</v>
      </c>
      <c r="J2879" s="92" t="s">
        <v>5898</v>
      </c>
    </row>
    <row r="2880" spans="4:10" x14ac:dyDescent="0.15">
      <c r="D2880" s="40" t="s">
        <v>5718</v>
      </c>
      <c r="E2880" s="40" t="s">
        <v>5719</v>
      </c>
      <c r="F2880" s="46" t="s">
        <v>5898</v>
      </c>
      <c r="G2880" s="46" t="s">
        <v>5898</v>
      </c>
      <c r="H2880" s="46">
        <v>0.5</v>
      </c>
      <c r="I2880" s="46" t="s">
        <v>5898</v>
      </c>
      <c r="J2880" s="92" t="s">
        <v>5898</v>
      </c>
    </row>
    <row r="2881" spans="4:10" x14ac:dyDescent="0.15">
      <c r="D2881" s="40" t="s">
        <v>5720</v>
      </c>
      <c r="E2881" s="40" t="s">
        <v>5721</v>
      </c>
      <c r="F2881" s="46" t="s">
        <v>5898</v>
      </c>
      <c r="G2881" s="46" t="s">
        <v>5898</v>
      </c>
      <c r="H2881" s="46">
        <v>6.5000000000000002E-2</v>
      </c>
      <c r="I2881" s="46" t="s">
        <v>5898</v>
      </c>
      <c r="J2881" s="92" t="s">
        <v>5898</v>
      </c>
    </row>
    <row r="2882" spans="4:10" x14ac:dyDescent="0.15">
      <c r="D2882" s="40" t="s">
        <v>5722</v>
      </c>
      <c r="E2882" s="40" t="s">
        <v>5723</v>
      </c>
      <c r="F2882" s="46" t="s">
        <v>5898</v>
      </c>
      <c r="G2882" s="46" t="s">
        <v>5898</v>
      </c>
      <c r="H2882" s="46" t="s">
        <v>5898</v>
      </c>
      <c r="I2882" s="46" t="s">
        <v>5898</v>
      </c>
      <c r="J2882" s="92" t="s">
        <v>5898</v>
      </c>
    </row>
    <row r="2883" spans="4:10" x14ac:dyDescent="0.15">
      <c r="D2883" s="40" t="s">
        <v>5724</v>
      </c>
      <c r="E2883" s="40" t="s">
        <v>5725</v>
      </c>
      <c r="F2883" s="46" t="s">
        <v>5898</v>
      </c>
      <c r="G2883" s="46" t="s">
        <v>5898</v>
      </c>
      <c r="H2883" s="46">
        <v>0.13</v>
      </c>
      <c r="I2883" s="46" t="s">
        <v>5898</v>
      </c>
      <c r="J2883" s="92" t="s">
        <v>5898</v>
      </c>
    </row>
    <row r="2884" spans="4:10" x14ac:dyDescent="0.15">
      <c r="D2884" s="40" t="s">
        <v>5726</v>
      </c>
      <c r="E2884" s="40" t="s">
        <v>5727</v>
      </c>
      <c r="F2884" s="46" t="s">
        <v>5898</v>
      </c>
      <c r="G2884" s="46" t="s">
        <v>5898</v>
      </c>
      <c r="H2884" s="46" t="s">
        <v>5898</v>
      </c>
      <c r="I2884" s="46" t="s">
        <v>5898</v>
      </c>
      <c r="J2884" s="92" t="s">
        <v>5898</v>
      </c>
    </row>
    <row r="2885" spans="4:10" x14ac:dyDescent="0.15">
      <c r="D2885" s="40" t="s">
        <v>5728</v>
      </c>
      <c r="E2885" s="40" t="s">
        <v>5729</v>
      </c>
      <c r="F2885" s="46" t="s">
        <v>5898</v>
      </c>
      <c r="G2885" s="46" t="s">
        <v>5898</v>
      </c>
      <c r="H2885" s="46">
        <v>0.05</v>
      </c>
      <c r="I2885" s="46" t="s">
        <v>5898</v>
      </c>
      <c r="J2885" s="92" t="s">
        <v>5898</v>
      </c>
    </row>
    <row r="2886" spans="4:10" x14ac:dyDescent="0.15">
      <c r="D2886" s="40" t="s">
        <v>5730</v>
      </c>
      <c r="E2886" s="40" t="s">
        <v>5731</v>
      </c>
      <c r="F2886" s="46">
        <v>0.5</v>
      </c>
      <c r="G2886" s="46" t="s">
        <v>5898</v>
      </c>
      <c r="H2886" s="46" t="s">
        <v>5898</v>
      </c>
      <c r="I2886" s="46" t="s">
        <v>5898</v>
      </c>
      <c r="J2886" s="92" t="s">
        <v>5898</v>
      </c>
    </row>
    <row r="2887" spans="4:10" x14ac:dyDescent="0.15">
      <c r="D2887" s="40" t="s">
        <v>5732</v>
      </c>
      <c r="E2887" s="40" t="s">
        <v>5733</v>
      </c>
      <c r="F2887" s="46" t="s">
        <v>5898</v>
      </c>
      <c r="G2887" s="46" t="s">
        <v>5898</v>
      </c>
      <c r="H2887" s="46" t="s">
        <v>5898</v>
      </c>
      <c r="I2887" s="46" t="s">
        <v>5898</v>
      </c>
      <c r="J2887" s="92" t="s">
        <v>5898</v>
      </c>
    </row>
    <row r="2888" spans="4:10" x14ac:dyDescent="0.15">
      <c r="D2888" s="40" t="s">
        <v>5734</v>
      </c>
      <c r="E2888" s="40" t="s">
        <v>5735</v>
      </c>
      <c r="F2888" s="46" t="s">
        <v>5898</v>
      </c>
      <c r="G2888" s="46" t="s">
        <v>5898</v>
      </c>
      <c r="H2888" s="46" t="s">
        <v>5898</v>
      </c>
      <c r="I2888" s="46" t="s">
        <v>5898</v>
      </c>
      <c r="J2888" s="92" t="s">
        <v>5898</v>
      </c>
    </row>
    <row r="2889" spans="4:10" x14ac:dyDescent="0.15">
      <c r="D2889" s="40" t="s">
        <v>5736</v>
      </c>
      <c r="E2889" s="40" t="s">
        <v>5737</v>
      </c>
      <c r="F2889" s="46" t="s">
        <v>5898</v>
      </c>
      <c r="G2889" s="46" t="s">
        <v>5898</v>
      </c>
      <c r="H2889" s="46">
        <v>0.2</v>
      </c>
      <c r="I2889" s="46" t="s">
        <v>5898</v>
      </c>
      <c r="J2889" s="92" t="s">
        <v>5898</v>
      </c>
    </row>
    <row r="2890" spans="4:10" x14ac:dyDescent="0.15">
      <c r="D2890" s="40" t="s">
        <v>5738</v>
      </c>
      <c r="E2890" s="40" t="s">
        <v>5739</v>
      </c>
      <c r="F2890" s="46" t="s">
        <v>5898</v>
      </c>
      <c r="G2890" s="46" t="s">
        <v>5898</v>
      </c>
      <c r="H2890" s="46">
        <v>0.15</v>
      </c>
      <c r="I2890" s="46" t="s">
        <v>5898</v>
      </c>
      <c r="J2890" s="92" t="s">
        <v>5898</v>
      </c>
    </row>
    <row r="2891" spans="4:10" x14ac:dyDescent="0.15">
      <c r="D2891" s="40" t="s">
        <v>5740</v>
      </c>
      <c r="E2891" s="40" t="s">
        <v>5741</v>
      </c>
      <c r="F2891" s="46" t="s">
        <v>5898</v>
      </c>
      <c r="G2891" s="46" t="s">
        <v>5898</v>
      </c>
      <c r="H2891" s="46">
        <v>0.08</v>
      </c>
      <c r="I2891" s="46" t="s">
        <v>5898</v>
      </c>
      <c r="J2891" s="92" t="s">
        <v>5898</v>
      </c>
    </row>
    <row r="2892" spans="4:10" x14ac:dyDescent="0.15">
      <c r="D2892" s="40" t="s">
        <v>5742</v>
      </c>
      <c r="E2892" s="40" t="s">
        <v>5743</v>
      </c>
      <c r="F2892" s="46" t="s">
        <v>5898</v>
      </c>
      <c r="G2892" s="46" t="s">
        <v>5898</v>
      </c>
      <c r="H2892" s="46">
        <v>0.17</v>
      </c>
      <c r="I2892" s="46" t="s">
        <v>5898</v>
      </c>
      <c r="J2892" s="92" t="s">
        <v>5898</v>
      </c>
    </row>
    <row r="2893" spans="4:10" x14ac:dyDescent="0.15">
      <c r="D2893" s="40" t="s">
        <v>5744</v>
      </c>
      <c r="E2893" s="40" t="s">
        <v>5745</v>
      </c>
      <c r="F2893" s="46">
        <v>1</v>
      </c>
      <c r="G2893" s="46" t="s">
        <v>5898</v>
      </c>
      <c r="H2893" s="46">
        <v>0.7</v>
      </c>
      <c r="I2893" s="46" t="s">
        <v>5898</v>
      </c>
      <c r="J2893" s="92">
        <v>1</v>
      </c>
    </row>
    <row r="2894" spans="4:10" x14ac:dyDescent="0.15">
      <c r="D2894" s="40" t="s">
        <v>5746</v>
      </c>
      <c r="E2894" s="40" t="s">
        <v>5747</v>
      </c>
      <c r="F2894" s="46" t="s">
        <v>5898</v>
      </c>
      <c r="G2894" s="46" t="s">
        <v>5898</v>
      </c>
      <c r="H2894" s="46">
        <v>2.5000000000000001E-2</v>
      </c>
      <c r="I2894" s="46" t="s">
        <v>5898</v>
      </c>
      <c r="J2894" s="92" t="s">
        <v>5898</v>
      </c>
    </row>
    <row r="2895" spans="4:10" x14ac:dyDescent="0.15">
      <c r="D2895" s="40" t="s">
        <v>5748</v>
      </c>
      <c r="E2895" s="40" t="s">
        <v>5749</v>
      </c>
      <c r="F2895" s="46" t="s">
        <v>5898</v>
      </c>
      <c r="G2895" s="46" t="s">
        <v>5898</v>
      </c>
      <c r="H2895" s="46">
        <v>0.4</v>
      </c>
      <c r="I2895" s="46" t="s">
        <v>5898</v>
      </c>
      <c r="J2895" s="92" t="s">
        <v>5898</v>
      </c>
    </row>
    <row r="2896" spans="4:10" x14ac:dyDescent="0.15">
      <c r="D2896" s="40" t="s">
        <v>5750</v>
      </c>
      <c r="E2896" s="40" t="s">
        <v>5751</v>
      </c>
      <c r="F2896" s="46" t="s">
        <v>5898</v>
      </c>
      <c r="G2896" s="46" t="s">
        <v>5898</v>
      </c>
      <c r="H2896" s="46">
        <v>0.13</v>
      </c>
      <c r="I2896" s="46" t="s">
        <v>5898</v>
      </c>
      <c r="J2896" s="92" t="s">
        <v>5898</v>
      </c>
    </row>
    <row r="2897" spans="4:10" x14ac:dyDescent="0.15">
      <c r="D2897" s="40" t="s">
        <v>5752</v>
      </c>
      <c r="E2897" s="40" t="s">
        <v>5753</v>
      </c>
      <c r="F2897" s="46" t="s">
        <v>5898</v>
      </c>
      <c r="G2897" s="46" t="s">
        <v>5898</v>
      </c>
      <c r="H2897" s="46">
        <v>0.2</v>
      </c>
      <c r="I2897" s="46" t="s">
        <v>5898</v>
      </c>
      <c r="J2897" s="92" t="s">
        <v>5898</v>
      </c>
    </row>
    <row r="2898" spans="4:10" x14ac:dyDescent="0.15">
      <c r="D2898" s="40" t="s">
        <v>5754</v>
      </c>
      <c r="E2898" s="40" t="s">
        <v>5755</v>
      </c>
      <c r="F2898" s="46" t="s">
        <v>5898</v>
      </c>
      <c r="G2898" s="46" t="s">
        <v>5898</v>
      </c>
      <c r="H2898" s="46">
        <v>0.13</v>
      </c>
      <c r="I2898" s="46" t="s">
        <v>5898</v>
      </c>
      <c r="J2898" s="92" t="s">
        <v>5898</v>
      </c>
    </row>
  </sheetData>
  <phoneticPr fontId="10"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152"/>
  <sheetViews>
    <sheetView showGridLines="0" workbookViewId="0">
      <pane xSplit="4" ySplit="2" topLeftCell="E3" activePane="bottomRight" state="frozen"/>
      <selection pane="topRight" activeCell="E1" sqref="E1"/>
      <selection pane="bottomLeft" activeCell="A3" sqref="A3"/>
      <selection pane="bottomRight" activeCell="L46" sqref="L46"/>
    </sheetView>
  </sheetViews>
  <sheetFormatPr defaultColWidth="9.125" defaultRowHeight="12.75" x14ac:dyDescent="0.15"/>
  <cols>
    <col min="1" max="4" width="9.125" style="53"/>
    <col min="5" max="5" width="11.625" style="53" bestFit="1" customWidth="1"/>
    <col min="6" max="6" width="12" style="53" customWidth="1"/>
    <col min="7" max="7" width="12" style="136" customWidth="1"/>
    <col min="8" max="8" width="12.375" style="53" customWidth="1"/>
    <col min="9" max="10" width="13.125" style="53" customWidth="1"/>
    <col min="11" max="16384" width="9.125" style="53"/>
  </cols>
  <sheetData>
    <row r="1" spans="2:11" x14ac:dyDescent="0.15">
      <c r="B1" s="48"/>
      <c r="C1" s="48"/>
      <c r="D1" s="48"/>
      <c r="E1" s="48"/>
      <c r="F1" s="48"/>
      <c r="G1" s="138"/>
      <c r="H1" s="48"/>
      <c r="I1" s="48" t="s">
        <v>6697</v>
      </c>
      <c r="J1" s="48" t="s">
        <v>5893</v>
      </c>
      <c r="K1" s="48"/>
    </row>
    <row r="2" spans="2:11" x14ac:dyDescent="0.15">
      <c r="B2" s="55" t="s">
        <v>5846</v>
      </c>
      <c r="C2" s="55" t="s">
        <v>68</v>
      </c>
      <c r="D2" s="55" t="s">
        <v>69</v>
      </c>
      <c r="E2" s="55" t="s">
        <v>6377</v>
      </c>
      <c r="F2" s="48" t="s">
        <v>5855</v>
      </c>
      <c r="G2" s="138" t="s">
        <v>6698</v>
      </c>
      <c r="H2" s="48" t="s">
        <v>5894</v>
      </c>
      <c r="I2" s="48" t="s">
        <v>5876</v>
      </c>
      <c r="J2" s="48" t="s">
        <v>5876</v>
      </c>
      <c r="K2" s="48" t="s">
        <v>5870</v>
      </c>
    </row>
    <row r="3" spans="2:11" x14ac:dyDescent="0.15">
      <c r="B3" s="53">
        <f>年报10送X筛选!N5</f>
        <v>1</v>
      </c>
      <c r="C3" s="53" t="str">
        <f>年报10送X筛选!O5</f>
        <v>000018.SZ</v>
      </c>
      <c r="D3" s="53" t="str">
        <f>年报10送X筛选!P5</f>
        <v>神州长城</v>
      </c>
      <c r="E3" s="46">
        <f>年报10送X筛选!Q5</f>
        <v>2.8</v>
      </c>
      <c r="F3" s="53" t="str">
        <f>IFERROR(VLOOKUP(C3,'2015年报与2016中报日期'!D:H,5,),"")</f>
        <v>2016-06-07</v>
      </c>
      <c r="G3" s="52">
        <f>F3-1</f>
        <v>42527</v>
      </c>
      <c r="H3" s="52">
        <f>IFERROR(IF(MONTH(F3)=12,DATE(YEAR(F3)+1,1,DAY(F3)),DATE(YEAR(F3),MONTH(F3)+1,DAY(F3))),"")</f>
        <v>42558</v>
      </c>
      <c r="I3" s="56">
        <f>[1]!EM_S_DQ_CLOSE(C3,G3,"1")</f>
        <v>46.98</v>
      </c>
      <c r="J3" s="56">
        <f>[1]!EM_S_DQ_CLOSE(C3,H3,"1")</f>
        <v>12.17</v>
      </c>
      <c r="K3" s="62">
        <f>IFERROR((J3-I3)/I3,"")</f>
        <v>-0.7409535972754363</v>
      </c>
    </row>
    <row r="4" spans="2:11" x14ac:dyDescent="0.15">
      <c r="B4" s="53">
        <f>年报10送X筛选!N6</f>
        <v>2</v>
      </c>
      <c r="C4" s="53" t="str">
        <f>年报10送X筛选!O6</f>
        <v>000078.SZ</v>
      </c>
      <c r="D4" s="53" t="str">
        <f>年报10送X筛选!P6</f>
        <v>海王生物</v>
      </c>
      <c r="E4" s="46">
        <v>1.5</v>
      </c>
      <c r="F4" s="136" t="s">
        <v>5922</v>
      </c>
      <c r="G4" s="52">
        <v>42516</v>
      </c>
      <c r="H4" s="52">
        <v>42548</v>
      </c>
      <c r="I4" s="56">
        <v>19.149999999999999</v>
      </c>
      <c r="J4" s="56">
        <v>7.23</v>
      </c>
      <c r="K4" s="62">
        <v>-0.62245430809399471</v>
      </c>
    </row>
    <row r="5" spans="2:11" x14ac:dyDescent="0.15">
      <c r="B5" s="53">
        <f>年报10送X筛选!N7</f>
        <v>3</v>
      </c>
      <c r="C5" s="53" t="str">
        <f>年报10送X筛选!O7</f>
        <v>000516.SZ</v>
      </c>
      <c r="D5" s="53" t="str">
        <f>年报10送X筛选!P7</f>
        <v>国际医学</v>
      </c>
      <c r="E5" s="46">
        <v>1.5</v>
      </c>
      <c r="F5" s="136" t="s">
        <v>5925</v>
      </c>
      <c r="G5" s="52">
        <v>42508</v>
      </c>
      <c r="H5" s="52">
        <v>42540</v>
      </c>
      <c r="I5" s="56">
        <v>15.14</v>
      </c>
      <c r="J5" s="56">
        <v>5.81</v>
      </c>
      <c r="K5" s="62">
        <v>-0.6162483487450463</v>
      </c>
    </row>
    <row r="6" spans="2:11" x14ac:dyDescent="0.15">
      <c r="B6" s="53">
        <f>年报10送X筛选!N8</f>
        <v>4</v>
      </c>
      <c r="C6" s="53" t="str">
        <f>年报10送X筛选!O8</f>
        <v>000836.SZ</v>
      </c>
      <c r="D6" s="53" t="str">
        <f>年报10送X筛选!P8</f>
        <v>鑫茂科技</v>
      </c>
      <c r="E6" s="46">
        <v>2</v>
      </c>
      <c r="F6" s="136" t="s">
        <v>5983</v>
      </c>
      <c r="G6" s="52">
        <v>42424</v>
      </c>
      <c r="H6" s="52">
        <v>42454</v>
      </c>
      <c r="I6" s="56">
        <v>23.09</v>
      </c>
      <c r="J6" s="56">
        <v>7.7</v>
      </c>
      <c r="K6" s="62">
        <v>-0.66652230402771762</v>
      </c>
    </row>
    <row r="7" spans="2:11" x14ac:dyDescent="0.15">
      <c r="B7" s="53">
        <f>年报10送X筛选!N9</f>
        <v>5</v>
      </c>
      <c r="C7" s="53" t="str">
        <f>年报10送X筛选!O9</f>
        <v>000838.SZ</v>
      </c>
      <c r="D7" s="53" t="str">
        <f>年报10送X筛选!P9</f>
        <v>财信发展</v>
      </c>
      <c r="E7" s="46">
        <v>2.5</v>
      </c>
      <c r="F7" s="136" t="s">
        <v>5981</v>
      </c>
      <c r="G7" s="52">
        <v>42436</v>
      </c>
      <c r="H7" s="52">
        <v>42468</v>
      </c>
      <c r="I7" s="56">
        <v>55.68</v>
      </c>
      <c r="J7" s="56">
        <v>16.37</v>
      </c>
      <c r="K7" s="62">
        <v>-0.70599856321839083</v>
      </c>
    </row>
    <row r="8" spans="2:11" x14ac:dyDescent="0.15">
      <c r="B8" s="53">
        <f>年报10送X筛选!N10</f>
        <v>6</v>
      </c>
      <c r="C8" s="53" t="str">
        <f>年报10送X筛选!O10</f>
        <v>000839.SZ</v>
      </c>
      <c r="D8" s="53" t="str">
        <f>年报10送X筛选!P10</f>
        <v>中信国安</v>
      </c>
      <c r="E8" s="46">
        <v>1.5</v>
      </c>
      <c r="F8" s="136" t="s">
        <v>5961</v>
      </c>
      <c r="G8" s="52">
        <v>42579</v>
      </c>
      <c r="H8" s="52">
        <v>42611</v>
      </c>
      <c r="I8" s="56">
        <v>25.05</v>
      </c>
      <c r="J8" s="56">
        <v>10.7</v>
      </c>
      <c r="K8" s="62">
        <v>-0.57285429141716571</v>
      </c>
    </row>
    <row r="9" spans="2:11" x14ac:dyDescent="0.15">
      <c r="B9" s="53">
        <f>年报10送X筛选!N11</f>
        <v>7</v>
      </c>
      <c r="C9" s="53" t="str">
        <f>年报10送X筛选!O11</f>
        <v>000961.SZ</v>
      </c>
      <c r="D9" s="53" t="str">
        <f>年报10送X筛选!P11</f>
        <v>中南建设</v>
      </c>
      <c r="E9" s="46">
        <v>1.5</v>
      </c>
      <c r="F9" s="136" t="s">
        <v>5919</v>
      </c>
      <c r="G9" s="52">
        <v>42535</v>
      </c>
      <c r="H9" s="52">
        <v>42566</v>
      </c>
      <c r="I9" s="56">
        <v>16.399999999999999</v>
      </c>
      <c r="J9" s="56">
        <v>6.39</v>
      </c>
      <c r="K9" s="62">
        <v>-0.61036585365853657</v>
      </c>
    </row>
    <row r="10" spans="2:11" x14ac:dyDescent="0.15">
      <c r="B10" s="53">
        <f>年报10送X筛选!N12</f>
        <v>8</v>
      </c>
      <c r="C10" s="53" t="str">
        <f>年报10送X筛选!O12</f>
        <v>002002.SZ</v>
      </c>
      <c r="D10" s="53" t="str">
        <f>年报10送X筛选!P12</f>
        <v>鸿达兴业</v>
      </c>
      <c r="E10" s="46">
        <v>1.5206164</v>
      </c>
      <c r="F10" s="136" t="s">
        <v>5934</v>
      </c>
      <c r="G10" s="52">
        <v>42569</v>
      </c>
      <c r="H10" s="52">
        <v>42601</v>
      </c>
      <c r="I10" s="56">
        <v>18.82</v>
      </c>
      <c r="J10" s="56">
        <v>6.87</v>
      </c>
      <c r="K10" s="62">
        <v>-0.63496280552603612</v>
      </c>
    </row>
    <row r="11" spans="2:11" x14ac:dyDescent="0.15">
      <c r="B11" s="53">
        <f>年报10送X筛选!N13</f>
        <v>9</v>
      </c>
      <c r="C11" s="53" t="str">
        <f>年报10送X筛选!O13</f>
        <v>002019.SZ</v>
      </c>
      <c r="D11" s="53" t="str">
        <f>年报10送X筛选!P13</f>
        <v>亿帆医药</v>
      </c>
      <c r="E11" s="46">
        <v>1.5</v>
      </c>
      <c r="F11" s="136" t="s">
        <v>5975</v>
      </c>
      <c r="G11" s="52">
        <v>42505</v>
      </c>
      <c r="H11" s="52">
        <v>42537</v>
      </c>
      <c r="I11" s="56">
        <v>40.479999999999997</v>
      </c>
      <c r="J11" s="56">
        <v>14.48</v>
      </c>
      <c r="K11" s="62">
        <v>-0.64229249011857703</v>
      </c>
    </row>
    <row r="12" spans="2:11" x14ac:dyDescent="0.15">
      <c r="B12" s="53">
        <f>年报10送X筛选!N14</f>
        <v>10</v>
      </c>
      <c r="C12" s="53" t="str">
        <f>年报10送X筛选!O14</f>
        <v>002031.SZ</v>
      </c>
      <c r="D12" s="53" t="str">
        <f>年报10送X筛选!P14</f>
        <v>巨轮智能</v>
      </c>
      <c r="E12" s="46">
        <v>2</v>
      </c>
      <c r="F12" s="136" t="s">
        <v>5908</v>
      </c>
      <c r="G12" s="52">
        <v>42550</v>
      </c>
      <c r="H12" s="52">
        <v>42581</v>
      </c>
      <c r="I12" s="56">
        <v>14.19</v>
      </c>
      <c r="J12" s="56">
        <v>3.87</v>
      </c>
      <c r="K12" s="62">
        <v>-0.72727272727272729</v>
      </c>
    </row>
    <row r="13" spans="2:11" x14ac:dyDescent="0.15">
      <c r="B13" s="53">
        <f>年报10送X筛选!N15</f>
        <v>11</v>
      </c>
      <c r="C13" s="53" t="str">
        <f>年报10送X筛选!O15</f>
        <v>002121.SZ</v>
      </c>
      <c r="D13" s="53" t="str">
        <f>年报10送X筛选!P15</f>
        <v>科陆电子</v>
      </c>
      <c r="E13" s="46">
        <v>1.5</v>
      </c>
      <c r="F13" s="136" t="s">
        <v>5912</v>
      </c>
      <c r="G13" s="52">
        <v>42537</v>
      </c>
      <c r="H13" s="52">
        <v>42568</v>
      </c>
      <c r="I13" s="56">
        <v>26.68</v>
      </c>
      <c r="J13" s="56">
        <v>11.17</v>
      </c>
      <c r="K13" s="62">
        <v>-0.58133433283358316</v>
      </c>
    </row>
    <row r="14" spans="2:11" x14ac:dyDescent="0.15">
      <c r="B14" s="53">
        <f>年报10送X筛选!N16</f>
        <v>12</v>
      </c>
      <c r="C14" s="53" t="str">
        <f>年报10送X筛选!O16</f>
        <v>002145.SZ</v>
      </c>
      <c r="D14" s="53" t="str">
        <f>年报10送X筛选!P16</f>
        <v>中核钛白</v>
      </c>
      <c r="E14" s="46">
        <v>2</v>
      </c>
      <c r="F14" s="136" t="s">
        <v>5955</v>
      </c>
      <c r="G14" s="52">
        <v>42495</v>
      </c>
      <c r="H14" s="52">
        <v>42527</v>
      </c>
      <c r="I14" s="56">
        <v>23.31</v>
      </c>
      <c r="J14" s="56">
        <v>6.35</v>
      </c>
      <c r="K14" s="62">
        <v>-0.7275847275847277</v>
      </c>
    </row>
    <row r="15" spans="2:11" x14ac:dyDescent="0.15">
      <c r="B15" s="53">
        <f>年报10送X筛选!N17</f>
        <v>13</v>
      </c>
      <c r="C15" s="53" t="str">
        <f>年报10送X筛选!O17</f>
        <v>002153.SZ</v>
      </c>
      <c r="D15" s="53" t="str">
        <f>年报10送X筛选!P17</f>
        <v>石基信息</v>
      </c>
      <c r="E15" s="46">
        <v>2</v>
      </c>
      <c r="F15" s="136" t="s">
        <v>5947</v>
      </c>
      <c r="G15" s="52">
        <v>42500</v>
      </c>
      <c r="H15" s="52">
        <v>42532</v>
      </c>
      <c r="I15" s="56">
        <v>84.65</v>
      </c>
      <c r="J15" s="56">
        <v>26.84</v>
      </c>
      <c r="K15" s="62">
        <v>-0.68292971057294738</v>
      </c>
    </row>
    <row r="16" spans="2:11" x14ac:dyDescent="0.15">
      <c r="B16" s="53">
        <f>年报10送X筛选!N18</f>
        <v>14</v>
      </c>
      <c r="C16" s="53" t="str">
        <f>年报10送X筛选!O18</f>
        <v>002174.SZ</v>
      </c>
      <c r="D16" s="53" t="str">
        <f>年报10送X筛选!P18</f>
        <v>游族网络</v>
      </c>
      <c r="E16" s="46">
        <v>2</v>
      </c>
      <c r="F16" s="136" t="s">
        <v>5913</v>
      </c>
      <c r="G16" s="52">
        <v>42467</v>
      </c>
      <c r="H16" s="52">
        <v>42498</v>
      </c>
      <c r="I16" s="56">
        <v>146.54</v>
      </c>
      <c r="J16" s="56">
        <v>32.909999999999997</v>
      </c>
      <c r="K16" s="62">
        <v>-0.77541968063327416</v>
      </c>
    </row>
    <row r="17" spans="2:11" x14ac:dyDescent="0.15">
      <c r="B17" s="53">
        <f>年报10送X筛选!N19</f>
        <v>15</v>
      </c>
      <c r="C17" s="53" t="str">
        <f>年报10送X筛选!O19</f>
        <v>002175.SZ</v>
      </c>
      <c r="D17" s="53" t="str">
        <f>年报10送X筛选!P19</f>
        <v>东方网络</v>
      </c>
      <c r="E17" s="46">
        <v>1.6</v>
      </c>
      <c r="F17" s="136" t="s">
        <v>5961</v>
      </c>
      <c r="G17" s="52">
        <v>42579</v>
      </c>
      <c r="H17" s="52">
        <v>42611</v>
      </c>
      <c r="I17" s="56">
        <v>46.09</v>
      </c>
      <c r="J17" s="56">
        <v>17.690000000000001</v>
      </c>
      <c r="K17" s="62">
        <v>-0.61618572358429158</v>
      </c>
    </row>
    <row r="18" spans="2:11" x14ac:dyDescent="0.15">
      <c r="B18" s="53">
        <f>年报10送X筛选!N20</f>
        <v>16</v>
      </c>
      <c r="C18" s="53" t="str">
        <f>年报10送X筛选!O20</f>
        <v>002228.SZ</v>
      </c>
      <c r="D18" s="53" t="str">
        <f>年报10送X筛选!P20</f>
        <v>合兴包装</v>
      </c>
      <c r="E18" s="46">
        <v>1.8</v>
      </c>
      <c r="F18" s="136" t="s">
        <v>5906</v>
      </c>
      <c r="G18" s="52">
        <v>42507</v>
      </c>
      <c r="H18" s="52">
        <v>42539</v>
      </c>
      <c r="I18" s="56">
        <v>18.03</v>
      </c>
      <c r="J18" s="56">
        <v>5.34</v>
      </c>
      <c r="K18" s="62">
        <v>-0.70382695507487525</v>
      </c>
    </row>
    <row r="19" spans="2:11" x14ac:dyDescent="0.15">
      <c r="B19" s="53">
        <f>年报10送X筛选!N21</f>
        <v>17</v>
      </c>
      <c r="C19" s="53" t="str">
        <f>年报10送X筛选!O21</f>
        <v>002236.SZ</v>
      </c>
      <c r="D19" s="53" t="str">
        <f>年报10送X筛选!P21</f>
        <v>大华股份</v>
      </c>
      <c r="E19" s="46">
        <v>1.5</v>
      </c>
      <c r="F19" s="136" t="s">
        <v>5901</v>
      </c>
      <c r="G19" s="52">
        <v>42486</v>
      </c>
      <c r="H19" s="52">
        <v>42517</v>
      </c>
      <c r="I19" s="56">
        <v>33.270000000000003</v>
      </c>
      <c r="J19" s="56">
        <v>12.75</v>
      </c>
      <c r="K19" s="62">
        <v>-0.61677186654643823</v>
      </c>
    </row>
    <row r="20" spans="2:11" x14ac:dyDescent="0.15">
      <c r="B20" s="53">
        <f>年报10送X筛选!N22</f>
        <v>18</v>
      </c>
      <c r="C20" s="53" t="str">
        <f>年报10送X筛选!O22</f>
        <v>002279.SZ</v>
      </c>
      <c r="D20" s="53" t="str">
        <f>年报10送X筛选!P22</f>
        <v>久其软件</v>
      </c>
      <c r="E20" s="46">
        <v>1.5</v>
      </c>
      <c r="F20" s="136" t="s">
        <v>5937</v>
      </c>
      <c r="G20" s="52">
        <v>42501</v>
      </c>
      <c r="H20" s="52">
        <v>42533</v>
      </c>
      <c r="I20" s="56">
        <v>48.91</v>
      </c>
      <c r="J20" s="56">
        <v>22.94</v>
      </c>
      <c r="K20" s="62">
        <v>-0.53097526068288692</v>
      </c>
    </row>
    <row r="21" spans="2:11" x14ac:dyDescent="0.15">
      <c r="B21" s="53">
        <f>年报10送X筛选!N23</f>
        <v>19</v>
      </c>
      <c r="C21" s="53" t="str">
        <f>年报10送X筛选!O23</f>
        <v>002280.SZ</v>
      </c>
      <c r="D21" s="53" t="str">
        <f>年报10送X筛选!P23</f>
        <v>联络互动</v>
      </c>
      <c r="E21" s="46">
        <v>1.5</v>
      </c>
      <c r="F21" s="136" t="s">
        <v>5920</v>
      </c>
      <c r="G21" s="52">
        <v>42456</v>
      </c>
      <c r="H21" s="52">
        <v>42488</v>
      </c>
      <c r="I21" s="56">
        <v>56</v>
      </c>
      <c r="J21" s="56">
        <v>19.71</v>
      </c>
      <c r="K21" s="62">
        <v>-0.64803571428571427</v>
      </c>
    </row>
    <row r="22" spans="2:11" x14ac:dyDescent="0.15">
      <c r="B22" s="53">
        <f>年报10送X筛选!N24</f>
        <v>20</v>
      </c>
      <c r="C22" s="53" t="str">
        <f>年报10送X筛选!O24</f>
        <v>002310.SZ</v>
      </c>
      <c r="D22" s="53" t="str">
        <f>年报10送X筛选!P24</f>
        <v>东方园林</v>
      </c>
      <c r="E22" s="46">
        <v>1.5</v>
      </c>
      <c r="F22" s="136" t="s">
        <v>5979</v>
      </c>
      <c r="G22" s="52">
        <v>42568</v>
      </c>
      <c r="H22" s="52">
        <v>42600</v>
      </c>
      <c r="I22" s="56">
        <v>25.83</v>
      </c>
      <c r="J22" s="56">
        <v>13.84</v>
      </c>
      <c r="K22" s="62">
        <v>-0.46418892760356173</v>
      </c>
    </row>
    <row r="23" spans="2:11" x14ac:dyDescent="0.15">
      <c r="B23" s="53">
        <f>年报10送X筛选!N25</f>
        <v>21</v>
      </c>
      <c r="C23" s="53" t="str">
        <f>年报10送X筛选!O25</f>
        <v>002323.SZ</v>
      </c>
      <c r="D23" s="53" t="str">
        <f>年报10送X筛选!P25</f>
        <v>雅百特</v>
      </c>
      <c r="E23" s="46">
        <v>2</v>
      </c>
      <c r="F23" s="136" t="s">
        <v>5901</v>
      </c>
      <c r="G23" s="52">
        <v>42486</v>
      </c>
      <c r="H23" s="52">
        <v>42517</v>
      </c>
      <c r="I23" s="56">
        <v>45.9</v>
      </c>
      <c r="J23" s="56">
        <v>12.21</v>
      </c>
      <c r="K23" s="62">
        <v>-0.73398692810457511</v>
      </c>
    </row>
    <row r="24" spans="2:11" x14ac:dyDescent="0.15">
      <c r="B24" s="53">
        <f>年报10送X筛选!N26</f>
        <v>22</v>
      </c>
      <c r="C24" s="53" t="str">
        <f>年报10送X筛选!O26</f>
        <v>002407.SZ</v>
      </c>
      <c r="D24" s="53" t="str">
        <f>年报10送X筛选!P26</f>
        <v>多氟多</v>
      </c>
      <c r="E24" s="46">
        <v>1.5</v>
      </c>
      <c r="F24" s="136" t="s">
        <v>5937</v>
      </c>
      <c r="G24" s="52">
        <v>42501</v>
      </c>
      <c r="H24" s="52">
        <v>42533</v>
      </c>
      <c r="I24" s="56">
        <v>98.2</v>
      </c>
      <c r="J24" s="56">
        <v>42.39</v>
      </c>
      <c r="K24" s="62">
        <v>-0.56832993890020367</v>
      </c>
    </row>
    <row r="25" spans="2:11" x14ac:dyDescent="0.15">
      <c r="B25" s="53">
        <f>年报10送X筛选!N27</f>
        <v>23</v>
      </c>
      <c r="C25" s="53" t="str">
        <f>年报10送X筛选!O27</f>
        <v>002413.SZ</v>
      </c>
      <c r="D25" s="53" t="str">
        <f>年报10送X筛选!P27</f>
        <v>雷科防务</v>
      </c>
      <c r="E25" s="46">
        <v>2.1</v>
      </c>
      <c r="F25" s="136" t="s">
        <v>5962</v>
      </c>
      <c r="G25" s="52">
        <v>42502</v>
      </c>
      <c r="H25" s="52">
        <v>42534</v>
      </c>
      <c r="I25" s="56">
        <v>44.47</v>
      </c>
      <c r="J25" s="56">
        <v>12.71</v>
      </c>
      <c r="K25" s="62">
        <v>-0.71418934112885091</v>
      </c>
    </row>
    <row r="26" spans="2:11" x14ac:dyDescent="0.15">
      <c r="B26" s="53">
        <f>年报10送X筛选!N28</f>
        <v>24</v>
      </c>
      <c r="C26" s="53" t="str">
        <f>年报10送X筛选!O28</f>
        <v>002418.SZ</v>
      </c>
      <c r="D26" s="53" t="str">
        <f>年报10送X筛选!P28</f>
        <v>康盛股份</v>
      </c>
      <c r="E26" s="46">
        <v>2</v>
      </c>
      <c r="F26" s="136" t="s">
        <v>5925</v>
      </c>
      <c r="G26" s="52">
        <v>42508</v>
      </c>
      <c r="H26" s="52">
        <v>42540</v>
      </c>
      <c r="I26" s="56">
        <v>24.84</v>
      </c>
      <c r="J26" s="56">
        <v>10.039999999999999</v>
      </c>
      <c r="K26" s="62">
        <v>-0.59581320450885666</v>
      </c>
    </row>
    <row r="27" spans="2:11" x14ac:dyDescent="0.15">
      <c r="B27" s="53">
        <f>年报10送X筛选!N29</f>
        <v>25</v>
      </c>
      <c r="C27" s="53" t="str">
        <f>年报10送X筛选!O29</f>
        <v>002426.SZ</v>
      </c>
      <c r="D27" s="53" t="str">
        <f>年报10送X筛选!P29</f>
        <v>胜利精密</v>
      </c>
      <c r="E27" s="46">
        <v>1.5</v>
      </c>
      <c r="F27" s="136" t="s">
        <v>5917</v>
      </c>
      <c r="G27" s="52">
        <v>42541</v>
      </c>
      <c r="H27" s="52">
        <v>42572</v>
      </c>
      <c r="I27" s="56">
        <v>25.49</v>
      </c>
      <c r="J27" s="56">
        <v>11.35</v>
      </c>
      <c r="K27" s="62">
        <v>-0.55472734405649271</v>
      </c>
    </row>
    <row r="28" spans="2:11" x14ac:dyDescent="0.15">
      <c r="B28" s="53">
        <f>年报10送X筛选!N30</f>
        <v>26</v>
      </c>
      <c r="C28" s="53" t="str">
        <f>年报10送X筛选!O30</f>
        <v>002431.SZ</v>
      </c>
      <c r="D28" s="53" t="str">
        <f>年报10送X筛选!P30</f>
        <v>棕榈股份</v>
      </c>
      <c r="E28" s="46">
        <v>1.5</v>
      </c>
      <c r="F28" s="136" t="s">
        <v>5955</v>
      </c>
      <c r="G28" s="52">
        <v>42495</v>
      </c>
      <c r="H28" s="52">
        <v>42527</v>
      </c>
      <c r="I28" s="56">
        <v>32.4</v>
      </c>
      <c r="J28" s="56">
        <v>11.7</v>
      </c>
      <c r="K28" s="62">
        <v>-0.63888888888888884</v>
      </c>
    </row>
    <row r="29" spans="2:11" x14ac:dyDescent="0.15">
      <c r="B29" s="53">
        <f>年报10送X筛选!N31</f>
        <v>27</v>
      </c>
      <c r="C29" s="53" t="str">
        <f>年报10送X筛选!O31</f>
        <v>002437.SZ</v>
      </c>
      <c r="D29" s="53" t="str">
        <f>年报10送X筛选!P31</f>
        <v>誉衡药业</v>
      </c>
      <c r="E29" s="46">
        <v>2</v>
      </c>
      <c r="F29" s="136" t="s">
        <v>5943</v>
      </c>
      <c r="G29" s="52">
        <v>42523</v>
      </c>
      <c r="H29" s="52">
        <v>42554</v>
      </c>
      <c r="I29" s="56">
        <v>29.1</v>
      </c>
      <c r="J29" s="56">
        <v>8.5500000000000007</v>
      </c>
      <c r="K29" s="62">
        <v>-0.70618556701030932</v>
      </c>
    </row>
    <row r="30" spans="2:11" x14ac:dyDescent="0.15">
      <c r="B30" s="53">
        <f>年报10送X筛选!N32</f>
        <v>28</v>
      </c>
      <c r="C30" s="53" t="str">
        <f>年报10送X筛选!O32</f>
        <v>002466.SZ</v>
      </c>
      <c r="D30" s="53" t="str">
        <f>年报10送X筛选!P32</f>
        <v>天齐锂业</v>
      </c>
      <c r="E30" s="46">
        <v>2.8</v>
      </c>
      <c r="F30" s="136" t="s">
        <v>5922</v>
      </c>
      <c r="G30" s="52">
        <v>42516</v>
      </c>
      <c r="H30" s="52">
        <v>42548</v>
      </c>
      <c r="I30" s="56">
        <v>181.6</v>
      </c>
      <c r="J30" s="56">
        <v>43.13</v>
      </c>
      <c r="K30" s="62">
        <v>-0.76250000000000007</v>
      </c>
    </row>
    <row r="31" spans="2:11" x14ac:dyDescent="0.15">
      <c r="B31" s="53">
        <f>年报10送X筛选!N33</f>
        <v>29</v>
      </c>
      <c r="C31" s="53" t="str">
        <f>年报10送X筛选!O33</f>
        <v>002477.SZ</v>
      </c>
      <c r="D31" s="53" t="str">
        <f>年报10送X筛选!P33</f>
        <v>雏鹰农牧</v>
      </c>
      <c r="E31" s="46">
        <v>2</v>
      </c>
      <c r="F31" s="136" t="s">
        <v>5940</v>
      </c>
      <c r="G31" s="52">
        <v>42544</v>
      </c>
      <c r="H31" s="52">
        <v>42575</v>
      </c>
      <c r="I31" s="56">
        <v>18.809999999999999</v>
      </c>
      <c r="J31" s="56">
        <v>5.78</v>
      </c>
      <c r="K31" s="62">
        <v>-0.69271664008506106</v>
      </c>
    </row>
    <row r="32" spans="2:11" x14ac:dyDescent="0.15">
      <c r="B32" s="53">
        <f>年报10送X筛选!N34</f>
        <v>30</v>
      </c>
      <c r="C32" s="53" t="str">
        <f>年报10送X筛选!O34</f>
        <v>002482.SZ</v>
      </c>
      <c r="D32" s="53" t="str">
        <f>年报10送X筛选!P34</f>
        <v>广田集团</v>
      </c>
      <c r="E32" s="46">
        <v>1.5</v>
      </c>
      <c r="F32" s="136" t="s">
        <v>5923</v>
      </c>
      <c r="G32" s="52">
        <v>42547</v>
      </c>
      <c r="H32" s="52">
        <v>42578</v>
      </c>
      <c r="I32" s="56">
        <v>19.010000000000002</v>
      </c>
      <c r="J32" s="56">
        <v>7.5</v>
      </c>
      <c r="K32" s="62">
        <v>-0.60547080483955817</v>
      </c>
    </row>
    <row r="33" spans="2:11" x14ac:dyDescent="0.15">
      <c r="B33" s="53">
        <f>年报10送X筛选!N35</f>
        <v>31</v>
      </c>
      <c r="C33" s="53" t="str">
        <f>年报10送X筛选!O35</f>
        <v>002496.SZ</v>
      </c>
      <c r="D33" s="53" t="str">
        <f>年报10送X筛选!P35</f>
        <v>辉丰股份</v>
      </c>
      <c r="E33" s="46">
        <v>2.8</v>
      </c>
      <c r="F33" s="136" t="s">
        <v>5959</v>
      </c>
      <c r="G33" s="52">
        <v>42520</v>
      </c>
      <c r="H33" s="52">
        <v>42552</v>
      </c>
      <c r="I33" s="56">
        <v>24.81</v>
      </c>
      <c r="J33" s="56">
        <v>5.77</v>
      </c>
      <c r="K33" s="62">
        <v>-0.76743248690044341</v>
      </c>
    </row>
    <row r="34" spans="2:11" x14ac:dyDescent="0.15">
      <c r="B34" s="53">
        <f>年报10送X筛选!N36</f>
        <v>32</v>
      </c>
      <c r="C34" s="53" t="str">
        <f>年报10送X筛选!O36</f>
        <v>002504.SZ</v>
      </c>
      <c r="D34" s="53" t="str">
        <f>年报10送X筛选!P36</f>
        <v>弘高创意</v>
      </c>
      <c r="E34" s="46">
        <v>1.5222560000000001</v>
      </c>
      <c r="F34" s="136" t="s">
        <v>5960</v>
      </c>
      <c r="G34" s="52">
        <v>42562</v>
      </c>
      <c r="H34" s="52">
        <v>42594</v>
      </c>
      <c r="I34" s="56">
        <v>24.9</v>
      </c>
      <c r="J34" s="56">
        <v>10.130000000000001</v>
      </c>
      <c r="K34" s="62">
        <v>-0.59317269076305212</v>
      </c>
    </row>
    <row r="35" spans="2:11" x14ac:dyDescent="0.15">
      <c r="B35" s="53">
        <f>年报10送X筛选!N37</f>
        <v>33</v>
      </c>
      <c r="C35" s="53" t="str">
        <f>年报10送X筛选!O37</f>
        <v>002536.SZ</v>
      </c>
      <c r="D35" s="53" t="str">
        <f>年报10送X筛选!P37</f>
        <v>西泵股份</v>
      </c>
      <c r="E35" s="46">
        <v>2</v>
      </c>
      <c r="F35" s="136" t="s">
        <v>5932</v>
      </c>
      <c r="G35" s="52">
        <v>42457</v>
      </c>
      <c r="H35" s="52">
        <v>42489</v>
      </c>
      <c r="I35" s="56">
        <v>66.3</v>
      </c>
      <c r="J35" s="56">
        <v>16.53</v>
      </c>
      <c r="K35" s="62">
        <v>-0.75067873303167421</v>
      </c>
    </row>
    <row r="36" spans="2:11" x14ac:dyDescent="0.15">
      <c r="B36" s="53">
        <f>年报10送X筛选!N38</f>
        <v>34</v>
      </c>
      <c r="C36" s="53" t="str">
        <f>年报10送X筛选!O38</f>
        <v>002546.SZ</v>
      </c>
      <c r="D36" s="53" t="str">
        <f>年报10送X筛选!P38</f>
        <v>新联电子</v>
      </c>
      <c r="E36" s="46">
        <v>1.8</v>
      </c>
      <c r="F36" s="136" t="s">
        <v>5938</v>
      </c>
      <c r="G36" s="52">
        <v>42452</v>
      </c>
      <c r="H36" s="52">
        <v>42484</v>
      </c>
      <c r="I36" s="56">
        <v>41.86</v>
      </c>
      <c r="J36" s="56">
        <v>11.8</v>
      </c>
      <c r="K36" s="62">
        <v>-0.71810797897754419</v>
      </c>
    </row>
    <row r="37" spans="2:11" x14ac:dyDescent="0.15">
      <c r="B37" s="53">
        <f>年报10送X筛选!N39</f>
        <v>35</v>
      </c>
      <c r="C37" s="53" t="str">
        <f>年报10送X筛选!O39</f>
        <v>002560.SZ</v>
      </c>
      <c r="D37" s="53" t="str">
        <f>年报10送X筛选!P39</f>
        <v>通达股份</v>
      </c>
      <c r="E37" s="46">
        <v>2</v>
      </c>
      <c r="F37" s="136" t="s">
        <v>5965</v>
      </c>
      <c r="G37" s="52">
        <v>42498</v>
      </c>
      <c r="H37" s="52">
        <v>42530</v>
      </c>
      <c r="I37" s="56">
        <v>42.73</v>
      </c>
      <c r="J37" s="56">
        <v>10.84</v>
      </c>
      <c r="K37" s="62">
        <v>-0.74631406505967701</v>
      </c>
    </row>
    <row r="38" spans="2:11" x14ac:dyDescent="0.15">
      <c r="B38" s="53">
        <f>年报10送X筛选!N40</f>
        <v>36</v>
      </c>
      <c r="C38" s="53" t="str">
        <f>年报10送X筛选!O40</f>
        <v>002584.SZ</v>
      </c>
      <c r="D38" s="53" t="str">
        <f>年报10送X筛选!P40</f>
        <v>西陇科学</v>
      </c>
      <c r="E38" s="46">
        <v>1.5</v>
      </c>
      <c r="F38" s="136" t="s">
        <v>5901</v>
      </c>
      <c r="G38" s="52">
        <v>42486</v>
      </c>
      <c r="H38" s="52">
        <v>42517</v>
      </c>
      <c r="I38" s="56">
        <v>37.47</v>
      </c>
      <c r="J38" s="56">
        <v>12.56</v>
      </c>
      <c r="K38" s="62">
        <v>-0.66479850547104347</v>
      </c>
    </row>
    <row r="39" spans="2:11" x14ac:dyDescent="0.15">
      <c r="B39" s="53">
        <f>年报10送X筛选!N41</f>
        <v>37</v>
      </c>
      <c r="C39" s="53" t="str">
        <f>年报10送X筛选!O41</f>
        <v>002593.SZ</v>
      </c>
      <c r="D39" s="53" t="str">
        <f>年报10送X筛选!P41</f>
        <v>日上集团</v>
      </c>
      <c r="E39" s="46">
        <v>2</v>
      </c>
      <c r="F39" s="136" t="s">
        <v>5926</v>
      </c>
      <c r="G39" s="52">
        <v>42506</v>
      </c>
      <c r="H39" s="52">
        <v>42538</v>
      </c>
      <c r="I39" s="56">
        <v>25.05</v>
      </c>
      <c r="J39" s="56">
        <v>6.81</v>
      </c>
      <c r="K39" s="62">
        <v>-0.72814371257485033</v>
      </c>
    </row>
    <row r="40" spans="2:11" x14ac:dyDescent="0.15">
      <c r="B40" s="53">
        <f>年报10送X筛选!N42</f>
        <v>38</v>
      </c>
      <c r="C40" s="53" t="str">
        <f>年报10送X筛选!O42</f>
        <v>002601.SZ</v>
      </c>
      <c r="D40" s="53" t="str">
        <f>年报10送X筛选!P42</f>
        <v>佰利联</v>
      </c>
      <c r="E40" s="46">
        <v>2.5</v>
      </c>
      <c r="F40" s="136" t="s">
        <v>5901</v>
      </c>
      <c r="G40" s="52">
        <v>42486</v>
      </c>
      <c r="H40" s="52">
        <v>42517</v>
      </c>
      <c r="I40" s="56">
        <v>50.97</v>
      </c>
      <c r="J40" s="56">
        <v>12.3</v>
      </c>
      <c r="K40" s="62">
        <v>-0.75868157739846975</v>
      </c>
    </row>
    <row r="41" spans="2:11" x14ac:dyDescent="0.15">
      <c r="B41" s="53">
        <f>年报10送X筛选!N43</f>
        <v>39</v>
      </c>
      <c r="C41" s="53" t="str">
        <f>年报10送X筛选!O43</f>
        <v>002619.SZ</v>
      </c>
      <c r="D41" s="53" t="str">
        <f>年报10送X筛选!P43</f>
        <v>巨龙管业</v>
      </c>
      <c r="E41" s="46">
        <v>1.5</v>
      </c>
      <c r="F41" s="136" t="s">
        <v>5973</v>
      </c>
      <c r="G41" s="52">
        <v>42522</v>
      </c>
      <c r="H41" s="52">
        <v>42553</v>
      </c>
      <c r="I41" s="56">
        <v>43.85</v>
      </c>
      <c r="J41" s="56">
        <v>14.35</v>
      </c>
      <c r="K41" s="62">
        <v>-0.67274800456100337</v>
      </c>
    </row>
    <row r="42" spans="2:11" x14ac:dyDescent="0.15">
      <c r="B42" s="53">
        <f>年报10送X筛选!N44</f>
        <v>40</v>
      </c>
      <c r="C42" s="53" t="str">
        <f>年报10送X筛选!O44</f>
        <v>002634.SZ</v>
      </c>
      <c r="D42" s="53" t="str">
        <f>年报10送X筛选!P44</f>
        <v>棒杰股份</v>
      </c>
      <c r="E42" s="46">
        <v>2.6</v>
      </c>
      <c r="F42" s="136" t="s">
        <v>5937</v>
      </c>
      <c r="G42" s="52">
        <v>42501</v>
      </c>
      <c r="H42" s="52">
        <v>42533</v>
      </c>
      <c r="I42" s="56">
        <v>44.25</v>
      </c>
      <c r="J42" s="56">
        <v>10.57</v>
      </c>
      <c r="K42" s="62">
        <v>-0.76112994350282481</v>
      </c>
    </row>
    <row r="43" spans="2:11" x14ac:dyDescent="0.15">
      <c r="B43" s="53">
        <f>年报10送X筛选!N45</f>
        <v>41</v>
      </c>
      <c r="C43" s="53" t="str">
        <f>年报10送X筛选!O45</f>
        <v>002638.SZ</v>
      </c>
      <c r="D43" s="53" t="str">
        <f>年报10送X筛选!P45</f>
        <v>勤上光电</v>
      </c>
      <c r="E43" s="46">
        <v>1.5</v>
      </c>
      <c r="F43" s="136" t="s">
        <v>5948</v>
      </c>
      <c r="G43" s="52">
        <v>42554</v>
      </c>
      <c r="H43" s="52">
        <v>42586</v>
      </c>
      <c r="I43" s="56">
        <v>21.44</v>
      </c>
      <c r="J43" s="56">
        <v>8.56</v>
      </c>
      <c r="K43" s="62">
        <v>-0.60074626865671643</v>
      </c>
    </row>
    <row r="44" spans="2:11" x14ac:dyDescent="0.15">
      <c r="B44" s="53">
        <f>年报10送X筛选!N46</f>
        <v>42</v>
      </c>
      <c r="C44" s="53" t="str">
        <f>年报10送X筛选!O46</f>
        <v>002654.SZ</v>
      </c>
      <c r="D44" s="53" t="str">
        <f>年报10送X筛选!P46</f>
        <v>万润科技</v>
      </c>
      <c r="E44" s="46">
        <v>2</v>
      </c>
      <c r="F44" s="136" t="s">
        <v>5957</v>
      </c>
      <c r="G44" s="52">
        <v>42429</v>
      </c>
      <c r="H44" s="52">
        <v>42461</v>
      </c>
      <c r="I44" s="56">
        <v>41.22</v>
      </c>
      <c r="J44" s="56">
        <v>15.42</v>
      </c>
      <c r="K44" s="62">
        <v>-0.62590975254730707</v>
      </c>
    </row>
    <row r="45" spans="2:11" x14ac:dyDescent="0.15">
      <c r="B45" s="53">
        <f>年报10送X筛选!N47</f>
        <v>43</v>
      </c>
      <c r="C45" s="53" t="str">
        <f>年报10送X筛选!O47</f>
        <v>002661.SZ</v>
      </c>
      <c r="D45" s="53" t="str">
        <f>年报10送X筛选!P47</f>
        <v>克明面业</v>
      </c>
      <c r="E45" s="46">
        <v>2</v>
      </c>
      <c r="F45" s="136" t="s">
        <v>5953</v>
      </c>
      <c r="G45" s="52">
        <v>42487</v>
      </c>
      <c r="H45" s="52">
        <v>42518</v>
      </c>
      <c r="I45" s="56">
        <v>57.75</v>
      </c>
      <c r="J45" s="56">
        <v>15.9</v>
      </c>
      <c r="K45" s="62">
        <v>-0.72467532467532469</v>
      </c>
    </row>
    <row r="46" spans="2:11" x14ac:dyDescent="0.15">
      <c r="B46" s="53">
        <f>年报10送X筛选!N48</f>
        <v>44</v>
      </c>
      <c r="C46" s="53" t="str">
        <f>年报10送X筛选!O48</f>
        <v>002665.SZ</v>
      </c>
      <c r="D46" s="53" t="str">
        <f>年报10送X筛选!P48</f>
        <v>首航节能</v>
      </c>
      <c r="E46" s="46">
        <v>1.7</v>
      </c>
      <c r="F46" s="136" t="s">
        <v>5950</v>
      </c>
      <c r="G46" s="52">
        <v>42494</v>
      </c>
      <c r="H46" s="52">
        <v>42526</v>
      </c>
      <c r="I46" s="56">
        <v>25.95</v>
      </c>
      <c r="J46" s="56">
        <v>8.42</v>
      </c>
      <c r="K46" s="62">
        <v>-0.67552986512524094</v>
      </c>
    </row>
    <row r="47" spans="2:11" x14ac:dyDescent="0.15">
      <c r="B47" s="53">
        <f>年报10送X筛选!N49</f>
        <v>45</v>
      </c>
      <c r="C47" s="53" t="str">
        <f>年报10送X筛选!O49</f>
        <v>002676.SZ</v>
      </c>
      <c r="D47" s="53" t="str">
        <f>年报10送X筛选!P49</f>
        <v>顺威股份</v>
      </c>
      <c r="E47" s="46">
        <v>1.5</v>
      </c>
      <c r="F47" s="136" t="s">
        <v>5971</v>
      </c>
      <c r="G47" s="52">
        <v>42439</v>
      </c>
      <c r="H47" s="52">
        <v>42471</v>
      </c>
      <c r="I47" s="56">
        <v>42.33</v>
      </c>
      <c r="J47" s="56">
        <v>18.91</v>
      </c>
      <c r="K47" s="62">
        <v>-0.55327191117410812</v>
      </c>
    </row>
    <row r="48" spans="2:11" x14ac:dyDescent="0.15">
      <c r="B48" s="53">
        <f>年报10送X筛选!N50</f>
        <v>46</v>
      </c>
      <c r="C48" s="53" t="str">
        <f>年报10送X筛选!O50</f>
        <v>002688.SZ</v>
      </c>
      <c r="D48" s="53" t="str">
        <f>年报10送X筛选!P50</f>
        <v>金河生物</v>
      </c>
      <c r="E48" s="46">
        <v>1.5</v>
      </c>
      <c r="F48" s="136" t="s">
        <v>5926</v>
      </c>
      <c r="G48" s="52">
        <v>42506</v>
      </c>
      <c r="H48" s="52">
        <v>42538</v>
      </c>
      <c r="I48" s="56">
        <v>26.5</v>
      </c>
      <c r="J48" s="56">
        <v>9.61</v>
      </c>
      <c r="K48" s="62">
        <v>-0.63735849056603777</v>
      </c>
    </row>
    <row r="49" spans="2:11" x14ac:dyDescent="0.15">
      <c r="B49" s="53">
        <f>年报10送X筛选!N51</f>
        <v>47</v>
      </c>
      <c r="C49" s="53" t="str">
        <f>年报10送X筛选!O51</f>
        <v>002709.SZ</v>
      </c>
      <c r="D49" s="53" t="str">
        <f>年报10送X筛选!P51</f>
        <v>天赐材料</v>
      </c>
      <c r="E49" s="46">
        <v>1.5</v>
      </c>
      <c r="F49" s="136" t="s">
        <v>5962</v>
      </c>
      <c r="G49" s="52">
        <v>42502</v>
      </c>
      <c r="H49" s="52">
        <v>42534</v>
      </c>
      <c r="I49" s="56">
        <v>138.82</v>
      </c>
      <c r="J49" s="56">
        <v>64.2</v>
      </c>
      <c r="K49" s="62">
        <v>-0.53753061518513179</v>
      </c>
    </row>
    <row r="50" spans="2:11" x14ac:dyDescent="0.15">
      <c r="B50" s="53">
        <f>年报10送X筛选!N52</f>
        <v>48</v>
      </c>
      <c r="C50" s="53" t="str">
        <f>年报10送X筛选!O52</f>
        <v>002712.SZ</v>
      </c>
      <c r="D50" s="53" t="str">
        <f>年报10送X筛选!P52</f>
        <v>思美传媒</v>
      </c>
      <c r="E50" s="46">
        <v>2</v>
      </c>
      <c r="F50" s="136" t="s">
        <v>5912</v>
      </c>
      <c r="G50" s="52">
        <v>42537</v>
      </c>
      <c r="H50" s="52">
        <v>42568</v>
      </c>
      <c r="I50" s="56">
        <v>114.2</v>
      </c>
      <c r="J50" s="56">
        <v>38.020000000000003</v>
      </c>
      <c r="K50" s="62">
        <v>-0.66707530647985991</v>
      </c>
    </row>
    <row r="51" spans="2:11" x14ac:dyDescent="0.15">
      <c r="B51" s="53">
        <f>年报10送X筛选!N53</f>
        <v>49</v>
      </c>
      <c r="C51" s="53" t="str">
        <f>年报10送X筛选!O53</f>
        <v>002740.SZ</v>
      </c>
      <c r="D51" s="53" t="str">
        <f>年报10送X筛选!P53</f>
        <v>爱迪尔</v>
      </c>
      <c r="E51" s="46">
        <v>2</v>
      </c>
      <c r="F51" s="136" t="s">
        <v>5963</v>
      </c>
      <c r="G51" s="52">
        <v>42470</v>
      </c>
      <c r="H51" s="52">
        <v>42501</v>
      </c>
      <c r="I51" s="56">
        <v>66.58</v>
      </c>
      <c r="J51" s="56">
        <v>15.86</v>
      </c>
      <c r="K51" s="62">
        <v>-0.76179032742565334</v>
      </c>
    </row>
    <row r="52" spans="2:11" x14ac:dyDescent="0.15">
      <c r="B52" s="53">
        <f>年报10送X筛选!N54</f>
        <v>50</v>
      </c>
      <c r="C52" s="53" t="str">
        <f>年报10送X筛选!O54</f>
        <v>002758.SZ</v>
      </c>
      <c r="D52" s="53" t="str">
        <f>年报10送X筛选!P54</f>
        <v>华通医药</v>
      </c>
      <c r="E52" s="46">
        <v>1.5</v>
      </c>
      <c r="F52" s="136" t="s">
        <v>5954</v>
      </c>
      <c r="G52" s="52">
        <v>42528</v>
      </c>
      <c r="H52" s="52">
        <v>42559</v>
      </c>
      <c r="I52" s="56">
        <v>80.39</v>
      </c>
      <c r="J52" s="56">
        <v>28.5</v>
      </c>
      <c r="K52" s="62">
        <v>-0.64547829332006468</v>
      </c>
    </row>
    <row r="53" spans="2:11" x14ac:dyDescent="0.15">
      <c r="B53" s="53">
        <f>年报10送X筛选!N55</f>
        <v>51</v>
      </c>
      <c r="C53" s="53" t="str">
        <f>年报10送X筛选!O55</f>
        <v>002759.SZ</v>
      </c>
      <c r="D53" s="53" t="str">
        <f>年报10送X筛选!P55</f>
        <v>天际股份</v>
      </c>
      <c r="E53" s="46">
        <v>1.5</v>
      </c>
      <c r="F53" s="136" t="s">
        <v>5912</v>
      </c>
      <c r="G53" s="52">
        <v>42537</v>
      </c>
      <c r="H53" s="52">
        <v>42568</v>
      </c>
      <c r="I53" s="56">
        <v>36.18</v>
      </c>
      <c r="J53" s="56">
        <v>37.409999999999997</v>
      </c>
      <c r="K53" s="62">
        <v>3.3996683250414508E-2</v>
      </c>
    </row>
    <row r="54" spans="2:11" x14ac:dyDescent="0.15">
      <c r="B54" s="53">
        <f>年报10送X筛选!N56</f>
        <v>52</v>
      </c>
      <c r="C54" s="53" t="str">
        <f>年报10送X筛选!O56</f>
        <v>002768.SZ</v>
      </c>
      <c r="D54" s="53" t="str">
        <f>年报10送X筛选!P56</f>
        <v>国恩股份</v>
      </c>
      <c r="E54" s="46">
        <v>2</v>
      </c>
      <c r="F54" s="136" t="s">
        <v>5902</v>
      </c>
      <c r="G54" s="52">
        <v>42458</v>
      </c>
      <c r="H54" s="52">
        <v>42490</v>
      </c>
      <c r="I54" s="56">
        <v>99.45</v>
      </c>
      <c r="J54" s="56">
        <v>30.13</v>
      </c>
      <c r="K54" s="62">
        <v>-0.69703368526897946</v>
      </c>
    </row>
    <row r="55" spans="2:11" x14ac:dyDescent="0.15">
      <c r="B55" s="53">
        <f>年报10送X筛选!N57</f>
        <v>53</v>
      </c>
      <c r="C55" s="53" t="str">
        <f>年报10送X筛选!O57</f>
        <v>002782.SZ</v>
      </c>
      <c r="D55" s="53" t="str">
        <f>年报10送X筛选!P57</f>
        <v>可立克</v>
      </c>
      <c r="E55" s="46">
        <v>1.5</v>
      </c>
      <c r="F55" s="136" t="s">
        <v>5954</v>
      </c>
      <c r="G55" s="52">
        <v>42528</v>
      </c>
      <c r="H55" s="52">
        <v>42559</v>
      </c>
      <c r="I55" s="56">
        <v>91.23</v>
      </c>
      <c r="J55" s="56">
        <v>34.369999999999997</v>
      </c>
      <c r="K55" s="62">
        <v>-0.62325989257919545</v>
      </c>
    </row>
    <row r="56" spans="2:11" x14ac:dyDescent="0.15">
      <c r="B56" s="53">
        <f>年报10送X筛选!N58</f>
        <v>54</v>
      </c>
      <c r="C56" s="53" t="str">
        <f>年报10送X筛选!O58</f>
        <v>002786.SZ</v>
      </c>
      <c r="D56" s="53" t="str">
        <f>年报10送X筛选!P58</f>
        <v>银宝山新</v>
      </c>
      <c r="E56" s="46">
        <v>2</v>
      </c>
      <c r="F56" s="136" t="s">
        <v>5959</v>
      </c>
      <c r="G56" s="52">
        <v>42520</v>
      </c>
      <c r="H56" s="52">
        <v>42552</v>
      </c>
      <c r="I56" s="56">
        <v>77.39</v>
      </c>
      <c r="J56" s="56">
        <v>29.75</v>
      </c>
      <c r="K56" s="62">
        <v>-0.61558340870913553</v>
      </c>
    </row>
    <row r="57" spans="2:11" x14ac:dyDescent="0.15">
      <c r="B57" s="53">
        <f>年报10送X筛选!N59</f>
        <v>55</v>
      </c>
      <c r="C57" s="53" t="str">
        <f>年报10送X筛选!O59</f>
        <v>300006.SZ</v>
      </c>
      <c r="D57" s="53" t="str">
        <f>年报10送X筛选!P59</f>
        <v>莱美药业</v>
      </c>
      <c r="E57" s="46">
        <v>2.6</v>
      </c>
      <c r="F57" s="136" t="s">
        <v>5939</v>
      </c>
      <c r="G57" s="52">
        <v>42513</v>
      </c>
      <c r="H57" s="52">
        <v>42545</v>
      </c>
      <c r="I57" s="56">
        <v>35.979999999999997</v>
      </c>
      <c r="J57" s="56">
        <v>8.4499999999999993</v>
      </c>
      <c r="K57" s="62">
        <v>-0.76514730405780984</v>
      </c>
    </row>
    <row r="58" spans="2:11" x14ac:dyDescent="0.15">
      <c r="B58" s="53">
        <f>年报10送X筛选!N60</f>
        <v>56</v>
      </c>
      <c r="C58" s="53" t="str">
        <f>年报10送X筛选!O60</f>
        <v>300023.SZ</v>
      </c>
      <c r="D58" s="53" t="str">
        <f>年报10送X筛选!P60</f>
        <v>宝德股份</v>
      </c>
      <c r="E58" s="46">
        <v>1.5</v>
      </c>
      <c r="F58" s="136" t="s">
        <v>5936</v>
      </c>
      <c r="G58" s="52">
        <v>42443</v>
      </c>
      <c r="H58" s="52">
        <v>42475</v>
      </c>
      <c r="I58" s="56">
        <v>52.69</v>
      </c>
      <c r="J58" s="56">
        <v>30.61</v>
      </c>
      <c r="K58" s="62">
        <v>-0.41905484911747959</v>
      </c>
    </row>
    <row r="59" spans="2:11" x14ac:dyDescent="0.15">
      <c r="B59" s="53">
        <f>年报10送X筛选!N61</f>
        <v>57</v>
      </c>
      <c r="C59" s="53" t="str">
        <f>年报10送X筛选!O61</f>
        <v>300053.SZ</v>
      </c>
      <c r="D59" s="53" t="str">
        <f>年报10送X筛选!P61</f>
        <v>欧比特</v>
      </c>
      <c r="E59" s="46">
        <v>1.5</v>
      </c>
      <c r="F59" s="136" t="s">
        <v>5939</v>
      </c>
      <c r="G59" s="52">
        <v>42513</v>
      </c>
      <c r="H59" s="52">
        <v>42545</v>
      </c>
      <c r="I59" s="56">
        <v>38.93</v>
      </c>
      <c r="J59" s="56">
        <v>17.98</v>
      </c>
      <c r="K59" s="62">
        <v>-0.53814538916003085</v>
      </c>
    </row>
    <row r="60" spans="2:11" x14ac:dyDescent="0.15">
      <c r="B60" s="53">
        <f>年报10送X筛选!N62</f>
        <v>58</v>
      </c>
      <c r="C60" s="53" t="str">
        <f>年报10送X筛选!O62</f>
        <v>300066.SZ</v>
      </c>
      <c r="D60" s="53" t="str">
        <f>年报10送X筛选!P62</f>
        <v>三川智慧</v>
      </c>
      <c r="E60" s="46">
        <v>1.5</v>
      </c>
      <c r="F60" s="136" t="s">
        <v>5906</v>
      </c>
      <c r="G60" s="52">
        <v>42507</v>
      </c>
      <c r="H60" s="52">
        <v>42539</v>
      </c>
      <c r="I60" s="56">
        <v>16.079999999999998</v>
      </c>
      <c r="J60" s="56">
        <v>5.94</v>
      </c>
      <c r="K60" s="62">
        <v>-0.63059701492537301</v>
      </c>
    </row>
    <row r="61" spans="2:11" x14ac:dyDescent="0.15">
      <c r="B61" s="53">
        <f>年报10送X筛选!N63</f>
        <v>59</v>
      </c>
      <c r="C61" s="53" t="str">
        <f>年报10送X筛选!O63</f>
        <v>300081.SZ</v>
      </c>
      <c r="D61" s="53" t="str">
        <f>年报10送X筛选!P63</f>
        <v>恒信移动</v>
      </c>
      <c r="E61" s="46">
        <v>1.5</v>
      </c>
      <c r="F61" s="136" t="s">
        <v>5975</v>
      </c>
      <c r="G61" s="52">
        <v>42505</v>
      </c>
      <c r="H61" s="52">
        <v>42537</v>
      </c>
      <c r="I61" s="56">
        <v>34.909999999999997</v>
      </c>
      <c r="J61" s="56">
        <v>15.68</v>
      </c>
      <c r="K61" s="62">
        <v>-0.55084503007734165</v>
      </c>
    </row>
    <row r="62" spans="2:11" x14ac:dyDescent="0.15">
      <c r="B62" s="53">
        <f>年报10送X筛选!N64</f>
        <v>60</v>
      </c>
      <c r="C62" s="53" t="str">
        <f>年报10送X筛选!O64</f>
        <v>300083.SZ</v>
      </c>
      <c r="D62" s="53" t="str">
        <f>年报10送X筛选!P64</f>
        <v>劲胜精密</v>
      </c>
      <c r="E62" s="46">
        <v>3</v>
      </c>
      <c r="F62" s="136" t="s">
        <v>5964</v>
      </c>
      <c r="G62" s="52">
        <v>42519</v>
      </c>
      <c r="H62" s="52">
        <v>42551</v>
      </c>
      <c r="I62" s="56">
        <v>32.99</v>
      </c>
      <c r="J62" s="56">
        <v>8.26</v>
      </c>
      <c r="K62" s="62">
        <v>-0.74962109730221282</v>
      </c>
    </row>
    <row r="63" spans="2:11" x14ac:dyDescent="0.15">
      <c r="B63" s="53">
        <f>年报10送X筛选!N65</f>
        <v>61</v>
      </c>
      <c r="C63" s="53" t="str">
        <f>年报10送X筛选!O65</f>
        <v>300089.SZ</v>
      </c>
      <c r="D63" s="53" t="str">
        <f>年报10送X筛选!P65</f>
        <v>文化长城</v>
      </c>
      <c r="E63" s="46">
        <v>1.5</v>
      </c>
      <c r="F63" s="136" t="s">
        <v>5910</v>
      </c>
      <c r="G63" s="52">
        <v>42512</v>
      </c>
      <c r="H63" s="52">
        <v>42544</v>
      </c>
      <c r="I63" s="56">
        <v>25.4</v>
      </c>
      <c r="J63" s="56">
        <v>11.02</v>
      </c>
      <c r="K63" s="62">
        <v>-0.56614173228346454</v>
      </c>
    </row>
    <row r="64" spans="2:11" x14ac:dyDescent="0.15">
      <c r="B64" s="53">
        <f>年报10送X筛选!N66</f>
        <v>62</v>
      </c>
      <c r="C64" s="53" t="str">
        <f>年报10送X筛选!O66</f>
        <v>300091.SZ</v>
      </c>
      <c r="D64" s="53" t="str">
        <f>年报10送X筛选!P66</f>
        <v>金通灵</v>
      </c>
      <c r="E64" s="46">
        <v>1.5</v>
      </c>
      <c r="F64" s="136" t="s">
        <v>5964</v>
      </c>
      <c r="G64" s="52">
        <v>42519</v>
      </c>
      <c r="H64" s="52">
        <v>42551</v>
      </c>
      <c r="I64" s="56">
        <v>30.05</v>
      </c>
      <c r="J64" s="56">
        <v>14.59</v>
      </c>
      <c r="K64" s="62">
        <v>-0.51447587354409319</v>
      </c>
    </row>
    <row r="65" spans="2:11" x14ac:dyDescent="0.15">
      <c r="B65" s="53">
        <f>年报10送X筛选!N67</f>
        <v>63</v>
      </c>
      <c r="C65" s="53" t="str">
        <f>年报10送X筛选!O67</f>
        <v>300099.SZ</v>
      </c>
      <c r="D65" s="53" t="str">
        <f>年报10送X筛选!P67</f>
        <v>尤洛卡</v>
      </c>
      <c r="E65" s="46">
        <v>1.5</v>
      </c>
      <c r="F65" s="136" t="s">
        <v>5918</v>
      </c>
      <c r="G65" s="52">
        <v>42514</v>
      </c>
      <c r="H65" s="52">
        <v>42546</v>
      </c>
      <c r="I65" s="56">
        <v>21.69</v>
      </c>
      <c r="J65" s="56">
        <v>8.24</v>
      </c>
      <c r="K65" s="62">
        <v>-0.62010142923005995</v>
      </c>
    </row>
    <row r="66" spans="2:11" x14ac:dyDescent="0.15">
      <c r="B66" s="53">
        <f>年报10送X筛选!N68</f>
        <v>64</v>
      </c>
      <c r="C66" s="53" t="str">
        <f>年报10送X筛选!O68</f>
        <v>300156.SZ</v>
      </c>
      <c r="D66" s="53" t="str">
        <f>年报10送X筛选!P68</f>
        <v>神雾环保</v>
      </c>
      <c r="E66" s="46">
        <v>1.5</v>
      </c>
      <c r="F66" s="136" t="s">
        <v>5926</v>
      </c>
      <c r="G66" s="52">
        <v>42506</v>
      </c>
      <c r="H66" s="52">
        <v>42538</v>
      </c>
      <c r="I66" s="56">
        <v>43.33</v>
      </c>
      <c r="J66" s="56">
        <v>17.21</v>
      </c>
      <c r="K66" s="62">
        <v>-0.60281560120009225</v>
      </c>
    </row>
    <row r="67" spans="2:11" x14ac:dyDescent="0.15">
      <c r="B67" s="53">
        <f>年报10送X筛选!N69</f>
        <v>65</v>
      </c>
      <c r="C67" s="53" t="str">
        <f>年报10送X筛选!O69</f>
        <v>300160.SZ</v>
      </c>
      <c r="D67" s="53" t="str">
        <f>年报10送X筛选!P69</f>
        <v>秀强股份</v>
      </c>
      <c r="E67" s="46">
        <v>2.2000000000000002</v>
      </c>
      <c r="F67" s="136" t="s">
        <v>5969</v>
      </c>
      <c r="G67" s="52">
        <v>42493</v>
      </c>
      <c r="H67" s="52">
        <v>42525</v>
      </c>
      <c r="I67" s="56">
        <v>49.08</v>
      </c>
      <c r="J67" s="56">
        <v>13.75</v>
      </c>
      <c r="K67" s="62">
        <v>-0.71984515077424616</v>
      </c>
    </row>
    <row r="68" spans="2:11" x14ac:dyDescent="0.15">
      <c r="B68" s="53">
        <f>年报10送X筛选!N70</f>
        <v>66</v>
      </c>
      <c r="C68" s="53" t="str">
        <f>年报10送X筛选!O70</f>
        <v>300187.SZ</v>
      </c>
      <c r="D68" s="53" t="str">
        <f>年报10送X筛选!P70</f>
        <v>永清环保</v>
      </c>
      <c r="E68" s="46">
        <v>2</v>
      </c>
      <c r="F68" s="136" t="s">
        <v>5947</v>
      </c>
      <c r="G68" s="52">
        <v>42500</v>
      </c>
      <c r="H68" s="52">
        <v>42532</v>
      </c>
      <c r="I68" s="56">
        <v>46.6</v>
      </c>
      <c r="J68" s="56">
        <v>14.37</v>
      </c>
      <c r="K68" s="62">
        <v>-0.69163090128755367</v>
      </c>
    </row>
    <row r="69" spans="2:11" x14ac:dyDescent="0.15">
      <c r="B69" s="53">
        <f>年报10送X筛选!N71</f>
        <v>67</v>
      </c>
      <c r="C69" s="53" t="str">
        <f>年报10送X筛选!O71</f>
        <v>300206.SZ</v>
      </c>
      <c r="D69" s="53" t="str">
        <f>年报10送X筛选!P71</f>
        <v>理邦仪器</v>
      </c>
      <c r="E69" s="46">
        <v>1.5</v>
      </c>
      <c r="F69" s="136" t="s">
        <v>5933</v>
      </c>
      <c r="G69" s="52">
        <v>42521</v>
      </c>
      <c r="H69" s="52">
        <v>42552</v>
      </c>
      <c r="I69" s="56">
        <v>27.56</v>
      </c>
      <c r="J69" s="56">
        <v>10.84</v>
      </c>
      <c r="K69" s="62">
        <v>-0.60667634252539915</v>
      </c>
    </row>
    <row r="70" spans="2:11" x14ac:dyDescent="0.15">
      <c r="B70" s="53">
        <f>年报10送X筛选!N72</f>
        <v>68</v>
      </c>
      <c r="C70" s="53" t="str">
        <f>年报10送X筛选!O72</f>
        <v>300217.SZ</v>
      </c>
      <c r="D70" s="53" t="str">
        <f>年报10送X筛选!P72</f>
        <v>东方电热</v>
      </c>
      <c r="E70" s="46">
        <v>1.8</v>
      </c>
      <c r="F70" s="136" t="s">
        <v>5947</v>
      </c>
      <c r="G70" s="52">
        <v>42500</v>
      </c>
      <c r="H70" s="52">
        <v>42532</v>
      </c>
      <c r="I70" s="56">
        <v>13.31</v>
      </c>
      <c r="J70" s="56">
        <v>4.74</v>
      </c>
      <c r="K70" s="62">
        <v>-0.64387678437265217</v>
      </c>
    </row>
    <row r="71" spans="2:11" x14ac:dyDescent="0.15">
      <c r="B71" s="53">
        <f>年报10送X筛选!N73</f>
        <v>69</v>
      </c>
      <c r="C71" s="53" t="str">
        <f>年报10送X筛选!O73</f>
        <v>300232.SZ</v>
      </c>
      <c r="D71" s="53" t="str">
        <f>年报10送X筛选!P73</f>
        <v>洲明科技</v>
      </c>
      <c r="E71" s="46">
        <v>1.5</v>
      </c>
      <c r="F71" s="136" t="s">
        <v>5939</v>
      </c>
      <c r="G71" s="52">
        <v>42513</v>
      </c>
      <c r="H71" s="52">
        <v>42545</v>
      </c>
      <c r="I71" s="56">
        <v>35.99</v>
      </c>
      <c r="J71" s="56">
        <v>16.170000000000002</v>
      </c>
      <c r="K71" s="62">
        <v>-0.55070853014726306</v>
      </c>
    </row>
    <row r="72" spans="2:11" x14ac:dyDescent="0.15">
      <c r="B72" s="53">
        <f>年报10送X筛选!N74</f>
        <v>70</v>
      </c>
      <c r="C72" s="53" t="str">
        <f>年报10送X筛选!O74</f>
        <v>300249.SZ</v>
      </c>
      <c r="D72" s="53" t="str">
        <f>年报10送X筛选!P74</f>
        <v>依米康</v>
      </c>
      <c r="E72" s="46">
        <v>1.5</v>
      </c>
      <c r="F72" s="136" t="s">
        <v>5907</v>
      </c>
      <c r="G72" s="52">
        <v>42488</v>
      </c>
      <c r="H72" s="52">
        <v>42519</v>
      </c>
      <c r="I72" s="56">
        <v>24.07</v>
      </c>
      <c r="J72" s="56">
        <v>8.5</v>
      </c>
      <c r="K72" s="62">
        <v>-0.64686331533028663</v>
      </c>
    </row>
    <row r="73" spans="2:11" x14ac:dyDescent="0.15">
      <c r="B73" s="53">
        <f>年报10送X筛选!N75</f>
        <v>71</v>
      </c>
      <c r="C73" s="53" t="str">
        <f>年报10送X筛选!O75</f>
        <v>300277.SZ</v>
      </c>
      <c r="D73" s="53" t="str">
        <f>年报10送X筛选!P75</f>
        <v>海联讯</v>
      </c>
      <c r="E73" s="46">
        <v>1.5</v>
      </c>
      <c r="F73" s="136" t="s">
        <v>5966</v>
      </c>
      <c r="G73" s="52">
        <v>42492</v>
      </c>
      <c r="H73" s="52">
        <v>42524</v>
      </c>
      <c r="I73" s="56">
        <v>35.81</v>
      </c>
      <c r="J73" s="56">
        <v>15.82</v>
      </c>
      <c r="K73" s="62">
        <v>-0.55822395978776884</v>
      </c>
    </row>
    <row r="74" spans="2:11" x14ac:dyDescent="0.15">
      <c r="B74" s="53">
        <f>年报10送X筛选!N76</f>
        <v>72</v>
      </c>
      <c r="C74" s="53" t="str">
        <f>年报10送X筛选!O76</f>
        <v>300343.SZ</v>
      </c>
      <c r="D74" s="53" t="str">
        <f>年报10送X筛选!P76</f>
        <v>联创互联</v>
      </c>
      <c r="E74" s="46">
        <v>2.7</v>
      </c>
      <c r="F74" s="136" t="s">
        <v>5954</v>
      </c>
      <c r="G74" s="52">
        <v>42528</v>
      </c>
      <c r="H74" s="52">
        <v>42559</v>
      </c>
      <c r="I74" s="56">
        <v>89.76</v>
      </c>
      <c r="J74" s="56">
        <v>20.95</v>
      </c>
      <c r="K74" s="62">
        <v>-0.76659982174688057</v>
      </c>
    </row>
    <row r="75" spans="2:11" x14ac:dyDescent="0.15">
      <c r="B75" s="53">
        <f>年报10送X筛选!N77</f>
        <v>73</v>
      </c>
      <c r="C75" s="53" t="str">
        <f>年报10送X筛选!O77</f>
        <v>300359.SZ</v>
      </c>
      <c r="D75" s="53" t="str">
        <f>年报10送X筛选!P77</f>
        <v>全通教育</v>
      </c>
      <c r="E75" s="46">
        <v>1.5</v>
      </c>
      <c r="F75" s="136" t="s">
        <v>5926</v>
      </c>
      <c r="G75" s="52">
        <v>42506</v>
      </c>
      <c r="H75" s="52">
        <v>42538</v>
      </c>
      <c r="I75" s="56">
        <v>66.7</v>
      </c>
      <c r="J75" s="56">
        <v>28.01</v>
      </c>
      <c r="K75" s="62">
        <v>-0.58005997001499243</v>
      </c>
    </row>
    <row r="76" spans="2:11" x14ac:dyDescent="0.15">
      <c r="B76" s="53">
        <f>年报10送X筛选!N78</f>
        <v>74</v>
      </c>
      <c r="C76" s="53" t="str">
        <f>年报10送X筛选!O78</f>
        <v>300362.SZ</v>
      </c>
      <c r="D76" s="53" t="str">
        <f>年报10送X筛选!P78</f>
        <v>天翔环境</v>
      </c>
      <c r="E76" s="46">
        <v>1.9405825999999999</v>
      </c>
      <c r="F76" s="136" t="s">
        <v>5972</v>
      </c>
      <c r="G76" s="52">
        <v>42565</v>
      </c>
      <c r="H76" s="52">
        <v>42597</v>
      </c>
      <c r="I76" s="56">
        <v>57.4</v>
      </c>
      <c r="J76" s="56">
        <v>15.97</v>
      </c>
      <c r="K76" s="62">
        <v>-0.72177700348432061</v>
      </c>
    </row>
    <row r="77" spans="2:11" x14ac:dyDescent="0.15">
      <c r="B77" s="53">
        <f>年报10送X筛选!N79</f>
        <v>75</v>
      </c>
      <c r="C77" s="53" t="str">
        <f>年报10送X筛选!O79</f>
        <v>300367.SZ</v>
      </c>
      <c r="D77" s="53" t="str">
        <f>年报10送X筛选!P79</f>
        <v>东方网力</v>
      </c>
      <c r="E77" s="46">
        <v>1.5</v>
      </c>
      <c r="F77" s="136" t="s">
        <v>5971</v>
      </c>
      <c r="G77" s="52">
        <v>42439</v>
      </c>
      <c r="H77" s="52">
        <v>42471</v>
      </c>
      <c r="I77" s="56">
        <v>65.599999999999994</v>
      </c>
      <c r="J77" s="56">
        <v>30.17</v>
      </c>
      <c r="K77" s="62">
        <v>-0.5400914634146341</v>
      </c>
    </row>
    <row r="78" spans="2:11" x14ac:dyDescent="0.15">
      <c r="B78" s="53">
        <f>年报10送X筛选!N80</f>
        <v>76</v>
      </c>
      <c r="C78" s="53" t="str">
        <f>年报10送X筛选!O80</f>
        <v>300390.SZ</v>
      </c>
      <c r="D78" s="53" t="str">
        <f>年报10送X筛选!P80</f>
        <v>天华超净</v>
      </c>
      <c r="E78" s="46">
        <v>1.5</v>
      </c>
      <c r="F78" s="136" t="s">
        <v>5907</v>
      </c>
      <c r="G78" s="52">
        <v>42488</v>
      </c>
      <c r="H78" s="52">
        <v>42519</v>
      </c>
      <c r="I78" s="56">
        <v>34.200000000000003</v>
      </c>
      <c r="J78" s="56">
        <v>11.68</v>
      </c>
      <c r="K78" s="62">
        <v>-0.65847953216374278</v>
      </c>
    </row>
    <row r="79" spans="2:11" x14ac:dyDescent="0.15">
      <c r="B79" s="53">
        <f>年报10送X筛选!N81</f>
        <v>77</v>
      </c>
      <c r="C79" s="53" t="str">
        <f>年报10送X筛选!O81</f>
        <v>300394.SZ</v>
      </c>
      <c r="D79" s="53" t="str">
        <f>年报10送X筛选!P81</f>
        <v>天孚通信</v>
      </c>
      <c r="E79" s="46">
        <v>1.5</v>
      </c>
      <c r="F79" s="136" t="s">
        <v>5925</v>
      </c>
      <c r="G79" s="52">
        <v>42508</v>
      </c>
      <c r="H79" s="52">
        <v>42540</v>
      </c>
      <c r="I79" s="56">
        <v>86</v>
      </c>
      <c r="J79" s="56">
        <v>35.17</v>
      </c>
      <c r="K79" s="62">
        <v>-0.591046511627907</v>
      </c>
    </row>
    <row r="80" spans="2:11" x14ac:dyDescent="0.15">
      <c r="B80" s="53">
        <f>年报10送X筛选!N82</f>
        <v>78</v>
      </c>
      <c r="C80" s="53" t="str">
        <f>年报10送X筛选!O82</f>
        <v>300419.SZ</v>
      </c>
      <c r="D80" s="53" t="str">
        <f>年报10送X筛选!P82</f>
        <v>浩丰科技</v>
      </c>
      <c r="E80" s="46">
        <v>2.8</v>
      </c>
      <c r="F80" s="136" t="s">
        <v>5907</v>
      </c>
      <c r="G80" s="52">
        <v>42488</v>
      </c>
      <c r="H80" s="52">
        <v>42519</v>
      </c>
      <c r="I80" s="56">
        <v>200.92</v>
      </c>
      <c r="J80" s="56">
        <v>40.299999999999997</v>
      </c>
      <c r="K80" s="62">
        <v>-0.79942265578339644</v>
      </c>
    </row>
    <row r="81" spans="2:11" x14ac:dyDescent="0.15">
      <c r="B81" s="53">
        <f>年报10送X筛选!N83</f>
        <v>79</v>
      </c>
      <c r="C81" s="53" t="str">
        <f>年报10送X筛选!O83</f>
        <v>300420.SZ</v>
      </c>
      <c r="D81" s="53" t="str">
        <f>年报10送X筛选!P83</f>
        <v>五洋科技</v>
      </c>
      <c r="E81" s="46">
        <v>1.5</v>
      </c>
      <c r="F81" s="136" t="s">
        <v>5946</v>
      </c>
      <c r="G81" s="52">
        <v>42558</v>
      </c>
      <c r="H81" s="52">
        <v>42590</v>
      </c>
      <c r="I81" s="56">
        <v>62.65</v>
      </c>
      <c r="J81" s="56">
        <v>23.88</v>
      </c>
      <c r="K81" s="62">
        <v>-0.61883479648842776</v>
      </c>
    </row>
    <row r="82" spans="2:11" x14ac:dyDescent="0.15">
      <c r="B82" s="53">
        <f>年报10送X筛选!N84</f>
        <v>80</v>
      </c>
      <c r="C82" s="53" t="str">
        <f>年报10送X筛选!O84</f>
        <v>300427.SZ</v>
      </c>
      <c r="D82" s="53" t="str">
        <f>年报10送X筛选!P84</f>
        <v>红相电力</v>
      </c>
      <c r="E82" s="46">
        <v>2.2000000000000002</v>
      </c>
      <c r="F82" s="136" t="s">
        <v>5906</v>
      </c>
      <c r="G82" s="52">
        <v>42507</v>
      </c>
      <c r="H82" s="52">
        <v>42539</v>
      </c>
      <c r="I82" s="56">
        <v>63.28</v>
      </c>
      <c r="J82" s="56">
        <v>21.89</v>
      </c>
      <c r="K82" s="62">
        <v>-0.65407711757269282</v>
      </c>
    </row>
    <row r="83" spans="2:11" x14ac:dyDescent="0.15">
      <c r="B83" s="53">
        <f>年报10送X筛选!N85</f>
        <v>81</v>
      </c>
      <c r="C83" s="53" t="str">
        <f>年报10送X筛选!O85</f>
        <v>300433.SZ</v>
      </c>
      <c r="D83" s="53" t="str">
        <f>年报10送X筛选!P85</f>
        <v>蓝思科技</v>
      </c>
      <c r="E83" s="46">
        <v>2</v>
      </c>
      <c r="F83" s="136" t="s">
        <v>5917</v>
      </c>
      <c r="G83" s="52">
        <v>42541</v>
      </c>
      <c r="H83" s="52">
        <v>42572</v>
      </c>
      <c r="I83" s="56">
        <v>92.2</v>
      </c>
      <c r="J83" s="56">
        <v>25.59</v>
      </c>
      <c r="K83" s="62">
        <v>-0.72245119305856831</v>
      </c>
    </row>
    <row r="84" spans="2:11" x14ac:dyDescent="0.15">
      <c r="B84" s="53">
        <f>年报10送X筛选!N86</f>
        <v>82</v>
      </c>
      <c r="C84" s="53" t="str">
        <f>年报10送X筛选!O86</f>
        <v>300435.SZ</v>
      </c>
      <c r="D84" s="53" t="str">
        <f>年报10送X筛选!P86</f>
        <v>中泰股份</v>
      </c>
      <c r="E84" s="46">
        <v>2</v>
      </c>
      <c r="F84" s="136" t="s">
        <v>5975</v>
      </c>
      <c r="G84" s="52">
        <v>42505</v>
      </c>
      <c r="H84" s="52">
        <v>42537</v>
      </c>
      <c r="I84" s="56">
        <v>67.28</v>
      </c>
      <c r="J84" s="56">
        <v>21.81</v>
      </c>
      <c r="K84" s="62">
        <v>-0.67583234244946488</v>
      </c>
    </row>
    <row r="85" spans="2:11" x14ac:dyDescent="0.15">
      <c r="B85" s="53">
        <f>年报10送X筛选!N87</f>
        <v>83</v>
      </c>
      <c r="C85" s="53" t="str">
        <f>年报10送X筛选!O87</f>
        <v>300437.SZ</v>
      </c>
      <c r="D85" s="53" t="str">
        <f>年报10送X筛选!P87</f>
        <v>清水源</v>
      </c>
      <c r="E85" s="46">
        <v>1.8</v>
      </c>
      <c r="F85" s="136" t="s">
        <v>5930</v>
      </c>
      <c r="G85" s="52">
        <v>42460</v>
      </c>
      <c r="H85" s="52">
        <v>42491</v>
      </c>
      <c r="I85" s="56">
        <v>105.77</v>
      </c>
      <c r="J85" s="56">
        <v>28.57</v>
      </c>
      <c r="K85" s="62">
        <v>-0.72988560083199383</v>
      </c>
    </row>
    <row r="86" spans="2:11" x14ac:dyDescent="0.15">
      <c r="B86" s="53">
        <f>年报10送X筛选!N88</f>
        <v>84</v>
      </c>
      <c r="C86" s="53" t="str">
        <f>年报10送X筛选!O88</f>
        <v>300438.SZ</v>
      </c>
      <c r="D86" s="53" t="str">
        <f>年报10送X筛选!P88</f>
        <v>鹏辉能源</v>
      </c>
      <c r="E86" s="46">
        <v>2</v>
      </c>
      <c r="F86" s="136" t="s">
        <v>5912</v>
      </c>
      <c r="G86" s="52">
        <v>42537</v>
      </c>
      <c r="H86" s="52">
        <v>42568</v>
      </c>
      <c r="I86" s="56">
        <v>144.01</v>
      </c>
      <c r="J86" s="56">
        <v>40.22</v>
      </c>
      <c r="K86" s="62">
        <v>-0.72071383931671407</v>
      </c>
    </row>
    <row r="87" spans="2:11" x14ac:dyDescent="0.15">
      <c r="B87" s="53">
        <f>年报10送X筛选!N89</f>
        <v>85</v>
      </c>
      <c r="C87" s="53" t="str">
        <f>年报10送X筛选!O89</f>
        <v>300450.SZ</v>
      </c>
      <c r="D87" s="53" t="str">
        <f>年报10送X筛选!P89</f>
        <v>先导智能</v>
      </c>
      <c r="E87" s="46">
        <v>2</v>
      </c>
      <c r="F87" s="136" t="s">
        <v>5932</v>
      </c>
      <c r="G87" s="52">
        <v>42457</v>
      </c>
      <c r="H87" s="52">
        <v>42489</v>
      </c>
      <c r="I87" s="56">
        <v>113.98</v>
      </c>
      <c r="J87" s="56">
        <v>37.81</v>
      </c>
      <c r="K87" s="62">
        <v>-0.66827513598876997</v>
      </c>
    </row>
    <row r="88" spans="2:11" x14ac:dyDescent="0.15">
      <c r="B88" s="53">
        <f>年报10送X筛选!N90</f>
        <v>86</v>
      </c>
      <c r="C88" s="53" t="str">
        <f>年报10送X筛选!O90</f>
        <v>300451.SZ</v>
      </c>
      <c r="D88" s="53" t="str">
        <f>年报10送X筛选!P90</f>
        <v>创业软件</v>
      </c>
      <c r="E88" s="46">
        <v>2</v>
      </c>
      <c r="F88" s="136" t="s">
        <v>5939</v>
      </c>
      <c r="G88" s="52">
        <v>42513</v>
      </c>
      <c r="H88" s="52">
        <v>42545</v>
      </c>
      <c r="I88" s="56">
        <v>139.72</v>
      </c>
      <c r="J88" s="56">
        <v>44.41</v>
      </c>
      <c r="K88" s="62">
        <v>-0.68215001431434297</v>
      </c>
    </row>
    <row r="89" spans="2:11" x14ac:dyDescent="0.15">
      <c r="B89" s="53">
        <f>年报10送X筛选!N91</f>
        <v>87</v>
      </c>
      <c r="C89" s="53" t="str">
        <f>年报10送X筛选!O91</f>
        <v>300463.SZ</v>
      </c>
      <c r="D89" s="53" t="str">
        <f>年报10送X筛选!P91</f>
        <v>迈克生物</v>
      </c>
      <c r="E89" s="46">
        <v>2</v>
      </c>
      <c r="F89" s="136" t="s">
        <v>5954</v>
      </c>
      <c r="G89" s="52">
        <v>42528</v>
      </c>
      <c r="H89" s="52">
        <v>42559</v>
      </c>
      <c r="I89" s="56">
        <v>91.5</v>
      </c>
      <c r="J89" s="56">
        <v>27.77</v>
      </c>
      <c r="K89" s="62">
        <v>-0.69650273224043724</v>
      </c>
    </row>
    <row r="90" spans="2:11" x14ac:dyDescent="0.15">
      <c r="B90" s="53">
        <f>年报10送X筛选!N92</f>
        <v>88</v>
      </c>
      <c r="C90" s="53" t="str">
        <f>年报10送X筛选!O92</f>
        <v>300464.SZ</v>
      </c>
      <c r="D90" s="53" t="str">
        <f>年报10送X筛选!P92</f>
        <v>星徽精密</v>
      </c>
      <c r="E90" s="46">
        <v>1.5</v>
      </c>
      <c r="F90" s="136" t="s">
        <v>5958</v>
      </c>
      <c r="G90" s="52">
        <v>42556</v>
      </c>
      <c r="H90" s="52">
        <v>42588</v>
      </c>
      <c r="I90" s="56">
        <v>52.27</v>
      </c>
      <c r="J90" s="56">
        <v>17.62</v>
      </c>
      <c r="K90" s="62">
        <v>-0.66290415152094895</v>
      </c>
    </row>
    <row r="91" spans="2:11" x14ac:dyDescent="0.15">
      <c r="B91" s="53">
        <f>年报10送X筛选!N93</f>
        <v>89</v>
      </c>
      <c r="C91" s="53" t="str">
        <f>年报10送X筛选!O93</f>
        <v>300466.SZ</v>
      </c>
      <c r="D91" s="53" t="str">
        <f>年报10送X筛选!P93</f>
        <v>赛摩电气</v>
      </c>
      <c r="E91" s="46">
        <v>2</v>
      </c>
      <c r="F91" s="136" t="s">
        <v>5953</v>
      </c>
      <c r="G91" s="52">
        <v>42487</v>
      </c>
      <c r="H91" s="52">
        <v>42518</v>
      </c>
      <c r="I91" s="56">
        <v>74.89</v>
      </c>
      <c r="J91" s="56">
        <v>28.9</v>
      </c>
      <c r="K91" s="62">
        <v>-0.61410068099879822</v>
      </c>
    </row>
    <row r="92" spans="2:11" x14ac:dyDescent="0.15">
      <c r="B92" s="53">
        <f>年报10送X筛选!N94</f>
        <v>90</v>
      </c>
      <c r="C92" s="53" t="str">
        <f>年报10送X筛选!O94</f>
        <v>300476.SZ</v>
      </c>
      <c r="D92" s="53" t="str">
        <f>年报10送X筛选!P94</f>
        <v>胜宏科技</v>
      </c>
      <c r="E92" s="46">
        <v>1.5</v>
      </c>
      <c r="F92" s="136" t="s">
        <v>5966</v>
      </c>
      <c r="G92" s="52">
        <v>42492</v>
      </c>
      <c r="H92" s="52">
        <v>42524</v>
      </c>
      <c r="I92" s="56">
        <v>53.25</v>
      </c>
      <c r="J92" s="56">
        <v>27.82</v>
      </c>
      <c r="K92" s="62">
        <v>-0.47755868544600938</v>
      </c>
    </row>
    <row r="93" spans="2:11" x14ac:dyDescent="0.15">
      <c r="B93" s="53">
        <f>年报10送X筛选!N95</f>
        <v>91</v>
      </c>
      <c r="C93" s="53" t="str">
        <f>年报10送X筛选!O95</f>
        <v>300477.SZ</v>
      </c>
      <c r="D93" s="53" t="str">
        <f>年报10送X筛选!P95</f>
        <v>合纵科技</v>
      </c>
      <c r="E93" s="46">
        <v>1.5</v>
      </c>
      <c r="F93" s="136" t="s">
        <v>5940</v>
      </c>
      <c r="G93" s="52">
        <v>42544</v>
      </c>
      <c r="H93" s="52">
        <v>42575</v>
      </c>
      <c r="I93" s="56">
        <v>60.05</v>
      </c>
      <c r="J93" s="56">
        <v>22.38</v>
      </c>
      <c r="K93" s="62">
        <v>-0.6273105745212324</v>
      </c>
    </row>
    <row r="94" spans="2:11" x14ac:dyDescent="0.15">
      <c r="B94" s="53">
        <f>年报10送X筛选!N96</f>
        <v>92</v>
      </c>
      <c r="C94" s="53" t="str">
        <f>年报10送X筛选!O96</f>
        <v>300495.SZ</v>
      </c>
      <c r="D94" s="53" t="str">
        <f>年报10送X筛选!P96</f>
        <v>美尚生态</v>
      </c>
      <c r="E94" s="46">
        <v>2</v>
      </c>
      <c r="F94" s="136" t="s">
        <v>5901</v>
      </c>
      <c r="G94" s="52">
        <v>42486</v>
      </c>
      <c r="H94" s="52">
        <v>42517</v>
      </c>
      <c r="I94" s="56">
        <v>148.1</v>
      </c>
      <c r="J94" s="56">
        <v>49.17</v>
      </c>
      <c r="K94" s="62">
        <v>-0.66799459824442942</v>
      </c>
    </row>
    <row r="95" spans="2:11" x14ac:dyDescent="0.15">
      <c r="B95" s="53">
        <f>年报10送X筛选!N97</f>
        <v>93</v>
      </c>
      <c r="C95" s="53" t="str">
        <f>年报10送X筛选!O97</f>
        <v>300496.SZ</v>
      </c>
      <c r="D95" s="53" t="str">
        <f>年报10送X筛选!P97</f>
        <v>中科创达</v>
      </c>
      <c r="E95" s="46">
        <v>2.908728</v>
      </c>
      <c r="F95" s="136" t="s">
        <v>5912</v>
      </c>
      <c r="G95" s="52">
        <v>42537</v>
      </c>
      <c r="H95" s="52">
        <v>42568</v>
      </c>
      <c r="I95" s="56">
        <v>298.58</v>
      </c>
      <c r="J95" s="56">
        <v>66.66</v>
      </c>
      <c r="K95" s="62">
        <v>-0.77674325138991229</v>
      </c>
    </row>
    <row r="96" spans="2:11" x14ac:dyDescent="0.15">
      <c r="B96" s="53">
        <f>年报10送X筛选!N98</f>
        <v>94</v>
      </c>
      <c r="C96" s="53" t="str">
        <f>年报10送X筛选!O98</f>
        <v>600116.SH</v>
      </c>
      <c r="D96" s="53" t="str">
        <f>年报10送X筛选!P98</f>
        <v>三峡水利</v>
      </c>
      <c r="E96" s="46">
        <v>2</v>
      </c>
      <c r="F96" s="136" t="s">
        <v>5976</v>
      </c>
      <c r="G96" s="52">
        <v>42477</v>
      </c>
      <c r="H96" s="52">
        <v>42508</v>
      </c>
      <c r="I96" s="56">
        <v>31.18</v>
      </c>
      <c r="J96" s="56">
        <v>7.32</v>
      </c>
      <c r="K96" s="62">
        <v>-0.76523412443874272</v>
      </c>
    </row>
    <row r="97" spans="2:11" x14ac:dyDescent="0.15">
      <c r="B97" s="53">
        <f>年报10送X筛选!N99</f>
        <v>95</v>
      </c>
      <c r="C97" s="53" t="str">
        <f>年报10送X筛选!O99</f>
        <v>600185.SH</v>
      </c>
      <c r="D97" s="53" t="str">
        <f>年报10送X筛选!P99</f>
        <v>格力地产</v>
      </c>
      <c r="E97" s="46">
        <v>1.8</v>
      </c>
      <c r="F97" s="136" t="s">
        <v>5929</v>
      </c>
      <c r="G97" s="52">
        <v>42515</v>
      </c>
      <c r="H97" s="52">
        <v>42547</v>
      </c>
      <c r="I97" s="56">
        <v>18.82</v>
      </c>
      <c r="J97" s="56">
        <v>6.09</v>
      </c>
      <c r="K97" s="62">
        <v>-0.67640807651434642</v>
      </c>
    </row>
    <row r="98" spans="2:11" x14ac:dyDescent="0.15">
      <c r="B98" s="53">
        <f>年报10送X筛选!N100</f>
        <v>96</v>
      </c>
      <c r="C98" s="53" t="str">
        <f>年报10送X筛选!O100</f>
        <v>600219.SH</v>
      </c>
      <c r="D98" s="53" t="str">
        <f>年报10送X筛选!P100</f>
        <v>南山铝业</v>
      </c>
      <c r="E98" s="46">
        <v>1.5</v>
      </c>
      <c r="F98" s="136" t="s">
        <v>5898</v>
      </c>
      <c r="G98" s="52"/>
      <c r="H98" s="52" t="s">
        <v>5898</v>
      </c>
      <c r="I98" s="56"/>
      <c r="J98" s="56">
        <v>7.96</v>
      </c>
      <c r="K98" s="62" t="s">
        <v>5898</v>
      </c>
    </row>
    <row r="99" spans="2:11" x14ac:dyDescent="0.15">
      <c r="B99" s="53">
        <f>年报10送X筛选!N101</f>
        <v>97</v>
      </c>
      <c r="C99" s="53" t="str">
        <f>年报10送X筛选!O101</f>
        <v>600298.SH</v>
      </c>
      <c r="D99" s="53" t="str">
        <f>年报10送X筛选!P101</f>
        <v>安琪酵母</v>
      </c>
      <c r="E99" s="46">
        <v>1.5</v>
      </c>
      <c r="F99" s="136" t="s">
        <v>5955</v>
      </c>
      <c r="G99" s="52">
        <v>42495</v>
      </c>
      <c r="H99" s="52">
        <v>42527</v>
      </c>
      <c r="I99" s="56">
        <v>42.92</v>
      </c>
      <c r="J99" s="56">
        <v>15.68</v>
      </c>
      <c r="K99" s="62">
        <v>-0.63466915191053119</v>
      </c>
    </row>
    <row r="100" spans="2:11" x14ac:dyDescent="0.15">
      <c r="B100" s="53">
        <f>年报10送X筛选!N102</f>
        <v>98</v>
      </c>
      <c r="C100" s="53" t="str">
        <f>年报10送X筛选!O102</f>
        <v>600313.SH</v>
      </c>
      <c r="D100" s="53" t="str">
        <f>年报10送X筛选!P102</f>
        <v>农发种业</v>
      </c>
      <c r="E100" s="46">
        <v>1.5</v>
      </c>
      <c r="F100" s="136" t="s">
        <v>5904</v>
      </c>
      <c r="G100" s="52">
        <v>42536</v>
      </c>
      <c r="H100" s="52">
        <v>42567</v>
      </c>
      <c r="I100" s="56">
        <v>14.03</v>
      </c>
      <c r="J100" s="56">
        <v>5.23</v>
      </c>
      <c r="K100" s="62">
        <v>-0.62722736992159656</v>
      </c>
    </row>
    <row r="101" spans="2:11" x14ac:dyDescent="0.15">
      <c r="B101" s="53">
        <f>年报10送X筛选!N103</f>
        <v>99</v>
      </c>
      <c r="C101" s="53" t="str">
        <f>年报10送X筛选!O103</f>
        <v>600370.SH</v>
      </c>
      <c r="D101" s="53" t="str">
        <f>年报10送X筛选!P103</f>
        <v>三房巷</v>
      </c>
      <c r="E101" s="46">
        <v>1.5</v>
      </c>
      <c r="F101" s="136" t="s">
        <v>5910</v>
      </c>
      <c r="G101" s="52">
        <v>42512</v>
      </c>
      <c r="H101" s="52">
        <v>42544</v>
      </c>
      <c r="I101" s="56">
        <v>13.64</v>
      </c>
      <c r="J101" s="56">
        <v>5.07</v>
      </c>
      <c r="K101" s="62">
        <v>-0.6282991202346041</v>
      </c>
    </row>
    <row r="102" spans="2:11" x14ac:dyDescent="0.15">
      <c r="B102" s="53">
        <f>年报10送X筛选!N104</f>
        <v>100</v>
      </c>
      <c r="C102" s="53" t="str">
        <f>年报10送X筛选!O104</f>
        <v>600522.SH</v>
      </c>
      <c r="D102" s="53" t="str">
        <f>年报10送X筛选!P104</f>
        <v>中天科技</v>
      </c>
      <c r="E102" s="46">
        <v>1.5</v>
      </c>
      <c r="F102" s="136" t="s">
        <v>5908</v>
      </c>
      <c r="G102" s="52">
        <v>42550</v>
      </c>
      <c r="H102" s="52">
        <v>42581</v>
      </c>
      <c r="I102" s="56">
        <v>24.37</v>
      </c>
      <c r="J102" s="56">
        <v>11.51</v>
      </c>
      <c r="K102" s="62">
        <v>-0.52769798933114487</v>
      </c>
    </row>
    <row r="103" spans="2:11" x14ac:dyDescent="0.15">
      <c r="B103" s="53">
        <f>年报10送X筛选!N105</f>
        <v>101</v>
      </c>
      <c r="C103" s="53" t="str">
        <f>年报10送X筛选!O105</f>
        <v>600530.SH</v>
      </c>
      <c r="D103" s="53" t="str">
        <f>年报10送X筛选!P105</f>
        <v>交大昂立</v>
      </c>
      <c r="E103" s="46">
        <v>1.5</v>
      </c>
      <c r="F103" s="136" t="s">
        <v>5899</v>
      </c>
      <c r="G103" s="52">
        <v>42548</v>
      </c>
      <c r="H103" s="52">
        <v>42579</v>
      </c>
      <c r="I103" s="56">
        <v>20.67</v>
      </c>
      <c r="J103" s="56">
        <v>9.6300000000000008</v>
      </c>
      <c r="K103" s="62">
        <v>-0.5341074020319303</v>
      </c>
    </row>
    <row r="104" spans="2:11" x14ac:dyDescent="0.15">
      <c r="B104" s="53">
        <f>年报10送X筛选!N106</f>
        <v>102</v>
      </c>
      <c r="C104" s="53" t="str">
        <f>年报10送X筛选!O106</f>
        <v>600531.SH</v>
      </c>
      <c r="D104" s="53" t="str">
        <f>年报10送X筛选!P106</f>
        <v>豫光金铅</v>
      </c>
      <c r="E104" s="46">
        <v>2</v>
      </c>
      <c r="F104" s="136" t="s">
        <v>5944</v>
      </c>
      <c r="G104" s="52">
        <v>42445</v>
      </c>
      <c r="H104" s="52">
        <v>42477</v>
      </c>
      <c r="I104" s="56">
        <v>22.82</v>
      </c>
      <c r="J104" s="56">
        <v>9.49</v>
      </c>
      <c r="K104" s="62">
        <v>-0.58413672217353196</v>
      </c>
    </row>
    <row r="105" spans="2:11" x14ac:dyDescent="0.15">
      <c r="B105" s="53">
        <f>年报10送X筛选!N107</f>
        <v>103</v>
      </c>
      <c r="C105" s="53" t="str">
        <f>年报10送X筛选!O107</f>
        <v>600559.SH</v>
      </c>
      <c r="D105" s="53" t="str">
        <f>年报10送X筛选!P107</f>
        <v>老白干酒</v>
      </c>
      <c r="E105" s="46">
        <v>1.5</v>
      </c>
      <c r="F105" s="136" t="s">
        <v>5940</v>
      </c>
      <c r="G105" s="52">
        <v>42544</v>
      </c>
      <c r="H105" s="52">
        <v>42575</v>
      </c>
      <c r="I105" s="56">
        <v>55.13</v>
      </c>
      <c r="J105" s="56">
        <v>25.22</v>
      </c>
      <c r="K105" s="62">
        <v>-0.54253582441501913</v>
      </c>
    </row>
    <row r="106" spans="2:11" x14ac:dyDescent="0.15">
      <c r="B106" s="53">
        <f>年报10送X筛选!N108</f>
        <v>104</v>
      </c>
      <c r="C106" s="53" t="str">
        <f>年报10送X筛选!O108</f>
        <v>600728.SH</v>
      </c>
      <c r="D106" s="53" t="str">
        <f>年报10送X筛选!P108</f>
        <v>佳都科技</v>
      </c>
      <c r="E106" s="46">
        <v>1.6</v>
      </c>
      <c r="F106" s="136" t="s">
        <v>5914</v>
      </c>
      <c r="G106" s="52">
        <v>42484</v>
      </c>
      <c r="H106" s="52">
        <v>42515</v>
      </c>
      <c r="I106" s="56">
        <v>26.35</v>
      </c>
      <c r="J106" s="56">
        <v>8.2200000000000006</v>
      </c>
      <c r="K106" s="62">
        <v>-0.68804554079696401</v>
      </c>
    </row>
    <row r="107" spans="2:11" x14ac:dyDescent="0.15">
      <c r="B107" s="53">
        <f>年报10送X筛选!N109</f>
        <v>105</v>
      </c>
      <c r="C107" s="53" t="str">
        <f>年报10送X筛选!O109</f>
        <v>601388.SH</v>
      </c>
      <c r="D107" s="53" t="str">
        <f>年报10送X筛选!P109</f>
        <v>怡球资源</v>
      </c>
      <c r="E107" s="46">
        <v>2.8</v>
      </c>
      <c r="F107" s="136" t="s">
        <v>5977</v>
      </c>
      <c r="G107" s="52">
        <v>42576</v>
      </c>
      <c r="H107" s="52">
        <v>42608</v>
      </c>
      <c r="I107" s="56">
        <v>20.149999999999999</v>
      </c>
      <c r="J107" s="56">
        <v>4.4000000000000004</v>
      </c>
      <c r="K107" s="62">
        <v>-0.78163771712158803</v>
      </c>
    </row>
    <row r="108" spans="2:11" x14ac:dyDescent="0.15">
      <c r="B108" s="53">
        <f>年报10送X筛选!N110</f>
        <v>106</v>
      </c>
      <c r="C108" s="53" t="str">
        <f>年报10送X筛选!O110</f>
        <v>603022.SH</v>
      </c>
      <c r="D108" s="53" t="str">
        <f>年报10送X筛选!P110</f>
        <v>新通联</v>
      </c>
      <c r="E108" s="46">
        <v>1.5</v>
      </c>
      <c r="F108" s="136" t="s">
        <v>5959</v>
      </c>
      <c r="G108" s="52">
        <v>42520</v>
      </c>
      <c r="H108" s="52">
        <v>42552</v>
      </c>
      <c r="I108" s="56">
        <v>49.94</v>
      </c>
      <c r="J108" s="56">
        <v>20.61</v>
      </c>
      <c r="K108" s="62">
        <v>-0.58730476571886259</v>
      </c>
    </row>
    <row r="109" spans="2:11" x14ac:dyDescent="0.15">
      <c r="B109" s="53">
        <f>年报10送X筛选!N111</f>
        <v>107</v>
      </c>
      <c r="C109" s="53" t="str">
        <f>年报10送X筛选!O111</f>
        <v>603023.SH</v>
      </c>
      <c r="D109" s="53" t="str">
        <f>年报10送X筛选!P111</f>
        <v>威帝股份</v>
      </c>
      <c r="E109" s="46">
        <v>2</v>
      </c>
      <c r="F109" s="136" t="s">
        <v>5919</v>
      </c>
      <c r="G109" s="52">
        <v>42535</v>
      </c>
      <c r="H109" s="52">
        <v>42566</v>
      </c>
      <c r="I109" s="56">
        <v>58.65</v>
      </c>
      <c r="J109" s="56">
        <v>18.16</v>
      </c>
      <c r="K109" s="62">
        <v>-0.69036658141517471</v>
      </c>
    </row>
    <row r="110" spans="2:11" x14ac:dyDescent="0.15">
      <c r="B110" s="53">
        <f>年报10送X筛选!N112</f>
        <v>108</v>
      </c>
      <c r="C110" s="53" t="str">
        <f>年报10送X筛选!O112</f>
        <v>603108.SH</v>
      </c>
      <c r="D110" s="53" t="str">
        <f>年报10送X筛选!P112</f>
        <v>润达医疗</v>
      </c>
      <c r="E110" s="46">
        <v>2</v>
      </c>
      <c r="F110" s="136" t="s">
        <v>5925</v>
      </c>
      <c r="G110" s="52">
        <v>42508</v>
      </c>
      <c r="H110" s="52">
        <v>42540</v>
      </c>
      <c r="I110" s="56">
        <v>79.66</v>
      </c>
      <c r="J110" s="56">
        <v>26.43</v>
      </c>
      <c r="K110" s="62">
        <v>-0.668214913381873</v>
      </c>
    </row>
    <row r="111" spans="2:11" x14ac:dyDescent="0.15">
      <c r="B111" s="53">
        <f>年报10送X筛选!N113</f>
        <v>109</v>
      </c>
      <c r="C111" s="53" t="str">
        <f>年报10送X筛选!O113</f>
        <v>603111.SH</v>
      </c>
      <c r="D111" s="53" t="str">
        <f>年报10送X筛选!P113</f>
        <v>康尼机电</v>
      </c>
      <c r="E111" s="46">
        <v>1.5</v>
      </c>
      <c r="F111" s="136" t="s">
        <v>5910</v>
      </c>
      <c r="G111" s="52">
        <v>42512</v>
      </c>
      <c r="H111" s="52">
        <v>42544</v>
      </c>
      <c r="I111" s="56">
        <v>30.09</v>
      </c>
      <c r="J111" s="56">
        <v>13.11</v>
      </c>
      <c r="K111" s="62">
        <v>-0.56430707876370889</v>
      </c>
    </row>
    <row r="112" spans="2:11" x14ac:dyDescent="0.15">
      <c r="B112" s="53">
        <f>年报10送X筛选!N114</f>
        <v>110</v>
      </c>
      <c r="C112" s="53" t="str">
        <f>年报10送X筛选!O114</f>
        <v>603318.SH</v>
      </c>
      <c r="D112" s="53" t="str">
        <f>年报10送X筛选!P114</f>
        <v>派思股份</v>
      </c>
      <c r="E112" s="46">
        <v>2</v>
      </c>
      <c r="F112" s="136" t="s">
        <v>5931</v>
      </c>
      <c r="G112" s="52">
        <v>42549</v>
      </c>
      <c r="H112" s="52">
        <v>42580</v>
      </c>
      <c r="I112" s="56">
        <v>55.38</v>
      </c>
      <c r="J112" s="56">
        <v>15.07</v>
      </c>
      <c r="K112" s="62">
        <v>-0.72788010111953771</v>
      </c>
    </row>
    <row r="113" spans="2:11" x14ac:dyDescent="0.15">
      <c r="B113" s="53">
        <f>年报10送X筛选!N115</f>
        <v>111</v>
      </c>
      <c r="C113" s="53" t="str">
        <f>年报10送X筛选!O115</f>
        <v>603369.SH</v>
      </c>
      <c r="D113" s="53" t="str">
        <f>年报10送X筛选!P115</f>
        <v>今世缘</v>
      </c>
      <c r="E113" s="46">
        <v>1.5</v>
      </c>
      <c r="F113" s="136" t="s">
        <v>5955</v>
      </c>
      <c r="G113" s="52">
        <v>42495</v>
      </c>
      <c r="H113" s="52">
        <v>42527</v>
      </c>
      <c r="I113" s="56">
        <v>41.05</v>
      </c>
      <c r="J113" s="56">
        <v>13.71</v>
      </c>
      <c r="K113" s="62">
        <v>-0.66601705237515219</v>
      </c>
    </row>
    <row r="114" spans="2:11" x14ac:dyDescent="0.15">
      <c r="B114" s="53">
        <f>年报10送X筛选!N116</f>
        <v>112</v>
      </c>
      <c r="C114" s="53" t="str">
        <f>年报10送X筛选!O116</f>
        <v>603618.SH</v>
      </c>
      <c r="D114" s="53" t="str">
        <f>年报10送X筛选!P116</f>
        <v>杭电股份</v>
      </c>
      <c r="E114" s="46">
        <v>2</v>
      </c>
      <c r="F114" s="136" t="s">
        <v>5974</v>
      </c>
      <c r="G114" s="52">
        <v>42465</v>
      </c>
      <c r="H114" s="52">
        <v>42496</v>
      </c>
      <c r="I114" s="56">
        <v>47.76</v>
      </c>
      <c r="J114" s="56">
        <v>13.02</v>
      </c>
      <c r="K114" s="62">
        <v>-0.72738693467336679</v>
      </c>
    </row>
    <row r="115" spans="2:11" x14ac:dyDescent="0.15">
      <c r="B115" s="53">
        <f>年报10送X筛选!N117</f>
        <v>113</v>
      </c>
      <c r="C115" s="53" t="str">
        <f>年报10送X筛选!O117</f>
        <v>603703.SH</v>
      </c>
      <c r="D115" s="53" t="str">
        <f>年报10送X筛选!P117</f>
        <v>盛洋科技</v>
      </c>
      <c r="E115" s="46">
        <v>1.5</v>
      </c>
      <c r="F115" s="136" t="s">
        <v>5910</v>
      </c>
      <c r="G115" s="52">
        <v>42512</v>
      </c>
      <c r="H115" s="52">
        <v>42544</v>
      </c>
      <c r="I115" s="56">
        <v>67.28</v>
      </c>
      <c r="J115" s="56">
        <v>30.73</v>
      </c>
      <c r="K115" s="62">
        <v>-0.54325208085612364</v>
      </c>
    </row>
    <row r="116" spans="2:11" x14ac:dyDescent="0.15">
      <c r="B116" s="53">
        <f>年报10送X筛选!N118</f>
        <v>114</v>
      </c>
      <c r="C116" s="53" t="str">
        <f>年报10送X筛选!O118</f>
        <v>603778.SH</v>
      </c>
      <c r="D116" s="53" t="str">
        <f>年报10送X筛选!P118</f>
        <v>乾景园林</v>
      </c>
      <c r="E116" s="46">
        <v>1.5</v>
      </c>
      <c r="F116" s="136" t="s">
        <v>5926</v>
      </c>
      <c r="G116" s="52">
        <v>42506</v>
      </c>
      <c r="H116" s="52">
        <v>42538</v>
      </c>
      <c r="I116" s="56">
        <v>65.36</v>
      </c>
      <c r="J116" s="56">
        <v>24.9</v>
      </c>
      <c r="K116" s="62">
        <v>-0.61903304773561818</v>
      </c>
    </row>
    <row r="117" spans="2:11" x14ac:dyDescent="0.15">
      <c r="B117" s="53">
        <f>年报10送X筛选!N119</f>
        <v>115</v>
      </c>
      <c r="C117" s="53" t="str">
        <f>年报10送X筛选!O119</f>
        <v>603998.SH</v>
      </c>
      <c r="D117" s="53" t="str">
        <f>年报10送X筛选!P119</f>
        <v>方盛制药</v>
      </c>
      <c r="E117" s="46">
        <v>2</v>
      </c>
      <c r="F117" s="136" t="s">
        <v>5950</v>
      </c>
      <c r="G117" s="52">
        <v>42494</v>
      </c>
      <c r="H117" s="52">
        <v>42526</v>
      </c>
      <c r="I117" s="56">
        <v>48.63</v>
      </c>
      <c r="J117" s="56">
        <v>14.08</v>
      </c>
      <c r="K117" s="62">
        <v>-0.71046679004729596</v>
      </c>
    </row>
    <row r="118" spans="2:11" x14ac:dyDescent="0.15">
      <c r="B118" s="53">
        <f>年报10送X筛选!N120</f>
        <v>116</v>
      </c>
      <c r="C118" s="53" t="str">
        <f>年报10送X筛选!O120</f>
        <v/>
      </c>
      <c r="D118" s="53" t="str">
        <f>年报10送X筛选!P120</f>
        <v/>
      </c>
      <c r="E118" s="46" t="s">
        <v>5898</v>
      </c>
      <c r="F118" s="53" t="s">
        <v>5898</v>
      </c>
      <c r="G118" s="52"/>
      <c r="H118" s="52" t="s">
        <v>5898</v>
      </c>
      <c r="I118" s="56"/>
      <c r="J118" s="56"/>
      <c r="K118" s="62">
        <f>AVERAGE(K3:K117)</f>
        <v>-0.6445109768921059</v>
      </c>
    </row>
    <row r="119" spans="2:11" x14ac:dyDescent="0.15">
      <c r="B119" s="53">
        <f>年报10送X筛选!N121</f>
        <v>117</v>
      </c>
      <c r="C119" s="53" t="str">
        <f>年报10送X筛选!O121</f>
        <v/>
      </c>
      <c r="D119" s="53" t="str">
        <f>年报10送X筛选!P121</f>
        <v/>
      </c>
      <c r="E119" s="46" t="s">
        <v>5898</v>
      </c>
      <c r="F119" s="53" t="s">
        <v>5898</v>
      </c>
      <c r="G119" s="52"/>
      <c r="H119" s="52" t="s">
        <v>5898</v>
      </c>
      <c r="I119" s="56"/>
      <c r="J119" s="56"/>
      <c r="K119" s="62" t="str">
        <f t="shared" ref="K119:K131" si="0">IFERROR((J119-I119)/I119,"")</f>
        <v/>
      </c>
    </row>
    <row r="120" spans="2:11" x14ac:dyDescent="0.15">
      <c r="B120" s="53">
        <f>年报10送X筛选!N122</f>
        <v>118</v>
      </c>
      <c r="C120" s="53" t="str">
        <f>年报10送X筛选!O122</f>
        <v/>
      </c>
      <c r="D120" s="53" t="str">
        <f>年报10送X筛选!P122</f>
        <v/>
      </c>
      <c r="E120" s="46" t="s">
        <v>5898</v>
      </c>
      <c r="F120" s="53" t="s">
        <v>5898</v>
      </c>
      <c r="G120" s="52"/>
      <c r="H120" s="52" t="s">
        <v>5898</v>
      </c>
      <c r="I120" s="56"/>
      <c r="J120" s="56"/>
      <c r="K120" s="62" t="str">
        <f t="shared" si="0"/>
        <v/>
      </c>
    </row>
    <row r="121" spans="2:11" x14ac:dyDescent="0.15">
      <c r="B121" s="53">
        <f>年报10送X筛选!N123</f>
        <v>119</v>
      </c>
      <c r="C121" s="53" t="str">
        <f>年报10送X筛选!O123</f>
        <v/>
      </c>
      <c r="D121" s="53" t="str">
        <f>年报10送X筛选!P123</f>
        <v/>
      </c>
      <c r="E121" s="46" t="s">
        <v>5898</v>
      </c>
      <c r="F121" s="53" t="s">
        <v>5898</v>
      </c>
      <c r="G121" s="52"/>
      <c r="H121" s="52" t="s">
        <v>5898</v>
      </c>
      <c r="I121" s="56"/>
      <c r="J121" s="56"/>
      <c r="K121" s="62" t="str">
        <f t="shared" si="0"/>
        <v/>
      </c>
    </row>
    <row r="122" spans="2:11" x14ac:dyDescent="0.15">
      <c r="B122" s="53">
        <f>年报10送X筛选!N124</f>
        <v>120</v>
      </c>
      <c r="C122" s="53" t="str">
        <f>年报10送X筛选!O124</f>
        <v/>
      </c>
      <c r="D122" s="53" t="str">
        <f>年报10送X筛选!P124</f>
        <v/>
      </c>
      <c r="E122" s="46" t="s">
        <v>5898</v>
      </c>
      <c r="F122" s="53" t="s">
        <v>5898</v>
      </c>
      <c r="G122" s="52"/>
      <c r="H122" s="52" t="s">
        <v>5898</v>
      </c>
      <c r="I122" s="56"/>
      <c r="J122" s="56"/>
      <c r="K122" s="62" t="str">
        <f t="shared" si="0"/>
        <v/>
      </c>
    </row>
    <row r="123" spans="2:11" x14ac:dyDescent="0.15">
      <c r="B123" s="53">
        <f>年报10送X筛选!N125</f>
        <v>121</v>
      </c>
      <c r="C123" s="53" t="str">
        <f>年报10送X筛选!O125</f>
        <v/>
      </c>
      <c r="D123" s="53" t="str">
        <f>年报10送X筛选!P125</f>
        <v/>
      </c>
      <c r="E123" s="46" t="s">
        <v>5898</v>
      </c>
      <c r="F123" s="53" t="s">
        <v>5898</v>
      </c>
      <c r="G123" s="52"/>
      <c r="H123" s="52" t="s">
        <v>5898</v>
      </c>
      <c r="I123" s="56"/>
      <c r="J123" s="56"/>
      <c r="K123" s="62" t="str">
        <f t="shared" si="0"/>
        <v/>
      </c>
    </row>
    <row r="124" spans="2:11" x14ac:dyDescent="0.15">
      <c r="B124" s="53">
        <f>年报10送X筛选!N126</f>
        <v>122</v>
      </c>
      <c r="C124" s="53" t="str">
        <f>年报10送X筛选!O126</f>
        <v/>
      </c>
      <c r="D124" s="53" t="str">
        <f>年报10送X筛选!P126</f>
        <v/>
      </c>
      <c r="E124" s="46" t="s">
        <v>5898</v>
      </c>
      <c r="F124" s="53" t="s">
        <v>5898</v>
      </c>
      <c r="G124" s="52"/>
      <c r="H124" s="52" t="s">
        <v>5898</v>
      </c>
      <c r="I124" s="56"/>
      <c r="J124" s="56"/>
      <c r="K124" s="62" t="str">
        <f t="shared" si="0"/>
        <v/>
      </c>
    </row>
    <row r="125" spans="2:11" x14ac:dyDescent="0.15">
      <c r="B125" s="53">
        <f>年报10送X筛选!N127</f>
        <v>123</v>
      </c>
      <c r="C125" s="53" t="str">
        <f>年报10送X筛选!O127</f>
        <v/>
      </c>
      <c r="D125" s="53" t="str">
        <f>年报10送X筛选!P127</f>
        <v/>
      </c>
      <c r="E125" s="46" t="s">
        <v>5898</v>
      </c>
      <c r="F125" s="53" t="s">
        <v>5898</v>
      </c>
      <c r="G125" s="52"/>
      <c r="H125" s="52" t="s">
        <v>5898</v>
      </c>
      <c r="I125" s="56"/>
      <c r="J125" s="56"/>
      <c r="K125" s="62" t="str">
        <f t="shared" si="0"/>
        <v/>
      </c>
    </row>
    <row r="126" spans="2:11" x14ac:dyDescent="0.15">
      <c r="B126" s="53">
        <f>年报10送X筛选!N128</f>
        <v>124</v>
      </c>
      <c r="C126" s="53" t="str">
        <f>年报10送X筛选!O128</f>
        <v/>
      </c>
      <c r="D126" s="53" t="str">
        <f>年报10送X筛选!P128</f>
        <v/>
      </c>
      <c r="E126" s="46" t="s">
        <v>5898</v>
      </c>
      <c r="F126" s="53" t="s">
        <v>5898</v>
      </c>
      <c r="G126" s="52"/>
      <c r="H126" s="52" t="s">
        <v>5898</v>
      </c>
      <c r="I126" s="56"/>
      <c r="J126" s="56"/>
      <c r="K126" s="62" t="str">
        <f t="shared" si="0"/>
        <v/>
      </c>
    </row>
    <row r="127" spans="2:11" x14ac:dyDescent="0.15">
      <c r="B127" s="53">
        <f>年报10送X筛选!N129</f>
        <v>125</v>
      </c>
      <c r="C127" s="53" t="str">
        <f>年报10送X筛选!O129</f>
        <v/>
      </c>
      <c r="D127" s="53" t="str">
        <f>年报10送X筛选!P129</f>
        <v/>
      </c>
      <c r="E127" s="46" t="s">
        <v>5898</v>
      </c>
      <c r="F127" s="53" t="s">
        <v>5898</v>
      </c>
      <c r="G127" s="52"/>
      <c r="H127" s="52" t="s">
        <v>5898</v>
      </c>
      <c r="I127" s="56"/>
      <c r="J127" s="56"/>
      <c r="K127" s="62" t="str">
        <f t="shared" si="0"/>
        <v/>
      </c>
    </row>
    <row r="128" spans="2:11" x14ac:dyDescent="0.15">
      <c r="B128" s="53">
        <f>年报10送X筛选!N130</f>
        <v>126</v>
      </c>
      <c r="C128" s="53" t="str">
        <f>年报10送X筛选!O130</f>
        <v/>
      </c>
      <c r="D128" s="53" t="str">
        <f>年报10送X筛选!P130</f>
        <v/>
      </c>
      <c r="E128" s="46" t="s">
        <v>5898</v>
      </c>
      <c r="F128" s="53" t="s">
        <v>5898</v>
      </c>
      <c r="G128" s="52"/>
      <c r="H128" s="52" t="s">
        <v>5898</v>
      </c>
      <c r="I128" s="56"/>
      <c r="J128" s="56"/>
      <c r="K128" s="62" t="str">
        <f t="shared" si="0"/>
        <v/>
      </c>
    </row>
    <row r="129" spans="2:11" x14ac:dyDescent="0.15">
      <c r="B129" s="53">
        <f>年报10送X筛选!N131</f>
        <v>127</v>
      </c>
      <c r="C129" s="53" t="str">
        <f>年报10送X筛选!O131</f>
        <v/>
      </c>
      <c r="D129" s="53" t="str">
        <f>年报10送X筛选!P131</f>
        <v/>
      </c>
      <c r="E129" s="46" t="s">
        <v>5898</v>
      </c>
      <c r="F129" s="53" t="s">
        <v>5898</v>
      </c>
      <c r="G129" s="52"/>
      <c r="H129" s="52" t="s">
        <v>5898</v>
      </c>
      <c r="I129" s="56"/>
      <c r="J129" s="56"/>
      <c r="K129" s="62" t="str">
        <f t="shared" si="0"/>
        <v/>
      </c>
    </row>
    <row r="130" spans="2:11" x14ac:dyDescent="0.15">
      <c r="B130" s="53">
        <f>年报10送X筛选!N132</f>
        <v>128</v>
      </c>
      <c r="C130" s="53" t="str">
        <f>年报10送X筛选!O132</f>
        <v/>
      </c>
      <c r="D130" s="53" t="str">
        <f>年报10送X筛选!P132</f>
        <v/>
      </c>
      <c r="E130" s="46" t="s">
        <v>5898</v>
      </c>
      <c r="F130" s="53" t="s">
        <v>5898</v>
      </c>
      <c r="G130" s="52"/>
      <c r="H130" s="52" t="s">
        <v>5898</v>
      </c>
      <c r="I130" s="56"/>
      <c r="J130" s="56"/>
      <c r="K130" s="62" t="str">
        <f t="shared" si="0"/>
        <v/>
      </c>
    </row>
    <row r="131" spans="2:11" x14ac:dyDescent="0.15">
      <c r="B131" s="53">
        <f>年报10送X筛选!N133</f>
        <v>129</v>
      </c>
      <c r="C131" s="53" t="str">
        <f>年报10送X筛选!O133</f>
        <v/>
      </c>
      <c r="D131" s="53" t="str">
        <f>年报10送X筛选!P133</f>
        <v/>
      </c>
      <c r="E131" s="46" t="s">
        <v>5898</v>
      </c>
      <c r="F131" s="53" t="s">
        <v>5898</v>
      </c>
      <c r="G131" s="52"/>
      <c r="H131" s="52" t="s">
        <v>5898</v>
      </c>
      <c r="I131" s="56"/>
      <c r="J131" s="56"/>
      <c r="K131" s="62" t="str">
        <f t="shared" si="0"/>
        <v/>
      </c>
    </row>
    <row r="132" spans="2:11" x14ac:dyDescent="0.15">
      <c r="B132" s="53">
        <f>年报10送X筛选!N134</f>
        <v>130</v>
      </c>
      <c r="C132" s="53" t="str">
        <f>年报10送X筛选!O134</f>
        <v/>
      </c>
      <c r="D132" s="53" t="str">
        <f>年报10送X筛选!P134</f>
        <v/>
      </c>
      <c r="E132" s="46" t="s">
        <v>5898</v>
      </c>
      <c r="F132" s="53" t="s">
        <v>5898</v>
      </c>
      <c r="G132" s="52"/>
      <c r="H132" s="52" t="s">
        <v>5898</v>
      </c>
      <c r="I132" s="56"/>
      <c r="J132" s="56"/>
      <c r="K132" s="62" t="str">
        <f t="shared" ref="K132:K152" si="1">IFERROR((J132-I132)/I132,"")</f>
        <v/>
      </c>
    </row>
    <row r="133" spans="2:11" x14ac:dyDescent="0.15">
      <c r="B133" s="53">
        <f>年报10送X筛选!N135</f>
        <v>131</v>
      </c>
      <c r="C133" s="53" t="str">
        <f>年报10送X筛选!O135</f>
        <v/>
      </c>
      <c r="D133" s="53" t="str">
        <f>年报10送X筛选!P135</f>
        <v/>
      </c>
      <c r="E133" s="46" t="s">
        <v>5898</v>
      </c>
      <c r="F133" s="53" t="s">
        <v>5898</v>
      </c>
      <c r="G133" s="52"/>
      <c r="H133" s="52" t="s">
        <v>5898</v>
      </c>
      <c r="I133" s="56"/>
      <c r="J133" s="56"/>
      <c r="K133" s="62" t="str">
        <f t="shared" si="1"/>
        <v/>
      </c>
    </row>
    <row r="134" spans="2:11" x14ac:dyDescent="0.15">
      <c r="B134" s="53">
        <f>年报10送X筛选!N136</f>
        <v>132</v>
      </c>
      <c r="C134" s="53" t="str">
        <f>年报10送X筛选!O136</f>
        <v/>
      </c>
      <c r="D134" s="53" t="str">
        <f>年报10送X筛选!P136</f>
        <v/>
      </c>
      <c r="E134" s="46" t="s">
        <v>5898</v>
      </c>
      <c r="F134" s="53" t="s">
        <v>5898</v>
      </c>
      <c r="G134" s="52"/>
      <c r="H134" s="52" t="s">
        <v>5898</v>
      </c>
      <c r="I134" s="56"/>
      <c r="J134" s="56"/>
      <c r="K134" s="62" t="str">
        <f t="shared" si="1"/>
        <v/>
      </c>
    </row>
    <row r="135" spans="2:11" x14ac:dyDescent="0.15">
      <c r="B135" s="53">
        <f>年报10送X筛选!N137</f>
        <v>133</v>
      </c>
      <c r="C135" s="53" t="str">
        <f>年报10送X筛选!O137</f>
        <v/>
      </c>
      <c r="D135" s="53" t="str">
        <f>年报10送X筛选!P137</f>
        <v/>
      </c>
      <c r="E135" s="46" t="s">
        <v>5898</v>
      </c>
      <c r="F135" s="53" t="s">
        <v>5898</v>
      </c>
      <c r="G135" s="52"/>
      <c r="H135" s="52" t="s">
        <v>5898</v>
      </c>
      <c r="I135" s="56"/>
      <c r="J135" s="56"/>
      <c r="K135" s="62" t="str">
        <f t="shared" si="1"/>
        <v/>
      </c>
    </row>
    <row r="136" spans="2:11" x14ac:dyDescent="0.15">
      <c r="B136" s="53">
        <f>年报10送X筛选!N138</f>
        <v>134</v>
      </c>
      <c r="C136" s="53" t="str">
        <f>年报10送X筛选!O138</f>
        <v/>
      </c>
      <c r="D136" s="53" t="str">
        <f>年报10送X筛选!P138</f>
        <v/>
      </c>
      <c r="E136" s="46" t="s">
        <v>5898</v>
      </c>
      <c r="F136" s="53" t="s">
        <v>5898</v>
      </c>
      <c r="G136" s="52"/>
      <c r="H136" s="52" t="s">
        <v>5898</v>
      </c>
      <c r="I136" s="56"/>
      <c r="J136" s="56"/>
      <c r="K136" s="62" t="str">
        <f t="shared" si="1"/>
        <v/>
      </c>
    </row>
    <row r="137" spans="2:11" x14ac:dyDescent="0.15">
      <c r="B137" s="53">
        <f>年报10送X筛选!N139</f>
        <v>135</v>
      </c>
      <c r="C137" s="53" t="str">
        <f>年报10送X筛选!O139</f>
        <v/>
      </c>
      <c r="D137" s="53" t="str">
        <f>年报10送X筛选!P139</f>
        <v/>
      </c>
      <c r="E137" s="46" t="s">
        <v>5898</v>
      </c>
      <c r="F137" s="53" t="s">
        <v>5898</v>
      </c>
      <c r="G137" s="52"/>
      <c r="H137" s="52" t="s">
        <v>5898</v>
      </c>
      <c r="I137" s="56"/>
      <c r="J137" s="56"/>
      <c r="K137" s="62" t="str">
        <f t="shared" si="1"/>
        <v/>
      </c>
    </row>
    <row r="138" spans="2:11" x14ac:dyDescent="0.15">
      <c r="B138" s="53">
        <f>年报10送X筛选!N140</f>
        <v>136</v>
      </c>
      <c r="C138" s="53" t="str">
        <f>年报10送X筛选!O140</f>
        <v/>
      </c>
      <c r="D138" s="53" t="str">
        <f>年报10送X筛选!P140</f>
        <v/>
      </c>
      <c r="E138" s="46" t="s">
        <v>5898</v>
      </c>
      <c r="F138" s="53" t="s">
        <v>5898</v>
      </c>
      <c r="G138" s="52"/>
      <c r="H138" s="52" t="s">
        <v>5898</v>
      </c>
      <c r="I138" s="56"/>
      <c r="J138" s="56"/>
      <c r="K138" s="62" t="str">
        <f t="shared" si="1"/>
        <v/>
      </c>
    </row>
    <row r="139" spans="2:11" x14ac:dyDescent="0.15">
      <c r="B139" s="53">
        <f>年报10送X筛选!N141</f>
        <v>137</v>
      </c>
      <c r="C139" s="53" t="str">
        <f>年报10送X筛选!O141</f>
        <v/>
      </c>
      <c r="D139" s="53" t="str">
        <f>年报10送X筛选!P141</f>
        <v/>
      </c>
      <c r="E139" s="46" t="s">
        <v>5898</v>
      </c>
      <c r="F139" s="53" t="s">
        <v>5898</v>
      </c>
      <c r="G139" s="52"/>
      <c r="H139" s="52" t="s">
        <v>5898</v>
      </c>
      <c r="I139" s="56"/>
      <c r="J139" s="56"/>
      <c r="K139" s="62" t="str">
        <f t="shared" si="1"/>
        <v/>
      </c>
    </row>
    <row r="140" spans="2:11" x14ac:dyDescent="0.15">
      <c r="B140" s="53">
        <f>年报10送X筛选!N142</f>
        <v>138</v>
      </c>
      <c r="C140" s="53" t="str">
        <f>年报10送X筛选!O142</f>
        <v/>
      </c>
      <c r="D140" s="53" t="str">
        <f>年报10送X筛选!P142</f>
        <v/>
      </c>
      <c r="E140" s="46" t="s">
        <v>5898</v>
      </c>
      <c r="F140" s="53" t="s">
        <v>5898</v>
      </c>
      <c r="G140" s="52"/>
      <c r="H140" s="52" t="s">
        <v>5898</v>
      </c>
      <c r="I140" s="56"/>
      <c r="J140" s="56"/>
      <c r="K140" s="62" t="str">
        <f t="shared" si="1"/>
        <v/>
      </c>
    </row>
    <row r="141" spans="2:11" x14ac:dyDescent="0.15">
      <c r="B141" s="53">
        <f>年报10送X筛选!N143</f>
        <v>139</v>
      </c>
      <c r="C141" s="53" t="str">
        <f>年报10送X筛选!O143</f>
        <v/>
      </c>
      <c r="D141" s="53" t="str">
        <f>年报10送X筛选!P143</f>
        <v/>
      </c>
      <c r="E141" s="46" t="s">
        <v>5898</v>
      </c>
      <c r="F141" s="53" t="s">
        <v>5898</v>
      </c>
      <c r="G141" s="52"/>
      <c r="H141" s="52" t="s">
        <v>5898</v>
      </c>
      <c r="I141" s="56"/>
      <c r="J141" s="56"/>
      <c r="K141" s="62" t="str">
        <f t="shared" si="1"/>
        <v/>
      </c>
    </row>
    <row r="142" spans="2:11" x14ac:dyDescent="0.15">
      <c r="B142" s="53">
        <f>年报10送X筛选!N144</f>
        <v>140</v>
      </c>
      <c r="C142" s="53" t="str">
        <f>年报10送X筛选!O144</f>
        <v/>
      </c>
      <c r="D142" s="53" t="str">
        <f>年报10送X筛选!P144</f>
        <v/>
      </c>
      <c r="E142" s="46" t="s">
        <v>5898</v>
      </c>
      <c r="F142" s="53" t="s">
        <v>5898</v>
      </c>
      <c r="G142" s="52"/>
      <c r="H142" s="52" t="s">
        <v>5898</v>
      </c>
      <c r="I142" s="56"/>
      <c r="J142" s="56"/>
      <c r="K142" s="62" t="str">
        <f t="shared" si="1"/>
        <v/>
      </c>
    </row>
    <row r="143" spans="2:11" x14ac:dyDescent="0.15">
      <c r="B143" s="53">
        <f>年报10送X筛选!N145</f>
        <v>141</v>
      </c>
      <c r="C143" s="53" t="str">
        <f>年报10送X筛选!O145</f>
        <v/>
      </c>
      <c r="D143" s="53" t="str">
        <f>年报10送X筛选!P145</f>
        <v/>
      </c>
      <c r="E143" s="46" t="s">
        <v>5898</v>
      </c>
      <c r="F143" s="53" t="s">
        <v>5898</v>
      </c>
      <c r="G143" s="52"/>
      <c r="H143" s="52" t="s">
        <v>5898</v>
      </c>
      <c r="I143" s="56"/>
      <c r="J143" s="56"/>
      <c r="K143" s="62" t="str">
        <f t="shared" si="1"/>
        <v/>
      </c>
    </row>
    <row r="144" spans="2:11" x14ac:dyDescent="0.15">
      <c r="B144" s="53">
        <f>年报10送X筛选!N146</f>
        <v>142</v>
      </c>
      <c r="C144" s="53" t="str">
        <f>年报10送X筛选!O146</f>
        <v/>
      </c>
      <c r="D144" s="53" t="str">
        <f>年报10送X筛选!P146</f>
        <v/>
      </c>
      <c r="E144" s="46" t="s">
        <v>5898</v>
      </c>
      <c r="F144" s="53" t="s">
        <v>5898</v>
      </c>
      <c r="G144" s="52"/>
      <c r="H144" s="52" t="s">
        <v>5898</v>
      </c>
      <c r="I144" s="56"/>
      <c r="J144" s="56"/>
      <c r="K144" s="62" t="str">
        <f t="shared" si="1"/>
        <v/>
      </c>
    </row>
    <row r="145" spans="2:11" x14ac:dyDescent="0.15">
      <c r="B145" s="53">
        <f>年报10送X筛选!N147</f>
        <v>143</v>
      </c>
      <c r="C145" s="53" t="str">
        <f>年报10送X筛选!O147</f>
        <v/>
      </c>
      <c r="D145" s="53" t="str">
        <f>年报10送X筛选!P147</f>
        <v/>
      </c>
      <c r="E145" s="46" t="s">
        <v>5898</v>
      </c>
      <c r="F145" s="53" t="s">
        <v>5898</v>
      </c>
      <c r="G145" s="52"/>
      <c r="H145" s="52" t="s">
        <v>5898</v>
      </c>
      <c r="I145" s="56"/>
      <c r="J145" s="56"/>
      <c r="K145" s="62" t="str">
        <f t="shared" si="1"/>
        <v/>
      </c>
    </row>
    <row r="146" spans="2:11" x14ac:dyDescent="0.15">
      <c r="B146" s="53">
        <f>年报10送X筛选!N148</f>
        <v>144</v>
      </c>
      <c r="C146" s="53" t="str">
        <f>年报10送X筛选!O148</f>
        <v/>
      </c>
      <c r="D146" s="53" t="str">
        <f>年报10送X筛选!P148</f>
        <v/>
      </c>
      <c r="E146" s="46" t="s">
        <v>5898</v>
      </c>
      <c r="F146" s="53" t="s">
        <v>5898</v>
      </c>
      <c r="G146" s="52"/>
      <c r="H146" s="52" t="s">
        <v>5898</v>
      </c>
      <c r="I146" s="56"/>
      <c r="J146" s="56"/>
      <c r="K146" s="62" t="str">
        <f t="shared" si="1"/>
        <v/>
      </c>
    </row>
    <row r="147" spans="2:11" x14ac:dyDescent="0.15">
      <c r="B147" s="53">
        <f>年报10送X筛选!N149</f>
        <v>145</v>
      </c>
      <c r="C147" s="53" t="str">
        <f>年报10送X筛选!O149</f>
        <v/>
      </c>
      <c r="D147" s="53" t="str">
        <f>年报10送X筛选!P149</f>
        <v/>
      </c>
      <c r="E147" s="46" t="s">
        <v>5898</v>
      </c>
      <c r="F147" s="53" t="s">
        <v>5898</v>
      </c>
      <c r="G147" s="52"/>
      <c r="H147" s="52" t="s">
        <v>5898</v>
      </c>
      <c r="I147" s="56"/>
      <c r="J147" s="56"/>
      <c r="K147" s="62" t="str">
        <f t="shared" si="1"/>
        <v/>
      </c>
    </row>
    <row r="148" spans="2:11" x14ac:dyDescent="0.15">
      <c r="B148" s="53">
        <f>年报10送X筛选!N150</f>
        <v>146</v>
      </c>
      <c r="C148" s="53" t="str">
        <f>年报10送X筛选!O150</f>
        <v/>
      </c>
      <c r="D148" s="53" t="str">
        <f>年报10送X筛选!P150</f>
        <v/>
      </c>
      <c r="E148" s="46" t="s">
        <v>5898</v>
      </c>
      <c r="F148" s="53" t="s">
        <v>5898</v>
      </c>
      <c r="G148" s="52"/>
      <c r="H148" s="52" t="s">
        <v>5898</v>
      </c>
      <c r="I148" s="56"/>
      <c r="J148" s="56"/>
      <c r="K148" s="62" t="str">
        <f t="shared" si="1"/>
        <v/>
      </c>
    </row>
    <row r="149" spans="2:11" x14ac:dyDescent="0.15">
      <c r="B149" s="53">
        <f>年报10送X筛选!N151</f>
        <v>147</v>
      </c>
      <c r="C149" s="53" t="str">
        <f>年报10送X筛选!O151</f>
        <v/>
      </c>
      <c r="D149" s="53" t="str">
        <f>年报10送X筛选!P151</f>
        <v/>
      </c>
      <c r="E149" s="46" t="s">
        <v>5898</v>
      </c>
      <c r="F149" s="53" t="s">
        <v>5898</v>
      </c>
      <c r="G149" s="52"/>
      <c r="H149" s="52" t="s">
        <v>5898</v>
      </c>
      <c r="I149" s="56"/>
      <c r="J149" s="56"/>
      <c r="K149" s="62" t="str">
        <f t="shared" si="1"/>
        <v/>
      </c>
    </row>
    <row r="150" spans="2:11" x14ac:dyDescent="0.15">
      <c r="B150" s="53">
        <f>年报10送X筛选!N152</f>
        <v>148</v>
      </c>
      <c r="C150" s="53" t="str">
        <f>年报10送X筛选!O152</f>
        <v/>
      </c>
      <c r="D150" s="53" t="str">
        <f>年报10送X筛选!P152</f>
        <v/>
      </c>
      <c r="E150" s="46" t="s">
        <v>5898</v>
      </c>
      <c r="F150" s="53" t="s">
        <v>5898</v>
      </c>
      <c r="G150" s="52"/>
      <c r="H150" s="52" t="s">
        <v>5898</v>
      </c>
      <c r="I150" s="56"/>
      <c r="J150" s="56"/>
      <c r="K150" s="62" t="str">
        <f t="shared" si="1"/>
        <v/>
      </c>
    </row>
    <row r="151" spans="2:11" x14ac:dyDescent="0.15">
      <c r="B151" s="53">
        <f>年报10送X筛选!N153</f>
        <v>149</v>
      </c>
      <c r="C151" s="53" t="str">
        <f>年报10送X筛选!O153</f>
        <v/>
      </c>
      <c r="D151" s="53" t="str">
        <f>年报10送X筛选!P153</f>
        <v/>
      </c>
      <c r="E151" s="46" t="s">
        <v>5898</v>
      </c>
      <c r="F151" s="53" t="s">
        <v>5898</v>
      </c>
      <c r="G151" s="52"/>
      <c r="H151" s="52" t="s">
        <v>5898</v>
      </c>
      <c r="I151" s="56"/>
      <c r="J151" s="56"/>
      <c r="K151" s="62" t="str">
        <f t="shared" si="1"/>
        <v/>
      </c>
    </row>
    <row r="152" spans="2:11" x14ac:dyDescent="0.15">
      <c r="B152" s="53">
        <f>年报10送X筛选!N154</f>
        <v>150</v>
      </c>
      <c r="C152" s="53" t="str">
        <f>年报10送X筛选!O154</f>
        <v/>
      </c>
      <c r="D152" s="53" t="str">
        <f>年报10送X筛选!P154</f>
        <v/>
      </c>
      <c r="E152" s="46" t="s">
        <v>5898</v>
      </c>
      <c r="F152" s="53" t="s">
        <v>5898</v>
      </c>
      <c r="G152" s="52"/>
      <c r="H152" s="52" t="s">
        <v>5898</v>
      </c>
      <c r="I152" s="56"/>
      <c r="J152" s="56"/>
      <c r="K152" s="62" t="str">
        <f t="shared" si="1"/>
        <v/>
      </c>
    </row>
  </sheetData>
  <phoneticPr fontId="10" type="noConversion"/>
  <conditionalFormatting sqref="K3:K152">
    <cfRule type="cellIs" dxfId="4" priority="1" operator="lessThan">
      <formula>0</formula>
    </cfRule>
    <cfRule type="cellIs" dxfId="3" priority="2" operator="greaterThan">
      <formula>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Q151"/>
  <sheetViews>
    <sheetView showGridLines="0" showZeros="0" workbookViewId="0">
      <pane xSplit="3" ySplit="3" topLeftCell="D4" activePane="bottomRight" state="frozen"/>
      <selection pane="topRight" activeCell="D1" sqref="D1"/>
      <selection pane="bottomLeft" activeCell="A4" sqref="A4"/>
      <selection pane="bottomRight"/>
    </sheetView>
  </sheetViews>
  <sheetFormatPr defaultColWidth="9.125" defaultRowHeight="12.75" x14ac:dyDescent="0.15"/>
  <cols>
    <col min="1" max="1" width="9.125" style="53"/>
    <col min="2" max="4" width="9.125" style="40"/>
    <col min="5" max="5" width="11" style="40" bestFit="1" customWidth="1"/>
    <col min="6" max="6" width="10.125" style="53" bestFit="1" customWidth="1"/>
    <col min="7" max="7" width="9.375" style="53" customWidth="1"/>
    <col min="8" max="8" width="10.125" style="101" bestFit="1" customWidth="1"/>
    <col min="9" max="9" width="9.125" style="53"/>
    <col min="10" max="10" width="17.25" style="53" bestFit="1" customWidth="1"/>
    <col min="11" max="11" width="10.125" style="112" customWidth="1"/>
    <col min="12" max="50" width="10.125" style="139" customWidth="1"/>
    <col min="51" max="51" width="10.125" style="112" customWidth="1"/>
    <col min="52" max="90" width="10.125" style="139" customWidth="1"/>
    <col min="91" max="91" width="10.125" style="112" bestFit="1" customWidth="1"/>
    <col min="92" max="130" width="9.375" style="139" customWidth="1"/>
    <col min="131" max="131" width="13.125" style="95" bestFit="1" customWidth="1"/>
    <col min="132" max="140" width="9.125" style="94"/>
    <col min="141" max="141" width="9.125" style="50"/>
    <col min="142" max="179" width="9.125" style="88"/>
    <col min="180" max="180" width="9.125" style="104"/>
    <col min="181" max="181" width="10.75" style="50" customWidth="1"/>
    <col min="182" max="215" width="10.75" style="40" customWidth="1"/>
    <col min="216" max="216" width="10.75" style="88" customWidth="1"/>
    <col min="217" max="220" width="10.75" style="40" customWidth="1"/>
    <col min="221" max="221" width="13.125" style="50" bestFit="1" customWidth="1"/>
    <col min="222" max="260" width="9.125" style="88"/>
    <col min="261" max="261" width="9.125" style="50"/>
    <col min="262" max="16384" width="9.125" style="40"/>
  </cols>
  <sheetData>
    <row r="1" spans="1:303" x14ac:dyDescent="0.15">
      <c r="K1" s="148" t="s">
        <v>6691</v>
      </c>
      <c r="AY1" s="128" t="s">
        <v>6694</v>
      </c>
      <c r="AZ1" s="141"/>
      <c r="BA1" s="141"/>
      <c r="BB1" s="141"/>
      <c r="CM1" s="195" t="s">
        <v>6692</v>
      </c>
      <c r="CN1" s="196"/>
      <c r="EA1" s="193" t="s">
        <v>6690</v>
      </c>
      <c r="EB1" s="194"/>
      <c r="EK1" s="126" t="s">
        <v>6688</v>
      </c>
      <c r="EL1" s="127"/>
      <c r="FY1" s="128" t="s">
        <v>5895</v>
      </c>
      <c r="HM1" s="128" t="s">
        <v>5896</v>
      </c>
      <c r="JA1" s="128" t="s">
        <v>5892</v>
      </c>
      <c r="JB1" s="129"/>
    </row>
    <row r="2" spans="1:303" x14ac:dyDescent="0.15">
      <c r="F2" s="85">
        <v>39082</v>
      </c>
      <c r="G2" s="85">
        <v>42594</v>
      </c>
      <c r="H2" s="190" t="s">
        <v>5897</v>
      </c>
      <c r="I2" s="190"/>
      <c r="J2" s="192"/>
      <c r="K2" s="144">
        <v>42369</v>
      </c>
      <c r="L2" s="42">
        <f>IF(MONTH(K2)&lt;=3,DATE(YEAR(K2)-1,12,31),IF(MONTH(K2)&lt;=6,DATE(YEAR(K2),3,31),IF(MONTH(K2)&lt;=9,DATE(YEAR(K2),6,30),DATE(YEAR(K2),9,30))))</f>
        <v>42277</v>
      </c>
      <c r="M2" s="42">
        <f t="shared" ref="M2:AX2" si="0">IF(MONTH(L2)&lt;=3,DATE(YEAR(L2)-1,12,31),IF(MONTH(L2)&lt;=6,DATE(YEAR(L2),3,31),IF(MONTH(L2)&lt;=9,DATE(YEAR(L2),6,30),DATE(YEAR(L2),9,30))))</f>
        <v>42185</v>
      </c>
      <c r="N2" s="42">
        <f t="shared" si="0"/>
        <v>42094</v>
      </c>
      <c r="O2" s="42">
        <f t="shared" si="0"/>
        <v>42004</v>
      </c>
      <c r="P2" s="42">
        <f t="shared" si="0"/>
        <v>41912</v>
      </c>
      <c r="Q2" s="42">
        <f t="shared" si="0"/>
        <v>41820</v>
      </c>
      <c r="R2" s="42">
        <f t="shared" si="0"/>
        <v>41729</v>
      </c>
      <c r="S2" s="42">
        <f t="shared" si="0"/>
        <v>41639</v>
      </c>
      <c r="T2" s="42">
        <f t="shared" si="0"/>
        <v>41547</v>
      </c>
      <c r="U2" s="42">
        <f t="shared" si="0"/>
        <v>41455</v>
      </c>
      <c r="V2" s="42">
        <f t="shared" si="0"/>
        <v>41364</v>
      </c>
      <c r="W2" s="42">
        <f t="shared" si="0"/>
        <v>41274</v>
      </c>
      <c r="X2" s="42">
        <f t="shared" si="0"/>
        <v>41182</v>
      </c>
      <c r="Y2" s="42">
        <f t="shared" si="0"/>
        <v>41090</v>
      </c>
      <c r="Z2" s="42">
        <f t="shared" si="0"/>
        <v>40999</v>
      </c>
      <c r="AA2" s="42">
        <f t="shared" si="0"/>
        <v>40908</v>
      </c>
      <c r="AB2" s="42">
        <f t="shared" si="0"/>
        <v>40816</v>
      </c>
      <c r="AC2" s="42">
        <f t="shared" si="0"/>
        <v>40724</v>
      </c>
      <c r="AD2" s="42">
        <f t="shared" si="0"/>
        <v>40633</v>
      </c>
      <c r="AE2" s="42">
        <f t="shared" si="0"/>
        <v>40543</v>
      </c>
      <c r="AF2" s="42">
        <f t="shared" si="0"/>
        <v>40451</v>
      </c>
      <c r="AG2" s="42">
        <f t="shared" si="0"/>
        <v>40359</v>
      </c>
      <c r="AH2" s="42">
        <f t="shared" si="0"/>
        <v>40268</v>
      </c>
      <c r="AI2" s="42">
        <f t="shared" si="0"/>
        <v>40178</v>
      </c>
      <c r="AJ2" s="42">
        <f t="shared" si="0"/>
        <v>40086</v>
      </c>
      <c r="AK2" s="42">
        <f t="shared" si="0"/>
        <v>39994</v>
      </c>
      <c r="AL2" s="42">
        <f t="shared" si="0"/>
        <v>39903</v>
      </c>
      <c r="AM2" s="42">
        <f t="shared" si="0"/>
        <v>39813</v>
      </c>
      <c r="AN2" s="42">
        <f t="shared" si="0"/>
        <v>39721</v>
      </c>
      <c r="AO2" s="42">
        <f t="shared" si="0"/>
        <v>39629</v>
      </c>
      <c r="AP2" s="42">
        <f t="shared" si="0"/>
        <v>39538</v>
      </c>
      <c r="AQ2" s="42">
        <f t="shared" si="0"/>
        <v>39447</v>
      </c>
      <c r="AR2" s="42">
        <f t="shared" si="0"/>
        <v>39355</v>
      </c>
      <c r="AS2" s="42">
        <f t="shared" si="0"/>
        <v>39263</v>
      </c>
      <c r="AT2" s="42">
        <f t="shared" si="0"/>
        <v>39172</v>
      </c>
      <c r="AU2" s="42">
        <f t="shared" si="0"/>
        <v>39082</v>
      </c>
      <c r="AV2" s="42">
        <f t="shared" si="0"/>
        <v>38990</v>
      </c>
      <c r="AW2" s="42">
        <f t="shared" si="0"/>
        <v>38898</v>
      </c>
      <c r="AX2" s="42">
        <f t="shared" si="0"/>
        <v>38807</v>
      </c>
      <c r="AY2" s="84">
        <f>K2</f>
        <v>42369</v>
      </c>
      <c r="AZ2" s="149">
        <f t="shared" ref="AZ2" si="1">L2</f>
        <v>42277</v>
      </c>
      <c r="BA2" s="149">
        <f t="shared" ref="BA2" si="2">M2</f>
        <v>42185</v>
      </c>
      <c r="BB2" s="149">
        <f t="shared" ref="BB2" si="3">N2</f>
        <v>42094</v>
      </c>
      <c r="BC2" s="149">
        <f t="shared" ref="BC2" si="4">O2</f>
        <v>42004</v>
      </c>
      <c r="BD2" s="149">
        <f t="shared" ref="BD2" si="5">P2</f>
        <v>41912</v>
      </c>
      <c r="BE2" s="149">
        <f t="shared" ref="BE2" si="6">Q2</f>
        <v>41820</v>
      </c>
      <c r="BF2" s="149">
        <f t="shared" ref="BF2" si="7">R2</f>
        <v>41729</v>
      </c>
      <c r="BG2" s="149">
        <f t="shared" ref="BG2" si="8">S2</f>
        <v>41639</v>
      </c>
      <c r="BH2" s="149">
        <f t="shared" ref="BH2" si="9">T2</f>
        <v>41547</v>
      </c>
      <c r="BI2" s="149">
        <f t="shared" ref="BI2" si="10">U2</f>
        <v>41455</v>
      </c>
      <c r="BJ2" s="149">
        <f t="shared" ref="BJ2" si="11">V2</f>
        <v>41364</v>
      </c>
      <c r="BK2" s="149">
        <f t="shared" ref="BK2" si="12">W2</f>
        <v>41274</v>
      </c>
      <c r="BL2" s="149">
        <f t="shared" ref="BL2" si="13">X2</f>
        <v>41182</v>
      </c>
      <c r="BM2" s="149">
        <f t="shared" ref="BM2" si="14">Y2</f>
        <v>41090</v>
      </c>
      <c r="BN2" s="149">
        <f t="shared" ref="BN2" si="15">Z2</f>
        <v>40999</v>
      </c>
      <c r="BO2" s="149">
        <f t="shared" ref="BO2" si="16">AA2</f>
        <v>40908</v>
      </c>
      <c r="BP2" s="149">
        <f t="shared" ref="BP2" si="17">AB2</f>
        <v>40816</v>
      </c>
      <c r="BQ2" s="149">
        <f t="shared" ref="BQ2" si="18">AC2</f>
        <v>40724</v>
      </c>
      <c r="BR2" s="149">
        <f t="shared" ref="BR2" si="19">AD2</f>
        <v>40633</v>
      </c>
      <c r="BS2" s="149">
        <f t="shared" ref="BS2" si="20">AE2</f>
        <v>40543</v>
      </c>
      <c r="BT2" s="149">
        <f t="shared" ref="BT2" si="21">AF2</f>
        <v>40451</v>
      </c>
      <c r="BU2" s="149">
        <f t="shared" ref="BU2" si="22">AG2</f>
        <v>40359</v>
      </c>
      <c r="BV2" s="149">
        <f t="shared" ref="BV2" si="23">AH2</f>
        <v>40268</v>
      </c>
      <c r="BW2" s="149">
        <f t="shared" ref="BW2" si="24">AI2</f>
        <v>40178</v>
      </c>
      <c r="BX2" s="149">
        <f t="shared" ref="BX2" si="25">AJ2</f>
        <v>40086</v>
      </c>
      <c r="BY2" s="149">
        <f t="shared" ref="BY2" si="26">AK2</f>
        <v>39994</v>
      </c>
      <c r="BZ2" s="149">
        <f t="shared" ref="BZ2" si="27">AL2</f>
        <v>39903</v>
      </c>
      <c r="CA2" s="149">
        <f t="shared" ref="CA2" si="28">AM2</f>
        <v>39813</v>
      </c>
      <c r="CB2" s="149">
        <f t="shared" ref="CB2" si="29">AN2</f>
        <v>39721</v>
      </c>
      <c r="CC2" s="149">
        <f t="shared" ref="CC2" si="30">AO2</f>
        <v>39629</v>
      </c>
      <c r="CD2" s="149">
        <f t="shared" ref="CD2" si="31">AP2</f>
        <v>39538</v>
      </c>
      <c r="CE2" s="149">
        <f t="shared" ref="CE2" si="32">AQ2</f>
        <v>39447</v>
      </c>
      <c r="CF2" s="149">
        <f t="shared" ref="CF2" si="33">AR2</f>
        <v>39355</v>
      </c>
      <c r="CG2" s="149">
        <f t="shared" ref="CG2" si="34">AS2</f>
        <v>39263</v>
      </c>
      <c r="CH2" s="149">
        <f t="shared" ref="CH2" si="35">AT2</f>
        <v>39172</v>
      </c>
      <c r="CI2" s="149">
        <f t="shared" ref="CI2" si="36">AU2</f>
        <v>39082</v>
      </c>
      <c r="CJ2" s="149">
        <f t="shared" ref="CJ2" si="37">AV2</f>
        <v>38990</v>
      </c>
      <c r="CK2" s="149">
        <f t="shared" ref="CK2" si="38">AW2</f>
        <v>38898</v>
      </c>
      <c r="CL2" s="149">
        <f t="shared" ref="CL2" si="39">AX2</f>
        <v>38807</v>
      </c>
      <c r="CM2" s="149">
        <f t="shared" ref="CM2" si="40">AY2</f>
        <v>42369</v>
      </c>
      <c r="CN2" s="149">
        <f t="shared" ref="CN2" si="41">AZ2</f>
        <v>42277</v>
      </c>
      <c r="CO2" s="149">
        <f t="shared" ref="CO2" si="42">BA2</f>
        <v>42185</v>
      </c>
      <c r="CP2" s="149">
        <f t="shared" ref="CP2" si="43">BB2</f>
        <v>42094</v>
      </c>
      <c r="CQ2" s="149">
        <f t="shared" ref="CQ2" si="44">BC2</f>
        <v>42004</v>
      </c>
      <c r="CR2" s="149">
        <f t="shared" ref="CR2" si="45">BD2</f>
        <v>41912</v>
      </c>
      <c r="CS2" s="149">
        <f t="shared" ref="CS2" si="46">BE2</f>
        <v>41820</v>
      </c>
      <c r="CT2" s="149">
        <f t="shared" ref="CT2" si="47">BF2</f>
        <v>41729</v>
      </c>
      <c r="CU2" s="149">
        <f t="shared" ref="CU2" si="48">BG2</f>
        <v>41639</v>
      </c>
      <c r="CV2" s="149">
        <f t="shared" ref="CV2" si="49">BH2</f>
        <v>41547</v>
      </c>
      <c r="CW2" s="149">
        <f t="shared" ref="CW2" si="50">BI2</f>
        <v>41455</v>
      </c>
      <c r="CX2" s="149">
        <f t="shared" ref="CX2" si="51">BJ2</f>
        <v>41364</v>
      </c>
      <c r="CY2" s="149">
        <f t="shared" ref="CY2" si="52">BK2</f>
        <v>41274</v>
      </c>
      <c r="CZ2" s="149">
        <f t="shared" ref="CZ2" si="53">BL2</f>
        <v>41182</v>
      </c>
      <c r="DA2" s="149">
        <f t="shared" ref="DA2" si="54">BM2</f>
        <v>41090</v>
      </c>
      <c r="DB2" s="149">
        <f t="shared" ref="DB2" si="55">BN2</f>
        <v>40999</v>
      </c>
      <c r="DC2" s="149">
        <f t="shared" ref="DC2" si="56">BO2</f>
        <v>40908</v>
      </c>
      <c r="DD2" s="149">
        <f t="shared" ref="DD2" si="57">BP2</f>
        <v>40816</v>
      </c>
      <c r="DE2" s="149">
        <f t="shared" ref="DE2" si="58">BQ2</f>
        <v>40724</v>
      </c>
      <c r="DF2" s="149">
        <f t="shared" ref="DF2" si="59">BR2</f>
        <v>40633</v>
      </c>
      <c r="DG2" s="149">
        <f t="shared" ref="DG2" si="60">BS2</f>
        <v>40543</v>
      </c>
      <c r="DH2" s="149">
        <f t="shared" ref="DH2" si="61">BT2</f>
        <v>40451</v>
      </c>
      <c r="DI2" s="149">
        <f t="shared" ref="DI2" si="62">BU2</f>
        <v>40359</v>
      </c>
      <c r="DJ2" s="149">
        <f t="shared" ref="DJ2" si="63">BV2</f>
        <v>40268</v>
      </c>
      <c r="DK2" s="149">
        <f t="shared" ref="DK2" si="64">BW2</f>
        <v>40178</v>
      </c>
      <c r="DL2" s="149">
        <f t="shared" ref="DL2" si="65">BX2</f>
        <v>40086</v>
      </c>
      <c r="DM2" s="149">
        <f t="shared" ref="DM2" si="66">BY2</f>
        <v>39994</v>
      </c>
      <c r="DN2" s="149">
        <f t="shared" ref="DN2" si="67">BZ2</f>
        <v>39903</v>
      </c>
      <c r="DO2" s="149">
        <f t="shared" ref="DO2" si="68">CA2</f>
        <v>39813</v>
      </c>
      <c r="DP2" s="149">
        <f t="shared" ref="DP2" si="69">CB2</f>
        <v>39721</v>
      </c>
      <c r="DQ2" s="149">
        <f t="shared" ref="DQ2" si="70">CC2</f>
        <v>39629</v>
      </c>
      <c r="DR2" s="149">
        <f t="shared" ref="DR2" si="71">CD2</f>
        <v>39538</v>
      </c>
      <c r="DS2" s="149">
        <f t="shared" ref="DS2" si="72">CE2</f>
        <v>39447</v>
      </c>
      <c r="DT2" s="149">
        <f t="shared" ref="DT2" si="73">CF2</f>
        <v>39355</v>
      </c>
      <c r="DU2" s="149">
        <f t="shared" ref="DU2" si="74">CG2</f>
        <v>39263</v>
      </c>
      <c r="DV2" s="149">
        <f t="shared" ref="DV2" si="75">CH2</f>
        <v>39172</v>
      </c>
      <c r="DW2" s="149">
        <f t="shared" ref="DW2" si="76">CI2</f>
        <v>39082</v>
      </c>
      <c r="DX2" s="149">
        <f t="shared" ref="DX2" si="77">CJ2</f>
        <v>38990</v>
      </c>
      <c r="DY2" s="149">
        <f t="shared" ref="DY2" si="78">CK2</f>
        <v>38898</v>
      </c>
      <c r="DZ2" s="149">
        <f t="shared" ref="DZ2" si="79">CL2</f>
        <v>38807</v>
      </c>
      <c r="EA2" s="149"/>
      <c r="EB2" s="149"/>
      <c r="EC2" s="149"/>
      <c r="ED2" s="149"/>
      <c r="EE2" s="149"/>
      <c r="EF2" s="149"/>
      <c r="EG2" s="149"/>
      <c r="EH2" s="149"/>
      <c r="EI2" s="149"/>
      <c r="EJ2" s="149"/>
      <c r="EK2" s="149">
        <f>CM2</f>
        <v>42369</v>
      </c>
      <c r="EL2" s="149">
        <f t="shared" ref="EL2:FX2" si="80">CN2</f>
        <v>42277</v>
      </c>
      <c r="EM2" s="149">
        <f t="shared" si="80"/>
        <v>42185</v>
      </c>
      <c r="EN2" s="149">
        <f t="shared" si="80"/>
        <v>42094</v>
      </c>
      <c r="EO2" s="149">
        <f t="shared" si="80"/>
        <v>42004</v>
      </c>
      <c r="EP2" s="149">
        <f t="shared" si="80"/>
        <v>41912</v>
      </c>
      <c r="EQ2" s="149">
        <f t="shared" si="80"/>
        <v>41820</v>
      </c>
      <c r="ER2" s="149">
        <f t="shared" si="80"/>
        <v>41729</v>
      </c>
      <c r="ES2" s="149">
        <f t="shared" si="80"/>
        <v>41639</v>
      </c>
      <c r="ET2" s="149">
        <f t="shared" si="80"/>
        <v>41547</v>
      </c>
      <c r="EU2" s="149">
        <f t="shared" si="80"/>
        <v>41455</v>
      </c>
      <c r="EV2" s="149">
        <f t="shared" si="80"/>
        <v>41364</v>
      </c>
      <c r="EW2" s="149">
        <f t="shared" si="80"/>
        <v>41274</v>
      </c>
      <c r="EX2" s="149">
        <f t="shared" si="80"/>
        <v>41182</v>
      </c>
      <c r="EY2" s="149">
        <f t="shared" si="80"/>
        <v>41090</v>
      </c>
      <c r="EZ2" s="149">
        <f t="shared" si="80"/>
        <v>40999</v>
      </c>
      <c r="FA2" s="149">
        <f t="shared" si="80"/>
        <v>40908</v>
      </c>
      <c r="FB2" s="149">
        <f t="shared" si="80"/>
        <v>40816</v>
      </c>
      <c r="FC2" s="149">
        <f t="shared" si="80"/>
        <v>40724</v>
      </c>
      <c r="FD2" s="149">
        <f t="shared" si="80"/>
        <v>40633</v>
      </c>
      <c r="FE2" s="149">
        <f t="shared" si="80"/>
        <v>40543</v>
      </c>
      <c r="FF2" s="149">
        <f t="shared" si="80"/>
        <v>40451</v>
      </c>
      <c r="FG2" s="149">
        <f t="shared" si="80"/>
        <v>40359</v>
      </c>
      <c r="FH2" s="149">
        <f t="shared" si="80"/>
        <v>40268</v>
      </c>
      <c r="FI2" s="149">
        <f t="shared" si="80"/>
        <v>40178</v>
      </c>
      <c r="FJ2" s="149">
        <f t="shared" si="80"/>
        <v>40086</v>
      </c>
      <c r="FK2" s="149">
        <f t="shared" si="80"/>
        <v>39994</v>
      </c>
      <c r="FL2" s="149">
        <f t="shared" si="80"/>
        <v>39903</v>
      </c>
      <c r="FM2" s="149">
        <f t="shared" si="80"/>
        <v>39813</v>
      </c>
      <c r="FN2" s="149">
        <f t="shared" si="80"/>
        <v>39721</v>
      </c>
      <c r="FO2" s="149">
        <f t="shared" si="80"/>
        <v>39629</v>
      </c>
      <c r="FP2" s="149">
        <f t="shared" si="80"/>
        <v>39538</v>
      </c>
      <c r="FQ2" s="149">
        <f t="shared" si="80"/>
        <v>39447</v>
      </c>
      <c r="FR2" s="149">
        <f t="shared" si="80"/>
        <v>39355</v>
      </c>
      <c r="FS2" s="149">
        <f t="shared" si="80"/>
        <v>39263</v>
      </c>
      <c r="FT2" s="149">
        <f t="shared" si="80"/>
        <v>39172</v>
      </c>
      <c r="FU2" s="149">
        <f t="shared" si="80"/>
        <v>39082</v>
      </c>
      <c r="FV2" s="149">
        <f t="shared" si="80"/>
        <v>38990</v>
      </c>
      <c r="FW2" s="149">
        <f t="shared" si="80"/>
        <v>38898</v>
      </c>
      <c r="FX2" s="149">
        <f t="shared" si="80"/>
        <v>38807</v>
      </c>
      <c r="FY2" s="149">
        <f>EK2</f>
        <v>42369</v>
      </c>
      <c r="FZ2" s="149">
        <f t="shared" ref="FZ2:HL2" si="81">EL2</f>
        <v>42277</v>
      </c>
      <c r="GA2" s="149">
        <f t="shared" si="81"/>
        <v>42185</v>
      </c>
      <c r="GB2" s="149">
        <f t="shared" si="81"/>
        <v>42094</v>
      </c>
      <c r="GC2" s="149">
        <f t="shared" si="81"/>
        <v>42004</v>
      </c>
      <c r="GD2" s="149">
        <f t="shared" si="81"/>
        <v>41912</v>
      </c>
      <c r="GE2" s="149">
        <f t="shared" si="81"/>
        <v>41820</v>
      </c>
      <c r="GF2" s="149">
        <f t="shared" si="81"/>
        <v>41729</v>
      </c>
      <c r="GG2" s="149">
        <f t="shared" si="81"/>
        <v>41639</v>
      </c>
      <c r="GH2" s="149">
        <f t="shared" si="81"/>
        <v>41547</v>
      </c>
      <c r="GI2" s="149">
        <f t="shared" si="81"/>
        <v>41455</v>
      </c>
      <c r="GJ2" s="149">
        <f t="shared" si="81"/>
        <v>41364</v>
      </c>
      <c r="GK2" s="149">
        <f t="shared" si="81"/>
        <v>41274</v>
      </c>
      <c r="GL2" s="149">
        <f t="shared" si="81"/>
        <v>41182</v>
      </c>
      <c r="GM2" s="149">
        <f t="shared" si="81"/>
        <v>41090</v>
      </c>
      <c r="GN2" s="149">
        <f t="shared" si="81"/>
        <v>40999</v>
      </c>
      <c r="GO2" s="149">
        <f t="shared" si="81"/>
        <v>40908</v>
      </c>
      <c r="GP2" s="149">
        <f t="shared" si="81"/>
        <v>40816</v>
      </c>
      <c r="GQ2" s="149">
        <f t="shared" si="81"/>
        <v>40724</v>
      </c>
      <c r="GR2" s="149">
        <f t="shared" si="81"/>
        <v>40633</v>
      </c>
      <c r="GS2" s="149">
        <f t="shared" si="81"/>
        <v>40543</v>
      </c>
      <c r="GT2" s="149">
        <f t="shared" si="81"/>
        <v>40451</v>
      </c>
      <c r="GU2" s="149">
        <f t="shared" si="81"/>
        <v>40359</v>
      </c>
      <c r="GV2" s="149">
        <f t="shared" si="81"/>
        <v>40268</v>
      </c>
      <c r="GW2" s="149">
        <f t="shared" si="81"/>
        <v>40178</v>
      </c>
      <c r="GX2" s="149">
        <f t="shared" si="81"/>
        <v>40086</v>
      </c>
      <c r="GY2" s="149">
        <f t="shared" si="81"/>
        <v>39994</v>
      </c>
      <c r="GZ2" s="149">
        <f t="shared" si="81"/>
        <v>39903</v>
      </c>
      <c r="HA2" s="149">
        <f t="shared" si="81"/>
        <v>39813</v>
      </c>
      <c r="HB2" s="149">
        <f t="shared" si="81"/>
        <v>39721</v>
      </c>
      <c r="HC2" s="149">
        <f t="shared" si="81"/>
        <v>39629</v>
      </c>
      <c r="HD2" s="149">
        <f t="shared" si="81"/>
        <v>39538</v>
      </c>
      <c r="HE2" s="149">
        <f t="shared" si="81"/>
        <v>39447</v>
      </c>
      <c r="HF2" s="149">
        <f t="shared" si="81"/>
        <v>39355</v>
      </c>
      <c r="HG2" s="149">
        <f t="shared" si="81"/>
        <v>39263</v>
      </c>
      <c r="HH2" s="149">
        <f t="shared" si="81"/>
        <v>39172</v>
      </c>
      <c r="HI2" s="149">
        <f t="shared" si="81"/>
        <v>39082</v>
      </c>
      <c r="HJ2" s="149">
        <f t="shared" si="81"/>
        <v>38990</v>
      </c>
      <c r="HK2" s="149">
        <f t="shared" si="81"/>
        <v>38898</v>
      </c>
      <c r="HL2" s="149">
        <f t="shared" si="81"/>
        <v>38807</v>
      </c>
      <c r="HM2" s="149">
        <f>FY2</f>
        <v>42369</v>
      </c>
      <c r="HN2" s="149">
        <f t="shared" ref="HN2:IZ2" si="82">FZ2</f>
        <v>42277</v>
      </c>
      <c r="HO2" s="149">
        <f t="shared" si="82"/>
        <v>42185</v>
      </c>
      <c r="HP2" s="149">
        <f t="shared" si="82"/>
        <v>42094</v>
      </c>
      <c r="HQ2" s="149">
        <f t="shared" si="82"/>
        <v>42004</v>
      </c>
      <c r="HR2" s="149">
        <f t="shared" si="82"/>
        <v>41912</v>
      </c>
      <c r="HS2" s="149">
        <f t="shared" si="82"/>
        <v>41820</v>
      </c>
      <c r="HT2" s="149">
        <f t="shared" si="82"/>
        <v>41729</v>
      </c>
      <c r="HU2" s="149">
        <f t="shared" si="82"/>
        <v>41639</v>
      </c>
      <c r="HV2" s="149">
        <f t="shared" si="82"/>
        <v>41547</v>
      </c>
      <c r="HW2" s="149">
        <f t="shared" si="82"/>
        <v>41455</v>
      </c>
      <c r="HX2" s="149">
        <f t="shared" si="82"/>
        <v>41364</v>
      </c>
      <c r="HY2" s="149">
        <f t="shared" si="82"/>
        <v>41274</v>
      </c>
      <c r="HZ2" s="149">
        <f t="shared" si="82"/>
        <v>41182</v>
      </c>
      <c r="IA2" s="149">
        <f t="shared" si="82"/>
        <v>41090</v>
      </c>
      <c r="IB2" s="149">
        <f t="shared" si="82"/>
        <v>40999</v>
      </c>
      <c r="IC2" s="149">
        <f t="shared" si="82"/>
        <v>40908</v>
      </c>
      <c r="ID2" s="149">
        <f t="shared" si="82"/>
        <v>40816</v>
      </c>
      <c r="IE2" s="149">
        <f t="shared" si="82"/>
        <v>40724</v>
      </c>
      <c r="IF2" s="149">
        <f t="shared" si="82"/>
        <v>40633</v>
      </c>
      <c r="IG2" s="149">
        <f t="shared" si="82"/>
        <v>40543</v>
      </c>
      <c r="IH2" s="149">
        <f t="shared" si="82"/>
        <v>40451</v>
      </c>
      <c r="II2" s="149">
        <f t="shared" si="82"/>
        <v>40359</v>
      </c>
      <c r="IJ2" s="149">
        <f t="shared" si="82"/>
        <v>40268</v>
      </c>
      <c r="IK2" s="149">
        <f t="shared" si="82"/>
        <v>40178</v>
      </c>
      <c r="IL2" s="149">
        <f t="shared" si="82"/>
        <v>40086</v>
      </c>
      <c r="IM2" s="149">
        <f t="shared" si="82"/>
        <v>39994</v>
      </c>
      <c r="IN2" s="149">
        <f t="shared" si="82"/>
        <v>39903</v>
      </c>
      <c r="IO2" s="149">
        <f t="shared" si="82"/>
        <v>39813</v>
      </c>
      <c r="IP2" s="149">
        <f t="shared" si="82"/>
        <v>39721</v>
      </c>
      <c r="IQ2" s="149">
        <f t="shared" si="82"/>
        <v>39629</v>
      </c>
      <c r="IR2" s="149">
        <f t="shared" si="82"/>
        <v>39538</v>
      </c>
      <c r="IS2" s="149">
        <f t="shared" si="82"/>
        <v>39447</v>
      </c>
      <c r="IT2" s="149">
        <f t="shared" si="82"/>
        <v>39355</v>
      </c>
      <c r="IU2" s="149">
        <f t="shared" si="82"/>
        <v>39263</v>
      </c>
      <c r="IV2" s="149">
        <f t="shared" si="82"/>
        <v>39172</v>
      </c>
      <c r="IW2" s="149">
        <f t="shared" si="82"/>
        <v>39082</v>
      </c>
      <c r="IX2" s="149">
        <f t="shared" si="82"/>
        <v>38990</v>
      </c>
      <c r="IY2" s="149">
        <f t="shared" si="82"/>
        <v>38898</v>
      </c>
      <c r="IZ2" s="149">
        <f t="shared" si="82"/>
        <v>38807</v>
      </c>
      <c r="JA2" s="84">
        <f>HM2</f>
        <v>42369</v>
      </c>
      <c r="JB2" s="149">
        <f t="shared" ref="JB2:KN2" si="83">HN2</f>
        <v>42277</v>
      </c>
      <c r="JC2" s="149">
        <f t="shared" si="83"/>
        <v>42185</v>
      </c>
      <c r="JD2" s="149">
        <f t="shared" si="83"/>
        <v>42094</v>
      </c>
      <c r="JE2" s="149">
        <f t="shared" si="83"/>
        <v>42004</v>
      </c>
      <c r="JF2" s="149">
        <f t="shared" si="83"/>
        <v>41912</v>
      </c>
      <c r="JG2" s="149">
        <f t="shared" si="83"/>
        <v>41820</v>
      </c>
      <c r="JH2" s="149">
        <f t="shared" si="83"/>
        <v>41729</v>
      </c>
      <c r="JI2" s="149">
        <f t="shared" si="83"/>
        <v>41639</v>
      </c>
      <c r="JJ2" s="149">
        <f t="shared" si="83"/>
        <v>41547</v>
      </c>
      <c r="JK2" s="149">
        <f t="shared" si="83"/>
        <v>41455</v>
      </c>
      <c r="JL2" s="149">
        <f t="shared" si="83"/>
        <v>41364</v>
      </c>
      <c r="JM2" s="149">
        <f t="shared" si="83"/>
        <v>41274</v>
      </c>
      <c r="JN2" s="149">
        <f t="shared" si="83"/>
        <v>41182</v>
      </c>
      <c r="JO2" s="149">
        <f t="shared" si="83"/>
        <v>41090</v>
      </c>
      <c r="JP2" s="149">
        <f t="shared" si="83"/>
        <v>40999</v>
      </c>
      <c r="JQ2" s="149">
        <f t="shared" si="83"/>
        <v>40908</v>
      </c>
      <c r="JR2" s="149">
        <f t="shared" si="83"/>
        <v>40816</v>
      </c>
      <c r="JS2" s="149">
        <f t="shared" si="83"/>
        <v>40724</v>
      </c>
      <c r="JT2" s="149">
        <f t="shared" si="83"/>
        <v>40633</v>
      </c>
      <c r="JU2" s="149">
        <f t="shared" si="83"/>
        <v>40543</v>
      </c>
      <c r="JV2" s="149">
        <f t="shared" si="83"/>
        <v>40451</v>
      </c>
      <c r="JW2" s="149">
        <f t="shared" si="83"/>
        <v>40359</v>
      </c>
      <c r="JX2" s="149">
        <f t="shared" si="83"/>
        <v>40268</v>
      </c>
      <c r="JY2" s="149">
        <f t="shared" si="83"/>
        <v>40178</v>
      </c>
      <c r="JZ2" s="149">
        <f t="shared" si="83"/>
        <v>40086</v>
      </c>
      <c r="KA2" s="149">
        <f t="shared" si="83"/>
        <v>39994</v>
      </c>
      <c r="KB2" s="149">
        <f t="shared" si="83"/>
        <v>39903</v>
      </c>
      <c r="KC2" s="149">
        <f t="shared" si="83"/>
        <v>39813</v>
      </c>
      <c r="KD2" s="149">
        <f t="shared" si="83"/>
        <v>39721</v>
      </c>
      <c r="KE2" s="149">
        <f t="shared" si="83"/>
        <v>39629</v>
      </c>
      <c r="KF2" s="149">
        <f t="shared" si="83"/>
        <v>39538</v>
      </c>
      <c r="KG2" s="149">
        <f t="shared" si="83"/>
        <v>39447</v>
      </c>
      <c r="KH2" s="149">
        <f t="shared" si="83"/>
        <v>39355</v>
      </c>
      <c r="KI2" s="149">
        <f t="shared" si="83"/>
        <v>39263</v>
      </c>
      <c r="KJ2" s="149">
        <f t="shared" si="83"/>
        <v>39172</v>
      </c>
      <c r="KK2" s="149">
        <f t="shared" si="83"/>
        <v>39082</v>
      </c>
      <c r="KL2" s="149">
        <f t="shared" si="83"/>
        <v>38990</v>
      </c>
      <c r="KM2" s="149">
        <f t="shared" si="83"/>
        <v>38898</v>
      </c>
      <c r="KN2" s="149">
        <f t="shared" si="83"/>
        <v>38807</v>
      </c>
    </row>
    <row r="3" spans="1:303" x14ac:dyDescent="0.15">
      <c r="A3" s="48" t="s">
        <v>5846</v>
      </c>
      <c r="B3" s="48" t="s">
        <v>68</v>
      </c>
      <c r="C3" s="48" t="s">
        <v>69</v>
      </c>
      <c r="D3" s="165" t="s">
        <v>6703</v>
      </c>
      <c r="E3" s="165" t="s">
        <v>6706</v>
      </c>
      <c r="F3" s="48" t="s">
        <v>5876</v>
      </c>
      <c r="G3" s="48" t="s">
        <v>5876</v>
      </c>
      <c r="H3" s="130">
        <f>F2</f>
        <v>39082</v>
      </c>
      <c r="I3" s="85">
        <f>G2</f>
        <v>42594</v>
      </c>
      <c r="J3" s="48" t="s">
        <v>6689</v>
      </c>
      <c r="K3" s="142"/>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142"/>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142"/>
      <c r="CN3" s="55"/>
      <c r="CO3" s="55"/>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95">
        <v>2015</v>
      </c>
      <c r="EB3" s="94">
        <f>EA3-1</f>
        <v>2014</v>
      </c>
      <c r="EC3" s="94">
        <f t="shared" ref="EC3:EI3" si="84">EB3-1</f>
        <v>2013</v>
      </c>
      <c r="ED3" s="94">
        <f t="shared" si="84"/>
        <v>2012</v>
      </c>
      <c r="EE3" s="94">
        <f t="shared" si="84"/>
        <v>2011</v>
      </c>
      <c r="EF3" s="94">
        <f t="shared" si="84"/>
        <v>2010</v>
      </c>
      <c r="EG3" s="94">
        <f t="shared" si="84"/>
        <v>2009</v>
      </c>
      <c r="EH3" s="94">
        <f t="shared" si="84"/>
        <v>2008</v>
      </c>
      <c r="EI3" s="94">
        <f t="shared" si="84"/>
        <v>2007</v>
      </c>
      <c r="EJ3" s="94">
        <f>EI3-1</f>
        <v>2006</v>
      </c>
      <c r="EK3" s="132">
        <f>YEAR(EK2)</f>
        <v>2015</v>
      </c>
      <c r="EL3" s="133">
        <f t="shared" ref="EL3:FX3" si="85">YEAR(EL2)</f>
        <v>2015</v>
      </c>
      <c r="EM3" s="133">
        <f t="shared" si="85"/>
        <v>2015</v>
      </c>
      <c r="EN3" s="133">
        <f t="shared" si="85"/>
        <v>2015</v>
      </c>
      <c r="EO3" s="133">
        <f t="shared" si="85"/>
        <v>2014</v>
      </c>
      <c r="EP3" s="133">
        <f t="shared" si="85"/>
        <v>2014</v>
      </c>
      <c r="EQ3" s="133">
        <f t="shared" si="85"/>
        <v>2014</v>
      </c>
      <c r="ER3" s="133">
        <f t="shared" si="85"/>
        <v>2014</v>
      </c>
      <c r="ES3" s="133">
        <f t="shared" si="85"/>
        <v>2013</v>
      </c>
      <c r="ET3" s="133">
        <f t="shared" si="85"/>
        <v>2013</v>
      </c>
      <c r="EU3" s="133">
        <f t="shared" si="85"/>
        <v>2013</v>
      </c>
      <c r="EV3" s="133">
        <f t="shared" si="85"/>
        <v>2013</v>
      </c>
      <c r="EW3" s="133">
        <f t="shared" si="85"/>
        <v>2012</v>
      </c>
      <c r="EX3" s="133">
        <f t="shared" si="85"/>
        <v>2012</v>
      </c>
      <c r="EY3" s="133">
        <f t="shared" si="85"/>
        <v>2012</v>
      </c>
      <c r="EZ3" s="133">
        <f t="shared" si="85"/>
        <v>2012</v>
      </c>
      <c r="FA3" s="133">
        <f t="shared" si="85"/>
        <v>2011</v>
      </c>
      <c r="FB3" s="133">
        <f t="shared" si="85"/>
        <v>2011</v>
      </c>
      <c r="FC3" s="133">
        <f t="shared" si="85"/>
        <v>2011</v>
      </c>
      <c r="FD3" s="133">
        <f t="shared" si="85"/>
        <v>2011</v>
      </c>
      <c r="FE3" s="133">
        <f t="shared" si="85"/>
        <v>2010</v>
      </c>
      <c r="FF3" s="133">
        <f t="shared" si="85"/>
        <v>2010</v>
      </c>
      <c r="FG3" s="133">
        <f t="shared" si="85"/>
        <v>2010</v>
      </c>
      <c r="FH3" s="133">
        <f t="shared" si="85"/>
        <v>2010</v>
      </c>
      <c r="FI3" s="133">
        <f t="shared" si="85"/>
        <v>2009</v>
      </c>
      <c r="FJ3" s="133">
        <f t="shared" si="85"/>
        <v>2009</v>
      </c>
      <c r="FK3" s="133">
        <f t="shared" si="85"/>
        <v>2009</v>
      </c>
      <c r="FL3" s="133">
        <f t="shared" si="85"/>
        <v>2009</v>
      </c>
      <c r="FM3" s="133">
        <f t="shared" si="85"/>
        <v>2008</v>
      </c>
      <c r="FN3" s="133">
        <f t="shared" si="85"/>
        <v>2008</v>
      </c>
      <c r="FO3" s="133">
        <f t="shared" si="85"/>
        <v>2008</v>
      </c>
      <c r="FP3" s="133">
        <f t="shared" si="85"/>
        <v>2008</v>
      </c>
      <c r="FQ3" s="133">
        <f t="shared" si="85"/>
        <v>2007</v>
      </c>
      <c r="FR3" s="133">
        <f t="shared" si="85"/>
        <v>2007</v>
      </c>
      <c r="FS3" s="133">
        <f t="shared" si="85"/>
        <v>2007</v>
      </c>
      <c r="FT3" s="133">
        <f t="shared" si="85"/>
        <v>2007</v>
      </c>
      <c r="FU3" s="133">
        <f t="shared" si="85"/>
        <v>2006</v>
      </c>
      <c r="FV3" s="133">
        <f t="shared" si="85"/>
        <v>2006</v>
      </c>
      <c r="FW3" s="133">
        <f t="shared" si="85"/>
        <v>2006</v>
      </c>
      <c r="FX3" s="134">
        <f t="shared" si="85"/>
        <v>2006</v>
      </c>
      <c r="FY3" s="50">
        <f>YEAR(FY2)</f>
        <v>2015</v>
      </c>
      <c r="FZ3" s="88">
        <f>YEAR(FZ2)</f>
        <v>2015</v>
      </c>
      <c r="GA3" s="88">
        <f t="shared" ref="GA3:HL3" si="86">YEAR(GA2)</f>
        <v>2015</v>
      </c>
      <c r="GB3" s="88">
        <f t="shared" si="86"/>
        <v>2015</v>
      </c>
      <c r="GC3" s="88">
        <f t="shared" si="86"/>
        <v>2014</v>
      </c>
      <c r="GD3" s="88">
        <f t="shared" si="86"/>
        <v>2014</v>
      </c>
      <c r="GE3" s="88">
        <f t="shared" si="86"/>
        <v>2014</v>
      </c>
      <c r="GF3" s="88">
        <f t="shared" si="86"/>
        <v>2014</v>
      </c>
      <c r="GG3" s="88">
        <f t="shared" si="86"/>
        <v>2013</v>
      </c>
      <c r="GH3" s="88">
        <f t="shared" si="86"/>
        <v>2013</v>
      </c>
      <c r="GI3" s="88">
        <f t="shared" si="86"/>
        <v>2013</v>
      </c>
      <c r="GJ3" s="88">
        <f t="shared" si="86"/>
        <v>2013</v>
      </c>
      <c r="GK3" s="88">
        <f t="shared" si="86"/>
        <v>2012</v>
      </c>
      <c r="GL3" s="88">
        <f t="shared" si="86"/>
        <v>2012</v>
      </c>
      <c r="GM3" s="88">
        <f t="shared" si="86"/>
        <v>2012</v>
      </c>
      <c r="GN3" s="88">
        <f t="shared" si="86"/>
        <v>2012</v>
      </c>
      <c r="GO3" s="88">
        <f t="shared" si="86"/>
        <v>2011</v>
      </c>
      <c r="GP3" s="88">
        <f t="shared" si="86"/>
        <v>2011</v>
      </c>
      <c r="GQ3" s="88">
        <f t="shared" si="86"/>
        <v>2011</v>
      </c>
      <c r="GR3" s="88">
        <f t="shared" si="86"/>
        <v>2011</v>
      </c>
      <c r="GS3" s="88">
        <f t="shared" si="86"/>
        <v>2010</v>
      </c>
      <c r="GT3" s="88">
        <f t="shared" si="86"/>
        <v>2010</v>
      </c>
      <c r="GU3" s="88">
        <f t="shared" si="86"/>
        <v>2010</v>
      </c>
      <c r="GV3" s="88">
        <f t="shared" si="86"/>
        <v>2010</v>
      </c>
      <c r="GW3" s="88">
        <f t="shared" si="86"/>
        <v>2009</v>
      </c>
      <c r="GX3" s="88">
        <f t="shared" si="86"/>
        <v>2009</v>
      </c>
      <c r="GY3" s="88">
        <f t="shared" si="86"/>
        <v>2009</v>
      </c>
      <c r="GZ3" s="88">
        <f t="shared" si="86"/>
        <v>2009</v>
      </c>
      <c r="HA3" s="88">
        <f t="shared" si="86"/>
        <v>2008</v>
      </c>
      <c r="HB3" s="88">
        <f t="shared" si="86"/>
        <v>2008</v>
      </c>
      <c r="HC3" s="88">
        <f t="shared" si="86"/>
        <v>2008</v>
      </c>
      <c r="HD3" s="88">
        <f t="shared" si="86"/>
        <v>2008</v>
      </c>
      <c r="HE3" s="88">
        <f t="shared" si="86"/>
        <v>2007</v>
      </c>
      <c r="HF3" s="88">
        <f t="shared" si="86"/>
        <v>2007</v>
      </c>
      <c r="HG3" s="88">
        <f t="shared" si="86"/>
        <v>2007</v>
      </c>
      <c r="HH3" s="88">
        <f t="shared" si="86"/>
        <v>2007</v>
      </c>
      <c r="HI3" s="88">
        <f t="shared" si="86"/>
        <v>2006</v>
      </c>
      <c r="HJ3" s="88">
        <f t="shared" si="86"/>
        <v>2006</v>
      </c>
      <c r="HK3" s="88">
        <f t="shared" si="86"/>
        <v>2006</v>
      </c>
      <c r="HL3" s="104">
        <f t="shared" si="86"/>
        <v>2006</v>
      </c>
      <c r="HM3" s="50">
        <f t="shared" ref="HM3" si="87">YEAR(HM2)</f>
        <v>2015</v>
      </c>
      <c r="HN3" s="88">
        <f t="shared" ref="HN3" si="88">YEAR(HN2)</f>
        <v>2015</v>
      </c>
      <c r="HO3" s="88">
        <f t="shared" ref="HO3" si="89">YEAR(HO2)</f>
        <v>2015</v>
      </c>
      <c r="HP3" s="88">
        <f t="shared" ref="HP3" si="90">YEAR(HP2)</f>
        <v>2015</v>
      </c>
      <c r="HQ3" s="88">
        <f t="shared" ref="HQ3" si="91">YEAR(HQ2)</f>
        <v>2014</v>
      </c>
      <c r="HR3" s="88">
        <f t="shared" ref="HR3" si="92">YEAR(HR2)</f>
        <v>2014</v>
      </c>
      <c r="HS3" s="88">
        <f t="shared" ref="HS3" si="93">YEAR(HS2)</f>
        <v>2014</v>
      </c>
      <c r="HT3" s="88">
        <f t="shared" ref="HT3" si="94">YEAR(HT2)</f>
        <v>2014</v>
      </c>
      <c r="HU3" s="88">
        <f t="shared" ref="HU3" si="95">YEAR(HU2)</f>
        <v>2013</v>
      </c>
      <c r="HV3" s="88">
        <f t="shared" ref="HV3" si="96">YEAR(HV2)</f>
        <v>2013</v>
      </c>
      <c r="HW3" s="88">
        <f t="shared" ref="HW3" si="97">YEAR(HW2)</f>
        <v>2013</v>
      </c>
      <c r="HX3" s="88">
        <f t="shared" ref="HX3" si="98">YEAR(HX2)</f>
        <v>2013</v>
      </c>
      <c r="HY3" s="88">
        <f t="shared" ref="HY3" si="99">YEAR(HY2)</f>
        <v>2012</v>
      </c>
      <c r="HZ3" s="88">
        <f t="shared" ref="HZ3" si="100">YEAR(HZ2)</f>
        <v>2012</v>
      </c>
      <c r="IA3" s="88">
        <f t="shared" ref="IA3" si="101">YEAR(IA2)</f>
        <v>2012</v>
      </c>
      <c r="IB3" s="88">
        <f t="shared" ref="IB3" si="102">YEAR(IB2)</f>
        <v>2012</v>
      </c>
      <c r="IC3" s="88">
        <f t="shared" ref="IC3" si="103">YEAR(IC2)</f>
        <v>2011</v>
      </c>
      <c r="ID3" s="88">
        <f t="shared" ref="ID3" si="104">YEAR(ID2)</f>
        <v>2011</v>
      </c>
      <c r="IE3" s="88">
        <f t="shared" ref="IE3" si="105">YEAR(IE2)</f>
        <v>2011</v>
      </c>
      <c r="IF3" s="88">
        <f t="shared" ref="IF3" si="106">YEAR(IF2)</f>
        <v>2011</v>
      </c>
      <c r="IG3" s="88">
        <f t="shared" ref="IG3" si="107">YEAR(IG2)</f>
        <v>2010</v>
      </c>
      <c r="IH3" s="88">
        <f t="shared" ref="IH3" si="108">YEAR(IH2)</f>
        <v>2010</v>
      </c>
      <c r="II3" s="88">
        <f t="shared" ref="II3" si="109">YEAR(II2)</f>
        <v>2010</v>
      </c>
      <c r="IJ3" s="88">
        <f t="shared" ref="IJ3" si="110">YEAR(IJ2)</f>
        <v>2010</v>
      </c>
      <c r="IK3" s="88">
        <f t="shared" ref="IK3" si="111">YEAR(IK2)</f>
        <v>2009</v>
      </c>
      <c r="IL3" s="88">
        <f t="shared" ref="IL3" si="112">YEAR(IL2)</f>
        <v>2009</v>
      </c>
      <c r="IM3" s="88">
        <f t="shared" ref="IM3" si="113">YEAR(IM2)</f>
        <v>2009</v>
      </c>
      <c r="IN3" s="88">
        <f t="shared" ref="IN3" si="114">YEAR(IN2)</f>
        <v>2009</v>
      </c>
      <c r="IO3" s="88">
        <f t="shared" ref="IO3" si="115">YEAR(IO2)</f>
        <v>2008</v>
      </c>
      <c r="IP3" s="88">
        <f t="shared" ref="IP3" si="116">YEAR(IP2)</f>
        <v>2008</v>
      </c>
      <c r="IQ3" s="88">
        <f t="shared" ref="IQ3" si="117">YEAR(IQ2)</f>
        <v>2008</v>
      </c>
      <c r="IR3" s="88">
        <f t="shared" ref="IR3" si="118">YEAR(IR2)</f>
        <v>2008</v>
      </c>
      <c r="IS3" s="88">
        <f t="shared" ref="IS3" si="119">YEAR(IS2)</f>
        <v>2007</v>
      </c>
      <c r="IT3" s="88">
        <f t="shared" ref="IT3" si="120">YEAR(IT2)</f>
        <v>2007</v>
      </c>
      <c r="IU3" s="88">
        <f t="shared" ref="IU3" si="121">YEAR(IU2)</f>
        <v>2007</v>
      </c>
      <c r="IV3" s="88">
        <f t="shared" ref="IV3" si="122">YEAR(IV2)</f>
        <v>2007</v>
      </c>
      <c r="IW3" s="88">
        <f t="shared" ref="IW3" si="123">YEAR(IW2)</f>
        <v>2006</v>
      </c>
      <c r="IX3" s="88">
        <f t="shared" ref="IX3" si="124">YEAR(IX2)</f>
        <v>2006</v>
      </c>
      <c r="IY3" s="88">
        <f t="shared" ref="IY3" si="125">YEAR(IY2)</f>
        <v>2006</v>
      </c>
      <c r="IZ3" s="104">
        <f t="shared" ref="IZ3" si="126">YEAR(IZ2)</f>
        <v>2006</v>
      </c>
      <c r="KO3" s="42"/>
      <c r="KP3" s="42"/>
      <c r="KQ3" s="42"/>
    </row>
    <row r="4" spans="1:303" x14ac:dyDescent="0.15">
      <c r="A4" s="53">
        <f>'2015年报分红率'!T6</f>
        <v>1</v>
      </c>
      <c r="B4" s="40" t="str">
        <f>'2015年报分红率'!U6</f>
        <v>000002.SZ</v>
      </c>
      <c r="C4" s="40" t="str">
        <f>'2015年报分红率'!V6</f>
        <v>万科A</v>
      </c>
      <c r="D4" s="40" t="str">
        <f>[1]!EM_S_IPO_LISTEDDATE(B4)</f>
        <v>1991-01-29</v>
      </c>
      <c r="E4" s="166">
        <f>YEAR($G$2)-YEAR(D4)</f>
        <v>25</v>
      </c>
      <c r="F4" s="56">
        <f>[1]!EM_S_DQ_CLOSE(B4,$F$2,"1")</f>
        <v>15.44</v>
      </c>
      <c r="G4" s="56">
        <f>[1]!EM_S_DQ_CLOSE(B4,$G$2,"1")</f>
        <v>22.78</v>
      </c>
      <c r="H4" s="157">
        <f>IFERROR(SUM(K4:AX4)/F4/10,"")</f>
        <v>3.551813471502592E-2</v>
      </c>
      <c r="I4" s="158">
        <f>IFERROR(SUM(K4:AX4)/(G4*AY4)/MIN(E4,10),"")</f>
        <v>1.0030728709394207E-2</v>
      </c>
      <c r="J4" s="159">
        <f>IFERROR(AVERAGE(EA4:EJ4),"")</f>
        <v>1.9126652666916981E-2</v>
      </c>
      <c r="K4" s="154">
        <f>IF(JA4="","",JA4*AZ4)</f>
        <v>1.7280000000000002</v>
      </c>
      <c r="L4" s="155" t="str">
        <f t="shared" ref="L4:AW4" si="127">IF(JB4="","",JB4*BA4)</f>
        <v/>
      </c>
      <c r="M4" s="155" t="str">
        <f t="shared" si="127"/>
        <v/>
      </c>
      <c r="N4" s="155" t="str">
        <f t="shared" si="127"/>
        <v/>
      </c>
      <c r="O4" s="155">
        <f t="shared" si="127"/>
        <v>1.2000000000000002</v>
      </c>
      <c r="P4" s="155" t="str">
        <f t="shared" si="127"/>
        <v/>
      </c>
      <c r="Q4" s="155" t="str">
        <f t="shared" si="127"/>
        <v/>
      </c>
      <c r="R4" s="155" t="str">
        <f t="shared" si="127"/>
        <v/>
      </c>
      <c r="S4" s="155">
        <f t="shared" si="127"/>
        <v>0.9840000000000001</v>
      </c>
      <c r="T4" s="155" t="str">
        <f t="shared" si="127"/>
        <v/>
      </c>
      <c r="U4" s="155" t="str">
        <f t="shared" si="127"/>
        <v/>
      </c>
      <c r="V4" s="155" t="str">
        <f t="shared" si="127"/>
        <v/>
      </c>
      <c r="W4" s="155">
        <f t="shared" si="127"/>
        <v>0.43200000000000005</v>
      </c>
      <c r="X4" s="155" t="str">
        <f t="shared" si="127"/>
        <v/>
      </c>
      <c r="Y4" s="155">
        <f t="shared" si="127"/>
        <v>0</v>
      </c>
      <c r="Z4" s="155" t="str">
        <f t="shared" si="127"/>
        <v/>
      </c>
      <c r="AA4" s="155">
        <f t="shared" si="127"/>
        <v>0.31200000000000006</v>
      </c>
      <c r="AB4" s="155" t="str">
        <f t="shared" si="127"/>
        <v/>
      </c>
      <c r="AC4" s="155" t="str">
        <f t="shared" si="127"/>
        <v/>
      </c>
      <c r="AD4" s="155" t="str">
        <f t="shared" si="127"/>
        <v/>
      </c>
      <c r="AE4" s="155">
        <f t="shared" si="127"/>
        <v>0.24000000000000005</v>
      </c>
      <c r="AF4" s="155" t="str">
        <f t="shared" si="127"/>
        <v/>
      </c>
      <c r="AG4" s="155" t="str">
        <f t="shared" si="127"/>
        <v/>
      </c>
      <c r="AH4" s="155" t="str">
        <f t="shared" si="127"/>
        <v/>
      </c>
      <c r="AI4" s="155">
        <f t="shared" si="127"/>
        <v>0.16800000000000004</v>
      </c>
      <c r="AJ4" s="155" t="str">
        <f t="shared" si="127"/>
        <v/>
      </c>
      <c r="AK4" s="155" t="str">
        <f t="shared" si="127"/>
        <v/>
      </c>
      <c r="AL4" s="155" t="str">
        <f t="shared" si="127"/>
        <v/>
      </c>
      <c r="AM4" s="155">
        <f t="shared" si="127"/>
        <v>0.12000000000000002</v>
      </c>
      <c r="AN4" s="155" t="str">
        <f t="shared" si="127"/>
        <v/>
      </c>
      <c r="AO4" s="155" t="str">
        <f t="shared" si="127"/>
        <v/>
      </c>
      <c r="AP4" s="155" t="str">
        <f t="shared" si="127"/>
        <v/>
      </c>
      <c r="AQ4" s="155">
        <f t="shared" si="127"/>
        <v>0.15000000000000002</v>
      </c>
      <c r="AR4" s="155" t="str">
        <f t="shared" si="127"/>
        <v/>
      </c>
      <c r="AS4" s="155" t="str">
        <f t="shared" si="127"/>
        <v/>
      </c>
      <c r="AT4" s="155" t="str">
        <f t="shared" si="127"/>
        <v/>
      </c>
      <c r="AU4" s="155">
        <f t="shared" si="127"/>
        <v>0.15</v>
      </c>
      <c r="AV4" s="155" t="str">
        <f t="shared" si="127"/>
        <v/>
      </c>
      <c r="AW4" s="155" t="str">
        <f t="shared" si="127"/>
        <v/>
      </c>
      <c r="AX4" s="140" t="str">
        <f>KN4</f>
        <v/>
      </c>
      <c r="AY4" s="154">
        <f>IF(CN4="",AZ4,(1+CN4)*AZ4)</f>
        <v>2.4000000000000004</v>
      </c>
      <c r="AZ4" s="155">
        <f t="shared" ref="AZ4:CK4" si="128">IF(CO4="",BA4,(1+CO4)*BA4)</f>
        <v>2.4000000000000004</v>
      </c>
      <c r="BA4" s="155">
        <f t="shared" si="128"/>
        <v>2.4000000000000004</v>
      </c>
      <c r="BB4" s="155">
        <f t="shared" si="128"/>
        <v>2.4000000000000004</v>
      </c>
      <c r="BC4" s="155">
        <f t="shared" si="128"/>
        <v>2.4000000000000004</v>
      </c>
      <c r="BD4" s="155">
        <f t="shared" si="128"/>
        <v>2.4000000000000004</v>
      </c>
      <c r="BE4" s="155">
        <f t="shared" si="128"/>
        <v>2.4000000000000004</v>
      </c>
      <c r="BF4" s="155">
        <f t="shared" si="128"/>
        <v>2.4000000000000004</v>
      </c>
      <c r="BG4" s="155">
        <f t="shared" si="128"/>
        <v>2.4000000000000004</v>
      </c>
      <c r="BH4" s="155">
        <f t="shared" si="128"/>
        <v>2.4000000000000004</v>
      </c>
      <c r="BI4" s="155">
        <f t="shared" si="128"/>
        <v>2.4000000000000004</v>
      </c>
      <c r="BJ4" s="155">
        <f t="shared" si="128"/>
        <v>2.4000000000000004</v>
      </c>
      <c r="BK4" s="155">
        <f t="shared" si="128"/>
        <v>2.4000000000000004</v>
      </c>
      <c r="BL4" s="155">
        <f t="shared" si="128"/>
        <v>2.4000000000000004</v>
      </c>
      <c r="BM4" s="155">
        <f t="shared" si="128"/>
        <v>2.4000000000000004</v>
      </c>
      <c r="BN4" s="155">
        <f t="shared" si="128"/>
        <v>2.4000000000000004</v>
      </c>
      <c r="BO4" s="155">
        <f t="shared" si="128"/>
        <v>2.4000000000000004</v>
      </c>
      <c r="BP4" s="155">
        <f t="shared" si="128"/>
        <v>2.4000000000000004</v>
      </c>
      <c r="BQ4" s="155">
        <f t="shared" si="128"/>
        <v>2.4000000000000004</v>
      </c>
      <c r="BR4" s="155">
        <f t="shared" si="128"/>
        <v>2.4000000000000004</v>
      </c>
      <c r="BS4" s="155">
        <f t="shared" si="128"/>
        <v>2.4000000000000004</v>
      </c>
      <c r="BT4" s="155">
        <f t="shared" si="128"/>
        <v>2.4000000000000004</v>
      </c>
      <c r="BU4" s="155">
        <f t="shared" si="128"/>
        <v>2.4000000000000004</v>
      </c>
      <c r="BV4" s="155">
        <f t="shared" si="128"/>
        <v>2.4000000000000004</v>
      </c>
      <c r="BW4" s="155">
        <f t="shared" si="128"/>
        <v>2.4000000000000004</v>
      </c>
      <c r="BX4" s="155">
        <f t="shared" si="128"/>
        <v>2.4000000000000004</v>
      </c>
      <c r="BY4" s="155">
        <f t="shared" si="128"/>
        <v>2.4000000000000004</v>
      </c>
      <c r="BZ4" s="155">
        <f t="shared" si="128"/>
        <v>2.4000000000000004</v>
      </c>
      <c r="CA4" s="155">
        <f t="shared" si="128"/>
        <v>2.4000000000000004</v>
      </c>
      <c r="CB4" s="155">
        <f t="shared" si="128"/>
        <v>2.4000000000000004</v>
      </c>
      <c r="CC4" s="155">
        <f t="shared" si="128"/>
        <v>2.4000000000000004</v>
      </c>
      <c r="CD4" s="155">
        <f t="shared" si="128"/>
        <v>2.4000000000000004</v>
      </c>
      <c r="CE4" s="155">
        <f t="shared" si="128"/>
        <v>1.5</v>
      </c>
      <c r="CF4" s="155">
        <f t="shared" si="128"/>
        <v>1.5</v>
      </c>
      <c r="CG4" s="155">
        <f t="shared" si="128"/>
        <v>1.5</v>
      </c>
      <c r="CH4" s="155">
        <f t="shared" si="128"/>
        <v>1.5</v>
      </c>
      <c r="CI4" s="155">
        <f t="shared" si="128"/>
        <v>1</v>
      </c>
      <c r="CJ4" s="155">
        <f t="shared" si="128"/>
        <v>1</v>
      </c>
      <c r="CK4" s="155">
        <f t="shared" si="128"/>
        <v>1</v>
      </c>
      <c r="CL4" s="156">
        <v>1</v>
      </c>
      <c r="CM4" s="145" t="str">
        <f>IFERROR(IF(IF([1]!EM_S_DIV_STOCK(B4,$CM$2,"1","1")="",0,[1]!EM_S_DIV_STOCK(B4,$CM$2,"1","1"))+IF([1]!EM_S_DIV_CAPITALIZATION1(B4,$CM$2,"1","1")="",0,[1]!EM_S_DIV_CAPITALIZATION1(B4,$CM$2,"1","1"))=0,"",IF([1]!EM_S_DIV_STOCK(B4,$CM$2,"1","1")="",0,[1]!EM_S_DIV_STOCK(B4,$CM$2,"1","1"))+IF([1]!EM_S_DIV_CAPITALIZATION1(B4,$CM$2,"1","1")="",0,[1]!EM_S_DIV_CAPITALIZATION1(B4,$CM$2,"1","1"))),"")</f>
        <v/>
      </c>
      <c r="CN4" s="146" t="str">
        <f>IFERROR(IF(IF([1]!EM_S_DIV_STOCK(B4,$CN$2,"1","1")="",0,[1]!EM_S_DIV_STOCK(B4,$CN$2,"1","1"))+IF([1]!EM_S_DIV_CAPITALIZATION1(B4,$CN$2,"1","1")="",0,[1]!EM_S_DIV_CAPITALIZATION1(B4,$CN$2,"1","1"))=0,"",IF([1]!EM_S_DIV_STOCK(B4,$CN$2,"1","1")="",0,[1]!EM_S_DIV_STOCK(B4,$CN$2,"1","1"))+IF([1]!EM_S_DIV_CAPITALIZATION1(B4,$CN$2,"1","1")="",0,[1]!EM_S_DIV_CAPITALIZATION1(B4,$CN$2,"1","1"))),"")</f>
        <v/>
      </c>
      <c r="CO4" s="146" t="str">
        <f>IFERROR(IF(IF([1]!EM_S_DIV_STOCK(B4,$CO$2,"1","1")="",0,[1]!EM_S_DIV_STOCK(B4,$CO$2,"1","1"))+IF([1]!EM_S_DIV_CAPITALIZATION1(B4,$CO$2,"1","1")="",0,[1]!EM_S_DIV_CAPITALIZATION1(B4,$CO$2,"1","1"))=0,"",IF([1]!EM_S_DIV_STOCK(B4,$CO$2,"1","1")="",0,[1]!EM_S_DIV_STOCK(B4,$CO$2,"1","1"))+IF([1]!EM_S_DIV_CAPITALIZATION1(B4,$CO$2,"1","1")="",0,[1]!EM_S_DIV_CAPITALIZATION1(B4,$CO$2,"1","1"))),"")</f>
        <v/>
      </c>
      <c r="CP4" s="146" t="str">
        <f>IFERROR(IF(IF([1]!EM_S_DIV_STOCK(B4,$CP$2,"1","1")="",0,[1]!EM_S_DIV_STOCK(B4,$CP$2,"1","1"))+IF([1]!EM_S_DIV_CAPITALIZATION1(B4,$CP$2,"1","1")="",0,[1]!EM_S_DIV_CAPITALIZATION1(B4,$CP$2,"1","1"))=0,"",IF([1]!EM_S_DIV_STOCK(B4,$CP$2,"1","1")="",0,[1]!EM_S_DIV_STOCK(B4,$CP$2,"1","1"))+IF([1]!EM_S_DIV_CAPITALIZATION1(B4,$CP$2,"1","1")="",0,[1]!EM_S_DIV_CAPITALIZATION1(B4,$CP$2,"1","1"))),"")</f>
        <v/>
      </c>
      <c r="CQ4" s="146" t="str">
        <f>IFERROR(IF(IF([1]!EM_S_DIV_STOCK(B4,$CQ$2,"1","1")="",0,[1]!EM_S_DIV_STOCK(B4,$CQ$2,"1","1"))+IF([1]!EM_S_DIV_CAPITALIZATION1(B4,$CQ$2,"1","1")="",0,[1]!EM_S_DIV_CAPITALIZATION1(B4,$CQ$2,"1","1"))=0,"",IF([1]!EM_S_DIV_STOCK(B4,$CQ$2,"1","1")="",0,[1]!EM_S_DIV_STOCK(B4,$CQ$2,"1","1"))+IF([1]!EM_S_DIV_CAPITALIZATION1(B4,$CQ$2,"1","1")="",0,[1]!EM_S_DIV_CAPITALIZATION1(B4,$CQ$2,"1","1"))),"")</f>
        <v/>
      </c>
      <c r="CR4" s="146" t="str">
        <f>IFERROR(IF(IF([1]!EM_S_DIV_STOCK(B4,$CR$2,"1","1")="",0,[1]!EM_S_DIV_STOCK(B4,$CR$2,"1","1"))+IF([1]!EM_S_DIV_CAPITALIZATION1(B4,$CR$2,"1","1")="",0,[1]!EM_S_DIV_CAPITALIZATION1(B4,$CR$2,"1","1"))=0,"",IF([1]!EM_S_DIV_STOCK(B4,$CR$2,"1","1")="",0,[1]!EM_S_DIV_STOCK(B4,$CR$2,"1","1"))+IF([1]!EM_S_DIV_CAPITALIZATION1(B4,$CR$2,"1","1")="",0,[1]!EM_S_DIV_CAPITALIZATION1(B4,$CR$2,"1","1"))),"")</f>
        <v/>
      </c>
      <c r="CS4" s="146" t="str">
        <f>IFERROR(IF(IF([1]!EM_S_DIV_STOCK(B4,$CS$2,"1","1")="",0,[1]!EM_S_DIV_STOCK(B4,$CS$2,"1","1"))+IF([1]!EM_S_DIV_CAPITALIZATION1(B4,$CS$2,"1","1")="",0,[1]!EM_S_DIV_CAPITALIZATION1(B4,$CS$2,"1","1"))=0,"",IF([1]!EM_S_DIV_STOCK(B4,$CS$2,"1","1")="",0,[1]!EM_S_DIV_STOCK(B4,$CS$2,"1","1"))+IF([1]!EM_S_DIV_CAPITALIZATION1(B4,$CS$2,"1","1")="",0,[1]!EM_S_DIV_CAPITALIZATION1(B4,$CS$2,"1","1"))),"")</f>
        <v/>
      </c>
      <c r="CT4" s="146" t="str">
        <f>IFERROR(IF(IF([1]!EM_S_DIV_STOCK(B4,$CT$2,"1","1")="",0,[1]!EM_S_DIV_STOCK(B4,$CT$2,"1","1"))+IF([1]!EM_S_DIV_CAPITALIZATION1(B4,$CT$2,"1","1")="",0,[1]!EM_S_DIV_CAPITALIZATION1(B4,$CT$2,"1","1"))=0,"",IF([1]!EM_S_DIV_STOCK(B4,$CT$2,"1","1")="",0,[1]!EM_S_DIV_STOCK(B4,$CT$2,"1","1"))+IF([1]!EM_S_DIV_CAPITALIZATION1(B4,$CT$2,"1","1")="",0,[1]!EM_S_DIV_CAPITALIZATION1(B4,$CT$2,"1","1"))),"")</f>
        <v/>
      </c>
      <c r="CU4" s="146" t="str">
        <f>IFERROR(IF(IF([1]!EM_S_DIV_STOCK(B4,$CU$2,"1","1")="",0,[1]!EM_S_DIV_STOCK(B4,$CU$2,"1","1"))+IF([1]!EM_S_DIV_CAPITALIZATION1(B4,$CU$2,"1","1")="",0,[1]!EM_S_DIV_CAPITALIZATION1(B4,$CU$2,"1","1"))=0,"",IF([1]!EM_S_DIV_STOCK(B4,$CU$2,"1","1")="",0,[1]!EM_S_DIV_STOCK(B4,$CU$2,"1","1"))+IF([1]!EM_S_DIV_CAPITALIZATION1(B4,$CU$2,"1","1")="",0,[1]!EM_S_DIV_CAPITALIZATION1(B4,$CU$2,"1","1"))),"")</f>
        <v/>
      </c>
      <c r="CV4" s="146" t="str">
        <f>IFERROR(IF(IF([1]!EM_S_DIV_STOCK(B4,$CV$2,"1","1")="",0,[1]!EM_S_DIV_STOCK(B4,$CV$2,"1","1"))+IF([1]!EM_S_DIV_CAPITALIZATION1(B4,$CV$2,"1","1")="",0,[1]!EM_S_DIV_CAPITALIZATION1(B4,$CV$2,"1","1"))=0,"",IF([1]!EM_S_DIV_STOCK(B4,$CV$2,"1","1")="",0,[1]!EM_S_DIV_STOCK(B4,$CV$2,"1","1"))+IF([1]!EM_S_DIV_CAPITALIZATION1(B4,$CV$2,"1","1")="",0,[1]!EM_S_DIV_CAPITALIZATION1(B4,$CV$2,"1","1"))),"")</f>
        <v/>
      </c>
      <c r="CW4" s="146" t="str">
        <f>IFERROR(IF(IF([1]!EM_S_DIV_STOCK(B4,$CW$2,"1","1")="",0,[1]!EM_S_DIV_STOCK(B4,$CW$2,"1","1"))+IF([1]!EM_S_DIV_CAPITALIZATION1(B4,$CW$2,"1","1")="",0,[1]!EM_S_DIV_CAPITALIZATION1(B4,$CW$2,"1","1"))=0,"",IF([1]!EM_S_DIV_STOCK(B4,$CW$2,"1","1")="",0,[1]!EM_S_DIV_STOCK(B4,$CW$2,"1","1"))+IF([1]!EM_S_DIV_CAPITALIZATION1(B4,$CW$2,"1","1")="",0,[1]!EM_S_DIV_CAPITALIZATION1(B4,$CW$2,"1","1"))),"")</f>
        <v/>
      </c>
      <c r="CX4" s="146" t="str">
        <f>IFERROR(IF(IF([1]!EM_S_DIV_STOCK(B4,$CX$2,"1","1")="",0,[1]!EM_S_DIV_STOCK(B4,$CX$2,"1","1"))+IF([1]!EM_S_DIV_CAPITALIZATION1(B4,$CX$2,"1","1")="",0,[1]!EM_S_DIV_CAPITALIZATION1(B4,$CX$2,"1","1"))=0,"",IF([1]!EM_S_DIV_STOCK(B4,$CX$2,"1","1")="",0,[1]!EM_S_DIV_STOCK(B4,$CX$2,"1","1"))+IF([1]!EM_S_DIV_CAPITALIZATION1(B4,$CX$2,"1","1")="",0,[1]!EM_S_DIV_CAPITALIZATION1(B4,$CX$2,"1","1"))),"")</f>
        <v/>
      </c>
      <c r="CY4" s="146" t="str">
        <f>IFERROR(IF(IF([1]!EM_S_DIV_STOCK(B4,$CY$2,"1","1")="",0,[1]!EM_S_DIV_STOCK(B4,$CY$2,"1","1"))+IF([1]!EM_S_DIV_CAPITALIZATION1(B4,$CY$2,"1","1")="",0,[1]!EM_S_DIV_CAPITALIZATION1(B4,$CY$2,"1","1"))=0,"",IF([1]!EM_S_DIV_STOCK(B4,$CY$2,"1","1")="",0,[1]!EM_S_DIV_STOCK(B4,$CY$2,"1","1"))+IF([1]!EM_S_DIV_CAPITALIZATION1(B4,$CY$2,"1","1")="",0,[1]!EM_S_DIV_CAPITALIZATION1(B4,$CY$2,"1","1"))),"")</f>
        <v/>
      </c>
      <c r="CZ4" s="146" t="str">
        <f>IFERROR(IF(IF([1]!EM_S_DIV_STOCK(B4,$CZ$2,"1","1")="",0,[1]!EM_S_DIV_STOCK(B4,$CZ$2,"1","1"))+IF([1]!EM_S_DIV_CAPITALIZATION1(B4,$CZ$2,"1","1")="",0,[1]!EM_S_DIV_CAPITALIZATION1(B4,$CZ$2,"1","1"))=0,"",IF([1]!EM_S_DIV_STOCK(B4,$CZ$2,"1","1")="",0,[1]!EM_S_DIV_STOCK(B4,$CZ$2,"1","1"))+IF([1]!EM_S_DIV_CAPITALIZATION1(B4,$CZ$2,"1","1")="",0,[1]!EM_S_DIV_CAPITALIZATION1(B4,$CZ$2,"1","1"))),"")</f>
        <v/>
      </c>
      <c r="DA4" s="146" t="str">
        <f>IFERROR(IF(IF([1]!EM_S_DIV_STOCK(B4,$DA$2,"1","1")="",0,[1]!EM_S_DIV_STOCK(B4,$DA$2,"1","1"))+IF([1]!EM_S_DIV_CAPITALIZATION1(B4,$DA$2,"1","1")="",0,[1]!EM_S_DIV_CAPITALIZATION1(B4,$DA$2,"1","1"))=0,"",IF([1]!EM_S_DIV_STOCK(B4,$DA$2,"1","1")="",0,[1]!EM_S_DIV_STOCK(B4,$DA$2,"1","1"))+IF([1]!EM_S_DIV_CAPITALIZATION1(B4,$DA$2,"1","1")="",0,[1]!EM_S_DIV_CAPITALIZATION1(B4,$DA$2,"1","1"))),"")</f>
        <v/>
      </c>
      <c r="DB4" s="146" t="str">
        <f>IFERROR(IF(IF([1]!EM_S_DIV_STOCK(B4,$DB$2,"1","1")="",0,[1]!EM_S_DIV_STOCK(B4,$DB$2,"1","1"))+IF([1]!EM_S_DIV_CAPITALIZATION1(B4,$DB$2,"1","1")="",0,[1]!EM_S_DIV_CAPITALIZATION1(B4,$DB$2,"1","1"))=0,"",IF([1]!EM_S_DIV_STOCK(B4,$DB$2,"1","1")="",0,[1]!EM_S_DIV_STOCK(B4,$DB$2,"1","1"))+IF([1]!EM_S_DIV_CAPITALIZATION1(B4,$DB$2,"1","1")="",0,[1]!EM_S_DIV_CAPITALIZATION1(B4,$DB$2,"1","1"))),"")</f>
        <v/>
      </c>
      <c r="DC4" s="146" t="str">
        <f>IFERROR(IF(IF([1]!EM_S_DIV_STOCK(B4,$DC$2,"1","1")="",0,[1]!EM_S_DIV_STOCK(B4,$DC$2,"1","1"))+IF([1]!EM_S_DIV_CAPITALIZATION1(B4,$DC$2,"1","1")="",0,[1]!EM_S_DIV_CAPITALIZATION1(B4,$DC$2,"1","1"))=0,"",IF([1]!EM_S_DIV_STOCK(B4,$DC$2,"1","1")="",0,[1]!EM_S_DIV_STOCK(B4,$DC$2,"1","1"))+IF([1]!EM_S_DIV_CAPITALIZATION1(B4,$DC$2,"1","1")="",0,[1]!EM_S_DIV_CAPITALIZATION1(B4,$DC$2,"1","1"))),"")</f>
        <v/>
      </c>
      <c r="DD4" s="146" t="str">
        <f>IFERROR(IF(IF([1]!EM_S_DIV_STOCK(B4,$DD$2,"1","1")="",0,[1]!EM_S_DIV_STOCK(B4,$DD$2,"1","1"))+IF([1]!EM_S_DIV_CAPITALIZATION1(B4,$DD$2,"1","1")="",0,[1]!EM_S_DIV_CAPITALIZATION1(B4,$DD$2,"1","1"))=0,"",IF([1]!EM_S_DIV_STOCK(B4,$DD$2,"1","1")="",0,[1]!EM_S_DIV_STOCK(B4,$DD$2,"1","1"))+IF([1]!EM_S_DIV_CAPITALIZATION1(B4,$DD$2,"1","1")="",0,[1]!EM_S_DIV_CAPITALIZATION1(B4,$DD$2,"1","1"))),"")</f>
        <v/>
      </c>
      <c r="DE4" s="146" t="str">
        <f>IFERROR(IF(IF([1]!EM_S_DIV_STOCK(B4,$DE$2,"1","1")="",0,[1]!EM_S_DIV_STOCK(B4,$DE$2,"1","1"))+IF([1]!EM_S_DIV_CAPITALIZATION1(B4,$DE$2,"1","1")="",0,[1]!EM_S_DIV_CAPITALIZATION1(B4,$DE$2,"1","1"))=0,"",IF([1]!EM_S_DIV_STOCK(B4,$DE$2,"1","1")="",0,[1]!EM_S_DIV_STOCK(B4,$DE$2,"1","1"))+IF([1]!EM_S_DIV_CAPITALIZATION1(B4,$DE$2,"1","1")="",0,[1]!EM_S_DIV_CAPITALIZATION1(B4,$DE$2,"1","1"))),"")</f>
        <v/>
      </c>
      <c r="DF4" s="146" t="str">
        <f>IFERROR(IF(IF([1]!EM_S_DIV_STOCK(B4,$DF$2,"1","1")="",0,[1]!EM_S_DIV_STOCK(B4,$DF$2,"1","1"))+IF([1]!EM_S_DIV_CAPITALIZATION1(B4,$DF$2,"1","1")="",0,[1]!EM_S_DIV_CAPITALIZATION1(B4,$DF$2,"1","1"))=0,"",IF([1]!EM_S_DIV_STOCK(B4,$DF$2,"1","1")="",0,[1]!EM_S_DIV_STOCK(B4,$DF$2,"1","1"))+IF([1]!EM_S_DIV_CAPITALIZATION1(B4,$DF$2,"1","1")="",0,[1]!EM_S_DIV_CAPITALIZATION1(B4,$DF$2,"1","1"))),"")</f>
        <v/>
      </c>
      <c r="DG4" s="146" t="str">
        <f>IFERROR(IF(IF([1]!EM_S_DIV_STOCK(B4,$DG$2,"1","1")="",0,[1]!EM_S_DIV_STOCK(B4,$DG$2,"1","1"))+IF([1]!EM_S_DIV_CAPITALIZATION1(B4,$DG$2,"1","1")="",0,[1]!EM_S_DIV_CAPITALIZATION1(B4,$DG$2,"1","1"))=0,"",IF([1]!EM_S_DIV_STOCK(B4,$DG$2,"1","1")="",0,[1]!EM_S_DIV_STOCK(B4,$DG$2,"1","1"))+IF([1]!EM_S_DIV_CAPITALIZATION1(B4,$DG$2,"1","1")="",0,[1]!EM_S_DIV_CAPITALIZATION1(B4,$DG$2,"1","1"))),"")</f>
        <v/>
      </c>
      <c r="DH4" s="146" t="str">
        <f>IFERROR(IF(IF([1]!EM_S_DIV_STOCK(B4,$DH$2,"1","1")="",0,[1]!EM_S_DIV_STOCK(B4,$DH$2,"1","1"))+IF([1]!EM_S_DIV_CAPITALIZATION1(B4,$DH$2,"1","1")="",0,[1]!EM_S_DIV_CAPITALIZATION1(B4,$DH$2,"1","1"))=0,"",IF([1]!EM_S_DIV_STOCK(B4,$DH$2,"1","1")="",0,[1]!EM_S_DIV_STOCK(B4,$DH$2,"1","1"))+IF([1]!EM_S_DIV_CAPITALIZATION1(B4,$DH$2,"1","1")="",0,[1]!EM_S_DIV_CAPITALIZATION1(B4,$DH$2,"1","1"))),"")</f>
        <v/>
      </c>
      <c r="DI4" s="146" t="str">
        <f>IFERROR(IF(IF([1]!EM_S_DIV_STOCK(B4,$DI$2,"1","1")="",0,[1]!EM_S_DIV_STOCK(B4,$DI$2,"1","1"))+IF([1]!EM_S_DIV_CAPITALIZATION1(B4,$DI$2,"1","1")="",0,[1]!EM_S_DIV_CAPITALIZATION1(B4,$DI$2,"1","1"))=0,"",IF([1]!EM_S_DIV_STOCK(B4,$DI$2,"1","1")="",0,[1]!EM_S_DIV_STOCK(B4,$DI$2,"1","1"))+IF([1]!EM_S_DIV_CAPITALIZATION1(B4,$DI$2,"1","1")="",0,[1]!EM_S_DIV_CAPITALIZATION1(B4,$DI$2,"1","1"))),"")</f>
        <v/>
      </c>
      <c r="DJ4" s="146" t="str">
        <f>IFERROR(IF(IF([1]!EM_S_DIV_STOCK(B4,$DJ$2,"1","1")="",0,[1]!EM_S_DIV_STOCK(B4,$DJ$2,"1","1"))+IF([1]!EM_S_DIV_CAPITALIZATION1(B4,$DJ$2,"1","1")="",0,[1]!EM_S_DIV_CAPITALIZATION1(B4,$DJ$2,"1","1"))=0,"",IF([1]!EM_S_DIV_STOCK(B4,$DJ$2,"1","1")="",0,[1]!EM_S_DIV_STOCK(B4,$DJ$2,"1","1"))+IF([1]!EM_S_DIV_CAPITALIZATION1(B4,$DJ$2,"1","1")="",0,[1]!EM_S_DIV_CAPITALIZATION1(B4,$DJ$2,"1","1"))),"")</f>
        <v/>
      </c>
      <c r="DK4" s="146" t="str">
        <f>IFERROR(IF(IF([1]!EM_S_DIV_STOCK(B4,$DK$2,"1","1")="",0,[1]!EM_S_DIV_STOCK(B4,$DK$2,"1","1"))+IF([1]!EM_S_DIV_CAPITALIZATION1(B4,$DK$2,"1","1")="",0,[1]!EM_S_DIV_CAPITALIZATION1(B4,$DK$2,"1","1"))=0,"",IF([1]!EM_S_DIV_STOCK(B4,$DK$2,"1","1")="",0,[1]!EM_S_DIV_STOCK(B4,$DK$2,"1","1"))+IF([1]!EM_S_DIV_CAPITALIZATION1(B4,$DK$2,"1","1")="",0,[1]!EM_S_DIV_CAPITALIZATION1(B4,$DK$2,"1","1"))),"")</f>
        <v/>
      </c>
      <c r="DL4" s="146" t="str">
        <f>IFERROR(IF(IF([1]!EM_S_DIV_STOCK(B4,$DL$2,"1","1")="",0,[1]!EM_S_DIV_STOCK(B4,$DL$2,"1","1"))+IF([1]!EM_S_DIV_CAPITALIZATION1(B4,$DL$2,"1","1")="",0,[1]!EM_S_DIV_CAPITALIZATION1(B4,$DL$2,"1","1"))=0,"",IF([1]!EM_S_DIV_STOCK(B4,$DL$2,"1","1")="",0,[1]!EM_S_DIV_STOCK(B4,$DL$2,"1","1"))+IF([1]!EM_S_DIV_CAPITALIZATION1(B4,$DL$2,"1","1")="",0,[1]!EM_S_DIV_CAPITALIZATION1(B4,$DL$2,"1","1"))),"")</f>
        <v/>
      </c>
      <c r="DM4" s="146" t="str">
        <f>IFERROR(IF(IF([1]!EM_S_DIV_STOCK(B4,$DM$2,"1","1")="",0,[1]!EM_S_DIV_STOCK(B4,$DM$2,"1","1"))+IF([1]!EM_S_DIV_CAPITALIZATION1(B4,$DM$2,"1","1")="",0,[1]!EM_S_DIV_CAPITALIZATION1(B4,$DM$2,"1","1"))=0,"",IF([1]!EM_S_DIV_STOCK(B4,$DM$2,"1","1")="",0,[1]!EM_S_DIV_STOCK(B4,$DM$2,"1","1"))+IF([1]!EM_S_DIV_CAPITALIZATION1(B4,$DM$2,"1","1")="",0,[1]!EM_S_DIV_CAPITALIZATION1(B4,$DM$2,"1","1"))),"")</f>
        <v/>
      </c>
      <c r="DN4" s="146" t="str">
        <f>IFERROR(IF(IF([1]!EM_S_DIV_STOCK(B4,$DN$2,"1","1")="",0,[1]!EM_S_DIV_STOCK(B4,$DN$2,"1","1"))+IF([1]!EM_S_DIV_CAPITALIZATION1(B4,$DN$2,"1","1")="",0,[1]!EM_S_DIV_CAPITALIZATION1(B4,$DN$2,"1","1"))=0,"",IF([1]!EM_S_DIV_STOCK(B4,$DN$2,"1","1")="",0,[1]!EM_S_DIV_STOCK(B4,$DN$2,"1","1"))+IF([1]!EM_S_DIV_CAPITALIZATION1(B4,$DN$2,"1","1")="",0,[1]!EM_S_DIV_CAPITALIZATION1(B4,$DN$2,"1","1"))),"")</f>
        <v/>
      </c>
      <c r="DO4" s="146" t="str">
        <f>IFERROR(IF(IF([1]!EM_S_DIV_STOCK(B4,$DO$2,"1","1")="",0,[1]!EM_S_DIV_STOCK(B4,$DO$2,"1","1"))+IF([1]!EM_S_DIV_CAPITALIZATION1(B4,$DO$2,"1","1")="",0,[1]!EM_S_DIV_CAPITALIZATION1(B4,$DO$2,"1","1"))=0,"",IF([1]!EM_S_DIV_STOCK(B4,$DO$2,"1","1")="",0,[1]!EM_S_DIV_STOCK(B4,$DO$2,"1","1"))+IF([1]!EM_S_DIV_CAPITALIZATION1(B4,$DO$2,"1","1")="",0,[1]!EM_S_DIV_CAPITALIZATION1(B4,$DO$2,"1","1"))),"")</f>
        <v/>
      </c>
      <c r="DP4" s="146" t="str">
        <f>IFERROR(IF(IF([1]!EM_S_DIV_STOCK(B4,$DP$2,"1","1")="",0,[1]!EM_S_DIV_STOCK(B4,$DP$2,"1","1"))+IF([1]!EM_S_DIV_CAPITALIZATION1(B4,$DP$2,"1","1")="",0,[1]!EM_S_DIV_CAPITALIZATION1(B4,$DP$2,"1","1"))=0,"",IF([1]!EM_S_DIV_STOCK(B4,$DP$2,"1","1")="",0,[1]!EM_S_DIV_STOCK(B4,$DP$2,"1","1"))+IF([1]!EM_S_DIV_CAPITALIZATION1(B4,$DP$2,"1","1")="",0,[1]!EM_S_DIV_CAPITALIZATION1(B4,$DP$2,"1","1"))),"")</f>
        <v/>
      </c>
      <c r="DQ4" s="146" t="str">
        <f>IFERROR(IF(IF([1]!EM_S_DIV_STOCK(B4,$DQ$2,"1","1")="",0,[1]!EM_S_DIV_STOCK(B4,$DQ$2,"1","1"))+IF([1]!EM_S_DIV_CAPITALIZATION1(B4,$DQ$2,"1","1")="",0,[1]!EM_S_DIV_CAPITALIZATION1(B4,$DQ$2,"1","1"))=0,"",IF([1]!EM_S_DIV_STOCK(B4,$DQ$2,"1","1")="",0,[1]!EM_S_DIV_STOCK(B4,$DQ$2,"1","1"))+IF([1]!EM_S_DIV_CAPITALIZATION1(B4,$DQ$2,"1","1")="",0,[1]!EM_S_DIV_CAPITALIZATION1(B4,$DQ$2,"1","1"))),"")</f>
        <v/>
      </c>
      <c r="DR4" s="146" t="str">
        <f>IFERROR(IF(IF([1]!EM_S_DIV_STOCK(B4,$DR$2,"1","1")="",0,[1]!EM_S_DIV_STOCK(B4,$DR$2,"1","1"))+IF([1]!EM_S_DIV_CAPITALIZATION1(B4,$DR$2,"1","1")="",0,[1]!EM_S_DIV_CAPITALIZATION1(B4,$DR$2,"1","1"))=0,"",IF([1]!EM_S_DIV_STOCK(B4,$DR$2,"1","1")="",0,[1]!EM_S_DIV_STOCK(B4,$DR$2,"1","1"))+IF([1]!EM_S_DIV_CAPITALIZATION1(B4,$DR$2,"1","1")="",0,[1]!EM_S_DIV_CAPITALIZATION1(B4,$DR$2,"1","1"))),"")</f>
        <v/>
      </c>
      <c r="DS4" s="146">
        <f>IFERROR(IF(IF([1]!EM_S_DIV_STOCK(B4,$DS$2,"1","1")="",0,[1]!EM_S_DIV_STOCK(B4,$DS$2,"1","1"))+IF([1]!EM_S_DIV_CAPITALIZATION1(B4,$DS$2,"1","1")="",0,[1]!EM_S_DIV_CAPITALIZATION1(B4,$DS$2,"1","1"))=0,"",IF([1]!EM_S_DIV_STOCK(B4,$DS$2,"1","1")="",0,[1]!EM_S_DIV_STOCK(B4,$DS$2,"1","1"))+IF([1]!EM_S_DIV_CAPITALIZATION1(B4,$DS$2,"1","1")="",0,[1]!EM_S_DIV_CAPITALIZATION1(B4,$DS$2,"1","1"))),"")</f>
        <v>0.6</v>
      </c>
      <c r="DT4" s="146" t="str">
        <f>IFERROR(IF(IF([1]!EM_S_DIV_STOCK(B4,$DT$2,"1","1")="",0,[1]!EM_S_DIV_STOCK(B4,$DT$2,"1","1"))+IF([1]!EM_S_DIV_CAPITALIZATION1(B4,$DT$2,"1","1")="",0,[1]!EM_S_DIV_CAPITALIZATION1(B4,$DT$2,"1","1"))=0,"",IF([1]!EM_S_DIV_STOCK(B4,$DT$2,"1","1")="",0,[1]!EM_S_DIV_STOCK(B4,$DT$2,"1","1"))+IF([1]!EM_S_DIV_CAPITALIZATION1(B4,$DT$2,"1","1")="",0,[1]!EM_S_DIV_CAPITALIZATION1(B4,$DT$2,"1","1"))),"")</f>
        <v/>
      </c>
      <c r="DU4" s="146" t="str">
        <f>IFERROR(IF(IF([1]!EM_S_DIV_STOCK(B4,$DU$2,"1","1")="",0,[1]!EM_S_DIV_STOCK(B4,$DU$2,"1","1"))+IF([1]!EM_S_DIV_CAPITALIZATION1(B4,$DU$2,"1","1")="",0,[1]!EM_S_DIV_CAPITALIZATION1(B4,$DU$2,"1","1"))=0,"",IF([1]!EM_S_DIV_STOCK(B4,$DU$2,"1","1")="",0,[1]!EM_S_DIV_STOCK(B4,$DU$2,"1","1"))+IF([1]!EM_S_DIV_CAPITALIZATION1(B4,$DU$2,"1","1")="",0,[1]!EM_S_DIV_CAPITALIZATION1(B4,$DU$2,"1","1"))),"")</f>
        <v/>
      </c>
      <c r="DV4" s="146" t="str">
        <f>IFERROR(IF(IF([1]!EM_S_DIV_STOCK(B4,$DV$2,"1","1")="",0,[1]!EM_S_DIV_STOCK(B4,$DV$2,"1","1"))+IF([1]!EM_S_DIV_CAPITALIZATION1(B4,$DV$2,"1","1")="",0,[1]!EM_S_DIV_CAPITALIZATION1(B4,$DV$2,"1","1"))=0,"",IF([1]!EM_S_DIV_STOCK(B4,$DV$2,"1","1")="",0,[1]!EM_S_DIV_STOCK(B4,$DV$2,"1","1"))+IF([1]!EM_S_DIV_CAPITALIZATION1(B4,$DV$2,"1","1")="",0,[1]!EM_S_DIV_CAPITALIZATION1(B4,$DV$2,"1","1"))),"")</f>
        <v/>
      </c>
      <c r="DW4" s="146">
        <f>IFERROR(IF(IF([1]!EM_S_DIV_STOCK(B4,$DW$2,"1","1")="",0,[1]!EM_S_DIV_STOCK(B4,$DW$2,"1","1"))+IF([1]!EM_S_DIV_CAPITALIZATION1(B4,$DW$2,"1","1")="",0,[1]!EM_S_DIV_CAPITALIZATION1(B4,$DW$2,"1","1"))=0,"",IF([1]!EM_S_DIV_STOCK(B4,$DW$2,"1","1")="",0,[1]!EM_S_DIV_STOCK(B4,$DW$2,"1","1"))+IF([1]!EM_S_DIV_CAPITALIZATION1(B4,$DW$2,"1","1")="",0,[1]!EM_S_DIV_CAPITALIZATION1(B4,$DW$2,"1","1"))),"")</f>
        <v>0.5</v>
      </c>
      <c r="DX4" s="146" t="str">
        <f>IFERROR(IF(IF([1]!EM_S_DIV_STOCK(B4,$DX$2,"1","1")="",0,[1]!EM_S_DIV_STOCK(B4,$DX$2,"1","1"))+IF([1]!EM_S_DIV_CAPITALIZATION1(B4,$DX$2,"1","1")="",0,[1]!EM_S_DIV_CAPITALIZATION1(B4,$DX$2,"1","1"))=0,"",IF([1]!EM_S_DIV_STOCK(B4,$DX$2,"1","1")="",0,[1]!EM_S_DIV_STOCK(B4,$DX$2,"1","1"))+IF([1]!EM_S_DIV_CAPITALIZATION1(B4,$DX$2,"1","1")="",0,[1]!EM_S_DIV_CAPITALIZATION1(B4,$DX$2,"1","1"))),"")</f>
        <v/>
      </c>
      <c r="DY4" s="146" t="str">
        <f>IFERROR(IF(IF([1]!EM_S_DIV_STOCK(B4,$DY$2,"1","1")="",0,[1]!EM_S_DIV_STOCK(B4,$DY$2,"1","1"))+IF([1]!EM_S_DIV_CAPITALIZATION1(B4,$DY$2,"1","1")="",0,[1]!EM_S_DIV_CAPITALIZATION1(B4,$DY$2,"1","1"))=0,"",IF([1]!EM_S_DIV_STOCK(B4,$DY$2,"1","1")="",0,[1]!EM_S_DIV_STOCK(B4,$DY$2,"1","1"))+IF([1]!EM_S_DIV_CAPITALIZATION1(B4,$DY$2,"1","1")="",0,[1]!EM_S_DIV_CAPITALIZATION1(B4,$DY$2,"1","1"))),"")</f>
        <v/>
      </c>
      <c r="DZ4" s="147" t="str">
        <f>IFERROR(IF(IF([1]!EM_S_DIV_STOCK(B4,$DZ$2,"1","1")="",0,[1]!EM_S_DIV_STOCK(B4,$DZ$2,"1","1"))+IF([1]!EM_S_DIV_CAPITALIZATION1(B4,$DZ$2,"1","1")="",0,[1]!EM_S_DIV_CAPITALIZATION1(B4,$DZ$2,"1","1"))=0,"",IF([1]!EM_S_DIV_STOCK(B4,$DZ$2,"1","1")="",0,[1]!EM_S_DIV_STOCK(B4,$DZ$2,"1","1"))+IF([1]!EM_S_DIV_CAPITALIZATION1(B4,$DZ$2,"1","1")="",0,[1]!EM_S_DIV_CAPITALIZATION1(B4,$DZ$2,"1","1"))),"")</f>
        <v/>
      </c>
      <c r="EA4" s="131">
        <f>SUMIF($EK$3:$FX$3,EA$3,EK4:FX4)</f>
        <v>2.9471960704052395E-2</v>
      </c>
      <c r="EB4" s="135">
        <f>SUMIF($EK$3:$FX$3,EB$3,EK4:FX4)</f>
        <v>3.5971223021582732E-2</v>
      </c>
      <c r="EC4" s="135">
        <f>SUMIF($EK$3:$FX$3,EC$3,EK4:FX4)</f>
        <v>5.1058530510585308E-2</v>
      </c>
      <c r="ED4" s="135">
        <f>SUMIF($EK$3:$FX$3,ED$3,EK4:FX4)</f>
        <v>1.7786561264822136E-2</v>
      </c>
      <c r="EE4" s="135">
        <f>SUMIF($EK$3:$FX$3,EE$3,EK4:FX4)</f>
        <v>1.7402945113788489E-2</v>
      </c>
      <c r="EF4" s="135">
        <f>SUMIF($EK$3:$FX$3,EF$3,EK4:FX4)</f>
        <v>1.21654501216545E-2</v>
      </c>
      <c r="EG4" s="135">
        <f>SUMIF($EK$3:$FX$3,EG$3,EK4:FX4)</f>
        <v>6.4754856614246074E-3</v>
      </c>
      <c r="EH4" s="135">
        <f>SUMIF($EK$3:$FX$3,EH$3,EK4:FX4)</f>
        <v>7.7519379844961239E-3</v>
      </c>
      <c r="EI4" s="135">
        <f>SUMIF($EK$3:$FX$3,EI$3,EK4:FX4)</f>
        <v>3.4674063800277394E-3</v>
      </c>
      <c r="EJ4" s="135">
        <f>SUMIF($EK$3:$FX$3,EJ$3,EK4:FX4)</f>
        <v>9.7150259067357511E-3</v>
      </c>
      <c r="EK4" s="123">
        <f>IFERROR(JA4/HM4,0)</f>
        <v>2.9471960704052395E-2</v>
      </c>
      <c r="EL4" s="124">
        <f t="shared" ref="EL4:FX4" si="129">IFERROR(JB4/HN4,0)</f>
        <v>0</v>
      </c>
      <c r="EM4" s="124">
        <f t="shared" si="129"/>
        <v>0</v>
      </c>
      <c r="EN4" s="124">
        <f t="shared" si="129"/>
        <v>0</v>
      </c>
      <c r="EO4" s="124">
        <f t="shared" si="129"/>
        <v>3.5971223021582732E-2</v>
      </c>
      <c r="EP4" s="124">
        <f t="shared" si="129"/>
        <v>0</v>
      </c>
      <c r="EQ4" s="124">
        <f t="shared" si="129"/>
        <v>0</v>
      </c>
      <c r="ER4" s="124">
        <f t="shared" si="129"/>
        <v>0</v>
      </c>
      <c r="ES4" s="124">
        <f t="shared" si="129"/>
        <v>5.1058530510585308E-2</v>
      </c>
      <c r="ET4" s="124">
        <f t="shared" si="129"/>
        <v>0</v>
      </c>
      <c r="EU4" s="124">
        <f t="shared" si="129"/>
        <v>0</v>
      </c>
      <c r="EV4" s="124">
        <f t="shared" si="129"/>
        <v>0</v>
      </c>
      <c r="EW4" s="124">
        <f t="shared" si="129"/>
        <v>1.7786561264822136E-2</v>
      </c>
      <c r="EX4" s="124">
        <f t="shared" si="129"/>
        <v>0</v>
      </c>
      <c r="EY4" s="124">
        <f t="shared" si="129"/>
        <v>0</v>
      </c>
      <c r="EZ4" s="124">
        <f t="shared" si="129"/>
        <v>0</v>
      </c>
      <c r="FA4" s="124">
        <f t="shared" si="129"/>
        <v>1.7402945113788489E-2</v>
      </c>
      <c r="FB4" s="124">
        <f t="shared" si="129"/>
        <v>0</v>
      </c>
      <c r="FC4" s="124">
        <f t="shared" si="129"/>
        <v>0</v>
      </c>
      <c r="FD4" s="124">
        <f t="shared" si="129"/>
        <v>0</v>
      </c>
      <c r="FE4" s="124">
        <f t="shared" si="129"/>
        <v>1.21654501216545E-2</v>
      </c>
      <c r="FF4" s="124">
        <f t="shared" si="129"/>
        <v>0</v>
      </c>
      <c r="FG4" s="124">
        <f t="shared" si="129"/>
        <v>0</v>
      </c>
      <c r="FH4" s="124">
        <f t="shared" si="129"/>
        <v>0</v>
      </c>
      <c r="FI4" s="124">
        <f t="shared" si="129"/>
        <v>6.4754856614246074E-3</v>
      </c>
      <c r="FJ4" s="124">
        <f t="shared" si="129"/>
        <v>0</v>
      </c>
      <c r="FK4" s="124">
        <f t="shared" si="129"/>
        <v>0</v>
      </c>
      <c r="FL4" s="124">
        <f t="shared" si="129"/>
        <v>0</v>
      </c>
      <c r="FM4" s="124">
        <f t="shared" si="129"/>
        <v>7.7519379844961239E-3</v>
      </c>
      <c r="FN4" s="124">
        <f t="shared" si="129"/>
        <v>0</v>
      </c>
      <c r="FO4" s="124">
        <f t="shared" si="129"/>
        <v>0</v>
      </c>
      <c r="FP4" s="124">
        <f t="shared" si="129"/>
        <v>0</v>
      </c>
      <c r="FQ4" s="124">
        <f t="shared" si="129"/>
        <v>3.4674063800277394E-3</v>
      </c>
      <c r="FR4" s="124">
        <f t="shared" si="129"/>
        <v>0</v>
      </c>
      <c r="FS4" s="124">
        <f t="shared" si="129"/>
        <v>0</v>
      </c>
      <c r="FT4" s="124">
        <f t="shared" si="129"/>
        <v>0</v>
      </c>
      <c r="FU4" s="124">
        <f t="shared" si="129"/>
        <v>9.7150259067357511E-3</v>
      </c>
      <c r="FV4" s="124">
        <f t="shared" si="129"/>
        <v>0</v>
      </c>
      <c r="FW4" s="124">
        <f t="shared" si="129"/>
        <v>0</v>
      </c>
      <c r="FX4" s="125">
        <f t="shared" si="129"/>
        <v>0</v>
      </c>
      <c r="FY4" s="50" t="str">
        <f>[1]!EM_S_DIV_PRELANDATE(B4,$FY$2,"1")</f>
        <v>2016-03-14</v>
      </c>
      <c r="FZ4" s="88" t="str">
        <f>[1]!EM_S_DIV_PRELANDATE(B4,$FZ$2,"1")</f>
        <v/>
      </c>
      <c r="GA4" s="88" t="str">
        <f>[1]!EM_S_DIV_PRELANDATE(B4,$GA$2,"1")</f>
        <v>2015-08-17</v>
      </c>
      <c r="GB4" s="88" t="str">
        <f>[1]!EM_S_DIV_PRELANDATE(B4,$GB$2,"1")</f>
        <v/>
      </c>
      <c r="GC4" s="88" t="str">
        <f>[1]!EM_S_DIV_PRELANDATE(B4,$GC$2,"1")</f>
        <v>2015-03-31</v>
      </c>
      <c r="GD4" s="88" t="str">
        <f>[1]!EM_S_DIV_PRELANDATE(B4,$GD$2,"1")</f>
        <v/>
      </c>
      <c r="GE4" s="88" t="str">
        <f>[1]!EM_S_DIV_PRELANDATE(B4,$GE$2,"1")</f>
        <v>2014-08-18</v>
      </c>
      <c r="GF4" s="88" t="str">
        <f>[1]!EM_S_DIV_PRELANDATE(B4,$GF$2,"1")</f>
        <v/>
      </c>
      <c r="GG4" s="88" t="str">
        <f>[1]!EM_S_DIV_PRELANDATE(B4,$GG$2,"1")</f>
        <v>2014-03-07</v>
      </c>
      <c r="GH4" s="88" t="str">
        <f>[1]!EM_S_DIV_PRELANDATE(B4,$GH$2,"1")</f>
        <v/>
      </c>
      <c r="GI4" s="88" t="str">
        <f>[1]!EM_S_DIV_PRELANDATE(B4,$GI$2,"1")</f>
        <v>2013-08-07</v>
      </c>
      <c r="GJ4" s="88" t="str">
        <f>[1]!EM_S_DIV_PRELANDATE(B4,$GJ$2,"1")</f>
        <v/>
      </c>
      <c r="GK4" s="88" t="str">
        <f>[1]!EM_S_DIV_PRELANDATE(B4,$GK$2,"1")</f>
        <v>2013-02-28</v>
      </c>
      <c r="GL4" s="88" t="str">
        <f>[1]!EM_S_DIV_PRELANDATE(B4,$GL$2,"1")</f>
        <v/>
      </c>
      <c r="GM4" s="88" t="str">
        <f>[1]!EM_S_DIV_PRELANDATE(B4,$GM$2,"1")</f>
        <v>2012-08-07</v>
      </c>
      <c r="GN4" s="88" t="str">
        <f>[1]!EM_S_DIV_PRELANDATE(B4,$GN$2,"1")</f>
        <v/>
      </c>
      <c r="GO4" s="88" t="str">
        <f>[1]!EM_S_DIV_PRELANDATE(B4,$GO$2,"1")</f>
        <v>2012-03-13</v>
      </c>
      <c r="GP4" s="88" t="str">
        <f>[1]!EM_S_DIV_PRELANDATE(B4,$GP$2,"1")</f>
        <v/>
      </c>
      <c r="GQ4" s="88" t="str">
        <f>[1]!EM_S_DIV_PRELANDATE(B4,$GQ$2,"1")</f>
        <v>2011-08-09</v>
      </c>
      <c r="GR4" s="88" t="str">
        <f>[1]!EM_S_DIV_PRELANDATE(B4,$GR$2,"1")</f>
        <v/>
      </c>
      <c r="GS4" s="88" t="str">
        <f>[1]!EM_S_DIV_PRELANDATE(B4,$GS$2,"1")</f>
        <v>2011-03-08</v>
      </c>
      <c r="GT4" s="88" t="str">
        <f>[1]!EM_S_DIV_PRELANDATE(B4,$GT$2,"1")</f>
        <v/>
      </c>
      <c r="GU4" s="88" t="str">
        <f>[1]!EM_S_DIV_PRELANDATE(B4,$GU$2,"1")</f>
        <v>2010-08-10</v>
      </c>
      <c r="GV4" s="88" t="str">
        <f>[1]!EM_S_DIV_PRELANDATE(B4,$GV$2,"1")</f>
        <v/>
      </c>
      <c r="GW4" s="88" t="str">
        <f>[1]!EM_S_DIV_PRELANDATE(B4,$GW$2,"1")</f>
        <v>2010-03-02</v>
      </c>
      <c r="GX4" s="88" t="str">
        <f>[1]!EM_S_DIV_PRELANDATE(B4,$GX$2,"1")</f>
        <v/>
      </c>
      <c r="GY4" s="88" t="str">
        <f>[1]!EM_S_DIV_PRELANDATE(B4,$GY$2,"1")</f>
        <v>2009-08-04</v>
      </c>
      <c r="GZ4" s="88" t="str">
        <f>[1]!EM_S_DIV_PRELANDATE(B4,$GZ$2,"1")</f>
        <v/>
      </c>
      <c r="HA4" s="88" t="str">
        <f>[1]!EM_S_DIV_PRELANDATE(B4,$HA$2,"1")</f>
        <v>2009-03-10</v>
      </c>
      <c r="HB4" s="88" t="str">
        <f>[1]!EM_S_DIV_PRELANDATE(B4,$HB$2,"1")</f>
        <v/>
      </c>
      <c r="HC4" s="88" t="str">
        <f>[1]!EM_S_DIV_PRELANDATE(B4,$HC$2,"1")</f>
        <v>2008-08-05</v>
      </c>
      <c r="HD4" s="88" t="str">
        <f>[1]!EM_S_DIV_PRELANDATE(B4,$HD$2,"1")</f>
        <v/>
      </c>
      <c r="HE4" s="88" t="str">
        <f>[1]!EM_S_DIV_PRELANDATE(B4,$HE$2,"1")</f>
        <v>2008-03-21</v>
      </c>
      <c r="HF4" s="88" t="str">
        <f>[1]!EM_S_DIV_PRELANDATE(B4,$HF$2,"1")</f>
        <v/>
      </c>
      <c r="HG4" s="88" t="str">
        <f>[1]!EM_S_DIV_PRELANDATE(B4,$HG$2,"1")</f>
        <v>2007-08-28</v>
      </c>
      <c r="HH4" s="88" t="str">
        <f>[1]!EM_S_DIV_PRELANDATE(B4,$HH$2,"1")</f>
        <v/>
      </c>
      <c r="HI4" s="88" t="str">
        <f>[1]!EM_S_DIV_PRELANDATE(B4,$HI$2,"1")</f>
        <v>2007-03-20</v>
      </c>
      <c r="HJ4" s="88" t="str">
        <f>[1]!EM_S_DIV_PRELANDATE(B4,$HJ$2,"1")</f>
        <v/>
      </c>
      <c r="HK4" s="88" t="str">
        <f>[1]!EM_S_DIV_PRELANDATE(B4,$HK$2,"1")</f>
        <v>2006-08-01</v>
      </c>
      <c r="HL4" s="88" t="str">
        <f>[1]!EM_S_DIV_PRELANDATE(B4,$HL$2,"1")</f>
        <v/>
      </c>
      <c r="HM4" s="89">
        <f>IF(FY4="","",[1]!EM_S_DQ_CLOSE(B4,$HM$2,"1"))</f>
        <v>24.43</v>
      </c>
      <c r="HN4" s="90" t="str">
        <f>IF(FZ4="","",[1]!EM_S_DQ_CLOSE(B4,$HN$2,"1"))</f>
        <v/>
      </c>
      <c r="HO4" s="90">
        <f>IF(GA4="","",[1]!EM_S_DQ_CLOSE(B4,$HO$2,"1"))</f>
        <v>14.52</v>
      </c>
      <c r="HP4" s="90" t="str">
        <f>IF(GB4="","",[1]!EM_S_DQ_CLOSE(B4,$HP$2,"1"))</f>
        <v/>
      </c>
      <c r="HQ4" s="90">
        <f>IF(GC4="","",[1]!EM_S_DQ_CLOSE(B4,$HQ$2,"1"))</f>
        <v>13.9</v>
      </c>
      <c r="HR4" s="90" t="str">
        <f>IF(GD4="","",[1]!EM_S_DQ_CLOSE(B4,$HR$2,"1"))</f>
        <v/>
      </c>
      <c r="HS4" s="90">
        <f>IF(GE4="","",[1]!EM_S_DQ_CLOSE(B4,$HS$2,"1"))</f>
        <v>8.27</v>
      </c>
      <c r="HT4" s="90" t="str">
        <f>IF(GF4="","",[1]!EM_S_DQ_CLOSE(B4,$HT$2,"1"))</f>
        <v/>
      </c>
      <c r="HU4" s="90">
        <f>IF(GG4="","",[1]!EM_S_DQ_CLOSE(B4,$HU$2,"1"))</f>
        <v>8.0299999999999994</v>
      </c>
      <c r="HV4" s="90" t="str">
        <f>IF(GH4="","",[1]!EM_S_DQ_CLOSE(B4,$HV$2,"1"))</f>
        <v/>
      </c>
      <c r="HW4" s="90">
        <f>IF(GI4="","",[1]!EM_S_DQ_CLOSE(B4,$HW$2,"1"))</f>
        <v>9.85</v>
      </c>
      <c r="HX4" s="90" t="str">
        <f>IF(GJ4="","",[1]!EM_S_DQ_CLOSE(B4,$HX$2,"1"))</f>
        <v/>
      </c>
      <c r="HY4" s="90">
        <f>IF(GK4="","",[1]!EM_S_DQ_CLOSE(B4,$HY$2,"1"))</f>
        <v>10.119999999999999</v>
      </c>
      <c r="HZ4" s="90" t="str">
        <f>IF(GL4="","",[1]!EM_S_DQ_CLOSE(B4,$HZ$2,"1"))</f>
        <v/>
      </c>
      <c r="IA4" s="90">
        <f>IF(GM4="","",[1]!EM_S_DQ_CLOSE(B4,$IA$2,"1"))</f>
        <v>8.91</v>
      </c>
      <c r="IB4" s="90" t="str">
        <f>IF(GN4="","",[1]!EM_S_DQ_CLOSE(B4,$IB$2,"1"))</f>
        <v/>
      </c>
      <c r="IC4" s="90">
        <f>IF(GO4="","",[1]!EM_S_DQ_CLOSE(B4,$IC$2,"1"))</f>
        <v>7.47</v>
      </c>
      <c r="ID4" s="90" t="str">
        <f>IF(GP4="","",[1]!EM_S_DQ_CLOSE(B4,$ID$2,"1"))</f>
        <v/>
      </c>
      <c r="IE4" s="90">
        <f>IF(GQ4="","",[1]!EM_S_DQ_CLOSE(B4,$IE$2,"1"))</f>
        <v>8.4499999999999993</v>
      </c>
      <c r="IF4" s="90" t="str">
        <f>IF(GR4="","",[1]!EM_S_DQ_CLOSE(B4,$IF$2,"1"))</f>
        <v/>
      </c>
      <c r="IG4" s="90">
        <f>IF(GS4="","",[1]!EM_S_DQ_CLOSE(B4,$IG$2,"1"))</f>
        <v>8.2200000000000006</v>
      </c>
      <c r="IH4" s="90" t="str">
        <f>IF(GT4="","",[1]!EM_S_DQ_CLOSE(B4,$IH$2,"1"))</f>
        <v/>
      </c>
      <c r="II4" s="90">
        <f>IF(GU4="","",[1]!EM_S_DQ_CLOSE(B4,$II$2,"1"))</f>
        <v>6.78</v>
      </c>
      <c r="IJ4" s="90" t="str">
        <f>IF(GV4="","",[1]!EM_S_DQ_CLOSE(B4,$IJ$2,"1"))</f>
        <v/>
      </c>
      <c r="IK4" s="90">
        <f>IF(GW4="","",[1]!EM_S_DQ_CLOSE(B4,$IK$2,"1"))</f>
        <v>10.81</v>
      </c>
      <c r="IL4" s="90" t="str">
        <f>IF(GX4="","",[1]!EM_S_DQ_CLOSE(B4,$IL$2,"1"))</f>
        <v/>
      </c>
      <c r="IM4" s="90">
        <f>IF(GY4="","",[1]!EM_S_DQ_CLOSE(B4,$IM$2,"1"))</f>
        <v>12.75</v>
      </c>
      <c r="IN4" s="90" t="str">
        <f>IF(GZ4="","",[1]!EM_S_DQ_CLOSE(B4,$IN$2,"1"))</f>
        <v/>
      </c>
      <c r="IO4" s="90">
        <f>IF(HA4="","",[1]!EM_S_DQ_CLOSE(B4,$IO$2,"1"))</f>
        <v>6.45</v>
      </c>
      <c r="IP4" s="90" t="str">
        <f>IF(HB4="","",[1]!EM_S_DQ_CLOSE(B4,$IP$2,"1"))</f>
        <v/>
      </c>
      <c r="IQ4" s="90">
        <f>IF(HC4="","",[1]!EM_S_DQ_CLOSE(B4,$IQ$2,"1"))</f>
        <v>9.01</v>
      </c>
      <c r="IR4" s="90" t="str">
        <f>IF(HD4="","",[1]!EM_S_DQ_CLOSE(B4,$IR$2,"1"))</f>
        <v/>
      </c>
      <c r="IS4" s="90">
        <f>IF(HE4="","",[1]!EM_S_DQ_CLOSE(B4,$IS$2,"1"))</f>
        <v>28.84</v>
      </c>
      <c r="IT4" s="90" t="str">
        <f>IF(HF4="","",[1]!EM_S_DQ_CLOSE(B4,$IT$2,"1"))</f>
        <v/>
      </c>
      <c r="IU4" s="90">
        <f>IF(HG4="","",[1]!EM_S_DQ_CLOSE(B4,$IU$2,"1"))</f>
        <v>19.12</v>
      </c>
      <c r="IV4" s="90" t="str">
        <f>IF(HH4="","",[1]!EM_S_DQ_CLOSE(B4,$IV$2,"1"))</f>
        <v/>
      </c>
      <c r="IW4" s="90">
        <f>IF(HI4="","",[1]!EM_S_DQ_CLOSE(B4,$IW$2,"1"))</f>
        <v>15.44</v>
      </c>
      <c r="IX4" s="90" t="str">
        <f>IF(HJ4="","",[1]!EM_S_DQ_CLOSE(B4,$IX$2,"1"))</f>
        <v/>
      </c>
      <c r="IY4" s="90">
        <f>IF(HK4="","",[1]!EM_S_DQ_CLOSE(B4,$IY$2,"1"))</f>
        <v>5.65</v>
      </c>
      <c r="IZ4" s="103" t="str">
        <f>IF(HL4="","",[1]!EM_S_DQ_CLOSE(B4,$IZ$2,"1"))</f>
        <v/>
      </c>
      <c r="JA4" s="50">
        <f>[1]!EM_S_DIV_CASHBEFORETAX(B4,$JA$2,"1","1")</f>
        <v>0.72</v>
      </c>
      <c r="JB4" s="40" t="str">
        <f>[1]!EM_S_DIV_CASHBEFORETAX(B4,$JB$2,"1","1")</f>
        <v/>
      </c>
      <c r="JC4" s="40" t="str">
        <f>[1]!EM_S_DIV_CASHBEFORETAX(B4,$JC$2,"1","1")</f>
        <v/>
      </c>
      <c r="JD4" s="40" t="str">
        <f>[1]!EM_S_DIV_CASHBEFORETAX(B4,$JD$2,"1","1")</f>
        <v/>
      </c>
      <c r="JE4" s="40">
        <f>[1]!EM_S_DIV_CASHBEFORETAX(B4,$JE$2,"1","1")</f>
        <v>0.5</v>
      </c>
      <c r="JF4" s="40" t="str">
        <f>[1]!EM_S_DIV_CASHBEFORETAX(B4,$JF$2,"1","1")</f>
        <v/>
      </c>
      <c r="JG4" s="40" t="str">
        <f>[1]!EM_S_DIV_CASHBEFORETAX(B4,$JG$2,"1","1")</f>
        <v/>
      </c>
      <c r="JH4" s="40" t="str">
        <f>[1]!EM_S_DIV_CASHBEFORETAX(B4,$JH$2,"1","1")</f>
        <v/>
      </c>
      <c r="JI4" s="40">
        <f>[1]!EM_S_DIV_CASHBEFORETAX(B4,$JI$2,"1","1")</f>
        <v>0.41</v>
      </c>
      <c r="JJ4" s="40" t="str">
        <f>[1]!EM_S_DIV_CASHBEFORETAX(B4,$JJ$2,"1","1")</f>
        <v/>
      </c>
      <c r="JK4" s="40" t="str">
        <f>[1]!EM_S_DIV_CASHBEFORETAX(B4,$JK$2,"1","1")</f>
        <v/>
      </c>
      <c r="JL4" s="40" t="str">
        <f>[1]!EM_S_DIV_CASHBEFORETAX(B4,$JL$2,"1","1")</f>
        <v/>
      </c>
      <c r="JM4" s="40">
        <f>[1]!EM_S_DIV_CASHBEFORETAX(B4,$JM$2,"1","1")</f>
        <v>0.18</v>
      </c>
      <c r="JN4" s="40" t="str">
        <f>[1]!EM_S_DIV_CASHBEFORETAX(B4,$JN$2,"1","1")</f>
        <v/>
      </c>
      <c r="JO4" s="40">
        <f>[1]!EM_S_DIV_CASHBEFORETAX(B4,$JO$2,"1","1")</f>
        <v>0</v>
      </c>
      <c r="JP4" s="40" t="str">
        <f>[1]!EM_S_DIV_CASHBEFORETAX(B4,$JP$2,"1","1")</f>
        <v/>
      </c>
      <c r="JQ4" s="40">
        <f>[1]!EM_S_DIV_CASHBEFORETAX(B4,$JQ$2,"1","1")</f>
        <v>0.13</v>
      </c>
      <c r="JR4" s="40" t="str">
        <f>[1]!EM_S_DIV_CASHBEFORETAX(B4,$JR$2,"1","1")</f>
        <v/>
      </c>
      <c r="JS4" s="40" t="str">
        <f>[1]!EM_S_DIV_CASHBEFORETAX(B4,$JS$2,"1","1")</f>
        <v/>
      </c>
      <c r="JT4" s="40" t="str">
        <f>[1]!EM_S_DIV_CASHBEFORETAX(B4,$JT$2,"1","1")</f>
        <v/>
      </c>
      <c r="JU4" s="40">
        <f>[1]!EM_S_DIV_CASHBEFORETAX(B4,$JU$2,"1","1")</f>
        <v>0.1</v>
      </c>
      <c r="JV4" s="40" t="str">
        <f>[1]!EM_S_DIV_CASHBEFORETAX(B4,$JV$2,"1","1")</f>
        <v/>
      </c>
      <c r="JW4" s="40" t="str">
        <f>[1]!EM_S_DIV_CASHBEFORETAX(B4,$JW$2,"1","1")</f>
        <v/>
      </c>
      <c r="JX4" s="40" t="str">
        <f>[1]!EM_S_DIV_CASHBEFORETAX(B4,$JX$2,"1","1")</f>
        <v/>
      </c>
      <c r="JY4" s="40">
        <f>[1]!EM_S_DIV_CASHBEFORETAX(B4,$JY$2,"1","1")</f>
        <v>7.0000000000000007E-2</v>
      </c>
      <c r="JZ4" s="40" t="str">
        <f>[1]!EM_S_DIV_CASHBEFORETAX(B4,$JZ$2,"1","1")</f>
        <v/>
      </c>
      <c r="KA4" s="40" t="str">
        <f>[1]!EM_S_DIV_CASHBEFORETAX(B4,$KA$2,"1","1")</f>
        <v/>
      </c>
      <c r="KB4" s="40" t="str">
        <f>[1]!EM_S_DIV_CASHBEFORETAX(B4,$KB$2,"1","1")</f>
        <v/>
      </c>
      <c r="KC4" s="40">
        <f>[1]!EM_S_DIV_CASHBEFORETAX(B4,$KC$2,"1","1")</f>
        <v>0.05</v>
      </c>
      <c r="KD4" s="40" t="str">
        <f>[1]!EM_S_DIV_CASHBEFORETAX(B4,$KD$2,"1","1")</f>
        <v/>
      </c>
      <c r="KE4" s="40" t="str">
        <f>[1]!EM_S_DIV_CASHBEFORETAX(B4,$KE$2,"1","1")</f>
        <v/>
      </c>
      <c r="KF4" s="40" t="str">
        <f>[1]!EM_S_DIV_CASHBEFORETAX(B4,$KF$2,"1","1")</f>
        <v/>
      </c>
      <c r="KG4" s="40">
        <f>[1]!EM_S_DIV_CASHBEFORETAX(B4,$KG$2,"1","1")</f>
        <v>0.1</v>
      </c>
      <c r="KH4" s="40" t="str">
        <f>[1]!EM_S_DIV_CASHBEFORETAX(B4,$KH$2,"1","1")</f>
        <v/>
      </c>
      <c r="KI4" s="40" t="str">
        <f>[1]!EM_S_DIV_CASHBEFORETAX(B4,$KI$2,"1","1")</f>
        <v/>
      </c>
      <c r="KJ4" s="40" t="str">
        <f>[1]!EM_S_DIV_CASHBEFORETAX(B4,$KJ$2,"1","1")</f>
        <v/>
      </c>
      <c r="KK4" s="40">
        <f>[1]!EM_S_DIV_CASHBEFORETAX(B4,$KK$2,"1","1")</f>
        <v>0.15</v>
      </c>
      <c r="KL4" s="40" t="str">
        <f>[1]!EM_S_DIV_CASHBEFORETAX(B4,$KL$2,"1","1")</f>
        <v/>
      </c>
      <c r="KM4" s="40" t="str">
        <f>[1]!EM_S_DIV_CASHBEFORETAX(B4,$KM$2,"1","1")</f>
        <v/>
      </c>
      <c r="KN4" s="40" t="str">
        <f>[1]!EM_S_DIV_CASHBEFORETAX(B4,$KN$2,"1","1")</f>
        <v/>
      </c>
    </row>
    <row r="5" spans="1:303" x14ac:dyDescent="0.15">
      <c r="A5" s="53">
        <f>'2015年报分红率'!T7</f>
        <v>2</v>
      </c>
      <c r="B5" s="40" t="str">
        <f>'2015年报分红率'!U7</f>
        <v>000012.SZ</v>
      </c>
      <c r="C5" s="40" t="str">
        <f>'2015年报分红率'!V7</f>
        <v>南玻A</v>
      </c>
      <c r="D5" s="40" t="str">
        <f>[1]!EM_S_IPO_LISTEDDATE(B5)</f>
        <v>1992-02-28</v>
      </c>
      <c r="E5" s="166">
        <v>24</v>
      </c>
      <c r="F5" s="56">
        <v>11</v>
      </c>
      <c r="G5" s="56">
        <v>11.98</v>
      </c>
      <c r="H5" s="157">
        <v>3.7054545454545451E-2</v>
      </c>
      <c r="I5" s="158">
        <v>2.0013748404203082E-2</v>
      </c>
      <c r="J5" s="159">
        <v>2.4891399660394036E-2</v>
      </c>
      <c r="K5" s="154">
        <v>0.51</v>
      </c>
      <c r="L5" s="155" t="s">
        <v>5898</v>
      </c>
      <c r="M5" s="155" t="s">
        <v>5898</v>
      </c>
      <c r="N5" s="155" t="s">
        <v>5898</v>
      </c>
      <c r="O5" s="155">
        <v>0.85</v>
      </c>
      <c r="P5" s="155" t="s">
        <v>5898</v>
      </c>
      <c r="Q5" s="155" t="s">
        <v>5898</v>
      </c>
      <c r="R5" s="155" t="s">
        <v>5898</v>
      </c>
      <c r="S5" s="155">
        <v>0.51</v>
      </c>
      <c r="T5" s="155" t="s">
        <v>5898</v>
      </c>
      <c r="U5" s="155" t="s">
        <v>5898</v>
      </c>
      <c r="V5" s="155" t="s">
        <v>5898</v>
      </c>
      <c r="W5" s="155">
        <v>0.255</v>
      </c>
      <c r="X5" s="155" t="s">
        <v>5898</v>
      </c>
      <c r="Y5" s="155" t="s">
        <v>5898</v>
      </c>
      <c r="Z5" s="155" t="s">
        <v>5898</v>
      </c>
      <c r="AA5" s="155">
        <v>0.30599999999999999</v>
      </c>
      <c r="AB5" s="155" t="s">
        <v>5898</v>
      </c>
      <c r="AC5" s="155" t="s">
        <v>5898</v>
      </c>
      <c r="AD5" s="155" t="s">
        <v>5898</v>
      </c>
      <c r="AE5" s="155">
        <v>0.59499999999999997</v>
      </c>
      <c r="AF5" s="155" t="s">
        <v>5898</v>
      </c>
      <c r="AG5" s="155" t="s">
        <v>5898</v>
      </c>
      <c r="AH5" s="155" t="s">
        <v>5898</v>
      </c>
      <c r="AI5" s="155">
        <v>0.35</v>
      </c>
      <c r="AJ5" s="155" t="s">
        <v>5898</v>
      </c>
      <c r="AK5" s="155" t="s">
        <v>5898</v>
      </c>
      <c r="AL5" s="155" t="s">
        <v>5898</v>
      </c>
      <c r="AM5" s="155">
        <v>0.1</v>
      </c>
      <c r="AN5" s="155" t="s">
        <v>5898</v>
      </c>
      <c r="AO5" s="155" t="s">
        <v>5898</v>
      </c>
      <c r="AP5" s="155" t="s">
        <v>5898</v>
      </c>
      <c r="AQ5" s="155">
        <v>0.15</v>
      </c>
      <c r="AR5" s="155" t="s">
        <v>5898</v>
      </c>
      <c r="AS5" s="155" t="s">
        <v>5898</v>
      </c>
      <c r="AT5" s="155" t="s">
        <v>5898</v>
      </c>
      <c r="AU5" s="155">
        <v>0.45</v>
      </c>
      <c r="AV5" s="155" t="s">
        <v>5898</v>
      </c>
      <c r="AW5" s="155" t="s">
        <v>5898</v>
      </c>
      <c r="AX5" s="140" t="s">
        <v>5898</v>
      </c>
      <c r="AY5" s="154">
        <v>1.7</v>
      </c>
      <c r="AZ5" s="155">
        <v>1.7</v>
      </c>
      <c r="BA5" s="155">
        <v>1.7</v>
      </c>
      <c r="BB5" s="155">
        <v>1.7</v>
      </c>
      <c r="BC5" s="155">
        <v>1.7</v>
      </c>
      <c r="BD5" s="155">
        <v>1.7</v>
      </c>
      <c r="BE5" s="155">
        <v>1.7</v>
      </c>
      <c r="BF5" s="155">
        <v>1.7</v>
      </c>
      <c r="BG5" s="155">
        <v>1.7</v>
      </c>
      <c r="BH5" s="155">
        <v>1.7</v>
      </c>
      <c r="BI5" s="155">
        <v>1.7</v>
      </c>
      <c r="BJ5" s="155">
        <v>1.7</v>
      </c>
      <c r="BK5" s="155">
        <v>1.7</v>
      </c>
      <c r="BL5" s="155">
        <v>1.7</v>
      </c>
      <c r="BM5" s="155">
        <v>1.7</v>
      </c>
      <c r="BN5" s="155">
        <v>1.7</v>
      </c>
      <c r="BO5" s="155">
        <v>1.7</v>
      </c>
      <c r="BP5" s="155">
        <v>1.7</v>
      </c>
      <c r="BQ5" s="155">
        <v>1.7</v>
      </c>
      <c r="BR5" s="155">
        <v>1.7</v>
      </c>
      <c r="BS5" s="155">
        <v>1.7</v>
      </c>
      <c r="BT5" s="155">
        <v>1.7</v>
      </c>
      <c r="BU5" s="155">
        <v>1.7</v>
      </c>
      <c r="BV5" s="155">
        <v>1.7</v>
      </c>
      <c r="BW5" s="155">
        <v>1</v>
      </c>
      <c r="BX5" s="155">
        <v>1</v>
      </c>
      <c r="BY5" s="155">
        <v>1</v>
      </c>
      <c r="BZ5" s="155">
        <v>1</v>
      </c>
      <c r="CA5" s="155">
        <v>1</v>
      </c>
      <c r="CB5" s="155">
        <v>1</v>
      </c>
      <c r="CC5" s="155">
        <v>1</v>
      </c>
      <c r="CD5" s="155">
        <v>1</v>
      </c>
      <c r="CE5" s="155">
        <v>1</v>
      </c>
      <c r="CF5" s="155">
        <v>1</v>
      </c>
      <c r="CG5" s="155">
        <v>1</v>
      </c>
      <c r="CH5" s="155">
        <v>1</v>
      </c>
      <c r="CI5" s="155">
        <v>1</v>
      </c>
      <c r="CJ5" s="155">
        <v>1</v>
      </c>
      <c r="CK5" s="155">
        <v>1</v>
      </c>
      <c r="CL5" s="156">
        <v>1</v>
      </c>
      <c r="CM5" s="145" t="s">
        <v>5898</v>
      </c>
      <c r="CN5" s="146" t="s">
        <v>5898</v>
      </c>
      <c r="CO5" s="146" t="s">
        <v>5898</v>
      </c>
      <c r="CP5" s="146" t="s">
        <v>5898</v>
      </c>
      <c r="CQ5" s="146" t="s">
        <v>5898</v>
      </c>
      <c r="CR5" s="146" t="s">
        <v>5898</v>
      </c>
      <c r="CS5" s="146" t="s">
        <v>5898</v>
      </c>
      <c r="CT5" s="146" t="s">
        <v>5898</v>
      </c>
      <c r="CU5" s="146" t="s">
        <v>5898</v>
      </c>
      <c r="CV5" s="146" t="s">
        <v>5898</v>
      </c>
      <c r="CW5" s="146" t="s">
        <v>5898</v>
      </c>
      <c r="CX5" s="146" t="s">
        <v>5898</v>
      </c>
      <c r="CY5" s="146" t="s">
        <v>5898</v>
      </c>
      <c r="CZ5" s="146" t="s">
        <v>5898</v>
      </c>
      <c r="DA5" s="146" t="s">
        <v>5898</v>
      </c>
      <c r="DB5" s="146" t="s">
        <v>5898</v>
      </c>
      <c r="DC5" s="146" t="s">
        <v>5898</v>
      </c>
      <c r="DD5" s="146" t="s">
        <v>5898</v>
      </c>
      <c r="DE5" s="146" t="s">
        <v>5898</v>
      </c>
      <c r="DF5" s="146" t="s">
        <v>5898</v>
      </c>
      <c r="DG5" s="146" t="s">
        <v>5898</v>
      </c>
      <c r="DH5" s="146" t="s">
        <v>5898</v>
      </c>
      <c r="DI5" s="146" t="s">
        <v>5898</v>
      </c>
      <c r="DJ5" s="146" t="s">
        <v>5898</v>
      </c>
      <c r="DK5" s="146">
        <v>0.7</v>
      </c>
      <c r="DL5" s="146" t="s">
        <v>5898</v>
      </c>
      <c r="DM5" s="146" t="s">
        <v>5898</v>
      </c>
      <c r="DN5" s="146" t="s">
        <v>5898</v>
      </c>
      <c r="DO5" s="146" t="s">
        <v>5898</v>
      </c>
      <c r="DP5" s="146" t="s">
        <v>5898</v>
      </c>
      <c r="DQ5" s="146" t="s">
        <v>5898</v>
      </c>
      <c r="DR5" s="146" t="s">
        <v>5898</v>
      </c>
      <c r="DS5" s="146" t="s">
        <v>5898</v>
      </c>
      <c r="DT5" s="146" t="s">
        <v>5898</v>
      </c>
      <c r="DU5" s="146" t="s">
        <v>5898</v>
      </c>
      <c r="DV5" s="146" t="s">
        <v>5898</v>
      </c>
      <c r="DW5" s="146" t="s">
        <v>5898</v>
      </c>
      <c r="DX5" s="146" t="s">
        <v>5898</v>
      </c>
      <c r="DY5" s="146" t="s">
        <v>5898</v>
      </c>
      <c r="DZ5" s="147" t="s">
        <v>5898</v>
      </c>
      <c r="EA5" s="131">
        <v>2.247191011235955E-2</v>
      </c>
      <c r="EB5" s="135">
        <v>5.6242969628796394E-2</v>
      </c>
      <c r="EC5" s="135">
        <v>3.6855036855036855E-2</v>
      </c>
      <c r="ED5" s="135">
        <v>1.8181818181818181E-2</v>
      </c>
      <c r="EE5" s="135">
        <v>1.986754966887417E-2</v>
      </c>
      <c r="EF5" s="135">
        <v>1.7721518987341769E-2</v>
      </c>
      <c r="EG5" s="135">
        <v>1.7857142857142856E-2</v>
      </c>
      <c r="EH5" s="135">
        <v>1.1764705882352941E-2</v>
      </c>
      <c r="EI5" s="135">
        <v>7.0422535211267599E-3</v>
      </c>
      <c r="EJ5" s="135">
        <v>4.0909090909090909E-2</v>
      </c>
      <c r="EK5" s="123">
        <v>2.247191011235955E-2</v>
      </c>
      <c r="EL5" s="124">
        <v>0</v>
      </c>
      <c r="EM5" s="124">
        <v>0</v>
      </c>
      <c r="EN5" s="124">
        <v>0</v>
      </c>
      <c r="EO5" s="124">
        <v>5.6242969628796394E-2</v>
      </c>
      <c r="EP5" s="124">
        <v>0</v>
      </c>
      <c r="EQ5" s="124">
        <v>0</v>
      </c>
      <c r="ER5" s="124">
        <v>0</v>
      </c>
      <c r="ES5" s="124">
        <v>3.6855036855036855E-2</v>
      </c>
      <c r="ET5" s="124">
        <v>0</v>
      </c>
      <c r="EU5" s="124">
        <v>0</v>
      </c>
      <c r="EV5" s="124">
        <v>0</v>
      </c>
      <c r="EW5" s="124">
        <v>1.8181818181818181E-2</v>
      </c>
      <c r="EX5" s="124">
        <v>0</v>
      </c>
      <c r="EY5" s="124">
        <v>0</v>
      </c>
      <c r="EZ5" s="124">
        <v>0</v>
      </c>
      <c r="FA5" s="124">
        <v>1.986754966887417E-2</v>
      </c>
      <c r="FB5" s="124">
        <v>0</v>
      </c>
      <c r="FC5" s="124">
        <v>0</v>
      </c>
      <c r="FD5" s="124">
        <v>0</v>
      </c>
      <c r="FE5" s="124">
        <v>1.7721518987341769E-2</v>
      </c>
      <c r="FF5" s="124">
        <v>0</v>
      </c>
      <c r="FG5" s="124">
        <v>0</v>
      </c>
      <c r="FH5" s="124">
        <v>0</v>
      </c>
      <c r="FI5" s="124">
        <v>1.7857142857142856E-2</v>
      </c>
      <c r="FJ5" s="124">
        <v>0</v>
      </c>
      <c r="FK5" s="124">
        <v>0</v>
      </c>
      <c r="FL5" s="124">
        <v>0</v>
      </c>
      <c r="FM5" s="124">
        <v>1.1764705882352941E-2</v>
      </c>
      <c r="FN5" s="124">
        <v>0</v>
      </c>
      <c r="FO5" s="124">
        <v>0</v>
      </c>
      <c r="FP5" s="124">
        <v>0</v>
      </c>
      <c r="FQ5" s="124">
        <v>7.0422535211267599E-3</v>
      </c>
      <c r="FR5" s="124">
        <v>0</v>
      </c>
      <c r="FS5" s="124">
        <v>0</v>
      </c>
      <c r="FT5" s="124">
        <v>0</v>
      </c>
      <c r="FU5" s="124">
        <v>4.0909090909090909E-2</v>
      </c>
      <c r="FV5" s="124">
        <v>0</v>
      </c>
      <c r="FW5" s="124">
        <v>0</v>
      </c>
      <c r="FX5" s="125">
        <v>0</v>
      </c>
      <c r="FY5" s="50" t="s">
        <v>5911</v>
      </c>
      <c r="FZ5" s="88" t="s">
        <v>5898</v>
      </c>
      <c r="GA5" s="88" t="s">
        <v>6378</v>
      </c>
      <c r="GB5" s="88" t="s">
        <v>5898</v>
      </c>
      <c r="GC5" s="88" t="s">
        <v>5984</v>
      </c>
      <c r="GD5" s="88" t="s">
        <v>5898</v>
      </c>
      <c r="GE5" s="88" t="s">
        <v>6379</v>
      </c>
      <c r="GF5" s="88" t="s">
        <v>5898</v>
      </c>
      <c r="GG5" s="88" t="s">
        <v>5985</v>
      </c>
      <c r="GH5" s="88" t="s">
        <v>5898</v>
      </c>
      <c r="GI5" s="88" t="s">
        <v>6380</v>
      </c>
      <c r="GJ5" s="88" t="s">
        <v>5898</v>
      </c>
      <c r="GK5" s="88" t="s">
        <v>5986</v>
      </c>
      <c r="GL5" s="88" t="s">
        <v>5898</v>
      </c>
      <c r="GM5" s="88" t="s">
        <v>6381</v>
      </c>
      <c r="GN5" s="88" t="s">
        <v>5898</v>
      </c>
      <c r="GO5" s="88" t="s">
        <v>5987</v>
      </c>
      <c r="GP5" s="88" t="s">
        <v>5898</v>
      </c>
      <c r="GQ5" s="88" t="s">
        <v>6382</v>
      </c>
      <c r="GR5" s="88" t="s">
        <v>5898</v>
      </c>
      <c r="GS5" s="88" t="s">
        <v>5988</v>
      </c>
      <c r="GT5" s="88" t="s">
        <v>5898</v>
      </c>
      <c r="GU5" s="88" t="s">
        <v>6383</v>
      </c>
      <c r="GV5" s="88" t="s">
        <v>5898</v>
      </c>
      <c r="GW5" s="88" t="s">
        <v>5989</v>
      </c>
      <c r="GX5" s="88" t="s">
        <v>5898</v>
      </c>
      <c r="GY5" s="88" t="s">
        <v>6384</v>
      </c>
      <c r="GZ5" s="88" t="s">
        <v>5898</v>
      </c>
      <c r="HA5" s="88" t="s">
        <v>5990</v>
      </c>
      <c r="HB5" s="88" t="s">
        <v>5898</v>
      </c>
      <c r="HC5" s="88" t="s">
        <v>6385</v>
      </c>
      <c r="HD5" s="88" t="s">
        <v>5898</v>
      </c>
      <c r="HE5" s="88" t="s">
        <v>5991</v>
      </c>
      <c r="HF5" s="88" t="s">
        <v>5898</v>
      </c>
      <c r="HG5" s="88" t="s">
        <v>6386</v>
      </c>
      <c r="HH5" s="88" t="s">
        <v>5898</v>
      </c>
      <c r="HI5" s="88" t="s">
        <v>5992</v>
      </c>
      <c r="HJ5" s="88" t="s">
        <v>5898</v>
      </c>
      <c r="HK5" s="88" t="s">
        <v>6387</v>
      </c>
      <c r="HL5" s="88" t="s">
        <v>5898</v>
      </c>
      <c r="HM5" s="89">
        <v>13.35</v>
      </c>
      <c r="HN5" s="90" t="s">
        <v>5898</v>
      </c>
      <c r="HO5" s="90">
        <v>13.34</v>
      </c>
      <c r="HP5" s="90" t="s">
        <v>5898</v>
      </c>
      <c r="HQ5" s="90">
        <v>8.89</v>
      </c>
      <c r="HR5" s="90" t="s">
        <v>5898</v>
      </c>
      <c r="HS5" s="90">
        <v>6.83</v>
      </c>
      <c r="HT5" s="90" t="s">
        <v>5898</v>
      </c>
      <c r="HU5" s="90">
        <v>8.14</v>
      </c>
      <c r="HV5" s="90" t="s">
        <v>5898</v>
      </c>
      <c r="HW5" s="90">
        <v>9.27</v>
      </c>
      <c r="HX5" s="90" t="s">
        <v>5898</v>
      </c>
      <c r="HY5" s="90">
        <v>8.25</v>
      </c>
      <c r="HZ5" s="90" t="s">
        <v>5898</v>
      </c>
      <c r="IA5" s="90">
        <v>9</v>
      </c>
      <c r="IB5" s="90" t="s">
        <v>5898</v>
      </c>
      <c r="IC5" s="90">
        <v>9.06</v>
      </c>
      <c r="ID5" s="90" t="s">
        <v>5898</v>
      </c>
      <c r="IE5" s="90">
        <v>16.5</v>
      </c>
      <c r="IF5" s="90" t="s">
        <v>5898</v>
      </c>
      <c r="IG5" s="90">
        <v>19.75</v>
      </c>
      <c r="IH5" s="90" t="s">
        <v>5898</v>
      </c>
      <c r="II5" s="90">
        <v>9.15</v>
      </c>
      <c r="IJ5" s="90" t="s">
        <v>5898</v>
      </c>
      <c r="IK5" s="90">
        <v>19.600000000000001</v>
      </c>
      <c r="IL5" s="90" t="s">
        <v>5898</v>
      </c>
      <c r="IM5" s="90">
        <v>15.67</v>
      </c>
      <c r="IN5" s="90" t="s">
        <v>5898</v>
      </c>
      <c r="IO5" s="90">
        <v>8.5</v>
      </c>
      <c r="IP5" s="90" t="s">
        <v>5898</v>
      </c>
      <c r="IQ5" s="90">
        <v>14.81</v>
      </c>
      <c r="IR5" s="90" t="s">
        <v>5898</v>
      </c>
      <c r="IS5" s="90">
        <v>21.3</v>
      </c>
      <c r="IT5" s="90" t="s">
        <v>5898</v>
      </c>
      <c r="IU5" s="90">
        <v>13.19</v>
      </c>
      <c r="IV5" s="90" t="s">
        <v>5898</v>
      </c>
      <c r="IW5" s="90">
        <v>11</v>
      </c>
      <c r="IX5" s="90" t="s">
        <v>5898</v>
      </c>
      <c r="IY5" s="90">
        <v>8.56</v>
      </c>
      <c r="IZ5" s="103" t="s">
        <v>5898</v>
      </c>
      <c r="JA5" s="50">
        <v>0.3</v>
      </c>
      <c r="JB5" s="40" t="s">
        <v>5898</v>
      </c>
      <c r="JC5" s="40" t="s">
        <v>5898</v>
      </c>
      <c r="JD5" s="40" t="s">
        <v>5898</v>
      </c>
      <c r="JE5" s="40">
        <v>0.5</v>
      </c>
      <c r="JF5" s="40" t="s">
        <v>5898</v>
      </c>
      <c r="JG5" s="40" t="s">
        <v>5898</v>
      </c>
      <c r="JH5" s="40" t="s">
        <v>5898</v>
      </c>
      <c r="JI5" s="40">
        <v>0.3</v>
      </c>
      <c r="JJ5" s="40" t="s">
        <v>5898</v>
      </c>
      <c r="JK5" s="40" t="s">
        <v>5898</v>
      </c>
      <c r="JL5" s="40" t="s">
        <v>5898</v>
      </c>
      <c r="JM5" s="40">
        <v>0.15</v>
      </c>
      <c r="JN5" s="40" t="s">
        <v>5898</v>
      </c>
      <c r="JO5" s="40" t="s">
        <v>5898</v>
      </c>
      <c r="JP5" s="40" t="s">
        <v>5898</v>
      </c>
      <c r="JQ5" s="40">
        <v>0.18</v>
      </c>
      <c r="JR5" s="40" t="s">
        <v>5898</v>
      </c>
      <c r="JS5" s="40" t="s">
        <v>5898</v>
      </c>
      <c r="JT5" s="40" t="s">
        <v>5898</v>
      </c>
      <c r="JU5" s="40">
        <v>0.35</v>
      </c>
      <c r="JV5" s="40" t="s">
        <v>5898</v>
      </c>
      <c r="JW5" s="40" t="s">
        <v>5898</v>
      </c>
      <c r="JX5" s="40" t="s">
        <v>5898</v>
      </c>
      <c r="JY5" s="40">
        <v>0.35</v>
      </c>
      <c r="JZ5" s="40" t="s">
        <v>5898</v>
      </c>
      <c r="KA5" s="40" t="s">
        <v>5898</v>
      </c>
      <c r="KB5" s="40" t="s">
        <v>5898</v>
      </c>
      <c r="KC5" s="40">
        <v>0.1</v>
      </c>
      <c r="KD5" s="40" t="s">
        <v>5898</v>
      </c>
      <c r="KE5" s="40" t="s">
        <v>5898</v>
      </c>
      <c r="KF5" s="40" t="s">
        <v>5898</v>
      </c>
      <c r="KG5" s="40">
        <v>0.15</v>
      </c>
      <c r="KH5" s="40" t="s">
        <v>5898</v>
      </c>
      <c r="KI5" s="40" t="s">
        <v>5898</v>
      </c>
      <c r="KJ5" s="40" t="s">
        <v>5898</v>
      </c>
      <c r="KK5" s="40">
        <v>0.45</v>
      </c>
      <c r="KL5" s="40" t="s">
        <v>5898</v>
      </c>
      <c r="KM5" s="40" t="s">
        <v>5898</v>
      </c>
      <c r="KN5" s="40" t="s">
        <v>5898</v>
      </c>
    </row>
    <row r="6" spans="1:303" x14ac:dyDescent="0.15">
      <c r="A6" s="53">
        <f>'2015年报分红率'!T8</f>
        <v>3</v>
      </c>
      <c r="B6" s="40" t="str">
        <f>'2015年报分红率'!U8</f>
        <v>000027.SZ</v>
      </c>
      <c r="C6" s="40" t="str">
        <f>'2015年报分红率'!V8</f>
        <v>深圳能源</v>
      </c>
      <c r="D6" s="40" t="str">
        <f>[1]!EM_S_IPO_LISTEDDATE(B6)</f>
        <v>1993-09-03</v>
      </c>
      <c r="E6" s="166">
        <v>23</v>
      </c>
      <c r="F6" s="56">
        <v>8.33</v>
      </c>
      <c r="G6" s="56">
        <v>6.8</v>
      </c>
      <c r="H6" s="157">
        <v>2.8211284513805529E-2</v>
      </c>
      <c r="I6" s="158">
        <v>1.9199346405228766E-2</v>
      </c>
      <c r="J6" s="159">
        <v>2.1802099756364345E-2</v>
      </c>
      <c r="K6" s="154">
        <v>0.36</v>
      </c>
      <c r="L6" s="155" t="s">
        <v>5898</v>
      </c>
      <c r="M6" s="155" t="s">
        <v>5898</v>
      </c>
      <c r="N6" s="155" t="s">
        <v>5898</v>
      </c>
      <c r="O6" s="155">
        <v>0.24</v>
      </c>
      <c r="P6" s="155" t="s">
        <v>5898</v>
      </c>
      <c r="Q6" s="155" t="s">
        <v>5898</v>
      </c>
      <c r="R6" s="155" t="s">
        <v>5898</v>
      </c>
      <c r="S6" s="155">
        <v>0.3</v>
      </c>
      <c r="T6" s="155" t="s">
        <v>5898</v>
      </c>
      <c r="U6" s="155" t="s">
        <v>5898</v>
      </c>
      <c r="V6" s="155" t="s">
        <v>5898</v>
      </c>
      <c r="W6" s="155">
        <v>0.12</v>
      </c>
      <c r="X6" s="155" t="s">
        <v>5898</v>
      </c>
      <c r="Y6" s="155">
        <v>0</v>
      </c>
      <c r="Z6" s="155" t="s">
        <v>5898</v>
      </c>
      <c r="AA6" s="155">
        <v>0.12</v>
      </c>
      <c r="AB6" s="155" t="s">
        <v>5898</v>
      </c>
      <c r="AC6" s="155" t="s">
        <v>5898</v>
      </c>
      <c r="AD6" s="155" t="s">
        <v>5898</v>
      </c>
      <c r="AE6" s="155">
        <v>0.1</v>
      </c>
      <c r="AF6" s="155" t="s">
        <v>5898</v>
      </c>
      <c r="AG6" s="155" t="s">
        <v>5898</v>
      </c>
      <c r="AH6" s="155" t="s">
        <v>5898</v>
      </c>
      <c r="AI6" s="155">
        <v>0.3</v>
      </c>
      <c r="AJ6" s="155" t="s">
        <v>5898</v>
      </c>
      <c r="AK6" s="155" t="s">
        <v>5898</v>
      </c>
      <c r="AL6" s="155" t="s">
        <v>5898</v>
      </c>
      <c r="AM6" s="155">
        <v>0.1</v>
      </c>
      <c r="AN6" s="155" t="s">
        <v>5898</v>
      </c>
      <c r="AO6" s="155" t="s">
        <v>5898</v>
      </c>
      <c r="AP6" s="155" t="s">
        <v>5898</v>
      </c>
      <c r="AQ6" s="155">
        <v>0.36</v>
      </c>
      <c r="AR6" s="155" t="s">
        <v>5898</v>
      </c>
      <c r="AS6" s="155">
        <v>0</v>
      </c>
      <c r="AT6" s="155" t="s">
        <v>5898</v>
      </c>
      <c r="AU6" s="155">
        <v>0.35</v>
      </c>
      <c r="AV6" s="155" t="s">
        <v>5898</v>
      </c>
      <c r="AW6" s="155" t="s">
        <v>5898</v>
      </c>
      <c r="AX6" s="140" t="s">
        <v>5898</v>
      </c>
      <c r="AY6" s="154">
        <v>1.7999999999999998</v>
      </c>
      <c r="AZ6" s="155">
        <v>1.7999999999999998</v>
      </c>
      <c r="BA6" s="155">
        <v>1.7999999999999998</v>
      </c>
      <c r="BB6" s="155">
        <v>1.7999999999999998</v>
      </c>
      <c r="BC6" s="155">
        <v>1.2</v>
      </c>
      <c r="BD6" s="155">
        <v>1.2</v>
      </c>
      <c r="BE6" s="155">
        <v>1.2</v>
      </c>
      <c r="BF6" s="155">
        <v>1.2</v>
      </c>
      <c r="BG6" s="155">
        <v>1.2</v>
      </c>
      <c r="BH6" s="155">
        <v>1.2</v>
      </c>
      <c r="BI6" s="155">
        <v>1.2</v>
      </c>
      <c r="BJ6" s="155">
        <v>1.2</v>
      </c>
      <c r="BK6" s="155">
        <v>1.2</v>
      </c>
      <c r="BL6" s="155">
        <v>1.2</v>
      </c>
      <c r="BM6" s="155">
        <v>1.2</v>
      </c>
      <c r="BN6" s="155">
        <v>1.2</v>
      </c>
      <c r="BO6" s="155">
        <v>1.2</v>
      </c>
      <c r="BP6" s="155">
        <v>1.2</v>
      </c>
      <c r="BQ6" s="155">
        <v>1.2</v>
      </c>
      <c r="BR6" s="155">
        <v>1.2</v>
      </c>
      <c r="BS6" s="155">
        <v>1</v>
      </c>
      <c r="BT6" s="155">
        <v>1</v>
      </c>
      <c r="BU6" s="155">
        <v>1</v>
      </c>
      <c r="BV6" s="155">
        <v>1</v>
      </c>
      <c r="BW6" s="155">
        <v>1</v>
      </c>
      <c r="BX6" s="155">
        <v>1</v>
      </c>
      <c r="BY6" s="155">
        <v>1</v>
      </c>
      <c r="BZ6" s="155">
        <v>1</v>
      </c>
      <c r="CA6" s="155">
        <v>1</v>
      </c>
      <c r="CB6" s="155">
        <v>1</v>
      </c>
      <c r="CC6" s="155">
        <v>1</v>
      </c>
      <c r="CD6" s="155">
        <v>1</v>
      </c>
      <c r="CE6" s="155">
        <v>1</v>
      </c>
      <c r="CF6" s="155">
        <v>1</v>
      </c>
      <c r="CG6" s="155">
        <v>1</v>
      </c>
      <c r="CH6" s="155">
        <v>1</v>
      </c>
      <c r="CI6" s="155">
        <v>1</v>
      </c>
      <c r="CJ6" s="155">
        <v>1</v>
      </c>
      <c r="CK6" s="155">
        <v>1</v>
      </c>
      <c r="CL6" s="156">
        <v>1</v>
      </c>
      <c r="CM6" s="145" t="s">
        <v>5898</v>
      </c>
      <c r="CN6" s="146" t="s">
        <v>5898</v>
      </c>
      <c r="CO6" s="146" t="s">
        <v>5898</v>
      </c>
      <c r="CP6" s="146" t="s">
        <v>5898</v>
      </c>
      <c r="CQ6" s="146">
        <v>0.5</v>
      </c>
      <c r="CR6" s="146" t="s">
        <v>5898</v>
      </c>
      <c r="CS6" s="146" t="s">
        <v>5898</v>
      </c>
      <c r="CT6" s="146" t="s">
        <v>5898</v>
      </c>
      <c r="CU6" s="146" t="s">
        <v>5898</v>
      </c>
      <c r="CV6" s="146" t="s">
        <v>5898</v>
      </c>
      <c r="CW6" s="146" t="s">
        <v>5898</v>
      </c>
      <c r="CX6" s="146" t="s">
        <v>5898</v>
      </c>
      <c r="CY6" s="146" t="s">
        <v>5898</v>
      </c>
      <c r="CZ6" s="146" t="s">
        <v>5898</v>
      </c>
      <c r="DA6" s="146" t="s">
        <v>5898</v>
      </c>
      <c r="DB6" s="146" t="s">
        <v>5898</v>
      </c>
      <c r="DC6" s="146" t="s">
        <v>5898</v>
      </c>
      <c r="DD6" s="146" t="s">
        <v>5898</v>
      </c>
      <c r="DE6" s="146" t="s">
        <v>5898</v>
      </c>
      <c r="DF6" s="146" t="s">
        <v>5898</v>
      </c>
      <c r="DG6" s="146">
        <v>0.2</v>
      </c>
      <c r="DH6" s="146" t="s">
        <v>5898</v>
      </c>
      <c r="DI6" s="146" t="s">
        <v>5898</v>
      </c>
      <c r="DJ6" s="146" t="s">
        <v>5898</v>
      </c>
      <c r="DK6" s="146" t="s">
        <v>5898</v>
      </c>
      <c r="DL6" s="146" t="s">
        <v>5898</v>
      </c>
      <c r="DM6" s="146" t="s">
        <v>5898</v>
      </c>
      <c r="DN6" s="146" t="s">
        <v>5898</v>
      </c>
      <c r="DO6" s="146" t="s">
        <v>5898</v>
      </c>
      <c r="DP6" s="146" t="s">
        <v>5898</v>
      </c>
      <c r="DQ6" s="146" t="s">
        <v>5898</v>
      </c>
      <c r="DR6" s="146" t="s">
        <v>5898</v>
      </c>
      <c r="DS6" s="146" t="s">
        <v>5898</v>
      </c>
      <c r="DT6" s="146" t="s">
        <v>5898</v>
      </c>
      <c r="DU6" s="146" t="s">
        <v>5898</v>
      </c>
      <c r="DV6" s="146" t="s">
        <v>5898</v>
      </c>
      <c r="DW6" s="146" t="s">
        <v>5898</v>
      </c>
      <c r="DX6" s="146" t="s">
        <v>5898</v>
      </c>
      <c r="DY6" s="146" t="s">
        <v>5898</v>
      </c>
      <c r="DZ6" s="147" t="s">
        <v>5898</v>
      </c>
      <c r="EA6" s="131">
        <v>2.0387359836901122E-2</v>
      </c>
      <c r="EB6" s="135">
        <v>1.7921146953405017E-2</v>
      </c>
      <c r="EC6" s="135">
        <v>4.5454545454545456E-2</v>
      </c>
      <c r="ED6" s="135">
        <v>1.6722408026755852E-2</v>
      </c>
      <c r="EE6" s="135">
        <v>1.6393442622950821E-2</v>
      </c>
      <c r="EF6" s="135">
        <v>9.9108027750247785E-3</v>
      </c>
      <c r="EG6" s="135">
        <v>2.2123893805309734E-2</v>
      </c>
      <c r="EH6" s="135">
        <v>1.2300123001230012E-2</v>
      </c>
      <c r="EI6" s="135">
        <v>1.4790468364831553E-2</v>
      </c>
      <c r="EJ6" s="135">
        <v>4.2016806722689072E-2</v>
      </c>
      <c r="EK6" s="123">
        <v>2.0387359836901122E-2</v>
      </c>
      <c r="EL6" s="124">
        <v>0</v>
      </c>
      <c r="EM6" s="124">
        <v>0</v>
      </c>
      <c r="EN6" s="124">
        <v>0</v>
      </c>
      <c r="EO6" s="124">
        <v>1.7921146953405017E-2</v>
      </c>
      <c r="EP6" s="124">
        <v>0</v>
      </c>
      <c r="EQ6" s="124">
        <v>0</v>
      </c>
      <c r="ER6" s="124">
        <v>0</v>
      </c>
      <c r="ES6" s="124">
        <v>4.5454545454545456E-2</v>
      </c>
      <c r="ET6" s="124">
        <v>0</v>
      </c>
      <c r="EU6" s="124">
        <v>0</v>
      </c>
      <c r="EV6" s="124">
        <v>0</v>
      </c>
      <c r="EW6" s="124">
        <v>1.6722408026755852E-2</v>
      </c>
      <c r="EX6" s="124">
        <v>0</v>
      </c>
      <c r="EY6" s="124">
        <v>0</v>
      </c>
      <c r="EZ6" s="124">
        <v>0</v>
      </c>
      <c r="FA6" s="124">
        <v>1.6393442622950821E-2</v>
      </c>
      <c r="FB6" s="124">
        <v>0</v>
      </c>
      <c r="FC6" s="124">
        <v>0</v>
      </c>
      <c r="FD6" s="124">
        <v>0</v>
      </c>
      <c r="FE6" s="124">
        <v>9.9108027750247785E-3</v>
      </c>
      <c r="FF6" s="124">
        <v>0</v>
      </c>
      <c r="FG6" s="124">
        <v>0</v>
      </c>
      <c r="FH6" s="124">
        <v>0</v>
      </c>
      <c r="FI6" s="124">
        <v>2.2123893805309734E-2</v>
      </c>
      <c r="FJ6" s="124">
        <v>0</v>
      </c>
      <c r="FK6" s="124">
        <v>0</v>
      </c>
      <c r="FL6" s="124">
        <v>0</v>
      </c>
      <c r="FM6" s="124">
        <v>1.2300123001230012E-2</v>
      </c>
      <c r="FN6" s="124">
        <v>0</v>
      </c>
      <c r="FO6" s="124">
        <v>0</v>
      </c>
      <c r="FP6" s="124">
        <v>0</v>
      </c>
      <c r="FQ6" s="124">
        <v>1.4790468364831553E-2</v>
      </c>
      <c r="FR6" s="124">
        <v>0</v>
      </c>
      <c r="FS6" s="124">
        <v>0</v>
      </c>
      <c r="FT6" s="124">
        <v>0</v>
      </c>
      <c r="FU6" s="124">
        <v>4.2016806722689072E-2</v>
      </c>
      <c r="FV6" s="124">
        <v>0</v>
      </c>
      <c r="FW6" s="124">
        <v>0</v>
      </c>
      <c r="FX6" s="125">
        <v>0</v>
      </c>
      <c r="FY6" s="50" t="s">
        <v>5915</v>
      </c>
      <c r="FZ6" s="88" t="s">
        <v>5898</v>
      </c>
      <c r="GA6" s="88" t="s">
        <v>6388</v>
      </c>
      <c r="GB6" s="88" t="s">
        <v>5898</v>
      </c>
      <c r="GC6" s="88" t="s">
        <v>5993</v>
      </c>
      <c r="GD6" s="88" t="s">
        <v>5898</v>
      </c>
      <c r="GE6" s="88" t="s">
        <v>6389</v>
      </c>
      <c r="GF6" s="88" t="s">
        <v>5898</v>
      </c>
      <c r="GG6" s="88" t="s">
        <v>5994</v>
      </c>
      <c r="GH6" s="88" t="s">
        <v>5898</v>
      </c>
      <c r="GI6" s="88" t="s">
        <v>6390</v>
      </c>
      <c r="GJ6" s="88" t="s">
        <v>5898</v>
      </c>
      <c r="GK6" s="88" t="s">
        <v>5995</v>
      </c>
      <c r="GL6" s="88" t="s">
        <v>5898</v>
      </c>
      <c r="GM6" s="88" t="s">
        <v>6391</v>
      </c>
      <c r="GN6" s="88" t="s">
        <v>5898</v>
      </c>
      <c r="GO6" s="88" t="s">
        <v>5996</v>
      </c>
      <c r="GP6" s="88" t="s">
        <v>5898</v>
      </c>
      <c r="GQ6" s="88" t="s">
        <v>6392</v>
      </c>
      <c r="GR6" s="88" t="s">
        <v>5898</v>
      </c>
      <c r="GS6" s="88" t="s">
        <v>5997</v>
      </c>
      <c r="GT6" s="88" t="s">
        <v>5898</v>
      </c>
      <c r="GU6" s="88" t="s">
        <v>6393</v>
      </c>
      <c r="GV6" s="88" t="s">
        <v>5898</v>
      </c>
      <c r="GW6" s="88" t="s">
        <v>5998</v>
      </c>
      <c r="GX6" s="88" t="s">
        <v>5898</v>
      </c>
      <c r="GY6" s="88" t="s">
        <v>6394</v>
      </c>
      <c r="GZ6" s="88" t="s">
        <v>5898</v>
      </c>
      <c r="HA6" s="88" t="s">
        <v>5999</v>
      </c>
      <c r="HB6" s="88" t="s">
        <v>5898</v>
      </c>
      <c r="HC6" s="88" t="s">
        <v>6395</v>
      </c>
      <c r="HD6" s="88" t="s">
        <v>5898</v>
      </c>
      <c r="HE6" s="88" t="s">
        <v>6000</v>
      </c>
      <c r="HF6" s="88" t="s">
        <v>5898</v>
      </c>
      <c r="HG6" s="88" t="s">
        <v>6396</v>
      </c>
      <c r="HH6" s="88" t="s">
        <v>5898</v>
      </c>
      <c r="HI6" s="88" t="s">
        <v>6001</v>
      </c>
      <c r="HJ6" s="88" t="s">
        <v>5898</v>
      </c>
      <c r="HK6" s="88" t="s">
        <v>6397</v>
      </c>
      <c r="HL6" s="88" t="s">
        <v>5898</v>
      </c>
      <c r="HM6" s="89">
        <v>9.81</v>
      </c>
      <c r="HN6" s="90" t="s">
        <v>5898</v>
      </c>
      <c r="HO6" s="90">
        <v>12.35</v>
      </c>
      <c r="HP6" s="90" t="s">
        <v>5898</v>
      </c>
      <c r="HQ6" s="90">
        <v>11.16</v>
      </c>
      <c r="HR6" s="90" t="s">
        <v>5898</v>
      </c>
      <c r="HS6" s="90">
        <v>5.62</v>
      </c>
      <c r="HT6" s="90" t="s">
        <v>5898</v>
      </c>
      <c r="HU6" s="90">
        <v>5.5</v>
      </c>
      <c r="HV6" s="90" t="s">
        <v>5898</v>
      </c>
      <c r="HW6" s="90">
        <v>5.03</v>
      </c>
      <c r="HX6" s="90" t="s">
        <v>5898</v>
      </c>
      <c r="HY6" s="90">
        <v>5.98</v>
      </c>
      <c r="HZ6" s="90" t="s">
        <v>5898</v>
      </c>
      <c r="IA6" s="90">
        <v>6.47</v>
      </c>
      <c r="IB6" s="90" t="s">
        <v>5898</v>
      </c>
      <c r="IC6" s="90">
        <v>6.1</v>
      </c>
      <c r="ID6" s="90" t="s">
        <v>5898</v>
      </c>
      <c r="IE6" s="90">
        <v>7.54</v>
      </c>
      <c r="IF6" s="90" t="s">
        <v>5898</v>
      </c>
      <c r="IG6" s="90">
        <v>10.09</v>
      </c>
      <c r="IH6" s="90" t="s">
        <v>5898</v>
      </c>
      <c r="II6" s="90">
        <v>9.52</v>
      </c>
      <c r="IJ6" s="90" t="s">
        <v>5898</v>
      </c>
      <c r="IK6" s="90">
        <v>13.56</v>
      </c>
      <c r="IL6" s="90" t="s">
        <v>5898</v>
      </c>
      <c r="IM6" s="90">
        <v>11.16</v>
      </c>
      <c r="IN6" s="90" t="s">
        <v>5898</v>
      </c>
      <c r="IO6" s="90">
        <v>8.1300000000000008</v>
      </c>
      <c r="IP6" s="90" t="s">
        <v>5898</v>
      </c>
      <c r="IQ6" s="90">
        <v>8.35</v>
      </c>
      <c r="IR6" s="90" t="s">
        <v>5898</v>
      </c>
      <c r="IS6" s="90">
        <v>24.34</v>
      </c>
      <c r="IT6" s="90" t="s">
        <v>5898</v>
      </c>
      <c r="IU6" s="90">
        <v>22.72</v>
      </c>
      <c r="IV6" s="90" t="s">
        <v>5898</v>
      </c>
      <c r="IW6" s="90">
        <v>8.33</v>
      </c>
      <c r="IX6" s="90" t="s">
        <v>5898</v>
      </c>
      <c r="IY6" s="90">
        <v>8.11</v>
      </c>
      <c r="IZ6" s="103" t="s">
        <v>5898</v>
      </c>
      <c r="JA6" s="50">
        <v>0.2</v>
      </c>
      <c r="JB6" s="40" t="s">
        <v>5898</v>
      </c>
      <c r="JC6" s="40" t="s">
        <v>5898</v>
      </c>
      <c r="JD6" s="40" t="s">
        <v>5898</v>
      </c>
      <c r="JE6" s="40">
        <v>0.2</v>
      </c>
      <c r="JF6" s="40" t="s">
        <v>5898</v>
      </c>
      <c r="JG6" s="40" t="s">
        <v>5898</v>
      </c>
      <c r="JH6" s="40" t="s">
        <v>5898</v>
      </c>
      <c r="JI6" s="40">
        <v>0.25</v>
      </c>
      <c r="JJ6" s="40" t="s">
        <v>5898</v>
      </c>
      <c r="JK6" s="40" t="s">
        <v>5898</v>
      </c>
      <c r="JL6" s="40" t="s">
        <v>5898</v>
      </c>
      <c r="JM6" s="40">
        <v>0.1</v>
      </c>
      <c r="JN6" s="40" t="s">
        <v>5898</v>
      </c>
      <c r="JO6" s="40">
        <v>0</v>
      </c>
      <c r="JP6" s="40" t="s">
        <v>5898</v>
      </c>
      <c r="JQ6" s="40">
        <v>0.1</v>
      </c>
      <c r="JR6" s="40" t="s">
        <v>5898</v>
      </c>
      <c r="JS6" s="40" t="s">
        <v>5898</v>
      </c>
      <c r="JT6" s="40" t="s">
        <v>5898</v>
      </c>
      <c r="JU6" s="40">
        <v>0.1</v>
      </c>
      <c r="JV6" s="40" t="s">
        <v>5898</v>
      </c>
      <c r="JW6" s="40" t="s">
        <v>5898</v>
      </c>
      <c r="JX6" s="40" t="s">
        <v>5898</v>
      </c>
      <c r="JY6" s="40">
        <v>0.3</v>
      </c>
      <c r="JZ6" s="40" t="s">
        <v>5898</v>
      </c>
      <c r="KA6" s="40" t="s">
        <v>5898</v>
      </c>
      <c r="KB6" s="40" t="s">
        <v>5898</v>
      </c>
      <c r="KC6" s="40">
        <v>0.1</v>
      </c>
      <c r="KD6" s="40" t="s">
        <v>5898</v>
      </c>
      <c r="KE6" s="40" t="s">
        <v>5898</v>
      </c>
      <c r="KF6" s="40" t="s">
        <v>5898</v>
      </c>
      <c r="KG6" s="40">
        <v>0.36</v>
      </c>
      <c r="KH6" s="40" t="s">
        <v>5898</v>
      </c>
      <c r="KI6" s="40">
        <v>0</v>
      </c>
      <c r="KJ6" s="40" t="s">
        <v>5898</v>
      </c>
      <c r="KK6" s="40">
        <v>0.35</v>
      </c>
      <c r="KL6" s="40" t="s">
        <v>5898</v>
      </c>
      <c r="KM6" s="40" t="s">
        <v>5898</v>
      </c>
      <c r="KN6" s="40" t="s">
        <v>5898</v>
      </c>
    </row>
    <row r="7" spans="1:303" x14ac:dyDescent="0.15">
      <c r="A7" s="53">
        <f>'2015年报分红率'!T9</f>
        <v>4</v>
      </c>
      <c r="B7" s="40" t="str">
        <f>'2015年报分红率'!U9</f>
        <v>000157.SZ</v>
      </c>
      <c r="C7" s="40" t="str">
        <f>'2015年报分红率'!V9</f>
        <v>中联重科</v>
      </c>
      <c r="D7" s="40" t="str">
        <f>[1]!EM_S_IPO_LISTEDDATE(B7)</f>
        <v>2000-10-12</v>
      </c>
      <c r="E7" s="166">
        <v>16</v>
      </c>
      <c r="F7" s="56">
        <v>22.23</v>
      </c>
      <c r="G7" s="56">
        <v>4.24</v>
      </c>
      <c r="H7" s="157">
        <v>5.668466036887089E-2</v>
      </c>
      <c r="I7" s="158">
        <v>2.7710339974490916E-2</v>
      </c>
      <c r="J7" s="159">
        <v>1.678130888612072E-2</v>
      </c>
      <c r="K7" s="154">
        <v>1.6087499999999999</v>
      </c>
      <c r="L7" s="155" t="s">
        <v>5898</v>
      </c>
      <c r="M7" s="155" t="s">
        <v>5898</v>
      </c>
      <c r="N7" s="155" t="s">
        <v>5898</v>
      </c>
      <c r="O7" s="155">
        <v>0.53625</v>
      </c>
      <c r="P7" s="155" t="s">
        <v>5898</v>
      </c>
      <c r="Q7" s="155" t="s">
        <v>5898</v>
      </c>
      <c r="R7" s="155" t="s">
        <v>5898</v>
      </c>
      <c r="S7" s="155">
        <v>1.6087499999999999</v>
      </c>
      <c r="T7" s="155" t="s">
        <v>5898</v>
      </c>
      <c r="U7" s="155" t="s">
        <v>5898</v>
      </c>
      <c r="V7" s="155" t="s">
        <v>5898</v>
      </c>
      <c r="W7" s="155">
        <v>2.145</v>
      </c>
      <c r="X7" s="155" t="s">
        <v>5898</v>
      </c>
      <c r="Y7" s="155" t="s">
        <v>5898</v>
      </c>
      <c r="Z7" s="155" t="s">
        <v>5898</v>
      </c>
      <c r="AA7" s="155">
        <v>2.6812499999999999</v>
      </c>
      <c r="AB7" s="155" t="s">
        <v>5898</v>
      </c>
      <c r="AC7" s="155" t="s">
        <v>5898</v>
      </c>
      <c r="AD7" s="155" t="s">
        <v>5898</v>
      </c>
      <c r="AE7" s="155">
        <v>2.145</v>
      </c>
      <c r="AF7" s="155" t="s">
        <v>5898</v>
      </c>
      <c r="AG7" s="155">
        <v>0.56100000000000005</v>
      </c>
      <c r="AH7" s="155" t="s">
        <v>5898</v>
      </c>
      <c r="AI7" s="155">
        <v>0.82500000000000007</v>
      </c>
      <c r="AJ7" s="155" t="s">
        <v>5898</v>
      </c>
      <c r="AK7" s="155" t="s">
        <v>5898</v>
      </c>
      <c r="AL7" s="155" t="s">
        <v>5898</v>
      </c>
      <c r="AM7" s="155">
        <v>0.30000000000000004</v>
      </c>
      <c r="AN7" s="155" t="s">
        <v>5898</v>
      </c>
      <c r="AO7" s="155" t="s">
        <v>5898</v>
      </c>
      <c r="AP7" s="155" t="s">
        <v>5898</v>
      </c>
      <c r="AQ7" s="155">
        <v>0.15000000000000002</v>
      </c>
      <c r="AR7" s="155" t="s">
        <v>5898</v>
      </c>
      <c r="AS7" s="155" t="s">
        <v>5898</v>
      </c>
      <c r="AT7" s="155" t="s">
        <v>5898</v>
      </c>
      <c r="AU7" s="155">
        <v>0.04</v>
      </c>
      <c r="AV7" s="155" t="s">
        <v>5898</v>
      </c>
      <c r="AW7" s="155" t="s">
        <v>5898</v>
      </c>
      <c r="AX7" s="140" t="s">
        <v>5898</v>
      </c>
      <c r="AY7" s="154">
        <v>10.725</v>
      </c>
      <c r="AZ7" s="155">
        <v>10.725</v>
      </c>
      <c r="BA7" s="155">
        <v>10.725</v>
      </c>
      <c r="BB7" s="155">
        <v>10.725</v>
      </c>
      <c r="BC7" s="155">
        <v>10.725</v>
      </c>
      <c r="BD7" s="155">
        <v>10.725</v>
      </c>
      <c r="BE7" s="155">
        <v>10.725</v>
      </c>
      <c r="BF7" s="155">
        <v>10.725</v>
      </c>
      <c r="BG7" s="155">
        <v>10.725</v>
      </c>
      <c r="BH7" s="155">
        <v>10.725</v>
      </c>
      <c r="BI7" s="155">
        <v>10.725</v>
      </c>
      <c r="BJ7" s="155">
        <v>10.725</v>
      </c>
      <c r="BK7" s="155">
        <v>10.725</v>
      </c>
      <c r="BL7" s="155">
        <v>10.725</v>
      </c>
      <c r="BM7" s="155">
        <v>10.725</v>
      </c>
      <c r="BN7" s="155">
        <v>10.725</v>
      </c>
      <c r="BO7" s="155">
        <v>10.725</v>
      </c>
      <c r="BP7" s="155">
        <v>10.725</v>
      </c>
      <c r="BQ7" s="155">
        <v>10.725</v>
      </c>
      <c r="BR7" s="155">
        <v>10.725</v>
      </c>
      <c r="BS7" s="155">
        <v>8.25</v>
      </c>
      <c r="BT7" s="155">
        <v>8.25</v>
      </c>
      <c r="BU7" s="155">
        <v>3.3000000000000003</v>
      </c>
      <c r="BV7" s="155">
        <v>3.3000000000000003</v>
      </c>
      <c r="BW7" s="155">
        <v>3.3000000000000003</v>
      </c>
      <c r="BX7" s="155">
        <v>3.3000000000000003</v>
      </c>
      <c r="BY7" s="155">
        <v>3.3000000000000003</v>
      </c>
      <c r="BZ7" s="155">
        <v>3.3000000000000003</v>
      </c>
      <c r="CA7" s="155">
        <v>3</v>
      </c>
      <c r="CB7" s="155">
        <v>3</v>
      </c>
      <c r="CC7" s="155">
        <v>3</v>
      </c>
      <c r="CD7" s="155">
        <v>3</v>
      </c>
      <c r="CE7" s="155">
        <v>1.5</v>
      </c>
      <c r="CF7" s="155">
        <v>1.5</v>
      </c>
      <c r="CG7" s="155">
        <v>1.5</v>
      </c>
      <c r="CH7" s="155">
        <v>1.5</v>
      </c>
      <c r="CI7" s="155">
        <v>1</v>
      </c>
      <c r="CJ7" s="155">
        <v>1</v>
      </c>
      <c r="CK7" s="155">
        <v>1</v>
      </c>
      <c r="CL7" s="156">
        <v>1</v>
      </c>
      <c r="CM7" s="145" t="s">
        <v>5898</v>
      </c>
      <c r="CN7" s="146" t="s">
        <v>5898</v>
      </c>
      <c r="CO7" s="146" t="s">
        <v>5898</v>
      </c>
      <c r="CP7" s="146" t="s">
        <v>5898</v>
      </c>
      <c r="CQ7" s="146" t="s">
        <v>5898</v>
      </c>
      <c r="CR7" s="146" t="s">
        <v>5898</v>
      </c>
      <c r="CS7" s="146" t="s">
        <v>5898</v>
      </c>
      <c r="CT7" s="146" t="s">
        <v>5898</v>
      </c>
      <c r="CU7" s="146" t="s">
        <v>5898</v>
      </c>
      <c r="CV7" s="146" t="s">
        <v>5898</v>
      </c>
      <c r="CW7" s="146" t="s">
        <v>5898</v>
      </c>
      <c r="CX7" s="146" t="s">
        <v>5898</v>
      </c>
      <c r="CY7" s="146" t="s">
        <v>5898</v>
      </c>
      <c r="CZ7" s="146" t="s">
        <v>5898</v>
      </c>
      <c r="DA7" s="146" t="s">
        <v>5898</v>
      </c>
      <c r="DB7" s="146" t="s">
        <v>5898</v>
      </c>
      <c r="DC7" s="146" t="s">
        <v>5898</v>
      </c>
      <c r="DD7" s="146" t="s">
        <v>5898</v>
      </c>
      <c r="DE7" s="146" t="s">
        <v>5898</v>
      </c>
      <c r="DF7" s="146" t="s">
        <v>5898</v>
      </c>
      <c r="DG7" s="146">
        <v>0.3</v>
      </c>
      <c r="DH7" s="146" t="s">
        <v>5898</v>
      </c>
      <c r="DI7" s="146">
        <v>1.5</v>
      </c>
      <c r="DJ7" s="146" t="s">
        <v>5898</v>
      </c>
      <c r="DK7" s="146" t="s">
        <v>5898</v>
      </c>
      <c r="DL7" s="146" t="s">
        <v>5898</v>
      </c>
      <c r="DM7" s="146" t="s">
        <v>5898</v>
      </c>
      <c r="DN7" s="146" t="s">
        <v>5898</v>
      </c>
      <c r="DO7" s="146">
        <v>0.1</v>
      </c>
      <c r="DP7" s="146" t="s">
        <v>5898</v>
      </c>
      <c r="DQ7" s="146" t="s">
        <v>5898</v>
      </c>
      <c r="DR7" s="146" t="s">
        <v>5898</v>
      </c>
      <c r="DS7" s="146">
        <v>1</v>
      </c>
      <c r="DT7" s="146" t="s">
        <v>5898</v>
      </c>
      <c r="DU7" s="146" t="s">
        <v>5898</v>
      </c>
      <c r="DV7" s="146" t="s">
        <v>5898</v>
      </c>
      <c r="DW7" s="146">
        <v>0.5</v>
      </c>
      <c r="DX7" s="146" t="s">
        <v>5898</v>
      </c>
      <c r="DY7" s="146" t="s">
        <v>5898</v>
      </c>
      <c r="DZ7" s="147" t="s">
        <v>5898</v>
      </c>
      <c r="EA7" s="131">
        <v>2.8037383177570093E-2</v>
      </c>
      <c r="EB7" s="135">
        <v>7.0821529745042503E-3</v>
      </c>
      <c r="EC7" s="135">
        <v>2.7522935779816512E-2</v>
      </c>
      <c r="ED7" s="135">
        <v>2.1715526601520086E-2</v>
      </c>
      <c r="EE7" s="135">
        <v>3.2509752925877759E-2</v>
      </c>
      <c r="EF7" s="135">
        <v>2.8849091502556851E-2</v>
      </c>
      <c r="EG7" s="135">
        <v>9.6116878123798533E-3</v>
      </c>
      <c r="EH7" s="135">
        <v>8.9445438282647598E-3</v>
      </c>
      <c r="EI7" s="135">
        <v>1.7406440382941688E-3</v>
      </c>
      <c r="EJ7" s="135">
        <v>1.7993702204228521E-3</v>
      </c>
      <c r="EK7" s="123">
        <v>2.8037383177570093E-2</v>
      </c>
      <c r="EL7" s="124">
        <v>0</v>
      </c>
      <c r="EM7" s="124">
        <v>0</v>
      </c>
      <c r="EN7" s="124">
        <v>0</v>
      </c>
      <c r="EO7" s="124">
        <v>7.0821529745042503E-3</v>
      </c>
      <c r="EP7" s="124">
        <v>0</v>
      </c>
      <c r="EQ7" s="124">
        <v>0</v>
      </c>
      <c r="ER7" s="124">
        <v>0</v>
      </c>
      <c r="ES7" s="124">
        <v>2.7522935779816512E-2</v>
      </c>
      <c r="ET7" s="124">
        <v>0</v>
      </c>
      <c r="EU7" s="124">
        <v>0</v>
      </c>
      <c r="EV7" s="124">
        <v>0</v>
      </c>
      <c r="EW7" s="124">
        <v>2.1715526601520086E-2</v>
      </c>
      <c r="EX7" s="124">
        <v>0</v>
      </c>
      <c r="EY7" s="124">
        <v>0</v>
      </c>
      <c r="EZ7" s="124">
        <v>0</v>
      </c>
      <c r="FA7" s="124">
        <v>3.2509752925877759E-2</v>
      </c>
      <c r="FB7" s="124">
        <v>0</v>
      </c>
      <c r="FC7" s="124">
        <v>0</v>
      </c>
      <c r="FD7" s="124">
        <v>0</v>
      </c>
      <c r="FE7" s="124">
        <v>1.8387553041018388E-2</v>
      </c>
      <c r="FF7" s="124">
        <v>0</v>
      </c>
      <c r="FG7" s="124">
        <v>1.0461538461538463E-2</v>
      </c>
      <c r="FH7" s="124">
        <v>0</v>
      </c>
      <c r="FI7" s="124">
        <v>9.6116878123798533E-3</v>
      </c>
      <c r="FJ7" s="124">
        <v>0</v>
      </c>
      <c r="FK7" s="124">
        <v>0</v>
      </c>
      <c r="FL7" s="124">
        <v>0</v>
      </c>
      <c r="FM7" s="124">
        <v>8.9445438282647598E-3</v>
      </c>
      <c r="FN7" s="124">
        <v>0</v>
      </c>
      <c r="FO7" s="124">
        <v>0</v>
      </c>
      <c r="FP7" s="124">
        <v>0</v>
      </c>
      <c r="FQ7" s="124">
        <v>1.7406440382941688E-3</v>
      </c>
      <c r="FR7" s="124">
        <v>0</v>
      </c>
      <c r="FS7" s="124">
        <v>0</v>
      </c>
      <c r="FT7" s="124">
        <v>0</v>
      </c>
      <c r="FU7" s="124">
        <v>1.7993702204228521E-3</v>
      </c>
      <c r="FV7" s="124">
        <v>0</v>
      </c>
      <c r="FW7" s="124">
        <v>0</v>
      </c>
      <c r="FX7" s="125">
        <v>0</v>
      </c>
      <c r="FY7" s="50" t="s">
        <v>5909</v>
      </c>
      <c r="FZ7" s="88" t="s">
        <v>5898</v>
      </c>
      <c r="GA7" s="88" t="s">
        <v>6398</v>
      </c>
      <c r="GB7" s="88" t="s">
        <v>5898</v>
      </c>
      <c r="GC7" s="88" t="s">
        <v>6002</v>
      </c>
      <c r="GD7" s="88" t="s">
        <v>5898</v>
      </c>
      <c r="GE7" s="88" t="s">
        <v>6399</v>
      </c>
      <c r="GF7" s="88" t="s">
        <v>5898</v>
      </c>
      <c r="GG7" s="88" t="s">
        <v>6003</v>
      </c>
      <c r="GH7" s="88" t="s">
        <v>5898</v>
      </c>
      <c r="GI7" s="88" t="s">
        <v>6400</v>
      </c>
      <c r="GJ7" s="88" t="s">
        <v>5898</v>
      </c>
      <c r="GK7" s="88" t="s">
        <v>6004</v>
      </c>
      <c r="GL7" s="88" t="s">
        <v>5898</v>
      </c>
      <c r="GM7" s="88" t="s">
        <v>6401</v>
      </c>
      <c r="GN7" s="88" t="s">
        <v>5898</v>
      </c>
      <c r="GO7" s="88" t="s">
        <v>6005</v>
      </c>
      <c r="GP7" s="88" t="s">
        <v>5898</v>
      </c>
      <c r="GQ7" s="88" t="s">
        <v>6402</v>
      </c>
      <c r="GR7" s="88" t="s">
        <v>5898</v>
      </c>
      <c r="GS7" s="88" t="s">
        <v>6006</v>
      </c>
      <c r="GT7" s="88" t="s">
        <v>5898</v>
      </c>
      <c r="GU7" s="88" t="s">
        <v>6403</v>
      </c>
      <c r="GV7" s="88" t="s">
        <v>5898</v>
      </c>
      <c r="GW7" s="88" t="s">
        <v>6007</v>
      </c>
      <c r="GX7" s="88" t="s">
        <v>5898</v>
      </c>
      <c r="GY7" s="88" t="s">
        <v>6404</v>
      </c>
      <c r="GZ7" s="88" t="s">
        <v>5898</v>
      </c>
      <c r="HA7" s="88" t="s">
        <v>6008</v>
      </c>
      <c r="HB7" s="88" t="s">
        <v>5898</v>
      </c>
      <c r="HC7" s="88" t="s">
        <v>6405</v>
      </c>
      <c r="HD7" s="88" t="s">
        <v>5898</v>
      </c>
      <c r="HE7" s="88" t="s">
        <v>6009</v>
      </c>
      <c r="HF7" s="88" t="s">
        <v>5898</v>
      </c>
      <c r="HG7" s="88" t="s">
        <v>6406</v>
      </c>
      <c r="HH7" s="88" t="s">
        <v>5898</v>
      </c>
      <c r="HI7" s="88" t="s">
        <v>6010</v>
      </c>
      <c r="HJ7" s="88" t="s">
        <v>5898</v>
      </c>
      <c r="HK7" s="88" t="s">
        <v>6407</v>
      </c>
      <c r="HL7" s="88" t="s">
        <v>5898</v>
      </c>
      <c r="HM7" s="89">
        <v>5.35</v>
      </c>
      <c r="HN7" s="90" t="s">
        <v>5898</v>
      </c>
      <c r="HO7" s="90">
        <v>8.11</v>
      </c>
      <c r="HP7" s="90" t="s">
        <v>5898</v>
      </c>
      <c r="HQ7" s="90">
        <v>7.06</v>
      </c>
      <c r="HR7" s="90" t="s">
        <v>5898</v>
      </c>
      <c r="HS7" s="90">
        <v>4.43</v>
      </c>
      <c r="HT7" s="90" t="s">
        <v>5898</v>
      </c>
      <c r="HU7" s="90">
        <v>5.45</v>
      </c>
      <c r="HV7" s="90" t="s">
        <v>5898</v>
      </c>
      <c r="HW7" s="90">
        <v>5.43</v>
      </c>
      <c r="HX7" s="90" t="s">
        <v>5898</v>
      </c>
      <c r="HY7" s="90">
        <v>9.2100000000000009</v>
      </c>
      <c r="HZ7" s="90" t="s">
        <v>5898</v>
      </c>
      <c r="IA7" s="90">
        <v>10.029999999999999</v>
      </c>
      <c r="IB7" s="90" t="s">
        <v>5898</v>
      </c>
      <c r="IC7" s="90">
        <v>7.69</v>
      </c>
      <c r="ID7" s="90" t="s">
        <v>5898</v>
      </c>
      <c r="IE7" s="90">
        <v>15.38</v>
      </c>
      <c r="IF7" s="90" t="s">
        <v>5898</v>
      </c>
      <c r="IG7" s="90">
        <v>14.14</v>
      </c>
      <c r="IH7" s="90" t="s">
        <v>5898</v>
      </c>
      <c r="II7" s="90">
        <v>16.25</v>
      </c>
      <c r="IJ7" s="90" t="s">
        <v>5898</v>
      </c>
      <c r="IK7" s="90">
        <v>26.01</v>
      </c>
      <c r="IL7" s="90" t="s">
        <v>5898</v>
      </c>
      <c r="IM7" s="90">
        <v>22.33</v>
      </c>
      <c r="IN7" s="90" t="s">
        <v>5898</v>
      </c>
      <c r="IO7" s="90">
        <v>11.18</v>
      </c>
      <c r="IP7" s="90" t="s">
        <v>5898</v>
      </c>
      <c r="IQ7" s="90">
        <v>13.85</v>
      </c>
      <c r="IR7" s="90" t="s">
        <v>5898</v>
      </c>
      <c r="IS7" s="90">
        <v>57.45</v>
      </c>
      <c r="IT7" s="90" t="s">
        <v>5898</v>
      </c>
      <c r="IU7" s="90">
        <v>38.5</v>
      </c>
      <c r="IV7" s="90" t="s">
        <v>5898</v>
      </c>
      <c r="IW7" s="90">
        <v>22.23</v>
      </c>
      <c r="IX7" s="90" t="s">
        <v>5898</v>
      </c>
      <c r="IY7" s="90">
        <v>13.86</v>
      </c>
      <c r="IZ7" s="103" t="s">
        <v>5898</v>
      </c>
      <c r="JA7" s="50">
        <v>0.15</v>
      </c>
      <c r="JB7" s="40" t="s">
        <v>5898</v>
      </c>
      <c r="JC7" s="40" t="s">
        <v>5898</v>
      </c>
      <c r="JD7" s="40" t="s">
        <v>5898</v>
      </c>
      <c r="JE7" s="40">
        <v>0.05</v>
      </c>
      <c r="JF7" s="40" t="s">
        <v>5898</v>
      </c>
      <c r="JG7" s="40" t="s">
        <v>5898</v>
      </c>
      <c r="JH7" s="40" t="s">
        <v>5898</v>
      </c>
      <c r="JI7" s="40">
        <v>0.15</v>
      </c>
      <c r="JJ7" s="40" t="s">
        <v>5898</v>
      </c>
      <c r="JK7" s="40" t="s">
        <v>5898</v>
      </c>
      <c r="JL7" s="40" t="s">
        <v>5898</v>
      </c>
      <c r="JM7" s="40">
        <v>0.2</v>
      </c>
      <c r="JN7" s="40" t="s">
        <v>5898</v>
      </c>
      <c r="JO7" s="40" t="s">
        <v>5898</v>
      </c>
      <c r="JP7" s="40" t="s">
        <v>5898</v>
      </c>
      <c r="JQ7" s="40">
        <v>0.25</v>
      </c>
      <c r="JR7" s="40" t="s">
        <v>5898</v>
      </c>
      <c r="JS7" s="40" t="s">
        <v>5898</v>
      </c>
      <c r="JT7" s="40" t="s">
        <v>5898</v>
      </c>
      <c r="JU7" s="40">
        <v>0.26</v>
      </c>
      <c r="JV7" s="40" t="s">
        <v>5898</v>
      </c>
      <c r="JW7" s="40">
        <v>0.17</v>
      </c>
      <c r="JX7" s="40" t="s">
        <v>5898</v>
      </c>
      <c r="JY7" s="40">
        <v>0.25</v>
      </c>
      <c r="JZ7" s="40" t="s">
        <v>5898</v>
      </c>
      <c r="KA7" s="40" t="s">
        <v>5898</v>
      </c>
      <c r="KB7" s="40" t="s">
        <v>5898</v>
      </c>
      <c r="KC7" s="40">
        <v>0.1</v>
      </c>
      <c r="KD7" s="40" t="s">
        <v>5898</v>
      </c>
      <c r="KE7" s="40" t="s">
        <v>5898</v>
      </c>
      <c r="KF7" s="40" t="s">
        <v>5898</v>
      </c>
      <c r="KG7" s="40">
        <v>0.1</v>
      </c>
      <c r="KH7" s="40" t="s">
        <v>5898</v>
      </c>
      <c r="KI7" s="40" t="s">
        <v>5898</v>
      </c>
      <c r="KJ7" s="40" t="s">
        <v>5898</v>
      </c>
      <c r="KK7" s="40">
        <v>0.04</v>
      </c>
      <c r="KL7" s="40" t="s">
        <v>5898</v>
      </c>
      <c r="KM7" s="40" t="s">
        <v>5898</v>
      </c>
      <c r="KN7" s="40" t="s">
        <v>5898</v>
      </c>
    </row>
    <row r="8" spans="1:303" x14ac:dyDescent="0.15">
      <c r="A8" s="53">
        <f>'2015年报分红率'!T10</f>
        <v>5</v>
      </c>
      <c r="B8" s="40" t="str">
        <f>'2015年报分红率'!U10</f>
        <v>000333.SZ</v>
      </c>
      <c r="C8" s="40" t="str">
        <f>'2015年报分红率'!V10</f>
        <v>美的集团</v>
      </c>
      <c r="D8" s="40" t="str">
        <f>[1]!EM_S_IPO_LISTEDDATE(B8)</f>
        <v>2013-09-18</v>
      </c>
      <c r="E8" s="166">
        <v>3</v>
      </c>
      <c r="F8" s="56" t="s">
        <v>5898</v>
      </c>
      <c r="G8" s="56">
        <v>27.04</v>
      </c>
      <c r="H8" s="157" t="s">
        <v>5898</v>
      </c>
      <c r="I8" s="158">
        <v>3.6982248520710061E-2</v>
      </c>
      <c r="J8" s="159">
        <v>1.1300621998603568E-2</v>
      </c>
      <c r="K8" s="154">
        <v>3</v>
      </c>
      <c r="L8" s="155" t="s">
        <v>5898</v>
      </c>
      <c r="M8" s="155" t="s">
        <v>5898</v>
      </c>
      <c r="N8" s="155" t="s">
        <v>5898</v>
      </c>
      <c r="O8" s="155">
        <v>2.5</v>
      </c>
      <c r="P8" s="155" t="s">
        <v>5898</v>
      </c>
      <c r="Q8" s="155" t="s">
        <v>5898</v>
      </c>
      <c r="R8" s="155" t="s">
        <v>5898</v>
      </c>
      <c r="S8" s="155">
        <v>2</v>
      </c>
      <c r="T8" s="155" t="s">
        <v>5898</v>
      </c>
      <c r="U8" s="155" t="s">
        <v>5898</v>
      </c>
      <c r="V8" s="155" t="s">
        <v>5898</v>
      </c>
      <c r="W8" s="155" t="s">
        <v>5898</v>
      </c>
      <c r="X8" s="155" t="s">
        <v>5898</v>
      </c>
      <c r="Y8" s="155" t="s">
        <v>5898</v>
      </c>
      <c r="Z8" s="155" t="s">
        <v>5898</v>
      </c>
      <c r="AA8" s="155" t="s">
        <v>5898</v>
      </c>
      <c r="AB8" s="155" t="s">
        <v>5898</v>
      </c>
      <c r="AC8" s="155" t="s">
        <v>5898</v>
      </c>
      <c r="AD8" s="155" t="s">
        <v>5898</v>
      </c>
      <c r="AE8" s="155" t="s">
        <v>5898</v>
      </c>
      <c r="AF8" s="155" t="s">
        <v>5898</v>
      </c>
      <c r="AG8" s="155" t="s">
        <v>5898</v>
      </c>
      <c r="AH8" s="155" t="s">
        <v>5898</v>
      </c>
      <c r="AI8" s="155" t="s">
        <v>5898</v>
      </c>
      <c r="AJ8" s="155" t="s">
        <v>5898</v>
      </c>
      <c r="AK8" s="155" t="s">
        <v>5898</v>
      </c>
      <c r="AL8" s="155" t="s">
        <v>5898</v>
      </c>
      <c r="AM8" s="155" t="s">
        <v>5898</v>
      </c>
      <c r="AN8" s="155" t="s">
        <v>5898</v>
      </c>
      <c r="AO8" s="155" t="s">
        <v>5898</v>
      </c>
      <c r="AP8" s="155" t="s">
        <v>5898</v>
      </c>
      <c r="AQ8" s="155" t="s">
        <v>5898</v>
      </c>
      <c r="AR8" s="155" t="s">
        <v>5898</v>
      </c>
      <c r="AS8" s="155" t="s">
        <v>5898</v>
      </c>
      <c r="AT8" s="155" t="s">
        <v>5898</v>
      </c>
      <c r="AU8" s="155" t="s">
        <v>5898</v>
      </c>
      <c r="AV8" s="155" t="s">
        <v>5898</v>
      </c>
      <c r="AW8" s="155" t="s">
        <v>5898</v>
      </c>
      <c r="AX8" s="140" t="s">
        <v>5898</v>
      </c>
      <c r="AY8" s="154">
        <v>2.5</v>
      </c>
      <c r="AZ8" s="155">
        <v>2.5</v>
      </c>
      <c r="BA8" s="155">
        <v>2.5</v>
      </c>
      <c r="BB8" s="155">
        <v>2.5</v>
      </c>
      <c r="BC8" s="155">
        <v>2.5</v>
      </c>
      <c r="BD8" s="155">
        <v>2.5</v>
      </c>
      <c r="BE8" s="155">
        <v>2.5</v>
      </c>
      <c r="BF8" s="155">
        <v>2.5</v>
      </c>
      <c r="BG8" s="155">
        <v>1</v>
      </c>
      <c r="BH8" s="155">
        <v>1</v>
      </c>
      <c r="BI8" s="155">
        <v>1</v>
      </c>
      <c r="BJ8" s="155">
        <v>1</v>
      </c>
      <c r="BK8" s="155">
        <v>1</v>
      </c>
      <c r="BL8" s="155">
        <v>1</v>
      </c>
      <c r="BM8" s="155">
        <v>1</v>
      </c>
      <c r="BN8" s="155">
        <v>1</v>
      </c>
      <c r="BO8" s="155">
        <v>1</v>
      </c>
      <c r="BP8" s="155">
        <v>1</v>
      </c>
      <c r="BQ8" s="155">
        <v>1</v>
      </c>
      <c r="BR8" s="155">
        <v>1</v>
      </c>
      <c r="BS8" s="155">
        <v>1</v>
      </c>
      <c r="BT8" s="155">
        <v>1</v>
      </c>
      <c r="BU8" s="155">
        <v>1</v>
      </c>
      <c r="BV8" s="155">
        <v>1</v>
      </c>
      <c r="BW8" s="155">
        <v>1</v>
      </c>
      <c r="BX8" s="155">
        <v>1</v>
      </c>
      <c r="BY8" s="155">
        <v>1</v>
      </c>
      <c r="BZ8" s="155">
        <v>1</v>
      </c>
      <c r="CA8" s="155">
        <v>1</v>
      </c>
      <c r="CB8" s="155">
        <v>1</v>
      </c>
      <c r="CC8" s="155">
        <v>1</v>
      </c>
      <c r="CD8" s="155">
        <v>1</v>
      </c>
      <c r="CE8" s="155">
        <v>1</v>
      </c>
      <c r="CF8" s="155">
        <v>1</v>
      </c>
      <c r="CG8" s="155">
        <v>1</v>
      </c>
      <c r="CH8" s="155">
        <v>1</v>
      </c>
      <c r="CI8" s="155">
        <v>1</v>
      </c>
      <c r="CJ8" s="155">
        <v>1</v>
      </c>
      <c r="CK8" s="155">
        <v>1</v>
      </c>
      <c r="CL8" s="156">
        <v>1</v>
      </c>
      <c r="CM8" s="145">
        <v>0.5</v>
      </c>
      <c r="CN8" s="146" t="s">
        <v>5898</v>
      </c>
      <c r="CO8" s="146" t="s">
        <v>5898</v>
      </c>
      <c r="CP8" s="146" t="s">
        <v>5898</v>
      </c>
      <c r="CQ8" s="146" t="s">
        <v>5898</v>
      </c>
      <c r="CR8" s="146" t="s">
        <v>5898</v>
      </c>
      <c r="CS8" s="146" t="s">
        <v>5898</v>
      </c>
      <c r="CT8" s="146" t="s">
        <v>5898</v>
      </c>
      <c r="CU8" s="146">
        <v>1.5</v>
      </c>
      <c r="CV8" s="146" t="s">
        <v>5898</v>
      </c>
      <c r="CW8" s="146" t="s">
        <v>5898</v>
      </c>
      <c r="CX8" s="146" t="s">
        <v>5898</v>
      </c>
      <c r="CY8" s="146" t="s">
        <v>5898</v>
      </c>
      <c r="CZ8" s="146" t="s">
        <v>5898</v>
      </c>
      <c r="DA8" s="146" t="s">
        <v>5898</v>
      </c>
      <c r="DB8" s="146" t="s">
        <v>5898</v>
      </c>
      <c r="DC8" s="146" t="s">
        <v>5898</v>
      </c>
      <c r="DD8" s="146" t="s">
        <v>5898</v>
      </c>
      <c r="DE8" s="146" t="s">
        <v>5898</v>
      </c>
      <c r="DF8" s="146" t="s">
        <v>5898</v>
      </c>
      <c r="DG8" s="146" t="s">
        <v>5898</v>
      </c>
      <c r="DH8" s="146" t="s">
        <v>5898</v>
      </c>
      <c r="DI8" s="146" t="s">
        <v>5898</v>
      </c>
      <c r="DJ8" s="146" t="s">
        <v>5898</v>
      </c>
      <c r="DK8" s="146" t="s">
        <v>5898</v>
      </c>
      <c r="DL8" s="146" t="s">
        <v>5898</v>
      </c>
      <c r="DM8" s="146" t="s">
        <v>5898</v>
      </c>
      <c r="DN8" s="146" t="s">
        <v>5898</v>
      </c>
      <c r="DO8" s="146" t="s">
        <v>5898</v>
      </c>
      <c r="DP8" s="146" t="s">
        <v>5898</v>
      </c>
      <c r="DQ8" s="146" t="s">
        <v>5898</v>
      </c>
      <c r="DR8" s="146" t="s">
        <v>5898</v>
      </c>
      <c r="DS8" s="146" t="s">
        <v>5898</v>
      </c>
      <c r="DT8" s="146" t="s">
        <v>5898</v>
      </c>
      <c r="DU8" s="146" t="s">
        <v>5898</v>
      </c>
      <c r="DV8" s="146" t="s">
        <v>5898</v>
      </c>
      <c r="DW8" s="146" t="s">
        <v>5898</v>
      </c>
      <c r="DX8" s="146" t="s">
        <v>5898</v>
      </c>
      <c r="DY8" s="146" t="s">
        <v>5898</v>
      </c>
      <c r="DZ8" s="147" t="s">
        <v>5898</v>
      </c>
      <c r="EA8" s="131">
        <v>3.6563071297989032E-2</v>
      </c>
      <c r="EB8" s="135">
        <v>3.6443148688046642E-2</v>
      </c>
      <c r="EC8" s="135">
        <v>0.04</v>
      </c>
      <c r="ED8" s="135">
        <v>0</v>
      </c>
      <c r="EE8" s="135">
        <v>0</v>
      </c>
      <c r="EF8" s="135">
        <v>0</v>
      </c>
      <c r="EG8" s="135">
        <v>0</v>
      </c>
      <c r="EH8" s="135">
        <v>0</v>
      </c>
      <c r="EI8" s="135">
        <v>0</v>
      </c>
      <c r="EJ8" s="135">
        <v>0</v>
      </c>
      <c r="EK8" s="123">
        <v>3.6563071297989032E-2</v>
      </c>
      <c r="EL8" s="124">
        <v>0</v>
      </c>
      <c r="EM8" s="124">
        <v>0</v>
      </c>
      <c r="EN8" s="124">
        <v>0</v>
      </c>
      <c r="EO8" s="124">
        <v>3.6443148688046642E-2</v>
      </c>
      <c r="EP8" s="124">
        <v>0</v>
      </c>
      <c r="EQ8" s="124">
        <v>0</v>
      </c>
      <c r="ER8" s="124">
        <v>0</v>
      </c>
      <c r="ES8" s="124">
        <v>0.04</v>
      </c>
      <c r="ET8" s="124">
        <v>0</v>
      </c>
      <c r="EU8" s="124">
        <v>0</v>
      </c>
      <c r="EV8" s="124">
        <v>0</v>
      </c>
      <c r="EW8" s="124">
        <v>0</v>
      </c>
      <c r="EX8" s="124">
        <v>0</v>
      </c>
      <c r="EY8" s="124">
        <v>0</v>
      </c>
      <c r="EZ8" s="124">
        <v>0</v>
      </c>
      <c r="FA8" s="124">
        <v>0</v>
      </c>
      <c r="FB8" s="124">
        <v>0</v>
      </c>
      <c r="FC8" s="124">
        <v>0</v>
      </c>
      <c r="FD8" s="124">
        <v>0</v>
      </c>
      <c r="FE8" s="124">
        <v>0</v>
      </c>
      <c r="FF8" s="124">
        <v>0</v>
      </c>
      <c r="FG8" s="124">
        <v>0</v>
      </c>
      <c r="FH8" s="124">
        <v>0</v>
      </c>
      <c r="FI8" s="124">
        <v>0</v>
      </c>
      <c r="FJ8" s="124">
        <v>0</v>
      </c>
      <c r="FK8" s="124">
        <v>0</v>
      </c>
      <c r="FL8" s="124">
        <v>0</v>
      </c>
      <c r="FM8" s="124">
        <v>0</v>
      </c>
      <c r="FN8" s="124">
        <v>0</v>
      </c>
      <c r="FO8" s="124">
        <v>0</v>
      </c>
      <c r="FP8" s="124">
        <v>0</v>
      </c>
      <c r="FQ8" s="124">
        <v>0</v>
      </c>
      <c r="FR8" s="124">
        <v>0</v>
      </c>
      <c r="FS8" s="124">
        <v>0</v>
      </c>
      <c r="FT8" s="124">
        <v>0</v>
      </c>
      <c r="FU8" s="124">
        <v>0</v>
      </c>
      <c r="FV8" s="124">
        <v>0</v>
      </c>
      <c r="FW8" s="124">
        <v>0</v>
      </c>
      <c r="FX8" s="125">
        <v>0</v>
      </c>
      <c r="FY8" s="50" t="s">
        <v>5924</v>
      </c>
      <c r="FZ8" s="88" t="s">
        <v>5898</v>
      </c>
      <c r="GA8" s="88" t="s">
        <v>6398</v>
      </c>
      <c r="GB8" s="88" t="s">
        <v>5898</v>
      </c>
      <c r="GC8" s="88" t="s">
        <v>5984</v>
      </c>
      <c r="GD8" s="88" t="s">
        <v>5898</v>
      </c>
      <c r="GE8" s="88" t="s">
        <v>6408</v>
      </c>
      <c r="GF8" s="88" t="s">
        <v>5898</v>
      </c>
      <c r="GG8" s="88" t="s">
        <v>6003</v>
      </c>
      <c r="GH8" s="88" t="s">
        <v>5898</v>
      </c>
      <c r="GI8" s="88" t="s">
        <v>5898</v>
      </c>
      <c r="GJ8" s="88" t="s">
        <v>5898</v>
      </c>
      <c r="GK8" s="88" t="s">
        <v>5898</v>
      </c>
      <c r="GL8" s="88" t="s">
        <v>5898</v>
      </c>
      <c r="GM8" s="88" t="s">
        <v>5898</v>
      </c>
      <c r="GN8" s="88" t="s">
        <v>5898</v>
      </c>
      <c r="GO8" s="88" t="s">
        <v>5898</v>
      </c>
      <c r="GP8" s="88" t="s">
        <v>5898</v>
      </c>
      <c r="GQ8" s="88" t="s">
        <v>5898</v>
      </c>
      <c r="GR8" s="88" t="s">
        <v>5898</v>
      </c>
      <c r="GS8" s="88" t="s">
        <v>5898</v>
      </c>
      <c r="GT8" s="88" t="s">
        <v>5898</v>
      </c>
      <c r="GU8" s="88" t="s">
        <v>5898</v>
      </c>
      <c r="GV8" s="88" t="s">
        <v>5898</v>
      </c>
      <c r="GW8" s="88" t="s">
        <v>5898</v>
      </c>
      <c r="GX8" s="88" t="s">
        <v>5898</v>
      </c>
      <c r="GY8" s="88" t="s">
        <v>5898</v>
      </c>
      <c r="GZ8" s="88" t="s">
        <v>5898</v>
      </c>
      <c r="HA8" s="88" t="s">
        <v>5898</v>
      </c>
      <c r="HB8" s="88" t="s">
        <v>5898</v>
      </c>
      <c r="HC8" s="88" t="s">
        <v>5898</v>
      </c>
      <c r="HD8" s="88" t="s">
        <v>5898</v>
      </c>
      <c r="HE8" s="88" t="s">
        <v>5898</v>
      </c>
      <c r="HF8" s="88" t="s">
        <v>5898</v>
      </c>
      <c r="HG8" s="88" t="s">
        <v>5898</v>
      </c>
      <c r="HH8" s="88" t="s">
        <v>5898</v>
      </c>
      <c r="HI8" s="88" t="s">
        <v>5898</v>
      </c>
      <c r="HJ8" s="88" t="s">
        <v>5898</v>
      </c>
      <c r="HK8" s="88" t="s">
        <v>5898</v>
      </c>
      <c r="HL8" s="88" t="s">
        <v>5898</v>
      </c>
      <c r="HM8" s="89">
        <v>32.82</v>
      </c>
      <c r="HN8" s="90" t="s">
        <v>5898</v>
      </c>
      <c r="HO8" s="90">
        <v>37.28</v>
      </c>
      <c r="HP8" s="90" t="s">
        <v>5898</v>
      </c>
      <c r="HQ8" s="90">
        <v>27.44</v>
      </c>
      <c r="HR8" s="90" t="s">
        <v>5898</v>
      </c>
      <c r="HS8" s="90">
        <v>19.32</v>
      </c>
      <c r="HT8" s="90" t="s">
        <v>5898</v>
      </c>
      <c r="HU8" s="90">
        <v>50</v>
      </c>
      <c r="HV8" s="90" t="s">
        <v>5898</v>
      </c>
      <c r="HW8" s="90" t="s">
        <v>5898</v>
      </c>
      <c r="HX8" s="90" t="s">
        <v>5898</v>
      </c>
      <c r="HY8" s="90" t="s">
        <v>5898</v>
      </c>
      <c r="HZ8" s="90" t="s">
        <v>5898</v>
      </c>
      <c r="IA8" s="90" t="s">
        <v>5898</v>
      </c>
      <c r="IB8" s="90" t="s">
        <v>5898</v>
      </c>
      <c r="IC8" s="90" t="s">
        <v>5898</v>
      </c>
      <c r="ID8" s="90" t="s">
        <v>5898</v>
      </c>
      <c r="IE8" s="90" t="s">
        <v>5898</v>
      </c>
      <c r="IF8" s="90" t="s">
        <v>5898</v>
      </c>
      <c r="IG8" s="90" t="s">
        <v>5898</v>
      </c>
      <c r="IH8" s="90" t="s">
        <v>5898</v>
      </c>
      <c r="II8" s="90" t="s">
        <v>5898</v>
      </c>
      <c r="IJ8" s="90" t="s">
        <v>5898</v>
      </c>
      <c r="IK8" s="90" t="s">
        <v>5898</v>
      </c>
      <c r="IL8" s="90" t="s">
        <v>5898</v>
      </c>
      <c r="IM8" s="90" t="s">
        <v>5898</v>
      </c>
      <c r="IN8" s="90" t="s">
        <v>5898</v>
      </c>
      <c r="IO8" s="90" t="s">
        <v>5898</v>
      </c>
      <c r="IP8" s="90" t="s">
        <v>5898</v>
      </c>
      <c r="IQ8" s="90" t="s">
        <v>5898</v>
      </c>
      <c r="IR8" s="90" t="s">
        <v>5898</v>
      </c>
      <c r="IS8" s="90" t="s">
        <v>5898</v>
      </c>
      <c r="IT8" s="90" t="s">
        <v>5898</v>
      </c>
      <c r="IU8" s="90" t="s">
        <v>5898</v>
      </c>
      <c r="IV8" s="90" t="s">
        <v>5898</v>
      </c>
      <c r="IW8" s="90" t="s">
        <v>5898</v>
      </c>
      <c r="IX8" s="90" t="s">
        <v>5898</v>
      </c>
      <c r="IY8" s="90" t="s">
        <v>5898</v>
      </c>
      <c r="IZ8" s="103" t="s">
        <v>5898</v>
      </c>
      <c r="JA8" s="50">
        <v>1.2</v>
      </c>
      <c r="JB8" s="40" t="s">
        <v>5898</v>
      </c>
      <c r="JC8" s="40" t="s">
        <v>5898</v>
      </c>
      <c r="JD8" s="40" t="s">
        <v>5898</v>
      </c>
      <c r="JE8" s="40">
        <v>1</v>
      </c>
      <c r="JF8" s="40" t="s">
        <v>5898</v>
      </c>
      <c r="JG8" s="40" t="s">
        <v>5898</v>
      </c>
      <c r="JH8" s="40" t="s">
        <v>5898</v>
      </c>
      <c r="JI8" s="40">
        <v>2</v>
      </c>
      <c r="JJ8" s="40" t="s">
        <v>5898</v>
      </c>
      <c r="JK8" s="40" t="s">
        <v>5898</v>
      </c>
      <c r="JL8" s="40" t="s">
        <v>5898</v>
      </c>
      <c r="JM8" s="40" t="s">
        <v>5898</v>
      </c>
      <c r="JN8" s="40" t="s">
        <v>5898</v>
      </c>
      <c r="JO8" s="40" t="s">
        <v>5898</v>
      </c>
      <c r="JP8" s="40" t="s">
        <v>5898</v>
      </c>
      <c r="JQ8" s="40" t="s">
        <v>5898</v>
      </c>
      <c r="JR8" s="40" t="s">
        <v>5898</v>
      </c>
      <c r="JS8" s="40" t="s">
        <v>5898</v>
      </c>
      <c r="JT8" s="40" t="s">
        <v>5898</v>
      </c>
      <c r="JU8" s="40" t="s">
        <v>5898</v>
      </c>
      <c r="JV8" s="40" t="s">
        <v>5898</v>
      </c>
      <c r="JW8" s="40" t="s">
        <v>5898</v>
      </c>
      <c r="JX8" s="40" t="s">
        <v>5898</v>
      </c>
      <c r="JY8" s="40" t="s">
        <v>5898</v>
      </c>
      <c r="JZ8" s="40" t="s">
        <v>5898</v>
      </c>
      <c r="KA8" s="40" t="s">
        <v>5898</v>
      </c>
      <c r="KB8" s="40" t="s">
        <v>5898</v>
      </c>
      <c r="KC8" s="40" t="s">
        <v>5898</v>
      </c>
      <c r="KD8" s="40" t="s">
        <v>5898</v>
      </c>
      <c r="KE8" s="40" t="s">
        <v>5898</v>
      </c>
      <c r="KF8" s="40" t="s">
        <v>5898</v>
      </c>
      <c r="KG8" s="40" t="s">
        <v>5898</v>
      </c>
      <c r="KH8" s="40" t="s">
        <v>5898</v>
      </c>
      <c r="KI8" s="40" t="s">
        <v>5898</v>
      </c>
      <c r="KJ8" s="40" t="s">
        <v>5898</v>
      </c>
      <c r="KK8" s="40" t="s">
        <v>5898</v>
      </c>
      <c r="KL8" s="40" t="s">
        <v>5898</v>
      </c>
      <c r="KM8" s="40" t="s">
        <v>5898</v>
      </c>
      <c r="KN8" s="40" t="s">
        <v>5898</v>
      </c>
    </row>
    <row r="9" spans="1:303" x14ac:dyDescent="0.15">
      <c r="A9" s="53">
        <f>'2015年报分红率'!T11</f>
        <v>6</v>
      </c>
      <c r="B9" s="40" t="str">
        <f>'2015年报分红率'!U11</f>
        <v>000402.SZ</v>
      </c>
      <c r="C9" s="40" t="str">
        <f>'2015年报分红率'!V11</f>
        <v>金融街</v>
      </c>
      <c r="D9" s="40" t="str">
        <f>[1]!EM_S_IPO_LISTEDDATE(B9)</f>
        <v>1996-06-26</v>
      </c>
      <c r="E9" s="166">
        <v>20</v>
      </c>
      <c r="F9" s="56">
        <v>16.850000000000001</v>
      </c>
      <c r="G9" s="56">
        <v>11.74</v>
      </c>
      <c r="H9" s="157">
        <v>2.471454005934718E-2</v>
      </c>
      <c r="I9" s="158">
        <v>1.6152955815591615E-2</v>
      </c>
      <c r="J9" s="159">
        <v>2.3685607871261095E-2</v>
      </c>
      <c r="K9" s="154">
        <v>0.87840000000000007</v>
      </c>
      <c r="L9" s="155" t="s">
        <v>5898</v>
      </c>
      <c r="M9" s="155" t="s">
        <v>5898</v>
      </c>
      <c r="N9" s="155" t="s">
        <v>5898</v>
      </c>
      <c r="O9" s="155">
        <v>0.54900000000000004</v>
      </c>
      <c r="P9" s="155" t="s">
        <v>5898</v>
      </c>
      <c r="Q9" s="155" t="s">
        <v>5898</v>
      </c>
      <c r="R9" s="155" t="s">
        <v>5898</v>
      </c>
      <c r="S9" s="155">
        <v>0.54900000000000004</v>
      </c>
      <c r="T9" s="155" t="s">
        <v>5898</v>
      </c>
      <c r="U9" s="155" t="s">
        <v>5898</v>
      </c>
      <c r="V9" s="155" t="s">
        <v>5898</v>
      </c>
      <c r="W9" s="155">
        <v>0.32940000000000003</v>
      </c>
      <c r="X9" s="155" t="s">
        <v>5898</v>
      </c>
      <c r="Y9" s="155" t="s">
        <v>5898</v>
      </c>
      <c r="Z9" s="155" t="s">
        <v>5898</v>
      </c>
      <c r="AA9" s="155">
        <v>0.21960000000000002</v>
      </c>
      <c r="AB9" s="155" t="s">
        <v>5898</v>
      </c>
      <c r="AC9" s="155" t="s">
        <v>5898</v>
      </c>
      <c r="AD9" s="155" t="s">
        <v>5898</v>
      </c>
      <c r="AE9" s="155">
        <v>0.54900000000000004</v>
      </c>
      <c r="AF9" s="155" t="s">
        <v>5898</v>
      </c>
      <c r="AG9" s="155" t="s">
        <v>5898</v>
      </c>
      <c r="AH9" s="155" t="s">
        <v>5898</v>
      </c>
      <c r="AI9" s="155">
        <v>0.27</v>
      </c>
      <c r="AJ9" s="155" t="s">
        <v>5898</v>
      </c>
      <c r="AK9" s="155" t="s">
        <v>5898</v>
      </c>
      <c r="AL9" s="155" t="s">
        <v>5898</v>
      </c>
      <c r="AM9" s="155">
        <v>0.27</v>
      </c>
      <c r="AN9" s="155" t="s">
        <v>5898</v>
      </c>
      <c r="AO9" s="155" t="s">
        <v>5898</v>
      </c>
      <c r="AP9" s="155" t="s">
        <v>5898</v>
      </c>
      <c r="AQ9" s="155">
        <v>0.3</v>
      </c>
      <c r="AR9" s="155" t="s">
        <v>5898</v>
      </c>
      <c r="AS9" s="155" t="s">
        <v>5898</v>
      </c>
      <c r="AT9" s="155" t="s">
        <v>5898</v>
      </c>
      <c r="AU9" s="155">
        <v>0.25</v>
      </c>
      <c r="AV9" s="155" t="s">
        <v>5898</v>
      </c>
      <c r="AW9" s="155" t="s">
        <v>5898</v>
      </c>
      <c r="AX9" s="140" t="s">
        <v>5898</v>
      </c>
      <c r="AY9" s="154">
        <v>2.1960000000000002</v>
      </c>
      <c r="AZ9" s="155">
        <v>2.1960000000000002</v>
      </c>
      <c r="BA9" s="155">
        <v>2.1960000000000002</v>
      </c>
      <c r="BB9" s="155">
        <v>2.1960000000000002</v>
      </c>
      <c r="BC9" s="155">
        <v>2.1960000000000002</v>
      </c>
      <c r="BD9" s="155">
        <v>2.1960000000000002</v>
      </c>
      <c r="BE9" s="155">
        <v>2.1960000000000002</v>
      </c>
      <c r="BF9" s="155">
        <v>2.1960000000000002</v>
      </c>
      <c r="BG9" s="155">
        <v>2.1960000000000002</v>
      </c>
      <c r="BH9" s="155">
        <v>2.1960000000000002</v>
      </c>
      <c r="BI9" s="155">
        <v>2.1960000000000002</v>
      </c>
      <c r="BJ9" s="155">
        <v>2.1960000000000002</v>
      </c>
      <c r="BK9" s="155">
        <v>2.1960000000000002</v>
      </c>
      <c r="BL9" s="155">
        <v>2.1960000000000002</v>
      </c>
      <c r="BM9" s="155">
        <v>2.1960000000000002</v>
      </c>
      <c r="BN9" s="155">
        <v>2.1960000000000002</v>
      </c>
      <c r="BO9" s="155">
        <v>2.1960000000000002</v>
      </c>
      <c r="BP9" s="155">
        <v>2.1960000000000002</v>
      </c>
      <c r="BQ9" s="155">
        <v>2.1960000000000002</v>
      </c>
      <c r="BR9" s="155">
        <v>2.1960000000000002</v>
      </c>
      <c r="BS9" s="155">
        <v>2.1960000000000002</v>
      </c>
      <c r="BT9" s="155">
        <v>2.1960000000000002</v>
      </c>
      <c r="BU9" s="155">
        <v>2.1960000000000002</v>
      </c>
      <c r="BV9" s="155">
        <v>2.1960000000000002</v>
      </c>
      <c r="BW9" s="155">
        <v>1.8</v>
      </c>
      <c r="BX9" s="155">
        <v>1.8</v>
      </c>
      <c r="BY9" s="155">
        <v>1.8</v>
      </c>
      <c r="BZ9" s="155">
        <v>1.8</v>
      </c>
      <c r="CA9" s="155">
        <v>1.8</v>
      </c>
      <c r="CB9" s="155">
        <v>1.8</v>
      </c>
      <c r="CC9" s="155">
        <v>1.8</v>
      </c>
      <c r="CD9" s="155">
        <v>1.8</v>
      </c>
      <c r="CE9" s="155">
        <v>1</v>
      </c>
      <c r="CF9" s="155">
        <v>1</v>
      </c>
      <c r="CG9" s="155">
        <v>1</v>
      </c>
      <c r="CH9" s="155">
        <v>1</v>
      </c>
      <c r="CI9" s="155">
        <v>1</v>
      </c>
      <c r="CJ9" s="155">
        <v>1</v>
      </c>
      <c r="CK9" s="155">
        <v>1</v>
      </c>
      <c r="CL9" s="156">
        <v>1</v>
      </c>
      <c r="CM9" s="145" t="s">
        <v>5898</v>
      </c>
      <c r="CN9" s="146" t="s">
        <v>5898</v>
      </c>
      <c r="CO9" s="146" t="s">
        <v>5898</v>
      </c>
      <c r="CP9" s="146" t="s">
        <v>5898</v>
      </c>
      <c r="CQ9" s="146" t="s">
        <v>5898</v>
      </c>
      <c r="CR9" s="146" t="s">
        <v>5898</v>
      </c>
      <c r="CS9" s="146" t="s">
        <v>5898</v>
      </c>
      <c r="CT9" s="146" t="s">
        <v>5898</v>
      </c>
      <c r="CU9" s="146" t="s">
        <v>5898</v>
      </c>
      <c r="CV9" s="146" t="s">
        <v>5898</v>
      </c>
      <c r="CW9" s="146" t="s">
        <v>5898</v>
      </c>
      <c r="CX9" s="146" t="s">
        <v>5898</v>
      </c>
      <c r="CY9" s="146" t="s">
        <v>5898</v>
      </c>
      <c r="CZ9" s="146" t="s">
        <v>5898</v>
      </c>
      <c r="DA9" s="146" t="s">
        <v>5898</v>
      </c>
      <c r="DB9" s="146" t="s">
        <v>5898</v>
      </c>
      <c r="DC9" s="146" t="s">
        <v>5898</v>
      </c>
      <c r="DD9" s="146" t="s">
        <v>5898</v>
      </c>
      <c r="DE9" s="146" t="s">
        <v>5898</v>
      </c>
      <c r="DF9" s="146" t="s">
        <v>5898</v>
      </c>
      <c r="DG9" s="146" t="s">
        <v>5898</v>
      </c>
      <c r="DH9" s="146" t="s">
        <v>5898</v>
      </c>
      <c r="DI9" s="146" t="s">
        <v>5898</v>
      </c>
      <c r="DJ9" s="146" t="s">
        <v>5898</v>
      </c>
      <c r="DK9" s="146">
        <v>0.22</v>
      </c>
      <c r="DL9" s="146" t="s">
        <v>5898</v>
      </c>
      <c r="DM9" s="146" t="s">
        <v>5898</v>
      </c>
      <c r="DN9" s="146" t="s">
        <v>5898</v>
      </c>
      <c r="DO9" s="146" t="s">
        <v>5898</v>
      </c>
      <c r="DP9" s="146" t="s">
        <v>5898</v>
      </c>
      <c r="DQ9" s="146" t="s">
        <v>5898</v>
      </c>
      <c r="DR9" s="146" t="s">
        <v>5898</v>
      </c>
      <c r="DS9" s="146">
        <v>0.8</v>
      </c>
      <c r="DT9" s="146" t="s">
        <v>5898</v>
      </c>
      <c r="DU9" s="146" t="s">
        <v>5898</v>
      </c>
      <c r="DV9" s="146" t="s">
        <v>5898</v>
      </c>
      <c r="DW9" s="146" t="s">
        <v>5898</v>
      </c>
      <c r="DX9" s="146" t="s">
        <v>5898</v>
      </c>
      <c r="DY9" s="146" t="s">
        <v>5898</v>
      </c>
      <c r="DZ9" s="147" t="s">
        <v>5898</v>
      </c>
      <c r="EA9" s="131">
        <v>3.4692107545533396E-2</v>
      </c>
      <c r="EB9" s="135">
        <v>2.02757502027575E-2</v>
      </c>
      <c r="EC9" s="135">
        <v>4.780114722753346E-2</v>
      </c>
      <c r="ED9" s="135">
        <v>2.2222222222222223E-2</v>
      </c>
      <c r="EE9" s="135">
        <v>1.6528925619834711E-2</v>
      </c>
      <c r="EF9" s="135">
        <v>3.7821482602117998E-2</v>
      </c>
      <c r="EG9" s="135">
        <v>1.2366034624896948E-2</v>
      </c>
      <c r="EH9" s="135">
        <v>1.9710906701708279E-2</v>
      </c>
      <c r="EI9" s="135">
        <v>1.0600706713780918E-2</v>
      </c>
      <c r="EJ9" s="135">
        <v>1.4836795252225518E-2</v>
      </c>
      <c r="EK9" s="123">
        <v>3.4692107545533396E-2</v>
      </c>
      <c r="EL9" s="124">
        <v>0</v>
      </c>
      <c r="EM9" s="124">
        <v>0</v>
      </c>
      <c r="EN9" s="124">
        <v>0</v>
      </c>
      <c r="EO9" s="124">
        <v>2.02757502027575E-2</v>
      </c>
      <c r="EP9" s="124">
        <v>0</v>
      </c>
      <c r="EQ9" s="124">
        <v>0</v>
      </c>
      <c r="ER9" s="124">
        <v>0</v>
      </c>
      <c r="ES9" s="124">
        <v>4.780114722753346E-2</v>
      </c>
      <c r="ET9" s="124">
        <v>0</v>
      </c>
      <c r="EU9" s="124">
        <v>0</v>
      </c>
      <c r="EV9" s="124">
        <v>0</v>
      </c>
      <c r="EW9" s="124">
        <v>2.2222222222222223E-2</v>
      </c>
      <c r="EX9" s="124">
        <v>0</v>
      </c>
      <c r="EY9" s="124">
        <v>0</v>
      </c>
      <c r="EZ9" s="124">
        <v>0</v>
      </c>
      <c r="FA9" s="124">
        <v>1.6528925619834711E-2</v>
      </c>
      <c r="FB9" s="124">
        <v>0</v>
      </c>
      <c r="FC9" s="124">
        <v>0</v>
      </c>
      <c r="FD9" s="124">
        <v>0</v>
      </c>
      <c r="FE9" s="124">
        <v>3.7821482602117998E-2</v>
      </c>
      <c r="FF9" s="124">
        <v>0</v>
      </c>
      <c r="FG9" s="124">
        <v>0</v>
      </c>
      <c r="FH9" s="124">
        <v>0</v>
      </c>
      <c r="FI9" s="124">
        <v>1.2366034624896948E-2</v>
      </c>
      <c r="FJ9" s="124">
        <v>0</v>
      </c>
      <c r="FK9" s="124">
        <v>0</v>
      </c>
      <c r="FL9" s="124">
        <v>0</v>
      </c>
      <c r="FM9" s="124">
        <v>1.9710906701708279E-2</v>
      </c>
      <c r="FN9" s="124">
        <v>0</v>
      </c>
      <c r="FO9" s="124">
        <v>0</v>
      </c>
      <c r="FP9" s="124">
        <v>0</v>
      </c>
      <c r="FQ9" s="124">
        <v>1.0600706713780918E-2</v>
      </c>
      <c r="FR9" s="124">
        <v>0</v>
      </c>
      <c r="FS9" s="124">
        <v>0</v>
      </c>
      <c r="FT9" s="124">
        <v>0</v>
      </c>
      <c r="FU9" s="124">
        <v>1.4836795252225518E-2</v>
      </c>
      <c r="FV9" s="124">
        <v>0</v>
      </c>
      <c r="FW9" s="124">
        <v>0</v>
      </c>
      <c r="FX9" s="125">
        <v>0</v>
      </c>
      <c r="FY9" s="50" t="s">
        <v>5900</v>
      </c>
      <c r="FZ9" s="88" t="s">
        <v>5898</v>
      </c>
      <c r="GA9" s="88" t="s">
        <v>6398</v>
      </c>
      <c r="GB9" s="88" t="s">
        <v>5898</v>
      </c>
      <c r="GC9" s="88" t="s">
        <v>5984</v>
      </c>
      <c r="GD9" s="88" t="s">
        <v>5898</v>
      </c>
      <c r="GE9" s="88" t="s">
        <v>6409</v>
      </c>
      <c r="GF9" s="88" t="s">
        <v>5898</v>
      </c>
      <c r="GG9" s="88" t="s">
        <v>6011</v>
      </c>
      <c r="GH9" s="88" t="s">
        <v>5898</v>
      </c>
      <c r="GI9" s="88" t="s">
        <v>6410</v>
      </c>
      <c r="GJ9" s="88" t="s">
        <v>5898</v>
      </c>
      <c r="GK9" s="88" t="s">
        <v>6012</v>
      </c>
      <c r="GL9" s="88" t="s">
        <v>5898</v>
      </c>
      <c r="GM9" s="88" t="s">
        <v>6411</v>
      </c>
      <c r="GN9" s="88" t="s">
        <v>5898</v>
      </c>
      <c r="GO9" s="88" t="s">
        <v>6013</v>
      </c>
      <c r="GP9" s="88" t="s">
        <v>5898</v>
      </c>
      <c r="GQ9" s="88" t="s">
        <v>6412</v>
      </c>
      <c r="GR9" s="88" t="s">
        <v>5898</v>
      </c>
      <c r="GS9" s="88" t="s">
        <v>6014</v>
      </c>
      <c r="GT9" s="88" t="s">
        <v>5898</v>
      </c>
      <c r="GU9" s="88" t="s">
        <v>6413</v>
      </c>
      <c r="GV9" s="88" t="s">
        <v>5898</v>
      </c>
      <c r="GW9" s="88" t="s">
        <v>6015</v>
      </c>
      <c r="GX9" s="88" t="s">
        <v>5898</v>
      </c>
      <c r="GY9" s="88" t="s">
        <v>6414</v>
      </c>
      <c r="GZ9" s="88" t="s">
        <v>5898</v>
      </c>
      <c r="HA9" s="88" t="s">
        <v>5990</v>
      </c>
      <c r="HB9" s="88" t="s">
        <v>5898</v>
      </c>
      <c r="HC9" s="88" t="s">
        <v>6415</v>
      </c>
      <c r="HD9" s="88" t="s">
        <v>5898</v>
      </c>
      <c r="HE9" s="88" t="s">
        <v>6016</v>
      </c>
      <c r="HF9" s="88" t="s">
        <v>5898</v>
      </c>
      <c r="HG9" s="88" t="s">
        <v>6416</v>
      </c>
      <c r="HH9" s="88" t="s">
        <v>5898</v>
      </c>
      <c r="HI9" s="88" t="s">
        <v>6017</v>
      </c>
      <c r="HJ9" s="88" t="s">
        <v>5898</v>
      </c>
      <c r="HK9" s="88" t="s">
        <v>6397</v>
      </c>
      <c r="HL9" s="88" t="s">
        <v>5898</v>
      </c>
      <c r="HM9" s="89">
        <v>11.53</v>
      </c>
      <c r="HN9" s="90" t="s">
        <v>5898</v>
      </c>
      <c r="HO9" s="90">
        <v>14.13</v>
      </c>
      <c r="HP9" s="90" t="s">
        <v>5898</v>
      </c>
      <c r="HQ9" s="90">
        <v>12.33</v>
      </c>
      <c r="HR9" s="90" t="s">
        <v>5898</v>
      </c>
      <c r="HS9" s="90">
        <v>5.45</v>
      </c>
      <c r="HT9" s="90" t="s">
        <v>5898</v>
      </c>
      <c r="HU9" s="90">
        <v>5.23</v>
      </c>
      <c r="HV9" s="90" t="s">
        <v>5898</v>
      </c>
      <c r="HW9" s="90">
        <v>5.01</v>
      </c>
      <c r="HX9" s="90" t="s">
        <v>5898</v>
      </c>
      <c r="HY9" s="90">
        <v>6.75</v>
      </c>
      <c r="HZ9" s="90" t="s">
        <v>5898</v>
      </c>
      <c r="IA9" s="90">
        <v>6.53</v>
      </c>
      <c r="IB9" s="90" t="s">
        <v>5898</v>
      </c>
      <c r="IC9" s="90">
        <v>6.05</v>
      </c>
      <c r="ID9" s="90" t="s">
        <v>5898</v>
      </c>
      <c r="IE9" s="90">
        <v>7.47</v>
      </c>
      <c r="IF9" s="90" t="s">
        <v>5898</v>
      </c>
      <c r="IG9" s="90">
        <v>6.61</v>
      </c>
      <c r="IH9" s="90" t="s">
        <v>5898</v>
      </c>
      <c r="II9" s="90">
        <v>8.32</v>
      </c>
      <c r="IJ9" s="90" t="s">
        <v>5898</v>
      </c>
      <c r="IK9" s="90">
        <v>12.13</v>
      </c>
      <c r="IL9" s="90" t="s">
        <v>5898</v>
      </c>
      <c r="IM9" s="90">
        <v>13.76</v>
      </c>
      <c r="IN9" s="90" t="s">
        <v>5898</v>
      </c>
      <c r="IO9" s="90">
        <v>7.61</v>
      </c>
      <c r="IP9" s="90" t="s">
        <v>5898</v>
      </c>
      <c r="IQ9" s="90">
        <v>7.35</v>
      </c>
      <c r="IR9" s="90" t="s">
        <v>5898</v>
      </c>
      <c r="IS9" s="90">
        <v>28.3</v>
      </c>
      <c r="IT9" s="90" t="s">
        <v>5898</v>
      </c>
      <c r="IU9" s="90">
        <v>29</v>
      </c>
      <c r="IV9" s="90" t="s">
        <v>5898</v>
      </c>
      <c r="IW9" s="90">
        <v>16.850000000000001</v>
      </c>
      <c r="IX9" s="90" t="s">
        <v>5898</v>
      </c>
      <c r="IY9" s="90">
        <v>8.1999999999999993</v>
      </c>
      <c r="IZ9" s="103" t="s">
        <v>5898</v>
      </c>
      <c r="JA9" s="50">
        <v>0.4</v>
      </c>
      <c r="JB9" s="40" t="s">
        <v>5898</v>
      </c>
      <c r="JC9" s="40" t="s">
        <v>5898</v>
      </c>
      <c r="JD9" s="40" t="s">
        <v>5898</v>
      </c>
      <c r="JE9" s="40">
        <v>0.25</v>
      </c>
      <c r="JF9" s="40" t="s">
        <v>5898</v>
      </c>
      <c r="JG9" s="40" t="s">
        <v>5898</v>
      </c>
      <c r="JH9" s="40" t="s">
        <v>5898</v>
      </c>
      <c r="JI9" s="40">
        <v>0.25</v>
      </c>
      <c r="JJ9" s="40" t="s">
        <v>5898</v>
      </c>
      <c r="JK9" s="40" t="s">
        <v>5898</v>
      </c>
      <c r="JL9" s="40" t="s">
        <v>5898</v>
      </c>
      <c r="JM9" s="40">
        <v>0.15</v>
      </c>
      <c r="JN9" s="40" t="s">
        <v>5898</v>
      </c>
      <c r="JO9" s="40" t="s">
        <v>5898</v>
      </c>
      <c r="JP9" s="40" t="s">
        <v>5898</v>
      </c>
      <c r="JQ9" s="40">
        <v>0.1</v>
      </c>
      <c r="JR9" s="40" t="s">
        <v>5898</v>
      </c>
      <c r="JS9" s="40" t="s">
        <v>5898</v>
      </c>
      <c r="JT9" s="40" t="s">
        <v>5898</v>
      </c>
      <c r="JU9" s="40">
        <v>0.25</v>
      </c>
      <c r="JV9" s="40" t="s">
        <v>5898</v>
      </c>
      <c r="JW9" s="40" t="s">
        <v>5898</v>
      </c>
      <c r="JX9" s="40" t="s">
        <v>5898</v>
      </c>
      <c r="JY9" s="40">
        <v>0.15</v>
      </c>
      <c r="JZ9" s="40" t="s">
        <v>5898</v>
      </c>
      <c r="KA9" s="40" t="s">
        <v>5898</v>
      </c>
      <c r="KB9" s="40" t="s">
        <v>5898</v>
      </c>
      <c r="KC9" s="40">
        <v>0.15</v>
      </c>
      <c r="KD9" s="40" t="s">
        <v>5898</v>
      </c>
      <c r="KE9" s="40" t="s">
        <v>5898</v>
      </c>
      <c r="KF9" s="40" t="s">
        <v>5898</v>
      </c>
      <c r="KG9" s="40">
        <v>0.3</v>
      </c>
      <c r="KH9" s="40" t="s">
        <v>5898</v>
      </c>
      <c r="KI9" s="40" t="s">
        <v>5898</v>
      </c>
      <c r="KJ9" s="40" t="s">
        <v>5898</v>
      </c>
      <c r="KK9" s="40">
        <v>0.25</v>
      </c>
      <c r="KL9" s="40" t="s">
        <v>5898</v>
      </c>
      <c r="KM9" s="40" t="s">
        <v>5898</v>
      </c>
      <c r="KN9" s="40" t="s">
        <v>5898</v>
      </c>
    </row>
    <row r="10" spans="1:303" x14ac:dyDescent="0.15">
      <c r="A10" s="53">
        <f>'2015年报分红率'!T12</f>
        <v>7</v>
      </c>
      <c r="B10" s="40" t="str">
        <f>'2015年报分红率'!U12</f>
        <v>000429.SZ</v>
      </c>
      <c r="C10" s="40" t="str">
        <f>'2015年报分红率'!V12</f>
        <v>粤高速A</v>
      </c>
      <c r="D10" s="40" t="str">
        <f>[1]!EM_S_IPO_LISTEDDATE(B10)</f>
        <v>1998-02-20</v>
      </c>
      <c r="E10" s="166">
        <v>18</v>
      </c>
      <c r="F10" s="56">
        <v>4.4800000000000004</v>
      </c>
      <c r="G10" s="56">
        <v>6.47</v>
      </c>
      <c r="H10" s="157">
        <v>2.477678571428571E-2</v>
      </c>
      <c r="I10" s="158">
        <v>1.7156105100463677E-2</v>
      </c>
      <c r="J10" s="159">
        <v>2.1871464383231457E-2</v>
      </c>
      <c r="K10" s="154">
        <v>0.15</v>
      </c>
      <c r="L10" s="155" t="s">
        <v>5898</v>
      </c>
      <c r="M10" s="155" t="s">
        <v>5898</v>
      </c>
      <c r="N10" s="155" t="s">
        <v>5898</v>
      </c>
      <c r="O10" s="155">
        <v>0.1</v>
      </c>
      <c r="P10" s="155" t="s">
        <v>5898</v>
      </c>
      <c r="Q10" s="155" t="s">
        <v>5898</v>
      </c>
      <c r="R10" s="155" t="s">
        <v>5898</v>
      </c>
      <c r="S10" s="155">
        <v>0.05</v>
      </c>
      <c r="T10" s="155" t="s">
        <v>5898</v>
      </c>
      <c r="U10" s="155" t="s">
        <v>5898</v>
      </c>
      <c r="V10" s="155" t="s">
        <v>5898</v>
      </c>
      <c r="W10" s="155">
        <v>0.05</v>
      </c>
      <c r="X10" s="155" t="s">
        <v>5898</v>
      </c>
      <c r="Y10" s="155">
        <v>0</v>
      </c>
      <c r="Z10" s="155" t="s">
        <v>5898</v>
      </c>
      <c r="AA10" s="155">
        <v>0.05</v>
      </c>
      <c r="AB10" s="155" t="s">
        <v>5898</v>
      </c>
      <c r="AC10" s="155" t="s">
        <v>5898</v>
      </c>
      <c r="AD10" s="155" t="s">
        <v>5898</v>
      </c>
      <c r="AE10" s="155">
        <v>0.1</v>
      </c>
      <c r="AF10" s="155" t="s">
        <v>5898</v>
      </c>
      <c r="AG10" s="155" t="s">
        <v>5898</v>
      </c>
      <c r="AH10" s="155" t="s">
        <v>5898</v>
      </c>
      <c r="AI10" s="155">
        <v>0.1</v>
      </c>
      <c r="AJ10" s="155" t="s">
        <v>5898</v>
      </c>
      <c r="AK10" s="155" t="s">
        <v>5898</v>
      </c>
      <c r="AL10" s="155" t="s">
        <v>5898</v>
      </c>
      <c r="AM10" s="155">
        <v>0.1</v>
      </c>
      <c r="AN10" s="155" t="s">
        <v>5898</v>
      </c>
      <c r="AO10" s="155" t="s">
        <v>5898</v>
      </c>
      <c r="AP10" s="155" t="s">
        <v>5898</v>
      </c>
      <c r="AQ10" s="155">
        <v>0.24</v>
      </c>
      <c r="AR10" s="155" t="s">
        <v>5898</v>
      </c>
      <c r="AS10" s="155">
        <v>0</v>
      </c>
      <c r="AT10" s="155" t="s">
        <v>5898</v>
      </c>
      <c r="AU10" s="155">
        <v>0.17</v>
      </c>
      <c r="AV10" s="155" t="s">
        <v>5898</v>
      </c>
      <c r="AW10" s="155" t="s">
        <v>5898</v>
      </c>
      <c r="AX10" s="140" t="s">
        <v>5898</v>
      </c>
      <c r="AY10" s="154">
        <v>1</v>
      </c>
      <c r="AZ10" s="155">
        <v>1</v>
      </c>
      <c r="BA10" s="155">
        <v>1</v>
      </c>
      <c r="BB10" s="155">
        <v>1</v>
      </c>
      <c r="BC10" s="155">
        <v>1</v>
      </c>
      <c r="BD10" s="155">
        <v>1</v>
      </c>
      <c r="BE10" s="155">
        <v>1</v>
      </c>
      <c r="BF10" s="155">
        <v>1</v>
      </c>
      <c r="BG10" s="155">
        <v>1</v>
      </c>
      <c r="BH10" s="155">
        <v>1</v>
      </c>
      <c r="BI10" s="155">
        <v>1</v>
      </c>
      <c r="BJ10" s="155">
        <v>1</v>
      </c>
      <c r="BK10" s="155">
        <v>1</v>
      </c>
      <c r="BL10" s="155">
        <v>1</v>
      </c>
      <c r="BM10" s="155">
        <v>1</v>
      </c>
      <c r="BN10" s="155">
        <v>1</v>
      </c>
      <c r="BO10" s="155">
        <v>1</v>
      </c>
      <c r="BP10" s="155">
        <v>1</v>
      </c>
      <c r="BQ10" s="155">
        <v>1</v>
      </c>
      <c r="BR10" s="155">
        <v>1</v>
      </c>
      <c r="BS10" s="155">
        <v>1</v>
      </c>
      <c r="BT10" s="155">
        <v>1</v>
      </c>
      <c r="BU10" s="155">
        <v>1</v>
      </c>
      <c r="BV10" s="155">
        <v>1</v>
      </c>
      <c r="BW10" s="155">
        <v>1</v>
      </c>
      <c r="BX10" s="155">
        <v>1</v>
      </c>
      <c r="BY10" s="155">
        <v>1</v>
      </c>
      <c r="BZ10" s="155">
        <v>1</v>
      </c>
      <c r="CA10" s="155">
        <v>1</v>
      </c>
      <c r="CB10" s="155">
        <v>1</v>
      </c>
      <c r="CC10" s="155">
        <v>1</v>
      </c>
      <c r="CD10" s="155">
        <v>1</v>
      </c>
      <c r="CE10" s="155">
        <v>1</v>
      </c>
      <c r="CF10" s="155">
        <v>1</v>
      </c>
      <c r="CG10" s="155">
        <v>1</v>
      </c>
      <c r="CH10" s="155">
        <v>1</v>
      </c>
      <c r="CI10" s="155">
        <v>1</v>
      </c>
      <c r="CJ10" s="155">
        <v>1</v>
      </c>
      <c r="CK10" s="155">
        <v>1</v>
      </c>
      <c r="CL10" s="156">
        <v>1</v>
      </c>
      <c r="CM10" s="145" t="s">
        <v>5898</v>
      </c>
      <c r="CN10" s="146" t="s">
        <v>5898</v>
      </c>
      <c r="CO10" s="146" t="s">
        <v>5898</v>
      </c>
      <c r="CP10" s="146" t="s">
        <v>5898</v>
      </c>
      <c r="CQ10" s="146" t="s">
        <v>5898</v>
      </c>
      <c r="CR10" s="146" t="s">
        <v>5898</v>
      </c>
      <c r="CS10" s="146" t="s">
        <v>5898</v>
      </c>
      <c r="CT10" s="146" t="s">
        <v>5898</v>
      </c>
      <c r="CU10" s="146" t="s">
        <v>5898</v>
      </c>
      <c r="CV10" s="146" t="s">
        <v>5898</v>
      </c>
      <c r="CW10" s="146" t="s">
        <v>5898</v>
      </c>
      <c r="CX10" s="146" t="s">
        <v>5898</v>
      </c>
      <c r="CY10" s="146" t="s">
        <v>5898</v>
      </c>
      <c r="CZ10" s="146" t="s">
        <v>5898</v>
      </c>
      <c r="DA10" s="146" t="s">
        <v>5898</v>
      </c>
      <c r="DB10" s="146" t="s">
        <v>5898</v>
      </c>
      <c r="DC10" s="146" t="s">
        <v>5898</v>
      </c>
      <c r="DD10" s="146" t="s">
        <v>5898</v>
      </c>
      <c r="DE10" s="146" t="s">
        <v>5898</v>
      </c>
      <c r="DF10" s="146" t="s">
        <v>5898</v>
      </c>
      <c r="DG10" s="146" t="s">
        <v>5898</v>
      </c>
      <c r="DH10" s="146" t="s">
        <v>5898</v>
      </c>
      <c r="DI10" s="146" t="s">
        <v>5898</v>
      </c>
      <c r="DJ10" s="146" t="s">
        <v>5898</v>
      </c>
      <c r="DK10" s="146" t="s">
        <v>5898</v>
      </c>
      <c r="DL10" s="146" t="s">
        <v>5898</v>
      </c>
      <c r="DM10" s="146" t="s">
        <v>5898</v>
      </c>
      <c r="DN10" s="146" t="s">
        <v>5898</v>
      </c>
      <c r="DO10" s="146" t="s">
        <v>5898</v>
      </c>
      <c r="DP10" s="146" t="s">
        <v>5898</v>
      </c>
      <c r="DQ10" s="146" t="s">
        <v>5898</v>
      </c>
      <c r="DR10" s="146" t="s">
        <v>5898</v>
      </c>
      <c r="DS10" s="146" t="s">
        <v>5898</v>
      </c>
      <c r="DT10" s="146" t="s">
        <v>5898</v>
      </c>
      <c r="DU10" s="146" t="s">
        <v>5898</v>
      </c>
      <c r="DV10" s="146" t="s">
        <v>5898</v>
      </c>
      <c r="DW10" s="146" t="s">
        <v>5898</v>
      </c>
      <c r="DX10" s="146" t="s">
        <v>5898</v>
      </c>
      <c r="DY10" s="146" t="s">
        <v>5898</v>
      </c>
      <c r="DZ10" s="147" t="s">
        <v>5898</v>
      </c>
      <c r="EA10" s="131">
        <v>2.1707670043415339E-2</v>
      </c>
      <c r="EB10" s="135">
        <v>2.0242914979757085E-2</v>
      </c>
      <c r="EC10" s="135">
        <v>1.7123287671232879E-2</v>
      </c>
      <c r="ED10" s="135">
        <v>1.5822784810126583E-2</v>
      </c>
      <c r="EE10" s="135">
        <v>1.5384615384615385E-2</v>
      </c>
      <c r="EF10" s="135">
        <v>2.0746887966804978E-2</v>
      </c>
      <c r="EG10" s="135">
        <v>1.8315018315018316E-2</v>
      </c>
      <c r="EH10" s="135">
        <v>2.6809651474530832E-2</v>
      </c>
      <c r="EI10" s="135">
        <v>2.4615384615384615E-2</v>
      </c>
      <c r="EJ10" s="135">
        <v>3.7946428571428568E-2</v>
      </c>
      <c r="EK10" s="123">
        <v>2.1707670043415339E-2</v>
      </c>
      <c r="EL10" s="124">
        <v>0</v>
      </c>
      <c r="EM10" s="124">
        <v>0</v>
      </c>
      <c r="EN10" s="124">
        <v>0</v>
      </c>
      <c r="EO10" s="124">
        <v>2.0242914979757085E-2</v>
      </c>
      <c r="EP10" s="124">
        <v>0</v>
      </c>
      <c r="EQ10" s="124">
        <v>0</v>
      </c>
      <c r="ER10" s="124">
        <v>0</v>
      </c>
      <c r="ES10" s="124">
        <v>1.7123287671232879E-2</v>
      </c>
      <c r="ET10" s="124">
        <v>0</v>
      </c>
      <c r="EU10" s="124">
        <v>0</v>
      </c>
      <c r="EV10" s="124">
        <v>0</v>
      </c>
      <c r="EW10" s="124">
        <v>1.5822784810126583E-2</v>
      </c>
      <c r="EX10" s="124">
        <v>0</v>
      </c>
      <c r="EY10" s="124">
        <v>0</v>
      </c>
      <c r="EZ10" s="124">
        <v>0</v>
      </c>
      <c r="FA10" s="124">
        <v>1.5384615384615385E-2</v>
      </c>
      <c r="FB10" s="124">
        <v>0</v>
      </c>
      <c r="FC10" s="124">
        <v>0</v>
      </c>
      <c r="FD10" s="124">
        <v>0</v>
      </c>
      <c r="FE10" s="124">
        <v>2.0746887966804978E-2</v>
      </c>
      <c r="FF10" s="124">
        <v>0</v>
      </c>
      <c r="FG10" s="124">
        <v>0</v>
      </c>
      <c r="FH10" s="124">
        <v>0</v>
      </c>
      <c r="FI10" s="124">
        <v>1.8315018315018316E-2</v>
      </c>
      <c r="FJ10" s="124">
        <v>0</v>
      </c>
      <c r="FK10" s="124">
        <v>0</v>
      </c>
      <c r="FL10" s="124">
        <v>0</v>
      </c>
      <c r="FM10" s="124">
        <v>2.6809651474530832E-2</v>
      </c>
      <c r="FN10" s="124">
        <v>0</v>
      </c>
      <c r="FO10" s="124">
        <v>0</v>
      </c>
      <c r="FP10" s="124">
        <v>0</v>
      </c>
      <c r="FQ10" s="124">
        <v>2.4615384615384615E-2</v>
      </c>
      <c r="FR10" s="124">
        <v>0</v>
      </c>
      <c r="FS10" s="124">
        <v>0</v>
      </c>
      <c r="FT10" s="124">
        <v>0</v>
      </c>
      <c r="FU10" s="124">
        <v>3.7946428571428568E-2</v>
      </c>
      <c r="FV10" s="124">
        <v>0</v>
      </c>
      <c r="FW10" s="124">
        <v>0</v>
      </c>
      <c r="FX10" s="125">
        <v>0</v>
      </c>
      <c r="FY10" s="50" t="s">
        <v>5932</v>
      </c>
      <c r="FZ10" s="88" t="s">
        <v>5898</v>
      </c>
      <c r="GA10" s="88" t="s">
        <v>6417</v>
      </c>
      <c r="GB10" s="88" t="s">
        <v>5898</v>
      </c>
      <c r="GC10" s="88" t="s">
        <v>6018</v>
      </c>
      <c r="GD10" s="88" t="s">
        <v>5898</v>
      </c>
      <c r="GE10" s="88" t="s">
        <v>6418</v>
      </c>
      <c r="GF10" s="88" t="s">
        <v>5898</v>
      </c>
      <c r="GG10" s="88" t="s">
        <v>5994</v>
      </c>
      <c r="GH10" s="88" t="s">
        <v>5898</v>
      </c>
      <c r="GI10" s="88" t="s">
        <v>6419</v>
      </c>
      <c r="GJ10" s="88" t="s">
        <v>5898</v>
      </c>
      <c r="GK10" s="88" t="s">
        <v>6019</v>
      </c>
      <c r="GL10" s="88" t="s">
        <v>5898</v>
      </c>
      <c r="GM10" s="88" t="s">
        <v>6420</v>
      </c>
      <c r="GN10" s="88" t="s">
        <v>5898</v>
      </c>
      <c r="GO10" s="88" t="s">
        <v>6020</v>
      </c>
      <c r="GP10" s="88" t="s">
        <v>5898</v>
      </c>
      <c r="GQ10" s="88" t="s">
        <v>6421</v>
      </c>
      <c r="GR10" s="88" t="s">
        <v>5898</v>
      </c>
      <c r="GS10" s="88" t="s">
        <v>6021</v>
      </c>
      <c r="GT10" s="88" t="s">
        <v>5898</v>
      </c>
      <c r="GU10" s="88" t="s">
        <v>6422</v>
      </c>
      <c r="GV10" s="88" t="s">
        <v>5898</v>
      </c>
      <c r="GW10" s="88" t="s">
        <v>6022</v>
      </c>
      <c r="GX10" s="88" t="s">
        <v>5898</v>
      </c>
      <c r="GY10" s="88" t="s">
        <v>6414</v>
      </c>
      <c r="GZ10" s="88" t="s">
        <v>5898</v>
      </c>
      <c r="HA10" s="88" t="s">
        <v>6023</v>
      </c>
      <c r="HB10" s="88" t="s">
        <v>5898</v>
      </c>
      <c r="HC10" s="88" t="s">
        <v>6423</v>
      </c>
      <c r="HD10" s="88" t="s">
        <v>5898</v>
      </c>
      <c r="HE10" s="88" t="s">
        <v>6000</v>
      </c>
      <c r="HF10" s="88" t="s">
        <v>5898</v>
      </c>
      <c r="HG10" s="88" t="s">
        <v>6424</v>
      </c>
      <c r="HH10" s="88" t="s">
        <v>5898</v>
      </c>
      <c r="HI10" s="88" t="s">
        <v>6024</v>
      </c>
      <c r="HJ10" s="88" t="s">
        <v>5898</v>
      </c>
      <c r="HK10" s="88" t="s">
        <v>6425</v>
      </c>
      <c r="HL10" s="88" t="s">
        <v>5898</v>
      </c>
      <c r="HM10" s="89">
        <v>6.91</v>
      </c>
      <c r="HN10" s="90" t="s">
        <v>5898</v>
      </c>
      <c r="HO10" s="90">
        <v>6.42</v>
      </c>
      <c r="HP10" s="90" t="s">
        <v>5898</v>
      </c>
      <c r="HQ10" s="90">
        <v>4.9400000000000004</v>
      </c>
      <c r="HR10" s="90" t="s">
        <v>5898</v>
      </c>
      <c r="HS10" s="90">
        <v>2.96</v>
      </c>
      <c r="HT10" s="90" t="s">
        <v>5898</v>
      </c>
      <c r="HU10" s="90">
        <v>2.92</v>
      </c>
      <c r="HV10" s="90" t="s">
        <v>5898</v>
      </c>
      <c r="HW10" s="90">
        <v>2.62</v>
      </c>
      <c r="HX10" s="90" t="s">
        <v>5898</v>
      </c>
      <c r="HY10" s="90">
        <v>3.16</v>
      </c>
      <c r="HZ10" s="90" t="s">
        <v>5898</v>
      </c>
      <c r="IA10" s="90">
        <v>3.09</v>
      </c>
      <c r="IB10" s="90" t="s">
        <v>5898</v>
      </c>
      <c r="IC10" s="90">
        <v>3.25</v>
      </c>
      <c r="ID10" s="90" t="s">
        <v>5898</v>
      </c>
      <c r="IE10" s="90">
        <v>4.12</v>
      </c>
      <c r="IF10" s="90" t="s">
        <v>5898</v>
      </c>
      <c r="IG10" s="90">
        <v>4.82</v>
      </c>
      <c r="IH10" s="90" t="s">
        <v>5898</v>
      </c>
      <c r="II10" s="90">
        <v>4.55</v>
      </c>
      <c r="IJ10" s="90" t="s">
        <v>5898</v>
      </c>
      <c r="IK10" s="90">
        <v>5.46</v>
      </c>
      <c r="IL10" s="90" t="s">
        <v>5898</v>
      </c>
      <c r="IM10" s="90">
        <v>5.19</v>
      </c>
      <c r="IN10" s="90" t="s">
        <v>5898</v>
      </c>
      <c r="IO10" s="90">
        <v>3.73</v>
      </c>
      <c r="IP10" s="90" t="s">
        <v>5898</v>
      </c>
      <c r="IQ10" s="90">
        <v>5.26</v>
      </c>
      <c r="IR10" s="90" t="s">
        <v>5898</v>
      </c>
      <c r="IS10" s="90">
        <v>9.75</v>
      </c>
      <c r="IT10" s="90" t="s">
        <v>5898</v>
      </c>
      <c r="IU10" s="90">
        <v>7.72</v>
      </c>
      <c r="IV10" s="90" t="s">
        <v>5898</v>
      </c>
      <c r="IW10" s="90">
        <v>4.4800000000000004</v>
      </c>
      <c r="IX10" s="90" t="s">
        <v>5898</v>
      </c>
      <c r="IY10" s="90">
        <v>4.33</v>
      </c>
      <c r="IZ10" s="103" t="s">
        <v>5898</v>
      </c>
      <c r="JA10" s="50">
        <v>0.15</v>
      </c>
      <c r="JB10" s="40" t="s">
        <v>5898</v>
      </c>
      <c r="JC10" s="40" t="s">
        <v>5898</v>
      </c>
      <c r="JD10" s="40" t="s">
        <v>5898</v>
      </c>
      <c r="JE10" s="40">
        <v>0.1</v>
      </c>
      <c r="JF10" s="40" t="s">
        <v>5898</v>
      </c>
      <c r="JG10" s="40" t="s">
        <v>5898</v>
      </c>
      <c r="JH10" s="40" t="s">
        <v>5898</v>
      </c>
      <c r="JI10" s="40">
        <v>0.05</v>
      </c>
      <c r="JJ10" s="40" t="s">
        <v>5898</v>
      </c>
      <c r="JK10" s="40" t="s">
        <v>5898</v>
      </c>
      <c r="JL10" s="40" t="s">
        <v>5898</v>
      </c>
      <c r="JM10" s="40">
        <v>0.05</v>
      </c>
      <c r="JN10" s="40" t="s">
        <v>5898</v>
      </c>
      <c r="JO10" s="40">
        <v>0</v>
      </c>
      <c r="JP10" s="40" t="s">
        <v>5898</v>
      </c>
      <c r="JQ10" s="40">
        <v>0.05</v>
      </c>
      <c r="JR10" s="40" t="s">
        <v>5898</v>
      </c>
      <c r="JS10" s="40" t="s">
        <v>5898</v>
      </c>
      <c r="JT10" s="40" t="s">
        <v>5898</v>
      </c>
      <c r="JU10" s="40">
        <v>0.1</v>
      </c>
      <c r="JV10" s="40" t="s">
        <v>5898</v>
      </c>
      <c r="JW10" s="40" t="s">
        <v>5898</v>
      </c>
      <c r="JX10" s="40" t="s">
        <v>5898</v>
      </c>
      <c r="JY10" s="40">
        <v>0.1</v>
      </c>
      <c r="JZ10" s="40" t="s">
        <v>5898</v>
      </c>
      <c r="KA10" s="40" t="s">
        <v>5898</v>
      </c>
      <c r="KB10" s="40" t="s">
        <v>5898</v>
      </c>
      <c r="KC10" s="40">
        <v>0.1</v>
      </c>
      <c r="KD10" s="40" t="s">
        <v>5898</v>
      </c>
      <c r="KE10" s="40" t="s">
        <v>5898</v>
      </c>
      <c r="KF10" s="40" t="s">
        <v>5898</v>
      </c>
      <c r="KG10" s="40">
        <v>0.24</v>
      </c>
      <c r="KH10" s="40" t="s">
        <v>5898</v>
      </c>
      <c r="KI10" s="40">
        <v>0</v>
      </c>
      <c r="KJ10" s="40" t="s">
        <v>5898</v>
      </c>
      <c r="KK10" s="40">
        <v>0.17</v>
      </c>
      <c r="KL10" s="40" t="s">
        <v>5898</v>
      </c>
      <c r="KM10" s="40" t="s">
        <v>5898</v>
      </c>
      <c r="KN10" s="40" t="s">
        <v>5898</v>
      </c>
    </row>
    <row r="11" spans="1:303" x14ac:dyDescent="0.15">
      <c r="A11" s="53">
        <f>'2015年报分红率'!T13</f>
        <v>8</v>
      </c>
      <c r="B11" s="40" t="str">
        <f>'2015年报分红率'!U13</f>
        <v>000488.SZ</v>
      </c>
      <c r="C11" s="40" t="str">
        <f>'2015年报分红率'!V13</f>
        <v>晨鸣纸业</v>
      </c>
      <c r="D11" s="40" t="str">
        <f>[1]!EM_S_IPO_LISTEDDATE(B11)</f>
        <v>2000-11-20</v>
      </c>
      <c r="E11" s="166">
        <v>16</v>
      </c>
      <c r="F11" s="56">
        <v>5.24</v>
      </c>
      <c r="G11" s="56">
        <v>8.9499999999999993</v>
      </c>
      <c r="H11" s="157">
        <v>3.5877862595419849E-2</v>
      </c>
      <c r="I11" s="158">
        <v>2.1005586592178771E-2</v>
      </c>
      <c r="J11" s="159">
        <v>2.8666744047071473E-2</v>
      </c>
      <c r="K11" s="154">
        <v>0.3</v>
      </c>
      <c r="L11" s="155" t="s">
        <v>5898</v>
      </c>
      <c r="M11" s="155" t="s">
        <v>5898</v>
      </c>
      <c r="N11" s="155" t="s">
        <v>5898</v>
      </c>
      <c r="O11" s="155">
        <v>0.14000000000000001</v>
      </c>
      <c r="P11" s="155" t="s">
        <v>5898</v>
      </c>
      <c r="Q11" s="155" t="s">
        <v>5898</v>
      </c>
      <c r="R11" s="155" t="s">
        <v>5898</v>
      </c>
      <c r="S11" s="155">
        <v>0.3</v>
      </c>
      <c r="T11" s="155" t="s">
        <v>5898</v>
      </c>
      <c r="U11" s="155" t="s">
        <v>5898</v>
      </c>
      <c r="V11" s="155" t="s">
        <v>5898</v>
      </c>
      <c r="W11" s="155">
        <v>0.06</v>
      </c>
      <c r="X11" s="155" t="s">
        <v>5898</v>
      </c>
      <c r="Y11" s="155" t="s">
        <v>5898</v>
      </c>
      <c r="Z11" s="155" t="s">
        <v>5898</v>
      </c>
      <c r="AA11" s="155">
        <v>0.15</v>
      </c>
      <c r="AB11" s="155" t="s">
        <v>5898</v>
      </c>
      <c r="AC11" s="155" t="s">
        <v>5898</v>
      </c>
      <c r="AD11" s="155" t="s">
        <v>5898</v>
      </c>
      <c r="AE11" s="155">
        <v>0.3</v>
      </c>
      <c r="AF11" s="155" t="s">
        <v>5898</v>
      </c>
      <c r="AG11" s="155" t="s">
        <v>5898</v>
      </c>
      <c r="AH11" s="155" t="s">
        <v>5898</v>
      </c>
      <c r="AI11" s="155">
        <v>0.3</v>
      </c>
      <c r="AJ11" s="155" t="s">
        <v>5898</v>
      </c>
      <c r="AK11" s="155" t="s">
        <v>5898</v>
      </c>
      <c r="AL11" s="155" t="s">
        <v>5898</v>
      </c>
      <c r="AM11" s="155">
        <v>0.05</v>
      </c>
      <c r="AN11" s="155" t="s">
        <v>5898</v>
      </c>
      <c r="AO11" s="155" t="s">
        <v>5898</v>
      </c>
      <c r="AP11" s="155" t="s">
        <v>5898</v>
      </c>
      <c r="AQ11" s="155">
        <v>0.16</v>
      </c>
      <c r="AR11" s="155" t="s">
        <v>5898</v>
      </c>
      <c r="AS11" s="155" t="s">
        <v>5898</v>
      </c>
      <c r="AT11" s="155" t="s">
        <v>5898</v>
      </c>
      <c r="AU11" s="155">
        <v>0.12</v>
      </c>
      <c r="AV11" s="155" t="s">
        <v>5898</v>
      </c>
      <c r="AW11" s="155">
        <v>0</v>
      </c>
      <c r="AX11" s="140" t="s">
        <v>5898</v>
      </c>
      <c r="AY11" s="154">
        <v>1</v>
      </c>
      <c r="AZ11" s="155">
        <v>1</v>
      </c>
      <c r="BA11" s="155">
        <v>1</v>
      </c>
      <c r="BB11" s="155">
        <v>1</v>
      </c>
      <c r="BC11" s="155">
        <v>1</v>
      </c>
      <c r="BD11" s="155">
        <v>1</v>
      </c>
      <c r="BE11" s="155">
        <v>1</v>
      </c>
      <c r="BF11" s="155">
        <v>1</v>
      </c>
      <c r="BG11" s="155">
        <v>1</v>
      </c>
      <c r="BH11" s="155">
        <v>1</v>
      </c>
      <c r="BI11" s="155">
        <v>1</v>
      </c>
      <c r="BJ11" s="155">
        <v>1</v>
      </c>
      <c r="BK11" s="155">
        <v>1</v>
      </c>
      <c r="BL11" s="155">
        <v>1</v>
      </c>
      <c r="BM11" s="155">
        <v>1</v>
      </c>
      <c r="BN11" s="155">
        <v>1</v>
      </c>
      <c r="BO11" s="155">
        <v>1</v>
      </c>
      <c r="BP11" s="155">
        <v>1</v>
      </c>
      <c r="BQ11" s="155">
        <v>1</v>
      </c>
      <c r="BR11" s="155">
        <v>1</v>
      </c>
      <c r="BS11" s="155">
        <v>1</v>
      </c>
      <c r="BT11" s="155">
        <v>1</v>
      </c>
      <c r="BU11" s="155">
        <v>1</v>
      </c>
      <c r="BV11" s="155">
        <v>1</v>
      </c>
      <c r="BW11" s="155">
        <v>1</v>
      </c>
      <c r="BX11" s="155">
        <v>1</v>
      </c>
      <c r="BY11" s="155">
        <v>1</v>
      </c>
      <c r="BZ11" s="155">
        <v>1</v>
      </c>
      <c r="CA11" s="155">
        <v>1</v>
      </c>
      <c r="CB11" s="155">
        <v>1</v>
      </c>
      <c r="CC11" s="155">
        <v>1</v>
      </c>
      <c r="CD11" s="155">
        <v>1</v>
      </c>
      <c r="CE11" s="155">
        <v>1</v>
      </c>
      <c r="CF11" s="155">
        <v>1</v>
      </c>
      <c r="CG11" s="155">
        <v>1</v>
      </c>
      <c r="CH11" s="155">
        <v>1</v>
      </c>
      <c r="CI11" s="155">
        <v>1</v>
      </c>
      <c r="CJ11" s="155">
        <v>1</v>
      </c>
      <c r="CK11" s="155">
        <v>1</v>
      </c>
      <c r="CL11" s="156">
        <v>1</v>
      </c>
      <c r="CM11" s="145" t="s">
        <v>5898</v>
      </c>
      <c r="CN11" s="146" t="s">
        <v>5898</v>
      </c>
      <c r="CO11" s="146" t="s">
        <v>5898</v>
      </c>
      <c r="CP11" s="146" t="s">
        <v>5898</v>
      </c>
      <c r="CQ11" s="146" t="s">
        <v>5898</v>
      </c>
      <c r="CR11" s="146" t="s">
        <v>5898</v>
      </c>
      <c r="CS11" s="146" t="s">
        <v>5898</v>
      </c>
      <c r="CT11" s="146" t="s">
        <v>5898</v>
      </c>
      <c r="CU11" s="146" t="s">
        <v>5898</v>
      </c>
      <c r="CV11" s="146" t="s">
        <v>5898</v>
      </c>
      <c r="CW11" s="146" t="s">
        <v>5898</v>
      </c>
      <c r="CX11" s="146" t="s">
        <v>5898</v>
      </c>
      <c r="CY11" s="146" t="s">
        <v>5898</v>
      </c>
      <c r="CZ11" s="146" t="s">
        <v>5898</v>
      </c>
      <c r="DA11" s="146" t="s">
        <v>5898</v>
      </c>
      <c r="DB11" s="146" t="s">
        <v>5898</v>
      </c>
      <c r="DC11" s="146" t="s">
        <v>5898</v>
      </c>
      <c r="DD11" s="146" t="s">
        <v>5898</v>
      </c>
      <c r="DE11" s="146" t="s">
        <v>5898</v>
      </c>
      <c r="DF11" s="146" t="s">
        <v>5898</v>
      </c>
      <c r="DG11" s="146" t="s">
        <v>5898</v>
      </c>
      <c r="DH11" s="146" t="s">
        <v>5898</v>
      </c>
      <c r="DI11" s="146" t="s">
        <v>5898</v>
      </c>
      <c r="DJ11" s="146" t="s">
        <v>5898</v>
      </c>
      <c r="DK11" s="146" t="s">
        <v>5898</v>
      </c>
      <c r="DL11" s="146" t="s">
        <v>5898</v>
      </c>
      <c r="DM11" s="146" t="s">
        <v>5898</v>
      </c>
      <c r="DN11" s="146" t="s">
        <v>5898</v>
      </c>
      <c r="DO11" s="146" t="s">
        <v>5898</v>
      </c>
      <c r="DP11" s="146" t="s">
        <v>5898</v>
      </c>
      <c r="DQ11" s="146" t="s">
        <v>5898</v>
      </c>
      <c r="DR11" s="146" t="s">
        <v>5898</v>
      </c>
      <c r="DS11" s="146" t="s">
        <v>5898</v>
      </c>
      <c r="DT11" s="146" t="s">
        <v>5898</v>
      </c>
      <c r="DU11" s="146" t="s">
        <v>5898</v>
      </c>
      <c r="DV11" s="146" t="s">
        <v>5898</v>
      </c>
      <c r="DW11" s="146" t="s">
        <v>5898</v>
      </c>
      <c r="DX11" s="146" t="s">
        <v>5898</v>
      </c>
      <c r="DY11" s="146" t="s">
        <v>5898</v>
      </c>
      <c r="DZ11" s="147" t="s">
        <v>5898</v>
      </c>
      <c r="EA11" s="131">
        <v>3.3632286995515695E-2</v>
      </c>
      <c r="EB11" s="135">
        <v>2.26904376012966E-2</v>
      </c>
      <c r="EC11" s="135">
        <v>6.3829787234042604E-2</v>
      </c>
      <c r="ED11" s="135">
        <v>1.4388489208633093E-2</v>
      </c>
      <c r="EE11" s="135">
        <v>3.2051282051282055E-2</v>
      </c>
      <c r="EF11" s="135">
        <v>4.2492917847025496E-2</v>
      </c>
      <c r="EG11" s="135">
        <v>3.5046728971962614E-2</v>
      </c>
      <c r="EH11" s="135">
        <v>9.7276264591439707E-3</v>
      </c>
      <c r="EI11" s="135">
        <v>9.9071207430340563E-3</v>
      </c>
      <c r="EJ11" s="135">
        <v>2.2900763358778622E-2</v>
      </c>
      <c r="EK11" s="123">
        <v>3.3632286995515695E-2</v>
      </c>
      <c r="EL11" s="124">
        <v>0</v>
      </c>
      <c r="EM11" s="124">
        <v>0</v>
      </c>
      <c r="EN11" s="124">
        <v>0</v>
      </c>
      <c r="EO11" s="124">
        <v>2.26904376012966E-2</v>
      </c>
      <c r="EP11" s="124">
        <v>0</v>
      </c>
      <c r="EQ11" s="124">
        <v>0</v>
      </c>
      <c r="ER11" s="124">
        <v>0</v>
      </c>
      <c r="ES11" s="124">
        <v>6.3829787234042548E-2</v>
      </c>
      <c r="ET11" s="124">
        <v>0</v>
      </c>
      <c r="EU11" s="124">
        <v>0</v>
      </c>
      <c r="EV11" s="124">
        <v>0</v>
      </c>
      <c r="EW11" s="124">
        <v>1.4388489208633093E-2</v>
      </c>
      <c r="EX11" s="124">
        <v>0</v>
      </c>
      <c r="EY11" s="124">
        <v>0</v>
      </c>
      <c r="EZ11" s="124">
        <v>0</v>
      </c>
      <c r="FA11" s="124">
        <v>3.2051282051282055E-2</v>
      </c>
      <c r="FB11" s="124">
        <v>0</v>
      </c>
      <c r="FC11" s="124">
        <v>0</v>
      </c>
      <c r="FD11" s="124">
        <v>0</v>
      </c>
      <c r="FE11" s="124">
        <v>4.2492917847025496E-2</v>
      </c>
      <c r="FF11" s="124">
        <v>0</v>
      </c>
      <c r="FG11" s="124">
        <v>0</v>
      </c>
      <c r="FH11" s="124">
        <v>0</v>
      </c>
      <c r="FI11" s="124">
        <v>3.5046728971962614E-2</v>
      </c>
      <c r="FJ11" s="124">
        <v>0</v>
      </c>
      <c r="FK11" s="124">
        <v>0</v>
      </c>
      <c r="FL11" s="124">
        <v>0</v>
      </c>
      <c r="FM11" s="124">
        <v>9.7276264591439707E-3</v>
      </c>
      <c r="FN11" s="124">
        <v>0</v>
      </c>
      <c r="FO11" s="124">
        <v>0</v>
      </c>
      <c r="FP11" s="124">
        <v>0</v>
      </c>
      <c r="FQ11" s="124">
        <v>9.9071207430340563E-3</v>
      </c>
      <c r="FR11" s="124">
        <v>0</v>
      </c>
      <c r="FS11" s="124">
        <v>0</v>
      </c>
      <c r="FT11" s="124">
        <v>0</v>
      </c>
      <c r="FU11" s="124">
        <v>2.2900763358778622E-2</v>
      </c>
      <c r="FV11" s="124">
        <v>0</v>
      </c>
      <c r="FW11" s="124">
        <v>0</v>
      </c>
      <c r="FX11" s="125">
        <v>0</v>
      </c>
      <c r="FY11" s="50" t="s">
        <v>5909</v>
      </c>
      <c r="FZ11" s="88" t="s">
        <v>5898</v>
      </c>
      <c r="GA11" s="88" t="s">
        <v>6426</v>
      </c>
      <c r="GB11" s="88" t="s">
        <v>5898</v>
      </c>
      <c r="GC11" s="88" t="s">
        <v>5993</v>
      </c>
      <c r="GD11" s="88" t="s">
        <v>5898</v>
      </c>
      <c r="GE11" s="88" t="s">
        <v>6427</v>
      </c>
      <c r="GF11" s="88" t="s">
        <v>5898</v>
      </c>
      <c r="GG11" s="88" t="s">
        <v>6025</v>
      </c>
      <c r="GH11" s="88" t="s">
        <v>5898</v>
      </c>
      <c r="GI11" s="88" t="s">
        <v>6428</v>
      </c>
      <c r="GJ11" s="88" t="s">
        <v>5898</v>
      </c>
      <c r="GK11" s="88" t="s">
        <v>6026</v>
      </c>
      <c r="GL11" s="88" t="s">
        <v>5898</v>
      </c>
      <c r="GM11" s="88" t="s">
        <v>6429</v>
      </c>
      <c r="GN11" s="88" t="s">
        <v>5898</v>
      </c>
      <c r="GO11" s="88" t="s">
        <v>6027</v>
      </c>
      <c r="GP11" s="88" t="s">
        <v>5898</v>
      </c>
      <c r="GQ11" s="88" t="s">
        <v>6430</v>
      </c>
      <c r="GR11" s="88" t="s">
        <v>5898</v>
      </c>
      <c r="GS11" s="88" t="s">
        <v>6028</v>
      </c>
      <c r="GT11" s="88" t="s">
        <v>5898</v>
      </c>
      <c r="GU11" s="88" t="s">
        <v>6431</v>
      </c>
      <c r="GV11" s="88" t="s">
        <v>5898</v>
      </c>
      <c r="GW11" s="88" t="s">
        <v>6029</v>
      </c>
      <c r="GX11" s="88" t="s">
        <v>5898</v>
      </c>
      <c r="GY11" s="88" t="s">
        <v>6432</v>
      </c>
      <c r="GZ11" s="88" t="s">
        <v>5898</v>
      </c>
      <c r="HA11" s="88" t="s">
        <v>6030</v>
      </c>
      <c r="HB11" s="88" t="s">
        <v>5898</v>
      </c>
      <c r="HC11" s="88" t="s">
        <v>6433</v>
      </c>
      <c r="HD11" s="88" t="s">
        <v>5898</v>
      </c>
      <c r="HE11" s="88" t="s">
        <v>6031</v>
      </c>
      <c r="HF11" s="88" t="s">
        <v>5898</v>
      </c>
      <c r="HG11" s="88" t="s">
        <v>6434</v>
      </c>
      <c r="HH11" s="88" t="s">
        <v>5898</v>
      </c>
      <c r="HI11" s="88" t="s">
        <v>6032</v>
      </c>
      <c r="HJ11" s="88" t="s">
        <v>5898</v>
      </c>
      <c r="HK11" s="88" t="s">
        <v>6435</v>
      </c>
      <c r="HL11" s="88" t="s">
        <v>5898</v>
      </c>
      <c r="HM11" s="89">
        <v>8.92</v>
      </c>
      <c r="HN11" s="90" t="s">
        <v>5898</v>
      </c>
      <c r="HO11" s="90">
        <v>8.9700000000000006</v>
      </c>
      <c r="HP11" s="90" t="s">
        <v>5898</v>
      </c>
      <c r="HQ11" s="90">
        <v>6.17</v>
      </c>
      <c r="HR11" s="90" t="s">
        <v>5898</v>
      </c>
      <c r="HS11" s="90">
        <v>4.3600000000000003</v>
      </c>
      <c r="HT11" s="90" t="s">
        <v>5898</v>
      </c>
      <c r="HU11" s="90">
        <v>4.7</v>
      </c>
      <c r="HV11" s="90" t="s">
        <v>5898</v>
      </c>
      <c r="HW11" s="90">
        <v>3.57</v>
      </c>
      <c r="HX11" s="90" t="s">
        <v>5898</v>
      </c>
      <c r="HY11" s="90">
        <v>4.17</v>
      </c>
      <c r="HZ11" s="90" t="s">
        <v>5898</v>
      </c>
      <c r="IA11" s="90">
        <v>4.37</v>
      </c>
      <c r="IB11" s="90" t="s">
        <v>5898</v>
      </c>
      <c r="IC11" s="90">
        <v>4.68</v>
      </c>
      <c r="ID11" s="90" t="s">
        <v>5898</v>
      </c>
      <c r="IE11" s="90">
        <v>7.01</v>
      </c>
      <c r="IF11" s="90" t="s">
        <v>5898</v>
      </c>
      <c r="IG11" s="90">
        <v>7.06</v>
      </c>
      <c r="IH11" s="90" t="s">
        <v>5898</v>
      </c>
      <c r="II11" s="90">
        <v>6.46</v>
      </c>
      <c r="IJ11" s="90" t="s">
        <v>5898</v>
      </c>
      <c r="IK11" s="90">
        <v>8.56</v>
      </c>
      <c r="IL11" s="90" t="s">
        <v>5898</v>
      </c>
      <c r="IM11" s="90">
        <v>7.7</v>
      </c>
      <c r="IN11" s="90" t="s">
        <v>5898</v>
      </c>
      <c r="IO11" s="90">
        <v>5.14</v>
      </c>
      <c r="IP11" s="90" t="s">
        <v>5898</v>
      </c>
      <c r="IQ11" s="90">
        <v>10.4</v>
      </c>
      <c r="IR11" s="90" t="s">
        <v>5898</v>
      </c>
      <c r="IS11" s="90">
        <v>16.149999999999999</v>
      </c>
      <c r="IT11" s="90" t="s">
        <v>5898</v>
      </c>
      <c r="IU11" s="90">
        <v>8.7200000000000006</v>
      </c>
      <c r="IV11" s="90" t="s">
        <v>5898</v>
      </c>
      <c r="IW11" s="90">
        <v>5.24</v>
      </c>
      <c r="IX11" s="90" t="s">
        <v>5898</v>
      </c>
      <c r="IY11" s="90">
        <v>5.2</v>
      </c>
      <c r="IZ11" s="103" t="s">
        <v>5898</v>
      </c>
      <c r="JA11" s="50">
        <v>0.3</v>
      </c>
      <c r="JB11" s="40" t="s">
        <v>5898</v>
      </c>
      <c r="JC11" s="40" t="s">
        <v>5898</v>
      </c>
      <c r="JD11" s="40" t="s">
        <v>5898</v>
      </c>
      <c r="JE11" s="40">
        <v>0.14000000000000001</v>
      </c>
      <c r="JF11" s="40" t="s">
        <v>5898</v>
      </c>
      <c r="JG11" s="40" t="s">
        <v>5898</v>
      </c>
      <c r="JH11" s="40" t="s">
        <v>5898</v>
      </c>
      <c r="JI11" s="40">
        <v>0.3</v>
      </c>
      <c r="JJ11" s="40" t="s">
        <v>5898</v>
      </c>
      <c r="JK11" s="40" t="s">
        <v>5898</v>
      </c>
      <c r="JL11" s="40" t="s">
        <v>5898</v>
      </c>
      <c r="JM11" s="40">
        <v>0.06</v>
      </c>
      <c r="JN11" s="40" t="s">
        <v>5898</v>
      </c>
      <c r="JO11" s="40" t="s">
        <v>5898</v>
      </c>
      <c r="JP11" s="40" t="s">
        <v>5898</v>
      </c>
      <c r="JQ11" s="40">
        <v>0.15</v>
      </c>
      <c r="JR11" s="40" t="s">
        <v>5898</v>
      </c>
      <c r="JS11" s="40" t="s">
        <v>5898</v>
      </c>
      <c r="JT11" s="40" t="s">
        <v>5898</v>
      </c>
      <c r="JU11" s="40">
        <v>0.3</v>
      </c>
      <c r="JV11" s="40" t="s">
        <v>5898</v>
      </c>
      <c r="JW11" s="40" t="s">
        <v>5898</v>
      </c>
      <c r="JX11" s="40" t="s">
        <v>5898</v>
      </c>
      <c r="JY11" s="40">
        <v>0.3</v>
      </c>
      <c r="JZ11" s="40" t="s">
        <v>5898</v>
      </c>
      <c r="KA11" s="40" t="s">
        <v>5898</v>
      </c>
      <c r="KB11" s="40" t="s">
        <v>5898</v>
      </c>
      <c r="KC11" s="40">
        <v>0.05</v>
      </c>
      <c r="KD11" s="40" t="s">
        <v>5898</v>
      </c>
      <c r="KE11" s="40" t="s">
        <v>5898</v>
      </c>
      <c r="KF11" s="40" t="s">
        <v>5898</v>
      </c>
      <c r="KG11" s="40">
        <v>0.16</v>
      </c>
      <c r="KH11" s="40" t="s">
        <v>5898</v>
      </c>
      <c r="KI11" s="40" t="s">
        <v>5898</v>
      </c>
      <c r="KJ11" s="40" t="s">
        <v>5898</v>
      </c>
      <c r="KK11" s="40">
        <v>0.12</v>
      </c>
      <c r="KL11" s="40" t="s">
        <v>5898</v>
      </c>
      <c r="KM11" s="160">
        <v>0</v>
      </c>
      <c r="KN11" s="40" t="s">
        <v>5898</v>
      </c>
    </row>
    <row r="12" spans="1:303" x14ac:dyDescent="0.15">
      <c r="A12" s="53">
        <f>'2015年报分红率'!T14</f>
        <v>9</v>
      </c>
      <c r="B12" s="40" t="str">
        <f>'2015年报分红率'!U14</f>
        <v>000525.SZ</v>
      </c>
      <c r="C12" s="40" t="str">
        <f>'2015年报分红率'!V14</f>
        <v>红太阳</v>
      </c>
      <c r="D12" s="40" t="str">
        <f>[1]!EM_S_IPO_LISTEDDATE(B12)</f>
        <v>1993-10-28</v>
      </c>
      <c r="E12" s="166">
        <v>23</v>
      </c>
      <c r="F12" s="56">
        <v>7.31</v>
      </c>
      <c r="G12" s="56">
        <v>14.67</v>
      </c>
      <c r="H12" s="157">
        <v>1.3433652530779758E-2</v>
      </c>
      <c r="I12" s="158">
        <v>6.6939331970006831E-3</v>
      </c>
      <c r="J12" s="159">
        <v>6.6384097252047717E-3</v>
      </c>
      <c r="K12" s="154">
        <v>0.5</v>
      </c>
      <c r="L12" s="155" t="s">
        <v>5898</v>
      </c>
      <c r="M12" s="155" t="s">
        <v>5898</v>
      </c>
      <c r="N12" s="155" t="s">
        <v>5898</v>
      </c>
      <c r="O12" s="155">
        <v>0.15</v>
      </c>
      <c r="P12" s="155" t="s">
        <v>5898</v>
      </c>
      <c r="Q12" s="155" t="s">
        <v>5898</v>
      </c>
      <c r="R12" s="155" t="s">
        <v>5898</v>
      </c>
      <c r="S12" s="155">
        <v>0.05</v>
      </c>
      <c r="T12" s="155" t="s">
        <v>5898</v>
      </c>
      <c r="U12" s="155" t="s">
        <v>5898</v>
      </c>
      <c r="V12" s="155" t="s">
        <v>5898</v>
      </c>
      <c r="W12" s="155">
        <v>0.03</v>
      </c>
      <c r="X12" s="155" t="s">
        <v>5898</v>
      </c>
      <c r="Y12" s="155">
        <v>0</v>
      </c>
      <c r="Z12" s="155" t="s">
        <v>5898</v>
      </c>
      <c r="AA12" s="155">
        <v>0.02</v>
      </c>
      <c r="AB12" s="155" t="s">
        <v>5898</v>
      </c>
      <c r="AC12" s="155" t="s">
        <v>5898</v>
      </c>
      <c r="AD12" s="155" t="s">
        <v>5898</v>
      </c>
      <c r="AE12" s="155">
        <v>0</v>
      </c>
      <c r="AF12" s="155" t="s">
        <v>5898</v>
      </c>
      <c r="AG12" s="155" t="s">
        <v>5898</v>
      </c>
      <c r="AH12" s="155" t="s">
        <v>5898</v>
      </c>
      <c r="AI12" s="155">
        <v>0.05</v>
      </c>
      <c r="AJ12" s="155" t="s">
        <v>5898</v>
      </c>
      <c r="AK12" s="155" t="s">
        <v>5898</v>
      </c>
      <c r="AL12" s="155" t="s">
        <v>5898</v>
      </c>
      <c r="AM12" s="155">
        <v>0.05</v>
      </c>
      <c r="AN12" s="155" t="s">
        <v>5898</v>
      </c>
      <c r="AO12" s="155" t="s">
        <v>5898</v>
      </c>
      <c r="AP12" s="155" t="s">
        <v>5898</v>
      </c>
      <c r="AQ12" s="155">
        <v>7.0000000000000007E-2</v>
      </c>
      <c r="AR12" s="155" t="s">
        <v>5898</v>
      </c>
      <c r="AS12" s="155" t="s">
        <v>5898</v>
      </c>
      <c r="AT12" s="155" t="s">
        <v>5898</v>
      </c>
      <c r="AU12" s="155">
        <v>6.2E-2</v>
      </c>
      <c r="AV12" s="155" t="s">
        <v>5898</v>
      </c>
      <c r="AW12" s="155" t="s">
        <v>5898</v>
      </c>
      <c r="AX12" s="140" t="s">
        <v>5898</v>
      </c>
      <c r="AY12" s="154">
        <v>1</v>
      </c>
      <c r="AZ12" s="155">
        <v>1</v>
      </c>
      <c r="BA12" s="155">
        <v>1</v>
      </c>
      <c r="BB12" s="155">
        <v>1</v>
      </c>
      <c r="BC12" s="155">
        <v>1</v>
      </c>
      <c r="BD12" s="155">
        <v>1</v>
      </c>
      <c r="BE12" s="155">
        <v>1</v>
      </c>
      <c r="BF12" s="155">
        <v>1</v>
      </c>
      <c r="BG12" s="155">
        <v>1</v>
      </c>
      <c r="BH12" s="155">
        <v>1</v>
      </c>
      <c r="BI12" s="155">
        <v>1</v>
      </c>
      <c r="BJ12" s="155">
        <v>1</v>
      </c>
      <c r="BK12" s="155">
        <v>1</v>
      </c>
      <c r="BL12" s="155">
        <v>1</v>
      </c>
      <c r="BM12" s="155">
        <v>1</v>
      </c>
      <c r="BN12" s="155">
        <v>1</v>
      </c>
      <c r="BO12" s="155">
        <v>1</v>
      </c>
      <c r="BP12" s="155">
        <v>1</v>
      </c>
      <c r="BQ12" s="155">
        <v>1</v>
      </c>
      <c r="BR12" s="155">
        <v>1</v>
      </c>
      <c r="BS12" s="155">
        <v>1</v>
      </c>
      <c r="BT12" s="155">
        <v>1</v>
      </c>
      <c r="BU12" s="155">
        <v>1</v>
      </c>
      <c r="BV12" s="155">
        <v>1</v>
      </c>
      <c r="BW12" s="155">
        <v>1</v>
      </c>
      <c r="BX12" s="155">
        <v>1</v>
      </c>
      <c r="BY12" s="155">
        <v>1</v>
      </c>
      <c r="BZ12" s="155">
        <v>1</v>
      </c>
      <c r="CA12" s="155">
        <v>1</v>
      </c>
      <c r="CB12" s="155">
        <v>1</v>
      </c>
      <c r="CC12" s="155">
        <v>1</v>
      </c>
      <c r="CD12" s="155">
        <v>1</v>
      </c>
      <c r="CE12" s="155">
        <v>1</v>
      </c>
      <c r="CF12" s="155">
        <v>1</v>
      </c>
      <c r="CG12" s="155">
        <v>1</v>
      </c>
      <c r="CH12" s="155">
        <v>1</v>
      </c>
      <c r="CI12" s="155">
        <v>1</v>
      </c>
      <c r="CJ12" s="155">
        <v>1</v>
      </c>
      <c r="CK12" s="155">
        <v>1</v>
      </c>
      <c r="CL12" s="156">
        <v>1</v>
      </c>
      <c r="CM12" s="145" t="s">
        <v>5898</v>
      </c>
      <c r="CN12" s="146" t="s">
        <v>5898</v>
      </c>
      <c r="CO12" s="146" t="s">
        <v>5898</v>
      </c>
      <c r="CP12" s="146" t="s">
        <v>5898</v>
      </c>
      <c r="CQ12" s="146" t="s">
        <v>5898</v>
      </c>
      <c r="CR12" s="146" t="s">
        <v>5898</v>
      </c>
      <c r="CS12" s="146" t="s">
        <v>5898</v>
      </c>
      <c r="CT12" s="146" t="s">
        <v>5898</v>
      </c>
      <c r="CU12" s="146" t="s">
        <v>5898</v>
      </c>
      <c r="CV12" s="146" t="s">
        <v>5898</v>
      </c>
      <c r="CW12" s="146" t="s">
        <v>5898</v>
      </c>
      <c r="CX12" s="146" t="s">
        <v>5898</v>
      </c>
      <c r="CY12" s="146" t="s">
        <v>5898</v>
      </c>
      <c r="CZ12" s="146" t="s">
        <v>5898</v>
      </c>
      <c r="DA12" s="146" t="s">
        <v>5898</v>
      </c>
      <c r="DB12" s="146" t="s">
        <v>5898</v>
      </c>
      <c r="DC12" s="146" t="s">
        <v>5898</v>
      </c>
      <c r="DD12" s="146" t="s">
        <v>5898</v>
      </c>
      <c r="DE12" s="146" t="s">
        <v>5898</v>
      </c>
      <c r="DF12" s="146" t="s">
        <v>5898</v>
      </c>
      <c r="DG12" s="146" t="s">
        <v>5898</v>
      </c>
      <c r="DH12" s="146" t="s">
        <v>5898</v>
      </c>
      <c r="DI12" s="146" t="s">
        <v>5898</v>
      </c>
      <c r="DJ12" s="146" t="s">
        <v>5898</v>
      </c>
      <c r="DK12" s="146" t="s">
        <v>5898</v>
      </c>
      <c r="DL12" s="146" t="s">
        <v>5898</v>
      </c>
      <c r="DM12" s="146" t="s">
        <v>5898</v>
      </c>
      <c r="DN12" s="146" t="s">
        <v>5898</v>
      </c>
      <c r="DO12" s="146" t="s">
        <v>5898</v>
      </c>
      <c r="DP12" s="146" t="s">
        <v>5898</v>
      </c>
      <c r="DQ12" s="146" t="s">
        <v>5898</v>
      </c>
      <c r="DR12" s="146" t="s">
        <v>5898</v>
      </c>
      <c r="DS12" s="146" t="s">
        <v>5898</v>
      </c>
      <c r="DT12" s="146" t="s">
        <v>5898</v>
      </c>
      <c r="DU12" s="146" t="s">
        <v>5898</v>
      </c>
      <c r="DV12" s="146" t="s">
        <v>5898</v>
      </c>
      <c r="DW12" s="146" t="s">
        <v>5898</v>
      </c>
      <c r="DX12" s="146" t="s">
        <v>5898</v>
      </c>
      <c r="DY12" s="146" t="s">
        <v>5898</v>
      </c>
      <c r="DZ12" s="147" t="s">
        <v>5898</v>
      </c>
      <c r="EA12" s="131">
        <v>2.9515938606847696E-2</v>
      </c>
      <c r="EB12" s="135">
        <v>9.4517958412098299E-3</v>
      </c>
      <c r="EC12" s="135">
        <v>3.3333333333333335E-3</v>
      </c>
      <c r="ED12" s="135">
        <v>2.5531914893616998E-3</v>
      </c>
      <c r="EE12" s="135">
        <v>1.4419610670511898E-3</v>
      </c>
      <c r="EF12" s="135">
        <v>0</v>
      </c>
      <c r="EG12" s="135">
        <v>2.9515938606847697E-3</v>
      </c>
      <c r="EH12" s="135">
        <v>4.0128410914927765E-3</v>
      </c>
      <c r="EI12" s="135">
        <v>4.6419098143236082E-3</v>
      </c>
      <c r="EJ12" s="135">
        <v>8.4815321477428179E-3</v>
      </c>
      <c r="EK12" s="123">
        <v>2.9515938606847696E-2</v>
      </c>
      <c r="EL12" s="124">
        <v>0</v>
      </c>
      <c r="EM12" s="124">
        <v>0</v>
      </c>
      <c r="EN12" s="124">
        <v>0</v>
      </c>
      <c r="EO12" s="124">
        <v>9.4517958412098299E-3</v>
      </c>
      <c r="EP12" s="124">
        <v>0</v>
      </c>
      <c r="EQ12" s="124">
        <v>0</v>
      </c>
      <c r="ER12" s="124">
        <v>0</v>
      </c>
      <c r="ES12" s="124">
        <v>3.3333333333333335E-3</v>
      </c>
      <c r="ET12" s="124">
        <v>0</v>
      </c>
      <c r="EU12" s="124">
        <v>0</v>
      </c>
      <c r="EV12" s="124">
        <v>0</v>
      </c>
      <c r="EW12" s="124">
        <v>2.553191489361702E-3</v>
      </c>
      <c r="EX12" s="124">
        <v>0</v>
      </c>
      <c r="EY12" s="124">
        <v>0</v>
      </c>
      <c r="EZ12" s="124">
        <v>0</v>
      </c>
      <c r="FA12" s="124">
        <v>1.4419610670511898E-3</v>
      </c>
      <c r="FB12" s="124">
        <v>0</v>
      </c>
      <c r="FC12" s="124">
        <v>0</v>
      </c>
      <c r="FD12" s="124">
        <v>0</v>
      </c>
      <c r="FE12" s="124">
        <v>0</v>
      </c>
      <c r="FF12" s="124">
        <v>0</v>
      </c>
      <c r="FG12" s="124">
        <v>0</v>
      </c>
      <c r="FH12" s="124">
        <v>0</v>
      </c>
      <c r="FI12" s="124">
        <v>2.9515938606847697E-3</v>
      </c>
      <c r="FJ12" s="124">
        <v>0</v>
      </c>
      <c r="FK12" s="124">
        <v>0</v>
      </c>
      <c r="FL12" s="124">
        <v>0</v>
      </c>
      <c r="FM12" s="124">
        <v>4.0128410914927765E-3</v>
      </c>
      <c r="FN12" s="124">
        <v>0</v>
      </c>
      <c r="FO12" s="124">
        <v>0</v>
      </c>
      <c r="FP12" s="124">
        <v>0</v>
      </c>
      <c r="FQ12" s="124">
        <v>4.6419098143236082E-3</v>
      </c>
      <c r="FR12" s="124">
        <v>0</v>
      </c>
      <c r="FS12" s="124">
        <v>0</v>
      </c>
      <c r="FT12" s="124">
        <v>0</v>
      </c>
      <c r="FU12" s="124">
        <v>8.4815321477428179E-3</v>
      </c>
      <c r="FV12" s="124">
        <v>0</v>
      </c>
      <c r="FW12" s="124">
        <v>0</v>
      </c>
      <c r="FX12" s="125">
        <v>0</v>
      </c>
      <c r="FY12" s="50" t="s">
        <v>5935</v>
      </c>
      <c r="FZ12" s="88" t="s">
        <v>5898</v>
      </c>
      <c r="GA12" s="88" t="s">
        <v>6436</v>
      </c>
      <c r="GB12" s="88" t="s">
        <v>5898</v>
      </c>
      <c r="GC12" s="88" t="s">
        <v>6033</v>
      </c>
      <c r="GD12" s="88" t="s">
        <v>5898</v>
      </c>
      <c r="GE12" s="88" t="s">
        <v>6437</v>
      </c>
      <c r="GF12" s="88" t="s">
        <v>5898</v>
      </c>
      <c r="GG12" s="88" t="s">
        <v>6034</v>
      </c>
      <c r="GH12" s="88" t="s">
        <v>5898</v>
      </c>
      <c r="GI12" s="88" t="s">
        <v>6410</v>
      </c>
      <c r="GJ12" s="88" t="s">
        <v>5898</v>
      </c>
      <c r="GK12" s="88" t="s">
        <v>6035</v>
      </c>
      <c r="GL12" s="88" t="s">
        <v>5898</v>
      </c>
      <c r="GM12" s="88" t="s">
        <v>6391</v>
      </c>
      <c r="GN12" s="88" t="s">
        <v>5898</v>
      </c>
      <c r="GO12" s="88" t="s">
        <v>6036</v>
      </c>
      <c r="GP12" s="88" t="s">
        <v>5898</v>
      </c>
      <c r="GQ12" s="88" t="s">
        <v>6438</v>
      </c>
      <c r="GR12" s="88" t="s">
        <v>5898</v>
      </c>
      <c r="GS12" s="88" t="s">
        <v>6037</v>
      </c>
      <c r="GT12" s="88" t="s">
        <v>5898</v>
      </c>
      <c r="GU12" s="88" t="s">
        <v>6439</v>
      </c>
      <c r="GV12" s="88" t="s">
        <v>5898</v>
      </c>
      <c r="GW12" s="88" t="s">
        <v>6038</v>
      </c>
      <c r="GX12" s="88" t="s">
        <v>5898</v>
      </c>
      <c r="GY12" s="88" t="s">
        <v>6440</v>
      </c>
      <c r="GZ12" s="88" t="s">
        <v>5898</v>
      </c>
      <c r="HA12" s="88" t="s">
        <v>6039</v>
      </c>
      <c r="HB12" s="88" t="s">
        <v>5898</v>
      </c>
      <c r="HC12" s="88" t="s">
        <v>6423</v>
      </c>
      <c r="HD12" s="88" t="s">
        <v>5898</v>
      </c>
      <c r="HE12" s="88" t="s">
        <v>6040</v>
      </c>
      <c r="HF12" s="88" t="s">
        <v>5898</v>
      </c>
      <c r="HG12" s="88" t="s">
        <v>6441</v>
      </c>
      <c r="HH12" s="88" t="s">
        <v>5898</v>
      </c>
      <c r="HI12" s="88" t="s">
        <v>6041</v>
      </c>
      <c r="HJ12" s="88" t="s">
        <v>5898</v>
      </c>
      <c r="HK12" s="88" t="s">
        <v>6442</v>
      </c>
      <c r="HL12" s="88" t="s">
        <v>5898</v>
      </c>
      <c r="HM12" s="89">
        <v>16.940000000000001</v>
      </c>
      <c r="HN12" s="90" t="s">
        <v>5898</v>
      </c>
      <c r="HO12" s="90">
        <v>22.37</v>
      </c>
      <c r="HP12" s="90" t="s">
        <v>5898</v>
      </c>
      <c r="HQ12" s="90">
        <v>15.87</v>
      </c>
      <c r="HR12" s="90" t="s">
        <v>5898</v>
      </c>
      <c r="HS12" s="90">
        <v>14.01</v>
      </c>
      <c r="HT12" s="90" t="s">
        <v>5898</v>
      </c>
      <c r="HU12" s="90">
        <v>15</v>
      </c>
      <c r="HV12" s="90" t="s">
        <v>5898</v>
      </c>
      <c r="HW12" s="90">
        <v>14.99</v>
      </c>
      <c r="HX12" s="90" t="s">
        <v>5898</v>
      </c>
      <c r="HY12" s="90">
        <v>11.75</v>
      </c>
      <c r="HZ12" s="90" t="s">
        <v>5898</v>
      </c>
      <c r="IA12" s="90">
        <v>13.1</v>
      </c>
      <c r="IB12" s="90" t="s">
        <v>5898</v>
      </c>
      <c r="IC12" s="90">
        <v>13.87</v>
      </c>
      <c r="ID12" s="90" t="s">
        <v>5898</v>
      </c>
      <c r="IE12" s="90">
        <v>13.96</v>
      </c>
      <c r="IF12" s="90" t="s">
        <v>5898</v>
      </c>
      <c r="IG12" s="90">
        <v>15.55</v>
      </c>
      <c r="IH12" s="90" t="s">
        <v>5898</v>
      </c>
      <c r="II12" s="90">
        <v>13.8</v>
      </c>
      <c r="IJ12" s="90" t="s">
        <v>5898</v>
      </c>
      <c r="IK12" s="90">
        <v>16.940000000000001</v>
      </c>
      <c r="IL12" s="90" t="s">
        <v>5898</v>
      </c>
      <c r="IM12" s="90">
        <v>15.84</v>
      </c>
      <c r="IN12" s="90" t="s">
        <v>5898</v>
      </c>
      <c r="IO12" s="90">
        <v>12.46</v>
      </c>
      <c r="IP12" s="90" t="s">
        <v>5898</v>
      </c>
      <c r="IQ12" s="90">
        <v>10.48</v>
      </c>
      <c r="IR12" s="90" t="s">
        <v>5898</v>
      </c>
      <c r="IS12" s="90">
        <v>15.08</v>
      </c>
      <c r="IT12" s="90" t="s">
        <v>5898</v>
      </c>
      <c r="IU12" s="90">
        <v>11.08</v>
      </c>
      <c r="IV12" s="90" t="s">
        <v>5898</v>
      </c>
      <c r="IW12" s="90">
        <v>7.31</v>
      </c>
      <c r="IX12" s="90" t="s">
        <v>5898</v>
      </c>
      <c r="IY12" s="90">
        <v>7.5</v>
      </c>
      <c r="IZ12" s="103" t="s">
        <v>5898</v>
      </c>
      <c r="JA12" s="50">
        <v>0.5</v>
      </c>
      <c r="JB12" s="40" t="s">
        <v>5898</v>
      </c>
      <c r="JC12" s="40" t="s">
        <v>5898</v>
      </c>
      <c r="JD12" s="40" t="s">
        <v>5898</v>
      </c>
      <c r="JE12" s="40">
        <v>0.15</v>
      </c>
      <c r="JF12" s="40" t="s">
        <v>5898</v>
      </c>
      <c r="JG12" s="40" t="s">
        <v>5898</v>
      </c>
      <c r="JH12" s="40" t="s">
        <v>5898</v>
      </c>
      <c r="JI12" s="40">
        <v>0.05</v>
      </c>
      <c r="JJ12" s="40" t="s">
        <v>5898</v>
      </c>
      <c r="JK12" s="40" t="s">
        <v>5898</v>
      </c>
      <c r="JL12" s="40" t="s">
        <v>5898</v>
      </c>
      <c r="JM12" s="40">
        <v>0.03</v>
      </c>
      <c r="JN12" s="40" t="s">
        <v>5898</v>
      </c>
      <c r="JO12" s="40">
        <v>0</v>
      </c>
      <c r="JP12" s="40" t="s">
        <v>5898</v>
      </c>
      <c r="JQ12" s="40">
        <v>0.02</v>
      </c>
      <c r="JR12" s="40" t="s">
        <v>5898</v>
      </c>
      <c r="JS12" s="40" t="s">
        <v>5898</v>
      </c>
      <c r="JT12" s="40" t="s">
        <v>5898</v>
      </c>
      <c r="JU12" s="40">
        <v>0</v>
      </c>
      <c r="JV12" s="40" t="s">
        <v>5898</v>
      </c>
      <c r="JW12" s="40" t="s">
        <v>5898</v>
      </c>
      <c r="JX12" s="40" t="s">
        <v>5898</v>
      </c>
      <c r="JY12" s="40">
        <v>0.05</v>
      </c>
      <c r="JZ12" s="40" t="s">
        <v>5898</v>
      </c>
      <c r="KA12" s="40" t="s">
        <v>5898</v>
      </c>
      <c r="KB12" s="40" t="s">
        <v>5898</v>
      </c>
      <c r="KC12" s="40">
        <v>0.05</v>
      </c>
      <c r="KD12" s="40" t="s">
        <v>5898</v>
      </c>
      <c r="KE12" s="40" t="s">
        <v>5898</v>
      </c>
      <c r="KF12" s="40" t="s">
        <v>5898</v>
      </c>
      <c r="KG12" s="40">
        <v>7.0000000000000007E-2</v>
      </c>
      <c r="KH12" s="40" t="s">
        <v>5898</v>
      </c>
      <c r="KI12" s="40" t="s">
        <v>5898</v>
      </c>
      <c r="KJ12" s="40" t="s">
        <v>5898</v>
      </c>
      <c r="KK12" s="40">
        <v>6.2E-2</v>
      </c>
      <c r="KL12" s="40" t="s">
        <v>5898</v>
      </c>
      <c r="KM12" s="40" t="s">
        <v>5898</v>
      </c>
      <c r="KN12" s="40" t="s">
        <v>5898</v>
      </c>
    </row>
    <row r="13" spans="1:303" x14ac:dyDescent="0.15">
      <c r="A13" s="53">
        <f>'2015年报分红率'!T15</f>
        <v>10</v>
      </c>
      <c r="B13" s="40" t="str">
        <f>'2015年报分红率'!U15</f>
        <v>000539.SZ</v>
      </c>
      <c r="C13" s="40" t="str">
        <f>'2015年报分红率'!V15</f>
        <v>粤电力A</v>
      </c>
      <c r="D13" s="40" t="str">
        <f>[1]!EM_S_IPO_LISTEDDATE(B13)</f>
        <v>1993-11-26</v>
      </c>
      <c r="E13" s="166">
        <v>23</v>
      </c>
      <c r="F13" s="56">
        <v>5.63</v>
      </c>
      <c r="G13" s="56">
        <v>5.36</v>
      </c>
      <c r="H13" s="157">
        <v>2.664445825932505E-2</v>
      </c>
      <c r="I13" s="158">
        <v>2.3322185945273636E-2</v>
      </c>
      <c r="J13" s="159">
        <v>2.2047539721526156E-2</v>
      </c>
      <c r="K13" s="154">
        <v>0.27600000000000002</v>
      </c>
      <c r="L13" s="155" t="s">
        <v>5898</v>
      </c>
      <c r="M13" s="155" t="s">
        <v>5898</v>
      </c>
      <c r="N13" s="155" t="s">
        <v>5898</v>
      </c>
      <c r="O13" s="155">
        <v>0.2</v>
      </c>
      <c r="P13" s="155" t="s">
        <v>5898</v>
      </c>
      <c r="Q13" s="155" t="s">
        <v>5898</v>
      </c>
      <c r="R13" s="155" t="s">
        <v>5898</v>
      </c>
      <c r="S13" s="155">
        <v>0.2</v>
      </c>
      <c r="T13" s="155" t="s">
        <v>5898</v>
      </c>
      <c r="U13" s="155" t="s">
        <v>5898</v>
      </c>
      <c r="V13" s="155" t="s">
        <v>5898</v>
      </c>
      <c r="W13" s="155">
        <v>0.10408299999999999</v>
      </c>
      <c r="X13" s="155" t="s">
        <v>5898</v>
      </c>
      <c r="Y13" s="155" t="s">
        <v>5898</v>
      </c>
      <c r="Z13" s="155" t="s">
        <v>5898</v>
      </c>
      <c r="AA13" s="155">
        <v>0.06</v>
      </c>
      <c r="AB13" s="155" t="s">
        <v>5898</v>
      </c>
      <c r="AC13" s="155" t="s">
        <v>5898</v>
      </c>
      <c r="AD13" s="155" t="s">
        <v>5898</v>
      </c>
      <c r="AE13" s="155">
        <v>0.1</v>
      </c>
      <c r="AF13" s="155" t="s">
        <v>5898</v>
      </c>
      <c r="AG13" s="155" t="s">
        <v>5898</v>
      </c>
      <c r="AH13" s="155" t="s">
        <v>5898</v>
      </c>
      <c r="AI13" s="155">
        <v>0.2</v>
      </c>
      <c r="AJ13" s="155" t="s">
        <v>5898</v>
      </c>
      <c r="AK13" s="155" t="s">
        <v>5898</v>
      </c>
      <c r="AL13" s="155" t="s">
        <v>5898</v>
      </c>
      <c r="AM13" s="155">
        <v>0.06</v>
      </c>
      <c r="AN13" s="155" t="s">
        <v>5898</v>
      </c>
      <c r="AO13" s="155" t="s">
        <v>5898</v>
      </c>
      <c r="AP13" s="155" t="s">
        <v>5898</v>
      </c>
      <c r="AQ13" s="155">
        <v>0.12</v>
      </c>
      <c r="AR13" s="155" t="s">
        <v>5898</v>
      </c>
      <c r="AS13" s="155" t="s">
        <v>5898</v>
      </c>
      <c r="AT13" s="155" t="s">
        <v>5898</v>
      </c>
      <c r="AU13" s="155">
        <v>0.18</v>
      </c>
      <c r="AV13" s="155" t="s">
        <v>5898</v>
      </c>
      <c r="AW13" s="155" t="s">
        <v>5898</v>
      </c>
      <c r="AX13" s="140" t="s">
        <v>5898</v>
      </c>
      <c r="AY13" s="154">
        <v>1.2</v>
      </c>
      <c r="AZ13" s="155">
        <v>1.2</v>
      </c>
      <c r="BA13" s="155">
        <v>1.2</v>
      </c>
      <c r="BB13" s="155">
        <v>1.2</v>
      </c>
      <c r="BC13" s="155">
        <v>1</v>
      </c>
      <c r="BD13" s="155">
        <v>1</v>
      </c>
      <c r="BE13" s="155">
        <v>1</v>
      </c>
      <c r="BF13" s="155">
        <v>1</v>
      </c>
      <c r="BG13" s="155">
        <v>1</v>
      </c>
      <c r="BH13" s="155">
        <v>1</v>
      </c>
      <c r="BI13" s="155">
        <v>1</v>
      </c>
      <c r="BJ13" s="155">
        <v>1</v>
      </c>
      <c r="BK13" s="155">
        <v>1</v>
      </c>
      <c r="BL13" s="155">
        <v>1</v>
      </c>
      <c r="BM13" s="155">
        <v>1</v>
      </c>
      <c r="BN13" s="155">
        <v>1</v>
      </c>
      <c r="BO13" s="155">
        <v>1</v>
      </c>
      <c r="BP13" s="155">
        <v>1</v>
      </c>
      <c r="BQ13" s="155">
        <v>1</v>
      </c>
      <c r="BR13" s="155">
        <v>1</v>
      </c>
      <c r="BS13" s="155">
        <v>1</v>
      </c>
      <c r="BT13" s="155">
        <v>1</v>
      </c>
      <c r="BU13" s="155">
        <v>1</v>
      </c>
      <c r="BV13" s="155">
        <v>1</v>
      </c>
      <c r="BW13" s="155">
        <v>1</v>
      </c>
      <c r="BX13" s="155">
        <v>1</v>
      </c>
      <c r="BY13" s="155">
        <v>1</v>
      </c>
      <c r="BZ13" s="155">
        <v>1</v>
      </c>
      <c r="CA13" s="155">
        <v>1</v>
      </c>
      <c r="CB13" s="155">
        <v>1</v>
      </c>
      <c r="CC13" s="155">
        <v>1</v>
      </c>
      <c r="CD13" s="155">
        <v>1</v>
      </c>
      <c r="CE13" s="155">
        <v>1</v>
      </c>
      <c r="CF13" s="155">
        <v>1</v>
      </c>
      <c r="CG13" s="155">
        <v>1</v>
      </c>
      <c r="CH13" s="155">
        <v>1</v>
      </c>
      <c r="CI13" s="155">
        <v>1</v>
      </c>
      <c r="CJ13" s="155">
        <v>1</v>
      </c>
      <c r="CK13" s="155">
        <v>1</v>
      </c>
      <c r="CL13" s="156">
        <v>1</v>
      </c>
      <c r="CM13" s="145" t="s">
        <v>5898</v>
      </c>
      <c r="CN13" s="146" t="s">
        <v>5898</v>
      </c>
      <c r="CO13" s="146" t="s">
        <v>5898</v>
      </c>
      <c r="CP13" s="146" t="s">
        <v>5898</v>
      </c>
      <c r="CQ13" s="146">
        <v>0.2</v>
      </c>
      <c r="CR13" s="146" t="s">
        <v>5898</v>
      </c>
      <c r="CS13" s="146" t="s">
        <v>5898</v>
      </c>
      <c r="CT13" s="146" t="s">
        <v>5898</v>
      </c>
      <c r="CU13" s="146" t="s">
        <v>5898</v>
      </c>
      <c r="CV13" s="146" t="s">
        <v>5898</v>
      </c>
      <c r="CW13" s="146" t="s">
        <v>5898</v>
      </c>
      <c r="CX13" s="146" t="s">
        <v>5898</v>
      </c>
      <c r="CY13" s="146" t="s">
        <v>5898</v>
      </c>
      <c r="CZ13" s="146" t="s">
        <v>5898</v>
      </c>
      <c r="DA13" s="146" t="s">
        <v>5898</v>
      </c>
      <c r="DB13" s="146" t="s">
        <v>5898</v>
      </c>
      <c r="DC13" s="146" t="s">
        <v>5898</v>
      </c>
      <c r="DD13" s="146" t="s">
        <v>5898</v>
      </c>
      <c r="DE13" s="146" t="s">
        <v>5898</v>
      </c>
      <c r="DF13" s="146" t="s">
        <v>5898</v>
      </c>
      <c r="DG13" s="146" t="s">
        <v>5898</v>
      </c>
      <c r="DH13" s="146" t="s">
        <v>5898</v>
      </c>
      <c r="DI13" s="146" t="s">
        <v>5898</v>
      </c>
      <c r="DJ13" s="146" t="s">
        <v>5898</v>
      </c>
      <c r="DK13" s="146" t="s">
        <v>5898</v>
      </c>
      <c r="DL13" s="146" t="s">
        <v>5898</v>
      </c>
      <c r="DM13" s="146" t="s">
        <v>5898</v>
      </c>
      <c r="DN13" s="146" t="s">
        <v>5898</v>
      </c>
      <c r="DO13" s="146" t="s">
        <v>5898</v>
      </c>
      <c r="DP13" s="146" t="s">
        <v>5898</v>
      </c>
      <c r="DQ13" s="146" t="s">
        <v>5898</v>
      </c>
      <c r="DR13" s="146" t="s">
        <v>5898</v>
      </c>
      <c r="DS13" s="146" t="s">
        <v>5898</v>
      </c>
      <c r="DT13" s="146" t="s">
        <v>5898</v>
      </c>
      <c r="DU13" s="146" t="s">
        <v>5898</v>
      </c>
      <c r="DV13" s="146" t="s">
        <v>5898</v>
      </c>
      <c r="DW13" s="146" t="s">
        <v>5898</v>
      </c>
      <c r="DX13" s="146" t="s">
        <v>5898</v>
      </c>
      <c r="DY13" s="146" t="s">
        <v>5898</v>
      </c>
      <c r="DZ13" s="147" t="s">
        <v>5898</v>
      </c>
      <c r="EA13" s="131">
        <v>3.1292517006802724E-2</v>
      </c>
      <c r="EB13" s="135">
        <v>2.5510204081632654E-2</v>
      </c>
      <c r="EC13" s="135">
        <v>4.2105263157894736E-2</v>
      </c>
      <c r="ED13" s="135">
        <v>1.7581587837837837E-2</v>
      </c>
      <c r="EE13" s="135">
        <v>1.1363636363636362E-2</v>
      </c>
      <c r="EF13" s="135">
        <v>1.7006802721088437E-2</v>
      </c>
      <c r="EG13" s="135">
        <v>2.554278416347382E-2</v>
      </c>
      <c r="EH13" s="135">
        <v>9.756097560975608E-3</v>
      </c>
      <c r="EI13" s="135">
        <v>8.3449235048678721E-3</v>
      </c>
      <c r="EJ13" s="135">
        <v>3.1971580817051509E-2</v>
      </c>
      <c r="EK13" s="123">
        <v>3.1292517006802724E-2</v>
      </c>
      <c r="EL13" s="124">
        <v>0</v>
      </c>
      <c r="EM13" s="124">
        <v>0</v>
      </c>
      <c r="EN13" s="124">
        <v>0</v>
      </c>
      <c r="EO13" s="124">
        <v>2.5510204081632654E-2</v>
      </c>
      <c r="EP13" s="124">
        <v>0</v>
      </c>
      <c r="EQ13" s="124">
        <v>0</v>
      </c>
      <c r="ER13" s="124">
        <v>0</v>
      </c>
      <c r="ES13" s="124">
        <v>4.2105263157894736E-2</v>
      </c>
      <c r="ET13" s="124">
        <v>0</v>
      </c>
      <c r="EU13" s="124">
        <v>0</v>
      </c>
      <c r="EV13" s="124">
        <v>0</v>
      </c>
      <c r="EW13" s="124">
        <v>1.7581587837837837E-2</v>
      </c>
      <c r="EX13" s="124">
        <v>0</v>
      </c>
      <c r="EY13" s="124">
        <v>0</v>
      </c>
      <c r="EZ13" s="124">
        <v>0</v>
      </c>
      <c r="FA13" s="124">
        <v>1.1363636363636362E-2</v>
      </c>
      <c r="FB13" s="124">
        <v>0</v>
      </c>
      <c r="FC13" s="124">
        <v>0</v>
      </c>
      <c r="FD13" s="124">
        <v>0</v>
      </c>
      <c r="FE13" s="124">
        <v>1.7006802721088437E-2</v>
      </c>
      <c r="FF13" s="124">
        <v>0</v>
      </c>
      <c r="FG13" s="124">
        <v>0</v>
      </c>
      <c r="FH13" s="124">
        <v>0</v>
      </c>
      <c r="FI13" s="124">
        <v>2.554278416347382E-2</v>
      </c>
      <c r="FJ13" s="124">
        <v>0</v>
      </c>
      <c r="FK13" s="124">
        <v>0</v>
      </c>
      <c r="FL13" s="124">
        <v>0</v>
      </c>
      <c r="FM13" s="124">
        <v>9.756097560975608E-3</v>
      </c>
      <c r="FN13" s="124">
        <v>0</v>
      </c>
      <c r="FO13" s="124">
        <v>0</v>
      </c>
      <c r="FP13" s="124">
        <v>0</v>
      </c>
      <c r="FQ13" s="124">
        <v>8.3449235048678721E-3</v>
      </c>
      <c r="FR13" s="124">
        <v>0</v>
      </c>
      <c r="FS13" s="124">
        <v>0</v>
      </c>
      <c r="FT13" s="124">
        <v>0</v>
      </c>
      <c r="FU13" s="124">
        <v>3.1971580817051509E-2</v>
      </c>
      <c r="FV13" s="124">
        <v>0</v>
      </c>
      <c r="FW13" s="124">
        <v>0</v>
      </c>
      <c r="FX13" s="125">
        <v>0</v>
      </c>
      <c r="FY13" s="50" t="s">
        <v>5900</v>
      </c>
      <c r="FZ13" s="88" t="s">
        <v>5898</v>
      </c>
      <c r="GA13" s="88" t="s">
        <v>6443</v>
      </c>
      <c r="GB13" s="88" t="s">
        <v>5898</v>
      </c>
      <c r="GC13" s="88" t="s">
        <v>6042</v>
      </c>
      <c r="GD13" s="88" t="s">
        <v>5898</v>
      </c>
      <c r="GE13" s="88" t="s">
        <v>6444</v>
      </c>
      <c r="GF13" s="88" t="s">
        <v>5898</v>
      </c>
      <c r="GG13" s="88" t="s">
        <v>6043</v>
      </c>
      <c r="GH13" s="88" t="s">
        <v>5898</v>
      </c>
      <c r="GI13" s="88" t="s">
        <v>6428</v>
      </c>
      <c r="GJ13" s="88" t="s">
        <v>5898</v>
      </c>
      <c r="GK13" s="88" t="s">
        <v>6044</v>
      </c>
      <c r="GL13" s="88" t="s">
        <v>5898</v>
      </c>
      <c r="GM13" s="88" t="s">
        <v>6381</v>
      </c>
      <c r="GN13" s="88" t="s">
        <v>5898</v>
      </c>
      <c r="GO13" s="88" t="s">
        <v>6045</v>
      </c>
      <c r="GP13" s="88" t="s">
        <v>5898</v>
      </c>
      <c r="GQ13" s="88" t="s">
        <v>6402</v>
      </c>
      <c r="GR13" s="88" t="s">
        <v>5898</v>
      </c>
      <c r="GS13" s="88" t="s">
        <v>6046</v>
      </c>
      <c r="GT13" s="88" t="s">
        <v>5898</v>
      </c>
      <c r="GU13" s="88" t="s">
        <v>6445</v>
      </c>
      <c r="GV13" s="88" t="s">
        <v>5898</v>
      </c>
      <c r="GW13" s="88" t="s">
        <v>6047</v>
      </c>
      <c r="GX13" s="88" t="s">
        <v>5898</v>
      </c>
      <c r="GY13" s="88" t="s">
        <v>6446</v>
      </c>
      <c r="GZ13" s="88" t="s">
        <v>5898</v>
      </c>
      <c r="HA13" s="88" t="s">
        <v>6048</v>
      </c>
      <c r="HB13" s="88" t="s">
        <v>5898</v>
      </c>
      <c r="HC13" s="88" t="s">
        <v>6447</v>
      </c>
      <c r="HD13" s="88" t="s">
        <v>5898</v>
      </c>
      <c r="HE13" s="88" t="s">
        <v>6049</v>
      </c>
      <c r="HF13" s="88" t="s">
        <v>5898</v>
      </c>
      <c r="HG13" s="88" t="s">
        <v>6386</v>
      </c>
      <c r="HH13" s="88" t="s">
        <v>5898</v>
      </c>
      <c r="HI13" s="88" t="s">
        <v>6050</v>
      </c>
      <c r="HJ13" s="88" t="s">
        <v>5898</v>
      </c>
      <c r="HK13" s="88" t="s">
        <v>6397</v>
      </c>
      <c r="HL13" s="88" t="s">
        <v>5898</v>
      </c>
      <c r="HM13" s="89">
        <v>7.35</v>
      </c>
      <c r="HN13" s="90" t="s">
        <v>5898</v>
      </c>
      <c r="HO13" s="90">
        <v>11.94</v>
      </c>
      <c r="HP13" s="90" t="s">
        <v>5898</v>
      </c>
      <c r="HQ13" s="90">
        <v>7.84</v>
      </c>
      <c r="HR13" s="90" t="s">
        <v>5898</v>
      </c>
      <c r="HS13" s="90">
        <v>4.7300000000000004</v>
      </c>
      <c r="HT13" s="90" t="s">
        <v>5898</v>
      </c>
      <c r="HU13" s="90">
        <v>4.75</v>
      </c>
      <c r="HV13" s="90" t="s">
        <v>5898</v>
      </c>
      <c r="HW13" s="90">
        <v>4.5199999999999996</v>
      </c>
      <c r="HX13" s="90" t="s">
        <v>5898</v>
      </c>
      <c r="HY13" s="90">
        <v>5.92</v>
      </c>
      <c r="HZ13" s="90" t="s">
        <v>5898</v>
      </c>
      <c r="IA13" s="90">
        <v>6.6</v>
      </c>
      <c r="IB13" s="90" t="s">
        <v>5898</v>
      </c>
      <c r="IC13" s="90">
        <v>5.28</v>
      </c>
      <c r="ID13" s="90" t="s">
        <v>5898</v>
      </c>
      <c r="IE13" s="90">
        <v>5.4</v>
      </c>
      <c r="IF13" s="90" t="s">
        <v>5898</v>
      </c>
      <c r="IG13" s="90">
        <v>5.88</v>
      </c>
      <c r="IH13" s="90" t="s">
        <v>5898</v>
      </c>
      <c r="II13" s="90">
        <v>6.45</v>
      </c>
      <c r="IJ13" s="90" t="s">
        <v>5898</v>
      </c>
      <c r="IK13" s="90">
        <v>7.83</v>
      </c>
      <c r="IL13" s="90" t="s">
        <v>5898</v>
      </c>
      <c r="IM13" s="90">
        <v>7.04</v>
      </c>
      <c r="IN13" s="90" t="s">
        <v>5898</v>
      </c>
      <c r="IO13" s="90">
        <v>6.15</v>
      </c>
      <c r="IP13" s="90" t="s">
        <v>5898</v>
      </c>
      <c r="IQ13" s="90">
        <v>6.36</v>
      </c>
      <c r="IR13" s="90" t="s">
        <v>5898</v>
      </c>
      <c r="IS13" s="90">
        <v>14.38</v>
      </c>
      <c r="IT13" s="90" t="s">
        <v>5898</v>
      </c>
      <c r="IU13" s="90">
        <v>10.8</v>
      </c>
      <c r="IV13" s="90" t="s">
        <v>5898</v>
      </c>
      <c r="IW13" s="90">
        <v>5.63</v>
      </c>
      <c r="IX13" s="90" t="s">
        <v>5898</v>
      </c>
      <c r="IY13" s="90">
        <v>4.6500000000000004</v>
      </c>
      <c r="IZ13" s="103" t="s">
        <v>5898</v>
      </c>
      <c r="JA13" s="50">
        <v>0.23</v>
      </c>
      <c r="JB13" s="40" t="s">
        <v>5898</v>
      </c>
      <c r="JC13" s="40" t="s">
        <v>5898</v>
      </c>
      <c r="JD13" s="40" t="s">
        <v>5898</v>
      </c>
      <c r="JE13" s="40">
        <v>0.2</v>
      </c>
      <c r="JF13" s="40" t="s">
        <v>5898</v>
      </c>
      <c r="JG13" s="40" t="s">
        <v>5898</v>
      </c>
      <c r="JH13" s="40" t="s">
        <v>5898</v>
      </c>
      <c r="JI13" s="40">
        <v>0.2</v>
      </c>
      <c r="JJ13" s="40" t="s">
        <v>5898</v>
      </c>
      <c r="JK13" s="40" t="s">
        <v>5898</v>
      </c>
      <c r="JL13" s="40" t="s">
        <v>5898</v>
      </c>
      <c r="JM13" s="40">
        <v>0.10408299999999999</v>
      </c>
      <c r="JN13" s="40" t="s">
        <v>5898</v>
      </c>
      <c r="JO13" s="40" t="s">
        <v>5898</v>
      </c>
      <c r="JP13" s="40" t="s">
        <v>5898</v>
      </c>
      <c r="JQ13" s="40">
        <v>0.06</v>
      </c>
      <c r="JR13" s="40" t="s">
        <v>5898</v>
      </c>
      <c r="JS13" s="40" t="s">
        <v>5898</v>
      </c>
      <c r="JT13" s="40" t="s">
        <v>5898</v>
      </c>
      <c r="JU13" s="40">
        <v>0.1</v>
      </c>
      <c r="JV13" s="40" t="s">
        <v>5898</v>
      </c>
      <c r="JW13" s="40" t="s">
        <v>5898</v>
      </c>
      <c r="JX13" s="40" t="s">
        <v>5898</v>
      </c>
      <c r="JY13" s="40">
        <v>0.2</v>
      </c>
      <c r="JZ13" s="40" t="s">
        <v>5898</v>
      </c>
      <c r="KA13" s="40" t="s">
        <v>5898</v>
      </c>
      <c r="KB13" s="40" t="s">
        <v>5898</v>
      </c>
      <c r="KC13" s="40">
        <v>0.06</v>
      </c>
      <c r="KD13" s="40" t="s">
        <v>5898</v>
      </c>
      <c r="KE13" s="40" t="s">
        <v>5898</v>
      </c>
      <c r="KF13" s="40" t="s">
        <v>5898</v>
      </c>
      <c r="KG13" s="40">
        <v>0.12</v>
      </c>
      <c r="KH13" s="40" t="s">
        <v>5898</v>
      </c>
      <c r="KI13" s="40" t="s">
        <v>5898</v>
      </c>
      <c r="KJ13" s="40" t="s">
        <v>5898</v>
      </c>
      <c r="KK13" s="40">
        <v>0.18</v>
      </c>
      <c r="KL13" s="40" t="s">
        <v>5898</v>
      </c>
      <c r="KM13" s="40" t="s">
        <v>5898</v>
      </c>
      <c r="KN13" s="40" t="s">
        <v>5898</v>
      </c>
    </row>
    <row r="14" spans="1:303" x14ac:dyDescent="0.15">
      <c r="A14" s="53">
        <f>'2015年报分红率'!T16</f>
        <v>11</v>
      </c>
      <c r="B14" s="40" t="str">
        <f>'2015年报分红率'!U16</f>
        <v>000540.SZ</v>
      </c>
      <c r="C14" s="40" t="str">
        <f>'2015年报分红率'!V16</f>
        <v>中天城投</v>
      </c>
      <c r="D14" s="40" t="str">
        <f>[1]!EM_S_IPO_LISTEDDATE(B14)</f>
        <v>1994-02-02</v>
      </c>
      <c r="E14" s="166">
        <v>22</v>
      </c>
      <c r="F14" s="56">
        <v>3.5</v>
      </c>
      <c r="G14" s="56">
        <v>6.95</v>
      </c>
      <c r="H14" s="157">
        <v>0.13621057097142858</v>
      </c>
      <c r="I14" s="158">
        <v>7.6557200411099691E-3</v>
      </c>
      <c r="J14" s="159">
        <v>1.5194446958349036E-2</v>
      </c>
      <c r="K14" s="154">
        <v>1.7905699840000002</v>
      </c>
      <c r="L14" s="155" t="s">
        <v>5898</v>
      </c>
      <c r="M14" s="155" t="s">
        <v>5898</v>
      </c>
      <c r="N14" s="155" t="s">
        <v>5898</v>
      </c>
      <c r="O14" s="155">
        <v>0.7168000000000001</v>
      </c>
      <c r="P14" s="155" t="s">
        <v>5898</v>
      </c>
      <c r="Q14" s="155" t="s">
        <v>5898</v>
      </c>
      <c r="R14" s="155" t="s">
        <v>5898</v>
      </c>
      <c r="S14" s="155">
        <v>1.0752000000000002</v>
      </c>
      <c r="T14" s="155" t="s">
        <v>5898</v>
      </c>
      <c r="U14" s="155" t="s">
        <v>5898</v>
      </c>
      <c r="V14" s="155" t="s">
        <v>5898</v>
      </c>
      <c r="W14" s="155">
        <v>0.35840000000000005</v>
      </c>
      <c r="X14" s="155" t="s">
        <v>5898</v>
      </c>
      <c r="Y14" s="155" t="s">
        <v>5898</v>
      </c>
      <c r="Z14" s="155" t="s">
        <v>5898</v>
      </c>
      <c r="AA14" s="155">
        <v>0.35840000000000005</v>
      </c>
      <c r="AB14" s="155" t="s">
        <v>5898</v>
      </c>
      <c r="AC14" s="155" t="s">
        <v>5898</v>
      </c>
      <c r="AD14" s="155" t="s">
        <v>5898</v>
      </c>
      <c r="AE14" s="155">
        <v>0.25600000000000006</v>
      </c>
      <c r="AF14" s="155" t="s">
        <v>5898</v>
      </c>
      <c r="AG14" s="155" t="s">
        <v>5898</v>
      </c>
      <c r="AH14" s="155" t="s">
        <v>5898</v>
      </c>
      <c r="AI14" s="155">
        <v>0.11200000000000002</v>
      </c>
      <c r="AJ14" s="155" t="s">
        <v>5898</v>
      </c>
      <c r="AK14" s="155" t="s">
        <v>5898</v>
      </c>
      <c r="AL14" s="155" t="s">
        <v>5898</v>
      </c>
      <c r="AM14" s="155">
        <v>0.1</v>
      </c>
      <c r="AN14" s="155" t="s">
        <v>5898</v>
      </c>
      <c r="AO14" s="155" t="s">
        <v>5898</v>
      </c>
      <c r="AP14" s="155" t="s">
        <v>5898</v>
      </c>
      <c r="AQ14" s="155">
        <v>0</v>
      </c>
      <c r="AR14" s="155" t="s">
        <v>5898</v>
      </c>
      <c r="AS14" s="155" t="s">
        <v>5898</v>
      </c>
      <c r="AT14" s="155" t="s">
        <v>5898</v>
      </c>
      <c r="AU14" s="155">
        <v>0</v>
      </c>
      <c r="AV14" s="155" t="s">
        <v>5898</v>
      </c>
      <c r="AW14" s="155">
        <v>0</v>
      </c>
      <c r="AX14" s="140" t="s">
        <v>5898</v>
      </c>
      <c r="AY14" s="154">
        <v>8.9600000000000009</v>
      </c>
      <c r="AZ14" s="155">
        <v>8.9600000000000009</v>
      </c>
      <c r="BA14" s="155">
        <v>8.9600000000000009</v>
      </c>
      <c r="BB14" s="155">
        <v>8.9600000000000009</v>
      </c>
      <c r="BC14" s="155">
        <v>3.5840000000000005</v>
      </c>
      <c r="BD14" s="155">
        <v>3.5840000000000005</v>
      </c>
      <c r="BE14" s="155">
        <v>3.5840000000000005</v>
      </c>
      <c r="BF14" s="155">
        <v>3.5840000000000005</v>
      </c>
      <c r="BG14" s="155">
        <v>3.5840000000000005</v>
      </c>
      <c r="BH14" s="155">
        <v>3.5840000000000005</v>
      </c>
      <c r="BI14" s="155">
        <v>3.5840000000000005</v>
      </c>
      <c r="BJ14" s="155">
        <v>3.5840000000000005</v>
      </c>
      <c r="BK14" s="155">
        <v>3.5840000000000005</v>
      </c>
      <c r="BL14" s="155">
        <v>3.5840000000000005</v>
      </c>
      <c r="BM14" s="155">
        <v>3.5840000000000005</v>
      </c>
      <c r="BN14" s="155">
        <v>3.5840000000000005</v>
      </c>
      <c r="BO14" s="155">
        <v>3.5840000000000005</v>
      </c>
      <c r="BP14" s="155">
        <v>3.5840000000000005</v>
      </c>
      <c r="BQ14" s="155">
        <v>3.5840000000000005</v>
      </c>
      <c r="BR14" s="155">
        <v>3.5840000000000005</v>
      </c>
      <c r="BS14" s="155">
        <v>2.5600000000000005</v>
      </c>
      <c r="BT14" s="155">
        <v>2.5600000000000005</v>
      </c>
      <c r="BU14" s="155">
        <v>2.5600000000000005</v>
      </c>
      <c r="BV14" s="155">
        <v>2.5600000000000005</v>
      </c>
      <c r="BW14" s="155">
        <v>1.6</v>
      </c>
      <c r="BX14" s="155">
        <v>1.6</v>
      </c>
      <c r="BY14" s="155">
        <v>1.6</v>
      </c>
      <c r="BZ14" s="155">
        <v>1.6</v>
      </c>
      <c r="CA14" s="155">
        <v>1</v>
      </c>
      <c r="CB14" s="155">
        <v>1</v>
      </c>
      <c r="CC14" s="155">
        <v>1</v>
      </c>
      <c r="CD14" s="155">
        <v>1</v>
      </c>
      <c r="CE14" s="155">
        <v>1</v>
      </c>
      <c r="CF14" s="155">
        <v>1</v>
      </c>
      <c r="CG14" s="155">
        <v>1</v>
      </c>
      <c r="CH14" s="155">
        <v>1</v>
      </c>
      <c r="CI14" s="155">
        <v>1</v>
      </c>
      <c r="CJ14" s="155">
        <v>1</v>
      </c>
      <c r="CK14" s="155">
        <v>1</v>
      </c>
      <c r="CL14" s="156">
        <v>1</v>
      </c>
      <c r="CM14" s="145" t="s">
        <v>5898</v>
      </c>
      <c r="CN14" s="146" t="s">
        <v>5898</v>
      </c>
      <c r="CO14" s="146" t="s">
        <v>5898</v>
      </c>
      <c r="CP14" s="146" t="s">
        <v>5898</v>
      </c>
      <c r="CQ14" s="146">
        <v>1.5</v>
      </c>
      <c r="CR14" s="146" t="s">
        <v>5898</v>
      </c>
      <c r="CS14" s="146" t="s">
        <v>5898</v>
      </c>
      <c r="CT14" s="146" t="s">
        <v>5898</v>
      </c>
      <c r="CU14" s="146" t="s">
        <v>5898</v>
      </c>
      <c r="CV14" s="146" t="s">
        <v>5898</v>
      </c>
      <c r="CW14" s="146" t="s">
        <v>5898</v>
      </c>
      <c r="CX14" s="146" t="s">
        <v>5898</v>
      </c>
      <c r="CY14" s="146" t="s">
        <v>5898</v>
      </c>
      <c r="CZ14" s="146" t="s">
        <v>5898</v>
      </c>
      <c r="DA14" s="146" t="s">
        <v>5898</v>
      </c>
      <c r="DB14" s="146" t="s">
        <v>5898</v>
      </c>
      <c r="DC14" s="146" t="s">
        <v>5898</v>
      </c>
      <c r="DD14" s="146" t="s">
        <v>5898</v>
      </c>
      <c r="DE14" s="146" t="s">
        <v>5898</v>
      </c>
      <c r="DF14" s="146" t="s">
        <v>5898</v>
      </c>
      <c r="DG14" s="146">
        <v>0.4</v>
      </c>
      <c r="DH14" s="146" t="s">
        <v>5898</v>
      </c>
      <c r="DI14" s="146" t="s">
        <v>5898</v>
      </c>
      <c r="DJ14" s="146" t="s">
        <v>5898</v>
      </c>
      <c r="DK14" s="146">
        <v>0.6</v>
      </c>
      <c r="DL14" s="146" t="s">
        <v>5898</v>
      </c>
      <c r="DM14" s="146" t="s">
        <v>5898</v>
      </c>
      <c r="DN14" s="146" t="s">
        <v>5898</v>
      </c>
      <c r="DO14" s="146">
        <v>0.6</v>
      </c>
      <c r="DP14" s="146" t="s">
        <v>5898</v>
      </c>
      <c r="DQ14" s="146" t="s">
        <v>5898</v>
      </c>
      <c r="DR14" s="146" t="s">
        <v>5898</v>
      </c>
      <c r="DS14" s="146" t="s">
        <v>5898</v>
      </c>
      <c r="DT14" s="146" t="s">
        <v>5898</v>
      </c>
      <c r="DU14" s="146" t="s">
        <v>5898</v>
      </c>
      <c r="DV14" s="146" t="s">
        <v>5898</v>
      </c>
      <c r="DW14" s="146" t="s">
        <v>5898</v>
      </c>
      <c r="DX14" s="146" t="s">
        <v>5898</v>
      </c>
      <c r="DY14" s="146" t="s">
        <v>5898</v>
      </c>
      <c r="DZ14" s="147" t="s">
        <v>5898</v>
      </c>
      <c r="EA14" s="131">
        <v>2.1912324561403511E-2</v>
      </c>
      <c r="EB14" s="135">
        <v>1.6977928692699491E-2</v>
      </c>
      <c r="EC14" s="135">
        <v>5.1724137931034482E-2</v>
      </c>
      <c r="ED14" s="135">
        <v>1.4409221902017291E-2</v>
      </c>
      <c r="EE14" s="135">
        <v>1.5698587127158558E-2</v>
      </c>
      <c r="EF14" s="135">
        <v>7.2833211944646759E-3</v>
      </c>
      <c r="EG14" s="135">
        <v>3.7776578521316784E-3</v>
      </c>
      <c r="EH14" s="135">
        <v>2.0161290322580648E-2</v>
      </c>
      <c r="EI14" s="135">
        <v>0</v>
      </c>
      <c r="EJ14" s="135">
        <v>0</v>
      </c>
      <c r="EK14" s="123">
        <v>2.1912324561403511E-2</v>
      </c>
      <c r="EL14" s="124">
        <v>0</v>
      </c>
      <c r="EM14" s="124">
        <v>0</v>
      </c>
      <c r="EN14" s="124">
        <v>0</v>
      </c>
      <c r="EO14" s="124">
        <v>1.6977928692699491E-2</v>
      </c>
      <c r="EP14" s="124">
        <v>0</v>
      </c>
      <c r="EQ14" s="124">
        <v>0</v>
      </c>
      <c r="ER14" s="124">
        <v>0</v>
      </c>
      <c r="ES14" s="124">
        <v>5.1724137931034482E-2</v>
      </c>
      <c r="ET14" s="124">
        <v>0</v>
      </c>
      <c r="EU14" s="124">
        <v>0</v>
      </c>
      <c r="EV14" s="124">
        <v>0</v>
      </c>
      <c r="EW14" s="124">
        <v>1.4409221902017291E-2</v>
      </c>
      <c r="EX14" s="124">
        <v>0</v>
      </c>
      <c r="EY14" s="124">
        <v>0</v>
      </c>
      <c r="EZ14" s="124">
        <v>0</v>
      </c>
      <c r="FA14" s="124">
        <v>1.5698587127158558E-2</v>
      </c>
      <c r="FB14" s="124">
        <v>0</v>
      </c>
      <c r="FC14" s="124">
        <v>0</v>
      </c>
      <c r="FD14" s="124">
        <v>0</v>
      </c>
      <c r="FE14" s="124">
        <v>7.2833211944646759E-3</v>
      </c>
      <c r="FF14" s="124">
        <v>0</v>
      </c>
      <c r="FG14" s="124">
        <v>0</v>
      </c>
      <c r="FH14" s="124">
        <v>0</v>
      </c>
      <c r="FI14" s="124">
        <v>3.7776578521316784E-3</v>
      </c>
      <c r="FJ14" s="124">
        <v>0</v>
      </c>
      <c r="FK14" s="124">
        <v>0</v>
      </c>
      <c r="FL14" s="124">
        <v>0</v>
      </c>
      <c r="FM14" s="124">
        <v>2.0161290322580648E-2</v>
      </c>
      <c r="FN14" s="124">
        <v>0</v>
      </c>
      <c r="FO14" s="124">
        <v>0</v>
      </c>
      <c r="FP14" s="124">
        <v>0</v>
      </c>
      <c r="FQ14" s="124">
        <v>0</v>
      </c>
      <c r="FR14" s="124">
        <v>0</v>
      </c>
      <c r="FS14" s="124">
        <v>0</v>
      </c>
      <c r="FT14" s="124">
        <v>0</v>
      </c>
      <c r="FU14" s="124">
        <v>0</v>
      </c>
      <c r="FV14" s="124">
        <v>0</v>
      </c>
      <c r="FW14" s="124">
        <v>0</v>
      </c>
      <c r="FX14" s="125">
        <v>0</v>
      </c>
      <c r="FY14" s="50" t="s">
        <v>5956</v>
      </c>
      <c r="FZ14" s="88" t="s">
        <v>5898</v>
      </c>
      <c r="GA14" s="88" t="s">
        <v>6426</v>
      </c>
      <c r="GB14" s="88" t="s">
        <v>5898</v>
      </c>
      <c r="GC14" s="88" t="s">
        <v>6051</v>
      </c>
      <c r="GD14" s="88" t="s">
        <v>5898</v>
      </c>
      <c r="GE14" s="88" t="s">
        <v>6448</v>
      </c>
      <c r="GF14" s="88" t="s">
        <v>5898</v>
      </c>
      <c r="GG14" s="88" t="s">
        <v>6052</v>
      </c>
      <c r="GH14" s="88" t="s">
        <v>5898</v>
      </c>
      <c r="GI14" s="88" t="s">
        <v>6449</v>
      </c>
      <c r="GJ14" s="88" t="s">
        <v>5898</v>
      </c>
      <c r="GK14" s="88" t="s">
        <v>6053</v>
      </c>
      <c r="GL14" s="88" t="s">
        <v>5898</v>
      </c>
      <c r="GM14" s="88" t="s">
        <v>6450</v>
      </c>
      <c r="GN14" s="88" t="s">
        <v>5898</v>
      </c>
      <c r="GO14" s="88" t="s">
        <v>6054</v>
      </c>
      <c r="GP14" s="88" t="s">
        <v>5898</v>
      </c>
      <c r="GQ14" s="88" t="s">
        <v>6402</v>
      </c>
      <c r="GR14" s="88" t="s">
        <v>5898</v>
      </c>
      <c r="GS14" s="88" t="s">
        <v>6055</v>
      </c>
      <c r="GT14" s="88" t="s">
        <v>5898</v>
      </c>
      <c r="GU14" s="88" t="s">
        <v>6451</v>
      </c>
      <c r="GV14" s="88" t="s">
        <v>5898</v>
      </c>
      <c r="GW14" s="88" t="s">
        <v>6056</v>
      </c>
      <c r="GX14" s="88" t="s">
        <v>5898</v>
      </c>
      <c r="GY14" s="88" t="s">
        <v>6452</v>
      </c>
      <c r="GZ14" s="88" t="s">
        <v>5898</v>
      </c>
      <c r="HA14" s="88" t="s">
        <v>6057</v>
      </c>
      <c r="HB14" s="88" t="s">
        <v>5898</v>
      </c>
      <c r="HC14" s="88" t="s">
        <v>6453</v>
      </c>
      <c r="HD14" s="88" t="s">
        <v>5898</v>
      </c>
      <c r="HE14" s="88" t="s">
        <v>6058</v>
      </c>
      <c r="HF14" s="88" t="s">
        <v>5898</v>
      </c>
      <c r="HG14" s="88" t="s">
        <v>6454</v>
      </c>
      <c r="HH14" s="88" t="s">
        <v>5898</v>
      </c>
      <c r="HI14" s="88" t="s">
        <v>6059</v>
      </c>
      <c r="HJ14" s="88" t="s">
        <v>5898</v>
      </c>
      <c r="HK14" s="88" t="s">
        <v>6455</v>
      </c>
      <c r="HL14" s="88" t="s">
        <v>5898</v>
      </c>
      <c r="HM14" s="89">
        <v>9.1199999999999992</v>
      </c>
      <c r="HN14" s="90" t="s">
        <v>5898</v>
      </c>
      <c r="HO14" s="90">
        <v>12.6</v>
      </c>
      <c r="HP14" s="90" t="s">
        <v>5898</v>
      </c>
      <c r="HQ14" s="90">
        <v>11.78</v>
      </c>
      <c r="HR14" s="90" t="s">
        <v>5898</v>
      </c>
      <c r="HS14" s="90">
        <v>5.0999999999999996</v>
      </c>
      <c r="HT14" s="90" t="s">
        <v>5898</v>
      </c>
      <c r="HU14" s="90">
        <v>5.8</v>
      </c>
      <c r="HV14" s="90" t="s">
        <v>5898</v>
      </c>
      <c r="HW14" s="90">
        <v>7.01</v>
      </c>
      <c r="HX14" s="90" t="s">
        <v>5898</v>
      </c>
      <c r="HY14" s="90">
        <v>6.94</v>
      </c>
      <c r="HZ14" s="90" t="s">
        <v>5898</v>
      </c>
      <c r="IA14" s="90">
        <v>7.38</v>
      </c>
      <c r="IB14" s="90" t="s">
        <v>5898</v>
      </c>
      <c r="IC14" s="90">
        <v>6.37</v>
      </c>
      <c r="ID14" s="90" t="s">
        <v>5898</v>
      </c>
      <c r="IE14" s="90">
        <v>16.66</v>
      </c>
      <c r="IF14" s="90" t="s">
        <v>5898</v>
      </c>
      <c r="IG14" s="90">
        <v>13.73</v>
      </c>
      <c r="IH14" s="90" t="s">
        <v>5898</v>
      </c>
      <c r="II14" s="90">
        <v>9.0500000000000007</v>
      </c>
      <c r="IJ14" s="90" t="s">
        <v>5898</v>
      </c>
      <c r="IK14" s="90">
        <v>18.53</v>
      </c>
      <c r="IL14" s="90" t="s">
        <v>5898</v>
      </c>
      <c r="IM14" s="90">
        <v>15.58</v>
      </c>
      <c r="IN14" s="90" t="s">
        <v>5898</v>
      </c>
      <c r="IO14" s="90">
        <v>4.96</v>
      </c>
      <c r="IP14" s="90" t="s">
        <v>5898</v>
      </c>
      <c r="IQ14" s="90">
        <v>8.7799999999999994</v>
      </c>
      <c r="IR14" s="90" t="s">
        <v>5898</v>
      </c>
      <c r="IS14" s="90">
        <v>12.41</v>
      </c>
      <c r="IT14" s="90" t="s">
        <v>5898</v>
      </c>
      <c r="IU14" s="90">
        <v>12.42</v>
      </c>
      <c r="IV14" s="90" t="s">
        <v>5898</v>
      </c>
      <c r="IW14" s="90">
        <v>3.5</v>
      </c>
      <c r="IX14" s="90" t="s">
        <v>5898</v>
      </c>
      <c r="IY14" s="90">
        <v>2.4700000000000002</v>
      </c>
      <c r="IZ14" s="103" t="s">
        <v>5898</v>
      </c>
      <c r="JA14" s="50">
        <v>0.1998404</v>
      </c>
      <c r="JB14" s="40" t="s">
        <v>5898</v>
      </c>
      <c r="JC14" s="40" t="s">
        <v>5898</v>
      </c>
      <c r="JD14" s="40" t="s">
        <v>5898</v>
      </c>
      <c r="JE14" s="40">
        <v>0.2</v>
      </c>
      <c r="JF14" s="40" t="s">
        <v>5898</v>
      </c>
      <c r="JG14" s="40" t="s">
        <v>5898</v>
      </c>
      <c r="JH14" s="40" t="s">
        <v>5898</v>
      </c>
      <c r="JI14" s="40">
        <v>0.3</v>
      </c>
      <c r="JJ14" s="40" t="s">
        <v>5898</v>
      </c>
      <c r="JK14" s="40" t="s">
        <v>5898</v>
      </c>
      <c r="JL14" s="40" t="s">
        <v>5898</v>
      </c>
      <c r="JM14" s="40">
        <v>0.1</v>
      </c>
      <c r="JN14" s="40" t="s">
        <v>5898</v>
      </c>
      <c r="JO14" s="40" t="s">
        <v>5898</v>
      </c>
      <c r="JP14" s="40" t="s">
        <v>5898</v>
      </c>
      <c r="JQ14" s="40">
        <v>0.1</v>
      </c>
      <c r="JR14" s="40" t="s">
        <v>5898</v>
      </c>
      <c r="JS14" s="40" t="s">
        <v>5898</v>
      </c>
      <c r="JT14" s="40" t="s">
        <v>5898</v>
      </c>
      <c r="JU14" s="40">
        <v>0.1</v>
      </c>
      <c r="JV14" s="40" t="s">
        <v>5898</v>
      </c>
      <c r="JW14" s="40" t="s">
        <v>5898</v>
      </c>
      <c r="JX14" s="40" t="s">
        <v>5898</v>
      </c>
      <c r="JY14" s="40">
        <v>7.0000000000000007E-2</v>
      </c>
      <c r="JZ14" s="40" t="s">
        <v>5898</v>
      </c>
      <c r="KA14" s="40" t="s">
        <v>5898</v>
      </c>
      <c r="KB14" s="40" t="s">
        <v>5898</v>
      </c>
      <c r="KC14" s="40">
        <v>0.1</v>
      </c>
      <c r="KD14" s="40" t="s">
        <v>5898</v>
      </c>
      <c r="KE14" s="40" t="s">
        <v>5898</v>
      </c>
      <c r="KF14" s="40" t="s">
        <v>5898</v>
      </c>
      <c r="KG14" s="40">
        <v>0</v>
      </c>
      <c r="KH14" s="40" t="s">
        <v>5898</v>
      </c>
      <c r="KI14" s="40" t="s">
        <v>5898</v>
      </c>
      <c r="KJ14" s="40" t="s">
        <v>5898</v>
      </c>
      <c r="KK14" s="40">
        <v>0</v>
      </c>
      <c r="KL14" s="40" t="s">
        <v>5898</v>
      </c>
      <c r="KM14" s="40">
        <v>0</v>
      </c>
      <c r="KN14" s="40" t="s">
        <v>5898</v>
      </c>
    </row>
    <row r="15" spans="1:303" x14ac:dyDescent="0.15">
      <c r="A15" s="53">
        <f>'2015年报分红率'!T17</f>
        <v>12</v>
      </c>
      <c r="B15" s="40" t="str">
        <f>'2015年报分红率'!U17</f>
        <v>000543.SZ</v>
      </c>
      <c r="C15" s="40" t="str">
        <f>'2015年报分红率'!V17</f>
        <v>皖能电力</v>
      </c>
      <c r="D15" s="40" t="str">
        <f>[1]!EM_S_IPO_LISTEDDATE(B15)</f>
        <v>1993-12-20</v>
      </c>
      <c r="E15" s="166">
        <v>23</v>
      </c>
      <c r="F15" s="56">
        <v>4.5999999999999996</v>
      </c>
      <c r="G15" s="56">
        <v>7.85</v>
      </c>
      <c r="H15" s="157">
        <v>2.62608695652174E-2</v>
      </c>
      <c r="I15" s="158">
        <v>9.0520794304983169E-3</v>
      </c>
      <c r="J15" s="159">
        <v>1.1466139281838225E-2</v>
      </c>
      <c r="K15" s="154">
        <v>0.51</v>
      </c>
      <c r="L15" s="155" t="s">
        <v>5898</v>
      </c>
      <c r="M15" s="155">
        <v>2.3E-2</v>
      </c>
      <c r="N15" s="155" t="s">
        <v>5898</v>
      </c>
      <c r="O15" s="155">
        <v>0.18</v>
      </c>
      <c r="P15" s="155" t="s">
        <v>5898</v>
      </c>
      <c r="Q15" s="155" t="s">
        <v>5898</v>
      </c>
      <c r="R15" s="155" t="s">
        <v>5898</v>
      </c>
      <c r="S15" s="155">
        <v>0.3</v>
      </c>
      <c r="T15" s="155" t="s">
        <v>5898</v>
      </c>
      <c r="U15" s="155" t="s">
        <v>5898</v>
      </c>
      <c r="V15" s="155" t="s">
        <v>5898</v>
      </c>
      <c r="W15" s="155">
        <v>0.04</v>
      </c>
      <c r="X15" s="155" t="s">
        <v>5898</v>
      </c>
      <c r="Y15" s="155" t="s">
        <v>5898</v>
      </c>
      <c r="Z15" s="155" t="s">
        <v>5898</v>
      </c>
      <c r="AA15" s="155">
        <v>0.01</v>
      </c>
      <c r="AB15" s="155" t="s">
        <v>5898</v>
      </c>
      <c r="AC15" s="155" t="s">
        <v>5898</v>
      </c>
      <c r="AD15" s="155" t="s">
        <v>5898</v>
      </c>
      <c r="AE15" s="155">
        <v>0.02</v>
      </c>
      <c r="AF15" s="155" t="s">
        <v>5898</v>
      </c>
      <c r="AG15" s="155" t="s">
        <v>5898</v>
      </c>
      <c r="AH15" s="155" t="s">
        <v>5898</v>
      </c>
      <c r="AI15" s="155">
        <v>0.02</v>
      </c>
      <c r="AJ15" s="155" t="s">
        <v>5898</v>
      </c>
      <c r="AK15" s="155" t="s">
        <v>5898</v>
      </c>
      <c r="AL15" s="155" t="s">
        <v>5898</v>
      </c>
      <c r="AM15" s="155">
        <v>0</v>
      </c>
      <c r="AN15" s="155" t="s">
        <v>5898</v>
      </c>
      <c r="AO15" s="155" t="s">
        <v>5898</v>
      </c>
      <c r="AP15" s="155" t="s">
        <v>5898</v>
      </c>
      <c r="AQ15" s="155">
        <v>8.5000000000000006E-2</v>
      </c>
      <c r="AR15" s="155" t="s">
        <v>5898</v>
      </c>
      <c r="AS15" s="155" t="s">
        <v>5898</v>
      </c>
      <c r="AT15" s="155" t="s">
        <v>5898</v>
      </c>
      <c r="AU15" s="155">
        <v>0.02</v>
      </c>
      <c r="AV15" s="155" t="s">
        <v>5898</v>
      </c>
      <c r="AW15" s="155" t="s">
        <v>5898</v>
      </c>
      <c r="AX15" s="140" t="s">
        <v>5898</v>
      </c>
      <c r="AY15" s="154">
        <v>1.7</v>
      </c>
      <c r="AZ15" s="155">
        <v>1.7</v>
      </c>
      <c r="BA15" s="155">
        <v>1</v>
      </c>
      <c r="BB15" s="155">
        <v>1</v>
      </c>
      <c r="BC15" s="155">
        <v>1</v>
      </c>
      <c r="BD15" s="155">
        <v>1</v>
      </c>
      <c r="BE15" s="155">
        <v>1</v>
      </c>
      <c r="BF15" s="155">
        <v>1</v>
      </c>
      <c r="BG15" s="155">
        <v>1</v>
      </c>
      <c r="BH15" s="155">
        <v>1</v>
      </c>
      <c r="BI15" s="155">
        <v>1</v>
      </c>
      <c r="BJ15" s="155">
        <v>1</v>
      </c>
      <c r="BK15" s="155">
        <v>1</v>
      </c>
      <c r="BL15" s="155">
        <v>1</v>
      </c>
      <c r="BM15" s="155">
        <v>1</v>
      </c>
      <c r="BN15" s="155">
        <v>1</v>
      </c>
      <c r="BO15" s="155">
        <v>1</v>
      </c>
      <c r="BP15" s="155">
        <v>1</v>
      </c>
      <c r="BQ15" s="155">
        <v>1</v>
      </c>
      <c r="BR15" s="155">
        <v>1</v>
      </c>
      <c r="BS15" s="155">
        <v>1</v>
      </c>
      <c r="BT15" s="155">
        <v>1</v>
      </c>
      <c r="BU15" s="155">
        <v>1</v>
      </c>
      <c r="BV15" s="155">
        <v>1</v>
      </c>
      <c r="BW15" s="155">
        <v>1</v>
      </c>
      <c r="BX15" s="155">
        <v>1</v>
      </c>
      <c r="BY15" s="155">
        <v>1</v>
      </c>
      <c r="BZ15" s="155">
        <v>1</v>
      </c>
      <c r="CA15" s="155">
        <v>1</v>
      </c>
      <c r="CB15" s="155">
        <v>1</v>
      </c>
      <c r="CC15" s="155">
        <v>1</v>
      </c>
      <c r="CD15" s="155">
        <v>1</v>
      </c>
      <c r="CE15" s="155">
        <v>1</v>
      </c>
      <c r="CF15" s="155">
        <v>1</v>
      </c>
      <c r="CG15" s="155">
        <v>1</v>
      </c>
      <c r="CH15" s="155">
        <v>1</v>
      </c>
      <c r="CI15" s="155">
        <v>1</v>
      </c>
      <c r="CJ15" s="155">
        <v>1</v>
      </c>
      <c r="CK15" s="155">
        <v>1</v>
      </c>
      <c r="CL15" s="156">
        <v>1</v>
      </c>
      <c r="CM15" s="145" t="s">
        <v>5898</v>
      </c>
      <c r="CN15" s="146" t="s">
        <v>5898</v>
      </c>
      <c r="CO15" s="146">
        <v>0.7</v>
      </c>
      <c r="CP15" s="146" t="s">
        <v>5898</v>
      </c>
      <c r="CQ15" s="146" t="s">
        <v>5898</v>
      </c>
      <c r="CR15" s="146" t="s">
        <v>5898</v>
      </c>
      <c r="CS15" s="146" t="s">
        <v>5898</v>
      </c>
      <c r="CT15" s="146" t="s">
        <v>5898</v>
      </c>
      <c r="CU15" s="146" t="s">
        <v>5898</v>
      </c>
      <c r="CV15" s="146" t="s">
        <v>5898</v>
      </c>
      <c r="CW15" s="146" t="s">
        <v>5898</v>
      </c>
      <c r="CX15" s="146" t="s">
        <v>5898</v>
      </c>
      <c r="CY15" s="146" t="s">
        <v>5898</v>
      </c>
      <c r="CZ15" s="146" t="s">
        <v>5898</v>
      </c>
      <c r="DA15" s="146" t="s">
        <v>5898</v>
      </c>
      <c r="DB15" s="146" t="s">
        <v>5898</v>
      </c>
      <c r="DC15" s="146" t="s">
        <v>5898</v>
      </c>
      <c r="DD15" s="146" t="s">
        <v>5898</v>
      </c>
      <c r="DE15" s="146" t="s">
        <v>5898</v>
      </c>
      <c r="DF15" s="146" t="s">
        <v>5898</v>
      </c>
      <c r="DG15" s="146" t="s">
        <v>5898</v>
      </c>
      <c r="DH15" s="146" t="s">
        <v>5898</v>
      </c>
      <c r="DI15" s="146" t="s">
        <v>5898</v>
      </c>
      <c r="DJ15" s="146" t="s">
        <v>5898</v>
      </c>
      <c r="DK15" s="146" t="s">
        <v>5898</v>
      </c>
      <c r="DL15" s="146" t="s">
        <v>5898</v>
      </c>
      <c r="DM15" s="146" t="s">
        <v>5898</v>
      </c>
      <c r="DN15" s="146" t="s">
        <v>5898</v>
      </c>
      <c r="DO15" s="146" t="s">
        <v>5898</v>
      </c>
      <c r="DP15" s="146" t="s">
        <v>5898</v>
      </c>
      <c r="DQ15" s="146" t="s">
        <v>5898</v>
      </c>
      <c r="DR15" s="146" t="s">
        <v>5898</v>
      </c>
      <c r="DS15" s="146" t="s">
        <v>5898</v>
      </c>
      <c r="DT15" s="146" t="s">
        <v>5898</v>
      </c>
      <c r="DU15" s="146" t="s">
        <v>5898</v>
      </c>
      <c r="DV15" s="146" t="s">
        <v>5898</v>
      </c>
      <c r="DW15" s="146" t="s">
        <v>5898</v>
      </c>
      <c r="DX15" s="146" t="s">
        <v>5898</v>
      </c>
      <c r="DY15" s="146" t="s">
        <v>5898</v>
      </c>
      <c r="DZ15" s="147" t="s">
        <v>5898</v>
      </c>
      <c r="EA15" s="131">
        <v>3.6495905354434463E-2</v>
      </c>
      <c r="EB15" s="135">
        <v>1.4018691588785047E-2</v>
      </c>
      <c r="EC15" s="135">
        <v>4.2016806722689079E-2</v>
      </c>
      <c r="ED15" s="135">
        <v>5.2287581699346402E-3</v>
      </c>
      <c r="EE15" s="135">
        <v>1.9801980198019802E-3</v>
      </c>
      <c r="EF15" s="135">
        <v>2.9325513196480938E-3</v>
      </c>
      <c r="EG15" s="135">
        <v>2.1390374331550803E-3</v>
      </c>
      <c r="EH15" s="135">
        <v>0</v>
      </c>
      <c r="EI15" s="135">
        <v>5.5016181229773468E-3</v>
      </c>
      <c r="EJ15" s="135">
        <v>4.3478260869565218E-3</v>
      </c>
      <c r="EK15" s="123">
        <v>3.5419126328217233E-2</v>
      </c>
      <c r="EL15" s="124">
        <v>0</v>
      </c>
      <c r="EM15" s="124">
        <v>1.0767790262172284E-3</v>
      </c>
      <c r="EN15" s="124">
        <v>0</v>
      </c>
      <c r="EO15" s="124">
        <v>1.4018691588785047E-2</v>
      </c>
      <c r="EP15" s="124">
        <v>0</v>
      </c>
      <c r="EQ15" s="124">
        <v>0</v>
      </c>
      <c r="ER15" s="124">
        <v>0</v>
      </c>
      <c r="ES15" s="124">
        <v>4.2016806722689079E-2</v>
      </c>
      <c r="ET15" s="124">
        <v>0</v>
      </c>
      <c r="EU15" s="124">
        <v>0</v>
      </c>
      <c r="EV15" s="124">
        <v>0</v>
      </c>
      <c r="EW15" s="124">
        <v>5.2287581699346402E-3</v>
      </c>
      <c r="EX15" s="124">
        <v>0</v>
      </c>
      <c r="EY15" s="124">
        <v>0</v>
      </c>
      <c r="EZ15" s="124">
        <v>0</v>
      </c>
      <c r="FA15" s="124">
        <v>1.9801980198019802E-3</v>
      </c>
      <c r="FB15" s="124">
        <v>0</v>
      </c>
      <c r="FC15" s="124">
        <v>0</v>
      </c>
      <c r="FD15" s="124">
        <v>0</v>
      </c>
      <c r="FE15" s="124">
        <v>2.9325513196480938E-3</v>
      </c>
      <c r="FF15" s="124">
        <v>0</v>
      </c>
      <c r="FG15" s="124">
        <v>0</v>
      </c>
      <c r="FH15" s="124">
        <v>0</v>
      </c>
      <c r="FI15" s="124">
        <v>2.1390374331550803E-3</v>
      </c>
      <c r="FJ15" s="124">
        <v>0</v>
      </c>
      <c r="FK15" s="124">
        <v>0</v>
      </c>
      <c r="FL15" s="124">
        <v>0</v>
      </c>
      <c r="FM15" s="124">
        <v>0</v>
      </c>
      <c r="FN15" s="124">
        <v>0</v>
      </c>
      <c r="FO15" s="124">
        <v>0</v>
      </c>
      <c r="FP15" s="124">
        <v>0</v>
      </c>
      <c r="FQ15" s="124">
        <v>5.5016181229773468E-3</v>
      </c>
      <c r="FR15" s="124">
        <v>0</v>
      </c>
      <c r="FS15" s="124">
        <v>0</v>
      </c>
      <c r="FT15" s="124">
        <v>0</v>
      </c>
      <c r="FU15" s="124">
        <v>4.3478260869565218E-3</v>
      </c>
      <c r="FV15" s="124">
        <v>0</v>
      </c>
      <c r="FW15" s="124">
        <v>0</v>
      </c>
      <c r="FX15" s="125">
        <v>0</v>
      </c>
      <c r="FY15" s="50" t="s">
        <v>5902</v>
      </c>
      <c r="FZ15" s="88" t="s">
        <v>5898</v>
      </c>
      <c r="GA15" s="88" t="s">
        <v>6456</v>
      </c>
      <c r="GB15" s="88" t="s">
        <v>5898</v>
      </c>
      <c r="GC15" s="88" t="s">
        <v>6060</v>
      </c>
      <c r="GD15" s="88" t="s">
        <v>5898</v>
      </c>
      <c r="GE15" s="88" t="s">
        <v>6457</v>
      </c>
      <c r="GF15" s="88" t="s">
        <v>5898</v>
      </c>
      <c r="GG15" s="88" t="s">
        <v>6061</v>
      </c>
      <c r="GH15" s="88" t="s">
        <v>5898</v>
      </c>
      <c r="GI15" s="88" t="s">
        <v>6458</v>
      </c>
      <c r="GJ15" s="88" t="s">
        <v>5898</v>
      </c>
      <c r="GK15" s="88" t="s">
        <v>6062</v>
      </c>
      <c r="GL15" s="88" t="s">
        <v>5898</v>
      </c>
      <c r="GM15" s="88" t="s">
        <v>6459</v>
      </c>
      <c r="GN15" s="88" t="s">
        <v>5898</v>
      </c>
      <c r="GO15" s="88" t="s">
        <v>6063</v>
      </c>
      <c r="GP15" s="88" t="s">
        <v>5898</v>
      </c>
      <c r="GQ15" s="88" t="s">
        <v>6460</v>
      </c>
      <c r="GR15" s="88" t="s">
        <v>5898</v>
      </c>
      <c r="GS15" s="88" t="s">
        <v>6064</v>
      </c>
      <c r="GT15" s="88" t="s">
        <v>5898</v>
      </c>
      <c r="GU15" s="88" t="s">
        <v>6461</v>
      </c>
      <c r="GV15" s="88" t="s">
        <v>5898</v>
      </c>
      <c r="GW15" s="88" t="s">
        <v>6065</v>
      </c>
      <c r="GX15" s="88" t="s">
        <v>5898</v>
      </c>
      <c r="GY15" s="88" t="s">
        <v>6432</v>
      </c>
      <c r="GZ15" s="88" t="s">
        <v>5898</v>
      </c>
      <c r="HA15" s="88" t="s">
        <v>6066</v>
      </c>
      <c r="HB15" s="88" t="s">
        <v>5898</v>
      </c>
      <c r="HC15" s="88" t="s">
        <v>6462</v>
      </c>
      <c r="HD15" s="88" t="s">
        <v>5898</v>
      </c>
      <c r="HE15" s="88" t="s">
        <v>6067</v>
      </c>
      <c r="HF15" s="88" t="s">
        <v>5898</v>
      </c>
      <c r="HG15" s="88" t="s">
        <v>6406</v>
      </c>
      <c r="HH15" s="88" t="s">
        <v>5898</v>
      </c>
      <c r="HI15" s="88" t="s">
        <v>6068</v>
      </c>
      <c r="HJ15" s="88" t="s">
        <v>5898</v>
      </c>
      <c r="HK15" s="88" t="s">
        <v>6463</v>
      </c>
      <c r="HL15" s="88" t="s">
        <v>5898</v>
      </c>
      <c r="HM15" s="89">
        <v>8.4700000000000006</v>
      </c>
      <c r="HN15" s="90" t="s">
        <v>5898</v>
      </c>
      <c r="HO15" s="90">
        <v>21.36</v>
      </c>
      <c r="HP15" s="90" t="s">
        <v>5898</v>
      </c>
      <c r="HQ15" s="90">
        <v>12.84</v>
      </c>
      <c r="HR15" s="90" t="s">
        <v>5898</v>
      </c>
      <c r="HS15" s="90">
        <v>6.6</v>
      </c>
      <c r="HT15" s="90" t="s">
        <v>5898</v>
      </c>
      <c r="HU15" s="90">
        <v>7.14</v>
      </c>
      <c r="HV15" s="90" t="s">
        <v>5898</v>
      </c>
      <c r="HW15" s="90">
        <v>5.8</v>
      </c>
      <c r="HX15" s="90" t="s">
        <v>5898</v>
      </c>
      <c r="HY15" s="90">
        <v>7.65</v>
      </c>
      <c r="HZ15" s="90" t="s">
        <v>5898</v>
      </c>
      <c r="IA15" s="90">
        <v>7.01</v>
      </c>
      <c r="IB15" s="90" t="s">
        <v>5898</v>
      </c>
      <c r="IC15" s="90">
        <v>5.05</v>
      </c>
      <c r="ID15" s="90" t="s">
        <v>5898</v>
      </c>
      <c r="IE15" s="90">
        <v>8.1999999999999993</v>
      </c>
      <c r="IF15" s="90" t="s">
        <v>5898</v>
      </c>
      <c r="IG15" s="90">
        <v>6.82</v>
      </c>
      <c r="IH15" s="90" t="s">
        <v>5898</v>
      </c>
      <c r="II15" s="90">
        <v>6.46</v>
      </c>
      <c r="IJ15" s="90" t="s">
        <v>5898</v>
      </c>
      <c r="IK15" s="90">
        <v>9.35</v>
      </c>
      <c r="IL15" s="90" t="s">
        <v>5898</v>
      </c>
      <c r="IM15" s="90">
        <v>7.94</v>
      </c>
      <c r="IN15" s="90" t="s">
        <v>5898</v>
      </c>
      <c r="IO15" s="90">
        <v>4.13</v>
      </c>
      <c r="IP15" s="90" t="s">
        <v>5898</v>
      </c>
      <c r="IQ15" s="90">
        <v>6.26</v>
      </c>
      <c r="IR15" s="90" t="s">
        <v>5898</v>
      </c>
      <c r="IS15" s="90">
        <v>15.45</v>
      </c>
      <c r="IT15" s="90" t="s">
        <v>5898</v>
      </c>
      <c r="IU15" s="90">
        <v>20.03</v>
      </c>
      <c r="IV15" s="90" t="s">
        <v>5898</v>
      </c>
      <c r="IW15" s="90">
        <v>4.5999999999999996</v>
      </c>
      <c r="IX15" s="90" t="s">
        <v>5898</v>
      </c>
      <c r="IY15" s="90">
        <v>3.6</v>
      </c>
      <c r="IZ15" s="103" t="s">
        <v>5898</v>
      </c>
      <c r="JA15" s="50">
        <v>0.3</v>
      </c>
      <c r="JB15" s="40" t="s">
        <v>5898</v>
      </c>
      <c r="JC15" s="40">
        <v>2.3E-2</v>
      </c>
      <c r="JD15" s="40" t="s">
        <v>5898</v>
      </c>
      <c r="JE15" s="40">
        <v>0.18</v>
      </c>
      <c r="JF15" s="40" t="s">
        <v>5898</v>
      </c>
      <c r="JG15" s="40" t="s">
        <v>5898</v>
      </c>
      <c r="JH15" s="40" t="s">
        <v>5898</v>
      </c>
      <c r="JI15" s="40">
        <v>0.3</v>
      </c>
      <c r="JJ15" s="40" t="s">
        <v>5898</v>
      </c>
      <c r="JK15" s="40" t="s">
        <v>5898</v>
      </c>
      <c r="JL15" s="40" t="s">
        <v>5898</v>
      </c>
      <c r="JM15" s="40">
        <v>0.04</v>
      </c>
      <c r="JN15" s="40" t="s">
        <v>5898</v>
      </c>
      <c r="JO15" s="40" t="s">
        <v>5898</v>
      </c>
      <c r="JP15" s="40" t="s">
        <v>5898</v>
      </c>
      <c r="JQ15" s="40">
        <v>0.01</v>
      </c>
      <c r="JR15" s="40" t="s">
        <v>5898</v>
      </c>
      <c r="JS15" s="40" t="s">
        <v>5898</v>
      </c>
      <c r="JT15" s="40" t="s">
        <v>5898</v>
      </c>
      <c r="JU15" s="40">
        <v>0.02</v>
      </c>
      <c r="JV15" s="40" t="s">
        <v>5898</v>
      </c>
      <c r="JW15" s="40" t="s">
        <v>5898</v>
      </c>
      <c r="JX15" s="40" t="s">
        <v>5898</v>
      </c>
      <c r="JY15" s="40">
        <v>0.02</v>
      </c>
      <c r="JZ15" s="40" t="s">
        <v>5898</v>
      </c>
      <c r="KA15" s="40" t="s">
        <v>5898</v>
      </c>
      <c r="KB15" s="40" t="s">
        <v>5898</v>
      </c>
      <c r="KC15" s="40">
        <v>0</v>
      </c>
      <c r="KD15" s="40" t="s">
        <v>5898</v>
      </c>
      <c r="KE15" s="40" t="s">
        <v>5898</v>
      </c>
      <c r="KF15" s="40" t="s">
        <v>5898</v>
      </c>
      <c r="KG15" s="40">
        <v>8.5000000000000006E-2</v>
      </c>
      <c r="KH15" s="40" t="s">
        <v>5898</v>
      </c>
      <c r="KI15" s="40" t="s">
        <v>5898</v>
      </c>
      <c r="KJ15" s="40" t="s">
        <v>5898</v>
      </c>
      <c r="KK15" s="40">
        <v>0.02</v>
      </c>
      <c r="KL15" s="40" t="s">
        <v>5898</v>
      </c>
      <c r="KM15" s="40" t="s">
        <v>5898</v>
      </c>
      <c r="KN15" s="40" t="s">
        <v>5898</v>
      </c>
    </row>
    <row r="16" spans="1:303" x14ac:dyDescent="0.15">
      <c r="A16" s="53">
        <f>'2015年报分红率'!T18</f>
        <v>13</v>
      </c>
      <c r="B16" s="40" t="str">
        <f>'2015年报分红率'!U18</f>
        <v>000550.SZ</v>
      </c>
      <c r="C16" s="40" t="str">
        <f>'2015年报分红率'!V18</f>
        <v>江铃汽车</v>
      </c>
      <c r="D16" s="40" t="str">
        <f>[1]!EM_S_IPO_LISTEDDATE(B16)</f>
        <v>1993-12-01</v>
      </c>
      <c r="E16" s="166">
        <v>23</v>
      </c>
      <c r="F16" s="56">
        <v>12.4</v>
      </c>
      <c r="G16" s="56">
        <v>24.87</v>
      </c>
      <c r="H16" s="157">
        <v>5.2661290322580642E-2</v>
      </c>
      <c r="I16" s="158">
        <v>2.625653397667873E-2</v>
      </c>
      <c r="J16" s="159">
        <v>3.0366298285443422E-2</v>
      </c>
      <c r="K16" s="154">
        <v>1.03</v>
      </c>
      <c r="L16" s="155" t="s">
        <v>5898</v>
      </c>
      <c r="M16" s="155" t="s">
        <v>5898</v>
      </c>
      <c r="N16" s="155" t="s">
        <v>5898</v>
      </c>
      <c r="O16" s="155">
        <v>0.97</v>
      </c>
      <c r="P16" s="155" t="s">
        <v>5898</v>
      </c>
      <c r="Q16" s="155" t="s">
        <v>5898</v>
      </c>
      <c r="R16" s="155" t="s">
        <v>5898</v>
      </c>
      <c r="S16" s="155">
        <v>0.79</v>
      </c>
      <c r="T16" s="155" t="s">
        <v>5898</v>
      </c>
      <c r="U16" s="155" t="s">
        <v>5898</v>
      </c>
      <c r="V16" s="155" t="s">
        <v>5898</v>
      </c>
      <c r="W16" s="155">
        <v>0.7</v>
      </c>
      <c r="X16" s="155" t="s">
        <v>5898</v>
      </c>
      <c r="Y16" s="155" t="s">
        <v>5898</v>
      </c>
      <c r="Z16" s="155" t="s">
        <v>5898</v>
      </c>
      <c r="AA16" s="155">
        <v>0.86</v>
      </c>
      <c r="AB16" s="155" t="s">
        <v>5898</v>
      </c>
      <c r="AC16" s="155" t="s">
        <v>5898</v>
      </c>
      <c r="AD16" s="155" t="s">
        <v>5898</v>
      </c>
      <c r="AE16" s="155">
        <v>0.79</v>
      </c>
      <c r="AF16" s="155" t="s">
        <v>5898</v>
      </c>
      <c r="AG16" s="155" t="s">
        <v>5898</v>
      </c>
      <c r="AH16" s="155" t="s">
        <v>5898</v>
      </c>
      <c r="AI16" s="155">
        <v>0.49</v>
      </c>
      <c r="AJ16" s="155" t="s">
        <v>5898</v>
      </c>
      <c r="AK16" s="155" t="s">
        <v>5898</v>
      </c>
      <c r="AL16" s="155" t="s">
        <v>5898</v>
      </c>
      <c r="AM16" s="155">
        <v>0.3</v>
      </c>
      <c r="AN16" s="155" t="s">
        <v>5898</v>
      </c>
      <c r="AO16" s="155" t="s">
        <v>5898</v>
      </c>
      <c r="AP16" s="155" t="s">
        <v>5898</v>
      </c>
      <c r="AQ16" s="155">
        <v>0.3</v>
      </c>
      <c r="AR16" s="155" t="s">
        <v>5898</v>
      </c>
      <c r="AS16" s="155" t="s">
        <v>5898</v>
      </c>
      <c r="AT16" s="155" t="s">
        <v>5898</v>
      </c>
      <c r="AU16" s="155">
        <v>0.3</v>
      </c>
      <c r="AV16" s="155" t="s">
        <v>5898</v>
      </c>
      <c r="AW16" s="155" t="s">
        <v>5898</v>
      </c>
      <c r="AX16" s="140" t="s">
        <v>5898</v>
      </c>
      <c r="AY16" s="154">
        <v>1</v>
      </c>
      <c r="AZ16" s="155">
        <v>1</v>
      </c>
      <c r="BA16" s="155">
        <v>1</v>
      </c>
      <c r="BB16" s="155">
        <v>1</v>
      </c>
      <c r="BC16" s="155">
        <v>1</v>
      </c>
      <c r="BD16" s="155">
        <v>1</v>
      </c>
      <c r="BE16" s="155">
        <v>1</v>
      </c>
      <c r="BF16" s="155">
        <v>1</v>
      </c>
      <c r="BG16" s="155">
        <v>1</v>
      </c>
      <c r="BH16" s="155">
        <v>1</v>
      </c>
      <c r="BI16" s="155">
        <v>1</v>
      </c>
      <c r="BJ16" s="155">
        <v>1</v>
      </c>
      <c r="BK16" s="155">
        <v>1</v>
      </c>
      <c r="BL16" s="155">
        <v>1</v>
      </c>
      <c r="BM16" s="155">
        <v>1</v>
      </c>
      <c r="BN16" s="155">
        <v>1</v>
      </c>
      <c r="BO16" s="155">
        <v>1</v>
      </c>
      <c r="BP16" s="155">
        <v>1</v>
      </c>
      <c r="BQ16" s="155">
        <v>1</v>
      </c>
      <c r="BR16" s="155">
        <v>1</v>
      </c>
      <c r="BS16" s="155">
        <v>1</v>
      </c>
      <c r="BT16" s="155">
        <v>1</v>
      </c>
      <c r="BU16" s="155">
        <v>1</v>
      </c>
      <c r="BV16" s="155">
        <v>1</v>
      </c>
      <c r="BW16" s="155">
        <v>1</v>
      </c>
      <c r="BX16" s="155">
        <v>1</v>
      </c>
      <c r="BY16" s="155">
        <v>1</v>
      </c>
      <c r="BZ16" s="155">
        <v>1</v>
      </c>
      <c r="CA16" s="155">
        <v>1</v>
      </c>
      <c r="CB16" s="155">
        <v>1</v>
      </c>
      <c r="CC16" s="155">
        <v>1</v>
      </c>
      <c r="CD16" s="155">
        <v>1</v>
      </c>
      <c r="CE16" s="155">
        <v>1</v>
      </c>
      <c r="CF16" s="155">
        <v>1</v>
      </c>
      <c r="CG16" s="155">
        <v>1</v>
      </c>
      <c r="CH16" s="155">
        <v>1</v>
      </c>
      <c r="CI16" s="155">
        <v>1</v>
      </c>
      <c r="CJ16" s="155">
        <v>1</v>
      </c>
      <c r="CK16" s="155">
        <v>1</v>
      </c>
      <c r="CL16" s="156">
        <v>1</v>
      </c>
      <c r="CM16" s="145" t="s">
        <v>5898</v>
      </c>
      <c r="CN16" s="146" t="s">
        <v>5898</v>
      </c>
      <c r="CO16" s="146" t="s">
        <v>5898</v>
      </c>
      <c r="CP16" s="146" t="s">
        <v>5898</v>
      </c>
      <c r="CQ16" s="146" t="s">
        <v>5898</v>
      </c>
      <c r="CR16" s="146" t="s">
        <v>5898</v>
      </c>
      <c r="CS16" s="146" t="s">
        <v>5898</v>
      </c>
      <c r="CT16" s="146" t="s">
        <v>5898</v>
      </c>
      <c r="CU16" s="146" t="s">
        <v>5898</v>
      </c>
      <c r="CV16" s="146" t="s">
        <v>5898</v>
      </c>
      <c r="CW16" s="146" t="s">
        <v>5898</v>
      </c>
      <c r="CX16" s="146" t="s">
        <v>5898</v>
      </c>
      <c r="CY16" s="146" t="s">
        <v>5898</v>
      </c>
      <c r="CZ16" s="146" t="s">
        <v>5898</v>
      </c>
      <c r="DA16" s="146" t="s">
        <v>5898</v>
      </c>
      <c r="DB16" s="146" t="s">
        <v>5898</v>
      </c>
      <c r="DC16" s="146" t="s">
        <v>5898</v>
      </c>
      <c r="DD16" s="146" t="s">
        <v>5898</v>
      </c>
      <c r="DE16" s="146" t="s">
        <v>5898</v>
      </c>
      <c r="DF16" s="146" t="s">
        <v>5898</v>
      </c>
      <c r="DG16" s="146" t="s">
        <v>5898</v>
      </c>
      <c r="DH16" s="146" t="s">
        <v>5898</v>
      </c>
      <c r="DI16" s="146" t="s">
        <v>5898</v>
      </c>
      <c r="DJ16" s="146" t="s">
        <v>5898</v>
      </c>
      <c r="DK16" s="146" t="s">
        <v>5898</v>
      </c>
      <c r="DL16" s="146" t="s">
        <v>5898</v>
      </c>
      <c r="DM16" s="146" t="s">
        <v>5898</v>
      </c>
      <c r="DN16" s="146" t="s">
        <v>5898</v>
      </c>
      <c r="DO16" s="146" t="s">
        <v>5898</v>
      </c>
      <c r="DP16" s="146" t="s">
        <v>5898</v>
      </c>
      <c r="DQ16" s="146" t="s">
        <v>5898</v>
      </c>
      <c r="DR16" s="146" t="s">
        <v>5898</v>
      </c>
      <c r="DS16" s="146" t="s">
        <v>5898</v>
      </c>
      <c r="DT16" s="146" t="s">
        <v>5898</v>
      </c>
      <c r="DU16" s="146" t="s">
        <v>5898</v>
      </c>
      <c r="DV16" s="146" t="s">
        <v>5898</v>
      </c>
      <c r="DW16" s="146" t="s">
        <v>5898</v>
      </c>
      <c r="DX16" s="146" t="s">
        <v>5898</v>
      </c>
      <c r="DY16" s="146" t="s">
        <v>5898</v>
      </c>
      <c r="DZ16" s="147" t="s">
        <v>5898</v>
      </c>
      <c r="EA16" s="131">
        <v>3.4356237491661105E-2</v>
      </c>
      <c r="EB16" s="135">
        <v>3.2013201320132009E-2</v>
      </c>
      <c r="EC16" s="135">
        <v>3.1090121999212909E-2</v>
      </c>
      <c r="ED16" s="135">
        <v>3.8932146829810894E-2</v>
      </c>
      <c r="EE16" s="135">
        <v>4.302151075537769E-2</v>
      </c>
      <c r="EF16" s="135">
        <v>2.8685548293391434E-2</v>
      </c>
      <c r="EG16" s="135">
        <v>2.1322889469103566E-2</v>
      </c>
      <c r="EH16" s="135">
        <v>3.5714285714285712E-2</v>
      </c>
      <c r="EI16" s="135">
        <v>1.433349259436216E-2</v>
      </c>
      <c r="EJ16" s="135">
        <v>2.4193548387096774E-2</v>
      </c>
      <c r="EK16" s="123">
        <v>3.4356237491661105E-2</v>
      </c>
      <c r="EL16" s="124">
        <v>0</v>
      </c>
      <c r="EM16" s="124">
        <v>0</v>
      </c>
      <c r="EN16" s="124">
        <v>0</v>
      </c>
      <c r="EO16" s="124">
        <v>3.2013201320132009E-2</v>
      </c>
      <c r="EP16" s="124">
        <v>0</v>
      </c>
      <c r="EQ16" s="124">
        <v>0</v>
      </c>
      <c r="ER16" s="124">
        <v>0</v>
      </c>
      <c r="ES16" s="124">
        <v>3.1090121999212909E-2</v>
      </c>
      <c r="ET16" s="124">
        <v>0</v>
      </c>
      <c r="EU16" s="124">
        <v>0</v>
      </c>
      <c r="EV16" s="124">
        <v>0</v>
      </c>
      <c r="EW16" s="124">
        <v>3.8932146829810894E-2</v>
      </c>
      <c r="EX16" s="124">
        <v>0</v>
      </c>
      <c r="EY16" s="124">
        <v>0</v>
      </c>
      <c r="EZ16" s="124">
        <v>0</v>
      </c>
      <c r="FA16" s="124">
        <v>4.302151075537769E-2</v>
      </c>
      <c r="FB16" s="124">
        <v>0</v>
      </c>
      <c r="FC16" s="124">
        <v>0</v>
      </c>
      <c r="FD16" s="124">
        <v>0</v>
      </c>
      <c r="FE16" s="124">
        <v>2.8685548293391434E-2</v>
      </c>
      <c r="FF16" s="124">
        <v>0</v>
      </c>
      <c r="FG16" s="124">
        <v>0</v>
      </c>
      <c r="FH16" s="124">
        <v>0</v>
      </c>
      <c r="FI16" s="124">
        <v>2.1322889469103566E-2</v>
      </c>
      <c r="FJ16" s="124">
        <v>0</v>
      </c>
      <c r="FK16" s="124">
        <v>0</v>
      </c>
      <c r="FL16" s="124">
        <v>0</v>
      </c>
      <c r="FM16" s="124">
        <v>3.5714285714285712E-2</v>
      </c>
      <c r="FN16" s="124">
        <v>0</v>
      </c>
      <c r="FO16" s="124">
        <v>0</v>
      </c>
      <c r="FP16" s="124">
        <v>0</v>
      </c>
      <c r="FQ16" s="124">
        <v>1.433349259436216E-2</v>
      </c>
      <c r="FR16" s="124">
        <v>0</v>
      </c>
      <c r="FS16" s="124">
        <v>0</v>
      </c>
      <c r="FT16" s="124">
        <v>0</v>
      </c>
      <c r="FU16" s="124">
        <v>2.4193548387096774E-2</v>
      </c>
      <c r="FV16" s="124">
        <v>0</v>
      </c>
      <c r="FW16" s="124">
        <v>0</v>
      </c>
      <c r="FX16" s="125">
        <v>0</v>
      </c>
      <c r="FY16" s="50" t="s">
        <v>5928</v>
      </c>
      <c r="FZ16" s="88" t="s">
        <v>5898</v>
      </c>
      <c r="GA16" s="88" t="s">
        <v>6426</v>
      </c>
      <c r="GB16" s="88" t="s">
        <v>5898</v>
      </c>
      <c r="GC16" s="88" t="s">
        <v>6069</v>
      </c>
      <c r="GD16" s="88" t="s">
        <v>5898</v>
      </c>
      <c r="GE16" s="88" t="s">
        <v>6427</v>
      </c>
      <c r="GF16" s="88" t="s">
        <v>5898</v>
      </c>
      <c r="GG16" s="88" t="s">
        <v>6070</v>
      </c>
      <c r="GH16" s="88" t="s">
        <v>5898</v>
      </c>
      <c r="GI16" s="88" t="s">
        <v>6464</v>
      </c>
      <c r="GJ16" s="88" t="s">
        <v>5898</v>
      </c>
      <c r="GK16" s="88" t="s">
        <v>6071</v>
      </c>
      <c r="GL16" s="88" t="s">
        <v>5898</v>
      </c>
      <c r="GM16" s="88" t="s">
        <v>6465</v>
      </c>
      <c r="GN16" s="88" t="s">
        <v>5898</v>
      </c>
      <c r="GO16" s="88" t="s">
        <v>6005</v>
      </c>
      <c r="GP16" s="88" t="s">
        <v>5898</v>
      </c>
      <c r="GQ16" s="88" t="s">
        <v>6466</v>
      </c>
      <c r="GR16" s="88" t="s">
        <v>5898</v>
      </c>
      <c r="GS16" s="88" t="s">
        <v>6064</v>
      </c>
      <c r="GT16" s="88" t="s">
        <v>5898</v>
      </c>
      <c r="GU16" s="88" t="s">
        <v>6431</v>
      </c>
      <c r="GV16" s="88" t="s">
        <v>5898</v>
      </c>
      <c r="GW16" s="88" t="s">
        <v>6072</v>
      </c>
      <c r="GX16" s="88" t="s">
        <v>5898</v>
      </c>
      <c r="GY16" s="88" t="s">
        <v>6467</v>
      </c>
      <c r="GZ16" s="88" t="s">
        <v>5898</v>
      </c>
      <c r="HA16" s="88" t="s">
        <v>6066</v>
      </c>
      <c r="HB16" s="88" t="s">
        <v>5898</v>
      </c>
      <c r="HC16" s="88" t="s">
        <v>6433</v>
      </c>
      <c r="HD16" s="88" t="s">
        <v>5898</v>
      </c>
      <c r="HE16" s="88" t="s">
        <v>6073</v>
      </c>
      <c r="HF16" s="88" t="s">
        <v>5898</v>
      </c>
      <c r="HG16" s="88" t="s">
        <v>6468</v>
      </c>
      <c r="HH16" s="88" t="s">
        <v>5898</v>
      </c>
      <c r="HI16" s="88" t="s">
        <v>6074</v>
      </c>
      <c r="HJ16" s="88" t="s">
        <v>5898</v>
      </c>
      <c r="HK16" s="88" t="s">
        <v>6397</v>
      </c>
      <c r="HL16" s="88" t="s">
        <v>5898</v>
      </c>
      <c r="HM16" s="89">
        <v>29.98</v>
      </c>
      <c r="HN16" s="90" t="s">
        <v>5898</v>
      </c>
      <c r="HO16" s="90">
        <v>36.700000000000003</v>
      </c>
      <c r="HP16" s="90" t="s">
        <v>5898</v>
      </c>
      <c r="HQ16" s="90">
        <v>30.3</v>
      </c>
      <c r="HR16" s="90" t="s">
        <v>5898</v>
      </c>
      <c r="HS16" s="90">
        <v>28.98</v>
      </c>
      <c r="HT16" s="90" t="s">
        <v>5898</v>
      </c>
      <c r="HU16" s="90">
        <v>25.41</v>
      </c>
      <c r="HV16" s="90" t="s">
        <v>5898</v>
      </c>
      <c r="HW16" s="90">
        <v>15.31</v>
      </c>
      <c r="HX16" s="90" t="s">
        <v>5898</v>
      </c>
      <c r="HY16" s="90">
        <v>17.98</v>
      </c>
      <c r="HZ16" s="90" t="s">
        <v>5898</v>
      </c>
      <c r="IA16" s="90">
        <v>21.35</v>
      </c>
      <c r="IB16" s="90" t="s">
        <v>5898</v>
      </c>
      <c r="IC16" s="90">
        <v>19.989999999999998</v>
      </c>
      <c r="ID16" s="90" t="s">
        <v>5898</v>
      </c>
      <c r="IE16" s="90">
        <v>26.27</v>
      </c>
      <c r="IF16" s="90" t="s">
        <v>5898</v>
      </c>
      <c r="IG16" s="90">
        <v>27.54</v>
      </c>
      <c r="IH16" s="90" t="s">
        <v>5898</v>
      </c>
      <c r="II16" s="90">
        <v>18</v>
      </c>
      <c r="IJ16" s="90" t="s">
        <v>5898</v>
      </c>
      <c r="IK16" s="90">
        <v>22.98</v>
      </c>
      <c r="IL16" s="90" t="s">
        <v>5898</v>
      </c>
      <c r="IM16" s="90">
        <v>14.45</v>
      </c>
      <c r="IN16" s="90" t="s">
        <v>5898</v>
      </c>
      <c r="IO16" s="90">
        <v>8.4</v>
      </c>
      <c r="IP16" s="90" t="s">
        <v>5898</v>
      </c>
      <c r="IQ16" s="90">
        <v>8.75</v>
      </c>
      <c r="IR16" s="90" t="s">
        <v>5898</v>
      </c>
      <c r="IS16" s="90">
        <v>20.93</v>
      </c>
      <c r="IT16" s="90" t="s">
        <v>5898</v>
      </c>
      <c r="IU16" s="90">
        <v>16.38</v>
      </c>
      <c r="IV16" s="90" t="s">
        <v>5898</v>
      </c>
      <c r="IW16" s="90">
        <v>12.4</v>
      </c>
      <c r="IX16" s="90" t="s">
        <v>5898</v>
      </c>
      <c r="IY16" s="90">
        <v>9.15</v>
      </c>
      <c r="IZ16" s="103" t="s">
        <v>5898</v>
      </c>
      <c r="JA16" s="50">
        <v>1.03</v>
      </c>
      <c r="JB16" s="40" t="s">
        <v>5898</v>
      </c>
      <c r="JC16" s="40" t="s">
        <v>5898</v>
      </c>
      <c r="JD16" s="40" t="s">
        <v>5898</v>
      </c>
      <c r="JE16" s="40">
        <v>0.97</v>
      </c>
      <c r="JF16" s="40" t="s">
        <v>5898</v>
      </c>
      <c r="JG16" s="40" t="s">
        <v>5898</v>
      </c>
      <c r="JH16" s="40" t="s">
        <v>5898</v>
      </c>
      <c r="JI16" s="40">
        <v>0.79</v>
      </c>
      <c r="JJ16" s="40" t="s">
        <v>5898</v>
      </c>
      <c r="JK16" s="40" t="s">
        <v>5898</v>
      </c>
      <c r="JL16" s="40" t="s">
        <v>5898</v>
      </c>
      <c r="JM16" s="40">
        <v>0.7</v>
      </c>
      <c r="JN16" s="40" t="s">
        <v>5898</v>
      </c>
      <c r="JO16" s="40" t="s">
        <v>5898</v>
      </c>
      <c r="JP16" s="40" t="s">
        <v>5898</v>
      </c>
      <c r="JQ16" s="40">
        <v>0.86</v>
      </c>
      <c r="JR16" s="40" t="s">
        <v>5898</v>
      </c>
      <c r="JS16" s="40" t="s">
        <v>5898</v>
      </c>
      <c r="JT16" s="40" t="s">
        <v>5898</v>
      </c>
      <c r="JU16" s="40">
        <v>0.79</v>
      </c>
      <c r="JV16" s="40" t="s">
        <v>5898</v>
      </c>
      <c r="JW16" s="40" t="s">
        <v>5898</v>
      </c>
      <c r="JX16" s="40" t="s">
        <v>5898</v>
      </c>
      <c r="JY16" s="40">
        <v>0.49</v>
      </c>
      <c r="JZ16" s="40" t="s">
        <v>5898</v>
      </c>
      <c r="KA16" s="40" t="s">
        <v>5898</v>
      </c>
      <c r="KB16" s="40" t="s">
        <v>5898</v>
      </c>
      <c r="KC16" s="40">
        <v>0.3</v>
      </c>
      <c r="KD16" s="40" t="s">
        <v>5898</v>
      </c>
      <c r="KE16" s="40" t="s">
        <v>5898</v>
      </c>
      <c r="KF16" s="40" t="s">
        <v>5898</v>
      </c>
      <c r="KG16" s="40">
        <v>0.3</v>
      </c>
      <c r="KH16" s="40" t="s">
        <v>5898</v>
      </c>
      <c r="KI16" s="40" t="s">
        <v>5898</v>
      </c>
      <c r="KJ16" s="40" t="s">
        <v>5898</v>
      </c>
      <c r="KK16" s="40">
        <v>0.3</v>
      </c>
      <c r="KL16" s="40" t="s">
        <v>5898</v>
      </c>
      <c r="KM16" s="40" t="s">
        <v>5898</v>
      </c>
      <c r="KN16" s="40" t="s">
        <v>5898</v>
      </c>
    </row>
    <row r="17" spans="1:300" x14ac:dyDescent="0.15">
      <c r="A17" s="53">
        <f>'2015年报分红率'!T19</f>
        <v>14</v>
      </c>
      <c r="B17" s="40" t="str">
        <f>'2015年报分红率'!U19</f>
        <v>000568.SZ</v>
      </c>
      <c r="C17" s="40" t="str">
        <f>'2015年报分红率'!V19</f>
        <v>泸州老窖</v>
      </c>
      <c r="D17" s="40" t="str">
        <f>[1]!EM_S_IPO_LISTEDDATE(B17)</f>
        <v>1994-05-09</v>
      </c>
      <c r="E17" s="166">
        <v>22</v>
      </c>
      <c r="F17" s="56">
        <v>25.34</v>
      </c>
      <c r="G17" s="56">
        <v>31.15</v>
      </c>
      <c r="H17" s="157">
        <v>5.6945540647198103E-2</v>
      </c>
      <c r="I17" s="158">
        <v>2.8952648475120385E-2</v>
      </c>
      <c r="J17" s="159">
        <v>3.19967153605085E-2</v>
      </c>
      <c r="K17" s="154">
        <v>1.2800000000000002</v>
      </c>
      <c r="L17" s="155" t="s">
        <v>5898</v>
      </c>
      <c r="M17" s="155" t="s">
        <v>5898</v>
      </c>
      <c r="N17" s="155" t="s">
        <v>5898</v>
      </c>
      <c r="O17" s="155">
        <v>1.2800000000000002</v>
      </c>
      <c r="P17" s="155" t="s">
        <v>5898</v>
      </c>
      <c r="Q17" s="155" t="s">
        <v>5898</v>
      </c>
      <c r="R17" s="155" t="s">
        <v>5898</v>
      </c>
      <c r="S17" s="155">
        <v>2</v>
      </c>
      <c r="T17" s="155" t="s">
        <v>5898</v>
      </c>
      <c r="U17" s="155" t="s">
        <v>5898</v>
      </c>
      <c r="V17" s="155" t="s">
        <v>5898</v>
      </c>
      <c r="W17" s="155">
        <v>2.8800000000000003</v>
      </c>
      <c r="X17" s="155" t="s">
        <v>5898</v>
      </c>
      <c r="Y17" s="155">
        <v>0</v>
      </c>
      <c r="Z17" s="155" t="s">
        <v>5898</v>
      </c>
      <c r="AA17" s="155">
        <v>2.2399999999999998</v>
      </c>
      <c r="AB17" s="155" t="s">
        <v>5898</v>
      </c>
      <c r="AC17" s="155" t="s">
        <v>5898</v>
      </c>
      <c r="AD17" s="155" t="s">
        <v>5898</v>
      </c>
      <c r="AE17" s="155">
        <v>1.6</v>
      </c>
      <c r="AF17" s="155" t="s">
        <v>5898</v>
      </c>
      <c r="AG17" s="155" t="s">
        <v>5898</v>
      </c>
      <c r="AH17" s="155" t="s">
        <v>5898</v>
      </c>
      <c r="AI17" s="155">
        <v>1.2000000000000002</v>
      </c>
      <c r="AJ17" s="155" t="s">
        <v>5898</v>
      </c>
      <c r="AK17" s="155" t="s">
        <v>5898</v>
      </c>
      <c r="AL17" s="155" t="s">
        <v>5898</v>
      </c>
      <c r="AM17" s="155">
        <v>1.04</v>
      </c>
      <c r="AN17" s="155" t="s">
        <v>5898</v>
      </c>
      <c r="AO17" s="155" t="s">
        <v>5898</v>
      </c>
      <c r="AP17" s="155" t="s">
        <v>5898</v>
      </c>
      <c r="AQ17" s="155">
        <v>0.56000000000000005</v>
      </c>
      <c r="AR17" s="155" t="s">
        <v>5898</v>
      </c>
      <c r="AS17" s="155" t="s">
        <v>5898</v>
      </c>
      <c r="AT17" s="155" t="s">
        <v>5898</v>
      </c>
      <c r="AU17" s="155">
        <v>0.35</v>
      </c>
      <c r="AV17" s="155" t="s">
        <v>5898</v>
      </c>
      <c r="AW17" s="155" t="s">
        <v>5898</v>
      </c>
      <c r="AX17" s="140" t="s">
        <v>5898</v>
      </c>
      <c r="AY17" s="154">
        <v>1.6</v>
      </c>
      <c r="AZ17" s="155">
        <v>1.6</v>
      </c>
      <c r="BA17" s="155">
        <v>1.6</v>
      </c>
      <c r="BB17" s="155">
        <v>1.6</v>
      </c>
      <c r="BC17" s="155">
        <v>1.6</v>
      </c>
      <c r="BD17" s="155">
        <v>1.6</v>
      </c>
      <c r="BE17" s="155">
        <v>1.6</v>
      </c>
      <c r="BF17" s="155">
        <v>1.6</v>
      </c>
      <c r="BG17" s="155">
        <v>1.6</v>
      </c>
      <c r="BH17" s="155">
        <v>1.6</v>
      </c>
      <c r="BI17" s="155">
        <v>1.6</v>
      </c>
      <c r="BJ17" s="155">
        <v>1.6</v>
      </c>
      <c r="BK17" s="155">
        <v>1.6</v>
      </c>
      <c r="BL17" s="155">
        <v>1.6</v>
      </c>
      <c r="BM17" s="155">
        <v>1.6</v>
      </c>
      <c r="BN17" s="155">
        <v>1.6</v>
      </c>
      <c r="BO17" s="155">
        <v>1.6</v>
      </c>
      <c r="BP17" s="155">
        <v>1.6</v>
      </c>
      <c r="BQ17" s="155">
        <v>1.6</v>
      </c>
      <c r="BR17" s="155">
        <v>1.6</v>
      </c>
      <c r="BS17" s="155">
        <v>1.6</v>
      </c>
      <c r="BT17" s="155">
        <v>1.6</v>
      </c>
      <c r="BU17" s="155">
        <v>1.6</v>
      </c>
      <c r="BV17" s="155">
        <v>1.6</v>
      </c>
      <c r="BW17" s="155">
        <v>1.6</v>
      </c>
      <c r="BX17" s="155">
        <v>1.6</v>
      </c>
      <c r="BY17" s="155">
        <v>1.6</v>
      </c>
      <c r="BZ17" s="155">
        <v>1.6</v>
      </c>
      <c r="CA17" s="155">
        <v>1.6</v>
      </c>
      <c r="CB17" s="155">
        <v>1.6</v>
      </c>
      <c r="CC17" s="155">
        <v>1.6</v>
      </c>
      <c r="CD17" s="155">
        <v>1.6</v>
      </c>
      <c r="CE17" s="155">
        <v>1</v>
      </c>
      <c r="CF17" s="155">
        <v>1</v>
      </c>
      <c r="CG17" s="155">
        <v>1</v>
      </c>
      <c r="CH17" s="155">
        <v>1</v>
      </c>
      <c r="CI17" s="155">
        <v>1</v>
      </c>
      <c r="CJ17" s="155">
        <v>1</v>
      </c>
      <c r="CK17" s="155">
        <v>1</v>
      </c>
      <c r="CL17" s="156">
        <v>1</v>
      </c>
      <c r="CM17" s="145" t="s">
        <v>5898</v>
      </c>
      <c r="CN17" s="146" t="s">
        <v>5898</v>
      </c>
      <c r="CO17" s="146" t="s">
        <v>5898</v>
      </c>
      <c r="CP17" s="146" t="s">
        <v>5898</v>
      </c>
      <c r="CQ17" s="146" t="s">
        <v>5898</v>
      </c>
      <c r="CR17" s="146" t="s">
        <v>5898</v>
      </c>
      <c r="CS17" s="146" t="s">
        <v>5898</v>
      </c>
      <c r="CT17" s="146" t="s">
        <v>5898</v>
      </c>
      <c r="CU17" s="146" t="s">
        <v>5898</v>
      </c>
      <c r="CV17" s="146" t="s">
        <v>5898</v>
      </c>
      <c r="CW17" s="146" t="s">
        <v>5898</v>
      </c>
      <c r="CX17" s="146" t="s">
        <v>5898</v>
      </c>
      <c r="CY17" s="146" t="s">
        <v>5898</v>
      </c>
      <c r="CZ17" s="146" t="s">
        <v>5898</v>
      </c>
      <c r="DA17" s="146" t="s">
        <v>5898</v>
      </c>
      <c r="DB17" s="146" t="s">
        <v>5898</v>
      </c>
      <c r="DC17" s="146" t="s">
        <v>5898</v>
      </c>
      <c r="DD17" s="146" t="s">
        <v>5898</v>
      </c>
      <c r="DE17" s="146" t="s">
        <v>5898</v>
      </c>
      <c r="DF17" s="146" t="s">
        <v>5898</v>
      </c>
      <c r="DG17" s="146" t="s">
        <v>5898</v>
      </c>
      <c r="DH17" s="146" t="s">
        <v>5898</v>
      </c>
      <c r="DI17" s="146" t="s">
        <v>5898</v>
      </c>
      <c r="DJ17" s="146" t="s">
        <v>5898</v>
      </c>
      <c r="DK17" s="146" t="s">
        <v>5898</v>
      </c>
      <c r="DL17" s="146" t="s">
        <v>5898</v>
      </c>
      <c r="DM17" s="146" t="s">
        <v>5898</v>
      </c>
      <c r="DN17" s="146" t="s">
        <v>5898</v>
      </c>
      <c r="DO17" s="146" t="s">
        <v>5898</v>
      </c>
      <c r="DP17" s="146" t="s">
        <v>5898</v>
      </c>
      <c r="DQ17" s="146" t="s">
        <v>5898</v>
      </c>
      <c r="DR17" s="146" t="s">
        <v>5898</v>
      </c>
      <c r="DS17" s="146">
        <v>0.60000000000000009</v>
      </c>
      <c r="DT17" s="146" t="s">
        <v>5898</v>
      </c>
      <c r="DU17" s="146" t="s">
        <v>5898</v>
      </c>
      <c r="DV17" s="146" t="s">
        <v>5898</v>
      </c>
      <c r="DW17" s="146" t="s">
        <v>5898</v>
      </c>
      <c r="DX17" s="146" t="s">
        <v>5898</v>
      </c>
      <c r="DY17" s="146" t="s">
        <v>5898</v>
      </c>
      <c r="DZ17" s="147" t="s">
        <v>5898</v>
      </c>
      <c r="EA17" s="131">
        <v>2.9498525073746312E-2</v>
      </c>
      <c r="EB17" s="135">
        <v>3.921568627450981E-2</v>
      </c>
      <c r="EC17" s="135">
        <v>6.2065541211519359E-2</v>
      </c>
      <c r="ED17" s="135">
        <v>5.0847457627118647E-2</v>
      </c>
      <c r="EE17" s="135">
        <v>3.7533512064343161E-2</v>
      </c>
      <c r="EF17" s="135">
        <v>2.4449877750611249E-2</v>
      </c>
      <c r="EG17" s="135">
        <v>1.9211065573770492E-2</v>
      </c>
      <c r="EH17" s="135">
        <v>3.5714285714285719E-2</v>
      </c>
      <c r="EI17" s="135">
        <v>7.6190476190476199E-3</v>
      </c>
      <c r="EJ17" s="135">
        <v>1.3812154696132596E-2</v>
      </c>
      <c r="EK17" s="123">
        <v>2.9498525073746312E-2</v>
      </c>
      <c r="EL17" s="124">
        <v>0</v>
      </c>
      <c r="EM17" s="124">
        <v>0</v>
      </c>
      <c r="EN17" s="124">
        <v>0</v>
      </c>
      <c r="EO17" s="124">
        <v>3.921568627450981E-2</v>
      </c>
      <c r="EP17" s="124">
        <v>0</v>
      </c>
      <c r="EQ17" s="124">
        <v>0</v>
      </c>
      <c r="ER17" s="124">
        <v>0</v>
      </c>
      <c r="ES17" s="124">
        <v>6.2065541211519359E-2</v>
      </c>
      <c r="ET17" s="124">
        <v>0</v>
      </c>
      <c r="EU17" s="124">
        <v>0</v>
      </c>
      <c r="EV17" s="124">
        <v>0</v>
      </c>
      <c r="EW17" s="124">
        <v>5.0847457627118647E-2</v>
      </c>
      <c r="EX17" s="124">
        <v>0</v>
      </c>
      <c r="EY17" s="124">
        <v>0</v>
      </c>
      <c r="EZ17" s="124">
        <v>0</v>
      </c>
      <c r="FA17" s="124">
        <v>3.7533512064343161E-2</v>
      </c>
      <c r="FB17" s="124">
        <v>0</v>
      </c>
      <c r="FC17" s="124">
        <v>0</v>
      </c>
      <c r="FD17" s="124">
        <v>0</v>
      </c>
      <c r="FE17" s="124">
        <v>2.4449877750611249E-2</v>
      </c>
      <c r="FF17" s="124">
        <v>0</v>
      </c>
      <c r="FG17" s="124">
        <v>0</v>
      </c>
      <c r="FH17" s="124">
        <v>0</v>
      </c>
      <c r="FI17" s="124">
        <v>1.9211065573770492E-2</v>
      </c>
      <c r="FJ17" s="124">
        <v>0</v>
      </c>
      <c r="FK17" s="124">
        <v>0</v>
      </c>
      <c r="FL17" s="124">
        <v>0</v>
      </c>
      <c r="FM17" s="124">
        <v>3.5714285714285719E-2</v>
      </c>
      <c r="FN17" s="124">
        <v>0</v>
      </c>
      <c r="FO17" s="124">
        <v>0</v>
      </c>
      <c r="FP17" s="124">
        <v>0</v>
      </c>
      <c r="FQ17" s="124">
        <v>7.6190476190476199E-3</v>
      </c>
      <c r="FR17" s="124">
        <v>0</v>
      </c>
      <c r="FS17" s="124">
        <v>0</v>
      </c>
      <c r="FT17" s="124">
        <v>0</v>
      </c>
      <c r="FU17" s="124">
        <v>1.3812154696132596E-2</v>
      </c>
      <c r="FV17" s="124">
        <v>0</v>
      </c>
      <c r="FW17" s="124">
        <v>0</v>
      </c>
      <c r="FX17" s="125">
        <v>0</v>
      </c>
      <c r="FY17" s="50" t="s">
        <v>5953</v>
      </c>
      <c r="FZ17" s="88" t="s">
        <v>5898</v>
      </c>
      <c r="GA17" s="88" t="s">
        <v>6469</v>
      </c>
      <c r="GB17" s="88" t="s">
        <v>5898</v>
      </c>
      <c r="GC17" s="88" t="s">
        <v>5984</v>
      </c>
      <c r="GD17" s="88" t="s">
        <v>5898</v>
      </c>
      <c r="GE17" s="88" t="s">
        <v>6470</v>
      </c>
      <c r="GF17" s="88" t="s">
        <v>5898</v>
      </c>
      <c r="GG17" s="88" t="s">
        <v>6075</v>
      </c>
      <c r="GH17" s="88" t="s">
        <v>5898</v>
      </c>
      <c r="GI17" s="88" t="s">
        <v>6428</v>
      </c>
      <c r="GJ17" s="88" t="s">
        <v>5898</v>
      </c>
      <c r="GK17" s="88" t="s">
        <v>6076</v>
      </c>
      <c r="GL17" s="88" t="s">
        <v>5898</v>
      </c>
      <c r="GM17" s="88" t="s">
        <v>6471</v>
      </c>
      <c r="GN17" s="88" t="s">
        <v>5898</v>
      </c>
      <c r="GO17" s="88" t="s">
        <v>6077</v>
      </c>
      <c r="GP17" s="88" t="s">
        <v>5898</v>
      </c>
      <c r="GQ17" s="88" t="s">
        <v>6392</v>
      </c>
      <c r="GR17" s="88" t="s">
        <v>5898</v>
      </c>
      <c r="GS17" s="88" t="s">
        <v>6078</v>
      </c>
      <c r="GT17" s="88" t="s">
        <v>5898</v>
      </c>
      <c r="GU17" s="88" t="s">
        <v>6413</v>
      </c>
      <c r="GV17" s="88" t="s">
        <v>5898</v>
      </c>
      <c r="GW17" s="88" t="s">
        <v>5998</v>
      </c>
      <c r="GX17" s="88" t="s">
        <v>5898</v>
      </c>
      <c r="GY17" s="88" t="s">
        <v>6472</v>
      </c>
      <c r="GZ17" s="88" t="s">
        <v>5898</v>
      </c>
      <c r="HA17" s="88" t="s">
        <v>5999</v>
      </c>
      <c r="HB17" s="88" t="s">
        <v>5898</v>
      </c>
      <c r="HC17" s="88" t="s">
        <v>6473</v>
      </c>
      <c r="HD17" s="88" t="s">
        <v>5898</v>
      </c>
      <c r="HE17" s="88" t="s">
        <v>6073</v>
      </c>
      <c r="HF17" s="88" t="s">
        <v>5898</v>
      </c>
      <c r="HG17" s="88" t="s">
        <v>6474</v>
      </c>
      <c r="HH17" s="88" t="s">
        <v>5898</v>
      </c>
      <c r="HI17" s="88" t="s">
        <v>6079</v>
      </c>
      <c r="HJ17" s="88" t="s">
        <v>5898</v>
      </c>
      <c r="HK17" s="88" t="s">
        <v>6475</v>
      </c>
      <c r="HL17" s="88" t="s">
        <v>5898</v>
      </c>
      <c r="HM17" s="89">
        <v>27.12</v>
      </c>
      <c r="HN17" s="90" t="s">
        <v>5898</v>
      </c>
      <c r="HO17" s="90">
        <v>32.61</v>
      </c>
      <c r="HP17" s="90" t="s">
        <v>5898</v>
      </c>
      <c r="HQ17" s="90">
        <v>20.399999999999999</v>
      </c>
      <c r="HR17" s="90" t="s">
        <v>5898</v>
      </c>
      <c r="HS17" s="90">
        <v>16.38</v>
      </c>
      <c r="HT17" s="90" t="s">
        <v>5898</v>
      </c>
      <c r="HU17" s="90">
        <v>20.14</v>
      </c>
      <c r="HV17" s="90" t="s">
        <v>5898</v>
      </c>
      <c r="HW17" s="90">
        <v>23.78</v>
      </c>
      <c r="HX17" s="90" t="s">
        <v>5898</v>
      </c>
      <c r="HY17" s="90">
        <v>35.4</v>
      </c>
      <c r="HZ17" s="90" t="s">
        <v>5898</v>
      </c>
      <c r="IA17" s="90">
        <v>42.31</v>
      </c>
      <c r="IB17" s="90" t="s">
        <v>5898</v>
      </c>
      <c r="IC17" s="90">
        <v>37.299999999999997</v>
      </c>
      <c r="ID17" s="90" t="s">
        <v>5898</v>
      </c>
      <c r="IE17" s="90">
        <v>45.12</v>
      </c>
      <c r="IF17" s="90" t="s">
        <v>5898</v>
      </c>
      <c r="IG17" s="90">
        <v>40.9</v>
      </c>
      <c r="IH17" s="90" t="s">
        <v>5898</v>
      </c>
      <c r="II17" s="90">
        <v>28.22</v>
      </c>
      <c r="IJ17" s="90" t="s">
        <v>5898</v>
      </c>
      <c r="IK17" s="90">
        <v>39.04</v>
      </c>
      <c r="IL17" s="90" t="s">
        <v>5898</v>
      </c>
      <c r="IM17" s="90">
        <v>28.7</v>
      </c>
      <c r="IN17" s="90" t="s">
        <v>5898</v>
      </c>
      <c r="IO17" s="90">
        <v>18.2</v>
      </c>
      <c r="IP17" s="90" t="s">
        <v>5898</v>
      </c>
      <c r="IQ17" s="90">
        <v>30.09</v>
      </c>
      <c r="IR17" s="90" t="s">
        <v>5898</v>
      </c>
      <c r="IS17" s="90">
        <v>73.5</v>
      </c>
      <c r="IT17" s="90" t="s">
        <v>5898</v>
      </c>
      <c r="IU17" s="90">
        <v>42.1</v>
      </c>
      <c r="IV17" s="90" t="s">
        <v>5898</v>
      </c>
      <c r="IW17" s="90">
        <v>25.34</v>
      </c>
      <c r="IX17" s="90" t="s">
        <v>5898</v>
      </c>
      <c r="IY17" s="90">
        <v>14.63</v>
      </c>
      <c r="IZ17" s="103" t="s">
        <v>5898</v>
      </c>
      <c r="JA17" s="50">
        <v>0.8</v>
      </c>
      <c r="JB17" s="40" t="s">
        <v>5898</v>
      </c>
      <c r="JC17" s="40" t="s">
        <v>5898</v>
      </c>
      <c r="JD17" s="40" t="s">
        <v>5898</v>
      </c>
      <c r="JE17" s="40">
        <v>0.8</v>
      </c>
      <c r="JF17" s="40" t="s">
        <v>5898</v>
      </c>
      <c r="JG17" s="40" t="s">
        <v>5898</v>
      </c>
      <c r="JH17" s="40" t="s">
        <v>5898</v>
      </c>
      <c r="JI17" s="40">
        <v>1.25</v>
      </c>
      <c r="JJ17" s="40" t="s">
        <v>5898</v>
      </c>
      <c r="JK17" s="40" t="s">
        <v>5898</v>
      </c>
      <c r="JL17" s="40" t="s">
        <v>5898</v>
      </c>
      <c r="JM17" s="40">
        <v>1.8</v>
      </c>
      <c r="JN17" s="40" t="s">
        <v>5898</v>
      </c>
      <c r="JO17" s="40">
        <v>0</v>
      </c>
      <c r="JP17" s="40" t="s">
        <v>5898</v>
      </c>
      <c r="JQ17" s="40">
        <v>1.4</v>
      </c>
      <c r="JR17" s="40" t="s">
        <v>5898</v>
      </c>
      <c r="JS17" s="40" t="s">
        <v>5898</v>
      </c>
      <c r="JT17" s="40" t="s">
        <v>5898</v>
      </c>
      <c r="JU17" s="40">
        <v>1</v>
      </c>
      <c r="JV17" s="40" t="s">
        <v>5898</v>
      </c>
      <c r="JW17" s="40" t="s">
        <v>5898</v>
      </c>
      <c r="JX17" s="40" t="s">
        <v>5898</v>
      </c>
      <c r="JY17" s="40">
        <v>0.75</v>
      </c>
      <c r="JZ17" s="40" t="s">
        <v>5898</v>
      </c>
      <c r="KA17" s="40" t="s">
        <v>5898</v>
      </c>
      <c r="KB17" s="40" t="s">
        <v>5898</v>
      </c>
      <c r="KC17" s="40">
        <v>0.65</v>
      </c>
      <c r="KD17" s="40" t="s">
        <v>5898</v>
      </c>
      <c r="KE17" s="40" t="s">
        <v>5898</v>
      </c>
      <c r="KF17" s="40" t="s">
        <v>5898</v>
      </c>
      <c r="KG17" s="40">
        <v>0.56000000000000005</v>
      </c>
      <c r="KH17" s="40" t="s">
        <v>5898</v>
      </c>
      <c r="KI17" s="40" t="s">
        <v>5898</v>
      </c>
      <c r="KJ17" s="40" t="s">
        <v>5898</v>
      </c>
      <c r="KK17" s="40">
        <v>0.35</v>
      </c>
      <c r="KL17" s="40" t="s">
        <v>5898</v>
      </c>
      <c r="KM17" s="40" t="s">
        <v>5898</v>
      </c>
      <c r="KN17" s="40" t="s">
        <v>5898</v>
      </c>
    </row>
    <row r="18" spans="1:300" x14ac:dyDescent="0.15">
      <c r="A18" s="53">
        <f>'2015年报分红率'!T20</f>
        <v>15</v>
      </c>
      <c r="B18" s="40" t="str">
        <f>'2015年报分红率'!U20</f>
        <v>000581.SZ</v>
      </c>
      <c r="C18" s="40" t="str">
        <f>'2015年报分红率'!V20</f>
        <v>威孚高科</v>
      </c>
      <c r="D18" s="40" t="str">
        <f>[1]!EM_S_IPO_LISTEDDATE(B18)</f>
        <v>1998-09-24</v>
      </c>
      <c r="E18" s="166">
        <v>18</v>
      </c>
      <c r="F18" s="56">
        <v>7.74</v>
      </c>
      <c r="G18" s="56">
        <v>20.440000000000001</v>
      </c>
      <c r="H18" s="157">
        <v>4.3410852713178294E-2</v>
      </c>
      <c r="I18" s="158">
        <v>1.0958904109589039E-2</v>
      </c>
      <c r="J18" s="159">
        <v>1.3060229772638954E-2</v>
      </c>
      <c r="K18" s="154">
        <v>0.75</v>
      </c>
      <c r="L18" s="155" t="s">
        <v>5898</v>
      </c>
      <c r="M18" s="155" t="s">
        <v>5898</v>
      </c>
      <c r="N18" s="155" t="s">
        <v>5898</v>
      </c>
      <c r="O18" s="155">
        <v>0.60000000000000009</v>
      </c>
      <c r="P18" s="155" t="s">
        <v>5898</v>
      </c>
      <c r="Q18" s="155" t="s">
        <v>5898</v>
      </c>
      <c r="R18" s="155" t="s">
        <v>5898</v>
      </c>
      <c r="S18" s="155">
        <v>0.44999999999999996</v>
      </c>
      <c r="T18" s="155" t="s">
        <v>5898</v>
      </c>
      <c r="U18" s="155" t="s">
        <v>5898</v>
      </c>
      <c r="V18" s="155" t="s">
        <v>5898</v>
      </c>
      <c r="W18" s="155">
        <v>0.3</v>
      </c>
      <c r="X18" s="155" t="s">
        <v>5898</v>
      </c>
      <c r="Y18" s="155" t="s">
        <v>5898</v>
      </c>
      <c r="Z18" s="155" t="s">
        <v>5898</v>
      </c>
      <c r="AA18" s="155">
        <v>0.3</v>
      </c>
      <c r="AB18" s="155" t="s">
        <v>5898</v>
      </c>
      <c r="AC18" s="155" t="s">
        <v>5898</v>
      </c>
      <c r="AD18" s="155" t="s">
        <v>5898</v>
      </c>
      <c r="AE18" s="155">
        <v>0.435</v>
      </c>
      <c r="AF18" s="155" t="s">
        <v>5898</v>
      </c>
      <c r="AG18" s="155" t="s">
        <v>5898</v>
      </c>
      <c r="AH18" s="155" t="s">
        <v>5898</v>
      </c>
      <c r="AI18" s="155">
        <v>0.15</v>
      </c>
      <c r="AJ18" s="155" t="s">
        <v>5898</v>
      </c>
      <c r="AK18" s="155" t="s">
        <v>5898</v>
      </c>
      <c r="AL18" s="155" t="s">
        <v>5898</v>
      </c>
      <c r="AM18" s="155">
        <v>0.16200000000000001</v>
      </c>
      <c r="AN18" s="155" t="s">
        <v>5898</v>
      </c>
      <c r="AO18" s="155" t="s">
        <v>5898</v>
      </c>
      <c r="AP18" s="155" t="s">
        <v>5898</v>
      </c>
      <c r="AQ18" s="155">
        <v>0.153</v>
      </c>
      <c r="AR18" s="155" t="s">
        <v>5898</v>
      </c>
      <c r="AS18" s="155" t="s">
        <v>5898</v>
      </c>
      <c r="AT18" s="155" t="s">
        <v>5898</v>
      </c>
      <c r="AU18" s="155">
        <v>0.06</v>
      </c>
      <c r="AV18" s="155" t="s">
        <v>5898</v>
      </c>
      <c r="AW18" s="155" t="s">
        <v>5898</v>
      </c>
      <c r="AX18" s="140" t="s">
        <v>5898</v>
      </c>
      <c r="AY18" s="154">
        <v>1.5</v>
      </c>
      <c r="AZ18" s="155">
        <v>1.5</v>
      </c>
      <c r="BA18" s="155">
        <v>1.5</v>
      </c>
      <c r="BB18" s="155">
        <v>1.5</v>
      </c>
      <c r="BC18" s="155">
        <v>1.5</v>
      </c>
      <c r="BD18" s="155">
        <v>1.5</v>
      </c>
      <c r="BE18" s="155">
        <v>1.5</v>
      </c>
      <c r="BF18" s="155">
        <v>1.5</v>
      </c>
      <c r="BG18" s="155">
        <v>1.5</v>
      </c>
      <c r="BH18" s="155">
        <v>1.5</v>
      </c>
      <c r="BI18" s="155">
        <v>1.5</v>
      </c>
      <c r="BJ18" s="155">
        <v>1.5</v>
      </c>
      <c r="BK18" s="155">
        <v>1</v>
      </c>
      <c r="BL18" s="155">
        <v>1</v>
      </c>
      <c r="BM18" s="155">
        <v>1</v>
      </c>
      <c r="BN18" s="155">
        <v>1</v>
      </c>
      <c r="BO18" s="155">
        <v>1</v>
      </c>
      <c r="BP18" s="155">
        <v>1</v>
      </c>
      <c r="BQ18" s="155">
        <v>1</v>
      </c>
      <c r="BR18" s="155">
        <v>1</v>
      </c>
      <c r="BS18" s="155">
        <v>1</v>
      </c>
      <c r="BT18" s="155">
        <v>1</v>
      </c>
      <c r="BU18" s="155">
        <v>1</v>
      </c>
      <c r="BV18" s="155">
        <v>1</v>
      </c>
      <c r="BW18" s="155">
        <v>1</v>
      </c>
      <c r="BX18" s="155">
        <v>1</v>
      </c>
      <c r="BY18" s="155">
        <v>1</v>
      </c>
      <c r="BZ18" s="155">
        <v>1</v>
      </c>
      <c r="CA18" s="155">
        <v>1</v>
      </c>
      <c r="CB18" s="155">
        <v>1</v>
      </c>
      <c r="CC18" s="155">
        <v>1</v>
      </c>
      <c r="CD18" s="155">
        <v>1</v>
      </c>
      <c r="CE18" s="155">
        <v>1</v>
      </c>
      <c r="CF18" s="155">
        <v>1</v>
      </c>
      <c r="CG18" s="155">
        <v>1</v>
      </c>
      <c r="CH18" s="155">
        <v>1</v>
      </c>
      <c r="CI18" s="155">
        <v>1</v>
      </c>
      <c r="CJ18" s="155">
        <v>1</v>
      </c>
      <c r="CK18" s="155">
        <v>1</v>
      </c>
      <c r="CL18" s="156">
        <v>1</v>
      </c>
      <c r="CM18" s="145" t="s">
        <v>5898</v>
      </c>
      <c r="CN18" s="146" t="s">
        <v>5898</v>
      </c>
      <c r="CO18" s="146" t="s">
        <v>5898</v>
      </c>
      <c r="CP18" s="146" t="s">
        <v>5898</v>
      </c>
      <c r="CQ18" s="146" t="s">
        <v>5898</v>
      </c>
      <c r="CR18" s="146" t="s">
        <v>5898</v>
      </c>
      <c r="CS18" s="146" t="s">
        <v>5898</v>
      </c>
      <c r="CT18" s="146" t="s">
        <v>5898</v>
      </c>
      <c r="CU18" s="146" t="s">
        <v>5898</v>
      </c>
      <c r="CV18" s="146" t="s">
        <v>5898</v>
      </c>
      <c r="CW18" s="146" t="s">
        <v>5898</v>
      </c>
      <c r="CX18" s="146" t="s">
        <v>5898</v>
      </c>
      <c r="CY18" s="146">
        <v>0.5</v>
      </c>
      <c r="CZ18" s="146" t="s">
        <v>5898</v>
      </c>
      <c r="DA18" s="146" t="s">
        <v>5898</v>
      </c>
      <c r="DB18" s="146" t="s">
        <v>5898</v>
      </c>
      <c r="DC18" s="146" t="s">
        <v>5898</v>
      </c>
      <c r="DD18" s="146" t="s">
        <v>5898</v>
      </c>
      <c r="DE18" s="146" t="s">
        <v>5898</v>
      </c>
      <c r="DF18" s="146" t="s">
        <v>5898</v>
      </c>
      <c r="DG18" s="146" t="s">
        <v>5898</v>
      </c>
      <c r="DH18" s="146" t="s">
        <v>5898</v>
      </c>
      <c r="DI18" s="146" t="s">
        <v>5898</v>
      </c>
      <c r="DJ18" s="146" t="s">
        <v>5898</v>
      </c>
      <c r="DK18" s="146" t="s">
        <v>5898</v>
      </c>
      <c r="DL18" s="146" t="s">
        <v>5898</v>
      </c>
      <c r="DM18" s="146" t="s">
        <v>5898</v>
      </c>
      <c r="DN18" s="146" t="s">
        <v>5898</v>
      </c>
      <c r="DO18" s="146" t="s">
        <v>5898</v>
      </c>
      <c r="DP18" s="146" t="s">
        <v>5898</v>
      </c>
      <c r="DQ18" s="146" t="s">
        <v>5898</v>
      </c>
      <c r="DR18" s="146" t="s">
        <v>5898</v>
      </c>
      <c r="DS18" s="146" t="s">
        <v>5898</v>
      </c>
      <c r="DT18" s="146" t="s">
        <v>5898</v>
      </c>
      <c r="DU18" s="146" t="s">
        <v>5898</v>
      </c>
      <c r="DV18" s="146" t="s">
        <v>5898</v>
      </c>
      <c r="DW18" s="146" t="s">
        <v>5898</v>
      </c>
      <c r="DX18" s="146" t="s">
        <v>5898</v>
      </c>
      <c r="DY18" s="146" t="s">
        <v>5898</v>
      </c>
      <c r="DZ18" s="147" t="s">
        <v>5898</v>
      </c>
      <c r="EA18" s="131">
        <v>2.0193861066235864E-2</v>
      </c>
      <c r="EB18" s="135">
        <v>1.4908684308609766E-2</v>
      </c>
      <c r="EC18" s="135">
        <v>9.74025974025974E-3</v>
      </c>
      <c r="ED18" s="135">
        <v>9.4043887147335428E-3</v>
      </c>
      <c r="EE18" s="135">
        <v>8.3588743382557815E-3</v>
      </c>
      <c r="EF18" s="135">
        <v>1.1709286675639301E-2</v>
      </c>
      <c r="EG18" s="135">
        <v>7.957559681697611E-3</v>
      </c>
      <c r="EH18" s="135">
        <v>3.2399999999999998E-2</v>
      </c>
      <c r="EI18" s="135">
        <v>8.1774452164617845E-3</v>
      </c>
      <c r="EJ18" s="135">
        <v>7.7519379844961239E-3</v>
      </c>
      <c r="EK18" s="123">
        <v>2.0193861066235864E-2</v>
      </c>
      <c r="EL18" s="124">
        <v>0</v>
      </c>
      <c r="EM18" s="124">
        <v>0</v>
      </c>
      <c r="EN18" s="124">
        <v>0</v>
      </c>
      <c r="EO18" s="124">
        <v>1.4908684308609766E-2</v>
      </c>
      <c r="EP18" s="124">
        <v>0</v>
      </c>
      <c r="EQ18" s="124">
        <v>0</v>
      </c>
      <c r="ER18" s="124">
        <v>0</v>
      </c>
      <c r="ES18" s="124">
        <v>9.74025974025974E-3</v>
      </c>
      <c r="ET18" s="124">
        <v>0</v>
      </c>
      <c r="EU18" s="124">
        <v>0</v>
      </c>
      <c r="EV18" s="124">
        <v>0</v>
      </c>
      <c r="EW18" s="124">
        <v>9.4043887147335428E-3</v>
      </c>
      <c r="EX18" s="124">
        <v>0</v>
      </c>
      <c r="EY18" s="124">
        <v>0</v>
      </c>
      <c r="EZ18" s="124">
        <v>0</v>
      </c>
      <c r="FA18" s="124">
        <v>8.3588743382557815E-3</v>
      </c>
      <c r="FB18" s="124">
        <v>0</v>
      </c>
      <c r="FC18" s="124">
        <v>0</v>
      </c>
      <c r="FD18" s="124">
        <v>0</v>
      </c>
      <c r="FE18" s="124">
        <v>1.1709286675639301E-2</v>
      </c>
      <c r="FF18" s="124">
        <v>0</v>
      </c>
      <c r="FG18" s="124">
        <v>0</v>
      </c>
      <c r="FH18" s="124">
        <v>0</v>
      </c>
      <c r="FI18" s="124">
        <v>7.957559681697611E-3</v>
      </c>
      <c r="FJ18" s="124">
        <v>0</v>
      </c>
      <c r="FK18" s="124">
        <v>0</v>
      </c>
      <c r="FL18" s="124">
        <v>0</v>
      </c>
      <c r="FM18" s="124">
        <v>3.2399999999999998E-2</v>
      </c>
      <c r="FN18" s="124">
        <v>0</v>
      </c>
      <c r="FO18" s="124">
        <v>0</v>
      </c>
      <c r="FP18" s="124">
        <v>0</v>
      </c>
      <c r="FQ18" s="124">
        <v>8.1774452164617845E-3</v>
      </c>
      <c r="FR18" s="124">
        <v>0</v>
      </c>
      <c r="FS18" s="124">
        <v>0</v>
      </c>
      <c r="FT18" s="124">
        <v>0</v>
      </c>
      <c r="FU18" s="124">
        <v>7.7519379844961239E-3</v>
      </c>
      <c r="FV18" s="124">
        <v>0</v>
      </c>
      <c r="FW18" s="124">
        <v>0</v>
      </c>
      <c r="FX18" s="125">
        <v>0</v>
      </c>
      <c r="FY18" s="50" t="s">
        <v>5935</v>
      </c>
      <c r="FZ18" s="88" t="s">
        <v>5898</v>
      </c>
      <c r="GA18" s="88" t="s">
        <v>6469</v>
      </c>
      <c r="GB18" s="88" t="s">
        <v>5898</v>
      </c>
      <c r="GC18" s="88" t="s">
        <v>6080</v>
      </c>
      <c r="GD18" s="88" t="s">
        <v>5898</v>
      </c>
      <c r="GE18" s="88" t="s">
        <v>6399</v>
      </c>
      <c r="GF18" s="88" t="s">
        <v>5898</v>
      </c>
      <c r="GG18" s="88" t="s">
        <v>6034</v>
      </c>
      <c r="GH18" s="88" t="s">
        <v>5898</v>
      </c>
      <c r="GI18" s="88" t="s">
        <v>6419</v>
      </c>
      <c r="GJ18" s="88" t="s">
        <v>5898</v>
      </c>
      <c r="GK18" s="88" t="s">
        <v>6026</v>
      </c>
      <c r="GL18" s="88" t="s">
        <v>5898</v>
      </c>
      <c r="GM18" s="88" t="s">
        <v>6450</v>
      </c>
      <c r="GN18" s="88" t="s">
        <v>5898</v>
      </c>
      <c r="GO18" s="88" t="s">
        <v>6081</v>
      </c>
      <c r="GP18" s="88" t="s">
        <v>5898</v>
      </c>
      <c r="GQ18" s="88" t="s">
        <v>6476</v>
      </c>
      <c r="GR18" s="88" t="s">
        <v>5898</v>
      </c>
      <c r="GS18" s="88" t="s">
        <v>6082</v>
      </c>
      <c r="GT18" s="88" t="s">
        <v>5898</v>
      </c>
      <c r="GU18" s="88" t="s">
        <v>6477</v>
      </c>
      <c r="GV18" s="88" t="s">
        <v>5898</v>
      </c>
      <c r="GW18" s="88" t="s">
        <v>6022</v>
      </c>
      <c r="GX18" s="88" t="s">
        <v>5898</v>
      </c>
      <c r="GY18" s="88" t="s">
        <v>6478</v>
      </c>
      <c r="GZ18" s="88" t="s">
        <v>5898</v>
      </c>
      <c r="HA18" s="88" t="s">
        <v>5999</v>
      </c>
      <c r="HB18" s="88" t="s">
        <v>5898</v>
      </c>
      <c r="HC18" s="88" t="s">
        <v>6453</v>
      </c>
      <c r="HD18" s="88" t="s">
        <v>5898</v>
      </c>
      <c r="HE18" s="88" t="s">
        <v>6031</v>
      </c>
      <c r="HF18" s="88" t="s">
        <v>5898</v>
      </c>
      <c r="HG18" s="88" t="s">
        <v>6406</v>
      </c>
      <c r="HH18" s="88" t="s">
        <v>5898</v>
      </c>
      <c r="HI18" s="88" t="s">
        <v>6083</v>
      </c>
      <c r="HJ18" s="88" t="s">
        <v>5898</v>
      </c>
      <c r="HK18" s="88" t="s">
        <v>6442</v>
      </c>
      <c r="HL18" s="88" t="s">
        <v>5898</v>
      </c>
      <c r="HM18" s="89">
        <v>24.76</v>
      </c>
      <c r="HN18" s="90" t="s">
        <v>5898</v>
      </c>
      <c r="HO18" s="90">
        <v>30.99</v>
      </c>
      <c r="HP18" s="90" t="s">
        <v>5898</v>
      </c>
      <c r="HQ18" s="90">
        <v>26.83</v>
      </c>
      <c r="HR18" s="90" t="s">
        <v>5898</v>
      </c>
      <c r="HS18" s="90">
        <v>26.97</v>
      </c>
      <c r="HT18" s="90" t="s">
        <v>5898</v>
      </c>
      <c r="HU18" s="90">
        <v>30.8</v>
      </c>
      <c r="HV18" s="90" t="s">
        <v>5898</v>
      </c>
      <c r="HW18" s="90">
        <v>33.39</v>
      </c>
      <c r="HX18" s="90" t="s">
        <v>5898</v>
      </c>
      <c r="HY18" s="90">
        <v>31.9</v>
      </c>
      <c r="HZ18" s="90" t="s">
        <v>5898</v>
      </c>
      <c r="IA18" s="90">
        <v>27.4</v>
      </c>
      <c r="IB18" s="90" t="s">
        <v>5898</v>
      </c>
      <c r="IC18" s="90">
        <v>35.89</v>
      </c>
      <c r="ID18" s="90" t="s">
        <v>5898</v>
      </c>
      <c r="IE18" s="90">
        <v>38.549999999999997</v>
      </c>
      <c r="IF18" s="90" t="s">
        <v>5898</v>
      </c>
      <c r="IG18" s="90">
        <v>37.15</v>
      </c>
      <c r="IH18" s="90" t="s">
        <v>5898</v>
      </c>
      <c r="II18" s="90">
        <v>13.6</v>
      </c>
      <c r="IJ18" s="90" t="s">
        <v>5898</v>
      </c>
      <c r="IK18" s="90">
        <v>18.850000000000001</v>
      </c>
      <c r="IL18" s="90" t="s">
        <v>5898</v>
      </c>
      <c r="IM18" s="90">
        <v>10.98</v>
      </c>
      <c r="IN18" s="90" t="s">
        <v>5898</v>
      </c>
      <c r="IO18" s="90">
        <v>5</v>
      </c>
      <c r="IP18" s="90" t="s">
        <v>5898</v>
      </c>
      <c r="IQ18" s="90">
        <v>8.59</v>
      </c>
      <c r="IR18" s="90" t="s">
        <v>5898</v>
      </c>
      <c r="IS18" s="90">
        <v>18.71</v>
      </c>
      <c r="IT18" s="90" t="s">
        <v>5898</v>
      </c>
      <c r="IU18" s="90">
        <v>17.88</v>
      </c>
      <c r="IV18" s="90" t="s">
        <v>5898</v>
      </c>
      <c r="IW18" s="90">
        <v>7.74</v>
      </c>
      <c r="IX18" s="90" t="s">
        <v>5898</v>
      </c>
      <c r="IY18" s="90">
        <v>6.76</v>
      </c>
      <c r="IZ18" s="103" t="s">
        <v>5898</v>
      </c>
      <c r="JA18" s="50">
        <v>0.5</v>
      </c>
      <c r="JB18" s="40" t="s">
        <v>5898</v>
      </c>
      <c r="JC18" s="40" t="s">
        <v>5898</v>
      </c>
      <c r="JD18" s="40" t="s">
        <v>5898</v>
      </c>
      <c r="JE18" s="40">
        <v>0.4</v>
      </c>
      <c r="JF18" s="40" t="s">
        <v>5898</v>
      </c>
      <c r="JG18" s="40" t="s">
        <v>5898</v>
      </c>
      <c r="JH18" s="40" t="s">
        <v>5898</v>
      </c>
      <c r="JI18" s="40">
        <v>0.3</v>
      </c>
      <c r="JJ18" s="40" t="s">
        <v>5898</v>
      </c>
      <c r="JK18" s="40" t="s">
        <v>5898</v>
      </c>
      <c r="JL18" s="40" t="s">
        <v>5898</v>
      </c>
      <c r="JM18" s="40">
        <v>0.3</v>
      </c>
      <c r="JN18" s="40" t="s">
        <v>5898</v>
      </c>
      <c r="JO18" s="40" t="s">
        <v>5898</v>
      </c>
      <c r="JP18" s="40" t="s">
        <v>5898</v>
      </c>
      <c r="JQ18" s="40">
        <v>0.3</v>
      </c>
      <c r="JR18" s="40" t="s">
        <v>5898</v>
      </c>
      <c r="JS18" s="40" t="s">
        <v>5898</v>
      </c>
      <c r="JT18" s="40" t="s">
        <v>5898</v>
      </c>
      <c r="JU18" s="40">
        <v>0.435</v>
      </c>
      <c r="JV18" s="40" t="s">
        <v>5898</v>
      </c>
      <c r="JW18" s="40" t="s">
        <v>5898</v>
      </c>
      <c r="JX18" s="40" t="s">
        <v>5898</v>
      </c>
      <c r="JY18" s="40">
        <v>0.15</v>
      </c>
      <c r="JZ18" s="40" t="s">
        <v>5898</v>
      </c>
      <c r="KA18" s="40" t="s">
        <v>5898</v>
      </c>
      <c r="KB18" s="40" t="s">
        <v>5898</v>
      </c>
      <c r="KC18" s="40">
        <v>0.16200000000000001</v>
      </c>
      <c r="KD18" s="40" t="s">
        <v>5898</v>
      </c>
      <c r="KE18" s="40" t="s">
        <v>5898</v>
      </c>
      <c r="KF18" s="40" t="s">
        <v>5898</v>
      </c>
      <c r="KG18" s="40">
        <v>0.153</v>
      </c>
      <c r="KH18" s="40" t="s">
        <v>5898</v>
      </c>
      <c r="KI18" s="40" t="s">
        <v>5898</v>
      </c>
      <c r="KJ18" s="40" t="s">
        <v>5898</v>
      </c>
      <c r="KK18" s="40">
        <v>0.06</v>
      </c>
      <c r="KL18" s="40" t="s">
        <v>5898</v>
      </c>
      <c r="KM18" s="40" t="s">
        <v>5898</v>
      </c>
      <c r="KN18" s="40" t="s">
        <v>5898</v>
      </c>
    </row>
    <row r="19" spans="1:300" x14ac:dyDescent="0.15">
      <c r="A19" s="53">
        <f>'2015年报分红率'!T21</f>
        <v>16</v>
      </c>
      <c r="B19" s="40" t="str">
        <f>'2015年报分红率'!U21</f>
        <v>000600.SZ</v>
      </c>
      <c r="C19" s="40" t="str">
        <f>'2015年报分红率'!V21</f>
        <v>建投能源</v>
      </c>
      <c r="D19" s="40" t="str">
        <f>[1]!EM_S_IPO_LISTEDDATE(B19)</f>
        <v>1996-06-06</v>
      </c>
      <c r="E19" s="166">
        <v>20</v>
      </c>
      <c r="F19" s="56">
        <v>4.97</v>
      </c>
      <c r="G19" s="56">
        <v>9.42</v>
      </c>
      <c r="H19" s="157">
        <v>2.6317907444668005E-2</v>
      </c>
      <c r="I19" s="158">
        <v>1.2623045744064851E-2</v>
      </c>
      <c r="J19" s="159">
        <v>1.5881659834424838E-2</v>
      </c>
      <c r="K19" s="154">
        <v>0.49500000000000005</v>
      </c>
      <c r="L19" s="155" t="s">
        <v>5898</v>
      </c>
      <c r="M19" s="155" t="s">
        <v>5898</v>
      </c>
      <c r="N19" s="155" t="s">
        <v>5898</v>
      </c>
      <c r="O19" s="155">
        <v>0.27500000000000002</v>
      </c>
      <c r="P19" s="155" t="s">
        <v>5898</v>
      </c>
      <c r="Q19" s="155" t="s">
        <v>5898</v>
      </c>
      <c r="R19" s="155" t="s">
        <v>5898</v>
      </c>
      <c r="S19" s="155">
        <v>0.22000000000000003</v>
      </c>
      <c r="T19" s="155" t="s">
        <v>5898</v>
      </c>
      <c r="U19" s="155" t="s">
        <v>5898</v>
      </c>
      <c r="V19" s="155" t="s">
        <v>5898</v>
      </c>
      <c r="W19" s="155">
        <v>5.5000000000000007E-2</v>
      </c>
      <c r="X19" s="155" t="s">
        <v>5898</v>
      </c>
      <c r="Y19" s="155">
        <v>0</v>
      </c>
      <c r="Z19" s="155" t="s">
        <v>5898</v>
      </c>
      <c r="AA19" s="155">
        <v>2.2000000000000002E-2</v>
      </c>
      <c r="AB19" s="155" t="s">
        <v>5898</v>
      </c>
      <c r="AC19" s="155" t="s">
        <v>5898</v>
      </c>
      <c r="AD19" s="155" t="s">
        <v>5898</v>
      </c>
      <c r="AE19" s="155">
        <v>3.3000000000000002E-2</v>
      </c>
      <c r="AF19" s="155" t="s">
        <v>5898</v>
      </c>
      <c r="AG19" s="155" t="s">
        <v>5898</v>
      </c>
      <c r="AH19" s="155" t="s">
        <v>5898</v>
      </c>
      <c r="AI19" s="155">
        <v>3.3000000000000002E-2</v>
      </c>
      <c r="AJ19" s="155" t="s">
        <v>5898</v>
      </c>
      <c r="AK19" s="155" t="s">
        <v>5898</v>
      </c>
      <c r="AL19" s="155" t="s">
        <v>5898</v>
      </c>
      <c r="AM19" s="155">
        <v>3.3000000000000002E-2</v>
      </c>
      <c r="AN19" s="155" t="s">
        <v>5898</v>
      </c>
      <c r="AO19" s="155">
        <v>1.2E-2</v>
      </c>
      <c r="AP19" s="155" t="s">
        <v>5898</v>
      </c>
      <c r="AQ19" s="155">
        <v>0.1</v>
      </c>
      <c r="AR19" s="155" t="s">
        <v>5898</v>
      </c>
      <c r="AS19" s="155" t="s">
        <v>5898</v>
      </c>
      <c r="AT19" s="155" t="s">
        <v>5898</v>
      </c>
      <c r="AU19" s="155">
        <v>0.03</v>
      </c>
      <c r="AV19" s="155" t="s">
        <v>5898</v>
      </c>
      <c r="AW19" s="155" t="s">
        <v>5898</v>
      </c>
      <c r="AX19" s="140" t="s">
        <v>5898</v>
      </c>
      <c r="AY19" s="154">
        <v>1.1000000000000001</v>
      </c>
      <c r="AZ19" s="155">
        <v>1.1000000000000001</v>
      </c>
      <c r="BA19" s="155">
        <v>1.1000000000000001</v>
      </c>
      <c r="BB19" s="155">
        <v>1.1000000000000001</v>
      </c>
      <c r="BC19" s="155">
        <v>1.1000000000000001</v>
      </c>
      <c r="BD19" s="155">
        <v>1.1000000000000001</v>
      </c>
      <c r="BE19" s="155">
        <v>1.1000000000000001</v>
      </c>
      <c r="BF19" s="155">
        <v>1.1000000000000001</v>
      </c>
      <c r="BG19" s="155">
        <v>1.1000000000000001</v>
      </c>
      <c r="BH19" s="155">
        <v>1.1000000000000001</v>
      </c>
      <c r="BI19" s="155">
        <v>1.1000000000000001</v>
      </c>
      <c r="BJ19" s="155">
        <v>1.1000000000000001</v>
      </c>
      <c r="BK19" s="155">
        <v>1.1000000000000001</v>
      </c>
      <c r="BL19" s="155">
        <v>1.1000000000000001</v>
      </c>
      <c r="BM19" s="155">
        <v>1.1000000000000001</v>
      </c>
      <c r="BN19" s="155">
        <v>1.1000000000000001</v>
      </c>
      <c r="BO19" s="155">
        <v>1.1000000000000001</v>
      </c>
      <c r="BP19" s="155">
        <v>1.1000000000000001</v>
      </c>
      <c r="BQ19" s="155">
        <v>1.1000000000000001</v>
      </c>
      <c r="BR19" s="155">
        <v>1.1000000000000001</v>
      </c>
      <c r="BS19" s="155">
        <v>1.1000000000000001</v>
      </c>
      <c r="BT19" s="155">
        <v>1.1000000000000001</v>
      </c>
      <c r="BU19" s="155">
        <v>1.1000000000000001</v>
      </c>
      <c r="BV19" s="155">
        <v>1.1000000000000001</v>
      </c>
      <c r="BW19" s="155">
        <v>1.1000000000000001</v>
      </c>
      <c r="BX19" s="155">
        <v>1.1000000000000001</v>
      </c>
      <c r="BY19" s="155">
        <v>1.1000000000000001</v>
      </c>
      <c r="BZ19" s="155">
        <v>1.1000000000000001</v>
      </c>
      <c r="CA19" s="155">
        <v>1.1000000000000001</v>
      </c>
      <c r="CB19" s="155">
        <v>1.1000000000000001</v>
      </c>
      <c r="CC19" s="155">
        <v>1</v>
      </c>
      <c r="CD19" s="155">
        <v>1</v>
      </c>
      <c r="CE19" s="155">
        <v>1</v>
      </c>
      <c r="CF19" s="155">
        <v>1</v>
      </c>
      <c r="CG19" s="155">
        <v>1</v>
      </c>
      <c r="CH19" s="155">
        <v>1</v>
      </c>
      <c r="CI19" s="155">
        <v>1</v>
      </c>
      <c r="CJ19" s="155">
        <v>1</v>
      </c>
      <c r="CK19" s="155">
        <v>1</v>
      </c>
      <c r="CL19" s="156">
        <v>1</v>
      </c>
      <c r="CM19" s="145" t="s">
        <v>5898</v>
      </c>
      <c r="CN19" s="146" t="s">
        <v>5898</v>
      </c>
      <c r="CO19" s="146" t="s">
        <v>5898</v>
      </c>
      <c r="CP19" s="146" t="s">
        <v>5898</v>
      </c>
      <c r="CQ19" s="146" t="s">
        <v>5898</v>
      </c>
      <c r="CR19" s="146" t="s">
        <v>5898</v>
      </c>
      <c r="CS19" s="146" t="s">
        <v>5898</v>
      </c>
      <c r="CT19" s="146" t="s">
        <v>5898</v>
      </c>
      <c r="CU19" s="146" t="s">
        <v>5898</v>
      </c>
      <c r="CV19" s="146" t="s">
        <v>5898</v>
      </c>
      <c r="CW19" s="146" t="s">
        <v>5898</v>
      </c>
      <c r="CX19" s="146" t="s">
        <v>5898</v>
      </c>
      <c r="CY19" s="146" t="s">
        <v>5898</v>
      </c>
      <c r="CZ19" s="146" t="s">
        <v>5898</v>
      </c>
      <c r="DA19" s="146" t="s">
        <v>5898</v>
      </c>
      <c r="DB19" s="146" t="s">
        <v>5898</v>
      </c>
      <c r="DC19" s="146" t="s">
        <v>5898</v>
      </c>
      <c r="DD19" s="146" t="s">
        <v>5898</v>
      </c>
      <c r="DE19" s="146" t="s">
        <v>5898</v>
      </c>
      <c r="DF19" s="146" t="s">
        <v>5898</v>
      </c>
      <c r="DG19" s="146" t="s">
        <v>5898</v>
      </c>
      <c r="DH19" s="146" t="s">
        <v>5898</v>
      </c>
      <c r="DI19" s="146" t="s">
        <v>5898</v>
      </c>
      <c r="DJ19" s="146" t="s">
        <v>5898</v>
      </c>
      <c r="DK19" s="146" t="s">
        <v>5898</v>
      </c>
      <c r="DL19" s="146" t="s">
        <v>5898</v>
      </c>
      <c r="DM19" s="146" t="s">
        <v>5898</v>
      </c>
      <c r="DN19" s="146" t="s">
        <v>5898</v>
      </c>
      <c r="DO19" s="146" t="s">
        <v>5898</v>
      </c>
      <c r="DP19" s="146" t="s">
        <v>5898</v>
      </c>
      <c r="DQ19" s="146">
        <v>0.1</v>
      </c>
      <c r="DR19" s="146" t="s">
        <v>5898</v>
      </c>
      <c r="DS19" s="146" t="s">
        <v>5898</v>
      </c>
      <c r="DT19" s="146" t="s">
        <v>5898</v>
      </c>
      <c r="DU19" s="146" t="s">
        <v>5898</v>
      </c>
      <c r="DV19" s="146" t="s">
        <v>5898</v>
      </c>
      <c r="DW19" s="146" t="s">
        <v>5898</v>
      </c>
      <c r="DX19" s="146" t="s">
        <v>5898</v>
      </c>
      <c r="DY19" s="146" t="s">
        <v>5898</v>
      </c>
      <c r="DZ19" s="147" t="s">
        <v>5898</v>
      </c>
      <c r="EA19" s="131">
        <v>4.2213883677298315E-2</v>
      </c>
      <c r="EB19" s="135">
        <v>2.463054187192118E-2</v>
      </c>
      <c r="EC19" s="135">
        <v>4.4742729306487698E-2</v>
      </c>
      <c r="ED19" s="135">
        <v>1.179245283018868E-2</v>
      </c>
      <c r="EE19" s="135">
        <v>4.5454545454545452E-3</v>
      </c>
      <c r="EF19" s="135">
        <v>5.5147058823529407E-3</v>
      </c>
      <c r="EG19" s="135">
        <v>4.329004329004329E-3</v>
      </c>
      <c r="EH19" s="135">
        <v>8.4756608852994391E-3</v>
      </c>
      <c r="EI19" s="135">
        <v>6.5359477124183009E-3</v>
      </c>
      <c r="EJ19" s="135">
        <v>6.0362173038229381E-3</v>
      </c>
      <c r="EK19" s="123">
        <v>4.2213883677298315E-2</v>
      </c>
      <c r="EL19" s="124">
        <v>0</v>
      </c>
      <c r="EM19" s="124">
        <v>0</v>
      </c>
      <c r="EN19" s="124">
        <v>0</v>
      </c>
      <c r="EO19" s="124">
        <v>2.463054187192118E-2</v>
      </c>
      <c r="EP19" s="124">
        <v>0</v>
      </c>
      <c r="EQ19" s="124">
        <v>0</v>
      </c>
      <c r="ER19" s="124">
        <v>0</v>
      </c>
      <c r="ES19" s="124">
        <v>4.4742729306487698E-2</v>
      </c>
      <c r="ET19" s="124">
        <v>0</v>
      </c>
      <c r="EU19" s="124">
        <v>0</v>
      </c>
      <c r="EV19" s="124">
        <v>0</v>
      </c>
      <c r="EW19" s="124">
        <v>1.179245283018868E-2</v>
      </c>
      <c r="EX19" s="124">
        <v>0</v>
      </c>
      <c r="EY19" s="124">
        <v>0</v>
      </c>
      <c r="EZ19" s="124">
        <v>0</v>
      </c>
      <c r="FA19" s="124">
        <v>4.5454545454545452E-3</v>
      </c>
      <c r="FB19" s="124">
        <v>0</v>
      </c>
      <c r="FC19" s="124">
        <v>0</v>
      </c>
      <c r="FD19" s="124">
        <v>0</v>
      </c>
      <c r="FE19" s="124">
        <v>5.5147058823529407E-3</v>
      </c>
      <c r="FF19" s="124">
        <v>0</v>
      </c>
      <c r="FG19" s="124">
        <v>0</v>
      </c>
      <c r="FH19" s="124">
        <v>0</v>
      </c>
      <c r="FI19" s="124">
        <v>4.329004329004329E-3</v>
      </c>
      <c r="FJ19" s="124">
        <v>0</v>
      </c>
      <c r="FK19" s="124">
        <v>0</v>
      </c>
      <c r="FL19" s="124">
        <v>0</v>
      </c>
      <c r="FM19" s="124">
        <v>6.41025641025641E-3</v>
      </c>
      <c r="FN19" s="124">
        <v>0</v>
      </c>
      <c r="FO19" s="124">
        <v>2.0654044750430295E-3</v>
      </c>
      <c r="FP19" s="124">
        <v>0</v>
      </c>
      <c r="FQ19" s="124">
        <v>6.5359477124183009E-3</v>
      </c>
      <c r="FR19" s="124">
        <v>0</v>
      </c>
      <c r="FS19" s="124">
        <v>0</v>
      </c>
      <c r="FT19" s="124">
        <v>0</v>
      </c>
      <c r="FU19" s="124">
        <v>6.0362173038229381E-3</v>
      </c>
      <c r="FV19" s="124">
        <v>0</v>
      </c>
      <c r="FW19" s="124">
        <v>0</v>
      </c>
      <c r="FX19" s="125">
        <v>0</v>
      </c>
      <c r="FY19" s="50" t="s">
        <v>5945</v>
      </c>
      <c r="FZ19" s="88" t="s">
        <v>5898</v>
      </c>
      <c r="GA19" s="88" t="s">
        <v>6443</v>
      </c>
      <c r="GB19" s="88" t="s">
        <v>5898</v>
      </c>
      <c r="GC19" s="88" t="s">
        <v>6084</v>
      </c>
      <c r="GD19" s="88" t="s">
        <v>5898</v>
      </c>
      <c r="GE19" s="88" t="s">
        <v>6437</v>
      </c>
      <c r="GF19" s="88" t="s">
        <v>5898</v>
      </c>
      <c r="GG19" s="88" t="s">
        <v>6085</v>
      </c>
      <c r="GH19" s="88" t="s">
        <v>5898</v>
      </c>
      <c r="GI19" s="88" t="s">
        <v>6479</v>
      </c>
      <c r="GJ19" s="88" t="s">
        <v>5898</v>
      </c>
      <c r="GK19" s="88" t="s">
        <v>6086</v>
      </c>
      <c r="GL19" s="88" t="s">
        <v>5898</v>
      </c>
      <c r="GM19" s="88" t="s">
        <v>6480</v>
      </c>
      <c r="GN19" s="88" t="s">
        <v>5898</v>
      </c>
      <c r="GO19" s="88" t="s">
        <v>6081</v>
      </c>
      <c r="GP19" s="88" t="s">
        <v>5898</v>
      </c>
      <c r="GQ19" s="88" t="s">
        <v>6481</v>
      </c>
      <c r="GR19" s="88" t="s">
        <v>5898</v>
      </c>
      <c r="GS19" s="88" t="s">
        <v>6087</v>
      </c>
      <c r="GT19" s="88" t="s">
        <v>5898</v>
      </c>
      <c r="GU19" s="88" t="s">
        <v>6482</v>
      </c>
      <c r="GV19" s="88" t="s">
        <v>5898</v>
      </c>
      <c r="GW19" s="88" t="s">
        <v>6088</v>
      </c>
      <c r="GX19" s="88" t="s">
        <v>5898</v>
      </c>
      <c r="GY19" s="88" t="s">
        <v>6394</v>
      </c>
      <c r="GZ19" s="88" t="s">
        <v>5898</v>
      </c>
      <c r="HA19" s="88" t="s">
        <v>6089</v>
      </c>
      <c r="HB19" s="88" t="s">
        <v>5898</v>
      </c>
      <c r="HC19" s="88" t="s">
        <v>6483</v>
      </c>
      <c r="HD19" s="88" t="s">
        <v>5898</v>
      </c>
      <c r="HE19" s="88" t="s">
        <v>6090</v>
      </c>
      <c r="HF19" s="88" t="s">
        <v>5898</v>
      </c>
      <c r="HG19" s="88" t="s">
        <v>6468</v>
      </c>
      <c r="HH19" s="88" t="s">
        <v>5898</v>
      </c>
      <c r="HI19" s="88" t="s">
        <v>6024</v>
      </c>
      <c r="HJ19" s="88" t="s">
        <v>5898</v>
      </c>
      <c r="HK19" s="88" t="s">
        <v>6387</v>
      </c>
      <c r="HL19" s="88" t="s">
        <v>5898</v>
      </c>
      <c r="HM19" s="89">
        <v>10.66</v>
      </c>
      <c r="HN19" s="90" t="s">
        <v>5898</v>
      </c>
      <c r="HO19" s="90">
        <v>14.68</v>
      </c>
      <c r="HP19" s="90" t="s">
        <v>5898</v>
      </c>
      <c r="HQ19" s="90">
        <v>10.15</v>
      </c>
      <c r="HR19" s="90" t="s">
        <v>5898</v>
      </c>
      <c r="HS19" s="90">
        <v>5.59</v>
      </c>
      <c r="HT19" s="90" t="s">
        <v>5898</v>
      </c>
      <c r="HU19" s="90">
        <v>4.47</v>
      </c>
      <c r="HV19" s="90" t="s">
        <v>5898</v>
      </c>
      <c r="HW19" s="90">
        <v>4.07</v>
      </c>
      <c r="HX19" s="90" t="s">
        <v>5898</v>
      </c>
      <c r="HY19" s="90">
        <v>4.24</v>
      </c>
      <c r="HZ19" s="90" t="s">
        <v>5898</v>
      </c>
      <c r="IA19" s="90">
        <v>4.25</v>
      </c>
      <c r="IB19" s="90" t="s">
        <v>5898</v>
      </c>
      <c r="IC19" s="90">
        <v>4.4000000000000004</v>
      </c>
      <c r="ID19" s="90" t="s">
        <v>5898</v>
      </c>
      <c r="IE19" s="90">
        <v>5.12</v>
      </c>
      <c r="IF19" s="90" t="s">
        <v>5898</v>
      </c>
      <c r="IG19" s="90">
        <v>5.44</v>
      </c>
      <c r="IH19" s="90" t="s">
        <v>5898</v>
      </c>
      <c r="II19" s="90">
        <v>4.55</v>
      </c>
      <c r="IJ19" s="90" t="s">
        <v>5898</v>
      </c>
      <c r="IK19" s="90">
        <v>6.93</v>
      </c>
      <c r="IL19" s="90" t="s">
        <v>5898</v>
      </c>
      <c r="IM19" s="90">
        <v>6.41</v>
      </c>
      <c r="IN19" s="90" t="s">
        <v>5898</v>
      </c>
      <c r="IO19" s="90">
        <v>4.68</v>
      </c>
      <c r="IP19" s="90" t="s">
        <v>5898</v>
      </c>
      <c r="IQ19" s="90">
        <v>5.81</v>
      </c>
      <c r="IR19" s="90" t="s">
        <v>5898</v>
      </c>
      <c r="IS19" s="90">
        <v>15.3</v>
      </c>
      <c r="IT19" s="90" t="s">
        <v>5898</v>
      </c>
      <c r="IU19" s="90">
        <v>9.6999999999999993</v>
      </c>
      <c r="IV19" s="90" t="s">
        <v>5898</v>
      </c>
      <c r="IW19" s="90">
        <v>4.97</v>
      </c>
      <c r="IX19" s="90" t="s">
        <v>5898</v>
      </c>
      <c r="IY19" s="90">
        <v>4.71</v>
      </c>
      <c r="IZ19" s="103" t="s">
        <v>5898</v>
      </c>
      <c r="JA19" s="50">
        <v>0.45</v>
      </c>
      <c r="JB19" s="40" t="s">
        <v>5898</v>
      </c>
      <c r="JC19" s="40" t="s">
        <v>5898</v>
      </c>
      <c r="JD19" s="40" t="s">
        <v>5898</v>
      </c>
      <c r="JE19" s="40">
        <v>0.25</v>
      </c>
      <c r="JF19" s="40" t="s">
        <v>5898</v>
      </c>
      <c r="JG19" s="40" t="s">
        <v>5898</v>
      </c>
      <c r="JH19" s="40" t="s">
        <v>5898</v>
      </c>
      <c r="JI19" s="40">
        <v>0.2</v>
      </c>
      <c r="JJ19" s="40" t="s">
        <v>5898</v>
      </c>
      <c r="JK19" s="40" t="s">
        <v>5898</v>
      </c>
      <c r="JL19" s="40" t="s">
        <v>5898</v>
      </c>
      <c r="JM19" s="40">
        <v>0.05</v>
      </c>
      <c r="JN19" s="40" t="s">
        <v>5898</v>
      </c>
      <c r="JO19" s="40">
        <v>0</v>
      </c>
      <c r="JP19" s="40" t="s">
        <v>5898</v>
      </c>
      <c r="JQ19" s="40">
        <v>0.02</v>
      </c>
      <c r="JR19" s="40" t="s">
        <v>5898</v>
      </c>
      <c r="JS19" s="40" t="s">
        <v>5898</v>
      </c>
      <c r="JT19" s="40" t="s">
        <v>5898</v>
      </c>
      <c r="JU19" s="40">
        <v>0.03</v>
      </c>
      <c r="JV19" s="40" t="s">
        <v>5898</v>
      </c>
      <c r="JW19" s="40" t="s">
        <v>5898</v>
      </c>
      <c r="JX19" s="40" t="s">
        <v>5898</v>
      </c>
      <c r="JY19" s="40">
        <v>0.03</v>
      </c>
      <c r="JZ19" s="40" t="s">
        <v>5898</v>
      </c>
      <c r="KA19" s="40" t="s">
        <v>5898</v>
      </c>
      <c r="KB19" s="40" t="s">
        <v>5898</v>
      </c>
      <c r="KC19" s="40">
        <v>0.03</v>
      </c>
      <c r="KD19" s="40" t="s">
        <v>5898</v>
      </c>
      <c r="KE19" s="40">
        <v>1.2E-2</v>
      </c>
      <c r="KF19" s="40" t="s">
        <v>5898</v>
      </c>
      <c r="KG19" s="40">
        <v>0.1</v>
      </c>
      <c r="KH19" s="40" t="s">
        <v>5898</v>
      </c>
      <c r="KI19" s="40" t="s">
        <v>5898</v>
      </c>
      <c r="KJ19" s="40" t="s">
        <v>5898</v>
      </c>
      <c r="KK19" s="40">
        <v>0.03</v>
      </c>
      <c r="KL19" s="40" t="s">
        <v>5898</v>
      </c>
      <c r="KM19" s="40" t="s">
        <v>5898</v>
      </c>
      <c r="KN19" s="40" t="s">
        <v>5898</v>
      </c>
    </row>
    <row r="20" spans="1:300" x14ac:dyDescent="0.15">
      <c r="A20" s="53">
        <f>'2015年报分红率'!T22</f>
        <v>17</v>
      </c>
      <c r="B20" s="40" t="str">
        <f>'2015年报分红率'!U22</f>
        <v>000625.SZ</v>
      </c>
      <c r="C20" s="40" t="str">
        <f>'2015年报分红率'!V22</f>
        <v>长安汽车</v>
      </c>
      <c r="D20" s="40" t="str">
        <f>[1]!EM_S_IPO_LISTEDDATE(B20)</f>
        <v>1997-06-10</v>
      </c>
      <c r="E20" s="166">
        <v>19</v>
      </c>
      <c r="F20" s="56">
        <v>8.92</v>
      </c>
      <c r="G20" s="56">
        <v>15.97</v>
      </c>
      <c r="H20" s="157">
        <v>3.4686995515695075E-2</v>
      </c>
      <c r="I20" s="158">
        <v>7.4746631415385329E-3</v>
      </c>
      <c r="J20" s="159">
        <v>1.0444032912880787E-2</v>
      </c>
      <c r="K20" s="154">
        <v>1.6588800000000001</v>
      </c>
      <c r="L20" s="155" t="s">
        <v>5898</v>
      </c>
      <c r="M20" s="155" t="s">
        <v>5898</v>
      </c>
      <c r="N20" s="155" t="s">
        <v>5898</v>
      </c>
      <c r="O20" s="155">
        <v>0.64800000000000002</v>
      </c>
      <c r="P20" s="155" t="s">
        <v>5898</v>
      </c>
      <c r="Q20" s="155" t="s">
        <v>5898</v>
      </c>
      <c r="R20" s="155" t="s">
        <v>5898</v>
      </c>
      <c r="S20" s="155">
        <v>0.25920000000000004</v>
      </c>
      <c r="T20" s="155" t="s">
        <v>5898</v>
      </c>
      <c r="U20" s="155" t="s">
        <v>5898</v>
      </c>
      <c r="V20" s="155" t="s">
        <v>5898</v>
      </c>
      <c r="W20" s="155">
        <v>0.12960000000000002</v>
      </c>
      <c r="X20" s="155" t="s">
        <v>5898</v>
      </c>
      <c r="Y20" s="155" t="s">
        <v>5898</v>
      </c>
      <c r="Z20" s="155" t="s">
        <v>5898</v>
      </c>
      <c r="AA20" s="155">
        <v>0.10368000000000001</v>
      </c>
      <c r="AB20" s="155" t="s">
        <v>5898</v>
      </c>
      <c r="AC20" s="155" t="s">
        <v>5898</v>
      </c>
      <c r="AD20" s="155" t="s">
        <v>5898</v>
      </c>
      <c r="AE20" s="155">
        <v>0.1152</v>
      </c>
      <c r="AF20" s="155" t="s">
        <v>5898</v>
      </c>
      <c r="AG20" s="155" t="s">
        <v>5898</v>
      </c>
      <c r="AH20" s="155" t="s">
        <v>5898</v>
      </c>
      <c r="AI20" s="155">
        <v>9.3600000000000003E-2</v>
      </c>
      <c r="AJ20" s="155" t="s">
        <v>5898</v>
      </c>
      <c r="AK20" s="155" t="s">
        <v>5898</v>
      </c>
      <c r="AL20" s="155" t="s">
        <v>5898</v>
      </c>
      <c r="AM20" s="155">
        <v>2.5919999999999999E-2</v>
      </c>
      <c r="AN20" s="155" t="s">
        <v>5898</v>
      </c>
      <c r="AO20" s="155" t="s">
        <v>5898</v>
      </c>
      <c r="AP20" s="155" t="s">
        <v>5898</v>
      </c>
      <c r="AQ20" s="155">
        <v>0</v>
      </c>
      <c r="AR20" s="155" t="s">
        <v>5898</v>
      </c>
      <c r="AS20" s="155" t="s">
        <v>5898</v>
      </c>
      <c r="AT20" s="155" t="s">
        <v>5898</v>
      </c>
      <c r="AU20" s="155">
        <v>0.06</v>
      </c>
      <c r="AV20" s="155" t="s">
        <v>5898</v>
      </c>
      <c r="AW20" s="155" t="s">
        <v>5898</v>
      </c>
      <c r="AX20" s="140" t="s">
        <v>5898</v>
      </c>
      <c r="AY20" s="154">
        <v>2.5920000000000001</v>
      </c>
      <c r="AZ20" s="155">
        <v>2.5920000000000001</v>
      </c>
      <c r="BA20" s="155">
        <v>2.5920000000000001</v>
      </c>
      <c r="BB20" s="155">
        <v>2.5920000000000001</v>
      </c>
      <c r="BC20" s="155">
        <v>2.5920000000000001</v>
      </c>
      <c r="BD20" s="155">
        <v>2.5920000000000001</v>
      </c>
      <c r="BE20" s="155">
        <v>2.5920000000000001</v>
      </c>
      <c r="BF20" s="155">
        <v>2.5920000000000001</v>
      </c>
      <c r="BG20" s="155">
        <v>2.5920000000000001</v>
      </c>
      <c r="BH20" s="155">
        <v>2.5920000000000001</v>
      </c>
      <c r="BI20" s="155">
        <v>2.5920000000000001</v>
      </c>
      <c r="BJ20" s="155">
        <v>2.5920000000000001</v>
      </c>
      <c r="BK20" s="155">
        <v>2.5920000000000001</v>
      </c>
      <c r="BL20" s="155">
        <v>2.5920000000000001</v>
      </c>
      <c r="BM20" s="155">
        <v>2.5920000000000001</v>
      </c>
      <c r="BN20" s="155">
        <v>2.5920000000000001</v>
      </c>
      <c r="BO20" s="155">
        <v>2.5920000000000001</v>
      </c>
      <c r="BP20" s="155">
        <v>2.5920000000000001</v>
      </c>
      <c r="BQ20" s="155">
        <v>2.5920000000000001</v>
      </c>
      <c r="BR20" s="155">
        <v>2.5920000000000001</v>
      </c>
      <c r="BS20" s="155">
        <v>1.44</v>
      </c>
      <c r="BT20" s="155">
        <v>1.44</v>
      </c>
      <c r="BU20" s="155">
        <v>1.44</v>
      </c>
      <c r="BV20" s="155">
        <v>1.44</v>
      </c>
      <c r="BW20" s="155">
        <v>1.44</v>
      </c>
      <c r="BX20" s="155">
        <v>1.44</v>
      </c>
      <c r="BY20" s="155">
        <v>1.44</v>
      </c>
      <c r="BZ20" s="155">
        <v>1.44</v>
      </c>
      <c r="CA20" s="155">
        <v>1.44</v>
      </c>
      <c r="CB20" s="155">
        <v>1.44</v>
      </c>
      <c r="CC20" s="155">
        <v>1.44</v>
      </c>
      <c r="CD20" s="155">
        <v>1.44</v>
      </c>
      <c r="CE20" s="155">
        <v>1.2</v>
      </c>
      <c r="CF20" s="155">
        <v>1.2</v>
      </c>
      <c r="CG20" s="155">
        <v>1.2</v>
      </c>
      <c r="CH20" s="155">
        <v>1.2</v>
      </c>
      <c r="CI20" s="155">
        <v>1</v>
      </c>
      <c r="CJ20" s="155">
        <v>1</v>
      </c>
      <c r="CK20" s="155">
        <v>1</v>
      </c>
      <c r="CL20" s="156">
        <v>1</v>
      </c>
      <c r="CM20" s="145" t="s">
        <v>5898</v>
      </c>
      <c r="CN20" s="146" t="s">
        <v>5898</v>
      </c>
      <c r="CO20" s="146" t="s">
        <v>5898</v>
      </c>
      <c r="CP20" s="146" t="s">
        <v>5898</v>
      </c>
      <c r="CQ20" s="146" t="s">
        <v>5898</v>
      </c>
      <c r="CR20" s="146" t="s">
        <v>5898</v>
      </c>
      <c r="CS20" s="146" t="s">
        <v>5898</v>
      </c>
      <c r="CT20" s="146" t="s">
        <v>5898</v>
      </c>
      <c r="CU20" s="146" t="s">
        <v>5898</v>
      </c>
      <c r="CV20" s="146" t="s">
        <v>5898</v>
      </c>
      <c r="CW20" s="146" t="s">
        <v>5898</v>
      </c>
      <c r="CX20" s="146" t="s">
        <v>5898</v>
      </c>
      <c r="CY20" s="146" t="s">
        <v>5898</v>
      </c>
      <c r="CZ20" s="146" t="s">
        <v>5898</v>
      </c>
      <c r="DA20" s="146" t="s">
        <v>5898</v>
      </c>
      <c r="DB20" s="146" t="s">
        <v>5898</v>
      </c>
      <c r="DC20" s="146" t="s">
        <v>5898</v>
      </c>
      <c r="DD20" s="146" t="s">
        <v>5898</v>
      </c>
      <c r="DE20" s="146" t="s">
        <v>5898</v>
      </c>
      <c r="DF20" s="146" t="s">
        <v>5898</v>
      </c>
      <c r="DG20" s="146">
        <v>0.8</v>
      </c>
      <c r="DH20" s="146" t="s">
        <v>5898</v>
      </c>
      <c r="DI20" s="146" t="s">
        <v>5898</v>
      </c>
      <c r="DJ20" s="146" t="s">
        <v>5898</v>
      </c>
      <c r="DK20" s="146" t="s">
        <v>5898</v>
      </c>
      <c r="DL20" s="146" t="s">
        <v>5898</v>
      </c>
      <c r="DM20" s="146" t="s">
        <v>5898</v>
      </c>
      <c r="DN20" s="146" t="s">
        <v>5898</v>
      </c>
      <c r="DO20" s="146" t="s">
        <v>5898</v>
      </c>
      <c r="DP20" s="146" t="s">
        <v>5898</v>
      </c>
      <c r="DQ20" s="146" t="s">
        <v>5898</v>
      </c>
      <c r="DR20" s="146" t="s">
        <v>5898</v>
      </c>
      <c r="DS20" s="146">
        <v>0.2</v>
      </c>
      <c r="DT20" s="146" t="s">
        <v>5898</v>
      </c>
      <c r="DU20" s="146" t="s">
        <v>5898</v>
      </c>
      <c r="DV20" s="146" t="s">
        <v>5898</v>
      </c>
      <c r="DW20" s="146">
        <v>0.2</v>
      </c>
      <c r="DX20" s="146" t="s">
        <v>5898</v>
      </c>
      <c r="DY20" s="146" t="s">
        <v>5898</v>
      </c>
      <c r="DZ20" s="147" t="s">
        <v>5898</v>
      </c>
      <c r="EA20" s="131">
        <v>3.771361225692399E-2</v>
      </c>
      <c r="EB20" s="135">
        <v>1.5216068167985392E-2</v>
      </c>
      <c r="EC20" s="135">
        <v>8.7336244541484729E-3</v>
      </c>
      <c r="ED20" s="135">
        <v>7.5187969924812026E-3</v>
      </c>
      <c r="EE20" s="135">
        <v>1.0582010582010583E-2</v>
      </c>
      <c r="EF20" s="135">
        <v>8.4121976866456359E-3</v>
      </c>
      <c r="EG20" s="135">
        <v>4.6329294369208841E-3</v>
      </c>
      <c r="EH20" s="135">
        <v>4.9046321525885554E-3</v>
      </c>
      <c r="EI20" s="135">
        <v>0</v>
      </c>
      <c r="EJ20" s="135">
        <v>6.7264573991031385E-3</v>
      </c>
      <c r="EK20" s="123">
        <v>3.771361225692399E-2</v>
      </c>
      <c r="EL20" s="124">
        <v>0</v>
      </c>
      <c r="EM20" s="124">
        <v>0</v>
      </c>
      <c r="EN20" s="124">
        <v>0</v>
      </c>
      <c r="EO20" s="124">
        <v>1.5216068167985392E-2</v>
      </c>
      <c r="EP20" s="124">
        <v>0</v>
      </c>
      <c r="EQ20" s="124">
        <v>0</v>
      </c>
      <c r="ER20" s="124">
        <v>0</v>
      </c>
      <c r="ES20" s="124">
        <v>8.7336244541484729E-3</v>
      </c>
      <c r="ET20" s="124">
        <v>0</v>
      </c>
      <c r="EU20" s="124">
        <v>0</v>
      </c>
      <c r="EV20" s="124">
        <v>0</v>
      </c>
      <c r="EW20" s="124">
        <v>7.5187969924812026E-3</v>
      </c>
      <c r="EX20" s="124">
        <v>0</v>
      </c>
      <c r="EY20" s="124">
        <v>0</v>
      </c>
      <c r="EZ20" s="124">
        <v>0</v>
      </c>
      <c r="FA20" s="124">
        <v>1.0582010582010583E-2</v>
      </c>
      <c r="FB20" s="124">
        <v>0</v>
      </c>
      <c r="FC20" s="124">
        <v>0</v>
      </c>
      <c r="FD20" s="124">
        <v>0</v>
      </c>
      <c r="FE20" s="124">
        <v>8.4121976866456359E-3</v>
      </c>
      <c r="FF20" s="124">
        <v>0</v>
      </c>
      <c r="FG20" s="124">
        <v>0</v>
      </c>
      <c r="FH20" s="124">
        <v>0</v>
      </c>
      <c r="FI20" s="124">
        <v>4.6329294369208841E-3</v>
      </c>
      <c r="FJ20" s="124">
        <v>0</v>
      </c>
      <c r="FK20" s="124">
        <v>0</v>
      </c>
      <c r="FL20" s="124">
        <v>0</v>
      </c>
      <c r="FM20" s="124">
        <v>4.9046321525885554E-3</v>
      </c>
      <c r="FN20" s="124">
        <v>0</v>
      </c>
      <c r="FO20" s="124">
        <v>0</v>
      </c>
      <c r="FP20" s="124">
        <v>0</v>
      </c>
      <c r="FQ20" s="124">
        <v>0</v>
      </c>
      <c r="FR20" s="124">
        <v>0</v>
      </c>
      <c r="FS20" s="124">
        <v>0</v>
      </c>
      <c r="FT20" s="124">
        <v>0</v>
      </c>
      <c r="FU20" s="124">
        <v>6.7264573991031385E-3</v>
      </c>
      <c r="FV20" s="124">
        <v>0</v>
      </c>
      <c r="FW20" s="124">
        <v>0</v>
      </c>
      <c r="FX20" s="125">
        <v>0</v>
      </c>
      <c r="FY20" s="50" t="s">
        <v>5935</v>
      </c>
      <c r="FZ20" s="88" t="s">
        <v>5898</v>
      </c>
      <c r="GA20" s="88" t="s">
        <v>6398</v>
      </c>
      <c r="GB20" s="88" t="s">
        <v>5898</v>
      </c>
      <c r="GC20" s="88" t="s">
        <v>6091</v>
      </c>
      <c r="GD20" s="88" t="s">
        <v>5898</v>
      </c>
      <c r="GE20" s="88" t="s">
        <v>6399</v>
      </c>
      <c r="GF20" s="88" t="s">
        <v>5898</v>
      </c>
      <c r="GG20" s="88" t="s">
        <v>6092</v>
      </c>
      <c r="GH20" s="88" t="s">
        <v>5898</v>
      </c>
      <c r="GI20" s="88" t="s">
        <v>6484</v>
      </c>
      <c r="GJ20" s="88" t="s">
        <v>5898</v>
      </c>
      <c r="GK20" s="88" t="s">
        <v>5995</v>
      </c>
      <c r="GL20" s="88" t="s">
        <v>5898</v>
      </c>
      <c r="GM20" s="88" t="s">
        <v>6485</v>
      </c>
      <c r="GN20" s="88" t="s">
        <v>5898</v>
      </c>
      <c r="GO20" s="88" t="s">
        <v>6054</v>
      </c>
      <c r="GP20" s="88" t="s">
        <v>5898</v>
      </c>
      <c r="GQ20" s="88" t="s">
        <v>6486</v>
      </c>
      <c r="GR20" s="88" t="s">
        <v>5898</v>
      </c>
      <c r="GS20" s="88" t="s">
        <v>6093</v>
      </c>
      <c r="GT20" s="88" t="s">
        <v>5898</v>
      </c>
      <c r="GU20" s="88" t="s">
        <v>6487</v>
      </c>
      <c r="GV20" s="88" t="s">
        <v>5898</v>
      </c>
      <c r="GW20" s="88" t="s">
        <v>6094</v>
      </c>
      <c r="GX20" s="88" t="s">
        <v>5898</v>
      </c>
      <c r="GY20" s="88" t="s">
        <v>6488</v>
      </c>
      <c r="GZ20" s="88" t="s">
        <v>5898</v>
      </c>
      <c r="HA20" s="88" t="s">
        <v>6095</v>
      </c>
      <c r="HB20" s="88" t="s">
        <v>5898</v>
      </c>
      <c r="HC20" s="88" t="s">
        <v>6483</v>
      </c>
      <c r="HD20" s="88" t="s">
        <v>5898</v>
      </c>
      <c r="HE20" s="88" t="s">
        <v>6067</v>
      </c>
      <c r="HF20" s="88" t="s">
        <v>5898</v>
      </c>
      <c r="HG20" s="88" t="s">
        <v>6434</v>
      </c>
      <c r="HH20" s="88" t="s">
        <v>5898</v>
      </c>
      <c r="HI20" s="88" t="s">
        <v>5992</v>
      </c>
      <c r="HJ20" s="88" t="s">
        <v>5898</v>
      </c>
      <c r="HK20" s="88" t="s">
        <v>6489</v>
      </c>
      <c r="HL20" s="88" t="s">
        <v>5898</v>
      </c>
      <c r="HM20" s="89">
        <v>16.97</v>
      </c>
      <c r="HN20" s="90" t="s">
        <v>5898</v>
      </c>
      <c r="HO20" s="90">
        <v>21.15</v>
      </c>
      <c r="HP20" s="90" t="s">
        <v>5898</v>
      </c>
      <c r="HQ20" s="90">
        <v>16.43</v>
      </c>
      <c r="HR20" s="90" t="s">
        <v>5898</v>
      </c>
      <c r="HS20" s="90">
        <v>12.31</v>
      </c>
      <c r="HT20" s="90" t="s">
        <v>5898</v>
      </c>
      <c r="HU20" s="90">
        <v>11.45</v>
      </c>
      <c r="HV20" s="90" t="s">
        <v>5898</v>
      </c>
      <c r="HW20" s="90">
        <v>9.2899999999999991</v>
      </c>
      <c r="HX20" s="90" t="s">
        <v>5898</v>
      </c>
      <c r="HY20" s="90">
        <v>6.65</v>
      </c>
      <c r="HZ20" s="90" t="s">
        <v>5898</v>
      </c>
      <c r="IA20" s="90">
        <v>4.88</v>
      </c>
      <c r="IB20" s="90" t="s">
        <v>5898</v>
      </c>
      <c r="IC20" s="90">
        <v>3.78</v>
      </c>
      <c r="ID20" s="90" t="s">
        <v>5898</v>
      </c>
      <c r="IE20" s="90">
        <v>9.15</v>
      </c>
      <c r="IF20" s="90" t="s">
        <v>5898</v>
      </c>
      <c r="IG20" s="90">
        <v>9.51</v>
      </c>
      <c r="IH20" s="90" t="s">
        <v>5898</v>
      </c>
      <c r="II20" s="90">
        <v>8.69</v>
      </c>
      <c r="IJ20" s="90" t="s">
        <v>5898</v>
      </c>
      <c r="IK20" s="90">
        <v>14.03</v>
      </c>
      <c r="IL20" s="90" t="s">
        <v>5898</v>
      </c>
      <c r="IM20" s="90">
        <v>8.14</v>
      </c>
      <c r="IN20" s="90" t="s">
        <v>5898</v>
      </c>
      <c r="IO20" s="90">
        <v>3.67</v>
      </c>
      <c r="IP20" s="90" t="s">
        <v>5898</v>
      </c>
      <c r="IQ20" s="90">
        <v>4.8600000000000003</v>
      </c>
      <c r="IR20" s="90" t="s">
        <v>5898</v>
      </c>
      <c r="IS20" s="90">
        <v>18.760000000000002</v>
      </c>
      <c r="IT20" s="90" t="s">
        <v>5898</v>
      </c>
      <c r="IU20" s="90">
        <v>16.48</v>
      </c>
      <c r="IV20" s="90" t="s">
        <v>5898</v>
      </c>
      <c r="IW20" s="90">
        <v>8.92</v>
      </c>
      <c r="IX20" s="90" t="s">
        <v>5898</v>
      </c>
      <c r="IY20" s="90">
        <v>5.43</v>
      </c>
      <c r="IZ20" s="103" t="s">
        <v>5898</v>
      </c>
      <c r="JA20" s="50">
        <v>0.64</v>
      </c>
      <c r="JB20" s="40" t="s">
        <v>5898</v>
      </c>
      <c r="JC20" s="40" t="s">
        <v>5898</v>
      </c>
      <c r="JD20" s="40" t="s">
        <v>5898</v>
      </c>
      <c r="JE20" s="40">
        <v>0.25</v>
      </c>
      <c r="JF20" s="40" t="s">
        <v>5898</v>
      </c>
      <c r="JG20" s="40" t="s">
        <v>5898</v>
      </c>
      <c r="JH20" s="40" t="s">
        <v>5898</v>
      </c>
      <c r="JI20" s="40">
        <v>0.1</v>
      </c>
      <c r="JJ20" s="40" t="s">
        <v>5898</v>
      </c>
      <c r="JK20" s="40" t="s">
        <v>5898</v>
      </c>
      <c r="JL20" s="40" t="s">
        <v>5898</v>
      </c>
      <c r="JM20" s="40">
        <v>0.05</v>
      </c>
      <c r="JN20" s="40" t="s">
        <v>5898</v>
      </c>
      <c r="JO20" s="40" t="s">
        <v>5898</v>
      </c>
      <c r="JP20" s="40" t="s">
        <v>5898</v>
      </c>
      <c r="JQ20" s="40">
        <v>0.04</v>
      </c>
      <c r="JR20" s="40" t="s">
        <v>5898</v>
      </c>
      <c r="JS20" s="40" t="s">
        <v>5898</v>
      </c>
      <c r="JT20" s="40" t="s">
        <v>5898</v>
      </c>
      <c r="JU20" s="40">
        <v>0.08</v>
      </c>
      <c r="JV20" s="40" t="s">
        <v>5898</v>
      </c>
      <c r="JW20" s="40" t="s">
        <v>5898</v>
      </c>
      <c r="JX20" s="40" t="s">
        <v>5898</v>
      </c>
      <c r="JY20" s="40">
        <v>6.5000000000000002E-2</v>
      </c>
      <c r="JZ20" s="40" t="s">
        <v>5898</v>
      </c>
      <c r="KA20" s="40" t="s">
        <v>5898</v>
      </c>
      <c r="KB20" s="40" t="s">
        <v>5898</v>
      </c>
      <c r="KC20" s="40">
        <v>1.7999999999999999E-2</v>
      </c>
      <c r="KD20" s="40" t="s">
        <v>5898</v>
      </c>
      <c r="KE20" s="40" t="s">
        <v>5898</v>
      </c>
      <c r="KF20" s="40" t="s">
        <v>5898</v>
      </c>
      <c r="KG20" s="40">
        <v>0</v>
      </c>
      <c r="KH20" s="40" t="s">
        <v>5898</v>
      </c>
      <c r="KI20" s="40" t="s">
        <v>5898</v>
      </c>
      <c r="KJ20" s="40" t="s">
        <v>5898</v>
      </c>
      <c r="KK20" s="40">
        <v>0.06</v>
      </c>
      <c r="KL20" s="40" t="s">
        <v>5898</v>
      </c>
      <c r="KM20" s="40" t="s">
        <v>5898</v>
      </c>
      <c r="KN20" s="40" t="s">
        <v>5898</v>
      </c>
    </row>
    <row r="21" spans="1:300" x14ac:dyDescent="0.15">
      <c r="A21" s="53">
        <f>'2015年报分红率'!T23</f>
        <v>18</v>
      </c>
      <c r="B21" s="40" t="str">
        <f>'2015年报分红率'!U23</f>
        <v>000651.SZ</v>
      </c>
      <c r="C21" s="40" t="str">
        <f>'2015年报分红率'!V23</f>
        <v>格力电器</v>
      </c>
      <c r="D21" s="40" t="str">
        <f>[1]!EM_S_IPO_LISTEDDATE(B21)</f>
        <v>1996-11-18</v>
      </c>
      <c r="E21" s="166">
        <v>20</v>
      </c>
      <c r="F21" s="56">
        <v>11.87</v>
      </c>
      <c r="G21" s="56">
        <v>17.72</v>
      </c>
      <c r="H21" s="157">
        <v>0.28022325189553499</v>
      </c>
      <c r="I21" s="158">
        <v>2.7809129671432158E-2</v>
      </c>
      <c r="J21" s="159">
        <v>3.1733034668948189E-2</v>
      </c>
      <c r="K21" s="154">
        <v>10.125</v>
      </c>
      <c r="L21" s="155" t="s">
        <v>5898</v>
      </c>
      <c r="M21" s="155" t="s">
        <v>5898</v>
      </c>
      <c r="N21" s="155" t="s">
        <v>5898</v>
      </c>
      <c r="O21" s="155">
        <v>10.125</v>
      </c>
      <c r="P21" s="155" t="s">
        <v>5898</v>
      </c>
      <c r="Q21" s="155" t="s">
        <v>5898</v>
      </c>
      <c r="R21" s="155" t="s">
        <v>5898</v>
      </c>
      <c r="S21" s="155">
        <v>5.0625</v>
      </c>
      <c r="T21" s="155" t="s">
        <v>5898</v>
      </c>
      <c r="U21" s="155" t="s">
        <v>5898</v>
      </c>
      <c r="V21" s="155" t="s">
        <v>5898</v>
      </c>
      <c r="W21" s="155">
        <v>3.375</v>
      </c>
      <c r="X21" s="155" t="s">
        <v>5898</v>
      </c>
      <c r="Y21" s="155" t="s">
        <v>5898</v>
      </c>
      <c r="Z21" s="155" t="s">
        <v>5898</v>
      </c>
      <c r="AA21" s="155">
        <v>1.6875</v>
      </c>
      <c r="AB21" s="155" t="s">
        <v>5898</v>
      </c>
      <c r="AC21" s="155" t="s">
        <v>5898</v>
      </c>
      <c r="AD21" s="155" t="s">
        <v>5898</v>
      </c>
      <c r="AE21" s="155">
        <v>1.0125</v>
      </c>
      <c r="AF21" s="155" t="s">
        <v>5898</v>
      </c>
      <c r="AG21" s="155" t="s">
        <v>5898</v>
      </c>
      <c r="AH21" s="155" t="s">
        <v>5898</v>
      </c>
      <c r="AI21" s="155">
        <v>1.125</v>
      </c>
      <c r="AJ21" s="155" t="s">
        <v>5898</v>
      </c>
      <c r="AK21" s="155" t="s">
        <v>5898</v>
      </c>
      <c r="AL21" s="155" t="s">
        <v>5898</v>
      </c>
      <c r="AM21" s="155">
        <v>0.44999999999999996</v>
      </c>
      <c r="AN21" s="155" t="s">
        <v>5898</v>
      </c>
      <c r="AO21" s="155" t="s">
        <v>5898</v>
      </c>
      <c r="AP21" s="155" t="s">
        <v>5898</v>
      </c>
      <c r="AQ21" s="155">
        <v>0.3</v>
      </c>
      <c r="AR21" s="155" t="s">
        <v>5898</v>
      </c>
      <c r="AS21" s="155">
        <v>0</v>
      </c>
      <c r="AT21" s="155" t="s">
        <v>5898</v>
      </c>
      <c r="AU21" s="155">
        <v>0</v>
      </c>
      <c r="AV21" s="155" t="s">
        <v>5898</v>
      </c>
      <c r="AW21" s="155" t="s">
        <v>5898</v>
      </c>
      <c r="AX21" s="140" t="s">
        <v>5898</v>
      </c>
      <c r="AY21" s="154">
        <v>6.75</v>
      </c>
      <c r="AZ21" s="155">
        <v>6.75</v>
      </c>
      <c r="BA21" s="155">
        <v>6.75</v>
      </c>
      <c r="BB21" s="155">
        <v>6.75</v>
      </c>
      <c r="BC21" s="155">
        <v>3.375</v>
      </c>
      <c r="BD21" s="155">
        <v>3.375</v>
      </c>
      <c r="BE21" s="155">
        <v>3.375</v>
      </c>
      <c r="BF21" s="155">
        <v>3.375</v>
      </c>
      <c r="BG21" s="155">
        <v>3.375</v>
      </c>
      <c r="BH21" s="155">
        <v>3.375</v>
      </c>
      <c r="BI21" s="155">
        <v>3.375</v>
      </c>
      <c r="BJ21" s="155">
        <v>3.375</v>
      </c>
      <c r="BK21" s="155">
        <v>3.375</v>
      </c>
      <c r="BL21" s="155">
        <v>3.375</v>
      </c>
      <c r="BM21" s="155">
        <v>3.375</v>
      </c>
      <c r="BN21" s="155">
        <v>3.375</v>
      </c>
      <c r="BO21" s="155">
        <v>3.375</v>
      </c>
      <c r="BP21" s="155">
        <v>3.375</v>
      </c>
      <c r="BQ21" s="155">
        <v>3.375</v>
      </c>
      <c r="BR21" s="155">
        <v>3.375</v>
      </c>
      <c r="BS21" s="155">
        <v>3.375</v>
      </c>
      <c r="BT21" s="155">
        <v>3.375</v>
      </c>
      <c r="BU21" s="155">
        <v>3.375</v>
      </c>
      <c r="BV21" s="155">
        <v>3.375</v>
      </c>
      <c r="BW21" s="155">
        <v>2.25</v>
      </c>
      <c r="BX21" s="155">
        <v>2.25</v>
      </c>
      <c r="BY21" s="155">
        <v>2.25</v>
      </c>
      <c r="BZ21" s="155">
        <v>2.25</v>
      </c>
      <c r="CA21" s="155">
        <v>1.5</v>
      </c>
      <c r="CB21" s="155">
        <v>1.5</v>
      </c>
      <c r="CC21" s="155">
        <v>1.5</v>
      </c>
      <c r="CD21" s="155">
        <v>1.5</v>
      </c>
      <c r="CE21" s="155">
        <v>1</v>
      </c>
      <c r="CF21" s="155">
        <v>1</v>
      </c>
      <c r="CG21" s="155">
        <v>1</v>
      </c>
      <c r="CH21" s="155">
        <v>1</v>
      </c>
      <c r="CI21" s="155">
        <v>1</v>
      </c>
      <c r="CJ21" s="155">
        <v>1</v>
      </c>
      <c r="CK21" s="155">
        <v>1</v>
      </c>
      <c r="CL21" s="156">
        <v>1</v>
      </c>
      <c r="CM21" s="145" t="s">
        <v>5898</v>
      </c>
      <c r="CN21" s="146" t="s">
        <v>5898</v>
      </c>
      <c r="CO21" s="146" t="s">
        <v>5898</v>
      </c>
      <c r="CP21" s="146" t="s">
        <v>5898</v>
      </c>
      <c r="CQ21" s="146">
        <v>1</v>
      </c>
      <c r="CR21" s="146" t="s">
        <v>5898</v>
      </c>
      <c r="CS21" s="146" t="s">
        <v>5898</v>
      </c>
      <c r="CT21" s="146" t="s">
        <v>5898</v>
      </c>
      <c r="CU21" s="146" t="s">
        <v>5898</v>
      </c>
      <c r="CV21" s="146" t="s">
        <v>5898</v>
      </c>
      <c r="CW21" s="146" t="s">
        <v>5898</v>
      </c>
      <c r="CX21" s="146" t="s">
        <v>5898</v>
      </c>
      <c r="CY21" s="146" t="s">
        <v>5898</v>
      </c>
      <c r="CZ21" s="146" t="s">
        <v>5898</v>
      </c>
      <c r="DA21" s="146" t="s">
        <v>5898</v>
      </c>
      <c r="DB21" s="146" t="s">
        <v>5898</v>
      </c>
      <c r="DC21" s="146" t="s">
        <v>5898</v>
      </c>
      <c r="DD21" s="146" t="s">
        <v>5898</v>
      </c>
      <c r="DE21" s="146" t="s">
        <v>5898</v>
      </c>
      <c r="DF21" s="146" t="s">
        <v>5898</v>
      </c>
      <c r="DG21" s="146" t="s">
        <v>5898</v>
      </c>
      <c r="DH21" s="146" t="s">
        <v>5898</v>
      </c>
      <c r="DI21" s="146" t="s">
        <v>5898</v>
      </c>
      <c r="DJ21" s="146" t="s">
        <v>5898</v>
      </c>
      <c r="DK21" s="146">
        <v>0.5</v>
      </c>
      <c r="DL21" s="146" t="s">
        <v>5898</v>
      </c>
      <c r="DM21" s="146" t="s">
        <v>5898</v>
      </c>
      <c r="DN21" s="146" t="s">
        <v>5898</v>
      </c>
      <c r="DO21" s="146">
        <v>0.5</v>
      </c>
      <c r="DP21" s="146" t="s">
        <v>5898</v>
      </c>
      <c r="DQ21" s="146" t="s">
        <v>5898</v>
      </c>
      <c r="DR21" s="146" t="s">
        <v>5898</v>
      </c>
      <c r="DS21" s="146">
        <v>0.5</v>
      </c>
      <c r="DT21" s="146" t="s">
        <v>5898</v>
      </c>
      <c r="DU21" s="146" t="s">
        <v>5898</v>
      </c>
      <c r="DV21" s="146" t="s">
        <v>5898</v>
      </c>
      <c r="DW21" s="146" t="s">
        <v>5898</v>
      </c>
      <c r="DX21" s="146" t="s">
        <v>5898</v>
      </c>
      <c r="DY21" s="146" t="s">
        <v>5898</v>
      </c>
      <c r="DZ21" s="147" t="s">
        <v>5898</v>
      </c>
      <c r="EA21" s="131">
        <v>6.7114093959731544E-2</v>
      </c>
      <c r="EB21" s="135">
        <v>8.0818965517241381E-2</v>
      </c>
      <c r="EC21" s="135">
        <v>4.592774035517453E-2</v>
      </c>
      <c r="ED21" s="135">
        <v>3.9215686274509803E-2</v>
      </c>
      <c r="EE21" s="135">
        <v>2.8918449971081551E-2</v>
      </c>
      <c r="EF21" s="135">
        <v>1.6547159404302261E-2</v>
      </c>
      <c r="EG21" s="135">
        <v>1.7277125086385625E-2</v>
      </c>
      <c r="EH21" s="135">
        <v>1.5432098765432098E-2</v>
      </c>
      <c r="EI21" s="135">
        <v>6.0790273556231003E-3</v>
      </c>
      <c r="EJ21" s="135">
        <v>0</v>
      </c>
      <c r="EK21" s="123">
        <v>6.7114093959731544E-2</v>
      </c>
      <c r="EL21" s="124">
        <v>0</v>
      </c>
      <c r="EM21" s="124">
        <v>0</v>
      </c>
      <c r="EN21" s="124">
        <v>0</v>
      </c>
      <c r="EO21" s="124">
        <v>8.0818965517241381E-2</v>
      </c>
      <c r="EP21" s="124">
        <v>0</v>
      </c>
      <c r="EQ21" s="124">
        <v>0</v>
      </c>
      <c r="ER21" s="124">
        <v>0</v>
      </c>
      <c r="ES21" s="124">
        <v>4.592774035517453E-2</v>
      </c>
      <c r="ET21" s="124">
        <v>0</v>
      </c>
      <c r="EU21" s="124">
        <v>0</v>
      </c>
      <c r="EV21" s="124">
        <v>0</v>
      </c>
      <c r="EW21" s="124">
        <v>3.9215686274509803E-2</v>
      </c>
      <c r="EX21" s="124">
        <v>0</v>
      </c>
      <c r="EY21" s="124">
        <v>0</v>
      </c>
      <c r="EZ21" s="124">
        <v>0</v>
      </c>
      <c r="FA21" s="124">
        <v>2.8918449971081551E-2</v>
      </c>
      <c r="FB21" s="124">
        <v>0</v>
      </c>
      <c r="FC21" s="124">
        <v>0</v>
      </c>
      <c r="FD21" s="124">
        <v>0</v>
      </c>
      <c r="FE21" s="124">
        <v>1.6547159404302261E-2</v>
      </c>
      <c r="FF21" s="124">
        <v>0</v>
      </c>
      <c r="FG21" s="124">
        <v>0</v>
      </c>
      <c r="FH21" s="124">
        <v>0</v>
      </c>
      <c r="FI21" s="124">
        <v>1.7277125086385625E-2</v>
      </c>
      <c r="FJ21" s="124">
        <v>0</v>
      </c>
      <c r="FK21" s="124">
        <v>0</v>
      </c>
      <c r="FL21" s="124">
        <v>0</v>
      </c>
      <c r="FM21" s="124">
        <v>1.5432098765432098E-2</v>
      </c>
      <c r="FN21" s="124">
        <v>0</v>
      </c>
      <c r="FO21" s="124">
        <v>0</v>
      </c>
      <c r="FP21" s="124">
        <v>0</v>
      </c>
      <c r="FQ21" s="124">
        <v>6.0790273556231003E-3</v>
      </c>
      <c r="FR21" s="124">
        <v>0</v>
      </c>
      <c r="FS21" s="124">
        <v>0</v>
      </c>
      <c r="FT21" s="124">
        <v>0</v>
      </c>
      <c r="FU21" s="124">
        <v>0</v>
      </c>
      <c r="FV21" s="124">
        <v>0</v>
      </c>
      <c r="FW21" s="124">
        <v>0</v>
      </c>
      <c r="FX21" s="125">
        <v>0</v>
      </c>
      <c r="FY21" s="50" t="s">
        <v>5907</v>
      </c>
      <c r="FZ21" s="88" t="s">
        <v>5898</v>
      </c>
      <c r="GA21" s="88" t="s">
        <v>6398</v>
      </c>
      <c r="GB21" s="88" t="s">
        <v>5898</v>
      </c>
      <c r="GC21" s="88" t="s">
        <v>6096</v>
      </c>
      <c r="GD21" s="88" t="s">
        <v>5898</v>
      </c>
      <c r="GE21" s="88" t="s">
        <v>6444</v>
      </c>
      <c r="GF21" s="88" t="s">
        <v>5898</v>
      </c>
      <c r="GG21" s="88" t="s">
        <v>6097</v>
      </c>
      <c r="GH21" s="88" t="s">
        <v>5898</v>
      </c>
      <c r="GI21" s="88" t="s">
        <v>6449</v>
      </c>
      <c r="GJ21" s="88" t="s">
        <v>5898</v>
      </c>
      <c r="GK21" s="88" t="s">
        <v>6053</v>
      </c>
      <c r="GL21" s="88" t="s">
        <v>5898</v>
      </c>
      <c r="GM21" s="88" t="s">
        <v>6490</v>
      </c>
      <c r="GN21" s="88" t="s">
        <v>5898</v>
      </c>
      <c r="GO21" s="88" t="s">
        <v>6098</v>
      </c>
      <c r="GP21" s="88" t="s">
        <v>5898</v>
      </c>
      <c r="GQ21" s="88" t="s">
        <v>6491</v>
      </c>
      <c r="GR21" s="88" t="s">
        <v>5898</v>
      </c>
      <c r="GS21" s="88" t="s">
        <v>6099</v>
      </c>
      <c r="GT21" s="88" t="s">
        <v>5898</v>
      </c>
      <c r="GU21" s="88" t="s">
        <v>6413</v>
      </c>
      <c r="GV21" s="88" t="s">
        <v>5898</v>
      </c>
      <c r="GW21" s="88" t="s">
        <v>6100</v>
      </c>
      <c r="GX21" s="88" t="s">
        <v>5898</v>
      </c>
      <c r="GY21" s="88" t="s">
        <v>6492</v>
      </c>
      <c r="GZ21" s="88" t="s">
        <v>5898</v>
      </c>
      <c r="HA21" s="88" t="s">
        <v>6008</v>
      </c>
      <c r="HB21" s="88" t="s">
        <v>5898</v>
      </c>
      <c r="HC21" s="88" t="s">
        <v>6462</v>
      </c>
      <c r="HD21" s="88" t="s">
        <v>5898</v>
      </c>
      <c r="HE21" s="88" t="s">
        <v>6101</v>
      </c>
      <c r="HF21" s="88" t="s">
        <v>5898</v>
      </c>
      <c r="HG21" s="88" t="s">
        <v>6424</v>
      </c>
      <c r="HH21" s="88" t="s">
        <v>5898</v>
      </c>
      <c r="HI21" s="88" t="s">
        <v>5992</v>
      </c>
      <c r="HJ21" s="88" t="s">
        <v>5898</v>
      </c>
      <c r="HK21" s="88" t="s">
        <v>6475</v>
      </c>
      <c r="HL21" s="88" t="s">
        <v>5898</v>
      </c>
      <c r="HM21" s="89">
        <v>22.35</v>
      </c>
      <c r="HN21" s="90" t="s">
        <v>5898</v>
      </c>
      <c r="HO21" s="90">
        <v>63.9</v>
      </c>
      <c r="HP21" s="90" t="s">
        <v>5898</v>
      </c>
      <c r="HQ21" s="90">
        <v>37.119999999999997</v>
      </c>
      <c r="HR21" s="90" t="s">
        <v>5898</v>
      </c>
      <c r="HS21" s="90">
        <v>29.45</v>
      </c>
      <c r="HT21" s="90" t="s">
        <v>5898</v>
      </c>
      <c r="HU21" s="90">
        <v>32.659999999999997</v>
      </c>
      <c r="HV21" s="90" t="s">
        <v>5898</v>
      </c>
      <c r="HW21" s="90">
        <v>25.06</v>
      </c>
      <c r="HX21" s="90" t="s">
        <v>5898</v>
      </c>
      <c r="HY21" s="90">
        <v>25.5</v>
      </c>
      <c r="HZ21" s="90" t="s">
        <v>5898</v>
      </c>
      <c r="IA21" s="90">
        <v>20.85</v>
      </c>
      <c r="IB21" s="90" t="s">
        <v>5898</v>
      </c>
      <c r="IC21" s="90">
        <v>17.29</v>
      </c>
      <c r="ID21" s="90" t="s">
        <v>5898</v>
      </c>
      <c r="IE21" s="90">
        <v>23.5</v>
      </c>
      <c r="IF21" s="90" t="s">
        <v>5898</v>
      </c>
      <c r="IG21" s="90">
        <v>18.13</v>
      </c>
      <c r="IH21" s="90" t="s">
        <v>5898</v>
      </c>
      <c r="II21" s="90">
        <v>18.8</v>
      </c>
      <c r="IJ21" s="90" t="s">
        <v>5898</v>
      </c>
      <c r="IK21" s="90">
        <v>28.94</v>
      </c>
      <c r="IL21" s="90" t="s">
        <v>5898</v>
      </c>
      <c r="IM21" s="90">
        <v>20.9</v>
      </c>
      <c r="IN21" s="90" t="s">
        <v>5898</v>
      </c>
      <c r="IO21" s="90">
        <v>19.440000000000001</v>
      </c>
      <c r="IP21" s="90" t="s">
        <v>5898</v>
      </c>
      <c r="IQ21" s="90">
        <v>31.3</v>
      </c>
      <c r="IR21" s="90" t="s">
        <v>5898</v>
      </c>
      <c r="IS21" s="90">
        <v>49.35</v>
      </c>
      <c r="IT21" s="90" t="s">
        <v>5898</v>
      </c>
      <c r="IU21" s="90">
        <v>34.9</v>
      </c>
      <c r="IV21" s="90" t="s">
        <v>5898</v>
      </c>
      <c r="IW21" s="90">
        <v>11.87</v>
      </c>
      <c r="IX21" s="90" t="s">
        <v>5898</v>
      </c>
      <c r="IY21" s="90">
        <v>13.74</v>
      </c>
      <c r="IZ21" s="103" t="s">
        <v>5898</v>
      </c>
      <c r="JA21" s="50">
        <v>1.5</v>
      </c>
      <c r="JB21" s="40" t="s">
        <v>5898</v>
      </c>
      <c r="JC21" s="40" t="s">
        <v>5898</v>
      </c>
      <c r="JD21" s="40" t="s">
        <v>5898</v>
      </c>
      <c r="JE21" s="40">
        <v>3</v>
      </c>
      <c r="JF21" s="40" t="s">
        <v>5898</v>
      </c>
      <c r="JG21" s="40" t="s">
        <v>5898</v>
      </c>
      <c r="JH21" s="40" t="s">
        <v>5898</v>
      </c>
      <c r="JI21" s="40">
        <v>1.5</v>
      </c>
      <c r="JJ21" s="40" t="s">
        <v>5898</v>
      </c>
      <c r="JK21" s="40" t="s">
        <v>5898</v>
      </c>
      <c r="JL21" s="40" t="s">
        <v>5898</v>
      </c>
      <c r="JM21" s="40">
        <v>1</v>
      </c>
      <c r="JN21" s="40" t="s">
        <v>5898</v>
      </c>
      <c r="JO21" s="40" t="s">
        <v>5898</v>
      </c>
      <c r="JP21" s="40" t="s">
        <v>5898</v>
      </c>
      <c r="JQ21" s="40">
        <v>0.5</v>
      </c>
      <c r="JR21" s="40" t="s">
        <v>5898</v>
      </c>
      <c r="JS21" s="40" t="s">
        <v>5898</v>
      </c>
      <c r="JT21" s="40" t="s">
        <v>5898</v>
      </c>
      <c r="JU21" s="40">
        <v>0.3</v>
      </c>
      <c r="JV21" s="40" t="s">
        <v>5898</v>
      </c>
      <c r="JW21" s="40" t="s">
        <v>5898</v>
      </c>
      <c r="JX21" s="40" t="s">
        <v>5898</v>
      </c>
      <c r="JY21" s="40">
        <v>0.5</v>
      </c>
      <c r="JZ21" s="40" t="s">
        <v>5898</v>
      </c>
      <c r="KA21" s="40" t="s">
        <v>5898</v>
      </c>
      <c r="KB21" s="40" t="s">
        <v>5898</v>
      </c>
      <c r="KC21" s="40">
        <v>0.3</v>
      </c>
      <c r="KD21" s="40" t="s">
        <v>5898</v>
      </c>
      <c r="KE21" s="40" t="s">
        <v>5898</v>
      </c>
      <c r="KF21" s="40" t="s">
        <v>5898</v>
      </c>
      <c r="KG21" s="40">
        <v>0.3</v>
      </c>
      <c r="KH21" s="40" t="s">
        <v>5898</v>
      </c>
      <c r="KI21" s="40">
        <v>0</v>
      </c>
      <c r="KJ21" s="40" t="s">
        <v>5898</v>
      </c>
      <c r="KK21" s="40">
        <v>0</v>
      </c>
      <c r="KL21" s="40" t="s">
        <v>5898</v>
      </c>
      <c r="KM21" s="40" t="s">
        <v>5898</v>
      </c>
      <c r="KN21" s="40" t="s">
        <v>5898</v>
      </c>
    </row>
    <row r="22" spans="1:300" x14ac:dyDescent="0.15">
      <c r="A22" s="53">
        <f>'2015年报分红率'!T24</f>
        <v>19</v>
      </c>
      <c r="B22" s="40" t="str">
        <f>'2015年报分红率'!U24</f>
        <v>000685.SZ</v>
      </c>
      <c r="C22" s="40" t="str">
        <f>'2015年报分红率'!V24</f>
        <v>中山公用</v>
      </c>
      <c r="D22" s="40" t="str">
        <f>[1]!EM_S_IPO_LISTEDDATE(B22)</f>
        <v>1997-01-23</v>
      </c>
      <c r="E22" s="166">
        <v>19</v>
      </c>
      <c r="F22" s="56">
        <v>4.33</v>
      </c>
      <c r="G22" s="56">
        <v>10.77</v>
      </c>
      <c r="H22" s="157">
        <v>4.4965357967667444E-2</v>
      </c>
      <c r="I22" s="158">
        <v>7.7256386448587011E-3</v>
      </c>
      <c r="J22" s="159">
        <v>9.8343969771593678E-3</v>
      </c>
      <c r="K22" s="154">
        <v>0.70200000000000007</v>
      </c>
      <c r="L22" s="155" t="s">
        <v>5898</v>
      </c>
      <c r="M22" s="155" t="s">
        <v>5898</v>
      </c>
      <c r="N22" s="155" t="s">
        <v>5898</v>
      </c>
      <c r="O22" s="155">
        <v>0.39</v>
      </c>
      <c r="P22" s="155" t="s">
        <v>5898</v>
      </c>
      <c r="Q22" s="155" t="s">
        <v>5898</v>
      </c>
      <c r="R22" s="155" t="s">
        <v>5898</v>
      </c>
      <c r="S22" s="155">
        <v>0.19500000000000001</v>
      </c>
      <c r="T22" s="155" t="s">
        <v>5898</v>
      </c>
      <c r="U22" s="155" t="s">
        <v>5898</v>
      </c>
      <c r="V22" s="155" t="s">
        <v>5898</v>
      </c>
      <c r="W22" s="155">
        <v>0.13</v>
      </c>
      <c r="X22" s="155" t="s">
        <v>5898</v>
      </c>
      <c r="Y22" s="155" t="s">
        <v>5898</v>
      </c>
      <c r="Z22" s="155" t="s">
        <v>5898</v>
      </c>
      <c r="AA22" s="155">
        <v>0.1</v>
      </c>
      <c r="AB22" s="155" t="s">
        <v>5898</v>
      </c>
      <c r="AC22" s="155" t="s">
        <v>5898</v>
      </c>
      <c r="AD22" s="155" t="s">
        <v>5898</v>
      </c>
      <c r="AE22" s="155">
        <v>0.2</v>
      </c>
      <c r="AF22" s="155" t="s">
        <v>5898</v>
      </c>
      <c r="AG22" s="155" t="s">
        <v>5898</v>
      </c>
      <c r="AH22" s="155" t="s">
        <v>5898</v>
      </c>
      <c r="AI22" s="155">
        <v>0</v>
      </c>
      <c r="AJ22" s="155" t="s">
        <v>5898</v>
      </c>
      <c r="AK22" s="155" t="s">
        <v>5898</v>
      </c>
      <c r="AL22" s="155" t="s">
        <v>5898</v>
      </c>
      <c r="AM22" s="155">
        <v>0.2</v>
      </c>
      <c r="AN22" s="155" t="s">
        <v>5898</v>
      </c>
      <c r="AO22" s="155" t="s">
        <v>5898</v>
      </c>
      <c r="AP22" s="155" t="s">
        <v>5898</v>
      </c>
      <c r="AQ22" s="155">
        <v>0</v>
      </c>
      <c r="AR22" s="155" t="s">
        <v>5898</v>
      </c>
      <c r="AS22" s="155" t="s">
        <v>5898</v>
      </c>
      <c r="AT22" s="155" t="s">
        <v>5898</v>
      </c>
      <c r="AU22" s="155">
        <v>0.03</v>
      </c>
      <c r="AV22" s="155" t="s">
        <v>5898</v>
      </c>
      <c r="AW22" s="155">
        <v>0</v>
      </c>
      <c r="AX22" s="140" t="s">
        <v>5898</v>
      </c>
      <c r="AY22" s="154">
        <v>2.3400000000000003</v>
      </c>
      <c r="AZ22" s="155">
        <v>2.3400000000000003</v>
      </c>
      <c r="BA22" s="155">
        <v>2.3400000000000003</v>
      </c>
      <c r="BB22" s="155">
        <v>2.3400000000000003</v>
      </c>
      <c r="BC22" s="155">
        <v>1.3</v>
      </c>
      <c r="BD22" s="155">
        <v>1.3</v>
      </c>
      <c r="BE22" s="155">
        <v>1.3</v>
      </c>
      <c r="BF22" s="155">
        <v>1.3</v>
      </c>
      <c r="BG22" s="155">
        <v>1.3</v>
      </c>
      <c r="BH22" s="155">
        <v>1.3</v>
      </c>
      <c r="BI22" s="155">
        <v>1.3</v>
      </c>
      <c r="BJ22" s="155">
        <v>1.3</v>
      </c>
      <c r="BK22" s="155">
        <v>1.3</v>
      </c>
      <c r="BL22" s="155">
        <v>1.3</v>
      </c>
      <c r="BM22" s="155">
        <v>1.3</v>
      </c>
      <c r="BN22" s="155">
        <v>1.3</v>
      </c>
      <c r="BO22" s="155">
        <v>1</v>
      </c>
      <c r="BP22" s="155">
        <v>1</v>
      </c>
      <c r="BQ22" s="155">
        <v>1</v>
      </c>
      <c r="BR22" s="155">
        <v>1</v>
      </c>
      <c r="BS22" s="155">
        <v>1</v>
      </c>
      <c r="BT22" s="155">
        <v>1</v>
      </c>
      <c r="BU22" s="155">
        <v>1</v>
      </c>
      <c r="BV22" s="155">
        <v>1</v>
      </c>
      <c r="BW22" s="155">
        <v>1</v>
      </c>
      <c r="BX22" s="155">
        <v>1</v>
      </c>
      <c r="BY22" s="155">
        <v>1</v>
      </c>
      <c r="BZ22" s="155">
        <v>1</v>
      </c>
      <c r="CA22" s="155">
        <v>1</v>
      </c>
      <c r="CB22" s="155">
        <v>1</v>
      </c>
      <c r="CC22" s="155">
        <v>1</v>
      </c>
      <c r="CD22" s="155">
        <v>1</v>
      </c>
      <c r="CE22" s="155">
        <v>1</v>
      </c>
      <c r="CF22" s="155">
        <v>1</v>
      </c>
      <c r="CG22" s="155">
        <v>1</v>
      </c>
      <c r="CH22" s="155">
        <v>1</v>
      </c>
      <c r="CI22" s="155">
        <v>1</v>
      </c>
      <c r="CJ22" s="155">
        <v>1</v>
      </c>
      <c r="CK22" s="155">
        <v>1</v>
      </c>
      <c r="CL22" s="156">
        <v>1</v>
      </c>
      <c r="CM22" s="145" t="s">
        <v>5898</v>
      </c>
      <c r="CN22" s="146" t="s">
        <v>5898</v>
      </c>
      <c r="CO22" s="146" t="s">
        <v>5898</v>
      </c>
      <c r="CP22" s="146" t="s">
        <v>5898</v>
      </c>
      <c r="CQ22" s="146">
        <v>0.8</v>
      </c>
      <c r="CR22" s="146" t="s">
        <v>5898</v>
      </c>
      <c r="CS22" s="146" t="s">
        <v>5898</v>
      </c>
      <c r="CT22" s="146" t="s">
        <v>5898</v>
      </c>
      <c r="CU22" s="146" t="s">
        <v>5898</v>
      </c>
      <c r="CV22" s="146" t="s">
        <v>5898</v>
      </c>
      <c r="CW22" s="146" t="s">
        <v>5898</v>
      </c>
      <c r="CX22" s="146" t="s">
        <v>5898</v>
      </c>
      <c r="CY22" s="146" t="s">
        <v>5898</v>
      </c>
      <c r="CZ22" s="146" t="s">
        <v>5898</v>
      </c>
      <c r="DA22" s="146" t="s">
        <v>5898</v>
      </c>
      <c r="DB22" s="146" t="s">
        <v>5898</v>
      </c>
      <c r="DC22" s="146">
        <v>0.3</v>
      </c>
      <c r="DD22" s="146" t="s">
        <v>5898</v>
      </c>
      <c r="DE22" s="146" t="s">
        <v>5898</v>
      </c>
      <c r="DF22" s="146" t="s">
        <v>5898</v>
      </c>
      <c r="DG22" s="146" t="s">
        <v>5898</v>
      </c>
      <c r="DH22" s="146" t="s">
        <v>5898</v>
      </c>
      <c r="DI22" s="146" t="s">
        <v>5898</v>
      </c>
      <c r="DJ22" s="146" t="s">
        <v>5898</v>
      </c>
      <c r="DK22" s="146" t="s">
        <v>5898</v>
      </c>
      <c r="DL22" s="146" t="s">
        <v>5898</v>
      </c>
      <c r="DM22" s="146" t="s">
        <v>5898</v>
      </c>
      <c r="DN22" s="146" t="s">
        <v>5898</v>
      </c>
      <c r="DO22" s="146" t="s">
        <v>5898</v>
      </c>
      <c r="DP22" s="146" t="s">
        <v>5898</v>
      </c>
      <c r="DQ22" s="146" t="s">
        <v>5898</v>
      </c>
      <c r="DR22" s="146" t="s">
        <v>5898</v>
      </c>
      <c r="DS22" s="146" t="s">
        <v>5898</v>
      </c>
      <c r="DT22" s="146" t="s">
        <v>5898</v>
      </c>
      <c r="DU22" s="146" t="s">
        <v>5898</v>
      </c>
      <c r="DV22" s="146" t="s">
        <v>5898</v>
      </c>
      <c r="DW22" s="146" t="s">
        <v>5898</v>
      </c>
      <c r="DX22" s="146" t="s">
        <v>5898</v>
      </c>
      <c r="DY22" s="146" t="s">
        <v>5898</v>
      </c>
      <c r="DZ22" s="147" t="s">
        <v>5898</v>
      </c>
      <c r="EA22" s="131">
        <v>2.1201413427561835E-2</v>
      </c>
      <c r="EB22" s="135">
        <v>1.3495276653171389E-2</v>
      </c>
      <c r="EC22" s="135">
        <v>1.3204225352112676E-2</v>
      </c>
      <c r="ED22" s="135">
        <v>9.0826521344232521E-3</v>
      </c>
      <c r="EE22" s="135">
        <v>7.0028011204481795E-3</v>
      </c>
      <c r="EF22" s="135">
        <v>1.1454753722794961E-2</v>
      </c>
      <c r="EG22" s="135">
        <v>0</v>
      </c>
      <c r="EH22" s="135">
        <v>1.5974440894568693E-2</v>
      </c>
      <c r="EI22" s="135">
        <v>0</v>
      </c>
      <c r="EJ22" s="135">
        <v>6.9284064665127015E-3</v>
      </c>
      <c r="EK22" s="123">
        <v>2.1201413427561835E-2</v>
      </c>
      <c r="EL22" s="124">
        <v>0</v>
      </c>
      <c r="EM22" s="124">
        <v>0</v>
      </c>
      <c r="EN22" s="124">
        <v>0</v>
      </c>
      <c r="EO22" s="124">
        <v>1.3495276653171389E-2</v>
      </c>
      <c r="EP22" s="124">
        <v>0</v>
      </c>
      <c r="EQ22" s="124">
        <v>0</v>
      </c>
      <c r="ER22" s="124">
        <v>0</v>
      </c>
      <c r="ES22" s="124">
        <v>1.3204225352112676E-2</v>
      </c>
      <c r="ET22" s="124">
        <v>0</v>
      </c>
      <c r="EU22" s="124">
        <v>0</v>
      </c>
      <c r="EV22" s="124">
        <v>0</v>
      </c>
      <c r="EW22" s="124">
        <v>9.0826521344232521E-3</v>
      </c>
      <c r="EX22" s="124">
        <v>0</v>
      </c>
      <c r="EY22" s="124">
        <v>0</v>
      </c>
      <c r="EZ22" s="124">
        <v>0</v>
      </c>
      <c r="FA22" s="124">
        <v>7.0028011204481795E-3</v>
      </c>
      <c r="FB22" s="124">
        <v>0</v>
      </c>
      <c r="FC22" s="124">
        <v>0</v>
      </c>
      <c r="FD22" s="124">
        <v>0</v>
      </c>
      <c r="FE22" s="124">
        <v>1.1454753722794961E-2</v>
      </c>
      <c r="FF22" s="124">
        <v>0</v>
      </c>
      <c r="FG22" s="124">
        <v>0</v>
      </c>
      <c r="FH22" s="124">
        <v>0</v>
      </c>
      <c r="FI22" s="124">
        <v>0</v>
      </c>
      <c r="FJ22" s="124">
        <v>0</v>
      </c>
      <c r="FK22" s="124">
        <v>0</v>
      </c>
      <c r="FL22" s="124">
        <v>0</v>
      </c>
      <c r="FM22" s="124">
        <v>1.5974440894568693E-2</v>
      </c>
      <c r="FN22" s="124">
        <v>0</v>
      </c>
      <c r="FO22" s="124">
        <v>0</v>
      </c>
      <c r="FP22" s="124">
        <v>0</v>
      </c>
      <c r="FQ22" s="124">
        <v>0</v>
      </c>
      <c r="FR22" s="124">
        <v>0</v>
      </c>
      <c r="FS22" s="124">
        <v>0</v>
      </c>
      <c r="FT22" s="124">
        <v>0</v>
      </c>
      <c r="FU22" s="124">
        <v>6.9284064665127015E-3</v>
      </c>
      <c r="FV22" s="124">
        <v>0</v>
      </c>
      <c r="FW22" s="124">
        <v>0</v>
      </c>
      <c r="FX22" s="125">
        <v>0</v>
      </c>
      <c r="FY22" s="50" t="s">
        <v>5932</v>
      </c>
      <c r="FZ22" s="88" t="s">
        <v>5898</v>
      </c>
      <c r="GA22" s="88" t="s">
        <v>6493</v>
      </c>
      <c r="GB22" s="88" t="s">
        <v>5898</v>
      </c>
      <c r="GC22" s="88" t="s">
        <v>6102</v>
      </c>
      <c r="GD22" s="88" t="s">
        <v>5898</v>
      </c>
      <c r="GE22" s="88" t="s">
        <v>6408</v>
      </c>
      <c r="GF22" s="88" t="s">
        <v>5898</v>
      </c>
      <c r="GG22" s="88" t="s">
        <v>6052</v>
      </c>
      <c r="GH22" s="88" t="s">
        <v>5898</v>
      </c>
      <c r="GI22" s="88" t="s">
        <v>6419</v>
      </c>
      <c r="GJ22" s="88" t="s">
        <v>5898</v>
      </c>
      <c r="GK22" s="88" t="s">
        <v>6103</v>
      </c>
      <c r="GL22" s="88" t="s">
        <v>5898</v>
      </c>
      <c r="GM22" s="88" t="s">
        <v>6465</v>
      </c>
      <c r="GN22" s="88" t="s">
        <v>5898</v>
      </c>
      <c r="GO22" s="88" t="s">
        <v>6104</v>
      </c>
      <c r="GP22" s="88" t="s">
        <v>5898</v>
      </c>
      <c r="GQ22" s="88" t="s">
        <v>6466</v>
      </c>
      <c r="GR22" s="88" t="s">
        <v>5898</v>
      </c>
      <c r="GS22" s="88" t="s">
        <v>6105</v>
      </c>
      <c r="GT22" s="88" t="s">
        <v>5898</v>
      </c>
      <c r="GU22" s="88" t="s">
        <v>6494</v>
      </c>
      <c r="GV22" s="88" t="s">
        <v>5898</v>
      </c>
      <c r="GW22" s="88" t="s">
        <v>6106</v>
      </c>
      <c r="GX22" s="88" t="s">
        <v>5898</v>
      </c>
      <c r="GY22" s="88" t="s">
        <v>6495</v>
      </c>
      <c r="GZ22" s="88" t="s">
        <v>5898</v>
      </c>
      <c r="HA22" s="88" t="s">
        <v>5999</v>
      </c>
      <c r="HB22" s="88" t="s">
        <v>5898</v>
      </c>
      <c r="HC22" s="88" t="s">
        <v>6423</v>
      </c>
      <c r="HD22" s="88" t="s">
        <v>5898</v>
      </c>
      <c r="HE22" s="88" t="s">
        <v>6107</v>
      </c>
      <c r="HF22" s="88" t="s">
        <v>5898</v>
      </c>
      <c r="HG22" s="88" t="s">
        <v>6441</v>
      </c>
      <c r="HH22" s="88" t="s">
        <v>5898</v>
      </c>
      <c r="HI22" s="88" t="s">
        <v>6041</v>
      </c>
      <c r="HJ22" s="88" t="s">
        <v>5898</v>
      </c>
      <c r="HK22" s="88" t="s">
        <v>6435</v>
      </c>
      <c r="HL22" s="88" t="s">
        <v>5898</v>
      </c>
      <c r="HM22" s="89">
        <v>14.15</v>
      </c>
      <c r="HN22" s="90" t="s">
        <v>5898</v>
      </c>
      <c r="HO22" s="90">
        <v>29.43</v>
      </c>
      <c r="HP22" s="90" t="s">
        <v>5898</v>
      </c>
      <c r="HQ22" s="90">
        <v>22.23</v>
      </c>
      <c r="HR22" s="90" t="s">
        <v>5898</v>
      </c>
      <c r="HS22" s="90">
        <v>10.17</v>
      </c>
      <c r="HT22" s="90" t="s">
        <v>5898</v>
      </c>
      <c r="HU22" s="90">
        <v>11.36</v>
      </c>
      <c r="HV22" s="90" t="s">
        <v>5898</v>
      </c>
      <c r="HW22" s="90">
        <v>9.32</v>
      </c>
      <c r="HX22" s="90" t="s">
        <v>5898</v>
      </c>
      <c r="HY22" s="90">
        <v>11.01</v>
      </c>
      <c r="HZ22" s="90" t="s">
        <v>5898</v>
      </c>
      <c r="IA22" s="90">
        <v>14.59</v>
      </c>
      <c r="IB22" s="90" t="s">
        <v>5898</v>
      </c>
      <c r="IC22" s="90">
        <v>14.28</v>
      </c>
      <c r="ID22" s="90" t="s">
        <v>5898</v>
      </c>
      <c r="IE22" s="90">
        <v>16.64</v>
      </c>
      <c r="IF22" s="90" t="s">
        <v>5898</v>
      </c>
      <c r="IG22" s="90">
        <v>17.46</v>
      </c>
      <c r="IH22" s="90" t="s">
        <v>5898</v>
      </c>
      <c r="II22" s="90">
        <v>15.4</v>
      </c>
      <c r="IJ22" s="90" t="s">
        <v>5898</v>
      </c>
      <c r="IK22" s="90">
        <v>30.47</v>
      </c>
      <c r="IL22" s="90" t="s">
        <v>5898</v>
      </c>
      <c r="IM22" s="90">
        <v>25.4</v>
      </c>
      <c r="IN22" s="90" t="s">
        <v>5898</v>
      </c>
      <c r="IO22" s="90">
        <v>12.52</v>
      </c>
      <c r="IP22" s="90" t="s">
        <v>5898</v>
      </c>
      <c r="IQ22" s="90">
        <v>16</v>
      </c>
      <c r="IR22" s="90" t="s">
        <v>5898</v>
      </c>
      <c r="IS22" s="90">
        <v>28.01</v>
      </c>
      <c r="IT22" s="90" t="s">
        <v>5898</v>
      </c>
      <c r="IU22" s="90">
        <v>6.76</v>
      </c>
      <c r="IV22" s="90" t="s">
        <v>5898</v>
      </c>
      <c r="IW22" s="90">
        <v>4.33</v>
      </c>
      <c r="IX22" s="90" t="s">
        <v>5898</v>
      </c>
      <c r="IY22" s="90">
        <v>3.57</v>
      </c>
      <c r="IZ22" s="103" t="s">
        <v>5898</v>
      </c>
      <c r="JA22" s="50">
        <v>0.3</v>
      </c>
      <c r="JB22" s="40" t="s">
        <v>5898</v>
      </c>
      <c r="JC22" s="40" t="s">
        <v>5898</v>
      </c>
      <c r="JD22" s="40" t="s">
        <v>5898</v>
      </c>
      <c r="JE22" s="40">
        <v>0.3</v>
      </c>
      <c r="JF22" s="40" t="s">
        <v>5898</v>
      </c>
      <c r="JG22" s="40" t="s">
        <v>5898</v>
      </c>
      <c r="JH22" s="40" t="s">
        <v>5898</v>
      </c>
      <c r="JI22" s="40">
        <v>0.15</v>
      </c>
      <c r="JJ22" s="40" t="s">
        <v>5898</v>
      </c>
      <c r="JK22" s="40" t="s">
        <v>5898</v>
      </c>
      <c r="JL22" s="40" t="s">
        <v>5898</v>
      </c>
      <c r="JM22" s="40">
        <v>0.1</v>
      </c>
      <c r="JN22" s="40" t="s">
        <v>5898</v>
      </c>
      <c r="JO22" s="40" t="s">
        <v>5898</v>
      </c>
      <c r="JP22" s="40" t="s">
        <v>5898</v>
      </c>
      <c r="JQ22" s="40">
        <v>0.1</v>
      </c>
      <c r="JR22" s="40" t="s">
        <v>5898</v>
      </c>
      <c r="JS22" s="40" t="s">
        <v>5898</v>
      </c>
      <c r="JT22" s="40" t="s">
        <v>5898</v>
      </c>
      <c r="JU22" s="40">
        <v>0.2</v>
      </c>
      <c r="JV22" s="40" t="s">
        <v>5898</v>
      </c>
      <c r="JW22" s="40" t="s">
        <v>5898</v>
      </c>
      <c r="JX22" s="40" t="s">
        <v>5898</v>
      </c>
      <c r="JY22" s="40">
        <v>0</v>
      </c>
      <c r="JZ22" s="40" t="s">
        <v>5898</v>
      </c>
      <c r="KA22" s="40" t="s">
        <v>5898</v>
      </c>
      <c r="KB22" s="40" t="s">
        <v>5898</v>
      </c>
      <c r="KC22" s="40">
        <v>0.2</v>
      </c>
      <c r="KD22" s="40" t="s">
        <v>5898</v>
      </c>
      <c r="KE22" s="40" t="s">
        <v>5898</v>
      </c>
      <c r="KF22" s="40" t="s">
        <v>5898</v>
      </c>
      <c r="KG22" s="40">
        <v>0</v>
      </c>
      <c r="KH22" s="40" t="s">
        <v>5898</v>
      </c>
      <c r="KI22" s="40" t="s">
        <v>5898</v>
      </c>
      <c r="KJ22" s="40" t="s">
        <v>5898</v>
      </c>
      <c r="KK22" s="40">
        <v>0.03</v>
      </c>
      <c r="KL22" s="40" t="s">
        <v>5898</v>
      </c>
      <c r="KM22" s="40">
        <v>0</v>
      </c>
      <c r="KN22" s="40" t="s">
        <v>5898</v>
      </c>
    </row>
    <row r="23" spans="1:300" x14ac:dyDescent="0.15">
      <c r="A23" s="53">
        <f>'2015年报分红率'!T25</f>
        <v>20</v>
      </c>
      <c r="B23" s="40" t="str">
        <f>'2015年报分红率'!U25</f>
        <v>000690.SZ</v>
      </c>
      <c r="C23" s="40" t="str">
        <f>'2015年报分红率'!V25</f>
        <v>宝新能源</v>
      </c>
      <c r="D23" s="40" t="str">
        <f>[1]!EM_S_IPO_LISTEDDATE(B23)</f>
        <v>1997-01-28</v>
      </c>
      <c r="E23" s="166">
        <v>19</v>
      </c>
      <c r="F23" s="56">
        <v>14.39</v>
      </c>
      <c r="G23" s="56">
        <v>7.56</v>
      </c>
      <c r="H23" s="157">
        <v>3.6327310632383585E-2</v>
      </c>
      <c r="I23" s="158">
        <v>1.5365961199294528E-2</v>
      </c>
      <c r="J23" s="159">
        <v>2.0474865827191952E-2</v>
      </c>
      <c r="K23" s="154">
        <v>0.9</v>
      </c>
      <c r="L23" s="155" t="s">
        <v>5898</v>
      </c>
      <c r="M23" s="155" t="s">
        <v>5898</v>
      </c>
      <c r="N23" s="155" t="s">
        <v>5898</v>
      </c>
      <c r="O23" s="155">
        <v>1.3499999999999999</v>
      </c>
      <c r="P23" s="155" t="s">
        <v>5898</v>
      </c>
      <c r="Q23" s="155" t="s">
        <v>5898</v>
      </c>
      <c r="R23" s="155" t="s">
        <v>5898</v>
      </c>
      <c r="S23" s="155">
        <v>1.3499999999999999</v>
      </c>
      <c r="T23" s="155" t="s">
        <v>5898</v>
      </c>
      <c r="U23" s="155" t="s">
        <v>5898</v>
      </c>
      <c r="V23" s="155" t="s">
        <v>5898</v>
      </c>
      <c r="W23" s="155">
        <v>0.67499999999999993</v>
      </c>
      <c r="X23" s="155" t="s">
        <v>5898</v>
      </c>
      <c r="Y23" s="155">
        <v>0</v>
      </c>
      <c r="Z23" s="155" t="s">
        <v>5898</v>
      </c>
      <c r="AA23" s="155">
        <v>0.2475</v>
      </c>
      <c r="AB23" s="155" t="s">
        <v>5898</v>
      </c>
      <c r="AC23" s="155" t="s">
        <v>5898</v>
      </c>
      <c r="AD23" s="155" t="s">
        <v>5898</v>
      </c>
      <c r="AE23" s="155">
        <v>0.13500000000000001</v>
      </c>
      <c r="AF23" s="155" t="s">
        <v>5898</v>
      </c>
      <c r="AG23" s="155" t="s">
        <v>5898</v>
      </c>
      <c r="AH23" s="155" t="s">
        <v>5898</v>
      </c>
      <c r="AI23" s="155">
        <v>0.30000000000000004</v>
      </c>
      <c r="AJ23" s="155" t="s">
        <v>5898</v>
      </c>
      <c r="AK23" s="155" t="s">
        <v>5898</v>
      </c>
      <c r="AL23" s="155" t="s">
        <v>5898</v>
      </c>
      <c r="AM23" s="155">
        <v>0.18</v>
      </c>
      <c r="AN23" s="155" t="s">
        <v>5898</v>
      </c>
      <c r="AO23" s="155" t="s">
        <v>5898</v>
      </c>
      <c r="AP23" s="155" t="s">
        <v>5898</v>
      </c>
      <c r="AQ23" s="155">
        <v>0.06</v>
      </c>
      <c r="AR23" s="155" t="s">
        <v>5898</v>
      </c>
      <c r="AS23" s="155" t="s">
        <v>5898</v>
      </c>
      <c r="AT23" s="155" t="s">
        <v>5898</v>
      </c>
      <c r="AU23" s="155">
        <v>0.03</v>
      </c>
      <c r="AV23" s="155" t="s">
        <v>5898</v>
      </c>
      <c r="AW23" s="155">
        <v>0</v>
      </c>
      <c r="AX23" s="140" t="s">
        <v>5898</v>
      </c>
      <c r="AY23" s="154">
        <v>4.5</v>
      </c>
      <c r="AZ23" s="155">
        <v>4.5</v>
      </c>
      <c r="BA23" s="155">
        <v>4.5</v>
      </c>
      <c r="BB23" s="155">
        <v>4.5</v>
      </c>
      <c r="BC23" s="155">
        <v>4.5</v>
      </c>
      <c r="BD23" s="155">
        <v>4.5</v>
      </c>
      <c r="BE23" s="155">
        <v>4.5</v>
      </c>
      <c r="BF23" s="155">
        <v>4.5</v>
      </c>
      <c r="BG23" s="155">
        <v>4.5</v>
      </c>
      <c r="BH23" s="155">
        <v>4.5</v>
      </c>
      <c r="BI23" s="155">
        <v>4.5</v>
      </c>
      <c r="BJ23" s="155">
        <v>4.5</v>
      </c>
      <c r="BK23" s="155">
        <v>4.5</v>
      </c>
      <c r="BL23" s="155">
        <v>4.5</v>
      </c>
      <c r="BM23" s="155">
        <v>4.5</v>
      </c>
      <c r="BN23" s="155">
        <v>4.5</v>
      </c>
      <c r="BO23" s="155">
        <v>4.5</v>
      </c>
      <c r="BP23" s="155">
        <v>4.5</v>
      </c>
      <c r="BQ23" s="155">
        <v>4.5</v>
      </c>
      <c r="BR23" s="155">
        <v>4.5</v>
      </c>
      <c r="BS23" s="155">
        <v>4.5</v>
      </c>
      <c r="BT23" s="155">
        <v>4.5</v>
      </c>
      <c r="BU23" s="155">
        <v>4.5</v>
      </c>
      <c r="BV23" s="155">
        <v>4.5</v>
      </c>
      <c r="BW23" s="155">
        <v>3</v>
      </c>
      <c r="BX23" s="155">
        <v>3</v>
      </c>
      <c r="BY23" s="155">
        <v>3</v>
      </c>
      <c r="BZ23" s="155">
        <v>3</v>
      </c>
      <c r="CA23" s="155">
        <v>3</v>
      </c>
      <c r="CB23" s="155">
        <v>3</v>
      </c>
      <c r="CC23" s="155">
        <v>3</v>
      </c>
      <c r="CD23" s="155">
        <v>3</v>
      </c>
      <c r="CE23" s="155">
        <v>2</v>
      </c>
      <c r="CF23" s="155">
        <v>2</v>
      </c>
      <c r="CG23" s="155">
        <v>2</v>
      </c>
      <c r="CH23" s="155">
        <v>2</v>
      </c>
      <c r="CI23" s="155">
        <v>1</v>
      </c>
      <c r="CJ23" s="155">
        <v>1</v>
      </c>
      <c r="CK23" s="155">
        <v>1</v>
      </c>
      <c r="CL23" s="156">
        <v>1</v>
      </c>
      <c r="CM23" s="145" t="s">
        <v>5898</v>
      </c>
      <c r="CN23" s="146" t="s">
        <v>5898</v>
      </c>
      <c r="CO23" s="146" t="s">
        <v>5898</v>
      </c>
      <c r="CP23" s="146" t="s">
        <v>5898</v>
      </c>
      <c r="CQ23" s="146" t="s">
        <v>5898</v>
      </c>
      <c r="CR23" s="146" t="s">
        <v>5898</v>
      </c>
      <c r="CS23" s="146" t="s">
        <v>5898</v>
      </c>
      <c r="CT23" s="146" t="s">
        <v>5898</v>
      </c>
      <c r="CU23" s="146" t="s">
        <v>5898</v>
      </c>
      <c r="CV23" s="146" t="s">
        <v>5898</v>
      </c>
      <c r="CW23" s="146" t="s">
        <v>5898</v>
      </c>
      <c r="CX23" s="146" t="s">
        <v>5898</v>
      </c>
      <c r="CY23" s="146" t="s">
        <v>5898</v>
      </c>
      <c r="CZ23" s="146" t="s">
        <v>5898</v>
      </c>
      <c r="DA23" s="146" t="s">
        <v>5898</v>
      </c>
      <c r="DB23" s="146" t="s">
        <v>5898</v>
      </c>
      <c r="DC23" s="146" t="s">
        <v>5898</v>
      </c>
      <c r="DD23" s="146" t="s">
        <v>5898</v>
      </c>
      <c r="DE23" s="146" t="s">
        <v>5898</v>
      </c>
      <c r="DF23" s="146" t="s">
        <v>5898</v>
      </c>
      <c r="DG23" s="146" t="s">
        <v>5898</v>
      </c>
      <c r="DH23" s="146" t="s">
        <v>5898</v>
      </c>
      <c r="DI23" s="146" t="s">
        <v>5898</v>
      </c>
      <c r="DJ23" s="146" t="s">
        <v>5898</v>
      </c>
      <c r="DK23" s="146">
        <v>0.5</v>
      </c>
      <c r="DL23" s="146" t="s">
        <v>5898</v>
      </c>
      <c r="DM23" s="146" t="s">
        <v>5898</v>
      </c>
      <c r="DN23" s="146" t="s">
        <v>5898</v>
      </c>
      <c r="DO23" s="146" t="s">
        <v>5898</v>
      </c>
      <c r="DP23" s="146" t="s">
        <v>5898</v>
      </c>
      <c r="DQ23" s="146" t="s">
        <v>5898</v>
      </c>
      <c r="DR23" s="146" t="s">
        <v>5898</v>
      </c>
      <c r="DS23" s="146">
        <v>0.5</v>
      </c>
      <c r="DT23" s="146" t="s">
        <v>5898</v>
      </c>
      <c r="DU23" s="146" t="s">
        <v>5898</v>
      </c>
      <c r="DV23" s="146" t="s">
        <v>5898</v>
      </c>
      <c r="DW23" s="146">
        <v>1</v>
      </c>
      <c r="DX23" s="146" t="s">
        <v>5898</v>
      </c>
      <c r="DY23" s="146" t="s">
        <v>5898</v>
      </c>
      <c r="DZ23" s="147" t="s">
        <v>5898</v>
      </c>
      <c r="EA23" s="131">
        <v>2.0449897750511249E-2</v>
      </c>
      <c r="EB23" s="135">
        <v>4.7468354430379743E-2</v>
      </c>
      <c r="EC23" s="135">
        <v>5.6603773584905662E-2</v>
      </c>
      <c r="ED23" s="135">
        <v>3.3482142857142856E-2</v>
      </c>
      <c r="EE23" s="135">
        <v>1.8032786885245903E-2</v>
      </c>
      <c r="EF23" s="135">
        <v>5.4249547920433988E-3</v>
      </c>
      <c r="EG23" s="135">
        <v>1.0351966873706004E-2</v>
      </c>
      <c r="EH23" s="135">
        <v>9.5999999999999992E-3</v>
      </c>
      <c r="EI23" s="135">
        <v>1.25E-3</v>
      </c>
      <c r="EJ23" s="135">
        <v>2.0847810979847115E-3</v>
      </c>
      <c r="EK23" s="123">
        <v>2.0449897750511249E-2</v>
      </c>
      <c r="EL23" s="124">
        <v>0</v>
      </c>
      <c r="EM23" s="124">
        <v>0</v>
      </c>
      <c r="EN23" s="124">
        <v>0</v>
      </c>
      <c r="EO23" s="124">
        <v>4.7468354430379743E-2</v>
      </c>
      <c r="EP23" s="124">
        <v>0</v>
      </c>
      <c r="EQ23" s="124">
        <v>0</v>
      </c>
      <c r="ER23" s="124">
        <v>0</v>
      </c>
      <c r="ES23" s="124">
        <v>5.6603773584905662E-2</v>
      </c>
      <c r="ET23" s="124">
        <v>0</v>
      </c>
      <c r="EU23" s="124">
        <v>0</v>
      </c>
      <c r="EV23" s="124">
        <v>0</v>
      </c>
      <c r="EW23" s="124">
        <v>3.3482142857142856E-2</v>
      </c>
      <c r="EX23" s="124">
        <v>0</v>
      </c>
      <c r="EY23" s="124">
        <v>0</v>
      </c>
      <c r="EZ23" s="124">
        <v>0</v>
      </c>
      <c r="FA23" s="124">
        <v>1.8032786885245903E-2</v>
      </c>
      <c r="FB23" s="124">
        <v>0</v>
      </c>
      <c r="FC23" s="124">
        <v>0</v>
      </c>
      <c r="FD23" s="124">
        <v>0</v>
      </c>
      <c r="FE23" s="124">
        <v>5.4249547920433988E-3</v>
      </c>
      <c r="FF23" s="124">
        <v>0</v>
      </c>
      <c r="FG23" s="124">
        <v>0</v>
      </c>
      <c r="FH23" s="124">
        <v>0</v>
      </c>
      <c r="FI23" s="124">
        <v>1.0351966873706004E-2</v>
      </c>
      <c r="FJ23" s="124">
        <v>0</v>
      </c>
      <c r="FK23" s="124">
        <v>0</v>
      </c>
      <c r="FL23" s="124">
        <v>0</v>
      </c>
      <c r="FM23" s="124">
        <v>9.5999999999999992E-3</v>
      </c>
      <c r="FN23" s="124">
        <v>0</v>
      </c>
      <c r="FO23" s="124">
        <v>0</v>
      </c>
      <c r="FP23" s="124">
        <v>0</v>
      </c>
      <c r="FQ23" s="124">
        <v>1.25E-3</v>
      </c>
      <c r="FR23" s="124">
        <v>0</v>
      </c>
      <c r="FS23" s="124">
        <v>0</v>
      </c>
      <c r="FT23" s="124">
        <v>0</v>
      </c>
      <c r="FU23" s="124">
        <v>2.0847810979847115E-3</v>
      </c>
      <c r="FV23" s="124">
        <v>0</v>
      </c>
      <c r="FW23" s="124">
        <v>0</v>
      </c>
      <c r="FX23" s="125">
        <v>0</v>
      </c>
      <c r="FY23" s="50" t="s">
        <v>5900</v>
      </c>
      <c r="FZ23" s="88" t="s">
        <v>5898</v>
      </c>
      <c r="GA23" s="88" t="s">
        <v>6496</v>
      </c>
      <c r="GB23" s="88" t="s">
        <v>5898</v>
      </c>
      <c r="GC23" s="88" t="s">
        <v>6108</v>
      </c>
      <c r="GD23" s="88" t="s">
        <v>5898</v>
      </c>
      <c r="GE23" s="88" t="s">
        <v>6389</v>
      </c>
      <c r="GF23" s="88" t="s">
        <v>5898</v>
      </c>
      <c r="GG23" s="88" t="s">
        <v>6109</v>
      </c>
      <c r="GH23" s="88" t="s">
        <v>5898</v>
      </c>
      <c r="GI23" s="88" t="s">
        <v>6497</v>
      </c>
      <c r="GJ23" s="88" t="s">
        <v>5898</v>
      </c>
      <c r="GK23" s="88" t="s">
        <v>6110</v>
      </c>
      <c r="GL23" s="88" t="s">
        <v>5898</v>
      </c>
      <c r="GM23" s="88" t="s">
        <v>6498</v>
      </c>
      <c r="GN23" s="88" t="s">
        <v>5898</v>
      </c>
      <c r="GO23" s="88" t="s">
        <v>6111</v>
      </c>
      <c r="GP23" s="88" t="s">
        <v>5898</v>
      </c>
      <c r="GQ23" s="88" t="s">
        <v>6499</v>
      </c>
      <c r="GR23" s="88" t="s">
        <v>5898</v>
      </c>
      <c r="GS23" s="88" t="s">
        <v>6112</v>
      </c>
      <c r="GT23" s="88" t="s">
        <v>5898</v>
      </c>
      <c r="GU23" s="88" t="s">
        <v>6500</v>
      </c>
      <c r="GV23" s="88" t="s">
        <v>5898</v>
      </c>
      <c r="GW23" s="88" t="s">
        <v>6113</v>
      </c>
      <c r="GX23" s="88" t="s">
        <v>5898</v>
      </c>
      <c r="GY23" s="88" t="s">
        <v>6501</v>
      </c>
      <c r="GZ23" s="88" t="s">
        <v>5898</v>
      </c>
      <c r="HA23" s="88" t="s">
        <v>6057</v>
      </c>
      <c r="HB23" s="88" t="s">
        <v>5898</v>
      </c>
      <c r="HC23" s="88" t="s">
        <v>6502</v>
      </c>
      <c r="HD23" s="88" t="s">
        <v>5898</v>
      </c>
      <c r="HE23" s="88" t="s">
        <v>6114</v>
      </c>
      <c r="HF23" s="88" t="s">
        <v>5898</v>
      </c>
      <c r="HG23" s="88" t="s">
        <v>6474</v>
      </c>
      <c r="HH23" s="88" t="s">
        <v>5898</v>
      </c>
      <c r="HI23" s="88" t="s">
        <v>6115</v>
      </c>
      <c r="HJ23" s="88" t="s">
        <v>5898</v>
      </c>
      <c r="HK23" s="88" t="s">
        <v>6503</v>
      </c>
      <c r="HL23" s="88" t="s">
        <v>5898</v>
      </c>
      <c r="HM23" s="89">
        <v>9.7799999999999994</v>
      </c>
      <c r="HN23" s="90" t="s">
        <v>5898</v>
      </c>
      <c r="HO23" s="90">
        <v>12.65</v>
      </c>
      <c r="HP23" s="90" t="s">
        <v>5898</v>
      </c>
      <c r="HQ23" s="90">
        <v>6.32</v>
      </c>
      <c r="HR23" s="90" t="s">
        <v>5898</v>
      </c>
      <c r="HS23" s="90">
        <v>4.08</v>
      </c>
      <c r="HT23" s="90" t="s">
        <v>5898</v>
      </c>
      <c r="HU23" s="90">
        <v>5.3</v>
      </c>
      <c r="HV23" s="90" t="s">
        <v>5898</v>
      </c>
      <c r="HW23" s="90">
        <v>4.67</v>
      </c>
      <c r="HX23" s="90" t="s">
        <v>5898</v>
      </c>
      <c r="HY23" s="90">
        <v>4.4800000000000004</v>
      </c>
      <c r="HZ23" s="90" t="s">
        <v>5898</v>
      </c>
      <c r="IA23" s="90">
        <v>4.3899999999999997</v>
      </c>
      <c r="IB23" s="90" t="s">
        <v>5898</v>
      </c>
      <c r="IC23" s="90">
        <v>3.05</v>
      </c>
      <c r="ID23" s="90" t="s">
        <v>5898</v>
      </c>
      <c r="IE23" s="90">
        <v>5.0199999999999996</v>
      </c>
      <c r="IF23" s="90" t="s">
        <v>5898</v>
      </c>
      <c r="IG23" s="90">
        <v>5.53</v>
      </c>
      <c r="IH23" s="90" t="s">
        <v>5898</v>
      </c>
      <c r="II23" s="90">
        <v>5.04</v>
      </c>
      <c r="IJ23" s="90" t="s">
        <v>5898</v>
      </c>
      <c r="IK23" s="90">
        <v>9.66</v>
      </c>
      <c r="IL23" s="90" t="s">
        <v>5898</v>
      </c>
      <c r="IM23" s="90">
        <v>8.51</v>
      </c>
      <c r="IN23" s="90" t="s">
        <v>5898</v>
      </c>
      <c r="IO23" s="90">
        <v>6.25</v>
      </c>
      <c r="IP23" s="90" t="s">
        <v>5898</v>
      </c>
      <c r="IQ23" s="90">
        <v>9.82</v>
      </c>
      <c r="IR23" s="90" t="s">
        <v>5898</v>
      </c>
      <c r="IS23" s="90">
        <v>24</v>
      </c>
      <c r="IT23" s="90" t="s">
        <v>5898</v>
      </c>
      <c r="IU23" s="90">
        <v>15.76</v>
      </c>
      <c r="IV23" s="90" t="s">
        <v>5898</v>
      </c>
      <c r="IW23" s="90">
        <v>14.39</v>
      </c>
      <c r="IX23" s="90" t="s">
        <v>5898</v>
      </c>
      <c r="IY23" s="90">
        <v>10.31</v>
      </c>
      <c r="IZ23" s="103" t="s">
        <v>5898</v>
      </c>
      <c r="JA23" s="50">
        <v>0.2</v>
      </c>
      <c r="JB23" s="40" t="s">
        <v>5898</v>
      </c>
      <c r="JC23" s="40" t="s">
        <v>5898</v>
      </c>
      <c r="JD23" s="40" t="s">
        <v>5898</v>
      </c>
      <c r="JE23" s="40">
        <v>0.3</v>
      </c>
      <c r="JF23" s="40" t="s">
        <v>5898</v>
      </c>
      <c r="JG23" s="40" t="s">
        <v>5898</v>
      </c>
      <c r="JH23" s="40" t="s">
        <v>5898</v>
      </c>
      <c r="JI23" s="40">
        <v>0.3</v>
      </c>
      <c r="JJ23" s="40" t="s">
        <v>5898</v>
      </c>
      <c r="JK23" s="40" t="s">
        <v>5898</v>
      </c>
      <c r="JL23" s="40" t="s">
        <v>5898</v>
      </c>
      <c r="JM23" s="40">
        <v>0.15</v>
      </c>
      <c r="JN23" s="40" t="s">
        <v>5898</v>
      </c>
      <c r="JO23" s="40">
        <v>0</v>
      </c>
      <c r="JP23" s="40" t="s">
        <v>5898</v>
      </c>
      <c r="JQ23" s="40">
        <v>5.5E-2</v>
      </c>
      <c r="JR23" s="40" t="s">
        <v>5898</v>
      </c>
      <c r="JS23" s="40" t="s">
        <v>5898</v>
      </c>
      <c r="JT23" s="40" t="s">
        <v>5898</v>
      </c>
      <c r="JU23" s="40">
        <v>0.03</v>
      </c>
      <c r="JV23" s="40" t="s">
        <v>5898</v>
      </c>
      <c r="JW23" s="40" t="s">
        <v>5898</v>
      </c>
      <c r="JX23" s="40" t="s">
        <v>5898</v>
      </c>
      <c r="JY23" s="40">
        <v>0.1</v>
      </c>
      <c r="JZ23" s="40" t="s">
        <v>5898</v>
      </c>
      <c r="KA23" s="40" t="s">
        <v>5898</v>
      </c>
      <c r="KB23" s="40" t="s">
        <v>5898</v>
      </c>
      <c r="KC23" s="40">
        <v>0.06</v>
      </c>
      <c r="KD23" s="40" t="s">
        <v>5898</v>
      </c>
      <c r="KE23" s="40" t="s">
        <v>5898</v>
      </c>
      <c r="KF23" s="40" t="s">
        <v>5898</v>
      </c>
      <c r="KG23" s="40">
        <v>0.03</v>
      </c>
      <c r="KH23" s="40" t="s">
        <v>5898</v>
      </c>
      <c r="KI23" s="40" t="s">
        <v>5898</v>
      </c>
      <c r="KJ23" s="40" t="s">
        <v>5898</v>
      </c>
      <c r="KK23" s="40">
        <v>0.03</v>
      </c>
      <c r="KL23" s="40" t="s">
        <v>5898</v>
      </c>
      <c r="KM23" s="40">
        <v>0</v>
      </c>
      <c r="KN23" s="40" t="s">
        <v>5898</v>
      </c>
    </row>
    <row r="24" spans="1:300" x14ac:dyDescent="0.15">
      <c r="A24" s="53">
        <f>'2015年报分红率'!T26</f>
        <v>21</v>
      </c>
      <c r="B24" s="40" t="str">
        <f>'2015年报分红率'!U26</f>
        <v>000726.SZ</v>
      </c>
      <c r="C24" s="40" t="str">
        <f>'2015年报分红率'!V26</f>
        <v>鲁泰A</v>
      </c>
      <c r="D24" s="40" t="str">
        <f>[1]!EM_S_IPO_LISTEDDATE(B24)</f>
        <v>2000-12-25</v>
      </c>
      <c r="E24" s="166">
        <v>16</v>
      </c>
      <c r="F24" s="56">
        <v>7.87</v>
      </c>
      <c r="G24" s="56">
        <v>11.45</v>
      </c>
      <c r="H24" s="157">
        <v>7.746200762388819E-2</v>
      </c>
      <c r="I24" s="158">
        <v>2.6621222707423585E-2</v>
      </c>
      <c r="J24" s="159">
        <v>3.3410106235598376E-2</v>
      </c>
      <c r="K24" s="154">
        <v>1</v>
      </c>
      <c r="L24" s="155" t="s">
        <v>5898</v>
      </c>
      <c r="M24" s="155" t="s">
        <v>5898</v>
      </c>
      <c r="N24" s="155" t="s">
        <v>5898</v>
      </c>
      <c r="O24" s="155">
        <v>1</v>
      </c>
      <c r="P24" s="155" t="s">
        <v>5898</v>
      </c>
      <c r="Q24" s="155" t="s">
        <v>5898</v>
      </c>
      <c r="R24" s="155" t="s">
        <v>5898</v>
      </c>
      <c r="S24" s="155">
        <v>0.76</v>
      </c>
      <c r="T24" s="155" t="s">
        <v>5898</v>
      </c>
      <c r="U24" s="155" t="s">
        <v>5898</v>
      </c>
      <c r="V24" s="155" t="s">
        <v>5898</v>
      </c>
      <c r="W24" s="155">
        <v>0.56000000000000005</v>
      </c>
      <c r="X24" s="155" t="s">
        <v>5898</v>
      </c>
      <c r="Y24" s="155">
        <v>0</v>
      </c>
      <c r="Z24" s="155" t="s">
        <v>5898</v>
      </c>
      <c r="AA24" s="155">
        <v>0.56000000000000005</v>
      </c>
      <c r="AB24" s="155" t="s">
        <v>5898</v>
      </c>
      <c r="AC24" s="155" t="s">
        <v>5898</v>
      </c>
      <c r="AD24" s="155" t="s">
        <v>5898</v>
      </c>
      <c r="AE24" s="155">
        <v>0.5</v>
      </c>
      <c r="AF24" s="155" t="s">
        <v>5898</v>
      </c>
      <c r="AG24" s="155" t="s">
        <v>5898</v>
      </c>
      <c r="AH24" s="155" t="s">
        <v>5898</v>
      </c>
      <c r="AI24" s="155">
        <v>0.5</v>
      </c>
      <c r="AJ24" s="155" t="s">
        <v>5898</v>
      </c>
      <c r="AK24" s="155" t="s">
        <v>5898</v>
      </c>
      <c r="AL24" s="155" t="s">
        <v>5898</v>
      </c>
      <c r="AM24" s="155">
        <v>0.4</v>
      </c>
      <c r="AN24" s="155" t="s">
        <v>5898</v>
      </c>
      <c r="AO24" s="155" t="s">
        <v>5898</v>
      </c>
      <c r="AP24" s="155" t="s">
        <v>5898</v>
      </c>
      <c r="AQ24" s="155">
        <v>0.44446000000000002</v>
      </c>
      <c r="AR24" s="155" t="s">
        <v>5898</v>
      </c>
      <c r="AS24" s="155" t="s">
        <v>5898</v>
      </c>
      <c r="AT24" s="155" t="s">
        <v>5898</v>
      </c>
      <c r="AU24" s="155">
        <v>0.37180000000000002</v>
      </c>
      <c r="AV24" s="155" t="s">
        <v>5898</v>
      </c>
      <c r="AW24" s="155" t="s">
        <v>5898</v>
      </c>
      <c r="AX24" s="140" t="s">
        <v>5898</v>
      </c>
      <c r="AY24" s="154">
        <v>2</v>
      </c>
      <c r="AZ24" s="155">
        <v>2</v>
      </c>
      <c r="BA24" s="155">
        <v>2</v>
      </c>
      <c r="BB24" s="155">
        <v>2</v>
      </c>
      <c r="BC24" s="155">
        <v>2</v>
      </c>
      <c r="BD24" s="155">
        <v>2</v>
      </c>
      <c r="BE24" s="155">
        <v>2</v>
      </c>
      <c r="BF24" s="155">
        <v>2</v>
      </c>
      <c r="BG24" s="155">
        <v>2</v>
      </c>
      <c r="BH24" s="155">
        <v>2</v>
      </c>
      <c r="BI24" s="155">
        <v>2</v>
      </c>
      <c r="BJ24" s="155">
        <v>2</v>
      </c>
      <c r="BK24" s="155">
        <v>2</v>
      </c>
      <c r="BL24" s="155">
        <v>2</v>
      </c>
      <c r="BM24" s="155">
        <v>2</v>
      </c>
      <c r="BN24" s="155">
        <v>2</v>
      </c>
      <c r="BO24" s="155">
        <v>2</v>
      </c>
      <c r="BP24" s="155">
        <v>2</v>
      </c>
      <c r="BQ24" s="155">
        <v>2</v>
      </c>
      <c r="BR24" s="155">
        <v>2</v>
      </c>
      <c r="BS24" s="155">
        <v>2</v>
      </c>
      <c r="BT24" s="155">
        <v>2</v>
      </c>
      <c r="BU24" s="155">
        <v>2</v>
      </c>
      <c r="BV24" s="155">
        <v>2</v>
      </c>
      <c r="BW24" s="155">
        <v>2</v>
      </c>
      <c r="BX24" s="155">
        <v>2</v>
      </c>
      <c r="BY24" s="155">
        <v>2</v>
      </c>
      <c r="BZ24" s="155">
        <v>2</v>
      </c>
      <c r="CA24" s="155">
        <v>2</v>
      </c>
      <c r="CB24" s="155">
        <v>2</v>
      </c>
      <c r="CC24" s="155">
        <v>2</v>
      </c>
      <c r="CD24" s="155">
        <v>2</v>
      </c>
      <c r="CE24" s="155">
        <v>2</v>
      </c>
      <c r="CF24" s="155">
        <v>2</v>
      </c>
      <c r="CG24" s="155">
        <v>2</v>
      </c>
      <c r="CH24" s="155">
        <v>2</v>
      </c>
      <c r="CI24" s="155">
        <v>1</v>
      </c>
      <c r="CJ24" s="155">
        <v>1</v>
      </c>
      <c r="CK24" s="155">
        <v>1</v>
      </c>
      <c r="CL24" s="156">
        <v>1</v>
      </c>
      <c r="CM24" s="145" t="s">
        <v>5898</v>
      </c>
      <c r="CN24" s="146" t="s">
        <v>5898</v>
      </c>
      <c r="CO24" s="146" t="s">
        <v>5898</v>
      </c>
      <c r="CP24" s="146" t="s">
        <v>5898</v>
      </c>
      <c r="CQ24" s="146" t="s">
        <v>5898</v>
      </c>
      <c r="CR24" s="146" t="s">
        <v>5898</v>
      </c>
      <c r="CS24" s="146" t="s">
        <v>5898</v>
      </c>
      <c r="CT24" s="146" t="s">
        <v>5898</v>
      </c>
      <c r="CU24" s="146" t="s">
        <v>5898</v>
      </c>
      <c r="CV24" s="146" t="s">
        <v>5898</v>
      </c>
      <c r="CW24" s="146" t="s">
        <v>5898</v>
      </c>
      <c r="CX24" s="146" t="s">
        <v>5898</v>
      </c>
      <c r="CY24" s="146" t="s">
        <v>5898</v>
      </c>
      <c r="CZ24" s="146" t="s">
        <v>5898</v>
      </c>
      <c r="DA24" s="146" t="s">
        <v>5898</v>
      </c>
      <c r="DB24" s="146" t="s">
        <v>5898</v>
      </c>
      <c r="DC24" s="146" t="s">
        <v>5898</v>
      </c>
      <c r="DD24" s="146" t="s">
        <v>5898</v>
      </c>
      <c r="DE24" s="146" t="s">
        <v>5898</v>
      </c>
      <c r="DF24" s="146" t="s">
        <v>5898</v>
      </c>
      <c r="DG24" s="146" t="s">
        <v>5898</v>
      </c>
      <c r="DH24" s="146" t="s">
        <v>5898</v>
      </c>
      <c r="DI24" s="146" t="s">
        <v>5898</v>
      </c>
      <c r="DJ24" s="146" t="s">
        <v>5898</v>
      </c>
      <c r="DK24" s="146" t="s">
        <v>5898</v>
      </c>
      <c r="DL24" s="146" t="s">
        <v>5898</v>
      </c>
      <c r="DM24" s="146" t="s">
        <v>5898</v>
      </c>
      <c r="DN24" s="146" t="s">
        <v>5898</v>
      </c>
      <c r="DO24" s="146" t="s">
        <v>5898</v>
      </c>
      <c r="DP24" s="146" t="s">
        <v>5898</v>
      </c>
      <c r="DQ24" s="146" t="s">
        <v>5898</v>
      </c>
      <c r="DR24" s="146" t="s">
        <v>5898</v>
      </c>
      <c r="DS24" s="146" t="s">
        <v>5898</v>
      </c>
      <c r="DT24" s="146" t="s">
        <v>5898</v>
      </c>
      <c r="DU24" s="146" t="s">
        <v>5898</v>
      </c>
      <c r="DV24" s="146" t="s">
        <v>5898</v>
      </c>
      <c r="DW24" s="146">
        <v>1</v>
      </c>
      <c r="DX24" s="146" t="s">
        <v>5898</v>
      </c>
      <c r="DY24" s="146" t="s">
        <v>5898</v>
      </c>
      <c r="DZ24" s="147" t="s">
        <v>5898</v>
      </c>
      <c r="EA24" s="131">
        <v>3.6982248520710061E-2</v>
      </c>
      <c r="EB24" s="135">
        <v>4.1701417848206836E-2</v>
      </c>
      <c r="EC24" s="135">
        <v>3.6087369420702758E-2</v>
      </c>
      <c r="ED24" s="135">
        <v>4.2488619119878612E-2</v>
      </c>
      <c r="EE24" s="135">
        <v>3.5805626598465479E-2</v>
      </c>
      <c r="EF24" s="135">
        <v>2.6795284030010719E-2</v>
      </c>
      <c r="EG24" s="135">
        <v>2.1367521367521368E-2</v>
      </c>
      <c r="EH24" s="135">
        <v>3.2573289902280131E-2</v>
      </c>
      <c r="EI24" s="135">
        <v>1.3056991774383079E-2</v>
      </c>
      <c r="EJ24" s="135">
        <v>4.7242693773824652E-2</v>
      </c>
      <c r="EK24" s="123">
        <v>3.6982248520710061E-2</v>
      </c>
      <c r="EL24" s="124">
        <v>0</v>
      </c>
      <c r="EM24" s="124">
        <v>0</v>
      </c>
      <c r="EN24" s="124">
        <v>0</v>
      </c>
      <c r="EO24" s="124">
        <v>4.1701417848206836E-2</v>
      </c>
      <c r="EP24" s="124">
        <v>0</v>
      </c>
      <c r="EQ24" s="124">
        <v>0</v>
      </c>
      <c r="ER24" s="124">
        <v>0</v>
      </c>
      <c r="ES24" s="124">
        <v>3.6087369420702758E-2</v>
      </c>
      <c r="ET24" s="124">
        <v>0</v>
      </c>
      <c r="EU24" s="124">
        <v>0</v>
      </c>
      <c r="EV24" s="124">
        <v>0</v>
      </c>
      <c r="EW24" s="124">
        <v>4.2488619119878612E-2</v>
      </c>
      <c r="EX24" s="124">
        <v>0</v>
      </c>
      <c r="EY24" s="124">
        <v>0</v>
      </c>
      <c r="EZ24" s="124">
        <v>0</v>
      </c>
      <c r="FA24" s="124">
        <v>3.5805626598465479E-2</v>
      </c>
      <c r="FB24" s="124">
        <v>0</v>
      </c>
      <c r="FC24" s="124">
        <v>0</v>
      </c>
      <c r="FD24" s="124">
        <v>0</v>
      </c>
      <c r="FE24" s="124">
        <v>2.6795284030010719E-2</v>
      </c>
      <c r="FF24" s="124">
        <v>0</v>
      </c>
      <c r="FG24" s="124">
        <v>0</v>
      </c>
      <c r="FH24" s="124">
        <v>0</v>
      </c>
      <c r="FI24" s="124">
        <v>2.1367521367521368E-2</v>
      </c>
      <c r="FJ24" s="124">
        <v>0</v>
      </c>
      <c r="FK24" s="124">
        <v>0</v>
      </c>
      <c r="FL24" s="124">
        <v>0</v>
      </c>
      <c r="FM24" s="124">
        <v>3.2573289902280131E-2</v>
      </c>
      <c r="FN24" s="124">
        <v>0</v>
      </c>
      <c r="FO24" s="124">
        <v>0</v>
      </c>
      <c r="FP24" s="124">
        <v>0</v>
      </c>
      <c r="FQ24" s="124">
        <v>1.3056991774383079E-2</v>
      </c>
      <c r="FR24" s="124">
        <v>0</v>
      </c>
      <c r="FS24" s="124">
        <v>0</v>
      </c>
      <c r="FT24" s="124">
        <v>0</v>
      </c>
      <c r="FU24" s="124">
        <v>4.7242693773824652E-2</v>
      </c>
      <c r="FV24" s="124">
        <v>0</v>
      </c>
      <c r="FW24" s="124">
        <v>0</v>
      </c>
      <c r="FX24" s="125">
        <v>0</v>
      </c>
      <c r="FY24" s="50" t="s">
        <v>5902</v>
      </c>
      <c r="FZ24" s="88" t="s">
        <v>5898</v>
      </c>
      <c r="GA24" s="88" t="s">
        <v>6504</v>
      </c>
      <c r="GB24" s="88" t="s">
        <v>5898</v>
      </c>
      <c r="GC24" s="88" t="s">
        <v>5984</v>
      </c>
      <c r="GD24" s="88" t="s">
        <v>5898</v>
      </c>
      <c r="GE24" s="88" t="s">
        <v>6505</v>
      </c>
      <c r="GF24" s="88" t="s">
        <v>5898</v>
      </c>
      <c r="GG24" s="88" t="s">
        <v>6116</v>
      </c>
      <c r="GH24" s="88" t="s">
        <v>5898</v>
      </c>
      <c r="GI24" s="88" t="s">
        <v>6410</v>
      </c>
      <c r="GJ24" s="88" t="s">
        <v>5898</v>
      </c>
      <c r="GK24" s="88" t="s">
        <v>6004</v>
      </c>
      <c r="GL24" s="88" t="s">
        <v>5898</v>
      </c>
      <c r="GM24" s="88" t="s">
        <v>6480</v>
      </c>
      <c r="GN24" s="88" t="s">
        <v>5898</v>
      </c>
      <c r="GO24" s="88" t="s">
        <v>6063</v>
      </c>
      <c r="GP24" s="88" t="s">
        <v>5898</v>
      </c>
      <c r="GQ24" s="88" t="s">
        <v>6421</v>
      </c>
      <c r="GR24" s="88" t="s">
        <v>5898</v>
      </c>
      <c r="GS24" s="88" t="s">
        <v>6117</v>
      </c>
      <c r="GT24" s="88" t="s">
        <v>5898</v>
      </c>
      <c r="GU24" s="88" t="s">
        <v>6494</v>
      </c>
      <c r="GV24" s="88" t="s">
        <v>5898</v>
      </c>
      <c r="GW24" s="88" t="s">
        <v>6118</v>
      </c>
      <c r="GX24" s="88" t="s">
        <v>5898</v>
      </c>
      <c r="GY24" s="88" t="s">
        <v>6394</v>
      </c>
      <c r="GZ24" s="88" t="s">
        <v>5898</v>
      </c>
      <c r="HA24" s="88" t="s">
        <v>6119</v>
      </c>
      <c r="HB24" s="88" t="s">
        <v>5898</v>
      </c>
      <c r="HC24" s="88" t="s">
        <v>6506</v>
      </c>
      <c r="HD24" s="88" t="s">
        <v>5898</v>
      </c>
      <c r="HE24" s="88" t="s">
        <v>6120</v>
      </c>
      <c r="HF24" s="88" t="s">
        <v>5898</v>
      </c>
      <c r="HG24" s="88" t="s">
        <v>6386</v>
      </c>
      <c r="HH24" s="88" t="s">
        <v>5898</v>
      </c>
      <c r="HI24" s="88" t="s">
        <v>6121</v>
      </c>
      <c r="HJ24" s="88" t="s">
        <v>5898</v>
      </c>
      <c r="HK24" s="88" t="s">
        <v>6507</v>
      </c>
      <c r="HL24" s="88" t="s">
        <v>5898</v>
      </c>
      <c r="HM24" s="89">
        <v>13.52</v>
      </c>
      <c r="HN24" s="90" t="s">
        <v>5898</v>
      </c>
      <c r="HO24" s="90">
        <v>13.9</v>
      </c>
      <c r="HP24" s="90" t="s">
        <v>5898</v>
      </c>
      <c r="HQ24" s="90">
        <v>11.99</v>
      </c>
      <c r="HR24" s="90" t="s">
        <v>5898</v>
      </c>
      <c r="HS24" s="90">
        <v>8.7899999999999991</v>
      </c>
      <c r="HT24" s="90" t="s">
        <v>5898</v>
      </c>
      <c r="HU24" s="90">
        <v>10.53</v>
      </c>
      <c r="HV24" s="90" t="s">
        <v>5898</v>
      </c>
      <c r="HW24" s="90">
        <v>8.44</v>
      </c>
      <c r="HX24" s="90" t="s">
        <v>5898</v>
      </c>
      <c r="HY24" s="90">
        <v>6.59</v>
      </c>
      <c r="HZ24" s="90" t="s">
        <v>5898</v>
      </c>
      <c r="IA24" s="90">
        <v>7.24</v>
      </c>
      <c r="IB24" s="90" t="s">
        <v>5898</v>
      </c>
      <c r="IC24" s="90">
        <v>7.82</v>
      </c>
      <c r="ID24" s="90" t="s">
        <v>5898</v>
      </c>
      <c r="IE24" s="90">
        <v>10.95</v>
      </c>
      <c r="IF24" s="90" t="s">
        <v>5898</v>
      </c>
      <c r="IG24" s="90">
        <v>9.33</v>
      </c>
      <c r="IH24" s="90" t="s">
        <v>5898</v>
      </c>
      <c r="II24" s="90">
        <v>8.1999999999999993</v>
      </c>
      <c r="IJ24" s="90" t="s">
        <v>5898</v>
      </c>
      <c r="IK24" s="90">
        <v>11.7</v>
      </c>
      <c r="IL24" s="90" t="s">
        <v>5898</v>
      </c>
      <c r="IM24" s="90">
        <v>8.5</v>
      </c>
      <c r="IN24" s="90" t="s">
        <v>5898</v>
      </c>
      <c r="IO24" s="90">
        <v>6.14</v>
      </c>
      <c r="IP24" s="90" t="s">
        <v>5898</v>
      </c>
      <c r="IQ24" s="90">
        <v>7.19</v>
      </c>
      <c r="IR24" s="90" t="s">
        <v>5898</v>
      </c>
      <c r="IS24" s="90">
        <v>17.02</v>
      </c>
      <c r="IT24" s="90" t="s">
        <v>5898</v>
      </c>
      <c r="IU24" s="90">
        <v>16.3</v>
      </c>
      <c r="IV24" s="90" t="s">
        <v>5898</v>
      </c>
      <c r="IW24" s="90">
        <v>7.87</v>
      </c>
      <c r="IX24" s="90" t="s">
        <v>5898</v>
      </c>
      <c r="IY24" s="90">
        <v>7.69</v>
      </c>
      <c r="IZ24" s="103" t="s">
        <v>5898</v>
      </c>
      <c r="JA24" s="50">
        <v>0.5</v>
      </c>
      <c r="JB24" s="40" t="s">
        <v>5898</v>
      </c>
      <c r="JC24" s="40" t="s">
        <v>5898</v>
      </c>
      <c r="JD24" s="40" t="s">
        <v>5898</v>
      </c>
      <c r="JE24" s="40">
        <v>0.5</v>
      </c>
      <c r="JF24" s="40" t="s">
        <v>5898</v>
      </c>
      <c r="JG24" s="40" t="s">
        <v>5898</v>
      </c>
      <c r="JH24" s="40" t="s">
        <v>5898</v>
      </c>
      <c r="JI24" s="40">
        <v>0.38</v>
      </c>
      <c r="JJ24" s="40" t="s">
        <v>5898</v>
      </c>
      <c r="JK24" s="40" t="s">
        <v>5898</v>
      </c>
      <c r="JL24" s="40" t="s">
        <v>5898</v>
      </c>
      <c r="JM24" s="40">
        <v>0.28000000000000003</v>
      </c>
      <c r="JN24" s="40" t="s">
        <v>5898</v>
      </c>
      <c r="JO24" s="40">
        <v>0</v>
      </c>
      <c r="JP24" s="40" t="s">
        <v>5898</v>
      </c>
      <c r="JQ24" s="40">
        <v>0.28000000000000003</v>
      </c>
      <c r="JR24" s="40" t="s">
        <v>5898</v>
      </c>
      <c r="JS24" s="40" t="s">
        <v>5898</v>
      </c>
      <c r="JT24" s="40" t="s">
        <v>5898</v>
      </c>
      <c r="JU24" s="40">
        <v>0.25</v>
      </c>
      <c r="JV24" s="40" t="s">
        <v>5898</v>
      </c>
      <c r="JW24" s="40" t="s">
        <v>5898</v>
      </c>
      <c r="JX24" s="40" t="s">
        <v>5898</v>
      </c>
      <c r="JY24" s="40">
        <v>0.25</v>
      </c>
      <c r="JZ24" s="40" t="s">
        <v>5898</v>
      </c>
      <c r="KA24" s="40" t="s">
        <v>5898</v>
      </c>
      <c r="KB24" s="40" t="s">
        <v>5898</v>
      </c>
      <c r="KC24" s="40">
        <v>0.2</v>
      </c>
      <c r="KD24" s="40" t="s">
        <v>5898</v>
      </c>
      <c r="KE24" s="40" t="s">
        <v>5898</v>
      </c>
      <c r="KF24" s="40" t="s">
        <v>5898</v>
      </c>
      <c r="KG24" s="40">
        <v>0.22223000000000001</v>
      </c>
      <c r="KH24" s="40" t="s">
        <v>5898</v>
      </c>
      <c r="KI24" s="40" t="s">
        <v>5898</v>
      </c>
      <c r="KJ24" s="40" t="s">
        <v>5898</v>
      </c>
      <c r="KK24" s="40">
        <v>0.37180000000000002</v>
      </c>
      <c r="KL24" s="40" t="s">
        <v>5898</v>
      </c>
      <c r="KM24" s="40" t="s">
        <v>5898</v>
      </c>
      <c r="KN24" s="40" t="s">
        <v>5898</v>
      </c>
    </row>
    <row r="25" spans="1:300" x14ac:dyDescent="0.15">
      <c r="A25" s="53">
        <f>'2015年报分红率'!T27</f>
        <v>22</v>
      </c>
      <c r="B25" s="40" t="str">
        <f>'2015年报分红率'!U27</f>
        <v>000776.SZ</v>
      </c>
      <c r="C25" s="40" t="str">
        <f>'2015年报分红率'!V27</f>
        <v>广发证券</v>
      </c>
      <c r="D25" s="40" t="str">
        <f>[1]!EM_S_IPO_LISTEDDATE(B25)</f>
        <v>1997-06-11</v>
      </c>
      <c r="E25" s="166">
        <v>19</v>
      </c>
      <c r="F25" s="56">
        <v>10.55</v>
      </c>
      <c r="G25" s="56">
        <v>17.29</v>
      </c>
      <c r="H25" s="157">
        <v>3.5071090047393359E-2</v>
      </c>
      <c r="I25" s="158">
        <v>1.0699826489300174E-2</v>
      </c>
      <c r="J25" s="159">
        <v>1.0781013380373874E-2</v>
      </c>
      <c r="K25" s="154">
        <v>1.6</v>
      </c>
      <c r="L25" s="155" t="s">
        <v>5898</v>
      </c>
      <c r="M25" s="155" t="s">
        <v>5898</v>
      </c>
      <c r="N25" s="155" t="s">
        <v>5898</v>
      </c>
      <c r="O25" s="155">
        <v>0.4</v>
      </c>
      <c r="P25" s="155" t="s">
        <v>5898</v>
      </c>
      <c r="Q25" s="155" t="s">
        <v>5898</v>
      </c>
      <c r="R25" s="155" t="s">
        <v>5898</v>
      </c>
      <c r="S25" s="155">
        <v>0.4</v>
      </c>
      <c r="T25" s="155" t="s">
        <v>5898</v>
      </c>
      <c r="U25" s="155" t="s">
        <v>5898</v>
      </c>
      <c r="V25" s="155" t="s">
        <v>5898</v>
      </c>
      <c r="W25" s="155">
        <v>0.3</v>
      </c>
      <c r="X25" s="155" t="s">
        <v>5898</v>
      </c>
      <c r="Y25" s="155" t="s">
        <v>5898</v>
      </c>
      <c r="Z25" s="155" t="s">
        <v>5898</v>
      </c>
      <c r="AA25" s="155">
        <v>0.5</v>
      </c>
      <c r="AB25" s="155" t="s">
        <v>5898</v>
      </c>
      <c r="AC25" s="155" t="s">
        <v>5898</v>
      </c>
      <c r="AD25" s="155" t="s">
        <v>5898</v>
      </c>
      <c r="AE25" s="155">
        <v>0.5</v>
      </c>
      <c r="AF25" s="155" t="s">
        <v>5898</v>
      </c>
      <c r="AG25" s="155" t="s">
        <v>5898</v>
      </c>
      <c r="AH25" s="155" t="s">
        <v>5898</v>
      </c>
      <c r="AI25" s="155">
        <v>0</v>
      </c>
      <c r="AJ25" s="155" t="s">
        <v>5898</v>
      </c>
      <c r="AK25" s="155" t="s">
        <v>5898</v>
      </c>
      <c r="AL25" s="155" t="s">
        <v>5898</v>
      </c>
      <c r="AM25" s="155">
        <v>0</v>
      </c>
      <c r="AN25" s="155" t="s">
        <v>5898</v>
      </c>
      <c r="AO25" s="155">
        <v>0</v>
      </c>
      <c r="AP25" s="155" t="s">
        <v>5898</v>
      </c>
      <c r="AQ25" s="155">
        <v>0</v>
      </c>
      <c r="AR25" s="155" t="s">
        <v>5898</v>
      </c>
      <c r="AS25" s="155">
        <v>0</v>
      </c>
      <c r="AT25" s="155" t="s">
        <v>5898</v>
      </c>
      <c r="AU25" s="155">
        <v>0</v>
      </c>
      <c r="AV25" s="155" t="s">
        <v>5898</v>
      </c>
      <c r="AW25" s="155" t="s">
        <v>5898</v>
      </c>
      <c r="AX25" s="140" t="s">
        <v>5898</v>
      </c>
      <c r="AY25" s="154">
        <v>2</v>
      </c>
      <c r="AZ25" s="155">
        <v>2</v>
      </c>
      <c r="BA25" s="155">
        <v>2</v>
      </c>
      <c r="BB25" s="155">
        <v>2</v>
      </c>
      <c r="BC25" s="155">
        <v>2</v>
      </c>
      <c r="BD25" s="155">
        <v>2</v>
      </c>
      <c r="BE25" s="155">
        <v>2</v>
      </c>
      <c r="BF25" s="155">
        <v>2</v>
      </c>
      <c r="BG25" s="155">
        <v>2</v>
      </c>
      <c r="BH25" s="155">
        <v>2</v>
      </c>
      <c r="BI25" s="155">
        <v>2</v>
      </c>
      <c r="BJ25" s="155">
        <v>2</v>
      </c>
      <c r="BK25" s="155">
        <v>2</v>
      </c>
      <c r="BL25" s="155">
        <v>2</v>
      </c>
      <c r="BM25" s="155">
        <v>2</v>
      </c>
      <c r="BN25" s="155">
        <v>2</v>
      </c>
      <c r="BO25" s="155">
        <v>1</v>
      </c>
      <c r="BP25" s="155">
        <v>1</v>
      </c>
      <c r="BQ25" s="155">
        <v>1</v>
      </c>
      <c r="BR25" s="155">
        <v>1</v>
      </c>
      <c r="BS25" s="155">
        <v>1</v>
      </c>
      <c r="BT25" s="155">
        <v>1</v>
      </c>
      <c r="BU25" s="155">
        <v>1</v>
      </c>
      <c r="BV25" s="155">
        <v>1</v>
      </c>
      <c r="BW25" s="155">
        <v>1</v>
      </c>
      <c r="BX25" s="155">
        <v>1</v>
      </c>
      <c r="BY25" s="155">
        <v>1</v>
      </c>
      <c r="BZ25" s="155">
        <v>1</v>
      </c>
      <c r="CA25" s="155">
        <v>1</v>
      </c>
      <c r="CB25" s="155">
        <v>1</v>
      </c>
      <c r="CC25" s="155">
        <v>1</v>
      </c>
      <c r="CD25" s="155">
        <v>1</v>
      </c>
      <c r="CE25" s="155">
        <v>1</v>
      </c>
      <c r="CF25" s="155">
        <v>1</v>
      </c>
      <c r="CG25" s="155">
        <v>1</v>
      </c>
      <c r="CH25" s="155">
        <v>1</v>
      </c>
      <c r="CI25" s="155">
        <v>1</v>
      </c>
      <c r="CJ25" s="155">
        <v>1</v>
      </c>
      <c r="CK25" s="155">
        <v>1</v>
      </c>
      <c r="CL25" s="156">
        <v>1</v>
      </c>
      <c r="CM25" s="145" t="s">
        <v>5898</v>
      </c>
      <c r="CN25" s="146" t="s">
        <v>5898</v>
      </c>
      <c r="CO25" s="146" t="s">
        <v>5898</v>
      </c>
      <c r="CP25" s="146" t="s">
        <v>5898</v>
      </c>
      <c r="CQ25" s="146" t="s">
        <v>5898</v>
      </c>
      <c r="CR25" s="146" t="s">
        <v>5898</v>
      </c>
      <c r="CS25" s="146" t="s">
        <v>5898</v>
      </c>
      <c r="CT25" s="146" t="s">
        <v>5898</v>
      </c>
      <c r="CU25" s="146" t="s">
        <v>5898</v>
      </c>
      <c r="CV25" s="146" t="s">
        <v>5898</v>
      </c>
      <c r="CW25" s="146" t="s">
        <v>5898</v>
      </c>
      <c r="CX25" s="146" t="s">
        <v>5898</v>
      </c>
      <c r="CY25" s="146" t="s">
        <v>5898</v>
      </c>
      <c r="CZ25" s="146" t="s">
        <v>5898</v>
      </c>
      <c r="DA25" s="146" t="s">
        <v>5898</v>
      </c>
      <c r="DB25" s="146" t="s">
        <v>5898</v>
      </c>
      <c r="DC25" s="146">
        <v>1</v>
      </c>
      <c r="DD25" s="146" t="s">
        <v>5898</v>
      </c>
      <c r="DE25" s="146" t="s">
        <v>5898</v>
      </c>
      <c r="DF25" s="146" t="s">
        <v>5898</v>
      </c>
      <c r="DG25" s="146" t="s">
        <v>5898</v>
      </c>
      <c r="DH25" s="146" t="s">
        <v>5898</v>
      </c>
      <c r="DI25" s="146" t="s">
        <v>5898</v>
      </c>
      <c r="DJ25" s="146" t="s">
        <v>5898</v>
      </c>
      <c r="DK25" s="146" t="s">
        <v>5898</v>
      </c>
      <c r="DL25" s="146" t="s">
        <v>5898</v>
      </c>
      <c r="DM25" s="146" t="s">
        <v>5898</v>
      </c>
      <c r="DN25" s="146" t="s">
        <v>5898</v>
      </c>
      <c r="DO25" s="146" t="s">
        <v>5898</v>
      </c>
      <c r="DP25" s="146" t="s">
        <v>5898</v>
      </c>
      <c r="DQ25" s="146" t="s">
        <v>5898</v>
      </c>
      <c r="DR25" s="146" t="s">
        <v>5898</v>
      </c>
      <c r="DS25" s="146" t="s">
        <v>5898</v>
      </c>
      <c r="DT25" s="146" t="s">
        <v>5898</v>
      </c>
      <c r="DU25" s="146" t="s">
        <v>5898</v>
      </c>
      <c r="DV25" s="146" t="s">
        <v>5898</v>
      </c>
      <c r="DW25" s="146" t="s">
        <v>5898</v>
      </c>
      <c r="DX25" s="146" t="s">
        <v>5898</v>
      </c>
      <c r="DY25" s="146" t="s">
        <v>5898</v>
      </c>
      <c r="DZ25" s="147" t="s">
        <v>5898</v>
      </c>
      <c r="EA25" s="131">
        <v>4.1131105398457588E-2</v>
      </c>
      <c r="EB25" s="135">
        <v>7.7071290944123322E-3</v>
      </c>
      <c r="EC25" s="135">
        <v>1.6025641025641028E-2</v>
      </c>
      <c r="ED25" s="135">
        <v>9.727626459143969E-3</v>
      </c>
      <c r="EE25" s="135">
        <v>2.3809523809523808E-2</v>
      </c>
      <c r="EF25" s="135">
        <v>9.4091080165600305E-3</v>
      </c>
      <c r="EG25" s="135">
        <v>0</v>
      </c>
      <c r="EH25" s="135">
        <v>0</v>
      </c>
      <c r="EI25" s="135">
        <v>0</v>
      </c>
      <c r="EJ25" s="135">
        <v>0</v>
      </c>
      <c r="EK25" s="123">
        <v>4.1131105398457588E-2</v>
      </c>
      <c r="EL25" s="124">
        <v>0</v>
      </c>
      <c r="EM25" s="124">
        <v>0</v>
      </c>
      <c r="EN25" s="124">
        <v>0</v>
      </c>
      <c r="EO25" s="124">
        <v>7.7071290944123322E-3</v>
      </c>
      <c r="EP25" s="124">
        <v>0</v>
      </c>
      <c r="EQ25" s="124">
        <v>0</v>
      </c>
      <c r="ER25" s="124">
        <v>0</v>
      </c>
      <c r="ES25" s="124">
        <v>1.6025641025641028E-2</v>
      </c>
      <c r="ET25" s="124">
        <v>0</v>
      </c>
      <c r="EU25" s="124">
        <v>0</v>
      </c>
      <c r="EV25" s="124">
        <v>0</v>
      </c>
      <c r="EW25" s="124">
        <v>9.727626459143969E-3</v>
      </c>
      <c r="EX25" s="124">
        <v>0</v>
      </c>
      <c r="EY25" s="124">
        <v>0</v>
      </c>
      <c r="EZ25" s="124">
        <v>0</v>
      </c>
      <c r="FA25" s="124">
        <v>2.3809523809523808E-2</v>
      </c>
      <c r="FB25" s="124">
        <v>0</v>
      </c>
      <c r="FC25" s="124">
        <v>0</v>
      </c>
      <c r="FD25" s="124">
        <v>0</v>
      </c>
      <c r="FE25" s="124">
        <v>9.4091080165600305E-3</v>
      </c>
      <c r="FF25" s="124">
        <v>0</v>
      </c>
      <c r="FG25" s="124">
        <v>0</v>
      </c>
      <c r="FH25" s="124">
        <v>0</v>
      </c>
      <c r="FI25" s="124">
        <v>0</v>
      </c>
      <c r="FJ25" s="124">
        <v>0</v>
      </c>
      <c r="FK25" s="124">
        <v>0</v>
      </c>
      <c r="FL25" s="124">
        <v>0</v>
      </c>
      <c r="FM25" s="124">
        <v>0</v>
      </c>
      <c r="FN25" s="124">
        <v>0</v>
      </c>
      <c r="FO25" s="124">
        <v>0</v>
      </c>
      <c r="FP25" s="124">
        <v>0</v>
      </c>
      <c r="FQ25" s="124">
        <v>0</v>
      </c>
      <c r="FR25" s="124">
        <v>0</v>
      </c>
      <c r="FS25" s="124">
        <v>0</v>
      </c>
      <c r="FT25" s="124">
        <v>0</v>
      </c>
      <c r="FU25" s="124">
        <v>0</v>
      </c>
      <c r="FV25" s="124">
        <v>0</v>
      </c>
      <c r="FW25" s="124">
        <v>0</v>
      </c>
      <c r="FX25" s="125">
        <v>0</v>
      </c>
      <c r="FY25" s="50" t="s">
        <v>5928</v>
      </c>
      <c r="FZ25" s="88" t="s">
        <v>5898</v>
      </c>
      <c r="GA25" s="88" t="s">
        <v>6493</v>
      </c>
      <c r="GB25" s="88" t="s">
        <v>5898</v>
      </c>
      <c r="GC25" s="88" t="s">
        <v>6122</v>
      </c>
      <c r="GD25" s="88" t="s">
        <v>5898</v>
      </c>
      <c r="GE25" s="88" t="s">
        <v>6408</v>
      </c>
      <c r="GF25" s="88" t="s">
        <v>5898</v>
      </c>
      <c r="GG25" s="88" t="s">
        <v>6052</v>
      </c>
      <c r="GH25" s="88" t="s">
        <v>5898</v>
      </c>
      <c r="GI25" s="88" t="s">
        <v>6419</v>
      </c>
      <c r="GJ25" s="88" t="s">
        <v>5898</v>
      </c>
      <c r="GK25" s="88" t="s">
        <v>6103</v>
      </c>
      <c r="GL25" s="88" t="s">
        <v>5898</v>
      </c>
      <c r="GM25" s="88" t="s">
        <v>6465</v>
      </c>
      <c r="GN25" s="88" t="s">
        <v>5898</v>
      </c>
      <c r="GO25" s="88" t="s">
        <v>6104</v>
      </c>
      <c r="GP25" s="88" t="s">
        <v>5898</v>
      </c>
      <c r="GQ25" s="88" t="s">
        <v>6466</v>
      </c>
      <c r="GR25" s="88" t="s">
        <v>5898</v>
      </c>
      <c r="GS25" s="88" t="s">
        <v>6123</v>
      </c>
      <c r="GT25" s="88" t="s">
        <v>5898</v>
      </c>
      <c r="GU25" s="88" t="s">
        <v>6494</v>
      </c>
      <c r="GV25" s="88" t="s">
        <v>5898</v>
      </c>
      <c r="GW25" s="88" t="s">
        <v>6124</v>
      </c>
      <c r="GX25" s="88" t="s">
        <v>5898</v>
      </c>
      <c r="GY25" s="88" t="s">
        <v>6508</v>
      </c>
      <c r="GZ25" s="88" t="s">
        <v>5898</v>
      </c>
      <c r="HA25" s="88" t="s">
        <v>6125</v>
      </c>
      <c r="HB25" s="88" t="s">
        <v>5898</v>
      </c>
      <c r="HC25" s="88" t="s">
        <v>6509</v>
      </c>
      <c r="HD25" s="88" t="s">
        <v>5898</v>
      </c>
      <c r="HE25" s="88" t="s">
        <v>6126</v>
      </c>
      <c r="HF25" s="88" t="s">
        <v>5898</v>
      </c>
      <c r="HG25" s="88" t="s">
        <v>6510</v>
      </c>
      <c r="HH25" s="88" t="s">
        <v>5898</v>
      </c>
      <c r="HI25" s="88" t="s">
        <v>6127</v>
      </c>
      <c r="HJ25" s="88" t="s">
        <v>5898</v>
      </c>
      <c r="HK25" s="88" t="s">
        <v>6511</v>
      </c>
      <c r="HL25" s="88" t="s">
        <v>5898</v>
      </c>
      <c r="HM25" s="89">
        <v>19.45</v>
      </c>
      <c r="HN25" s="90" t="s">
        <v>5898</v>
      </c>
      <c r="HO25" s="90">
        <v>22.65</v>
      </c>
      <c r="HP25" s="90" t="s">
        <v>5898</v>
      </c>
      <c r="HQ25" s="90">
        <v>25.95</v>
      </c>
      <c r="HR25" s="90" t="s">
        <v>5898</v>
      </c>
      <c r="HS25" s="90">
        <v>9.8000000000000007</v>
      </c>
      <c r="HT25" s="90" t="s">
        <v>5898</v>
      </c>
      <c r="HU25" s="90">
        <v>12.48</v>
      </c>
      <c r="HV25" s="90" t="s">
        <v>5898</v>
      </c>
      <c r="HW25" s="90">
        <v>11.08</v>
      </c>
      <c r="HX25" s="90" t="s">
        <v>5898</v>
      </c>
      <c r="HY25" s="90">
        <v>15.42</v>
      </c>
      <c r="HZ25" s="90" t="s">
        <v>5898</v>
      </c>
      <c r="IA25" s="90">
        <v>29.83</v>
      </c>
      <c r="IB25" s="90" t="s">
        <v>5898</v>
      </c>
      <c r="IC25" s="90">
        <v>21</v>
      </c>
      <c r="ID25" s="90" t="s">
        <v>5898</v>
      </c>
      <c r="IE25" s="90">
        <v>39.25</v>
      </c>
      <c r="IF25" s="90" t="s">
        <v>5898</v>
      </c>
      <c r="IG25" s="90">
        <v>53.14</v>
      </c>
      <c r="IH25" s="90" t="s">
        <v>5898</v>
      </c>
      <c r="II25" s="90">
        <v>30.8</v>
      </c>
      <c r="IJ25" s="90" t="s">
        <v>5898</v>
      </c>
      <c r="IK25" s="90">
        <v>10.55</v>
      </c>
      <c r="IL25" s="90" t="s">
        <v>5898</v>
      </c>
      <c r="IM25" s="90">
        <v>10.55</v>
      </c>
      <c r="IN25" s="90" t="s">
        <v>5898</v>
      </c>
      <c r="IO25" s="90">
        <v>10.55</v>
      </c>
      <c r="IP25" s="90" t="s">
        <v>5898</v>
      </c>
      <c r="IQ25" s="90">
        <v>10.55</v>
      </c>
      <c r="IR25" s="90" t="s">
        <v>5898</v>
      </c>
      <c r="IS25" s="90">
        <v>10.55</v>
      </c>
      <c r="IT25" s="90" t="s">
        <v>5898</v>
      </c>
      <c r="IU25" s="90">
        <v>10.55</v>
      </c>
      <c r="IV25" s="90" t="s">
        <v>5898</v>
      </c>
      <c r="IW25" s="90">
        <v>10.55</v>
      </c>
      <c r="IX25" s="90" t="s">
        <v>5898</v>
      </c>
      <c r="IY25" s="90">
        <v>8.06</v>
      </c>
      <c r="IZ25" s="103" t="s">
        <v>5898</v>
      </c>
      <c r="JA25" s="50">
        <v>0.8</v>
      </c>
      <c r="JB25" s="40" t="s">
        <v>5898</v>
      </c>
      <c r="JC25" s="40" t="s">
        <v>5898</v>
      </c>
      <c r="JD25" s="40" t="s">
        <v>5898</v>
      </c>
      <c r="JE25" s="40">
        <v>0.2</v>
      </c>
      <c r="JF25" s="40" t="s">
        <v>5898</v>
      </c>
      <c r="JG25" s="40" t="s">
        <v>5898</v>
      </c>
      <c r="JH25" s="40" t="s">
        <v>5898</v>
      </c>
      <c r="JI25" s="40">
        <v>0.2</v>
      </c>
      <c r="JJ25" s="40" t="s">
        <v>5898</v>
      </c>
      <c r="JK25" s="40" t="s">
        <v>5898</v>
      </c>
      <c r="JL25" s="40" t="s">
        <v>5898</v>
      </c>
      <c r="JM25" s="40">
        <v>0.15</v>
      </c>
      <c r="JN25" s="40" t="s">
        <v>5898</v>
      </c>
      <c r="JO25" s="40" t="s">
        <v>5898</v>
      </c>
      <c r="JP25" s="40" t="s">
        <v>5898</v>
      </c>
      <c r="JQ25" s="40">
        <v>0.5</v>
      </c>
      <c r="JR25" s="40" t="s">
        <v>5898</v>
      </c>
      <c r="JS25" s="40" t="s">
        <v>5898</v>
      </c>
      <c r="JT25" s="40" t="s">
        <v>5898</v>
      </c>
      <c r="JU25" s="40">
        <v>0.5</v>
      </c>
      <c r="JV25" s="40" t="s">
        <v>5898</v>
      </c>
      <c r="JW25" s="40" t="s">
        <v>5898</v>
      </c>
      <c r="JX25" s="40" t="s">
        <v>5898</v>
      </c>
      <c r="JY25" s="40">
        <v>0</v>
      </c>
      <c r="JZ25" s="40" t="s">
        <v>5898</v>
      </c>
      <c r="KA25" s="40" t="s">
        <v>5898</v>
      </c>
      <c r="KB25" s="40" t="s">
        <v>5898</v>
      </c>
      <c r="KC25" s="40">
        <v>0</v>
      </c>
      <c r="KD25" s="40" t="s">
        <v>5898</v>
      </c>
      <c r="KE25" s="40">
        <v>0</v>
      </c>
      <c r="KF25" s="40" t="s">
        <v>5898</v>
      </c>
      <c r="KG25" s="40">
        <v>0</v>
      </c>
      <c r="KH25" s="40" t="s">
        <v>5898</v>
      </c>
      <c r="KI25" s="40">
        <v>0</v>
      </c>
      <c r="KJ25" s="40" t="s">
        <v>5898</v>
      </c>
      <c r="KK25" s="40">
        <v>0</v>
      </c>
      <c r="KL25" s="40" t="s">
        <v>5898</v>
      </c>
      <c r="KM25" s="40" t="s">
        <v>5898</v>
      </c>
      <c r="KN25" s="40" t="s">
        <v>5898</v>
      </c>
    </row>
    <row r="26" spans="1:300" x14ac:dyDescent="0.15">
      <c r="A26" s="53">
        <f>'2015年报分红率'!T28</f>
        <v>23</v>
      </c>
      <c r="B26" s="40" t="str">
        <f>'2015年报分红率'!U28</f>
        <v>000783.SZ</v>
      </c>
      <c r="C26" s="40" t="str">
        <f>'2015年报分红率'!V28</f>
        <v>长江证券</v>
      </c>
      <c r="D26" s="40" t="str">
        <f>[1]!EM_S_IPO_LISTEDDATE(B26)</f>
        <v>1997-07-31</v>
      </c>
      <c r="E26" s="166">
        <v>19</v>
      </c>
      <c r="F26" s="56">
        <v>7.75</v>
      </c>
      <c r="G26" s="56">
        <v>10.86</v>
      </c>
      <c r="H26" s="157">
        <v>3.6774193548387096E-2</v>
      </c>
      <c r="I26" s="158">
        <v>1.3121546961325966E-2</v>
      </c>
      <c r="J26" s="159">
        <v>1.6815517301072953E-2</v>
      </c>
      <c r="K26" s="154">
        <v>0.7</v>
      </c>
      <c r="L26" s="155" t="s">
        <v>5898</v>
      </c>
      <c r="M26" s="155" t="s">
        <v>5898</v>
      </c>
      <c r="N26" s="155" t="s">
        <v>5898</v>
      </c>
      <c r="O26" s="155">
        <v>0.3</v>
      </c>
      <c r="P26" s="155" t="s">
        <v>5898</v>
      </c>
      <c r="Q26" s="155" t="s">
        <v>5898</v>
      </c>
      <c r="R26" s="155" t="s">
        <v>5898</v>
      </c>
      <c r="S26" s="155">
        <v>0.25</v>
      </c>
      <c r="T26" s="155" t="s">
        <v>5898</v>
      </c>
      <c r="U26" s="155" t="s">
        <v>5898</v>
      </c>
      <c r="V26" s="155" t="s">
        <v>5898</v>
      </c>
      <c r="W26" s="155">
        <v>0.2</v>
      </c>
      <c r="X26" s="155" t="s">
        <v>5898</v>
      </c>
      <c r="Y26" s="155">
        <v>0</v>
      </c>
      <c r="Z26" s="155" t="s">
        <v>5898</v>
      </c>
      <c r="AA26" s="155">
        <v>0.1</v>
      </c>
      <c r="AB26" s="155" t="s">
        <v>5898</v>
      </c>
      <c r="AC26" s="155" t="s">
        <v>5898</v>
      </c>
      <c r="AD26" s="155" t="s">
        <v>5898</v>
      </c>
      <c r="AE26" s="155">
        <v>0.3</v>
      </c>
      <c r="AF26" s="155" t="s">
        <v>5898</v>
      </c>
      <c r="AG26" s="155" t="s">
        <v>5898</v>
      </c>
      <c r="AH26" s="155" t="s">
        <v>5898</v>
      </c>
      <c r="AI26" s="155">
        <v>0.4</v>
      </c>
      <c r="AJ26" s="155" t="s">
        <v>5898</v>
      </c>
      <c r="AK26" s="155" t="s">
        <v>5898</v>
      </c>
      <c r="AL26" s="155" t="s">
        <v>5898</v>
      </c>
      <c r="AM26" s="155">
        <v>0.1</v>
      </c>
      <c r="AN26" s="155" t="s">
        <v>5898</v>
      </c>
      <c r="AO26" s="155" t="s">
        <v>5898</v>
      </c>
      <c r="AP26" s="155" t="s">
        <v>5898</v>
      </c>
      <c r="AQ26" s="155">
        <v>0.5</v>
      </c>
      <c r="AR26" s="155" t="s">
        <v>5898</v>
      </c>
      <c r="AS26" s="155">
        <v>0</v>
      </c>
      <c r="AT26" s="155" t="s">
        <v>5898</v>
      </c>
      <c r="AU26" s="155">
        <v>0</v>
      </c>
      <c r="AV26" s="155" t="s">
        <v>5898</v>
      </c>
      <c r="AW26" s="155" t="s">
        <v>5898</v>
      </c>
      <c r="AX26" s="140" t="s">
        <v>5898</v>
      </c>
      <c r="AY26" s="154">
        <v>2</v>
      </c>
      <c r="AZ26" s="155">
        <v>2</v>
      </c>
      <c r="BA26" s="155">
        <v>2</v>
      </c>
      <c r="BB26" s="155">
        <v>2</v>
      </c>
      <c r="BC26" s="155">
        <v>2</v>
      </c>
      <c r="BD26" s="155">
        <v>2</v>
      </c>
      <c r="BE26" s="155">
        <v>2</v>
      </c>
      <c r="BF26" s="155">
        <v>2</v>
      </c>
      <c r="BG26" s="155">
        <v>1</v>
      </c>
      <c r="BH26" s="155">
        <v>1</v>
      </c>
      <c r="BI26" s="155">
        <v>1</v>
      </c>
      <c r="BJ26" s="155">
        <v>1</v>
      </c>
      <c r="BK26" s="155">
        <v>1</v>
      </c>
      <c r="BL26" s="155">
        <v>1</v>
      </c>
      <c r="BM26" s="155">
        <v>1</v>
      </c>
      <c r="BN26" s="155">
        <v>1</v>
      </c>
      <c r="BO26" s="155">
        <v>1</v>
      </c>
      <c r="BP26" s="155">
        <v>1</v>
      </c>
      <c r="BQ26" s="155">
        <v>1</v>
      </c>
      <c r="BR26" s="155">
        <v>1</v>
      </c>
      <c r="BS26" s="155">
        <v>1</v>
      </c>
      <c r="BT26" s="155">
        <v>1</v>
      </c>
      <c r="BU26" s="155">
        <v>1</v>
      </c>
      <c r="BV26" s="155">
        <v>1</v>
      </c>
      <c r="BW26" s="155">
        <v>1</v>
      </c>
      <c r="BX26" s="155">
        <v>1</v>
      </c>
      <c r="BY26" s="155">
        <v>1</v>
      </c>
      <c r="BZ26" s="155">
        <v>1</v>
      </c>
      <c r="CA26" s="155">
        <v>1</v>
      </c>
      <c r="CB26" s="155">
        <v>1</v>
      </c>
      <c r="CC26" s="155">
        <v>1</v>
      </c>
      <c r="CD26" s="155">
        <v>1</v>
      </c>
      <c r="CE26" s="155">
        <v>1</v>
      </c>
      <c r="CF26" s="155">
        <v>1</v>
      </c>
      <c r="CG26" s="155">
        <v>1</v>
      </c>
      <c r="CH26" s="155">
        <v>1</v>
      </c>
      <c r="CI26" s="155">
        <v>1</v>
      </c>
      <c r="CJ26" s="155">
        <v>1</v>
      </c>
      <c r="CK26" s="155">
        <v>1</v>
      </c>
      <c r="CL26" s="156">
        <v>1</v>
      </c>
      <c r="CM26" s="145" t="s">
        <v>5898</v>
      </c>
      <c r="CN26" s="146" t="s">
        <v>5898</v>
      </c>
      <c r="CO26" s="146" t="s">
        <v>5898</v>
      </c>
      <c r="CP26" s="146" t="s">
        <v>5898</v>
      </c>
      <c r="CQ26" s="146" t="s">
        <v>5898</v>
      </c>
      <c r="CR26" s="146" t="s">
        <v>5898</v>
      </c>
      <c r="CS26" s="146" t="s">
        <v>5898</v>
      </c>
      <c r="CT26" s="146" t="s">
        <v>5898</v>
      </c>
      <c r="CU26" s="146">
        <v>1</v>
      </c>
      <c r="CV26" s="146" t="s">
        <v>5898</v>
      </c>
      <c r="CW26" s="146" t="s">
        <v>5898</v>
      </c>
      <c r="CX26" s="146" t="s">
        <v>5898</v>
      </c>
      <c r="CY26" s="146" t="s">
        <v>5898</v>
      </c>
      <c r="CZ26" s="146" t="s">
        <v>5898</v>
      </c>
      <c r="DA26" s="146" t="s">
        <v>5898</v>
      </c>
      <c r="DB26" s="146" t="s">
        <v>5898</v>
      </c>
      <c r="DC26" s="146" t="s">
        <v>5898</v>
      </c>
      <c r="DD26" s="146" t="s">
        <v>5898</v>
      </c>
      <c r="DE26" s="146" t="s">
        <v>5898</v>
      </c>
      <c r="DF26" s="146" t="s">
        <v>5898</v>
      </c>
      <c r="DG26" s="146" t="s">
        <v>5898</v>
      </c>
      <c r="DH26" s="146" t="s">
        <v>5898</v>
      </c>
      <c r="DI26" s="146" t="s">
        <v>5898</v>
      </c>
      <c r="DJ26" s="146" t="s">
        <v>5898</v>
      </c>
      <c r="DK26" s="146" t="s">
        <v>5898</v>
      </c>
      <c r="DL26" s="146" t="s">
        <v>5898</v>
      </c>
      <c r="DM26" s="146" t="s">
        <v>5898</v>
      </c>
      <c r="DN26" s="146" t="s">
        <v>5898</v>
      </c>
      <c r="DO26" s="146" t="s">
        <v>5898</v>
      </c>
      <c r="DP26" s="146" t="s">
        <v>5898</v>
      </c>
      <c r="DQ26" s="146" t="s">
        <v>5898</v>
      </c>
      <c r="DR26" s="146" t="s">
        <v>5898</v>
      </c>
      <c r="DS26" s="146" t="s">
        <v>5898</v>
      </c>
      <c r="DT26" s="146" t="s">
        <v>5898</v>
      </c>
      <c r="DU26" s="146" t="s">
        <v>5898</v>
      </c>
      <c r="DV26" s="146" t="s">
        <v>5898</v>
      </c>
      <c r="DW26" s="146" t="s">
        <v>5898</v>
      </c>
      <c r="DX26" s="146" t="s">
        <v>5898</v>
      </c>
      <c r="DY26" s="146" t="s">
        <v>5898</v>
      </c>
      <c r="DZ26" s="147" t="s">
        <v>5898</v>
      </c>
      <c r="EA26" s="131">
        <v>2.8180354267310786E-2</v>
      </c>
      <c r="EB26" s="135">
        <v>8.9179548156956001E-3</v>
      </c>
      <c r="EC26" s="135">
        <v>2.4038461538461536E-2</v>
      </c>
      <c r="ED26" s="135">
        <v>2.1276595744680851E-2</v>
      </c>
      <c r="EE26" s="135">
        <v>1.3986013986013986E-2</v>
      </c>
      <c r="EF26" s="135">
        <v>2.6548672566371678E-2</v>
      </c>
      <c r="EG26" s="135">
        <v>2.0736132711249355E-2</v>
      </c>
      <c r="EH26" s="135">
        <v>1.1402508551881414E-2</v>
      </c>
      <c r="EI26" s="135">
        <v>1.3068478829064298E-2</v>
      </c>
      <c r="EJ26" s="135">
        <v>0</v>
      </c>
      <c r="EK26" s="123">
        <v>2.8180354267310786E-2</v>
      </c>
      <c r="EL26" s="124">
        <v>0</v>
      </c>
      <c r="EM26" s="124">
        <v>0</v>
      </c>
      <c r="EN26" s="124">
        <v>0</v>
      </c>
      <c r="EO26" s="124">
        <v>8.9179548156956001E-3</v>
      </c>
      <c r="EP26" s="124">
        <v>0</v>
      </c>
      <c r="EQ26" s="124">
        <v>0</v>
      </c>
      <c r="ER26" s="124">
        <v>0</v>
      </c>
      <c r="ES26" s="124">
        <v>2.4038461538461536E-2</v>
      </c>
      <c r="ET26" s="124">
        <v>0</v>
      </c>
      <c r="EU26" s="124">
        <v>0</v>
      </c>
      <c r="EV26" s="124">
        <v>0</v>
      </c>
      <c r="EW26" s="124">
        <v>2.1276595744680851E-2</v>
      </c>
      <c r="EX26" s="124">
        <v>0</v>
      </c>
      <c r="EY26" s="124">
        <v>0</v>
      </c>
      <c r="EZ26" s="124">
        <v>0</v>
      </c>
      <c r="FA26" s="124">
        <v>1.3986013986013986E-2</v>
      </c>
      <c r="FB26" s="124">
        <v>0</v>
      </c>
      <c r="FC26" s="124">
        <v>0</v>
      </c>
      <c r="FD26" s="124">
        <v>0</v>
      </c>
      <c r="FE26" s="124">
        <v>2.6548672566371678E-2</v>
      </c>
      <c r="FF26" s="124">
        <v>0</v>
      </c>
      <c r="FG26" s="124">
        <v>0</v>
      </c>
      <c r="FH26" s="124">
        <v>0</v>
      </c>
      <c r="FI26" s="124">
        <v>2.0736132711249355E-2</v>
      </c>
      <c r="FJ26" s="124">
        <v>0</v>
      </c>
      <c r="FK26" s="124">
        <v>0</v>
      </c>
      <c r="FL26" s="124">
        <v>0</v>
      </c>
      <c r="FM26" s="124">
        <v>1.1402508551881414E-2</v>
      </c>
      <c r="FN26" s="124">
        <v>0</v>
      </c>
      <c r="FO26" s="124">
        <v>0</v>
      </c>
      <c r="FP26" s="124">
        <v>0</v>
      </c>
      <c r="FQ26" s="124">
        <v>1.3068478829064298E-2</v>
      </c>
      <c r="FR26" s="124">
        <v>0</v>
      </c>
      <c r="FS26" s="124">
        <v>0</v>
      </c>
      <c r="FT26" s="124">
        <v>0</v>
      </c>
      <c r="FU26" s="124">
        <v>0</v>
      </c>
      <c r="FV26" s="124">
        <v>0</v>
      </c>
      <c r="FW26" s="124">
        <v>0</v>
      </c>
      <c r="FX26" s="125">
        <v>0</v>
      </c>
      <c r="FY26" s="50" t="s">
        <v>5924</v>
      </c>
      <c r="FZ26" s="88" t="s">
        <v>5898</v>
      </c>
      <c r="GA26" s="88" t="s">
        <v>6512</v>
      </c>
      <c r="GB26" s="88" t="s">
        <v>5898</v>
      </c>
      <c r="GC26" s="88" t="s">
        <v>5993</v>
      </c>
      <c r="GD26" s="88" t="s">
        <v>5898</v>
      </c>
      <c r="GE26" s="88" t="s">
        <v>6470</v>
      </c>
      <c r="GF26" s="88" t="s">
        <v>5898</v>
      </c>
      <c r="GG26" s="88" t="s">
        <v>6128</v>
      </c>
      <c r="GH26" s="88" t="s">
        <v>5898</v>
      </c>
      <c r="GI26" s="88" t="s">
        <v>6513</v>
      </c>
      <c r="GJ26" s="88" t="s">
        <v>5898</v>
      </c>
      <c r="GK26" s="88" t="s">
        <v>6129</v>
      </c>
      <c r="GL26" s="88" t="s">
        <v>5898</v>
      </c>
      <c r="GM26" s="88" t="s">
        <v>6471</v>
      </c>
      <c r="GN26" s="88" t="s">
        <v>5898</v>
      </c>
      <c r="GO26" s="88" t="s">
        <v>6104</v>
      </c>
      <c r="GP26" s="88" t="s">
        <v>5898</v>
      </c>
      <c r="GQ26" s="88" t="s">
        <v>6514</v>
      </c>
      <c r="GR26" s="88" t="s">
        <v>5898</v>
      </c>
      <c r="GS26" s="88" t="s">
        <v>6130</v>
      </c>
      <c r="GT26" s="88" t="s">
        <v>5898</v>
      </c>
      <c r="GU26" s="88" t="s">
        <v>6422</v>
      </c>
      <c r="GV26" s="88" t="s">
        <v>5898</v>
      </c>
      <c r="GW26" s="88" t="s">
        <v>6131</v>
      </c>
      <c r="GX26" s="88" t="s">
        <v>5898</v>
      </c>
      <c r="GY26" s="88" t="s">
        <v>6495</v>
      </c>
      <c r="GZ26" s="88" t="s">
        <v>5898</v>
      </c>
      <c r="HA26" s="88" t="s">
        <v>6132</v>
      </c>
      <c r="HB26" s="88" t="s">
        <v>5898</v>
      </c>
      <c r="HC26" s="88" t="s">
        <v>6515</v>
      </c>
      <c r="HD26" s="88" t="s">
        <v>5898</v>
      </c>
      <c r="HE26" s="88" t="s">
        <v>6016</v>
      </c>
      <c r="HF26" s="88" t="s">
        <v>5898</v>
      </c>
      <c r="HG26" s="88" t="s">
        <v>6424</v>
      </c>
      <c r="HH26" s="88" t="s">
        <v>5898</v>
      </c>
      <c r="HI26" s="88" t="s">
        <v>6133</v>
      </c>
      <c r="HJ26" s="88" t="s">
        <v>5898</v>
      </c>
      <c r="HK26" s="88" t="s">
        <v>6516</v>
      </c>
      <c r="HL26" s="88" t="s">
        <v>5898</v>
      </c>
      <c r="HM26" s="89">
        <v>12.42</v>
      </c>
      <c r="HN26" s="90" t="s">
        <v>5898</v>
      </c>
      <c r="HO26" s="90">
        <v>13.95</v>
      </c>
      <c r="HP26" s="90" t="s">
        <v>5898</v>
      </c>
      <c r="HQ26" s="90">
        <v>16.82</v>
      </c>
      <c r="HR26" s="90" t="s">
        <v>5898</v>
      </c>
      <c r="HS26" s="90">
        <v>9.6</v>
      </c>
      <c r="HT26" s="90" t="s">
        <v>5898</v>
      </c>
      <c r="HU26" s="90">
        <v>10.4</v>
      </c>
      <c r="HV26" s="90" t="s">
        <v>5898</v>
      </c>
      <c r="HW26" s="90">
        <v>7.91</v>
      </c>
      <c r="HX26" s="90" t="s">
        <v>5898</v>
      </c>
      <c r="HY26" s="90">
        <v>9.4</v>
      </c>
      <c r="HZ26" s="90" t="s">
        <v>5898</v>
      </c>
      <c r="IA26" s="90">
        <v>9.1</v>
      </c>
      <c r="IB26" s="90" t="s">
        <v>5898</v>
      </c>
      <c r="IC26" s="90">
        <v>7.15</v>
      </c>
      <c r="ID26" s="90" t="s">
        <v>5898</v>
      </c>
      <c r="IE26" s="90">
        <v>10.77</v>
      </c>
      <c r="IF26" s="90" t="s">
        <v>5898</v>
      </c>
      <c r="IG26" s="90">
        <v>11.3</v>
      </c>
      <c r="IH26" s="90" t="s">
        <v>5898</v>
      </c>
      <c r="II26" s="90">
        <v>10.8</v>
      </c>
      <c r="IJ26" s="90" t="s">
        <v>5898</v>
      </c>
      <c r="IK26" s="90">
        <v>19.29</v>
      </c>
      <c r="IL26" s="90" t="s">
        <v>5898</v>
      </c>
      <c r="IM26" s="90">
        <v>17.510000000000002</v>
      </c>
      <c r="IN26" s="90" t="s">
        <v>5898</v>
      </c>
      <c r="IO26" s="90">
        <v>8.77</v>
      </c>
      <c r="IP26" s="90" t="s">
        <v>5898</v>
      </c>
      <c r="IQ26" s="90">
        <v>18.47</v>
      </c>
      <c r="IR26" s="90" t="s">
        <v>5898</v>
      </c>
      <c r="IS26" s="90">
        <v>38.26</v>
      </c>
      <c r="IT26" s="90" t="s">
        <v>5898</v>
      </c>
      <c r="IU26" s="90">
        <v>9.9</v>
      </c>
      <c r="IV26" s="90" t="s">
        <v>5898</v>
      </c>
      <c r="IW26" s="90">
        <v>7.75</v>
      </c>
      <c r="IX26" s="90" t="s">
        <v>5898</v>
      </c>
      <c r="IY26" s="90">
        <v>4.75</v>
      </c>
      <c r="IZ26" s="103" t="s">
        <v>5898</v>
      </c>
      <c r="JA26" s="50">
        <v>0.35</v>
      </c>
      <c r="JB26" s="40" t="s">
        <v>5898</v>
      </c>
      <c r="JC26" s="40" t="s">
        <v>5898</v>
      </c>
      <c r="JD26" s="40" t="s">
        <v>5898</v>
      </c>
      <c r="JE26" s="40">
        <v>0.15</v>
      </c>
      <c r="JF26" s="40" t="s">
        <v>5898</v>
      </c>
      <c r="JG26" s="40" t="s">
        <v>5898</v>
      </c>
      <c r="JH26" s="40" t="s">
        <v>5898</v>
      </c>
      <c r="JI26" s="40">
        <v>0.25</v>
      </c>
      <c r="JJ26" s="40" t="s">
        <v>5898</v>
      </c>
      <c r="JK26" s="40" t="s">
        <v>5898</v>
      </c>
      <c r="JL26" s="40" t="s">
        <v>5898</v>
      </c>
      <c r="JM26" s="40">
        <v>0.2</v>
      </c>
      <c r="JN26" s="40" t="s">
        <v>5898</v>
      </c>
      <c r="JO26" s="40">
        <v>0</v>
      </c>
      <c r="JP26" s="40" t="s">
        <v>5898</v>
      </c>
      <c r="JQ26" s="40">
        <v>0.1</v>
      </c>
      <c r="JR26" s="40" t="s">
        <v>5898</v>
      </c>
      <c r="JS26" s="40" t="s">
        <v>5898</v>
      </c>
      <c r="JT26" s="40" t="s">
        <v>5898</v>
      </c>
      <c r="JU26" s="40">
        <v>0.3</v>
      </c>
      <c r="JV26" s="40" t="s">
        <v>5898</v>
      </c>
      <c r="JW26" s="40" t="s">
        <v>5898</v>
      </c>
      <c r="JX26" s="40" t="s">
        <v>5898</v>
      </c>
      <c r="JY26" s="40">
        <v>0.4</v>
      </c>
      <c r="JZ26" s="40" t="s">
        <v>5898</v>
      </c>
      <c r="KA26" s="40" t="s">
        <v>5898</v>
      </c>
      <c r="KB26" s="40" t="s">
        <v>5898</v>
      </c>
      <c r="KC26" s="40">
        <v>0.1</v>
      </c>
      <c r="KD26" s="40" t="s">
        <v>5898</v>
      </c>
      <c r="KE26" s="40" t="s">
        <v>5898</v>
      </c>
      <c r="KF26" s="40" t="s">
        <v>5898</v>
      </c>
      <c r="KG26" s="40">
        <v>0.5</v>
      </c>
      <c r="KH26" s="40" t="s">
        <v>5898</v>
      </c>
      <c r="KI26" s="40">
        <v>0</v>
      </c>
      <c r="KJ26" s="40" t="s">
        <v>5898</v>
      </c>
      <c r="KK26" s="40">
        <v>0</v>
      </c>
      <c r="KL26" s="40" t="s">
        <v>5898</v>
      </c>
      <c r="KM26" s="40" t="s">
        <v>5898</v>
      </c>
      <c r="KN26" s="40" t="s">
        <v>5898</v>
      </c>
    </row>
    <row r="27" spans="1:300" x14ac:dyDescent="0.15">
      <c r="A27" s="53">
        <f>'2015年报分红率'!T29</f>
        <v>24</v>
      </c>
      <c r="B27" s="40" t="str">
        <f>'2015年报分红率'!U29</f>
        <v>000828.SZ</v>
      </c>
      <c r="C27" s="40" t="str">
        <f>'2015年报分红率'!V29</f>
        <v>东莞控股</v>
      </c>
      <c r="D27" s="40" t="str">
        <f>[1]!EM_S_IPO_LISTEDDATE(B27)</f>
        <v>1997-06-17</v>
      </c>
      <c r="E27" s="166">
        <v>19</v>
      </c>
      <c r="F27" s="56">
        <v>3.48</v>
      </c>
      <c r="G27" s="56">
        <v>10.130000000000001</v>
      </c>
      <c r="H27" s="157">
        <v>5.1005747126436782E-2</v>
      </c>
      <c r="I27" s="158">
        <v>1.7522211253701871E-2</v>
      </c>
      <c r="J27" s="159">
        <v>2.8839268378057486E-2</v>
      </c>
      <c r="K27" s="154">
        <v>0.3</v>
      </c>
      <c r="L27" s="155" t="s">
        <v>5898</v>
      </c>
      <c r="M27" s="155" t="s">
        <v>5898</v>
      </c>
      <c r="N27" s="155" t="s">
        <v>5898</v>
      </c>
      <c r="O27" s="155">
        <v>0.25</v>
      </c>
      <c r="P27" s="155" t="s">
        <v>5898</v>
      </c>
      <c r="Q27" s="155" t="s">
        <v>5898</v>
      </c>
      <c r="R27" s="155" t="s">
        <v>5898</v>
      </c>
      <c r="S27" s="155">
        <v>0.18</v>
      </c>
      <c r="T27" s="155" t="s">
        <v>5898</v>
      </c>
      <c r="U27" s="155" t="s">
        <v>5898</v>
      </c>
      <c r="V27" s="155" t="s">
        <v>5898</v>
      </c>
      <c r="W27" s="155">
        <v>0.16</v>
      </c>
      <c r="X27" s="155" t="s">
        <v>5898</v>
      </c>
      <c r="Y27" s="155" t="s">
        <v>5898</v>
      </c>
      <c r="Z27" s="155" t="s">
        <v>5898</v>
      </c>
      <c r="AA27" s="155">
        <v>0.15</v>
      </c>
      <c r="AB27" s="155" t="s">
        <v>5898</v>
      </c>
      <c r="AC27" s="155" t="s">
        <v>5898</v>
      </c>
      <c r="AD27" s="155" t="s">
        <v>5898</v>
      </c>
      <c r="AE27" s="155">
        <v>0.18</v>
      </c>
      <c r="AF27" s="155" t="s">
        <v>5898</v>
      </c>
      <c r="AG27" s="155" t="s">
        <v>5898</v>
      </c>
      <c r="AH27" s="155" t="s">
        <v>5898</v>
      </c>
      <c r="AI27" s="155">
        <v>0.155</v>
      </c>
      <c r="AJ27" s="155" t="s">
        <v>5898</v>
      </c>
      <c r="AK27" s="155" t="s">
        <v>5898</v>
      </c>
      <c r="AL27" s="155" t="s">
        <v>5898</v>
      </c>
      <c r="AM27" s="155">
        <v>0.13</v>
      </c>
      <c r="AN27" s="155" t="s">
        <v>5898</v>
      </c>
      <c r="AO27" s="155" t="s">
        <v>5898</v>
      </c>
      <c r="AP27" s="155" t="s">
        <v>5898</v>
      </c>
      <c r="AQ27" s="155">
        <v>0.15</v>
      </c>
      <c r="AR27" s="155" t="s">
        <v>5898</v>
      </c>
      <c r="AS27" s="155" t="s">
        <v>5898</v>
      </c>
      <c r="AT27" s="155" t="s">
        <v>5898</v>
      </c>
      <c r="AU27" s="155">
        <v>0.12</v>
      </c>
      <c r="AV27" s="155" t="s">
        <v>5898</v>
      </c>
      <c r="AW27" s="155" t="s">
        <v>5898</v>
      </c>
      <c r="AX27" s="140" t="s">
        <v>5898</v>
      </c>
      <c r="AY27" s="154">
        <v>1</v>
      </c>
      <c r="AZ27" s="155">
        <v>1</v>
      </c>
      <c r="BA27" s="155">
        <v>1</v>
      </c>
      <c r="BB27" s="155">
        <v>1</v>
      </c>
      <c r="BC27" s="155">
        <v>1</v>
      </c>
      <c r="BD27" s="155">
        <v>1</v>
      </c>
      <c r="BE27" s="155">
        <v>1</v>
      </c>
      <c r="BF27" s="155">
        <v>1</v>
      </c>
      <c r="BG27" s="155">
        <v>1</v>
      </c>
      <c r="BH27" s="155">
        <v>1</v>
      </c>
      <c r="BI27" s="155">
        <v>1</v>
      </c>
      <c r="BJ27" s="155">
        <v>1</v>
      </c>
      <c r="BK27" s="155">
        <v>1</v>
      </c>
      <c r="BL27" s="155">
        <v>1</v>
      </c>
      <c r="BM27" s="155">
        <v>1</v>
      </c>
      <c r="BN27" s="155">
        <v>1</v>
      </c>
      <c r="BO27" s="155">
        <v>1</v>
      </c>
      <c r="BP27" s="155">
        <v>1</v>
      </c>
      <c r="BQ27" s="155">
        <v>1</v>
      </c>
      <c r="BR27" s="155">
        <v>1</v>
      </c>
      <c r="BS27" s="155">
        <v>1</v>
      </c>
      <c r="BT27" s="155">
        <v>1</v>
      </c>
      <c r="BU27" s="155">
        <v>1</v>
      </c>
      <c r="BV27" s="155">
        <v>1</v>
      </c>
      <c r="BW27" s="155">
        <v>1</v>
      </c>
      <c r="BX27" s="155">
        <v>1</v>
      </c>
      <c r="BY27" s="155">
        <v>1</v>
      </c>
      <c r="BZ27" s="155">
        <v>1</v>
      </c>
      <c r="CA27" s="155">
        <v>1</v>
      </c>
      <c r="CB27" s="155">
        <v>1</v>
      </c>
      <c r="CC27" s="155">
        <v>1</v>
      </c>
      <c r="CD27" s="155">
        <v>1</v>
      </c>
      <c r="CE27" s="155">
        <v>1</v>
      </c>
      <c r="CF27" s="155">
        <v>1</v>
      </c>
      <c r="CG27" s="155">
        <v>1</v>
      </c>
      <c r="CH27" s="155">
        <v>1</v>
      </c>
      <c r="CI27" s="155">
        <v>1</v>
      </c>
      <c r="CJ27" s="155">
        <v>1</v>
      </c>
      <c r="CK27" s="155">
        <v>1</v>
      </c>
      <c r="CL27" s="156">
        <v>1</v>
      </c>
      <c r="CM27" s="145" t="s">
        <v>5898</v>
      </c>
      <c r="CN27" s="146" t="s">
        <v>5898</v>
      </c>
      <c r="CO27" s="146" t="s">
        <v>5898</v>
      </c>
      <c r="CP27" s="146" t="s">
        <v>5898</v>
      </c>
      <c r="CQ27" s="146" t="s">
        <v>5898</v>
      </c>
      <c r="CR27" s="146" t="s">
        <v>5898</v>
      </c>
      <c r="CS27" s="146" t="s">
        <v>5898</v>
      </c>
      <c r="CT27" s="146" t="s">
        <v>5898</v>
      </c>
      <c r="CU27" s="146" t="s">
        <v>5898</v>
      </c>
      <c r="CV27" s="146" t="s">
        <v>5898</v>
      </c>
      <c r="CW27" s="146" t="s">
        <v>5898</v>
      </c>
      <c r="CX27" s="146" t="s">
        <v>5898</v>
      </c>
      <c r="CY27" s="146" t="s">
        <v>5898</v>
      </c>
      <c r="CZ27" s="146" t="s">
        <v>5898</v>
      </c>
      <c r="DA27" s="146" t="s">
        <v>5898</v>
      </c>
      <c r="DB27" s="146" t="s">
        <v>5898</v>
      </c>
      <c r="DC27" s="146" t="s">
        <v>5898</v>
      </c>
      <c r="DD27" s="146" t="s">
        <v>5898</v>
      </c>
      <c r="DE27" s="146" t="s">
        <v>5898</v>
      </c>
      <c r="DF27" s="146" t="s">
        <v>5898</v>
      </c>
      <c r="DG27" s="146" t="s">
        <v>5898</v>
      </c>
      <c r="DH27" s="146" t="s">
        <v>5898</v>
      </c>
      <c r="DI27" s="146" t="s">
        <v>5898</v>
      </c>
      <c r="DJ27" s="146" t="s">
        <v>5898</v>
      </c>
      <c r="DK27" s="146" t="s">
        <v>5898</v>
      </c>
      <c r="DL27" s="146" t="s">
        <v>5898</v>
      </c>
      <c r="DM27" s="146" t="s">
        <v>5898</v>
      </c>
      <c r="DN27" s="146" t="s">
        <v>5898</v>
      </c>
      <c r="DO27" s="146" t="s">
        <v>5898</v>
      </c>
      <c r="DP27" s="146" t="s">
        <v>5898</v>
      </c>
      <c r="DQ27" s="146" t="s">
        <v>5898</v>
      </c>
      <c r="DR27" s="146" t="s">
        <v>5898</v>
      </c>
      <c r="DS27" s="146" t="s">
        <v>5898</v>
      </c>
      <c r="DT27" s="146" t="s">
        <v>5898</v>
      </c>
      <c r="DU27" s="146" t="s">
        <v>5898</v>
      </c>
      <c r="DV27" s="146" t="s">
        <v>5898</v>
      </c>
      <c r="DW27" s="146" t="s">
        <v>5898</v>
      </c>
      <c r="DX27" s="146" t="s">
        <v>5898</v>
      </c>
      <c r="DY27" s="146" t="s">
        <v>5898</v>
      </c>
      <c r="DZ27" s="147" t="s">
        <v>5898</v>
      </c>
      <c r="EA27" s="131">
        <v>2.3622047244094488E-2</v>
      </c>
      <c r="EB27" s="135">
        <v>3.0674846625766871E-2</v>
      </c>
      <c r="EC27" s="135">
        <v>3.8461538461538464E-2</v>
      </c>
      <c r="ED27" s="135">
        <v>3.4934497816593885E-2</v>
      </c>
      <c r="EE27" s="135">
        <v>3.3557046979865772E-2</v>
      </c>
      <c r="EF27" s="135">
        <v>2.7231467473524961E-2</v>
      </c>
      <c r="EG27" s="135">
        <v>2.0103761348897537E-2</v>
      </c>
      <c r="EH27" s="135">
        <v>3.367875647668394E-2</v>
      </c>
      <c r="EI27" s="135">
        <v>1.1645962732919254E-2</v>
      </c>
      <c r="EJ27" s="135">
        <v>3.4482758620689655E-2</v>
      </c>
      <c r="EK27" s="123">
        <v>2.3622047244094488E-2</v>
      </c>
      <c r="EL27" s="124">
        <v>0</v>
      </c>
      <c r="EM27" s="124">
        <v>0</v>
      </c>
      <c r="EN27" s="124">
        <v>0</v>
      </c>
      <c r="EO27" s="124">
        <v>3.0674846625766871E-2</v>
      </c>
      <c r="EP27" s="124">
        <v>0</v>
      </c>
      <c r="EQ27" s="124">
        <v>0</v>
      </c>
      <c r="ER27" s="124">
        <v>0</v>
      </c>
      <c r="ES27" s="124">
        <v>3.8461538461538464E-2</v>
      </c>
      <c r="ET27" s="124">
        <v>0</v>
      </c>
      <c r="EU27" s="124">
        <v>0</v>
      </c>
      <c r="EV27" s="124">
        <v>0</v>
      </c>
      <c r="EW27" s="124">
        <v>3.4934497816593885E-2</v>
      </c>
      <c r="EX27" s="124">
        <v>0</v>
      </c>
      <c r="EY27" s="124">
        <v>0</v>
      </c>
      <c r="EZ27" s="124">
        <v>0</v>
      </c>
      <c r="FA27" s="124">
        <v>3.3557046979865772E-2</v>
      </c>
      <c r="FB27" s="124">
        <v>0</v>
      </c>
      <c r="FC27" s="124">
        <v>0</v>
      </c>
      <c r="FD27" s="124">
        <v>0</v>
      </c>
      <c r="FE27" s="124">
        <v>2.7231467473524961E-2</v>
      </c>
      <c r="FF27" s="124">
        <v>0</v>
      </c>
      <c r="FG27" s="124">
        <v>0</v>
      </c>
      <c r="FH27" s="124">
        <v>0</v>
      </c>
      <c r="FI27" s="124">
        <v>2.0103761348897537E-2</v>
      </c>
      <c r="FJ27" s="124">
        <v>0</v>
      </c>
      <c r="FK27" s="124">
        <v>0</v>
      </c>
      <c r="FL27" s="124">
        <v>0</v>
      </c>
      <c r="FM27" s="124">
        <v>3.367875647668394E-2</v>
      </c>
      <c r="FN27" s="124">
        <v>0</v>
      </c>
      <c r="FO27" s="124">
        <v>0</v>
      </c>
      <c r="FP27" s="124">
        <v>0</v>
      </c>
      <c r="FQ27" s="124">
        <v>1.1645962732919254E-2</v>
      </c>
      <c r="FR27" s="124">
        <v>0</v>
      </c>
      <c r="FS27" s="124">
        <v>0</v>
      </c>
      <c r="FT27" s="124">
        <v>0</v>
      </c>
      <c r="FU27" s="124">
        <v>3.4482758620689655E-2</v>
      </c>
      <c r="FV27" s="124">
        <v>0</v>
      </c>
      <c r="FW27" s="124">
        <v>0</v>
      </c>
      <c r="FX27" s="125">
        <v>0</v>
      </c>
      <c r="FY27" s="50" t="s">
        <v>5905</v>
      </c>
      <c r="FZ27" s="88" t="s">
        <v>5898</v>
      </c>
      <c r="GA27" s="88" t="s">
        <v>6517</v>
      </c>
      <c r="GB27" s="88" t="s">
        <v>5898</v>
      </c>
      <c r="GC27" s="88" t="s">
        <v>6042</v>
      </c>
      <c r="GD27" s="88" t="s">
        <v>5898</v>
      </c>
      <c r="GE27" s="88" t="s">
        <v>6437</v>
      </c>
      <c r="GF27" s="88" t="s">
        <v>5898</v>
      </c>
      <c r="GG27" s="88" t="s">
        <v>6116</v>
      </c>
      <c r="GH27" s="88" t="s">
        <v>5898</v>
      </c>
      <c r="GI27" s="88" t="s">
        <v>6518</v>
      </c>
      <c r="GJ27" s="88" t="s">
        <v>5898</v>
      </c>
      <c r="GK27" s="88" t="s">
        <v>6004</v>
      </c>
      <c r="GL27" s="88" t="s">
        <v>5898</v>
      </c>
      <c r="GM27" s="88" t="s">
        <v>6490</v>
      </c>
      <c r="GN27" s="88" t="s">
        <v>5898</v>
      </c>
      <c r="GO27" s="88" t="s">
        <v>6134</v>
      </c>
      <c r="GP27" s="88" t="s">
        <v>5898</v>
      </c>
      <c r="GQ27" s="88" t="s">
        <v>6402</v>
      </c>
      <c r="GR27" s="88" t="s">
        <v>5898</v>
      </c>
      <c r="GS27" s="88" t="s">
        <v>6028</v>
      </c>
      <c r="GT27" s="88" t="s">
        <v>5898</v>
      </c>
      <c r="GU27" s="88" t="s">
        <v>6487</v>
      </c>
      <c r="GV27" s="88" t="s">
        <v>5898</v>
      </c>
      <c r="GW27" s="88" t="s">
        <v>6135</v>
      </c>
      <c r="GX27" s="88" t="s">
        <v>5898</v>
      </c>
      <c r="GY27" s="88" t="s">
        <v>6452</v>
      </c>
      <c r="GZ27" s="88" t="s">
        <v>5898</v>
      </c>
      <c r="HA27" s="88" t="s">
        <v>6136</v>
      </c>
      <c r="HB27" s="88" t="s">
        <v>5898</v>
      </c>
      <c r="HC27" s="88" t="s">
        <v>6515</v>
      </c>
      <c r="HD27" s="88" t="s">
        <v>5898</v>
      </c>
      <c r="HE27" s="88" t="s">
        <v>6137</v>
      </c>
      <c r="HF27" s="88" t="s">
        <v>5898</v>
      </c>
      <c r="HG27" s="88" t="s">
        <v>6519</v>
      </c>
      <c r="HH27" s="88" t="s">
        <v>5898</v>
      </c>
      <c r="HI27" s="88" t="s">
        <v>6138</v>
      </c>
      <c r="HJ27" s="88" t="s">
        <v>5898</v>
      </c>
      <c r="HK27" s="88" t="s">
        <v>6520</v>
      </c>
      <c r="HL27" s="88" t="s">
        <v>5898</v>
      </c>
      <c r="HM27" s="89">
        <v>12.7</v>
      </c>
      <c r="HN27" s="90" t="s">
        <v>5898</v>
      </c>
      <c r="HO27" s="90">
        <v>15.73</v>
      </c>
      <c r="HP27" s="90" t="s">
        <v>5898</v>
      </c>
      <c r="HQ27" s="90">
        <v>8.15</v>
      </c>
      <c r="HR27" s="90" t="s">
        <v>5898</v>
      </c>
      <c r="HS27" s="90">
        <v>4.57</v>
      </c>
      <c r="HT27" s="90" t="s">
        <v>5898</v>
      </c>
      <c r="HU27" s="90">
        <v>4.68</v>
      </c>
      <c r="HV27" s="90" t="s">
        <v>5898</v>
      </c>
      <c r="HW27" s="90">
        <v>4.12</v>
      </c>
      <c r="HX27" s="90" t="s">
        <v>5898</v>
      </c>
      <c r="HY27" s="90">
        <v>4.58</v>
      </c>
      <c r="HZ27" s="90" t="s">
        <v>5898</v>
      </c>
      <c r="IA27" s="90">
        <v>5.52</v>
      </c>
      <c r="IB27" s="90" t="s">
        <v>5898</v>
      </c>
      <c r="IC27" s="90">
        <v>4.47</v>
      </c>
      <c r="ID27" s="90" t="s">
        <v>5898</v>
      </c>
      <c r="IE27" s="90">
        <v>5.69</v>
      </c>
      <c r="IF27" s="90" t="s">
        <v>5898</v>
      </c>
      <c r="IG27" s="90">
        <v>6.61</v>
      </c>
      <c r="IH27" s="90" t="s">
        <v>5898</v>
      </c>
      <c r="II27" s="90">
        <v>5.58</v>
      </c>
      <c r="IJ27" s="90" t="s">
        <v>5898</v>
      </c>
      <c r="IK27" s="90">
        <v>7.71</v>
      </c>
      <c r="IL27" s="90" t="s">
        <v>5898</v>
      </c>
      <c r="IM27" s="90">
        <v>5.77</v>
      </c>
      <c r="IN27" s="90" t="s">
        <v>5898</v>
      </c>
      <c r="IO27" s="90">
        <v>3.86</v>
      </c>
      <c r="IP27" s="90" t="s">
        <v>5898</v>
      </c>
      <c r="IQ27" s="90">
        <v>5.85</v>
      </c>
      <c r="IR27" s="90" t="s">
        <v>5898</v>
      </c>
      <c r="IS27" s="90">
        <v>12.88</v>
      </c>
      <c r="IT27" s="90" t="s">
        <v>5898</v>
      </c>
      <c r="IU27" s="90">
        <v>7.39</v>
      </c>
      <c r="IV27" s="90" t="s">
        <v>5898</v>
      </c>
      <c r="IW27" s="90">
        <v>3.48</v>
      </c>
      <c r="IX27" s="90" t="s">
        <v>5898</v>
      </c>
      <c r="IY27" s="90">
        <v>3.86</v>
      </c>
      <c r="IZ27" s="103" t="s">
        <v>5898</v>
      </c>
      <c r="JA27" s="50">
        <v>0.3</v>
      </c>
      <c r="JB27" s="40" t="s">
        <v>5898</v>
      </c>
      <c r="JC27" s="40" t="s">
        <v>5898</v>
      </c>
      <c r="JD27" s="40" t="s">
        <v>5898</v>
      </c>
      <c r="JE27" s="40">
        <v>0.25</v>
      </c>
      <c r="JF27" s="40" t="s">
        <v>5898</v>
      </c>
      <c r="JG27" s="40" t="s">
        <v>5898</v>
      </c>
      <c r="JH27" s="40" t="s">
        <v>5898</v>
      </c>
      <c r="JI27" s="40">
        <v>0.18</v>
      </c>
      <c r="JJ27" s="40" t="s">
        <v>5898</v>
      </c>
      <c r="JK27" s="40" t="s">
        <v>5898</v>
      </c>
      <c r="JL27" s="40" t="s">
        <v>5898</v>
      </c>
      <c r="JM27" s="40">
        <v>0.16</v>
      </c>
      <c r="JN27" s="40" t="s">
        <v>5898</v>
      </c>
      <c r="JO27" s="40" t="s">
        <v>5898</v>
      </c>
      <c r="JP27" s="40" t="s">
        <v>5898</v>
      </c>
      <c r="JQ27" s="40">
        <v>0.15</v>
      </c>
      <c r="JR27" s="40" t="s">
        <v>5898</v>
      </c>
      <c r="JS27" s="40" t="s">
        <v>5898</v>
      </c>
      <c r="JT27" s="40" t="s">
        <v>5898</v>
      </c>
      <c r="JU27" s="40">
        <v>0.18</v>
      </c>
      <c r="JV27" s="40" t="s">
        <v>5898</v>
      </c>
      <c r="JW27" s="40" t="s">
        <v>5898</v>
      </c>
      <c r="JX27" s="40" t="s">
        <v>5898</v>
      </c>
      <c r="JY27" s="40">
        <v>0.155</v>
      </c>
      <c r="JZ27" s="40" t="s">
        <v>5898</v>
      </c>
      <c r="KA27" s="40" t="s">
        <v>5898</v>
      </c>
      <c r="KB27" s="40" t="s">
        <v>5898</v>
      </c>
      <c r="KC27" s="40">
        <v>0.13</v>
      </c>
      <c r="KD27" s="40" t="s">
        <v>5898</v>
      </c>
      <c r="KE27" s="40" t="s">
        <v>5898</v>
      </c>
      <c r="KF27" s="40" t="s">
        <v>5898</v>
      </c>
      <c r="KG27" s="40">
        <v>0.15</v>
      </c>
      <c r="KH27" s="40" t="s">
        <v>5898</v>
      </c>
      <c r="KI27" s="40" t="s">
        <v>5898</v>
      </c>
      <c r="KJ27" s="40" t="s">
        <v>5898</v>
      </c>
      <c r="KK27" s="40">
        <v>0.12</v>
      </c>
      <c r="KL27" s="40" t="s">
        <v>5898</v>
      </c>
      <c r="KM27" s="40" t="s">
        <v>5898</v>
      </c>
      <c r="KN27" s="40" t="s">
        <v>5898</v>
      </c>
    </row>
    <row r="28" spans="1:300" x14ac:dyDescent="0.15">
      <c r="A28" s="53">
        <f>'2015年报分红率'!T30</f>
        <v>25</v>
      </c>
      <c r="B28" s="40" t="str">
        <f>'2015年报分红率'!U30</f>
        <v>000858.SZ</v>
      </c>
      <c r="C28" s="40" t="str">
        <f>'2015年报分红率'!V30</f>
        <v>五粮液</v>
      </c>
      <c r="D28" s="40" t="str">
        <f>[1]!EM_S_IPO_LISTEDDATE(B28)</f>
        <v>1998-04-27</v>
      </c>
      <c r="E28" s="166">
        <v>18</v>
      </c>
      <c r="F28" s="56">
        <v>22.85</v>
      </c>
      <c r="G28" s="56">
        <v>35.659999999999997</v>
      </c>
      <c r="H28" s="157">
        <v>2.4157549234135663E-2</v>
      </c>
      <c r="I28" s="158">
        <v>1.1056806345645381E-2</v>
      </c>
      <c r="J28" s="159">
        <v>1.6528970649828705E-2</v>
      </c>
      <c r="K28" s="154">
        <v>1.1199999999999999</v>
      </c>
      <c r="L28" s="155" t="s">
        <v>5898</v>
      </c>
      <c r="M28" s="155" t="s">
        <v>5898</v>
      </c>
      <c r="N28" s="155" t="s">
        <v>5898</v>
      </c>
      <c r="O28" s="155">
        <v>0.84</v>
      </c>
      <c r="P28" s="155" t="s">
        <v>5898</v>
      </c>
      <c r="Q28" s="155" t="s">
        <v>5898</v>
      </c>
      <c r="R28" s="155" t="s">
        <v>5898</v>
      </c>
      <c r="S28" s="155">
        <v>0.97999999999999987</v>
      </c>
      <c r="T28" s="155" t="s">
        <v>5898</v>
      </c>
      <c r="U28" s="155" t="s">
        <v>5898</v>
      </c>
      <c r="V28" s="155" t="s">
        <v>5898</v>
      </c>
      <c r="W28" s="155">
        <v>1.1199999999999999</v>
      </c>
      <c r="X28" s="155" t="s">
        <v>5898</v>
      </c>
      <c r="Y28" s="155">
        <v>0</v>
      </c>
      <c r="Z28" s="155" t="s">
        <v>5898</v>
      </c>
      <c r="AA28" s="155">
        <v>0.7</v>
      </c>
      <c r="AB28" s="155" t="s">
        <v>5898</v>
      </c>
      <c r="AC28" s="155">
        <v>0</v>
      </c>
      <c r="AD28" s="155" t="s">
        <v>5898</v>
      </c>
      <c r="AE28" s="155">
        <v>0.42</v>
      </c>
      <c r="AF28" s="155" t="s">
        <v>5898</v>
      </c>
      <c r="AG28" s="155" t="s">
        <v>5898</v>
      </c>
      <c r="AH28" s="155" t="s">
        <v>5898</v>
      </c>
      <c r="AI28" s="155">
        <v>0.21</v>
      </c>
      <c r="AJ28" s="155" t="s">
        <v>5898</v>
      </c>
      <c r="AK28" s="155" t="s">
        <v>5898</v>
      </c>
      <c r="AL28" s="155" t="s">
        <v>5898</v>
      </c>
      <c r="AM28" s="155">
        <v>6.9999999999999993E-2</v>
      </c>
      <c r="AN28" s="155" t="s">
        <v>5898</v>
      </c>
      <c r="AO28" s="155" t="s">
        <v>5898</v>
      </c>
      <c r="AP28" s="155" t="s">
        <v>5898</v>
      </c>
      <c r="AQ28" s="155">
        <v>0</v>
      </c>
      <c r="AR28" s="155" t="s">
        <v>5898</v>
      </c>
      <c r="AS28" s="155" t="s">
        <v>5898</v>
      </c>
      <c r="AT28" s="155" t="s">
        <v>5898</v>
      </c>
      <c r="AU28" s="155">
        <v>0.06</v>
      </c>
      <c r="AV28" s="155" t="s">
        <v>5898</v>
      </c>
      <c r="AW28" s="155" t="s">
        <v>5898</v>
      </c>
      <c r="AX28" s="140" t="s">
        <v>5898</v>
      </c>
      <c r="AY28" s="154">
        <v>1.4</v>
      </c>
      <c r="AZ28" s="155">
        <v>1.4</v>
      </c>
      <c r="BA28" s="155">
        <v>1.4</v>
      </c>
      <c r="BB28" s="155">
        <v>1.4</v>
      </c>
      <c r="BC28" s="155">
        <v>1.4</v>
      </c>
      <c r="BD28" s="155">
        <v>1.4</v>
      </c>
      <c r="BE28" s="155">
        <v>1.4</v>
      </c>
      <c r="BF28" s="155">
        <v>1.4</v>
      </c>
      <c r="BG28" s="155">
        <v>1.4</v>
      </c>
      <c r="BH28" s="155">
        <v>1.4</v>
      </c>
      <c r="BI28" s="155">
        <v>1.4</v>
      </c>
      <c r="BJ28" s="155">
        <v>1.4</v>
      </c>
      <c r="BK28" s="155">
        <v>1.4</v>
      </c>
      <c r="BL28" s="155">
        <v>1.4</v>
      </c>
      <c r="BM28" s="155">
        <v>1.4</v>
      </c>
      <c r="BN28" s="155">
        <v>1.4</v>
      </c>
      <c r="BO28" s="155">
        <v>1.4</v>
      </c>
      <c r="BP28" s="155">
        <v>1.4</v>
      </c>
      <c r="BQ28" s="155">
        <v>1.4</v>
      </c>
      <c r="BR28" s="155">
        <v>1.4</v>
      </c>
      <c r="BS28" s="155">
        <v>1.4</v>
      </c>
      <c r="BT28" s="155">
        <v>1.4</v>
      </c>
      <c r="BU28" s="155">
        <v>1.4</v>
      </c>
      <c r="BV28" s="155">
        <v>1.4</v>
      </c>
      <c r="BW28" s="155">
        <v>1.4</v>
      </c>
      <c r="BX28" s="155">
        <v>1.4</v>
      </c>
      <c r="BY28" s="155">
        <v>1.4</v>
      </c>
      <c r="BZ28" s="155">
        <v>1.4</v>
      </c>
      <c r="CA28" s="155">
        <v>1.4</v>
      </c>
      <c r="CB28" s="155">
        <v>1.4</v>
      </c>
      <c r="CC28" s="155">
        <v>1.4</v>
      </c>
      <c r="CD28" s="155">
        <v>1.4</v>
      </c>
      <c r="CE28" s="155">
        <v>1.4</v>
      </c>
      <c r="CF28" s="155">
        <v>1.4</v>
      </c>
      <c r="CG28" s="155">
        <v>1.4</v>
      </c>
      <c r="CH28" s="155">
        <v>1.4</v>
      </c>
      <c r="CI28" s="155">
        <v>1</v>
      </c>
      <c r="CJ28" s="155">
        <v>1</v>
      </c>
      <c r="CK28" s="155">
        <v>1</v>
      </c>
      <c r="CL28" s="156">
        <v>1</v>
      </c>
      <c r="CM28" s="145" t="s">
        <v>5898</v>
      </c>
      <c r="CN28" s="146" t="s">
        <v>5898</v>
      </c>
      <c r="CO28" s="146" t="s">
        <v>5898</v>
      </c>
      <c r="CP28" s="146" t="s">
        <v>5898</v>
      </c>
      <c r="CQ28" s="146" t="s">
        <v>5898</v>
      </c>
      <c r="CR28" s="146" t="s">
        <v>5898</v>
      </c>
      <c r="CS28" s="146" t="s">
        <v>5898</v>
      </c>
      <c r="CT28" s="146" t="s">
        <v>5898</v>
      </c>
      <c r="CU28" s="146" t="s">
        <v>5898</v>
      </c>
      <c r="CV28" s="146" t="s">
        <v>5898</v>
      </c>
      <c r="CW28" s="146" t="s">
        <v>5898</v>
      </c>
      <c r="CX28" s="146" t="s">
        <v>5898</v>
      </c>
      <c r="CY28" s="146" t="s">
        <v>5898</v>
      </c>
      <c r="CZ28" s="146" t="s">
        <v>5898</v>
      </c>
      <c r="DA28" s="146" t="s">
        <v>5898</v>
      </c>
      <c r="DB28" s="146" t="s">
        <v>5898</v>
      </c>
      <c r="DC28" s="146" t="s">
        <v>5898</v>
      </c>
      <c r="DD28" s="146" t="s">
        <v>5898</v>
      </c>
      <c r="DE28" s="146" t="s">
        <v>5898</v>
      </c>
      <c r="DF28" s="146" t="s">
        <v>5898</v>
      </c>
      <c r="DG28" s="146" t="s">
        <v>5898</v>
      </c>
      <c r="DH28" s="146" t="s">
        <v>5898</v>
      </c>
      <c r="DI28" s="146" t="s">
        <v>5898</v>
      </c>
      <c r="DJ28" s="146" t="s">
        <v>5898</v>
      </c>
      <c r="DK28" s="146" t="s">
        <v>5898</v>
      </c>
      <c r="DL28" s="146" t="s">
        <v>5898</v>
      </c>
      <c r="DM28" s="146" t="s">
        <v>5898</v>
      </c>
      <c r="DN28" s="146" t="s">
        <v>5898</v>
      </c>
      <c r="DO28" s="146" t="s">
        <v>5898</v>
      </c>
      <c r="DP28" s="146" t="s">
        <v>5898</v>
      </c>
      <c r="DQ28" s="146" t="s">
        <v>5898</v>
      </c>
      <c r="DR28" s="146" t="s">
        <v>5898</v>
      </c>
      <c r="DS28" s="146" t="s">
        <v>5898</v>
      </c>
      <c r="DT28" s="146" t="s">
        <v>5898</v>
      </c>
      <c r="DU28" s="146" t="s">
        <v>5898</v>
      </c>
      <c r="DV28" s="146" t="s">
        <v>5898</v>
      </c>
      <c r="DW28" s="146">
        <v>0.4</v>
      </c>
      <c r="DX28" s="146" t="s">
        <v>5898</v>
      </c>
      <c r="DY28" s="146" t="s">
        <v>5898</v>
      </c>
      <c r="DZ28" s="147" t="s">
        <v>5898</v>
      </c>
      <c r="EA28" s="131">
        <v>2.932551319648094E-2</v>
      </c>
      <c r="EB28" s="135">
        <v>2.7906976744186046E-2</v>
      </c>
      <c r="EC28" s="135">
        <v>4.4699872286079183E-2</v>
      </c>
      <c r="ED28" s="135">
        <v>2.8338646829613887E-2</v>
      </c>
      <c r="EE28" s="135">
        <v>1.5243902439024392E-2</v>
      </c>
      <c r="EF28" s="135">
        <v>8.6630089517759166E-3</v>
      </c>
      <c r="EG28" s="135">
        <v>4.7378395451674032E-3</v>
      </c>
      <c r="EH28" s="135">
        <v>3.7481259370314847E-3</v>
      </c>
      <c r="EI28" s="135">
        <v>0</v>
      </c>
      <c r="EJ28" s="135">
        <v>2.6258205689277895E-3</v>
      </c>
      <c r="EK28" s="123">
        <v>2.932551319648094E-2</v>
      </c>
      <c r="EL28" s="124">
        <v>0</v>
      </c>
      <c r="EM28" s="124">
        <v>0</v>
      </c>
      <c r="EN28" s="124">
        <v>0</v>
      </c>
      <c r="EO28" s="124">
        <v>2.7906976744186046E-2</v>
      </c>
      <c r="EP28" s="124">
        <v>0</v>
      </c>
      <c r="EQ28" s="124">
        <v>0</v>
      </c>
      <c r="ER28" s="124">
        <v>0</v>
      </c>
      <c r="ES28" s="124">
        <v>4.4699872286079183E-2</v>
      </c>
      <c r="ET28" s="124">
        <v>0</v>
      </c>
      <c r="EU28" s="124">
        <v>0</v>
      </c>
      <c r="EV28" s="124">
        <v>0</v>
      </c>
      <c r="EW28" s="124">
        <v>2.8338646829613887E-2</v>
      </c>
      <c r="EX28" s="124">
        <v>0</v>
      </c>
      <c r="EY28" s="124">
        <v>0</v>
      </c>
      <c r="EZ28" s="124">
        <v>0</v>
      </c>
      <c r="FA28" s="124">
        <v>1.5243902439024392E-2</v>
      </c>
      <c r="FB28" s="124">
        <v>0</v>
      </c>
      <c r="FC28" s="124">
        <v>0</v>
      </c>
      <c r="FD28" s="124">
        <v>0</v>
      </c>
      <c r="FE28" s="124">
        <v>8.6630089517759166E-3</v>
      </c>
      <c r="FF28" s="124">
        <v>0</v>
      </c>
      <c r="FG28" s="124">
        <v>0</v>
      </c>
      <c r="FH28" s="124">
        <v>0</v>
      </c>
      <c r="FI28" s="124">
        <v>4.7378395451674032E-3</v>
      </c>
      <c r="FJ28" s="124">
        <v>0</v>
      </c>
      <c r="FK28" s="124">
        <v>0</v>
      </c>
      <c r="FL28" s="124">
        <v>0</v>
      </c>
      <c r="FM28" s="124">
        <v>3.7481259370314847E-3</v>
      </c>
      <c r="FN28" s="124">
        <v>0</v>
      </c>
      <c r="FO28" s="124">
        <v>0</v>
      </c>
      <c r="FP28" s="124">
        <v>0</v>
      </c>
      <c r="FQ28" s="124">
        <v>0</v>
      </c>
      <c r="FR28" s="124">
        <v>0</v>
      </c>
      <c r="FS28" s="124">
        <v>0</v>
      </c>
      <c r="FT28" s="124">
        <v>0</v>
      </c>
      <c r="FU28" s="124">
        <v>2.6258205689277895E-3</v>
      </c>
      <c r="FV28" s="124">
        <v>0</v>
      </c>
      <c r="FW28" s="124">
        <v>0</v>
      </c>
      <c r="FX28" s="125">
        <v>0</v>
      </c>
      <c r="FY28" s="50" t="s">
        <v>5920</v>
      </c>
      <c r="FZ28" s="88" t="s">
        <v>5898</v>
      </c>
      <c r="GA28" s="88" t="s">
        <v>6426</v>
      </c>
      <c r="GB28" s="88" t="s">
        <v>5898</v>
      </c>
      <c r="GC28" s="88" t="s">
        <v>6091</v>
      </c>
      <c r="GD28" s="88" t="s">
        <v>5898</v>
      </c>
      <c r="GE28" s="88" t="s">
        <v>6427</v>
      </c>
      <c r="GF28" s="88" t="s">
        <v>5898</v>
      </c>
      <c r="GG28" s="88" t="s">
        <v>6139</v>
      </c>
      <c r="GH28" s="88" t="s">
        <v>5898</v>
      </c>
      <c r="GI28" s="88" t="s">
        <v>6390</v>
      </c>
      <c r="GJ28" s="88" t="s">
        <v>5898</v>
      </c>
      <c r="GK28" s="88" t="s">
        <v>6140</v>
      </c>
      <c r="GL28" s="88" t="s">
        <v>5898</v>
      </c>
      <c r="GM28" s="88" t="s">
        <v>6459</v>
      </c>
      <c r="GN28" s="88" t="s">
        <v>5898</v>
      </c>
      <c r="GO28" s="88" t="s">
        <v>6134</v>
      </c>
      <c r="GP28" s="88" t="s">
        <v>5898</v>
      </c>
      <c r="GQ28" s="88" t="s">
        <v>6521</v>
      </c>
      <c r="GR28" s="88" t="s">
        <v>5898</v>
      </c>
      <c r="GS28" s="88" t="s">
        <v>6117</v>
      </c>
      <c r="GT28" s="88" t="s">
        <v>5898</v>
      </c>
      <c r="GU28" s="88" t="s">
        <v>6477</v>
      </c>
      <c r="GV28" s="88" t="s">
        <v>5898</v>
      </c>
      <c r="GW28" s="88" t="s">
        <v>6118</v>
      </c>
      <c r="GX28" s="88" t="s">
        <v>5898</v>
      </c>
      <c r="GY28" s="88" t="s">
        <v>6522</v>
      </c>
      <c r="GZ28" s="88" t="s">
        <v>5898</v>
      </c>
      <c r="HA28" s="88" t="s">
        <v>6141</v>
      </c>
      <c r="HB28" s="88" t="s">
        <v>5898</v>
      </c>
      <c r="HC28" s="88" t="s">
        <v>6523</v>
      </c>
      <c r="HD28" s="88" t="s">
        <v>5898</v>
      </c>
      <c r="HE28" s="88" t="s">
        <v>6137</v>
      </c>
      <c r="HF28" s="88" t="s">
        <v>5898</v>
      </c>
      <c r="HG28" s="88" t="s">
        <v>6524</v>
      </c>
      <c r="HH28" s="88" t="s">
        <v>5898</v>
      </c>
      <c r="HI28" s="88" t="s">
        <v>6142</v>
      </c>
      <c r="HJ28" s="88" t="s">
        <v>5898</v>
      </c>
      <c r="HK28" s="88" t="s">
        <v>6525</v>
      </c>
      <c r="HL28" s="88" t="s">
        <v>5898</v>
      </c>
      <c r="HM28" s="89">
        <v>27.28</v>
      </c>
      <c r="HN28" s="90" t="s">
        <v>5898</v>
      </c>
      <c r="HO28" s="90">
        <v>31.7</v>
      </c>
      <c r="HP28" s="90" t="s">
        <v>5898</v>
      </c>
      <c r="HQ28" s="90">
        <v>21.5</v>
      </c>
      <c r="HR28" s="90" t="s">
        <v>5898</v>
      </c>
      <c r="HS28" s="90">
        <v>17.93</v>
      </c>
      <c r="HT28" s="90" t="s">
        <v>5898</v>
      </c>
      <c r="HU28" s="90">
        <v>15.66</v>
      </c>
      <c r="HV28" s="90" t="s">
        <v>5898</v>
      </c>
      <c r="HW28" s="90">
        <v>20.04</v>
      </c>
      <c r="HX28" s="90" t="s">
        <v>5898</v>
      </c>
      <c r="HY28" s="90">
        <v>28.23</v>
      </c>
      <c r="HZ28" s="90" t="s">
        <v>5898</v>
      </c>
      <c r="IA28" s="90">
        <v>32.76</v>
      </c>
      <c r="IB28" s="90" t="s">
        <v>5898</v>
      </c>
      <c r="IC28" s="90">
        <v>32.799999999999997</v>
      </c>
      <c r="ID28" s="90" t="s">
        <v>5898</v>
      </c>
      <c r="IE28" s="90">
        <v>35.72</v>
      </c>
      <c r="IF28" s="90" t="s">
        <v>5898</v>
      </c>
      <c r="IG28" s="90">
        <v>34.630000000000003</v>
      </c>
      <c r="IH28" s="90" t="s">
        <v>5898</v>
      </c>
      <c r="II28" s="90">
        <v>24.23</v>
      </c>
      <c r="IJ28" s="90" t="s">
        <v>5898</v>
      </c>
      <c r="IK28" s="90">
        <v>31.66</v>
      </c>
      <c r="IL28" s="90" t="s">
        <v>5898</v>
      </c>
      <c r="IM28" s="90">
        <v>19.73</v>
      </c>
      <c r="IN28" s="90" t="s">
        <v>5898</v>
      </c>
      <c r="IO28" s="90">
        <v>13.34</v>
      </c>
      <c r="IP28" s="90" t="s">
        <v>5898</v>
      </c>
      <c r="IQ28" s="90">
        <v>18.22</v>
      </c>
      <c r="IR28" s="90" t="s">
        <v>5898</v>
      </c>
      <c r="IS28" s="90">
        <v>45.48</v>
      </c>
      <c r="IT28" s="90" t="s">
        <v>5898</v>
      </c>
      <c r="IU28" s="90">
        <v>31.46</v>
      </c>
      <c r="IV28" s="90" t="s">
        <v>5898</v>
      </c>
      <c r="IW28" s="90">
        <v>22.85</v>
      </c>
      <c r="IX28" s="90" t="s">
        <v>5898</v>
      </c>
      <c r="IY28" s="90">
        <v>14.54</v>
      </c>
      <c r="IZ28" s="103" t="s">
        <v>5898</v>
      </c>
      <c r="JA28" s="50">
        <v>0.8</v>
      </c>
      <c r="JB28" s="40" t="s">
        <v>5898</v>
      </c>
      <c r="JC28" s="40" t="s">
        <v>5898</v>
      </c>
      <c r="JD28" s="40" t="s">
        <v>5898</v>
      </c>
      <c r="JE28" s="40">
        <v>0.6</v>
      </c>
      <c r="JF28" s="40" t="s">
        <v>5898</v>
      </c>
      <c r="JG28" s="40" t="s">
        <v>5898</v>
      </c>
      <c r="JH28" s="40" t="s">
        <v>5898</v>
      </c>
      <c r="JI28" s="40">
        <v>0.7</v>
      </c>
      <c r="JJ28" s="40" t="s">
        <v>5898</v>
      </c>
      <c r="JK28" s="40" t="s">
        <v>5898</v>
      </c>
      <c r="JL28" s="40" t="s">
        <v>5898</v>
      </c>
      <c r="JM28" s="40">
        <v>0.8</v>
      </c>
      <c r="JN28" s="40" t="s">
        <v>5898</v>
      </c>
      <c r="JO28" s="40">
        <v>0</v>
      </c>
      <c r="JP28" s="40" t="s">
        <v>5898</v>
      </c>
      <c r="JQ28" s="40">
        <v>0.5</v>
      </c>
      <c r="JR28" s="40" t="s">
        <v>5898</v>
      </c>
      <c r="JS28" s="40">
        <v>0</v>
      </c>
      <c r="JT28" s="40" t="s">
        <v>5898</v>
      </c>
      <c r="JU28" s="40">
        <v>0.3</v>
      </c>
      <c r="JV28" s="40" t="s">
        <v>5898</v>
      </c>
      <c r="JW28" s="40" t="s">
        <v>5898</v>
      </c>
      <c r="JX28" s="40" t="s">
        <v>5898</v>
      </c>
      <c r="JY28" s="40">
        <v>0.15</v>
      </c>
      <c r="JZ28" s="40" t="s">
        <v>5898</v>
      </c>
      <c r="KA28" s="40" t="s">
        <v>5898</v>
      </c>
      <c r="KB28" s="40" t="s">
        <v>5898</v>
      </c>
      <c r="KC28" s="40">
        <v>0.05</v>
      </c>
      <c r="KD28" s="40" t="s">
        <v>5898</v>
      </c>
      <c r="KE28" s="40" t="s">
        <v>5898</v>
      </c>
      <c r="KF28" s="40" t="s">
        <v>5898</v>
      </c>
      <c r="KG28" s="40">
        <v>0</v>
      </c>
      <c r="KH28" s="40" t="s">
        <v>5898</v>
      </c>
      <c r="KI28" s="40" t="s">
        <v>5898</v>
      </c>
      <c r="KJ28" s="40" t="s">
        <v>5898</v>
      </c>
      <c r="KK28" s="40">
        <v>0.06</v>
      </c>
      <c r="KL28" s="40" t="s">
        <v>5898</v>
      </c>
      <c r="KM28" s="40" t="s">
        <v>5898</v>
      </c>
      <c r="KN28" s="40" t="s">
        <v>5898</v>
      </c>
    </row>
    <row r="29" spans="1:300" x14ac:dyDescent="0.15">
      <c r="A29" s="53">
        <f>'2015年报分红率'!T31</f>
        <v>26</v>
      </c>
      <c r="B29" s="40" t="str">
        <f>'2015年报分红率'!U31</f>
        <v>000876.SZ</v>
      </c>
      <c r="C29" s="40" t="str">
        <f>'2015年报分红率'!V31</f>
        <v>新希望</v>
      </c>
      <c r="D29" s="40" t="str">
        <f>[1]!EM_S_IPO_LISTEDDATE(B29)</f>
        <v>1998-03-11</v>
      </c>
      <c r="E29" s="166">
        <v>18</v>
      </c>
      <c r="F29" s="56">
        <v>8.7200000000000006</v>
      </c>
      <c r="G29" s="56">
        <v>8.39</v>
      </c>
      <c r="H29" s="157">
        <v>2.2591743119266056E-2</v>
      </c>
      <c r="I29" s="158">
        <v>1.7788131614114928E-2</v>
      </c>
      <c r="J29" s="159">
        <v>9.8775154945645906E-3</v>
      </c>
      <c r="K29" s="154">
        <v>0.72600000000000009</v>
      </c>
      <c r="L29" s="155" t="s">
        <v>5898</v>
      </c>
      <c r="M29" s="155" t="s">
        <v>5898</v>
      </c>
      <c r="N29" s="155" t="s">
        <v>5898</v>
      </c>
      <c r="O29" s="155">
        <v>0.33</v>
      </c>
      <c r="P29" s="155" t="s">
        <v>5898</v>
      </c>
      <c r="Q29" s="155" t="s">
        <v>5898</v>
      </c>
      <c r="R29" s="155" t="s">
        <v>5898</v>
      </c>
      <c r="S29" s="155">
        <v>0.33</v>
      </c>
      <c r="T29" s="155" t="s">
        <v>5898</v>
      </c>
      <c r="U29" s="155" t="s">
        <v>5898</v>
      </c>
      <c r="V29" s="155" t="s">
        <v>5898</v>
      </c>
      <c r="W29" s="155">
        <v>0.15840000000000001</v>
      </c>
      <c r="X29" s="155" t="s">
        <v>5898</v>
      </c>
      <c r="Y29" s="155" t="s">
        <v>5898</v>
      </c>
      <c r="Z29" s="155" t="s">
        <v>5898</v>
      </c>
      <c r="AA29" s="155">
        <v>0.22440000000000002</v>
      </c>
      <c r="AB29" s="155" t="s">
        <v>5898</v>
      </c>
      <c r="AC29" s="155" t="s">
        <v>5898</v>
      </c>
      <c r="AD29" s="155" t="s">
        <v>5898</v>
      </c>
      <c r="AE29" s="155">
        <v>0</v>
      </c>
      <c r="AF29" s="155" t="s">
        <v>5898</v>
      </c>
      <c r="AG29" s="155" t="s">
        <v>5898</v>
      </c>
      <c r="AH29" s="155" t="s">
        <v>5898</v>
      </c>
      <c r="AI29" s="155">
        <v>0.13919999999999999</v>
      </c>
      <c r="AJ29" s="155" t="s">
        <v>5898</v>
      </c>
      <c r="AK29" s="155" t="s">
        <v>5898</v>
      </c>
      <c r="AL29" s="155" t="s">
        <v>5898</v>
      </c>
      <c r="AM29" s="155">
        <v>0</v>
      </c>
      <c r="AN29" s="155" t="s">
        <v>5898</v>
      </c>
      <c r="AO29" s="155" t="s">
        <v>5898</v>
      </c>
      <c r="AP29" s="155" t="s">
        <v>5898</v>
      </c>
      <c r="AQ29" s="155">
        <v>1.2E-2</v>
      </c>
      <c r="AR29" s="155" t="s">
        <v>5898</v>
      </c>
      <c r="AS29" s="155" t="s">
        <v>5898</v>
      </c>
      <c r="AT29" s="155" t="s">
        <v>5898</v>
      </c>
      <c r="AU29" s="155">
        <v>0.05</v>
      </c>
      <c r="AV29" s="155" t="s">
        <v>5898</v>
      </c>
      <c r="AW29" s="155" t="s">
        <v>5898</v>
      </c>
      <c r="AX29" s="140" t="s">
        <v>5898</v>
      </c>
      <c r="AY29" s="154">
        <v>1.32</v>
      </c>
      <c r="AZ29" s="155">
        <v>1.32</v>
      </c>
      <c r="BA29" s="155">
        <v>1.32</v>
      </c>
      <c r="BB29" s="155">
        <v>1.32</v>
      </c>
      <c r="BC29" s="155">
        <v>1.32</v>
      </c>
      <c r="BD29" s="155">
        <v>1.32</v>
      </c>
      <c r="BE29" s="155">
        <v>1.32</v>
      </c>
      <c r="BF29" s="155">
        <v>1.32</v>
      </c>
      <c r="BG29" s="155">
        <v>1.32</v>
      </c>
      <c r="BH29" s="155">
        <v>1.32</v>
      </c>
      <c r="BI29" s="155">
        <v>1.32</v>
      </c>
      <c r="BJ29" s="155">
        <v>1.32</v>
      </c>
      <c r="BK29" s="155">
        <v>1.32</v>
      </c>
      <c r="BL29" s="155">
        <v>1.32</v>
      </c>
      <c r="BM29" s="155">
        <v>1.32</v>
      </c>
      <c r="BN29" s="155">
        <v>1.32</v>
      </c>
      <c r="BO29" s="155">
        <v>1.32</v>
      </c>
      <c r="BP29" s="155">
        <v>1.32</v>
      </c>
      <c r="BQ29" s="155">
        <v>1.32</v>
      </c>
      <c r="BR29" s="155">
        <v>1.32</v>
      </c>
      <c r="BS29" s="155">
        <v>1.32</v>
      </c>
      <c r="BT29" s="155">
        <v>1.32</v>
      </c>
      <c r="BU29" s="155">
        <v>1.32</v>
      </c>
      <c r="BV29" s="155">
        <v>1.32</v>
      </c>
      <c r="BW29" s="155">
        <v>1.2</v>
      </c>
      <c r="BX29" s="155">
        <v>1.2</v>
      </c>
      <c r="BY29" s="155">
        <v>1.2</v>
      </c>
      <c r="BZ29" s="155">
        <v>1.2</v>
      </c>
      <c r="CA29" s="155">
        <v>1.2</v>
      </c>
      <c r="CB29" s="155">
        <v>1.2</v>
      </c>
      <c r="CC29" s="155">
        <v>1.2</v>
      </c>
      <c r="CD29" s="155">
        <v>1.2</v>
      </c>
      <c r="CE29" s="155">
        <v>1</v>
      </c>
      <c r="CF29" s="155">
        <v>1</v>
      </c>
      <c r="CG29" s="155">
        <v>1</v>
      </c>
      <c r="CH29" s="155">
        <v>1</v>
      </c>
      <c r="CI29" s="155">
        <v>1</v>
      </c>
      <c r="CJ29" s="155">
        <v>1</v>
      </c>
      <c r="CK29" s="155">
        <v>1</v>
      </c>
      <c r="CL29" s="156">
        <v>1</v>
      </c>
      <c r="CM29" s="145">
        <v>1</v>
      </c>
      <c r="CN29" s="146" t="s">
        <v>5898</v>
      </c>
      <c r="CO29" s="146" t="s">
        <v>5898</v>
      </c>
      <c r="CP29" s="146" t="s">
        <v>5898</v>
      </c>
      <c r="CQ29" s="146" t="s">
        <v>5898</v>
      </c>
      <c r="CR29" s="146" t="s">
        <v>5898</v>
      </c>
      <c r="CS29" s="146" t="s">
        <v>5898</v>
      </c>
      <c r="CT29" s="146" t="s">
        <v>5898</v>
      </c>
      <c r="CU29" s="146" t="s">
        <v>5898</v>
      </c>
      <c r="CV29" s="146" t="s">
        <v>5898</v>
      </c>
      <c r="CW29" s="146" t="s">
        <v>5898</v>
      </c>
      <c r="CX29" s="146" t="s">
        <v>5898</v>
      </c>
      <c r="CY29" s="146" t="s">
        <v>5898</v>
      </c>
      <c r="CZ29" s="146" t="s">
        <v>5898</v>
      </c>
      <c r="DA29" s="146" t="s">
        <v>5898</v>
      </c>
      <c r="DB29" s="146" t="s">
        <v>5898</v>
      </c>
      <c r="DC29" s="146" t="s">
        <v>5898</v>
      </c>
      <c r="DD29" s="146" t="s">
        <v>5898</v>
      </c>
      <c r="DE29" s="146" t="s">
        <v>5898</v>
      </c>
      <c r="DF29" s="146" t="s">
        <v>5898</v>
      </c>
      <c r="DG29" s="146" t="s">
        <v>5898</v>
      </c>
      <c r="DH29" s="146" t="s">
        <v>5898</v>
      </c>
      <c r="DI29" s="146" t="s">
        <v>5898</v>
      </c>
      <c r="DJ29" s="146" t="s">
        <v>5898</v>
      </c>
      <c r="DK29" s="146">
        <v>0.1</v>
      </c>
      <c r="DL29" s="146" t="s">
        <v>5898</v>
      </c>
      <c r="DM29" s="146" t="s">
        <v>5898</v>
      </c>
      <c r="DN29" s="146" t="s">
        <v>5898</v>
      </c>
      <c r="DO29" s="146" t="s">
        <v>5898</v>
      </c>
      <c r="DP29" s="146" t="s">
        <v>5898</v>
      </c>
      <c r="DQ29" s="146" t="s">
        <v>5898</v>
      </c>
      <c r="DR29" s="146" t="s">
        <v>5898</v>
      </c>
      <c r="DS29" s="146">
        <v>0.2</v>
      </c>
      <c r="DT29" s="146" t="s">
        <v>5898</v>
      </c>
      <c r="DU29" s="146" t="s">
        <v>5898</v>
      </c>
      <c r="DV29" s="146" t="s">
        <v>5898</v>
      </c>
      <c r="DW29" s="146" t="s">
        <v>5898</v>
      </c>
      <c r="DX29" s="146" t="s">
        <v>5898</v>
      </c>
      <c r="DY29" s="146" t="s">
        <v>5898</v>
      </c>
      <c r="DZ29" s="147" t="s">
        <v>5898</v>
      </c>
      <c r="EA29" s="131">
        <v>2.896261190100053E-2</v>
      </c>
      <c r="EB29" s="135">
        <v>1.7857142857142856E-2</v>
      </c>
      <c r="EC29" s="135">
        <v>1.7445917655268667E-2</v>
      </c>
      <c r="ED29" s="135">
        <v>9.6076861489191347E-3</v>
      </c>
      <c r="EE29" s="135">
        <v>1.0149253731343285E-2</v>
      </c>
      <c r="EF29" s="135">
        <v>0</v>
      </c>
      <c r="EG29" s="135">
        <v>8.4179970972423808E-3</v>
      </c>
      <c r="EH29" s="135">
        <v>0</v>
      </c>
      <c r="EI29" s="135">
        <v>6.0060060060060057E-4</v>
      </c>
      <c r="EJ29" s="135">
        <v>5.7339449541284407E-3</v>
      </c>
      <c r="EK29" s="123">
        <v>2.896261190100053E-2</v>
      </c>
      <c r="EL29" s="124">
        <v>0</v>
      </c>
      <c r="EM29" s="124">
        <v>0</v>
      </c>
      <c r="EN29" s="124">
        <v>0</v>
      </c>
      <c r="EO29" s="124">
        <v>1.7857142857142856E-2</v>
      </c>
      <c r="EP29" s="124">
        <v>0</v>
      </c>
      <c r="EQ29" s="124">
        <v>0</v>
      </c>
      <c r="ER29" s="124">
        <v>0</v>
      </c>
      <c r="ES29" s="124">
        <v>1.7445917655268667E-2</v>
      </c>
      <c r="ET29" s="124">
        <v>0</v>
      </c>
      <c r="EU29" s="124">
        <v>0</v>
      </c>
      <c r="EV29" s="124">
        <v>0</v>
      </c>
      <c r="EW29" s="124">
        <v>9.6076861489191347E-3</v>
      </c>
      <c r="EX29" s="124">
        <v>0</v>
      </c>
      <c r="EY29" s="124">
        <v>0</v>
      </c>
      <c r="EZ29" s="124">
        <v>0</v>
      </c>
      <c r="FA29" s="124">
        <v>1.0149253731343285E-2</v>
      </c>
      <c r="FB29" s="124">
        <v>0</v>
      </c>
      <c r="FC29" s="124">
        <v>0</v>
      </c>
      <c r="FD29" s="124">
        <v>0</v>
      </c>
      <c r="FE29" s="124">
        <v>0</v>
      </c>
      <c r="FF29" s="124">
        <v>0</v>
      </c>
      <c r="FG29" s="124">
        <v>0</v>
      </c>
      <c r="FH29" s="124">
        <v>0</v>
      </c>
      <c r="FI29" s="124">
        <v>8.4179970972423808E-3</v>
      </c>
      <c r="FJ29" s="124">
        <v>0</v>
      </c>
      <c r="FK29" s="124">
        <v>0</v>
      </c>
      <c r="FL29" s="124">
        <v>0</v>
      </c>
      <c r="FM29" s="124">
        <v>0</v>
      </c>
      <c r="FN29" s="124">
        <v>0</v>
      </c>
      <c r="FO29" s="124">
        <v>0</v>
      </c>
      <c r="FP29" s="124">
        <v>0</v>
      </c>
      <c r="FQ29" s="124">
        <v>6.0060060060060057E-4</v>
      </c>
      <c r="FR29" s="124">
        <v>0</v>
      </c>
      <c r="FS29" s="124">
        <v>0</v>
      </c>
      <c r="FT29" s="124">
        <v>0</v>
      </c>
      <c r="FU29" s="124">
        <v>5.7339449541284407E-3</v>
      </c>
      <c r="FV29" s="124">
        <v>0</v>
      </c>
      <c r="FW29" s="124">
        <v>0</v>
      </c>
      <c r="FX29" s="125">
        <v>0</v>
      </c>
      <c r="FY29" s="50" t="s">
        <v>5953</v>
      </c>
      <c r="FZ29" s="88" t="s">
        <v>5898</v>
      </c>
      <c r="GA29" s="88" t="s">
        <v>6443</v>
      </c>
      <c r="GB29" s="88" t="s">
        <v>5898</v>
      </c>
      <c r="GC29" s="88" t="s">
        <v>6143</v>
      </c>
      <c r="GD29" s="88" t="s">
        <v>5898</v>
      </c>
      <c r="GE29" s="88" t="s">
        <v>6526</v>
      </c>
      <c r="GF29" s="88" t="s">
        <v>5898</v>
      </c>
      <c r="GG29" s="88" t="s">
        <v>6139</v>
      </c>
      <c r="GH29" s="88" t="s">
        <v>5898</v>
      </c>
      <c r="GI29" s="88" t="s">
        <v>6527</v>
      </c>
      <c r="GJ29" s="88" t="s">
        <v>5898</v>
      </c>
      <c r="GK29" s="88" t="s">
        <v>6053</v>
      </c>
      <c r="GL29" s="88" t="s">
        <v>5898</v>
      </c>
      <c r="GM29" s="88" t="s">
        <v>6401</v>
      </c>
      <c r="GN29" s="88" t="s">
        <v>5898</v>
      </c>
      <c r="GO29" s="88" t="s">
        <v>6054</v>
      </c>
      <c r="GP29" s="88" t="s">
        <v>5898</v>
      </c>
      <c r="GQ29" s="88" t="s">
        <v>6430</v>
      </c>
      <c r="GR29" s="88" t="s">
        <v>5898</v>
      </c>
      <c r="GS29" s="88" t="s">
        <v>6144</v>
      </c>
      <c r="GT29" s="88" t="s">
        <v>5898</v>
      </c>
      <c r="GU29" s="88" t="s">
        <v>6528</v>
      </c>
      <c r="GV29" s="88" t="s">
        <v>5898</v>
      </c>
      <c r="GW29" s="88" t="s">
        <v>6106</v>
      </c>
      <c r="GX29" s="88" t="s">
        <v>5898</v>
      </c>
      <c r="GY29" s="88" t="s">
        <v>6488</v>
      </c>
      <c r="GZ29" s="88" t="s">
        <v>5898</v>
      </c>
      <c r="HA29" s="88" t="s">
        <v>6095</v>
      </c>
      <c r="HB29" s="88" t="s">
        <v>5898</v>
      </c>
      <c r="HC29" s="88" t="s">
        <v>6433</v>
      </c>
      <c r="HD29" s="88" t="s">
        <v>5898</v>
      </c>
      <c r="HE29" s="88" t="s">
        <v>6145</v>
      </c>
      <c r="HF29" s="88" t="s">
        <v>5898</v>
      </c>
      <c r="HG29" s="88" t="s">
        <v>6529</v>
      </c>
      <c r="HH29" s="88" t="s">
        <v>5898</v>
      </c>
      <c r="HI29" s="88" t="s">
        <v>6146</v>
      </c>
      <c r="HJ29" s="88" t="s">
        <v>5898</v>
      </c>
      <c r="HK29" s="88" t="s">
        <v>6530</v>
      </c>
      <c r="HL29" s="88" t="s">
        <v>5898</v>
      </c>
      <c r="HM29" s="89">
        <v>18.989999999999998</v>
      </c>
      <c r="HN29" s="90" t="s">
        <v>5898</v>
      </c>
      <c r="HO29" s="90">
        <v>19.41</v>
      </c>
      <c r="HP29" s="90" t="s">
        <v>5898</v>
      </c>
      <c r="HQ29" s="90">
        <v>14</v>
      </c>
      <c r="HR29" s="90" t="s">
        <v>5898</v>
      </c>
      <c r="HS29" s="90">
        <v>11.29</v>
      </c>
      <c r="HT29" s="90" t="s">
        <v>5898</v>
      </c>
      <c r="HU29" s="90">
        <v>14.33</v>
      </c>
      <c r="HV29" s="90" t="s">
        <v>5898</v>
      </c>
      <c r="HW29" s="90">
        <v>9.85</v>
      </c>
      <c r="HX29" s="90" t="s">
        <v>5898</v>
      </c>
      <c r="HY29" s="90">
        <v>12.49</v>
      </c>
      <c r="HZ29" s="90" t="s">
        <v>5898</v>
      </c>
      <c r="IA29" s="90">
        <v>14.98</v>
      </c>
      <c r="IB29" s="90" t="s">
        <v>5898</v>
      </c>
      <c r="IC29" s="90">
        <v>16.75</v>
      </c>
      <c r="ID29" s="90" t="s">
        <v>5898</v>
      </c>
      <c r="IE29" s="90">
        <v>19.95</v>
      </c>
      <c r="IF29" s="90" t="s">
        <v>5898</v>
      </c>
      <c r="IG29" s="90">
        <v>20.95</v>
      </c>
      <c r="IH29" s="90" t="s">
        <v>5898</v>
      </c>
      <c r="II29" s="90">
        <v>8.52</v>
      </c>
      <c r="IJ29" s="90" t="s">
        <v>5898</v>
      </c>
      <c r="IK29" s="90">
        <v>13.78</v>
      </c>
      <c r="IL29" s="90" t="s">
        <v>5898</v>
      </c>
      <c r="IM29" s="90">
        <v>10.27</v>
      </c>
      <c r="IN29" s="90" t="s">
        <v>5898</v>
      </c>
      <c r="IO29" s="90">
        <v>6.35</v>
      </c>
      <c r="IP29" s="90" t="s">
        <v>5898</v>
      </c>
      <c r="IQ29" s="90">
        <v>8.94</v>
      </c>
      <c r="IR29" s="90" t="s">
        <v>5898</v>
      </c>
      <c r="IS29" s="90">
        <v>19.98</v>
      </c>
      <c r="IT29" s="90" t="s">
        <v>5898</v>
      </c>
      <c r="IU29" s="90">
        <v>15.21</v>
      </c>
      <c r="IV29" s="90" t="s">
        <v>5898</v>
      </c>
      <c r="IW29" s="90">
        <v>8.7200000000000006</v>
      </c>
      <c r="IX29" s="90" t="s">
        <v>5898</v>
      </c>
      <c r="IY29" s="90">
        <v>10.69</v>
      </c>
      <c r="IZ29" s="103" t="s">
        <v>5898</v>
      </c>
      <c r="JA29" s="50">
        <v>0.55000000000000004</v>
      </c>
      <c r="JB29" s="40" t="s">
        <v>5898</v>
      </c>
      <c r="JC29" s="40" t="s">
        <v>5898</v>
      </c>
      <c r="JD29" s="40" t="s">
        <v>5898</v>
      </c>
      <c r="JE29" s="40">
        <v>0.25</v>
      </c>
      <c r="JF29" s="40" t="s">
        <v>5898</v>
      </c>
      <c r="JG29" s="40" t="s">
        <v>5898</v>
      </c>
      <c r="JH29" s="40" t="s">
        <v>5898</v>
      </c>
      <c r="JI29" s="40">
        <v>0.25</v>
      </c>
      <c r="JJ29" s="40" t="s">
        <v>5898</v>
      </c>
      <c r="JK29" s="40" t="s">
        <v>5898</v>
      </c>
      <c r="JL29" s="40" t="s">
        <v>5898</v>
      </c>
      <c r="JM29" s="40">
        <v>0.12</v>
      </c>
      <c r="JN29" s="40" t="s">
        <v>5898</v>
      </c>
      <c r="JO29" s="40" t="s">
        <v>5898</v>
      </c>
      <c r="JP29" s="40" t="s">
        <v>5898</v>
      </c>
      <c r="JQ29" s="40">
        <v>0.17</v>
      </c>
      <c r="JR29" s="40" t="s">
        <v>5898</v>
      </c>
      <c r="JS29" s="40" t="s">
        <v>5898</v>
      </c>
      <c r="JT29" s="40" t="s">
        <v>5898</v>
      </c>
      <c r="JU29" s="40">
        <v>0</v>
      </c>
      <c r="JV29" s="40" t="s">
        <v>5898</v>
      </c>
      <c r="JW29" s="40" t="s">
        <v>5898</v>
      </c>
      <c r="JX29" s="40" t="s">
        <v>5898</v>
      </c>
      <c r="JY29" s="40">
        <v>0.11600000000000001</v>
      </c>
      <c r="JZ29" s="40" t="s">
        <v>5898</v>
      </c>
      <c r="KA29" s="40" t="s">
        <v>5898</v>
      </c>
      <c r="KB29" s="40" t="s">
        <v>5898</v>
      </c>
      <c r="KC29" s="40">
        <v>0</v>
      </c>
      <c r="KD29" s="40" t="s">
        <v>5898</v>
      </c>
      <c r="KE29" s="40" t="s">
        <v>5898</v>
      </c>
      <c r="KF29" s="40" t="s">
        <v>5898</v>
      </c>
      <c r="KG29" s="40">
        <v>1.2E-2</v>
      </c>
      <c r="KH29" s="40" t="s">
        <v>5898</v>
      </c>
      <c r="KI29" s="40" t="s">
        <v>5898</v>
      </c>
      <c r="KJ29" s="40" t="s">
        <v>5898</v>
      </c>
      <c r="KK29" s="40">
        <v>0.05</v>
      </c>
      <c r="KL29" s="40" t="s">
        <v>5898</v>
      </c>
      <c r="KM29" s="40" t="s">
        <v>5898</v>
      </c>
      <c r="KN29" s="40" t="s">
        <v>5898</v>
      </c>
    </row>
    <row r="30" spans="1:300" x14ac:dyDescent="0.15">
      <c r="A30" s="53">
        <f>'2015年报分红率'!T32</f>
        <v>27</v>
      </c>
      <c r="B30" s="40" t="str">
        <f>'2015年报分红率'!U32</f>
        <v>000895.SZ</v>
      </c>
      <c r="C30" s="40" t="str">
        <f>'2015年报分红率'!V32</f>
        <v>双汇发展</v>
      </c>
      <c r="D30" s="40" t="str">
        <f>[1]!EM_S_IPO_LISTEDDATE(B30)</f>
        <v>1998-12-10</v>
      </c>
      <c r="E30" s="166">
        <v>18</v>
      </c>
      <c r="F30" s="56">
        <v>31.17</v>
      </c>
      <c r="G30" s="56">
        <v>24.19</v>
      </c>
      <c r="H30" s="157">
        <v>4.841193455245428E-2</v>
      </c>
      <c r="I30" s="158">
        <v>2.0793716411740389E-2</v>
      </c>
      <c r="J30" s="159">
        <v>2.4943810890621344E-2</v>
      </c>
      <c r="K30" s="154">
        <v>3.75</v>
      </c>
      <c r="L30" s="155" t="s">
        <v>5898</v>
      </c>
      <c r="M30" s="155" t="s">
        <v>5898</v>
      </c>
      <c r="N30" s="155" t="s">
        <v>5898</v>
      </c>
      <c r="O30" s="155">
        <v>2.84</v>
      </c>
      <c r="P30" s="155" t="s">
        <v>5898</v>
      </c>
      <c r="Q30" s="155" t="s">
        <v>5898</v>
      </c>
      <c r="R30" s="155" t="s">
        <v>5898</v>
      </c>
      <c r="S30" s="155">
        <v>2.9</v>
      </c>
      <c r="T30" s="155" t="s">
        <v>5898</v>
      </c>
      <c r="U30" s="155" t="s">
        <v>5898</v>
      </c>
      <c r="V30" s="155" t="s">
        <v>5898</v>
      </c>
      <c r="W30" s="155">
        <v>1.35</v>
      </c>
      <c r="X30" s="155" t="s">
        <v>5898</v>
      </c>
      <c r="Y30" s="155" t="s">
        <v>5898</v>
      </c>
      <c r="Z30" s="155" t="s">
        <v>5898</v>
      </c>
      <c r="AA30" s="155">
        <v>0.55000000000000004</v>
      </c>
      <c r="AB30" s="155" t="s">
        <v>5898</v>
      </c>
      <c r="AC30" s="155" t="s">
        <v>5898</v>
      </c>
      <c r="AD30" s="155" t="s">
        <v>5898</v>
      </c>
      <c r="AE30" s="155">
        <v>0.5</v>
      </c>
      <c r="AF30" s="155" t="s">
        <v>5898</v>
      </c>
      <c r="AG30" s="155" t="s">
        <v>5898</v>
      </c>
      <c r="AH30" s="155" t="s">
        <v>5898</v>
      </c>
      <c r="AI30" s="155">
        <v>1</v>
      </c>
      <c r="AJ30" s="155" t="s">
        <v>5898</v>
      </c>
      <c r="AK30" s="155" t="s">
        <v>5898</v>
      </c>
      <c r="AL30" s="155" t="s">
        <v>5898</v>
      </c>
      <c r="AM30" s="155">
        <v>0.6</v>
      </c>
      <c r="AN30" s="155" t="s">
        <v>5898</v>
      </c>
      <c r="AO30" s="155" t="s">
        <v>5898</v>
      </c>
      <c r="AP30" s="155" t="s">
        <v>5898</v>
      </c>
      <c r="AQ30" s="155">
        <v>0.8</v>
      </c>
      <c r="AR30" s="155" t="s">
        <v>5898</v>
      </c>
      <c r="AS30" s="155" t="s">
        <v>5898</v>
      </c>
      <c r="AT30" s="155" t="s">
        <v>5898</v>
      </c>
      <c r="AU30" s="155">
        <v>0.8</v>
      </c>
      <c r="AV30" s="155" t="s">
        <v>5898</v>
      </c>
      <c r="AW30" s="155" t="s">
        <v>5898</v>
      </c>
      <c r="AX30" s="140" t="s">
        <v>5898</v>
      </c>
      <c r="AY30" s="154">
        <v>3</v>
      </c>
      <c r="AZ30" s="155">
        <v>3</v>
      </c>
      <c r="BA30" s="155">
        <v>3</v>
      </c>
      <c r="BB30" s="155">
        <v>3</v>
      </c>
      <c r="BC30" s="155">
        <v>2</v>
      </c>
      <c r="BD30" s="155">
        <v>2</v>
      </c>
      <c r="BE30" s="155">
        <v>2</v>
      </c>
      <c r="BF30" s="155">
        <v>2</v>
      </c>
      <c r="BG30" s="155">
        <v>2</v>
      </c>
      <c r="BH30" s="155">
        <v>2</v>
      </c>
      <c r="BI30" s="155">
        <v>2</v>
      </c>
      <c r="BJ30" s="155">
        <v>2</v>
      </c>
      <c r="BK30" s="155">
        <v>1</v>
      </c>
      <c r="BL30" s="155">
        <v>1</v>
      </c>
      <c r="BM30" s="155">
        <v>1</v>
      </c>
      <c r="BN30" s="155">
        <v>1</v>
      </c>
      <c r="BO30" s="155">
        <v>1</v>
      </c>
      <c r="BP30" s="155">
        <v>1</v>
      </c>
      <c r="BQ30" s="155">
        <v>1</v>
      </c>
      <c r="BR30" s="155">
        <v>1</v>
      </c>
      <c r="BS30" s="155">
        <v>1</v>
      </c>
      <c r="BT30" s="155">
        <v>1</v>
      </c>
      <c r="BU30" s="155">
        <v>1</v>
      </c>
      <c r="BV30" s="155">
        <v>1</v>
      </c>
      <c r="BW30" s="155">
        <v>1</v>
      </c>
      <c r="BX30" s="155">
        <v>1</v>
      </c>
      <c r="BY30" s="155">
        <v>1</v>
      </c>
      <c r="BZ30" s="155">
        <v>1</v>
      </c>
      <c r="CA30" s="155">
        <v>1</v>
      </c>
      <c r="CB30" s="155">
        <v>1</v>
      </c>
      <c r="CC30" s="155">
        <v>1</v>
      </c>
      <c r="CD30" s="155">
        <v>1</v>
      </c>
      <c r="CE30" s="155">
        <v>1</v>
      </c>
      <c r="CF30" s="155">
        <v>1</v>
      </c>
      <c r="CG30" s="155">
        <v>1</v>
      </c>
      <c r="CH30" s="155">
        <v>1</v>
      </c>
      <c r="CI30" s="155">
        <v>1</v>
      </c>
      <c r="CJ30" s="155">
        <v>1</v>
      </c>
      <c r="CK30" s="155">
        <v>1</v>
      </c>
      <c r="CL30" s="156">
        <v>1</v>
      </c>
      <c r="CM30" s="145" t="s">
        <v>5898</v>
      </c>
      <c r="CN30" s="146" t="s">
        <v>5898</v>
      </c>
      <c r="CO30" s="146" t="s">
        <v>5898</v>
      </c>
      <c r="CP30" s="146" t="s">
        <v>5898</v>
      </c>
      <c r="CQ30" s="146">
        <v>0.5</v>
      </c>
      <c r="CR30" s="146" t="s">
        <v>5898</v>
      </c>
      <c r="CS30" s="146" t="s">
        <v>5898</v>
      </c>
      <c r="CT30" s="146" t="s">
        <v>5898</v>
      </c>
      <c r="CU30" s="146" t="s">
        <v>5898</v>
      </c>
      <c r="CV30" s="146" t="s">
        <v>5898</v>
      </c>
      <c r="CW30" s="146" t="s">
        <v>5898</v>
      </c>
      <c r="CX30" s="146" t="s">
        <v>5898</v>
      </c>
      <c r="CY30" s="146">
        <v>1</v>
      </c>
      <c r="CZ30" s="146" t="s">
        <v>5898</v>
      </c>
      <c r="DA30" s="146" t="s">
        <v>5898</v>
      </c>
      <c r="DB30" s="146" t="s">
        <v>5898</v>
      </c>
      <c r="DC30" s="146" t="s">
        <v>5898</v>
      </c>
      <c r="DD30" s="146" t="s">
        <v>5898</v>
      </c>
      <c r="DE30" s="146" t="s">
        <v>5898</v>
      </c>
      <c r="DF30" s="146" t="s">
        <v>5898</v>
      </c>
      <c r="DG30" s="146" t="s">
        <v>5898</v>
      </c>
      <c r="DH30" s="146" t="s">
        <v>5898</v>
      </c>
      <c r="DI30" s="146" t="s">
        <v>5898</v>
      </c>
      <c r="DJ30" s="146" t="s">
        <v>5898</v>
      </c>
      <c r="DK30" s="146" t="s">
        <v>5898</v>
      </c>
      <c r="DL30" s="146" t="s">
        <v>5898</v>
      </c>
      <c r="DM30" s="146" t="s">
        <v>5898</v>
      </c>
      <c r="DN30" s="146" t="s">
        <v>5898</v>
      </c>
      <c r="DO30" s="146" t="s">
        <v>5898</v>
      </c>
      <c r="DP30" s="146" t="s">
        <v>5898</v>
      </c>
      <c r="DQ30" s="146" t="s">
        <v>5898</v>
      </c>
      <c r="DR30" s="146" t="s">
        <v>5898</v>
      </c>
      <c r="DS30" s="146" t="s">
        <v>5898</v>
      </c>
      <c r="DT30" s="146" t="s">
        <v>5898</v>
      </c>
      <c r="DU30" s="146" t="s">
        <v>5898</v>
      </c>
      <c r="DV30" s="146" t="s">
        <v>5898</v>
      </c>
      <c r="DW30" s="146" t="s">
        <v>5898</v>
      </c>
      <c r="DX30" s="146" t="s">
        <v>5898</v>
      </c>
      <c r="DY30" s="146" t="s">
        <v>5898</v>
      </c>
      <c r="DZ30" s="147" t="s">
        <v>5898</v>
      </c>
      <c r="EA30" s="131">
        <v>6.124448799608035E-2</v>
      </c>
      <c r="EB30" s="135">
        <v>4.5007923930269408E-2</v>
      </c>
      <c r="EC30" s="135">
        <v>3.0798640611724725E-2</v>
      </c>
      <c r="ED30" s="135">
        <v>2.3316062176165806E-2</v>
      </c>
      <c r="EE30" s="135">
        <v>7.8627591136526086E-3</v>
      </c>
      <c r="EF30" s="135">
        <v>5.7471264367816091E-3</v>
      </c>
      <c r="EG30" s="135">
        <v>1.8832391713747645E-2</v>
      </c>
      <c r="EH30" s="135">
        <v>1.7401392111368909E-2</v>
      </c>
      <c r="EI30" s="135">
        <v>1.3561620613663334E-2</v>
      </c>
      <c r="EJ30" s="135">
        <v>2.5665704202759064E-2</v>
      </c>
      <c r="EK30" s="123">
        <v>6.124448799608035E-2</v>
      </c>
      <c r="EL30" s="124">
        <v>0</v>
      </c>
      <c r="EM30" s="124">
        <v>0</v>
      </c>
      <c r="EN30" s="124">
        <v>0</v>
      </c>
      <c r="EO30" s="124">
        <v>4.5007923930269408E-2</v>
      </c>
      <c r="EP30" s="124">
        <v>0</v>
      </c>
      <c r="EQ30" s="124">
        <v>0</v>
      </c>
      <c r="ER30" s="124">
        <v>0</v>
      </c>
      <c r="ES30" s="124">
        <v>3.0798640611724725E-2</v>
      </c>
      <c r="ET30" s="124">
        <v>0</v>
      </c>
      <c r="EU30" s="124">
        <v>0</v>
      </c>
      <c r="EV30" s="124">
        <v>0</v>
      </c>
      <c r="EW30" s="124">
        <v>2.3316062176165806E-2</v>
      </c>
      <c r="EX30" s="124">
        <v>0</v>
      </c>
      <c r="EY30" s="124">
        <v>0</v>
      </c>
      <c r="EZ30" s="124">
        <v>0</v>
      </c>
      <c r="FA30" s="124">
        <v>7.8627591136526086E-3</v>
      </c>
      <c r="FB30" s="124">
        <v>0</v>
      </c>
      <c r="FC30" s="124">
        <v>0</v>
      </c>
      <c r="FD30" s="124">
        <v>0</v>
      </c>
      <c r="FE30" s="124">
        <v>5.7471264367816091E-3</v>
      </c>
      <c r="FF30" s="124">
        <v>0</v>
      </c>
      <c r="FG30" s="124">
        <v>0</v>
      </c>
      <c r="FH30" s="124">
        <v>0</v>
      </c>
      <c r="FI30" s="124">
        <v>1.8832391713747645E-2</v>
      </c>
      <c r="FJ30" s="124">
        <v>0</v>
      </c>
      <c r="FK30" s="124">
        <v>0</v>
      </c>
      <c r="FL30" s="124">
        <v>0</v>
      </c>
      <c r="FM30" s="124">
        <v>1.7401392111368909E-2</v>
      </c>
      <c r="FN30" s="124">
        <v>0</v>
      </c>
      <c r="FO30" s="124">
        <v>0</v>
      </c>
      <c r="FP30" s="124">
        <v>0</v>
      </c>
      <c r="FQ30" s="124">
        <v>1.3561620613663334E-2</v>
      </c>
      <c r="FR30" s="124">
        <v>0</v>
      </c>
      <c r="FS30" s="124">
        <v>0</v>
      </c>
      <c r="FT30" s="124">
        <v>0</v>
      </c>
      <c r="FU30" s="124">
        <v>2.5665704202759064E-2</v>
      </c>
      <c r="FV30" s="124">
        <v>0</v>
      </c>
      <c r="FW30" s="124">
        <v>0</v>
      </c>
      <c r="FX30" s="125">
        <v>0</v>
      </c>
      <c r="FY30" s="50" t="s">
        <v>5902</v>
      </c>
      <c r="FZ30" s="88" t="s">
        <v>5898</v>
      </c>
      <c r="GA30" s="88" t="s">
        <v>6531</v>
      </c>
      <c r="GB30" s="88" t="s">
        <v>5898</v>
      </c>
      <c r="GC30" s="88" t="s">
        <v>6033</v>
      </c>
      <c r="GD30" s="88" t="s">
        <v>5898</v>
      </c>
      <c r="GE30" s="88" t="s">
        <v>6457</v>
      </c>
      <c r="GF30" s="88" t="s">
        <v>5898</v>
      </c>
      <c r="GG30" s="88" t="s">
        <v>6147</v>
      </c>
      <c r="GH30" s="88" t="s">
        <v>5898</v>
      </c>
      <c r="GI30" s="88" t="s">
        <v>6532</v>
      </c>
      <c r="GJ30" s="88" t="s">
        <v>5898</v>
      </c>
      <c r="GK30" s="88" t="s">
        <v>5986</v>
      </c>
      <c r="GL30" s="88" t="s">
        <v>5898</v>
      </c>
      <c r="GM30" s="88" t="s">
        <v>6465</v>
      </c>
      <c r="GN30" s="88" t="s">
        <v>5898</v>
      </c>
      <c r="GO30" s="88" t="s">
        <v>6148</v>
      </c>
      <c r="GP30" s="88" t="s">
        <v>5898</v>
      </c>
      <c r="GQ30" s="88" t="s">
        <v>6392</v>
      </c>
      <c r="GR30" s="88" t="s">
        <v>5898</v>
      </c>
      <c r="GS30" s="88" t="s">
        <v>6144</v>
      </c>
      <c r="GT30" s="88" t="s">
        <v>5898</v>
      </c>
      <c r="GU30" s="88" t="s">
        <v>6487</v>
      </c>
      <c r="GV30" s="88" t="s">
        <v>5898</v>
      </c>
      <c r="GW30" s="88" t="s">
        <v>6149</v>
      </c>
      <c r="GX30" s="88" t="s">
        <v>5898</v>
      </c>
      <c r="GY30" s="88" t="s">
        <v>6533</v>
      </c>
      <c r="GZ30" s="88" t="s">
        <v>5898</v>
      </c>
      <c r="HA30" s="88" t="s">
        <v>6150</v>
      </c>
      <c r="HB30" s="88" t="s">
        <v>5898</v>
      </c>
      <c r="HC30" s="88" t="s">
        <v>6534</v>
      </c>
      <c r="HD30" s="88" t="s">
        <v>5898</v>
      </c>
      <c r="HE30" s="88" t="s">
        <v>5991</v>
      </c>
      <c r="HF30" s="88" t="s">
        <v>5898</v>
      </c>
      <c r="HG30" s="88" t="s">
        <v>6454</v>
      </c>
      <c r="HH30" s="88" t="s">
        <v>5898</v>
      </c>
      <c r="HI30" s="88" t="s">
        <v>6151</v>
      </c>
      <c r="HJ30" s="88" t="s">
        <v>5898</v>
      </c>
      <c r="HK30" s="88" t="s">
        <v>6425</v>
      </c>
      <c r="HL30" s="88" t="s">
        <v>5898</v>
      </c>
      <c r="HM30" s="89">
        <v>20.41</v>
      </c>
      <c r="HN30" s="90" t="s">
        <v>5898</v>
      </c>
      <c r="HO30" s="90">
        <v>21.33</v>
      </c>
      <c r="HP30" s="90" t="s">
        <v>5898</v>
      </c>
      <c r="HQ30" s="90">
        <v>31.55</v>
      </c>
      <c r="HR30" s="90" t="s">
        <v>5898</v>
      </c>
      <c r="HS30" s="90">
        <v>35.79</v>
      </c>
      <c r="HT30" s="90" t="s">
        <v>5898</v>
      </c>
      <c r="HU30" s="90">
        <v>47.08</v>
      </c>
      <c r="HV30" s="90" t="s">
        <v>5898</v>
      </c>
      <c r="HW30" s="90">
        <v>38.44</v>
      </c>
      <c r="HX30" s="90" t="s">
        <v>5898</v>
      </c>
      <c r="HY30" s="90">
        <v>57.9</v>
      </c>
      <c r="HZ30" s="90" t="s">
        <v>5898</v>
      </c>
      <c r="IA30" s="90">
        <v>61.88</v>
      </c>
      <c r="IB30" s="90" t="s">
        <v>5898</v>
      </c>
      <c r="IC30" s="90">
        <v>69.95</v>
      </c>
      <c r="ID30" s="90" t="s">
        <v>5898</v>
      </c>
      <c r="IE30" s="90">
        <v>66.069999999999993</v>
      </c>
      <c r="IF30" s="90" t="s">
        <v>5898</v>
      </c>
      <c r="IG30" s="90">
        <v>87</v>
      </c>
      <c r="IH30" s="90" t="s">
        <v>5898</v>
      </c>
      <c r="II30" s="90">
        <v>50.48</v>
      </c>
      <c r="IJ30" s="90" t="s">
        <v>5898</v>
      </c>
      <c r="IK30" s="90">
        <v>53.1</v>
      </c>
      <c r="IL30" s="90" t="s">
        <v>5898</v>
      </c>
      <c r="IM30" s="90">
        <v>36</v>
      </c>
      <c r="IN30" s="90" t="s">
        <v>5898</v>
      </c>
      <c r="IO30" s="90">
        <v>34.479999999999997</v>
      </c>
      <c r="IP30" s="90" t="s">
        <v>5898</v>
      </c>
      <c r="IQ30" s="90">
        <v>37.299999999999997</v>
      </c>
      <c r="IR30" s="90" t="s">
        <v>5898</v>
      </c>
      <c r="IS30" s="90">
        <v>58.99</v>
      </c>
      <c r="IT30" s="90" t="s">
        <v>5898</v>
      </c>
      <c r="IU30" s="90">
        <v>57.9</v>
      </c>
      <c r="IV30" s="90" t="s">
        <v>5898</v>
      </c>
      <c r="IW30" s="90">
        <v>31.17</v>
      </c>
      <c r="IX30" s="90" t="s">
        <v>5898</v>
      </c>
      <c r="IY30" s="90">
        <v>31.17</v>
      </c>
      <c r="IZ30" s="103" t="s">
        <v>5898</v>
      </c>
      <c r="JA30" s="50">
        <v>1.25</v>
      </c>
      <c r="JB30" s="40" t="s">
        <v>5898</v>
      </c>
      <c r="JC30" s="40" t="s">
        <v>5898</v>
      </c>
      <c r="JD30" s="40" t="s">
        <v>5898</v>
      </c>
      <c r="JE30" s="40">
        <v>1.42</v>
      </c>
      <c r="JF30" s="40" t="s">
        <v>5898</v>
      </c>
      <c r="JG30" s="40" t="s">
        <v>5898</v>
      </c>
      <c r="JH30" s="40" t="s">
        <v>5898</v>
      </c>
      <c r="JI30" s="40">
        <v>1.45</v>
      </c>
      <c r="JJ30" s="40" t="s">
        <v>5898</v>
      </c>
      <c r="JK30" s="40" t="s">
        <v>5898</v>
      </c>
      <c r="JL30" s="40" t="s">
        <v>5898</v>
      </c>
      <c r="JM30" s="40">
        <v>1.35</v>
      </c>
      <c r="JN30" s="40" t="s">
        <v>5898</v>
      </c>
      <c r="JO30" s="40" t="s">
        <v>5898</v>
      </c>
      <c r="JP30" s="40" t="s">
        <v>5898</v>
      </c>
      <c r="JQ30" s="40">
        <v>0.55000000000000004</v>
      </c>
      <c r="JR30" s="40" t="s">
        <v>5898</v>
      </c>
      <c r="JS30" s="40" t="s">
        <v>5898</v>
      </c>
      <c r="JT30" s="40" t="s">
        <v>5898</v>
      </c>
      <c r="JU30" s="40">
        <v>0.5</v>
      </c>
      <c r="JV30" s="40" t="s">
        <v>5898</v>
      </c>
      <c r="JW30" s="40" t="s">
        <v>5898</v>
      </c>
      <c r="JX30" s="40" t="s">
        <v>5898</v>
      </c>
      <c r="JY30" s="40">
        <v>1</v>
      </c>
      <c r="JZ30" s="40" t="s">
        <v>5898</v>
      </c>
      <c r="KA30" s="40" t="s">
        <v>5898</v>
      </c>
      <c r="KB30" s="40" t="s">
        <v>5898</v>
      </c>
      <c r="KC30" s="40">
        <v>0.6</v>
      </c>
      <c r="KD30" s="40" t="s">
        <v>5898</v>
      </c>
      <c r="KE30" s="40" t="s">
        <v>5898</v>
      </c>
      <c r="KF30" s="40" t="s">
        <v>5898</v>
      </c>
      <c r="KG30" s="40">
        <v>0.8</v>
      </c>
      <c r="KH30" s="40" t="s">
        <v>5898</v>
      </c>
      <c r="KI30" s="40" t="s">
        <v>5898</v>
      </c>
      <c r="KJ30" s="40" t="s">
        <v>5898</v>
      </c>
      <c r="KK30" s="40">
        <v>0.8</v>
      </c>
      <c r="KL30" s="40" t="s">
        <v>5898</v>
      </c>
      <c r="KM30" s="40" t="s">
        <v>5898</v>
      </c>
      <c r="KN30" s="40" t="s">
        <v>5898</v>
      </c>
    </row>
    <row r="31" spans="1:300" x14ac:dyDescent="0.15">
      <c r="A31" s="53">
        <f>'2015年报分红率'!T33</f>
        <v>28</v>
      </c>
      <c r="B31" s="40" t="str">
        <f>'2015年报分红率'!U33</f>
        <v>000899.SZ</v>
      </c>
      <c r="C31" s="40" t="str">
        <f>'2015年报分红率'!V33</f>
        <v>赣能股份</v>
      </c>
      <c r="D31" s="40" t="str">
        <f>[1]!EM_S_IPO_LISTEDDATE(B31)</f>
        <v>1997-11-26</v>
      </c>
      <c r="E31" s="166">
        <v>19</v>
      </c>
      <c r="F31" s="56">
        <v>3.39</v>
      </c>
      <c r="G31" s="56">
        <v>8.84</v>
      </c>
      <c r="H31" s="157">
        <v>2.5899705014749263E-2</v>
      </c>
      <c r="I31" s="158">
        <v>8.4170565227394741E-3</v>
      </c>
      <c r="J31" s="159">
        <v>1.1082859696832438E-2</v>
      </c>
      <c r="K31" s="154">
        <v>0.47199999999999998</v>
      </c>
      <c r="L31" s="155" t="s">
        <v>5898</v>
      </c>
      <c r="M31" s="155" t="s">
        <v>5898</v>
      </c>
      <c r="N31" s="155" t="s">
        <v>5898</v>
      </c>
      <c r="O31" s="155">
        <v>0.11799999999999999</v>
      </c>
      <c r="P31" s="155" t="s">
        <v>5898</v>
      </c>
      <c r="Q31" s="155" t="s">
        <v>5898</v>
      </c>
      <c r="R31" s="155" t="s">
        <v>5898</v>
      </c>
      <c r="S31" s="155">
        <v>0.11799999999999999</v>
      </c>
      <c r="T31" s="155" t="s">
        <v>5898</v>
      </c>
      <c r="U31" s="155" t="s">
        <v>5898</v>
      </c>
      <c r="V31" s="155" t="s">
        <v>5898</v>
      </c>
      <c r="W31" s="155" t="s">
        <v>5898</v>
      </c>
      <c r="X31" s="155" t="s">
        <v>5898</v>
      </c>
      <c r="Y31" s="155" t="s">
        <v>5898</v>
      </c>
      <c r="Z31" s="155" t="s">
        <v>5898</v>
      </c>
      <c r="AA31" s="155">
        <v>0</v>
      </c>
      <c r="AB31" s="155" t="s">
        <v>5898</v>
      </c>
      <c r="AC31" s="155" t="s">
        <v>5898</v>
      </c>
      <c r="AD31" s="155" t="s">
        <v>5898</v>
      </c>
      <c r="AE31" s="155">
        <v>0</v>
      </c>
      <c r="AF31" s="155" t="s">
        <v>5898</v>
      </c>
      <c r="AG31" s="155" t="s">
        <v>5898</v>
      </c>
      <c r="AH31" s="155" t="s">
        <v>5898</v>
      </c>
      <c r="AI31" s="155">
        <v>0.02</v>
      </c>
      <c r="AJ31" s="155" t="s">
        <v>5898</v>
      </c>
      <c r="AK31" s="155" t="s">
        <v>5898</v>
      </c>
      <c r="AL31" s="155" t="s">
        <v>5898</v>
      </c>
      <c r="AM31" s="155">
        <v>0.1</v>
      </c>
      <c r="AN31" s="155" t="s">
        <v>5898</v>
      </c>
      <c r="AO31" s="155" t="s">
        <v>5898</v>
      </c>
      <c r="AP31" s="155" t="s">
        <v>5898</v>
      </c>
      <c r="AQ31" s="155">
        <v>0</v>
      </c>
      <c r="AR31" s="155" t="s">
        <v>5898</v>
      </c>
      <c r="AS31" s="155" t="s">
        <v>5898</v>
      </c>
      <c r="AT31" s="155" t="s">
        <v>5898</v>
      </c>
      <c r="AU31" s="155">
        <v>0.05</v>
      </c>
      <c r="AV31" s="155" t="s">
        <v>5898</v>
      </c>
      <c r="AW31" s="155" t="s">
        <v>5898</v>
      </c>
      <c r="AX31" s="140" t="s">
        <v>5898</v>
      </c>
      <c r="AY31" s="154">
        <v>1.18</v>
      </c>
      <c r="AZ31" s="155">
        <v>1.18</v>
      </c>
      <c r="BA31" s="155">
        <v>1.18</v>
      </c>
      <c r="BB31" s="155">
        <v>1.18</v>
      </c>
      <c r="BC31" s="155">
        <v>1.18</v>
      </c>
      <c r="BD31" s="155">
        <v>1.18</v>
      </c>
      <c r="BE31" s="155">
        <v>1.18</v>
      </c>
      <c r="BF31" s="155">
        <v>1.18</v>
      </c>
      <c r="BG31" s="155">
        <v>1.18</v>
      </c>
      <c r="BH31" s="155">
        <v>1.18</v>
      </c>
      <c r="BI31" s="155">
        <v>1.18</v>
      </c>
      <c r="BJ31" s="155">
        <v>1.18</v>
      </c>
      <c r="BK31" s="155">
        <v>1.18</v>
      </c>
      <c r="BL31" s="155">
        <v>1.18</v>
      </c>
      <c r="BM31" s="155">
        <v>1.18</v>
      </c>
      <c r="BN31" s="155">
        <v>1.18</v>
      </c>
      <c r="BO31" s="155">
        <v>1.18</v>
      </c>
      <c r="BP31" s="155">
        <v>1.18</v>
      </c>
      <c r="BQ31" s="155">
        <v>1.18</v>
      </c>
      <c r="BR31" s="155">
        <v>1.18</v>
      </c>
      <c r="BS31" s="155">
        <v>1.18</v>
      </c>
      <c r="BT31" s="155">
        <v>1.18</v>
      </c>
      <c r="BU31" s="155">
        <v>1.18</v>
      </c>
      <c r="BV31" s="155">
        <v>1.18</v>
      </c>
      <c r="BW31" s="155">
        <v>1</v>
      </c>
      <c r="BX31" s="155">
        <v>1</v>
      </c>
      <c r="BY31" s="155">
        <v>1</v>
      </c>
      <c r="BZ31" s="155">
        <v>1</v>
      </c>
      <c r="CA31" s="155">
        <v>1</v>
      </c>
      <c r="CB31" s="155">
        <v>1</v>
      </c>
      <c r="CC31" s="155">
        <v>1</v>
      </c>
      <c r="CD31" s="155">
        <v>1</v>
      </c>
      <c r="CE31" s="155">
        <v>1</v>
      </c>
      <c r="CF31" s="155">
        <v>1</v>
      </c>
      <c r="CG31" s="155">
        <v>1</v>
      </c>
      <c r="CH31" s="155">
        <v>1</v>
      </c>
      <c r="CI31" s="155">
        <v>1</v>
      </c>
      <c r="CJ31" s="155">
        <v>1</v>
      </c>
      <c r="CK31" s="155">
        <v>1</v>
      </c>
      <c r="CL31" s="156">
        <v>1</v>
      </c>
      <c r="CM31" s="145" t="s">
        <v>5898</v>
      </c>
      <c r="CN31" s="146" t="s">
        <v>5898</v>
      </c>
      <c r="CO31" s="146" t="s">
        <v>5898</v>
      </c>
      <c r="CP31" s="146" t="s">
        <v>5898</v>
      </c>
      <c r="CQ31" s="146" t="s">
        <v>5898</v>
      </c>
      <c r="CR31" s="146" t="s">
        <v>5898</v>
      </c>
      <c r="CS31" s="146" t="s">
        <v>5898</v>
      </c>
      <c r="CT31" s="146" t="s">
        <v>5898</v>
      </c>
      <c r="CU31" s="146" t="s">
        <v>5898</v>
      </c>
      <c r="CV31" s="146" t="s">
        <v>5898</v>
      </c>
      <c r="CW31" s="146" t="s">
        <v>5898</v>
      </c>
      <c r="CX31" s="146" t="s">
        <v>5898</v>
      </c>
      <c r="CY31" s="146" t="s">
        <v>5898</v>
      </c>
      <c r="CZ31" s="146" t="s">
        <v>5898</v>
      </c>
      <c r="DA31" s="146" t="s">
        <v>5898</v>
      </c>
      <c r="DB31" s="146" t="s">
        <v>5898</v>
      </c>
      <c r="DC31" s="146" t="s">
        <v>5898</v>
      </c>
      <c r="DD31" s="146" t="s">
        <v>5898</v>
      </c>
      <c r="DE31" s="146" t="s">
        <v>5898</v>
      </c>
      <c r="DF31" s="146" t="s">
        <v>5898</v>
      </c>
      <c r="DG31" s="146" t="s">
        <v>5898</v>
      </c>
      <c r="DH31" s="146" t="s">
        <v>5898</v>
      </c>
      <c r="DI31" s="146" t="s">
        <v>5898</v>
      </c>
      <c r="DJ31" s="146" t="s">
        <v>5898</v>
      </c>
      <c r="DK31" s="146">
        <v>0.18</v>
      </c>
      <c r="DL31" s="146" t="s">
        <v>5898</v>
      </c>
      <c r="DM31" s="146" t="s">
        <v>5898</v>
      </c>
      <c r="DN31" s="146" t="s">
        <v>5898</v>
      </c>
      <c r="DO31" s="146" t="s">
        <v>5898</v>
      </c>
      <c r="DP31" s="146" t="s">
        <v>5898</v>
      </c>
      <c r="DQ31" s="146" t="s">
        <v>5898</v>
      </c>
      <c r="DR31" s="146" t="s">
        <v>5898</v>
      </c>
      <c r="DS31" s="146" t="s">
        <v>5898</v>
      </c>
      <c r="DT31" s="146" t="s">
        <v>5898</v>
      </c>
      <c r="DU31" s="146" t="s">
        <v>5898</v>
      </c>
      <c r="DV31" s="146" t="s">
        <v>5898</v>
      </c>
      <c r="DW31" s="146" t="s">
        <v>5898</v>
      </c>
      <c r="DX31" s="146" t="s">
        <v>5898</v>
      </c>
      <c r="DY31" s="146" t="s">
        <v>5898</v>
      </c>
      <c r="DZ31" s="147" t="s">
        <v>5898</v>
      </c>
      <c r="EA31" s="131">
        <v>3.4602076124567477E-2</v>
      </c>
      <c r="EB31" s="135">
        <v>1.4684287812041117E-2</v>
      </c>
      <c r="EC31" s="135">
        <v>1.9493177387914232E-2</v>
      </c>
      <c r="ED31" s="135">
        <v>0</v>
      </c>
      <c r="EE31" s="135">
        <v>0</v>
      </c>
      <c r="EF31" s="135">
        <v>0</v>
      </c>
      <c r="EG31" s="135">
        <v>2.2371364653243852E-3</v>
      </c>
      <c r="EH31" s="135">
        <v>2.5062656641604009E-2</v>
      </c>
      <c r="EI31" s="135">
        <v>0</v>
      </c>
      <c r="EJ31" s="135">
        <v>1.4749262536873156E-2</v>
      </c>
      <c r="EK31" s="123">
        <v>3.4602076124567477E-2</v>
      </c>
      <c r="EL31" s="124">
        <v>0</v>
      </c>
      <c r="EM31" s="124">
        <v>0</v>
      </c>
      <c r="EN31" s="124">
        <v>0</v>
      </c>
      <c r="EO31" s="124">
        <v>1.4684287812041117E-2</v>
      </c>
      <c r="EP31" s="124">
        <v>0</v>
      </c>
      <c r="EQ31" s="124">
        <v>0</v>
      </c>
      <c r="ER31" s="124">
        <v>0</v>
      </c>
      <c r="ES31" s="124">
        <v>1.9493177387914232E-2</v>
      </c>
      <c r="ET31" s="124">
        <v>0</v>
      </c>
      <c r="EU31" s="124">
        <v>0</v>
      </c>
      <c r="EV31" s="124">
        <v>0</v>
      </c>
      <c r="EW31" s="124">
        <v>0</v>
      </c>
      <c r="EX31" s="124">
        <v>0</v>
      </c>
      <c r="EY31" s="124">
        <v>0</v>
      </c>
      <c r="EZ31" s="124">
        <v>0</v>
      </c>
      <c r="FA31" s="124">
        <v>0</v>
      </c>
      <c r="FB31" s="124">
        <v>0</v>
      </c>
      <c r="FC31" s="124">
        <v>0</v>
      </c>
      <c r="FD31" s="124">
        <v>0</v>
      </c>
      <c r="FE31" s="124">
        <v>0</v>
      </c>
      <c r="FF31" s="124">
        <v>0</v>
      </c>
      <c r="FG31" s="124">
        <v>0</v>
      </c>
      <c r="FH31" s="124">
        <v>0</v>
      </c>
      <c r="FI31" s="124">
        <v>2.2371364653243852E-3</v>
      </c>
      <c r="FJ31" s="124">
        <v>0</v>
      </c>
      <c r="FK31" s="124">
        <v>0</v>
      </c>
      <c r="FL31" s="124">
        <v>0</v>
      </c>
      <c r="FM31" s="124">
        <v>2.5062656641604009E-2</v>
      </c>
      <c r="FN31" s="124">
        <v>0</v>
      </c>
      <c r="FO31" s="124">
        <v>0</v>
      </c>
      <c r="FP31" s="124">
        <v>0</v>
      </c>
      <c r="FQ31" s="124">
        <v>0</v>
      </c>
      <c r="FR31" s="124">
        <v>0</v>
      </c>
      <c r="FS31" s="124">
        <v>0</v>
      </c>
      <c r="FT31" s="124">
        <v>0</v>
      </c>
      <c r="FU31" s="124">
        <v>1.4749262536873156E-2</v>
      </c>
      <c r="FV31" s="124">
        <v>0</v>
      </c>
      <c r="FW31" s="124">
        <v>0</v>
      </c>
      <c r="FX31" s="125">
        <v>0</v>
      </c>
      <c r="FY31" s="50" t="s">
        <v>5907</v>
      </c>
      <c r="FZ31" s="88" t="s">
        <v>5898</v>
      </c>
      <c r="GA31" s="88" t="s">
        <v>6378</v>
      </c>
      <c r="GB31" s="88" t="s">
        <v>5898</v>
      </c>
      <c r="GC31" s="88" t="s">
        <v>6143</v>
      </c>
      <c r="GD31" s="88" t="s">
        <v>5898</v>
      </c>
      <c r="GE31" s="88" t="s">
        <v>6427</v>
      </c>
      <c r="GF31" s="88" t="s">
        <v>5898</v>
      </c>
      <c r="GG31" s="88" t="s">
        <v>6152</v>
      </c>
      <c r="GH31" s="88" t="s">
        <v>5898</v>
      </c>
      <c r="GI31" s="88" t="s">
        <v>6535</v>
      </c>
      <c r="GJ31" s="88" t="s">
        <v>5898</v>
      </c>
      <c r="GK31" s="88" t="s">
        <v>6044</v>
      </c>
      <c r="GL31" s="88" t="s">
        <v>5898</v>
      </c>
      <c r="GM31" s="88" t="s">
        <v>6401</v>
      </c>
      <c r="GN31" s="88" t="s">
        <v>5898</v>
      </c>
      <c r="GO31" s="88" t="s">
        <v>6153</v>
      </c>
      <c r="GP31" s="88" t="s">
        <v>5898</v>
      </c>
      <c r="GQ31" s="88" t="s">
        <v>6402</v>
      </c>
      <c r="GR31" s="88" t="s">
        <v>5898</v>
      </c>
      <c r="GS31" s="88" t="s">
        <v>6144</v>
      </c>
      <c r="GT31" s="88" t="s">
        <v>5898</v>
      </c>
      <c r="GU31" s="88" t="s">
        <v>6536</v>
      </c>
      <c r="GV31" s="88" t="s">
        <v>5898</v>
      </c>
      <c r="GW31" s="88" t="s">
        <v>6154</v>
      </c>
      <c r="GX31" s="88" t="s">
        <v>5898</v>
      </c>
      <c r="GY31" s="88" t="s">
        <v>6452</v>
      </c>
      <c r="GZ31" s="88" t="s">
        <v>5898</v>
      </c>
      <c r="HA31" s="88" t="s">
        <v>6155</v>
      </c>
      <c r="HB31" s="88" t="s">
        <v>5898</v>
      </c>
      <c r="HC31" s="88" t="s">
        <v>6537</v>
      </c>
      <c r="HD31" s="88" t="s">
        <v>5898</v>
      </c>
      <c r="HE31" s="88" t="s">
        <v>6049</v>
      </c>
      <c r="HF31" s="88" t="s">
        <v>5898</v>
      </c>
      <c r="HG31" s="88" t="s">
        <v>6538</v>
      </c>
      <c r="HH31" s="88" t="s">
        <v>5898</v>
      </c>
      <c r="HI31" s="88" t="s">
        <v>6156</v>
      </c>
      <c r="HJ31" s="88" t="s">
        <v>5898</v>
      </c>
      <c r="HK31" s="88" t="s">
        <v>6463</v>
      </c>
      <c r="HL31" s="88" t="s">
        <v>5898</v>
      </c>
      <c r="HM31" s="89">
        <v>11.56</v>
      </c>
      <c r="HN31" s="90" t="s">
        <v>5898</v>
      </c>
      <c r="HO31" s="90">
        <v>14.95</v>
      </c>
      <c r="HP31" s="90" t="s">
        <v>5898</v>
      </c>
      <c r="HQ31" s="90">
        <v>6.81</v>
      </c>
      <c r="HR31" s="90" t="s">
        <v>5898</v>
      </c>
      <c r="HS31" s="90">
        <v>4.78</v>
      </c>
      <c r="HT31" s="90" t="s">
        <v>5898</v>
      </c>
      <c r="HU31" s="90">
        <v>5.13</v>
      </c>
      <c r="HV31" s="90" t="s">
        <v>5898</v>
      </c>
      <c r="HW31" s="90">
        <v>5.17</v>
      </c>
      <c r="HX31" s="90" t="s">
        <v>5898</v>
      </c>
      <c r="HY31" s="90">
        <v>4.0999999999999996</v>
      </c>
      <c r="HZ31" s="90" t="s">
        <v>5898</v>
      </c>
      <c r="IA31" s="90">
        <v>3.83</v>
      </c>
      <c r="IB31" s="90" t="s">
        <v>5898</v>
      </c>
      <c r="IC31" s="90">
        <v>4.08</v>
      </c>
      <c r="ID31" s="90" t="s">
        <v>5898</v>
      </c>
      <c r="IE31" s="90">
        <v>6.65</v>
      </c>
      <c r="IF31" s="90" t="s">
        <v>5898</v>
      </c>
      <c r="IG31" s="90">
        <v>5.93</v>
      </c>
      <c r="IH31" s="90" t="s">
        <v>5898</v>
      </c>
      <c r="II31" s="90">
        <v>4.8099999999999996</v>
      </c>
      <c r="IJ31" s="90" t="s">
        <v>5898</v>
      </c>
      <c r="IK31" s="90">
        <v>8.94</v>
      </c>
      <c r="IL31" s="90" t="s">
        <v>5898</v>
      </c>
      <c r="IM31" s="90">
        <v>6.23</v>
      </c>
      <c r="IN31" s="90" t="s">
        <v>5898</v>
      </c>
      <c r="IO31" s="90">
        <v>3.99</v>
      </c>
      <c r="IP31" s="90" t="s">
        <v>5898</v>
      </c>
      <c r="IQ31" s="90">
        <v>5.01</v>
      </c>
      <c r="IR31" s="90" t="s">
        <v>5898</v>
      </c>
      <c r="IS31" s="90">
        <v>10.92</v>
      </c>
      <c r="IT31" s="90" t="s">
        <v>5898</v>
      </c>
      <c r="IU31" s="90">
        <v>6.47</v>
      </c>
      <c r="IV31" s="90" t="s">
        <v>5898</v>
      </c>
      <c r="IW31" s="90">
        <v>3.39</v>
      </c>
      <c r="IX31" s="90" t="s">
        <v>5898</v>
      </c>
      <c r="IY31" s="90">
        <v>3.33</v>
      </c>
      <c r="IZ31" s="103" t="s">
        <v>5898</v>
      </c>
      <c r="JA31" s="50">
        <v>0.4</v>
      </c>
      <c r="JB31" s="40" t="s">
        <v>5898</v>
      </c>
      <c r="JC31" s="40" t="s">
        <v>5898</v>
      </c>
      <c r="JD31" s="40" t="s">
        <v>5898</v>
      </c>
      <c r="JE31" s="40">
        <v>0.1</v>
      </c>
      <c r="JF31" s="40" t="s">
        <v>5898</v>
      </c>
      <c r="JG31" s="40" t="s">
        <v>5898</v>
      </c>
      <c r="JH31" s="40" t="s">
        <v>5898</v>
      </c>
      <c r="JI31" s="40">
        <v>0.1</v>
      </c>
      <c r="JJ31" s="40" t="s">
        <v>5898</v>
      </c>
      <c r="JK31" s="40" t="s">
        <v>5898</v>
      </c>
      <c r="JL31" s="40" t="s">
        <v>5898</v>
      </c>
      <c r="JM31" s="40" t="s">
        <v>5898</v>
      </c>
      <c r="JN31" s="40" t="s">
        <v>5898</v>
      </c>
      <c r="JO31" s="40" t="s">
        <v>5898</v>
      </c>
      <c r="JP31" s="40" t="s">
        <v>5898</v>
      </c>
      <c r="JQ31" s="40">
        <v>0</v>
      </c>
      <c r="JR31" s="40" t="s">
        <v>5898</v>
      </c>
      <c r="JS31" s="40" t="s">
        <v>5898</v>
      </c>
      <c r="JT31" s="40" t="s">
        <v>5898</v>
      </c>
      <c r="JU31" s="40">
        <v>0</v>
      </c>
      <c r="JV31" s="40" t="s">
        <v>5898</v>
      </c>
      <c r="JW31" s="40" t="s">
        <v>5898</v>
      </c>
      <c r="JX31" s="40" t="s">
        <v>5898</v>
      </c>
      <c r="JY31" s="40">
        <v>0.02</v>
      </c>
      <c r="JZ31" s="40" t="s">
        <v>5898</v>
      </c>
      <c r="KA31" s="40" t="s">
        <v>5898</v>
      </c>
      <c r="KB31" s="40" t="s">
        <v>5898</v>
      </c>
      <c r="KC31" s="40">
        <v>0.1</v>
      </c>
      <c r="KD31" s="40" t="s">
        <v>5898</v>
      </c>
      <c r="KE31" s="40" t="s">
        <v>5898</v>
      </c>
      <c r="KF31" s="40" t="s">
        <v>5898</v>
      </c>
      <c r="KG31" s="40">
        <v>0</v>
      </c>
      <c r="KH31" s="40" t="s">
        <v>5898</v>
      </c>
      <c r="KI31" s="40" t="s">
        <v>5898</v>
      </c>
      <c r="KJ31" s="40" t="s">
        <v>5898</v>
      </c>
      <c r="KK31" s="40">
        <v>0.05</v>
      </c>
      <c r="KL31" s="40" t="s">
        <v>5898</v>
      </c>
      <c r="KM31" s="40" t="s">
        <v>5898</v>
      </c>
      <c r="KN31" s="40" t="s">
        <v>5898</v>
      </c>
    </row>
    <row r="32" spans="1:300" x14ac:dyDescent="0.15">
      <c r="A32" s="53">
        <f>'2015年报分红率'!T34</f>
        <v>29</v>
      </c>
      <c r="B32" s="40" t="str">
        <f>'2015年报分红率'!U34</f>
        <v>001696.SZ</v>
      </c>
      <c r="C32" s="40" t="str">
        <f>'2015年报分红率'!V34</f>
        <v>宗申动力</v>
      </c>
      <c r="D32" s="40" t="str">
        <f>[1]!EM_S_IPO_LISTEDDATE(B32)</f>
        <v>1997-03-06</v>
      </c>
      <c r="E32" s="166">
        <v>19</v>
      </c>
      <c r="F32" s="56">
        <v>9.75</v>
      </c>
      <c r="G32" s="56">
        <v>10</v>
      </c>
      <c r="H32" s="157">
        <v>5.5378461538461543E-2</v>
      </c>
      <c r="I32" s="158">
        <v>1.2215837104072397E-2</v>
      </c>
      <c r="J32" s="159">
        <v>1.5302101418981634E-2</v>
      </c>
      <c r="K32" s="154">
        <v>1.5911999999999999</v>
      </c>
      <c r="L32" s="155" t="s">
        <v>5898</v>
      </c>
      <c r="M32" s="155" t="s">
        <v>5898</v>
      </c>
      <c r="N32" s="155" t="s">
        <v>5898</v>
      </c>
      <c r="O32" s="155">
        <v>0.1326</v>
      </c>
      <c r="P32" s="155" t="s">
        <v>5898</v>
      </c>
      <c r="Q32" s="155" t="s">
        <v>5898</v>
      </c>
      <c r="R32" s="155" t="s">
        <v>5898</v>
      </c>
      <c r="S32" s="155">
        <v>0.1326</v>
      </c>
      <c r="T32" s="155" t="s">
        <v>5898</v>
      </c>
      <c r="U32" s="155" t="s">
        <v>5898</v>
      </c>
      <c r="V32" s="155" t="s">
        <v>5898</v>
      </c>
      <c r="W32" s="155">
        <v>0.221</v>
      </c>
      <c r="X32" s="155" t="s">
        <v>5898</v>
      </c>
      <c r="Y32" s="155">
        <v>0</v>
      </c>
      <c r="Z32" s="155" t="s">
        <v>5898</v>
      </c>
      <c r="AA32" s="155">
        <v>0.88400000000000001</v>
      </c>
      <c r="AB32" s="155" t="s">
        <v>5898</v>
      </c>
      <c r="AC32" s="155" t="s">
        <v>5898</v>
      </c>
      <c r="AD32" s="155" t="s">
        <v>5898</v>
      </c>
      <c r="AE32" s="155">
        <v>1.768</v>
      </c>
      <c r="AF32" s="155" t="s">
        <v>5898</v>
      </c>
      <c r="AG32" s="155" t="s">
        <v>5898</v>
      </c>
      <c r="AH32" s="155" t="s">
        <v>5898</v>
      </c>
      <c r="AI32" s="155">
        <v>0.13</v>
      </c>
      <c r="AJ32" s="155" t="s">
        <v>5898</v>
      </c>
      <c r="AK32" s="155" t="s">
        <v>5898</v>
      </c>
      <c r="AL32" s="155" t="s">
        <v>5898</v>
      </c>
      <c r="AM32" s="155">
        <v>0.4</v>
      </c>
      <c r="AN32" s="155" t="s">
        <v>5898</v>
      </c>
      <c r="AO32" s="155" t="s">
        <v>5898</v>
      </c>
      <c r="AP32" s="155" t="s">
        <v>5898</v>
      </c>
      <c r="AQ32" s="155">
        <v>0</v>
      </c>
      <c r="AR32" s="155" t="s">
        <v>5898</v>
      </c>
      <c r="AS32" s="155">
        <v>0.12</v>
      </c>
      <c r="AT32" s="155" t="s">
        <v>5898</v>
      </c>
      <c r="AU32" s="155">
        <v>0.02</v>
      </c>
      <c r="AV32" s="155" t="s">
        <v>5898</v>
      </c>
      <c r="AW32" s="155" t="s">
        <v>5898</v>
      </c>
      <c r="AX32" s="140" t="s">
        <v>5898</v>
      </c>
      <c r="AY32" s="154">
        <v>4.42</v>
      </c>
      <c r="AZ32" s="155">
        <v>4.42</v>
      </c>
      <c r="BA32" s="155">
        <v>4.42</v>
      </c>
      <c r="BB32" s="155">
        <v>4.42</v>
      </c>
      <c r="BC32" s="155">
        <v>4.42</v>
      </c>
      <c r="BD32" s="155">
        <v>4.42</v>
      </c>
      <c r="BE32" s="155">
        <v>4.42</v>
      </c>
      <c r="BF32" s="155">
        <v>4.42</v>
      </c>
      <c r="BG32" s="155">
        <v>4.42</v>
      </c>
      <c r="BH32" s="155">
        <v>4.42</v>
      </c>
      <c r="BI32" s="155">
        <v>4.42</v>
      </c>
      <c r="BJ32" s="155">
        <v>4.42</v>
      </c>
      <c r="BK32" s="155">
        <v>4.42</v>
      </c>
      <c r="BL32" s="155">
        <v>4.42</v>
      </c>
      <c r="BM32" s="155">
        <v>4.42</v>
      </c>
      <c r="BN32" s="155">
        <v>4.42</v>
      </c>
      <c r="BO32" s="155">
        <v>4.42</v>
      </c>
      <c r="BP32" s="155">
        <v>4.42</v>
      </c>
      <c r="BQ32" s="155">
        <v>4.42</v>
      </c>
      <c r="BR32" s="155">
        <v>4.42</v>
      </c>
      <c r="BS32" s="155">
        <v>4.42</v>
      </c>
      <c r="BT32" s="155">
        <v>4.42</v>
      </c>
      <c r="BU32" s="155">
        <v>4.42</v>
      </c>
      <c r="BV32" s="155">
        <v>4.42</v>
      </c>
      <c r="BW32" s="155">
        <v>2.6</v>
      </c>
      <c r="BX32" s="155">
        <v>2.6</v>
      </c>
      <c r="BY32" s="155">
        <v>2.6</v>
      </c>
      <c r="BZ32" s="155">
        <v>2.6</v>
      </c>
      <c r="CA32" s="155">
        <v>2</v>
      </c>
      <c r="CB32" s="155">
        <v>2</v>
      </c>
      <c r="CC32" s="155">
        <v>2</v>
      </c>
      <c r="CD32" s="155">
        <v>2</v>
      </c>
      <c r="CE32" s="155">
        <v>2</v>
      </c>
      <c r="CF32" s="155">
        <v>2</v>
      </c>
      <c r="CG32" s="155">
        <v>1</v>
      </c>
      <c r="CH32" s="155">
        <v>1</v>
      </c>
      <c r="CI32" s="155">
        <v>1</v>
      </c>
      <c r="CJ32" s="155">
        <v>1</v>
      </c>
      <c r="CK32" s="155">
        <v>1</v>
      </c>
      <c r="CL32" s="156">
        <v>1</v>
      </c>
      <c r="CM32" s="145" t="s">
        <v>5898</v>
      </c>
      <c r="CN32" s="146" t="s">
        <v>5898</v>
      </c>
      <c r="CO32" s="146" t="s">
        <v>5898</v>
      </c>
      <c r="CP32" s="146" t="s">
        <v>5898</v>
      </c>
      <c r="CQ32" s="146" t="s">
        <v>5898</v>
      </c>
      <c r="CR32" s="146" t="s">
        <v>5898</v>
      </c>
      <c r="CS32" s="146" t="s">
        <v>5898</v>
      </c>
      <c r="CT32" s="146" t="s">
        <v>5898</v>
      </c>
      <c r="CU32" s="146" t="s">
        <v>5898</v>
      </c>
      <c r="CV32" s="146" t="s">
        <v>5898</v>
      </c>
      <c r="CW32" s="146" t="s">
        <v>5898</v>
      </c>
      <c r="CX32" s="146" t="s">
        <v>5898</v>
      </c>
      <c r="CY32" s="146" t="s">
        <v>5898</v>
      </c>
      <c r="CZ32" s="146" t="s">
        <v>5898</v>
      </c>
      <c r="DA32" s="146" t="s">
        <v>5898</v>
      </c>
      <c r="DB32" s="146" t="s">
        <v>5898</v>
      </c>
      <c r="DC32" s="146" t="s">
        <v>5898</v>
      </c>
      <c r="DD32" s="146" t="s">
        <v>5898</v>
      </c>
      <c r="DE32" s="146" t="s">
        <v>5898</v>
      </c>
      <c r="DF32" s="146" t="s">
        <v>5898</v>
      </c>
      <c r="DG32" s="146" t="s">
        <v>5898</v>
      </c>
      <c r="DH32" s="146" t="s">
        <v>5898</v>
      </c>
      <c r="DI32" s="146" t="s">
        <v>5898</v>
      </c>
      <c r="DJ32" s="146" t="s">
        <v>5898</v>
      </c>
      <c r="DK32" s="146">
        <v>0.7</v>
      </c>
      <c r="DL32" s="146" t="s">
        <v>5898</v>
      </c>
      <c r="DM32" s="146" t="s">
        <v>5898</v>
      </c>
      <c r="DN32" s="146" t="s">
        <v>5898</v>
      </c>
      <c r="DO32" s="146">
        <v>0.3</v>
      </c>
      <c r="DP32" s="146" t="s">
        <v>5898</v>
      </c>
      <c r="DQ32" s="146" t="s">
        <v>5898</v>
      </c>
      <c r="DR32" s="146" t="s">
        <v>5898</v>
      </c>
      <c r="DS32" s="146" t="s">
        <v>5898</v>
      </c>
      <c r="DT32" s="146" t="s">
        <v>5898</v>
      </c>
      <c r="DU32" s="146">
        <v>1</v>
      </c>
      <c r="DV32" s="146" t="s">
        <v>5898</v>
      </c>
      <c r="DW32" s="146" t="s">
        <v>5898</v>
      </c>
      <c r="DX32" s="146" t="s">
        <v>5898</v>
      </c>
      <c r="DY32" s="146" t="s">
        <v>5898</v>
      </c>
      <c r="DZ32" s="147" t="s">
        <v>5898</v>
      </c>
      <c r="EA32" s="131">
        <v>2.6049204052098408E-2</v>
      </c>
      <c r="EB32" s="135">
        <v>3.7641154328732747E-3</v>
      </c>
      <c r="EC32" s="135">
        <v>6.382978723404255E-3</v>
      </c>
      <c r="ED32" s="135">
        <v>8.6206896551724137E-3</v>
      </c>
      <c r="EE32" s="135">
        <v>3.2894736842105261E-2</v>
      </c>
      <c r="EF32" s="135">
        <v>3.9408866995073892E-2</v>
      </c>
      <c r="EG32" s="135">
        <v>2.6752273943285178E-3</v>
      </c>
      <c r="EH32" s="135">
        <v>2.717391304347826E-2</v>
      </c>
      <c r="EI32" s="135">
        <v>4.0000000000000001E-3</v>
      </c>
      <c r="EJ32" s="135">
        <v>2.0512820512820513E-3</v>
      </c>
      <c r="EK32" s="123">
        <v>2.6049204052098408E-2</v>
      </c>
      <c r="EL32" s="124">
        <v>0</v>
      </c>
      <c r="EM32" s="124">
        <v>0</v>
      </c>
      <c r="EN32" s="124">
        <v>0</v>
      </c>
      <c r="EO32" s="124">
        <v>3.7641154328732747E-3</v>
      </c>
      <c r="EP32" s="124">
        <v>0</v>
      </c>
      <c r="EQ32" s="124">
        <v>0</v>
      </c>
      <c r="ER32" s="124">
        <v>0</v>
      </c>
      <c r="ES32" s="124">
        <v>6.382978723404255E-3</v>
      </c>
      <c r="ET32" s="124">
        <v>0</v>
      </c>
      <c r="EU32" s="124">
        <v>0</v>
      </c>
      <c r="EV32" s="124">
        <v>0</v>
      </c>
      <c r="EW32" s="124">
        <v>8.6206896551724137E-3</v>
      </c>
      <c r="EX32" s="124">
        <v>0</v>
      </c>
      <c r="EY32" s="124">
        <v>0</v>
      </c>
      <c r="EZ32" s="124">
        <v>0</v>
      </c>
      <c r="FA32" s="124">
        <v>3.2894736842105261E-2</v>
      </c>
      <c r="FB32" s="124">
        <v>0</v>
      </c>
      <c r="FC32" s="124">
        <v>0</v>
      </c>
      <c r="FD32" s="124">
        <v>0</v>
      </c>
      <c r="FE32" s="124">
        <v>3.9408866995073892E-2</v>
      </c>
      <c r="FF32" s="124">
        <v>0</v>
      </c>
      <c r="FG32" s="124">
        <v>0</v>
      </c>
      <c r="FH32" s="124">
        <v>0</v>
      </c>
      <c r="FI32" s="124">
        <v>2.6752273943285178E-3</v>
      </c>
      <c r="FJ32" s="124">
        <v>0</v>
      </c>
      <c r="FK32" s="124">
        <v>0</v>
      </c>
      <c r="FL32" s="124">
        <v>0</v>
      </c>
      <c r="FM32" s="124">
        <v>2.717391304347826E-2</v>
      </c>
      <c r="FN32" s="124">
        <v>0</v>
      </c>
      <c r="FO32" s="124">
        <v>0</v>
      </c>
      <c r="FP32" s="124">
        <v>0</v>
      </c>
      <c r="FQ32" s="124">
        <v>0</v>
      </c>
      <c r="FR32" s="124">
        <v>0</v>
      </c>
      <c r="FS32" s="124">
        <v>4.0000000000000001E-3</v>
      </c>
      <c r="FT32" s="124">
        <v>0</v>
      </c>
      <c r="FU32" s="124">
        <v>2.0512820512820513E-3</v>
      </c>
      <c r="FV32" s="124">
        <v>0</v>
      </c>
      <c r="FW32" s="124">
        <v>0</v>
      </c>
      <c r="FX32" s="125">
        <v>0</v>
      </c>
      <c r="FY32" s="50" t="s">
        <v>5945</v>
      </c>
      <c r="FZ32" s="88" t="s">
        <v>5898</v>
      </c>
      <c r="GA32" s="88" t="s">
        <v>6443</v>
      </c>
      <c r="GB32" s="88" t="s">
        <v>5898</v>
      </c>
      <c r="GC32" s="88" t="s">
        <v>6157</v>
      </c>
      <c r="GD32" s="88" t="s">
        <v>5898</v>
      </c>
      <c r="GE32" s="88" t="s">
        <v>6539</v>
      </c>
      <c r="GF32" s="88" t="s">
        <v>5898</v>
      </c>
      <c r="GG32" s="88" t="s">
        <v>6043</v>
      </c>
      <c r="GH32" s="88" t="s">
        <v>5898</v>
      </c>
      <c r="GI32" s="88" t="s">
        <v>6428</v>
      </c>
      <c r="GJ32" s="88" t="s">
        <v>5898</v>
      </c>
      <c r="GK32" s="88" t="s">
        <v>6044</v>
      </c>
      <c r="GL32" s="88" t="s">
        <v>5898</v>
      </c>
      <c r="GM32" s="88" t="s">
        <v>6540</v>
      </c>
      <c r="GN32" s="88" t="s">
        <v>5898</v>
      </c>
      <c r="GO32" s="88" t="s">
        <v>6158</v>
      </c>
      <c r="GP32" s="88" t="s">
        <v>5898</v>
      </c>
      <c r="GQ32" s="88" t="s">
        <v>6541</v>
      </c>
      <c r="GR32" s="88" t="s">
        <v>5898</v>
      </c>
      <c r="GS32" s="88" t="s">
        <v>6159</v>
      </c>
      <c r="GT32" s="88" t="s">
        <v>5898</v>
      </c>
      <c r="GU32" s="88" t="s">
        <v>6536</v>
      </c>
      <c r="GV32" s="88" t="s">
        <v>5898</v>
      </c>
      <c r="GW32" s="88" t="s">
        <v>6118</v>
      </c>
      <c r="GX32" s="88" t="s">
        <v>5898</v>
      </c>
      <c r="GY32" s="88" t="s">
        <v>6522</v>
      </c>
      <c r="GZ32" s="88" t="s">
        <v>5898</v>
      </c>
      <c r="HA32" s="88" t="s">
        <v>6160</v>
      </c>
      <c r="HB32" s="88" t="s">
        <v>5898</v>
      </c>
      <c r="HC32" s="88" t="s">
        <v>6415</v>
      </c>
      <c r="HD32" s="88" t="s">
        <v>5898</v>
      </c>
      <c r="HE32" s="88" t="s">
        <v>6120</v>
      </c>
      <c r="HF32" s="88" t="s">
        <v>5898</v>
      </c>
      <c r="HG32" s="88" t="s">
        <v>6542</v>
      </c>
      <c r="HH32" s="88" t="s">
        <v>5898</v>
      </c>
      <c r="HI32" s="88" t="s">
        <v>6151</v>
      </c>
      <c r="HJ32" s="88" t="s">
        <v>5898</v>
      </c>
      <c r="HK32" s="88" t="s">
        <v>6543</v>
      </c>
      <c r="HL32" s="88" t="s">
        <v>5898</v>
      </c>
      <c r="HM32" s="89">
        <v>13.82</v>
      </c>
      <c r="HN32" s="90" t="s">
        <v>5898</v>
      </c>
      <c r="HO32" s="90">
        <v>17.25</v>
      </c>
      <c r="HP32" s="90" t="s">
        <v>5898</v>
      </c>
      <c r="HQ32" s="90">
        <v>7.97</v>
      </c>
      <c r="HR32" s="90" t="s">
        <v>5898</v>
      </c>
      <c r="HS32" s="90">
        <v>4.53</v>
      </c>
      <c r="HT32" s="90" t="s">
        <v>5898</v>
      </c>
      <c r="HU32" s="90">
        <v>4.7</v>
      </c>
      <c r="HV32" s="90" t="s">
        <v>5898</v>
      </c>
      <c r="HW32" s="90">
        <v>4.7</v>
      </c>
      <c r="HX32" s="90" t="s">
        <v>5898</v>
      </c>
      <c r="HY32" s="90">
        <v>5.8</v>
      </c>
      <c r="HZ32" s="90" t="s">
        <v>5898</v>
      </c>
      <c r="IA32" s="90">
        <v>5.92</v>
      </c>
      <c r="IB32" s="90" t="s">
        <v>5898</v>
      </c>
      <c r="IC32" s="90">
        <v>6.08</v>
      </c>
      <c r="ID32" s="90" t="s">
        <v>5898</v>
      </c>
      <c r="IE32" s="90">
        <v>7.19</v>
      </c>
      <c r="IF32" s="90" t="s">
        <v>5898</v>
      </c>
      <c r="IG32" s="90">
        <v>10.15</v>
      </c>
      <c r="IH32" s="90" t="s">
        <v>5898</v>
      </c>
      <c r="II32" s="90">
        <v>10.08</v>
      </c>
      <c r="IJ32" s="90" t="s">
        <v>5898</v>
      </c>
      <c r="IK32" s="90">
        <v>18.690000000000001</v>
      </c>
      <c r="IL32" s="90" t="s">
        <v>5898</v>
      </c>
      <c r="IM32" s="90">
        <v>10</v>
      </c>
      <c r="IN32" s="90" t="s">
        <v>5898</v>
      </c>
      <c r="IO32" s="90">
        <v>7.36</v>
      </c>
      <c r="IP32" s="90" t="s">
        <v>5898</v>
      </c>
      <c r="IQ32" s="90">
        <v>7.86</v>
      </c>
      <c r="IR32" s="90" t="s">
        <v>5898</v>
      </c>
      <c r="IS32" s="90">
        <v>23.78</v>
      </c>
      <c r="IT32" s="90" t="s">
        <v>5898</v>
      </c>
      <c r="IU32" s="90">
        <v>30</v>
      </c>
      <c r="IV32" s="90" t="s">
        <v>5898</v>
      </c>
      <c r="IW32" s="90">
        <v>9.75</v>
      </c>
      <c r="IX32" s="90" t="s">
        <v>5898</v>
      </c>
      <c r="IY32" s="90">
        <v>4.9000000000000004</v>
      </c>
      <c r="IZ32" s="103" t="s">
        <v>5898</v>
      </c>
      <c r="JA32" s="50">
        <v>0.36</v>
      </c>
      <c r="JB32" s="40" t="s">
        <v>5898</v>
      </c>
      <c r="JC32" s="40" t="s">
        <v>5898</v>
      </c>
      <c r="JD32" s="40" t="s">
        <v>5898</v>
      </c>
      <c r="JE32" s="40">
        <v>0.03</v>
      </c>
      <c r="JF32" s="40" t="s">
        <v>5898</v>
      </c>
      <c r="JG32" s="40" t="s">
        <v>5898</v>
      </c>
      <c r="JH32" s="40" t="s">
        <v>5898</v>
      </c>
      <c r="JI32" s="40">
        <v>0.03</v>
      </c>
      <c r="JJ32" s="40" t="s">
        <v>5898</v>
      </c>
      <c r="JK32" s="40" t="s">
        <v>5898</v>
      </c>
      <c r="JL32" s="40" t="s">
        <v>5898</v>
      </c>
      <c r="JM32" s="40">
        <v>0.05</v>
      </c>
      <c r="JN32" s="40" t="s">
        <v>5898</v>
      </c>
      <c r="JO32" s="40">
        <v>0</v>
      </c>
      <c r="JP32" s="40" t="s">
        <v>5898</v>
      </c>
      <c r="JQ32" s="40">
        <v>0.2</v>
      </c>
      <c r="JR32" s="40" t="s">
        <v>5898</v>
      </c>
      <c r="JS32" s="40" t="s">
        <v>5898</v>
      </c>
      <c r="JT32" s="40" t="s">
        <v>5898</v>
      </c>
      <c r="JU32" s="40">
        <v>0.4</v>
      </c>
      <c r="JV32" s="40" t="s">
        <v>5898</v>
      </c>
      <c r="JW32" s="40" t="s">
        <v>5898</v>
      </c>
      <c r="JX32" s="40" t="s">
        <v>5898</v>
      </c>
      <c r="JY32" s="40">
        <v>0.05</v>
      </c>
      <c r="JZ32" s="40" t="s">
        <v>5898</v>
      </c>
      <c r="KA32" s="40" t="s">
        <v>5898</v>
      </c>
      <c r="KB32" s="40" t="s">
        <v>5898</v>
      </c>
      <c r="KC32" s="40">
        <v>0.2</v>
      </c>
      <c r="KD32" s="40" t="s">
        <v>5898</v>
      </c>
      <c r="KE32" s="40" t="s">
        <v>5898</v>
      </c>
      <c r="KF32" s="40" t="s">
        <v>5898</v>
      </c>
      <c r="KG32" s="40">
        <v>0</v>
      </c>
      <c r="KH32" s="40" t="s">
        <v>5898</v>
      </c>
      <c r="KI32" s="40">
        <v>0.12</v>
      </c>
      <c r="KJ32" s="40" t="s">
        <v>5898</v>
      </c>
      <c r="KK32" s="40">
        <v>0.02</v>
      </c>
      <c r="KL32" s="40" t="s">
        <v>5898</v>
      </c>
      <c r="KM32" s="40" t="s">
        <v>5898</v>
      </c>
      <c r="KN32" s="40" t="s">
        <v>5898</v>
      </c>
    </row>
    <row r="33" spans="1:300" x14ac:dyDescent="0.15">
      <c r="A33" s="53">
        <f>'2015年报分红率'!T35</f>
        <v>30</v>
      </c>
      <c r="B33" s="40" t="str">
        <f>'2015年报分红率'!U35</f>
        <v>002003.SZ</v>
      </c>
      <c r="C33" s="40" t="str">
        <f>'2015年报分红率'!V35</f>
        <v>伟星股份</v>
      </c>
      <c r="D33" s="40" t="str">
        <f>[1]!EM_S_IPO_LISTEDDATE(B33)</f>
        <v>2004-06-25</v>
      </c>
      <c r="E33" s="166">
        <v>12</v>
      </c>
      <c r="F33" s="56">
        <v>17.09</v>
      </c>
      <c r="G33" s="56">
        <v>14.46</v>
      </c>
      <c r="H33" s="157">
        <v>6.2713165593914572E-2</v>
      </c>
      <c r="I33" s="158">
        <v>2.3428255093653216E-2</v>
      </c>
      <c r="J33" s="159">
        <v>4.1392381593021069E-2</v>
      </c>
      <c r="K33" s="154">
        <v>1.5818399999999999</v>
      </c>
      <c r="L33" s="155" t="s">
        <v>5898</v>
      </c>
      <c r="M33" s="155" t="s">
        <v>5898</v>
      </c>
      <c r="N33" s="155" t="s">
        <v>5898</v>
      </c>
      <c r="O33" s="155">
        <v>1.5818399999999999</v>
      </c>
      <c r="P33" s="155" t="s">
        <v>5898</v>
      </c>
      <c r="Q33" s="155" t="s">
        <v>5898</v>
      </c>
      <c r="R33" s="155" t="s">
        <v>5898</v>
      </c>
      <c r="S33" s="155">
        <v>1.6224000000000001</v>
      </c>
      <c r="T33" s="155" t="s">
        <v>5898</v>
      </c>
      <c r="U33" s="155" t="s">
        <v>5898</v>
      </c>
      <c r="V33" s="155" t="s">
        <v>5898</v>
      </c>
      <c r="W33" s="155">
        <v>1.014</v>
      </c>
      <c r="X33" s="155" t="s">
        <v>5898</v>
      </c>
      <c r="Y33" s="155" t="s">
        <v>5898</v>
      </c>
      <c r="Z33" s="155" t="s">
        <v>5898</v>
      </c>
      <c r="AA33" s="155">
        <v>1.4196</v>
      </c>
      <c r="AB33" s="155" t="s">
        <v>5898</v>
      </c>
      <c r="AC33" s="155" t="s">
        <v>5898</v>
      </c>
      <c r="AD33" s="155" t="s">
        <v>5898</v>
      </c>
      <c r="AE33" s="155">
        <v>0.60839999999999994</v>
      </c>
      <c r="AF33" s="155" t="s">
        <v>5898</v>
      </c>
      <c r="AG33" s="155" t="s">
        <v>5898</v>
      </c>
      <c r="AH33" s="155" t="s">
        <v>5898</v>
      </c>
      <c r="AI33" s="155">
        <v>0.40560000000000002</v>
      </c>
      <c r="AJ33" s="155" t="s">
        <v>5898</v>
      </c>
      <c r="AK33" s="155" t="s">
        <v>5898</v>
      </c>
      <c r="AL33" s="155" t="s">
        <v>5898</v>
      </c>
      <c r="AM33" s="155">
        <v>2.028</v>
      </c>
      <c r="AN33" s="155" t="s">
        <v>5898</v>
      </c>
      <c r="AO33" s="155" t="s">
        <v>5898</v>
      </c>
      <c r="AP33" s="155" t="s">
        <v>5898</v>
      </c>
      <c r="AQ33" s="155">
        <v>0.15600000000000003</v>
      </c>
      <c r="AR33" s="155" t="s">
        <v>5898</v>
      </c>
      <c r="AS33" s="155">
        <v>0</v>
      </c>
      <c r="AT33" s="155" t="s">
        <v>5898</v>
      </c>
      <c r="AU33" s="155">
        <v>0.3</v>
      </c>
      <c r="AV33" s="155" t="s">
        <v>5898</v>
      </c>
      <c r="AW33" s="155">
        <v>0</v>
      </c>
      <c r="AX33" s="140" t="s">
        <v>5898</v>
      </c>
      <c r="AY33" s="154">
        <v>3.1636799999999998</v>
      </c>
      <c r="AZ33" s="155">
        <v>3.1636799999999998</v>
      </c>
      <c r="BA33" s="155">
        <v>3.1636799999999998</v>
      </c>
      <c r="BB33" s="155">
        <v>3.1636799999999998</v>
      </c>
      <c r="BC33" s="155">
        <v>2.6364000000000001</v>
      </c>
      <c r="BD33" s="155">
        <v>2.6364000000000001</v>
      </c>
      <c r="BE33" s="155">
        <v>2.6364000000000001</v>
      </c>
      <c r="BF33" s="155">
        <v>2.6364000000000001</v>
      </c>
      <c r="BG33" s="155">
        <v>2.028</v>
      </c>
      <c r="BH33" s="155">
        <v>2.028</v>
      </c>
      <c r="BI33" s="155">
        <v>2.028</v>
      </c>
      <c r="BJ33" s="155">
        <v>2.028</v>
      </c>
      <c r="BK33" s="155">
        <v>2.028</v>
      </c>
      <c r="BL33" s="155">
        <v>2.028</v>
      </c>
      <c r="BM33" s="155">
        <v>2.028</v>
      </c>
      <c r="BN33" s="155">
        <v>2.028</v>
      </c>
      <c r="BO33" s="155">
        <v>2.028</v>
      </c>
      <c r="BP33" s="155">
        <v>2.028</v>
      </c>
      <c r="BQ33" s="155">
        <v>2.028</v>
      </c>
      <c r="BR33" s="155">
        <v>2.028</v>
      </c>
      <c r="BS33" s="155">
        <v>2.028</v>
      </c>
      <c r="BT33" s="155">
        <v>2.028</v>
      </c>
      <c r="BU33" s="155">
        <v>2.028</v>
      </c>
      <c r="BV33" s="155">
        <v>2.028</v>
      </c>
      <c r="BW33" s="155">
        <v>2.028</v>
      </c>
      <c r="BX33" s="155">
        <v>2.028</v>
      </c>
      <c r="BY33" s="155">
        <v>2.028</v>
      </c>
      <c r="BZ33" s="155">
        <v>2.028</v>
      </c>
      <c r="CA33" s="155">
        <v>2.028</v>
      </c>
      <c r="CB33" s="155">
        <v>2.028</v>
      </c>
      <c r="CC33" s="155">
        <v>2.028</v>
      </c>
      <c r="CD33" s="155">
        <v>2.028</v>
      </c>
      <c r="CE33" s="155">
        <v>1.56</v>
      </c>
      <c r="CF33" s="155">
        <v>1.56</v>
      </c>
      <c r="CG33" s="155">
        <v>1.2</v>
      </c>
      <c r="CH33" s="155">
        <v>1.2</v>
      </c>
      <c r="CI33" s="155">
        <v>1</v>
      </c>
      <c r="CJ33" s="155">
        <v>1</v>
      </c>
      <c r="CK33" s="155">
        <v>1</v>
      </c>
      <c r="CL33" s="156">
        <v>1</v>
      </c>
      <c r="CM33" s="145" t="s">
        <v>5898</v>
      </c>
      <c r="CN33" s="146" t="s">
        <v>5898</v>
      </c>
      <c r="CO33" s="146" t="s">
        <v>5898</v>
      </c>
      <c r="CP33" s="146" t="s">
        <v>5898</v>
      </c>
      <c r="CQ33" s="146">
        <v>0.2</v>
      </c>
      <c r="CR33" s="146" t="s">
        <v>5898</v>
      </c>
      <c r="CS33" s="146" t="s">
        <v>5898</v>
      </c>
      <c r="CT33" s="146" t="s">
        <v>5898</v>
      </c>
      <c r="CU33" s="146">
        <v>0.3</v>
      </c>
      <c r="CV33" s="146" t="s">
        <v>5898</v>
      </c>
      <c r="CW33" s="146" t="s">
        <v>5898</v>
      </c>
      <c r="CX33" s="146" t="s">
        <v>5898</v>
      </c>
      <c r="CY33" s="146" t="s">
        <v>5898</v>
      </c>
      <c r="CZ33" s="146" t="s">
        <v>5898</v>
      </c>
      <c r="DA33" s="146" t="s">
        <v>5898</v>
      </c>
      <c r="DB33" s="146" t="s">
        <v>5898</v>
      </c>
      <c r="DC33" s="146" t="s">
        <v>5898</v>
      </c>
      <c r="DD33" s="146" t="s">
        <v>5898</v>
      </c>
      <c r="DE33" s="146" t="s">
        <v>5898</v>
      </c>
      <c r="DF33" s="146" t="s">
        <v>5898</v>
      </c>
      <c r="DG33" s="146" t="s">
        <v>5898</v>
      </c>
      <c r="DH33" s="146" t="s">
        <v>5898</v>
      </c>
      <c r="DI33" s="146" t="s">
        <v>5898</v>
      </c>
      <c r="DJ33" s="146" t="s">
        <v>5898</v>
      </c>
      <c r="DK33" s="146" t="s">
        <v>5898</v>
      </c>
      <c r="DL33" s="146" t="s">
        <v>5898</v>
      </c>
      <c r="DM33" s="146" t="s">
        <v>5898</v>
      </c>
      <c r="DN33" s="146" t="s">
        <v>5898</v>
      </c>
      <c r="DO33" s="146" t="s">
        <v>5898</v>
      </c>
      <c r="DP33" s="146" t="s">
        <v>5898</v>
      </c>
      <c r="DQ33" s="146" t="s">
        <v>5898</v>
      </c>
      <c r="DR33" s="146" t="s">
        <v>5898</v>
      </c>
      <c r="DS33" s="146">
        <v>0.3</v>
      </c>
      <c r="DT33" s="146" t="s">
        <v>5898</v>
      </c>
      <c r="DU33" s="146">
        <v>0.3</v>
      </c>
      <c r="DV33" s="146" t="s">
        <v>5898</v>
      </c>
      <c r="DW33" s="146">
        <v>0.2</v>
      </c>
      <c r="DX33" s="146" t="s">
        <v>5898</v>
      </c>
      <c r="DY33" s="146" t="s">
        <v>5898</v>
      </c>
      <c r="DZ33" s="147" t="s">
        <v>5898</v>
      </c>
      <c r="EA33" s="131">
        <v>2.8216704288939055E-2</v>
      </c>
      <c r="EB33" s="135">
        <v>6.0913705583756347E-2</v>
      </c>
      <c r="EC33" s="135">
        <v>7.7896786757546257E-2</v>
      </c>
      <c r="ED33" s="135">
        <v>5.1975051975051978E-2</v>
      </c>
      <c r="EE33" s="135">
        <v>5.6680161943319839E-2</v>
      </c>
      <c r="EF33" s="135">
        <v>1.1329305135951661E-2</v>
      </c>
      <c r="EG33" s="135">
        <v>9.3545369504209556E-3</v>
      </c>
      <c r="EH33" s="135">
        <v>9.6711798839458421E-2</v>
      </c>
      <c r="EI33" s="135">
        <v>3.2916392363396977E-3</v>
      </c>
      <c r="EJ33" s="135">
        <v>1.7554125219426564E-2</v>
      </c>
      <c r="EK33" s="123">
        <v>2.8216704288939055E-2</v>
      </c>
      <c r="EL33" s="124">
        <v>0</v>
      </c>
      <c r="EM33" s="124">
        <v>0</v>
      </c>
      <c r="EN33" s="124">
        <v>0</v>
      </c>
      <c r="EO33" s="124">
        <v>6.0913705583756347E-2</v>
      </c>
      <c r="EP33" s="124">
        <v>0</v>
      </c>
      <c r="EQ33" s="124">
        <v>0</v>
      </c>
      <c r="ER33" s="124">
        <v>0</v>
      </c>
      <c r="ES33" s="124">
        <v>7.7896786757546257E-2</v>
      </c>
      <c r="ET33" s="124">
        <v>0</v>
      </c>
      <c r="EU33" s="124">
        <v>0</v>
      </c>
      <c r="EV33" s="124">
        <v>0</v>
      </c>
      <c r="EW33" s="124">
        <v>5.1975051975051978E-2</v>
      </c>
      <c r="EX33" s="124">
        <v>0</v>
      </c>
      <c r="EY33" s="124">
        <v>0</v>
      </c>
      <c r="EZ33" s="124">
        <v>0</v>
      </c>
      <c r="FA33" s="124">
        <v>5.6680161943319839E-2</v>
      </c>
      <c r="FB33" s="124">
        <v>0</v>
      </c>
      <c r="FC33" s="124">
        <v>0</v>
      </c>
      <c r="FD33" s="124">
        <v>0</v>
      </c>
      <c r="FE33" s="124">
        <v>1.1329305135951661E-2</v>
      </c>
      <c r="FF33" s="124">
        <v>0</v>
      </c>
      <c r="FG33" s="124">
        <v>0</v>
      </c>
      <c r="FH33" s="124">
        <v>0</v>
      </c>
      <c r="FI33" s="124">
        <v>9.3545369504209556E-3</v>
      </c>
      <c r="FJ33" s="124">
        <v>0</v>
      </c>
      <c r="FK33" s="124">
        <v>0</v>
      </c>
      <c r="FL33" s="124">
        <v>0</v>
      </c>
      <c r="FM33" s="124">
        <v>9.6711798839458421E-2</v>
      </c>
      <c r="FN33" s="124">
        <v>0</v>
      </c>
      <c r="FO33" s="124">
        <v>0</v>
      </c>
      <c r="FP33" s="124">
        <v>0</v>
      </c>
      <c r="FQ33" s="124">
        <v>3.2916392363396977E-3</v>
      </c>
      <c r="FR33" s="124">
        <v>0</v>
      </c>
      <c r="FS33" s="124">
        <v>0</v>
      </c>
      <c r="FT33" s="124">
        <v>0</v>
      </c>
      <c r="FU33" s="124">
        <v>1.7554125219426564E-2</v>
      </c>
      <c r="FV33" s="124">
        <v>0</v>
      </c>
      <c r="FW33" s="124">
        <v>0</v>
      </c>
      <c r="FX33" s="125">
        <v>0</v>
      </c>
      <c r="FY33" s="50" t="s">
        <v>5968</v>
      </c>
      <c r="FZ33" s="88" t="s">
        <v>5898</v>
      </c>
      <c r="GA33" s="88" t="s">
        <v>6512</v>
      </c>
      <c r="GB33" s="88" t="s">
        <v>5898</v>
      </c>
      <c r="GC33" s="88" t="s">
        <v>6161</v>
      </c>
      <c r="GD33" s="88" t="s">
        <v>5898</v>
      </c>
      <c r="GE33" s="88" t="s">
        <v>6444</v>
      </c>
      <c r="GF33" s="88" t="s">
        <v>5898</v>
      </c>
      <c r="GG33" s="88" t="s">
        <v>6162</v>
      </c>
      <c r="GH33" s="88" t="s">
        <v>5898</v>
      </c>
      <c r="GI33" s="88" t="s">
        <v>6513</v>
      </c>
      <c r="GJ33" s="88" t="s">
        <v>5898</v>
      </c>
      <c r="GK33" s="88" t="s">
        <v>6071</v>
      </c>
      <c r="GL33" s="88" t="s">
        <v>5898</v>
      </c>
      <c r="GM33" s="88" t="s">
        <v>6490</v>
      </c>
      <c r="GN33" s="88" t="s">
        <v>5898</v>
      </c>
      <c r="GO33" s="88" t="s">
        <v>6163</v>
      </c>
      <c r="GP33" s="88" t="s">
        <v>5898</v>
      </c>
      <c r="GQ33" s="88" t="s">
        <v>6460</v>
      </c>
      <c r="GR33" s="88" t="s">
        <v>5898</v>
      </c>
      <c r="GS33" s="88" t="s">
        <v>6164</v>
      </c>
      <c r="GT33" s="88" t="s">
        <v>5898</v>
      </c>
      <c r="GU33" s="88" t="s">
        <v>6544</v>
      </c>
      <c r="GV33" s="88" t="s">
        <v>5898</v>
      </c>
      <c r="GW33" s="88" t="s">
        <v>6149</v>
      </c>
      <c r="GX33" s="88" t="s">
        <v>5898</v>
      </c>
      <c r="GY33" s="88" t="s">
        <v>6478</v>
      </c>
      <c r="GZ33" s="88" t="s">
        <v>5898</v>
      </c>
      <c r="HA33" s="88" t="s">
        <v>6057</v>
      </c>
      <c r="HB33" s="88" t="s">
        <v>5898</v>
      </c>
      <c r="HC33" s="88" t="s">
        <v>6473</v>
      </c>
      <c r="HD33" s="88" t="s">
        <v>5898</v>
      </c>
      <c r="HE33" s="88" t="s">
        <v>6040</v>
      </c>
      <c r="HF33" s="88" t="s">
        <v>5898</v>
      </c>
      <c r="HG33" s="88" t="s">
        <v>6434</v>
      </c>
      <c r="HH33" s="88" t="s">
        <v>5898</v>
      </c>
      <c r="HI33" s="88" t="s">
        <v>6156</v>
      </c>
      <c r="HJ33" s="88" t="s">
        <v>5898</v>
      </c>
      <c r="HK33" s="88" t="s">
        <v>6545</v>
      </c>
      <c r="HL33" s="88" t="s">
        <v>5898</v>
      </c>
      <c r="HM33" s="89">
        <v>17.72</v>
      </c>
      <c r="HN33" s="90" t="s">
        <v>5898</v>
      </c>
      <c r="HO33" s="90">
        <v>16.170000000000002</v>
      </c>
      <c r="HP33" s="90" t="s">
        <v>5898</v>
      </c>
      <c r="HQ33" s="90">
        <v>9.85</v>
      </c>
      <c r="HR33" s="90" t="s">
        <v>5898</v>
      </c>
      <c r="HS33" s="90">
        <v>7.75</v>
      </c>
      <c r="HT33" s="90" t="s">
        <v>5898</v>
      </c>
      <c r="HU33" s="90">
        <v>10.27</v>
      </c>
      <c r="HV33" s="90" t="s">
        <v>5898</v>
      </c>
      <c r="HW33" s="90">
        <v>8.1999999999999993</v>
      </c>
      <c r="HX33" s="90" t="s">
        <v>5898</v>
      </c>
      <c r="HY33" s="90">
        <v>9.6199999999999992</v>
      </c>
      <c r="HZ33" s="90" t="s">
        <v>5898</v>
      </c>
      <c r="IA33" s="90">
        <v>9.9</v>
      </c>
      <c r="IB33" s="90" t="s">
        <v>5898</v>
      </c>
      <c r="IC33" s="90">
        <v>12.35</v>
      </c>
      <c r="ID33" s="90" t="s">
        <v>5898</v>
      </c>
      <c r="IE33" s="90">
        <v>16.71</v>
      </c>
      <c r="IF33" s="90" t="s">
        <v>5898</v>
      </c>
      <c r="IG33" s="90">
        <v>26.48</v>
      </c>
      <c r="IH33" s="90" t="s">
        <v>5898</v>
      </c>
      <c r="II33" s="90">
        <v>16.989999999999998</v>
      </c>
      <c r="IJ33" s="90" t="s">
        <v>5898</v>
      </c>
      <c r="IK33" s="90">
        <v>21.38</v>
      </c>
      <c r="IL33" s="90" t="s">
        <v>5898</v>
      </c>
      <c r="IM33" s="90">
        <v>15.71</v>
      </c>
      <c r="IN33" s="90" t="s">
        <v>5898</v>
      </c>
      <c r="IO33" s="90">
        <v>10.34</v>
      </c>
      <c r="IP33" s="90" t="s">
        <v>5898</v>
      </c>
      <c r="IQ33" s="90">
        <v>14.34</v>
      </c>
      <c r="IR33" s="90" t="s">
        <v>5898</v>
      </c>
      <c r="IS33" s="90">
        <v>30.38</v>
      </c>
      <c r="IT33" s="90" t="s">
        <v>5898</v>
      </c>
      <c r="IU33" s="90">
        <v>22</v>
      </c>
      <c r="IV33" s="90" t="s">
        <v>5898</v>
      </c>
      <c r="IW33" s="90">
        <v>17.09</v>
      </c>
      <c r="IX33" s="90" t="s">
        <v>5898</v>
      </c>
      <c r="IY33" s="90">
        <v>10.18</v>
      </c>
      <c r="IZ33" s="103" t="s">
        <v>5898</v>
      </c>
      <c r="JA33" s="50">
        <v>0.5</v>
      </c>
      <c r="JB33" s="40" t="s">
        <v>5898</v>
      </c>
      <c r="JC33" s="40" t="s">
        <v>5898</v>
      </c>
      <c r="JD33" s="40" t="s">
        <v>5898</v>
      </c>
      <c r="JE33" s="40">
        <v>0.6</v>
      </c>
      <c r="JF33" s="40" t="s">
        <v>5898</v>
      </c>
      <c r="JG33" s="40" t="s">
        <v>5898</v>
      </c>
      <c r="JH33" s="40" t="s">
        <v>5898</v>
      </c>
      <c r="JI33" s="40">
        <v>0.8</v>
      </c>
      <c r="JJ33" s="40" t="s">
        <v>5898</v>
      </c>
      <c r="JK33" s="40" t="s">
        <v>5898</v>
      </c>
      <c r="JL33" s="40" t="s">
        <v>5898</v>
      </c>
      <c r="JM33" s="40">
        <v>0.5</v>
      </c>
      <c r="JN33" s="40" t="s">
        <v>5898</v>
      </c>
      <c r="JO33" s="40" t="s">
        <v>5898</v>
      </c>
      <c r="JP33" s="40" t="s">
        <v>5898</v>
      </c>
      <c r="JQ33" s="40">
        <v>0.7</v>
      </c>
      <c r="JR33" s="40" t="s">
        <v>5898</v>
      </c>
      <c r="JS33" s="40" t="s">
        <v>5898</v>
      </c>
      <c r="JT33" s="40" t="s">
        <v>5898</v>
      </c>
      <c r="JU33" s="40">
        <v>0.3</v>
      </c>
      <c r="JV33" s="40" t="s">
        <v>5898</v>
      </c>
      <c r="JW33" s="40" t="s">
        <v>5898</v>
      </c>
      <c r="JX33" s="40" t="s">
        <v>5898</v>
      </c>
      <c r="JY33" s="40">
        <v>0.2</v>
      </c>
      <c r="JZ33" s="40" t="s">
        <v>5898</v>
      </c>
      <c r="KA33" s="40" t="s">
        <v>5898</v>
      </c>
      <c r="KB33" s="40" t="s">
        <v>5898</v>
      </c>
      <c r="KC33" s="40">
        <v>1</v>
      </c>
      <c r="KD33" s="40" t="s">
        <v>5898</v>
      </c>
      <c r="KE33" s="40" t="s">
        <v>5898</v>
      </c>
      <c r="KF33" s="40" t="s">
        <v>5898</v>
      </c>
      <c r="KG33" s="40">
        <v>0.1</v>
      </c>
      <c r="KH33" s="40" t="s">
        <v>5898</v>
      </c>
      <c r="KI33" s="40">
        <v>0</v>
      </c>
      <c r="KJ33" s="40" t="s">
        <v>5898</v>
      </c>
      <c r="KK33" s="40">
        <v>0.3</v>
      </c>
      <c r="KL33" s="40" t="s">
        <v>5898</v>
      </c>
      <c r="KM33" s="40">
        <v>0</v>
      </c>
      <c r="KN33" s="40" t="s">
        <v>5898</v>
      </c>
    </row>
    <row r="34" spans="1:300" x14ac:dyDescent="0.15">
      <c r="A34" s="53">
        <f>'2015年报分红率'!T36</f>
        <v>31</v>
      </c>
      <c r="B34" s="40" t="str">
        <f>'2015年报分红率'!U36</f>
        <v>002039.SZ</v>
      </c>
      <c r="C34" s="40" t="str">
        <f>'2015年报分红率'!V36</f>
        <v>黔源电力</v>
      </c>
      <c r="D34" s="40" t="str">
        <f>[1]!EM_S_IPO_LISTEDDATE(B34)</f>
        <v>2005-03-03</v>
      </c>
      <c r="E34" s="166">
        <v>11</v>
      </c>
      <c r="F34" s="56">
        <v>7.88</v>
      </c>
      <c r="G34" s="56">
        <v>19.88</v>
      </c>
      <c r="H34" s="157">
        <v>2.6762690355329955E-2</v>
      </c>
      <c r="I34" s="158">
        <v>7.0720992622401082E-3</v>
      </c>
      <c r="J34" s="159">
        <v>1.0852021822075283E-2</v>
      </c>
      <c r="K34" s="154">
        <v>0.75</v>
      </c>
      <c r="L34" s="155" t="s">
        <v>5898</v>
      </c>
      <c r="M34" s="155" t="s">
        <v>5898</v>
      </c>
      <c r="N34" s="155" t="s">
        <v>5898</v>
      </c>
      <c r="O34" s="155">
        <v>0.60000000000000009</v>
      </c>
      <c r="P34" s="155" t="s">
        <v>5898</v>
      </c>
      <c r="Q34" s="155" t="s">
        <v>5898</v>
      </c>
      <c r="R34" s="155" t="s">
        <v>5898</v>
      </c>
      <c r="S34" s="155" t="s">
        <v>5898</v>
      </c>
      <c r="T34" s="155" t="s">
        <v>5898</v>
      </c>
      <c r="U34" s="155" t="s">
        <v>5898</v>
      </c>
      <c r="V34" s="155" t="s">
        <v>5898</v>
      </c>
      <c r="W34" s="155">
        <v>0.12</v>
      </c>
      <c r="X34" s="155" t="s">
        <v>5898</v>
      </c>
      <c r="Y34" s="155" t="s">
        <v>5898</v>
      </c>
      <c r="Z34" s="155" t="s">
        <v>5898</v>
      </c>
      <c r="AA34" s="155">
        <v>0</v>
      </c>
      <c r="AB34" s="155" t="s">
        <v>5898</v>
      </c>
      <c r="AC34" s="155" t="s">
        <v>5898</v>
      </c>
      <c r="AD34" s="155" t="s">
        <v>5898</v>
      </c>
      <c r="AE34" s="155">
        <v>0.16669999999999999</v>
      </c>
      <c r="AF34" s="155" t="s">
        <v>5898</v>
      </c>
      <c r="AG34" s="155" t="s">
        <v>5898</v>
      </c>
      <c r="AH34" s="155" t="s">
        <v>5898</v>
      </c>
      <c r="AI34" s="155">
        <v>0.11119999999999999</v>
      </c>
      <c r="AJ34" s="155" t="s">
        <v>5898</v>
      </c>
      <c r="AK34" s="155" t="s">
        <v>5898</v>
      </c>
      <c r="AL34" s="155" t="s">
        <v>5898</v>
      </c>
      <c r="AM34" s="155">
        <v>0.15</v>
      </c>
      <c r="AN34" s="155" t="s">
        <v>5898</v>
      </c>
      <c r="AO34" s="155" t="s">
        <v>5898</v>
      </c>
      <c r="AP34" s="155" t="s">
        <v>5898</v>
      </c>
      <c r="AQ34" s="155">
        <v>0.1</v>
      </c>
      <c r="AR34" s="155" t="s">
        <v>5898</v>
      </c>
      <c r="AS34" s="155">
        <v>0</v>
      </c>
      <c r="AT34" s="155" t="s">
        <v>5898</v>
      </c>
      <c r="AU34" s="155">
        <v>0.111</v>
      </c>
      <c r="AV34" s="155" t="s">
        <v>5898</v>
      </c>
      <c r="AW34" s="155" t="s">
        <v>5898</v>
      </c>
      <c r="AX34" s="140" t="s">
        <v>5898</v>
      </c>
      <c r="AY34" s="154">
        <v>1.5</v>
      </c>
      <c r="AZ34" s="155">
        <v>1.5</v>
      </c>
      <c r="BA34" s="155">
        <v>1.5</v>
      </c>
      <c r="BB34" s="155">
        <v>1.5</v>
      </c>
      <c r="BC34" s="155">
        <v>1.5</v>
      </c>
      <c r="BD34" s="155">
        <v>1.5</v>
      </c>
      <c r="BE34" s="155">
        <v>1.5</v>
      </c>
      <c r="BF34" s="155">
        <v>1.5</v>
      </c>
      <c r="BG34" s="155">
        <v>1</v>
      </c>
      <c r="BH34" s="155">
        <v>1</v>
      </c>
      <c r="BI34" s="155">
        <v>1</v>
      </c>
      <c r="BJ34" s="155">
        <v>1</v>
      </c>
      <c r="BK34" s="155">
        <v>1</v>
      </c>
      <c r="BL34" s="155">
        <v>1</v>
      </c>
      <c r="BM34" s="155">
        <v>1</v>
      </c>
      <c r="BN34" s="155">
        <v>1</v>
      </c>
      <c r="BO34" s="155">
        <v>1</v>
      </c>
      <c r="BP34" s="155">
        <v>1</v>
      </c>
      <c r="BQ34" s="155">
        <v>1</v>
      </c>
      <c r="BR34" s="155">
        <v>1</v>
      </c>
      <c r="BS34" s="155">
        <v>1</v>
      </c>
      <c r="BT34" s="155">
        <v>1</v>
      </c>
      <c r="BU34" s="155">
        <v>1</v>
      </c>
      <c r="BV34" s="155">
        <v>1</v>
      </c>
      <c r="BW34" s="155">
        <v>1</v>
      </c>
      <c r="BX34" s="155">
        <v>1</v>
      </c>
      <c r="BY34" s="155">
        <v>1</v>
      </c>
      <c r="BZ34" s="155">
        <v>1</v>
      </c>
      <c r="CA34" s="155">
        <v>1</v>
      </c>
      <c r="CB34" s="155">
        <v>1</v>
      </c>
      <c r="CC34" s="155">
        <v>1</v>
      </c>
      <c r="CD34" s="155">
        <v>1</v>
      </c>
      <c r="CE34" s="155">
        <v>1</v>
      </c>
      <c r="CF34" s="155">
        <v>1</v>
      </c>
      <c r="CG34" s="155">
        <v>1</v>
      </c>
      <c r="CH34" s="155">
        <v>1</v>
      </c>
      <c r="CI34" s="155">
        <v>1</v>
      </c>
      <c r="CJ34" s="155">
        <v>1</v>
      </c>
      <c r="CK34" s="155">
        <v>1</v>
      </c>
      <c r="CL34" s="156">
        <v>1</v>
      </c>
      <c r="CM34" s="145" t="s">
        <v>5898</v>
      </c>
      <c r="CN34" s="146" t="s">
        <v>5898</v>
      </c>
      <c r="CO34" s="146" t="s">
        <v>5898</v>
      </c>
      <c r="CP34" s="146" t="s">
        <v>5898</v>
      </c>
      <c r="CQ34" s="146" t="s">
        <v>5898</v>
      </c>
      <c r="CR34" s="146" t="s">
        <v>5898</v>
      </c>
      <c r="CS34" s="146" t="s">
        <v>5898</v>
      </c>
      <c r="CT34" s="146" t="s">
        <v>5898</v>
      </c>
      <c r="CU34" s="146">
        <v>0.5</v>
      </c>
      <c r="CV34" s="146" t="s">
        <v>5898</v>
      </c>
      <c r="CW34" s="146" t="s">
        <v>5898</v>
      </c>
      <c r="CX34" s="146" t="s">
        <v>5898</v>
      </c>
      <c r="CY34" s="146" t="s">
        <v>5898</v>
      </c>
      <c r="CZ34" s="146" t="s">
        <v>5898</v>
      </c>
      <c r="DA34" s="146" t="s">
        <v>5898</v>
      </c>
      <c r="DB34" s="146" t="s">
        <v>5898</v>
      </c>
      <c r="DC34" s="146" t="s">
        <v>5898</v>
      </c>
      <c r="DD34" s="146" t="s">
        <v>5898</v>
      </c>
      <c r="DE34" s="146" t="s">
        <v>5898</v>
      </c>
      <c r="DF34" s="146" t="s">
        <v>5898</v>
      </c>
      <c r="DG34" s="146" t="s">
        <v>5898</v>
      </c>
      <c r="DH34" s="146" t="s">
        <v>5898</v>
      </c>
      <c r="DI34" s="146" t="s">
        <v>5898</v>
      </c>
      <c r="DJ34" s="146" t="s">
        <v>5898</v>
      </c>
      <c r="DK34" s="146" t="s">
        <v>5898</v>
      </c>
      <c r="DL34" s="146" t="s">
        <v>5898</v>
      </c>
      <c r="DM34" s="146" t="s">
        <v>5898</v>
      </c>
      <c r="DN34" s="146" t="s">
        <v>5898</v>
      </c>
      <c r="DO34" s="146" t="s">
        <v>5898</v>
      </c>
      <c r="DP34" s="146" t="s">
        <v>5898</v>
      </c>
      <c r="DQ34" s="146" t="s">
        <v>5898</v>
      </c>
      <c r="DR34" s="146" t="s">
        <v>5898</v>
      </c>
      <c r="DS34" s="146" t="s">
        <v>5898</v>
      </c>
      <c r="DT34" s="146" t="s">
        <v>5898</v>
      </c>
      <c r="DU34" s="146" t="s">
        <v>5898</v>
      </c>
      <c r="DV34" s="146" t="s">
        <v>5898</v>
      </c>
      <c r="DW34" s="146" t="s">
        <v>5898</v>
      </c>
      <c r="DX34" s="146" t="s">
        <v>5898</v>
      </c>
      <c r="DY34" s="146" t="s">
        <v>5898</v>
      </c>
      <c r="DZ34" s="147" t="s">
        <v>5898</v>
      </c>
      <c r="EA34" s="131">
        <v>2.5265285497726126E-2</v>
      </c>
      <c r="EB34" s="135">
        <v>2.8050490883590466E-2</v>
      </c>
      <c r="EC34" s="135">
        <v>0</v>
      </c>
      <c r="ED34" s="135">
        <v>8.2930200414651004E-3</v>
      </c>
      <c r="EE34" s="135">
        <v>0</v>
      </c>
      <c r="EF34" s="135">
        <v>7.904220009483166E-3</v>
      </c>
      <c r="EG34" s="135">
        <v>6.0434782608695652E-3</v>
      </c>
      <c r="EH34" s="135">
        <v>1.2831479897348161E-2</v>
      </c>
      <c r="EI34" s="135">
        <v>6.045949214026603E-3</v>
      </c>
      <c r="EJ34" s="135">
        <v>1.4086294416243655E-2</v>
      </c>
      <c r="EK34" s="123">
        <v>2.5265285497726126E-2</v>
      </c>
      <c r="EL34" s="124">
        <v>0</v>
      </c>
      <c r="EM34" s="124">
        <v>0</v>
      </c>
      <c r="EN34" s="124">
        <v>0</v>
      </c>
      <c r="EO34" s="124">
        <v>2.8050490883590466E-2</v>
      </c>
      <c r="EP34" s="124">
        <v>0</v>
      </c>
      <c r="EQ34" s="124">
        <v>0</v>
      </c>
      <c r="ER34" s="124">
        <v>0</v>
      </c>
      <c r="ES34" s="124">
        <v>0</v>
      </c>
      <c r="ET34" s="124">
        <v>0</v>
      </c>
      <c r="EU34" s="124">
        <v>0</v>
      </c>
      <c r="EV34" s="124">
        <v>0</v>
      </c>
      <c r="EW34" s="124">
        <v>8.2930200414651004E-3</v>
      </c>
      <c r="EX34" s="124">
        <v>0</v>
      </c>
      <c r="EY34" s="124">
        <v>0</v>
      </c>
      <c r="EZ34" s="124">
        <v>0</v>
      </c>
      <c r="FA34" s="124">
        <v>0</v>
      </c>
      <c r="FB34" s="124">
        <v>0</v>
      </c>
      <c r="FC34" s="124">
        <v>0</v>
      </c>
      <c r="FD34" s="124">
        <v>0</v>
      </c>
      <c r="FE34" s="124">
        <v>7.904220009483166E-3</v>
      </c>
      <c r="FF34" s="124">
        <v>0</v>
      </c>
      <c r="FG34" s="124">
        <v>0</v>
      </c>
      <c r="FH34" s="124">
        <v>0</v>
      </c>
      <c r="FI34" s="124">
        <v>6.0434782608695652E-3</v>
      </c>
      <c r="FJ34" s="124">
        <v>0</v>
      </c>
      <c r="FK34" s="124">
        <v>0</v>
      </c>
      <c r="FL34" s="124">
        <v>0</v>
      </c>
      <c r="FM34" s="124">
        <v>1.2831479897348161E-2</v>
      </c>
      <c r="FN34" s="124">
        <v>0</v>
      </c>
      <c r="FO34" s="124">
        <v>0</v>
      </c>
      <c r="FP34" s="124">
        <v>0</v>
      </c>
      <c r="FQ34" s="124">
        <v>6.045949214026603E-3</v>
      </c>
      <c r="FR34" s="124">
        <v>0</v>
      </c>
      <c r="FS34" s="124">
        <v>0</v>
      </c>
      <c r="FT34" s="124">
        <v>0</v>
      </c>
      <c r="FU34" s="124">
        <v>1.4086294416243655E-2</v>
      </c>
      <c r="FV34" s="124">
        <v>0</v>
      </c>
      <c r="FW34" s="124">
        <v>0</v>
      </c>
      <c r="FX34" s="125">
        <v>0</v>
      </c>
      <c r="FY34" s="50" t="s">
        <v>5902</v>
      </c>
      <c r="FZ34" s="88" t="s">
        <v>5898</v>
      </c>
      <c r="GA34" s="88" t="s">
        <v>6546</v>
      </c>
      <c r="GB34" s="88" t="s">
        <v>5898</v>
      </c>
      <c r="GC34" s="88" t="s">
        <v>6033</v>
      </c>
      <c r="GD34" s="88" t="s">
        <v>5898</v>
      </c>
      <c r="GE34" s="88" t="s">
        <v>6444</v>
      </c>
      <c r="GF34" s="88" t="s">
        <v>5898</v>
      </c>
      <c r="GG34" s="88" t="s">
        <v>6116</v>
      </c>
      <c r="GH34" s="88" t="s">
        <v>5898</v>
      </c>
      <c r="GI34" s="88" t="s">
        <v>6458</v>
      </c>
      <c r="GJ34" s="88" t="s">
        <v>5898</v>
      </c>
      <c r="GK34" s="88" t="s">
        <v>6004</v>
      </c>
      <c r="GL34" s="88" t="s">
        <v>5898</v>
      </c>
      <c r="GM34" s="88" t="s">
        <v>6490</v>
      </c>
      <c r="GN34" s="88" t="s">
        <v>5898</v>
      </c>
      <c r="GO34" s="88" t="s">
        <v>6027</v>
      </c>
      <c r="GP34" s="88" t="s">
        <v>5898</v>
      </c>
      <c r="GQ34" s="88" t="s">
        <v>6392</v>
      </c>
      <c r="GR34" s="88" t="s">
        <v>5898</v>
      </c>
      <c r="GS34" s="88" t="s">
        <v>6165</v>
      </c>
      <c r="GT34" s="88" t="s">
        <v>5898</v>
      </c>
      <c r="GU34" s="88" t="s">
        <v>6547</v>
      </c>
      <c r="GV34" s="88" t="s">
        <v>5898</v>
      </c>
      <c r="GW34" s="88" t="s">
        <v>6166</v>
      </c>
      <c r="GX34" s="88" t="s">
        <v>5898</v>
      </c>
      <c r="GY34" s="88" t="s">
        <v>6452</v>
      </c>
      <c r="GZ34" s="88" t="s">
        <v>5898</v>
      </c>
      <c r="HA34" s="88" t="s">
        <v>6167</v>
      </c>
      <c r="HB34" s="88" t="s">
        <v>5898</v>
      </c>
      <c r="HC34" s="88" t="s">
        <v>6548</v>
      </c>
      <c r="HD34" s="88" t="s">
        <v>5898</v>
      </c>
      <c r="HE34" s="88" t="s">
        <v>6168</v>
      </c>
      <c r="HF34" s="88" t="s">
        <v>5898</v>
      </c>
      <c r="HG34" s="88" t="s">
        <v>6549</v>
      </c>
      <c r="HH34" s="88" t="s">
        <v>5898</v>
      </c>
      <c r="HI34" s="88" t="s">
        <v>6142</v>
      </c>
      <c r="HJ34" s="88" t="s">
        <v>5898</v>
      </c>
      <c r="HK34" s="88" t="s">
        <v>6397</v>
      </c>
      <c r="HL34" s="88" t="s">
        <v>5898</v>
      </c>
      <c r="HM34" s="89">
        <v>19.79</v>
      </c>
      <c r="HN34" s="90" t="s">
        <v>5898</v>
      </c>
      <c r="HO34" s="90">
        <v>20.68</v>
      </c>
      <c r="HP34" s="90" t="s">
        <v>5898</v>
      </c>
      <c r="HQ34" s="90">
        <v>14.26</v>
      </c>
      <c r="HR34" s="90" t="s">
        <v>5898</v>
      </c>
      <c r="HS34" s="90">
        <v>8.4600000000000009</v>
      </c>
      <c r="HT34" s="90" t="s">
        <v>5898</v>
      </c>
      <c r="HU34" s="90">
        <v>10.4</v>
      </c>
      <c r="HV34" s="90" t="s">
        <v>5898</v>
      </c>
      <c r="HW34" s="90">
        <v>11.83</v>
      </c>
      <c r="HX34" s="90" t="s">
        <v>5898</v>
      </c>
      <c r="HY34" s="90">
        <v>14.47</v>
      </c>
      <c r="HZ34" s="90" t="s">
        <v>5898</v>
      </c>
      <c r="IA34" s="90">
        <v>15.12</v>
      </c>
      <c r="IB34" s="90" t="s">
        <v>5898</v>
      </c>
      <c r="IC34" s="90">
        <v>13.23</v>
      </c>
      <c r="ID34" s="90" t="s">
        <v>5898</v>
      </c>
      <c r="IE34" s="90">
        <v>19.98</v>
      </c>
      <c r="IF34" s="90" t="s">
        <v>5898</v>
      </c>
      <c r="IG34" s="90">
        <v>21.09</v>
      </c>
      <c r="IH34" s="90" t="s">
        <v>5898</v>
      </c>
      <c r="II34" s="90">
        <v>17.53</v>
      </c>
      <c r="IJ34" s="90" t="s">
        <v>5898</v>
      </c>
      <c r="IK34" s="90">
        <v>18.399999999999999</v>
      </c>
      <c r="IL34" s="90" t="s">
        <v>5898</v>
      </c>
      <c r="IM34" s="90">
        <v>15.4</v>
      </c>
      <c r="IN34" s="90" t="s">
        <v>5898</v>
      </c>
      <c r="IO34" s="90">
        <v>11.69</v>
      </c>
      <c r="IP34" s="90" t="s">
        <v>5898</v>
      </c>
      <c r="IQ34" s="90">
        <v>9.19</v>
      </c>
      <c r="IR34" s="90" t="s">
        <v>5898</v>
      </c>
      <c r="IS34" s="90">
        <v>16.54</v>
      </c>
      <c r="IT34" s="90" t="s">
        <v>5898</v>
      </c>
      <c r="IU34" s="90">
        <v>14.2</v>
      </c>
      <c r="IV34" s="90" t="s">
        <v>5898</v>
      </c>
      <c r="IW34" s="90">
        <v>7.88</v>
      </c>
      <c r="IX34" s="90" t="s">
        <v>5898</v>
      </c>
      <c r="IY34" s="90">
        <v>8</v>
      </c>
      <c r="IZ34" s="103" t="s">
        <v>5898</v>
      </c>
      <c r="JA34" s="50">
        <v>0.5</v>
      </c>
      <c r="JB34" s="40" t="s">
        <v>5898</v>
      </c>
      <c r="JC34" s="40" t="s">
        <v>5898</v>
      </c>
      <c r="JD34" s="40" t="s">
        <v>5898</v>
      </c>
      <c r="JE34" s="40">
        <v>0.4</v>
      </c>
      <c r="JF34" s="40" t="s">
        <v>5898</v>
      </c>
      <c r="JG34" s="40" t="s">
        <v>5898</v>
      </c>
      <c r="JH34" s="40" t="s">
        <v>5898</v>
      </c>
      <c r="JI34" s="40" t="s">
        <v>5898</v>
      </c>
      <c r="JJ34" s="40" t="s">
        <v>5898</v>
      </c>
      <c r="JK34" s="40" t="s">
        <v>5898</v>
      </c>
      <c r="JL34" s="40" t="s">
        <v>5898</v>
      </c>
      <c r="JM34" s="40">
        <v>0.12</v>
      </c>
      <c r="JN34" s="40" t="s">
        <v>5898</v>
      </c>
      <c r="JO34" s="40" t="s">
        <v>5898</v>
      </c>
      <c r="JP34" s="40" t="s">
        <v>5898</v>
      </c>
      <c r="JQ34" s="40">
        <v>0</v>
      </c>
      <c r="JR34" s="40" t="s">
        <v>5898</v>
      </c>
      <c r="JS34" s="40" t="s">
        <v>5898</v>
      </c>
      <c r="JT34" s="40" t="s">
        <v>5898</v>
      </c>
      <c r="JU34" s="40">
        <v>0.16669999999999999</v>
      </c>
      <c r="JV34" s="40" t="s">
        <v>5898</v>
      </c>
      <c r="JW34" s="40" t="s">
        <v>5898</v>
      </c>
      <c r="JX34" s="40" t="s">
        <v>5898</v>
      </c>
      <c r="JY34" s="40">
        <v>0.11119999999999999</v>
      </c>
      <c r="JZ34" s="40" t="s">
        <v>5898</v>
      </c>
      <c r="KA34" s="40" t="s">
        <v>5898</v>
      </c>
      <c r="KB34" s="40" t="s">
        <v>5898</v>
      </c>
      <c r="KC34" s="40">
        <v>0.15</v>
      </c>
      <c r="KD34" s="40" t="s">
        <v>5898</v>
      </c>
      <c r="KE34" s="40" t="s">
        <v>5898</v>
      </c>
      <c r="KF34" s="40" t="s">
        <v>5898</v>
      </c>
      <c r="KG34" s="40">
        <v>0.1</v>
      </c>
      <c r="KH34" s="40" t="s">
        <v>5898</v>
      </c>
      <c r="KI34" s="40">
        <v>0</v>
      </c>
      <c r="KJ34" s="40" t="s">
        <v>5898</v>
      </c>
      <c r="KK34" s="40">
        <v>0.111</v>
      </c>
      <c r="KL34" s="40" t="s">
        <v>5898</v>
      </c>
      <c r="KM34" s="40" t="s">
        <v>5898</v>
      </c>
      <c r="KN34" s="40" t="s">
        <v>5898</v>
      </c>
    </row>
    <row r="35" spans="1:300" x14ac:dyDescent="0.15">
      <c r="A35" s="53">
        <f>'2015年报分红率'!T37</f>
        <v>32</v>
      </c>
      <c r="B35" s="40" t="str">
        <f>'2015年报分红率'!U37</f>
        <v>002083.SZ</v>
      </c>
      <c r="C35" s="40" t="str">
        <f>'2015年报分红率'!V37</f>
        <v>孚日股份</v>
      </c>
      <c r="D35" s="40" t="str">
        <f>[1]!EM_S_IPO_LISTEDDATE(B35)</f>
        <v>2006-11-24</v>
      </c>
      <c r="E35" s="166">
        <v>10</v>
      </c>
      <c r="F35" s="56">
        <v>8.66</v>
      </c>
      <c r="G35" s="56">
        <v>6.31</v>
      </c>
      <c r="H35" s="157">
        <v>1.6616628175519631E-2</v>
      </c>
      <c r="I35" s="158">
        <v>1.1694908366857656E-2</v>
      </c>
      <c r="J35" s="159">
        <v>1.3638491948787856E-2</v>
      </c>
      <c r="K35" s="154">
        <v>0.39000000000000007</v>
      </c>
      <c r="L35" s="155" t="s">
        <v>5898</v>
      </c>
      <c r="M35" s="155" t="s">
        <v>5898</v>
      </c>
      <c r="N35" s="155" t="s">
        <v>5898</v>
      </c>
      <c r="O35" s="155">
        <v>0.19500000000000003</v>
      </c>
      <c r="P35" s="155" t="s">
        <v>5898</v>
      </c>
      <c r="Q35" s="155" t="s">
        <v>5898</v>
      </c>
      <c r="R35" s="155" t="s">
        <v>5898</v>
      </c>
      <c r="S35" s="155">
        <v>0.19500000000000003</v>
      </c>
      <c r="T35" s="155" t="s">
        <v>5898</v>
      </c>
      <c r="U35" s="155" t="s">
        <v>5898</v>
      </c>
      <c r="V35" s="155" t="s">
        <v>5898</v>
      </c>
      <c r="W35" s="155" t="s">
        <v>5898</v>
      </c>
      <c r="X35" s="155" t="s">
        <v>5898</v>
      </c>
      <c r="Y35" s="155" t="s">
        <v>5898</v>
      </c>
      <c r="Z35" s="155" t="s">
        <v>5898</v>
      </c>
      <c r="AA35" s="155">
        <v>0.11700000000000001</v>
      </c>
      <c r="AB35" s="155" t="s">
        <v>5898</v>
      </c>
      <c r="AC35" s="155" t="s">
        <v>5898</v>
      </c>
      <c r="AD35" s="155" t="s">
        <v>5898</v>
      </c>
      <c r="AE35" s="155">
        <v>0</v>
      </c>
      <c r="AF35" s="155" t="s">
        <v>5898</v>
      </c>
      <c r="AG35" s="155" t="s">
        <v>5898</v>
      </c>
      <c r="AH35" s="155" t="s">
        <v>5898</v>
      </c>
      <c r="AI35" s="155">
        <v>0</v>
      </c>
      <c r="AJ35" s="155" t="s">
        <v>5898</v>
      </c>
      <c r="AK35" s="155" t="s">
        <v>5898</v>
      </c>
      <c r="AL35" s="155" t="s">
        <v>5898</v>
      </c>
      <c r="AM35" s="155">
        <v>0.23400000000000001</v>
      </c>
      <c r="AN35" s="155" t="s">
        <v>5898</v>
      </c>
      <c r="AO35" s="155" t="s">
        <v>5898</v>
      </c>
      <c r="AP35" s="155" t="s">
        <v>5898</v>
      </c>
      <c r="AQ35" s="155">
        <v>0.20800000000000002</v>
      </c>
      <c r="AR35" s="155" t="s">
        <v>5898</v>
      </c>
      <c r="AS35" s="155">
        <v>0</v>
      </c>
      <c r="AT35" s="155" t="s">
        <v>5898</v>
      </c>
      <c r="AU35" s="155">
        <v>0.1</v>
      </c>
      <c r="AV35" s="155" t="s">
        <v>5898</v>
      </c>
      <c r="AW35" s="155" t="s">
        <v>5898</v>
      </c>
      <c r="AX35" s="140" t="s">
        <v>5898</v>
      </c>
      <c r="AY35" s="154">
        <v>1.9500000000000002</v>
      </c>
      <c r="AZ35" s="155">
        <v>1.9500000000000002</v>
      </c>
      <c r="BA35" s="155">
        <v>1.9500000000000002</v>
      </c>
      <c r="BB35" s="155">
        <v>1.9500000000000002</v>
      </c>
      <c r="BC35" s="155">
        <v>1.9500000000000002</v>
      </c>
      <c r="BD35" s="155">
        <v>1.9500000000000002</v>
      </c>
      <c r="BE35" s="155">
        <v>1.9500000000000002</v>
      </c>
      <c r="BF35" s="155">
        <v>1.9500000000000002</v>
      </c>
      <c r="BG35" s="155">
        <v>1.9500000000000002</v>
      </c>
      <c r="BH35" s="155">
        <v>1.9500000000000002</v>
      </c>
      <c r="BI35" s="155">
        <v>1.9500000000000002</v>
      </c>
      <c r="BJ35" s="155">
        <v>1.9500000000000002</v>
      </c>
      <c r="BK35" s="155">
        <v>1.9500000000000002</v>
      </c>
      <c r="BL35" s="155">
        <v>1.9500000000000002</v>
      </c>
      <c r="BM35" s="155">
        <v>1.9500000000000002</v>
      </c>
      <c r="BN35" s="155">
        <v>1.9500000000000002</v>
      </c>
      <c r="BO35" s="155">
        <v>1.9500000000000002</v>
      </c>
      <c r="BP35" s="155">
        <v>1.9500000000000002</v>
      </c>
      <c r="BQ35" s="155">
        <v>1.9500000000000002</v>
      </c>
      <c r="BR35" s="155">
        <v>1.9500000000000002</v>
      </c>
      <c r="BS35" s="155">
        <v>1.9500000000000002</v>
      </c>
      <c r="BT35" s="155">
        <v>1.9500000000000002</v>
      </c>
      <c r="BU35" s="155">
        <v>1.9500000000000002</v>
      </c>
      <c r="BV35" s="155">
        <v>1.9500000000000002</v>
      </c>
      <c r="BW35" s="155">
        <v>1.9500000000000002</v>
      </c>
      <c r="BX35" s="155">
        <v>1.9500000000000002</v>
      </c>
      <c r="BY35" s="155">
        <v>1.9500000000000002</v>
      </c>
      <c r="BZ35" s="155">
        <v>1.9500000000000002</v>
      </c>
      <c r="CA35" s="155">
        <v>1.9500000000000002</v>
      </c>
      <c r="CB35" s="155">
        <v>1.9500000000000002</v>
      </c>
      <c r="CC35" s="155">
        <v>1.9500000000000002</v>
      </c>
      <c r="CD35" s="155">
        <v>1.9500000000000002</v>
      </c>
      <c r="CE35" s="155">
        <v>1.3</v>
      </c>
      <c r="CF35" s="155">
        <v>1.3</v>
      </c>
      <c r="CG35" s="155">
        <v>1.3</v>
      </c>
      <c r="CH35" s="155">
        <v>1.3</v>
      </c>
      <c r="CI35" s="155">
        <v>1</v>
      </c>
      <c r="CJ35" s="155">
        <v>1</v>
      </c>
      <c r="CK35" s="155">
        <v>1</v>
      </c>
      <c r="CL35" s="156">
        <v>1</v>
      </c>
      <c r="CM35" s="145" t="s">
        <v>5898</v>
      </c>
      <c r="CN35" s="146" t="s">
        <v>5898</v>
      </c>
      <c r="CO35" s="146" t="s">
        <v>5898</v>
      </c>
      <c r="CP35" s="146" t="s">
        <v>5898</v>
      </c>
      <c r="CQ35" s="146" t="s">
        <v>5898</v>
      </c>
      <c r="CR35" s="146" t="s">
        <v>5898</v>
      </c>
      <c r="CS35" s="146" t="s">
        <v>5898</v>
      </c>
      <c r="CT35" s="146" t="s">
        <v>5898</v>
      </c>
      <c r="CU35" s="146" t="s">
        <v>5898</v>
      </c>
      <c r="CV35" s="146" t="s">
        <v>5898</v>
      </c>
      <c r="CW35" s="146" t="s">
        <v>5898</v>
      </c>
      <c r="CX35" s="146" t="s">
        <v>5898</v>
      </c>
      <c r="CY35" s="146" t="s">
        <v>5898</v>
      </c>
      <c r="CZ35" s="146" t="s">
        <v>5898</v>
      </c>
      <c r="DA35" s="146" t="s">
        <v>5898</v>
      </c>
      <c r="DB35" s="146" t="s">
        <v>5898</v>
      </c>
      <c r="DC35" s="146" t="s">
        <v>5898</v>
      </c>
      <c r="DD35" s="146" t="s">
        <v>5898</v>
      </c>
      <c r="DE35" s="146" t="s">
        <v>5898</v>
      </c>
      <c r="DF35" s="146" t="s">
        <v>5898</v>
      </c>
      <c r="DG35" s="146" t="s">
        <v>5898</v>
      </c>
      <c r="DH35" s="146" t="s">
        <v>5898</v>
      </c>
      <c r="DI35" s="146" t="s">
        <v>5898</v>
      </c>
      <c r="DJ35" s="146" t="s">
        <v>5898</v>
      </c>
      <c r="DK35" s="146" t="s">
        <v>5898</v>
      </c>
      <c r="DL35" s="146" t="s">
        <v>5898</v>
      </c>
      <c r="DM35" s="146" t="s">
        <v>5898</v>
      </c>
      <c r="DN35" s="146" t="s">
        <v>5898</v>
      </c>
      <c r="DO35" s="146" t="s">
        <v>5898</v>
      </c>
      <c r="DP35" s="146" t="s">
        <v>5898</v>
      </c>
      <c r="DQ35" s="146" t="s">
        <v>5898</v>
      </c>
      <c r="DR35" s="146" t="s">
        <v>5898</v>
      </c>
      <c r="DS35" s="146">
        <v>0.5</v>
      </c>
      <c r="DT35" s="146" t="s">
        <v>5898</v>
      </c>
      <c r="DU35" s="146" t="s">
        <v>5898</v>
      </c>
      <c r="DV35" s="146" t="s">
        <v>5898</v>
      </c>
      <c r="DW35" s="146">
        <v>0.3</v>
      </c>
      <c r="DX35" s="146" t="s">
        <v>5898</v>
      </c>
      <c r="DY35" s="146" t="s">
        <v>5898</v>
      </c>
      <c r="DZ35" s="147" t="s">
        <v>5898</v>
      </c>
      <c r="EA35" s="131">
        <v>2.5000000000000001E-2</v>
      </c>
      <c r="EB35" s="135">
        <v>2.0283975659229212E-2</v>
      </c>
      <c r="EC35" s="135">
        <v>2.3419203747072605E-2</v>
      </c>
      <c r="ED35" s="135">
        <v>0</v>
      </c>
      <c r="EE35" s="135">
        <v>1.1695906432748537E-2</v>
      </c>
      <c r="EF35" s="135">
        <v>0</v>
      </c>
      <c r="EG35" s="135">
        <v>0</v>
      </c>
      <c r="EH35" s="135">
        <v>3.3898305084745763E-2</v>
      </c>
      <c r="EI35" s="135">
        <v>1.0540184453227932E-2</v>
      </c>
      <c r="EJ35" s="135">
        <v>1.1547344110854504E-2</v>
      </c>
      <c r="EK35" s="123">
        <v>2.5000000000000001E-2</v>
      </c>
      <c r="EL35" s="124">
        <v>0</v>
      </c>
      <c r="EM35" s="124">
        <v>0</v>
      </c>
      <c r="EN35" s="124">
        <v>0</v>
      </c>
      <c r="EO35" s="124">
        <v>2.0283975659229212E-2</v>
      </c>
      <c r="EP35" s="124">
        <v>0</v>
      </c>
      <c r="EQ35" s="124">
        <v>0</v>
      </c>
      <c r="ER35" s="124">
        <v>0</v>
      </c>
      <c r="ES35" s="124">
        <v>2.3419203747072605E-2</v>
      </c>
      <c r="ET35" s="124">
        <v>0</v>
      </c>
      <c r="EU35" s="124">
        <v>0</v>
      </c>
      <c r="EV35" s="124">
        <v>0</v>
      </c>
      <c r="EW35" s="124">
        <v>0</v>
      </c>
      <c r="EX35" s="124">
        <v>0</v>
      </c>
      <c r="EY35" s="124">
        <v>0</v>
      </c>
      <c r="EZ35" s="124">
        <v>0</v>
      </c>
      <c r="FA35" s="124">
        <v>1.1695906432748537E-2</v>
      </c>
      <c r="FB35" s="124">
        <v>0</v>
      </c>
      <c r="FC35" s="124">
        <v>0</v>
      </c>
      <c r="FD35" s="124">
        <v>0</v>
      </c>
      <c r="FE35" s="124">
        <v>0</v>
      </c>
      <c r="FF35" s="124">
        <v>0</v>
      </c>
      <c r="FG35" s="124">
        <v>0</v>
      </c>
      <c r="FH35" s="124">
        <v>0</v>
      </c>
      <c r="FI35" s="124">
        <v>0</v>
      </c>
      <c r="FJ35" s="124">
        <v>0</v>
      </c>
      <c r="FK35" s="124">
        <v>0</v>
      </c>
      <c r="FL35" s="124">
        <v>0</v>
      </c>
      <c r="FM35" s="124">
        <v>3.3898305084745763E-2</v>
      </c>
      <c r="FN35" s="124">
        <v>0</v>
      </c>
      <c r="FO35" s="124">
        <v>0</v>
      </c>
      <c r="FP35" s="124">
        <v>0</v>
      </c>
      <c r="FQ35" s="124">
        <v>1.0540184453227932E-2</v>
      </c>
      <c r="FR35" s="124">
        <v>0</v>
      </c>
      <c r="FS35" s="124">
        <v>0</v>
      </c>
      <c r="FT35" s="124">
        <v>0</v>
      </c>
      <c r="FU35" s="124">
        <v>1.1547344110854504E-2</v>
      </c>
      <c r="FV35" s="124">
        <v>0</v>
      </c>
      <c r="FW35" s="124">
        <v>0</v>
      </c>
      <c r="FX35" s="125">
        <v>0</v>
      </c>
      <c r="FY35" s="50" t="s">
        <v>5909</v>
      </c>
      <c r="FZ35" s="88" t="s">
        <v>5898</v>
      </c>
      <c r="GA35" s="88" t="s">
        <v>6512</v>
      </c>
      <c r="GB35" s="88" t="s">
        <v>5898</v>
      </c>
      <c r="GC35" s="88" t="s">
        <v>6096</v>
      </c>
      <c r="GD35" s="88" t="s">
        <v>5898</v>
      </c>
      <c r="GE35" s="88" t="s">
        <v>6379</v>
      </c>
      <c r="GF35" s="88" t="s">
        <v>5898</v>
      </c>
      <c r="GG35" s="88" t="s">
        <v>6092</v>
      </c>
      <c r="GH35" s="88" t="s">
        <v>5898</v>
      </c>
      <c r="GI35" s="88" t="s">
        <v>6380</v>
      </c>
      <c r="GJ35" s="88" t="s">
        <v>5898</v>
      </c>
      <c r="GK35" s="88" t="s">
        <v>6103</v>
      </c>
      <c r="GL35" s="88" t="s">
        <v>5898</v>
      </c>
      <c r="GM35" s="88" t="s">
        <v>6450</v>
      </c>
      <c r="GN35" s="88" t="s">
        <v>5898</v>
      </c>
      <c r="GO35" s="88" t="s">
        <v>6104</v>
      </c>
      <c r="GP35" s="88" t="s">
        <v>5898</v>
      </c>
      <c r="GQ35" s="88" t="s">
        <v>6476</v>
      </c>
      <c r="GR35" s="88" t="s">
        <v>5898</v>
      </c>
      <c r="GS35" s="88" t="s">
        <v>6169</v>
      </c>
      <c r="GT35" s="88" t="s">
        <v>5898</v>
      </c>
      <c r="GU35" s="88" t="s">
        <v>6393</v>
      </c>
      <c r="GV35" s="88" t="s">
        <v>5898</v>
      </c>
      <c r="GW35" s="88" t="s">
        <v>6170</v>
      </c>
      <c r="GX35" s="88" t="s">
        <v>5898</v>
      </c>
      <c r="GY35" s="88" t="s">
        <v>6550</v>
      </c>
      <c r="GZ35" s="88" t="s">
        <v>5898</v>
      </c>
      <c r="HA35" s="88" t="s">
        <v>6171</v>
      </c>
      <c r="HB35" s="88" t="s">
        <v>5898</v>
      </c>
      <c r="HC35" s="88" t="s">
        <v>6551</v>
      </c>
      <c r="HD35" s="88" t="s">
        <v>5898</v>
      </c>
      <c r="HE35" s="88" t="s">
        <v>6172</v>
      </c>
      <c r="HF35" s="88" t="s">
        <v>5898</v>
      </c>
      <c r="HG35" s="88" t="s">
        <v>6552</v>
      </c>
      <c r="HH35" s="88" t="s">
        <v>5898</v>
      </c>
      <c r="HI35" s="88" t="s">
        <v>6142</v>
      </c>
      <c r="HJ35" s="88" t="s">
        <v>5898</v>
      </c>
      <c r="HK35" s="88" t="s">
        <v>5898</v>
      </c>
      <c r="HL35" s="88" t="s">
        <v>5898</v>
      </c>
      <c r="HM35" s="89">
        <v>8</v>
      </c>
      <c r="HN35" s="90" t="s">
        <v>5898</v>
      </c>
      <c r="HO35" s="90">
        <v>8.77</v>
      </c>
      <c r="HP35" s="90" t="s">
        <v>5898</v>
      </c>
      <c r="HQ35" s="90">
        <v>4.93</v>
      </c>
      <c r="HR35" s="90" t="s">
        <v>5898</v>
      </c>
      <c r="HS35" s="90">
        <v>4.09</v>
      </c>
      <c r="HT35" s="90" t="s">
        <v>5898</v>
      </c>
      <c r="HU35" s="90">
        <v>4.2699999999999996</v>
      </c>
      <c r="HV35" s="90" t="s">
        <v>5898</v>
      </c>
      <c r="HW35" s="90">
        <v>3.64</v>
      </c>
      <c r="HX35" s="90" t="s">
        <v>5898</v>
      </c>
      <c r="HY35" s="90">
        <v>4.0199999999999996</v>
      </c>
      <c r="HZ35" s="90" t="s">
        <v>5898</v>
      </c>
      <c r="IA35" s="90">
        <v>4.49</v>
      </c>
      <c r="IB35" s="90" t="s">
        <v>5898</v>
      </c>
      <c r="IC35" s="90">
        <v>5.13</v>
      </c>
      <c r="ID35" s="90" t="s">
        <v>5898</v>
      </c>
      <c r="IE35" s="90">
        <v>8.07</v>
      </c>
      <c r="IF35" s="90" t="s">
        <v>5898</v>
      </c>
      <c r="IG35" s="90">
        <v>9.74</v>
      </c>
      <c r="IH35" s="90" t="s">
        <v>5898</v>
      </c>
      <c r="II35" s="90">
        <v>8.83</v>
      </c>
      <c r="IJ35" s="90" t="s">
        <v>5898</v>
      </c>
      <c r="IK35" s="90">
        <v>9.07</v>
      </c>
      <c r="IL35" s="90" t="s">
        <v>5898</v>
      </c>
      <c r="IM35" s="90">
        <v>9.6999999999999993</v>
      </c>
      <c r="IN35" s="90" t="s">
        <v>5898</v>
      </c>
      <c r="IO35" s="90">
        <v>3.54</v>
      </c>
      <c r="IP35" s="90" t="s">
        <v>5898</v>
      </c>
      <c r="IQ35" s="90">
        <v>5.14</v>
      </c>
      <c r="IR35" s="90" t="s">
        <v>5898</v>
      </c>
      <c r="IS35" s="90">
        <v>15.18</v>
      </c>
      <c r="IT35" s="90" t="s">
        <v>5898</v>
      </c>
      <c r="IU35" s="90">
        <v>13.88</v>
      </c>
      <c r="IV35" s="90" t="s">
        <v>5898</v>
      </c>
      <c r="IW35" s="90">
        <v>8.66</v>
      </c>
      <c r="IX35" s="90" t="s">
        <v>5898</v>
      </c>
      <c r="IY35" s="90" t="s">
        <v>5898</v>
      </c>
      <c r="IZ35" s="103" t="s">
        <v>5898</v>
      </c>
      <c r="JA35" s="50">
        <v>0.2</v>
      </c>
      <c r="JB35" s="40" t="s">
        <v>5898</v>
      </c>
      <c r="JC35" s="40" t="s">
        <v>5898</v>
      </c>
      <c r="JD35" s="40" t="s">
        <v>5898</v>
      </c>
      <c r="JE35" s="40">
        <v>0.1</v>
      </c>
      <c r="JF35" s="40" t="s">
        <v>5898</v>
      </c>
      <c r="JG35" s="40" t="s">
        <v>5898</v>
      </c>
      <c r="JH35" s="40" t="s">
        <v>5898</v>
      </c>
      <c r="JI35" s="40">
        <v>0.1</v>
      </c>
      <c r="JJ35" s="40" t="s">
        <v>5898</v>
      </c>
      <c r="JK35" s="40" t="s">
        <v>5898</v>
      </c>
      <c r="JL35" s="40" t="s">
        <v>5898</v>
      </c>
      <c r="JM35" s="40" t="s">
        <v>5898</v>
      </c>
      <c r="JN35" s="40" t="s">
        <v>5898</v>
      </c>
      <c r="JO35" s="40" t="s">
        <v>5898</v>
      </c>
      <c r="JP35" s="40" t="s">
        <v>5898</v>
      </c>
      <c r="JQ35" s="40">
        <v>0.06</v>
      </c>
      <c r="JR35" s="40" t="s">
        <v>5898</v>
      </c>
      <c r="JS35" s="40" t="s">
        <v>5898</v>
      </c>
      <c r="JT35" s="40" t="s">
        <v>5898</v>
      </c>
      <c r="JU35" s="40">
        <v>0</v>
      </c>
      <c r="JV35" s="40" t="s">
        <v>5898</v>
      </c>
      <c r="JW35" s="40" t="s">
        <v>5898</v>
      </c>
      <c r="JX35" s="40" t="s">
        <v>5898</v>
      </c>
      <c r="JY35" s="40">
        <v>0</v>
      </c>
      <c r="JZ35" s="40" t="s">
        <v>5898</v>
      </c>
      <c r="KA35" s="40" t="s">
        <v>5898</v>
      </c>
      <c r="KB35" s="40" t="s">
        <v>5898</v>
      </c>
      <c r="KC35" s="40">
        <v>0.12</v>
      </c>
      <c r="KD35" s="40" t="s">
        <v>5898</v>
      </c>
      <c r="KE35" s="40" t="s">
        <v>5898</v>
      </c>
      <c r="KF35" s="40" t="s">
        <v>5898</v>
      </c>
      <c r="KG35" s="40">
        <v>0.16</v>
      </c>
      <c r="KH35" s="40" t="s">
        <v>5898</v>
      </c>
      <c r="KI35" s="40">
        <v>0</v>
      </c>
      <c r="KJ35" s="40" t="s">
        <v>5898</v>
      </c>
      <c r="KK35" s="40">
        <v>0.1</v>
      </c>
      <c r="KL35" s="40" t="s">
        <v>5898</v>
      </c>
      <c r="KM35" s="40" t="s">
        <v>5898</v>
      </c>
      <c r="KN35" s="40" t="s">
        <v>5898</v>
      </c>
    </row>
    <row r="36" spans="1:300" x14ac:dyDescent="0.15">
      <c r="A36" s="53">
        <f>'2015年报分红率'!T38</f>
        <v>33</v>
      </c>
      <c r="B36" s="40" t="str">
        <f>'2015年报分红率'!U38</f>
        <v>002091.SZ</v>
      </c>
      <c r="C36" s="40" t="str">
        <f>'2015年报分红率'!V38</f>
        <v>江苏国泰</v>
      </c>
      <c r="D36" s="40" t="str">
        <f>[1]!EM_S_IPO_LISTEDDATE(B36)</f>
        <v>2006-12-08</v>
      </c>
      <c r="E36" s="166">
        <v>10</v>
      </c>
      <c r="F36" s="56">
        <v>12.19</v>
      </c>
      <c r="G36" s="56">
        <v>13.98</v>
      </c>
      <c r="H36" s="157">
        <v>3.5018457752255948E-2</v>
      </c>
      <c r="I36" s="158">
        <v>1.0856779526307422E-2</v>
      </c>
      <c r="J36" s="159">
        <v>1.2756492283900928E-2</v>
      </c>
      <c r="K36" s="154">
        <v>1.40625</v>
      </c>
      <c r="L36" s="155" t="s">
        <v>5898</v>
      </c>
      <c r="M36" s="155" t="s">
        <v>5898</v>
      </c>
      <c r="N36" s="155" t="s">
        <v>5898</v>
      </c>
      <c r="O36" s="155">
        <v>0.421875</v>
      </c>
      <c r="P36" s="155" t="s">
        <v>5898</v>
      </c>
      <c r="Q36" s="155" t="s">
        <v>5898</v>
      </c>
      <c r="R36" s="155" t="s">
        <v>5898</v>
      </c>
      <c r="S36" s="155">
        <v>0.33749999999999997</v>
      </c>
      <c r="T36" s="155" t="s">
        <v>5898</v>
      </c>
      <c r="U36" s="155" t="s">
        <v>5898</v>
      </c>
      <c r="V36" s="155" t="s">
        <v>5898</v>
      </c>
      <c r="W36" s="155">
        <v>0.33749999999999997</v>
      </c>
      <c r="X36" s="155" t="s">
        <v>5898</v>
      </c>
      <c r="Y36" s="155" t="s">
        <v>5898</v>
      </c>
      <c r="Z36" s="155" t="s">
        <v>5898</v>
      </c>
      <c r="AA36" s="155">
        <v>0.421875</v>
      </c>
      <c r="AB36" s="155" t="s">
        <v>5898</v>
      </c>
      <c r="AC36" s="155" t="s">
        <v>5898</v>
      </c>
      <c r="AD36" s="155" t="s">
        <v>5898</v>
      </c>
      <c r="AE36" s="155">
        <v>0.28125</v>
      </c>
      <c r="AF36" s="155" t="s">
        <v>5898</v>
      </c>
      <c r="AG36" s="155" t="s">
        <v>5898</v>
      </c>
      <c r="AH36" s="155" t="s">
        <v>5898</v>
      </c>
      <c r="AI36" s="155">
        <v>0.28125</v>
      </c>
      <c r="AJ36" s="155" t="s">
        <v>5898</v>
      </c>
      <c r="AK36" s="155" t="s">
        <v>5898</v>
      </c>
      <c r="AL36" s="155" t="s">
        <v>5898</v>
      </c>
      <c r="AM36" s="155">
        <v>0.28125</v>
      </c>
      <c r="AN36" s="155" t="s">
        <v>5898</v>
      </c>
      <c r="AO36" s="155" t="s">
        <v>5898</v>
      </c>
      <c r="AP36" s="155" t="s">
        <v>5898</v>
      </c>
      <c r="AQ36" s="155">
        <v>0.25</v>
      </c>
      <c r="AR36" s="155" t="s">
        <v>5898</v>
      </c>
      <c r="AS36" s="155" t="s">
        <v>5898</v>
      </c>
      <c r="AT36" s="155" t="s">
        <v>5898</v>
      </c>
      <c r="AU36" s="155">
        <v>0.25</v>
      </c>
      <c r="AV36" s="155" t="s">
        <v>5898</v>
      </c>
      <c r="AW36" s="155" t="s">
        <v>5898</v>
      </c>
      <c r="AX36" s="140" t="s">
        <v>5898</v>
      </c>
      <c r="AY36" s="154">
        <v>2.8125</v>
      </c>
      <c r="AZ36" s="155">
        <v>2.8125</v>
      </c>
      <c r="BA36" s="155">
        <v>2.8125</v>
      </c>
      <c r="BB36" s="155">
        <v>2.8125</v>
      </c>
      <c r="BC36" s="155">
        <v>2.8125</v>
      </c>
      <c r="BD36" s="155">
        <v>2.8125</v>
      </c>
      <c r="BE36" s="155">
        <v>2.8125</v>
      </c>
      <c r="BF36" s="155">
        <v>2.8125</v>
      </c>
      <c r="BG36" s="155">
        <v>2.8125</v>
      </c>
      <c r="BH36" s="155">
        <v>2.8125</v>
      </c>
      <c r="BI36" s="155">
        <v>2.8125</v>
      </c>
      <c r="BJ36" s="155">
        <v>2.8125</v>
      </c>
      <c r="BK36" s="155">
        <v>2.8125</v>
      </c>
      <c r="BL36" s="155">
        <v>2.8125</v>
      </c>
      <c r="BM36" s="155">
        <v>2.8125</v>
      </c>
      <c r="BN36" s="155">
        <v>2.8125</v>
      </c>
      <c r="BO36" s="155">
        <v>2.8125</v>
      </c>
      <c r="BP36" s="155">
        <v>2.8125</v>
      </c>
      <c r="BQ36" s="155">
        <v>2.8125</v>
      </c>
      <c r="BR36" s="155">
        <v>2.8125</v>
      </c>
      <c r="BS36" s="155">
        <v>2.34375</v>
      </c>
      <c r="BT36" s="155">
        <v>2.34375</v>
      </c>
      <c r="BU36" s="155">
        <v>2.34375</v>
      </c>
      <c r="BV36" s="155">
        <v>2.34375</v>
      </c>
      <c r="BW36" s="155">
        <v>1.875</v>
      </c>
      <c r="BX36" s="155">
        <v>1.875</v>
      </c>
      <c r="BY36" s="155">
        <v>1.875</v>
      </c>
      <c r="BZ36" s="155">
        <v>1.875</v>
      </c>
      <c r="CA36" s="155">
        <v>1.875</v>
      </c>
      <c r="CB36" s="155">
        <v>1.875</v>
      </c>
      <c r="CC36" s="155">
        <v>1.875</v>
      </c>
      <c r="CD36" s="155">
        <v>1.875</v>
      </c>
      <c r="CE36" s="155">
        <v>1.25</v>
      </c>
      <c r="CF36" s="155">
        <v>1.25</v>
      </c>
      <c r="CG36" s="155">
        <v>1.25</v>
      </c>
      <c r="CH36" s="155">
        <v>1.25</v>
      </c>
      <c r="CI36" s="155">
        <v>1</v>
      </c>
      <c r="CJ36" s="155">
        <v>1</v>
      </c>
      <c r="CK36" s="155">
        <v>1</v>
      </c>
      <c r="CL36" s="156">
        <v>1</v>
      </c>
      <c r="CM36" s="145">
        <v>0.5</v>
      </c>
      <c r="CN36" s="146" t="s">
        <v>5898</v>
      </c>
      <c r="CO36" s="146" t="s">
        <v>5898</v>
      </c>
      <c r="CP36" s="146" t="s">
        <v>5898</v>
      </c>
      <c r="CQ36" s="146" t="s">
        <v>5898</v>
      </c>
      <c r="CR36" s="146" t="s">
        <v>5898</v>
      </c>
      <c r="CS36" s="146" t="s">
        <v>5898</v>
      </c>
      <c r="CT36" s="146" t="s">
        <v>5898</v>
      </c>
      <c r="CU36" s="146" t="s">
        <v>5898</v>
      </c>
      <c r="CV36" s="146" t="s">
        <v>5898</v>
      </c>
      <c r="CW36" s="146" t="s">
        <v>5898</v>
      </c>
      <c r="CX36" s="146" t="s">
        <v>5898</v>
      </c>
      <c r="CY36" s="146" t="s">
        <v>5898</v>
      </c>
      <c r="CZ36" s="146" t="s">
        <v>5898</v>
      </c>
      <c r="DA36" s="146" t="s">
        <v>5898</v>
      </c>
      <c r="DB36" s="146" t="s">
        <v>5898</v>
      </c>
      <c r="DC36" s="146" t="s">
        <v>5898</v>
      </c>
      <c r="DD36" s="146" t="s">
        <v>5898</v>
      </c>
      <c r="DE36" s="146" t="s">
        <v>5898</v>
      </c>
      <c r="DF36" s="146" t="s">
        <v>5898</v>
      </c>
      <c r="DG36" s="146">
        <v>0.2</v>
      </c>
      <c r="DH36" s="146" t="s">
        <v>5898</v>
      </c>
      <c r="DI36" s="146" t="s">
        <v>5898</v>
      </c>
      <c r="DJ36" s="146" t="s">
        <v>5898</v>
      </c>
      <c r="DK36" s="146">
        <v>0.25</v>
      </c>
      <c r="DL36" s="146" t="s">
        <v>5898</v>
      </c>
      <c r="DM36" s="146" t="s">
        <v>5898</v>
      </c>
      <c r="DN36" s="146" t="s">
        <v>5898</v>
      </c>
      <c r="DO36" s="146" t="s">
        <v>5898</v>
      </c>
      <c r="DP36" s="146" t="s">
        <v>5898</v>
      </c>
      <c r="DQ36" s="146" t="s">
        <v>5898</v>
      </c>
      <c r="DR36" s="146" t="s">
        <v>5898</v>
      </c>
      <c r="DS36" s="146">
        <v>0.5</v>
      </c>
      <c r="DT36" s="146" t="s">
        <v>5898</v>
      </c>
      <c r="DU36" s="146" t="s">
        <v>5898</v>
      </c>
      <c r="DV36" s="146" t="s">
        <v>5898</v>
      </c>
      <c r="DW36" s="146">
        <v>0.25</v>
      </c>
      <c r="DX36" s="146" t="s">
        <v>5898</v>
      </c>
      <c r="DY36" s="146" t="s">
        <v>5898</v>
      </c>
      <c r="DZ36" s="147" t="s">
        <v>5898</v>
      </c>
      <c r="EA36" s="131">
        <v>1.8818216033120061E-2</v>
      </c>
      <c r="EB36" s="135">
        <v>1.0366275051831374E-2</v>
      </c>
      <c r="EC36" s="135">
        <v>1.0327022375215147E-2</v>
      </c>
      <c r="ED36" s="135">
        <v>1.4167650531286893E-2</v>
      </c>
      <c r="EE36" s="135">
        <v>1.1829652996845425E-2</v>
      </c>
      <c r="EF36" s="135">
        <v>4.4117647058823529E-3</v>
      </c>
      <c r="EG36" s="135">
        <v>6.8838916934373566E-3</v>
      </c>
      <c r="EH36" s="135">
        <v>1.7006802721088433E-2</v>
      </c>
      <c r="EI36" s="135">
        <v>1.3245033112582783E-2</v>
      </c>
      <c r="EJ36" s="135">
        <v>2.0508613617719443E-2</v>
      </c>
      <c r="EK36" s="123">
        <v>1.8818216033120061E-2</v>
      </c>
      <c r="EL36" s="124">
        <v>0</v>
      </c>
      <c r="EM36" s="124">
        <v>0</v>
      </c>
      <c r="EN36" s="124">
        <v>0</v>
      </c>
      <c r="EO36" s="124">
        <v>1.0366275051831374E-2</v>
      </c>
      <c r="EP36" s="124">
        <v>0</v>
      </c>
      <c r="EQ36" s="124">
        <v>0</v>
      </c>
      <c r="ER36" s="124">
        <v>0</v>
      </c>
      <c r="ES36" s="124">
        <v>1.0327022375215147E-2</v>
      </c>
      <c r="ET36" s="124">
        <v>0</v>
      </c>
      <c r="EU36" s="124">
        <v>0</v>
      </c>
      <c r="EV36" s="124">
        <v>0</v>
      </c>
      <c r="EW36" s="124">
        <v>1.4167650531286893E-2</v>
      </c>
      <c r="EX36" s="124">
        <v>0</v>
      </c>
      <c r="EY36" s="124">
        <v>0</v>
      </c>
      <c r="EZ36" s="124">
        <v>0</v>
      </c>
      <c r="FA36" s="124">
        <v>1.1829652996845425E-2</v>
      </c>
      <c r="FB36" s="124">
        <v>0</v>
      </c>
      <c r="FC36" s="124">
        <v>0</v>
      </c>
      <c r="FD36" s="124">
        <v>0</v>
      </c>
      <c r="FE36" s="124">
        <v>4.4117647058823529E-3</v>
      </c>
      <c r="FF36" s="124">
        <v>0</v>
      </c>
      <c r="FG36" s="124">
        <v>0</v>
      </c>
      <c r="FH36" s="124">
        <v>0</v>
      </c>
      <c r="FI36" s="124">
        <v>6.8838916934373566E-3</v>
      </c>
      <c r="FJ36" s="124">
        <v>0</v>
      </c>
      <c r="FK36" s="124">
        <v>0</v>
      </c>
      <c r="FL36" s="124">
        <v>0</v>
      </c>
      <c r="FM36" s="124">
        <v>1.7006802721088433E-2</v>
      </c>
      <c r="FN36" s="124">
        <v>0</v>
      </c>
      <c r="FO36" s="124">
        <v>0</v>
      </c>
      <c r="FP36" s="124">
        <v>0</v>
      </c>
      <c r="FQ36" s="124">
        <v>1.3245033112582783E-2</v>
      </c>
      <c r="FR36" s="124">
        <v>0</v>
      </c>
      <c r="FS36" s="124">
        <v>0</v>
      </c>
      <c r="FT36" s="124">
        <v>0</v>
      </c>
      <c r="FU36" s="124">
        <v>2.0508613617719443E-2</v>
      </c>
      <c r="FV36" s="124">
        <v>0</v>
      </c>
      <c r="FW36" s="124">
        <v>0</v>
      </c>
      <c r="FX36" s="125">
        <v>0</v>
      </c>
      <c r="FY36" s="50" t="s">
        <v>5936</v>
      </c>
      <c r="FZ36" s="88" t="s">
        <v>5898</v>
      </c>
      <c r="GA36" s="88" t="s">
        <v>6553</v>
      </c>
      <c r="GB36" s="88" t="s">
        <v>5898</v>
      </c>
      <c r="GC36" s="88" t="s">
        <v>6060</v>
      </c>
      <c r="GD36" s="88" t="s">
        <v>5898</v>
      </c>
      <c r="GE36" s="88" t="s">
        <v>6437</v>
      </c>
      <c r="GF36" s="88" t="s">
        <v>5898</v>
      </c>
      <c r="GG36" s="88" t="s">
        <v>6173</v>
      </c>
      <c r="GH36" s="88" t="s">
        <v>5898</v>
      </c>
      <c r="GI36" s="88" t="s">
        <v>6554</v>
      </c>
      <c r="GJ36" s="88" t="s">
        <v>5898</v>
      </c>
      <c r="GK36" s="88" t="s">
        <v>6174</v>
      </c>
      <c r="GL36" s="88" t="s">
        <v>5898</v>
      </c>
      <c r="GM36" s="88" t="s">
        <v>6411</v>
      </c>
      <c r="GN36" s="88" t="s">
        <v>5898</v>
      </c>
      <c r="GO36" s="88" t="s">
        <v>6158</v>
      </c>
      <c r="GP36" s="88" t="s">
        <v>5898</v>
      </c>
      <c r="GQ36" s="88" t="s">
        <v>6555</v>
      </c>
      <c r="GR36" s="88" t="s">
        <v>5898</v>
      </c>
      <c r="GS36" s="88" t="s">
        <v>6028</v>
      </c>
      <c r="GT36" s="88" t="s">
        <v>5898</v>
      </c>
      <c r="GU36" s="88" t="s">
        <v>6556</v>
      </c>
      <c r="GV36" s="88" t="s">
        <v>5898</v>
      </c>
      <c r="GW36" s="88" t="s">
        <v>6175</v>
      </c>
      <c r="GX36" s="88" t="s">
        <v>5898</v>
      </c>
      <c r="GY36" s="88" t="s">
        <v>6557</v>
      </c>
      <c r="GZ36" s="88" t="s">
        <v>5898</v>
      </c>
      <c r="HA36" s="88" t="s">
        <v>6066</v>
      </c>
      <c r="HB36" s="88" t="s">
        <v>5898</v>
      </c>
      <c r="HC36" s="88" t="s">
        <v>6558</v>
      </c>
      <c r="HD36" s="88" t="s">
        <v>5898</v>
      </c>
      <c r="HE36" s="88" t="s">
        <v>6176</v>
      </c>
      <c r="HF36" s="88" t="s">
        <v>5898</v>
      </c>
      <c r="HG36" s="88" t="s">
        <v>6559</v>
      </c>
      <c r="HH36" s="88" t="s">
        <v>5898</v>
      </c>
      <c r="HI36" s="88" t="s">
        <v>6177</v>
      </c>
      <c r="HJ36" s="88" t="s">
        <v>5898</v>
      </c>
      <c r="HK36" s="88" t="s">
        <v>5898</v>
      </c>
      <c r="HL36" s="88" t="s">
        <v>5898</v>
      </c>
      <c r="HM36" s="89">
        <v>26.57</v>
      </c>
      <c r="HN36" s="90" t="s">
        <v>5898</v>
      </c>
      <c r="HO36" s="90">
        <v>26.22</v>
      </c>
      <c r="HP36" s="90" t="s">
        <v>5898</v>
      </c>
      <c r="HQ36" s="90">
        <v>14.47</v>
      </c>
      <c r="HR36" s="90" t="s">
        <v>5898</v>
      </c>
      <c r="HS36" s="90">
        <v>15.31</v>
      </c>
      <c r="HT36" s="90" t="s">
        <v>5898</v>
      </c>
      <c r="HU36" s="90">
        <v>11.62</v>
      </c>
      <c r="HV36" s="90" t="s">
        <v>5898</v>
      </c>
      <c r="HW36" s="90">
        <v>12.93</v>
      </c>
      <c r="HX36" s="90" t="s">
        <v>5898</v>
      </c>
      <c r="HY36" s="90">
        <v>8.4700000000000006</v>
      </c>
      <c r="HZ36" s="90" t="s">
        <v>5898</v>
      </c>
      <c r="IA36" s="90">
        <v>10.39</v>
      </c>
      <c r="IB36" s="90" t="s">
        <v>5898</v>
      </c>
      <c r="IC36" s="90">
        <v>12.68</v>
      </c>
      <c r="ID36" s="90" t="s">
        <v>5898</v>
      </c>
      <c r="IE36" s="90">
        <v>18.86</v>
      </c>
      <c r="IF36" s="90" t="s">
        <v>5898</v>
      </c>
      <c r="IG36" s="90">
        <v>27.2</v>
      </c>
      <c r="IH36" s="90" t="s">
        <v>5898</v>
      </c>
      <c r="II36" s="90">
        <v>22.26</v>
      </c>
      <c r="IJ36" s="90" t="s">
        <v>5898</v>
      </c>
      <c r="IK36" s="90">
        <v>21.79</v>
      </c>
      <c r="IL36" s="90" t="s">
        <v>5898</v>
      </c>
      <c r="IM36" s="90">
        <v>17.75</v>
      </c>
      <c r="IN36" s="90" t="s">
        <v>5898</v>
      </c>
      <c r="IO36" s="90">
        <v>8.82</v>
      </c>
      <c r="IP36" s="90" t="s">
        <v>5898</v>
      </c>
      <c r="IQ36" s="90">
        <v>7.75</v>
      </c>
      <c r="IR36" s="90" t="s">
        <v>5898</v>
      </c>
      <c r="IS36" s="90">
        <v>15.1</v>
      </c>
      <c r="IT36" s="90" t="s">
        <v>5898</v>
      </c>
      <c r="IU36" s="90">
        <v>11.56</v>
      </c>
      <c r="IV36" s="90" t="s">
        <v>5898</v>
      </c>
      <c r="IW36" s="90">
        <v>12.19</v>
      </c>
      <c r="IX36" s="90" t="s">
        <v>5898</v>
      </c>
      <c r="IY36" s="90" t="s">
        <v>5898</v>
      </c>
      <c r="IZ36" s="103" t="s">
        <v>5898</v>
      </c>
      <c r="JA36" s="50">
        <v>0.5</v>
      </c>
      <c r="JB36" s="40" t="s">
        <v>5898</v>
      </c>
      <c r="JC36" s="40" t="s">
        <v>5898</v>
      </c>
      <c r="JD36" s="40" t="s">
        <v>5898</v>
      </c>
      <c r="JE36" s="40">
        <v>0.15</v>
      </c>
      <c r="JF36" s="40" t="s">
        <v>5898</v>
      </c>
      <c r="JG36" s="40" t="s">
        <v>5898</v>
      </c>
      <c r="JH36" s="40" t="s">
        <v>5898</v>
      </c>
      <c r="JI36" s="40">
        <v>0.12</v>
      </c>
      <c r="JJ36" s="40" t="s">
        <v>5898</v>
      </c>
      <c r="JK36" s="40" t="s">
        <v>5898</v>
      </c>
      <c r="JL36" s="40" t="s">
        <v>5898</v>
      </c>
      <c r="JM36" s="40">
        <v>0.12</v>
      </c>
      <c r="JN36" s="40" t="s">
        <v>5898</v>
      </c>
      <c r="JO36" s="40" t="s">
        <v>5898</v>
      </c>
      <c r="JP36" s="40" t="s">
        <v>5898</v>
      </c>
      <c r="JQ36" s="40">
        <v>0.15</v>
      </c>
      <c r="JR36" s="40" t="s">
        <v>5898</v>
      </c>
      <c r="JS36" s="40" t="s">
        <v>5898</v>
      </c>
      <c r="JT36" s="40" t="s">
        <v>5898</v>
      </c>
      <c r="JU36" s="40">
        <v>0.12</v>
      </c>
      <c r="JV36" s="40" t="s">
        <v>5898</v>
      </c>
      <c r="JW36" s="40" t="s">
        <v>5898</v>
      </c>
      <c r="JX36" s="40" t="s">
        <v>5898</v>
      </c>
      <c r="JY36" s="40">
        <v>0.15</v>
      </c>
      <c r="JZ36" s="40" t="s">
        <v>5898</v>
      </c>
      <c r="KA36" s="40" t="s">
        <v>5898</v>
      </c>
      <c r="KB36" s="40" t="s">
        <v>5898</v>
      </c>
      <c r="KC36" s="40">
        <v>0.15</v>
      </c>
      <c r="KD36" s="40" t="s">
        <v>5898</v>
      </c>
      <c r="KE36" s="40" t="s">
        <v>5898</v>
      </c>
      <c r="KF36" s="40" t="s">
        <v>5898</v>
      </c>
      <c r="KG36" s="40">
        <v>0.2</v>
      </c>
      <c r="KH36" s="40" t="s">
        <v>5898</v>
      </c>
      <c r="KI36" s="40" t="s">
        <v>5898</v>
      </c>
      <c r="KJ36" s="40" t="s">
        <v>5898</v>
      </c>
      <c r="KK36" s="40">
        <v>0.25</v>
      </c>
      <c r="KL36" s="40" t="s">
        <v>5898</v>
      </c>
      <c r="KM36" s="40" t="s">
        <v>5898</v>
      </c>
      <c r="KN36" s="40" t="s">
        <v>5898</v>
      </c>
    </row>
    <row r="37" spans="1:300" x14ac:dyDescent="0.15">
      <c r="A37" s="53">
        <f>'2015年报分红率'!T39</f>
        <v>34</v>
      </c>
      <c r="B37" s="40" t="str">
        <f>'2015年报分红率'!U39</f>
        <v>002142.SZ</v>
      </c>
      <c r="C37" s="40" t="str">
        <f>'2015年报分红率'!V39</f>
        <v>宁波银行</v>
      </c>
      <c r="D37" s="40" t="str">
        <f>[1]!EM_S_IPO_LISTEDDATE(B37)</f>
        <v>2007-07-19</v>
      </c>
      <c r="E37" s="166">
        <v>9</v>
      </c>
      <c r="F37" s="56" t="s">
        <v>5898</v>
      </c>
      <c r="G37" s="56">
        <v>17.09</v>
      </c>
      <c r="H37" s="157" t="s">
        <v>5898</v>
      </c>
      <c r="I37" s="158">
        <v>1.4303361289903132E-2</v>
      </c>
      <c r="J37" s="159">
        <v>2.1234028879084536E-2</v>
      </c>
      <c r="K37" s="154">
        <v>0.54</v>
      </c>
      <c r="L37" s="155" t="s">
        <v>5898</v>
      </c>
      <c r="M37" s="155" t="s">
        <v>5898</v>
      </c>
      <c r="N37" s="155" t="s">
        <v>5898</v>
      </c>
      <c r="O37" s="155">
        <v>0.45</v>
      </c>
      <c r="P37" s="155" t="s">
        <v>5898</v>
      </c>
      <c r="Q37" s="155" t="s">
        <v>5898</v>
      </c>
      <c r="R37" s="155" t="s">
        <v>5898</v>
      </c>
      <c r="S37" s="155">
        <v>0.4</v>
      </c>
      <c r="T37" s="155" t="s">
        <v>5898</v>
      </c>
      <c r="U37" s="155" t="s">
        <v>5898</v>
      </c>
      <c r="V37" s="155" t="s">
        <v>5898</v>
      </c>
      <c r="W37" s="155">
        <v>0.25</v>
      </c>
      <c r="X37" s="155" t="s">
        <v>5898</v>
      </c>
      <c r="Y37" s="155" t="s">
        <v>5898</v>
      </c>
      <c r="Z37" s="155" t="s">
        <v>5898</v>
      </c>
      <c r="AA37" s="155">
        <v>0.2</v>
      </c>
      <c r="AB37" s="155" t="s">
        <v>5898</v>
      </c>
      <c r="AC37" s="155" t="s">
        <v>5898</v>
      </c>
      <c r="AD37" s="155" t="s">
        <v>5898</v>
      </c>
      <c r="AE37" s="155">
        <v>0.2</v>
      </c>
      <c r="AF37" s="155" t="s">
        <v>5898</v>
      </c>
      <c r="AG37" s="155" t="s">
        <v>5898</v>
      </c>
      <c r="AH37" s="155" t="s">
        <v>5898</v>
      </c>
      <c r="AI37" s="155">
        <v>0.2</v>
      </c>
      <c r="AJ37" s="155" t="s">
        <v>5898</v>
      </c>
      <c r="AK37" s="155" t="s">
        <v>5898</v>
      </c>
      <c r="AL37" s="155" t="s">
        <v>5898</v>
      </c>
      <c r="AM37" s="155">
        <v>0.2</v>
      </c>
      <c r="AN37" s="155" t="s">
        <v>5898</v>
      </c>
      <c r="AO37" s="155" t="s">
        <v>5898</v>
      </c>
      <c r="AP37" s="155" t="s">
        <v>5898</v>
      </c>
      <c r="AQ37" s="155">
        <v>0.2</v>
      </c>
      <c r="AR37" s="155" t="s">
        <v>5898</v>
      </c>
      <c r="AS37" s="155">
        <v>0</v>
      </c>
      <c r="AT37" s="155" t="s">
        <v>5898</v>
      </c>
      <c r="AU37" s="155" t="s">
        <v>5898</v>
      </c>
      <c r="AV37" s="155" t="s">
        <v>5898</v>
      </c>
      <c r="AW37" s="155" t="s">
        <v>5898</v>
      </c>
      <c r="AX37" s="140" t="s">
        <v>5898</v>
      </c>
      <c r="AY37" s="154">
        <v>1.2</v>
      </c>
      <c r="AZ37" s="155">
        <v>1.2</v>
      </c>
      <c r="BA37" s="155">
        <v>1.2</v>
      </c>
      <c r="BB37" s="155">
        <v>1.2</v>
      </c>
      <c r="BC37" s="155">
        <v>1</v>
      </c>
      <c r="BD37" s="155">
        <v>1</v>
      </c>
      <c r="BE37" s="155">
        <v>1</v>
      </c>
      <c r="BF37" s="155">
        <v>1</v>
      </c>
      <c r="BG37" s="155">
        <v>1</v>
      </c>
      <c r="BH37" s="155">
        <v>1</v>
      </c>
      <c r="BI37" s="155">
        <v>1</v>
      </c>
      <c r="BJ37" s="155">
        <v>1</v>
      </c>
      <c r="BK37" s="155">
        <v>1</v>
      </c>
      <c r="BL37" s="155">
        <v>1</v>
      </c>
      <c r="BM37" s="155">
        <v>1</v>
      </c>
      <c r="BN37" s="155">
        <v>1</v>
      </c>
      <c r="BO37" s="155">
        <v>1</v>
      </c>
      <c r="BP37" s="155">
        <v>1</v>
      </c>
      <c r="BQ37" s="155">
        <v>1</v>
      </c>
      <c r="BR37" s="155">
        <v>1</v>
      </c>
      <c r="BS37" s="155">
        <v>1</v>
      </c>
      <c r="BT37" s="155">
        <v>1</v>
      </c>
      <c r="BU37" s="155">
        <v>1</v>
      </c>
      <c r="BV37" s="155">
        <v>1</v>
      </c>
      <c r="BW37" s="155">
        <v>1</v>
      </c>
      <c r="BX37" s="155">
        <v>1</v>
      </c>
      <c r="BY37" s="155">
        <v>1</v>
      </c>
      <c r="BZ37" s="155">
        <v>1</v>
      </c>
      <c r="CA37" s="155">
        <v>1</v>
      </c>
      <c r="CB37" s="155">
        <v>1</v>
      </c>
      <c r="CC37" s="155">
        <v>1</v>
      </c>
      <c r="CD37" s="155">
        <v>1</v>
      </c>
      <c r="CE37" s="155">
        <v>1</v>
      </c>
      <c r="CF37" s="155">
        <v>1</v>
      </c>
      <c r="CG37" s="155">
        <v>1</v>
      </c>
      <c r="CH37" s="155">
        <v>1</v>
      </c>
      <c r="CI37" s="155">
        <v>1</v>
      </c>
      <c r="CJ37" s="155">
        <v>1</v>
      </c>
      <c r="CK37" s="155">
        <v>1</v>
      </c>
      <c r="CL37" s="156">
        <v>1</v>
      </c>
      <c r="CM37" s="145" t="s">
        <v>5898</v>
      </c>
      <c r="CN37" s="146" t="s">
        <v>5898</v>
      </c>
      <c r="CO37" s="146" t="s">
        <v>5898</v>
      </c>
      <c r="CP37" s="146" t="s">
        <v>5898</v>
      </c>
      <c r="CQ37" s="146">
        <v>0.2</v>
      </c>
      <c r="CR37" s="146" t="s">
        <v>5898</v>
      </c>
      <c r="CS37" s="146" t="s">
        <v>5898</v>
      </c>
      <c r="CT37" s="146" t="s">
        <v>5898</v>
      </c>
      <c r="CU37" s="146" t="s">
        <v>5898</v>
      </c>
      <c r="CV37" s="146" t="s">
        <v>5898</v>
      </c>
      <c r="CW37" s="146" t="s">
        <v>5898</v>
      </c>
      <c r="CX37" s="146" t="s">
        <v>5898</v>
      </c>
      <c r="CY37" s="146" t="s">
        <v>5898</v>
      </c>
      <c r="CZ37" s="146" t="s">
        <v>5898</v>
      </c>
      <c r="DA37" s="146" t="s">
        <v>5898</v>
      </c>
      <c r="DB37" s="146" t="s">
        <v>5898</v>
      </c>
      <c r="DC37" s="146" t="s">
        <v>5898</v>
      </c>
      <c r="DD37" s="146" t="s">
        <v>5898</v>
      </c>
      <c r="DE37" s="146" t="s">
        <v>5898</v>
      </c>
      <c r="DF37" s="146" t="s">
        <v>5898</v>
      </c>
      <c r="DG37" s="146" t="s">
        <v>5898</v>
      </c>
      <c r="DH37" s="146" t="s">
        <v>5898</v>
      </c>
      <c r="DI37" s="146" t="s">
        <v>5898</v>
      </c>
      <c r="DJ37" s="146" t="s">
        <v>5898</v>
      </c>
      <c r="DK37" s="146" t="s">
        <v>5898</v>
      </c>
      <c r="DL37" s="146" t="s">
        <v>5898</v>
      </c>
      <c r="DM37" s="146" t="s">
        <v>5898</v>
      </c>
      <c r="DN37" s="146" t="s">
        <v>5898</v>
      </c>
      <c r="DO37" s="146" t="s">
        <v>5898</v>
      </c>
      <c r="DP37" s="146" t="s">
        <v>5898</v>
      </c>
      <c r="DQ37" s="146" t="s">
        <v>5898</v>
      </c>
      <c r="DR37" s="146" t="s">
        <v>5898</v>
      </c>
      <c r="DS37" s="146" t="s">
        <v>5898</v>
      </c>
      <c r="DT37" s="146" t="s">
        <v>5898</v>
      </c>
      <c r="DU37" s="146" t="s">
        <v>5898</v>
      </c>
      <c r="DV37" s="146" t="s">
        <v>5898</v>
      </c>
      <c r="DW37" s="146" t="s">
        <v>5898</v>
      </c>
      <c r="DX37" s="146" t="s">
        <v>5898</v>
      </c>
      <c r="DY37" s="146" t="s">
        <v>5898</v>
      </c>
      <c r="DZ37" s="147" t="s">
        <v>5898</v>
      </c>
      <c r="EA37" s="131">
        <v>2.9013539651837526E-2</v>
      </c>
      <c r="EB37" s="135">
        <v>2.8607755880483154E-2</v>
      </c>
      <c r="EC37" s="135">
        <v>4.3336944745395449E-2</v>
      </c>
      <c r="ED37" s="135">
        <v>2.3452157598499061E-2</v>
      </c>
      <c r="EE37" s="135">
        <v>2.1834061135371181E-2</v>
      </c>
      <c r="EF37" s="135">
        <v>1.6129032258064516E-2</v>
      </c>
      <c r="EG37" s="135">
        <v>1.1435105774728418E-2</v>
      </c>
      <c r="EH37" s="135">
        <v>2.9411764705882356E-2</v>
      </c>
      <c r="EI37" s="135">
        <v>9.1199270405836752E-3</v>
      </c>
      <c r="EJ37" s="135">
        <v>0</v>
      </c>
      <c r="EK37" s="123">
        <v>2.9013539651837526E-2</v>
      </c>
      <c r="EL37" s="124">
        <v>0</v>
      </c>
      <c r="EM37" s="124">
        <v>0</v>
      </c>
      <c r="EN37" s="124">
        <v>0</v>
      </c>
      <c r="EO37" s="124">
        <v>2.8607755880483154E-2</v>
      </c>
      <c r="EP37" s="124">
        <v>0</v>
      </c>
      <c r="EQ37" s="124">
        <v>0</v>
      </c>
      <c r="ER37" s="124">
        <v>0</v>
      </c>
      <c r="ES37" s="124">
        <v>4.3336944745395449E-2</v>
      </c>
      <c r="ET37" s="124">
        <v>0</v>
      </c>
      <c r="EU37" s="124">
        <v>0</v>
      </c>
      <c r="EV37" s="124">
        <v>0</v>
      </c>
      <c r="EW37" s="124">
        <v>2.3452157598499061E-2</v>
      </c>
      <c r="EX37" s="124">
        <v>0</v>
      </c>
      <c r="EY37" s="124">
        <v>0</v>
      </c>
      <c r="EZ37" s="124">
        <v>0</v>
      </c>
      <c r="FA37" s="124">
        <v>2.1834061135371181E-2</v>
      </c>
      <c r="FB37" s="124">
        <v>0</v>
      </c>
      <c r="FC37" s="124">
        <v>0</v>
      </c>
      <c r="FD37" s="124">
        <v>0</v>
      </c>
      <c r="FE37" s="124">
        <v>1.6129032258064516E-2</v>
      </c>
      <c r="FF37" s="124">
        <v>0</v>
      </c>
      <c r="FG37" s="124">
        <v>0</v>
      </c>
      <c r="FH37" s="124">
        <v>0</v>
      </c>
      <c r="FI37" s="124">
        <v>1.1435105774728418E-2</v>
      </c>
      <c r="FJ37" s="124">
        <v>0</v>
      </c>
      <c r="FK37" s="124">
        <v>0</v>
      </c>
      <c r="FL37" s="124">
        <v>0</v>
      </c>
      <c r="FM37" s="124">
        <v>2.9411764705882356E-2</v>
      </c>
      <c r="FN37" s="124">
        <v>0</v>
      </c>
      <c r="FO37" s="124">
        <v>0</v>
      </c>
      <c r="FP37" s="124">
        <v>0</v>
      </c>
      <c r="FQ37" s="124">
        <v>9.1199270405836752E-3</v>
      </c>
      <c r="FR37" s="124">
        <v>0</v>
      </c>
      <c r="FS37" s="124">
        <v>0</v>
      </c>
      <c r="FT37" s="124">
        <v>0</v>
      </c>
      <c r="FU37" s="124">
        <v>0</v>
      </c>
      <c r="FV37" s="124">
        <v>0</v>
      </c>
      <c r="FW37" s="124">
        <v>0</v>
      </c>
      <c r="FX37" s="125">
        <v>0</v>
      </c>
      <c r="FY37" s="50" t="s">
        <v>5916</v>
      </c>
      <c r="FZ37" s="88" t="s">
        <v>5898</v>
      </c>
      <c r="GA37" s="88" t="s">
        <v>6426</v>
      </c>
      <c r="GB37" s="88" t="s">
        <v>5898</v>
      </c>
      <c r="GC37" s="88" t="s">
        <v>6096</v>
      </c>
      <c r="GD37" s="88" t="s">
        <v>5898</v>
      </c>
      <c r="GE37" s="88" t="s">
        <v>6539</v>
      </c>
      <c r="GF37" s="88" t="s">
        <v>5898</v>
      </c>
      <c r="GG37" s="88" t="s">
        <v>6178</v>
      </c>
      <c r="GH37" s="88" t="s">
        <v>5898</v>
      </c>
      <c r="GI37" s="88" t="s">
        <v>6400</v>
      </c>
      <c r="GJ37" s="88" t="s">
        <v>5898</v>
      </c>
      <c r="GK37" s="88" t="s">
        <v>6076</v>
      </c>
      <c r="GL37" s="88" t="s">
        <v>5898</v>
      </c>
      <c r="GM37" s="88" t="s">
        <v>6450</v>
      </c>
      <c r="GN37" s="88" t="s">
        <v>5898</v>
      </c>
      <c r="GO37" s="88" t="s">
        <v>6054</v>
      </c>
      <c r="GP37" s="88" t="s">
        <v>5898</v>
      </c>
      <c r="GQ37" s="88" t="s">
        <v>6486</v>
      </c>
      <c r="GR37" s="88" t="s">
        <v>5898</v>
      </c>
      <c r="GS37" s="88" t="s">
        <v>6179</v>
      </c>
      <c r="GT37" s="88" t="s">
        <v>5898</v>
      </c>
      <c r="GU37" s="88" t="s">
        <v>6560</v>
      </c>
      <c r="GV37" s="88" t="s">
        <v>5898</v>
      </c>
      <c r="GW37" s="88" t="s">
        <v>6088</v>
      </c>
      <c r="GX37" s="88" t="s">
        <v>5898</v>
      </c>
      <c r="GY37" s="88" t="s">
        <v>6452</v>
      </c>
      <c r="GZ37" s="88" t="s">
        <v>5898</v>
      </c>
      <c r="HA37" s="88" t="s">
        <v>6180</v>
      </c>
      <c r="HB37" s="88" t="s">
        <v>5898</v>
      </c>
      <c r="HC37" s="88" t="s">
        <v>6502</v>
      </c>
      <c r="HD37" s="88" t="s">
        <v>5898</v>
      </c>
      <c r="HE37" s="88" t="s">
        <v>6049</v>
      </c>
      <c r="HF37" s="88" t="s">
        <v>5898</v>
      </c>
      <c r="HG37" s="88" t="s">
        <v>6561</v>
      </c>
      <c r="HH37" s="88" t="s">
        <v>5898</v>
      </c>
      <c r="HI37" s="88" t="s">
        <v>5898</v>
      </c>
      <c r="HJ37" s="88" t="s">
        <v>5898</v>
      </c>
      <c r="HK37" s="88" t="s">
        <v>5898</v>
      </c>
      <c r="HL37" s="88" t="s">
        <v>5898</v>
      </c>
      <c r="HM37" s="89">
        <v>15.51</v>
      </c>
      <c r="HN37" s="90" t="s">
        <v>5898</v>
      </c>
      <c r="HO37" s="90">
        <v>21.15</v>
      </c>
      <c r="HP37" s="90" t="s">
        <v>5898</v>
      </c>
      <c r="HQ37" s="90">
        <v>15.73</v>
      </c>
      <c r="HR37" s="90" t="s">
        <v>5898</v>
      </c>
      <c r="HS37" s="90">
        <v>9.1999999999999993</v>
      </c>
      <c r="HT37" s="90" t="s">
        <v>5898</v>
      </c>
      <c r="HU37" s="90">
        <v>9.23</v>
      </c>
      <c r="HV37" s="90" t="s">
        <v>5898</v>
      </c>
      <c r="HW37" s="90">
        <v>8.4700000000000006</v>
      </c>
      <c r="HX37" s="90" t="s">
        <v>5898</v>
      </c>
      <c r="HY37" s="90">
        <v>10.66</v>
      </c>
      <c r="HZ37" s="90" t="s">
        <v>5898</v>
      </c>
      <c r="IA37" s="90">
        <v>9.98</v>
      </c>
      <c r="IB37" s="90" t="s">
        <v>5898</v>
      </c>
      <c r="IC37" s="90">
        <v>9.16</v>
      </c>
      <c r="ID37" s="90" t="s">
        <v>5898</v>
      </c>
      <c r="IE37" s="90">
        <v>10.88</v>
      </c>
      <c r="IF37" s="90" t="s">
        <v>5898</v>
      </c>
      <c r="IG37" s="90">
        <v>12.4</v>
      </c>
      <c r="IH37" s="90" t="s">
        <v>5898</v>
      </c>
      <c r="II37" s="90">
        <v>11.02</v>
      </c>
      <c r="IJ37" s="90" t="s">
        <v>5898</v>
      </c>
      <c r="IK37" s="90">
        <v>17.489999999999998</v>
      </c>
      <c r="IL37" s="90" t="s">
        <v>5898</v>
      </c>
      <c r="IM37" s="90">
        <v>12.86</v>
      </c>
      <c r="IN37" s="90" t="s">
        <v>5898</v>
      </c>
      <c r="IO37" s="90">
        <v>6.8</v>
      </c>
      <c r="IP37" s="90" t="s">
        <v>5898</v>
      </c>
      <c r="IQ37" s="90">
        <v>10.8</v>
      </c>
      <c r="IR37" s="90" t="s">
        <v>5898</v>
      </c>
      <c r="IS37" s="90">
        <v>21.93</v>
      </c>
      <c r="IT37" s="90" t="s">
        <v>5898</v>
      </c>
      <c r="IU37" s="90" t="s">
        <v>5898</v>
      </c>
      <c r="IV37" s="90" t="s">
        <v>5898</v>
      </c>
      <c r="IW37" s="90" t="s">
        <v>5898</v>
      </c>
      <c r="IX37" s="90" t="s">
        <v>5898</v>
      </c>
      <c r="IY37" s="90" t="s">
        <v>5898</v>
      </c>
      <c r="IZ37" s="103" t="s">
        <v>5898</v>
      </c>
      <c r="JA37" s="50">
        <v>0.45</v>
      </c>
      <c r="JB37" s="40" t="s">
        <v>5898</v>
      </c>
      <c r="JC37" s="40" t="s">
        <v>5898</v>
      </c>
      <c r="JD37" s="40" t="s">
        <v>5898</v>
      </c>
      <c r="JE37" s="40">
        <v>0.45</v>
      </c>
      <c r="JF37" s="40" t="s">
        <v>5898</v>
      </c>
      <c r="JG37" s="40" t="s">
        <v>5898</v>
      </c>
      <c r="JH37" s="40" t="s">
        <v>5898</v>
      </c>
      <c r="JI37" s="40">
        <v>0.4</v>
      </c>
      <c r="JJ37" s="40" t="s">
        <v>5898</v>
      </c>
      <c r="JK37" s="40" t="s">
        <v>5898</v>
      </c>
      <c r="JL37" s="40" t="s">
        <v>5898</v>
      </c>
      <c r="JM37" s="40">
        <v>0.25</v>
      </c>
      <c r="JN37" s="40" t="s">
        <v>5898</v>
      </c>
      <c r="JO37" s="40" t="s">
        <v>5898</v>
      </c>
      <c r="JP37" s="40" t="s">
        <v>5898</v>
      </c>
      <c r="JQ37" s="40">
        <v>0.2</v>
      </c>
      <c r="JR37" s="40" t="s">
        <v>5898</v>
      </c>
      <c r="JS37" s="40" t="s">
        <v>5898</v>
      </c>
      <c r="JT37" s="40" t="s">
        <v>5898</v>
      </c>
      <c r="JU37" s="40">
        <v>0.2</v>
      </c>
      <c r="JV37" s="40" t="s">
        <v>5898</v>
      </c>
      <c r="JW37" s="40" t="s">
        <v>5898</v>
      </c>
      <c r="JX37" s="40" t="s">
        <v>5898</v>
      </c>
      <c r="JY37" s="40">
        <v>0.2</v>
      </c>
      <c r="JZ37" s="40" t="s">
        <v>5898</v>
      </c>
      <c r="KA37" s="40" t="s">
        <v>5898</v>
      </c>
      <c r="KB37" s="40" t="s">
        <v>5898</v>
      </c>
      <c r="KC37" s="40">
        <v>0.2</v>
      </c>
      <c r="KD37" s="40" t="s">
        <v>5898</v>
      </c>
      <c r="KE37" s="40" t="s">
        <v>5898</v>
      </c>
      <c r="KF37" s="40" t="s">
        <v>5898</v>
      </c>
      <c r="KG37" s="40">
        <v>0.2</v>
      </c>
      <c r="KH37" s="40" t="s">
        <v>5898</v>
      </c>
      <c r="KI37" s="40">
        <v>0</v>
      </c>
      <c r="KJ37" s="40" t="s">
        <v>5898</v>
      </c>
      <c r="KK37" s="40" t="s">
        <v>5898</v>
      </c>
      <c r="KL37" s="40" t="s">
        <v>5898</v>
      </c>
      <c r="KM37" s="40" t="s">
        <v>5898</v>
      </c>
      <c r="KN37" s="40" t="s">
        <v>5898</v>
      </c>
    </row>
    <row r="38" spans="1:300" x14ac:dyDescent="0.15">
      <c r="A38" s="53">
        <f>'2015年报分红率'!T40</f>
        <v>35</v>
      </c>
      <c r="B38" s="40" t="str">
        <f>'2015年报分红率'!U40</f>
        <v>002146.SZ</v>
      </c>
      <c r="C38" s="40" t="str">
        <f>'2015年报分红率'!V40</f>
        <v>荣盛发展</v>
      </c>
      <c r="D38" s="40" t="str">
        <f>[1]!EM_S_IPO_LISTEDDATE(B38)</f>
        <v>2007-08-08</v>
      </c>
      <c r="E38" s="166">
        <v>9</v>
      </c>
      <c r="F38" s="56" t="s">
        <v>5898</v>
      </c>
      <c r="G38" s="56">
        <v>8.1199999999999992</v>
      </c>
      <c r="H38" s="157" t="s">
        <v>5898</v>
      </c>
      <c r="I38" s="158">
        <v>9.3535535345880185E-3</v>
      </c>
      <c r="J38" s="159">
        <v>1.1655693766333622E-2</v>
      </c>
      <c r="K38" s="154">
        <v>2.08</v>
      </c>
      <c r="L38" s="155" t="s">
        <v>5898</v>
      </c>
      <c r="M38" s="155" t="s">
        <v>5898</v>
      </c>
      <c r="N38" s="155" t="s">
        <v>5898</v>
      </c>
      <c r="O38" s="155">
        <v>0.83200000000000007</v>
      </c>
      <c r="P38" s="155" t="s">
        <v>5898</v>
      </c>
      <c r="Q38" s="155" t="s">
        <v>5898</v>
      </c>
      <c r="R38" s="155" t="s">
        <v>5898</v>
      </c>
      <c r="S38" s="155">
        <v>0.83200000000000007</v>
      </c>
      <c r="T38" s="155" t="s">
        <v>5898</v>
      </c>
      <c r="U38" s="155" t="s">
        <v>5898</v>
      </c>
      <c r="V38" s="155" t="s">
        <v>5898</v>
      </c>
      <c r="W38" s="155">
        <v>0.624</v>
      </c>
      <c r="X38" s="155" t="s">
        <v>5898</v>
      </c>
      <c r="Y38" s="155">
        <v>0</v>
      </c>
      <c r="Z38" s="155" t="s">
        <v>5898</v>
      </c>
      <c r="AA38" s="155">
        <v>0.49919999999999998</v>
      </c>
      <c r="AB38" s="155" t="s">
        <v>5898</v>
      </c>
      <c r="AC38" s="155" t="s">
        <v>5898</v>
      </c>
      <c r="AD38" s="155" t="s">
        <v>5898</v>
      </c>
      <c r="AE38" s="155">
        <v>0.32000000000000006</v>
      </c>
      <c r="AF38" s="155" t="s">
        <v>5898</v>
      </c>
      <c r="AG38" s="155" t="s">
        <v>5898</v>
      </c>
      <c r="AH38" s="155" t="s">
        <v>5898</v>
      </c>
      <c r="AI38" s="155">
        <v>0.2</v>
      </c>
      <c r="AJ38" s="155" t="s">
        <v>5898</v>
      </c>
      <c r="AK38" s="155" t="s">
        <v>5898</v>
      </c>
      <c r="AL38" s="155" t="s">
        <v>5898</v>
      </c>
      <c r="AM38" s="155">
        <v>0.2</v>
      </c>
      <c r="AN38" s="155" t="s">
        <v>5898</v>
      </c>
      <c r="AO38" s="155">
        <v>0</v>
      </c>
      <c r="AP38" s="155" t="s">
        <v>5898</v>
      </c>
      <c r="AQ38" s="155">
        <v>0.1</v>
      </c>
      <c r="AR38" s="155" t="s">
        <v>5898</v>
      </c>
      <c r="AS38" s="155" t="s">
        <v>5898</v>
      </c>
      <c r="AT38" s="155" t="s">
        <v>5898</v>
      </c>
      <c r="AU38" s="155" t="s">
        <v>5898</v>
      </c>
      <c r="AV38" s="155" t="s">
        <v>5898</v>
      </c>
      <c r="AW38" s="155" t="s">
        <v>5898</v>
      </c>
      <c r="AX38" s="140" t="s">
        <v>5898</v>
      </c>
      <c r="AY38" s="154">
        <v>8.32</v>
      </c>
      <c r="AZ38" s="155">
        <v>8.32</v>
      </c>
      <c r="BA38" s="155">
        <v>8.32</v>
      </c>
      <c r="BB38" s="155">
        <v>8.32</v>
      </c>
      <c r="BC38" s="155">
        <v>4.16</v>
      </c>
      <c r="BD38" s="155">
        <v>4.16</v>
      </c>
      <c r="BE38" s="155">
        <v>4.16</v>
      </c>
      <c r="BF38" s="155">
        <v>4.16</v>
      </c>
      <c r="BG38" s="155">
        <v>4.16</v>
      </c>
      <c r="BH38" s="155">
        <v>4.16</v>
      </c>
      <c r="BI38" s="155">
        <v>4.16</v>
      </c>
      <c r="BJ38" s="155">
        <v>4.16</v>
      </c>
      <c r="BK38" s="155">
        <v>4.16</v>
      </c>
      <c r="BL38" s="155">
        <v>4.16</v>
      </c>
      <c r="BM38" s="155">
        <v>4.16</v>
      </c>
      <c r="BN38" s="155">
        <v>4.16</v>
      </c>
      <c r="BO38" s="155">
        <v>4.16</v>
      </c>
      <c r="BP38" s="155">
        <v>4.16</v>
      </c>
      <c r="BQ38" s="155">
        <v>4.16</v>
      </c>
      <c r="BR38" s="155">
        <v>4.16</v>
      </c>
      <c r="BS38" s="155">
        <v>3.2</v>
      </c>
      <c r="BT38" s="155">
        <v>3.2</v>
      </c>
      <c r="BU38" s="155">
        <v>3.2</v>
      </c>
      <c r="BV38" s="155">
        <v>3.2</v>
      </c>
      <c r="BW38" s="155">
        <v>2</v>
      </c>
      <c r="BX38" s="155">
        <v>2</v>
      </c>
      <c r="BY38" s="155">
        <v>2</v>
      </c>
      <c r="BZ38" s="155">
        <v>2</v>
      </c>
      <c r="CA38" s="155">
        <v>2</v>
      </c>
      <c r="CB38" s="155">
        <v>2</v>
      </c>
      <c r="CC38" s="155">
        <v>2</v>
      </c>
      <c r="CD38" s="155">
        <v>2</v>
      </c>
      <c r="CE38" s="155">
        <v>1</v>
      </c>
      <c r="CF38" s="155">
        <v>1</v>
      </c>
      <c r="CG38" s="155">
        <v>1</v>
      </c>
      <c r="CH38" s="155">
        <v>1</v>
      </c>
      <c r="CI38" s="155">
        <v>1</v>
      </c>
      <c r="CJ38" s="155">
        <v>1</v>
      </c>
      <c r="CK38" s="155">
        <v>1</v>
      </c>
      <c r="CL38" s="156">
        <v>1</v>
      </c>
      <c r="CM38" s="145" t="s">
        <v>5898</v>
      </c>
      <c r="CN38" s="146" t="s">
        <v>5898</v>
      </c>
      <c r="CO38" s="146" t="s">
        <v>5898</v>
      </c>
      <c r="CP38" s="146" t="s">
        <v>5898</v>
      </c>
      <c r="CQ38" s="146">
        <v>1</v>
      </c>
      <c r="CR38" s="146" t="s">
        <v>5898</v>
      </c>
      <c r="CS38" s="146" t="s">
        <v>5898</v>
      </c>
      <c r="CT38" s="146" t="s">
        <v>5898</v>
      </c>
      <c r="CU38" s="146" t="s">
        <v>5898</v>
      </c>
      <c r="CV38" s="146" t="s">
        <v>5898</v>
      </c>
      <c r="CW38" s="146" t="s">
        <v>5898</v>
      </c>
      <c r="CX38" s="146" t="s">
        <v>5898</v>
      </c>
      <c r="CY38" s="146" t="s">
        <v>5898</v>
      </c>
      <c r="CZ38" s="146" t="s">
        <v>5898</v>
      </c>
      <c r="DA38" s="146" t="s">
        <v>5898</v>
      </c>
      <c r="DB38" s="146" t="s">
        <v>5898</v>
      </c>
      <c r="DC38" s="146" t="s">
        <v>5898</v>
      </c>
      <c r="DD38" s="146" t="s">
        <v>5898</v>
      </c>
      <c r="DE38" s="146" t="s">
        <v>5898</v>
      </c>
      <c r="DF38" s="146" t="s">
        <v>5898</v>
      </c>
      <c r="DG38" s="146">
        <v>0.30000000000000004</v>
      </c>
      <c r="DH38" s="146" t="s">
        <v>5898</v>
      </c>
      <c r="DI38" s="146" t="s">
        <v>5898</v>
      </c>
      <c r="DJ38" s="146" t="s">
        <v>5898</v>
      </c>
      <c r="DK38" s="146">
        <v>0.60000000000000009</v>
      </c>
      <c r="DL38" s="146" t="s">
        <v>5898</v>
      </c>
      <c r="DM38" s="146" t="s">
        <v>5898</v>
      </c>
      <c r="DN38" s="146" t="s">
        <v>5898</v>
      </c>
      <c r="DO38" s="146" t="s">
        <v>5898</v>
      </c>
      <c r="DP38" s="146" t="s">
        <v>5898</v>
      </c>
      <c r="DQ38" s="146" t="s">
        <v>5898</v>
      </c>
      <c r="DR38" s="146" t="s">
        <v>5898</v>
      </c>
      <c r="DS38" s="146">
        <v>1</v>
      </c>
      <c r="DT38" s="146" t="s">
        <v>5898</v>
      </c>
      <c r="DU38" s="146" t="s">
        <v>5898</v>
      </c>
      <c r="DV38" s="146" t="s">
        <v>5898</v>
      </c>
      <c r="DW38" s="146" t="s">
        <v>5898</v>
      </c>
      <c r="DX38" s="146" t="s">
        <v>5898</v>
      </c>
      <c r="DY38" s="146" t="s">
        <v>5898</v>
      </c>
      <c r="DZ38" s="147" t="s">
        <v>5898</v>
      </c>
      <c r="EA38" s="131">
        <v>2.6232948583420779E-2</v>
      </c>
      <c r="EB38" s="135">
        <v>1.2602394454946441E-2</v>
      </c>
      <c r="EC38" s="135">
        <v>0.02</v>
      </c>
      <c r="ED38" s="135">
        <v>1.072194424588992E-2</v>
      </c>
      <c r="EE38" s="135">
        <v>1.3636363636363634E-2</v>
      </c>
      <c r="EF38" s="135">
        <v>7.3583517292126572E-3</v>
      </c>
      <c r="EG38" s="135">
        <v>4.8285852245292128E-3</v>
      </c>
      <c r="EH38" s="135">
        <v>1.841620626151013E-2</v>
      </c>
      <c r="EI38" s="135">
        <v>2.7601435274634285E-3</v>
      </c>
      <c r="EJ38" s="135">
        <v>0</v>
      </c>
      <c r="EK38" s="123">
        <v>2.6232948583420779E-2</v>
      </c>
      <c r="EL38" s="124">
        <v>0</v>
      </c>
      <c r="EM38" s="124">
        <v>0</v>
      </c>
      <c r="EN38" s="124">
        <v>0</v>
      </c>
      <c r="EO38" s="124">
        <v>1.2602394454946441E-2</v>
      </c>
      <c r="EP38" s="124">
        <v>0</v>
      </c>
      <c r="EQ38" s="124">
        <v>0</v>
      </c>
      <c r="ER38" s="124">
        <v>0</v>
      </c>
      <c r="ES38" s="124">
        <v>0.02</v>
      </c>
      <c r="ET38" s="124">
        <v>0</v>
      </c>
      <c r="EU38" s="124">
        <v>0</v>
      </c>
      <c r="EV38" s="124">
        <v>0</v>
      </c>
      <c r="EW38" s="124">
        <v>1.072194424588992E-2</v>
      </c>
      <c r="EX38" s="124">
        <v>0</v>
      </c>
      <c r="EY38" s="124">
        <v>0</v>
      </c>
      <c r="EZ38" s="124">
        <v>0</v>
      </c>
      <c r="FA38" s="124">
        <v>1.3636363636363634E-2</v>
      </c>
      <c r="FB38" s="124">
        <v>0</v>
      </c>
      <c r="FC38" s="124">
        <v>0</v>
      </c>
      <c r="FD38" s="124">
        <v>0</v>
      </c>
      <c r="FE38" s="124">
        <v>7.3583517292126572E-3</v>
      </c>
      <c r="FF38" s="124">
        <v>0</v>
      </c>
      <c r="FG38" s="124">
        <v>0</v>
      </c>
      <c r="FH38" s="124">
        <v>0</v>
      </c>
      <c r="FI38" s="124">
        <v>4.8285852245292128E-3</v>
      </c>
      <c r="FJ38" s="124">
        <v>0</v>
      </c>
      <c r="FK38" s="124">
        <v>0</v>
      </c>
      <c r="FL38" s="124">
        <v>0</v>
      </c>
      <c r="FM38" s="124">
        <v>1.841620626151013E-2</v>
      </c>
      <c r="FN38" s="124">
        <v>0</v>
      </c>
      <c r="FO38" s="124">
        <v>0</v>
      </c>
      <c r="FP38" s="124">
        <v>0</v>
      </c>
      <c r="FQ38" s="124">
        <v>2.7601435274634285E-3</v>
      </c>
      <c r="FR38" s="124">
        <v>0</v>
      </c>
      <c r="FS38" s="124">
        <v>0</v>
      </c>
      <c r="FT38" s="124">
        <v>0</v>
      </c>
      <c r="FU38" s="124">
        <v>0</v>
      </c>
      <c r="FV38" s="124">
        <v>0</v>
      </c>
      <c r="FW38" s="124">
        <v>0</v>
      </c>
      <c r="FX38" s="125">
        <v>0</v>
      </c>
      <c r="FY38" s="50" t="s">
        <v>5905</v>
      </c>
      <c r="FZ38" s="88" t="s">
        <v>5898</v>
      </c>
      <c r="GA38" s="88" t="s">
        <v>6562</v>
      </c>
      <c r="GB38" s="88" t="s">
        <v>5898</v>
      </c>
      <c r="GC38" s="88" t="s">
        <v>6181</v>
      </c>
      <c r="GD38" s="88" t="s">
        <v>5898</v>
      </c>
      <c r="GE38" s="88" t="s">
        <v>6563</v>
      </c>
      <c r="GF38" s="88" t="s">
        <v>5898</v>
      </c>
      <c r="GG38" s="88" t="s">
        <v>6061</v>
      </c>
      <c r="GH38" s="88" t="s">
        <v>5898</v>
      </c>
      <c r="GI38" s="88" t="s">
        <v>6390</v>
      </c>
      <c r="GJ38" s="88" t="s">
        <v>5898</v>
      </c>
      <c r="GK38" s="88" t="s">
        <v>6019</v>
      </c>
      <c r="GL38" s="88" t="s">
        <v>5898</v>
      </c>
      <c r="GM38" s="88" t="s">
        <v>6480</v>
      </c>
      <c r="GN38" s="88" t="s">
        <v>5898</v>
      </c>
      <c r="GO38" s="88" t="s">
        <v>6182</v>
      </c>
      <c r="GP38" s="88" t="s">
        <v>5898</v>
      </c>
      <c r="GQ38" s="88" t="s">
        <v>6564</v>
      </c>
      <c r="GR38" s="88" t="s">
        <v>5898</v>
      </c>
      <c r="GS38" s="88" t="s">
        <v>6064</v>
      </c>
      <c r="GT38" s="88" t="s">
        <v>5898</v>
      </c>
      <c r="GU38" s="88" t="s">
        <v>6565</v>
      </c>
      <c r="GV38" s="88" t="s">
        <v>5898</v>
      </c>
      <c r="GW38" s="88" t="s">
        <v>6118</v>
      </c>
      <c r="GX38" s="88" t="s">
        <v>5898</v>
      </c>
      <c r="GY38" s="88" t="s">
        <v>6566</v>
      </c>
      <c r="GZ38" s="88" t="s">
        <v>5898</v>
      </c>
      <c r="HA38" s="88" t="s">
        <v>6132</v>
      </c>
      <c r="HB38" s="88" t="s">
        <v>5898</v>
      </c>
      <c r="HC38" s="88" t="s">
        <v>6509</v>
      </c>
      <c r="HD38" s="88" t="s">
        <v>5898</v>
      </c>
      <c r="HE38" s="88" t="s">
        <v>6120</v>
      </c>
      <c r="HF38" s="88" t="s">
        <v>5898</v>
      </c>
      <c r="HG38" s="88" t="s">
        <v>5898</v>
      </c>
      <c r="HH38" s="88" t="s">
        <v>5898</v>
      </c>
      <c r="HI38" s="88" t="s">
        <v>5898</v>
      </c>
      <c r="HJ38" s="88" t="s">
        <v>5898</v>
      </c>
      <c r="HK38" s="88" t="s">
        <v>5898</v>
      </c>
      <c r="HL38" s="88" t="s">
        <v>5898</v>
      </c>
      <c r="HM38" s="89">
        <v>9.5299999999999994</v>
      </c>
      <c r="HN38" s="90" t="s">
        <v>5898</v>
      </c>
      <c r="HO38" s="90">
        <v>12.5</v>
      </c>
      <c r="HP38" s="90" t="s">
        <v>5898</v>
      </c>
      <c r="HQ38" s="90">
        <v>15.87</v>
      </c>
      <c r="HR38" s="90" t="s">
        <v>5898</v>
      </c>
      <c r="HS38" s="90">
        <v>9.4700000000000006</v>
      </c>
      <c r="HT38" s="90" t="s">
        <v>5898</v>
      </c>
      <c r="HU38" s="90">
        <v>10</v>
      </c>
      <c r="HV38" s="90" t="s">
        <v>5898</v>
      </c>
      <c r="HW38" s="90">
        <v>14.11</v>
      </c>
      <c r="HX38" s="90" t="s">
        <v>5898</v>
      </c>
      <c r="HY38" s="90">
        <v>13.99</v>
      </c>
      <c r="HZ38" s="90" t="s">
        <v>5898</v>
      </c>
      <c r="IA38" s="90">
        <v>10.9</v>
      </c>
      <c r="IB38" s="90" t="s">
        <v>5898</v>
      </c>
      <c r="IC38" s="90">
        <v>8.8000000000000007</v>
      </c>
      <c r="ID38" s="90" t="s">
        <v>5898</v>
      </c>
      <c r="IE38" s="90">
        <v>9.8000000000000007</v>
      </c>
      <c r="IF38" s="90" t="s">
        <v>5898</v>
      </c>
      <c r="IG38" s="90">
        <v>13.59</v>
      </c>
      <c r="IH38" s="90" t="s">
        <v>5898</v>
      </c>
      <c r="II38" s="90">
        <v>9.25</v>
      </c>
      <c r="IJ38" s="90" t="s">
        <v>5898</v>
      </c>
      <c r="IK38" s="90">
        <v>20.71</v>
      </c>
      <c r="IL38" s="90" t="s">
        <v>5898</v>
      </c>
      <c r="IM38" s="90">
        <v>16.43</v>
      </c>
      <c r="IN38" s="90" t="s">
        <v>5898</v>
      </c>
      <c r="IO38" s="90">
        <v>5.43</v>
      </c>
      <c r="IP38" s="90" t="s">
        <v>5898</v>
      </c>
      <c r="IQ38" s="90">
        <v>7.63</v>
      </c>
      <c r="IR38" s="90" t="s">
        <v>5898</v>
      </c>
      <c r="IS38" s="90">
        <v>36.229999999999997</v>
      </c>
      <c r="IT38" s="90" t="s">
        <v>5898</v>
      </c>
      <c r="IU38" s="90" t="s">
        <v>5898</v>
      </c>
      <c r="IV38" s="90" t="s">
        <v>5898</v>
      </c>
      <c r="IW38" s="90" t="s">
        <v>5898</v>
      </c>
      <c r="IX38" s="90" t="s">
        <v>5898</v>
      </c>
      <c r="IY38" s="90" t="s">
        <v>5898</v>
      </c>
      <c r="IZ38" s="103" t="s">
        <v>5898</v>
      </c>
      <c r="JA38" s="50">
        <v>0.25</v>
      </c>
      <c r="JB38" s="40" t="s">
        <v>5898</v>
      </c>
      <c r="JC38" s="40" t="s">
        <v>5898</v>
      </c>
      <c r="JD38" s="40" t="s">
        <v>5898</v>
      </c>
      <c r="JE38" s="40">
        <v>0.2</v>
      </c>
      <c r="JF38" s="40" t="s">
        <v>5898</v>
      </c>
      <c r="JG38" s="40" t="s">
        <v>5898</v>
      </c>
      <c r="JH38" s="40" t="s">
        <v>5898</v>
      </c>
      <c r="JI38" s="40">
        <v>0.2</v>
      </c>
      <c r="JJ38" s="40" t="s">
        <v>5898</v>
      </c>
      <c r="JK38" s="40" t="s">
        <v>5898</v>
      </c>
      <c r="JL38" s="40" t="s">
        <v>5898</v>
      </c>
      <c r="JM38" s="40">
        <v>0.15</v>
      </c>
      <c r="JN38" s="40" t="s">
        <v>5898</v>
      </c>
      <c r="JO38" s="40">
        <v>0</v>
      </c>
      <c r="JP38" s="40" t="s">
        <v>5898</v>
      </c>
      <c r="JQ38" s="40">
        <v>0.12</v>
      </c>
      <c r="JR38" s="40" t="s">
        <v>5898</v>
      </c>
      <c r="JS38" s="40" t="s">
        <v>5898</v>
      </c>
      <c r="JT38" s="40" t="s">
        <v>5898</v>
      </c>
      <c r="JU38" s="40">
        <v>0.1</v>
      </c>
      <c r="JV38" s="40" t="s">
        <v>5898</v>
      </c>
      <c r="JW38" s="40" t="s">
        <v>5898</v>
      </c>
      <c r="JX38" s="40" t="s">
        <v>5898</v>
      </c>
      <c r="JY38" s="40">
        <v>0.1</v>
      </c>
      <c r="JZ38" s="40" t="s">
        <v>5898</v>
      </c>
      <c r="KA38" s="40" t="s">
        <v>5898</v>
      </c>
      <c r="KB38" s="40" t="s">
        <v>5898</v>
      </c>
      <c r="KC38" s="40">
        <v>0.1</v>
      </c>
      <c r="KD38" s="40" t="s">
        <v>5898</v>
      </c>
      <c r="KE38" s="40">
        <v>0</v>
      </c>
      <c r="KF38" s="40" t="s">
        <v>5898</v>
      </c>
      <c r="KG38" s="40">
        <v>0.1</v>
      </c>
      <c r="KH38" s="40" t="s">
        <v>5898</v>
      </c>
      <c r="KI38" s="40" t="s">
        <v>5898</v>
      </c>
      <c r="KJ38" s="40" t="s">
        <v>5898</v>
      </c>
      <c r="KK38" s="40" t="s">
        <v>5898</v>
      </c>
      <c r="KL38" s="40" t="s">
        <v>5898</v>
      </c>
      <c r="KM38" s="40" t="s">
        <v>5898</v>
      </c>
      <c r="KN38" s="40" t="s">
        <v>5898</v>
      </c>
    </row>
    <row r="39" spans="1:300" x14ac:dyDescent="0.15">
      <c r="A39" s="53">
        <f>'2015年报分红率'!T41</f>
        <v>36</v>
      </c>
      <c r="B39" s="40" t="str">
        <f>'2015年报分红率'!U41</f>
        <v>002202.SZ</v>
      </c>
      <c r="C39" s="40" t="str">
        <f>'2015年报分红率'!V41</f>
        <v>金风科技</v>
      </c>
      <c r="D39" s="40" t="str">
        <f>[1]!EM_S_IPO_LISTEDDATE(B39)</f>
        <v>2007-12-26</v>
      </c>
      <c r="E39" s="166">
        <v>9</v>
      </c>
      <c r="F39" s="56" t="s">
        <v>5898</v>
      </c>
      <c r="G39" s="56">
        <v>15.86</v>
      </c>
      <c r="H39" s="157" t="s">
        <v>5898</v>
      </c>
      <c r="I39" s="158">
        <v>1.1313026681879144E-2</v>
      </c>
      <c r="J39" s="159">
        <v>1.060529704456677E-2</v>
      </c>
      <c r="K39" s="154">
        <v>2.1503999999999999</v>
      </c>
      <c r="L39" s="155" t="s">
        <v>5898</v>
      </c>
      <c r="M39" s="155" t="s">
        <v>5898</v>
      </c>
      <c r="N39" s="155" t="s">
        <v>5898</v>
      </c>
      <c r="O39" s="155">
        <v>1.7919999999999998</v>
      </c>
      <c r="P39" s="155" t="s">
        <v>5898</v>
      </c>
      <c r="Q39" s="155" t="s">
        <v>5898</v>
      </c>
      <c r="R39" s="155" t="s">
        <v>5898</v>
      </c>
      <c r="S39" s="155">
        <v>0.3584</v>
      </c>
      <c r="T39" s="155" t="s">
        <v>5898</v>
      </c>
      <c r="U39" s="155" t="s">
        <v>5898</v>
      </c>
      <c r="V39" s="155" t="s">
        <v>5898</v>
      </c>
      <c r="W39" s="155">
        <v>0.24639999999999998</v>
      </c>
      <c r="X39" s="155" t="s">
        <v>5898</v>
      </c>
      <c r="Y39" s="155" t="s">
        <v>5898</v>
      </c>
      <c r="Z39" s="155" t="s">
        <v>5898</v>
      </c>
      <c r="AA39" s="155">
        <v>0.22399999999999998</v>
      </c>
      <c r="AB39" s="155" t="s">
        <v>5898</v>
      </c>
      <c r="AC39" s="155" t="s">
        <v>5898</v>
      </c>
      <c r="AD39" s="155" t="s">
        <v>5898</v>
      </c>
      <c r="AE39" s="155">
        <v>1.5231999999999999</v>
      </c>
      <c r="AF39" s="155" t="s">
        <v>5898</v>
      </c>
      <c r="AG39" s="155" t="s">
        <v>5898</v>
      </c>
      <c r="AH39" s="155" t="s">
        <v>5898</v>
      </c>
      <c r="AI39" s="155">
        <v>0.27999999999999997</v>
      </c>
      <c r="AJ39" s="155" t="s">
        <v>5898</v>
      </c>
      <c r="AK39" s="155" t="s">
        <v>5898</v>
      </c>
      <c r="AL39" s="155" t="s">
        <v>5898</v>
      </c>
      <c r="AM39" s="155">
        <v>0.56000000000000005</v>
      </c>
      <c r="AN39" s="155" t="s">
        <v>5898</v>
      </c>
      <c r="AO39" s="155">
        <v>0</v>
      </c>
      <c r="AP39" s="155" t="s">
        <v>5898</v>
      </c>
      <c r="AQ39" s="155">
        <v>0.1</v>
      </c>
      <c r="AR39" s="155" t="s">
        <v>5898</v>
      </c>
      <c r="AS39" s="155" t="s">
        <v>5898</v>
      </c>
      <c r="AT39" s="155" t="s">
        <v>5898</v>
      </c>
      <c r="AU39" s="155" t="s">
        <v>5898</v>
      </c>
      <c r="AV39" s="155" t="s">
        <v>5898</v>
      </c>
      <c r="AW39" s="155" t="s">
        <v>5898</v>
      </c>
      <c r="AX39" s="140" t="s">
        <v>5898</v>
      </c>
      <c r="AY39" s="154">
        <v>4.4799999999999995</v>
      </c>
      <c r="AZ39" s="155">
        <v>4.4799999999999995</v>
      </c>
      <c r="BA39" s="155">
        <v>4.4799999999999995</v>
      </c>
      <c r="BB39" s="155">
        <v>4.4799999999999995</v>
      </c>
      <c r="BC39" s="155">
        <v>4.4799999999999995</v>
      </c>
      <c r="BD39" s="155">
        <v>4.4799999999999995</v>
      </c>
      <c r="BE39" s="155">
        <v>4.4799999999999995</v>
      </c>
      <c r="BF39" s="155">
        <v>4.4799999999999995</v>
      </c>
      <c r="BG39" s="155">
        <v>4.4799999999999995</v>
      </c>
      <c r="BH39" s="155">
        <v>4.4799999999999995</v>
      </c>
      <c r="BI39" s="155">
        <v>4.4799999999999995</v>
      </c>
      <c r="BJ39" s="155">
        <v>4.4799999999999995</v>
      </c>
      <c r="BK39" s="155">
        <v>4.4799999999999995</v>
      </c>
      <c r="BL39" s="155">
        <v>4.4799999999999995</v>
      </c>
      <c r="BM39" s="155">
        <v>4.4799999999999995</v>
      </c>
      <c r="BN39" s="155">
        <v>4.4799999999999995</v>
      </c>
      <c r="BO39" s="155">
        <v>4.4799999999999995</v>
      </c>
      <c r="BP39" s="155">
        <v>4.4799999999999995</v>
      </c>
      <c r="BQ39" s="155">
        <v>4.4799999999999995</v>
      </c>
      <c r="BR39" s="155">
        <v>4.4799999999999995</v>
      </c>
      <c r="BS39" s="155">
        <v>4.4799999999999995</v>
      </c>
      <c r="BT39" s="155">
        <v>4.4799999999999995</v>
      </c>
      <c r="BU39" s="155">
        <v>4.4799999999999995</v>
      </c>
      <c r="BV39" s="155">
        <v>4.4799999999999995</v>
      </c>
      <c r="BW39" s="155">
        <v>2.8</v>
      </c>
      <c r="BX39" s="155">
        <v>2.8</v>
      </c>
      <c r="BY39" s="155">
        <v>2.8</v>
      </c>
      <c r="BZ39" s="155">
        <v>2.8</v>
      </c>
      <c r="CA39" s="155">
        <v>2</v>
      </c>
      <c r="CB39" s="155">
        <v>2</v>
      </c>
      <c r="CC39" s="155">
        <v>2</v>
      </c>
      <c r="CD39" s="155">
        <v>2</v>
      </c>
      <c r="CE39" s="155">
        <v>1</v>
      </c>
      <c r="CF39" s="155">
        <v>1</v>
      </c>
      <c r="CG39" s="155">
        <v>1</v>
      </c>
      <c r="CH39" s="155">
        <v>1</v>
      </c>
      <c r="CI39" s="155">
        <v>1</v>
      </c>
      <c r="CJ39" s="155">
        <v>1</v>
      </c>
      <c r="CK39" s="155">
        <v>1</v>
      </c>
      <c r="CL39" s="156">
        <v>1</v>
      </c>
      <c r="CM39" s="145" t="s">
        <v>5898</v>
      </c>
      <c r="CN39" s="146" t="s">
        <v>5898</v>
      </c>
      <c r="CO39" s="146" t="s">
        <v>5898</v>
      </c>
      <c r="CP39" s="146" t="s">
        <v>5898</v>
      </c>
      <c r="CQ39" s="146" t="s">
        <v>5898</v>
      </c>
      <c r="CR39" s="146" t="s">
        <v>5898</v>
      </c>
      <c r="CS39" s="146" t="s">
        <v>5898</v>
      </c>
      <c r="CT39" s="146" t="s">
        <v>5898</v>
      </c>
      <c r="CU39" s="146" t="s">
        <v>5898</v>
      </c>
      <c r="CV39" s="146" t="s">
        <v>5898</v>
      </c>
      <c r="CW39" s="146" t="s">
        <v>5898</v>
      </c>
      <c r="CX39" s="146" t="s">
        <v>5898</v>
      </c>
      <c r="CY39" s="146" t="s">
        <v>5898</v>
      </c>
      <c r="CZ39" s="146" t="s">
        <v>5898</v>
      </c>
      <c r="DA39" s="146" t="s">
        <v>5898</v>
      </c>
      <c r="DB39" s="146" t="s">
        <v>5898</v>
      </c>
      <c r="DC39" s="146" t="s">
        <v>5898</v>
      </c>
      <c r="DD39" s="146" t="s">
        <v>5898</v>
      </c>
      <c r="DE39" s="146" t="s">
        <v>5898</v>
      </c>
      <c r="DF39" s="146" t="s">
        <v>5898</v>
      </c>
      <c r="DG39" s="146" t="s">
        <v>5898</v>
      </c>
      <c r="DH39" s="146" t="s">
        <v>5898</v>
      </c>
      <c r="DI39" s="146" t="s">
        <v>5898</v>
      </c>
      <c r="DJ39" s="146" t="s">
        <v>5898</v>
      </c>
      <c r="DK39" s="146">
        <v>0.6</v>
      </c>
      <c r="DL39" s="146" t="s">
        <v>5898</v>
      </c>
      <c r="DM39" s="146" t="s">
        <v>5898</v>
      </c>
      <c r="DN39" s="146" t="s">
        <v>5898</v>
      </c>
      <c r="DO39" s="146">
        <v>0.4</v>
      </c>
      <c r="DP39" s="146" t="s">
        <v>5898</v>
      </c>
      <c r="DQ39" s="146" t="s">
        <v>5898</v>
      </c>
      <c r="DR39" s="146" t="s">
        <v>5898</v>
      </c>
      <c r="DS39" s="146">
        <v>1</v>
      </c>
      <c r="DT39" s="146" t="s">
        <v>5898</v>
      </c>
      <c r="DU39" s="146" t="s">
        <v>5898</v>
      </c>
      <c r="DV39" s="146" t="s">
        <v>5898</v>
      </c>
      <c r="DW39" s="146" t="s">
        <v>5898</v>
      </c>
      <c r="DX39" s="146" t="s">
        <v>5898</v>
      </c>
      <c r="DY39" s="146" t="s">
        <v>5898</v>
      </c>
      <c r="DZ39" s="147" t="s">
        <v>5898</v>
      </c>
      <c r="EA39" s="131">
        <v>2.1061869240895131E-2</v>
      </c>
      <c r="EB39" s="135">
        <v>2.8308563340410473E-2</v>
      </c>
      <c r="EC39" s="135">
        <v>9.4899169632265724E-3</v>
      </c>
      <c r="ED39" s="135">
        <v>1.0204081632653062E-2</v>
      </c>
      <c r="EE39" s="135">
        <v>6.4516129032258064E-3</v>
      </c>
      <c r="EF39" s="135">
        <v>1.524663677130045E-2</v>
      </c>
      <c r="EG39" s="135">
        <v>3.4891835310537334E-3</v>
      </c>
      <c r="EH39" s="135">
        <v>1.108910891089109E-2</v>
      </c>
      <c r="EI39" s="135">
        <v>7.119971520113921E-4</v>
      </c>
      <c r="EJ39" s="135">
        <v>0</v>
      </c>
      <c r="EK39" s="123">
        <v>2.1061869240895131E-2</v>
      </c>
      <c r="EL39" s="124">
        <v>0</v>
      </c>
      <c r="EM39" s="124">
        <v>0</v>
      </c>
      <c r="EN39" s="124">
        <v>0</v>
      </c>
      <c r="EO39" s="124">
        <v>2.8308563340410473E-2</v>
      </c>
      <c r="EP39" s="124">
        <v>0</v>
      </c>
      <c r="EQ39" s="124">
        <v>0</v>
      </c>
      <c r="ER39" s="124">
        <v>0</v>
      </c>
      <c r="ES39" s="124">
        <v>9.4899169632265724E-3</v>
      </c>
      <c r="ET39" s="124">
        <v>0</v>
      </c>
      <c r="EU39" s="124">
        <v>0</v>
      </c>
      <c r="EV39" s="124">
        <v>0</v>
      </c>
      <c r="EW39" s="124">
        <v>1.0204081632653062E-2</v>
      </c>
      <c r="EX39" s="124">
        <v>0</v>
      </c>
      <c r="EY39" s="124">
        <v>0</v>
      </c>
      <c r="EZ39" s="124">
        <v>0</v>
      </c>
      <c r="FA39" s="124">
        <v>6.4516129032258064E-3</v>
      </c>
      <c r="FB39" s="124">
        <v>0</v>
      </c>
      <c r="FC39" s="124">
        <v>0</v>
      </c>
      <c r="FD39" s="124">
        <v>0</v>
      </c>
      <c r="FE39" s="124">
        <v>1.524663677130045E-2</v>
      </c>
      <c r="FF39" s="124">
        <v>0</v>
      </c>
      <c r="FG39" s="124">
        <v>0</v>
      </c>
      <c r="FH39" s="124">
        <v>0</v>
      </c>
      <c r="FI39" s="124">
        <v>3.4891835310537334E-3</v>
      </c>
      <c r="FJ39" s="124">
        <v>0</v>
      </c>
      <c r="FK39" s="124">
        <v>0</v>
      </c>
      <c r="FL39" s="124">
        <v>0</v>
      </c>
      <c r="FM39" s="124">
        <v>1.108910891089109E-2</v>
      </c>
      <c r="FN39" s="124">
        <v>0</v>
      </c>
      <c r="FO39" s="124">
        <v>0</v>
      </c>
      <c r="FP39" s="124">
        <v>0</v>
      </c>
      <c r="FQ39" s="124">
        <v>7.119971520113921E-4</v>
      </c>
      <c r="FR39" s="124">
        <v>0</v>
      </c>
      <c r="FS39" s="124">
        <v>0</v>
      </c>
      <c r="FT39" s="124">
        <v>0</v>
      </c>
      <c r="FU39" s="124">
        <v>0</v>
      </c>
      <c r="FV39" s="124">
        <v>0</v>
      </c>
      <c r="FW39" s="124">
        <v>0</v>
      </c>
      <c r="FX39" s="125">
        <v>0</v>
      </c>
      <c r="FY39" s="50" t="s">
        <v>5902</v>
      </c>
      <c r="FZ39" s="88" t="s">
        <v>5898</v>
      </c>
      <c r="GA39" s="88" t="s">
        <v>6493</v>
      </c>
      <c r="GB39" s="88" t="s">
        <v>5898</v>
      </c>
      <c r="GC39" s="88" t="s">
        <v>6002</v>
      </c>
      <c r="GD39" s="88" t="s">
        <v>5898</v>
      </c>
      <c r="GE39" s="88" t="s">
        <v>6567</v>
      </c>
      <c r="GF39" s="88" t="s">
        <v>5898</v>
      </c>
      <c r="GG39" s="88" t="s">
        <v>6162</v>
      </c>
      <c r="GH39" s="88" t="s">
        <v>5898</v>
      </c>
      <c r="GI39" s="88" t="s">
        <v>6554</v>
      </c>
      <c r="GJ39" s="88" t="s">
        <v>5898</v>
      </c>
      <c r="GK39" s="88" t="s">
        <v>6062</v>
      </c>
      <c r="GL39" s="88" t="s">
        <v>5898</v>
      </c>
      <c r="GM39" s="88" t="s">
        <v>6568</v>
      </c>
      <c r="GN39" s="88" t="s">
        <v>5898</v>
      </c>
      <c r="GO39" s="88" t="s">
        <v>6158</v>
      </c>
      <c r="GP39" s="88" t="s">
        <v>5898</v>
      </c>
      <c r="GQ39" s="88" t="s">
        <v>6569</v>
      </c>
      <c r="GR39" s="88" t="s">
        <v>5898</v>
      </c>
      <c r="GS39" s="88" t="s">
        <v>6078</v>
      </c>
      <c r="GT39" s="88" t="s">
        <v>5898</v>
      </c>
      <c r="GU39" s="88" t="s">
        <v>6494</v>
      </c>
      <c r="GV39" s="88" t="s">
        <v>5898</v>
      </c>
      <c r="GW39" s="88" t="s">
        <v>6183</v>
      </c>
      <c r="GX39" s="88" t="s">
        <v>5898</v>
      </c>
      <c r="GY39" s="88" t="s">
        <v>6522</v>
      </c>
      <c r="GZ39" s="88" t="s">
        <v>5898</v>
      </c>
      <c r="HA39" s="88" t="s">
        <v>6184</v>
      </c>
      <c r="HB39" s="88" t="s">
        <v>5898</v>
      </c>
      <c r="HC39" s="88" t="s">
        <v>6570</v>
      </c>
      <c r="HD39" s="88" t="s">
        <v>5898</v>
      </c>
      <c r="HE39" s="88" t="s">
        <v>6185</v>
      </c>
      <c r="HF39" s="88" t="s">
        <v>5898</v>
      </c>
      <c r="HG39" s="88" t="s">
        <v>5898</v>
      </c>
      <c r="HH39" s="88" t="s">
        <v>5898</v>
      </c>
      <c r="HI39" s="88" t="s">
        <v>5898</v>
      </c>
      <c r="HJ39" s="88" t="s">
        <v>5898</v>
      </c>
      <c r="HK39" s="88" t="s">
        <v>5898</v>
      </c>
      <c r="HL39" s="88" t="s">
        <v>5898</v>
      </c>
      <c r="HM39" s="89">
        <v>22.79</v>
      </c>
      <c r="HN39" s="90" t="s">
        <v>5898</v>
      </c>
      <c r="HO39" s="90">
        <v>19.47</v>
      </c>
      <c r="HP39" s="90" t="s">
        <v>5898</v>
      </c>
      <c r="HQ39" s="90">
        <v>14.13</v>
      </c>
      <c r="HR39" s="90" t="s">
        <v>5898</v>
      </c>
      <c r="HS39" s="90">
        <v>9.49</v>
      </c>
      <c r="HT39" s="90" t="s">
        <v>5898</v>
      </c>
      <c r="HU39" s="90">
        <v>8.43</v>
      </c>
      <c r="HV39" s="90" t="s">
        <v>5898</v>
      </c>
      <c r="HW39" s="90">
        <v>5.39</v>
      </c>
      <c r="HX39" s="90" t="s">
        <v>5898</v>
      </c>
      <c r="HY39" s="90">
        <v>5.39</v>
      </c>
      <c r="HZ39" s="90" t="s">
        <v>5898</v>
      </c>
      <c r="IA39" s="90">
        <v>6.41</v>
      </c>
      <c r="IB39" s="90" t="s">
        <v>5898</v>
      </c>
      <c r="IC39" s="90">
        <v>7.75</v>
      </c>
      <c r="ID39" s="90" t="s">
        <v>5898</v>
      </c>
      <c r="IE39" s="90">
        <v>14.93</v>
      </c>
      <c r="IF39" s="90" t="s">
        <v>5898</v>
      </c>
      <c r="IG39" s="90">
        <v>22.3</v>
      </c>
      <c r="IH39" s="90" t="s">
        <v>5898</v>
      </c>
      <c r="II39" s="90">
        <v>15.55</v>
      </c>
      <c r="IJ39" s="90" t="s">
        <v>5898</v>
      </c>
      <c r="IK39" s="90">
        <v>28.66</v>
      </c>
      <c r="IL39" s="90" t="s">
        <v>5898</v>
      </c>
      <c r="IM39" s="90">
        <v>30.12</v>
      </c>
      <c r="IN39" s="90" t="s">
        <v>5898</v>
      </c>
      <c r="IO39" s="90">
        <v>25.25</v>
      </c>
      <c r="IP39" s="90" t="s">
        <v>5898</v>
      </c>
      <c r="IQ39" s="90">
        <v>40.03</v>
      </c>
      <c r="IR39" s="90" t="s">
        <v>5898</v>
      </c>
      <c r="IS39" s="90">
        <v>140.44999999999999</v>
      </c>
      <c r="IT39" s="90" t="s">
        <v>5898</v>
      </c>
      <c r="IU39" s="90" t="s">
        <v>5898</v>
      </c>
      <c r="IV39" s="90" t="s">
        <v>5898</v>
      </c>
      <c r="IW39" s="90" t="s">
        <v>5898</v>
      </c>
      <c r="IX39" s="90" t="s">
        <v>5898</v>
      </c>
      <c r="IY39" s="90" t="s">
        <v>5898</v>
      </c>
      <c r="IZ39" s="103" t="s">
        <v>5898</v>
      </c>
      <c r="JA39" s="50">
        <v>0.48</v>
      </c>
      <c r="JB39" s="40" t="s">
        <v>5898</v>
      </c>
      <c r="JC39" s="40" t="s">
        <v>5898</v>
      </c>
      <c r="JD39" s="40" t="s">
        <v>5898</v>
      </c>
      <c r="JE39" s="40">
        <v>0.4</v>
      </c>
      <c r="JF39" s="40" t="s">
        <v>5898</v>
      </c>
      <c r="JG39" s="40" t="s">
        <v>5898</v>
      </c>
      <c r="JH39" s="40" t="s">
        <v>5898</v>
      </c>
      <c r="JI39" s="40">
        <v>0.08</v>
      </c>
      <c r="JJ39" s="40" t="s">
        <v>5898</v>
      </c>
      <c r="JK39" s="40" t="s">
        <v>5898</v>
      </c>
      <c r="JL39" s="40" t="s">
        <v>5898</v>
      </c>
      <c r="JM39" s="40">
        <v>5.5E-2</v>
      </c>
      <c r="JN39" s="40" t="s">
        <v>5898</v>
      </c>
      <c r="JO39" s="40" t="s">
        <v>5898</v>
      </c>
      <c r="JP39" s="40" t="s">
        <v>5898</v>
      </c>
      <c r="JQ39" s="40">
        <v>0.05</v>
      </c>
      <c r="JR39" s="40" t="s">
        <v>5898</v>
      </c>
      <c r="JS39" s="40" t="s">
        <v>5898</v>
      </c>
      <c r="JT39" s="40" t="s">
        <v>5898</v>
      </c>
      <c r="JU39" s="40">
        <v>0.34</v>
      </c>
      <c r="JV39" s="40" t="s">
        <v>5898</v>
      </c>
      <c r="JW39" s="40" t="s">
        <v>5898</v>
      </c>
      <c r="JX39" s="40" t="s">
        <v>5898</v>
      </c>
      <c r="JY39" s="40">
        <v>0.1</v>
      </c>
      <c r="JZ39" s="40" t="s">
        <v>5898</v>
      </c>
      <c r="KA39" s="40" t="s">
        <v>5898</v>
      </c>
      <c r="KB39" s="40" t="s">
        <v>5898</v>
      </c>
      <c r="KC39" s="40">
        <v>0.28000000000000003</v>
      </c>
      <c r="KD39" s="40" t="s">
        <v>5898</v>
      </c>
      <c r="KE39" s="40">
        <v>0</v>
      </c>
      <c r="KF39" s="40" t="s">
        <v>5898</v>
      </c>
      <c r="KG39" s="40">
        <v>0.1</v>
      </c>
      <c r="KH39" s="40" t="s">
        <v>5898</v>
      </c>
      <c r="KI39" s="40" t="s">
        <v>5898</v>
      </c>
      <c r="KJ39" s="40" t="s">
        <v>5898</v>
      </c>
      <c r="KK39" s="40" t="s">
        <v>5898</v>
      </c>
      <c r="KL39" s="40" t="s">
        <v>5898</v>
      </c>
      <c r="KM39" s="40" t="s">
        <v>5898</v>
      </c>
      <c r="KN39" s="40" t="s">
        <v>5898</v>
      </c>
    </row>
    <row r="40" spans="1:300" x14ac:dyDescent="0.15">
      <c r="A40" s="53">
        <f>'2015年报分红率'!T42</f>
        <v>37</v>
      </c>
      <c r="B40" s="40" t="str">
        <f>'2015年报分红率'!U42</f>
        <v>002206.SZ</v>
      </c>
      <c r="C40" s="40" t="str">
        <f>'2015年报分红率'!V42</f>
        <v>海利得</v>
      </c>
      <c r="D40" s="40" t="str">
        <f>[1]!EM_S_IPO_LISTEDDATE(B40)</f>
        <v>2008-01-23</v>
      </c>
      <c r="E40" s="166">
        <v>8</v>
      </c>
      <c r="F40" s="56" t="s">
        <v>5898</v>
      </c>
      <c r="G40" s="56">
        <v>16.52</v>
      </c>
      <c r="H40" s="157" t="s">
        <v>5898</v>
      </c>
      <c r="I40" s="158">
        <v>1.4906174334140435E-2</v>
      </c>
      <c r="J40" s="159">
        <v>2.1795138916095965E-2</v>
      </c>
      <c r="K40" s="154">
        <v>1.26</v>
      </c>
      <c r="L40" s="155" t="s">
        <v>5898</v>
      </c>
      <c r="M40" s="155" t="s">
        <v>5898</v>
      </c>
      <c r="N40" s="155" t="s">
        <v>5898</v>
      </c>
      <c r="O40" s="155">
        <v>0.89999999999999991</v>
      </c>
      <c r="P40" s="155" t="s">
        <v>5898</v>
      </c>
      <c r="Q40" s="155" t="s">
        <v>5898</v>
      </c>
      <c r="R40" s="155" t="s">
        <v>5898</v>
      </c>
      <c r="S40" s="155">
        <v>0.66</v>
      </c>
      <c r="T40" s="155" t="s">
        <v>5898</v>
      </c>
      <c r="U40" s="155" t="s">
        <v>5898</v>
      </c>
      <c r="V40" s="155" t="s">
        <v>5898</v>
      </c>
      <c r="W40" s="155">
        <v>0.51</v>
      </c>
      <c r="X40" s="155" t="s">
        <v>5898</v>
      </c>
      <c r="Y40" s="155" t="s">
        <v>5898</v>
      </c>
      <c r="Z40" s="155" t="s">
        <v>5898</v>
      </c>
      <c r="AA40" s="155">
        <v>1.2000000000000002</v>
      </c>
      <c r="AB40" s="155" t="s">
        <v>5898</v>
      </c>
      <c r="AC40" s="155" t="s">
        <v>5898</v>
      </c>
      <c r="AD40" s="155" t="s">
        <v>5898</v>
      </c>
      <c r="AE40" s="155">
        <v>0.66</v>
      </c>
      <c r="AF40" s="155" t="s">
        <v>5898</v>
      </c>
      <c r="AG40" s="155" t="s">
        <v>5898</v>
      </c>
      <c r="AH40" s="155" t="s">
        <v>5898</v>
      </c>
      <c r="AI40" s="155">
        <v>0.3</v>
      </c>
      <c r="AJ40" s="155" t="s">
        <v>5898</v>
      </c>
      <c r="AK40" s="155" t="s">
        <v>5898</v>
      </c>
      <c r="AL40" s="155" t="s">
        <v>5898</v>
      </c>
      <c r="AM40" s="155">
        <v>0.22</v>
      </c>
      <c r="AN40" s="155" t="s">
        <v>5898</v>
      </c>
      <c r="AO40" s="155" t="s">
        <v>5898</v>
      </c>
      <c r="AP40" s="155" t="s">
        <v>5898</v>
      </c>
      <c r="AQ40" s="155">
        <v>0.2</v>
      </c>
      <c r="AR40" s="155" t="s">
        <v>5898</v>
      </c>
      <c r="AS40" s="155" t="s">
        <v>5898</v>
      </c>
      <c r="AT40" s="155" t="s">
        <v>5898</v>
      </c>
      <c r="AU40" s="155" t="s">
        <v>5898</v>
      </c>
      <c r="AV40" s="155" t="s">
        <v>5898</v>
      </c>
      <c r="AW40" s="155" t="s">
        <v>5898</v>
      </c>
      <c r="AX40" s="140" t="s">
        <v>5898</v>
      </c>
      <c r="AY40" s="154">
        <v>3</v>
      </c>
      <c r="AZ40" s="155">
        <v>3</v>
      </c>
      <c r="BA40" s="155">
        <v>3</v>
      </c>
      <c r="BB40" s="155">
        <v>3</v>
      </c>
      <c r="BC40" s="155">
        <v>3</v>
      </c>
      <c r="BD40" s="155">
        <v>3</v>
      </c>
      <c r="BE40" s="155">
        <v>3</v>
      </c>
      <c r="BF40" s="155">
        <v>3</v>
      </c>
      <c r="BG40" s="155">
        <v>3</v>
      </c>
      <c r="BH40" s="155">
        <v>3</v>
      </c>
      <c r="BI40" s="155">
        <v>3</v>
      </c>
      <c r="BJ40" s="155">
        <v>3</v>
      </c>
      <c r="BK40" s="155">
        <v>3</v>
      </c>
      <c r="BL40" s="155">
        <v>3</v>
      </c>
      <c r="BM40" s="155">
        <v>3</v>
      </c>
      <c r="BN40" s="155">
        <v>3</v>
      </c>
      <c r="BO40" s="155">
        <v>3</v>
      </c>
      <c r="BP40" s="155">
        <v>3</v>
      </c>
      <c r="BQ40" s="155">
        <v>3</v>
      </c>
      <c r="BR40" s="155">
        <v>3</v>
      </c>
      <c r="BS40" s="155">
        <v>2</v>
      </c>
      <c r="BT40" s="155">
        <v>2</v>
      </c>
      <c r="BU40" s="155">
        <v>2</v>
      </c>
      <c r="BV40" s="155">
        <v>2</v>
      </c>
      <c r="BW40" s="155">
        <v>1</v>
      </c>
      <c r="BX40" s="155">
        <v>1</v>
      </c>
      <c r="BY40" s="155">
        <v>1</v>
      </c>
      <c r="BZ40" s="155">
        <v>1</v>
      </c>
      <c r="CA40" s="155">
        <v>1</v>
      </c>
      <c r="CB40" s="155">
        <v>1</v>
      </c>
      <c r="CC40" s="155">
        <v>1</v>
      </c>
      <c r="CD40" s="155">
        <v>1</v>
      </c>
      <c r="CE40" s="155">
        <v>1</v>
      </c>
      <c r="CF40" s="155">
        <v>1</v>
      </c>
      <c r="CG40" s="155">
        <v>1</v>
      </c>
      <c r="CH40" s="155">
        <v>1</v>
      </c>
      <c r="CI40" s="155">
        <v>1</v>
      </c>
      <c r="CJ40" s="155">
        <v>1</v>
      </c>
      <c r="CK40" s="155">
        <v>1</v>
      </c>
      <c r="CL40" s="156">
        <v>1</v>
      </c>
      <c r="CM40" s="145" t="s">
        <v>5898</v>
      </c>
      <c r="CN40" s="146" t="s">
        <v>5898</v>
      </c>
      <c r="CO40" s="146" t="s">
        <v>5898</v>
      </c>
      <c r="CP40" s="146" t="s">
        <v>5898</v>
      </c>
      <c r="CQ40" s="146" t="s">
        <v>5898</v>
      </c>
      <c r="CR40" s="146" t="s">
        <v>5898</v>
      </c>
      <c r="CS40" s="146" t="s">
        <v>5898</v>
      </c>
      <c r="CT40" s="146" t="s">
        <v>5898</v>
      </c>
      <c r="CU40" s="146" t="s">
        <v>5898</v>
      </c>
      <c r="CV40" s="146" t="s">
        <v>5898</v>
      </c>
      <c r="CW40" s="146" t="s">
        <v>5898</v>
      </c>
      <c r="CX40" s="146" t="s">
        <v>5898</v>
      </c>
      <c r="CY40" s="146" t="s">
        <v>5898</v>
      </c>
      <c r="CZ40" s="146" t="s">
        <v>5898</v>
      </c>
      <c r="DA40" s="146" t="s">
        <v>5898</v>
      </c>
      <c r="DB40" s="146" t="s">
        <v>5898</v>
      </c>
      <c r="DC40" s="146" t="s">
        <v>5898</v>
      </c>
      <c r="DD40" s="146" t="s">
        <v>5898</v>
      </c>
      <c r="DE40" s="146" t="s">
        <v>5898</v>
      </c>
      <c r="DF40" s="146" t="s">
        <v>5898</v>
      </c>
      <c r="DG40" s="146">
        <v>0.5</v>
      </c>
      <c r="DH40" s="146" t="s">
        <v>5898</v>
      </c>
      <c r="DI40" s="146" t="s">
        <v>5898</v>
      </c>
      <c r="DJ40" s="146" t="s">
        <v>5898</v>
      </c>
      <c r="DK40" s="146">
        <v>1</v>
      </c>
      <c r="DL40" s="146" t="s">
        <v>5898</v>
      </c>
      <c r="DM40" s="146" t="s">
        <v>5898</v>
      </c>
      <c r="DN40" s="146" t="s">
        <v>5898</v>
      </c>
      <c r="DO40" s="146" t="s">
        <v>5898</v>
      </c>
      <c r="DP40" s="146" t="s">
        <v>5898</v>
      </c>
      <c r="DQ40" s="146" t="s">
        <v>5898</v>
      </c>
      <c r="DR40" s="146" t="s">
        <v>5898</v>
      </c>
      <c r="DS40" s="146" t="s">
        <v>5898</v>
      </c>
      <c r="DT40" s="146" t="s">
        <v>5898</v>
      </c>
      <c r="DU40" s="146" t="s">
        <v>5898</v>
      </c>
      <c r="DV40" s="146" t="s">
        <v>5898</v>
      </c>
      <c r="DW40" s="146" t="s">
        <v>5898</v>
      </c>
      <c r="DX40" s="146" t="s">
        <v>5898</v>
      </c>
      <c r="DY40" s="146" t="s">
        <v>5898</v>
      </c>
      <c r="DZ40" s="147" t="s">
        <v>5898</v>
      </c>
      <c r="EA40" s="131">
        <v>2.6415094339622639E-2</v>
      </c>
      <c r="EB40" s="135">
        <v>3.7220843672456573E-2</v>
      </c>
      <c r="EC40" s="135">
        <v>3.9568345323741011E-2</v>
      </c>
      <c r="ED40" s="135">
        <v>2.9010238907849831E-2</v>
      </c>
      <c r="EE40" s="135">
        <v>4.5454545454545456E-2</v>
      </c>
      <c r="EF40" s="135">
        <v>1.5172413793103448E-2</v>
      </c>
      <c r="EG40" s="135">
        <v>8.0688542227003758E-3</v>
      </c>
      <c r="EH40" s="135">
        <v>1.7041053446940357E-2</v>
      </c>
      <c r="EI40" s="135">
        <v>0</v>
      </c>
      <c r="EJ40" s="135">
        <v>0</v>
      </c>
      <c r="EK40" s="123">
        <v>2.6415094339622639E-2</v>
      </c>
      <c r="EL40" s="124">
        <v>0</v>
      </c>
      <c r="EM40" s="124">
        <v>0</v>
      </c>
      <c r="EN40" s="124">
        <v>0</v>
      </c>
      <c r="EO40" s="124">
        <v>3.7220843672456573E-2</v>
      </c>
      <c r="EP40" s="124">
        <v>0</v>
      </c>
      <c r="EQ40" s="124">
        <v>0</v>
      </c>
      <c r="ER40" s="124">
        <v>0</v>
      </c>
      <c r="ES40" s="124">
        <v>3.9568345323741011E-2</v>
      </c>
      <c r="ET40" s="124">
        <v>0</v>
      </c>
      <c r="EU40" s="124">
        <v>0</v>
      </c>
      <c r="EV40" s="124">
        <v>0</v>
      </c>
      <c r="EW40" s="124">
        <v>2.9010238907849831E-2</v>
      </c>
      <c r="EX40" s="124">
        <v>0</v>
      </c>
      <c r="EY40" s="124">
        <v>0</v>
      </c>
      <c r="EZ40" s="124">
        <v>0</v>
      </c>
      <c r="FA40" s="124">
        <v>4.5454545454545456E-2</v>
      </c>
      <c r="FB40" s="124">
        <v>0</v>
      </c>
      <c r="FC40" s="124">
        <v>0</v>
      </c>
      <c r="FD40" s="124">
        <v>0</v>
      </c>
      <c r="FE40" s="124">
        <v>1.5172413793103448E-2</v>
      </c>
      <c r="FF40" s="124">
        <v>0</v>
      </c>
      <c r="FG40" s="124">
        <v>0</v>
      </c>
      <c r="FH40" s="124">
        <v>0</v>
      </c>
      <c r="FI40" s="124">
        <v>8.0688542227003758E-3</v>
      </c>
      <c r="FJ40" s="124">
        <v>0</v>
      </c>
      <c r="FK40" s="124">
        <v>0</v>
      </c>
      <c r="FL40" s="124">
        <v>0</v>
      </c>
      <c r="FM40" s="124">
        <v>1.7041053446940357E-2</v>
      </c>
      <c r="FN40" s="124">
        <v>0</v>
      </c>
      <c r="FO40" s="124">
        <v>0</v>
      </c>
      <c r="FP40" s="124">
        <v>0</v>
      </c>
      <c r="FQ40" s="124">
        <v>0</v>
      </c>
      <c r="FR40" s="124">
        <v>0</v>
      </c>
      <c r="FS40" s="124">
        <v>0</v>
      </c>
      <c r="FT40" s="124">
        <v>0</v>
      </c>
      <c r="FU40" s="124">
        <v>0</v>
      </c>
      <c r="FV40" s="124">
        <v>0</v>
      </c>
      <c r="FW40" s="124">
        <v>0</v>
      </c>
      <c r="FX40" s="125">
        <v>0</v>
      </c>
      <c r="FY40" s="50" t="s">
        <v>5952</v>
      </c>
      <c r="FZ40" s="88" t="s">
        <v>5898</v>
      </c>
      <c r="GA40" s="88" t="s">
        <v>6504</v>
      </c>
      <c r="GB40" s="88" t="s">
        <v>5898</v>
      </c>
      <c r="GC40" s="88" t="s">
        <v>6186</v>
      </c>
      <c r="GD40" s="88" t="s">
        <v>5898</v>
      </c>
      <c r="GE40" s="88" t="s">
        <v>6427</v>
      </c>
      <c r="GF40" s="88" t="s">
        <v>5898</v>
      </c>
      <c r="GG40" s="88" t="s">
        <v>6187</v>
      </c>
      <c r="GH40" s="88" t="s">
        <v>5898</v>
      </c>
      <c r="GI40" s="88" t="s">
        <v>6464</v>
      </c>
      <c r="GJ40" s="88" t="s">
        <v>5898</v>
      </c>
      <c r="GK40" s="88" t="s">
        <v>6103</v>
      </c>
      <c r="GL40" s="88" t="s">
        <v>5898</v>
      </c>
      <c r="GM40" s="88" t="s">
        <v>6571</v>
      </c>
      <c r="GN40" s="88" t="s">
        <v>5898</v>
      </c>
      <c r="GO40" s="88" t="s">
        <v>6098</v>
      </c>
      <c r="GP40" s="88" t="s">
        <v>5898</v>
      </c>
      <c r="GQ40" s="88" t="s">
        <v>6541</v>
      </c>
      <c r="GR40" s="88" t="s">
        <v>5898</v>
      </c>
      <c r="GS40" s="88" t="s">
        <v>6188</v>
      </c>
      <c r="GT40" s="88" t="s">
        <v>5898</v>
      </c>
      <c r="GU40" s="88" t="s">
        <v>6572</v>
      </c>
      <c r="GV40" s="88" t="s">
        <v>5898</v>
      </c>
      <c r="GW40" s="88" t="s">
        <v>6022</v>
      </c>
      <c r="GX40" s="88" t="s">
        <v>5898</v>
      </c>
      <c r="GY40" s="88" t="s">
        <v>6533</v>
      </c>
      <c r="GZ40" s="88" t="s">
        <v>5898</v>
      </c>
      <c r="HA40" s="88" t="s">
        <v>5999</v>
      </c>
      <c r="HB40" s="88" t="s">
        <v>5898</v>
      </c>
      <c r="HC40" s="88" t="s">
        <v>6573</v>
      </c>
      <c r="HD40" s="88" t="s">
        <v>5898</v>
      </c>
      <c r="HE40" s="88" t="s">
        <v>6031</v>
      </c>
      <c r="HF40" s="88" t="s">
        <v>5898</v>
      </c>
      <c r="HG40" s="88" t="s">
        <v>5898</v>
      </c>
      <c r="HH40" s="88" t="s">
        <v>5898</v>
      </c>
      <c r="HI40" s="88" t="s">
        <v>5898</v>
      </c>
      <c r="HJ40" s="88" t="s">
        <v>5898</v>
      </c>
      <c r="HK40" s="88" t="s">
        <v>5898</v>
      </c>
      <c r="HL40" s="88" t="s">
        <v>5898</v>
      </c>
      <c r="HM40" s="89">
        <v>15.9</v>
      </c>
      <c r="HN40" s="90" t="s">
        <v>5898</v>
      </c>
      <c r="HO40" s="90">
        <v>16.84</v>
      </c>
      <c r="HP40" s="90" t="s">
        <v>5898</v>
      </c>
      <c r="HQ40" s="90">
        <v>8.06</v>
      </c>
      <c r="HR40" s="90" t="s">
        <v>5898</v>
      </c>
      <c r="HS40" s="90">
        <v>6.58</v>
      </c>
      <c r="HT40" s="90" t="s">
        <v>5898</v>
      </c>
      <c r="HU40" s="90">
        <v>5.56</v>
      </c>
      <c r="HV40" s="90" t="s">
        <v>5898</v>
      </c>
      <c r="HW40" s="90">
        <v>4.79</v>
      </c>
      <c r="HX40" s="90" t="s">
        <v>5898</v>
      </c>
      <c r="HY40" s="90">
        <v>5.86</v>
      </c>
      <c r="HZ40" s="90" t="s">
        <v>5898</v>
      </c>
      <c r="IA40" s="90">
        <v>6.68</v>
      </c>
      <c r="IB40" s="90" t="s">
        <v>5898</v>
      </c>
      <c r="IC40" s="90">
        <v>8.8000000000000007</v>
      </c>
      <c r="ID40" s="90" t="s">
        <v>5898</v>
      </c>
      <c r="IE40" s="90">
        <v>13.25</v>
      </c>
      <c r="IF40" s="90" t="s">
        <v>5898</v>
      </c>
      <c r="IG40" s="90">
        <v>21.75</v>
      </c>
      <c r="IH40" s="90" t="s">
        <v>5898</v>
      </c>
      <c r="II40" s="90">
        <v>15.95</v>
      </c>
      <c r="IJ40" s="90" t="s">
        <v>5898</v>
      </c>
      <c r="IK40" s="90">
        <v>37.18</v>
      </c>
      <c r="IL40" s="90" t="s">
        <v>5898</v>
      </c>
      <c r="IM40" s="90">
        <v>22.45</v>
      </c>
      <c r="IN40" s="90" t="s">
        <v>5898</v>
      </c>
      <c r="IO40" s="90">
        <v>12.91</v>
      </c>
      <c r="IP40" s="90" t="s">
        <v>5898</v>
      </c>
      <c r="IQ40" s="90">
        <v>14.46</v>
      </c>
      <c r="IR40" s="90" t="s">
        <v>5898</v>
      </c>
      <c r="IS40" s="90" t="s">
        <v>5898</v>
      </c>
      <c r="IT40" s="90" t="s">
        <v>5898</v>
      </c>
      <c r="IU40" s="90" t="s">
        <v>5898</v>
      </c>
      <c r="IV40" s="90" t="s">
        <v>5898</v>
      </c>
      <c r="IW40" s="90" t="s">
        <v>5898</v>
      </c>
      <c r="IX40" s="90" t="s">
        <v>5898</v>
      </c>
      <c r="IY40" s="90" t="s">
        <v>5898</v>
      </c>
      <c r="IZ40" s="103" t="s">
        <v>5898</v>
      </c>
      <c r="JA40" s="50">
        <v>0.42</v>
      </c>
      <c r="JB40" s="40" t="s">
        <v>5898</v>
      </c>
      <c r="JC40" s="40" t="s">
        <v>5898</v>
      </c>
      <c r="JD40" s="40" t="s">
        <v>5898</v>
      </c>
      <c r="JE40" s="40">
        <v>0.3</v>
      </c>
      <c r="JF40" s="40" t="s">
        <v>5898</v>
      </c>
      <c r="JG40" s="40" t="s">
        <v>5898</v>
      </c>
      <c r="JH40" s="40" t="s">
        <v>5898</v>
      </c>
      <c r="JI40" s="40">
        <v>0.22</v>
      </c>
      <c r="JJ40" s="40" t="s">
        <v>5898</v>
      </c>
      <c r="JK40" s="40" t="s">
        <v>5898</v>
      </c>
      <c r="JL40" s="40" t="s">
        <v>5898</v>
      </c>
      <c r="JM40" s="40">
        <v>0.17</v>
      </c>
      <c r="JN40" s="40" t="s">
        <v>5898</v>
      </c>
      <c r="JO40" s="40" t="s">
        <v>5898</v>
      </c>
      <c r="JP40" s="40" t="s">
        <v>5898</v>
      </c>
      <c r="JQ40" s="40">
        <v>0.4</v>
      </c>
      <c r="JR40" s="40" t="s">
        <v>5898</v>
      </c>
      <c r="JS40" s="40" t="s">
        <v>5898</v>
      </c>
      <c r="JT40" s="40" t="s">
        <v>5898</v>
      </c>
      <c r="JU40" s="40">
        <v>0.33</v>
      </c>
      <c r="JV40" s="40" t="s">
        <v>5898</v>
      </c>
      <c r="JW40" s="40" t="s">
        <v>5898</v>
      </c>
      <c r="JX40" s="40" t="s">
        <v>5898</v>
      </c>
      <c r="JY40" s="40">
        <v>0.3</v>
      </c>
      <c r="JZ40" s="40" t="s">
        <v>5898</v>
      </c>
      <c r="KA40" s="40" t="s">
        <v>5898</v>
      </c>
      <c r="KB40" s="40" t="s">
        <v>5898</v>
      </c>
      <c r="KC40" s="40">
        <v>0.22</v>
      </c>
      <c r="KD40" s="40" t="s">
        <v>5898</v>
      </c>
      <c r="KE40" s="40" t="s">
        <v>5898</v>
      </c>
      <c r="KF40" s="40" t="s">
        <v>5898</v>
      </c>
      <c r="KG40" s="40">
        <v>0.2</v>
      </c>
      <c r="KH40" s="40" t="s">
        <v>5898</v>
      </c>
      <c r="KI40" s="40" t="s">
        <v>5898</v>
      </c>
      <c r="KJ40" s="40" t="s">
        <v>5898</v>
      </c>
      <c r="KK40" s="40" t="s">
        <v>5898</v>
      </c>
      <c r="KL40" s="40" t="s">
        <v>5898</v>
      </c>
      <c r="KM40" s="40" t="s">
        <v>5898</v>
      </c>
      <c r="KN40" s="40" t="s">
        <v>5898</v>
      </c>
    </row>
    <row r="41" spans="1:300" x14ac:dyDescent="0.15">
      <c r="A41" s="53">
        <f>'2015年报分红率'!T43</f>
        <v>38</v>
      </c>
      <c r="B41" s="40" t="str">
        <f>'2015年报分红率'!U43</f>
        <v>002242.SZ</v>
      </c>
      <c r="C41" s="40" t="str">
        <f>'2015年报分红率'!V43</f>
        <v>九阳股份</v>
      </c>
      <c r="D41" s="40" t="str">
        <f>[1]!EM_S_IPO_LISTEDDATE(B41)</f>
        <v>2008-05-28</v>
      </c>
      <c r="E41" s="166">
        <v>8</v>
      </c>
      <c r="F41" s="56" t="s">
        <v>5898</v>
      </c>
      <c r="G41" s="56">
        <v>20.23</v>
      </c>
      <c r="H41" s="157" t="s">
        <v>5898</v>
      </c>
      <c r="I41" s="158">
        <v>2.7047506309025155E-2</v>
      </c>
      <c r="J41" s="159">
        <v>3.5552261390008222E-2</v>
      </c>
      <c r="K41" s="154">
        <v>1.9949999999999997</v>
      </c>
      <c r="L41" s="155" t="s">
        <v>5898</v>
      </c>
      <c r="M41" s="155" t="s">
        <v>5898</v>
      </c>
      <c r="N41" s="155" t="s">
        <v>5898</v>
      </c>
      <c r="O41" s="155">
        <v>1.7099999999999997</v>
      </c>
      <c r="P41" s="155" t="s">
        <v>5898</v>
      </c>
      <c r="Q41" s="155" t="s">
        <v>5898</v>
      </c>
      <c r="R41" s="155" t="s">
        <v>5898</v>
      </c>
      <c r="S41" s="155">
        <v>1.4249999999999998</v>
      </c>
      <c r="T41" s="155" t="s">
        <v>5898</v>
      </c>
      <c r="U41" s="155" t="s">
        <v>5898</v>
      </c>
      <c r="V41" s="155" t="s">
        <v>5898</v>
      </c>
      <c r="W41" s="155">
        <v>1.4249999999999998</v>
      </c>
      <c r="X41" s="155" t="s">
        <v>5898</v>
      </c>
      <c r="Y41" s="155" t="s">
        <v>5898</v>
      </c>
      <c r="Z41" s="155" t="s">
        <v>5898</v>
      </c>
      <c r="AA41" s="155">
        <v>0.37049999999999994</v>
      </c>
      <c r="AB41" s="155" t="s">
        <v>5898</v>
      </c>
      <c r="AC41" s="155">
        <v>1.9949999999999997</v>
      </c>
      <c r="AD41" s="155" t="s">
        <v>5898</v>
      </c>
      <c r="AE41" s="155">
        <v>1.4249999999999998</v>
      </c>
      <c r="AF41" s="155" t="s">
        <v>5898</v>
      </c>
      <c r="AG41" s="155" t="s">
        <v>5898</v>
      </c>
      <c r="AH41" s="155" t="s">
        <v>5898</v>
      </c>
      <c r="AI41" s="155">
        <v>1.3299999999999998</v>
      </c>
      <c r="AJ41" s="155" t="s">
        <v>5898</v>
      </c>
      <c r="AK41" s="155" t="s">
        <v>5898</v>
      </c>
      <c r="AL41" s="155" t="s">
        <v>5898</v>
      </c>
      <c r="AM41" s="155">
        <v>0.8</v>
      </c>
      <c r="AN41" s="155" t="s">
        <v>5898</v>
      </c>
      <c r="AO41" s="155" t="s">
        <v>5898</v>
      </c>
      <c r="AP41" s="155" t="s">
        <v>5898</v>
      </c>
      <c r="AQ41" s="155" t="s">
        <v>5898</v>
      </c>
      <c r="AR41" s="155" t="s">
        <v>5898</v>
      </c>
      <c r="AS41" s="155" t="s">
        <v>5898</v>
      </c>
      <c r="AT41" s="155" t="s">
        <v>5898</v>
      </c>
      <c r="AU41" s="155" t="s">
        <v>5898</v>
      </c>
      <c r="AV41" s="155" t="s">
        <v>5898</v>
      </c>
      <c r="AW41" s="155" t="s">
        <v>5898</v>
      </c>
      <c r="AX41" s="140" t="s">
        <v>5898</v>
      </c>
      <c r="AY41" s="154">
        <v>2.8499999999999996</v>
      </c>
      <c r="AZ41" s="155">
        <v>2.8499999999999996</v>
      </c>
      <c r="BA41" s="155">
        <v>2.8499999999999996</v>
      </c>
      <c r="BB41" s="155">
        <v>2.8499999999999996</v>
      </c>
      <c r="BC41" s="155">
        <v>2.8499999999999996</v>
      </c>
      <c r="BD41" s="155">
        <v>2.8499999999999996</v>
      </c>
      <c r="BE41" s="155">
        <v>2.8499999999999996</v>
      </c>
      <c r="BF41" s="155">
        <v>2.8499999999999996</v>
      </c>
      <c r="BG41" s="155">
        <v>2.8499999999999996</v>
      </c>
      <c r="BH41" s="155">
        <v>2.8499999999999996</v>
      </c>
      <c r="BI41" s="155">
        <v>2.8499999999999996</v>
      </c>
      <c r="BJ41" s="155">
        <v>2.8499999999999996</v>
      </c>
      <c r="BK41" s="155">
        <v>2.8499999999999996</v>
      </c>
      <c r="BL41" s="155">
        <v>2.8499999999999996</v>
      </c>
      <c r="BM41" s="155">
        <v>2.8499999999999996</v>
      </c>
      <c r="BN41" s="155">
        <v>2.8499999999999996</v>
      </c>
      <c r="BO41" s="155">
        <v>2.8499999999999996</v>
      </c>
      <c r="BP41" s="155">
        <v>2.8499999999999996</v>
      </c>
      <c r="BQ41" s="155">
        <v>2.8499999999999996</v>
      </c>
      <c r="BR41" s="155">
        <v>2.8499999999999996</v>
      </c>
      <c r="BS41" s="155">
        <v>2.8499999999999996</v>
      </c>
      <c r="BT41" s="155">
        <v>2.8499999999999996</v>
      </c>
      <c r="BU41" s="155">
        <v>2.8499999999999996</v>
      </c>
      <c r="BV41" s="155">
        <v>2.8499999999999996</v>
      </c>
      <c r="BW41" s="155">
        <v>1.9</v>
      </c>
      <c r="BX41" s="155">
        <v>1.9</v>
      </c>
      <c r="BY41" s="155">
        <v>1.9</v>
      </c>
      <c r="BZ41" s="155">
        <v>1.9</v>
      </c>
      <c r="CA41" s="155">
        <v>1</v>
      </c>
      <c r="CB41" s="155">
        <v>1</v>
      </c>
      <c r="CC41" s="155">
        <v>1</v>
      </c>
      <c r="CD41" s="155">
        <v>1</v>
      </c>
      <c r="CE41" s="155">
        <v>1</v>
      </c>
      <c r="CF41" s="155">
        <v>1</v>
      </c>
      <c r="CG41" s="155">
        <v>1</v>
      </c>
      <c r="CH41" s="155">
        <v>1</v>
      </c>
      <c r="CI41" s="155">
        <v>1</v>
      </c>
      <c r="CJ41" s="155">
        <v>1</v>
      </c>
      <c r="CK41" s="155">
        <v>1</v>
      </c>
      <c r="CL41" s="156">
        <v>1</v>
      </c>
      <c r="CM41" s="145" t="s">
        <v>5898</v>
      </c>
      <c r="CN41" s="146" t="s">
        <v>5898</v>
      </c>
      <c r="CO41" s="146" t="s">
        <v>5898</v>
      </c>
      <c r="CP41" s="146" t="s">
        <v>5898</v>
      </c>
      <c r="CQ41" s="146" t="s">
        <v>5898</v>
      </c>
      <c r="CR41" s="146" t="s">
        <v>5898</v>
      </c>
      <c r="CS41" s="146" t="s">
        <v>5898</v>
      </c>
      <c r="CT41" s="146" t="s">
        <v>5898</v>
      </c>
      <c r="CU41" s="146" t="s">
        <v>5898</v>
      </c>
      <c r="CV41" s="146" t="s">
        <v>5898</v>
      </c>
      <c r="CW41" s="146" t="s">
        <v>5898</v>
      </c>
      <c r="CX41" s="146" t="s">
        <v>5898</v>
      </c>
      <c r="CY41" s="146" t="s">
        <v>5898</v>
      </c>
      <c r="CZ41" s="146" t="s">
        <v>5898</v>
      </c>
      <c r="DA41" s="146" t="s">
        <v>5898</v>
      </c>
      <c r="DB41" s="146" t="s">
        <v>5898</v>
      </c>
      <c r="DC41" s="146" t="s">
        <v>5898</v>
      </c>
      <c r="DD41" s="146" t="s">
        <v>5898</v>
      </c>
      <c r="DE41" s="146" t="s">
        <v>5898</v>
      </c>
      <c r="DF41" s="146" t="s">
        <v>5898</v>
      </c>
      <c r="DG41" s="146" t="s">
        <v>5898</v>
      </c>
      <c r="DH41" s="146" t="s">
        <v>5898</v>
      </c>
      <c r="DI41" s="146" t="s">
        <v>5898</v>
      </c>
      <c r="DJ41" s="146" t="s">
        <v>5898</v>
      </c>
      <c r="DK41" s="146">
        <v>0.5</v>
      </c>
      <c r="DL41" s="146" t="s">
        <v>5898</v>
      </c>
      <c r="DM41" s="146" t="s">
        <v>5898</v>
      </c>
      <c r="DN41" s="146" t="s">
        <v>5898</v>
      </c>
      <c r="DO41" s="146">
        <v>0.9</v>
      </c>
      <c r="DP41" s="146" t="s">
        <v>5898</v>
      </c>
      <c r="DQ41" s="146" t="s">
        <v>5898</v>
      </c>
      <c r="DR41" s="146" t="s">
        <v>5898</v>
      </c>
      <c r="DS41" s="146" t="s">
        <v>5898</v>
      </c>
      <c r="DT41" s="146" t="s">
        <v>5898</v>
      </c>
      <c r="DU41" s="146" t="s">
        <v>5898</v>
      </c>
      <c r="DV41" s="146" t="s">
        <v>5898</v>
      </c>
      <c r="DW41" s="146" t="s">
        <v>5898</v>
      </c>
      <c r="DX41" s="146" t="s">
        <v>5898</v>
      </c>
      <c r="DY41" s="146" t="s">
        <v>5898</v>
      </c>
      <c r="DZ41" s="147" t="s">
        <v>5898</v>
      </c>
      <c r="EA41" s="131">
        <v>3.0864197530864196E-2</v>
      </c>
      <c r="EB41" s="135">
        <v>5.4200542005420051E-2</v>
      </c>
      <c r="EC41" s="135">
        <v>5.0607287449392711E-2</v>
      </c>
      <c r="ED41" s="135">
        <v>7.1633237822349566E-2</v>
      </c>
      <c r="EE41" s="135">
        <v>7.2688061617458277E-2</v>
      </c>
      <c r="EF41" s="135">
        <v>3.3178500331785002E-2</v>
      </c>
      <c r="EG41" s="135">
        <v>2.4373259052924791E-2</v>
      </c>
      <c r="EH41" s="135">
        <v>1.7977528089887642E-2</v>
      </c>
      <c r="EI41" s="135">
        <v>0</v>
      </c>
      <c r="EJ41" s="135">
        <v>0</v>
      </c>
      <c r="EK41" s="123">
        <v>3.0864197530864196E-2</v>
      </c>
      <c r="EL41" s="124">
        <v>0</v>
      </c>
      <c r="EM41" s="124">
        <v>0</v>
      </c>
      <c r="EN41" s="124">
        <v>0</v>
      </c>
      <c r="EO41" s="124">
        <v>5.4200542005420051E-2</v>
      </c>
      <c r="EP41" s="124">
        <v>0</v>
      </c>
      <c r="EQ41" s="124">
        <v>0</v>
      </c>
      <c r="ER41" s="124">
        <v>0</v>
      </c>
      <c r="ES41" s="124">
        <v>5.0607287449392711E-2</v>
      </c>
      <c r="ET41" s="124">
        <v>0</v>
      </c>
      <c r="EU41" s="124">
        <v>0</v>
      </c>
      <c r="EV41" s="124">
        <v>0</v>
      </c>
      <c r="EW41" s="124">
        <v>7.1633237822349566E-2</v>
      </c>
      <c r="EX41" s="124">
        <v>0</v>
      </c>
      <c r="EY41" s="124">
        <v>0</v>
      </c>
      <c r="EZ41" s="124">
        <v>0</v>
      </c>
      <c r="FA41" s="124">
        <v>1.668806161745828E-2</v>
      </c>
      <c r="FB41" s="124">
        <v>0</v>
      </c>
      <c r="FC41" s="124">
        <v>5.5999999999999994E-2</v>
      </c>
      <c r="FD41" s="124">
        <v>0</v>
      </c>
      <c r="FE41" s="124">
        <v>3.3178500331785002E-2</v>
      </c>
      <c r="FF41" s="124">
        <v>0</v>
      </c>
      <c r="FG41" s="124">
        <v>0</v>
      </c>
      <c r="FH41" s="124">
        <v>0</v>
      </c>
      <c r="FI41" s="124">
        <v>2.4373259052924791E-2</v>
      </c>
      <c r="FJ41" s="124">
        <v>0</v>
      </c>
      <c r="FK41" s="124">
        <v>0</v>
      </c>
      <c r="FL41" s="124">
        <v>0</v>
      </c>
      <c r="FM41" s="124">
        <v>1.7977528089887642E-2</v>
      </c>
      <c r="FN41" s="124">
        <v>0</v>
      </c>
      <c r="FO41" s="124">
        <v>0</v>
      </c>
      <c r="FP41" s="124">
        <v>0</v>
      </c>
      <c r="FQ41" s="124">
        <v>0</v>
      </c>
      <c r="FR41" s="124">
        <v>0</v>
      </c>
      <c r="FS41" s="124">
        <v>0</v>
      </c>
      <c r="FT41" s="124">
        <v>0</v>
      </c>
      <c r="FU41" s="124">
        <v>0</v>
      </c>
      <c r="FV41" s="124">
        <v>0</v>
      </c>
      <c r="FW41" s="124">
        <v>0</v>
      </c>
      <c r="FX41" s="125">
        <v>0</v>
      </c>
      <c r="FY41" s="50" t="s">
        <v>5924</v>
      </c>
      <c r="FZ41" s="88" t="s">
        <v>5898</v>
      </c>
      <c r="GA41" s="88" t="s">
        <v>6546</v>
      </c>
      <c r="GB41" s="88" t="s">
        <v>5898</v>
      </c>
      <c r="GC41" s="88" t="s">
        <v>6189</v>
      </c>
      <c r="GD41" s="88" t="s">
        <v>5898</v>
      </c>
      <c r="GE41" s="88" t="s">
        <v>6379</v>
      </c>
      <c r="GF41" s="88" t="s">
        <v>5898</v>
      </c>
      <c r="GG41" s="88" t="s">
        <v>6190</v>
      </c>
      <c r="GH41" s="88" t="s">
        <v>5898</v>
      </c>
      <c r="GI41" s="88" t="s">
        <v>6464</v>
      </c>
      <c r="GJ41" s="88" t="s">
        <v>5898</v>
      </c>
      <c r="GK41" s="88" t="s">
        <v>6191</v>
      </c>
      <c r="GL41" s="88" t="s">
        <v>5898</v>
      </c>
      <c r="GM41" s="88" t="s">
        <v>6568</v>
      </c>
      <c r="GN41" s="88" t="s">
        <v>5898</v>
      </c>
      <c r="GO41" s="88" t="s">
        <v>6192</v>
      </c>
      <c r="GP41" s="88" t="s">
        <v>5898</v>
      </c>
      <c r="GQ41" s="88" t="s">
        <v>6569</v>
      </c>
      <c r="GR41" s="88" t="s">
        <v>5898</v>
      </c>
      <c r="GS41" s="88" t="s">
        <v>6193</v>
      </c>
      <c r="GT41" s="88" t="s">
        <v>5898</v>
      </c>
      <c r="GU41" s="88" t="s">
        <v>6560</v>
      </c>
      <c r="GV41" s="88" t="s">
        <v>5898</v>
      </c>
      <c r="GW41" s="88" t="s">
        <v>6194</v>
      </c>
      <c r="GX41" s="88" t="s">
        <v>5898</v>
      </c>
      <c r="GY41" s="88" t="s">
        <v>6574</v>
      </c>
      <c r="GZ41" s="88" t="s">
        <v>5898</v>
      </c>
      <c r="HA41" s="88" t="s">
        <v>6195</v>
      </c>
      <c r="HB41" s="88" t="s">
        <v>5898</v>
      </c>
      <c r="HC41" s="88" t="s">
        <v>6548</v>
      </c>
      <c r="HD41" s="88" t="s">
        <v>5898</v>
      </c>
      <c r="HE41" s="88" t="s">
        <v>5898</v>
      </c>
      <c r="HF41" s="88" t="s">
        <v>5898</v>
      </c>
      <c r="HG41" s="88" t="s">
        <v>5898</v>
      </c>
      <c r="HH41" s="88" t="s">
        <v>5898</v>
      </c>
      <c r="HI41" s="88" t="s">
        <v>5898</v>
      </c>
      <c r="HJ41" s="88" t="s">
        <v>5898</v>
      </c>
      <c r="HK41" s="88" t="s">
        <v>5898</v>
      </c>
      <c r="HL41" s="88" t="s">
        <v>5898</v>
      </c>
      <c r="HM41" s="89">
        <v>22.68</v>
      </c>
      <c r="HN41" s="90" t="s">
        <v>5898</v>
      </c>
      <c r="HO41" s="90">
        <v>19.45</v>
      </c>
      <c r="HP41" s="90" t="s">
        <v>5898</v>
      </c>
      <c r="HQ41" s="90">
        <v>11.07</v>
      </c>
      <c r="HR41" s="90" t="s">
        <v>5898</v>
      </c>
      <c r="HS41" s="90">
        <v>9.8800000000000008</v>
      </c>
      <c r="HT41" s="90" t="s">
        <v>5898</v>
      </c>
      <c r="HU41" s="90">
        <v>9.8800000000000008</v>
      </c>
      <c r="HV41" s="90" t="s">
        <v>5898</v>
      </c>
      <c r="HW41" s="90">
        <v>5.77</v>
      </c>
      <c r="HX41" s="90" t="s">
        <v>5898</v>
      </c>
      <c r="HY41" s="90">
        <v>6.98</v>
      </c>
      <c r="HZ41" s="90" t="s">
        <v>5898</v>
      </c>
      <c r="IA41" s="90">
        <v>7.36</v>
      </c>
      <c r="IB41" s="90" t="s">
        <v>5898</v>
      </c>
      <c r="IC41" s="90">
        <v>7.79</v>
      </c>
      <c r="ID41" s="90" t="s">
        <v>5898</v>
      </c>
      <c r="IE41" s="90">
        <v>12.5</v>
      </c>
      <c r="IF41" s="90" t="s">
        <v>5898</v>
      </c>
      <c r="IG41" s="90">
        <v>15.07</v>
      </c>
      <c r="IH41" s="90" t="s">
        <v>5898</v>
      </c>
      <c r="II41" s="90">
        <v>11.49</v>
      </c>
      <c r="IJ41" s="90" t="s">
        <v>5898</v>
      </c>
      <c r="IK41" s="90">
        <v>28.72</v>
      </c>
      <c r="IL41" s="90" t="s">
        <v>5898</v>
      </c>
      <c r="IM41" s="90">
        <v>26.1</v>
      </c>
      <c r="IN41" s="90" t="s">
        <v>5898</v>
      </c>
      <c r="IO41" s="90">
        <v>44.5</v>
      </c>
      <c r="IP41" s="90" t="s">
        <v>5898</v>
      </c>
      <c r="IQ41" s="90">
        <v>40.44</v>
      </c>
      <c r="IR41" s="90" t="s">
        <v>5898</v>
      </c>
      <c r="IS41" s="90" t="s">
        <v>5898</v>
      </c>
      <c r="IT41" s="90" t="s">
        <v>5898</v>
      </c>
      <c r="IU41" s="90" t="s">
        <v>5898</v>
      </c>
      <c r="IV41" s="90" t="s">
        <v>5898</v>
      </c>
      <c r="IW41" s="90" t="s">
        <v>5898</v>
      </c>
      <c r="IX41" s="90" t="s">
        <v>5898</v>
      </c>
      <c r="IY41" s="90" t="s">
        <v>5898</v>
      </c>
      <c r="IZ41" s="103" t="s">
        <v>5898</v>
      </c>
      <c r="JA41" s="50">
        <v>0.7</v>
      </c>
      <c r="JB41" s="40" t="s">
        <v>5898</v>
      </c>
      <c r="JC41" s="40" t="s">
        <v>5898</v>
      </c>
      <c r="JD41" s="40" t="s">
        <v>5898</v>
      </c>
      <c r="JE41" s="40">
        <v>0.6</v>
      </c>
      <c r="JF41" s="40" t="s">
        <v>5898</v>
      </c>
      <c r="JG41" s="40" t="s">
        <v>5898</v>
      </c>
      <c r="JH41" s="40" t="s">
        <v>5898</v>
      </c>
      <c r="JI41" s="40">
        <v>0.5</v>
      </c>
      <c r="JJ41" s="40" t="s">
        <v>5898</v>
      </c>
      <c r="JK41" s="40" t="s">
        <v>5898</v>
      </c>
      <c r="JL41" s="40" t="s">
        <v>5898</v>
      </c>
      <c r="JM41" s="40">
        <v>0.5</v>
      </c>
      <c r="JN41" s="40" t="s">
        <v>5898</v>
      </c>
      <c r="JO41" s="40" t="s">
        <v>5898</v>
      </c>
      <c r="JP41" s="40" t="s">
        <v>5898</v>
      </c>
      <c r="JQ41" s="40">
        <v>0.13</v>
      </c>
      <c r="JR41" s="40" t="s">
        <v>5898</v>
      </c>
      <c r="JS41" s="40">
        <v>0.7</v>
      </c>
      <c r="JT41" s="40" t="s">
        <v>5898</v>
      </c>
      <c r="JU41" s="40">
        <v>0.5</v>
      </c>
      <c r="JV41" s="40" t="s">
        <v>5898</v>
      </c>
      <c r="JW41" s="40" t="s">
        <v>5898</v>
      </c>
      <c r="JX41" s="40" t="s">
        <v>5898</v>
      </c>
      <c r="JY41" s="40">
        <v>0.7</v>
      </c>
      <c r="JZ41" s="40" t="s">
        <v>5898</v>
      </c>
      <c r="KA41" s="40" t="s">
        <v>5898</v>
      </c>
      <c r="KB41" s="40" t="s">
        <v>5898</v>
      </c>
      <c r="KC41" s="40">
        <v>0.8</v>
      </c>
      <c r="KD41" s="40" t="s">
        <v>5898</v>
      </c>
      <c r="KE41" s="40" t="s">
        <v>5898</v>
      </c>
      <c r="KF41" s="40" t="s">
        <v>5898</v>
      </c>
      <c r="KG41" s="40" t="s">
        <v>5898</v>
      </c>
      <c r="KH41" s="40" t="s">
        <v>5898</v>
      </c>
      <c r="KI41" s="40" t="s">
        <v>5898</v>
      </c>
      <c r="KJ41" s="40" t="s">
        <v>5898</v>
      </c>
      <c r="KK41" s="40" t="s">
        <v>5898</v>
      </c>
      <c r="KL41" s="40" t="s">
        <v>5898</v>
      </c>
      <c r="KM41" s="40" t="s">
        <v>5898</v>
      </c>
      <c r="KN41" s="40" t="s">
        <v>5898</v>
      </c>
    </row>
    <row r="42" spans="1:300" x14ac:dyDescent="0.15">
      <c r="A42" s="53">
        <f>'2015年报分红率'!T44</f>
        <v>39</v>
      </c>
      <c r="B42" s="40" t="str">
        <f>'2015年报分红率'!U44</f>
        <v>002304.SZ</v>
      </c>
      <c r="C42" s="40" t="str">
        <f>'2015年报分红率'!V44</f>
        <v>洋河股份</v>
      </c>
      <c r="D42" s="40" t="str">
        <f>[1]!EM_S_IPO_LISTEDDATE(B42)</f>
        <v>2009-11-06</v>
      </c>
      <c r="E42" s="166">
        <v>7</v>
      </c>
      <c r="F42" s="56" t="s">
        <v>5898</v>
      </c>
      <c r="G42" s="56">
        <v>19.79</v>
      </c>
      <c r="H42" s="157" t="s">
        <v>5898</v>
      </c>
      <c r="I42" s="158">
        <v>2.2683228847958512E-2</v>
      </c>
      <c r="J42" s="159">
        <v>1.8611816957188311E-2</v>
      </c>
      <c r="K42" s="154">
        <v>0.65</v>
      </c>
      <c r="L42" s="155" t="s">
        <v>5898</v>
      </c>
      <c r="M42" s="155" t="s">
        <v>5898</v>
      </c>
      <c r="N42" s="155" t="s">
        <v>5898</v>
      </c>
      <c r="O42" s="155">
        <v>0.78</v>
      </c>
      <c r="P42" s="155" t="s">
        <v>5898</v>
      </c>
      <c r="Q42" s="155" t="s">
        <v>5898</v>
      </c>
      <c r="R42" s="155" t="s">
        <v>5898</v>
      </c>
      <c r="S42" s="155">
        <v>0.71500000000000008</v>
      </c>
      <c r="T42" s="155" t="s">
        <v>5898</v>
      </c>
      <c r="U42" s="155" t="s">
        <v>5898</v>
      </c>
      <c r="V42" s="155" t="s">
        <v>5898</v>
      </c>
      <c r="W42" s="155">
        <v>0.65</v>
      </c>
      <c r="X42" s="155" t="s">
        <v>5898</v>
      </c>
      <c r="Y42" s="155">
        <v>0</v>
      </c>
      <c r="Z42" s="155" t="s">
        <v>5898</v>
      </c>
      <c r="AA42" s="155">
        <v>0.52</v>
      </c>
      <c r="AB42" s="155" t="s">
        <v>5898</v>
      </c>
      <c r="AC42" s="155" t="s">
        <v>5898</v>
      </c>
      <c r="AD42" s="155" t="s">
        <v>5898</v>
      </c>
      <c r="AE42" s="155">
        <v>0.22</v>
      </c>
      <c r="AF42" s="155" t="s">
        <v>5898</v>
      </c>
      <c r="AG42" s="155" t="s">
        <v>5898</v>
      </c>
      <c r="AH42" s="155" t="s">
        <v>5898</v>
      </c>
      <c r="AI42" s="155">
        <v>0.55000000000000004</v>
      </c>
      <c r="AJ42" s="155" t="s">
        <v>5898</v>
      </c>
      <c r="AK42" s="155" t="s">
        <v>5898</v>
      </c>
      <c r="AL42" s="155" t="s">
        <v>5898</v>
      </c>
      <c r="AM42" s="155" t="s">
        <v>5898</v>
      </c>
      <c r="AN42" s="155" t="s">
        <v>5898</v>
      </c>
      <c r="AO42" s="155" t="s">
        <v>5898</v>
      </c>
      <c r="AP42" s="155" t="s">
        <v>5898</v>
      </c>
      <c r="AQ42" s="155" t="s">
        <v>5898</v>
      </c>
      <c r="AR42" s="155" t="s">
        <v>5898</v>
      </c>
      <c r="AS42" s="155" t="s">
        <v>5898</v>
      </c>
      <c r="AT42" s="155" t="s">
        <v>5898</v>
      </c>
      <c r="AU42" s="155" t="s">
        <v>5898</v>
      </c>
      <c r="AV42" s="155" t="s">
        <v>5898</v>
      </c>
      <c r="AW42" s="155" t="s">
        <v>5898</v>
      </c>
      <c r="AX42" s="140" t="s">
        <v>5898</v>
      </c>
      <c r="AY42" s="154">
        <v>1.3</v>
      </c>
      <c r="AZ42" s="155">
        <v>1.3</v>
      </c>
      <c r="BA42" s="155">
        <v>1.3</v>
      </c>
      <c r="BB42" s="155">
        <v>1.3</v>
      </c>
      <c r="BC42" s="155">
        <v>1.3</v>
      </c>
      <c r="BD42" s="155">
        <v>1.3</v>
      </c>
      <c r="BE42" s="155">
        <v>1.3</v>
      </c>
      <c r="BF42" s="155">
        <v>1.3</v>
      </c>
      <c r="BG42" s="155">
        <v>1.3</v>
      </c>
      <c r="BH42" s="155">
        <v>1.3</v>
      </c>
      <c r="BI42" s="155">
        <v>1.3</v>
      </c>
      <c r="BJ42" s="155">
        <v>1.3</v>
      </c>
      <c r="BK42" s="155">
        <v>1.3</v>
      </c>
      <c r="BL42" s="155">
        <v>1.3</v>
      </c>
      <c r="BM42" s="155">
        <v>1.3</v>
      </c>
      <c r="BN42" s="155">
        <v>1.3</v>
      </c>
      <c r="BO42" s="155">
        <v>1.3</v>
      </c>
      <c r="BP42" s="155">
        <v>1.3</v>
      </c>
      <c r="BQ42" s="155">
        <v>1.3</v>
      </c>
      <c r="BR42" s="155">
        <v>1.3</v>
      </c>
      <c r="BS42" s="155">
        <v>1</v>
      </c>
      <c r="BT42" s="155">
        <v>1</v>
      </c>
      <c r="BU42" s="155">
        <v>1</v>
      </c>
      <c r="BV42" s="155">
        <v>1</v>
      </c>
      <c r="BW42" s="155">
        <v>1</v>
      </c>
      <c r="BX42" s="155">
        <v>1</v>
      </c>
      <c r="BY42" s="155">
        <v>1</v>
      </c>
      <c r="BZ42" s="155">
        <v>1</v>
      </c>
      <c r="CA42" s="155">
        <v>1</v>
      </c>
      <c r="CB42" s="155">
        <v>1</v>
      </c>
      <c r="CC42" s="155">
        <v>1</v>
      </c>
      <c r="CD42" s="155">
        <v>1</v>
      </c>
      <c r="CE42" s="155">
        <v>1</v>
      </c>
      <c r="CF42" s="155">
        <v>1</v>
      </c>
      <c r="CG42" s="155">
        <v>1</v>
      </c>
      <c r="CH42" s="155">
        <v>1</v>
      </c>
      <c r="CI42" s="155">
        <v>1</v>
      </c>
      <c r="CJ42" s="155">
        <v>1</v>
      </c>
      <c r="CK42" s="155">
        <v>1</v>
      </c>
      <c r="CL42" s="156">
        <v>1</v>
      </c>
      <c r="CM42" s="145" t="s">
        <v>5898</v>
      </c>
      <c r="CN42" s="146" t="s">
        <v>5898</v>
      </c>
      <c r="CO42" s="146" t="s">
        <v>5898</v>
      </c>
      <c r="CP42" s="146" t="s">
        <v>5898</v>
      </c>
      <c r="CQ42" s="146" t="s">
        <v>5898</v>
      </c>
      <c r="CR42" s="146" t="s">
        <v>5898</v>
      </c>
      <c r="CS42" s="146" t="s">
        <v>5898</v>
      </c>
      <c r="CT42" s="146" t="s">
        <v>5898</v>
      </c>
      <c r="CU42" s="146" t="s">
        <v>5898</v>
      </c>
      <c r="CV42" s="146" t="s">
        <v>5898</v>
      </c>
      <c r="CW42" s="146" t="s">
        <v>5898</v>
      </c>
      <c r="CX42" s="146" t="s">
        <v>5898</v>
      </c>
      <c r="CY42" s="146" t="s">
        <v>5898</v>
      </c>
      <c r="CZ42" s="146" t="s">
        <v>5898</v>
      </c>
      <c r="DA42" s="146" t="s">
        <v>5898</v>
      </c>
      <c r="DB42" s="146" t="s">
        <v>5898</v>
      </c>
      <c r="DC42" s="146" t="s">
        <v>5898</v>
      </c>
      <c r="DD42" s="146" t="s">
        <v>5898</v>
      </c>
      <c r="DE42" s="146" t="s">
        <v>5898</v>
      </c>
      <c r="DF42" s="146" t="s">
        <v>5898</v>
      </c>
      <c r="DG42" s="146">
        <v>0.3</v>
      </c>
      <c r="DH42" s="146" t="s">
        <v>5898</v>
      </c>
      <c r="DI42" s="146" t="s">
        <v>5898</v>
      </c>
      <c r="DJ42" s="146" t="s">
        <v>5898</v>
      </c>
      <c r="DK42" s="146" t="s">
        <v>5898</v>
      </c>
      <c r="DL42" s="146" t="s">
        <v>5898</v>
      </c>
      <c r="DM42" s="146" t="s">
        <v>5898</v>
      </c>
      <c r="DN42" s="146" t="s">
        <v>5898</v>
      </c>
      <c r="DO42" s="146" t="s">
        <v>5898</v>
      </c>
      <c r="DP42" s="146" t="s">
        <v>5898</v>
      </c>
      <c r="DQ42" s="146" t="s">
        <v>5898</v>
      </c>
      <c r="DR42" s="146" t="s">
        <v>5898</v>
      </c>
      <c r="DS42" s="146" t="s">
        <v>5898</v>
      </c>
      <c r="DT42" s="146" t="s">
        <v>5898</v>
      </c>
      <c r="DU42" s="146" t="s">
        <v>5898</v>
      </c>
      <c r="DV42" s="146" t="s">
        <v>5898</v>
      </c>
      <c r="DW42" s="146" t="s">
        <v>5898</v>
      </c>
      <c r="DX42" s="146" t="s">
        <v>5898</v>
      </c>
      <c r="DY42" s="146" t="s">
        <v>5898</v>
      </c>
      <c r="DZ42" s="147" t="s">
        <v>5898</v>
      </c>
      <c r="EA42" s="131">
        <v>2.1459227467811159E-2</v>
      </c>
      <c r="EB42" s="135">
        <v>3.2697547683923703E-2</v>
      </c>
      <c r="EC42" s="135">
        <v>3.5971223021582739E-2</v>
      </c>
      <c r="ED42" s="135">
        <v>3.6153289949385395E-2</v>
      </c>
      <c r="EE42" s="135">
        <v>3.1421838177533384E-2</v>
      </c>
      <c r="EF42" s="135">
        <v>8.8211708099438652E-3</v>
      </c>
      <c r="EG42" s="135">
        <v>1.9593872461702886E-2</v>
      </c>
      <c r="EH42" s="135">
        <v>0</v>
      </c>
      <c r="EI42" s="135">
        <v>0</v>
      </c>
      <c r="EJ42" s="135">
        <v>0</v>
      </c>
      <c r="EK42" s="123">
        <v>2.1459227467811159E-2</v>
      </c>
      <c r="EL42" s="124">
        <v>0</v>
      </c>
      <c r="EM42" s="124">
        <v>0</v>
      </c>
      <c r="EN42" s="124">
        <v>0</v>
      </c>
      <c r="EO42" s="124">
        <v>3.2697547683923703E-2</v>
      </c>
      <c r="EP42" s="124">
        <v>0</v>
      </c>
      <c r="EQ42" s="124">
        <v>0</v>
      </c>
      <c r="ER42" s="124">
        <v>0</v>
      </c>
      <c r="ES42" s="124">
        <v>3.5971223021582739E-2</v>
      </c>
      <c r="ET42" s="124">
        <v>0</v>
      </c>
      <c r="EU42" s="124">
        <v>0</v>
      </c>
      <c r="EV42" s="124">
        <v>0</v>
      </c>
      <c r="EW42" s="124">
        <v>3.6153289949385395E-2</v>
      </c>
      <c r="EX42" s="124">
        <v>0</v>
      </c>
      <c r="EY42" s="124">
        <v>0</v>
      </c>
      <c r="EZ42" s="124">
        <v>0</v>
      </c>
      <c r="FA42" s="124">
        <v>3.1421838177533384E-2</v>
      </c>
      <c r="FB42" s="124">
        <v>0</v>
      </c>
      <c r="FC42" s="124">
        <v>0</v>
      </c>
      <c r="FD42" s="124">
        <v>0</v>
      </c>
      <c r="FE42" s="124">
        <v>8.8211708099438652E-3</v>
      </c>
      <c r="FF42" s="124">
        <v>0</v>
      </c>
      <c r="FG42" s="124">
        <v>0</v>
      </c>
      <c r="FH42" s="124">
        <v>0</v>
      </c>
      <c r="FI42" s="124">
        <v>1.9593872461702886E-2</v>
      </c>
      <c r="FJ42" s="124">
        <v>0</v>
      </c>
      <c r="FK42" s="124">
        <v>0</v>
      </c>
      <c r="FL42" s="124">
        <v>0</v>
      </c>
      <c r="FM42" s="124">
        <v>0</v>
      </c>
      <c r="FN42" s="124">
        <v>0</v>
      </c>
      <c r="FO42" s="124">
        <v>0</v>
      </c>
      <c r="FP42" s="124">
        <v>0</v>
      </c>
      <c r="FQ42" s="124">
        <v>0</v>
      </c>
      <c r="FR42" s="124">
        <v>0</v>
      </c>
      <c r="FS42" s="124">
        <v>0</v>
      </c>
      <c r="FT42" s="124">
        <v>0</v>
      </c>
      <c r="FU42" s="124">
        <v>0</v>
      </c>
      <c r="FV42" s="124">
        <v>0</v>
      </c>
      <c r="FW42" s="124">
        <v>0</v>
      </c>
      <c r="FX42" s="125">
        <v>0</v>
      </c>
      <c r="FY42" s="50" t="s">
        <v>5903</v>
      </c>
      <c r="FZ42" s="88" t="s">
        <v>5898</v>
      </c>
      <c r="GA42" s="88" t="s">
        <v>6388</v>
      </c>
      <c r="GB42" s="88" t="s">
        <v>5898</v>
      </c>
      <c r="GC42" s="88" t="s">
        <v>6096</v>
      </c>
      <c r="GD42" s="88" t="s">
        <v>5898</v>
      </c>
      <c r="GE42" s="88" t="s">
        <v>6470</v>
      </c>
      <c r="GF42" s="88" t="s">
        <v>5898</v>
      </c>
      <c r="GG42" s="88" t="s">
        <v>5994</v>
      </c>
      <c r="GH42" s="88" t="s">
        <v>5898</v>
      </c>
      <c r="GI42" s="88" t="s">
        <v>6575</v>
      </c>
      <c r="GJ42" s="88" t="s">
        <v>5898</v>
      </c>
      <c r="GK42" s="88" t="s">
        <v>6035</v>
      </c>
      <c r="GL42" s="88" t="s">
        <v>5898</v>
      </c>
      <c r="GM42" s="88" t="s">
        <v>6576</v>
      </c>
      <c r="GN42" s="88" t="s">
        <v>5898</v>
      </c>
      <c r="GO42" s="88" t="s">
        <v>6196</v>
      </c>
      <c r="GP42" s="88" t="s">
        <v>5898</v>
      </c>
      <c r="GQ42" s="88" t="s">
        <v>6392</v>
      </c>
      <c r="GR42" s="88" t="s">
        <v>5898</v>
      </c>
      <c r="GS42" s="88" t="s">
        <v>6197</v>
      </c>
      <c r="GT42" s="88" t="s">
        <v>5898</v>
      </c>
      <c r="GU42" s="88" t="s">
        <v>6577</v>
      </c>
      <c r="GV42" s="88" t="s">
        <v>5898</v>
      </c>
      <c r="GW42" s="88" t="s">
        <v>6198</v>
      </c>
      <c r="GX42" s="88" t="s">
        <v>5898</v>
      </c>
      <c r="GY42" s="88" t="s">
        <v>6578</v>
      </c>
      <c r="GZ42" s="88" t="s">
        <v>5898</v>
      </c>
      <c r="HA42" s="88" t="s">
        <v>5898</v>
      </c>
      <c r="HB42" s="88" t="s">
        <v>5898</v>
      </c>
      <c r="HC42" s="88" t="s">
        <v>5898</v>
      </c>
      <c r="HD42" s="88" t="s">
        <v>5898</v>
      </c>
      <c r="HE42" s="88" t="s">
        <v>5898</v>
      </c>
      <c r="HF42" s="88" t="s">
        <v>5898</v>
      </c>
      <c r="HG42" s="88" t="s">
        <v>5898</v>
      </c>
      <c r="HH42" s="88" t="s">
        <v>5898</v>
      </c>
      <c r="HI42" s="88" t="s">
        <v>5898</v>
      </c>
      <c r="HJ42" s="88" t="s">
        <v>5898</v>
      </c>
      <c r="HK42" s="88" t="s">
        <v>5898</v>
      </c>
      <c r="HL42" s="88" t="s">
        <v>5898</v>
      </c>
      <c r="HM42" s="89">
        <v>23.3</v>
      </c>
      <c r="HN42" s="90" t="s">
        <v>5898</v>
      </c>
      <c r="HO42" s="90">
        <v>25.56</v>
      </c>
      <c r="HP42" s="90" t="s">
        <v>5898</v>
      </c>
      <c r="HQ42" s="90">
        <v>18.350000000000001</v>
      </c>
      <c r="HR42" s="90" t="s">
        <v>5898</v>
      </c>
      <c r="HS42" s="90">
        <v>15.18</v>
      </c>
      <c r="HT42" s="90" t="s">
        <v>5898</v>
      </c>
      <c r="HU42" s="90">
        <v>15.29</v>
      </c>
      <c r="HV42" s="90" t="s">
        <v>5898</v>
      </c>
      <c r="HW42" s="90">
        <v>15.46</v>
      </c>
      <c r="HX42" s="90" t="s">
        <v>5898</v>
      </c>
      <c r="HY42" s="90">
        <v>13.83</v>
      </c>
      <c r="HZ42" s="90" t="s">
        <v>5898</v>
      </c>
      <c r="IA42" s="90">
        <v>14.15</v>
      </c>
      <c r="IB42" s="90" t="s">
        <v>5898</v>
      </c>
      <c r="IC42" s="90">
        <v>12.73</v>
      </c>
      <c r="ID42" s="90" t="s">
        <v>5898</v>
      </c>
      <c r="IE42" s="90">
        <v>15.95</v>
      </c>
      <c r="IF42" s="90" t="s">
        <v>5898</v>
      </c>
      <c r="IG42" s="90">
        <v>24.94</v>
      </c>
      <c r="IH42" s="90" t="s">
        <v>5898</v>
      </c>
      <c r="II42" s="90">
        <v>22.15</v>
      </c>
      <c r="IJ42" s="90" t="s">
        <v>5898</v>
      </c>
      <c r="IK42" s="90">
        <v>28.07</v>
      </c>
      <c r="IL42" s="90" t="s">
        <v>5898</v>
      </c>
      <c r="IM42" s="90" t="s">
        <v>5898</v>
      </c>
      <c r="IN42" s="90" t="s">
        <v>5898</v>
      </c>
      <c r="IO42" s="90" t="s">
        <v>5898</v>
      </c>
      <c r="IP42" s="90" t="s">
        <v>5898</v>
      </c>
      <c r="IQ42" s="90" t="s">
        <v>5898</v>
      </c>
      <c r="IR42" s="90" t="s">
        <v>5898</v>
      </c>
      <c r="IS42" s="90" t="s">
        <v>5898</v>
      </c>
      <c r="IT42" s="90" t="s">
        <v>5898</v>
      </c>
      <c r="IU42" s="90" t="s">
        <v>5898</v>
      </c>
      <c r="IV42" s="90" t="s">
        <v>5898</v>
      </c>
      <c r="IW42" s="90" t="s">
        <v>5898</v>
      </c>
      <c r="IX42" s="90" t="s">
        <v>5898</v>
      </c>
      <c r="IY42" s="90" t="s">
        <v>5898</v>
      </c>
      <c r="IZ42" s="103" t="s">
        <v>5898</v>
      </c>
      <c r="JA42" s="50">
        <v>0.5</v>
      </c>
      <c r="JB42" s="40" t="s">
        <v>5898</v>
      </c>
      <c r="JC42" s="40" t="s">
        <v>5898</v>
      </c>
      <c r="JD42" s="40" t="s">
        <v>5898</v>
      </c>
      <c r="JE42" s="40">
        <v>0.6</v>
      </c>
      <c r="JF42" s="40" t="s">
        <v>5898</v>
      </c>
      <c r="JG42" s="40" t="s">
        <v>5898</v>
      </c>
      <c r="JH42" s="40" t="s">
        <v>5898</v>
      </c>
      <c r="JI42" s="40">
        <v>0.55000000000000004</v>
      </c>
      <c r="JJ42" s="40" t="s">
        <v>5898</v>
      </c>
      <c r="JK42" s="40" t="s">
        <v>5898</v>
      </c>
      <c r="JL42" s="40" t="s">
        <v>5898</v>
      </c>
      <c r="JM42" s="40">
        <v>0.5</v>
      </c>
      <c r="JN42" s="40" t="s">
        <v>5898</v>
      </c>
      <c r="JO42" s="40">
        <v>0</v>
      </c>
      <c r="JP42" s="40" t="s">
        <v>5898</v>
      </c>
      <c r="JQ42" s="40">
        <v>0.4</v>
      </c>
      <c r="JR42" s="40" t="s">
        <v>5898</v>
      </c>
      <c r="JS42" s="40" t="s">
        <v>5898</v>
      </c>
      <c r="JT42" s="40" t="s">
        <v>5898</v>
      </c>
      <c r="JU42" s="40">
        <v>0.22</v>
      </c>
      <c r="JV42" s="40" t="s">
        <v>5898</v>
      </c>
      <c r="JW42" s="40" t="s">
        <v>5898</v>
      </c>
      <c r="JX42" s="40" t="s">
        <v>5898</v>
      </c>
      <c r="JY42" s="40">
        <v>0.55000000000000004</v>
      </c>
      <c r="JZ42" s="40" t="s">
        <v>5898</v>
      </c>
      <c r="KA42" s="40" t="s">
        <v>5898</v>
      </c>
      <c r="KB42" s="40" t="s">
        <v>5898</v>
      </c>
      <c r="KC42" s="40" t="s">
        <v>5898</v>
      </c>
      <c r="KD42" s="40" t="s">
        <v>5898</v>
      </c>
      <c r="KE42" s="40" t="s">
        <v>5898</v>
      </c>
      <c r="KF42" s="40" t="s">
        <v>5898</v>
      </c>
      <c r="KG42" s="40" t="s">
        <v>5898</v>
      </c>
      <c r="KH42" s="40" t="s">
        <v>5898</v>
      </c>
      <c r="KI42" s="40" t="s">
        <v>5898</v>
      </c>
      <c r="KJ42" s="40" t="s">
        <v>5898</v>
      </c>
      <c r="KK42" s="40" t="s">
        <v>5898</v>
      </c>
      <c r="KL42" s="40" t="s">
        <v>5898</v>
      </c>
      <c r="KM42" s="40" t="s">
        <v>5898</v>
      </c>
      <c r="KN42" s="40" t="s">
        <v>5898</v>
      </c>
    </row>
    <row r="43" spans="1:300" x14ac:dyDescent="0.15">
      <c r="A43" s="53">
        <f>'2015年报分红率'!T45</f>
        <v>40</v>
      </c>
      <c r="B43" s="40" t="str">
        <f>'2015年报分红率'!U45</f>
        <v>002314.SZ</v>
      </c>
      <c r="C43" s="40" t="str">
        <f>'2015年报分红率'!V45</f>
        <v>南山控股</v>
      </c>
      <c r="D43" s="40" t="str">
        <f>[1]!EM_S_IPO_LISTEDDATE(B43)</f>
        <v>2009-12-03</v>
      </c>
      <c r="E43" s="166">
        <v>7</v>
      </c>
      <c r="F43" s="56" t="s">
        <v>5898</v>
      </c>
      <c r="G43" s="56">
        <v>72.56</v>
      </c>
      <c r="H43" s="157" t="s">
        <v>5898</v>
      </c>
      <c r="I43" s="158">
        <v>1.480358408523277E-2</v>
      </c>
      <c r="J43" s="159">
        <v>1.4525421809660946E-2</v>
      </c>
      <c r="K43" s="154">
        <v>6.048</v>
      </c>
      <c r="L43" s="155" t="s">
        <v>5898</v>
      </c>
      <c r="M43" s="155" t="s">
        <v>5898</v>
      </c>
      <c r="N43" s="155" t="s">
        <v>5898</v>
      </c>
      <c r="O43" s="155">
        <v>4.8</v>
      </c>
      <c r="P43" s="155" t="s">
        <v>5898</v>
      </c>
      <c r="Q43" s="155" t="s">
        <v>5898</v>
      </c>
      <c r="R43" s="155" t="s">
        <v>5898</v>
      </c>
      <c r="S43" s="155">
        <v>4.8159624000000001</v>
      </c>
      <c r="T43" s="155" t="s">
        <v>5898</v>
      </c>
      <c r="U43" s="155" t="s">
        <v>5898</v>
      </c>
      <c r="V43" s="155" t="s">
        <v>5898</v>
      </c>
      <c r="W43" s="155">
        <v>4.8</v>
      </c>
      <c r="X43" s="155" t="s">
        <v>5898</v>
      </c>
      <c r="Y43" s="155" t="s">
        <v>5898</v>
      </c>
      <c r="Z43" s="155" t="s">
        <v>5898</v>
      </c>
      <c r="AA43" s="155">
        <v>3</v>
      </c>
      <c r="AB43" s="155" t="s">
        <v>5898</v>
      </c>
      <c r="AC43" s="155" t="s">
        <v>5898</v>
      </c>
      <c r="AD43" s="155" t="s">
        <v>5898</v>
      </c>
      <c r="AE43" s="155">
        <v>1</v>
      </c>
      <c r="AF43" s="155" t="s">
        <v>5898</v>
      </c>
      <c r="AG43" s="155" t="s">
        <v>5898</v>
      </c>
      <c r="AH43" s="155" t="s">
        <v>5898</v>
      </c>
      <c r="AI43" s="155">
        <v>0.8</v>
      </c>
      <c r="AJ43" s="155" t="s">
        <v>5898</v>
      </c>
      <c r="AK43" s="155" t="s">
        <v>5898</v>
      </c>
      <c r="AL43" s="155" t="s">
        <v>5898</v>
      </c>
      <c r="AM43" s="155" t="s">
        <v>5898</v>
      </c>
      <c r="AN43" s="155" t="s">
        <v>5898</v>
      </c>
      <c r="AO43" s="155" t="s">
        <v>5898</v>
      </c>
      <c r="AP43" s="155" t="s">
        <v>5898</v>
      </c>
      <c r="AQ43" s="155" t="s">
        <v>5898</v>
      </c>
      <c r="AR43" s="155" t="s">
        <v>5898</v>
      </c>
      <c r="AS43" s="155" t="s">
        <v>5898</v>
      </c>
      <c r="AT43" s="155" t="s">
        <v>5898</v>
      </c>
      <c r="AU43" s="155" t="s">
        <v>5898</v>
      </c>
      <c r="AV43" s="155" t="s">
        <v>5898</v>
      </c>
      <c r="AW43" s="155" t="s">
        <v>5898</v>
      </c>
      <c r="AX43" s="140" t="s">
        <v>5898</v>
      </c>
      <c r="AY43" s="154">
        <v>3.36</v>
      </c>
      <c r="AZ43" s="155">
        <v>3.36</v>
      </c>
      <c r="BA43" s="155">
        <v>3.36</v>
      </c>
      <c r="BB43" s="155">
        <v>3.36</v>
      </c>
      <c r="BC43" s="155">
        <v>2.4</v>
      </c>
      <c r="BD43" s="155">
        <v>2.4</v>
      </c>
      <c r="BE43" s="155">
        <v>2.4</v>
      </c>
      <c r="BF43" s="155">
        <v>2.4</v>
      </c>
      <c r="BG43" s="155">
        <v>2.4</v>
      </c>
      <c r="BH43" s="155">
        <v>2.4</v>
      </c>
      <c r="BI43" s="155">
        <v>2.4</v>
      </c>
      <c r="BJ43" s="155">
        <v>2.4</v>
      </c>
      <c r="BK43" s="155">
        <v>2.4</v>
      </c>
      <c r="BL43" s="155">
        <v>2.4</v>
      </c>
      <c r="BM43" s="155">
        <v>2.4</v>
      </c>
      <c r="BN43" s="155">
        <v>2.4</v>
      </c>
      <c r="BO43" s="155">
        <v>2</v>
      </c>
      <c r="BP43" s="155">
        <v>2</v>
      </c>
      <c r="BQ43" s="155">
        <v>2</v>
      </c>
      <c r="BR43" s="155">
        <v>2</v>
      </c>
      <c r="BS43" s="155">
        <v>1</v>
      </c>
      <c r="BT43" s="155">
        <v>1</v>
      </c>
      <c r="BU43" s="155">
        <v>1</v>
      </c>
      <c r="BV43" s="155">
        <v>1</v>
      </c>
      <c r="BW43" s="155">
        <v>1</v>
      </c>
      <c r="BX43" s="155">
        <v>1</v>
      </c>
      <c r="BY43" s="155">
        <v>1</v>
      </c>
      <c r="BZ43" s="155">
        <v>1</v>
      </c>
      <c r="CA43" s="155">
        <v>1</v>
      </c>
      <c r="CB43" s="155">
        <v>1</v>
      </c>
      <c r="CC43" s="155">
        <v>1</v>
      </c>
      <c r="CD43" s="155">
        <v>1</v>
      </c>
      <c r="CE43" s="155">
        <v>1</v>
      </c>
      <c r="CF43" s="155">
        <v>1</v>
      </c>
      <c r="CG43" s="155">
        <v>1</v>
      </c>
      <c r="CH43" s="155">
        <v>1</v>
      </c>
      <c r="CI43" s="155">
        <v>1</v>
      </c>
      <c r="CJ43" s="155">
        <v>1</v>
      </c>
      <c r="CK43" s="155">
        <v>1</v>
      </c>
      <c r="CL43" s="156">
        <v>1</v>
      </c>
      <c r="CM43" s="145" t="s">
        <v>5898</v>
      </c>
      <c r="CN43" s="146" t="s">
        <v>5898</v>
      </c>
      <c r="CO43" s="146" t="s">
        <v>5898</v>
      </c>
      <c r="CP43" s="146" t="s">
        <v>5898</v>
      </c>
      <c r="CQ43" s="146">
        <v>0.4</v>
      </c>
      <c r="CR43" s="146" t="s">
        <v>5898</v>
      </c>
      <c r="CS43" s="146" t="s">
        <v>5898</v>
      </c>
      <c r="CT43" s="146" t="s">
        <v>5898</v>
      </c>
      <c r="CU43" s="146" t="s">
        <v>5898</v>
      </c>
      <c r="CV43" s="146" t="s">
        <v>5898</v>
      </c>
      <c r="CW43" s="146" t="s">
        <v>5898</v>
      </c>
      <c r="CX43" s="146" t="s">
        <v>5898</v>
      </c>
      <c r="CY43" s="146" t="s">
        <v>5898</v>
      </c>
      <c r="CZ43" s="146" t="s">
        <v>5898</v>
      </c>
      <c r="DA43" s="146" t="s">
        <v>5898</v>
      </c>
      <c r="DB43" s="146" t="s">
        <v>5898</v>
      </c>
      <c r="DC43" s="146">
        <v>0.2</v>
      </c>
      <c r="DD43" s="146" t="s">
        <v>5898</v>
      </c>
      <c r="DE43" s="146" t="s">
        <v>5898</v>
      </c>
      <c r="DF43" s="146" t="s">
        <v>5898</v>
      </c>
      <c r="DG43" s="146">
        <v>1</v>
      </c>
      <c r="DH43" s="146" t="s">
        <v>5898</v>
      </c>
      <c r="DI43" s="146" t="s">
        <v>5898</v>
      </c>
      <c r="DJ43" s="146" t="s">
        <v>5898</v>
      </c>
      <c r="DK43" s="146" t="s">
        <v>5898</v>
      </c>
      <c r="DL43" s="146" t="s">
        <v>5898</v>
      </c>
      <c r="DM43" s="146" t="s">
        <v>5898</v>
      </c>
      <c r="DN43" s="146" t="s">
        <v>5898</v>
      </c>
      <c r="DO43" s="146" t="s">
        <v>5898</v>
      </c>
      <c r="DP43" s="146" t="s">
        <v>5898</v>
      </c>
      <c r="DQ43" s="146" t="s">
        <v>5898</v>
      </c>
      <c r="DR43" s="146" t="s">
        <v>5898</v>
      </c>
      <c r="DS43" s="146" t="s">
        <v>5898</v>
      </c>
      <c r="DT43" s="146" t="s">
        <v>5898</v>
      </c>
      <c r="DU43" s="146" t="s">
        <v>5898</v>
      </c>
      <c r="DV43" s="146" t="s">
        <v>5898</v>
      </c>
      <c r="DW43" s="146" t="s">
        <v>5898</v>
      </c>
      <c r="DX43" s="146" t="s">
        <v>5898</v>
      </c>
      <c r="DY43" s="146" t="s">
        <v>5898</v>
      </c>
      <c r="DZ43" s="147" t="s">
        <v>5898</v>
      </c>
      <c r="EA43" s="131">
        <v>2.626203676685147E-2</v>
      </c>
      <c r="EB43" s="135">
        <v>2.5300442757748263E-2</v>
      </c>
      <c r="EC43" s="135">
        <v>4.915852523272906E-2</v>
      </c>
      <c r="ED43" s="135">
        <v>2.142015636714148E-2</v>
      </c>
      <c r="EE43" s="135">
        <v>1.1630611770179112E-2</v>
      </c>
      <c r="EF43" s="135">
        <v>4.464285714285714E-3</v>
      </c>
      <c r="EG43" s="135">
        <v>7.0181594876743579E-3</v>
      </c>
      <c r="EH43" s="135">
        <v>0</v>
      </c>
      <c r="EI43" s="135">
        <v>0</v>
      </c>
      <c r="EJ43" s="135">
        <v>0</v>
      </c>
      <c r="EK43" s="123">
        <v>2.626203676685147E-2</v>
      </c>
      <c r="EL43" s="124">
        <v>0</v>
      </c>
      <c r="EM43" s="124">
        <v>0</v>
      </c>
      <c r="EN43" s="124">
        <v>0</v>
      </c>
      <c r="EO43" s="124">
        <v>2.5300442757748263E-2</v>
      </c>
      <c r="EP43" s="124">
        <v>0</v>
      </c>
      <c r="EQ43" s="124">
        <v>0</v>
      </c>
      <c r="ER43" s="124">
        <v>0</v>
      </c>
      <c r="ES43" s="124">
        <v>4.915852523272906E-2</v>
      </c>
      <c r="ET43" s="124">
        <v>0</v>
      </c>
      <c r="EU43" s="124">
        <v>0</v>
      </c>
      <c r="EV43" s="124">
        <v>0</v>
      </c>
      <c r="EW43" s="124">
        <v>2.142015636714148E-2</v>
      </c>
      <c r="EX43" s="124">
        <v>0</v>
      </c>
      <c r="EY43" s="124">
        <v>0</v>
      </c>
      <c r="EZ43" s="124">
        <v>0</v>
      </c>
      <c r="FA43" s="124">
        <v>1.1630611770179112E-2</v>
      </c>
      <c r="FB43" s="124">
        <v>0</v>
      </c>
      <c r="FC43" s="124">
        <v>0</v>
      </c>
      <c r="FD43" s="124">
        <v>0</v>
      </c>
      <c r="FE43" s="124">
        <v>4.464285714285714E-3</v>
      </c>
      <c r="FF43" s="124">
        <v>0</v>
      </c>
      <c r="FG43" s="124">
        <v>0</v>
      </c>
      <c r="FH43" s="124">
        <v>0</v>
      </c>
      <c r="FI43" s="124">
        <v>7.0181594876743579E-3</v>
      </c>
      <c r="FJ43" s="124">
        <v>0</v>
      </c>
      <c r="FK43" s="124">
        <v>0</v>
      </c>
      <c r="FL43" s="124">
        <v>0</v>
      </c>
      <c r="FM43" s="124">
        <v>0</v>
      </c>
      <c r="FN43" s="124">
        <v>0</v>
      </c>
      <c r="FO43" s="124">
        <v>0</v>
      </c>
      <c r="FP43" s="124">
        <v>0</v>
      </c>
      <c r="FQ43" s="124">
        <v>0</v>
      </c>
      <c r="FR43" s="124">
        <v>0</v>
      </c>
      <c r="FS43" s="124">
        <v>0</v>
      </c>
      <c r="FT43" s="124">
        <v>0</v>
      </c>
      <c r="FU43" s="124">
        <v>0</v>
      </c>
      <c r="FV43" s="124">
        <v>0</v>
      </c>
      <c r="FW43" s="124">
        <v>0</v>
      </c>
      <c r="FX43" s="125">
        <v>0</v>
      </c>
      <c r="FY43" s="50" t="s">
        <v>5916</v>
      </c>
      <c r="FZ43" s="88" t="s">
        <v>5898</v>
      </c>
      <c r="GA43" s="88" t="s">
        <v>6443</v>
      </c>
      <c r="GB43" s="88" t="s">
        <v>5898</v>
      </c>
      <c r="GC43" s="88" t="s">
        <v>6199</v>
      </c>
      <c r="GD43" s="88" t="s">
        <v>5898</v>
      </c>
      <c r="GE43" s="88" t="s">
        <v>6427</v>
      </c>
      <c r="GF43" s="88" t="s">
        <v>5898</v>
      </c>
      <c r="GG43" s="88" t="s">
        <v>6200</v>
      </c>
      <c r="GH43" s="88" t="s">
        <v>5898</v>
      </c>
      <c r="GI43" s="88" t="s">
        <v>6464</v>
      </c>
      <c r="GJ43" s="88" t="s">
        <v>5898</v>
      </c>
      <c r="GK43" s="88" t="s">
        <v>6103</v>
      </c>
      <c r="GL43" s="88" t="s">
        <v>5898</v>
      </c>
      <c r="GM43" s="88" t="s">
        <v>6571</v>
      </c>
      <c r="GN43" s="88" t="s">
        <v>5898</v>
      </c>
      <c r="GO43" s="88" t="s">
        <v>6201</v>
      </c>
      <c r="GP43" s="88" t="s">
        <v>5898</v>
      </c>
      <c r="GQ43" s="88" t="s">
        <v>6466</v>
      </c>
      <c r="GR43" s="88" t="s">
        <v>5898</v>
      </c>
      <c r="GS43" s="88" t="s">
        <v>6117</v>
      </c>
      <c r="GT43" s="88" t="s">
        <v>5898</v>
      </c>
      <c r="GU43" s="88" t="s">
        <v>6445</v>
      </c>
      <c r="GV43" s="88" t="s">
        <v>5898</v>
      </c>
      <c r="GW43" s="88" t="s">
        <v>6202</v>
      </c>
      <c r="GX43" s="88" t="s">
        <v>5898</v>
      </c>
      <c r="GY43" s="88" t="s">
        <v>5898</v>
      </c>
      <c r="GZ43" s="88" t="s">
        <v>5898</v>
      </c>
      <c r="HA43" s="88" t="s">
        <v>5898</v>
      </c>
      <c r="HB43" s="88" t="s">
        <v>5898</v>
      </c>
      <c r="HC43" s="88" t="s">
        <v>5898</v>
      </c>
      <c r="HD43" s="88" t="s">
        <v>5898</v>
      </c>
      <c r="HE43" s="88" t="s">
        <v>5898</v>
      </c>
      <c r="HF43" s="88" t="s">
        <v>5898</v>
      </c>
      <c r="HG43" s="88" t="s">
        <v>5898</v>
      </c>
      <c r="HH43" s="88" t="s">
        <v>5898</v>
      </c>
      <c r="HI43" s="88" t="s">
        <v>5898</v>
      </c>
      <c r="HJ43" s="88" t="s">
        <v>5898</v>
      </c>
      <c r="HK43" s="88" t="s">
        <v>5898</v>
      </c>
      <c r="HL43" s="88" t="s">
        <v>5898</v>
      </c>
      <c r="HM43" s="89">
        <v>68.540000000000006</v>
      </c>
      <c r="HN43" s="90" t="s">
        <v>5898</v>
      </c>
      <c r="HO43" s="90">
        <v>69.36</v>
      </c>
      <c r="HP43" s="90" t="s">
        <v>5898</v>
      </c>
      <c r="HQ43" s="90">
        <v>79.05</v>
      </c>
      <c r="HR43" s="90" t="s">
        <v>5898</v>
      </c>
      <c r="HS43" s="90">
        <v>50.75</v>
      </c>
      <c r="HT43" s="90" t="s">
        <v>5898</v>
      </c>
      <c r="HU43" s="90">
        <v>40.82</v>
      </c>
      <c r="HV43" s="90" t="s">
        <v>5898</v>
      </c>
      <c r="HW43" s="90">
        <v>54.3</v>
      </c>
      <c r="HX43" s="90" t="s">
        <v>5898</v>
      </c>
      <c r="HY43" s="90">
        <v>93.37</v>
      </c>
      <c r="HZ43" s="90" t="s">
        <v>5898</v>
      </c>
      <c r="IA43" s="90">
        <v>134.55000000000001</v>
      </c>
      <c r="IB43" s="90" t="s">
        <v>5898</v>
      </c>
      <c r="IC43" s="90">
        <v>128.97</v>
      </c>
      <c r="ID43" s="90" t="s">
        <v>5898</v>
      </c>
      <c r="IE43" s="90">
        <v>126.16</v>
      </c>
      <c r="IF43" s="90" t="s">
        <v>5898</v>
      </c>
      <c r="IG43" s="90">
        <v>224</v>
      </c>
      <c r="IH43" s="90" t="s">
        <v>5898</v>
      </c>
      <c r="II43" s="90">
        <v>146.9</v>
      </c>
      <c r="IJ43" s="90" t="s">
        <v>5898</v>
      </c>
      <c r="IK43" s="90">
        <v>113.99</v>
      </c>
      <c r="IL43" s="90" t="s">
        <v>5898</v>
      </c>
      <c r="IM43" s="90" t="s">
        <v>5898</v>
      </c>
      <c r="IN43" s="90" t="s">
        <v>5898</v>
      </c>
      <c r="IO43" s="90" t="s">
        <v>5898</v>
      </c>
      <c r="IP43" s="90" t="s">
        <v>5898</v>
      </c>
      <c r="IQ43" s="90" t="s">
        <v>5898</v>
      </c>
      <c r="IR43" s="90" t="s">
        <v>5898</v>
      </c>
      <c r="IS43" s="90" t="s">
        <v>5898</v>
      </c>
      <c r="IT43" s="90" t="s">
        <v>5898</v>
      </c>
      <c r="IU43" s="90" t="s">
        <v>5898</v>
      </c>
      <c r="IV43" s="90" t="s">
        <v>5898</v>
      </c>
      <c r="IW43" s="90" t="s">
        <v>5898</v>
      </c>
      <c r="IX43" s="90" t="s">
        <v>5898</v>
      </c>
      <c r="IY43" s="90" t="s">
        <v>5898</v>
      </c>
      <c r="IZ43" s="103" t="s">
        <v>5898</v>
      </c>
      <c r="JA43" s="50">
        <v>1.8</v>
      </c>
      <c r="JB43" s="40" t="s">
        <v>5898</v>
      </c>
      <c r="JC43" s="40" t="s">
        <v>5898</v>
      </c>
      <c r="JD43" s="40" t="s">
        <v>5898</v>
      </c>
      <c r="JE43" s="40">
        <v>2</v>
      </c>
      <c r="JF43" s="40" t="s">
        <v>5898</v>
      </c>
      <c r="JG43" s="40" t="s">
        <v>5898</v>
      </c>
      <c r="JH43" s="40" t="s">
        <v>5898</v>
      </c>
      <c r="JI43" s="40">
        <v>2.0066510000000002</v>
      </c>
      <c r="JJ43" s="40" t="s">
        <v>5898</v>
      </c>
      <c r="JK43" s="40" t="s">
        <v>5898</v>
      </c>
      <c r="JL43" s="40" t="s">
        <v>5898</v>
      </c>
      <c r="JM43" s="40">
        <v>2</v>
      </c>
      <c r="JN43" s="40" t="s">
        <v>5898</v>
      </c>
      <c r="JO43" s="40" t="s">
        <v>5898</v>
      </c>
      <c r="JP43" s="40" t="s">
        <v>5898</v>
      </c>
      <c r="JQ43" s="40">
        <v>1.5</v>
      </c>
      <c r="JR43" s="40" t="s">
        <v>5898</v>
      </c>
      <c r="JS43" s="40" t="s">
        <v>5898</v>
      </c>
      <c r="JT43" s="40" t="s">
        <v>5898</v>
      </c>
      <c r="JU43" s="40">
        <v>1</v>
      </c>
      <c r="JV43" s="40" t="s">
        <v>5898</v>
      </c>
      <c r="JW43" s="40" t="s">
        <v>5898</v>
      </c>
      <c r="JX43" s="40" t="s">
        <v>5898</v>
      </c>
      <c r="JY43" s="40">
        <v>0.8</v>
      </c>
      <c r="JZ43" s="40" t="s">
        <v>5898</v>
      </c>
      <c r="KA43" s="40" t="s">
        <v>5898</v>
      </c>
      <c r="KB43" s="40" t="s">
        <v>5898</v>
      </c>
      <c r="KC43" s="40" t="s">
        <v>5898</v>
      </c>
      <c r="KD43" s="40" t="s">
        <v>5898</v>
      </c>
      <c r="KE43" s="40" t="s">
        <v>5898</v>
      </c>
      <c r="KF43" s="40" t="s">
        <v>5898</v>
      </c>
      <c r="KG43" s="40" t="s">
        <v>5898</v>
      </c>
      <c r="KH43" s="40" t="s">
        <v>5898</v>
      </c>
      <c r="KI43" s="40" t="s">
        <v>5898</v>
      </c>
      <c r="KJ43" s="40" t="s">
        <v>5898</v>
      </c>
      <c r="KK43" s="40" t="s">
        <v>5898</v>
      </c>
      <c r="KL43" s="40" t="s">
        <v>5898</v>
      </c>
      <c r="KM43" s="40" t="s">
        <v>5898</v>
      </c>
      <c r="KN43" s="40" t="s">
        <v>5898</v>
      </c>
    </row>
    <row r="44" spans="1:300" x14ac:dyDescent="0.15">
      <c r="A44" s="53">
        <f>'2015年报分红率'!T46</f>
        <v>41</v>
      </c>
      <c r="B44" s="40" t="str">
        <f>'2015年报分红率'!U46</f>
        <v>002372.SZ</v>
      </c>
      <c r="C44" s="40" t="str">
        <f>'2015年报分红率'!V46</f>
        <v>伟星新材</v>
      </c>
      <c r="D44" s="40" t="str">
        <f>[1]!EM_S_IPO_LISTEDDATE(B44)</f>
        <v>2010-03-18</v>
      </c>
      <c r="E44" s="166">
        <v>7</v>
      </c>
      <c r="F44" s="56" t="s">
        <v>5898</v>
      </c>
      <c r="G44" s="56">
        <v>8.14</v>
      </c>
      <c r="H44" s="157" t="s">
        <v>5898</v>
      </c>
      <c r="I44" s="158">
        <v>1.0319410319410319E-2</v>
      </c>
      <c r="J44" s="159">
        <v>8.0732553314789898E-3</v>
      </c>
      <c r="K44" s="154">
        <v>0.376</v>
      </c>
      <c r="L44" s="155" t="s">
        <v>5898</v>
      </c>
      <c r="M44" s="155" t="s">
        <v>5898</v>
      </c>
      <c r="N44" s="155" t="s">
        <v>5898</v>
      </c>
      <c r="O44" s="155" t="s">
        <v>5898</v>
      </c>
      <c r="P44" s="155" t="s">
        <v>5898</v>
      </c>
      <c r="Q44" s="155" t="s">
        <v>5898</v>
      </c>
      <c r="R44" s="155" t="s">
        <v>5898</v>
      </c>
      <c r="S44" s="155">
        <v>0.1</v>
      </c>
      <c r="T44" s="155" t="s">
        <v>5898</v>
      </c>
      <c r="U44" s="155" t="s">
        <v>5898</v>
      </c>
      <c r="V44" s="155" t="s">
        <v>5898</v>
      </c>
      <c r="W44" s="155" t="s">
        <v>5898</v>
      </c>
      <c r="X44" s="155" t="s">
        <v>5898</v>
      </c>
      <c r="Y44" s="155" t="s">
        <v>5898</v>
      </c>
      <c r="Z44" s="155" t="s">
        <v>5898</v>
      </c>
      <c r="AA44" s="155">
        <v>0.2</v>
      </c>
      <c r="AB44" s="155" t="s">
        <v>5898</v>
      </c>
      <c r="AC44" s="155" t="s">
        <v>5898</v>
      </c>
      <c r="AD44" s="155" t="s">
        <v>5898</v>
      </c>
      <c r="AE44" s="155">
        <v>0.25</v>
      </c>
      <c r="AF44" s="155" t="s">
        <v>5898</v>
      </c>
      <c r="AG44" s="155" t="s">
        <v>5898</v>
      </c>
      <c r="AH44" s="155" t="s">
        <v>5898</v>
      </c>
      <c r="AI44" s="155">
        <v>0.25</v>
      </c>
      <c r="AJ44" s="155" t="s">
        <v>5898</v>
      </c>
      <c r="AK44" s="155" t="s">
        <v>5898</v>
      </c>
      <c r="AL44" s="155" t="s">
        <v>5898</v>
      </c>
      <c r="AM44" s="155" t="s">
        <v>5898</v>
      </c>
      <c r="AN44" s="155" t="s">
        <v>5898</v>
      </c>
      <c r="AO44" s="155" t="s">
        <v>5898</v>
      </c>
      <c r="AP44" s="155" t="s">
        <v>5898</v>
      </c>
      <c r="AQ44" s="155" t="s">
        <v>5898</v>
      </c>
      <c r="AR44" s="155" t="s">
        <v>5898</v>
      </c>
      <c r="AS44" s="155" t="s">
        <v>5898</v>
      </c>
      <c r="AT44" s="155" t="s">
        <v>5898</v>
      </c>
      <c r="AU44" s="155" t="s">
        <v>5898</v>
      </c>
      <c r="AV44" s="155" t="s">
        <v>5898</v>
      </c>
      <c r="AW44" s="155" t="s">
        <v>5898</v>
      </c>
      <c r="AX44" s="140" t="s">
        <v>5898</v>
      </c>
      <c r="AY44" s="154">
        <v>2</v>
      </c>
      <c r="AZ44" s="155">
        <v>2</v>
      </c>
      <c r="BA44" s="155">
        <v>2</v>
      </c>
      <c r="BB44" s="155">
        <v>2</v>
      </c>
      <c r="BC44" s="155">
        <v>2</v>
      </c>
      <c r="BD44" s="155">
        <v>2</v>
      </c>
      <c r="BE44" s="155">
        <v>2</v>
      </c>
      <c r="BF44" s="155">
        <v>2</v>
      </c>
      <c r="BG44" s="155">
        <v>1</v>
      </c>
      <c r="BH44" s="155">
        <v>1</v>
      </c>
      <c r="BI44" s="155">
        <v>1</v>
      </c>
      <c r="BJ44" s="155">
        <v>1</v>
      </c>
      <c r="BK44" s="155">
        <v>1</v>
      </c>
      <c r="BL44" s="155">
        <v>1</v>
      </c>
      <c r="BM44" s="155">
        <v>1</v>
      </c>
      <c r="BN44" s="155">
        <v>1</v>
      </c>
      <c r="BO44" s="155">
        <v>1</v>
      </c>
      <c r="BP44" s="155">
        <v>1</v>
      </c>
      <c r="BQ44" s="155">
        <v>1</v>
      </c>
      <c r="BR44" s="155">
        <v>1</v>
      </c>
      <c r="BS44" s="155">
        <v>1</v>
      </c>
      <c r="BT44" s="155">
        <v>1</v>
      </c>
      <c r="BU44" s="155">
        <v>1</v>
      </c>
      <c r="BV44" s="155">
        <v>1</v>
      </c>
      <c r="BW44" s="155">
        <v>1</v>
      </c>
      <c r="BX44" s="155">
        <v>1</v>
      </c>
      <c r="BY44" s="155">
        <v>1</v>
      </c>
      <c r="BZ44" s="155">
        <v>1</v>
      </c>
      <c r="CA44" s="155">
        <v>1</v>
      </c>
      <c r="CB44" s="155">
        <v>1</v>
      </c>
      <c r="CC44" s="155">
        <v>1</v>
      </c>
      <c r="CD44" s="155">
        <v>1</v>
      </c>
      <c r="CE44" s="155">
        <v>1</v>
      </c>
      <c r="CF44" s="155">
        <v>1</v>
      </c>
      <c r="CG44" s="155">
        <v>1</v>
      </c>
      <c r="CH44" s="155">
        <v>1</v>
      </c>
      <c r="CI44" s="155">
        <v>1</v>
      </c>
      <c r="CJ44" s="155">
        <v>1</v>
      </c>
      <c r="CK44" s="155">
        <v>1</v>
      </c>
      <c r="CL44" s="156">
        <v>1</v>
      </c>
      <c r="CM44" s="145" t="s">
        <v>5898</v>
      </c>
      <c r="CN44" s="146" t="s">
        <v>5898</v>
      </c>
      <c r="CO44" s="146" t="s">
        <v>5898</v>
      </c>
      <c r="CP44" s="146" t="s">
        <v>5898</v>
      </c>
      <c r="CQ44" s="146" t="s">
        <v>5898</v>
      </c>
      <c r="CR44" s="146" t="s">
        <v>5898</v>
      </c>
      <c r="CS44" s="146" t="s">
        <v>5898</v>
      </c>
      <c r="CT44" s="146" t="s">
        <v>5898</v>
      </c>
      <c r="CU44" s="146">
        <v>1</v>
      </c>
      <c r="CV44" s="146" t="s">
        <v>5898</v>
      </c>
      <c r="CW44" s="146" t="s">
        <v>5898</v>
      </c>
      <c r="CX44" s="146" t="s">
        <v>5898</v>
      </c>
      <c r="CY44" s="146" t="s">
        <v>5898</v>
      </c>
      <c r="CZ44" s="146" t="s">
        <v>5898</v>
      </c>
      <c r="DA44" s="146" t="s">
        <v>5898</v>
      </c>
      <c r="DB44" s="146" t="s">
        <v>5898</v>
      </c>
      <c r="DC44" s="146" t="s">
        <v>5898</v>
      </c>
      <c r="DD44" s="146" t="s">
        <v>5898</v>
      </c>
      <c r="DE44" s="146" t="s">
        <v>5898</v>
      </c>
      <c r="DF44" s="146" t="s">
        <v>5898</v>
      </c>
      <c r="DG44" s="146" t="s">
        <v>5898</v>
      </c>
      <c r="DH44" s="146" t="s">
        <v>5898</v>
      </c>
      <c r="DI44" s="146" t="s">
        <v>5898</v>
      </c>
      <c r="DJ44" s="146" t="s">
        <v>5898</v>
      </c>
      <c r="DK44" s="146" t="s">
        <v>5898</v>
      </c>
      <c r="DL44" s="146" t="s">
        <v>5898</v>
      </c>
      <c r="DM44" s="146" t="s">
        <v>5898</v>
      </c>
      <c r="DN44" s="146" t="s">
        <v>5898</v>
      </c>
      <c r="DO44" s="146" t="s">
        <v>5898</v>
      </c>
      <c r="DP44" s="146" t="s">
        <v>5898</v>
      </c>
      <c r="DQ44" s="146" t="s">
        <v>5898</v>
      </c>
      <c r="DR44" s="146" t="s">
        <v>5898</v>
      </c>
      <c r="DS44" s="146" t="s">
        <v>5898</v>
      </c>
      <c r="DT44" s="146" t="s">
        <v>5898</v>
      </c>
      <c r="DU44" s="146" t="s">
        <v>5898</v>
      </c>
      <c r="DV44" s="146" t="s">
        <v>5898</v>
      </c>
      <c r="DW44" s="146" t="s">
        <v>5898</v>
      </c>
      <c r="DX44" s="146" t="s">
        <v>5898</v>
      </c>
      <c r="DY44" s="146" t="s">
        <v>5898</v>
      </c>
      <c r="DZ44" s="147" t="s">
        <v>5898</v>
      </c>
      <c r="EA44" s="131">
        <v>2.2195985832349469E-2</v>
      </c>
      <c r="EB44" s="135">
        <v>0</v>
      </c>
      <c r="EC44" s="135">
        <v>1.4641288433382138E-2</v>
      </c>
      <c r="ED44" s="135">
        <v>0</v>
      </c>
      <c r="EE44" s="135">
        <v>2.004008016032064E-2</v>
      </c>
      <c r="EF44" s="135">
        <v>1.4619883040935672E-2</v>
      </c>
      <c r="EG44" s="135">
        <v>9.2353158478019944E-3</v>
      </c>
      <c r="EH44" s="135">
        <v>0</v>
      </c>
      <c r="EI44" s="135">
        <v>0</v>
      </c>
      <c r="EJ44" s="135">
        <v>0</v>
      </c>
      <c r="EK44" s="123">
        <v>2.2195985832349469E-2</v>
      </c>
      <c r="EL44" s="124">
        <v>0</v>
      </c>
      <c r="EM44" s="124">
        <v>0</v>
      </c>
      <c r="EN44" s="124">
        <v>0</v>
      </c>
      <c r="EO44" s="124">
        <v>0</v>
      </c>
      <c r="EP44" s="124">
        <v>0</v>
      </c>
      <c r="EQ44" s="124">
        <v>0</v>
      </c>
      <c r="ER44" s="124">
        <v>0</v>
      </c>
      <c r="ES44" s="124">
        <v>1.4641288433382138E-2</v>
      </c>
      <c r="ET44" s="124">
        <v>0</v>
      </c>
      <c r="EU44" s="124">
        <v>0</v>
      </c>
      <c r="EV44" s="124">
        <v>0</v>
      </c>
      <c r="EW44" s="124">
        <v>0</v>
      </c>
      <c r="EX44" s="124">
        <v>0</v>
      </c>
      <c r="EY44" s="124">
        <v>0</v>
      </c>
      <c r="EZ44" s="124">
        <v>0</v>
      </c>
      <c r="FA44" s="124">
        <v>2.004008016032064E-2</v>
      </c>
      <c r="FB44" s="124">
        <v>0</v>
      </c>
      <c r="FC44" s="124">
        <v>0</v>
      </c>
      <c r="FD44" s="124">
        <v>0</v>
      </c>
      <c r="FE44" s="124">
        <v>1.4619883040935672E-2</v>
      </c>
      <c r="FF44" s="124">
        <v>0</v>
      </c>
      <c r="FG44" s="124">
        <v>0</v>
      </c>
      <c r="FH44" s="124">
        <v>0</v>
      </c>
      <c r="FI44" s="124">
        <v>9.2353158478019944E-3</v>
      </c>
      <c r="FJ44" s="124">
        <v>0</v>
      </c>
      <c r="FK44" s="124">
        <v>0</v>
      </c>
      <c r="FL44" s="124">
        <v>0</v>
      </c>
      <c r="FM44" s="124">
        <v>0</v>
      </c>
      <c r="FN44" s="124">
        <v>0</v>
      </c>
      <c r="FO44" s="124">
        <v>0</v>
      </c>
      <c r="FP44" s="124">
        <v>0</v>
      </c>
      <c r="FQ44" s="124">
        <v>0</v>
      </c>
      <c r="FR44" s="124">
        <v>0</v>
      </c>
      <c r="FS44" s="124">
        <v>0</v>
      </c>
      <c r="FT44" s="124">
        <v>0</v>
      </c>
      <c r="FU44" s="124">
        <v>0</v>
      </c>
      <c r="FV44" s="124">
        <v>0</v>
      </c>
      <c r="FW44" s="124">
        <v>0</v>
      </c>
      <c r="FX44" s="125">
        <v>0</v>
      </c>
      <c r="FY44" s="50" t="s">
        <v>5916</v>
      </c>
      <c r="FZ44" s="88" t="s">
        <v>5898</v>
      </c>
      <c r="GA44" s="88" t="s">
        <v>6443</v>
      </c>
      <c r="GB44" s="88" t="s">
        <v>5898</v>
      </c>
      <c r="GC44" s="88" t="s">
        <v>6203</v>
      </c>
      <c r="GD44" s="88" t="s">
        <v>5898</v>
      </c>
      <c r="GE44" s="88" t="s">
        <v>6427</v>
      </c>
      <c r="GF44" s="88" t="s">
        <v>5898</v>
      </c>
      <c r="GG44" s="88" t="s">
        <v>6204</v>
      </c>
      <c r="GH44" s="88" t="s">
        <v>5898</v>
      </c>
      <c r="GI44" s="88" t="s">
        <v>6464</v>
      </c>
      <c r="GJ44" s="88" t="s">
        <v>5898</v>
      </c>
      <c r="GK44" s="88" t="s">
        <v>6205</v>
      </c>
      <c r="GL44" s="88" t="s">
        <v>5898</v>
      </c>
      <c r="GM44" s="88" t="s">
        <v>6571</v>
      </c>
      <c r="GN44" s="88" t="s">
        <v>5898</v>
      </c>
      <c r="GO44" s="88" t="s">
        <v>6134</v>
      </c>
      <c r="GP44" s="88" t="s">
        <v>5898</v>
      </c>
      <c r="GQ44" s="88" t="s">
        <v>6579</v>
      </c>
      <c r="GR44" s="88" t="s">
        <v>5898</v>
      </c>
      <c r="GS44" s="88" t="s">
        <v>6006</v>
      </c>
      <c r="GT44" s="88" t="s">
        <v>5898</v>
      </c>
      <c r="GU44" s="88" t="s">
        <v>6536</v>
      </c>
      <c r="GV44" s="88" t="s">
        <v>5898</v>
      </c>
      <c r="GW44" s="88" t="s">
        <v>6206</v>
      </c>
      <c r="GX44" s="88" t="s">
        <v>5898</v>
      </c>
      <c r="GY44" s="88" t="s">
        <v>5898</v>
      </c>
      <c r="GZ44" s="88" t="s">
        <v>5898</v>
      </c>
      <c r="HA44" s="88" t="s">
        <v>5898</v>
      </c>
      <c r="HB44" s="88" t="s">
        <v>5898</v>
      </c>
      <c r="HC44" s="88" t="s">
        <v>5898</v>
      </c>
      <c r="HD44" s="88" t="s">
        <v>5898</v>
      </c>
      <c r="HE44" s="88" t="s">
        <v>5898</v>
      </c>
      <c r="HF44" s="88" t="s">
        <v>5898</v>
      </c>
      <c r="HG44" s="88" t="s">
        <v>5898</v>
      </c>
      <c r="HH44" s="88" t="s">
        <v>5898</v>
      </c>
      <c r="HI44" s="88" t="s">
        <v>5898</v>
      </c>
      <c r="HJ44" s="88" t="s">
        <v>5898</v>
      </c>
      <c r="HK44" s="88" t="s">
        <v>5898</v>
      </c>
      <c r="HL44" s="88" t="s">
        <v>5898</v>
      </c>
      <c r="HM44" s="89">
        <v>8.4700000000000006</v>
      </c>
      <c r="HN44" s="90" t="s">
        <v>5898</v>
      </c>
      <c r="HO44" s="90">
        <v>12.82</v>
      </c>
      <c r="HP44" s="90" t="s">
        <v>5898</v>
      </c>
      <c r="HQ44" s="90">
        <v>5</v>
      </c>
      <c r="HR44" s="90" t="s">
        <v>5898</v>
      </c>
      <c r="HS44" s="90">
        <v>8.64</v>
      </c>
      <c r="HT44" s="90" t="s">
        <v>5898</v>
      </c>
      <c r="HU44" s="90">
        <v>6.83</v>
      </c>
      <c r="HV44" s="90" t="s">
        <v>5898</v>
      </c>
      <c r="HW44" s="90">
        <v>7.1</v>
      </c>
      <c r="HX44" s="90" t="s">
        <v>5898</v>
      </c>
      <c r="HY44" s="90">
        <v>7.01</v>
      </c>
      <c r="HZ44" s="90" t="s">
        <v>5898</v>
      </c>
      <c r="IA44" s="90">
        <v>8.66</v>
      </c>
      <c r="IB44" s="90" t="s">
        <v>5898</v>
      </c>
      <c r="IC44" s="90">
        <v>9.98</v>
      </c>
      <c r="ID44" s="90" t="s">
        <v>5898</v>
      </c>
      <c r="IE44" s="90">
        <v>14.71</v>
      </c>
      <c r="IF44" s="90" t="s">
        <v>5898</v>
      </c>
      <c r="IG44" s="90">
        <v>17.100000000000001</v>
      </c>
      <c r="IH44" s="90" t="s">
        <v>5898</v>
      </c>
      <c r="II44" s="90">
        <v>15.7</v>
      </c>
      <c r="IJ44" s="90" t="s">
        <v>5898</v>
      </c>
      <c r="IK44" s="90">
        <v>27.07</v>
      </c>
      <c r="IL44" s="90" t="s">
        <v>5898</v>
      </c>
      <c r="IM44" s="90" t="s">
        <v>5898</v>
      </c>
      <c r="IN44" s="90" t="s">
        <v>5898</v>
      </c>
      <c r="IO44" s="90" t="s">
        <v>5898</v>
      </c>
      <c r="IP44" s="90" t="s">
        <v>5898</v>
      </c>
      <c r="IQ44" s="90" t="s">
        <v>5898</v>
      </c>
      <c r="IR44" s="90" t="s">
        <v>5898</v>
      </c>
      <c r="IS44" s="90" t="s">
        <v>5898</v>
      </c>
      <c r="IT44" s="90" t="s">
        <v>5898</v>
      </c>
      <c r="IU44" s="90" t="s">
        <v>5898</v>
      </c>
      <c r="IV44" s="90" t="s">
        <v>5898</v>
      </c>
      <c r="IW44" s="90" t="s">
        <v>5898</v>
      </c>
      <c r="IX44" s="90" t="s">
        <v>5898</v>
      </c>
      <c r="IY44" s="90" t="s">
        <v>5898</v>
      </c>
      <c r="IZ44" s="103" t="s">
        <v>5898</v>
      </c>
      <c r="JA44" s="50">
        <v>0.188</v>
      </c>
      <c r="JB44" s="40" t="s">
        <v>5898</v>
      </c>
      <c r="JC44" s="40" t="s">
        <v>5898</v>
      </c>
      <c r="JD44" s="40" t="s">
        <v>5898</v>
      </c>
      <c r="JE44" s="40" t="s">
        <v>5898</v>
      </c>
      <c r="JF44" s="40" t="s">
        <v>5898</v>
      </c>
      <c r="JG44" s="40" t="s">
        <v>5898</v>
      </c>
      <c r="JH44" s="40" t="s">
        <v>5898</v>
      </c>
      <c r="JI44" s="40">
        <v>0.1</v>
      </c>
      <c r="JJ44" s="40" t="s">
        <v>5898</v>
      </c>
      <c r="JK44" s="40" t="s">
        <v>5898</v>
      </c>
      <c r="JL44" s="40" t="s">
        <v>5898</v>
      </c>
      <c r="JM44" s="40" t="s">
        <v>5898</v>
      </c>
      <c r="JN44" s="40" t="s">
        <v>5898</v>
      </c>
      <c r="JO44" s="40" t="s">
        <v>5898</v>
      </c>
      <c r="JP44" s="40" t="s">
        <v>5898</v>
      </c>
      <c r="JQ44" s="40">
        <v>0.2</v>
      </c>
      <c r="JR44" s="40" t="s">
        <v>5898</v>
      </c>
      <c r="JS44" s="40" t="s">
        <v>5898</v>
      </c>
      <c r="JT44" s="40" t="s">
        <v>5898</v>
      </c>
      <c r="JU44" s="40">
        <v>0.25</v>
      </c>
      <c r="JV44" s="40" t="s">
        <v>5898</v>
      </c>
      <c r="JW44" s="40" t="s">
        <v>5898</v>
      </c>
      <c r="JX44" s="40" t="s">
        <v>5898</v>
      </c>
      <c r="JY44" s="40">
        <v>0.25</v>
      </c>
      <c r="JZ44" s="40" t="s">
        <v>5898</v>
      </c>
      <c r="KA44" s="40" t="s">
        <v>5898</v>
      </c>
      <c r="KB44" s="40" t="s">
        <v>5898</v>
      </c>
      <c r="KC44" s="40" t="s">
        <v>5898</v>
      </c>
      <c r="KD44" s="40" t="s">
        <v>5898</v>
      </c>
      <c r="KE44" s="40" t="s">
        <v>5898</v>
      </c>
      <c r="KF44" s="40" t="s">
        <v>5898</v>
      </c>
      <c r="KG44" s="40" t="s">
        <v>5898</v>
      </c>
      <c r="KH44" s="40" t="s">
        <v>5898</v>
      </c>
      <c r="KI44" s="40" t="s">
        <v>5898</v>
      </c>
      <c r="KJ44" s="40" t="s">
        <v>5898</v>
      </c>
      <c r="KK44" s="40" t="s">
        <v>5898</v>
      </c>
      <c r="KL44" s="40" t="s">
        <v>5898</v>
      </c>
      <c r="KM44" s="40" t="s">
        <v>5898</v>
      </c>
      <c r="KN44" s="40" t="s">
        <v>5898</v>
      </c>
    </row>
    <row r="45" spans="1:300" x14ac:dyDescent="0.15">
      <c r="A45" s="53">
        <f>'2015年报分红率'!T47</f>
        <v>42</v>
      </c>
      <c r="B45" s="40" t="str">
        <f>'2015年报分红率'!U47</f>
        <v>002419.SZ</v>
      </c>
      <c r="C45" s="40" t="str">
        <f>'2015年报分红率'!V47</f>
        <v>天虹商场</v>
      </c>
      <c r="D45" s="40" t="str">
        <f>[1]!EM_S_IPO_LISTEDDATE(B45)</f>
        <v>2010-06-01</v>
      </c>
      <c r="E45" s="166">
        <v>6</v>
      </c>
      <c r="F45" s="56" t="s">
        <v>5898</v>
      </c>
      <c r="G45" s="56">
        <v>15.93</v>
      </c>
      <c r="H45" s="157" t="s">
        <v>5898</v>
      </c>
      <c r="I45" s="158">
        <v>2.5106998329343124E-2</v>
      </c>
      <c r="J45" s="159">
        <v>2.3793003200668135E-2</v>
      </c>
      <c r="K45" s="154">
        <v>1.3182000000000003</v>
      </c>
      <c r="L45" s="155" t="s">
        <v>5898</v>
      </c>
      <c r="M45" s="155" t="s">
        <v>5898</v>
      </c>
      <c r="N45" s="155" t="s">
        <v>5898</v>
      </c>
      <c r="O45" s="155">
        <v>1.014</v>
      </c>
      <c r="P45" s="155" t="s">
        <v>5898</v>
      </c>
      <c r="Q45" s="155" t="s">
        <v>5898</v>
      </c>
      <c r="R45" s="155" t="s">
        <v>5898</v>
      </c>
      <c r="S45" s="155">
        <v>1.04</v>
      </c>
      <c r="T45" s="155" t="s">
        <v>5898</v>
      </c>
      <c r="U45" s="155" t="s">
        <v>5898</v>
      </c>
      <c r="V45" s="155" t="s">
        <v>5898</v>
      </c>
      <c r="W45" s="155">
        <v>0.8</v>
      </c>
      <c r="X45" s="155" t="s">
        <v>5898</v>
      </c>
      <c r="Y45" s="155">
        <v>0</v>
      </c>
      <c r="Z45" s="155" t="s">
        <v>5898</v>
      </c>
      <c r="AA45" s="155">
        <v>0.8</v>
      </c>
      <c r="AB45" s="155" t="s">
        <v>5898</v>
      </c>
      <c r="AC45" s="155" t="s">
        <v>5898</v>
      </c>
      <c r="AD45" s="155" t="s">
        <v>5898</v>
      </c>
      <c r="AE45" s="155">
        <v>0.3</v>
      </c>
      <c r="AF45" s="155" t="s">
        <v>5898</v>
      </c>
      <c r="AG45" s="155" t="s">
        <v>5898</v>
      </c>
      <c r="AH45" s="155" t="s">
        <v>5898</v>
      </c>
      <c r="AI45" s="155" t="s">
        <v>5898</v>
      </c>
      <c r="AJ45" s="155" t="s">
        <v>5898</v>
      </c>
      <c r="AK45" s="155" t="s">
        <v>5898</v>
      </c>
      <c r="AL45" s="155" t="s">
        <v>5898</v>
      </c>
      <c r="AM45" s="155" t="s">
        <v>5898</v>
      </c>
      <c r="AN45" s="155" t="s">
        <v>5898</v>
      </c>
      <c r="AO45" s="155" t="s">
        <v>5898</v>
      </c>
      <c r="AP45" s="155" t="s">
        <v>5898</v>
      </c>
      <c r="AQ45" s="155" t="s">
        <v>5898</v>
      </c>
      <c r="AR45" s="155" t="s">
        <v>5898</v>
      </c>
      <c r="AS45" s="155" t="s">
        <v>5898</v>
      </c>
      <c r="AT45" s="155" t="s">
        <v>5898</v>
      </c>
      <c r="AU45" s="155" t="s">
        <v>5898</v>
      </c>
      <c r="AV45" s="155" t="s">
        <v>5898</v>
      </c>
      <c r="AW45" s="155" t="s">
        <v>5898</v>
      </c>
      <c r="AX45" s="140" t="s">
        <v>5898</v>
      </c>
      <c r="AY45" s="154">
        <v>2.1970000000000005</v>
      </c>
      <c r="AZ45" s="155">
        <v>2.1970000000000005</v>
      </c>
      <c r="BA45" s="155">
        <v>2.1970000000000005</v>
      </c>
      <c r="BB45" s="155">
        <v>2.1970000000000005</v>
      </c>
      <c r="BC45" s="155">
        <v>1.6900000000000002</v>
      </c>
      <c r="BD45" s="155">
        <v>1.6900000000000002</v>
      </c>
      <c r="BE45" s="155">
        <v>1.6900000000000002</v>
      </c>
      <c r="BF45" s="155">
        <v>1.6900000000000002</v>
      </c>
      <c r="BG45" s="155">
        <v>1.3</v>
      </c>
      <c r="BH45" s="155">
        <v>1.3</v>
      </c>
      <c r="BI45" s="155">
        <v>1.3</v>
      </c>
      <c r="BJ45" s="155">
        <v>1.3</v>
      </c>
      <c r="BK45" s="155">
        <v>1</v>
      </c>
      <c r="BL45" s="155">
        <v>1</v>
      </c>
      <c r="BM45" s="155">
        <v>1</v>
      </c>
      <c r="BN45" s="155">
        <v>1</v>
      </c>
      <c r="BO45" s="155">
        <v>1</v>
      </c>
      <c r="BP45" s="155">
        <v>1</v>
      </c>
      <c r="BQ45" s="155">
        <v>1</v>
      </c>
      <c r="BR45" s="155">
        <v>1</v>
      </c>
      <c r="BS45" s="155">
        <v>1</v>
      </c>
      <c r="BT45" s="155">
        <v>1</v>
      </c>
      <c r="BU45" s="155">
        <v>1</v>
      </c>
      <c r="BV45" s="155">
        <v>1</v>
      </c>
      <c r="BW45" s="155">
        <v>1</v>
      </c>
      <c r="BX45" s="155">
        <v>1</v>
      </c>
      <c r="BY45" s="155">
        <v>1</v>
      </c>
      <c r="BZ45" s="155">
        <v>1</v>
      </c>
      <c r="CA45" s="155">
        <v>1</v>
      </c>
      <c r="CB45" s="155">
        <v>1</v>
      </c>
      <c r="CC45" s="155">
        <v>1</v>
      </c>
      <c r="CD45" s="155">
        <v>1</v>
      </c>
      <c r="CE45" s="155">
        <v>1</v>
      </c>
      <c r="CF45" s="155">
        <v>1</v>
      </c>
      <c r="CG45" s="155">
        <v>1</v>
      </c>
      <c r="CH45" s="155">
        <v>1</v>
      </c>
      <c r="CI45" s="155">
        <v>1</v>
      </c>
      <c r="CJ45" s="155">
        <v>1</v>
      </c>
      <c r="CK45" s="155">
        <v>1</v>
      </c>
      <c r="CL45" s="156">
        <v>1</v>
      </c>
      <c r="CM45" s="145">
        <v>0.3</v>
      </c>
      <c r="CN45" s="146" t="s">
        <v>5898</v>
      </c>
      <c r="CO45" s="146" t="s">
        <v>5898</v>
      </c>
      <c r="CP45" s="146" t="s">
        <v>5898</v>
      </c>
      <c r="CQ45" s="146">
        <v>0.3</v>
      </c>
      <c r="CR45" s="146" t="s">
        <v>5898</v>
      </c>
      <c r="CS45" s="146" t="s">
        <v>5898</v>
      </c>
      <c r="CT45" s="146" t="s">
        <v>5898</v>
      </c>
      <c r="CU45" s="146">
        <v>0.3</v>
      </c>
      <c r="CV45" s="146" t="s">
        <v>5898</v>
      </c>
      <c r="CW45" s="146" t="s">
        <v>5898</v>
      </c>
      <c r="CX45" s="146" t="s">
        <v>5898</v>
      </c>
      <c r="CY45" s="146">
        <v>0.3</v>
      </c>
      <c r="CZ45" s="146" t="s">
        <v>5898</v>
      </c>
      <c r="DA45" s="146" t="s">
        <v>5898</v>
      </c>
      <c r="DB45" s="146" t="s">
        <v>5898</v>
      </c>
      <c r="DC45" s="146" t="s">
        <v>5898</v>
      </c>
      <c r="DD45" s="146" t="s">
        <v>5898</v>
      </c>
      <c r="DE45" s="146" t="s">
        <v>5898</v>
      </c>
      <c r="DF45" s="146" t="s">
        <v>5898</v>
      </c>
      <c r="DG45" s="146" t="s">
        <v>5898</v>
      </c>
      <c r="DH45" s="146" t="s">
        <v>5898</v>
      </c>
      <c r="DI45" s="146" t="s">
        <v>5898</v>
      </c>
      <c r="DJ45" s="146" t="s">
        <v>5898</v>
      </c>
      <c r="DK45" s="146" t="s">
        <v>5898</v>
      </c>
      <c r="DL45" s="146" t="s">
        <v>5898</v>
      </c>
      <c r="DM45" s="146" t="s">
        <v>5898</v>
      </c>
      <c r="DN45" s="146" t="s">
        <v>5898</v>
      </c>
      <c r="DO45" s="146" t="s">
        <v>5898</v>
      </c>
      <c r="DP45" s="146" t="s">
        <v>5898</v>
      </c>
      <c r="DQ45" s="146" t="s">
        <v>5898</v>
      </c>
      <c r="DR45" s="146" t="s">
        <v>5898</v>
      </c>
      <c r="DS45" s="146" t="s">
        <v>5898</v>
      </c>
      <c r="DT45" s="146" t="s">
        <v>5898</v>
      </c>
      <c r="DU45" s="146" t="s">
        <v>5898</v>
      </c>
      <c r="DV45" s="146" t="s">
        <v>5898</v>
      </c>
      <c r="DW45" s="146" t="s">
        <v>5898</v>
      </c>
      <c r="DX45" s="146" t="s">
        <v>5898</v>
      </c>
      <c r="DY45" s="146" t="s">
        <v>5898</v>
      </c>
      <c r="DZ45" s="147" t="s">
        <v>5898</v>
      </c>
      <c r="EA45" s="131">
        <v>3.3557046979865772E-2</v>
      </c>
      <c r="EB45" s="135">
        <v>3.7974683544303792E-2</v>
      </c>
      <c r="EC45" s="135">
        <v>5.3981106612685563E-2</v>
      </c>
      <c r="ED45" s="135">
        <v>4.7846889952153117E-2</v>
      </c>
      <c r="EE45" s="135">
        <v>5.1446945337620578E-2</v>
      </c>
      <c r="EF45" s="135">
        <v>1.3123359580052493E-2</v>
      </c>
      <c r="EG45" s="135">
        <v>0</v>
      </c>
      <c r="EH45" s="135">
        <v>0</v>
      </c>
      <c r="EI45" s="135">
        <v>0</v>
      </c>
      <c r="EJ45" s="135">
        <v>0</v>
      </c>
      <c r="EK45" s="123">
        <v>3.3557046979865772E-2</v>
      </c>
      <c r="EL45" s="124">
        <v>0</v>
      </c>
      <c r="EM45" s="124">
        <v>0</v>
      </c>
      <c r="EN45" s="124">
        <v>0</v>
      </c>
      <c r="EO45" s="124">
        <v>3.7974683544303792E-2</v>
      </c>
      <c r="EP45" s="124">
        <v>0</v>
      </c>
      <c r="EQ45" s="124">
        <v>0</v>
      </c>
      <c r="ER45" s="124">
        <v>0</v>
      </c>
      <c r="ES45" s="124">
        <v>5.3981106612685563E-2</v>
      </c>
      <c r="ET45" s="124">
        <v>0</v>
      </c>
      <c r="EU45" s="124">
        <v>0</v>
      </c>
      <c r="EV45" s="124">
        <v>0</v>
      </c>
      <c r="EW45" s="124">
        <v>4.7846889952153117E-2</v>
      </c>
      <c r="EX45" s="124">
        <v>0</v>
      </c>
      <c r="EY45" s="124">
        <v>0</v>
      </c>
      <c r="EZ45" s="124">
        <v>0</v>
      </c>
      <c r="FA45" s="124">
        <v>5.1446945337620578E-2</v>
      </c>
      <c r="FB45" s="124">
        <v>0</v>
      </c>
      <c r="FC45" s="124">
        <v>0</v>
      </c>
      <c r="FD45" s="124">
        <v>0</v>
      </c>
      <c r="FE45" s="124">
        <v>1.3123359580052493E-2</v>
      </c>
      <c r="FF45" s="124">
        <v>0</v>
      </c>
      <c r="FG45" s="124">
        <v>0</v>
      </c>
      <c r="FH45" s="124">
        <v>0</v>
      </c>
      <c r="FI45" s="124">
        <v>0</v>
      </c>
      <c r="FJ45" s="124">
        <v>0</v>
      </c>
      <c r="FK45" s="124">
        <v>0</v>
      </c>
      <c r="FL45" s="124">
        <v>0</v>
      </c>
      <c r="FM45" s="124">
        <v>0</v>
      </c>
      <c r="FN45" s="124">
        <v>0</v>
      </c>
      <c r="FO45" s="124">
        <v>0</v>
      </c>
      <c r="FP45" s="124">
        <v>0</v>
      </c>
      <c r="FQ45" s="124">
        <v>0</v>
      </c>
      <c r="FR45" s="124">
        <v>0</v>
      </c>
      <c r="FS45" s="124">
        <v>0</v>
      </c>
      <c r="FT45" s="124">
        <v>0</v>
      </c>
      <c r="FU45" s="124">
        <v>0</v>
      </c>
      <c r="FV45" s="124">
        <v>0</v>
      </c>
      <c r="FW45" s="124">
        <v>0</v>
      </c>
      <c r="FX45" s="125">
        <v>0</v>
      </c>
      <c r="FY45" s="50" t="s">
        <v>5945</v>
      </c>
      <c r="FZ45" s="88" t="s">
        <v>5898</v>
      </c>
      <c r="GA45" s="88" t="s">
        <v>6580</v>
      </c>
      <c r="GB45" s="88" t="s">
        <v>5898</v>
      </c>
      <c r="GC45" s="88" t="s">
        <v>6157</v>
      </c>
      <c r="GD45" s="88" t="s">
        <v>5898</v>
      </c>
      <c r="GE45" s="88" t="s">
        <v>6581</v>
      </c>
      <c r="GF45" s="88" t="s">
        <v>5898</v>
      </c>
      <c r="GG45" s="88" t="s">
        <v>6207</v>
      </c>
      <c r="GH45" s="88" t="s">
        <v>5898</v>
      </c>
      <c r="GI45" s="88" t="s">
        <v>6554</v>
      </c>
      <c r="GJ45" s="88" t="s">
        <v>5898</v>
      </c>
      <c r="GK45" s="88" t="s">
        <v>5995</v>
      </c>
      <c r="GL45" s="88" t="s">
        <v>5898</v>
      </c>
      <c r="GM45" s="88" t="s">
        <v>6471</v>
      </c>
      <c r="GN45" s="88" t="s">
        <v>5898</v>
      </c>
      <c r="GO45" s="88" t="s">
        <v>6005</v>
      </c>
      <c r="GP45" s="88" t="s">
        <v>5898</v>
      </c>
      <c r="GQ45" s="88" t="s">
        <v>6569</v>
      </c>
      <c r="GR45" s="88" t="s">
        <v>5898</v>
      </c>
      <c r="GS45" s="88" t="s">
        <v>6208</v>
      </c>
      <c r="GT45" s="88" t="s">
        <v>5898</v>
      </c>
      <c r="GU45" s="88" t="s">
        <v>6500</v>
      </c>
      <c r="GV45" s="88" t="s">
        <v>5898</v>
      </c>
      <c r="GW45" s="88" t="s">
        <v>5898</v>
      </c>
      <c r="GX45" s="88" t="s">
        <v>5898</v>
      </c>
      <c r="GY45" s="88" t="s">
        <v>5898</v>
      </c>
      <c r="GZ45" s="88" t="s">
        <v>5898</v>
      </c>
      <c r="HA45" s="88" t="s">
        <v>5898</v>
      </c>
      <c r="HB45" s="88" t="s">
        <v>5898</v>
      </c>
      <c r="HC45" s="88" t="s">
        <v>5898</v>
      </c>
      <c r="HD45" s="88" t="s">
        <v>5898</v>
      </c>
      <c r="HE45" s="88" t="s">
        <v>5898</v>
      </c>
      <c r="HF45" s="88" t="s">
        <v>5898</v>
      </c>
      <c r="HG45" s="88" t="s">
        <v>5898</v>
      </c>
      <c r="HH45" s="88" t="s">
        <v>5898</v>
      </c>
      <c r="HI45" s="88" t="s">
        <v>5898</v>
      </c>
      <c r="HJ45" s="88" t="s">
        <v>5898</v>
      </c>
      <c r="HK45" s="88" t="s">
        <v>5898</v>
      </c>
      <c r="HL45" s="88" t="s">
        <v>5898</v>
      </c>
      <c r="HM45" s="89">
        <v>17.88</v>
      </c>
      <c r="HN45" s="90" t="s">
        <v>5898</v>
      </c>
      <c r="HO45" s="90">
        <v>17.77</v>
      </c>
      <c r="HP45" s="90" t="s">
        <v>5898</v>
      </c>
      <c r="HQ45" s="90">
        <v>15.8</v>
      </c>
      <c r="HR45" s="90" t="s">
        <v>5898</v>
      </c>
      <c r="HS45" s="90">
        <v>11.99</v>
      </c>
      <c r="HT45" s="90" t="s">
        <v>5898</v>
      </c>
      <c r="HU45" s="90">
        <v>14.82</v>
      </c>
      <c r="HV45" s="90" t="s">
        <v>5898</v>
      </c>
      <c r="HW45" s="90">
        <v>10.25</v>
      </c>
      <c r="HX45" s="90" t="s">
        <v>5898</v>
      </c>
      <c r="HY45" s="90">
        <v>16.72</v>
      </c>
      <c r="HZ45" s="90" t="s">
        <v>5898</v>
      </c>
      <c r="IA45" s="90">
        <v>14.12</v>
      </c>
      <c r="IB45" s="90" t="s">
        <v>5898</v>
      </c>
      <c r="IC45" s="90">
        <v>15.55</v>
      </c>
      <c r="ID45" s="90" t="s">
        <v>5898</v>
      </c>
      <c r="IE45" s="90">
        <v>17.39</v>
      </c>
      <c r="IF45" s="90" t="s">
        <v>5898</v>
      </c>
      <c r="IG45" s="90">
        <v>22.86</v>
      </c>
      <c r="IH45" s="90" t="s">
        <v>5898</v>
      </c>
      <c r="II45" s="90">
        <v>16.329999999999998</v>
      </c>
      <c r="IJ45" s="90" t="s">
        <v>5898</v>
      </c>
      <c r="IK45" s="90" t="s">
        <v>5898</v>
      </c>
      <c r="IL45" s="90" t="s">
        <v>5898</v>
      </c>
      <c r="IM45" s="90" t="s">
        <v>5898</v>
      </c>
      <c r="IN45" s="90" t="s">
        <v>5898</v>
      </c>
      <c r="IO45" s="90" t="s">
        <v>5898</v>
      </c>
      <c r="IP45" s="90" t="s">
        <v>5898</v>
      </c>
      <c r="IQ45" s="90" t="s">
        <v>5898</v>
      </c>
      <c r="IR45" s="90" t="s">
        <v>5898</v>
      </c>
      <c r="IS45" s="90" t="s">
        <v>5898</v>
      </c>
      <c r="IT45" s="90" t="s">
        <v>5898</v>
      </c>
      <c r="IU45" s="90" t="s">
        <v>5898</v>
      </c>
      <c r="IV45" s="90" t="s">
        <v>5898</v>
      </c>
      <c r="IW45" s="90" t="s">
        <v>5898</v>
      </c>
      <c r="IX45" s="90" t="s">
        <v>5898</v>
      </c>
      <c r="IY45" s="90" t="s">
        <v>5898</v>
      </c>
      <c r="IZ45" s="103" t="s">
        <v>5898</v>
      </c>
      <c r="JA45" s="50">
        <v>0.6</v>
      </c>
      <c r="JB45" s="40" t="s">
        <v>5898</v>
      </c>
      <c r="JC45" s="40" t="s">
        <v>5898</v>
      </c>
      <c r="JD45" s="40" t="s">
        <v>5898</v>
      </c>
      <c r="JE45" s="40">
        <v>0.6</v>
      </c>
      <c r="JF45" s="40" t="s">
        <v>5898</v>
      </c>
      <c r="JG45" s="40" t="s">
        <v>5898</v>
      </c>
      <c r="JH45" s="40" t="s">
        <v>5898</v>
      </c>
      <c r="JI45" s="40">
        <v>0.8</v>
      </c>
      <c r="JJ45" s="40" t="s">
        <v>5898</v>
      </c>
      <c r="JK45" s="40" t="s">
        <v>5898</v>
      </c>
      <c r="JL45" s="40" t="s">
        <v>5898</v>
      </c>
      <c r="JM45" s="40">
        <v>0.8</v>
      </c>
      <c r="JN45" s="40" t="s">
        <v>5898</v>
      </c>
      <c r="JO45" s="40">
        <v>0</v>
      </c>
      <c r="JP45" s="40" t="s">
        <v>5898</v>
      </c>
      <c r="JQ45" s="40">
        <v>0.8</v>
      </c>
      <c r="JR45" s="40" t="s">
        <v>5898</v>
      </c>
      <c r="JS45" s="40" t="s">
        <v>5898</v>
      </c>
      <c r="JT45" s="40" t="s">
        <v>5898</v>
      </c>
      <c r="JU45" s="40">
        <v>0.3</v>
      </c>
      <c r="JV45" s="40" t="s">
        <v>5898</v>
      </c>
      <c r="JW45" s="40" t="s">
        <v>5898</v>
      </c>
      <c r="JX45" s="40" t="s">
        <v>5898</v>
      </c>
      <c r="JY45" s="40" t="s">
        <v>5898</v>
      </c>
      <c r="JZ45" s="40" t="s">
        <v>5898</v>
      </c>
      <c r="KA45" s="40" t="s">
        <v>5898</v>
      </c>
      <c r="KB45" s="40" t="s">
        <v>5898</v>
      </c>
      <c r="KC45" s="40" t="s">
        <v>5898</v>
      </c>
      <c r="KD45" s="40" t="s">
        <v>5898</v>
      </c>
      <c r="KE45" s="40" t="s">
        <v>5898</v>
      </c>
      <c r="KF45" s="40" t="s">
        <v>5898</v>
      </c>
      <c r="KG45" s="40" t="s">
        <v>5898</v>
      </c>
      <c r="KH45" s="40" t="s">
        <v>5898</v>
      </c>
      <c r="KI45" s="40" t="s">
        <v>5898</v>
      </c>
      <c r="KJ45" s="40" t="s">
        <v>5898</v>
      </c>
      <c r="KK45" s="40" t="s">
        <v>5898</v>
      </c>
      <c r="KL45" s="40" t="s">
        <v>5898</v>
      </c>
      <c r="KM45" s="40" t="s">
        <v>5898</v>
      </c>
      <c r="KN45" s="40" t="s">
        <v>5898</v>
      </c>
    </row>
    <row r="46" spans="1:300" x14ac:dyDescent="0.15">
      <c r="A46" s="53">
        <f>'2015年报分红率'!T48</f>
        <v>43</v>
      </c>
      <c r="B46" s="40" t="str">
        <f>'2015年报分红率'!U48</f>
        <v>002557.SZ</v>
      </c>
      <c r="C46" s="40" t="str">
        <f>'2015年报分红率'!V48</f>
        <v>洽洽食品</v>
      </c>
      <c r="D46" s="40" t="str">
        <f>[1]!EM_S_IPO_LISTEDDATE(B46)</f>
        <v>2011-03-02</v>
      </c>
      <c r="E46" s="166">
        <v>6</v>
      </c>
      <c r="F46" s="56" t="s">
        <v>5898</v>
      </c>
      <c r="G46" s="56">
        <v>12.68</v>
      </c>
      <c r="H46" s="157" t="s">
        <v>5898</v>
      </c>
      <c r="I46" s="158">
        <v>2.8952564405888542E-2</v>
      </c>
      <c r="J46" s="159">
        <v>1.6114072943003047E-2</v>
      </c>
      <c r="K46" s="154">
        <v>1.1000000000000001</v>
      </c>
      <c r="L46" s="155" t="s">
        <v>5898</v>
      </c>
      <c r="M46" s="155" t="s">
        <v>5898</v>
      </c>
      <c r="N46" s="155" t="s">
        <v>5898</v>
      </c>
      <c r="O46" s="155">
        <v>0.66542219999999996</v>
      </c>
      <c r="P46" s="155" t="s">
        <v>5898</v>
      </c>
      <c r="Q46" s="155" t="s">
        <v>5898</v>
      </c>
      <c r="R46" s="155" t="s">
        <v>5898</v>
      </c>
      <c r="S46" s="155">
        <v>0.72</v>
      </c>
      <c r="T46" s="155" t="s">
        <v>5898</v>
      </c>
      <c r="U46" s="155" t="s">
        <v>5898</v>
      </c>
      <c r="V46" s="155" t="s">
        <v>5898</v>
      </c>
      <c r="W46" s="155">
        <v>0.66</v>
      </c>
      <c r="X46" s="155" t="s">
        <v>5898</v>
      </c>
      <c r="Y46" s="155" t="s">
        <v>5898</v>
      </c>
      <c r="Z46" s="155" t="s">
        <v>5898</v>
      </c>
      <c r="AA46" s="155">
        <v>0.66</v>
      </c>
      <c r="AB46" s="155" t="s">
        <v>5898</v>
      </c>
      <c r="AC46" s="155" t="s">
        <v>5898</v>
      </c>
      <c r="AD46" s="155" t="s">
        <v>5898</v>
      </c>
      <c r="AE46" s="155">
        <v>0.6</v>
      </c>
      <c r="AF46" s="155" t="s">
        <v>5898</v>
      </c>
      <c r="AG46" s="155" t="s">
        <v>5898</v>
      </c>
      <c r="AH46" s="155" t="s">
        <v>5898</v>
      </c>
      <c r="AI46" s="155" t="s">
        <v>5898</v>
      </c>
      <c r="AJ46" s="155" t="s">
        <v>5898</v>
      </c>
      <c r="AK46" s="155" t="s">
        <v>5898</v>
      </c>
      <c r="AL46" s="155" t="s">
        <v>5898</v>
      </c>
      <c r="AM46" s="155" t="s">
        <v>5898</v>
      </c>
      <c r="AN46" s="155" t="s">
        <v>5898</v>
      </c>
      <c r="AO46" s="155" t="s">
        <v>5898</v>
      </c>
      <c r="AP46" s="155" t="s">
        <v>5898</v>
      </c>
      <c r="AQ46" s="155" t="s">
        <v>5898</v>
      </c>
      <c r="AR46" s="155" t="s">
        <v>5898</v>
      </c>
      <c r="AS46" s="155" t="s">
        <v>5898</v>
      </c>
      <c r="AT46" s="155" t="s">
        <v>5898</v>
      </c>
      <c r="AU46" s="155" t="s">
        <v>5898</v>
      </c>
      <c r="AV46" s="155" t="s">
        <v>5898</v>
      </c>
      <c r="AW46" s="155" t="s">
        <v>5898</v>
      </c>
      <c r="AX46" s="140" t="s">
        <v>5898</v>
      </c>
      <c r="AY46" s="154">
        <v>2</v>
      </c>
      <c r="AZ46" s="155">
        <v>2</v>
      </c>
      <c r="BA46" s="155">
        <v>2</v>
      </c>
      <c r="BB46" s="155">
        <v>2</v>
      </c>
      <c r="BC46" s="155">
        <v>2</v>
      </c>
      <c r="BD46" s="155">
        <v>2</v>
      </c>
      <c r="BE46" s="155">
        <v>2</v>
      </c>
      <c r="BF46" s="155">
        <v>2</v>
      </c>
      <c r="BG46" s="155">
        <v>2</v>
      </c>
      <c r="BH46" s="155">
        <v>2</v>
      </c>
      <c r="BI46" s="155">
        <v>2</v>
      </c>
      <c r="BJ46" s="155">
        <v>2</v>
      </c>
      <c r="BK46" s="155">
        <v>2</v>
      </c>
      <c r="BL46" s="155">
        <v>2</v>
      </c>
      <c r="BM46" s="155">
        <v>2</v>
      </c>
      <c r="BN46" s="155">
        <v>2</v>
      </c>
      <c r="BO46" s="155">
        <v>2</v>
      </c>
      <c r="BP46" s="155">
        <v>2</v>
      </c>
      <c r="BQ46" s="155">
        <v>2</v>
      </c>
      <c r="BR46" s="155">
        <v>2</v>
      </c>
      <c r="BS46" s="155">
        <v>1</v>
      </c>
      <c r="BT46" s="155">
        <v>1</v>
      </c>
      <c r="BU46" s="155">
        <v>1</v>
      </c>
      <c r="BV46" s="155">
        <v>1</v>
      </c>
      <c r="BW46" s="155">
        <v>1</v>
      </c>
      <c r="BX46" s="155">
        <v>1</v>
      </c>
      <c r="BY46" s="155">
        <v>1</v>
      </c>
      <c r="BZ46" s="155">
        <v>1</v>
      </c>
      <c r="CA46" s="155">
        <v>1</v>
      </c>
      <c r="CB46" s="155">
        <v>1</v>
      </c>
      <c r="CC46" s="155">
        <v>1</v>
      </c>
      <c r="CD46" s="155">
        <v>1</v>
      </c>
      <c r="CE46" s="155">
        <v>1</v>
      </c>
      <c r="CF46" s="155">
        <v>1</v>
      </c>
      <c r="CG46" s="155">
        <v>1</v>
      </c>
      <c r="CH46" s="155">
        <v>1</v>
      </c>
      <c r="CI46" s="155">
        <v>1</v>
      </c>
      <c r="CJ46" s="155">
        <v>1</v>
      </c>
      <c r="CK46" s="155">
        <v>1</v>
      </c>
      <c r="CL46" s="156">
        <v>1</v>
      </c>
      <c r="CM46" s="145" t="s">
        <v>5898</v>
      </c>
      <c r="CN46" s="146" t="s">
        <v>5898</v>
      </c>
      <c r="CO46" s="146" t="s">
        <v>5898</v>
      </c>
      <c r="CP46" s="146" t="s">
        <v>5898</v>
      </c>
      <c r="CQ46" s="146" t="s">
        <v>5898</v>
      </c>
      <c r="CR46" s="146" t="s">
        <v>5898</v>
      </c>
      <c r="CS46" s="146" t="s">
        <v>5898</v>
      </c>
      <c r="CT46" s="146" t="s">
        <v>5898</v>
      </c>
      <c r="CU46" s="146" t="s">
        <v>5898</v>
      </c>
      <c r="CV46" s="146" t="s">
        <v>5898</v>
      </c>
      <c r="CW46" s="146" t="s">
        <v>5898</v>
      </c>
      <c r="CX46" s="146" t="s">
        <v>5898</v>
      </c>
      <c r="CY46" s="146" t="s">
        <v>5898</v>
      </c>
      <c r="CZ46" s="146" t="s">
        <v>5898</v>
      </c>
      <c r="DA46" s="146" t="s">
        <v>5898</v>
      </c>
      <c r="DB46" s="146" t="s">
        <v>5898</v>
      </c>
      <c r="DC46" s="146" t="s">
        <v>5898</v>
      </c>
      <c r="DD46" s="146" t="s">
        <v>5898</v>
      </c>
      <c r="DE46" s="146" t="s">
        <v>5898</v>
      </c>
      <c r="DF46" s="146" t="s">
        <v>5898</v>
      </c>
      <c r="DG46" s="146">
        <v>1</v>
      </c>
      <c r="DH46" s="146" t="s">
        <v>5898</v>
      </c>
      <c r="DI46" s="146" t="s">
        <v>5898</v>
      </c>
      <c r="DJ46" s="146" t="s">
        <v>5898</v>
      </c>
      <c r="DK46" s="146" t="s">
        <v>5898</v>
      </c>
      <c r="DL46" s="146" t="s">
        <v>5898</v>
      </c>
      <c r="DM46" s="146" t="s">
        <v>5898</v>
      </c>
      <c r="DN46" s="146" t="s">
        <v>5898</v>
      </c>
      <c r="DO46" s="146" t="s">
        <v>5898</v>
      </c>
      <c r="DP46" s="146" t="s">
        <v>5898</v>
      </c>
      <c r="DQ46" s="146" t="s">
        <v>5898</v>
      </c>
      <c r="DR46" s="146" t="s">
        <v>5898</v>
      </c>
      <c r="DS46" s="146" t="s">
        <v>5898</v>
      </c>
      <c r="DT46" s="146" t="s">
        <v>5898</v>
      </c>
      <c r="DU46" s="146" t="s">
        <v>5898</v>
      </c>
      <c r="DV46" s="146" t="s">
        <v>5898</v>
      </c>
      <c r="DW46" s="146" t="s">
        <v>5898</v>
      </c>
      <c r="DX46" s="146" t="s">
        <v>5898</v>
      </c>
      <c r="DY46" s="146" t="s">
        <v>5898</v>
      </c>
      <c r="DZ46" s="147" t="s">
        <v>5898</v>
      </c>
      <c r="EA46" s="131">
        <v>4.0740740740740744E-2</v>
      </c>
      <c r="EB46" s="135">
        <v>2.4482052980132448E-2</v>
      </c>
      <c r="EC46" s="135">
        <v>3.5019455252918288E-2</v>
      </c>
      <c r="ED46" s="135">
        <v>2.9622980251346499E-2</v>
      </c>
      <c r="EE46" s="135">
        <v>1.8696883852691221E-2</v>
      </c>
      <c r="EF46" s="135">
        <v>1.2578616352201257E-2</v>
      </c>
      <c r="EG46" s="135">
        <v>0</v>
      </c>
      <c r="EH46" s="135">
        <v>0</v>
      </c>
      <c r="EI46" s="135">
        <v>0</v>
      </c>
      <c r="EJ46" s="135">
        <v>0</v>
      </c>
      <c r="EK46" s="123">
        <v>4.0740740740740744E-2</v>
      </c>
      <c r="EL46" s="124">
        <v>0</v>
      </c>
      <c r="EM46" s="124">
        <v>0</v>
      </c>
      <c r="EN46" s="124">
        <v>0</v>
      </c>
      <c r="EO46" s="124">
        <v>2.4482052980132448E-2</v>
      </c>
      <c r="EP46" s="124">
        <v>0</v>
      </c>
      <c r="EQ46" s="124">
        <v>0</v>
      </c>
      <c r="ER46" s="124">
        <v>0</v>
      </c>
      <c r="ES46" s="124">
        <v>3.5019455252918288E-2</v>
      </c>
      <c r="ET46" s="124">
        <v>0</v>
      </c>
      <c r="EU46" s="124">
        <v>0</v>
      </c>
      <c r="EV46" s="124">
        <v>0</v>
      </c>
      <c r="EW46" s="124">
        <v>2.9622980251346499E-2</v>
      </c>
      <c r="EX46" s="124">
        <v>0</v>
      </c>
      <c r="EY46" s="124">
        <v>0</v>
      </c>
      <c r="EZ46" s="124">
        <v>0</v>
      </c>
      <c r="FA46" s="124">
        <v>1.8696883852691221E-2</v>
      </c>
      <c r="FB46" s="124">
        <v>0</v>
      </c>
      <c r="FC46" s="124">
        <v>0</v>
      </c>
      <c r="FD46" s="124">
        <v>0</v>
      </c>
      <c r="FE46" s="124">
        <v>1.2578616352201257E-2</v>
      </c>
      <c r="FF46" s="124">
        <v>0</v>
      </c>
      <c r="FG46" s="124">
        <v>0</v>
      </c>
      <c r="FH46" s="124">
        <v>0</v>
      </c>
      <c r="FI46" s="124">
        <v>0</v>
      </c>
      <c r="FJ46" s="124">
        <v>0</v>
      </c>
      <c r="FK46" s="124">
        <v>0</v>
      </c>
      <c r="FL46" s="124">
        <v>0</v>
      </c>
      <c r="FM46" s="124">
        <v>0</v>
      </c>
      <c r="FN46" s="124">
        <v>0</v>
      </c>
      <c r="FO46" s="124">
        <v>0</v>
      </c>
      <c r="FP46" s="124">
        <v>0</v>
      </c>
      <c r="FQ46" s="124">
        <v>0</v>
      </c>
      <c r="FR46" s="124">
        <v>0</v>
      </c>
      <c r="FS46" s="124">
        <v>0</v>
      </c>
      <c r="FT46" s="124">
        <v>0</v>
      </c>
      <c r="FU46" s="124">
        <v>0</v>
      </c>
      <c r="FV46" s="124">
        <v>0</v>
      </c>
      <c r="FW46" s="124">
        <v>0</v>
      </c>
      <c r="FX46" s="125">
        <v>0</v>
      </c>
      <c r="FY46" s="50" t="s">
        <v>5921</v>
      </c>
      <c r="FZ46" s="88" t="s">
        <v>5898</v>
      </c>
      <c r="GA46" s="88" t="s">
        <v>6443</v>
      </c>
      <c r="GB46" s="88" t="s">
        <v>5898</v>
      </c>
      <c r="GC46" s="88" t="s">
        <v>6209</v>
      </c>
      <c r="GD46" s="88" t="s">
        <v>5898</v>
      </c>
      <c r="GE46" s="88" t="s">
        <v>6427</v>
      </c>
      <c r="GF46" s="88" t="s">
        <v>5898</v>
      </c>
      <c r="GG46" s="88" t="s">
        <v>6210</v>
      </c>
      <c r="GH46" s="88" t="s">
        <v>5898</v>
      </c>
      <c r="GI46" s="88" t="s">
        <v>6554</v>
      </c>
      <c r="GJ46" s="88" t="s">
        <v>5898</v>
      </c>
      <c r="GK46" s="88" t="s">
        <v>6211</v>
      </c>
      <c r="GL46" s="88" t="s">
        <v>5898</v>
      </c>
      <c r="GM46" s="88" t="s">
        <v>6450</v>
      </c>
      <c r="GN46" s="88" t="s">
        <v>5898</v>
      </c>
      <c r="GO46" s="88" t="s">
        <v>6212</v>
      </c>
      <c r="GP46" s="88" t="s">
        <v>5898</v>
      </c>
      <c r="GQ46" s="88" t="s">
        <v>6541</v>
      </c>
      <c r="GR46" s="88" t="s">
        <v>5898</v>
      </c>
      <c r="GS46" s="88" t="s">
        <v>6213</v>
      </c>
      <c r="GT46" s="88" t="s">
        <v>5898</v>
      </c>
      <c r="GU46" s="88" t="s">
        <v>6565</v>
      </c>
      <c r="GV46" s="88" t="s">
        <v>5898</v>
      </c>
      <c r="GW46" s="88" t="s">
        <v>5898</v>
      </c>
      <c r="GX46" s="88" t="s">
        <v>5898</v>
      </c>
      <c r="GY46" s="88" t="s">
        <v>5898</v>
      </c>
      <c r="GZ46" s="88" t="s">
        <v>5898</v>
      </c>
      <c r="HA46" s="88" t="s">
        <v>5898</v>
      </c>
      <c r="HB46" s="88" t="s">
        <v>5898</v>
      </c>
      <c r="HC46" s="88" t="s">
        <v>5898</v>
      </c>
      <c r="HD46" s="88" t="s">
        <v>5898</v>
      </c>
      <c r="HE46" s="88" t="s">
        <v>5898</v>
      </c>
      <c r="HF46" s="88" t="s">
        <v>5898</v>
      </c>
      <c r="HG46" s="88" t="s">
        <v>5898</v>
      </c>
      <c r="HH46" s="88" t="s">
        <v>5898</v>
      </c>
      <c r="HI46" s="88" t="s">
        <v>5898</v>
      </c>
      <c r="HJ46" s="88" t="s">
        <v>5898</v>
      </c>
      <c r="HK46" s="88" t="s">
        <v>5898</v>
      </c>
      <c r="HL46" s="88" t="s">
        <v>5898</v>
      </c>
      <c r="HM46" s="89">
        <v>13.5</v>
      </c>
      <c r="HN46" s="90" t="s">
        <v>5898</v>
      </c>
      <c r="HO46" s="90">
        <v>17</v>
      </c>
      <c r="HP46" s="90" t="s">
        <v>5898</v>
      </c>
      <c r="HQ46" s="90">
        <v>13.59</v>
      </c>
      <c r="HR46" s="90" t="s">
        <v>5898</v>
      </c>
      <c r="HS46" s="90">
        <v>9.5</v>
      </c>
      <c r="HT46" s="90" t="s">
        <v>5898</v>
      </c>
      <c r="HU46" s="90">
        <v>10.28</v>
      </c>
      <c r="HV46" s="90" t="s">
        <v>5898</v>
      </c>
      <c r="HW46" s="90">
        <v>8</v>
      </c>
      <c r="HX46" s="90" t="s">
        <v>5898</v>
      </c>
      <c r="HY46" s="90">
        <v>11.14</v>
      </c>
      <c r="HZ46" s="90" t="s">
        <v>5898</v>
      </c>
      <c r="IA46" s="90">
        <v>13.22</v>
      </c>
      <c r="IB46" s="90" t="s">
        <v>5898</v>
      </c>
      <c r="IC46" s="90">
        <v>17.649999999999999</v>
      </c>
      <c r="ID46" s="90" t="s">
        <v>5898</v>
      </c>
      <c r="IE46" s="90">
        <v>21.56</v>
      </c>
      <c r="IF46" s="90" t="s">
        <v>5898</v>
      </c>
      <c r="IG46" s="90">
        <v>47.7</v>
      </c>
      <c r="IH46" s="90" t="s">
        <v>5898</v>
      </c>
      <c r="II46" s="90">
        <v>34.19</v>
      </c>
      <c r="IJ46" s="90" t="s">
        <v>5898</v>
      </c>
      <c r="IK46" s="90" t="s">
        <v>5898</v>
      </c>
      <c r="IL46" s="90" t="s">
        <v>5898</v>
      </c>
      <c r="IM46" s="90" t="s">
        <v>5898</v>
      </c>
      <c r="IN46" s="90" t="s">
        <v>5898</v>
      </c>
      <c r="IO46" s="90" t="s">
        <v>5898</v>
      </c>
      <c r="IP46" s="90" t="s">
        <v>5898</v>
      </c>
      <c r="IQ46" s="90" t="s">
        <v>5898</v>
      </c>
      <c r="IR46" s="90" t="s">
        <v>5898</v>
      </c>
      <c r="IS46" s="90" t="s">
        <v>5898</v>
      </c>
      <c r="IT46" s="90" t="s">
        <v>5898</v>
      </c>
      <c r="IU46" s="90" t="s">
        <v>5898</v>
      </c>
      <c r="IV46" s="90" t="s">
        <v>5898</v>
      </c>
      <c r="IW46" s="90" t="s">
        <v>5898</v>
      </c>
      <c r="IX46" s="90" t="s">
        <v>5898</v>
      </c>
      <c r="IY46" s="90" t="s">
        <v>5898</v>
      </c>
      <c r="IZ46" s="103" t="s">
        <v>5898</v>
      </c>
      <c r="JA46" s="50">
        <v>0.55000000000000004</v>
      </c>
      <c r="JB46" s="40" t="s">
        <v>5898</v>
      </c>
      <c r="JC46" s="40" t="s">
        <v>5898</v>
      </c>
      <c r="JD46" s="40" t="s">
        <v>5898</v>
      </c>
      <c r="JE46" s="40">
        <v>0.33271109999999998</v>
      </c>
      <c r="JF46" s="40" t="s">
        <v>5898</v>
      </c>
      <c r="JG46" s="40" t="s">
        <v>5898</v>
      </c>
      <c r="JH46" s="40" t="s">
        <v>5898</v>
      </c>
      <c r="JI46" s="40">
        <v>0.36</v>
      </c>
      <c r="JJ46" s="40" t="s">
        <v>5898</v>
      </c>
      <c r="JK46" s="40" t="s">
        <v>5898</v>
      </c>
      <c r="JL46" s="40" t="s">
        <v>5898</v>
      </c>
      <c r="JM46" s="40">
        <v>0.33</v>
      </c>
      <c r="JN46" s="40" t="s">
        <v>5898</v>
      </c>
      <c r="JO46" s="40" t="s">
        <v>5898</v>
      </c>
      <c r="JP46" s="40" t="s">
        <v>5898</v>
      </c>
      <c r="JQ46" s="40">
        <v>0.33</v>
      </c>
      <c r="JR46" s="40" t="s">
        <v>5898</v>
      </c>
      <c r="JS46" s="40" t="s">
        <v>5898</v>
      </c>
      <c r="JT46" s="40" t="s">
        <v>5898</v>
      </c>
      <c r="JU46" s="40">
        <v>0.6</v>
      </c>
      <c r="JV46" s="40" t="s">
        <v>5898</v>
      </c>
      <c r="JW46" s="40" t="s">
        <v>5898</v>
      </c>
      <c r="JX46" s="40" t="s">
        <v>5898</v>
      </c>
      <c r="JY46" s="40" t="s">
        <v>5898</v>
      </c>
      <c r="JZ46" s="40" t="s">
        <v>5898</v>
      </c>
      <c r="KA46" s="40" t="s">
        <v>5898</v>
      </c>
      <c r="KB46" s="40" t="s">
        <v>5898</v>
      </c>
      <c r="KC46" s="40" t="s">
        <v>5898</v>
      </c>
      <c r="KD46" s="40" t="s">
        <v>5898</v>
      </c>
      <c r="KE46" s="40" t="s">
        <v>5898</v>
      </c>
      <c r="KF46" s="40" t="s">
        <v>5898</v>
      </c>
      <c r="KG46" s="40" t="s">
        <v>5898</v>
      </c>
      <c r="KH46" s="40" t="s">
        <v>5898</v>
      </c>
      <c r="KI46" s="40" t="s">
        <v>5898</v>
      </c>
      <c r="KJ46" s="40" t="s">
        <v>5898</v>
      </c>
      <c r="KK46" s="40" t="s">
        <v>5898</v>
      </c>
      <c r="KL46" s="40" t="s">
        <v>5898</v>
      </c>
      <c r="KM46" s="40" t="s">
        <v>5898</v>
      </c>
      <c r="KN46" s="40" t="s">
        <v>5898</v>
      </c>
    </row>
    <row r="47" spans="1:300" x14ac:dyDescent="0.15">
      <c r="A47" s="53">
        <f>'2015年报分红率'!T49</f>
        <v>44</v>
      </c>
      <c r="B47" s="40" t="str">
        <f>'2015年报分红率'!U49</f>
        <v>002561.SZ</v>
      </c>
      <c r="C47" s="40" t="str">
        <f>'2015年报分红率'!V49</f>
        <v>徐家汇</v>
      </c>
      <c r="D47" s="40" t="str">
        <f>[1]!EM_S_IPO_LISTEDDATE(B47)</f>
        <v>2011-03-03</v>
      </c>
      <c r="E47" s="166">
        <v>5</v>
      </c>
      <c r="F47" s="56" t="s">
        <v>5898</v>
      </c>
      <c r="G47" s="56">
        <v>18.75</v>
      </c>
      <c r="H47" s="157" t="s">
        <v>5898</v>
      </c>
      <c r="I47" s="158">
        <v>2.5618934911242609E-2</v>
      </c>
      <c r="J47" s="159">
        <v>1.7361096571293838E-2</v>
      </c>
      <c r="K47" s="154">
        <v>1.2675000000000001</v>
      </c>
      <c r="L47" s="155" t="s">
        <v>5898</v>
      </c>
      <c r="M47" s="155" t="s">
        <v>5898</v>
      </c>
      <c r="N47" s="155" t="s">
        <v>5898</v>
      </c>
      <c r="O47" s="155">
        <v>1.1830000000000001</v>
      </c>
      <c r="P47" s="155" t="s">
        <v>5898</v>
      </c>
      <c r="Q47" s="155" t="s">
        <v>5898</v>
      </c>
      <c r="R47" s="155" t="s">
        <v>5898</v>
      </c>
      <c r="S47" s="155">
        <v>0.84500000000000008</v>
      </c>
      <c r="T47" s="155" t="s">
        <v>5898</v>
      </c>
      <c r="U47" s="155" t="s">
        <v>5898</v>
      </c>
      <c r="V47" s="155" t="s">
        <v>5898</v>
      </c>
      <c r="W47" s="155">
        <v>1.1830000000000001</v>
      </c>
      <c r="X47" s="155" t="s">
        <v>5898</v>
      </c>
      <c r="Y47" s="155">
        <v>0</v>
      </c>
      <c r="Z47" s="155" t="s">
        <v>5898</v>
      </c>
      <c r="AA47" s="155">
        <v>0.90999999999999992</v>
      </c>
      <c r="AB47" s="155" t="s">
        <v>5898</v>
      </c>
      <c r="AC47" s="155">
        <v>0.7</v>
      </c>
      <c r="AD47" s="155" t="s">
        <v>5898</v>
      </c>
      <c r="AE47" s="155" t="s">
        <v>5898</v>
      </c>
      <c r="AF47" s="155" t="s">
        <v>5898</v>
      </c>
      <c r="AG47" s="155" t="s">
        <v>5898</v>
      </c>
      <c r="AH47" s="155" t="s">
        <v>5898</v>
      </c>
      <c r="AI47" s="155" t="s">
        <v>5898</v>
      </c>
      <c r="AJ47" s="155" t="s">
        <v>5898</v>
      </c>
      <c r="AK47" s="155" t="s">
        <v>5898</v>
      </c>
      <c r="AL47" s="155" t="s">
        <v>5898</v>
      </c>
      <c r="AM47" s="155" t="s">
        <v>5898</v>
      </c>
      <c r="AN47" s="155" t="s">
        <v>5898</v>
      </c>
      <c r="AO47" s="155" t="s">
        <v>5898</v>
      </c>
      <c r="AP47" s="155" t="s">
        <v>5898</v>
      </c>
      <c r="AQ47" s="155" t="s">
        <v>5898</v>
      </c>
      <c r="AR47" s="155" t="s">
        <v>5898</v>
      </c>
      <c r="AS47" s="155" t="s">
        <v>5898</v>
      </c>
      <c r="AT47" s="155" t="s">
        <v>5898</v>
      </c>
      <c r="AU47" s="155" t="s">
        <v>5898</v>
      </c>
      <c r="AV47" s="155" t="s">
        <v>5898</v>
      </c>
      <c r="AW47" s="155" t="s">
        <v>5898</v>
      </c>
      <c r="AX47" s="140" t="s">
        <v>5898</v>
      </c>
      <c r="AY47" s="154">
        <v>2.5350000000000001</v>
      </c>
      <c r="AZ47" s="155">
        <v>2.5350000000000001</v>
      </c>
      <c r="BA47" s="155">
        <v>2.5350000000000001</v>
      </c>
      <c r="BB47" s="155">
        <v>2.5350000000000001</v>
      </c>
      <c r="BC47" s="155">
        <v>1.6900000000000002</v>
      </c>
      <c r="BD47" s="155">
        <v>1.6900000000000002</v>
      </c>
      <c r="BE47" s="155">
        <v>1.6900000000000002</v>
      </c>
      <c r="BF47" s="155">
        <v>1.6900000000000002</v>
      </c>
      <c r="BG47" s="155">
        <v>1.6900000000000002</v>
      </c>
      <c r="BH47" s="155">
        <v>1.6900000000000002</v>
      </c>
      <c r="BI47" s="155">
        <v>1.6900000000000002</v>
      </c>
      <c r="BJ47" s="155">
        <v>1.6900000000000002</v>
      </c>
      <c r="BK47" s="155">
        <v>1.6900000000000002</v>
      </c>
      <c r="BL47" s="155">
        <v>1.6900000000000002</v>
      </c>
      <c r="BM47" s="155">
        <v>1.6900000000000002</v>
      </c>
      <c r="BN47" s="155">
        <v>1.6900000000000002</v>
      </c>
      <c r="BO47" s="155">
        <v>1.3</v>
      </c>
      <c r="BP47" s="155">
        <v>1.3</v>
      </c>
      <c r="BQ47" s="155">
        <v>1</v>
      </c>
      <c r="BR47" s="155">
        <v>1</v>
      </c>
      <c r="BS47" s="155">
        <v>1</v>
      </c>
      <c r="BT47" s="155">
        <v>1</v>
      </c>
      <c r="BU47" s="155">
        <v>1</v>
      </c>
      <c r="BV47" s="155">
        <v>1</v>
      </c>
      <c r="BW47" s="155">
        <v>1</v>
      </c>
      <c r="BX47" s="155">
        <v>1</v>
      </c>
      <c r="BY47" s="155">
        <v>1</v>
      </c>
      <c r="BZ47" s="155">
        <v>1</v>
      </c>
      <c r="CA47" s="155">
        <v>1</v>
      </c>
      <c r="CB47" s="155">
        <v>1</v>
      </c>
      <c r="CC47" s="155">
        <v>1</v>
      </c>
      <c r="CD47" s="155">
        <v>1</v>
      </c>
      <c r="CE47" s="155">
        <v>1</v>
      </c>
      <c r="CF47" s="155">
        <v>1</v>
      </c>
      <c r="CG47" s="155">
        <v>1</v>
      </c>
      <c r="CH47" s="155">
        <v>1</v>
      </c>
      <c r="CI47" s="155">
        <v>1</v>
      </c>
      <c r="CJ47" s="155">
        <v>1</v>
      </c>
      <c r="CK47" s="155">
        <v>1</v>
      </c>
      <c r="CL47" s="156">
        <v>1</v>
      </c>
      <c r="CM47" s="145" t="s">
        <v>5898</v>
      </c>
      <c r="CN47" s="146" t="s">
        <v>5898</v>
      </c>
      <c r="CO47" s="146" t="s">
        <v>5898</v>
      </c>
      <c r="CP47" s="146" t="s">
        <v>5898</v>
      </c>
      <c r="CQ47" s="146">
        <v>0.5</v>
      </c>
      <c r="CR47" s="146" t="s">
        <v>5898</v>
      </c>
      <c r="CS47" s="146" t="s">
        <v>5898</v>
      </c>
      <c r="CT47" s="146" t="s">
        <v>5898</v>
      </c>
      <c r="CU47" s="146" t="s">
        <v>5898</v>
      </c>
      <c r="CV47" s="146" t="s">
        <v>5898</v>
      </c>
      <c r="CW47" s="146" t="s">
        <v>5898</v>
      </c>
      <c r="CX47" s="146" t="s">
        <v>5898</v>
      </c>
      <c r="CY47" s="146" t="s">
        <v>5898</v>
      </c>
      <c r="CZ47" s="146" t="s">
        <v>5898</v>
      </c>
      <c r="DA47" s="146" t="s">
        <v>5898</v>
      </c>
      <c r="DB47" s="146" t="s">
        <v>5898</v>
      </c>
      <c r="DC47" s="146">
        <v>0.3</v>
      </c>
      <c r="DD47" s="146" t="s">
        <v>5898</v>
      </c>
      <c r="DE47" s="146">
        <v>0.3</v>
      </c>
      <c r="DF47" s="146" t="s">
        <v>5898</v>
      </c>
      <c r="DG47" s="146" t="s">
        <v>5898</v>
      </c>
      <c r="DH47" s="146" t="s">
        <v>5898</v>
      </c>
      <c r="DI47" s="146" t="s">
        <v>5898</v>
      </c>
      <c r="DJ47" s="146" t="s">
        <v>5898</v>
      </c>
      <c r="DK47" s="146" t="s">
        <v>5898</v>
      </c>
      <c r="DL47" s="146" t="s">
        <v>5898</v>
      </c>
      <c r="DM47" s="146" t="s">
        <v>5898</v>
      </c>
      <c r="DN47" s="146" t="s">
        <v>5898</v>
      </c>
      <c r="DO47" s="146" t="s">
        <v>5898</v>
      </c>
      <c r="DP47" s="146" t="s">
        <v>5898</v>
      </c>
      <c r="DQ47" s="146" t="s">
        <v>5898</v>
      </c>
      <c r="DR47" s="146" t="s">
        <v>5898</v>
      </c>
      <c r="DS47" s="146" t="s">
        <v>5898</v>
      </c>
      <c r="DT47" s="146" t="s">
        <v>5898</v>
      </c>
      <c r="DU47" s="146" t="s">
        <v>5898</v>
      </c>
      <c r="DV47" s="146" t="s">
        <v>5898</v>
      </c>
      <c r="DW47" s="146" t="s">
        <v>5898</v>
      </c>
      <c r="DX47" s="146" t="s">
        <v>5898</v>
      </c>
      <c r="DY47" s="146" t="s">
        <v>5898</v>
      </c>
      <c r="DZ47" s="147" t="s">
        <v>5898</v>
      </c>
      <c r="EA47" s="131">
        <v>2.6709401709401712E-2</v>
      </c>
      <c r="EB47" s="135">
        <v>3.7017451084082491E-2</v>
      </c>
      <c r="EC47" s="135">
        <v>2.0712510356255178E-2</v>
      </c>
      <c r="ED47" s="135">
        <v>3.7593984962406013E-2</v>
      </c>
      <c r="EE47" s="135">
        <v>5.1577617600792977E-2</v>
      </c>
      <c r="EF47" s="135">
        <v>0</v>
      </c>
      <c r="EG47" s="135">
        <v>0</v>
      </c>
      <c r="EH47" s="135">
        <v>0</v>
      </c>
      <c r="EI47" s="135">
        <v>0</v>
      </c>
      <c r="EJ47" s="135">
        <v>0</v>
      </c>
      <c r="EK47" s="123">
        <v>2.6709401709401712E-2</v>
      </c>
      <c r="EL47" s="124">
        <v>0</v>
      </c>
      <c r="EM47" s="124">
        <v>0</v>
      </c>
      <c r="EN47" s="124">
        <v>0</v>
      </c>
      <c r="EO47" s="124">
        <v>3.7017451084082491E-2</v>
      </c>
      <c r="EP47" s="124">
        <v>0</v>
      </c>
      <c r="EQ47" s="124">
        <v>0</v>
      </c>
      <c r="ER47" s="124">
        <v>0</v>
      </c>
      <c r="ES47" s="124">
        <v>2.0712510356255178E-2</v>
      </c>
      <c r="ET47" s="124">
        <v>0</v>
      </c>
      <c r="EU47" s="124">
        <v>0</v>
      </c>
      <c r="EV47" s="124">
        <v>0</v>
      </c>
      <c r="EW47" s="124">
        <v>3.7593984962406013E-2</v>
      </c>
      <c r="EX47" s="124">
        <v>0</v>
      </c>
      <c r="EY47" s="124">
        <v>0</v>
      </c>
      <c r="EZ47" s="124">
        <v>0</v>
      </c>
      <c r="FA47" s="124">
        <v>2.8056112224448898E-2</v>
      </c>
      <c r="FB47" s="124">
        <v>0</v>
      </c>
      <c r="FC47" s="124">
        <v>2.3521505376344082E-2</v>
      </c>
      <c r="FD47" s="124">
        <v>0</v>
      </c>
      <c r="FE47" s="124">
        <v>0</v>
      </c>
      <c r="FF47" s="124">
        <v>0</v>
      </c>
      <c r="FG47" s="124">
        <v>0</v>
      </c>
      <c r="FH47" s="124">
        <v>0</v>
      </c>
      <c r="FI47" s="124">
        <v>0</v>
      </c>
      <c r="FJ47" s="124">
        <v>0</v>
      </c>
      <c r="FK47" s="124">
        <v>0</v>
      </c>
      <c r="FL47" s="124">
        <v>0</v>
      </c>
      <c r="FM47" s="124">
        <v>0</v>
      </c>
      <c r="FN47" s="124">
        <v>0</v>
      </c>
      <c r="FO47" s="124">
        <v>0</v>
      </c>
      <c r="FP47" s="124">
        <v>0</v>
      </c>
      <c r="FQ47" s="124">
        <v>0</v>
      </c>
      <c r="FR47" s="124">
        <v>0</v>
      </c>
      <c r="FS47" s="124">
        <v>0</v>
      </c>
      <c r="FT47" s="124">
        <v>0</v>
      </c>
      <c r="FU47" s="124">
        <v>0</v>
      </c>
      <c r="FV47" s="124">
        <v>0</v>
      </c>
      <c r="FW47" s="124">
        <v>0</v>
      </c>
      <c r="FX47" s="125">
        <v>0</v>
      </c>
      <c r="FY47" s="50" t="s">
        <v>5980</v>
      </c>
      <c r="FZ47" s="88" t="s">
        <v>5898</v>
      </c>
      <c r="GA47" s="88" t="s">
        <v>6582</v>
      </c>
      <c r="GB47" s="88" t="s">
        <v>5898</v>
      </c>
      <c r="GC47" s="88" t="s">
        <v>6214</v>
      </c>
      <c r="GD47" s="88" t="s">
        <v>5898</v>
      </c>
      <c r="GE47" s="88" t="s">
        <v>6583</v>
      </c>
      <c r="GF47" s="88" t="s">
        <v>5898</v>
      </c>
      <c r="GG47" s="88" t="s">
        <v>6152</v>
      </c>
      <c r="GH47" s="88" t="s">
        <v>5898</v>
      </c>
      <c r="GI47" s="88" t="s">
        <v>6497</v>
      </c>
      <c r="GJ47" s="88" t="s">
        <v>5898</v>
      </c>
      <c r="GK47" s="88" t="s">
        <v>6215</v>
      </c>
      <c r="GL47" s="88" t="s">
        <v>5898</v>
      </c>
      <c r="GM47" s="88" t="s">
        <v>6584</v>
      </c>
      <c r="GN47" s="88" t="s">
        <v>5898</v>
      </c>
      <c r="GO47" s="88" t="s">
        <v>5987</v>
      </c>
      <c r="GP47" s="88" t="s">
        <v>5898</v>
      </c>
      <c r="GQ47" s="88" t="s">
        <v>6585</v>
      </c>
      <c r="GR47" s="88" t="s">
        <v>5898</v>
      </c>
      <c r="GS47" s="88" t="s">
        <v>5898</v>
      </c>
      <c r="GT47" s="88" t="s">
        <v>5898</v>
      </c>
      <c r="GU47" s="88" t="s">
        <v>5898</v>
      </c>
      <c r="GV47" s="88" t="s">
        <v>5898</v>
      </c>
      <c r="GW47" s="88" t="s">
        <v>5898</v>
      </c>
      <c r="GX47" s="88" t="s">
        <v>5898</v>
      </c>
      <c r="GY47" s="88" t="s">
        <v>5898</v>
      </c>
      <c r="GZ47" s="88" t="s">
        <v>5898</v>
      </c>
      <c r="HA47" s="88" t="s">
        <v>5898</v>
      </c>
      <c r="HB47" s="88" t="s">
        <v>5898</v>
      </c>
      <c r="HC47" s="88" t="s">
        <v>5898</v>
      </c>
      <c r="HD47" s="88" t="s">
        <v>5898</v>
      </c>
      <c r="HE47" s="88" t="s">
        <v>5898</v>
      </c>
      <c r="HF47" s="88" t="s">
        <v>5898</v>
      </c>
      <c r="HG47" s="88" t="s">
        <v>5898</v>
      </c>
      <c r="HH47" s="88" t="s">
        <v>5898</v>
      </c>
      <c r="HI47" s="88" t="s">
        <v>5898</v>
      </c>
      <c r="HJ47" s="88" t="s">
        <v>5898</v>
      </c>
      <c r="HK47" s="88" t="s">
        <v>5898</v>
      </c>
      <c r="HL47" s="88" t="s">
        <v>5898</v>
      </c>
      <c r="HM47" s="89">
        <v>18.72</v>
      </c>
      <c r="HN47" s="90" t="s">
        <v>5898</v>
      </c>
      <c r="HO47" s="90">
        <v>16.38</v>
      </c>
      <c r="HP47" s="90" t="s">
        <v>5898</v>
      </c>
      <c r="HQ47" s="90">
        <v>18.91</v>
      </c>
      <c r="HR47" s="90" t="s">
        <v>5898</v>
      </c>
      <c r="HS47" s="90">
        <v>16.579999999999998</v>
      </c>
      <c r="HT47" s="90" t="s">
        <v>5898</v>
      </c>
      <c r="HU47" s="90">
        <v>24.14</v>
      </c>
      <c r="HV47" s="90" t="s">
        <v>5898</v>
      </c>
      <c r="HW47" s="90">
        <v>16.989999999999998</v>
      </c>
      <c r="HX47" s="90" t="s">
        <v>5898</v>
      </c>
      <c r="HY47" s="90">
        <v>18.62</v>
      </c>
      <c r="HZ47" s="90" t="s">
        <v>5898</v>
      </c>
      <c r="IA47" s="90">
        <v>20.100000000000001</v>
      </c>
      <c r="IB47" s="90" t="s">
        <v>5898</v>
      </c>
      <c r="IC47" s="90">
        <v>24.95</v>
      </c>
      <c r="ID47" s="90" t="s">
        <v>5898</v>
      </c>
      <c r="IE47" s="90">
        <v>29.76</v>
      </c>
      <c r="IF47" s="90" t="s">
        <v>5898</v>
      </c>
      <c r="IG47" s="90" t="s">
        <v>5898</v>
      </c>
      <c r="IH47" s="90" t="s">
        <v>5898</v>
      </c>
      <c r="II47" s="90" t="s">
        <v>5898</v>
      </c>
      <c r="IJ47" s="90" t="s">
        <v>5898</v>
      </c>
      <c r="IK47" s="90" t="s">
        <v>5898</v>
      </c>
      <c r="IL47" s="90" t="s">
        <v>5898</v>
      </c>
      <c r="IM47" s="90" t="s">
        <v>5898</v>
      </c>
      <c r="IN47" s="90" t="s">
        <v>5898</v>
      </c>
      <c r="IO47" s="90" t="s">
        <v>5898</v>
      </c>
      <c r="IP47" s="90" t="s">
        <v>5898</v>
      </c>
      <c r="IQ47" s="90" t="s">
        <v>5898</v>
      </c>
      <c r="IR47" s="90" t="s">
        <v>5898</v>
      </c>
      <c r="IS47" s="90" t="s">
        <v>5898</v>
      </c>
      <c r="IT47" s="90" t="s">
        <v>5898</v>
      </c>
      <c r="IU47" s="90" t="s">
        <v>5898</v>
      </c>
      <c r="IV47" s="90" t="s">
        <v>5898</v>
      </c>
      <c r="IW47" s="90" t="s">
        <v>5898</v>
      </c>
      <c r="IX47" s="90" t="s">
        <v>5898</v>
      </c>
      <c r="IY47" s="90" t="s">
        <v>5898</v>
      </c>
      <c r="IZ47" s="103" t="s">
        <v>5898</v>
      </c>
      <c r="JA47" s="50">
        <v>0.5</v>
      </c>
      <c r="JB47" s="40" t="s">
        <v>5898</v>
      </c>
      <c r="JC47" s="40" t="s">
        <v>5898</v>
      </c>
      <c r="JD47" s="40" t="s">
        <v>5898</v>
      </c>
      <c r="JE47" s="40">
        <v>0.7</v>
      </c>
      <c r="JF47" s="40" t="s">
        <v>5898</v>
      </c>
      <c r="JG47" s="40" t="s">
        <v>5898</v>
      </c>
      <c r="JH47" s="40" t="s">
        <v>5898</v>
      </c>
      <c r="JI47" s="40">
        <v>0.5</v>
      </c>
      <c r="JJ47" s="40" t="s">
        <v>5898</v>
      </c>
      <c r="JK47" s="40" t="s">
        <v>5898</v>
      </c>
      <c r="JL47" s="40" t="s">
        <v>5898</v>
      </c>
      <c r="JM47" s="40">
        <v>0.7</v>
      </c>
      <c r="JN47" s="40" t="s">
        <v>5898</v>
      </c>
      <c r="JO47" s="40">
        <v>0</v>
      </c>
      <c r="JP47" s="40" t="s">
        <v>5898</v>
      </c>
      <c r="JQ47" s="40">
        <v>0.7</v>
      </c>
      <c r="JR47" s="40" t="s">
        <v>5898</v>
      </c>
      <c r="JS47" s="40">
        <v>0.7</v>
      </c>
      <c r="JT47" s="40" t="s">
        <v>5898</v>
      </c>
      <c r="JU47" s="40" t="s">
        <v>5898</v>
      </c>
      <c r="JV47" s="40" t="s">
        <v>5898</v>
      </c>
      <c r="JW47" s="40" t="s">
        <v>5898</v>
      </c>
      <c r="JX47" s="40" t="s">
        <v>5898</v>
      </c>
      <c r="JY47" s="40" t="s">
        <v>5898</v>
      </c>
      <c r="JZ47" s="40" t="s">
        <v>5898</v>
      </c>
      <c r="KA47" s="40" t="s">
        <v>5898</v>
      </c>
      <c r="KB47" s="40" t="s">
        <v>5898</v>
      </c>
      <c r="KC47" s="40" t="s">
        <v>5898</v>
      </c>
      <c r="KD47" s="40" t="s">
        <v>5898</v>
      </c>
      <c r="KE47" s="40" t="s">
        <v>5898</v>
      </c>
      <c r="KF47" s="40" t="s">
        <v>5898</v>
      </c>
      <c r="KG47" s="40" t="s">
        <v>5898</v>
      </c>
      <c r="KH47" s="40" t="s">
        <v>5898</v>
      </c>
      <c r="KI47" s="40" t="s">
        <v>5898</v>
      </c>
      <c r="KJ47" s="40" t="s">
        <v>5898</v>
      </c>
      <c r="KK47" s="40" t="s">
        <v>5898</v>
      </c>
      <c r="KL47" s="40" t="s">
        <v>5898</v>
      </c>
      <c r="KM47" s="40" t="s">
        <v>5898</v>
      </c>
      <c r="KN47" s="40" t="s">
        <v>5898</v>
      </c>
    </row>
    <row r="48" spans="1:300" x14ac:dyDescent="0.15">
      <c r="A48" s="53">
        <f>'2015年报分红率'!T50</f>
        <v>45</v>
      </c>
      <c r="B48" s="40" t="str">
        <f>'2015年报分红率'!U50</f>
        <v>002736.SZ</v>
      </c>
      <c r="C48" s="40" t="str">
        <f>'2015年报分红率'!V50</f>
        <v>国信证券</v>
      </c>
      <c r="D48" s="40" t="str">
        <f>[1]!EM_S_IPO_LISTEDDATE(B48)</f>
        <v>2014-12-29</v>
      </c>
      <c r="E48" s="166">
        <v>5</v>
      </c>
      <c r="F48" s="56" t="s">
        <v>5898</v>
      </c>
      <c r="G48" s="56">
        <v>13.6</v>
      </c>
      <c r="H48" s="157" t="s">
        <v>5898</v>
      </c>
      <c r="I48" s="158">
        <v>3.1176470588235288E-2</v>
      </c>
      <c r="J48" s="159">
        <v>1.8055295476449011E-2</v>
      </c>
      <c r="K48" s="154">
        <v>0.36</v>
      </c>
      <c r="L48" s="155" t="s">
        <v>5898</v>
      </c>
      <c r="M48" s="155" t="s">
        <v>5898</v>
      </c>
      <c r="N48" s="155" t="s">
        <v>5898</v>
      </c>
      <c r="O48" s="155">
        <v>0.36</v>
      </c>
      <c r="P48" s="155" t="s">
        <v>5898</v>
      </c>
      <c r="Q48" s="155" t="s">
        <v>5898</v>
      </c>
      <c r="R48" s="155" t="s">
        <v>5898</v>
      </c>
      <c r="S48" s="155">
        <v>0.36</v>
      </c>
      <c r="T48" s="155" t="s">
        <v>5898</v>
      </c>
      <c r="U48" s="155" t="s">
        <v>5898</v>
      </c>
      <c r="V48" s="155" t="s">
        <v>5898</v>
      </c>
      <c r="W48" s="155">
        <v>0.36</v>
      </c>
      <c r="X48" s="155" t="s">
        <v>5898</v>
      </c>
      <c r="Y48" s="155">
        <v>0</v>
      </c>
      <c r="Z48" s="155" t="s">
        <v>5898</v>
      </c>
      <c r="AA48" s="155">
        <v>0.36</v>
      </c>
      <c r="AB48" s="155" t="s">
        <v>5898</v>
      </c>
      <c r="AC48" s="155">
        <v>0.32</v>
      </c>
      <c r="AD48" s="155" t="s">
        <v>5898</v>
      </c>
      <c r="AE48" s="155">
        <v>0</v>
      </c>
      <c r="AF48" s="155" t="s">
        <v>5898</v>
      </c>
      <c r="AG48" s="155" t="s">
        <v>5898</v>
      </c>
      <c r="AH48" s="155" t="s">
        <v>5898</v>
      </c>
      <c r="AI48" s="155" t="s">
        <v>5898</v>
      </c>
      <c r="AJ48" s="155" t="s">
        <v>5898</v>
      </c>
      <c r="AK48" s="155" t="s">
        <v>5898</v>
      </c>
      <c r="AL48" s="155" t="s">
        <v>5898</v>
      </c>
      <c r="AM48" s="155" t="s">
        <v>5898</v>
      </c>
      <c r="AN48" s="155" t="s">
        <v>5898</v>
      </c>
      <c r="AO48" s="155" t="s">
        <v>5898</v>
      </c>
      <c r="AP48" s="155" t="s">
        <v>5898</v>
      </c>
      <c r="AQ48" s="155" t="s">
        <v>5898</v>
      </c>
      <c r="AR48" s="155" t="s">
        <v>5898</v>
      </c>
      <c r="AS48" s="155" t="s">
        <v>5898</v>
      </c>
      <c r="AT48" s="155" t="s">
        <v>5898</v>
      </c>
      <c r="AU48" s="155" t="s">
        <v>5898</v>
      </c>
      <c r="AV48" s="155" t="s">
        <v>5898</v>
      </c>
      <c r="AW48" s="155" t="s">
        <v>5898</v>
      </c>
      <c r="AX48" s="140" t="s">
        <v>5898</v>
      </c>
      <c r="AY48" s="154">
        <v>1</v>
      </c>
      <c r="AZ48" s="155">
        <v>1</v>
      </c>
      <c r="BA48" s="155">
        <v>1</v>
      </c>
      <c r="BB48" s="155">
        <v>1</v>
      </c>
      <c r="BC48" s="155">
        <v>1</v>
      </c>
      <c r="BD48" s="155">
        <v>1</v>
      </c>
      <c r="BE48" s="155">
        <v>1</v>
      </c>
      <c r="BF48" s="155">
        <v>1</v>
      </c>
      <c r="BG48" s="155">
        <v>1</v>
      </c>
      <c r="BH48" s="155">
        <v>1</v>
      </c>
      <c r="BI48" s="155">
        <v>1</v>
      </c>
      <c r="BJ48" s="155">
        <v>1</v>
      </c>
      <c r="BK48" s="155">
        <v>1</v>
      </c>
      <c r="BL48" s="155">
        <v>1</v>
      </c>
      <c r="BM48" s="155">
        <v>1</v>
      </c>
      <c r="BN48" s="155">
        <v>1</v>
      </c>
      <c r="BO48" s="155">
        <v>1</v>
      </c>
      <c r="BP48" s="155">
        <v>1</v>
      </c>
      <c r="BQ48" s="155">
        <v>1</v>
      </c>
      <c r="BR48" s="155">
        <v>1</v>
      </c>
      <c r="BS48" s="155">
        <v>1</v>
      </c>
      <c r="BT48" s="155">
        <v>1</v>
      </c>
      <c r="BU48" s="155">
        <v>1</v>
      </c>
      <c r="BV48" s="155">
        <v>1</v>
      </c>
      <c r="BW48" s="155">
        <v>1</v>
      </c>
      <c r="BX48" s="155">
        <v>1</v>
      </c>
      <c r="BY48" s="155">
        <v>1</v>
      </c>
      <c r="BZ48" s="155">
        <v>1</v>
      </c>
      <c r="CA48" s="155">
        <v>1</v>
      </c>
      <c r="CB48" s="155">
        <v>1</v>
      </c>
      <c r="CC48" s="155">
        <v>1</v>
      </c>
      <c r="CD48" s="155">
        <v>1</v>
      </c>
      <c r="CE48" s="155">
        <v>1</v>
      </c>
      <c r="CF48" s="155">
        <v>1</v>
      </c>
      <c r="CG48" s="155">
        <v>1</v>
      </c>
      <c r="CH48" s="155">
        <v>1</v>
      </c>
      <c r="CI48" s="155">
        <v>1</v>
      </c>
      <c r="CJ48" s="155">
        <v>1</v>
      </c>
      <c r="CK48" s="155">
        <v>1</v>
      </c>
      <c r="CL48" s="156">
        <v>1</v>
      </c>
      <c r="CM48" s="145" t="s">
        <v>5898</v>
      </c>
      <c r="CN48" s="146" t="s">
        <v>5898</v>
      </c>
      <c r="CO48" s="146" t="s">
        <v>5898</v>
      </c>
      <c r="CP48" s="146" t="s">
        <v>5898</v>
      </c>
      <c r="CQ48" s="146" t="s">
        <v>5898</v>
      </c>
      <c r="CR48" s="146" t="s">
        <v>5898</v>
      </c>
      <c r="CS48" s="146" t="s">
        <v>5898</v>
      </c>
      <c r="CT48" s="146" t="s">
        <v>5898</v>
      </c>
      <c r="CU48" s="146" t="s">
        <v>5898</v>
      </c>
      <c r="CV48" s="146" t="s">
        <v>5898</v>
      </c>
      <c r="CW48" s="146" t="s">
        <v>5898</v>
      </c>
      <c r="CX48" s="146" t="s">
        <v>5898</v>
      </c>
      <c r="CY48" s="146" t="s">
        <v>5898</v>
      </c>
      <c r="CZ48" s="146" t="s">
        <v>5898</v>
      </c>
      <c r="DA48" s="146" t="s">
        <v>5898</v>
      </c>
      <c r="DB48" s="146" t="s">
        <v>5898</v>
      </c>
      <c r="DC48" s="146" t="s">
        <v>5898</v>
      </c>
      <c r="DD48" s="146" t="s">
        <v>5898</v>
      </c>
      <c r="DE48" s="146" t="s">
        <v>5898</v>
      </c>
      <c r="DF48" s="146" t="s">
        <v>5898</v>
      </c>
      <c r="DG48" s="146" t="s">
        <v>5898</v>
      </c>
      <c r="DH48" s="146" t="s">
        <v>5898</v>
      </c>
      <c r="DI48" s="146" t="s">
        <v>5898</v>
      </c>
      <c r="DJ48" s="146" t="s">
        <v>5898</v>
      </c>
      <c r="DK48" s="146" t="s">
        <v>5898</v>
      </c>
      <c r="DL48" s="146" t="s">
        <v>5898</v>
      </c>
      <c r="DM48" s="146" t="s">
        <v>5898</v>
      </c>
      <c r="DN48" s="146" t="s">
        <v>5898</v>
      </c>
      <c r="DO48" s="146" t="s">
        <v>5898</v>
      </c>
      <c r="DP48" s="146" t="s">
        <v>5898</v>
      </c>
      <c r="DQ48" s="146" t="s">
        <v>5898</v>
      </c>
      <c r="DR48" s="146" t="s">
        <v>5898</v>
      </c>
      <c r="DS48" s="146" t="s">
        <v>5898</v>
      </c>
      <c r="DT48" s="146" t="s">
        <v>5898</v>
      </c>
      <c r="DU48" s="146" t="s">
        <v>5898</v>
      </c>
      <c r="DV48" s="146" t="s">
        <v>5898</v>
      </c>
      <c r="DW48" s="146" t="s">
        <v>5898</v>
      </c>
      <c r="DX48" s="146" t="s">
        <v>5898</v>
      </c>
      <c r="DY48" s="146" t="s">
        <v>5898</v>
      </c>
      <c r="DZ48" s="147" t="s">
        <v>5898</v>
      </c>
      <c r="EA48" s="131">
        <v>2.2072348252605765E-2</v>
      </c>
      <c r="EB48" s="135">
        <v>2.9752066115702479E-2</v>
      </c>
      <c r="EC48" s="135">
        <v>3.451581975071908E-2</v>
      </c>
      <c r="ED48" s="135">
        <v>4.2007001166861138E-2</v>
      </c>
      <c r="EE48" s="135">
        <v>5.2205719478601649E-2</v>
      </c>
      <c r="EF48" s="135">
        <v>0</v>
      </c>
      <c r="EG48" s="135">
        <v>0</v>
      </c>
      <c r="EH48" s="135">
        <v>0</v>
      </c>
      <c r="EI48" s="135">
        <v>0</v>
      </c>
      <c r="EJ48" s="135">
        <v>0</v>
      </c>
      <c r="EK48" s="123">
        <v>2.2072348252605765E-2</v>
      </c>
      <c r="EL48" s="124">
        <v>0</v>
      </c>
      <c r="EM48" s="124">
        <v>0</v>
      </c>
      <c r="EN48" s="124">
        <v>0</v>
      </c>
      <c r="EO48" s="124">
        <v>2.9752066115702479E-2</v>
      </c>
      <c r="EP48" s="124">
        <v>0</v>
      </c>
      <c r="EQ48" s="124">
        <v>0</v>
      </c>
      <c r="ER48" s="124">
        <v>0</v>
      </c>
      <c r="ES48" s="124">
        <v>3.451581975071908E-2</v>
      </c>
      <c r="ET48" s="124">
        <v>0</v>
      </c>
      <c r="EU48" s="124">
        <v>0</v>
      </c>
      <c r="EV48" s="124">
        <v>0</v>
      </c>
      <c r="EW48" s="124">
        <v>4.2007001166861138E-2</v>
      </c>
      <c r="EX48" s="124">
        <v>0</v>
      </c>
      <c r="EY48" s="124">
        <v>0</v>
      </c>
      <c r="EZ48" s="124">
        <v>0</v>
      </c>
      <c r="FA48" s="124">
        <v>3.1304347826086952E-2</v>
      </c>
      <c r="FB48" s="124">
        <v>0</v>
      </c>
      <c r="FC48" s="124">
        <v>2.0901371652514697E-2</v>
      </c>
      <c r="FD48" s="124">
        <v>0</v>
      </c>
      <c r="FE48" s="124">
        <v>0</v>
      </c>
      <c r="FF48" s="124">
        <v>0</v>
      </c>
      <c r="FG48" s="124">
        <v>0</v>
      </c>
      <c r="FH48" s="124">
        <v>0</v>
      </c>
      <c r="FI48" s="124">
        <v>0</v>
      </c>
      <c r="FJ48" s="124">
        <v>0</v>
      </c>
      <c r="FK48" s="124">
        <v>0</v>
      </c>
      <c r="FL48" s="124">
        <v>0</v>
      </c>
      <c r="FM48" s="124">
        <v>0</v>
      </c>
      <c r="FN48" s="124">
        <v>0</v>
      </c>
      <c r="FO48" s="124">
        <v>0</v>
      </c>
      <c r="FP48" s="124">
        <v>0</v>
      </c>
      <c r="FQ48" s="124">
        <v>0</v>
      </c>
      <c r="FR48" s="124">
        <v>0</v>
      </c>
      <c r="FS48" s="124">
        <v>0</v>
      </c>
      <c r="FT48" s="124">
        <v>0</v>
      </c>
      <c r="FU48" s="124">
        <v>0</v>
      </c>
      <c r="FV48" s="124">
        <v>0</v>
      </c>
      <c r="FW48" s="124">
        <v>0</v>
      </c>
      <c r="FX48" s="125">
        <v>0</v>
      </c>
      <c r="FY48" s="50" t="s">
        <v>5909</v>
      </c>
      <c r="FZ48" s="88" t="s">
        <v>5898</v>
      </c>
      <c r="GA48" s="88" t="s">
        <v>6493</v>
      </c>
      <c r="GB48" s="88" t="s">
        <v>5898</v>
      </c>
      <c r="GC48" s="88" t="s">
        <v>6002</v>
      </c>
      <c r="GD48" s="88" t="s">
        <v>5898</v>
      </c>
      <c r="GE48" s="88" t="s">
        <v>6409</v>
      </c>
      <c r="GF48" s="88" t="s">
        <v>5898</v>
      </c>
      <c r="GG48" s="88" t="s">
        <v>6162</v>
      </c>
      <c r="GH48" s="88" t="s">
        <v>5898</v>
      </c>
      <c r="GI48" s="88" t="s">
        <v>6586</v>
      </c>
      <c r="GJ48" s="88" t="s">
        <v>5898</v>
      </c>
      <c r="GK48" s="88" t="s">
        <v>5986</v>
      </c>
      <c r="GL48" s="88" t="s">
        <v>5898</v>
      </c>
      <c r="GM48" s="88" t="s">
        <v>6391</v>
      </c>
      <c r="GN48" s="88" t="s">
        <v>5898</v>
      </c>
      <c r="GO48" s="88" t="s">
        <v>6216</v>
      </c>
      <c r="GP48" s="88" t="s">
        <v>5898</v>
      </c>
      <c r="GQ48" s="88" t="s">
        <v>6555</v>
      </c>
      <c r="GR48" s="88" t="s">
        <v>5898</v>
      </c>
      <c r="GS48" s="88" t="s">
        <v>6217</v>
      </c>
      <c r="GT48" s="88" t="s">
        <v>5898</v>
      </c>
      <c r="GU48" s="88" t="s">
        <v>5898</v>
      </c>
      <c r="GV48" s="88" t="s">
        <v>5898</v>
      </c>
      <c r="GW48" s="88" t="s">
        <v>5898</v>
      </c>
      <c r="GX48" s="88" t="s">
        <v>5898</v>
      </c>
      <c r="GY48" s="88" t="s">
        <v>5898</v>
      </c>
      <c r="GZ48" s="88" t="s">
        <v>5898</v>
      </c>
      <c r="HA48" s="88" t="s">
        <v>5898</v>
      </c>
      <c r="HB48" s="88" t="s">
        <v>5898</v>
      </c>
      <c r="HC48" s="88" t="s">
        <v>5898</v>
      </c>
      <c r="HD48" s="88" t="s">
        <v>5898</v>
      </c>
      <c r="HE48" s="88" t="s">
        <v>5898</v>
      </c>
      <c r="HF48" s="88" t="s">
        <v>5898</v>
      </c>
      <c r="HG48" s="88" t="s">
        <v>5898</v>
      </c>
      <c r="HH48" s="88" t="s">
        <v>5898</v>
      </c>
      <c r="HI48" s="88" t="s">
        <v>5898</v>
      </c>
      <c r="HJ48" s="88" t="s">
        <v>5898</v>
      </c>
      <c r="HK48" s="88" t="s">
        <v>5898</v>
      </c>
      <c r="HL48" s="88" t="s">
        <v>5898</v>
      </c>
      <c r="HM48" s="89">
        <v>16.309999999999999</v>
      </c>
      <c r="HN48" s="90" t="s">
        <v>5898</v>
      </c>
      <c r="HO48" s="90">
        <v>16.5</v>
      </c>
      <c r="HP48" s="90" t="s">
        <v>5898</v>
      </c>
      <c r="HQ48" s="90">
        <v>12.1</v>
      </c>
      <c r="HR48" s="90" t="s">
        <v>5898</v>
      </c>
      <c r="HS48" s="90">
        <v>9.7799999999999994</v>
      </c>
      <c r="HT48" s="90" t="s">
        <v>5898</v>
      </c>
      <c r="HU48" s="90">
        <v>10.43</v>
      </c>
      <c r="HV48" s="90" t="s">
        <v>5898</v>
      </c>
      <c r="HW48" s="90">
        <v>7.18</v>
      </c>
      <c r="HX48" s="90" t="s">
        <v>5898</v>
      </c>
      <c r="HY48" s="90">
        <v>8.57</v>
      </c>
      <c r="HZ48" s="90" t="s">
        <v>5898</v>
      </c>
      <c r="IA48" s="90">
        <v>10.36</v>
      </c>
      <c r="IB48" s="90" t="s">
        <v>5898</v>
      </c>
      <c r="IC48" s="90">
        <v>11.5</v>
      </c>
      <c r="ID48" s="90" t="s">
        <v>5898</v>
      </c>
      <c r="IE48" s="90">
        <v>15.31</v>
      </c>
      <c r="IF48" s="90" t="s">
        <v>5898</v>
      </c>
      <c r="IG48" s="90" t="s">
        <v>5898</v>
      </c>
      <c r="IH48" s="90" t="s">
        <v>5898</v>
      </c>
      <c r="II48" s="90" t="s">
        <v>5898</v>
      </c>
      <c r="IJ48" s="90" t="s">
        <v>5898</v>
      </c>
      <c r="IK48" s="90" t="s">
        <v>5898</v>
      </c>
      <c r="IL48" s="90" t="s">
        <v>5898</v>
      </c>
      <c r="IM48" s="90" t="s">
        <v>5898</v>
      </c>
      <c r="IN48" s="90" t="s">
        <v>5898</v>
      </c>
      <c r="IO48" s="90" t="s">
        <v>5898</v>
      </c>
      <c r="IP48" s="90" t="s">
        <v>5898</v>
      </c>
      <c r="IQ48" s="90" t="s">
        <v>5898</v>
      </c>
      <c r="IR48" s="90" t="s">
        <v>5898</v>
      </c>
      <c r="IS48" s="90" t="s">
        <v>5898</v>
      </c>
      <c r="IT48" s="90" t="s">
        <v>5898</v>
      </c>
      <c r="IU48" s="90" t="s">
        <v>5898</v>
      </c>
      <c r="IV48" s="90" t="s">
        <v>5898</v>
      </c>
      <c r="IW48" s="90" t="s">
        <v>5898</v>
      </c>
      <c r="IX48" s="90" t="s">
        <v>5898</v>
      </c>
      <c r="IY48" s="90" t="s">
        <v>5898</v>
      </c>
      <c r="IZ48" s="103" t="s">
        <v>5898</v>
      </c>
      <c r="JA48" s="50">
        <v>0.36</v>
      </c>
      <c r="JB48" s="40" t="s">
        <v>5898</v>
      </c>
      <c r="JC48" s="40" t="s">
        <v>5898</v>
      </c>
      <c r="JD48" s="40" t="s">
        <v>5898</v>
      </c>
      <c r="JE48" s="40">
        <v>0.36</v>
      </c>
      <c r="JF48" s="40" t="s">
        <v>5898</v>
      </c>
      <c r="JG48" s="40" t="s">
        <v>5898</v>
      </c>
      <c r="JH48" s="40" t="s">
        <v>5898</v>
      </c>
      <c r="JI48" s="40">
        <v>0.36</v>
      </c>
      <c r="JJ48" s="40" t="s">
        <v>5898</v>
      </c>
      <c r="JK48" s="40" t="s">
        <v>5898</v>
      </c>
      <c r="JL48" s="40" t="s">
        <v>5898</v>
      </c>
      <c r="JM48" s="40">
        <v>0.36</v>
      </c>
      <c r="JN48" s="40" t="s">
        <v>5898</v>
      </c>
      <c r="JO48" s="40">
        <v>0</v>
      </c>
      <c r="JP48" s="40" t="s">
        <v>5898</v>
      </c>
      <c r="JQ48" s="40">
        <v>0.36</v>
      </c>
      <c r="JR48" s="40" t="s">
        <v>5898</v>
      </c>
      <c r="JS48" s="40">
        <v>0.32</v>
      </c>
      <c r="JT48" s="40" t="s">
        <v>5898</v>
      </c>
      <c r="JU48" s="40">
        <v>0</v>
      </c>
      <c r="JV48" s="40" t="s">
        <v>5898</v>
      </c>
      <c r="JW48" s="40" t="s">
        <v>5898</v>
      </c>
      <c r="JX48" s="40" t="s">
        <v>5898</v>
      </c>
      <c r="JY48" s="40" t="s">
        <v>5898</v>
      </c>
      <c r="JZ48" s="40" t="s">
        <v>5898</v>
      </c>
      <c r="KA48" s="40" t="s">
        <v>5898</v>
      </c>
      <c r="KB48" s="40" t="s">
        <v>5898</v>
      </c>
      <c r="KC48" s="40" t="s">
        <v>5898</v>
      </c>
      <c r="KD48" s="40" t="s">
        <v>5898</v>
      </c>
      <c r="KE48" s="40" t="s">
        <v>5898</v>
      </c>
      <c r="KF48" s="40" t="s">
        <v>5898</v>
      </c>
      <c r="KG48" s="40" t="s">
        <v>5898</v>
      </c>
      <c r="KH48" s="40" t="s">
        <v>5898</v>
      </c>
      <c r="KI48" s="40" t="s">
        <v>5898</v>
      </c>
      <c r="KJ48" s="40" t="s">
        <v>5898</v>
      </c>
      <c r="KK48" s="40" t="s">
        <v>5898</v>
      </c>
      <c r="KL48" s="40" t="s">
        <v>5898</v>
      </c>
      <c r="KM48" s="40" t="s">
        <v>5898</v>
      </c>
      <c r="KN48" s="40" t="s">
        <v>5898</v>
      </c>
    </row>
    <row r="49" spans="1:300" x14ac:dyDescent="0.15">
      <c r="A49" s="53">
        <f>'2015年报分红率'!T51</f>
        <v>46</v>
      </c>
      <c r="B49" s="40" t="str">
        <f>'2015年报分红率'!U51</f>
        <v>300158.SZ</v>
      </c>
      <c r="C49" s="40" t="str">
        <f>'2015年报分红率'!V51</f>
        <v>振东制药</v>
      </c>
      <c r="D49" s="40" t="str">
        <f>[1]!EM_S_IPO_LISTEDDATE(B49)</f>
        <v>2011-01-07</v>
      </c>
      <c r="E49" s="166">
        <v>2</v>
      </c>
      <c r="F49" s="56" t="s">
        <v>5898</v>
      </c>
      <c r="G49" s="56">
        <v>17.04</v>
      </c>
      <c r="H49" s="157" t="s">
        <v>5898</v>
      </c>
      <c r="I49" s="158">
        <v>2.3474178403755871E-2</v>
      </c>
      <c r="J49" s="159">
        <v>5.0064786205521782E-3</v>
      </c>
      <c r="K49" s="154">
        <v>0.6</v>
      </c>
      <c r="L49" s="155" t="s">
        <v>5898</v>
      </c>
      <c r="M49" s="155" t="s">
        <v>5898</v>
      </c>
      <c r="N49" s="155" t="s">
        <v>5898</v>
      </c>
      <c r="O49" s="155">
        <v>0.2</v>
      </c>
      <c r="P49" s="155" t="s">
        <v>5898</v>
      </c>
      <c r="Q49" s="155" t="s">
        <v>5898</v>
      </c>
      <c r="R49" s="155" t="s">
        <v>5898</v>
      </c>
      <c r="S49" s="155" t="s">
        <v>5898</v>
      </c>
      <c r="T49" s="155" t="s">
        <v>5898</v>
      </c>
      <c r="U49" s="155" t="s">
        <v>5898</v>
      </c>
      <c r="V49" s="155" t="s">
        <v>5898</v>
      </c>
      <c r="W49" s="155" t="s">
        <v>5898</v>
      </c>
      <c r="X49" s="155" t="s">
        <v>5898</v>
      </c>
      <c r="Y49" s="155" t="s">
        <v>5898</v>
      </c>
      <c r="Z49" s="155" t="s">
        <v>5898</v>
      </c>
      <c r="AA49" s="155" t="s">
        <v>5898</v>
      </c>
      <c r="AB49" s="155" t="s">
        <v>5898</v>
      </c>
      <c r="AC49" s="155" t="s">
        <v>5898</v>
      </c>
      <c r="AD49" s="155" t="s">
        <v>5898</v>
      </c>
      <c r="AE49" s="155" t="s">
        <v>5898</v>
      </c>
      <c r="AF49" s="155" t="s">
        <v>5898</v>
      </c>
      <c r="AG49" s="155" t="s">
        <v>5898</v>
      </c>
      <c r="AH49" s="155" t="s">
        <v>5898</v>
      </c>
      <c r="AI49" s="155" t="s">
        <v>5898</v>
      </c>
      <c r="AJ49" s="155" t="s">
        <v>5898</v>
      </c>
      <c r="AK49" s="155" t="s">
        <v>5898</v>
      </c>
      <c r="AL49" s="155" t="s">
        <v>5898</v>
      </c>
      <c r="AM49" s="155" t="s">
        <v>5898</v>
      </c>
      <c r="AN49" s="155" t="s">
        <v>5898</v>
      </c>
      <c r="AO49" s="155" t="s">
        <v>5898</v>
      </c>
      <c r="AP49" s="155" t="s">
        <v>5898</v>
      </c>
      <c r="AQ49" s="155" t="s">
        <v>5898</v>
      </c>
      <c r="AR49" s="155" t="s">
        <v>5898</v>
      </c>
      <c r="AS49" s="155" t="s">
        <v>5898</v>
      </c>
      <c r="AT49" s="155" t="s">
        <v>5898</v>
      </c>
      <c r="AU49" s="155" t="s">
        <v>5898</v>
      </c>
      <c r="AV49" s="155" t="s">
        <v>5898</v>
      </c>
      <c r="AW49" s="155" t="s">
        <v>5898</v>
      </c>
      <c r="AX49" s="140" t="s">
        <v>5898</v>
      </c>
      <c r="AY49" s="154">
        <v>1</v>
      </c>
      <c r="AZ49" s="155">
        <v>1</v>
      </c>
      <c r="BA49" s="155">
        <v>1</v>
      </c>
      <c r="BB49" s="155">
        <v>1</v>
      </c>
      <c r="BC49" s="155">
        <v>1</v>
      </c>
      <c r="BD49" s="155">
        <v>1</v>
      </c>
      <c r="BE49" s="155">
        <v>1</v>
      </c>
      <c r="BF49" s="155">
        <v>1</v>
      </c>
      <c r="BG49" s="155">
        <v>1</v>
      </c>
      <c r="BH49" s="155">
        <v>1</v>
      </c>
      <c r="BI49" s="155">
        <v>1</v>
      </c>
      <c r="BJ49" s="155">
        <v>1</v>
      </c>
      <c r="BK49" s="155">
        <v>1</v>
      </c>
      <c r="BL49" s="155">
        <v>1</v>
      </c>
      <c r="BM49" s="155">
        <v>1</v>
      </c>
      <c r="BN49" s="155">
        <v>1</v>
      </c>
      <c r="BO49" s="155">
        <v>1</v>
      </c>
      <c r="BP49" s="155">
        <v>1</v>
      </c>
      <c r="BQ49" s="155">
        <v>1</v>
      </c>
      <c r="BR49" s="155">
        <v>1</v>
      </c>
      <c r="BS49" s="155">
        <v>1</v>
      </c>
      <c r="BT49" s="155">
        <v>1</v>
      </c>
      <c r="BU49" s="155">
        <v>1</v>
      </c>
      <c r="BV49" s="155">
        <v>1</v>
      </c>
      <c r="BW49" s="155">
        <v>1</v>
      </c>
      <c r="BX49" s="155">
        <v>1</v>
      </c>
      <c r="BY49" s="155">
        <v>1</v>
      </c>
      <c r="BZ49" s="155">
        <v>1</v>
      </c>
      <c r="CA49" s="155">
        <v>1</v>
      </c>
      <c r="CB49" s="155">
        <v>1</v>
      </c>
      <c r="CC49" s="155">
        <v>1</v>
      </c>
      <c r="CD49" s="155">
        <v>1</v>
      </c>
      <c r="CE49" s="155">
        <v>1</v>
      </c>
      <c r="CF49" s="155">
        <v>1</v>
      </c>
      <c r="CG49" s="155">
        <v>1</v>
      </c>
      <c r="CH49" s="155">
        <v>1</v>
      </c>
      <c r="CI49" s="155">
        <v>1</v>
      </c>
      <c r="CJ49" s="155">
        <v>1</v>
      </c>
      <c r="CK49" s="155">
        <v>1</v>
      </c>
      <c r="CL49" s="156">
        <v>1</v>
      </c>
      <c r="CM49" s="145" t="s">
        <v>5898</v>
      </c>
      <c r="CN49" s="146" t="s">
        <v>5898</v>
      </c>
      <c r="CO49" s="146" t="s">
        <v>5898</v>
      </c>
      <c r="CP49" s="146" t="s">
        <v>5898</v>
      </c>
      <c r="CQ49" s="146" t="s">
        <v>5898</v>
      </c>
      <c r="CR49" s="146" t="s">
        <v>5898</v>
      </c>
      <c r="CS49" s="146" t="s">
        <v>5898</v>
      </c>
      <c r="CT49" s="146" t="s">
        <v>5898</v>
      </c>
      <c r="CU49" s="146" t="s">
        <v>5898</v>
      </c>
      <c r="CV49" s="146" t="s">
        <v>5898</v>
      </c>
      <c r="CW49" s="146" t="s">
        <v>5898</v>
      </c>
      <c r="CX49" s="146" t="s">
        <v>5898</v>
      </c>
      <c r="CY49" s="146" t="s">
        <v>5898</v>
      </c>
      <c r="CZ49" s="146" t="s">
        <v>5898</v>
      </c>
      <c r="DA49" s="146" t="s">
        <v>5898</v>
      </c>
      <c r="DB49" s="146" t="s">
        <v>5898</v>
      </c>
      <c r="DC49" s="146" t="s">
        <v>5898</v>
      </c>
      <c r="DD49" s="146" t="s">
        <v>5898</v>
      </c>
      <c r="DE49" s="146" t="s">
        <v>5898</v>
      </c>
      <c r="DF49" s="146" t="s">
        <v>5898</v>
      </c>
      <c r="DG49" s="146" t="s">
        <v>5898</v>
      </c>
      <c r="DH49" s="146" t="s">
        <v>5898</v>
      </c>
      <c r="DI49" s="146" t="s">
        <v>5898</v>
      </c>
      <c r="DJ49" s="146" t="s">
        <v>5898</v>
      </c>
      <c r="DK49" s="146" t="s">
        <v>5898</v>
      </c>
      <c r="DL49" s="146" t="s">
        <v>5898</v>
      </c>
      <c r="DM49" s="146" t="s">
        <v>5898</v>
      </c>
      <c r="DN49" s="146" t="s">
        <v>5898</v>
      </c>
      <c r="DO49" s="146" t="s">
        <v>5898</v>
      </c>
      <c r="DP49" s="146" t="s">
        <v>5898</v>
      </c>
      <c r="DQ49" s="146" t="s">
        <v>5898</v>
      </c>
      <c r="DR49" s="146" t="s">
        <v>5898</v>
      </c>
      <c r="DS49" s="146" t="s">
        <v>5898</v>
      </c>
      <c r="DT49" s="146" t="s">
        <v>5898</v>
      </c>
      <c r="DU49" s="146" t="s">
        <v>5898</v>
      </c>
      <c r="DV49" s="146" t="s">
        <v>5898</v>
      </c>
      <c r="DW49" s="146" t="s">
        <v>5898</v>
      </c>
      <c r="DX49" s="146" t="s">
        <v>5898</v>
      </c>
      <c r="DY49" s="146" t="s">
        <v>5898</v>
      </c>
      <c r="DZ49" s="147" t="s">
        <v>5898</v>
      </c>
      <c r="EA49" s="131">
        <v>3.0379746835443037E-2</v>
      </c>
      <c r="EB49" s="135">
        <v>1.968503937007874E-2</v>
      </c>
      <c r="EC49" s="135">
        <v>0</v>
      </c>
      <c r="ED49" s="135">
        <v>0</v>
      </c>
      <c r="EE49" s="135">
        <v>0</v>
      </c>
      <c r="EF49" s="135">
        <v>0</v>
      </c>
      <c r="EG49" s="135">
        <v>0</v>
      </c>
      <c r="EH49" s="135">
        <v>0</v>
      </c>
      <c r="EI49" s="135">
        <v>0</v>
      </c>
      <c r="EJ49" s="135">
        <v>0</v>
      </c>
      <c r="EK49" s="123">
        <v>3.0379746835443037E-2</v>
      </c>
      <c r="EL49" s="124">
        <v>0</v>
      </c>
      <c r="EM49" s="124">
        <v>0</v>
      </c>
      <c r="EN49" s="124">
        <v>0</v>
      </c>
      <c r="EO49" s="124">
        <v>1.968503937007874E-2</v>
      </c>
      <c r="EP49" s="124">
        <v>0</v>
      </c>
      <c r="EQ49" s="124">
        <v>0</v>
      </c>
      <c r="ER49" s="124">
        <v>0</v>
      </c>
      <c r="ES49" s="124">
        <v>0</v>
      </c>
      <c r="ET49" s="124">
        <v>0</v>
      </c>
      <c r="EU49" s="124">
        <v>0</v>
      </c>
      <c r="EV49" s="124">
        <v>0</v>
      </c>
      <c r="EW49" s="124">
        <v>0</v>
      </c>
      <c r="EX49" s="124">
        <v>0</v>
      </c>
      <c r="EY49" s="124">
        <v>0</v>
      </c>
      <c r="EZ49" s="124">
        <v>0</v>
      </c>
      <c r="FA49" s="124">
        <v>0</v>
      </c>
      <c r="FB49" s="124">
        <v>0</v>
      </c>
      <c r="FC49" s="124">
        <v>0</v>
      </c>
      <c r="FD49" s="124">
        <v>0</v>
      </c>
      <c r="FE49" s="124">
        <v>0</v>
      </c>
      <c r="FF49" s="124">
        <v>0</v>
      </c>
      <c r="FG49" s="124">
        <v>0</v>
      </c>
      <c r="FH49" s="124">
        <v>0</v>
      </c>
      <c r="FI49" s="124">
        <v>0</v>
      </c>
      <c r="FJ49" s="124">
        <v>0</v>
      </c>
      <c r="FK49" s="124">
        <v>0</v>
      </c>
      <c r="FL49" s="124">
        <v>0</v>
      </c>
      <c r="FM49" s="124">
        <v>0</v>
      </c>
      <c r="FN49" s="124">
        <v>0</v>
      </c>
      <c r="FO49" s="124">
        <v>0</v>
      </c>
      <c r="FP49" s="124">
        <v>0</v>
      </c>
      <c r="FQ49" s="124">
        <v>0</v>
      </c>
      <c r="FR49" s="124">
        <v>0</v>
      </c>
      <c r="FS49" s="124">
        <v>0</v>
      </c>
      <c r="FT49" s="124">
        <v>0</v>
      </c>
      <c r="FU49" s="124">
        <v>0</v>
      </c>
      <c r="FV49" s="124">
        <v>0</v>
      </c>
      <c r="FW49" s="124">
        <v>0</v>
      </c>
      <c r="FX49" s="125">
        <v>0</v>
      </c>
      <c r="FY49" s="50" t="s">
        <v>5976</v>
      </c>
      <c r="FZ49" s="88" t="s">
        <v>5898</v>
      </c>
      <c r="GA49" s="88" t="s">
        <v>6469</v>
      </c>
      <c r="GB49" s="88" t="s">
        <v>5898</v>
      </c>
      <c r="GC49" s="88" t="s">
        <v>6199</v>
      </c>
      <c r="GD49" s="88" t="s">
        <v>5898</v>
      </c>
      <c r="GE49" s="88" t="s">
        <v>5898</v>
      </c>
      <c r="GF49" s="88" t="s">
        <v>5898</v>
      </c>
      <c r="GG49" s="88" t="s">
        <v>5898</v>
      </c>
      <c r="GH49" s="88" t="s">
        <v>5898</v>
      </c>
      <c r="GI49" s="88" t="s">
        <v>5898</v>
      </c>
      <c r="GJ49" s="88" t="s">
        <v>5898</v>
      </c>
      <c r="GK49" s="88" t="s">
        <v>5898</v>
      </c>
      <c r="GL49" s="88" t="s">
        <v>5898</v>
      </c>
      <c r="GM49" s="88" t="s">
        <v>5898</v>
      </c>
      <c r="GN49" s="88" t="s">
        <v>5898</v>
      </c>
      <c r="GO49" s="88" t="s">
        <v>5898</v>
      </c>
      <c r="GP49" s="88" t="s">
        <v>5898</v>
      </c>
      <c r="GQ49" s="88" t="s">
        <v>5898</v>
      </c>
      <c r="GR49" s="88" t="s">
        <v>5898</v>
      </c>
      <c r="GS49" s="88" t="s">
        <v>5898</v>
      </c>
      <c r="GT49" s="88" t="s">
        <v>5898</v>
      </c>
      <c r="GU49" s="88" t="s">
        <v>5898</v>
      </c>
      <c r="GV49" s="88" t="s">
        <v>5898</v>
      </c>
      <c r="GW49" s="88" t="s">
        <v>5898</v>
      </c>
      <c r="GX49" s="88" t="s">
        <v>5898</v>
      </c>
      <c r="GY49" s="88" t="s">
        <v>5898</v>
      </c>
      <c r="GZ49" s="88" t="s">
        <v>5898</v>
      </c>
      <c r="HA49" s="88" t="s">
        <v>5898</v>
      </c>
      <c r="HB49" s="88" t="s">
        <v>5898</v>
      </c>
      <c r="HC49" s="88" t="s">
        <v>5898</v>
      </c>
      <c r="HD49" s="88" t="s">
        <v>5898</v>
      </c>
      <c r="HE49" s="88" t="s">
        <v>5898</v>
      </c>
      <c r="HF49" s="88" t="s">
        <v>5898</v>
      </c>
      <c r="HG49" s="88" t="s">
        <v>5898</v>
      </c>
      <c r="HH49" s="88" t="s">
        <v>5898</v>
      </c>
      <c r="HI49" s="88" t="s">
        <v>5898</v>
      </c>
      <c r="HJ49" s="88" t="s">
        <v>5898</v>
      </c>
      <c r="HK49" s="88" t="s">
        <v>5898</v>
      </c>
      <c r="HL49" s="88" t="s">
        <v>5898</v>
      </c>
      <c r="HM49" s="89">
        <v>19.75</v>
      </c>
      <c r="HN49" s="90" t="s">
        <v>5898</v>
      </c>
      <c r="HO49" s="90">
        <v>25.09</v>
      </c>
      <c r="HP49" s="90" t="s">
        <v>5898</v>
      </c>
      <c r="HQ49" s="90">
        <v>10.16</v>
      </c>
      <c r="HR49" s="90" t="s">
        <v>5898</v>
      </c>
      <c r="HS49" s="90" t="s">
        <v>5898</v>
      </c>
      <c r="HT49" s="90" t="s">
        <v>5898</v>
      </c>
      <c r="HU49" s="90" t="s">
        <v>5898</v>
      </c>
      <c r="HV49" s="90" t="s">
        <v>5898</v>
      </c>
      <c r="HW49" s="90" t="s">
        <v>5898</v>
      </c>
      <c r="HX49" s="90" t="s">
        <v>5898</v>
      </c>
      <c r="HY49" s="90" t="s">
        <v>5898</v>
      </c>
      <c r="HZ49" s="90" t="s">
        <v>5898</v>
      </c>
      <c r="IA49" s="90" t="s">
        <v>5898</v>
      </c>
      <c r="IB49" s="90" t="s">
        <v>5898</v>
      </c>
      <c r="IC49" s="90" t="s">
        <v>5898</v>
      </c>
      <c r="ID49" s="90" t="s">
        <v>5898</v>
      </c>
      <c r="IE49" s="90" t="s">
        <v>5898</v>
      </c>
      <c r="IF49" s="90" t="s">
        <v>5898</v>
      </c>
      <c r="IG49" s="90" t="s">
        <v>5898</v>
      </c>
      <c r="IH49" s="90" t="s">
        <v>5898</v>
      </c>
      <c r="II49" s="90" t="s">
        <v>5898</v>
      </c>
      <c r="IJ49" s="90" t="s">
        <v>5898</v>
      </c>
      <c r="IK49" s="90" t="s">
        <v>5898</v>
      </c>
      <c r="IL49" s="90" t="s">
        <v>5898</v>
      </c>
      <c r="IM49" s="90" t="s">
        <v>5898</v>
      </c>
      <c r="IN49" s="90" t="s">
        <v>5898</v>
      </c>
      <c r="IO49" s="90" t="s">
        <v>5898</v>
      </c>
      <c r="IP49" s="90" t="s">
        <v>5898</v>
      </c>
      <c r="IQ49" s="90" t="s">
        <v>5898</v>
      </c>
      <c r="IR49" s="90" t="s">
        <v>5898</v>
      </c>
      <c r="IS49" s="90" t="s">
        <v>5898</v>
      </c>
      <c r="IT49" s="90" t="s">
        <v>5898</v>
      </c>
      <c r="IU49" s="90" t="s">
        <v>5898</v>
      </c>
      <c r="IV49" s="90" t="s">
        <v>5898</v>
      </c>
      <c r="IW49" s="90" t="s">
        <v>5898</v>
      </c>
      <c r="IX49" s="90" t="s">
        <v>5898</v>
      </c>
      <c r="IY49" s="90" t="s">
        <v>5898</v>
      </c>
      <c r="IZ49" s="103" t="s">
        <v>5898</v>
      </c>
      <c r="JA49" s="50">
        <v>0.6</v>
      </c>
      <c r="JB49" s="40" t="s">
        <v>5898</v>
      </c>
      <c r="JC49" s="40" t="s">
        <v>5898</v>
      </c>
      <c r="JD49" s="40" t="s">
        <v>5898</v>
      </c>
      <c r="JE49" s="40">
        <v>0.2</v>
      </c>
      <c r="JF49" s="40" t="s">
        <v>5898</v>
      </c>
      <c r="JG49" s="40" t="s">
        <v>5898</v>
      </c>
      <c r="JH49" s="40" t="s">
        <v>5898</v>
      </c>
      <c r="JI49" s="40" t="s">
        <v>5898</v>
      </c>
      <c r="JJ49" s="40" t="s">
        <v>5898</v>
      </c>
      <c r="JK49" s="40" t="s">
        <v>5898</v>
      </c>
      <c r="JL49" s="40" t="s">
        <v>5898</v>
      </c>
      <c r="JM49" s="40" t="s">
        <v>5898</v>
      </c>
      <c r="JN49" s="40" t="s">
        <v>5898</v>
      </c>
      <c r="JO49" s="40" t="s">
        <v>5898</v>
      </c>
      <c r="JP49" s="40" t="s">
        <v>5898</v>
      </c>
      <c r="JQ49" s="40" t="s">
        <v>5898</v>
      </c>
      <c r="JR49" s="40" t="s">
        <v>5898</v>
      </c>
      <c r="JS49" s="40" t="s">
        <v>5898</v>
      </c>
      <c r="JT49" s="40" t="s">
        <v>5898</v>
      </c>
      <c r="JU49" s="40" t="s">
        <v>5898</v>
      </c>
      <c r="JV49" s="40" t="s">
        <v>5898</v>
      </c>
      <c r="JW49" s="40" t="s">
        <v>5898</v>
      </c>
      <c r="JX49" s="40" t="s">
        <v>5898</v>
      </c>
      <c r="JY49" s="40" t="s">
        <v>5898</v>
      </c>
      <c r="JZ49" s="40" t="s">
        <v>5898</v>
      </c>
      <c r="KA49" s="40" t="s">
        <v>5898</v>
      </c>
      <c r="KB49" s="40" t="s">
        <v>5898</v>
      </c>
      <c r="KC49" s="40" t="s">
        <v>5898</v>
      </c>
      <c r="KD49" s="40" t="s">
        <v>5898</v>
      </c>
      <c r="KE49" s="40" t="s">
        <v>5898</v>
      </c>
      <c r="KF49" s="40" t="s">
        <v>5898</v>
      </c>
      <c r="KG49" s="40" t="s">
        <v>5898</v>
      </c>
      <c r="KH49" s="40" t="s">
        <v>5898</v>
      </c>
      <c r="KI49" s="40" t="s">
        <v>5898</v>
      </c>
      <c r="KJ49" s="40" t="s">
        <v>5898</v>
      </c>
      <c r="KK49" s="40" t="s">
        <v>5898</v>
      </c>
      <c r="KL49" s="40" t="s">
        <v>5898</v>
      </c>
      <c r="KM49" s="40" t="s">
        <v>5898</v>
      </c>
      <c r="KN49" s="40" t="s">
        <v>5898</v>
      </c>
    </row>
    <row r="50" spans="1:300" x14ac:dyDescent="0.15">
      <c r="A50" s="53">
        <f>'2015年报分红率'!T52</f>
        <v>47</v>
      </c>
      <c r="B50" s="40" t="str">
        <f>'2015年报分红率'!U52</f>
        <v>600000.SH</v>
      </c>
      <c r="C50" s="40" t="str">
        <f>'2015年报分红率'!V52</f>
        <v>浦发银行</v>
      </c>
      <c r="D50" s="40" t="str">
        <f>[1]!EM_S_IPO_LISTEDDATE(B50)</f>
        <v>1999-11-10</v>
      </c>
      <c r="E50" s="166">
        <v>5</v>
      </c>
      <c r="F50" s="56" t="s">
        <v>5898</v>
      </c>
      <c r="G50" s="56">
        <v>18.03</v>
      </c>
      <c r="H50" s="157" t="s">
        <v>5898</v>
      </c>
      <c r="I50" s="158">
        <v>1.2334283971159177E-2</v>
      </c>
      <c r="J50" s="159">
        <v>5.6887203062448771E-3</v>
      </c>
      <c r="K50" s="154">
        <v>1.1638713999999999</v>
      </c>
      <c r="L50" s="155" t="s">
        <v>5898</v>
      </c>
      <c r="M50" s="155" t="s">
        <v>5898</v>
      </c>
      <c r="N50" s="155" t="s">
        <v>5898</v>
      </c>
      <c r="O50" s="155">
        <v>0.2</v>
      </c>
      <c r="P50" s="155" t="s">
        <v>5898</v>
      </c>
      <c r="Q50" s="155" t="s">
        <v>5898</v>
      </c>
      <c r="R50" s="155" t="s">
        <v>5898</v>
      </c>
      <c r="S50" s="155">
        <v>0.2</v>
      </c>
      <c r="T50" s="155" t="s">
        <v>5898</v>
      </c>
      <c r="U50" s="155" t="s">
        <v>5898</v>
      </c>
      <c r="V50" s="155" t="s">
        <v>5898</v>
      </c>
      <c r="W50" s="155">
        <v>0.06</v>
      </c>
      <c r="X50" s="155" t="s">
        <v>5898</v>
      </c>
      <c r="Y50" s="155">
        <v>0</v>
      </c>
      <c r="Z50" s="155" t="s">
        <v>5898</v>
      </c>
      <c r="AA50" s="155">
        <v>0.3</v>
      </c>
      <c r="AB50" s="155" t="s">
        <v>5898</v>
      </c>
      <c r="AC50" s="155" t="s">
        <v>5898</v>
      </c>
      <c r="AD50" s="155" t="s">
        <v>5898</v>
      </c>
      <c r="AE50" s="155">
        <v>0.3</v>
      </c>
      <c r="AF50" s="155" t="s">
        <v>5898</v>
      </c>
      <c r="AG50" s="155" t="s">
        <v>5898</v>
      </c>
      <c r="AH50" s="155" t="s">
        <v>5898</v>
      </c>
      <c r="AI50" s="155" t="s">
        <v>5898</v>
      </c>
      <c r="AJ50" s="155" t="s">
        <v>5898</v>
      </c>
      <c r="AK50" s="155" t="s">
        <v>5898</v>
      </c>
      <c r="AL50" s="155" t="s">
        <v>5898</v>
      </c>
      <c r="AM50" s="155" t="s">
        <v>5898</v>
      </c>
      <c r="AN50" s="155" t="s">
        <v>5898</v>
      </c>
      <c r="AO50" s="155" t="s">
        <v>5898</v>
      </c>
      <c r="AP50" s="155" t="s">
        <v>5898</v>
      </c>
      <c r="AQ50" s="155" t="s">
        <v>5898</v>
      </c>
      <c r="AR50" s="155" t="s">
        <v>5898</v>
      </c>
      <c r="AS50" s="155" t="s">
        <v>5898</v>
      </c>
      <c r="AT50" s="155" t="s">
        <v>5898</v>
      </c>
      <c r="AU50" s="155" t="s">
        <v>5898</v>
      </c>
      <c r="AV50" s="155" t="s">
        <v>5898</v>
      </c>
      <c r="AW50" s="155" t="s">
        <v>5898</v>
      </c>
      <c r="AX50" s="140" t="s">
        <v>5898</v>
      </c>
      <c r="AY50" s="154">
        <v>2</v>
      </c>
      <c r="AZ50" s="155">
        <v>2</v>
      </c>
      <c r="BA50" s="155">
        <v>2</v>
      </c>
      <c r="BB50" s="155">
        <v>2</v>
      </c>
      <c r="BC50" s="155">
        <v>2</v>
      </c>
      <c r="BD50" s="155">
        <v>2</v>
      </c>
      <c r="BE50" s="155">
        <v>2</v>
      </c>
      <c r="BF50" s="155">
        <v>2</v>
      </c>
      <c r="BG50" s="155">
        <v>2</v>
      </c>
      <c r="BH50" s="155">
        <v>2</v>
      </c>
      <c r="BI50" s="155">
        <v>2</v>
      </c>
      <c r="BJ50" s="155">
        <v>2</v>
      </c>
      <c r="BK50" s="155">
        <v>2</v>
      </c>
      <c r="BL50" s="155">
        <v>2</v>
      </c>
      <c r="BM50" s="155">
        <v>2</v>
      </c>
      <c r="BN50" s="155">
        <v>2</v>
      </c>
      <c r="BO50" s="155">
        <v>1</v>
      </c>
      <c r="BP50" s="155">
        <v>1</v>
      </c>
      <c r="BQ50" s="155">
        <v>1</v>
      </c>
      <c r="BR50" s="155">
        <v>1</v>
      </c>
      <c r="BS50" s="155">
        <v>1</v>
      </c>
      <c r="BT50" s="155">
        <v>1</v>
      </c>
      <c r="BU50" s="155">
        <v>1</v>
      </c>
      <c r="BV50" s="155">
        <v>1</v>
      </c>
      <c r="BW50" s="155">
        <v>1</v>
      </c>
      <c r="BX50" s="155">
        <v>1</v>
      </c>
      <c r="BY50" s="155">
        <v>1</v>
      </c>
      <c r="BZ50" s="155">
        <v>1</v>
      </c>
      <c r="CA50" s="155">
        <v>1</v>
      </c>
      <c r="CB50" s="155">
        <v>1</v>
      </c>
      <c r="CC50" s="155">
        <v>1</v>
      </c>
      <c r="CD50" s="155">
        <v>1</v>
      </c>
      <c r="CE50" s="155">
        <v>1</v>
      </c>
      <c r="CF50" s="155">
        <v>1</v>
      </c>
      <c r="CG50" s="155">
        <v>1</v>
      </c>
      <c r="CH50" s="155">
        <v>1</v>
      </c>
      <c r="CI50" s="155">
        <v>1</v>
      </c>
      <c r="CJ50" s="155">
        <v>1</v>
      </c>
      <c r="CK50" s="155">
        <v>1</v>
      </c>
      <c r="CL50" s="156">
        <v>1</v>
      </c>
      <c r="CM50" s="145" t="s">
        <v>5898</v>
      </c>
      <c r="CN50" s="146" t="s">
        <v>5898</v>
      </c>
      <c r="CO50" s="146" t="s">
        <v>5898</v>
      </c>
      <c r="CP50" s="146" t="s">
        <v>5898</v>
      </c>
      <c r="CQ50" s="146" t="s">
        <v>5898</v>
      </c>
      <c r="CR50" s="146" t="s">
        <v>5898</v>
      </c>
      <c r="CS50" s="146" t="s">
        <v>5898</v>
      </c>
      <c r="CT50" s="146" t="s">
        <v>5898</v>
      </c>
      <c r="CU50" s="146" t="s">
        <v>5898</v>
      </c>
      <c r="CV50" s="146" t="s">
        <v>5898</v>
      </c>
      <c r="CW50" s="146" t="s">
        <v>5898</v>
      </c>
      <c r="CX50" s="146" t="s">
        <v>5898</v>
      </c>
      <c r="CY50" s="146" t="s">
        <v>5898</v>
      </c>
      <c r="CZ50" s="146" t="s">
        <v>5898</v>
      </c>
      <c r="DA50" s="146" t="s">
        <v>5898</v>
      </c>
      <c r="DB50" s="146" t="s">
        <v>5898</v>
      </c>
      <c r="DC50" s="146">
        <v>1</v>
      </c>
      <c r="DD50" s="146" t="s">
        <v>5898</v>
      </c>
      <c r="DE50" s="146" t="s">
        <v>5898</v>
      </c>
      <c r="DF50" s="146" t="s">
        <v>5898</v>
      </c>
      <c r="DG50" s="146" t="s">
        <v>5898</v>
      </c>
      <c r="DH50" s="146" t="s">
        <v>5898</v>
      </c>
      <c r="DI50" s="146" t="s">
        <v>5898</v>
      </c>
      <c r="DJ50" s="146" t="s">
        <v>5898</v>
      </c>
      <c r="DK50" s="146" t="s">
        <v>5898</v>
      </c>
      <c r="DL50" s="146" t="s">
        <v>5898</v>
      </c>
      <c r="DM50" s="146" t="s">
        <v>5898</v>
      </c>
      <c r="DN50" s="146" t="s">
        <v>5898</v>
      </c>
      <c r="DO50" s="146" t="s">
        <v>5898</v>
      </c>
      <c r="DP50" s="146" t="s">
        <v>5898</v>
      </c>
      <c r="DQ50" s="146" t="s">
        <v>5898</v>
      </c>
      <c r="DR50" s="146" t="s">
        <v>5898</v>
      </c>
      <c r="DS50" s="146" t="s">
        <v>5898</v>
      </c>
      <c r="DT50" s="146" t="s">
        <v>5898</v>
      </c>
      <c r="DU50" s="146" t="s">
        <v>5898</v>
      </c>
      <c r="DV50" s="146" t="s">
        <v>5898</v>
      </c>
      <c r="DW50" s="146" t="s">
        <v>5898</v>
      </c>
      <c r="DX50" s="146" t="s">
        <v>5898</v>
      </c>
      <c r="DY50" s="146" t="s">
        <v>5898</v>
      </c>
      <c r="DZ50" s="147" t="s">
        <v>5898</v>
      </c>
      <c r="EA50" s="131">
        <v>2.8737565432098763E-2</v>
      </c>
      <c r="EB50" s="135">
        <v>7.5930144267274116E-3</v>
      </c>
      <c r="EC50" s="135">
        <v>7.2886297376093291E-3</v>
      </c>
      <c r="ED50" s="135">
        <v>3.3670033670033669E-3</v>
      </c>
      <c r="EE50" s="135">
        <v>9.9009900990099011E-3</v>
      </c>
      <c r="EF50" s="135">
        <v>0</v>
      </c>
      <c r="EG50" s="135">
        <v>0</v>
      </c>
      <c r="EH50" s="135">
        <v>0</v>
      </c>
      <c r="EI50" s="135">
        <v>0</v>
      </c>
      <c r="EJ50" s="135">
        <v>0</v>
      </c>
      <c r="EK50" s="123">
        <v>2.8737565432098763E-2</v>
      </c>
      <c r="EL50" s="124">
        <v>0</v>
      </c>
      <c r="EM50" s="124">
        <v>0</v>
      </c>
      <c r="EN50" s="124">
        <v>0</v>
      </c>
      <c r="EO50" s="124">
        <v>7.5930144267274116E-3</v>
      </c>
      <c r="EP50" s="124">
        <v>0</v>
      </c>
      <c r="EQ50" s="124">
        <v>0</v>
      </c>
      <c r="ER50" s="124">
        <v>0</v>
      </c>
      <c r="ES50" s="124">
        <v>7.2886297376093291E-3</v>
      </c>
      <c r="ET50" s="124">
        <v>0</v>
      </c>
      <c r="EU50" s="124">
        <v>0</v>
      </c>
      <c r="EV50" s="124">
        <v>0</v>
      </c>
      <c r="EW50" s="124">
        <v>3.3670033670033669E-3</v>
      </c>
      <c r="EX50" s="124">
        <v>0</v>
      </c>
      <c r="EY50" s="124">
        <v>0</v>
      </c>
      <c r="EZ50" s="124">
        <v>0</v>
      </c>
      <c r="FA50" s="124">
        <v>9.9009900990099011E-3</v>
      </c>
      <c r="FB50" s="124">
        <v>0</v>
      </c>
      <c r="FC50" s="124">
        <v>0</v>
      </c>
      <c r="FD50" s="124">
        <v>0</v>
      </c>
      <c r="FE50" s="124">
        <v>0</v>
      </c>
      <c r="FF50" s="124">
        <v>0</v>
      </c>
      <c r="FG50" s="124">
        <v>0</v>
      </c>
      <c r="FH50" s="124">
        <v>0</v>
      </c>
      <c r="FI50" s="124">
        <v>0</v>
      </c>
      <c r="FJ50" s="124">
        <v>0</v>
      </c>
      <c r="FK50" s="124">
        <v>0</v>
      </c>
      <c r="FL50" s="124">
        <v>0</v>
      </c>
      <c r="FM50" s="124">
        <v>0</v>
      </c>
      <c r="FN50" s="124">
        <v>0</v>
      </c>
      <c r="FO50" s="124">
        <v>0</v>
      </c>
      <c r="FP50" s="124">
        <v>0</v>
      </c>
      <c r="FQ50" s="124">
        <v>0</v>
      </c>
      <c r="FR50" s="124">
        <v>0</v>
      </c>
      <c r="FS50" s="124">
        <v>0</v>
      </c>
      <c r="FT50" s="124">
        <v>0</v>
      </c>
      <c r="FU50" s="124">
        <v>0</v>
      </c>
      <c r="FV50" s="124">
        <v>0</v>
      </c>
      <c r="FW50" s="124">
        <v>0</v>
      </c>
      <c r="FX50" s="125">
        <v>0</v>
      </c>
      <c r="FY50" s="50" t="s">
        <v>5916</v>
      </c>
      <c r="FZ50" s="88" t="s">
        <v>5898</v>
      </c>
      <c r="GA50" s="88" t="s">
        <v>6546</v>
      </c>
      <c r="GB50" s="88" t="s">
        <v>5898</v>
      </c>
      <c r="GC50" s="88" t="s">
        <v>6218</v>
      </c>
      <c r="GD50" s="88" t="s">
        <v>5898</v>
      </c>
      <c r="GE50" s="88" t="s">
        <v>6444</v>
      </c>
      <c r="GF50" s="88" t="s">
        <v>5898</v>
      </c>
      <c r="GG50" s="88" t="s">
        <v>6003</v>
      </c>
      <c r="GH50" s="88" t="s">
        <v>5898</v>
      </c>
      <c r="GI50" s="88" t="s">
        <v>6587</v>
      </c>
      <c r="GJ50" s="88" t="s">
        <v>5898</v>
      </c>
      <c r="GK50" s="88" t="s">
        <v>5995</v>
      </c>
      <c r="GL50" s="88" t="s">
        <v>5898</v>
      </c>
      <c r="GM50" s="88" t="s">
        <v>6471</v>
      </c>
      <c r="GN50" s="88" t="s">
        <v>5898</v>
      </c>
      <c r="GO50" s="88" t="s">
        <v>6219</v>
      </c>
      <c r="GP50" s="88" t="s">
        <v>5898</v>
      </c>
      <c r="GQ50" s="88" t="s">
        <v>6430</v>
      </c>
      <c r="GR50" s="88" t="s">
        <v>5898</v>
      </c>
      <c r="GS50" s="88" t="s">
        <v>6117</v>
      </c>
      <c r="GT50" s="88" t="s">
        <v>5898</v>
      </c>
      <c r="GU50" s="88" t="s">
        <v>5898</v>
      </c>
      <c r="GV50" s="88" t="s">
        <v>5898</v>
      </c>
      <c r="GW50" s="88" t="s">
        <v>5898</v>
      </c>
      <c r="GX50" s="88" t="s">
        <v>5898</v>
      </c>
      <c r="GY50" s="88" t="s">
        <v>5898</v>
      </c>
      <c r="GZ50" s="88" t="s">
        <v>5898</v>
      </c>
      <c r="HA50" s="88" t="s">
        <v>5898</v>
      </c>
      <c r="HB50" s="88" t="s">
        <v>5898</v>
      </c>
      <c r="HC50" s="88" t="s">
        <v>5898</v>
      </c>
      <c r="HD50" s="88" t="s">
        <v>5898</v>
      </c>
      <c r="HE50" s="88" t="s">
        <v>5898</v>
      </c>
      <c r="HF50" s="88" t="s">
        <v>5898</v>
      </c>
      <c r="HG50" s="88" t="s">
        <v>5898</v>
      </c>
      <c r="HH50" s="88" t="s">
        <v>5898</v>
      </c>
      <c r="HI50" s="88" t="s">
        <v>5898</v>
      </c>
      <c r="HJ50" s="88" t="s">
        <v>5898</v>
      </c>
      <c r="HK50" s="88" t="s">
        <v>5898</v>
      </c>
      <c r="HL50" s="88" t="s">
        <v>5898</v>
      </c>
      <c r="HM50" s="89">
        <v>20.25</v>
      </c>
      <c r="HN50" s="90" t="s">
        <v>5898</v>
      </c>
      <c r="HO50" s="90">
        <v>18.899999999999999</v>
      </c>
      <c r="HP50" s="90" t="s">
        <v>5898</v>
      </c>
      <c r="HQ50" s="90">
        <v>13.17</v>
      </c>
      <c r="HR50" s="90" t="s">
        <v>5898</v>
      </c>
      <c r="HS50" s="90">
        <v>13.79</v>
      </c>
      <c r="HT50" s="90" t="s">
        <v>5898</v>
      </c>
      <c r="HU50" s="90">
        <v>13.72</v>
      </c>
      <c r="HV50" s="90" t="s">
        <v>5898</v>
      </c>
      <c r="HW50" s="90">
        <v>10.23</v>
      </c>
      <c r="HX50" s="90" t="s">
        <v>5898</v>
      </c>
      <c r="HY50" s="90">
        <v>8.91</v>
      </c>
      <c r="HZ50" s="90" t="s">
        <v>5898</v>
      </c>
      <c r="IA50" s="90">
        <v>25.07</v>
      </c>
      <c r="IB50" s="90" t="s">
        <v>5898</v>
      </c>
      <c r="IC50" s="90">
        <v>30.3</v>
      </c>
      <c r="ID50" s="90" t="s">
        <v>5898</v>
      </c>
      <c r="IE50" s="90">
        <v>30.48</v>
      </c>
      <c r="IF50" s="90" t="s">
        <v>5898</v>
      </c>
      <c r="IG50" s="90" t="s">
        <v>5898</v>
      </c>
      <c r="IH50" s="90" t="s">
        <v>5898</v>
      </c>
      <c r="II50" s="90" t="s">
        <v>5898</v>
      </c>
      <c r="IJ50" s="90" t="s">
        <v>5898</v>
      </c>
      <c r="IK50" s="90" t="s">
        <v>5898</v>
      </c>
      <c r="IL50" s="90" t="s">
        <v>5898</v>
      </c>
      <c r="IM50" s="90" t="s">
        <v>5898</v>
      </c>
      <c r="IN50" s="90" t="s">
        <v>5898</v>
      </c>
      <c r="IO50" s="90" t="s">
        <v>5898</v>
      </c>
      <c r="IP50" s="90" t="s">
        <v>5898</v>
      </c>
      <c r="IQ50" s="90" t="s">
        <v>5898</v>
      </c>
      <c r="IR50" s="90" t="s">
        <v>5898</v>
      </c>
      <c r="IS50" s="90" t="s">
        <v>5898</v>
      </c>
      <c r="IT50" s="90" t="s">
        <v>5898</v>
      </c>
      <c r="IU50" s="90" t="s">
        <v>5898</v>
      </c>
      <c r="IV50" s="90" t="s">
        <v>5898</v>
      </c>
      <c r="IW50" s="90" t="s">
        <v>5898</v>
      </c>
      <c r="IX50" s="90" t="s">
        <v>5898</v>
      </c>
      <c r="IY50" s="90" t="s">
        <v>5898</v>
      </c>
      <c r="IZ50" s="103" t="s">
        <v>5898</v>
      </c>
      <c r="JA50" s="50">
        <v>0.58193569999999994</v>
      </c>
      <c r="JB50" s="40" t="s">
        <v>5898</v>
      </c>
      <c r="JC50" s="40" t="s">
        <v>5898</v>
      </c>
      <c r="JD50" s="40" t="s">
        <v>5898</v>
      </c>
      <c r="JE50" s="40">
        <v>0.1</v>
      </c>
      <c r="JF50" s="40" t="s">
        <v>5898</v>
      </c>
      <c r="JG50" s="40" t="s">
        <v>5898</v>
      </c>
      <c r="JH50" s="40" t="s">
        <v>5898</v>
      </c>
      <c r="JI50" s="40">
        <v>0.1</v>
      </c>
      <c r="JJ50" s="40" t="s">
        <v>5898</v>
      </c>
      <c r="JK50" s="40" t="s">
        <v>5898</v>
      </c>
      <c r="JL50" s="40" t="s">
        <v>5898</v>
      </c>
      <c r="JM50" s="40">
        <v>0.03</v>
      </c>
      <c r="JN50" s="40" t="s">
        <v>5898</v>
      </c>
      <c r="JO50" s="40">
        <v>0</v>
      </c>
      <c r="JP50" s="40" t="s">
        <v>5898</v>
      </c>
      <c r="JQ50" s="40">
        <v>0.3</v>
      </c>
      <c r="JR50" s="40" t="s">
        <v>5898</v>
      </c>
      <c r="JS50" s="40" t="s">
        <v>5898</v>
      </c>
      <c r="JT50" s="40" t="s">
        <v>5898</v>
      </c>
      <c r="JU50" s="40">
        <v>0.3</v>
      </c>
      <c r="JV50" s="40" t="s">
        <v>5898</v>
      </c>
      <c r="JW50" s="40" t="s">
        <v>5898</v>
      </c>
      <c r="JX50" s="40" t="s">
        <v>5898</v>
      </c>
      <c r="JY50" s="40" t="s">
        <v>5898</v>
      </c>
      <c r="JZ50" s="40" t="s">
        <v>5898</v>
      </c>
      <c r="KA50" s="40" t="s">
        <v>5898</v>
      </c>
      <c r="KB50" s="40" t="s">
        <v>5898</v>
      </c>
      <c r="KC50" s="40" t="s">
        <v>5898</v>
      </c>
      <c r="KD50" s="40" t="s">
        <v>5898</v>
      </c>
      <c r="KE50" s="40" t="s">
        <v>5898</v>
      </c>
      <c r="KF50" s="40" t="s">
        <v>5898</v>
      </c>
      <c r="KG50" s="40" t="s">
        <v>5898</v>
      </c>
      <c r="KH50" s="40" t="s">
        <v>5898</v>
      </c>
      <c r="KI50" s="40" t="s">
        <v>5898</v>
      </c>
      <c r="KJ50" s="40" t="s">
        <v>5898</v>
      </c>
      <c r="KK50" s="40" t="s">
        <v>5898</v>
      </c>
      <c r="KL50" s="40" t="s">
        <v>5898</v>
      </c>
      <c r="KM50" s="40" t="s">
        <v>5898</v>
      </c>
      <c r="KN50" s="40" t="s">
        <v>5898</v>
      </c>
    </row>
    <row r="51" spans="1:300" x14ac:dyDescent="0.15">
      <c r="A51" s="53">
        <f>'2015年报分红率'!T53</f>
        <v>48</v>
      </c>
      <c r="B51" s="40" t="str">
        <f>'2015年报分红率'!U53</f>
        <v>600004.SH</v>
      </c>
      <c r="C51" s="40" t="str">
        <f>'2015年报分红率'!V53</f>
        <v>白云机场</v>
      </c>
      <c r="D51" s="40" t="str">
        <f>[1]!EM_S_IPO_LISTEDDATE(B51)</f>
        <v>2003-04-28</v>
      </c>
      <c r="E51" s="166">
        <v>17</v>
      </c>
      <c r="F51" s="56">
        <v>21.31</v>
      </c>
      <c r="G51" s="56">
        <v>16.36</v>
      </c>
      <c r="H51" s="157">
        <v>4.6069618019709047E-2</v>
      </c>
      <c r="I51" s="158">
        <v>1.9509973035023311E-2</v>
      </c>
      <c r="J51" s="159">
        <v>2.8446122285766103E-2</v>
      </c>
      <c r="K51" s="154">
        <v>1.5840369999999999</v>
      </c>
      <c r="L51" s="155" t="s">
        <v>5898</v>
      </c>
      <c r="M51" s="155" t="s">
        <v>5898</v>
      </c>
      <c r="N51" s="155" t="s">
        <v>5898</v>
      </c>
      <c r="O51" s="155">
        <v>2.3283805999999996</v>
      </c>
      <c r="P51" s="155" t="s">
        <v>5898</v>
      </c>
      <c r="Q51" s="155" t="s">
        <v>5898</v>
      </c>
      <c r="R51" s="155" t="s">
        <v>5898</v>
      </c>
      <c r="S51" s="155">
        <v>2.0300279999999997</v>
      </c>
      <c r="T51" s="155" t="s">
        <v>5898</v>
      </c>
      <c r="U51" s="155" t="s">
        <v>5898</v>
      </c>
      <c r="V51" s="155" t="s">
        <v>5898</v>
      </c>
      <c r="W51" s="155">
        <v>1.6916899999999999</v>
      </c>
      <c r="X51" s="155" t="s">
        <v>5898</v>
      </c>
      <c r="Y51" s="155">
        <v>0</v>
      </c>
      <c r="Z51" s="155" t="s">
        <v>5898</v>
      </c>
      <c r="AA51" s="155">
        <v>0.92273999999999989</v>
      </c>
      <c r="AB51" s="155" t="s">
        <v>5898</v>
      </c>
      <c r="AC51" s="155" t="s">
        <v>5898</v>
      </c>
      <c r="AD51" s="155" t="s">
        <v>5898</v>
      </c>
      <c r="AE51" s="155">
        <v>0.37855999999999995</v>
      </c>
      <c r="AF51" s="155" t="s">
        <v>5898</v>
      </c>
      <c r="AG51" s="155" t="s">
        <v>5898</v>
      </c>
      <c r="AH51" s="155" t="s">
        <v>5898</v>
      </c>
      <c r="AI51" s="155">
        <v>0.27299999999999996</v>
      </c>
      <c r="AJ51" s="155" t="s">
        <v>5898</v>
      </c>
      <c r="AK51" s="155" t="s">
        <v>5898</v>
      </c>
      <c r="AL51" s="155" t="s">
        <v>5898</v>
      </c>
      <c r="AM51" s="155">
        <v>0.29900000000000004</v>
      </c>
      <c r="AN51" s="155" t="s">
        <v>5898</v>
      </c>
      <c r="AO51" s="155" t="s">
        <v>5898</v>
      </c>
      <c r="AP51" s="155" t="s">
        <v>5898</v>
      </c>
      <c r="AQ51" s="155">
        <v>0.16</v>
      </c>
      <c r="AR51" s="155" t="s">
        <v>5898</v>
      </c>
      <c r="AS51" s="155" t="s">
        <v>5898</v>
      </c>
      <c r="AT51" s="155" t="s">
        <v>5898</v>
      </c>
      <c r="AU51" s="155">
        <v>0.15</v>
      </c>
      <c r="AV51" s="155" t="s">
        <v>5898</v>
      </c>
      <c r="AW51" s="155" t="s">
        <v>5898</v>
      </c>
      <c r="AX51" s="140" t="s">
        <v>5898</v>
      </c>
      <c r="AY51" s="154">
        <v>3.0757999999999996</v>
      </c>
      <c r="AZ51" s="155">
        <v>3.0757999999999996</v>
      </c>
      <c r="BA51" s="155">
        <v>3.0757999999999996</v>
      </c>
      <c r="BB51" s="155">
        <v>3.0757999999999996</v>
      </c>
      <c r="BC51" s="155">
        <v>3.0757999999999996</v>
      </c>
      <c r="BD51" s="155">
        <v>3.0757999999999996</v>
      </c>
      <c r="BE51" s="155">
        <v>3.0757999999999996</v>
      </c>
      <c r="BF51" s="155">
        <v>3.0757999999999996</v>
      </c>
      <c r="BG51" s="155">
        <v>3.0757999999999996</v>
      </c>
      <c r="BH51" s="155">
        <v>3.0757999999999996</v>
      </c>
      <c r="BI51" s="155">
        <v>3.0757999999999996</v>
      </c>
      <c r="BJ51" s="155">
        <v>3.0757999999999996</v>
      </c>
      <c r="BK51" s="155">
        <v>3.0757999999999996</v>
      </c>
      <c r="BL51" s="155">
        <v>3.0757999999999996</v>
      </c>
      <c r="BM51" s="155">
        <v>3.0757999999999996</v>
      </c>
      <c r="BN51" s="155">
        <v>3.0757999999999996</v>
      </c>
      <c r="BO51" s="155">
        <v>3.0757999999999996</v>
      </c>
      <c r="BP51" s="155">
        <v>3.0757999999999996</v>
      </c>
      <c r="BQ51" s="155">
        <v>3.0757999999999996</v>
      </c>
      <c r="BR51" s="155">
        <v>3.0757999999999996</v>
      </c>
      <c r="BS51" s="155">
        <v>2.3659999999999997</v>
      </c>
      <c r="BT51" s="155">
        <v>2.3659999999999997</v>
      </c>
      <c r="BU51" s="155">
        <v>2.3659999999999997</v>
      </c>
      <c r="BV51" s="155">
        <v>2.3659999999999997</v>
      </c>
      <c r="BW51" s="155">
        <v>1.8199999999999998</v>
      </c>
      <c r="BX51" s="155">
        <v>1.8199999999999998</v>
      </c>
      <c r="BY51" s="155">
        <v>1.8199999999999998</v>
      </c>
      <c r="BZ51" s="155">
        <v>1.8199999999999998</v>
      </c>
      <c r="CA51" s="155">
        <v>1.3</v>
      </c>
      <c r="CB51" s="155">
        <v>1.3</v>
      </c>
      <c r="CC51" s="155">
        <v>1.3</v>
      </c>
      <c r="CD51" s="155">
        <v>1.3</v>
      </c>
      <c r="CE51" s="155">
        <v>1</v>
      </c>
      <c r="CF51" s="155">
        <v>1</v>
      </c>
      <c r="CG51" s="155">
        <v>1</v>
      </c>
      <c r="CH51" s="155">
        <v>1</v>
      </c>
      <c r="CI51" s="155">
        <v>1</v>
      </c>
      <c r="CJ51" s="155">
        <v>1</v>
      </c>
      <c r="CK51" s="155">
        <v>1</v>
      </c>
      <c r="CL51" s="156">
        <v>1</v>
      </c>
      <c r="CM51" s="145">
        <v>0.1</v>
      </c>
      <c r="CN51" s="146" t="s">
        <v>5898</v>
      </c>
      <c r="CO51" s="146" t="s">
        <v>5898</v>
      </c>
      <c r="CP51" s="146" t="s">
        <v>5898</v>
      </c>
      <c r="CQ51" s="146" t="s">
        <v>5898</v>
      </c>
      <c r="CR51" s="146" t="s">
        <v>5898</v>
      </c>
      <c r="CS51" s="146" t="s">
        <v>5898</v>
      </c>
      <c r="CT51" s="146" t="s">
        <v>5898</v>
      </c>
      <c r="CU51" s="146" t="s">
        <v>5898</v>
      </c>
      <c r="CV51" s="146" t="s">
        <v>5898</v>
      </c>
      <c r="CW51" s="146" t="s">
        <v>5898</v>
      </c>
      <c r="CX51" s="146" t="s">
        <v>5898</v>
      </c>
      <c r="CY51" s="146" t="s">
        <v>5898</v>
      </c>
      <c r="CZ51" s="146" t="s">
        <v>5898</v>
      </c>
      <c r="DA51" s="146" t="s">
        <v>5898</v>
      </c>
      <c r="DB51" s="146" t="s">
        <v>5898</v>
      </c>
      <c r="DC51" s="146" t="s">
        <v>5898</v>
      </c>
      <c r="DD51" s="146" t="s">
        <v>5898</v>
      </c>
      <c r="DE51" s="146" t="s">
        <v>5898</v>
      </c>
      <c r="DF51" s="146" t="s">
        <v>5898</v>
      </c>
      <c r="DG51" s="146">
        <v>0.3</v>
      </c>
      <c r="DH51" s="146" t="s">
        <v>5898</v>
      </c>
      <c r="DI51" s="146" t="s">
        <v>5898</v>
      </c>
      <c r="DJ51" s="146" t="s">
        <v>5898</v>
      </c>
      <c r="DK51" s="146">
        <v>0.3</v>
      </c>
      <c r="DL51" s="146" t="s">
        <v>5898</v>
      </c>
      <c r="DM51" s="146" t="s">
        <v>5898</v>
      </c>
      <c r="DN51" s="146" t="s">
        <v>5898</v>
      </c>
      <c r="DO51" s="146">
        <v>0.4</v>
      </c>
      <c r="DP51" s="146" t="s">
        <v>5898</v>
      </c>
      <c r="DQ51" s="146" t="s">
        <v>5898</v>
      </c>
      <c r="DR51" s="146" t="s">
        <v>5898</v>
      </c>
      <c r="DS51" s="146">
        <v>0.3</v>
      </c>
      <c r="DT51" s="146" t="s">
        <v>5898</v>
      </c>
      <c r="DU51" s="146" t="s">
        <v>5898</v>
      </c>
      <c r="DV51" s="146" t="s">
        <v>5898</v>
      </c>
      <c r="DW51" s="146" t="s">
        <v>5898</v>
      </c>
      <c r="DX51" s="146" t="s">
        <v>5898</v>
      </c>
      <c r="DY51" s="146" t="s">
        <v>5898</v>
      </c>
      <c r="DZ51" s="147" t="s">
        <v>5898</v>
      </c>
      <c r="EA51" s="131">
        <v>2.8188286808976466E-2</v>
      </c>
      <c r="EB51" s="135">
        <v>4.8247291268323778E-2</v>
      </c>
      <c r="EC51" s="135">
        <v>6.9989395546129374E-2</v>
      </c>
      <c r="ED51" s="135">
        <v>5.544354838709678E-2</v>
      </c>
      <c r="EE51" s="135">
        <v>3.533568904593639E-2</v>
      </c>
      <c r="EF51" s="135">
        <v>1.29136400322841E-2</v>
      </c>
      <c r="EG51" s="135">
        <v>6.9156293222683261E-3</v>
      </c>
      <c r="EH51" s="135">
        <v>1.7358490566037738E-2</v>
      </c>
      <c r="EI51" s="135">
        <v>3.0303030303030307E-3</v>
      </c>
      <c r="EJ51" s="135">
        <v>7.0389488503050214E-3</v>
      </c>
      <c r="EK51" s="123">
        <v>2.8188286808976466E-2</v>
      </c>
      <c r="EL51" s="124">
        <v>0</v>
      </c>
      <c r="EM51" s="124">
        <v>0</v>
      </c>
      <c r="EN51" s="124">
        <v>0</v>
      </c>
      <c r="EO51" s="124">
        <v>4.8247291268323778E-2</v>
      </c>
      <c r="EP51" s="124">
        <v>0</v>
      </c>
      <c r="EQ51" s="124">
        <v>0</v>
      </c>
      <c r="ER51" s="124">
        <v>0</v>
      </c>
      <c r="ES51" s="124">
        <v>6.9989395546129374E-2</v>
      </c>
      <c r="ET51" s="124">
        <v>0</v>
      </c>
      <c r="EU51" s="124">
        <v>0</v>
      </c>
      <c r="EV51" s="124">
        <v>0</v>
      </c>
      <c r="EW51" s="124">
        <v>5.544354838709678E-2</v>
      </c>
      <c r="EX51" s="124">
        <v>0</v>
      </c>
      <c r="EY51" s="124">
        <v>0</v>
      </c>
      <c r="EZ51" s="124">
        <v>0</v>
      </c>
      <c r="FA51" s="124">
        <v>3.533568904593639E-2</v>
      </c>
      <c r="FB51" s="124">
        <v>0</v>
      </c>
      <c r="FC51" s="124">
        <v>0</v>
      </c>
      <c r="FD51" s="124">
        <v>0</v>
      </c>
      <c r="FE51" s="124">
        <v>1.29136400322841E-2</v>
      </c>
      <c r="FF51" s="124">
        <v>0</v>
      </c>
      <c r="FG51" s="124">
        <v>0</v>
      </c>
      <c r="FH51" s="124">
        <v>0</v>
      </c>
      <c r="FI51" s="124">
        <v>6.9156293222683261E-3</v>
      </c>
      <c r="FJ51" s="124">
        <v>0</v>
      </c>
      <c r="FK51" s="124">
        <v>0</v>
      </c>
      <c r="FL51" s="124">
        <v>0</v>
      </c>
      <c r="FM51" s="124">
        <v>1.7358490566037738E-2</v>
      </c>
      <c r="FN51" s="124">
        <v>0</v>
      </c>
      <c r="FO51" s="124">
        <v>0</v>
      </c>
      <c r="FP51" s="124">
        <v>0</v>
      </c>
      <c r="FQ51" s="124">
        <v>3.0303030303030307E-3</v>
      </c>
      <c r="FR51" s="124">
        <v>0</v>
      </c>
      <c r="FS51" s="124">
        <v>0</v>
      </c>
      <c r="FT51" s="124">
        <v>0</v>
      </c>
      <c r="FU51" s="124">
        <v>7.0389488503050214E-3</v>
      </c>
      <c r="FV51" s="124">
        <v>0</v>
      </c>
      <c r="FW51" s="124">
        <v>0</v>
      </c>
      <c r="FX51" s="125">
        <v>0</v>
      </c>
      <c r="FY51" s="50" t="s">
        <v>5942</v>
      </c>
      <c r="FZ51" s="88" t="s">
        <v>5898</v>
      </c>
      <c r="GA51" s="88" t="s">
        <v>6512</v>
      </c>
      <c r="GB51" s="88" t="s">
        <v>5898</v>
      </c>
      <c r="GC51" s="88" t="s">
        <v>6220</v>
      </c>
      <c r="GD51" s="88" t="s">
        <v>5898</v>
      </c>
      <c r="GE51" s="88" t="s">
        <v>6588</v>
      </c>
      <c r="GF51" s="88" t="s">
        <v>5898</v>
      </c>
      <c r="GG51" s="88" t="s">
        <v>6011</v>
      </c>
      <c r="GH51" s="88" t="s">
        <v>5898</v>
      </c>
      <c r="GI51" s="88" t="s">
        <v>6589</v>
      </c>
      <c r="GJ51" s="88" t="s">
        <v>5898</v>
      </c>
      <c r="GK51" s="88" t="s">
        <v>6221</v>
      </c>
      <c r="GL51" s="88" t="s">
        <v>5898</v>
      </c>
      <c r="GM51" s="88" t="s">
        <v>6480</v>
      </c>
      <c r="GN51" s="88" t="s">
        <v>5898</v>
      </c>
      <c r="GO51" s="88" t="s">
        <v>6005</v>
      </c>
      <c r="GP51" s="88" t="s">
        <v>5898</v>
      </c>
      <c r="GQ51" s="88" t="s">
        <v>6521</v>
      </c>
      <c r="GR51" s="88" t="s">
        <v>5898</v>
      </c>
      <c r="GS51" s="88" t="s">
        <v>6117</v>
      </c>
      <c r="GT51" s="88" t="s">
        <v>5898</v>
      </c>
      <c r="GU51" s="88" t="s">
        <v>6487</v>
      </c>
      <c r="GV51" s="88" t="s">
        <v>5898</v>
      </c>
      <c r="GW51" s="88" t="s">
        <v>6222</v>
      </c>
      <c r="GX51" s="88" t="s">
        <v>5898</v>
      </c>
      <c r="GY51" s="88" t="s">
        <v>6478</v>
      </c>
      <c r="GZ51" s="88" t="s">
        <v>5898</v>
      </c>
      <c r="HA51" s="88" t="s">
        <v>6039</v>
      </c>
      <c r="HB51" s="88" t="s">
        <v>5898</v>
      </c>
      <c r="HC51" s="88" t="s">
        <v>6534</v>
      </c>
      <c r="HD51" s="88" t="s">
        <v>5898</v>
      </c>
      <c r="HE51" s="88" t="s">
        <v>6137</v>
      </c>
      <c r="HF51" s="88" t="s">
        <v>5898</v>
      </c>
      <c r="HG51" s="88" t="s">
        <v>6590</v>
      </c>
      <c r="HH51" s="88" t="s">
        <v>5898</v>
      </c>
      <c r="HI51" s="88" t="s">
        <v>6223</v>
      </c>
      <c r="HJ51" s="88" t="s">
        <v>5898</v>
      </c>
      <c r="HK51" s="88" t="s">
        <v>6455</v>
      </c>
      <c r="HL51" s="88" t="s">
        <v>5898</v>
      </c>
      <c r="HM51" s="89">
        <v>18.27</v>
      </c>
      <c r="HN51" s="90" t="s">
        <v>5898</v>
      </c>
      <c r="HO51" s="90">
        <v>16.96</v>
      </c>
      <c r="HP51" s="90" t="s">
        <v>5898</v>
      </c>
      <c r="HQ51" s="90">
        <v>15.69</v>
      </c>
      <c r="HR51" s="90" t="s">
        <v>5898</v>
      </c>
      <c r="HS51" s="90">
        <v>9.0500000000000007</v>
      </c>
      <c r="HT51" s="90" t="s">
        <v>5898</v>
      </c>
      <c r="HU51" s="90">
        <v>9.43</v>
      </c>
      <c r="HV51" s="90" t="s">
        <v>5898</v>
      </c>
      <c r="HW51" s="90">
        <v>8.2799999999999994</v>
      </c>
      <c r="HX51" s="90" t="s">
        <v>5898</v>
      </c>
      <c r="HY51" s="90">
        <v>9.92</v>
      </c>
      <c r="HZ51" s="90" t="s">
        <v>5898</v>
      </c>
      <c r="IA51" s="90">
        <v>8.1300000000000008</v>
      </c>
      <c r="IB51" s="90" t="s">
        <v>5898</v>
      </c>
      <c r="IC51" s="90">
        <v>8.49</v>
      </c>
      <c r="ID51" s="90" t="s">
        <v>5898</v>
      </c>
      <c r="IE51" s="90">
        <v>9.84</v>
      </c>
      <c r="IF51" s="90" t="s">
        <v>5898</v>
      </c>
      <c r="IG51" s="90">
        <v>12.39</v>
      </c>
      <c r="IH51" s="90" t="s">
        <v>5898</v>
      </c>
      <c r="II51" s="90">
        <v>13.6</v>
      </c>
      <c r="IJ51" s="90" t="s">
        <v>5898</v>
      </c>
      <c r="IK51" s="90">
        <v>21.69</v>
      </c>
      <c r="IL51" s="90" t="s">
        <v>5898</v>
      </c>
      <c r="IM51" s="90">
        <v>23.02</v>
      </c>
      <c r="IN51" s="90" t="s">
        <v>5898</v>
      </c>
      <c r="IO51" s="90">
        <v>13.25</v>
      </c>
      <c r="IP51" s="90" t="s">
        <v>5898</v>
      </c>
      <c r="IQ51" s="90">
        <v>22</v>
      </c>
      <c r="IR51" s="90" t="s">
        <v>5898</v>
      </c>
      <c r="IS51" s="90">
        <v>52.8</v>
      </c>
      <c r="IT51" s="90" t="s">
        <v>5898</v>
      </c>
      <c r="IU51" s="90">
        <v>36.590000000000003</v>
      </c>
      <c r="IV51" s="90" t="s">
        <v>5898</v>
      </c>
      <c r="IW51" s="90">
        <v>21.31</v>
      </c>
      <c r="IX51" s="90" t="s">
        <v>5898</v>
      </c>
      <c r="IY51" s="90">
        <v>9.91</v>
      </c>
      <c r="IZ51" s="103" t="s">
        <v>5898</v>
      </c>
      <c r="JA51" s="50">
        <v>0.51500000000000001</v>
      </c>
      <c r="JB51" s="40" t="s">
        <v>5898</v>
      </c>
      <c r="JC51" s="40" t="s">
        <v>5898</v>
      </c>
      <c r="JD51" s="40" t="s">
        <v>5898</v>
      </c>
      <c r="JE51" s="40">
        <v>0.75700000000000001</v>
      </c>
      <c r="JF51" s="40" t="s">
        <v>5898</v>
      </c>
      <c r="JG51" s="40" t="s">
        <v>5898</v>
      </c>
      <c r="JH51" s="40" t="s">
        <v>5898</v>
      </c>
      <c r="JI51" s="40">
        <v>0.66</v>
      </c>
      <c r="JJ51" s="40" t="s">
        <v>5898</v>
      </c>
      <c r="JK51" s="40" t="s">
        <v>5898</v>
      </c>
      <c r="JL51" s="40" t="s">
        <v>5898</v>
      </c>
      <c r="JM51" s="40">
        <v>0.55000000000000004</v>
      </c>
      <c r="JN51" s="40" t="s">
        <v>5898</v>
      </c>
      <c r="JO51" s="40">
        <v>0</v>
      </c>
      <c r="JP51" s="40" t="s">
        <v>5898</v>
      </c>
      <c r="JQ51" s="40">
        <v>0.3</v>
      </c>
      <c r="JR51" s="40" t="s">
        <v>5898</v>
      </c>
      <c r="JS51" s="40" t="s">
        <v>5898</v>
      </c>
      <c r="JT51" s="40" t="s">
        <v>5898</v>
      </c>
      <c r="JU51" s="40">
        <v>0.16</v>
      </c>
      <c r="JV51" s="40" t="s">
        <v>5898</v>
      </c>
      <c r="JW51" s="40" t="s">
        <v>5898</v>
      </c>
      <c r="JX51" s="40" t="s">
        <v>5898</v>
      </c>
      <c r="JY51" s="40">
        <v>0.15</v>
      </c>
      <c r="JZ51" s="40" t="s">
        <v>5898</v>
      </c>
      <c r="KA51" s="40" t="s">
        <v>5898</v>
      </c>
      <c r="KB51" s="40" t="s">
        <v>5898</v>
      </c>
      <c r="KC51" s="40">
        <v>0.23</v>
      </c>
      <c r="KD51" s="40" t="s">
        <v>5898</v>
      </c>
      <c r="KE51" s="40" t="s">
        <v>5898</v>
      </c>
      <c r="KF51" s="40" t="s">
        <v>5898</v>
      </c>
      <c r="KG51" s="40">
        <v>0.16</v>
      </c>
      <c r="KH51" s="40" t="s">
        <v>5898</v>
      </c>
      <c r="KI51" s="40" t="s">
        <v>5898</v>
      </c>
      <c r="KJ51" s="40" t="s">
        <v>5898</v>
      </c>
      <c r="KK51" s="40">
        <v>0.15</v>
      </c>
      <c r="KL51" s="40" t="s">
        <v>5898</v>
      </c>
      <c r="KM51" s="40" t="s">
        <v>5898</v>
      </c>
      <c r="KN51" s="40" t="s">
        <v>5898</v>
      </c>
    </row>
    <row r="52" spans="1:300" x14ac:dyDescent="0.15">
      <c r="A52" s="53">
        <f>'2015年报分红率'!T54</f>
        <v>49</v>
      </c>
      <c r="B52" s="40" t="str">
        <f>'2015年报分红率'!U54</f>
        <v>600011.SH</v>
      </c>
      <c r="C52" s="40" t="str">
        <f>'2015年报分红率'!V54</f>
        <v>华能国际</v>
      </c>
      <c r="D52" s="40" t="str">
        <f>[1]!EM_S_IPO_LISTEDDATE(B52)</f>
        <v>2001-12-06</v>
      </c>
      <c r="E52" s="166">
        <v>13</v>
      </c>
      <c r="F52" s="56">
        <v>7.54</v>
      </c>
      <c r="G52" s="56">
        <v>13.31</v>
      </c>
      <c r="H52" s="157">
        <v>3.6074270557029178E-2</v>
      </c>
      <c r="I52" s="158">
        <v>2.0435762584522916E-2</v>
      </c>
      <c r="J52" s="159">
        <v>3.1756117427193441E-2</v>
      </c>
      <c r="K52" s="154">
        <v>0.32</v>
      </c>
      <c r="L52" s="155" t="s">
        <v>5898</v>
      </c>
      <c r="M52" s="155" t="s">
        <v>5898</v>
      </c>
      <c r="N52" s="155" t="s">
        <v>5898</v>
      </c>
      <c r="O52" s="155">
        <v>0.28999999999999998</v>
      </c>
      <c r="P52" s="155" t="s">
        <v>5898</v>
      </c>
      <c r="Q52" s="155" t="s">
        <v>5898</v>
      </c>
      <c r="R52" s="155" t="s">
        <v>5898</v>
      </c>
      <c r="S52" s="155">
        <v>0.37</v>
      </c>
      <c r="T52" s="155" t="s">
        <v>5898</v>
      </c>
      <c r="U52" s="155" t="s">
        <v>5898</v>
      </c>
      <c r="V52" s="155" t="s">
        <v>5898</v>
      </c>
      <c r="W52" s="155">
        <v>0.33</v>
      </c>
      <c r="X52" s="155" t="s">
        <v>5898</v>
      </c>
      <c r="Y52" s="155" t="s">
        <v>5898</v>
      </c>
      <c r="Z52" s="155" t="s">
        <v>5898</v>
      </c>
      <c r="AA52" s="155">
        <v>0.35</v>
      </c>
      <c r="AB52" s="155" t="s">
        <v>5898</v>
      </c>
      <c r="AC52" s="155" t="s">
        <v>5898</v>
      </c>
      <c r="AD52" s="155" t="s">
        <v>5898</v>
      </c>
      <c r="AE52" s="155">
        <v>0.3</v>
      </c>
      <c r="AF52" s="155" t="s">
        <v>5898</v>
      </c>
      <c r="AG52" s="155" t="s">
        <v>5898</v>
      </c>
      <c r="AH52" s="155" t="s">
        <v>5898</v>
      </c>
      <c r="AI52" s="155">
        <v>0.26</v>
      </c>
      <c r="AJ52" s="155" t="s">
        <v>5898</v>
      </c>
      <c r="AK52" s="155" t="s">
        <v>5898</v>
      </c>
      <c r="AL52" s="155" t="s">
        <v>5898</v>
      </c>
      <c r="AM52" s="155">
        <v>0.17</v>
      </c>
      <c r="AN52" s="155" t="s">
        <v>5898</v>
      </c>
      <c r="AO52" s="155" t="s">
        <v>5898</v>
      </c>
      <c r="AP52" s="155" t="s">
        <v>5898</v>
      </c>
      <c r="AQ52" s="155">
        <v>0.18</v>
      </c>
      <c r="AR52" s="155" t="s">
        <v>5898</v>
      </c>
      <c r="AS52" s="155" t="s">
        <v>5898</v>
      </c>
      <c r="AT52" s="155" t="s">
        <v>5898</v>
      </c>
      <c r="AU52" s="155">
        <v>0.15</v>
      </c>
      <c r="AV52" s="155" t="s">
        <v>5898</v>
      </c>
      <c r="AW52" s="155" t="s">
        <v>5898</v>
      </c>
      <c r="AX52" s="140" t="s">
        <v>5898</v>
      </c>
      <c r="AY52" s="154">
        <v>1</v>
      </c>
      <c r="AZ52" s="155">
        <v>1</v>
      </c>
      <c r="BA52" s="155">
        <v>1</v>
      </c>
      <c r="BB52" s="155">
        <v>1</v>
      </c>
      <c r="BC52" s="155">
        <v>1</v>
      </c>
      <c r="BD52" s="155">
        <v>1</v>
      </c>
      <c r="BE52" s="155">
        <v>1</v>
      </c>
      <c r="BF52" s="155">
        <v>1</v>
      </c>
      <c r="BG52" s="155">
        <v>1</v>
      </c>
      <c r="BH52" s="155">
        <v>1</v>
      </c>
      <c r="BI52" s="155">
        <v>1</v>
      </c>
      <c r="BJ52" s="155">
        <v>1</v>
      </c>
      <c r="BK52" s="155">
        <v>1</v>
      </c>
      <c r="BL52" s="155">
        <v>1</v>
      </c>
      <c r="BM52" s="155">
        <v>1</v>
      </c>
      <c r="BN52" s="155">
        <v>1</v>
      </c>
      <c r="BO52" s="155">
        <v>1</v>
      </c>
      <c r="BP52" s="155">
        <v>1</v>
      </c>
      <c r="BQ52" s="155">
        <v>1</v>
      </c>
      <c r="BR52" s="155">
        <v>1</v>
      </c>
      <c r="BS52" s="155">
        <v>1</v>
      </c>
      <c r="BT52" s="155">
        <v>1</v>
      </c>
      <c r="BU52" s="155">
        <v>1</v>
      </c>
      <c r="BV52" s="155">
        <v>1</v>
      </c>
      <c r="BW52" s="155">
        <v>1</v>
      </c>
      <c r="BX52" s="155">
        <v>1</v>
      </c>
      <c r="BY52" s="155">
        <v>1</v>
      </c>
      <c r="BZ52" s="155">
        <v>1</v>
      </c>
      <c r="CA52" s="155">
        <v>1</v>
      </c>
      <c r="CB52" s="155">
        <v>1</v>
      </c>
      <c r="CC52" s="155">
        <v>1</v>
      </c>
      <c r="CD52" s="155">
        <v>1</v>
      </c>
      <c r="CE52" s="155">
        <v>1</v>
      </c>
      <c r="CF52" s="155">
        <v>1</v>
      </c>
      <c r="CG52" s="155">
        <v>1</v>
      </c>
      <c r="CH52" s="155">
        <v>1</v>
      </c>
      <c r="CI52" s="155">
        <v>1</v>
      </c>
      <c r="CJ52" s="155">
        <v>1</v>
      </c>
      <c r="CK52" s="155">
        <v>1</v>
      </c>
      <c r="CL52" s="156">
        <v>1</v>
      </c>
      <c r="CM52" s="145" t="s">
        <v>5898</v>
      </c>
      <c r="CN52" s="146" t="s">
        <v>5898</v>
      </c>
      <c r="CO52" s="146" t="s">
        <v>5898</v>
      </c>
      <c r="CP52" s="146" t="s">
        <v>5898</v>
      </c>
      <c r="CQ52" s="146" t="s">
        <v>5898</v>
      </c>
      <c r="CR52" s="146" t="s">
        <v>5898</v>
      </c>
      <c r="CS52" s="146" t="s">
        <v>5898</v>
      </c>
      <c r="CT52" s="146" t="s">
        <v>5898</v>
      </c>
      <c r="CU52" s="146" t="s">
        <v>5898</v>
      </c>
      <c r="CV52" s="146" t="s">
        <v>5898</v>
      </c>
      <c r="CW52" s="146" t="s">
        <v>5898</v>
      </c>
      <c r="CX52" s="146" t="s">
        <v>5898</v>
      </c>
      <c r="CY52" s="146" t="s">
        <v>5898</v>
      </c>
      <c r="CZ52" s="146" t="s">
        <v>5898</v>
      </c>
      <c r="DA52" s="146" t="s">
        <v>5898</v>
      </c>
      <c r="DB52" s="146" t="s">
        <v>5898</v>
      </c>
      <c r="DC52" s="146" t="s">
        <v>5898</v>
      </c>
      <c r="DD52" s="146" t="s">
        <v>5898</v>
      </c>
      <c r="DE52" s="146" t="s">
        <v>5898</v>
      </c>
      <c r="DF52" s="146" t="s">
        <v>5898</v>
      </c>
      <c r="DG52" s="146" t="s">
        <v>5898</v>
      </c>
      <c r="DH52" s="146" t="s">
        <v>5898</v>
      </c>
      <c r="DI52" s="146" t="s">
        <v>5898</v>
      </c>
      <c r="DJ52" s="146" t="s">
        <v>5898</v>
      </c>
      <c r="DK52" s="146" t="s">
        <v>5898</v>
      </c>
      <c r="DL52" s="146" t="s">
        <v>5898</v>
      </c>
      <c r="DM52" s="146" t="s">
        <v>5898</v>
      </c>
      <c r="DN52" s="146" t="s">
        <v>5898</v>
      </c>
      <c r="DO52" s="146" t="s">
        <v>5898</v>
      </c>
      <c r="DP52" s="146" t="s">
        <v>5898</v>
      </c>
      <c r="DQ52" s="146" t="s">
        <v>5898</v>
      </c>
      <c r="DR52" s="146" t="s">
        <v>5898</v>
      </c>
      <c r="DS52" s="146" t="s">
        <v>5898</v>
      </c>
      <c r="DT52" s="146" t="s">
        <v>5898</v>
      </c>
      <c r="DU52" s="146" t="s">
        <v>5898</v>
      </c>
      <c r="DV52" s="146" t="s">
        <v>5898</v>
      </c>
      <c r="DW52" s="146" t="s">
        <v>5898</v>
      </c>
      <c r="DX52" s="146" t="s">
        <v>5898</v>
      </c>
      <c r="DY52" s="146" t="s">
        <v>5898</v>
      </c>
      <c r="DZ52" s="147" t="s">
        <v>5898</v>
      </c>
      <c r="EA52" s="131">
        <v>2.2487702037947997E-2</v>
      </c>
      <c r="EB52" s="135">
        <v>2.6532479414455627E-2</v>
      </c>
      <c r="EC52" s="135">
        <v>5.3237410071942444E-2</v>
      </c>
      <c r="ED52" s="135">
        <v>4.6544428772919609E-2</v>
      </c>
      <c r="EE52" s="135">
        <v>5.6542810985460414E-2</v>
      </c>
      <c r="EF52" s="135">
        <v>3.4013605442176867E-2</v>
      </c>
      <c r="EG52" s="135">
        <v>2.561576354679803E-2</v>
      </c>
      <c r="EH52" s="135">
        <v>2.4113475177304968E-2</v>
      </c>
      <c r="EI52" s="135">
        <v>8.5795996186844616E-3</v>
      </c>
      <c r="EJ52" s="135">
        <v>1.9893899204244031E-2</v>
      </c>
      <c r="EK52" s="123">
        <v>2.2487702037947997E-2</v>
      </c>
      <c r="EL52" s="124">
        <v>0</v>
      </c>
      <c r="EM52" s="124">
        <v>0</v>
      </c>
      <c r="EN52" s="124">
        <v>0</v>
      </c>
      <c r="EO52" s="124">
        <v>2.6532479414455627E-2</v>
      </c>
      <c r="EP52" s="124">
        <v>0</v>
      </c>
      <c r="EQ52" s="124">
        <v>0</v>
      </c>
      <c r="ER52" s="124">
        <v>0</v>
      </c>
      <c r="ES52" s="124">
        <v>5.3237410071942444E-2</v>
      </c>
      <c r="ET52" s="124">
        <v>0</v>
      </c>
      <c r="EU52" s="124">
        <v>0</v>
      </c>
      <c r="EV52" s="124">
        <v>0</v>
      </c>
      <c r="EW52" s="124">
        <v>4.6544428772919609E-2</v>
      </c>
      <c r="EX52" s="124">
        <v>0</v>
      </c>
      <c r="EY52" s="124">
        <v>0</v>
      </c>
      <c r="EZ52" s="124">
        <v>0</v>
      </c>
      <c r="FA52" s="124">
        <v>5.6542810985460414E-2</v>
      </c>
      <c r="FB52" s="124">
        <v>0</v>
      </c>
      <c r="FC52" s="124">
        <v>0</v>
      </c>
      <c r="FD52" s="124">
        <v>0</v>
      </c>
      <c r="FE52" s="124">
        <v>3.4013605442176867E-2</v>
      </c>
      <c r="FF52" s="124">
        <v>0</v>
      </c>
      <c r="FG52" s="124">
        <v>0</v>
      </c>
      <c r="FH52" s="124">
        <v>0</v>
      </c>
      <c r="FI52" s="124">
        <v>2.561576354679803E-2</v>
      </c>
      <c r="FJ52" s="124">
        <v>0</v>
      </c>
      <c r="FK52" s="124">
        <v>0</v>
      </c>
      <c r="FL52" s="124">
        <v>0</v>
      </c>
      <c r="FM52" s="124">
        <v>2.4113475177304968E-2</v>
      </c>
      <c r="FN52" s="124">
        <v>0</v>
      </c>
      <c r="FO52" s="124">
        <v>0</v>
      </c>
      <c r="FP52" s="124">
        <v>0</v>
      </c>
      <c r="FQ52" s="124">
        <v>8.5795996186844616E-3</v>
      </c>
      <c r="FR52" s="124">
        <v>0</v>
      </c>
      <c r="FS52" s="124">
        <v>0</v>
      </c>
      <c r="FT52" s="124">
        <v>0</v>
      </c>
      <c r="FU52" s="124">
        <v>1.9893899204244031E-2</v>
      </c>
      <c r="FV52" s="124">
        <v>0</v>
      </c>
      <c r="FW52" s="124">
        <v>0</v>
      </c>
      <c r="FX52" s="125">
        <v>0</v>
      </c>
      <c r="FY52" s="50" t="s">
        <v>5907</v>
      </c>
      <c r="FZ52" s="88" t="s">
        <v>5898</v>
      </c>
      <c r="GA52" s="88" t="s">
        <v>6378</v>
      </c>
      <c r="GB52" s="88" t="s">
        <v>5898</v>
      </c>
      <c r="GC52" s="88" t="s">
        <v>5984</v>
      </c>
      <c r="GD52" s="88" t="s">
        <v>5898</v>
      </c>
      <c r="GE52" s="88" t="s">
        <v>6526</v>
      </c>
      <c r="GF52" s="88" t="s">
        <v>5898</v>
      </c>
      <c r="GG52" s="88" t="s">
        <v>6224</v>
      </c>
      <c r="GH52" s="88" t="s">
        <v>5898</v>
      </c>
      <c r="GI52" s="88" t="s">
        <v>6484</v>
      </c>
      <c r="GJ52" s="88" t="s">
        <v>5898</v>
      </c>
      <c r="GK52" s="88" t="s">
        <v>6225</v>
      </c>
      <c r="GL52" s="88" t="s">
        <v>5898</v>
      </c>
      <c r="GM52" s="88" t="s">
        <v>6450</v>
      </c>
      <c r="GN52" s="88" t="s">
        <v>5898</v>
      </c>
      <c r="GO52" s="88" t="s">
        <v>6226</v>
      </c>
      <c r="GP52" s="88" t="s">
        <v>5898</v>
      </c>
      <c r="GQ52" s="88" t="s">
        <v>6476</v>
      </c>
      <c r="GR52" s="88" t="s">
        <v>5898</v>
      </c>
      <c r="GS52" s="88" t="s">
        <v>6227</v>
      </c>
      <c r="GT52" s="88" t="s">
        <v>5898</v>
      </c>
      <c r="GU52" s="88" t="s">
        <v>6536</v>
      </c>
      <c r="GV52" s="88" t="s">
        <v>5898</v>
      </c>
      <c r="GW52" s="88" t="s">
        <v>6228</v>
      </c>
      <c r="GX52" s="88" t="s">
        <v>5898</v>
      </c>
      <c r="GY52" s="88" t="s">
        <v>6384</v>
      </c>
      <c r="GZ52" s="88" t="s">
        <v>5898</v>
      </c>
      <c r="HA52" s="88" t="s">
        <v>6132</v>
      </c>
      <c r="HB52" s="88" t="s">
        <v>5898</v>
      </c>
      <c r="HC52" s="88" t="s">
        <v>6462</v>
      </c>
      <c r="HD52" s="88" t="s">
        <v>5898</v>
      </c>
      <c r="HE52" s="88" t="s">
        <v>6229</v>
      </c>
      <c r="HF52" s="88" t="s">
        <v>5898</v>
      </c>
      <c r="HG52" s="88" t="s">
        <v>6591</v>
      </c>
      <c r="HH52" s="88" t="s">
        <v>5898</v>
      </c>
      <c r="HI52" s="88" t="s">
        <v>6024</v>
      </c>
      <c r="HJ52" s="88" t="s">
        <v>5898</v>
      </c>
      <c r="HK52" s="88" t="s">
        <v>6530</v>
      </c>
      <c r="HL52" s="88" t="s">
        <v>5898</v>
      </c>
      <c r="HM52" s="89">
        <v>14.23</v>
      </c>
      <c r="HN52" s="90" t="s">
        <v>5898</v>
      </c>
      <c r="HO52" s="90">
        <v>16.899999999999999</v>
      </c>
      <c r="HP52" s="90" t="s">
        <v>5898</v>
      </c>
      <c r="HQ52" s="90">
        <v>10.93</v>
      </c>
      <c r="HR52" s="90" t="s">
        <v>5898</v>
      </c>
      <c r="HS52" s="90">
        <v>7.04</v>
      </c>
      <c r="HT52" s="90" t="s">
        <v>5898</v>
      </c>
      <c r="HU52" s="90">
        <v>6.95</v>
      </c>
      <c r="HV52" s="90" t="s">
        <v>5898</v>
      </c>
      <c r="HW52" s="90">
        <v>6.29</v>
      </c>
      <c r="HX52" s="90" t="s">
        <v>5898</v>
      </c>
      <c r="HY52" s="90">
        <v>7.09</v>
      </c>
      <c r="HZ52" s="90" t="s">
        <v>5898</v>
      </c>
      <c r="IA52" s="90">
        <v>6.81</v>
      </c>
      <c r="IB52" s="90" t="s">
        <v>5898</v>
      </c>
      <c r="IC52" s="90">
        <v>6.19</v>
      </c>
      <c r="ID52" s="90" t="s">
        <v>5898</v>
      </c>
      <c r="IE52" s="90">
        <v>7.89</v>
      </c>
      <c r="IF52" s="90" t="s">
        <v>5898</v>
      </c>
      <c r="IG52" s="90">
        <v>8.82</v>
      </c>
      <c r="IH52" s="90" t="s">
        <v>5898</v>
      </c>
      <c r="II52" s="90">
        <v>8.83</v>
      </c>
      <c r="IJ52" s="90" t="s">
        <v>5898</v>
      </c>
      <c r="IK52" s="90">
        <v>10.15</v>
      </c>
      <c r="IL52" s="90" t="s">
        <v>5898</v>
      </c>
      <c r="IM52" s="90">
        <v>9.57</v>
      </c>
      <c r="IN52" s="90" t="s">
        <v>5898</v>
      </c>
      <c r="IO52" s="90">
        <v>7.05</v>
      </c>
      <c r="IP52" s="90" t="s">
        <v>5898</v>
      </c>
      <c r="IQ52" s="90">
        <v>10.27</v>
      </c>
      <c r="IR52" s="90" t="s">
        <v>5898</v>
      </c>
      <c r="IS52" s="90">
        <v>20.98</v>
      </c>
      <c r="IT52" s="90" t="s">
        <v>5898</v>
      </c>
      <c r="IU52" s="90">
        <v>18.600000000000001</v>
      </c>
      <c r="IV52" s="90" t="s">
        <v>5898</v>
      </c>
      <c r="IW52" s="90">
        <v>7.54</v>
      </c>
      <c r="IX52" s="90" t="s">
        <v>5898</v>
      </c>
      <c r="IY52" s="90">
        <v>6.87</v>
      </c>
      <c r="IZ52" s="103" t="s">
        <v>5898</v>
      </c>
      <c r="JA52" s="50">
        <v>0.32</v>
      </c>
      <c r="JB52" s="40" t="s">
        <v>5898</v>
      </c>
      <c r="JC52" s="40" t="s">
        <v>5898</v>
      </c>
      <c r="JD52" s="40" t="s">
        <v>5898</v>
      </c>
      <c r="JE52" s="40">
        <v>0.28999999999999998</v>
      </c>
      <c r="JF52" s="40" t="s">
        <v>5898</v>
      </c>
      <c r="JG52" s="40" t="s">
        <v>5898</v>
      </c>
      <c r="JH52" s="40" t="s">
        <v>5898</v>
      </c>
      <c r="JI52" s="40">
        <v>0.37</v>
      </c>
      <c r="JJ52" s="40" t="s">
        <v>5898</v>
      </c>
      <c r="JK52" s="40" t="s">
        <v>5898</v>
      </c>
      <c r="JL52" s="40" t="s">
        <v>5898</v>
      </c>
      <c r="JM52" s="40">
        <v>0.33</v>
      </c>
      <c r="JN52" s="40" t="s">
        <v>5898</v>
      </c>
      <c r="JO52" s="40" t="s">
        <v>5898</v>
      </c>
      <c r="JP52" s="40" t="s">
        <v>5898</v>
      </c>
      <c r="JQ52" s="40">
        <v>0.35</v>
      </c>
      <c r="JR52" s="40" t="s">
        <v>5898</v>
      </c>
      <c r="JS52" s="40" t="s">
        <v>5898</v>
      </c>
      <c r="JT52" s="40" t="s">
        <v>5898</v>
      </c>
      <c r="JU52" s="40">
        <v>0.3</v>
      </c>
      <c r="JV52" s="40" t="s">
        <v>5898</v>
      </c>
      <c r="JW52" s="40" t="s">
        <v>5898</v>
      </c>
      <c r="JX52" s="40" t="s">
        <v>5898</v>
      </c>
      <c r="JY52" s="40">
        <v>0.26</v>
      </c>
      <c r="JZ52" s="40" t="s">
        <v>5898</v>
      </c>
      <c r="KA52" s="40" t="s">
        <v>5898</v>
      </c>
      <c r="KB52" s="40" t="s">
        <v>5898</v>
      </c>
      <c r="KC52" s="40">
        <v>0.17</v>
      </c>
      <c r="KD52" s="40" t="s">
        <v>5898</v>
      </c>
      <c r="KE52" s="40" t="s">
        <v>5898</v>
      </c>
      <c r="KF52" s="40" t="s">
        <v>5898</v>
      </c>
      <c r="KG52" s="40">
        <v>0.18</v>
      </c>
      <c r="KH52" s="40" t="s">
        <v>5898</v>
      </c>
      <c r="KI52" s="40" t="s">
        <v>5898</v>
      </c>
      <c r="KJ52" s="40" t="s">
        <v>5898</v>
      </c>
      <c r="KK52" s="40">
        <v>0.15</v>
      </c>
      <c r="KL52" s="40" t="s">
        <v>5898</v>
      </c>
      <c r="KM52" s="40" t="s">
        <v>5898</v>
      </c>
      <c r="KN52" s="40" t="s">
        <v>5898</v>
      </c>
    </row>
    <row r="53" spans="1:300" x14ac:dyDescent="0.15">
      <c r="A53" s="53">
        <f>'2015年报分红率'!T55</f>
        <v>50</v>
      </c>
      <c r="B53" s="40" t="str">
        <f>'2015年报分红率'!U55</f>
        <v>600015.SH</v>
      </c>
      <c r="C53" s="40" t="str">
        <f>'2015年报分红率'!V55</f>
        <v>华夏银行</v>
      </c>
      <c r="D53" s="40" t="str">
        <f>[1]!EM_S_IPO_LISTEDDATE(B53)</f>
        <v>2003-09-12</v>
      </c>
      <c r="E53" s="166">
        <v>15</v>
      </c>
      <c r="F53" s="56">
        <v>6.45</v>
      </c>
      <c r="G53" s="56">
        <v>7.25</v>
      </c>
      <c r="H53" s="157">
        <v>0.04</v>
      </c>
      <c r="I53" s="158">
        <v>3.5586206896551724E-2</v>
      </c>
      <c r="J53" s="159">
        <v>3.4975925886777469E-2</v>
      </c>
      <c r="K53" s="154">
        <v>0.47</v>
      </c>
      <c r="L53" s="155" t="s">
        <v>5898</v>
      </c>
      <c r="M53" s="155" t="s">
        <v>5898</v>
      </c>
      <c r="N53" s="155" t="s">
        <v>5898</v>
      </c>
      <c r="O53" s="155">
        <v>0.38</v>
      </c>
      <c r="P53" s="155" t="s">
        <v>5898</v>
      </c>
      <c r="Q53" s="155" t="s">
        <v>5898</v>
      </c>
      <c r="R53" s="155" t="s">
        <v>5898</v>
      </c>
      <c r="S53" s="155">
        <v>0.38</v>
      </c>
      <c r="T53" s="155" t="s">
        <v>5898</v>
      </c>
      <c r="U53" s="155" t="s">
        <v>5898</v>
      </c>
      <c r="V53" s="155" t="s">
        <v>5898</v>
      </c>
      <c r="W53" s="155">
        <v>0.21</v>
      </c>
      <c r="X53" s="155" t="s">
        <v>5898</v>
      </c>
      <c r="Y53" s="155">
        <v>0</v>
      </c>
      <c r="Z53" s="155" t="s">
        <v>5898</v>
      </c>
      <c r="AA53" s="155">
        <v>0.05</v>
      </c>
      <c r="AB53" s="155" t="s">
        <v>5898</v>
      </c>
      <c r="AC53" s="155" t="s">
        <v>5898</v>
      </c>
      <c r="AD53" s="155" t="s">
        <v>5898</v>
      </c>
      <c r="AE53" s="155">
        <v>0.2</v>
      </c>
      <c r="AF53" s="155" t="s">
        <v>5898</v>
      </c>
      <c r="AG53" s="155" t="s">
        <v>5898</v>
      </c>
      <c r="AH53" s="155" t="s">
        <v>5898</v>
      </c>
      <c r="AI53" s="155">
        <v>0.21</v>
      </c>
      <c r="AJ53" s="155" t="s">
        <v>5898</v>
      </c>
      <c r="AK53" s="155" t="s">
        <v>5898</v>
      </c>
      <c r="AL53" s="155" t="s">
        <v>5898</v>
      </c>
      <c r="AM53" s="155">
        <v>0.1</v>
      </c>
      <c r="AN53" s="155" t="s">
        <v>5898</v>
      </c>
      <c r="AO53" s="155" t="s">
        <v>5898</v>
      </c>
      <c r="AP53" s="155" t="s">
        <v>5898</v>
      </c>
      <c r="AQ53" s="155">
        <v>0.3</v>
      </c>
      <c r="AR53" s="155" t="s">
        <v>5898</v>
      </c>
      <c r="AS53" s="155" t="s">
        <v>5898</v>
      </c>
      <c r="AT53" s="155" t="s">
        <v>5898</v>
      </c>
      <c r="AU53" s="155">
        <v>0.28000000000000003</v>
      </c>
      <c r="AV53" s="155" t="s">
        <v>5898</v>
      </c>
      <c r="AW53" s="155" t="s">
        <v>5898</v>
      </c>
      <c r="AX53" s="140" t="s">
        <v>5898</v>
      </c>
      <c r="AY53" s="154">
        <v>1</v>
      </c>
      <c r="AZ53" s="155">
        <v>1</v>
      </c>
      <c r="BA53" s="155">
        <v>1</v>
      </c>
      <c r="BB53" s="155">
        <v>1</v>
      </c>
      <c r="BC53" s="155">
        <v>1</v>
      </c>
      <c r="BD53" s="155">
        <v>1</v>
      </c>
      <c r="BE53" s="155">
        <v>1</v>
      </c>
      <c r="BF53" s="155">
        <v>1</v>
      </c>
      <c r="BG53" s="155">
        <v>1</v>
      </c>
      <c r="BH53" s="155">
        <v>1</v>
      </c>
      <c r="BI53" s="155">
        <v>1</v>
      </c>
      <c r="BJ53" s="155">
        <v>1</v>
      </c>
      <c r="BK53" s="155">
        <v>1</v>
      </c>
      <c r="BL53" s="155">
        <v>1</v>
      </c>
      <c r="BM53" s="155">
        <v>1</v>
      </c>
      <c r="BN53" s="155">
        <v>1</v>
      </c>
      <c r="BO53" s="155">
        <v>1</v>
      </c>
      <c r="BP53" s="155">
        <v>1</v>
      </c>
      <c r="BQ53" s="155">
        <v>1</v>
      </c>
      <c r="BR53" s="155">
        <v>1</v>
      </c>
      <c r="BS53" s="155">
        <v>1</v>
      </c>
      <c r="BT53" s="155">
        <v>1</v>
      </c>
      <c r="BU53" s="155">
        <v>1</v>
      </c>
      <c r="BV53" s="155">
        <v>1</v>
      </c>
      <c r="BW53" s="155">
        <v>1</v>
      </c>
      <c r="BX53" s="155">
        <v>1</v>
      </c>
      <c r="BY53" s="155">
        <v>1</v>
      </c>
      <c r="BZ53" s="155">
        <v>1</v>
      </c>
      <c r="CA53" s="155">
        <v>1</v>
      </c>
      <c r="CB53" s="155">
        <v>1</v>
      </c>
      <c r="CC53" s="155">
        <v>1</v>
      </c>
      <c r="CD53" s="155">
        <v>1</v>
      </c>
      <c r="CE53" s="155">
        <v>1</v>
      </c>
      <c r="CF53" s="155">
        <v>1</v>
      </c>
      <c r="CG53" s="155">
        <v>1</v>
      </c>
      <c r="CH53" s="155">
        <v>1</v>
      </c>
      <c r="CI53" s="155">
        <v>1</v>
      </c>
      <c r="CJ53" s="155">
        <v>1</v>
      </c>
      <c r="CK53" s="155">
        <v>1</v>
      </c>
      <c r="CL53" s="156">
        <v>1</v>
      </c>
      <c r="CM53" s="145" t="s">
        <v>5898</v>
      </c>
      <c r="CN53" s="146" t="s">
        <v>5898</v>
      </c>
      <c r="CO53" s="146" t="s">
        <v>5898</v>
      </c>
      <c r="CP53" s="146" t="s">
        <v>5898</v>
      </c>
      <c r="CQ53" s="146" t="s">
        <v>5898</v>
      </c>
      <c r="CR53" s="146" t="s">
        <v>5898</v>
      </c>
      <c r="CS53" s="146" t="s">
        <v>5898</v>
      </c>
      <c r="CT53" s="146" t="s">
        <v>5898</v>
      </c>
      <c r="CU53" s="146" t="s">
        <v>5898</v>
      </c>
      <c r="CV53" s="146" t="s">
        <v>5898</v>
      </c>
      <c r="CW53" s="146" t="s">
        <v>5898</v>
      </c>
      <c r="CX53" s="146" t="s">
        <v>5898</v>
      </c>
      <c r="CY53" s="146" t="s">
        <v>5898</v>
      </c>
      <c r="CZ53" s="146" t="s">
        <v>5898</v>
      </c>
      <c r="DA53" s="146" t="s">
        <v>5898</v>
      </c>
      <c r="DB53" s="146" t="s">
        <v>5898</v>
      </c>
      <c r="DC53" s="146" t="s">
        <v>5898</v>
      </c>
      <c r="DD53" s="146" t="s">
        <v>5898</v>
      </c>
      <c r="DE53" s="146" t="s">
        <v>5898</v>
      </c>
      <c r="DF53" s="146" t="s">
        <v>5898</v>
      </c>
      <c r="DG53" s="146" t="s">
        <v>5898</v>
      </c>
      <c r="DH53" s="146" t="s">
        <v>5898</v>
      </c>
      <c r="DI53" s="146" t="s">
        <v>5898</v>
      </c>
      <c r="DJ53" s="146" t="s">
        <v>5898</v>
      </c>
      <c r="DK53" s="146" t="s">
        <v>5898</v>
      </c>
      <c r="DL53" s="146" t="s">
        <v>5898</v>
      </c>
      <c r="DM53" s="146" t="s">
        <v>5898</v>
      </c>
      <c r="DN53" s="146" t="s">
        <v>5898</v>
      </c>
      <c r="DO53" s="146" t="s">
        <v>5898</v>
      </c>
      <c r="DP53" s="146" t="s">
        <v>5898</v>
      </c>
      <c r="DQ53" s="146" t="s">
        <v>5898</v>
      </c>
      <c r="DR53" s="146" t="s">
        <v>5898</v>
      </c>
      <c r="DS53" s="146" t="s">
        <v>5898</v>
      </c>
      <c r="DT53" s="146" t="s">
        <v>5898</v>
      </c>
      <c r="DU53" s="146" t="s">
        <v>5898</v>
      </c>
      <c r="DV53" s="146" t="s">
        <v>5898</v>
      </c>
      <c r="DW53" s="146" t="s">
        <v>5898</v>
      </c>
      <c r="DX53" s="146" t="s">
        <v>5898</v>
      </c>
      <c r="DY53" s="146" t="s">
        <v>5898</v>
      </c>
      <c r="DZ53" s="147" t="s">
        <v>5898</v>
      </c>
      <c r="EA53" s="131">
        <v>5.3837342497136308E-2</v>
      </c>
      <c r="EB53" s="135">
        <v>4.3035107587768968E-2</v>
      </c>
      <c r="EC53" s="135">
        <v>7.5098814229249022E-2</v>
      </c>
      <c r="ED53" s="135">
        <v>2.9411764705882353E-2</v>
      </c>
      <c r="EE53" s="135">
        <v>9.3457943925233655E-3</v>
      </c>
      <c r="EF53" s="135">
        <v>3.4722222222222224E-2</v>
      </c>
      <c r="EG53" s="135">
        <v>2.6217228464419474E-2</v>
      </c>
      <c r="EH53" s="135">
        <v>1.4450867052023123E-2</v>
      </c>
      <c r="EI53" s="135">
        <v>2.0229265003371542E-2</v>
      </c>
      <c r="EJ53" s="135">
        <v>4.3410852713178301E-2</v>
      </c>
      <c r="EK53" s="123">
        <v>5.3837342497136308E-2</v>
      </c>
      <c r="EL53" s="124">
        <v>0</v>
      </c>
      <c r="EM53" s="124">
        <v>0</v>
      </c>
      <c r="EN53" s="124">
        <v>0</v>
      </c>
      <c r="EO53" s="124">
        <v>4.3035107587768968E-2</v>
      </c>
      <c r="EP53" s="124">
        <v>0</v>
      </c>
      <c r="EQ53" s="124">
        <v>0</v>
      </c>
      <c r="ER53" s="124">
        <v>0</v>
      </c>
      <c r="ES53" s="124">
        <v>7.5098814229249022E-2</v>
      </c>
      <c r="ET53" s="124">
        <v>0</v>
      </c>
      <c r="EU53" s="124">
        <v>0</v>
      </c>
      <c r="EV53" s="124">
        <v>0</v>
      </c>
      <c r="EW53" s="124">
        <v>2.9411764705882353E-2</v>
      </c>
      <c r="EX53" s="124">
        <v>0</v>
      </c>
      <c r="EY53" s="124">
        <v>0</v>
      </c>
      <c r="EZ53" s="124">
        <v>0</v>
      </c>
      <c r="FA53" s="124">
        <v>9.3457943925233655E-3</v>
      </c>
      <c r="FB53" s="124">
        <v>0</v>
      </c>
      <c r="FC53" s="124">
        <v>0</v>
      </c>
      <c r="FD53" s="124">
        <v>0</v>
      </c>
      <c r="FE53" s="124">
        <v>3.4722222222222224E-2</v>
      </c>
      <c r="FF53" s="124">
        <v>0</v>
      </c>
      <c r="FG53" s="124">
        <v>0</v>
      </c>
      <c r="FH53" s="124">
        <v>0</v>
      </c>
      <c r="FI53" s="124">
        <v>2.6217228464419474E-2</v>
      </c>
      <c r="FJ53" s="124">
        <v>0</v>
      </c>
      <c r="FK53" s="124">
        <v>0</v>
      </c>
      <c r="FL53" s="124">
        <v>0</v>
      </c>
      <c r="FM53" s="124">
        <v>1.4450867052023123E-2</v>
      </c>
      <c r="FN53" s="124">
        <v>0</v>
      </c>
      <c r="FO53" s="124">
        <v>0</v>
      </c>
      <c r="FP53" s="124">
        <v>0</v>
      </c>
      <c r="FQ53" s="124">
        <v>2.0229265003371542E-2</v>
      </c>
      <c r="FR53" s="124">
        <v>0</v>
      </c>
      <c r="FS53" s="124">
        <v>0</v>
      </c>
      <c r="FT53" s="124">
        <v>0</v>
      </c>
      <c r="FU53" s="124">
        <v>4.3410852713178301E-2</v>
      </c>
      <c r="FV53" s="124">
        <v>0</v>
      </c>
      <c r="FW53" s="124">
        <v>0</v>
      </c>
      <c r="FX53" s="125">
        <v>0</v>
      </c>
      <c r="FY53" s="50" t="s">
        <v>5970</v>
      </c>
      <c r="FZ53" s="88" t="s">
        <v>5898</v>
      </c>
      <c r="GA53" s="88" t="s">
        <v>6546</v>
      </c>
      <c r="GB53" s="88" t="s">
        <v>5898</v>
      </c>
      <c r="GC53" s="88" t="s">
        <v>6018</v>
      </c>
      <c r="GD53" s="88" t="s">
        <v>5898</v>
      </c>
      <c r="GE53" s="88" t="s">
        <v>6592</v>
      </c>
      <c r="GF53" s="88" t="s">
        <v>5898</v>
      </c>
      <c r="GG53" s="88" t="s">
        <v>6173</v>
      </c>
      <c r="GH53" s="88" t="s">
        <v>5898</v>
      </c>
      <c r="GI53" s="88" t="s">
        <v>6593</v>
      </c>
      <c r="GJ53" s="88" t="s">
        <v>5898</v>
      </c>
      <c r="GK53" s="88" t="s">
        <v>6019</v>
      </c>
      <c r="GL53" s="88" t="s">
        <v>5898</v>
      </c>
      <c r="GM53" s="88" t="s">
        <v>6594</v>
      </c>
      <c r="GN53" s="88" t="s">
        <v>5898</v>
      </c>
      <c r="GO53" s="88" t="s">
        <v>6230</v>
      </c>
      <c r="GP53" s="88" t="s">
        <v>5898</v>
      </c>
      <c r="GQ53" s="88" t="s">
        <v>6555</v>
      </c>
      <c r="GR53" s="88" t="s">
        <v>5898</v>
      </c>
      <c r="GS53" s="88" t="s">
        <v>6117</v>
      </c>
      <c r="GT53" s="88" t="s">
        <v>5898</v>
      </c>
      <c r="GU53" s="88" t="s">
        <v>6477</v>
      </c>
      <c r="GV53" s="88" t="s">
        <v>5898</v>
      </c>
      <c r="GW53" s="88" t="s">
        <v>6231</v>
      </c>
      <c r="GX53" s="88" t="s">
        <v>5898</v>
      </c>
      <c r="GY53" s="88" t="s">
        <v>6440</v>
      </c>
      <c r="GZ53" s="88" t="s">
        <v>5898</v>
      </c>
      <c r="HA53" s="88" t="s">
        <v>6232</v>
      </c>
      <c r="HB53" s="88" t="s">
        <v>5898</v>
      </c>
      <c r="HC53" s="88" t="s">
        <v>6462</v>
      </c>
      <c r="HD53" s="88" t="s">
        <v>5898</v>
      </c>
      <c r="HE53" s="88" t="s">
        <v>6067</v>
      </c>
      <c r="HF53" s="88" t="s">
        <v>5898</v>
      </c>
      <c r="HG53" s="88" t="s">
        <v>6595</v>
      </c>
      <c r="HH53" s="88" t="s">
        <v>5898</v>
      </c>
      <c r="HI53" s="88" t="s">
        <v>6233</v>
      </c>
      <c r="HJ53" s="88" t="s">
        <v>5898</v>
      </c>
      <c r="HK53" s="88" t="s">
        <v>6543</v>
      </c>
      <c r="HL53" s="88" t="s">
        <v>5898</v>
      </c>
      <c r="HM53" s="89">
        <v>8.73</v>
      </c>
      <c r="HN53" s="90" t="s">
        <v>5898</v>
      </c>
      <c r="HO53" s="90">
        <v>14.03</v>
      </c>
      <c r="HP53" s="90" t="s">
        <v>5898</v>
      </c>
      <c r="HQ53" s="90">
        <v>8.83</v>
      </c>
      <c r="HR53" s="90" t="s">
        <v>5898</v>
      </c>
      <c r="HS53" s="90">
        <v>5.66</v>
      </c>
      <c r="HT53" s="90" t="s">
        <v>5898</v>
      </c>
      <c r="HU53" s="90">
        <v>5.0599999999999996</v>
      </c>
      <c r="HV53" s="90" t="s">
        <v>5898</v>
      </c>
      <c r="HW53" s="90">
        <v>5.34</v>
      </c>
      <c r="HX53" s="90" t="s">
        <v>5898</v>
      </c>
      <c r="HY53" s="90">
        <v>7.14</v>
      </c>
      <c r="HZ53" s="90" t="s">
        <v>5898</v>
      </c>
      <c r="IA53" s="90">
        <v>6.45</v>
      </c>
      <c r="IB53" s="90" t="s">
        <v>5898</v>
      </c>
      <c r="IC53" s="90">
        <v>5.35</v>
      </c>
      <c r="ID53" s="90" t="s">
        <v>5898</v>
      </c>
      <c r="IE53" s="90">
        <v>5.28</v>
      </c>
      <c r="IF53" s="90" t="s">
        <v>5898</v>
      </c>
      <c r="IG53" s="90">
        <v>5.76</v>
      </c>
      <c r="IH53" s="90" t="s">
        <v>5898</v>
      </c>
      <c r="II53" s="90">
        <v>6.33</v>
      </c>
      <c r="IJ53" s="90" t="s">
        <v>5898</v>
      </c>
      <c r="IK53" s="90">
        <v>8.01</v>
      </c>
      <c r="IL53" s="90" t="s">
        <v>5898</v>
      </c>
      <c r="IM53" s="90">
        <v>7.96</v>
      </c>
      <c r="IN53" s="90" t="s">
        <v>5898</v>
      </c>
      <c r="IO53" s="90">
        <v>6.92</v>
      </c>
      <c r="IP53" s="90" t="s">
        <v>5898</v>
      </c>
      <c r="IQ53" s="90">
        <v>7.03</v>
      </c>
      <c r="IR53" s="90" t="s">
        <v>5898</v>
      </c>
      <c r="IS53" s="90">
        <v>14.83</v>
      </c>
      <c r="IT53" s="90" t="s">
        <v>5898</v>
      </c>
      <c r="IU53" s="90">
        <v>10.73</v>
      </c>
      <c r="IV53" s="90" t="s">
        <v>5898</v>
      </c>
      <c r="IW53" s="90">
        <v>6.45</v>
      </c>
      <c r="IX53" s="90" t="s">
        <v>5898</v>
      </c>
      <c r="IY53" s="90">
        <v>5.03</v>
      </c>
      <c r="IZ53" s="103" t="s">
        <v>5898</v>
      </c>
      <c r="JA53" s="50">
        <v>0.47</v>
      </c>
      <c r="JB53" s="40" t="s">
        <v>5898</v>
      </c>
      <c r="JC53" s="40" t="s">
        <v>5898</v>
      </c>
      <c r="JD53" s="40" t="s">
        <v>5898</v>
      </c>
      <c r="JE53" s="40">
        <v>0.38</v>
      </c>
      <c r="JF53" s="40" t="s">
        <v>5898</v>
      </c>
      <c r="JG53" s="40" t="s">
        <v>5898</v>
      </c>
      <c r="JH53" s="40" t="s">
        <v>5898</v>
      </c>
      <c r="JI53" s="40">
        <v>0.38</v>
      </c>
      <c r="JJ53" s="40" t="s">
        <v>5898</v>
      </c>
      <c r="JK53" s="40" t="s">
        <v>5898</v>
      </c>
      <c r="JL53" s="40" t="s">
        <v>5898</v>
      </c>
      <c r="JM53" s="40">
        <v>0.21</v>
      </c>
      <c r="JN53" s="40" t="s">
        <v>5898</v>
      </c>
      <c r="JO53" s="40">
        <v>0</v>
      </c>
      <c r="JP53" s="40" t="s">
        <v>5898</v>
      </c>
      <c r="JQ53" s="40">
        <v>0.05</v>
      </c>
      <c r="JR53" s="40" t="s">
        <v>5898</v>
      </c>
      <c r="JS53" s="40" t="s">
        <v>5898</v>
      </c>
      <c r="JT53" s="40" t="s">
        <v>5898</v>
      </c>
      <c r="JU53" s="40">
        <v>0.2</v>
      </c>
      <c r="JV53" s="40" t="s">
        <v>5898</v>
      </c>
      <c r="JW53" s="40" t="s">
        <v>5898</v>
      </c>
      <c r="JX53" s="40" t="s">
        <v>5898</v>
      </c>
      <c r="JY53" s="40">
        <v>0.21</v>
      </c>
      <c r="JZ53" s="40" t="s">
        <v>5898</v>
      </c>
      <c r="KA53" s="40" t="s">
        <v>5898</v>
      </c>
      <c r="KB53" s="40" t="s">
        <v>5898</v>
      </c>
      <c r="KC53" s="40">
        <v>0.1</v>
      </c>
      <c r="KD53" s="40" t="s">
        <v>5898</v>
      </c>
      <c r="KE53" s="40" t="s">
        <v>5898</v>
      </c>
      <c r="KF53" s="40" t="s">
        <v>5898</v>
      </c>
      <c r="KG53" s="40">
        <v>0.3</v>
      </c>
      <c r="KH53" s="40" t="s">
        <v>5898</v>
      </c>
      <c r="KI53" s="40" t="s">
        <v>5898</v>
      </c>
      <c r="KJ53" s="40" t="s">
        <v>5898</v>
      </c>
      <c r="KK53" s="40">
        <v>0.28000000000000003</v>
      </c>
      <c r="KL53" s="40" t="s">
        <v>5898</v>
      </c>
      <c r="KM53" s="40" t="s">
        <v>5898</v>
      </c>
      <c r="KN53" s="40" t="s">
        <v>5898</v>
      </c>
    </row>
    <row r="54" spans="1:300" x14ac:dyDescent="0.15">
      <c r="A54" s="53">
        <f>'2015年报分红率'!T56</f>
        <v>51</v>
      </c>
      <c r="B54" s="40" t="str">
        <f>'2015年报分红率'!U56</f>
        <v>600018.SH</v>
      </c>
      <c r="C54" s="40" t="str">
        <f>'2015年报分红率'!V56</f>
        <v>上港集团</v>
      </c>
      <c r="D54" s="40" t="str">
        <f>[1]!EM_S_IPO_LISTEDDATE(B54)</f>
        <v>2006-10-26</v>
      </c>
      <c r="E54" s="166">
        <v>13</v>
      </c>
      <c r="F54" s="56">
        <v>7.39</v>
      </c>
      <c r="G54" s="56">
        <v>10.66</v>
      </c>
      <c r="H54" s="157">
        <v>4.1911772665764541E-2</v>
      </c>
      <c r="I54" s="158">
        <v>1.8625102227353633E-2</v>
      </c>
      <c r="J54" s="159">
        <v>2.4797344419772424E-2</v>
      </c>
      <c r="K54" s="154">
        <v>0.56628000000000001</v>
      </c>
      <c r="L54" s="155" t="s">
        <v>5898</v>
      </c>
      <c r="M54" s="155" t="s">
        <v>5898</v>
      </c>
      <c r="N54" s="155" t="s">
        <v>5898</v>
      </c>
      <c r="O54" s="155">
        <v>0.5655</v>
      </c>
      <c r="P54" s="155" t="s">
        <v>5898</v>
      </c>
      <c r="Q54" s="155" t="s">
        <v>5898</v>
      </c>
      <c r="R54" s="155" t="s">
        <v>5898</v>
      </c>
      <c r="S54" s="155">
        <v>0.5655</v>
      </c>
      <c r="T54" s="155" t="s">
        <v>5898</v>
      </c>
      <c r="U54" s="155" t="s">
        <v>5898</v>
      </c>
      <c r="V54" s="155" t="s">
        <v>5898</v>
      </c>
      <c r="W54" s="155">
        <v>0.47</v>
      </c>
      <c r="X54" s="155" t="s">
        <v>5898</v>
      </c>
      <c r="Y54" s="155">
        <v>0</v>
      </c>
      <c r="Z54" s="155" t="s">
        <v>5898</v>
      </c>
      <c r="AA54" s="155">
        <v>0.25</v>
      </c>
      <c r="AB54" s="155" t="s">
        <v>5898</v>
      </c>
      <c r="AC54" s="155" t="s">
        <v>5898</v>
      </c>
      <c r="AD54" s="155" t="s">
        <v>5898</v>
      </c>
      <c r="AE54" s="155">
        <v>0.2</v>
      </c>
      <c r="AF54" s="155" t="s">
        <v>5898</v>
      </c>
      <c r="AG54" s="155" t="s">
        <v>5898</v>
      </c>
      <c r="AH54" s="155" t="s">
        <v>5898</v>
      </c>
      <c r="AI54" s="155">
        <v>0.13</v>
      </c>
      <c r="AJ54" s="155" t="s">
        <v>5898</v>
      </c>
      <c r="AK54" s="155" t="s">
        <v>5898</v>
      </c>
      <c r="AL54" s="155" t="s">
        <v>5898</v>
      </c>
      <c r="AM54" s="155">
        <v>0.13</v>
      </c>
      <c r="AN54" s="155" t="s">
        <v>5898</v>
      </c>
      <c r="AO54" s="155">
        <v>0</v>
      </c>
      <c r="AP54" s="155" t="s">
        <v>5898</v>
      </c>
      <c r="AQ54" s="155">
        <v>0.11</v>
      </c>
      <c r="AR54" s="155" t="s">
        <v>5898</v>
      </c>
      <c r="AS54" s="155">
        <v>0</v>
      </c>
      <c r="AT54" s="155" t="s">
        <v>5898</v>
      </c>
      <c r="AU54" s="155">
        <v>0.11</v>
      </c>
      <c r="AV54" s="155" t="s">
        <v>5898</v>
      </c>
      <c r="AW54" s="155" t="s">
        <v>5898</v>
      </c>
      <c r="AX54" s="140" t="s">
        <v>5898</v>
      </c>
      <c r="AY54" s="154">
        <v>1.56</v>
      </c>
      <c r="AZ54" s="155">
        <v>1.56</v>
      </c>
      <c r="BA54" s="155">
        <v>1.56</v>
      </c>
      <c r="BB54" s="155">
        <v>1.56</v>
      </c>
      <c r="BC54" s="155">
        <v>1.3</v>
      </c>
      <c r="BD54" s="155">
        <v>1.3</v>
      </c>
      <c r="BE54" s="155">
        <v>1.3</v>
      </c>
      <c r="BF54" s="155">
        <v>1.3</v>
      </c>
      <c r="BG54" s="155">
        <v>1.3</v>
      </c>
      <c r="BH54" s="155">
        <v>1.3</v>
      </c>
      <c r="BI54" s="155">
        <v>1.3</v>
      </c>
      <c r="BJ54" s="155">
        <v>1.3</v>
      </c>
      <c r="BK54" s="155">
        <v>1</v>
      </c>
      <c r="BL54" s="155">
        <v>1</v>
      </c>
      <c r="BM54" s="155">
        <v>1</v>
      </c>
      <c r="BN54" s="155">
        <v>1</v>
      </c>
      <c r="BO54" s="155">
        <v>1</v>
      </c>
      <c r="BP54" s="155">
        <v>1</v>
      </c>
      <c r="BQ54" s="155">
        <v>1</v>
      </c>
      <c r="BR54" s="155">
        <v>1</v>
      </c>
      <c r="BS54" s="155">
        <v>1</v>
      </c>
      <c r="BT54" s="155">
        <v>1</v>
      </c>
      <c r="BU54" s="155">
        <v>1</v>
      </c>
      <c r="BV54" s="155">
        <v>1</v>
      </c>
      <c r="BW54" s="155">
        <v>1</v>
      </c>
      <c r="BX54" s="155">
        <v>1</v>
      </c>
      <c r="BY54" s="155">
        <v>1</v>
      </c>
      <c r="BZ54" s="155">
        <v>1</v>
      </c>
      <c r="CA54" s="155">
        <v>1</v>
      </c>
      <c r="CB54" s="155">
        <v>1</v>
      </c>
      <c r="CC54" s="155">
        <v>1</v>
      </c>
      <c r="CD54" s="155">
        <v>1</v>
      </c>
      <c r="CE54" s="155">
        <v>1</v>
      </c>
      <c r="CF54" s="155">
        <v>1</v>
      </c>
      <c r="CG54" s="155">
        <v>1</v>
      </c>
      <c r="CH54" s="155">
        <v>1</v>
      </c>
      <c r="CI54" s="155">
        <v>1</v>
      </c>
      <c r="CJ54" s="155">
        <v>1</v>
      </c>
      <c r="CK54" s="155">
        <v>1</v>
      </c>
      <c r="CL54" s="156">
        <v>1</v>
      </c>
      <c r="CM54" s="145" t="s">
        <v>5898</v>
      </c>
      <c r="CN54" s="146" t="s">
        <v>5898</v>
      </c>
      <c r="CO54" s="146" t="s">
        <v>5898</v>
      </c>
      <c r="CP54" s="146" t="s">
        <v>5898</v>
      </c>
      <c r="CQ54" s="146">
        <v>0.2</v>
      </c>
      <c r="CR54" s="146" t="s">
        <v>5898</v>
      </c>
      <c r="CS54" s="146" t="s">
        <v>5898</v>
      </c>
      <c r="CT54" s="146" t="s">
        <v>5898</v>
      </c>
      <c r="CU54" s="146" t="s">
        <v>5898</v>
      </c>
      <c r="CV54" s="146" t="s">
        <v>5898</v>
      </c>
      <c r="CW54" s="146" t="s">
        <v>5898</v>
      </c>
      <c r="CX54" s="146" t="s">
        <v>5898</v>
      </c>
      <c r="CY54" s="146">
        <v>0.3</v>
      </c>
      <c r="CZ54" s="146" t="s">
        <v>5898</v>
      </c>
      <c r="DA54" s="146" t="s">
        <v>5898</v>
      </c>
      <c r="DB54" s="146" t="s">
        <v>5898</v>
      </c>
      <c r="DC54" s="146" t="s">
        <v>5898</v>
      </c>
      <c r="DD54" s="146" t="s">
        <v>5898</v>
      </c>
      <c r="DE54" s="146" t="s">
        <v>5898</v>
      </c>
      <c r="DF54" s="146" t="s">
        <v>5898</v>
      </c>
      <c r="DG54" s="146" t="s">
        <v>5898</v>
      </c>
      <c r="DH54" s="146" t="s">
        <v>5898</v>
      </c>
      <c r="DI54" s="146" t="s">
        <v>5898</v>
      </c>
      <c r="DJ54" s="146" t="s">
        <v>5898</v>
      </c>
      <c r="DK54" s="146" t="s">
        <v>5898</v>
      </c>
      <c r="DL54" s="146" t="s">
        <v>5898</v>
      </c>
      <c r="DM54" s="146" t="s">
        <v>5898</v>
      </c>
      <c r="DN54" s="146" t="s">
        <v>5898</v>
      </c>
      <c r="DO54" s="146" t="s">
        <v>5898</v>
      </c>
      <c r="DP54" s="146" t="s">
        <v>5898</v>
      </c>
      <c r="DQ54" s="146" t="s">
        <v>5898</v>
      </c>
      <c r="DR54" s="146" t="s">
        <v>5898</v>
      </c>
      <c r="DS54" s="146" t="s">
        <v>5898</v>
      </c>
      <c r="DT54" s="146" t="s">
        <v>5898</v>
      </c>
      <c r="DU54" s="146" t="s">
        <v>5898</v>
      </c>
      <c r="DV54" s="146" t="s">
        <v>5898</v>
      </c>
      <c r="DW54" s="146" t="s">
        <v>5898</v>
      </c>
      <c r="DX54" s="146" t="s">
        <v>5898</v>
      </c>
      <c r="DY54" s="146" t="s">
        <v>5898</v>
      </c>
      <c r="DZ54" s="147" t="s">
        <v>5898</v>
      </c>
      <c r="EA54" s="131">
        <v>2.9901153212520591E-2</v>
      </c>
      <c r="EB54" s="135">
        <v>3.2317979197622582E-2</v>
      </c>
      <c r="EC54" s="135">
        <v>5.0758459743290546E-2</v>
      </c>
      <c r="ED54" s="135">
        <v>4.5410628019323669E-2</v>
      </c>
      <c r="EE54" s="135">
        <v>2.2261798753339269E-2</v>
      </c>
      <c r="EF54" s="135">
        <v>1.834862385321101E-2</v>
      </c>
      <c r="EG54" s="135">
        <v>1.0466988727858293E-2</v>
      </c>
      <c r="EH54" s="135">
        <v>1.7881705639614859E-2</v>
      </c>
      <c r="EI54" s="135">
        <v>5.7411273486430063E-3</v>
      </c>
      <c r="EJ54" s="135">
        <v>1.4884979702300407E-2</v>
      </c>
      <c r="EK54" s="123">
        <v>2.9901153212520591E-2</v>
      </c>
      <c r="EL54" s="124">
        <v>0</v>
      </c>
      <c r="EM54" s="124">
        <v>0</v>
      </c>
      <c r="EN54" s="124">
        <v>0</v>
      </c>
      <c r="EO54" s="124">
        <v>3.2317979197622582E-2</v>
      </c>
      <c r="EP54" s="124">
        <v>0</v>
      </c>
      <c r="EQ54" s="124">
        <v>0</v>
      </c>
      <c r="ER54" s="124">
        <v>0</v>
      </c>
      <c r="ES54" s="124">
        <v>5.0758459743290546E-2</v>
      </c>
      <c r="ET54" s="124">
        <v>0</v>
      </c>
      <c r="EU54" s="124">
        <v>0</v>
      </c>
      <c r="EV54" s="124">
        <v>0</v>
      </c>
      <c r="EW54" s="124">
        <v>4.5410628019323669E-2</v>
      </c>
      <c r="EX54" s="124">
        <v>0</v>
      </c>
      <c r="EY54" s="124">
        <v>0</v>
      </c>
      <c r="EZ54" s="124">
        <v>0</v>
      </c>
      <c r="FA54" s="124">
        <v>2.2261798753339269E-2</v>
      </c>
      <c r="FB54" s="124">
        <v>0</v>
      </c>
      <c r="FC54" s="124">
        <v>0</v>
      </c>
      <c r="FD54" s="124">
        <v>0</v>
      </c>
      <c r="FE54" s="124">
        <v>1.834862385321101E-2</v>
      </c>
      <c r="FF54" s="124">
        <v>0</v>
      </c>
      <c r="FG54" s="124">
        <v>0</v>
      </c>
      <c r="FH54" s="124">
        <v>0</v>
      </c>
      <c r="FI54" s="124">
        <v>1.0466988727858293E-2</v>
      </c>
      <c r="FJ54" s="124">
        <v>0</v>
      </c>
      <c r="FK54" s="124">
        <v>0</v>
      </c>
      <c r="FL54" s="124">
        <v>0</v>
      </c>
      <c r="FM54" s="124">
        <v>1.7881705639614859E-2</v>
      </c>
      <c r="FN54" s="124">
        <v>0</v>
      </c>
      <c r="FO54" s="124">
        <v>0</v>
      </c>
      <c r="FP54" s="124">
        <v>0</v>
      </c>
      <c r="FQ54" s="124">
        <v>5.7411273486430063E-3</v>
      </c>
      <c r="FR54" s="124">
        <v>0</v>
      </c>
      <c r="FS54" s="124">
        <v>0</v>
      </c>
      <c r="FT54" s="124">
        <v>0</v>
      </c>
      <c r="FU54" s="124">
        <v>1.4884979702300407E-2</v>
      </c>
      <c r="FV54" s="124">
        <v>0</v>
      </c>
      <c r="FW54" s="124">
        <v>0</v>
      </c>
      <c r="FX54" s="125">
        <v>0</v>
      </c>
      <c r="FY54" s="50" t="s">
        <v>5935</v>
      </c>
      <c r="FZ54" s="88" t="s">
        <v>5898</v>
      </c>
      <c r="GA54" s="88" t="s">
        <v>6596</v>
      </c>
      <c r="GB54" s="88" t="s">
        <v>5898</v>
      </c>
      <c r="GC54" s="88" t="s">
        <v>6091</v>
      </c>
      <c r="GD54" s="88" t="s">
        <v>5898</v>
      </c>
      <c r="GE54" s="88" t="s">
        <v>6418</v>
      </c>
      <c r="GF54" s="88" t="s">
        <v>5898</v>
      </c>
      <c r="GG54" s="88" t="s">
        <v>6139</v>
      </c>
      <c r="GH54" s="88" t="s">
        <v>5898</v>
      </c>
      <c r="GI54" s="88" t="s">
        <v>6518</v>
      </c>
      <c r="GJ54" s="88" t="s">
        <v>5898</v>
      </c>
      <c r="GK54" s="88" t="s">
        <v>6234</v>
      </c>
      <c r="GL54" s="88" t="s">
        <v>5898</v>
      </c>
      <c r="GM54" s="88" t="s">
        <v>6391</v>
      </c>
      <c r="GN54" s="88" t="s">
        <v>5898</v>
      </c>
      <c r="GO54" s="88" t="s">
        <v>5987</v>
      </c>
      <c r="GP54" s="88" t="s">
        <v>5898</v>
      </c>
      <c r="GQ54" s="88" t="s">
        <v>6597</v>
      </c>
      <c r="GR54" s="88" t="s">
        <v>5898</v>
      </c>
      <c r="GS54" s="88" t="s">
        <v>6078</v>
      </c>
      <c r="GT54" s="88" t="s">
        <v>5898</v>
      </c>
      <c r="GU54" s="88" t="s">
        <v>6422</v>
      </c>
      <c r="GV54" s="88" t="s">
        <v>5898</v>
      </c>
      <c r="GW54" s="88" t="s">
        <v>6235</v>
      </c>
      <c r="GX54" s="88" t="s">
        <v>5898</v>
      </c>
      <c r="GY54" s="88" t="s">
        <v>6566</v>
      </c>
      <c r="GZ54" s="88" t="s">
        <v>5898</v>
      </c>
      <c r="HA54" s="88" t="s">
        <v>6008</v>
      </c>
      <c r="HB54" s="88" t="s">
        <v>5898</v>
      </c>
      <c r="HC54" s="88" t="s">
        <v>6509</v>
      </c>
      <c r="HD54" s="88" t="s">
        <v>5898</v>
      </c>
      <c r="HE54" s="88" t="s">
        <v>6236</v>
      </c>
      <c r="HF54" s="88" t="s">
        <v>5898</v>
      </c>
      <c r="HG54" s="88" t="s">
        <v>6549</v>
      </c>
      <c r="HH54" s="88" t="s">
        <v>5898</v>
      </c>
      <c r="HI54" s="88" t="s">
        <v>6237</v>
      </c>
      <c r="HJ54" s="88" t="s">
        <v>5898</v>
      </c>
      <c r="HK54" s="88" t="s">
        <v>6598</v>
      </c>
      <c r="HL54" s="88" t="s">
        <v>5898</v>
      </c>
      <c r="HM54" s="89">
        <v>12.14</v>
      </c>
      <c r="HN54" s="90" t="s">
        <v>5898</v>
      </c>
      <c r="HO54" s="90">
        <v>15.21</v>
      </c>
      <c r="HP54" s="90" t="s">
        <v>5898</v>
      </c>
      <c r="HQ54" s="90">
        <v>13.46</v>
      </c>
      <c r="HR54" s="90" t="s">
        <v>5898</v>
      </c>
      <c r="HS54" s="90">
        <v>8.1999999999999993</v>
      </c>
      <c r="HT54" s="90" t="s">
        <v>5898</v>
      </c>
      <c r="HU54" s="90">
        <v>8.57</v>
      </c>
      <c r="HV54" s="90" t="s">
        <v>5898</v>
      </c>
      <c r="HW54" s="90">
        <v>9.02</v>
      </c>
      <c r="HX54" s="90" t="s">
        <v>5898</v>
      </c>
      <c r="HY54" s="90">
        <v>10.35</v>
      </c>
      <c r="HZ54" s="90" t="s">
        <v>5898</v>
      </c>
      <c r="IA54" s="90">
        <v>9.4700000000000006</v>
      </c>
      <c r="IB54" s="90" t="s">
        <v>5898</v>
      </c>
      <c r="IC54" s="90">
        <v>11.23</v>
      </c>
      <c r="ID54" s="90" t="s">
        <v>5898</v>
      </c>
      <c r="IE54" s="90">
        <v>10.87</v>
      </c>
      <c r="IF54" s="90" t="s">
        <v>5898</v>
      </c>
      <c r="IG54" s="90">
        <v>10.9</v>
      </c>
      <c r="IH54" s="90" t="s">
        <v>5898</v>
      </c>
      <c r="II54" s="90">
        <v>11.12</v>
      </c>
      <c r="IJ54" s="90" t="s">
        <v>5898</v>
      </c>
      <c r="IK54" s="90">
        <v>12.42</v>
      </c>
      <c r="IL54" s="90" t="s">
        <v>5898</v>
      </c>
      <c r="IM54" s="90">
        <v>12.53</v>
      </c>
      <c r="IN54" s="90" t="s">
        <v>5898</v>
      </c>
      <c r="IO54" s="90">
        <v>7.27</v>
      </c>
      <c r="IP54" s="90" t="s">
        <v>5898</v>
      </c>
      <c r="IQ54" s="90">
        <v>9.23</v>
      </c>
      <c r="IR54" s="90" t="s">
        <v>5898</v>
      </c>
      <c r="IS54" s="90">
        <v>19.16</v>
      </c>
      <c r="IT54" s="90" t="s">
        <v>5898</v>
      </c>
      <c r="IU54" s="90">
        <v>12.04</v>
      </c>
      <c r="IV54" s="90" t="s">
        <v>5898</v>
      </c>
      <c r="IW54" s="90">
        <v>7.39</v>
      </c>
      <c r="IX54" s="90" t="s">
        <v>5898</v>
      </c>
      <c r="IY54" s="90">
        <v>4.51</v>
      </c>
      <c r="IZ54" s="103" t="s">
        <v>5898</v>
      </c>
      <c r="JA54" s="50">
        <v>0.36299999999999999</v>
      </c>
      <c r="JB54" s="40" t="s">
        <v>5898</v>
      </c>
      <c r="JC54" s="40" t="s">
        <v>5898</v>
      </c>
      <c r="JD54" s="40" t="s">
        <v>5898</v>
      </c>
      <c r="JE54" s="40">
        <v>0.435</v>
      </c>
      <c r="JF54" s="40" t="s">
        <v>5898</v>
      </c>
      <c r="JG54" s="40" t="s">
        <v>5898</v>
      </c>
      <c r="JH54" s="40" t="s">
        <v>5898</v>
      </c>
      <c r="JI54" s="40">
        <v>0.435</v>
      </c>
      <c r="JJ54" s="40" t="s">
        <v>5898</v>
      </c>
      <c r="JK54" s="40" t="s">
        <v>5898</v>
      </c>
      <c r="JL54" s="40" t="s">
        <v>5898</v>
      </c>
      <c r="JM54" s="40">
        <v>0.47</v>
      </c>
      <c r="JN54" s="40" t="s">
        <v>5898</v>
      </c>
      <c r="JO54" s="40">
        <v>0</v>
      </c>
      <c r="JP54" s="40" t="s">
        <v>5898</v>
      </c>
      <c r="JQ54" s="40">
        <v>0.25</v>
      </c>
      <c r="JR54" s="40" t="s">
        <v>5898</v>
      </c>
      <c r="JS54" s="40" t="s">
        <v>5898</v>
      </c>
      <c r="JT54" s="40" t="s">
        <v>5898</v>
      </c>
      <c r="JU54" s="40">
        <v>0.2</v>
      </c>
      <c r="JV54" s="40" t="s">
        <v>5898</v>
      </c>
      <c r="JW54" s="40" t="s">
        <v>5898</v>
      </c>
      <c r="JX54" s="40" t="s">
        <v>5898</v>
      </c>
      <c r="JY54" s="40">
        <v>0.13</v>
      </c>
      <c r="JZ54" s="40" t="s">
        <v>5898</v>
      </c>
      <c r="KA54" s="40" t="s">
        <v>5898</v>
      </c>
      <c r="KB54" s="40" t="s">
        <v>5898</v>
      </c>
      <c r="KC54" s="40">
        <v>0.13</v>
      </c>
      <c r="KD54" s="40" t="s">
        <v>5898</v>
      </c>
      <c r="KE54" s="40">
        <v>0</v>
      </c>
      <c r="KF54" s="40" t="s">
        <v>5898</v>
      </c>
      <c r="KG54" s="40">
        <v>0.11</v>
      </c>
      <c r="KH54" s="40" t="s">
        <v>5898</v>
      </c>
      <c r="KI54" s="40">
        <v>0</v>
      </c>
      <c r="KJ54" s="40" t="s">
        <v>5898</v>
      </c>
      <c r="KK54" s="40">
        <v>0.11</v>
      </c>
      <c r="KL54" s="40" t="s">
        <v>5898</v>
      </c>
      <c r="KM54" s="40" t="s">
        <v>5898</v>
      </c>
      <c r="KN54" s="40" t="s">
        <v>5898</v>
      </c>
    </row>
    <row r="55" spans="1:300" x14ac:dyDescent="0.15">
      <c r="A55" s="53">
        <f>'2015年报分红率'!T57</f>
        <v>52</v>
      </c>
      <c r="B55" s="40" t="str">
        <f>'2015年报分红率'!U57</f>
        <v>600020.SH</v>
      </c>
      <c r="C55" s="40" t="str">
        <f>'2015年报分红率'!V57</f>
        <v>中原高速</v>
      </c>
      <c r="D55" s="40" t="str">
        <f>[1]!EM_S_IPO_LISTEDDATE(B55)</f>
        <v>2003-08-08</v>
      </c>
      <c r="E55" s="166">
        <v>10</v>
      </c>
      <c r="F55" s="56">
        <v>6.99</v>
      </c>
      <c r="G55" s="56">
        <v>5.26</v>
      </c>
      <c r="H55" s="157">
        <v>1.6480686695278968E-2</v>
      </c>
      <c r="I55" s="158">
        <v>2.1901140684410646E-2</v>
      </c>
      <c r="J55" s="159">
        <v>2.6390909080294966E-2</v>
      </c>
      <c r="K55" s="154">
        <v>0.154</v>
      </c>
      <c r="L55" s="155" t="s">
        <v>5898</v>
      </c>
      <c r="M55" s="155" t="s">
        <v>5898</v>
      </c>
      <c r="N55" s="155" t="s">
        <v>5898</v>
      </c>
      <c r="O55" s="155">
        <v>0.154</v>
      </c>
      <c r="P55" s="155" t="s">
        <v>5898</v>
      </c>
      <c r="Q55" s="155" t="s">
        <v>5898</v>
      </c>
      <c r="R55" s="155" t="s">
        <v>5898</v>
      </c>
      <c r="S55" s="155">
        <v>0.127</v>
      </c>
      <c r="T55" s="155" t="s">
        <v>5898</v>
      </c>
      <c r="U55" s="155" t="s">
        <v>5898</v>
      </c>
      <c r="V55" s="155" t="s">
        <v>5898</v>
      </c>
      <c r="W55" s="155">
        <v>0.13400000000000001</v>
      </c>
      <c r="X55" s="155" t="s">
        <v>5898</v>
      </c>
      <c r="Y55" s="155" t="s">
        <v>5898</v>
      </c>
      <c r="Z55" s="155" t="s">
        <v>5898</v>
      </c>
      <c r="AA55" s="155">
        <v>0.11799999999999999</v>
      </c>
      <c r="AB55" s="155" t="s">
        <v>5898</v>
      </c>
      <c r="AC55" s="155" t="s">
        <v>5898</v>
      </c>
      <c r="AD55" s="155" t="s">
        <v>5898</v>
      </c>
      <c r="AE55" s="155">
        <v>0.108</v>
      </c>
      <c r="AF55" s="155" t="s">
        <v>5898</v>
      </c>
      <c r="AG55" s="155" t="s">
        <v>5898</v>
      </c>
      <c r="AH55" s="155" t="s">
        <v>5898</v>
      </c>
      <c r="AI55" s="155">
        <v>9.4E-2</v>
      </c>
      <c r="AJ55" s="155" t="s">
        <v>5898</v>
      </c>
      <c r="AK55" s="155" t="s">
        <v>5898</v>
      </c>
      <c r="AL55" s="155" t="s">
        <v>5898</v>
      </c>
      <c r="AM55" s="155">
        <v>0.10199999999999999</v>
      </c>
      <c r="AN55" s="155" t="s">
        <v>5898</v>
      </c>
      <c r="AO55" s="155" t="s">
        <v>5898</v>
      </c>
      <c r="AP55" s="155" t="s">
        <v>5898</v>
      </c>
      <c r="AQ55" s="155">
        <v>8.5000000000000006E-2</v>
      </c>
      <c r="AR55" s="155" t="s">
        <v>5898</v>
      </c>
      <c r="AS55" s="155">
        <v>0</v>
      </c>
      <c r="AT55" s="155" t="s">
        <v>5898</v>
      </c>
      <c r="AU55" s="155">
        <v>7.5999999999999998E-2</v>
      </c>
      <c r="AV55" s="155" t="s">
        <v>5898</v>
      </c>
      <c r="AW55" s="155" t="s">
        <v>5898</v>
      </c>
      <c r="AX55" s="140" t="s">
        <v>5898</v>
      </c>
      <c r="AY55" s="154">
        <v>1</v>
      </c>
      <c r="AZ55" s="155">
        <v>1</v>
      </c>
      <c r="BA55" s="155">
        <v>1</v>
      </c>
      <c r="BB55" s="155">
        <v>1</v>
      </c>
      <c r="BC55" s="155">
        <v>1</v>
      </c>
      <c r="BD55" s="155">
        <v>1</v>
      </c>
      <c r="BE55" s="155">
        <v>1</v>
      </c>
      <c r="BF55" s="155">
        <v>1</v>
      </c>
      <c r="BG55" s="155">
        <v>1</v>
      </c>
      <c r="BH55" s="155">
        <v>1</v>
      </c>
      <c r="BI55" s="155">
        <v>1</v>
      </c>
      <c r="BJ55" s="155">
        <v>1</v>
      </c>
      <c r="BK55" s="155">
        <v>1</v>
      </c>
      <c r="BL55" s="155">
        <v>1</v>
      </c>
      <c r="BM55" s="155">
        <v>1</v>
      </c>
      <c r="BN55" s="155">
        <v>1</v>
      </c>
      <c r="BO55" s="155">
        <v>1</v>
      </c>
      <c r="BP55" s="155">
        <v>1</v>
      </c>
      <c r="BQ55" s="155">
        <v>1</v>
      </c>
      <c r="BR55" s="155">
        <v>1</v>
      </c>
      <c r="BS55" s="155">
        <v>1</v>
      </c>
      <c r="BT55" s="155">
        <v>1</v>
      </c>
      <c r="BU55" s="155">
        <v>1</v>
      </c>
      <c r="BV55" s="155">
        <v>1</v>
      </c>
      <c r="BW55" s="155">
        <v>1</v>
      </c>
      <c r="BX55" s="155">
        <v>1</v>
      </c>
      <c r="BY55" s="155">
        <v>1</v>
      </c>
      <c r="BZ55" s="155">
        <v>1</v>
      </c>
      <c r="CA55" s="155">
        <v>1</v>
      </c>
      <c r="CB55" s="155">
        <v>1</v>
      </c>
      <c r="CC55" s="155">
        <v>1</v>
      </c>
      <c r="CD55" s="155">
        <v>1</v>
      </c>
      <c r="CE55" s="155">
        <v>1</v>
      </c>
      <c r="CF55" s="155">
        <v>1</v>
      </c>
      <c r="CG55" s="155">
        <v>1</v>
      </c>
      <c r="CH55" s="155">
        <v>1</v>
      </c>
      <c r="CI55" s="155">
        <v>1</v>
      </c>
      <c r="CJ55" s="155">
        <v>1</v>
      </c>
      <c r="CK55" s="155">
        <v>1</v>
      </c>
      <c r="CL55" s="156">
        <v>1</v>
      </c>
      <c r="CM55" s="145" t="s">
        <v>5898</v>
      </c>
      <c r="CN55" s="146" t="s">
        <v>5898</v>
      </c>
      <c r="CO55" s="146" t="s">
        <v>5898</v>
      </c>
      <c r="CP55" s="146" t="s">
        <v>5898</v>
      </c>
      <c r="CQ55" s="146" t="s">
        <v>5898</v>
      </c>
      <c r="CR55" s="146" t="s">
        <v>5898</v>
      </c>
      <c r="CS55" s="146" t="s">
        <v>5898</v>
      </c>
      <c r="CT55" s="146" t="s">
        <v>5898</v>
      </c>
      <c r="CU55" s="146" t="s">
        <v>5898</v>
      </c>
      <c r="CV55" s="146" t="s">
        <v>5898</v>
      </c>
      <c r="CW55" s="146" t="s">
        <v>5898</v>
      </c>
      <c r="CX55" s="146" t="s">
        <v>5898</v>
      </c>
      <c r="CY55" s="146" t="s">
        <v>5898</v>
      </c>
      <c r="CZ55" s="146" t="s">
        <v>5898</v>
      </c>
      <c r="DA55" s="146" t="s">
        <v>5898</v>
      </c>
      <c r="DB55" s="146" t="s">
        <v>5898</v>
      </c>
      <c r="DC55" s="146" t="s">
        <v>5898</v>
      </c>
      <c r="DD55" s="146" t="s">
        <v>5898</v>
      </c>
      <c r="DE55" s="146" t="s">
        <v>5898</v>
      </c>
      <c r="DF55" s="146" t="s">
        <v>5898</v>
      </c>
      <c r="DG55" s="146" t="s">
        <v>5898</v>
      </c>
      <c r="DH55" s="146" t="s">
        <v>5898</v>
      </c>
      <c r="DI55" s="146" t="s">
        <v>5898</v>
      </c>
      <c r="DJ55" s="146" t="s">
        <v>5898</v>
      </c>
      <c r="DK55" s="146" t="s">
        <v>5898</v>
      </c>
      <c r="DL55" s="146" t="s">
        <v>5898</v>
      </c>
      <c r="DM55" s="146" t="s">
        <v>5898</v>
      </c>
      <c r="DN55" s="146" t="s">
        <v>5898</v>
      </c>
      <c r="DO55" s="146" t="s">
        <v>5898</v>
      </c>
      <c r="DP55" s="146" t="s">
        <v>5898</v>
      </c>
      <c r="DQ55" s="146" t="s">
        <v>5898</v>
      </c>
      <c r="DR55" s="146" t="s">
        <v>5898</v>
      </c>
      <c r="DS55" s="146" t="s">
        <v>5898</v>
      </c>
      <c r="DT55" s="146" t="s">
        <v>5898</v>
      </c>
      <c r="DU55" s="146" t="s">
        <v>5898</v>
      </c>
      <c r="DV55" s="146" t="s">
        <v>5898</v>
      </c>
      <c r="DW55" s="146" t="s">
        <v>5898</v>
      </c>
      <c r="DX55" s="146" t="s">
        <v>5898</v>
      </c>
      <c r="DY55" s="146" t="s">
        <v>5898</v>
      </c>
      <c r="DZ55" s="147" t="s">
        <v>5898</v>
      </c>
      <c r="EA55" s="131">
        <v>2.3765432098765429E-2</v>
      </c>
      <c r="EB55" s="135">
        <v>2.3987538940809967E-2</v>
      </c>
      <c r="EC55" s="135">
        <v>2.4053030303030302E-2</v>
      </c>
      <c r="ED55" s="135">
        <v>5.0950570342205327E-2</v>
      </c>
      <c r="EE55" s="135">
        <v>4.555984555984556E-2</v>
      </c>
      <c r="EF55" s="135">
        <v>2.8346456692913385E-2</v>
      </c>
      <c r="EG55" s="135">
        <v>1.6206896551724137E-2</v>
      </c>
      <c r="EH55" s="135">
        <v>3.0815709969788517E-2</v>
      </c>
      <c r="EI55" s="135">
        <v>9.3509350935093525E-3</v>
      </c>
      <c r="EJ55" s="135">
        <v>1.0872675250357653E-2</v>
      </c>
      <c r="EK55" s="123">
        <v>2.3765432098765429E-2</v>
      </c>
      <c r="EL55" s="124">
        <v>0</v>
      </c>
      <c r="EM55" s="124">
        <v>0</v>
      </c>
      <c r="EN55" s="124">
        <v>0</v>
      </c>
      <c r="EO55" s="124">
        <v>2.3987538940809967E-2</v>
      </c>
      <c r="EP55" s="124">
        <v>0</v>
      </c>
      <c r="EQ55" s="124">
        <v>0</v>
      </c>
      <c r="ER55" s="124">
        <v>0</v>
      </c>
      <c r="ES55" s="124">
        <v>2.4053030303030302E-2</v>
      </c>
      <c r="ET55" s="124">
        <v>0</v>
      </c>
      <c r="EU55" s="124">
        <v>0</v>
      </c>
      <c r="EV55" s="124">
        <v>0</v>
      </c>
      <c r="EW55" s="124">
        <v>5.0950570342205327E-2</v>
      </c>
      <c r="EX55" s="124">
        <v>0</v>
      </c>
      <c r="EY55" s="124">
        <v>0</v>
      </c>
      <c r="EZ55" s="124">
        <v>0</v>
      </c>
      <c r="FA55" s="124">
        <v>4.555984555984556E-2</v>
      </c>
      <c r="FB55" s="124">
        <v>0</v>
      </c>
      <c r="FC55" s="124">
        <v>0</v>
      </c>
      <c r="FD55" s="124">
        <v>0</v>
      </c>
      <c r="FE55" s="124">
        <v>2.8346456692913385E-2</v>
      </c>
      <c r="FF55" s="124">
        <v>0</v>
      </c>
      <c r="FG55" s="124">
        <v>0</v>
      </c>
      <c r="FH55" s="124">
        <v>0</v>
      </c>
      <c r="FI55" s="124">
        <v>1.6206896551724137E-2</v>
      </c>
      <c r="FJ55" s="124">
        <v>0</v>
      </c>
      <c r="FK55" s="124">
        <v>0</v>
      </c>
      <c r="FL55" s="124">
        <v>0</v>
      </c>
      <c r="FM55" s="124">
        <v>3.0815709969788517E-2</v>
      </c>
      <c r="FN55" s="124">
        <v>0</v>
      </c>
      <c r="FO55" s="124">
        <v>0</v>
      </c>
      <c r="FP55" s="124">
        <v>0</v>
      </c>
      <c r="FQ55" s="124">
        <v>9.3509350935093525E-3</v>
      </c>
      <c r="FR55" s="124">
        <v>0</v>
      </c>
      <c r="FS55" s="124">
        <v>0</v>
      </c>
      <c r="FT55" s="124">
        <v>0</v>
      </c>
      <c r="FU55" s="124">
        <v>1.0872675250357653E-2</v>
      </c>
      <c r="FV55" s="124">
        <v>0</v>
      </c>
      <c r="FW55" s="124">
        <v>0</v>
      </c>
      <c r="FX55" s="125">
        <v>0</v>
      </c>
      <c r="FY55" s="50" t="s">
        <v>5932</v>
      </c>
      <c r="FZ55" s="88" t="s">
        <v>5898</v>
      </c>
      <c r="GA55" s="88" t="s">
        <v>6426</v>
      </c>
      <c r="GB55" s="88" t="s">
        <v>5898</v>
      </c>
      <c r="GC55" s="88" t="s">
        <v>6002</v>
      </c>
      <c r="GD55" s="88" t="s">
        <v>5898</v>
      </c>
      <c r="GE55" s="88" t="s">
        <v>6427</v>
      </c>
      <c r="GF55" s="88" t="s">
        <v>5898</v>
      </c>
      <c r="GG55" s="88" t="s">
        <v>5994</v>
      </c>
      <c r="GH55" s="88" t="s">
        <v>5898</v>
      </c>
      <c r="GI55" s="88" t="s">
        <v>6400</v>
      </c>
      <c r="GJ55" s="88" t="s">
        <v>5898</v>
      </c>
      <c r="GK55" s="88" t="s">
        <v>6238</v>
      </c>
      <c r="GL55" s="88" t="s">
        <v>5898</v>
      </c>
      <c r="GM55" s="88" t="s">
        <v>6450</v>
      </c>
      <c r="GN55" s="88" t="s">
        <v>5898</v>
      </c>
      <c r="GO55" s="88" t="s">
        <v>6134</v>
      </c>
      <c r="GP55" s="88" t="s">
        <v>5898</v>
      </c>
      <c r="GQ55" s="88" t="s">
        <v>6486</v>
      </c>
      <c r="GR55" s="88" t="s">
        <v>5898</v>
      </c>
      <c r="GS55" s="88" t="s">
        <v>6239</v>
      </c>
      <c r="GT55" s="88" t="s">
        <v>5898</v>
      </c>
      <c r="GU55" s="88" t="s">
        <v>6500</v>
      </c>
      <c r="GV55" s="88" t="s">
        <v>5898</v>
      </c>
      <c r="GW55" s="88" t="s">
        <v>6194</v>
      </c>
      <c r="GX55" s="88" t="s">
        <v>5898</v>
      </c>
      <c r="GY55" s="88" t="s">
        <v>6488</v>
      </c>
      <c r="GZ55" s="88" t="s">
        <v>5898</v>
      </c>
      <c r="HA55" s="88" t="s">
        <v>6240</v>
      </c>
      <c r="HB55" s="88" t="s">
        <v>5898</v>
      </c>
      <c r="HC55" s="88" t="s">
        <v>6599</v>
      </c>
      <c r="HD55" s="88" t="s">
        <v>5898</v>
      </c>
      <c r="HE55" s="88" t="s">
        <v>6016</v>
      </c>
      <c r="HF55" s="88" t="s">
        <v>5898</v>
      </c>
      <c r="HG55" s="88" t="s">
        <v>6549</v>
      </c>
      <c r="HH55" s="88" t="s">
        <v>5898</v>
      </c>
      <c r="HI55" s="88" t="s">
        <v>6032</v>
      </c>
      <c r="HJ55" s="88" t="s">
        <v>5898</v>
      </c>
      <c r="HK55" s="88" t="s">
        <v>6600</v>
      </c>
      <c r="HL55" s="88" t="s">
        <v>5898</v>
      </c>
      <c r="HM55" s="89">
        <v>6.48</v>
      </c>
      <c r="HN55" s="90" t="s">
        <v>5898</v>
      </c>
      <c r="HO55" s="90">
        <v>7.91</v>
      </c>
      <c r="HP55" s="90" t="s">
        <v>5898</v>
      </c>
      <c r="HQ55" s="90">
        <v>6.42</v>
      </c>
      <c r="HR55" s="90" t="s">
        <v>5898</v>
      </c>
      <c r="HS55" s="90">
        <v>4.45</v>
      </c>
      <c r="HT55" s="90" t="s">
        <v>5898</v>
      </c>
      <c r="HU55" s="90">
        <v>5.28</v>
      </c>
      <c r="HV55" s="90" t="s">
        <v>5898</v>
      </c>
      <c r="HW55" s="90">
        <v>2.48</v>
      </c>
      <c r="HX55" s="90" t="s">
        <v>5898</v>
      </c>
      <c r="HY55" s="90">
        <v>2.63</v>
      </c>
      <c r="HZ55" s="90" t="s">
        <v>5898</v>
      </c>
      <c r="IA55" s="90">
        <v>2.66</v>
      </c>
      <c r="IB55" s="90" t="s">
        <v>5898</v>
      </c>
      <c r="IC55" s="90">
        <v>2.59</v>
      </c>
      <c r="ID55" s="90" t="s">
        <v>5898</v>
      </c>
      <c r="IE55" s="90">
        <v>3.9</v>
      </c>
      <c r="IF55" s="90" t="s">
        <v>5898</v>
      </c>
      <c r="IG55" s="90">
        <v>3.81</v>
      </c>
      <c r="IH55" s="90" t="s">
        <v>5898</v>
      </c>
      <c r="II55" s="90">
        <v>3.81</v>
      </c>
      <c r="IJ55" s="90" t="s">
        <v>5898</v>
      </c>
      <c r="IK55" s="90">
        <v>5.8</v>
      </c>
      <c r="IL55" s="90" t="s">
        <v>5898</v>
      </c>
      <c r="IM55" s="90">
        <v>5.73</v>
      </c>
      <c r="IN55" s="90" t="s">
        <v>5898</v>
      </c>
      <c r="IO55" s="90">
        <v>3.31</v>
      </c>
      <c r="IP55" s="90" t="s">
        <v>5898</v>
      </c>
      <c r="IQ55" s="90">
        <v>4.8</v>
      </c>
      <c r="IR55" s="90" t="s">
        <v>5898</v>
      </c>
      <c r="IS55" s="90">
        <v>9.09</v>
      </c>
      <c r="IT55" s="90" t="s">
        <v>5898</v>
      </c>
      <c r="IU55" s="90">
        <v>7.69</v>
      </c>
      <c r="IV55" s="90" t="s">
        <v>5898</v>
      </c>
      <c r="IW55" s="90">
        <v>6.99</v>
      </c>
      <c r="IX55" s="90" t="s">
        <v>5898</v>
      </c>
      <c r="IY55" s="90">
        <v>17.149999999999999</v>
      </c>
      <c r="IZ55" s="103" t="s">
        <v>5898</v>
      </c>
      <c r="JA55" s="50">
        <v>0.154</v>
      </c>
      <c r="JB55" s="40" t="s">
        <v>5898</v>
      </c>
      <c r="JC55" s="40" t="s">
        <v>5898</v>
      </c>
      <c r="JD55" s="40" t="s">
        <v>5898</v>
      </c>
      <c r="JE55" s="40">
        <v>0.154</v>
      </c>
      <c r="JF55" s="40" t="s">
        <v>5898</v>
      </c>
      <c r="JG55" s="40" t="s">
        <v>5898</v>
      </c>
      <c r="JH55" s="40" t="s">
        <v>5898</v>
      </c>
      <c r="JI55" s="40">
        <v>0.127</v>
      </c>
      <c r="JJ55" s="40" t="s">
        <v>5898</v>
      </c>
      <c r="JK55" s="40" t="s">
        <v>5898</v>
      </c>
      <c r="JL55" s="40" t="s">
        <v>5898</v>
      </c>
      <c r="JM55" s="40">
        <v>0.13400000000000001</v>
      </c>
      <c r="JN55" s="40" t="s">
        <v>5898</v>
      </c>
      <c r="JO55" s="40" t="s">
        <v>5898</v>
      </c>
      <c r="JP55" s="40" t="s">
        <v>5898</v>
      </c>
      <c r="JQ55" s="40">
        <v>0.11799999999999999</v>
      </c>
      <c r="JR55" s="40" t="s">
        <v>5898</v>
      </c>
      <c r="JS55" s="40" t="s">
        <v>5898</v>
      </c>
      <c r="JT55" s="40" t="s">
        <v>5898</v>
      </c>
      <c r="JU55" s="40">
        <v>0.108</v>
      </c>
      <c r="JV55" s="40" t="s">
        <v>5898</v>
      </c>
      <c r="JW55" s="40" t="s">
        <v>5898</v>
      </c>
      <c r="JX55" s="40" t="s">
        <v>5898</v>
      </c>
      <c r="JY55" s="40">
        <v>9.4E-2</v>
      </c>
      <c r="JZ55" s="40" t="s">
        <v>5898</v>
      </c>
      <c r="KA55" s="40" t="s">
        <v>5898</v>
      </c>
      <c r="KB55" s="40" t="s">
        <v>5898</v>
      </c>
      <c r="KC55" s="40">
        <v>0.10199999999999999</v>
      </c>
      <c r="KD55" s="40" t="s">
        <v>5898</v>
      </c>
      <c r="KE55" s="40" t="s">
        <v>5898</v>
      </c>
      <c r="KF55" s="40" t="s">
        <v>5898</v>
      </c>
      <c r="KG55" s="40">
        <v>8.5000000000000006E-2</v>
      </c>
      <c r="KH55" s="40" t="s">
        <v>5898</v>
      </c>
      <c r="KI55" s="40">
        <v>0</v>
      </c>
      <c r="KJ55" s="40" t="s">
        <v>5898</v>
      </c>
      <c r="KK55" s="40">
        <v>7.5999999999999998E-2</v>
      </c>
      <c r="KL55" s="40" t="s">
        <v>5898</v>
      </c>
      <c r="KM55" s="40" t="s">
        <v>5898</v>
      </c>
      <c r="KN55" s="40" t="s">
        <v>5898</v>
      </c>
    </row>
    <row r="56" spans="1:300" x14ac:dyDescent="0.15">
      <c r="A56" s="53">
        <f>'2015年报分红率'!T58</f>
        <v>53</v>
      </c>
      <c r="B56" s="40" t="str">
        <f>'2015年报分红率'!U58</f>
        <v>600023.SH</v>
      </c>
      <c r="C56" s="40" t="str">
        <f>'2015年报分红率'!V58</f>
        <v>浙能电力</v>
      </c>
      <c r="D56" s="40" t="str">
        <f>[1]!EM_S_IPO_LISTEDDATE(B56)</f>
        <v>2013-12-19</v>
      </c>
      <c r="E56" s="166">
        <v>13</v>
      </c>
      <c r="F56" s="56">
        <v>4.7</v>
      </c>
      <c r="G56" s="56">
        <v>4.5999999999999996</v>
      </c>
      <c r="H56" s="157">
        <v>2.0051064813829785E-2</v>
      </c>
      <c r="I56" s="158">
        <v>1.4357641070615299E-2</v>
      </c>
      <c r="J56" s="159">
        <v>1.8784536686442765E-2</v>
      </c>
      <c r="K56" s="154">
        <v>0.22830444</v>
      </c>
      <c r="L56" s="155" t="s">
        <v>5898</v>
      </c>
      <c r="M56" s="155" t="s">
        <v>5898</v>
      </c>
      <c r="N56" s="155" t="s">
        <v>5898</v>
      </c>
      <c r="O56" s="155">
        <v>0.17122832999999998</v>
      </c>
      <c r="P56" s="155" t="s">
        <v>5898</v>
      </c>
      <c r="Q56" s="155" t="s">
        <v>5898</v>
      </c>
      <c r="R56" s="155" t="s">
        <v>5898</v>
      </c>
      <c r="S56" s="155">
        <v>7.8479651250000004E-2</v>
      </c>
      <c r="T56" s="155" t="s">
        <v>5898</v>
      </c>
      <c r="U56" s="155" t="s">
        <v>5898</v>
      </c>
      <c r="V56" s="155" t="s">
        <v>5898</v>
      </c>
      <c r="W56" s="155">
        <v>0.14269027500000001</v>
      </c>
      <c r="X56" s="155" t="s">
        <v>5898</v>
      </c>
      <c r="Y56" s="155">
        <v>0</v>
      </c>
      <c r="Z56" s="155" t="s">
        <v>5898</v>
      </c>
      <c r="AA56" s="155">
        <v>1.3589549999999999E-2</v>
      </c>
      <c r="AB56" s="155" t="s">
        <v>5898</v>
      </c>
      <c r="AC56" s="155" t="s">
        <v>5898</v>
      </c>
      <c r="AD56" s="155" t="s">
        <v>5898</v>
      </c>
      <c r="AE56" s="155">
        <v>0.1358955</v>
      </c>
      <c r="AF56" s="155" t="s">
        <v>5898</v>
      </c>
      <c r="AG56" s="155" t="s">
        <v>5898</v>
      </c>
      <c r="AH56" s="155" t="s">
        <v>5898</v>
      </c>
      <c r="AI56" s="155">
        <v>8.1537299999999993E-2</v>
      </c>
      <c r="AJ56" s="155" t="s">
        <v>5898</v>
      </c>
      <c r="AK56" s="155" t="s">
        <v>5898</v>
      </c>
      <c r="AL56" s="155" t="s">
        <v>5898</v>
      </c>
      <c r="AM56" s="155">
        <v>6.7275000000000001E-2</v>
      </c>
      <c r="AN56" s="155" t="s">
        <v>5898</v>
      </c>
      <c r="AO56" s="155" t="s">
        <v>5898</v>
      </c>
      <c r="AP56" s="155" t="s">
        <v>5898</v>
      </c>
      <c r="AQ56" s="155">
        <v>2.3400000000000001E-2</v>
      </c>
      <c r="AR56" s="155" t="s">
        <v>5898</v>
      </c>
      <c r="AS56" s="155" t="s">
        <v>5898</v>
      </c>
      <c r="AT56" s="155" t="s">
        <v>5898</v>
      </c>
      <c r="AU56" s="155">
        <v>0</v>
      </c>
      <c r="AV56" s="155" t="s">
        <v>5898</v>
      </c>
      <c r="AW56" s="155" t="s">
        <v>5898</v>
      </c>
      <c r="AX56" s="140" t="s">
        <v>5898</v>
      </c>
      <c r="AY56" s="154">
        <v>1.42690275</v>
      </c>
      <c r="AZ56" s="155">
        <v>1.42690275</v>
      </c>
      <c r="BA56" s="155">
        <v>1.42690275</v>
      </c>
      <c r="BB56" s="155">
        <v>1.42690275</v>
      </c>
      <c r="BC56" s="155">
        <v>1.42690275</v>
      </c>
      <c r="BD56" s="155">
        <v>1.42690275</v>
      </c>
      <c r="BE56" s="155">
        <v>1.42690275</v>
      </c>
      <c r="BF56" s="155">
        <v>1.42690275</v>
      </c>
      <c r="BG56" s="155">
        <v>1.42690275</v>
      </c>
      <c r="BH56" s="155">
        <v>1.42690275</v>
      </c>
      <c r="BI56" s="155">
        <v>1.42690275</v>
      </c>
      <c r="BJ56" s="155">
        <v>1.42690275</v>
      </c>
      <c r="BK56" s="155">
        <v>1.42690275</v>
      </c>
      <c r="BL56" s="155">
        <v>1.42690275</v>
      </c>
      <c r="BM56" s="155">
        <v>1.42690275</v>
      </c>
      <c r="BN56" s="155">
        <v>1.42690275</v>
      </c>
      <c r="BO56" s="155">
        <v>1.3589549999999999</v>
      </c>
      <c r="BP56" s="155">
        <v>1.3589549999999999</v>
      </c>
      <c r="BQ56" s="155">
        <v>1.3589549999999999</v>
      </c>
      <c r="BR56" s="155">
        <v>1.3589549999999999</v>
      </c>
      <c r="BS56" s="155">
        <v>1.3589549999999999</v>
      </c>
      <c r="BT56" s="155">
        <v>1.3589549999999999</v>
      </c>
      <c r="BU56" s="155">
        <v>1.3589549999999999</v>
      </c>
      <c r="BV56" s="155">
        <v>1.3589549999999999</v>
      </c>
      <c r="BW56" s="155">
        <v>1.3589549999999999</v>
      </c>
      <c r="BX56" s="155">
        <v>1.3589549999999999</v>
      </c>
      <c r="BY56" s="155">
        <v>1.3589549999999999</v>
      </c>
      <c r="BZ56" s="155">
        <v>1.3589549999999999</v>
      </c>
      <c r="CA56" s="155">
        <v>1.3454999999999999</v>
      </c>
      <c r="CB56" s="155">
        <v>1.3454999999999999</v>
      </c>
      <c r="CC56" s="155">
        <v>1.3454999999999999</v>
      </c>
      <c r="CD56" s="155">
        <v>1.3454999999999999</v>
      </c>
      <c r="CE56" s="155">
        <v>1.17</v>
      </c>
      <c r="CF56" s="155">
        <v>1.17</v>
      </c>
      <c r="CG56" s="155">
        <v>1.17</v>
      </c>
      <c r="CH56" s="155">
        <v>1.17</v>
      </c>
      <c r="CI56" s="155">
        <v>1</v>
      </c>
      <c r="CJ56" s="155">
        <v>1</v>
      </c>
      <c r="CK56" s="155">
        <v>1</v>
      </c>
      <c r="CL56" s="156">
        <v>1</v>
      </c>
      <c r="CM56" s="145" t="s">
        <v>5898</v>
      </c>
      <c r="CN56" s="146" t="s">
        <v>5898</v>
      </c>
      <c r="CO56" s="146" t="s">
        <v>5898</v>
      </c>
      <c r="CP56" s="146" t="s">
        <v>5898</v>
      </c>
      <c r="CQ56" s="146" t="s">
        <v>5898</v>
      </c>
      <c r="CR56" s="146" t="s">
        <v>5898</v>
      </c>
      <c r="CS56" s="146" t="s">
        <v>5898</v>
      </c>
      <c r="CT56" s="146" t="s">
        <v>5898</v>
      </c>
      <c r="CU56" s="146" t="s">
        <v>5898</v>
      </c>
      <c r="CV56" s="146" t="s">
        <v>5898</v>
      </c>
      <c r="CW56" s="146" t="s">
        <v>5898</v>
      </c>
      <c r="CX56" s="146" t="s">
        <v>5898</v>
      </c>
      <c r="CY56" s="146" t="s">
        <v>5898</v>
      </c>
      <c r="CZ56" s="146" t="s">
        <v>5898</v>
      </c>
      <c r="DA56" s="146" t="s">
        <v>5898</v>
      </c>
      <c r="DB56" s="146" t="s">
        <v>5898</v>
      </c>
      <c r="DC56" s="146">
        <v>0.05</v>
      </c>
      <c r="DD56" s="146" t="s">
        <v>5898</v>
      </c>
      <c r="DE56" s="146" t="s">
        <v>5898</v>
      </c>
      <c r="DF56" s="146" t="s">
        <v>5898</v>
      </c>
      <c r="DG56" s="146" t="s">
        <v>5898</v>
      </c>
      <c r="DH56" s="146" t="s">
        <v>5898</v>
      </c>
      <c r="DI56" s="146" t="s">
        <v>5898</v>
      </c>
      <c r="DJ56" s="146" t="s">
        <v>5898</v>
      </c>
      <c r="DK56" s="146" t="s">
        <v>5898</v>
      </c>
      <c r="DL56" s="146" t="s">
        <v>5898</v>
      </c>
      <c r="DM56" s="146" t="s">
        <v>5898</v>
      </c>
      <c r="DN56" s="146" t="s">
        <v>5898</v>
      </c>
      <c r="DO56" s="146">
        <v>0.01</v>
      </c>
      <c r="DP56" s="146" t="s">
        <v>5898</v>
      </c>
      <c r="DQ56" s="146" t="s">
        <v>5898</v>
      </c>
      <c r="DR56" s="146" t="s">
        <v>5898</v>
      </c>
      <c r="DS56" s="146">
        <v>0.15</v>
      </c>
      <c r="DT56" s="146" t="s">
        <v>5898</v>
      </c>
      <c r="DU56" s="146" t="s">
        <v>5898</v>
      </c>
      <c r="DV56" s="146" t="s">
        <v>5898</v>
      </c>
      <c r="DW56" s="146">
        <v>0.17</v>
      </c>
      <c r="DX56" s="146" t="s">
        <v>5898</v>
      </c>
      <c r="DY56" s="146" t="s">
        <v>5898</v>
      </c>
      <c r="DZ56" s="147" t="s">
        <v>5898</v>
      </c>
      <c r="EA56" s="131">
        <v>2.3391812865497078E-2</v>
      </c>
      <c r="EB56" s="135">
        <v>2.9556650246305421E-2</v>
      </c>
      <c r="EC56" s="135">
        <v>2.4774774774774772E-2</v>
      </c>
      <c r="ED56" s="135">
        <v>4.2918454935622317E-2</v>
      </c>
      <c r="EE56" s="135">
        <v>3.875968992248062E-3</v>
      </c>
      <c r="EF56" s="135">
        <v>2.8248587570621469E-2</v>
      </c>
      <c r="EG56" s="135">
        <v>1.3698630136986301E-2</v>
      </c>
      <c r="EH56" s="135">
        <v>1.886792452830189E-2</v>
      </c>
      <c r="EI56" s="135">
        <v>2.5125628140703518E-3</v>
      </c>
      <c r="EJ56" s="135">
        <v>0</v>
      </c>
      <c r="EK56" s="123">
        <v>2.3391812865497078E-2</v>
      </c>
      <c r="EL56" s="124">
        <v>0</v>
      </c>
      <c r="EM56" s="124">
        <v>0</v>
      </c>
      <c r="EN56" s="124">
        <v>0</v>
      </c>
      <c r="EO56" s="124">
        <v>2.9556650246305421E-2</v>
      </c>
      <c r="EP56" s="124">
        <v>0</v>
      </c>
      <c r="EQ56" s="124">
        <v>0</v>
      </c>
      <c r="ER56" s="124">
        <v>0</v>
      </c>
      <c r="ES56" s="124">
        <v>2.4774774774774772E-2</v>
      </c>
      <c r="ET56" s="124">
        <v>0</v>
      </c>
      <c r="EU56" s="124">
        <v>0</v>
      </c>
      <c r="EV56" s="124">
        <v>0</v>
      </c>
      <c r="EW56" s="124">
        <v>4.2918454935622317E-2</v>
      </c>
      <c r="EX56" s="124">
        <v>0</v>
      </c>
      <c r="EY56" s="124">
        <v>0</v>
      </c>
      <c r="EZ56" s="124">
        <v>0</v>
      </c>
      <c r="FA56" s="124">
        <v>3.875968992248062E-3</v>
      </c>
      <c r="FB56" s="124">
        <v>0</v>
      </c>
      <c r="FC56" s="124">
        <v>0</v>
      </c>
      <c r="FD56" s="124">
        <v>0</v>
      </c>
      <c r="FE56" s="124">
        <v>2.8248587570621469E-2</v>
      </c>
      <c r="FF56" s="124">
        <v>0</v>
      </c>
      <c r="FG56" s="124">
        <v>0</v>
      </c>
      <c r="FH56" s="124">
        <v>0</v>
      </c>
      <c r="FI56" s="124">
        <v>1.3698630136986301E-2</v>
      </c>
      <c r="FJ56" s="124">
        <v>0</v>
      </c>
      <c r="FK56" s="124">
        <v>0</v>
      </c>
      <c r="FL56" s="124">
        <v>0</v>
      </c>
      <c r="FM56" s="124">
        <v>1.886792452830189E-2</v>
      </c>
      <c r="FN56" s="124">
        <v>0</v>
      </c>
      <c r="FO56" s="124">
        <v>0</v>
      </c>
      <c r="FP56" s="124">
        <v>0</v>
      </c>
      <c r="FQ56" s="124">
        <v>2.5125628140703518E-3</v>
      </c>
      <c r="FR56" s="124">
        <v>0</v>
      </c>
      <c r="FS56" s="124">
        <v>0</v>
      </c>
      <c r="FT56" s="124">
        <v>0</v>
      </c>
      <c r="FU56" s="124">
        <v>0</v>
      </c>
      <c r="FV56" s="124">
        <v>0</v>
      </c>
      <c r="FW56" s="124">
        <v>0</v>
      </c>
      <c r="FX56" s="125">
        <v>0</v>
      </c>
      <c r="FY56" s="50" t="s">
        <v>5953</v>
      </c>
      <c r="FZ56" s="88" t="s">
        <v>5898</v>
      </c>
      <c r="GA56" s="88" t="s">
        <v>6512</v>
      </c>
      <c r="GB56" s="88" t="s">
        <v>5898</v>
      </c>
      <c r="GC56" s="88" t="s">
        <v>6143</v>
      </c>
      <c r="GD56" s="88" t="s">
        <v>5898</v>
      </c>
      <c r="GE56" s="88" t="s">
        <v>6389</v>
      </c>
      <c r="GF56" s="88" t="s">
        <v>5898</v>
      </c>
      <c r="GG56" s="88" t="s">
        <v>6152</v>
      </c>
      <c r="GH56" s="88" t="s">
        <v>5898</v>
      </c>
      <c r="GI56" s="88" t="s">
        <v>6589</v>
      </c>
      <c r="GJ56" s="88" t="s">
        <v>5898</v>
      </c>
      <c r="GK56" s="88" t="s">
        <v>6241</v>
      </c>
      <c r="GL56" s="88" t="s">
        <v>5898</v>
      </c>
      <c r="GM56" s="88" t="s">
        <v>6420</v>
      </c>
      <c r="GN56" s="88" t="s">
        <v>5898</v>
      </c>
      <c r="GO56" s="88" t="s">
        <v>6196</v>
      </c>
      <c r="GP56" s="88" t="s">
        <v>5898</v>
      </c>
      <c r="GQ56" s="88" t="s">
        <v>6601</v>
      </c>
      <c r="GR56" s="88" t="s">
        <v>5898</v>
      </c>
      <c r="GS56" s="88" t="s">
        <v>6242</v>
      </c>
      <c r="GT56" s="88" t="s">
        <v>5898</v>
      </c>
      <c r="GU56" s="88" t="s">
        <v>6461</v>
      </c>
      <c r="GV56" s="88" t="s">
        <v>5898</v>
      </c>
      <c r="GW56" s="88" t="s">
        <v>5989</v>
      </c>
      <c r="GX56" s="88" t="s">
        <v>5898</v>
      </c>
      <c r="GY56" s="88" t="s">
        <v>6467</v>
      </c>
      <c r="GZ56" s="88" t="s">
        <v>5898</v>
      </c>
      <c r="HA56" s="88" t="s">
        <v>6008</v>
      </c>
      <c r="HB56" s="88" t="s">
        <v>5898</v>
      </c>
      <c r="HC56" s="88" t="s">
        <v>6423</v>
      </c>
      <c r="HD56" s="88" t="s">
        <v>5898</v>
      </c>
      <c r="HE56" s="88" t="s">
        <v>6009</v>
      </c>
      <c r="HF56" s="88" t="s">
        <v>5898</v>
      </c>
      <c r="HG56" s="88" t="s">
        <v>6602</v>
      </c>
      <c r="HH56" s="88" t="s">
        <v>5898</v>
      </c>
      <c r="HI56" s="88" t="s">
        <v>6243</v>
      </c>
      <c r="HJ56" s="88" t="s">
        <v>5898</v>
      </c>
      <c r="HK56" s="88" t="s">
        <v>6475</v>
      </c>
      <c r="HL56" s="88" t="s">
        <v>5898</v>
      </c>
      <c r="HM56" s="89">
        <v>6.84</v>
      </c>
      <c r="HN56" s="90" t="s">
        <v>5898</v>
      </c>
      <c r="HO56" s="90">
        <v>7.42</v>
      </c>
      <c r="HP56" s="90" t="s">
        <v>5898</v>
      </c>
      <c r="HQ56" s="90">
        <v>4.0599999999999996</v>
      </c>
      <c r="HR56" s="90" t="s">
        <v>5898</v>
      </c>
      <c r="HS56" s="90">
        <v>2.23</v>
      </c>
      <c r="HT56" s="90" t="s">
        <v>5898</v>
      </c>
      <c r="HU56" s="90">
        <v>2.2200000000000002</v>
      </c>
      <c r="HV56" s="90" t="s">
        <v>5898</v>
      </c>
      <c r="HW56" s="90">
        <v>2.14</v>
      </c>
      <c r="HX56" s="90" t="s">
        <v>5898</v>
      </c>
      <c r="HY56" s="90">
        <v>2.33</v>
      </c>
      <c r="HZ56" s="90" t="s">
        <v>5898</v>
      </c>
      <c r="IA56" s="90">
        <v>2.46</v>
      </c>
      <c r="IB56" s="90" t="s">
        <v>5898</v>
      </c>
      <c r="IC56" s="90">
        <v>2.58</v>
      </c>
      <c r="ID56" s="90" t="s">
        <v>5898</v>
      </c>
      <c r="IE56" s="90">
        <v>3.32</v>
      </c>
      <c r="IF56" s="90" t="s">
        <v>5898</v>
      </c>
      <c r="IG56" s="90">
        <v>3.54</v>
      </c>
      <c r="IH56" s="90" t="s">
        <v>5898</v>
      </c>
      <c r="II56" s="90">
        <v>3.51</v>
      </c>
      <c r="IJ56" s="90" t="s">
        <v>5898</v>
      </c>
      <c r="IK56" s="90">
        <v>4.38</v>
      </c>
      <c r="IL56" s="90" t="s">
        <v>5898</v>
      </c>
      <c r="IM56" s="90">
        <v>4.07</v>
      </c>
      <c r="IN56" s="90" t="s">
        <v>5898</v>
      </c>
      <c r="IO56" s="90">
        <v>2.65</v>
      </c>
      <c r="IP56" s="90" t="s">
        <v>5898</v>
      </c>
      <c r="IQ56" s="90">
        <v>4.05</v>
      </c>
      <c r="IR56" s="90" t="s">
        <v>5898</v>
      </c>
      <c r="IS56" s="90">
        <v>7.96</v>
      </c>
      <c r="IT56" s="90" t="s">
        <v>5898</v>
      </c>
      <c r="IU56" s="90">
        <v>8.93</v>
      </c>
      <c r="IV56" s="90" t="s">
        <v>5898</v>
      </c>
      <c r="IW56" s="90">
        <v>4.7</v>
      </c>
      <c r="IX56" s="90" t="s">
        <v>5898</v>
      </c>
      <c r="IY56" s="90">
        <v>4.1500000000000004</v>
      </c>
      <c r="IZ56" s="103" t="s">
        <v>5898</v>
      </c>
      <c r="JA56" s="50">
        <v>0.16</v>
      </c>
      <c r="JB56" s="40" t="s">
        <v>5898</v>
      </c>
      <c r="JC56" s="40" t="s">
        <v>5898</v>
      </c>
      <c r="JD56" s="40" t="s">
        <v>5898</v>
      </c>
      <c r="JE56" s="40">
        <v>0.12</v>
      </c>
      <c r="JF56" s="40" t="s">
        <v>5898</v>
      </c>
      <c r="JG56" s="40" t="s">
        <v>5898</v>
      </c>
      <c r="JH56" s="40" t="s">
        <v>5898</v>
      </c>
      <c r="JI56" s="40">
        <v>5.5E-2</v>
      </c>
      <c r="JJ56" s="40" t="s">
        <v>5898</v>
      </c>
      <c r="JK56" s="40" t="s">
        <v>5898</v>
      </c>
      <c r="JL56" s="40" t="s">
        <v>5898</v>
      </c>
      <c r="JM56" s="40">
        <v>0.1</v>
      </c>
      <c r="JN56" s="40" t="s">
        <v>5898</v>
      </c>
      <c r="JO56" s="40">
        <v>0</v>
      </c>
      <c r="JP56" s="40" t="s">
        <v>5898</v>
      </c>
      <c r="JQ56" s="40">
        <v>0.01</v>
      </c>
      <c r="JR56" s="40" t="s">
        <v>5898</v>
      </c>
      <c r="JS56" s="40" t="s">
        <v>5898</v>
      </c>
      <c r="JT56" s="40" t="s">
        <v>5898</v>
      </c>
      <c r="JU56" s="40">
        <v>0.1</v>
      </c>
      <c r="JV56" s="40" t="s">
        <v>5898</v>
      </c>
      <c r="JW56" s="40" t="s">
        <v>5898</v>
      </c>
      <c r="JX56" s="40" t="s">
        <v>5898</v>
      </c>
      <c r="JY56" s="40">
        <v>0.06</v>
      </c>
      <c r="JZ56" s="40" t="s">
        <v>5898</v>
      </c>
      <c r="KA56" s="40" t="s">
        <v>5898</v>
      </c>
      <c r="KB56" s="40" t="s">
        <v>5898</v>
      </c>
      <c r="KC56" s="40">
        <v>0.05</v>
      </c>
      <c r="KD56" s="40" t="s">
        <v>5898</v>
      </c>
      <c r="KE56" s="40" t="s">
        <v>5898</v>
      </c>
      <c r="KF56" s="40" t="s">
        <v>5898</v>
      </c>
      <c r="KG56" s="40">
        <v>0.02</v>
      </c>
      <c r="KH56" s="40" t="s">
        <v>5898</v>
      </c>
      <c r="KI56" s="40" t="s">
        <v>5898</v>
      </c>
      <c r="KJ56" s="40" t="s">
        <v>5898</v>
      </c>
      <c r="KK56" s="40">
        <v>0</v>
      </c>
      <c r="KL56" s="40" t="s">
        <v>5898</v>
      </c>
      <c r="KM56" s="40" t="s">
        <v>5898</v>
      </c>
      <c r="KN56" s="40" t="s">
        <v>5898</v>
      </c>
    </row>
    <row r="57" spans="1:300" x14ac:dyDescent="0.15">
      <c r="A57" s="53">
        <f>'2015年报分红率'!T59</f>
        <v>54</v>
      </c>
      <c r="B57" s="40" t="str">
        <f>'2015年报分红率'!U59</f>
        <v>600027.SH</v>
      </c>
      <c r="C57" s="40" t="str">
        <f>'2015年报分红率'!V59</f>
        <v>华电国际</v>
      </c>
      <c r="D57" s="40" t="str">
        <f>[1]!EM_S_IPO_LISTEDDATE(B57)</f>
        <v>2005-02-03</v>
      </c>
      <c r="E57" s="166">
        <v>3</v>
      </c>
      <c r="F57" s="56" t="s">
        <v>5898</v>
      </c>
      <c r="G57" s="56">
        <v>5.26</v>
      </c>
      <c r="H57" s="157" t="s">
        <v>5898</v>
      </c>
      <c r="I57" s="158">
        <v>4.2702544603685298E-2</v>
      </c>
      <c r="J57" s="159">
        <v>1.0050136638876566E-2</v>
      </c>
      <c r="K57" s="154">
        <v>0.35100000000000003</v>
      </c>
      <c r="L57" s="155" t="s">
        <v>5898</v>
      </c>
      <c r="M57" s="155" t="s">
        <v>5898</v>
      </c>
      <c r="N57" s="155" t="s">
        <v>5898</v>
      </c>
      <c r="O57" s="155">
        <v>0.32500000000000001</v>
      </c>
      <c r="P57" s="155" t="s">
        <v>5898</v>
      </c>
      <c r="Q57" s="155" t="s">
        <v>5898</v>
      </c>
      <c r="R57" s="155" t="s">
        <v>5898</v>
      </c>
      <c r="S57" s="155">
        <v>0.2</v>
      </c>
      <c r="T57" s="155" t="s">
        <v>5898</v>
      </c>
      <c r="U57" s="155" t="s">
        <v>5898</v>
      </c>
      <c r="V57" s="155" t="s">
        <v>5898</v>
      </c>
      <c r="W57" s="155" t="s">
        <v>5898</v>
      </c>
      <c r="X57" s="155" t="s">
        <v>5898</v>
      </c>
      <c r="Y57" s="155" t="s">
        <v>5898</v>
      </c>
      <c r="Z57" s="155" t="s">
        <v>5898</v>
      </c>
      <c r="AA57" s="155" t="s">
        <v>5898</v>
      </c>
      <c r="AB57" s="155" t="s">
        <v>5898</v>
      </c>
      <c r="AC57" s="155" t="s">
        <v>5898</v>
      </c>
      <c r="AD57" s="155" t="s">
        <v>5898</v>
      </c>
      <c r="AE57" s="155" t="s">
        <v>5898</v>
      </c>
      <c r="AF57" s="155" t="s">
        <v>5898</v>
      </c>
      <c r="AG57" s="155" t="s">
        <v>5898</v>
      </c>
      <c r="AH57" s="155" t="s">
        <v>5898</v>
      </c>
      <c r="AI57" s="155" t="s">
        <v>5898</v>
      </c>
      <c r="AJ57" s="155" t="s">
        <v>5898</v>
      </c>
      <c r="AK57" s="155" t="s">
        <v>5898</v>
      </c>
      <c r="AL57" s="155" t="s">
        <v>5898</v>
      </c>
      <c r="AM57" s="155" t="s">
        <v>5898</v>
      </c>
      <c r="AN57" s="155" t="s">
        <v>5898</v>
      </c>
      <c r="AO57" s="155" t="s">
        <v>5898</v>
      </c>
      <c r="AP57" s="155" t="s">
        <v>5898</v>
      </c>
      <c r="AQ57" s="155" t="s">
        <v>5898</v>
      </c>
      <c r="AR57" s="155" t="s">
        <v>5898</v>
      </c>
      <c r="AS57" s="155" t="s">
        <v>5898</v>
      </c>
      <c r="AT57" s="155" t="s">
        <v>5898</v>
      </c>
      <c r="AU57" s="155" t="s">
        <v>5898</v>
      </c>
      <c r="AV57" s="155" t="s">
        <v>5898</v>
      </c>
      <c r="AW57" s="155" t="s">
        <v>5898</v>
      </c>
      <c r="AX57" s="140" t="s">
        <v>5898</v>
      </c>
      <c r="AY57" s="154">
        <v>1.3</v>
      </c>
      <c r="AZ57" s="155">
        <v>1.3</v>
      </c>
      <c r="BA57" s="155">
        <v>1.3</v>
      </c>
      <c r="BB57" s="155">
        <v>1.3</v>
      </c>
      <c r="BC57" s="155">
        <v>1.3</v>
      </c>
      <c r="BD57" s="155">
        <v>1.3</v>
      </c>
      <c r="BE57" s="155">
        <v>1.3</v>
      </c>
      <c r="BF57" s="155">
        <v>1.3</v>
      </c>
      <c r="BG57" s="155">
        <v>1</v>
      </c>
      <c r="BH57" s="155">
        <v>1</v>
      </c>
      <c r="BI57" s="155">
        <v>1</v>
      </c>
      <c r="BJ57" s="155">
        <v>1</v>
      </c>
      <c r="BK57" s="155">
        <v>1</v>
      </c>
      <c r="BL57" s="155">
        <v>1</v>
      </c>
      <c r="BM57" s="155">
        <v>1</v>
      </c>
      <c r="BN57" s="155">
        <v>1</v>
      </c>
      <c r="BO57" s="155">
        <v>1</v>
      </c>
      <c r="BP57" s="155">
        <v>1</v>
      </c>
      <c r="BQ57" s="155">
        <v>1</v>
      </c>
      <c r="BR57" s="155">
        <v>1</v>
      </c>
      <c r="BS57" s="155">
        <v>1</v>
      </c>
      <c r="BT57" s="155">
        <v>1</v>
      </c>
      <c r="BU57" s="155">
        <v>1</v>
      </c>
      <c r="BV57" s="155">
        <v>1</v>
      </c>
      <c r="BW57" s="155">
        <v>1</v>
      </c>
      <c r="BX57" s="155">
        <v>1</v>
      </c>
      <c r="BY57" s="155">
        <v>1</v>
      </c>
      <c r="BZ57" s="155">
        <v>1</v>
      </c>
      <c r="CA57" s="155">
        <v>1</v>
      </c>
      <c r="CB57" s="155">
        <v>1</v>
      </c>
      <c r="CC57" s="155">
        <v>1</v>
      </c>
      <c r="CD57" s="155">
        <v>1</v>
      </c>
      <c r="CE57" s="155">
        <v>1</v>
      </c>
      <c r="CF57" s="155">
        <v>1</v>
      </c>
      <c r="CG57" s="155">
        <v>1</v>
      </c>
      <c r="CH57" s="155">
        <v>1</v>
      </c>
      <c r="CI57" s="155">
        <v>1</v>
      </c>
      <c r="CJ57" s="155">
        <v>1</v>
      </c>
      <c r="CK57" s="155">
        <v>1</v>
      </c>
      <c r="CL57" s="156">
        <v>1</v>
      </c>
      <c r="CM57" s="145" t="s">
        <v>5898</v>
      </c>
      <c r="CN57" s="146" t="s">
        <v>5898</v>
      </c>
      <c r="CO57" s="146" t="s">
        <v>5898</v>
      </c>
      <c r="CP57" s="146" t="s">
        <v>5898</v>
      </c>
      <c r="CQ57" s="146" t="s">
        <v>5898</v>
      </c>
      <c r="CR57" s="146" t="s">
        <v>5898</v>
      </c>
      <c r="CS57" s="146" t="s">
        <v>5898</v>
      </c>
      <c r="CT57" s="146" t="s">
        <v>5898</v>
      </c>
      <c r="CU57" s="146">
        <v>0.3</v>
      </c>
      <c r="CV57" s="146" t="s">
        <v>5898</v>
      </c>
      <c r="CW57" s="146" t="s">
        <v>5898</v>
      </c>
      <c r="CX57" s="146" t="s">
        <v>5898</v>
      </c>
      <c r="CY57" s="146" t="s">
        <v>5898</v>
      </c>
      <c r="CZ57" s="146" t="s">
        <v>5898</v>
      </c>
      <c r="DA57" s="146" t="s">
        <v>5898</v>
      </c>
      <c r="DB57" s="146" t="s">
        <v>5898</v>
      </c>
      <c r="DC57" s="146" t="s">
        <v>5898</v>
      </c>
      <c r="DD57" s="146" t="s">
        <v>5898</v>
      </c>
      <c r="DE57" s="146" t="s">
        <v>5898</v>
      </c>
      <c r="DF57" s="146" t="s">
        <v>5898</v>
      </c>
      <c r="DG57" s="146" t="s">
        <v>5898</v>
      </c>
      <c r="DH57" s="146" t="s">
        <v>5898</v>
      </c>
      <c r="DI57" s="146" t="s">
        <v>5898</v>
      </c>
      <c r="DJ57" s="146" t="s">
        <v>5898</v>
      </c>
      <c r="DK57" s="146" t="s">
        <v>5898</v>
      </c>
      <c r="DL57" s="146" t="s">
        <v>5898</v>
      </c>
      <c r="DM57" s="146" t="s">
        <v>5898</v>
      </c>
      <c r="DN57" s="146" t="s">
        <v>5898</v>
      </c>
      <c r="DO57" s="146" t="s">
        <v>5898</v>
      </c>
      <c r="DP57" s="146" t="s">
        <v>5898</v>
      </c>
      <c r="DQ57" s="146" t="s">
        <v>5898</v>
      </c>
      <c r="DR57" s="146" t="s">
        <v>5898</v>
      </c>
      <c r="DS57" s="146" t="s">
        <v>5898</v>
      </c>
      <c r="DT57" s="146" t="s">
        <v>5898</v>
      </c>
      <c r="DU57" s="146" t="s">
        <v>5898</v>
      </c>
      <c r="DV57" s="146" t="s">
        <v>5898</v>
      </c>
      <c r="DW57" s="146" t="s">
        <v>5898</v>
      </c>
      <c r="DX57" s="146" t="s">
        <v>5898</v>
      </c>
      <c r="DY57" s="146" t="s">
        <v>5898</v>
      </c>
      <c r="DZ57" s="147" t="s">
        <v>5898</v>
      </c>
      <c r="EA57" s="131">
        <v>3.6048064085447265E-2</v>
      </c>
      <c r="EB57" s="135">
        <v>3.4867503486750349E-2</v>
      </c>
      <c r="EC57" s="135">
        <v>2.9585798816568049E-2</v>
      </c>
      <c r="ED57" s="135">
        <v>0</v>
      </c>
      <c r="EE57" s="135">
        <v>0</v>
      </c>
      <c r="EF57" s="135">
        <v>0</v>
      </c>
      <c r="EG57" s="135">
        <v>0</v>
      </c>
      <c r="EH57" s="135">
        <v>0</v>
      </c>
      <c r="EI57" s="135">
        <v>0</v>
      </c>
      <c r="EJ57" s="135">
        <v>0</v>
      </c>
      <c r="EK57" s="123">
        <v>3.6048064085447265E-2</v>
      </c>
      <c r="EL57" s="124">
        <v>0</v>
      </c>
      <c r="EM57" s="124">
        <v>0</v>
      </c>
      <c r="EN57" s="124">
        <v>0</v>
      </c>
      <c r="EO57" s="124">
        <v>3.4867503486750349E-2</v>
      </c>
      <c r="EP57" s="124">
        <v>0</v>
      </c>
      <c r="EQ57" s="124">
        <v>0</v>
      </c>
      <c r="ER57" s="124">
        <v>0</v>
      </c>
      <c r="ES57" s="124">
        <v>2.9585798816568049E-2</v>
      </c>
      <c r="ET57" s="124">
        <v>0</v>
      </c>
      <c r="EU57" s="124">
        <v>0</v>
      </c>
      <c r="EV57" s="124">
        <v>0</v>
      </c>
      <c r="EW57" s="124">
        <v>0</v>
      </c>
      <c r="EX57" s="124">
        <v>0</v>
      </c>
      <c r="EY57" s="124">
        <v>0</v>
      </c>
      <c r="EZ57" s="124">
        <v>0</v>
      </c>
      <c r="FA57" s="124">
        <v>0</v>
      </c>
      <c r="FB57" s="124">
        <v>0</v>
      </c>
      <c r="FC57" s="124">
        <v>0</v>
      </c>
      <c r="FD57" s="124">
        <v>0</v>
      </c>
      <c r="FE57" s="124">
        <v>0</v>
      </c>
      <c r="FF57" s="124">
        <v>0</v>
      </c>
      <c r="FG57" s="124">
        <v>0</v>
      </c>
      <c r="FH57" s="124">
        <v>0</v>
      </c>
      <c r="FI57" s="124">
        <v>0</v>
      </c>
      <c r="FJ57" s="124">
        <v>0</v>
      </c>
      <c r="FK57" s="124">
        <v>0</v>
      </c>
      <c r="FL57" s="124">
        <v>0</v>
      </c>
      <c r="FM57" s="124">
        <v>0</v>
      </c>
      <c r="FN57" s="124">
        <v>0</v>
      </c>
      <c r="FO57" s="124">
        <v>0</v>
      </c>
      <c r="FP57" s="124">
        <v>0</v>
      </c>
      <c r="FQ57" s="124">
        <v>0</v>
      </c>
      <c r="FR57" s="124">
        <v>0</v>
      </c>
      <c r="FS57" s="124">
        <v>0</v>
      </c>
      <c r="FT57" s="124">
        <v>0</v>
      </c>
      <c r="FU57" s="124">
        <v>0</v>
      </c>
      <c r="FV57" s="124">
        <v>0</v>
      </c>
      <c r="FW57" s="124">
        <v>0</v>
      </c>
      <c r="FX57" s="125">
        <v>0</v>
      </c>
      <c r="FY57" s="50" t="s">
        <v>5945</v>
      </c>
      <c r="FZ57" s="88" t="s">
        <v>5898</v>
      </c>
      <c r="GA57" s="88" t="s">
        <v>6512</v>
      </c>
      <c r="GB57" s="88" t="s">
        <v>5898</v>
      </c>
      <c r="GC57" s="88" t="s">
        <v>6244</v>
      </c>
      <c r="GD57" s="88" t="s">
        <v>5898</v>
      </c>
      <c r="GE57" s="88" t="s">
        <v>6444</v>
      </c>
      <c r="GF57" s="88" t="s">
        <v>5898</v>
      </c>
      <c r="GG57" s="88" t="s">
        <v>6245</v>
      </c>
      <c r="GH57" s="88" t="s">
        <v>5898</v>
      </c>
      <c r="GI57" s="88" t="s">
        <v>5898</v>
      </c>
      <c r="GJ57" s="88" t="s">
        <v>5898</v>
      </c>
      <c r="GK57" s="88" t="s">
        <v>5898</v>
      </c>
      <c r="GL57" s="88" t="s">
        <v>5898</v>
      </c>
      <c r="GM57" s="88" t="s">
        <v>5898</v>
      </c>
      <c r="GN57" s="88" t="s">
        <v>5898</v>
      </c>
      <c r="GO57" s="88" t="s">
        <v>5898</v>
      </c>
      <c r="GP57" s="88" t="s">
        <v>5898</v>
      </c>
      <c r="GQ57" s="88" t="s">
        <v>5898</v>
      </c>
      <c r="GR57" s="88" t="s">
        <v>5898</v>
      </c>
      <c r="GS57" s="88" t="s">
        <v>5898</v>
      </c>
      <c r="GT57" s="88" t="s">
        <v>5898</v>
      </c>
      <c r="GU57" s="88" t="s">
        <v>5898</v>
      </c>
      <c r="GV57" s="88" t="s">
        <v>5898</v>
      </c>
      <c r="GW57" s="88" t="s">
        <v>5898</v>
      </c>
      <c r="GX57" s="88" t="s">
        <v>5898</v>
      </c>
      <c r="GY57" s="88" t="s">
        <v>5898</v>
      </c>
      <c r="GZ57" s="88" t="s">
        <v>5898</v>
      </c>
      <c r="HA57" s="88" t="s">
        <v>5898</v>
      </c>
      <c r="HB57" s="88" t="s">
        <v>5898</v>
      </c>
      <c r="HC57" s="88" t="s">
        <v>5898</v>
      </c>
      <c r="HD57" s="88" t="s">
        <v>5898</v>
      </c>
      <c r="HE57" s="88" t="s">
        <v>5898</v>
      </c>
      <c r="HF57" s="88" t="s">
        <v>5898</v>
      </c>
      <c r="HG57" s="88" t="s">
        <v>5898</v>
      </c>
      <c r="HH57" s="88" t="s">
        <v>5898</v>
      </c>
      <c r="HI57" s="88" t="s">
        <v>5898</v>
      </c>
      <c r="HJ57" s="88" t="s">
        <v>5898</v>
      </c>
      <c r="HK57" s="88" t="s">
        <v>5898</v>
      </c>
      <c r="HL57" s="88" t="s">
        <v>5898</v>
      </c>
      <c r="HM57" s="89">
        <v>7.49</v>
      </c>
      <c r="HN57" s="90" t="s">
        <v>5898</v>
      </c>
      <c r="HO57" s="90">
        <v>9.92</v>
      </c>
      <c r="HP57" s="90" t="s">
        <v>5898</v>
      </c>
      <c r="HQ57" s="90">
        <v>7.17</v>
      </c>
      <c r="HR57" s="90" t="s">
        <v>5898</v>
      </c>
      <c r="HS57" s="90">
        <v>4.5199999999999996</v>
      </c>
      <c r="HT57" s="90" t="s">
        <v>5898</v>
      </c>
      <c r="HU57" s="90">
        <v>6.76</v>
      </c>
      <c r="HV57" s="90" t="s">
        <v>5898</v>
      </c>
      <c r="HW57" s="90" t="s">
        <v>5898</v>
      </c>
      <c r="HX57" s="90" t="s">
        <v>5898</v>
      </c>
      <c r="HY57" s="90" t="s">
        <v>5898</v>
      </c>
      <c r="HZ57" s="90" t="s">
        <v>5898</v>
      </c>
      <c r="IA57" s="90" t="s">
        <v>5898</v>
      </c>
      <c r="IB57" s="90" t="s">
        <v>5898</v>
      </c>
      <c r="IC57" s="90" t="s">
        <v>5898</v>
      </c>
      <c r="ID57" s="90" t="s">
        <v>5898</v>
      </c>
      <c r="IE57" s="90" t="s">
        <v>5898</v>
      </c>
      <c r="IF57" s="90" t="s">
        <v>5898</v>
      </c>
      <c r="IG57" s="90" t="s">
        <v>5898</v>
      </c>
      <c r="IH57" s="90" t="s">
        <v>5898</v>
      </c>
      <c r="II57" s="90" t="s">
        <v>5898</v>
      </c>
      <c r="IJ57" s="90" t="s">
        <v>5898</v>
      </c>
      <c r="IK57" s="90" t="s">
        <v>5898</v>
      </c>
      <c r="IL57" s="90" t="s">
        <v>5898</v>
      </c>
      <c r="IM57" s="90" t="s">
        <v>5898</v>
      </c>
      <c r="IN57" s="90" t="s">
        <v>5898</v>
      </c>
      <c r="IO57" s="90" t="s">
        <v>5898</v>
      </c>
      <c r="IP57" s="90" t="s">
        <v>5898</v>
      </c>
      <c r="IQ57" s="90" t="s">
        <v>5898</v>
      </c>
      <c r="IR57" s="90" t="s">
        <v>5898</v>
      </c>
      <c r="IS57" s="90" t="s">
        <v>5898</v>
      </c>
      <c r="IT57" s="90" t="s">
        <v>5898</v>
      </c>
      <c r="IU57" s="90" t="s">
        <v>5898</v>
      </c>
      <c r="IV57" s="90" t="s">
        <v>5898</v>
      </c>
      <c r="IW57" s="90" t="s">
        <v>5898</v>
      </c>
      <c r="IX57" s="90" t="s">
        <v>5898</v>
      </c>
      <c r="IY57" s="90" t="s">
        <v>5898</v>
      </c>
      <c r="IZ57" s="103" t="s">
        <v>5898</v>
      </c>
      <c r="JA57" s="50">
        <v>0.27</v>
      </c>
      <c r="JB57" s="40" t="s">
        <v>5898</v>
      </c>
      <c r="JC57" s="40" t="s">
        <v>5898</v>
      </c>
      <c r="JD57" s="40" t="s">
        <v>5898</v>
      </c>
      <c r="JE57" s="40">
        <v>0.25</v>
      </c>
      <c r="JF57" s="40" t="s">
        <v>5898</v>
      </c>
      <c r="JG57" s="40" t="s">
        <v>5898</v>
      </c>
      <c r="JH57" s="40" t="s">
        <v>5898</v>
      </c>
      <c r="JI57" s="40">
        <v>0.2</v>
      </c>
      <c r="JJ57" s="40" t="s">
        <v>5898</v>
      </c>
      <c r="JK57" s="40" t="s">
        <v>5898</v>
      </c>
      <c r="JL57" s="40" t="s">
        <v>5898</v>
      </c>
      <c r="JM57" s="40" t="s">
        <v>5898</v>
      </c>
      <c r="JN57" s="40" t="s">
        <v>5898</v>
      </c>
      <c r="JO57" s="40" t="s">
        <v>5898</v>
      </c>
      <c r="JP57" s="40" t="s">
        <v>5898</v>
      </c>
      <c r="JQ57" s="40" t="s">
        <v>5898</v>
      </c>
      <c r="JR57" s="40" t="s">
        <v>5898</v>
      </c>
      <c r="JS57" s="40" t="s">
        <v>5898</v>
      </c>
      <c r="JT57" s="40" t="s">
        <v>5898</v>
      </c>
      <c r="JU57" s="40" t="s">
        <v>5898</v>
      </c>
      <c r="JV57" s="40" t="s">
        <v>5898</v>
      </c>
      <c r="JW57" s="40" t="s">
        <v>5898</v>
      </c>
      <c r="JX57" s="40" t="s">
        <v>5898</v>
      </c>
      <c r="JY57" s="40" t="s">
        <v>5898</v>
      </c>
      <c r="JZ57" s="40" t="s">
        <v>5898</v>
      </c>
      <c r="KA57" s="40" t="s">
        <v>5898</v>
      </c>
      <c r="KB57" s="40" t="s">
        <v>5898</v>
      </c>
      <c r="KC57" s="40" t="s">
        <v>5898</v>
      </c>
      <c r="KD57" s="40" t="s">
        <v>5898</v>
      </c>
      <c r="KE57" s="40" t="s">
        <v>5898</v>
      </c>
      <c r="KF57" s="40" t="s">
        <v>5898</v>
      </c>
      <c r="KG57" s="40" t="s">
        <v>5898</v>
      </c>
      <c r="KH57" s="40" t="s">
        <v>5898</v>
      </c>
      <c r="KI57" s="40" t="s">
        <v>5898</v>
      </c>
      <c r="KJ57" s="40" t="s">
        <v>5898</v>
      </c>
      <c r="KK57" s="40" t="s">
        <v>5898</v>
      </c>
      <c r="KL57" s="40" t="s">
        <v>5898</v>
      </c>
      <c r="KM57" s="40" t="s">
        <v>5898</v>
      </c>
      <c r="KN57" s="40" t="s">
        <v>5898</v>
      </c>
    </row>
    <row r="58" spans="1:300" x14ac:dyDescent="0.15">
      <c r="A58" s="53">
        <f>'2015年报分红率'!T60</f>
        <v>55</v>
      </c>
      <c r="B58" s="40" t="str">
        <f>'2015年报分红率'!U60</f>
        <v>600030.SH</v>
      </c>
      <c r="C58" s="40" t="str">
        <f>'2015年报分红率'!V60</f>
        <v>中信证券</v>
      </c>
      <c r="D58" s="40" t="str">
        <f>[1]!EM_S_IPO_LISTEDDATE(B58)</f>
        <v>2003-01-06</v>
      </c>
      <c r="E58" s="166">
        <v>11</v>
      </c>
      <c r="F58" s="56">
        <v>3.05</v>
      </c>
      <c r="G58" s="56">
        <v>5.38</v>
      </c>
      <c r="H58" s="157">
        <v>3.3409836065573781E-2</v>
      </c>
      <c r="I58" s="158">
        <v>1.8940520446096655E-2</v>
      </c>
      <c r="J58" s="159">
        <v>2.0708239904146018E-2</v>
      </c>
      <c r="K58" s="154">
        <v>0.3</v>
      </c>
      <c r="L58" s="155" t="s">
        <v>5898</v>
      </c>
      <c r="M58" s="155" t="s">
        <v>5898</v>
      </c>
      <c r="N58" s="155" t="s">
        <v>5898</v>
      </c>
      <c r="O58" s="155">
        <v>0.27</v>
      </c>
      <c r="P58" s="155" t="s">
        <v>5898</v>
      </c>
      <c r="Q58" s="155" t="s">
        <v>5898</v>
      </c>
      <c r="R58" s="155" t="s">
        <v>5898</v>
      </c>
      <c r="S58" s="155">
        <v>0.22500000000000001</v>
      </c>
      <c r="T58" s="155" t="s">
        <v>5898</v>
      </c>
      <c r="U58" s="155" t="s">
        <v>5898</v>
      </c>
      <c r="V58" s="155" t="s">
        <v>5898</v>
      </c>
      <c r="W58" s="155">
        <v>6.5000000000000002E-2</v>
      </c>
      <c r="X58" s="155" t="s">
        <v>5898</v>
      </c>
      <c r="Y58" s="155" t="s">
        <v>5898</v>
      </c>
      <c r="Z58" s="155" t="s">
        <v>5898</v>
      </c>
      <c r="AA58" s="155">
        <v>0</v>
      </c>
      <c r="AB58" s="155" t="s">
        <v>5898</v>
      </c>
      <c r="AC58" s="155" t="s">
        <v>5898</v>
      </c>
      <c r="AD58" s="155" t="s">
        <v>5898</v>
      </c>
      <c r="AE58" s="155">
        <v>0</v>
      </c>
      <c r="AF58" s="155" t="s">
        <v>5898</v>
      </c>
      <c r="AG58" s="155" t="s">
        <v>5898</v>
      </c>
      <c r="AH58" s="155" t="s">
        <v>5898</v>
      </c>
      <c r="AI58" s="155">
        <v>3.5000000000000003E-2</v>
      </c>
      <c r="AJ58" s="155" t="s">
        <v>5898</v>
      </c>
      <c r="AK58" s="155" t="s">
        <v>5898</v>
      </c>
      <c r="AL58" s="155" t="s">
        <v>5898</v>
      </c>
      <c r="AM58" s="155">
        <v>0</v>
      </c>
      <c r="AN58" s="155" t="s">
        <v>5898</v>
      </c>
      <c r="AO58" s="155" t="s">
        <v>5898</v>
      </c>
      <c r="AP58" s="155" t="s">
        <v>5898</v>
      </c>
      <c r="AQ58" s="155">
        <v>6.2E-2</v>
      </c>
      <c r="AR58" s="155" t="s">
        <v>5898</v>
      </c>
      <c r="AS58" s="155" t="s">
        <v>5898</v>
      </c>
      <c r="AT58" s="155" t="s">
        <v>5898</v>
      </c>
      <c r="AU58" s="155">
        <v>6.2E-2</v>
      </c>
      <c r="AV58" s="155" t="s">
        <v>5898</v>
      </c>
      <c r="AW58" s="155">
        <v>0</v>
      </c>
      <c r="AX58" s="140" t="s">
        <v>5898</v>
      </c>
      <c r="AY58" s="154">
        <v>1</v>
      </c>
      <c r="AZ58" s="155">
        <v>1</v>
      </c>
      <c r="BA58" s="155">
        <v>1</v>
      </c>
      <c r="BB58" s="155">
        <v>1</v>
      </c>
      <c r="BC58" s="155">
        <v>1</v>
      </c>
      <c r="BD58" s="155">
        <v>1</v>
      </c>
      <c r="BE58" s="155">
        <v>1</v>
      </c>
      <c r="BF58" s="155">
        <v>1</v>
      </c>
      <c r="BG58" s="155">
        <v>1</v>
      </c>
      <c r="BH58" s="155">
        <v>1</v>
      </c>
      <c r="BI58" s="155">
        <v>1</v>
      </c>
      <c r="BJ58" s="155">
        <v>1</v>
      </c>
      <c r="BK58" s="155">
        <v>1</v>
      </c>
      <c r="BL58" s="155">
        <v>1</v>
      </c>
      <c r="BM58" s="155">
        <v>1</v>
      </c>
      <c r="BN58" s="155">
        <v>1</v>
      </c>
      <c r="BO58" s="155">
        <v>1</v>
      </c>
      <c r="BP58" s="155">
        <v>1</v>
      </c>
      <c r="BQ58" s="155">
        <v>1</v>
      </c>
      <c r="BR58" s="155">
        <v>1</v>
      </c>
      <c r="BS58" s="155">
        <v>1</v>
      </c>
      <c r="BT58" s="155">
        <v>1</v>
      </c>
      <c r="BU58" s="155">
        <v>1</v>
      </c>
      <c r="BV58" s="155">
        <v>1</v>
      </c>
      <c r="BW58" s="155">
        <v>1</v>
      </c>
      <c r="BX58" s="155">
        <v>1</v>
      </c>
      <c r="BY58" s="155">
        <v>1</v>
      </c>
      <c r="BZ58" s="155">
        <v>1</v>
      </c>
      <c r="CA58" s="155">
        <v>1</v>
      </c>
      <c r="CB58" s="155">
        <v>1</v>
      </c>
      <c r="CC58" s="155">
        <v>1</v>
      </c>
      <c r="CD58" s="155">
        <v>1</v>
      </c>
      <c r="CE58" s="155">
        <v>1</v>
      </c>
      <c r="CF58" s="155">
        <v>1</v>
      </c>
      <c r="CG58" s="155">
        <v>1</v>
      </c>
      <c r="CH58" s="155">
        <v>1</v>
      </c>
      <c r="CI58" s="155">
        <v>1</v>
      </c>
      <c r="CJ58" s="155">
        <v>1</v>
      </c>
      <c r="CK58" s="155">
        <v>1</v>
      </c>
      <c r="CL58" s="156">
        <v>1</v>
      </c>
      <c r="CM58" s="145" t="s">
        <v>5898</v>
      </c>
      <c r="CN58" s="146" t="s">
        <v>5898</v>
      </c>
      <c r="CO58" s="146" t="s">
        <v>5898</v>
      </c>
      <c r="CP58" s="146" t="s">
        <v>5898</v>
      </c>
      <c r="CQ58" s="146" t="s">
        <v>5898</v>
      </c>
      <c r="CR58" s="146" t="s">
        <v>5898</v>
      </c>
      <c r="CS58" s="146" t="s">
        <v>5898</v>
      </c>
      <c r="CT58" s="146" t="s">
        <v>5898</v>
      </c>
      <c r="CU58" s="146" t="s">
        <v>5898</v>
      </c>
      <c r="CV58" s="146" t="s">
        <v>5898</v>
      </c>
      <c r="CW58" s="146" t="s">
        <v>5898</v>
      </c>
      <c r="CX58" s="146" t="s">
        <v>5898</v>
      </c>
      <c r="CY58" s="146" t="s">
        <v>5898</v>
      </c>
      <c r="CZ58" s="146" t="s">
        <v>5898</v>
      </c>
      <c r="DA58" s="146" t="s">
        <v>5898</v>
      </c>
      <c r="DB58" s="146" t="s">
        <v>5898</v>
      </c>
      <c r="DC58" s="146" t="s">
        <v>5898</v>
      </c>
      <c r="DD58" s="146" t="s">
        <v>5898</v>
      </c>
      <c r="DE58" s="146" t="s">
        <v>5898</v>
      </c>
      <c r="DF58" s="146" t="s">
        <v>5898</v>
      </c>
      <c r="DG58" s="146" t="s">
        <v>5898</v>
      </c>
      <c r="DH58" s="146" t="s">
        <v>5898</v>
      </c>
      <c r="DI58" s="146" t="s">
        <v>5898</v>
      </c>
      <c r="DJ58" s="146" t="s">
        <v>5898</v>
      </c>
      <c r="DK58" s="146" t="s">
        <v>5898</v>
      </c>
      <c r="DL58" s="146" t="s">
        <v>5898</v>
      </c>
      <c r="DM58" s="146" t="s">
        <v>5898</v>
      </c>
      <c r="DN58" s="146" t="s">
        <v>5898</v>
      </c>
      <c r="DO58" s="146" t="s">
        <v>5898</v>
      </c>
      <c r="DP58" s="146" t="s">
        <v>5898</v>
      </c>
      <c r="DQ58" s="146" t="s">
        <v>5898</v>
      </c>
      <c r="DR58" s="146" t="s">
        <v>5898</v>
      </c>
      <c r="DS58" s="146" t="s">
        <v>5898</v>
      </c>
      <c r="DT58" s="146" t="s">
        <v>5898</v>
      </c>
      <c r="DU58" s="146" t="s">
        <v>5898</v>
      </c>
      <c r="DV58" s="146" t="s">
        <v>5898</v>
      </c>
      <c r="DW58" s="146" t="s">
        <v>5898</v>
      </c>
      <c r="DX58" s="146" t="s">
        <v>5898</v>
      </c>
      <c r="DY58" s="146" t="s">
        <v>5898</v>
      </c>
      <c r="DZ58" s="147" t="s">
        <v>5898</v>
      </c>
      <c r="EA58" s="131">
        <v>4.4117647058823532E-2</v>
      </c>
      <c r="EB58" s="135">
        <v>3.8571428571428576E-2</v>
      </c>
      <c r="EC58" s="135">
        <v>7.4503311258278151E-2</v>
      </c>
      <c r="ED58" s="135">
        <v>1.6497461928934011E-2</v>
      </c>
      <c r="EE58" s="135">
        <v>0</v>
      </c>
      <c r="EF58" s="135">
        <v>0</v>
      </c>
      <c r="EG58" s="135">
        <v>6.5176908752327747E-3</v>
      </c>
      <c r="EH58" s="135">
        <v>0</v>
      </c>
      <c r="EI58" s="135">
        <v>6.5469904963041175E-3</v>
      </c>
      <c r="EJ58" s="135">
        <v>2.0327868852459019E-2</v>
      </c>
      <c r="EK58" s="123">
        <v>4.4117647058823532E-2</v>
      </c>
      <c r="EL58" s="124">
        <v>0</v>
      </c>
      <c r="EM58" s="124">
        <v>0</v>
      </c>
      <c r="EN58" s="124">
        <v>0</v>
      </c>
      <c r="EO58" s="124">
        <v>3.8571428571428576E-2</v>
      </c>
      <c r="EP58" s="124">
        <v>0</v>
      </c>
      <c r="EQ58" s="124">
        <v>0</v>
      </c>
      <c r="ER58" s="124">
        <v>0</v>
      </c>
      <c r="ES58" s="124">
        <v>7.4503311258278151E-2</v>
      </c>
      <c r="ET58" s="124">
        <v>0</v>
      </c>
      <c r="EU58" s="124">
        <v>0</v>
      </c>
      <c r="EV58" s="124">
        <v>0</v>
      </c>
      <c r="EW58" s="124">
        <v>1.6497461928934011E-2</v>
      </c>
      <c r="EX58" s="124">
        <v>0</v>
      </c>
      <c r="EY58" s="124">
        <v>0</v>
      </c>
      <c r="EZ58" s="124">
        <v>0</v>
      </c>
      <c r="FA58" s="124">
        <v>0</v>
      </c>
      <c r="FB58" s="124">
        <v>0</v>
      </c>
      <c r="FC58" s="124">
        <v>0</v>
      </c>
      <c r="FD58" s="124">
        <v>0</v>
      </c>
      <c r="FE58" s="124">
        <v>0</v>
      </c>
      <c r="FF58" s="124">
        <v>0</v>
      </c>
      <c r="FG58" s="124">
        <v>0</v>
      </c>
      <c r="FH58" s="124">
        <v>0</v>
      </c>
      <c r="FI58" s="124">
        <v>6.5176908752327747E-3</v>
      </c>
      <c r="FJ58" s="124">
        <v>0</v>
      </c>
      <c r="FK58" s="124">
        <v>0</v>
      </c>
      <c r="FL58" s="124">
        <v>0</v>
      </c>
      <c r="FM58" s="124">
        <v>0</v>
      </c>
      <c r="FN58" s="124">
        <v>0</v>
      </c>
      <c r="FO58" s="124">
        <v>0</v>
      </c>
      <c r="FP58" s="124">
        <v>0</v>
      </c>
      <c r="FQ58" s="124">
        <v>6.5469904963041175E-3</v>
      </c>
      <c r="FR58" s="124">
        <v>0</v>
      </c>
      <c r="FS58" s="124">
        <v>0</v>
      </c>
      <c r="FT58" s="124">
        <v>0</v>
      </c>
      <c r="FU58" s="124">
        <v>2.0327868852459019E-2</v>
      </c>
      <c r="FV58" s="124">
        <v>0</v>
      </c>
      <c r="FW58" s="124">
        <v>0</v>
      </c>
      <c r="FX58" s="125">
        <v>0</v>
      </c>
      <c r="FY58" s="50" t="s">
        <v>5911</v>
      </c>
      <c r="FZ58" s="88" t="s">
        <v>5898</v>
      </c>
      <c r="GA58" s="88" t="s">
        <v>6493</v>
      </c>
      <c r="GB58" s="88" t="s">
        <v>5898</v>
      </c>
      <c r="GC58" s="88" t="s">
        <v>5984</v>
      </c>
      <c r="GD58" s="88" t="s">
        <v>5898</v>
      </c>
      <c r="GE58" s="88" t="s">
        <v>6399</v>
      </c>
      <c r="GF58" s="88" t="s">
        <v>5898</v>
      </c>
      <c r="GG58" s="88" t="s">
        <v>6162</v>
      </c>
      <c r="GH58" s="88" t="s">
        <v>5898</v>
      </c>
      <c r="GI58" s="88" t="s">
        <v>6428</v>
      </c>
      <c r="GJ58" s="88" t="s">
        <v>5898</v>
      </c>
      <c r="GK58" s="88" t="s">
        <v>6026</v>
      </c>
      <c r="GL58" s="88" t="s">
        <v>5898</v>
      </c>
      <c r="GM58" s="88" t="s">
        <v>6401</v>
      </c>
      <c r="GN58" s="88" t="s">
        <v>5898</v>
      </c>
      <c r="GO58" s="88" t="s">
        <v>6027</v>
      </c>
      <c r="GP58" s="88" t="s">
        <v>5898</v>
      </c>
      <c r="GQ58" s="88" t="s">
        <v>6392</v>
      </c>
      <c r="GR58" s="88" t="s">
        <v>5898</v>
      </c>
      <c r="GS58" s="88" t="s">
        <v>6028</v>
      </c>
      <c r="GT58" s="88" t="s">
        <v>5898</v>
      </c>
      <c r="GU58" s="88" t="s">
        <v>6536</v>
      </c>
      <c r="GV58" s="88" t="s">
        <v>5898</v>
      </c>
      <c r="GW58" s="88" t="s">
        <v>6246</v>
      </c>
      <c r="GX58" s="88" t="s">
        <v>5898</v>
      </c>
      <c r="GY58" s="88" t="s">
        <v>6440</v>
      </c>
      <c r="GZ58" s="88" t="s">
        <v>5898</v>
      </c>
      <c r="HA58" s="88" t="s">
        <v>6030</v>
      </c>
      <c r="HB58" s="88" t="s">
        <v>5898</v>
      </c>
      <c r="HC58" s="88" t="s">
        <v>6433</v>
      </c>
      <c r="HD58" s="88" t="s">
        <v>5898</v>
      </c>
      <c r="HE58" s="88" t="s">
        <v>6067</v>
      </c>
      <c r="HF58" s="88" t="s">
        <v>5898</v>
      </c>
      <c r="HG58" s="88" t="s">
        <v>6603</v>
      </c>
      <c r="HH58" s="88" t="s">
        <v>5898</v>
      </c>
      <c r="HI58" s="88" t="s">
        <v>6142</v>
      </c>
      <c r="HJ58" s="88" t="s">
        <v>5898</v>
      </c>
      <c r="HK58" s="88" t="s">
        <v>6604</v>
      </c>
      <c r="HL58" s="88" t="s">
        <v>5898</v>
      </c>
      <c r="HM58" s="89">
        <v>6.8</v>
      </c>
      <c r="HN58" s="90" t="s">
        <v>5898</v>
      </c>
      <c r="HO58" s="90">
        <v>11.12</v>
      </c>
      <c r="HP58" s="90" t="s">
        <v>5898</v>
      </c>
      <c r="HQ58" s="90">
        <v>7</v>
      </c>
      <c r="HR58" s="90" t="s">
        <v>5898</v>
      </c>
      <c r="HS58" s="90">
        <v>3.07</v>
      </c>
      <c r="HT58" s="90" t="s">
        <v>5898</v>
      </c>
      <c r="HU58" s="90">
        <v>3.02</v>
      </c>
      <c r="HV58" s="90" t="s">
        <v>5898</v>
      </c>
      <c r="HW58" s="90">
        <v>3.15</v>
      </c>
      <c r="HX58" s="90" t="s">
        <v>5898</v>
      </c>
      <c r="HY58" s="90">
        <v>3.94</v>
      </c>
      <c r="HZ58" s="90" t="s">
        <v>5898</v>
      </c>
      <c r="IA58" s="90">
        <v>4.1900000000000004</v>
      </c>
      <c r="IB58" s="90" t="s">
        <v>5898</v>
      </c>
      <c r="IC58" s="90">
        <v>3.26</v>
      </c>
      <c r="ID58" s="90" t="s">
        <v>5898</v>
      </c>
      <c r="IE58" s="90">
        <v>3.32</v>
      </c>
      <c r="IF58" s="90" t="s">
        <v>5898</v>
      </c>
      <c r="IG58" s="90">
        <v>3.26</v>
      </c>
      <c r="IH58" s="90" t="s">
        <v>5898</v>
      </c>
      <c r="II58" s="90">
        <v>3.79</v>
      </c>
      <c r="IJ58" s="90" t="s">
        <v>5898</v>
      </c>
      <c r="IK58" s="90">
        <v>5.37</v>
      </c>
      <c r="IL58" s="90" t="s">
        <v>5898</v>
      </c>
      <c r="IM58" s="90">
        <v>5.22</v>
      </c>
      <c r="IN58" s="90" t="s">
        <v>5898</v>
      </c>
      <c r="IO58" s="90">
        <v>3.82</v>
      </c>
      <c r="IP58" s="90" t="s">
        <v>5898</v>
      </c>
      <c r="IQ58" s="90">
        <v>4.8499999999999996</v>
      </c>
      <c r="IR58" s="90" t="s">
        <v>5898</v>
      </c>
      <c r="IS58" s="90">
        <v>9.4700000000000006</v>
      </c>
      <c r="IT58" s="90" t="s">
        <v>5898</v>
      </c>
      <c r="IU58" s="90">
        <v>6.73</v>
      </c>
      <c r="IV58" s="90" t="s">
        <v>5898</v>
      </c>
      <c r="IW58" s="90">
        <v>3.05</v>
      </c>
      <c r="IX58" s="90" t="s">
        <v>5898</v>
      </c>
      <c r="IY58" s="90">
        <v>3.54</v>
      </c>
      <c r="IZ58" s="103" t="s">
        <v>5898</v>
      </c>
      <c r="JA58" s="50">
        <v>0.3</v>
      </c>
      <c r="JB58" s="40" t="s">
        <v>5898</v>
      </c>
      <c r="JC58" s="40" t="s">
        <v>5898</v>
      </c>
      <c r="JD58" s="40" t="s">
        <v>5898</v>
      </c>
      <c r="JE58" s="40">
        <v>0.27</v>
      </c>
      <c r="JF58" s="40" t="s">
        <v>5898</v>
      </c>
      <c r="JG58" s="40" t="s">
        <v>5898</v>
      </c>
      <c r="JH58" s="40" t="s">
        <v>5898</v>
      </c>
      <c r="JI58" s="40">
        <v>0.22500000000000001</v>
      </c>
      <c r="JJ58" s="40" t="s">
        <v>5898</v>
      </c>
      <c r="JK58" s="40" t="s">
        <v>5898</v>
      </c>
      <c r="JL58" s="40" t="s">
        <v>5898</v>
      </c>
      <c r="JM58" s="40">
        <v>6.5000000000000002E-2</v>
      </c>
      <c r="JN58" s="40" t="s">
        <v>5898</v>
      </c>
      <c r="JO58" s="40" t="s">
        <v>5898</v>
      </c>
      <c r="JP58" s="40" t="s">
        <v>5898</v>
      </c>
      <c r="JQ58" s="40">
        <v>0</v>
      </c>
      <c r="JR58" s="40" t="s">
        <v>5898</v>
      </c>
      <c r="JS58" s="40" t="s">
        <v>5898</v>
      </c>
      <c r="JT58" s="40" t="s">
        <v>5898</v>
      </c>
      <c r="JU58" s="40">
        <v>0</v>
      </c>
      <c r="JV58" s="40" t="s">
        <v>5898</v>
      </c>
      <c r="JW58" s="40" t="s">
        <v>5898</v>
      </c>
      <c r="JX58" s="40" t="s">
        <v>5898</v>
      </c>
      <c r="JY58" s="40">
        <v>3.5000000000000003E-2</v>
      </c>
      <c r="JZ58" s="40" t="s">
        <v>5898</v>
      </c>
      <c r="KA58" s="40" t="s">
        <v>5898</v>
      </c>
      <c r="KB58" s="40" t="s">
        <v>5898</v>
      </c>
      <c r="KC58" s="40">
        <v>0</v>
      </c>
      <c r="KD58" s="40" t="s">
        <v>5898</v>
      </c>
      <c r="KE58" s="40" t="s">
        <v>5898</v>
      </c>
      <c r="KF58" s="40" t="s">
        <v>5898</v>
      </c>
      <c r="KG58" s="40">
        <v>6.2E-2</v>
      </c>
      <c r="KH58" s="40" t="s">
        <v>5898</v>
      </c>
      <c r="KI58" s="40" t="s">
        <v>5898</v>
      </c>
      <c r="KJ58" s="40" t="s">
        <v>5898</v>
      </c>
      <c r="KK58" s="40">
        <v>6.2E-2</v>
      </c>
      <c r="KL58" s="40" t="s">
        <v>5898</v>
      </c>
      <c r="KM58" s="40">
        <v>0</v>
      </c>
      <c r="KN58" s="40" t="s">
        <v>5898</v>
      </c>
    </row>
    <row r="59" spans="1:300" x14ac:dyDescent="0.15">
      <c r="A59" s="53">
        <f>'2015年报分红率'!T61</f>
        <v>56</v>
      </c>
      <c r="B59" s="40" t="str">
        <f>'2015年报分红率'!U61</f>
        <v>600033.SH</v>
      </c>
      <c r="C59" s="40" t="str">
        <f>'2015年报分红率'!V61</f>
        <v>福建高速</v>
      </c>
      <c r="D59" s="40" t="str">
        <f>[1]!EM_S_IPO_LISTEDDATE(B59)</f>
        <v>2001-02-09</v>
      </c>
      <c r="E59" s="166">
        <v>13</v>
      </c>
      <c r="F59" s="56">
        <v>27.38</v>
      </c>
      <c r="G59" s="56">
        <v>17.149999999999999</v>
      </c>
      <c r="H59" s="157">
        <v>3.3548392987582179E-2</v>
      </c>
      <c r="I59" s="158">
        <v>1.7853352769679302E-2</v>
      </c>
      <c r="J59" s="159">
        <v>2.0883990685880868E-2</v>
      </c>
      <c r="K59" s="154">
        <v>1.5</v>
      </c>
      <c r="L59" s="155" t="s">
        <v>5898</v>
      </c>
      <c r="M59" s="155" t="s">
        <v>5898</v>
      </c>
      <c r="N59" s="155" t="s">
        <v>5898</v>
      </c>
      <c r="O59" s="155">
        <v>0.84555000000000002</v>
      </c>
      <c r="P59" s="155" t="s">
        <v>5898</v>
      </c>
      <c r="Q59" s="155" t="s">
        <v>5898</v>
      </c>
      <c r="R59" s="155" t="s">
        <v>5898</v>
      </c>
      <c r="S59" s="155">
        <v>0.44999999999999996</v>
      </c>
      <c r="T59" s="155" t="s">
        <v>5898</v>
      </c>
      <c r="U59" s="155" t="s">
        <v>5898</v>
      </c>
      <c r="V59" s="155" t="s">
        <v>5898</v>
      </c>
      <c r="W59" s="155">
        <v>0.89999999999999991</v>
      </c>
      <c r="X59" s="155" t="s">
        <v>5898</v>
      </c>
      <c r="Y59" s="155" t="s">
        <v>5898</v>
      </c>
      <c r="Z59" s="155" t="s">
        <v>5898</v>
      </c>
      <c r="AA59" s="155">
        <v>1.29</v>
      </c>
      <c r="AB59" s="155" t="s">
        <v>5898</v>
      </c>
      <c r="AC59" s="155" t="s">
        <v>5898</v>
      </c>
      <c r="AD59" s="155" t="s">
        <v>5898</v>
      </c>
      <c r="AE59" s="155">
        <v>1.5</v>
      </c>
      <c r="AF59" s="155" t="s">
        <v>5898</v>
      </c>
      <c r="AG59" s="155" t="s">
        <v>5898</v>
      </c>
      <c r="AH59" s="155" t="s">
        <v>5898</v>
      </c>
      <c r="AI59" s="155">
        <v>1</v>
      </c>
      <c r="AJ59" s="155" t="s">
        <v>5898</v>
      </c>
      <c r="AK59" s="155" t="s">
        <v>5898</v>
      </c>
      <c r="AL59" s="155" t="s">
        <v>5898</v>
      </c>
      <c r="AM59" s="155">
        <v>1</v>
      </c>
      <c r="AN59" s="155" t="s">
        <v>5898</v>
      </c>
      <c r="AO59" s="155" t="s">
        <v>5898</v>
      </c>
      <c r="AP59" s="155" t="s">
        <v>5898</v>
      </c>
      <c r="AQ59" s="155">
        <v>0.5</v>
      </c>
      <c r="AR59" s="155" t="s">
        <v>5898</v>
      </c>
      <c r="AS59" s="155" t="s">
        <v>5898</v>
      </c>
      <c r="AT59" s="155" t="s">
        <v>5898</v>
      </c>
      <c r="AU59" s="155">
        <v>0.2</v>
      </c>
      <c r="AV59" s="155" t="s">
        <v>5898</v>
      </c>
      <c r="AW59" s="155" t="s">
        <v>5898</v>
      </c>
      <c r="AX59" s="140" t="s">
        <v>5898</v>
      </c>
      <c r="AY59" s="154">
        <v>3</v>
      </c>
      <c r="AZ59" s="155">
        <v>3</v>
      </c>
      <c r="BA59" s="155">
        <v>3</v>
      </c>
      <c r="BB59" s="155">
        <v>3</v>
      </c>
      <c r="BC59" s="155">
        <v>3</v>
      </c>
      <c r="BD59" s="155">
        <v>3</v>
      </c>
      <c r="BE59" s="155">
        <v>3</v>
      </c>
      <c r="BF59" s="155">
        <v>3</v>
      </c>
      <c r="BG59" s="155">
        <v>3</v>
      </c>
      <c r="BH59" s="155">
        <v>3</v>
      </c>
      <c r="BI59" s="155">
        <v>3</v>
      </c>
      <c r="BJ59" s="155">
        <v>3</v>
      </c>
      <c r="BK59" s="155">
        <v>3</v>
      </c>
      <c r="BL59" s="155">
        <v>3</v>
      </c>
      <c r="BM59" s="155">
        <v>3</v>
      </c>
      <c r="BN59" s="155">
        <v>3</v>
      </c>
      <c r="BO59" s="155">
        <v>3</v>
      </c>
      <c r="BP59" s="155">
        <v>3</v>
      </c>
      <c r="BQ59" s="155">
        <v>3</v>
      </c>
      <c r="BR59" s="155">
        <v>3</v>
      </c>
      <c r="BS59" s="155">
        <v>3</v>
      </c>
      <c r="BT59" s="155">
        <v>3</v>
      </c>
      <c r="BU59" s="155">
        <v>3</v>
      </c>
      <c r="BV59" s="155">
        <v>3</v>
      </c>
      <c r="BW59" s="155">
        <v>2</v>
      </c>
      <c r="BX59" s="155">
        <v>2</v>
      </c>
      <c r="BY59" s="155">
        <v>2</v>
      </c>
      <c r="BZ59" s="155">
        <v>2</v>
      </c>
      <c r="CA59" s="155">
        <v>2</v>
      </c>
      <c r="CB59" s="155">
        <v>2</v>
      </c>
      <c r="CC59" s="155">
        <v>2</v>
      </c>
      <c r="CD59" s="155">
        <v>2</v>
      </c>
      <c r="CE59" s="155">
        <v>1</v>
      </c>
      <c r="CF59" s="155">
        <v>1</v>
      </c>
      <c r="CG59" s="155">
        <v>1</v>
      </c>
      <c r="CH59" s="155">
        <v>1</v>
      </c>
      <c r="CI59" s="155">
        <v>1</v>
      </c>
      <c r="CJ59" s="155">
        <v>1</v>
      </c>
      <c r="CK59" s="155">
        <v>1</v>
      </c>
      <c r="CL59" s="156">
        <v>1</v>
      </c>
      <c r="CM59" s="145" t="s">
        <v>5898</v>
      </c>
      <c r="CN59" s="146" t="s">
        <v>5898</v>
      </c>
      <c r="CO59" s="146" t="s">
        <v>5898</v>
      </c>
      <c r="CP59" s="146" t="s">
        <v>5898</v>
      </c>
      <c r="CQ59" s="146" t="s">
        <v>5898</v>
      </c>
      <c r="CR59" s="146" t="s">
        <v>5898</v>
      </c>
      <c r="CS59" s="146" t="s">
        <v>5898</v>
      </c>
      <c r="CT59" s="146" t="s">
        <v>5898</v>
      </c>
      <c r="CU59" s="146" t="s">
        <v>5898</v>
      </c>
      <c r="CV59" s="146" t="s">
        <v>5898</v>
      </c>
      <c r="CW59" s="146" t="s">
        <v>5898</v>
      </c>
      <c r="CX59" s="146" t="s">
        <v>5898</v>
      </c>
      <c r="CY59" s="146" t="s">
        <v>5898</v>
      </c>
      <c r="CZ59" s="146" t="s">
        <v>5898</v>
      </c>
      <c r="DA59" s="146" t="s">
        <v>5898</v>
      </c>
      <c r="DB59" s="146" t="s">
        <v>5898</v>
      </c>
      <c r="DC59" s="146" t="s">
        <v>5898</v>
      </c>
      <c r="DD59" s="146" t="s">
        <v>5898</v>
      </c>
      <c r="DE59" s="146" t="s">
        <v>5898</v>
      </c>
      <c r="DF59" s="146" t="s">
        <v>5898</v>
      </c>
      <c r="DG59" s="146" t="s">
        <v>5898</v>
      </c>
      <c r="DH59" s="146" t="s">
        <v>5898</v>
      </c>
      <c r="DI59" s="146" t="s">
        <v>5898</v>
      </c>
      <c r="DJ59" s="146" t="s">
        <v>5898</v>
      </c>
      <c r="DK59" s="146">
        <v>0.5</v>
      </c>
      <c r="DL59" s="146" t="s">
        <v>5898</v>
      </c>
      <c r="DM59" s="146" t="s">
        <v>5898</v>
      </c>
      <c r="DN59" s="146" t="s">
        <v>5898</v>
      </c>
      <c r="DO59" s="146" t="s">
        <v>5898</v>
      </c>
      <c r="DP59" s="146" t="s">
        <v>5898</v>
      </c>
      <c r="DQ59" s="146" t="s">
        <v>5898</v>
      </c>
      <c r="DR59" s="146" t="s">
        <v>5898</v>
      </c>
      <c r="DS59" s="146">
        <v>1</v>
      </c>
      <c r="DT59" s="146" t="s">
        <v>5898</v>
      </c>
      <c r="DU59" s="146" t="s">
        <v>5898</v>
      </c>
      <c r="DV59" s="146" t="s">
        <v>5898</v>
      </c>
      <c r="DW59" s="146" t="s">
        <v>5898</v>
      </c>
      <c r="DX59" s="146" t="s">
        <v>5898</v>
      </c>
      <c r="DY59" s="146" t="s">
        <v>5898</v>
      </c>
      <c r="DZ59" s="147" t="s">
        <v>5898</v>
      </c>
      <c r="EA59" s="131">
        <v>2.5839793281653745E-2</v>
      </c>
      <c r="EB59" s="135">
        <v>8.3141592920353991E-3</v>
      </c>
      <c r="EC59" s="135">
        <v>1.1764705882352941E-2</v>
      </c>
      <c r="ED59" s="135">
        <v>2.2455089820359281E-2</v>
      </c>
      <c r="EE59" s="135">
        <v>4.4284243048403706E-2</v>
      </c>
      <c r="EF59" s="135">
        <v>3.971405877680699E-2</v>
      </c>
      <c r="EG59" s="135">
        <v>1.5738117721120555E-2</v>
      </c>
      <c r="EH59" s="135">
        <v>2.7824151363383419E-2</v>
      </c>
      <c r="EI59" s="135">
        <v>5.6009857734961354E-3</v>
      </c>
      <c r="EJ59" s="135">
        <v>7.3046018991964941E-3</v>
      </c>
      <c r="EK59" s="123">
        <v>2.5839793281653745E-2</v>
      </c>
      <c r="EL59" s="124">
        <v>0</v>
      </c>
      <c r="EM59" s="124">
        <v>0</v>
      </c>
      <c r="EN59" s="124">
        <v>0</v>
      </c>
      <c r="EO59" s="124">
        <v>8.3141592920353991E-3</v>
      </c>
      <c r="EP59" s="124">
        <v>0</v>
      </c>
      <c r="EQ59" s="124">
        <v>0</v>
      </c>
      <c r="ER59" s="124">
        <v>0</v>
      </c>
      <c r="ES59" s="124">
        <v>1.1764705882352941E-2</v>
      </c>
      <c r="ET59" s="124">
        <v>0</v>
      </c>
      <c r="EU59" s="124">
        <v>0</v>
      </c>
      <c r="EV59" s="124">
        <v>0</v>
      </c>
      <c r="EW59" s="124">
        <v>2.2455089820359281E-2</v>
      </c>
      <c r="EX59" s="124">
        <v>0</v>
      </c>
      <c r="EY59" s="124">
        <v>0</v>
      </c>
      <c r="EZ59" s="124">
        <v>0</v>
      </c>
      <c r="FA59" s="124">
        <v>4.4284243048403706E-2</v>
      </c>
      <c r="FB59" s="124">
        <v>0</v>
      </c>
      <c r="FC59" s="124">
        <v>0</v>
      </c>
      <c r="FD59" s="124">
        <v>0</v>
      </c>
      <c r="FE59" s="124">
        <v>3.971405877680699E-2</v>
      </c>
      <c r="FF59" s="124">
        <v>0</v>
      </c>
      <c r="FG59" s="124">
        <v>0</v>
      </c>
      <c r="FH59" s="124">
        <v>0</v>
      </c>
      <c r="FI59" s="124">
        <v>1.5738117721120555E-2</v>
      </c>
      <c r="FJ59" s="124">
        <v>0</v>
      </c>
      <c r="FK59" s="124">
        <v>0</v>
      </c>
      <c r="FL59" s="124">
        <v>0</v>
      </c>
      <c r="FM59" s="124">
        <v>2.7824151363383419E-2</v>
      </c>
      <c r="FN59" s="124">
        <v>0</v>
      </c>
      <c r="FO59" s="124">
        <v>0</v>
      </c>
      <c r="FP59" s="124">
        <v>0</v>
      </c>
      <c r="FQ59" s="124">
        <v>5.6009857734961354E-3</v>
      </c>
      <c r="FR59" s="124">
        <v>0</v>
      </c>
      <c r="FS59" s="124">
        <v>0</v>
      </c>
      <c r="FT59" s="124">
        <v>0</v>
      </c>
      <c r="FU59" s="124">
        <v>7.3046018991964941E-3</v>
      </c>
      <c r="FV59" s="124">
        <v>0</v>
      </c>
      <c r="FW59" s="124">
        <v>0</v>
      </c>
      <c r="FX59" s="125">
        <v>0</v>
      </c>
      <c r="FY59" s="50" t="s">
        <v>5938</v>
      </c>
      <c r="FZ59" s="88" t="s">
        <v>5898</v>
      </c>
      <c r="GA59" s="88" t="s">
        <v>6469</v>
      </c>
      <c r="GB59" s="88" t="s">
        <v>5898</v>
      </c>
      <c r="GC59" s="88" t="s">
        <v>6247</v>
      </c>
      <c r="GD59" s="88" t="s">
        <v>5898</v>
      </c>
      <c r="GE59" s="88" t="s">
        <v>6526</v>
      </c>
      <c r="GF59" s="88" t="s">
        <v>5898</v>
      </c>
      <c r="GG59" s="88" t="s">
        <v>5994</v>
      </c>
      <c r="GH59" s="88" t="s">
        <v>5898</v>
      </c>
      <c r="GI59" s="88" t="s">
        <v>6484</v>
      </c>
      <c r="GJ59" s="88" t="s">
        <v>5898</v>
      </c>
      <c r="GK59" s="88" t="s">
        <v>6026</v>
      </c>
      <c r="GL59" s="88" t="s">
        <v>5898</v>
      </c>
      <c r="GM59" s="88" t="s">
        <v>6401</v>
      </c>
      <c r="GN59" s="88" t="s">
        <v>5898</v>
      </c>
      <c r="GO59" s="88" t="s">
        <v>6020</v>
      </c>
      <c r="GP59" s="88" t="s">
        <v>5898</v>
      </c>
      <c r="GQ59" s="88" t="s">
        <v>6412</v>
      </c>
      <c r="GR59" s="88" t="s">
        <v>5898</v>
      </c>
      <c r="GS59" s="88" t="s">
        <v>6087</v>
      </c>
      <c r="GT59" s="88" t="s">
        <v>5898</v>
      </c>
      <c r="GU59" s="88" t="s">
        <v>6560</v>
      </c>
      <c r="GV59" s="88" t="s">
        <v>5898</v>
      </c>
      <c r="GW59" s="88" t="s">
        <v>6135</v>
      </c>
      <c r="GX59" s="88" t="s">
        <v>5898</v>
      </c>
      <c r="GY59" s="88" t="s">
        <v>6533</v>
      </c>
      <c r="GZ59" s="88" t="s">
        <v>5898</v>
      </c>
      <c r="HA59" s="88" t="s">
        <v>6248</v>
      </c>
      <c r="HB59" s="88" t="s">
        <v>5898</v>
      </c>
      <c r="HC59" s="88" t="s">
        <v>6605</v>
      </c>
      <c r="HD59" s="88" t="s">
        <v>5898</v>
      </c>
      <c r="HE59" s="88" t="s">
        <v>6249</v>
      </c>
      <c r="HF59" s="88" t="s">
        <v>5898</v>
      </c>
      <c r="HG59" s="88" t="s">
        <v>6595</v>
      </c>
      <c r="HH59" s="88" t="s">
        <v>5898</v>
      </c>
      <c r="HI59" s="88" t="s">
        <v>6127</v>
      </c>
      <c r="HJ59" s="88" t="s">
        <v>5898</v>
      </c>
      <c r="HK59" s="88" t="s">
        <v>6543</v>
      </c>
      <c r="HL59" s="88" t="s">
        <v>5898</v>
      </c>
      <c r="HM59" s="89">
        <v>19.350000000000001</v>
      </c>
      <c r="HN59" s="90" t="s">
        <v>5898</v>
      </c>
      <c r="HO59" s="90">
        <v>26.91</v>
      </c>
      <c r="HP59" s="90" t="s">
        <v>5898</v>
      </c>
      <c r="HQ59" s="90">
        <v>33.9</v>
      </c>
      <c r="HR59" s="90" t="s">
        <v>5898</v>
      </c>
      <c r="HS59" s="90">
        <v>11.46</v>
      </c>
      <c r="HT59" s="90" t="s">
        <v>5898</v>
      </c>
      <c r="HU59" s="90">
        <v>12.75</v>
      </c>
      <c r="HV59" s="90" t="s">
        <v>5898</v>
      </c>
      <c r="HW59" s="90">
        <v>10.130000000000001</v>
      </c>
      <c r="HX59" s="90" t="s">
        <v>5898</v>
      </c>
      <c r="HY59" s="90">
        <v>13.36</v>
      </c>
      <c r="HZ59" s="90" t="s">
        <v>5898</v>
      </c>
      <c r="IA59" s="90">
        <v>12.63</v>
      </c>
      <c r="IB59" s="90" t="s">
        <v>5898</v>
      </c>
      <c r="IC59" s="90">
        <v>9.7100000000000009</v>
      </c>
      <c r="ID59" s="90" t="s">
        <v>5898</v>
      </c>
      <c r="IE59" s="90">
        <v>13.08</v>
      </c>
      <c r="IF59" s="90" t="s">
        <v>5898</v>
      </c>
      <c r="IG59" s="90">
        <v>12.59</v>
      </c>
      <c r="IH59" s="90" t="s">
        <v>5898</v>
      </c>
      <c r="II59" s="90">
        <v>11.7</v>
      </c>
      <c r="IJ59" s="90" t="s">
        <v>5898</v>
      </c>
      <c r="IK59" s="90">
        <v>31.77</v>
      </c>
      <c r="IL59" s="90" t="s">
        <v>5898</v>
      </c>
      <c r="IM59" s="90">
        <v>28.26</v>
      </c>
      <c r="IN59" s="90" t="s">
        <v>5898</v>
      </c>
      <c r="IO59" s="90">
        <v>17.97</v>
      </c>
      <c r="IP59" s="90" t="s">
        <v>5898</v>
      </c>
      <c r="IQ59" s="90">
        <v>23.92</v>
      </c>
      <c r="IR59" s="90" t="s">
        <v>5898</v>
      </c>
      <c r="IS59" s="90">
        <v>89.27</v>
      </c>
      <c r="IT59" s="90" t="s">
        <v>5898</v>
      </c>
      <c r="IU59" s="90">
        <v>52.97</v>
      </c>
      <c r="IV59" s="90" t="s">
        <v>5898</v>
      </c>
      <c r="IW59" s="90">
        <v>27.38</v>
      </c>
      <c r="IX59" s="90" t="s">
        <v>5898</v>
      </c>
      <c r="IY59" s="90">
        <v>15.84</v>
      </c>
      <c r="IZ59" s="103" t="s">
        <v>5898</v>
      </c>
      <c r="JA59" s="50">
        <v>0.5</v>
      </c>
      <c r="JB59" s="40" t="s">
        <v>5898</v>
      </c>
      <c r="JC59" s="40" t="s">
        <v>5898</v>
      </c>
      <c r="JD59" s="40" t="s">
        <v>5898</v>
      </c>
      <c r="JE59" s="40">
        <v>0.28184999999999999</v>
      </c>
      <c r="JF59" s="40" t="s">
        <v>5898</v>
      </c>
      <c r="JG59" s="40" t="s">
        <v>5898</v>
      </c>
      <c r="JH59" s="40" t="s">
        <v>5898</v>
      </c>
      <c r="JI59" s="40">
        <v>0.15</v>
      </c>
      <c r="JJ59" s="40" t="s">
        <v>5898</v>
      </c>
      <c r="JK59" s="40" t="s">
        <v>5898</v>
      </c>
      <c r="JL59" s="40" t="s">
        <v>5898</v>
      </c>
      <c r="JM59" s="40">
        <v>0.3</v>
      </c>
      <c r="JN59" s="40" t="s">
        <v>5898</v>
      </c>
      <c r="JO59" s="40" t="s">
        <v>5898</v>
      </c>
      <c r="JP59" s="40" t="s">
        <v>5898</v>
      </c>
      <c r="JQ59" s="40">
        <v>0.43</v>
      </c>
      <c r="JR59" s="40" t="s">
        <v>5898</v>
      </c>
      <c r="JS59" s="40" t="s">
        <v>5898</v>
      </c>
      <c r="JT59" s="40" t="s">
        <v>5898</v>
      </c>
      <c r="JU59" s="40">
        <v>0.5</v>
      </c>
      <c r="JV59" s="40" t="s">
        <v>5898</v>
      </c>
      <c r="JW59" s="40" t="s">
        <v>5898</v>
      </c>
      <c r="JX59" s="40" t="s">
        <v>5898</v>
      </c>
      <c r="JY59" s="40">
        <v>0.5</v>
      </c>
      <c r="JZ59" s="40" t="s">
        <v>5898</v>
      </c>
      <c r="KA59" s="40" t="s">
        <v>5898</v>
      </c>
      <c r="KB59" s="40" t="s">
        <v>5898</v>
      </c>
      <c r="KC59" s="40">
        <v>0.5</v>
      </c>
      <c r="KD59" s="40" t="s">
        <v>5898</v>
      </c>
      <c r="KE59" s="40" t="s">
        <v>5898</v>
      </c>
      <c r="KF59" s="40" t="s">
        <v>5898</v>
      </c>
      <c r="KG59" s="40">
        <v>0.5</v>
      </c>
      <c r="KH59" s="40" t="s">
        <v>5898</v>
      </c>
      <c r="KI59" s="40" t="s">
        <v>5898</v>
      </c>
      <c r="KJ59" s="40" t="s">
        <v>5898</v>
      </c>
      <c r="KK59" s="40">
        <v>0.2</v>
      </c>
      <c r="KL59" s="40" t="s">
        <v>5898</v>
      </c>
      <c r="KM59" s="40" t="s">
        <v>5898</v>
      </c>
      <c r="KN59" s="40" t="s">
        <v>5898</v>
      </c>
    </row>
    <row r="60" spans="1:300" x14ac:dyDescent="0.15">
      <c r="A60" s="53">
        <f>'2015年报分红率'!T62</f>
        <v>57</v>
      </c>
      <c r="B60" s="40" t="str">
        <f>'2015年报分红率'!U62</f>
        <v>600036.SH</v>
      </c>
      <c r="C60" s="40" t="str">
        <f>'2015年报分红率'!V62</f>
        <v>招商银行</v>
      </c>
      <c r="D60" s="40" t="str">
        <f>[1]!EM_S_IPO_LISTEDDATE(B60)</f>
        <v>2002-04-09</v>
      </c>
      <c r="E60" s="166">
        <v>15</v>
      </c>
      <c r="F60" s="56">
        <v>5.09</v>
      </c>
      <c r="G60" s="56">
        <v>3.35</v>
      </c>
      <c r="H60" s="157">
        <v>4.8624754420432223E-2</v>
      </c>
      <c r="I60" s="158">
        <v>3.2835820895522387E-2</v>
      </c>
      <c r="J60" s="159">
        <v>3.3273680446798654E-2</v>
      </c>
      <c r="K60" s="154">
        <v>0.22500000000000001</v>
      </c>
      <c r="L60" s="155" t="s">
        <v>5898</v>
      </c>
      <c r="M60" s="155" t="s">
        <v>5898</v>
      </c>
      <c r="N60" s="155" t="s">
        <v>5898</v>
      </c>
      <c r="O60" s="155">
        <v>0.22500000000000001</v>
      </c>
      <c r="P60" s="155" t="s">
        <v>5898</v>
      </c>
      <c r="Q60" s="155" t="s">
        <v>5898</v>
      </c>
      <c r="R60" s="155" t="s">
        <v>5898</v>
      </c>
      <c r="S60" s="155">
        <v>0.22500000000000001</v>
      </c>
      <c r="T60" s="155" t="s">
        <v>5898</v>
      </c>
      <c r="U60" s="155" t="s">
        <v>5898</v>
      </c>
      <c r="V60" s="155" t="s">
        <v>5898</v>
      </c>
      <c r="W60" s="155">
        <v>0.22500000000000001</v>
      </c>
      <c r="X60" s="155" t="s">
        <v>5898</v>
      </c>
      <c r="Y60" s="155" t="s">
        <v>5898</v>
      </c>
      <c r="Z60" s="155" t="s">
        <v>5898</v>
      </c>
      <c r="AA60" s="155">
        <v>0.22500000000000001</v>
      </c>
      <c r="AB60" s="155" t="s">
        <v>5898</v>
      </c>
      <c r="AC60" s="155" t="s">
        <v>5898</v>
      </c>
      <c r="AD60" s="155" t="s">
        <v>5898</v>
      </c>
      <c r="AE60" s="155">
        <v>0.22500000000000001</v>
      </c>
      <c r="AF60" s="155" t="s">
        <v>5898</v>
      </c>
      <c r="AG60" s="155" t="s">
        <v>5898</v>
      </c>
      <c r="AH60" s="155" t="s">
        <v>5898</v>
      </c>
      <c r="AI60" s="155">
        <v>0.15000000000000002</v>
      </c>
      <c r="AJ60" s="155" t="s">
        <v>5898</v>
      </c>
      <c r="AK60" s="155" t="s">
        <v>5898</v>
      </c>
      <c r="AL60" s="155" t="s">
        <v>5898</v>
      </c>
      <c r="AM60" s="155">
        <v>0.22499999999999998</v>
      </c>
      <c r="AN60" s="155" t="s">
        <v>5898</v>
      </c>
      <c r="AO60" s="155" t="s">
        <v>5898</v>
      </c>
      <c r="AP60" s="155" t="s">
        <v>5898</v>
      </c>
      <c r="AQ60" s="155">
        <v>0.375</v>
      </c>
      <c r="AR60" s="155" t="s">
        <v>5898</v>
      </c>
      <c r="AS60" s="155" t="s">
        <v>5898</v>
      </c>
      <c r="AT60" s="155" t="s">
        <v>5898</v>
      </c>
      <c r="AU60" s="155">
        <v>0.375</v>
      </c>
      <c r="AV60" s="155" t="s">
        <v>5898</v>
      </c>
      <c r="AW60" s="155">
        <v>0</v>
      </c>
      <c r="AX60" s="140" t="s">
        <v>5898</v>
      </c>
      <c r="AY60" s="154">
        <v>2.25</v>
      </c>
      <c r="AZ60" s="155">
        <v>2.25</v>
      </c>
      <c r="BA60" s="155">
        <v>2.25</v>
      </c>
      <c r="BB60" s="155">
        <v>2.25</v>
      </c>
      <c r="BC60" s="155">
        <v>2.25</v>
      </c>
      <c r="BD60" s="155">
        <v>2.25</v>
      </c>
      <c r="BE60" s="155">
        <v>2.25</v>
      </c>
      <c r="BF60" s="155">
        <v>2.25</v>
      </c>
      <c r="BG60" s="155">
        <v>2.25</v>
      </c>
      <c r="BH60" s="155">
        <v>2.25</v>
      </c>
      <c r="BI60" s="155">
        <v>2.25</v>
      </c>
      <c r="BJ60" s="155">
        <v>2.25</v>
      </c>
      <c r="BK60" s="155">
        <v>2.25</v>
      </c>
      <c r="BL60" s="155">
        <v>2.25</v>
      </c>
      <c r="BM60" s="155">
        <v>2.25</v>
      </c>
      <c r="BN60" s="155">
        <v>2.25</v>
      </c>
      <c r="BO60" s="155">
        <v>2.25</v>
      </c>
      <c r="BP60" s="155">
        <v>2.25</v>
      </c>
      <c r="BQ60" s="155">
        <v>2.25</v>
      </c>
      <c r="BR60" s="155">
        <v>2.25</v>
      </c>
      <c r="BS60" s="155">
        <v>2.25</v>
      </c>
      <c r="BT60" s="155">
        <v>2.25</v>
      </c>
      <c r="BU60" s="155">
        <v>2.25</v>
      </c>
      <c r="BV60" s="155">
        <v>2.25</v>
      </c>
      <c r="BW60" s="155">
        <v>1.5</v>
      </c>
      <c r="BX60" s="155">
        <v>1.5</v>
      </c>
      <c r="BY60" s="155">
        <v>1.5</v>
      </c>
      <c r="BZ60" s="155">
        <v>1.5</v>
      </c>
      <c r="CA60" s="155">
        <v>1.5</v>
      </c>
      <c r="CB60" s="155">
        <v>1.5</v>
      </c>
      <c r="CC60" s="155">
        <v>1.5</v>
      </c>
      <c r="CD60" s="155">
        <v>1.5</v>
      </c>
      <c r="CE60" s="155">
        <v>1.5</v>
      </c>
      <c r="CF60" s="155">
        <v>1.5</v>
      </c>
      <c r="CG60" s="155">
        <v>1.5</v>
      </c>
      <c r="CH60" s="155">
        <v>1.5</v>
      </c>
      <c r="CI60" s="155">
        <v>1.5</v>
      </c>
      <c r="CJ60" s="155">
        <v>1.5</v>
      </c>
      <c r="CK60" s="155">
        <v>1</v>
      </c>
      <c r="CL60" s="156">
        <v>1</v>
      </c>
      <c r="CM60" s="145" t="s">
        <v>5898</v>
      </c>
      <c r="CN60" s="146" t="s">
        <v>5898</v>
      </c>
      <c r="CO60" s="146" t="s">
        <v>5898</v>
      </c>
      <c r="CP60" s="146" t="s">
        <v>5898</v>
      </c>
      <c r="CQ60" s="146" t="s">
        <v>5898</v>
      </c>
      <c r="CR60" s="146" t="s">
        <v>5898</v>
      </c>
      <c r="CS60" s="146" t="s">
        <v>5898</v>
      </c>
      <c r="CT60" s="146" t="s">
        <v>5898</v>
      </c>
      <c r="CU60" s="146" t="s">
        <v>5898</v>
      </c>
      <c r="CV60" s="146" t="s">
        <v>5898</v>
      </c>
      <c r="CW60" s="146" t="s">
        <v>5898</v>
      </c>
      <c r="CX60" s="146" t="s">
        <v>5898</v>
      </c>
      <c r="CY60" s="146" t="s">
        <v>5898</v>
      </c>
      <c r="CZ60" s="146" t="s">
        <v>5898</v>
      </c>
      <c r="DA60" s="146" t="s">
        <v>5898</v>
      </c>
      <c r="DB60" s="146" t="s">
        <v>5898</v>
      </c>
      <c r="DC60" s="146" t="s">
        <v>5898</v>
      </c>
      <c r="DD60" s="146" t="s">
        <v>5898</v>
      </c>
      <c r="DE60" s="146" t="s">
        <v>5898</v>
      </c>
      <c r="DF60" s="146" t="s">
        <v>5898</v>
      </c>
      <c r="DG60" s="146" t="s">
        <v>5898</v>
      </c>
      <c r="DH60" s="146" t="s">
        <v>5898</v>
      </c>
      <c r="DI60" s="146" t="s">
        <v>5898</v>
      </c>
      <c r="DJ60" s="146" t="s">
        <v>5898</v>
      </c>
      <c r="DK60" s="146">
        <v>0.5</v>
      </c>
      <c r="DL60" s="146" t="s">
        <v>5898</v>
      </c>
      <c r="DM60" s="146" t="s">
        <v>5898</v>
      </c>
      <c r="DN60" s="146" t="s">
        <v>5898</v>
      </c>
      <c r="DO60" s="146" t="s">
        <v>5898</v>
      </c>
      <c r="DP60" s="146" t="s">
        <v>5898</v>
      </c>
      <c r="DQ60" s="146" t="s">
        <v>5898</v>
      </c>
      <c r="DR60" s="146" t="s">
        <v>5898</v>
      </c>
      <c r="DS60" s="146" t="s">
        <v>5898</v>
      </c>
      <c r="DT60" s="146" t="s">
        <v>5898</v>
      </c>
      <c r="DU60" s="146" t="s">
        <v>5898</v>
      </c>
      <c r="DV60" s="146" t="s">
        <v>5898</v>
      </c>
      <c r="DW60" s="146" t="s">
        <v>5898</v>
      </c>
      <c r="DX60" s="146" t="s">
        <v>5898</v>
      </c>
      <c r="DY60" s="146">
        <v>0.5</v>
      </c>
      <c r="DZ60" s="147" t="s">
        <v>5898</v>
      </c>
      <c r="EA60" s="131">
        <v>2.3474178403755871E-2</v>
      </c>
      <c r="EB60" s="135">
        <v>2.6246719160104987E-2</v>
      </c>
      <c r="EC60" s="135">
        <v>4.6728971962616821E-2</v>
      </c>
      <c r="ED60" s="135">
        <v>4.4843049327354265E-2</v>
      </c>
      <c r="EE60" s="135">
        <v>4.2016806722689079E-2</v>
      </c>
      <c r="EF60" s="135">
        <v>2.8169014084507046E-2</v>
      </c>
      <c r="EG60" s="135">
        <v>1.5151515151515154E-2</v>
      </c>
      <c r="EH60" s="135">
        <v>3.0674846625766871E-2</v>
      </c>
      <c r="EI60" s="135">
        <v>2.6315789473684209E-2</v>
      </c>
      <c r="EJ60" s="135">
        <v>4.9115913555992145E-2</v>
      </c>
      <c r="EK60" s="123">
        <v>2.3474178403755871E-2</v>
      </c>
      <c r="EL60" s="124">
        <v>0</v>
      </c>
      <c r="EM60" s="124">
        <v>0</v>
      </c>
      <c r="EN60" s="124">
        <v>0</v>
      </c>
      <c r="EO60" s="124">
        <v>2.6246719160104987E-2</v>
      </c>
      <c r="EP60" s="124">
        <v>0</v>
      </c>
      <c r="EQ60" s="124">
        <v>0</v>
      </c>
      <c r="ER60" s="124">
        <v>0</v>
      </c>
      <c r="ES60" s="124">
        <v>4.6728971962616821E-2</v>
      </c>
      <c r="ET60" s="124">
        <v>0</v>
      </c>
      <c r="EU60" s="124">
        <v>0</v>
      </c>
      <c r="EV60" s="124">
        <v>0</v>
      </c>
      <c r="EW60" s="124">
        <v>4.4843049327354265E-2</v>
      </c>
      <c r="EX60" s="124">
        <v>0</v>
      </c>
      <c r="EY60" s="124">
        <v>0</v>
      </c>
      <c r="EZ60" s="124">
        <v>0</v>
      </c>
      <c r="FA60" s="124">
        <v>4.2016806722689079E-2</v>
      </c>
      <c r="FB60" s="124">
        <v>0</v>
      </c>
      <c r="FC60" s="124">
        <v>0</v>
      </c>
      <c r="FD60" s="124">
        <v>0</v>
      </c>
      <c r="FE60" s="124">
        <v>2.8169014084507046E-2</v>
      </c>
      <c r="FF60" s="124">
        <v>0</v>
      </c>
      <c r="FG60" s="124">
        <v>0</v>
      </c>
      <c r="FH60" s="124">
        <v>0</v>
      </c>
      <c r="FI60" s="124">
        <v>1.5151515151515154E-2</v>
      </c>
      <c r="FJ60" s="124">
        <v>0</v>
      </c>
      <c r="FK60" s="124">
        <v>0</v>
      </c>
      <c r="FL60" s="124">
        <v>0</v>
      </c>
      <c r="FM60" s="124">
        <v>3.0674846625766871E-2</v>
      </c>
      <c r="FN60" s="124">
        <v>0</v>
      </c>
      <c r="FO60" s="124">
        <v>0</v>
      </c>
      <c r="FP60" s="124">
        <v>0</v>
      </c>
      <c r="FQ60" s="124">
        <v>2.6315789473684209E-2</v>
      </c>
      <c r="FR60" s="124">
        <v>0</v>
      </c>
      <c r="FS60" s="124">
        <v>0</v>
      </c>
      <c r="FT60" s="124">
        <v>0</v>
      </c>
      <c r="FU60" s="124">
        <v>4.9115913555992145E-2</v>
      </c>
      <c r="FV60" s="124">
        <v>0</v>
      </c>
      <c r="FW60" s="124">
        <v>0</v>
      </c>
      <c r="FX60" s="125">
        <v>0</v>
      </c>
      <c r="FY60" s="50" t="s">
        <v>5905</v>
      </c>
      <c r="FZ60" s="88" t="s">
        <v>5898</v>
      </c>
      <c r="GA60" s="88" t="s">
        <v>6443</v>
      </c>
      <c r="GB60" s="88" t="s">
        <v>5898</v>
      </c>
      <c r="GC60" s="88" t="s">
        <v>6203</v>
      </c>
      <c r="GD60" s="88" t="s">
        <v>5898</v>
      </c>
      <c r="GE60" s="88" t="s">
        <v>6427</v>
      </c>
      <c r="GF60" s="88" t="s">
        <v>5898</v>
      </c>
      <c r="GG60" s="88" t="s">
        <v>6075</v>
      </c>
      <c r="GH60" s="88" t="s">
        <v>5898</v>
      </c>
      <c r="GI60" s="88" t="s">
        <v>6527</v>
      </c>
      <c r="GJ60" s="88" t="s">
        <v>5898</v>
      </c>
      <c r="GK60" s="88" t="s">
        <v>6250</v>
      </c>
      <c r="GL60" s="88" t="s">
        <v>5898</v>
      </c>
      <c r="GM60" s="88" t="s">
        <v>6401</v>
      </c>
      <c r="GN60" s="88" t="s">
        <v>5898</v>
      </c>
      <c r="GO60" s="88" t="s">
        <v>6201</v>
      </c>
      <c r="GP60" s="88" t="s">
        <v>5898</v>
      </c>
      <c r="GQ60" s="88" t="s">
        <v>6402</v>
      </c>
      <c r="GR60" s="88" t="s">
        <v>5898</v>
      </c>
      <c r="GS60" s="88" t="s">
        <v>6239</v>
      </c>
      <c r="GT60" s="88" t="s">
        <v>5898</v>
      </c>
      <c r="GU60" s="88" t="s">
        <v>6461</v>
      </c>
      <c r="GV60" s="88" t="s">
        <v>5898</v>
      </c>
      <c r="GW60" s="88" t="s">
        <v>6251</v>
      </c>
      <c r="GX60" s="88" t="s">
        <v>5898</v>
      </c>
      <c r="GY60" s="88" t="s">
        <v>6501</v>
      </c>
      <c r="GZ60" s="88" t="s">
        <v>5898</v>
      </c>
      <c r="HA60" s="88" t="s">
        <v>6252</v>
      </c>
      <c r="HB60" s="88" t="s">
        <v>5898</v>
      </c>
      <c r="HC60" s="88" t="s">
        <v>6573</v>
      </c>
      <c r="HD60" s="88" t="s">
        <v>5898</v>
      </c>
      <c r="HE60" s="88" t="s">
        <v>6090</v>
      </c>
      <c r="HF60" s="88" t="s">
        <v>5898</v>
      </c>
      <c r="HG60" s="88" t="s">
        <v>6441</v>
      </c>
      <c r="HH60" s="88" t="s">
        <v>5898</v>
      </c>
      <c r="HI60" s="88" t="s">
        <v>6156</v>
      </c>
      <c r="HJ60" s="88" t="s">
        <v>5898</v>
      </c>
      <c r="HK60" s="88" t="s">
        <v>6397</v>
      </c>
      <c r="HL60" s="88" t="s">
        <v>5898</v>
      </c>
      <c r="HM60" s="89">
        <v>4.26</v>
      </c>
      <c r="HN60" s="90" t="s">
        <v>5898</v>
      </c>
      <c r="HO60" s="90">
        <v>5.86</v>
      </c>
      <c r="HP60" s="90" t="s">
        <v>5898</v>
      </c>
      <c r="HQ60" s="90">
        <v>3.81</v>
      </c>
      <c r="HR60" s="90" t="s">
        <v>5898</v>
      </c>
      <c r="HS60" s="90">
        <v>2.19</v>
      </c>
      <c r="HT60" s="90" t="s">
        <v>5898</v>
      </c>
      <c r="HU60" s="90">
        <v>2.14</v>
      </c>
      <c r="HV60" s="90" t="s">
        <v>5898</v>
      </c>
      <c r="HW60" s="90">
        <v>1.9</v>
      </c>
      <c r="HX60" s="90" t="s">
        <v>5898</v>
      </c>
      <c r="HY60" s="90">
        <v>2.23</v>
      </c>
      <c r="HZ60" s="90" t="s">
        <v>5898</v>
      </c>
      <c r="IA60" s="90">
        <v>2.36</v>
      </c>
      <c r="IB60" s="90" t="s">
        <v>5898</v>
      </c>
      <c r="IC60" s="90">
        <v>2.38</v>
      </c>
      <c r="ID60" s="90" t="s">
        <v>5898</v>
      </c>
      <c r="IE60" s="90">
        <v>3.24</v>
      </c>
      <c r="IF60" s="90" t="s">
        <v>5898</v>
      </c>
      <c r="IG60" s="90">
        <v>3.55</v>
      </c>
      <c r="IH60" s="90" t="s">
        <v>5898</v>
      </c>
      <c r="II60" s="90">
        <v>3.89</v>
      </c>
      <c r="IJ60" s="90" t="s">
        <v>5898</v>
      </c>
      <c r="IK60" s="90">
        <v>6.6</v>
      </c>
      <c r="IL60" s="90" t="s">
        <v>5898</v>
      </c>
      <c r="IM60" s="90">
        <v>6.7</v>
      </c>
      <c r="IN60" s="90" t="s">
        <v>5898</v>
      </c>
      <c r="IO60" s="90">
        <v>4.8899999999999997</v>
      </c>
      <c r="IP60" s="90" t="s">
        <v>5898</v>
      </c>
      <c r="IQ60" s="90">
        <v>5.99</v>
      </c>
      <c r="IR60" s="90" t="s">
        <v>5898</v>
      </c>
      <c r="IS60" s="90">
        <v>9.5</v>
      </c>
      <c r="IT60" s="90" t="s">
        <v>5898</v>
      </c>
      <c r="IU60" s="90">
        <v>7.66</v>
      </c>
      <c r="IV60" s="90" t="s">
        <v>5898</v>
      </c>
      <c r="IW60" s="90">
        <v>5.09</v>
      </c>
      <c r="IX60" s="90" t="s">
        <v>5898</v>
      </c>
      <c r="IY60" s="90">
        <v>8.1199999999999992</v>
      </c>
      <c r="IZ60" s="103" t="s">
        <v>5898</v>
      </c>
      <c r="JA60" s="50">
        <v>0.1</v>
      </c>
      <c r="JB60" s="40" t="s">
        <v>5898</v>
      </c>
      <c r="JC60" s="40" t="s">
        <v>5898</v>
      </c>
      <c r="JD60" s="40" t="s">
        <v>5898</v>
      </c>
      <c r="JE60" s="40">
        <v>0.1</v>
      </c>
      <c r="JF60" s="40" t="s">
        <v>5898</v>
      </c>
      <c r="JG60" s="40" t="s">
        <v>5898</v>
      </c>
      <c r="JH60" s="40" t="s">
        <v>5898</v>
      </c>
      <c r="JI60" s="40">
        <v>0.1</v>
      </c>
      <c r="JJ60" s="40" t="s">
        <v>5898</v>
      </c>
      <c r="JK60" s="40" t="s">
        <v>5898</v>
      </c>
      <c r="JL60" s="40" t="s">
        <v>5898</v>
      </c>
      <c r="JM60" s="40">
        <v>0.1</v>
      </c>
      <c r="JN60" s="40" t="s">
        <v>5898</v>
      </c>
      <c r="JO60" s="40" t="s">
        <v>5898</v>
      </c>
      <c r="JP60" s="40" t="s">
        <v>5898</v>
      </c>
      <c r="JQ60" s="40">
        <v>0.1</v>
      </c>
      <c r="JR60" s="40" t="s">
        <v>5898</v>
      </c>
      <c r="JS60" s="40" t="s">
        <v>5898</v>
      </c>
      <c r="JT60" s="40" t="s">
        <v>5898</v>
      </c>
      <c r="JU60" s="40">
        <v>0.1</v>
      </c>
      <c r="JV60" s="40" t="s">
        <v>5898</v>
      </c>
      <c r="JW60" s="40" t="s">
        <v>5898</v>
      </c>
      <c r="JX60" s="40" t="s">
        <v>5898</v>
      </c>
      <c r="JY60" s="40">
        <v>0.1</v>
      </c>
      <c r="JZ60" s="40" t="s">
        <v>5898</v>
      </c>
      <c r="KA60" s="40" t="s">
        <v>5898</v>
      </c>
      <c r="KB60" s="40" t="s">
        <v>5898</v>
      </c>
      <c r="KC60" s="40">
        <v>0.15</v>
      </c>
      <c r="KD60" s="40" t="s">
        <v>5898</v>
      </c>
      <c r="KE60" s="40" t="s">
        <v>5898</v>
      </c>
      <c r="KF60" s="40" t="s">
        <v>5898</v>
      </c>
      <c r="KG60" s="40">
        <v>0.25</v>
      </c>
      <c r="KH60" s="40" t="s">
        <v>5898</v>
      </c>
      <c r="KI60" s="40" t="s">
        <v>5898</v>
      </c>
      <c r="KJ60" s="40" t="s">
        <v>5898</v>
      </c>
      <c r="KK60" s="40">
        <v>0.25</v>
      </c>
      <c r="KL60" s="40" t="s">
        <v>5898</v>
      </c>
      <c r="KM60" s="40">
        <v>0</v>
      </c>
      <c r="KN60" s="40" t="s">
        <v>5898</v>
      </c>
    </row>
    <row r="61" spans="1:300" x14ac:dyDescent="0.15">
      <c r="A61" s="53">
        <f>'2015年报分红率'!T63</f>
        <v>58</v>
      </c>
      <c r="B61" s="40" t="str">
        <f>'2015年报分红率'!U63</f>
        <v>600048.SH</v>
      </c>
      <c r="C61" s="40" t="str">
        <f>'2015年报分红率'!V63</f>
        <v>保利地产</v>
      </c>
      <c r="D61" s="40" t="str">
        <f>[1]!EM_S_IPO_LISTEDDATE(B61)</f>
        <v>2006-07-31</v>
      </c>
      <c r="E61" s="166">
        <v>14</v>
      </c>
      <c r="F61" s="56">
        <v>16.36</v>
      </c>
      <c r="G61" s="56">
        <v>17.989999999999998</v>
      </c>
      <c r="H61" s="157">
        <v>3.1106356968215159E-2</v>
      </c>
      <c r="I61" s="158">
        <v>2.1759952110146662E-2</v>
      </c>
      <c r="J61" s="159">
        <v>2.7377179788260996E-2</v>
      </c>
      <c r="K61" s="154">
        <v>0.89699999999999991</v>
      </c>
      <c r="L61" s="155" t="s">
        <v>5898</v>
      </c>
      <c r="M61" s="155" t="s">
        <v>5898</v>
      </c>
      <c r="N61" s="155" t="s">
        <v>5898</v>
      </c>
      <c r="O61" s="155">
        <v>0.87100000000000011</v>
      </c>
      <c r="P61" s="155" t="s">
        <v>5898</v>
      </c>
      <c r="Q61" s="155" t="s">
        <v>5898</v>
      </c>
      <c r="R61" s="155" t="s">
        <v>5898</v>
      </c>
      <c r="S61" s="155">
        <v>0.80600000000000005</v>
      </c>
      <c r="T61" s="155" t="s">
        <v>5898</v>
      </c>
      <c r="U61" s="155" t="s">
        <v>5898</v>
      </c>
      <c r="V61" s="155" t="s">
        <v>5898</v>
      </c>
      <c r="W61" s="155">
        <v>0.81900000000000006</v>
      </c>
      <c r="X61" s="155" t="s">
        <v>5898</v>
      </c>
      <c r="Y61" s="155" t="s">
        <v>5898</v>
      </c>
      <c r="Z61" s="155" t="s">
        <v>5898</v>
      </c>
      <c r="AA61" s="155">
        <v>0.54600000000000004</v>
      </c>
      <c r="AB61" s="155" t="s">
        <v>5898</v>
      </c>
      <c r="AC61" s="155" t="s">
        <v>5898</v>
      </c>
      <c r="AD61" s="155" t="s">
        <v>5898</v>
      </c>
      <c r="AE61" s="155">
        <v>0.377</v>
      </c>
      <c r="AF61" s="155" t="s">
        <v>5898</v>
      </c>
      <c r="AG61" s="155" t="s">
        <v>5898</v>
      </c>
      <c r="AH61" s="155" t="s">
        <v>5898</v>
      </c>
      <c r="AI61" s="155">
        <v>0.27300000000000002</v>
      </c>
      <c r="AJ61" s="155" t="s">
        <v>5898</v>
      </c>
      <c r="AK61" s="155" t="s">
        <v>5898</v>
      </c>
      <c r="AL61" s="155" t="s">
        <v>5898</v>
      </c>
      <c r="AM61" s="155">
        <v>0.1</v>
      </c>
      <c r="AN61" s="155" t="s">
        <v>5898</v>
      </c>
      <c r="AO61" s="155" t="s">
        <v>5898</v>
      </c>
      <c r="AP61" s="155" t="s">
        <v>5898</v>
      </c>
      <c r="AQ61" s="155">
        <v>0.28000000000000003</v>
      </c>
      <c r="AR61" s="155" t="s">
        <v>5898</v>
      </c>
      <c r="AS61" s="155" t="s">
        <v>5898</v>
      </c>
      <c r="AT61" s="155" t="s">
        <v>5898</v>
      </c>
      <c r="AU61" s="155">
        <v>0.12</v>
      </c>
      <c r="AV61" s="155" t="s">
        <v>5898</v>
      </c>
      <c r="AW61" s="155" t="s">
        <v>5898</v>
      </c>
      <c r="AX61" s="140" t="s">
        <v>5898</v>
      </c>
      <c r="AY61" s="154">
        <v>1.3</v>
      </c>
      <c r="AZ61" s="155">
        <v>1.3</v>
      </c>
      <c r="BA61" s="155">
        <v>1.3</v>
      </c>
      <c r="BB61" s="155">
        <v>1.3</v>
      </c>
      <c r="BC61" s="155">
        <v>1.3</v>
      </c>
      <c r="BD61" s="155">
        <v>1.3</v>
      </c>
      <c r="BE61" s="155">
        <v>1.3</v>
      </c>
      <c r="BF61" s="155">
        <v>1.3</v>
      </c>
      <c r="BG61" s="155">
        <v>1.3</v>
      </c>
      <c r="BH61" s="155">
        <v>1.3</v>
      </c>
      <c r="BI61" s="155">
        <v>1.3</v>
      </c>
      <c r="BJ61" s="155">
        <v>1.3</v>
      </c>
      <c r="BK61" s="155">
        <v>1.3</v>
      </c>
      <c r="BL61" s="155">
        <v>1.3</v>
      </c>
      <c r="BM61" s="155">
        <v>1.3</v>
      </c>
      <c r="BN61" s="155">
        <v>1.3</v>
      </c>
      <c r="BO61" s="155">
        <v>1.3</v>
      </c>
      <c r="BP61" s="155">
        <v>1.3</v>
      </c>
      <c r="BQ61" s="155">
        <v>1.3</v>
      </c>
      <c r="BR61" s="155">
        <v>1.3</v>
      </c>
      <c r="BS61" s="155">
        <v>1.3</v>
      </c>
      <c r="BT61" s="155">
        <v>1.3</v>
      </c>
      <c r="BU61" s="155">
        <v>1.3</v>
      </c>
      <c r="BV61" s="155">
        <v>1.3</v>
      </c>
      <c r="BW61" s="155">
        <v>1.3</v>
      </c>
      <c r="BX61" s="155">
        <v>1.3</v>
      </c>
      <c r="BY61" s="155">
        <v>1.3</v>
      </c>
      <c r="BZ61" s="155">
        <v>1.3</v>
      </c>
      <c r="CA61" s="155">
        <v>1</v>
      </c>
      <c r="CB61" s="155">
        <v>1</v>
      </c>
      <c r="CC61" s="155">
        <v>1</v>
      </c>
      <c r="CD61" s="155">
        <v>1</v>
      </c>
      <c r="CE61" s="155">
        <v>1</v>
      </c>
      <c r="CF61" s="155">
        <v>1</v>
      </c>
      <c r="CG61" s="155">
        <v>1</v>
      </c>
      <c r="CH61" s="155">
        <v>1</v>
      </c>
      <c r="CI61" s="155">
        <v>1</v>
      </c>
      <c r="CJ61" s="155">
        <v>1</v>
      </c>
      <c r="CK61" s="155">
        <v>1</v>
      </c>
      <c r="CL61" s="156">
        <v>1</v>
      </c>
      <c r="CM61" s="145" t="s">
        <v>5898</v>
      </c>
      <c r="CN61" s="146" t="s">
        <v>5898</v>
      </c>
      <c r="CO61" s="146" t="s">
        <v>5898</v>
      </c>
      <c r="CP61" s="146" t="s">
        <v>5898</v>
      </c>
      <c r="CQ61" s="146" t="s">
        <v>5898</v>
      </c>
      <c r="CR61" s="146" t="s">
        <v>5898</v>
      </c>
      <c r="CS61" s="146" t="s">
        <v>5898</v>
      </c>
      <c r="CT61" s="146" t="s">
        <v>5898</v>
      </c>
      <c r="CU61" s="146" t="s">
        <v>5898</v>
      </c>
      <c r="CV61" s="146" t="s">
        <v>5898</v>
      </c>
      <c r="CW61" s="146" t="s">
        <v>5898</v>
      </c>
      <c r="CX61" s="146" t="s">
        <v>5898</v>
      </c>
      <c r="CY61" s="146" t="s">
        <v>5898</v>
      </c>
      <c r="CZ61" s="146" t="s">
        <v>5898</v>
      </c>
      <c r="DA61" s="146" t="s">
        <v>5898</v>
      </c>
      <c r="DB61" s="146" t="s">
        <v>5898</v>
      </c>
      <c r="DC61" s="146" t="s">
        <v>5898</v>
      </c>
      <c r="DD61" s="146" t="s">
        <v>5898</v>
      </c>
      <c r="DE61" s="146" t="s">
        <v>5898</v>
      </c>
      <c r="DF61" s="146" t="s">
        <v>5898</v>
      </c>
      <c r="DG61" s="146" t="s">
        <v>5898</v>
      </c>
      <c r="DH61" s="146" t="s">
        <v>5898</v>
      </c>
      <c r="DI61" s="146" t="s">
        <v>5898</v>
      </c>
      <c r="DJ61" s="146" t="s">
        <v>5898</v>
      </c>
      <c r="DK61" s="146" t="s">
        <v>5898</v>
      </c>
      <c r="DL61" s="146" t="s">
        <v>5898</v>
      </c>
      <c r="DM61" s="146" t="s">
        <v>5898</v>
      </c>
      <c r="DN61" s="146" t="s">
        <v>5898</v>
      </c>
      <c r="DO61" s="146">
        <v>0.3</v>
      </c>
      <c r="DP61" s="146" t="s">
        <v>5898</v>
      </c>
      <c r="DQ61" s="146" t="s">
        <v>5898</v>
      </c>
      <c r="DR61" s="146" t="s">
        <v>5898</v>
      </c>
      <c r="DS61" s="146" t="s">
        <v>5898</v>
      </c>
      <c r="DT61" s="146" t="s">
        <v>5898</v>
      </c>
      <c r="DU61" s="146" t="s">
        <v>5898</v>
      </c>
      <c r="DV61" s="146" t="s">
        <v>5898</v>
      </c>
      <c r="DW61" s="146" t="s">
        <v>5898</v>
      </c>
      <c r="DX61" s="146" t="s">
        <v>5898</v>
      </c>
      <c r="DY61" s="146" t="s">
        <v>5898</v>
      </c>
      <c r="DZ61" s="147" t="s">
        <v>5898</v>
      </c>
      <c r="EA61" s="131">
        <v>3.8354641467481937E-2</v>
      </c>
      <c r="EB61" s="135">
        <v>4.0385774562989758E-2</v>
      </c>
      <c r="EC61" s="135">
        <v>5.6932966023875112E-2</v>
      </c>
      <c r="ED61" s="135">
        <v>4.581818181818182E-2</v>
      </c>
      <c r="EE61" s="135">
        <v>3.5383319292333612E-2</v>
      </c>
      <c r="EF61" s="135">
        <v>2.2638563622170177E-2</v>
      </c>
      <c r="EG61" s="135">
        <v>1.1634349030470913E-2</v>
      </c>
      <c r="EH61" s="135">
        <v>8.2236842105263153E-3</v>
      </c>
      <c r="EI61" s="135">
        <v>7.0653545293969215E-3</v>
      </c>
      <c r="EJ61" s="135">
        <v>7.3349633251833741E-3</v>
      </c>
      <c r="EK61" s="123">
        <v>3.8354641467481937E-2</v>
      </c>
      <c r="EL61" s="124">
        <v>0</v>
      </c>
      <c r="EM61" s="124">
        <v>0</v>
      </c>
      <c r="EN61" s="124">
        <v>0</v>
      </c>
      <c r="EO61" s="124">
        <v>4.0385774562989758E-2</v>
      </c>
      <c r="EP61" s="124">
        <v>0</v>
      </c>
      <c r="EQ61" s="124">
        <v>0</v>
      </c>
      <c r="ER61" s="124">
        <v>0</v>
      </c>
      <c r="ES61" s="124">
        <v>5.6932966023875112E-2</v>
      </c>
      <c r="ET61" s="124">
        <v>0</v>
      </c>
      <c r="EU61" s="124">
        <v>0</v>
      </c>
      <c r="EV61" s="124">
        <v>0</v>
      </c>
      <c r="EW61" s="124">
        <v>4.581818181818182E-2</v>
      </c>
      <c r="EX61" s="124">
        <v>0</v>
      </c>
      <c r="EY61" s="124">
        <v>0</v>
      </c>
      <c r="EZ61" s="124">
        <v>0</v>
      </c>
      <c r="FA61" s="124">
        <v>3.5383319292333612E-2</v>
      </c>
      <c r="FB61" s="124">
        <v>0</v>
      </c>
      <c r="FC61" s="124">
        <v>0</v>
      </c>
      <c r="FD61" s="124">
        <v>0</v>
      </c>
      <c r="FE61" s="124">
        <v>2.2638563622170177E-2</v>
      </c>
      <c r="FF61" s="124">
        <v>0</v>
      </c>
      <c r="FG61" s="124">
        <v>0</v>
      </c>
      <c r="FH61" s="124">
        <v>0</v>
      </c>
      <c r="FI61" s="124">
        <v>1.1634349030470913E-2</v>
      </c>
      <c r="FJ61" s="124">
        <v>0</v>
      </c>
      <c r="FK61" s="124">
        <v>0</v>
      </c>
      <c r="FL61" s="124">
        <v>0</v>
      </c>
      <c r="FM61" s="124">
        <v>8.2236842105263153E-3</v>
      </c>
      <c r="FN61" s="124">
        <v>0</v>
      </c>
      <c r="FO61" s="124">
        <v>0</v>
      </c>
      <c r="FP61" s="124">
        <v>0</v>
      </c>
      <c r="FQ61" s="124">
        <v>7.0653545293969215E-3</v>
      </c>
      <c r="FR61" s="124">
        <v>0</v>
      </c>
      <c r="FS61" s="124">
        <v>0</v>
      </c>
      <c r="FT61" s="124">
        <v>0</v>
      </c>
      <c r="FU61" s="124">
        <v>7.3349633251833741E-3</v>
      </c>
      <c r="FV61" s="124">
        <v>0</v>
      </c>
      <c r="FW61" s="124">
        <v>0</v>
      </c>
      <c r="FX61" s="125">
        <v>0</v>
      </c>
      <c r="FY61" s="50" t="s">
        <v>5909</v>
      </c>
      <c r="FZ61" s="88" t="s">
        <v>5898</v>
      </c>
      <c r="GA61" s="88" t="s">
        <v>6546</v>
      </c>
      <c r="GB61" s="88" t="s">
        <v>5898</v>
      </c>
      <c r="GC61" s="88" t="s">
        <v>6220</v>
      </c>
      <c r="GD61" s="88" t="s">
        <v>5898</v>
      </c>
      <c r="GE61" s="88" t="s">
        <v>6399</v>
      </c>
      <c r="GF61" s="88" t="s">
        <v>5898</v>
      </c>
      <c r="GG61" s="88" t="s">
        <v>6003</v>
      </c>
      <c r="GH61" s="88" t="s">
        <v>5898</v>
      </c>
      <c r="GI61" s="88" t="s">
        <v>6586</v>
      </c>
      <c r="GJ61" s="88" t="s">
        <v>5898</v>
      </c>
      <c r="GK61" s="88" t="s">
        <v>6004</v>
      </c>
      <c r="GL61" s="88" t="s">
        <v>5898</v>
      </c>
      <c r="GM61" s="88" t="s">
        <v>6411</v>
      </c>
      <c r="GN61" s="88" t="s">
        <v>5898</v>
      </c>
      <c r="GO61" s="88" t="s">
        <v>6027</v>
      </c>
      <c r="GP61" s="88" t="s">
        <v>5898</v>
      </c>
      <c r="GQ61" s="88" t="s">
        <v>6402</v>
      </c>
      <c r="GR61" s="88" t="s">
        <v>5898</v>
      </c>
      <c r="GS61" s="88" t="s">
        <v>6253</v>
      </c>
      <c r="GT61" s="88" t="s">
        <v>5898</v>
      </c>
      <c r="GU61" s="88" t="s">
        <v>6413</v>
      </c>
      <c r="GV61" s="88" t="s">
        <v>5898</v>
      </c>
      <c r="GW61" s="88" t="s">
        <v>6254</v>
      </c>
      <c r="GX61" s="88" t="s">
        <v>5898</v>
      </c>
      <c r="GY61" s="88" t="s">
        <v>6478</v>
      </c>
      <c r="GZ61" s="88" t="s">
        <v>5898</v>
      </c>
      <c r="HA61" s="88" t="s">
        <v>6095</v>
      </c>
      <c r="HB61" s="88" t="s">
        <v>5898</v>
      </c>
      <c r="HC61" s="88" t="s">
        <v>6423</v>
      </c>
      <c r="HD61" s="88" t="s">
        <v>5898</v>
      </c>
      <c r="HE61" s="88" t="s">
        <v>5991</v>
      </c>
      <c r="HF61" s="88" t="s">
        <v>5898</v>
      </c>
      <c r="HG61" s="88" t="s">
        <v>6519</v>
      </c>
      <c r="HH61" s="88" t="s">
        <v>5898</v>
      </c>
      <c r="HI61" s="88" t="s">
        <v>6001</v>
      </c>
      <c r="HJ61" s="88" t="s">
        <v>5898</v>
      </c>
      <c r="HK61" s="88" t="s">
        <v>6525</v>
      </c>
      <c r="HL61" s="88" t="s">
        <v>5898</v>
      </c>
      <c r="HM61" s="89">
        <v>17.989999999999998</v>
      </c>
      <c r="HN61" s="90" t="s">
        <v>5898</v>
      </c>
      <c r="HO61" s="90">
        <v>18.72</v>
      </c>
      <c r="HP61" s="90" t="s">
        <v>5898</v>
      </c>
      <c r="HQ61" s="90">
        <v>16.59</v>
      </c>
      <c r="HR61" s="90" t="s">
        <v>5898</v>
      </c>
      <c r="HS61" s="90">
        <v>10.24</v>
      </c>
      <c r="HT61" s="90" t="s">
        <v>5898</v>
      </c>
      <c r="HU61" s="90">
        <v>10.89</v>
      </c>
      <c r="HV61" s="90" t="s">
        <v>5898</v>
      </c>
      <c r="HW61" s="90">
        <v>11.6</v>
      </c>
      <c r="HX61" s="90" t="s">
        <v>5898</v>
      </c>
      <c r="HY61" s="90">
        <v>13.75</v>
      </c>
      <c r="HZ61" s="90" t="s">
        <v>5898</v>
      </c>
      <c r="IA61" s="90">
        <v>10.92</v>
      </c>
      <c r="IB61" s="90" t="s">
        <v>5898</v>
      </c>
      <c r="IC61" s="90">
        <v>11.87</v>
      </c>
      <c r="ID61" s="90" t="s">
        <v>5898</v>
      </c>
      <c r="IE61" s="90">
        <v>13.02</v>
      </c>
      <c r="IF61" s="90" t="s">
        <v>5898</v>
      </c>
      <c r="IG61" s="90">
        <v>12.81</v>
      </c>
      <c r="IH61" s="90" t="s">
        <v>5898</v>
      </c>
      <c r="II61" s="90">
        <v>13.01</v>
      </c>
      <c r="IJ61" s="90" t="s">
        <v>5898</v>
      </c>
      <c r="IK61" s="90">
        <v>18.05</v>
      </c>
      <c r="IL61" s="90" t="s">
        <v>5898</v>
      </c>
      <c r="IM61" s="90">
        <v>22.41</v>
      </c>
      <c r="IN61" s="90" t="s">
        <v>5898</v>
      </c>
      <c r="IO61" s="90">
        <v>12.16</v>
      </c>
      <c r="IP61" s="90" t="s">
        <v>5898</v>
      </c>
      <c r="IQ61" s="90">
        <v>23.42</v>
      </c>
      <c r="IR61" s="90" t="s">
        <v>5898</v>
      </c>
      <c r="IS61" s="90">
        <v>39.630000000000003</v>
      </c>
      <c r="IT61" s="90" t="s">
        <v>5898</v>
      </c>
      <c r="IU61" s="90">
        <v>24.58</v>
      </c>
      <c r="IV61" s="90" t="s">
        <v>5898</v>
      </c>
      <c r="IW61" s="90">
        <v>16.36</v>
      </c>
      <c r="IX61" s="90" t="s">
        <v>5898</v>
      </c>
      <c r="IY61" s="90">
        <v>7.71</v>
      </c>
      <c r="IZ61" s="103" t="s">
        <v>5898</v>
      </c>
      <c r="JA61" s="50">
        <v>0.69</v>
      </c>
      <c r="JB61" s="40" t="s">
        <v>5898</v>
      </c>
      <c r="JC61" s="40" t="s">
        <v>5898</v>
      </c>
      <c r="JD61" s="40" t="s">
        <v>5898</v>
      </c>
      <c r="JE61" s="40">
        <v>0.67</v>
      </c>
      <c r="JF61" s="40" t="s">
        <v>5898</v>
      </c>
      <c r="JG61" s="40" t="s">
        <v>5898</v>
      </c>
      <c r="JH61" s="40" t="s">
        <v>5898</v>
      </c>
      <c r="JI61" s="40">
        <v>0.62</v>
      </c>
      <c r="JJ61" s="40" t="s">
        <v>5898</v>
      </c>
      <c r="JK61" s="40" t="s">
        <v>5898</v>
      </c>
      <c r="JL61" s="40" t="s">
        <v>5898</v>
      </c>
      <c r="JM61" s="40">
        <v>0.63</v>
      </c>
      <c r="JN61" s="40" t="s">
        <v>5898</v>
      </c>
      <c r="JO61" s="40" t="s">
        <v>5898</v>
      </c>
      <c r="JP61" s="40" t="s">
        <v>5898</v>
      </c>
      <c r="JQ61" s="40">
        <v>0.42</v>
      </c>
      <c r="JR61" s="40" t="s">
        <v>5898</v>
      </c>
      <c r="JS61" s="40" t="s">
        <v>5898</v>
      </c>
      <c r="JT61" s="40" t="s">
        <v>5898</v>
      </c>
      <c r="JU61" s="40">
        <v>0.28999999999999998</v>
      </c>
      <c r="JV61" s="40" t="s">
        <v>5898</v>
      </c>
      <c r="JW61" s="40" t="s">
        <v>5898</v>
      </c>
      <c r="JX61" s="40" t="s">
        <v>5898</v>
      </c>
      <c r="JY61" s="40">
        <v>0.21</v>
      </c>
      <c r="JZ61" s="40" t="s">
        <v>5898</v>
      </c>
      <c r="KA61" s="40" t="s">
        <v>5898</v>
      </c>
      <c r="KB61" s="40" t="s">
        <v>5898</v>
      </c>
      <c r="KC61" s="40">
        <v>0.1</v>
      </c>
      <c r="KD61" s="40" t="s">
        <v>5898</v>
      </c>
      <c r="KE61" s="40" t="s">
        <v>5898</v>
      </c>
      <c r="KF61" s="40" t="s">
        <v>5898</v>
      </c>
      <c r="KG61" s="40">
        <v>0.28000000000000003</v>
      </c>
      <c r="KH61" s="40" t="s">
        <v>5898</v>
      </c>
      <c r="KI61" s="40" t="s">
        <v>5898</v>
      </c>
      <c r="KJ61" s="40" t="s">
        <v>5898</v>
      </c>
      <c r="KK61" s="40">
        <v>0.12</v>
      </c>
      <c r="KL61" s="40" t="s">
        <v>5898</v>
      </c>
      <c r="KM61" s="40" t="s">
        <v>5898</v>
      </c>
      <c r="KN61" s="40" t="s">
        <v>5898</v>
      </c>
    </row>
    <row r="62" spans="1:300" x14ac:dyDescent="0.15">
      <c r="A62" s="53">
        <f>'2015年报分红率'!T64</f>
        <v>59</v>
      </c>
      <c r="B62" s="40" t="str">
        <f>'2015年报分红率'!U64</f>
        <v>600066.SH</v>
      </c>
      <c r="C62" s="40" t="str">
        <f>'2015年报分红率'!V64</f>
        <v>宇通客车</v>
      </c>
      <c r="D62" s="40" t="str">
        <f>[1]!EM_S_IPO_LISTEDDATE(B62)</f>
        <v>1997-05-08</v>
      </c>
      <c r="E62" s="166">
        <v>10</v>
      </c>
      <c r="F62" s="56">
        <v>43.32</v>
      </c>
      <c r="G62" s="56">
        <v>9.93</v>
      </c>
      <c r="H62" s="157">
        <v>4.3786722068328718E-2</v>
      </c>
      <c r="I62" s="158">
        <v>1.2075888117647888E-2</v>
      </c>
      <c r="J62" s="159">
        <v>1.5875807092593498E-2</v>
      </c>
      <c r="K62" s="154">
        <v>5.4573480000000005</v>
      </c>
      <c r="L62" s="155" t="s">
        <v>5898</v>
      </c>
      <c r="M62" s="155" t="s">
        <v>5898</v>
      </c>
      <c r="N62" s="155" t="s">
        <v>5898</v>
      </c>
      <c r="O62" s="155">
        <v>3.4167744000000009</v>
      </c>
      <c r="P62" s="155" t="s">
        <v>5898</v>
      </c>
      <c r="Q62" s="155" t="s">
        <v>5898</v>
      </c>
      <c r="R62" s="155" t="s">
        <v>5898</v>
      </c>
      <c r="S62" s="155">
        <v>3.1004064000000002</v>
      </c>
      <c r="T62" s="155" t="s">
        <v>5898</v>
      </c>
      <c r="U62" s="155" t="s">
        <v>5898</v>
      </c>
      <c r="V62" s="155" t="s">
        <v>5898</v>
      </c>
      <c r="W62" s="155">
        <v>2.4465792000000004</v>
      </c>
      <c r="X62" s="155" t="s">
        <v>5898</v>
      </c>
      <c r="Y62" s="155" t="s">
        <v>5898</v>
      </c>
      <c r="Z62" s="155" t="s">
        <v>5898</v>
      </c>
      <c r="AA62" s="155">
        <v>1.8894200000000003</v>
      </c>
      <c r="AB62" s="155" t="s">
        <v>5898</v>
      </c>
      <c r="AC62" s="155" t="s">
        <v>5898</v>
      </c>
      <c r="AD62" s="155" t="s">
        <v>5898</v>
      </c>
      <c r="AE62" s="155">
        <v>1.43988</v>
      </c>
      <c r="AF62" s="155" t="s">
        <v>5898</v>
      </c>
      <c r="AG62" s="155" t="s">
        <v>5898</v>
      </c>
      <c r="AH62" s="155" t="s">
        <v>5898</v>
      </c>
      <c r="AI62" s="155">
        <v>0.52</v>
      </c>
      <c r="AJ62" s="155" t="s">
        <v>5898</v>
      </c>
      <c r="AK62" s="155" t="s">
        <v>5898</v>
      </c>
      <c r="AL62" s="155" t="s">
        <v>5898</v>
      </c>
      <c r="AM62" s="155">
        <v>0.52800000000000002</v>
      </c>
      <c r="AN62" s="155" t="s">
        <v>5898</v>
      </c>
      <c r="AO62" s="155" t="s">
        <v>5898</v>
      </c>
      <c r="AP62" s="155" t="s">
        <v>5898</v>
      </c>
      <c r="AQ62" s="155">
        <v>0.14000000000000001</v>
      </c>
      <c r="AR62" s="155" t="s">
        <v>5898</v>
      </c>
      <c r="AS62" s="155" t="s">
        <v>5898</v>
      </c>
      <c r="AT62" s="155" t="s">
        <v>5898</v>
      </c>
      <c r="AU62" s="155">
        <v>0.03</v>
      </c>
      <c r="AV62" s="155" t="s">
        <v>5898</v>
      </c>
      <c r="AW62" s="155" t="s">
        <v>5898</v>
      </c>
      <c r="AX62" s="140" t="s">
        <v>5898</v>
      </c>
      <c r="AY62" s="154">
        <v>15.818400000000004</v>
      </c>
      <c r="AZ62" s="155">
        <v>15.818400000000004</v>
      </c>
      <c r="BA62" s="155">
        <v>15.818400000000004</v>
      </c>
      <c r="BB62" s="155">
        <v>15.818400000000004</v>
      </c>
      <c r="BC62" s="155">
        <v>15.818400000000004</v>
      </c>
      <c r="BD62" s="155">
        <v>15.818400000000004</v>
      </c>
      <c r="BE62" s="155">
        <v>15.818400000000004</v>
      </c>
      <c r="BF62" s="155">
        <v>15.818400000000004</v>
      </c>
      <c r="BG62" s="155">
        <v>10.545600000000002</v>
      </c>
      <c r="BH62" s="155">
        <v>10.545600000000002</v>
      </c>
      <c r="BI62" s="155">
        <v>10.545600000000002</v>
      </c>
      <c r="BJ62" s="155">
        <v>10.545600000000002</v>
      </c>
      <c r="BK62" s="155">
        <v>10.545600000000002</v>
      </c>
      <c r="BL62" s="155">
        <v>10.545600000000002</v>
      </c>
      <c r="BM62" s="155">
        <v>10.545600000000002</v>
      </c>
      <c r="BN62" s="155">
        <v>10.545600000000002</v>
      </c>
      <c r="BO62" s="155">
        <v>8.788000000000002</v>
      </c>
      <c r="BP62" s="155">
        <v>8.788000000000002</v>
      </c>
      <c r="BQ62" s="155">
        <v>8.788000000000002</v>
      </c>
      <c r="BR62" s="155">
        <v>8.788000000000002</v>
      </c>
      <c r="BS62" s="155">
        <v>6.7600000000000007</v>
      </c>
      <c r="BT62" s="155">
        <v>6.7600000000000007</v>
      </c>
      <c r="BU62" s="155">
        <v>6.7600000000000007</v>
      </c>
      <c r="BV62" s="155">
        <v>6.7600000000000007</v>
      </c>
      <c r="BW62" s="155">
        <v>5.2</v>
      </c>
      <c r="BX62" s="155">
        <v>5.2</v>
      </c>
      <c r="BY62" s="155">
        <v>5.2</v>
      </c>
      <c r="BZ62" s="155">
        <v>5.2</v>
      </c>
      <c r="CA62" s="155">
        <v>4</v>
      </c>
      <c r="CB62" s="155">
        <v>4</v>
      </c>
      <c r="CC62" s="155">
        <v>4</v>
      </c>
      <c r="CD62" s="155">
        <v>4</v>
      </c>
      <c r="CE62" s="155">
        <v>2</v>
      </c>
      <c r="CF62" s="155">
        <v>2</v>
      </c>
      <c r="CG62" s="155">
        <v>2</v>
      </c>
      <c r="CH62" s="155">
        <v>2</v>
      </c>
      <c r="CI62" s="155">
        <v>1</v>
      </c>
      <c r="CJ62" s="155">
        <v>1</v>
      </c>
      <c r="CK62" s="155">
        <v>1</v>
      </c>
      <c r="CL62" s="156">
        <v>1</v>
      </c>
      <c r="CM62" s="145" t="s">
        <v>5898</v>
      </c>
      <c r="CN62" s="146" t="s">
        <v>5898</v>
      </c>
      <c r="CO62" s="146" t="s">
        <v>5898</v>
      </c>
      <c r="CP62" s="146" t="s">
        <v>5898</v>
      </c>
      <c r="CQ62" s="146" t="s">
        <v>5898</v>
      </c>
      <c r="CR62" s="146" t="s">
        <v>5898</v>
      </c>
      <c r="CS62" s="146" t="s">
        <v>5898</v>
      </c>
      <c r="CT62" s="146" t="s">
        <v>5898</v>
      </c>
      <c r="CU62" s="146">
        <v>0.5</v>
      </c>
      <c r="CV62" s="146" t="s">
        <v>5898</v>
      </c>
      <c r="CW62" s="146" t="s">
        <v>5898</v>
      </c>
      <c r="CX62" s="146" t="s">
        <v>5898</v>
      </c>
      <c r="CY62" s="146" t="s">
        <v>5898</v>
      </c>
      <c r="CZ62" s="146" t="s">
        <v>5898</v>
      </c>
      <c r="DA62" s="146" t="s">
        <v>5898</v>
      </c>
      <c r="DB62" s="146" t="s">
        <v>5898</v>
      </c>
      <c r="DC62" s="146">
        <v>0.2</v>
      </c>
      <c r="DD62" s="146" t="s">
        <v>5898</v>
      </c>
      <c r="DE62" s="146" t="s">
        <v>5898</v>
      </c>
      <c r="DF62" s="146" t="s">
        <v>5898</v>
      </c>
      <c r="DG62" s="146">
        <v>0.3</v>
      </c>
      <c r="DH62" s="146" t="s">
        <v>5898</v>
      </c>
      <c r="DI62" s="146" t="s">
        <v>5898</v>
      </c>
      <c r="DJ62" s="146" t="s">
        <v>5898</v>
      </c>
      <c r="DK62" s="146">
        <v>0.3</v>
      </c>
      <c r="DL62" s="146" t="s">
        <v>5898</v>
      </c>
      <c r="DM62" s="146" t="s">
        <v>5898</v>
      </c>
      <c r="DN62" s="146" t="s">
        <v>5898</v>
      </c>
      <c r="DO62" s="146">
        <v>0.3</v>
      </c>
      <c r="DP62" s="146" t="s">
        <v>5898</v>
      </c>
      <c r="DQ62" s="146" t="s">
        <v>5898</v>
      </c>
      <c r="DR62" s="146" t="s">
        <v>5898</v>
      </c>
      <c r="DS62" s="146">
        <v>1</v>
      </c>
      <c r="DT62" s="146" t="s">
        <v>5898</v>
      </c>
      <c r="DU62" s="146" t="s">
        <v>5898</v>
      </c>
      <c r="DV62" s="146" t="s">
        <v>5898</v>
      </c>
      <c r="DW62" s="146">
        <v>1</v>
      </c>
      <c r="DX62" s="146" t="s">
        <v>5898</v>
      </c>
      <c r="DY62" s="146" t="s">
        <v>5898</v>
      </c>
      <c r="DZ62" s="147" t="s">
        <v>5898</v>
      </c>
      <c r="EA62" s="131">
        <v>3.2424812030075183E-2</v>
      </c>
      <c r="EB62" s="135">
        <v>1.9963031423290204E-2</v>
      </c>
      <c r="EC62" s="135">
        <v>3.5636363636363633E-2</v>
      </c>
      <c r="ED62" s="135">
        <v>1.7058823529411765E-2</v>
      </c>
      <c r="EE62" s="135">
        <v>2.1499999999999998E-2</v>
      </c>
      <c r="EF62" s="135">
        <v>1.6771653543307088E-2</v>
      </c>
      <c r="EG62" s="135">
        <v>4.4642857142857149E-3</v>
      </c>
      <c r="EH62" s="135">
        <v>9.1666666666666667E-3</v>
      </c>
      <c r="EI62" s="135">
        <v>1.0799136069114474E-3</v>
      </c>
      <c r="EJ62" s="135">
        <v>6.925207756232687E-4</v>
      </c>
      <c r="EK62" s="123">
        <v>3.2424812030075183E-2</v>
      </c>
      <c r="EL62" s="124">
        <v>0</v>
      </c>
      <c r="EM62" s="124">
        <v>0</v>
      </c>
      <c r="EN62" s="124">
        <v>0</v>
      </c>
      <c r="EO62" s="124">
        <v>1.9963031423290204E-2</v>
      </c>
      <c r="EP62" s="124">
        <v>0</v>
      </c>
      <c r="EQ62" s="124">
        <v>0</v>
      </c>
      <c r="ER62" s="124">
        <v>0</v>
      </c>
      <c r="ES62" s="124">
        <v>3.5636363636363633E-2</v>
      </c>
      <c r="ET62" s="124">
        <v>0</v>
      </c>
      <c r="EU62" s="124">
        <v>0</v>
      </c>
      <c r="EV62" s="124">
        <v>0</v>
      </c>
      <c r="EW62" s="124">
        <v>1.7058823529411765E-2</v>
      </c>
      <c r="EX62" s="124">
        <v>0</v>
      </c>
      <c r="EY62" s="124">
        <v>0</v>
      </c>
      <c r="EZ62" s="124">
        <v>0</v>
      </c>
      <c r="FA62" s="124">
        <v>2.1499999999999998E-2</v>
      </c>
      <c r="FB62" s="124">
        <v>0</v>
      </c>
      <c r="FC62" s="124">
        <v>0</v>
      </c>
      <c r="FD62" s="124">
        <v>0</v>
      </c>
      <c r="FE62" s="124">
        <v>1.6771653543307088E-2</v>
      </c>
      <c r="FF62" s="124">
        <v>0</v>
      </c>
      <c r="FG62" s="124">
        <v>0</v>
      </c>
      <c r="FH62" s="124">
        <v>0</v>
      </c>
      <c r="FI62" s="124">
        <v>4.4642857142857149E-3</v>
      </c>
      <c r="FJ62" s="124">
        <v>0</v>
      </c>
      <c r="FK62" s="124">
        <v>0</v>
      </c>
      <c r="FL62" s="124">
        <v>0</v>
      </c>
      <c r="FM62" s="124">
        <v>9.1666666666666667E-3</v>
      </c>
      <c r="FN62" s="124">
        <v>0</v>
      </c>
      <c r="FO62" s="124">
        <v>0</v>
      </c>
      <c r="FP62" s="124">
        <v>0</v>
      </c>
      <c r="FQ62" s="124">
        <v>1.0799136069114474E-3</v>
      </c>
      <c r="FR62" s="124">
        <v>0</v>
      </c>
      <c r="FS62" s="124">
        <v>0</v>
      </c>
      <c r="FT62" s="124">
        <v>0</v>
      </c>
      <c r="FU62" s="124">
        <v>6.925207756232687E-4</v>
      </c>
      <c r="FV62" s="124">
        <v>0</v>
      </c>
      <c r="FW62" s="124">
        <v>0</v>
      </c>
      <c r="FX62" s="125">
        <v>0</v>
      </c>
      <c r="FY62" s="50" t="s">
        <v>5915</v>
      </c>
      <c r="FZ62" s="88" t="s">
        <v>5898</v>
      </c>
      <c r="GA62" s="88" t="s">
        <v>6469</v>
      </c>
      <c r="GB62" s="88" t="s">
        <v>5898</v>
      </c>
      <c r="GC62" s="88" t="s">
        <v>6069</v>
      </c>
      <c r="GD62" s="88" t="s">
        <v>5898</v>
      </c>
      <c r="GE62" s="88" t="s">
        <v>6444</v>
      </c>
      <c r="GF62" s="88" t="s">
        <v>5898</v>
      </c>
      <c r="GG62" s="88" t="s">
        <v>6255</v>
      </c>
      <c r="GH62" s="88" t="s">
        <v>5898</v>
      </c>
      <c r="GI62" s="88" t="s">
        <v>6419</v>
      </c>
      <c r="GJ62" s="88" t="s">
        <v>5898</v>
      </c>
      <c r="GK62" s="88" t="s">
        <v>5986</v>
      </c>
      <c r="GL62" s="88" t="s">
        <v>5898</v>
      </c>
      <c r="GM62" s="88" t="s">
        <v>6571</v>
      </c>
      <c r="GN62" s="88" t="s">
        <v>5898</v>
      </c>
      <c r="GO62" s="88" t="s">
        <v>6256</v>
      </c>
      <c r="GP62" s="88" t="s">
        <v>5898</v>
      </c>
      <c r="GQ62" s="88" t="s">
        <v>6541</v>
      </c>
      <c r="GR62" s="88" t="s">
        <v>5898</v>
      </c>
      <c r="GS62" s="88" t="s">
        <v>6159</v>
      </c>
      <c r="GT62" s="88" t="s">
        <v>5898</v>
      </c>
      <c r="GU62" s="88" t="s">
        <v>6422</v>
      </c>
      <c r="GV62" s="88" t="s">
        <v>5898</v>
      </c>
      <c r="GW62" s="88" t="s">
        <v>6257</v>
      </c>
      <c r="GX62" s="88" t="s">
        <v>5898</v>
      </c>
      <c r="GY62" s="88" t="s">
        <v>6495</v>
      </c>
      <c r="GZ62" s="88" t="s">
        <v>5898</v>
      </c>
      <c r="HA62" s="88" t="s">
        <v>6141</v>
      </c>
      <c r="HB62" s="88" t="s">
        <v>5898</v>
      </c>
      <c r="HC62" s="88" t="s">
        <v>6606</v>
      </c>
      <c r="HD62" s="88" t="s">
        <v>5898</v>
      </c>
      <c r="HE62" s="88" t="s">
        <v>6258</v>
      </c>
      <c r="HF62" s="88" t="s">
        <v>5898</v>
      </c>
      <c r="HG62" s="88" t="s">
        <v>6602</v>
      </c>
      <c r="HH62" s="88" t="s">
        <v>5898</v>
      </c>
      <c r="HI62" s="88" t="s">
        <v>6259</v>
      </c>
      <c r="HJ62" s="88" t="s">
        <v>5898</v>
      </c>
      <c r="HK62" s="88" t="s">
        <v>6397</v>
      </c>
      <c r="HL62" s="88" t="s">
        <v>5898</v>
      </c>
      <c r="HM62" s="89">
        <v>10.64</v>
      </c>
      <c r="HN62" s="90" t="s">
        <v>5898</v>
      </c>
      <c r="HO62" s="90">
        <v>11.42</v>
      </c>
      <c r="HP62" s="90" t="s">
        <v>5898</v>
      </c>
      <c r="HQ62" s="90">
        <v>10.82</v>
      </c>
      <c r="HR62" s="90" t="s">
        <v>5898</v>
      </c>
      <c r="HS62" s="90">
        <v>4.96</v>
      </c>
      <c r="HT62" s="90" t="s">
        <v>5898</v>
      </c>
      <c r="HU62" s="90">
        <v>8.25</v>
      </c>
      <c r="HV62" s="90" t="s">
        <v>5898</v>
      </c>
      <c r="HW62" s="90">
        <v>9.91</v>
      </c>
      <c r="HX62" s="90" t="s">
        <v>5898</v>
      </c>
      <c r="HY62" s="90">
        <v>13.6</v>
      </c>
      <c r="HZ62" s="90" t="s">
        <v>5898</v>
      </c>
      <c r="IA62" s="90">
        <v>11.34</v>
      </c>
      <c r="IB62" s="90" t="s">
        <v>5898</v>
      </c>
      <c r="IC62" s="90">
        <v>10</v>
      </c>
      <c r="ID62" s="90" t="s">
        <v>5898</v>
      </c>
      <c r="IE62" s="90">
        <v>10.99</v>
      </c>
      <c r="IF62" s="90" t="s">
        <v>5898</v>
      </c>
      <c r="IG62" s="90">
        <v>12.7</v>
      </c>
      <c r="IH62" s="90" t="s">
        <v>5898</v>
      </c>
      <c r="II62" s="90">
        <v>10.23</v>
      </c>
      <c r="IJ62" s="90" t="s">
        <v>5898</v>
      </c>
      <c r="IK62" s="90">
        <v>22.4</v>
      </c>
      <c r="IL62" s="90" t="s">
        <v>5898</v>
      </c>
      <c r="IM62" s="90">
        <v>27.89</v>
      </c>
      <c r="IN62" s="90" t="s">
        <v>5898</v>
      </c>
      <c r="IO62" s="90">
        <v>14.4</v>
      </c>
      <c r="IP62" s="90" t="s">
        <v>5898</v>
      </c>
      <c r="IQ62" s="90">
        <v>13.49</v>
      </c>
      <c r="IR62" s="90" t="s">
        <v>5898</v>
      </c>
      <c r="IS62" s="90">
        <v>64.819999999999993</v>
      </c>
      <c r="IT62" s="90" t="s">
        <v>5898</v>
      </c>
      <c r="IU62" s="90">
        <v>45.93</v>
      </c>
      <c r="IV62" s="90" t="s">
        <v>5898</v>
      </c>
      <c r="IW62" s="90">
        <v>43.32</v>
      </c>
      <c r="IX62" s="90" t="s">
        <v>5898</v>
      </c>
      <c r="IY62" s="90" t="s">
        <v>5898</v>
      </c>
      <c r="IZ62" s="103" t="s">
        <v>5898</v>
      </c>
      <c r="JA62" s="50">
        <v>0.34499999999999997</v>
      </c>
      <c r="JB62" s="40" t="s">
        <v>5898</v>
      </c>
      <c r="JC62" s="40" t="s">
        <v>5898</v>
      </c>
      <c r="JD62" s="40" t="s">
        <v>5898</v>
      </c>
      <c r="JE62" s="40">
        <v>0.216</v>
      </c>
      <c r="JF62" s="40" t="s">
        <v>5898</v>
      </c>
      <c r="JG62" s="40" t="s">
        <v>5898</v>
      </c>
      <c r="JH62" s="40" t="s">
        <v>5898</v>
      </c>
      <c r="JI62" s="40">
        <v>0.29399999999999998</v>
      </c>
      <c r="JJ62" s="40" t="s">
        <v>5898</v>
      </c>
      <c r="JK62" s="40" t="s">
        <v>5898</v>
      </c>
      <c r="JL62" s="40" t="s">
        <v>5898</v>
      </c>
      <c r="JM62" s="40">
        <v>0.23200000000000001</v>
      </c>
      <c r="JN62" s="40" t="s">
        <v>5898</v>
      </c>
      <c r="JO62" s="40" t="s">
        <v>5898</v>
      </c>
      <c r="JP62" s="40" t="s">
        <v>5898</v>
      </c>
      <c r="JQ62" s="40">
        <v>0.215</v>
      </c>
      <c r="JR62" s="40" t="s">
        <v>5898</v>
      </c>
      <c r="JS62" s="40" t="s">
        <v>5898</v>
      </c>
      <c r="JT62" s="40" t="s">
        <v>5898</v>
      </c>
      <c r="JU62" s="40">
        <v>0.21299999999999999</v>
      </c>
      <c r="JV62" s="40" t="s">
        <v>5898</v>
      </c>
      <c r="JW62" s="40" t="s">
        <v>5898</v>
      </c>
      <c r="JX62" s="40" t="s">
        <v>5898</v>
      </c>
      <c r="JY62" s="40">
        <v>0.1</v>
      </c>
      <c r="JZ62" s="40" t="s">
        <v>5898</v>
      </c>
      <c r="KA62" s="40" t="s">
        <v>5898</v>
      </c>
      <c r="KB62" s="40" t="s">
        <v>5898</v>
      </c>
      <c r="KC62" s="40">
        <v>0.13200000000000001</v>
      </c>
      <c r="KD62" s="40" t="s">
        <v>5898</v>
      </c>
      <c r="KE62" s="40" t="s">
        <v>5898</v>
      </c>
      <c r="KF62" s="40" t="s">
        <v>5898</v>
      </c>
      <c r="KG62" s="40">
        <v>7.0000000000000007E-2</v>
      </c>
      <c r="KH62" s="40" t="s">
        <v>5898</v>
      </c>
      <c r="KI62" s="40" t="s">
        <v>5898</v>
      </c>
      <c r="KJ62" s="40" t="s">
        <v>5898</v>
      </c>
      <c r="KK62" s="40">
        <v>0.03</v>
      </c>
      <c r="KL62" s="40" t="s">
        <v>5898</v>
      </c>
      <c r="KM62" s="40" t="s">
        <v>5898</v>
      </c>
      <c r="KN62" s="40" t="s">
        <v>5898</v>
      </c>
    </row>
    <row r="63" spans="1:300" x14ac:dyDescent="0.15">
      <c r="A63" s="53">
        <f>'2015年报分红率'!T65</f>
        <v>60</v>
      </c>
      <c r="B63" s="40" t="str">
        <f>'2015年报分红率'!U65</f>
        <v>600068.SH</v>
      </c>
      <c r="C63" s="40" t="str">
        <f>'2015年报分红率'!V65</f>
        <v>葛洲坝</v>
      </c>
      <c r="D63" s="40" t="str">
        <f>[1]!EM_S_IPO_LISTEDDATE(B63)</f>
        <v>1997-05-26</v>
      </c>
      <c r="E63" s="166">
        <v>19</v>
      </c>
      <c r="F63" s="56">
        <v>13.17</v>
      </c>
      <c r="G63" s="56">
        <v>21.77</v>
      </c>
      <c r="H63" s="157">
        <v>0.10436598329536825</v>
      </c>
      <c r="I63" s="158">
        <v>1.7987847569841137E-2</v>
      </c>
      <c r="J63" s="159">
        <v>3.6964581620707287E-2</v>
      </c>
      <c r="K63" s="154">
        <v>5.2650000000000006</v>
      </c>
      <c r="L63" s="155" t="s">
        <v>5898</v>
      </c>
      <c r="M63" s="155" t="s">
        <v>5898</v>
      </c>
      <c r="N63" s="155" t="s">
        <v>5898</v>
      </c>
      <c r="O63" s="155">
        <v>2.3400000000000003</v>
      </c>
      <c r="P63" s="155" t="s">
        <v>5898</v>
      </c>
      <c r="Q63" s="155" t="s">
        <v>5898</v>
      </c>
      <c r="R63" s="155" t="s">
        <v>5898</v>
      </c>
      <c r="S63" s="155">
        <v>1.1700000000000002</v>
      </c>
      <c r="T63" s="155" t="s">
        <v>5898</v>
      </c>
      <c r="U63" s="155" t="s">
        <v>5898</v>
      </c>
      <c r="V63" s="155" t="s">
        <v>5898</v>
      </c>
      <c r="W63" s="155">
        <v>0.90999999999999992</v>
      </c>
      <c r="X63" s="155" t="s">
        <v>5898</v>
      </c>
      <c r="Y63" s="155" t="s">
        <v>5898</v>
      </c>
      <c r="Z63" s="155" t="s">
        <v>5898</v>
      </c>
      <c r="AA63" s="155">
        <v>0.39</v>
      </c>
      <c r="AB63" s="155" t="s">
        <v>5898</v>
      </c>
      <c r="AC63" s="155" t="s">
        <v>5898</v>
      </c>
      <c r="AD63" s="155" t="s">
        <v>5898</v>
      </c>
      <c r="AE63" s="155">
        <v>0.39</v>
      </c>
      <c r="AF63" s="155" t="s">
        <v>5898</v>
      </c>
      <c r="AG63" s="155" t="s">
        <v>5898</v>
      </c>
      <c r="AH63" s="155" t="s">
        <v>5898</v>
      </c>
      <c r="AI63" s="155">
        <v>1.3</v>
      </c>
      <c r="AJ63" s="155" t="s">
        <v>5898</v>
      </c>
      <c r="AK63" s="155" t="s">
        <v>5898</v>
      </c>
      <c r="AL63" s="155" t="s">
        <v>5898</v>
      </c>
      <c r="AM63" s="155">
        <v>0.78</v>
      </c>
      <c r="AN63" s="155" t="s">
        <v>5898</v>
      </c>
      <c r="AO63" s="155" t="s">
        <v>5898</v>
      </c>
      <c r="AP63" s="155" t="s">
        <v>5898</v>
      </c>
      <c r="AQ63" s="155">
        <v>0.7</v>
      </c>
      <c r="AR63" s="155" t="s">
        <v>5898</v>
      </c>
      <c r="AS63" s="155" t="s">
        <v>5898</v>
      </c>
      <c r="AT63" s="155" t="s">
        <v>5898</v>
      </c>
      <c r="AU63" s="155">
        <v>0.5</v>
      </c>
      <c r="AV63" s="155" t="s">
        <v>5898</v>
      </c>
      <c r="AW63" s="155" t="s">
        <v>5898</v>
      </c>
      <c r="AX63" s="140" t="s">
        <v>5898</v>
      </c>
      <c r="AY63" s="154">
        <v>3.5100000000000007</v>
      </c>
      <c r="AZ63" s="155">
        <v>3.5100000000000007</v>
      </c>
      <c r="BA63" s="155">
        <v>3.5100000000000007</v>
      </c>
      <c r="BB63" s="155">
        <v>3.5100000000000007</v>
      </c>
      <c r="BC63" s="155">
        <v>2.3400000000000003</v>
      </c>
      <c r="BD63" s="155">
        <v>2.3400000000000003</v>
      </c>
      <c r="BE63" s="155">
        <v>2.3400000000000003</v>
      </c>
      <c r="BF63" s="155">
        <v>2.3400000000000003</v>
      </c>
      <c r="BG63" s="155">
        <v>2.3400000000000003</v>
      </c>
      <c r="BH63" s="155">
        <v>2.3400000000000003</v>
      </c>
      <c r="BI63" s="155">
        <v>2.3400000000000003</v>
      </c>
      <c r="BJ63" s="155">
        <v>2.3400000000000003</v>
      </c>
      <c r="BK63" s="155">
        <v>1.3</v>
      </c>
      <c r="BL63" s="155">
        <v>1.3</v>
      </c>
      <c r="BM63" s="155">
        <v>1.3</v>
      </c>
      <c r="BN63" s="155">
        <v>1.3</v>
      </c>
      <c r="BO63" s="155">
        <v>1.3</v>
      </c>
      <c r="BP63" s="155">
        <v>1.3</v>
      </c>
      <c r="BQ63" s="155">
        <v>1.3</v>
      </c>
      <c r="BR63" s="155">
        <v>1.3</v>
      </c>
      <c r="BS63" s="155">
        <v>1.3</v>
      </c>
      <c r="BT63" s="155">
        <v>1.3</v>
      </c>
      <c r="BU63" s="155">
        <v>1.3</v>
      </c>
      <c r="BV63" s="155">
        <v>1.3</v>
      </c>
      <c r="BW63" s="155">
        <v>1.3</v>
      </c>
      <c r="BX63" s="155">
        <v>1.3</v>
      </c>
      <c r="BY63" s="155">
        <v>1.3</v>
      </c>
      <c r="BZ63" s="155">
        <v>1.3</v>
      </c>
      <c r="CA63" s="155">
        <v>1.3</v>
      </c>
      <c r="CB63" s="155">
        <v>1.3</v>
      </c>
      <c r="CC63" s="155">
        <v>1.3</v>
      </c>
      <c r="CD63" s="155">
        <v>1.3</v>
      </c>
      <c r="CE63" s="155">
        <v>1</v>
      </c>
      <c r="CF63" s="155">
        <v>1</v>
      </c>
      <c r="CG63" s="155">
        <v>1</v>
      </c>
      <c r="CH63" s="155">
        <v>1</v>
      </c>
      <c r="CI63" s="155">
        <v>1</v>
      </c>
      <c r="CJ63" s="155">
        <v>1</v>
      </c>
      <c r="CK63" s="155">
        <v>1</v>
      </c>
      <c r="CL63" s="156">
        <v>1</v>
      </c>
      <c r="CM63" s="145" t="s">
        <v>5898</v>
      </c>
      <c r="CN63" s="146" t="s">
        <v>5898</v>
      </c>
      <c r="CO63" s="146" t="s">
        <v>5898</v>
      </c>
      <c r="CP63" s="146" t="s">
        <v>5898</v>
      </c>
      <c r="CQ63" s="146">
        <v>0.5</v>
      </c>
      <c r="CR63" s="146" t="s">
        <v>5898</v>
      </c>
      <c r="CS63" s="146" t="s">
        <v>5898</v>
      </c>
      <c r="CT63" s="146" t="s">
        <v>5898</v>
      </c>
      <c r="CU63" s="146" t="s">
        <v>5898</v>
      </c>
      <c r="CV63" s="146" t="s">
        <v>5898</v>
      </c>
      <c r="CW63" s="146" t="s">
        <v>5898</v>
      </c>
      <c r="CX63" s="146" t="s">
        <v>5898</v>
      </c>
      <c r="CY63" s="146">
        <v>0.8</v>
      </c>
      <c r="CZ63" s="146" t="s">
        <v>5898</v>
      </c>
      <c r="DA63" s="146" t="s">
        <v>5898</v>
      </c>
      <c r="DB63" s="146" t="s">
        <v>5898</v>
      </c>
      <c r="DC63" s="146" t="s">
        <v>5898</v>
      </c>
      <c r="DD63" s="146" t="s">
        <v>5898</v>
      </c>
      <c r="DE63" s="146" t="s">
        <v>5898</v>
      </c>
      <c r="DF63" s="146" t="s">
        <v>5898</v>
      </c>
      <c r="DG63" s="146" t="s">
        <v>5898</v>
      </c>
      <c r="DH63" s="146" t="s">
        <v>5898</v>
      </c>
      <c r="DI63" s="146" t="s">
        <v>5898</v>
      </c>
      <c r="DJ63" s="146" t="s">
        <v>5898</v>
      </c>
      <c r="DK63" s="146" t="s">
        <v>5898</v>
      </c>
      <c r="DL63" s="146" t="s">
        <v>5898</v>
      </c>
      <c r="DM63" s="146" t="s">
        <v>5898</v>
      </c>
      <c r="DN63" s="146" t="s">
        <v>5898</v>
      </c>
      <c r="DO63" s="146" t="s">
        <v>5898</v>
      </c>
      <c r="DP63" s="146" t="s">
        <v>5898</v>
      </c>
      <c r="DQ63" s="146" t="s">
        <v>5898</v>
      </c>
      <c r="DR63" s="146" t="s">
        <v>5898</v>
      </c>
      <c r="DS63" s="146">
        <v>0.3</v>
      </c>
      <c r="DT63" s="146" t="s">
        <v>5898</v>
      </c>
      <c r="DU63" s="146" t="s">
        <v>5898</v>
      </c>
      <c r="DV63" s="146" t="s">
        <v>5898</v>
      </c>
      <c r="DW63" s="146" t="s">
        <v>5898</v>
      </c>
      <c r="DX63" s="146" t="s">
        <v>5898</v>
      </c>
      <c r="DY63" s="146" t="s">
        <v>5898</v>
      </c>
      <c r="DZ63" s="147" t="s">
        <v>5898</v>
      </c>
      <c r="EA63" s="131">
        <v>6.6696309470875945E-2</v>
      </c>
      <c r="EB63" s="135">
        <v>4.4782803403493061E-2</v>
      </c>
      <c r="EC63" s="135">
        <v>2.8473804100227793E-2</v>
      </c>
      <c r="ED63" s="135">
        <v>2.7777777777777776E-2</v>
      </c>
      <c r="EE63" s="135">
        <v>1.2679628064243447E-2</v>
      </c>
      <c r="EF63" s="135">
        <v>1.426533523537803E-2</v>
      </c>
      <c r="EG63" s="135">
        <v>5.002501250625313E-2</v>
      </c>
      <c r="EH63" s="135">
        <v>6.6666666666666666E-2</v>
      </c>
      <c r="EI63" s="135">
        <v>2.0313406848520021E-2</v>
      </c>
      <c r="EJ63" s="135">
        <v>3.7965072133637055E-2</v>
      </c>
      <c r="EK63" s="123">
        <v>6.6696309470875945E-2</v>
      </c>
      <c r="EL63" s="124">
        <v>0</v>
      </c>
      <c r="EM63" s="124">
        <v>0</v>
      </c>
      <c r="EN63" s="124">
        <v>0</v>
      </c>
      <c r="EO63" s="124">
        <v>4.4782803403493061E-2</v>
      </c>
      <c r="EP63" s="124">
        <v>0</v>
      </c>
      <c r="EQ63" s="124">
        <v>0</v>
      </c>
      <c r="ER63" s="124">
        <v>0</v>
      </c>
      <c r="ES63" s="124">
        <v>2.8473804100227793E-2</v>
      </c>
      <c r="ET63" s="124">
        <v>0</v>
      </c>
      <c r="EU63" s="124">
        <v>0</v>
      </c>
      <c r="EV63" s="124">
        <v>0</v>
      </c>
      <c r="EW63" s="124">
        <v>2.7777777777777776E-2</v>
      </c>
      <c r="EX63" s="124">
        <v>0</v>
      </c>
      <c r="EY63" s="124">
        <v>0</v>
      </c>
      <c r="EZ63" s="124">
        <v>0</v>
      </c>
      <c r="FA63" s="124">
        <v>1.2679628064243447E-2</v>
      </c>
      <c r="FB63" s="124">
        <v>0</v>
      </c>
      <c r="FC63" s="124">
        <v>0</v>
      </c>
      <c r="FD63" s="124">
        <v>0</v>
      </c>
      <c r="FE63" s="124">
        <v>1.426533523537803E-2</v>
      </c>
      <c r="FF63" s="124">
        <v>0</v>
      </c>
      <c r="FG63" s="124">
        <v>0</v>
      </c>
      <c r="FH63" s="124">
        <v>0</v>
      </c>
      <c r="FI63" s="124">
        <v>5.002501250625313E-2</v>
      </c>
      <c r="FJ63" s="124">
        <v>0</v>
      </c>
      <c r="FK63" s="124">
        <v>0</v>
      </c>
      <c r="FL63" s="124">
        <v>0</v>
      </c>
      <c r="FM63" s="124">
        <v>6.6666666666666666E-2</v>
      </c>
      <c r="FN63" s="124">
        <v>0</v>
      </c>
      <c r="FO63" s="124">
        <v>0</v>
      </c>
      <c r="FP63" s="124">
        <v>0</v>
      </c>
      <c r="FQ63" s="124">
        <v>2.0313406848520021E-2</v>
      </c>
      <c r="FR63" s="124">
        <v>0</v>
      </c>
      <c r="FS63" s="124">
        <v>0</v>
      </c>
      <c r="FT63" s="124">
        <v>0</v>
      </c>
      <c r="FU63" s="124">
        <v>3.7965072133637055E-2</v>
      </c>
      <c r="FV63" s="124">
        <v>0</v>
      </c>
      <c r="FW63" s="124">
        <v>0</v>
      </c>
      <c r="FX63" s="125">
        <v>0</v>
      </c>
      <c r="FY63" s="50" t="s">
        <v>5967</v>
      </c>
      <c r="FZ63" s="88" t="s">
        <v>5898</v>
      </c>
      <c r="GA63" s="88" t="s">
        <v>6469</v>
      </c>
      <c r="GB63" s="88" t="s">
        <v>5898</v>
      </c>
      <c r="GC63" s="88" t="s">
        <v>5984</v>
      </c>
      <c r="GD63" s="88" t="s">
        <v>5898</v>
      </c>
      <c r="GE63" s="88" t="s">
        <v>6399</v>
      </c>
      <c r="GF63" s="88" t="s">
        <v>5898</v>
      </c>
      <c r="GG63" s="88" t="s">
        <v>5985</v>
      </c>
      <c r="GH63" s="88" t="s">
        <v>5898</v>
      </c>
      <c r="GI63" s="88" t="s">
        <v>6607</v>
      </c>
      <c r="GJ63" s="88" t="s">
        <v>5898</v>
      </c>
      <c r="GK63" s="88" t="s">
        <v>5986</v>
      </c>
      <c r="GL63" s="88" t="s">
        <v>5898</v>
      </c>
      <c r="GM63" s="88" t="s">
        <v>6381</v>
      </c>
      <c r="GN63" s="88" t="s">
        <v>5898</v>
      </c>
      <c r="GO63" s="88" t="s">
        <v>5987</v>
      </c>
      <c r="GP63" s="88" t="s">
        <v>5898</v>
      </c>
      <c r="GQ63" s="88" t="s">
        <v>6514</v>
      </c>
      <c r="GR63" s="88" t="s">
        <v>5898</v>
      </c>
      <c r="GS63" s="88" t="s">
        <v>6260</v>
      </c>
      <c r="GT63" s="88" t="s">
        <v>5898</v>
      </c>
      <c r="GU63" s="88" t="s">
        <v>6422</v>
      </c>
      <c r="GV63" s="88" t="s">
        <v>5898</v>
      </c>
      <c r="GW63" s="88" t="s">
        <v>6015</v>
      </c>
      <c r="GX63" s="88" t="s">
        <v>5898</v>
      </c>
      <c r="GY63" s="88" t="s">
        <v>6467</v>
      </c>
      <c r="GZ63" s="88" t="s">
        <v>5898</v>
      </c>
      <c r="HA63" s="88" t="s">
        <v>6261</v>
      </c>
      <c r="HB63" s="88" t="s">
        <v>5898</v>
      </c>
      <c r="HC63" s="88" t="s">
        <v>6599</v>
      </c>
      <c r="HD63" s="88" t="s">
        <v>5898</v>
      </c>
      <c r="HE63" s="88" t="s">
        <v>6262</v>
      </c>
      <c r="HF63" s="88" t="s">
        <v>5898</v>
      </c>
      <c r="HG63" s="88" t="s">
        <v>6591</v>
      </c>
      <c r="HH63" s="88" t="s">
        <v>5898</v>
      </c>
      <c r="HI63" s="88" t="s">
        <v>6259</v>
      </c>
      <c r="HJ63" s="88" t="s">
        <v>5898</v>
      </c>
      <c r="HK63" s="88" t="s">
        <v>6397</v>
      </c>
      <c r="HL63" s="88" t="s">
        <v>5898</v>
      </c>
      <c r="HM63" s="89">
        <v>22.49</v>
      </c>
      <c r="HN63" s="90" t="s">
        <v>5898</v>
      </c>
      <c r="HO63" s="90">
        <v>20.55</v>
      </c>
      <c r="HP63" s="90" t="s">
        <v>5898</v>
      </c>
      <c r="HQ63" s="90">
        <v>22.33</v>
      </c>
      <c r="HR63" s="90" t="s">
        <v>5898</v>
      </c>
      <c r="HS63" s="90">
        <v>16.14</v>
      </c>
      <c r="HT63" s="90" t="s">
        <v>5898</v>
      </c>
      <c r="HU63" s="90">
        <v>17.559999999999999</v>
      </c>
      <c r="HV63" s="90" t="s">
        <v>5898</v>
      </c>
      <c r="HW63" s="90">
        <v>18.329999999999998</v>
      </c>
      <c r="HX63" s="90" t="s">
        <v>5898</v>
      </c>
      <c r="HY63" s="90">
        <v>25.2</v>
      </c>
      <c r="HZ63" s="90" t="s">
        <v>5898</v>
      </c>
      <c r="IA63" s="90">
        <v>22.46</v>
      </c>
      <c r="IB63" s="90" t="s">
        <v>5898</v>
      </c>
      <c r="IC63" s="90">
        <v>23.66</v>
      </c>
      <c r="ID63" s="90" t="s">
        <v>5898</v>
      </c>
      <c r="IE63" s="90">
        <v>23.14</v>
      </c>
      <c r="IF63" s="90" t="s">
        <v>5898</v>
      </c>
      <c r="IG63" s="90">
        <v>21.03</v>
      </c>
      <c r="IH63" s="90" t="s">
        <v>5898</v>
      </c>
      <c r="II63" s="90">
        <v>14.91</v>
      </c>
      <c r="IJ63" s="90" t="s">
        <v>5898</v>
      </c>
      <c r="IK63" s="90">
        <v>19.989999999999998</v>
      </c>
      <c r="IL63" s="90" t="s">
        <v>5898</v>
      </c>
      <c r="IM63" s="90">
        <v>12.26</v>
      </c>
      <c r="IN63" s="90" t="s">
        <v>5898</v>
      </c>
      <c r="IO63" s="90">
        <v>9</v>
      </c>
      <c r="IP63" s="90" t="s">
        <v>5898</v>
      </c>
      <c r="IQ63" s="90">
        <v>13.27</v>
      </c>
      <c r="IR63" s="90" t="s">
        <v>5898</v>
      </c>
      <c r="IS63" s="90">
        <v>34.46</v>
      </c>
      <c r="IT63" s="90" t="s">
        <v>5898</v>
      </c>
      <c r="IU63" s="90">
        <v>27.24</v>
      </c>
      <c r="IV63" s="90" t="s">
        <v>5898</v>
      </c>
      <c r="IW63" s="90">
        <v>13.17</v>
      </c>
      <c r="IX63" s="90" t="s">
        <v>5898</v>
      </c>
      <c r="IY63" s="90">
        <v>8.3000000000000007</v>
      </c>
      <c r="IZ63" s="103" t="s">
        <v>5898</v>
      </c>
      <c r="JA63" s="50">
        <v>1.5</v>
      </c>
      <c r="JB63" s="40" t="s">
        <v>5898</v>
      </c>
      <c r="JC63" s="40" t="s">
        <v>5898</v>
      </c>
      <c r="JD63" s="40" t="s">
        <v>5898</v>
      </c>
      <c r="JE63" s="40">
        <v>1</v>
      </c>
      <c r="JF63" s="40" t="s">
        <v>5898</v>
      </c>
      <c r="JG63" s="40" t="s">
        <v>5898</v>
      </c>
      <c r="JH63" s="40" t="s">
        <v>5898</v>
      </c>
      <c r="JI63" s="40">
        <v>0.5</v>
      </c>
      <c r="JJ63" s="40" t="s">
        <v>5898</v>
      </c>
      <c r="JK63" s="40" t="s">
        <v>5898</v>
      </c>
      <c r="JL63" s="40" t="s">
        <v>5898</v>
      </c>
      <c r="JM63" s="40">
        <v>0.7</v>
      </c>
      <c r="JN63" s="40" t="s">
        <v>5898</v>
      </c>
      <c r="JO63" s="40" t="s">
        <v>5898</v>
      </c>
      <c r="JP63" s="40" t="s">
        <v>5898</v>
      </c>
      <c r="JQ63" s="40">
        <v>0.3</v>
      </c>
      <c r="JR63" s="40" t="s">
        <v>5898</v>
      </c>
      <c r="JS63" s="40" t="s">
        <v>5898</v>
      </c>
      <c r="JT63" s="40" t="s">
        <v>5898</v>
      </c>
      <c r="JU63" s="40">
        <v>0.3</v>
      </c>
      <c r="JV63" s="40" t="s">
        <v>5898</v>
      </c>
      <c r="JW63" s="40" t="s">
        <v>5898</v>
      </c>
      <c r="JX63" s="40" t="s">
        <v>5898</v>
      </c>
      <c r="JY63" s="40">
        <v>1</v>
      </c>
      <c r="JZ63" s="40" t="s">
        <v>5898</v>
      </c>
      <c r="KA63" s="40" t="s">
        <v>5898</v>
      </c>
      <c r="KB63" s="40" t="s">
        <v>5898</v>
      </c>
      <c r="KC63" s="40">
        <v>0.6</v>
      </c>
      <c r="KD63" s="40" t="s">
        <v>5898</v>
      </c>
      <c r="KE63" s="40" t="s">
        <v>5898</v>
      </c>
      <c r="KF63" s="40" t="s">
        <v>5898</v>
      </c>
      <c r="KG63" s="40">
        <v>0.7</v>
      </c>
      <c r="KH63" s="40" t="s">
        <v>5898</v>
      </c>
      <c r="KI63" s="40" t="s">
        <v>5898</v>
      </c>
      <c r="KJ63" s="40" t="s">
        <v>5898</v>
      </c>
      <c r="KK63" s="40">
        <v>0.5</v>
      </c>
      <c r="KL63" s="40" t="s">
        <v>5898</v>
      </c>
      <c r="KM63" s="40" t="s">
        <v>5898</v>
      </c>
      <c r="KN63" s="40" t="s">
        <v>5898</v>
      </c>
    </row>
    <row r="64" spans="1:300" x14ac:dyDescent="0.15">
      <c r="A64" s="53">
        <f>'2015年报分红率'!T66</f>
        <v>61</v>
      </c>
      <c r="B64" s="40" t="str">
        <f>'2015年报分红率'!U66</f>
        <v>600104.SH</v>
      </c>
      <c r="C64" s="40" t="str">
        <f>'2015年报分红率'!V66</f>
        <v>上汽集团</v>
      </c>
      <c r="D64" s="40" t="str">
        <f>[1]!EM_S_IPO_LISTEDDATE(B64)</f>
        <v>1997-11-25</v>
      </c>
      <c r="E64" s="166">
        <v>19</v>
      </c>
      <c r="F64" s="56">
        <v>3.41</v>
      </c>
      <c r="G64" s="56">
        <v>7.78</v>
      </c>
      <c r="H64" s="157">
        <v>4.5043988269794721E-2</v>
      </c>
      <c r="I64" s="158">
        <v>1.3161953727506425E-2</v>
      </c>
      <c r="J64" s="159">
        <v>1.5355214177453261E-2</v>
      </c>
      <c r="K64" s="154">
        <v>0.26249999999999996</v>
      </c>
      <c r="L64" s="155" t="s">
        <v>5898</v>
      </c>
      <c r="M64" s="155" t="s">
        <v>5898</v>
      </c>
      <c r="N64" s="155" t="s">
        <v>5898</v>
      </c>
      <c r="O64" s="155">
        <v>0.22499999999999998</v>
      </c>
      <c r="P64" s="155" t="s">
        <v>5898</v>
      </c>
      <c r="Q64" s="155" t="s">
        <v>5898</v>
      </c>
      <c r="R64" s="155" t="s">
        <v>5898</v>
      </c>
      <c r="S64" s="155">
        <v>0.156</v>
      </c>
      <c r="T64" s="155" t="s">
        <v>5898</v>
      </c>
      <c r="U64" s="155" t="s">
        <v>5898</v>
      </c>
      <c r="V64" s="155" t="s">
        <v>5898</v>
      </c>
      <c r="W64" s="155">
        <v>0.20250000000000001</v>
      </c>
      <c r="X64" s="155" t="s">
        <v>5898</v>
      </c>
      <c r="Y64" s="155" t="s">
        <v>5898</v>
      </c>
      <c r="Z64" s="155" t="s">
        <v>5898</v>
      </c>
      <c r="AA64" s="155">
        <v>0.15000000000000002</v>
      </c>
      <c r="AB64" s="155" t="s">
        <v>5898</v>
      </c>
      <c r="AC64" s="155" t="s">
        <v>5898</v>
      </c>
      <c r="AD64" s="155" t="s">
        <v>5898</v>
      </c>
      <c r="AE64" s="155">
        <v>0.15000000000000002</v>
      </c>
      <c r="AF64" s="155" t="s">
        <v>5898</v>
      </c>
      <c r="AG64" s="155" t="s">
        <v>5898</v>
      </c>
      <c r="AH64" s="155" t="s">
        <v>5898</v>
      </c>
      <c r="AI64" s="155">
        <v>0.1</v>
      </c>
      <c r="AJ64" s="155" t="s">
        <v>5898</v>
      </c>
      <c r="AK64" s="155" t="s">
        <v>5898</v>
      </c>
      <c r="AL64" s="155" t="s">
        <v>5898</v>
      </c>
      <c r="AM64" s="155">
        <v>0.13</v>
      </c>
      <c r="AN64" s="155" t="s">
        <v>5898</v>
      </c>
      <c r="AO64" s="155" t="s">
        <v>5898</v>
      </c>
      <c r="AP64" s="155" t="s">
        <v>5898</v>
      </c>
      <c r="AQ64" s="155">
        <v>0.12</v>
      </c>
      <c r="AR64" s="155" t="s">
        <v>5898</v>
      </c>
      <c r="AS64" s="155" t="s">
        <v>5898</v>
      </c>
      <c r="AT64" s="155" t="s">
        <v>5898</v>
      </c>
      <c r="AU64" s="155">
        <v>0.04</v>
      </c>
      <c r="AV64" s="155" t="s">
        <v>5898</v>
      </c>
      <c r="AW64" s="155" t="s">
        <v>5898</v>
      </c>
      <c r="AX64" s="140" t="s">
        <v>5898</v>
      </c>
      <c r="AY64" s="154">
        <v>1.5</v>
      </c>
      <c r="AZ64" s="155">
        <v>1.5</v>
      </c>
      <c r="BA64" s="155">
        <v>1.5</v>
      </c>
      <c r="BB64" s="155">
        <v>1.5</v>
      </c>
      <c r="BC64" s="155">
        <v>1.5</v>
      </c>
      <c r="BD64" s="155">
        <v>1.5</v>
      </c>
      <c r="BE64" s="155">
        <v>1.5</v>
      </c>
      <c r="BF64" s="155">
        <v>1.5</v>
      </c>
      <c r="BG64" s="155">
        <v>1.5</v>
      </c>
      <c r="BH64" s="155">
        <v>1.5</v>
      </c>
      <c r="BI64" s="155">
        <v>1.5</v>
      </c>
      <c r="BJ64" s="155">
        <v>1.5</v>
      </c>
      <c r="BK64" s="155">
        <v>1.5</v>
      </c>
      <c r="BL64" s="155">
        <v>1.5</v>
      </c>
      <c r="BM64" s="155">
        <v>1.5</v>
      </c>
      <c r="BN64" s="155">
        <v>1.5</v>
      </c>
      <c r="BO64" s="155">
        <v>1.5</v>
      </c>
      <c r="BP64" s="155">
        <v>1.5</v>
      </c>
      <c r="BQ64" s="155">
        <v>1.5</v>
      </c>
      <c r="BR64" s="155">
        <v>1.5</v>
      </c>
      <c r="BS64" s="155">
        <v>1.5</v>
      </c>
      <c r="BT64" s="155">
        <v>1.5</v>
      </c>
      <c r="BU64" s="155">
        <v>1.5</v>
      </c>
      <c r="BV64" s="155">
        <v>1.5</v>
      </c>
      <c r="BW64" s="155">
        <v>1</v>
      </c>
      <c r="BX64" s="155">
        <v>1</v>
      </c>
      <c r="BY64" s="155">
        <v>1</v>
      </c>
      <c r="BZ64" s="155">
        <v>1</v>
      </c>
      <c r="CA64" s="155">
        <v>1</v>
      </c>
      <c r="CB64" s="155">
        <v>1</v>
      </c>
      <c r="CC64" s="155">
        <v>1</v>
      </c>
      <c r="CD64" s="155">
        <v>1</v>
      </c>
      <c r="CE64" s="155">
        <v>1</v>
      </c>
      <c r="CF64" s="155">
        <v>1</v>
      </c>
      <c r="CG64" s="155">
        <v>1</v>
      </c>
      <c r="CH64" s="155">
        <v>1</v>
      </c>
      <c r="CI64" s="155">
        <v>1</v>
      </c>
      <c r="CJ64" s="155">
        <v>1</v>
      </c>
      <c r="CK64" s="155">
        <v>1</v>
      </c>
      <c r="CL64" s="156">
        <v>1</v>
      </c>
      <c r="CM64" s="145" t="s">
        <v>5898</v>
      </c>
      <c r="CN64" s="146" t="s">
        <v>5898</v>
      </c>
      <c r="CO64" s="146" t="s">
        <v>5898</v>
      </c>
      <c r="CP64" s="146" t="s">
        <v>5898</v>
      </c>
      <c r="CQ64" s="146" t="s">
        <v>5898</v>
      </c>
      <c r="CR64" s="146" t="s">
        <v>5898</v>
      </c>
      <c r="CS64" s="146" t="s">
        <v>5898</v>
      </c>
      <c r="CT64" s="146" t="s">
        <v>5898</v>
      </c>
      <c r="CU64" s="146" t="s">
        <v>5898</v>
      </c>
      <c r="CV64" s="146" t="s">
        <v>5898</v>
      </c>
      <c r="CW64" s="146" t="s">
        <v>5898</v>
      </c>
      <c r="CX64" s="146" t="s">
        <v>5898</v>
      </c>
      <c r="CY64" s="146" t="s">
        <v>5898</v>
      </c>
      <c r="CZ64" s="146" t="s">
        <v>5898</v>
      </c>
      <c r="DA64" s="146" t="s">
        <v>5898</v>
      </c>
      <c r="DB64" s="146" t="s">
        <v>5898</v>
      </c>
      <c r="DC64" s="146" t="s">
        <v>5898</v>
      </c>
      <c r="DD64" s="146" t="s">
        <v>5898</v>
      </c>
      <c r="DE64" s="146" t="s">
        <v>5898</v>
      </c>
      <c r="DF64" s="146" t="s">
        <v>5898</v>
      </c>
      <c r="DG64" s="146" t="s">
        <v>5898</v>
      </c>
      <c r="DH64" s="146" t="s">
        <v>5898</v>
      </c>
      <c r="DI64" s="146" t="s">
        <v>5898</v>
      </c>
      <c r="DJ64" s="146" t="s">
        <v>5898</v>
      </c>
      <c r="DK64" s="146">
        <v>0.5</v>
      </c>
      <c r="DL64" s="146" t="s">
        <v>5898</v>
      </c>
      <c r="DM64" s="146" t="s">
        <v>5898</v>
      </c>
      <c r="DN64" s="146" t="s">
        <v>5898</v>
      </c>
      <c r="DO64" s="146" t="s">
        <v>5898</v>
      </c>
      <c r="DP64" s="146" t="s">
        <v>5898</v>
      </c>
      <c r="DQ64" s="146" t="s">
        <v>5898</v>
      </c>
      <c r="DR64" s="146" t="s">
        <v>5898</v>
      </c>
      <c r="DS64" s="146" t="s">
        <v>5898</v>
      </c>
      <c r="DT64" s="146" t="s">
        <v>5898</v>
      </c>
      <c r="DU64" s="146" t="s">
        <v>5898</v>
      </c>
      <c r="DV64" s="146" t="s">
        <v>5898</v>
      </c>
      <c r="DW64" s="146" t="s">
        <v>5898</v>
      </c>
      <c r="DX64" s="146" t="s">
        <v>5898</v>
      </c>
      <c r="DY64" s="146" t="s">
        <v>5898</v>
      </c>
      <c r="DZ64" s="147" t="s">
        <v>5898</v>
      </c>
      <c r="EA64" s="131">
        <v>2.2236340533672173E-2</v>
      </c>
      <c r="EB64" s="135">
        <v>1.607717041800643E-2</v>
      </c>
      <c r="EC64" s="135">
        <v>2.6262626262626262E-2</v>
      </c>
      <c r="ED64" s="135">
        <v>2.4590163934426229E-2</v>
      </c>
      <c r="EE64" s="135">
        <v>1.2987012987012988E-2</v>
      </c>
      <c r="EF64" s="135">
        <v>8.6206896551724137E-3</v>
      </c>
      <c r="EG64" s="135">
        <v>8.539709649871904E-3</v>
      </c>
      <c r="EH64" s="135">
        <v>1.4705882352941178E-2</v>
      </c>
      <c r="EI64" s="135">
        <v>7.8023407022106625E-3</v>
      </c>
      <c r="EJ64" s="135">
        <v>1.1730205278592375E-2</v>
      </c>
      <c r="EK64" s="123">
        <v>2.2236340533672173E-2</v>
      </c>
      <c r="EL64" s="124">
        <v>0</v>
      </c>
      <c r="EM64" s="124">
        <v>0</v>
      </c>
      <c r="EN64" s="124">
        <v>0</v>
      </c>
      <c r="EO64" s="124">
        <v>1.607717041800643E-2</v>
      </c>
      <c r="EP64" s="124">
        <v>0</v>
      </c>
      <c r="EQ64" s="124">
        <v>0</v>
      </c>
      <c r="ER64" s="124">
        <v>0</v>
      </c>
      <c r="ES64" s="124">
        <v>2.6262626262626262E-2</v>
      </c>
      <c r="ET64" s="124">
        <v>0</v>
      </c>
      <c r="EU64" s="124">
        <v>0</v>
      </c>
      <c r="EV64" s="124">
        <v>0</v>
      </c>
      <c r="EW64" s="124">
        <v>2.4590163934426229E-2</v>
      </c>
      <c r="EX64" s="124">
        <v>0</v>
      </c>
      <c r="EY64" s="124">
        <v>0</v>
      </c>
      <c r="EZ64" s="124">
        <v>0</v>
      </c>
      <c r="FA64" s="124">
        <v>1.2987012987012988E-2</v>
      </c>
      <c r="FB64" s="124">
        <v>0</v>
      </c>
      <c r="FC64" s="124">
        <v>0</v>
      </c>
      <c r="FD64" s="124">
        <v>0</v>
      </c>
      <c r="FE64" s="124">
        <v>8.6206896551724137E-3</v>
      </c>
      <c r="FF64" s="124">
        <v>0</v>
      </c>
      <c r="FG64" s="124">
        <v>0</v>
      </c>
      <c r="FH64" s="124">
        <v>0</v>
      </c>
      <c r="FI64" s="124">
        <v>8.539709649871904E-3</v>
      </c>
      <c r="FJ64" s="124">
        <v>0</v>
      </c>
      <c r="FK64" s="124">
        <v>0</v>
      </c>
      <c r="FL64" s="124">
        <v>0</v>
      </c>
      <c r="FM64" s="124">
        <v>1.4705882352941178E-2</v>
      </c>
      <c r="FN64" s="124">
        <v>0</v>
      </c>
      <c r="FO64" s="124">
        <v>0</v>
      </c>
      <c r="FP64" s="124">
        <v>0</v>
      </c>
      <c r="FQ64" s="124">
        <v>7.8023407022106625E-3</v>
      </c>
      <c r="FR64" s="124">
        <v>0</v>
      </c>
      <c r="FS64" s="124">
        <v>0</v>
      </c>
      <c r="FT64" s="124">
        <v>0</v>
      </c>
      <c r="FU64" s="124">
        <v>1.1730205278592375E-2</v>
      </c>
      <c r="FV64" s="124">
        <v>0</v>
      </c>
      <c r="FW64" s="124">
        <v>0</v>
      </c>
      <c r="FX64" s="125">
        <v>0</v>
      </c>
      <c r="FY64" s="50" t="s">
        <v>5902</v>
      </c>
      <c r="FZ64" s="88" t="s">
        <v>5898</v>
      </c>
      <c r="GA64" s="88" t="s">
        <v>6398</v>
      </c>
      <c r="GB64" s="88" t="s">
        <v>5898</v>
      </c>
      <c r="GC64" s="88" t="s">
        <v>5984</v>
      </c>
      <c r="GD64" s="88" t="s">
        <v>5898</v>
      </c>
      <c r="GE64" s="88" t="s">
        <v>6444</v>
      </c>
      <c r="GF64" s="88" t="s">
        <v>5898</v>
      </c>
      <c r="GG64" s="88" t="s">
        <v>6255</v>
      </c>
      <c r="GH64" s="88" t="s">
        <v>5898</v>
      </c>
      <c r="GI64" s="88" t="s">
        <v>6458</v>
      </c>
      <c r="GJ64" s="88" t="s">
        <v>5898</v>
      </c>
      <c r="GK64" s="88" t="s">
        <v>6263</v>
      </c>
      <c r="GL64" s="88" t="s">
        <v>5898</v>
      </c>
      <c r="GM64" s="88" t="s">
        <v>6401</v>
      </c>
      <c r="GN64" s="88" t="s">
        <v>5898</v>
      </c>
      <c r="GO64" s="88" t="s">
        <v>6158</v>
      </c>
      <c r="GP64" s="88" t="s">
        <v>5898</v>
      </c>
      <c r="GQ64" s="88" t="s">
        <v>6402</v>
      </c>
      <c r="GR64" s="88" t="s">
        <v>5898</v>
      </c>
      <c r="GS64" s="88" t="s">
        <v>6253</v>
      </c>
      <c r="GT64" s="88" t="s">
        <v>5898</v>
      </c>
      <c r="GU64" s="88" t="s">
        <v>6560</v>
      </c>
      <c r="GV64" s="88" t="s">
        <v>5898</v>
      </c>
      <c r="GW64" s="88" t="s">
        <v>6264</v>
      </c>
      <c r="GX64" s="88" t="s">
        <v>5898</v>
      </c>
      <c r="GY64" s="88" t="s">
        <v>6440</v>
      </c>
      <c r="GZ64" s="88" t="s">
        <v>5898</v>
      </c>
      <c r="HA64" s="88" t="s">
        <v>6167</v>
      </c>
      <c r="HB64" s="88" t="s">
        <v>5898</v>
      </c>
      <c r="HC64" s="88" t="s">
        <v>6433</v>
      </c>
      <c r="HD64" s="88" t="s">
        <v>5898</v>
      </c>
      <c r="HE64" s="88" t="s">
        <v>6265</v>
      </c>
      <c r="HF64" s="88" t="s">
        <v>5898</v>
      </c>
      <c r="HG64" s="88" t="s">
        <v>6538</v>
      </c>
      <c r="HH64" s="88" t="s">
        <v>5898</v>
      </c>
      <c r="HI64" s="88" t="s">
        <v>6156</v>
      </c>
      <c r="HJ64" s="88" t="s">
        <v>5898</v>
      </c>
      <c r="HK64" s="88" t="s">
        <v>6489</v>
      </c>
      <c r="HL64" s="88" t="s">
        <v>5898</v>
      </c>
      <c r="HM64" s="89">
        <v>7.87</v>
      </c>
      <c r="HN64" s="90" t="s">
        <v>5898</v>
      </c>
      <c r="HO64" s="90">
        <v>11.69</v>
      </c>
      <c r="HP64" s="90" t="s">
        <v>5898</v>
      </c>
      <c r="HQ64" s="90">
        <v>9.33</v>
      </c>
      <c r="HR64" s="90" t="s">
        <v>5898</v>
      </c>
      <c r="HS64" s="90">
        <v>3.71</v>
      </c>
      <c r="HT64" s="90" t="s">
        <v>5898</v>
      </c>
      <c r="HU64" s="90">
        <v>3.96</v>
      </c>
      <c r="HV64" s="90" t="s">
        <v>5898</v>
      </c>
      <c r="HW64" s="90">
        <v>3.94</v>
      </c>
      <c r="HX64" s="90" t="s">
        <v>5898</v>
      </c>
      <c r="HY64" s="90">
        <v>5.49</v>
      </c>
      <c r="HZ64" s="90" t="s">
        <v>5898</v>
      </c>
      <c r="IA64" s="90">
        <v>6.53</v>
      </c>
      <c r="IB64" s="90" t="s">
        <v>5898</v>
      </c>
      <c r="IC64" s="90">
        <v>7.7</v>
      </c>
      <c r="ID64" s="90" t="s">
        <v>5898</v>
      </c>
      <c r="IE64" s="90">
        <v>11.99</v>
      </c>
      <c r="IF64" s="90" t="s">
        <v>5898</v>
      </c>
      <c r="IG64" s="90">
        <v>11.6</v>
      </c>
      <c r="IH64" s="90" t="s">
        <v>5898</v>
      </c>
      <c r="II64" s="90">
        <v>10.43</v>
      </c>
      <c r="IJ64" s="90" t="s">
        <v>5898</v>
      </c>
      <c r="IK64" s="90">
        <v>11.71</v>
      </c>
      <c r="IL64" s="90" t="s">
        <v>5898</v>
      </c>
      <c r="IM64" s="90">
        <v>12.16</v>
      </c>
      <c r="IN64" s="90" t="s">
        <v>5898</v>
      </c>
      <c r="IO64" s="90">
        <v>8.84</v>
      </c>
      <c r="IP64" s="90" t="s">
        <v>5898</v>
      </c>
      <c r="IQ64" s="90">
        <v>7.53</v>
      </c>
      <c r="IR64" s="90" t="s">
        <v>5898</v>
      </c>
      <c r="IS64" s="90">
        <v>15.38</v>
      </c>
      <c r="IT64" s="90" t="s">
        <v>5898</v>
      </c>
      <c r="IU64" s="90">
        <v>12.98</v>
      </c>
      <c r="IV64" s="90" t="s">
        <v>5898</v>
      </c>
      <c r="IW64" s="90">
        <v>3.41</v>
      </c>
      <c r="IX64" s="90" t="s">
        <v>5898</v>
      </c>
      <c r="IY64" s="90">
        <v>3.38</v>
      </c>
      <c r="IZ64" s="103" t="s">
        <v>5898</v>
      </c>
      <c r="JA64" s="50">
        <v>0.17499999999999999</v>
      </c>
      <c r="JB64" s="40" t="s">
        <v>5898</v>
      </c>
      <c r="JC64" s="40" t="s">
        <v>5898</v>
      </c>
      <c r="JD64" s="40" t="s">
        <v>5898</v>
      </c>
      <c r="JE64" s="40">
        <v>0.15</v>
      </c>
      <c r="JF64" s="40" t="s">
        <v>5898</v>
      </c>
      <c r="JG64" s="40" t="s">
        <v>5898</v>
      </c>
      <c r="JH64" s="40" t="s">
        <v>5898</v>
      </c>
      <c r="JI64" s="40">
        <v>0.104</v>
      </c>
      <c r="JJ64" s="40" t="s">
        <v>5898</v>
      </c>
      <c r="JK64" s="40" t="s">
        <v>5898</v>
      </c>
      <c r="JL64" s="40" t="s">
        <v>5898</v>
      </c>
      <c r="JM64" s="40">
        <v>0.13500000000000001</v>
      </c>
      <c r="JN64" s="40" t="s">
        <v>5898</v>
      </c>
      <c r="JO64" s="40" t="s">
        <v>5898</v>
      </c>
      <c r="JP64" s="40" t="s">
        <v>5898</v>
      </c>
      <c r="JQ64" s="40">
        <v>0.1</v>
      </c>
      <c r="JR64" s="40" t="s">
        <v>5898</v>
      </c>
      <c r="JS64" s="40" t="s">
        <v>5898</v>
      </c>
      <c r="JT64" s="40" t="s">
        <v>5898</v>
      </c>
      <c r="JU64" s="40">
        <v>0.1</v>
      </c>
      <c r="JV64" s="40" t="s">
        <v>5898</v>
      </c>
      <c r="JW64" s="40" t="s">
        <v>5898</v>
      </c>
      <c r="JX64" s="40" t="s">
        <v>5898</v>
      </c>
      <c r="JY64" s="40">
        <v>0.1</v>
      </c>
      <c r="JZ64" s="40" t="s">
        <v>5898</v>
      </c>
      <c r="KA64" s="40" t="s">
        <v>5898</v>
      </c>
      <c r="KB64" s="40" t="s">
        <v>5898</v>
      </c>
      <c r="KC64" s="40">
        <v>0.13</v>
      </c>
      <c r="KD64" s="40" t="s">
        <v>5898</v>
      </c>
      <c r="KE64" s="40" t="s">
        <v>5898</v>
      </c>
      <c r="KF64" s="40" t="s">
        <v>5898</v>
      </c>
      <c r="KG64" s="40">
        <v>0.12</v>
      </c>
      <c r="KH64" s="40" t="s">
        <v>5898</v>
      </c>
      <c r="KI64" s="40" t="s">
        <v>5898</v>
      </c>
      <c r="KJ64" s="40" t="s">
        <v>5898</v>
      </c>
      <c r="KK64" s="40">
        <v>0.04</v>
      </c>
      <c r="KL64" s="40" t="s">
        <v>5898</v>
      </c>
      <c r="KM64" s="40" t="s">
        <v>5898</v>
      </c>
      <c r="KN64" s="40" t="s">
        <v>5898</v>
      </c>
    </row>
    <row r="65" spans="1:300" x14ac:dyDescent="0.15">
      <c r="A65" s="53">
        <f>'2015年报分红率'!T67</f>
        <v>62</v>
      </c>
      <c r="B65" s="40" t="str">
        <f>'2015年报分红率'!U67</f>
        <v>600170.SH</v>
      </c>
      <c r="C65" s="40" t="str">
        <f>'2015年报分红率'!V67</f>
        <v>上海建工</v>
      </c>
      <c r="D65" s="40" t="str">
        <f>[1]!EM_S_IPO_LISTEDDATE(B65)</f>
        <v>1998-06-23</v>
      </c>
      <c r="E65" s="166">
        <v>19</v>
      </c>
      <c r="F65" s="56">
        <v>8.17</v>
      </c>
      <c r="G65" s="56">
        <v>23.4</v>
      </c>
      <c r="H65" s="157">
        <v>8.4381884944920438E-2</v>
      </c>
      <c r="I65" s="158">
        <v>2.2662721893491125E-2</v>
      </c>
      <c r="J65" s="159">
        <v>3.1269563224188154E-2</v>
      </c>
      <c r="K65" s="154">
        <v>1.7680000000000002</v>
      </c>
      <c r="L65" s="155" t="s">
        <v>5898</v>
      </c>
      <c r="M65" s="155" t="s">
        <v>5898</v>
      </c>
      <c r="N65" s="155" t="s">
        <v>5898</v>
      </c>
      <c r="O65" s="155">
        <v>1.6900000000000002</v>
      </c>
      <c r="P65" s="155" t="s">
        <v>5898</v>
      </c>
      <c r="Q65" s="155" t="s">
        <v>5898</v>
      </c>
      <c r="R65" s="155" t="s">
        <v>5898</v>
      </c>
      <c r="S65" s="155">
        <v>1.56</v>
      </c>
      <c r="T65" s="155" t="s">
        <v>5898</v>
      </c>
      <c r="U65" s="155" t="s">
        <v>5898</v>
      </c>
      <c r="V65" s="155" t="s">
        <v>5898</v>
      </c>
      <c r="W65" s="155">
        <v>0.78</v>
      </c>
      <c r="X65" s="155" t="s">
        <v>5898</v>
      </c>
      <c r="Y65" s="155" t="s">
        <v>5898</v>
      </c>
      <c r="Z65" s="155" t="s">
        <v>5898</v>
      </c>
      <c r="AA65" s="155">
        <v>0.39</v>
      </c>
      <c r="AB65" s="155" t="s">
        <v>5898</v>
      </c>
      <c r="AC65" s="155" t="s">
        <v>5898</v>
      </c>
      <c r="AD65" s="155" t="s">
        <v>5898</v>
      </c>
      <c r="AE65" s="155">
        <v>0.26</v>
      </c>
      <c r="AF65" s="155" t="s">
        <v>5898</v>
      </c>
      <c r="AG65" s="155" t="s">
        <v>5898</v>
      </c>
      <c r="AH65" s="155" t="s">
        <v>5898</v>
      </c>
      <c r="AI65" s="155">
        <v>0.05</v>
      </c>
      <c r="AJ65" s="155" t="s">
        <v>5898</v>
      </c>
      <c r="AK65" s="155" t="s">
        <v>5898</v>
      </c>
      <c r="AL65" s="155" t="s">
        <v>5898</v>
      </c>
      <c r="AM65" s="155">
        <v>2.5999999999999999E-2</v>
      </c>
      <c r="AN65" s="155" t="s">
        <v>5898</v>
      </c>
      <c r="AO65" s="155" t="s">
        <v>5898</v>
      </c>
      <c r="AP65" s="155" t="s">
        <v>5898</v>
      </c>
      <c r="AQ65" s="155">
        <v>0.21</v>
      </c>
      <c r="AR65" s="155" t="s">
        <v>5898</v>
      </c>
      <c r="AS65" s="155" t="s">
        <v>5898</v>
      </c>
      <c r="AT65" s="155" t="s">
        <v>5898</v>
      </c>
      <c r="AU65" s="155">
        <v>0.16</v>
      </c>
      <c r="AV65" s="155" t="s">
        <v>5898</v>
      </c>
      <c r="AW65" s="155" t="s">
        <v>5898</v>
      </c>
      <c r="AX65" s="140" t="s">
        <v>5898</v>
      </c>
      <c r="AY65" s="154">
        <v>1.3</v>
      </c>
      <c r="AZ65" s="155">
        <v>1.3</v>
      </c>
      <c r="BA65" s="155">
        <v>1.3</v>
      </c>
      <c r="BB65" s="155">
        <v>1.3</v>
      </c>
      <c r="BC65" s="155">
        <v>1.3</v>
      </c>
      <c r="BD65" s="155">
        <v>1.3</v>
      </c>
      <c r="BE65" s="155">
        <v>1.3</v>
      </c>
      <c r="BF65" s="155">
        <v>1.3</v>
      </c>
      <c r="BG65" s="155">
        <v>1.3</v>
      </c>
      <c r="BH65" s="155">
        <v>1.3</v>
      </c>
      <c r="BI65" s="155">
        <v>1.3</v>
      </c>
      <c r="BJ65" s="155">
        <v>1.3</v>
      </c>
      <c r="BK65" s="155">
        <v>1.3</v>
      </c>
      <c r="BL65" s="155">
        <v>1.3</v>
      </c>
      <c r="BM65" s="155">
        <v>1.3</v>
      </c>
      <c r="BN65" s="155">
        <v>1.3</v>
      </c>
      <c r="BO65" s="155">
        <v>1.3</v>
      </c>
      <c r="BP65" s="155">
        <v>1.3</v>
      </c>
      <c r="BQ65" s="155">
        <v>1.3</v>
      </c>
      <c r="BR65" s="155">
        <v>1.3</v>
      </c>
      <c r="BS65" s="155">
        <v>1.3</v>
      </c>
      <c r="BT65" s="155">
        <v>1.3</v>
      </c>
      <c r="BU65" s="155">
        <v>1.3</v>
      </c>
      <c r="BV65" s="155">
        <v>1.3</v>
      </c>
      <c r="BW65" s="155">
        <v>1</v>
      </c>
      <c r="BX65" s="155">
        <v>1</v>
      </c>
      <c r="BY65" s="155">
        <v>1</v>
      </c>
      <c r="BZ65" s="155">
        <v>1</v>
      </c>
      <c r="CA65" s="155">
        <v>1</v>
      </c>
      <c r="CB65" s="155">
        <v>1</v>
      </c>
      <c r="CC65" s="155">
        <v>1</v>
      </c>
      <c r="CD65" s="155">
        <v>1</v>
      </c>
      <c r="CE65" s="155">
        <v>1</v>
      </c>
      <c r="CF65" s="155">
        <v>1</v>
      </c>
      <c r="CG65" s="155">
        <v>1</v>
      </c>
      <c r="CH65" s="155">
        <v>1</v>
      </c>
      <c r="CI65" s="155">
        <v>1</v>
      </c>
      <c r="CJ65" s="155">
        <v>1</v>
      </c>
      <c r="CK65" s="155">
        <v>1</v>
      </c>
      <c r="CL65" s="156">
        <v>1</v>
      </c>
      <c r="CM65" s="145" t="s">
        <v>5898</v>
      </c>
      <c r="CN65" s="146" t="s">
        <v>5898</v>
      </c>
      <c r="CO65" s="146" t="s">
        <v>5898</v>
      </c>
      <c r="CP65" s="146" t="s">
        <v>5898</v>
      </c>
      <c r="CQ65" s="146" t="s">
        <v>5898</v>
      </c>
      <c r="CR65" s="146" t="s">
        <v>5898</v>
      </c>
      <c r="CS65" s="146" t="s">
        <v>5898</v>
      </c>
      <c r="CT65" s="146" t="s">
        <v>5898</v>
      </c>
      <c r="CU65" s="146" t="s">
        <v>5898</v>
      </c>
      <c r="CV65" s="146" t="s">
        <v>5898</v>
      </c>
      <c r="CW65" s="146" t="s">
        <v>5898</v>
      </c>
      <c r="CX65" s="146" t="s">
        <v>5898</v>
      </c>
      <c r="CY65" s="146" t="s">
        <v>5898</v>
      </c>
      <c r="CZ65" s="146" t="s">
        <v>5898</v>
      </c>
      <c r="DA65" s="146" t="s">
        <v>5898</v>
      </c>
      <c r="DB65" s="146" t="s">
        <v>5898</v>
      </c>
      <c r="DC65" s="146" t="s">
        <v>5898</v>
      </c>
      <c r="DD65" s="146" t="s">
        <v>5898</v>
      </c>
      <c r="DE65" s="146" t="s">
        <v>5898</v>
      </c>
      <c r="DF65" s="146" t="s">
        <v>5898</v>
      </c>
      <c r="DG65" s="146" t="s">
        <v>5898</v>
      </c>
      <c r="DH65" s="146" t="s">
        <v>5898</v>
      </c>
      <c r="DI65" s="146" t="s">
        <v>5898</v>
      </c>
      <c r="DJ65" s="146" t="s">
        <v>5898</v>
      </c>
      <c r="DK65" s="146">
        <v>0.3</v>
      </c>
      <c r="DL65" s="146" t="s">
        <v>5898</v>
      </c>
      <c r="DM65" s="146" t="s">
        <v>5898</v>
      </c>
      <c r="DN65" s="146" t="s">
        <v>5898</v>
      </c>
      <c r="DO65" s="146" t="s">
        <v>5898</v>
      </c>
      <c r="DP65" s="146" t="s">
        <v>5898</v>
      </c>
      <c r="DQ65" s="146" t="s">
        <v>5898</v>
      </c>
      <c r="DR65" s="146" t="s">
        <v>5898</v>
      </c>
      <c r="DS65" s="146" t="s">
        <v>5898</v>
      </c>
      <c r="DT65" s="146" t="s">
        <v>5898</v>
      </c>
      <c r="DU65" s="146" t="s">
        <v>5898</v>
      </c>
      <c r="DV65" s="146" t="s">
        <v>5898</v>
      </c>
      <c r="DW65" s="146" t="s">
        <v>5898</v>
      </c>
      <c r="DX65" s="146" t="s">
        <v>5898</v>
      </c>
      <c r="DY65" s="146" t="s">
        <v>5898</v>
      </c>
      <c r="DZ65" s="147" t="s">
        <v>5898</v>
      </c>
      <c r="EA65" s="131">
        <v>6.4090480678605094E-2</v>
      </c>
      <c r="EB65" s="135">
        <v>6.0549604098742438E-2</v>
      </c>
      <c r="EC65" s="135">
        <v>8.4865629420084854E-2</v>
      </c>
      <c r="ED65" s="135">
        <v>3.4013605442176867E-2</v>
      </c>
      <c r="EE65" s="135">
        <v>2.1216407355021213E-2</v>
      </c>
      <c r="EF65" s="135">
        <v>1.3623978201634879E-2</v>
      </c>
      <c r="EG65" s="135">
        <v>1.9135093761959436E-3</v>
      </c>
      <c r="EH65" s="135">
        <v>4.8507462686567162E-3</v>
      </c>
      <c r="EI65" s="135">
        <v>7.9878280715100797E-3</v>
      </c>
      <c r="EJ65" s="135">
        <v>1.9583843329253368E-2</v>
      </c>
      <c r="EK65" s="123">
        <v>6.4090480678605094E-2</v>
      </c>
      <c r="EL65" s="124">
        <v>0</v>
      </c>
      <c r="EM65" s="124">
        <v>0</v>
      </c>
      <c r="EN65" s="124">
        <v>0</v>
      </c>
      <c r="EO65" s="124">
        <v>6.0549604098742438E-2</v>
      </c>
      <c r="EP65" s="124">
        <v>0</v>
      </c>
      <c r="EQ65" s="124">
        <v>0</v>
      </c>
      <c r="ER65" s="124">
        <v>0</v>
      </c>
      <c r="ES65" s="124">
        <v>8.4865629420084854E-2</v>
      </c>
      <c r="ET65" s="124">
        <v>0</v>
      </c>
      <c r="EU65" s="124">
        <v>0</v>
      </c>
      <c r="EV65" s="124">
        <v>0</v>
      </c>
      <c r="EW65" s="124">
        <v>3.4013605442176867E-2</v>
      </c>
      <c r="EX65" s="124">
        <v>0</v>
      </c>
      <c r="EY65" s="124">
        <v>0</v>
      </c>
      <c r="EZ65" s="124">
        <v>0</v>
      </c>
      <c r="FA65" s="124">
        <v>2.1216407355021213E-2</v>
      </c>
      <c r="FB65" s="124">
        <v>0</v>
      </c>
      <c r="FC65" s="124">
        <v>0</v>
      </c>
      <c r="FD65" s="124">
        <v>0</v>
      </c>
      <c r="FE65" s="124">
        <v>1.3623978201634879E-2</v>
      </c>
      <c r="FF65" s="124">
        <v>0</v>
      </c>
      <c r="FG65" s="124">
        <v>0</v>
      </c>
      <c r="FH65" s="124">
        <v>0</v>
      </c>
      <c r="FI65" s="124">
        <v>1.9135093761959436E-3</v>
      </c>
      <c r="FJ65" s="124">
        <v>0</v>
      </c>
      <c r="FK65" s="124">
        <v>0</v>
      </c>
      <c r="FL65" s="124">
        <v>0</v>
      </c>
      <c r="FM65" s="124">
        <v>4.8507462686567162E-3</v>
      </c>
      <c r="FN65" s="124">
        <v>0</v>
      </c>
      <c r="FO65" s="124">
        <v>0</v>
      </c>
      <c r="FP65" s="124">
        <v>0</v>
      </c>
      <c r="FQ65" s="124">
        <v>7.9878280715100797E-3</v>
      </c>
      <c r="FR65" s="124">
        <v>0</v>
      </c>
      <c r="FS65" s="124">
        <v>0</v>
      </c>
      <c r="FT65" s="124">
        <v>0</v>
      </c>
      <c r="FU65" s="124">
        <v>1.9583843329253368E-2</v>
      </c>
      <c r="FV65" s="124">
        <v>0</v>
      </c>
      <c r="FW65" s="124">
        <v>0</v>
      </c>
      <c r="FX65" s="125">
        <v>0</v>
      </c>
      <c r="FY65" s="50" t="s">
        <v>5903</v>
      </c>
      <c r="FZ65" s="88" t="s">
        <v>5898</v>
      </c>
      <c r="GA65" s="88" t="s">
        <v>6426</v>
      </c>
      <c r="GB65" s="88" t="s">
        <v>5898</v>
      </c>
      <c r="GC65" s="88" t="s">
        <v>6266</v>
      </c>
      <c r="GD65" s="88" t="s">
        <v>5898</v>
      </c>
      <c r="GE65" s="88" t="s">
        <v>6588</v>
      </c>
      <c r="GF65" s="88" t="s">
        <v>5898</v>
      </c>
      <c r="GG65" s="88" t="s">
        <v>5994</v>
      </c>
      <c r="GH65" s="88" t="s">
        <v>5898</v>
      </c>
      <c r="GI65" s="88" t="s">
        <v>6484</v>
      </c>
      <c r="GJ65" s="88" t="s">
        <v>5898</v>
      </c>
      <c r="GK65" s="88" t="s">
        <v>6004</v>
      </c>
      <c r="GL65" s="88" t="s">
        <v>5898</v>
      </c>
      <c r="GM65" s="88" t="s">
        <v>6485</v>
      </c>
      <c r="GN65" s="88" t="s">
        <v>5898</v>
      </c>
      <c r="GO65" s="88" t="s">
        <v>6020</v>
      </c>
      <c r="GP65" s="88" t="s">
        <v>5898</v>
      </c>
      <c r="GQ65" s="88" t="s">
        <v>6541</v>
      </c>
      <c r="GR65" s="88" t="s">
        <v>5898</v>
      </c>
      <c r="GS65" s="88" t="s">
        <v>6028</v>
      </c>
      <c r="GT65" s="88" t="s">
        <v>5898</v>
      </c>
      <c r="GU65" s="88" t="s">
        <v>6608</v>
      </c>
      <c r="GV65" s="88" t="s">
        <v>5898</v>
      </c>
      <c r="GW65" s="88" t="s">
        <v>6267</v>
      </c>
      <c r="GX65" s="88" t="s">
        <v>5898</v>
      </c>
      <c r="GY65" s="88" t="s">
        <v>6492</v>
      </c>
      <c r="GZ65" s="88" t="s">
        <v>5898</v>
      </c>
      <c r="HA65" s="88" t="s">
        <v>6180</v>
      </c>
      <c r="HB65" s="88" t="s">
        <v>5898</v>
      </c>
      <c r="HC65" s="88" t="s">
        <v>6483</v>
      </c>
      <c r="HD65" s="88" t="s">
        <v>5898</v>
      </c>
      <c r="HE65" s="88" t="s">
        <v>6268</v>
      </c>
      <c r="HF65" s="88" t="s">
        <v>5898</v>
      </c>
      <c r="HG65" s="88" t="s">
        <v>6602</v>
      </c>
      <c r="HH65" s="88" t="s">
        <v>5898</v>
      </c>
      <c r="HI65" s="88" t="s">
        <v>6177</v>
      </c>
      <c r="HJ65" s="88" t="s">
        <v>5898</v>
      </c>
      <c r="HK65" s="88" t="s">
        <v>6511</v>
      </c>
      <c r="HL65" s="88" t="s">
        <v>5898</v>
      </c>
      <c r="HM65" s="89">
        <v>21.22</v>
      </c>
      <c r="HN65" s="90" t="s">
        <v>5898</v>
      </c>
      <c r="HO65" s="90">
        <v>22.6</v>
      </c>
      <c r="HP65" s="90" t="s">
        <v>5898</v>
      </c>
      <c r="HQ65" s="90">
        <v>21.47</v>
      </c>
      <c r="HR65" s="90" t="s">
        <v>5898</v>
      </c>
      <c r="HS65" s="90">
        <v>15.3</v>
      </c>
      <c r="HT65" s="90" t="s">
        <v>5898</v>
      </c>
      <c r="HU65" s="90">
        <v>14.14</v>
      </c>
      <c r="HV65" s="90" t="s">
        <v>5898</v>
      </c>
      <c r="HW65" s="90">
        <v>13.21</v>
      </c>
      <c r="HX65" s="90" t="s">
        <v>5898</v>
      </c>
      <c r="HY65" s="90">
        <v>17.64</v>
      </c>
      <c r="HZ65" s="90" t="s">
        <v>5898</v>
      </c>
      <c r="IA65" s="90">
        <v>14.29</v>
      </c>
      <c r="IB65" s="90" t="s">
        <v>5898</v>
      </c>
      <c r="IC65" s="90">
        <v>14.14</v>
      </c>
      <c r="ID65" s="90" t="s">
        <v>5898</v>
      </c>
      <c r="IE65" s="90">
        <v>18.739999999999998</v>
      </c>
      <c r="IF65" s="90" t="s">
        <v>5898</v>
      </c>
      <c r="IG65" s="90">
        <v>14.68</v>
      </c>
      <c r="IH65" s="90" t="s">
        <v>5898</v>
      </c>
      <c r="II65" s="90">
        <v>12.27</v>
      </c>
      <c r="IJ65" s="90" t="s">
        <v>5898</v>
      </c>
      <c r="IK65" s="90">
        <v>26.13</v>
      </c>
      <c r="IL65" s="90" t="s">
        <v>5898</v>
      </c>
      <c r="IM65" s="90">
        <v>14.95</v>
      </c>
      <c r="IN65" s="90" t="s">
        <v>5898</v>
      </c>
      <c r="IO65" s="90">
        <v>5.36</v>
      </c>
      <c r="IP65" s="90" t="s">
        <v>5898</v>
      </c>
      <c r="IQ65" s="90">
        <v>7.85</v>
      </c>
      <c r="IR65" s="90" t="s">
        <v>5898</v>
      </c>
      <c r="IS65" s="90">
        <v>26.29</v>
      </c>
      <c r="IT65" s="90" t="s">
        <v>5898</v>
      </c>
      <c r="IU65" s="90">
        <v>17.27</v>
      </c>
      <c r="IV65" s="90" t="s">
        <v>5898</v>
      </c>
      <c r="IW65" s="90">
        <v>8.17</v>
      </c>
      <c r="IX65" s="90" t="s">
        <v>5898</v>
      </c>
      <c r="IY65" s="90">
        <v>5.86</v>
      </c>
      <c r="IZ65" s="103" t="s">
        <v>5898</v>
      </c>
      <c r="JA65" s="50">
        <v>1.36</v>
      </c>
      <c r="JB65" s="40" t="s">
        <v>5898</v>
      </c>
      <c r="JC65" s="40" t="s">
        <v>5898</v>
      </c>
      <c r="JD65" s="40" t="s">
        <v>5898</v>
      </c>
      <c r="JE65" s="40">
        <v>1.3</v>
      </c>
      <c r="JF65" s="40" t="s">
        <v>5898</v>
      </c>
      <c r="JG65" s="40" t="s">
        <v>5898</v>
      </c>
      <c r="JH65" s="40" t="s">
        <v>5898</v>
      </c>
      <c r="JI65" s="40">
        <v>1.2</v>
      </c>
      <c r="JJ65" s="40" t="s">
        <v>5898</v>
      </c>
      <c r="JK65" s="40" t="s">
        <v>5898</v>
      </c>
      <c r="JL65" s="40" t="s">
        <v>5898</v>
      </c>
      <c r="JM65" s="40">
        <v>0.6</v>
      </c>
      <c r="JN65" s="40" t="s">
        <v>5898</v>
      </c>
      <c r="JO65" s="40" t="s">
        <v>5898</v>
      </c>
      <c r="JP65" s="40" t="s">
        <v>5898</v>
      </c>
      <c r="JQ65" s="40">
        <v>0.3</v>
      </c>
      <c r="JR65" s="40" t="s">
        <v>5898</v>
      </c>
      <c r="JS65" s="40" t="s">
        <v>5898</v>
      </c>
      <c r="JT65" s="40" t="s">
        <v>5898</v>
      </c>
      <c r="JU65" s="40">
        <v>0.2</v>
      </c>
      <c r="JV65" s="40" t="s">
        <v>5898</v>
      </c>
      <c r="JW65" s="40" t="s">
        <v>5898</v>
      </c>
      <c r="JX65" s="40" t="s">
        <v>5898</v>
      </c>
      <c r="JY65" s="40">
        <v>0.05</v>
      </c>
      <c r="JZ65" s="40" t="s">
        <v>5898</v>
      </c>
      <c r="KA65" s="40" t="s">
        <v>5898</v>
      </c>
      <c r="KB65" s="40" t="s">
        <v>5898</v>
      </c>
      <c r="KC65" s="40">
        <v>2.5999999999999999E-2</v>
      </c>
      <c r="KD65" s="40" t="s">
        <v>5898</v>
      </c>
      <c r="KE65" s="40" t="s">
        <v>5898</v>
      </c>
      <c r="KF65" s="40" t="s">
        <v>5898</v>
      </c>
      <c r="KG65" s="40">
        <v>0.21</v>
      </c>
      <c r="KH65" s="40" t="s">
        <v>5898</v>
      </c>
      <c r="KI65" s="40" t="s">
        <v>5898</v>
      </c>
      <c r="KJ65" s="40" t="s">
        <v>5898</v>
      </c>
      <c r="KK65" s="40">
        <v>0.16</v>
      </c>
      <c r="KL65" s="40" t="s">
        <v>5898</v>
      </c>
      <c r="KM65" s="40" t="s">
        <v>5898</v>
      </c>
      <c r="KN65" s="40" t="s">
        <v>5898</v>
      </c>
    </row>
    <row r="66" spans="1:300" x14ac:dyDescent="0.15">
      <c r="A66" s="53">
        <f>'2015年报分红率'!T68</f>
        <v>63</v>
      </c>
      <c r="B66" s="40" t="str">
        <f>'2015年报分红率'!U68</f>
        <v>600177.SH</v>
      </c>
      <c r="C66" s="40" t="str">
        <f>'2015年报分红率'!V68</f>
        <v>雅戈尔</v>
      </c>
      <c r="D66" s="40" t="str">
        <f>[1]!EM_S_IPO_LISTEDDATE(B66)</f>
        <v>1998-11-19</v>
      </c>
      <c r="E66" s="166">
        <v>18</v>
      </c>
      <c r="F66" s="56">
        <v>5.21</v>
      </c>
      <c r="G66" s="56">
        <v>4.5999999999999996</v>
      </c>
      <c r="H66" s="157">
        <v>5.6284069097888675E-2</v>
      </c>
      <c r="I66" s="158">
        <v>1.5716919646685534E-2</v>
      </c>
      <c r="J66" s="159">
        <v>1.8593888246385297E-2</v>
      </c>
      <c r="K66" s="154">
        <v>0.60839999999999994</v>
      </c>
      <c r="L66" s="155" t="s">
        <v>5898</v>
      </c>
      <c r="M66" s="155" t="s">
        <v>5898</v>
      </c>
      <c r="N66" s="155" t="s">
        <v>5898</v>
      </c>
      <c r="O66" s="155">
        <v>0.62400000000000011</v>
      </c>
      <c r="P66" s="155" t="s">
        <v>5898</v>
      </c>
      <c r="Q66" s="155" t="s">
        <v>5898</v>
      </c>
      <c r="R66" s="155" t="s">
        <v>5898</v>
      </c>
      <c r="S66" s="155">
        <v>0.48</v>
      </c>
      <c r="T66" s="155" t="s">
        <v>5898</v>
      </c>
      <c r="U66" s="155" t="s">
        <v>5898</v>
      </c>
      <c r="V66" s="155" t="s">
        <v>5898</v>
      </c>
      <c r="W66" s="155">
        <v>0.42</v>
      </c>
      <c r="X66" s="155" t="s">
        <v>5898</v>
      </c>
      <c r="Y66" s="155" t="s">
        <v>5898</v>
      </c>
      <c r="Z66" s="155" t="s">
        <v>5898</v>
      </c>
      <c r="AA66" s="155">
        <v>0.1</v>
      </c>
      <c r="AB66" s="155" t="s">
        <v>5898</v>
      </c>
      <c r="AC66" s="155" t="s">
        <v>5898</v>
      </c>
      <c r="AD66" s="155" t="s">
        <v>5898</v>
      </c>
      <c r="AE66" s="155">
        <v>0.15</v>
      </c>
      <c r="AF66" s="155" t="s">
        <v>5898</v>
      </c>
      <c r="AG66" s="155" t="s">
        <v>5898</v>
      </c>
      <c r="AH66" s="155" t="s">
        <v>5898</v>
      </c>
      <c r="AI66" s="155">
        <v>0.125</v>
      </c>
      <c r="AJ66" s="155" t="s">
        <v>5898</v>
      </c>
      <c r="AK66" s="155" t="s">
        <v>5898</v>
      </c>
      <c r="AL66" s="155" t="s">
        <v>5898</v>
      </c>
      <c r="AM66" s="155">
        <v>0.125</v>
      </c>
      <c r="AN66" s="155" t="s">
        <v>5898</v>
      </c>
      <c r="AO66" s="155" t="s">
        <v>5898</v>
      </c>
      <c r="AP66" s="155" t="s">
        <v>5898</v>
      </c>
      <c r="AQ66" s="155">
        <v>0.15</v>
      </c>
      <c r="AR66" s="155" t="s">
        <v>5898</v>
      </c>
      <c r="AS66" s="155" t="s">
        <v>5898</v>
      </c>
      <c r="AT66" s="155" t="s">
        <v>5898</v>
      </c>
      <c r="AU66" s="155">
        <v>0.15</v>
      </c>
      <c r="AV66" s="155" t="s">
        <v>5898</v>
      </c>
      <c r="AW66" s="155" t="s">
        <v>5898</v>
      </c>
      <c r="AX66" s="140" t="s">
        <v>5898</v>
      </c>
      <c r="AY66" s="154">
        <v>4.056</v>
      </c>
      <c r="AZ66" s="155">
        <v>4.056</v>
      </c>
      <c r="BA66" s="155">
        <v>4.056</v>
      </c>
      <c r="BB66" s="155">
        <v>4.056</v>
      </c>
      <c r="BC66" s="155">
        <v>3.12</v>
      </c>
      <c r="BD66" s="155">
        <v>3.12</v>
      </c>
      <c r="BE66" s="155">
        <v>3.12</v>
      </c>
      <c r="BF66" s="155">
        <v>3.12</v>
      </c>
      <c r="BG66" s="155">
        <v>2.4</v>
      </c>
      <c r="BH66" s="155">
        <v>2.4</v>
      </c>
      <c r="BI66" s="155">
        <v>2.4</v>
      </c>
      <c r="BJ66" s="155">
        <v>2.4</v>
      </c>
      <c r="BK66" s="155">
        <v>2</v>
      </c>
      <c r="BL66" s="155">
        <v>2</v>
      </c>
      <c r="BM66" s="155">
        <v>2</v>
      </c>
      <c r="BN66" s="155">
        <v>2</v>
      </c>
      <c r="BO66" s="155">
        <v>1</v>
      </c>
      <c r="BP66" s="155">
        <v>1</v>
      </c>
      <c r="BQ66" s="155">
        <v>1</v>
      </c>
      <c r="BR66" s="155">
        <v>1</v>
      </c>
      <c r="BS66" s="155">
        <v>1</v>
      </c>
      <c r="BT66" s="155">
        <v>1</v>
      </c>
      <c r="BU66" s="155">
        <v>1</v>
      </c>
      <c r="BV66" s="155">
        <v>1</v>
      </c>
      <c r="BW66" s="155">
        <v>1</v>
      </c>
      <c r="BX66" s="155">
        <v>1</v>
      </c>
      <c r="BY66" s="155">
        <v>1</v>
      </c>
      <c r="BZ66" s="155">
        <v>1</v>
      </c>
      <c r="CA66" s="155">
        <v>1</v>
      </c>
      <c r="CB66" s="155">
        <v>1</v>
      </c>
      <c r="CC66" s="155">
        <v>1</v>
      </c>
      <c r="CD66" s="155">
        <v>1</v>
      </c>
      <c r="CE66" s="155">
        <v>1</v>
      </c>
      <c r="CF66" s="155">
        <v>1</v>
      </c>
      <c r="CG66" s="155">
        <v>1</v>
      </c>
      <c r="CH66" s="155">
        <v>1</v>
      </c>
      <c r="CI66" s="155">
        <v>1</v>
      </c>
      <c r="CJ66" s="155">
        <v>1</v>
      </c>
      <c r="CK66" s="155">
        <v>1</v>
      </c>
      <c r="CL66" s="156">
        <v>1</v>
      </c>
      <c r="CM66" s="145">
        <v>0.2</v>
      </c>
      <c r="CN66" s="146" t="s">
        <v>5898</v>
      </c>
      <c r="CO66" s="146" t="s">
        <v>5898</v>
      </c>
      <c r="CP66" s="146" t="s">
        <v>5898</v>
      </c>
      <c r="CQ66" s="146">
        <v>0.3</v>
      </c>
      <c r="CR66" s="146" t="s">
        <v>5898</v>
      </c>
      <c r="CS66" s="146" t="s">
        <v>5898</v>
      </c>
      <c r="CT66" s="146" t="s">
        <v>5898</v>
      </c>
      <c r="CU66" s="146">
        <v>0.3</v>
      </c>
      <c r="CV66" s="146" t="s">
        <v>5898</v>
      </c>
      <c r="CW66" s="146" t="s">
        <v>5898</v>
      </c>
      <c r="CX66" s="146" t="s">
        <v>5898</v>
      </c>
      <c r="CY66" s="146">
        <v>0.2</v>
      </c>
      <c r="CZ66" s="146" t="s">
        <v>5898</v>
      </c>
      <c r="DA66" s="146" t="s">
        <v>5898</v>
      </c>
      <c r="DB66" s="146" t="s">
        <v>5898</v>
      </c>
      <c r="DC66" s="146">
        <v>1</v>
      </c>
      <c r="DD66" s="146" t="s">
        <v>5898</v>
      </c>
      <c r="DE66" s="146" t="s">
        <v>5898</v>
      </c>
      <c r="DF66" s="146" t="s">
        <v>5898</v>
      </c>
      <c r="DG66" s="146" t="s">
        <v>5898</v>
      </c>
      <c r="DH66" s="146" t="s">
        <v>5898</v>
      </c>
      <c r="DI66" s="146" t="s">
        <v>5898</v>
      </c>
      <c r="DJ66" s="146" t="s">
        <v>5898</v>
      </c>
      <c r="DK66" s="146" t="s">
        <v>5898</v>
      </c>
      <c r="DL66" s="146" t="s">
        <v>5898</v>
      </c>
      <c r="DM66" s="146" t="s">
        <v>5898</v>
      </c>
      <c r="DN66" s="146" t="s">
        <v>5898</v>
      </c>
      <c r="DO66" s="146" t="s">
        <v>5898</v>
      </c>
      <c r="DP66" s="146" t="s">
        <v>5898</v>
      </c>
      <c r="DQ66" s="146" t="s">
        <v>5898</v>
      </c>
      <c r="DR66" s="146" t="s">
        <v>5898</v>
      </c>
      <c r="DS66" s="146" t="s">
        <v>5898</v>
      </c>
      <c r="DT66" s="146" t="s">
        <v>5898</v>
      </c>
      <c r="DU66" s="146" t="s">
        <v>5898</v>
      </c>
      <c r="DV66" s="146" t="s">
        <v>5898</v>
      </c>
      <c r="DW66" s="146" t="s">
        <v>5898</v>
      </c>
      <c r="DX66" s="146" t="s">
        <v>5898</v>
      </c>
      <c r="DY66" s="146" t="s">
        <v>5898</v>
      </c>
      <c r="DZ66" s="147" t="s">
        <v>5898</v>
      </c>
      <c r="EA66" s="131">
        <v>2.1186440677966101E-2</v>
      </c>
      <c r="EB66" s="135">
        <v>2.3781212841854936E-2</v>
      </c>
      <c r="EC66" s="135">
        <v>3.2102728731942212E-2</v>
      </c>
      <c r="ED66" s="135">
        <v>2.6888604353393086E-2</v>
      </c>
      <c r="EE66" s="135">
        <v>1.1273957158962797E-2</v>
      </c>
      <c r="EF66" s="135">
        <v>1.028101439342015E-2</v>
      </c>
      <c r="EG66" s="135">
        <v>8.0853816300129368E-3</v>
      </c>
      <c r="EH66" s="135">
        <v>1.3827433628318585E-2</v>
      </c>
      <c r="EI66" s="135">
        <v>9.7213220998055728E-3</v>
      </c>
      <c r="EJ66" s="135">
        <v>2.8790786948176581E-2</v>
      </c>
      <c r="EK66" s="123">
        <v>2.1186440677966101E-2</v>
      </c>
      <c r="EL66" s="124">
        <v>0</v>
      </c>
      <c r="EM66" s="124">
        <v>0</v>
      </c>
      <c r="EN66" s="124">
        <v>0</v>
      </c>
      <c r="EO66" s="124">
        <v>2.3781212841854936E-2</v>
      </c>
      <c r="EP66" s="124">
        <v>0</v>
      </c>
      <c r="EQ66" s="124">
        <v>0</v>
      </c>
      <c r="ER66" s="124">
        <v>0</v>
      </c>
      <c r="ES66" s="124">
        <v>3.2102728731942212E-2</v>
      </c>
      <c r="ET66" s="124">
        <v>0</v>
      </c>
      <c r="EU66" s="124">
        <v>0</v>
      </c>
      <c r="EV66" s="124">
        <v>0</v>
      </c>
      <c r="EW66" s="124">
        <v>2.6888604353393086E-2</v>
      </c>
      <c r="EX66" s="124">
        <v>0</v>
      </c>
      <c r="EY66" s="124">
        <v>0</v>
      </c>
      <c r="EZ66" s="124">
        <v>0</v>
      </c>
      <c r="FA66" s="124">
        <v>1.1273957158962797E-2</v>
      </c>
      <c r="FB66" s="124">
        <v>0</v>
      </c>
      <c r="FC66" s="124">
        <v>0</v>
      </c>
      <c r="FD66" s="124">
        <v>0</v>
      </c>
      <c r="FE66" s="124">
        <v>1.028101439342015E-2</v>
      </c>
      <c r="FF66" s="124">
        <v>0</v>
      </c>
      <c r="FG66" s="124">
        <v>0</v>
      </c>
      <c r="FH66" s="124">
        <v>0</v>
      </c>
      <c r="FI66" s="124">
        <v>8.0853816300129368E-3</v>
      </c>
      <c r="FJ66" s="124">
        <v>0</v>
      </c>
      <c r="FK66" s="124">
        <v>0</v>
      </c>
      <c r="FL66" s="124">
        <v>0</v>
      </c>
      <c r="FM66" s="124">
        <v>1.3827433628318585E-2</v>
      </c>
      <c r="FN66" s="124">
        <v>0</v>
      </c>
      <c r="FO66" s="124">
        <v>0</v>
      </c>
      <c r="FP66" s="124">
        <v>0</v>
      </c>
      <c r="FQ66" s="124">
        <v>9.7213220998055728E-3</v>
      </c>
      <c r="FR66" s="124">
        <v>0</v>
      </c>
      <c r="FS66" s="124">
        <v>0</v>
      </c>
      <c r="FT66" s="124">
        <v>0</v>
      </c>
      <c r="FU66" s="124">
        <v>2.8790786948176581E-2</v>
      </c>
      <c r="FV66" s="124">
        <v>0</v>
      </c>
      <c r="FW66" s="124">
        <v>0</v>
      </c>
      <c r="FX66" s="125">
        <v>0</v>
      </c>
      <c r="FY66" s="50" t="s">
        <v>5924</v>
      </c>
      <c r="FZ66" s="88" t="s">
        <v>5898</v>
      </c>
      <c r="GA66" s="88" t="s">
        <v>6443</v>
      </c>
      <c r="GB66" s="88" t="s">
        <v>5898</v>
      </c>
      <c r="GC66" s="88" t="s">
        <v>6002</v>
      </c>
      <c r="GD66" s="88" t="s">
        <v>5898</v>
      </c>
      <c r="GE66" s="88" t="s">
        <v>6399</v>
      </c>
      <c r="GF66" s="88" t="s">
        <v>5898</v>
      </c>
      <c r="GG66" s="88" t="s">
        <v>6173</v>
      </c>
      <c r="GH66" s="88" t="s">
        <v>5898</v>
      </c>
      <c r="GI66" s="88" t="s">
        <v>6484</v>
      </c>
      <c r="GJ66" s="88" t="s">
        <v>5898</v>
      </c>
      <c r="GK66" s="88" t="s">
        <v>6026</v>
      </c>
      <c r="GL66" s="88" t="s">
        <v>5898</v>
      </c>
      <c r="GM66" s="88" t="s">
        <v>6485</v>
      </c>
      <c r="GN66" s="88" t="s">
        <v>5898</v>
      </c>
      <c r="GO66" s="88" t="s">
        <v>5987</v>
      </c>
      <c r="GP66" s="88" t="s">
        <v>5898</v>
      </c>
      <c r="GQ66" s="88" t="s">
        <v>6486</v>
      </c>
      <c r="GR66" s="88" t="s">
        <v>5898</v>
      </c>
      <c r="GS66" s="88" t="s">
        <v>6165</v>
      </c>
      <c r="GT66" s="88" t="s">
        <v>5898</v>
      </c>
      <c r="GU66" s="88" t="s">
        <v>6528</v>
      </c>
      <c r="GV66" s="88" t="s">
        <v>5898</v>
      </c>
      <c r="GW66" s="88" t="s">
        <v>6269</v>
      </c>
      <c r="GX66" s="88" t="s">
        <v>5898</v>
      </c>
      <c r="GY66" s="88" t="s">
        <v>6495</v>
      </c>
      <c r="GZ66" s="88" t="s">
        <v>5898</v>
      </c>
      <c r="HA66" s="88" t="s">
        <v>6270</v>
      </c>
      <c r="HB66" s="88" t="s">
        <v>5898</v>
      </c>
      <c r="HC66" s="88" t="s">
        <v>6599</v>
      </c>
      <c r="HD66" s="88" t="s">
        <v>5898</v>
      </c>
      <c r="HE66" s="88" t="s">
        <v>6271</v>
      </c>
      <c r="HF66" s="88" t="s">
        <v>5898</v>
      </c>
      <c r="HG66" s="88" t="s">
        <v>6603</v>
      </c>
      <c r="HH66" s="88" t="s">
        <v>5898</v>
      </c>
      <c r="HI66" s="88" t="s">
        <v>6223</v>
      </c>
      <c r="HJ66" s="88" t="s">
        <v>5898</v>
      </c>
      <c r="HK66" s="88" t="s">
        <v>6463</v>
      </c>
      <c r="HL66" s="88" t="s">
        <v>5898</v>
      </c>
      <c r="HM66" s="89">
        <v>7.08</v>
      </c>
      <c r="HN66" s="90" t="s">
        <v>5898</v>
      </c>
      <c r="HO66" s="90">
        <v>9.3800000000000008</v>
      </c>
      <c r="HP66" s="90" t="s">
        <v>5898</v>
      </c>
      <c r="HQ66" s="90">
        <v>8.41</v>
      </c>
      <c r="HR66" s="90" t="s">
        <v>5898</v>
      </c>
      <c r="HS66" s="90">
        <v>4.29</v>
      </c>
      <c r="HT66" s="90" t="s">
        <v>5898</v>
      </c>
      <c r="HU66" s="90">
        <v>6.23</v>
      </c>
      <c r="HV66" s="90" t="s">
        <v>5898</v>
      </c>
      <c r="HW66" s="90">
        <v>6.84</v>
      </c>
      <c r="HX66" s="90" t="s">
        <v>5898</v>
      </c>
      <c r="HY66" s="90">
        <v>7.81</v>
      </c>
      <c r="HZ66" s="90" t="s">
        <v>5898</v>
      </c>
      <c r="IA66" s="90">
        <v>7.22</v>
      </c>
      <c r="IB66" s="90" t="s">
        <v>5898</v>
      </c>
      <c r="IC66" s="90">
        <v>8.8699999999999992</v>
      </c>
      <c r="ID66" s="90" t="s">
        <v>5898</v>
      </c>
      <c r="IE66" s="90">
        <v>15.74</v>
      </c>
      <c r="IF66" s="90" t="s">
        <v>5898</v>
      </c>
      <c r="IG66" s="90">
        <v>14.59</v>
      </c>
      <c r="IH66" s="90" t="s">
        <v>5898</v>
      </c>
      <c r="II66" s="90">
        <v>10.01</v>
      </c>
      <c r="IJ66" s="90" t="s">
        <v>5898</v>
      </c>
      <c r="IK66" s="90">
        <v>15.46</v>
      </c>
      <c r="IL66" s="90" t="s">
        <v>5898</v>
      </c>
      <c r="IM66" s="90">
        <v>16.8</v>
      </c>
      <c r="IN66" s="90" t="s">
        <v>5898</v>
      </c>
      <c r="IO66" s="90">
        <v>9.0399999999999991</v>
      </c>
      <c r="IP66" s="90" t="s">
        <v>5898</v>
      </c>
      <c r="IQ66" s="90">
        <v>9.17</v>
      </c>
      <c r="IR66" s="90" t="s">
        <v>5898</v>
      </c>
      <c r="IS66" s="90">
        <v>15.43</v>
      </c>
      <c r="IT66" s="90" t="s">
        <v>5898</v>
      </c>
      <c r="IU66" s="90">
        <v>11.71</v>
      </c>
      <c r="IV66" s="90" t="s">
        <v>5898</v>
      </c>
      <c r="IW66" s="90">
        <v>5.21</v>
      </c>
      <c r="IX66" s="90" t="s">
        <v>5898</v>
      </c>
      <c r="IY66" s="90">
        <v>4.3600000000000003</v>
      </c>
      <c r="IZ66" s="103" t="s">
        <v>5898</v>
      </c>
      <c r="JA66" s="50">
        <v>0.15</v>
      </c>
      <c r="JB66" s="40" t="s">
        <v>5898</v>
      </c>
      <c r="JC66" s="40" t="s">
        <v>5898</v>
      </c>
      <c r="JD66" s="40" t="s">
        <v>5898</v>
      </c>
      <c r="JE66" s="40">
        <v>0.2</v>
      </c>
      <c r="JF66" s="40" t="s">
        <v>5898</v>
      </c>
      <c r="JG66" s="40" t="s">
        <v>5898</v>
      </c>
      <c r="JH66" s="40" t="s">
        <v>5898</v>
      </c>
      <c r="JI66" s="40">
        <v>0.2</v>
      </c>
      <c r="JJ66" s="40" t="s">
        <v>5898</v>
      </c>
      <c r="JK66" s="40" t="s">
        <v>5898</v>
      </c>
      <c r="JL66" s="40" t="s">
        <v>5898</v>
      </c>
      <c r="JM66" s="40">
        <v>0.21</v>
      </c>
      <c r="JN66" s="40" t="s">
        <v>5898</v>
      </c>
      <c r="JO66" s="40" t="s">
        <v>5898</v>
      </c>
      <c r="JP66" s="40" t="s">
        <v>5898</v>
      </c>
      <c r="JQ66" s="40">
        <v>0.1</v>
      </c>
      <c r="JR66" s="40" t="s">
        <v>5898</v>
      </c>
      <c r="JS66" s="40" t="s">
        <v>5898</v>
      </c>
      <c r="JT66" s="40" t="s">
        <v>5898</v>
      </c>
      <c r="JU66" s="40">
        <v>0.15</v>
      </c>
      <c r="JV66" s="40" t="s">
        <v>5898</v>
      </c>
      <c r="JW66" s="40" t="s">
        <v>5898</v>
      </c>
      <c r="JX66" s="40" t="s">
        <v>5898</v>
      </c>
      <c r="JY66" s="40">
        <v>0.125</v>
      </c>
      <c r="JZ66" s="40" t="s">
        <v>5898</v>
      </c>
      <c r="KA66" s="40" t="s">
        <v>5898</v>
      </c>
      <c r="KB66" s="40" t="s">
        <v>5898</v>
      </c>
      <c r="KC66" s="40">
        <v>0.125</v>
      </c>
      <c r="KD66" s="40" t="s">
        <v>5898</v>
      </c>
      <c r="KE66" s="40" t="s">
        <v>5898</v>
      </c>
      <c r="KF66" s="40" t="s">
        <v>5898</v>
      </c>
      <c r="KG66" s="40">
        <v>0.15</v>
      </c>
      <c r="KH66" s="40" t="s">
        <v>5898</v>
      </c>
      <c r="KI66" s="40" t="s">
        <v>5898</v>
      </c>
      <c r="KJ66" s="40" t="s">
        <v>5898</v>
      </c>
      <c r="KK66" s="40">
        <v>0.15</v>
      </c>
      <c r="KL66" s="40" t="s">
        <v>5898</v>
      </c>
      <c r="KM66" s="40" t="s">
        <v>5898</v>
      </c>
      <c r="KN66" s="40" t="s">
        <v>5898</v>
      </c>
    </row>
    <row r="67" spans="1:300" x14ac:dyDescent="0.15">
      <c r="A67" s="53">
        <f>'2015年报分红率'!T69</f>
        <v>64</v>
      </c>
      <c r="B67" s="40" t="str">
        <f>'2015年报分红率'!U69</f>
        <v>600182.SH</v>
      </c>
      <c r="C67" s="40" t="str">
        <f>'2015年报分红率'!V69</f>
        <v>S佳通</v>
      </c>
      <c r="D67" s="40" t="str">
        <f>[1]!EM_S_IPO_LISTEDDATE(B67)</f>
        <v>1999-05-07</v>
      </c>
      <c r="E67" s="166">
        <v>18</v>
      </c>
      <c r="F67" s="56">
        <v>8.82</v>
      </c>
      <c r="G67" s="56">
        <v>15.2</v>
      </c>
      <c r="H67" s="157">
        <v>6.7885487528344668E-2</v>
      </c>
      <c r="I67" s="158">
        <v>3.151315789473684E-2</v>
      </c>
      <c r="J67" s="159">
        <v>4.4488039002849068E-2</v>
      </c>
      <c r="K67" s="154">
        <v>1</v>
      </c>
      <c r="L67" s="155" t="s">
        <v>5898</v>
      </c>
      <c r="M67" s="155" t="s">
        <v>5898</v>
      </c>
      <c r="N67" s="155" t="s">
        <v>5898</v>
      </c>
      <c r="O67" s="155">
        <v>0.625</v>
      </c>
      <c r="P67" s="155" t="s">
        <v>5898</v>
      </c>
      <c r="Q67" s="155" t="s">
        <v>5898</v>
      </c>
      <c r="R67" s="155" t="s">
        <v>5898</v>
      </c>
      <c r="S67" s="155">
        <v>0.625</v>
      </c>
      <c r="T67" s="155" t="s">
        <v>5898</v>
      </c>
      <c r="U67" s="155" t="s">
        <v>5898</v>
      </c>
      <c r="V67" s="155" t="s">
        <v>5898</v>
      </c>
      <c r="W67" s="155">
        <v>0.625</v>
      </c>
      <c r="X67" s="155" t="s">
        <v>5898</v>
      </c>
      <c r="Y67" s="155" t="s">
        <v>5898</v>
      </c>
      <c r="Z67" s="155" t="s">
        <v>5898</v>
      </c>
      <c r="AA67" s="155">
        <v>0.5</v>
      </c>
      <c r="AB67" s="155" t="s">
        <v>5898</v>
      </c>
      <c r="AC67" s="155" t="s">
        <v>5898</v>
      </c>
      <c r="AD67" s="155" t="s">
        <v>5898</v>
      </c>
      <c r="AE67" s="155">
        <v>0.625</v>
      </c>
      <c r="AF67" s="155" t="s">
        <v>5898</v>
      </c>
      <c r="AG67" s="155" t="s">
        <v>5898</v>
      </c>
      <c r="AH67" s="155" t="s">
        <v>5898</v>
      </c>
      <c r="AI67" s="155">
        <v>0.6875</v>
      </c>
      <c r="AJ67" s="155" t="s">
        <v>5898</v>
      </c>
      <c r="AK67" s="155" t="s">
        <v>5898</v>
      </c>
      <c r="AL67" s="155" t="s">
        <v>5898</v>
      </c>
      <c r="AM67" s="155">
        <v>0.375</v>
      </c>
      <c r="AN67" s="155" t="s">
        <v>5898</v>
      </c>
      <c r="AO67" s="155" t="s">
        <v>5898</v>
      </c>
      <c r="AP67" s="155" t="s">
        <v>5898</v>
      </c>
      <c r="AQ67" s="155">
        <v>0.625</v>
      </c>
      <c r="AR67" s="155" t="s">
        <v>5898</v>
      </c>
      <c r="AS67" s="155" t="s">
        <v>5898</v>
      </c>
      <c r="AT67" s="155" t="s">
        <v>5898</v>
      </c>
      <c r="AU67" s="155">
        <v>0.3</v>
      </c>
      <c r="AV67" s="155" t="s">
        <v>5898</v>
      </c>
      <c r="AW67" s="155" t="s">
        <v>5898</v>
      </c>
      <c r="AX67" s="140" t="s">
        <v>5898</v>
      </c>
      <c r="AY67" s="154">
        <v>1.25</v>
      </c>
      <c r="AZ67" s="155">
        <v>1.25</v>
      </c>
      <c r="BA67" s="155">
        <v>1.25</v>
      </c>
      <c r="BB67" s="155">
        <v>1.25</v>
      </c>
      <c r="BC67" s="155">
        <v>1.25</v>
      </c>
      <c r="BD67" s="155">
        <v>1.25</v>
      </c>
      <c r="BE67" s="155">
        <v>1.25</v>
      </c>
      <c r="BF67" s="155">
        <v>1.25</v>
      </c>
      <c r="BG67" s="155">
        <v>1.25</v>
      </c>
      <c r="BH67" s="155">
        <v>1.25</v>
      </c>
      <c r="BI67" s="155">
        <v>1.25</v>
      </c>
      <c r="BJ67" s="155">
        <v>1.25</v>
      </c>
      <c r="BK67" s="155">
        <v>1.25</v>
      </c>
      <c r="BL67" s="155">
        <v>1.25</v>
      </c>
      <c r="BM67" s="155">
        <v>1.25</v>
      </c>
      <c r="BN67" s="155">
        <v>1.25</v>
      </c>
      <c r="BO67" s="155">
        <v>1.25</v>
      </c>
      <c r="BP67" s="155">
        <v>1.25</v>
      </c>
      <c r="BQ67" s="155">
        <v>1.25</v>
      </c>
      <c r="BR67" s="155">
        <v>1.25</v>
      </c>
      <c r="BS67" s="155">
        <v>1.25</v>
      </c>
      <c r="BT67" s="155">
        <v>1.25</v>
      </c>
      <c r="BU67" s="155">
        <v>1.25</v>
      </c>
      <c r="BV67" s="155">
        <v>1.25</v>
      </c>
      <c r="BW67" s="155">
        <v>1.25</v>
      </c>
      <c r="BX67" s="155">
        <v>1.25</v>
      </c>
      <c r="BY67" s="155">
        <v>1.25</v>
      </c>
      <c r="BZ67" s="155">
        <v>1.25</v>
      </c>
      <c r="CA67" s="155">
        <v>1.25</v>
      </c>
      <c r="CB67" s="155">
        <v>1.25</v>
      </c>
      <c r="CC67" s="155">
        <v>1.25</v>
      </c>
      <c r="CD67" s="155">
        <v>1.25</v>
      </c>
      <c r="CE67" s="155">
        <v>1.25</v>
      </c>
      <c r="CF67" s="155">
        <v>1.25</v>
      </c>
      <c r="CG67" s="155">
        <v>1.25</v>
      </c>
      <c r="CH67" s="155">
        <v>1.25</v>
      </c>
      <c r="CI67" s="155">
        <v>1</v>
      </c>
      <c r="CJ67" s="155">
        <v>1</v>
      </c>
      <c r="CK67" s="155">
        <v>1</v>
      </c>
      <c r="CL67" s="156">
        <v>1</v>
      </c>
      <c r="CM67" s="145" t="s">
        <v>5898</v>
      </c>
      <c r="CN67" s="146" t="s">
        <v>5898</v>
      </c>
      <c r="CO67" s="146" t="s">
        <v>5898</v>
      </c>
      <c r="CP67" s="146" t="s">
        <v>5898</v>
      </c>
      <c r="CQ67" s="146" t="s">
        <v>5898</v>
      </c>
      <c r="CR67" s="146" t="s">
        <v>5898</v>
      </c>
      <c r="CS67" s="146" t="s">
        <v>5898</v>
      </c>
      <c r="CT67" s="146" t="s">
        <v>5898</v>
      </c>
      <c r="CU67" s="146" t="s">
        <v>5898</v>
      </c>
      <c r="CV67" s="146" t="s">
        <v>5898</v>
      </c>
      <c r="CW67" s="146" t="s">
        <v>5898</v>
      </c>
      <c r="CX67" s="146" t="s">
        <v>5898</v>
      </c>
      <c r="CY67" s="146" t="s">
        <v>5898</v>
      </c>
      <c r="CZ67" s="146" t="s">
        <v>5898</v>
      </c>
      <c r="DA67" s="146" t="s">
        <v>5898</v>
      </c>
      <c r="DB67" s="146" t="s">
        <v>5898</v>
      </c>
      <c r="DC67" s="146" t="s">
        <v>5898</v>
      </c>
      <c r="DD67" s="146" t="s">
        <v>5898</v>
      </c>
      <c r="DE67" s="146" t="s">
        <v>5898</v>
      </c>
      <c r="DF67" s="146" t="s">
        <v>5898</v>
      </c>
      <c r="DG67" s="146" t="s">
        <v>5898</v>
      </c>
      <c r="DH67" s="146" t="s">
        <v>5898</v>
      </c>
      <c r="DI67" s="146" t="s">
        <v>5898</v>
      </c>
      <c r="DJ67" s="146" t="s">
        <v>5898</v>
      </c>
      <c r="DK67" s="146" t="s">
        <v>5898</v>
      </c>
      <c r="DL67" s="146" t="s">
        <v>5898</v>
      </c>
      <c r="DM67" s="146" t="s">
        <v>5898</v>
      </c>
      <c r="DN67" s="146" t="s">
        <v>5898</v>
      </c>
      <c r="DO67" s="146" t="s">
        <v>5898</v>
      </c>
      <c r="DP67" s="146" t="s">
        <v>5898</v>
      </c>
      <c r="DQ67" s="146" t="s">
        <v>5898</v>
      </c>
      <c r="DR67" s="146" t="s">
        <v>5898</v>
      </c>
      <c r="DS67" s="146" t="s">
        <v>5898</v>
      </c>
      <c r="DT67" s="146" t="s">
        <v>5898</v>
      </c>
      <c r="DU67" s="146" t="s">
        <v>5898</v>
      </c>
      <c r="DV67" s="146" t="s">
        <v>5898</v>
      </c>
      <c r="DW67" s="146">
        <v>0.25</v>
      </c>
      <c r="DX67" s="146" t="s">
        <v>5898</v>
      </c>
      <c r="DY67" s="146" t="s">
        <v>5898</v>
      </c>
      <c r="DZ67" s="147" t="s">
        <v>5898</v>
      </c>
      <c r="EA67" s="131">
        <v>4.9140049140049137E-2</v>
      </c>
      <c r="EB67" s="135">
        <v>4.3440486533449174E-2</v>
      </c>
      <c r="EC67" s="135">
        <v>6.6666666666666666E-2</v>
      </c>
      <c r="ED67" s="135">
        <v>6.3291139240506319E-2</v>
      </c>
      <c r="EE67" s="135">
        <v>4.2643923240938165E-2</v>
      </c>
      <c r="EF67" s="135">
        <v>4.5787545787545784E-2</v>
      </c>
      <c r="EG67" s="135">
        <v>3.7904893177119231E-2</v>
      </c>
      <c r="EH67" s="135">
        <v>4.1608876560332866E-2</v>
      </c>
      <c r="EI67" s="135">
        <v>2.0383204239706482E-2</v>
      </c>
      <c r="EJ67" s="135">
        <v>3.4013605442176867E-2</v>
      </c>
      <c r="EK67" s="123">
        <v>4.9140049140049137E-2</v>
      </c>
      <c r="EL67" s="124">
        <v>0</v>
      </c>
      <c r="EM67" s="124">
        <v>0</v>
      </c>
      <c r="EN67" s="124">
        <v>0</v>
      </c>
      <c r="EO67" s="124">
        <v>4.3440486533449174E-2</v>
      </c>
      <c r="EP67" s="124">
        <v>0</v>
      </c>
      <c r="EQ67" s="124">
        <v>0</v>
      </c>
      <c r="ER67" s="124">
        <v>0</v>
      </c>
      <c r="ES67" s="124">
        <v>6.6666666666666666E-2</v>
      </c>
      <c r="ET67" s="124">
        <v>0</v>
      </c>
      <c r="EU67" s="124">
        <v>0</v>
      </c>
      <c r="EV67" s="124">
        <v>0</v>
      </c>
      <c r="EW67" s="124">
        <v>6.3291139240506319E-2</v>
      </c>
      <c r="EX67" s="124">
        <v>0</v>
      </c>
      <c r="EY67" s="124">
        <v>0</v>
      </c>
      <c r="EZ67" s="124">
        <v>0</v>
      </c>
      <c r="FA67" s="124">
        <v>4.2643923240938165E-2</v>
      </c>
      <c r="FB67" s="124">
        <v>0</v>
      </c>
      <c r="FC67" s="124">
        <v>0</v>
      </c>
      <c r="FD67" s="124">
        <v>0</v>
      </c>
      <c r="FE67" s="124">
        <v>4.5787545787545784E-2</v>
      </c>
      <c r="FF67" s="124">
        <v>0</v>
      </c>
      <c r="FG67" s="124">
        <v>0</v>
      </c>
      <c r="FH67" s="124">
        <v>0</v>
      </c>
      <c r="FI67" s="124">
        <v>3.7904893177119231E-2</v>
      </c>
      <c r="FJ67" s="124">
        <v>0</v>
      </c>
      <c r="FK67" s="124">
        <v>0</v>
      </c>
      <c r="FL67" s="124">
        <v>0</v>
      </c>
      <c r="FM67" s="124">
        <v>4.1608876560332866E-2</v>
      </c>
      <c r="FN67" s="124">
        <v>0</v>
      </c>
      <c r="FO67" s="124">
        <v>0</v>
      </c>
      <c r="FP67" s="124">
        <v>0</v>
      </c>
      <c r="FQ67" s="124">
        <v>2.0383204239706482E-2</v>
      </c>
      <c r="FR67" s="124">
        <v>0</v>
      </c>
      <c r="FS67" s="124">
        <v>0</v>
      </c>
      <c r="FT67" s="124">
        <v>0</v>
      </c>
      <c r="FU67" s="124">
        <v>3.4013605442176867E-2</v>
      </c>
      <c r="FV67" s="124">
        <v>0</v>
      </c>
      <c r="FW67" s="124">
        <v>0</v>
      </c>
      <c r="FX67" s="125">
        <v>0</v>
      </c>
      <c r="FY67" s="50" t="s">
        <v>5907</v>
      </c>
      <c r="FZ67" s="88" t="s">
        <v>5898</v>
      </c>
      <c r="GA67" s="88" t="s">
        <v>6398</v>
      </c>
      <c r="GB67" s="88" t="s">
        <v>5898</v>
      </c>
      <c r="GC67" s="88" t="s">
        <v>6143</v>
      </c>
      <c r="GD67" s="88" t="s">
        <v>5898</v>
      </c>
      <c r="GE67" s="88" t="s">
        <v>6444</v>
      </c>
      <c r="GF67" s="88" t="s">
        <v>5898</v>
      </c>
      <c r="GG67" s="88" t="s">
        <v>5985</v>
      </c>
      <c r="GH67" s="88" t="s">
        <v>5898</v>
      </c>
      <c r="GI67" s="88" t="s">
        <v>6607</v>
      </c>
      <c r="GJ67" s="88" t="s">
        <v>5898</v>
      </c>
      <c r="GK67" s="88" t="s">
        <v>5986</v>
      </c>
      <c r="GL67" s="88" t="s">
        <v>5898</v>
      </c>
      <c r="GM67" s="88" t="s">
        <v>6465</v>
      </c>
      <c r="GN67" s="88" t="s">
        <v>5898</v>
      </c>
      <c r="GO67" s="88" t="s">
        <v>5987</v>
      </c>
      <c r="GP67" s="88" t="s">
        <v>5898</v>
      </c>
      <c r="GQ67" s="88" t="s">
        <v>6402</v>
      </c>
      <c r="GR67" s="88" t="s">
        <v>5898</v>
      </c>
      <c r="GS67" s="88" t="s">
        <v>6105</v>
      </c>
      <c r="GT67" s="88" t="s">
        <v>5898</v>
      </c>
      <c r="GU67" s="88" t="s">
        <v>6528</v>
      </c>
      <c r="GV67" s="88" t="s">
        <v>5898</v>
      </c>
      <c r="GW67" s="88" t="s">
        <v>6272</v>
      </c>
      <c r="GX67" s="88" t="s">
        <v>5898</v>
      </c>
      <c r="GY67" s="88" t="s">
        <v>6432</v>
      </c>
      <c r="GZ67" s="88" t="s">
        <v>5898</v>
      </c>
      <c r="HA67" s="88" t="s">
        <v>5990</v>
      </c>
      <c r="HB67" s="88" t="s">
        <v>5898</v>
      </c>
      <c r="HC67" s="88" t="s">
        <v>6433</v>
      </c>
      <c r="HD67" s="88" t="s">
        <v>5898</v>
      </c>
      <c r="HE67" s="88" t="s">
        <v>6009</v>
      </c>
      <c r="HF67" s="88" t="s">
        <v>5898</v>
      </c>
      <c r="HG67" s="88" t="s">
        <v>6538</v>
      </c>
      <c r="HH67" s="88" t="s">
        <v>5898</v>
      </c>
      <c r="HI67" s="88" t="s">
        <v>6273</v>
      </c>
      <c r="HJ67" s="88" t="s">
        <v>5898</v>
      </c>
      <c r="HK67" s="88" t="s">
        <v>6530</v>
      </c>
      <c r="HL67" s="88" t="s">
        <v>5898</v>
      </c>
      <c r="HM67" s="89">
        <v>16.28</v>
      </c>
      <c r="HN67" s="90" t="s">
        <v>5898</v>
      </c>
      <c r="HO67" s="90">
        <v>18.260000000000002</v>
      </c>
      <c r="HP67" s="90" t="s">
        <v>5898</v>
      </c>
      <c r="HQ67" s="90">
        <v>11.51</v>
      </c>
      <c r="HR67" s="90" t="s">
        <v>5898</v>
      </c>
      <c r="HS67" s="90">
        <v>7.03</v>
      </c>
      <c r="HT67" s="90" t="s">
        <v>5898</v>
      </c>
      <c r="HU67" s="90">
        <v>7.5</v>
      </c>
      <c r="HV67" s="90" t="s">
        <v>5898</v>
      </c>
      <c r="HW67" s="90">
        <v>6.11</v>
      </c>
      <c r="HX67" s="90" t="s">
        <v>5898</v>
      </c>
      <c r="HY67" s="90">
        <v>7.9</v>
      </c>
      <c r="HZ67" s="90" t="s">
        <v>5898</v>
      </c>
      <c r="IA67" s="90">
        <v>8.49</v>
      </c>
      <c r="IB67" s="90" t="s">
        <v>5898</v>
      </c>
      <c r="IC67" s="90">
        <v>9.3800000000000008</v>
      </c>
      <c r="ID67" s="90" t="s">
        <v>5898</v>
      </c>
      <c r="IE67" s="90">
        <v>9.8699999999999992</v>
      </c>
      <c r="IF67" s="90" t="s">
        <v>5898</v>
      </c>
      <c r="IG67" s="90">
        <v>10.92</v>
      </c>
      <c r="IH67" s="90" t="s">
        <v>5898</v>
      </c>
      <c r="II67" s="90">
        <v>10.3</v>
      </c>
      <c r="IJ67" s="90" t="s">
        <v>5898</v>
      </c>
      <c r="IK67" s="90">
        <v>14.51</v>
      </c>
      <c r="IL67" s="90" t="s">
        <v>5898</v>
      </c>
      <c r="IM67" s="90">
        <v>13.79</v>
      </c>
      <c r="IN67" s="90" t="s">
        <v>5898</v>
      </c>
      <c r="IO67" s="90">
        <v>7.21</v>
      </c>
      <c r="IP67" s="90" t="s">
        <v>5898</v>
      </c>
      <c r="IQ67" s="90">
        <v>10.24</v>
      </c>
      <c r="IR67" s="90" t="s">
        <v>5898</v>
      </c>
      <c r="IS67" s="90">
        <v>24.53</v>
      </c>
      <c r="IT67" s="90" t="s">
        <v>5898</v>
      </c>
      <c r="IU67" s="90">
        <v>26.61</v>
      </c>
      <c r="IV67" s="90" t="s">
        <v>5898</v>
      </c>
      <c r="IW67" s="90">
        <v>8.82</v>
      </c>
      <c r="IX67" s="90" t="s">
        <v>5898</v>
      </c>
      <c r="IY67" s="90">
        <v>6.31</v>
      </c>
      <c r="IZ67" s="103" t="s">
        <v>5898</v>
      </c>
      <c r="JA67" s="50">
        <v>0.8</v>
      </c>
      <c r="JB67" s="40" t="s">
        <v>5898</v>
      </c>
      <c r="JC67" s="40" t="s">
        <v>5898</v>
      </c>
      <c r="JD67" s="40" t="s">
        <v>5898</v>
      </c>
      <c r="JE67" s="40">
        <v>0.5</v>
      </c>
      <c r="JF67" s="40" t="s">
        <v>5898</v>
      </c>
      <c r="JG67" s="40" t="s">
        <v>5898</v>
      </c>
      <c r="JH67" s="40" t="s">
        <v>5898</v>
      </c>
      <c r="JI67" s="40">
        <v>0.5</v>
      </c>
      <c r="JJ67" s="40" t="s">
        <v>5898</v>
      </c>
      <c r="JK67" s="40" t="s">
        <v>5898</v>
      </c>
      <c r="JL67" s="40" t="s">
        <v>5898</v>
      </c>
      <c r="JM67" s="40">
        <v>0.5</v>
      </c>
      <c r="JN67" s="40" t="s">
        <v>5898</v>
      </c>
      <c r="JO67" s="40" t="s">
        <v>5898</v>
      </c>
      <c r="JP67" s="40" t="s">
        <v>5898</v>
      </c>
      <c r="JQ67" s="40">
        <v>0.4</v>
      </c>
      <c r="JR67" s="40" t="s">
        <v>5898</v>
      </c>
      <c r="JS67" s="40" t="s">
        <v>5898</v>
      </c>
      <c r="JT67" s="40" t="s">
        <v>5898</v>
      </c>
      <c r="JU67" s="40">
        <v>0.5</v>
      </c>
      <c r="JV67" s="40" t="s">
        <v>5898</v>
      </c>
      <c r="JW67" s="40" t="s">
        <v>5898</v>
      </c>
      <c r="JX67" s="40" t="s">
        <v>5898</v>
      </c>
      <c r="JY67" s="40">
        <v>0.55000000000000004</v>
      </c>
      <c r="JZ67" s="40" t="s">
        <v>5898</v>
      </c>
      <c r="KA67" s="40" t="s">
        <v>5898</v>
      </c>
      <c r="KB67" s="40" t="s">
        <v>5898</v>
      </c>
      <c r="KC67" s="40">
        <v>0.3</v>
      </c>
      <c r="KD67" s="40" t="s">
        <v>5898</v>
      </c>
      <c r="KE67" s="40" t="s">
        <v>5898</v>
      </c>
      <c r="KF67" s="40" t="s">
        <v>5898</v>
      </c>
      <c r="KG67" s="40">
        <v>0.5</v>
      </c>
      <c r="KH67" s="40" t="s">
        <v>5898</v>
      </c>
      <c r="KI67" s="40" t="s">
        <v>5898</v>
      </c>
      <c r="KJ67" s="40" t="s">
        <v>5898</v>
      </c>
      <c r="KK67" s="40">
        <v>0.3</v>
      </c>
      <c r="KL67" s="40" t="s">
        <v>5898</v>
      </c>
      <c r="KM67" s="40" t="s">
        <v>5898</v>
      </c>
      <c r="KN67" s="40" t="s">
        <v>5898</v>
      </c>
    </row>
    <row r="68" spans="1:300" x14ac:dyDescent="0.15">
      <c r="A68" s="53">
        <f>'2015年报分红率'!T70</f>
        <v>65</v>
      </c>
      <c r="B68" s="40" t="str">
        <f>'2015年报分红率'!U70</f>
        <v>600183.SH</v>
      </c>
      <c r="C68" s="40" t="str">
        <f>'2015年报分红率'!V70</f>
        <v>生益科技</v>
      </c>
      <c r="D68" s="40" t="str">
        <f>[1]!EM_S_IPO_LISTEDDATE(B68)</f>
        <v>1998-10-28</v>
      </c>
      <c r="E68" s="166">
        <v>17</v>
      </c>
      <c r="F68" s="56">
        <v>3.79</v>
      </c>
      <c r="G68" s="56">
        <v>17.59</v>
      </c>
      <c r="H68" s="157">
        <v>5.5145118733509232E-2</v>
      </c>
      <c r="I68" s="158">
        <v>1.1881750994883455E-2</v>
      </c>
      <c r="J68" s="159">
        <v>1.292165186647656E-2</v>
      </c>
      <c r="K68" s="154">
        <v>0.95</v>
      </c>
      <c r="L68" s="155" t="s">
        <v>5898</v>
      </c>
      <c r="M68" s="155" t="s">
        <v>5898</v>
      </c>
      <c r="N68" s="155" t="s">
        <v>5898</v>
      </c>
      <c r="O68" s="155">
        <v>0.6</v>
      </c>
      <c r="P68" s="155" t="s">
        <v>5898</v>
      </c>
      <c r="Q68" s="155" t="s">
        <v>5898</v>
      </c>
      <c r="R68" s="155" t="s">
        <v>5898</v>
      </c>
      <c r="S68" s="155">
        <v>0.28000000000000003</v>
      </c>
      <c r="T68" s="155" t="s">
        <v>5898</v>
      </c>
      <c r="U68" s="155" t="s">
        <v>5898</v>
      </c>
      <c r="V68" s="155" t="s">
        <v>5898</v>
      </c>
      <c r="W68" s="155">
        <v>0.16</v>
      </c>
      <c r="X68" s="155" t="s">
        <v>5898</v>
      </c>
      <c r="Y68" s="155" t="s">
        <v>5898</v>
      </c>
      <c r="Z68" s="155" t="s">
        <v>5898</v>
      </c>
      <c r="AA68" s="155">
        <v>0</v>
      </c>
      <c r="AB68" s="155" t="s">
        <v>5898</v>
      </c>
      <c r="AC68" s="155" t="s">
        <v>5898</v>
      </c>
      <c r="AD68" s="155" t="s">
        <v>5898</v>
      </c>
      <c r="AE68" s="155">
        <v>0.1</v>
      </c>
      <c r="AF68" s="155" t="s">
        <v>5898</v>
      </c>
      <c r="AG68" s="155" t="s">
        <v>5898</v>
      </c>
      <c r="AH68" s="155" t="s">
        <v>5898</v>
      </c>
      <c r="AI68" s="155">
        <v>0</v>
      </c>
      <c r="AJ68" s="155" t="s">
        <v>5898</v>
      </c>
      <c r="AK68" s="155" t="s">
        <v>5898</v>
      </c>
      <c r="AL68" s="155" t="s">
        <v>5898</v>
      </c>
      <c r="AM68" s="155">
        <v>0</v>
      </c>
      <c r="AN68" s="155" t="s">
        <v>5898</v>
      </c>
      <c r="AO68" s="155" t="s">
        <v>5898</v>
      </c>
      <c r="AP68" s="155" t="s">
        <v>5898</v>
      </c>
      <c r="AQ68" s="155">
        <v>0</v>
      </c>
      <c r="AR68" s="155" t="s">
        <v>5898</v>
      </c>
      <c r="AS68" s="155" t="s">
        <v>5898</v>
      </c>
      <c r="AT68" s="155" t="s">
        <v>5898</v>
      </c>
      <c r="AU68" s="155">
        <v>0</v>
      </c>
      <c r="AV68" s="155" t="s">
        <v>5898</v>
      </c>
      <c r="AW68" s="155" t="s">
        <v>5898</v>
      </c>
      <c r="AX68" s="140" t="s">
        <v>5898</v>
      </c>
      <c r="AY68" s="154">
        <v>1</v>
      </c>
      <c r="AZ68" s="155">
        <v>1</v>
      </c>
      <c r="BA68" s="155">
        <v>1</v>
      </c>
      <c r="BB68" s="155">
        <v>1</v>
      </c>
      <c r="BC68" s="155">
        <v>1</v>
      </c>
      <c r="BD68" s="155">
        <v>1</v>
      </c>
      <c r="BE68" s="155">
        <v>1</v>
      </c>
      <c r="BF68" s="155">
        <v>1</v>
      </c>
      <c r="BG68" s="155">
        <v>1</v>
      </c>
      <c r="BH68" s="155">
        <v>1</v>
      </c>
      <c r="BI68" s="155">
        <v>1</v>
      </c>
      <c r="BJ68" s="155">
        <v>1</v>
      </c>
      <c r="BK68" s="155">
        <v>1</v>
      </c>
      <c r="BL68" s="155">
        <v>1</v>
      </c>
      <c r="BM68" s="155">
        <v>1</v>
      </c>
      <c r="BN68" s="155">
        <v>1</v>
      </c>
      <c r="BO68" s="155">
        <v>1</v>
      </c>
      <c r="BP68" s="155">
        <v>1</v>
      </c>
      <c r="BQ68" s="155">
        <v>1</v>
      </c>
      <c r="BR68" s="155">
        <v>1</v>
      </c>
      <c r="BS68" s="155">
        <v>1</v>
      </c>
      <c r="BT68" s="155">
        <v>1</v>
      </c>
      <c r="BU68" s="155">
        <v>1</v>
      </c>
      <c r="BV68" s="155">
        <v>1</v>
      </c>
      <c r="BW68" s="155">
        <v>1</v>
      </c>
      <c r="BX68" s="155">
        <v>1</v>
      </c>
      <c r="BY68" s="155">
        <v>1</v>
      </c>
      <c r="BZ68" s="155">
        <v>1</v>
      </c>
      <c r="CA68" s="155">
        <v>1</v>
      </c>
      <c r="CB68" s="155">
        <v>1</v>
      </c>
      <c r="CC68" s="155">
        <v>1</v>
      </c>
      <c r="CD68" s="155">
        <v>1</v>
      </c>
      <c r="CE68" s="155">
        <v>1</v>
      </c>
      <c r="CF68" s="155">
        <v>1</v>
      </c>
      <c r="CG68" s="155">
        <v>1</v>
      </c>
      <c r="CH68" s="155">
        <v>1</v>
      </c>
      <c r="CI68" s="155">
        <v>1</v>
      </c>
      <c r="CJ68" s="155">
        <v>1</v>
      </c>
      <c r="CK68" s="155">
        <v>1</v>
      </c>
      <c r="CL68" s="156">
        <v>1</v>
      </c>
      <c r="CM68" s="145" t="s">
        <v>5898</v>
      </c>
      <c r="CN68" s="146" t="s">
        <v>5898</v>
      </c>
      <c r="CO68" s="146" t="s">
        <v>5898</v>
      </c>
      <c r="CP68" s="146" t="s">
        <v>5898</v>
      </c>
      <c r="CQ68" s="146" t="s">
        <v>5898</v>
      </c>
      <c r="CR68" s="146" t="s">
        <v>5898</v>
      </c>
      <c r="CS68" s="146" t="s">
        <v>5898</v>
      </c>
      <c r="CT68" s="146" t="s">
        <v>5898</v>
      </c>
      <c r="CU68" s="146" t="s">
        <v>5898</v>
      </c>
      <c r="CV68" s="146" t="s">
        <v>5898</v>
      </c>
      <c r="CW68" s="146" t="s">
        <v>5898</v>
      </c>
      <c r="CX68" s="146" t="s">
        <v>5898</v>
      </c>
      <c r="CY68" s="146" t="s">
        <v>5898</v>
      </c>
      <c r="CZ68" s="146" t="s">
        <v>5898</v>
      </c>
      <c r="DA68" s="146" t="s">
        <v>5898</v>
      </c>
      <c r="DB68" s="146" t="s">
        <v>5898</v>
      </c>
      <c r="DC68" s="146" t="s">
        <v>5898</v>
      </c>
      <c r="DD68" s="146" t="s">
        <v>5898</v>
      </c>
      <c r="DE68" s="146" t="s">
        <v>5898</v>
      </c>
      <c r="DF68" s="146" t="s">
        <v>5898</v>
      </c>
      <c r="DG68" s="146" t="s">
        <v>5898</v>
      </c>
      <c r="DH68" s="146" t="s">
        <v>5898</v>
      </c>
      <c r="DI68" s="146" t="s">
        <v>5898</v>
      </c>
      <c r="DJ68" s="146" t="s">
        <v>5898</v>
      </c>
      <c r="DK68" s="146" t="s">
        <v>5898</v>
      </c>
      <c r="DL68" s="146" t="s">
        <v>5898</v>
      </c>
      <c r="DM68" s="146" t="s">
        <v>5898</v>
      </c>
      <c r="DN68" s="146" t="s">
        <v>5898</v>
      </c>
      <c r="DO68" s="146" t="s">
        <v>5898</v>
      </c>
      <c r="DP68" s="146" t="s">
        <v>5898</v>
      </c>
      <c r="DQ68" s="146" t="s">
        <v>5898</v>
      </c>
      <c r="DR68" s="146" t="s">
        <v>5898</v>
      </c>
      <c r="DS68" s="146" t="s">
        <v>5898</v>
      </c>
      <c r="DT68" s="146" t="s">
        <v>5898</v>
      </c>
      <c r="DU68" s="146" t="s">
        <v>5898</v>
      </c>
      <c r="DV68" s="146" t="s">
        <v>5898</v>
      </c>
      <c r="DW68" s="146" t="s">
        <v>5898</v>
      </c>
      <c r="DX68" s="146" t="s">
        <v>5898</v>
      </c>
      <c r="DY68" s="146" t="s">
        <v>5898</v>
      </c>
      <c r="DZ68" s="147" t="s">
        <v>5898</v>
      </c>
      <c r="EA68" s="131">
        <v>4.2735042735042729E-2</v>
      </c>
      <c r="EB68" s="135">
        <v>3.5419126328217233E-2</v>
      </c>
      <c r="EC68" s="135">
        <v>2.1374045801526721E-2</v>
      </c>
      <c r="ED68" s="135">
        <v>1.9536019536019536E-2</v>
      </c>
      <c r="EE68" s="135">
        <v>0</v>
      </c>
      <c r="EF68" s="135">
        <v>1.0152284263959392E-2</v>
      </c>
      <c r="EG68" s="135">
        <v>0</v>
      </c>
      <c r="EH68" s="135">
        <v>0</v>
      </c>
      <c r="EI68" s="135">
        <v>0</v>
      </c>
      <c r="EJ68" s="135">
        <v>0</v>
      </c>
      <c r="EK68" s="123">
        <v>4.2735042735042729E-2</v>
      </c>
      <c r="EL68" s="124">
        <v>0</v>
      </c>
      <c r="EM68" s="124">
        <v>0</v>
      </c>
      <c r="EN68" s="124">
        <v>0</v>
      </c>
      <c r="EO68" s="124">
        <v>3.5419126328217233E-2</v>
      </c>
      <c r="EP68" s="124">
        <v>0</v>
      </c>
      <c r="EQ68" s="124">
        <v>0</v>
      </c>
      <c r="ER68" s="124">
        <v>0</v>
      </c>
      <c r="ES68" s="124">
        <v>2.1374045801526721E-2</v>
      </c>
      <c r="ET68" s="124">
        <v>0</v>
      </c>
      <c r="EU68" s="124">
        <v>0</v>
      </c>
      <c r="EV68" s="124">
        <v>0</v>
      </c>
      <c r="EW68" s="124">
        <v>1.9536019536019536E-2</v>
      </c>
      <c r="EX68" s="124">
        <v>0</v>
      </c>
      <c r="EY68" s="124">
        <v>0</v>
      </c>
      <c r="EZ68" s="124">
        <v>0</v>
      </c>
      <c r="FA68" s="124">
        <v>0</v>
      </c>
      <c r="FB68" s="124">
        <v>0</v>
      </c>
      <c r="FC68" s="124">
        <v>0</v>
      </c>
      <c r="FD68" s="124">
        <v>0</v>
      </c>
      <c r="FE68" s="124">
        <v>1.0152284263959392E-2</v>
      </c>
      <c r="FF68" s="124">
        <v>0</v>
      </c>
      <c r="FG68" s="124">
        <v>0</v>
      </c>
      <c r="FH68" s="124">
        <v>0</v>
      </c>
      <c r="FI68" s="124">
        <v>0</v>
      </c>
      <c r="FJ68" s="124">
        <v>0</v>
      </c>
      <c r="FK68" s="124">
        <v>0</v>
      </c>
      <c r="FL68" s="124">
        <v>0</v>
      </c>
      <c r="FM68" s="124">
        <v>0</v>
      </c>
      <c r="FN68" s="124">
        <v>0</v>
      </c>
      <c r="FO68" s="124">
        <v>0</v>
      </c>
      <c r="FP68" s="124">
        <v>0</v>
      </c>
      <c r="FQ68" s="124">
        <v>0</v>
      </c>
      <c r="FR68" s="124">
        <v>0</v>
      </c>
      <c r="FS68" s="124">
        <v>0</v>
      </c>
      <c r="FT68" s="124">
        <v>0</v>
      </c>
      <c r="FU68" s="124">
        <v>0</v>
      </c>
      <c r="FV68" s="124">
        <v>0</v>
      </c>
      <c r="FW68" s="124">
        <v>0</v>
      </c>
      <c r="FX68" s="125">
        <v>0</v>
      </c>
      <c r="FY68" s="50" t="s">
        <v>5949</v>
      </c>
      <c r="FZ68" s="88" t="s">
        <v>5898</v>
      </c>
      <c r="GA68" s="88" t="s">
        <v>6398</v>
      </c>
      <c r="GB68" s="88" t="s">
        <v>5898</v>
      </c>
      <c r="GC68" s="88" t="s">
        <v>6274</v>
      </c>
      <c r="GD68" s="88" t="s">
        <v>5898</v>
      </c>
      <c r="GE68" s="88" t="s">
        <v>6399</v>
      </c>
      <c r="GF68" s="88" t="s">
        <v>5898</v>
      </c>
      <c r="GG68" s="88" t="s">
        <v>6034</v>
      </c>
      <c r="GH68" s="88" t="s">
        <v>5898</v>
      </c>
      <c r="GI68" s="88" t="s">
        <v>6419</v>
      </c>
      <c r="GJ68" s="88" t="s">
        <v>5898</v>
      </c>
      <c r="GK68" s="88" t="s">
        <v>6275</v>
      </c>
      <c r="GL68" s="88" t="s">
        <v>5898</v>
      </c>
      <c r="GM68" s="88" t="s">
        <v>6465</v>
      </c>
      <c r="GN68" s="88" t="s">
        <v>5898</v>
      </c>
      <c r="GO68" s="88" t="s">
        <v>6020</v>
      </c>
      <c r="GP68" s="88" t="s">
        <v>5898</v>
      </c>
      <c r="GQ68" s="88" t="s">
        <v>6541</v>
      </c>
      <c r="GR68" s="88" t="s">
        <v>5898</v>
      </c>
      <c r="GS68" s="88" t="s">
        <v>6276</v>
      </c>
      <c r="GT68" s="88" t="s">
        <v>5898</v>
      </c>
      <c r="GU68" s="88" t="s">
        <v>6608</v>
      </c>
      <c r="GV68" s="88" t="s">
        <v>5898</v>
      </c>
      <c r="GW68" s="88" t="s">
        <v>6038</v>
      </c>
      <c r="GX68" s="88" t="s">
        <v>5898</v>
      </c>
      <c r="GY68" s="88" t="s">
        <v>6492</v>
      </c>
      <c r="GZ68" s="88" t="s">
        <v>5898</v>
      </c>
      <c r="HA68" s="88" t="s">
        <v>6184</v>
      </c>
      <c r="HB68" s="88" t="s">
        <v>5898</v>
      </c>
      <c r="HC68" s="88" t="s">
        <v>6483</v>
      </c>
      <c r="HD68" s="88" t="s">
        <v>5898</v>
      </c>
      <c r="HE68" s="88" t="s">
        <v>6258</v>
      </c>
      <c r="HF68" s="88" t="s">
        <v>5898</v>
      </c>
      <c r="HG68" s="88" t="s">
        <v>6441</v>
      </c>
      <c r="HH68" s="88" t="s">
        <v>5898</v>
      </c>
      <c r="HI68" s="88" t="s">
        <v>6121</v>
      </c>
      <c r="HJ68" s="88" t="s">
        <v>5898</v>
      </c>
      <c r="HK68" s="88" t="s">
        <v>6489</v>
      </c>
      <c r="HL68" s="88" t="s">
        <v>5898</v>
      </c>
      <c r="HM68" s="89">
        <v>22.23</v>
      </c>
      <c r="HN68" s="90" t="s">
        <v>5898</v>
      </c>
      <c r="HO68" s="90">
        <v>24.76</v>
      </c>
      <c r="HP68" s="90" t="s">
        <v>5898</v>
      </c>
      <c r="HQ68" s="90">
        <v>16.940000000000001</v>
      </c>
      <c r="HR68" s="90" t="s">
        <v>5898</v>
      </c>
      <c r="HS68" s="90">
        <v>14.19</v>
      </c>
      <c r="HT68" s="90" t="s">
        <v>5898</v>
      </c>
      <c r="HU68" s="90">
        <v>13.1</v>
      </c>
      <c r="HV68" s="90" t="s">
        <v>5898</v>
      </c>
      <c r="HW68" s="90">
        <v>11.82</v>
      </c>
      <c r="HX68" s="90" t="s">
        <v>5898</v>
      </c>
      <c r="HY68" s="90">
        <v>8.19</v>
      </c>
      <c r="HZ68" s="90" t="s">
        <v>5898</v>
      </c>
      <c r="IA68" s="90">
        <v>7.96</v>
      </c>
      <c r="IB68" s="90" t="s">
        <v>5898</v>
      </c>
      <c r="IC68" s="90">
        <v>6.95</v>
      </c>
      <c r="ID68" s="90" t="s">
        <v>5898</v>
      </c>
      <c r="IE68" s="90">
        <v>9.36</v>
      </c>
      <c r="IF68" s="90" t="s">
        <v>5898</v>
      </c>
      <c r="IG68" s="90">
        <v>9.85</v>
      </c>
      <c r="IH68" s="90" t="s">
        <v>5898</v>
      </c>
      <c r="II68" s="90">
        <v>7.29</v>
      </c>
      <c r="IJ68" s="90" t="s">
        <v>5898</v>
      </c>
      <c r="IK68" s="90">
        <v>11.52</v>
      </c>
      <c r="IL68" s="90" t="s">
        <v>5898</v>
      </c>
      <c r="IM68" s="90">
        <v>7.08</v>
      </c>
      <c r="IN68" s="90" t="s">
        <v>5898</v>
      </c>
      <c r="IO68" s="90">
        <v>3.14</v>
      </c>
      <c r="IP68" s="90" t="s">
        <v>5898</v>
      </c>
      <c r="IQ68" s="90">
        <v>4.97</v>
      </c>
      <c r="IR68" s="90" t="s">
        <v>5898</v>
      </c>
      <c r="IS68" s="90">
        <v>11.92</v>
      </c>
      <c r="IT68" s="90" t="s">
        <v>5898</v>
      </c>
      <c r="IU68" s="90">
        <v>9.14</v>
      </c>
      <c r="IV68" s="90" t="s">
        <v>5898</v>
      </c>
      <c r="IW68" s="90">
        <v>3.79</v>
      </c>
      <c r="IX68" s="90" t="s">
        <v>5898</v>
      </c>
      <c r="IY68" s="90">
        <v>4.3600000000000003</v>
      </c>
      <c r="IZ68" s="103" t="s">
        <v>5898</v>
      </c>
      <c r="JA68" s="50">
        <v>0.95</v>
      </c>
      <c r="JB68" s="40" t="s">
        <v>5898</v>
      </c>
      <c r="JC68" s="40" t="s">
        <v>5898</v>
      </c>
      <c r="JD68" s="40" t="s">
        <v>5898</v>
      </c>
      <c r="JE68" s="40">
        <v>0.6</v>
      </c>
      <c r="JF68" s="40" t="s">
        <v>5898</v>
      </c>
      <c r="JG68" s="40" t="s">
        <v>5898</v>
      </c>
      <c r="JH68" s="40" t="s">
        <v>5898</v>
      </c>
      <c r="JI68" s="40">
        <v>0.28000000000000003</v>
      </c>
      <c r="JJ68" s="40" t="s">
        <v>5898</v>
      </c>
      <c r="JK68" s="40" t="s">
        <v>5898</v>
      </c>
      <c r="JL68" s="40" t="s">
        <v>5898</v>
      </c>
      <c r="JM68" s="40">
        <v>0.16</v>
      </c>
      <c r="JN68" s="40" t="s">
        <v>5898</v>
      </c>
      <c r="JO68" s="40" t="s">
        <v>5898</v>
      </c>
      <c r="JP68" s="40" t="s">
        <v>5898</v>
      </c>
      <c r="JQ68" s="40">
        <v>0</v>
      </c>
      <c r="JR68" s="40" t="s">
        <v>5898</v>
      </c>
      <c r="JS68" s="40" t="s">
        <v>5898</v>
      </c>
      <c r="JT68" s="40" t="s">
        <v>5898</v>
      </c>
      <c r="JU68" s="40">
        <v>0.1</v>
      </c>
      <c r="JV68" s="40" t="s">
        <v>5898</v>
      </c>
      <c r="JW68" s="40" t="s">
        <v>5898</v>
      </c>
      <c r="JX68" s="40" t="s">
        <v>5898</v>
      </c>
      <c r="JY68" s="40">
        <v>0</v>
      </c>
      <c r="JZ68" s="40" t="s">
        <v>5898</v>
      </c>
      <c r="KA68" s="40" t="s">
        <v>5898</v>
      </c>
      <c r="KB68" s="40" t="s">
        <v>5898</v>
      </c>
      <c r="KC68" s="40">
        <v>0</v>
      </c>
      <c r="KD68" s="40" t="s">
        <v>5898</v>
      </c>
      <c r="KE68" s="40" t="s">
        <v>5898</v>
      </c>
      <c r="KF68" s="40" t="s">
        <v>5898</v>
      </c>
      <c r="KG68" s="40">
        <v>0</v>
      </c>
      <c r="KH68" s="40" t="s">
        <v>5898</v>
      </c>
      <c r="KI68" s="40" t="s">
        <v>5898</v>
      </c>
      <c r="KJ68" s="40" t="s">
        <v>5898</v>
      </c>
      <c r="KK68" s="40">
        <v>0</v>
      </c>
      <c r="KL68" s="40" t="s">
        <v>5898</v>
      </c>
      <c r="KM68" s="40" t="s">
        <v>5898</v>
      </c>
      <c r="KN68" s="40" t="s">
        <v>5898</v>
      </c>
    </row>
    <row r="69" spans="1:300" x14ac:dyDescent="0.15">
      <c r="A69" s="53">
        <f>'2015年报分红率'!T71</f>
        <v>66</v>
      </c>
      <c r="B69" s="40" t="str">
        <f>'2015年报分红率'!U71</f>
        <v>600197.SH</v>
      </c>
      <c r="C69" s="40" t="str">
        <f>'2015年报分红率'!V71</f>
        <v>伊力特</v>
      </c>
      <c r="D69" s="40" t="str">
        <f>[1]!EM_S_IPO_LISTEDDATE(B69)</f>
        <v>1999-09-16</v>
      </c>
      <c r="E69" s="166">
        <v>18</v>
      </c>
      <c r="F69" s="56">
        <v>8.2200000000000006</v>
      </c>
      <c r="G69" s="56">
        <v>10.14</v>
      </c>
      <c r="H69" s="157">
        <v>4.7031630170316301E-2</v>
      </c>
      <c r="I69" s="158">
        <v>1.955191422647044E-2</v>
      </c>
      <c r="J69" s="159">
        <v>3.1773704827317409E-2</v>
      </c>
      <c r="K69" s="154">
        <v>0.58500000000000008</v>
      </c>
      <c r="L69" s="155" t="s">
        <v>5898</v>
      </c>
      <c r="M69" s="155" t="s">
        <v>5898</v>
      </c>
      <c r="N69" s="155" t="s">
        <v>5898</v>
      </c>
      <c r="O69" s="155">
        <v>0.48750000000000004</v>
      </c>
      <c r="P69" s="155" t="s">
        <v>5898</v>
      </c>
      <c r="Q69" s="155" t="s">
        <v>5898</v>
      </c>
      <c r="R69" s="155" t="s">
        <v>5898</v>
      </c>
      <c r="S69" s="155">
        <v>0.78000000000000014</v>
      </c>
      <c r="T69" s="155" t="s">
        <v>5898</v>
      </c>
      <c r="U69" s="155" t="s">
        <v>5898</v>
      </c>
      <c r="V69" s="155" t="s">
        <v>5898</v>
      </c>
      <c r="W69" s="155">
        <v>0.29250000000000004</v>
      </c>
      <c r="X69" s="155" t="s">
        <v>5898</v>
      </c>
      <c r="Y69" s="155" t="s">
        <v>5898</v>
      </c>
      <c r="Z69" s="155" t="s">
        <v>5898</v>
      </c>
      <c r="AA69" s="155">
        <v>0.48</v>
      </c>
      <c r="AB69" s="155" t="s">
        <v>5898</v>
      </c>
      <c r="AC69" s="155" t="s">
        <v>5898</v>
      </c>
      <c r="AD69" s="155" t="s">
        <v>5898</v>
      </c>
      <c r="AE69" s="155">
        <v>0.44999999999999996</v>
      </c>
      <c r="AF69" s="155" t="s">
        <v>5898</v>
      </c>
      <c r="AG69" s="155" t="s">
        <v>5898</v>
      </c>
      <c r="AH69" s="155" t="s">
        <v>5898</v>
      </c>
      <c r="AI69" s="155">
        <v>0.18</v>
      </c>
      <c r="AJ69" s="155" t="s">
        <v>5898</v>
      </c>
      <c r="AK69" s="155" t="s">
        <v>5898</v>
      </c>
      <c r="AL69" s="155" t="s">
        <v>5898</v>
      </c>
      <c r="AM69" s="155">
        <v>0.22499999999999998</v>
      </c>
      <c r="AN69" s="155" t="s">
        <v>5898</v>
      </c>
      <c r="AO69" s="155" t="s">
        <v>5898</v>
      </c>
      <c r="AP69" s="155" t="s">
        <v>5898</v>
      </c>
      <c r="AQ69" s="155">
        <v>0.18</v>
      </c>
      <c r="AR69" s="155" t="s">
        <v>5898</v>
      </c>
      <c r="AS69" s="155" t="s">
        <v>5898</v>
      </c>
      <c r="AT69" s="155" t="s">
        <v>5898</v>
      </c>
      <c r="AU69" s="155">
        <v>0.15000000000000002</v>
      </c>
      <c r="AV69" s="155" t="s">
        <v>5898</v>
      </c>
      <c r="AW69" s="155">
        <v>5.6000000000000001E-2</v>
      </c>
      <c r="AX69" s="140" t="s">
        <v>5898</v>
      </c>
      <c r="AY69" s="154">
        <v>1.9500000000000002</v>
      </c>
      <c r="AZ69" s="155">
        <v>1.9500000000000002</v>
      </c>
      <c r="BA69" s="155">
        <v>1.9500000000000002</v>
      </c>
      <c r="BB69" s="155">
        <v>1.9500000000000002</v>
      </c>
      <c r="BC69" s="155">
        <v>1.9500000000000002</v>
      </c>
      <c r="BD69" s="155">
        <v>1.9500000000000002</v>
      </c>
      <c r="BE69" s="155">
        <v>1.9500000000000002</v>
      </c>
      <c r="BF69" s="155">
        <v>1.9500000000000002</v>
      </c>
      <c r="BG69" s="155">
        <v>1.9500000000000002</v>
      </c>
      <c r="BH69" s="155">
        <v>1.9500000000000002</v>
      </c>
      <c r="BI69" s="155">
        <v>1.9500000000000002</v>
      </c>
      <c r="BJ69" s="155">
        <v>1.9500000000000002</v>
      </c>
      <c r="BK69" s="155">
        <v>1.9500000000000002</v>
      </c>
      <c r="BL69" s="155">
        <v>1.9500000000000002</v>
      </c>
      <c r="BM69" s="155">
        <v>1.9500000000000002</v>
      </c>
      <c r="BN69" s="155">
        <v>1.9500000000000002</v>
      </c>
      <c r="BO69" s="155">
        <v>1.5</v>
      </c>
      <c r="BP69" s="155">
        <v>1.5</v>
      </c>
      <c r="BQ69" s="155">
        <v>1.5</v>
      </c>
      <c r="BR69" s="155">
        <v>1.5</v>
      </c>
      <c r="BS69" s="155">
        <v>1.5</v>
      </c>
      <c r="BT69" s="155">
        <v>1.5</v>
      </c>
      <c r="BU69" s="155">
        <v>1.5</v>
      </c>
      <c r="BV69" s="155">
        <v>1.5</v>
      </c>
      <c r="BW69" s="155">
        <v>1.5</v>
      </c>
      <c r="BX69" s="155">
        <v>1.5</v>
      </c>
      <c r="BY69" s="155">
        <v>1.5</v>
      </c>
      <c r="BZ69" s="155">
        <v>1.5</v>
      </c>
      <c r="CA69" s="155">
        <v>1.5</v>
      </c>
      <c r="CB69" s="155">
        <v>1.5</v>
      </c>
      <c r="CC69" s="155">
        <v>1.5</v>
      </c>
      <c r="CD69" s="155">
        <v>1.5</v>
      </c>
      <c r="CE69" s="155">
        <v>1.5</v>
      </c>
      <c r="CF69" s="155">
        <v>1.5</v>
      </c>
      <c r="CG69" s="155">
        <v>1.5</v>
      </c>
      <c r="CH69" s="155">
        <v>1.5</v>
      </c>
      <c r="CI69" s="155">
        <v>1.5</v>
      </c>
      <c r="CJ69" s="155">
        <v>1.5</v>
      </c>
      <c r="CK69" s="155">
        <v>1</v>
      </c>
      <c r="CL69" s="156">
        <v>1</v>
      </c>
      <c r="CM69" s="145" t="s">
        <v>5898</v>
      </c>
      <c r="CN69" s="146" t="s">
        <v>5898</v>
      </c>
      <c r="CO69" s="146" t="s">
        <v>5898</v>
      </c>
      <c r="CP69" s="146" t="s">
        <v>5898</v>
      </c>
      <c r="CQ69" s="146" t="s">
        <v>5898</v>
      </c>
      <c r="CR69" s="146" t="s">
        <v>5898</v>
      </c>
      <c r="CS69" s="146" t="s">
        <v>5898</v>
      </c>
      <c r="CT69" s="146" t="s">
        <v>5898</v>
      </c>
      <c r="CU69" s="146" t="s">
        <v>5898</v>
      </c>
      <c r="CV69" s="146" t="s">
        <v>5898</v>
      </c>
      <c r="CW69" s="146" t="s">
        <v>5898</v>
      </c>
      <c r="CX69" s="146" t="s">
        <v>5898</v>
      </c>
      <c r="CY69" s="146" t="s">
        <v>5898</v>
      </c>
      <c r="CZ69" s="146" t="s">
        <v>5898</v>
      </c>
      <c r="DA69" s="146" t="s">
        <v>5898</v>
      </c>
      <c r="DB69" s="146" t="s">
        <v>5898</v>
      </c>
      <c r="DC69" s="146">
        <v>0.3</v>
      </c>
      <c r="DD69" s="146" t="s">
        <v>5898</v>
      </c>
      <c r="DE69" s="146" t="s">
        <v>5898</v>
      </c>
      <c r="DF69" s="146" t="s">
        <v>5898</v>
      </c>
      <c r="DG69" s="146" t="s">
        <v>5898</v>
      </c>
      <c r="DH69" s="146" t="s">
        <v>5898</v>
      </c>
      <c r="DI69" s="146" t="s">
        <v>5898</v>
      </c>
      <c r="DJ69" s="146" t="s">
        <v>5898</v>
      </c>
      <c r="DK69" s="146" t="s">
        <v>5898</v>
      </c>
      <c r="DL69" s="146" t="s">
        <v>5898</v>
      </c>
      <c r="DM69" s="146" t="s">
        <v>5898</v>
      </c>
      <c r="DN69" s="146" t="s">
        <v>5898</v>
      </c>
      <c r="DO69" s="146" t="s">
        <v>5898</v>
      </c>
      <c r="DP69" s="146" t="s">
        <v>5898</v>
      </c>
      <c r="DQ69" s="146" t="s">
        <v>5898</v>
      </c>
      <c r="DR69" s="146" t="s">
        <v>5898</v>
      </c>
      <c r="DS69" s="146" t="s">
        <v>5898</v>
      </c>
      <c r="DT69" s="146" t="s">
        <v>5898</v>
      </c>
      <c r="DU69" s="146" t="s">
        <v>5898</v>
      </c>
      <c r="DV69" s="146" t="s">
        <v>5898</v>
      </c>
      <c r="DW69" s="146" t="s">
        <v>5898</v>
      </c>
      <c r="DX69" s="146" t="s">
        <v>5898</v>
      </c>
      <c r="DY69" s="146">
        <v>0.5</v>
      </c>
      <c r="DZ69" s="147" t="s">
        <v>5898</v>
      </c>
      <c r="EA69" s="131">
        <v>3.0333670374115267E-2</v>
      </c>
      <c r="EB69" s="135">
        <v>3.1328320802005011E-2</v>
      </c>
      <c r="EC69" s="135">
        <v>8.0971659919028341E-2</v>
      </c>
      <c r="ED69" s="135">
        <v>3.5629453681710214E-2</v>
      </c>
      <c r="EE69" s="135">
        <v>4.4321329639889197E-2</v>
      </c>
      <c r="EF69" s="135">
        <v>2.6338893766461806E-2</v>
      </c>
      <c r="EG69" s="135">
        <v>1.1594202898550725E-2</v>
      </c>
      <c r="EH69" s="135">
        <v>3.2397408207343409E-2</v>
      </c>
      <c r="EI69" s="135">
        <v>7.5471698113207539E-3</v>
      </c>
      <c r="EJ69" s="135">
        <v>1.7274939172749391E-2</v>
      </c>
      <c r="EK69" s="123">
        <v>3.0333670374115267E-2</v>
      </c>
      <c r="EL69" s="124">
        <v>0</v>
      </c>
      <c r="EM69" s="124">
        <v>0</v>
      </c>
      <c r="EN69" s="124">
        <v>0</v>
      </c>
      <c r="EO69" s="124">
        <v>3.1328320802005011E-2</v>
      </c>
      <c r="EP69" s="124">
        <v>0</v>
      </c>
      <c r="EQ69" s="124">
        <v>0</v>
      </c>
      <c r="ER69" s="124">
        <v>0</v>
      </c>
      <c r="ES69" s="124">
        <v>8.0971659919028341E-2</v>
      </c>
      <c r="ET69" s="124">
        <v>0</v>
      </c>
      <c r="EU69" s="124">
        <v>0</v>
      </c>
      <c r="EV69" s="124">
        <v>0</v>
      </c>
      <c r="EW69" s="124">
        <v>3.5629453681710214E-2</v>
      </c>
      <c r="EX69" s="124">
        <v>0</v>
      </c>
      <c r="EY69" s="124">
        <v>0</v>
      </c>
      <c r="EZ69" s="124">
        <v>0</v>
      </c>
      <c r="FA69" s="124">
        <v>4.4321329639889197E-2</v>
      </c>
      <c r="FB69" s="124">
        <v>0</v>
      </c>
      <c r="FC69" s="124">
        <v>0</v>
      </c>
      <c r="FD69" s="124">
        <v>0</v>
      </c>
      <c r="FE69" s="124">
        <v>2.6338893766461806E-2</v>
      </c>
      <c r="FF69" s="124">
        <v>0</v>
      </c>
      <c r="FG69" s="124">
        <v>0</v>
      </c>
      <c r="FH69" s="124">
        <v>0</v>
      </c>
      <c r="FI69" s="124">
        <v>1.1594202898550725E-2</v>
      </c>
      <c r="FJ69" s="124">
        <v>0</v>
      </c>
      <c r="FK69" s="124">
        <v>0</v>
      </c>
      <c r="FL69" s="124">
        <v>0</v>
      </c>
      <c r="FM69" s="124">
        <v>3.2397408207343409E-2</v>
      </c>
      <c r="FN69" s="124">
        <v>0</v>
      </c>
      <c r="FO69" s="124">
        <v>0</v>
      </c>
      <c r="FP69" s="124">
        <v>0</v>
      </c>
      <c r="FQ69" s="124">
        <v>7.5471698113207539E-3</v>
      </c>
      <c r="FR69" s="124">
        <v>0</v>
      </c>
      <c r="FS69" s="124">
        <v>0</v>
      </c>
      <c r="FT69" s="124">
        <v>0</v>
      </c>
      <c r="FU69" s="124">
        <v>1.21654501216545E-2</v>
      </c>
      <c r="FV69" s="124">
        <v>0</v>
      </c>
      <c r="FW69" s="124">
        <v>5.1094890510948905E-3</v>
      </c>
      <c r="FX69" s="125">
        <v>0</v>
      </c>
      <c r="FY69" s="50" t="s">
        <v>5941</v>
      </c>
      <c r="FZ69" s="88" t="s">
        <v>5898</v>
      </c>
      <c r="GA69" s="88" t="s">
        <v>6504</v>
      </c>
      <c r="GB69" s="88" t="s">
        <v>5898</v>
      </c>
      <c r="GC69" s="88" t="s">
        <v>6277</v>
      </c>
      <c r="GD69" s="88" t="s">
        <v>5898</v>
      </c>
      <c r="GE69" s="88" t="s">
        <v>6427</v>
      </c>
      <c r="GF69" s="88" t="s">
        <v>5898</v>
      </c>
      <c r="GG69" s="88" t="s">
        <v>6190</v>
      </c>
      <c r="GH69" s="88" t="s">
        <v>5898</v>
      </c>
      <c r="GI69" s="88" t="s">
        <v>6449</v>
      </c>
      <c r="GJ69" s="88" t="s">
        <v>5898</v>
      </c>
      <c r="GK69" s="88" t="s">
        <v>6278</v>
      </c>
      <c r="GL69" s="88" t="s">
        <v>5898</v>
      </c>
      <c r="GM69" s="88" t="s">
        <v>6465</v>
      </c>
      <c r="GN69" s="88" t="s">
        <v>5898</v>
      </c>
      <c r="GO69" s="88" t="s">
        <v>6027</v>
      </c>
      <c r="GP69" s="88" t="s">
        <v>5898</v>
      </c>
      <c r="GQ69" s="88" t="s">
        <v>6392</v>
      </c>
      <c r="GR69" s="88" t="s">
        <v>5898</v>
      </c>
      <c r="GS69" s="88" t="s">
        <v>6193</v>
      </c>
      <c r="GT69" s="88" t="s">
        <v>5898</v>
      </c>
      <c r="GU69" s="88" t="s">
        <v>6560</v>
      </c>
      <c r="GV69" s="88" t="s">
        <v>5898</v>
      </c>
      <c r="GW69" s="88" t="s">
        <v>6279</v>
      </c>
      <c r="GX69" s="88" t="s">
        <v>5898</v>
      </c>
      <c r="GY69" s="88" t="s">
        <v>6432</v>
      </c>
      <c r="GZ69" s="88" t="s">
        <v>5898</v>
      </c>
      <c r="HA69" s="88" t="s">
        <v>6270</v>
      </c>
      <c r="HB69" s="88" t="s">
        <v>5898</v>
      </c>
      <c r="HC69" s="88" t="s">
        <v>6483</v>
      </c>
      <c r="HD69" s="88" t="s">
        <v>5898</v>
      </c>
      <c r="HE69" s="88" t="s">
        <v>6168</v>
      </c>
      <c r="HF69" s="88" t="s">
        <v>5898</v>
      </c>
      <c r="HG69" s="88" t="s">
        <v>6609</v>
      </c>
      <c r="HH69" s="88" t="s">
        <v>5898</v>
      </c>
      <c r="HI69" s="88" t="s">
        <v>6068</v>
      </c>
      <c r="HJ69" s="88" t="s">
        <v>5898</v>
      </c>
      <c r="HK69" s="88" t="s">
        <v>6610</v>
      </c>
      <c r="HL69" s="88" t="s">
        <v>5898</v>
      </c>
      <c r="HM69" s="89">
        <v>9.89</v>
      </c>
      <c r="HN69" s="90" t="s">
        <v>5898</v>
      </c>
      <c r="HO69" s="90">
        <v>10.19</v>
      </c>
      <c r="HP69" s="90" t="s">
        <v>5898</v>
      </c>
      <c r="HQ69" s="90">
        <v>7.98</v>
      </c>
      <c r="HR69" s="90" t="s">
        <v>5898</v>
      </c>
      <c r="HS69" s="90">
        <v>6.16</v>
      </c>
      <c r="HT69" s="90" t="s">
        <v>5898</v>
      </c>
      <c r="HU69" s="90">
        <v>4.9400000000000004</v>
      </c>
      <c r="HV69" s="90" t="s">
        <v>5898</v>
      </c>
      <c r="HW69" s="90">
        <v>4.5</v>
      </c>
      <c r="HX69" s="90" t="s">
        <v>5898</v>
      </c>
      <c r="HY69" s="90">
        <v>4.21</v>
      </c>
      <c r="HZ69" s="90" t="s">
        <v>5898</v>
      </c>
      <c r="IA69" s="90">
        <v>5.15</v>
      </c>
      <c r="IB69" s="90" t="s">
        <v>5898</v>
      </c>
      <c r="IC69" s="90">
        <v>7.22</v>
      </c>
      <c r="ID69" s="90" t="s">
        <v>5898</v>
      </c>
      <c r="IE69" s="90">
        <v>9.18</v>
      </c>
      <c r="IF69" s="90" t="s">
        <v>5898</v>
      </c>
      <c r="IG69" s="90">
        <v>11.39</v>
      </c>
      <c r="IH69" s="90" t="s">
        <v>5898</v>
      </c>
      <c r="II69" s="90">
        <v>7.96</v>
      </c>
      <c r="IJ69" s="90" t="s">
        <v>5898</v>
      </c>
      <c r="IK69" s="90">
        <v>10.35</v>
      </c>
      <c r="IL69" s="90" t="s">
        <v>5898</v>
      </c>
      <c r="IM69" s="90">
        <v>6.75</v>
      </c>
      <c r="IN69" s="90" t="s">
        <v>5898</v>
      </c>
      <c r="IO69" s="90">
        <v>4.63</v>
      </c>
      <c r="IP69" s="90" t="s">
        <v>5898</v>
      </c>
      <c r="IQ69" s="90">
        <v>5.9</v>
      </c>
      <c r="IR69" s="90" t="s">
        <v>5898</v>
      </c>
      <c r="IS69" s="90">
        <v>15.9</v>
      </c>
      <c r="IT69" s="90" t="s">
        <v>5898</v>
      </c>
      <c r="IU69" s="90">
        <v>12.27</v>
      </c>
      <c r="IV69" s="90" t="s">
        <v>5898</v>
      </c>
      <c r="IW69" s="90">
        <v>8.2200000000000006</v>
      </c>
      <c r="IX69" s="90" t="s">
        <v>5898</v>
      </c>
      <c r="IY69" s="90">
        <v>10.96</v>
      </c>
      <c r="IZ69" s="103" t="s">
        <v>5898</v>
      </c>
      <c r="JA69" s="50">
        <v>0.3</v>
      </c>
      <c r="JB69" s="40" t="s">
        <v>5898</v>
      </c>
      <c r="JC69" s="40" t="s">
        <v>5898</v>
      </c>
      <c r="JD69" s="40" t="s">
        <v>5898</v>
      </c>
      <c r="JE69" s="40">
        <v>0.25</v>
      </c>
      <c r="JF69" s="40" t="s">
        <v>5898</v>
      </c>
      <c r="JG69" s="40" t="s">
        <v>5898</v>
      </c>
      <c r="JH69" s="40" t="s">
        <v>5898</v>
      </c>
      <c r="JI69" s="40">
        <v>0.4</v>
      </c>
      <c r="JJ69" s="40" t="s">
        <v>5898</v>
      </c>
      <c r="JK69" s="40" t="s">
        <v>5898</v>
      </c>
      <c r="JL69" s="40" t="s">
        <v>5898</v>
      </c>
      <c r="JM69" s="40">
        <v>0.15</v>
      </c>
      <c r="JN69" s="40" t="s">
        <v>5898</v>
      </c>
      <c r="JO69" s="40" t="s">
        <v>5898</v>
      </c>
      <c r="JP69" s="40" t="s">
        <v>5898</v>
      </c>
      <c r="JQ69" s="40">
        <v>0.32</v>
      </c>
      <c r="JR69" s="40" t="s">
        <v>5898</v>
      </c>
      <c r="JS69" s="40" t="s">
        <v>5898</v>
      </c>
      <c r="JT69" s="40" t="s">
        <v>5898</v>
      </c>
      <c r="JU69" s="40">
        <v>0.3</v>
      </c>
      <c r="JV69" s="40" t="s">
        <v>5898</v>
      </c>
      <c r="JW69" s="40" t="s">
        <v>5898</v>
      </c>
      <c r="JX69" s="40" t="s">
        <v>5898</v>
      </c>
      <c r="JY69" s="40">
        <v>0.12</v>
      </c>
      <c r="JZ69" s="40" t="s">
        <v>5898</v>
      </c>
      <c r="KA69" s="40" t="s">
        <v>5898</v>
      </c>
      <c r="KB69" s="40" t="s">
        <v>5898</v>
      </c>
      <c r="KC69" s="40">
        <v>0.15</v>
      </c>
      <c r="KD69" s="40" t="s">
        <v>5898</v>
      </c>
      <c r="KE69" s="40" t="s">
        <v>5898</v>
      </c>
      <c r="KF69" s="40" t="s">
        <v>5898</v>
      </c>
      <c r="KG69" s="40">
        <v>0.12</v>
      </c>
      <c r="KH69" s="40" t="s">
        <v>5898</v>
      </c>
      <c r="KI69" s="40" t="s">
        <v>5898</v>
      </c>
      <c r="KJ69" s="40" t="s">
        <v>5898</v>
      </c>
      <c r="KK69" s="40">
        <v>0.1</v>
      </c>
      <c r="KL69" s="40" t="s">
        <v>5898</v>
      </c>
      <c r="KM69" s="40">
        <v>5.6000000000000001E-2</v>
      </c>
      <c r="KN69" s="40" t="s">
        <v>5898</v>
      </c>
    </row>
    <row r="70" spans="1:300" x14ac:dyDescent="0.15">
      <c r="A70" s="53">
        <f>'2015年报分红率'!T72</f>
        <v>67</v>
      </c>
      <c r="B70" s="40" t="str">
        <f>'2015年报分红率'!U72</f>
        <v>600236.SH</v>
      </c>
      <c r="C70" s="40" t="str">
        <f>'2015年报分红率'!V72</f>
        <v>桂冠电力</v>
      </c>
      <c r="D70" s="40" t="str">
        <f>[1]!EM_S_IPO_LISTEDDATE(B70)</f>
        <v>2000-03-23</v>
      </c>
      <c r="E70" s="166">
        <v>17</v>
      </c>
      <c r="F70" s="56">
        <v>5.74</v>
      </c>
      <c r="G70" s="56">
        <v>16.02</v>
      </c>
      <c r="H70" s="157">
        <v>3.7630662020905911E-2</v>
      </c>
      <c r="I70" s="158">
        <v>1.3483146067415731E-2</v>
      </c>
      <c r="J70" s="159">
        <v>2.0379207116791739E-2</v>
      </c>
      <c r="K70" s="154">
        <v>0.4</v>
      </c>
      <c r="L70" s="155" t="s">
        <v>5898</v>
      </c>
      <c r="M70" s="155" t="s">
        <v>5898</v>
      </c>
      <c r="N70" s="155" t="s">
        <v>5898</v>
      </c>
      <c r="O70" s="155">
        <v>0.23</v>
      </c>
      <c r="P70" s="155" t="s">
        <v>5898</v>
      </c>
      <c r="Q70" s="155" t="s">
        <v>5898</v>
      </c>
      <c r="R70" s="155" t="s">
        <v>5898</v>
      </c>
      <c r="S70" s="155">
        <v>0.23</v>
      </c>
      <c r="T70" s="155" t="s">
        <v>5898</v>
      </c>
      <c r="U70" s="155" t="s">
        <v>5898</v>
      </c>
      <c r="V70" s="155" t="s">
        <v>5898</v>
      </c>
      <c r="W70" s="155">
        <v>0.22</v>
      </c>
      <c r="X70" s="155" t="s">
        <v>5898</v>
      </c>
      <c r="Y70" s="155" t="s">
        <v>5898</v>
      </c>
      <c r="Z70" s="155" t="s">
        <v>5898</v>
      </c>
      <c r="AA70" s="155">
        <v>0.2</v>
      </c>
      <c r="AB70" s="155" t="s">
        <v>5898</v>
      </c>
      <c r="AC70" s="155" t="s">
        <v>5898</v>
      </c>
      <c r="AD70" s="155" t="s">
        <v>5898</v>
      </c>
      <c r="AE70" s="155">
        <v>0.2</v>
      </c>
      <c r="AF70" s="155" t="s">
        <v>5898</v>
      </c>
      <c r="AG70" s="155" t="s">
        <v>5898</v>
      </c>
      <c r="AH70" s="155" t="s">
        <v>5898</v>
      </c>
      <c r="AI70" s="155">
        <v>0.18</v>
      </c>
      <c r="AJ70" s="155" t="s">
        <v>5898</v>
      </c>
      <c r="AK70" s="155" t="s">
        <v>5898</v>
      </c>
      <c r="AL70" s="155" t="s">
        <v>5898</v>
      </c>
      <c r="AM70" s="155">
        <v>0.18</v>
      </c>
      <c r="AN70" s="155" t="s">
        <v>5898</v>
      </c>
      <c r="AO70" s="155" t="s">
        <v>5898</v>
      </c>
      <c r="AP70" s="155" t="s">
        <v>5898</v>
      </c>
      <c r="AQ70" s="155">
        <v>0.16</v>
      </c>
      <c r="AR70" s="155" t="s">
        <v>5898</v>
      </c>
      <c r="AS70" s="155" t="s">
        <v>5898</v>
      </c>
      <c r="AT70" s="155" t="s">
        <v>5898</v>
      </c>
      <c r="AU70" s="155">
        <v>0.16</v>
      </c>
      <c r="AV70" s="155" t="s">
        <v>5898</v>
      </c>
      <c r="AW70" s="155" t="s">
        <v>5898</v>
      </c>
      <c r="AX70" s="140" t="s">
        <v>5898</v>
      </c>
      <c r="AY70" s="154">
        <v>1</v>
      </c>
      <c r="AZ70" s="155">
        <v>1</v>
      </c>
      <c r="BA70" s="155">
        <v>1</v>
      </c>
      <c r="BB70" s="155">
        <v>1</v>
      </c>
      <c r="BC70" s="155">
        <v>1</v>
      </c>
      <c r="BD70" s="155">
        <v>1</v>
      </c>
      <c r="BE70" s="155">
        <v>1</v>
      </c>
      <c r="BF70" s="155">
        <v>1</v>
      </c>
      <c r="BG70" s="155">
        <v>1</v>
      </c>
      <c r="BH70" s="155">
        <v>1</v>
      </c>
      <c r="BI70" s="155">
        <v>1</v>
      </c>
      <c r="BJ70" s="155">
        <v>1</v>
      </c>
      <c r="BK70" s="155">
        <v>1</v>
      </c>
      <c r="BL70" s="155">
        <v>1</v>
      </c>
      <c r="BM70" s="155">
        <v>1</v>
      </c>
      <c r="BN70" s="155">
        <v>1</v>
      </c>
      <c r="BO70" s="155">
        <v>1</v>
      </c>
      <c r="BP70" s="155">
        <v>1</v>
      </c>
      <c r="BQ70" s="155">
        <v>1</v>
      </c>
      <c r="BR70" s="155">
        <v>1</v>
      </c>
      <c r="BS70" s="155">
        <v>1</v>
      </c>
      <c r="BT70" s="155">
        <v>1</v>
      </c>
      <c r="BU70" s="155">
        <v>1</v>
      </c>
      <c r="BV70" s="155">
        <v>1</v>
      </c>
      <c r="BW70" s="155">
        <v>1</v>
      </c>
      <c r="BX70" s="155">
        <v>1</v>
      </c>
      <c r="BY70" s="155">
        <v>1</v>
      </c>
      <c r="BZ70" s="155">
        <v>1</v>
      </c>
      <c r="CA70" s="155">
        <v>1</v>
      </c>
      <c r="CB70" s="155">
        <v>1</v>
      </c>
      <c r="CC70" s="155">
        <v>1</v>
      </c>
      <c r="CD70" s="155">
        <v>1</v>
      </c>
      <c r="CE70" s="155">
        <v>1</v>
      </c>
      <c r="CF70" s="155">
        <v>1</v>
      </c>
      <c r="CG70" s="155">
        <v>1</v>
      </c>
      <c r="CH70" s="155">
        <v>1</v>
      </c>
      <c r="CI70" s="155">
        <v>1</v>
      </c>
      <c r="CJ70" s="155">
        <v>1</v>
      </c>
      <c r="CK70" s="155">
        <v>1</v>
      </c>
      <c r="CL70" s="156">
        <v>1</v>
      </c>
      <c r="CM70" s="145" t="s">
        <v>5898</v>
      </c>
      <c r="CN70" s="146" t="s">
        <v>5898</v>
      </c>
      <c r="CO70" s="146" t="s">
        <v>5898</v>
      </c>
      <c r="CP70" s="146" t="s">
        <v>5898</v>
      </c>
      <c r="CQ70" s="146" t="s">
        <v>5898</v>
      </c>
      <c r="CR70" s="146" t="s">
        <v>5898</v>
      </c>
      <c r="CS70" s="146" t="s">
        <v>5898</v>
      </c>
      <c r="CT70" s="146" t="s">
        <v>5898</v>
      </c>
      <c r="CU70" s="146" t="s">
        <v>5898</v>
      </c>
      <c r="CV70" s="146" t="s">
        <v>5898</v>
      </c>
      <c r="CW70" s="146" t="s">
        <v>5898</v>
      </c>
      <c r="CX70" s="146" t="s">
        <v>5898</v>
      </c>
      <c r="CY70" s="146" t="s">
        <v>5898</v>
      </c>
      <c r="CZ70" s="146" t="s">
        <v>5898</v>
      </c>
      <c r="DA70" s="146" t="s">
        <v>5898</v>
      </c>
      <c r="DB70" s="146" t="s">
        <v>5898</v>
      </c>
      <c r="DC70" s="146" t="s">
        <v>5898</v>
      </c>
      <c r="DD70" s="146" t="s">
        <v>5898</v>
      </c>
      <c r="DE70" s="146" t="s">
        <v>5898</v>
      </c>
      <c r="DF70" s="146" t="s">
        <v>5898</v>
      </c>
      <c r="DG70" s="146" t="s">
        <v>5898</v>
      </c>
      <c r="DH70" s="146" t="s">
        <v>5898</v>
      </c>
      <c r="DI70" s="146" t="s">
        <v>5898</v>
      </c>
      <c r="DJ70" s="146" t="s">
        <v>5898</v>
      </c>
      <c r="DK70" s="146" t="s">
        <v>5898</v>
      </c>
      <c r="DL70" s="146" t="s">
        <v>5898</v>
      </c>
      <c r="DM70" s="146" t="s">
        <v>5898</v>
      </c>
      <c r="DN70" s="146" t="s">
        <v>5898</v>
      </c>
      <c r="DO70" s="146" t="s">
        <v>5898</v>
      </c>
      <c r="DP70" s="146" t="s">
        <v>5898</v>
      </c>
      <c r="DQ70" s="146" t="s">
        <v>5898</v>
      </c>
      <c r="DR70" s="146" t="s">
        <v>5898</v>
      </c>
      <c r="DS70" s="146" t="s">
        <v>5898</v>
      </c>
      <c r="DT70" s="146" t="s">
        <v>5898</v>
      </c>
      <c r="DU70" s="146" t="s">
        <v>5898</v>
      </c>
      <c r="DV70" s="146" t="s">
        <v>5898</v>
      </c>
      <c r="DW70" s="146" t="s">
        <v>5898</v>
      </c>
      <c r="DX70" s="146" t="s">
        <v>5898</v>
      </c>
      <c r="DY70" s="146" t="s">
        <v>5898</v>
      </c>
      <c r="DZ70" s="147" t="s">
        <v>5898</v>
      </c>
      <c r="EA70" s="131">
        <v>2.7303754266211604E-2</v>
      </c>
      <c r="EB70" s="135">
        <v>1.8729641693811076E-2</v>
      </c>
      <c r="EC70" s="135">
        <v>2.1081576535288728E-2</v>
      </c>
      <c r="ED70" s="135">
        <v>1.4521452145214522E-2</v>
      </c>
      <c r="EE70" s="135">
        <v>2.1929824561403511E-2</v>
      </c>
      <c r="EF70" s="135">
        <v>1.2870012870012871E-2</v>
      </c>
      <c r="EG70" s="135">
        <v>1.3709063214013708E-2</v>
      </c>
      <c r="EH70" s="135">
        <v>3.5225048923679059E-2</v>
      </c>
      <c r="EI70" s="135">
        <v>1.0547132498352011E-2</v>
      </c>
      <c r="EJ70" s="135">
        <v>2.7874564459930314E-2</v>
      </c>
      <c r="EK70" s="123">
        <v>2.7303754266211604E-2</v>
      </c>
      <c r="EL70" s="124">
        <v>0</v>
      </c>
      <c r="EM70" s="124">
        <v>0</v>
      </c>
      <c r="EN70" s="124">
        <v>0</v>
      </c>
      <c r="EO70" s="124">
        <v>1.8729641693811076E-2</v>
      </c>
      <c r="EP70" s="124">
        <v>0</v>
      </c>
      <c r="EQ70" s="124">
        <v>0</v>
      </c>
      <c r="ER70" s="124">
        <v>0</v>
      </c>
      <c r="ES70" s="124">
        <v>2.1081576535288728E-2</v>
      </c>
      <c r="ET70" s="124">
        <v>0</v>
      </c>
      <c r="EU70" s="124">
        <v>0</v>
      </c>
      <c r="EV70" s="124">
        <v>0</v>
      </c>
      <c r="EW70" s="124">
        <v>1.4521452145214522E-2</v>
      </c>
      <c r="EX70" s="124">
        <v>0</v>
      </c>
      <c r="EY70" s="124">
        <v>0</v>
      </c>
      <c r="EZ70" s="124">
        <v>0</v>
      </c>
      <c r="FA70" s="124">
        <v>2.1929824561403511E-2</v>
      </c>
      <c r="FB70" s="124">
        <v>0</v>
      </c>
      <c r="FC70" s="124">
        <v>0</v>
      </c>
      <c r="FD70" s="124">
        <v>0</v>
      </c>
      <c r="FE70" s="124">
        <v>1.2870012870012871E-2</v>
      </c>
      <c r="FF70" s="124">
        <v>0</v>
      </c>
      <c r="FG70" s="124">
        <v>0</v>
      </c>
      <c r="FH70" s="124">
        <v>0</v>
      </c>
      <c r="FI70" s="124">
        <v>1.3709063214013708E-2</v>
      </c>
      <c r="FJ70" s="124">
        <v>0</v>
      </c>
      <c r="FK70" s="124">
        <v>0</v>
      </c>
      <c r="FL70" s="124">
        <v>0</v>
      </c>
      <c r="FM70" s="124">
        <v>3.5225048923679059E-2</v>
      </c>
      <c r="FN70" s="124">
        <v>0</v>
      </c>
      <c r="FO70" s="124">
        <v>0</v>
      </c>
      <c r="FP70" s="124">
        <v>0</v>
      </c>
      <c r="FQ70" s="124">
        <v>1.0547132498352011E-2</v>
      </c>
      <c r="FR70" s="124">
        <v>0</v>
      </c>
      <c r="FS70" s="124">
        <v>0</v>
      </c>
      <c r="FT70" s="124">
        <v>0</v>
      </c>
      <c r="FU70" s="124">
        <v>2.7874564459930314E-2</v>
      </c>
      <c r="FV70" s="124">
        <v>0</v>
      </c>
      <c r="FW70" s="124">
        <v>0</v>
      </c>
      <c r="FX70" s="125">
        <v>0</v>
      </c>
      <c r="FY70" s="50" t="s">
        <v>5903</v>
      </c>
      <c r="FZ70" s="88" t="s">
        <v>5898</v>
      </c>
      <c r="GA70" s="88" t="s">
        <v>6426</v>
      </c>
      <c r="GB70" s="88" t="s">
        <v>5898</v>
      </c>
      <c r="GC70" s="88" t="s">
        <v>6096</v>
      </c>
      <c r="GD70" s="88" t="s">
        <v>5898</v>
      </c>
      <c r="GE70" s="88" t="s">
        <v>6427</v>
      </c>
      <c r="GF70" s="88" t="s">
        <v>5898</v>
      </c>
      <c r="GG70" s="88" t="s">
        <v>6204</v>
      </c>
      <c r="GH70" s="88" t="s">
        <v>5898</v>
      </c>
      <c r="GI70" s="88" t="s">
        <v>6464</v>
      </c>
      <c r="GJ70" s="88" t="s">
        <v>5898</v>
      </c>
      <c r="GK70" s="88" t="s">
        <v>6234</v>
      </c>
      <c r="GL70" s="88" t="s">
        <v>5898</v>
      </c>
      <c r="GM70" s="88" t="s">
        <v>6465</v>
      </c>
      <c r="GN70" s="88" t="s">
        <v>5898</v>
      </c>
      <c r="GO70" s="88" t="s">
        <v>6054</v>
      </c>
      <c r="GP70" s="88" t="s">
        <v>5898</v>
      </c>
      <c r="GQ70" s="88" t="s">
        <v>6486</v>
      </c>
      <c r="GR70" s="88" t="s">
        <v>5898</v>
      </c>
      <c r="GS70" s="88" t="s">
        <v>6064</v>
      </c>
      <c r="GT70" s="88" t="s">
        <v>5898</v>
      </c>
      <c r="GU70" s="88" t="s">
        <v>6431</v>
      </c>
      <c r="GV70" s="88" t="s">
        <v>5898</v>
      </c>
      <c r="GW70" s="88" t="s">
        <v>6235</v>
      </c>
      <c r="GX70" s="88" t="s">
        <v>5898</v>
      </c>
      <c r="GY70" s="88" t="s">
        <v>6495</v>
      </c>
      <c r="GZ70" s="88" t="s">
        <v>5898</v>
      </c>
      <c r="HA70" s="88" t="s">
        <v>6280</v>
      </c>
      <c r="HB70" s="88" t="s">
        <v>5898</v>
      </c>
      <c r="HC70" s="88" t="s">
        <v>6462</v>
      </c>
      <c r="HD70" s="88" t="s">
        <v>5898</v>
      </c>
      <c r="HE70" s="88" t="s">
        <v>6168</v>
      </c>
      <c r="HF70" s="88" t="s">
        <v>5898</v>
      </c>
      <c r="HG70" s="88" t="s">
        <v>6529</v>
      </c>
      <c r="HH70" s="88" t="s">
        <v>5898</v>
      </c>
      <c r="HI70" s="88" t="s">
        <v>6121</v>
      </c>
      <c r="HJ70" s="88" t="s">
        <v>5898</v>
      </c>
      <c r="HK70" s="88" t="s">
        <v>6604</v>
      </c>
      <c r="HL70" s="88" t="s">
        <v>5898</v>
      </c>
      <c r="HM70" s="89">
        <v>14.65</v>
      </c>
      <c r="HN70" s="90" t="s">
        <v>5898</v>
      </c>
      <c r="HO70" s="90">
        <v>15.55</v>
      </c>
      <c r="HP70" s="90" t="s">
        <v>5898</v>
      </c>
      <c r="HQ70" s="90">
        <v>12.28</v>
      </c>
      <c r="HR70" s="90" t="s">
        <v>5898</v>
      </c>
      <c r="HS70" s="90">
        <v>9.0399999999999991</v>
      </c>
      <c r="HT70" s="90" t="s">
        <v>5898</v>
      </c>
      <c r="HU70" s="90">
        <v>10.91</v>
      </c>
      <c r="HV70" s="90" t="s">
        <v>5898</v>
      </c>
      <c r="HW70" s="90">
        <v>9.82</v>
      </c>
      <c r="HX70" s="90" t="s">
        <v>5898</v>
      </c>
      <c r="HY70" s="90">
        <v>15.15</v>
      </c>
      <c r="HZ70" s="90" t="s">
        <v>5898</v>
      </c>
      <c r="IA70" s="90">
        <v>13.89</v>
      </c>
      <c r="IB70" s="90" t="s">
        <v>5898</v>
      </c>
      <c r="IC70" s="90">
        <v>9.1199999999999992</v>
      </c>
      <c r="ID70" s="90" t="s">
        <v>5898</v>
      </c>
      <c r="IE70" s="90">
        <v>12.6</v>
      </c>
      <c r="IF70" s="90" t="s">
        <v>5898</v>
      </c>
      <c r="IG70" s="90">
        <v>15.54</v>
      </c>
      <c r="IH70" s="90" t="s">
        <v>5898</v>
      </c>
      <c r="II70" s="90">
        <v>14.2</v>
      </c>
      <c r="IJ70" s="90" t="s">
        <v>5898</v>
      </c>
      <c r="IK70" s="90">
        <v>13.13</v>
      </c>
      <c r="IL70" s="90" t="s">
        <v>5898</v>
      </c>
      <c r="IM70" s="90">
        <v>8.19</v>
      </c>
      <c r="IN70" s="90" t="s">
        <v>5898</v>
      </c>
      <c r="IO70" s="90">
        <v>5.1100000000000003</v>
      </c>
      <c r="IP70" s="90" t="s">
        <v>5898</v>
      </c>
      <c r="IQ70" s="90">
        <v>7.53</v>
      </c>
      <c r="IR70" s="90" t="s">
        <v>5898</v>
      </c>
      <c r="IS70" s="90">
        <v>15.17</v>
      </c>
      <c r="IT70" s="90" t="s">
        <v>5898</v>
      </c>
      <c r="IU70" s="90">
        <v>7.9</v>
      </c>
      <c r="IV70" s="90" t="s">
        <v>5898</v>
      </c>
      <c r="IW70" s="90">
        <v>5.74</v>
      </c>
      <c r="IX70" s="90" t="s">
        <v>5898</v>
      </c>
      <c r="IY70" s="90">
        <v>6.52</v>
      </c>
      <c r="IZ70" s="103" t="s">
        <v>5898</v>
      </c>
      <c r="JA70" s="50">
        <v>0.4</v>
      </c>
      <c r="JB70" s="40" t="s">
        <v>5898</v>
      </c>
      <c r="JC70" s="40" t="s">
        <v>5898</v>
      </c>
      <c r="JD70" s="40" t="s">
        <v>5898</v>
      </c>
      <c r="JE70" s="40">
        <v>0.23</v>
      </c>
      <c r="JF70" s="40" t="s">
        <v>5898</v>
      </c>
      <c r="JG70" s="40" t="s">
        <v>5898</v>
      </c>
      <c r="JH70" s="40" t="s">
        <v>5898</v>
      </c>
      <c r="JI70" s="40">
        <v>0.23</v>
      </c>
      <c r="JJ70" s="40" t="s">
        <v>5898</v>
      </c>
      <c r="JK70" s="40" t="s">
        <v>5898</v>
      </c>
      <c r="JL70" s="40" t="s">
        <v>5898</v>
      </c>
      <c r="JM70" s="40">
        <v>0.22</v>
      </c>
      <c r="JN70" s="40" t="s">
        <v>5898</v>
      </c>
      <c r="JO70" s="40" t="s">
        <v>5898</v>
      </c>
      <c r="JP70" s="40" t="s">
        <v>5898</v>
      </c>
      <c r="JQ70" s="40">
        <v>0.2</v>
      </c>
      <c r="JR70" s="40" t="s">
        <v>5898</v>
      </c>
      <c r="JS70" s="40" t="s">
        <v>5898</v>
      </c>
      <c r="JT70" s="40" t="s">
        <v>5898</v>
      </c>
      <c r="JU70" s="40">
        <v>0.2</v>
      </c>
      <c r="JV70" s="40" t="s">
        <v>5898</v>
      </c>
      <c r="JW70" s="40" t="s">
        <v>5898</v>
      </c>
      <c r="JX70" s="40" t="s">
        <v>5898</v>
      </c>
      <c r="JY70" s="40">
        <v>0.18</v>
      </c>
      <c r="JZ70" s="40" t="s">
        <v>5898</v>
      </c>
      <c r="KA70" s="40" t="s">
        <v>5898</v>
      </c>
      <c r="KB70" s="40" t="s">
        <v>5898</v>
      </c>
      <c r="KC70" s="40">
        <v>0.18</v>
      </c>
      <c r="KD70" s="40" t="s">
        <v>5898</v>
      </c>
      <c r="KE70" s="40" t="s">
        <v>5898</v>
      </c>
      <c r="KF70" s="40" t="s">
        <v>5898</v>
      </c>
      <c r="KG70" s="40">
        <v>0.16</v>
      </c>
      <c r="KH70" s="40" t="s">
        <v>5898</v>
      </c>
      <c r="KI70" s="40" t="s">
        <v>5898</v>
      </c>
      <c r="KJ70" s="40" t="s">
        <v>5898</v>
      </c>
      <c r="KK70" s="40">
        <v>0.16</v>
      </c>
      <c r="KL70" s="40" t="s">
        <v>5898</v>
      </c>
      <c r="KM70" s="40" t="s">
        <v>5898</v>
      </c>
      <c r="KN70" s="40" t="s">
        <v>5898</v>
      </c>
    </row>
    <row r="71" spans="1:300" x14ac:dyDescent="0.15">
      <c r="A71" s="53">
        <f>'2015年报分红率'!T73</f>
        <v>68</v>
      </c>
      <c r="B71" s="40" t="str">
        <f>'2015年报分红率'!U73</f>
        <v>600269.SH</v>
      </c>
      <c r="C71" s="40" t="str">
        <f>'2015年报分红率'!V73</f>
        <v>赣粤高速</v>
      </c>
      <c r="D71" s="40" t="str">
        <f>[1]!EM_S_IPO_LISTEDDATE(B71)</f>
        <v>2000-05-18</v>
      </c>
      <c r="E71" s="166">
        <v>16</v>
      </c>
      <c r="F71" s="56">
        <v>5.33</v>
      </c>
      <c r="G71" s="56">
        <v>7.44</v>
      </c>
      <c r="H71" s="157">
        <v>2.5853658536585368E-2</v>
      </c>
      <c r="I71" s="158">
        <v>1.3229646697388634E-2</v>
      </c>
      <c r="J71" s="159">
        <v>1.9172709396180855E-2</v>
      </c>
      <c r="K71" s="154">
        <v>0.42</v>
      </c>
      <c r="L71" s="155" t="s">
        <v>5898</v>
      </c>
      <c r="M71" s="155" t="s">
        <v>5898</v>
      </c>
      <c r="N71" s="155" t="s">
        <v>5898</v>
      </c>
      <c r="O71" s="155">
        <v>0.182</v>
      </c>
      <c r="P71" s="155" t="s">
        <v>5898</v>
      </c>
      <c r="Q71" s="155" t="s">
        <v>5898</v>
      </c>
      <c r="R71" s="155" t="s">
        <v>5898</v>
      </c>
      <c r="S71" s="155">
        <v>6.9999999999999993E-2</v>
      </c>
      <c r="T71" s="155" t="s">
        <v>5898</v>
      </c>
      <c r="U71" s="155" t="s">
        <v>5898</v>
      </c>
      <c r="V71" s="155" t="s">
        <v>5898</v>
      </c>
      <c r="W71" s="155">
        <v>5.5999999999999994E-2</v>
      </c>
      <c r="X71" s="155" t="s">
        <v>5898</v>
      </c>
      <c r="Y71" s="155" t="s">
        <v>5898</v>
      </c>
      <c r="Z71" s="155" t="s">
        <v>5898</v>
      </c>
      <c r="AA71" s="155">
        <v>4.1999999999999996E-2</v>
      </c>
      <c r="AB71" s="155" t="s">
        <v>5898</v>
      </c>
      <c r="AC71" s="155" t="s">
        <v>5898</v>
      </c>
      <c r="AD71" s="155" t="s">
        <v>5898</v>
      </c>
      <c r="AE71" s="155">
        <v>6.9999999999999993E-2</v>
      </c>
      <c r="AF71" s="155" t="s">
        <v>5898</v>
      </c>
      <c r="AG71" s="155" t="s">
        <v>5898</v>
      </c>
      <c r="AH71" s="155" t="s">
        <v>5898</v>
      </c>
      <c r="AI71" s="155">
        <v>0.11</v>
      </c>
      <c r="AJ71" s="155" t="s">
        <v>5898</v>
      </c>
      <c r="AK71" s="155" t="s">
        <v>5898</v>
      </c>
      <c r="AL71" s="155" t="s">
        <v>5898</v>
      </c>
      <c r="AM71" s="155">
        <v>0.13</v>
      </c>
      <c r="AN71" s="155" t="s">
        <v>5898</v>
      </c>
      <c r="AO71" s="155" t="s">
        <v>5898</v>
      </c>
      <c r="AP71" s="155" t="s">
        <v>5898</v>
      </c>
      <c r="AQ71" s="155">
        <v>0.12</v>
      </c>
      <c r="AR71" s="155" t="s">
        <v>5898</v>
      </c>
      <c r="AS71" s="155" t="s">
        <v>5898</v>
      </c>
      <c r="AT71" s="155" t="s">
        <v>5898</v>
      </c>
      <c r="AU71" s="155">
        <v>0.17799999999999999</v>
      </c>
      <c r="AV71" s="155" t="s">
        <v>5898</v>
      </c>
      <c r="AW71" s="155" t="s">
        <v>5898</v>
      </c>
      <c r="AX71" s="140" t="s">
        <v>5898</v>
      </c>
      <c r="AY71" s="154">
        <v>1.4</v>
      </c>
      <c r="AZ71" s="155">
        <v>1.4</v>
      </c>
      <c r="BA71" s="155">
        <v>1.4</v>
      </c>
      <c r="BB71" s="155">
        <v>1.4</v>
      </c>
      <c r="BC71" s="155">
        <v>1.4</v>
      </c>
      <c r="BD71" s="155">
        <v>1.4</v>
      </c>
      <c r="BE71" s="155">
        <v>1.4</v>
      </c>
      <c r="BF71" s="155">
        <v>1.4</v>
      </c>
      <c r="BG71" s="155">
        <v>1.4</v>
      </c>
      <c r="BH71" s="155">
        <v>1.4</v>
      </c>
      <c r="BI71" s="155">
        <v>1.4</v>
      </c>
      <c r="BJ71" s="155">
        <v>1.4</v>
      </c>
      <c r="BK71" s="155">
        <v>1.4</v>
      </c>
      <c r="BL71" s="155">
        <v>1.4</v>
      </c>
      <c r="BM71" s="155">
        <v>1.4</v>
      </c>
      <c r="BN71" s="155">
        <v>1.4</v>
      </c>
      <c r="BO71" s="155">
        <v>1.4</v>
      </c>
      <c r="BP71" s="155">
        <v>1.4</v>
      </c>
      <c r="BQ71" s="155">
        <v>1.4</v>
      </c>
      <c r="BR71" s="155">
        <v>1.4</v>
      </c>
      <c r="BS71" s="155">
        <v>1.4</v>
      </c>
      <c r="BT71" s="155">
        <v>1.4</v>
      </c>
      <c r="BU71" s="155">
        <v>1.4</v>
      </c>
      <c r="BV71" s="155">
        <v>1.4</v>
      </c>
      <c r="BW71" s="155">
        <v>1</v>
      </c>
      <c r="BX71" s="155">
        <v>1</v>
      </c>
      <c r="BY71" s="155">
        <v>1</v>
      </c>
      <c r="BZ71" s="155">
        <v>1</v>
      </c>
      <c r="CA71" s="155">
        <v>1</v>
      </c>
      <c r="CB71" s="155">
        <v>1</v>
      </c>
      <c r="CC71" s="155">
        <v>1</v>
      </c>
      <c r="CD71" s="155">
        <v>1</v>
      </c>
      <c r="CE71" s="155">
        <v>1</v>
      </c>
      <c r="CF71" s="155">
        <v>1</v>
      </c>
      <c r="CG71" s="155">
        <v>1</v>
      </c>
      <c r="CH71" s="155">
        <v>1</v>
      </c>
      <c r="CI71" s="155">
        <v>1</v>
      </c>
      <c r="CJ71" s="155">
        <v>1</v>
      </c>
      <c r="CK71" s="155">
        <v>1</v>
      </c>
      <c r="CL71" s="156">
        <v>1</v>
      </c>
      <c r="CM71" s="145" t="s">
        <v>5898</v>
      </c>
      <c r="CN71" s="146" t="s">
        <v>5898</v>
      </c>
      <c r="CO71" s="146" t="s">
        <v>5898</v>
      </c>
      <c r="CP71" s="146" t="s">
        <v>5898</v>
      </c>
      <c r="CQ71" s="146" t="s">
        <v>5898</v>
      </c>
      <c r="CR71" s="146" t="s">
        <v>5898</v>
      </c>
      <c r="CS71" s="146" t="s">
        <v>5898</v>
      </c>
      <c r="CT71" s="146" t="s">
        <v>5898</v>
      </c>
      <c r="CU71" s="146" t="s">
        <v>5898</v>
      </c>
      <c r="CV71" s="146" t="s">
        <v>5898</v>
      </c>
      <c r="CW71" s="146" t="s">
        <v>5898</v>
      </c>
      <c r="CX71" s="146" t="s">
        <v>5898</v>
      </c>
      <c r="CY71" s="146" t="s">
        <v>5898</v>
      </c>
      <c r="CZ71" s="146" t="s">
        <v>5898</v>
      </c>
      <c r="DA71" s="146" t="s">
        <v>5898</v>
      </c>
      <c r="DB71" s="146" t="s">
        <v>5898</v>
      </c>
      <c r="DC71" s="146" t="s">
        <v>5898</v>
      </c>
      <c r="DD71" s="146" t="s">
        <v>5898</v>
      </c>
      <c r="DE71" s="146" t="s">
        <v>5898</v>
      </c>
      <c r="DF71" s="146" t="s">
        <v>5898</v>
      </c>
      <c r="DG71" s="146" t="s">
        <v>5898</v>
      </c>
      <c r="DH71" s="146" t="s">
        <v>5898</v>
      </c>
      <c r="DI71" s="146" t="s">
        <v>5898</v>
      </c>
      <c r="DJ71" s="146" t="s">
        <v>5898</v>
      </c>
      <c r="DK71" s="146">
        <v>0.4</v>
      </c>
      <c r="DL71" s="146" t="s">
        <v>5898</v>
      </c>
      <c r="DM71" s="146" t="s">
        <v>5898</v>
      </c>
      <c r="DN71" s="146" t="s">
        <v>5898</v>
      </c>
      <c r="DO71" s="146" t="s">
        <v>5898</v>
      </c>
      <c r="DP71" s="146" t="s">
        <v>5898</v>
      </c>
      <c r="DQ71" s="146" t="s">
        <v>5898</v>
      </c>
      <c r="DR71" s="146" t="s">
        <v>5898</v>
      </c>
      <c r="DS71" s="146" t="s">
        <v>5898</v>
      </c>
      <c r="DT71" s="146" t="s">
        <v>5898</v>
      </c>
      <c r="DU71" s="146" t="s">
        <v>5898</v>
      </c>
      <c r="DV71" s="146" t="s">
        <v>5898</v>
      </c>
      <c r="DW71" s="146" t="s">
        <v>5898</v>
      </c>
      <c r="DX71" s="146" t="s">
        <v>5898</v>
      </c>
      <c r="DY71" s="146" t="s">
        <v>5898</v>
      </c>
      <c r="DZ71" s="147" t="s">
        <v>5898</v>
      </c>
      <c r="EA71" s="131">
        <v>4.0106951871657748E-2</v>
      </c>
      <c r="EB71" s="135">
        <v>2.7659574468085105E-2</v>
      </c>
      <c r="EC71" s="135">
        <v>1.5974440894568693E-2</v>
      </c>
      <c r="ED71" s="135">
        <v>1.0050251256281407E-2</v>
      </c>
      <c r="EE71" s="135">
        <v>7.9155672823218986E-3</v>
      </c>
      <c r="EF71" s="135">
        <v>1.1363636363636364E-2</v>
      </c>
      <c r="EG71" s="135">
        <v>1.397712833545108E-2</v>
      </c>
      <c r="EH71" s="135">
        <v>2.1241830065359478E-2</v>
      </c>
      <c r="EI71" s="135">
        <v>1.00418410041841E-2</v>
      </c>
      <c r="EJ71" s="135">
        <v>3.3395872420262665E-2</v>
      </c>
      <c r="EK71" s="123">
        <v>4.0106951871657748E-2</v>
      </c>
      <c r="EL71" s="124">
        <v>0</v>
      </c>
      <c r="EM71" s="124">
        <v>0</v>
      </c>
      <c r="EN71" s="124">
        <v>0</v>
      </c>
      <c r="EO71" s="124">
        <v>2.7659574468085105E-2</v>
      </c>
      <c r="EP71" s="124">
        <v>0</v>
      </c>
      <c r="EQ71" s="124">
        <v>0</v>
      </c>
      <c r="ER71" s="124">
        <v>0</v>
      </c>
      <c r="ES71" s="124">
        <v>1.5974440894568693E-2</v>
      </c>
      <c r="ET71" s="124">
        <v>0</v>
      </c>
      <c r="EU71" s="124">
        <v>0</v>
      </c>
      <c r="EV71" s="124">
        <v>0</v>
      </c>
      <c r="EW71" s="124">
        <v>1.0050251256281407E-2</v>
      </c>
      <c r="EX71" s="124">
        <v>0</v>
      </c>
      <c r="EY71" s="124">
        <v>0</v>
      </c>
      <c r="EZ71" s="124">
        <v>0</v>
      </c>
      <c r="FA71" s="124">
        <v>7.9155672823218986E-3</v>
      </c>
      <c r="FB71" s="124">
        <v>0</v>
      </c>
      <c r="FC71" s="124">
        <v>0</v>
      </c>
      <c r="FD71" s="124">
        <v>0</v>
      </c>
      <c r="FE71" s="124">
        <v>1.1363636363636364E-2</v>
      </c>
      <c r="FF71" s="124">
        <v>0</v>
      </c>
      <c r="FG71" s="124">
        <v>0</v>
      </c>
      <c r="FH71" s="124">
        <v>0</v>
      </c>
      <c r="FI71" s="124">
        <v>1.397712833545108E-2</v>
      </c>
      <c r="FJ71" s="124">
        <v>0</v>
      </c>
      <c r="FK71" s="124">
        <v>0</v>
      </c>
      <c r="FL71" s="124">
        <v>0</v>
      </c>
      <c r="FM71" s="124">
        <v>2.1241830065359478E-2</v>
      </c>
      <c r="FN71" s="124">
        <v>0</v>
      </c>
      <c r="FO71" s="124">
        <v>0</v>
      </c>
      <c r="FP71" s="124">
        <v>0</v>
      </c>
      <c r="FQ71" s="124">
        <v>1.00418410041841E-2</v>
      </c>
      <c r="FR71" s="124">
        <v>0</v>
      </c>
      <c r="FS71" s="124">
        <v>0</v>
      </c>
      <c r="FT71" s="124">
        <v>0</v>
      </c>
      <c r="FU71" s="124">
        <v>3.3395872420262665E-2</v>
      </c>
      <c r="FV71" s="124">
        <v>0</v>
      </c>
      <c r="FW71" s="124">
        <v>0</v>
      </c>
      <c r="FX71" s="125">
        <v>0</v>
      </c>
      <c r="FY71" s="50" t="s">
        <v>5909</v>
      </c>
      <c r="FZ71" s="88" t="s">
        <v>5898</v>
      </c>
      <c r="GA71" s="88" t="s">
        <v>6398</v>
      </c>
      <c r="GB71" s="88" t="s">
        <v>5898</v>
      </c>
      <c r="GC71" s="88" t="s">
        <v>6281</v>
      </c>
      <c r="GD71" s="88" t="s">
        <v>5898</v>
      </c>
      <c r="GE71" s="88" t="s">
        <v>6408</v>
      </c>
      <c r="GF71" s="88" t="s">
        <v>5898</v>
      </c>
      <c r="GG71" s="88" t="s">
        <v>6255</v>
      </c>
      <c r="GH71" s="88" t="s">
        <v>5898</v>
      </c>
      <c r="GI71" s="88" t="s">
        <v>6419</v>
      </c>
      <c r="GJ71" s="88" t="s">
        <v>5898</v>
      </c>
      <c r="GK71" s="88" t="s">
        <v>6241</v>
      </c>
      <c r="GL71" s="88" t="s">
        <v>5898</v>
      </c>
      <c r="GM71" s="88" t="s">
        <v>6465</v>
      </c>
      <c r="GN71" s="88" t="s">
        <v>5898</v>
      </c>
      <c r="GO71" s="88" t="s">
        <v>5987</v>
      </c>
      <c r="GP71" s="88" t="s">
        <v>5898</v>
      </c>
      <c r="GQ71" s="88" t="s">
        <v>6521</v>
      </c>
      <c r="GR71" s="88" t="s">
        <v>5898</v>
      </c>
      <c r="GS71" s="88" t="s">
        <v>6006</v>
      </c>
      <c r="GT71" s="88" t="s">
        <v>5898</v>
      </c>
      <c r="GU71" s="88" t="s">
        <v>6494</v>
      </c>
      <c r="GV71" s="88" t="s">
        <v>5898</v>
      </c>
      <c r="GW71" s="88" t="s">
        <v>6282</v>
      </c>
      <c r="GX71" s="88" t="s">
        <v>5898</v>
      </c>
      <c r="GY71" s="88" t="s">
        <v>6432</v>
      </c>
      <c r="GZ71" s="88" t="s">
        <v>5898</v>
      </c>
      <c r="HA71" s="88" t="s">
        <v>6240</v>
      </c>
      <c r="HB71" s="88" t="s">
        <v>5898</v>
      </c>
      <c r="HC71" s="88" t="s">
        <v>6423</v>
      </c>
      <c r="HD71" s="88" t="s">
        <v>5898</v>
      </c>
      <c r="HE71" s="88" t="s">
        <v>6283</v>
      </c>
      <c r="HF71" s="88" t="s">
        <v>5898</v>
      </c>
      <c r="HG71" s="88" t="s">
        <v>6468</v>
      </c>
      <c r="HH71" s="88" t="s">
        <v>5898</v>
      </c>
      <c r="HI71" s="88" t="s">
        <v>6059</v>
      </c>
      <c r="HJ71" s="88" t="s">
        <v>5898</v>
      </c>
      <c r="HK71" s="88" t="s">
        <v>6543</v>
      </c>
      <c r="HL71" s="88" t="s">
        <v>5898</v>
      </c>
      <c r="HM71" s="89">
        <v>7.48</v>
      </c>
      <c r="HN71" s="90" t="s">
        <v>5898</v>
      </c>
      <c r="HO71" s="90">
        <v>11.16</v>
      </c>
      <c r="HP71" s="90" t="s">
        <v>5898</v>
      </c>
      <c r="HQ71" s="90">
        <v>4.7</v>
      </c>
      <c r="HR71" s="90" t="s">
        <v>5898</v>
      </c>
      <c r="HS71" s="90">
        <v>2.75</v>
      </c>
      <c r="HT71" s="90" t="s">
        <v>5898</v>
      </c>
      <c r="HU71" s="90">
        <v>3.13</v>
      </c>
      <c r="HV71" s="90" t="s">
        <v>5898</v>
      </c>
      <c r="HW71" s="90">
        <v>3.23</v>
      </c>
      <c r="HX71" s="90" t="s">
        <v>5898</v>
      </c>
      <c r="HY71" s="90">
        <v>3.98</v>
      </c>
      <c r="HZ71" s="90" t="s">
        <v>5898</v>
      </c>
      <c r="IA71" s="90">
        <v>3.96</v>
      </c>
      <c r="IB71" s="90" t="s">
        <v>5898</v>
      </c>
      <c r="IC71" s="90">
        <v>3.79</v>
      </c>
      <c r="ID71" s="90" t="s">
        <v>5898</v>
      </c>
      <c r="IE71" s="90">
        <v>5.53</v>
      </c>
      <c r="IF71" s="90" t="s">
        <v>5898</v>
      </c>
      <c r="IG71" s="90">
        <v>4.4000000000000004</v>
      </c>
      <c r="IH71" s="90" t="s">
        <v>5898</v>
      </c>
      <c r="II71" s="90">
        <v>4.3099999999999996</v>
      </c>
      <c r="IJ71" s="90" t="s">
        <v>5898</v>
      </c>
      <c r="IK71" s="90">
        <v>7.87</v>
      </c>
      <c r="IL71" s="90" t="s">
        <v>5898</v>
      </c>
      <c r="IM71" s="90">
        <v>7.92</v>
      </c>
      <c r="IN71" s="90" t="s">
        <v>5898</v>
      </c>
      <c r="IO71" s="90">
        <v>6.12</v>
      </c>
      <c r="IP71" s="90" t="s">
        <v>5898</v>
      </c>
      <c r="IQ71" s="90">
        <v>6.59</v>
      </c>
      <c r="IR71" s="90" t="s">
        <v>5898</v>
      </c>
      <c r="IS71" s="90">
        <v>11.95</v>
      </c>
      <c r="IT71" s="90" t="s">
        <v>5898</v>
      </c>
      <c r="IU71" s="90">
        <v>10.9</v>
      </c>
      <c r="IV71" s="90" t="s">
        <v>5898</v>
      </c>
      <c r="IW71" s="90">
        <v>5.33</v>
      </c>
      <c r="IX71" s="90" t="s">
        <v>5898</v>
      </c>
      <c r="IY71" s="90">
        <v>6.04</v>
      </c>
      <c r="IZ71" s="103" t="s">
        <v>5898</v>
      </c>
      <c r="JA71" s="50">
        <v>0.3</v>
      </c>
      <c r="JB71" s="40" t="s">
        <v>5898</v>
      </c>
      <c r="JC71" s="40" t="s">
        <v>5898</v>
      </c>
      <c r="JD71" s="40" t="s">
        <v>5898</v>
      </c>
      <c r="JE71" s="40">
        <v>0.13</v>
      </c>
      <c r="JF71" s="40" t="s">
        <v>5898</v>
      </c>
      <c r="JG71" s="40" t="s">
        <v>5898</v>
      </c>
      <c r="JH71" s="40" t="s">
        <v>5898</v>
      </c>
      <c r="JI71" s="40">
        <v>0.05</v>
      </c>
      <c r="JJ71" s="40" t="s">
        <v>5898</v>
      </c>
      <c r="JK71" s="40" t="s">
        <v>5898</v>
      </c>
      <c r="JL71" s="40" t="s">
        <v>5898</v>
      </c>
      <c r="JM71" s="40">
        <v>0.04</v>
      </c>
      <c r="JN71" s="40" t="s">
        <v>5898</v>
      </c>
      <c r="JO71" s="40" t="s">
        <v>5898</v>
      </c>
      <c r="JP71" s="40" t="s">
        <v>5898</v>
      </c>
      <c r="JQ71" s="40">
        <v>0.03</v>
      </c>
      <c r="JR71" s="40" t="s">
        <v>5898</v>
      </c>
      <c r="JS71" s="40" t="s">
        <v>5898</v>
      </c>
      <c r="JT71" s="40" t="s">
        <v>5898</v>
      </c>
      <c r="JU71" s="40">
        <v>0.05</v>
      </c>
      <c r="JV71" s="40" t="s">
        <v>5898</v>
      </c>
      <c r="JW71" s="40" t="s">
        <v>5898</v>
      </c>
      <c r="JX71" s="40" t="s">
        <v>5898</v>
      </c>
      <c r="JY71" s="40">
        <v>0.11</v>
      </c>
      <c r="JZ71" s="40" t="s">
        <v>5898</v>
      </c>
      <c r="KA71" s="40" t="s">
        <v>5898</v>
      </c>
      <c r="KB71" s="40" t="s">
        <v>5898</v>
      </c>
      <c r="KC71" s="40">
        <v>0.13</v>
      </c>
      <c r="KD71" s="40" t="s">
        <v>5898</v>
      </c>
      <c r="KE71" s="40" t="s">
        <v>5898</v>
      </c>
      <c r="KF71" s="40" t="s">
        <v>5898</v>
      </c>
      <c r="KG71" s="40">
        <v>0.12</v>
      </c>
      <c r="KH71" s="40" t="s">
        <v>5898</v>
      </c>
      <c r="KI71" s="40" t="s">
        <v>5898</v>
      </c>
      <c r="KJ71" s="40" t="s">
        <v>5898</v>
      </c>
      <c r="KK71" s="40">
        <v>0.17799999999999999</v>
      </c>
      <c r="KL71" s="40" t="s">
        <v>5898</v>
      </c>
      <c r="KM71" s="40" t="s">
        <v>5898</v>
      </c>
      <c r="KN71" s="40" t="s">
        <v>5898</v>
      </c>
    </row>
    <row r="72" spans="1:300" x14ac:dyDescent="0.15">
      <c r="A72" s="53">
        <f>'2015年报分红率'!T74</f>
        <v>69</v>
      </c>
      <c r="B72" s="40" t="str">
        <f>'2015年报分红率'!U74</f>
        <v>600312.SH</v>
      </c>
      <c r="C72" s="40" t="str">
        <f>'2015年报分红率'!V74</f>
        <v>平高电气</v>
      </c>
      <c r="D72" s="40" t="str">
        <f>[1]!EM_S_IPO_LISTEDDATE(B72)</f>
        <v>2001-02-21</v>
      </c>
      <c r="E72" s="166">
        <v>16</v>
      </c>
      <c r="F72" s="56">
        <v>8.49</v>
      </c>
      <c r="G72" s="56">
        <v>4.7699999999999996</v>
      </c>
      <c r="H72" s="157">
        <v>3.9434628975265014E-2</v>
      </c>
      <c r="I72" s="158">
        <v>2.339622641509434E-2</v>
      </c>
      <c r="J72" s="159">
        <v>2.4081337666283596E-2</v>
      </c>
      <c r="K72" s="154">
        <v>0.44999999999999996</v>
      </c>
      <c r="L72" s="155" t="s">
        <v>5898</v>
      </c>
      <c r="M72" s="155" t="s">
        <v>5898</v>
      </c>
      <c r="N72" s="155" t="s">
        <v>5898</v>
      </c>
      <c r="O72" s="155">
        <v>0.30000000000000004</v>
      </c>
      <c r="P72" s="155" t="s">
        <v>5898</v>
      </c>
      <c r="Q72" s="155" t="s">
        <v>5898</v>
      </c>
      <c r="R72" s="155" t="s">
        <v>5898</v>
      </c>
      <c r="S72" s="155">
        <v>0.255</v>
      </c>
      <c r="T72" s="155" t="s">
        <v>5898</v>
      </c>
      <c r="U72" s="155" t="s">
        <v>5898</v>
      </c>
      <c r="V72" s="155" t="s">
        <v>5898</v>
      </c>
      <c r="W72" s="155">
        <v>0.45299999999999996</v>
      </c>
      <c r="X72" s="155" t="s">
        <v>5898</v>
      </c>
      <c r="Y72" s="155" t="s">
        <v>5898</v>
      </c>
      <c r="Z72" s="155" t="s">
        <v>5898</v>
      </c>
      <c r="AA72" s="155">
        <v>0.30000000000000004</v>
      </c>
      <c r="AB72" s="155" t="s">
        <v>5898</v>
      </c>
      <c r="AC72" s="155" t="s">
        <v>5898</v>
      </c>
      <c r="AD72" s="155" t="s">
        <v>5898</v>
      </c>
      <c r="AE72" s="155">
        <v>0.30000000000000004</v>
      </c>
      <c r="AF72" s="155" t="s">
        <v>5898</v>
      </c>
      <c r="AG72" s="155" t="s">
        <v>5898</v>
      </c>
      <c r="AH72" s="155" t="s">
        <v>5898</v>
      </c>
      <c r="AI72" s="155">
        <v>0.30000000000000004</v>
      </c>
      <c r="AJ72" s="155" t="s">
        <v>5898</v>
      </c>
      <c r="AK72" s="155">
        <v>0</v>
      </c>
      <c r="AL72" s="155" t="s">
        <v>5898</v>
      </c>
      <c r="AM72" s="155">
        <v>0.34500000000000003</v>
      </c>
      <c r="AN72" s="155" t="s">
        <v>5898</v>
      </c>
      <c r="AO72" s="155" t="s">
        <v>5898</v>
      </c>
      <c r="AP72" s="155" t="s">
        <v>5898</v>
      </c>
      <c r="AQ72" s="155">
        <v>0.34500000000000003</v>
      </c>
      <c r="AR72" s="155" t="s">
        <v>5898</v>
      </c>
      <c r="AS72" s="155" t="s">
        <v>5898</v>
      </c>
      <c r="AT72" s="155" t="s">
        <v>5898</v>
      </c>
      <c r="AU72" s="155">
        <v>0.30000000000000004</v>
      </c>
      <c r="AV72" s="155" t="s">
        <v>5898</v>
      </c>
      <c r="AW72" s="155">
        <v>0</v>
      </c>
      <c r="AX72" s="140" t="s">
        <v>5898</v>
      </c>
      <c r="AY72" s="154">
        <v>3</v>
      </c>
      <c r="AZ72" s="155">
        <v>3</v>
      </c>
      <c r="BA72" s="155">
        <v>3</v>
      </c>
      <c r="BB72" s="155">
        <v>3</v>
      </c>
      <c r="BC72" s="155">
        <v>3</v>
      </c>
      <c r="BD72" s="155">
        <v>3</v>
      </c>
      <c r="BE72" s="155">
        <v>3</v>
      </c>
      <c r="BF72" s="155">
        <v>3</v>
      </c>
      <c r="BG72" s="155">
        <v>3</v>
      </c>
      <c r="BH72" s="155">
        <v>3</v>
      </c>
      <c r="BI72" s="155">
        <v>3</v>
      </c>
      <c r="BJ72" s="155">
        <v>3</v>
      </c>
      <c r="BK72" s="155">
        <v>3</v>
      </c>
      <c r="BL72" s="155">
        <v>3</v>
      </c>
      <c r="BM72" s="155">
        <v>3</v>
      </c>
      <c r="BN72" s="155">
        <v>3</v>
      </c>
      <c r="BO72" s="155">
        <v>3</v>
      </c>
      <c r="BP72" s="155">
        <v>3</v>
      </c>
      <c r="BQ72" s="155">
        <v>3</v>
      </c>
      <c r="BR72" s="155">
        <v>3</v>
      </c>
      <c r="BS72" s="155">
        <v>3</v>
      </c>
      <c r="BT72" s="155">
        <v>3</v>
      </c>
      <c r="BU72" s="155">
        <v>3</v>
      </c>
      <c r="BV72" s="155">
        <v>3</v>
      </c>
      <c r="BW72" s="155">
        <v>3</v>
      </c>
      <c r="BX72" s="155">
        <v>3</v>
      </c>
      <c r="BY72" s="155">
        <v>1.5</v>
      </c>
      <c r="BZ72" s="155">
        <v>1.5</v>
      </c>
      <c r="CA72" s="155">
        <v>1.5</v>
      </c>
      <c r="CB72" s="155">
        <v>1.5</v>
      </c>
      <c r="CC72" s="155">
        <v>1.5</v>
      </c>
      <c r="CD72" s="155">
        <v>1.5</v>
      </c>
      <c r="CE72" s="155">
        <v>1.5</v>
      </c>
      <c r="CF72" s="155">
        <v>1.5</v>
      </c>
      <c r="CG72" s="155">
        <v>1.5</v>
      </c>
      <c r="CH72" s="155">
        <v>1.5</v>
      </c>
      <c r="CI72" s="155">
        <v>1.5</v>
      </c>
      <c r="CJ72" s="155">
        <v>1.5</v>
      </c>
      <c r="CK72" s="155">
        <v>1</v>
      </c>
      <c r="CL72" s="156">
        <v>1</v>
      </c>
      <c r="CM72" s="145" t="s">
        <v>5898</v>
      </c>
      <c r="CN72" s="146" t="s">
        <v>5898</v>
      </c>
      <c r="CO72" s="146" t="s">
        <v>5898</v>
      </c>
      <c r="CP72" s="146" t="s">
        <v>5898</v>
      </c>
      <c r="CQ72" s="146" t="s">
        <v>5898</v>
      </c>
      <c r="CR72" s="146" t="s">
        <v>5898</v>
      </c>
      <c r="CS72" s="146" t="s">
        <v>5898</v>
      </c>
      <c r="CT72" s="146" t="s">
        <v>5898</v>
      </c>
      <c r="CU72" s="146" t="s">
        <v>5898</v>
      </c>
      <c r="CV72" s="146" t="s">
        <v>5898</v>
      </c>
      <c r="CW72" s="146" t="s">
        <v>5898</v>
      </c>
      <c r="CX72" s="146" t="s">
        <v>5898</v>
      </c>
      <c r="CY72" s="146" t="s">
        <v>5898</v>
      </c>
      <c r="CZ72" s="146" t="s">
        <v>5898</v>
      </c>
      <c r="DA72" s="146" t="s">
        <v>5898</v>
      </c>
      <c r="DB72" s="146" t="s">
        <v>5898</v>
      </c>
      <c r="DC72" s="146" t="s">
        <v>5898</v>
      </c>
      <c r="DD72" s="146" t="s">
        <v>5898</v>
      </c>
      <c r="DE72" s="146" t="s">
        <v>5898</v>
      </c>
      <c r="DF72" s="146" t="s">
        <v>5898</v>
      </c>
      <c r="DG72" s="146" t="s">
        <v>5898</v>
      </c>
      <c r="DH72" s="146" t="s">
        <v>5898</v>
      </c>
      <c r="DI72" s="146" t="s">
        <v>5898</v>
      </c>
      <c r="DJ72" s="146" t="s">
        <v>5898</v>
      </c>
      <c r="DK72" s="146" t="s">
        <v>5898</v>
      </c>
      <c r="DL72" s="146" t="s">
        <v>5898</v>
      </c>
      <c r="DM72" s="146">
        <v>1</v>
      </c>
      <c r="DN72" s="146" t="s">
        <v>5898</v>
      </c>
      <c r="DO72" s="146" t="s">
        <v>5898</v>
      </c>
      <c r="DP72" s="146" t="s">
        <v>5898</v>
      </c>
      <c r="DQ72" s="146" t="s">
        <v>5898</v>
      </c>
      <c r="DR72" s="146" t="s">
        <v>5898</v>
      </c>
      <c r="DS72" s="146" t="s">
        <v>5898</v>
      </c>
      <c r="DT72" s="146" t="s">
        <v>5898</v>
      </c>
      <c r="DU72" s="146" t="s">
        <v>5898</v>
      </c>
      <c r="DV72" s="146" t="s">
        <v>5898</v>
      </c>
      <c r="DW72" s="146" t="s">
        <v>5898</v>
      </c>
      <c r="DX72" s="146" t="s">
        <v>5898</v>
      </c>
      <c r="DY72" s="146">
        <v>0.5</v>
      </c>
      <c r="DZ72" s="147" t="s">
        <v>5898</v>
      </c>
      <c r="EA72" s="131">
        <v>2.6408450704225352E-2</v>
      </c>
      <c r="EB72" s="135">
        <v>1.9801980198019802E-2</v>
      </c>
      <c r="EC72" s="135">
        <v>2.9109589041095892E-2</v>
      </c>
      <c r="ED72" s="135">
        <v>4.4152046783625727E-2</v>
      </c>
      <c r="EE72" s="135">
        <v>2.6315789473684213E-2</v>
      </c>
      <c r="EF72" s="135">
        <v>1.7953321364452424E-2</v>
      </c>
      <c r="EG72" s="135">
        <v>1.1507479861910242E-2</v>
      </c>
      <c r="EH72" s="135">
        <v>2.948717948717949E-2</v>
      </c>
      <c r="EI72" s="135">
        <v>1.2520413718018509E-2</v>
      </c>
      <c r="EJ72" s="135">
        <v>2.3557126030624265E-2</v>
      </c>
      <c r="EK72" s="123">
        <v>2.6408450704225352E-2</v>
      </c>
      <c r="EL72" s="124">
        <v>0</v>
      </c>
      <c r="EM72" s="124">
        <v>0</v>
      </c>
      <c r="EN72" s="124">
        <v>0</v>
      </c>
      <c r="EO72" s="124">
        <v>1.9801980198019802E-2</v>
      </c>
      <c r="EP72" s="124">
        <v>0</v>
      </c>
      <c r="EQ72" s="124">
        <v>0</v>
      </c>
      <c r="ER72" s="124">
        <v>0</v>
      </c>
      <c r="ES72" s="124">
        <v>2.9109589041095892E-2</v>
      </c>
      <c r="ET72" s="124">
        <v>0</v>
      </c>
      <c r="EU72" s="124">
        <v>0</v>
      </c>
      <c r="EV72" s="124">
        <v>0</v>
      </c>
      <c r="EW72" s="124">
        <v>4.4152046783625727E-2</v>
      </c>
      <c r="EX72" s="124">
        <v>0</v>
      </c>
      <c r="EY72" s="124">
        <v>0</v>
      </c>
      <c r="EZ72" s="124">
        <v>0</v>
      </c>
      <c r="FA72" s="124">
        <v>2.6315789473684213E-2</v>
      </c>
      <c r="FB72" s="124">
        <v>0</v>
      </c>
      <c r="FC72" s="124">
        <v>0</v>
      </c>
      <c r="FD72" s="124">
        <v>0</v>
      </c>
      <c r="FE72" s="124">
        <v>1.7953321364452424E-2</v>
      </c>
      <c r="FF72" s="124">
        <v>0</v>
      </c>
      <c r="FG72" s="124">
        <v>0</v>
      </c>
      <c r="FH72" s="124">
        <v>0</v>
      </c>
      <c r="FI72" s="124">
        <v>1.1507479861910242E-2</v>
      </c>
      <c r="FJ72" s="124">
        <v>0</v>
      </c>
      <c r="FK72" s="124">
        <v>0</v>
      </c>
      <c r="FL72" s="124">
        <v>0</v>
      </c>
      <c r="FM72" s="124">
        <v>2.948717948717949E-2</v>
      </c>
      <c r="FN72" s="124">
        <v>0</v>
      </c>
      <c r="FO72" s="124">
        <v>0</v>
      </c>
      <c r="FP72" s="124">
        <v>0</v>
      </c>
      <c r="FQ72" s="124">
        <v>1.2520413718018509E-2</v>
      </c>
      <c r="FR72" s="124">
        <v>0</v>
      </c>
      <c r="FS72" s="124">
        <v>0</v>
      </c>
      <c r="FT72" s="124">
        <v>0</v>
      </c>
      <c r="FU72" s="124">
        <v>2.3557126030624265E-2</v>
      </c>
      <c r="FV72" s="124">
        <v>0</v>
      </c>
      <c r="FW72" s="124">
        <v>0</v>
      </c>
      <c r="FX72" s="125">
        <v>0</v>
      </c>
      <c r="FY72" s="50" t="s">
        <v>5932</v>
      </c>
      <c r="FZ72" s="88" t="s">
        <v>5898</v>
      </c>
      <c r="GA72" s="88" t="s">
        <v>6378</v>
      </c>
      <c r="GB72" s="88" t="s">
        <v>5898</v>
      </c>
      <c r="GC72" s="88" t="s">
        <v>6069</v>
      </c>
      <c r="GD72" s="88" t="s">
        <v>5898</v>
      </c>
      <c r="GE72" s="88" t="s">
        <v>6611</v>
      </c>
      <c r="GF72" s="88" t="s">
        <v>5898</v>
      </c>
      <c r="GG72" s="88" t="s">
        <v>6255</v>
      </c>
      <c r="GH72" s="88" t="s">
        <v>5898</v>
      </c>
      <c r="GI72" s="88" t="s">
        <v>6586</v>
      </c>
      <c r="GJ72" s="88" t="s">
        <v>5898</v>
      </c>
      <c r="GK72" s="88" t="s">
        <v>6284</v>
      </c>
      <c r="GL72" s="88" t="s">
        <v>5898</v>
      </c>
      <c r="GM72" s="88" t="s">
        <v>6411</v>
      </c>
      <c r="GN72" s="88" t="s">
        <v>5898</v>
      </c>
      <c r="GO72" s="88" t="s">
        <v>6036</v>
      </c>
      <c r="GP72" s="88" t="s">
        <v>5898</v>
      </c>
      <c r="GQ72" s="88" t="s">
        <v>6382</v>
      </c>
      <c r="GR72" s="88" t="s">
        <v>5898</v>
      </c>
      <c r="GS72" s="88" t="s">
        <v>5988</v>
      </c>
      <c r="GT72" s="88" t="s">
        <v>5898</v>
      </c>
      <c r="GU72" s="88" t="s">
        <v>6422</v>
      </c>
      <c r="GV72" s="88" t="s">
        <v>5898</v>
      </c>
      <c r="GW72" s="88" t="s">
        <v>6206</v>
      </c>
      <c r="GX72" s="88" t="s">
        <v>5898</v>
      </c>
      <c r="GY72" s="88" t="s">
        <v>6533</v>
      </c>
      <c r="GZ72" s="88" t="s">
        <v>5898</v>
      </c>
      <c r="HA72" s="88" t="s">
        <v>5990</v>
      </c>
      <c r="HB72" s="88" t="s">
        <v>5898</v>
      </c>
      <c r="HC72" s="88" t="s">
        <v>6423</v>
      </c>
      <c r="HD72" s="88" t="s">
        <v>5898</v>
      </c>
      <c r="HE72" s="88" t="s">
        <v>6265</v>
      </c>
      <c r="HF72" s="88" t="s">
        <v>5898</v>
      </c>
      <c r="HG72" s="88" t="s">
        <v>6416</v>
      </c>
      <c r="HH72" s="88" t="s">
        <v>5898</v>
      </c>
      <c r="HI72" s="88" t="s">
        <v>6133</v>
      </c>
      <c r="HJ72" s="88" t="s">
        <v>5898</v>
      </c>
      <c r="HK72" s="88" t="s">
        <v>6612</v>
      </c>
      <c r="HL72" s="88" t="s">
        <v>5898</v>
      </c>
      <c r="HM72" s="89">
        <v>5.68</v>
      </c>
      <c r="HN72" s="90" t="s">
        <v>5898</v>
      </c>
      <c r="HO72" s="90">
        <v>6.8</v>
      </c>
      <c r="HP72" s="90" t="s">
        <v>5898</v>
      </c>
      <c r="HQ72" s="90">
        <v>5.05</v>
      </c>
      <c r="HR72" s="90" t="s">
        <v>5898</v>
      </c>
      <c r="HS72" s="90">
        <v>2.75</v>
      </c>
      <c r="HT72" s="90" t="s">
        <v>5898</v>
      </c>
      <c r="HU72" s="90">
        <v>2.92</v>
      </c>
      <c r="HV72" s="90" t="s">
        <v>5898</v>
      </c>
      <c r="HW72" s="90">
        <v>2.94</v>
      </c>
      <c r="HX72" s="90" t="s">
        <v>5898</v>
      </c>
      <c r="HY72" s="90">
        <v>3.42</v>
      </c>
      <c r="HZ72" s="90" t="s">
        <v>5898</v>
      </c>
      <c r="IA72" s="90">
        <v>3.74</v>
      </c>
      <c r="IB72" s="90" t="s">
        <v>5898</v>
      </c>
      <c r="IC72" s="90">
        <v>3.8</v>
      </c>
      <c r="ID72" s="90" t="s">
        <v>5898</v>
      </c>
      <c r="IE72" s="90">
        <v>4.71</v>
      </c>
      <c r="IF72" s="90" t="s">
        <v>5898</v>
      </c>
      <c r="IG72" s="90">
        <v>5.57</v>
      </c>
      <c r="IH72" s="90" t="s">
        <v>5898</v>
      </c>
      <c r="II72" s="90">
        <v>5.69</v>
      </c>
      <c r="IJ72" s="90" t="s">
        <v>5898</v>
      </c>
      <c r="IK72" s="90">
        <v>8.69</v>
      </c>
      <c r="IL72" s="90" t="s">
        <v>5898</v>
      </c>
      <c r="IM72" s="90">
        <v>10.94</v>
      </c>
      <c r="IN72" s="90" t="s">
        <v>5898</v>
      </c>
      <c r="IO72" s="90">
        <v>7.8</v>
      </c>
      <c r="IP72" s="90" t="s">
        <v>5898</v>
      </c>
      <c r="IQ72" s="90">
        <v>9.7899999999999991</v>
      </c>
      <c r="IR72" s="90" t="s">
        <v>5898</v>
      </c>
      <c r="IS72" s="90">
        <v>18.37</v>
      </c>
      <c r="IT72" s="90" t="s">
        <v>5898</v>
      </c>
      <c r="IU72" s="90">
        <v>13.87</v>
      </c>
      <c r="IV72" s="90" t="s">
        <v>5898</v>
      </c>
      <c r="IW72" s="90">
        <v>8.49</v>
      </c>
      <c r="IX72" s="90" t="s">
        <v>5898</v>
      </c>
      <c r="IY72" s="90">
        <v>9.82</v>
      </c>
      <c r="IZ72" s="103" t="s">
        <v>5898</v>
      </c>
      <c r="JA72" s="50">
        <v>0.15</v>
      </c>
      <c r="JB72" s="40" t="s">
        <v>5898</v>
      </c>
      <c r="JC72" s="40" t="s">
        <v>5898</v>
      </c>
      <c r="JD72" s="40" t="s">
        <v>5898</v>
      </c>
      <c r="JE72" s="40">
        <v>0.1</v>
      </c>
      <c r="JF72" s="40" t="s">
        <v>5898</v>
      </c>
      <c r="JG72" s="40" t="s">
        <v>5898</v>
      </c>
      <c r="JH72" s="40" t="s">
        <v>5898</v>
      </c>
      <c r="JI72" s="40">
        <v>8.5000000000000006E-2</v>
      </c>
      <c r="JJ72" s="40" t="s">
        <v>5898</v>
      </c>
      <c r="JK72" s="40" t="s">
        <v>5898</v>
      </c>
      <c r="JL72" s="40" t="s">
        <v>5898</v>
      </c>
      <c r="JM72" s="40">
        <v>0.151</v>
      </c>
      <c r="JN72" s="40" t="s">
        <v>5898</v>
      </c>
      <c r="JO72" s="40" t="s">
        <v>5898</v>
      </c>
      <c r="JP72" s="40" t="s">
        <v>5898</v>
      </c>
      <c r="JQ72" s="40">
        <v>0.1</v>
      </c>
      <c r="JR72" s="40" t="s">
        <v>5898</v>
      </c>
      <c r="JS72" s="40" t="s">
        <v>5898</v>
      </c>
      <c r="JT72" s="40" t="s">
        <v>5898</v>
      </c>
      <c r="JU72" s="40">
        <v>0.1</v>
      </c>
      <c r="JV72" s="40" t="s">
        <v>5898</v>
      </c>
      <c r="JW72" s="40" t="s">
        <v>5898</v>
      </c>
      <c r="JX72" s="40" t="s">
        <v>5898</v>
      </c>
      <c r="JY72" s="40">
        <v>0.1</v>
      </c>
      <c r="JZ72" s="40" t="s">
        <v>5898</v>
      </c>
      <c r="KA72" s="40">
        <v>0</v>
      </c>
      <c r="KB72" s="40" t="s">
        <v>5898</v>
      </c>
      <c r="KC72" s="40">
        <v>0.23</v>
      </c>
      <c r="KD72" s="40" t="s">
        <v>5898</v>
      </c>
      <c r="KE72" s="40" t="s">
        <v>5898</v>
      </c>
      <c r="KF72" s="40" t="s">
        <v>5898</v>
      </c>
      <c r="KG72" s="40">
        <v>0.23</v>
      </c>
      <c r="KH72" s="40" t="s">
        <v>5898</v>
      </c>
      <c r="KI72" s="40" t="s">
        <v>5898</v>
      </c>
      <c r="KJ72" s="40" t="s">
        <v>5898</v>
      </c>
      <c r="KK72" s="40">
        <v>0.2</v>
      </c>
      <c r="KL72" s="40" t="s">
        <v>5898</v>
      </c>
      <c r="KM72" s="40">
        <v>0</v>
      </c>
      <c r="KN72" s="40" t="s">
        <v>5898</v>
      </c>
    </row>
    <row r="73" spans="1:300" x14ac:dyDescent="0.15">
      <c r="A73" s="53">
        <f>'2015年报分红率'!T75</f>
        <v>70</v>
      </c>
      <c r="B73" s="40" t="str">
        <f>'2015年报分红率'!U75</f>
        <v>600315.SH</v>
      </c>
      <c r="C73" s="40" t="str">
        <f>'2015年报分红率'!V75</f>
        <v>上海家化</v>
      </c>
      <c r="D73" s="40" t="str">
        <f>[1]!EM_S_IPO_LISTEDDATE(B73)</f>
        <v>2001-03-15</v>
      </c>
      <c r="E73" s="166">
        <v>15</v>
      </c>
      <c r="F73" s="56">
        <v>14.97</v>
      </c>
      <c r="G73" s="56">
        <v>18.23</v>
      </c>
      <c r="H73" s="157">
        <v>1.6977955911823647E-2</v>
      </c>
      <c r="I73" s="158">
        <v>6.915602225530915E-3</v>
      </c>
      <c r="J73" s="159">
        <v>8.6051736206933845E-3</v>
      </c>
      <c r="K73" s="154">
        <v>1.008</v>
      </c>
      <c r="L73" s="155" t="s">
        <v>5898</v>
      </c>
      <c r="M73" s="155" t="s">
        <v>5898</v>
      </c>
      <c r="N73" s="155" t="s">
        <v>5898</v>
      </c>
      <c r="O73" s="155">
        <v>1.008</v>
      </c>
      <c r="P73" s="155" t="s">
        <v>5898</v>
      </c>
      <c r="Q73" s="155" t="s">
        <v>5898</v>
      </c>
      <c r="R73" s="155" t="s">
        <v>5898</v>
      </c>
      <c r="S73" s="155">
        <v>0.1008</v>
      </c>
      <c r="T73" s="155" t="s">
        <v>5898</v>
      </c>
      <c r="U73" s="155" t="s">
        <v>5898</v>
      </c>
      <c r="V73" s="155" t="s">
        <v>5898</v>
      </c>
      <c r="W73" s="155">
        <v>0.1008</v>
      </c>
      <c r="X73" s="155" t="s">
        <v>5898</v>
      </c>
      <c r="Y73" s="155">
        <v>0</v>
      </c>
      <c r="Z73" s="155" t="s">
        <v>5898</v>
      </c>
      <c r="AA73" s="155">
        <v>0</v>
      </c>
      <c r="AB73" s="155" t="s">
        <v>5898</v>
      </c>
      <c r="AC73" s="155" t="s">
        <v>5898</v>
      </c>
      <c r="AD73" s="155" t="s">
        <v>5898</v>
      </c>
      <c r="AE73" s="155">
        <v>0</v>
      </c>
      <c r="AF73" s="155" t="s">
        <v>5898</v>
      </c>
      <c r="AG73" s="155" t="s">
        <v>5898</v>
      </c>
      <c r="AH73" s="155" t="s">
        <v>5898</v>
      </c>
      <c r="AI73" s="155">
        <v>8.4000000000000005E-2</v>
      </c>
      <c r="AJ73" s="155" t="s">
        <v>5898</v>
      </c>
      <c r="AK73" s="155" t="s">
        <v>5898</v>
      </c>
      <c r="AL73" s="155" t="s">
        <v>5898</v>
      </c>
      <c r="AM73" s="155">
        <v>0.13999999999999999</v>
      </c>
      <c r="AN73" s="155" t="s">
        <v>5898</v>
      </c>
      <c r="AO73" s="155" t="s">
        <v>5898</v>
      </c>
      <c r="AP73" s="155" t="s">
        <v>5898</v>
      </c>
      <c r="AQ73" s="155">
        <v>0.1</v>
      </c>
      <c r="AR73" s="155" t="s">
        <v>5898</v>
      </c>
      <c r="AS73" s="155" t="s">
        <v>5898</v>
      </c>
      <c r="AT73" s="155" t="s">
        <v>5898</v>
      </c>
      <c r="AU73" s="155">
        <v>0</v>
      </c>
      <c r="AV73" s="155" t="s">
        <v>5898</v>
      </c>
      <c r="AW73" s="155" t="s">
        <v>5898</v>
      </c>
      <c r="AX73" s="140" t="s">
        <v>5898</v>
      </c>
      <c r="AY73" s="154">
        <v>2.016</v>
      </c>
      <c r="AZ73" s="155">
        <v>2.016</v>
      </c>
      <c r="BA73" s="155">
        <v>2.016</v>
      </c>
      <c r="BB73" s="155">
        <v>2.016</v>
      </c>
      <c r="BC73" s="155">
        <v>2.016</v>
      </c>
      <c r="BD73" s="155">
        <v>2.016</v>
      </c>
      <c r="BE73" s="155">
        <v>2.016</v>
      </c>
      <c r="BF73" s="155">
        <v>2.016</v>
      </c>
      <c r="BG73" s="155">
        <v>2.016</v>
      </c>
      <c r="BH73" s="155">
        <v>2.016</v>
      </c>
      <c r="BI73" s="155">
        <v>2.016</v>
      </c>
      <c r="BJ73" s="155">
        <v>2.016</v>
      </c>
      <c r="BK73" s="155">
        <v>2.016</v>
      </c>
      <c r="BL73" s="155">
        <v>2.016</v>
      </c>
      <c r="BM73" s="155">
        <v>2.016</v>
      </c>
      <c r="BN73" s="155">
        <v>2.016</v>
      </c>
      <c r="BO73" s="155">
        <v>2.016</v>
      </c>
      <c r="BP73" s="155">
        <v>2.016</v>
      </c>
      <c r="BQ73" s="155">
        <v>2.016</v>
      </c>
      <c r="BR73" s="155">
        <v>2.016</v>
      </c>
      <c r="BS73" s="155">
        <v>2.016</v>
      </c>
      <c r="BT73" s="155">
        <v>2.016</v>
      </c>
      <c r="BU73" s="155">
        <v>2.016</v>
      </c>
      <c r="BV73" s="155">
        <v>2.016</v>
      </c>
      <c r="BW73" s="155">
        <v>1.68</v>
      </c>
      <c r="BX73" s="155">
        <v>1.68</v>
      </c>
      <c r="BY73" s="155">
        <v>1.68</v>
      </c>
      <c r="BZ73" s="155">
        <v>1.68</v>
      </c>
      <c r="CA73" s="155">
        <v>1.4</v>
      </c>
      <c r="CB73" s="155">
        <v>1.4</v>
      </c>
      <c r="CC73" s="155">
        <v>1.4</v>
      </c>
      <c r="CD73" s="155">
        <v>1.4</v>
      </c>
      <c r="CE73" s="155">
        <v>1</v>
      </c>
      <c r="CF73" s="155">
        <v>1</v>
      </c>
      <c r="CG73" s="155">
        <v>1</v>
      </c>
      <c r="CH73" s="155">
        <v>1</v>
      </c>
      <c r="CI73" s="155">
        <v>1</v>
      </c>
      <c r="CJ73" s="155">
        <v>1</v>
      </c>
      <c r="CK73" s="155">
        <v>1</v>
      </c>
      <c r="CL73" s="156">
        <v>1</v>
      </c>
      <c r="CM73" s="145" t="s">
        <v>5898</v>
      </c>
      <c r="CN73" s="146" t="s">
        <v>5898</v>
      </c>
      <c r="CO73" s="146" t="s">
        <v>5898</v>
      </c>
      <c r="CP73" s="146" t="s">
        <v>5898</v>
      </c>
      <c r="CQ73" s="146" t="s">
        <v>5898</v>
      </c>
      <c r="CR73" s="146" t="s">
        <v>5898</v>
      </c>
      <c r="CS73" s="146" t="s">
        <v>5898</v>
      </c>
      <c r="CT73" s="146" t="s">
        <v>5898</v>
      </c>
      <c r="CU73" s="146" t="s">
        <v>5898</v>
      </c>
      <c r="CV73" s="146" t="s">
        <v>5898</v>
      </c>
      <c r="CW73" s="146" t="s">
        <v>5898</v>
      </c>
      <c r="CX73" s="146" t="s">
        <v>5898</v>
      </c>
      <c r="CY73" s="146" t="s">
        <v>5898</v>
      </c>
      <c r="CZ73" s="146" t="s">
        <v>5898</v>
      </c>
      <c r="DA73" s="146" t="s">
        <v>5898</v>
      </c>
      <c r="DB73" s="146" t="s">
        <v>5898</v>
      </c>
      <c r="DC73" s="146" t="s">
        <v>5898</v>
      </c>
      <c r="DD73" s="146" t="s">
        <v>5898</v>
      </c>
      <c r="DE73" s="146" t="s">
        <v>5898</v>
      </c>
      <c r="DF73" s="146" t="s">
        <v>5898</v>
      </c>
      <c r="DG73" s="146" t="s">
        <v>5898</v>
      </c>
      <c r="DH73" s="146" t="s">
        <v>5898</v>
      </c>
      <c r="DI73" s="146" t="s">
        <v>5898</v>
      </c>
      <c r="DJ73" s="146" t="s">
        <v>5898</v>
      </c>
      <c r="DK73" s="146">
        <v>0.2</v>
      </c>
      <c r="DL73" s="146" t="s">
        <v>5898</v>
      </c>
      <c r="DM73" s="146" t="s">
        <v>5898</v>
      </c>
      <c r="DN73" s="146" t="s">
        <v>5898</v>
      </c>
      <c r="DO73" s="146">
        <v>0.2</v>
      </c>
      <c r="DP73" s="146" t="s">
        <v>5898</v>
      </c>
      <c r="DQ73" s="146" t="s">
        <v>5898</v>
      </c>
      <c r="DR73" s="146" t="s">
        <v>5898</v>
      </c>
      <c r="DS73" s="146">
        <v>0.4</v>
      </c>
      <c r="DT73" s="146" t="s">
        <v>5898</v>
      </c>
      <c r="DU73" s="146" t="s">
        <v>5898</v>
      </c>
      <c r="DV73" s="146" t="s">
        <v>5898</v>
      </c>
      <c r="DW73" s="146" t="s">
        <v>5898</v>
      </c>
      <c r="DX73" s="146" t="s">
        <v>5898</v>
      </c>
      <c r="DY73" s="146" t="s">
        <v>5898</v>
      </c>
      <c r="DZ73" s="147" t="s">
        <v>5898</v>
      </c>
      <c r="EA73" s="131">
        <v>2.564102564102564E-2</v>
      </c>
      <c r="EB73" s="135">
        <v>3.3692722371967652E-2</v>
      </c>
      <c r="EC73" s="135">
        <v>4.9504950495049506E-3</v>
      </c>
      <c r="ED73" s="135">
        <v>6.8775790921595603E-3</v>
      </c>
      <c r="EE73" s="135">
        <v>0</v>
      </c>
      <c r="EF73" s="135">
        <v>0</v>
      </c>
      <c r="EG73" s="135">
        <v>3.2446463335496431E-3</v>
      </c>
      <c r="EH73" s="135">
        <v>7.2727272727272727E-3</v>
      </c>
      <c r="EI73" s="135">
        <v>4.3725404459991259E-3</v>
      </c>
      <c r="EJ73" s="135">
        <v>0</v>
      </c>
      <c r="EK73" s="123">
        <v>2.564102564102564E-2</v>
      </c>
      <c r="EL73" s="124">
        <v>0</v>
      </c>
      <c r="EM73" s="124">
        <v>0</v>
      </c>
      <c r="EN73" s="124">
        <v>0</v>
      </c>
      <c r="EO73" s="124">
        <v>3.3692722371967652E-2</v>
      </c>
      <c r="EP73" s="124">
        <v>0</v>
      </c>
      <c r="EQ73" s="124">
        <v>0</v>
      </c>
      <c r="ER73" s="124">
        <v>0</v>
      </c>
      <c r="ES73" s="124">
        <v>4.9504950495049506E-3</v>
      </c>
      <c r="ET73" s="124">
        <v>0</v>
      </c>
      <c r="EU73" s="124">
        <v>0</v>
      </c>
      <c r="EV73" s="124">
        <v>0</v>
      </c>
      <c r="EW73" s="124">
        <v>6.8775790921595603E-3</v>
      </c>
      <c r="EX73" s="124">
        <v>0</v>
      </c>
      <c r="EY73" s="124">
        <v>0</v>
      </c>
      <c r="EZ73" s="124">
        <v>0</v>
      </c>
      <c r="FA73" s="124">
        <v>0</v>
      </c>
      <c r="FB73" s="124">
        <v>0</v>
      </c>
      <c r="FC73" s="124">
        <v>0</v>
      </c>
      <c r="FD73" s="124">
        <v>0</v>
      </c>
      <c r="FE73" s="124">
        <v>0</v>
      </c>
      <c r="FF73" s="124">
        <v>0</v>
      </c>
      <c r="FG73" s="124">
        <v>0</v>
      </c>
      <c r="FH73" s="124">
        <v>0</v>
      </c>
      <c r="FI73" s="124">
        <v>3.2446463335496431E-3</v>
      </c>
      <c r="FJ73" s="124">
        <v>0</v>
      </c>
      <c r="FK73" s="124">
        <v>0</v>
      </c>
      <c r="FL73" s="124">
        <v>0</v>
      </c>
      <c r="FM73" s="124">
        <v>7.2727272727272727E-3</v>
      </c>
      <c r="FN73" s="124">
        <v>0</v>
      </c>
      <c r="FO73" s="124">
        <v>0</v>
      </c>
      <c r="FP73" s="124">
        <v>0</v>
      </c>
      <c r="FQ73" s="124">
        <v>4.3725404459991259E-3</v>
      </c>
      <c r="FR73" s="124">
        <v>0</v>
      </c>
      <c r="FS73" s="124">
        <v>0</v>
      </c>
      <c r="FT73" s="124">
        <v>0</v>
      </c>
      <c r="FU73" s="124">
        <v>0</v>
      </c>
      <c r="FV73" s="124">
        <v>0</v>
      </c>
      <c r="FW73" s="124">
        <v>0</v>
      </c>
      <c r="FX73" s="125">
        <v>0</v>
      </c>
      <c r="FY73" s="50" t="s">
        <v>5978</v>
      </c>
      <c r="FZ73" s="88" t="s">
        <v>5898</v>
      </c>
      <c r="GA73" s="88" t="s">
        <v>6613</v>
      </c>
      <c r="GB73" s="88" t="s">
        <v>5898</v>
      </c>
      <c r="GC73" s="88" t="s">
        <v>6091</v>
      </c>
      <c r="GD73" s="88" t="s">
        <v>5898</v>
      </c>
      <c r="GE73" s="88" t="s">
        <v>6614</v>
      </c>
      <c r="GF73" s="88" t="s">
        <v>5898</v>
      </c>
      <c r="GG73" s="88" t="s">
        <v>6285</v>
      </c>
      <c r="GH73" s="88" t="s">
        <v>5898</v>
      </c>
      <c r="GI73" s="88" t="s">
        <v>6535</v>
      </c>
      <c r="GJ73" s="88" t="s">
        <v>5898</v>
      </c>
      <c r="GK73" s="88" t="s">
        <v>6284</v>
      </c>
      <c r="GL73" s="88" t="s">
        <v>5898</v>
      </c>
      <c r="GM73" s="88" t="s">
        <v>6615</v>
      </c>
      <c r="GN73" s="88" t="s">
        <v>5898</v>
      </c>
      <c r="GO73" s="88" t="s">
        <v>6286</v>
      </c>
      <c r="GP73" s="88" t="s">
        <v>5898</v>
      </c>
      <c r="GQ73" s="88" t="s">
        <v>6616</v>
      </c>
      <c r="GR73" s="88" t="s">
        <v>5898</v>
      </c>
      <c r="GS73" s="88" t="s">
        <v>6078</v>
      </c>
      <c r="GT73" s="88" t="s">
        <v>5898</v>
      </c>
      <c r="GU73" s="88" t="s">
        <v>6572</v>
      </c>
      <c r="GV73" s="88" t="s">
        <v>5898</v>
      </c>
      <c r="GW73" s="88" t="s">
        <v>5998</v>
      </c>
      <c r="GX73" s="88" t="s">
        <v>5898</v>
      </c>
      <c r="GY73" s="88" t="s">
        <v>6578</v>
      </c>
      <c r="GZ73" s="88" t="s">
        <v>5898</v>
      </c>
      <c r="HA73" s="88" t="s">
        <v>6287</v>
      </c>
      <c r="HB73" s="88" t="s">
        <v>5898</v>
      </c>
      <c r="HC73" s="88" t="s">
        <v>6515</v>
      </c>
      <c r="HD73" s="88" t="s">
        <v>5898</v>
      </c>
      <c r="HE73" s="88" t="s">
        <v>6040</v>
      </c>
      <c r="HF73" s="88" t="s">
        <v>5898</v>
      </c>
      <c r="HG73" s="88" t="s">
        <v>6617</v>
      </c>
      <c r="HH73" s="88" t="s">
        <v>5898</v>
      </c>
      <c r="HI73" s="88" t="s">
        <v>6083</v>
      </c>
      <c r="HJ73" s="88" t="s">
        <v>5898</v>
      </c>
      <c r="HK73" s="88" t="s">
        <v>6543</v>
      </c>
      <c r="HL73" s="88" t="s">
        <v>5898</v>
      </c>
      <c r="HM73" s="89">
        <v>19.5</v>
      </c>
      <c r="HN73" s="90" t="s">
        <v>5898</v>
      </c>
      <c r="HO73" s="90">
        <v>22.58</v>
      </c>
      <c r="HP73" s="90" t="s">
        <v>5898</v>
      </c>
      <c r="HQ73" s="90">
        <v>14.84</v>
      </c>
      <c r="HR73" s="90" t="s">
        <v>5898</v>
      </c>
      <c r="HS73" s="90">
        <v>13.94</v>
      </c>
      <c r="HT73" s="90" t="s">
        <v>5898</v>
      </c>
      <c r="HU73" s="90">
        <v>10.1</v>
      </c>
      <c r="HV73" s="90" t="s">
        <v>5898</v>
      </c>
      <c r="HW73" s="90">
        <v>9.2200000000000006</v>
      </c>
      <c r="HX73" s="90" t="s">
        <v>5898</v>
      </c>
      <c r="HY73" s="90">
        <v>7.27</v>
      </c>
      <c r="HZ73" s="90" t="s">
        <v>5898</v>
      </c>
      <c r="IA73" s="90">
        <v>7</v>
      </c>
      <c r="IB73" s="90" t="s">
        <v>5898</v>
      </c>
      <c r="IC73" s="90">
        <v>8.35</v>
      </c>
      <c r="ID73" s="90" t="s">
        <v>5898</v>
      </c>
      <c r="IE73" s="90">
        <v>10.15</v>
      </c>
      <c r="IF73" s="90" t="s">
        <v>5898</v>
      </c>
      <c r="IG73" s="90">
        <v>13.63</v>
      </c>
      <c r="IH73" s="90" t="s">
        <v>5898</v>
      </c>
      <c r="II73" s="90">
        <v>10.17</v>
      </c>
      <c r="IJ73" s="90" t="s">
        <v>5898</v>
      </c>
      <c r="IK73" s="90">
        <v>15.41</v>
      </c>
      <c r="IL73" s="90" t="s">
        <v>5898</v>
      </c>
      <c r="IM73" s="90">
        <v>14.69</v>
      </c>
      <c r="IN73" s="90" t="s">
        <v>5898</v>
      </c>
      <c r="IO73" s="90">
        <v>13.75</v>
      </c>
      <c r="IP73" s="90" t="s">
        <v>5898</v>
      </c>
      <c r="IQ73" s="90">
        <v>9.0500000000000007</v>
      </c>
      <c r="IR73" s="90" t="s">
        <v>5898</v>
      </c>
      <c r="IS73" s="90">
        <v>22.87</v>
      </c>
      <c r="IT73" s="90" t="s">
        <v>5898</v>
      </c>
      <c r="IU73" s="90">
        <v>22.79</v>
      </c>
      <c r="IV73" s="90" t="s">
        <v>5898</v>
      </c>
      <c r="IW73" s="90">
        <v>14.97</v>
      </c>
      <c r="IX73" s="90" t="s">
        <v>5898</v>
      </c>
      <c r="IY73" s="90">
        <v>12</v>
      </c>
      <c r="IZ73" s="103" t="s">
        <v>5898</v>
      </c>
      <c r="JA73" s="50">
        <v>0.5</v>
      </c>
      <c r="JB73" s="40" t="s">
        <v>5898</v>
      </c>
      <c r="JC73" s="40" t="s">
        <v>5898</v>
      </c>
      <c r="JD73" s="40" t="s">
        <v>5898</v>
      </c>
      <c r="JE73" s="40">
        <v>0.5</v>
      </c>
      <c r="JF73" s="40" t="s">
        <v>5898</v>
      </c>
      <c r="JG73" s="40" t="s">
        <v>5898</v>
      </c>
      <c r="JH73" s="40" t="s">
        <v>5898</v>
      </c>
      <c r="JI73" s="40">
        <v>0.05</v>
      </c>
      <c r="JJ73" s="40" t="s">
        <v>5898</v>
      </c>
      <c r="JK73" s="40" t="s">
        <v>5898</v>
      </c>
      <c r="JL73" s="40" t="s">
        <v>5898</v>
      </c>
      <c r="JM73" s="40">
        <v>0.05</v>
      </c>
      <c r="JN73" s="40" t="s">
        <v>5898</v>
      </c>
      <c r="JO73" s="40">
        <v>0</v>
      </c>
      <c r="JP73" s="40" t="s">
        <v>5898</v>
      </c>
      <c r="JQ73" s="40">
        <v>0</v>
      </c>
      <c r="JR73" s="40" t="s">
        <v>5898</v>
      </c>
      <c r="JS73" s="40" t="s">
        <v>5898</v>
      </c>
      <c r="JT73" s="40" t="s">
        <v>5898</v>
      </c>
      <c r="JU73" s="40">
        <v>0</v>
      </c>
      <c r="JV73" s="40" t="s">
        <v>5898</v>
      </c>
      <c r="JW73" s="40" t="s">
        <v>5898</v>
      </c>
      <c r="JX73" s="40" t="s">
        <v>5898</v>
      </c>
      <c r="JY73" s="40">
        <v>0.05</v>
      </c>
      <c r="JZ73" s="40" t="s">
        <v>5898</v>
      </c>
      <c r="KA73" s="40" t="s">
        <v>5898</v>
      </c>
      <c r="KB73" s="40" t="s">
        <v>5898</v>
      </c>
      <c r="KC73" s="40">
        <v>0.1</v>
      </c>
      <c r="KD73" s="40" t="s">
        <v>5898</v>
      </c>
      <c r="KE73" s="40" t="s">
        <v>5898</v>
      </c>
      <c r="KF73" s="40" t="s">
        <v>5898</v>
      </c>
      <c r="KG73" s="40">
        <v>0.1</v>
      </c>
      <c r="KH73" s="40" t="s">
        <v>5898</v>
      </c>
      <c r="KI73" s="40" t="s">
        <v>5898</v>
      </c>
      <c r="KJ73" s="40" t="s">
        <v>5898</v>
      </c>
      <c r="KK73" s="40">
        <v>0</v>
      </c>
      <c r="KL73" s="40" t="s">
        <v>5898</v>
      </c>
      <c r="KM73" s="40" t="s">
        <v>5898</v>
      </c>
      <c r="KN73" s="40" t="s">
        <v>5898</v>
      </c>
    </row>
    <row r="74" spans="1:300" x14ac:dyDescent="0.15">
      <c r="A74" s="53">
        <f>'2015年报分红率'!T76</f>
        <v>71</v>
      </c>
      <c r="B74" s="40" t="str">
        <f>'2015年报分红率'!U76</f>
        <v>600337.SH</v>
      </c>
      <c r="C74" s="40" t="str">
        <f>'2015年报分红率'!V76</f>
        <v>美克家居</v>
      </c>
      <c r="D74" s="40" t="str">
        <f>[1]!EM_S_IPO_LISTEDDATE(B74)</f>
        <v>2000-11-27</v>
      </c>
      <c r="E74" s="166">
        <v>15</v>
      </c>
      <c r="F74" s="56">
        <v>18.47</v>
      </c>
      <c r="G74" s="56">
        <v>28.76</v>
      </c>
      <c r="H74" s="157">
        <v>6.3536004331348137E-2</v>
      </c>
      <c r="I74" s="158">
        <v>1.1624942049142328E-2</v>
      </c>
      <c r="J74" s="159">
        <v>1.1611106512520706E-2</v>
      </c>
      <c r="K74" s="154">
        <v>3.4748999999999999</v>
      </c>
      <c r="L74" s="155" t="s">
        <v>5898</v>
      </c>
      <c r="M74" s="155" t="s">
        <v>5898</v>
      </c>
      <c r="N74" s="155" t="s">
        <v>5898</v>
      </c>
      <c r="O74" s="155">
        <v>2.1410999999999998</v>
      </c>
      <c r="P74" s="155" t="s">
        <v>5898</v>
      </c>
      <c r="Q74" s="155" t="s">
        <v>5898</v>
      </c>
      <c r="R74" s="155" t="s">
        <v>5898</v>
      </c>
      <c r="S74" s="155">
        <v>1.7901</v>
      </c>
      <c r="T74" s="155" t="s">
        <v>5898</v>
      </c>
      <c r="U74" s="155" t="s">
        <v>5898</v>
      </c>
      <c r="V74" s="155" t="s">
        <v>5898</v>
      </c>
      <c r="W74" s="155">
        <v>1.6379999999999999</v>
      </c>
      <c r="X74" s="155" t="s">
        <v>5898</v>
      </c>
      <c r="Y74" s="155">
        <v>0</v>
      </c>
      <c r="Z74" s="155" t="s">
        <v>5898</v>
      </c>
      <c r="AA74" s="155">
        <v>0.93599999999999994</v>
      </c>
      <c r="AB74" s="155" t="s">
        <v>5898</v>
      </c>
      <c r="AC74" s="155" t="s">
        <v>5898</v>
      </c>
      <c r="AD74" s="155" t="s">
        <v>5898</v>
      </c>
      <c r="AE74" s="155">
        <v>0.58499999999999996</v>
      </c>
      <c r="AF74" s="155" t="s">
        <v>5898</v>
      </c>
      <c r="AG74" s="155" t="s">
        <v>5898</v>
      </c>
      <c r="AH74" s="155" t="s">
        <v>5898</v>
      </c>
      <c r="AI74" s="155">
        <v>0.62999999999999989</v>
      </c>
      <c r="AJ74" s="155" t="s">
        <v>5898</v>
      </c>
      <c r="AK74" s="155" t="s">
        <v>5898</v>
      </c>
      <c r="AL74" s="155" t="s">
        <v>5898</v>
      </c>
      <c r="AM74" s="155">
        <v>0.24</v>
      </c>
      <c r="AN74" s="155" t="s">
        <v>5898</v>
      </c>
      <c r="AO74" s="155" t="s">
        <v>5898</v>
      </c>
      <c r="AP74" s="155" t="s">
        <v>5898</v>
      </c>
      <c r="AQ74" s="155">
        <v>0.15</v>
      </c>
      <c r="AR74" s="155" t="s">
        <v>5898</v>
      </c>
      <c r="AS74" s="155" t="s">
        <v>5898</v>
      </c>
      <c r="AT74" s="155" t="s">
        <v>5898</v>
      </c>
      <c r="AU74" s="155">
        <v>0.15</v>
      </c>
      <c r="AV74" s="155" t="s">
        <v>5898</v>
      </c>
      <c r="AW74" s="155" t="s">
        <v>5898</v>
      </c>
      <c r="AX74" s="140" t="s">
        <v>5898</v>
      </c>
      <c r="AY74" s="154">
        <v>3.51</v>
      </c>
      <c r="AZ74" s="155">
        <v>3.51</v>
      </c>
      <c r="BA74" s="155">
        <v>3.51</v>
      </c>
      <c r="BB74" s="155">
        <v>3.51</v>
      </c>
      <c r="BC74" s="155">
        <v>3.51</v>
      </c>
      <c r="BD74" s="155">
        <v>3.51</v>
      </c>
      <c r="BE74" s="155">
        <v>3.51</v>
      </c>
      <c r="BF74" s="155">
        <v>3.51</v>
      </c>
      <c r="BG74" s="155">
        <v>3.51</v>
      </c>
      <c r="BH74" s="155">
        <v>3.51</v>
      </c>
      <c r="BI74" s="155">
        <v>3.51</v>
      </c>
      <c r="BJ74" s="155">
        <v>3.51</v>
      </c>
      <c r="BK74" s="155">
        <v>2.34</v>
      </c>
      <c r="BL74" s="155">
        <v>2.34</v>
      </c>
      <c r="BM74" s="155">
        <v>2.34</v>
      </c>
      <c r="BN74" s="155">
        <v>2.34</v>
      </c>
      <c r="BO74" s="155">
        <v>2.34</v>
      </c>
      <c r="BP74" s="155">
        <v>2.34</v>
      </c>
      <c r="BQ74" s="155">
        <v>2.34</v>
      </c>
      <c r="BR74" s="155">
        <v>2.34</v>
      </c>
      <c r="BS74" s="155">
        <v>2.34</v>
      </c>
      <c r="BT74" s="155">
        <v>2.34</v>
      </c>
      <c r="BU74" s="155">
        <v>2.34</v>
      </c>
      <c r="BV74" s="155">
        <v>2.34</v>
      </c>
      <c r="BW74" s="155">
        <v>1.7999999999999998</v>
      </c>
      <c r="BX74" s="155">
        <v>1.7999999999999998</v>
      </c>
      <c r="BY74" s="155">
        <v>1.7999999999999998</v>
      </c>
      <c r="BZ74" s="155">
        <v>1.7999999999999998</v>
      </c>
      <c r="CA74" s="155">
        <v>1.2</v>
      </c>
      <c r="CB74" s="155">
        <v>1.2</v>
      </c>
      <c r="CC74" s="155">
        <v>1.2</v>
      </c>
      <c r="CD74" s="155">
        <v>1.2</v>
      </c>
      <c r="CE74" s="155">
        <v>1</v>
      </c>
      <c r="CF74" s="155">
        <v>1</v>
      </c>
      <c r="CG74" s="155">
        <v>1</v>
      </c>
      <c r="CH74" s="155">
        <v>1</v>
      </c>
      <c r="CI74" s="155">
        <v>1</v>
      </c>
      <c r="CJ74" s="155">
        <v>1</v>
      </c>
      <c r="CK74" s="155">
        <v>1</v>
      </c>
      <c r="CL74" s="156">
        <v>1</v>
      </c>
      <c r="CM74" s="145" t="s">
        <v>5898</v>
      </c>
      <c r="CN74" s="146" t="s">
        <v>5898</v>
      </c>
      <c r="CO74" s="146" t="s">
        <v>5898</v>
      </c>
      <c r="CP74" s="146" t="s">
        <v>5898</v>
      </c>
      <c r="CQ74" s="146" t="s">
        <v>5898</v>
      </c>
      <c r="CR74" s="146" t="s">
        <v>5898</v>
      </c>
      <c r="CS74" s="146" t="s">
        <v>5898</v>
      </c>
      <c r="CT74" s="146" t="s">
        <v>5898</v>
      </c>
      <c r="CU74" s="146" t="s">
        <v>5898</v>
      </c>
      <c r="CV74" s="146" t="s">
        <v>5898</v>
      </c>
      <c r="CW74" s="146" t="s">
        <v>5898</v>
      </c>
      <c r="CX74" s="146" t="s">
        <v>5898</v>
      </c>
      <c r="CY74" s="146">
        <v>0.5</v>
      </c>
      <c r="CZ74" s="146" t="s">
        <v>5898</v>
      </c>
      <c r="DA74" s="146" t="s">
        <v>5898</v>
      </c>
      <c r="DB74" s="146" t="s">
        <v>5898</v>
      </c>
      <c r="DC74" s="146" t="s">
        <v>5898</v>
      </c>
      <c r="DD74" s="146" t="s">
        <v>5898</v>
      </c>
      <c r="DE74" s="146" t="s">
        <v>5898</v>
      </c>
      <c r="DF74" s="146" t="s">
        <v>5898</v>
      </c>
      <c r="DG74" s="146" t="s">
        <v>5898</v>
      </c>
      <c r="DH74" s="146" t="s">
        <v>5898</v>
      </c>
      <c r="DI74" s="146" t="s">
        <v>5898</v>
      </c>
      <c r="DJ74" s="146" t="s">
        <v>5898</v>
      </c>
      <c r="DK74" s="146">
        <v>0.3</v>
      </c>
      <c r="DL74" s="146" t="s">
        <v>5898</v>
      </c>
      <c r="DM74" s="146" t="s">
        <v>5898</v>
      </c>
      <c r="DN74" s="146" t="s">
        <v>5898</v>
      </c>
      <c r="DO74" s="146">
        <v>0.5</v>
      </c>
      <c r="DP74" s="146" t="s">
        <v>5898</v>
      </c>
      <c r="DQ74" s="146" t="s">
        <v>5898</v>
      </c>
      <c r="DR74" s="146" t="s">
        <v>5898</v>
      </c>
      <c r="DS74" s="146">
        <v>0.2</v>
      </c>
      <c r="DT74" s="146" t="s">
        <v>5898</v>
      </c>
      <c r="DU74" s="146" t="s">
        <v>5898</v>
      </c>
      <c r="DV74" s="146" t="s">
        <v>5898</v>
      </c>
      <c r="DW74" s="146" t="s">
        <v>5898</v>
      </c>
      <c r="DX74" s="146" t="s">
        <v>5898</v>
      </c>
      <c r="DY74" s="146" t="s">
        <v>5898</v>
      </c>
      <c r="DZ74" s="147" t="s">
        <v>5898</v>
      </c>
      <c r="EA74" s="131">
        <v>2.5069637883008356E-2</v>
      </c>
      <c r="EB74" s="135">
        <v>1.7773892773892772E-2</v>
      </c>
      <c r="EC74" s="135">
        <v>1.2076722708974664E-2</v>
      </c>
      <c r="ED74" s="135">
        <v>1.3728181996469895E-2</v>
      </c>
      <c r="EE74" s="135">
        <v>1.1733646230566148E-2</v>
      </c>
      <c r="EF74" s="135">
        <v>6.7330999192028009E-3</v>
      </c>
      <c r="EG74" s="135">
        <v>1.0638297872340425E-2</v>
      </c>
      <c r="EH74" s="135">
        <v>7.1352122725651087E-3</v>
      </c>
      <c r="EI74" s="135">
        <v>3.1010957204879058E-3</v>
      </c>
      <c r="EJ74" s="135">
        <v>8.1212777476989718E-3</v>
      </c>
      <c r="EK74" s="123">
        <v>2.5069637883008356E-2</v>
      </c>
      <c r="EL74" s="124">
        <v>0</v>
      </c>
      <c r="EM74" s="124">
        <v>0</v>
      </c>
      <c r="EN74" s="124">
        <v>0</v>
      </c>
      <c r="EO74" s="124">
        <v>1.7773892773892772E-2</v>
      </c>
      <c r="EP74" s="124">
        <v>0</v>
      </c>
      <c r="EQ74" s="124">
        <v>0</v>
      </c>
      <c r="ER74" s="124">
        <v>0</v>
      </c>
      <c r="ES74" s="124">
        <v>1.2076722708974664E-2</v>
      </c>
      <c r="ET74" s="124">
        <v>0</v>
      </c>
      <c r="EU74" s="124">
        <v>0</v>
      </c>
      <c r="EV74" s="124">
        <v>0</v>
      </c>
      <c r="EW74" s="124">
        <v>1.3728181996469895E-2</v>
      </c>
      <c r="EX74" s="124">
        <v>0</v>
      </c>
      <c r="EY74" s="124">
        <v>0</v>
      </c>
      <c r="EZ74" s="124">
        <v>0</v>
      </c>
      <c r="FA74" s="124">
        <v>1.1733646230566148E-2</v>
      </c>
      <c r="FB74" s="124">
        <v>0</v>
      </c>
      <c r="FC74" s="124">
        <v>0</v>
      </c>
      <c r="FD74" s="124">
        <v>0</v>
      </c>
      <c r="FE74" s="124">
        <v>6.7330999192028009E-3</v>
      </c>
      <c r="FF74" s="124">
        <v>0</v>
      </c>
      <c r="FG74" s="124">
        <v>0</v>
      </c>
      <c r="FH74" s="124">
        <v>0</v>
      </c>
      <c r="FI74" s="124">
        <v>1.0638297872340425E-2</v>
      </c>
      <c r="FJ74" s="124">
        <v>0</v>
      </c>
      <c r="FK74" s="124">
        <v>0</v>
      </c>
      <c r="FL74" s="124">
        <v>0</v>
      </c>
      <c r="FM74" s="124">
        <v>7.1352122725651087E-3</v>
      </c>
      <c r="FN74" s="124">
        <v>0</v>
      </c>
      <c r="FO74" s="124">
        <v>0</v>
      </c>
      <c r="FP74" s="124">
        <v>0</v>
      </c>
      <c r="FQ74" s="124">
        <v>3.1010957204879058E-3</v>
      </c>
      <c r="FR74" s="124">
        <v>0</v>
      </c>
      <c r="FS74" s="124">
        <v>0</v>
      </c>
      <c r="FT74" s="124">
        <v>0</v>
      </c>
      <c r="FU74" s="124">
        <v>8.1212777476989718E-3</v>
      </c>
      <c r="FV74" s="124">
        <v>0</v>
      </c>
      <c r="FW74" s="124">
        <v>0</v>
      </c>
      <c r="FX74" s="125">
        <v>0</v>
      </c>
      <c r="FY74" s="50" t="s">
        <v>5971</v>
      </c>
      <c r="FZ74" s="88" t="s">
        <v>5898</v>
      </c>
      <c r="GA74" s="88" t="s">
        <v>6512</v>
      </c>
      <c r="GB74" s="88" t="s">
        <v>5898</v>
      </c>
      <c r="GC74" s="88" t="s">
        <v>6220</v>
      </c>
      <c r="GD74" s="88" t="s">
        <v>5898</v>
      </c>
      <c r="GE74" s="88" t="s">
        <v>6427</v>
      </c>
      <c r="GF74" s="88" t="s">
        <v>5898</v>
      </c>
      <c r="GG74" s="88" t="s">
        <v>6288</v>
      </c>
      <c r="GH74" s="88" t="s">
        <v>5898</v>
      </c>
      <c r="GI74" s="88" t="s">
        <v>6464</v>
      </c>
      <c r="GJ74" s="88" t="s">
        <v>5898</v>
      </c>
      <c r="GK74" s="88" t="s">
        <v>6086</v>
      </c>
      <c r="GL74" s="88" t="s">
        <v>5898</v>
      </c>
      <c r="GM74" s="88" t="s">
        <v>6480</v>
      </c>
      <c r="GN74" s="88" t="s">
        <v>5898</v>
      </c>
      <c r="GO74" s="88" t="s">
        <v>6289</v>
      </c>
      <c r="GP74" s="88" t="s">
        <v>5898</v>
      </c>
      <c r="GQ74" s="88" t="s">
        <v>6618</v>
      </c>
      <c r="GR74" s="88" t="s">
        <v>5898</v>
      </c>
      <c r="GS74" s="88" t="s">
        <v>6290</v>
      </c>
      <c r="GT74" s="88" t="s">
        <v>5898</v>
      </c>
      <c r="GU74" s="88" t="s">
        <v>6619</v>
      </c>
      <c r="GV74" s="88" t="s">
        <v>5898</v>
      </c>
      <c r="GW74" s="88" t="s">
        <v>6065</v>
      </c>
      <c r="GX74" s="88" t="s">
        <v>5898</v>
      </c>
      <c r="GY74" s="88" t="s">
        <v>6452</v>
      </c>
      <c r="GZ74" s="88" t="s">
        <v>5898</v>
      </c>
      <c r="HA74" s="88" t="s">
        <v>6287</v>
      </c>
      <c r="HB74" s="88" t="s">
        <v>5898</v>
      </c>
      <c r="HC74" s="88" t="s">
        <v>6473</v>
      </c>
      <c r="HD74" s="88" t="s">
        <v>5898</v>
      </c>
      <c r="HE74" s="88" t="s">
        <v>6291</v>
      </c>
      <c r="HF74" s="88" t="s">
        <v>5898</v>
      </c>
      <c r="HG74" s="88" t="s">
        <v>6529</v>
      </c>
      <c r="HH74" s="88" t="s">
        <v>5898</v>
      </c>
      <c r="HI74" s="88" t="s">
        <v>6292</v>
      </c>
      <c r="HJ74" s="88" t="s">
        <v>5898</v>
      </c>
      <c r="HK74" s="88" t="s">
        <v>6407</v>
      </c>
      <c r="HL74" s="88" t="s">
        <v>5898</v>
      </c>
      <c r="HM74" s="89">
        <v>39.49</v>
      </c>
      <c r="HN74" s="90" t="s">
        <v>5898</v>
      </c>
      <c r="HO74" s="90">
        <v>43.4</v>
      </c>
      <c r="HP74" s="90" t="s">
        <v>5898</v>
      </c>
      <c r="HQ74" s="90">
        <v>34.32</v>
      </c>
      <c r="HR74" s="90" t="s">
        <v>5898</v>
      </c>
      <c r="HS74" s="90">
        <v>36.65</v>
      </c>
      <c r="HT74" s="90" t="s">
        <v>5898</v>
      </c>
      <c r="HU74" s="90">
        <v>42.23</v>
      </c>
      <c r="HV74" s="90" t="s">
        <v>5898</v>
      </c>
      <c r="HW74" s="90">
        <v>44.99</v>
      </c>
      <c r="HX74" s="90" t="s">
        <v>5898</v>
      </c>
      <c r="HY74" s="90">
        <v>50.99</v>
      </c>
      <c r="HZ74" s="90" t="s">
        <v>5898</v>
      </c>
      <c r="IA74" s="90">
        <v>39.01</v>
      </c>
      <c r="IB74" s="90" t="s">
        <v>5898</v>
      </c>
      <c r="IC74" s="90">
        <v>34.090000000000003</v>
      </c>
      <c r="ID74" s="90" t="s">
        <v>5898</v>
      </c>
      <c r="IE74" s="90">
        <v>37.130000000000003</v>
      </c>
      <c r="IF74" s="90" t="s">
        <v>5898</v>
      </c>
      <c r="IG74" s="90">
        <v>37.130000000000003</v>
      </c>
      <c r="IH74" s="90" t="s">
        <v>5898</v>
      </c>
      <c r="II74" s="90">
        <v>30.49</v>
      </c>
      <c r="IJ74" s="90" t="s">
        <v>5898</v>
      </c>
      <c r="IK74" s="90">
        <v>32.9</v>
      </c>
      <c r="IL74" s="90" t="s">
        <v>5898</v>
      </c>
      <c r="IM74" s="90">
        <v>21.55</v>
      </c>
      <c r="IN74" s="90" t="s">
        <v>5898</v>
      </c>
      <c r="IO74" s="90">
        <v>28.03</v>
      </c>
      <c r="IP74" s="90" t="s">
        <v>5898</v>
      </c>
      <c r="IQ74" s="90">
        <v>28.55</v>
      </c>
      <c r="IR74" s="90" t="s">
        <v>5898</v>
      </c>
      <c r="IS74" s="90">
        <v>48.37</v>
      </c>
      <c r="IT74" s="90" t="s">
        <v>5898</v>
      </c>
      <c r="IU74" s="90">
        <v>40.869999999999997</v>
      </c>
      <c r="IV74" s="90" t="s">
        <v>5898</v>
      </c>
      <c r="IW74" s="90">
        <v>18.47</v>
      </c>
      <c r="IX74" s="90" t="s">
        <v>5898</v>
      </c>
      <c r="IY74" s="90">
        <v>16.98</v>
      </c>
      <c r="IZ74" s="103" t="s">
        <v>5898</v>
      </c>
      <c r="JA74" s="50">
        <v>0.99</v>
      </c>
      <c r="JB74" s="40" t="s">
        <v>5898</v>
      </c>
      <c r="JC74" s="40" t="s">
        <v>5898</v>
      </c>
      <c r="JD74" s="40" t="s">
        <v>5898</v>
      </c>
      <c r="JE74" s="40">
        <v>0.61</v>
      </c>
      <c r="JF74" s="40" t="s">
        <v>5898</v>
      </c>
      <c r="JG74" s="40" t="s">
        <v>5898</v>
      </c>
      <c r="JH74" s="40" t="s">
        <v>5898</v>
      </c>
      <c r="JI74" s="40">
        <v>0.51</v>
      </c>
      <c r="JJ74" s="40" t="s">
        <v>5898</v>
      </c>
      <c r="JK74" s="40" t="s">
        <v>5898</v>
      </c>
      <c r="JL74" s="40" t="s">
        <v>5898</v>
      </c>
      <c r="JM74" s="40">
        <v>0.7</v>
      </c>
      <c r="JN74" s="40" t="s">
        <v>5898</v>
      </c>
      <c r="JO74" s="40">
        <v>0</v>
      </c>
      <c r="JP74" s="40" t="s">
        <v>5898</v>
      </c>
      <c r="JQ74" s="40">
        <v>0.4</v>
      </c>
      <c r="JR74" s="40" t="s">
        <v>5898</v>
      </c>
      <c r="JS74" s="40" t="s">
        <v>5898</v>
      </c>
      <c r="JT74" s="40" t="s">
        <v>5898</v>
      </c>
      <c r="JU74" s="40">
        <v>0.25</v>
      </c>
      <c r="JV74" s="40" t="s">
        <v>5898</v>
      </c>
      <c r="JW74" s="40" t="s">
        <v>5898</v>
      </c>
      <c r="JX74" s="40" t="s">
        <v>5898</v>
      </c>
      <c r="JY74" s="40">
        <v>0.35</v>
      </c>
      <c r="JZ74" s="40" t="s">
        <v>5898</v>
      </c>
      <c r="KA74" s="40" t="s">
        <v>5898</v>
      </c>
      <c r="KB74" s="40" t="s">
        <v>5898</v>
      </c>
      <c r="KC74" s="40">
        <v>0.2</v>
      </c>
      <c r="KD74" s="40" t="s">
        <v>5898</v>
      </c>
      <c r="KE74" s="40" t="s">
        <v>5898</v>
      </c>
      <c r="KF74" s="40" t="s">
        <v>5898</v>
      </c>
      <c r="KG74" s="40">
        <v>0.15</v>
      </c>
      <c r="KH74" s="40" t="s">
        <v>5898</v>
      </c>
      <c r="KI74" s="40" t="s">
        <v>5898</v>
      </c>
      <c r="KJ74" s="40" t="s">
        <v>5898</v>
      </c>
      <c r="KK74" s="40">
        <v>0.15</v>
      </c>
      <c r="KL74" s="40" t="s">
        <v>5898</v>
      </c>
      <c r="KM74" s="40" t="s">
        <v>5898</v>
      </c>
      <c r="KN74" s="40" t="s">
        <v>5898</v>
      </c>
    </row>
    <row r="75" spans="1:300" x14ac:dyDescent="0.15">
      <c r="A75" s="53">
        <f>'2015年报分红率'!T77</f>
        <v>72</v>
      </c>
      <c r="B75" s="40" t="str">
        <f>'2015年报分红率'!U77</f>
        <v>600350.SH</v>
      </c>
      <c r="C75" s="40" t="str">
        <f>'2015年报分红率'!V77</f>
        <v>山东高速</v>
      </c>
      <c r="D75" s="40" t="str">
        <f>[1]!EM_S_IPO_LISTEDDATE(B75)</f>
        <v>2002-03-18</v>
      </c>
      <c r="E75" s="166">
        <v>16</v>
      </c>
      <c r="F75" s="56">
        <v>10.88</v>
      </c>
      <c r="G75" s="56">
        <v>14.05</v>
      </c>
      <c r="H75" s="157">
        <v>1.3537500000000003E-2</v>
      </c>
      <c r="I75" s="158">
        <v>5.8239620403321476E-3</v>
      </c>
      <c r="J75" s="159">
        <v>8.6775066970428052E-3</v>
      </c>
      <c r="K75" s="154">
        <v>0.55818000000000001</v>
      </c>
      <c r="L75" s="155" t="s">
        <v>5898</v>
      </c>
      <c r="M75" s="155" t="s">
        <v>5898</v>
      </c>
      <c r="N75" s="155" t="s">
        <v>5898</v>
      </c>
      <c r="O75" s="155">
        <v>0.27</v>
      </c>
      <c r="P75" s="155" t="s">
        <v>5898</v>
      </c>
      <c r="Q75" s="155" t="s">
        <v>5898</v>
      </c>
      <c r="R75" s="155" t="s">
        <v>5898</v>
      </c>
      <c r="S75" s="155">
        <v>0.27</v>
      </c>
      <c r="T75" s="155" t="s">
        <v>5898</v>
      </c>
      <c r="U75" s="155" t="s">
        <v>5898</v>
      </c>
      <c r="V75" s="155" t="s">
        <v>5898</v>
      </c>
      <c r="W75" s="155">
        <v>5.3999999999999999E-2</v>
      </c>
      <c r="X75" s="155" t="s">
        <v>5898</v>
      </c>
      <c r="Y75" s="155">
        <v>0</v>
      </c>
      <c r="Z75" s="155" t="s">
        <v>5898</v>
      </c>
      <c r="AA75" s="155">
        <v>9.0000000000000011E-2</v>
      </c>
      <c r="AB75" s="155" t="s">
        <v>5898</v>
      </c>
      <c r="AC75" s="155" t="s">
        <v>5898</v>
      </c>
      <c r="AD75" s="155" t="s">
        <v>5898</v>
      </c>
      <c r="AE75" s="155">
        <v>9.0000000000000011E-2</v>
      </c>
      <c r="AF75" s="155" t="s">
        <v>5898</v>
      </c>
      <c r="AG75" s="155" t="s">
        <v>5898</v>
      </c>
      <c r="AH75" s="155" t="s">
        <v>5898</v>
      </c>
      <c r="AI75" s="155">
        <v>5.3999999999999999E-2</v>
      </c>
      <c r="AJ75" s="155" t="s">
        <v>5898</v>
      </c>
      <c r="AK75" s="155" t="s">
        <v>5898</v>
      </c>
      <c r="AL75" s="155" t="s">
        <v>5898</v>
      </c>
      <c r="AM75" s="155">
        <v>1.17E-2</v>
      </c>
      <c r="AN75" s="155" t="s">
        <v>5898</v>
      </c>
      <c r="AO75" s="155" t="s">
        <v>5898</v>
      </c>
      <c r="AP75" s="155" t="s">
        <v>5898</v>
      </c>
      <c r="AQ75" s="155">
        <v>2.5000000000000001E-2</v>
      </c>
      <c r="AR75" s="155" t="s">
        <v>5898</v>
      </c>
      <c r="AS75" s="155" t="s">
        <v>5898</v>
      </c>
      <c r="AT75" s="155" t="s">
        <v>5898</v>
      </c>
      <c r="AU75" s="155">
        <v>0.05</v>
      </c>
      <c r="AV75" s="155" t="s">
        <v>5898</v>
      </c>
      <c r="AW75" s="155" t="s">
        <v>5898</v>
      </c>
      <c r="AX75" s="140" t="s">
        <v>5898</v>
      </c>
      <c r="AY75" s="154">
        <v>1.8</v>
      </c>
      <c r="AZ75" s="155">
        <v>1.8</v>
      </c>
      <c r="BA75" s="155">
        <v>1.8</v>
      </c>
      <c r="BB75" s="155">
        <v>1.8</v>
      </c>
      <c r="BC75" s="155">
        <v>1.8</v>
      </c>
      <c r="BD75" s="155">
        <v>1.8</v>
      </c>
      <c r="BE75" s="155">
        <v>1.8</v>
      </c>
      <c r="BF75" s="155">
        <v>1.8</v>
      </c>
      <c r="BG75" s="155">
        <v>1.8</v>
      </c>
      <c r="BH75" s="155">
        <v>1.8</v>
      </c>
      <c r="BI75" s="155">
        <v>1.8</v>
      </c>
      <c r="BJ75" s="155">
        <v>1.8</v>
      </c>
      <c r="BK75" s="155">
        <v>1.8</v>
      </c>
      <c r="BL75" s="155">
        <v>1.8</v>
      </c>
      <c r="BM75" s="155">
        <v>1.8</v>
      </c>
      <c r="BN75" s="155">
        <v>1.8</v>
      </c>
      <c r="BO75" s="155">
        <v>1.8</v>
      </c>
      <c r="BP75" s="155">
        <v>1.8</v>
      </c>
      <c r="BQ75" s="155">
        <v>1.8</v>
      </c>
      <c r="BR75" s="155">
        <v>1.8</v>
      </c>
      <c r="BS75" s="155">
        <v>1.8</v>
      </c>
      <c r="BT75" s="155">
        <v>1.8</v>
      </c>
      <c r="BU75" s="155">
        <v>1.8</v>
      </c>
      <c r="BV75" s="155">
        <v>1.8</v>
      </c>
      <c r="BW75" s="155">
        <v>1.8</v>
      </c>
      <c r="BX75" s="155">
        <v>1.8</v>
      </c>
      <c r="BY75" s="155">
        <v>1.8</v>
      </c>
      <c r="BZ75" s="155">
        <v>1.8</v>
      </c>
      <c r="CA75" s="155">
        <v>1.8</v>
      </c>
      <c r="CB75" s="155">
        <v>1.8</v>
      </c>
      <c r="CC75" s="155">
        <v>1.8</v>
      </c>
      <c r="CD75" s="155">
        <v>1.8</v>
      </c>
      <c r="CE75" s="155">
        <v>1</v>
      </c>
      <c r="CF75" s="155">
        <v>1</v>
      </c>
      <c r="CG75" s="155">
        <v>1</v>
      </c>
      <c r="CH75" s="155">
        <v>1</v>
      </c>
      <c r="CI75" s="155">
        <v>1</v>
      </c>
      <c r="CJ75" s="155">
        <v>1</v>
      </c>
      <c r="CK75" s="155">
        <v>1</v>
      </c>
      <c r="CL75" s="156">
        <v>1</v>
      </c>
      <c r="CM75" s="145" t="s">
        <v>5898</v>
      </c>
      <c r="CN75" s="146" t="s">
        <v>5898</v>
      </c>
      <c r="CO75" s="146" t="s">
        <v>5898</v>
      </c>
      <c r="CP75" s="146" t="s">
        <v>5898</v>
      </c>
      <c r="CQ75" s="146" t="s">
        <v>5898</v>
      </c>
      <c r="CR75" s="146" t="s">
        <v>5898</v>
      </c>
      <c r="CS75" s="146" t="s">
        <v>5898</v>
      </c>
      <c r="CT75" s="146" t="s">
        <v>5898</v>
      </c>
      <c r="CU75" s="146" t="s">
        <v>5898</v>
      </c>
      <c r="CV75" s="146" t="s">
        <v>5898</v>
      </c>
      <c r="CW75" s="146" t="s">
        <v>5898</v>
      </c>
      <c r="CX75" s="146" t="s">
        <v>5898</v>
      </c>
      <c r="CY75" s="146" t="s">
        <v>5898</v>
      </c>
      <c r="CZ75" s="146" t="s">
        <v>5898</v>
      </c>
      <c r="DA75" s="146" t="s">
        <v>5898</v>
      </c>
      <c r="DB75" s="146" t="s">
        <v>5898</v>
      </c>
      <c r="DC75" s="146" t="s">
        <v>5898</v>
      </c>
      <c r="DD75" s="146" t="s">
        <v>5898</v>
      </c>
      <c r="DE75" s="146" t="s">
        <v>5898</v>
      </c>
      <c r="DF75" s="146" t="s">
        <v>5898</v>
      </c>
      <c r="DG75" s="146" t="s">
        <v>5898</v>
      </c>
      <c r="DH75" s="146" t="s">
        <v>5898</v>
      </c>
      <c r="DI75" s="146" t="s">
        <v>5898</v>
      </c>
      <c r="DJ75" s="146" t="s">
        <v>5898</v>
      </c>
      <c r="DK75" s="146" t="s">
        <v>5898</v>
      </c>
      <c r="DL75" s="146" t="s">
        <v>5898</v>
      </c>
      <c r="DM75" s="146" t="s">
        <v>5898</v>
      </c>
      <c r="DN75" s="146" t="s">
        <v>5898</v>
      </c>
      <c r="DO75" s="146" t="s">
        <v>5898</v>
      </c>
      <c r="DP75" s="146" t="s">
        <v>5898</v>
      </c>
      <c r="DQ75" s="146" t="s">
        <v>5898</v>
      </c>
      <c r="DR75" s="146" t="s">
        <v>5898</v>
      </c>
      <c r="DS75" s="146">
        <v>0.8</v>
      </c>
      <c r="DT75" s="146" t="s">
        <v>5898</v>
      </c>
      <c r="DU75" s="146" t="s">
        <v>5898</v>
      </c>
      <c r="DV75" s="146" t="s">
        <v>5898</v>
      </c>
      <c r="DW75" s="146" t="s">
        <v>5898</v>
      </c>
      <c r="DX75" s="146" t="s">
        <v>5898</v>
      </c>
      <c r="DY75" s="146" t="s">
        <v>5898</v>
      </c>
      <c r="DZ75" s="147" t="s">
        <v>5898</v>
      </c>
      <c r="EA75" s="131">
        <v>1.9852752880921896E-2</v>
      </c>
      <c r="EB75" s="135">
        <v>1.5723270440251572E-2</v>
      </c>
      <c r="EC75" s="135">
        <v>2.4999999999999998E-2</v>
      </c>
      <c r="ED75" s="135">
        <v>5.3003533568904589E-3</v>
      </c>
      <c r="EE75" s="135">
        <v>5.7937427578215522E-3</v>
      </c>
      <c r="EF75" s="135">
        <v>4.7036688617121351E-3</v>
      </c>
      <c r="EG75" s="135">
        <v>3.1847133757961781E-3</v>
      </c>
      <c r="EH75" s="135">
        <v>1.6009852216748769E-3</v>
      </c>
      <c r="EI75" s="135">
        <v>1.0199918400652795E-3</v>
      </c>
      <c r="EJ75" s="135">
        <v>4.5955882352941178E-3</v>
      </c>
      <c r="EK75" s="123">
        <v>1.9852752880921896E-2</v>
      </c>
      <c r="EL75" s="124">
        <v>0</v>
      </c>
      <c r="EM75" s="124">
        <v>0</v>
      </c>
      <c r="EN75" s="124">
        <v>0</v>
      </c>
      <c r="EO75" s="124">
        <v>1.5723270440251572E-2</v>
      </c>
      <c r="EP75" s="124">
        <v>0</v>
      </c>
      <c r="EQ75" s="124">
        <v>0</v>
      </c>
      <c r="ER75" s="124">
        <v>0</v>
      </c>
      <c r="ES75" s="124">
        <v>2.4999999999999998E-2</v>
      </c>
      <c r="ET75" s="124">
        <v>0</v>
      </c>
      <c r="EU75" s="124">
        <v>0</v>
      </c>
      <c r="EV75" s="124">
        <v>0</v>
      </c>
      <c r="EW75" s="124">
        <v>5.3003533568904589E-3</v>
      </c>
      <c r="EX75" s="124">
        <v>0</v>
      </c>
      <c r="EY75" s="124">
        <v>0</v>
      </c>
      <c r="EZ75" s="124">
        <v>0</v>
      </c>
      <c r="FA75" s="124">
        <v>5.7937427578215522E-3</v>
      </c>
      <c r="FB75" s="124">
        <v>0</v>
      </c>
      <c r="FC75" s="124">
        <v>0</v>
      </c>
      <c r="FD75" s="124">
        <v>0</v>
      </c>
      <c r="FE75" s="124">
        <v>4.7036688617121351E-3</v>
      </c>
      <c r="FF75" s="124">
        <v>0</v>
      </c>
      <c r="FG75" s="124">
        <v>0</v>
      </c>
      <c r="FH75" s="124">
        <v>0</v>
      </c>
      <c r="FI75" s="124">
        <v>3.1847133757961781E-3</v>
      </c>
      <c r="FJ75" s="124">
        <v>0</v>
      </c>
      <c r="FK75" s="124">
        <v>0</v>
      </c>
      <c r="FL75" s="124">
        <v>0</v>
      </c>
      <c r="FM75" s="124">
        <v>1.6009852216748769E-3</v>
      </c>
      <c r="FN75" s="124">
        <v>0</v>
      </c>
      <c r="FO75" s="124">
        <v>0</v>
      </c>
      <c r="FP75" s="124">
        <v>0</v>
      </c>
      <c r="FQ75" s="124">
        <v>1.0199918400652795E-3</v>
      </c>
      <c r="FR75" s="124">
        <v>0</v>
      </c>
      <c r="FS75" s="124">
        <v>0</v>
      </c>
      <c r="FT75" s="124">
        <v>0</v>
      </c>
      <c r="FU75" s="124">
        <v>4.5955882352941178E-3</v>
      </c>
      <c r="FV75" s="124">
        <v>0</v>
      </c>
      <c r="FW75" s="124">
        <v>0</v>
      </c>
      <c r="FX75" s="125">
        <v>0</v>
      </c>
      <c r="FY75" s="50" t="s">
        <v>5975</v>
      </c>
      <c r="FZ75" s="88" t="s">
        <v>5898</v>
      </c>
      <c r="GA75" s="88" t="s">
        <v>6620</v>
      </c>
      <c r="GB75" s="88" t="s">
        <v>5898</v>
      </c>
      <c r="GC75" s="88" t="s">
        <v>5984</v>
      </c>
      <c r="GD75" s="88" t="s">
        <v>5898</v>
      </c>
      <c r="GE75" s="88" t="s">
        <v>6470</v>
      </c>
      <c r="GF75" s="88" t="s">
        <v>5898</v>
      </c>
      <c r="GG75" s="88" t="s">
        <v>6092</v>
      </c>
      <c r="GH75" s="88" t="s">
        <v>5898</v>
      </c>
      <c r="GI75" s="88" t="s">
        <v>6390</v>
      </c>
      <c r="GJ75" s="88" t="s">
        <v>5898</v>
      </c>
      <c r="GK75" s="88" t="s">
        <v>6284</v>
      </c>
      <c r="GL75" s="88" t="s">
        <v>5898</v>
      </c>
      <c r="GM75" s="88" t="s">
        <v>6480</v>
      </c>
      <c r="GN75" s="88" t="s">
        <v>5898</v>
      </c>
      <c r="GO75" s="88" t="s">
        <v>6163</v>
      </c>
      <c r="GP75" s="88" t="s">
        <v>5898</v>
      </c>
      <c r="GQ75" s="88" t="s">
        <v>6555</v>
      </c>
      <c r="GR75" s="88" t="s">
        <v>5898</v>
      </c>
      <c r="GS75" s="88" t="s">
        <v>6087</v>
      </c>
      <c r="GT75" s="88" t="s">
        <v>5898</v>
      </c>
      <c r="GU75" s="88" t="s">
        <v>6565</v>
      </c>
      <c r="GV75" s="88" t="s">
        <v>5898</v>
      </c>
      <c r="GW75" s="88" t="s">
        <v>6038</v>
      </c>
      <c r="GX75" s="88" t="s">
        <v>5898</v>
      </c>
      <c r="GY75" s="88" t="s">
        <v>6522</v>
      </c>
      <c r="GZ75" s="88" t="s">
        <v>5898</v>
      </c>
      <c r="HA75" s="88" t="s">
        <v>6132</v>
      </c>
      <c r="HB75" s="88" t="s">
        <v>5898</v>
      </c>
      <c r="HC75" s="88" t="s">
        <v>6462</v>
      </c>
      <c r="HD75" s="88" t="s">
        <v>5898</v>
      </c>
      <c r="HE75" s="88" t="s">
        <v>6120</v>
      </c>
      <c r="HF75" s="88" t="s">
        <v>5898</v>
      </c>
      <c r="HG75" s="88" t="s">
        <v>6542</v>
      </c>
      <c r="HH75" s="88" t="s">
        <v>5898</v>
      </c>
      <c r="HI75" s="88" t="s">
        <v>6074</v>
      </c>
      <c r="HJ75" s="88" t="s">
        <v>5898</v>
      </c>
      <c r="HK75" s="88" t="s">
        <v>6442</v>
      </c>
      <c r="HL75" s="88" t="s">
        <v>5898</v>
      </c>
      <c r="HM75" s="89">
        <v>15.62</v>
      </c>
      <c r="HN75" s="90" t="s">
        <v>5898</v>
      </c>
      <c r="HO75" s="90">
        <v>14.94</v>
      </c>
      <c r="HP75" s="90" t="s">
        <v>5898</v>
      </c>
      <c r="HQ75" s="90">
        <v>9.5399999999999991</v>
      </c>
      <c r="HR75" s="90" t="s">
        <v>5898</v>
      </c>
      <c r="HS75" s="90">
        <v>5.74</v>
      </c>
      <c r="HT75" s="90" t="s">
        <v>5898</v>
      </c>
      <c r="HU75" s="90">
        <v>6</v>
      </c>
      <c r="HV75" s="90" t="s">
        <v>5898</v>
      </c>
      <c r="HW75" s="90">
        <v>5.38</v>
      </c>
      <c r="HX75" s="90" t="s">
        <v>5898</v>
      </c>
      <c r="HY75" s="90">
        <v>5.66</v>
      </c>
      <c r="HZ75" s="90" t="s">
        <v>5898</v>
      </c>
      <c r="IA75" s="90">
        <v>6</v>
      </c>
      <c r="IB75" s="90" t="s">
        <v>5898</v>
      </c>
      <c r="IC75" s="90">
        <v>8.6300000000000008</v>
      </c>
      <c r="ID75" s="90" t="s">
        <v>5898</v>
      </c>
      <c r="IE75" s="90">
        <v>11.49</v>
      </c>
      <c r="IF75" s="90" t="s">
        <v>5898</v>
      </c>
      <c r="IG75" s="90">
        <v>10.63</v>
      </c>
      <c r="IH75" s="90" t="s">
        <v>5898</v>
      </c>
      <c r="II75" s="90">
        <v>6.82</v>
      </c>
      <c r="IJ75" s="90" t="s">
        <v>5898</v>
      </c>
      <c r="IK75" s="90">
        <v>9.42</v>
      </c>
      <c r="IL75" s="90" t="s">
        <v>5898</v>
      </c>
      <c r="IM75" s="90">
        <v>6.23</v>
      </c>
      <c r="IN75" s="90" t="s">
        <v>5898</v>
      </c>
      <c r="IO75" s="90">
        <v>4.0599999999999996</v>
      </c>
      <c r="IP75" s="90" t="s">
        <v>5898</v>
      </c>
      <c r="IQ75" s="90">
        <v>5.38</v>
      </c>
      <c r="IR75" s="90" t="s">
        <v>5898</v>
      </c>
      <c r="IS75" s="90">
        <v>24.51</v>
      </c>
      <c r="IT75" s="90" t="s">
        <v>5898</v>
      </c>
      <c r="IU75" s="90">
        <v>22.2</v>
      </c>
      <c r="IV75" s="90" t="s">
        <v>5898</v>
      </c>
      <c r="IW75" s="90">
        <v>10.88</v>
      </c>
      <c r="IX75" s="90" t="s">
        <v>5898</v>
      </c>
      <c r="IY75" s="90">
        <v>8.6999999999999993</v>
      </c>
      <c r="IZ75" s="103" t="s">
        <v>5898</v>
      </c>
      <c r="JA75" s="50">
        <v>0.31009999999999999</v>
      </c>
      <c r="JB75" s="40" t="s">
        <v>5898</v>
      </c>
      <c r="JC75" s="40" t="s">
        <v>5898</v>
      </c>
      <c r="JD75" s="40" t="s">
        <v>5898</v>
      </c>
      <c r="JE75" s="40">
        <v>0.15</v>
      </c>
      <c r="JF75" s="40" t="s">
        <v>5898</v>
      </c>
      <c r="JG75" s="40" t="s">
        <v>5898</v>
      </c>
      <c r="JH75" s="40" t="s">
        <v>5898</v>
      </c>
      <c r="JI75" s="40">
        <v>0.15</v>
      </c>
      <c r="JJ75" s="40" t="s">
        <v>5898</v>
      </c>
      <c r="JK75" s="40" t="s">
        <v>5898</v>
      </c>
      <c r="JL75" s="40" t="s">
        <v>5898</v>
      </c>
      <c r="JM75" s="40">
        <v>0.03</v>
      </c>
      <c r="JN75" s="40" t="s">
        <v>5898</v>
      </c>
      <c r="JO75" s="40">
        <v>0</v>
      </c>
      <c r="JP75" s="40" t="s">
        <v>5898</v>
      </c>
      <c r="JQ75" s="40">
        <v>0.05</v>
      </c>
      <c r="JR75" s="40" t="s">
        <v>5898</v>
      </c>
      <c r="JS75" s="40" t="s">
        <v>5898</v>
      </c>
      <c r="JT75" s="40" t="s">
        <v>5898</v>
      </c>
      <c r="JU75" s="40">
        <v>0.05</v>
      </c>
      <c r="JV75" s="40" t="s">
        <v>5898</v>
      </c>
      <c r="JW75" s="40" t="s">
        <v>5898</v>
      </c>
      <c r="JX75" s="40" t="s">
        <v>5898</v>
      </c>
      <c r="JY75" s="40">
        <v>0.03</v>
      </c>
      <c r="JZ75" s="40" t="s">
        <v>5898</v>
      </c>
      <c r="KA75" s="40" t="s">
        <v>5898</v>
      </c>
      <c r="KB75" s="40" t="s">
        <v>5898</v>
      </c>
      <c r="KC75" s="40">
        <v>6.4999999999999997E-3</v>
      </c>
      <c r="KD75" s="40" t="s">
        <v>5898</v>
      </c>
      <c r="KE75" s="40" t="s">
        <v>5898</v>
      </c>
      <c r="KF75" s="40" t="s">
        <v>5898</v>
      </c>
      <c r="KG75" s="40">
        <v>2.5000000000000001E-2</v>
      </c>
      <c r="KH75" s="40" t="s">
        <v>5898</v>
      </c>
      <c r="KI75" s="40" t="s">
        <v>5898</v>
      </c>
      <c r="KJ75" s="40" t="s">
        <v>5898</v>
      </c>
      <c r="KK75" s="40">
        <v>0.05</v>
      </c>
      <c r="KL75" s="40" t="s">
        <v>5898</v>
      </c>
      <c r="KM75" s="40" t="s">
        <v>5898</v>
      </c>
      <c r="KN75" s="40" t="s">
        <v>5898</v>
      </c>
    </row>
    <row r="76" spans="1:300" x14ac:dyDescent="0.15">
      <c r="A76" s="53">
        <f>'2015年报分红率'!T78</f>
        <v>73</v>
      </c>
      <c r="B76" s="40" t="str">
        <f>'2015年报分红率'!U78</f>
        <v>600361.SH</v>
      </c>
      <c r="C76" s="40" t="str">
        <f>'2015年报分红率'!V78</f>
        <v>华联综超</v>
      </c>
      <c r="D76" s="40" t="str">
        <f>[1]!EM_S_IPO_LISTEDDATE(B76)</f>
        <v>2001-11-29</v>
      </c>
      <c r="E76" s="166">
        <v>14</v>
      </c>
      <c r="F76" s="56">
        <v>4.37</v>
      </c>
      <c r="G76" s="56">
        <v>6.03</v>
      </c>
      <c r="H76" s="157">
        <v>3.3043478260869563E-2</v>
      </c>
      <c r="I76" s="158">
        <v>2.3946932006633496E-2</v>
      </c>
      <c r="J76" s="159">
        <v>3.1669782600755585E-2</v>
      </c>
      <c r="K76" s="154">
        <v>0.17899999999999999</v>
      </c>
      <c r="L76" s="155" t="s">
        <v>5898</v>
      </c>
      <c r="M76" s="155" t="s">
        <v>5898</v>
      </c>
      <c r="N76" s="155" t="s">
        <v>5898</v>
      </c>
      <c r="O76" s="155">
        <v>0.19400000000000001</v>
      </c>
      <c r="P76" s="155" t="s">
        <v>5898</v>
      </c>
      <c r="Q76" s="155" t="s">
        <v>5898</v>
      </c>
      <c r="R76" s="155" t="s">
        <v>5898</v>
      </c>
      <c r="S76" s="155">
        <v>0.151</v>
      </c>
      <c r="T76" s="155" t="s">
        <v>5898</v>
      </c>
      <c r="U76" s="155" t="s">
        <v>5898</v>
      </c>
      <c r="V76" s="155" t="s">
        <v>5898</v>
      </c>
      <c r="W76" s="155">
        <v>0.126</v>
      </c>
      <c r="X76" s="155" t="s">
        <v>5898</v>
      </c>
      <c r="Y76" s="155" t="s">
        <v>5898</v>
      </c>
      <c r="Z76" s="155" t="s">
        <v>5898</v>
      </c>
      <c r="AA76" s="155">
        <v>0.155</v>
      </c>
      <c r="AB76" s="155" t="s">
        <v>5898</v>
      </c>
      <c r="AC76" s="155" t="s">
        <v>5898</v>
      </c>
      <c r="AD76" s="155" t="s">
        <v>5898</v>
      </c>
      <c r="AE76" s="155">
        <v>0.104</v>
      </c>
      <c r="AF76" s="155" t="s">
        <v>5898</v>
      </c>
      <c r="AG76" s="155" t="s">
        <v>5898</v>
      </c>
      <c r="AH76" s="155" t="s">
        <v>5898</v>
      </c>
      <c r="AI76" s="155">
        <v>8.7999999999999995E-2</v>
      </c>
      <c r="AJ76" s="155" t="s">
        <v>5898</v>
      </c>
      <c r="AK76" s="155" t="s">
        <v>5898</v>
      </c>
      <c r="AL76" s="155" t="s">
        <v>5898</v>
      </c>
      <c r="AM76" s="155">
        <v>0.16600000000000001</v>
      </c>
      <c r="AN76" s="155" t="s">
        <v>5898</v>
      </c>
      <c r="AO76" s="155" t="s">
        <v>5898</v>
      </c>
      <c r="AP76" s="155" t="s">
        <v>5898</v>
      </c>
      <c r="AQ76" s="155">
        <v>0.156</v>
      </c>
      <c r="AR76" s="155" t="s">
        <v>5898</v>
      </c>
      <c r="AS76" s="155" t="s">
        <v>5898</v>
      </c>
      <c r="AT76" s="155" t="s">
        <v>5898</v>
      </c>
      <c r="AU76" s="155">
        <v>0.125</v>
      </c>
      <c r="AV76" s="155" t="s">
        <v>5898</v>
      </c>
      <c r="AW76" s="155" t="s">
        <v>5898</v>
      </c>
      <c r="AX76" s="140" t="s">
        <v>5898</v>
      </c>
      <c r="AY76" s="154">
        <v>1</v>
      </c>
      <c r="AZ76" s="155">
        <v>1</v>
      </c>
      <c r="BA76" s="155">
        <v>1</v>
      </c>
      <c r="BB76" s="155">
        <v>1</v>
      </c>
      <c r="BC76" s="155">
        <v>1</v>
      </c>
      <c r="BD76" s="155">
        <v>1</v>
      </c>
      <c r="BE76" s="155">
        <v>1</v>
      </c>
      <c r="BF76" s="155">
        <v>1</v>
      </c>
      <c r="BG76" s="155">
        <v>1</v>
      </c>
      <c r="BH76" s="155">
        <v>1</v>
      </c>
      <c r="BI76" s="155">
        <v>1</v>
      </c>
      <c r="BJ76" s="155">
        <v>1</v>
      </c>
      <c r="BK76" s="155">
        <v>1</v>
      </c>
      <c r="BL76" s="155">
        <v>1</v>
      </c>
      <c r="BM76" s="155">
        <v>1</v>
      </c>
      <c r="BN76" s="155">
        <v>1</v>
      </c>
      <c r="BO76" s="155">
        <v>1</v>
      </c>
      <c r="BP76" s="155">
        <v>1</v>
      </c>
      <c r="BQ76" s="155">
        <v>1</v>
      </c>
      <c r="BR76" s="155">
        <v>1</v>
      </c>
      <c r="BS76" s="155">
        <v>1</v>
      </c>
      <c r="BT76" s="155">
        <v>1</v>
      </c>
      <c r="BU76" s="155">
        <v>1</v>
      </c>
      <c r="BV76" s="155">
        <v>1</v>
      </c>
      <c r="BW76" s="155">
        <v>1</v>
      </c>
      <c r="BX76" s="155">
        <v>1</v>
      </c>
      <c r="BY76" s="155">
        <v>1</v>
      </c>
      <c r="BZ76" s="155">
        <v>1</v>
      </c>
      <c r="CA76" s="155">
        <v>1</v>
      </c>
      <c r="CB76" s="155">
        <v>1</v>
      </c>
      <c r="CC76" s="155">
        <v>1</v>
      </c>
      <c r="CD76" s="155">
        <v>1</v>
      </c>
      <c r="CE76" s="155">
        <v>1</v>
      </c>
      <c r="CF76" s="155">
        <v>1</v>
      </c>
      <c r="CG76" s="155">
        <v>1</v>
      </c>
      <c r="CH76" s="155">
        <v>1</v>
      </c>
      <c r="CI76" s="155">
        <v>1</v>
      </c>
      <c r="CJ76" s="155">
        <v>1</v>
      </c>
      <c r="CK76" s="155">
        <v>1</v>
      </c>
      <c r="CL76" s="156">
        <v>1</v>
      </c>
      <c r="CM76" s="145" t="s">
        <v>5898</v>
      </c>
      <c r="CN76" s="146" t="s">
        <v>5898</v>
      </c>
      <c r="CO76" s="146" t="s">
        <v>5898</v>
      </c>
      <c r="CP76" s="146" t="s">
        <v>5898</v>
      </c>
      <c r="CQ76" s="146" t="s">
        <v>5898</v>
      </c>
      <c r="CR76" s="146" t="s">
        <v>5898</v>
      </c>
      <c r="CS76" s="146" t="s">
        <v>5898</v>
      </c>
      <c r="CT76" s="146" t="s">
        <v>5898</v>
      </c>
      <c r="CU76" s="146" t="s">
        <v>5898</v>
      </c>
      <c r="CV76" s="146" t="s">
        <v>5898</v>
      </c>
      <c r="CW76" s="146" t="s">
        <v>5898</v>
      </c>
      <c r="CX76" s="146" t="s">
        <v>5898</v>
      </c>
      <c r="CY76" s="146" t="s">
        <v>5898</v>
      </c>
      <c r="CZ76" s="146" t="s">
        <v>5898</v>
      </c>
      <c r="DA76" s="146" t="s">
        <v>5898</v>
      </c>
      <c r="DB76" s="146" t="s">
        <v>5898</v>
      </c>
      <c r="DC76" s="146" t="s">
        <v>5898</v>
      </c>
      <c r="DD76" s="146" t="s">
        <v>5898</v>
      </c>
      <c r="DE76" s="146" t="s">
        <v>5898</v>
      </c>
      <c r="DF76" s="146" t="s">
        <v>5898</v>
      </c>
      <c r="DG76" s="146" t="s">
        <v>5898</v>
      </c>
      <c r="DH76" s="146" t="s">
        <v>5898</v>
      </c>
      <c r="DI76" s="146" t="s">
        <v>5898</v>
      </c>
      <c r="DJ76" s="146" t="s">
        <v>5898</v>
      </c>
      <c r="DK76" s="146" t="s">
        <v>5898</v>
      </c>
      <c r="DL76" s="146" t="s">
        <v>5898</v>
      </c>
      <c r="DM76" s="146" t="s">
        <v>5898</v>
      </c>
      <c r="DN76" s="146" t="s">
        <v>5898</v>
      </c>
      <c r="DO76" s="146" t="s">
        <v>5898</v>
      </c>
      <c r="DP76" s="146" t="s">
        <v>5898</v>
      </c>
      <c r="DQ76" s="146" t="s">
        <v>5898</v>
      </c>
      <c r="DR76" s="146" t="s">
        <v>5898</v>
      </c>
      <c r="DS76" s="146" t="s">
        <v>5898</v>
      </c>
      <c r="DT76" s="146" t="s">
        <v>5898</v>
      </c>
      <c r="DU76" s="146" t="s">
        <v>5898</v>
      </c>
      <c r="DV76" s="146" t="s">
        <v>5898</v>
      </c>
      <c r="DW76" s="146" t="s">
        <v>5898</v>
      </c>
      <c r="DX76" s="146" t="s">
        <v>5898</v>
      </c>
      <c r="DY76" s="146" t="s">
        <v>5898</v>
      </c>
      <c r="DZ76" s="147" t="s">
        <v>5898</v>
      </c>
      <c r="EA76" s="131">
        <v>2.5175808720112516E-2</v>
      </c>
      <c r="EB76" s="135">
        <v>3.8492063492063494E-2</v>
      </c>
      <c r="EC76" s="135">
        <v>4.983498349834984E-2</v>
      </c>
      <c r="ED76" s="135">
        <v>3.7611940298507465E-2</v>
      </c>
      <c r="EE76" s="135">
        <v>4.8136645962732913E-2</v>
      </c>
      <c r="EF76" s="135">
        <v>2.2269807280513917E-2</v>
      </c>
      <c r="EG76" s="135">
        <v>1.6730038022813688E-2</v>
      </c>
      <c r="EH76" s="135">
        <v>3.4226804123711346E-2</v>
      </c>
      <c r="EI76" s="135">
        <v>1.5615615615615615E-2</v>
      </c>
      <c r="EJ76" s="135">
        <v>2.860411899313501E-2</v>
      </c>
      <c r="EK76" s="123">
        <v>2.5175808720112516E-2</v>
      </c>
      <c r="EL76" s="124">
        <v>0</v>
      </c>
      <c r="EM76" s="124">
        <v>0</v>
      </c>
      <c r="EN76" s="124">
        <v>0</v>
      </c>
      <c r="EO76" s="124">
        <v>3.8492063492063494E-2</v>
      </c>
      <c r="EP76" s="124">
        <v>0</v>
      </c>
      <c r="EQ76" s="124">
        <v>0</v>
      </c>
      <c r="ER76" s="124">
        <v>0</v>
      </c>
      <c r="ES76" s="124">
        <v>4.983498349834984E-2</v>
      </c>
      <c r="ET76" s="124">
        <v>0</v>
      </c>
      <c r="EU76" s="124">
        <v>0</v>
      </c>
      <c r="EV76" s="124">
        <v>0</v>
      </c>
      <c r="EW76" s="124">
        <v>3.7611940298507465E-2</v>
      </c>
      <c r="EX76" s="124">
        <v>0</v>
      </c>
      <c r="EY76" s="124">
        <v>0</v>
      </c>
      <c r="EZ76" s="124">
        <v>0</v>
      </c>
      <c r="FA76" s="124">
        <v>4.8136645962732913E-2</v>
      </c>
      <c r="FB76" s="124">
        <v>0</v>
      </c>
      <c r="FC76" s="124">
        <v>0</v>
      </c>
      <c r="FD76" s="124">
        <v>0</v>
      </c>
      <c r="FE76" s="124">
        <v>2.2269807280513917E-2</v>
      </c>
      <c r="FF76" s="124">
        <v>0</v>
      </c>
      <c r="FG76" s="124">
        <v>0</v>
      </c>
      <c r="FH76" s="124">
        <v>0</v>
      </c>
      <c r="FI76" s="124">
        <v>1.6730038022813688E-2</v>
      </c>
      <c r="FJ76" s="124">
        <v>0</v>
      </c>
      <c r="FK76" s="124">
        <v>0</v>
      </c>
      <c r="FL76" s="124">
        <v>0</v>
      </c>
      <c r="FM76" s="124">
        <v>3.4226804123711346E-2</v>
      </c>
      <c r="FN76" s="124">
        <v>0</v>
      </c>
      <c r="FO76" s="124">
        <v>0</v>
      </c>
      <c r="FP76" s="124">
        <v>0</v>
      </c>
      <c r="FQ76" s="124">
        <v>1.5615615615615615E-2</v>
      </c>
      <c r="FR76" s="124">
        <v>0</v>
      </c>
      <c r="FS76" s="124">
        <v>0</v>
      </c>
      <c r="FT76" s="124">
        <v>0</v>
      </c>
      <c r="FU76" s="124">
        <v>2.860411899313501E-2</v>
      </c>
      <c r="FV76" s="124">
        <v>0</v>
      </c>
      <c r="FW76" s="124">
        <v>0</v>
      </c>
      <c r="FX76" s="125">
        <v>0</v>
      </c>
      <c r="FY76" s="50" t="s">
        <v>5924</v>
      </c>
      <c r="FZ76" s="88" t="s">
        <v>5898</v>
      </c>
      <c r="GA76" s="88" t="s">
        <v>6443</v>
      </c>
      <c r="GB76" s="88" t="s">
        <v>5898</v>
      </c>
      <c r="GC76" s="88" t="s">
        <v>6002</v>
      </c>
      <c r="GD76" s="88" t="s">
        <v>5898</v>
      </c>
      <c r="GE76" s="88" t="s">
        <v>6399</v>
      </c>
      <c r="GF76" s="88" t="s">
        <v>5898</v>
      </c>
      <c r="GG76" s="88" t="s">
        <v>6003</v>
      </c>
      <c r="GH76" s="88" t="s">
        <v>5898</v>
      </c>
      <c r="GI76" s="88" t="s">
        <v>6554</v>
      </c>
      <c r="GJ76" s="88" t="s">
        <v>5898</v>
      </c>
      <c r="GK76" s="88" t="s">
        <v>6284</v>
      </c>
      <c r="GL76" s="88" t="s">
        <v>5898</v>
      </c>
      <c r="GM76" s="88" t="s">
        <v>6568</v>
      </c>
      <c r="GN76" s="88" t="s">
        <v>5898</v>
      </c>
      <c r="GO76" s="88" t="s">
        <v>5987</v>
      </c>
      <c r="GP76" s="88" t="s">
        <v>5898</v>
      </c>
      <c r="GQ76" s="88" t="s">
        <v>6579</v>
      </c>
      <c r="GR76" s="88" t="s">
        <v>5898</v>
      </c>
      <c r="GS76" s="88" t="s">
        <v>6213</v>
      </c>
      <c r="GT76" s="88" t="s">
        <v>5898</v>
      </c>
      <c r="GU76" s="88" t="s">
        <v>6621</v>
      </c>
      <c r="GV76" s="88" t="s">
        <v>5898</v>
      </c>
      <c r="GW76" s="88" t="s">
        <v>6194</v>
      </c>
      <c r="GX76" s="88" t="s">
        <v>5898</v>
      </c>
      <c r="GY76" s="88" t="s">
        <v>6622</v>
      </c>
      <c r="GZ76" s="88" t="s">
        <v>5898</v>
      </c>
      <c r="HA76" s="88" t="s">
        <v>6240</v>
      </c>
      <c r="HB76" s="88" t="s">
        <v>5898</v>
      </c>
      <c r="HC76" s="88" t="s">
        <v>6534</v>
      </c>
      <c r="HD76" s="88" t="s">
        <v>5898</v>
      </c>
      <c r="HE76" s="88" t="s">
        <v>6176</v>
      </c>
      <c r="HF76" s="88" t="s">
        <v>5898</v>
      </c>
      <c r="HG76" s="88" t="s">
        <v>6474</v>
      </c>
      <c r="HH76" s="88" t="s">
        <v>5898</v>
      </c>
      <c r="HI76" s="88" t="s">
        <v>6293</v>
      </c>
      <c r="HJ76" s="88" t="s">
        <v>5898</v>
      </c>
      <c r="HK76" s="88" t="s">
        <v>6623</v>
      </c>
      <c r="HL76" s="88" t="s">
        <v>5898</v>
      </c>
      <c r="HM76" s="89">
        <v>7.11</v>
      </c>
      <c r="HN76" s="90" t="s">
        <v>5898</v>
      </c>
      <c r="HO76" s="90">
        <v>8.56</v>
      </c>
      <c r="HP76" s="90" t="s">
        <v>5898</v>
      </c>
      <c r="HQ76" s="90">
        <v>5.04</v>
      </c>
      <c r="HR76" s="90" t="s">
        <v>5898</v>
      </c>
      <c r="HS76" s="90">
        <v>2.97</v>
      </c>
      <c r="HT76" s="90" t="s">
        <v>5898</v>
      </c>
      <c r="HU76" s="90">
        <v>3.03</v>
      </c>
      <c r="HV76" s="90" t="s">
        <v>5898</v>
      </c>
      <c r="HW76" s="90">
        <v>2.87</v>
      </c>
      <c r="HX76" s="90" t="s">
        <v>5898</v>
      </c>
      <c r="HY76" s="90">
        <v>3.35</v>
      </c>
      <c r="HZ76" s="90" t="s">
        <v>5898</v>
      </c>
      <c r="IA76" s="90">
        <v>3.56</v>
      </c>
      <c r="IB76" s="90" t="s">
        <v>5898</v>
      </c>
      <c r="IC76" s="90">
        <v>3.22</v>
      </c>
      <c r="ID76" s="90" t="s">
        <v>5898</v>
      </c>
      <c r="IE76" s="90">
        <v>4.1399999999999997</v>
      </c>
      <c r="IF76" s="90" t="s">
        <v>5898</v>
      </c>
      <c r="IG76" s="90">
        <v>4.67</v>
      </c>
      <c r="IH76" s="90" t="s">
        <v>5898</v>
      </c>
      <c r="II76" s="90">
        <v>4.5599999999999996</v>
      </c>
      <c r="IJ76" s="90" t="s">
        <v>5898</v>
      </c>
      <c r="IK76" s="90">
        <v>5.26</v>
      </c>
      <c r="IL76" s="90" t="s">
        <v>5898</v>
      </c>
      <c r="IM76" s="90">
        <v>5.62</v>
      </c>
      <c r="IN76" s="90" t="s">
        <v>5898</v>
      </c>
      <c r="IO76" s="90">
        <v>4.8499999999999996</v>
      </c>
      <c r="IP76" s="90" t="s">
        <v>5898</v>
      </c>
      <c r="IQ76" s="90">
        <v>5.18</v>
      </c>
      <c r="IR76" s="90" t="s">
        <v>5898</v>
      </c>
      <c r="IS76" s="90">
        <v>9.99</v>
      </c>
      <c r="IT76" s="90" t="s">
        <v>5898</v>
      </c>
      <c r="IU76" s="90">
        <v>7.66</v>
      </c>
      <c r="IV76" s="90" t="s">
        <v>5898</v>
      </c>
      <c r="IW76" s="90">
        <v>4.37</v>
      </c>
      <c r="IX76" s="90" t="s">
        <v>5898</v>
      </c>
      <c r="IY76" s="90">
        <v>3.65</v>
      </c>
      <c r="IZ76" s="103" t="s">
        <v>5898</v>
      </c>
      <c r="JA76" s="50">
        <v>0.17899999999999999</v>
      </c>
      <c r="JB76" s="40" t="s">
        <v>5898</v>
      </c>
      <c r="JC76" s="40" t="s">
        <v>5898</v>
      </c>
      <c r="JD76" s="40" t="s">
        <v>5898</v>
      </c>
      <c r="JE76" s="40">
        <v>0.19400000000000001</v>
      </c>
      <c r="JF76" s="40" t="s">
        <v>5898</v>
      </c>
      <c r="JG76" s="40" t="s">
        <v>5898</v>
      </c>
      <c r="JH76" s="40" t="s">
        <v>5898</v>
      </c>
      <c r="JI76" s="40">
        <v>0.151</v>
      </c>
      <c r="JJ76" s="40" t="s">
        <v>5898</v>
      </c>
      <c r="JK76" s="40" t="s">
        <v>5898</v>
      </c>
      <c r="JL76" s="40" t="s">
        <v>5898</v>
      </c>
      <c r="JM76" s="40">
        <v>0.126</v>
      </c>
      <c r="JN76" s="40" t="s">
        <v>5898</v>
      </c>
      <c r="JO76" s="40" t="s">
        <v>5898</v>
      </c>
      <c r="JP76" s="40" t="s">
        <v>5898</v>
      </c>
      <c r="JQ76" s="40">
        <v>0.155</v>
      </c>
      <c r="JR76" s="40" t="s">
        <v>5898</v>
      </c>
      <c r="JS76" s="40" t="s">
        <v>5898</v>
      </c>
      <c r="JT76" s="40" t="s">
        <v>5898</v>
      </c>
      <c r="JU76" s="40">
        <v>0.104</v>
      </c>
      <c r="JV76" s="40" t="s">
        <v>5898</v>
      </c>
      <c r="JW76" s="40" t="s">
        <v>5898</v>
      </c>
      <c r="JX76" s="40" t="s">
        <v>5898</v>
      </c>
      <c r="JY76" s="40">
        <v>8.7999999999999995E-2</v>
      </c>
      <c r="JZ76" s="40" t="s">
        <v>5898</v>
      </c>
      <c r="KA76" s="40" t="s">
        <v>5898</v>
      </c>
      <c r="KB76" s="40" t="s">
        <v>5898</v>
      </c>
      <c r="KC76" s="40">
        <v>0.16600000000000001</v>
      </c>
      <c r="KD76" s="40" t="s">
        <v>5898</v>
      </c>
      <c r="KE76" s="40" t="s">
        <v>5898</v>
      </c>
      <c r="KF76" s="40" t="s">
        <v>5898</v>
      </c>
      <c r="KG76" s="40">
        <v>0.156</v>
      </c>
      <c r="KH76" s="40" t="s">
        <v>5898</v>
      </c>
      <c r="KI76" s="40" t="s">
        <v>5898</v>
      </c>
      <c r="KJ76" s="40" t="s">
        <v>5898</v>
      </c>
      <c r="KK76" s="40">
        <v>0.125</v>
      </c>
      <c r="KL76" s="40" t="s">
        <v>5898</v>
      </c>
      <c r="KM76" s="40" t="s">
        <v>5898</v>
      </c>
      <c r="KN76" s="40" t="s">
        <v>5898</v>
      </c>
    </row>
    <row r="77" spans="1:300" x14ac:dyDescent="0.15">
      <c r="A77" s="53">
        <f>'2015年报分红率'!T79</f>
        <v>74</v>
      </c>
      <c r="B77" s="40" t="str">
        <f>'2015年报分红率'!U79</f>
        <v>600377.SH</v>
      </c>
      <c r="C77" s="40" t="str">
        <f>'2015年报分红率'!V79</f>
        <v>宁沪高速</v>
      </c>
      <c r="D77" s="40" t="str">
        <f>[1]!EM_S_IPO_LISTEDDATE(B77)</f>
        <v>2001-01-16</v>
      </c>
      <c r="E77" s="166">
        <v>15</v>
      </c>
      <c r="F77" s="56">
        <v>23.09</v>
      </c>
      <c r="G77" s="56">
        <v>6.22</v>
      </c>
      <c r="H77" s="157">
        <v>6.2711130359462963E-3</v>
      </c>
      <c r="I77" s="158">
        <v>1.7907494434825623E-2</v>
      </c>
      <c r="J77" s="159">
        <v>1.4452916036832103E-2</v>
      </c>
      <c r="K77" s="154">
        <v>0.39</v>
      </c>
      <c r="L77" s="155" t="s">
        <v>5898</v>
      </c>
      <c r="M77" s="155" t="s">
        <v>5898</v>
      </c>
      <c r="N77" s="155" t="s">
        <v>5898</v>
      </c>
      <c r="O77" s="155">
        <v>0.13</v>
      </c>
      <c r="P77" s="155" t="s">
        <v>5898</v>
      </c>
      <c r="Q77" s="155" t="s">
        <v>5898</v>
      </c>
      <c r="R77" s="155" t="s">
        <v>5898</v>
      </c>
      <c r="S77" s="155">
        <v>7.8E-2</v>
      </c>
      <c r="T77" s="155" t="s">
        <v>5898</v>
      </c>
      <c r="U77" s="155" t="s">
        <v>5898</v>
      </c>
      <c r="V77" s="155" t="s">
        <v>5898</v>
      </c>
      <c r="W77" s="155">
        <v>9.1000000000000011E-2</v>
      </c>
      <c r="X77" s="155" t="s">
        <v>5898</v>
      </c>
      <c r="Y77" s="155" t="s">
        <v>5898</v>
      </c>
      <c r="Z77" s="155" t="s">
        <v>5898</v>
      </c>
      <c r="AA77" s="155">
        <v>0.10400000000000001</v>
      </c>
      <c r="AB77" s="155" t="s">
        <v>5898</v>
      </c>
      <c r="AC77" s="155" t="s">
        <v>5898</v>
      </c>
      <c r="AD77" s="155" t="s">
        <v>5898</v>
      </c>
      <c r="AE77" s="155">
        <v>0.19500000000000001</v>
      </c>
      <c r="AF77" s="155" t="s">
        <v>5898</v>
      </c>
      <c r="AG77" s="155" t="s">
        <v>5898</v>
      </c>
      <c r="AH77" s="155" t="s">
        <v>5898</v>
      </c>
      <c r="AI77" s="155">
        <v>0.13</v>
      </c>
      <c r="AJ77" s="155" t="s">
        <v>5898</v>
      </c>
      <c r="AK77" s="155" t="s">
        <v>5898</v>
      </c>
      <c r="AL77" s="155" t="s">
        <v>5898</v>
      </c>
      <c r="AM77" s="155">
        <v>0.13</v>
      </c>
      <c r="AN77" s="155" t="s">
        <v>5898</v>
      </c>
      <c r="AO77" s="155" t="s">
        <v>5898</v>
      </c>
      <c r="AP77" s="155" t="s">
        <v>5898</v>
      </c>
      <c r="AQ77" s="155">
        <v>0</v>
      </c>
      <c r="AR77" s="155" t="s">
        <v>5898</v>
      </c>
      <c r="AS77" s="155" t="s">
        <v>5898</v>
      </c>
      <c r="AT77" s="155" t="s">
        <v>5898</v>
      </c>
      <c r="AU77" s="155">
        <v>0.2</v>
      </c>
      <c r="AV77" s="155" t="s">
        <v>5898</v>
      </c>
      <c r="AW77" s="155" t="s">
        <v>5898</v>
      </c>
      <c r="AX77" s="140" t="s">
        <v>5898</v>
      </c>
      <c r="AY77" s="154">
        <v>1.3</v>
      </c>
      <c r="AZ77" s="155">
        <v>1.3</v>
      </c>
      <c r="BA77" s="155">
        <v>1.3</v>
      </c>
      <c r="BB77" s="155">
        <v>1.3</v>
      </c>
      <c r="BC77" s="155">
        <v>1.3</v>
      </c>
      <c r="BD77" s="155">
        <v>1.3</v>
      </c>
      <c r="BE77" s="155">
        <v>1.3</v>
      </c>
      <c r="BF77" s="155">
        <v>1.3</v>
      </c>
      <c r="BG77" s="155">
        <v>1.3</v>
      </c>
      <c r="BH77" s="155">
        <v>1.3</v>
      </c>
      <c r="BI77" s="155">
        <v>1.3</v>
      </c>
      <c r="BJ77" s="155">
        <v>1.3</v>
      </c>
      <c r="BK77" s="155">
        <v>1.3</v>
      </c>
      <c r="BL77" s="155">
        <v>1.3</v>
      </c>
      <c r="BM77" s="155">
        <v>1.3</v>
      </c>
      <c r="BN77" s="155">
        <v>1.3</v>
      </c>
      <c r="BO77" s="155">
        <v>1.3</v>
      </c>
      <c r="BP77" s="155">
        <v>1.3</v>
      </c>
      <c r="BQ77" s="155">
        <v>1.3</v>
      </c>
      <c r="BR77" s="155">
        <v>1.3</v>
      </c>
      <c r="BS77" s="155">
        <v>1.3</v>
      </c>
      <c r="BT77" s="155">
        <v>1.3</v>
      </c>
      <c r="BU77" s="155">
        <v>1.3</v>
      </c>
      <c r="BV77" s="155">
        <v>1.3</v>
      </c>
      <c r="BW77" s="155">
        <v>1.3</v>
      </c>
      <c r="BX77" s="155">
        <v>1.3</v>
      </c>
      <c r="BY77" s="155">
        <v>1.3</v>
      </c>
      <c r="BZ77" s="155">
        <v>1.3</v>
      </c>
      <c r="CA77" s="155">
        <v>1.3</v>
      </c>
      <c r="CB77" s="155">
        <v>1.3</v>
      </c>
      <c r="CC77" s="155">
        <v>1.3</v>
      </c>
      <c r="CD77" s="155">
        <v>1.3</v>
      </c>
      <c r="CE77" s="155">
        <v>1</v>
      </c>
      <c r="CF77" s="155">
        <v>1</v>
      </c>
      <c r="CG77" s="155">
        <v>1</v>
      </c>
      <c r="CH77" s="155">
        <v>1</v>
      </c>
      <c r="CI77" s="155">
        <v>1</v>
      </c>
      <c r="CJ77" s="155">
        <v>1</v>
      </c>
      <c r="CK77" s="155">
        <v>1</v>
      </c>
      <c r="CL77" s="156">
        <v>1</v>
      </c>
      <c r="CM77" s="145" t="s">
        <v>5898</v>
      </c>
      <c r="CN77" s="146" t="s">
        <v>5898</v>
      </c>
      <c r="CO77" s="146" t="s">
        <v>5898</v>
      </c>
      <c r="CP77" s="146" t="s">
        <v>5898</v>
      </c>
      <c r="CQ77" s="146" t="s">
        <v>5898</v>
      </c>
      <c r="CR77" s="146" t="s">
        <v>5898</v>
      </c>
      <c r="CS77" s="146" t="s">
        <v>5898</v>
      </c>
      <c r="CT77" s="146" t="s">
        <v>5898</v>
      </c>
      <c r="CU77" s="146" t="s">
        <v>5898</v>
      </c>
      <c r="CV77" s="146" t="s">
        <v>5898</v>
      </c>
      <c r="CW77" s="146" t="s">
        <v>5898</v>
      </c>
      <c r="CX77" s="146" t="s">
        <v>5898</v>
      </c>
      <c r="CY77" s="146" t="s">
        <v>5898</v>
      </c>
      <c r="CZ77" s="146" t="s">
        <v>5898</v>
      </c>
      <c r="DA77" s="146" t="s">
        <v>5898</v>
      </c>
      <c r="DB77" s="146" t="s">
        <v>5898</v>
      </c>
      <c r="DC77" s="146" t="s">
        <v>5898</v>
      </c>
      <c r="DD77" s="146" t="s">
        <v>5898</v>
      </c>
      <c r="DE77" s="146" t="s">
        <v>5898</v>
      </c>
      <c r="DF77" s="146" t="s">
        <v>5898</v>
      </c>
      <c r="DG77" s="146" t="s">
        <v>5898</v>
      </c>
      <c r="DH77" s="146" t="s">
        <v>5898</v>
      </c>
      <c r="DI77" s="146" t="s">
        <v>5898</v>
      </c>
      <c r="DJ77" s="146" t="s">
        <v>5898</v>
      </c>
      <c r="DK77" s="146" t="s">
        <v>5898</v>
      </c>
      <c r="DL77" s="146" t="s">
        <v>5898</v>
      </c>
      <c r="DM77" s="146" t="s">
        <v>5898</v>
      </c>
      <c r="DN77" s="146" t="s">
        <v>5898</v>
      </c>
      <c r="DO77" s="146" t="s">
        <v>5898</v>
      </c>
      <c r="DP77" s="146" t="s">
        <v>5898</v>
      </c>
      <c r="DQ77" s="146" t="s">
        <v>5898</v>
      </c>
      <c r="DR77" s="146" t="s">
        <v>5898</v>
      </c>
      <c r="DS77" s="146">
        <v>0.3</v>
      </c>
      <c r="DT77" s="146" t="s">
        <v>5898</v>
      </c>
      <c r="DU77" s="146" t="s">
        <v>5898</v>
      </c>
      <c r="DV77" s="146" t="s">
        <v>5898</v>
      </c>
      <c r="DW77" s="146" t="s">
        <v>5898</v>
      </c>
      <c r="DX77" s="146" t="s">
        <v>5898</v>
      </c>
      <c r="DY77" s="146" t="s">
        <v>5898</v>
      </c>
      <c r="DZ77" s="147" t="s">
        <v>5898</v>
      </c>
      <c r="EA77" s="131">
        <v>3.7267080745341609E-2</v>
      </c>
      <c r="EB77" s="135">
        <v>1.5625E-2</v>
      </c>
      <c r="EC77" s="135">
        <v>1.3824884792626727E-2</v>
      </c>
      <c r="ED77" s="135">
        <v>1.377952755905512E-2</v>
      </c>
      <c r="EE77" s="135">
        <v>1.4388489208633094E-2</v>
      </c>
      <c r="EF77" s="135">
        <v>1.4299332697807435E-2</v>
      </c>
      <c r="EG77" s="135">
        <v>1.0449320794148381E-2</v>
      </c>
      <c r="EH77" s="135">
        <v>1.6233766233766236E-2</v>
      </c>
      <c r="EI77" s="135">
        <v>0</v>
      </c>
      <c r="EJ77" s="135">
        <v>8.6617583369423996E-3</v>
      </c>
      <c r="EK77" s="123">
        <v>3.7267080745341609E-2</v>
      </c>
      <c r="EL77" s="124">
        <v>0</v>
      </c>
      <c r="EM77" s="124">
        <v>0</v>
      </c>
      <c r="EN77" s="124">
        <v>0</v>
      </c>
      <c r="EO77" s="124">
        <v>1.5625E-2</v>
      </c>
      <c r="EP77" s="124">
        <v>0</v>
      </c>
      <c r="EQ77" s="124">
        <v>0</v>
      </c>
      <c r="ER77" s="124">
        <v>0</v>
      </c>
      <c r="ES77" s="124">
        <v>1.3824884792626727E-2</v>
      </c>
      <c r="ET77" s="124">
        <v>0</v>
      </c>
      <c r="EU77" s="124">
        <v>0</v>
      </c>
      <c r="EV77" s="124">
        <v>0</v>
      </c>
      <c r="EW77" s="124">
        <v>1.377952755905512E-2</v>
      </c>
      <c r="EX77" s="124">
        <v>0</v>
      </c>
      <c r="EY77" s="124">
        <v>0</v>
      </c>
      <c r="EZ77" s="124">
        <v>0</v>
      </c>
      <c r="FA77" s="124">
        <v>1.4388489208633094E-2</v>
      </c>
      <c r="FB77" s="124">
        <v>0</v>
      </c>
      <c r="FC77" s="124">
        <v>0</v>
      </c>
      <c r="FD77" s="124">
        <v>0</v>
      </c>
      <c r="FE77" s="124">
        <v>1.4299332697807435E-2</v>
      </c>
      <c r="FF77" s="124">
        <v>0</v>
      </c>
      <c r="FG77" s="124">
        <v>0</v>
      </c>
      <c r="FH77" s="124">
        <v>0</v>
      </c>
      <c r="FI77" s="124">
        <v>1.0449320794148381E-2</v>
      </c>
      <c r="FJ77" s="124">
        <v>0</v>
      </c>
      <c r="FK77" s="124">
        <v>0</v>
      </c>
      <c r="FL77" s="124">
        <v>0</v>
      </c>
      <c r="FM77" s="124">
        <v>1.6233766233766236E-2</v>
      </c>
      <c r="FN77" s="124">
        <v>0</v>
      </c>
      <c r="FO77" s="124">
        <v>0</v>
      </c>
      <c r="FP77" s="124">
        <v>0</v>
      </c>
      <c r="FQ77" s="124">
        <v>0</v>
      </c>
      <c r="FR77" s="124">
        <v>0</v>
      </c>
      <c r="FS77" s="124">
        <v>0</v>
      </c>
      <c r="FT77" s="124">
        <v>0</v>
      </c>
      <c r="FU77" s="124">
        <v>8.6617583369423996E-3</v>
      </c>
      <c r="FV77" s="124">
        <v>0</v>
      </c>
      <c r="FW77" s="124">
        <v>0</v>
      </c>
      <c r="FX77" s="125">
        <v>0</v>
      </c>
      <c r="FY77" s="50" t="s">
        <v>5907</v>
      </c>
      <c r="FZ77" s="88" t="s">
        <v>5898</v>
      </c>
      <c r="GA77" s="88" t="s">
        <v>6426</v>
      </c>
      <c r="GB77" s="88" t="s">
        <v>5898</v>
      </c>
      <c r="GC77" s="88" t="s">
        <v>6096</v>
      </c>
      <c r="GD77" s="88" t="s">
        <v>5898</v>
      </c>
      <c r="GE77" s="88" t="s">
        <v>6444</v>
      </c>
      <c r="GF77" s="88" t="s">
        <v>5898</v>
      </c>
      <c r="GG77" s="88" t="s">
        <v>6052</v>
      </c>
      <c r="GH77" s="88" t="s">
        <v>5898</v>
      </c>
      <c r="GI77" s="88" t="s">
        <v>6419</v>
      </c>
      <c r="GJ77" s="88" t="s">
        <v>5898</v>
      </c>
      <c r="GK77" s="88" t="s">
        <v>6053</v>
      </c>
      <c r="GL77" s="88" t="s">
        <v>5898</v>
      </c>
      <c r="GM77" s="88" t="s">
        <v>6465</v>
      </c>
      <c r="GN77" s="88" t="s">
        <v>5898</v>
      </c>
      <c r="GO77" s="88" t="s">
        <v>6294</v>
      </c>
      <c r="GP77" s="88" t="s">
        <v>5898</v>
      </c>
      <c r="GQ77" s="88" t="s">
        <v>6541</v>
      </c>
      <c r="GR77" s="88" t="s">
        <v>5898</v>
      </c>
      <c r="GS77" s="88" t="s">
        <v>6055</v>
      </c>
      <c r="GT77" s="88" t="s">
        <v>5898</v>
      </c>
      <c r="GU77" s="88" t="s">
        <v>6393</v>
      </c>
      <c r="GV77" s="88" t="s">
        <v>5898</v>
      </c>
      <c r="GW77" s="88" t="s">
        <v>6295</v>
      </c>
      <c r="GX77" s="88" t="s">
        <v>5898</v>
      </c>
      <c r="GY77" s="88" t="s">
        <v>6452</v>
      </c>
      <c r="GZ77" s="88" t="s">
        <v>5898</v>
      </c>
      <c r="HA77" s="88" t="s">
        <v>6287</v>
      </c>
      <c r="HB77" s="88" t="s">
        <v>5898</v>
      </c>
      <c r="HC77" s="88" t="s">
        <v>6453</v>
      </c>
      <c r="HD77" s="88" t="s">
        <v>5898</v>
      </c>
      <c r="HE77" s="88" t="s">
        <v>6296</v>
      </c>
      <c r="HF77" s="88" t="s">
        <v>5898</v>
      </c>
      <c r="HG77" s="88" t="s">
        <v>6590</v>
      </c>
      <c r="HH77" s="88" t="s">
        <v>5898</v>
      </c>
      <c r="HI77" s="88" t="s">
        <v>6297</v>
      </c>
      <c r="HJ77" s="88" t="s">
        <v>5898</v>
      </c>
      <c r="HK77" s="88" t="s">
        <v>6604</v>
      </c>
      <c r="HL77" s="88" t="s">
        <v>5898</v>
      </c>
      <c r="HM77" s="89">
        <v>8.0500000000000007</v>
      </c>
      <c r="HN77" s="90" t="s">
        <v>5898</v>
      </c>
      <c r="HO77" s="90">
        <v>10.73</v>
      </c>
      <c r="HP77" s="90" t="s">
        <v>5898</v>
      </c>
      <c r="HQ77" s="90">
        <v>6.4</v>
      </c>
      <c r="HR77" s="90" t="s">
        <v>5898</v>
      </c>
      <c r="HS77" s="90">
        <v>4.4800000000000004</v>
      </c>
      <c r="HT77" s="90" t="s">
        <v>5898</v>
      </c>
      <c r="HU77" s="90">
        <v>4.34</v>
      </c>
      <c r="HV77" s="90" t="s">
        <v>5898</v>
      </c>
      <c r="HW77" s="90">
        <v>3.98</v>
      </c>
      <c r="HX77" s="90" t="s">
        <v>5898</v>
      </c>
      <c r="HY77" s="90">
        <v>5.08</v>
      </c>
      <c r="HZ77" s="90" t="s">
        <v>5898</v>
      </c>
      <c r="IA77" s="90">
        <v>5.68</v>
      </c>
      <c r="IB77" s="90" t="s">
        <v>5898</v>
      </c>
      <c r="IC77" s="90">
        <v>5.56</v>
      </c>
      <c r="ID77" s="90" t="s">
        <v>5898</v>
      </c>
      <c r="IE77" s="90">
        <v>8.7799999999999994</v>
      </c>
      <c r="IF77" s="90" t="s">
        <v>5898</v>
      </c>
      <c r="IG77" s="90">
        <v>10.49</v>
      </c>
      <c r="IH77" s="90" t="s">
        <v>5898</v>
      </c>
      <c r="II77" s="90">
        <v>7.96</v>
      </c>
      <c r="IJ77" s="90" t="s">
        <v>5898</v>
      </c>
      <c r="IK77" s="90">
        <v>9.57</v>
      </c>
      <c r="IL77" s="90" t="s">
        <v>5898</v>
      </c>
      <c r="IM77" s="90">
        <v>9.56</v>
      </c>
      <c r="IN77" s="90" t="s">
        <v>5898</v>
      </c>
      <c r="IO77" s="90">
        <v>6.16</v>
      </c>
      <c r="IP77" s="90" t="s">
        <v>5898</v>
      </c>
      <c r="IQ77" s="90">
        <v>18.05</v>
      </c>
      <c r="IR77" s="90" t="s">
        <v>5898</v>
      </c>
      <c r="IS77" s="90">
        <v>32.54</v>
      </c>
      <c r="IT77" s="90" t="s">
        <v>5898</v>
      </c>
      <c r="IU77" s="90">
        <v>27.69</v>
      </c>
      <c r="IV77" s="90" t="s">
        <v>5898</v>
      </c>
      <c r="IW77" s="90">
        <v>23.09</v>
      </c>
      <c r="IX77" s="90" t="s">
        <v>5898</v>
      </c>
      <c r="IY77" s="90">
        <v>18.059999999999999</v>
      </c>
      <c r="IZ77" s="103" t="s">
        <v>5898</v>
      </c>
      <c r="JA77" s="50">
        <v>0.3</v>
      </c>
      <c r="JB77" s="40" t="s">
        <v>5898</v>
      </c>
      <c r="JC77" s="40" t="s">
        <v>5898</v>
      </c>
      <c r="JD77" s="40" t="s">
        <v>5898</v>
      </c>
      <c r="JE77" s="40">
        <v>0.1</v>
      </c>
      <c r="JF77" s="40" t="s">
        <v>5898</v>
      </c>
      <c r="JG77" s="40" t="s">
        <v>5898</v>
      </c>
      <c r="JH77" s="40" t="s">
        <v>5898</v>
      </c>
      <c r="JI77" s="40">
        <v>0.06</v>
      </c>
      <c r="JJ77" s="40" t="s">
        <v>5898</v>
      </c>
      <c r="JK77" s="40" t="s">
        <v>5898</v>
      </c>
      <c r="JL77" s="40" t="s">
        <v>5898</v>
      </c>
      <c r="JM77" s="40">
        <v>7.0000000000000007E-2</v>
      </c>
      <c r="JN77" s="40" t="s">
        <v>5898</v>
      </c>
      <c r="JO77" s="40" t="s">
        <v>5898</v>
      </c>
      <c r="JP77" s="40" t="s">
        <v>5898</v>
      </c>
      <c r="JQ77" s="40">
        <v>0.08</v>
      </c>
      <c r="JR77" s="40" t="s">
        <v>5898</v>
      </c>
      <c r="JS77" s="40" t="s">
        <v>5898</v>
      </c>
      <c r="JT77" s="40" t="s">
        <v>5898</v>
      </c>
      <c r="JU77" s="40">
        <v>0.15</v>
      </c>
      <c r="JV77" s="40" t="s">
        <v>5898</v>
      </c>
      <c r="JW77" s="40" t="s">
        <v>5898</v>
      </c>
      <c r="JX77" s="40" t="s">
        <v>5898</v>
      </c>
      <c r="JY77" s="40">
        <v>0.1</v>
      </c>
      <c r="JZ77" s="40" t="s">
        <v>5898</v>
      </c>
      <c r="KA77" s="40" t="s">
        <v>5898</v>
      </c>
      <c r="KB77" s="40" t="s">
        <v>5898</v>
      </c>
      <c r="KC77" s="40">
        <v>0.1</v>
      </c>
      <c r="KD77" s="40" t="s">
        <v>5898</v>
      </c>
      <c r="KE77" s="40" t="s">
        <v>5898</v>
      </c>
      <c r="KF77" s="40" t="s">
        <v>5898</v>
      </c>
      <c r="KG77" s="40">
        <v>0</v>
      </c>
      <c r="KH77" s="40" t="s">
        <v>5898</v>
      </c>
      <c r="KI77" s="40" t="s">
        <v>5898</v>
      </c>
      <c r="KJ77" s="40" t="s">
        <v>5898</v>
      </c>
      <c r="KK77" s="40">
        <v>0.2</v>
      </c>
      <c r="KL77" s="40" t="s">
        <v>5898</v>
      </c>
      <c r="KM77" s="40" t="s">
        <v>5898</v>
      </c>
      <c r="KN77" s="40" t="s">
        <v>5898</v>
      </c>
    </row>
    <row r="78" spans="1:300" x14ac:dyDescent="0.15">
      <c r="A78" s="53">
        <f>'2015年报分红率'!T80</f>
        <v>75</v>
      </c>
      <c r="B78" s="40" t="str">
        <f>'2015年报分红率'!U80</f>
        <v>600383.SH</v>
      </c>
      <c r="C78" s="40" t="str">
        <f>'2015年报分红率'!V80</f>
        <v>金地集团</v>
      </c>
      <c r="D78" s="40" t="str">
        <f>[1]!EM_S_IPO_LISTEDDATE(B78)</f>
        <v>2001-04-12</v>
      </c>
      <c r="E78" s="166">
        <v>15</v>
      </c>
      <c r="F78" s="56">
        <v>5.19</v>
      </c>
      <c r="G78" s="56">
        <v>9.14</v>
      </c>
      <c r="H78" s="157">
        <v>6.3198458574181104E-2</v>
      </c>
      <c r="I78" s="158">
        <v>3.5886214442013127E-2</v>
      </c>
      <c r="J78" s="159">
        <v>5.077770699236097E-2</v>
      </c>
      <c r="K78" s="154">
        <v>0.4</v>
      </c>
      <c r="L78" s="155" t="s">
        <v>5898</v>
      </c>
      <c r="M78" s="155" t="s">
        <v>5898</v>
      </c>
      <c r="N78" s="155" t="s">
        <v>5898</v>
      </c>
      <c r="O78" s="155">
        <v>0.38</v>
      </c>
      <c r="P78" s="155" t="s">
        <v>5898</v>
      </c>
      <c r="Q78" s="155" t="s">
        <v>5898</v>
      </c>
      <c r="R78" s="155" t="s">
        <v>5898</v>
      </c>
      <c r="S78" s="155">
        <v>0.38</v>
      </c>
      <c r="T78" s="155" t="s">
        <v>5898</v>
      </c>
      <c r="U78" s="155" t="s">
        <v>5898</v>
      </c>
      <c r="V78" s="155" t="s">
        <v>5898</v>
      </c>
      <c r="W78" s="155">
        <v>0.36</v>
      </c>
      <c r="X78" s="155" t="s">
        <v>5898</v>
      </c>
      <c r="Y78" s="155" t="s">
        <v>5898</v>
      </c>
      <c r="Z78" s="155" t="s">
        <v>5898</v>
      </c>
      <c r="AA78" s="155">
        <v>0.36</v>
      </c>
      <c r="AB78" s="155" t="s">
        <v>5898</v>
      </c>
      <c r="AC78" s="155" t="s">
        <v>5898</v>
      </c>
      <c r="AD78" s="155" t="s">
        <v>5898</v>
      </c>
      <c r="AE78" s="155">
        <v>0.36</v>
      </c>
      <c r="AF78" s="155" t="s">
        <v>5898</v>
      </c>
      <c r="AG78" s="155" t="s">
        <v>5898</v>
      </c>
      <c r="AH78" s="155" t="s">
        <v>5898</v>
      </c>
      <c r="AI78" s="155">
        <v>0.31</v>
      </c>
      <c r="AJ78" s="155" t="s">
        <v>5898</v>
      </c>
      <c r="AK78" s="155" t="s">
        <v>5898</v>
      </c>
      <c r="AL78" s="155" t="s">
        <v>5898</v>
      </c>
      <c r="AM78" s="155">
        <v>0.27</v>
      </c>
      <c r="AN78" s="155" t="s">
        <v>5898</v>
      </c>
      <c r="AO78" s="155" t="s">
        <v>5898</v>
      </c>
      <c r="AP78" s="155" t="s">
        <v>5898</v>
      </c>
      <c r="AQ78" s="155">
        <v>0.27</v>
      </c>
      <c r="AR78" s="155" t="s">
        <v>5898</v>
      </c>
      <c r="AS78" s="155" t="s">
        <v>5898</v>
      </c>
      <c r="AT78" s="155" t="s">
        <v>5898</v>
      </c>
      <c r="AU78" s="155">
        <v>0.19</v>
      </c>
      <c r="AV78" s="155" t="s">
        <v>5898</v>
      </c>
      <c r="AW78" s="155" t="s">
        <v>5898</v>
      </c>
      <c r="AX78" s="140" t="s">
        <v>5898</v>
      </c>
      <c r="AY78" s="154">
        <v>1</v>
      </c>
      <c r="AZ78" s="155">
        <v>1</v>
      </c>
      <c r="BA78" s="155">
        <v>1</v>
      </c>
      <c r="BB78" s="155">
        <v>1</v>
      </c>
      <c r="BC78" s="155">
        <v>1</v>
      </c>
      <c r="BD78" s="155">
        <v>1</v>
      </c>
      <c r="BE78" s="155">
        <v>1</v>
      </c>
      <c r="BF78" s="155">
        <v>1</v>
      </c>
      <c r="BG78" s="155">
        <v>1</v>
      </c>
      <c r="BH78" s="155">
        <v>1</v>
      </c>
      <c r="BI78" s="155">
        <v>1</v>
      </c>
      <c r="BJ78" s="155">
        <v>1</v>
      </c>
      <c r="BK78" s="155">
        <v>1</v>
      </c>
      <c r="BL78" s="155">
        <v>1</v>
      </c>
      <c r="BM78" s="155">
        <v>1</v>
      </c>
      <c r="BN78" s="155">
        <v>1</v>
      </c>
      <c r="BO78" s="155">
        <v>1</v>
      </c>
      <c r="BP78" s="155">
        <v>1</v>
      </c>
      <c r="BQ78" s="155">
        <v>1</v>
      </c>
      <c r="BR78" s="155">
        <v>1</v>
      </c>
      <c r="BS78" s="155">
        <v>1</v>
      </c>
      <c r="BT78" s="155">
        <v>1</v>
      </c>
      <c r="BU78" s="155">
        <v>1</v>
      </c>
      <c r="BV78" s="155">
        <v>1</v>
      </c>
      <c r="BW78" s="155">
        <v>1</v>
      </c>
      <c r="BX78" s="155">
        <v>1</v>
      </c>
      <c r="BY78" s="155">
        <v>1</v>
      </c>
      <c r="BZ78" s="155">
        <v>1</v>
      </c>
      <c r="CA78" s="155">
        <v>1</v>
      </c>
      <c r="CB78" s="155">
        <v>1</v>
      </c>
      <c r="CC78" s="155">
        <v>1</v>
      </c>
      <c r="CD78" s="155">
        <v>1</v>
      </c>
      <c r="CE78" s="155">
        <v>1</v>
      </c>
      <c r="CF78" s="155">
        <v>1</v>
      </c>
      <c r="CG78" s="155">
        <v>1</v>
      </c>
      <c r="CH78" s="155">
        <v>1</v>
      </c>
      <c r="CI78" s="155">
        <v>1</v>
      </c>
      <c r="CJ78" s="155">
        <v>1</v>
      </c>
      <c r="CK78" s="155">
        <v>1</v>
      </c>
      <c r="CL78" s="156">
        <v>1</v>
      </c>
      <c r="CM78" s="145" t="s">
        <v>5898</v>
      </c>
      <c r="CN78" s="146" t="s">
        <v>5898</v>
      </c>
      <c r="CO78" s="146" t="s">
        <v>5898</v>
      </c>
      <c r="CP78" s="146" t="s">
        <v>5898</v>
      </c>
      <c r="CQ78" s="146" t="s">
        <v>5898</v>
      </c>
      <c r="CR78" s="146" t="s">
        <v>5898</v>
      </c>
      <c r="CS78" s="146" t="s">
        <v>5898</v>
      </c>
      <c r="CT78" s="146" t="s">
        <v>5898</v>
      </c>
      <c r="CU78" s="146" t="s">
        <v>5898</v>
      </c>
      <c r="CV78" s="146" t="s">
        <v>5898</v>
      </c>
      <c r="CW78" s="146" t="s">
        <v>5898</v>
      </c>
      <c r="CX78" s="146" t="s">
        <v>5898</v>
      </c>
      <c r="CY78" s="146" t="s">
        <v>5898</v>
      </c>
      <c r="CZ78" s="146" t="s">
        <v>5898</v>
      </c>
      <c r="DA78" s="146" t="s">
        <v>5898</v>
      </c>
      <c r="DB78" s="146" t="s">
        <v>5898</v>
      </c>
      <c r="DC78" s="146" t="s">
        <v>5898</v>
      </c>
      <c r="DD78" s="146" t="s">
        <v>5898</v>
      </c>
      <c r="DE78" s="146" t="s">
        <v>5898</v>
      </c>
      <c r="DF78" s="146" t="s">
        <v>5898</v>
      </c>
      <c r="DG78" s="146" t="s">
        <v>5898</v>
      </c>
      <c r="DH78" s="146" t="s">
        <v>5898</v>
      </c>
      <c r="DI78" s="146" t="s">
        <v>5898</v>
      </c>
      <c r="DJ78" s="146" t="s">
        <v>5898</v>
      </c>
      <c r="DK78" s="146" t="s">
        <v>5898</v>
      </c>
      <c r="DL78" s="146" t="s">
        <v>5898</v>
      </c>
      <c r="DM78" s="146" t="s">
        <v>5898</v>
      </c>
      <c r="DN78" s="146" t="s">
        <v>5898</v>
      </c>
      <c r="DO78" s="146" t="s">
        <v>5898</v>
      </c>
      <c r="DP78" s="146" t="s">
        <v>5898</v>
      </c>
      <c r="DQ78" s="146" t="s">
        <v>5898</v>
      </c>
      <c r="DR78" s="146" t="s">
        <v>5898</v>
      </c>
      <c r="DS78" s="146" t="s">
        <v>5898</v>
      </c>
      <c r="DT78" s="146" t="s">
        <v>5898</v>
      </c>
      <c r="DU78" s="146" t="s">
        <v>5898</v>
      </c>
      <c r="DV78" s="146" t="s">
        <v>5898</v>
      </c>
      <c r="DW78" s="146" t="s">
        <v>5898</v>
      </c>
      <c r="DX78" s="146" t="s">
        <v>5898</v>
      </c>
      <c r="DY78" s="146" t="s">
        <v>5898</v>
      </c>
      <c r="DZ78" s="147" t="s">
        <v>5898</v>
      </c>
      <c r="EA78" s="131">
        <v>4.5714285714285714E-2</v>
      </c>
      <c r="EB78" s="135">
        <v>5.2054794520547946E-2</v>
      </c>
      <c r="EC78" s="135">
        <v>6.8100358422939072E-2</v>
      </c>
      <c r="ED78" s="135">
        <v>6.9097888675623803E-2</v>
      </c>
      <c r="EE78" s="135">
        <v>6.3268892794376086E-2</v>
      </c>
      <c r="EF78" s="135">
        <v>5.4216867469879519E-2</v>
      </c>
      <c r="EG78" s="135">
        <v>4.341736694677871E-2</v>
      </c>
      <c r="EH78" s="135">
        <v>4.9632352941176468E-2</v>
      </c>
      <c r="EI78" s="135">
        <v>2.5665399239543731E-2</v>
      </c>
      <c r="EJ78" s="135">
        <v>3.6608863198458574E-2</v>
      </c>
      <c r="EK78" s="123">
        <v>4.5714285714285714E-2</v>
      </c>
      <c r="EL78" s="124">
        <v>0</v>
      </c>
      <c r="EM78" s="124">
        <v>0</v>
      </c>
      <c r="EN78" s="124">
        <v>0</v>
      </c>
      <c r="EO78" s="124">
        <v>5.2054794520547946E-2</v>
      </c>
      <c r="EP78" s="124">
        <v>0</v>
      </c>
      <c r="EQ78" s="124">
        <v>0</v>
      </c>
      <c r="ER78" s="124">
        <v>0</v>
      </c>
      <c r="ES78" s="124">
        <v>6.8100358422939072E-2</v>
      </c>
      <c r="ET78" s="124">
        <v>0</v>
      </c>
      <c r="EU78" s="124">
        <v>0</v>
      </c>
      <c r="EV78" s="124">
        <v>0</v>
      </c>
      <c r="EW78" s="124">
        <v>6.9097888675623803E-2</v>
      </c>
      <c r="EX78" s="124">
        <v>0</v>
      </c>
      <c r="EY78" s="124">
        <v>0</v>
      </c>
      <c r="EZ78" s="124">
        <v>0</v>
      </c>
      <c r="FA78" s="124">
        <v>6.3268892794376086E-2</v>
      </c>
      <c r="FB78" s="124">
        <v>0</v>
      </c>
      <c r="FC78" s="124">
        <v>0</v>
      </c>
      <c r="FD78" s="124">
        <v>0</v>
      </c>
      <c r="FE78" s="124">
        <v>5.4216867469879519E-2</v>
      </c>
      <c r="FF78" s="124">
        <v>0</v>
      </c>
      <c r="FG78" s="124">
        <v>0</v>
      </c>
      <c r="FH78" s="124">
        <v>0</v>
      </c>
      <c r="FI78" s="124">
        <v>4.341736694677871E-2</v>
      </c>
      <c r="FJ78" s="124">
        <v>0</v>
      </c>
      <c r="FK78" s="124">
        <v>0</v>
      </c>
      <c r="FL78" s="124">
        <v>0</v>
      </c>
      <c r="FM78" s="124">
        <v>4.9632352941176468E-2</v>
      </c>
      <c r="FN78" s="124">
        <v>0</v>
      </c>
      <c r="FO78" s="124">
        <v>0</v>
      </c>
      <c r="FP78" s="124">
        <v>0</v>
      </c>
      <c r="FQ78" s="124">
        <v>2.5665399239543731E-2</v>
      </c>
      <c r="FR78" s="124">
        <v>0</v>
      </c>
      <c r="FS78" s="124">
        <v>0</v>
      </c>
      <c r="FT78" s="124">
        <v>0</v>
      </c>
      <c r="FU78" s="124">
        <v>3.6608863198458574E-2</v>
      </c>
      <c r="FV78" s="124">
        <v>0</v>
      </c>
      <c r="FW78" s="124">
        <v>0</v>
      </c>
      <c r="FX78" s="125">
        <v>0</v>
      </c>
      <c r="FY78" s="50" t="s">
        <v>5920</v>
      </c>
      <c r="FZ78" s="88" t="s">
        <v>5898</v>
      </c>
      <c r="GA78" s="88" t="s">
        <v>6398</v>
      </c>
      <c r="GB78" s="88" t="s">
        <v>5898</v>
      </c>
      <c r="GC78" s="88" t="s">
        <v>6298</v>
      </c>
      <c r="GD78" s="88" t="s">
        <v>5898</v>
      </c>
      <c r="GE78" s="88" t="s">
        <v>6539</v>
      </c>
      <c r="GF78" s="88" t="s">
        <v>5898</v>
      </c>
      <c r="GG78" s="88" t="s">
        <v>6299</v>
      </c>
      <c r="GH78" s="88" t="s">
        <v>5898</v>
      </c>
      <c r="GI78" s="88" t="s">
        <v>6554</v>
      </c>
      <c r="GJ78" s="88" t="s">
        <v>5898</v>
      </c>
      <c r="GK78" s="88" t="s">
        <v>6062</v>
      </c>
      <c r="GL78" s="88" t="s">
        <v>5898</v>
      </c>
      <c r="GM78" s="88" t="s">
        <v>6459</v>
      </c>
      <c r="GN78" s="88" t="s">
        <v>5898</v>
      </c>
      <c r="GO78" s="88" t="s">
        <v>6300</v>
      </c>
      <c r="GP78" s="88" t="s">
        <v>5898</v>
      </c>
      <c r="GQ78" s="88" t="s">
        <v>6412</v>
      </c>
      <c r="GR78" s="88" t="s">
        <v>5898</v>
      </c>
      <c r="GS78" s="88" t="s">
        <v>6197</v>
      </c>
      <c r="GT78" s="88" t="s">
        <v>5898</v>
      </c>
      <c r="GU78" s="88" t="s">
        <v>6624</v>
      </c>
      <c r="GV78" s="88" t="s">
        <v>5898</v>
      </c>
      <c r="GW78" s="88" t="s">
        <v>6264</v>
      </c>
      <c r="GX78" s="88" t="s">
        <v>5898</v>
      </c>
      <c r="GY78" s="88" t="s">
        <v>6625</v>
      </c>
      <c r="GZ78" s="88" t="s">
        <v>5898</v>
      </c>
      <c r="HA78" s="88" t="s">
        <v>6301</v>
      </c>
      <c r="HB78" s="88" t="s">
        <v>5898</v>
      </c>
      <c r="HC78" s="88" t="s">
        <v>6537</v>
      </c>
      <c r="HD78" s="88" t="s">
        <v>5898</v>
      </c>
      <c r="HE78" s="88" t="s">
        <v>6016</v>
      </c>
      <c r="HF78" s="88" t="s">
        <v>5898</v>
      </c>
      <c r="HG78" s="88" t="s">
        <v>6617</v>
      </c>
      <c r="HH78" s="88" t="s">
        <v>5898</v>
      </c>
      <c r="HI78" s="88" t="s">
        <v>6142</v>
      </c>
      <c r="HJ78" s="88" t="s">
        <v>5898</v>
      </c>
      <c r="HK78" s="88" t="s">
        <v>6626</v>
      </c>
      <c r="HL78" s="88" t="s">
        <v>5898</v>
      </c>
      <c r="HM78" s="89">
        <v>8.75</v>
      </c>
      <c r="HN78" s="90" t="s">
        <v>5898</v>
      </c>
      <c r="HO78" s="90">
        <v>9.68</v>
      </c>
      <c r="HP78" s="90" t="s">
        <v>5898</v>
      </c>
      <c r="HQ78" s="90">
        <v>7.3</v>
      </c>
      <c r="HR78" s="90" t="s">
        <v>5898</v>
      </c>
      <c r="HS78" s="90">
        <v>5.54</v>
      </c>
      <c r="HT78" s="90" t="s">
        <v>5898</v>
      </c>
      <c r="HU78" s="90">
        <v>5.58</v>
      </c>
      <c r="HV78" s="90" t="s">
        <v>5898</v>
      </c>
      <c r="HW78" s="90">
        <v>5.39</v>
      </c>
      <c r="HX78" s="90" t="s">
        <v>5898</v>
      </c>
      <c r="HY78" s="90">
        <v>5.21</v>
      </c>
      <c r="HZ78" s="90" t="s">
        <v>5898</v>
      </c>
      <c r="IA78" s="90">
        <v>5.87</v>
      </c>
      <c r="IB78" s="90" t="s">
        <v>5898</v>
      </c>
      <c r="IC78" s="90">
        <v>5.69</v>
      </c>
      <c r="ID78" s="90" t="s">
        <v>5898</v>
      </c>
      <c r="IE78" s="90">
        <v>5.41</v>
      </c>
      <c r="IF78" s="90" t="s">
        <v>5898</v>
      </c>
      <c r="IG78" s="90">
        <v>6.64</v>
      </c>
      <c r="IH78" s="90" t="s">
        <v>5898</v>
      </c>
      <c r="II78" s="90">
        <v>6.09</v>
      </c>
      <c r="IJ78" s="90" t="s">
        <v>5898</v>
      </c>
      <c r="IK78" s="90">
        <v>7.14</v>
      </c>
      <c r="IL78" s="90" t="s">
        <v>5898</v>
      </c>
      <c r="IM78" s="90">
        <v>6.35</v>
      </c>
      <c r="IN78" s="90" t="s">
        <v>5898</v>
      </c>
      <c r="IO78" s="90">
        <v>5.44</v>
      </c>
      <c r="IP78" s="90" t="s">
        <v>5898</v>
      </c>
      <c r="IQ78" s="90">
        <v>6.03</v>
      </c>
      <c r="IR78" s="90" t="s">
        <v>5898</v>
      </c>
      <c r="IS78" s="90">
        <v>10.52</v>
      </c>
      <c r="IT78" s="90" t="s">
        <v>5898</v>
      </c>
      <c r="IU78" s="90">
        <v>7.93</v>
      </c>
      <c r="IV78" s="90" t="s">
        <v>5898</v>
      </c>
      <c r="IW78" s="90">
        <v>5.19</v>
      </c>
      <c r="IX78" s="90" t="s">
        <v>5898</v>
      </c>
      <c r="IY78" s="90">
        <v>5.2</v>
      </c>
      <c r="IZ78" s="103" t="s">
        <v>5898</v>
      </c>
      <c r="JA78" s="50">
        <v>0.4</v>
      </c>
      <c r="JB78" s="40" t="s">
        <v>5898</v>
      </c>
      <c r="JC78" s="40" t="s">
        <v>5898</v>
      </c>
      <c r="JD78" s="40" t="s">
        <v>5898</v>
      </c>
      <c r="JE78" s="40">
        <v>0.38</v>
      </c>
      <c r="JF78" s="40" t="s">
        <v>5898</v>
      </c>
      <c r="JG78" s="40" t="s">
        <v>5898</v>
      </c>
      <c r="JH78" s="40" t="s">
        <v>5898</v>
      </c>
      <c r="JI78" s="40">
        <v>0.38</v>
      </c>
      <c r="JJ78" s="40" t="s">
        <v>5898</v>
      </c>
      <c r="JK78" s="40" t="s">
        <v>5898</v>
      </c>
      <c r="JL78" s="40" t="s">
        <v>5898</v>
      </c>
      <c r="JM78" s="40">
        <v>0.36</v>
      </c>
      <c r="JN78" s="40" t="s">
        <v>5898</v>
      </c>
      <c r="JO78" s="40" t="s">
        <v>5898</v>
      </c>
      <c r="JP78" s="40" t="s">
        <v>5898</v>
      </c>
      <c r="JQ78" s="40">
        <v>0.36</v>
      </c>
      <c r="JR78" s="40" t="s">
        <v>5898</v>
      </c>
      <c r="JS78" s="40" t="s">
        <v>5898</v>
      </c>
      <c r="JT78" s="40" t="s">
        <v>5898</v>
      </c>
      <c r="JU78" s="40">
        <v>0.36</v>
      </c>
      <c r="JV78" s="40" t="s">
        <v>5898</v>
      </c>
      <c r="JW78" s="40" t="s">
        <v>5898</v>
      </c>
      <c r="JX78" s="40" t="s">
        <v>5898</v>
      </c>
      <c r="JY78" s="40">
        <v>0.31</v>
      </c>
      <c r="JZ78" s="40" t="s">
        <v>5898</v>
      </c>
      <c r="KA78" s="40" t="s">
        <v>5898</v>
      </c>
      <c r="KB78" s="40" t="s">
        <v>5898</v>
      </c>
      <c r="KC78" s="40">
        <v>0.27</v>
      </c>
      <c r="KD78" s="40" t="s">
        <v>5898</v>
      </c>
      <c r="KE78" s="40" t="s">
        <v>5898</v>
      </c>
      <c r="KF78" s="40" t="s">
        <v>5898</v>
      </c>
      <c r="KG78" s="40">
        <v>0.27</v>
      </c>
      <c r="KH78" s="40" t="s">
        <v>5898</v>
      </c>
      <c r="KI78" s="40" t="s">
        <v>5898</v>
      </c>
      <c r="KJ78" s="40" t="s">
        <v>5898</v>
      </c>
      <c r="KK78" s="40">
        <v>0.19</v>
      </c>
      <c r="KL78" s="40" t="s">
        <v>5898</v>
      </c>
      <c r="KM78" s="40" t="s">
        <v>5898</v>
      </c>
      <c r="KN78" s="40" t="s">
        <v>5898</v>
      </c>
    </row>
    <row r="79" spans="1:300" x14ac:dyDescent="0.15">
      <c r="A79" s="53">
        <f>'2015年报分红率'!T81</f>
        <v>76</v>
      </c>
      <c r="B79" s="40" t="str">
        <f>'2015年报分红率'!U81</f>
        <v>600398.SH</v>
      </c>
      <c r="C79" s="40" t="str">
        <f>'2015年报分红率'!V81</f>
        <v>海澜之家</v>
      </c>
      <c r="D79" s="40" t="str">
        <f>[1]!EM_S_IPO_LISTEDDATE(B79)</f>
        <v>2000-12-28</v>
      </c>
      <c r="E79" s="166">
        <v>15</v>
      </c>
      <c r="F79" s="56">
        <v>18.48</v>
      </c>
      <c r="G79" s="56">
        <v>11.04</v>
      </c>
      <c r="H79" s="157">
        <v>2.7295670995670995E-2</v>
      </c>
      <c r="I79" s="158">
        <v>9.7629443825095995E-3</v>
      </c>
      <c r="J79" s="159">
        <v>1.3729238800433436E-2</v>
      </c>
      <c r="K79" s="154">
        <v>1.9656000000000002</v>
      </c>
      <c r="L79" s="155" t="s">
        <v>5898</v>
      </c>
      <c r="M79" s="155" t="s">
        <v>5898</v>
      </c>
      <c r="N79" s="155" t="s">
        <v>5898</v>
      </c>
      <c r="O79" s="155">
        <v>0.60840000000000005</v>
      </c>
      <c r="P79" s="155" t="s">
        <v>5898</v>
      </c>
      <c r="Q79" s="155" t="s">
        <v>5898</v>
      </c>
      <c r="R79" s="155" t="s">
        <v>5898</v>
      </c>
      <c r="S79" s="155">
        <v>0.74880000000000013</v>
      </c>
      <c r="T79" s="155" t="s">
        <v>5898</v>
      </c>
      <c r="U79" s="155" t="s">
        <v>5898</v>
      </c>
      <c r="V79" s="155" t="s">
        <v>5898</v>
      </c>
      <c r="W79" s="155">
        <v>0.37440000000000007</v>
      </c>
      <c r="X79" s="155" t="s">
        <v>5898</v>
      </c>
      <c r="Y79" s="155" t="s">
        <v>5898</v>
      </c>
      <c r="Z79" s="155" t="s">
        <v>5898</v>
      </c>
      <c r="AA79" s="155">
        <v>0.31824000000000008</v>
      </c>
      <c r="AB79" s="155" t="s">
        <v>5898</v>
      </c>
      <c r="AC79" s="155" t="s">
        <v>5898</v>
      </c>
      <c r="AD79" s="155" t="s">
        <v>5898</v>
      </c>
      <c r="AE79" s="155">
        <v>0.28080000000000005</v>
      </c>
      <c r="AF79" s="155" t="s">
        <v>5898</v>
      </c>
      <c r="AG79" s="155" t="s">
        <v>5898</v>
      </c>
      <c r="AH79" s="155" t="s">
        <v>5898</v>
      </c>
      <c r="AI79" s="155">
        <v>0.26</v>
      </c>
      <c r="AJ79" s="155" t="s">
        <v>5898</v>
      </c>
      <c r="AK79" s="155" t="s">
        <v>5898</v>
      </c>
      <c r="AL79" s="155" t="s">
        <v>5898</v>
      </c>
      <c r="AM79" s="155">
        <v>0.2</v>
      </c>
      <c r="AN79" s="155" t="s">
        <v>5898</v>
      </c>
      <c r="AO79" s="155" t="s">
        <v>5898</v>
      </c>
      <c r="AP79" s="155" t="s">
        <v>5898</v>
      </c>
      <c r="AQ79" s="155">
        <v>0.05</v>
      </c>
      <c r="AR79" s="155" t="s">
        <v>5898</v>
      </c>
      <c r="AS79" s="155" t="s">
        <v>5898</v>
      </c>
      <c r="AT79" s="155" t="s">
        <v>5898</v>
      </c>
      <c r="AU79" s="155">
        <v>0.23799999999999999</v>
      </c>
      <c r="AV79" s="155" t="s">
        <v>5898</v>
      </c>
      <c r="AW79" s="155" t="s">
        <v>5898</v>
      </c>
      <c r="AX79" s="140" t="s">
        <v>5898</v>
      </c>
      <c r="AY79" s="154">
        <v>4.6800000000000006</v>
      </c>
      <c r="AZ79" s="155">
        <v>4.6800000000000006</v>
      </c>
      <c r="BA79" s="155">
        <v>4.6800000000000006</v>
      </c>
      <c r="BB79" s="155">
        <v>4.6800000000000006</v>
      </c>
      <c r="BC79" s="155">
        <v>4.6800000000000006</v>
      </c>
      <c r="BD79" s="155">
        <v>4.6800000000000006</v>
      </c>
      <c r="BE79" s="155">
        <v>4.6800000000000006</v>
      </c>
      <c r="BF79" s="155">
        <v>4.6800000000000006</v>
      </c>
      <c r="BG79" s="155">
        <v>4.6800000000000006</v>
      </c>
      <c r="BH79" s="155">
        <v>4.6800000000000006</v>
      </c>
      <c r="BI79" s="155">
        <v>4.6800000000000006</v>
      </c>
      <c r="BJ79" s="155">
        <v>4.6800000000000006</v>
      </c>
      <c r="BK79" s="155">
        <v>4.6800000000000006</v>
      </c>
      <c r="BL79" s="155">
        <v>4.6800000000000006</v>
      </c>
      <c r="BM79" s="155">
        <v>4.6800000000000006</v>
      </c>
      <c r="BN79" s="155">
        <v>4.6800000000000006</v>
      </c>
      <c r="BO79" s="155">
        <v>4.6800000000000006</v>
      </c>
      <c r="BP79" s="155">
        <v>4.6800000000000006</v>
      </c>
      <c r="BQ79" s="155">
        <v>4.6800000000000006</v>
      </c>
      <c r="BR79" s="155">
        <v>4.6800000000000006</v>
      </c>
      <c r="BS79" s="155">
        <v>4.6800000000000006</v>
      </c>
      <c r="BT79" s="155">
        <v>4.6800000000000006</v>
      </c>
      <c r="BU79" s="155">
        <v>4.6800000000000006</v>
      </c>
      <c r="BV79" s="155">
        <v>4.6800000000000006</v>
      </c>
      <c r="BW79" s="155">
        <v>2.6</v>
      </c>
      <c r="BX79" s="155">
        <v>2.6</v>
      </c>
      <c r="BY79" s="155">
        <v>2.6</v>
      </c>
      <c r="BZ79" s="155">
        <v>2.6</v>
      </c>
      <c r="CA79" s="155">
        <v>2</v>
      </c>
      <c r="CB79" s="155">
        <v>2</v>
      </c>
      <c r="CC79" s="155">
        <v>2</v>
      </c>
      <c r="CD79" s="155">
        <v>2</v>
      </c>
      <c r="CE79" s="155">
        <v>1</v>
      </c>
      <c r="CF79" s="155">
        <v>1</v>
      </c>
      <c r="CG79" s="155">
        <v>1</v>
      </c>
      <c r="CH79" s="155">
        <v>1</v>
      </c>
      <c r="CI79" s="155">
        <v>1</v>
      </c>
      <c r="CJ79" s="155">
        <v>1</v>
      </c>
      <c r="CK79" s="155">
        <v>1</v>
      </c>
      <c r="CL79" s="156">
        <v>1</v>
      </c>
      <c r="CM79" s="145" t="s">
        <v>5898</v>
      </c>
      <c r="CN79" s="146" t="s">
        <v>5898</v>
      </c>
      <c r="CO79" s="146" t="s">
        <v>5898</v>
      </c>
      <c r="CP79" s="146" t="s">
        <v>5898</v>
      </c>
      <c r="CQ79" s="146" t="s">
        <v>5898</v>
      </c>
      <c r="CR79" s="146" t="s">
        <v>5898</v>
      </c>
      <c r="CS79" s="146" t="s">
        <v>5898</v>
      </c>
      <c r="CT79" s="146" t="s">
        <v>5898</v>
      </c>
      <c r="CU79" s="146" t="s">
        <v>5898</v>
      </c>
      <c r="CV79" s="146" t="s">
        <v>5898</v>
      </c>
      <c r="CW79" s="146" t="s">
        <v>5898</v>
      </c>
      <c r="CX79" s="146" t="s">
        <v>5898</v>
      </c>
      <c r="CY79" s="146" t="s">
        <v>5898</v>
      </c>
      <c r="CZ79" s="146" t="s">
        <v>5898</v>
      </c>
      <c r="DA79" s="146" t="s">
        <v>5898</v>
      </c>
      <c r="DB79" s="146" t="s">
        <v>5898</v>
      </c>
      <c r="DC79" s="146" t="s">
        <v>5898</v>
      </c>
      <c r="DD79" s="146" t="s">
        <v>5898</v>
      </c>
      <c r="DE79" s="146" t="s">
        <v>5898</v>
      </c>
      <c r="DF79" s="146" t="s">
        <v>5898</v>
      </c>
      <c r="DG79" s="146" t="s">
        <v>5898</v>
      </c>
      <c r="DH79" s="146" t="s">
        <v>5898</v>
      </c>
      <c r="DI79" s="146" t="s">
        <v>5898</v>
      </c>
      <c r="DJ79" s="146" t="s">
        <v>5898</v>
      </c>
      <c r="DK79" s="146">
        <v>0.8</v>
      </c>
      <c r="DL79" s="146" t="s">
        <v>5898</v>
      </c>
      <c r="DM79" s="146" t="s">
        <v>5898</v>
      </c>
      <c r="DN79" s="146" t="s">
        <v>5898</v>
      </c>
      <c r="DO79" s="146">
        <v>0.3</v>
      </c>
      <c r="DP79" s="146" t="s">
        <v>5898</v>
      </c>
      <c r="DQ79" s="146" t="s">
        <v>5898</v>
      </c>
      <c r="DR79" s="146" t="s">
        <v>5898</v>
      </c>
      <c r="DS79" s="146">
        <v>1</v>
      </c>
      <c r="DT79" s="146" t="s">
        <v>5898</v>
      </c>
      <c r="DU79" s="146" t="s">
        <v>5898</v>
      </c>
      <c r="DV79" s="146" t="s">
        <v>5898</v>
      </c>
      <c r="DW79" s="146" t="s">
        <v>5898</v>
      </c>
      <c r="DX79" s="146" t="s">
        <v>5898</v>
      </c>
      <c r="DY79" s="146" t="s">
        <v>5898</v>
      </c>
      <c r="DZ79" s="147" t="s">
        <v>5898</v>
      </c>
      <c r="EA79" s="131">
        <v>3.043478260869565E-2</v>
      </c>
      <c r="EB79" s="135">
        <v>1.1393514460999123E-2</v>
      </c>
      <c r="EC79" s="135">
        <v>2.3952095808383235E-2</v>
      </c>
      <c r="ED79" s="135">
        <v>1.1396011396011397E-2</v>
      </c>
      <c r="EE79" s="135">
        <v>1.3737373737373737E-2</v>
      </c>
      <c r="EF79" s="135">
        <v>9.7087378640776708E-3</v>
      </c>
      <c r="EG79" s="135">
        <v>7.2046109510086453E-3</v>
      </c>
      <c r="EH79" s="135">
        <v>1.5360983102918589E-2</v>
      </c>
      <c r="EI79" s="135">
        <v>1.2254901960784316E-3</v>
      </c>
      <c r="EJ79" s="135">
        <v>1.2878787878787878E-2</v>
      </c>
      <c r="EK79" s="123">
        <v>3.043478260869565E-2</v>
      </c>
      <c r="EL79" s="124">
        <v>0</v>
      </c>
      <c r="EM79" s="124">
        <v>0</v>
      </c>
      <c r="EN79" s="124">
        <v>0</v>
      </c>
      <c r="EO79" s="124">
        <v>1.1393514460999123E-2</v>
      </c>
      <c r="EP79" s="124">
        <v>0</v>
      </c>
      <c r="EQ79" s="124">
        <v>0</v>
      </c>
      <c r="ER79" s="124">
        <v>0</v>
      </c>
      <c r="ES79" s="124">
        <v>2.3952095808383235E-2</v>
      </c>
      <c r="ET79" s="124">
        <v>0</v>
      </c>
      <c r="EU79" s="124">
        <v>0</v>
      </c>
      <c r="EV79" s="124">
        <v>0</v>
      </c>
      <c r="EW79" s="124">
        <v>1.1396011396011397E-2</v>
      </c>
      <c r="EX79" s="124">
        <v>0</v>
      </c>
      <c r="EY79" s="124">
        <v>0</v>
      </c>
      <c r="EZ79" s="124">
        <v>0</v>
      </c>
      <c r="FA79" s="124">
        <v>1.3737373737373737E-2</v>
      </c>
      <c r="FB79" s="124">
        <v>0</v>
      </c>
      <c r="FC79" s="124">
        <v>0</v>
      </c>
      <c r="FD79" s="124">
        <v>0</v>
      </c>
      <c r="FE79" s="124">
        <v>9.7087378640776708E-3</v>
      </c>
      <c r="FF79" s="124">
        <v>0</v>
      </c>
      <c r="FG79" s="124">
        <v>0</v>
      </c>
      <c r="FH79" s="124">
        <v>0</v>
      </c>
      <c r="FI79" s="124">
        <v>7.2046109510086453E-3</v>
      </c>
      <c r="FJ79" s="124">
        <v>0</v>
      </c>
      <c r="FK79" s="124">
        <v>0</v>
      </c>
      <c r="FL79" s="124">
        <v>0</v>
      </c>
      <c r="FM79" s="124">
        <v>1.5360983102918589E-2</v>
      </c>
      <c r="FN79" s="124">
        <v>0</v>
      </c>
      <c r="FO79" s="124">
        <v>0</v>
      </c>
      <c r="FP79" s="124">
        <v>0</v>
      </c>
      <c r="FQ79" s="124">
        <v>1.2254901960784316E-3</v>
      </c>
      <c r="FR79" s="124">
        <v>0</v>
      </c>
      <c r="FS79" s="124">
        <v>0</v>
      </c>
      <c r="FT79" s="124">
        <v>0</v>
      </c>
      <c r="FU79" s="124">
        <v>1.2878787878787878E-2</v>
      </c>
      <c r="FV79" s="124">
        <v>0</v>
      </c>
      <c r="FW79" s="124">
        <v>0</v>
      </c>
      <c r="FX79" s="125">
        <v>0</v>
      </c>
      <c r="FY79" s="50" t="s">
        <v>5905</v>
      </c>
      <c r="FZ79" s="88" t="s">
        <v>5898</v>
      </c>
      <c r="GA79" s="88" t="s">
        <v>6443</v>
      </c>
      <c r="GB79" s="88" t="s">
        <v>5898</v>
      </c>
      <c r="GC79" s="88" t="s">
        <v>6060</v>
      </c>
      <c r="GD79" s="88" t="s">
        <v>5898</v>
      </c>
      <c r="GE79" s="88" t="s">
        <v>6563</v>
      </c>
      <c r="GF79" s="88" t="s">
        <v>5898</v>
      </c>
      <c r="GG79" s="88" t="s">
        <v>6085</v>
      </c>
      <c r="GH79" s="88" t="s">
        <v>5898</v>
      </c>
      <c r="GI79" s="88" t="s">
        <v>6586</v>
      </c>
      <c r="GJ79" s="88" t="s">
        <v>5898</v>
      </c>
      <c r="GK79" s="88" t="s">
        <v>6250</v>
      </c>
      <c r="GL79" s="88" t="s">
        <v>5898</v>
      </c>
      <c r="GM79" s="88" t="s">
        <v>6429</v>
      </c>
      <c r="GN79" s="88" t="s">
        <v>5898</v>
      </c>
      <c r="GO79" s="88" t="s">
        <v>6098</v>
      </c>
      <c r="GP79" s="88" t="s">
        <v>5898</v>
      </c>
      <c r="GQ79" s="88" t="s">
        <v>6412</v>
      </c>
      <c r="GR79" s="88" t="s">
        <v>5898</v>
      </c>
      <c r="GS79" s="88" t="s">
        <v>6064</v>
      </c>
      <c r="GT79" s="88" t="s">
        <v>5898</v>
      </c>
      <c r="GU79" s="88" t="s">
        <v>6422</v>
      </c>
      <c r="GV79" s="88" t="s">
        <v>5898</v>
      </c>
      <c r="GW79" s="88" t="s">
        <v>6056</v>
      </c>
      <c r="GX79" s="88" t="s">
        <v>5898</v>
      </c>
      <c r="GY79" s="88" t="s">
        <v>6566</v>
      </c>
      <c r="GZ79" s="88" t="s">
        <v>5898</v>
      </c>
      <c r="HA79" s="88" t="s">
        <v>5999</v>
      </c>
      <c r="HB79" s="88" t="s">
        <v>5898</v>
      </c>
      <c r="HC79" s="88" t="s">
        <v>6627</v>
      </c>
      <c r="HD79" s="88" t="s">
        <v>5898</v>
      </c>
      <c r="HE79" s="88" t="s">
        <v>6302</v>
      </c>
      <c r="HF79" s="88" t="s">
        <v>5898</v>
      </c>
      <c r="HG79" s="88" t="s">
        <v>6524</v>
      </c>
      <c r="HH79" s="88" t="s">
        <v>5898</v>
      </c>
      <c r="HI79" s="88" t="s">
        <v>6303</v>
      </c>
      <c r="HJ79" s="88" t="s">
        <v>5898</v>
      </c>
      <c r="HK79" s="88" t="s">
        <v>6598</v>
      </c>
      <c r="HL79" s="88" t="s">
        <v>5898</v>
      </c>
      <c r="HM79" s="89">
        <v>13.8</v>
      </c>
      <c r="HN79" s="90" t="s">
        <v>5898</v>
      </c>
      <c r="HO79" s="90">
        <v>12.65</v>
      </c>
      <c r="HP79" s="90" t="s">
        <v>5898</v>
      </c>
      <c r="HQ79" s="90">
        <v>11.41</v>
      </c>
      <c r="HR79" s="90" t="s">
        <v>5898</v>
      </c>
      <c r="HS79" s="90">
        <v>8.89</v>
      </c>
      <c r="HT79" s="90" t="s">
        <v>5898</v>
      </c>
      <c r="HU79" s="90">
        <v>6.68</v>
      </c>
      <c r="HV79" s="90" t="s">
        <v>5898</v>
      </c>
      <c r="HW79" s="90">
        <v>6.86</v>
      </c>
      <c r="HX79" s="90" t="s">
        <v>5898</v>
      </c>
      <c r="HY79" s="90">
        <v>7.02</v>
      </c>
      <c r="HZ79" s="90" t="s">
        <v>5898</v>
      </c>
      <c r="IA79" s="90">
        <v>6.48</v>
      </c>
      <c r="IB79" s="90" t="s">
        <v>5898</v>
      </c>
      <c r="IC79" s="90">
        <v>4.95</v>
      </c>
      <c r="ID79" s="90" t="s">
        <v>5898</v>
      </c>
      <c r="IE79" s="90">
        <v>6.41</v>
      </c>
      <c r="IF79" s="90" t="s">
        <v>5898</v>
      </c>
      <c r="IG79" s="90">
        <v>6.18</v>
      </c>
      <c r="IH79" s="90" t="s">
        <v>5898</v>
      </c>
      <c r="II79" s="90">
        <v>6.06</v>
      </c>
      <c r="IJ79" s="90" t="s">
        <v>5898</v>
      </c>
      <c r="IK79" s="90">
        <v>13.88</v>
      </c>
      <c r="IL79" s="90" t="s">
        <v>5898</v>
      </c>
      <c r="IM79" s="90">
        <v>16.12</v>
      </c>
      <c r="IN79" s="90" t="s">
        <v>5898</v>
      </c>
      <c r="IO79" s="90">
        <v>6.51</v>
      </c>
      <c r="IP79" s="90" t="s">
        <v>5898</v>
      </c>
      <c r="IQ79" s="90">
        <v>9.07</v>
      </c>
      <c r="IR79" s="90" t="s">
        <v>5898</v>
      </c>
      <c r="IS79" s="90">
        <v>40.799999999999997</v>
      </c>
      <c r="IT79" s="90" t="s">
        <v>5898</v>
      </c>
      <c r="IU79" s="90">
        <v>34.22</v>
      </c>
      <c r="IV79" s="90" t="s">
        <v>5898</v>
      </c>
      <c r="IW79" s="90">
        <v>18.48</v>
      </c>
      <c r="IX79" s="90" t="s">
        <v>5898</v>
      </c>
      <c r="IY79" s="90">
        <v>8.7200000000000006</v>
      </c>
      <c r="IZ79" s="103" t="s">
        <v>5898</v>
      </c>
      <c r="JA79" s="50">
        <v>0.42</v>
      </c>
      <c r="JB79" s="40" t="s">
        <v>5898</v>
      </c>
      <c r="JC79" s="40" t="s">
        <v>5898</v>
      </c>
      <c r="JD79" s="40" t="s">
        <v>5898</v>
      </c>
      <c r="JE79" s="40">
        <v>0.13</v>
      </c>
      <c r="JF79" s="40" t="s">
        <v>5898</v>
      </c>
      <c r="JG79" s="40" t="s">
        <v>5898</v>
      </c>
      <c r="JH79" s="40" t="s">
        <v>5898</v>
      </c>
      <c r="JI79" s="40">
        <v>0.16</v>
      </c>
      <c r="JJ79" s="40" t="s">
        <v>5898</v>
      </c>
      <c r="JK79" s="40" t="s">
        <v>5898</v>
      </c>
      <c r="JL79" s="40" t="s">
        <v>5898</v>
      </c>
      <c r="JM79" s="40">
        <v>0.08</v>
      </c>
      <c r="JN79" s="40" t="s">
        <v>5898</v>
      </c>
      <c r="JO79" s="40" t="s">
        <v>5898</v>
      </c>
      <c r="JP79" s="40" t="s">
        <v>5898</v>
      </c>
      <c r="JQ79" s="40">
        <v>6.8000000000000005E-2</v>
      </c>
      <c r="JR79" s="40" t="s">
        <v>5898</v>
      </c>
      <c r="JS79" s="40" t="s">
        <v>5898</v>
      </c>
      <c r="JT79" s="40" t="s">
        <v>5898</v>
      </c>
      <c r="JU79" s="40">
        <v>0.06</v>
      </c>
      <c r="JV79" s="40" t="s">
        <v>5898</v>
      </c>
      <c r="JW79" s="40" t="s">
        <v>5898</v>
      </c>
      <c r="JX79" s="40" t="s">
        <v>5898</v>
      </c>
      <c r="JY79" s="40">
        <v>0.1</v>
      </c>
      <c r="JZ79" s="40" t="s">
        <v>5898</v>
      </c>
      <c r="KA79" s="40" t="s">
        <v>5898</v>
      </c>
      <c r="KB79" s="40" t="s">
        <v>5898</v>
      </c>
      <c r="KC79" s="40">
        <v>0.1</v>
      </c>
      <c r="KD79" s="40" t="s">
        <v>5898</v>
      </c>
      <c r="KE79" s="40" t="s">
        <v>5898</v>
      </c>
      <c r="KF79" s="40" t="s">
        <v>5898</v>
      </c>
      <c r="KG79" s="40">
        <v>0.05</v>
      </c>
      <c r="KH79" s="40" t="s">
        <v>5898</v>
      </c>
      <c r="KI79" s="40" t="s">
        <v>5898</v>
      </c>
      <c r="KJ79" s="40" t="s">
        <v>5898</v>
      </c>
      <c r="KK79" s="40">
        <v>0.23799999999999999</v>
      </c>
      <c r="KL79" s="40" t="s">
        <v>5898</v>
      </c>
      <c r="KM79" s="40" t="s">
        <v>5898</v>
      </c>
      <c r="KN79" s="40" t="s">
        <v>5898</v>
      </c>
    </row>
    <row r="80" spans="1:300" x14ac:dyDescent="0.15">
      <c r="A80" s="53">
        <f>'2015年报分红率'!T82</f>
        <v>77</v>
      </c>
      <c r="B80" s="40" t="str">
        <f>'2015年报分红率'!U82</f>
        <v>600469.SH</v>
      </c>
      <c r="C80" s="40" t="str">
        <f>'2015年报分红率'!V82</f>
        <v>风神股份</v>
      </c>
      <c r="D80" s="40" t="str">
        <f>[1]!EM_S_IPO_LISTEDDATE(B80)</f>
        <v>2003-10-21</v>
      </c>
      <c r="E80" s="166">
        <v>16</v>
      </c>
      <c r="F80" s="56">
        <v>5.09</v>
      </c>
      <c r="G80" s="56">
        <v>11.98</v>
      </c>
      <c r="H80" s="157">
        <v>4.6365422396856586E-2</v>
      </c>
      <c r="I80" s="158">
        <v>9.8497495826377311E-3</v>
      </c>
      <c r="J80" s="159">
        <v>1.5729244571004171E-2</v>
      </c>
      <c r="K80" s="154">
        <v>0.66</v>
      </c>
      <c r="L80" s="155" t="s">
        <v>5898</v>
      </c>
      <c r="M80" s="155" t="s">
        <v>5898</v>
      </c>
      <c r="N80" s="155" t="s">
        <v>5898</v>
      </c>
      <c r="O80" s="155">
        <v>0.76</v>
      </c>
      <c r="P80" s="155" t="s">
        <v>5898</v>
      </c>
      <c r="Q80" s="155" t="s">
        <v>5898</v>
      </c>
      <c r="R80" s="155" t="s">
        <v>5898</v>
      </c>
      <c r="S80" s="155">
        <v>0.38</v>
      </c>
      <c r="T80" s="155" t="s">
        <v>5898</v>
      </c>
      <c r="U80" s="155" t="s">
        <v>5898</v>
      </c>
      <c r="V80" s="155" t="s">
        <v>5898</v>
      </c>
      <c r="W80" s="155">
        <v>0.1</v>
      </c>
      <c r="X80" s="155" t="s">
        <v>5898</v>
      </c>
      <c r="Y80" s="155" t="s">
        <v>5898</v>
      </c>
      <c r="Z80" s="155" t="s">
        <v>5898</v>
      </c>
      <c r="AA80" s="155">
        <v>0.1</v>
      </c>
      <c r="AB80" s="155" t="s">
        <v>5898</v>
      </c>
      <c r="AC80" s="155" t="s">
        <v>5898</v>
      </c>
      <c r="AD80" s="155" t="s">
        <v>5898</v>
      </c>
      <c r="AE80" s="155">
        <v>0.2</v>
      </c>
      <c r="AF80" s="155" t="s">
        <v>5898</v>
      </c>
      <c r="AG80" s="155" t="s">
        <v>5898</v>
      </c>
      <c r="AH80" s="155" t="s">
        <v>5898</v>
      </c>
      <c r="AI80" s="155">
        <v>0.06</v>
      </c>
      <c r="AJ80" s="155" t="s">
        <v>5898</v>
      </c>
      <c r="AK80" s="155" t="s">
        <v>5898</v>
      </c>
      <c r="AL80" s="155" t="s">
        <v>5898</v>
      </c>
      <c r="AM80" s="155">
        <v>0.1</v>
      </c>
      <c r="AN80" s="155" t="s">
        <v>5898</v>
      </c>
      <c r="AO80" s="155" t="s">
        <v>5898</v>
      </c>
      <c r="AP80" s="155" t="s">
        <v>5898</v>
      </c>
      <c r="AQ80" s="155">
        <v>0</v>
      </c>
      <c r="AR80" s="155" t="s">
        <v>5898</v>
      </c>
      <c r="AS80" s="155" t="s">
        <v>5898</v>
      </c>
      <c r="AT80" s="155" t="s">
        <v>5898</v>
      </c>
      <c r="AU80" s="155">
        <v>0</v>
      </c>
      <c r="AV80" s="155" t="s">
        <v>5898</v>
      </c>
      <c r="AW80" s="155" t="s">
        <v>5898</v>
      </c>
      <c r="AX80" s="140" t="s">
        <v>5898</v>
      </c>
      <c r="AY80" s="154">
        <v>2</v>
      </c>
      <c r="AZ80" s="155">
        <v>2</v>
      </c>
      <c r="BA80" s="155">
        <v>2</v>
      </c>
      <c r="BB80" s="155">
        <v>2</v>
      </c>
      <c r="BC80" s="155">
        <v>2</v>
      </c>
      <c r="BD80" s="155">
        <v>2</v>
      </c>
      <c r="BE80" s="155">
        <v>2</v>
      </c>
      <c r="BF80" s="155">
        <v>2</v>
      </c>
      <c r="BG80" s="155">
        <v>2</v>
      </c>
      <c r="BH80" s="155">
        <v>2</v>
      </c>
      <c r="BI80" s="155">
        <v>2</v>
      </c>
      <c r="BJ80" s="155">
        <v>2</v>
      </c>
      <c r="BK80" s="155">
        <v>2</v>
      </c>
      <c r="BL80" s="155">
        <v>2</v>
      </c>
      <c r="BM80" s="155">
        <v>2</v>
      </c>
      <c r="BN80" s="155">
        <v>2</v>
      </c>
      <c r="BO80" s="155">
        <v>2</v>
      </c>
      <c r="BP80" s="155">
        <v>2</v>
      </c>
      <c r="BQ80" s="155">
        <v>2</v>
      </c>
      <c r="BR80" s="155">
        <v>2</v>
      </c>
      <c r="BS80" s="155">
        <v>2</v>
      </c>
      <c r="BT80" s="155">
        <v>2</v>
      </c>
      <c r="BU80" s="155">
        <v>2</v>
      </c>
      <c r="BV80" s="155">
        <v>2</v>
      </c>
      <c r="BW80" s="155">
        <v>2</v>
      </c>
      <c r="BX80" s="155">
        <v>2</v>
      </c>
      <c r="BY80" s="155">
        <v>2</v>
      </c>
      <c r="BZ80" s="155">
        <v>2</v>
      </c>
      <c r="CA80" s="155">
        <v>2</v>
      </c>
      <c r="CB80" s="155">
        <v>2</v>
      </c>
      <c r="CC80" s="155">
        <v>2</v>
      </c>
      <c r="CD80" s="155">
        <v>2</v>
      </c>
      <c r="CE80" s="155">
        <v>1</v>
      </c>
      <c r="CF80" s="155">
        <v>1</v>
      </c>
      <c r="CG80" s="155">
        <v>1</v>
      </c>
      <c r="CH80" s="155">
        <v>1</v>
      </c>
      <c r="CI80" s="155">
        <v>1</v>
      </c>
      <c r="CJ80" s="155">
        <v>1</v>
      </c>
      <c r="CK80" s="155">
        <v>1</v>
      </c>
      <c r="CL80" s="156">
        <v>1</v>
      </c>
      <c r="CM80" s="145" t="s">
        <v>5898</v>
      </c>
      <c r="CN80" s="146" t="s">
        <v>5898</v>
      </c>
      <c r="CO80" s="146" t="s">
        <v>5898</v>
      </c>
      <c r="CP80" s="146" t="s">
        <v>5898</v>
      </c>
      <c r="CQ80" s="146" t="s">
        <v>5898</v>
      </c>
      <c r="CR80" s="146" t="s">
        <v>5898</v>
      </c>
      <c r="CS80" s="146" t="s">
        <v>5898</v>
      </c>
      <c r="CT80" s="146" t="s">
        <v>5898</v>
      </c>
      <c r="CU80" s="146" t="s">
        <v>5898</v>
      </c>
      <c r="CV80" s="146" t="s">
        <v>5898</v>
      </c>
      <c r="CW80" s="146" t="s">
        <v>5898</v>
      </c>
      <c r="CX80" s="146" t="s">
        <v>5898</v>
      </c>
      <c r="CY80" s="146" t="s">
        <v>5898</v>
      </c>
      <c r="CZ80" s="146" t="s">
        <v>5898</v>
      </c>
      <c r="DA80" s="146" t="s">
        <v>5898</v>
      </c>
      <c r="DB80" s="146" t="s">
        <v>5898</v>
      </c>
      <c r="DC80" s="146" t="s">
        <v>5898</v>
      </c>
      <c r="DD80" s="146" t="s">
        <v>5898</v>
      </c>
      <c r="DE80" s="146" t="s">
        <v>5898</v>
      </c>
      <c r="DF80" s="146" t="s">
        <v>5898</v>
      </c>
      <c r="DG80" s="146" t="s">
        <v>5898</v>
      </c>
      <c r="DH80" s="146" t="s">
        <v>5898</v>
      </c>
      <c r="DI80" s="146" t="s">
        <v>5898</v>
      </c>
      <c r="DJ80" s="146" t="s">
        <v>5898</v>
      </c>
      <c r="DK80" s="146" t="s">
        <v>5898</v>
      </c>
      <c r="DL80" s="146" t="s">
        <v>5898</v>
      </c>
      <c r="DM80" s="146" t="s">
        <v>5898</v>
      </c>
      <c r="DN80" s="146" t="s">
        <v>5898</v>
      </c>
      <c r="DO80" s="146" t="s">
        <v>5898</v>
      </c>
      <c r="DP80" s="146" t="s">
        <v>5898</v>
      </c>
      <c r="DQ80" s="146" t="s">
        <v>5898</v>
      </c>
      <c r="DR80" s="146" t="s">
        <v>5898</v>
      </c>
      <c r="DS80" s="146">
        <v>1</v>
      </c>
      <c r="DT80" s="146" t="s">
        <v>5898</v>
      </c>
      <c r="DU80" s="146" t="s">
        <v>5898</v>
      </c>
      <c r="DV80" s="146" t="s">
        <v>5898</v>
      </c>
      <c r="DW80" s="146" t="s">
        <v>5898</v>
      </c>
      <c r="DX80" s="146" t="s">
        <v>5898</v>
      </c>
      <c r="DY80" s="146" t="s">
        <v>5898</v>
      </c>
      <c r="DZ80" s="147" t="s">
        <v>5898</v>
      </c>
      <c r="EA80" s="131">
        <v>2.3638968481375359E-2</v>
      </c>
      <c r="EB80" s="135">
        <v>3.7623762376237622E-2</v>
      </c>
      <c r="EC80" s="135">
        <v>2.6836158192090395E-2</v>
      </c>
      <c r="ED80" s="135">
        <v>1.3440860215053764E-2</v>
      </c>
      <c r="EE80" s="135">
        <v>1.3477088948787063E-2</v>
      </c>
      <c r="EF80" s="135">
        <v>1.7301038062283738E-2</v>
      </c>
      <c r="EG80" s="135">
        <v>5.3667262969588547E-3</v>
      </c>
      <c r="EH80" s="135">
        <v>1.9607843137254905E-2</v>
      </c>
      <c r="EI80" s="135">
        <v>0</v>
      </c>
      <c r="EJ80" s="135">
        <v>0</v>
      </c>
      <c r="EK80" s="123">
        <v>2.3638968481375359E-2</v>
      </c>
      <c r="EL80" s="124">
        <v>0</v>
      </c>
      <c r="EM80" s="124">
        <v>0</v>
      </c>
      <c r="EN80" s="124">
        <v>0</v>
      </c>
      <c r="EO80" s="124">
        <v>3.7623762376237622E-2</v>
      </c>
      <c r="EP80" s="124">
        <v>0</v>
      </c>
      <c r="EQ80" s="124">
        <v>0</v>
      </c>
      <c r="ER80" s="124">
        <v>0</v>
      </c>
      <c r="ES80" s="124">
        <v>2.6836158192090395E-2</v>
      </c>
      <c r="ET80" s="124">
        <v>0</v>
      </c>
      <c r="EU80" s="124">
        <v>0</v>
      </c>
      <c r="EV80" s="124">
        <v>0</v>
      </c>
      <c r="EW80" s="124">
        <v>1.3440860215053764E-2</v>
      </c>
      <c r="EX80" s="124">
        <v>0</v>
      </c>
      <c r="EY80" s="124">
        <v>0</v>
      </c>
      <c r="EZ80" s="124">
        <v>0</v>
      </c>
      <c r="FA80" s="124">
        <v>1.3477088948787063E-2</v>
      </c>
      <c r="FB80" s="124">
        <v>0</v>
      </c>
      <c r="FC80" s="124">
        <v>0</v>
      </c>
      <c r="FD80" s="124">
        <v>0</v>
      </c>
      <c r="FE80" s="124">
        <v>1.7301038062283738E-2</v>
      </c>
      <c r="FF80" s="124">
        <v>0</v>
      </c>
      <c r="FG80" s="124">
        <v>0</v>
      </c>
      <c r="FH80" s="124">
        <v>0</v>
      </c>
      <c r="FI80" s="124">
        <v>5.3667262969588547E-3</v>
      </c>
      <c r="FJ80" s="124">
        <v>0</v>
      </c>
      <c r="FK80" s="124">
        <v>0</v>
      </c>
      <c r="FL80" s="124">
        <v>0</v>
      </c>
      <c r="FM80" s="124">
        <v>1.9607843137254905E-2</v>
      </c>
      <c r="FN80" s="124">
        <v>0</v>
      </c>
      <c r="FO80" s="124">
        <v>0</v>
      </c>
      <c r="FP80" s="124">
        <v>0</v>
      </c>
      <c r="FQ80" s="124">
        <v>0</v>
      </c>
      <c r="FR80" s="124">
        <v>0</v>
      </c>
      <c r="FS80" s="124">
        <v>0</v>
      </c>
      <c r="FT80" s="124">
        <v>0</v>
      </c>
      <c r="FU80" s="124">
        <v>0</v>
      </c>
      <c r="FV80" s="124">
        <v>0</v>
      </c>
      <c r="FW80" s="124">
        <v>0</v>
      </c>
      <c r="FX80" s="125">
        <v>0</v>
      </c>
      <c r="FY80" s="50" t="s">
        <v>5916</v>
      </c>
      <c r="FZ80" s="88" t="s">
        <v>5898</v>
      </c>
      <c r="GA80" s="88" t="s">
        <v>6628</v>
      </c>
      <c r="GB80" s="88" t="s">
        <v>5898</v>
      </c>
      <c r="GC80" s="88" t="s">
        <v>6304</v>
      </c>
      <c r="GD80" s="88" t="s">
        <v>5898</v>
      </c>
      <c r="GE80" s="88" t="s">
        <v>6408</v>
      </c>
      <c r="GF80" s="88" t="s">
        <v>5898</v>
      </c>
      <c r="GG80" s="88" t="s">
        <v>6305</v>
      </c>
      <c r="GH80" s="88" t="s">
        <v>5898</v>
      </c>
      <c r="GI80" s="88" t="s">
        <v>6527</v>
      </c>
      <c r="GJ80" s="88" t="s">
        <v>5898</v>
      </c>
      <c r="GK80" s="88" t="s">
        <v>6103</v>
      </c>
      <c r="GL80" s="88" t="s">
        <v>5898</v>
      </c>
      <c r="GM80" s="88" t="s">
        <v>6401</v>
      </c>
      <c r="GN80" s="88" t="s">
        <v>5898</v>
      </c>
      <c r="GO80" s="88" t="s">
        <v>6201</v>
      </c>
      <c r="GP80" s="88" t="s">
        <v>5898</v>
      </c>
      <c r="GQ80" s="88" t="s">
        <v>6430</v>
      </c>
      <c r="GR80" s="88" t="s">
        <v>5898</v>
      </c>
      <c r="GS80" s="88" t="s">
        <v>6099</v>
      </c>
      <c r="GT80" s="88" t="s">
        <v>5898</v>
      </c>
      <c r="GU80" s="88" t="s">
        <v>6560</v>
      </c>
      <c r="GV80" s="88" t="s">
        <v>5898</v>
      </c>
      <c r="GW80" s="88" t="s">
        <v>6166</v>
      </c>
      <c r="GX80" s="88" t="s">
        <v>5898</v>
      </c>
      <c r="GY80" s="88" t="s">
        <v>6478</v>
      </c>
      <c r="GZ80" s="88" t="s">
        <v>5898</v>
      </c>
      <c r="HA80" s="88" t="s">
        <v>6008</v>
      </c>
      <c r="HB80" s="88" t="s">
        <v>5898</v>
      </c>
      <c r="HC80" s="88" t="s">
        <v>6629</v>
      </c>
      <c r="HD80" s="88" t="s">
        <v>5898</v>
      </c>
      <c r="HE80" s="88" t="s">
        <v>6306</v>
      </c>
      <c r="HF80" s="88" t="s">
        <v>5898</v>
      </c>
      <c r="HG80" s="88" t="s">
        <v>6559</v>
      </c>
      <c r="HH80" s="88" t="s">
        <v>5898</v>
      </c>
      <c r="HI80" s="88" t="s">
        <v>6307</v>
      </c>
      <c r="HJ80" s="88" t="s">
        <v>5898</v>
      </c>
      <c r="HK80" s="88" t="s">
        <v>6425</v>
      </c>
      <c r="HL80" s="88" t="s">
        <v>5898</v>
      </c>
      <c r="HM80" s="89">
        <v>13.96</v>
      </c>
      <c r="HN80" s="90" t="s">
        <v>5898</v>
      </c>
      <c r="HO80" s="90">
        <v>18.13</v>
      </c>
      <c r="HP80" s="90" t="s">
        <v>5898</v>
      </c>
      <c r="HQ80" s="90">
        <v>10.1</v>
      </c>
      <c r="HR80" s="90" t="s">
        <v>5898</v>
      </c>
      <c r="HS80" s="90">
        <v>9.1999999999999993</v>
      </c>
      <c r="HT80" s="90" t="s">
        <v>5898</v>
      </c>
      <c r="HU80" s="90">
        <v>7.08</v>
      </c>
      <c r="HV80" s="90" t="s">
        <v>5898</v>
      </c>
      <c r="HW80" s="90">
        <v>3.1</v>
      </c>
      <c r="HX80" s="90" t="s">
        <v>5898</v>
      </c>
      <c r="HY80" s="90">
        <v>3.72</v>
      </c>
      <c r="HZ80" s="90" t="s">
        <v>5898</v>
      </c>
      <c r="IA80" s="90">
        <v>3.73</v>
      </c>
      <c r="IB80" s="90" t="s">
        <v>5898</v>
      </c>
      <c r="IC80" s="90">
        <v>3.71</v>
      </c>
      <c r="ID80" s="90" t="s">
        <v>5898</v>
      </c>
      <c r="IE80" s="90">
        <v>5.39</v>
      </c>
      <c r="IF80" s="90" t="s">
        <v>5898</v>
      </c>
      <c r="IG80" s="90">
        <v>5.78</v>
      </c>
      <c r="IH80" s="90" t="s">
        <v>5898</v>
      </c>
      <c r="II80" s="90">
        <v>4.3499999999999996</v>
      </c>
      <c r="IJ80" s="90" t="s">
        <v>5898</v>
      </c>
      <c r="IK80" s="90">
        <v>5.59</v>
      </c>
      <c r="IL80" s="90" t="s">
        <v>5898</v>
      </c>
      <c r="IM80" s="90">
        <v>5.0599999999999996</v>
      </c>
      <c r="IN80" s="90" t="s">
        <v>5898</v>
      </c>
      <c r="IO80" s="90">
        <v>2.5499999999999998</v>
      </c>
      <c r="IP80" s="90" t="s">
        <v>5898</v>
      </c>
      <c r="IQ80" s="90">
        <v>3.33</v>
      </c>
      <c r="IR80" s="90" t="s">
        <v>5898</v>
      </c>
      <c r="IS80" s="90">
        <v>10.19</v>
      </c>
      <c r="IT80" s="90" t="s">
        <v>5898</v>
      </c>
      <c r="IU80" s="90">
        <v>9.91</v>
      </c>
      <c r="IV80" s="90" t="s">
        <v>5898</v>
      </c>
      <c r="IW80" s="90">
        <v>5.09</v>
      </c>
      <c r="IX80" s="90" t="s">
        <v>5898</v>
      </c>
      <c r="IY80" s="90">
        <v>5.03</v>
      </c>
      <c r="IZ80" s="103" t="s">
        <v>5898</v>
      </c>
      <c r="JA80" s="50">
        <v>0.33</v>
      </c>
      <c r="JB80" s="40" t="s">
        <v>5898</v>
      </c>
      <c r="JC80" s="40" t="s">
        <v>5898</v>
      </c>
      <c r="JD80" s="40" t="s">
        <v>5898</v>
      </c>
      <c r="JE80" s="40">
        <v>0.38</v>
      </c>
      <c r="JF80" s="40" t="s">
        <v>5898</v>
      </c>
      <c r="JG80" s="40" t="s">
        <v>5898</v>
      </c>
      <c r="JH80" s="40" t="s">
        <v>5898</v>
      </c>
      <c r="JI80" s="40">
        <v>0.19</v>
      </c>
      <c r="JJ80" s="40" t="s">
        <v>5898</v>
      </c>
      <c r="JK80" s="40" t="s">
        <v>5898</v>
      </c>
      <c r="JL80" s="40" t="s">
        <v>5898</v>
      </c>
      <c r="JM80" s="40">
        <v>0.05</v>
      </c>
      <c r="JN80" s="40" t="s">
        <v>5898</v>
      </c>
      <c r="JO80" s="40" t="s">
        <v>5898</v>
      </c>
      <c r="JP80" s="40" t="s">
        <v>5898</v>
      </c>
      <c r="JQ80" s="40">
        <v>0.05</v>
      </c>
      <c r="JR80" s="40" t="s">
        <v>5898</v>
      </c>
      <c r="JS80" s="40" t="s">
        <v>5898</v>
      </c>
      <c r="JT80" s="40" t="s">
        <v>5898</v>
      </c>
      <c r="JU80" s="40">
        <v>0.1</v>
      </c>
      <c r="JV80" s="40" t="s">
        <v>5898</v>
      </c>
      <c r="JW80" s="40" t="s">
        <v>5898</v>
      </c>
      <c r="JX80" s="40" t="s">
        <v>5898</v>
      </c>
      <c r="JY80" s="40">
        <v>0.03</v>
      </c>
      <c r="JZ80" s="40" t="s">
        <v>5898</v>
      </c>
      <c r="KA80" s="40" t="s">
        <v>5898</v>
      </c>
      <c r="KB80" s="40" t="s">
        <v>5898</v>
      </c>
      <c r="KC80" s="40">
        <v>0.05</v>
      </c>
      <c r="KD80" s="40" t="s">
        <v>5898</v>
      </c>
      <c r="KE80" s="40" t="s">
        <v>5898</v>
      </c>
      <c r="KF80" s="40" t="s">
        <v>5898</v>
      </c>
      <c r="KG80" s="40">
        <v>0</v>
      </c>
      <c r="KH80" s="40" t="s">
        <v>5898</v>
      </c>
      <c r="KI80" s="40" t="s">
        <v>5898</v>
      </c>
      <c r="KJ80" s="40" t="s">
        <v>5898</v>
      </c>
      <c r="KK80" s="40">
        <v>0</v>
      </c>
      <c r="KL80" s="40" t="s">
        <v>5898</v>
      </c>
      <c r="KM80" s="40" t="s">
        <v>5898</v>
      </c>
      <c r="KN80" s="40" t="s">
        <v>5898</v>
      </c>
    </row>
    <row r="81" spans="1:300" x14ac:dyDescent="0.15">
      <c r="A81" s="53">
        <f>'2015年报分红率'!T83</f>
        <v>78</v>
      </c>
      <c r="B81" s="40" t="str">
        <f>'2015年报分红率'!U83</f>
        <v>600509.SH</v>
      </c>
      <c r="C81" s="40" t="str">
        <f>'2015年报分红率'!V83</f>
        <v>天富能源</v>
      </c>
      <c r="D81" s="40" t="str">
        <f>[1]!EM_S_IPO_LISTEDDATE(B81)</f>
        <v>2002-02-28</v>
      </c>
      <c r="E81" s="166">
        <v>13</v>
      </c>
      <c r="F81" s="56">
        <v>5.3</v>
      </c>
      <c r="G81" s="56">
        <v>10.119999999999999</v>
      </c>
      <c r="H81" s="157">
        <v>3.3018867924528308E-2</v>
      </c>
      <c r="I81" s="158">
        <v>1.7292490118577079E-2</v>
      </c>
      <c r="J81" s="159">
        <v>1.4267172472015196E-2</v>
      </c>
      <c r="K81" s="154">
        <v>1</v>
      </c>
      <c r="L81" s="155" t="s">
        <v>5898</v>
      </c>
      <c r="M81" s="155" t="s">
        <v>5898</v>
      </c>
      <c r="N81" s="155" t="s">
        <v>5898</v>
      </c>
      <c r="O81" s="155">
        <v>0.15</v>
      </c>
      <c r="P81" s="155" t="s">
        <v>5898</v>
      </c>
      <c r="Q81" s="155" t="s">
        <v>5898</v>
      </c>
      <c r="R81" s="155" t="s">
        <v>5898</v>
      </c>
      <c r="S81" s="155">
        <v>0.1</v>
      </c>
      <c r="T81" s="155" t="s">
        <v>5898</v>
      </c>
      <c r="U81" s="155" t="s">
        <v>5898</v>
      </c>
      <c r="V81" s="155" t="s">
        <v>5898</v>
      </c>
      <c r="W81" s="155">
        <v>0.1</v>
      </c>
      <c r="X81" s="155" t="s">
        <v>5898</v>
      </c>
      <c r="Y81" s="155">
        <v>0</v>
      </c>
      <c r="Z81" s="155" t="s">
        <v>5898</v>
      </c>
      <c r="AA81" s="155">
        <v>0.1</v>
      </c>
      <c r="AB81" s="155" t="s">
        <v>5898</v>
      </c>
      <c r="AC81" s="155" t="s">
        <v>5898</v>
      </c>
      <c r="AD81" s="155" t="s">
        <v>5898</v>
      </c>
      <c r="AE81" s="155">
        <v>0.1</v>
      </c>
      <c r="AF81" s="155" t="s">
        <v>5898</v>
      </c>
      <c r="AG81" s="155" t="s">
        <v>5898</v>
      </c>
      <c r="AH81" s="155" t="s">
        <v>5898</v>
      </c>
      <c r="AI81" s="155">
        <v>0.1</v>
      </c>
      <c r="AJ81" s="155" t="s">
        <v>5898</v>
      </c>
      <c r="AK81" s="155">
        <v>0</v>
      </c>
      <c r="AL81" s="155" t="s">
        <v>5898</v>
      </c>
      <c r="AM81" s="155">
        <v>0.1</v>
      </c>
      <c r="AN81" s="155" t="s">
        <v>5898</v>
      </c>
      <c r="AO81" s="155" t="s">
        <v>5898</v>
      </c>
      <c r="AP81" s="155" t="s">
        <v>5898</v>
      </c>
      <c r="AQ81" s="155">
        <v>0</v>
      </c>
      <c r="AR81" s="155" t="s">
        <v>5898</v>
      </c>
      <c r="AS81" s="155">
        <v>0</v>
      </c>
      <c r="AT81" s="155" t="s">
        <v>5898</v>
      </c>
      <c r="AU81" s="155">
        <v>0</v>
      </c>
      <c r="AV81" s="155" t="s">
        <v>5898</v>
      </c>
      <c r="AW81" s="155" t="s">
        <v>5898</v>
      </c>
      <c r="AX81" s="140" t="s">
        <v>5898</v>
      </c>
      <c r="AY81" s="154">
        <v>1</v>
      </c>
      <c r="AZ81" s="155">
        <v>1</v>
      </c>
      <c r="BA81" s="155">
        <v>1</v>
      </c>
      <c r="BB81" s="155">
        <v>1</v>
      </c>
      <c r="BC81" s="155">
        <v>1</v>
      </c>
      <c r="BD81" s="155">
        <v>1</v>
      </c>
      <c r="BE81" s="155">
        <v>1</v>
      </c>
      <c r="BF81" s="155">
        <v>1</v>
      </c>
      <c r="BG81" s="155">
        <v>1</v>
      </c>
      <c r="BH81" s="155">
        <v>1</v>
      </c>
      <c r="BI81" s="155">
        <v>1</v>
      </c>
      <c r="BJ81" s="155">
        <v>1</v>
      </c>
      <c r="BK81" s="155">
        <v>1</v>
      </c>
      <c r="BL81" s="155">
        <v>1</v>
      </c>
      <c r="BM81" s="155">
        <v>1</v>
      </c>
      <c r="BN81" s="155">
        <v>1</v>
      </c>
      <c r="BO81" s="155">
        <v>1</v>
      </c>
      <c r="BP81" s="155">
        <v>1</v>
      </c>
      <c r="BQ81" s="155">
        <v>1</v>
      </c>
      <c r="BR81" s="155">
        <v>1</v>
      </c>
      <c r="BS81" s="155">
        <v>1</v>
      </c>
      <c r="BT81" s="155">
        <v>1</v>
      </c>
      <c r="BU81" s="155">
        <v>1</v>
      </c>
      <c r="BV81" s="155">
        <v>1</v>
      </c>
      <c r="BW81" s="155">
        <v>1</v>
      </c>
      <c r="BX81" s="155">
        <v>1</v>
      </c>
      <c r="BY81" s="155">
        <v>1</v>
      </c>
      <c r="BZ81" s="155">
        <v>1</v>
      </c>
      <c r="CA81" s="155">
        <v>1</v>
      </c>
      <c r="CB81" s="155">
        <v>1</v>
      </c>
      <c r="CC81" s="155">
        <v>1</v>
      </c>
      <c r="CD81" s="155">
        <v>1</v>
      </c>
      <c r="CE81" s="155">
        <v>1</v>
      </c>
      <c r="CF81" s="155">
        <v>1</v>
      </c>
      <c r="CG81" s="155">
        <v>1</v>
      </c>
      <c r="CH81" s="155">
        <v>1</v>
      </c>
      <c r="CI81" s="155">
        <v>1</v>
      </c>
      <c r="CJ81" s="155">
        <v>1</v>
      </c>
      <c r="CK81" s="155">
        <v>1</v>
      </c>
      <c r="CL81" s="156">
        <v>1</v>
      </c>
      <c r="CM81" s="145">
        <v>0.5</v>
      </c>
      <c r="CN81" s="146" t="s">
        <v>5898</v>
      </c>
      <c r="CO81" s="146" t="s">
        <v>5898</v>
      </c>
      <c r="CP81" s="146" t="s">
        <v>5898</v>
      </c>
      <c r="CQ81" s="146" t="s">
        <v>5898</v>
      </c>
      <c r="CR81" s="146" t="s">
        <v>5898</v>
      </c>
      <c r="CS81" s="146" t="s">
        <v>5898</v>
      </c>
      <c r="CT81" s="146" t="s">
        <v>5898</v>
      </c>
      <c r="CU81" s="146" t="s">
        <v>5898</v>
      </c>
      <c r="CV81" s="146" t="s">
        <v>5898</v>
      </c>
      <c r="CW81" s="146" t="s">
        <v>5898</v>
      </c>
      <c r="CX81" s="146" t="s">
        <v>5898</v>
      </c>
      <c r="CY81" s="146" t="s">
        <v>5898</v>
      </c>
      <c r="CZ81" s="146" t="s">
        <v>5898</v>
      </c>
      <c r="DA81" s="146" t="s">
        <v>5898</v>
      </c>
      <c r="DB81" s="146" t="s">
        <v>5898</v>
      </c>
      <c r="DC81" s="146" t="s">
        <v>5898</v>
      </c>
      <c r="DD81" s="146" t="s">
        <v>5898</v>
      </c>
      <c r="DE81" s="146" t="s">
        <v>5898</v>
      </c>
      <c r="DF81" s="146" t="s">
        <v>5898</v>
      </c>
      <c r="DG81" s="146" t="s">
        <v>5898</v>
      </c>
      <c r="DH81" s="146" t="s">
        <v>5898</v>
      </c>
      <c r="DI81" s="146" t="s">
        <v>5898</v>
      </c>
      <c r="DJ81" s="146" t="s">
        <v>5898</v>
      </c>
      <c r="DK81" s="146" t="s">
        <v>5898</v>
      </c>
      <c r="DL81" s="146" t="s">
        <v>5898</v>
      </c>
      <c r="DM81" s="146" t="s">
        <v>5898</v>
      </c>
      <c r="DN81" s="146" t="s">
        <v>5898</v>
      </c>
      <c r="DO81" s="146" t="s">
        <v>5898</v>
      </c>
      <c r="DP81" s="146" t="s">
        <v>5898</v>
      </c>
      <c r="DQ81" s="146" t="s">
        <v>5898</v>
      </c>
      <c r="DR81" s="146" t="s">
        <v>5898</v>
      </c>
      <c r="DS81" s="146" t="s">
        <v>5898</v>
      </c>
      <c r="DT81" s="146" t="s">
        <v>5898</v>
      </c>
      <c r="DU81" s="146" t="s">
        <v>5898</v>
      </c>
      <c r="DV81" s="146" t="s">
        <v>5898</v>
      </c>
      <c r="DW81" s="146" t="s">
        <v>5898</v>
      </c>
      <c r="DX81" s="146" t="s">
        <v>5898</v>
      </c>
      <c r="DY81" s="146" t="s">
        <v>5898</v>
      </c>
      <c r="DZ81" s="147" t="s">
        <v>5898</v>
      </c>
      <c r="EA81" s="131">
        <v>5.8173356602675967E-2</v>
      </c>
      <c r="EB81" s="135">
        <v>1.2254901960784314E-2</v>
      </c>
      <c r="EC81" s="135">
        <v>1.234567901234568E-2</v>
      </c>
      <c r="ED81" s="135">
        <v>1.1428571428571429E-2</v>
      </c>
      <c r="EE81" s="135">
        <v>1.3140604467805518E-2</v>
      </c>
      <c r="EF81" s="135">
        <v>9.3370681605975722E-3</v>
      </c>
      <c r="EG81" s="135">
        <v>6.3451776649746201E-3</v>
      </c>
      <c r="EH81" s="135">
        <v>1.964636542239686E-2</v>
      </c>
      <c r="EI81" s="135">
        <v>0</v>
      </c>
      <c r="EJ81" s="135">
        <v>0</v>
      </c>
      <c r="EK81" s="123">
        <v>5.8173356602675967E-2</v>
      </c>
      <c r="EL81" s="124">
        <v>0</v>
      </c>
      <c r="EM81" s="124">
        <v>0</v>
      </c>
      <c r="EN81" s="124">
        <v>0</v>
      </c>
      <c r="EO81" s="124">
        <v>1.2254901960784314E-2</v>
      </c>
      <c r="EP81" s="124">
        <v>0</v>
      </c>
      <c r="EQ81" s="124">
        <v>0</v>
      </c>
      <c r="ER81" s="124">
        <v>0</v>
      </c>
      <c r="ES81" s="124">
        <v>1.234567901234568E-2</v>
      </c>
      <c r="ET81" s="124">
        <v>0</v>
      </c>
      <c r="EU81" s="124">
        <v>0</v>
      </c>
      <c r="EV81" s="124">
        <v>0</v>
      </c>
      <c r="EW81" s="124">
        <v>1.1428571428571429E-2</v>
      </c>
      <c r="EX81" s="124">
        <v>0</v>
      </c>
      <c r="EY81" s="124">
        <v>0</v>
      </c>
      <c r="EZ81" s="124">
        <v>0</v>
      </c>
      <c r="FA81" s="124">
        <v>1.3140604467805518E-2</v>
      </c>
      <c r="FB81" s="124">
        <v>0</v>
      </c>
      <c r="FC81" s="124">
        <v>0</v>
      </c>
      <c r="FD81" s="124">
        <v>0</v>
      </c>
      <c r="FE81" s="124">
        <v>9.3370681605975722E-3</v>
      </c>
      <c r="FF81" s="124">
        <v>0</v>
      </c>
      <c r="FG81" s="124">
        <v>0</v>
      </c>
      <c r="FH81" s="124">
        <v>0</v>
      </c>
      <c r="FI81" s="124">
        <v>6.3451776649746201E-3</v>
      </c>
      <c r="FJ81" s="124">
        <v>0</v>
      </c>
      <c r="FK81" s="124">
        <v>0</v>
      </c>
      <c r="FL81" s="124">
        <v>0</v>
      </c>
      <c r="FM81" s="124">
        <v>1.964636542239686E-2</v>
      </c>
      <c r="FN81" s="124">
        <v>0</v>
      </c>
      <c r="FO81" s="124">
        <v>0</v>
      </c>
      <c r="FP81" s="124">
        <v>0</v>
      </c>
      <c r="FQ81" s="124">
        <v>0</v>
      </c>
      <c r="FR81" s="124">
        <v>0</v>
      </c>
      <c r="FS81" s="124">
        <v>0</v>
      </c>
      <c r="FT81" s="124">
        <v>0</v>
      </c>
      <c r="FU81" s="124">
        <v>0</v>
      </c>
      <c r="FV81" s="124">
        <v>0</v>
      </c>
      <c r="FW81" s="124">
        <v>0</v>
      </c>
      <c r="FX81" s="125">
        <v>0</v>
      </c>
      <c r="FY81" s="50" t="s">
        <v>5907</v>
      </c>
      <c r="FZ81" s="88" t="s">
        <v>5898</v>
      </c>
      <c r="GA81" s="88" t="s">
        <v>6620</v>
      </c>
      <c r="GB81" s="88" t="s">
        <v>5898</v>
      </c>
      <c r="GC81" s="88" t="s">
        <v>6102</v>
      </c>
      <c r="GD81" s="88" t="s">
        <v>5898</v>
      </c>
      <c r="GE81" s="88" t="s">
        <v>6457</v>
      </c>
      <c r="GF81" s="88" t="s">
        <v>5898</v>
      </c>
      <c r="GG81" s="88" t="s">
        <v>6204</v>
      </c>
      <c r="GH81" s="88" t="s">
        <v>5898</v>
      </c>
      <c r="GI81" s="88" t="s">
        <v>6593</v>
      </c>
      <c r="GJ81" s="88" t="s">
        <v>5898</v>
      </c>
      <c r="GK81" s="88" t="s">
        <v>6140</v>
      </c>
      <c r="GL81" s="88" t="s">
        <v>5898</v>
      </c>
      <c r="GM81" s="88" t="s">
        <v>6420</v>
      </c>
      <c r="GN81" s="88" t="s">
        <v>5898</v>
      </c>
      <c r="GO81" s="88" t="s">
        <v>6256</v>
      </c>
      <c r="GP81" s="88" t="s">
        <v>5898</v>
      </c>
      <c r="GQ81" s="88" t="s">
        <v>6585</v>
      </c>
      <c r="GR81" s="88" t="s">
        <v>5898</v>
      </c>
      <c r="GS81" s="88" t="s">
        <v>6159</v>
      </c>
      <c r="GT81" s="88" t="s">
        <v>5898</v>
      </c>
      <c r="GU81" s="88" t="s">
        <v>6445</v>
      </c>
      <c r="GV81" s="88" t="s">
        <v>5898</v>
      </c>
      <c r="GW81" s="88" t="s">
        <v>6272</v>
      </c>
      <c r="GX81" s="88" t="s">
        <v>5898</v>
      </c>
      <c r="GY81" s="88" t="s">
        <v>6630</v>
      </c>
      <c r="GZ81" s="88" t="s">
        <v>5898</v>
      </c>
      <c r="HA81" s="88" t="s">
        <v>6008</v>
      </c>
      <c r="HB81" s="88" t="s">
        <v>5898</v>
      </c>
      <c r="HC81" s="88" t="s">
        <v>6558</v>
      </c>
      <c r="HD81" s="88" t="s">
        <v>5898</v>
      </c>
      <c r="HE81" s="88" t="s">
        <v>6258</v>
      </c>
      <c r="HF81" s="88" t="s">
        <v>5898</v>
      </c>
      <c r="HG81" s="88" t="s">
        <v>6396</v>
      </c>
      <c r="HH81" s="88" t="s">
        <v>5898</v>
      </c>
      <c r="HI81" s="88" t="s">
        <v>6308</v>
      </c>
      <c r="HJ81" s="88" t="s">
        <v>5898</v>
      </c>
      <c r="HK81" s="88" t="s">
        <v>6530</v>
      </c>
      <c r="HL81" s="88" t="s">
        <v>5898</v>
      </c>
      <c r="HM81" s="89">
        <v>17.190000000000001</v>
      </c>
      <c r="HN81" s="90" t="s">
        <v>5898</v>
      </c>
      <c r="HO81" s="90">
        <v>18.079999999999998</v>
      </c>
      <c r="HP81" s="90" t="s">
        <v>5898</v>
      </c>
      <c r="HQ81" s="90">
        <v>12.24</v>
      </c>
      <c r="HR81" s="90" t="s">
        <v>5898</v>
      </c>
      <c r="HS81" s="90">
        <v>9.34</v>
      </c>
      <c r="HT81" s="90" t="s">
        <v>5898</v>
      </c>
      <c r="HU81" s="90">
        <v>8.1</v>
      </c>
      <c r="HV81" s="90" t="s">
        <v>5898</v>
      </c>
      <c r="HW81" s="90">
        <v>7.5</v>
      </c>
      <c r="HX81" s="90" t="s">
        <v>5898</v>
      </c>
      <c r="HY81" s="90">
        <v>8.75</v>
      </c>
      <c r="HZ81" s="90" t="s">
        <v>5898</v>
      </c>
      <c r="IA81" s="90">
        <v>8.84</v>
      </c>
      <c r="IB81" s="90" t="s">
        <v>5898</v>
      </c>
      <c r="IC81" s="90">
        <v>7.61</v>
      </c>
      <c r="ID81" s="90" t="s">
        <v>5898</v>
      </c>
      <c r="IE81" s="90">
        <v>12.03</v>
      </c>
      <c r="IF81" s="90" t="s">
        <v>5898</v>
      </c>
      <c r="IG81" s="90">
        <v>10.71</v>
      </c>
      <c r="IH81" s="90" t="s">
        <v>5898</v>
      </c>
      <c r="II81" s="90">
        <v>10.050000000000001</v>
      </c>
      <c r="IJ81" s="90" t="s">
        <v>5898</v>
      </c>
      <c r="IK81" s="90">
        <v>15.76</v>
      </c>
      <c r="IL81" s="90" t="s">
        <v>5898</v>
      </c>
      <c r="IM81" s="90">
        <v>10.86</v>
      </c>
      <c r="IN81" s="90" t="s">
        <v>5898</v>
      </c>
      <c r="IO81" s="90">
        <v>5.09</v>
      </c>
      <c r="IP81" s="90" t="s">
        <v>5898</v>
      </c>
      <c r="IQ81" s="90">
        <v>8.51</v>
      </c>
      <c r="IR81" s="90" t="s">
        <v>5898</v>
      </c>
      <c r="IS81" s="90">
        <v>14.35</v>
      </c>
      <c r="IT81" s="90" t="s">
        <v>5898</v>
      </c>
      <c r="IU81" s="90">
        <v>16.059999999999999</v>
      </c>
      <c r="IV81" s="90" t="s">
        <v>5898</v>
      </c>
      <c r="IW81" s="90">
        <v>5.3</v>
      </c>
      <c r="IX81" s="90" t="s">
        <v>5898</v>
      </c>
      <c r="IY81" s="90">
        <v>5.26</v>
      </c>
      <c r="IZ81" s="103" t="s">
        <v>5898</v>
      </c>
      <c r="JA81" s="50">
        <v>1</v>
      </c>
      <c r="JB81" s="40" t="s">
        <v>5898</v>
      </c>
      <c r="JC81" s="40" t="s">
        <v>5898</v>
      </c>
      <c r="JD81" s="40" t="s">
        <v>5898</v>
      </c>
      <c r="JE81" s="40">
        <v>0.15</v>
      </c>
      <c r="JF81" s="40" t="s">
        <v>5898</v>
      </c>
      <c r="JG81" s="40" t="s">
        <v>5898</v>
      </c>
      <c r="JH81" s="40" t="s">
        <v>5898</v>
      </c>
      <c r="JI81" s="40">
        <v>0.1</v>
      </c>
      <c r="JJ81" s="40" t="s">
        <v>5898</v>
      </c>
      <c r="JK81" s="40" t="s">
        <v>5898</v>
      </c>
      <c r="JL81" s="40" t="s">
        <v>5898</v>
      </c>
      <c r="JM81" s="40">
        <v>0.1</v>
      </c>
      <c r="JN81" s="40" t="s">
        <v>5898</v>
      </c>
      <c r="JO81" s="40">
        <v>0</v>
      </c>
      <c r="JP81" s="40" t="s">
        <v>5898</v>
      </c>
      <c r="JQ81" s="40">
        <v>0.1</v>
      </c>
      <c r="JR81" s="40" t="s">
        <v>5898</v>
      </c>
      <c r="JS81" s="40" t="s">
        <v>5898</v>
      </c>
      <c r="JT81" s="40" t="s">
        <v>5898</v>
      </c>
      <c r="JU81" s="40">
        <v>0.1</v>
      </c>
      <c r="JV81" s="40" t="s">
        <v>5898</v>
      </c>
      <c r="JW81" s="40" t="s">
        <v>5898</v>
      </c>
      <c r="JX81" s="40" t="s">
        <v>5898</v>
      </c>
      <c r="JY81" s="40">
        <v>0.1</v>
      </c>
      <c r="JZ81" s="40" t="s">
        <v>5898</v>
      </c>
      <c r="KA81" s="40">
        <v>0</v>
      </c>
      <c r="KB81" s="40" t="s">
        <v>5898</v>
      </c>
      <c r="KC81" s="40">
        <v>0.1</v>
      </c>
      <c r="KD81" s="40" t="s">
        <v>5898</v>
      </c>
      <c r="KE81" s="40" t="s">
        <v>5898</v>
      </c>
      <c r="KF81" s="40" t="s">
        <v>5898</v>
      </c>
      <c r="KG81" s="40">
        <v>0</v>
      </c>
      <c r="KH81" s="40" t="s">
        <v>5898</v>
      </c>
      <c r="KI81" s="40">
        <v>0</v>
      </c>
      <c r="KJ81" s="40" t="s">
        <v>5898</v>
      </c>
      <c r="KK81" s="40">
        <v>0</v>
      </c>
      <c r="KL81" s="40" t="s">
        <v>5898</v>
      </c>
      <c r="KM81" s="40" t="s">
        <v>5898</v>
      </c>
      <c r="KN81" s="40" t="s">
        <v>5898</v>
      </c>
    </row>
    <row r="82" spans="1:300" x14ac:dyDescent="0.15">
      <c r="A82" s="53">
        <f>'2015年报分红率'!T84</f>
        <v>79</v>
      </c>
      <c r="B82" s="40" t="str">
        <f>'2015年报分红率'!U84</f>
        <v>600519.SH</v>
      </c>
      <c r="C82" s="40" t="str">
        <f>'2015年报分红率'!V84</f>
        <v>贵州茅台</v>
      </c>
      <c r="D82" s="40" t="str">
        <f>[1]!EM_S_IPO_LISTEDDATE(B82)</f>
        <v>2001-08-27</v>
      </c>
      <c r="E82" s="166">
        <v>14</v>
      </c>
      <c r="F82" s="56">
        <v>7.84</v>
      </c>
      <c r="G82" s="56">
        <v>7.44</v>
      </c>
      <c r="H82" s="157">
        <v>3.676020408163265E-2</v>
      </c>
      <c r="I82" s="158">
        <v>1.9368279569892476E-2</v>
      </c>
      <c r="J82" s="159">
        <v>1.7435185478268132E-2</v>
      </c>
      <c r="K82" s="154">
        <v>0.4</v>
      </c>
      <c r="L82" s="155" t="s">
        <v>5898</v>
      </c>
      <c r="M82" s="155" t="s">
        <v>5898</v>
      </c>
      <c r="N82" s="155" t="s">
        <v>5898</v>
      </c>
      <c r="O82" s="155">
        <v>0.23200000000000001</v>
      </c>
      <c r="P82" s="155" t="s">
        <v>5898</v>
      </c>
      <c r="Q82" s="155" t="s">
        <v>5898</v>
      </c>
      <c r="R82" s="155" t="s">
        <v>5898</v>
      </c>
      <c r="S82" s="155">
        <v>0.6</v>
      </c>
      <c r="T82" s="155" t="s">
        <v>5898</v>
      </c>
      <c r="U82" s="155" t="s">
        <v>5898</v>
      </c>
      <c r="V82" s="155" t="s">
        <v>5898</v>
      </c>
      <c r="W82" s="155">
        <v>0.28000000000000003</v>
      </c>
      <c r="X82" s="155" t="s">
        <v>5898</v>
      </c>
      <c r="Y82" s="155" t="s">
        <v>5898</v>
      </c>
      <c r="Z82" s="155" t="s">
        <v>5898</v>
      </c>
      <c r="AA82" s="155">
        <v>0.46</v>
      </c>
      <c r="AB82" s="155" t="s">
        <v>5898</v>
      </c>
      <c r="AC82" s="155" t="s">
        <v>5898</v>
      </c>
      <c r="AD82" s="155" t="s">
        <v>5898</v>
      </c>
      <c r="AE82" s="155">
        <v>0.32</v>
      </c>
      <c r="AF82" s="155" t="s">
        <v>5898</v>
      </c>
      <c r="AG82" s="155" t="s">
        <v>5898</v>
      </c>
      <c r="AH82" s="155" t="s">
        <v>5898</v>
      </c>
      <c r="AI82" s="155">
        <v>0.16</v>
      </c>
      <c r="AJ82" s="155" t="s">
        <v>5898</v>
      </c>
      <c r="AK82" s="155" t="s">
        <v>5898</v>
      </c>
      <c r="AL82" s="155" t="s">
        <v>5898</v>
      </c>
      <c r="AM82" s="155">
        <v>0.14000000000000001</v>
      </c>
      <c r="AN82" s="155" t="s">
        <v>5898</v>
      </c>
      <c r="AO82" s="155" t="s">
        <v>5898</v>
      </c>
      <c r="AP82" s="155" t="s">
        <v>5898</v>
      </c>
      <c r="AQ82" s="155">
        <v>0.14000000000000001</v>
      </c>
      <c r="AR82" s="155" t="s">
        <v>5898</v>
      </c>
      <c r="AS82" s="155">
        <v>0</v>
      </c>
      <c r="AT82" s="155" t="s">
        <v>5898</v>
      </c>
      <c r="AU82" s="155">
        <v>0.15</v>
      </c>
      <c r="AV82" s="155" t="s">
        <v>5898</v>
      </c>
      <c r="AW82" s="155" t="s">
        <v>5898</v>
      </c>
      <c r="AX82" s="140" t="s">
        <v>5898</v>
      </c>
      <c r="AY82" s="154">
        <v>2</v>
      </c>
      <c r="AZ82" s="155">
        <v>2</v>
      </c>
      <c r="BA82" s="155">
        <v>2</v>
      </c>
      <c r="BB82" s="155">
        <v>2</v>
      </c>
      <c r="BC82" s="155">
        <v>2</v>
      </c>
      <c r="BD82" s="155">
        <v>2</v>
      </c>
      <c r="BE82" s="155">
        <v>2</v>
      </c>
      <c r="BF82" s="155">
        <v>2</v>
      </c>
      <c r="BG82" s="155">
        <v>2</v>
      </c>
      <c r="BH82" s="155">
        <v>2</v>
      </c>
      <c r="BI82" s="155">
        <v>2</v>
      </c>
      <c r="BJ82" s="155">
        <v>2</v>
      </c>
      <c r="BK82" s="155">
        <v>2</v>
      </c>
      <c r="BL82" s="155">
        <v>2</v>
      </c>
      <c r="BM82" s="155">
        <v>2</v>
      </c>
      <c r="BN82" s="155">
        <v>2</v>
      </c>
      <c r="BO82" s="155">
        <v>2</v>
      </c>
      <c r="BP82" s="155">
        <v>2</v>
      </c>
      <c r="BQ82" s="155">
        <v>2</v>
      </c>
      <c r="BR82" s="155">
        <v>2</v>
      </c>
      <c r="BS82" s="155">
        <v>2</v>
      </c>
      <c r="BT82" s="155">
        <v>2</v>
      </c>
      <c r="BU82" s="155">
        <v>2</v>
      </c>
      <c r="BV82" s="155">
        <v>2</v>
      </c>
      <c r="BW82" s="155">
        <v>2</v>
      </c>
      <c r="BX82" s="155">
        <v>2</v>
      </c>
      <c r="BY82" s="155">
        <v>2</v>
      </c>
      <c r="BZ82" s="155">
        <v>2</v>
      </c>
      <c r="CA82" s="155">
        <v>2</v>
      </c>
      <c r="CB82" s="155">
        <v>2</v>
      </c>
      <c r="CC82" s="155">
        <v>2</v>
      </c>
      <c r="CD82" s="155">
        <v>2</v>
      </c>
      <c r="CE82" s="155">
        <v>1</v>
      </c>
      <c r="CF82" s="155">
        <v>1</v>
      </c>
      <c r="CG82" s="155">
        <v>1</v>
      </c>
      <c r="CH82" s="155">
        <v>1</v>
      </c>
      <c r="CI82" s="155">
        <v>1</v>
      </c>
      <c r="CJ82" s="155">
        <v>1</v>
      </c>
      <c r="CK82" s="155">
        <v>1</v>
      </c>
      <c r="CL82" s="156">
        <v>1</v>
      </c>
      <c r="CM82" s="145" t="s">
        <v>5898</v>
      </c>
      <c r="CN82" s="146" t="s">
        <v>5898</v>
      </c>
      <c r="CO82" s="146" t="s">
        <v>5898</v>
      </c>
      <c r="CP82" s="146" t="s">
        <v>5898</v>
      </c>
      <c r="CQ82" s="146" t="s">
        <v>5898</v>
      </c>
      <c r="CR82" s="146" t="s">
        <v>5898</v>
      </c>
      <c r="CS82" s="146" t="s">
        <v>5898</v>
      </c>
      <c r="CT82" s="146" t="s">
        <v>5898</v>
      </c>
      <c r="CU82" s="146" t="s">
        <v>5898</v>
      </c>
      <c r="CV82" s="146" t="s">
        <v>5898</v>
      </c>
      <c r="CW82" s="146" t="s">
        <v>5898</v>
      </c>
      <c r="CX82" s="146" t="s">
        <v>5898</v>
      </c>
      <c r="CY82" s="146" t="s">
        <v>5898</v>
      </c>
      <c r="CZ82" s="146" t="s">
        <v>5898</v>
      </c>
      <c r="DA82" s="146" t="s">
        <v>5898</v>
      </c>
      <c r="DB82" s="146" t="s">
        <v>5898</v>
      </c>
      <c r="DC82" s="146" t="s">
        <v>5898</v>
      </c>
      <c r="DD82" s="146" t="s">
        <v>5898</v>
      </c>
      <c r="DE82" s="146" t="s">
        <v>5898</v>
      </c>
      <c r="DF82" s="146" t="s">
        <v>5898</v>
      </c>
      <c r="DG82" s="146" t="s">
        <v>5898</v>
      </c>
      <c r="DH82" s="146" t="s">
        <v>5898</v>
      </c>
      <c r="DI82" s="146" t="s">
        <v>5898</v>
      </c>
      <c r="DJ82" s="146" t="s">
        <v>5898</v>
      </c>
      <c r="DK82" s="146" t="s">
        <v>5898</v>
      </c>
      <c r="DL82" s="146" t="s">
        <v>5898</v>
      </c>
      <c r="DM82" s="146" t="s">
        <v>5898</v>
      </c>
      <c r="DN82" s="146" t="s">
        <v>5898</v>
      </c>
      <c r="DO82" s="146" t="s">
        <v>5898</v>
      </c>
      <c r="DP82" s="146" t="s">
        <v>5898</v>
      </c>
      <c r="DQ82" s="146" t="s">
        <v>5898</v>
      </c>
      <c r="DR82" s="146" t="s">
        <v>5898</v>
      </c>
      <c r="DS82" s="146">
        <v>1</v>
      </c>
      <c r="DT82" s="146" t="s">
        <v>5898</v>
      </c>
      <c r="DU82" s="146" t="s">
        <v>5898</v>
      </c>
      <c r="DV82" s="146" t="s">
        <v>5898</v>
      </c>
      <c r="DW82" s="146" t="s">
        <v>5898</v>
      </c>
      <c r="DX82" s="146" t="s">
        <v>5898</v>
      </c>
      <c r="DY82" s="146" t="s">
        <v>5898</v>
      </c>
      <c r="DZ82" s="147" t="s">
        <v>5898</v>
      </c>
      <c r="EA82" s="131">
        <v>2.0387359836901122E-2</v>
      </c>
      <c r="EB82" s="135">
        <v>1.1752786220871329E-2</v>
      </c>
      <c r="EC82" s="135">
        <v>3.4052213393870601E-2</v>
      </c>
      <c r="ED82" s="135">
        <v>1.7326732673267328E-2</v>
      </c>
      <c r="EE82" s="135">
        <v>2.9299363057324845E-2</v>
      </c>
      <c r="EF82" s="135">
        <v>1.4558689717925387E-2</v>
      </c>
      <c r="EG82" s="135">
        <v>8.4477296726504746E-3</v>
      </c>
      <c r="EH82" s="135">
        <v>1.5555555555555557E-2</v>
      </c>
      <c r="EI82" s="135">
        <v>3.8387715930902114E-3</v>
      </c>
      <c r="EJ82" s="135">
        <v>1.913265306122449E-2</v>
      </c>
      <c r="EK82" s="123">
        <v>2.0387359836901122E-2</v>
      </c>
      <c r="EL82" s="124">
        <v>0</v>
      </c>
      <c r="EM82" s="124">
        <v>0</v>
      </c>
      <c r="EN82" s="124">
        <v>0</v>
      </c>
      <c r="EO82" s="124">
        <v>1.1752786220871329E-2</v>
      </c>
      <c r="EP82" s="124">
        <v>0</v>
      </c>
      <c r="EQ82" s="124">
        <v>0</v>
      </c>
      <c r="ER82" s="124">
        <v>0</v>
      </c>
      <c r="ES82" s="124">
        <v>3.4052213393870601E-2</v>
      </c>
      <c r="ET82" s="124">
        <v>0</v>
      </c>
      <c r="EU82" s="124">
        <v>0</v>
      </c>
      <c r="EV82" s="124">
        <v>0</v>
      </c>
      <c r="EW82" s="124">
        <v>1.7326732673267328E-2</v>
      </c>
      <c r="EX82" s="124">
        <v>0</v>
      </c>
      <c r="EY82" s="124">
        <v>0</v>
      </c>
      <c r="EZ82" s="124">
        <v>0</v>
      </c>
      <c r="FA82" s="124">
        <v>2.9299363057324845E-2</v>
      </c>
      <c r="FB82" s="124">
        <v>0</v>
      </c>
      <c r="FC82" s="124">
        <v>0</v>
      </c>
      <c r="FD82" s="124">
        <v>0</v>
      </c>
      <c r="FE82" s="124">
        <v>1.4558689717925387E-2</v>
      </c>
      <c r="FF82" s="124">
        <v>0</v>
      </c>
      <c r="FG82" s="124">
        <v>0</v>
      </c>
      <c r="FH82" s="124">
        <v>0</v>
      </c>
      <c r="FI82" s="124">
        <v>8.4477296726504746E-3</v>
      </c>
      <c r="FJ82" s="124">
        <v>0</v>
      </c>
      <c r="FK82" s="124">
        <v>0</v>
      </c>
      <c r="FL82" s="124">
        <v>0</v>
      </c>
      <c r="FM82" s="124">
        <v>1.5555555555555557E-2</v>
      </c>
      <c r="FN82" s="124">
        <v>0</v>
      </c>
      <c r="FO82" s="124">
        <v>0</v>
      </c>
      <c r="FP82" s="124">
        <v>0</v>
      </c>
      <c r="FQ82" s="124">
        <v>3.8387715930902114E-3</v>
      </c>
      <c r="FR82" s="124">
        <v>0</v>
      </c>
      <c r="FS82" s="124">
        <v>0</v>
      </c>
      <c r="FT82" s="124">
        <v>0</v>
      </c>
      <c r="FU82" s="124">
        <v>1.913265306122449E-2</v>
      </c>
      <c r="FV82" s="124">
        <v>0</v>
      </c>
      <c r="FW82" s="124">
        <v>0</v>
      </c>
      <c r="FX82" s="125">
        <v>0</v>
      </c>
      <c r="FY82" s="50" t="s">
        <v>5905</v>
      </c>
      <c r="FZ82" s="88" t="s">
        <v>5898</v>
      </c>
      <c r="GA82" s="88" t="s">
        <v>6443</v>
      </c>
      <c r="GB82" s="88" t="s">
        <v>5898</v>
      </c>
      <c r="GC82" s="88" t="s">
        <v>6199</v>
      </c>
      <c r="GD82" s="88" t="s">
        <v>5898</v>
      </c>
      <c r="GE82" s="88" t="s">
        <v>6437</v>
      </c>
      <c r="GF82" s="88" t="s">
        <v>5898</v>
      </c>
      <c r="GG82" s="88" t="s">
        <v>6139</v>
      </c>
      <c r="GH82" s="88" t="s">
        <v>5898</v>
      </c>
      <c r="GI82" s="88" t="s">
        <v>6400</v>
      </c>
      <c r="GJ82" s="88" t="s">
        <v>5898</v>
      </c>
      <c r="GK82" s="88" t="s">
        <v>6225</v>
      </c>
      <c r="GL82" s="88" t="s">
        <v>5898</v>
      </c>
      <c r="GM82" s="88" t="s">
        <v>6401</v>
      </c>
      <c r="GN82" s="88" t="s">
        <v>5898</v>
      </c>
      <c r="GO82" s="88" t="s">
        <v>6309</v>
      </c>
      <c r="GP82" s="88" t="s">
        <v>5898</v>
      </c>
      <c r="GQ82" s="88" t="s">
        <v>6601</v>
      </c>
      <c r="GR82" s="88" t="s">
        <v>5898</v>
      </c>
      <c r="GS82" s="88" t="s">
        <v>6310</v>
      </c>
      <c r="GT82" s="88" t="s">
        <v>5898</v>
      </c>
      <c r="GU82" s="88" t="s">
        <v>6431</v>
      </c>
      <c r="GV82" s="88" t="s">
        <v>5898</v>
      </c>
      <c r="GW82" s="88" t="s">
        <v>6007</v>
      </c>
      <c r="GX82" s="88" t="s">
        <v>5898</v>
      </c>
      <c r="GY82" s="88" t="s">
        <v>6467</v>
      </c>
      <c r="GZ82" s="88" t="s">
        <v>5898</v>
      </c>
      <c r="HA82" s="88" t="s">
        <v>6248</v>
      </c>
      <c r="HB82" s="88" t="s">
        <v>5898</v>
      </c>
      <c r="HC82" s="88" t="s">
        <v>6447</v>
      </c>
      <c r="HD82" s="88" t="s">
        <v>5898</v>
      </c>
      <c r="HE82" s="88" t="s">
        <v>6311</v>
      </c>
      <c r="HF82" s="88" t="s">
        <v>5898</v>
      </c>
      <c r="HG82" s="88" t="s">
        <v>6631</v>
      </c>
      <c r="HH82" s="88" t="s">
        <v>5898</v>
      </c>
      <c r="HI82" s="88" t="s">
        <v>6312</v>
      </c>
      <c r="HJ82" s="88" t="s">
        <v>5898</v>
      </c>
      <c r="HK82" s="88" t="s">
        <v>6507</v>
      </c>
      <c r="HL82" s="88" t="s">
        <v>5898</v>
      </c>
      <c r="HM82" s="89">
        <v>9.81</v>
      </c>
      <c r="HN82" s="90" t="s">
        <v>5898</v>
      </c>
      <c r="HO82" s="90">
        <v>14.07</v>
      </c>
      <c r="HP82" s="90" t="s">
        <v>5898</v>
      </c>
      <c r="HQ82" s="90">
        <v>9.8699999999999992</v>
      </c>
      <c r="HR82" s="90" t="s">
        <v>5898</v>
      </c>
      <c r="HS82" s="90">
        <v>8.07</v>
      </c>
      <c r="HT82" s="90" t="s">
        <v>5898</v>
      </c>
      <c r="HU82" s="90">
        <v>8.81</v>
      </c>
      <c r="HV82" s="90" t="s">
        <v>5898</v>
      </c>
      <c r="HW82" s="90">
        <v>8.5399999999999991</v>
      </c>
      <c r="HX82" s="90" t="s">
        <v>5898</v>
      </c>
      <c r="HY82" s="90">
        <v>8.08</v>
      </c>
      <c r="HZ82" s="90" t="s">
        <v>5898</v>
      </c>
      <c r="IA82" s="90">
        <v>7.92</v>
      </c>
      <c r="IB82" s="90" t="s">
        <v>5898</v>
      </c>
      <c r="IC82" s="90">
        <v>7.85</v>
      </c>
      <c r="ID82" s="90" t="s">
        <v>5898</v>
      </c>
      <c r="IE82" s="90">
        <v>10.75</v>
      </c>
      <c r="IF82" s="90" t="s">
        <v>5898</v>
      </c>
      <c r="IG82" s="90">
        <v>10.99</v>
      </c>
      <c r="IH82" s="90" t="s">
        <v>5898</v>
      </c>
      <c r="II82" s="90">
        <v>9.0299999999999994</v>
      </c>
      <c r="IJ82" s="90" t="s">
        <v>5898</v>
      </c>
      <c r="IK82" s="90">
        <v>9.4700000000000006</v>
      </c>
      <c r="IL82" s="90" t="s">
        <v>5898</v>
      </c>
      <c r="IM82" s="90">
        <v>9.8000000000000007</v>
      </c>
      <c r="IN82" s="90" t="s">
        <v>5898</v>
      </c>
      <c r="IO82" s="90">
        <v>4.5</v>
      </c>
      <c r="IP82" s="90" t="s">
        <v>5898</v>
      </c>
      <c r="IQ82" s="90">
        <v>8.14</v>
      </c>
      <c r="IR82" s="90" t="s">
        <v>5898</v>
      </c>
      <c r="IS82" s="90">
        <v>36.47</v>
      </c>
      <c r="IT82" s="90" t="s">
        <v>5898</v>
      </c>
      <c r="IU82" s="90">
        <v>17.54</v>
      </c>
      <c r="IV82" s="90" t="s">
        <v>5898</v>
      </c>
      <c r="IW82" s="90">
        <v>7.84</v>
      </c>
      <c r="IX82" s="90" t="s">
        <v>5898</v>
      </c>
      <c r="IY82" s="90">
        <v>5.81</v>
      </c>
      <c r="IZ82" s="103" t="s">
        <v>5898</v>
      </c>
      <c r="JA82" s="50">
        <v>0.2</v>
      </c>
      <c r="JB82" s="40" t="s">
        <v>5898</v>
      </c>
      <c r="JC82" s="40" t="s">
        <v>5898</v>
      </c>
      <c r="JD82" s="40" t="s">
        <v>5898</v>
      </c>
      <c r="JE82" s="40">
        <v>0.11600000000000001</v>
      </c>
      <c r="JF82" s="40" t="s">
        <v>5898</v>
      </c>
      <c r="JG82" s="40" t="s">
        <v>5898</v>
      </c>
      <c r="JH82" s="40" t="s">
        <v>5898</v>
      </c>
      <c r="JI82" s="40">
        <v>0.3</v>
      </c>
      <c r="JJ82" s="40" t="s">
        <v>5898</v>
      </c>
      <c r="JK82" s="40" t="s">
        <v>5898</v>
      </c>
      <c r="JL82" s="40" t="s">
        <v>5898</v>
      </c>
      <c r="JM82" s="40">
        <v>0.14000000000000001</v>
      </c>
      <c r="JN82" s="40" t="s">
        <v>5898</v>
      </c>
      <c r="JO82" s="40" t="s">
        <v>5898</v>
      </c>
      <c r="JP82" s="40" t="s">
        <v>5898</v>
      </c>
      <c r="JQ82" s="40">
        <v>0.23</v>
      </c>
      <c r="JR82" s="40" t="s">
        <v>5898</v>
      </c>
      <c r="JS82" s="40" t="s">
        <v>5898</v>
      </c>
      <c r="JT82" s="40" t="s">
        <v>5898</v>
      </c>
      <c r="JU82" s="40">
        <v>0.16</v>
      </c>
      <c r="JV82" s="40" t="s">
        <v>5898</v>
      </c>
      <c r="JW82" s="40" t="s">
        <v>5898</v>
      </c>
      <c r="JX82" s="40" t="s">
        <v>5898</v>
      </c>
      <c r="JY82" s="40">
        <v>0.08</v>
      </c>
      <c r="JZ82" s="40" t="s">
        <v>5898</v>
      </c>
      <c r="KA82" s="40" t="s">
        <v>5898</v>
      </c>
      <c r="KB82" s="40" t="s">
        <v>5898</v>
      </c>
      <c r="KC82" s="40">
        <v>7.0000000000000007E-2</v>
      </c>
      <c r="KD82" s="40" t="s">
        <v>5898</v>
      </c>
      <c r="KE82" s="40" t="s">
        <v>5898</v>
      </c>
      <c r="KF82" s="40" t="s">
        <v>5898</v>
      </c>
      <c r="KG82" s="40">
        <v>0.14000000000000001</v>
      </c>
      <c r="KH82" s="40" t="s">
        <v>5898</v>
      </c>
      <c r="KI82" s="40">
        <v>0</v>
      </c>
      <c r="KJ82" s="40" t="s">
        <v>5898</v>
      </c>
      <c r="KK82" s="40">
        <v>0.15</v>
      </c>
      <c r="KL82" s="40" t="s">
        <v>5898</v>
      </c>
      <c r="KM82" s="40" t="s">
        <v>5898</v>
      </c>
      <c r="KN82" s="40" t="s">
        <v>5898</v>
      </c>
    </row>
    <row r="83" spans="1:300" x14ac:dyDescent="0.15">
      <c r="A83" s="53">
        <f>'2015年报分红率'!T85</f>
        <v>80</v>
      </c>
      <c r="B83" s="40" t="str">
        <f>'2015年报分红率'!U85</f>
        <v>600548.SH</v>
      </c>
      <c r="C83" s="40" t="str">
        <f>'2015年报分红率'!V85</f>
        <v>深高速</v>
      </c>
      <c r="D83" s="40" t="str">
        <f>[1]!EM_S_IPO_LISTEDDATE(B83)</f>
        <v>2001-12-25</v>
      </c>
      <c r="E83" s="166">
        <v>15</v>
      </c>
      <c r="F83" s="56">
        <v>87.83</v>
      </c>
      <c r="G83" s="56">
        <v>316.97000000000003</v>
      </c>
      <c r="H83" s="157">
        <v>4.0933782306728915E-2</v>
      </c>
      <c r="I83" s="158">
        <v>8.5217451674923315E-3</v>
      </c>
      <c r="J83" s="159">
        <v>1.785311998696382E-2</v>
      </c>
      <c r="K83" s="154">
        <v>8.2136010000000024</v>
      </c>
      <c r="L83" s="155" t="s">
        <v>5898</v>
      </c>
      <c r="M83" s="155" t="s">
        <v>5898</v>
      </c>
      <c r="N83" s="155" t="s">
        <v>5898</v>
      </c>
      <c r="O83" s="155">
        <v>5.2925400000000007</v>
      </c>
      <c r="P83" s="155" t="s">
        <v>5898</v>
      </c>
      <c r="Q83" s="155" t="s">
        <v>5898</v>
      </c>
      <c r="R83" s="155" t="s">
        <v>5898</v>
      </c>
      <c r="S83" s="155">
        <v>4.8113999999999999</v>
      </c>
      <c r="T83" s="155" t="s">
        <v>5898</v>
      </c>
      <c r="U83" s="155" t="s">
        <v>5898</v>
      </c>
      <c r="V83" s="155" t="s">
        <v>5898</v>
      </c>
      <c r="W83" s="155">
        <v>7.0609000000000002</v>
      </c>
      <c r="X83" s="155" t="s">
        <v>5898</v>
      </c>
      <c r="Y83" s="155">
        <v>0</v>
      </c>
      <c r="Z83" s="155" t="s">
        <v>5898</v>
      </c>
      <c r="AA83" s="155">
        <v>4.3967000000000001</v>
      </c>
      <c r="AB83" s="155" t="s">
        <v>5898</v>
      </c>
      <c r="AC83" s="155" t="s">
        <v>5898</v>
      </c>
      <c r="AD83" s="155" t="s">
        <v>5898</v>
      </c>
      <c r="AE83" s="155">
        <v>2.2999999999999998</v>
      </c>
      <c r="AF83" s="155" t="s">
        <v>5898</v>
      </c>
      <c r="AG83" s="155" t="s">
        <v>5898</v>
      </c>
      <c r="AH83" s="155" t="s">
        <v>5898</v>
      </c>
      <c r="AI83" s="155">
        <v>1.1850000000000001</v>
      </c>
      <c r="AJ83" s="155" t="s">
        <v>5898</v>
      </c>
      <c r="AK83" s="155" t="s">
        <v>5898</v>
      </c>
      <c r="AL83" s="155" t="s">
        <v>5898</v>
      </c>
      <c r="AM83" s="155">
        <v>1.1559999999999999</v>
      </c>
      <c r="AN83" s="155" t="s">
        <v>5898</v>
      </c>
      <c r="AO83" s="155" t="s">
        <v>5898</v>
      </c>
      <c r="AP83" s="155" t="s">
        <v>5898</v>
      </c>
      <c r="AQ83" s="155">
        <v>0.83599999999999997</v>
      </c>
      <c r="AR83" s="155" t="s">
        <v>5898</v>
      </c>
      <c r="AS83" s="155" t="s">
        <v>5898</v>
      </c>
      <c r="AT83" s="155" t="s">
        <v>5898</v>
      </c>
      <c r="AU83" s="155">
        <v>0.7</v>
      </c>
      <c r="AV83" s="155" t="s">
        <v>5898</v>
      </c>
      <c r="AW83" s="155" t="s">
        <v>5898</v>
      </c>
      <c r="AX83" s="140" t="s">
        <v>5898</v>
      </c>
      <c r="AY83" s="154">
        <v>1.3310000000000004</v>
      </c>
      <c r="AZ83" s="155">
        <v>1.3310000000000004</v>
      </c>
      <c r="BA83" s="155">
        <v>1.3310000000000004</v>
      </c>
      <c r="BB83" s="155">
        <v>1.3310000000000004</v>
      </c>
      <c r="BC83" s="155">
        <v>1.2100000000000002</v>
      </c>
      <c r="BD83" s="155">
        <v>1.2100000000000002</v>
      </c>
      <c r="BE83" s="155">
        <v>1.2100000000000002</v>
      </c>
      <c r="BF83" s="155">
        <v>1.2100000000000002</v>
      </c>
      <c r="BG83" s="155">
        <v>1.1000000000000001</v>
      </c>
      <c r="BH83" s="155">
        <v>1.1000000000000001</v>
      </c>
      <c r="BI83" s="155">
        <v>1.1000000000000001</v>
      </c>
      <c r="BJ83" s="155">
        <v>1.1000000000000001</v>
      </c>
      <c r="BK83" s="155">
        <v>1.1000000000000001</v>
      </c>
      <c r="BL83" s="155">
        <v>1.1000000000000001</v>
      </c>
      <c r="BM83" s="155">
        <v>1.1000000000000001</v>
      </c>
      <c r="BN83" s="155">
        <v>1.1000000000000001</v>
      </c>
      <c r="BO83" s="155">
        <v>1.1000000000000001</v>
      </c>
      <c r="BP83" s="155">
        <v>1.1000000000000001</v>
      </c>
      <c r="BQ83" s="155">
        <v>1.1000000000000001</v>
      </c>
      <c r="BR83" s="155">
        <v>1.1000000000000001</v>
      </c>
      <c r="BS83" s="155">
        <v>1</v>
      </c>
      <c r="BT83" s="155">
        <v>1</v>
      </c>
      <c r="BU83" s="155">
        <v>1</v>
      </c>
      <c r="BV83" s="155">
        <v>1</v>
      </c>
      <c r="BW83" s="155">
        <v>1</v>
      </c>
      <c r="BX83" s="155">
        <v>1</v>
      </c>
      <c r="BY83" s="155">
        <v>1</v>
      </c>
      <c r="BZ83" s="155">
        <v>1</v>
      </c>
      <c r="CA83" s="155">
        <v>1</v>
      </c>
      <c r="CB83" s="155">
        <v>1</v>
      </c>
      <c r="CC83" s="155">
        <v>1</v>
      </c>
      <c r="CD83" s="155">
        <v>1</v>
      </c>
      <c r="CE83" s="155">
        <v>1</v>
      </c>
      <c r="CF83" s="155">
        <v>1</v>
      </c>
      <c r="CG83" s="155">
        <v>1</v>
      </c>
      <c r="CH83" s="155">
        <v>1</v>
      </c>
      <c r="CI83" s="155">
        <v>1</v>
      </c>
      <c r="CJ83" s="155">
        <v>1</v>
      </c>
      <c r="CK83" s="155">
        <v>1</v>
      </c>
      <c r="CL83" s="156">
        <v>1</v>
      </c>
      <c r="CM83" s="145" t="s">
        <v>5898</v>
      </c>
      <c r="CN83" s="146" t="s">
        <v>5898</v>
      </c>
      <c r="CO83" s="146" t="s">
        <v>5898</v>
      </c>
      <c r="CP83" s="146" t="s">
        <v>5898</v>
      </c>
      <c r="CQ83" s="146">
        <v>0.1</v>
      </c>
      <c r="CR83" s="146" t="s">
        <v>5898</v>
      </c>
      <c r="CS83" s="146" t="s">
        <v>5898</v>
      </c>
      <c r="CT83" s="146" t="s">
        <v>5898</v>
      </c>
      <c r="CU83" s="146">
        <v>0.1</v>
      </c>
      <c r="CV83" s="146" t="s">
        <v>5898</v>
      </c>
      <c r="CW83" s="146" t="s">
        <v>5898</v>
      </c>
      <c r="CX83" s="146" t="s">
        <v>5898</v>
      </c>
      <c r="CY83" s="146" t="s">
        <v>5898</v>
      </c>
      <c r="CZ83" s="146" t="s">
        <v>5898</v>
      </c>
      <c r="DA83" s="146" t="s">
        <v>5898</v>
      </c>
      <c r="DB83" s="146" t="s">
        <v>5898</v>
      </c>
      <c r="DC83" s="146" t="s">
        <v>5898</v>
      </c>
      <c r="DD83" s="146" t="s">
        <v>5898</v>
      </c>
      <c r="DE83" s="146" t="s">
        <v>5898</v>
      </c>
      <c r="DF83" s="146" t="s">
        <v>5898</v>
      </c>
      <c r="DG83" s="146">
        <v>0.1</v>
      </c>
      <c r="DH83" s="146" t="s">
        <v>5898</v>
      </c>
      <c r="DI83" s="146" t="s">
        <v>5898</v>
      </c>
      <c r="DJ83" s="146" t="s">
        <v>5898</v>
      </c>
      <c r="DK83" s="146" t="s">
        <v>5898</v>
      </c>
      <c r="DL83" s="146" t="s">
        <v>5898</v>
      </c>
      <c r="DM83" s="146" t="s">
        <v>5898</v>
      </c>
      <c r="DN83" s="146" t="s">
        <v>5898</v>
      </c>
      <c r="DO83" s="146" t="s">
        <v>5898</v>
      </c>
      <c r="DP83" s="146" t="s">
        <v>5898</v>
      </c>
      <c r="DQ83" s="146" t="s">
        <v>5898</v>
      </c>
      <c r="DR83" s="146" t="s">
        <v>5898</v>
      </c>
      <c r="DS83" s="146" t="s">
        <v>5898</v>
      </c>
      <c r="DT83" s="146" t="s">
        <v>5898</v>
      </c>
      <c r="DU83" s="146" t="s">
        <v>5898</v>
      </c>
      <c r="DV83" s="146" t="s">
        <v>5898</v>
      </c>
      <c r="DW83" s="146" t="s">
        <v>5898</v>
      </c>
      <c r="DX83" s="146" t="s">
        <v>5898</v>
      </c>
      <c r="DY83" s="146" t="s">
        <v>5898</v>
      </c>
      <c r="DZ83" s="147" t="s">
        <v>5898</v>
      </c>
      <c r="EA83" s="131">
        <v>2.8282689399147534E-2</v>
      </c>
      <c r="EB83" s="135">
        <v>2.3067187005590125E-2</v>
      </c>
      <c r="EC83" s="135">
        <v>3.4070727527652278E-2</v>
      </c>
      <c r="ED83" s="135">
        <v>3.0709979906229066E-2</v>
      </c>
      <c r="EE83" s="135">
        <v>2.0677703052250387E-2</v>
      </c>
      <c r="EF83" s="135">
        <v>1.2505437146585472E-2</v>
      </c>
      <c r="EG83" s="135">
        <v>6.9779766811918506E-3</v>
      </c>
      <c r="EH83" s="135">
        <v>1.0634774609015638E-2</v>
      </c>
      <c r="EI83" s="135">
        <v>3.6347826086956521E-3</v>
      </c>
      <c r="EJ83" s="135">
        <v>7.9699419332802009E-3</v>
      </c>
      <c r="EK83" s="123">
        <v>2.8282689399147534E-2</v>
      </c>
      <c r="EL83" s="124">
        <v>0</v>
      </c>
      <c r="EM83" s="124">
        <v>0</v>
      </c>
      <c r="EN83" s="124">
        <v>0</v>
      </c>
      <c r="EO83" s="124">
        <v>2.3067187005590125E-2</v>
      </c>
      <c r="EP83" s="124">
        <v>0</v>
      </c>
      <c r="EQ83" s="124">
        <v>0</v>
      </c>
      <c r="ER83" s="124">
        <v>0</v>
      </c>
      <c r="ES83" s="124">
        <v>3.4070727527652278E-2</v>
      </c>
      <c r="ET83" s="124">
        <v>0</v>
      </c>
      <c r="EU83" s="124">
        <v>0</v>
      </c>
      <c r="EV83" s="124">
        <v>0</v>
      </c>
      <c r="EW83" s="124">
        <v>3.0709979906229066E-2</v>
      </c>
      <c r="EX83" s="124">
        <v>0</v>
      </c>
      <c r="EY83" s="124">
        <v>0</v>
      </c>
      <c r="EZ83" s="124">
        <v>0</v>
      </c>
      <c r="FA83" s="124">
        <v>2.0677703052250387E-2</v>
      </c>
      <c r="FB83" s="124">
        <v>0</v>
      </c>
      <c r="FC83" s="124">
        <v>0</v>
      </c>
      <c r="FD83" s="124">
        <v>0</v>
      </c>
      <c r="FE83" s="124">
        <v>1.2505437146585472E-2</v>
      </c>
      <c r="FF83" s="124">
        <v>0</v>
      </c>
      <c r="FG83" s="124">
        <v>0</v>
      </c>
      <c r="FH83" s="124">
        <v>0</v>
      </c>
      <c r="FI83" s="124">
        <v>6.9779766811918506E-3</v>
      </c>
      <c r="FJ83" s="124">
        <v>0</v>
      </c>
      <c r="FK83" s="124">
        <v>0</v>
      </c>
      <c r="FL83" s="124">
        <v>0</v>
      </c>
      <c r="FM83" s="124">
        <v>1.0634774609015638E-2</v>
      </c>
      <c r="FN83" s="124">
        <v>0</v>
      </c>
      <c r="FO83" s="124">
        <v>0</v>
      </c>
      <c r="FP83" s="124">
        <v>0</v>
      </c>
      <c r="FQ83" s="124">
        <v>3.6347826086956521E-3</v>
      </c>
      <c r="FR83" s="124">
        <v>0</v>
      </c>
      <c r="FS83" s="124">
        <v>0</v>
      </c>
      <c r="FT83" s="124">
        <v>0</v>
      </c>
      <c r="FU83" s="124">
        <v>7.9699419332802009E-3</v>
      </c>
      <c r="FV83" s="124">
        <v>0</v>
      </c>
      <c r="FW83" s="124">
        <v>0</v>
      </c>
      <c r="FX83" s="125">
        <v>0</v>
      </c>
      <c r="FY83" s="50" t="s">
        <v>5938</v>
      </c>
      <c r="FZ83" s="88" t="s">
        <v>5898</v>
      </c>
      <c r="GA83" s="88" t="s">
        <v>6426</v>
      </c>
      <c r="GB83" s="88" t="s">
        <v>5898</v>
      </c>
      <c r="GC83" s="88" t="s">
        <v>6102</v>
      </c>
      <c r="GD83" s="88" t="s">
        <v>5898</v>
      </c>
      <c r="GE83" s="88" t="s">
        <v>6526</v>
      </c>
      <c r="GF83" s="88" t="s">
        <v>5898</v>
      </c>
      <c r="GG83" s="88" t="s">
        <v>5985</v>
      </c>
      <c r="GH83" s="88" t="s">
        <v>5898</v>
      </c>
      <c r="GI83" s="88" t="s">
        <v>6527</v>
      </c>
      <c r="GJ83" s="88" t="s">
        <v>5898</v>
      </c>
      <c r="GK83" s="88" t="s">
        <v>6004</v>
      </c>
      <c r="GL83" s="88" t="s">
        <v>5898</v>
      </c>
      <c r="GM83" s="88" t="s">
        <v>6391</v>
      </c>
      <c r="GN83" s="88" t="s">
        <v>5898</v>
      </c>
      <c r="GO83" s="88" t="s">
        <v>6153</v>
      </c>
      <c r="GP83" s="88" t="s">
        <v>5898</v>
      </c>
      <c r="GQ83" s="88" t="s">
        <v>6402</v>
      </c>
      <c r="GR83" s="88" t="s">
        <v>5898</v>
      </c>
      <c r="GS83" s="88" t="s">
        <v>6197</v>
      </c>
      <c r="GT83" s="88" t="s">
        <v>5898</v>
      </c>
      <c r="GU83" s="88" t="s">
        <v>6544</v>
      </c>
      <c r="GV83" s="88" t="s">
        <v>5898</v>
      </c>
      <c r="GW83" s="88" t="s">
        <v>6267</v>
      </c>
      <c r="GX83" s="88" t="s">
        <v>5898</v>
      </c>
      <c r="GY83" s="88" t="s">
        <v>6404</v>
      </c>
      <c r="GZ83" s="88" t="s">
        <v>5898</v>
      </c>
      <c r="HA83" s="88" t="s">
        <v>6195</v>
      </c>
      <c r="HB83" s="88" t="s">
        <v>5898</v>
      </c>
      <c r="HC83" s="88" t="s">
        <v>6462</v>
      </c>
      <c r="HD83" s="88" t="s">
        <v>5898</v>
      </c>
      <c r="HE83" s="88" t="s">
        <v>6313</v>
      </c>
      <c r="HF83" s="88" t="s">
        <v>5898</v>
      </c>
      <c r="HG83" s="88" t="s">
        <v>6406</v>
      </c>
      <c r="HH83" s="88" t="s">
        <v>5898</v>
      </c>
      <c r="HI83" s="88" t="s">
        <v>6273</v>
      </c>
      <c r="HJ83" s="88" t="s">
        <v>5898</v>
      </c>
      <c r="HK83" s="88" t="s">
        <v>6425</v>
      </c>
      <c r="HL83" s="88" t="s">
        <v>5898</v>
      </c>
      <c r="HM83" s="89">
        <v>218.19</v>
      </c>
      <c r="HN83" s="90" t="s">
        <v>5898</v>
      </c>
      <c r="HO83" s="90">
        <v>257.64999999999998</v>
      </c>
      <c r="HP83" s="90" t="s">
        <v>5898</v>
      </c>
      <c r="HQ83" s="90">
        <v>189.62</v>
      </c>
      <c r="HR83" s="90" t="s">
        <v>5898</v>
      </c>
      <c r="HS83" s="90">
        <v>141.97999999999999</v>
      </c>
      <c r="HT83" s="90" t="s">
        <v>5898</v>
      </c>
      <c r="HU83" s="90">
        <v>128.38</v>
      </c>
      <c r="HV83" s="90" t="s">
        <v>5898</v>
      </c>
      <c r="HW83" s="90">
        <v>192.37</v>
      </c>
      <c r="HX83" s="90" t="s">
        <v>5898</v>
      </c>
      <c r="HY83" s="90">
        <v>209.02</v>
      </c>
      <c r="HZ83" s="90" t="s">
        <v>5898</v>
      </c>
      <c r="IA83" s="90">
        <v>239.15</v>
      </c>
      <c r="IB83" s="90" t="s">
        <v>5898</v>
      </c>
      <c r="IC83" s="90">
        <v>193.3</v>
      </c>
      <c r="ID83" s="90" t="s">
        <v>5898</v>
      </c>
      <c r="IE83" s="90">
        <v>212.63</v>
      </c>
      <c r="IF83" s="90" t="s">
        <v>5898</v>
      </c>
      <c r="IG83" s="90">
        <v>183.92</v>
      </c>
      <c r="IH83" s="90" t="s">
        <v>5898</v>
      </c>
      <c r="II83" s="90">
        <v>127.36</v>
      </c>
      <c r="IJ83" s="90" t="s">
        <v>5898</v>
      </c>
      <c r="IK83" s="90">
        <v>169.82</v>
      </c>
      <c r="IL83" s="90" t="s">
        <v>5898</v>
      </c>
      <c r="IM83" s="90">
        <v>148.01</v>
      </c>
      <c r="IN83" s="90" t="s">
        <v>5898</v>
      </c>
      <c r="IO83" s="90">
        <v>108.7</v>
      </c>
      <c r="IP83" s="90" t="s">
        <v>5898</v>
      </c>
      <c r="IQ83" s="90">
        <v>138.58000000000001</v>
      </c>
      <c r="IR83" s="90" t="s">
        <v>5898</v>
      </c>
      <c r="IS83" s="90">
        <v>230</v>
      </c>
      <c r="IT83" s="90" t="s">
        <v>5898</v>
      </c>
      <c r="IU83" s="90">
        <v>119.68</v>
      </c>
      <c r="IV83" s="90" t="s">
        <v>5898</v>
      </c>
      <c r="IW83" s="90">
        <v>87.83</v>
      </c>
      <c r="IX83" s="90" t="s">
        <v>5898</v>
      </c>
      <c r="IY83" s="90">
        <v>47.44</v>
      </c>
      <c r="IZ83" s="103" t="s">
        <v>5898</v>
      </c>
      <c r="JA83" s="50">
        <v>6.1710000000000003</v>
      </c>
      <c r="JB83" s="40" t="s">
        <v>5898</v>
      </c>
      <c r="JC83" s="40" t="s">
        <v>5898</v>
      </c>
      <c r="JD83" s="40" t="s">
        <v>5898</v>
      </c>
      <c r="JE83" s="40">
        <v>4.3739999999999997</v>
      </c>
      <c r="JF83" s="40" t="s">
        <v>5898</v>
      </c>
      <c r="JG83" s="40" t="s">
        <v>5898</v>
      </c>
      <c r="JH83" s="40" t="s">
        <v>5898</v>
      </c>
      <c r="JI83" s="40">
        <v>4.3739999999999997</v>
      </c>
      <c r="JJ83" s="40" t="s">
        <v>5898</v>
      </c>
      <c r="JK83" s="40" t="s">
        <v>5898</v>
      </c>
      <c r="JL83" s="40" t="s">
        <v>5898</v>
      </c>
      <c r="JM83" s="40">
        <v>6.4189999999999996</v>
      </c>
      <c r="JN83" s="40" t="s">
        <v>5898</v>
      </c>
      <c r="JO83" s="40">
        <v>0</v>
      </c>
      <c r="JP83" s="40" t="s">
        <v>5898</v>
      </c>
      <c r="JQ83" s="40">
        <v>3.9969999999999999</v>
      </c>
      <c r="JR83" s="40" t="s">
        <v>5898</v>
      </c>
      <c r="JS83" s="40" t="s">
        <v>5898</v>
      </c>
      <c r="JT83" s="40" t="s">
        <v>5898</v>
      </c>
      <c r="JU83" s="40">
        <v>2.2999999999999998</v>
      </c>
      <c r="JV83" s="40" t="s">
        <v>5898</v>
      </c>
      <c r="JW83" s="40" t="s">
        <v>5898</v>
      </c>
      <c r="JX83" s="40" t="s">
        <v>5898</v>
      </c>
      <c r="JY83" s="40">
        <v>1.1850000000000001</v>
      </c>
      <c r="JZ83" s="40" t="s">
        <v>5898</v>
      </c>
      <c r="KA83" s="40" t="s">
        <v>5898</v>
      </c>
      <c r="KB83" s="40" t="s">
        <v>5898</v>
      </c>
      <c r="KC83" s="40">
        <v>1.1559999999999999</v>
      </c>
      <c r="KD83" s="40" t="s">
        <v>5898</v>
      </c>
      <c r="KE83" s="40" t="s">
        <v>5898</v>
      </c>
      <c r="KF83" s="40" t="s">
        <v>5898</v>
      </c>
      <c r="KG83" s="40">
        <v>0.83599999999999997</v>
      </c>
      <c r="KH83" s="40" t="s">
        <v>5898</v>
      </c>
      <c r="KI83" s="40" t="s">
        <v>5898</v>
      </c>
      <c r="KJ83" s="40" t="s">
        <v>5898</v>
      </c>
      <c r="KK83" s="40">
        <v>0.7</v>
      </c>
      <c r="KL83" s="40" t="s">
        <v>5898</v>
      </c>
      <c r="KM83" s="40" t="s">
        <v>5898</v>
      </c>
      <c r="KN83" s="40" t="s">
        <v>5898</v>
      </c>
    </row>
    <row r="84" spans="1:300" x14ac:dyDescent="0.15">
      <c r="A84" s="53">
        <f>'2015年报分红率'!T86</f>
        <v>81</v>
      </c>
      <c r="B84" s="40" t="str">
        <f>'2015年报分红率'!U86</f>
        <v>600563.SH</v>
      </c>
      <c r="C84" s="40" t="str">
        <f>'2015年报分红率'!V86</f>
        <v>法拉电子</v>
      </c>
      <c r="D84" s="40" t="str">
        <f>[1]!EM_S_IPO_LISTEDDATE(B84)</f>
        <v>2002-12-10</v>
      </c>
      <c r="E84" s="166">
        <v>15</v>
      </c>
      <c r="F84" s="56">
        <v>4.95</v>
      </c>
      <c r="G84" s="56">
        <v>8.3000000000000007</v>
      </c>
      <c r="H84" s="157">
        <v>3.8989898989898991E-2</v>
      </c>
      <c r="I84" s="158">
        <v>2.3253012048192769E-2</v>
      </c>
      <c r="J84" s="159">
        <v>3.3478062064464027E-2</v>
      </c>
      <c r="K84" s="154">
        <v>0.34</v>
      </c>
      <c r="L84" s="155" t="s">
        <v>5898</v>
      </c>
      <c r="M84" s="155" t="s">
        <v>5898</v>
      </c>
      <c r="N84" s="155" t="s">
        <v>5898</v>
      </c>
      <c r="O84" s="155">
        <v>0.45</v>
      </c>
      <c r="P84" s="155" t="s">
        <v>5898</v>
      </c>
      <c r="Q84" s="155" t="s">
        <v>5898</v>
      </c>
      <c r="R84" s="155" t="s">
        <v>5898</v>
      </c>
      <c r="S84" s="155">
        <v>0.16</v>
      </c>
      <c r="T84" s="155" t="s">
        <v>5898</v>
      </c>
      <c r="U84" s="155" t="s">
        <v>5898</v>
      </c>
      <c r="V84" s="155" t="s">
        <v>5898</v>
      </c>
      <c r="W84" s="155">
        <v>0.13</v>
      </c>
      <c r="X84" s="155" t="s">
        <v>5898</v>
      </c>
      <c r="Y84" s="155" t="s">
        <v>5898</v>
      </c>
      <c r="Z84" s="155" t="s">
        <v>5898</v>
      </c>
      <c r="AA84" s="155">
        <v>0.16</v>
      </c>
      <c r="AB84" s="155" t="s">
        <v>5898</v>
      </c>
      <c r="AC84" s="155" t="s">
        <v>5898</v>
      </c>
      <c r="AD84" s="155" t="s">
        <v>5898</v>
      </c>
      <c r="AE84" s="155">
        <v>0.16</v>
      </c>
      <c r="AF84" s="155" t="s">
        <v>5898</v>
      </c>
      <c r="AG84" s="155" t="s">
        <v>5898</v>
      </c>
      <c r="AH84" s="155" t="s">
        <v>5898</v>
      </c>
      <c r="AI84" s="155">
        <v>0.12</v>
      </c>
      <c r="AJ84" s="155" t="s">
        <v>5898</v>
      </c>
      <c r="AK84" s="155" t="s">
        <v>5898</v>
      </c>
      <c r="AL84" s="155" t="s">
        <v>5898</v>
      </c>
      <c r="AM84" s="155">
        <v>0.12</v>
      </c>
      <c r="AN84" s="155" t="s">
        <v>5898</v>
      </c>
      <c r="AO84" s="155" t="s">
        <v>5898</v>
      </c>
      <c r="AP84" s="155" t="s">
        <v>5898</v>
      </c>
      <c r="AQ84" s="155">
        <v>0.16</v>
      </c>
      <c r="AR84" s="155" t="s">
        <v>5898</v>
      </c>
      <c r="AS84" s="155">
        <v>0</v>
      </c>
      <c r="AT84" s="155" t="s">
        <v>5898</v>
      </c>
      <c r="AU84" s="155">
        <v>0.13</v>
      </c>
      <c r="AV84" s="155" t="s">
        <v>5898</v>
      </c>
      <c r="AW84" s="155" t="s">
        <v>5898</v>
      </c>
      <c r="AX84" s="140" t="s">
        <v>5898</v>
      </c>
      <c r="AY84" s="154">
        <v>1</v>
      </c>
      <c r="AZ84" s="155">
        <v>1</v>
      </c>
      <c r="BA84" s="155">
        <v>1</v>
      </c>
      <c r="BB84" s="155">
        <v>1</v>
      </c>
      <c r="BC84" s="155">
        <v>1</v>
      </c>
      <c r="BD84" s="155">
        <v>1</v>
      </c>
      <c r="BE84" s="155">
        <v>1</v>
      </c>
      <c r="BF84" s="155">
        <v>1</v>
      </c>
      <c r="BG84" s="155">
        <v>1</v>
      </c>
      <c r="BH84" s="155">
        <v>1</v>
      </c>
      <c r="BI84" s="155">
        <v>1</v>
      </c>
      <c r="BJ84" s="155">
        <v>1</v>
      </c>
      <c r="BK84" s="155">
        <v>1</v>
      </c>
      <c r="BL84" s="155">
        <v>1</v>
      </c>
      <c r="BM84" s="155">
        <v>1</v>
      </c>
      <c r="BN84" s="155">
        <v>1</v>
      </c>
      <c r="BO84" s="155">
        <v>1</v>
      </c>
      <c r="BP84" s="155">
        <v>1</v>
      </c>
      <c r="BQ84" s="155">
        <v>1</v>
      </c>
      <c r="BR84" s="155">
        <v>1</v>
      </c>
      <c r="BS84" s="155">
        <v>1</v>
      </c>
      <c r="BT84" s="155">
        <v>1</v>
      </c>
      <c r="BU84" s="155">
        <v>1</v>
      </c>
      <c r="BV84" s="155">
        <v>1</v>
      </c>
      <c r="BW84" s="155">
        <v>1</v>
      </c>
      <c r="BX84" s="155">
        <v>1</v>
      </c>
      <c r="BY84" s="155">
        <v>1</v>
      </c>
      <c r="BZ84" s="155">
        <v>1</v>
      </c>
      <c r="CA84" s="155">
        <v>1</v>
      </c>
      <c r="CB84" s="155">
        <v>1</v>
      </c>
      <c r="CC84" s="155">
        <v>1</v>
      </c>
      <c r="CD84" s="155">
        <v>1</v>
      </c>
      <c r="CE84" s="155">
        <v>1</v>
      </c>
      <c r="CF84" s="155">
        <v>1</v>
      </c>
      <c r="CG84" s="155">
        <v>1</v>
      </c>
      <c r="CH84" s="155">
        <v>1</v>
      </c>
      <c r="CI84" s="155">
        <v>1</v>
      </c>
      <c r="CJ84" s="155">
        <v>1</v>
      </c>
      <c r="CK84" s="155">
        <v>1</v>
      </c>
      <c r="CL84" s="156">
        <v>1</v>
      </c>
      <c r="CM84" s="145" t="s">
        <v>5898</v>
      </c>
      <c r="CN84" s="146" t="s">
        <v>5898</v>
      </c>
      <c r="CO84" s="146" t="s">
        <v>5898</v>
      </c>
      <c r="CP84" s="146" t="s">
        <v>5898</v>
      </c>
      <c r="CQ84" s="146" t="s">
        <v>5898</v>
      </c>
      <c r="CR84" s="146" t="s">
        <v>5898</v>
      </c>
      <c r="CS84" s="146" t="s">
        <v>5898</v>
      </c>
      <c r="CT84" s="146" t="s">
        <v>5898</v>
      </c>
      <c r="CU84" s="146" t="s">
        <v>5898</v>
      </c>
      <c r="CV84" s="146" t="s">
        <v>5898</v>
      </c>
      <c r="CW84" s="146" t="s">
        <v>5898</v>
      </c>
      <c r="CX84" s="146" t="s">
        <v>5898</v>
      </c>
      <c r="CY84" s="146" t="s">
        <v>5898</v>
      </c>
      <c r="CZ84" s="146" t="s">
        <v>5898</v>
      </c>
      <c r="DA84" s="146" t="s">
        <v>5898</v>
      </c>
      <c r="DB84" s="146" t="s">
        <v>5898</v>
      </c>
      <c r="DC84" s="146" t="s">
        <v>5898</v>
      </c>
      <c r="DD84" s="146" t="s">
        <v>5898</v>
      </c>
      <c r="DE84" s="146" t="s">
        <v>5898</v>
      </c>
      <c r="DF84" s="146" t="s">
        <v>5898</v>
      </c>
      <c r="DG84" s="146" t="s">
        <v>5898</v>
      </c>
      <c r="DH84" s="146" t="s">
        <v>5898</v>
      </c>
      <c r="DI84" s="146" t="s">
        <v>5898</v>
      </c>
      <c r="DJ84" s="146" t="s">
        <v>5898</v>
      </c>
      <c r="DK84" s="146" t="s">
        <v>5898</v>
      </c>
      <c r="DL84" s="146" t="s">
        <v>5898</v>
      </c>
      <c r="DM84" s="146" t="s">
        <v>5898</v>
      </c>
      <c r="DN84" s="146" t="s">
        <v>5898</v>
      </c>
      <c r="DO84" s="146" t="s">
        <v>5898</v>
      </c>
      <c r="DP84" s="146" t="s">
        <v>5898</v>
      </c>
      <c r="DQ84" s="146" t="s">
        <v>5898</v>
      </c>
      <c r="DR84" s="146" t="s">
        <v>5898</v>
      </c>
      <c r="DS84" s="146" t="s">
        <v>5898</v>
      </c>
      <c r="DT84" s="146" t="s">
        <v>5898</v>
      </c>
      <c r="DU84" s="146" t="s">
        <v>5898</v>
      </c>
      <c r="DV84" s="146" t="s">
        <v>5898</v>
      </c>
      <c r="DW84" s="146" t="s">
        <v>5898</v>
      </c>
      <c r="DX84" s="146" t="s">
        <v>5898</v>
      </c>
      <c r="DY84" s="146" t="s">
        <v>5898</v>
      </c>
      <c r="DZ84" s="147" t="s">
        <v>5898</v>
      </c>
      <c r="EA84" s="131">
        <v>3.4693877551020408E-2</v>
      </c>
      <c r="EB84" s="135">
        <v>5.4282267792521113E-2</v>
      </c>
      <c r="EC84" s="135">
        <v>4.7477744807121663E-2</v>
      </c>
      <c r="ED84" s="135">
        <v>3.8235294117647062E-2</v>
      </c>
      <c r="EE84" s="135">
        <v>4.1343669250645997E-2</v>
      </c>
      <c r="EF84" s="135">
        <v>3.2323232323232323E-2</v>
      </c>
      <c r="EG84" s="135">
        <v>2.02020202020202E-2</v>
      </c>
      <c r="EH84" s="135">
        <v>2.7210884353741496E-2</v>
      </c>
      <c r="EI84" s="135">
        <v>1.2749003984063744E-2</v>
      </c>
      <c r="EJ84" s="135">
        <v>2.6262626262626262E-2</v>
      </c>
      <c r="EK84" s="123">
        <v>3.4693877551020408E-2</v>
      </c>
      <c r="EL84" s="124">
        <v>0</v>
      </c>
      <c r="EM84" s="124">
        <v>0</v>
      </c>
      <c r="EN84" s="124">
        <v>0</v>
      </c>
      <c r="EO84" s="124">
        <v>5.4282267792521113E-2</v>
      </c>
      <c r="EP84" s="124">
        <v>0</v>
      </c>
      <c r="EQ84" s="124">
        <v>0</v>
      </c>
      <c r="ER84" s="124">
        <v>0</v>
      </c>
      <c r="ES84" s="124">
        <v>4.7477744807121663E-2</v>
      </c>
      <c r="ET84" s="124">
        <v>0</v>
      </c>
      <c r="EU84" s="124">
        <v>0</v>
      </c>
      <c r="EV84" s="124">
        <v>0</v>
      </c>
      <c r="EW84" s="124">
        <v>3.8235294117647062E-2</v>
      </c>
      <c r="EX84" s="124">
        <v>0</v>
      </c>
      <c r="EY84" s="124">
        <v>0</v>
      </c>
      <c r="EZ84" s="124">
        <v>0</v>
      </c>
      <c r="FA84" s="124">
        <v>4.1343669250645997E-2</v>
      </c>
      <c r="FB84" s="124">
        <v>0</v>
      </c>
      <c r="FC84" s="124">
        <v>0</v>
      </c>
      <c r="FD84" s="124">
        <v>0</v>
      </c>
      <c r="FE84" s="124">
        <v>3.2323232323232323E-2</v>
      </c>
      <c r="FF84" s="124">
        <v>0</v>
      </c>
      <c r="FG84" s="124">
        <v>0</v>
      </c>
      <c r="FH84" s="124">
        <v>0</v>
      </c>
      <c r="FI84" s="124">
        <v>2.02020202020202E-2</v>
      </c>
      <c r="FJ84" s="124">
        <v>0</v>
      </c>
      <c r="FK84" s="124">
        <v>0</v>
      </c>
      <c r="FL84" s="124">
        <v>0</v>
      </c>
      <c r="FM84" s="124">
        <v>2.7210884353741496E-2</v>
      </c>
      <c r="FN84" s="124">
        <v>0</v>
      </c>
      <c r="FO84" s="124">
        <v>0</v>
      </c>
      <c r="FP84" s="124">
        <v>0</v>
      </c>
      <c r="FQ84" s="124">
        <v>1.2749003984063744E-2</v>
      </c>
      <c r="FR84" s="124">
        <v>0</v>
      </c>
      <c r="FS84" s="124">
        <v>0</v>
      </c>
      <c r="FT84" s="124">
        <v>0</v>
      </c>
      <c r="FU84" s="124">
        <v>2.6262626262626262E-2</v>
      </c>
      <c r="FV84" s="124">
        <v>0</v>
      </c>
      <c r="FW84" s="124">
        <v>0</v>
      </c>
      <c r="FX84" s="125">
        <v>0</v>
      </c>
      <c r="FY84" s="50" t="s">
        <v>5928</v>
      </c>
      <c r="FZ84" s="88" t="s">
        <v>5898</v>
      </c>
      <c r="GA84" s="88" t="s">
        <v>6493</v>
      </c>
      <c r="GB84" s="88" t="s">
        <v>5898</v>
      </c>
      <c r="GC84" s="88" t="s">
        <v>6060</v>
      </c>
      <c r="GD84" s="88" t="s">
        <v>5898</v>
      </c>
      <c r="GE84" s="88" t="s">
        <v>6563</v>
      </c>
      <c r="GF84" s="88" t="s">
        <v>5898</v>
      </c>
      <c r="GG84" s="88" t="s">
        <v>6011</v>
      </c>
      <c r="GH84" s="88" t="s">
        <v>5898</v>
      </c>
      <c r="GI84" s="88" t="s">
        <v>6586</v>
      </c>
      <c r="GJ84" s="88" t="s">
        <v>5898</v>
      </c>
      <c r="GK84" s="88" t="s">
        <v>6062</v>
      </c>
      <c r="GL84" s="88" t="s">
        <v>5898</v>
      </c>
      <c r="GM84" s="88" t="s">
        <v>6411</v>
      </c>
      <c r="GN84" s="88" t="s">
        <v>5898</v>
      </c>
      <c r="GO84" s="88" t="s">
        <v>6027</v>
      </c>
      <c r="GP84" s="88" t="s">
        <v>5898</v>
      </c>
      <c r="GQ84" s="88" t="s">
        <v>6632</v>
      </c>
      <c r="GR84" s="88" t="s">
        <v>5898</v>
      </c>
      <c r="GS84" s="88" t="s">
        <v>6078</v>
      </c>
      <c r="GT84" s="88" t="s">
        <v>5898</v>
      </c>
      <c r="GU84" s="88" t="s">
        <v>6500</v>
      </c>
      <c r="GV84" s="88" t="s">
        <v>5898</v>
      </c>
      <c r="GW84" s="88" t="s">
        <v>6314</v>
      </c>
      <c r="GX84" s="88" t="s">
        <v>5898</v>
      </c>
      <c r="GY84" s="88" t="s">
        <v>6478</v>
      </c>
      <c r="GZ84" s="88" t="s">
        <v>5898</v>
      </c>
      <c r="HA84" s="88" t="s">
        <v>6240</v>
      </c>
      <c r="HB84" s="88" t="s">
        <v>5898</v>
      </c>
      <c r="HC84" s="88" t="s">
        <v>6483</v>
      </c>
      <c r="HD84" s="88" t="s">
        <v>5898</v>
      </c>
      <c r="HE84" s="88" t="s">
        <v>6249</v>
      </c>
      <c r="HF84" s="88" t="s">
        <v>5898</v>
      </c>
      <c r="HG84" s="88" t="s">
        <v>6549</v>
      </c>
      <c r="HH84" s="88" t="s">
        <v>5898</v>
      </c>
      <c r="HI84" s="88" t="s">
        <v>6315</v>
      </c>
      <c r="HJ84" s="88" t="s">
        <v>5898</v>
      </c>
      <c r="HK84" s="88" t="s">
        <v>6604</v>
      </c>
      <c r="HL84" s="88" t="s">
        <v>5898</v>
      </c>
      <c r="HM84" s="89">
        <v>9.8000000000000007</v>
      </c>
      <c r="HN84" s="90" t="s">
        <v>5898</v>
      </c>
      <c r="HO84" s="90">
        <v>8.5500000000000007</v>
      </c>
      <c r="HP84" s="90" t="s">
        <v>5898</v>
      </c>
      <c r="HQ84" s="90">
        <v>8.2899999999999991</v>
      </c>
      <c r="HR84" s="90" t="s">
        <v>5898</v>
      </c>
      <c r="HS84" s="90">
        <v>3.66</v>
      </c>
      <c r="HT84" s="90" t="s">
        <v>5898</v>
      </c>
      <c r="HU84" s="90">
        <v>3.37</v>
      </c>
      <c r="HV84" s="90" t="s">
        <v>5898</v>
      </c>
      <c r="HW84" s="90">
        <v>2.87</v>
      </c>
      <c r="HX84" s="90" t="s">
        <v>5898</v>
      </c>
      <c r="HY84" s="90">
        <v>3.4</v>
      </c>
      <c r="HZ84" s="90" t="s">
        <v>5898</v>
      </c>
      <c r="IA84" s="90">
        <v>3.71</v>
      </c>
      <c r="IB84" s="90" t="s">
        <v>5898</v>
      </c>
      <c r="IC84" s="90">
        <v>3.87</v>
      </c>
      <c r="ID84" s="90" t="s">
        <v>5898</v>
      </c>
      <c r="IE84" s="90">
        <v>4.5199999999999996</v>
      </c>
      <c r="IF84" s="90" t="s">
        <v>5898</v>
      </c>
      <c r="IG84" s="90">
        <v>4.95</v>
      </c>
      <c r="IH84" s="90" t="s">
        <v>5898</v>
      </c>
      <c r="II84" s="90">
        <v>4.41</v>
      </c>
      <c r="IJ84" s="90" t="s">
        <v>5898</v>
      </c>
      <c r="IK84" s="90">
        <v>5.94</v>
      </c>
      <c r="IL84" s="90" t="s">
        <v>5898</v>
      </c>
      <c r="IM84" s="90">
        <v>5.88</v>
      </c>
      <c r="IN84" s="90" t="s">
        <v>5898</v>
      </c>
      <c r="IO84" s="90">
        <v>4.41</v>
      </c>
      <c r="IP84" s="90" t="s">
        <v>5898</v>
      </c>
      <c r="IQ84" s="90">
        <v>5.18</v>
      </c>
      <c r="IR84" s="90" t="s">
        <v>5898</v>
      </c>
      <c r="IS84" s="90">
        <v>12.55</v>
      </c>
      <c r="IT84" s="90" t="s">
        <v>5898</v>
      </c>
      <c r="IU84" s="90">
        <v>8.82</v>
      </c>
      <c r="IV84" s="90" t="s">
        <v>5898</v>
      </c>
      <c r="IW84" s="90">
        <v>4.95</v>
      </c>
      <c r="IX84" s="90" t="s">
        <v>5898</v>
      </c>
      <c r="IY84" s="90">
        <v>3.95</v>
      </c>
      <c r="IZ84" s="103" t="s">
        <v>5898</v>
      </c>
      <c r="JA84" s="50">
        <v>0.34</v>
      </c>
      <c r="JB84" s="40" t="s">
        <v>5898</v>
      </c>
      <c r="JC84" s="40" t="s">
        <v>5898</v>
      </c>
      <c r="JD84" s="40" t="s">
        <v>5898</v>
      </c>
      <c r="JE84" s="40">
        <v>0.45</v>
      </c>
      <c r="JF84" s="40" t="s">
        <v>5898</v>
      </c>
      <c r="JG84" s="40" t="s">
        <v>5898</v>
      </c>
      <c r="JH84" s="40" t="s">
        <v>5898</v>
      </c>
      <c r="JI84" s="40">
        <v>0.16</v>
      </c>
      <c r="JJ84" s="40" t="s">
        <v>5898</v>
      </c>
      <c r="JK84" s="40" t="s">
        <v>5898</v>
      </c>
      <c r="JL84" s="40" t="s">
        <v>5898</v>
      </c>
      <c r="JM84" s="40">
        <v>0.13</v>
      </c>
      <c r="JN84" s="40" t="s">
        <v>5898</v>
      </c>
      <c r="JO84" s="40" t="s">
        <v>5898</v>
      </c>
      <c r="JP84" s="40" t="s">
        <v>5898</v>
      </c>
      <c r="JQ84" s="40">
        <v>0.16</v>
      </c>
      <c r="JR84" s="40" t="s">
        <v>5898</v>
      </c>
      <c r="JS84" s="40" t="s">
        <v>5898</v>
      </c>
      <c r="JT84" s="40" t="s">
        <v>5898</v>
      </c>
      <c r="JU84" s="40">
        <v>0.16</v>
      </c>
      <c r="JV84" s="40" t="s">
        <v>5898</v>
      </c>
      <c r="JW84" s="40" t="s">
        <v>5898</v>
      </c>
      <c r="JX84" s="40" t="s">
        <v>5898</v>
      </c>
      <c r="JY84" s="40">
        <v>0.12</v>
      </c>
      <c r="JZ84" s="40" t="s">
        <v>5898</v>
      </c>
      <c r="KA84" s="40" t="s">
        <v>5898</v>
      </c>
      <c r="KB84" s="40" t="s">
        <v>5898</v>
      </c>
      <c r="KC84" s="40">
        <v>0.12</v>
      </c>
      <c r="KD84" s="40" t="s">
        <v>5898</v>
      </c>
      <c r="KE84" s="40" t="s">
        <v>5898</v>
      </c>
      <c r="KF84" s="40" t="s">
        <v>5898</v>
      </c>
      <c r="KG84" s="40">
        <v>0.16</v>
      </c>
      <c r="KH84" s="40" t="s">
        <v>5898</v>
      </c>
      <c r="KI84" s="40">
        <v>0</v>
      </c>
      <c r="KJ84" s="40" t="s">
        <v>5898</v>
      </c>
      <c r="KK84" s="40">
        <v>0.13</v>
      </c>
      <c r="KL84" s="40" t="s">
        <v>5898</v>
      </c>
      <c r="KM84" s="40" t="s">
        <v>5898</v>
      </c>
      <c r="KN84" s="40" t="s">
        <v>5898</v>
      </c>
    </row>
    <row r="85" spans="1:300" x14ac:dyDescent="0.15">
      <c r="A85" s="53">
        <f>'2015年报分红率'!T87</f>
        <v>82</v>
      </c>
      <c r="B85" s="40" t="str">
        <f>'2015年报分红率'!U87</f>
        <v>600566.SH</v>
      </c>
      <c r="C85" s="40" t="str">
        <f>'2015年报分红率'!V87</f>
        <v>济川药业</v>
      </c>
      <c r="D85" s="40" t="str">
        <f>[1]!EM_S_IPO_LISTEDDATE(B85)</f>
        <v>2001-08-22</v>
      </c>
      <c r="E85" s="166">
        <v>14</v>
      </c>
      <c r="F85" s="56">
        <v>12.31</v>
      </c>
      <c r="G85" s="56">
        <v>40.36</v>
      </c>
      <c r="H85" s="157">
        <v>4.0211210398050368E-2</v>
      </c>
      <c r="I85" s="158">
        <v>1.2264618434093162E-2</v>
      </c>
      <c r="J85" s="159">
        <v>2.5590478174801395E-2</v>
      </c>
      <c r="K85" s="154">
        <v>1</v>
      </c>
      <c r="L85" s="155" t="s">
        <v>5898</v>
      </c>
      <c r="M85" s="155" t="s">
        <v>5898</v>
      </c>
      <c r="N85" s="155" t="s">
        <v>5898</v>
      </c>
      <c r="O85" s="155">
        <v>0.7</v>
      </c>
      <c r="P85" s="155" t="s">
        <v>5898</v>
      </c>
      <c r="Q85" s="155" t="s">
        <v>5898</v>
      </c>
      <c r="R85" s="155" t="s">
        <v>5898</v>
      </c>
      <c r="S85" s="155">
        <v>0.7</v>
      </c>
      <c r="T85" s="155" t="s">
        <v>5898</v>
      </c>
      <c r="U85" s="155" t="s">
        <v>5898</v>
      </c>
      <c r="V85" s="155" t="s">
        <v>5898</v>
      </c>
      <c r="W85" s="155">
        <v>0.6</v>
      </c>
      <c r="X85" s="155" t="s">
        <v>5898</v>
      </c>
      <c r="Y85" s="155">
        <v>0</v>
      </c>
      <c r="Z85" s="155" t="s">
        <v>5898</v>
      </c>
      <c r="AA85" s="155">
        <v>0.6</v>
      </c>
      <c r="AB85" s="155" t="s">
        <v>5898</v>
      </c>
      <c r="AC85" s="155" t="s">
        <v>5898</v>
      </c>
      <c r="AD85" s="155" t="s">
        <v>5898</v>
      </c>
      <c r="AE85" s="155">
        <v>0.45</v>
      </c>
      <c r="AF85" s="155" t="s">
        <v>5898</v>
      </c>
      <c r="AG85" s="155" t="s">
        <v>5898</v>
      </c>
      <c r="AH85" s="155" t="s">
        <v>5898</v>
      </c>
      <c r="AI85" s="155">
        <v>0.4</v>
      </c>
      <c r="AJ85" s="155" t="s">
        <v>5898</v>
      </c>
      <c r="AK85" s="155" t="s">
        <v>5898</v>
      </c>
      <c r="AL85" s="155" t="s">
        <v>5898</v>
      </c>
      <c r="AM85" s="155">
        <v>0.2</v>
      </c>
      <c r="AN85" s="155" t="s">
        <v>5898</v>
      </c>
      <c r="AO85" s="155" t="s">
        <v>5898</v>
      </c>
      <c r="AP85" s="155" t="s">
        <v>5898</v>
      </c>
      <c r="AQ85" s="155">
        <v>0</v>
      </c>
      <c r="AR85" s="155" t="s">
        <v>5898</v>
      </c>
      <c r="AS85" s="155" t="s">
        <v>5898</v>
      </c>
      <c r="AT85" s="155" t="s">
        <v>5898</v>
      </c>
      <c r="AU85" s="155">
        <v>0.3</v>
      </c>
      <c r="AV85" s="155" t="s">
        <v>5898</v>
      </c>
      <c r="AW85" s="155" t="s">
        <v>5898</v>
      </c>
      <c r="AX85" s="140" t="s">
        <v>5898</v>
      </c>
      <c r="AY85" s="154">
        <v>1</v>
      </c>
      <c r="AZ85" s="155">
        <v>1</v>
      </c>
      <c r="BA85" s="155">
        <v>1</v>
      </c>
      <c r="BB85" s="155">
        <v>1</v>
      </c>
      <c r="BC85" s="155">
        <v>1</v>
      </c>
      <c r="BD85" s="155">
        <v>1</v>
      </c>
      <c r="BE85" s="155">
        <v>1</v>
      </c>
      <c r="BF85" s="155">
        <v>1</v>
      </c>
      <c r="BG85" s="155">
        <v>1</v>
      </c>
      <c r="BH85" s="155">
        <v>1</v>
      </c>
      <c r="BI85" s="155">
        <v>1</v>
      </c>
      <c r="BJ85" s="155">
        <v>1</v>
      </c>
      <c r="BK85" s="155">
        <v>1</v>
      </c>
      <c r="BL85" s="155">
        <v>1</v>
      </c>
      <c r="BM85" s="155">
        <v>1</v>
      </c>
      <c r="BN85" s="155">
        <v>1</v>
      </c>
      <c r="BO85" s="155">
        <v>1</v>
      </c>
      <c r="BP85" s="155">
        <v>1</v>
      </c>
      <c r="BQ85" s="155">
        <v>1</v>
      </c>
      <c r="BR85" s="155">
        <v>1</v>
      </c>
      <c r="BS85" s="155">
        <v>1</v>
      </c>
      <c r="BT85" s="155">
        <v>1</v>
      </c>
      <c r="BU85" s="155">
        <v>1</v>
      </c>
      <c r="BV85" s="155">
        <v>1</v>
      </c>
      <c r="BW85" s="155">
        <v>1</v>
      </c>
      <c r="BX85" s="155">
        <v>1</v>
      </c>
      <c r="BY85" s="155">
        <v>1</v>
      </c>
      <c r="BZ85" s="155">
        <v>1</v>
      </c>
      <c r="CA85" s="155">
        <v>1</v>
      </c>
      <c r="CB85" s="155">
        <v>1</v>
      </c>
      <c r="CC85" s="155">
        <v>1</v>
      </c>
      <c r="CD85" s="155">
        <v>1</v>
      </c>
      <c r="CE85" s="155">
        <v>1</v>
      </c>
      <c r="CF85" s="155">
        <v>1</v>
      </c>
      <c r="CG85" s="155">
        <v>1</v>
      </c>
      <c r="CH85" s="155">
        <v>1</v>
      </c>
      <c r="CI85" s="155">
        <v>1</v>
      </c>
      <c r="CJ85" s="155">
        <v>1</v>
      </c>
      <c r="CK85" s="155">
        <v>1</v>
      </c>
      <c r="CL85" s="156">
        <v>1</v>
      </c>
      <c r="CM85" s="145" t="s">
        <v>5898</v>
      </c>
      <c r="CN85" s="146" t="s">
        <v>5898</v>
      </c>
      <c r="CO85" s="146" t="s">
        <v>5898</v>
      </c>
      <c r="CP85" s="146" t="s">
        <v>5898</v>
      </c>
      <c r="CQ85" s="146" t="s">
        <v>5898</v>
      </c>
      <c r="CR85" s="146" t="s">
        <v>5898</v>
      </c>
      <c r="CS85" s="146" t="s">
        <v>5898</v>
      </c>
      <c r="CT85" s="146" t="s">
        <v>5898</v>
      </c>
      <c r="CU85" s="146" t="s">
        <v>5898</v>
      </c>
      <c r="CV85" s="146" t="s">
        <v>5898</v>
      </c>
      <c r="CW85" s="146" t="s">
        <v>5898</v>
      </c>
      <c r="CX85" s="146" t="s">
        <v>5898</v>
      </c>
      <c r="CY85" s="146" t="s">
        <v>5898</v>
      </c>
      <c r="CZ85" s="146" t="s">
        <v>5898</v>
      </c>
      <c r="DA85" s="146" t="s">
        <v>5898</v>
      </c>
      <c r="DB85" s="146" t="s">
        <v>5898</v>
      </c>
      <c r="DC85" s="146" t="s">
        <v>5898</v>
      </c>
      <c r="DD85" s="146" t="s">
        <v>5898</v>
      </c>
      <c r="DE85" s="146" t="s">
        <v>5898</v>
      </c>
      <c r="DF85" s="146" t="s">
        <v>5898</v>
      </c>
      <c r="DG85" s="146" t="s">
        <v>5898</v>
      </c>
      <c r="DH85" s="146" t="s">
        <v>5898</v>
      </c>
      <c r="DI85" s="146" t="s">
        <v>5898</v>
      </c>
      <c r="DJ85" s="146" t="s">
        <v>5898</v>
      </c>
      <c r="DK85" s="146" t="s">
        <v>5898</v>
      </c>
      <c r="DL85" s="146" t="s">
        <v>5898</v>
      </c>
      <c r="DM85" s="146" t="s">
        <v>5898</v>
      </c>
      <c r="DN85" s="146" t="s">
        <v>5898</v>
      </c>
      <c r="DO85" s="146" t="s">
        <v>5898</v>
      </c>
      <c r="DP85" s="146" t="s">
        <v>5898</v>
      </c>
      <c r="DQ85" s="146" t="s">
        <v>5898</v>
      </c>
      <c r="DR85" s="146" t="s">
        <v>5898</v>
      </c>
      <c r="DS85" s="146" t="s">
        <v>5898</v>
      </c>
      <c r="DT85" s="146" t="s">
        <v>5898</v>
      </c>
      <c r="DU85" s="146" t="s">
        <v>5898</v>
      </c>
      <c r="DV85" s="146" t="s">
        <v>5898</v>
      </c>
      <c r="DW85" s="146" t="s">
        <v>5898</v>
      </c>
      <c r="DX85" s="146" t="s">
        <v>5898</v>
      </c>
      <c r="DY85" s="146" t="s">
        <v>5898</v>
      </c>
      <c r="DZ85" s="147" t="s">
        <v>5898</v>
      </c>
      <c r="EA85" s="131">
        <v>2.4032684450853159E-2</v>
      </c>
      <c r="EB85" s="135">
        <v>2.4288688410825814E-2</v>
      </c>
      <c r="EC85" s="135">
        <v>3.0823425803610742E-2</v>
      </c>
      <c r="ED85" s="135">
        <v>4.0349697377269671E-2</v>
      </c>
      <c r="EE85" s="135">
        <v>3.7476577139287939E-2</v>
      </c>
      <c r="EF85" s="135">
        <v>1.6363636363636365E-2</v>
      </c>
      <c r="EG85" s="135">
        <v>2.4301336573511544E-2</v>
      </c>
      <c r="EH85" s="135">
        <v>3.3898305084745763E-2</v>
      </c>
      <c r="EI85" s="135">
        <v>0</v>
      </c>
      <c r="EJ85" s="135">
        <v>2.4370430544272948E-2</v>
      </c>
      <c r="EK85" s="123">
        <v>2.4032684450853159E-2</v>
      </c>
      <c r="EL85" s="124">
        <v>0</v>
      </c>
      <c r="EM85" s="124">
        <v>0</v>
      </c>
      <c r="EN85" s="124">
        <v>0</v>
      </c>
      <c r="EO85" s="124">
        <v>2.4288688410825814E-2</v>
      </c>
      <c r="EP85" s="124">
        <v>0</v>
      </c>
      <c r="EQ85" s="124">
        <v>0</v>
      </c>
      <c r="ER85" s="124">
        <v>0</v>
      </c>
      <c r="ES85" s="124">
        <v>3.0823425803610742E-2</v>
      </c>
      <c r="ET85" s="124">
        <v>0</v>
      </c>
      <c r="EU85" s="124">
        <v>0</v>
      </c>
      <c r="EV85" s="124">
        <v>0</v>
      </c>
      <c r="EW85" s="124">
        <v>4.0349697377269671E-2</v>
      </c>
      <c r="EX85" s="124">
        <v>0</v>
      </c>
      <c r="EY85" s="124">
        <v>0</v>
      </c>
      <c r="EZ85" s="124">
        <v>0</v>
      </c>
      <c r="FA85" s="124">
        <v>3.7476577139287939E-2</v>
      </c>
      <c r="FB85" s="124">
        <v>0</v>
      </c>
      <c r="FC85" s="124">
        <v>0</v>
      </c>
      <c r="FD85" s="124">
        <v>0</v>
      </c>
      <c r="FE85" s="124">
        <v>1.6363636363636365E-2</v>
      </c>
      <c r="FF85" s="124">
        <v>0</v>
      </c>
      <c r="FG85" s="124">
        <v>0</v>
      </c>
      <c r="FH85" s="124">
        <v>0</v>
      </c>
      <c r="FI85" s="124">
        <v>2.4301336573511544E-2</v>
      </c>
      <c r="FJ85" s="124">
        <v>0</v>
      </c>
      <c r="FK85" s="124">
        <v>0</v>
      </c>
      <c r="FL85" s="124">
        <v>0</v>
      </c>
      <c r="FM85" s="124">
        <v>3.3898305084745763E-2</v>
      </c>
      <c r="FN85" s="124">
        <v>0</v>
      </c>
      <c r="FO85" s="124">
        <v>0</v>
      </c>
      <c r="FP85" s="124">
        <v>0</v>
      </c>
      <c r="FQ85" s="124">
        <v>0</v>
      </c>
      <c r="FR85" s="124">
        <v>0</v>
      </c>
      <c r="FS85" s="124">
        <v>0</v>
      </c>
      <c r="FT85" s="124">
        <v>0</v>
      </c>
      <c r="FU85" s="124">
        <v>2.4370430544272948E-2</v>
      </c>
      <c r="FV85" s="124">
        <v>0</v>
      </c>
      <c r="FW85" s="124">
        <v>0</v>
      </c>
      <c r="FX85" s="125">
        <v>0</v>
      </c>
      <c r="FY85" s="50" t="s">
        <v>5924</v>
      </c>
      <c r="FZ85" s="88" t="s">
        <v>5898</v>
      </c>
      <c r="GA85" s="88" t="s">
        <v>6580</v>
      </c>
      <c r="GB85" s="88" t="s">
        <v>5898</v>
      </c>
      <c r="GC85" s="88" t="s">
        <v>6033</v>
      </c>
      <c r="GD85" s="88" t="s">
        <v>5898</v>
      </c>
      <c r="GE85" s="88" t="s">
        <v>6633</v>
      </c>
      <c r="GF85" s="88" t="s">
        <v>5898</v>
      </c>
      <c r="GG85" s="88" t="s">
        <v>6070</v>
      </c>
      <c r="GH85" s="88" t="s">
        <v>5898</v>
      </c>
      <c r="GI85" s="88" t="s">
        <v>6634</v>
      </c>
      <c r="GJ85" s="88" t="s">
        <v>5898</v>
      </c>
      <c r="GK85" s="88" t="s">
        <v>6316</v>
      </c>
      <c r="GL85" s="88" t="s">
        <v>5898</v>
      </c>
      <c r="GM85" s="88" t="s">
        <v>6594</v>
      </c>
      <c r="GN85" s="88" t="s">
        <v>5898</v>
      </c>
      <c r="GO85" s="88" t="s">
        <v>6063</v>
      </c>
      <c r="GP85" s="88" t="s">
        <v>5898</v>
      </c>
      <c r="GQ85" s="88" t="s">
        <v>6635</v>
      </c>
      <c r="GR85" s="88" t="s">
        <v>5898</v>
      </c>
      <c r="GS85" s="88" t="s">
        <v>6317</v>
      </c>
      <c r="GT85" s="88" t="s">
        <v>5898</v>
      </c>
      <c r="GU85" s="88" t="s">
        <v>6556</v>
      </c>
      <c r="GV85" s="88" t="s">
        <v>5898</v>
      </c>
      <c r="GW85" s="88" t="s">
        <v>6175</v>
      </c>
      <c r="GX85" s="88" t="s">
        <v>5898</v>
      </c>
      <c r="GY85" s="88" t="s">
        <v>6636</v>
      </c>
      <c r="GZ85" s="88" t="s">
        <v>5898</v>
      </c>
      <c r="HA85" s="88" t="s">
        <v>6318</v>
      </c>
      <c r="HB85" s="88" t="s">
        <v>5898</v>
      </c>
      <c r="HC85" s="88" t="s">
        <v>6605</v>
      </c>
      <c r="HD85" s="88" t="s">
        <v>5898</v>
      </c>
      <c r="HE85" s="88" t="s">
        <v>6319</v>
      </c>
      <c r="HF85" s="88" t="s">
        <v>5898</v>
      </c>
      <c r="HG85" s="88" t="s">
        <v>6474</v>
      </c>
      <c r="HH85" s="88" t="s">
        <v>5898</v>
      </c>
      <c r="HI85" s="88" t="s">
        <v>6138</v>
      </c>
      <c r="HJ85" s="88" t="s">
        <v>5898</v>
      </c>
      <c r="HK85" s="88" t="s">
        <v>6637</v>
      </c>
      <c r="HL85" s="88" t="s">
        <v>5898</v>
      </c>
      <c r="HM85" s="89">
        <v>41.61</v>
      </c>
      <c r="HN85" s="90" t="s">
        <v>5898</v>
      </c>
      <c r="HO85" s="90">
        <v>30.95</v>
      </c>
      <c r="HP85" s="90" t="s">
        <v>5898</v>
      </c>
      <c r="HQ85" s="90">
        <v>28.82</v>
      </c>
      <c r="HR85" s="90" t="s">
        <v>5898</v>
      </c>
      <c r="HS85" s="90">
        <v>33.25</v>
      </c>
      <c r="HT85" s="90" t="s">
        <v>5898</v>
      </c>
      <c r="HU85" s="90">
        <v>22.71</v>
      </c>
      <c r="HV85" s="90" t="s">
        <v>5898</v>
      </c>
      <c r="HW85" s="90">
        <v>17.66</v>
      </c>
      <c r="HX85" s="90" t="s">
        <v>5898</v>
      </c>
      <c r="HY85" s="90">
        <v>14.87</v>
      </c>
      <c r="HZ85" s="90" t="s">
        <v>5898</v>
      </c>
      <c r="IA85" s="90">
        <v>15.26</v>
      </c>
      <c r="IB85" s="90" t="s">
        <v>5898</v>
      </c>
      <c r="IC85" s="90">
        <v>16.010000000000002</v>
      </c>
      <c r="ID85" s="90" t="s">
        <v>5898</v>
      </c>
      <c r="IE85" s="90">
        <v>22.32</v>
      </c>
      <c r="IF85" s="90" t="s">
        <v>5898</v>
      </c>
      <c r="IG85" s="90">
        <v>27.5</v>
      </c>
      <c r="IH85" s="90" t="s">
        <v>5898</v>
      </c>
      <c r="II85" s="90">
        <v>23.7</v>
      </c>
      <c r="IJ85" s="90" t="s">
        <v>5898</v>
      </c>
      <c r="IK85" s="90">
        <v>16.46</v>
      </c>
      <c r="IL85" s="90" t="s">
        <v>5898</v>
      </c>
      <c r="IM85" s="90">
        <v>9.91</v>
      </c>
      <c r="IN85" s="90" t="s">
        <v>5898</v>
      </c>
      <c r="IO85" s="90">
        <v>5.9</v>
      </c>
      <c r="IP85" s="90" t="s">
        <v>5898</v>
      </c>
      <c r="IQ85" s="90">
        <v>9.3800000000000008</v>
      </c>
      <c r="IR85" s="90" t="s">
        <v>5898</v>
      </c>
      <c r="IS85" s="90">
        <v>22.04</v>
      </c>
      <c r="IT85" s="90" t="s">
        <v>5898</v>
      </c>
      <c r="IU85" s="90">
        <v>18.71</v>
      </c>
      <c r="IV85" s="90" t="s">
        <v>5898</v>
      </c>
      <c r="IW85" s="90">
        <v>12.31</v>
      </c>
      <c r="IX85" s="90" t="s">
        <v>5898</v>
      </c>
      <c r="IY85" s="90">
        <v>9.89</v>
      </c>
      <c r="IZ85" s="103" t="s">
        <v>5898</v>
      </c>
      <c r="JA85" s="50">
        <v>1</v>
      </c>
      <c r="JB85" s="40" t="s">
        <v>5898</v>
      </c>
      <c r="JC85" s="40" t="s">
        <v>5898</v>
      </c>
      <c r="JD85" s="40" t="s">
        <v>5898</v>
      </c>
      <c r="JE85" s="40">
        <v>0.7</v>
      </c>
      <c r="JF85" s="40" t="s">
        <v>5898</v>
      </c>
      <c r="JG85" s="40" t="s">
        <v>5898</v>
      </c>
      <c r="JH85" s="40" t="s">
        <v>5898</v>
      </c>
      <c r="JI85" s="40">
        <v>0.7</v>
      </c>
      <c r="JJ85" s="40" t="s">
        <v>5898</v>
      </c>
      <c r="JK85" s="40" t="s">
        <v>5898</v>
      </c>
      <c r="JL85" s="40" t="s">
        <v>5898</v>
      </c>
      <c r="JM85" s="40">
        <v>0.6</v>
      </c>
      <c r="JN85" s="40" t="s">
        <v>5898</v>
      </c>
      <c r="JO85" s="40">
        <v>0</v>
      </c>
      <c r="JP85" s="40" t="s">
        <v>5898</v>
      </c>
      <c r="JQ85" s="40">
        <v>0.6</v>
      </c>
      <c r="JR85" s="40" t="s">
        <v>5898</v>
      </c>
      <c r="JS85" s="40" t="s">
        <v>5898</v>
      </c>
      <c r="JT85" s="40" t="s">
        <v>5898</v>
      </c>
      <c r="JU85" s="40">
        <v>0.45</v>
      </c>
      <c r="JV85" s="40" t="s">
        <v>5898</v>
      </c>
      <c r="JW85" s="40" t="s">
        <v>5898</v>
      </c>
      <c r="JX85" s="40" t="s">
        <v>5898</v>
      </c>
      <c r="JY85" s="40">
        <v>0.4</v>
      </c>
      <c r="JZ85" s="40" t="s">
        <v>5898</v>
      </c>
      <c r="KA85" s="40" t="s">
        <v>5898</v>
      </c>
      <c r="KB85" s="40" t="s">
        <v>5898</v>
      </c>
      <c r="KC85" s="40">
        <v>0.2</v>
      </c>
      <c r="KD85" s="40" t="s">
        <v>5898</v>
      </c>
      <c r="KE85" s="40" t="s">
        <v>5898</v>
      </c>
      <c r="KF85" s="40" t="s">
        <v>5898</v>
      </c>
      <c r="KG85" s="40">
        <v>0</v>
      </c>
      <c r="KH85" s="40" t="s">
        <v>5898</v>
      </c>
      <c r="KI85" s="40" t="s">
        <v>5898</v>
      </c>
      <c r="KJ85" s="40" t="s">
        <v>5898</v>
      </c>
      <c r="KK85" s="40">
        <v>0.3</v>
      </c>
      <c r="KL85" s="40" t="s">
        <v>5898</v>
      </c>
      <c r="KM85" s="40" t="s">
        <v>5898</v>
      </c>
      <c r="KN85" s="40" t="s">
        <v>5898</v>
      </c>
    </row>
    <row r="86" spans="1:300" x14ac:dyDescent="0.15">
      <c r="A86" s="53">
        <f>'2015年报分红率'!T88</f>
        <v>83</v>
      </c>
      <c r="B86" s="40" t="str">
        <f>'2015年报分红率'!U88</f>
        <v>600578.SH</v>
      </c>
      <c r="C86" s="40" t="str">
        <f>'2015年报分红率'!V88</f>
        <v>京能电力</v>
      </c>
      <c r="D86" s="40" t="str">
        <f>[1]!EM_S_IPO_LISTEDDATE(B86)</f>
        <v>2002-05-10</v>
      </c>
      <c r="E86" s="166">
        <v>15</v>
      </c>
      <c r="F86" s="56">
        <v>4.66</v>
      </c>
      <c r="G86" s="56">
        <v>28.64</v>
      </c>
      <c r="H86" s="157">
        <v>3.210300429184549E-2</v>
      </c>
      <c r="I86" s="158">
        <v>4.0180489901160289E-3</v>
      </c>
      <c r="J86" s="159">
        <v>5.4657705597811589E-3</v>
      </c>
      <c r="K86" s="154">
        <v>0.90999999999999992</v>
      </c>
      <c r="L86" s="155" t="s">
        <v>5898</v>
      </c>
      <c r="M86" s="155" t="s">
        <v>5898</v>
      </c>
      <c r="N86" s="155" t="s">
        <v>5898</v>
      </c>
      <c r="O86" s="155">
        <v>0.52</v>
      </c>
      <c r="P86" s="155" t="s">
        <v>5898</v>
      </c>
      <c r="Q86" s="155" t="s">
        <v>5898</v>
      </c>
      <c r="R86" s="155" t="s">
        <v>5898</v>
      </c>
      <c r="S86" s="155" t="s">
        <v>5898</v>
      </c>
      <c r="T86" s="155" t="s">
        <v>5898</v>
      </c>
      <c r="U86" s="155" t="s">
        <v>5898</v>
      </c>
      <c r="V86" s="155" t="s">
        <v>5898</v>
      </c>
      <c r="W86" s="155" t="s">
        <v>5898</v>
      </c>
      <c r="X86" s="155" t="s">
        <v>5898</v>
      </c>
      <c r="Y86" s="155" t="s">
        <v>5898</v>
      </c>
      <c r="Z86" s="155" t="s">
        <v>5898</v>
      </c>
      <c r="AA86" s="155">
        <v>1.3000000000000001E-2</v>
      </c>
      <c r="AB86" s="155" t="s">
        <v>5898</v>
      </c>
      <c r="AC86" s="155" t="s">
        <v>5898</v>
      </c>
      <c r="AD86" s="155" t="s">
        <v>5898</v>
      </c>
      <c r="AE86" s="155">
        <v>1.3000000000000001E-2</v>
      </c>
      <c r="AF86" s="155" t="s">
        <v>5898</v>
      </c>
      <c r="AG86" s="155" t="s">
        <v>5898</v>
      </c>
      <c r="AH86" s="155" t="s">
        <v>5898</v>
      </c>
      <c r="AI86" s="155">
        <v>0.01</v>
      </c>
      <c r="AJ86" s="155" t="s">
        <v>5898</v>
      </c>
      <c r="AK86" s="155" t="s">
        <v>5898</v>
      </c>
      <c r="AL86" s="155" t="s">
        <v>5898</v>
      </c>
      <c r="AM86" s="155">
        <v>0.01</v>
      </c>
      <c r="AN86" s="155" t="s">
        <v>5898</v>
      </c>
      <c r="AO86" s="155" t="s">
        <v>5898</v>
      </c>
      <c r="AP86" s="155" t="s">
        <v>5898</v>
      </c>
      <c r="AQ86" s="155">
        <v>0.01</v>
      </c>
      <c r="AR86" s="155" t="s">
        <v>5898</v>
      </c>
      <c r="AS86" s="155" t="s">
        <v>5898</v>
      </c>
      <c r="AT86" s="155" t="s">
        <v>5898</v>
      </c>
      <c r="AU86" s="155">
        <v>0.01</v>
      </c>
      <c r="AV86" s="155" t="s">
        <v>5898</v>
      </c>
      <c r="AW86" s="155" t="s">
        <v>5898</v>
      </c>
      <c r="AX86" s="140" t="s">
        <v>5898</v>
      </c>
      <c r="AY86" s="154">
        <v>1.3</v>
      </c>
      <c r="AZ86" s="155">
        <v>1.3</v>
      </c>
      <c r="BA86" s="155">
        <v>1.3</v>
      </c>
      <c r="BB86" s="155">
        <v>1.3</v>
      </c>
      <c r="BC86" s="155">
        <v>1.3</v>
      </c>
      <c r="BD86" s="155">
        <v>1.3</v>
      </c>
      <c r="BE86" s="155">
        <v>1.3</v>
      </c>
      <c r="BF86" s="155">
        <v>1.3</v>
      </c>
      <c r="BG86" s="155">
        <v>1.3</v>
      </c>
      <c r="BH86" s="155">
        <v>1.3</v>
      </c>
      <c r="BI86" s="155">
        <v>1.3</v>
      </c>
      <c r="BJ86" s="155">
        <v>1.3</v>
      </c>
      <c r="BK86" s="155">
        <v>1.3</v>
      </c>
      <c r="BL86" s="155">
        <v>1.3</v>
      </c>
      <c r="BM86" s="155">
        <v>1.3</v>
      </c>
      <c r="BN86" s="155">
        <v>1.3</v>
      </c>
      <c r="BO86" s="155">
        <v>1.3</v>
      </c>
      <c r="BP86" s="155">
        <v>1.3</v>
      </c>
      <c r="BQ86" s="155">
        <v>1.3</v>
      </c>
      <c r="BR86" s="155">
        <v>1.3</v>
      </c>
      <c r="BS86" s="155">
        <v>1.3</v>
      </c>
      <c r="BT86" s="155">
        <v>1.3</v>
      </c>
      <c r="BU86" s="155">
        <v>1.3</v>
      </c>
      <c r="BV86" s="155">
        <v>1.3</v>
      </c>
      <c r="BW86" s="155">
        <v>1</v>
      </c>
      <c r="BX86" s="155">
        <v>1</v>
      </c>
      <c r="BY86" s="155">
        <v>1</v>
      </c>
      <c r="BZ86" s="155">
        <v>1</v>
      </c>
      <c r="CA86" s="155">
        <v>1</v>
      </c>
      <c r="CB86" s="155">
        <v>1</v>
      </c>
      <c r="CC86" s="155">
        <v>1</v>
      </c>
      <c r="CD86" s="155">
        <v>1</v>
      </c>
      <c r="CE86" s="155">
        <v>1</v>
      </c>
      <c r="CF86" s="155">
        <v>1</v>
      </c>
      <c r="CG86" s="155">
        <v>1</v>
      </c>
      <c r="CH86" s="155">
        <v>1</v>
      </c>
      <c r="CI86" s="155">
        <v>1</v>
      </c>
      <c r="CJ86" s="155">
        <v>1</v>
      </c>
      <c r="CK86" s="155">
        <v>1</v>
      </c>
      <c r="CL86" s="156">
        <v>1</v>
      </c>
      <c r="CM86" s="145" t="s">
        <v>5898</v>
      </c>
      <c r="CN86" s="146" t="s">
        <v>5898</v>
      </c>
      <c r="CO86" s="146" t="s">
        <v>5898</v>
      </c>
      <c r="CP86" s="146" t="s">
        <v>5898</v>
      </c>
      <c r="CQ86" s="146" t="s">
        <v>5898</v>
      </c>
      <c r="CR86" s="146" t="s">
        <v>5898</v>
      </c>
      <c r="CS86" s="146" t="s">
        <v>5898</v>
      </c>
      <c r="CT86" s="146" t="s">
        <v>5898</v>
      </c>
      <c r="CU86" s="146" t="s">
        <v>5898</v>
      </c>
      <c r="CV86" s="146" t="s">
        <v>5898</v>
      </c>
      <c r="CW86" s="146" t="s">
        <v>5898</v>
      </c>
      <c r="CX86" s="146" t="s">
        <v>5898</v>
      </c>
      <c r="CY86" s="146" t="s">
        <v>5898</v>
      </c>
      <c r="CZ86" s="146" t="s">
        <v>5898</v>
      </c>
      <c r="DA86" s="146" t="s">
        <v>5898</v>
      </c>
      <c r="DB86" s="146" t="s">
        <v>5898</v>
      </c>
      <c r="DC86" s="146" t="s">
        <v>5898</v>
      </c>
      <c r="DD86" s="146" t="s">
        <v>5898</v>
      </c>
      <c r="DE86" s="146" t="s">
        <v>5898</v>
      </c>
      <c r="DF86" s="146" t="s">
        <v>5898</v>
      </c>
      <c r="DG86" s="146" t="s">
        <v>5898</v>
      </c>
      <c r="DH86" s="146" t="s">
        <v>5898</v>
      </c>
      <c r="DI86" s="146" t="s">
        <v>5898</v>
      </c>
      <c r="DJ86" s="146" t="s">
        <v>5898</v>
      </c>
      <c r="DK86" s="146">
        <v>0.3</v>
      </c>
      <c r="DL86" s="146" t="s">
        <v>5898</v>
      </c>
      <c r="DM86" s="146" t="s">
        <v>5898</v>
      </c>
      <c r="DN86" s="146" t="s">
        <v>5898</v>
      </c>
      <c r="DO86" s="146" t="s">
        <v>5898</v>
      </c>
      <c r="DP86" s="146" t="s">
        <v>5898</v>
      </c>
      <c r="DQ86" s="146" t="s">
        <v>5898</v>
      </c>
      <c r="DR86" s="146" t="s">
        <v>5898</v>
      </c>
      <c r="DS86" s="146" t="s">
        <v>5898</v>
      </c>
      <c r="DT86" s="146" t="s">
        <v>5898</v>
      </c>
      <c r="DU86" s="146" t="s">
        <v>5898</v>
      </c>
      <c r="DV86" s="146" t="s">
        <v>5898</v>
      </c>
      <c r="DW86" s="146" t="s">
        <v>5898</v>
      </c>
      <c r="DX86" s="146" t="s">
        <v>5898</v>
      </c>
      <c r="DY86" s="146" t="s">
        <v>5898</v>
      </c>
      <c r="DZ86" s="147" t="s">
        <v>5898</v>
      </c>
      <c r="EA86" s="131">
        <v>2.5307302964569775E-2</v>
      </c>
      <c r="EB86" s="135">
        <v>2.0304568527918784E-2</v>
      </c>
      <c r="EC86" s="135">
        <v>0</v>
      </c>
      <c r="ED86" s="135">
        <v>0</v>
      </c>
      <c r="EE86" s="135">
        <v>1.5649452269170579E-3</v>
      </c>
      <c r="EF86" s="135">
        <v>1.0449320794148379E-3</v>
      </c>
      <c r="EG86" s="135">
        <v>9.6711798839458415E-4</v>
      </c>
      <c r="EH86" s="135">
        <v>2.2522522522522522E-3</v>
      </c>
      <c r="EI86" s="135">
        <v>1.0706638115631692E-3</v>
      </c>
      <c r="EJ86" s="135">
        <v>2.1459227467811159E-3</v>
      </c>
      <c r="EK86" s="123">
        <v>2.5307302964569775E-2</v>
      </c>
      <c r="EL86" s="124">
        <v>0</v>
      </c>
      <c r="EM86" s="124">
        <v>0</v>
      </c>
      <c r="EN86" s="124">
        <v>0</v>
      </c>
      <c r="EO86" s="124">
        <v>2.0304568527918784E-2</v>
      </c>
      <c r="EP86" s="124">
        <v>0</v>
      </c>
      <c r="EQ86" s="124">
        <v>0</v>
      </c>
      <c r="ER86" s="124">
        <v>0</v>
      </c>
      <c r="ES86" s="124">
        <v>0</v>
      </c>
      <c r="ET86" s="124">
        <v>0</v>
      </c>
      <c r="EU86" s="124">
        <v>0</v>
      </c>
      <c r="EV86" s="124">
        <v>0</v>
      </c>
      <c r="EW86" s="124">
        <v>0</v>
      </c>
      <c r="EX86" s="124">
        <v>0</v>
      </c>
      <c r="EY86" s="124">
        <v>0</v>
      </c>
      <c r="EZ86" s="124">
        <v>0</v>
      </c>
      <c r="FA86" s="124">
        <v>1.5649452269170579E-3</v>
      </c>
      <c r="FB86" s="124">
        <v>0</v>
      </c>
      <c r="FC86" s="124">
        <v>0</v>
      </c>
      <c r="FD86" s="124">
        <v>0</v>
      </c>
      <c r="FE86" s="124">
        <v>1.0449320794148379E-3</v>
      </c>
      <c r="FF86" s="124">
        <v>0</v>
      </c>
      <c r="FG86" s="124">
        <v>0</v>
      </c>
      <c r="FH86" s="124">
        <v>0</v>
      </c>
      <c r="FI86" s="124">
        <v>9.6711798839458415E-4</v>
      </c>
      <c r="FJ86" s="124">
        <v>0</v>
      </c>
      <c r="FK86" s="124">
        <v>0</v>
      </c>
      <c r="FL86" s="124">
        <v>0</v>
      </c>
      <c r="FM86" s="124">
        <v>2.2522522522522522E-3</v>
      </c>
      <c r="FN86" s="124">
        <v>0</v>
      </c>
      <c r="FO86" s="124">
        <v>0</v>
      </c>
      <c r="FP86" s="124">
        <v>0</v>
      </c>
      <c r="FQ86" s="124">
        <v>1.0706638115631692E-3</v>
      </c>
      <c r="FR86" s="124">
        <v>0</v>
      </c>
      <c r="FS86" s="124">
        <v>0</v>
      </c>
      <c r="FT86" s="124">
        <v>0</v>
      </c>
      <c r="FU86" s="124">
        <v>2.1459227467811159E-3</v>
      </c>
      <c r="FV86" s="124">
        <v>0</v>
      </c>
      <c r="FW86" s="124">
        <v>0</v>
      </c>
      <c r="FX86" s="125">
        <v>0</v>
      </c>
      <c r="FY86" s="50" t="s">
        <v>5928</v>
      </c>
      <c r="FZ86" s="88" t="s">
        <v>5898</v>
      </c>
      <c r="GA86" s="88" t="s">
        <v>6638</v>
      </c>
      <c r="GB86" s="88" t="s">
        <v>5898</v>
      </c>
      <c r="GC86" s="88" t="s">
        <v>6320</v>
      </c>
      <c r="GD86" s="88" t="s">
        <v>5898</v>
      </c>
      <c r="GE86" s="88" t="s">
        <v>6457</v>
      </c>
      <c r="GF86" s="88" t="s">
        <v>5898</v>
      </c>
      <c r="GG86" s="88" t="s">
        <v>6178</v>
      </c>
      <c r="GH86" s="88" t="s">
        <v>5898</v>
      </c>
      <c r="GI86" s="88" t="s">
        <v>6464</v>
      </c>
      <c r="GJ86" s="88" t="s">
        <v>5898</v>
      </c>
      <c r="GK86" s="88" t="s">
        <v>6026</v>
      </c>
      <c r="GL86" s="88" t="s">
        <v>5898</v>
      </c>
      <c r="GM86" s="88" t="s">
        <v>6568</v>
      </c>
      <c r="GN86" s="88" t="s">
        <v>5898</v>
      </c>
      <c r="GO86" s="88" t="s">
        <v>6134</v>
      </c>
      <c r="GP86" s="88" t="s">
        <v>5898</v>
      </c>
      <c r="GQ86" s="88" t="s">
        <v>6541</v>
      </c>
      <c r="GR86" s="88" t="s">
        <v>5898</v>
      </c>
      <c r="GS86" s="88" t="s">
        <v>6078</v>
      </c>
      <c r="GT86" s="88" t="s">
        <v>5898</v>
      </c>
      <c r="GU86" s="88" t="s">
        <v>6445</v>
      </c>
      <c r="GV86" s="88" t="s">
        <v>5898</v>
      </c>
      <c r="GW86" s="88" t="s">
        <v>6194</v>
      </c>
      <c r="GX86" s="88" t="s">
        <v>5898</v>
      </c>
      <c r="GY86" s="88" t="s">
        <v>6622</v>
      </c>
      <c r="GZ86" s="88" t="s">
        <v>5898</v>
      </c>
      <c r="HA86" s="88" t="s">
        <v>6195</v>
      </c>
      <c r="HB86" s="88" t="s">
        <v>5898</v>
      </c>
      <c r="HC86" s="88" t="s">
        <v>6395</v>
      </c>
      <c r="HD86" s="88" t="s">
        <v>5898</v>
      </c>
      <c r="HE86" s="88" t="s">
        <v>6168</v>
      </c>
      <c r="HF86" s="88" t="s">
        <v>5898</v>
      </c>
      <c r="HG86" s="88" t="s">
        <v>6590</v>
      </c>
      <c r="HH86" s="88" t="s">
        <v>5898</v>
      </c>
      <c r="HI86" s="88" t="s">
        <v>6321</v>
      </c>
      <c r="HJ86" s="88" t="s">
        <v>5898</v>
      </c>
      <c r="HK86" s="88" t="s">
        <v>6516</v>
      </c>
      <c r="HL86" s="88" t="s">
        <v>5898</v>
      </c>
      <c r="HM86" s="89">
        <v>27.66</v>
      </c>
      <c r="HN86" s="90" t="s">
        <v>5898</v>
      </c>
      <c r="HO86" s="90">
        <v>29.48</v>
      </c>
      <c r="HP86" s="90" t="s">
        <v>5898</v>
      </c>
      <c r="HQ86" s="90">
        <v>19.7</v>
      </c>
      <c r="HR86" s="90" t="s">
        <v>5898</v>
      </c>
      <c r="HS86" s="90">
        <v>23.1</v>
      </c>
      <c r="HT86" s="90" t="s">
        <v>5898</v>
      </c>
      <c r="HU86" s="90">
        <v>19.940000000000001</v>
      </c>
      <c r="HV86" s="90" t="s">
        <v>5898</v>
      </c>
      <c r="HW86" s="90">
        <v>8.15</v>
      </c>
      <c r="HX86" s="90" t="s">
        <v>5898</v>
      </c>
      <c r="HY86" s="90">
        <v>6.62</v>
      </c>
      <c r="HZ86" s="90" t="s">
        <v>5898</v>
      </c>
      <c r="IA86" s="90">
        <v>7.71</v>
      </c>
      <c r="IB86" s="90" t="s">
        <v>5898</v>
      </c>
      <c r="IC86" s="90">
        <v>6.39</v>
      </c>
      <c r="ID86" s="90" t="s">
        <v>5898</v>
      </c>
      <c r="IE86" s="90">
        <v>10.76</v>
      </c>
      <c r="IF86" s="90" t="s">
        <v>5898</v>
      </c>
      <c r="IG86" s="90">
        <v>9.57</v>
      </c>
      <c r="IH86" s="90" t="s">
        <v>5898</v>
      </c>
      <c r="II86" s="90">
        <v>6.96</v>
      </c>
      <c r="IJ86" s="90" t="s">
        <v>5898</v>
      </c>
      <c r="IK86" s="90">
        <v>10.34</v>
      </c>
      <c r="IL86" s="90" t="s">
        <v>5898</v>
      </c>
      <c r="IM86" s="90">
        <v>8.16</v>
      </c>
      <c r="IN86" s="90" t="s">
        <v>5898</v>
      </c>
      <c r="IO86" s="90">
        <v>4.4400000000000004</v>
      </c>
      <c r="IP86" s="90" t="s">
        <v>5898</v>
      </c>
      <c r="IQ86" s="90">
        <v>5.65</v>
      </c>
      <c r="IR86" s="90" t="s">
        <v>5898</v>
      </c>
      <c r="IS86" s="90">
        <v>9.34</v>
      </c>
      <c r="IT86" s="90" t="s">
        <v>5898</v>
      </c>
      <c r="IU86" s="90">
        <v>6.5</v>
      </c>
      <c r="IV86" s="90" t="s">
        <v>5898</v>
      </c>
      <c r="IW86" s="90">
        <v>4.66</v>
      </c>
      <c r="IX86" s="90" t="s">
        <v>5898</v>
      </c>
      <c r="IY86" s="90">
        <v>4.6900000000000004</v>
      </c>
      <c r="IZ86" s="103" t="s">
        <v>5898</v>
      </c>
      <c r="JA86" s="50">
        <v>0.7</v>
      </c>
      <c r="JB86" s="40" t="s">
        <v>5898</v>
      </c>
      <c r="JC86" s="40" t="s">
        <v>5898</v>
      </c>
      <c r="JD86" s="40" t="s">
        <v>5898</v>
      </c>
      <c r="JE86" s="40">
        <v>0.4</v>
      </c>
      <c r="JF86" s="40" t="s">
        <v>5898</v>
      </c>
      <c r="JG86" s="40" t="s">
        <v>5898</v>
      </c>
      <c r="JH86" s="40" t="s">
        <v>5898</v>
      </c>
      <c r="JI86" s="40" t="s">
        <v>5898</v>
      </c>
      <c r="JJ86" s="40" t="s">
        <v>5898</v>
      </c>
      <c r="JK86" s="40" t="s">
        <v>5898</v>
      </c>
      <c r="JL86" s="40" t="s">
        <v>5898</v>
      </c>
      <c r="JM86" s="40" t="s">
        <v>5898</v>
      </c>
      <c r="JN86" s="40" t="s">
        <v>5898</v>
      </c>
      <c r="JO86" s="40" t="s">
        <v>5898</v>
      </c>
      <c r="JP86" s="40" t="s">
        <v>5898</v>
      </c>
      <c r="JQ86" s="40">
        <v>0.01</v>
      </c>
      <c r="JR86" s="40" t="s">
        <v>5898</v>
      </c>
      <c r="JS86" s="40" t="s">
        <v>5898</v>
      </c>
      <c r="JT86" s="40" t="s">
        <v>5898</v>
      </c>
      <c r="JU86" s="40">
        <v>0.01</v>
      </c>
      <c r="JV86" s="40" t="s">
        <v>5898</v>
      </c>
      <c r="JW86" s="40" t="s">
        <v>5898</v>
      </c>
      <c r="JX86" s="40" t="s">
        <v>5898</v>
      </c>
      <c r="JY86" s="40">
        <v>0.01</v>
      </c>
      <c r="JZ86" s="40" t="s">
        <v>5898</v>
      </c>
      <c r="KA86" s="40" t="s">
        <v>5898</v>
      </c>
      <c r="KB86" s="40" t="s">
        <v>5898</v>
      </c>
      <c r="KC86" s="40">
        <v>0.01</v>
      </c>
      <c r="KD86" s="40" t="s">
        <v>5898</v>
      </c>
      <c r="KE86" s="40" t="s">
        <v>5898</v>
      </c>
      <c r="KF86" s="40" t="s">
        <v>5898</v>
      </c>
      <c r="KG86" s="40">
        <v>0.01</v>
      </c>
      <c r="KH86" s="40" t="s">
        <v>5898</v>
      </c>
      <c r="KI86" s="40" t="s">
        <v>5898</v>
      </c>
      <c r="KJ86" s="40" t="s">
        <v>5898</v>
      </c>
      <c r="KK86" s="40">
        <v>0.01</v>
      </c>
      <c r="KL86" s="40" t="s">
        <v>5898</v>
      </c>
      <c r="KM86" s="40" t="s">
        <v>5898</v>
      </c>
      <c r="KN86" s="40" t="s">
        <v>5898</v>
      </c>
    </row>
    <row r="87" spans="1:300" x14ac:dyDescent="0.15">
      <c r="A87" s="53">
        <f>'2015年报分红率'!T89</f>
        <v>84</v>
      </c>
      <c r="B87" s="40" t="str">
        <f>'2015年报分红率'!U89</f>
        <v>600583.SH</v>
      </c>
      <c r="C87" s="40" t="str">
        <f>'2015年报分红率'!V89</f>
        <v>海油工程</v>
      </c>
      <c r="D87" s="40" t="str">
        <f>[1]!EM_S_IPO_LISTEDDATE(B87)</f>
        <v>2002-02-05</v>
      </c>
      <c r="E87" s="166">
        <v>14</v>
      </c>
      <c r="F87" s="56">
        <v>4.83</v>
      </c>
      <c r="G87" s="56">
        <v>4.3899999999999997</v>
      </c>
      <c r="H87" s="157">
        <v>5.8592132505175996E-2</v>
      </c>
      <c r="I87" s="158">
        <v>2.6860288534548221E-2</v>
      </c>
      <c r="J87" s="159">
        <v>2.8399282759869811E-2</v>
      </c>
      <c r="K87" s="154">
        <v>0.48</v>
      </c>
      <c r="L87" s="155" t="s">
        <v>5898</v>
      </c>
      <c r="M87" s="155" t="s">
        <v>5898</v>
      </c>
      <c r="N87" s="155" t="s">
        <v>5898</v>
      </c>
      <c r="O87" s="155">
        <v>0.48</v>
      </c>
      <c r="P87" s="155" t="s">
        <v>5898</v>
      </c>
      <c r="Q87" s="155" t="s">
        <v>5898</v>
      </c>
      <c r="R87" s="155" t="s">
        <v>5898</v>
      </c>
      <c r="S87" s="155">
        <v>0.48</v>
      </c>
      <c r="T87" s="155" t="s">
        <v>5898</v>
      </c>
      <c r="U87" s="155">
        <v>0.12</v>
      </c>
      <c r="V87" s="155" t="s">
        <v>5898</v>
      </c>
      <c r="W87" s="155" t="s">
        <v>5898</v>
      </c>
      <c r="X87" s="155" t="s">
        <v>5898</v>
      </c>
      <c r="Y87" s="155">
        <v>0.3</v>
      </c>
      <c r="Z87" s="155" t="s">
        <v>5898</v>
      </c>
      <c r="AA87" s="155">
        <v>0.24</v>
      </c>
      <c r="AB87" s="155" t="s">
        <v>5898</v>
      </c>
      <c r="AC87" s="155" t="s">
        <v>5898</v>
      </c>
      <c r="AD87" s="155" t="s">
        <v>5898</v>
      </c>
      <c r="AE87" s="155">
        <v>0.1</v>
      </c>
      <c r="AF87" s="155" t="s">
        <v>5898</v>
      </c>
      <c r="AG87" s="155">
        <v>0</v>
      </c>
      <c r="AH87" s="155" t="s">
        <v>5898</v>
      </c>
      <c r="AI87" s="155">
        <v>0.16</v>
      </c>
      <c r="AJ87" s="155" t="s">
        <v>5898</v>
      </c>
      <c r="AK87" s="155" t="s">
        <v>5898</v>
      </c>
      <c r="AL87" s="155" t="s">
        <v>5898</v>
      </c>
      <c r="AM87" s="155">
        <v>0.12</v>
      </c>
      <c r="AN87" s="155" t="s">
        <v>5898</v>
      </c>
      <c r="AO87" s="155" t="s">
        <v>5898</v>
      </c>
      <c r="AP87" s="155" t="s">
        <v>5898</v>
      </c>
      <c r="AQ87" s="155">
        <v>0.2</v>
      </c>
      <c r="AR87" s="155" t="s">
        <v>5898</v>
      </c>
      <c r="AS87" s="155">
        <v>0</v>
      </c>
      <c r="AT87" s="155" t="s">
        <v>5898</v>
      </c>
      <c r="AU87" s="155">
        <v>0.15</v>
      </c>
      <c r="AV87" s="155" t="s">
        <v>5898</v>
      </c>
      <c r="AW87" s="155" t="s">
        <v>5898</v>
      </c>
      <c r="AX87" s="140" t="s">
        <v>5898</v>
      </c>
      <c r="AY87" s="154">
        <v>2.4</v>
      </c>
      <c r="AZ87" s="155">
        <v>2.4</v>
      </c>
      <c r="BA87" s="155">
        <v>2.4</v>
      </c>
      <c r="BB87" s="155">
        <v>2.4</v>
      </c>
      <c r="BC87" s="155">
        <v>2.4</v>
      </c>
      <c r="BD87" s="155">
        <v>2.4</v>
      </c>
      <c r="BE87" s="155">
        <v>2.4</v>
      </c>
      <c r="BF87" s="155">
        <v>2.4</v>
      </c>
      <c r="BG87" s="155">
        <v>2.4</v>
      </c>
      <c r="BH87" s="155">
        <v>2.4</v>
      </c>
      <c r="BI87" s="155">
        <v>1.2</v>
      </c>
      <c r="BJ87" s="155">
        <v>1.2</v>
      </c>
      <c r="BK87" s="155">
        <v>1.2</v>
      </c>
      <c r="BL87" s="155">
        <v>1.2</v>
      </c>
      <c r="BM87" s="155">
        <v>1.2</v>
      </c>
      <c r="BN87" s="155">
        <v>1.2</v>
      </c>
      <c r="BO87" s="155">
        <v>1.2</v>
      </c>
      <c r="BP87" s="155">
        <v>1.2</v>
      </c>
      <c r="BQ87" s="155">
        <v>1.2</v>
      </c>
      <c r="BR87" s="155">
        <v>1.2</v>
      </c>
      <c r="BS87" s="155">
        <v>1</v>
      </c>
      <c r="BT87" s="155">
        <v>1</v>
      </c>
      <c r="BU87" s="155">
        <v>1</v>
      </c>
      <c r="BV87" s="155">
        <v>1</v>
      </c>
      <c r="BW87" s="155">
        <v>1</v>
      </c>
      <c r="BX87" s="155">
        <v>1</v>
      </c>
      <c r="BY87" s="155">
        <v>1</v>
      </c>
      <c r="BZ87" s="155">
        <v>1</v>
      </c>
      <c r="CA87" s="155">
        <v>1</v>
      </c>
      <c r="CB87" s="155">
        <v>1</v>
      </c>
      <c r="CC87" s="155">
        <v>1</v>
      </c>
      <c r="CD87" s="155">
        <v>1</v>
      </c>
      <c r="CE87" s="155">
        <v>1</v>
      </c>
      <c r="CF87" s="155">
        <v>1</v>
      </c>
      <c r="CG87" s="155">
        <v>1</v>
      </c>
      <c r="CH87" s="155">
        <v>1</v>
      </c>
      <c r="CI87" s="155">
        <v>1</v>
      </c>
      <c r="CJ87" s="155">
        <v>1</v>
      </c>
      <c r="CK87" s="155">
        <v>1</v>
      </c>
      <c r="CL87" s="156">
        <v>1</v>
      </c>
      <c r="CM87" s="145" t="s">
        <v>5898</v>
      </c>
      <c r="CN87" s="146" t="s">
        <v>5898</v>
      </c>
      <c r="CO87" s="146" t="s">
        <v>5898</v>
      </c>
      <c r="CP87" s="146" t="s">
        <v>5898</v>
      </c>
      <c r="CQ87" s="146" t="s">
        <v>5898</v>
      </c>
      <c r="CR87" s="146" t="s">
        <v>5898</v>
      </c>
      <c r="CS87" s="146" t="s">
        <v>5898</v>
      </c>
      <c r="CT87" s="146" t="s">
        <v>5898</v>
      </c>
      <c r="CU87" s="146" t="s">
        <v>5898</v>
      </c>
      <c r="CV87" s="146" t="s">
        <v>5898</v>
      </c>
      <c r="CW87" s="146">
        <v>1</v>
      </c>
      <c r="CX87" s="146" t="s">
        <v>5898</v>
      </c>
      <c r="CY87" s="146" t="s">
        <v>5898</v>
      </c>
      <c r="CZ87" s="146" t="s">
        <v>5898</v>
      </c>
      <c r="DA87" s="146" t="s">
        <v>5898</v>
      </c>
      <c r="DB87" s="146" t="s">
        <v>5898</v>
      </c>
      <c r="DC87" s="146" t="s">
        <v>5898</v>
      </c>
      <c r="DD87" s="146" t="s">
        <v>5898</v>
      </c>
      <c r="DE87" s="146" t="s">
        <v>5898</v>
      </c>
      <c r="DF87" s="146" t="s">
        <v>5898</v>
      </c>
      <c r="DG87" s="146">
        <v>0.2</v>
      </c>
      <c r="DH87" s="146" t="s">
        <v>5898</v>
      </c>
      <c r="DI87" s="146" t="s">
        <v>5898</v>
      </c>
      <c r="DJ87" s="146" t="s">
        <v>5898</v>
      </c>
      <c r="DK87" s="146" t="s">
        <v>5898</v>
      </c>
      <c r="DL87" s="146" t="s">
        <v>5898</v>
      </c>
      <c r="DM87" s="146" t="s">
        <v>5898</v>
      </c>
      <c r="DN87" s="146" t="s">
        <v>5898</v>
      </c>
      <c r="DO87" s="146" t="s">
        <v>5898</v>
      </c>
      <c r="DP87" s="146" t="s">
        <v>5898</v>
      </c>
      <c r="DQ87" s="146" t="s">
        <v>5898</v>
      </c>
      <c r="DR87" s="146" t="s">
        <v>5898</v>
      </c>
      <c r="DS87" s="146" t="s">
        <v>5898</v>
      </c>
      <c r="DT87" s="146" t="s">
        <v>5898</v>
      </c>
      <c r="DU87" s="146" t="s">
        <v>5898</v>
      </c>
      <c r="DV87" s="146" t="s">
        <v>5898</v>
      </c>
      <c r="DW87" s="146" t="s">
        <v>5898</v>
      </c>
      <c r="DX87" s="146" t="s">
        <v>5898</v>
      </c>
      <c r="DY87" s="146" t="s">
        <v>5898</v>
      </c>
      <c r="DZ87" s="147" t="s">
        <v>5898</v>
      </c>
      <c r="EA87" s="131">
        <v>3.2948929159802305E-2</v>
      </c>
      <c r="EB87" s="135">
        <v>3.1645569620253167E-2</v>
      </c>
      <c r="EC87" s="135">
        <v>6.9526433162796802E-2</v>
      </c>
      <c r="ED87" s="135">
        <v>3.1210986267166042E-2</v>
      </c>
      <c r="EE87" s="135">
        <v>2.8011204481792718E-2</v>
      </c>
      <c r="EF87" s="135">
        <v>9.1491308325709064E-3</v>
      </c>
      <c r="EG87" s="135">
        <v>1.5888778550148957E-2</v>
      </c>
      <c r="EH87" s="135">
        <v>2.3300970873786405E-2</v>
      </c>
      <c r="EI87" s="135">
        <v>1.1254924029262803E-2</v>
      </c>
      <c r="EJ87" s="135">
        <v>3.1055900621118012E-2</v>
      </c>
      <c r="EK87" s="123">
        <v>3.2948929159802305E-2</v>
      </c>
      <c r="EL87" s="124">
        <v>0</v>
      </c>
      <c r="EM87" s="124">
        <v>0</v>
      </c>
      <c r="EN87" s="124">
        <v>0</v>
      </c>
      <c r="EO87" s="124">
        <v>3.1645569620253167E-2</v>
      </c>
      <c r="EP87" s="124">
        <v>0</v>
      </c>
      <c r="EQ87" s="124">
        <v>0</v>
      </c>
      <c r="ER87" s="124">
        <v>0</v>
      </c>
      <c r="ES87" s="124">
        <v>5.5096418732782371E-2</v>
      </c>
      <c r="ET87" s="124">
        <v>0</v>
      </c>
      <c r="EU87" s="124">
        <v>1.4430014430014432E-2</v>
      </c>
      <c r="EV87" s="124">
        <v>0</v>
      </c>
      <c r="EW87" s="124">
        <v>0</v>
      </c>
      <c r="EX87" s="124">
        <v>0</v>
      </c>
      <c r="EY87" s="124">
        <v>3.1210986267166042E-2</v>
      </c>
      <c r="EZ87" s="124">
        <v>0</v>
      </c>
      <c r="FA87" s="124">
        <v>2.8011204481792718E-2</v>
      </c>
      <c r="FB87" s="124">
        <v>0</v>
      </c>
      <c r="FC87" s="124">
        <v>0</v>
      </c>
      <c r="FD87" s="124">
        <v>0</v>
      </c>
      <c r="FE87" s="124">
        <v>9.1491308325709064E-3</v>
      </c>
      <c r="FF87" s="124">
        <v>0</v>
      </c>
      <c r="FG87" s="124">
        <v>0</v>
      </c>
      <c r="FH87" s="124">
        <v>0</v>
      </c>
      <c r="FI87" s="124">
        <v>1.5888778550148957E-2</v>
      </c>
      <c r="FJ87" s="124">
        <v>0</v>
      </c>
      <c r="FK87" s="124">
        <v>0</v>
      </c>
      <c r="FL87" s="124">
        <v>0</v>
      </c>
      <c r="FM87" s="124">
        <v>2.3300970873786405E-2</v>
      </c>
      <c r="FN87" s="124">
        <v>0</v>
      </c>
      <c r="FO87" s="124">
        <v>0</v>
      </c>
      <c r="FP87" s="124">
        <v>0</v>
      </c>
      <c r="FQ87" s="124">
        <v>1.1254924029262803E-2</v>
      </c>
      <c r="FR87" s="124">
        <v>0</v>
      </c>
      <c r="FS87" s="124">
        <v>0</v>
      </c>
      <c r="FT87" s="124">
        <v>0</v>
      </c>
      <c r="FU87" s="124">
        <v>3.1055900621118012E-2</v>
      </c>
      <c r="FV87" s="124">
        <v>0</v>
      </c>
      <c r="FW87" s="124">
        <v>0</v>
      </c>
      <c r="FX87" s="125">
        <v>0</v>
      </c>
      <c r="FY87" s="50" t="s">
        <v>5945</v>
      </c>
      <c r="FZ87" s="88" t="s">
        <v>5898</v>
      </c>
      <c r="GA87" s="88" t="s">
        <v>6553</v>
      </c>
      <c r="GB87" s="88" t="s">
        <v>5898</v>
      </c>
      <c r="GC87" s="88" t="s">
        <v>6322</v>
      </c>
      <c r="GD87" s="88" t="s">
        <v>5898</v>
      </c>
      <c r="GE87" s="88" t="s">
        <v>6611</v>
      </c>
      <c r="GF87" s="88" t="s">
        <v>5898</v>
      </c>
      <c r="GG87" s="88" t="s">
        <v>6323</v>
      </c>
      <c r="GH87" s="88" t="s">
        <v>5898</v>
      </c>
      <c r="GI87" s="88" t="s">
        <v>6458</v>
      </c>
      <c r="GJ87" s="88" t="s">
        <v>5898</v>
      </c>
      <c r="GK87" s="88" t="s">
        <v>6324</v>
      </c>
      <c r="GL87" s="88" t="s">
        <v>5898</v>
      </c>
      <c r="GM87" s="88" t="s">
        <v>6540</v>
      </c>
      <c r="GN87" s="88" t="s">
        <v>5898</v>
      </c>
      <c r="GO87" s="88" t="s">
        <v>6005</v>
      </c>
      <c r="GP87" s="88" t="s">
        <v>5898</v>
      </c>
      <c r="GQ87" s="88" t="s">
        <v>6632</v>
      </c>
      <c r="GR87" s="88" t="s">
        <v>5898</v>
      </c>
      <c r="GS87" s="88" t="s">
        <v>6144</v>
      </c>
      <c r="GT87" s="88" t="s">
        <v>5898</v>
      </c>
      <c r="GU87" s="88" t="s">
        <v>6445</v>
      </c>
      <c r="GV87" s="88" t="s">
        <v>5898</v>
      </c>
      <c r="GW87" s="88" t="s">
        <v>6206</v>
      </c>
      <c r="GX87" s="88" t="s">
        <v>5898</v>
      </c>
      <c r="GY87" s="88" t="s">
        <v>6533</v>
      </c>
      <c r="GZ87" s="88" t="s">
        <v>5898</v>
      </c>
      <c r="HA87" s="88" t="s">
        <v>6325</v>
      </c>
      <c r="HB87" s="88" t="s">
        <v>5898</v>
      </c>
      <c r="HC87" s="88" t="s">
        <v>6639</v>
      </c>
      <c r="HD87" s="88" t="s">
        <v>5898</v>
      </c>
      <c r="HE87" s="88" t="s">
        <v>6313</v>
      </c>
      <c r="HF87" s="88" t="s">
        <v>5898</v>
      </c>
      <c r="HG87" s="88" t="s">
        <v>6424</v>
      </c>
      <c r="HH87" s="88" t="s">
        <v>5898</v>
      </c>
      <c r="HI87" s="88" t="s">
        <v>6326</v>
      </c>
      <c r="HJ87" s="88" t="s">
        <v>5898</v>
      </c>
      <c r="HK87" s="88" t="s">
        <v>6623</v>
      </c>
      <c r="HL87" s="88" t="s">
        <v>5898</v>
      </c>
      <c r="HM87" s="89">
        <v>6.07</v>
      </c>
      <c r="HN87" s="90" t="s">
        <v>5898</v>
      </c>
      <c r="HO87" s="90">
        <v>8.93</v>
      </c>
      <c r="HP87" s="90" t="s">
        <v>5898</v>
      </c>
      <c r="HQ87" s="90">
        <v>6.32</v>
      </c>
      <c r="HR87" s="90" t="s">
        <v>5898</v>
      </c>
      <c r="HS87" s="90">
        <v>3.3</v>
      </c>
      <c r="HT87" s="90" t="s">
        <v>5898</v>
      </c>
      <c r="HU87" s="90">
        <v>3.63</v>
      </c>
      <c r="HV87" s="90" t="s">
        <v>5898</v>
      </c>
      <c r="HW87" s="90">
        <v>6.93</v>
      </c>
      <c r="HX87" s="90" t="s">
        <v>5898</v>
      </c>
      <c r="HY87" s="90">
        <v>7.48</v>
      </c>
      <c r="HZ87" s="90" t="s">
        <v>5898</v>
      </c>
      <c r="IA87" s="90">
        <v>8.01</v>
      </c>
      <c r="IB87" s="90" t="s">
        <v>5898</v>
      </c>
      <c r="IC87" s="90">
        <v>7.14</v>
      </c>
      <c r="ID87" s="90" t="s">
        <v>5898</v>
      </c>
      <c r="IE87" s="90">
        <v>9.7100000000000009</v>
      </c>
      <c r="IF87" s="90" t="s">
        <v>5898</v>
      </c>
      <c r="IG87" s="90">
        <v>10.93</v>
      </c>
      <c r="IH87" s="90" t="s">
        <v>5898</v>
      </c>
      <c r="II87" s="90">
        <v>7.6</v>
      </c>
      <c r="IJ87" s="90" t="s">
        <v>5898</v>
      </c>
      <c r="IK87" s="90">
        <v>10.07</v>
      </c>
      <c r="IL87" s="90" t="s">
        <v>5898</v>
      </c>
      <c r="IM87" s="90">
        <v>9.89</v>
      </c>
      <c r="IN87" s="90" t="s">
        <v>5898</v>
      </c>
      <c r="IO87" s="90">
        <v>5.15</v>
      </c>
      <c r="IP87" s="90" t="s">
        <v>5898</v>
      </c>
      <c r="IQ87" s="90">
        <v>11.93</v>
      </c>
      <c r="IR87" s="90" t="s">
        <v>5898</v>
      </c>
      <c r="IS87" s="90">
        <v>17.77</v>
      </c>
      <c r="IT87" s="90" t="s">
        <v>5898</v>
      </c>
      <c r="IU87" s="90">
        <v>12.27</v>
      </c>
      <c r="IV87" s="90" t="s">
        <v>5898</v>
      </c>
      <c r="IW87" s="90">
        <v>4.83</v>
      </c>
      <c r="IX87" s="90" t="s">
        <v>5898</v>
      </c>
      <c r="IY87" s="90">
        <v>4.8</v>
      </c>
      <c r="IZ87" s="103" t="s">
        <v>5898</v>
      </c>
      <c r="JA87" s="50">
        <v>0.2</v>
      </c>
      <c r="JB87" s="40" t="s">
        <v>5898</v>
      </c>
      <c r="JC87" s="40" t="s">
        <v>5898</v>
      </c>
      <c r="JD87" s="40" t="s">
        <v>5898</v>
      </c>
      <c r="JE87" s="40">
        <v>0.2</v>
      </c>
      <c r="JF87" s="40" t="s">
        <v>5898</v>
      </c>
      <c r="JG87" s="40" t="s">
        <v>5898</v>
      </c>
      <c r="JH87" s="40" t="s">
        <v>5898</v>
      </c>
      <c r="JI87" s="40">
        <v>0.2</v>
      </c>
      <c r="JJ87" s="40" t="s">
        <v>5898</v>
      </c>
      <c r="JK87" s="40">
        <v>0.1</v>
      </c>
      <c r="JL87" s="40" t="s">
        <v>5898</v>
      </c>
      <c r="JM87" s="40" t="s">
        <v>5898</v>
      </c>
      <c r="JN87" s="40" t="s">
        <v>5898</v>
      </c>
      <c r="JO87" s="40">
        <v>0.25</v>
      </c>
      <c r="JP87" s="40" t="s">
        <v>5898</v>
      </c>
      <c r="JQ87" s="40">
        <v>0.2</v>
      </c>
      <c r="JR87" s="40" t="s">
        <v>5898</v>
      </c>
      <c r="JS87" s="40" t="s">
        <v>5898</v>
      </c>
      <c r="JT87" s="40" t="s">
        <v>5898</v>
      </c>
      <c r="JU87" s="40">
        <v>0.1</v>
      </c>
      <c r="JV87" s="40" t="s">
        <v>5898</v>
      </c>
      <c r="JW87" s="40">
        <v>0</v>
      </c>
      <c r="JX87" s="40" t="s">
        <v>5898</v>
      </c>
      <c r="JY87" s="40">
        <v>0.16</v>
      </c>
      <c r="JZ87" s="40" t="s">
        <v>5898</v>
      </c>
      <c r="KA87" s="40" t="s">
        <v>5898</v>
      </c>
      <c r="KB87" s="40" t="s">
        <v>5898</v>
      </c>
      <c r="KC87" s="40">
        <v>0.12</v>
      </c>
      <c r="KD87" s="40" t="s">
        <v>5898</v>
      </c>
      <c r="KE87" s="40" t="s">
        <v>5898</v>
      </c>
      <c r="KF87" s="40" t="s">
        <v>5898</v>
      </c>
      <c r="KG87" s="40">
        <v>0.2</v>
      </c>
      <c r="KH87" s="40" t="s">
        <v>5898</v>
      </c>
      <c r="KI87" s="40">
        <v>0</v>
      </c>
      <c r="KJ87" s="40" t="s">
        <v>5898</v>
      </c>
      <c r="KK87" s="40">
        <v>0.15</v>
      </c>
      <c r="KL87" s="40" t="s">
        <v>5898</v>
      </c>
      <c r="KM87" s="40" t="s">
        <v>5898</v>
      </c>
      <c r="KN87" s="40" t="s">
        <v>5898</v>
      </c>
    </row>
    <row r="88" spans="1:300" x14ac:dyDescent="0.15">
      <c r="A88" s="53">
        <f>'2015年报分红率'!T90</f>
        <v>85</v>
      </c>
      <c r="B88" s="40" t="str">
        <f>'2015年报分红率'!U90</f>
        <v>600585.SH</v>
      </c>
      <c r="C88" s="40" t="str">
        <f>'2015年报分红率'!V90</f>
        <v>海螺水泥</v>
      </c>
      <c r="D88" s="40" t="str">
        <f>[1]!EM_S_IPO_LISTEDDATE(B88)</f>
        <v>2002-02-07</v>
      </c>
      <c r="E88" s="166">
        <v>14</v>
      </c>
      <c r="F88" s="56">
        <v>34.67</v>
      </c>
      <c r="G88" s="56">
        <v>7.49</v>
      </c>
      <c r="H88" s="157">
        <v>9.2252668012691077E-3</v>
      </c>
      <c r="I88" s="158">
        <v>9.884784651139792E-3</v>
      </c>
      <c r="J88" s="159">
        <v>8.4738682868013403E-3</v>
      </c>
      <c r="K88" s="154">
        <v>1.0799999999999998</v>
      </c>
      <c r="L88" s="155" t="s">
        <v>5898</v>
      </c>
      <c r="M88" s="155" t="s">
        <v>5898</v>
      </c>
      <c r="N88" s="155" t="s">
        <v>5898</v>
      </c>
      <c r="O88" s="155">
        <v>0.99359999999999993</v>
      </c>
      <c r="P88" s="155" t="s">
        <v>5898</v>
      </c>
      <c r="Q88" s="155" t="s">
        <v>5898</v>
      </c>
      <c r="R88" s="155" t="s">
        <v>5898</v>
      </c>
      <c r="S88" s="155">
        <v>0.43199999999999994</v>
      </c>
      <c r="T88" s="155" t="s">
        <v>5898</v>
      </c>
      <c r="U88" s="155" t="s">
        <v>5898</v>
      </c>
      <c r="V88" s="155" t="s">
        <v>5898</v>
      </c>
      <c r="W88" s="155">
        <v>0.12959999999999997</v>
      </c>
      <c r="X88" s="155" t="s">
        <v>5898</v>
      </c>
      <c r="Y88" s="155" t="s">
        <v>5898</v>
      </c>
      <c r="Z88" s="155" t="s">
        <v>5898</v>
      </c>
      <c r="AA88" s="155">
        <v>0.1512</v>
      </c>
      <c r="AB88" s="155" t="s">
        <v>5898</v>
      </c>
      <c r="AC88" s="155" t="s">
        <v>5898</v>
      </c>
      <c r="AD88" s="155" t="s">
        <v>5898</v>
      </c>
      <c r="AE88" s="155">
        <v>0</v>
      </c>
      <c r="AF88" s="155" t="s">
        <v>5898</v>
      </c>
      <c r="AG88" s="155" t="s">
        <v>5898</v>
      </c>
      <c r="AH88" s="155" t="s">
        <v>5898</v>
      </c>
      <c r="AI88" s="155">
        <v>0</v>
      </c>
      <c r="AJ88" s="155" t="s">
        <v>5898</v>
      </c>
      <c r="AK88" s="155" t="s">
        <v>5898</v>
      </c>
      <c r="AL88" s="155" t="s">
        <v>5898</v>
      </c>
      <c r="AM88" s="155">
        <v>0.24</v>
      </c>
      <c r="AN88" s="155" t="s">
        <v>5898</v>
      </c>
      <c r="AO88" s="155" t="s">
        <v>5898</v>
      </c>
      <c r="AP88" s="155" t="s">
        <v>5898</v>
      </c>
      <c r="AQ88" s="155">
        <v>7.1999999999999995E-2</v>
      </c>
      <c r="AR88" s="155" t="s">
        <v>5898</v>
      </c>
      <c r="AS88" s="155" t="s">
        <v>5898</v>
      </c>
      <c r="AT88" s="155" t="s">
        <v>5898</v>
      </c>
      <c r="AU88" s="155">
        <v>0.1</v>
      </c>
      <c r="AV88" s="155" t="s">
        <v>5898</v>
      </c>
      <c r="AW88" s="155" t="s">
        <v>5898</v>
      </c>
      <c r="AX88" s="140" t="s">
        <v>5898</v>
      </c>
      <c r="AY88" s="154">
        <v>4.3199999999999994</v>
      </c>
      <c r="AZ88" s="155">
        <v>4.3199999999999994</v>
      </c>
      <c r="BA88" s="155">
        <v>4.3199999999999994</v>
      </c>
      <c r="BB88" s="155">
        <v>4.3199999999999994</v>
      </c>
      <c r="BC88" s="155">
        <v>4.3199999999999994</v>
      </c>
      <c r="BD88" s="155">
        <v>4.3199999999999994</v>
      </c>
      <c r="BE88" s="155">
        <v>4.3199999999999994</v>
      </c>
      <c r="BF88" s="155">
        <v>4.3199999999999994</v>
      </c>
      <c r="BG88" s="155">
        <v>4.3199999999999994</v>
      </c>
      <c r="BH88" s="155">
        <v>4.3199999999999994</v>
      </c>
      <c r="BI88" s="155">
        <v>4.3199999999999994</v>
      </c>
      <c r="BJ88" s="155">
        <v>4.3199999999999994</v>
      </c>
      <c r="BK88" s="155">
        <v>4.3199999999999994</v>
      </c>
      <c r="BL88" s="155">
        <v>4.3199999999999994</v>
      </c>
      <c r="BM88" s="155">
        <v>4.3199999999999994</v>
      </c>
      <c r="BN88" s="155">
        <v>4.3199999999999994</v>
      </c>
      <c r="BO88" s="155">
        <v>4.3199999999999994</v>
      </c>
      <c r="BP88" s="155">
        <v>4.3199999999999994</v>
      </c>
      <c r="BQ88" s="155">
        <v>4.3199999999999994</v>
      </c>
      <c r="BR88" s="155">
        <v>4.3199999999999994</v>
      </c>
      <c r="BS88" s="155">
        <v>4.3199999999999994</v>
      </c>
      <c r="BT88" s="155">
        <v>4.3199999999999994</v>
      </c>
      <c r="BU88" s="155">
        <v>4.3199999999999994</v>
      </c>
      <c r="BV88" s="155">
        <v>4.3199999999999994</v>
      </c>
      <c r="BW88" s="155">
        <v>3.5999999999999996</v>
      </c>
      <c r="BX88" s="155">
        <v>3.5999999999999996</v>
      </c>
      <c r="BY88" s="155">
        <v>3.5999999999999996</v>
      </c>
      <c r="BZ88" s="155">
        <v>3.5999999999999996</v>
      </c>
      <c r="CA88" s="155">
        <v>2.4</v>
      </c>
      <c r="CB88" s="155">
        <v>2.4</v>
      </c>
      <c r="CC88" s="155">
        <v>2.4</v>
      </c>
      <c r="CD88" s="155">
        <v>2.4</v>
      </c>
      <c r="CE88" s="155">
        <v>1.2</v>
      </c>
      <c r="CF88" s="155">
        <v>1.2</v>
      </c>
      <c r="CG88" s="155">
        <v>1.2</v>
      </c>
      <c r="CH88" s="155">
        <v>1.2</v>
      </c>
      <c r="CI88" s="155">
        <v>1</v>
      </c>
      <c r="CJ88" s="155">
        <v>1</v>
      </c>
      <c r="CK88" s="155">
        <v>1</v>
      </c>
      <c r="CL88" s="156">
        <v>1</v>
      </c>
      <c r="CM88" s="145" t="s">
        <v>5898</v>
      </c>
      <c r="CN88" s="146" t="s">
        <v>5898</v>
      </c>
      <c r="CO88" s="146" t="s">
        <v>5898</v>
      </c>
      <c r="CP88" s="146" t="s">
        <v>5898</v>
      </c>
      <c r="CQ88" s="146" t="s">
        <v>5898</v>
      </c>
      <c r="CR88" s="146" t="s">
        <v>5898</v>
      </c>
      <c r="CS88" s="146" t="s">
        <v>5898</v>
      </c>
      <c r="CT88" s="146" t="s">
        <v>5898</v>
      </c>
      <c r="CU88" s="146" t="s">
        <v>5898</v>
      </c>
      <c r="CV88" s="146" t="s">
        <v>5898</v>
      </c>
      <c r="CW88" s="146" t="s">
        <v>5898</v>
      </c>
      <c r="CX88" s="146" t="s">
        <v>5898</v>
      </c>
      <c r="CY88" s="146" t="s">
        <v>5898</v>
      </c>
      <c r="CZ88" s="146" t="s">
        <v>5898</v>
      </c>
      <c r="DA88" s="146" t="s">
        <v>5898</v>
      </c>
      <c r="DB88" s="146" t="s">
        <v>5898</v>
      </c>
      <c r="DC88" s="146" t="s">
        <v>5898</v>
      </c>
      <c r="DD88" s="146" t="s">
        <v>5898</v>
      </c>
      <c r="DE88" s="146" t="s">
        <v>5898</v>
      </c>
      <c r="DF88" s="146" t="s">
        <v>5898</v>
      </c>
      <c r="DG88" s="146" t="s">
        <v>5898</v>
      </c>
      <c r="DH88" s="146" t="s">
        <v>5898</v>
      </c>
      <c r="DI88" s="146" t="s">
        <v>5898</v>
      </c>
      <c r="DJ88" s="146" t="s">
        <v>5898</v>
      </c>
      <c r="DK88" s="146">
        <v>0.2</v>
      </c>
      <c r="DL88" s="146" t="s">
        <v>5898</v>
      </c>
      <c r="DM88" s="146" t="s">
        <v>5898</v>
      </c>
      <c r="DN88" s="146" t="s">
        <v>5898</v>
      </c>
      <c r="DO88" s="146">
        <v>0.5</v>
      </c>
      <c r="DP88" s="146" t="s">
        <v>5898</v>
      </c>
      <c r="DQ88" s="146" t="s">
        <v>5898</v>
      </c>
      <c r="DR88" s="146" t="s">
        <v>5898</v>
      </c>
      <c r="DS88" s="146">
        <v>1</v>
      </c>
      <c r="DT88" s="146" t="s">
        <v>5898</v>
      </c>
      <c r="DU88" s="146" t="s">
        <v>5898</v>
      </c>
      <c r="DV88" s="146" t="s">
        <v>5898</v>
      </c>
      <c r="DW88" s="146">
        <v>0.2</v>
      </c>
      <c r="DX88" s="146" t="s">
        <v>5898</v>
      </c>
      <c r="DY88" s="146" t="s">
        <v>5898</v>
      </c>
      <c r="DZ88" s="147" t="s">
        <v>5898</v>
      </c>
      <c r="EA88" s="131">
        <v>2.793296089385475E-2</v>
      </c>
      <c r="EB88" s="135">
        <v>2.184235517568851E-2</v>
      </c>
      <c r="EC88" s="135">
        <v>1.2886597938144331E-2</v>
      </c>
      <c r="ED88" s="135">
        <v>5.1107325383304937E-3</v>
      </c>
      <c r="EE88" s="135">
        <v>6.3636363636363638E-3</v>
      </c>
      <c r="EF88" s="135">
        <v>0</v>
      </c>
      <c r="EG88" s="135">
        <v>0</v>
      </c>
      <c r="EH88" s="135">
        <v>6.5659881812212741E-3</v>
      </c>
      <c r="EI88" s="135">
        <v>1.152073732718894E-3</v>
      </c>
      <c r="EJ88" s="135">
        <v>2.8843380444188061E-3</v>
      </c>
      <c r="EK88" s="123">
        <v>2.793296089385475E-2</v>
      </c>
      <c r="EL88" s="124">
        <v>0</v>
      </c>
      <c r="EM88" s="124">
        <v>0</v>
      </c>
      <c r="EN88" s="124">
        <v>0</v>
      </c>
      <c r="EO88" s="124">
        <v>2.184235517568851E-2</v>
      </c>
      <c r="EP88" s="124">
        <v>0</v>
      </c>
      <c r="EQ88" s="124">
        <v>0</v>
      </c>
      <c r="ER88" s="124">
        <v>0</v>
      </c>
      <c r="ES88" s="124">
        <v>1.2886597938144331E-2</v>
      </c>
      <c r="ET88" s="124">
        <v>0</v>
      </c>
      <c r="EU88" s="124">
        <v>0</v>
      </c>
      <c r="EV88" s="124">
        <v>0</v>
      </c>
      <c r="EW88" s="124">
        <v>5.1107325383304937E-3</v>
      </c>
      <c r="EX88" s="124">
        <v>0</v>
      </c>
      <c r="EY88" s="124">
        <v>0</v>
      </c>
      <c r="EZ88" s="124">
        <v>0</v>
      </c>
      <c r="FA88" s="124">
        <v>6.3636363636363638E-3</v>
      </c>
      <c r="FB88" s="124">
        <v>0</v>
      </c>
      <c r="FC88" s="124">
        <v>0</v>
      </c>
      <c r="FD88" s="124">
        <v>0</v>
      </c>
      <c r="FE88" s="124">
        <v>0</v>
      </c>
      <c r="FF88" s="124">
        <v>0</v>
      </c>
      <c r="FG88" s="124">
        <v>0</v>
      </c>
      <c r="FH88" s="124">
        <v>0</v>
      </c>
      <c r="FI88" s="124">
        <v>0</v>
      </c>
      <c r="FJ88" s="124">
        <v>0</v>
      </c>
      <c r="FK88" s="124">
        <v>0</v>
      </c>
      <c r="FL88" s="124">
        <v>0</v>
      </c>
      <c r="FM88" s="124">
        <v>6.5659881812212741E-3</v>
      </c>
      <c r="FN88" s="124">
        <v>0</v>
      </c>
      <c r="FO88" s="124">
        <v>0</v>
      </c>
      <c r="FP88" s="124">
        <v>0</v>
      </c>
      <c r="FQ88" s="124">
        <v>1.152073732718894E-3</v>
      </c>
      <c r="FR88" s="124">
        <v>0</v>
      </c>
      <c r="FS88" s="124">
        <v>0</v>
      </c>
      <c r="FT88" s="124">
        <v>0</v>
      </c>
      <c r="FU88" s="124">
        <v>2.8843380444188061E-3</v>
      </c>
      <c r="FV88" s="124">
        <v>0</v>
      </c>
      <c r="FW88" s="124">
        <v>0</v>
      </c>
      <c r="FX88" s="125">
        <v>0</v>
      </c>
      <c r="FY88" s="50" t="s">
        <v>5944</v>
      </c>
      <c r="FZ88" s="88" t="s">
        <v>5898</v>
      </c>
      <c r="GA88" s="88" t="s">
        <v>6388</v>
      </c>
      <c r="GB88" s="88" t="s">
        <v>5898</v>
      </c>
      <c r="GC88" s="88" t="s">
        <v>6327</v>
      </c>
      <c r="GD88" s="88" t="s">
        <v>5898</v>
      </c>
      <c r="GE88" s="88" t="s">
        <v>6399</v>
      </c>
      <c r="GF88" s="88" t="s">
        <v>5898</v>
      </c>
      <c r="GG88" s="88" t="s">
        <v>6061</v>
      </c>
      <c r="GH88" s="88" t="s">
        <v>5898</v>
      </c>
      <c r="GI88" s="88" t="s">
        <v>6484</v>
      </c>
      <c r="GJ88" s="88" t="s">
        <v>5898</v>
      </c>
      <c r="GK88" s="88" t="s">
        <v>6328</v>
      </c>
      <c r="GL88" s="88" t="s">
        <v>5898</v>
      </c>
      <c r="GM88" s="88" t="s">
        <v>6401</v>
      </c>
      <c r="GN88" s="88" t="s">
        <v>5898</v>
      </c>
      <c r="GO88" s="88" t="s">
        <v>6020</v>
      </c>
      <c r="GP88" s="88" t="s">
        <v>5898</v>
      </c>
      <c r="GQ88" s="88" t="s">
        <v>6486</v>
      </c>
      <c r="GR88" s="88" t="s">
        <v>5898</v>
      </c>
      <c r="GS88" s="88" t="s">
        <v>6117</v>
      </c>
      <c r="GT88" s="88" t="s">
        <v>5898</v>
      </c>
      <c r="GU88" s="88" t="s">
        <v>6536</v>
      </c>
      <c r="GV88" s="88" t="s">
        <v>5898</v>
      </c>
      <c r="GW88" s="88" t="s">
        <v>5989</v>
      </c>
      <c r="GX88" s="88" t="s">
        <v>5898</v>
      </c>
      <c r="GY88" s="88" t="s">
        <v>6394</v>
      </c>
      <c r="GZ88" s="88" t="s">
        <v>5898</v>
      </c>
      <c r="HA88" s="88" t="s">
        <v>6119</v>
      </c>
      <c r="HB88" s="88" t="s">
        <v>5898</v>
      </c>
      <c r="HC88" s="88" t="s">
        <v>6453</v>
      </c>
      <c r="HD88" s="88" t="s">
        <v>5898</v>
      </c>
      <c r="HE88" s="88" t="s">
        <v>6329</v>
      </c>
      <c r="HF88" s="88" t="s">
        <v>5898</v>
      </c>
      <c r="HG88" s="88" t="s">
        <v>6559</v>
      </c>
      <c r="HH88" s="88" t="s">
        <v>5898</v>
      </c>
      <c r="HI88" s="88" t="s">
        <v>6237</v>
      </c>
      <c r="HJ88" s="88" t="s">
        <v>5898</v>
      </c>
      <c r="HK88" s="88" t="s">
        <v>6516</v>
      </c>
      <c r="HL88" s="88" t="s">
        <v>5898</v>
      </c>
      <c r="HM88" s="89">
        <v>8.9499999999999993</v>
      </c>
      <c r="HN88" s="90" t="s">
        <v>5898</v>
      </c>
      <c r="HO88" s="90">
        <v>16.66</v>
      </c>
      <c r="HP88" s="90" t="s">
        <v>5898</v>
      </c>
      <c r="HQ88" s="90">
        <v>10.53</v>
      </c>
      <c r="HR88" s="90" t="s">
        <v>5898</v>
      </c>
      <c r="HS88" s="90">
        <v>7.37</v>
      </c>
      <c r="HT88" s="90" t="s">
        <v>5898</v>
      </c>
      <c r="HU88" s="90">
        <v>7.76</v>
      </c>
      <c r="HV88" s="90" t="s">
        <v>5898</v>
      </c>
      <c r="HW88" s="90">
        <v>6.47</v>
      </c>
      <c r="HX88" s="90" t="s">
        <v>5898</v>
      </c>
      <c r="HY88" s="90">
        <v>5.87</v>
      </c>
      <c r="HZ88" s="90" t="s">
        <v>5898</v>
      </c>
      <c r="IA88" s="90">
        <v>6.09</v>
      </c>
      <c r="IB88" s="90" t="s">
        <v>5898</v>
      </c>
      <c r="IC88" s="90">
        <v>5.5</v>
      </c>
      <c r="ID88" s="90" t="s">
        <v>5898</v>
      </c>
      <c r="IE88" s="90">
        <v>6.42</v>
      </c>
      <c r="IF88" s="90" t="s">
        <v>5898</v>
      </c>
      <c r="IG88" s="90">
        <v>8.1</v>
      </c>
      <c r="IH88" s="90" t="s">
        <v>5898</v>
      </c>
      <c r="II88" s="90">
        <v>4.96</v>
      </c>
      <c r="IJ88" s="90" t="s">
        <v>5898</v>
      </c>
      <c r="IK88" s="90">
        <v>11.4</v>
      </c>
      <c r="IL88" s="90" t="s">
        <v>5898</v>
      </c>
      <c r="IM88" s="90">
        <v>11.83</v>
      </c>
      <c r="IN88" s="90" t="s">
        <v>5898</v>
      </c>
      <c r="IO88" s="90">
        <v>15.23</v>
      </c>
      <c r="IP88" s="90" t="s">
        <v>5898</v>
      </c>
      <c r="IQ88" s="90">
        <v>21.79</v>
      </c>
      <c r="IR88" s="90" t="s">
        <v>5898</v>
      </c>
      <c r="IS88" s="90">
        <v>52.08</v>
      </c>
      <c r="IT88" s="90" t="s">
        <v>5898</v>
      </c>
      <c r="IU88" s="90">
        <v>36.200000000000003</v>
      </c>
      <c r="IV88" s="90" t="s">
        <v>5898</v>
      </c>
      <c r="IW88" s="90">
        <v>34.67</v>
      </c>
      <c r="IX88" s="90" t="s">
        <v>5898</v>
      </c>
      <c r="IY88" s="90">
        <v>22.9</v>
      </c>
      <c r="IZ88" s="103" t="s">
        <v>5898</v>
      </c>
      <c r="JA88" s="50">
        <v>0.25</v>
      </c>
      <c r="JB88" s="40" t="s">
        <v>5898</v>
      </c>
      <c r="JC88" s="40" t="s">
        <v>5898</v>
      </c>
      <c r="JD88" s="40" t="s">
        <v>5898</v>
      </c>
      <c r="JE88" s="40">
        <v>0.23</v>
      </c>
      <c r="JF88" s="40" t="s">
        <v>5898</v>
      </c>
      <c r="JG88" s="40" t="s">
        <v>5898</v>
      </c>
      <c r="JH88" s="40" t="s">
        <v>5898</v>
      </c>
      <c r="JI88" s="40">
        <v>0.1</v>
      </c>
      <c r="JJ88" s="40" t="s">
        <v>5898</v>
      </c>
      <c r="JK88" s="40" t="s">
        <v>5898</v>
      </c>
      <c r="JL88" s="40" t="s">
        <v>5898</v>
      </c>
      <c r="JM88" s="40">
        <v>0.03</v>
      </c>
      <c r="JN88" s="40" t="s">
        <v>5898</v>
      </c>
      <c r="JO88" s="40" t="s">
        <v>5898</v>
      </c>
      <c r="JP88" s="40" t="s">
        <v>5898</v>
      </c>
      <c r="JQ88" s="40">
        <v>3.5000000000000003E-2</v>
      </c>
      <c r="JR88" s="40" t="s">
        <v>5898</v>
      </c>
      <c r="JS88" s="40" t="s">
        <v>5898</v>
      </c>
      <c r="JT88" s="40" t="s">
        <v>5898</v>
      </c>
      <c r="JU88" s="40">
        <v>0</v>
      </c>
      <c r="JV88" s="40" t="s">
        <v>5898</v>
      </c>
      <c r="JW88" s="40" t="s">
        <v>5898</v>
      </c>
      <c r="JX88" s="40" t="s">
        <v>5898</v>
      </c>
      <c r="JY88" s="40">
        <v>0</v>
      </c>
      <c r="JZ88" s="40" t="s">
        <v>5898</v>
      </c>
      <c r="KA88" s="40" t="s">
        <v>5898</v>
      </c>
      <c r="KB88" s="40" t="s">
        <v>5898</v>
      </c>
      <c r="KC88" s="40">
        <v>0.1</v>
      </c>
      <c r="KD88" s="40" t="s">
        <v>5898</v>
      </c>
      <c r="KE88" s="40" t="s">
        <v>5898</v>
      </c>
      <c r="KF88" s="40" t="s">
        <v>5898</v>
      </c>
      <c r="KG88" s="40">
        <v>0.06</v>
      </c>
      <c r="KH88" s="40" t="s">
        <v>5898</v>
      </c>
      <c r="KI88" s="40" t="s">
        <v>5898</v>
      </c>
      <c r="KJ88" s="40" t="s">
        <v>5898</v>
      </c>
      <c r="KK88" s="40">
        <v>0.1</v>
      </c>
      <c r="KL88" s="40" t="s">
        <v>5898</v>
      </c>
      <c r="KM88" s="40" t="s">
        <v>5898</v>
      </c>
      <c r="KN88" s="40" t="s">
        <v>5898</v>
      </c>
    </row>
    <row r="89" spans="1:300" x14ac:dyDescent="0.15">
      <c r="A89" s="53">
        <f>'2015年报分红率'!T91</f>
        <v>86</v>
      </c>
      <c r="B89" s="40" t="str">
        <f>'2015年报分红率'!U91</f>
        <v>600598.SH</v>
      </c>
      <c r="C89" s="40" t="str">
        <f>'2015年报分红率'!V91</f>
        <v>北大荒</v>
      </c>
      <c r="D89" s="40" t="str">
        <f>[1]!EM_S_IPO_LISTEDDATE(B89)</f>
        <v>2002-03-29</v>
      </c>
      <c r="E89" s="166">
        <v>14</v>
      </c>
      <c r="F89" s="56">
        <v>30</v>
      </c>
      <c r="G89" s="56">
        <v>16.989999999999998</v>
      </c>
      <c r="H89" s="157">
        <v>2.513333333333333E-2</v>
      </c>
      <c r="I89" s="158">
        <v>1.4793015499313319E-2</v>
      </c>
      <c r="J89" s="159">
        <v>1.4649949873622475E-2</v>
      </c>
      <c r="K89" s="154">
        <v>1.29</v>
      </c>
      <c r="L89" s="155" t="s">
        <v>5898</v>
      </c>
      <c r="M89" s="155" t="s">
        <v>5898</v>
      </c>
      <c r="N89" s="155" t="s">
        <v>5898</v>
      </c>
      <c r="O89" s="155">
        <v>1.9500000000000002</v>
      </c>
      <c r="P89" s="155" t="s">
        <v>5898</v>
      </c>
      <c r="Q89" s="155" t="s">
        <v>5898</v>
      </c>
      <c r="R89" s="155" t="s">
        <v>5898</v>
      </c>
      <c r="S89" s="155">
        <v>1.0499999999999998</v>
      </c>
      <c r="T89" s="155" t="s">
        <v>5898</v>
      </c>
      <c r="U89" s="155" t="s">
        <v>5898</v>
      </c>
      <c r="V89" s="155" t="s">
        <v>5898</v>
      </c>
      <c r="W89" s="155">
        <v>0.75</v>
      </c>
      <c r="X89" s="155" t="s">
        <v>5898</v>
      </c>
      <c r="Y89" s="155">
        <v>0</v>
      </c>
      <c r="Z89" s="155" t="s">
        <v>5898</v>
      </c>
      <c r="AA89" s="155">
        <v>1.0499999999999998</v>
      </c>
      <c r="AB89" s="155" t="s">
        <v>5898</v>
      </c>
      <c r="AC89" s="155" t="s">
        <v>5898</v>
      </c>
      <c r="AD89" s="155" t="s">
        <v>5898</v>
      </c>
      <c r="AE89" s="155">
        <v>0.6</v>
      </c>
      <c r="AF89" s="155" t="s">
        <v>5898</v>
      </c>
      <c r="AG89" s="155" t="s">
        <v>5898</v>
      </c>
      <c r="AH89" s="155" t="s">
        <v>5898</v>
      </c>
      <c r="AI89" s="155">
        <v>0.35</v>
      </c>
      <c r="AJ89" s="155" t="s">
        <v>5898</v>
      </c>
      <c r="AK89" s="155" t="s">
        <v>5898</v>
      </c>
      <c r="AL89" s="155" t="s">
        <v>5898</v>
      </c>
      <c r="AM89" s="155">
        <v>0.3</v>
      </c>
      <c r="AN89" s="155" t="s">
        <v>5898</v>
      </c>
      <c r="AO89" s="155" t="s">
        <v>5898</v>
      </c>
      <c r="AP89" s="155" t="s">
        <v>5898</v>
      </c>
      <c r="AQ89" s="155">
        <v>0</v>
      </c>
      <c r="AR89" s="155" t="s">
        <v>5898</v>
      </c>
      <c r="AS89" s="155" t="s">
        <v>5898</v>
      </c>
      <c r="AT89" s="155" t="s">
        <v>5898</v>
      </c>
      <c r="AU89" s="155">
        <v>0.2</v>
      </c>
      <c r="AV89" s="155" t="s">
        <v>5898</v>
      </c>
      <c r="AW89" s="155" t="s">
        <v>5898</v>
      </c>
      <c r="AX89" s="140" t="s">
        <v>5898</v>
      </c>
      <c r="AY89" s="154">
        <v>3</v>
      </c>
      <c r="AZ89" s="155">
        <v>3</v>
      </c>
      <c r="BA89" s="155">
        <v>3</v>
      </c>
      <c r="BB89" s="155">
        <v>3</v>
      </c>
      <c r="BC89" s="155">
        <v>3</v>
      </c>
      <c r="BD89" s="155">
        <v>3</v>
      </c>
      <c r="BE89" s="155">
        <v>3</v>
      </c>
      <c r="BF89" s="155">
        <v>3</v>
      </c>
      <c r="BG89" s="155">
        <v>3</v>
      </c>
      <c r="BH89" s="155">
        <v>3</v>
      </c>
      <c r="BI89" s="155">
        <v>3</v>
      </c>
      <c r="BJ89" s="155">
        <v>3</v>
      </c>
      <c r="BK89" s="155">
        <v>3</v>
      </c>
      <c r="BL89" s="155">
        <v>3</v>
      </c>
      <c r="BM89" s="155">
        <v>3</v>
      </c>
      <c r="BN89" s="155">
        <v>3</v>
      </c>
      <c r="BO89" s="155">
        <v>3</v>
      </c>
      <c r="BP89" s="155">
        <v>3</v>
      </c>
      <c r="BQ89" s="155">
        <v>3</v>
      </c>
      <c r="BR89" s="155">
        <v>3</v>
      </c>
      <c r="BS89" s="155">
        <v>2</v>
      </c>
      <c r="BT89" s="155">
        <v>2</v>
      </c>
      <c r="BU89" s="155">
        <v>2</v>
      </c>
      <c r="BV89" s="155">
        <v>2</v>
      </c>
      <c r="BW89" s="155">
        <v>1</v>
      </c>
      <c r="BX89" s="155">
        <v>1</v>
      </c>
      <c r="BY89" s="155">
        <v>1</v>
      </c>
      <c r="BZ89" s="155">
        <v>1</v>
      </c>
      <c r="CA89" s="155">
        <v>1</v>
      </c>
      <c r="CB89" s="155">
        <v>1</v>
      </c>
      <c r="CC89" s="155">
        <v>1</v>
      </c>
      <c r="CD89" s="155">
        <v>1</v>
      </c>
      <c r="CE89" s="155">
        <v>1</v>
      </c>
      <c r="CF89" s="155">
        <v>1</v>
      </c>
      <c r="CG89" s="155">
        <v>1</v>
      </c>
      <c r="CH89" s="155">
        <v>1</v>
      </c>
      <c r="CI89" s="155">
        <v>1</v>
      </c>
      <c r="CJ89" s="155">
        <v>1</v>
      </c>
      <c r="CK89" s="155">
        <v>1</v>
      </c>
      <c r="CL89" s="156">
        <v>1</v>
      </c>
      <c r="CM89" s="145" t="s">
        <v>5898</v>
      </c>
      <c r="CN89" s="146" t="s">
        <v>5898</v>
      </c>
      <c r="CO89" s="146" t="s">
        <v>5898</v>
      </c>
      <c r="CP89" s="146" t="s">
        <v>5898</v>
      </c>
      <c r="CQ89" s="146" t="s">
        <v>5898</v>
      </c>
      <c r="CR89" s="146" t="s">
        <v>5898</v>
      </c>
      <c r="CS89" s="146" t="s">
        <v>5898</v>
      </c>
      <c r="CT89" s="146" t="s">
        <v>5898</v>
      </c>
      <c r="CU89" s="146" t="s">
        <v>5898</v>
      </c>
      <c r="CV89" s="146" t="s">
        <v>5898</v>
      </c>
      <c r="CW89" s="146" t="s">
        <v>5898</v>
      </c>
      <c r="CX89" s="146" t="s">
        <v>5898</v>
      </c>
      <c r="CY89" s="146" t="s">
        <v>5898</v>
      </c>
      <c r="CZ89" s="146" t="s">
        <v>5898</v>
      </c>
      <c r="DA89" s="146" t="s">
        <v>5898</v>
      </c>
      <c r="DB89" s="146" t="s">
        <v>5898</v>
      </c>
      <c r="DC89" s="146" t="s">
        <v>5898</v>
      </c>
      <c r="DD89" s="146" t="s">
        <v>5898</v>
      </c>
      <c r="DE89" s="146" t="s">
        <v>5898</v>
      </c>
      <c r="DF89" s="146" t="s">
        <v>5898</v>
      </c>
      <c r="DG89" s="146">
        <v>0.5</v>
      </c>
      <c r="DH89" s="146" t="s">
        <v>5898</v>
      </c>
      <c r="DI89" s="146" t="s">
        <v>5898</v>
      </c>
      <c r="DJ89" s="146" t="s">
        <v>5898</v>
      </c>
      <c r="DK89" s="146">
        <v>1</v>
      </c>
      <c r="DL89" s="146" t="s">
        <v>5898</v>
      </c>
      <c r="DM89" s="146" t="s">
        <v>5898</v>
      </c>
      <c r="DN89" s="146" t="s">
        <v>5898</v>
      </c>
      <c r="DO89" s="146" t="s">
        <v>5898</v>
      </c>
      <c r="DP89" s="146" t="s">
        <v>5898</v>
      </c>
      <c r="DQ89" s="146" t="s">
        <v>5898</v>
      </c>
      <c r="DR89" s="146" t="s">
        <v>5898</v>
      </c>
      <c r="DS89" s="146" t="s">
        <v>5898</v>
      </c>
      <c r="DT89" s="146" t="s">
        <v>5898</v>
      </c>
      <c r="DU89" s="146" t="s">
        <v>5898</v>
      </c>
      <c r="DV89" s="146" t="s">
        <v>5898</v>
      </c>
      <c r="DW89" s="146" t="s">
        <v>5898</v>
      </c>
      <c r="DX89" s="146" t="s">
        <v>5898</v>
      </c>
      <c r="DY89" s="146" t="s">
        <v>5898</v>
      </c>
      <c r="DZ89" s="147" t="s">
        <v>5898</v>
      </c>
      <c r="EA89" s="131">
        <v>2.5146198830409354E-2</v>
      </c>
      <c r="EB89" s="135">
        <v>2.9438405797101452E-2</v>
      </c>
      <c r="EC89" s="135">
        <v>2.0636792452830188E-2</v>
      </c>
      <c r="ED89" s="135">
        <v>1.3550135501355014E-2</v>
      </c>
      <c r="EE89" s="135">
        <v>2.2364217252396165E-2</v>
      </c>
      <c r="EF89" s="135">
        <v>1.0107816711590296E-2</v>
      </c>
      <c r="EG89" s="135">
        <v>7.0196550340954665E-3</v>
      </c>
      <c r="EH89" s="135">
        <v>1.1569610489780177E-2</v>
      </c>
      <c r="EI89" s="135">
        <v>0</v>
      </c>
      <c r="EJ89" s="135">
        <v>6.6666666666666671E-3</v>
      </c>
      <c r="EK89" s="123">
        <v>2.5146198830409354E-2</v>
      </c>
      <c r="EL89" s="124">
        <v>0</v>
      </c>
      <c r="EM89" s="124">
        <v>0</v>
      </c>
      <c r="EN89" s="124">
        <v>0</v>
      </c>
      <c r="EO89" s="124">
        <v>2.9438405797101452E-2</v>
      </c>
      <c r="EP89" s="124">
        <v>0</v>
      </c>
      <c r="EQ89" s="124">
        <v>0</v>
      </c>
      <c r="ER89" s="124">
        <v>0</v>
      </c>
      <c r="ES89" s="124">
        <v>2.0636792452830188E-2</v>
      </c>
      <c r="ET89" s="124">
        <v>0</v>
      </c>
      <c r="EU89" s="124">
        <v>0</v>
      </c>
      <c r="EV89" s="124">
        <v>0</v>
      </c>
      <c r="EW89" s="124">
        <v>1.3550135501355014E-2</v>
      </c>
      <c r="EX89" s="124">
        <v>0</v>
      </c>
      <c r="EY89" s="124">
        <v>0</v>
      </c>
      <c r="EZ89" s="124">
        <v>0</v>
      </c>
      <c r="FA89" s="124">
        <v>2.2364217252396165E-2</v>
      </c>
      <c r="FB89" s="124">
        <v>0</v>
      </c>
      <c r="FC89" s="124">
        <v>0</v>
      </c>
      <c r="FD89" s="124">
        <v>0</v>
      </c>
      <c r="FE89" s="124">
        <v>1.0107816711590296E-2</v>
      </c>
      <c r="FF89" s="124">
        <v>0</v>
      </c>
      <c r="FG89" s="124">
        <v>0</v>
      </c>
      <c r="FH89" s="124">
        <v>0</v>
      </c>
      <c r="FI89" s="124">
        <v>7.0196550340954665E-3</v>
      </c>
      <c r="FJ89" s="124">
        <v>0</v>
      </c>
      <c r="FK89" s="124">
        <v>0</v>
      </c>
      <c r="FL89" s="124">
        <v>0</v>
      </c>
      <c r="FM89" s="124">
        <v>1.1569610489780177E-2</v>
      </c>
      <c r="FN89" s="124">
        <v>0</v>
      </c>
      <c r="FO89" s="124">
        <v>0</v>
      </c>
      <c r="FP89" s="124">
        <v>0</v>
      </c>
      <c r="FQ89" s="124">
        <v>0</v>
      </c>
      <c r="FR89" s="124">
        <v>0</v>
      </c>
      <c r="FS89" s="124">
        <v>0</v>
      </c>
      <c r="FT89" s="124">
        <v>0</v>
      </c>
      <c r="FU89" s="124">
        <v>6.6666666666666671E-3</v>
      </c>
      <c r="FV89" s="124">
        <v>0</v>
      </c>
      <c r="FW89" s="124">
        <v>0</v>
      </c>
      <c r="FX89" s="125">
        <v>0</v>
      </c>
      <c r="FY89" s="50" t="s">
        <v>5938</v>
      </c>
      <c r="FZ89" s="88" t="s">
        <v>5898</v>
      </c>
      <c r="GA89" s="88" t="s">
        <v>6493</v>
      </c>
      <c r="GB89" s="88" t="s">
        <v>5898</v>
      </c>
      <c r="GC89" s="88" t="s">
        <v>6330</v>
      </c>
      <c r="GD89" s="88" t="s">
        <v>5898</v>
      </c>
      <c r="GE89" s="88" t="s">
        <v>6409</v>
      </c>
      <c r="GF89" s="88" t="s">
        <v>5898</v>
      </c>
      <c r="GG89" s="88" t="s">
        <v>5985</v>
      </c>
      <c r="GH89" s="88" t="s">
        <v>5898</v>
      </c>
      <c r="GI89" s="88" t="s">
        <v>6410</v>
      </c>
      <c r="GJ89" s="88" t="s">
        <v>5898</v>
      </c>
      <c r="GK89" s="88" t="s">
        <v>6062</v>
      </c>
      <c r="GL89" s="88" t="s">
        <v>5898</v>
      </c>
      <c r="GM89" s="88" t="s">
        <v>6480</v>
      </c>
      <c r="GN89" s="88" t="s">
        <v>5898</v>
      </c>
      <c r="GO89" s="88" t="s">
        <v>5987</v>
      </c>
      <c r="GP89" s="88" t="s">
        <v>5898</v>
      </c>
      <c r="GQ89" s="88" t="s">
        <v>6521</v>
      </c>
      <c r="GR89" s="88" t="s">
        <v>5898</v>
      </c>
      <c r="GS89" s="88" t="s">
        <v>6006</v>
      </c>
      <c r="GT89" s="88" t="s">
        <v>5898</v>
      </c>
      <c r="GU89" s="88" t="s">
        <v>6494</v>
      </c>
      <c r="GV89" s="88" t="s">
        <v>5898</v>
      </c>
      <c r="GW89" s="88" t="s">
        <v>5989</v>
      </c>
      <c r="GX89" s="88" t="s">
        <v>5898</v>
      </c>
      <c r="GY89" s="88" t="s">
        <v>6414</v>
      </c>
      <c r="GZ89" s="88" t="s">
        <v>5898</v>
      </c>
      <c r="HA89" s="88" t="s">
        <v>5990</v>
      </c>
      <c r="HB89" s="88" t="s">
        <v>5898</v>
      </c>
      <c r="HC89" s="88" t="s">
        <v>6506</v>
      </c>
      <c r="HD89" s="88" t="s">
        <v>5898</v>
      </c>
      <c r="HE89" s="88" t="s">
        <v>6168</v>
      </c>
      <c r="HF89" s="88" t="s">
        <v>5898</v>
      </c>
      <c r="HG89" s="88" t="s">
        <v>6441</v>
      </c>
      <c r="HH89" s="88" t="s">
        <v>5898</v>
      </c>
      <c r="HI89" s="88" t="s">
        <v>6068</v>
      </c>
      <c r="HJ89" s="88" t="s">
        <v>5898</v>
      </c>
      <c r="HK89" s="88" t="s">
        <v>6425</v>
      </c>
      <c r="HL89" s="88" t="s">
        <v>5898</v>
      </c>
      <c r="HM89" s="89">
        <v>17.100000000000001</v>
      </c>
      <c r="HN89" s="90" t="s">
        <v>5898</v>
      </c>
      <c r="HO89" s="90">
        <v>21.45</v>
      </c>
      <c r="HP89" s="90" t="s">
        <v>5898</v>
      </c>
      <c r="HQ89" s="90">
        <v>22.08</v>
      </c>
      <c r="HR89" s="90" t="s">
        <v>5898</v>
      </c>
      <c r="HS89" s="90">
        <v>15.72</v>
      </c>
      <c r="HT89" s="90" t="s">
        <v>5898</v>
      </c>
      <c r="HU89" s="90">
        <v>16.96</v>
      </c>
      <c r="HV89" s="90" t="s">
        <v>5898</v>
      </c>
      <c r="HW89" s="90">
        <v>13.38</v>
      </c>
      <c r="HX89" s="90" t="s">
        <v>5898</v>
      </c>
      <c r="HY89" s="90">
        <v>18.45</v>
      </c>
      <c r="HZ89" s="90" t="s">
        <v>5898</v>
      </c>
      <c r="IA89" s="90">
        <v>14.82</v>
      </c>
      <c r="IB89" s="90" t="s">
        <v>5898</v>
      </c>
      <c r="IC89" s="90">
        <v>15.65</v>
      </c>
      <c r="ID89" s="90" t="s">
        <v>5898</v>
      </c>
      <c r="IE89" s="90">
        <v>27.76</v>
      </c>
      <c r="IF89" s="90" t="s">
        <v>5898</v>
      </c>
      <c r="IG89" s="90">
        <v>29.68</v>
      </c>
      <c r="IH89" s="90" t="s">
        <v>5898</v>
      </c>
      <c r="II89" s="90">
        <v>16.11</v>
      </c>
      <c r="IJ89" s="90" t="s">
        <v>5898</v>
      </c>
      <c r="IK89" s="90">
        <v>49.86</v>
      </c>
      <c r="IL89" s="90" t="s">
        <v>5898</v>
      </c>
      <c r="IM89" s="90">
        <v>42.14</v>
      </c>
      <c r="IN89" s="90" t="s">
        <v>5898</v>
      </c>
      <c r="IO89" s="90">
        <v>25.93</v>
      </c>
      <c r="IP89" s="90" t="s">
        <v>5898</v>
      </c>
      <c r="IQ89" s="90">
        <v>39.99</v>
      </c>
      <c r="IR89" s="90" t="s">
        <v>5898</v>
      </c>
      <c r="IS89" s="90">
        <v>72.819999999999993</v>
      </c>
      <c r="IT89" s="90" t="s">
        <v>5898</v>
      </c>
      <c r="IU89" s="90">
        <v>58.96</v>
      </c>
      <c r="IV89" s="90" t="s">
        <v>5898</v>
      </c>
      <c r="IW89" s="90">
        <v>30</v>
      </c>
      <c r="IX89" s="90" t="s">
        <v>5898</v>
      </c>
      <c r="IY89" s="90">
        <v>13.79</v>
      </c>
      <c r="IZ89" s="103" t="s">
        <v>5898</v>
      </c>
      <c r="JA89" s="50">
        <v>0.43</v>
      </c>
      <c r="JB89" s="40" t="s">
        <v>5898</v>
      </c>
      <c r="JC89" s="40" t="s">
        <v>5898</v>
      </c>
      <c r="JD89" s="40" t="s">
        <v>5898</v>
      </c>
      <c r="JE89" s="40">
        <v>0.65</v>
      </c>
      <c r="JF89" s="40" t="s">
        <v>5898</v>
      </c>
      <c r="JG89" s="40" t="s">
        <v>5898</v>
      </c>
      <c r="JH89" s="40" t="s">
        <v>5898</v>
      </c>
      <c r="JI89" s="40">
        <v>0.35</v>
      </c>
      <c r="JJ89" s="40" t="s">
        <v>5898</v>
      </c>
      <c r="JK89" s="40" t="s">
        <v>5898</v>
      </c>
      <c r="JL89" s="40" t="s">
        <v>5898</v>
      </c>
      <c r="JM89" s="40">
        <v>0.25</v>
      </c>
      <c r="JN89" s="40" t="s">
        <v>5898</v>
      </c>
      <c r="JO89" s="40">
        <v>0</v>
      </c>
      <c r="JP89" s="40" t="s">
        <v>5898</v>
      </c>
      <c r="JQ89" s="40">
        <v>0.35</v>
      </c>
      <c r="JR89" s="40" t="s">
        <v>5898</v>
      </c>
      <c r="JS89" s="40" t="s">
        <v>5898</v>
      </c>
      <c r="JT89" s="40" t="s">
        <v>5898</v>
      </c>
      <c r="JU89" s="40">
        <v>0.3</v>
      </c>
      <c r="JV89" s="40" t="s">
        <v>5898</v>
      </c>
      <c r="JW89" s="40" t="s">
        <v>5898</v>
      </c>
      <c r="JX89" s="40" t="s">
        <v>5898</v>
      </c>
      <c r="JY89" s="40">
        <v>0.35</v>
      </c>
      <c r="JZ89" s="40" t="s">
        <v>5898</v>
      </c>
      <c r="KA89" s="40" t="s">
        <v>5898</v>
      </c>
      <c r="KB89" s="40" t="s">
        <v>5898</v>
      </c>
      <c r="KC89" s="40">
        <v>0.3</v>
      </c>
      <c r="KD89" s="40" t="s">
        <v>5898</v>
      </c>
      <c r="KE89" s="40" t="s">
        <v>5898</v>
      </c>
      <c r="KF89" s="40" t="s">
        <v>5898</v>
      </c>
      <c r="KG89" s="40">
        <v>0</v>
      </c>
      <c r="KH89" s="40" t="s">
        <v>5898</v>
      </c>
      <c r="KI89" s="40" t="s">
        <v>5898</v>
      </c>
      <c r="KJ89" s="40" t="s">
        <v>5898</v>
      </c>
      <c r="KK89" s="40">
        <v>0.2</v>
      </c>
      <c r="KL89" s="40" t="s">
        <v>5898</v>
      </c>
      <c r="KM89" s="40" t="s">
        <v>5898</v>
      </c>
      <c r="KN89" s="40" t="s">
        <v>5898</v>
      </c>
    </row>
    <row r="90" spans="1:300" x14ac:dyDescent="0.15">
      <c r="A90" s="53">
        <f>'2015年报分红率'!T92</f>
        <v>87</v>
      </c>
      <c r="B90" s="40" t="str">
        <f>'2015年报分红率'!U92</f>
        <v>600642.SH</v>
      </c>
      <c r="C90" s="40" t="str">
        <f>'2015年报分红率'!V92</f>
        <v>申能股份</v>
      </c>
      <c r="D90" s="40" t="str">
        <f>[1]!EM_S_IPO_LISTEDDATE(B90)</f>
        <v>1993-04-16</v>
      </c>
      <c r="E90" s="166">
        <v>14</v>
      </c>
      <c r="F90" s="56">
        <v>5.93</v>
      </c>
      <c r="G90" s="56">
        <v>10.69</v>
      </c>
      <c r="H90" s="157">
        <v>3.3575210792580107E-2</v>
      </c>
      <c r="I90" s="158">
        <v>1.8624976613657626E-2</v>
      </c>
      <c r="J90" s="159">
        <v>1.9186727835459678E-2</v>
      </c>
      <c r="K90" s="154">
        <v>0.29499999999999998</v>
      </c>
      <c r="L90" s="155" t="s">
        <v>5898</v>
      </c>
      <c r="M90" s="155" t="s">
        <v>5898</v>
      </c>
      <c r="N90" s="155" t="s">
        <v>5898</v>
      </c>
      <c r="O90" s="155">
        <v>0.39</v>
      </c>
      <c r="P90" s="155" t="s">
        <v>5898</v>
      </c>
      <c r="Q90" s="155" t="s">
        <v>5898</v>
      </c>
      <c r="R90" s="155" t="s">
        <v>5898</v>
      </c>
      <c r="S90" s="155" t="s">
        <v>5898</v>
      </c>
      <c r="T90" s="155" t="s">
        <v>5898</v>
      </c>
      <c r="U90" s="155" t="s">
        <v>5898</v>
      </c>
      <c r="V90" s="155" t="s">
        <v>5898</v>
      </c>
      <c r="W90" s="155" t="s">
        <v>5898</v>
      </c>
      <c r="X90" s="155" t="s">
        <v>5898</v>
      </c>
      <c r="Y90" s="155" t="s">
        <v>5898</v>
      </c>
      <c r="Z90" s="155" t="s">
        <v>5898</v>
      </c>
      <c r="AA90" s="155">
        <v>0.185</v>
      </c>
      <c r="AB90" s="155" t="s">
        <v>5898</v>
      </c>
      <c r="AC90" s="155" t="s">
        <v>5898</v>
      </c>
      <c r="AD90" s="155" t="s">
        <v>5898</v>
      </c>
      <c r="AE90" s="155">
        <v>0.155</v>
      </c>
      <c r="AF90" s="155" t="s">
        <v>5898</v>
      </c>
      <c r="AG90" s="155" t="s">
        <v>5898</v>
      </c>
      <c r="AH90" s="155" t="s">
        <v>5898</v>
      </c>
      <c r="AI90" s="155">
        <v>0.14810999999999999</v>
      </c>
      <c r="AJ90" s="155" t="s">
        <v>5898</v>
      </c>
      <c r="AK90" s="155" t="s">
        <v>5898</v>
      </c>
      <c r="AL90" s="155" t="s">
        <v>5898</v>
      </c>
      <c r="AM90" s="155">
        <v>0.26790000000000003</v>
      </c>
      <c r="AN90" s="155" t="s">
        <v>5898</v>
      </c>
      <c r="AO90" s="155" t="s">
        <v>5898</v>
      </c>
      <c r="AP90" s="155" t="s">
        <v>5898</v>
      </c>
      <c r="AQ90" s="155">
        <v>0.27200000000000002</v>
      </c>
      <c r="AR90" s="155" t="s">
        <v>5898</v>
      </c>
      <c r="AS90" s="155">
        <v>0</v>
      </c>
      <c r="AT90" s="155" t="s">
        <v>5898</v>
      </c>
      <c r="AU90" s="155">
        <v>0.27800000000000002</v>
      </c>
      <c r="AV90" s="155" t="s">
        <v>5898</v>
      </c>
      <c r="AW90" s="155" t="s">
        <v>5898</v>
      </c>
      <c r="AX90" s="140" t="s">
        <v>5898</v>
      </c>
      <c r="AY90" s="154">
        <v>1</v>
      </c>
      <c r="AZ90" s="155">
        <v>1</v>
      </c>
      <c r="BA90" s="155">
        <v>1</v>
      </c>
      <c r="BB90" s="155">
        <v>1</v>
      </c>
      <c r="BC90" s="155">
        <v>1</v>
      </c>
      <c r="BD90" s="155">
        <v>1</v>
      </c>
      <c r="BE90" s="155">
        <v>1</v>
      </c>
      <c r="BF90" s="155">
        <v>1</v>
      </c>
      <c r="BG90" s="155">
        <v>1</v>
      </c>
      <c r="BH90" s="155">
        <v>1</v>
      </c>
      <c r="BI90" s="155">
        <v>1</v>
      </c>
      <c r="BJ90" s="155">
        <v>1</v>
      </c>
      <c r="BK90" s="155">
        <v>1</v>
      </c>
      <c r="BL90" s="155">
        <v>1</v>
      </c>
      <c r="BM90" s="155">
        <v>1</v>
      </c>
      <c r="BN90" s="155">
        <v>1</v>
      </c>
      <c r="BO90" s="155">
        <v>1</v>
      </c>
      <c r="BP90" s="155">
        <v>1</v>
      </c>
      <c r="BQ90" s="155">
        <v>1</v>
      </c>
      <c r="BR90" s="155">
        <v>1</v>
      </c>
      <c r="BS90" s="155">
        <v>1</v>
      </c>
      <c r="BT90" s="155">
        <v>1</v>
      </c>
      <c r="BU90" s="155">
        <v>1</v>
      </c>
      <c r="BV90" s="155">
        <v>1</v>
      </c>
      <c r="BW90" s="155">
        <v>1</v>
      </c>
      <c r="BX90" s="155">
        <v>1</v>
      </c>
      <c r="BY90" s="155">
        <v>1</v>
      </c>
      <c r="BZ90" s="155">
        <v>1</v>
      </c>
      <c r="CA90" s="155">
        <v>1</v>
      </c>
      <c r="CB90" s="155">
        <v>1</v>
      </c>
      <c r="CC90" s="155">
        <v>1</v>
      </c>
      <c r="CD90" s="155">
        <v>1</v>
      </c>
      <c r="CE90" s="155">
        <v>1</v>
      </c>
      <c r="CF90" s="155">
        <v>1</v>
      </c>
      <c r="CG90" s="155">
        <v>1</v>
      </c>
      <c r="CH90" s="155">
        <v>1</v>
      </c>
      <c r="CI90" s="155">
        <v>1</v>
      </c>
      <c r="CJ90" s="155">
        <v>1</v>
      </c>
      <c r="CK90" s="155">
        <v>1</v>
      </c>
      <c r="CL90" s="156">
        <v>1</v>
      </c>
      <c r="CM90" s="145" t="s">
        <v>5898</v>
      </c>
      <c r="CN90" s="146" t="s">
        <v>5898</v>
      </c>
      <c r="CO90" s="146" t="s">
        <v>5898</v>
      </c>
      <c r="CP90" s="146" t="s">
        <v>5898</v>
      </c>
      <c r="CQ90" s="146" t="s">
        <v>5898</v>
      </c>
      <c r="CR90" s="146" t="s">
        <v>5898</v>
      </c>
      <c r="CS90" s="146" t="s">
        <v>5898</v>
      </c>
      <c r="CT90" s="146" t="s">
        <v>5898</v>
      </c>
      <c r="CU90" s="146" t="s">
        <v>5898</v>
      </c>
      <c r="CV90" s="146" t="s">
        <v>5898</v>
      </c>
      <c r="CW90" s="146" t="s">
        <v>5898</v>
      </c>
      <c r="CX90" s="146" t="s">
        <v>5898</v>
      </c>
      <c r="CY90" s="146" t="s">
        <v>5898</v>
      </c>
      <c r="CZ90" s="146" t="s">
        <v>5898</v>
      </c>
      <c r="DA90" s="146" t="s">
        <v>5898</v>
      </c>
      <c r="DB90" s="146" t="s">
        <v>5898</v>
      </c>
      <c r="DC90" s="146" t="s">
        <v>5898</v>
      </c>
      <c r="DD90" s="146" t="s">
        <v>5898</v>
      </c>
      <c r="DE90" s="146" t="s">
        <v>5898</v>
      </c>
      <c r="DF90" s="146" t="s">
        <v>5898</v>
      </c>
      <c r="DG90" s="146" t="s">
        <v>5898</v>
      </c>
      <c r="DH90" s="146" t="s">
        <v>5898</v>
      </c>
      <c r="DI90" s="146" t="s">
        <v>5898</v>
      </c>
      <c r="DJ90" s="146" t="s">
        <v>5898</v>
      </c>
      <c r="DK90" s="146" t="s">
        <v>5898</v>
      </c>
      <c r="DL90" s="146" t="s">
        <v>5898</v>
      </c>
      <c r="DM90" s="146" t="s">
        <v>5898</v>
      </c>
      <c r="DN90" s="146" t="s">
        <v>5898</v>
      </c>
      <c r="DO90" s="146" t="s">
        <v>5898</v>
      </c>
      <c r="DP90" s="146" t="s">
        <v>5898</v>
      </c>
      <c r="DQ90" s="146" t="s">
        <v>5898</v>
      </c>
      <c r="DR90" s="146" t="s">
        <v>5898</v>
      </c>
      <c r="DS90" s="146" t="s">
        <v>5898</v>
      </c>
      <c r="DT90" s="146" t="s">
        <v>5898</v>
      </c>
      <c r="DU90" s="146" t="s">
        <v>5898</v>
      </c>
      <c r="DV90" s="146" t="s">
        <v>5898</v>
      </c>
      <c r="DW90" s="146" t="s">
        <v>5898</v>
      </c>
      <c r="DX90" s="146" t="s">
        <v>5898</v>
      </c>
      <c r="DY90" s="146" t="s">
        <v>5898</v>
      </c>
      <c r="DZ90" s="147" t="s">
        <v>5898</v>
      </c>
      <c r="EA90" s="131">
        <v>2.0027155465037336E-2</v>
      </c>
      <c r="EB90" s="135">
        <v>3.9354187689202826E-2</v>
      </c>
      <c r="EC90" s="135">
        <v>0</v>
      </c>
      <c r="ED90" s="135">
        <v>0</v>
      </c>
      <c r="EE90" s="135">
        <v>2.1362586605080832E-2</v>
      </c>
      <c r="EF90" s="135">
        <v>1.1715797430083144E-2</v>
      </c>
      <c r="EG90" s="135">
        <v>9.7121311475409835E-3</v>
      </c>
      <c r="EH90" s="135">
        <v>2.4967381174277728E-2</v>
      </c>
      <c r="EI90" s="135">
        <v>1.7847769028871391E-2</v>
      </c>
      <c r="EJ90" s="135">
        <v>4.6880269814502537E-2</v>
      </c>
      <c r="EK90" s="123">
        <v>2.0027155465037336E-2</v>
      </c>
      <c r="EL90" s="124">
        <v>0</v>
      </c>
      <c r="EM90" s="124">
        <v>0</v>
      </c>
      <c r="EN90" s="124">
        <v>0</v>
      </c>
      <c r="EO90" s="124">
        <v>3.9354187689202826E-2</v>
      </c>
      <c r="EP90" s="124">
        <v>0</v>
      </c>
      <c r="EQ90" s="124">
        <v>0</v>
      </c>
      <c r="ER90" s="124">
        <v>0</v>
      </c>
      <c r="ES90" s="124">
        <v>0</v>
      </c>
      <c r="ET90" s="124">
        <v>0</v>
      </c>
      <c r="EU90" s="124">
        <v>0</v>
      </c>
      <c r="EV90" s="124">
        <v>0</v>
      </c>
      <c r="EW90" s="124">
        <v>0</v>
      </c>
      <c r="EX90" s="124">
        <v>0</v>
      </c>
      <c r="EY90" s="124">
        <v>0</v>
      </c>
      <c r="EZ90" s="124">
        <v>0</v>
      </c>
      <c r="FA90" s="124">
        <v>2.1362586605080832E-2</v>
      </c>
      <c r="FB90" s="124">
        <v>0</v>
      </c>
      <c r="FC90" s="124">
        <v>0</v>
      </c>
      <c r="FD90" s="124">
        <v>0</v>
      </c>
      <c r="FE90" s="124">
        <v>1.1715797430083144E-2</v>
      </c>
      <c r="FF90" s="124">
        <v>0</v>
      </c>
      <c r="FG90" s="124">
        <v>0</v>
      </c>
      <c r="FH90" s="124">
        <v>0</v>
      </c>
      <c r="FI90" s="124">
        <v>9.7121311475409835E-3</v>
      </c>
      <c r="FJ90" s="124">
        <v>0</v>
      </c>
      <c r="FK90" s="124">
        <v>0</v>
      </c>
      <c r="FL90" s="124">
        <v>0</v>
      </c>
      <c r="FM90" s="124">
        <v>2.4967381174277728E-2</v>
      </c>
      <c r="FN90" s="124">
        <v>0</v>
      </c>
      <c r="FO90" s="124">
        <v>0</v>
      </c>
      <c r="FP90" s="124">
        <v>0</v>
      </c>
      <c r="FQ90" s="124">
        <v>1.7847769028871391E-2</v>
      </c>
      <c r="FR90" s="124">
        <v>0</v>
      </c>
      <c r="FS90" s="124">
        <v>0</v>
      </c>
      <c r="FT90" s="124">
        <v>0</v>
      </c>
      <c r="FU90" s="124">
        <v>4.6880269814502537E-2</v>
      </c>
      <c r="FV90" s="124">
        <v>0</v>
      </c>
      <c r="FW90" s="124">
        <v>0</v>
      </c>
      <c r="FX90" s="125">
        <v>0</v>
      </c>
      <c r="FY90" s="50" t="s">
        <v>5951</v>
      </c>
      <c r="FZ90" s="88" t="s">
        <v>5898</v>
      </c>
      <c r="GA90" s="88" t="s">
        <v>6378</v>
      </c>
      <c r="GB90" s="88" t="s">
        <v>5898</v>
      </c>
      <c r="GC90" s="88" t="s">
        <v>5984</v>
      </c>
      <c r="GD90" s="88" t="s">
        <v>5898</v>
      </c>
      <c r="GE90" s="88" t="s">
        <v>6448</v>
      </c>
      <c r="GF90" s="88" t="s">
        <v>5898</v>
      </c>
      <c r="GG90" s="88" t="s">
        <v>6116</v>
      </c>
      <c r="GH90" s="88" t="s">
        <v>5898</v>
      </c>
      <c r="GI90" s="88" t="s">
        <v>6554</v>
      </c>
      <c r="GJ90" s="88" t="s">
        <v>5898</v>
      </c>
      <c r="GK90" s="88" t="s">
        <v>6225</v>
      </c>
      <c r="GL90" s="88" t="s">
        <v>5898</v>
      </c>
      <c r="GM90" s="88" t="s">
        <v>6465</v>
      </c>
      <c r="GN90" s="88" t="s">
        <v>5898</v>
      </c>
      <c r="GO90" s="88" t="s">
        <v>6219</v>
      </c>
      <c r="GP90" s="88" t="s">
        <v>5898</v>
      </c>
      <c r="GQ90" s="88" t="s">
        <v>6640</v>
      </c>
      <c r="GR90" s="88" t="s">
        <v>5898</v>
      </c>
      <c r="GS90" s="88" t="s">
        <v>6239</v>
      </c>
      <c r="GT90" s="88" t="s">
        <v>5898</v>
      </c>
      <c r="GU90" s="88" t="s">
        <v>6431</v>
      </c>
      <c r="GV90" s="88" t="s">
        <v>5898</v>
      </c>
      <c r="GW90" s="88" t="s">
        <v>6331</v>
      </c>
      <c r="GX90" s="88" t="s">
        <v>5898</v>
      </c>
      <c r="GY90" s="88" t="s">
        <v>6414</v>
      </c>
      <c r="GZ90" s="88" t="s">
        <v>5898</v>
      </c>
      <c r="HA90" s="88" t="s">
        <v>6332</v>
      </c>
      <c r="HB90" s="88" t="s">
        <v>5898</v>
      </c>
      <c r="HC90" s="88" t="s">
        <v>6423</v>
      </c>
      <c r="HD90" s="88" t="s">
        <v>5898</v>
      </c>
      <c r="HE90" s="88" t="s">
        <v>6049</v>
      </c>
      <c r="HF90" s="88" t="s">
        <v>5898</v>
      </c>
      <c r="HG90" s="88" t="s">
        <v>6641</v>
      </c>
      <c r="HH90" s="88" t="s">
        <v>5898</v>
      </c>
      <c r="HI90" s="88" t="s">
        <v>6146</v>
      </c>
      <c r="HJ90" s="88" t="s">
        <v>5898</v>
      </c>
      <c r="HK90" s="88" t="s">
        <v>6642</v>
      </c>
      <c r="HL90" s="88" t="s">
        <v>5898</v>
      </c>
      <c r="HM90" s="89">
        <v>14.73</v>
      </c>
      <c r="HN90" s="90" t="s">
        <v>5898</v>
      </c>
      <c r="HO90" s="90">
        <v>16.96</v>
      </c>
      <c r="HP90" s="90" t="s">
        <v>5898</v>
      </c>
      <c r="HQ90" s="90">
        <v>9.91</v>
      </c>
      <c r="HR90" s="90" t="s">
        <v>5898</v>
      </c>
      <c r="HS90" s="90">
        <v>6.71</v>
      </c>
      <c r="HT90" s="90" t="s">
        <v>5898</v>
      </c>
      <c r="HU90" s="90">
        <v>11.31</v>
      </c>
      <c r="HV90" s="90" t="s">
        <v>5898</v>
      </c>
      <c r="HW90" s="90">
        <v>8.35</v>
      </c>
      <c r="HX90" s="90" t="s">
        <v>5898</v>
      </c>
      <c r="HY90" s="90">
        <v>8.16</v>
      </c>
      <c r="HZ90" s="90" t="s">
        <v>5898</v>
      </c>
      <c r="IA90" s="90">
        <v>7.45</v>
      </c>
      <c r="IB90" s="90" t="s">
        <v>5898</v>
      </c>
      <c r="IC90" s="90">
        <v>8.66</v>
      </c>
      <c r="ID90" s="90" t="s">
        <v>5898</v>
      </c>
      <c r="IE90" s="90">
        <v>14</v>
      </c>
      <c r="IF90" s="90" t="s">
        <v>5898</v>
      </c>
      <c r="IG90" s="90">
        <v>13.23</v>
      </c>
      <c r="IH90" s="90" t="s">
        <v>5898</v>
      </c>
      <c r="II90" s="90">
        <v>11.39</v>
      </c>
      <c r="IJ90" s="90" t="s">
        <v>5898</v>
      </c>
      <c r="IK90" s="90">
        <v>15.25</v>
      </c>
      <c r="IL90" s="90" t="s">
        <v>5898</v>
      </c>
      <c r="IM90" s="90">
        <v>12.73</v>
      </c>
      <c r="IN90" s="90" t="s">
        <v>5898</v>
      </c>
      <c r="IO90" s="90">
        <v>10.73</v>
      </c>
      <c r="IP90" s="90" t="s">
        <v>5898</v>
      </c>
      <c r="IQ90" s="90">
        <v>16</v>
      </c>
      <c r="IR90" s="90" t="s">
        <v>5898</v>
      </c>
      <c r="IS90" s="90">
        <v>15.24</v>
      </c>
      <c r="IT90" s="90" t="s">
        <v>5898</v>
      </c>
      <c r="IU90" s="90">
        <v>8.86</v>
      </c>
      <c r="IV90" s="90" t="s">
        <v>5898</v>
      </c>
      <c r="IW90" s="90">
        <v>5.93</v>
      </c>
      <c r="IX90" s="90" t="s">
        <v>5898</v>
      </c>
      <c r="IY90" s="90">
        <v>4.53</v>
      </c>
      <c r="IZ90" s="103" t="s">
        <v>5898</v>
      </c>
      <c r="JA90" s="50">
        <v>0.29499999999999998</v>
      </c>
      <c r="JB90" s="40" t="s">
        <v>5898</v>
      </c>
      <c r="JC90" s="40" t="s">
        <v>5898</v>
      </c>
      <c r="JD90" s="40" t="s">
        <v>5898</v>
      </c>
      <c r="JE90" s="40">
        <v>0.39</v>
      </c>
      <c r="JF90" s="40" t="s">
        <v>5898</v>
      </c>
      <c r="JG90" s="40" t="s">
        <v>5898</v>
      </c>
      <c r="JH90" s="40" t="s">
        <v>5898</v>
      </c>
      <c r="JI90" s="40" t="s">
        <v>5898</v>
      </c>
      <c r="JJ90" s="40" t="s">
        <v>5898</v>
      </c>
      <c r="JK90" s="40" t="s">
        <v>5898</v>
      </c>
      <c r="JL90" s="40" t="s">
        <v>5898</v>
      </c>
      <c r="JM90" s="40" t="s">
        <v>5898</v>
      </c>
      <c r="JN90" s="40" t="s">
        <v>5898</v>
      </c>
      <c r="JO90" s="40" t="s">
        <v>5898</v>
      </c>
      <c r="JP90" s="40" t="s">
        <v>5898</v>
      </c>
      <c r="JQ90" s="40">
        <v>0.185</v>
      </c>
      <c r="JR90" s="40" t="s">
        <v>5898</v>
      </c>
      <c r="JS90" s="40" t="s">
        <v>5898</v>
      </c>
      <c r="JT90" s="40" t="s">
        <v>5898</v>
      </c>
      <c r="JU90" s="40">
        <v>0.155</v>
      </c>
      <c r="JV90" s="40" t="s">
        <v>5898</v>
      </c>
      <c r="JW90" s="40" t="s">
        <v>5898</v>
      </c>
      <c r="JX90" s="40" t="s">
        <v>5898</v>
      </c>
      <c r="JY90" s="40">
        <v>0.14810999999999999</v>
      </c>
      <c r="JZ90" s="40" t="s">
        <v>5898</v>
      </c>
      <c r="KA90" s="40" t="s">
        <v>5898</v>
      </c>
      <c r="KB90" s="40" t="s">
        <v>5898</v>
      </c>
      <c r="KC90" s="40">
        <v>0.26790000000000003</v>
      </c>
      <c r="KD90" s="40" t="s">
        <v>5898</v>
      </c>
      <c r="KE90" s="40" t="s">
        <v>5898</v>
      </c>
      <c r="KF90" s="40" t="s">
        <v>5898</v>
      </c>
      <c r="KG90" s="40">
        <v>0.27200000000000002</v>
      </c>
      <c r="KH90" s="40" t="s">
        <v>5898</v>
      </c>
      <c r="KI90" s="40">
        <v>0</v>
      </c>
      <c r="KJ90" s="40" t="s">
        <v>5898</v>
      </c>
      <c r="KK90" s="40">
        <v>0.27800000000000002</v>
      </c>
      <c r="KL90" s="40" t="s">
        <v>5898</v>
      </c>
      <c r="KM90" s="40" t="s">
        <v>5898</v>
      </c>
      <c r="KN90" s="40" t="s">
        <v>5898</v>
      </c>
    </row>
    <row r="91" spans="1:300" x14ac:dyDescent="0.15">
      <c r="A91" s="53">
        <f>'2015年报分红率'!T93</f>
        <v>88</v>
      </c>
      <c r="B91" s="40" t="str">
        <f>'2015年报分红率'!U93</f>
        <v>600660.SH</v>
      </c>
      <c r="C91" s="40" t="str">
        <f>'2015年报分红率'!V93</f>
        <v>福耀玻璃</v>
      </c>
      <c r="D91" s="40" t="str">
        <f>[1]!EM_S_IPO_LISTEDDATE(B91)</f>
        <v>1993-06-10</v>
      </c>
      <c r="E91" s="166">
        <v>23</v>
      </c>
      <c r="F91" s="56">
        <v>7.31</v>
      </c>
      <c r="G91" s="56">
        <v>6.04</v>
      </c>
      <c r="H91" s="157">
        <v>3.1190150478796176E-2</v>
      </c>
      <c r="I91" s="158">
        <v>2.5165562913907286E-2</v>
      </c>
      <c r="J91" s="159">
        <v>2.6023202173629679E-2</v>
      </c>
      <c r="K91" s="154">
        <v>0.30000000000000004</v>
      </c>
      <c r="L91" s="155" t="s">
        <v>5898</v>
      </c>
      <c r="M91" s="155" t="s">
        <v>5898</v>
      </c>
      <c r="N91" s="155" t="s">
        <v>5898</v>
      </c>
      <c r="O91" s="155">
        <v>0.30000000000000004</v>
      </c>
      <c r="P91" s="155" t="s">
        <v>5898</v>
      </c>
      <c r="Q91" s="155" t="s">
        <v>5898</v>
      </c>
      <c r="R91" s="155" t="s">
        <v>5898</v>
      </c>
      <c r="S91" s="155">
        <v>0.30000000000000004</v>
      </c>
      <c r="T91" s="155" t="s">
        <v>5898</v>
      </c>
      <c r="U91" s="155" t="s">
        <v>5898</v>
      </c>
      <c r="V91" s="155" t="s">
        <v>5898</v>
      </c>
      <c r="W91" s="155">
        <v>0.18</v>
      </c>
      <c r="X91" s="155" t="s">
        <v>5898</v>
      </c>
      <c r="Y91" s="155" t="s">
        <v>5898</v>
      </c>
      <c r="Z91" s="155" t="s">
        <v>5898</v>
      </c>
      <c r="AA91" s="155">
        <v>0.15000000000000002</v>
      </c>
      <c r="AB91" s="155" t="s">
        <v>5898</v>
      </c>
      <c r="AC91" s="155" t="s">
        <v>5898</v>
      </c>
      <c r="AD91" s="155" t="s">
        <v>5898</v>
      </c>
      <c r="AE91" s="155">
        <v>0.1</v>
      </c>
      <c r="AF91" s="155" t="s">
        <v>5898</v>
      </c>
      <c r="AG91" s="155" t="s">
        <v>5898</v>
      </c>
      <c r="AH91" s="155" t="s">
        <v>5898</v>
      </c>
      <c r="AI91" s="155">
        <v>0.2</v>
      </c>
      <c r="AJ91" s="155" t="s">
        <v>5898</v>
      </c>
      <c r="AK91" s="155" t="s">
        <v>5898</v>
      </c>
      <c r="AL91" s="155" t="s">
        <v>5898</v>
      </c>
      <c r="AM91" s="155">
        <v>0.1</v>
      </c>
      <c r="AN91" s="155" t="s">
        <v>5898</v>
      </c>
      <c r="AO91" s="155" t="s">
        <v>5898</v>
      </c>
      <c r="AP91" s="155" t="s">
        <v>5898</v>
      </c>
      <c r="AQ91" s="155">
        <v>0.33</v>
      </c>
      <c r="AR91" s="155" t="s">
        <v>5898</v>
      </c>
      <c r="AS91" s="155" t="s">
        <v>5898</v>
      </c>
      <c r="AT91" s="155" t="s">
        <v>5898</v>
      </c>
      <c r="AU91" s="155">
        <v>0.32</v>
      </c>
      <c r="AV91" s="155" t="s">
        <v>5898</v>
      </c>
      <c r="AW91" s="155" t="s">
        <v>5898</v>
      </c>
      <c r="AX91" s="140" t="s">
        <v>5898</v>
      </c>
      <c r="AY91" s="154">
        <v>1.5</v>
      </c>
      <c r="AZ91" s="155">
        <v>1.5</v>
      </c>
      <c r="BA91" s="155">
        <v>1.5</v>
      </c>
      <c r="BB91" s="155">
        <v>1.5</v>
      </c>
      <c r="BC91" s="155">
        <v>1.5</v>
      </c>
      <c r="BD91" s="155">
        <v>1.5</v>
      </c>
      <c r="BE91" s="155">
        <v>1.5</v>
      </c>
      <c r="BF91" s="155">
        <v>1.5</v>
      </c>
      <c r="BG91" s="155">
        <v>1.5</v>
      </c>
      <c r="BH91" s="155">
        <v>1.5</v>
      </c>
      <c r="BI91" s="155">
        <v>1.5</v>
      </c>
      <c r="BJ91" s="155">
        <v>1.5</v>
      </c>
      <c r="BK91" s="155">
        <v>1.5</v>
      </c>
      <c r="BL91" s="155">
        <v>1.5</v>
      </c>
      <c r="BM91" s="155">
        <v>1.5</v>
      </c>
      <c r="BN91" s="155">
        <v>1.5</v>
      </c>
      <c r="BO91" s="155">
        <v>1.5</v>
      </c>
      <c r="BP91" s="155">
        <v>1.5</v>
      </c>
      <c r="BQ91" s="155">
        <v>1.5</v>
      </c>
      <c r="BR91" s="155">
        <v>1.5</v>
      </c>
      <c r="BS91" s="155">
        <v>1</v>
      </c>
      <c r="BT91" s="155">
        <v>1</v>
      </c>
      <c r="BU91" s="155">
        <v>1</v>
      </c>
      <c r="BV91" s="155">
        <v>1</v>
      </c>
      <c r="BW91" s="155">
        <v>1</v>
      </c>
      <c r="BX91" s="155">
        <v>1</v>
      </c>
      <c r="BY91" s="155">
        <v>1</v>
      </c>
      <c r="BZ91" s="155">
        <v>1</v>
      </c>
      <c r="CA91" s="155">
        <v>1</v>
      </c>
      <c r="CB91" s="155">
        <v>1</v>
      </c>
      <c r="CC91" s="155">
        <v>1</v>
      </c>
      <c r="CD91" s="155">
        <v>1</v>
      </c>
      <c r="CE91" s="155">
        <v>1</v>
      </c>
      <c r="CF91" s="155">
        <v>1</v>
      </c>
      <c r="CG91" s="155">
        <v>1</v>
      </c>
      <c r="CH91" s="155">
        <v>1</v>
      </c>
      <c r="CI91" s="155">
        <v>1</v>
      </c>
      <c r="CJ91" s="155">
        <v>1</v>
      </c>
      <c r="CK91" s="155">
        <v>1</v>
      </c>
      <c r="CL91" s="156">
        <v>1</v>
      </c>
      <c r="CM91" s="145" t="s">
        <v>5898</v>
      </c>
      <c r="CN91" s="146" t="s">
        <v>5898</v>
      </c>
      <c r="CO91" s="146" t="s">
        <v>5898</v>
      </c>
      <c r="CP91" s="146" t="s">
        <v>5898</v>
      </c>
      <c r="CQ91" s="146" t="s">
        <v>5898</v>
      </c>
      <c r="CR91" s="146" t="s">
        <v>5898</v>
      </c>
      <c r="CS91" s="146" t="s">
        <v>5898</v>
      </c>
      <c r="CT91" s="146" t="s">
        <v>5898</v>
      </c>
      <c r="CU91" s="146" t="s">
        <v>5898</v>
      </c>
      <c r="CV91" s="146" t="s">
        <v>5898</v>
      </c>
      <c r="CW91" s="146" t="s">
        <v>5898</v>
      </c>
      <c r="CX91" s="146" t="s">
        <v>5898</v>
      </c>
      <c r="CY91" s="146" t="s">
        <v>5898</v>
      </c>
      <c r="CZ91" s="146" t="s">
        <v>5898</v>
      </c>
      <c r="DA91" s="146" t="s">
        <v>5898</v>
      </c>
      <c r="DB91" s="146" t="s">
        <v>5898</v>
      </c>
      <c r="DC91" s="146" t="s">
        <v>5898</v>
      </c>
      <c r="DD91" s="146" t="s">
        <v>5898</v>
      </c>
      <c r="DE91" s="146" t="s">
        <v>5898</v>
      </c>
      <c r="DF91" s="146" t="s">
        <v>5898</v>
      </c>
      <c r="DG91" s="146">
        <v>0.5</v>
      </c>
      <c r="DH91" s="146" t="s">
        <v>5898</v>
      </c>
      <c r="DI91" s="146" t="s">
        <v>5898</v>
      </c>
      <c r="DJ91" s="146" t="s">
        <v>5898</v>
      </c>
      <c r="DK91" s="146" t="s">
        <v>5898</v>
      </c>
      <c r="DL91" s="146" t="s">
        <v>5898</v>
      </c>
      <c r="DM91" s="146" t="s">
        <v>5898</v>
      </c>
      <c r="DN91" s="146" t="s">
        <v>5898</v>
      </c>
      <c r="DO91" s="146" t="s">
        <v>5898</v>
      </c>
      <c r="DP91" s="146" t="s">
        <v>5898</v>
      </c>
      <c r="DQ91" s="146" t="s">
        <v>5898</v>
      </c>
      <c r="DR91" s="146" t="s">
        <v>5898</v>
      </c>
      <c r="DS91" s="146" t="s">
        <v>5898</v>
      </c>
      <c r="DT91" s="146" t="s">
        <v>5898</v>
      </c>
      <c r="DU91" s="146" t="s">
        <v>5898</v>
      </c>
      <c r="DV91" s="146" t="s">
        <v>5898</v>
      </c>
      <c r="DW91" s="146" t="s">
        <v>5898</v>
      </c>
      <c r="DX91" s="146" t="s">
        <v>5898</v>
      </c>
      <c r="DY91" s="146" t="s">
        <v>5898</v>
      </c>
      <c r="DZ91" s="147" t="s">
        <v>5898</v>
      </c>
      <c r="EA91" s="131">
        <v>2.6490066225165566E-2</v>
      </c>
      <c r="EB91" s="135">
        <v>3.0959752321981428E-2</v>
      </c>
      <c r="EC91" s="135">
        <v>4.3956043956043959E-2</v>
      </c>
      <c r="ED91" s="135">
        <v>2.7149321266968326E-2</v>
      </c>
      <c r="EE91" s="135">
        <v>2.178649237472767E-2</v>
      </c>
      <c r="EF91" s="135">
        <v>1.3106159895150722E-2</v>
      </c>
      <c r="EG91" s="135">
        <v>1.7574692442882248E-2</v>
      </c>
      <c r="EH91" s="135">
        <v>1.6694490818030049E-2</v>
      </c>
      <c r="EI91" s="135">
        <v>1.8739352640545145E-2</v>
      </c>
      <c r="EJ91" s="135">
        <v>4.3775649794801648E-2</v>
      </c>
      <c r="EK91" s="123">
        <v>2.6490066225165566E-2</v>
      </c>
      <c r="EL91" s="124">
        <v>0</v>
      </c>
      <c r="EM91" s="124">
        <v>0</v>
      </c>
      <c r="EN91" s="124">
        <v>0</v>
      </c>
      <c r="EO91" s="124">
        <v>3.0959752321981428E-2</v>
      </c>
      <c r="EP91" s="124">
        <v>0</v>
      </c>
      <c r="EQ91" s="124">
        <v>0</v>
      </c>
      <c r="ER91" s="124">
        <v>0</v>
      </c>
      <c r="ES91" s="124">
        <v>4.3956043956043959E-2</v>
      </c>
      <c r="ET91" s="124">
        <v>0</v>
      </c>
      <c r="EU91" s="124">
        <v>0</v>
      </c>
      <c r="EV91" s="124">
        <v>0</v>
      </c>
      <c r="EW91" s="124">
        <v>2.7149321266968326E-2</v>
      </c>
      <c r="EX91" s="124">
        <v>0</v>
      </c>
      <c r="EY91" s="124">
        <v>0</v>
      </c>
      <c r="EZ91" s="124">
        <v>0</v>
      </c>
      <c r="FA91" s="124">
        <v>2.178649237472767E-2</v>
      </c>
      <c r="FB91" s="124">
        <v>0</v>
      </c>
      <c r="FC91" s="124">
        <v>0</v>
      </c>
      <c r="FD91" s="124">
        <v>0</v>
      </c>
      <c r="FE91" s="124">
        <v>1.3106159895150722E-2</v>
      </c>
      <c r="FF91" s="124">
        <v>0</v>
      </c>
      <c r="FG91" s="124">
        <v>0</v>
      </c>
      <c r="FH91" s="124">
        <v>0</v>
      </c>
      <c r="FI91" s="124">
        <v>1.7574692442882248E-2</v>
      </c>
      <c r="FJ91" s="124">
        <v>0</v>
      </c>
      <c r="FK91" s="124">
        <v>0</v>
      </c>
      <c r="FL91" s="124">
        <v>0</v>
      </c>
      <c r="FM91" s="124">
        <v>1.6694490818030049E-2</v>
      </c>
      <c r="FN91" s="124">
        <v>0</v>
      </c>
      <c r="FO91" s="124">
        <v>0</v>
      </c>
      <c r="FP91" s="124">
        <v>0</v>
      </c>
      <c r="FQ91" s="124">
        <v>1.8739352640545145E-2</v>
      </c>
      <c r="FR91" s="124">
        <v>0</v>
      </c>
      <c r="FS91" s="124">
        <v>0</v>
      </c>
      <c r="FT91" s="124">
        <v>0</v>
      </c>
      <c r="FU91" s="124">
        <v>4.3775649794801648E-2</v>
      </c>
      <c r="FV91" s="124">
        <v>0</v>
      </c>
      <c r="FW91" s="124">
        <v>0</v>
      </c>
      <c r="FX91" s="125">
        <v>0</v>
      </c>
      <c r="FY91" s="50" t="s">
        <v>5907</v>
      </c>
      <c r="FZ91" s="88" t="s">
        <v>5898</v>
      </c>
      <c r="GA91" s="88" t="s">
        <v>6426</v>
      </c>
      <c r="GB91" s="88" t="s">
        <v>5898</v>
      </c>
      <c r="GC91" s="88" t="s">
        <v>6199</v>
      </c>
      <c r="GD91" s="88" t="s">
        <v>5898</v>
      </c>
      <c r="GE91" s="88" t="s">
        <v>6444</v>
      </c>
      <c r="GF91" s="88" t="s">
        <v>5898</v>
      </c>
      <c r="GG91" s="88" t="s">
        <v>5994</v>
      </c>
      <c r="GH91" s="88" t="s">
        <v>5898</v>
      </c>
      <c r="GI91" s="88" t="s">
        <v>6554</v>
      </c>
      <c r="GJ91" s="88" t="s">
        <v>5898</v>
      </c>
      <c r="GK91" s="88" t="s">
        <v>6062</v>
      </c>
      <c r="GL91" s="88" t="s">
        <v>5898</v>
      </c>
      <c r="GM91" s="88" t="s">
        <v>6571</v>
      </c>
      <c r="GN91" s="88" t="s">
        <v>5898</v>
      </c>
      <c r="GO91" s="88" t="s">
        <v>5987</v>
      </c>
      <c r="GP91" s="88" t="s">
        <v>5898</v>
      </c>
      <c r="GQ91" s="88" t="s">
        <v>6486</v>
      </c>
      <c r="GR91" s="88" t="s">
        <v>5898</v>
      </c>
      <c r="GS91" s="88" t="s">
        <v>6333</v>
      </c>
      <c r="GT91" s="88" t="s">
        <v>5898</v>
      </c>
      <c r="GU91" s="88" t="s">
        <v>6528</v>
      </c>
      <c r="GV91" s="88" t="s">
        <v>5898</v>
      </c>
      <c r="GW91" s="88" t="s">
        <v>6334</v>
      </c>
      <c r="GX91" s="88" t="s">
        <v>5898</v>
      </c>
      <c r="GY91" s="88" t="s">
        <v>6414</v>
      </c>
      <c r="GZ91" s="88" t="s">
        <v>5898</v>
      </c>
      <c r="HA91" s="88" t="s">
        <v>6248</v>
      </c>
      <c r="HB91" s="88" t="s">
        <v>5898</v>
      </c>
      <c r="HC91" s="88" t="s">
        <v>6643</v>
      </c>
      <c r="HD91" s="88" t="s">
        <v>5898</v>
      </c>
      <c r="HE91" s="88" t="s">
        <v>6335</v>
      </c>
      <c r="HF91" s="88" t="s">
        <v>5898</v>
      </c>
      <c r="HG91" s="88" t="s">
        <v>6386</v>
      </c>
      <c r="HH91" s="88" t="s">
        <v>5898</v>
      </c>
      <c r="HI91" s="88" t="s">
        <v>6297</v>
      </c>
      <c r="HJ91" s="88" t="s">
        <v>5898</v>
      </c>
      <c r="HK91" s="88" t="s">
        <v>6397</v>
      </c>
      <c r="HL91" s="88" t="s">
        <v>5898</v>
      </c>
      <c r="HM91" s="89">
        <v>7.55</v>
      </c>
      <c r="HN91" s="90" t="s">
        <v>5898</v>
      </c>
      <c r="HO91" s="90">
        <v>10.01</v>
      </c>
      <c r="HP91" s="90" t="s">
        <v>5898</v>
      </c>
      <c r="HQ91" s="90">
        <v>6.46</v>
      </c>
      <c r="HR91" s="90" t="s">
        <v>5898</v>
      </c>
      <c r="HS91" s="90">
        <v>4.32</v>
      </c>
      <c r="HT91" s="90" t="s">
        <v>5898</v>
      </c>
      <c r="HU91" s="90">
        <v>4.55</v>
      </c>
      <c r="HV91" s="90" t="s">
        <v>5898</v>
      </c>
      <c r="HW91" s="90">
        <v>3.8</v>
      </c>
      <c r="HX91" s="90" t="s">
        <v>5898</v>
      </c>
      <c r="HY91" s="90">
        <v>4.42</v>
      </c>
      <c r="HZ91" s="90" t="s">
        <v>5898</v>
      </c>
      <c r="IA91" s="90">
        <v>4.6100000000000003</v>
      </c>
      <c r="IB91" s="90" t="s">
        <v>5898</v>
      </c>
      <c r="IC91" s="90">
        <v>4.59</v>
      </c>
      <c r="ID91" s="90" t="s">
        <v>5898</v>
      </c>
      <c r="IE91" s="90">
        <v>5.07</v>
      </c>
      <c r="IF91" s="90" t="s">
        <v>5898</v>
      </c>
      <c r="IG91" s="90">
        <v>7.63</v>
      </c>
      <c r="IH91" s="90" t="s">
        <v>5898</v>
      </c>
      <c r="II91" s="90">
        <v>7.7</v>
      </c>
      <c r="IJ91" s="90" t="s">
        <v>5898</v>
      </c>
      <c r="IK91" s="90">
        <v>11.38</v>
      </c>
      <c r="IL91" s="90" t="s">
        <v>5898</v>
      </c>
      <c r="IM91" s="90">
        <v>9.86</v>
      </c>
      <c r="IN91" s="90" t="s">
        <v>5898</v>
      </c>
      <c r="IO91" s="90">
        <v>5.99</v>
      </c>
      <c r="IP91" s="90" t="s">
        <v>5898</v>
      </c>
      <c r="IQ91" s="90">
        <v>9.0299999999999994</v>
      </c>
      <c r="IR91" s="90" t="s">
        <v>5898</v>
      </c>
      <c r="IS91" s="90">
        <v>17.61</v>
      </c>
      <c r="IT91" s="90" t="s">
        <v>5898</v>
      </c>
      <c r="IU91" s="90">
        <v>13.99</v>
      </c>
      <c r="IV91" s="90" t="s">
        <v>5898</v>
      </c>
      <c r="IW91" s="90">
        <v>7.31</v>
      </c>
      <c r="IX91" s="90" t="s">
        <v>5898</v>
      </c>
      <c r="IY91" s="90">
        <v>6.14</v>
      </c>
      <c r="IZ91" s="103" t="s">
        <v>5898</v>
      </c>
      <c r="JA91" s="50">
        <v>0.2</v>
      </c>
      <c r="JB91" s="40" t="s">
        <v>5898</v>
      </c>
      <c r="JC91" s="40" t="s">
        <v>5898</v>
      </c>
      <c r="JD91" s="40" t="s">
        <v>5898</v>
      </c>
      <c r="JE91" s="40">
        <v>0.2</v>
      </c>
      <c r="JF91" s="40" t="s">
        <v>5898</v>
      </c>
      <c r="JG91" s="40" t="s">
        <v>5898</v>
      </c>
      <c r="JH91" s="40" t="s">
        <v>5898</v>
      </c>
      <c r="JI91" s="40">
        <v>0.2</v>
      </c>
      <c r="JJ91" s="40" t="s">
        <v>5898</v>
      </c>
      <c r="JK91" s="40" t="s">
        <v>5898</v>
      </c>
      <c r="JL91" s="40" t="s">
        <v>5898</v>
      </c>
      <c r="JM91" s="40">
        <v>0.12</v>
      </c>
      <c r="JN91" s="40" t="s">
        <v>5898</v>
      </c>
      <c r="JO91" s="40" t="s">
        <v>5898</v>
      </c>
      <c r="JP91" s="40" t="s">
        <v>5898</v>
      </c>
      <c r="JQ91" s="40">
        <v>0.1</v>
      </c>
      <c r="JR91" s="40" t="s">
        <v>5898</v>
      </c>
      <c r="JS91" s="40" t="s">
        <v>5898</v>
      </c>
      <c r="JT91" s="40" t="s">
        <v>5898</v>
      </c>
      <c r="JU91" s="40">
        <v>0.1</v>
      </c>
      <c r="JV91" s="40" t="s">
        <v>5898</v>
      </c>
      <c r="JW91" s="40" t="s">
        <v>5898</v>
      </c>
      <c r="JX91" s="40" t="s">
        <v>5898</v>
      </c>
      <c r="JY91" s="40">
        <v>0.2</v>
      </c>
      <c r="JZ91" s="40" t="s">
        <v>5898</v>
      </c>
      <c r="KA91" s="40" t="s">
        <v>5898</v>
      </c>
      <c r="KB91" s="40" t="s">
        <v>5898</v>
      </c>
      <c r="KC91" s="40">
        <v>0.1</v>
      </c>
      <c r="KD91" s="40" t="s">
        <v>5898</v>
      </c>
      <c r="KE91" s="40" t="s">
        <v>5898</v>
      </c>
      <c r="KF91" s="40" t="s">
        <v>5898</v>
      </c>
      <c r="KG91" s="40">
        <v>0.33</v>
      </c>
      <c r="KH91" s="40" t="s">
        <v>5898</v>
      </c>
      <c r="KI91" s="40" t="s">
        <v>5898</v>
      </c>
      <c r="KJ91" s="40" t="s">
        <v>5898</v>
      </c>
      <c r="KK91" s="40">
        <v>0.32</v>
      </c>
      <c r="KL91" s="40" t="s">
        <v>5898</v>
      </c>
      <c r="KM91" s="40" t="s">
        <v>5898</v>
      </c>
      <c r="KN91" s="40" t="s">
        <v>5898</v>
      </c>
    </row>
    <row r="92" spans="1:300" x14ac:dyDescent="0.15">
      <c r="A92" s="53">
        <f>'2015年报分红率'!T94</f>
        <v>89</v>
      </c>
      <c r="B92" s="40" t="str">
        <f>'2015年报分红率'!U94</f>
        <v>600674.SH</v>
      </c>
      <c r="C92" s="40" t="str">
        <f>'2015年报分红率'!V94</f>
        <v>川投能源</v>
      </c>
      <c r="D92" s="40" t="str">
        <f>[1]!EM_S_IPO_LISTEDDATE(B92)</f>
        <v>1993-09-24</v>
      </c>
      <c r="E92" s="166">
        <v>23</v>
      </c>
      <c r="F92" s="56">
        <v>14.77</v>
      </c>
      <c r="G92" s="56">
        <v>16.37</v>
      </c>
      <c r="H92" s="157">
        <v>5.4773188896411654E-2</v>
      </c>
      <c r="I92" s="158">
        <v>2.4709835064141723E-2</v>
      </c>
      <c r="J92" s="159">
        <v>3.8022132264963523E-2</v>
      </c>
      <c r="K92" s="154">
        <v>1.5</v>
      </c>
      <c r="L92" s="155" t="s">
        <v>5898</v>
      </c>
      <c r="M92" s="155" t="s">
        <v>5898</v>
      </c>
      <c r="N92" s="155" t="s">
        <v>5898</v>
      </c>
      <c r="O92" s="155">
        <v>1.5</v>
      </c>
      <c r="P92" s="155" t="s">
        <v>5898</v>
      </c>
      <c r="Q92" s="155" t="s">
        <v>5898</v>
      </c>
      <c r="R92" s="155" t="s">
        <v>5898</v>
      </c>
      <c r="S92" s="155">
        <v>1</v>
      </c>
      <c r="T92" s="155" t="s">
        <v>5898</v>
      </c>
      <c r="U92" s="155" t="s">
        <v>5898</v>
      </c>
      <c r="V92" s="155" t="s">
        <v>5898</v>
      </c>
      <c r="W92" s="155">
        <v>1</v>
      </c>
      <c r="X92" s="155" t="s">
        <v>5898</v>
      </c>
      <c r="Y92" s="155">
        <v>0</v>
      </c>
      <c r="Z92" s="155" t="s">
        <v>5898</v>
      </c>
      <c r="AA92" s="155">
        <v>0.8</v>
      </c>
      <c r="AB92" s="155" t="s">
        <v>5898</v>
      </c>
      <c r="AC92" s="155" t="s">
        <v>5898</v>
      </c>
      <c r="AD92" s="155" t="s">
        <v>5898</v>
      </c>
      <c r="AE92" s="155">
        <v>1.1399999999999999</v>
      </c>
      <c r="AF92" s="155" t="s">
        <v>5898</v>
      </c>
      <c r="AG92" s="155" t="s">
        <v>5898</v>
      </c>
      <c r="AH92" s="155" t="s">
        <v>5898</v>
      </c>
      <c r="AI92" s="155">
        <v>0.34</v>
      </c>
      <c r="AJ92" s="155" t="s">
        <v>5898</v>
      </c>
      <c r="AK92" s="155" t="s">
        <v>5898</v>
      </c>
      <c r="AL92" s="155" t="s">
        <v>5898</v>
      </c>
      <c r="AM92" s="155">
        <v>0</v>
      </c>
      <c r="AN92" s="155" t="s">
        <v>5898</v>
      </c>
      <c r="AO92" s="155">
        <v>0</v>
      </c>
      <c r="AP92" s="155" t="s">
        <v>5898</v>
      </c>
      <c r="AQ92" s="155">
        <v>0.5</v>
      </c>
      <c r="AR92" s="155" t="s">
        <v>5898</v>
      </c>
      <c r="AS92" s="155">
        <v>0</v>
      </c>
      <c r="AT92" s="155" t="s">
        <v>5898</v>
      </c>
      <c r="AU92" s="155">
        <v>0.31</v>
      </c>
      <c r="AV92" s="155" t="s">
        <v>5898</v>
      </c>
      <c r="AW92" s="155" t="s">
        <v>5898</v>
      </c>
      <c r="AX92" s="140" t="s">
        <v>5898</v>
      </c>
      <c r="AY92" s="154">
        <v>2</v>
      </c>
      <c r="AZ92" s="155">
        <v>2</v>
      </c>
      <c r="BA92" s="155">
        <v>2</v>
      </c>
      <c r="BB92" s="155">
        <v>2</v>
      </c>
      <c r="BC92" s="155">
        <v>2</v>
      </c>
      <c r="BD92" s="155">
        <v>2</v>
      </c>
      <c r="BE92" s="155">
        <v>2</v>
      </c>
      <c r="BF92" s="155">
        <v>2</v>
      </c>
      <c r="BG92" s="155">
        <v>2</v>
      </c>
      <c r="BH92" s="155">
        <v>2</v>
      </c>
      <c r="BI92" s="155">
        <v>2</v>
      </c>
      <c r="BJ92" s="155">
        <v>2</v>
      </c>
      <c r="BK92" s="155">
        <v>2</v>
      </c>
      <c r="BL92" s="155">
        <v>2</v>
      </c>
      <c r="BM92" s="155">
        <v>2</v>
      </c>
      <c r="BN92" s="155">
        <v>2</v>
      </c>
      <c r="BO92" s="155">
        <v>2</v>
      </c>
      <c r="BP92" s="155">
        <v>2</v>
      </c>
      <c r="BQ92" s="155">
        <v>2</v>
      </c>
      <c r="BR92" s="155">
        <v>2</v>
      </c>
      <c r="BS92" s="155">
        <v>2</v>
      </c>
      <c r="BT92" s="155">
        <v>2</v>
      </c>
      <c r="BU92" s="155">
        <v>2</v>
      </c>
      <c r="BV92" s="155">
        <v>2</v>
      </c>
      <c r="BW92" s="155">
        <v>2</v>
      </c>
      <c r="BX92" s="155">
        <v>2</v>
      </c>
      <c r="BY92" s="155">
        <v>2</v>
      </c>
      <c r="BZ92" s="155">
        <v>2</v>
      </c>
      <c r="CA92" s="155">
        <v>2</v>
      </c>
      <c r="CB92" s="155">
        <v>2</v>
      </c>
      <c r="CC92" s="155">
        <v>2</v>
      </c>
      <c r="CD92" s="155">
        <v>2</v>
      </c>
      <c r="CE92" s="155">
        <v>1</v>
      </c>
      <c r="CF92" s="155">
        <v>1</v>
      </c>
      <c r="CG92" s="155">
        <v>1</v>
      </c>
      <c r="CH92" s="155">
        <v>1</v>
      </c>
      <c r="CI92" s="155">
        <v>1</v>
      </c>
      <c r="CJ92" s="155">
        <v>1</v>
      </c>
      <c r="CK92" s="155">
        <v>1</v>
      </c>
      <c r="CL92" s="156">
        <v>1</v>
      </c>
      <c r="CM92" s="145" t="s">
        <v>5898</v>
      </c>
      <c r="CN92" s="146" t="s">
        <v>5898</v>
      </c>
      <c r="CO92" s="146" t="s">
        <v>5898</v>
      </c>
      <c r="CP92" s="146" t="s">
        <v>5898</v>
      </c>
      <c r="CQ92" s="146" t="s">
        <v>5898</v>
      </c>
      <c r="CR92" s="146" t="s">
        <v>5898</v>
      </c>
      <c r="CS92" s="146" t="s">
        <v>5898</v>
      </c>
      <c r="CT92" s="146" t="s">
        <v>5898</v>
      </c>
      <c r="CU92" s="146" t="s">
        <v>5898</v>
      </c>
      <c r="CV92" s="146" t="s">
        <v>5898</v>
      </c>
      <c r="CW92" s="146" t="s">
        <v>5898</v>
      </c>
      <c r="CX92" s="146" t="s">
        <v>5898</v>
      </c>
      <c r="CY92" s="146" t="s">
        <v>5898</v>
      </c>
      <c r="CZ92" s="146" t="s">
        <v>5898</v>
      </c>
      <c r="DA92" s="146" t="s">
        <v>5898</v>
      </c>
      <c r="DB92" s="146" t="s">
        <v>5898</v>
      </c>
      <c r="DC92" s="146" t="s">
        <v>5898</v>
      </c>
      <c r="DD92" s="146" t="s">
        <v>5898</v>
      </c>
      <c r="DE92" s="146" t="s">
        <v>5898</v>
      </c>
      <c r="DF92" s="146" t="s">
        <v>5898</v>
      </c>
      <c r="DG92" s="146" t="s">
        <v>5898</v>
      </c>
      <c r="DH92" s="146" t="s">
        <v>5898</v>
      </c>
      <c r="DI92" s="146" t="s">
        <v>5898</v>
      </c>
      <c r="DJ92" s="146" t="s">
        <v>5898</v>
      </c>
      <c r="DK92" s="146" t="s">
        <v>5898</v>
      </c>
      <c r="DL92" s="146" t="s">
        <v>5898</v>
      </c>
      <c r="DM92" s="146" t="s">
        <v>5898</v>
      </c>
      <c r="DN92" s="146" t="s">
        <v>5898</v>
      </c>
      <c r="DO92" s="146" t="s">
        <v>5898</v>
      </c>
      <c r="DP92" s="146" t="s">
        <v>5898</v>
      </c>
      <c r="DQ92" s="146" t="s">
        <v>5898</v>
      </c>
      <c r="DR92" s="146" t="s">
        <v>5898</v>
      </c>
      <c r="DS92" s="146">
        <v>1</v>
      </c>
      <c r="DT92" s="146" t="s">
        <v>5898</v>
      </c>
      <c r="DU92" s="146" t="s">
        <v>5898</v>
      </c>
      <c r="DV92" s="146" t="s">
        <v>5898</v>
      </c>
      <c r="DW92" s="146" t="s">
        <v>5898</v>
      </c>
      <c r="DX92" s="146" t="s">
        <v>5898</v>
      </c>
      <c r="DY92" s="146" t="s">
        <v>5898</v>
      </c>
      <c r="DZ92" s="147" t="s">
        <v>5898</v>
      </c>
      <c r="EA92" s="131">
        <v>4.9374588545095459E-2</v>
      </c>
      <c r="EB92" s="135">
        <v>6.1779242174629323E-2</v>
      </c>
      <c r="EC92" s="135">
        <v>6.0313630880579019E-2</v>
      </c>
      <c r="ED92" s="135">
        <v>5.7012542759407071E-2</v>
      </c>
      <c r="EE92" s="135">
        <v>4.9875311720698257E-2</v>
      </c>
      <c r="EF92" s="135">
        <v>5.5555555555555552E-2</v>
      </c>
      <c r="EG92" s="135">
        <v>1.137884872824632E-2</v>
      </c>
      <c r="EH92" s="135">
        <v>0</v>
      </c>
      <c r="EI92" s="135">
        <v>1.3943112102621306E-2</v>
      </c>
      <c r="EJ92" s="135">
        <v>2.098849018280298E-2</v>
      </c>
      <c r="EK92" s="123">
        <v>4.9374588545095459E-2</v>
      </c>
      <c r="EL92" s="124">
        <v>0</v>
      </c>
      <c r="EM92" s="124">
        <v>0</v>
      </c>
      <c r="EN92" s="124">
        <v>0</v>
      </c>
      <c r="EO92" s="124">
        <v>6.1779242174629323E-2</v>
      </c>
      <c r="EP92" s="124">
        <v>0</v>
      </c>
      <c r="EQ92" s="124">
        <v>0</v>
      </c>
      <c r="ER92" s="124">
        <v>0</v>
      </c>
      <c r="ES92" s="124">
        <v>6.0313630880579019E-2</v>
      </c>
      <c r="ET92" s="124">
        <v>0</v>
      </c>
      <c r="EU92" s="124">
        <v>0</v>
      </c>
      <c r="EV92" s="124">
        <v>0</v>
      </c>
      <c r="EW92" s="124">
        <v>5.7012542759407071E-2</v>
      </c>
      <c r="EX92" s="124">
        <v>0</v>
      </c>
      <c r="EY92" s="124">
        <v>0</v>
      </c>
      <c r="EZ92" s="124">
        <v>0</v>
      </c>
      <c r="FA92" s="124">
        <v>4.9875311720698257E-2</v>
      </c>
      <c r="FB92" s="124">
        <v>0</v>
      </c>
      <c r="FC92" s="124">
        <v>0</v>
      </c>
      <c r="FD92" s="124">
        <v>0</v>
      </c>
      <c r="FE92" s="124">
        <v>5.5555555555555552E-2</v>
      </c>
      <c r="FF92" s="124">
        <v>0</v>
      </c>
      <c r="FG92" s="124">
        <v>0</v>
      </c>
      <c r="FH92" s="124">
        <v>0</v>
      </c>
      <c r="FI92" s="124">
        <v>1.137884872824632E-2</v>
      </c>
      <c r="FJ92" s="124">
        <v>0</v>
      </c>
      <c r="FK92" s="124">
        <v>0</v>
      </c>
      <c r="FL92" s="124">
        <v>0</v>
      </c>
      <c r="FM92" s="124">
        <v>0</v>
      </c>
      <c r="FN92" s="124">
        <v>0</v>
      </c>
      <c r="FO92" s="124">
        <v>0</v>
      </c>
      <c r="FP92" s="124">
        <v>0</v>
      </c>
      <c r="FQ92" s="124">
        <v>1.3943112102621306E-2</v>
      </c>
      <c r="FR92" s="124">
        <v>0</v>
      </c>
      <c r="FS92" s="124">
        <v>0</v>
      </c>
      <c r="FT92" s="124">
        <v>0</v>
      </c>
      <c r="FU92" s="124">
        <v>2.098849018280298E-2</v>
      </c>
      <c r="FV92" s="124">
        <v>0</v>
      </c>
      <c r="FW92" s="124">
        <v>0</v>
      </c>
      <c r="FX92" s="125">
        <v>0</v>
      </c>
      <c r="FY92" s="50" t="s">
        <v>5982</v>
      </c>
      <c r="FZ92" s="88" t="s">
        <v>5898</v>
      </c>
      <c r="GA92" s="88" t="s">
        <v>6562</v>
      </c>
      <c r="GB92" s="88" t="s">
        <v>5898</v>
      </c>
      <c r="GC92" s="88" t="s">
        <v>6051</v>
      </c>
      <c r="GD92" s="88" t="s">
        <v>5898</v>
      </c>
      <c r="GE92" s="88" t="s">
        <v>6583</v>
      </c>
      <c r="GF92" s="88" t="s">
        <v>5898</v>
      </c>
      <c r="GG92" s="88" t="s">
        <v>6147</v>
      </c>
      <c r="GH92" s="88" t="s">
        <v>5898</v>
      </c>
      <c r="GI92" s="88" t="s">
        <v>6497</v>
      </c>
      <c r="GJ92" s="88" t="s">
        <v>5898</v>
      </c>
      <c r="GK92" s="88" t="s">
        <v>6035</v>
      </c>
      <c r="GL92" s="88" t="s">
        <v>5898</v>
      </c>
      <c r="GM92" s="88" t="s">
        <v>6576</v>
      </c>
      <c r="GN92" s="88" t="s">
        <v>5898</v>
      </c>
      <c r="GO92" s="88" t="s">
        <v>6098</v>
      </c>
      <c r="GP92" s="88" t="s">
        <v>5898</v>
      </c>
      <c r="GQ92" s="88" t="s">
        <v>6421</v>
      </c>
      <c r="GR92" s="88" t="s">
        <v>5898</v>
      </c>
      <c r="GS92" s="88" t="s">
        <v>6336</v>
      </c>
      <c r="GT92" s="88" t="s">
        <v>5898</v>
      </c>
      <c r="GU92" s="88" t="s">
        <v>6422</v>
      </c>
      <c r="GV92" s="88" t="s">
        <v>5898</v>
      </c>
      <c r="GW92" s="88" t="s">
        <v>6056</v>
      </c>
      <c r="GX92" s="88" t="s">
        <v>5898</v>
      </c>
      <c r="GY92" s="88" t="s">
        <v>6394</v>
      </c>
      <c r="GZ92" s="88" t="s">
        <v>5898</v>
      </c>
      <c r="HA92" s="88" t="s">
        <v>6132</v>
      </c>
      <c r="HB92" s="88" t="s">
        <v>5898</v>
      </c>
      <c r="HC92" s="88" t="s">
        <v>6644</v>
      </c>
      <c r="HD92" s="88" t="s">
        <v>5898</v>
      </c>
      <c r="HE92" s="88" t="s">
        <v>6337</v>
      </c>
      <c r="HF92" s="88" t="s">
        <v>5898</v>
      </c>
      <c r="HG92" s="88" t="s">
        <v>6510</v>
      </c>
      <c r="HH92" s="88" t="s">
        <v>5898</v>
      </c>
      <c r="HI92" s="88" t="s">
        <v>6338</v>
      </c>
      <c r="HJ92" s="88" t="s">
        <v>5898</v>
      </c>
      <c r="HK92" s="88" t="s">
        <v>6645</v>
      </c>
      <c r="HL92" s="88" t="s">
        <v>5898</v>
      </c>
      <c r="HM92" s="89">
        <v>15.19</v>
      </c>
      <c r="HN92" s="90" t="s">
        <v>5898</v>
      </c>
      <c r="HO92" s="90">
        <v>14.28</v>
      </c>
      <c r="HP92" s="90" t="s">
        <v>5898</v>
      </c>
      <c r="HQ92" s="90">
        <v>12.14</v>
      </c>
      <c r="HR92" s="90" t="s">
        <v>5898</v>
      </c>
      <c r="HS92" s="90">
        <v>8.4</v>
      </c>
      <c r="HT92" s="90" t="s">
        <v>5898</v>
      </c>
      <c r="HU92" s="90">
        <v>8.2899999999999991</v>
      </c>
      <c r="HV92" s="90" t="s">
        <v>5898</v>
      </c>
      <c r="HW92" s="90">
        <v>7.19</v>
      </c>
      <c r="HX92" s="90" t="s">
        <v>5898</v>
      </c>
      <c r="HY92" s="90">
        <v>8.77</v>
      </c>
      <c r="HZ92" s="90" t="s">
        <v>5898</v>
      </c>
      <c r="IA92" s="90">
        <v>7.82</v>
      </c>
      <c r="IB92" s="90" t="s">
        <v>5898</v>
      </c>
      <c r="IC92" s="90">
        <v>8.02</v>
      </c>
      <c r="ID92" s="90" t="s">
        <v>5898</v>
      </c>
      <c r="IE92" s="90">
        <v>10.36</v>
      </c>
      <c r="IF92" s="90" t="s">
        <v>5898</v>
      </c>
      <c r="IG92" s="90">
        <v>10.26</v>
      </c>
      <c r="IH92" s="90" t="s">
        <v>5898</v>
      </c>
      <c r="II92" s="90">
        <v>8.9</v>
      </c>
      <c r="IJ92" s="90" t="s">
        <v>5898</v>
      </c>
      <c r="IK92" s="90">
        <v>14.94</v>
      </c>
      <c r="IL92" s="90" t="s">
        <v>5898</v>
      </c>
      <c r="IM92" s="90">
        <v>8.2100000000000009</v>
      </c>
      <c r="IN92" s="90" t="s">
        <v>5898</v>
      </c>
      <c r="IO92" s="90">
        <v>3.89</v>
      </c>
      <c r="IP92" s="90" t="s">
        <v>5898</v>
      </c>
      <c r="IQ92" s="90">
        <v>6.33</v>
      </c>
      <c r="IR92" s="90" t="s">
        <v>5898</v>
      </c>
      <c r="IS92" s="90">
        <v>35.86</v>
      </c>
      <c r="IT92" s="90" t="s">
        <v>5898</v>
      </c>
      <c r="IU92" s="90">
        <v>30.52</v>
      </c>
      <c r="IV92" s="90" t="s">
        <v>5898</v>
      </c>
      <c r="IW92" s="90">
        <v>14.77</v>
      </c>
      <c r="IX92" s="90" t="s">
        <v>5898</v>
      </c>
      <c r="IY92" s="90">
        <v>8.1199999999999992</v>
      </c>
      <c r="IZ92" s="103" t="s">
        <v>5898</v>
      </c>
      <c r="JA92" s="50">
        <v>0.75</v>
      </c>
      <c r="JB92" s="40" t="s">
        <v>5898</v>
      </c>
      <c r="JC92" s="40" t="s">
        <v>5898</v>
      </c>
      <c r="JD92" s="40" t="s">
        <v>5898</v>
      </c>
      <c r="JE92" s="40">
        <v>0.75</v>
      </c>
      <c r="JF92" s="40" t="s">
        <v>5898</v>
      </c>
      <c r="JG92" s="40" t="s">
        <v>5898</v>
      </c>
      <c r="JH92" s="40" t="s">
        <v>5898</v>
      </c>
      <c r="JI92" s="40">
        <v>0.5</v>
      </c>
      <c r="JJ92" s="40" t="s">
        <v>5898</v>
      </c>
      <c r="JK92" s="40" t="s">
        <v>5898</v>
      </c>
      <c r="JL92" s="40" t="s">
        <v>5898</v>
      </c>
      <c r="JM92" s="40">
        <v>0.5</v>
      </c>
      <c r="JN92" s="40" t="s">
        <v>5898</v>
      </c>
      <c r="JO92" s="40">
        <v>0</v>
      </c>
      <c r="JP92" s="40" t="s">
        <v>5898</v>
      </c>
      <c r="JQ92" s="40">
        <v>0.4</v>
      </c>
      <c r="JR92" s="40" t="s">
        <v>5898</v>
      </c>
      <c r="JS92" s="40" t="s">
        <v>5898</v>
      </c>
      <c r="JT92" s="40" t="s">
        <v>5898</v>
      </c>
      <c r="JU92" s="40">
        <v>0.56999999999999995</v>
      </c>
      <c r="JV92" s="40" t="s">
        <v>5898</v>
      </c>
      <c r="JW92" s="40" t="s">
        <v>5898</v>
      </c>
      <c r="JX92" s="40" t="s">
        <v>5898</v>
      </c>
      <c r="JY92" s="40">
        <v>0.17</v>
      </c>
      <c r="JZ92" s="40" t="s">
        <v>5898</v>
      </c>
      <c r="KA92" s="40" t="s">
        <v>5898</v>
      </c>
      <c r="KB92" s="40" t="s">
        <v>5898</v>
      </c>
      <c r="KC92" s="40">
        <v>0</v>
      </c>
      <c r="KD92" s="40" t="s">
        <v>5898</v>
      </c>
      <c r="KE92" s="40">
        <v>0</v>
      </c>
      <c r="KF92" s="40" t="s">
        <v>5898</v>
      </c>
      <c r="KG92" s="40">
        <v>0.5</v>
      </c>
      <c r="KH92" s="40" t="s">
        <v>5898</v>
      </c>
      <c r="KI92" s="40">
        <v>0</v>
      </c>
      <c r="KJ92" s="40" t="s">
        <v>5898</v>
      </c>
      <c r="KK92" s="40">
        <v>0.31</v>
      </c>
      <c r="KL92" s="40" t="s">
        <v>5898</v>
      </c>
      <c r="KM92" s="40" t="s">
        <v>5898</v>
      </c>
      <c r="KN92" s="40" t="s">
        <v>5898</v>
      </c>
    </row>
    <row r="93" spans="1:300" x14ac:dyDescent="0.15">
      <c r="A93" s="53">
        <f>'2015年报分红率'!T95</f>
        <v>90</v>
      </c>
      <c r="B93" s="40" t="str">
        <f>'2015年报分红率'!U95</f>
        <v>600690.SH</v>
      </c>
      <c r="C93" s="40" t="str">
        <f>'2015年报分红率'!V95</f>
        <v>青岛海尔</v>
      </c>
      <c r="D93" s="40" t="str">
        <f>[1]!EM_S_IPO_LISTEDDATE(B93)</f>
        <v>1993-11-19</v>
      </c>
      <c r="E93" s="166">
        <v>23</v>
      </c>
      <c r="F93" s="56">
        <v>4.37</v>
      </c>
      <c r="G93" s="56">
        <v>9.4700000000000006</v>
      </c>
      <c r="H93" s="157">
        <v>5.7012585812356999E-2</v>
      </c>
      <c r="I93" s="158">
        <v>5.6215534436231378E-3</v>
      </c>
      <c r="J93" s="159">
        <v>6.5139457631632185E-3</v>
      </c>
      <c r="K93" s="154">
        <v>1.2636000000000003</v>
      </c>
      <c r="L93" s="155" t="s">
        <v>5898</v>
      </c>
      <c r="M93" s="155" t="s">
        <v>5898</v>
      </c>
      <c r="N93" s="155" t="s">
        <v>5898</v>
      </c>
      <c r="O93" s="155">
        <v>0.70200000000000007</v>
      </c>
      <c r="P93" s="155" t="s">
        <v>5898</v>
      </c>
      <c r="Q93" s="155" t="s">
        <v>5898</v>
      </c>
      <c r="R93" s="155" t="s">
        <v>5898</v>
      </c>
      <c r="S93" s="155">
        <v>0.16380000000000003</v>
      </c>
      <c r="T93" s="155" t="s">
        <v>5898</v>
      </c>
      <c r="U93" s="155" t="s">
        <v>5898</v>
      </c>
      <c r="V93" s="155" t="s">
        <v>5898</v>
      </c>
      <c r="W93" s="155">
        <v>0.14625000000000002</v>
      </c>
      <c r="X93" s="155" t="s">
        <v>5898</v>
      </c>
      <c r="Y93" s="155" t="s">
        <v>5898</v>
      </c>
      <c r="Z93" s="155" t="s">
        <v>5898</v>
      </c>
      <c r="AA93" s="155">
        <v>5.2000000000000005E-2</v>
      </c>
      <c r="AB93" s="155" t="s">
        <v>5898</v>
      </c>
      <c r="AC93" s="155" t="s">
        <v>5898</v>
      </c>
      <c r="AD93" s="155" t="s">
        <v>5898</v>
      </c>
      <c r="AE93" s="155">
        <v>4.6800000000000001E-2</v>
      </c>
      <c r="AF93" s="155" t="s">
        <v>5898</v>
      </c>
      <c r="AG93" s="155" t="s">
        <v>5898</v>
      </c>
      <c r="AH93" s="155" t="s">
        <v>5898</v>
      </c>
      <c r="AI93" s="155">
        <v>1.3000000000000001E-2</v>
      </c>
      <c r="AJ93" s="155" t="s">
        <v>5898</v>
      </c>
      <c r="AK93" s="155" t="s">
        <v>5898</v>
      </c>
      <c r="AL93" s="155" t="s">
        <v>5898</v>
      </c>
      <c r="AM93" s="155">
        <v>9.1000000000000011E-2</v>
      </c>
      <c r="AN93" s="155" t="s">
        <v>5898</v>
      </c>
      <c r="AO93" s="155" t="s">
        <v>5898</v>
      </c>
      <c r="AP93" s="155" t="s">
        <v>5898</v>
      </c>
      <c r="AQ93" s="155">
        <v>1.2999999999999999E-2</v>
      </c>
      <c r="AR93" s="155" t="s">
        <v>5898</v>
      </c>
      <c r="AS93" s="155">
        <v>0</v>
      </c>
      <c r="AT93" s="155" t="s">
        <v>5898</v>
      </c>
      <c r="AU93" s="155">
        <v>0</v>
      </c>
      <c r="AV93" s="155" t="s">
        <v>5898</v>
      </c>
      <c r="AW93" s="155" t="s">
        <v>5898</v>
      </c>
      <c r="AX93" s="140" t="s">
        <v>5898</v>
      </c>
      <c r="AY93" s="154">
        <v>4.6800000000000006</v>
      </c>
      <c r="AZ93" s="155">
        <v>4.6800000000000006</v>
      </c>
      <c r="BA93" s="155">
        <v>4.6800000000000006</v>
      </c>
      <c r="BB93" s="155">
        <v>4.6800000000000006</v>
      </c>
      <c r="BC93" s="155">
        <v>2.3400000000000003</v>
      </c>
      <c r="BD93" s="155">
        <v>2.3400000000000003</v>
      </c>
      <c r="BE93" s="155">
        <v>2.3400000000000003</v>
      </c>
      <c r="BF93" s="155">
        <v>2.3400000000000003</v>
      </c>
      <c r="BG93" s="155">
        <v>2.3400000000000003</v>
      </c>
      <c r="BH93" s="155">
        <v>2.3400000000000003</v>
      </c>
      <c r="BI93" s="155">
        <v>2.3400000000000003</v>
      </c>
      <c r="BJ93" s="155">
        <v>2.3400000000000003</v>
      </c>
      <c r="BK93" s="155">
        <v>2.3400000000000003</v>
      </c>
      <c r="BL93" s="155">
        <v>2.3400000000000003</v>
      </c>
      <c r="BM93" s="155">
        <v>2.3400000000000003</v>
      </c>
      <c r="BN93" s="155">
        <v>2.3400000000000003</v>
      </c>
      <c r="BO93" s="155">
        <v>1.3</v>
      </c>
      <c r="BP93" s="155">
        <v>1.3</v>
      </c>
      <c r="BQ93" s="155">
        <v>1.3</v>
      </c>
      <c r="BR93" s="155">
        <v>1.3</v>
      </c>
      <c r="BS93" s="155">
        <v>1.3</v>
      </c>
      <c r="BT93" s="155">
        <v>1.3</v>
      </c>
      <c r="BU93" s="155">
        <v>1.3</v>
      </c>
      <c r="BV93" s="155">
        <v>1.3</v>
      </c>
      <c r="BW93" s="155">
        <v>1.3</v>
      </c>
      <c r="BX93" s="155">
        <v>1.3</v>
      </c>
      <c r="BY93" s="155">
        <v>1.3</v>
      </c>
      <c r="BZ93" s="155">
        <v>1.3</v>
      </c>
      <c r="CA93" s="155">
        <v>1.3</v>
      </c>
      <c r="CB93" s="155">
        <v>1.3</v>
      </c>
      <c r="CC93" s="155">
        <v>1.3</v>
      </c>
      <c r="CD93" s="155">
        <v>1.3</v>
      </c>
      <c r="CE93" s="155">
        <v>1</v>
      </c>
      <c r="CF93" s="155">
        <v>1</v>
      </c>
      <c r="CG93" s="155">
        <v>1</v>
      </c>
      <c r="CH93" s="155">
        <v>1</v>
      </c>
      <c r="CI93" s="155">
        <v>1</v>
      </c>
      <c r="CJ93" s="155">
        <v>1</v>
      </c>
      <c r="CK93" s="155">
        <v>1</v>
      </c>
      <c r="CL93" s="156">
        <v>1</v>
      </c>
      <c r="CM93" s="145" t="s">
        <v>5898</v>
      </c>
      <c r="CN93" s="146" t="s">
        <v>5898</v>
      </c>
      <c r="CO93" s="146" t="s">
        <v>5898</v>
      </c>
      <c r="CP93" s="146" t="s">
        <v>5898</v>
      </c>
      <c r="CQ93" s="146">
        <v>1</v>
      </c>
      <c r="CR93" s="146" t="s">
        <v>5898</v>
      </c>
      <c r="CS93" s="146" t="s">
        <v>5898</v>
      </c>
      <c r="CT93" s="146" t="s">
        <v>5898</v>
      </c>
      <c r="CU93" s="146" t="s">
        <v>5898</v>
      </c>
      <c r="CV93" s="146" t="s">
        <v>5898</v>
      </c>
      <c r="CW93" s="146" t="s">
        <v>5898</v>
      </c>
      <c r="CX93" s="146" t="s">
        <v>5898</v>
      </c>
      <c r="CY93" s="146" t="s">
        <v>5898</v>
      </c>
      <c r="CZ93" s="146" t="s">
        <v>5898</v>
      </c>
      <c r="DA93" s="146" t="s">
        <v>5898</v>
      </c>
      <c r="DB93" s="146" t="s">
        <v>5898</v>
      </c>
      <c r="DC93" s="146">
        <v>0.8</v>
      </c>
      <c r="DD93" s="146" t="s">
        <v>5898</v>
      </c>
      <c r="DE93" s="146" t="s">
        <v>5898</v>
      </c>
      <c r="DF93" s="146" t="s">
        <v>5898</v>
      </c>
      <c r="DG93" s="146" t="s">
        <v>5898</v>
      </c>
      <c r="DH93" s="146" t="s">
        <v>5898</v>
      </c>
      <c r="DI93" s="146" t="s">
        <v>5898</v>
      </c>
      <c r="DJ93" s="146" t="s">
        <v>5898</v>
      </c>
      <c r="DK93" s="146" t="s">
        <v>5898</v>
      </c>
      <c r="DL93" s="146" t="s">
        <v>5898</v>
      </c>
      <c r="DM93" s="146" t="s">
        <v>5898</v>
      </c>
      <c r="DN93" s="146" t="s">
        <v>5898</v>
      </c>
      <c r="DO93" s="146" t="s">
        <v>5898</v>
      </c>
      <c r="DP93" s="146" t="s">
        <v>5898</v>
      </c>
      <c r="DQ93" s="146" t="s">
        <v>5898</v>
      </c>
      <c r="DR93" s="146" t="s">
        <v>5898</v>
      </c>
      <c r="DS93" s="146">
        <v>0.30000000000000004</v>
      </c>
      <c r="DT93" s="146" t="s">
        <v>5898</v>
      </c>
      <c r="DU93" s="146" t="s">
        <v>5898</v>
      </c>
      <c r="DV93" s="146" t="s">
        <v>5898</v>
      </c>
      <c r="DW93" s="146" t="s">
        <v>5898</v>
      </c>
      <c r="DX93" s="146" t="s">
        <v>5898</v>
      </c>
      <c r="DY93" s="146" t="s">
        <v>5898</v>
      </c>
      <c r="DZ93" s="147" t="s">
        <v>5898</v>
      </c>
      <c r="EA93" s="131">
        <v>2.5092936802973979E-2</v>
      </c>
      <c r="EB93" s="135">
        <v>1.4471780028943559E-2</v>
      </c>
      <c r="EC93" s="135">
        <v>6.2724014336917565E-3</v>
      </c>
      <c r="ED93" s="135">
        <v>7.4760765550239243E-3</v>
      </c>
      <c r="EE93" s="135">
        <v>3.5714285714285718E-3</v>
      </c>
      <c r="EF93" s="135">
        <v>2.4423337856173677E-3</v>
      </c>
      <c r="EG93" s="135">
        <v>6.1728395061728394E-4</v>
      </c>
      <c r="EH93" s="135">
        <v>4.7912388774811777E-3</v>
      </c>
      <c r="EI93" s="135">
        <v>4.0397762585456807E-4</v>
      </c>
      <c r="EJ93" s="135">
        <v>0</v>
      </c>
      <c r="EK93" s="123">
        <v>2.5092936802973979E-2</v>
      </c>
      <c r="EL93" s="124">
        <v>0</v>
      </c>
      <c r="EM93" s="124">
        <v>0</v>
      </c>
      <c r="EN93" s="124">
        <v>0</v>
      </c>
      <c r="EO93" s="124">
        <v>1.4471780028943559E-2</v>
      </c>
      <c r="EP93" s="124">
        <v>0</v>
      </c>
      <c r="EQ93" s="124">
        <v>0</v>
      </c>
      <c r="ER93" s="124">
        <v>0</v>
      </c>
      <c r="ES93" s="124">
        <v>6.2724014336917565E-3</v>
      </c>
      <c r="ET93" s="124">
        <v>0</v>
      </c>
      <c r="EU93" s="124">
        <v>0</v>
      </c>
      <c r="EV93" s="124">
        <v>0</v>
      </c>
      <c r="EW93" s="124">
        <v>7.4760765550239243E-3</v>
      </c>
      <c r="EX93" s="124">
        <v>0</v>
      </c>
      <c r="EY93" s="124">
        <v>0</v>
      </c>
      <c r="EZ93" s="124">
        <v>0</v>
      </c>
      <c r="FA93" s="124">
        <v>3.5714285714285718E-3</v>
      </c>
      <c r="FB93" s="124">
        <v>0</v>
      </c>
      <c r="FC93" s="124">
        <v>0</v>
      </c>
      <c r="FD93" s="124">
        <v>0</v>
      </c>
      <c r="FE93" s="124">
        <v>2.4423337856173677E-3</v>
      </c>
      <c r="FF93" s="124">
        <v>0</v>
      </c>
      <c r="FG93" s="124">
        <v>0</v>
      </c>
      <c r="FH93" s="124">
        <v>0</v>
      </c>
      <c r="FI93" s="124">
        <v>6.1728395061728394E-4</v>
      </c>
      <c r="FJ93" s="124">
        <v>0</v>
      </c>
      <c r="FK93" s="124">
        <v>0</v>
      </c>
      <c r="FL93" s="124">
        <v>0</v>
      </c>
      <c r="FM93" s="124">
        <v>4.7912388774811777E-3</v>
      </c>
      <c r="FN93" s="124">
        <v>0</v>
      </c>
      <c r="FO93" s="124">
        <v>0</v>
      </c>
      <c r="FP93" s="124">
        <v>0</v>
      </c>
      <c r="FQ93" s="124">
        <v>4.0397762585456807E-4</v>
      </c>
      <c r="FR93" s="124">
        <v>0</v>
      </c>
      <c r="FS93" s="124">
        <v>0</v>
      </c>
      <c r="FT93" s="124">
        <v>0</v>
      </c>
      <c r="FU93" s="124">
        <v>0</v>
      </c>
      <c r="FV93" s="124">
        <v>0</v>
      </c>
      <c r="FW93" s="124">
        <v>0</v>
      </c>
      <c r="FX93" s="125">
        <v>0</v>
      </c>
      <c r="FY93" s="50" t="s">
        <v>5913</v>
      </c>
      <c r="FZ93" s="88" t="s">
        <v>5898</v>
      </c>
      <c r="GA93" s="88" t="s">
        <v>6512</v>
      </c>
      <c r="GB93" s="88" t="s">
        <v>5898</v>
      </c>
      <c r="GC93" s="88" t="s">
        <v>6157</v>
      </c>
      <c r="GD93" s="88" t="s">
        <v>5898</v>
      </c>
      <c r="GE93" s="88" t="s">
        <v>6448</v>
      </c>
      <c r="GF93" s="88" t="s">
        <v>5898</v>
      </c>
      <c r="GG93" s="88" t="s">
        <v>6097</v>
      </c>
      <c r="GH93" s="88" t="s">
        <v>5898</v>
      </c>
      <c r="GI93" s="88" t="s">
        <v>6464</v>
      </c>
      <c r="GJ93" s="88" t="s">
        <v>5898</v>
      </c>
      <c r="GK93" s="88" t="s">
        <v>6004</v>
      </c>
      <c r="GL93" s="88" t="s">
        <v>5898</v>
      </c>
      <c r="GM93" s="88" t="s">
        <v>6571</v>
      </c>
      <c r="GN93" s="88" t="s">
        <v>5898</v>
      </c>
      <c r="GO93" s="88" t="s">
        <v>6134</v>
      </c>
      <c r="GP93" s="88" t="s">
        <v>5898</v>
      </c>
      <c r="GQ93" s="88" t="s">
        <v>6640</v>
      </c>
      <c r="GR93" s="88" t="s">
        <v>5898</v>
      </c>
      <c r="GS93" s="88" t="s">
        <v>6164</v>
      </c>
      <c r="GT93" s="88" t="s">
        <v>5898</v>
      </c>
      <c r="GU93" s="88" t="s">
        <v>6577</v>
      </c>
      <c r="GV93" s="88" t="s">
        <v>5898</v>
      </c>
      <c r="GW93" s="88" t="s">
        <v>6135</v>
      </c>
      <c r="GX93" s="88" t="s">
        <v>5898</v>
      </c>
      <c r="GY93" s="88" t="s">
        <v>6394</v>
      </c>
      <c r="GZ93" s="88" t="s">
        <v>5898</v>
      </c>
      <c r="HA93" s="88" t="s">
        <v>6339</v>
      </c>
      <c r="HB93" s="88" t="s">
        <v>5898</v>
      </c>
      <c r="HC93" s="88" t="s">
        <v>6627</v>
      </c>
      <c r="HD93" s="88" t="s">
        <v>5898</v>
      </c>
      <c r="HE93" s="88" t="s">
        <v>6067</v>
      </c>
      <c r="HF93" s="88" t="s">
        <v>5898</v>
      </c>
      <c r="HG93" s="88" t="s">
        <v>6510</v>
      </c>
      <c r="HH93" s="88" t="s">
        <v>5898</v>
      </c>
      <c r="HI93" s="88" t="s">
        <v>6001</v>
      </c>
      <c r="HJ93" s="88" t="s">
        <v>5898</v>
      </c>
      <c r="HK93" s="88" t="s">
        <v>6520</v>
      </c>
      <c r="HL93" s="88" t="s">
        <v>5898</v>
      </c>
      <c r="HM93" s="89">
        <v>10.76</v>
      </c>
      <c r="HN93" s="90" t="s">
        <v>5898</v>
      </c>
      <c r="HO93" s="90">
        <v>12.51</v>
      </c>
      <c r="HP93" s="90" t="s">
        <v>5898</v>
      </c>
      <c r="HQ93" s="90">
        <v>20.73</v>
      </c>
      <c r="HR93" s="90" t="s">
        <v>5898</v>
      </c>
      <c r="HS93" s="90">
        <v>11.74</v>
      </c>
      <c r="HT93" s="90" t="s">
        <v>5898</v>
      </c>
      <c r="HU93" s="90">
        <v>11.16</v>
      </c>
      <c r="HV93" s="90" t="s">
        <v>5898</v>
      </c>
      <c r="HW93" s="90">
        <v>10.17</v>
      </c>
      <c r="HX93" s="90" t="s">
        <v>5898</v>
      </c>
      <c r="HY93" s="90">
        <v>8.36</v>
      </c>
      <c r="HZ93" s="90" t="s">
        <v>5898</v>
      </c>
      <c r="IA93" s="90">
        <v>6.92</v>
      </c>
      <c r="IB93" s="90" t="s">
        <v>5898</v>
      </c>
      <c r="IC93" s="90">
        <v>11.2</v>
      </c>
      <c r="ID93" s="90" t="s">
        <v>5898</v>
      </c>
      <c r="IE93" s="90">
        <v>14.34</v>
      </c>
      <c r="IF93" s="90" t="s">
        <v>5898</v>
      </c>
      <c r="IG93" s="90">
        <v>14.74</v>
      </c>
      <c r="IH93" s="90" t="s">
        <v>5898</v>
      </c>
      <c r="II93" s="90">
        <v>12</v>
      </c>
      <c r="IJ93" s="90" t="s">
        <v>5898</v>
      </c>
      <c r="IK93" s="90">
        <v>16.2</v>
      </c>
      <c r="IL93" s="90" t="s">
        <v>5898</v>
      </c>
      <c r="IM93" s="90">
        <v>18.54</v>
      </c>
      <c r="IN93" s="90" t="s">
        <v>5898</v>
      </c>
      <c r="IO93" s="90">
        <v>14.61</v>
      </c>
      <c r="IP93" s="90" t="s">
        <v>5898</v>
      </c>
      <c r="IQ93" s="90">
        <v>21.77</v>
      </c>
      <c r="IR93" s="90" t="s">
        <v>5898</v>
      </c>
      <c r="IS93" s="90">
        <v>32.18</v>
      </c>
      <c r="IT93" s="90" t="s">
        <v>5898</v>
      </c>
      <c r="IU93" s="90">
        <v>9.5299999999999994</v>
      </c>
      <c r="IV93" s="90" t="s">
        <v>5898</v>
      </c>
      <c r="IW93" s="90">
        <v>4.37</v>
      </c>
      <c r="IX93" s="90" t="s">
        <v>5898</v>
      </c>
      <c r="IY93" s="90">
        <v>5.5</v>
      </c>
      <c r="IZ93" s="103" t="s">
        <v>5898</v>
      </c>
      <c r="JA93" s="50">
        <v>0.27</v>
      </c>
      <c r="JB93" s="40" t="s">
        <v>5898</v>
      </c>
      <c r="JC93" s="40" t="s">
        <v>5898</v>
      </c>
      <c r="JD93" s="40" t="s">
        <v>5898</v>
      </c>
      <c r="JE93" s="40">
        <v>0.3</v>
      </c>
      <c r="JF93" s="40" t="s">
        <v>5898</v>
      </c>
      <c r="JG93" s="40" t="s">
        <v>5898</v>
      </c>
      <c r="JH93" s="40" t="s">
        <v>5898</v>
      </c>
      <c r="JI93" s="40">
        <v>7.0000000000000007E-2</v>
      </c>
      <c r="JJ93" s="40" t="s">
        <v>5898</v>
      </c>
      <c r="JK93" s="40" t="s">
        <v>5898</v>
      </c>
      <c r="JL93" s="40" t="s">
        <v>5898</v>
      </c>
      <c r="JM93" s="40">
        <v>6.25E-2</v>
      </c>
      <c r="JN93" s="40" t="s">
        <v>5898</v>
      </c>
      <c r="JO93" s="40" t="s">
        <v>5898</v>
      </c>
      <c r="JP93" s="40" t="s">
        <v>5898</v>
      </c>
      <c r="JQ93" s="40">
        <v>0.04</v>
      </c>
      <c r="JR93" s="40" t="s">
        <v>5898</v>
      </c>
      <c r="JS93" s="40" t="s">
        <v>5898</v>
      </c>
      <c r="JT93" s="40" t="s">
        <v>5898</v>
      </c>
      <c r="JU93" s="40">
        <v>3.5999999999999997E-2</v>
      </c>
      <c r="JV93" s="40" t="s">
        <v>5898</v>
      </c>
      <c r="JW93" s="40" t="s">
        <v>5898</v>
      </c>
      <c r="JX93" s="40" t="s">
        <v>5898</v>
      </c>
      <c r="JY93" s="40">
        <v>0.01</v>
      </c>
      <c r="JZ93" s="40" t="s">
        <v>5898</v>
      </c>
      <c r="KA93" s="40" t="s">
        <v>5898</v>
      </c>
      <c r="KB93" s="40" t="s">
        <v>5898</v>
      </c>
      <c r="KC93" s="40">
        <v>7.0000000000000007E-2</v>
      </c>
      <c r="KD93" s="40" t="s">
        <v>5898</v>
      </c>
      <c r="KE93" s="40" t="s">
        <v>5898</v>
      </c>
      <c r="KF93" s="40" t="s">
        <v>5898</v>
      </c>
      <c r="KG93" s="40">
        <v>1.2999999999999999E-2</v>
      </c>
      <c r="KH93" s="40" t="s">
        <v>5898</v>
      </c>
      <c r="KI93" s="40">
        <v>0</v>
      </c>
      <c r="KJ93" s="40" t="s">
        <v>5898</v>
      </c>
      <c r="KK93" s="40">
        <v>0</v>
      </c>
      <c r="KL93" s="40" t="s">
        <v>5898</v>
      </c>
      <c r="KM93" s="40" t="s">
        <v>5898</v>
      </c>
      <c r="KN93" s="40" t="s">
        <v>5898</v>
      </c>
    </row>
    <row r="94" spans="1:300" x14ac:dyDescent="0.15">
      <c r="A94" s="53">
        <f>'2015年报分红率'!T96</f>
        <v>91</v>
      </c>
      <c r="B94" s="40" t="str">
        <f>'2015年报分红率'!U96</f>
        <v>600741.SH</v>
      </c>
      <c r="C94" s="40" t="str">
        <f>'2015年报分红率'!V96</f>
        <v>华域汽车</v>
      </c>
      <c r="D94" s="40" t="str">
        <f>[1]!EM_S_IPO_LISTEDDATE(B94)</f>
        <v>1996-08-26</v>
      </c>
      <c r="E94" s="166">
        <v>23</v>
      </c>
      <c r="F94" s="56">
        <v>9.2200000000000006</v>
      </c>
      <c r="G94" s="56">
        <v>10.39</v>
      </c>
      <c r="H94" s="157">
        <v>5.1323210412147512E-2</v>
      </c>
      <c r="I94" s="158">
        <v>1.1385948026948992E-2</v>
      </c>
      <c r="J94" s="159">
        <v>1.7562362831716988E-2</v>
      </c>
      <c r="K94" s="154">
        <v>0.84799999999999998</v>
      </c>
      <c r="L94" s="155" t="s">
        <v>5898</v>
      </c>
      <c r="M94" s="155" t="s">
        <v>5898</v>
      </c>
      <c r="N94" s="155" t="s">
        <v>5898</v>
      </c>
      <c r="O94" s="155">
        <v>0.98399999999999999</v>
      </c>
      <c r="P94" s="155" t="s">
        <v>5898</v>
      </c>
      <c r="Q94" s="155" t="s">
        <v>5898</v>
      </c>
      <c r="R94" s="155" t="s">
        <v>5898</v>
      </c>
      <c r="S94" s="155">
        <v>0.92</v>
      </c>
      <c r="T94" s="155" t="s">
        <v>5898</v>
      </c>
      <c r="U94" s="155" t="s">
        <v>5898</v>
      </c>
      <c r="V94" s="155" t="s">
        <v>5898</v>
      </c>
      <c r="W94" s="155">
        <v>0.74</v>
      </c>
      <c r="X94" s="155" t="s">
        <v>5898</v>
      </c>
      <c r="Y94" s="155" t="s">
        <v>5898</v>
      </c>
      <c r="Z94" s="155" t="s">
        <v>5898</v>
      </c>
      <c r="AA94" s="155">
        <v>0.34</v>
      </c>
      <c r="AB94" s="155" t="s">
        <v>5898</v>
      </c>
      <c r="AC94" s="155" t="s">
        <v>5898</v>
      </c>
      <c r="AD94" s="155" t="s">
        <v>5898</v>
      </c>
      <c r="AE94" s="155">
        <v>0.1</v>
      </c>
      <c r="AF94" s="155" t="s">
        <v>5898</v>
      </c>
      <c r="AG94" s="155" t="s">
        <v>5898</v>
      </c>
      <c r="AH94" s="155" t="s">
        <v>5898</v>
      </c>
      <c r="AI94" s="155">
        <v>0.3</v>
      </c>
      <c r="AJ94" s="155" t="s">
        <v>5898</v>
      </c>
      <c r="AK94" s="155" t="s">
        <v>5898</v>
      </c>
      <c r="AL94" s="155" t="s">
        <v>5898</v>
      </c>
      <c r="AM94" s="155">
        <v>0.15</v>
      </c>
      <c r="AN94" s="155" t="s">
        <v>5898</v>
      </c>
      <c r="AO94" s="155" t="s">
        <v>5898</v>
      </c>
      <c r="AP94" s="155" t="s">
        <v>5898</v>
      </c>
      <c r="AQ94" s="155">
        <v>0.2</v>
      </c>
      <c r="AR94" s="155" t="s">
        <v>5898</v>
      </c>
      <c r="AS94" s="155" t="s">
        <v>5898</v>
      </c>
      <c r="AT94" s="155" t="s">
        <v>5898</v>
      </c>
      <c r="AU94" s="155">
        <v>0.15</v>
      </c>
      <c r="AV94" s="155" t="s">
        <v>5898</v>
      </c>
      <c r="AW94" s="155" t="s">
        <v>5898</v>
      </c>
      <c r="AX94" s="140" t="s">
        <v>5898</v>
      </c>
      <c r="AY94" s="154">
        <v>4</v>
      </c>
      <c r="AZ94" s="155">
        <v>4</v>
      </c>
      <c r="BA94" s="155">
        <v>4</v>
      </c>
      <c r="BB94" s="155">
        <v>4</v>
      </c>
      <c r="BC94" s="155">
        <v>2</v>
      </c>
      <c r="BD94" s="155">
        <v>2</v>
      </c>
      <c r="BE94" s="155">
        <v>2</v>
      </c>
      <c r="BF94" s="155">
        <v>2</v>
      </c>
      <c r="BG94" s="155">
        <v>2</v>
      </c>
      <c r="BH94" s="155">
        <v>2</v>
      </c>
      <c r="BI94" s="155">
        <v>2</v>
      </c>
      <c r="BJ94" s="155">
        <v>2</v>
      </c>
      <c r="BK94" s="155">
        <v>2</v>
      </c>
      <c r="BL94" s="155">
        <v>2</v>
      </c>
      <c r="BM94" s="155">
        <v>2</v>
      </c>
      <c r="BN94" s="155">
        <v>2</v>
      </c>
      <c r="BO94" s="155">
        <v>2</v>
      </c>
      <c r="BP94" s="155">
        <v>2</v>
      </c>
      <c r="BQ94" s="155">
        <v>2</v>
      </c>
      <c r="BR94" s="155">
        <v>2</v>
      </c>
      <c r="BS94" s="155">
        <v>1</v>
      </c>
      <c r="BT94" s="155">
        <v>1</v>
      </c>
      <c r="BU94" s="155">
        <v>1</v>
      </c>
      <c r="BV94" s="155">
        <v>1</v>
      </c>
      <c r="BW94" s="155">
        <v>1</v>
      </c>
      <c r="BX94" s="155">
        <v>1</v>
      </c>
      <c r="BY94" s="155">
        <v>1</v>
      </c>
      <c r="BZ94" s="155">
        <v>1</v>
      </c>
      <c r="CA94" s="155">
        <v>1</v>
      </c>
      <c r="CB94" s="155">
        <v>1</v>
      </c>
      <c r="CC94" s="155">
        <v>1</v>
      </c>
      <c r="CD94" s="155">
        <v>1</v>
      </c>
      <c r="CE94" s="155">
        <v>1</v>
      </c>
      <c r="CF94" s="155">
        <v>1</v>
      </c>
      <c r="CG94" s="155">
        <v>1</v>
      </c>
      <c r="CH94" s="155">
        <v>1</v>
      </c>
      <c r="CI94" s="155">
        <v>1</v>
      </c>
      <c r="CJ94" s="155">
        <v>1</v>
      </c>
      <c r="CK94" s="155">
        <v>1</v>
      </c>
      <c r="CL94" s="156">
        <v>1</v>
      </c>
      <c r="CM94" s="145" t="s">
        <v>5898</v>
      </c>
      <c r="CN94" s="146" t="s">
        <v>5898</v>
      </c>
      <c r="CO94" s="146" t="s">
        <v>5898</v>
      </c>
      <c r="CP94" s="146" t="s">
        <v>5898</v>
      </c>
      <c r="CQ94" s="146">
        <v>1</v>
      </c>
      <c r="CR94" s="146" t="s">
        <v>5898</v>
      </c>
      <c r="CS94" s="146" t="s">
        <v>5898</v>
      </c>
      <c r="CT94" s="146" t="s">
        <v>5898</v>
      </c>
      <c r="CU94" s="146" t="s">
        <v>5898</v>
      </c>
      <c r="CV94" s="146" t="s">
        <v>5898</v>
      </c>
      <c r="CW94" s="146" t="s">
        <v>5898</v>
      </c>
      <c r="CX94" s="146" t="s">
        <v>5898</v>
      </c>
      <c r="CY94" s="146" t="s">
        <v>5898</v>
      </c>
      <c r="CZ94" s="146" t="s">
        <v>5898</v>
      </c>
      <c r="DA94" s="146" t="s">
        <v>5898</v>
      </c>
      <c r="DB94" s="146" t="s">
        <v>5898</v>
      </c>
      <c r="DC94" s="146" t="s">
        <v>5898</v>
      </c>
      <c r="DD94" s="146" t="s">
        <v>5898</v>
      </c>
      <c r="DE94" s="146" t="s">
        <v>5898</v>
      </c>
      <c r="DF94" s="146" t="s">
        <v>5898</v>
      </c>
      <c r="DG94" s="146">
        <v>1</v>
      </c>
      <c r="DH94" s="146" t="s">
        <v>5898</v>
      </c>
      <c r="DI94" s="146" t="s">
        <v>5898</v>
      </c>
      <c r="DJ94" s="146" t="s">
        <v>5898</v>
      </c>
      <c r="DK94" s="146" t="s">
        <v>5898</v>
      </c>
      <c r="DL94" s="146" t="s">
        <v>5898</v>
      </c>
      <c r="DM94" s="146" t="s">
        <v>5898</v>
      </c>
      <c r="DN94" s="146" t="s">
        <v>5898</v>
      </c>
      <c r="DO94" s="146" t="s">
        <v>5898</v>
      </c>
      <c r="DP94" s="146" t="s">
        <v>5898</v>
      </c>
      <c r="DQ94" s="146" t="s">
        <v>5898</v>
      </c>
      <c r="DR94" s="146" t="s">
        <v>5898</v>
      </c>
      <c r="DS94" s="146" t="s">
        <v>5898</v>
      </c>
      <c r="DT94" s="146" t="s">
        <v>5898</v>
      </c>
      <c r="DU94" s="146" t="s">
        <v>5898</v>
      </c>
      <c r="DV94" s="146" t="s">
        <v>5898</v>
      </c>
      <c r="DW94" s="146" t="s">
        <v>5898</v>
      </c>
      <c r="DX94" s="146" t="s">
        <v>5898</v>
      </c>
      <c r="DY94" s="146" t="s">
        <v>5898</v>
      </c>
      <c r="DZ94" s="147" t="s">
        <v>5898</v>
      </c>
      <c r="EA94" s="131">
        <v>2.1370967741935483E-2</v>
      </c>
      <c r="EB94" s="135">
        <v>2.6508620689655173E-2</v>
      </c>
      <c r="EC94" s="135">
        <v>2.3589743589743591E-2</v>
      </c>
      <c r="ED94" s="135">
        <v>2.7611940298507463E-2</v>
      </c>
      <c r="EE94" s="135">
        <v>1.9036954087346028E-2</v>
      </c>
      <c r="EF94" s="135">
        <v>3.5448422545196739E-3</v>
      </c>
      <c r="EG94" s="135">
        <v>1.2101653892698669E-2</v>
      </c>
      <c r="EH94" s="135">
        <v>1.6685205784204672E-2</v>
      </c>
      <c r="EI94" s="135">
        <v>8.9047195013357075E-3</v>
      </c>
      <c r="EJ94" s="135">
        <v>1.6268980477223426E-2</v>
      </c>
      <c r="EK94" s="123">
        <v>2.1370967741935483E-2</v>
      </c>
      <c r="EL94" s="124">
        <v>0</v>
      </c>
      <c r="EM94" s="124">
        <v>0</v>
      </c>
      <c r="EN94" s="124">
        <v>0</v>
      </c>
      <c r="EO94" s="124">
        <v>2.6508620689655173E-2</v>
      </c>
      <c r="EP94" s="124">
        <v>0</v>
      </c>
      <c r="EQ94" s="124">
        <v>0</v>
      </c>
      <c r="ER94" s="124">
        <v>0</v>
      </c>
      <c r="ES94" s="124">
        <v>2.3589743589743591E-2</v>
      </c>
      <c r="ET94" s="124">
        <v>0</v>
      </c>
      <c r="EU94" s="124">
        <v>0</v>
      </c>
      <c r="EV94" s="124">
        <v>0</v>
      </c>
      <c r="EW94" s="124">
        <v>2.7611940298507463E-2</v>
      </c>
      <c r="EX94" s="124">
        <v>0</v>
      </c>
      <c r="EY94" s="124">
        <v>0</v>
      </c>
      <c r="EZ94" s="124">
        <v>0</v>
      </c>
      <c r="FA94" s="124">
        <v>1.9036954087346028E-2</v>
      </c>
      <c r="FB94" s="124">
        <v>0</v>
      </c>
      <c r="FC94" s="124">
        <v>0</v>
      </c>
      <c r="FD94" s="124">
        <v>0</v>
      </c>
      <c r="FE94" s="124">
        <v>3.5448422545196739E-3</v>
      </c>
      <c r="FF94" s="124">
        <v>0</v>
      </c>
      <c r="FG94" s="124">
        <v>0</v>
      </c>
      <c r="FH94" s="124">
        <v>0</v>
      </c>
      <c r="FI94" s="124">
        <v>1.2101653892698669E-2</v>
      </c>
      <c r="FJ94" s="124">
        <v>0</v>
      </c>
      <c r="FK94" s="124">
        <v>0</v>
      </c>
      <c r="FL94" s="124">
        <v>0</v>
      </c>
      <c r="FM94" s="124">
        <v>1.6685205784204672E-2</v>
      </c>
      <c r="FN94" s="124">
        <v>0</v>
      </c>
      <c r="FO94" s="124">
        <v>0</v>
      </c>
      <c r="FP94" s="124">
        <v>0</v>
      </c>
      <c r="FQ94" s="124">
        <v>8.9047195013357075E-3</v>
      </c>
      <c r="FR94" s="124">
        <v>0</v>
      </c>
      <c r="FS94" s="124">
        <v>0</v>
      </c>
      <c r="FT94" s="124">
        <v>0</v>
      </c>
      <c r="FU94" s="124">
        <v>1.6268980477223426E-2</v>
      </c>
      <c r="FV94" s="124">
        <v>0</v>
      </c>
      <c r="FW94" s="124">
        <v>0</v>
      </c>
      <c r="FX94" s="125">
        <v>0</v>
      </c>
      <c r="FY94" s="50" t="s">
        <v>5907</v>
      </c>
      <c r="FZ94" s="88" t="s">
        <v>5898</v>
      </c>
      <c r="GA94" s="88" t="s">
        <v>6443</v>
      </c>
      <c r="GB94" s="88" t="s">
        <v>5898</v>
      </c>
      <c r="GC94" s="88" t="s">
        <v>5984</v>
      </c>
      <c r="GD94" s="88" t="s">
        <v>5898</v>
      </c>
      <c r="GE94" s="88" t="s">
        <v>6526</v>
      </c>
      <c r="GF94" s="88" t="s">
        <v>5898</v>
      </c>
      <c r="GG94" s="88" t="s">
        <v>6204</v>
      </c>
      <c r="GH94" s="88" t="s">
        <v>5898</v>
      </c>
      <c r="GI94" s="88" t="s">
        <v>6464</v>
      </c>
      <c r="GJ94" s="88" t="s">
        <v>5898</v>
      </c>
      <c r="GK94" s="88" t="s">
        <v>6316</v>
      </c>
      <c r="GL94" s="88" t="s">
        <v>5898</v>
      </c>
      <c r="GM94" s="88" t="s">
        <v>6401</v>
      </c>
      <c r="GN94" s="88" t="s">
        <v>5898</v>
      </c>
      <c r="GO94" s="88" t="s">
        <v>6192</v>
      </c>
      <c r="GP94" s="88" t="s">
        <v>5898</v>
      </c>
      <c r="GQ94" s="88" t="s">
        <v>6402</v>
      </c>
      <c r="GR94" s="88" t="s">
        <v>5898</v>
      </c>
      <c r="GS94" s="88" t="s">
        <v>6028</v>
      </c>
      <c r="GT94" s="88" t="s">
        <v>5898</v>
      </c>
      <c r="GU94" s="88" t="s">
        <v>6536</v>
      </c>
      <c r="GV94" s="88" t="s">
        <v>5898</v>
      </c>
      <c r="GW94" s="88" t="s">
        <v>6340</v>
      </c>
      <c r="GX94" s="88" t="s">
        <v>5898</v>
      </c>
      <c r="GY94" s="88" t="s">
        <v>6550</v>
      </c>
      <c r="GZ94" s="88" t="s">
        <v>5898</v>
      </c>
      <c r="HA94" s="88" t="s">
        <v>6171</v>
      </c>
      <c r="HB94" s="88" t="s">
        <v>5898</v>
      </c>
      <c r="HC94" s="88" t="s">
        <v>6537</v>
      </c>
      <c r="HD94" s="88" t="s">
        <v>5898</v>
      </c>
      <c r="HE94" s="88" t="s">
        <v>6341</v>
      </c>
      <c r="HF94" s="88" t="s">
        <v>5898</v>
      </c>
      <c r="HG94" s="88" t="s">
        <v>6646</v>
      </c>
      <c r="HH94" s="88" t="s">
        <v>5898</v>
      </c>
      <c r="HI94" s="88" t="s">
        <v>6297</v>
      </c>
      <c r="HJ94" s="88" t="s">
        <v>5898</v>
      </c>
      <c r="HK94" s="88" t="s">
        <v>6507</v>
      </c>
      <c r="HL94" s="88" t="s">
        <v>5898</v>
      </c>
      <c r="HM94" s="89">
        <v>9.92</v>
      </c>
      <c r="HN94" s="90" t="s">
        <v>5898</v>
      </c>
      <c r="HO94" s="90">
        <v>30.33</v>
      </c>
      <c r="HP94" s="90" t="s">
        <v>5898</v>
      </c>
      <c r="HQ94" s="90">
        <v>18.559999999999999</v>
      </c>
      <c r="HR94" s="90" t="s">
        <v>5898</v>
      </c>
      <c r="HS94" s="90">
        <v>14.76</v>
      </c>
      <c r="HT94" s="90" t="s">
        <v>5898</v>
      </c>
      <c r="HU94" s="90">
        <v>19.5</v>
      </c>
      <c r="HV94" s="90" t="s">
        <v>5898</v>
      </c>
      <c r="HW94" s="90">
        <v>10.91</v>
      </c>
      <c r="HX94" s="90" t="s">
        <v>5898</v>
      </c>
      <c r="HY94" s="90">
        <v>13.4</v>
      </c>
      <c r="HZ94" s="90" t="s">
        <v>5898</v>
      </c>
      <c r="IA94" s="90">
        <v>11.72</v>
      </c>
      <c r="IB94" s="90" t="s">
        <v>5898</v>
      </c>
      <c r="IC94" s="90">
        <v>8.93</v>
      </c>
      <c r="ID94" s="90" t="s">
        <v>5898</v>
      </c>
      <c r="IE94" s="90">
        <v>27.95</v>
      </c>
      <c r="IF94" s="90" t="s">
        <v>5898</v>
      </c>
      <c r="IG94" s="90">
        <v>28.21</v>
      </c>
      <c r="IH94" s="90" t="s">
        <v>5898</v>
      </c>
      <c r="II94" s="90">
        <v>19.100000000000001</v>
      </c>
      <c r="IJ94" s="90" t="s">
        <v>5898</v>
      </c>
      <c r="IK94" s="90">
        <v>24.79</v>
      </c>
      <c r="IL94" s="90" t="s">
        <v>5898</v>
      </c>
      <c r="IM94" s="90">
        <v>13.26</v>
      </c>
      <c r="IN94" s="90" t="s">
        <v>5898</v>
      </c>
      <c r="IO94" s="90">
        <v>8.99</v>
      </c>
      <c r="IP94" s="90" t="s">
        <v>5898</v>
      </c>
      <c r="IQ94" s="90">
        <v>8.84</v>
      </c>
      <c r="IR94" s="90" t="s">
        <v>5898</v>
      </c>
      <c r="IS94" s="90">
        <v>22.46</v>
      </c>
      <c r="IT94" s="90" t="s">
        <v>5898</v>
      </c>
      <c r="IU94" s="90">
        <v>16</v>
      </c>
      <c r="IV94" s="90" t="s">
        <v>5898</v>
      </c>
      <c r="IW94" s="90">
        <v>9.2200000000000006</v>
      </c>
      <c r="IX94" s="90" t="s">
        <v>5898</v>
      </c>
      <c r="IY94" s="90">
        <v>4.68</v>
      </c>
      <c r="IZ94" s="103" t="s">
        <v>5898</v>
      </c>
      <c r="JA94" s="50">
        <v>0.21199999999999999</v>
      </c>
      <c r="JB94" s="40" t="s">
        <v>5898</v>
      </c>
      <c r="JC94" s="40" t="s">
        <v>5898</v>
      </c>
      <c r="JD94" s="40" t="s">
        <v>5898</v>
      </c>
      <c r="JE94" s="40">
        <v>0.49199999999999999</v>
      </c>
      <c r="JF94" s="40" t="s">
        <v>5898</v>
      </c>
      <c r="JG94" s="40" t="s">
        <v>5898</v>
      </c>
      <c r="JH94" s="40" t="s">
        <v>5898</v>
      </c>
      <c r="JI94" s="40">
        <v>0.46</v>
      </c>
      <c r="JJ94" s="40" t="s">
        <v>5898</v>
      </c>
      <c r="JK94" s="40" t="s">
        <v>5898</v>
      </c>
      <c r="JL94" s="40" t="s">
        <v>5898</v>
      </c>
      <c r="JM94" s="40">
        <v>0.37</v>
      </c>
      <c r="JN94" s="40" t="s">
        <v>5898</v>
      </c>
      <c r="JO94" s="40" t="s">
        <v>5898</v>
      </c>
      <c r="JP94" s="40" t="s">
        <v>5898</v>
      </c>
      <c r="JQ94" s="40">
        <v>0.17</v>
      </c>
      <c r="JR94" s="40" t="s">
        <v>5898</v>
      </c>
      <c r="JS94" s="40" t="s">
        <v>5898</v>
      </c>
      <c r="JT94" s="40" t="s">
        <v>5898</v>
      </c>
      <c r="JU94" s="40">
        <v>0.1</v>
      </c>
      <c r="JV94" s="40" t="s">
        <v>5898</v>
      </c>
      <c r="JW94" s="40" t="s">
        <v>5898</v>
      </c>
      <c r="JX94" s="40" t="s">
        <v>5898</v>
      </c>
      <c r="JY94" s="40">
        <v>0.3</v>
      </c>
      <c r="JZ94" s="40" t="s">
        <v>5898</v>
      </c>
      <c r="KA94" s="40" t="s">
        <v>5898</v>
      </c>
      <c r="KB94" s="40" t="s">
        <v>5898</v>
      </c>
      <c r="KC94" s="40">
        <v>0.15</v>
      </c>
      <c r="KD94" s="40" t="s">
        <v>5898</v>
      </c>
      <c r="KE94" s="40" t="s">
        <v>5898</v>
      </c>
      <c r="KF94" s="40" t="s">
        <v>5898</v>
      </c>
      <c r="KG94" s="40">
        <v>0.2</v>
      </c>
      <c r="KH94" s="40" t="s">
        <v>5898</v>
      </c>
      <c r="KI94" s="40" t="s">
        <v>5898</v>
      </c>
      <c r="KJ94" s="40" t="s">
        <v>5898</v>
      </c>
      <c r="KK94" s="40">
        <v>0.15</v>
      </c>
      <c r="KL94" s="40" t="s">
        <v>5898</v>
      </c>
      <c r="KM94" s="40" t="s">
        <v>5898</v>
      </c>
      <c r="KN94" s="40" t="s">
        <v>5898</v>
      </c>
    </row>
    <row r="95" spans="1:300" x14ac:dyDescent="0.15">
      <c r="A95" s="53">
        <f>'2015年报分红率'!T97</f>
        <v>92</v>
      </c>
      <c r="B95" s="40" t="str">
        <f>'2015年报分红率'!U97</f>
        <v>600795.SH</v>
      </c>
      <c r="C95" s="40" t="str">
        <f>'2015年报分红率'!V97</f>
        <v>国电电力</v>
      </c>
      <c r="D95" s="40" t="str">
        <f>[1]!EM_S_IPO_LISTEDDATE(B95)</f>
        <v>1997-03-18</v>
      </c>
      <c r="E95" s="166">
        <v>20</v>
      </c>
      <c r="F95" s="56">
        <v>3.62</v>
      </c>
      <c r="G95" s="56">
        <v>16.29</v>
      </c>
      <c r="H95" s="157">
        <v>0.12777348066298344</v>
      </c>
      <c r="I95" s="158">
        <v>1.8201350521792514E-2</v>
      </c>
      <c r="J95" s="159">
        <v>2.3877308463096453E-2</v>
      </c>
      <c r="K95" s="154">
        <v>1.2636000000000001</v>
      </c>
      <c r="L95" s="155" t="s">
        <v>5898</v>
      </c>
      <c r="M95" s="155" t="s">
        <v>5898</v>
      </c>
      <c r="N95" s="155" t="s">
        <v>5898</v>
      </c>
      <c r="O95" s="155">
        <v>0.81120000000000003</v>
      </c>
      <c r="P95" s="155" t="s">
        <v>5898</v>
      </c>
      <c r="Q95" s="155" t="s">
        <v>5898</v>
      </c>
      <c r="R95" s="155" t="s">
        <v>5898</v>
      </c>
      <c r="S95" s="155">
        <v>0.73319999999999996</v>
      </c>
      <c r="T95" s="155" t="s">
        <v>5898</v>
      </c>
      <c r="U95" s="155" t="s">
        <v>5898</v>
      </c>
      <c r="V95" s="155" t="s">
        <v>5898</v>
      </c>
      <c r="W95" s="155">
        <v>0.57720000000000005</v>
      </c>
      <c r="X95" s="155" t="s">
        <v>5898</v>
      </c>
      <c r="Y95" s="155" t="s">
        <v>5898</v>
      </c>
      <c r="Z95" s="155" t="s">
        <v>5898</v>
      </c>
      <c r="AA95" s="155">
        <v>0.46799999999999997</v>
      </c>
      <c r="AB95" s="155" t="s">
        <v>5898</v>
      </c>
      <c r="AC95" s="155" t="s">
        <v>5898</v>
      </c>
      <c r="AD95" s="155" t="s">
        <v>5898</v>
      </c>
      <c r="AE95" s="155">
        <v>0.34320000000000001</v>
      </c>
      <c r="AF95" s="155" t="s">
        <v>5898</v>
      </c>
      <c r="AG95" s="155" t="s">
        <v>5898</v>
      </c>
      <c r="AH95" s="155" t="s">
        <v>5898</v>
      </c>
      <c r="AI95" s="155">
        <v>0.42900000000000005</v>
      </c>
      <c r="AJ95" s="155" t="s">
        <v>5898</v>
      </c>
      <c r="AK95" s="155" t="s">
        <v>5898</v>
      </c>
      <c r="AL95" s="155" t="s">
        <v>5898</v>
      </c>
      <c r="AM95" s="155">
        <v>0</v>
      </c>
      <c r="AN95" s="155" t="s">
        <v>5898</v>
      </c>
      <c r="AO95" s="155" t="s">
        <v>5898</v>
      </c>
      <c r="AP95" s="155" t="s">
        <v>5898</v>
      </c>
      <c r="AQ95" s="155">
        <v>0</v>
      </c>
      <c r="AR95" s="155" t="s">
        <v>5898</v>
      </c>
      <c r="AS95" s="155" t="s">
        <v>5898</v>
      </c>
      <c r="AT95" s="155" t="s">
        <v>5898</v>
      </c>
      <c r="AU95" s="155">
        <v>0</v>
      </c>
      <c r="AV95" s="155" t="s">
        <v>5898</v>
      </c>
      <c r="AW95" s="155" t="s">
        <v>5898</v>
      </c>
      <c r="AX95" s="140" t="s">
        <v>5898</v>
      </c>
      <c r="AY95" s="154">
        <v>1.56</v>
      </c>
      <c r="AZ95" s="155">
        <v>1.56</v>
      </c>
      <c r="BA95" s="155">
        <v>1.56</v>
      </c>
      <c r="BB95" s="155">
        <v>1.56</v>
      </c>
      <c r="BC95" s="155">
        <v>1.56</v>
      </c>
      <c r="BD95" s="155">
        <v>1.56</v>
      </c>
      <c r="BE95" s="155">
        <v>1.56</v>
      </c>
      <c r="BF95" s="155">
        <v>1.56</v>
      </c>
      <c r="BG95" s="155">
        <v>1.56</v>
      </c>
      <c r="BH95" s="155">
        <v>1.56</v>
      </c>
      <c r="BI95" s="155">
        <v>1.56</v>
      </c>
      <c r="BJ95" s="155">
        <v>1.56</v>
      </c>
      <c r="BK95" s="155">
        <v>1.56</v>
      </c>
      <c r="BL95" s="155">
        <v>1.56</v>
      </c>
      <c r="BM95" s="155">
        <v>1.56</v>
      </c>
      <c r="BN95" s="155">
        <v>1.56</v>
      </c>
      <c r="BO95" s="155">
        <v>1.56</v>
      </c>
      <c r="BP95" s="155">
        <v>1.56</v>
      </c>
      <c r="BQ95" s="155">
        <v>1.56</v>
      </c>
      <c r="BR95" s="155">
        <v>1.56</v>
      </c>
      <c r="BS95" s="155">
        <v>1.56</v>
      </c>
      <c r="BT95" s="155">
        <v>1.56</v>
      </c>
      <c r="BU95" s="155">
        <v>1.56</v>
      </c>
      <c r="BV95" s="155">
        <v>1.56</v>
      </c>
      <c r="BW95" s="155">
        <v>1.56</v>
      </c>
      <c r="BX95" s="155">
        <v>1.56</v>
      </c>
      <c r="BY95" s="155">
        <v>1.56</v>
      </c>
      <c r="BZ95" s="155">
        <v>1.56</v>
      </c>
      <c r="CA95" s="155">
        <v>1.56</v>
      </c>
      <c r="CB95" s="155">
        <v>1.56</v>
      </c>
      <c r="CC95" s="155">
        <v>1.56</v>
      </c>
      <c r="CD95" s="155">
        <v>1.56</v>
      </c>
      <c r="CE95" s="155">
        <v>1.3</v>
      </c>
      <c r="CF95" s="155">
        <v>1.3</v>
      </c>
      <c r="CG95" s="155">
        <v>1.3</v>
      </c>
      <c r="CH95" s="155">
        <v>1.3</v>
      </c>
      <c r="CI95" s="155">
        <v>1</v>
      </c>
      <c r="CJ95" s="155">
        <v>1</v>
      </c>
      <c r="CK95" s="155">
        <v>1</v>
      </c>
      <c r="CL95" s="156">
        <v>1</v>
      </c>
      <c r="CM95" s="145" t="s">
        <v>5898</v>
      </c>
      <c r="CN95" s="146" t="s">
        <v>5898</v>
      </c>
      <c r="CO95" s="146" t="s">
        <v>5898</v>
      </c>
      <c r="CP95" s="146" t="s">
        <v>5898</v>
      </c>
      <c r="CQ95" s="146" t="s">
        <v>5898</v>
      </c>
      <c r="CR95" s="146" t="s">
        <v>5898</v>
      </c>
      <c r="CS95" s="146" t="s">
        <v>5898</v>
      </c>
      <c r="CT95" s="146" t="s">
        <v>5898</v>
      </c>
      <c r="CU95" s="146" t="s">
        <v>5898</v>
      </c>
      <c r="CV95" s="146" t="s">
        <v>5898</v>
      </c>
      <c r="CW95" s="146" t="s">
        <v>5898</v>
      </c>
      <c r="CX95" s="146" t="s">
        <v>5898</v>
      </c>
      <c r="CY95" s="146" t="s">
        <v>5898</v>
      </c>
      <c r="CZ95" s="146" t="s">
        <v>5898</v>
      </c>
      <c r="DA95" s="146" t="s">
        <v>5898</v>
      </c>
      <c r="DB95" s="146" t="s">
        <v>5898</v>
      </c>
      <c r="DC95" s="146" t="s">
        <v>5898</v>
      </c>
      <c r="DD95" s="146" t="s">
        <v>5898</v>
      </c>
      <c r="DE95" s="146" t="s">
        <v>5898</v>
      </c>
      <c r="DF95" s="146" t="s">
        <v>5898</v>
      </c>
      <c r="DG95" s="146" t="s">
        <v>5898</v>
      </c>
      <c r="DH95" s="146" t="s">
        <v>5898</v>
      </c>
      <c r="DI95" s="146" t="s">
        <v>5898</v>
      </c>
      <c r="DJ95" s="146" t="s">
        <v>5898</v>
      </c>
      <c r="DK95" s="146" t="s">
        <v>5898</v>
      </c>
      <c r="DL95" s="146" t="s">
        <v>5898</v>
      </c>
      <c r="DM95" s="146" t="s">
        <v>5898</v>
      </c>
      <c r="DN95" s="146" t="s">
        <v>5898</v>
      </c>
      <c r="DO95" s="146" t="s">
        <v>5898</v>
      </c>
      <c r="DP95" s="146" t="s">
        <v>5898</v>
      </c>
      <c r="DQ95" s="146" t="s">
        <v>5898</v>
      </c>
      <c r="DR95" s="146" t="s">
        <v>5898</v>
      </c>
      <c r="DS95" s="146">
        <v>0.2</v>
      </c>
      <c r="DT95" s="146" t="s">
        <v>5898</v>
      </c>
      <c r="DU95" s="146" t="s">
        <v>5898</v>
      </c>
      <c r="DV95" s="146" t="s">
        <v>5898</v>
      </c>
      <c r="DW95" s="146">
        <v>0.3</v>
      </c>
      <c r="DX95" s="146" t="s">
        <v>5898</v>
      </c>
      <c r="DY95" s="146" t="s">
        <v>5898</v>
      </c>
      <c r="DZ95" s="147" t="s">
        <v>5898</v>
      </c>
      <c r="EA95" s="131">
        <v>4.8042704626334524E-2</v>
      </c>
      <c r="EB95" s="135">
        <v>3.3591731266149873E-2</v>
      </c>
      <c r="EC95" s="135">
        <v>4.6351084812623268E-2</v>
      </c>
      <c r="ED95" s="135">
        <v>3.3094812164579608E-2</v>
      </c>
      <c r="EE95" s="135">
        <v>3.2397408207343409E-2</v>
      </c>
      <c r="EF95" s="135">
        <v>2.1547502448579822E-2</v>
      </c>
      <c r="EG95" s="135">
        <v>2.3747841105354061E-2</v>
      </c>
      <c r="EH95" s="135">
        <v>0</v>
      </c>
      <c r="EI95" s="135">
        <v>0</v>
      </c>
      <c r="EJ95" s="135">
        <v>0</v>
      </c>
      <c r="EK95" s="123">
        <v>4.8042704626334524E-2</v>
      </c>
      <c r="EL95" s="124">
        <v>0</v>
      </c>
      <c r="EM95" s="124">
        <v>0</v>
      </c>
      <c r="EN95" s="124">
        <v>0</v>
      </c>
      <c r="EO95" s="124">
        <v>3.3591731266149873E-2</v>
      </c>
      <c r="EP95" s="124">
        <v>0</v>
      </c>
      <c r="EQ95" s="124">
        <v>0</v>
      </c>
      <c r="ER95" s="124">
        <v>0</v>
      </c>
      <c r="ES95" s="124">
        <v>4.6351084812623268E-2</v>
      </c>
      <c r="ET95" s="124">
        <v>0</v>
      </c>
      <c r="EU95" s="124">
        <v>0</v>
      </c>
      <c r="EV95" s="124">
        <v>0</v>
      </c>
      <c r="EW95" s="124">
        <v>3.3094812164579608E-2</v>
      </c>
      <c r="EX95" s="124">
        <v>0</v>
      </c>
      <c r="EY95" s="124">
        <v>0</v>
      </c>
      <c r="EZ95" s="124">
        <v>0</v>
      </c>
      <c r="FA95" s="124">
        <v>3.2397408207343409E-2</v>
      </c>
      <c r="FB95" s="124">
        <v>0</v>
      </c>
      <c r="FC95" s="124">
        <v>0</v>
      </c>
      <c r="FD95" s="124">
        <v>0</v>
      </c>
      <c r="FE95" s="124">
        <v>2.1547502448579822E-2</v>
      </c>
      <c r="FF95" s="124">
        <v>0</v>
      </c>
      <c r="FG95" s="124">
        <v>0</v>
      </c>
      <c r="FH95" s="124">
        <v>0</v>
      </c>
      <c r="FI95" s="124">
        <v>2.3747841105354061E-2</v>
      </c>
      <c r="FJ95" s="124">
        <v>0</v>
      </c>
      <c r="FK95" s="124">
        <v>0</v>
      </c>
      <c r="FL95" s="124">
        <v>0</v>
      </c>
      <c r="FM95" s="124">
        <v>0</v>
      </c>
      <c r="FN95" s="124">
        <v>0</v>
      </c>
      <c r="FO95" s="124">
        <v>0</v>
      </c>
      <c r="FP95" s="124">
        <v>0</v>
      </c>
      <c r="FQ95" s="124">
        <v>0</v>
      </c>
      <c r="FR95" s="124">
        <v>0</v>
      </c>
      <c r="FS95" s="124">
        <v>0</v>
      </c>
      <c r="FT95" s="124">
        <v>0</v>
      </c>
      <c r="FU95" s="124">
        <v>0</v>
      </c>
      <c r="FV95" s="124">
        <v>0</v>
      </c>
      <c r="FW95" s="124">
        <v>0</v>
      </c>
      <c r="FX95" s="125">
        <v>0</v>
      </c>
      <c r="FY95" s="50" t="s">
        <v>5911</v>
      </c>
      <c r="FZ95" s="88" t="s">
        <v>5898</v>
      </c>
      <c r="GA95" s="88" t="s">
        <v>6504</v>
      </c>
      <c r="GB95" s="88" t="s">
        <v>5898</v>
      </c>
      <c r="GC95" s="88" t="s">
        <v>5993</v>
      </c>
      <c r="GD95" s="88" t="s">
        <v>5898</v>
      </c>
      <c r="GE95" s="88" t="s">
        <v>6581</v>
      </c>
      <c r="GF95" s="88" t="s">
        <v>5898</v>
      </c>
      <c r="GG95" s="88" t="s">
        <v>6162</v>
      </c>
      <c r="GH95" s="88" t="s">
        <v>5898</v>
      </c>
      <c r="GI95" s="88" t="s">
        <v>6400</v>
      </c>
      <c r="GJ95" s="88" t="s">
        <v>5898</v>
      </c>
      <c r="GK95" s="88" t="s">
        <v>6062</v>
      </c>
      <c r="GL95" s="88" t="s">
        <v>5898</v>
      </c>
      <c r="GM95" s="88" t="s">
        <v>6490</v>
      </c>
      <c r="GN95" s="88" t="s">
        <v>5898</v>
      </c>
      <c r="GO95" s="88" t="s">
        <v>6158</v>
      </c>
      <c r="GP95" s="88" t="s">
        <v>5898</v>
      </c>
      <c r="GQ95" s="88" t="s">
        <v>6430</v>
      </c>
      <c r="GR95" s="88" t="s">
        <v>5898</v>
      </c>
      <c r="GS95" s="88" t="s">
        <v>6253</v>
      </c>
      <c r="GT95" s="88" t="s">
        <v>5898</v>
      </c>
      <c r="GU95" s="88" t="s">
        <v>6536</v>
      </c>
      <c r="GV95" s="88" t="s">
        <v>5898</v>
      </c>
      <c r="GW95" s="88" t="s">
        <v>6222</v>
      </c>
      <c r="GX95" s="88" t="s">
        <v>5898</v>
      </c>
      <c r="GY95" s="88" t="s">
        <v>6478</v>
      </c>
      <c r="GZ95" s="88" t="s">
        <v>5898</v>
      </c>
      <c r="HA95" s="88" t="s">
        <v>6301</v>
      </c>
      <c r="HB95" s="88" t="s">
        <v>5898</v>
      </c>
      <c r="HC95" s="88" t="s">
        <v>6483</v>
      </c>
      <c r="HD95" s="88" t="s">
        <v>5898</v>
      </c>
      <c r="HE95" s="88" t="s">
        <v>6040</v>
      </c>
      <c r="HF95" s="88" t="s">
        <v>5898</v>
      </c>
      <c r="HG95" s="88" t="s">
        <v>6617</v>
      </c>
      <c r="HH95" s="88" t="s">
        <v>5898</v>
      </c>
      <c r="HI95" s="88" t="s">
        <v>6041</v>
      </c>
      <c r="HJ95" s="88" t="s">
        <v>5898</v>
      </c>
      <c r="HK95" s="88" t="s">
        <v>6489</v>
      </c>
      <c r="HL95" s="88" t="s">
        <v>5898</v>
      </c>
      <c r="HM95" s="89">
        <v>16.86</v>
      </c>
      <c r="HN95" s="90" t="s">
        <v>5898</v>
      </c>
      <c r="HO95" s="90">
        <v>21.35</v>
      </c>
      <c r="HP95" s="90" t="s">
        <v>5898</v>
      </c>
      <c r="HQ95" s="90">
        <v>15.48</v>
      </c>
      <c r="HR95" s="90" t="s">
        <v>5898</v>
      </c>
      <c r="HS95" s="90">
        <v>9.7799999999999994</v>
      </c>
      <c r="HT95" s="90" t="s">
        <v>5898</v>
      </c>
      <c r="HU95" s="90">
        <v>10.14</v>
      </c>
      <c r="HV95" s="90" t="s">
        <v>5898</v>
      </c>
      <c r="HW95" s="90">
        <v>7.8</v>
      </c>
      <c r="HX95" s="90" t="s">
        <v>5898</v>
      </c>
      <c r="HY95" s="90">
        <v>11.18</v>
      </c>
      <c r="HZ95" s="90" t="s">
        <v>5898</v>
      </c>
      <c r="IA95" s="90">
        <v>8.9700000000000006</v>
      </c>
      <c r="IB95" s="90" t="s">
        <v>5898</v>
      </c>
      <c r="IC95" s="90">
        <v>9.26</v>
      </c>
      <c r="ID95" s="90" t="s">
        <v>5898</v>
      </c>
      <c r="IE95" s="90">
        <v>11.13</v>
      </c>
      <c r="IF95" s="90" t="s">
        <v>5898</v>
      </c>
      <c r="IG95" s="90">
        <v>10.210000000000001</v>
      </c>
      <c r="IH95" s="90" t="s">
        <v>5898</v>
      </c>
      <c r="II95" s="90">
        <v>8.06</v>
      </c>
      <c r="IJ95" s="90" t="s">
        <v>5898</v>
      </c>
      <c r="IK95" s="90">
        <v>11.58</v>
      </c>
      <c r="IL95" s="90" t="s">
        <v>5898</v>
      </c>
      <c r="IM95" s="90">
        <v>8.1</v>
      </c>
      <c r="IN95" s="90" t="s">
        <v>5898</v>
      </c>
      <c r="IO95" s="90">
        <v>3.2</v>
      </c>
      <c r="IP95" s="90" t="s">
        <v>5898</v>
      </c>
      <c r="IQ95" s="90">
        <v>5.43</v>
      </c>
      <c r="IR95" s="90" t="s">
        <v>5898</v>
      </c>
      <c r="IS95" s="90">
        <v>9.6999999999999993</v>
      </c>
      <c r="IT95" s="90" t="s">
        <v>5898</v>
      </c>
      <c r="IU95" s="90">
        <v>9.73</v>
      </c>
      <c r="IV95" s="90" t="s">
        <v>5898</v>
      </c>
      <c r="IW95" s="90">
        <v>3.62</v>
      </c>
      <c r="IX95" s="90" t="s">
        <v>5898</v>
      </c>
      <c r="IY95" s="90">
        <v>3.09</v>
      </c>
      <c r="IZ95" s="103" t="s">
        <v>5898</v>
      </c>
      <c r="JA95" s="50">
        <v>0.81</v>
      </c>
      <c r="JB95" s="40" t="s">
        <v>5898</v>
      </c>
      <c r="JC95" s="40" t="s">
        <v>5898</v>
      </c>
      <c r="JD95" s="40" t="s">
        <v>5898</v>
      </c>
      <c r="JE95" s="40">
        <v>0.52</v>
      </c>
      <c r="JF95" s="40" t="s">
        <v>5898</v>
      </c>
      <c r="JG95" s="40" t="s">
        <v>5898</v>
      </c>
      <c r="JH95" s="40" t="s">
        <v>5898</v>
      </c>
      <c r="JI95" s="40">
        <v>0.47</v>
      </c>
      <c r="JJ95" s="40" t="s">
        <v>5898</v>
      </c>
      <c r="JK95" s="40" t="s">
        <v>5898</v>
      </c>
      <c r="JL95" s="40" t="s">
        <v>5898</v>
      </c>
      <c r="JM95" s="40">
        <v>0.37</v>
      </c>
      <c r="JN95" s="40" t="s">
        <v>5898</v>
      </c>
      <c r="JO95" s="40" t="s">
        <v>5898</v>
      </c>
      <c r="JP95" s="40" t="s">
        <v>5898</v>
      </c>
      <c r="JQ95" s="40">
        <v>0.3</v>
      </c>
      <c r="JR95" s="40" t="s">
        <v>5898</v>
      </c>
      <c r="JS95" s="40" t="s">
        <v>5898</v>
      </c>
      <c r="JT95" s="40" t="s">
        <v>5898</v>
      </c>
      <c r="JU95" s="40">
        <v>0.22</v>
      </c>
      <c r="JV95" s="40" t="s">
        <v>5898</v>
      </c>
      <c r="JW95" s="40" t="s">
        <v>5898</v>
      </c>
      <c r="JX95" s="40" t="s">
        <v>5898</v>
      </c>
      <c r="JY95" s="40">
        <v>0.27500000000000002</v>
      </c>
      <c r="JZ95" s="40" t="s">
        <v>5898</v>
      </c>
      <c r="KA95" s="40" t="s">
        <v>5898</v>
      </c>
      <c r="KB95" s="40" t="s">
        <v>5898</v>
      </c>
      <c r="KC95" s="40">
        <v>0</v>
      </c>
      <c r="KD95" s="40" t="s">
        <v>5898</v>
      </c>
      <c r="KE95" s="40" t="s">
        <v>5898</v>
      </c>
      <c r="KF95" s="40" t="s">
        <v>5898</v>
      </c>
      <c r="KG95" s="40">
        <v>0</v>
      </c>
      <c r="KH95" s="40" t="s">
        <v>5898</v>
      </c>
      <c r="KI95" s="40" t="s">
        <v>5898</v>
      </c>
      <c r="KJ95" s="40" t="s">
        <v>5898</v>
      </c>
      <c r="KK95" s="40">
        <v>0</v>
      </c>
      <c r="KL95" s="40" t="s">
        <v>5898</v>
      </c>
      <c r="KM95" s="40" t="s">
        <v>5898</v>
      </c>
      <c r="KN95" s="40" t="s">
        <v>5898</v>
      </c>
    </row>
    <row r="96" spans="1:300" x14ac:dyDescent="0.15">
      <c r="A96" s="53">
        <f>'2015年报分红率'!T98</f>
        <v>93</v>
      </c>
      <c r="B96" s="40" t="str">
        <f>'2015年报分红率'!U98</f>
        <v>600837.SH</v>
      </c>
      <c r="C96" s="40" t="str">
        <f>'2015年报分红率'!V98</f>
        <v>海通证券</v>
      </c>
      <c r="D96" s="40" t="str">
        <f>[1]!EM_S_IPO_LISTEDDATE(B96)</f>
        <v>1994-02-24</v>
      </c>
      <c r="E96" s="166">
        <v>19</v>
      </c>
      <c r="F96" s="56">
        <v>6.17</v>
      </c>
      <c r="G96" s="56">
        <v>3.03</v>
      </c>
      <c r="H96" s="157">
        <v>5.3743922204213944E-2</v>
      </c>
      <c r="I96" s="158">
        <v>2.7359735973597366E-2</v>
      </c>
      <c r="J96" s="159">
        <v>2.7270136076488798E-2</v>
      </c>
      <c r="K96" s="154">
        <v>0.44</v>
      </c>
      <c r="L96" s="155" t="s">
        <v>5898</v>
      </c>
      <c r="M96" s="155" t="s">
        <v>5898</v>
      </c>
      <c r="N96" s="155" t="s">
        <v>5898</v>
      </c>
      <c r="O96" s="155">
        <v>0.6</v>
      </c>
      <c r="P96" s="155" t="s">
        <v>5898</v>
      </c>
      <c r="Q96" s="155" t="s">
        <v>5898</v>
      </c>
      <c r="R96" s="155" t="s">
        <v>5898</v>
      </c>
      <c r="S96" s="155">
        <v>0.52</v>
      </c>
      <c r="T96" s="155" t="s">
        <v>5898</v>
      </c>
      <c r="U96" s="155" t="s">
        <v>5898</v>
      </c>
      <c r="V96" s="155" t="s">
        <v>5898</v>
      </c>
      <c r="W96" s="155">
        <v>0.52</v>
      </c>
      <c r="X96" s="155" t="s">
        <v>5898</v>
      </c>
      <c r="Y96" s="155" t="s">
        <v>5898</v>
      </c>
      <c r="Z96" s="155" t="s">
        <v>5898</v>
      </c>
      <c r="AA96" s="155">
        <v>0.4</v>
      </c>
      <c r="AB96" s="155" t="s">
        <v>5898</v>
      </c>
      <c r="AC96" s="155" t="s">
        <v>5898</v>
      </c>
      <c r="AD96" s="155" t="s">
        <v>5898</v>
      </c>
      <c r="AE96" s="155">
        <v>0.4</v>
      </c>
      <c r="AF96" s="155" t="s">
        <v>5898</v>
      </c>
      <c r="AG96" s="155" t="s">
        <v>5898</v>
      </c>
      <c r="AH96" s="155" t="s">
        <v>5898</v>
      </c>
      <c r="AI96" s="155">
        <v>0.156</v>
      </c>
      <c r="AJ96" s="155" t="s">
        <v>5898</v>
      </c>
      <c r="AK96" s="155" t="s">
        <v>5898</v>
      </c>
      <c r="AL96" s="155" t="s">
        <v>5898</v>
      </c>
      <c r="AM96" s="155">
        <v>0.06</v>
      </c>
      <c r="AN96" s="155" t="s">
        <v>5898</v>
      </c>
      <c r="AO96" s="155" t="s">
        <v>5898</v>
      </c>
      <c r="AP96" s="155" t="s">
        <v>5898</v>
      </c>
      <c r="AQ96" s="155">
        <v>0.12</v>
      </c>
      <c r="AR96" s="155" t="s">
        <v>5898</v>
      </c>
      <c r="AS96" s="155" t="s">
        <v>5898</v>
      </c>
      <c r="AT96" s="155" t="s">
        <v>5898</v>
      </c>
      <c r="AU96" s="155">
        <v>0.1</v>
      </c>
      <c r="AV96" s="155" t="s">
        <v>5898</v>
      </c>
      <c r="AW96" s="155" t="s">
        <v>5898</v>
      </c>
      <c r="AX96" s="140" t="s">
        <v>5898</v>
      </c>
      <c r="AY96" s="154">
        <v>4</v>
      </c>
      <c r="AZ96" s="155">
        <v>4</v>
      </c>
      <c r="BA96" s="155">
        <v>4</v>
      </c>
      <c r="BB96" s="155">
        <v>4</v>
      </c>
      <c r="BC96" s="155">
        <v>4</v>
      </c>
      <c r="BD96" s="155">
        <v>4</v>
      </c>
      <c r="BE96" s="155">
        <v>4</v>
      </c>
      <c r="BF96" s="155">
        <v>4</v>
      </c>
      <c r="BG96" s="155">
        <v>4</v>
      </c>
      <c r="BH96" s="155">
        <v>4</v>
      </c>
      <c r="BI96" s="155">
        <v>4</v>
      </c>
      <c r="BJ96" s="155">
        <v>4</v>
      </c>
      <c r="BK96" s="155">
        <v>4</v>
      </c>
      <c r="BL96" s="155">
        <v>4</v>
      </c>
      <c r="BM96" s="155">
        <v>4</v>
      </c>
      <c r="BN96" s="155">
        <v>4</v>
      </c>
      <c r="BO96" s="155">
        <v>4</v>
      </c>
      <c r="BP96" s="155">
        <v>4</v>
      </c>
      <c r="BQ96" s="155">
        <v>4</v>
      </c>
      <c r="BR96" s="155">
        <v>4</v>
      </c>
      <c r="BS96" s="155">
        <v>4</v>
      </c>
      <c r="BT96" s="155">
        <v>4</v>
      </c>
      <c r="BU96" s="155">
        <v>4</v>
      </c>
      <c r="BV96" s="155">
        <v>4</v>
      </c>
      <c r="BW96" s="155">
        <v>2</v>
      </c>
      <c r="BX96" s="155">
        <v>2</v>
      </c>
      <c r="BY96" s="155">
        <v>2</v>
      </c>
      <c r="BZ96" s="155">
        <v>2</v>
      </c>
      <c r="CA96" s="155">
        <v>2</v>
      </c>
      <c r="CB96" s="155">
        <v>2</v>
      </c>
      <c r="CC96" s="155">
        <v>2</v>
      </c>
      <c r="CD96" s="155">
        <v>2</v>
      </c>
      <c r="CE96" s="155">
        <v>1</v>
      </c>
      <c r="CF96" s="155">
        <v>1</v>
      </c>
      <c r="CG96" s="155">
        <v>1</v>
      </c>
      <c r="CH96" s="155">
        <v>1</v>
      </c>
      <c r="CI96" s="155">
        <v>1</v>
      </c>
      <c r="CJ96" s="155">
        <v>1</v>
      </c>
      <c r="CK96" s="155">
        <v>1</v>
      </c>
      <c r="CL96" s="156">
        <v>1</v>
      </c>
      <c r="CM96" s="145" t="s">
        <v>5898</v>
      </c>
      <c r="CN96" s="146" t="s">
        <v>5898</v>
      </c>
      <c r="CO96" s="146" t="s">
        <v>5898</v>
      </c>
      <c r="CP96" s="146" t="s">
        <v>5898</v>
      </c>
      <c r="CQ96" s="146" t="s">
        <v>5898</v>
      </c>
      <c r="CR96" s="146" t="s">
        <v>5898</v>
      </c>
      <c r="CS96" s="146" t="s">
        <v>5898</v>
      </c>
      <c r="CT96" s="146" t="s">
        <v>5898</v>
      </c>
      <c r="CU96" s="146" t="s">
        <v>5898</v>
      </c>
      <c r="CV96" s="146" t="s">
        <v>5898</v>
      </c>
      <c r="CW96" s="146" t="s">
        <v>5898</v>
      </c>
      <c r="CX96" s="146" t="s">
        <v>5898</v>
      </c>
      <c r="CY96" s="146" t="s">
        <v>5898</v>
      </c>
      <c r="CZ96" s="146" t="s">
        <v>5898</v>
      </c>
      <c r="DA96" s="146" t="s">
        <v>5898</v>
      </c>
      <c r="DB96" s="146" t="s">
        <v>5898</v>
      </c>
      <c r="DC96" s="146" t="s">
        <v>5898</v>
      </c>
      <c r="DD96" s="146" t="s">
        <v>5898</v>
      </c>
      <c r="DE96" s="146" t="s">
        <v>5898</v>
      </c>
      <c r="DF96" s="146" t="s">
        <v>5898</v>
      </c>
      <c r="DG96" s="146" t="s">
        <v>5898</v>
      </c>
      <c r="DH96" s="146" t="s">
        <v>5898</v>
      </c>
      <c r="DI96" s="146" t="s">
        <v>5898</v>
      </c>
      <c r="DJ96" s="146" t="s">
        <v>5898</v>
      </c>
      <c r="DK96" s="146">
        <v>1</v>
      </c>
      <c r="DL96" s="146" t="s">
        <v>5898</v>
      </c>
      <c r="DM96" s="146" t="s">
        <v>5898</v>
      </c>
      <c r="DN96" s="146" t="s">
        <v>5898</v>
      </c>
      <c r="DO96" s="146" t="s">
        <v>5898</v>
      </c>
      <c r="DP96" s="146" t="s">
        <v>5898</v>
      </c>
      <c r="DQ96" s="146" t="s">
        <v>5898</v>
      </c>
      <c r="DR96" s="146" t="s">
        <v>5898</v>
      </c>
      <c r="DS96" s="146">
        <v>1</v>
      </c>
      <c r="DT96" s="146" t="s">
        <v>5898</v>
      </c>
      <c r="DU96" s="146" t="s">
        <v>5898</v>
      </c>
      <c r="DV96" s="146" t="s">
        <v>5898</v>
      </c>
      <c r="DW96" s="146" t="s">
        <v>5898</v>
      </c>
      <c r="DX96" s="146" t="s">
        <v>5898</v>
      </c>
      <c r="DY96" s="146" t="s">
        <v>5898</v>
      </c>
      <c r="DZ96" s="147" t="s">
        <v>5898</v>
      </c>
      <c r="EA96" s="131">
        <v>2.7989821882951654E-2</v>
      </c>
      <c r="EB96" s="135">
        <v>3.2397408207343409E-2</v>
      </c>
      <c r="EC96" s="135">
        <v>5.5319148936170209E-2</v>
      </c>
      <c r="ED96" s="135">
        <v>4.9429657794676812E-2</v>
      </c>
      <c r="EE96" s="135">
        <v>3.5842293906810034E-2</v>
      </c>
      <c r="EF96" s="135">
        <v>3.2679738562091505E-2</v>
      </c>
      <c r="EG96" s="135">
        <v>1.056910569105691E-2</v>
      </c>
      <c r="EH96" s="135">
        <v>5.3859964093357264E-3</v>
      </c>
      <c r="EI96" s="135">
        <v>6.880733944954128E-3</v>
      </c>
      <c r="EJ96" s="135">
        <v>1.6207455429497569E-2</v>
      </c>
      <c r="EK96" s="123">
        <v>2.7989821882951654E-2</v>
      </c>
      <c r="EL96" s="124">
        <v>0</v>
      </c>
      <c r="EM96" s="124">
        <v>0</v>
      </c>
      <c r="EN96" s="124">
        <v>0</v>
      </c>
      <c r="EO96" s="124">
        <v>3.2397408207343409E-2</v>
      </c>
      <c r="EP96" s="124">
        <v>0</v>
      </c>
      <c r="EQ96" s="124">
        <v>0</v>
      </c>
      <c r="ER96" s="124">
        <v>0</v>
      </c>
      <c r="ES96" s="124">
        <v>5.5319148936170209E-2</v>
      </c>
      <c r="ET96" s="124">
        <v>0</v>
      </c>
      <c r="EU96" s="124">
        <v>0</v>
      </c>
      <c r="EV96" s="124">
        <v>0</v>
      </c>
      <c r="EW96" s="124">
        <v>4.9429657794676812E-2</v>
      </c>
      <c r="EX96" s="124">
        <v>0</v>
      </c>
      <c r="EY96" s="124">
        <v>0</v>
      </c>
      <c r="EZ96" s="124">
        <v>0</v>
      </c>
      <c r="FA96" s="124">
        <v>3.5842293906810034E-2</v>
      </c>
      <c r="FB96" s="124">
        <v>0</v>
      </c>
      <c r="FC96" s="124">
        <v>0</v>
      </c>
      <c r="FD96" s="124">
        <v>0</v>
      </c>
      <c r="FE96" s="124">
        <v>3.2679738562091505E-2</v>
      </c>
      <c r="FF96" s="124">
        <v>0</v>
      </c>
      <c r="FG96" s="124">
        <v>0</v>
      </c>
      <c r="FH96" s="124">
        <v>0</v>
      </c>
      <c r="FI96" s="124">
        <v>1.056910569105691E-2</v>
      </c>
      <c r="FJ96" s="124">
        <v>0</v>
      </c>
      <c r="FK96" s="124">
        <v>0</v>
      </c>
      <c r="FL96" s="124">
        <v>0</v>
      </c>
      <c r="FM96" s="124">
        <v>5.3859964093357264E-3</v>
      </c>
      <c r="FN96" s="124">
        <v>0</v>
      </c>
      <c r="FO96" s="124">
        <v>0</v>
      </c>
      <c r="FP96" s="124">
        <v>0</v>
      </c>
      <c r="FQ96" s="124">
        <v>6.880733944954128E-3</v>
      </c>
      <c r="FR96" s="124">
        <v>0</v>
      </c>
      <c r="FS96" s="124">
        <v>0</v>
      </c>
      <c r="FT96" s="124">
        <v>0</v>
      </c>
      <c r="FU96" s="124">
        <v>1.6207455429497569E-2</v>
      </c>
      <c r="FV96" s="124">
        <v>0</v>
      </c>
      <c r="FW96" s="124">
        <v>0</v>
      </c>
      <c r="FX96" s="125">
        <v>0</v>
      </c>
      <c r="FY96" s="50" t="s">
        <v>5949</v>
      </c>
      <c r="FZ96" s="88" t="s">
        <v>5898</v>
      </c>
      <c r="GA96" s="88" t="s">
        <v>6469</v>
      </c>
      <c r="GB96" s="88" t="s">
        <v>5898</v>
      </c>
      <c r="GC96" s="88" t="s">
        <v>5984</v>
      </c>
      <c r="GD96" s="88" t="s">
        <v>5898</v>
      </c>
      <c r="GE96" s="88" t="s">
        <v>6567</v>
      </c>
      <c r="GF96" s="88" t="s">
        <v>5898</v>
      </c>
      <c r="GG96" s="88" t="s">
        <v>5985</v>
      </c>
      <c r="GH96" s="88" t="s">
        <v>5898</v>
      </c>
      <c r="GI96" s="88" t="s">
        <v>6484</v>
      </c>
      <c r="GJ96" s="88" t="s">
        <v>5898</v>
      </c>
      <c r="GK96" s="88" t="s">
        <v>6284</v>
      </c>
      <c r="GL96" s="88" t="s">
        <v>5898</v>
      </c>
      <c r="GM96" s="88" t="s">
        <v>6465</v>
      </c>
      <c r="GN96" s="88" t="s">
        <v>5898</v>
      </c>
      <c r="GO96" s="88" t="s">
        <v>6020</v>
      </c>
      <c r="GP96" s="88" t="s">
        <v>5898</v>
      </c>
      <c r="GQ96" s="88" t="s">
        <v>6402</v>
      </c>
      <c r="GR96" s="88" t="s">
        <v>5898</v>
      </c>
      <c r="GS96" s="88" t="s">
        <v>6028</v>
      </c>
      <c r="GT96" s="88" t="s">
        <v>5898</v>
      </c>
      <c r="GU96" s="88" t="s">
        <v>6647</v>
      </c>
      <c r="GV96" s="88" t="s">
        <v>5898</v>
      </c>
      <c r="GW96" s="88" t="s">
        <v>6135</v>
      </c>
      <c r="GX96" s="88" t="s">
        <v>5898</v>
      </c>
      <c r="GY96" s="88" t="s">
        <v>6522</v>
      </c>
      <c r="GZ96" s="88" t="s">
        <v>5898</v>
      </c>
      <c r="HA96" s="88" t="s">
        <v>5999</v>
      </c>
      <c r="HB96" s="88" t="s">
        <v>5898</v>
      </c>
      <c r="HC96" s="88" t="s">
        <v>6462</v>
      </c>
      <c r="HD96" s="88" t="s">
        <v>5898</v>
      </c>
      <c r="HE96" s="88" t="s">
        <v>6258</v>
      </c>
      <c r="HF96" s="88" t="s">
        <v>5898</v>
      </c>
      <c r="HG96" s="88" t="s">
        <v>6559</v>
      </c>
      <c r="HH96" s="88" t="s">
        <v>5898</v>
      </c>
      <c r="HI96" s="88" t="s">
        <v>6138</v>
      </c>
      <c r="HJ96" s="88" t="s">
        <v>5898</v>
      </c>
      <c r="HK96" s="88" t="s">
        <v>6442</v>
      </c>
      <c r="HL96" s="88" t="s">
        <v>5898</v>
      </c>
      <c r="HM96" s="89">
        <v>3.93</v>
      </c>
      <c r="HN96" s="90" t="s">
        <v>5898</v>
      </c>
      <c r="HO96" s="90">
        <v>6.97</v>
      </c>
      <c r="HP96" s="90" t="s">
        <v>5898</v>
      </c>
      <c r="HQ96" s="90">
        <v>4.63</v>
      </c>
      <c r="HR96" s="90" t="s">
        <v>5898</v>
      </c>
      <c r="HS96" s="90">
        <v>2.17</v>
      </c>
      <c r="HT96" s="90" t="s">
        <v>5898</v>
      </c>
      <c r="HU96" s="90">
        <v>2.35</v>
      </c>
      <c r="HV96" s="90" t="s">
        <v>5898</v>
      </c>
      <c r="HW96" s="90">
        <v>2.2799999999999998</v>
      </c>
      <c r="HX96" s="90" t="s">
        <v>5898</v>
      </c>
      <c r="HY96" s="90">
        <v>2.63</v>
      </c>
      <c r="HZ96" s="90" t="s">
        <v>5898</v>
      </c>
      <c r="IA96" s="90">
        <v>2.7</v>
      </c>
      <c r="IB96" s="90" t="s">
        <v>5898</v>
      </c>
      <c r="IC96" s="90">
        <v>2.79</v>
      </c>
      <c r="ID96" s="90" t="s">
        <v>5898</v>
      </c>
      <c r="IE96" s="90">
        <v>2.96</v>
      </c>
      <c r="IF96" s="90" t="s">
        <v>5898</v>
      </c>
      <c r="IG96" s="90">
        <v>3.06</v>
      </c>
      <c r="IH96" s="90" t="s">
        <v>5898</v>
      </c>
      <c r="II96" s="90">
        <v>3.27</v>
      </c>
      <c r="IJ96" s="90" t="s">
        <v>5898</v>
      </c>
      <c r="IK96" s="90">
        <v>7.38</v>
      </c>
      <c r="IL96" s="90" t="s">
        <v>5898</v>
      </c>
      <c r="IM96" s="90">
        <v>6.97</v>
      </c>
      <c r="IN96" s="90" t="s">
        <v>5898</v>
      </c>
      <c r="IO96" s="90">
        <v>5.57</v>
      </c>
      <c r="IP96" s="90" t="s">
        <v>5898</v>
      </c>
      <c r="IQ96" s="90">
        <v>6.43</v>
      </c>
      <c r="IR96" s="90" t="s">
        <v>5898</v>
      </c>
      <c r="IS96" s="90">
        <v>17.440000000000001</v>
      </c>
      <c r="IT96" s="90" t="s">
        <v>5898</v>
      </c>
      <c r="IU96" s="90">
        <v>13.12</v>
      </c>
      <c r="IV96" s="90" t="s">
        <v>5898</v>
      </c>
      <c r="IW96" s="90">
        <v>6.17</v>
      </c>
      <c r="IX96" s="90" t="s">
        <v>5898</v>
      </c>
      <c r="IY96" s="90">
        <v>8.11</v>
      </c>
      <c r="IZ96" s="103" t="s">
        <v>5898</v>
      </c>
      <c r="JA96" s="50">
        <v>0.11</v>
      </c>
      <c r="JB96" s="40" t="s">
        <v>5898</v>
      </c>
      <c r="JC96" s="40" t="s">
        <v>5898</v>
      </c>
      <c r="JD96" s="40" t="s">
        <v>5898</v>
      </c>
      <c r="JE96" s="40">
        <v>0.15</v>
      </c>
      <c r="JF96" s="40" t="s">
        <v>5898</v>
      </c>
      <c r="JG96" s="40" t="s">
        <v>5898</v>
      </c>
      <c r="JH96" s="40" t="s">
        <v>5898</v>
      </c>
      <c r="JI96" s="40">
        <v>0.13</v>
      </c>
      <c r="JJ96" s="40" t="s">
        <v>5898</v>
      </c>
      <c r="JK96" s="40" t="s">
        <v>5898</v>
      </c>
      <c r="JL96" s="40" t="s">
        <v>5898</v>
      </c>
      <c r="JM96" s="40">
        <v>0.13</v>
      </c>
      <c r="JN96" s="40" t="s">
        <v>5898</v>
      </c>
      <c r="JO96" s="40" t="s">
        <v>5898</v>
      </c>
      <c r="JP96" s="40" t="s">
        <v>5898</v>
      </c>
      <c r="JQ96" s="40">
        <v>0.1</v>
      </c>
      <c r="JR96" s="40" t="s">
        <v>5898</v>
      </c>
      <c r="JS96" s="40" t="s">
        <v>5898</v>
      </c>
      <c r="JT96" s="40" t="s">
        <v>5898</v>
      </c>
      <c r="JU96" s="40">
        <v>0.1</v>
      </c>
      <c r="JV96" s="40" t="s">
        <v>5898</v>
      </c>
      <c r="JW96" s="40" t="s">
        <v>5898</v>
      </c>
      <c r="JX96" s="40" t="s">
        <v>5898</v>
      </c>
      <c r="JY96" s="40">
        <v>7.8E-2</v>
      </c>
      <c r="JZ96" s="40" t="s">
        <v>5898</v>
      </c>
      <c r="KA96" s="40" t="s">
        <v>5898</v>
      </c>
      <c r="KB96" s="40" t="s">
        <v>5898</v>
      </c>
      <c r="KC96" s="40">
        <v>0.03</v>
      </c>
      <c r="KD96" s="40" t="s">
        <v>5898</v>
      </c>
      <c r="KE96" s="40" t="s">
        <v>5898</v>
      </c>
      <c r="KF96" s="40" t="s">
        <v>5898</v>
      </c>
      <c r="KG96" s="40">
        <v>0.12</v>
      </c>
      <c r="KH96" s="40" t="s">
        <v>5898</v>
      </c>
      <c r="KI96" s="40" t="s">
        <v>5898</v>
      </c>
      <c r="KJ96" s="40" t="s">
        <v>5898</v>
      </c>
      <c r="KK96" s="40">
        <v>0.1</v>
      </c>
      <c r="KL96" s="40" t="s">
        <v>5898</v>
      </c>
      <c r="KM96" s="40" t="s">
        <v>5898</v>
      </c>
      <c r="KN96" s="40" t="s">
        <v>5898</v>
      </c>
    </row>
    <row r="97" spans="1:300" x14ac:dyDescent="0.15">
      <c r="A97" s="53">
        <f>'2015年报分红率'!T99</f>
        <v>94</v>
      </c>
      <c r="B97" s="40" t="str">
        <f>'2015年报分红率'!U99</f>
        <v>600859.SH</v>
      </c>
      <c r="C97" s="40" t="str">
        <f>'2015年报分红率'!V99</f>
        <v>王府井</v>
      </c>
      <c r="D97" s="40" t="str">
        <f>[1]!EM_S_IPO_LISTEDDATE(B97)</f>
        <v>1994-05-06</v>
      </c>
      <c r="E97" s="166">
        <v>22</v>
      </c>
      <c r="F97" s="56">
        <v>5.8</v>
      </c>
      <c r="G97" s="56">
        <v>15.8</v>
      </c>
      <c r="H97" s="157">
        <v>0.06</v>
      </c>
      <c r="I97" s="158">
        <v>1.10126582278481E-2</v>
      </c>
      <c r="J97" s="159">
        <v>1.7324432030233122E-2</v>
      </c>
      <c r="K97" s="154">
        <v>0.9</v>
      </c>
      <c r="L97" s="155" t="s">
        <v>5898</v>
      </c>
      <c r="M97" s="155" t="s">
        <v>5898</v>
      </c>
      <c r="N97" s="155" t="s">
        <v>5898</v>
      </c>
      <c r="O97" s="155">
        <v>0.5</v>
      </c>
      <c r="P97" s="155" t="s">
        <v>5898</v>
      </c>
      <c r="Q97" s="155" t="s">
        <v>5898</v>
      </c>
      <c r="R97" s="155" t="s">
        <v>5898</v>
      </c>
      <c r="S97" s="155">
        <v>0.24</v>
      </c>
      <c r="T97" s="155" t="s">
        <v>5898</v>
      </c>
      <c r="U97" s="155" t="s">
        <v>5898</v>
      </c>
      <c r="V97" s="155" t="s">
        <v>5898</v>
      </c>
      <c r="W97" s="155">
        <v>0.24</v>
      </c>
      <c r="X97" s="155" t="s">
        <v>5898</v>
      </c>
      <c r="Y97" s="155" t="s">
        <v>5898</v>
      </c>
      <c r="Z97" s="155" t="s">
        <v>5898</v>
      </c>
      <c r="AA97" s="155">
        <v>0.3</v>
      </c>
      <c r="AB97" s="155" t="s">
        <v>5898</v>
      </c>
      <c r="AC97" s="155" t="s">
        <v>5898</v>
      </c>
      <c r="AD97" s="155" t="s">
        <v>5898</v>
      </c>
      <c r="AE97" s="155">
        <v>0.3</v>
      </c>
      <c r="AF97" s="155" t="s">
        <v>5898</v>
      </c>
      <c r="AG97" s="155" t="s">
        <v>5898</v>
      </c>
      <c r="AH97" s="155" t="s">
        <v>5898</v>
      </c>
      <c r="AI97" s="155">
        <v>0.4</v>
      </c>
      <c r="AJ97" s="155" t="s">
        <v>5898</v>
      </c>
      <c r="AK97" s="155" t="s">
        <v>5898</v>
      </c>
      <c r="AL97" s="155" t="s">
        <v>5898</v>
      </c>
      <c r="AM97" s="155">
        <v>0.2</v>
      </c>
      <c r="AN97" s="155" t="s">
        <v>5898</v>
      </c>
      <c r="AO97" s="155" t="s">
        <v>5898</v>
      </c>
      <c r="AP97" s="155" t="s">
        <v>5898</v>
      </c>
      <c r="AQ97" s="155">
        <v>0.1</v>
      </c>
      <c r="AR97" s="155" t="s">
        <v>5898</v>
      </c>
      <c r="AS97" s="155" t="s">
        <v>5898</v>
      </c>
      <c r="AT97" s="155" t="s">
        <v>5898</v>
      </c>
      <c r="AU97" s="155">
        <v>0.3</v>
      </c>
      <c r="AV97" s="155" t="s">
        <v>5898</v>
      </c>
      <c r="AW97" s="155" t="s">
        <v>5898</v>
      </c>
      <c r="AX97" s="140" t="s">
        <v>5898</v>
      </c>
      <c r="AY97" s="154">
        <v>2</v>
      </c>
      <c r="AZ97" s="155">
        <v>2</v>
      </c>
      <c r="BA97" s="155">
        <v>2</v>
      </c>
      <c r="BB97" s="155">
        <v>2</v>
      </c>
      <c r="BC97" s="155">
        <v>2</v>
      </c>
      <c r="BD97" s="155">
        <v>2</v>
      </c>
      <c r="BE97" s="155">
        <v>2</v>
      </c>
      <c r="BF97" s="155">
        <v>2</v>
      </c>
      <c r="BG97" s="155">
        <v>2</v>
      </c>
      <c r="BH97" s="155">
        <v>2</v>
      </c>
      <c r="BI97" s="155">
        <v>2</v>
      </c>
      <c r="BJ97" s="155">
        <v>2</v>
      </c>
      <c r="BK97" s="155">
        <v>2</v>
      </c>
      <c r="BL97" s="155">
        <v>2</v>
      </c>
      <c r="BM97" s="155">
        <v>2</v>
      </c>
      <c r="BN97" s="155">
        <v>2</v>
      </c>
      <c r="BO97" s="155">
        <v>2</v>
      </c>
      <c r="BP97" s="155">
        <v>2</v>
      </c>
      <c r="BQ97" s="155">
        <v>2</v>
      </c>
      <c r="BR97" s="155">
        <v>2</v>
      </c>
      <c r="BS97" s="155">
        <v>2</v>
      </c>
      <c r="BT97" s="155">
        <v>2</v>
      </c>
      <c r="BU97" s="155">
        <v>2</v>
      </c>
      <c r="BV97" s="155">
        <v>2</v>
      </c>
      <c r="BW97" s="155">
        <v>2</v>
      </c>
      <c r="BX97" s="155">
        <v>2</v>
      </c>
      <c r="BY97" s="155">
        <v>2</v>
      </c>
      <c r="BZ97" s="155">
        <v>2</v>
      </c>
      <c r="CA97" s="155">
        <v>2</v>
      </c>
      <c r="CB97" s="155">
        <v>2</v>
      </c>
      <c r="CC97" s="155">
        <v>2</v>
      </c>
      <c r="CD97" s="155">
        <v>2</v>
      </c>
      <c r="CE97" s="155">
        <v>1</v>
      </c>
      <c r="CF97" s="155">
        <v>1</v>
      </c>
      <c r="CG97" s="155">
        <v>1</v>
      </c>
      <c r="CH97" s="155">
        <v>1</v>
      </c>
      <c r="CI97" s="155">
        <v>1</v>
      </c>
      <c r="CJ97" s="155">
        <v>1</v>
      </c>
      <c r="CK97" s="155">
        <v>1</v>
      </c>
      <c r="CL97" s="156">
        <v>1</v>
      </c>
      <c r="CM97" s="145" t="s">
        <v>5898</v>
      </c>
      <c r="CN97" s="146" t="s">
        <v>5898</v>
      </c>
      <c r="CO97" s="146" t="s">
        <v>5898</v>
      </c>
      <c r="CP97" s="146" t="s">
        <v>5898</v>
      </c>
      <c r="CQ97" s="146" t="s">
        <v>5898</v>
      </c>
      <c r="CR97" s="146" t="s">
        <v>5898</v>
      </c>
      <c r="CS97" s="146" t="s">
        <v>5898</v>
      </c>
      <c r="CT97" s="146" t="s">
        <v>5898</v>
      </c>
      <c r="CU97" s="146" t="s">
        <v>5898</v>
      </c>
      <c r="CV97" s="146" t="s">
        <v>5898</v>
      </c>
      <c r="CW97" s="146" t="s">
        <v>5898</v>
      </c>
      <c r="CX97" s="146" t="s">
        <v>5898</v>
      </c>
      <c r="CY97" s="146" t="s">
        <v>5898</v>
      </c>
      <c r="CZ97" s="146" t="s">
        <v>5898</v>
      </c>
      <c r="DA97" s="146" t="s">
        <v>5898</v>
      </c>
      <c r="DB97" s="146" t="s">
        <v>5898</v>
      </c>
      <c r="DC97" s="146" t="s">
        <v>5898</v>
      </c>
      <c r="DD97" s="146" t="s">
        <v>5898</v>
      </c>
      <c r="DE97" s="146" t="s">
        <v>5898</v>
      </c>
      <c r="DF97" s="146" t="s">
        <v>5898</v>
      </c>
      <c r="DG97" s="146" t="s">
        <v>5898</v>
      </c>
      <c r="DH97" s="146" t="s">
        <v>5898</v>
      </c>
      <c r="DI97" s="146" t="s">
        <v>5898</v>
      </c>
      <c r="DJ97" s="146" t="s">
        <v>5898</v>
      </c>
      <c r="DK97" s="146" t="s">
        <v>5898</v>
      </c>
      <c r="DL97" s="146" t="s">
        <v>5898</v>
      </c>
      <c r="DM97" s="146" t="s">
        <v>5898</v>
      </c>
      <c r="DN97" s="146" t="s">
        <v>5898</v>
      </c>
      <c r="DO97" s="146" t="s">
        <v>5898</v>
      </c>
      <c r="DP97" s="146" t="s">
        <v>5898</v>
      </c>
      <c r="DQ97" s="146" t="s">
        <v>5898</v>
      </c>
      <c r="DR97" s="146" t="s">
        <v>5898</v>
      </c>
      <c r="DS97" s="146">
        <v>1</v>
      </c>
      <c r="DT97" s="146" t="s">
        <v>5898</v>
      </c>
      <c r="DU97" s="146" t="s">
        <v>5898</v>
      </c>
      <c r="DV97" s="146" t="s">
        <v>5898</v>
      </c>
      <c r="DW97" s="146" t="s">
        <v>5898</v>
      </c>
      <c r="DX97" s="146" t="s">
        <v>5898</v>
      </c>
      <c r="DY97" s="146" t="s">
        <v>5898</v>
      </c>
      <c r="DZ97" s="147" t="s">
        <v>5898</v>
      </c>
      <c r="EA97" s="131">
        <v>2.8445006321112517E-2</v>
      </c>
      <c r="EB97" s="135">
        <v>1.0390689941812137E-2</v>
      </c>
      <c r="EC97" s="135">
        <v>1.0600706713780918E-2</v>
      </c>
      <c r="ED97" s="135">
        <v>1.1707317073170732E-2</v>
      </c>
      <c r="EE97" s="135">
        <v>2.0242914979757085E-2</v>
      </c>
      <c r="EF97" s="135">
        <v>1.5560165975103733E-2</v>
      </c>
      <c r="EG97" s="135">
        <v>1.0422094841063054E-2</v>
      </c>
      <c r="EH97" s="135">
        <v>1.2330456226880396E-2</v>
      </c>
      <c r="EI97" s="135">
        <v>1.820830298616169E-3</v>
      </c>
      <c r="EJ97" s="135">
        <v>5.1724137931034482E-2</v>
      </c>
      <c r="EK97" s="123">
        <v>2.8445006321112517E-2</v>
      </c>
      <c r="EL97" s="124">
        <v>0</v>
      </c>
      <c r="EM97" s="124">
        <v>0</v>
      </c>
      <c r="EN97" s="124">
        <v>0</v>
      </c>
      <c r="EO97" s="124">
        <v>1.0390689941812137E-2</v>
      </c>
      <c r="EP97" s="124">
        <v>0</v>
      </c>
      <c r="EQ97" s="124">
        <v>0</v>
      </c>
      <c r="ER97" s="124">
        <v>0</v>
      </c>
      <c r="ES97" s="124">
        <v>1.0600706713780918E-2</v>
      </c>
      <c r="ET97" s="124">
        <v>0</v>
      </c>
      <c r="EU97" s="124">
        <v>0</v>
      </c>
      <c r="EV97" s="124">
        <v>0</v>
      </c>
      <c r="EW97" s="124">
        <v>1.1707317073170732E-2</v>
      </c>
      <c r="EX97" s="124">
        <v>0</v>
      </c>
      <c r="EY97" s="124">
        <v>0</v>
      </c>
      <c r="EZ97" s="124">
        <v>0</v>
      </c>
      <c r="FA97" s="124">
        <v>2.0242914979757085E-2</v>
      </c>
      <c r="FB97" s="124">
        <v>0</v>
      </c>
      <c r="FC97" s="124">
        <v>0</v>
      </c>
      <c r="FD97" s="124">
        <v>0</v>
      </c>
      <c r="FE97" s="124">
        <v>1.5560165975103733E-2</v>
      </c>
      <c r="FF97" s="124">
        <v>0</v>
      </c>
      <c r="FG97" s="124">
        <v>0</v>
      </c>
      <c r="FH97" s="124">
        <v>0</v>
      </c>
      <c r="FI97" s="124">
        <v>1.0422094841063054E-2</v>
      </c>
      <c r="FJ97" s="124">
        <v>0</v>
      </c>
      <c r="FK97" s="124">
        <v>0</v>
      </c>
      <c r="FL97" s="124">
        <v>0</v>
      </c>
      <c r="FM97" s="124">
        <v>1.2330456226880396E-2</v>
      </c>
      <c r="FN97" s="124">
        <v>0</v>
      </c>
      <c r="FO97" s="124">
        <v>0</v>
      </c>
      <c r="FP97" s="124">
        <v>0</v>
      </c>
      <c r="FQ97" s="124">
        <v>1.820830298616169E-3</v>
      </c>
      <c r="FR97" s="124">
        <v>0</v>
      </c>
      <c r="FS97" s="124">
        <v>0</v>
      </c>
      <c r="FT97" s="124">
        <v>0</v>
      </c>
      <c r="FU97" s="124">
        <v>5.1724137931034482E-2</v>
      </c>
      <c r="FV97" s="124">
        <v>0</v>
      </c>
      <c r="FW97" s="124">
        <v>0</v>
      </c>
      <c r="FX97" s="125">
        <v>0</v>
      </c>
      <c r="FY97" s="50" t="s">
        <v>5909</v>
      </c>
      <c r="FZ97" s="88" t="s">
        <v>5898</v>
      </c>
      <c r="GA97" s="88" t="s">
        <v>6426</v>
      </c>
      <c r="GB97" s="88" t="s">
        <v>5898</v>
      </c>
      <c r="GC97" s="88" t="s">
        <v>6002</v>
      </c>
      <c r="GD97" s="88" t="s">
        <v>5898</v>
      </c>
      <c r="GE97" s="88" t="s">
        <v>6437</v>
      </c>
      <c r="GF97" s="88" t="s">
        <v>5898</v>
      </c>
      <c r="GG97" s="88" t="s">
        <v>6003</v>
      </c>
      <c r="GH97" s="88" t="s">
        <v>5898</v>
      </c>
      <c r="GI97" s="88" t="s">
        <v>6458</v>
      </c>
      <c r="GJ97" s="88" t="s">
        <v>5898</v>
      </c>
      <c r="GK97" s="88" t="s">
        <v>6238</v>
      </c>
      <c r="GL97" s="88" t="s">
        <v>5898</v>
      </c>
      <c r="GM97" s="88" t="s">
        <v>6648</v>
      </c>
      <c r="GN97" s="88" t="s">
        <v>5898</v>
      </c>
      <c r="GO97" s="88" t="s">
        <v>6005</v>
      </c>
      <c r="GP97" s="88" t="s">
        <v>5898</v>
      </c>
      <c r="GQ97" s="88" t="s">
        <v>6541</v>
      </c>
      <c r="GR97" s="88" t="s">
        <v>5898</v>
      </c>
      <c r="GS97" s="88" t="s">
        <v>6242</v>
      </c>
      <c r="GT97" s="88" t="s">
        <v>5898</v>
      </c>
      <c r="GU97" s="88" t="s">
        <v>6608</v>
      </c>
      <c r="GV97" s="88" t="s">
        <v>5898</v>
      </c>
      <c r="GW97" s="88" t="s">
        <v>6106</v>
      </c>
      <c r="GX97" s="88" t="s">
        <v>5898</v>
      </c>
      <c r="GY97" s="88" t="s">
        <v>6414</v>
      </c>
      <c r="GZ97" s="88" t="s">
        <v>5898</v>
      </c>
      <c r="HA97" s="88" t="s">
        <v>6342</v>
      </c>
      <c r="HB97" s="88" t="s">
        <v>5898</v>
      </c>
      <c r="HC97" s="88" t="s">
        <v>6506</v>
      </c>
      <c r="HD97" s="88" t="s">
        <v>5898</v>
      </c>
      <c r="HE97" s="88" t="s">
        <v>6343</v>
      </c>
      <c r="HF97" s="88" t="s">
        <v>5898</v>
      </c>
      <c r="HG97" s="88" t="s">
        <v>6649</v>
      </c>
      <c r="HH97" s="88" t="s">
        <v>5898</v>
      </c>
      <c r="HI97" s="88" t="s">
        <v>6344</v>
      </c>
      <c r="HJ97" s="88" t="s">
        <v>5898</v>
      </c>
      <c r="HK97" s="88" t="s">
        <v>6442</v>
      </c>
      <c r="HL97" s="88" t="s">
        <v>5898</v>
      </c>
      <c r="HM97" s="89">
        <v>15.82</v>
      </c>
      <c r="HN97" s="90" t="s">
        <v>5898</v>
      </c>
      <c r="HO97" s="90">
        <v>21.8</v>
      </c>
      <c r="HP97" s="90" t="s">
        <v>5898</v>
      </c>
      <c r="HQ97" s="90">
        <v>24.06</v>
      </c>
      <c r="HR97" s="90" t="s">
        <v>5898</v>
      </c>
      <c r="HS97" s="90">
        <v>9.15</v>
      </c>
      <c r="HT97" s="90" t="s">
        <v>5898</v>
      </c>
      <c r="HU97" s="90">
        <v>11.32</v>
      </c>
      <c r="HV97" s="90" t="s">
        <v>5898</v>
      </c>
      <c r="HW97" s="90">
        <v>9.3800000000000008</v>
      </c>
      <c r="HX97" s="90" t="s">
        <v>5898</v>
      </c>
      <c r="HY97" s="90">
        <v>10.25</v>
      </c>
      <c r="HZ97" s="90" t="s">
        <v>5898</v>
      </c>
      <c r="IA97" s="90">
        <v>9.6300000000000008</v>
      </c>
      <c r="IB97" s="90" t="s">
        <v>5898</v>
      </c>
      <c r="IC97" s="90">
        <v>7.41</v>
      </c>
      <c r="ID97" s="90" t="s">
        <v>5898</v>
      </c>
      <c r="IE97" s="90">
        <v>9.02</v>
      </c>
      <c r="IF97" s="90" t="s">
        <v>5898</v>
      </c>
      <c r="IG97" s="90">
        <v>9.64</v>
      </c>
      <c r="IH97" s="90" t="s">
        <v>5898</v>
      </c>
      <c r="II97" s="90">
        <v>9.06</v>
      </c>
      <c r="IJ97" s="90" t="s">
        <v>5898</v>
      </c>
      <c r="IK97" s="90">
        <v>19.190000000000001</v>
      </c>
      <c r="IL97" s="90" t="s">
        <v>5898</v>
      </c>
      <c r="IM97" s="90">
        <v>16.45</v>
      </c>
      <c r="IN97" s="90" t="s">
        <v>5898</v>
      </c>
      <c r="IO97" s="90">
        <v>8.11</v>
      </c>
      <c r="IP97" s="90" t="s">
        <v>5898</v>
      </c>
      <c r="IQ97" s="90">
        <v>24.98</v>
      </c>
      <c r="IR97" s="90" t="s">
        <v>5898</v>
      </c>
      <c r="IS97" s="90">
        <v>54.92</v>
      </c>
      <c r="IT97" s="90" t="s">
        <v>5898</v>
      </c>
      <c r="IU97" s="90">
        <v>40.01</v>
      </c>
      <c r="IV97" s="90" t="s">
        <v>5898</v>
      </c>
      <c r="IW97" s="90">
        <v>5.8</v>
      </c>
      <c r="IX97" s="90" t="s">
        <v>5898</v>
      </c>
      <c r="IY97" s="90">
        <v>6.6</v>
      </c>
      <c r="IZ97" s="103" t="s">
        <v>5898</v>
      </c>
      <c r="JA97" s="50">
        <v>0.45</v>
      </c>
      <c r="JB97" s="40" t="s">
        <v>5898</v>
      </c>
      <c r="JC97" s="40" t="s">
        <v>5898</v>
      </c>
      <c r="JD97" s="40" t="s">
        <v>5898</v>
      </c>
      <c r="JE97" s="40">
        <v>0.25</v>
      </c>
      <c r="JF97" s="40" t="s">
        <v>5898</v>
      </c>
      <c r="JG97" s="40" t="s">
        <v>5898</v>
      </c>
      <c r="JH97" s="40" t="s">
        <v>5898</v>
      </c>
      <c r="JI97" s="40">
        <v>0.12</v>
      </c>
      <c r="JJ97" s="40" t="s">
        <v>5898</v>
      </c>
      <c r="JK97" s="40" t="s">
        <v>5898</v>
      </c>
      <c r="JL97" s="40" t="s">
        <v>5898</v>
      </c>
      <c r="JM97" s="40">
        <v>0.12</v>
      </c>
      <c r="JN97" s="40" t="s">
        <v>5898</v>
      </c>
      <c r="JO97" s="40" t="s">
        <v>5898</v>
      </c>
      <c r="JP97" s="40" t="s">
        <v>5898</v>
      </c>
      <c r="JQ97" s="40">
        <v>0.15</v>
      </c>
      <c r="JR97" s="40" t="s">
        <v>5898</v>
      </c>
      <c r="JS97" s="40" t="s">
        <v>5898</v>
      </c>
      <c r="JT97" s="40" t="s">
        <v>5898</v>
      </c>
      <c r="JU97" s="40">
        <v>0.15</v>
      </c>
      <c r="JV97" s="40" t="s">
        <v>5898</v>
      </c>
      <c r="JW97" s="40" t="s">
        <v>5898</v>
      </c>
      <c r="JX97" s="40" t="s">
        <v>5898</v>
      </c>
      <c r="JY97" s="40">
        <v>0.2</v>
      </c>
      <c r="JZ97" s="40" t="s">
        <v>5898</v>
      </c>
      <c r="KA97" s="40" t="s">
        <v>5898</v>
      </c>
      <c r="KB97" s="40" t="s">
        <v>5898</v>
      </c>
      <c r="KC97" s="40">
        <v>0.1</v>
      </c>
      <c r="KD97" s="40" t="s">
        <v>5898</v>
      </c>
      <c r="KE97" s="40" t="s">
        <v>5898</v>
      </c>
      <c r="KF97" s="40" t="s">
        <v>5898</v>
      </c>
      <c r="KG97" s="40">
        <v>0.1</v>
      </c>
      <c r="KH97" s="40" t="s">
        <v>5898</v>
      </c>
      <c r="KI97" s="40" t="s">
        <v>5898</v>
      </c>
      <c r="KJ97" s="40" t="s">
        <v>5898</v>
      </c>
      <c r="KK97" s="40">
        <v>0.3</v>
      </c>
      <c r="KL97" s="40" t="s">
        <v>5898</v>
      </c>
      <c r="KM97" s="40" t="s">
        <v>5898</v>
      </c>
      <c r="KN97" s="40" t="s">
        <v>5898</v>
      </c>
    </row>
    <row r="98" spans="1:300" x14ac:dyDescent="0.15">
      <c r="A98" s="53">
        <f>'2015年报分红率'!T100</f>
        <v>95</v>
      </c>
      <c r="B98" s="40" t="str">
        <f>'2015年报分红率'!U100</f>
        <v>600886.SH</v>
      </c>
      <c r="C98" s="40" t="str">
        <f>'2015年报分红率'!V100</f>
        <v>国投电力</v>
      </c>
      <c r="D98" s="40" t="str">
        <f>[1]!EM_S_IPO_LISTEDDATE(B98)</f>
        <v>1996-01-18</v>
      </c>
      <c r="E98" s="166">
        <v>22</v>
      </c>
      <c r="F98" s="56">
        <v>24.3</v>
      </c>
      <c r="G98" s="56">
        <v>17.16</v>
      </c>
      <c r="H98" s="157">
        <v>1.7283950617283949E-2</v>
      </c>
      <c r="I98" s="158">
        <v>2.4475524475524476E-2</v>
      </c>
      <c r="J98" s="159">
        <v>1.6221301250989945E-2</v>
      </c>
      <c r="K98" s="154">
        <v>0.88</v>
      </c>
      <c r="L98" s="155" t="s">
        <v>5898</v>
      </c>
      <c r="M98" s="155" t="s">
        <v>5898</v>
      </c>
      <c r="N98" s="155" t="s">
        <v>5898</v>
      </c>
      <c r="O98" s="155">
        <v>0.42</v>
      </c>
      <c r="P98" s="155" t="s">
        <v>5898</v>
      </c>
      <c r="Q98" s="155" t="s">
        <v>5898</v>
      </c>
      <c r="R98" s="155" t="s">
        <v>5898</v>
      </c>
      <c r="S98" s="155">
        <v>0.5</v>
      </c>
      <c r="T98" s="155" t="s">
        <v>5898</v>
      </c>
      <c r="U98" s="155" t="s">
        <v>5898</v>
      </c>
      <c r="V98" s="155" t="s">
        <v>5898</v>
      </c>
      <c r="W98" s="155">
        <v>0.7</v>
      </c>
      <c r="X98" s="155" t="s">
        <v>5898</v>
      </c>
      <c r="Y98" s="155" t="s">
        <v>5898</v>
      </c>
      <c r="Z98" s="155" t="s">
        <v>5898</v>
      </c>
      <c r="AA98" s="155">
        <v>0.3</v>
      </c>
      <c r="AB98" s="155" t="s">
        <v>5898</v>
      </c>
      <c r="AC98" s="155" t="s">
        <v>5898</v>
      </c>
      <c r="AD98" s="155" t="s">
        <v>5898</v>
      </c>
      <c r="AE98" s="155">
        <v>0.3</v>
      </c>
      <c r="AF98" s="155" t="s">
        <v>5898</v>
      </c>
      <c r="AG98" s="155" t="s">
        <v>5898</v>
      </c>
      <c r="AH98" s="155" t="s">
        <v>5898</v>
      </c>
      <c r="AI98" s="155">
        <v>0.3</v>
      </c>
      <c r="AJ98" s="155" t="s">
        <v>5898</v>
      </c>
      <c r="AK98" s="155" t="s">
        <v>5898</v>
      </c>
      <c r="AL98" s="155" t="s">
        <v>5898</v>
      </c>
      <c r="AM98" s="155">
        <v>0.2</v>
      </c>
      <c r="AN98" s="155" t="s">
        <v>5898</v>
      </c>
      <c r="AO98" s="155" t="s">
        <v>5898</v>
      </c>
      <c r="AP98" s="155" t="s">
        <v>5898</v>
      </c>
      <c r="AQ98" s="155">
        <v>0.2</v>
      </c>
      <c r="AR98" s="155" t="s">
        <v>5898</v>
      </c>
      <c r="AS98" s="155" t="s">
        <v>5898</v>
      </c>
      <c r="AT98" s="155" t="s">
        <v>5898</v>
      </c>
      <c r="AU98" s="155">
        <v>0.4</v>
      </c>
      <c r="AV98" s="155" t="s">
        <v>5898</v>
      </c>
      <c r="AW98" s="155" t="s">
        <v>5898</v>
      </c>
      <c r="AX98" s="140" t="s">
        <v>5898</v>
      </c>
      <c r="AY98" s="154">
        <v>1</v>
      </c>
      <c r="AZ98" s="155">
        <v>1</v>
      </c>
      <c r="BA98" s="155">
        <v>1</v>
      </c>
      <c r="BB98" s="155">
        <v>1</v>
      </c>
      <c r="BC98" s="155">
        <v>1</v>
      </c>
      <c r="BD98" s="155">
        <v>1</v>
      </c>
      <c r="BE98" s="155">
        <v>1</v>
      </c>
      <c r="BF98" s="155">
        <v>1</v>
      </c>
      <c r="BG98" s="155">
        <v>1</v>
      </c>
      <c r="BH98" s="155">
        <v>1</v>
      </c>
      <c r="BI98" s="155">
        <v>1</v>
      </c>
      <c r="BJ98" s="155">
        <v>1</v>
      </c>
      <c r="BK98" s="155">
        <v>1</v>
      </c>
      <c r="BL98" s="155">
        <v>1</v>
      </c>
      <c r="BM98" s="155">
        <v>1</v>
      </c>
      <c r="BN98" s="155">
        <v>1</v>
      </c>
      <c r="BO98" s="155">
        <v>1</v>
      </c>
      <c r="BP98" s="155">
        <v>1</v>
      </c>
      <c r="BQ98" s="155">
        <v>1</v>
      </c>
      <c r="BR98" s="155">
        <v>1</v>
      </c>
      <c r="BS98" s="155">
        <v>1</v>
      </c>
      <c r="BT98" s="155">
        <v>1</v>
      </c>
      <c r="BU98" s="155">
        <v>1</v>
      </c>
      <c r="BV98" s="155">
        <v>1</v>
      </c>
      <c r="BW98" s="155">
        <v>1</v>
      </c>
      <c r="BX98" s="155">
        <v>1</v>
      </c>
      <c r="BY98" s="155">
        <v>1</v>
      </c>
      <c r="BZ98" s="155">
        <v>1</v>
      </c>
      <c r="CA98" s="155">
        <v>1</v>
      </c>
      <c r="CB98" s="155">
        <v>1</v>
      </c>
      <c r="CC98" s="155">
        <v>1</v>
      </c>
      <c r="CD98" s="155">
        <v>1</v>
      </c>
      <c r="CE98" s="155">
        <v>1</v>
      </c>
      <c r="CF98" s="155">
        <v>1</v>
      </c>
      <c r="CG98" s="155">
        <v>1</v>
      </c>
      <c r="CH98" s="155">
        <v>1</v>
      </c>
      <c r="CI98" s="155">
        <v>1</v>
      </c>
      <c r="CJ98" s="155">
        <v>1</v>
      </c>
      <c r="CK98" s="155">
        <v>1</v>
      </c>
      <c r="CL98" s="156">
        <v>1</v>
      </c>
      <c r="CM98" s="145">
        <v>0.3</v>
      </c>
      <c r="CN98" s="146" t="s">
        <v>5898</v>
      </c>
      <c r="CO98" s="146" t="s">
        <v>5898</v>
      </c>
      <c r="CP98" s="146" t="s">
        <v>5898</v>
      </c>
      <c r="CQ98" s="146" t="s">
        <v>5898</v>
      </c>
      <c r="CR98" s="146" t="s">
        <v>5898</v>
      </c>
      <c r="CS98" s="146" t="s">
        <v>5898</v>
      </c>
      <c r="CT98" s="146" t="s">
        <v>5898</v>
      </c>
      <c r="CU98" s="146" t="s">
        <v>5898</v>
      </c>
      <c r="CV98" s="146" t="s">
        <v>5898</v>
      </c>
      <c r="CW98" s="146" t="s">
        <v>5898</v>
      </c>
      <c r="CX98" s="146" t="s">
        <v>5898</v>
      </c>
      <c r="CY98" s="146" t="s">
        <v>5898</v>
      </c>
      <c r="CZ98" s="146" t="s">
        <v>5898</v>
      </c>
      <c r="DA98" s="146" t="s">
        <v>5898</v>
      </c>
      <c r="DB98" s="146" t="s">
        <v>5898</v>
      </c>
      <c r="DC98" s="146" t="s">
        <v>5898</v>
      </c>
      <c r="DD98" s="146" t="s">
        <v>5898</v>
      </c>
      <c r="DE98" s="146" t="s">
        <v>5898</v>
      </c>
      <c r="DF98" s="146" t="s">
        <v>5898</v>
      </c>
      <c r="DG98" s="146" t="s">
        <v>5898</v>
      </c>
      <c r="DH98" s="146" t="s">
        <v>5898</v>
      </c>
      <c r="DI98" s="146" t="s">
        <v>5898</v>
      </c>
      <c r="DJ98" s="146" t="s">
        <v>5898</v>
      </c>
      <c r="DK98" s="146" t="s">
        <v>5898</v>
      </c>
      <c r="DL98" s="146" t="s">
        <v>5898</v>
      </c>
      <c r="DM98" s="146" t="s">
        <v>5898</v>
      </c>
      <c r="DN98" s="146" t="s">
        <v>5898</v>
      </c>
      <c r="DO98" s="146" t="s">
        <v>5898</v>
      </c>
      <c r="DP98" s="146" t="s">
        <v>5898</v>
      </c>
      <c r="DQ98" s="146" t="s">
        <v>5898</v>
      </c>
      <c r="DR98" s="146" t="s">
        <v>5898</v>
      </c>
      <c r="DS98" s="146" t="s">
        <v>5898</v>
      </c>
      <c r="DT98" s="146" t="s">
        <v>5898</v>
      </c>
      <c r="DU98" s="146" t="s">
        <v>5898</v>
      </c>
      <c r="DV98" s="146" t="s">
        <v>5898</v>
      </c>
      <c r="DW98" s="146" t="s">
        <v>5898</v>
      </c>
      <c r="DX98" s="146" t="s">
        <v>5898</v>
      </c>
      <c r="DY98" s="146" t="s">
        <v>5898</v>
      </c>
      <c r="DZ98" s="147" t="s">
        <v>5898</v>
      </c>
      <c r="EA98" s="131">
        <v>3.2329169728141073E-2</v>
      </c>
      <c r="EB98" s="135">
        <v>1.8935978358881875E-2</v>
      </c>
      <c r="EC98" s="135">
        <v>2.7533039647577091E-2</v>
      </c>
      <c r="ED98" s="135">
        <v>2.9215358931552585E-2</v>
      </c>
      <c r="EE98" s="135">
        <v>9.3428838368109623E-3</v>
      </c>
      <c r="EF98" s="135">
        <v>5.7758952637658838E-3</v>
      </c>
      <c r="EG98" s="135">
        <v>8.1322851721333696E-3</v>
      </c>
      <c r="EH98" s="135">
        <v>1.0526315789473684E-2</v>
      </c>
      <c r="EI98" s="135">
        <v>3.9611804317686667E-3</v>
      </c>
      <c r="EJ98" s="135">
        <v>1.646090534979424E-2</v>
      </c>
      <c r="EK98" s="123">
        <v>3.2329169728141073E-2</v>
      </c>
      <c r="EL98" s="124">
        <v>0</v>
      </c>
      <c r="EM98" s="124">
        <v>0</v>
      </c>
      <c r="EN98" s="124">
        <v>0</v>
      </c>
      <c r="EO98" s="124">
        <v>1.8935978358881875E-2</v>
      </c>
      <c r="EP98" s="124">
        <v>0</v>
      </c>
      <c r="EQ98" s="124">
        <v>0</v>
      </c>
      <c r="ER98" s="124">
        <v>0</v>
      </c>
      <c r="ES98" s="124">
        <v>2.7533039647577091E-2</v>
      </c>
      <c r="ET98" s="124">
        <v>0</v>
      </c>
      <c r="EU98" s="124">
        <v>0</v>
      </c>
      <c r="EV98" s="124">
        <v>0</v>
      </c>
      <c r="EW98" s="124">
        <v>2.9215358931552585E-2</v>
      </c>
      <c r="EX98" s="124">
        <v>0</v>
      </c>
      <c r="EY98" s="124">
        <v>0</v>
      </c>
      <c r="EZ98" s="124">
        <v>0</v>
      </c>
      <c r="FA98" s="124">
        <v>9.3428838368109623E-3</v>
      </c>
      <c r="FB98" s="124">
        <v>0</v>
      </c>
      <c r="FC98" s="124">
        <v>0</v>
      </c>
      <c r="FD98" s="124">
        <v>0</v>
      </c>
      <c r="FE98" s="124">
        <v>5.7758952637658838E-3</v>
      </c>
      <c r="FF98" s="124">
        <v>0</v>
      </c>
      <c r="FG98" s="124">
        <v>0</v>
      </c>
      <c r="FH98" s="124">
        <v>0</v>
      </c>
      <c r="FI98" s="124">
        <v>8.1322851721333696E-3</v>
      </c>
      <c r="FJ98" s="124">
        <v>0</v>
      </c>
      <c r="FK98" s="124">
        <v>0</v>
      </c>
      <c r="FL98" s="124">
        <v>0</v>
      </c>
      <c r="FM98" s="124">
        <v>1.0526315789473684E-2</v>
      </c>
      <c r="FN98" s="124">
        <v>0</v>
      </c>
      <c r="FO98" s="124">
        <v>0</v>
      </c>
      <c r="FP98" s="124">
        <v>0</v>
      </c>
      <c r="FQ98" s="124">
        <v>3.9611804317686667E-3</v>
      </c>
      <c r="FR98" s="124">
        <v>0</v>
      </c>
      <c r="FS98" s="124">
        <v>0</v>
      </c>
      <c r="FT98" s="124">
        <v>0</v>
      </c>
      <c r="FU98" s="124">
        <v>1.646090534979424E-2</v>
      </c>
      <c r="FV98" s="124">
        <v>0</v>
      </c>
      <c r="FW98" s="124">
        <v>0</v>
      </c>
      <c r="FX98" s="125">
        <v>0</v>
      </c>
      <c r="FY98" s="50" t="s">
        <v>5924</v>
      </c>
      <c r="FZ98" s="88" t="s">
        <v>5898</v>
      </c>
      <c r="GA98" s="88" t="s">
        <v>6443</v>
      </c>
      <c r="GB98" s="88" t="s">
        <v>5898</v>
      </c>
      <c r="GC98" s="88" t="s">
        <v>6060</v>
      </c>
      <c r="GD98" s="88" t="s">
        <v>5898</v>
      </c>
      <c r="GE98" s="88" t="s">
        <v>6567</v>
      </c>
      <c r="GF98" s="88" t="s">
        <v>5898</v>
      </c>
      <c r="GG98" s="88" t="s">
        <v>6162</v>
      </c>
      <c r="GH98" s="88" t="s">
        <v>5898</v>
      </c>
      <c r="GI98" s="88" t="s">
        <v>6527</v>
      </c>
      <c r="GJ98" s="88" t="s">
        <v>5898</v>
      </c>
      <c r="GK98" s="88" t="s">
        <v>6062</v>
      </c>
      <c r="GL98" s="88" t="s">
        <v>5898</v>
      </c>
      <c r="GM98" s="88" t="s">
        <v>6568</v>
      </c>
      <c r="GN98" s="88" t="s">
        <v>5898</v>
      </c>
      <c r="GO98" s="88" t="s">
        <v>6158</v>
      </c>
      <c r="GP98" s="88" t="s">
        <v>5898</v>
      </c>
      <c r="GQ98" s="88" t="s">
        <v>6541</v>
      </c>
      <c r="GR98" s="88" t="s">
        <v>5898</v>
      </c>
      <c r="GS98" s="88" t="s">
        <v>6165</v>
      </c>
      <c r="GT98" s="88" t="s">
        <v>5898</v>
      </c>
      <c r="GU98" s="88" t="s">
        <v>6445</v>
      </c>
      <c r="GV98" s="88" t="s">
        <v>5898</v>
      </c>
      <c r="GW98" s="88" t="s">
        <v>6267</v>
      </c>
      <c r="GX98" s="88" t="s">
        <v>5898</v>
      </c>
      <c r="GY98" s="88" t="s">
        <v>6492</v>
      </c>
      <c r="GZ98" s="88" t="s">
        <v>5898</v>
      </c>
      <c r="HA98" s="88" t="s">
        <v>6345</v>
      </c>
      <c r="HB98" s="88" t="s">
        <v>5898</v>
      </c>
      <c r="HC98" s="88" t="s">
        <v>6639</v>
      </c>
      <c r="HD98" s="88" t="s">
        <v>5898</v>
      </c>
      <c r="HE98" s="88" t="s">
        <v>6341</v>
      </c>
      <c r="HF98" s="88" t="s">
        <v>5898</v>
      </c>
      <c r="HG98" s="88" t="s">
        <v>6468</v>
      </c>
      <c r="HH98" s="88" t="s">
        <v>5898</v>
      </c>
      <c r="HI98" s="88" t="s">
        <v>6146</v>
      </c>
      <c r="HJ98" s="88" t="s">
        <v>5898</v>
      </c>
      <c r="HK98" s="88" t="s">
        <v>6598</v>
      </c>
      <c r="HL98" s="88" t="s">
        <v>5898</v>
      </c>
      <c r="HM98" s="89">
        <v>27.22</v>
      </c>
      <c r="HN98" s="90" t="s">
        <v>5898</v>
      </c>
      <c r="HO98" s="90">
        <v>31.5</v>
      </c>
      <c r="HP98" s="90" t="s">
        <v>5898</v>
      </c>
      <c r="HQ98" s="90">
        <v>22.18</v>
      </c>
      <c r="HR98" s="90" t="s">
        <v>5898</v>
      </c>
      <c r="HS98" s="90">
        <v>15.8</v>
      </c>
      <c r="HT98" s="90" t="s">
        <v>5898</v>
      </c>
      <c r="HU98" s="90">
        <v>18.16</v>
      </c>
      <c r="HV98" s="90" t="s">
        <v>5898</v>
      </c>
      <c r="HW98" s="90">
        <v>16.11</v>
      </c>
      <c r="HX98" s="90" t="s">
        <v>5898</v>
      </c>
      <c r="HY98" s="90">
        <v>23.96</v>
      </c>
      <c r="HZ98" s="90" t="s">
        <v>5898</v>
      </c>
      <c r="IA98" s="90">
        <v>27.36</v>
      </c>
      <c r="IB98" s="90" t="s">
        <v>5898</v>
      </c>
      <c r="IC98" s="90">
        <v>32.11</v>
      </c>
      <c r="ID98" s="90" t="s">
        <v>5898</v>
      </c>
      <c r="IE98" s="90">
        <v>39.97</v>
      </c>
      <c r="IF98" s="90" t="s">
        <v>5898</v>
      </c>
      <c r="IG98" s="90">
        <v>51.94</v>
      </c>
      <c r="IH98" s="90" t="s">
        <v>5898</v>
      </c>
      <c r="II98" s="90">
        <v>34</v>
      </c>
      <c r="IJ98" s="90" t="s">
        <v>5898</v>
      </c>
      <c r="IK98" s="90">
        <v>36.89</v>
      </c>
      <c r="IL98" s="90" t="s">
        <v>5898</v>
      </c>
      <c r="IM98" s="90">
        <v>26.52</v>
      </c>
      <c r="IN98" s="90" t="s">
        <v>5898</v>
      </c>
      <c r="IO98" s="90">
        <v>19</v>
      </c>
      <c r="IP98" s="90" t="s">
        <v>5898</v>
      </c>
      <c r="IQ98" s="90">
        <v>38.380000000000003</v>
      </c>
      <c r="IR98" s="90" t="s">
        <v>5898</v>
      </c>
      <c r="IS98" s="90">
        <v>50.49</v>
      </c>
      <c r="IT98" s="90" t="s">
        <v>5898</v>
      </c>
      <c r="IU98" s="90">
        <v>49.15</v>
      </c>
      <c r="IV98" s="90" t="s">
        <v>5898</v>
      </c>
      <c r="IW98" s="90">
        <v>24.3</v>
      </c>
      <c r="IX98" s="90" t="s">
        <v>5898</v>
      </c>
      <c r="IY98" s="90">
        <v>12.95</v>
      </c>
      <c r="IZ98" s="103" t="s">
        <v>5898</v>
      </c>
      <c r="JA98" s="50">
        <v>0.88</v>
      </c>
      <c r="JB98" s="40" t="s">
        <v>5898</v>
      </c>
      <c r="JC98" s="40" t="s">
        <v>5898</v>
      </c>
      <c r="JD98" s="40" t="s">
        <v>5898</v>
      </c>
      <c r="JE98" s="40">
        <v>0.42</v>
      </c>
      <c r="JF98" s="40" t="s">
        <v>5898</v>
      </c>
      <c r="JG98" s="40" t="s">
        <v>5898</v>
      </c>
      <c r="JH98" s="40" t="s">
        <v>5898</v>
      </c>
      <c r="JI98" s="40">
        <v>0.5</v>
      </c>
      <c r="JJ98" s="40" t="s">
        <v>5898</v>
      </c>
      <c r="JK98" s="40" t="s">
        <v>5898</v>
      </c>
      <c r="JL98" s="40" t="s">
        <v>5898</v>
      </c>
      <c r="JM98" s="40">
        <v>0.7</v>
      </c>
      <c r="JN98" s="40" t="s">
        <v>5898</v>
      </c>
      <c r="JO98" s="40" t="s">
        <v>5898</v>
      </c>
      <c r="JP98" s="40" t="s">
        <v>5898</v>
      </c>
      <c r="JQ98" s="40">
        <v>0.3</v>
      </c>
      <c r="JR98" s="40" t="s">
        <v>5898</v>
      </c>
      <c r="JS98" s="40" t="s">
        <v>5898</v>
      </c>
      <c r="JT98" s="40" t="s">
        <v>5898</v>
      </c>
      <c r="JU98" s="40">
        <v>0.3</v>
      </c>
      <c r="JV98" s="40" t="s">
        <v>5898</v>
      </c>
      <c r="JW98" s="40" t="s">
        <v>5898</v>
      </c>
      <c r="JX98" s="40" t="s">
        <v>5898</v>
      </c>
      <c r="JY98" s="40">
        <v>0.3</v>
      </c>
      <c r="JZ98" s="40" t="s">
        <v>5898</v>
      </c>
      <c r="KA98" s="40" t="s">
        <v>5898</v>
      </c>
      <c r="KB98" s="40" t="s">
        <v>5898</v>
      </c>
      <c r="KC98" s="40">
        <v>0.2</v>
      </c>
      <c r="KD98" s="40" t="s">
        <v>5898</v>
      </c>
      <c r="KE98" s="40" t="s">
        <v>5898</v>
      </c>
      <c r="KF98" s="40" t="s">
        <v>5898</v>
      </c>
      <c r="KG98" s="40">
        <v>0.2</v>
      </c>
      <c r="KH98" s="40" t="s">
        <v>5898</v>
      </c>
      <c r="KI98" s="40" t="s">
        <v>5898</v>
      </c>
      <c r="KJ98" s="40" t="s">
        <v>5898</v>
      </c>
      <c r="KK98" s="40">
        <v>0.4</v>
      </c>
      <c r="KL98" s="40" t="s">
        <v>5898</v>
      </c>
      <c r="KM98" s="40" t="s">
        <v>5898</v>
      </c>
      <c r="KN98" s="40" t="s">
        <v>5898</v>
      </c>
    </row>
    <row r="99" spans="1:300" x14ac:dyDescent="0.15">
      <c r="A99" s="53">
        <f>'2015年报分红率'!T101</f>
        <v>96</v>
      </c>
      <c r="B99" s="40" t="str">
        <f>'2015年报分红率'!U101</f>
        <v>600887.SH</v>
      </c>
      <c r="C99" s="40" t="str">
        <f>'2015年报分红率'!V101</f>
        <v>伊利股份</v>
      </c>
      <c r="D99" s="40" t="str">
        <f>[1]!EM_S_IPO_LISTEDDATE(B99)</f>
        <v>1996-03-12</v>
      </c>
      <c r="E99" s="166">
        <v>20</v>
      </c>
      <c r="F99" s="56">
        <v>7.2</v>
      </c>
      <c r="G99" s="56">
        <v>7.25</v>
      </c>
      <c r="H99" s="157">
        <v>3.7550458333333335E-2</v>
      </c>
      <c r="I99" s="158">
        <v>1.5538120689655172E-2</v>
      </c>
      <c r="J99" s="159">
        <v>2.0440696199472561E-2</v>
      </c>
      <c r="K99" s="154">
        <v>0.6718320000000001</v>
      </c>
      <c r="L99" s="155" t="s">
        <v>5898</v>
      </c>
      <c r="M99" s="155" t="s">
        <v>5898</v>
      </c>
      <c r="N99" s="155" t="s">
        <v>5898</v>
      </c>
      <c r="O99" s="155">
        <v>0.69278400000000018</v>
      </c>
      <c r="P99" s="155" t="s">
        <v>5898</v>
      </c>
      <c r="Q99" s="155" t="s">
        <v>5898</v>
      </c>
      <c r="R99" s="155" t="s">
        <v>5898</v>
      </c>
      <c r="S99" s="155">
        <v>0.35071200000000008</v>
      </c>
      <c r="T99" s="155" t="s">
        <v>5898</v>
      </c>
      <c r="U99" s="155" t="s">
        <v>5898</v>
      </c>
      <c r="V99" s="155" t="s">
        <v>5898</v>
      </c>
      <c r="W99" s="155">
        <v>0.126585</v>
      </c>
      <c r="X99" s="155" t="s">
        <v>5898</v>
      </c>
      <c r="Y99" s="155" t="s">
        <v>5898</v>
      </c>
      <c r="Z99" s="155" t="s">
        <v>5898</v>
      </c>
      <c r="AA99" s="155">
        <v>1.4999999999999999E-2</v>
      </c>
      <c r="AB99" s="155" t="s">
        <v>5898</v>
      </c>
      <c r="AC99" s="155" t="s">
        <v>5898</v>
      </c>
      <c r="AD99" s="155" t="s">
        <v>5898</v>
      </c>
      <c r="AE99" s="155">
        <v>2.5000000000000001E-2</v>
      </c>
      <c r="AF99" s="155" t="s">
        <v>5898</v>
      </c>
      <c r="AG99" s="155" t="s">
        <v>5898</v>
      </c>
      <c r="AH99" s="155" t="s">
        <v>5898</v>
      </c>
      <c r="AI99" s="155">
        <v>0.21972</v>
      </c>
      <c r="AJ99" s="155" t="s">
        <v>5898</v>
      </c>
      <c r="AK99" s="155" t="s">
        <v>5898</v>
      </c>
      <c r="AL99" s="155" t="s">
        <v>5898</v>
      </c>
      <c r="AM99" s="155">
        <v>0.30599999999999999</v>
      </c>
      <c r="AN99" s="155" t="s">
        <v>5898</v>
      </c>
      <c r="AO99" s="155" t="s">
        <v>5898</v>
      </c>
      <c r="AP99" s="155" t="s">
        <v>5898</v>
      </c>
      <c r="AQ99" s="155">
        <v>0.11600000000000001</v>
      </c>
      <c r="AR99" s="155" t="s">
        <v>5898</v>
      </c>
      <c r="AS99" s="155" t="s">
        <v>5898</v>
      </c>
      <c r="AT99" s="155" t="s">
        <v>5898</v>
      </c>
      <c r="AU99" s="155">
        <v>0.18</v>
      </c>
      <c r="AV99" s="155" t="s">
        <v>5898</v>
      </c>
      <c r="AW99" s="155" t="s">
        <v>5898</v>
      </c>
      <c r="AX99" s="140" t="s">
        <v>5898</v>
      </c>
      <c r="AY99" s="154">
        <v>2.4000000000000004</v>
      </c>
      <c r="AZ99" s="155">
        <v>2.4000000000000004</v>
      </c>
      <c r="BA99" s="155">
        <v>2.4000000000000004</v>
      </c>
      <c r="BB99" s="155">
        <v>2.4000000000000004</v>
      </c>
      <c r="BC99" s="155">
        <v>2.4000000000000004</v>
      </c>
      <c r="BD99" s="155">
        <v>2.4000000000000004</v>
      </c>
      <c r="BE99" s="155">
        <v>2.4000000000000004</v>
      </c>
      <c r="BF99" s="155">
        <v>2.4000000000000004</v>
      </c>
      <c r="BG99" s="155">
        <v>2.4000000000000004</v>
      </c>
      <c r="BH99" s="155">
        <v>2.4000000000000004</v>
      </c>
      <c r="BI99" s="155">
        <v>2.4000000000000004</v>
      </c>
      <c r="BJ99" s="155">
        <v>2.4000000000000004</v>
      </c>
      <c r="BK99" s="155">
        <v>1.5</v>
      </c>
      <c r="BL99" s="155">
        <v>1.5</v>
      </c>
      <c r="BM99" s="155">
        <v>1.5</v>
      </c>
      <c r="BN99" s="155">
        <v>1.5</v>
      </c>
      <c r="BO99" s="155">
        <v>1</v>
      </c>
      <c r="BP99" s="155">
        <v>1</v>
      </c>
      <c r="BQ99" s="155">
        <v>1</v>
      </c>
      <c r="BR99" s="155">
        <v>1</v>
      </c>
      <c r="BS99" s="155">
        <v>1</v>
      </c>
      <c r="BT99" s="155">
        <v>1</v>
      </c>
      <c r="BU99" s="155">
        <v>1</v>
      </c>
      <c r="BV99" s="155">
        <v>1</v>
      </c>
      <c r="BW99" s="155">
        <v>1</v>
      </c>
      <c r="BX99" s="155">
        <v>1</v>
      </c>
      <c r="BY99" s="155">
        <v>1</v>
      </c>
      <c r="BZ99" s="155">
        <v>1</v>
      </c>
      <c r="CA99" s="155">
        <v>1</v>
      </c>
      <c r="CB99" s="155">
        <v>1</v>
      </c>
      <c r="CC99" s="155">
        <v>1</v>
      </c>
      <c r="CD99" s="155">
        <v>1</v>
      </c>
      <c r="CE99" s="155">
        <v>1</v>
      </c>
      <c r="CF99" s="155">
        <v>1</v>
      </c>
      <c r="CG99" s="155">
        <v>1</v>
      </c>
      <c r="CH99" s="155">
        <v>1</v>
      </c>
      <c r="CI99" s="155">
        <v>1</v>
      </c>
      <c r="CJ99" s="155">
        <v>1</v>
      </c>
      <c r="CK99" s="155">
        <v>1</v>
      </c>
      <c r="CL99" s="156">
        <v>1</v>
      </c>
      <c r="CM99" s="145" t="s">
        <v>5898</v>
      </c>
      <c r="CN99" s="146" t="s">
        <v>5898</v>
      </c>
      <c r="CO99" s="146" t="s">
        <v>5898</v>
      </c>
      <c r="CP99" s="146" t="s">
        <v>5898</v>
      </c>
      <c r="CQ99" s="146" t="s">
        <v>5898</v>
      </c>
      <c r="CR99" s="146" t="s">
        <v>5898</v>
      </c>
      <c r="CS99" s="146" t="s">
        <v>5898</v>
      </c>
      <c r="CT99" s="146" t="s">
        <v>5898</v>
      </c>
      <c r="CU99" s="146" t="s">
        <v>5898</v>
      </c>
      <c r="CV99" s="146" t="s">
        <v>5898</v>
      </c>
      <c r="CW99" s="146" t="s">
        <v>5898</v>
      </c>
      <c r="CX99" s="146" t="s">
        <v>5898</v>
      </c>
      <c r="CY99" s="146">
        <v>0.6</v>
      </c>
      <c r="CZ99" s="146" t="s">
        <v>5898</v>
      </c>
      <c r="DA99" s="146" t="s">
        <v>5898</v>
      </c>
      <c r="DB99" s="146" t="s">
        <v>5898</v>
      </c>
      <c r="DC99" s="146">
        <v>0.5</v>
      </c>
      <c r="DD99" s="146" t="s">
        <v>5898</v>
      </c>
      <c r="DE99" s="146" t="s">
        <v>5898</v>
      </c>
      <c r="DF99" s="146" t="s">
        <v>5898</v>
      </c>
      <c r="DG99" s="146" t="s">
        <v>5898</v>
      </c>
      <c r="DH99" s="146" t="s">
        <v>5898</v>
      </c>
      <c r="DI99" s="146" t="s">
        <v>5898</v>
      </c>
      <c r="DJ99" s="146" t="s">
        <v>5898</v>
      </c>
      <c r="DK99" s="146" t="s">
        <v>5898</v>
      </c>
      <c r="DL99" s="146" t="s">
        <v>5898</v>
      </c>
      <c r="DM99" s="146" t="s">
        <v>5898</v>
      </c>
      <c r="DN99" s="146" t="s">
        <v>5898</v>
      </c>
      <c r="DO99" s="146" t="s">
        <v>5898</v>
      </c>
      <c r="DP99" s="146" t="s">
        <v>5898</v>
      </c>
      <c r="DQ99" s="146" t="s">
        <v>5898</v>
      </c>
      <c r="DR99" s="146" t="s">
        <v>5898</v>
      </c>
      <c r="DS99" s="146" t="s">
        <v>5898</v>
      </c>
      <c r="DT99" s="146" t="s">
        <v>5898</v>
      </c>
      <c r="DU99" s="146" t="s">
        <v>5898</v>
      </c>
      <c r="DV99" s="146" t="s">
        <v>5898</v>
      </c>
      <c r="DW99" s="146" t="s">
        <v>5898</v>
      </c>
      <c r="DX99" s="146" t="s">
        <v>5898</v>
      </c>
      <c r="DY99" s="146" t="s">
        <v>5898</v>
      </c>
      <c r="DZ99" s="147" t="s">
        <v>5898</v>
      </c>
      <c r="EA99" s="131">
        <v>3.3524550898203595E-2</v>
      </c>
      <c r="EB99" s="135">
        <v>2.5232517482517487E-2</v>
      </c>
      <c r="EC99" s="135">
        <v>3.7183206106870231E-2</v>
      </c>
      <c r="ED99" s="135">
        <v>1.4651041666666668E-2</v>
      </c>
      <c r="EE99" s="135">
        <v>2.5167785234899327E-3</v>
      </c>
      <c r="EF99" s="135">
        <v>3.4867503486750353E-3</v>
      </c>
      <c r="EG99" s="135">
        <v>2.2329268292682926E-2</v>
      </c>
      <c r="EH99" s="135">
        <v>3.3515881708652787E-2</v>
      </c>
      <c r="EI99" s="135">
        <v>6.9669669669669681E-3</v>
      </c>
      <c r="EJ99" s="135">
        <v>2.4999999999999998E-2</v>
      </c>
      <c r="EK99" s="123">
        <v>3.3524550898203595E-2</v>
      </c>
      <c r="EL99" s="124">
        <v>0</v>
      </c>
      <c r="EM99" s="124">
        <v>0</v>
      </c>
      <c r="EN99" s="124">
        <v>0</v>
      </c>
      <c r="EO99" s="124">
        <v>2.5232517482517487E-2</v>
      </c>
      <c r="EP99" s="124">
        <v>0</v>
      </c>
      <c r="EQ99" s="124">
        <v>0</v>
      </c>
      <c r="ER99" s="124">
        <v>0</v>
      </c>
      <c r="ES99" s="124">
        <v>3.7183206106870231E-2</v>
      </c>
      <c r="ET99" s="124">
        <v>0</v>
      </c>
      <c r="EU99" s="124">
        <v>0</v>
      </c>
      <c r="EV99" s="124">
        <v>0</v>
      </c>
      <c r="EW99" s="124">
        <v>1.4651041666666668E-2</v>
      </c>
      <c r="EX99" s="124">
        <v>0</v>
      </c>
      <c r="EY99" s="124">
        <v>0</v>
      </c>
      <c r="EZ99" s="124">
        <v>0</v>
      </c>
      <c r="FA99" s="124">
        <v>2.5167785234899327E-3</v>
      </c>
      <c r="FB99" s="124">
        <v>0</v>
      </c>
      <c r="FC99" s="124">
        <v>0</v>
      </c>
      <c r="FD99" s="124">
        <v>0</v>
      </c>
      <c r="FE99" s="124">
        <v>3.4867503486750353E-3</v>
      </c>
      <c r="FF99" s="124">
        <v>0</v>
      </c>
      <c r="FG99" s="124">
        <v>0</v>
      </c>
      <c r="FH99" s="124">
        <v>0</v>
      </c>
      <c r="FI99" s="124">
        <v>2.2329268292682926E-2</v>
      </c>
      <c r="FJ99" s="124">
        <v>0</v>
      </c>
      <c r="FK99" s="124">
        <v>0</v>
      </c>
      <c r="FL99" s="124">
        <v>0</v>
      </c>
      <c r="FM99" s="124">
        <v>3.3515881708652787E-2</v>
      </c>
      <c r="FN99" s="124">
        <v>0</v>
      </c>
      <c r="FO99" s="124">
        <v>0</v>
      </c>
      <c r="FP99" s="124">
        <v>0</v>
      </c>
      <c r="FQ99" s="124">
        <v>6.9669669669669681E-3</v>
      </c>
      <c r="FR99" s="124">
        <v>0</v>
      </c>
      <c r="FS99" s="124">
        <v>0</v>
      </c>
      <c r="FT99" s="124">
        <v>0</v>
      </c>
      <c r="FU99" s="124">
        <v>2.4999999999999998E-2</v>
      </c>
      <c r="FV99" s="124">
        <v>0</v>
      </c>
      <c r="FW99" s="124">
        <v>0</v>
      </c>
      <c r="FX99" s="125">
        <v>0</v>
      </c>
      <c r="FY99" s="50" t="s">
        <v>5913</v>
      </c>
      <c r="FZ99" s="88" t="s">
        <v>5898</v>
      </c>
      <c r="GA99" s="88" t="s">
        <v>6426</v>
      </c>
      <c r="GB99" s="88" t="s">
        <v>5898</v>
      </c>
      <c r="GC99" s="88" t="s">
        <v>6214</v>
      </c>
      <c r="GD99" s="88" t="s">
        <v>5898</v>
      </c>
      <c r="GE99" s="88" t="s">
        <v>6427</v>
      </c>
      <c r="GF99" s="88" t="s">
        <v>5898</v>
      </c>
      <c r="GG99" s="88" t="s">
        <v>6034</v>
      </c>
      <c r="GH99" s="88" t="s">
        <v>5898</v>
      </c>
      <c r="GI99" s="88" t="s">
        <v>6458</v>
      </c>
      <c r="GJ99" s="88" t="s">
        <v>5898</v>
      </c>
      <c r="GK99" s="88" t="s">
        <v>6250</v>
      </c>
      <c r="GL99" s="88" t="s">
        <v>5898</v>
      </c>
      <c r="GM99" s="88" t="s">
        <v>6571</v>
      </c>
      <c r="GN99" s="88" t="s">
        <v>5898</v>
      </c>
      <c r="GO99" s="88" t="s">
        <v>6163</v>
      </c>
      <c r="GP99" s="88" t="s">
        <v>5898</v>
      </c>
      <c r="GQ99" s="88" t="s">
        <v>6555</v>
      </c>
      <c r="GR99" s="88" t="s">
        <v>5898</v>
      </c>
      <c r="GS99" s="88" t="s">
        <v>6164</v>
      </c>
      <c r="GT99" s="88" t="s">
        <v>5898</v>
      </c>
      <c r="GU99" s="88" t="s">
        <v>6572</v>
      </c>
      <c r="GV99" s="88" t="s">
        <v>5898</v>
      </c>
      <c r="GW99" s="88" t="s">
        <v>6166</v>
      </c>
      <c r="GX99" s="88" t="s">
        <v>5898</v>
      </c>
      <c r="GY99" s="88" t="s">
        <v>6452</v>
      </c>
      <c r="GZ99" s="88" t="s">
        <v>5898</v>
      </c>
      <c r="HA99" s="88" t="s">
        <v>6287</v>
      </c>
      <c r="HB99" s="88" t="s">
        <v>5898</v>
      </c>
      <c r="HC99" s="88" t="s">
        <v>6385</v>
      </c>
      <c r="HD99" s="88" t="s">
        <v>5898</v>
      </c>
      <c r="HE99" s="88" t="s">
        <v>6137</v>
      </c>
      <c r="HF99" s="88" t="s">
        <v>5898</v>
      </c>
      <c r="HG99" s="88" t="s">
        <v>6468</v>
      </c>
      <c r="HH99" s="88" t="s">
        <v>5898</v>
      </c>
      <c r="HI99" s="88" t="s">
        <v>6346</v>
      </c>
      <c r="HJ99" s="88" t="s">
        <v>5898</v>
      </c>
      <c r="HK99" s="88" t="s">
        <v>6543</v>
      </c>
      <c r="HL99" s="88" t="s">
        <v>5898</v>
      </c>
      <c r="HM99" s="89">
        <v>8.35</v>
      </c>
      <c r="HN99" s="90" t="s">
        <v>5898</v>
      </c>
      <c r="HO99" s="90">
        <v>14.87</v>
      </c>
      <c r="HP99" s="90" t="s">
        <v>5898</v>
      </c>
      <c r="HQ99" s="90">
        <v>11.44</v>
      </c>
      <c r="HR99" s="90" t="s">
        <v>5898</v>
      </c>
      <c r="HS99" s="90">
        <v>5.0999999999999996</v>
      </c>
      <c r="HT99" s="90" t="s">
        <v>5898</v>
      </c>
      <c r="HU99" s="90">
        <v>3.93</v>
      </c>
      <c r="HV99" s="90" t="s">
        <v>5898</v>
      </c>
      <c r="HW99" s="90">
        <v>3.38</v>
      </c>
      <c r="HX99" s="90" t="s">
        <v>5898</v>
      </c>
      <c r="HY99" s="90">
        <v>5.76</v>
      </c>
      <c r="HZ99" s="90" t="s">
        <v>5898</v>
      </c>
      <c r="IA99" s="90">
        <v>4.34</v>
      </c>
      <c r="IB99" s="90" t="s">
        <v>5898</v>
      </c>
      <c r="IC99" s="90">
        <v>5.96</v>
      </c>
      <c r="ID99" s="90" t="s">
        <v>5898</v>
      </c>
      <c r="IE99" s="90">
        <v>7.25</v>
      </c>
      <c r="IF99" s="90" t="s">
        <v>5898</v>
      </c>
      <c r="IG99" s="90">
        <v>7.17</v>
      </c>
      <c r="IH99" s="90" t="s">
        <v>5898</v>
      </c>
      <c r="II99" s="90">
        <v>7.06</v>
      </c>
      <c r="IJ99" s="90" t="s">
        <v>5898</v>
      </c>
      <c r="IK99" s="90">
        <v>9.84</v>
      </c>
      <c r="IL99" s="90" t="s">
        <v>5898</v>
      </c>
      <c r="IM99" s="90">
        <v>10.43</v>
      </c>
      <c r="IN99" s="90" t="s">
        <v>5898</v>
      </c>
      <c r="IO99" s="90">
        <v>9.1300000000000008</v>
      </c>
      <c r="IP99" s="90" t="s">
        <v>5898</v>
      </c>
      <c r="IQ99" s="90">
        <v>6.77</v>
      </c>
      <c r="IR99" s="90" t="s">
        <v>5898</v>
      </c>
      <c r="IS99" s="90">
        <v>16.649999999999999</v>
      </c>
      <c r="IT99" s="90" t="s">
        <v>5898</v>
      </c>
      <c r="IU99" s="90">
        <v>15.48</v>
      </c>
      <c r="IV99" s="90" t="s">
        <v>5898</v>
      </c>
      <c r="IW99" s="90">
        <v>7.2</v>
      </c>
      <c r="IX99" s="90" t="s">
        <v>5898</v>
      </c>
      <c r="IY99" s="90">
        <v>6.03</v>
      </c>
      <c r="IZ99" s="103" t="s">
        <v>5898</v>
      </c>
      <c r="JA99" s="50">
        <v>0.27993000000000001</v>
      </c>
      <c r="JB99" s="40" t="s">
        <v>5898</v>
      </c>
      <c r="JC99" s="40" t="s">
        <v>5898</v>
      </c>
      <c r="JD99" s="40" t="s">
        <v>5898</v>
      </c>
      <c r="JE99" s="40">
        <v>0.28866000000000003</v>
      </c>
      <c r="JF99" s="40" t="s">
        <v>5898</v>
      </c>
      <c r="JG99" s="40" t="s">
        <v>5898</v>
      </c>
      <c r="JH99" s="40" t="s">
        <v>5898</v>
      </c>
      <c r="JI99" s="40">
        <v>0.14613000000000001</v>
      </c>
      <c r="JJ99" s="40" t="s">
        <v>5898</v>
      </c>
      <c r="JK99" s="40" t="s">
        <v>5898</v>
      </c>
      <c r="JL99" s="40" t="s">
        <v>5898</v>
      </c>
      <c r="JM99" s="40">
        <v>8.4390000000000007E-2</v>
      </c>
      <c r="JN99" s="40" t="s">
        <v>5898</v>
      </c>
      <c r="JO99" s="40" t="s">
        <v>5898</v>
      </c>
      <c r="JP99" s="40" t="s">
        <v>5898</v>
      </c>
      <c r="JQ99" s="40">
        <v>1.4999999999999999E-2</v>
      </c>
      <c r="JR99" s="40" t="s">
        <v>5898</v>
      </c>
      <c r="JS99" s="40" t="s">
        <v>5898</v>
      </c>
      <c r="JT99" s="40" t="s">
        <v>5898</v>
      </c>
      <c r="JU99" s="40">
        <v>2.5000000000000001E-2</v>
      </c>
      <c r="JV99" s="40" t="s">
        <v>5898</v>
      </c>
      <c r="JW99" s="40" t="s">
        <v>5898</v>
      </c>
      <c r="JX99" s="40" t="s">
        <v>5898</v>
      </c>
      <c r="JY99" s="40">
        <v>0.21972</v>
      </c>
      <c r="JZ99" s="40" t="s">
        <v>5898</v>
      </c>
      <c r="KA99" s="40" t="s">
        <v>5898</v>
      </c>
      <c r="KB99" s="40" t="s">
        <v>5898</v>
      </c>
      <c r="KC99" s="40">
        <v>0.30599999999999999</v>
      </c>
      <c r="KD99" s="40" t="s">
        <v>5898</v>
      </c>
      <c r="KE99" s="40" t="s">
        <v>5898</v>
      </c>
      <c r="KF99" s="40" t="s">
        <v>5898</v>
      </c>
      <c r="KG99" s="40">
        <v>0.11600000000000001</v>
      </c>
      <c r="KH99" s="40" t="s">
        <v>5898</v>
      </c>
      <c r="KI99" s="40" t="s">
        <v>5898</v>
      </c>
      <c r="KJ99" s="40" t="s">
        <v>5898</v>
      </c>
      <c r="KK99" s="40">
        <v>0.18</v>
      </c>
      <c r="KL99" s="40" t="s">
        <v>5898</v>
      </c>
      <c r="KM99" s="40" t="s">
        <v>5898</v>
      </c>
      <c r="KN99" s="40" t="s">
        <v>5898</v>
      </c>
    </row>
    <row r="100" spans="1:300" x14ac:dyDescent="0.15">
      <c r="A100" s="53">
        <f>'2015年报分红率'!T102</f>
        <v>97</v>
      </c>
      <c r="B100" s="40" t="str">
        <f>'2015年报分红率'!U102</f>
        <v>600894.SH</v>
      </c>
      <c r="C100" s="40" t="str">
        <f>'2015年报分红率'!V102</f>
        <v>广日股份</v>
      </c>
      <c r="D100" s="40" t="str">
        <f>[1]!EM_S_IPO_LISTEDDATE(B100)</f>
        <v>1996-03-28</v>
      </c>
      <c r="E100" s="166">
        <v>20</v>
      </c>
      <c r="F100" s="56">
        <v>26.5</v>
      </c>
      <c r="G100" s="56">
        <v>18.13</v>
      </c>
      <c r="H100" s="157">
        <v>3.5516981132075472E-2</v>
      </c>
      <c r="I100" s="158">
        <v>7.2102714959857827E-3</v>
      </c>
      <c r="J100" s="159">
        <v>1.0455181411910033E-2</v>
      </c>
      <c r="K100" s="154">
        <v>3.2399999999999998</v>
      </c>
      <c r="L100" s="155" t="s">
        <v>5898</v>
      </c>
      <c r="M100" s="155" t="s">
        <v>5898</v>
      </c>
      <c r="N100" s="155" t="s">
        <v>5898</v>
      </c>
      <c r="O100" s="155">
        <v>2.88</v>
      </c>
      <c r="P100" s="155" t="s">
        <v>5898</v>
      </c>
      <c r="Q100" s="155" t="s">
        <v>5898</v>
      </c>
      <c r="R100" s="155" t="s">
        <v>5898</v>
      </c>
      <c r="S100" s="155">
        <v>1.92</v>
      </c>
      <c r="T100" s="155" t="s">
        <v>5898</v>
      </c>
      <c r="U100" s="155" t="s">
        <v>5898</v>
      </c>
      <c r="V100" s="155" t="s">
        <v>5898</v>
      </c>
      <c r="W100" s="155">
        <v>0.67200000000000004</v>
      </c>
      <c r="X100" s="155" t="s">
        <v>5898</v>
      </c>
      <c r="Y100" s="155" t="s">
        <v>5898</v>
      </c>
      <c r="Z100" s="155" t="s">
        <v>5898</v>
      </c>
      <c r="AA100" s="155">
        <v>0.6</v>
      </c>
      <c r="AB100" s="155" t="s">
        <v>5898</v>
      </c>
      <c r="AC100" s="155" t="s">
        <v>5898</v>
      </c>
      <c r="AD100" s="155" t="s">
        <v>5898</v>
      </c>
      <c r="AE100" s="155">
        <v>0</v>
      </c>
      <c r="AF100" s="155" t="s">
        <v>5898</v>
      </c>
      <c r="AG100" s="155" t="s">
        <v>5898</v>
      </c>
      <c r="AH100" s="155" t="s">
        <v>5898</v>
      </c>
      <c r="AI100" s="155">
        <v>0</v>
      </c>
      <c r="AJ100" s="155" t="s">
        <v>5898</v>
      </c>
      <c r="AK100" s="155" t="s">
        <v>5898</v>
      </c>
      <c r="AL100" s="155" t="s">
        <v>5898</v>
      </c>
      <c r="AM100" s="155">
        <v>0</v>
      </c>
      <c r="AN100" s="155" t="s">
        <v>5898</v>
      </c>
      <c r="AO100" s="155" t="s">
        <v>5898</v>
      </c>
      <c r="AP100" s="155" t="s">
        <v>5898</v>
      </c>
      <c r="AQ100" s="155">
        <v>0</v>
      </c>
      <c r="AR100" s="155" t="s">
        <v>5898</v>
      </c>
      <c r="AS100" s="155" t="s">
        <v>5898</v>
      </c>
      <c r="AT100" s="155" t="s">
        <v>5898</v>
      </c>
      <c r="AU100" s="155">
        <v>0.1</v>
      </c>
      <c r="AV100" s="155" t="s">
        <v>5898</v>
      </c>
      <c r="AW100" s="155" t="s">
        <v>5898</v>
      </c>
      <c r="AX100" s="140" t="s">
        <v>5898</v>
      </c>
      <c r="AY100" s="154">
        <v>7.1999999999999993</v>
      </c>
      <c r="AZ100" s="155">
        <v>7.1999999999999993</v>
      </c>
      <c r="BA100" s="155">
        <v>7.1999999999999993</v>
      </c>
      <c r="BB100" s="155">
        <v>7.1999999999999993</v>
      </c>
      <c r="BC100" s="155">
        <v>3.5999999999999996</v>
      </c>
      <c r="BD100" s="155">
        <v>3.5999999999999996</v>
      </c>
      <c r="BE100" s="155">
        <v>3.5999999999999996</v>
      </c>
      <c r="BF100" s="155">
        <v>3.5999999999999996</v>
      </c>
      <c r="BG100" s="155">
        <v>2.4</v>
      </c>
      <c r="BH100" s="155">
        <v>2.4</v>
      </c>
      <c r="BI100" s="155">
        <v>2.4</v>
      </c>
      <c r="BJ100" s="155">
        <v>2.4</v>
      </c>
      <c r="BK100" s="155">
        <v>2.4</v>
      </c>
      <c r="BL100" s="155">
        <v>2.4</v>
      </c>
      <c r="BM100" s="155">
        <v>2.4</v>
      </c>
      <c r="BN100" s="155">
        <v>2.4</v>
      </c>
      <c r="BO100" s="155">
        <v>2.4</v>
      </c>
      <c r="BP100" s="155">
        <v>2.4</v>
      </c>
      <c r="BQ100" s="155">
        <v>2.4</v>
      </c>
      <c r="BR100" s="155">
        <v>2.4</v>
      </c>
      <c r="BS100" s="155">
        <v>1.2</v>
      </c>
      <c r="BT100" s="155">
        <v>1.2</v>
      </c>
      <c r="BU100" s="155">
        <v>1.2</v>
      </c>
      <c r="BV100" s="155">
        <v>1.2</v>
      </c>
      <c r="BW100" s="155">
        <v>1.2</v>
      </c>
      <c r="BX100" s="155">
        <v>1.2</v>
      </c>
      <c r="BY100" s="155">
        <v>1.2</v>
      </c>
      <c r="BZ100" s="155">
        <v>1.2</v>
      </c>
      <c r="CA100" s="155">
        <v>1.2</v>
      </c>
      <c r="CB100" s="155">
        <v>1.2</v>
      </c>
      <c r="CC100" s="155">
        <v>1.2</v>
      </c>
      <c r="CD100" s="155">
        <v>1.2</v>
      </c>
      <c r="CE100" s="155">
        <v>1</v>
      </c>
      <c r="CF100" s="155">
        <v>1</v>
      </c>
      <c r="CG100" s="155">
        <v>1</v>
      </c>
      <c r="CH100" s="155">
        <v>1</v>
      </c>
      <c r="CI100" s="155">
        <v>1</v>
      </c>
      <c r="CJ100" s="155">
        <v>1</v>
      </c>
      <c r="CK100" s="155">
        <v>1</v>
      </c>
      <c r="CL100" s="156">
        <v>1</v>
      </c>
      <c r="CM100" s="145" t="s">
        <v>5898</v>
      </c>
      <c r="CN100" s="146" t="s">
        <v>5898</v>
      </c>
      <c r="CO100" s="146" t="s">
        <v>5898</v>
      </c>
      <c r="CP100" s="146" t="s">
        <v>5898</v>
      </c>
      <c r="CQ100" s="146">
        <v>1</v>
      </c>
      <c r="CR100" s="146" t="s">
        <v>5898</v>
      </c>
      <c r="CS100" s="146" t="s">
        <v>5898</v>
      </c>
      <c r="CT100" s="146" t="s">
        <v>5898</v>
      </c>
      <c r="CU100" s="146">
        <v>0.5</v>
      </c>
      <c r="CV100" s="146" t="s">
        <v>5898</v>
      </c>
      <c r="CW100" s="146" t="s">
        <v>5898</v>
      </c>
      <c r="CX100" s="146" t="s">
        <v>5898</v>
      </c>
      <c r="CY100" s="146" t="s">
        <v>5898</v>
      </c>
      <c r="CZ100" s="146" t="s">
        <v>5898</v>
      </c>
      <c r="DA100" s="146" t="s">
        <v>5898</v>
      </c>
      <c r="DB100" s="146" t="s">
        <v>5898</v>
      </c>
      <c r="DC100" s="146" t="s">
        <v>5898</v>
      </c>
      <c r="DD100" s="146" t="s">
        <v>5898</v>
      </c>
      <c r="DE100" s="146" t="s">
        <v>5898</v>
      </c>
      <c r="DF100" s="146" t="s">
        <v>5898</v>
      </c>
      <c r="DG100" s="146">
        <v>1</v>
      </c>
      <c r="DH100" s="146" t="s">
        <v>5898</v>
      </c>
      <c r="DI100" s="146" t="s">
        <v>5898</v>
      </c>
      <c r="DJ100" s="146" t="s">
        <v>5898</v>
      </c>
      <c r="DK100" s="146" t="s">
        <v>5898</v>
      </c>
      <c r="DL100" s="146" t="s">
        <v>5898</v>
      </c>
      <c r="DM100" s="146" t="s">
        <v>5898</v>
      </c>
      <c r="DN100" s="146" t="s">
        <v>5898</v>
      </c>
      <c r="DO100" s="146" t="s">
        <v>5898</v>
      </c>
      <c r="DP100" s="146" t="s">
        <v>5898</v>
      </c>
      <c r="DQ100" s="146" t="s">
        <v>5898</v>
      </c>
      <c r="DR100" s="146" t="s">
        <v>5898</v>
      </c>
      <c r="DS100" s="146">
        <v>0.2</v>
      </c>
      <c r="DT100" s="146" t="s">
        <v>5898</v>
      </c>
      <c r="DU100" s="146" t="s">
        <v>5898</v>
      </c>
      <c r="DV100" s="146" t="s">
        <v>5898</v>
      </c>
      <c r="DW100" s="146" t="s">
        <v>5898</v>
      </c>
      <c r="DX100" s="146" t="s">
        <v>5898</v>
      </c>
      <c r="DY100" s="146" t="s">
        <v>5898</v>
      </c>
      <c r="DZ100" s="147" t="s">
        <v>5898</v>
      </c>
      <c r="EA100" s="131">
        <v>2.7388922702373707E-2</v>
      </c>
      <c r="EB100" s="135">
        <v>2.794271742927E-2</v>
      </c>
      <c r="EC100" s="135">
        <v>2.0470829068577279E-2</v>
      </c>
      <c r="ED100" s="135">
        <v>1.2738853503184714E-2</v>
      </c>
      <c r="EE100" s="135">
        <v>1.2236906510034264E-2</v>
      </c>
      <c r="EF100" s="135">
        <v>0</v>
      </c>
      <c r="EG100" s="135">
        <v>0</v>
      </c>
      <c r="EH100" s="135">
        <v>0</v>
      </c>
      <c r="EI100" s="135">
        <v>0</v>
      </c>
      <c r="EJ100" s="135">
        <v>3.7735849056603774E-3</v>
      </c>
      <c r="EK100" s="123">
        <v>2.7388922702373707E-2</v>
      </c>
      <c r="EL100" s="124">
        <v>0</v>
      </c>
      <c r="EM100" s="124">
        <v>0</v>
      </c>
      <c r="EN100" s="124">
        <v>0</v>
      </c>
      <c r="EO100" s="124">
        <v>2.794271742927E-2</v>
      </c>
      <c r="EP100" s="124">
        <v>0</v>
      </c>
      <c r="EQ100" s="124">
        <v>0</v>
      </c>
      <c r="ER100" s="124">
        <v>0</v>
      </c>
      <c r="ES100" s="124">
        <v>2.0470829068577279E-2</v>
      </c>
      <c r="ET100" s="124">
        <v>0</v>
      </c>
      <c r="EU100" s="124">
        <v>0</v>
      </c>
      <c r="EV100" s="124">
        <v>0</v>
      </c>
      <c r="EW100" s="124">
        <v>1.2738853503184714E-2</v>
      </c>
      <c r="EX100" s="124">
        <v>0</v>
      </c>
      <c r="EY100" s="124">
        <v>0</v>
      </c>
      <c r="EZ100" s="124">
        <v>0</v>
      </c>
      <c r="FA100" s="124">
        <v>1.2236906510034264E-2</v>
      </c>
      <c r="FB100" s="124">
        <v>0</v>
      </c>
      <c r="FC100" s="124">
        <v>0</v>
      </c>
      <c r="FD100" s="124">
        <v>0</v>
      </c>
      <c r="FE100" s="124">
        <v>0</v>
      </c>
      <c r="FF100" s="124">
        <v>0</v>
      </c>
      <c r="FG100" s="124">
        <v>0</v>
      </c>
      <c r="FH100" s="124">
        <v>0</v>
      </c>
      <c r="FI100" s="124">
        <v>0</v>
      </c>
      <c r="FJ100" s="124">
        <v>0</v>
      </c>
      <c r="FK100" s="124">
        <v>0</v>
      </c>
      <c r="FL100" s="124">
        <v>0</v>
      </c>
      <c r="FM100" s="124">
        <v>0</v>
      </c>
      <c r="FN100" s="124">
        <v>0</v>
      </c>
      <c r="FO100" s="124">
        <v>0</v>
      </c>
      <c r="FP100" s="124">
        <v>0</v>
      </c>
      <c r="FQ100" s="124">
        <v>0</v>
      </c>
      <c r="FR100" s="124">
        <v>0</v>
      </c>
      <c r="FS100" s="124">
        <v>0</v>
      </c>
      <c r="FT100" s="124">
        <v>0</v>
      </c>
      <c r="FU100" s="124">
        <v>3.7735849056603774E-3</v>
      </c>
      <c r="FV100" s="124">
        <v>0</v>
      </c>
      <c r="FW100" s="124">
        <v>0</v>
      </c>
      <c r="FX100" s="125">
        <v>0</v>
      </c>
      <c r="FY100" s="50" t="s">
        <v>5909</v>
      </c>
      <c r="FZ100" s="88" t="s">
        <v>5898</v>
      </c>
      <c r="GA100" s="88" t="s">
        <v>6443</v>
      </c>
      <c r="GB100" s="88" t="s">
        <v>5898</v>
      </c>
      <c r="GC100" s="88" t="s">
        <v>6157</v>
      </c>
      <c r="GD100" s="88" t="s">
        <v>5898</v>
      </c>
      <c r="GE100" s="88" t="s">
        <v>6399</v>
      </c>
      <c r="GF100" s="88" t="s">
        <v>5898</v>
      </c>
      <c r="GG100" s="88" t="s">
        <v>6347</v>
      </c>
      <c r="GH100" s="88" t="s">
        <v>5898</v>
      </c>
      <c r="GI100" s="88" t="s">
        <v>6527</v>
      </c>
      <c r="GJ100" s="88" t="s">
        <v>5898</v>
      </c>
      <c r="GK100" s="88" t="s">
        <v>6053</v>
      </c>
      <c r="GL100" s="88" t="s">
        <v>5898</v>
      </c>
      <c r="GM100" s="88" t="s">
        <v>6381</v>
      </c>
      <c r="GN100" s="88" t="s">
        <v>5898</v>
      </c>
      <c r="GO100" s="88" t="s">
        <v>6036</v>
      </c>
      <c r="GP100" s="88" t="s">
        <v>5898</v>
      </c>
      <c r="GQ100" s="88" t="s">
        <v>6499</v>
      </c>
      <c r="GR100" s="88" t="s">
        <v>5898</v>
      </c>
      <c r="GS100" s="88" t="s">
        <v>6333</v>
      </c>
      <c r="GT100" s="88" t="s">
        <v>5898</v>
      </c>
      <c r="GU100" s="88" t="s">
        <v>6560</v>
      </c>
      <c r="GV100" s="88" t="s">
        <v>5898</v>
      </c>
      <c r="GW100" s="88" t="s">
        <v>6100</v>
      </c>
      <c r="GX100" s="88" t="s">
        <v>5898</v>
      </c>
      <c r="GY100" s="88" t="s">
        <v>6478</v>
      </c>
      <c r="GZ100" s="88" t="s">
        <v>5898</v>
      </c>
      <c r="HA100" s="88" t="s">
        <v>6248</v>
      </c>
      <c r="HB100" s="88" t="s">
        <v>5898</v>
      </c>
      <c r="HC100" s="88" t="s">
        <v>6483</v>
      </c>
      <c r="HD100" s="88" t="s">
        <v>5898</v>
      </c>
      <c r="HE100" s="88" t="s">
        <v>6348</v>
      </c>
      <c r="HF100" s="88" t="s">
        <v>5898</v>
      </c>
      <c r="HG100" s="88" t="s">
        <v>6468</v>
      </c>
      <c r="HH100" s="88" t="s">
        <v>5898</v>
      </c>
      <c r="HI100" s="88" t="s">
        <v>6344</v>
      </c>
      <c r="HJ100" s="88" t="s">
        <v>5898</v>
      </c>
      <c r="HK100" s="88" t="s">
        <v>6600</v>
      </c>
      <c r="HL100" s="88" t="s">
        <v>5898</v>
      </c>
      <c r="HM100" s="89">
        <v>16.43</v>
      </c>
      <c r="HN100" s="90" t="s">
        <v>5898</v>
      </c>
      <c r="HO100" s="90">
        <v>18.899999999999999</v>
      </c>
      <c r="HP100" s="90" t="s">
        <v>5898</v>
      </c>
      <c r="HQ100" s="90">
        <v>28.63</v>
      </c>
      <c r="HR100" s="90" t="s">
        <v>5898</v>
      </c>
      <c r="HS100" s="90">
        <v>33.119999999999997</v>
      </c>
      <c r="HT100" s="90" t="s">
        <v>5898</v>
      </c>
      <c r="HU100" s="90">
        <v>39.08</v>
      </c>
      <c r="HV100" s="90" t="s">
        <v>5898</v>
      </c>
      <c r="HW100" s="90">
        <v>31.28</v>
      </c>
      <c r="HX100" s="90" t="s">
        <v>5898</v>
      </c>
      <c r="HY100" s="90">
        <v>21.98</v>
      </c>
      <c r="HZ100" s="90" t="s">
        <v>5898</v>
      </c>
      <c r="IA100" s="90">
        <v>20.58</v>
      </c>
      <c r="IB100" s="90" t="s">
        <v>5898</v>
      </c>
      <c r="IC100" s="90">
        <v>20.43</v>
      </c>
      <c r="ID100" s="90" t="s">
        <v>5898</v>
      </c>
      <c r="IE100" s="90">
        <v>16.649999999999999</v>
      </c>
      <c r="IF100" s="90" t="s">
        <v>5898</v>
      </c>
      <c r="IG100" s="90">
        <v>38.26</v>
      </c>
      <c r="IH100" s="90" t="s">
        <v>5898</v>
      </c>
      <c r="II100" s="90">
        <v>29.38</v>
      </c>
      <c r="IJ100" s="90" t="s">
        <v>5898</v>
      </c>
      <c r="IK100" s="90">
        <v>26.48</v>
      </c>
      <c r="IL100" s="90" t="s">
        <v>5898</v>
      </c>
      <c r="IM100" s="90">
        <v>14.81</v>
      </c>
      <c r="IN100" s="90" t="s">
        <v>5898</v>
      </c>
      <c r="IO100" s="90">
        <v>8</v>
      </c>
      <c r="IP100" s="90" t="s">
        <v>5898</v>
      </c>
      <c r="IQ100" s="90">
        <v>16.329999999999998</v>
      </c>
      <c r="IR100" s="90" t="s">
        <v>5898</v>
      </c>
      <c r="IS100" s="90">
        <v>29.33</v>
      </c>
      <c r="IT100" s="90" t="s">
        <v>5898</v>
      </c>
      <c r="IU100" s="90">
        <v>31.16</v>
      </c>
      <c r="IV100" s="90" t="s">
        <v>5898</v>
      </c>
      <c r="IW100" s="90">
        <v>26.5</v>
      </c>
      <c r="IX100" s="90" t="s">
        <v>5898</v>
      </c>
      <c r="IY100" s="90">
        <v>22.79</v>
      </c>
      <c r="IZ100" s="103" t="s">
        <v>5898</v>
      </c>
      <c r="JA100" s="50">
        <v>0.45</v>
      </c>
      <c r="JB100" s="40" t="s">
        <v>5898</v>
      </c>
      <c r="JC100" s="40" t="s">
        <v>5898</v>
      </c>
      <c r="JD100" s="40" t="s">
        <v>5898</v>
      </c>
      <c r="JE100" s="40">
        <v>0.8</v>
      </c>
      <c r="JF100" s="40" t="s">
        <v>5898</v>
      </c>
      <c r="JG100" s="40" t="s">
        <v>5898</v>
      </c>
      <c r="JH100" s="40" t="s">
        <v>5898</v>
      </c>
      <c r="JI100" s="40">
        <v>0.8</v>
      </c>
      <c r="JJ100" s="40" t="s">
        <v>5898</v>
      </c>
      <c r="JK100" s="40" t="s">
        <v>5898</v>
      </c>
      <c r="JL100" s="40" t="s">
        <v>5898</v>
      </c>
      <c r="JM100" s="40">
        <v>0.28000000000000003</v>
      </c>
      <c r="JN100" s="40" t="s">
        <v>5898</v>
      </c>
      <c r="JO100" s="40" t="s">
        <v>5898</v>
      </c>
      <c r="JP100" s="40" t="s">
        <v>5898</v>
      </c>
      <c r="JQ100" s="40">
        <v>0.25</v>
      </c>
      <c r="JR100" s="40" t="s">
        <v>5898</v>
      </c>
      <c r="JS100" s="40" t="s">
        <v>5898</v>
      </c>
      <c r="JT100" s="40" t="s">
        <v>5898</v>
      </c>
      <c r="JU100" s="40">
        <v>0</v>
      </c>
      <c r="JV100" s="40" t="s">
        <v>5898</v>
      </c>
      <c r="JW100" s="40" t="s">
        <v>5898</v>
      </c>
      <c r="JX100" s="40" t="s">
        <v>5898</v>
      </c>
      <c r="JY100" s="40">
        <v>0</v>
      </c>
      <c r="JZ100" s="40" t="s">
        <v>5898</v>
      </c>
      <c r="KA100" s="40" t="s">
        <v>5898</v>
      </c>
      <c r="KB100" s="40" t="s">
        <v>5898</v>
      </c>
      <c r="KC100" s="40">
        <v>0</v>
      </c>
      <c r="KD100" s="40" t="s">
        <v>5898</v>
      </c>
      <c r="KE100" s="40" t="s">
        <v>5898</v>
      </c>
      <c r="KF100" s="40" t="s">
        <v>5898</v>
      </c>
      <c r="KG100" s="40">
        <v>0</v>
      </c>
      <c r="KH100" s="40" t="s">
        <v>5898</v>
      </c>
      <c r="KI100" s="40" t="s">
        <v>5898</v>
      </c>
      <c r="KJ100" s="40" t="s">
        <v>5898</v>
      </c>
      <c r="KK100" s="40">
        <v>0.1</v>
      </c>
      <c r="KL100" s="40" t="s">
        <v>5898</v>
      </c>
      <c r="KM100" s="40" t="s">
        <v>5898</v>
      </c>
      <c r="KN100" s="40" t="s">
        <v>5898</v>
      </c>
    </row>
    <row r="101" spans="1:300" x14ac:dyDescent="0.15">
      <c r="A101" s="53">
        <f>'2015年报分红率'!T103</f>
        <v>98</v>
      </c>
      <c r="B101" s="40" t="str">
        <f>'2015年报分红率'!U103</f>
        <v>600900.SH</v>
      </c>
      <c r="C101" s="40" t="str">
        <f>'2015年报分红率'!V103</f>
        <v>长江电力</v>
      </c>
      <c r="D101" s="40" t="str">
        <f>[1]!EM_S_IPO_LISTEDDATE(B101)</f>
        <v>2003-11-18</v>
      </c>
      <c r="E101" s="166">
        <v>20</v>
      </c>
      <c r="F101" s="56">
        <v>2.81</v>
      </c>
      <c r="G101" s="56">
        <v>15.01</v>
      </c>
      <c r="H101" s="157">
        <v>3.0249110320284694E-2</v>
      </c>
      <c r="I101" s="158">
        <v>5.662891405729514E-3</v>
      </c>
      <c r="J101" s="159">
        <v>4.5300860547005019E-3</v>
      </c>
      <c r="K101" s="154">
        <v>0.75</v>
      </c>
      <c r="L101" s="155" t="s">
        <v>5898</v>
      </c>
      <c r="M101" s="155" t="s">
        <v>5898</v>
      </c>
      <c r="N101" s="155" t="s">
        <v>5898</v>
      </c>
      <c r="O101" s="155">
        <v>0.1</v>
      </c>
      <c r="P101" s="155" t="s">
        <v>5898</v>
      </c>
      <c r="Q101" s="155" t="s">
        <v>5898</v>
      </c>
      <c r="R101" s="155" t="s">
        <v>5898</v>
      </c>
      <c r="S101" s="155" t="s">
        <v>5898</v>
      </c>
      <c r="T101" s="155" t="s">
        <v>5898</v>
      </c>
      <c r="U101" s="155" t="s">
        <v>5898</v>
      </c>
      <c r="V101" s="155" t="s">
        <v>5898</v>
      </c>
      <c r="W101" s="155" t="s">
        <v>5898</v>
      </c>
      <c r="X101" s="155" t="s">
        <v>5898</v>
      </c>
      <c r="Y101" s="155">
        <v>0</v>
      </c>
      <c r="Z101" s="155" t="s">
        <v>5898</v>
      </c>
      <c r="AA101" s="155">
        <v>0</v>
      </c>
      <c r="AB101" s="155" t="s">
        <v>5898</v>
      </c>
      <c r="AC101" s="155" t="s">
        <v>5898</v>
      </c>
      <c r="AD101" s="155" t="s">
        <v>5898</v>
      </c>
      <c r="AE101" s="155">
        <v>0</v>
      </c>
      <c r="AF101" s="155" t="s">
        <v>5898</v>
      </c>
      <c r="AG101" s="155" t="s">
        <v>5898</v>
      </c>
      <c r="AH101" s="155" t="s">
        <v>5898</v>
      </c>
      <c r="AI101" s="155">
        <v>0</v>
      </c>
      <c r="AJ101" s="155" t="s">
        <v>5898</v>
      </c>
      <c r="AK101" s="155" t="s">
        <v>5898</v>
      </c>
      <c r="AL101" s="155" t="s">
        <v>5898</v>
      </c>
      <c r="AM101" s="155">
        <v>0</v>
      </c>
      <c r="AN101" s="155" t="s">
        <v>5898</v>
      </c>
      <c r="AO101" s="155" t="s">
        <v>5898</v>
      </c>
      <c r="AP101" s="155" t="s">
        <v>5898</v>
      </c>
      <c r="AQ101" s="155">
        <v>0</v>
      </c>
      <c r="AR101" s="155" t="s">
        <v>5898</v>
      </c>
      <c r="AS101" s="155" t="s">
        <v>5898</v>
      </c>
      <c r="AT101" s="155" t="s">
        <v>5898</v>
      </c>
      <c r="AU101" s="155">
        <v>0</v>
      </c>
      <c r="AV101" s="155" t="s">
        <v>5898</v>
      </c>
      <c r="AW101" s="155" t="s">
        <v>5898</v>
      </c>
      <c r="AX101" s="140" t="s">
        <v>5898</v>
      </c>
      <c r="AY101" s="154">
        <v>1</v>
      </c>
      <c r="AZ101" s="155">
        <v>1</v>
      </c>
      <c r="BA101" s="155">
        <v>1</v>
      </c>
      <c r="BB101" s="155">
        <v>1</v>
      </c>
      <c r="BC101" s="155">
        <v>1</v>
      </c>
      <c r="BD101" s="155">
        <v>1</v>
      </c>
      <c r="BE101" s="155">
        <v>1</v>
      </c>
      <c r="BF101" s="155">
        <v>1</v>
      </c>
      <c r="BG101" s="155">
        <v>1</v>
      </c>
      <c r="BH101" s="155">
        <v>1</v>
      </c>
      <c r="BI101" s="155">
        <v>1</v>
      </c>
      <c r="BJ101" s="155">
        <v>1</v>
      </c>
      <c r="BK101" s="155">
        <v>1</v>
      </c>
      <c r="BL101" s="155">
        <v>1</v>
      </c>
      <c r="BM101" s="155">
        <v>1</v>
      </c>
      <c r="BN101" s="155">
        <v>1</v>
      </c>
      <c r="BO101" s="155">
        <v>1</v>
      </c>
      <c r="BP101" s="155">
        <v>1</v>
      </c>
      <c r="BQ101" s="155">
        <v>1</v>
      </c>
      <c r="BR101" s="155">
        <v>1</v>
      </c>
      <c r="BS101" s="155">
        <v>1</v>
      </c>
      <c r="BT101" s="155">
        <v>1</v>
      </c>
      <c r="BU101" s="155">
        <v>1</v>
      </c>
      <c r="BV101" s="155">
        <v>1</v>
      </c>
      <c r="BW101" s="155">
        <v>1</v>
      </c>
      <c r="BX101" s="155">
        <v>1</v>
      </c>
      <c r="BY101" s="155">
        <v>1</v>
      </c>
      <c r="BZ101" s="155">
        <v>1</v>
      </c>
      <c r="CA101" s="155">
        <v>1</v>
      </c>
      <c r="CB101" s="155">
        <v>1</v>
      </c>
      <c r="CC101" s="155">
        <v>1</v>
      </c>
      <c r="CD101" s="155">
        <v>1</v>
      </c>
      <c r="CE101" s="155">
        <v>1</v>
      </c>
      <c r="CF101" s="155">
        <v>1</v>
      </c>
      <c r="CG101" s="155">
        <v>1</v>
      </c>
      <c r="CH101" s="155">
        <v>1</v>
      </c>
      <c r="CI101" s="155">
        <v>1</v>
      </c>
      <c r="CJ101" s="155">
        <v>1</v>
      </c>
      <c r="CK101" s="155">
        <v>1</v>
      </c>
      <c r="CL101" s="156">
        <v>1</v>
      </c>
      <c r="CM101" s="145" t="s">
        <v>5898</v>
      </c>
      <c r="CN101" s="146" t="s">
        <v>5898</v>
      </c>
      <c r="CO101" s="146" t="s">
        <v>5898</v>
      </c>
      <c r="CP101" s="146" t="s">
        <v>5898</v>
      </c>
      <c r="CQ101" s="146" t="s">
        <v>5898</v>
      </c>
      <c r="CR101" s="146" t="s">
        <v>5898</v>
      </c>
      <c r="CS101" s="146" t="s">
        <v>5898</v>
      </c>
      <c r="CT101" s="146" t="s">
        <v>5898</v>
      </c>
      <c r="CU101" s="146" t="s">
        <v>5898</v>
      </c>
      <c r="CV101" s="146" t="s">
        <v>5898</v>
      </c>
      <c r="CW101" s="146" t="s">
        <v>5898</v>
      </c>
      <c r="CX101" s="146" t="s">
        <v>5898</v>
      </c>
      <c r="CY101" s="146" t="s">
        <v>5898</v>
      </c>
      <c r="CZ101" s="146" t="s">
        <v>5898</v>
      </c>
      <c r="DA101" s="146" t="s">
        <v>5898</v>
      </c>
      <c r="DB101" s="146" t="s">
        <v>5898</v>
      </c>
      <c r="DC101" s="146" t="s">
        <v>5898</v>
      </c>
      <c r="DD101" s="146" t="s">
        <v>5898</v>
      </c>
      <c r="DE101" s="146" t="s">
        <v>5898</v>
      </c>
      <c r="DF101" s="146" t="s">
        <v>5898</v>
      </c>
      <c r="DG101" s="146" t="s">
        <v>5898</v>
      </c>
      <c r="DH101" s="146" t="s">
        <v>5898</v>
      </c>
      <c r="DI101" s="146" t="s">
        <v>5898</v>
      </c>
      <c r="DJ101" s="146" t="s">
        <v>5898</v>
      </c>
      <c r="DK101" s="146" t="s">
        <v>5898</v>
      </c>
      <c r="DL101" s="146" t="s">
        <v>5898</v>
      </c>
      <c r="DM101" s="146" t="s">
        <v>5898</v>
      </c>
      <c r="DN101" s="146" t="s">
        <v>5898</v>
      </c>
      <c r="DO101" s="146" t="s">
        <v>5898</v>
      </c>
      <c r="DP101" s="146" t="s">
        <v>5898</v>
      </c>
      <c r="DQ101" s="146" t="s">
        <v>5898</v>
      </c>
      <c r="DR101" s="146" t="s">
        <v>5898</v>
      </c>
      <c r="DS101" s="146" t="s">
        <v>5898</v>
      </c>
      <c r="DT101" s="146" t="s">
        <v>5898</v>
      </c>
      <c r="DU101" s="146" t="s">
        <v>5898</v>
      </c>
      <c r="DV101" s="146" t="s">
        <v>5898</v>
      </c>
      <c r="DW101" s="146" t="s">
        <v>5898</v>
      </c>
      <c r="DX101" s="146" t="s">
        <v>5898</v>
      </c>
      <c r="DY101" s="146" t="s">
        <v>5898</v>
      </c>
      <c r="DZ101" s="147" t="s">
        <v>5898</v>
      </c>
      <c r="EA101" s="131">
        <v>3.7518759379689848E-2</v>
      </c>
      <c r="EB101" s="135">
        <v>7.7821011673151761E-3</v>
      </c>
      <c r="EC101" s="135">
        <v>0</v>
      </c>
      <c r="ED101" s="135">
        <v>0</v>
      </c>
      <c r="EE101" s="135">
        <v>0</v>
      </c>
      <c r="EF101" s="135">
        <v>0</v>
      </c>
      <c r="EG101" s="135">
        <v>0</v>
      </c>
      <c r="EH101" s="135">
        <v>0</v>
      </c>
      <c r="EI101" s="135">
        <v>0</v>
      </c>
      <c r="EJ101" s="135">
        <v>0</v>
      </c>
      <c r="EK101" s="123">
        <v>3.7518759379689848E-2</v>
      </c>
      <c r="EL101" s="124">
        <v>0</v>
      </c>
      <c r="EM101" s="124">
        <v>0</v>
      </c>
      <c r="EN101" s="124">
        <v>0</v>
      </c>
      <c r="EO101" s="124">
        <v>7.7821011673151761E-3</v>
      </c>
      <c r="EP101" s="124">
        <v>0</v>
      </c>
      <c r="EQ101" s="124">
        <v>0</v>
      </c>
      <c r="ER101" s="124">
        <v>0</v>
      </c>
      <c r="ES101" s="124">
        <v>0</v>
      </c>
      <c r="ET101" s="124">
        <v>0</v>
      </c>
      <c r="EU101" s="124">
        <v>0</v>
      </c>
      <c r="EV101" s="124">
        <v>0</v>
      </c>
      <c r="EW101" s="124">
        <v>0</v>
      </c>
      <c r="EX101" s="124">
        <v>0</v>
      </c>
      <c r="EY101" s="124">
        <v>0</v>
      </c>
      <c r="EZ101" s="124">
        <v>0</v>
      </c>
      <c r="FA101" s="124">
        <v>0</v>
      </c>
      <c r="FB101" s="124">
        <v>0</v>
      </c>
      <c r="FC101" s="124">
        <v>0</v>
      </c>
      <c r="FD101" s="124">
        <v>0</v>
      </c>
      <c r="FE101" s="124">
        <v>0</v>
      </c>
      <c r="FF101" s="124">
        <v>0</v>
      </c>
      <c r="FG101" s="124">
        <v>0</v>
      </c>
      <c r="FH101" s="124">
        <v>0</v>
      </c>
      <c r="FI101" s="124">
        <v>0</v>
      </c>
      <c r="FJ101" s="124">
        <v>0</v>
      </c>
      <c r="FK101" s="124">
        <v>0</v>
      </c>
      <c r="FL101" s="124">
        <v>0</v>
      </c>
      <c r="FM101" s="124">
        <v>0</v>
      </c>
      <c r="FN101" s="124">
        <v>0</v>
      </c>
      <c r="FO101" s="124">
        <v>0</v>
      </c>
      <c r="FP101" s="124">
        <v>0</v>
      </c>
      <c r="FQ101" s="124">
        <v>0</v>
      </c>
      <c r="FR101" s="124">
        <v>0</v>
      </c>
      <c r="FS101" s="124">
        <v>0</v>
      </c>
      <c r="FT101" s="124">
        <v>0</v>
      </c>
      <c r="FU101" s="124">
        <v>0</v>
      </c>
      <c r="FV101" s="124">
        <v>0</v>
      </c>
      <c r="FW101" s="124">
        <v>0</v>
      </c>
      <c r="FX101" s="125">
        <v>0</v>
      </c>
      <c r="FY101" s="50" t="s">
        <v>5913</v>
      </c>
      <c r="FZ101" s="88" t="s">
        <v>5898</v>
      </c>
      <c r="GA101" s="88" t="s">
        <v>6512</v>
      </c>
      <c r="GB101" s="88" t="s">
        <v>5898</v>
      </c>
      <c r="GC101" s="88" t="s">
        <v>5993</v>
      </c>
      <c r="GD101" s="88" t="s">
        <v>5898</v>
      </c>
      <c r="GE101" s="88" t="s">
        <v>6650</v>
      </c>
      <c r="GF101" s="88" t="s">
        <v>5898</v>
      </c>
      <c r="GG101" s="88" t="s">
        <v>6305</v>
      </c>
      <c r="GH101" s="88" t="s">
        <v>5898</v>
      </c>
      <c r="GI101" s="88" t="s">
        <v>6651</v>
      </c>
      <c r="GJ101" s="88" t="s">
        <v>5898</v>
      </c>
      <c r="GK101" s="88" t="s">
        <v>5995</v>
      </c>
      <c r="GL101" s="88" t="s">
        <v>5898</v>
      </c>
      <c r="GM101" s="88" t="s">
        <v>6540</v>
      </c>
      <c r="GN101" s="88" t="s">
        <v>5898</v>
      </c>
      <c r="GO101" s="88" t="s">
        <v>6349</v>
      </c>
      <c r="GP101" s="88" t="s">
        <v>5898</v>
      </c>
      <c r="GQ101" s="88" t="s">
        <v>6585</v>
      </c>
      <c r="GR101" s="88" t="s">
        <v>5898</v>
      </c>
      <c r="GS101" s="88" t="s">
        <v>6082</v>
      </c>
      <c r="GT101" s="88" t="s">
        <v>5898</v>
      </c>
      <c r="GU101" s="88" t="s">
        <v>6652</v>
      </c>
      <c r="GV101" s="88" t="s">
        <v>5898</v>
      </c>
      <c r="GW101" s="88" t="s">
        <v>6202</v>
      </c>
      <c r="GX101" s="88" t="s">
        <v>5898</v>
      </c>
      <c r="GY101" s="88" t="s">
        <v>6495</v>
      </c>
      <c r="GZ101" s="88" t="s">
        <v>5898</v>
      </c>
      <c r="HA101" s="88" t="s">
        <v>6248</v>
      </c>
      <c r="HB101" s="88" t="s">
        <v>5898</v>
      </c>
      <c r="HC101" s="88" t="s">
        <v>6483</v>
      </c>
      <c r="HD101" s="88" t="s">
        <v>5898</v>
      </c>
      <c r="HE101" s="88" t="s">
        <v>6268</v>
      </c>
      <c r="HF101" s="88" t="s">
        <v>5898</v>
      </c>
      <c r="HG101" s="88" t="s">
        <v>6441</v>
      </c>
      <c r="HH101" s="88" t="s">
        <v>5898</v>
      </c>
      <c r="HI101" s="88" t="s">
        <v>6121</v>
      </c>
      <c r="HJ101" s="88" t="s">
        <v>5898</v>
      </c>
      <c r="HK101" s="88" t="s">
        <v>6442</v>
      </c>
      <c r="HL101" s="88" t="s">
        <v>5898</v>
      </c>
      <c r="HM101" s="89">
        <v>19.989999999999998</v>
      </c>
      <c r="HN101" s="90" t="s">
        <v>5898</v>
      </c>
      <c r="HO101" s="90">
        <v>19.96</v>
      </c>
      <c r="HP101" s="90" t="s">
        <v>5898</v>
      </c>
      <c r="HQ101" s="90">
        <v>12.85</v>
      </c>
      <c r="HR101" s="90" t="s">
        <v>5898</v>
      </c>
      <c r="HS101" s="90">
        <v>11.03</v>
      </c>
      <c r="HT101" s="90" t="s">
        <v>5898</v>
      </c>
      <c r="HU101" s="90">
        <v>12.02</v>
      </c>
      <c r="HV101" s="90" t="s">
        <v>5898</v>
      </c>
      <c r="HW101" s="90">
        <v>8.02</v>
      </c>
      <c r="HX101" s="90" t="s">
        <v>5898</v>
      </c>
      <c r="HY101" s="90">
        <v>6.31</v>
      </c>
      <c r="HZ101" s="90" t="s">
        <v>5898</v>
      </c>
      <c r="IA101" s="90">
        <v>6.63</v>
      </c>
      <c r="IB101" s="90" t="s">
        <v>5898</v>
      </c>
      <c r="IC101" s="90">
        <v>5.82</v>
      </c>
      <c r="ID101" s="90" t="s">
        <v>5898</v>
      </c>
      <c r="IE101" s="90">
        <v>8.52</v>
      </c>
      <c r="IF101" s="90" t="s">
        <v>5898</v>
      </c>
      <c r="IG101" s="90">
        <v>7.78</v>
      </c>
      <c r="IH101" s="90" t="s">
        <v>5898</v>
      </c>
      <c r="II101" s="90">
        <v>5.0599999999999996</v>
      </c>
      <c r="IJ101" s="90" t="s">
        <v>5898</v>
      </c>
      <c r="IK101" s="90">
        <v>7.76</v>
      </c>
      <c r="IL101" s="90" t="s">
        <v>5898</v>
      </c>
      <c r="IM101" s="90">
        <v>6.25</v>
      </c>
      <c r="IN101" s="90" t="s">
        <v>5898</v>
      </c>
      <c r="IO101" s="90">
        <v>3.66</v>
      </c>
      <c r="IP101" s="90" t="s">
        <v>5898</v>
      </c>
      <c r="IQ101" s="90">
        <v>5.15</v>
      </c>
      <c r="IR101" s="90" t="s">
        <v>5898</v>
      </c>
      <c r="IS101" s="90">
        <v>8.1199999999999992</v>
      </c>
      <c r="IT101" s="90" t="s">
        <v>5898</v>
      </c>
      <c r="IU101" s="90">
        <v>5.4</v>
      </c>
      <c r="IV101" s="90" t="s">
        <v>5898</v>
      </c>
      <c r="IW101" s="90">
        <v>2.81</v>
      </c>
      <c r="IX101" s="90" t="s">
        <v>5898</v>
      </c>
      <c r="IY101" s="90">
        <v>2.62</v>
      </c>
      <c r="IZ101" s="103" t="s">
        <v>5898</v>
      </c>
      <c r="JA101" s="50">
        <v>0.75</v>
      </c>
      <c r="JB101" s="40" t="s">
        <v>5898</v>
      </c>
      <c r="JC101" s="40" t="s">
        <v>5898</v>
      </c>
      <c r="JD101" s="40" t="s">
        <v>5898</v>
      </c>
      <c r="JE101" s="40">
        <v>0.1</v>
      </c>
      <c r="JF101" s="40" t="s">
        <v>5898</v>
      </c>
      <c r="JG101" s="40" t="s">
        <v>5898</v>
      </c>
      <c r="JH101" s="40" t="s">
        <v>5898</v>
      </c>
      <c r="JI101" s="40" t="s">
        <v>5898</v>
      </c>
      <c r="JJ101" s="40" t="s">
        <v>5898</v>
      </c>
      <c r="JK101" s="40" t="s">
        <v>5898</v>
      </c>
      <c r="JL101" s="40" t="s">
        <v>5898</v>
      </c>
      <c r="JM101" s="40" t="s">
        <v>5898</v>
      </c>
      <c r="JN101" s="40" t="s">
        <v>5898</v>
      </c>
      <c r="JO101" s="40">
        <v>0</v>
      </c>
      <c r="JP101" s="40" t="s">
        <v>5898</v>
      </c>
      <c r="JQ101" s="40">
        <v>0</v>
      </c>
      <c r="JR101" s="40" t="s">
        <v>5898</v>
      </c>
      <c r="JS101" s="40" t="s">
        <v>5898</v>
      </c>
      <c r="JT101" s="40" t="s">
        <v>5898</v>
      </c>
      <c r="JU101" s="40">
        <v>0</v>
      </c>
      <c r="JV101" s="40" t="s">
        <v>5898</v>
      </c>
      <c r="JW101" s="40" t="s">
        <v>5898</v>
      </c>
      <c r="JX101" s="40" t="s">
        <v>5898</v>
      </c>
      <c r="JY101" s="40">
        <v>0</v>
      </c>
      <c r="JZ101" s="40" t="s">
        <v>5898</v>
      </c>
      <c r="KA101" s="40" t="s">
        <v>5898</v>
      </c>
      <c r="KB101" s="40" t="s">
        <v>5898</v>
      </c>
      <c r="KC101" s="40">
        <v>0</v>
      </c>
      <c r="KD101" s="40" t="s">
        <v>5898</v>
      </c>
      <c r="KE101" s="40" t="s">
        <v>5898</v>
      </c>
      <c r="KF101" s="40" t="s">
        <v>5898</v>
      </c>
      <c r="KG101" s="40">
        <v>0</v>
      </c>
      <c r="KH101" s="40" t="s">
        <v>5898</v>
      </c>
      <c r="KI101" s="40" t="s">
        <v>5898</v>
      </c>
      <c r="KJ101" s="40" t="s">
        <v>5898</v>
      </c>
      <c r="KK101" s="40">
        <v>0</v>
      </c>
      <c r="KL101" s="40" t="s">
        <v>5898</v>
      </c>
      <c r="KM101" s="40" t="s">
        <v>5898</v>
      </c>
      <c r="KN101" s="40" t="s">
        <v>5898</v>
      </c>
    </row>
    <row r="102" spans="1:300" x14ac:dyDescent="0.15">
      <c r="A102" s="53">
        <f>'2015年报分红率'!T104</f>
        <v>99</v>
      </c>
      <c r="B102" s="40" t="str">
        <f>'2015年报分红率'!U104</f>
        <v>601006.SH</v>
      </c>
      <c r="C102" s="40" t="str">
        <f>'2015年报分红率'!V104</f>
        <v>大秦铁路</v>
      </c>
      <c r="D102" s="40" t="str">
        <f>[1]!EM_S_IPO_LISTEDDATE(B102)</f>
        <v>2006-08-01</v>
      </c>
      <c r="E102" s="166">
        <v>13</v>
      </c>
      <c r="F102" s="56">
        <v>9.77</v>
      </c>
      <c r="G102" s="56">
        <v>14.14</v>
      </c>
      <c r="H102" s="157">
        <v>4.0639815762538396E-2</v>
      </c>
      <c r="I102" s="158">
        <v>1.8719990570485623E-2</v>
      </c>
      <c r="J102" s="159">
        <v>3.132502507862809E-2</v>
      </c>
      <c r="K102" s="154">
        <v>0.60000000000000009</v>
      </c>
      <c r="L102" s="155" t="s">
        <v>5898</v>
      </c>
      <c r="M102" s="155" t="s">
        <v>5898</v>
      </c>
      <c r="N102" s="155" t="s">
        <v>5898</v>
      </c>
      <c r="O102" s="155">
        <v>0.56864999999999999</v>
      </c>
      <c r="P102" s="155" t="s">
        <v>5898</v>
      </c>
      <c r="Q102" s="155" t="s">
        <v>5898</v>
      </c>
      <c r="R102" s="155" t="s">
        <v>5898</v>
      </c>
      <c r="S102" s="155">
        <v>0.42063</v>
      </c>
      <c r="T102" s="155" t="s">
        <v>5898</v>
      </c>
      <c r="U102" s="155" t="s">
        <v>5898</v>
      </c>
      <c r="V102" s="155" t="s">
        <v>5898</v>
      </c>
      <c r="W102" s="155">
        <v>0.49735499999999999</v>
      </c>
      <c r="X102" s="155" t="s">
        <v>5898</v>
      </c>
      <c r="Y102" s="155" t="s">
        <v>5898</v>
      </c>
      <c r="Z102" s="155" t="s">
        <v>5898</v>
      </c>
      <c r="AA102" s="155">
        <v>0.38192999999999999</v>
      </c>
      <c r="AB102" s="155" t="s">
        <v>5898</v>
      </c>
      <c r="AC102" s="155" t="s">
        <v>5898</v>
      </c>
      <c r="AD102" s="155" t="s">
        <v>5898</v>
      </c>
      <c r="AE102" s="155">
        <v>0.38368500000000005</v>
      </c>
      <c r="AF102" s="155" t="s">
        <v>5898</v>
      </c>
      <c r="AG102" s="155" t="s">
        <v>5898</v>
      </c>
      <c r="AH102" s="155" t="s">
        <v>5898</v>
      </c>
      <c r="AI102" s="155">
        <v>0.37026999999999999</v>
      </c>
      <c r="AJ102" s="155" t="s">
        <v>5898</v>
      </c>
      <c r="AK102" s="155" t="s">
        <v>5898</v>
      </c>
      <c r="AL102" s="155" t="s">
        <v>5898</v>
      </c>
      <c r="AM102" s="155">
        <v>0.21584999999999999</v>
      </c>
      <c r="AN102" s="155" t="s">
        <v>5898</v>
      </c>
      <c r="AO102" s="155" t="s">
        <v>5898</v>
      </c>
      <c r="AP102" s="155" t="s">
        <v>5898</v>
      </c>
      <c r="AQ102" s="155">
        <v>0.29681999999999997</v>
      </c>
      <c r="AR102" s="155" t="s">
        <v>5898</v>
      </c>
      <c r="AS102" s="155">
        <v>0</v>
      </c>
      <c r="AT102" s="155" t="s">
        <v>5898</v>
      </c>
      <c r="AU102" s="155">
        <v>0.23532</v>
      </c>
      <c r="AV102" s="155" t="s">
        <v>5898</v>
      </c>
      <c r="AW102" s="155" t="s">
        <v>5898</v>
      </c>
      <c r="AX102" s="140" t="s">
        <v>5898</v>
      </c>
      <c r="AY102" s="154">
        <v>1.5</v>
      </c>
      <c r="AZ102" s="155">
        <v>1.5</v>
      </c>
      <c r="BA102" s="155">
        <v>1.5</v>
      </c>
      <c r="BB102" s="155">
        <v>1.5</v>
      </c>
      <c r="BC102" s="155">
        <v>1.5</v>
      </c>
      <c r="BD102" s="155">
        <v>1.5</v>
      </c>
      <c r="BE102" s="155">
        <v>1.5</v>
      </c>
      <c r="BF102" s="155">
        <v>1.5</v>
      </c>
      <c r="BG102" s="155">
        <v>1.5</v>
      </c>
      <c r="BH102" s="155">
        <v>1.5</v>
      </c>
      <c r="BI102" s="155">
        <v>1.5</v>
      </c>
      <c r="BJ102" s="155">
        <v>1.5</v>
      </c>
      <c r="BK102" s="155">
        <v>1.5</v>
      </c>
      <c r="BL102" s="155">
        <v>1.5</v>
      </c>
      <c r="BM102" s="155">
        <v>1.5</v>
      </c>
      <c r="BN102" s="155">
        <v>1.5</v>
      </c>
      <c r="BO102" s="155">
        <v>1.5</v>
      </c>
      <c r="BP102" s="155">
        <v>1.5</v>
      </c>
      <c r="BQ102" s="155">
        <v>1.5</v>
      </c>
      <c r="BR102" s="155">
        <v>1.5</v>
      </c>
      <c r="BS102" s="155">
        <v>1.5</v>
      </c>
      <c r="BT102" s="155">
        <v>1.5</v>
      </c>
      <c r="BU102" s="155">
        <v>1.5</v>
      </c>
      <c r="BV102" s="155">
        <v>1.5</v>
      </c>
      <c r="BW102" s="155">
        <v>1</v>
      </c>
      <c r="BX102" s="155">
        <v>1</v>
      </c>
      <c r="BY102" s="155">
        <v>1</v>
      </c>
      <c r="BZ102" s="155">
        <v>1</v>
      </c>
      <c r="CA102" s="155">
        <v>1</v>
      </c>
      <c r="CB102" s="155">
        <v>1</v>
      </c>
      <c r="CC102" s="155">
        <v>1</v>
      </c>
      <c r="CD102" s="155">
        <v>1</v>
      </c>
      <c r="CE102" s="155">
        <v>1</v>
      </c>
      <c r="CF102" s="155">
        <v>1</v>
      </c>
      <c r="CG102" s="155">
        <v>1</v>
      </c>
      <c r="CH102" s="155">
        <v>1</v>
      </c>
      <c r="CI102" s="155">
        <v>1</v>
      </c>
      <c r="CJ102" s="155">
        <v>1</v>
      </c>
      <c r="CK102" s="155">
        <v>1</v>
      </c>
      <c r="CL102" s="156">
        <v>1</v>
      </c>
      <c r="CM102" s="145" t="s">
        <v>5898</v>
      </c>
      <c r="CN102" s="146" t="s">
        <v>5898</v>
      </c>
      <c r="CO102" s="146" t="s">
        <v>5898</v>
      </c>
      <c r="CP102" s="146" t="s">
        <v>5898</v>
      </c>
      <c r="CQ102" s="146" t="s">
        <v>5898</v>
      </c>
      <c r="CR102" s="146" t="s">
        <v>5898</v>
      </c>
      <c r="CS102" s="146" t="s">
        <v>5898</v>
      </c>
      <c r="CT102" s="146" t="s">
        <v>5898</v>
      </c>
      <c r="CU102" s="146" t="s">
        <v>5898</v>
      </c>
      <c r="CV102" s="146" t="s">
        <v>5898</v>
      </c>
      <c r="CW102" s="146" t="s">
        <v>5898</v>
      </c>
      <c r="CX102" s="146" t="s">
        <v>5898</v>
      </c>
      <c r="CY102" s="146" t="s">
        <v>5898</v>
      </c>
      <c r="CZ102" s="146" t="s">
        <v>5898</v>
      </c>
      <c r="DA102" s="146" t="s">
        <v>5898</v>
      </c>
      <c r="DB102" s="146" t="s">
        <v>5898</v>
      </c>
      <c r="DC102" s="146" t="s">
        <v>5898</v>
      </c>
      <c r="DD102" s="146" t="s">
        <v>5898</v>
      </c>
      <c r="DE102" s="146" t="s">
        <v>5898</v>
      </c>
      <c r="DF102" s="146" t="s">
        <v>5898</v>
      </c>
      <c r="DG102" s="146" t="s">
        <v>5898</v>
      </c>
      <c r="DH102" s="146" t="s">
        <v>5898</v>
      </c>
      <c r="DI102" s="146" t="s">
        <v>5898</v>
      </c>
      <c r="DJ102" s="146" t="s">
        <v>5898</v>
      </c>
      <c r="DK102" s="146">
        <v>0.5</v>
      </c>
      <c r="DL102" s="146" t="s">
        <v>5898</v>
      </c>
      <c r="DM102" s="146" t="s">
        <v>5898</v>
      </c>
      <c r="DN102" s="146" t="s">
        <v>5898</v>
      </c>
      <c r="DO102" s="146" t="s">
        <v>5898</v>
      </c>
      <c r="DP102" s="146" t="s">
        <v>5898</v>
      </c>
      <c r="DQ102" s="146" t="s">
        <v>5898</v>
      </c>
      <c r="DR102" s="146" t="s">
        <v>5898</v>
      </c>
      <c r="DS102" s="146" t="s">
        <v>5898</v>
      </c>
      <c r="DT102" s="146" t="s">
        <v>5898</v>
      </c>
      <c r="DU102" s="146" t="s">
        <v>5898</v>
      </c>
      <c r="DV102" s="146" t="s">
        <v>5898</v>
      </c>
      <c r="DW102" s="146" t="s">
        <v>5898</v>
      </c>
      <c r="DX102" s="146" t="s">
        <v>5898</v>
      </c>
      <c r="DY102" s="146" t="s">
        <v>5898</v>
      </c>
      <c r="DZ102" s="147" t="s">
        <v>5898</v>
      </c>
      <c r="EA102" s="131">
        <v>2.9498525073746312E-2</v>
      </c>
      <c r="EB102" s="135">
        <v>3.5529522024367384E-2</v>
      </c>
      <c r="EC102" s="135">
        <v>4.4370253164556964E-2</v>
      </c>
      <c r="ED102" s="135">
        <v>4.8263464337700145E-2</v>
      </c>
      <c r="EE102" s="135">
        <v>4.0034591194968557E-2</v>
      </c>
      <c r="EF102" s="135">
        <v>3.3789960369881113E-2</v>
      </c>
      <c r="EG102" s="135">
        <v>2.7714820359281439E-2</v>
      </c>
      <c r="EH102" s="135">
        <v>1.4733788395904435E-2</v>
      </c>
      <c r="EI102" s="135">
        <v>1.5229348383786557E-2</v>
      </c>
      <c r="EJ102" s="135">
        <v>2.4085977482088027E-2</v>
      </c>
      <c r="EK102" s="123">
        <v>2.9498525073746312E-2</v>
      </c>
      <c r="EL102" s="124">
        <v>0</v>
      </c>
      <c r="EM102" s="124">
        <v>0</v>
      </c>
      <c r="EN102" s="124">
        <v>0</v>
      </c>
      <c r="EO102" s="124">
        <v>3.5529522024367384E-2</v>
      </c>
      <c r="EP102" s="124">
        <v>0</v>
      </c>
      <c r="EQ102" s="124">
        <v>0</v>
      </c>
      <c r="ER102" s="124">
        <v>0</v>
      </c>
      <c r="ES102" s="124">
        <v>4.4370253164556964E-2</v>
      </c>
      <c r="ET102" s="124">
        <v>0</v>
      </c>
      <c r="EU102" s="124">
        <v>0</v>
      </c>
      <c r="EV102" s="124">
        <v>0</v>
      </c>
      <c r="EW102" s="124">
        <v>4.8263464337700145E-2</v>
      </c>
      <c r="EX102" s="124">
        <v>0</v>
      </c>
      <c r="EY102" s="124">
        <v>0</v>
      </c>
      <c r="EZ102" s="124">
        <v>0</v>
      </c>
      <c r="FA102" s="124">
        <v>4.0034591194968557E-2</v>
      </c>
      <c r="FB102" s="124">
        <v>0</v>
      </c>
      <c r="FC102" s="124">
        <v>0</v>
      </c>
      <c r="FD102" s="124">
        <v>0</v>
      </c>
      <c r="FE102" s="124">
        <v>3.3789960369881113E-2</v>
      </c>
      <c r="FF102" s="124">
        <v>0</v>
      </c>
      <c r="FG102" s="124">
        <v>0</v>
      </c>
      <c r="FH102" s="124">
        <v>0</v>
      </c>
      <c r="FI102" s="124">
        <v>2.7714820359281439E-2</v>
      </c>
      <c r="FJ102" s="124">
        <v>0</v>
      </c>
      <c r="FK102" s="124">
        <v>0</v>
      </c>
      <c r="FL102" s="124">
        <v>0</v>
      </c>
      <c r="FM102" s="124">
        <v>1.4733788395904435E-2</v>
      </c>
      <c r="FN102" s="124">
        <v>0</v>
      </c>
      <c r="FO102" s="124">
        <v>0</v>
      </c>
      <c r="FP102" s="124">
        <v>0</v>
      </c>
      <c r="FQ102" s="124">
        <v>1.5229348383786557E-2</v>
      </c>
      <c r="FR102" s="124">
        <v>0</v>
      </c>
      <c r="FS102" s="124">
        <v>0</v>
      </c>
      <c r="FT102" s="124">
        <v>0</v>
      </c>
      <c r="FU102" s="124">
        <v>2.4085977482088027E-2</v>
      </c>
      <c r="FV102" s="124">
        <v>0</v>
      </c>
      <c r="FW102" s="124">
        <v>0</v>
      </c>
      <c r="FX102" s="125">
        <v>0</v>
      </c>
      <c r="FY102" s="50" t="s">
        <v>5907</v>
      </c>
      <c r="FZ102" s="88" t="s">
        <v>5898</v>
      </c>
      <c r="GA102" s="88" t="s">
        <v>6398</v>
      </c>
      <c r="GB102" s="88" t="s">
        <v>5898</v>
      </c>
      <c r="GC102" s="88" t="s">
        <v>6143</v>
      </c>
      <c r="GD102" s="88" t="s">
        <v>5898</v>
      </c>
      <c r="GE102" s="88" t="s">
        <v>6399</v>
      </c>
      <c r="GF102" s="88" t="s">
        <v>5898</v>
      </c>
      <c r="GG102" s="88" t="s">
        <v>6347</v>
      </c>
      <c r="GH102" s="88" t="s">
        <v>5898</v>
      </c>
      <c r="GI102" s="88" t="s">
        <v>6527</v>
      </c>
      <c r="GJ102" s="88" t="s">
        <v>5898</v>
      </c>
      <c r="GK102" s="88" t="s">
        <v>6053</v>
      </c>
      <c r="GL102" s="88" t="s">
        <v>5898</v>
      </c>
      <c r="GM102" s="88" t="s">
        <v>6401</v>
      </c>
      <c r="GN102" s="88" t="s">
        <v>5898</v>
      </c>
      <c r="GO102" s="88" t="s">
        <v>6219</v>
      </c>
      <c r="GP102" s="88" t="s">
        <v>5898</v>
      </c>
      <c r="GQ102" s="88" t="s">
        <v>6402</v>
      </c>
      <c r="GR102" s="88" t="s">
        <v>5898</v>
      </c>
      <c r="GS102" s="88" t="s">
        <v>6333</v>
      </c>
      <c r="GT102" s="88" t="s">
        <v>5898</v>
      </c>
      <c r="GU102" s="88" t="s">
        <v>6528</v>
      </c>
      <c r="GV102" s="88" t="s">
        <v>5898</v>
      </c>
      <c r="GW102" s="88" t="s">
        <v>6007</v>
      </c>
      <c r="GX102" s="88" t="s">
        <v>5898</v>
      </c>
      <c r="GY102" s="88" t="s">
        <v>6488</v>
      </c>
      <c r="GZ102" s="88" t="s">
        <v>5898</v>
      </c>
      <c r="HA102" s="88" t="s">
        <v>6248</v>
      </c>
      <c r="HB102" s="88" t="s">
        <v>5898</v>
      </c>
      <c r="HC102" s="88" t="s">
        <v>6483</v>
      </c>
      <c r="HD102" s="88" t="s">
        <v>5898</v>
      </c>
      <c r="HE102" s="88" t="s">
        <v>6296</v>
      </c>
      <c r="HF102" s="88" t="s">
        <v>5898</v>
      </c>
      <c r="HG102" s="88" t="s">
        <v>6653</v>
      </c>
      <c r="HH102" s="88" t="s">
        <v>5898</v>
      </c>
      <c r="HI102" s="88" t="s">
        <v>6032</v>
      </c>
      <c r="HJ102" s="88" t="s">
        <v>5898</v>
      </c>
      <c r="HK102" s="88" t="s">
        <v>6397</v>
      </c>
      <c r="HL102" s="88" t="s">
        <v>5898</v>
      </c>
      <c r="HM102" s="89">
        <v>13.56</v>
      </c>
      <c r="HN102" s="90" t="s">
        <v>5898</v>
      </c>
      <c r="HO102" s="90">
        <v>14.35</v>
      </c>
      <c r="HP102" s="90" t="s">
        <v>5898</v>
      </c>
      <c r="HQ102" s="90">
        <v>10.67</v>
      </c>
      <c r="HR102" s="90" t="s">
        <v>5898</v>
      </c>
      <c r="HS102" s="90">
        <v>6.22</v>
      </c>
      <c r="HT102" s="90" t="s">
        <v>5898</v>
      </c>
      <c r="HU102" s="90">
        <v>6.32</v>
      </c>
      <c r="HV102" s="90" t="s">
        <v>5898</v>
      </c>
      <c r="HW102" s="90">
        <v>6.92</v>
      </c>
      <c r="HX102" s="90" t="s">
        <v>5898</v>
      </c>
      <c r="HY102" s="90">
        <v>6.87</v>
      </c>
      <c r="HZ102" s="90" t="s">
        <v>5898</v>
      </c>
      <c r="IA102" s="90">
        <v>6.8</v>
      </c>
      <c r="IB102" s="90" t="s">
        <v>5898</v>
      </c>
      <c r="IC102" s="90">
        <v>6.36</v>
      </c>
      <c r="ID102" s="90" t="s">
        <v>5898</v>
      </c>
      <c r="IE102" s="90">
        <v>7.21</v>
      </c>
      <c r="IF102" s="90" t="s">
        <v>5898</v>
      </c>
      <c r="IG102" s="90">
        <v>7.57</v>
      </c>
      <c r="IH102" s="90" t="s">
        <v>5898</v>
      </c>
      <c r="II102" s="90">
        <v>12.49</v>
      </c>
      <c r="IJ102" s="90" t="s">
        <v>5898</v>
      </c>
      <c r="IK102" s="90">
        <v>13.36</v>
      </c>
      <c r="IL102" s="90" t="s">
        <v>5898</v>
      </c>
      <c r="IM102" s="90">
        <v>13.78</v>
      </c>
      <c r="IN102" s="90" t="s">
        <v>5898</v>
      </c>
      <c r="IO102" s="90">
        <v>14.65</v>
      </c>
      <c r="IP102" s="90" t="s">
        <v>5898</v>
      </c>
      <c r="IQ102" s="90">
        <v>14.65</v>
      </c>
      <c r="IR102" s="90" t="s">
        <v>5898</v>
      </c>
      <c r="IS102" s="90">
        <v>19.489999999999998</v>
      </c>
      <c r="IT102" s="90" t="s">
        <v>5898</v>
      </c>
      <c r="IU102" s="90">
        <v>15.12</v>
      </c>
      <c r="IV102" s="90" t="s">
        <v>5898</v>
      </c>
      <c r="IW102" s="90">
        <v>9.77</v>
      </c>
      <c r="IX102" s="90" t="s">
        <v>5898</v>
      </c>
      <c r="IY102" s="90">
        <v>6.85</v>
      </c>
      <c r="IZ102" s="103" t="s">
        <v>5898</v>
      </c>
      <c r="JA102" s="50">
        <v>0.4</v>
      </c>
      <c r="JB102" s="40" t="s">
        <v>5898</v>
      </c>
      <c r="JC102" s="40" t="s">
        <v>5898</v>
      </c>
      <c r="JD102" s="40" t="s">
        <v>5898</v>
      </c>
      <c r="JE102" s="40">
        <v>0.37909999999999999</v>
      </c>
      <c r="JF102" s="40" t="s">
        <v>5898</v>
      </c>
      <c r="JG102" s="40" t="s">
        <v>5898</v>
      </c>
      <c r="JH102" s="40" t="s">
        <v>5898</v>
      </c>
      <c r="JI102" s="40">
        <v>0.28042</v>
      </c>
      <c r="JJ102" s="40" t="s">
        <v>5898</v>
      </c>
      <c r="JK102" s="40" t="s">
        <v>5898</v>
      </c>
      <c r="JL102" s="40" t="s">
        <v>5898</v>
      </c>
      <c r="JM102" s="40">
        <v>0.33156999999999998</v>
      </c>
      <c r="JN102" s="40" t="s">
        <v>5898</v>
      </c>
      <c r="JO102" s="40" t="s">
        <v>5898</v>
      </c>
      <c r="JP102" s="40" t="s">
        <v>5898</v>
      </c>
      <c r="JQ102" s="40">
        <v>0.25462000000000001</v>
      </c>
      <c r="JR102" s="40" t="s">
        <v>5898</v>
      </c>
      <c r="JS102" s="40" t="s">
        <v>5898</v>
      </c>
      <c r="JT102" s="40" t="s">
        <v>5898</v>
      </c>
      <c r="JU102" s="40">
        <v>0.25579000000000002</v>
      </c>
      <c r="JV102" s="40" t="s">
        <v>5898</v>
      </c>
      <c r="JW102" s="40" t="s">
        <v>5898</v>
      </c>
      <c r="JX102" s="40" t="s">
        <v>5898</v>
      </c>
      <c r="JY102" s="40">
        <v>0.37026999999999999</v>
      </c>
      <c r="JZ102" s="40" t="s">
        <v>5898</v>
      </c>
      <c r="KA102" s="40" t="s">
        <v>5898</v>
      </c>
      <c r="KB102" s="40" t="s">
        <v>5898</v>
      </c>
      <c r="KC102" s="40">
        <v>0.21584999999999999</v>
      </c>
      <c r="KD102" s="40" t="s">
        <v>5898</v>
      </c>
      <c r="KE102" s="40" t="s">
        <v>5898</v>
      </c>
      <c r="KF102" s="40" t="s">
        <v>5898</v>
      </c>
      <c r="KG102" s="40">
        <v>0.29681999999999997</v>
      </c>
      <c r="KH102" s="40" t="s">
        <v>5898</v>
      </c>
      <c r="KI102" s="40">
        <v>0</v>
      </c>
      <c r="KJ102" s="40" t="s">
        <v>5898</v>
      </c>
      <c r="KK102" s="40">
        <v>0.23532</v>
      </c>
      <c r="KL102" s="40" t="s">
        <v>5898</v>
      </c>
      <c r="KM102" s="40" t="s">
        <v>5898</v>
      </c>
      <c r="KN102" s="40" t="s">
        <v>5898</v>
      </c>
    </row>
    <row r="103" spans="1:300" x14ac:dyDescent="0.15">
      <c r="A103" s="53">
        <f>'2015年报分红率'!T105</f>
        <v>100</v>
      </c>
      <c r="B103" s="40" t="str">
        <f>'2015年报分红率'!U105</f>
        <v>601158.SH</v>
      </c>
      <c r="C103" s="40" t="str">
        <f>'2015年报分红率'!V105</f>
        <v>重庆水务</v>
      </c>
      <c r="D103" s="40" t="str">
        <f>[1]!EM_S_IPO_LISTEDDATE(B103)</f>
        <v>2010-03-29</v>
      </c>
      <c r="E103" s="166">
        <v>10</v>
      </c>
      <c r="F103" s="56">
        <v>8.1</v>
      </c>
      <c r="G103" s="56">
        <v>6.43</v>
      </c>
      <c r="H103" s="157">
        <v>4.5555555555555551E-2</v>
      </c>
      <c r="I103" s="158">
        <v>5.7387247278382583E-2</v>
      </c>
      <c r="J103" s="159">
        <v>4.2542655536854483E-2</v>
      </c>
      <c r="K103" s="154">
        <v>0.45</v>
      </c>
      <c r="L103" s="155" t="s">
        <v>5898</v>
      </c>
      <c r="M103" s="155" t="s">
        <v>5898</v>
      </c>
      <c r="N103" s="155" t="s">
        <v>5898</v>
      </c>
      <c r="O103" s="155">
        <v>0.48</v>
      </c>
      <c r="P103" s="155" t="s">
        <v>5898</v>
      </c>
      <c r="Q103" s="155" t="s">
        <v>5898</v>
      </c>
      <c r="R103" s="155" t="s">
        <v>5898</v>
      </c>
      <c r="S103" s="155">
        <v>0.43</v>
      </c>
      <c r="T103" s="155" t="s">
        <v>5898</v>
      </c>
      <c r="U103" s="155" t="s">
        <v>5898</v>
      </c>
      <c r="V103" s="155" t="s">
        <v>5898</v>
      </c>
      <c r="W103" s="155">
        <v>0.39</v>
      </c>
      <c r="X103" s="155" t="s">
        <v>5898</v>
      </c>
      <c r="Y103" s="155" t="s">
        <v>5898</v>
      </c>
      <c r="Z103" s="155" t="s">
        <v>5898</v>
      </c>
      <c r="AA103" s="155">
        <v>0.39</v>
      </c>
      <c r="AB103" s="155" t="s">
        <v>5898</v>
      </c>
      <c r="AC103" s="155" t="s">
        <v>5898</v>
      </c>
      <c r="AD103" s="155" t="s">
        <v>5898</v>
      </c>
      <c r="AE103" s="155">
        <v>0.35</v>
      </c>
      <c r="AF103" s="155" t="s">
        <v>5898</v>
      </c>
      <c r="AG103" s="155" t="s">
        <v>5898</v>
      </c>
      <c r="AH103" s="155" t="s">
        <v>5898</v>
      </c>
      <c r="AI103" s="155">
        <v>0.3</v>
      </c>
      <c r="AJ103" s="155" t="s">
        <v>5898</v>
      </c>
      <c r="AK103" s="155" t="s">
        <v>5898</v>
      </c>
      <c r="AL103" s="155" t="s">
        <v>5898</v>
      </c>
      <c r="AM103" s="155">
        <v>0.3</v>
      </c>
      <c r="AN103" s="155" t="s">
        <v>5898</v>
      </c>
      <c r="AO103" s="155" t="s">
        <v>5898</v>
      </c>
      <c r="AP103" s="155" t="s">
        <v>5898</v>
      </c>
      <c r="AQ103" s="155">
        <v>0.3</v>
      </c>
      <c r="AR103" s="155" t="s">
        <v>5898</v>
      </c>
      <c r="AS103" s="155" t="s">
        <v>5898</v>
      </c>
      <c r="AT103" s="155" t="s">
        <v>5898</v>
      </c>
      <c r="AU103" s="155">
        <v>0.3</v>
      </c>
      <c r="AV103" s="155" t="s">
        <v>5898</v>
      </c>
      <c r="AW103" s="155" t="s">
        <v>5898</v>
      </c>
      <c r="AX103" s="140" t="s">
        <v>5898</v>
      </c>
      <c r="AY103" s="154">
        <v>1</v>
      </c>
      <c r="AZ103" s="155">
        <v>1</v>
      </c>
      <c r="BA103" s="155">
        <v>1</v>
      </c>
      <c r="BB103" s="155">
        <v>1</v>
      </c>
      <c r="BC103" s="155">
        <v>1</v>
      </c>
      <c r="BD103" s="155">
        <v>1</v>
      </c>
      <c r="BE103" s="155">
        <v>1</v>
      </c>
      <c r="BF103" s="155">
        <v>1</v>
      </c>
      <c r="BG103" s="155">
        <v>1</v>
      </c>
      <c r="BH103" s="155">
        <v>1</v>
      </c>
      <c r="BI103" s="155">
        <v>1</v>
      </c>
      <c r="BJ103" s="155">
        <v>1</v>
      </c>
      <c r="BK103" s="155">
        <v>1</v>
      </c>
      <c r="BL103" s="155">
        <v>1</v>
      </c>
      <c r="BM103" s="155">
        <v>1</v>
      </c>
      <c r="BN103" s="155">
        <v>1</v>
      </c>
      <c r="BO103" s="155">
        <v>1</v>
      </c>
      <c r="BP103" s="155">
        <v>1</v>
      </c>
      <c r="BQ103" s="155">
        <v>1</v>
      </c>
      <c r="BR103" s="155">
        <v>1</v>
      </c>
      <c r="BS103" s="155">
        <v>1</v>
      </c>
      <c r="BT103" s="155">
        <v>1</v>
      </c>
      <c r="BU103" s="155">
        <v>1</v>
      </c>
      <c r="BV103" s="155">
        <v>1</v>
      </c>
      <c r="BW103" s="155">
        <v>1</v>
      </c>
      <c r="BX103" s="155">
        <v>1</v>
      </c>
      <c r="BY103" s="155">
        <v>1</v>
      </c>
      <c r="BZ103" s="155">
        <v>1</v>
      </c>
      <c r="CA103" s="155">
        <v>1</v>
      </c>
      <c r="CB103" s="155">
        <v>1</v>
      </c>
      <c r="CC103" s="155">
        <v>1</v>
      </c>
      <c r="CD103" s="155">
        <v>1</v>
      </c>
      <c r="CE103" s="155">
        <v>1</v>
      </c>
      <c r="CF103" s="155">
        <v>1</v>
      </c>
      <c r="CG103" s="155">
        <v>1</v>
      </c>
      <c r="CH103" s="155">
        <v>1</v>
      </c>
      <c r="CI103" s="155">
        <v>1</v>
      </c>
      <c r="CJ103" s="155">
        <v>1</v>
      </c>
      <c r="CK103" s="155">
        <v>1</v>
      </c>
      <c r="CL103" s="156">
        <v>1</v>
      </c>
      <c r="CM103" s="145" t="s">
        <v>5898</v>
      </c>
      <c r="CN103" s="146" t="s">
        <v>5898</v>
      </c>
      <c r="CO103" s="146" t="s">
        <v>5898</v>
      </c>
      <c r="CP103" s="146" t="s">
        <v>5898</v>
      </c>
      <c r="CQ103" s="146" t="s">
        <v>5898</v>
      </c>
      <c r="CR103" s="146" t="s">
        <v>5898</v>
      </c>
      <c r="CS103" s="146" t="s">
        <v>5898</v>
      </c>
      <c r="CT103" s="146" t="s">
        <v>5898</v>
      </c>
      <c r="CU103" s="146" t="s">
        <v>5898</v>
      </c>
      <c r="CV103" s="146" t="s">
        <v>5898</v>
      </c>
      <c r="CW103" s="146" t="s">
        <v>5898</v>
      </c>
      <c r="CX103" s="146" t="s">
        <v>5898</v>
      </c>
      <c r="CY103" s="146" t="s">
        <v>5898</v>
      </c>
      <c r="CZ103" s="146" t="s">
        <v>5898</v>
      </c>
      <c r="DA103" s="146" t="s">
        <v>5898</v>
      </c>
      <c r="DB103" s="146" t="s">
        <v>5898</v>
      </c>
      <c r="DC103" s="146" t="s">
        <v>5898</v>
      </c>
      <c r="DD103" s="146" t="s">
        <v>5898</v>
      </c>
      <c r="DE103" s="146" t="s">
        <v>5898</v>
      </c>
      <c r="DF103" s="146" t="s">
        <v>5898</v>
      </c>
      <c r="DG103" s="146" t="s">
        <v>5898</v>
      </c>
      <c r="DH103" s="146" t="s">
        <v>5898</v>
      </c>
      <c r="DI103" s="146" t="s">
        <v>5898</v>
      </c>
      <c r="DJ103" s="146" t="s">
        <v>5898</v>
      </c>
      <c r="DK103" s="146" t="s">
        <v>5898</v>
      </c>
      <c r="DL103" s="146" t="s">
        <v>5898</v>
      </c>
      <c r="DM103" s="146" t="s">
        <v>5898</v>
      </c>
      <c r="DN103" s="146" t="s">
        <v>5898</v>
      </c>
      <c r="DO103" s="146" t="s">
        <v>5898</v>
      </c>
      <c r="DP103" s="146" t="s">
        <v>5898</v>
      </c>
      <c r="DQ103" s="146" t="s">
        <v>5898</v>
      </c>
      <c r="DR103" s="146" t="s">
        <v>5898</v>
      </c>
      <c r="DS103" s="146" t="s">
        <v>5898</v>
      </c>
      <c r="DT103" s="146" t="s">
        <v>5898</v>
      </c>
      <c r="DU103" s="146" t="s">
        <v>5898</v>
      </c>
      <c r="DV103" s="146" t="s">
        <v>5898</v>
      </c>
      <c r="DW103" s="146" t="s">
        <v>5898</v>
      </c>
      <c r="DX103" s="146" t="s">
        <v>5898</v>
      </c>
      <c r="DY103" s="146" t="s">
        <v>5898</v>
      </c>
      <c r="DZ103" s="147" t="s">
        <v>5898</v>
      </c>
      <c r="EA103" s="131">
        <v>5.2204176334106733E-2</v>
      </c>
      <c r="EB103" s="135">
        <v>4.5028142589118199E-2</v>
      </c>
      <c r="EC103" s="135">
        <v>5.8186738836265225E-2</v>
      </c>
      <c r="ED103" s="135">
        <v>5.7692307692307696E-2</v>
      </c>
      <c r="EE103" s="135">
        <v>5.2278820375335121E-2</v>
      </c>
      <c r="EF103" s="135">
        <v>4.4757033248081834E-2</v>
      </c>
      <c r="EG103" s="135">
        <v>2.9126213592233007E-2</v>
      </c>
      <c r="EH103" s="135">
        <v>3.7406483790523692E-2</v>
      </c>
      <c r="EI103" s="135">
        <v>1.1709601873536299E-2</v>
      </c>
      <c r="EJ103" s="135">
        <v>3.7037037037037035E-2</v>
      </c>
      <c r="EK103" s="123">
        <v>5.2204176334106733E-2</v>
      </c>
      <c r="EL103" s="124">
        <v>0</v>
      </c>
      <c r="EM103" s="124">
        <v>0</v>
      </c>
      <c r="EN103" s="124">
        <v>0</v>
      </c>
      <c r="EO103" s="124">
        <v>4.5028142589118199E-2</v>
      </c>
      <c r="EP103" s="124">
        <v>0</v>
      </c>
      <c r="EQ103" s="124">
        <v>0</v>
      </c>
      <c r="ER103" s="124">
        <v>0</v>
      </c>
      <c r="ES103" s="124">
        <v>5.8186738836265225E-2</v>
      </c>
      <c r="ET103" s="124">
        <v>0</v>
      </c>
      <c r="EU103" s="124">
        <v>0</v>
      </c>
      <c r="EV103" s="124">
        <v>0</v>
      </c>
      <c r="EW103" s="124">
        <v>5.7692307692307696E-2</v>
      </c>
      <c r="EX103" s="124">
        <v>0</v>
      </c>
      <c r="EY103" s="124">
        <v>0</v>
      </c>
      <c r="EZ103" s="124">
        <v>0</v>
      </c>
      <c r="FA103" s="124">
        <v>5.2278820375335121E-2</v>
      </c>
      <c r="FB103" s="124">
        <v>0</v>
      </c>
      <c r="FC103" s="124">
        <v>0</v>
      </c>
      <c r="FD103" s="124">
        <v>0</v>
      </c>
      <c r="FE103" s="124">
        <v>4.4757033248081834E-2</v>
      </c>
      <c r="FF103" s="124">
        <v>0</v>
      </c>
      <c r="FG103" s="124">
        <v>0</v>
      </c>
      <c r="FH103" s="124">
        <v>0</v>
      </c>
      <c r="FI103" s="124">
        <v>2.9126213592233007E-2</v>
      </c>
      <c r="FJ103" s="124">
        <v>0</v>
      </c>
      <c r="FK103" s="124">
        <v>0</v>
      </c>
      <c r="FL103" s="124">
        <v>0</v>
      </c>
      <c r="FM103" s="124">
        <v>3.7406483790523692E-2</v>
      </c>
      <c r="FN103" s="124">
        <v>0</v>
      </c>
      <c r="FO103" s="124">
        <v>0</v>
      </c>
      <c r="FP103" s="124">
        <v>0</v>
      </c>
      <c r="FQ103" s="124">
        <v>1.1709601873536299E-2</v>
      </c>
      <c r="FR103" s="124">
        <v>0</v>
      </c>
      <c r="FS103" s="124">
        <v>0</v>
      </c>
      <c r="FT103" s="124">
        <v>0</v>
      </c>
      <c r="FU103" s="124">
        <v>3.7037037037037035E-2</v>
      </c>
      <c r="FV103" s="124">
        <v>0</v>
      </c>
      <c r="FW103" s="124">
        <v>0</v>
      </c>
      <c r="FX103" s="125">
        <v>0</v>
      </c>
      <c r="FY103" s="50" t="s">
        <v>5953</v>
      </c>
      <c r="FZ103" s="88" t="s">
        <v>5898</v>
      </c>
      <c r="GA103" s="88" t="s">
        <v>6504</v>
      </c>
      <c r="GB103" s="88" t="s">
        <v>5898</v>
      </c>
      <c r="GC103" s="88" t="s">
        <v>6199</v>
      </c>
      <c r="GD103" s="88" t="s">
        <v>5898</v>
      </c>
      <c r="GE103" s="88" t="s">
        <v>6427</v>
      </c>
      <c r="GF103" s="88" t="s">
        <v>5898</v>
      </c>
      <c r="GG103" s="88" t="s">
        <v>6178</v>
      </c>
      <c r="GH103" s="88" t="s">
        <v>5898</v>
      </c>
      <c r="GI103" s="88" t="s">
        <v>6484</v>
      </c>
      <c r="GJ103" s="88" t="s">
        <v>5898</v>
      </c>
      <c r="GK103" s="88" t="s">
        <v>6234</v>
      </c>
      <c r="GL103" s="88" t="s">
        <v>5898</v>
      </c>
      <c r="GM103" s="88" t="s">
        <v>6450</v>
      </c>
      <c r="GN103" s="88" t="s">
        <v>5898</v>
      </c>
      <c r="GO103" s="88" t="s">
        <v>6219</v>
      </c>
      <c r="GP103" s="88" t="s">
        <v>5898</v>
      </c>
      <c r="GQ103" s="88" t="s">
        <v>6486</v>
      </c>
      <c r="GR103" s="88" t="s">
        <v>5898</v>
      </c>
      <c r="GS103" s="88" t="s">
        <v>6144</v>
      </c>
      <c r="GT103" s="88" t="s">
        <v>5898</v>
      </c>
      <c r="GU103" s="88" t="s">
        <v>6528</v>
      </c>
      <c r="GV103" s="88" t="s">
        <v>5898</v>
      </c>
      <c r="GW103" s="88" t="s">
        <v>6135</v>
      </c>
      <c r="GX103" s="88" t="s">
        <v>5898</v>
      </c>
      <c r="GY103" s="88" t="s">
        <v>6432</v>
      </c>
      <c r="GZ103" s="88" t="s">
        <v>5898</v>
      </c>
      <c r="HA103" s="88" t="s">
        <v>6171</v>
      </c>
      <c r="HB103" s="88" t="s">
        <v>5898</v>
      </c>
      <c r="HC103" s="88" t="s">
        <v>6462</v>
      </c>
      <c r="HD103" s="88" t="s">
        <v>5898</v>
      </c>
      <c r="HE103" s="88" t="s">
        <v>6000</v>
      </c>
      <c r="HF103" s="88" t="s">
        <v>5898</v>
      </c>
      <c r="HG103" s="88" t="s">
        <v>6609</v>
      </c>
      <c r="HH103" s="88" t="s">
        <v>5898</v>
      </c>
      <c r="HI103" s="88" t="s">
        <v>6297</v>
      </c>
      <c r="HJ103" s="88" t="s">
        <v>5898</v>
      </c>
      <c r="HK103" s="88" t="s">
        <v>6600</v>
      </c>
      <c r="HL103" s="88" t="s">
        <v>5898</v>
      </c>
      <c r="HM103" s="89">
        <v>8.6199999999999992</v>
      </c>
      <c r="HN103" s="90" t="s">
        <v>5898</v>
      </c>
      <c r="HO103" s="90">
        <v>14.04</v>
      </c>
      <c r="HP103" s="90" t="s">
        <v>5898</v>
      </c>
      <c r="HQ103" s="90">
        <v>10.66</v>
      </c>
      <c r="HR103" s="90" t="s">
        <v>5898</v>
      </c>
      <c r="HS103" s="90">
        <v>6.31</v>
      </c>
      <c r="HT103" s="90" t="s">
        <v>5898</v>
      </c>
      <c r="HU103" s="90">
        <v>7.39</v>
      </c>
      <c r="HV103" s="90" t="s">
        <v>5898</v>
      </c>
      <c r="HW103" s="90">
        <v>5.94</v>
      </c>
      <c r="HX103" s="90" t="s">
        <v>5898</v>
      </c>
      <c r="HY103" s="90">
        <v>6.76</v>
      </c>
      <c r="HZ103" s="90" t="s">
        <v>5898</v>
      </c>
      <c r="IA103" s="90">
        <v>7.03</v>
      </c>
      <c r="IB103" s="90" t="s">
        <v>5898</v>
      </c>
      <c r="IC103" s="90">
        <v>7.46</v>
      </c>
      <c r="ID103" s="90" t="s">
        <v>5898</v>
      </c>
      <c r="IE103" s="90">
        <v>8.19</v>
      </c>
      <c r="IF103" s="90" t="s">
        <v>5898</v>
      </c>
      <c r="IG103" s="90">
        <v>7.82</v>
      </c>
      <c r="IH103" s="90" t="s">
        <v>5898</v>
      </c>
      <c r="II103" s="90">
        <v>8.17</v>
      </c>
      <c r="IJ103" s="90" t="s">
        <v>5898</v>
      </c>
      <c r="IK103" s="90">
        <v>10.3</v>
      </c>
      <c r="IL103" s="90" t="s">
        <v>5898</v>
      </c>
      <c r="IM103" s="90">
        <v>10.59</v>
      </c>
      <c r="IN103" s="90" t="s">
        <v>5898</v>
      </c>
      <c r="IO103" s="90">
        <v>8.02</v>
      </c>
      <c r="IP103" s="90" t="s">
        <v>5898</v>
      </c>
      <c r="IQ103" s="90">
        <v>13.61</v>
      </c>
      <c r="IR103" s="90" t="s">
        <v>5898</v>
      </c>
      <c r="IS103" s="90">
        <v>25.62</v>
      </c>
      <c r="IT103" s="90" t="s">
        <v>5898</v>
      </c>
      <c r="IU103" s="90">
        <v>15.14</v>
      </c>
      <c r="IV103" s="90" t="s">
        <v>5898</v>
      </c>
      <c r="IW103" s="90">
        <v>8.1</v>
      </c>
      <c r="IX103" s="90" t="s">
        <v>5898</v>
      </c>
      <c r="IY103" s="90" t="s">
        <v>5898</v>
      </c>
      <c r="IZ103" s="103" t="s">
        <v>5898</v>
      </c>
      <c r="JA103" s="50">
        <v>0.45</v>
      </c>
      <c r="JB103" s="40" t="s">
        <v>5898</v>
      </c>
      <c r="JC103" s="40" t="s">
        <v>5898</v>
      </c>
      <c r="JD103" s="40" t="s">
        <v>5898</v>
      </c>
      <c r="JE103" s="40">
        <v>0.48</v>
      </c>
      <c r="JF103" s="40" t="s">
        <v>5898</v>
      </c>
      <c r="JG103" s="40" t="s">
        <v>5898</v>
      </c>
      <c r="JH103" s="40" t="s">
        <v>5898</v>
      </c>
      <c r="JI103" s="40">
        <v>0.43</v>
      </c>
      <c r="JJ103" s="40" t="s">
        <v>5898</v>
      </c>
      <c r="JK103" s="40" t="s">
        <v>5898</v>
      </c>
      <c r="JL103" s="40" t="s">
        <v>5898</v>
      </c>
      <c r="JM103" s="40">
        <v>0.39</v>
      </c>
      <c r="JN103" s="40" t="s">
        <v>5898</v>
      </c>
      <c r="JO103" s="40" t="s">
        <v>5898</v>
      </c>
      <c r="JP103" s="40" t="s">
        <v>5898</v>
      </c>
      <c r="JQ103" s="40">
        <v>0.39</v>
      </c>
      <c r="JR103" s="40" t="s">
        <v>5898</v>
      </c>
      <c r="JS103" s="40" t="s">
        <v>5898</v>
      </c>
      <c r="JT103" s="40" t="s">
        <v>5898</v>
      </c>
      <c r="JU103" s="40">
        <v>0.35</v>
      </c>
      <c r="JV103" s="40" t="s">
        <v>5898</v>
      </c>
      <c r="JW103" s="40" t="s">
        <v>5898</v>
      </c>
      <c r="JX103" s="40" t="s">
        <v>5898</v>
      </c>
      <c r="JY103" s="40">
        <v>0.3</v>
      </c>
      <c r="JZ103" s="40" t="s">
        <v>5898</v>
      </c>
      <c r="KA103" s="40" t="s">
        <v>5898</v>
      </c>
      <c r="KB103" s="40" t="s">
        <v>5898</v>
      </c>
      <c r="KC103" s="40">
        <v>0.3</v>
      </c>
      <c r="KD103" s="40" t="s">
        <v>5898</v>
      </c>
      <c r="KE103" s="40" t="s">
        <v>5898</v>
      </c>
      <c r="KF103" s="40" t="s">
        <v>5898</v>
      </c>
      <c r="KG103" s="40">
        <v>0.3</v>
      </c>
      <c r="KH103" s="40" t="s">
        <v>5898</v>
      </c>
      <c r="KI103" s="40" t="s">
        <v>5898</v>
      </c>
      <c r="KJ103" s="40" t="s">
        <v>5898</v>
      </c>
      <c r="KK103" s="40">
        <v>0.3</v>
      </c>
      <c r="KL103" s="40" t="s">
        <v>5898</v>
      </c>
      <c r="KM103" s="40" t="s">
        <v>5898</v>
      </c>
      <c r="KN103" s="40" t="s">
        <v>5898</v>
      </c>
    </row>
    <row r="104" spans="1:300" x14ac:dyDescent="0.15">
      <c r="A104" s="53">
        <f>'2015年报分红率'!T106</f>
        <v>101</v>
      </c>
      <c r="B104" s="40" t="str">
        <f>'2015年报分红率'!U106</f>
        <v>601166.SH</v>
      </c>
      <c r="C104" s="40" t="str">
        <f>'2015年报分红率'!V106</f>
        <v>兴业银行</v>
      </c>
      <c r="D104" s="40" t="str">
        <f>[1]!EM_S_IPO_LISTEDDATE(B104)</f>
        <v>2007-02-05</v>
      </c>
      <c r="E104" s="166">
        <v>6</v>
      </c>
      <c r="F104" s="56" t="s">
        <v>5898</v>
      </c>
      <c r="G104" s="56">
        <v>7.48</v>
      </c>
      <c r="H104" s="157" t="s">
        <v>5898</v>
      </c>
      <c r="I104" s="158">
        <v>3.4491978609625669E-2</v>
      </c>
      <c r="J104" s="159">
        <v>2.1263974463870478E-2</v>
      </c>
      <c r="K104" s="154">
        <v>0.26</v>
      </c>
      <c r="L104" s="155" t="s">
        <v>5898</v>
      </c>
      <c r="M104" s="155" t="s">
        <v>5898</v>
      </c>
      <c r="N104" s="155" t="s">
        <v>5898</v>
      </c>
      <c r="O104" s="155">
        <v>0.25</v>
      </c>
      <c r="P104" s="155" t="s">
        <v>5898</v>
      </c>
      <c r="Q104" s="155" t="s">
        <v>5898</v>
      </c>
      <c r="R104" s="155" t="s">
        <v>5898</v>
      </c>
      <c r="S104" s="155">
        <v>0.27</v>
      </c>
      <c r="T104" s="155" t="s">
        <v>5898</v>
      </c>
      <c r="U104" s="155" t="s">
        <v>5898</v>
      </c>
      <c r="V104" s="155" t="s">
        <v>5898</v>
      </c>
      <c r="W104" s="155">
        <v>0.26200000000000001</v>
      </c>
      <c r="X104" s="155" t="s">
        <v>5898</v>
      </c>
      <c r="Y104" s="155">
        <v>0</v>
      </c>
      <c r="Z104" s="155" t="s">
        <v>5898</v>
      </c>
      <c r="AA104" s="155">
        <v>0.23300000000000001</v>
      </c>
      <c r="AB104" s="155" t="s">
        <v>5898</v>
      </c>
      <c r="AC104" s="155" t="s">
        <v>5898</v>
      </c>
      <c r="AD104" s="155" t="s">
        <v>5898</v>
      </c>
      <c r="AE104" s="155">
        <v>0.188</v>
      </c>
      <c r="AF104" s="155" t="s">
        <v>5898</v>
      </c>
      <c r="AG104" s="155" t="s">
        <v>5898</v>
      </c>
      <c r="AH104" s="155" t="s">
        <v>5898</v>
      </c>
      <c r="AI104" s="155">
        <v>8.5000000000000006E-2</v>
      </c>
      <c r="AJ104" s="155" t="s">
        <v>5898</v>
      </c>
      <c r="AK104" s="155" t="s">
        <v>5898</v>
      </c>
      <c r="AL104" s="155" t="s">
        <v>5898</v>
      </c>
      <c r="AM104" s="155" t="s">
        <v>5898</v>
      </c>
      <c r="AN104" s="155" t="s">
        <v>5898</v>
      </c>
      <c r="AO104" s="155" t="s">
        <v>5898</v>
      </c>
      <c r="AP104" s="155" t="s">
        <v>5898</v>
      </c>
      <c r="AQ104" s="155" t="s">
        <v>5898</v>
      </c>
      <c r="AR104" s="155" t="s">
        <v>5898</v>
      </c>
      <c r="AS104" s="155" t="s">
        <v>5898</v>
      </c>
      <c r="AT104" s="155" t="s">
        <v>5898</v>
      </c>
      <c r="AU104" s="155" t="s">
        <v>5898</v>
      </c>
      <c r="AV104" s="155" t="s">
        <v>5898</v>
      </c>
      <c r="AW104" s="155" t="s">
        <v>5898</v>
      </c>
      <c r="AX104" s="140" t="s">
        <v>5898</v>
      </c>
      <c r="AY104" s="154">
        <v>1</v>
      </c>
      <c r="AZ104" s="155">
        <v>1</v>
      </c>
      <c r="BA104" s="155">
        <v>1</v>
      </c>
      <c r="BB104" s="155">
        <v>1</v>
      </c>
      <c r="BC104" s="155">
        <v>1</v>
      </c>
      <c r="BD104" s="155">
        <v>1</v>
      </c>
      <c r="BE104" s="155">
        <v>1</v>
      </c>
      <c r="BF104" s="155">
        <v>1</v>
      </c>
      <c r="BG104" s="155">
        <v>1</v>
      </c>
      <c r="BH104" s="155">
        <v>1</v>
      </c>
      <c r="BI104" s="155">
        <v>1</v>
      </c>
      <c r="BJ104" s="155">
        <v>1</v>
      </c>
      <c r="BK104" s="155">
        <v>1</v>
      </c>
      <c r="BL104" s="155">
        <v>1</v>
      </c>
      <c r="BM104" s="155">
        <v>1</v>
      </c>
      <c r="BN104" s="155">
        <v>1</v>
      </c>
      <c r="BO104" s="155">
        <v>1</v>
      </c>
      <c r="BP104" s="155">
        <v>1</v>
      </c>
      <c r="BQ104" s="155">
        <v>1</v>
      </c>
      <c r="BR104" s="155">
        <v>1</v>
      </c>
      <c r="BS104" s="155">
        <v>1</v>
      </c>
      <c r="BT104" s="155">
        <v>1</v>
      </c>
      <c r="BU104" s="155">
        <v>1</v>
      </c>
      <c r="BV104" s="155">
        <v>1</v>
      </c>
      <c r="BW104" s="155">
        <v>1</v>
      </c>
      <c r="BX104" s="155">
        <v>1</v>
      </c>
      <c r="BY104" s="155">
        <v>1</v>
      </c>
      <c r="BZ104" s="155">
        <v>1</v>
      </c>
      <c r="CA104" s="155">
        <v>1</v>
      </c>
      <c r="CB104" s="155">
        <v>1</v>
      </c>
      <c r="CC104" s="155">
        <v>1</v>
      </c>
      <c r="CD104" s="155">
        <v>1</v>
      </c>
      <c r="CE104" s="155">
        <v>1</v>
      </c>
      <c r="CF104" s="155">
        <v>1</v>
      </c>
      <c r="CG104" s="155">
        <v>1</v>
      </c>
      <c r="CH104" s="155">
        <v>1</v>
      </c>
      <c r="CI104" s="155">
        <v>1</v>
      </c>
      <c r="CJ104" s="155">
        <v>1</v>
      </c>
      <c r="CK104" s="155">
        <v>1</v>
      </c>
      <c r="CL104" s="156">
        <v>1</v>
      </c>
      <c r="CM104" s="145" t="s">
        <v>5898</v>
      </c>
      <c r="CN104" s="146" t="s">
        <v>5898</v>
      </c>
      <c r="CO104" s="146" t="s">
        <v>5898</v>
      </c>
      <c r="CP104" s="146" t="s">
        <v>5898</v>
      </c>
      <c r="CQ104" s="146" t="s">
        <v>5898</v>
      </c>
      <c r="CR104" s="146" t="s">
        <v>5898</v>
      </c>
      <c r="CS104" s="146" t="s">
        <v>5898</v>
      </c>
      <c r="CT104" s="146" t="s">
        <v>5898</v>
      </c>
      <c r="CU104" s="146" t="s">
        <v>5898</v>
      </c>
      <c r="CV104" s="146" t="s">
        <v>5898</v>
      </c>
      <c r="CW104" s="146" t="s">
        <v>5898</v>
      </c>
      <c r="CX104" s="146" t="s">
        <v>5898</v>
      </c>
      <c r="CY104" s="146" t="s">
        <v>5898</v>
      </c>
      <c r="CZ104" s="146" t="s">
        <v>5898</v>
      </c>
      <c r="DA104" s="146" t="s">
        <v>5898</v>
      </c>
      <c r="DB104" s="146" t="s">
        <v>5898</v>
      </c>
      <c r="DC104" s="146" t="s">
        <v>5898</v>
      </c>
      <c r="DD104" s="146" t="s">
        <v>5898</v>
      </c>
      <c r="DE104" s="146" t="s">
        <v>5898</v>
      </c>
      <c r="DF104" s="146" t="s">
        <v>5898</v>
      </c>
      <c r="DG104" s="146" t="s">
        <v>5898</v>
      </c>
      <c r="DH104" s="146" t="s">
        <v>5898</v>
      </c>
      <c r="DI104" s="146" t="s">
        <v>5898</v>
      </c>
      <c r="DJ104" s="146" t="s">
        <v>5898</v>
      </c>
      <c r="DK104" s="146" t="s">
        <v>5898</v>
      </c>
      <c r="DL104" s="146" t="s">
        <v>5898</v>
      </c>
      <c r="DM104" s="146" t="s">
        <v>5898</v>
      </c>
      <c r="DN104" s="146" t="s">
        <v>5898</v>
      </c>
      <c r="DO104" s="146" t="s">
        <v>5898</v>
      </c>
      <c r="DP104" s="146" t="s">
        <v>5898</v>
      </c>
      <c r="DQ104" s="146" t="s">
        <v>5898</v>
      </c>
      <c r="DR104" s="146" t="s">
        <v>5898</v>
      </c>
      <c r="DS104" s="146" t="s">
        <v>5898</v>
      </c>
      <c r="DT104" s="146" t="s">
        <v>5898</v>
      </c>
      <c r="DU104" s="146" t="s">
        <v>5898</v>
      </c>
      <c r="DV104" s="146" t="s">
        <v>5898</v>
      </c>
      <c r="DW104" s="146" t="s">
        <v>5898</v>
      </c>
      <c r="DX104" s="146" t="s">
        <v>5898</v>
      </c>
      <c r="DY104" s="146" t="s">
        <v>5898</v>
      </c>
      <c r="DZ104" s="147" t="s">
        <v>5898</v>
      </c>
      <c r="EA104" s="131">
        <v>2.7867095391211148E-2</v>
      </c>
      <c r="EB104" s="135">
        <v>2.8089887640449437E-2</v>
      </c>
      <c r="EC104" s="135">
        <v>4.5840407470288627E-2</v>
      </c>
      <c r="ED104" s="135">
        <v>4.9340866290018839E-2</v>
      </c>
      <c r="EE104" s="135">
        <v>3.8768718801996678E-2</v>
      </c>
      <c r="EF104" s="135">
        <v>2.2732769044740024E-2</v>
      </c>
      <c r="EG104" s="135">
        <v>0</v>
      </c>
      <c r="EH104" s="135">
        <v>0</v>
      </c>
      <c r="EI104" s="135">
        <v>0</v>
      </c>
      <c r="EJ104" s="135">
        <v>0</v>
      </c>
      <c r="EK104" s="123">
        <v>2.7867095391211148E-2</v>
      </c>
      <c r="EL104" s="124">
        <v>0</v>
      </c>
      <c r="EM104" s="124">
        <v>0</v>
      </c>
      <c r="EN104" s="124">
        <v>0</v>
      </c>
      <c r="EO104" s="124">
        <v>2.8089887640449437E-2</v>
      </c>
      <c r="EP104" s="124">
        <v>0</v>
      </c>
      <c r="EQ104" s="124">
        <v>0</v>
      </c>
      <c r="ER104" s="124">
        <v>0</v>
      </c>
      <c r="ES104" s="124">
        <v>4.5840407470288627E-2</v>
      </c>
      <c r="ET104" s="124">
        <v>0</v>
      </c>
      <c r="EU104" s="124">
        <v>0</v>
      </c>
      <c r="EV104" s="124">
        <v>0</v>
      </c>
      <c r="EW104" s="124">
        <v>4.9340866290018839E-2</v>
      </c>
      <c r="EX104" s="124">
        <v>0</v>
      </c>
      <c r="EY104" s="124">
        <v>0</v>
      </c>
      <c r="EZ104" s="124">
        <v>0</v>
      </c>
      <c r="FA104" s="124">
        <v>3.8768718801996678E-2</v>
      </c>
      <c r="FB104" s="124">
        <v>0</v>
      </c>
      <c r="FC104" s="124">
        <v>0</v>
      </c>
      <c r="FD104" s="124">
        <v>0</v>
      </c>
      <c r="FE104" s="124">
        <v>2.2732769044740024E-2</v>
      </c>
      <c r="FF104" s="124">
        <v>0</v>
      </c>
      <c r="FG104" s="124">
        <v>0</v>
      </c>
      <c r="FH104" s="124">
        <v>0</v>
      </c>
      <c r="FI104" s="124">
        <v>0</v>
      </c>
      <c r="FJ104" s="124">
        <v>0</v>
      </c>
      <c r="FK104" s="124">
        <v>0</v>
      </c>
      <c r="FL104" s="124">
        <v>0</v>
      </c>
      <c r="FM104" s="124">
        <v>0</v>
      </c>
      <c r="FN104" s="124">
        <v>0</v>
      </c>
      <c r="FO104" s="124">
        <v>0</v>
      </c>
      <c r="FP104" s="124">
        <v>0</v>
      </c>
      <c r="FQ104" s="124">
        <v>0</v>
      </c>
      <c r="FR104" s="124">
        <v>0</v>
      </c>
      <c r="FS104" s="124">
        <v>0</v>
      </c>
      <c r="FT104" s="124">
        <v>0</v>
      </c>
      <c r="FU104" s="124">
        <v>0</v>
      </c>
      <c r="FV104" s="124">
        <v>0</v>
      </c>
      <c r="FW104" s="124">
        <v>0</v>
      </c>
      <c r="FX104" s="125">
        <v>0</v>
      </c>
      <c r="FY104" s="50" t="s">
        <v>5909</v>
      </c>
      <c r="FZ104" s="88" t="s">
        <v>5898</v>
      </c>
      <c r="GA104" s="88" t="s">
        <v>6596</v>
      </c>
      <c r="GB104" s="88" t="s">
        <v>5898</v>
      </c>
      <c r="GC104" s="88" t="s">
        <v>6266</v>
      </c>
      <c r="GD104" s="88" t="s">
        <v>5898</v>
      </c>
      <c r="GE104" s="88" t="s">
        <v>6470</v>
      </c>
      <c r="GF104" s="88" t="s">
        <v>5898</v>
      </c>
      <c r="GG104" s="88" t="s">
        <v>6224</v>
      </c>
      <c r="GH104" s="88" t="s">
        <v>5898</v>
      </c>
      <c r="GI104" s="88" t="s">
        <v>6651</v>
      </c>
      <c r="GJ104" s="88" t="s">
        <v>5898</v>
      </c>
      <c r="GK104" s="88" t="s">
        <v>6012</v>
      </c>
      <c r="GL104" s="88" t="s">
        <v>5898</v>
      </c>
      <c r="GM104" s="88" t="s">
        <v>6654</v>
      </c>
      <c r="GN104" s="88" t="s">
        <v>5898</v>
      </c>
      <c r="GO104" s="88" t="s">
        <v>6350</v>
      </c>
      <c r="GP104" s="88" t="s">
        <v>5898</v>
      </c>
      <c r="GQ104" s="88" t="s">
        <v>6632</v>
      </c>
      <c r="GR104" s="88" t="s">
        <v>5898</v>
      </c>
      <c r="GS104" s="88" t="s">
        <v>6117</v>
      </c>
      <c r="GT104" s="88" t="s">
        <v>5898</v>
      </c>
      <c r="GU104" s="88" t="s">
        <v>6393</v>
      </c>
      <c r="GV104" s="88" t="s">
        <v>5898</v>
      </c>
      <c r="GW104" s="88" t="s">
        <v>6351</v>
      </c>
      <c r="GX104" s="88" t="s">
        <v>5898</v>
      </c>
      <c r="GY104" s="88" t="s">
        <v>5898</v>
      </c>
      <c r="GZ104" s="88" t="s">
        <v>5898</v>
      </c>
      <c r="HA104" s="88" t="s">
        <v>5898</v>
      </c>
      <c r="HB104" s="88" t="s">
        <v>5898</v>
      </c>
      <c r="HC104" s="88" t="s">
        <v>5898</v>
      </c>
      <c r="HD104" s="88" t="s">
        <v>5898</v>
      </c>
      <c r="HE104" s="88" t="s">
        <v>5898</v>
      </c>
      <c r="HF104" s="88" t="s">
        <v>5898</v>
      </c>
      <c r="HG104" s="88" t="s">
        <v>5898</v>
      </c>
      <c r="HH104" s="88" t="s">
        <v>5898</v>
      </c>
      <c r="HI104" s="88" t="s">
        <v>5898</v>
      </c>
      <c r="HJ104" s="88" t="s">
        <v>5898</v>
      </c>
      <c r="HK104" s="88" t="s">
        <v>5898</v>
      </c>
      <c r="HL104" s="88" t="s">
        <v>5898</v>
      </c>
      <c r="HM104" s="89">
        <v>9.33</v>
      </c>
      <c r="HN104" s="90" t="s">
        <v>5898</v>
      </c>
      <c r="HO104" s="90">
        <v>10.74</v>
      </c>
      <c r="HP104" s="90" t="s">
        <v>5898</v>
      </c>
      <c r="HQ104" s="90">
        <v>8.9</v>
      </c>
      <c r="HR104" s="90" t="s">
        <v>5898</v>
      </c>
      <c r="HS104" s="90">
        <v>4.9400000000000004</v>
      </c>
      <c r="HT104" s="90" t="s">
        <v>5898</v>
      </c>
      <c r="HU104" s="90">
        <v>5.89</v>
      </c>
      <c r="HV104" s="90" t="s">
        <v>5898</v>
      </c>
      <c r="HW104" s="90">
        <v>5.15</v>
      </c>
      <c r="HX104" s="90" t="s">
        <v>5898</v>
      </c>
      <c r="HY104" s="90">
        <v>5.31</v>
      </c>
      <c r="HZ104" s="90" t="s">
        <v>5898</v>
      </c>
      <c r="IA104" s="90">
        <v>5.89</v>
      </c>
      <c r="IB104" s="90" t="s">
        <v>5898</v>
      </c>
      <c r="IC104" s="90">
        <v>6.01</v>
      </c>
      <c r="ID104" s="90" t="s">
        <v>5898</v>
      </c>
      <c r="IE104" s="90">
        <v>8.26</v>
      </c>
      <c r="IF104" s="90" t="s">
        <v>5898</v>
      </c>
      <c r="IG104" s="90">
        <v>8.27</v>
      </c>
      <c r="IH104" s="90" t="s">
        <v>5898</v>
      </c>
      <c r="II104" s="90">
        <v>7.18</v>
      </c>
      <c r="IJ104" s="90" t="s">
        <v>5898</v>
      </c>
      <c r="IK104" s="90" t="s">
        <v>5898</v>
      </c>
      <c r="IL104" s="90" t="s">
        <v>5898</v>
      </c>
      <c r="IM104" s="90" t="s">
        <v>5898</v>
      </c>
      <c r="IN104" s="90" t="s">
        <v>5898</v>
      </c>
      <c r="IO104" s="90" t="s">
        <v>5898</v>
      </c>
      <c r="IP104" s="90" t="s">
        <v>5898</v>
      </c>
      <c r="IQ104" s="90" t="s">
        <v>5898</v>
      </c>
      <c r="IR104" s="90" t="s">
        <v>5898</v>
      </c>
      <c r="IS104" s="90" t="s">
        <v>5898</v>
      </c>
      <c r="IT104" s="90" t="s">
        <v>5898</v>
      </c>
      <c r="IU104" s="90" t="s">
        <v>5898</v>
      </c>
      <c r="IV104" s="90" t="s">
        <v>5898</v>
      </c>
      <c r="IW104" s="90" t="s">
        <v>5898</v>
      </c>
      <c r="IX104" s="90" t="s">
        <v>5898</v>
      </c>
      <c r="IY104" s="90" t="s">
        <v>5898</v>
      </c>
      <c r="IZ104" s="103" t="s">
        <v>5898</v>
      </c>
      <c r="JA104" s="50">
        <v>0.26</v>
      </c>
      <c r="JB104" s="40" t="s">
        <v>5898</v>
      </c>
      <c r="JC104" s="40" t="s">
        <v>5898</v>
      </c>
      <c r="JD104" s="40" t="s">
        <v>5898</v>
      </c>
      <c r="JE104" s="40">
        <v>0.25</v>
      </c>
      <c r="JF104" s="40" t="s">
        <v>5898</v>
      </c>
      <c r="JG104" s="40" t="s">
        <v>5898</v>
      </c>
      <c r="JH104" s="40" t="s">
        <v>5898</v>
      </c>
      <c r="JI104" s="40">
        <v>0.27</v>
      </c>
      <c r="JJ104" s="40" t="s">
        <v>5898</v>
      </c>
      <c r="JK104" s="40" t="s">
        <v>5898</v>
      </c>
      <c r="JL104" s="40" t="s">
        <v>5898</v>
      </c>
      <c r="JM104" s="40">
        <v>0.26200000000000001</v>
      </c>
      <c r="JN104" s="40" t="s">
        <v>5898</v>
      </c>
      <c r="JO104" s="40">
        <v>0</v>
      </c>
      <c r="JP104" s="40" t="s">
        <v>5898</v>
      </c>
      <c r="JQ104" s="40">
        <v>0.23300000000000001</v>
      </c>
      <c r="JR104" s="40" t="s">
        <v>5898</v>
      </c>
      <c r="JS104" s="40" t="s">
        <v>5898</v>
      </c>
      <c r="JT104" s="40" t="s">
        <v>5898</v>
      </c>
      <c r="JU104" s="40">
        <v>0.188</v>
      </c>
      <c r="JV104" s="40" t="s">
        <v>5898</v>
      </c>
      <c r="JW104" s="40" t="s">
        <v>5898</v>
      </c>
      <c r="JX104" s="40" t="s">
        <v>5898</v>
      </c>
      <c r="JY104" s="40">
        <v>8.5000000000000006E-2</v>
      </c>
      <c r="JZ104" s="40" t="s">
        <v>5898</v>
      </c>
      <c r="KA104" s="40" t="s">
        <v>5898</v>
      </c>
      <c r="KB104" s="40" t="s">
        <v>5898</v>
      </c>
      <c r="KC104" s="40" t="s">
        <v>5898</v>
      </c>
      <c r="KD104" s="40" t="s">
        <v>5898</v>
      </c>
      <c r="KE104" s="40" t="s">
        <v>5898</v>
      </c>
      <c r="KF104" s="40" t="s">
        <v>5898</v>
      </c>
      <c r="KG104" s="40" t="s">
        <v>5898</v>
      </c>
      <c r="KH104" s="40" t="s">
        <v>5898</v>
      </c>
      <c r="KI104" s="40" t="s">
        <v>5898</v>
      </c>
      <c r="KJ104" s="40" t="s">
        <v>5898</v>
      </c>
      <c r="KK104" s="40" t="s">
        <v>5898</v>
      </c>
      <c r="KL104" s="40" t="s">
        <v>5898</v>
      </c>
      <c r="KM104" s="40" t="s">
        <v>5898</v>
      </c>
      <c r="KN104" s="40" t="s">
        <v>5898</v>
      </c>
    </row>
    <row r="105" spans="1:300" x14ac:dyDescent="0.15">
      <c r="A105" s="53">
        <f>'2015年报分红率'!T107</f>
        <v>102</v>
      </c>
      <c r="B105" s="40" t="str">
        <f>'2015年报分红率'!U107</f>
        <v>601211.SH</v>
      </c>
      <c r="C105" s="40" t="str">
        <f>'2015年报分红率'!V107</f>
        <v>国泰君安</v>
      </c>
      <c r="D105" s="40" t="str">
        <f>[1]!EM_S_IPO_LISTEDDATE(B105)</f>
        <v>2015-06-26</v>
      </c>
      <c r="E105" s="166">
        <v>9</v>
      </c>
      <c r="F105" s="56" t="s">
        <v>5898</v>
      </c>
      <c r="G105" s="56">
        <v>16.18</v>
      </c>
      <c r="H105" s="157" t="s">
        <v>5898</v>
      </c>
      <c r="I105" s="158">
        <v>2.0626999750746489E-2</v>
      </c>
      <c r="J105" s="159">
        <v>2.4787352249498802E-2</v>
      </c>
      <c r="K105" s="154">
        <v>1.647</v>
      </c>
      <c r="L105" s="155" t="s">
        <v>5898</v>
      </c>
      <c r="M105" s="155" t="s">
        <v>5898</v>
      </c>
      <c r="N105" s="155" t="s">
        <v>5898</v>
      </c>
      <c r="O105" s="155">
        <v>1.5389999999999999</v>
      </c>
      <c r="P105" s="155" t="s">
        <v>5898</v>
      </c>
      <c r="Q105" s="155" t="s">
        <v>5898</v>
      </c>
      <c r="R105" s="155" t="s">
        <v>5898</v>
      </c>
      <c r="S105" s="155">
        <v>1.2420000000000002</v>
      </c>
      <c r="T105" s="155" t="s">
        <v>5898</v>
      </c>
      <c r="U105" s="155" t="s">
        <v>5898</v>
      </c>
      <c r="V105" s="155" t="s">
        <v>5898</v>
      </c>
      <c r="W105" s="155">
        <v>1.026</v>
      </c>
      <c r="X105" s="155" t="s">
        <v>5898</v>
      </c>
      <c r="Y105" s="155">
        <v>0</v>
      </c>
      <c r="Z105" s="155" t="s">
        <v>5898</v>
      </c>
      <c r="AA105" s="155">
        <v>0.66600000000000004</v>
      </c>
      <c r="AB105" s="155" t="s">
        <v>5898</v>
      </c>
      <c r="AC105" s="155" t="s">
        <v>5898</v>
      </c>
      <c r="AD105" s="155" t="s">
        <v>5898</v>
      </c>
      <c r="AE105" s="155">
        <v>0.46</v>
      </c>
      <c r="AF105" s="155" t="s">
        <v>5898</v>
      </c>
      <c r="AG105" s="155" t="s">
        <v>5898</v>
      </c>
      <c r="AH105" s="155" t="s">
        <v>5898</v>
      </c>
      <c r="AI105" s="155">
        <v>0.5</v>
      </c>
      <c r="AJ105" s="155" t="s">
        <v>5898</v>
      </c>
      <c r="AK105" s="155" t="s">
        <v>5898</v>
      </c>
      <c r="AL105" s="155" t="s">
        <v>5898</v>
      </c>
      <c r="AM105" s="155">
        <v>0.45</v>
      </c>
      <c r="AN105" s="155" t="s">
        <v>5898</v>
      </c>
      <c r="AO105" s="155" t="s">
        <v>5898</v>
      </c>
      <c r="AP105" s="155" t="s">
        <v>5898</v>
      </c>
      <c r="AQ105" s="155">
        <v>0.32</v>
      </c>
      <c r="AR105" s="155" t="s">
        <v>5898</v>
      </c>
      <c r="AS105" s="155" t="s">
        <v>5898</v>
      </c>
      <c r="AT105" s="155" t="s">
        <v>5898</v>
      </c>
      <c r="AU105" s="155">
        <v>0.26</v>
      </c>
      <c r="AV105" s="155" t="s">
        <v>5898</v>
      </c>
      <c r="AW105" s="155" t="s">
        <v>5898</v>
      </c>
      <c r="AX105" s="140" t="s">
        <v>5898</v>
      </c>
      <c r="AY105" s="154">
        <v>2.7</v>
      </c>
      <c r="AZ105" s="155">
        <v>2.7</v>
      </c>
      <c r="BA105" s="155">
        <v>2.7</v>
      </c>
      <c r="BB105" s="155">
        <v>2.7</v>
      </c>
      <c r="BC105" s="155">
        <v>2.7</v>
      </c>
      <c r="BD105" s="155">
        <v>2.7</v>
      </c>
      <c r="BE105" s="155">
        <v>2.7</v>
      </c>
      <c r="BF105" s="155">
        <v>2.7</v>
      </c>
      <c r="BG105" s="155">
        <v>2.7</v>
      </c>
      <c r="BH105" s="155">
        <v>2.7</v>
      </c>
      <c r="BI105" s="155">
        <v>2.7</v>
      </c>
      <c r="BJ105" s="155">
        <v>2.7</v>
      </c>
      <c r="BK105" s="155">
        <v>1.8</v>
      </c>
      <c r="BL105" s="155">
        <v>1.8</v>
      </c>
      <c r="BM105" s="155">
        <v>1.8</v>
      </c>
      <c r="BN105" s="155">
        <v>1.8</v>
      </c>
      <c r="BO105" s="155">
        <v>1.8</v>
      </c>
      <c r="BP105" s="155">
        <v>1.8</v>
      </c>
      <c r="BQ105" s="155">
        <v>1.8</v>
      </c>
      <c r="BR105" s="155">
        <v>1.8</v>
      </c>
      <c r="BS105" s="155">
        <v>1</v>
      </c>
      <c r="BT105" s="155">
        <v>1</v>
      </c>
      <c r="BU105" s="155">
        <v>1</v>
      </c>
      <c r="BV105" s="155">
        <v>1</v>
      </c>
      <c r="BW105" s="155">
        <v>1</v>
      </c>
      <c r="BX105" s="155">
        <v>1</v>
      </c>
      <c r="BY105" s="155">
        <v>1</v>
      </c>
      <c r="BZ105" s="155">
        <v>1</v>
      </c>
      <c r="CA105" s="155">
        <v>1</v>
      </c>
      <c r="CB105" s="155">
        <v>1</v>
      </c>
      <c r="CC105" s="155">
        <v>1</v>
      </c>
      <c r="CD105" s="155">
        <v>1</v>
      </c>
      <c r="CE105" s="155">
        <v>1</v>
      </c>
      <c r="CF105" s="155">
        <v>1</v>
      </c>
      <c r="CG105" s="155">
        <v>1</v>
      </c>
      <c r="CH105" s="155">
        <v>1</v>
      </c>
      <c r="CI105" s="155">
        <v>1</v>
      </c>
      <c r="CJ105" s="155">
        <v>1</v>
      </c>
      <c r="CK105" s="155">
        <v>1</v>
      </c>
      <c r="CL105" s="156">
        <v>1</v>
      </c>
      <c r="CM105" s="145" t="s">
        <v>5898</v>
      </c>
      <c r="CN105" s="146" t="s">
        <v>5898</v>
      </c>
      <c r="CO105" s="146" t="s">
        <v>5898</v>
      </c>
      <c r="CP105" s="146" t="s">
        <v>5898</v>
      </c>
      <c r="CQ105" s="146" t="s">
        <v>5898</v>
      </c>
      <c r="CR105" s="146" t="s">
        <v>5898</v>
      </c>
      <c r="CS105" s="146" t="s">
        <v>5898</v>
      </c>
      <c r="CT105" s="146" t="s">
        <v>5898</v>
      </c>
      <c r="CU105" s="146" t="s">
        <v>5898</v>
      </c>
      <c r="CV105" s="146" t="s">
        <v>5898</v>
      </c>
      <c r="CW105" s="146" t="s">
        <v>5898</v>
      </c>
      <c r="CX105" s="146" t="s">
        <v>5898</v>
      </c>
      <c r="CY105" s="146">
        <v>0.5</v>
      </c>
      <c r="CZ105" s="146" t="s">
        <v>5898</v>
      </c>
      <c r="DA105" s="146" t="s">
        <v>5898</v>
      </c>
      <c r="DB105" s="146" t="s">
        <v>5898</v>
      </c>
      <c r="DC105" s="146" t="s">
        <v>5898</v>
      </c>
      <c r="DD105" s="146" t="s">
        <v>5898</v>
      </c>
      <c r="DE105" s="146" t="s">
        <v>5898</v>
      </c>
      <c r="DF105" s="146" t="s">
        <v>5898</v>
      </c>
      <c r="DG105" s="146">
        <v>0.8</v>
      </c>
      <c r="DH105" s="146" t="s">
        <v>5898</v>
      </c>
      <c r="DI105" s="146" t="s">
        <v>5898</v>
      </c>
      <c r="DJ105" s="146" t="s">
        <v>5898</v>
      </c>
      <c r="DK105" s="146" t="s">
        <v>5898</v>
      </c>
      <c r="DL105" s="146" t="s">
        <v>5898</v>
      </c>
      <c r="DM105" s="146" t="s">
        <v>5898</v>
      </c>
      <c r="DN105" s="146" t="s">
        <v>5898</v>
      </c>
      <c r="DO105" s="146" t="s">
        <v>5898</v>
      </c>
      <c r="DP105" s="146" t="s">
        <v>5898</v>
      </c>
      <c r="DQ105" s="146" t="s">
        <v>5898</v>
      </c>
      <c r="DR105" s="146" t="s">
        <v>5898</v>
      </c>
      <c r="DS105" s="146" t="s">
        <v>5898</v>
      </c>
      <c r="DT105" s="146" t="s">
        <v>5898</v>
      </c>
      <c r="DU105" s="146" t="s">
        <v>5898</v>
      </c>
      <c r="DV105" s="146" t="s">
        <v>5898</v>
      </c>
      <c r="DW105" s="146" t="s">
        <v>5898</v>
      </c>
      <c r="DX105" s="146" t="s">
        <v>5898</v>
      </c>
      <c r="DY105" s="146" t="s">
        <v>5898</v>
      </c>
      <c r="DZ105" s="147" t="s">
        <v>5898</v>
      </c>
      <c r="EA105" s="131">
        <v>3.5735207967193906E-2</v>
      </c>
      <c r="EB105" s="135">
        <v>3.4545454545454546E-2</v>
      </c>
      <c r="EC105" s="135">
        <v>4.5364891518737675E-2</v>
      </c>
      <c r="ED105" s="135">
        <v>3.4152186938286394E-2</v>
      </c>
      <c r="EE105" s="135">
        <v>2.9552715654952079E-2</v>
      </c>
      <c r="EF105" s="135">
        <v>1.9126819126819128E-2</v>
      </c>
      <c r="EG105" s="135">
        <v>1.2403870007442322E-2</v>
      </c>
      <c r="EH105" s="135">
        <v>3.082191780821918E-2</v>
      </c>
      <c r="EI105" s="135">
        <v>6.1704589278827613E-3</v>
      </c>
      <c r="EJ105" s="135">
        <v>0</v>
      </c>
      <c r="EK105" s="123">
        <v>3.5735207967193906E-2</v>
      </c>
      <c r="EL105" s="124">
        <v>0</v>
      </c>
      <c r="EM105" s="124">
        <v>0</v>
      </c>
      <c r="EN105" s="124">
        <v>0</v>
      </c>
      <c r="EO105" s="124">
        <v>3.4545454545454546E-2</v>
      </c>
      <c r="EP105" s="124">
        <v>0</v>
      </c>
      <c r="EQ105" s="124">
        <v>0</v>
      </c>
      <c r="ER105" s="124">
        <v>0</v>
      </c>
      <c r="ES105" s="124">
        <v>4.5364891518737675E-2</v>
      </c>
      <c r="ET105" s="124">
        <v>0</v>
      </c>
      <c r="EU105" s="124">
        <v>0</v>
      </c>
      <c r="EV105" s="124">
        <v>0</v>
      </c>
      <c r="EW105" s="124">
        <v>3.4152186938286394E-2</v>
      </c>
      <c r="EX105" s="124">
        <v>0</v>
      </c>
      <c r="EY105" s="124">
        <v>0</v>
      </c>
      <c r="EZ105" s="124">
        <v>0</v>
      </c>
      <c r="FA105" s="124">
        <v>2.9552715654952079E-2</v>
      </c>
      <c r="FB105" s="124">
        <v>0</v>
      </c>
      <c r="FC105" s="124">
        <v>0</v>
      </c>
      <c r="FD105" s="124">
        <v>0</v>
      </c>
      <c r="FE105" s="124">
        <v>1.9126819126819128E-2</v>
      </c>
      <c r="FF105" s="124">
        <v>0</v>
      </c>
      <c r="FG105" s="124">
        <v>0</v>
      </c>
      <c r="FH105" s="124">
        <v>0</v>
      </c>
      <c r="FI105" s="124">
        <v>1.2403870007442322E-2</v>
      </c>
      <c r="FJ105" s="124">
        <v>0</v>
      </c>
      <c r="FK105" s="124">
        <v>0</v>
      </c>
      <c r="FL105" s="124">
        <v>0</v>
      </c>
      <c r="FM105" s="124">
        <v>3.082191780821918E-2</v>
      </c>
      <c r="FN105" s="124">
        <v>0</v>
      </c>
      <c r="FO105" s="124">
        <v>0</v>
      </c>
      <c r="FP105" s="124">
        <v>0</v>
      </c>
      <c r="FQ105" s="124">
        <v>6.1704589278827613E-3</v>
      </c>
      <c r="FR105" s="124">
        <v>0</v>
      </c>
      <c r="FS105" s="124">
        <v>0</v>
      </c>
      <c r="FT105" s="124">
        <v>0</v>
      </c>
      <c r="FU105" s="124">
        <v>0</v>
      </c>
      <c r="FV105" s="124">
        <v>0</v>
      </c>
      <c r="FW105" s="124">
        <v>0</v>
      </c>
      <c r="FX105" s="125">
        <v>0</v>
      </c>
      <c r="FY105" s="50" t="s">
        <v>5953</v>
      </c>
      <c r="FZ105" s="88" t="s">
        <v>5898</v>
      </c>
      <c r="GA105" s="88" t="s">
        <v>6443</v>
      </c>
      <c r="GB105" s="88" t="s">
        <v>5898</v>
      </c>
      <c r="GC105" s="88" t="s">
        <v>6096</v>
      </c>
      <c r="GD105" s="88" t="s">
        <v>5898</v>
      </c>
      <c r="GE105" s="88" t="s">
        <v>6399</v>
      </c>
      <c r="GF105" s="88" t="s">
        <v>5898</v>
      </c>
      <c r="GG105" s="88" t="s">
        <v>6255</v>
      </c>
      <c r="GH105" s="88" t="s">
        <v>5898</v>
      </c>
      <c r="GI105" s="88" t="s">
        <v>6655</v>
      </c>
      <c r="GJ105" s="88" t="s">
        <v>5898</v>
      </c>
      <c r="GK105" s="88" t="s">
        <v>6103</v>
      </c>
      <c r="GL105" s="88" t="s">
        <v>5898</v>
      </c>
      <c r="GM105" s="88" t="s">
        <v>6391</v>
      </c>
      <c r="GN105" s="88" t="s">
        <v>5898</v>
      </c>
      <c r="GO105" s="88" t="s">
        <v>6182</v>
      </c>
      <c r="GP105" s="88" t="s">
        <v>5898</v>
      </c>
      <c r="GQ105" s="88" t="s">
        <v>6579</v>
      </c>
      <c r="GR105" s="88" t="s">
        <v>5898</v>
      </c>
      <c r="GS105" s="88" t="s">
        <v>6006</v>
      </c>
      <c r="GT105" s="88" t="s">
        <v>5898</v>
      </c>
      <c r="GU105" s="88" t="s">
        <v>6608</v>
      </c>
      <c r="GV105" s="88" t="s">
        <v>5898</v>
      </c>
      <c r="GW105" s="88" t="s">
        <v>6183</v>
      </c>
      <c r="GX105" s="88" t="s">
        <v>5898</v>
      </c>
      <c r="GY105" s="88" t="s">
        <v>6467</v>
      </c>
      <c r="GZ105" s="88" t="s">
        <v>5898</v>
      </c>
      <c r="HA105" s="88" t="s">
        <v>6180</v>
      </c>
      <c r="HB105" s="88" t="s">
        <v>5898</v>
      </c>
      <c r="HC105" s="88" t="s">
        <v>6548</v>
      </c>
      <c r="HD105" s="88" t="s">
        <v>5898</v>
      </c>
      <c r="HE105" s="88" t="s">
        <v>6291</v>
      </c>
      <c r="HF105" s="88" t="s">
        <v>5898</v>
      </c>
      <c r="HG105" s="88" t="s">
        <v>6617</v>
      </c>
      <c r="HH105" s="88" t="s">
        <v>5898</v>
      </c>
      <c r="HI105" s="88" t="s">
        <v>6121</v>
      </c>
      <c r="HJ105" s="88" t="s">
        <v>5898</v>
      </c>
      <c r="HK105" s="88" t="s">
        <v>5898</v>
      </c>
      <c r="HL105" s="88" t="s">
        <v>5898</v>
      </c>
      <c r="HM105" s="89">
        <v>17.07</v>
      </c>
      <c r="HN105" s="90" t="s">
        <v>5898</v>
      </c>
      <c r="HO105" s="90">
        <v>17.25</v>
      </c>
      <c r="HP105" s="90" t="s">
        <v>5898</v>
      </c>
      <c r="HQ105" s="90">
        <v>16.5</v>
      </c>
      <c r="HR105" s="90" t="s">
        <v>5898</v>
      </c>
      <c r="HS105" s="90">
        <v>10.029999999999999</v>
      </c>
      <c r="HT105" s="90" t="s">
        <v>5898</v>
      </c>
      <c r="HU105" s="90">
        <v>10.14</v>
      </c>
      <c r="HV105" s="90" t="s">
        <v>5898</v>
      </c>
      <c r="HW105" s="90">
        <v>14.77</v>
      </c>
      <c r="HX105" s="90" t="s">
        <v>5898</v>
      </c>
      <c r="HY105" s="90">
        <v>16.690000000000001</v>
      </c>
      <c r="HZ105" s="90" t="s">
        <v>5898</v>
      </c>
      <c r="IA105" s="90">
        <v>12.98</v>
      </c>
      <c r="IB105" s="90" t="s">
        <v>5898</v>
      </c>
      <c r="IC105" s="90">
        <v>12.52</v>
      </c>
      <c r="ID105" s="90" t="s">
        <v>5898</v>
      </c>
      <c r="IE105" s="90">
        <v>13.48</v>
      </c>
      <c r="IF105" s="90" t="s">
        <v>5898</v>
      </c>
      <c r="IG105" s="90">
        <v>24.05</v>
      </c>
      <c r="IH105" s="90" t="s">
        <v>5898</v>
      </c>
      <c r="II105" s="90">
        <v>23.03</v>
      </c>
      <c r="IJ105" s="90" t="s">
        <v>5898</v>
      </c>
      <c r="IK105" s="90">
        <v>40.31</v>
      </c>
      <c r="IL105" s="90" t="s">
        <v>5898</v>
      </c>
      <c r="IM105" s="90">
        <v>37.11</v>
      </c>
      <c r="IN105" s="90" t="s">
        <v>5898</v>
      </c>
      <c r="IO105" s="90">
        <v>14.6</v>
      </c>
      <c r="IP105" s="90" t="s">
        <v>5898</v>
      </c>
      <c r="IQ105" s="90">
        <v>25.47</v>
      </c>
      <c r="IR105" s="90" t="s">
        <v>5898</v>
      </c>
      <c r="IS105" s="90">
        <v>51.86</v>
      </c>
      <c r="IT105" s="90" t="s">
        <v>5898</v>
      </c>
      <c r="IU105" s="90">
        <v>35.090000000000003</v>
      </c>
      <c r="IV105" s="90" t="s">
        <v>5898</v>
      </c>
      <c r="IW105" s="90" t="s">
        <v>5898</v>
      </c>
      <c r="IX105" s="90" t="s">
        <v>5898</v>
      </c>
      <c r="IY105" s="90" t="s">
        <v>5898</v>
      </c>
      <c r="IZ105" s="103" t="s">
        <v>5898</v>
      </c>
      <c r="JA105" s="50">
        <v>0.61</v>
      </c>
      <c r="JB105" s="40" t="s">
        <v>5898</v>
      </c>
      <c r="JC105" s="40" t="s">
        <v>5898</v>
      </c>
      <c r="JD105" s="40" t="s">
        <v>5898</v>
      </c>
      <c r="JE105" s="40">
        <v>0.56999999999999995</v>
      </c>
      <c r="JF105" s="40" t="s">
        <v>5898</v>
      </c>
      <c r="JG105" s="40" t="s">
        <v>5898</v>
      </c>
      <c r="JH105" s="40" t="s">
        <v>5898</v>
      </c>
      <c r="JI105" s="40">
        <v>0.46</v>
      </c>
      <c r="JJ105" s="40" t="s">
        <v>5898</v>
      </c>
      <c r="JK105" s="40" t="s">
        <v>5898</v>
      </c>
      <c r="JL105" s="40" t="s">
        <v>5898</v>
      </c>
      <c r="JM105" s="40">
        <v>0.56999999999999995</v>
      </c>
      <c r="JN105" s="40" t="s">
        <v>5898</v>
      </c>
      <c r="JO105" s="40">
        <v>0</v>
      </c>
      <c r="JP105" s="40" t="s">
        <v>5898</v>
      </c>
      <c r="JQ105" s="40">
        <v>0.37</v>
      </c>
      <c r="JR105" s="40" t="s">
        <v>5898</v>
      </c>
      <c r="JS105" s="40" t="s">
        <v>5898</v>
      </c>
      <c r="JT105" s="40" t="s">
        <v>5898</v>
      </c>
      <c r="JU105" s="40">
        <v>0.46</v>
      </c>
      <c r="JV105" s="40" t="s">
        <v>5898</v>
      </c>
      <c r="JW105" s="40" t="s">
        <v>5898</v>
      </c>
      <c r="JX105" s="40" t="s">
        <v>5898</v>
      </c>
      <c r="JY105" s="40">
        <v>0.5</v>
      </c>
      <c r="JZ105" s="40" t="s">
        <v>5898</v>
      </c>
      <c r="KA105" s="40" t="s">
        <v>5898</v>
      </c>
      <c r="KB105" s="40" t="s">
        <v>5898</v>
      </c>
      <c r="KC105" s="40">
        <v>0.45</v>
      </c>
      <c r="KD105" s="40" t="s">
        <v>5898</v>
      </c>
      <c r="KE105" s="40" t="s">
        <v>5898</v>
      </c>
      <c r="KF105" s="40" t="s">
        <v>5898</v>
      </c>
      <c r="KG105" s="40">
        <v>0.32</v>
      </c>
      <c r="KH105" s="40" t="s">
        <v>5898</v>
      </c>
      <c r="KI105" s="40" t="s">
        <v>5898</v>
      </c>
      <c r="KJ105" s="40" t="s">
        <v>5898</v>
      </c>
      <c r="KK105" s="40">
        <v>0.26</v>
      </c>
      <c r="KL105" s="40" t="s">
        <v>5898</v>
      </c>
      <c r="KM105" s="40" t="s">
        <v>5898</v>
      </c>
      <c r="KN105" s="40" t="s">
        <v>5898</v>
      </c>
    </row>
    <row r="106" spans="1:300" x14ac:dyDescent="0.15">
      <c r="A106" s="53">
        <f>'2015年报分红率'!T108</f>
        <v>103</v>
      </c>
      <c r="B106" s="40" t="str">
        <f>'2015年报分红率'!U108</f>
        <v>601288.SH</v>
      </c>
      <c r="C106" s="40" t="str">
        <f>'2015年报分红率'!V108</f>
        <v>农业银行</v>
      </c>
      <c r="D106" s="40" t="str">
        <f>[1]!EM_S_IPO_LISTEDDATE(B106)</f>
        <v>2010-07-15</v>
      </c>
      <c r="E106" s="166">
        <v>1</v>
      </c>
      <c r="F106" s="56" t="s">
        <v>5898</v>
      </c>
      <c r="G106" s="56">
        <v>18.41</v>
      </c>
      <c r="H106" s="157" t="s">
        <v>5898</v>
      </c>
      <c r="I106" s="158">
        <v>3.3677349266702877E-2</v>
      </c>
      <c r="J106" s="159">
        <v>2.4669378087205721E-3</v>
      </c>
      <c r="K106" s="154">
        <v>0.52</v>
      </c>
      <c r="L106" s="155" t="s">
        <v>5898</v>
      </c>
      <c r="M106" s="155">
        <v>0.1</v>
      </c>
      <c r="N106" s="155" t="s">
        <v>5898</v>
      </c>
      <c r="O106" s="155" t="s">
        <v>5898</v>
      </c>
      <c r="P106" s="155" t="s">
        <v>5898</v>
      </c>
      <c r="Q106" s="155" t="s">
        <v>5898</v>
      </c>
      <c r="R106" s="155" t="s">
        <v>5898</v>
      </c>
      <c r="S106" s="155" t="s">
        <v>5898</v>
      </c>
      <c r="T106" s="155" t="s">
        <v>5898</v>
      </c>
      <c r="U106" s="155" t="s">
        <v>5898</v>
      </c>
      <c r="V106" s="155" t="s">
        <v>5898</v>
      </c>
      <c r="W106" s="155" t="s">
        <v>5898</v>
      </c>
      <c r="X106" s="155" t="s">
        <v>5898</v>
      </c>
      <c r="Y106" s="155" t="s">
        <v>5898</v>
      </c>
      <c r="Z106" s="155" t="s">
        <v>5898</v>
      </c>
      <c r="AA106" s="155" t="s">
        <v>5898</v>
      </c>
      <c r="AB106" s="155" t="s">
        <v>5898</v>
      </c>
      <c r="AC106" s="155" t="s">
        <v>5898</v>
      </c>
      <c r="AD106" s="155" t="s">
        <v>5898</v>
      </c>
      <c r="AE106" s="155" t="s">
        <v>5898</v>
      </c>
      <c r="AF106" s="155" t="s">
        <v>5898</v>
      </c>
      <c r="AG106" s="155" t="s">
        <v>5898</v>
      </c>
      <c r="AH106" s="155" t="s">
        <v>5898</v>
      </c>
      <c r="AI106" s="155" t="s">
        <v>5898</v>
      </c>
      <c r="AJ106" s="155" t="s">
        <v>5898</v>
      </c>
      <c r="AK106" s="155" t="s">
        <v>5898</v>
      </c>
      <c r="AL106" s="155" t="s">
        <v>5898</v>
      </c>
      <c r="AM106" s="155" t="s">
        <v>5898</v>
      </c>
      <c r="AN106" s="155" t="s">
        <v>5898</v>
      </c>
      <c r="AO106" s="155" t="s">
        <v>5898</v>
      </c>
      <c r="AP106" s="155" t="s">
        <v>5898</v>
      </c>
      <c r="AQ106" s="155" t="s">
        <v>5898</v>
      </c>
      <c r="AR106" s="155" t="s">
        <v>5898</v>
      </c>
      <c r="AS106" s="155" t="s">
        <v>5898</v>
      </c>
      <c r="AT106" s="155" t="s">
        <v>5898</v>
      </c>
      <c r="AU106" s="155" t="s">
        <v>5898</v>
      </c>
      <c r="AV106" s="155" t="s">
        <v>5898</v>
      </c>
      <c r="AW106" s="155" t="s">
        <v>5898</v>
      </c>
      <c r="AX106" s="140" t="s">
        <v>5898</v>
      </c>
      <c r="AY106" s="154">
        <v>1</v>
      </c>
      <c r="AZ106" s="155">
        <v>1</v>
      </c>
      <c r="BA106" s="155">
        <v>1</v>
      </c>
      <c r="BB106" s="155">
        <v>1</v>
      </c>
      <c r="BC106" s="155">
        <v>1</v>
      </c>
      <c r="BD106" s="155">
        <v>1</v>
      </c>
      <c r="BE106" s="155">
        <v>1</v>
      </c>
      <c r="BF106" s="155">
        <v>1</v>
      </c>
      <c r="BG106" s="155">
        <v>1</v>
      </c>
      <c r="BH106" s="155">
        <v>1</v>
      </c>
      <c r="BI106" s="155">
        <v>1</v>
      </c>
      <c r="BJ106" s="155">
        <v>1</v>
      </c>
      <c r="BK106" s="155">
        <v>1</v>
      </c>
      <c r="BL106" s="155">
        <v>1</v>
      </c>
      <c r="BM106" s="155">
        <v>1</v>
      </c>
      <c r="BN106" s="155">
        <v>1</v>
      </c>
      <c r="BO106" s="155">
        <v>1</v>
      </c>
      <c r="BP106" s="155">
        <v>1</v>
      </c>
      <c r="BQ106" s="155">
        <v>1</v>
      </c>
      <c r="BR106" s="155">
        <v>1</v>
      </c>
      <c r="BS106" s="155">
        <v>1</v>
      </c>
      <c r="BT106" s="155">
        <v>1</v>
      </c>
      <c r="BU106" s="155">
        <v>1</v>
      </c>
      <c r="BV106" s="155">
        <v>1</v>
      </c>
      <c r="BW106" s="155">
        <v>1</v>
      </c>
      <c r="BX106" s="155">
        <v>1</v>
      </c>
      <c r="BY106" s="155">
        <v>1</v>
      </c>
      <c r="BZ106" s="155">
        <v>1</v>
      </c>
      <c r="CA106" s="155">
        <v>1</v>
      </c>
      <c r="CB106" s="155">
        <v>1</v>
      </c>
      <c r="CC106" s="155">
        <v>1</v>
      </c>
      <c r="CD106" s="155">
        <v>1</v>
      </c>
      <c r="CE106" s="155">
        <v>1</v>
      </c>
      <c r="CF106" s="155">
        <v>1</v>
      </c>
      <c r="CG106" s="155">
        <v>1</v>
      </c>
      <c r="CH106" s="155">
        <v>1</v>
      </c>
      <c r="CI106" s="155">
        <v>1</v>
      </c>
      <c r="CJ106" s="155">
        <v>1</v>
      </c>
      <c r="CK106" s="155">
        <v>1</v>
      </c>
      <c r="CL106" s="156">
        <v>1</v>
      </c>
      <c r="CM106" s="145" t="s">
        <v>5898</v>
      </c>
      <c r="CN106" s="146" t="s">
        <v>5898</v>
      </c>
      <c r="CO106" s="146" t="s">
        <v>5898</v>
      </c>
      <c r="CP106" s="146" t="s">
        <v>5898</v>
      </c>
      <c r="CQ106" s="146" t="s">
        <v>5898</v>
      </c>
      <c r="CR106" s="146" t="s">
        <v>5898</v>
      </c>
      <c r="CS106" s="146" t="s">
        <v>5898</v>
      </c>
      <c r="CT106" s="146" t="s">
        <v>5898</v>
      </c>
      <c r="CU106" s="146" t="s">
        <v>5898</v>
      </c>
      <c r="CV106" s="146" t="s">
        <v>5898</v>
      </c>
      <c r="CW106" s="146" t="s">
        <v>5898</v>
      </c>
      <c r="CX106" s="146" t="s">
        <v>5898</v>
      </c>
      <c r="CY106" s="146" t="s">
        <v>5898</v>
      </c>
      <c r="CZ106" s="146" t="s">
        <v>5898</v>
      </c>
      <c r="DA106" s="146" t="s">
        <v>5898</v>
      </c>
      <c r="DB106" s="146" t="s">
        <v>5898</v>
      </c>
      <c r="DC106" s="146" t="s">
        <v>5898</v>
      </c>
      <c r="DD106" s="146" t="s">
        <v>5898</v>
      </c>
      <c r="DE106" s="146" t="s">
        <v>5898</v>
      </c>
      <c r="DF106" s="146" t="s">
        <v>5898</v>
      </c>
      <c r="DG106" s="146" t="s">
        <v>5898</v>
      </c>
      <c r="DH106" s="146" t="s">
        <v>5898</v>
      </c>
      <c r="DI106" s="146" t="s">
        <v>5898</v>
      </c>
      <c r="DJ106" s="146" t="s">
        <v>5898</v>
      </c>
      <c r="DK106" s="146" t="s">
        <v>5898</v>
      </c>
      <c r="DL106" s="146" t="s">
        <v>5898</v>
      </c>
      <c r="DM106" s="146" t="s">
        <v>5898</v>
      </c>
      <c r="DN106" s="146" t="s">
        <v>5898</v>
      </c>
      <c r="DO106" s="146" t="s">
        <v>5898</v>
      </c>
      <c r="DP106" s="146" t="s">
        <v>5898</v>
      </c>
      <c r="DQ106" s="146" t="s">
        <v>5898</v>
      </c>
      <c r="DR106" s="146" t="s">
        <v>5898</v>
      </c>
      <c r="DS106" s="146" t="s">
        <v>5898</v>
      </c>
      <c r="DT106" s="146" t="s">
        <v>5898</v>
      </c>
      <c r="DU106" s="146" t="s">
        <v>5898</v>
      </c>
      <c r="DV106" s="146" t="s">
        <v>5898</v>
      </c>
      <c r="DW106" s="146" t="s">
        <v>5898</v>
      </c>
      <c r="DX106" s="146" t="s">
        <v>5898</v>
      </c>
      <c r="DY106" s="146" t="s">
        <v>5898</v>
      </c>
      <c r="DZ106" s="147" t="s">
        <v>5898</v>
      </c>
      <c r="EA106" s="131">
        <v>2.4669378087205721E-2</v>
      </c>
      <c r="EB106" s="135">
        <v>0</v>
      </c>
      <c r="EC106" s="135">
        <v>0</v>
      </c>
      <c r="ED106" s="135">
        <v>0</v>
      </c>
      <c r="EE106" s="135">
        <v>0</v>
      </c>
      <c r="EF106" s="135">
        <v>0</v>
      </c>
      <c r="EG106" s="135">
        <v>0</v>
      </c>
      <c r="EH106" s="135">
        <v>0</v>
      </c>
      <c r="EI106" s="135">
        <v>0</v>
      </c>
      <c r="EJ106" s="135">
        <v>0</v>
      </c>
      <c r="EK106" s="123">
        <v>2.175732217573222E-2</v>
      </c>
      <c r="EL106" s="124">
        <v>0</v>
      </c>
      <c r="EM106" s="124">
        <v>2.9120559114735002E-3</v>
      </c>
      <c r="EN106" s="124">
        <v>0</v>
      </c>
      <c r="EO106" s="124">
        <v>0</v>
      </c>
      <c r="EP106" s="124">
        <v>0</v>
      </c>
      <c r="EQ106" s="124">
        <v>0</v>
      </c>
      <c r="ER106" s="124">
        <v>0</v>
      </c>
      <c r="ES106" s="124">
        <v>0</v>
      </c>
      <c r="ET106" s="124">
        <v>0</v>
      </c>
      <c r="EU106" s="124">
        <v>0</v>
      </c>
      <c r="EV106" s="124">
        <v>0</v>
      </c>
      <c r="EW106" s="124">
        <v>0</v>
      </c>
      <c r="EX106" s="124">
        <v>0</v>
      </c>
      <c r="EY106" s="124">
        <v>0</v>
      </c>
      <c r="EZ106" s="124">
        <v>0</v>
      </c>
      <c r="FA106" s="124">
        <v>0</v>
      </c>
      <c r="FB106" s="124">
        <v>0</v>
      </c>
      <c r="FC106" s="124">
        <v>0</v>
      </c>
      <c r="FD106" s="124">
        <v>0</v>
      </c>
      <c r="FE106" s="124">
        <v>0</v>
      </c>
      <c r="FF106" s="124">
        <v>0</v>
      </c>
      <c r="FG106" s="124">
        <v>0</v>
      </c>
      <c r="FH106" s="124">
        <v>0</v>
      </c>
      <c r="FI106" s="124">
        <v>0</v>
      </c>
      <c r="FJ106" s="124">
        <v>0</v>
      </c>
      <c r="FK106" s="124">
        <v>0</v>
      </c>
      <c r="FL106" s="124">
        <v>0</v>
      </c>
      <c r="FM106" s="124">
        <v>0</v>
      </c>
      <c r="FN106" s="124">
        <v>0</v>
      </c>
      <c r="FO106" s="124">
        <v>0</v>
      </c>
      <c r="FP106" s="124">
        <v>0</v>
      </c>
      <c r="FQ106" s="124">
        <v>0</v>
      </c>
      <c r="FR106" s="124">
        <v>0</v>
      </c>
      <c r="FS106" s="124">
        <v>0</v>
      </c>
      <c r="FT106" s="124">
        <v>0</v>
      </c>
      <c r="FU106" s="124">
        <v>0</v>
      </c>
      <c r="FV106" s="124">
        <v>0</v>
      </c>
      <c r="FW106" s="124">
        <v>0</v>
      </c>
      <c r="FX106" s="125">
        <v>0</v>
      </c>
      <c r="FY106" s="50" t="s">
        <v>5914</v>
      </c>
      <c r="FZ106" s="88" t="s">
        <v>5898</v>
      </c>
      <c r="GA106" s="88" t="s">
        <v>6562</v>
      </c>
      <c r="GB106" s="88" t="s">
        <v>5898</v>
      </c>
      <c r="GC106" s="88" t="s">
        <v>5898</v>
      </c>
      <c r="GD106" s="88" t="s">
        <v>5898</v>
      </c>
      <c r="GE106" s="88" t="s">
        <v>5898</v>
      </c>
      <c r="GF106" s="88" t="s">
        <v>5898</v>
      </c>
      <c r="GG106" s="88" t="s">
        <v>5898</v>
      </c>
      <c r="GH106" s="88" t="s">
        <v>5898</v>
      </c>
      <c r="GI106" s="88" t="s">
        <v>5898</v>
      </c>
      <c r="GJ106" s="88" t="s">
        <v>5898</v>
      </c>
      <c r="GK106" s="88" t="s">
        <v>5898</v>
      </c>
      <c r="GL106" s="88" t="s">
        <v>5898</v>
      </c>
      <c r="GM106" s="88" t="s">
        <v>5898</v>
      </c>
      <c r="GN106" s="88" t="s">
        <v>5898</v>
      </c>
      <c r="GO106" s="88" t="s">
        <v>5898</v>
      </c>
      <c r="GP106" s="88" t="s">
        <v>5898</v>
      </c>
      <c r="GQ106" s="88" t="s">
        <v>5898</v>
      </c>
      <c r="GR106" s="88" t="s">
        <v>5898</v>
      </c>
      <c r="GS106" s="88" t="s">
        <v>5898</v>
      </c>
      <c r="GT106" s="88" t="s">
        <v>5898</v>
      </c>
      <c r="GU106" s="88" t="s">
        <v>5898</v>
      </c>
      <c r="GV106" s="88" t="s">
        <v>5898</v>
      </c>
      <c r="GW106" s="88" t="s">
        <v>5898</v>
      </c>
      <c r="GX106" s="88" t="s">
        <v>5898</v>
      </c>
      <c r="GY106" s="88" t="s">
        <v>5898</v>
      </c>
      <c r="GZ106" s="88" t="s">
        <v>5898</v>
      </c>
      <c r="HA106" s="88" t="s">
        <v>5898</v>
      </c>
      <c r="HB106" s="88" t="s">
        <v>5898</v>
      </c>
      <c r="HC106" s="88" t="s">
        <v>5898</v>
      </c>
      <c r="HD106" s="88" t="s">
        <v>5898</v>
      </c>
      <c r="HE106" s="88" t="s">
        <v>5898</v>
      </c>
      <c r="HF106" s="88" t="s">
        <v>5898</v>
      </c>
      <c r="HG106" s="88" t="s">
        <v>5898</v>
      </c>
      <c r="HH106" s="88" t="s">
        <v>5898</v>
      </c>
      <c r="HI106" s="88" t="s">
        <v>5898</v>
      </c>
      <c r="HJ106" s="88" t="s">
        <v>5898</v>
      </c>
      <c r="HK106" s="88" t="s">
        <v>5898</v>
      </c>
      <c r="HL106" s="88" t="s">
        <v>5898</v>
      </c>
      <c r="HM106" s="89">
        <v>23.9</v>
      </c>
      <c r="HN106" s="90" t="s">
        <v>5898</v>
      </c>
      <c r="HO106" s="90">
        <v>34.340000000000003</v>
      </c>
      <c r="HP106" s="90" t="s">
        <v>5898</v>
      </c>
      <c r="HQ106" s="90" t="s">
        <v>5898</v>
      </c>
      <c r="HR106" s="90" t="s">
        <v>5898</v>
      </c>
      <c r="HS106" s="90" t="s">
        <v>5898</v>
      </c>
      <c r="HT106" s="90" t="s">
        <v>5898</v>
      </c>
      <c r="HU106" s="90" t="s">
        <v>5898</v>
      </c>
      <c r="HV106" s="90" t="s">
        <v>5898</v>
      </c>
      <c r="HW106" s="90" t="s">
        <v>5898</v>
      </c>
      <c r="HX106" s="90" t="s">
        <v>5898</v>
      </c>
      <c r="HY106" s="90" t="s">
        <v>5898</v>
      </c>
      <c r="HZ106" s="90" t="s">
        <v>5898</v>
      </c>
      <c r="IA106" s="90" t="s">
        <v>5898</v>
      </c>
      <c r="IB106" s="90" t="s">
        <v>5898</v>
      </c>
      <c r="IC106" s="90" t="s">
        <v>5898</v>
      </c>
      <c r="ID106" s="90" t="s">
        <v>5898</v>
      </c>
      <c r="IE106" s="90" t="s">
        <v>5898</v>
      </c>
      <c r="IF106" s="90" t="s">
        <v>5898</v>
      </c>
      <c r="IG106" s="90" t="s">
        <v>5898</v>
      </c>
      <c r="IH106" s="90" t="s">
        <v>5898</v>
      </c>
      <c r="II106" s="90" t="s">
        <v>5898</v>
      </c>
      <c r="IJ106" s="90" t="s">
        <v>5898</v>
      </c>
      <c r="IK106" s="90" t="s">
        <v>5898</v>
      </c>
      <c r="IL106" s="90" t="s">
        <v>5898</v>
      </c>
      <c r="IM106" s="90" t="s">
        <v>5898</v>
      </c>
      <c r="IN106" s="90" t="s">
        <v>5898</v>
      </c>
      <c r="IO106" s="90" t="s">
        <v>5898</v>
      </c>
      <c r="IP106" s="90" t="s">
        <v>5898</v>
      </c>
      <c r="IQ106" s="90" t="s">
        <v>5898</v>
      </c>
      <c r="IR106" s="90" t="s">
        <v>5898</v>
      </c>
      <c r="IS106" s="90" t="s">
        <v>5898</v>
      </c>
      <c r="IT106" s="90" t="s">
        <v>5898</v>
      </c>
      <c r="IU106" s="90" t="s">
        <v>5898</v>
      </c>
      <c r="IV106" s="90" t="s">
        <v>5898</v>
      </c>
      <c r="IW106" s="90" t="s">
        <v>5898</v>
      </c>
      <c r="IX106" s="90" t="s">
        <v>5898</v>
      </c>
      <c r="IY106" s="90" t="s">
        <v>5898</v>
      </c>
      <c r="IZ106" s="103" t="s">
        <v>5898</v>
      </c>
      <c r="JA106" s="50">
        <v>0.52</v>
      </c>
      <c r="JB106" s="40" t="s">
        <v>5898</v>
      </c>
      <c r="JC106" s="40">
        <v>0.1</v>
      </c>
      <c r="JD106" s="40" t="s">
        <v>5898</v>
      </c>
      <c r="JE106" s="40" t="s">
        <v>5898</v>
      </c>
      <c r="JF106" s="40" t="s">
        <v>5898</v>
      </c>
      <c r="JG106" s="40" t="s">
        <v>5898</v>
      </c>
      <c r="JH106" s="40" t="s">
        <v>5898</v>
      </c>
      <c r="JI106" s="40" t="s">
        <v>5898</v>
      </c>
      <c r="JJ106" s="40" t="s">
        <v>5898</v>
      </c>
      <c r="JK106" s="40" t="s">
        <v>5898</v>
      </c>
      <c r="JL106" s="40" t="s">
        <v>5898</v>
      </c>
      <c r="JM106" s="40" t="s">
        <v>5898</v>
      </c>
      <c r="JN106" s="40" t="s">
        <v>5898</v>
      </c>
      <c r="JO106" s="40" t="s">
        <v>5898</v>
      </c>
      <c r="JP106" s="40" t="s">
        <v>5898</v>
      </c>
      <c r="JQ106" s="40" t="s">
        <v>5898</v>
      </c>
      <c r="JR106" s="40" t="s">
        <v>5898</v>
      </c>
      <c r="JS106" s="40" t="s">
        <v>5898</v>
      </c>
      <c r="JT106" s="40" t="s">
        <v>5898</v>
      </c>
      <c r="JU106" s="40" t="s">
        <v>5898</v>
      </c>
      <c r="JV106" s="40" t="s">
        <v>5898</v>
      </c>
      <c r="JW106" s="40" t="s">
        <v>5898</v>
      </c>
      <c r="JX106" s="40" t="s">
        <v>5898</v>
      </c>
      <c r="JY106" s="40" t="s">
        <v>5898</v>
      </c>
      <c r="JZ106" s="40" t="s">
        <v>5898</v>
      </c>
      <c r="KA106" s="40" t="s">
        <v>5898</v>
      </c>
      <c r="KB106" s="40" t="s">
        <v>5898</v>
      </c>
      <c r="KC106" s="40" t="s">
        <v>5898</v>
      </c>
      <c r="KD106" s="40" t="s">
        <v>5898</v>
      </c>
      <c r="KE106" s="40" t="s">
        <v>5898</v>
      </c>
      <c r="KF106" s="40" t="s">
        <v>5898</v>
      </c>
      <c r="KG106" s="40" t="s">
        <v>5898</v>
      </c>
      <c r="KH106" s="40" t="s">
        <v>5898</v>
      </c>
      <c r="KI106" s="40" t="s">
        <v>5898</v>
      </c>
      <c r="KJ106" s="40" t="s">
        <v>5898</v>
      </c>
      <c r="KK106" s="40" t="s">
        <v>5898</v>
      </c>
      <c r="KL106" s="40" t="s">
        <v>5898</v>
      </c>
      <c r="KM106" s="40" t="s">
        <v>5898</v>
      </c>
      <c r="KN106" s="40" t="s">
        <v>5898</v>
      </c>
    </row>
    <row r="107" spans="1:300" x14ac:dyDescent="0.15">
      <c r="A107" s="53">
        <f>'2015年报分红率'!T109</f>
        <v>104</v>
      </c>
      <c r="B107" s="40" t="str">
        <f>'2015年报分红率'!U109</f>
        <v>601328.SH</v>
      </c>
      <c r="C107" s="40" t="str">
        <f>'2015年报分红率'!V109</f>
        <v>交通银行</v>
      </c>
      <c r="D107" s="40" t="str">
        <f>[1]!EM_S_IPO_LISTEDDATE(B107)</f>
        <v>2007-05-15</v>
      </c>
      <c r="E107" s="166">
        <v>6</v>
      </c>
      <c r="F107" s="56" t="s">
        <v>5898</v>
      </c>
      <c r="G107" s="56">
        <v>3.21</v>
      </c>
      <c r="H107" s="157" t="s">
        <v>5898</v>
      </c>
      <c r="I107" s="158">
        <v>5.122533748701974E-2</v>
      </c>
      <c r="J107" s="159">
        <v>2.9830138895744228E-2</v>
      </c>
      <c r="K107" s="154">
        <v>0.1668</v>
      </c>
      <c r="L107" s="155" t="s">
        <v>5898</v>
      </c>
      <c r="M107" s="155" t="s">
        <v>5898</v>
      </c>
      <c r="N107" s="155" t="s">
        <v>5898</v>
      </c>
      <c r="O107" s="155">
        <v>0.182</v>
      </c>
      <c r="P107" s="155" t="s">
        <v>5898</v>
      </c>
      <c r="Q107" s="155" t="s">
        <v>5898</v>
      </c>
      <c r="R107" s="155" t="s">
        <v>5898</v>
      </c>
      <c r="S107" s="155">
        <v>0.17699999999999999</v>
      </c>
      <c r="T107" s="155" t="s">
        <v>5898</v>
      </c>
      <c r="U107" s="155" t="s">
        <v>5898</v>
      </c>
      <c r="V107" s="155" t="s">
        <v>5898</v>
      </c>
      <c r="W107" s="155">
        <v>0.1565</v>
      </c>
      <c r="X107" s="155" t="s">
        <v>5898</v>
      </c>
      <c r="Y107" s="155" t="s">
        <v>5898</v>
      </c>
      <c r="Z107" s="155" t="s">
        <v>5898</v>
      </c>
      <c r="AA107" s="155">
        <v>0.13150000000000001</v>
      </c>
      <c r="AB107" s="155" t="s">
        <v>5898</v>
      </c>
      <c r="AC107" s="155" t="s">
        <v>5898</v>
      </c>
      <c r="AD107" s="155" t="s">
        <v>5898</v>
      </c>
      <c r="AE107" s="155">
        <v>5.3999999999999999E-2</v>
      </c>
      <c r="AF107" s="155" t="s">
        <v>5898</v>
      </c>
      <c r="AG107" s="155">
        <v>0.1188</v>
      </c>
      <c r="AH107" s="155" t="s">
        <v>5898</v>
      </c>
      <c r="AI107" s="155" t="s">
        <v>5898</v>
      </c>
      <c r="AJ107" s="155" t="s">
        <v>5898</v>
      </c>
      <c r="AK107" s="155" t="s">
        <v>5898</v>
      </c>
      <c r="AL107" s="155" t="s">
        <v>5898</v>
      </c>
      <c r="AM107" s="155" t="s">
        <v>5898</v>
      </c>
      <c r="AN107" s="155" t="s">
        <v>5898</v>
      </c>
      <c r="AO107" s="155" t="s">
        <v>5898</v>
      </c>
      <c r="AP107" s="155" t="s">
        <v>5898</v>
      </c>
      <c r="AQ107" s="155" t="s">
        <v>5898</v>
      </c>
      <c r="AR107" s="155" t="s">
        <v>5898</v>
      </c>
      <c r="AS107" s="155" t="s">
        <v>5898</v>
      </c>
      <c r="AT107" s="155" t="s">
        <v>5898</v>
      </c>
      <c r="AU107" s="155" t="s">
        <v>5898</v>
      </c>
      <c r="AV107" s="155" t="s">
        <v>5898</v>
      </c>
      <c r="AW107" s="155" t="s">
        <v>5898</v>
      </c>
      <c r="AX107" s="140" t="s">
        <v>5898</v>
      </c>
      <c r="AY107" s="154">
        <v>1</v>
      </c>
      <c r="AZ107" s="155">
        <v>1</v>
      </c>
      <c r="BA107" s="155">
        <v>1</v>
      </c>
      <c r="BB107" s="155">
        <v>1</v>
      </c>
      <c r="BC107" s="155">
        <v>1</v>
      </c>
      <c r="BD107" s="155">
        <v>1</v>
      </c>
      <c r="BE107" s="155">
        <v>1</v>
      </c>
      <c r="BF107" s="155">
        <v>1</v>
      </c>
      <c r="BG107" s="155">
        <v>1</v>
      </c>
      <c r="BH107" s="155">
        <v>1</v>
      </c>
      <c r="BI107" s="155">
        <v>1</v>
      </c>
      <c r="BJ107" s="155">
        <v>1</v>
      </c>
      <c r="BK107" s="155">
        <v>1</v>
      </c>
      <c r="BL107" s="155">
        <v>1</v>
      </c>
      <c r="BM107" s="155">
        <v>1</v>
      </c>
      <c r="BN107" s="155">
        <v>1</v>
      </c>
      <c r="BO107" s="155">
        <v>1</v>
      </c>
      <c r="BP107" s="155">
        <v>1</v>
      </c>
      <c r="BQ107" s="155">
        <v>1</v>
      </c>
      <c r="BR107" s="155">
        <v>1</v>
      </c>
      <c r="BS107" s="155">
        <v>1</v>
      </c>
      <c r="BT107" s="155">
        <v>1</v>
      </c>
      <c r="BU107" s="155">
        <v>1</v>
      </c>
      <c r="BV107" s="155">
        <v>1</v>
      </c>
      <c r="BW107" s="155">
        <v>1</v>
      </c>
      <c r="BX107" s="155">
        <v>1</v>
      </c>
      <c r="BY107" s="155">
        <v>1</v>
      </c>
      <c r="BZ107" s="155">
        <v>1</v>
      </c>
      <c r="CA107" s="155">
        <v>1</v>
      </c>
      <c r="CB107" s="155">
        <v>1</v>
      </c>
      <c r="CC107" s="155">
        <v>1</v>
      </c>
      <c r="CD107" s="155">
        <v>1</v>
      </c>
      <c r="CE107" s="155">
        <v>1</v>
      </c>
      <c r="CF107" s="155">
        <v>1</v>
      </c>
      <c r="CG107" s="155">
        <v>1</v>
      </c>
      <c r="CH107" s="155">
        <v>1</v>
      </c>
      <c r="CI107" s="155">
        <v>1</v>
      </c>
      <c r="CJ107" s="155">
        <v>1</v>
      </c>
      <c r="CK107" s="155">
        <v>1</v>
      </c>
      <c r="CL107" s="156">
        <v>1</v>
      </c>
      <c r="CM107" s="145" t="s">
        <v>5898</v>
      </c>
      <c r="CN107" s="146" t="s">
        <v>5898</v>
      </c>
      <c r="CO107" s="146" t="s">
        <v>5898</v>
      </c>
      <c r="CP107" s="146" t="s">
        <v>5898</v>
      </c>
      <c r="CQ107" s="146" t="s">
        <v>5898</v>
      </c>
      <c r="CR107" s="146" t="s">
        <v>5898</v>
      </c>
      <c r="CS107" s="146" t="s">
        <v>5898</v>
      </c>
      <c r="CT107" s="146" t="s">
        <v>5898</v>
      </c>
      <c r="CU107" s="146" t="s">
        <v>5898</v>
      </c>
      <c r="CV107" s="146" t="s">
        <v>5898</v>
      </c>
      <c r="CW107" s="146" t="s">
        <v>5898</v>
      </c>
      <c r="CX107" s="146" t="s">
        <v>5898</v>
      </c>
      <c r="CY107" s="146" t="s">
        <v>5898</v>
      </c>
      <c r="CZ107" s="146" t="s">
        <v>5898</v>
      </c>
      <c r="DA107" s="146" t="s">
        <v>5898</v>
      </c>
      <c r="DB107" s="146" t="s">
        <v>5898</v>
      </c>
      <c r="DC107" s="146" t="s">
        <v>5898</v>
      </c>
      <c r="DD107" s="146" t="s">
        <v>5898</v>
      </c>
      <c r="DE107" s="146" t="s">
        <v>5898</v>
      </c>
      <c r="DF107" s="146" t="s">
        <v>5898</v>
      </c>
      <c r="DG107" s="146" t="s">
        <v>5898</v>
      </c>
      <c r="DH107" s="146" t="s">
        <v>5898</v>
      </c>
      <c r="DI107" s="146" t="s">
        <v>5898</v>
      </c>
      <c r="DJ107" s="146" t="s">
        <v>5898</v>
      </c>
      <c r="DK107" s="146" t="s">
        <v>5898</v>
      </c>
      <c r="DL107" s="146" t="s">
        <v>5898</v>
      </c>
      <c r="DM107" s="146" t="s">
        <v>5898</v>
      </c>
      <c r="DN107" s="146" t="s">
        <v>5898</v>
      </c>
      <c r="DO107" s="146" t="s">
        <v>5898</v>
      </c>
      <c r="DP107" s="146" t="s">
        <v>5898</v>
      </c>
      <c r="DQ107" s="146" t="s">
        <v>5898</v>
      </c>
      <c r="DR107" s="146" t="s">
        <v>5898</v>
      </c>
      <c r="DS107" s="146" t="s">
        <v>5898</v>
      </c>
      <c r="DT107" s="146" t="s">
        <v>5898</v>
      </c>
      <c r="DU107" s="146" t="s">
        <v>5898</v>
      </c>
      <c r="DV107" s="146" t="s">
        <v>5898</v>
      </c>
      <c r="DW107" s="146" t="s">
        <v>5898</v>
      </c>
      <c r="DX107" s="146" t="s">
        <v>5898</v>
      </c>
      <c r="DY107" s="146" t="s">
        <v>5898</v>
      </c>
      <c r="DZ107" s="147" t="s">
        <v>5898</v>
      </c>
      <c r="EA107" s="131">
        <v>5.1640866873065017E-2</v>
      </c>
      <c r="EB107" s="135">
        <v>4.9056603773584902E-2</v>
      </c>
      <c r="EC107" s="135">
        <v>7.1370967741935479E-2</v>
      </c>
      <c r="ED107" s="135">
        <v>5.5892857142857147E-2</v>
      </c>
      <c r="EE107" s="135">
        <v>5.0190839694656486E-2</v>
      </c>
      <c r="EF107" s="135">
        <v>2.0149253731343283E-2</v>
      </c>
      <c r="EG107" s="135">
        <v>0</v>
      </c>
      <c r="EH107" s="135">
        <v>0</v>
      </c>
      <c r="EI107" s="135">
        <v>0</v>
      </c>
      <c r="EJ107" s="135">
        <v>0</v>
      </c>
      <c r="EK107" s="123">
        <v>5.1640866873065017E-2</v>
      </c>
      <c r="EL107" s="124">
        <v>0</v>
      </c>
      <c r="EM107" s="124">
        <v>0</v>
      </c>
      <c r="EN107" s="124">
        <v>0</v>
      </c>
      <c r="EO107" s="124">
        <v>4.9056603773584902E-2</v>
      </c>
      <c r="EP107" s="124">
        <v>0</v>
      </c>
      <c r="EQ107" s="124">
        <v>0</v>
      </c>
      <c r="ER107" s="124">
        <v>0</v>
      </c>
      <c r="ES107" s="124">
        <v>7.1370967741935479E-2</v>
      </c>
      <c r="ET107" s="124">
        <v>0</v>
      </c>
      <c r="EU107" s="124">
        <v>0</v>
      </c>
      <c r="EV107" s="124">
        <v>0</v>
      </c>
      <c r="EW107" s="124">
        <v>5.5892857142857147E-2</v>
      </c>
      <c r="EX107" s="124">
        <v>0</v>
      </c>
      <c r="EY107" s="124">
        <v>0</v>
      </c>
      <c r="EZ107" s="124">
        <v>0</v>
      </c>
      <c r="FA107" s="124">
        <v>5.0190839694656486E-2</v>
      </c>
      <c r="FB107" s="124">
        <v>0</v>
      </c>
      <c r="FC107" s="124">
        <v>0</v>
      </c>
      <c r="FD107" s="124">
        <v>0</v>
      </c>
      <c r="FE107" s="124">
        <v>2.0149253731343283E-2</v>
      </c>
      <c r="FF107" s="124">
        <v>0</v>
      </c>
      <c r="FG107" s="124">
        <v>0</v>
      </c>
      <c r="FH107" s="124">
        <v>0</v>
      </c>
      <c r="FI107" s="124">
        <v>0</v>
      </c>
      <c r="FJ107" s="124">
        <v>0</v>
      </c>
      <c r="FK107" s="124">
        <v>0</v>
      </c>
      <c r="FL107" s="124">
        <v>0</v>
      </c>
      <c r="FM107" s="124">
        <v>0</v>
      </c>
      <c r="FN107" s="124">
        <v>0</v>
      </c>
      <c r="FO107" s="124">
        <v>0</v>
      </c>
      <c r="FP107" s="124">
        <v>0</v>
      </c>
      <c r="FQ107" s="124">
        <v>0</v>
      </c>
      <c r="FR107" s="124">
        <v>0</v>
      </c>
      <c r="FS107" s="124">
        <v>0</v>
      </c>
      <c r="FT107" s="124">
        <v>0</v>
      </c>
      <c r="FU107" s="124">
        <v>0</v>
      </c>
      <c r="FV107" s="124">
        <v>0</v>
      </c>
      <c r="FW107" s="124">
        <v>0</v>
      </c>
      <c r="FX107" s="125">
        <v>0</v>
      </c>
      <c r="FY107" s="50" t="s">
        <v>5930</v>
      </c>
      <c r="FZ107" s="88" t="s">
        <v>5898</v>
      </c>
      <c r="GA107" s="88" t="s">
        <v>6426</v>
      </c>
      <c r="GB107" s="88" t="s">
        <v>5898</v>
      </c>
      <c r="GC107" s="88" t="s">
        <v>6018</v>
      </c>
      <c r="GD107" s="88" t="s">
        <v>5898</v>
      </c>
      <c r="GE107" s="88" t="s">
        <v>6437</v>
      </c>
      <c r="GF107" s="88" t="s">
        <v>5898</v>
      </c>
      <c r="GG107" s="88" t="s">
        <v>6305</v>
      </c>
      <c r="GH107" s="88" t="s">
        <v>5898</v>
      </c>
      <c r="GI107" s="88" t="s">
        <v>6400</v>
      </c>
      <c r="GJ107" s="88" t="s">
        <v>5898</v>
      </c>
      <c r="GK107" s="88" t="s">
        <v>6238</v>
      </c>
      <c r="GL107" s="88" t="s">
        <v>5898</v>
      </c>
      <c r="GM107" s="88" t="s">
        <v>6485</v>
      </c>
      <c r="GN107" s="88" t="s">
        <v>5898</v>
      </c>
      <c r="GO107" s="88" t="s">
        <v>6063</v>
      </c>
      <c r="GP107" s="88" t="s">
        <v>5898</v>
      </c>
      <c r="GQ107" s="88" t="s">
        <v>6430</v>
      </c>
      <c r="GR107" s="88" t="s">
        <v>5898</v>
      </c>
      <c r="GS107" s="88" t="s">
        <v>6117</v>
      </c>
      <c r="GT107" s="88" t="s">
        <v>5898</v>
      </c>
      <c r="GU107" s="88" t="s">
        <v>6560</v>
      </c>
      <c r="GV107" s="88" t="s">
        <v>5898</v>
      </c>
      <c r="GW107" s="88" t="s">
        <v>5898</v>
      </c>
      <c r="GX107" s="88" t="s">
        <v>5898</v>
      </c>
      <c r="GY107" s="88" t="s">
        <v>5898</v>
      </c>
      <c r="GZ107" s="88" t="s">
        <v>5898</v>
      </c>
      <c r="HA107" s="88" t="s">
        <v>5898</v>
      </c>
      <c r="HB107" s="88" t="s">
        <v>5898</v>
      </c>
      <c r="HC107" s="88" t="s">
        <v>5898</v>
      </c>
      <c r="HD107" s="88" t="s">
        <v>5898</v>
      </c>
      <c r="HE107" s="88" t="s">
        <v>5898</v>
      </c>
      <c r="HF107" s="88" t="s">
        <v>5898</v>
      </c>
      <c r="HG107" s="88" t="s">
        <v>5898</v>
      </c>
      <c r="HH107" s="88" t="s">
        <v>5898</v>
      </c>
      <c r="HI107" s="88" t="s">
        <v>5898</v>
      </c>
      <c r="HJ107" s="88" t="s">
        <v>5898</v>
      </c>
      <c r="HK107" s="88" t="s">
        <v>5898</v>
      </c>
      <c r="HL107" s="88" t="s">
        <v>5898</v>
      </c>
      <c r="HM107" s="89">
        <v>3.23</v>
      </c>
      <c r="HN107" s="90" t="s">
        <v>5898</v>
      </c>
      <c r="HO107" s="90">
        <v>3.71</v>
      </c>
      <c r="HP107" s="90" t="s">
        <v>5898</v>
      </c>
      <c r="HQ107" s="90">
        <v>3.71</v>
      </c>
      <c r="HR107" s="90" t="s">
        <v>5898</v>
      </c>
      <c r="HS107" s="90">
        <v>2.52</v>
      </c>
      <c r="HT107" s="90" t="s">
        <v>5898</v>
      </c>
      <c r="HU107" s="90">
        <v>2.48</v>
      </c>
      <c r="HV107" s="90" t="s">
        <v>5898</v>
      </c>
      <c r="HW107" s="90">
        <v>2.46</v>
      </c>
      <c r="HX107" s="90" t="s">
        <v>5898</v>
      </c>
      <c r="HY107" s="90">
        <v>2.8</v>
      </c>
      <c r="HZ107" s="90" t="s">
        <v>5898</v>
      </c>
      <c r="IA107" s="90">
        <v>2.59</v>
      </c>
      <c r="IB107" s="90" t="s">
        <v>5898</v>
      </c>
      <c r="IC107" s="90">
        <v>2.62</v>
      </c>
      <c r="ID107" s="90" t="s">
        <v>5898</v>
      </c>
      <c r="IE107" s="90">
        <v>2.8</v>
      </c>
      <c r="IF107" s="90" t="s">
        <v>5898</v>
      </c>
      <c r="IG107" s="90">
        <v>2.68</v>
      </c>
      <c r="IH107" s="90" t="s">
        <v>5898</v>
      </c>
      <c r="II107" s="90" t="s">
        <v>5898</v>
      </c>
      <c r="IJ107" s="90" t="s">
        <v>5898</v>
      </c>
      <c r="IK107" s="90" t="s">
        <v>5898</v>
      </c>
      <c r="IL107" s="90" t="s">
        <v>5898</v>
      </c>
      <c r="IM107" s="90" t="s">
        <v>5898</v>
      </c>
      <c r="IN107" s="90" t="s">
        <v>5898</v>
      </c>
      <c r="IO107" s="90" t="s">
        <v>5898</v>
      </c>
      <c r="IP107" s="90" t="s">
        <v>5898</v>
      </c>
      <c r="IQ107" s="90" t="s">
        <v>5898</v>
      </c>
      <c r="IR107" s="90" t="s">
        <v>5898</v>
      </c>
      <c r="IS107" s="90" t="s">
        <v>5898</v>
      </c>
      <c r="IT107" s="90" t="s">
        <v>5898</v>
      </c>
      <c r="IU107" s="90" t="s">
        <v>5898</v>
      </c>
      <c r="IV107" s="90" t="s">
        <v>5898</v>
      </c>
      <c r="IW107" s="90" t="s">
        <v>5898</v>
      </c>
      <c r="IX107" s="90" t="s">
        <v>5898</v>
      </c>
      <c r="IY107" s="90" t="s">
        <v>5898</v>
      </c>
      <c r="IZ107" s="103" t="s">
        <v>5898</v>
      </c>
      <c r="JA107" s="50">
        <v>0.1668</v>
      </c>
      <c r="JB107" s="40" t="s">
        <v>5898</v>
      </c>
      <c r="JC107" s="40" t="s">
        <v>5898</v>
      </c>
      <c r="JD107" s="40" t="s">
        <v>5898</v>
      </c>
      <c r="JE107" s="40">
        <v>0.182</v>
      </c>
      <c r="JF107" s="40" t="s">
        <v>5898</v>
      </c>
      <c r="JG107" s="40" t="s">
        <v>5898</v>
      </c>
      <c r="JH107" s="40" t="s">
        <v>5898</v>
      </c>
      <c r="JI107" s="40">
        <v>0.17699999999999999</v>
      </c>
      <c r="JJ107" s="40" t="s">
        <v>5898</v>
      </c>
      <c r="JK107" s="40" t="s">
        <v>5898</v>
      </c>
      <c r="JL107" s="40" t="s">
        <v>5898</v>
      </c>
      <c r="JM107" s="40">
        <v>0.1565</v>
      </c>
      <c r="JN107" s="40" t="s">
        <v>5898</v>
      </c>
      <c r="JO107" s="40" t="s">
        <v>5898</v>
      </c>
      <c r="JP107" s="40" t="s">
        <v>5898</v>
      </c>
      <c r="JQ107" s="40">
        <v>0.13150000000000001</v>
      </c>
      <c r="JR107" s="40" t="s">
        <v>5898</v>
      </c>
      <c r="JS107" s="40" t="s">
        <v>5898</v>
      </c>
      <c r="JT107" s="40" t="s">
        <v>5898</v>
      </c>
      <c r="JU107" s="40">
        <v>5.3999999999999999E-2</v>
      </c>
      <c r="JV107" s="40" t="s">
        <v>5898</v>
      </c>
      <c r="JW107" s="40">
        <v>0.1188</v>
      </c>
      <c r="JX107" s="40" t="s">
        <v>5898</v>
      </c>
      <c r="JY107" s="40" t="s">
        <v>5898</v>
      </c>
      <c r="JZ107" s="40" t="s">
        <v>5898</v>
      </c>
      <c r="KA107" s="40" t="s">
        <v>5898</v>
      </c>
      <c r="KB107" s="40" t="s">
        <v>5898</v>
      </c>
      <c r="KC107" s="40" t="s">
        <v>5898</v>
      </c>
      <c r="KD107" s="40" t="s">
        <v>5898</v>
      </c>
      <c r="KE107" s="40" t="s">
        <v>5898</v>
      </c>
      <c r="KF107" s="40" t="s">
        <v>5898</v>
      </c>
      <c r="KG107" s="40" t="s">
        <v>5898</v>
      </c>
      <c r="KH107" s="40" t="s">
        <v>5898</v>
      </c>
      <c r="KI107" s="40" t="s">
        <v>5898</v>
      </c>
      <c r="KJ107" s="40" t="s">
        <v>5898</v>
      </c>
      <c r="KK107" s="40" t="s">
        <v>5898</v>
      </c>
      <c r="KL107" s="40" t="s">
        <v>5898</v>
      </c>
      <c r="KM107" s="40" t="s">
        <v>5898</v>
      </c>
      <c r="KN107" s="40" t="s">
        <v>5898</v>
      </c>
    </row>
    <row r="108" spans="1:300" x14ac:dyDescent="0.15">
      <c r="A108" s="53">
        <f>'2015年报分红率'!T110</f>
        <v>105</v>
      </c>
      <c r="B108" s="40" t="str">
        <f>'2015年报分红率'!U110</f>
        <v>601369.SH</v>
      </c>
      <c r="C108" s="40" t="str">
        <f>'2015年报分红率'!V110</f>
        <v>陕鼓动力</v>
      </c>
      <c r="D108" s="40" t="str">
        <f>[1]!EM_S_IPO_LISTEDDATE(B108)</f>
        <v>2010-04-28</v>
      </c>
      <c r="E108" s="166">
        <v>9</v>
      </c>
      <c r="F108" s="56" t="s">
        <v>5898</v>
      </c>
      <c r="G108" s="56">
        <v>5.84</v>
      </c>
      <c r="H108" s="157" t="s">
        <v>5898</v>
      </c>
      <c r="I108" s="158">
        <v>3.3277985332779862E-2</v>
      </c>
      <c r="J108" s="159">
        <v>3.0639574584642552E-2</v>
      </c>
      <c r="K108" s="154">
        <v>0.29700000000000004</v>
      </c>
      <c r="L108" s="155" t="s">
        <v>5898</v>
      </c>
      <c r="M108" s="155" t="s">
        <v>5898</v>
      </c>
      <c r="N108" s="155" t="s">
        <v>5898</v>
      </c>
      <c r="O108" s="155">
        <v>0.29700000000000004</v>
      </c>
      <c r="P108" s="155" t="s">
        <v>5898</v>
      </c>
      <c r="Q108" s="155" t="s">
        <v>5898</v>
      </c>
      <c r="R108" s="155" t="s">
        <v>5898</v>
      </c>
      <c r="S108" s="155">
        <v>0.28600000000000003</v>
      </c>
      <c r="T108" s="155" t="s">
        <v>5898</v>
      </c>
      <c r="U108" s="155" t="s">
        <v>5898</v>
      </c>
      <c r="V108" s="155" t="s">
        <v>5898</v>
      </c>
      <c r="W108" s="155">
        <v>0.26400000000000001</v>
      </c>
      <c r="X108" s="155" t="s">
        <v>5898</v>
      </c>
      <c r="Y108" s="155" t="s">
        <v>5898</v>
      </c>
      <c r="Z108" s="155" t="s">
        <v>5898</v>
      </c>
      <c r="AA108" s="155">
        <v>0.11000000000000001</v>
      </c>
      <c r="AB108" s="155" t="s">
        <v>5898</v>
      </c>
      <c r="AC108" s="155" t="s">
        <v>5898</v>
      </c>
      <c r="AD108" s="155" t="s">
        <v>5898</v>
      </c>
      <c r="AE108" s="155">
        <v>0.02</v>
      </c>
      <c r="AF108" s="155" t="s">
        <v>5898</v>
      </c>
      <c r="AG108" s="155">
        <v>0.1</v>
      </c>
      <c r="AH108" s="155" t="s">
        <v>5898</v>
      </c>
      <c r="AI108" s="155">
        <v>0.1</v>
      </c>
      <c r="AJ108" s="155" t="s">
        <v>5898</v>
      </c>
      <c r="AK108" s="155">
        <v>0.1</v>
      </c>
      <c r="AL108" s="155" t="s">
        <v>5898</v>
      </c>
      <c r="AM108" s="155">
        <v>0.1</v>
      </c>
      <c r="AN108" s="155" t="s">
        <v>5898</v>
      </c>
      <c r="AO108" s="155">
        <v>0.1</v>
      </c>
      <c r="AP108" s="155" t="s">
        <v>5898</v>
      </c>
      <c r="AQ108" s="155">
        <v>0.15</v>
      </c>
      <c r="AR108" s="155" t="s">
        <v>5898</v>
      </c>
      <c r="AS108" s="155">
        <v>0</v>
      </c>
      <c r="AT108" s="155" t="s">
        <v>5898</v>
      </c>
      <c r="AU108" s="155" t="s">
        <v>5898</v>
      </c>
      <c r="AV108" s="155" t="s">
        <v>5898</v>
      </c>
      <c r="AW108" s="155" t="s">
        <v>5898</v>
      </c>
      <c r="AX108" s="140" t="s">
        <v>5898</v>
      </c>
      <c r="AY108" s="154">
        <v>1.1000000000000001</v>
      </c>
      <c r="AZ108" s="155">
        <v>1.1000000000000001</v>
      </c>
      <c r="BA108" s="155">
        <v>1.1000000000000001</v>
      </c>
      <c r="BB108" s="155">
        <v>1.1000000000000001</v>
      </c>
      <c r="BC108" s="155">
        <v>1.1000000000000001</v>
      </c>
      <c r="BD108" s="155">
        <v>1.1000000000000001</v>
      </c>
      <c r="BE108" s="155">
        <v>1.1000000000000001</v>
      </c>
      <c r="BF108" s="155">
        <v>1.1000000000000001</v>
      </c>
      <c r="BG108" s="155">
        <v>1.1000000000000001</v>
      </c>
      <c r="BH108" s="155">
        <v>1.1000000000000001</v>
      </c>
      <c r="BI108" s="155">
        <v>1.1000000000000001</v>
      </c>
      <c r="BJ108" s="155">
        <v>1.1000000000000001</v>
      </c>
      <c r="BK108" s="155">
        <v>1.1000000000000001</v>
      </c>
      <c r="BL108" s="155">
        <v>1.1000000000000001</v>
      </c>
      <c r="BM108" s="155">
        <v>1.1000000000000001</v>
      </c>
      <c r="BN108" s="155">
        <v>1.1000000000000001</v>
      </c>
      <c r="BO108" s="155">
        <v>1.1000000000000001</v>
      </c>
      <c r="BP108" s="155">
        <v>1.1000000000000001</v>
      </c>
      <c r="BQ108" s="155">
        <v>1.1000000000000001</v>
      </c>
      <c r="BR108" s="155">
        <v>1.1000000000000001</v>
      </c>
      <c r="BS108" s="155">
        <v>1</v>
      </c>
      <c r="BT108" s="155">
        <v>1</v>
      </c>
      <c r="BU108" s="155">
        <v>1</v>
      </c>
      <c r="BV108" s="155">
        <v>1</v>
      </c>
      <c r="BW108" s="155">
        <v>1</v>
      </c>
      <c r="BX108" s="155">
        <v>1</v>
      </c>
      <c r="BY108" s="155">
        <v>1</v>
      </c>
      <c r="BZ108" s="155">
        <v>1</v>
      </c>
      <c r="CA108" s="155">
        <v>1</v>
      </c>
      <c r="CB108" s="155">
        <v>1</v>
      </c>
      <c r="CC108" s="155">
        <v>1</v>
      </c>
      <c r="CD108" s="155">
        <v>1</v>
      </c>
      <c r="CE108" s="155">
        <v>1</v>
      </c>
      <c r="CF108" s="155">
        <v>1</v>
      </c>
      <c r="CG108" s="155">
        <v>1</v>
      </c>
      <c r="CH108" s="155">
        <v>1</v>
      </c>
      <c r="CI108" s="155">
        <v>1</v>
      </c>
      <c r="CJ108" s="155">
        <v>1</v>
      </c>
      <c r="CK108" s="155">
        <v>1</v>
      </c>
      <c r="CL108" s="156">
        <v>1</v>
      </c>
      <c r="CM108" s="145" t="s">
        <v>5898</v>
      </c>
      <c r="CN108" s="146" t="s">
        <v>5898</v>
      </c>
      <c r="CO108" s="146" t="s">
        <v>5898</v>
      </c>
      <c r="CP108" s="146" t="s">
        <v>5898</v>
      </c>
      <c r="CQ108" s="146" t="s">
        <v>5898</v>
      </c>
      <c r="CR108" s="146" t="s">
        <v>5898</v>
      </c>
      <c r="CS108" s="146" t="s">
        <v>5898</v>
      </c>
      <c r="CT108" s="146" t="s">
        <v>5898</v>
      </c>
      <c r="CU108" s="146" t="s">
        <v>5898</v>
      </c>
      <c r="CV108" s="146" t="s">
        <v>5898</v>
      </c>
      <c r="CW108" s="146" t="s">
        <v>5898</v>
      </c>
      <c r="CX108" s="146" t="s">
        <v>5898</v>
      </c>
      <c r="CY108" s="146" t="s">
        <v>5898</v>
      </c>
      <c r="CZ108" s="146" t="s">
        <v>5898</v>
      </c>
      <c r="DA108" s="146" t="s">
        <v>5898</v>
      </c>
      <c r="DB108" s="146" t="s">
        <v>5898</v>
      </c>
      <c r="DC108" s="146" t="s">
        <v>5898</v>
      </c>
      <c r="DD108" s="146" t="s">
        <v>5898</v>
      </c>
      <c r="DE108" s="146" t="s">
        <v>5898</v>
      </c>
      <c r="DF108" s="146" t="s">
        <v>5898</v>
      </c>
      <c r="DG108" s="146">
        <v>0.1</v>
      </c>
      <c r="DH108" s="146" t="s">
        <v>5898</v>
      </c>
      <c r="DI108" s="146" t="s">
        <v>5898</v>
      </c>
      <c r="DJ108" s="146" t="s">
        <v>5898</v>
      </c>
      <c r="DK108" s="146" t="s">
        <v>5898</v>
      </c>
      <c r="DL108" s="146" t="s">
        <v>5898</v>
      </c>
      <c r="DM108" s="146" t="s">
        <v>5898</v>
      </c>
      <c r="DN108" s="146" t="s">
        <v>5898</v>
      </c>
      <c r="DO108" s="146" t="s">
        <v>5898</v>
      </c>
      <c r="DP108" s="146" t="s">
        <v>5898</v>
      </c>
      <c r="DQ108" s="146" t="s">
        <v>5898</v>
      </c>
      <c r="DR108" s="146" t="s">
        <v>5898</v>
      </c>
      <c r="DS108" s="146" t="s">
        <v>5898</v>
      </c>
      <c r="DT108" s="146" t="s">
        <v>5898</v>
      </c>
      <c r="DU108" s="146" t="s">
        <v>5898</v>
      </c>
      <c r="DV108" s="146" t="s">
        <v>5898</v>
      </c>
      <c r="DW108" s="146" t="s">
        <v>5898</v>
      </c>
      <c r="DX108" s="146" t="s">
        <v>5898</v>
      </c>
      <c r="DY108" s="146" t="s">
        <v>5898</v>
      </c>
      <c r="DZ108" s="147" t="s">
        <v>5898</v>
      </c>
      <c r="EA108" s="131">
        <v>4.192546583850932E-2</v>
      </c>
      <c r="EB108" s="135">
        <v>3.9705882352941181E-2</v>
      </c>
      <c r="EC108" s="135">
        <v>6.7708333333333343E-2</v>
      </c>
      <c r="ED108" s="135">
        <v>4.8582995951416998E-2</v>
      </c>
      <c r="EE108" s="135">
        <v>2.2321428571428572E-2</v>
      </c>
      <c r="EF108" s="135">
        <v>2.028857014464943E-2</v>
      </c>
      <c r="EG108" s="135">
        <v>2.1793966300070633E-2</v>
      </c>
      <c r="EH108" s="135">
        <v>3.4466030370721358E-2</v>
      </c>
      <c r="EI108" s="135">
        <v>9.6030729833546744E-3</v>
      </c>
      <c r="EJ108" s="135">
        <v>0</v>
      </c>
      <c r="EK108" s="123">
        <v>4.192546583850932E-2</v>
      </c>
      <c r="EL108" s="124">
        <v>0</v>
      </c>
      <c r="EM108" s="124">
        <v>0</v>
      </c>
      <c r="EN108" s="124">
        <v>0</v>
      </c>
      <c r="EO108" s="124">
        <v>3.9705882352941181E-2</v>
      </c>
      <c r="EP108" s="124">
        <v>0</v>
      </c>
      <c r="EQ108" s="124">
        <v>0</v>
      </c>
      <c r="ER108" s="124">
        <v>0</v>
      </c>
      <c r="ES108" s="124">
        <v>6.7708333333333343E-2</v>
      </c>
      <c r="ET108" s="124">
        <v>0</v>
      </c>
      <c r="EU108" s="124">
        <v>0</v>
      </c>
      <c r="EV108" s="124">
        <v>0</v>
      </c>
      <c r="EW108" s="124">
        <v>4.8582995951416998E-2</v>
      </c>
      <c r="EX108" s="124">
        <v>0</v>
      </c>
      <c r="EY108" s="124">
        <v>0</v>
      </c>
      <c r="EZ108" s="124">
        <v>0</v>
      </c>
      <c r="FA108" s="124">
        <v>2.2321428571428572E-2</v>
      </c>
      <c r="FB108" s="124">
        <v>0</v>
      </c>
      <c r="FC108" s="124">
        <v>0</v>
      </c>
      <c r="FD108" s="124">
        <v>0</v>
      </c>
      <c r="FE108" s="124">
        <v>3.6496350364963502E-3</v>
      </c>
      <c r="FF108" s="124">
        <v>0</v>
      </c>
      <c r="FG108" s="124">
        <v>1.6638935108153081E-2</v>
      </c>
      <c r="FH108" s="124">
        <v>0</v>
      </c>
      <c r="FI108" s="124">
        <v>1.0695187165775402E-2</v>
      </c>
      <c r="FJ108" s="124">
        <v>0</v>
      </c>
      <c r="FK108" s="124">
        <v>1.1098779134295229E-2</v>
      </c>
      <c r="FL108" s="124">
        <v>0</v>
      </c>
      <c r="FM108" s="124">
        <v>2.1097046413502109E-2</v>
      </c>
      <c r="FN108" s="124">
        <v>0</v>
      </c>
      <c r="FO108" s="124">
        <v>1.3368983957219251E-2</v>
      </c>
      <c r="FP108" s="124">
        <v>0</v>
      </c>
      <c r="FQ108" s="124">
        <v>9.6030729833546744E-3</v>
      </c>
      <c r="FR108" s="124">
        <v>0</v>
      </c>
      <c r="FS108" s="124">
        <v>0</v>
      </c>
      <c r="FT108" s="124">
        <v>0</v>
      </c>
      <c r="FU108" s="124">
        <v>0</v>
      </c>
      <c r="FV108" s="124">
        <v>0</v>
      </c>
      <c r="FW108" s="124">
        <v>0</v>
      </c>
      <c r="FX108" s="125">
        <v>0</v>
      </c>
      <c r="FY108" s="50" t="s">
        <v>5902</v>
      </c>
      <c r="FZ108" s="88" t="s">
        <v>5898</v>
      </c>
      <c r="GA108" s="88" t="s">
        <v>6426</v>
      </c>
      <c r="GB108" s="88" t="s">
        <v>5898</v>
      </c>
      <c r="GC108" s="88" t="s">
        <v>5993</v>
      </c>
      <c r="GD108" s="88" t="s">
        <v>5898</v>
      </c>
      <c r="GE108" s="88" t="s">
        <v>6409</v>
      </c>
      <c r="GF108" s="88" t="s">
        <v>5898</v>
      </c>
      <c r="GG108" s="88" t="s">
        <v>6245</v>
      </c>
      <c r="GH108" s="88" t="s">
        <v>5898</v>
      </c>
      <c r="GI108" s="88" t="s">
        <v>6428</v>
      </c>
      <c r="GJ108" s="88" t="s">
        <v>5898</v>
      </c>
      <c r="GK108" s="88" t="s">
        <v>6026</v>
      </c>
      <c r="GL108" s="88" t="s">
        <v>5898</v>
      </c>
      <c r="GM108" s="88" t="s">
        <v>6401</v>
      </c>
      <c r="GN108" s="88" t="s">
        <v>5898</v>
      </c>
      <c r="GO108" s="88" t="s">
        <v>6027</v>
      </c>
      <c r="GP108" s="88" t="s">
        <v>5898</v>
      </c>
      <c r="GQ108" s="88" t="s">
        <v>6392</v>
      </c>
      <c r="GR108" s="88" t="s">
        <v>5898</v>
      </c>
      <c r="GS108" s="88" t="s">
        <v>6028</v>
      </c>
      <c r="GT108" s="88" t="s">
        <v>5898</v>
      </c>
      <c r="GU108" s="88" t="s">
        <v>6413</v>
      </c>
      <c r="GV108" s="88" t="s">
        <v>5898</v>
      </c>
      <c r="GW108" s="88" t="s">
        <v>6135</v>
      </c>
      <c r="GX108" s="88" t="s">
        <v>5898</v>
      </c>
      <c r="GY108" s="88" t="s">
        <v>6414</v>
      </c>
      <c r="GZ108" s="88" t="s">
        <v>5898</v>
      </c>
      <c r="HA108" s="88" t="s">
        <v>6150</v>
      </c>
      <c r="HB108" s="88" t="s">
        <v>5898</v>
      </c>
      <c r="HC108" s="88" t="s">
        <v>6453</v>
      </c>
      <c r="HD108" s="88" t="s">
        <v>5898</v>
      </c>
      <c r="HE108" s="88" t="s">
        <v>6291</v>
      </c>
      <c r="HF108" s="88" t="s">
        <v>5898</v>
      </c>
      <c r="HG108" s="88" t="s">
        <v>6406</v>
      </c>
      <c r="HH108" s="88" t="s">
        <v>5898</v>
      </c>
      <c r="HI108" s="88" t="s">
        <v>5898</v>
      </c>
      <c r="HJ108" s="88" t="s">
        <v>5898</v>
      </c>
      <c r="HK108" s="88" t="s">
        <v>5898</v>
      </c>
      <c r="HL108" s="88" t="s">
        <v>5898</v>
      </c>
      <c r="HM108" s="89">
        <v>6.44</v>
      </c>
      <c r="HN108" s="90" t="s">
        <v>5898</v>
      </c>
      <c r="HO108" s="90">
        <v>8.24</v>
      </c>
      <c r="HP108" s="90" t="s">
        <v>5898</v>
      </c>
      <c r="HQ108" s="90">
        <v>6.8</v>
      </c>
      <c r="HR108" s="90" t="s">
        <v>5898</v>
      </c>
      <c r="HS108" s="90">
        <v>3.88</v>
      </c>
      <c r="HT108" s="90" t="s">
        <v>5898</v>
      </c>
      <c r="HU108" s="90">
        <v>3.84</v>
      </c>
      <c r="HV108" s="90" t="s">
        <v>5898</v>
      </c>
      <c r="HW108" s="90">
        <v>4.07</v>
      </c>
      <c r="HX108" s="90" t="s">
        <v>5898</v>
      </c>
      <c r="HY108" s="90">
        <v>4.9400000000000004</v>
      </c>
      <c r="HZ108" s="90" t="s">
        <v>5898</v>
      </c>
      <c r="IA108" s="90">
        <v>4.54</v>
      </c>
      <c r="IB108" s="90" t="s">
        <v>5898</v>
      </c>
      <c r="IC108" s="90">
        <v>4.4800000000000004</v>
      </c>
      <c r="ID108" s="90" t="s">
        <v>5898</v>
      </c>
      <c r="IE108" s="90">
        <v>5.54</v>
      </c>
      <c r="IF108" s="90" t="s">
        <v>5898</v>
      </c>
      <c r="IG108" s="90">
        <v>5.48</v>
      </c>
      <c r="IH108" s="90" t="s">
        <v>5898</v>
      </c>
      <c r="II108" s="90">
        <v>6.01</v>
      </c>
      <c r="IJ108" s="90" t="s">
        <v>5898</v>
      </c>
      <c r="IK108" s="90">
        <v>9.35</v>
      </c>
      <c r="IL108" s="90" t="s">
        <v>5898</v>
      </c>
      <c r="IM108" s="90">
        <v>9.01</v>
      </c>
      <c r="IN108" s="90" t="s">
        <v>5898</v>
      </c>
      <c r="IO108" s="90">
        <v>4.74</v>
      </c>
      <c r="IP108" s="90" t="s">
        <v>5898</v>
      </c>
      <c r="IQ108" s="90">
        <v>7.48</v>
      </c>
      <c r="IR108" s="90" t="s">
        <v>5898</v>
      </c>
      <c r="IS108" s="90">
        <v>15.62</v>
      </c>
      <c r="IT108" s="90" t="s">
        <v>5898</v>
      </c>
      <c r="IU108" s="90">
        <v>10.99</v>
      </c>
      <c r="IV108" s="90" t="s">
        <v>5898</v>
      </c>
      <c r="IW108" s="90" t="s">
        <v>5898</v>
      </c>
      <c r="IX108" s="90" t="s">
        <v>5898</v>
      </c>
      <c r="IY108" s="90" t="s">
        <v>5898</v>
      </c>
      <c r="IZ108" s="103" t="s">
        <v>5898</v>
      </c>
      <c r="JA108" s="50">
        <v>0.27</v>
      </c>
      <c r="JB108" s="40" t="s">
        <v>5898</v>
      </c>
      <c r="JC108" s="40" t="s">
        <v>5898</v>
      </c>
      <c r="JD108" s="40" t="s">
        <v>5898</v>
      </c>
      <c r="JE108" s="40">
        <v>0.27</v>
      </c>
      <c r="JF108" s="40" t="s">
        <v>5898</v>
      </c>
      <c r="JG108" s="40" t="s">
        <v>5898</v>
      </c>
      <c r="JH108" s="40" t="s">
        <v>5898</v>
      </c>
      <c r="JI108" s="40">
        <v>0.26</v>
      </c>
      <c r="JJ108" s="40" t="s">
        <v>5898</v>
      </c>
      <c r="JK108" s="40" t="s">
        <v>5898</v>
      </c>
      <c r="JL108" s="40" t="s">
        <v>5898</v>
      </c>
      <c r="JM108" s="40">
        <v>0.24</v>
      </c>
      <c r="JN108" s="40" t="s">
        <v>5898</v>
      </c>
      <c r="JO108" s="40" t="s">
        <v>5898</v>
      </c>
      <c r="JP108" s="40" t="s">
        <v>5898</v>
      </c>
      <c r="JQ108" s="40">
        <v>0.1</v>
      </c>
      <c r="JR108" s="40" t="s">
        <v>5898</v>
      </c>
      <c r="JS108" s="40" t="s">
        <v>5898</v>
      </c>
      <c r="JT108" s="40" t="s">
        <v>5898</v>
      </c>
      <c r="JU108" s="40">
        <v>0.02</v>
      </c>
      <c r="JV108" s="40" t="s">
        <v>5898</v>
      </c>
      <c r="JW108" s="40">
        <v>0.1</v>
      </c>
      <c r="JX108" s="40" t="s">
        <v>5898</v>
      </c>
      <c r="JY108" s="40">
        <v>0.1</v>
      </c>
      <c r="JZ108" s="40" t="s">
        <v>5898</v>
      </c>
      <c r="KA108" s="40">
        <v>0.1</v>
      </c>
      <c r="KB108" s="40" t="s">
        <v>5898</v>
      </c>
      <c r="KC108" s="40">
        <v>0.1</v>
      </c>
      <c r="KD108" s="40" t="s">
        <v>5898</v>
      </c>
      <c r="KE108" s="40">
        <v>0.1</v>
      </c>
      <c r="KF108" s="40" t="s">
        <v>5898</v>
      </c>
      <c r="KG108" s="40">
        <v>0.15</v>
      </c>
      <c r="KH108" s="40" t="s">
        <v>5898</v>
      </c>
      <c r="KI108" s="40">
        <v>0</v>
      </c>
      <c r="KJ108" s="40" t="s">
        <v>5898</v>
      </c>
      <c r="KK108" s="40" t="s">
        <v>5898</v>
      </c>
      <c r="KL108" s="40" t="s">
        <v>5898</v>
      </c>
      <c r="KM108" s="40" t="s">
        <v>5898</v>
      </c>
      <c r="KN108" s="40" t="s">
        <v>5898</v>
      </c>
    </row>
    <row r="109" spans="1:300" x14ac:dyDescent="0.15">
      <c r="A109" s="53">
        <f>'2015年报分红率'!T111</f>
        <v>106</v>
      </c>
      <c r="B109" s="40" t="str">
        <f>'2015年报分红率'!U111</f>
        <v>601398.SH</v>
      </c>
      <c r="C109" s="40" t="str">
        <f>'2015年报分红率'!V111</f>
        <v>工商银行</v>
      </c>
      <c r="D109" s="40" t="str">
        <f>[1]!EM_S_IPO_LISTEDDATE(B109)</f>
        <v>2006-10-27</v>
      </c>
      <c r="E109" s="166">
        <v>6</v>
      </c>
      <c r="F109" s="56" t="s">
        <v>5898</v>
      </c>
      <c r="G109" s="56">
        <v>7.12</v>
      </c>
      <c r="H109" s="157" t="s">
        <v>5898</v>
      </c>
      <c r="I109" s="158">
        <v>4.2915106117353309E-2</v>
      </c>
      <c r="J109" s="159">
        <v>1.9460258265741416E-2</v>
      </c>
      <c r="K109" s="154">
        <v>0.30000000000000004</v>
      </c>
      <c r="L109" s="155" t="s">
        <v>5898</v>
      </c>
      <c r="M109" s="155" t="s">
        <v>5898</v>
      </c>
      <c r="N109" s="155" t="s">
        <v>5898</v>
      </c>
      <c r="O109" s="155">
        <v>0.375</v>
      </c>
      <c r="P109" s="155" t="s">
        <v>5898</v>
      </c>
      <c r="Q109" s="155" t="s">
        <v>5898</v>
      </c>
      <c r="R109" s="155" t="s">
        <v>5898</v>
      </c>
      <c r="S109" s="155">
        <v>0.52499999999999991</v>
      </c>
      <c r="T109" s="155" t="s">
        <v>5898</v>
      </c>
      <c r="U109" s="155" t="s">
        <v>5898</v>
      </c>
      <c r="V109" s="155" t="s">
        <v>5898</v>
      </c>
      <c r="W109" s="155">
        <v>0.52499999999999991</v>
      </c>
      <c r="X109" s="155" t="s">
        <v>5898</v>
      </c>
      <c r="Y109" s="155">
        <v>0</v>
      </c>
      <c r="Z109" s="155" t="s">
        <v>5898</v>
      </c>
      <c r="AA109" s="155">
        <v>0.52499999999999991</v>
      </c>
      <c r="AB109" s="155" t="s">
        <v>5898</v>
      </c>
      <c r="AC109" s="155" t="s">
        <v>5898</v>
      </c>
      <c r="AD109" s="155" t="s">
        <v>5898</v>
      </c>
      <c r="AE109" s="155">
        <v>0.5</v>
      </c>
      <c r="AF109" s="155" t="s">
        <v>5898</v>
      </c>
      <c r="AG109" s="155" t="s">
        <v>5898</v>
      </c>
      <c r="AH109" s="155" t="s">
        <v>5898</v>
      </c>
      <c r="AI109" s="155" t="s">
        <v>5898</v>
      </c>
      <c r="AJ109" s="155" t="s">
        <v>5898</v>
      </c>
      <c r="AK109" s="155" t="s">
        <v>5898</v>
      </c>
      <c r="AL109" s="155" t="s">
        <v>5898</v>
      </c>
      <c r="AM109" s="155" t="s">
        <v>5898</v>
      </c>
      <c r="AN109" s="155" t="s">
        <v>5898</v>
      </c>
      <c r="AO109" s="155" t="s">
        <v>5898</v>
      </c>
      <c r="AP109" s="155" t="s">
        <v>5898</v>
      </c>
      <c r="AQ109" s="155" t="s">
        <v>5898</v>
      </c>
      <c r="AR109" s="155" t="s">
        <v>5898</v>
      </c>
      <c r="AS109" s="155" t="s">
        <v>5898</v>
      </c>
      <c r="AT109" s="155" t="s">
        <v>5898</v>
      </c>
      <c r="AU109" s="155" t="s">
        <v>5898</v>
      </c>
      <c r="AV109" s="155" t="s">
        <v>5898</v>
      </c>
      <c r="AW109" s="155" t="s">
        <v>5898</v>
      </c>
      <c r="AX109" s="140" t="s">
        <v>5898</v>
      </c>
      <c r="AY109" s="154">
        <v>1.5</v>
      </c>
      <c r="AZ109" s="155">
        <v>1.5</v>
      </c>
      <c r="BA109" s="155">
        <v>1.5</v>
      </c>
      <c r="BB109" s="155">
        <v>1.5</v>
      </c>
      <c r="BC109" s="155">
        <v>1.5</v>
      </c>
      <c r="BD109" s="155">
        <v>1.5</v>
      </c>
      <c r="BE109" s="155">
        <v>1.5</v>
      </c>
      <c r="BF109" s="155">
        <v>1.5</v>
      </c>
      <c r="BG109" s="155">
        <v>1.5</v>
      </c>
      <c r="BH109" s="155">
        <v>1.5</v>
      </c>
      <c r="BI109" s="155">
        <v>1.5</v>
      </c>
      <c r="BJ109" s="155">
        <v>1.5</v>
      </c>
      <c r="BK109" s="155">
        <v>1.5</v>
      </c>
      <c r="BL109" s="155">
        <v>1.5</v>
      </c>
      <c r="BM109" s="155">
        <v>1.5</v>
      </c>
      <c r="BN109" s="155">
        <v>1.5</v>
      </c>
      <c r="BO109" s="155">
        <v>1.5</v>
      </c>
      <c r="BP109" s="155">
        <v>1.5</v>
      </c>
      <c r="BQ109" s="155">
        <v>1.5</v>
      </c>
      <c r="BR109" s="155">
        <v>1.5</v>
      </c>
      <c r="BS109" s="155">
        <v>1</v>
      </c>
      <c r="BT109" s="155">
        <v>1</v>
      </c>
      <c r="BU109" s="155">
        <v>1</v>
      </c>
      <c r="BV109" s="155">
        <v>1</v>
      </c>
      <c r="BW109" s="155">
        <v>1</v>
      </c>
      <c r="BX109" s="155">
        <v>1</v>
      </c>
      <c r="BY109" s="155">
        <v>1</v>
      </c>
      <c r="BZ109" s="155">
        <v>1</v>
      </c>
      <c r="CA109" s="155">
        <v>1</v>
      </c>
      <c r="CB109" s="155">
        <v>1</v>
      </c>
      <c r="CC109" s="155">
        <v>1</v>
      </c>
      <c r="CD109" s="155">
        <v>1</v>
      </c>
      <c r="CE109" s="155">
        <v>1</v>
      </c>
      <c r="CF109" s="155">
        <v>1</v>
      </c>
      <c r="CG109" s="155">
        <v>1</v>
      </c>
      <c r="CH109" s="155">
        <v>1</v>
      </c>
      <c r="CI109" s="155">
        <v>1</v>
      </c>
      <c r="CJ109" s="155">
        <v>1</v>
      </c>
      <c r="CK109" s="155">
        <v>1</v>
      </c>
      <c r="CL109" s="156">
        <v>1</v>
      </c>
      <c r="CM109" s="145" t="s">
        <v>5898</v>
      </c>
      <c r="CN109" s="146" t="s">
        <v>5898</v>
      </c>
      <c r="CO109" s="146" t="s">
        <v>5898</v>
      </c>
      <c r="CP109" s="146" t="s">
        <v>5898</v>
      </c>
      <c r="CQ109" s="146" t="s">
        <v>5898</v>
      </c>
      <c r="CR109" s="146" t="s">
        <v>5898</v>
      </c>
      <c r="CS109" s="146" t="s">
        <v>5898</v>
      </c>
      <c r="CT109" s="146" t="s">
        <v>5898</v>
      </c>
      <c r="CU109" s="146" t="s">
        <v>5898</v>
      </c>
      <c r="CV109" s="146" t="s">
        <v>5898</v>
      </c>
      <c r="CW109" s="146" t="s">
        <v>5898</v>
      </c>
      <c r="CX109" s="146" t="s">
        <v>5898</v>
      </c>
      <c r="CY109" s="146" t="s">
        <v>5898</v>
      </c>
      <c r="CZ109" s="146" t="s">
        <v>5898</v>
      </c>
      <c r="DA109" s="146" t="s">
        <v>5898</v>
      </c>
      <c r="DB109" s="146" t="s">
        <v>5898</v>
      </c>
      <c r="DC109" s="146" t="s">
        <v>5898</v>
      </c>
      <c r="DD109" s="146" t="s">
        <v>5898</v>
      </c>
      <c r="DE109" s="146" t="s">
        <v>5898</v>
      </c>
      <c r="DF109" s="146" t="s">
        <v>5898</v>
      </c>
      <c r="DG109" s="146">
        <v>0.5</v>
      </c>
      <c r="DH109" s="146" t="s">
        <v>5898</v>
      </c>
      <c r="DI109" s="146" t="s">
        <v>5898</v>
      </c>
      <c r="DJ109" s="146" t="s">
        <v>5898</v>
      </c>
      <c r="DK109" s="146" t="s">
        <v>5898</v>
      </c>
      <c r="DL109" s="146" t="s">
        <v>5898</v>
      </c>
      <c r="DM109" s="146" t="s">
        <v>5898</v>
      </c>
      <c r="DN109" s="146" t="s">
        <v>5898</v>
      </c>
      <c r="DO109" s="146" t="s">
        <v>5898</v>
      </c>
      <c r="DP109" s="146" t="s">
        <v>5898</v>
      </c>
      <c r="DQ109" s="146" t="s">
        <v>5898</v>
      </c>
      <c r="DR109" s="146" t="s">
        <v>5898</v>
      </c>
      <c r="DS109" s="146" t="s">
        <v>5898</v>
      </c>
      <c r="DT109" s="146" t="s">
        <v>5898</v>
      </c>
      <c r="DU109" s="146" t="s">
        <v>5898</v>
      </c>
      <c r="DV109" s="146" t="s">
        <v>5898</v>
      </c>
      <c r="DW109" s="146" t="s">
        <v>5898</v>
      </c>
      <c r="DX109" s="146" t="s">
        <v>5898</v>
      </c>
      <c r="DY109" s="146" t="s">
        <v>5898</v>
      </c>
      <c r="DZ109" s="147" t="s">
        <v>5898</v>
      </c>
      <c r="EA109" s="131">
        <v>2.2883295194508008E-2</v>
      </c>
      <c r="EB109" s="135">
        <v>2.8735632183908049E-2</v>
      </c>
      <c r="EC109" s="135">
        <v>5.2631578947368418E-2</v>
      </c>
      <c r="ED109" s="135">
        <v>3.8802660753880266E-2</v>
      </c>
      <c r="EE109" s="135">
        <v>3.0541012216404883E-2</v>
      </c>
      <c r="EF109" s="135">
        <v>2.1008403361344536E-2</v>
      </c>
      <c r="EG109" s="135">
        <v>0</v>
      </c>
      <c r="EH109" s="135">
        <v>0</v>
      </c>
      <c r="EI109" s="135">
        <v>0</v>
      </c>
      <c r="EJ109" s="135">
        <v>0</v>
      </c>
      <c r="EK109" s="123">
        <v>2.2883295194508008E-2</v>
      </c>
      <c r="EL109" s="124">
        <v>0</v>
      </c>
      <c r="EM109" s="124">
        <v>0</v>
      </c>
      <c r="EN109" s="124">
        <v>0</v>
      </c>
      <c r="EO109" s="124">
        <v>2.8735632183908049E-2</v>
      </c>
      <c r="EP109" s="124">
        <v>0</v>
      </c>
      <c r="EQ109" s="124">
        <v>0</v>
      </c>
      <c r="ER109" s="124">
        <v>0</v>
      </c>
      <c r="ES109" s="124">
        <v>5.2631578947368418E-2</v>
      </c>
      <c r="ET109" s="124">
        <v>0</v>
      </c>
      <c r="EU109" s="124">
        <v>0</v>
      </c>
      <c r="EV109" s="124">
        <v>0</v>
      </c>
      <c r="EW109" s="124">
        <v>3.8802660753880266E-2</v>
      </c>
      <c r="EX109" s="124">
        <v>0</v>
      </c>
      <c r="EY109" s="124">
        <v>0</v>
      </c>
      <c r="EZ109" s="124">
        <v>0</v>
      </c>
      <c r="FA109" s="124">
        <v>3.0541012216404883E-2</v>
      </c>
      <c r="FB109" s="124">
        <v>0</v>
      </c>
      <c r="FC109" s="124">
        <v>0</v>
      </c>
      <c r="FD109" s="124">
        <v>0</v>
      </c>
      <c r="FE109" s="124">
        <v>2.1008403361344536E-2</v>
      </c>
      <c r="FF109" s="124">
        <v>0</v>
      </c>
      <c r="FG109" s="124">
        <v>0</v>
      </c>
      <c r="FH109" s="124">
        <v>0</v>
      </c>
      <c r="FI109" s="124">
        <v>0</v>
      </c>
      <c r="FJ109" s="124">
        <v>0</v>
      </c>
      <c r="FK109" s="124">
        <v>0</v>
      </c>
      <c r="FL109" s="124">
        <v>0</v>
      </c>
      <c r="FM109" s="124">
        <v>0</v>
      </c>
      <c r="FN109" s="124">
        <v>0</v>
      </c>
      <c r="FO109" s="124">
        <v>0</v>
      </c>
      <c r="FP109" s="124">
        <v>0</v>
      </c>
      <c r="FQ109" s="124">
        <v>0</v>
      </c>
      <c r="FR109" s="124">
        <v>0</v>
      </c>
      <c r="FS109" s="124">
        <v>0</v>
      </c>
      <c r="FT109" s="124">
        <v>0</v>
      </c>
      <c r="FU109" s="124">
        <v>0</v>
      </c>
      <c r="FV109" s="124">
        <v>0</v>
      </c>
      <c r="FW109" s="124">
        <v>0</v>
      </c>
      <c r="FX109" s="125">
        <v>0</v>
      </c>
      <c r="FY109" s="50" t="s">
        <v>5953</v>
      </c>
      <c r="FZ109" s="88" t="s">
        <v>5898</v>
      </c>
      <c r="GA109" s="88" t="s">
        <v>6504</v>
      </c>
      <c r="GB109" s="88" t="s">
        <v>5898</v>
      </c>
      <c r="GC109" s="88" t="s">
        <v>6352</v>
      </c>
      <c r="GD109" s="88" t="s">
        <v>5898</v>
      </c>
      <c r="GE109" s="88" t="s">
        <v>6567</v>
      </c>
      <c r="GF109" s="88" t="s">
        <v>5898</v>
      </c>
      <c r="GG109" s="88" t="s">
        <v>6353</v>
      </c>
      <c r="GH109" s="88" t="s">
        <v>5898</v>
      </c>
      <c r="GI109" s="88" t="s">
        <v>6390</v>
      </c>
      <c r="GJ109" s="88" t="s">
        <v>5898</v>
      </c>
      <c r="GK109" s="88" t="s">
        <v>6354</v>
      </c>
      <c r="GL109" s="88" t="s">
        <v>5898</v>
      </c>
      <c r="GM109" s="88" t="s">
        <v>6480</v>
      </c>
      <c r="GN109" s="88" t="s">
        <v>5898</v>
      </c>
      <c r="GO109" s="88" t="s">
        <v>6148</v>
      </c>
      <c r="GP109" s="88" t="s">
        <v>5898</v>
      </c>
      <c r="GQ109" s="88" t="s">
        <v>6555</v>
      </c>
      <c r="GR109" s="88" t="s">
        <v>5898</v>
      </c>
      <c r="GS109" s="88" t="s">
        <v>6355</v>
      </c>
      <c r="GT109" s="88" t="s">
        <v>5898</v>
      </c>
      <c r="GU109" s="88" t="s">
        <v>6494</v>
      </c>
      <c r="GV109" s="88" t="s">
        <v>5898</v>
      </c>
      <c r="GW109" s="88" t="s">
        <v>5898</v>
      </c>
      <c r="GX109" s="88" t="s">
        <v>5898</v>
      </c>
      <c r="GY109" s="88" t="s">
        <v>5898</v>
      </c>
      <c r="GZ109" s="88" t="s">
        <v>5898</v>
      </c>
      <c r="HA109" s="88" t="s">
        <v>5898</v>
      </c>
      <c r="HB109" s="88" t="s">
        <v>5898</v>
      </c>
      <c r="HC109" s="88" t="s">
        <v>5898</v>
      </c>
      <c r="HD109" s="88" t="s">
        <v>5898</v>
      </c>
      <c r="HE109" s="88" t="s">
        <v>5898</v>
      </c>
      <c r="HF109" s="88" t="s">
        <v>5898</v>
      </c>
      <c r="HG109" s="88" t="s">
        <v>5898</v>
      </c>
      <c r="HH109" s="88" t="s">
        <v>5898</v>
      </c>
      <c r="HI109" s="88" t="s">
        <v>5898</v>
      </c>
      <c r="HJ109" s="88" t="s">
        <v>5898</v>
      </c>
      <c r="HK109" s="88" t="s">
        <v>5898</v>
      </c>
      <c r="HL109" s="88" t="s">
        <v>5898</v>
      </c>
      <c r="HM109" s="89">
        <v>8.74</v>
      </c>
      <c r="HN109" s="90" t="s">
        <v>5898</v>
      </c>
      <c r="HO109" s="90">
        <v>11.71</v>
      </c>
      <c r="HP109" s="90" t="s">
        <v>5898</v>
      </c>
      <c r="HQ109" s="90">
        <v>8.6999999999999993</v>
      </c>
      <c r="HR109" s="90" t="s">
        <v>5898</v>
      </c>
      <c r="HS109" s="90">
        <v>5.61</v>
      </c>
      <c r="HT109" s="90" t="s">
        <v>5898</v>
      </c>
      <c r="HU109" s="90">
        <v>6.65</v>
      </c>
      <c r="HV109" s="90" t="s">
        <v>5898</v>
      </c>
      <c r="HW109" s="90">
        <v>6.75</v>
      </c>
      <c r="HX109" s="90" t="s">
        <v>5898</v>
      </c>
      <c r="HY109" s="90">
        <v>9.02</v>
      </c>
      <c r="HZ109" s="90" t="s">
        <v>5898</v>
      </c>
      <c r="IA109" s="90">
        <v>9.26</v>
      </c>
      <c r="IB109" s="90" t="s">
        <v>5898</v>
      </c>
      <c r="IC109" s="90">
        <v>11.46</v>
      </c>
      <c r="ID109" s="90" t="s">
        <v>5898</v>
      </c>
      <c r="IE109" s="90">
        <v>10.97</v>
      </c>
      <c r="IF109" s="90" t="s">
        <v>5898</v>
      </c>
      <c r="IG109" s="90">
        <v>23.8</v>
      </c>
      <c r="IH109" s="90" t="s">
        <v>5898</v>
      </c>
      <c r="II109" s="90">
        <v>17.3</v>
      </c>
      <c r="IJ109" s="90" t="s">
        <v>5898</v>
      </c>
      <c r="IK109" s="90" t="s">
        <v>5898</v>
      </c>
      <c r="IL109" s="90" t="s">
        <v>5898</v>
      </c>
      <c r="IM109" s="90" t="s">
        <v>5898</v>
      </c>
      <c r="IN109" s="90" t="s">
        <v>5898</v>
      </c>
      <c r="IO109" s="90" t="s">
        <v>5898</v>
      </c>
      <c r="IP109" s="90" t="s">
        <v>5898</v>
      </c>
      <c r="IQ109" s="90" t="s">
        <v>5898</v>
      </c>
      <c r="IR109" s="90" t="s">
        <v>5898</v>
      </c>
      <c r="IS109" s="90" t="s">
        <v>5898</v>
      </c>
      <c r="IT109" s="90" t="s">
        <v>5898</v>
      </c>
      <c r="IU109" s="90" t="s">
        <v>5898</v>
      </c>
      <c r="IV109" s="90" t="s">
        <v>5898</v>
      </c>
      <c r="IW109" s="90" t="s">
        <v>5898</v>
      </c>
      <c r="IX109" s="90" t="s">
        <v>5898</v>
      </c>
      <c r="IY109" s="90" t="s">
        <v>5898</v>
      </c>
      <c r="IZ109" s="103" t="s">
        <v>5898</v>
      </c>
      <c r="JA109" s="50">
        <v>0.2</v>
      </c>
      <c r="JB109" s="40" t="s">
        <v>5898</v>
      </c>
      <c r="JC109" s="40" t="s">
        <v>5898</v>
      </c>
      <c r="JD109" s="40" t="s">
        <v>5898</v>
      </c>
      <c r="JE109" s="40">
        <v>0.25</v>
      </c>
      <c r="JF109" s="40" t="s">
        <v>5898</v>
      </c>
      <c r="JG109" s="40" t="s">
        <v>5898</v>
      </c>
      <c r="JH109" s="40" t="s">
        <v>5898</v>
      </c>
      <c r="JI109" s="40">
        <v>0.35</v>
      </c>
      <c r="JJ109" s="40" t="s">
        <v>5898</v>
      </c>
      <c r="JK109" s="40" t="s">
        <v>5898</v>
      </c>
      <c r="JL109" s="40" t="s">
        <v>5898</v>
      </c>
      <c r="JM109" s="40">
        <v>0.35</v>
      </c>
      <c r="JN109" s="40" t="s">
        <v>5898</v>
      </c>
      <c r="JO109" s="40">
        <v>0</v>
      </c>
      <c r="JP109" s="40" t="s">
        <v>5898</v>
      </c>
      <c r="JQ109" s="40">
        <v>0.35</v>
      </c>
      <c r="JR109" s="40" t="s">
        <v>5898</v>
      </c>
      <c r="JS109" s="40" t="s">
        <v>5898</v>
      </c>
      <c r="JT109" s="40" t="s">
        <v>5898</v>
      </c>
      <c r="JU109" s="40">
        <v>0.5</v>
      </c>
      <c r="JV109" s="40" t="s">
        <v>5898</v>
      </c>
      <c r="JW109" s="40" t="s">
        <v>5898</v>
      </c>
      <c r="JX109" s="40" t="s">
        <v>5898</v>
      </c>
      <c r="JY109" s="40" t="s">
        <v>5898</v>
      </c>
      <c r="JZ109" s="40" t="s">
        <v>5898</v>
      </c>
      <c r="KA109" s="40" t="s">
        <v>5898</v>
      </c>
      <c r="KB109" s="40" t="s">
        <v>5898</v>
      </c>
      <c r="KC109" s="40" t="s">
        <v>5898</v>
      </c>
      <c r="KD109" s="40" t="s">
        <v>5898</v>
      </c>
      <c r="KE109" s="40" t="s">
        <v>5898</v>
      </c>
      <c r="KF109" s="40" t="s">
        <v>5898</v>
      </c>
      <c r="KG109" s="40" t="s">
        <v>5898</v>
      </c>
      <c r="KH109" s="40" t="s">
        <v>5898</v>
      </c>
      <c r="KI109" s="40" t="s">
        <v>5898</v>
      </c>
      <c r="KJ109" s="40" t="s">
        <v>5898</v>
      </c>
      <c r="KK109" s="40" t="s">
        <v>5898</v>
      </c>
      <c r="KL109" s="40" t="s">
        <v>5898</v>
      </c>
      <c r="KM109" s="40" t="s">
        <v>5898</v>
      </c>
      <c r="KN109" s="40" t="s">
        <v>5898</v>
      </c>
    </row>
    <row r="110" spans="1:300" x14ac:dyDescent="0.15">
      <c r="A110" s="53">
        <f>'2015年报分红率'!T112</f>
        <v>107</v>
      </c>
      <c r="B110" s="40" t="str">
        <f>'2015年报分红率'!U112</f>
        <v>601515.SH</v>
      </c>
      <c r="C110" s="40" t="str">
        <f>'2015年报分红率'!V112</f>
        <v>东风股份</v>
      </c>
      <c r="D110" s="40" t="str">
        <f>[1]!EM_S_IPO_LISTEDDATE(B110)</f>
        <v>2012-02-16</v>
      </c>
      <c r="E110" s="166">
        <v>10</v>
      </c>
      <c r="F110" s="56">
        <v>6.2</v>
      </c>
      <c r="G110" s="56">
        <v>4.5</v>
      </c>
      <c r="H110" s="157">
        <v>3.0006451612903225E-2</v>
      </c>
      <c r="I110" s="158">
        <v>4.1342222222222218E-2</v>
      </c>
      <c r="J110" s="159">
        <v>4.2214687971144936E-2</v>
      </c>
      <c r="K110" s="154">
        <v>0.23330000000000001</v>
      </c>
      <c r="L110" s="155" t="s">
        <v>5898</v>
      </c>
      <c r="M110" s="155" t="s">
        <v>5898</v>
      </c>
      <c r="N110" s="155" t="s">
        <v>5898</v>
      </c>
      <c r="O110" s="155">
        <v>0.25540000000000002</v>
      </c>
      <c r="P110" s="155" t="s">
        <v>5898</v>
      </c>
      <c r="Q110" s="155" t="s">
        <v>5898</v>
      </c>
      <c r="R110" s="155" t="s">
        <v>5898</v>
      </c>
      <c r="S110" s="155">
        <v>0.26169999999999999</v>
      </c>
      <c r="T110" s="155" t="s">
        <v>5898</v>
      </c>
      <c r="U110" s="155" t="s">
        <v>5898</v>
      </c>
      <c r="V110" s="155" t="s">
        <v>5898</v>
      </c>
      <c r="W110" s="155">
        <v>0.23899999999999999</v>
      </c>
      <c r="X110" s="155" t="s">
        <v>5898</v>
      </c>
      <c r="Y110" s="155" t="s">
        <v>5898</v>
      </c>
      <c r="Z110" s="155" t="s">
        <v>5898</v>
      </c>
      <c r="AA110" s="155">
        <v>0.20300000000000001</v>
      </c>
      <c r="AB110" s="155" t="s">
        <v>5898</v>
      </c>
      <c r="AC110" s="155" t="s">
        <v>5898</v>
      </c>
      <c r="AD110" s="155" t="s">
        <v>5898</v>
      </c>
      <c r="AE110" s="155">
        <v>0.184</v>
      </c>
      <c r="AF110" s="155" t="s">
        <v>5898</v>
      </c>
      <c r="AG110" s="155" t="s">
        <v>5898</v>
      </c>
      <c r="AH110" s="155" t="s">
        <v>5898</v>
      </c>
      <c r="AI110" s="155">
        <v>0.17</v>
      </c>
      <c r="AJ110" s="155" t="s">
        <v>5898</v>
      </c>
      <c r="AK110" s="155" t="s">
        <v>5898</v>
      </c>
      <c r="AL110" s="155" t="s">
        <v>5898</v>
      </c>
      <c r="AM110" s="155">
        <v>0.16500000000000001</v>
      </c>
      <c r="AN110" s="155" t="s">
        <v>5898</v>
      </c>
      <c r="AO110" s="155" t="s">
        <v>5898</v>
      </c>
      <c r="AP110" s="155" t="s">
        <v>5898</v>
      </c>
      <c r="AQ110" s="155">
        <v>0.13300000000000001</v>
      </c>
      <c r="AR110" s="155" t="s">
        <v>5898</v>
      </c>
      <c r="AS110" s="155" t="s">
        <v>5898</v>
      </c>
      <c r="AT110" s="155" t="s">
        <v>5898</v>
      </c>
      <c r="AU110" s="155">
        <v>1.6E-2</v>
      </c>
      <c r="AV110" s="155" t="s">
        <v>5898</v>
      </c>
      <c r="AW110" s="155" t="s">
        <v>5898</v>
      </c>
      <c r="AX110" s="140" t="s">
        <v>5898</v>
      </c>
      <c r="AY110" s="154">
        <v>1</v>
      </c>
      <c r="AZ110" s="155">
        <v>1</v>
      </c>
      <c r="BA110" s="155">
        <v>1</v>
      </c>
      <c r="BB110" s="155">
        <v>1</v>
      </c>
      <c r="BC110" s="155">
        <v>1</v>
      </c>
      <c r="BD110" s="155">
        <v>1</v>
      </c>
      <c r="BE110" s="155">
        <v>1</v>
      </c>
      <c r="BF110" s="155">
        <v>1</v>
      </c>
      <c r="BG110" s="155">
        <v>1</v>
      </c>
      <c r="BH110" s="155">
        <v>1</v>
      </c>
      <c r="BI110" s="155">
        <v>1</v>
      </c>
      <c r="BJ110" s="155">
        <v>1</v>
      </c>
      <c r="BK110" s="155">
        <v>1</v>
      </c>
      <c r="BL110" s="155">
        <v>1</v>
      </c>
      <c r="BM110" s="155">
        <v>1</v>
      </c>
      <c r="BN110" s="155">
        <v>1</v>
      </c>
      <c r="BO110" s="155">
        <v>1</v>
      </c>
      <c r="BP110" s="155">
        <v>1</v>
      </c>
      <c r="BQ110" s="155">
        <v>1</v>
      </c>
      <c r="BR110" s="155">
        <v>1</v>
      </c>
      <c r="BS110" s="155">
        <v>1</v>
      </c>
      <c r="BT110" s="155">
        <v>1</v>
      </c>
      <c r="BU110" s="155">
        <v>1</v>
      </c>
      <c r="BV110" s="155">
        <v>1</v>
      </c>
      <c r="BW110" s="155">
        <v>1</v>
      </c>
      <c r="BX110" s="155">
        <v>1</v>
      </c>
      <c r="BY110" s="155">
        <v>1</v>
      </c>
      <c r="BZ110" s="155">
        <v>1</v>
      </c>
      <c r="CA110" s="155">
        <v>1</v>
      </c>
      <c r="CB110" s="155">
        <v>1</v>
      </c>
      <c r="CC110" s="155">
        <v>1</v>
      </c>
      <c r="CD110" s="155">
        <v>1</v>
      </c>
      <c r="CE110" s="155">
        <v>1</v>
      </c>
      <c r="CF110" s="155">
        <v>1</v>
      </c>
      <c r="CG110" s="155">
        <v>1</v>
      </c>
      <c r="CH110" s="155">
        <v>1</v>
      </c>
      <c r="CI110" s="155">
        <v>1</v>
      </c>
      <c r="CJ110" s="155">
        <v>1</v>
      </c>
      <c r="CK110" s="155">
        <v>1</v>
      </c>
      <c r="CL110" s="156">
        <v>1</v>
      </c>
      <c r="CM110" s="145" t="s">
        <v>5898</v>
      </c>
      <c r="CN110" s="146" t="s">
        <v>5898</v>
      </c>
      <c r="CO110" s="146" t="s">
        <v>5898</v>
      </c>
      <c r="CP110" s="146" t="s">
        <v>5898</v>
      </c>
      <c r="CQ110" s="146" t="s">
        <v>5898</v>
      </c>
      <c r="CR110" s="146" t="s">
        <v>5898</v>
      </c>
      <c r="CS110" s="146" t="s">
        <v>5898</v>
      </c>
      <c r="CT110" s="146" t="s">
        <v>5898</v>
      </c>
      <c r="CU110" s="146" t="s">
        <v>5898</v>
      </c>
      <c r="CV110" s="146" t="s">
        <v>5898</v>
      </c>
      <c r="CW110" s="146" t="s">
        <v>5898</v>
      </c>
      <c r="CX110" s="146" t="s">
        <v>5898</v>
      </c>
      <c r="CY110" s="146" t="s">
        <v>5898</v>
      </c>
      <c r="CZ110" s="146" t="s">
        <v>5898</v>
      </c>
      <c r="DA110" s="146" t="s">
        <v>5898</v>
      </c>
      <c r="DB110" s="146" t="s">
        <v>5898</v>
      </c>
      <c r="DC110" s="146" t="s">
        <v>5898</v>
      </c>
      <c r="DD110" s="146" t="s">
        <v>5898</v>
      </c>
      <c r="DE110" s="146" t="s">
        <v>5898</v>
      </c>
      <c r="DF110" s="146" t="s">
        <v>5898</v>
      </c>
      <c r="DG110" s="146" t="s">
        <v>5898</v>
      </c>
      <c r="DH110" s="146" t="s">
        <v>5898</v>
      </c>
      <c r="DI110" s="146" t="s">
        <v>5898</v>
      </c>
      <c r="DJ110" s="146" t="s">
        <v>5898</v>
      </c>
      <c r="DK110" s="146" t="s">
        <v>5898</v>
      </c>
      <c r="DL110" s="146" t="s">
        <v>5898</v>
      </c>
      <c r="DM110" s="146" t="s">
        <v>5898</v>
      </c>
      <c r="DN110" s="146" t="s">
        <v>5898</v>
      </c>
      <c r="DO110" s="146" t="s">
        <v>5898</v>
      </c>
      <c r="DP110" s="146" t="s">
        <v>5898</v>
      </c>
      <c r="DQ110" s="146" t="s">
        <v>5898</v>
      </c>
      <c r="DR110" s="146" t="s">
        <v>5898</v>
      </c>
      <c r="DS110" s="146" t="s">
        <v>5898</v>
      </c>
      <c r="DT110" s="146" t="s">
        <v>5898</v>
      </c>
      <c r="DU110" s="146" t="s">
        <v>5898</v>
      </c>
      <c r="DV110" s="146" t="s">
        <v>5898</v>
      </c>
      <c r="DW110" s="146" t="s">
        <v>5898</v>
      </c>
      <c r="DX110" s="146" t="s">
        <v>5898</v>
      </c>
      <c r="DY110" s="146" t="s">
        <v>5898</v>
      </c>
      <c r="DZ110" s="147" t="s">
        <v>5898</v>
      </c>
      <c r="EA110" s="131">
        <v>5.0938864628820961E-2</v>
      </c>
      <c r="EB110" s="135">
        <v>5.2443531827515405E-2</v>
      </c>
      <c r="EC110" s="135">
        <v>7.3100558659217871E-2</v>
      </c>
      <c r="ED110" s="135">
        <v>5.7590361445783125E-2</v>
      </c>
      <c r="EE110" s="135">
        <v>4.7877358490566041E-2</v>
      </c>
      <c r="EF110" s="135">
        <v>4.3396226415094337E-2</v>
      </c>
      <c r="EG110" s="135">
        <v>3.125E-2</v>
      </c>
      <c r="EH110" s="135">
        <v>4.6610169491525424E-2</v>
      </c>
      <c r="EI110" s="135">
        <v>1.6359163591635917E-2</v>
      </c>
      <c r="EJ110" s="135">
        <v>2.5806451612903226E-3</v>
      </c>
      <c r="EK110" s="123">
        <v>5.0938864628820961E-2</v>
      </c>
      <c r="EL110" s="124">
        <v>0</v>
      </c>
      <c r="EM110" s="124">
        <v>0</v>
      </c>
      <c r="EN110" s="124">
        <v>0</v>
      </c>
      <c r="EO110" s="124">
        <v>5.2443531827515405E-2</v>
      </c>
      <c r="EP110" s="124">
        <v>0</v>
      </c>
      <c r="EQ110" s="124">
        <v>0</v>
      </c>
      <c r="ER110" s="124">
        <v>0</v>
      </c>
      <c r="ES110" s="124">
        <v>7.3100558659217871E-2</v>
      </c>
      <c r="ET110" s="124">
        <v>0</v>
      </c>
      <c r="EU110" s="124">
        <v>0</v>
      </c>
      <c r="EV110" s="124">
        <v>0</v>
      </c>
      <c r="EW110" s="124">
        <v>5.7590361445783125E-2</v>
      </c>
      <c r="EX110" s="124">
        <v>0</v>
      </c>
      <c r="EY110" s="124">
        <v>0</v>
      </c>
      <c r="EZ110" s="124">
        <v>0</v>
      </c>
      <c r="FA110" s="124">
        <v>4.7877358490566041E-2</v>
      </c>
      <c r="FB110" s="124">
        <v>0</v>
      </c>
      <c r="FC110" s="124">
        <v>0</v>
      </c>
      <c r="FD110" s="124">
        <v>0</v>
      </c>
      <c r="FE110" s="124">
        <v>4.3396226415094337E-2</v>
      </c>
      <c r="FF110" s="124">
        <v>0</v>
      </c>
      <c r="FG110" s="124">
        <v>0</v>
      </c>
      <c r="FH110" s="124">
        <v>0</v>
      </c>
      <c r="FI110" s="124">
        <v>3.125E-2</v>
      </c>
      <c r="FJ110" s="124">
        <v>0</v>
      </c>
      <c r="FK110" s="124">
        <v>0</v>
      </c>
      <c r="FL110" s="124">
        <v>0</v>
      </c>
      <c r="FM110" s="124">
        <v>4.6610169491525424E-2</v>
      </c>
      <c r="FN110" s="124">
        <v>0</v>
      </c>
      <c r="FO110" s="124">
        <v>0</v>
      </c>
      <c r="FP110" s="124">
        <v>0</v>
      </c>
      <c r="FQ110" s="124">
        <v>1.6359163591635917E-2</v>
      </c>
      <c r="FR110" s="124">
        <v>0</v>
      </c>
      <c r="FS110" s="124">
        <v>0</v>
      </c>
      <c r="FT110" s="124">
        <v>0</v>
      </c>
      <c r="FU110" s="124">
        <v>2.5806451612903226E-3</v>
      </c>
      <c r="FV110" s="124">
        <v>0</v>
      </c>
      <c r="FW110" s="124">
        <v>0</v>
      </c>
      <c r="FX110" s="125">
        <v>0</v>
      </c>
      <c r="FY110" s="50" t="s">
        <v>5909</v>
      </c>
      <c r="FZ110" s="88" t="s">
        <v>5898</v>
      </c>
      <c r="GA110" s="88" t="s">
        <v>6426</v>
      </c>
      <c r="GB110" s="88" t="s">
        <v>5898</v>
      </c>
      <c r="GC110" s="88" t="s">
        <v>5993</v>
      </c>
      <c r="GD110" s="88" t="s">
        <v>5898</v>
      </c>
      <c r="GE110" s="88" t="s">
        <v>6526</v>
      </c>
      <c r="GF110" s="88" t="s">
        <v>5898</v>
      </c>
      <c r="GG110" s="88" t="s">
        <v>5994</v>
      </c>
      <c r="GH110" s="88" t="s">
        <v>5898</v>
      </c>
      <c r="GI110" s="88" t="s">
        <v>6484</v>
      </c>
      <c r="GJ110" s="88" t="s">
        <v>5898</v>
      </c>
      <c r="GK110" s="88" t="s">
        <v>6026</v>
      </c>
      <c r="GL110" s="88" t="s">
        <v>5898</v>
      </c>
      <c r="GM110" s="88" t="s">
        <v>6401</v>
      </c>
      <c r="GN110" s="88" t="s">
        <v>5898</v>
      </c>
      <c r="GO110" s="88" t="s">
        <v>6020</v>
      </c>
      <c r="GP110" s="88" t="s">
        <v>5898</v>
      </c>
      <c r="GQ110" s="88" t="s">
        <v>6430</v>
      </c>
      <c r="GR110" s="88" t="s">
        <v>5898</v>
      </c>
      <c r="GS110" s="88" t="s">
        <v>6028</v>
      </c>
      <c r="GT110" s="88" t="s">
        <v>5898</v>
      </c>
      <c r="GU110" s="88" t="s">
        <v>6536</v>
      </c>
      <c r="GV110" s="88" t="s">
        <v>5898</v>
      </c>
      <c r="GW110" s="88" t="s">
        <v>6235</v>
      </c>
      <c r="GX110" s="88" t="s">
        <v>5898</v>
      </c>
      <c r="GY110" s="88" t="s">
        <v>6452</v>
      </c>
      <c r="GZ110" s="88" t="s">
        <v>5898</v>
      </c>
      <c r="HA110" s="88" t="s">
        <v>6356</v>
      </c>
      <c r="HB110" s="88" t="s">
        <v>5898</v>
      </c>
      <c r="HC110" s="88" t="s">
        <v>6395</v>
      </c>
      <c r="HD110" s="88" t="s">
        <v>5898</v>
      </c>
      <c r="HE110" s="88" t="s">
        <v>6067</v>
      </c>
      <c r="HF110" s="88" t="s">
        <v>5898</v>
      </c>
      <c r="HG110" s="88" t="s">
        <v>6603</v>
      </c>
      <c r="HH110" s="88" t="s">
        <v>5898</v>
      </c>
      <c r="HI110" s="88" t="s">
        <v>6233</v>
      </c>
      <c r="HJ110" s="88" t="s">
        <v>5898</v>
      </c>
      <c r="HK110" s="88" t="s">
        <v>5898</v>
      </c>
      <c r="HL110" s="88" t="s">
        <v>5898</v>
      </c>
      <c r="HM110" s="89">
        <v>4.58</v>
      </c>
      <c r="HN110" s="90" t="s">
        <v>5898</v>
      </c>
      <c r="HO110" s="90">
        <v>5.28</v>
      </c>
      <c r="HP110" s="90" t="s">
        <v>5898</v>
      </c>
      <c r="HQ110" s="90">
        <v>4.87</v>
      </c>
      <c r="HR110" s="90" t="s">
        <v>5898</v>
      </c>
      <c r="HS110" s="90">
        <v>3.39</v>
      </c>
      <c r="HT110" s="90" t="s">
        <v>5898</v>
      </c>
      <c r="HU110" s="90">
        <v>3.58</v>
      </c>
      <c r="HV110" s="90" t="s">
        <v>5898</v>
      </c>
      <c r="HW110" s="90">
        <v>4.0199999999999996</v>
      </c>
      <c r="HX110" s="90" t="s">
        <v>5898</v>
      </c>
      <c r="HY110" s="90">
        <v>4.1500000000000004</v>
      </c>
      <c r="HZ110" s="90" t="s">
        <v>5898</v>
      </c>
      <c r="IA110" s="90">
        <v>3.95</v>
      </c>
      <c r="IB110" s="90" t="s">
        <v>5898</v>
      </c>
      <c r="IC110" s="90">
        <v>4.24</v>
      </c>
      <c r="ID110" s="90" t="s">
        <v>5898</v>
      </c>
      <c r="IE110" s="90">
        <v>4.46</v>
      </c>
      <c r="IF110" s="90" t="s">
        <v>5898</v>
      </c>
      <c r="IG110" s="90">
        <v>4.24</v>
      </c>
      <c r="IH110" s="90" t="s">
        <v>5898</v>
      </c>
      <c r="II110" s="90">
        <v>4.0599999999999996</v>
      </c>
      <c r="IJ110" s="90" t="s">
        <v>5898</v>
      </c>
      <c r="IK110" s="90">
        <v>5.44</v>
      </c>
      <c r="IL110" s="90" t="s">
        <v>5898</v>
      </c>
      <c r="IM110" s="90">
        <v>5.42</v>
      </c>
      <c r="IN110" s="90" t="s">
        <v>5898</v>
      </c>
      <c r="IO110" s="90">
        <v>3.54</v>
      </c>
      <c r="IP110" s="90" t="s">
        <v>5898</v>
      </c>
      <c r="IQ110" s="90">
        <v>4.96</v>
      </c>
      <c r="IR110" s="90" t="s">
        <v>5898</v>
      </c>
      <c r="IS110" s="90">
        <v>8.1300000000000008</v>
      </c>
      <c r="IT110" s="90" t="s">
        <v>5898</v>
      </c>
      <c r="IU110" s="90">
        <v>5.01</v>
      </c>
      <c r="IV110" s="90" t="s">
        <v>5898</v>
      </c>
      <c r="IW110" s="90">
        <v>6.2</v>
      </c>
      <c r="IX110" s="90" t="s">
        <v>5898</v>
      </c>
      <c r="IY110" s="90" t="s">
        <v>5898</v>
      </c>
      <c r="IZ110" s="103" t="s">
        <v>5898</v>
      </c>
      <c r="JA110" s="50">
        <v>0.23330000000000001</v>
      </c>
      <c r="JB110" s="40" t="s">
        <v>5898</v>
      </c>
      <c r="JC110" s="40" t="s">
        <v>5898</v>
      </c>
      <c r="JD110" s="40" t="s">
        <v>5898</v>
      </c>
      <c r="JE110" s="40">
        <v>0.25540000000000002</v>
      </c>
      <c r="JF110" s="40" t="s">
        <v>5898</v>
      </c>
      <c r="JG110" s="40" t="s">
        <v>5898</v>
      </c>
      <c r="JH110" s="40" t="s">
        <v>5898</v>
      </c>
      <c r="JI110" s="40">
        <v>0.26169999999999999</v>
      </c>
      <c r="JJ110" s="40" t="s">
        <v>5898</v>
      </c>
      <c r="JK110" s="40" t="s">
        <v>5898</v>
      </c>
      <c r="JL110" s="40" t="s">
        <v>5898</v>
      </c>
      <c r="JM110" s="40">
        <v>0.23899999999999999</v>
      </c>
      <c r="JN110" s="40" t="s">
        <v>5898</v>
      </c>
      <c r="JO110" s="40" t="s">
        <v>5898</v>
      </c>
      <c r="JP110" s="40" t="s">
        <v>5898</v>
      </c>
      <c r="JQ110" s="40">
        <v>0.20300000000000001</v>
      </c>
      <c r="JR110" s="40" t="s">
        <v>5898</v>
      </c>
      <c r="JS110" s="40" t="s">
        <v>5898</v>
      </c>
      <c r="JT110" s="40" t="s">
        <v>5898</v>
      </c>
      <c r="JU110" s="40">
        <v>0.184</v>
      </c>
      <c r="JV110" s="40" t="s">
        <v>5898</v>
      </c>
      <c r="JW110" s="40" t="s">
        <v>5898</v>
      </c>
      <c r="JX110" s="40" t="s">
        <v>5898</v>
      </c>
      <c r="JY110" s="40">
        <v>0.17</v>
      </c>
      <c r="JZ110" s="40" t="s">
        <v>5898</v>
      </c>
      <c r="KA110" s="40" t="s">
        <v>5898</v>
      </c>
      <c r="KB110" s="40" t="s">
        <v>5898</v>
      </c>
      <c r="KC110" s="40">
        <v>0.16500000000000001</v>
      </c>
      <c r="KD110" s="40" t="s">
        <v>5898</v>
      </c>
      <c r="KE110" s="40" t="s">
        <v>5898</v>
      </c>
      <c r="KF110" s="40" t="s">
        <v>5898</v>
      </c>
      <c r="KG110" s="40">
        <v>0.13300000000000001</v>
      </c>
      <c r="KH110" s="40" t="s">
        <v>5898</v>
      </c>
      <c r="KI110" s="40" t="s">
        <v>5898</v>
      </c>
      <c r="KJ110" s="40" t="s">
        <v>5898</v>
      </c>
      <c r="KK110" s="40">
        <v>1.6E-2</v>
      </c>
      <c r="KL110" s="40" t="s">
        <v>5898</v>
      </c>
      <c r="KM110" s="40" t="s">
        <v>5898</v>
      </c>
      <c r="KN110" s="40" t="s">
        <v>5898</v>
      </c>
    </row>
    <row r="111" spans="1:300" x14ac:dyDescent="0.15">
      <c r="A111" s="53">
        <f>'2015年报分红率'!T113</f>
        <v>108</v>
      </c>
      <c r="B111" s="40" t="str">
        <f>'2015年报分红率'!U113</f>
        <v>601566.SH</v>
      </c>
      <c r="C111" s="40" t="str">
        <f>'2015年报分红率'!V113</f>
        <v>九牧王</v>
      </c>
      <c r="D111" s="40" t="str">
        <f>[1]!EM_S_IPO_LISTEDDATE(B111)</f>
        <v>2011-05-30</v>
      </c>
      <c r="E111" s="166">
        <v>4</v>
      </c>
      <c r="F111" s="56" t="s">
        <v>5898</v>
      </c>
      <c r="G111" s="56">
        <v>11.99</v>
      </c>
      <c r="H111" s="157" t="s">
        <v>5898</v>
      </c>
      <c r="I111" s="158">
        <v>3.0754795663052541E-2</v>
      </c>
      <c r="J111" s="159">
        <v>1.3457898772699123E-2</v>
      </c>
      <c r="K111" s="154">
        <v>1.08</v>
      </c>
      <c r="L111" s="155" t="s">
        <v>5898</v>
      </c>
      <c r="M111" s="155" t="s">
        <v>5898</v>
      </c>
      <c r="N111" s="155" t="s">
        <v>5898</v>
      </c>
      <c r="O111" s="155">
        <v>0.48</v>
      </c>
      <c r="P111" s="155" t="s">
        <v>5898</v>
      </c>
      <c r="Q111" s="155" t="s">
        <v>5898</v>
      </c>
      <c r="R111" s="155" t="s">
        <v>5898</v>
      </c>
      <c r="S111" s="155" t="s">
        <v>5898</v>
      </c>
      <c r="T111" s="155" t="s">
        <v>5898</v>
      </c>
      <c r="U111" s="155">
        <v>0.65</v>
      </c>
      <c r="V111" s="155" t="s">
        <v>5898</v>
      </c>
      <c r="W111" s="155">
        <v>0.38</v>
      </c>
      <c r="X111" s="155" t="s">
        <v>5898</v>
      </c>
      <c r="Y111" s="155" t="s">
        <v>5898</v>
      </c>
      <c r="Z111" s="155" t="s">
        <v>5898</v>
      </c>
      <c r="AA111" s="155">
        <v>0.36</v>
      </c>
      <c r="AB111" s="155" t="s">
        <v>5898</v>
      </c>
      <c r="AC111" s="155" t="s">
        <v>5898</v>
      </c>
      <c r="AD111" s="155" t="s">
        <v>5898</v>
      </c>
      <c r="AE111" s="155" t="s">
        <v>5898</v>
      </c>
      <c r="AF111" s="155" t="s">
        <v>5898</v>
      </c>
      <c r="AG111" s="155" t="s">
        <v>5898</v>
      </c>
      <c r="AH111" s="155" t="s">
        <v>5898</v>
      </c>
      <c r="AI111" s="155" t="s">
        <v>5898</v>
      </c>
      <c r="AJ111" s="155" t="s">
        <v>5898</v>
      </c>
      <c r="AK111" s="155" t="s">
        <v>5898</v>
      </c>
      <c r="AL111" s="155" t="s">
        <v>5898</v>
      </c>
      <c r="AM111" s="155" t="s">
        <v>5898</v>
      </c>
      <c r="AN111" s="155" t="s">
        <v>5898</v>
      </c>
      <c r="AO111" s="155" t="s">
        <v>5898</v>
      </c>
      <c r="AP111" s="155" t="s">
        <v>5898</v>
      </c>
      <c r="AQ111" s="155" t="s">
        <v>5898</v>
      </c>
      <c r="AR111" s="155" t="s">
        <v>5898</v>
      </c>
      <c r="AS111" s="155" t="s">
        <v>5898</v>
      </c>
      <c r="AT111" s="155" t="s">
        <v>5898</v>
      </c>
      <c r="AU111" s="155" t="s">
        <v>5898</v>
      </c>
      <c r="AV111" s="155" t="s">
        <v>5898</v>
      </c>
      <c r="AW111" s="155" t="s">
        <v>5898</v>
      </c>
      <c r="AX111" s="140" t="s">
        <v>5898</v>
      </c>
      <c r="AY111" s="154">
        <v>2</v>
      </c>
      <c r="AZ111" s="155">
        <v>2</v>
      </c>
      <c r="BA111" s="155">
        <v>2</v>
      </c>
      <c r="BB111" s="155">
        <v>2</v>
      </c>
      <c r="BC111" s="155">
        <v>2</v>
      </c>
      <c r="BD111" s="155">
        <v>2</v>
      </c>
      <c r="BE111" s="155">
        <v>2</v>
      </c>
      <c r="BF111" s="155">
        <v>2</v>
      </c>
      <c r="BG111" s="155">
        <v>1</v>
      </c>
      <c r="BH111" s="155">
        <v>1</v>
      </c>
      <c r="BI111" s="155">
        <v>1</v>
      </c>
      <c r="BJ111" s="155">
        <v>1</v>
      </c>
      <c r="BK111" s="155">
        <v>1</v>
      </c>
      <c r="BL111" s="155">
        <v>1</v>
      </c>
      <c r="BM111" s="155">
        <v>1</v>
      </c>
      <c r="BN111" s="155">
        <v>1</v>
      </c>
      <c r="BO111" s="155">
        <v>1</v>
      </c>
      <c r="BP111" s="155">
        <v>1</v>
      </c>
      <c r="BQ111" s="155">
        <v>1</v>
      </c>
      <c r="BR111" s="155">
        <v>1</v>
      </c>
      <c r="BS111" s="155">
        <v>1</v>
      </c>
      <c r="BT111" s="155">
        <v>1</v>
      </c>
      <c r="BU111" s="155">
        <v>1</v>
      </c>
      <c r="BV111" s="155">
        <v>1</v>
      </c>
      <c r="BW111" s="155">
        <v>1</v>
      </c>
      <c r="BX111" s="155">
        <v>1</v>
      </c>
      <c r="BY111" s="155">
        <v>1</v>
      </c>
      <c r="BZ111" s="155">
        <v>1</v>
      </c>
      <c r="CA111" s="155">
        <v>1</v>
      </c>
      <c r="CB111" s="155">
        <v>1</v>
      </c>
      <c r="CC111" s="155">
        <v>1</v>
      </c>
      <c r="CD111" s="155">
        <v>1</v>
      </c>
      <c r="CE111" s="155">
        <v>1</v>
      </c>
      <c r="CF111" s="155">
        <v>1</v>
      </c>
      <c r="CG111" s="155">
        <v>1</v>
      </c>
      <c r="CH111" s="155">
        <v>1</v>
      </c>
      <c r="CI111" s="155">
        <v>1</v>
      </c>
      <c r="CJ111" s="155">
        <v>1</v>
      </c>
      <c r="CK111" s="155">
        <v>1</v>
      </c>
      <c r="CL111" s="156">
        <v>1</v>
      </c>
      <c r="CM111" s="145" t="s">
        <v>5898</v>
      </c>
      <c r="CN111" s="146" t="s">
        <v>5898</v>
      </c>
      <c r="CO111" s="146" t="s">
        <v>5898</v>
      </c>
      <c r="CP111" s="146" t="s">
        <v>5898</v>
      </c>
      <c r="CQ111" s="146" t="s">
        <v>5898</v>
      </c>
      <c r="CR111" s="146" t="s">
        <v>5898</v>
      </c>
      <c r="CS111" s="146" t="s">
        <v>5898</v>
      </c>
      <c r="CT111" s="146" t="s">
        <v>5898</v>
      </c>
      <c r="CU111" s="146">
        <v>1</v>
      </c>
      <c r="CV111" s="146" t="s">
        <v>5898</v>
      </c>
      <c r="CW111" s="146" t="s">
        <v>5898</v>
      </c>
      <c r="CX111" s="146" t="s">
        <v>5898</v>
      </c>
      <c r="CY111" s="146" t="s">
        <v>5898</v>
      </c>
      <c r="CZ111" s="146" t="s">
        <v>5898</v>
      </c>
      <c r="DA111" s="146" t="s">
        <v>5898</v>
      </c>
      <c r="DB111" s="146" t="s">
        <v>5898</v>
      </c>
      <c r="DC111" s="146" t="s">
        <v>5898</v>
      </c>
      <c r="DD111" s="146" t="s">
        <v>5898</v>
      </c>
      <c r="DE111" s="146" t="s">
        <v>5898</v>
      </c>
      <c r="DF111" s="146" t="s">
        <v>5898</v>
      </c>
      <c r="DG111" s="146" t="s">
        <v>5898</v>
      </c>
      <c r="DH111" s="146" t="s">
        <v>5898</v>
      </c>
      <c r="DI111" s="146" t="s">
        <v>5898</v>
      </c>
      <c r="DJ111" s="146" t="s">
        <v>5898</v>
      </c>
      <c r="DK111" s="146" t="s">
        <v>5898</v>
      </c>
      <c r="DL111" s="146" t="s">
        <v>5898</v>
      </c>
      <c r="DM111" s="146" t="s">
        <v>5898</v>
      </c>
      <c r="DN111" s="146" t="s">
        <v>5898</v>
      </c>
      <c r="DO111" s="146" t="s">
        <v>5898</v>
      </c>
      <c r="DP111" s="146" t="s">
        <v>5898</v>
      </c>
      <c r="DQ111" s="146" t="s">
        <v>5898</v>
      </c>
      <c r="DR111" s="146" t="s">
        <v>5898</v>
      </c>
      <c r="DS111" s="146" t="s">
        <v>5898</v>
      </c>
      <c r="DT111" s="146" t="s">
        <v>5898</v>
      </c>
      <c r="DU111" s="146" t="s">
        <v>5898</v>
      </c>
      <c r="DV111" s="146" t="s">
        <v>5898</v>
      </c>
      <c r="DW111" s="146" t="s">
        <v>5898</v>
      </c>
      <c r="DX111" s="146" t="s">
        <v>5898</v>
      </c>
      <c r="DY111" s="146" t="s">
        <v>5898</v>
      </c>
      <c r="DZ111" s="147" t="s">
        <v>5898</v>
      </c>
      <c r="EA111" s="131">
        <v>3.2569360675512672E-2</v>
      </c>
      <c r="EB111" s="135">
        <v>2.1466905187835419E-2</v>
      </c>
      <c r="EC111" s="135">
        <v>5.4621848739495799E-2</v>
      </c>
      <c r="ED111" s="135">
        <v>2.5920873124147339E-2</v>
      </c>
      <c r="EE111" s="135">
        <v>0</v>
      </c>
      <c r="EF111" s="135">
        <v>0</v>
      </c>
      <c r="EG111" s="135">
        <v>0</v>
      </c>
      <c r="EH111" s="135">
        <v>0</v>
      </c>
      <c r="EI111" s="135">
        <v>0</v>
      </c>
      <c r="EJ111" s="135">
        <v>0</v>
      </c>
      <c r="EK111" s="123">
        <v>3.2569360675512672E-2</v>
      </c>
      <c r="EL111" s="124">
        <v>0</v>
      </c>
      <c r="EM111" s="124">
        <v>0</v>
      </c>
      <c r="EN111" s="124">
        <v>0</v>
      </c>
      <c r="EO111" s="124">
        <v>2.1466905187835419E-2</v>
      </c>
      <c r="EP111" s="124">
        <v>0</v>
      </c>
      <c r="EQ111" s="124">
        <v>0</v>
      </c>
      <c r="ER111" s="124">
        <v>0</v>
      </c>
      <c r="ES111" s="124">
        <v>0</v>
      </c>
      <c r="ET111" s="124">
        <v>0</v>
      </c>
      <c r="EU111" s="124">
        <v>5.4621848739495799E-2</v>
      </c>
      <c r="EV111" s="124">
        <v>0</v>
      </c>
      <c r="EW111" s="124">
        <v>2.5920873124147339E-2</v>
      </c>
      <c r="EX111" s="124">
        <v>0</v>
      </c>
      <c r="EY111" s="124">
        <v>0</v>
      </c>
      <c r="EZ111" s="124">
        <v>0</v>
      </c>
      <c r="FA111" s="124">
        <v>0</v>
      </c>
      <c r="FB111" s="124">
        <v>0</v>
      </c>
      <c r="FC111" s="124">
        <v>0</v>
      </c>
      <c r="FD111" s="124">
        <v>0</v>
      </c>
      <c r="FE111" s="124">
        <v>0</v>
      </c>
      <c r="FF111" s="124">
        <v>0</v>
      </c>
      <c r="FG111" s="124">
        <v>0</v>
      </c>
      <c r="FH111" s="124">
        <v>0</v>
      </c>
      <c r="FI111" s="124">
        <v>0</v>
      </c>
      <c r="FJ111" s="124">
        <v>0</v>
      </c>
      <c r="FK111" s="124">
        <v>0</v>
      </c>
      <c r="FL111" s="124">
        <v>0</v>
      </c>
      <c r="FM111" s="124">
        <v>0</v>
      </c>
      <c r="FN111" s="124">
        <v>0</v>
      </c>
      <c r="FO111" s="124">
        <v>0</v>
      </c>
      <c r="FP111" s="124">
        <v>0</v>
      </c>
      <c r="FQ111" s="124">
        <v>0</v>
      </c>
      <c r="FR111" s="124">
        <v>0</v>
      </c>
      <c r="FS111" s="124">
        <v>0</v>
      </c>
      <c r="FT111" s="124">
        <v>0</v>
      </c>
      <c r="FU111" s="124">
        <v>0</v>
      </c>
      <c r="FV111" s="124">
        <v>0</v>
      </c>
      <c r="FW111" s="124">
        <v>0</v>
      </c>
      <c r="FX111" s="125">
        <v>0</v>
      </c>
      <c r="FY111" s="50" t="s">
        <v>5949</v>
      </c>
      <c r="FZ111" s="88" t="s">
        <v>5898</v>
      </c>
      <c r="GA111" s="88" t="s">
        <v>6504</v>
      </c>
      <c r="GB111" s="88" t="s">
        <v>5898</v>
      </c>
      <c r="GC111" s="88" t="s">
        <v>5984</v>
      </c>
      <c r="GD111" s="88" t="s">
        <v>5898</v>
      </c>
      <c r="GE111" s="88" t="s">
        <v>6437</v>
      </c>
      <c r="GF111" s="88" t="s">
        <v>5898</v>
      </c>
      <c r="GG111" s="88" t="s">
        <v>6323</v>
      </c>
      <c r="GH111" s="88" t="s">
        <v>5898</v>
      </c>
      <c r="GI111" s="88" t="s">
        <v>6419</v>
      </c>
      <c r="GJ111" s="88" t="s">
        <v>5898</v>
      </c>
      <c r="GK111" s="88" t="s">
        <v>6215</v>
      </c>
      <c r="GL111" s="88" t="s">
        <v>5898</v>
      </c>
      <c r="GM111" s="88" t="s">
        <v>6648</v>
      </c>
      <c r="GN111" s="88" t="s">
        <v>5898</v>
      </c>
      <c r="GO111" s="88" t="s">
        <v>6289</v>
      </c>
      <c r="GP111" s="88" t="s">
        <v>5898</v>
      </c>
      <c r="GQ111" s="88" t="s">
        <v>5898</v>
      </c>
      <c r="GR111" s="88" t="s">
        <v>5898</v>
      </c>
      <c r="GS111" s="88" t="s">
        <v>5898</v>
      </c>
      <c r="GT111" s="88" t="s">
        <v>5898</v>
      </c>
      <c r="GU111" s="88" t="s">
        <v>5898</v>
      </c>
      <c r="GV111" s="88" t="s">
        <v>5898</v>
      </c>
      <c r="GW111" s="88" t="s">
        <v>5898</v>
      </c>
      <c r="GX111" s="88" t="s">
        <v>5898</v>
      </c>
      <c r="GY111" s="88" t="s">
        <v>5898</v>
      </c>
      <c r="GZ111" s="88" t="s">
        <v>5898</v>
      </c>
      <c r="HA111" s="88" t="s">
        <v>5898</v>
      </c>
      <c r="HB111" s="88" t="s">
        <v>5898</v>
      </c>
      <c r="HC111" s="88" t="s">
        <v>5898</v>
      </c>
      <c r="HD111" s="88" t="s">
        <v>5898</v>
      </c>
      <c r="HE111" s="88" t="s">
        <v>5898</v>
      </c>
      <c r="HF111" s="88" t="s">
        <v>5898</v>
      </c>
      <c r="HG111" s="88" t="s">
        <v>5898</v>
      </c>
      <c r="HH111" s="88" t="s">
        <v>5898</v>
      </c>
      <c r="HI111" s="88" t="s">
        <v>5898</v>
      </c>
      <c r="HJ111" s="88" t="s">
        <v>5898</v>
      </c>
      <c r="HK111" s="88" t="s">
        <v>5898</v>
      </c>
      <c r="HL111" s="88" t="s">
        <v>5898</v>
      </c>
      <c r="HM111" s="89">
        <v>16.579999999999998</v>
      </c>
      <c r="HN111" s="90" t="s">
        <v>5898</v>
      </c>
      <c r="HO111" s="90">
        <v>20.2</v>
      </c>
      <c r="HP111" s="90" t="s">
        <v>5898</v>
      </c>
      <c r="HQ111" s="90">
        <v>11.18</v>
      </c>
      <c r="HR111" s="90" t="s">
        <v>5898</v>
      </c>
      <c r="HS111" s="90">
        <v>11.88</v>
      </c>
      <c r="HT111" s="90" t="s">
        <v>5898</v>
      </c>
      <c r="HU111" s="90">
        <v>25.81</v>
      </c>
      <c r="HV111" s="90" t="s">
        <v>5898</v>
      </c>
      <c r="HW111" s="90">
        <v>11.9</v>
      </c>
      <c r="HX111" s="90" t="s">
        <v>5898</v>
      </c>
      <c r="HY111" s="90">
        <v>14.66</v>
      </c>
      <c r="HZ111" s="90" t="s">
        <v>5898</v>
      </c>
      <c r="IA111" s="90">
        <v>13.04</v>
      </c>
      <c r="IB111" s="90" t="s">
        <v>5898</v>
      </c>
      <c r="IC111" s="90" t="s">
        <v>5898</v>
      </c>
      <c r="ID111" s="90" t="s">
        <v>5898</v>
      </c>
      <c r="IE111" s="90" t="s">
        <v>5898</v>
      </c>
      <c r="IF111" s="90" t="s">
        <v>5898</v>
      </c>
      <c r="IG111" s="90" t="s">
        <v>5898</v>
      </c>
      <c r="IH111" s="90" t="s">
        <v>5898</v>
      </c>
      <c r="II111" s="90" t="s">
        <v>5898</v>
      </c>
      <c r="IJ111" s="90" t="s">
        <v>5898</v>
      </c>
      <c r="IK111" s="90" t="s">
        <v>5898</v>
      </c>
      <c r="IL111" s="90" t="s">
        <v>5898</v>
      </c>
      <c r="IM111" s="90" t="s">
        <v>5898</v>
      </c>
      <c r="IN111" s="90" t="s">
        <v>5898</v>
      </c>
      <c r="IO111" s="90" t="s">
        <v>5898</v>
      </c>
      <c r="IP111" s="90" t="s">
        <v>5898</v>
      </c>
      <c r="IQ111" s="90" t="s">
        <v>5898</v>
      </c>
      <c r="IR111" s="90" t="s">
        <v>5898</v>
      </c>
      <c r="IS111" s="90" t="s">
        <v>5898</v>
      </c>
      <c r="IT111" s="90" t="s">
        <v>5898</v>
      </c>
      <c r="IU111" s="90" t="s">
        <v>5898</v>
      </c>
      <c r="IV111" s="90" t="s">
        <v>5898</v>
      </c>
      <c r="IW111" s="90" t="s">
        <v>5898</v>
      </c>
      <c r="IX111" s="90" t="s">
        <v>5898</v>
      </c>
      <c r="IY111" s="90" t="s">
        <v>5898</v>
      </c>
      <c r="IZ111" s="103" t="s">
        <v>5898</v>
      </c>
      <c r="JA111" s="50">
        <v>0.54</v>
      </c>
      <c r="JB111" s="40" t="s">
        <v>5898</v>
      </c>
      <c r="JC111" s="40" t="s">
        <v>5898</v>
      </c>
      <c r="JD111" s="40" t="s">
        <v>5898</v>
      </c>
      <c r="JE111" s="40">
        <v>0.24</v>
      </c>
      <c r="JF111" s="40" t="s">
        <v>5898</v>
      </c>
      <c r="JG111" s="40" t="s">
        <v>5898</v>
      </c>
      <c r="JH111" s="40" t="s">
        <v>5898</v>
      </c>
      <c r="JI111" s="40" t="s">
        <v>5898</v>
      </c>
      <c r="JJ111" s="40" t="s">
        <v>5898</v>
      </c>
      <c r="JK111" s="40">
        <v>0.65</v>
      </c>
      <c r="JL111" s="40" t="s">
        <v>5898</v>
      </c>
      <c r="JM111" s="40">
        <v>0.38</v>
      </c>
      <c r="JN111" s="40" t="s">
        <v>5898</v>
      </c>
      <c r="JO111" s="40" t="s">
        <v>5898</v>
      </c>
      <c r="JP111" s="40" t="s">
        <v>5898</v>
      </c>
      <c r="JQ111" s="40">
        <v>0.36</v>
      </c>
      <c r="JR111" s="40" t="s">
        <v>5898</v>
      </c>
      <c r="JS111" s="40" t="s">
        <v>5898</v>
      </c>
      <c r="JT111" s="40" t="s">
        <v>5898</v>
      </c>
      <c r="JU111" s="40" t="s">
        <v>5898</v>
      </c>
      <c r="JV111" s="40" t="s">
        <v>5898</v>
      </c>
      <c r="JW111" s="40" t="s">
        <v>5898</v>
      </c>
      <c r="JX111" s="40" t="s">
        <v>5898</v>
      </c>
      <c r="JY111" s="40" t="s">
        <v>5898</v>
      </c>
      <c r="JZ111" s="40" t="s">
        <v>5898</v>
      </c>
      <c r="KA111" s="40" t="s">
        <v>5898</v>
      </c>
      <c r="KB111" s="40" t="s">
        <v>5898</v>
      </c>
      <c r="KC111" s="40" t="s">
        <v>5898</v>
      </c>
      <c r="KD111" s="40" t="s">
        <v>5898</v>
      </c>
      <c r="KE111" s="40" t="s">
        <v>5898</v>
      </c>
      <c r="KF111" s="40" t="s">
        <v>5898</v>
      </c>
      <c r="KG111" s="40" t="s">
        <v>5898</v>
      </c>
      <c r="KH111" s="40" t="s">
        <v>5898</v>
      </c>
      <c r="KI111" s="40" t="s">
        <v>5898</v>
      </c>
      <c r="KJ111" s="40" t="s">
        <v>5898</v>
      </c>
      <c r="KK111" s="40" t="s">
        <v>5898</v>
      </c>
      <c r="KL111" s="40" t="s">
        <v>5898</v>
      </c>
      <c r="KM111" s="40" t="s">
        <v>5898</v>
      </c>
      <c r="KN111" s="40" t="s">
        <v>5898</v>
      </c>
    </row>
    <row r="112" spans="1:300" x14ac:dyDescent="0.15">
      <c r="A112" s="53">
        <f>'2015年报分红率'!T114</f>
        <v>109</v>
      </c>
      <c r="B112" s="40" t="str">
        <f>'2015年报分红率'!U114</f>
        <v>601601.SH</v>
      </c>
      <c r="C112" s="40" t="str">
        <f>'2015年报分红率'!V114</f>
        <v>中国太保</v>
      </c>
      <c r="D112" s="40" t="str">
        <f>[1]!EM_S_IPO_LISTEDDATE(B112)</f>
        <v>2007-12-25</v>
      </c>
      <c r="E112" s="166">
        <v>5</v>
      </c>
      <c r="F112" s="56" t="s">
        <v>5898</v>
      </c>
      <c r="G112" s="56">
        <v>16.809999999999999</v>
      </c>
      <c r="H112" s="157" t="s">
        <v>5898</v>
      </c>
      <c r="I112" s="158">
        <v>4.1641879833432489E-2</v>
      </c>
      <c r="J112" s="159">
        <v>2.2566743834830809E-2</v>
      </c>
      <c r="K112" s="154">
        <v>0.5</v>
      </c>
      <c r="L112" s="155" t="s">
        <v>5898</v>
      </c>
      <c r="M112" s="155" t="s">
        <v>5898</v>
      </c>
      <c r="N112" s="155" t="s">
        <v>5898</v>
      </c>
      <c r="O112" s="155">
        <v>1</v>
      </c>
      <c r="P112" s="155" t="s">
        <v>5898</v>
      </c>
      <c r="Q112" s="155" t="s">
        <v>5898</v>
      </c>
      <c r="R112" s="155" t="s">
        <v>5898</v>
      </c>
      <c r="S112" s="155">
        <v>0.7</v>
      </c>
      <c r="T112" s="155" t="s">
        <v>5898</v>
      </c>
      <c r="U112" s="155" t="s">
        <v>5898</v>
      </c>
      <c r="V112" s="155" t="s">
        <v>5898</v>
      </c>
      <c r="W112" s="155">
        <v>0.7</v>
      </c>
      <c r="X112" s="155" t="s">
        <v>5898</v>
      </c>
      <c r="Y112" s="155" t="s">
        <v>5898</v>
      </c>
      <c r="Z112" s="155" t="s">
        <v>5898</v>
      </c>
      <c r="AA112" s="155">
        <v>0.6</v>
      </c>
      <c r="AB112" s="155" t="s">
        <v>5898</v>
      </c>
      <c r="AC112" s="155" t="s">
        <v>5898</v>
      </c>
      <c r="AD112" s="155" t="s">
        <v>5898</v>
      </c>
      <c r="AE112" s="155">
        <v>0</v>
      </c>
      <c r="AF112" s="155" t="s">
        <v>5898</v>
      </c>
      <c r="AG112" s="155" t="s">
        <v>5898</v>
      </c>
      <c r="AH112" s="155" t="s">
        <v>5898</v>
      </c>
      <c r="AI112" s="155" t="s">
        <v>5898</v>
      </c>
      <c r="AJ112" s="155" t="s">
        <v>5898</v>
      </c>
      <c r="AK112" s="155" t="s">
        <v>5898</v>
      </c>
      <c r="AL112" s="155" t="s">
        <v>5898</v>
      </c>
      <c r="AM112" s="155" t="s">
        <v>5898</v>
      </c>
      <c r="AN112" s="155" t="s">
        <v>5898</v>
      </c>
      <c r="AO112" s="155" t="s">
        <v>5898</v>
      </c>
      <c r="AP112" s="155" t="s">
        <v>5898</v>
      </c>
      <c r="AQ112" s="155" t="s">
        <v>5898</v>
      </c>
      <c r="AR112" s="155" t="s">
        <v>5898</v>
      </c>
      <c r="AS112" s="155" t="s">
        <v>5898</v>
      </c>
      <c r="AT112" s="155" t="s">
        <v>5898</v>
      </c>
      <c r="AU112" s="155" t="s">
        <v>5898</v>
      </c>
      <c r="AV112" s="155" t="s">
        <v>5898</v>
      </c>
      <c r="AW112" s="155" t="s">
        <v>5898</v>
      </c>
      <c r="AX112" s="140" t="s">
        <v>5898</v>
      </c>
      <c r="AY112" s="154">
        <v>1</v>
      </c>
      <c r="AZ112" s="155">
        <v>1</v>
      </c>
      <c r="BA112" s="155">
        <v>1</v>
      </c>
      <c r="BB112" s="155">
        <v>1</v>
      </c>
      <c r="BC112" s="155">
        <v>1</v>
      </c>
      <c r="BD112" s="155">
        <v>1</v>
      </c>
      <c r="BE112" s="155">
        <v>1</v>
      </c>
      <c r="BF112" s="155">
        <v>1</v>
      </c>
      <c r="BG112" s="155">
        <v>1</v>
      </c>
      <c r="BH112" s="155">
        <v>1</v>
      </c>
      <c r="BI112" s="155">
        <v>1</v>
      </c>
      <c r="BJ112" s="155">
        <v>1</v>
      </c>
      <c r="BK112" s="155">
        <v>1</v>
      </c>
      <c r="BL112" s="155">
        <v>1</v>
      </c>
      <c r="BM112" s="155">
        <v>1</v>
      </c>
      <c r="BN112" s="155">
        <v>1</v>
      </c>
      <c r="BO112" s="155">
        <v>1</v>
      </c>
      <c r="BP112" s="155">
        <v>1</v>
      </c>
      <c r="BQ112" s="155">
        <v>1</v>
      </c>
      <c r="BR112" s="155">
        <v>1</v>
      </c>
      <c r="BS112" s="155">
        <v>1</v>
      </c>
      <c r="BT112" s="155">
        <v>1</v>
      </c>
      <c r="BU112" s="155">
        <v>1</v>
      </c>
      <c r="BV112" s="155">
        <v>1</v>
      </c>
      <c r="BW112" s="155">
        <v>1</v>
      </c>
      <c r="BX112" s="155">
        <v>1</v>
      </c>
      <c r="BY112" s="155">
        <v>1</v>
      </c>
      <c r="BZ112" s="155">
        <v>1</v>
      </c>
      <c r="CA112" s="155">
        <v>1</v>
      </c>
      <c r="CB112" s="155">
        <v>1</v>
      </c>
      <c r="CC112" s="155">
        <v>1</v>
      </c>
      <c r="CD112" s="155">
        <v>1</v>
      </c>
      <c r="CE112" s="155">
        <v>1</v>
      </c>
      <c r="CF112" s="155">
        <v>1</v>
      </c>
      <c r="CG112" s="155">
        <v>1</v>
      </c>
      <c r="CH112" s="155">
        <v>1</v>
      </c>
      <c r="CI112" s="155">
        <v>1</v>
      </c>
      <c r="CJ112" s="155">
        <v>1</v>
      </c>
      <c r="CK112" s="155">
        <v>1</v>
      </c>
      <c r="CL112" s="156">
        <v>1</v>
      </c>
      <c r="CM112" s="145" t="s">
        <v>5898</v>
      </c>
      <c r="CN112" s="146" t="s">
        <v>5898</v>
      </c>
      <c r="CO112" s="146" t="s">
        <v>5898</v>
      </c>
      <c r="CP112" s="146" t="s">
        <v>5898</v>
      </c>
      <c r="CQ112" s="146" t="s">
        <v>5898</v>
      </c>
      <c r="CR112" s="146" t="s">
        <v>5898</v>
      </c>
      <c r="CS112" s="146" t="s">
        <v>5898</v>
      </c>
      <c r="CT112" s="146" t="s">
        <v>5898</v>
      </c>
      <c r="CU112" s="146" t="s">
        <v>5898</v>
      </c>
      <c r="CV112" s="146" t="s">
        <v>5898</v>
      </c>
      <c r="CW112" s="146" t="s">
        <v>5898</v>
      </c>
      <c r="CX112" s="146" t="s">
        <v>5898</v>
      </c>
      <c r="CY112" s="146" t="s">
        <v>5898</v>
      </c>
      <c r="CZ112" s="146" t="s">
        <v>5898</v>
      </c>
      <c r="DA112" s="146" t="s">
        <v>5898</v>
      </c>
      <c r="DB112" s="146" t="s">
        <v>5898</v>
      </c>
      <c r="DC112" s="146" t="s">
        <v>5898</v>
      </c>
      <c r="DD112" s="146" t="s">
        <v>5898</v>
      </c>
      <c r="DE112" s="146" t="s">
        <v>5898</v>
      </c>
      <c r="DF112" s="146" t="s">
        <v>5898</v>
      </c>
      <c r="DG112" s="146" t="s">
        <v>5898</v>
      </c>
      <c r="DH112" s="146" t="s">
        <v>5898</v>
      </c>
      <c r="DI112" s="146" t="s">
        <v>5898</v>
      </c>
      <c r="DJ112" s="146" t="s">
        <v>5898</v>
      </c>
      <c r="DK112" s="146" t="s">
        <v>5898</v>
      </c>
      <c r="DL112" s="146" t="s">
        <v>5898</v>
      </c>
      <c r="DM112" s="146" t="s">
        <v>5898</v>
      </c>
      <c r="DN112" s="146" t="s">
        <v>5898</v>
      </c>
      <c r="DO112" s="146" t="s">
        <v>5898</v>
      </c>
      <c r="DP112" s="146" t="s">
        <v>5898</v>
      </c>
      <c r="DQ112" s="146" t="s">
        <v>5898</v>
      </c>
      <c r="DR112" s="146" t="s">
        <v>5898</v>
      </c>
      <c r="DS112" s="146" t="s">
        <v>5898</v>
      </c>
      <c r="DT112" s="146" t="s">
        <v>5898</v>
      </c>
      <c r="DU112" s="146" t="s">
        <v>5898</v>
      </c>
      <c r="DV112" s="146" t="s">
        <v>5898</v>
      </c>
      <c r="DW112" s="146" t="s">
        <v>5898</v>
      </c>
      <c r="DX112" s="146" t="s">
        <v>5898</v>
      </c>
      <c r="DY112" s="146" t="s">
        <v>5898</v>
      </c>
      <c r="DZ112" s="147" t="s">
        <v>5898</v>
      </c>
      <c r="EA112" s="131">
        <v>2.1872265966754158E-2</v>
      </c>
      <c r="EB112" s="135">
        <v>7.7519379844961239E-2</v>
      </c>
      <c r="EC112" s="135">
        <v>5.4988216810683423E-2</v>
      </c>
      <c r="ED112" s="135">
        <v>4.3263288009888747E-2</v>
      </c>
      <c r="EE112" s="135">
        <v>2.802428771602055E-2</v>
      </c>
      <c r="EF112" s="135">
        <v>0</v>
      </c>
      <c r="EG112" s="135">
        <v>0</v>
      </c>
      <c r="EH112" s="135">
        <v>0</v>
      </c>
      <c r="EI112" s="135">
        <v>0</v>
      </c>
      <c r="EJ112" s="135">
        <v>0</v>
      </c>
      <c r="EK112" s="123">
        <v>2.1872265966754158E-2</v>
      </c>
      <c r="EL112" s="124">
        <v>0</v>
      </c>
      <c r="EM112" s="124">
        <v>0</v>
      </c>
      <c r="EN112" s="124">
        <v>0</v>
      </c>
      <c r="EO112" s="124">
        <v>7.7519379844961239E-2</v>
      </c>
      <c r="EP112" s="124">
        <v>0</v>
      </c>
      <c r="EQ112" s="124">
        <v>0</v>
      </c>
      <c r="ER112" s="124">
        <v>0</v>
      </c>
      <c r="ES112" s="124">
        <v>5.4988216810683423E-2</v>
      </c>
      <c r="ET112" s="124">
        <v>0</v>
      </c>
      <c r="EU112" s="124">
        <v>0</v>
      </c>
      <c r="EV112" s="124">
        <v>0</v>
      </c>
      <c r="EW112" s="124">
        <v>4.3263288009888747E-2</v>
      </c>
      <c r="EX112" s="124">
        <v>0</v>
      </c>
      <c r="EY112" s="124">
        <v>0</v>
      </c>
      <c r="EZ112" s="124">
        <v>0</v>
      </c>
      <c r="FA112" s="124">
        <v>2.802428771602055E-2</v>
      </c>
      <c r="FB112" s="124">
        <v>0</v>
      </c>
      <c r="FC112" s="124">
        <v>0</v>
      </c>
      <c r="FD112" s="124">
        <v>0</v>
      </c>
      <c r="FE112" s="124">
        <v>0</v>
      </c>
      <c r="FF112" s="124">
        <v>0</v>
      </c>
      <c r="FG112" s="124">
        <v>0</v>
      </c>
      <c r="FH112" s="124">
        <v>0</v>
      </c>
      <c r="FI112" s="124">
        <v>0</v>
      </c>
      <c r="FJ112" s="124">
        <v>0</v>
      </c>
      <c r="FK112" s="124">
        <v>0</v>
      </c>
      <c r="FL112" s="124">
        <v>0</v>
      </c>
      <c r="FM112" s="124">
        <v>0</v>
      </c>
      <c r="FN112" s="124">
        <v>0</v>
      </c>
      <c r="FO112" s="124">
        <v>0</v>
      </c>
      <c r="FP112" s="124">
        <v>0</v>
      </c>
      <c r="FQ112" s="124">
        <v>0</v>
      </c>
      <c r="FR112" s="124">
        <v>0</v>
      </c>
      <c r="FS112" s="124">
        <v>0</v>
      </c>
      <c r="FT112" s="124">
        <v>0</v>
      </c>
      <c r="FU112" s="124">
        <v>0</v>
      </c>
      <c r="FV112" s="124">
        <v>0</v>
      </c>
      <c r="FW112" s="124">
        <v>0</v>
      </c>
      <c r="FX112" s="125">
        <v>0</v>
      </c>
      <c r="FY112" s="50" t="s">
        <v>5916</v>
      </c>
      <c r="FZ112" s="88" t="s">
        <v>5898</v>
      </c>
      <c r="GA112" s="88" t="s">
        <v>6426</v>
      </c>
      <c r="GB112" s="88" t="s">
        <v>5898</v>
      </c>
      <c r="GC112" s="88" t="s">
        <v>6357</v>
      </c>
      <c r="GD112" s="88" t="s">
        <v>5898</v>
      </c>
      <c r="GE112" s="88" t="s">
        <v>6408</v>
      </c>
      <c r="GF112" s="88" t="s">
        <v>5898</v>
      </c>
      <c r="GG112" s="88" t="s">
        <v>6139</v>
      </c>
      <c r="GH112" s="88" t="s">
        <v>5898</v>
      </c>
      <c r="GI112" s="88" t="s">
        <v>6518</v>
      </c>
      <c r="GJ112" s="88" t="s">
        <v>5898</v>
      </c>
      <c r="GK112" s="88" t="s">
        <v>6358</v>
      </c>
      <c r="GL112" s="88" t="s">
        <v>5898</v>
      </c>
      <c r="GM112" s="88" t="s">
        <v>6656</v>
      </c>
      <c r="GN112" s="88" t="s">
        <v>5898</v>
      </c>
      <c r="GO112" s="88" t="s">
        <v>6359</v>
      </c>
      <c r="GP112" s="88" t="s">
        <v>5898</v>
      </c>
      <c r="GQ112" s="88" t="s">
        <v>6601</v>
      </c>
      <c r="GR112" s="88" t="s">
        <v>5898</v>
      </c>
      <c r="GS112" s="88" t="s">
        <v>6360</v>
      </c>
      <c r="GT112" s="88" t="s">
        <v>5898</v>
      </c>
      <c r="GU112" s="88" t="s">
        <v>5898</v>
      </c>
      <c r="GV112" s="88" t="s">
        <v>5898</v>
      </c>
      <c r="GW112" s="88" t="s">
        <v>5898</v>
      </c>
      <c r="GX112" s="88" t="s">
        <v>5898</v>
      </c>
      <c r="GY112" s="88" t="s">
        <v>5898</v>
      </c>
      <c r="GZ112" s="88" t="s">
        <v>5898</v>
      </c>
      <c r="HA112" s="88" t="s">
        <v>5898</v>
      </c>
      <c r="HB112" s="88" t="s">
        <v>5898</v>
      </c>
      <c r="HC112" s="88" t="s">
        <v>5898</v>
      </c>
      <c r="HD112" s="88" t="s">
        <v>5898</v>
      </c>
      <c r="HE112" s="88" t="s">
        <v>5898</v>
      </c>
      <c r="HF112" s="88" t="s">
        <v>5898</v>
      </c>
      <c r="HG112" s="88" t="s">
        <v>5898</v>
      </c>
      <c r="HH112" s="88" t="s">
        <v>5898</v>
      </c>
      <c r="HI112" s="88" t="s">
        <v>5898</v>
      </c>
      <c r="HJ112" s="88" t="s">
        <v>5898</v>
      </c>
      <c r="HK112" s="88" t="s">
        <v>5898</v>
      </c>
      <c r="HL112" s="88" t="s">
        <v>5898</v>
      </c>
      <c r="HM112" s="89">
        <v>22.86</v>
      </c>
      <c r="HN112" s="90" t="s">
        <v>5898</v>
      </c>
      <c r="HO112" s="90">
        <v>21.96</v>
      </c>
      <c r="HP112" s="90" t="s">
        <v>5898</v>
      </c>
      <c r="HQ112" s="90">
        <v>12.9</v>
      </c>
      <c r="HR112" s="90" t="s">
        <v>5898</v>
      </c>
      <c r="HS112" s="90">
        <v>10.54</v>
      </c>
      <c r="HT112" s="90" t="s">
        <v>5898</v>
      </c>
      <c r="HU112" s="90">
        <v>12.73</v>
      </c>
      <c r="HV112" s="90" t="s">
        <v>5898</v>
      </c>
      <c r="HW112" s="90">
        <v>11.93</v>
      </c>
      <c r="HX112" s="90" t="s">
        <v>5898</v>
      </c>
      <c r="HY112" s="90">
        <v>16.18</v>
      </c>
      <c r="HZ112" s="90" t="s">
        <v>5898</v>
      </c>
      <c r="IA112" s="90">
        <v>27.85</v>
      </c>
      <c r="IB112" s="90" t="s">
        <v>5898</v>
      </c>
      <c r="IC112" s="90">
        <v>21.41</v>
      </c>
      <c r="ID112" s="90" t="s">
        <v>5898</v>
      </c>
      <c r="IE112" s="90">
        <v>21.61</v>
      </c>
      <c r="IF112" s="90" t="s">
        <v>5898</v>
      </c>
      <c r="IG112" s="90" t="s">
        <v>5898</v>
      </c>
      <c r="IH112" s="90" t="s">
        <v>5898</v>
      </c>
      <c r="II112" s="90" t="s">
        <v>5898</v>
      </c>
      <c r="IJ112" s="90" t="s">
        <v>5898</v>
      </c>
      <c r="IK112" s="90" t="s">
        <v>5898</v>
      </c>
      <c r="IL112" s="90" t="s">
        <v>5898</v>
      </c>
      <c r="IM112" s="90" t="s">
        <v>5898</v>
      </c>
      <c r="IN112" s="90" t="s">
        <v>5898</v>
      </c>
      <c r="IO112" s="90" t="s">
        <v>5898</v>
      </c>
      <c r="IP112" s="90" t="s">
        <v>5898</v>
      </c>
      <c r="IQ112" s="90" t="s">
        <v>5898</v>
      </c>
      <c r="IR112" s="90" t="s">
        <v>5898</v>
      </c>
      <c r="IS112" s="90" t="s">
        <v>5898</v>
      </c>
      <c r="IT112" s="90" t="s">
        <v>5898</v>
      </c>
      <c r="IU112" s="90" t="s">
        <v>5898</v>
      </c>
      <c r="IV112" s="90" t="s">
        <v>5898</v>
      </c>
      <c r="IW112" s="90" t="s">
        <v>5898</v>
      </c>
      <c r="IX112" s="90" t="s">
        <v>5898</v>
      </c>
      <c r="IY112" s="90" t="s">
        <v>5898</v>
      </c>
      <c r="IZ112" s="103" t="s">
        <v>5898</v>
      </c>
      <c r="JA112" s="50">
        <v>0.5</v>
      </c>
      <c r="JB112" s="40" t="s">
        <v>5898</v>
      </c>
      <c r="JC112" s="40" t="s">
        <v>5898</v>
      </c>
      <c r="JD112" s="40" t="s">
        <v>5898</v>
      </c>
      <c r="JE112" s="40">
        <v>1</v>
      </c>
      <c r="JF112" s="40" t="s">
        <v>5898</v>
      </c>
      <c r="JG112" s="40" t="s">
        <v>5898</v>
      </c>
      <c r="JH112" s="40" t="s">
        <v>5898</v>
      </c>
      <c r="JI112" s="40">
        <v>0.7</v>
      </c>
      <c r="JJ112" s="40" t="s">
        <v>5898</v>
      </c>
      <c r="JK112" s="40" t="s">
        <v>5898</v>
      </c>
      <c r="JL112" s="40" t="s">
        <v>5898</v>
      </c>
      <c r="JM112" s="40">
        <v>0.7</v>
      </c>
      <c r="JN112" s="40" t="s">
        <v>5898</v>
      </c>
      <c r="JO112" s="40" t="s">
        <v>5898</v>
      </c>
      <c r="JP112" s="40" t="s">
        <v>5898</v>
      </c>
      <c r="JQ112" s="40">
        <v>0.6</v>
      </c>
      <c r="JR112" s="40" t="s">
        <v>5898</v>
      </c>
      <c r="JS112" s="40" t="s">
        <v>5898</v>
      </c>
      <c r="JT112" s="40" t="s">
        <v>5898</v>
      </c>
      <c r="JU112" s="40">
        <v>0</v>
      </c>
      <c r="JV112" s="40" t="s">
        <v>5898</v>
      </c>
      <c r="JW112" s="40" t="s">
        <v>5898</v>
      </c>
      <c r="JX112" s="40" t="s">
        <v>5898</v>
      </c>
      <c r="JY112" s="40" t="s">
        <v>5898</v>
      </c>
      <c r="JZ112" s="40" t="s">
        <v>5898</v>
      </c>
      <c r="KA112" s="40" t="s">
        <v>5898</v>
      </c>
      <c r="KB112" s="40" t="s">
        <v>5898</v>
      </c>
      <c r="KC112" s="40" t="s">
        <v>5898</v>
      </c>
      <c r="KD112" s="40" t="s">
        <v>5898</v>
      </c>
      <c r="KE112" s="40" t="s">
        <v>5898</v>
      </c>
      <c r="KF112" s="40" t="s">
        <v>5898</v>
      </c>
      <c r="KG112" s="40" t="s">
        <v>5898</v>
      </c>
      <c r="KH112" s="40" t="s">
        <v>5898</v>
      </c>
      <c r="KI112" s="40" t="s">
        <v>5898</v>
      </c>
      <c r="KJ112" s="40" t="s">
        <v>5898</v>
      </c>
      <c r="KK112" s="40" t="s">
        <v>5898</v>
      </c>
      <c r="KL112" s="40" t="s">
        <v>5898</v>
      </c>
      <c r="KM112" s="40" t="s">
        <v>5898</v>
      </c>
      <c r="KN112" s="40" t="s">
        <v>5898</v>
      </c>
    </row>
    <row r="113" spans="1:300" x14ac:dyDescent="0.15">
      <c r="A113" s="53">
        <f>'2015年报分红率'!T115</f>
        <v>110</v>
      </c>
      <c r="B113" s="40" t="str">
        <f>'2015年报分红率'!U115</f>
        <v>601668.SH</v>
      </c>
      <c r="C113" s="40" t="str">
        <f>'2015年报分红率'!V115</f>
        <v>中国建筑</v>
      </c>
      <c r="D113" s="40" t="str">
        <f>[1]!EM_S_IPO_LISTEDDATE(B113)</f>
        <v>2009-07-29</v>
      </c>
      <c r="E113" s="166">
        <v>9</v>
      </c>
      <c r="F113" s="56" t="s">
        <v>5898</v>
      </c>
      <c r="G113" s="56">
        <v>26.14</v>
      </c>
      <c r="H113" s="157" t="s">
        <v>5898</v>
      </c>
      <c r="I113" s="158">
        <v>1.6364872906571449E-2</v>
      </c>
      <c r="J113" s="159">
        <v>1.6553035592521397E-2</v>
      </c>
      <c r="K113" s="154">
        <v>1</v>
      </c>
      <c r="L113" s="155" t="s">
        <v>5898</v>
      </c>
      <c r="M113" s="155" t="s">
        <v>5898</v>
      </c>
      <c r="N113" s="155" t="s">
        <v>5898</v>
      </c>
      <c r="O113" s="155">
        <v>0.5</v>
      </c>
      <c r="P113" s="155" t="s">
        <v>5898</v>
      </c>
      <c r="Q113" s="155" t="s">
        <v>5898</v>
      </c>
      <c r="R113" s="155" t="s">
        <v>5898</v>
      </c>
      <c r="S113" s="155">
        <v>0.4</v>
      </c>
      <c r="T113" s="155" t="s">
        <v>5898</v>
      </c>
      <c r="U113" s="155" t="s">
        <v>5898</v>
      </c>
      <c r="V113" s="155" t="s">
        <v>5898</v>
      </c>
      <c r="W113" s="155">
        <v>0.35</v>
      </c>
      <c r="X113" s="155" t="s">
        <v>5898</v>
      </c>
      <c r="Y113" s="155" t="s">
        <v>5898</v>
      </c>
      <c r="Z113" s="155" t="s">
        <v>5898</v>
      </c>
      <c r="AA113" s="155">
        <v>0.35</v>
      </c>
      <c r="AB113" s="155" t="s">
        <v>5898</v>
      </c>
      <c r="AC113" s="155" t="s">
        <v>5898</v>
      </c>
      <c r="AD113" s="155" t="s">
        <v>5898</v>
      </c>
      <c r="AE113" s="155">
        <v>0.35</v>
      </c>
      <c r="AF113" s="155" t="s">
        <v>5898</v>
      </c>
      <c r="AG113" s="155" t="s">
        <v>5898</v>
      </c>
      <c r="AH113" s="155" t="s">
        <v>5898</v>
      </c>
      <c r="AI113" s="155">
        <v>0.3</v>
      </c>
      <c r="AJ113" s="155" t="s">
        <v>5898</v>
      </c>
      <c r="AK113" s="155" t="s">
        <v>5898</v>
      </c>
      <c r="AL113" s="155" t="s">
        <v>5898</v>
      </c>
      <c r="AM113" s="155">
        <v>0.3</v>
      </c>
      <c r="AN113" s="155" t="s">
        <v>5898</v>
      </c>
      <c r="AO113" s="155" t="s">
        <v>5898</v>
      </c>
      <c r="AP113" s="155" t="s">
        <v>5898</v>
      </c>
      <c r="AQ113" s="155">
        <v>0.3</v>
      </c>
      <c r="AR113" s="155" t="s">
        <v>5898</v>
      </c>
      <c r="AS113" s="155" t="s">
        <v>5898</v>
      </c>
      <c r="AT113" s="155" t="s">
        <v>5898</v>
      </c>
      <c r="AU113" s="155" t="s">
        <v>5898</v>
      </c>
      <c r="AV113" s="155" t="s">
        <v>5898</v>
      </c>
      <c r="AW113" s="155" t="s">
        <v>5898</v>
      </c>
      <c r="AX113" s="140" t="s">
        <v>5898</v>
      </c>
      <c r="AY113" s="154">
        <v>1</v>
      </c>
      <c r="AZ113" s="155">
        <v>1</v>
      </c>
      <c r="BA113" s="155">
        <v>1</v>
      </c>
      <c r="BB113" s="155">
        <v>1</v>
      </c>
      <c r="BC113" s="155">
        <v>1</v>
      </c>
      <c r="BD113" s="155">
        <v>1</v>
      </c>
      <c r="BE113" s="155">
        <v>1</v>
      </c>
      <c r="BF113" s="155">
        <v>1</v>
      </c>
      <c r="BG113" s="155">
        <v>1</v>
      </c>
      <c r="BH113" s="155">
        <v>1</v>
      </c>
      <c r="BI113" s="155">
        <v>1</v>
      </c>
      <c r="BJ113" s="155">
        <v>1</v>
      </c>
      <c r="BK113" s="155">
        <v>1</v>
      </c>
      <c r="BL113" s="155">
        <v>1</v>
      </c>
      <c r="BM113" s="155">
        <v>1</v>
      </c>
      <c r="BN113" s="155">
        <v>1</v>
      </c>
      <c r="BO113" s="155">
        <v>1</v>
      </c>
      <c r="BP113" s="155">
        <v>1</v>
      </c>
      <c r="BQ113" s="155">
        <v>1</v>
      </c>
      <c r="BR113" s="155">
        <v>1</v>
      </c>
      <c r="BS113" s="155">
        <v>1</v>
      </c>
      <c r="BT113" s="155">
        <v>1</v>
      </c>
      <c r="BU113" s="155">
        <v>1</v>
      </c>
      <c r="BV113" s="155">
        <v>1</v>
      </c>
      <c r="BW113" s="155">
        <v>1</v>
      </c>
      <c r="BX113" s="155">
        <v>1</v>
      </c>
      <c r="BY113" s="155">
        <v>1</v>
      </c>
      <c r="BZ113" s="155">
        <v>1</v>
      </c>
      <c r="CA113" s="155">
        <v>1</v>
      </c>
      <c r="CB113" s="155">
        <v>1</v>
      </c>
      <c r="CC113" s="155">
        <v>1</v>
      </c>
      <c r="CD113" s="155">
        <v>1</v>
      </c>
      <c r="CE113" s="155">
        <v>1</v>
      </c>
      <c r="CF113" s="155">
        <v>1</v>
      </c>
      <c r="CG113" s="155">
        <v>1</v>
      </c>
      <c r="CH113" s="155">
        <v>1</v>
      </c>
      <c r="CI113" s="155">
        <v>1</v>
      </c>
      <c r="CJ113" s="155">
        <v>1</v>
      </c>
      <c r="CK113" s="155">
        <v>1</v>
      </c>
      <c r="CL113" s="156">
        <v>1</v>
      </c>
      <c r="CM113" s="145" t="s">
        <v>5898</v>
      </c>
      <c r="CN113" s="146" t="s">
        <v>5898</v>
      </c>
      <c r="CO113" s="146" t="s">
        <v>5898</v>
      </c>
      <c r="CP113" s="146" t="s">
        <v>5898</v>
      </c>
      <c r="CQ113" s="146" t="s">
        <v>5898</v>
      </c>
      <c r="CR113" s="146" t="s">
        <v>5898</v>
      </c>
      <c r="CS113" s="146" t="s">
        <v>5898</v>
      </c>
      <c r="CT113" s="146" t="s">
        <v>5898</v>
      </c>
      <c r="CU113" s="146" t="s">
        <v>5898</v>
      </c>
      <c r="CV113" s="146" t="s">
        <v>5898</v>
      </c>
      <c r="CW113" s="146" t="s">
        <v>5898</v>
      </c>
      <c r="CX113" s="146" t="s">
        <v>5898</v>
      </c>
      <c r="CY113" s="146" t="s">
        <v>5898</v>
      </c>
      <c r="CZ113" s="146" t="s">
        <v>5898</v>
      </c>
      <c r="DA113" s="146" t="s">
        <v>5898</v>
      </c>
      <c r="DB113" s="146" t="s">
        <v>5898</v>
      </c>
      <c r="DC113" s="146" t="s">
        <v>5898</v>
      </c>
      <c r="DD113" s="146" t="s">
        <v>5898</v>
      </c>
      <c r="DE113" s="146" t="s">
        <v>5898</v>
      </c>
      <c r="DF113" s="146" t="s">
        <v>5898</v>
      </c>
      <c r="DG113" s="146" t="s">
        <v>5898</v>
      </c>
      <c r="DH113" s="146" t="s">
        <v>5898</v>
      </c>
      <c r="DI113" s="146" t="s">
        <v>5898</v>
      </c>
      <c r="DJ113" s="146" t="s">
        <v>5898</v>
      </c>
      <c r="DK113" s="146" t="s">
        <v>5898</v>
      </c>
      <c r="DL113" s="146" t="s">
        <v>5898</v>
      </c>
      <c r="DM113" s="146" t="s">
        <v>5898</v>
      </c>
      <c r="DN113" s="146" t="s">
        <v>5898</v>
      </c>
      <c r="DO113" s="146" t="s">
        <v>5898</v>
      </c>
      <c r="DP113" s="146" t="s">
        <v>5898</v>
      </c>
      <c r="DQ113" s="146" t="s">
        <v>5898</v>
      </c>
      <c r="DR113" s="146" t="s">
        <v>5898</v>
      </c>
      <c r="DS113" s="146" t="s">
        <v>5898</v>
      </c>
      <c r="DT113" s="146" t="s">
        <v>5898</v>
      </c>
      <c r="DU113" s="146" t="s">
        <v>5898</v>
      </c>
      <c r="DV113" s="146" t="s">
        <v>5898</v>
      </c>
      <c r="DW113" s="146" t="s">
        <v>5898</v>
      </c>
      <c r="DX113" s="146" t="s">
        <v>5898</v>
      </c>
      <c r="DY113" s="146" t="s">
        <v>5898</v>
      </c>
      <c r="DZ113" s="147" t="s">
        <v>5898</v>
      </c>
      <c r="EA113" s="131">
        <v>3.4650034650034647E-2</v>
      </c>
      <c r="EB113" s="135">
        <v>1.5479876160990714E-2</v>
      </c>
      <c r="EC113" s="135">
        <v>2.1586616297895305E-2</v>
      </c>
      <c r="ED113" s="135">
        <v>1.5555555555555555E-2</v>
      </c>
      <c r="EE113" s="135">
        <v>1.8219677251431546E-2</v>
      </c>
      <c r="EF113" s="135">
        <v>1.5283842794759825E-2</v>
      </c>
      <c r="EG113" s="135">
        <v>1.1709601873536299E-2</v>
      </c>
      <c r="EH113" s="135">
        <v>2.6978417266187053E-2</v>
      </c>
      <c r="EI113" s="135">
        <v>6.066734074823053E-3</v>
      </c>
      <c r="EJ113" s="135">
        <v>0</v>
      </c>
      <c r="EK113" s="123">
        <v>3.4650034650034647E-2</v>
      </c>
      <c r="EL113" s="124">
        <v>0</v>
      </c>
      <c r="EM113" s="124">
        <v>0</v>
      </c>
      <c r="EN113" s="124">
        <v>0</v>
      </c>
      <c r="EO113" s="124">
        <v>1.5479876160990714E-2</v>
      </c>
      <c r="EP113" s="124">
        <v>0</v>
      </c>
      <c r="EQ113" s="124">
        <v>0</v>
      </c>
      <c r="ER113" s="124">
        <v>0</v>
      </c>
      <c r="ES113" s="124">
        <v>2.1586616297895305E-2</v>
      </c>
      <c r="ET113" s="124">
        <v>0</v>
      </c>
      <c r="EU113" s="124">
        <v>0</v>
      </c>
      <c r="EV113" s="124">
        <v>0</v>
      </c>
      <c r="EW113" s="124">
        <v>1.5555555555555555E-2</v>
      </c>
      <c r="EX113" s="124">
        <v>0</v>
      </c>
      <c r="EY113" s="124">
        <v>0</v>
      </c>
      <c r="EZ113" s="124">
        <v>0</v>
      </c>
      <c r="FA113" s="124">
        <v>1.8219677251431546E-2</v>
      </c>
      <c r="FB113" s="124">
        <v>0</v>
      </c>
      <c r="FC113" s="124">
        <v>0</v>
      </c>
      <c r="FD113" s="124">
        <v>0</v>
      </c>
      <c r="FE113" s="124">
        <v>1.5283842794759825E-2</v>
      </c>
      <c r="FF113" s="124">
        <v>0</v>
      </c>
      <c r="FG113" s="124">
        <v>0</v>
      </c>
      <c r="FH113" s="124">
        <v>0</v>
      </c>
      <c r="FI113" s="124">
        <v>1.1709601873536299E-2</v>
      </c>
      <c r="FJ113" s="124">
        <v>0</v>
      </c>
      <c r="FK113" s="124">
        <v>0</v>
      </c>
      <c r="FL113" s="124">
        <v>0</v>
      </c>
      <c r="FM113" s="124">
        <v>2.6978417266187053E-2</v>
      </c>
      <c r="FN113" s="124">
        <v>0</v>
      </c>
      <c r="FO113" s="124">
        <v>0</v>
      </c>
      <c r="FP113" s="124">
        <v>0</v>
      </c>
      <c r="FQ113" s="124">
        <v>6.066734074823053E-3</v>
      </c>
      <c r="FR113" s="124">
        <v>0</v>
      </c>
      <c r="FS113" s="124">
        <v>0</v>
      </c>
      <c r="FT113" s="124">
        <v>0</v>
      </c>
      <c r="FU113" s="124">
        <v>0</v>
      </c>
      <c r="FV113" s="124">
        <v>0</v>
      </c>
      <c r="FW113" s="124">
        <v>0</v>
      </c>
      <c r="FX113" s="125">
        <v>0</v>
      </c>
      <c r="FY113" s="50" t="s">
        <v>5920</v>
      </c>
      <c r="FZ113" s="88" t="s">
        <v>5898</v>
      </c>
      <c r="GA113" s="88" t="s">
        <v>6398</v>
      </c>
      <c r="GB113" s="88" t="s">
        <v>5898</v>
      </c>
      <c r="GC113" s="88" t="s">
        <v>6298</v>
      </c>
      <c r="GD113" s="88" t="s">
        <v>5898</v>
      </c>
      <c r="GE113" s="88" t="s">
        <v>6539</v>
      </c>
      <c r="GF113" s="88" t="s">
        <v>5898</v>
      </c>
      <c r="GG113" s="88" t="s">
        <v>6245</v>
      </c>
      <c r="GH113" s="88" t="s">
        <v>5898</v>
      </c>
      <c r="GI113" s="88" t="s">
        <v>6587</v>
      </c>
      <c r="GJ113" s="88" t="s">
        <v>5898</v>
      </c>
      <c r="GK113" s="88" t="s">
        <v>6205</v>
      </c>
      <c r="GL113" s="88" t="s">
        <v>5898</v>
      </c>
      <c r="GM113" s="88" t="s">
        <v>6459</v>
      </c>
      <c r="GN113" s="88" t="s">
        <v>5898</v>
      </c>
      <c r="GO113" s="88" t="s">
        <v>6300</v>
      </c>
      <c r="GP113" s="88" t="s">
        <v>5898</v>
      </c>
      <c r="GQ113" s="88" t="s">
        <v>6541</v>
      </c>
      <c r="GR113" s="88" t="s">
        <v>5898</v>
      </c>
      <c r="GS113" s="88" t="s">
        <v>6290</v>
      </c>
      <c r="GT113" s="88" t="s">
        <v>5898</v>
      </c>
      <c r="GU113" s="88" t="s">
        <v>6487</v>
      </c>
      <c r="GV113" s="88" t="s">
        <v>5898</v>
      </c>
      <c r="GW113" s="88" t="s">
        <v>6340</v>
      </c>
      <c r="GX113" s="88" t="s">
        <v>5898</v>
      </c>
      <c r="GY113" s="88" t="s">
        <v>6488</v>
      </c>
      <c r="GZ113" s="88" t="s">
        <v>5898</v>
      </c>
      <c r="HA113" s="88" t="s">
        <v>6361</v>
      </c>
      <c r="HB113" s="88" t="s">
        <v>5898</v>
      </c>
      <c r="HC113" s="88" t="s">
        <v>6534</v>
      </c>
      <c r="HD113" s="88" t="s">
        <v>5898</v>
      </c>
      <c r="HE113" s="88" t="s">
        <v>6362</v>
      </c>
      <c r="HF113" s="88" t="s">
        <v>5898</v>
      </c>
      <c r="HG113" s="88" t="s">
        <v>5898</v>
      </c>
      <c r="HH113" s="88" t="s">
        <v>5898</v>
      </c>
      <c r="HI113" s="88" t="s">
        <v>5898</v>
      </c>
      <c r="HJ113" s="88" t="s">
        <v>5898</v>
      </c>
      <c r="HK113" s="88" t="s">
        <v>5898</v>
      </c>
      <c r="HL113" s="88" t="s">
        <v>5898</v>
      </c>
      <c r="HM113" s="89">
        <v>28.86</v>
      </c>
      <c r="HN113" s="90" t="s">
        <v>5898</v>
      </c>
      <c r="HO113" s="90">
        <v>30.18</v>
      </c>
      <c r="HP113" s="90" t="s">
        <v>5898</v>
      </c>
      <c r="HQ113" s="90">
        <v>32.299999999999997</v>
      </c>
      <c r="HR113" s="90" t="s">
        <v>5898</v>
      </c>
      <c r="HS113" s="90">
        <v>17.79</v>
      </c>
      <c r="HT113" s="90" t="s">
        <v>5898</v>
      </c>
      <c r="HU113" s="90">
        <v>18.53</v>
      </c>
      <c r="HV113" s="90" t="s">
        <v>5898</v>
      </c>
      <c r="HW113" s="90">
        <v>15.93</v>
      </c>
      <c r="HX113" s="90" t="s">
        <v>5898</v>
      </c>
      <c r="HY113" s="90">
        <v>22.5</v>
      </c>
      <c r="HZ113" s="90" t="s">
        <v>5898</v>
      </c>
      <c r="IA113" s="90">
        <v>22.18</v>
      </c>
      <c r="IB113" s="90" t="s">
        <v>5898</v>
      </c>
      <c r="IC113" s="90">
        <v>19.21</v>
      </c>
      <c r="ID113" s="90" t="s">
        <v>5898</v>
      </c>
      <c r="IE113" s="90">
        <v>22.39</v>
      </c>
      <c r="IF113" s="90" t="s">
        <v>5898</v>
      </c>
      <c r="IG113" s="90">
        <v>22.9</v>
      </c>
      <c r="IH113" s="90" t="s">
        <v>5898</v>
      </c>
      <c r="II113" s="90">
        <v>22.77</v>
      </c>
      <c r="IJ113" s="90" t="s">
        <v>5898</v>
      </c>
      <c r="IK113" s="90">
        <v>25.62</v>
      </c>
      <c r="IL113" s="90" t="s">
        <v>5898</v>
      </c>
      <c r="IM113" s="90">
        <v>22.38</v>
      </c>
      <c r="IN113" s="90" t="s">
        <v>5898</v>
      </c>
      <c r="IO113" s="90">
        <v>11.12</v>
      </c>
      <c r="IP113" s="90" t="s">
        <v>5898</v>
      </c>
      <c r="IQ113" s="90">
        <v>19.25</v>
      </c>
      <c r="IR113" s="90" t="s">
        <v>5898</v>
      </c>
      <c r="IS113" s="90">
        <v>49.45</v>
      </c>
      <c r="IT113" s="90" t="s">
        <v>5898</v>
      </c>
      <c r="IU113" s="90" t="s">
        <v>5898</v>
      </c>
      <c r="IV113" s="90" t="s">
        <v>5898</v>
      </c>
      <c r="IW113" s="90" t="s">
        <v>5898</v>
      </c>
      <c r="IX113" s="90" t="s">
        <v>5898</v>
      </c>
      <c r="IY113" s="90" t="s">
        <v>5898</v>
      </c>
      <c r="IZ113" s="103" t="s">
        <v>5898</v>
      </c>
      <c r="JA113" s="50">
        <v>1</v>
      </c>
      <c r="JB113" s="40" t="s">
        <v>5898</v>
      </c>
      <c r="JC113" s="40" t="s">
        <v>5898</v>
      </c>
      <c r="JD113" s="40" t="s">
        <v>5898</v>
      </c>
      <c r="JE113" s="40">
        <v>0.5</v>
      </c>
      <c r="JF113" s="40" t="s">
        <v>5898</v>
      </c>
      <c r="JG113" s="40" t="s">
        <v>5898</v>
      </c>
      <c r="JH113" s="40" t="s">
        <v>5898</v>
      </c>
      <c r="JI113" s="40">
        <v>0.4</v>
      </c>
      <c r="JJ113" s="40" t="s">
        <v>5898</v>
      </c>
      <c r="JK113" s="40" t="s">
        <v>5898</v>
      </c>
      <c r="JL113" s="40" t="s">
        <v>5898</v>
      </c>
      <c r="JM113" s="40">
        <v>0.35</v>
      </c>
      <c r="JN113" s="40" t="s">
        <v>5898</v>
      </c>
      <c r="JO113" s="40" t="s">
        <v>5898</v>
      </c>
      <c r="JP113" s="40" t="s">
        <v>5898</v>
      </c>
      <c r="JQ113" s="40">
        <v>0.35</v>
      </c>
      <c r="JR113" s="40" t="s">
        <v>5898</v>
      </c>
      <c r="JS113" s="40" t="s">
        <v>5898</v>
      </c>
      <c r="JT113" s="40" t="s">
        <v>5898</v>
      </c>
      <c r="JU113" s="40">
        <v>0.35</v>
      </c>
      <c r="JV113" s="40" t="s">
        <v>5898</v>
      </c>
      <c r="JW113" s="40" t="s">
        <v>5898</v>
      </c>
      <c r="JX113" s="40" t="s">
        <v>5898</v>
      </c>
      <c r="JY113" s="40">
        <v>0.3</v>
      </c>
      <c r="JZ113" s="40" t="s">
        <v>5898</v>
      </c>
      <c r="KA113" s="40" t="s">
        <v>5898</v>
      </c>
      <c r="KB113" s="40" t="s">
        <v>5898</v>
      </c>
      <c r="KC113" s="40">
        <v>0.3</v>
      </c>
      <c r="KD113" s="40" t="s">
        <v>5898</v>
      </c>
      <c r="KE113" s="40" t="s">
        <v>5898</v>
      </c>
      <c r="KF113" s="40" t="s">
        <v>5898</v>
      </c>
      <c r="KG113" s="40">
        <v>0.3</v>
      </c>
      <c r="KH113" s="40" t="s">
        <v>5898</v>
      </c>
      <c r="KI113" s="40" t="s">
        <v>5898</v>
      </c>
      <c r="KJ113" s="40" t="s">
        <v>5898</v>
      </c>
      <c r="KK113" s="40" t="s">
        <v>5898</v>
      </c>
      <c r="KL113" s="40" t="s">
        <v>5898</v>
      </c>
      <c r="KM113" s="40" t="s">
        <v>5898</v>
      </c>
      <c r="KN113" s="40" t="s">
        <v>5898</v>
      </c>
    </row>
    <row r="114" spans="1:300" x14ac:dyDescent="0.15">
      <c r="A114" s="53">
        <f>'2015年报分红率'!T116</f>
        <v>111</v>
      </c>
      <c r="B114" s="40" t="str">
        <f>'2015年报分红率'!U116</f>
        <v>601688.SH</v>
      </c>
      <c r="C114" s="40" t="str">
        <f>'2015年报分红率'!V116</f>
        <v>华泰证券</v>
      </c>
      <c r="D114" s="40" t="str">
        <f>[1]!EM_S_IPO_LISTEDDATE(B114)</f>
        <v>2010-02-26</v>
      </c>
      <c r="E114" s="166">
        <v>7</v>
      </c>
      <c r="F114" s="56" t="s">
        <v>5898</v>
      </c>
      <c r="G114" s="56">
        <v>6.19</v>
      </c>
      <c r="H114" s="157" t="s">
        <v>5898</v>
      </c>
      <c r="I114" s="158">
        <v>1.8255250403877221E-2</v>
      </c>
      <c r="J114" s="159">
        <v>1.7940072485033532E-2</v>
      </c>
      <c r="K114" s="154">
        <v>0.2</v>
      </c>
      <c r="L114" s="155" t="s">
        <v>5898</v>
      </c>
      <c r="M114" s="155" t="s">
        <v>5898</v>
      </c>
      <c r="N114" s="155" t="s">
        <v>5898</v>
      </c>
      <c r="O114" s="155">
        <v>0.17199999999999999</v>
      </c>
      <c r="P114" s="155" t="s">
        <v>5898</v>
      </c>
      <c r="Q114" s="155" t="s">
        <v>5898</v>
      </c>
      <c r="R114" s="155" t="s">
        <v>5898</v>
      </c>
      <c r="S114" s="155">
        <v>0.14299999999999999</v>
      </c>
      <c r="T114" s="155" t="s">
        <v>5898</v>
      </c>
      <c r="U114" s="155" t="s">
        <v>5898</v>
      </c>
      <c r="V114" s="155" t="s">
        <v>5898</v>
      </c>
      <c r="W114" s="155">
        <v>0.105</v>
      </c>
      <c r="X114" s="155" t="s">
        <v>5898</v>
      </c>
      <c r="Y114" s="155" t="s">
        <v>5898</v>
      </c>
      <c r="Z114" s="155" t="s">
        <v>5898</v>
      </c>
      <c r="AA114" s="155">
        <v>0.08</v>
      </c>
      <c r="AB114" s="155" t="s">
        <v>5898</v>
      </c>
      <c r="AC114" s="155" t="s">
        <v>5898</v>
      </c>
      <c r="AD114" s="155" t="s">
        <v>5898</v>
      </c>
      <c r="AE114" s="155">
        <v>6.2E-2</v>
      </c>
      <c r="AF114" s="155" t="s">
        <v>5898</v>
      </c>
      <c r="AG114" s="155" t="s">
        <v>5898</v>
      </c>
      <c r="AH114" s="155" t="s">
        <v>5898</v>
      </c>
      <c r="AI114" s="155">
        <v>2.9000000000000001E-2</v>
      </c>
      <c r="AJ114" s="155" t="s">
        <v>5898</v>
      </c>
      <c r="AK114" s="155" t="s">
        <v>5898</v>
      </c>
      <c r="AL114" s="155" t="s">
        <v>5898</v>
      </c>
      <c r="AM114" s="155" t="s">
        <v>5898</v>
      </c>
      <c r="AN114" s="155" t="s">
        <v>5898</v>
      </c>
      <c r="AO114" s="155" t="s">
        <v>5898</v>
      </c>
      <c r="AP114" s="155" t="s">
        <v>5898</v>
      </c>
      <c r="AQ114" s="155" t="s">
        <v>5898</v>
      </c>
      <c r="AR114" s="155" t="s">
        <v>5898</v>
      </c>
      <c r="AS114" s="155" t="s">
        <v>5898</v>
      </c>
      <c r="AT114" s="155" t="s">
        <v>5898</v>
      </c>
      <c r="AU114" s="155" t="s">
        <v>5898</v>
      </c>
      <c r="AV114" s="155" t="s">
        <v>5898</v>
      </c>
      <c r="AW114" s="155" t="s">
        <v>5898</v>
      </c>
      <c r="AX114" s="140" t="s">
        <v>5898</v>
      </c>
      <c r="AY114" s="154">
        <v>1</v>
      </c>
      <c r="AZ114" s="155">
        <v>1</v>
      </c>
      <c r="BA114" s="155">
        <v>1</v>
      </c>
      <c r="BB114" s="155">
        <v>1</v>
      </c>
      <c r="BC114" s="155">
        <v>1</v>
      </c>
      <c r="BD114" s="155">
        <v>1</v>
      </c>
      <c r="BE114" s="155">
        <v>1</v>
      </c>
      <c r="BF114" s="155">
        <v>1</v>
      </c>
      <c r="BG114" s="155">
        <v>1</v>
      </c>
      <c r="BH114" s="155">
        <v>1</v>
      </c>
      <c r="BI114" s="155">
        <v>1</v>
      </c>
      <c r="BJ114" s="155">
        <v>1</v>
      </c>
      <c r="BK114" s="155">
        <v>1</v>
      </c>
      <c r="BL114" s="155">
        <v>1</v>
      </c>
      <c r="BM114" s="155">
        <v>1</v>
      </c>
      <c r="BN114" s="155">
        <v>1</v>
      </c>
      <c r="BO114" s="155">
        <v>1</v>
      </c>
      <c r="BP114" s="155">
        <v>1</v>
      </c>
      <c r="BQ114" s="155">
        <v>1</v>
      </c>
      <c r="BR114" s="155">
        <v>1</v>
      </c>
      <c r="BS114" s="155">
        <v>1</v>
      </c>
      <c r="BT114" s="155">
        <v>1</v>
      </c>
      <c r="BU114" s="155">
        <v>1</v>
      </c>
      <c r="BV114" s="155">
        <v>1</v>
      </c>
      <c r="BW114" s="155">
        <v>1</v>
      </c>
      <c r="BX114" s="155">
        <v>1</v>
      </c>
      <c r="BY114" s="155">
        <v>1</v>
      </c>
      <c r="BZ114" s="155">
        <v>1</v>
      </c>
      <c r="CA114" s="155">
        <v>1</v>
      </c>
      <c r="CB114" s="155">
        <v>1</v>
      </c>
      <c r="CC114" s="155">
        <v>1</v>
      </c>
      <c r="CD114" s="155">
        <v>1</v>
      </c>
      <c r="CE114" s="155">
        <v>1</v>
      </c>
      <c r="CF114" s="155">
        <v>1</v>
      </c>
      <c r="CG114" s="155">
        <v>1</v>
      </c>
      <c r="CH114" s="155">
        <v>1</v>
      </c>
      <c r="CI114" s="155">
        <v>1</v>
      </c>
      <c r="CJ114" s="155">
        <v>1</v>
      </c>
      <c r="CK114" s="155">
        <v>1</v>
      </c>
      <c r="CL114" s="156">
        <v>1</v>
      </c>
      <c r="CM114" s="145" t="s">
        <v>5898</v>
      </c>
      <c r="CN114" s="146" t="s">
        <v>5898</v>
      </c>
      <c r="CO114" s="146" t="s">
        <v>5898</v>
      </c>
      <c r="CP114" s="146" t="s">
        <v>5898</v>
      </c>
      <c r="CQ114" s="146" t="s">
        <v>5898</v>
      </c>
      <c r="CR114" s="146" t="s">
        <v>5898</v>
      </c>
      <c r="CS114" s="146" t="s">
        <v>5898</v>
      </c>
      <c r="CT114" s="146" t="s">
        <v>5898</v>
      </c>
      <c r="CU114" s="146" t="s">
        <v>5898</v>
      </c>
      <c r="CV114" s="146" t="s">
        <v>5898</v>
      </c>
      <c r="CW114" s="146" t="s">
        <v>5898</v>
      </c>
      <c r="CX114" s="146" t="s">
        <v>5898</v>
      </c>
      <c r="CY114" s="146" t="s">
        <v>5898</v>
      </c>
      <c r="CZ114" s="146" t="s">
        <v>5898</v>
      </c>
      <c r="DA114" s="146" t="s">
        <v>5898</v>
      </c>
      <c r="DB114" s="146" t="s">
        <v>5898</v>
      </c>
      <c r="DC114" s="146" t="s">
        <v>5898</v>
      </c>
      <c r="DD114" s="146" t="s">
        <v>5898</v>
      </c>
      <c r="DE114" s="146" t="s">
        <v>5898</v>
      </c>
      <c r="DF114" s="146" t="s">
        <v>5898</v>
      </c>
      <c r="DG114" s="146" t="s">
        <v>5898</v>
      </c>
      <c r="DH114" s="146" t="s">
        <v>5898</v>
      </c>
      <c r="DI114" s="146" t="s">
        <v>5898</v>
      </c>
      <c r="DJ114" s="146" t="s">
        <v>5898</v>
      </c>
      <c r="DK114" s="146" t="s">
        <v>5898</v>
      </c>
      <c r="DL114" s="146" t="s">
        <v>5898</v>
      </c>
      <c r="DM114" s="146" t="s">
        <v>5898</v>
      </c>
      <c r="DN114" s="146" t="s">
        <v>5898</v>
      </c>
      <c r="DO114" s="146" t="s">
        <v>5898</v>
      </c>
      <c r="DP114" s="146" t="s">
        <v>5898</v>
      </c>
      <c r="DQ114" s="146" t="s">
        <v>5898</v>
      </c>
      <c r="DR114" s="146" t="s">
        <v>5898</v>
      </c>
      <c r="DS114" s="146" t="s">
        <v>5898</v>
      </c>
      <c r="DT114" s="146" t="s">
        <v>5898</v>
      </c>
      <c r="DU114" s="146" t="s">
        <v>5898</v>
      </c>
      <c r="DV114" s="146" t="s">
        <v>5898</v>
      </c>
      <c r="DW114" s="146" t="s">
        <v>5898</v>
      </c>
      <c r="DX114" s="146" t="s">
        <v>5898</v>
      </c>
      <c r="DY114" s="146" t="s">
        <v>5898</v>
      </c>
      <c r="DZ114" s="147" t="s">
        <v>5898</v>
      </c>
      <c r="EA114" s="131">
        <v>3.1545741324921141E-2</v>
      </c>
      <c r="EB114" s="135">
        <v>2.3626373626373622E-2</v>
      </c>
      <c r="EC114" s="135">
        <v>4.5541401273885347E-2</v>
      </c>
      <c r="ED114" s="135">
        <v>2.6923076923076921E-2</v>
      </c>
      <c r="EE114" s="135">
        <v>2.7491408934707903E-2</v>
      </c>
      <c r="EF114" s="135">
        <v>1.8128654970760234E-2</v>
      </c>
      <c r="EG114" s="135">
        <v>6.1440677966101698E-3</v>
      </c>
      <c r="EH114" s="135">
        <v>0</v>
      </c>
      <c r="EI114" s="135">
        <v>0</v>
      </c>
      <c r="EJ114" s="135">
        <v>0</v>
      </c>
      <c r="EK114" s="123">
        <v>3.1545741324921141E-2</v>
      </c>
      <c r="EL114" s="124">
        <v>0</v>
      </c>
      <c r="EM114" s="124">
        <v>0</v>
      </c>
      <c r="EN114" s="124">
        <v>0</v>
      </c>
      <c r="EO114" s="124">
        <v>2.3626373626373622E-2</v>
      </c>
      <c r="EP114" s="124">
        <v>0</v>
      </c>
      <c r="EQ114" s="124">
        <v>0</v>
      </c>
      <c r="ER114" s="124">
        <v>0</v>
      </c>
      <c r="ES114" s="124">
        <v>4.5541401273885347E-2</v>
      </c>
      <c r="ET114" s="124">
        <v>0</v>
      </c>
      <c r="EU114" s="124">
        <v>0</v>
      </c>
      <c r="EV114" s="124">
        <v>0</v>
      </c>
      <c r="EW114" s="124">
        <v>2.6923076923076921E-2</v>
      </c>
      <c r="EX114" s="124">
        <v>0</v>
      </c>
      <c r="EY114" s="124">
        <v>0</v>
      </c>
      <c r="EZ114" s="124">
        <v>0</v>
      </c>
      <c r="FA114" s="124">
        <v>2.7491408934707903E-2</v>
      </c>
      <c r="FB114" s="124">
        <v>0</v>
      </c>
      <c r="FC114" s="124">
        <v>0</v>
      </c>
      <c r="FD114" s="124">
        <v>0</v>
      </c>
      <c r="FE114" s="124">
        <v>1.8128654970760234E-2</v>
      </c>
      <c r="FF114" s="124">
        <v>0</v>
      </c>
      <c r="FG114" s="124">
        <v>0</v>
      </c>
      <c r="FH114" s="124">
        <v>0</v>
      </c>
      <c r="FI114" s="124">
        <v>6.1440677966101698E-3</v>
      </c>
      <c r="FJ114" s="124">
        <v>0</v>
      </c>
      <c r="FK114" s="124">
        <v>0</v>
      </c>
      <c r="FL114" s="124">
        <v>0</v>
      </c>
      <c r="FM114" s="124">
        <v>0</v>
      </c>
      <c r="FN114" s="124">
        <v>0</v>
      </c>
      <c r="FO114" s="124">
        <v>0</v>
      </c>
      <c r="FP114" s="124">
        <v>0</v>
      </c>
      <c r="FQ114" s="124">
        <v>0</v>
      </c>
      <c r="FR114" s="124">
        <v>0</v>
      </c>
      <c r="FS114" s="124">
        <v>0</v>
      </c>
      <c r="FT114" s="124">
        <v>0</v>
      </c>
      <c r="FU114" s="124">
        <v>0</v>
      </c>
      <c r="FV114" s="124">
        <v>0</v>
      </c>
      <c r="FW114" s="124">
        <v>0</v>
      </c>
      <c r="FX114" s="125">
        <v>0</v>
      </c>
      <c r="FY114" s="50" t="s">
        <v>5935</v>
      </c>
      <c r="FZ114" s="88" t="s">
        <v>5898</v>
      </c>
      <c r="GA114" s="88" t="s">
        <v>6469</v>
      </c>
      <c r="GB114" s="88" t="s">
        <v>5898</v>
      </c>
      <c r="GC114" s="88" t="s">
        <v>6102</v>
      </c>
      <c r="GD114" s="88" t="s">
        <v>5898</v>
      </c>
      <c r="GE114" s="88" t="s">
        <v>6539</v>
      </c>
      <c r="GF114" s="88" t="s">
        <v>5898</v>
      </c>
      <c r="GG114" s="88" t="s">
        <v>6043</v>
      </c>
      <c r="GH114" s="88" t="s">
        <v>5898</v>
      </c>
      <c r="GI114" s="88" t="s">
        <v>6400</v>
      </c>
      <c r="GJ114" s="88" t="s">
        <v>5898</v>
      </c>
      <c r="GK114" s="88" t="s">
        <v>6129</v>
      </c>
      <c r="GL114" s="88" t="s">
        <v>5898</v>
      </c>
      <c r="GM114" s="88" t="s">
        <v>6465</v>
      </c>
      <c r="GN114" s="88" t="s">
        <v>5898</v>
      </c>
      <c r="GO114" s="88" t="s">
        <v>6077</v>
      </c>
      <c r="GP114" s="88" t="s">
        <v>5898</v>
      </c>
      <c r="GQ114" s="88" t="s">
        <v>6402</v>
      </c>
      <c r="GR114" s="88" t="s">
        <v>5898</v>
      </c>
      <c r="GS114" s="88" t="s">
        <v>6239</v>
      </c>
      <c r="GT114" s="88" t="s">
        <v>5898</v>
      </c>
      <c r="GU114" s="88" t="s">
        <v>6528</v>
      </c>
      <c r="GV114" s="88" t="s">
        <v>5898</v>
      </c>
      <c r="GW114" s="88" t="s">
        <v>6170</v>
      </c>
      <c r="GX114" s="88" t="s">
        <v>5898</v>
      </c>
      <c r="GY114" s="88" t="s">
        <v>6488</v>
      </c>
      <c r="GZ114" s="88" t="s">
        <v>5898</v>
      </c>
      <c r="HA114" s="88" t="s">
        <v>5898</v>
      </c>
      <c r="HB114" s="88" t="s">
        <v>5898</v>
      </c>
      <c r="HC114" s="88" t="s">
        <v>5898</v>
      </c>
      <c r="HD114" s="88" t="s">
        <v>5898</v>
      </c>
      <c r="HE114" s="88" t="s">
        <v>5898</v>
      </c>
      <c r="HF114" s="88" t="s">
        <v>5898</v>
      </c>
      <c r="HG114" s="88" t="s">
        <v>5898</v>
      </c>
      <c r="HH114" s="88" t="s">
        <v>5898</v>
      </c>
      <c r="HI114" s="88" t="s">
        <v>5898</v>
      </c>
      <c r="HJ114" s="88" t="s">
        <v>5898</v>
      </c>
      <c r="HK114" s="88" t="s">
        <v>5898</v>
      </c>
      <c r="HL114" s="88" t="s">
        <v>5898</v>
      </c>
      <c r="HM114" s="89">
        <v>6.34</v>
      </c>
      <c r="HN114" s="90" t="s">
        <v>5898</v>
      </c>
      <c r="HO114" s="90">
        <v>8.31</v>
      </c>
      <c r="HP114" s="90" t="s">
        <v>5898</v>
      </c>
      <c r="HQ114" s="90">
        <v>7.28</v>
      </c>
      <c r="HR114" s="90" t="s">
        <v>5898</v>
      </c>
      <c r="HS114" s="90">
        <v>2.82</v>
      </c>
      <c r="HT114" s="90" t="s">
        <v>5898</v>
      </c>
      <c r="HU114" s="90">
        <v>3.14</v>
      </c>
      <c r="HV114" s="90" t="s">
        <v>5898</v>
      </c>
      <c r="HW114" s="90">
        <v>3.27</v>
      </c>
      <c r="HX114" s="90" t="s">
        <v>5898</v>
      </c>
      <c r="HY114" s="90">
        <v>3.9</v>
      </c>
      <c r="HZ114" s="90" t="s">
        <v>5898</v>
      </c>
      <c r="IA114" s="90">
        <v>3.34</v>
      </c>
      <c r="IB114" s="90" t="s">
        <v>5898</v>
      </c>
      <c r="IC114" s="90">
        <v>2.91</v>
      </c>
      <c r="ID114" s="90" t="s">
        <v>5898</v>
      </c>
      <c r="IE114" s="90">
        <v>4.03</v>
      </c>
      <c r="IF114" s="90" t="s">
        <v>5898</v>
      </c>
      <c r="IG114" s="90">
        <v>3.42</v>
      </c>
      <c r="IH114" s="90" t="s">
        <v>5898</v>
      </c>
      <c r="II114" s="90">
        <v>3.51</v>
      </c>
      <c r="IJ114" s="90" t="s">
        <v>5898</v>
      </c>
      <c r="IK114" s="90">
        <v>4.72</v>
      </c>
      <c r="IL114" s="90" t="s">
        <v>5898</v>
      </c>
      <c r="IM114" s="90" t="s">
        <v>5898</v>
      </c>
      <c r="IN114" s="90" t="s">
        <v>5898</v>
      </c>
      <c r="IO114" s="90" t="s">
        <v>5898</v>
      </c>
      <c r="IP114" s="90" t="s">
        <v>5898</v>
      </c>
      <c r="IQ114" s="90" t="s">
        <v>5898</v>
      </c>
      <c r="IR114" s="90" t="s">
        <v>5898</v>
      </c>
      <c r="IS114" s="90" t="s">
        <v>5898</v>
      </c>
      <c r="IT114" s="90" t="s">
        <v>5898</v>
      </c>
      <c r="IU114" s="90" t="s">
        <v>5898</v>
      </c>
      <c r="IV114" s="90" t="s">
        <v>5898</v>
      </c>
      <c r="IW114" s="90" t="s">
        <v>5898</v>
      </c>
      <c r="IX114" s="90" t="s">
        <v>5898</v>
      </c>
      <c r="IY114" s="90" t="s">
        <v>5898</v>
      </c>
      <c r="IZ114" s="103" t="s">
        <v>5898</v>
      </c>
      <c r="JA114" s="50">
        <v>0.2</v>
      </c>
      <c r="JB114" s="40" t="s">
        <v>5898</v>
      </c>
      <c r="JC114" s="40" t="s">
        <v>5898</v>
      </c>
      <c r="JD114" s="40" t="s">
        <v>5898</v>
      </c>
      <c r="JE114" s="40">
        <v>0.17199999999999999</v>
      </c>
      <c r="JF114" s="40" t="s">
        <v>5898</v>
      </c>
      <c r="JG114" s="40" t="s">
        <v>5898</v>
      </c>
      <c r="JH114" s="40" t="s">
        <v>5898</v>
      </c>
      <c r="JI114" s="40">
        <v>0.14299999999999999</v>
      </c>
      <c r="JJ114" s="40" t="s">
        <v>5898</v>
      </c>
      <c r="JK114" s="40" t="s">
        <v>5898</v>
      </c>
      <c r="JL114" s="40" t="s">
        <v>5898</v>
      </c>
      <c r="JM114" s="40">
        <v>0.105</v>
      </c>
      <c r="JN114" s="40" t="s">
        <v>5898</v>
      </c>
      <c r="JO114" s="40" t="s">
        <v>5898</v>
      </c>
      <c r="JP114" s="40" t="s">
        <v>5898</v>
      </c>
      <c r="JQ114" s="40">
        <v>0.08</v>
      </c>
      <c r="JR114" s="40" t="s">
        <v>5898</v>
      </c>
      <c r="JS114" s="40" t="s">
        <v>5898</v>
      </c>
      <c r="JT114" s="40" t="s">
        <v>5898</v>
      </c>
      <c r="JU114" s="40">
        <v>6.2E-2</v>
      </c>
      <c r="JV114" s="40" t="s">
        <v>5898</v>
      </c>
      <c r="JW114" s="40" t="s">
        <v>5898</v>
      </c>
      <c r="JX114" s="40" t="s">
        <v>5898</v>
      </c>
      <c r="JY114" s="40">
        <v>2.9000000000000001E-2</v>
      </c>
      <c r="JZ114" s="40" t="s">
        <v>5898</v>
      </c>
      <c r="KA114" s="40" t="s">
        <v>5898</v>
      </c>
      <c r="KB114" s="40" t="s">
        <v>5898</v>
      </c>
      <c r="KC114" s="40" t="s">
        <v>5898</v>
      </c>
      <c r="KD114" s="40" t="s">
        <v>5898</v>
      </c>
      <c r="KE114" s="40" t="s">
        <v>5898</v>
      </c>
      <c r="KF114" s="40" t="s">
        <v>5898</v>
      </c>
      <c r="KG114" s="40" t="s">
        <v>5898</v>
      </c>
      <c r="KH114" s="40" t="s">
        <v>5898</v>
      </c>
      <c r="KI114" s="40" t="s">
        <v>5898</v>
      </c>
      <c r="KJ114" s="40" t="s">
        <v>5898</v>
      </c>
      <c r="KK114" s="40" t="s">
        <v>5898</v>
      </c>
      <c r="KL114" s="40" t="s">
        <v>5898</v>
      </c>
      <c r="KM114" s="40" t="s">
        <v>5898</v>
      </c>
      <c r="KN114" s="40" t="s">
        <v>5898</v>
      </c>
    </row>
    <row r="115" spans="1:300" x14ac:dyDescent="0.15">
      <c r="A115" s="53">
        <f>'2015年报分红率'!T117</f>
        <v>112</v>
      </c>
      <c r="B115" s="40" t="str">
        <f>'2015年报分红率'!U117</f>
        <v>601788.SH</v>
      </c>
      <c r="C115" s="40" t="str">
        <f>'2015年报分红率'!V117</f>
        <v>光大证券</v>
      </c>
      <c r="D115" s="40" t="str">
        <f>[1]!EM_S_IPO_LISTEDDATE(B115)</f>
        <v>2009-08-18</v>
      </c>
      <c r="E115" s="166">
        <v>6</v>
      </c>
      <c r="F115" s="56" t="s">
        <v>5898</v>
      </c>
      <c r="G115" s="56">
        <v>19.48</v>
      </c>
      <c r="H115" s="157" t="s">
        <v>5898</v>
      </c>
      <c r="I115" s="158">
        <v>1.3689253935660504E-2</v>
      </c>
      <c r="J115" s="159">
        <v>1.0794987722573863E-2</v>
      </c>
      <c r="K115" s="154">
        <v>0.5</v>
      </c>
      <c r="L115" s="155" t="s">
        <v>5898</v>
      </c>
      <c r="M115" s="155" t="s">
        <v>5898</v>
      </c>
      <c r="N115" s="155" t="s">
        <v>5898</v>
      </c>
      <c r="O115" s="155">
        <v>0.5</v>
      </c>
      <c r="P115" s="155" t="s">
        <v>5898</v>
      </c>
      <c r="Q115" s="155" t="s">
        <v>5898</v>
      </c>
      <c r="R115" s="155" t="s">
        <v>5898</v>
      </c>
      <c r="S115" s="155">
        <v>0.15</v>
      </c>
      <c r="T115" s="155" t="s">
        <v>5898</v>
      </c>
      <c r="U115" s="155" t="s">
        <v>5898</v>
      </c>
      <c r="V115" s="155" t="s">
        <v>5898</v>
      </c>
      <c r="W115" s="155">
        <v>0.15</v>
      </c>
      <c r="X115" s="155" t="s">
        <v>5898</v>
      </c>
      <c r="Y115" s="155" t="s">
        <v>5898</v>
      </c>
      <c r="Z115" s="155" t="s">
        <v>5898</v>
      </c>
      <c r="AA115" s="155">
        <v>0.15</v>
      </c>
      <c r="AB115" s="155" t="s">
        <v>5898</v>
      </c>
      <c r="AC115" s="155" t="s">
        <v>5898</v>
      </c>
      <c r="AD115" s="155" t="s">
        <v>5898</v>
      </c>
      <c r="AE115" s="155">
        <v>0.15</v>
      </c>
      <c r="AF115" s="155" t="s">
        <v>5898</v>
      </c>
      <c r="AG115" s="155" t="s">
        <v>5898</v>
      </c>
      <c r="AH115" s="155" t="s">
        <v>5898</v>
      </c>
      <c r="AI115" s="155">
        <v>0</v>
      </c>
      <c r="AJ115" s="155" t="s">
        <v>5898</v>
      </c>
      <c r="AK115" s="155" t="s">
        <v>5898</v>
      </c>
      <c r="AL115" s="155" t="s">
        <v>5898</v>
      </c>
      <c r="AM115" s="155" t="s">
        <v>5898</v>
      </c>
      <c r="AN115" s="155" t="s">
        <v>5898</v>
      </c>
      <c r="AO115" s="155" t="s">
        <v>5898</v>
      </c>
      <c r="AP115" s="155" t="s">
        <v>5898</v>
      </c>
      <c r="AQ115" s="155" t="s">
        <v>5898</v>
      </c>
      <c r="AR115" s="155" t="s">
        <v>5898</v>
      </c>
      <c r="AS115" s="155" t="s">
        <v>5898</v>
      </c>
      <c r="AT115" s="155" t="s">
        <v>5898</v>
      </c>
      <c r="AU115" s="155" t="s">
        <v>5898</v>
      </c>
      <c r="AV115" s="155" t="s">
        <v>5898</v>
      </c>
      <c r="AW115" s="155" t="s">
        <v>5898</v>
      </c>
      <c r="AX115" s="140" t="s">
        <v>5898</v>
      </c>
      <c r="AY115" s="154">
        <v>1</v>
      </c>
      <c r="AZ115" s="155">
        <v>1</v>
      </c>
      <c r="BA115" s="155">
        <v>1</v>
      </c>
      <c r="BB115" s="155">
        <v>1</v>
      </c>
      <c r="BC115" s="155">
        <v>1</v>
      </c>
      <c r="BD115" s="155">
        <v>1</v>
      </c>
      <c r="BE115" s="155">
        <v>1</v>
      </c>
      <c r="BF115" s="155">
        <v>1</v>
      </c>
      <c r="BG115" s="155">
        <v>1</v>
      </c>
      <c r="BH115" s="155">
        <v>1</v>
      </c>
      <c r="BI115" s="155">
        <v>1</v>
      </c>
      <c r="BJ115" s="155">
        <v>1</v>
      </c>
      <c r="BK115" s="155">
        <v>1</v>
      </c>
      <c r="BL115" s="155">
        <v>1</v>
      </c>
      <c r="BM115" s="155">
        <v>1</v>
      </c>
      <c r="BN115" s="155">
        <v>1</v>
      </c>
      <c r="BO115" s="155">
        <v>1</v>
      </c>
      <c r="BP115" s="155">
        <v>1</v>
      </c>
      <c r="BQ115" s="155">
        <v>1</v>
      </c>
      <c r="BR115" s="155">
        <v>1</v>
      </c>
      <c r="BS115" s="155">
        <v>1</v>
      </c>
      <c r="BT115" s="155">
        <v>1</v>
      </c>
      <c r="BU115" s="155">
        <v>1</v>
      </c>
      <c r="BV115" s="155">
        <v>1</v>
      </c>
      <c r="BW115" s="155">
        <v>1</v>
      </c>
      <c r="BX115" s="155">
        <v>1</v>
      </c>
      <c r="BY115" s="155">
        <v>1</v>
      </c>
      <c r="BZ115" s="155">
        <v>1</v>
      </c>
      <c r="CA115" s="155">
        <v>1</v>
      </c>
      <c r="CB115" s="155">
        <v>1</v>
      </c>
      <c r="CC115" s="155">
        <v>1</v>
      </c>
      <c r="CD115" s="155">
        <v>1</v>
      </c>
      <c r="CE115" s="155">
        <v>1</v>
      </c>
      <c r="CF115" s="155">
        <v>1</v>
      </c>
      <c r="CG115" s="155">
        <v>1</v>
      </c>
      <c r="CH115" s="155">
        <v>1</v>
      </c>
      <c r="CI115" s="155">
        <v>1</v>
      </c>
      <c r="CJ115" s="155">
        <v>1</v>
      </c>
      <c r="CK115" s="155">
        <v>1</v>
      </c>
      <c r="CL115" s="156">
        <v>1</v>
      </c>
      <c r="CM115" s="145" t="s">
        <v>5898</v>
      </c>
      <c r="CN115" s="146" t="s">
        <v>5898</v>
      </c>
      <c r="CO115" s="146" t="s">
        <v>5898</v>
      </c>
      <c r="CP115" s="146" t="s">
        <v>5898</v>
      </c>
      <c r="CQ115" s="146" t="s">
        <v>5898</v>
      </c>
      <c r="CR115" s="146" t="s">
        <v>5898</v>
      </c>
      <c r="CS115" s="146" t="s">
        <v>5898</v>
      </c>
      <c r="CT115" s="146" t="s">
        <v>5898</v>
      </c>
      <c r="CU115" s="146" t="s">
        <v>5898</v>
      </c>
      <c r="CV115" s="146" t="s">
        <v>5898</v>
      </c>
      <c r="CW115" s="146" t="s">
        <v>5898</v>
      </c>
      <c r="CX115" s="146" t="s">
        <v>5898</v>
      </c>
      <c r="CY115" s="146" t="s">
        <v>5898</v>
      </c>
      <c r="CZ115" s="146" t="s">
        <v>5898</v>
      </c>
      <c r="DA115" s="146" t="s">
        <v>5898</v>
      </c>
      <c r="DB115" s="146" t="s">
        <v>5898</v>
      </c>
      <c r="DC115" s="146" t="s">
        <v>5898</v>
      </c>
      <c r="DD115" s="146" t="s">
        <v>5898</v>
      </c>
      <c r="DE115" s="146" t="s">
        <v>5898</v>
      </c>
      <c r="DF115" s="146" t="s">
        <v>5898</v>
      </c>
      <c r="DG115" s="146" t="s">
        <v>5898</v>
      </c>
      <c r="DH115" s="146" t="s">
        <v>5898</v>
      </c>
      <c r="DI115" s="146" t="s">
        <v>5898</v>
      </c>
      <c r="DJ115" s="146" t="s">
        <v>5898</v>
      </c>
      <c r="DK115" s="146" t="s">
        <v>5898</v>
      </c>
      <c r="DL115" s="146" t="s">
        <v>5898</v>
      </c>
      <c r="DM115" s="146" t="s">
        <v>5898</v>
      </c>
      <c r="DN115" s="146" t="s">
        <v>5898</v>
      </c>
      <c r="DO115" s="146" t="s">
        <v>5898</v>
      </c>
      <c r="DP115" s="146" t="s">
        <v>5898</v>
      </c>
      <c r="DQ115" s="146" t="s">
        <v>5898</v>
      </c>
      <c r="DR115" s="146" t="s">
        <v>5898</v>
      </c>
      <c r="DS115" s="146" t="s">
        <v>5898</v>
      </c>
      <c r="DT115" s="146" t="s">
        <v>5898</v>
      </c>
      <c r="DU115" s="146" t="s">
        <v>5898</v>
      </c>
      <c r="DV115" s="146" t="s">
        <v>5898</v>
      </c>
      <c r="DW115" s="146" t="s">
        <v>5898</v>
      </c>
      <c r="DX115" s="146" t="s">
        <v>5898</v>
      </c>
      <c r="DY115" s="146" t="s">
        <v>5898</v>
      </c>
      <c r="DZ115" s="147" t="s">
        <v>5898</v>
      </c>
      <c r="EA115" s="131">
        <v>2.5354969574036514E-2</v>
      </c>
      <c r="EB115" s="135">
        <v>2.0433183489987742E-2</v>
      </c>
      <c r="EC115" s="135">
        <v>1.6741071428571428E-2</v>
      </c>
      <c r="ED115" s="135">
        <v>1.530612244897959E-2</v>
      </c>
      <c r="EE115" s="135">
        <v>1.9181585677749358E-2</v>
      </c>
      <c r="EF115" s="135">
        <v>1.0932944606413994E-2</v>
      </c>
      <c r="EG115" s="135">
        <v>0</v>
      </c>
      <c r="EH115" s="135">
        <v>0</v>
      </c>
      <c r="EI115" s="135">
        <v>0</v>
      </c>
      <c r="EJ115" s="135">
        <v>0</v>
      </c>
      <c r="EK115" s="123">
        <v>2.5354969574036514E-2</v>
      </c>
      <c r="EL115" s="124">
        <v>0</v>
      </c>
      <c r="EM115" s="124">
        <v>0</v>
      </c>
      <c r="EN115" s="124">
        <v>0</v>
      </c>
      <c r="EO115" s="124">
        <v>2.0433183489987742E-2</v>
      </c>
      <c r="EP115" s="124">
        <v>0</v>
      </c>
      <c r="EQ115" s="124">
        <v>0</v>
      </c>
      <c r="ER115" s="124">
        <v>0</v>
      </c>
      <c r="ES115" s="124">
        <v>1.6741071428571428E-2</v>
      </c>
      <c r="ET115" s="124">
        <v>0</v>
      </c>
      <c r="EU115" s="124">
        <v>0</v>
      </c>
      <c r="EV115" s="124">
        <v>0</v>
      </c>
      <c r="EW115" s="124">
        <v>1.530612244897959E-2</v>
      </c>
      <c r="EX115" s="124">
        <v>0</v>
      </c>
      <c r="EY115" s="124">
        <v>0</v>
      </c>
      <c r="EZ115" s="124">
        <v>0</v>
      </c>
      <c r="FA115" s="124">
        <v>1.9181585677749358E-2</v>
      </c>
      <c r="FB115" s="124">
        <v>0</v>
      </c>
      <c r="FC115" s="124">
        <v>0</v>
      </c>
      <c r="FD115" s="124">
        <v>0</v>
      </c>
      <c r="FE115" s="124">
        <v>1.0932944606413994E-2</v>
      </c>
      <c r="FF115" s="124">
        <v>0</v>
      </c>
      <c r="FG115" s="124">
        <v>0</v>
      </c>
      <c r="FH115" s="124">
        <v>0</v>
      </c>
      <c r="FI115" s="124">
        <v>0</v>
      </c>
      <c r="FJ115" s="124">
        <v>0</v>
      </c>
      <c r="FK115" s="124">
        <v>0</v>
      </c>
      <c r="FL115" s="124">
        <v>0</v>
      </c>
      <c r="FM115" s="124">
        <v>0</v>
      </c>
      <c r="FN115" s="124">
        <v>0</v>
      </c>
      <c r="FO115" s="124">
        <v>0</v>
      </c>
      <c r="FP115" s="124">
        <v>0</v>
      </c>
      <c r="FQ115" s="124">
        <v>0</v>
      </c>
      <c r="FR115" s="124">
        <v>0</v>
      </c>
      <c r="FS115" s="124">
        <v>0</v>
      </c>
      <c r="FT115" s="124">
        <v>0</v>
      </c>
      <c r="FU115" s="124">
        <v>0</v>
      </c>
      <c r="FV115" s="124">
        <v>0</v>
      </c>
      <c r="FW115" s="124">
        <v>0</v>
      </c>
      <c r="FX115" s="125">
        <v>0</v>
      </c>
      <c r="FY115" s="50" t="s">
        <v>5902</v>
      </c>
      <c r="FZ115" s="88" t="s">
        <v>5898</v>
      </c>
      <c r="GA115" s="88" t="s">
        <v>6493</v>
      </c>
      <c r="GB115" s="88" t="s">
        <v>5898</v>
      </c>
      <c r="GC115" s="88" t="s">
        <v>6363</v>
      </c>
      <c r="GD115" s="88" t="s">
        <v>5898</v>
      </c>
      <c r="GE115" s="88" t="s">
        <v>6581</v>
      </c>
      <c r="GF115" s="88" t="s">
        <v>5898</v>
      </c>
      <c r="GG115" s="88" t="s">
        <v>6092</v>
      </c>
      <c r="GH115" s="88" t="s">
        <v>5898</v>
      </c>
      <c r="GI115" s="88" t="s">
        <v>6586</v>
      </c>
      <c r="GJ115" s="88" t="s">
        <v>5898</v>
      </c>
      <c r="GK115" s="88" t="s">
        <v>6284</v>
      </c>
      <c r="GL115" s="88" t="s">
        <v>5898</v>
      </c>
      <c r="GM115" s="88" t="s">
        <v>6411</v>
      </c>
      <c r="GN115" s="88" t="s">
        <v>5898</v>
      </c>
      <c r="GO115" s="88" t="s">
        <v>6201</v>
      </c>
      <c r="GP115" s="88" t="s">
        <v>5898</v>
      </c>
      <c r="GQ115" s="88" t="s">
        <v>6499</v>
      </c>
      <c r="GR115" s="88" t="s">
        <v>5898</v>
      </c>
      <c r="GS115" s="88" t="s">
        <v>6093</v>
      </c>
      <c r="GT115" s="88" t="s">
        <v>5898</v>
      </c>
      <c r="GU115" s="88" t="s">
        <v>6451</v>
      </c>
      <c r="GV115" s="88" t="s">
        <v>5898</v>
      </c>
      <c r="GW115" s="88" t="s">
        <v>6364</v>
      </c>
      <c r="GX115" s="88" t="s">
        <v>5898</v>
      </c>
      <c r="GY115" s="88" t="s">
        <v>5898</v>
      </c>
      <c r="GZ115" s="88" t="s">
        <v>5898</v>
      </c>
      <c r="HA115" s="88" t="s">
        <v>5898</v>
      </c>
      <c r="HB115" s="88" t="s">
        <v>5898</v>
      </c>
      <c r="HC115" s="88" t="s">
        <v>5898</v>
      </c>
      <c r="HD115" s="88" t="s">
        <v>5898</v>
      </c>
      <c r="HE115" s="88" t="s">
        <v>5898</v>
      </c>
      <c r="HF115" s="88" t="s">
        <v>5898</v>
      </c>
      <c r="HG115" s="88" t="s">
        <v>5898</v>
      </c>
      <c r="HH115" s="88" t="s">
        <v>5898</v>
      </c>
      <c r="HI115" s="88" t="s">
        <v>5898</v>
      </c>
      <c r="HJ115" s="88" t="s">
        <v>5898</v>
      </c>
      <c r="HK115" s="88" t="s">
        <v>5898</v>
      </c>
      <c r="HL115" s="88" t="s">
        <v>5898</v>
      </c>
      <c r="HM115" s="89">
        <v>19.72</v>
      </c>
      <c r="HN115" s="90" t="s">
        <v>5898</v>
      </c>
      <c r="HO115" s="90">
        <v>23.13</v>
      </c>
      <c r="HP115" s="90" t="s">
        <v>5898</v>
      </c>
      <c r="HQ115" s="90">
        <v>24.47</v>
      </c>
      <c r="HR115" s="90" t="s">
        <v>5898</v>
      </c>
      <c r="HS115" s="90">
        <v>7.52</v>
      </c>
      <c r="HT115" s="90" t="s">
        <v>5898</v>
      </c>
      <c r="HU115" s="90">
        <v>8.9600000000000009</v>
      </c>
      <c r="HV115" s="90" t="s">
        <v>5898</v>
      </c>
      <c r="HW115" s="90">
        <v>8.06</v>
      </c>
      <c r="HX115" s="90" t="s">
        <v>5898</v>
      </c>
      <c r="HY115" s="90">
        <v>9.8000000000000007</v>
      </c>
      <c r="HZ115" s="90" t="s">
        <v>5898</v>
      </c>
      <c r="IA115" s="90">
        <v>10.5</v>
      </c>
      <c r="IB115" s="90" t="s">
        <v>5898</v>
      </c>
      <c r="IC115" s="90">
        <v>7.82</v>
      </c>
      <c r="ID115" s="90" t="s">
        <v>5898</v>
      </c>
      <c r="IE115" s="90">
        <v>12.35</v>
      </c>
      <c r="IF115" s="90" t="s">
        <v>5898</v>
      </c>
      <c r="IG115" s="90">
        <v>13.72</v>
      </c>
      <c r="IH115" s="90" t="s">
        <v>5898</v>
      </c>
      <c r="II115" s="90">
        <v>12.83</v>
      </c>
      <c r="IJ115" s="90" t="s">
        <v>5898</v>
      </c>
      <c r="IK115" s="90" t="s">
        <v>5898</v>
      </c>
      <c r="IL115" s="90" t="s">
        <v>5898</v>
      </c>
      <c r="IM115" s="90" t="s">
        <v>5898</v>
      </c>
      <c r="IN115" s="90" t="s">
        <v>5898</v>
      </c>
      <c r="IO115" s="90" t="s">
        <v>5898</v>
      </c>
      <c r="IP115" s="90" t="s">
        <v>5898</v>
      </c>
      <c r="IQ115" s="90" t="s">
        <v>5898</v>
      </c>
      <c r="IR115" s="90" t="s">
        <v>5898</v>
      </c>
      <c r="IS115" s="90" t="s">
        <v>5898</v>
      </c>
      <c r="IT115" s="90" t="s">
        <v>5898</v>
      </c>
      <c r="IU115" s="90" t="s">
        <v>5898</v>
      </c>
      <c r="IV115" s="90" t="s">
        <v>5898</v>
      </c>
      <c r="IW115" s="90" t="s">
        <v>5898</v>
      </c>
      <c r="IX115" s="90" t="s">
        <v>5898</v>
      </c>
      <c r="IY115" s="90" t="s">
        <v>5898</v>
      </c>
      <c r="IZ115" s="103" t="s">
        <v>5898</v>
      </c>
      <c r="JA115" s="50">
        <v>0.5</v>
      </c>
      <c r="JB115" s="40" t="s">
        <v>5898</v>
      </c>
      <c r="JC115" s="40" t="s">
        <v>5898</v>
      </c>
      <c r="JD115" s="40" t="s">
        <v>5898</v>
      </c>
      <c r="JE115" s="40">
        <v>0.5</v>
      </c>
      <c r="JF115" s="40" t="s">
        <v>5898</v>
      </c>
      <c r="JG115" s="40" t="s">
        <v>5898</v>
      </c>
      <c r="JH115" s="40" t="s">
        <v>5898</v>
      </c>
      <c r="JI115" s="40">
        <v>0.15</v>
      </c>
      <c r="JJ115" s="40" t="s">
        <v>5898</v>
      </c>
      <c r="JK115" s="40" t="s">
        <v>5898</v>
      </c>
      <c r="JL115" s="40" t="s">
        <v>5898</v>
      </c>
      <c r="JM115" s="40">
        <v>0.15</v>
      </c>
      <c r="JN115" s="40" t="s">
        <v>5898</v>
      </c>
      <c r="JO115" s="40" t="s">
        <v>5898</v>
      </c>
      <c r="JP115" s="40" t="s">
        <v>5898</v>
      </c>
      <c r="JQ115" s="40">
        <v>0.15</v>
      </c>
      <c r="JR115" s="40" t="s">
        <v>5898</v>
      </c>
      <c r="JS115" s="40" t="s">
        <v>5898</v>
      </c>
      <c r="JT115" s="40" t="s">
        <v>5898</v>
      </c>
      <c r="JU115" s="40">
        <v>0.15</v>
      </c>
      <c r="JV115" s="40" t="s">
        <v>5898</v>
      </c>
      <c r="JW115" s="40" t="s">
        <v>5898</v>
      </c>
      <c r="JX115" s="40" t="s">
        <v>5898</v>
      </c>
      <c r="JY115" s="40">
        <v>0</v>
      </c>
      <c r="JZ115" s="40" t="s">
        <v>5898</v>
      </c>
      <c r="KA115" s="40" t="s">
        <v>5898</v>
      </c>
      <c r="KB115" s="40" t="s">
        <v>5898</v>
      </c>
      <c r="KC115" s="40" t="s">
        <v>5898</v>
      </c>
      <c r="KD115" s="40" t="s">
        <v>5898</v>
      </c>
      <c r="KE115" s="40" t="s">
        <v>5898</v>
      </c>
      <c r="KF115" s="40" t="s">
        <v>5898</v>
      </c>
      <c r="KG115" s="40" t="s">
        <v>5898</v>
      </c>
      <c r="KH115" s="40" t="s">
        <v>5898</v>
      </c>
      <c r="KI115" s="40" t="s">
        <v>5898</v>
      </c>
      <c r="KJ115" s="40" t="s">
        <v>5898</v>
      </c>
      <c r="KK115" s="40" t="s">
        <v>5898</v>
      </c>
      <c r="KL115" s="40" t="s">
        <v>5898</v>
      </c>
      <c r="KM115" s="40" t="s">
        <v>5898</v>
      </c>
      <c r="KN115" s="40" t="s">
        <v>5898</v>
      </c>
    </row>
    <row r="116" spans="1:300" x14ac:dyDescent="0.15">
      <c r="A116" s="53">
        <f>'2015年报分红率'!T118</f>
        <v>113</v>
      </c>
      <c r="B116" s="40" t="str">
        <f>'2015年报分红率'!U118</f>
        <v>601799.SH</v>
      </c>
      <c r="C116" s="40" t="str">
        <f>'2015年报分红率'!V118</f>
        <v>星宇股份</v>
      </c>
      <c r="D116" s="40" t="str">
        <f>[1]!EM_S_IPO_LISTEDDATE(B116)</f>
        <v>2011-02-01</v>
      </c>
      <c r="E116" s="166">
        <v>7</v>
      </c>
      <c r="F116" s="56" t="s">
        <v>5898</v>
      </c>
      <c r="G116" s="56">
        <v>17.47</v>
      </c>
      <c r="H116" s="157" t="s">
        <v>5898</v>
      </c>
      <c r="I116" s="158">
        <v>2.1130100580587126E-2</v>
      </c>
      <c r="J116" s="159">
        <v>1.1316367495165113E-2</v>
      </c>
      <c r="K116" s="154">
        <v>0.6</v>
      </c>
      <c r="L116" s="155" t="s">
        <v>5898</v>
      </c>
      <c r="M116" s="155" t="s">
        <v>5898</v>
      </c>
      <c r="N116" s="155" t="s">
        <v>5898</v>
      </c>
      <c r="O116" s="155">
        <v>0.08</v>
      </c>
      <c r="P116" s="155" t="s">
        <v>5898</v>
      </c>
      <c r="Q116" s="155" t="s">
        <v>5898</v>
      </c>
      <c r="R116" s="155" t="s">
        <v>5898</v>
      </c>
      <c r="S116" s="155">
        <v>0.02</v>
      </c>
      <c r="T116" s="155" t="s">
        <v>5898</v>
      </c>
      <c r="U116" s="155" t="s">
        <v>5898</v>
      </c>
      <c r="V116" s="155" t="s">
        <v>5898</v>
      </c>
      <c r="W116" s="155">
        <v>9.1999999999999998E-2</v>
      </c>
      <c r="X116" s="155" t="s">
        <v>5898</v>
      </c>
      <c r="Y116" s="155">
        <v>0</v>
      </c>
      <c r="Z116" s="155" t="s">
        <v>5898</v>
      </c>
      <c r="AA116" s="155">
        <v>0.26200000000000001</v>
      </c>
      <c r="AB116" s="155" t="s">
        <v>5898</v>
      </c>
      <c r="AC116" s="155" t="s">
        <v>5898</v>
      </c>
      <c r="AD116" s="155" t="s">
        <v>5898</v>
      </c>
      <c r="AE116" s="155">
        <v>0.45</v>
      </c>
      <c r="AF116" s="155" t="s">
        <v>5898</v>
      </c>
      <c r="AG116" s="155" t="s">
        <v>5898</v>
      </c>
      <c r="AH116" s="155" t="s">
        <v>5898</v>
      </c>
      <c r="AI116" s="155">
        <v>0.5</v>
      </c>
      <c r="AJ116" s="155" t="s">
        <v>5898</v>
      </c>
      <c r="AK116" s="155">
        <v>0.57999999999999996</v>
      </c>
      <c r="AL116" s="155" t="s">
        <v>5898</v>
      </c>
      <c r="AM116" s="155" t="s">
        <v>5898</v>
      </c>
      <c r="AN116" s="155" t="s">
        <v>5898</v>
      </c>
      <c r="AO116" s="155" t="s">
        <v>5898</v>
      </c>
      <c r="AP116" s="155" t="s">
        <v>5898</v>
      </c>
      <c r="AQ116" s="155" t="s">
        <v>5898</v>
      </c>
      <c r="AR116" s="155" t="s">
        <v>5898</v>
      </c>
      <c r="AS116" s="155" t="s">
        <v>5898</v>
      </c>
      <c r="AT116" s="155" t="s">
        <v>5898</v>
      </c>
      <c r="AU116" s="155" t="s">
        <v>5898</v>
      </c>
      <c r="AV116" s="155" t="s">
        <v>5898</v>
      </c>
      <c r="AW116" s="155" t="s">
        <v>5898</v>
      </c>
      <c r="AX116" s="140" t="s">
        <v>5898</v>
      </c>
      <c r="AY116" s="154">
        <v>1</v>
      </c>
      <c r="AZ116" s="155">
        <v>1</v>
      </c>
      <c r="BA116" s="155">
        <v>1</v>
      </c>
      <c r="BB116" s="155">
        <v>1</v>
      </c>
      <c r="BC116" s="155">
        <v>1</v>
      </c>
      <c r="BD116" s="155">
        <v>1</v>
      </c>
      <c r="BE116" s="155">
        <v>1</v>
      </c>
      <c r="BF116" s="155">
        <v>1</v>
      </c>
      <c r="BG116" s="155">
        <v>1</v>
      </c>
      <c r="BH116" s="155">
        <v>1</v>
      </c>
      <c r="BI116" s="155">
        <v>1</v>
      </c>
      <c r="BJ116" s="155">
        <v>1</v>
      </c>
      <c r="BK116" s="155">
        <v>1</v>
      </c>
      <c r="BL116" s="155">
        <v>1</v>
      </c>
      <c r="BM116" s="155">
        <v>1</v>
      </c>
      <c r="BN116" s="155">
        <v>1</v>
      </c>
      <c r="BO116" s="155">
        <v>1</v>
      </c>
      <c r="BP116" s="155">
        <v>1</v>
      </c>
      <c r="BQ116" s="155">
        <v>1</v>
      </c>
      <c r="BR116" s="155">
        <v>1</v>
      </c>
      <c r="BS116" s="155">
        <v>1</v>
      </c>
      <c r="BT116" s="155">
        <v>1</v>
      </c>
      <c r="BU116" s="155">
        <v>1</v>
      </c>
      <c r="BV116" s="155">
        <v>1</v>
      </c>
      <c r="BW116" s="155">
        <v>1</v>
      </c>
      <c r="BX116" s="155">
        <v>1</v>
      </c>
      <c r="BY116" s="155">
        <v>1</v>
      </c>
      <c r="BZ116" s="155">
        <v>1</v>
      </c>
      <c r="CA116" s="155">
        <v>1</v>
      </c>
      <c r="CB116" s="155">
        <v>1</v>
      </c>
      <c r="CC116" s="155">
        <v>1</v>
      </c>
      <c r="CD116" s="155">
        <v>1</v>
      </c>
      <c r="CE116" s="155">
        <v>1</v>
      </c>
      <c r="CF116" s="155">
        <v>1</v>
      </c>
      <c r="CG116" s="155">
        <v>1</v>
      </c>
      <c r="CH116" s="155">
        <v>1</v>
      </c>
      <c r="CI116" s="155">
        <v>1</v>
      </c>
      <c r="CJ116" s="155">
        <v>1</v>
      </c>
      <c r="CK116" s="155">
        <v>1</v>
      </c>
      <c r="CL116" s="156">
        <v>1</v>
      </c>
      <c r="CM116" s="145" t="s">
        <v>5898</v>
      </c>
      <c r="CN116" s="146" t="s">
        <v>5898</v>
      </c>
      <c r="CO116" s="146" t="s">
        <v>5898</v>
      </c>
      <c r="CP116" s="146" t="s">
        <v>5898</v>
      </c>
      <c r="CQ116" s="146" t="s">
        <v>5898</v>
      </c>
      <c r="CR116" s="146" t="s">
        <v>5898</v>
      </c>
      <c r="CS116" s="146" t="s">
        <v>5898</v>
      </c>
      <c r="CT116" s="146" t="s">
        <v>5898</v>
      </c>
      <c r="CU116" s="146" t="s">
        <v>5898</v>
      </c>
      <c r="CV116" s="146" t="s">
        <v>5898</v>
      </c>
      <c r="CW116" s="146" t="s">
        <v>5898</v>
      </c>
      <c r="CX116" s="146" t="s">
        <v>5898</v>
      </c>
      <c r="CY116" s="146" t="s">
        <v>5898</v>
      </c>
      <c r="CZ116" s="146" t="s">
        <v>5898</v>
      </c>
      <c r="DA116" s="146" t="s">
        <v>5898</v>
      </c>
      <c r="DB116" s="146" t="s">
        <v>5898</v>
      </c>
      <c r="DC116" s="146" t="s">
        <v>5898</v>
      </c>
      <c r="DD116" s="146" t="s">
        <v>5898</v>
      </c>
      <c r="DE116" s="146" t="s">
        <v>5898</v>
      </c>
      <c r="DF116" s="146" t="s">
        <v>5898</v>
      </c>
      <c r="DG116" s="146" t="s">
        <v>5898</v>
      </c>
      <c r="DH116" s="146" t="s">
        <v>5898</v>
      </c>
      <c r="DI116" s="146" t="s">
        <v>5898</v>
      </c>
      <c r="DJ116" s="146" t="s">
        <v>5898</v>
      </c>
      <c r="DK116" s="146" t="s">
        <v>5898</v>
      </c>
      <c r="DL116" s="146" t="s">
        <v>5898</v>
      </c>
      <c r="DM116" s="146" t="s">
        <v>5898</v>
      </c>
      <c r="DN116" s="146" t="s">
        <v>5898</v>
      </c>
      <c r="DO116" s="146" t="s">
        <v>5898</v>
      </c>
      <c r="DP116" s="146" t="s">
        <v>5898</v>
      </c>
      <c r="DQ116" s="146" t="s">
        <v>5898</v>
      </c>
      <c r="DR116" s="146" t="s">
        <v>5898</v>
      </c>
      <c r="DS116" s="146" t="s">
        <v>5898</v>
      </c>
      <c r="DT116" s="146" t="s">
        <v>5898</v>
      </c>
      <c r="DU116" s="146" t="s">
        <v>5898</v>
      </c>
      <c r="DV116" s="146" t="s">
        <v>5898</v>
      </c>
      <c r="DW116" s="146" t="s">
        <v>5898</v>
      </c>
      <c r="DX116" s="146" t="s">
        <v>5898</v>
      </c>
      <c r="DY116" s="146" t="s">
        <v>5898</v>
      </c>
      <c r="DZ116" s="147" t="s">
        <v>5898</v>
      </c>
      <c r="EA116" s="131">
        <v>2.6155187445510025E-2</v>
      </c>
      <c r="EB116" s="135">
        <v>2.8030833917309043E-3</v>
      </c>
      <c r="EC116" s="135">
        <v>2.3014959723820483E-3</v>
      </c>
      <c r="ED116" s="135">
        <v>6.524822695035461E-3</v>
      </c>
      <c r="EE116" s="135">
        <v>2.5686274509803923E-2</v>
      </c>
      <c r="EF116" s="135">
        <v>3.0100334448160536E-2</v>
      </c>
      <c r="EG116" s="135">
        <v>1.9592476489028215E-2</v>
      </c>
      <c r="EH116" s="135">
        <v>0</v>
      </c>
      <c r="EI116" s="135">
        <v>0</v>
      </c>
      <c r="EJ116" s="135">
        <v>0</v>
      </c>
      <c r="EK116" s="123">
        <v>2.6155187445510025E-2</v>
      </c>
      <c r="EL116" s="124">
        <v>0</v>
      </c>
      <c r="EM116" s="124">
        <v>0</v>
      </c>
      <c r="EN116" s="124">
        <v>0</v>
      </c>
      <c r="EO116" s="124">
        <v>2.8030833917309043E-3</v>
      </c>
      <c r="EP116" s="124">
        <v>0</v>
      </c>
      <c r="EQ116" s="124">
        <v>0</v>
      </c>
      <c r="ER116" s="124">
        <v>0</v>
      </c>
      <c r="ES116" s="124">
        <v>2.3014959723820483E-3</v>
      </c>
      <c r="ET116" s="124">
        <v>0</v>
      </c>
      <c r="EU116" s="124">
        <v>0</v>
      </c>
      <c r="EV116" s="124">
        <v>0</v>
      </c>
      <c r="EW116" s="124">
        <v>6.524822695035461E-3</v>
      </c>
      <c r="EX116" s="124">
        <v>0</v>
      </c>
      <c r="EY116" s="124">
        <v>0</v>
      </c>
      <c r="EZ116" s="124">
        <v>0</v>
      </c>
      <c r="FA116" s="124">
        <v>2.5686274509803923E-2</v>
      </c>
      <c r="FB116" s="124">
        <v>0</v>
      </c>
      <c r="FC116" s="124">
        <v>0</v>
      </c>
      <c r="FD116" s="124">
        <v>0</v>
      </c>
      <c r="FE116" s="124">
        <v>3.0100334448160536E-2</v>
      </c>
      <c r="FF116" s="124">
        <v>0</v>
      </c>
      <c r="FG116" s="124">
        <v>0</v>
      </c>
      <c r="FH116" s="124">
        <v>0</v>
      </c>
      <c r="FI116" s="124">
        <v>1.9592476489028215E-2</v>
      </c>
      <c r="FJ116" s="124">
        <v>0</v>
      </c>
      <c r="FK116" s="124">
        <v>0</v>
      </c>
      <c r="FL116" s="124">
        <v>0</v>
      </c>
      <c r="FM116" s="124">
        <v>0</v>
      </c>
      <c r="FN116" s="124">
        <v>0</v>
      </c>
      <c r="FO116" s="124">
        <v>0</v>
      </c>
      <c r="FP116" s="124">
        <v>0</v>
      </c>
      <c r="FQ116" s="124">
        <v>0</v>
      </c>
      <c r="FR116" s="124">
        <v>0</v>
      </c>
      <c r="FS116" s="124">
        <v>0</v>
      </c>
      <c r="FT116" s="124">
        <v>0</v>
      </c>
      <c r="FU116" s="124">
        <v>0</v>
      </c>
      <c r="FV116" s="124">
        <v>0</v>
      </c>
      <c r="FW116" s="124">
        <v>0</v>
      </c>
      <c r="FX116" s="125">
        <v>0</v>
      </c>
      <c r="FY116" s="50" t="s">
        <v>5927</v>
      </c>
      <c r="FZ116" s="88" t="s">
        <v>5898</v>
      </c>
      <c r="GA116" s="88" t="s">
        <v>6580</v>
      </c>
      <c r="GB116" s="88" t="s">
        <v>5898</v>
      </c>
      <c r="GC116" s="88" t="s">
        <v>5984</v>
      </c>
      <c r="GD116" s="88" t="s">
        <v>5898</v>
      </c>
      <c r="GE116" s="88" t="s">
        <v>6592</v>
      </c>
      <c r="GF116" s="88" t="s">
        <v>5898</v>
      </c>
      <c r="GG116" s="88" t="s">
        <v>6305</v>
      </c>
      <c r="GH116" s="88" t="s">
        <v>5898</v>
      </c>
      <c r="GI116" s="88" t="s">
        <v>6458</v>
      </c>
      <c r="GJ116" s="88" t="s">
        <v>5898</v>
      </c>
      <c r="GK116" s="88" t="s">
        <v>6238</v>
      </c>
      <c r="GL116" s="88" t="s">
        <v>5898</v>
      </c>
      <c r="GM116" s="88" t="s">
        <v>6594</v>
      </c>
      <c r="GN116" s="88" t="s">
        <v>5898</v>
      </c>
      <c r="GO116" s="88" t="s">
        <v>6365</v>
      </c>
      <c r="GP116" s="88" t="s">
        <v>5898</v>
      </c>
      <c r="GQ116" s="88" t="s">
        <v>6476</v>
      </c>
      <c r="GR116" s="88" t="s">
        <v>5898</v>
      </c>
      <c r="GS116" s="88" t="s">
        <v>6366</v>
      </c>
      <c r="GT116" s="88" t="s">
        <v>5898</v>
      </c>
      <c r="GU116" s="88" t="s">
        <v>6621</v>
      </c>
      <c r="GV116" s="88" t="s">
        <v>5898</v>
      </c>
      <c r="GW116" s="88" t="s">
        <v>6272</v>
      </c>
      <c r="GX116" s="88" t="s">
        <v>5898</v>
      </c>
      <c r="GY116" s="88" t="s">
        <v>6467</v>
      </c>
      <c r="GZ116" s="88" t="s">
        <v>5898</v>
      </c>
      <c r="HA116" s="88" t="s">
        <v>5898</v>
      </c>
      <c r="HB116" s="88" t="s">
        <v>5898</v>
      </c>
      <c r="HC116" s="88" t="s">
        <v>5898</v>
      </c>
      <c r="HD116" s="88" t="s">
        <v>5898</v>
      </c>
      <c r="HE116" s="88" t="s">
        <v>5898</v>
      </c>
      <c r="HF116" s="88" t="s">
        <v>5898</v>
      </c>
      <c r="HG116" s="88" t="s">
        <v>5898</v>
      </c>
      <c r="HH116" s="88" t="s">
        <v>5898</v>
      </c>
      <c r="HI116" s="88" t="s">
        <v>5898</v>
      </c>
      <c r="HJ116" s="88" t="s">
        <v>5898</v>
      </c>
      <c r="HK116" s="88" t="s">
        <v>5898</v>
      </c>
      <c r="HL116" s="88" t="s">
        <v>5898</v>
      </c>
      <c r="HM116" s="89">
        <v>22.94</v>
      </c>
      <c r="HN116" s="90" t="s">
        <v>5898</v>
      </c>
      <c r="HO116" s="90">
        <v>26.95</v>
      </c>
      <c r="HP116" s="90" t="s">
        <v>5898</v>
      </c>
      <c r="HQ116" s="90">
        <v>28.54</v>
      </c>
      <c r="HR116" s="90" t="s">
        <v>5898</v>
      </c>
      <c r="HS116" s="90">
        <v>7.94</v>
      </c>
      <c r="HT116" s="90" t="s">
        <v>5898</v>
      </c>
      <c r="HU116" s="90">
        <v>8.69</v>
      </c>
      <c r="HV116" s="90" t="s">
        <v>5898</v>
      </c>
      <c r="HW116" s="90">
        <v>10.199999999999999</v>
      </c>
      <c r="HX116" s="90" t="s">
        <v>5898</v>
      </c>
      <c r="HY116" s="90">
        <v>14.1</v>
      </c>
      <c r="HZ116" s="90" t="s">
        <v>5898</v>
      </c>
      <c r="IA116" s="90">
        <v>13.17</v>
      </c>
      <c r="IB116" s="90" t="s">
        <v>5898</v>
      </c>
      <c r="IC116" s="90">
        <v>10.199999999999999</v>
      </c>
      <c r="ID116" s="90" t="s">
        <v>5898</v>
      </c>
      <c r="IE116" s="90">
        <v>13.75</v>
      </c>
      <c r="IF116" s="90" t="s">
        <v>5898</v>
      </c>
      <c r="IG116" s="90">
        <v>14.95</v>
      </c>
      <c r="IH116" s="90" t="s">
        <v>5898</v>
      </c>
      <c r="II116" s="90">
        <v>15.29</v>
      </c>
      <c r="IJ116" s="90" t="s">
        <v>5898</v>
      </c>
      <c r="IK116" s="90">
        <v>25.52</v>
      </c>
      <c r="IL116" s="90" t="s">
        <v>5898</v>
      </c>
      <c r="IM116" s="90" t="s">
        <v>5898</v>
      </c>
      <c r="IN116" s="90" t="s">
        <v>5898</v>
      </c>
      <c r="IO116" s="90" t="s">
        <v>5898</v>
      </c>
      <c r="IP116" s="90" t="s">
        <v>5898</v>
      </c>
      <c r="IQ116" s="90" t="s">
        <v>5898</v>
      </c>
      <c r="IR116" s="90" t="s">
        <v>5898</v>
      </c>
      <c r="IS116" s="90" t="s">
        <v>5898</v>
      </c>
      <c r="IT116" s="90" t="s">
        <v>5898</v>
      </c>
      <c r="IU116" s="90" t="s">
        <v>5898</v>
      </c>
      <c r="IV116" s="90" t="s">
        <v>5898</v>
      </c>
      <c r="IW116" s="90" t="s">
        <v>5898</v>
      </c>
      <c r="IX116" s="90" t="s">
        <v>5898</v>
      </c>
      <c r="IY116" s="90" t="s">
        <v>5898</v>
      </c>
      <c r="IZ116" s="103" t="s">
        <v>5898</v>
      </c>
      <c r="JA116" s="50">
        <v>0.6</v>
      </c>
      <c r="JB116" s="40" t="s">
        <v>5898</v>
      </c>
      <c r="JC116" s="40" t="s">
        <v>5898</v>
      </c>
      <c r="JD116" s="40" t="s">
        <v>5898</v>
      </c>
      <c r="JE116" s="40">
        <v>0.08</v>
      </c>
      <c r="JF116" s="40" t="s">
        <v>5898</v>
      </c>
      <c r="JG116" s="40" t="s">
        <v>5898</v>
      </c>
      <c r="JH116" s="40" t="s">
        <v>5898</v>
      </c>
      <c r="JI116" s="40">
        <v>0.02</v>
      </c>
      <c r="JJ116" s="40" t="s">
        <v>5898</v>
      </c>
      <c r="JK116" s="40" t="s">
        <v>5898</v>
      </c>
      <c r="JL116" s="40" t="s">
        <v>5898</v>
      </c>
      <c r="JM116" s="40">
        <v>9.1999999999999998E-2</v>
      </c>
      <c r="JN116" s="40" t="s">
        <v>5898</v>
      </c>
      <c r="JO116" s="40">
        <v>0</v>
      </c>
      <c r="JP116" s="40" t="s">
        <v>5898</v>
      </c>
      <c r="JQ116" s="40">
        <v>0.26200000000000001</v>
      </c>
      <c r="JR116" s="40" t="s">
        <v>5898</v>
      </c>
      <c r="JS116" s="40" t="s">
        <v>5898</v>
      </c>
      <c r="JT116" s="40" t="s">
        <v>5898</v>
      </c>
      <c r="JU116" s="40">
        <v>0.45</v>
      </c>
      <c r="JV116" s="40" t="s">
        <v>5898</v>
      </c>
      <c r="JW116" s="40" t="s">
        <v>5898</v>
      </c>
      <c r="JX116" s="40" t="s">
        <v>5898</v>
      </c>
      <c r="JY116" s="40">
        <v>0.5</v>
      </c>
      <c r="JZ116" s="40" t="s">
        <v>5898</v>
      </c>
      <c r="KA116" s="40">
        <v>0.57999999999999996</v>
      </c>
      <c r="KB116" s="40" t="s">
        <v>5898</v>
      </c>
      <c r="KC116" s="40" t="s">
        <v>5898</v>
      </c>
      <c r="KD116" s="40" t="s">
        <v>5898</v>
      </c>
      <c r="KE116" s="40" t="s">
        <v>5898</v>
      </c>
      <c r="KF116" s="40" t="s">
        <v>5898</v>
      </c>
      <c r="KG116" s="40" t="s">
        <v>5898</v>
      </c>
      <c r="KH116" s="40" t="s">
        <v>5898</v>
      </c>
      <c r="KI116" s="40" t="s">
        <v>5898</v>
      </c>
      <c r="KJ116" s="40" t="s">
        <v>5898</v>
      </c>
      <c r="KK116" s="40" t="s">
        <v>5898</v>
      </c>
      <c r="KL116" s="40" t="s">
        <v>5898</v>
      </c>
      <c r="KM116" s="40" t="s">
        <v>5898</v>
      </c>
      <c r="KN116" s="40" t="s">
        <v>5898</v>
      </c>
    </row>
    <row r="117" spans="1:300" x14ac:dyDescent="0.15">
      <c r="A117" s="53">
        <f>'2015年报分红率'!T119</f>
        <v>114</v>
      </c>
      <c r="B117" s="40" t="str">
        <f>'2015年报分红率'!U119</f>
        <v>601818.SH</v>
      </c>
      <c r="C117" s="40" t="str">
        <f>'2015年报分红率'!V119</f>
        <v>光大银行</v>
      </c>
      <c r="D117" s="40" t="str">
        <f>[1]!EM_S_IPO_LISTEDDATE(B117)</f>
        <v>2010-08-18</v>
      </c>
      <c r="E117" s="166">
        <v>5</v>
      </c>
      <c r="F117" s="56" t="s">
        <v>5898</v>
      </c>
      <c r="G117" s="56">
        <v>41.76</v>
      </c>
      <c r="H117" s="157" t="s">
        <v>5898</v>
      </c>
      <c r="I117" s="158">
        <v>1.7696360153256704E-2</v>
      </c>
      <c r="J117" s="159">
        <v>2.1663989120867495E-2</v>
      </c>
      <c r="K117" s="154">
        <v>0.72</v>
      </c>
      <c r="L117" s="155" t="s">
        <v>5898</v>
      </c>
      <c r="M117" s="155" t="s">
        <v>5898</v>
      </c>
      <c r="N117" s="155" t="s">
        <v>5898</v>
      </c>
      <c r="O117" s="155">
        <v>0.78</v>
      </c>
      <c r="P117" s="155" t="s">
        <v>5898</v>
      </c>
      <c r="Q117" s="155" t="s">
        <v>5898</v>
      </c>
      <c r="R117" s="155" t="s">
        <v>5898</v>
      </c>
      <c r="S117" s="155">
        <v>0.73</v>
      </c>
      <c r="T117" s="155" t="s">
        <v>5898</v>
      </c>
      <c r="U117" s="155" t="s">
        <v>5898</v>
      </c>
      <c r="V117" s="155" t="s">
        <v>5898</v>
      </c>
      <c r="W117" s="155">
        <v>0.65500000000000003</v>
      </c>
      <c r="X117" s="155" t="s">
        <v>5898</v>
      </c>
      <c r="Y117" s="155" t="s">
        <v>5898</v>
      </c>
      <c r="Z117" s="155" t="s">
        <v>5898</v>
      </c>
      <c r="AA117" s="155">
        <v>0.57999999999999996</v>
      </c>
      <c r="AB117" s="155" t="s">
        <v>5898</v>
      </c>
      <c r="AC117" s="155" t="s">
        <v>5898</v>
      </c>
      <c r="AD117" s="155" t="s">
        <v>5898</v>
      </c>
      <c r="AE117" s="155">
        <v>0.23</v>
      </c>
      <c r="AF117" s="155" t="s">
        <v>5898</v>
      </c>
      <c r="AG117" s="155" t="s">
        <v>5898</v>
      </c>
      <c r="AH117" s="155" t="s">
        <v>5898</v>
      </c>
      <c r="AI117" s="155" t="s">
        <v>5898</v>
      </c>
      <c r="AJ117" s="155" t="s">
        <v>5898</v>
      </c>
      <c r="AK117" s="155" t="s">
        <v>5898</v>
      </c>
      <c r="AL117" s="155" t="s">
        <v>5898</v>
      </c>
      <c r="AM117" s="155" t="s">
        <v>5898</v>
      </c>
      <c r="AN117" s="155" t="s">
        <v>5898</v>
      </c>
      <c r="AO117" s="155" t="s">
        <v>5898</v>
      </c>
      <c r="AP117" s="155" t="s">
        <v>5898</v>
      </c>
      <c r="AQ117" s="155" t="s">
        <v>5898</v>
      </c>
      <c r="AR117" s="155" t="s">
        <v>5898</v>
      </c>
      <c r="AS117" s="155" t="s">
        <v>5898</v>
      </c>
      <c r="AT117" s="155" t="s">
        <v>5898</v>
      </c>
      <c r="AU117" s="155" t="s">
        <v>5898</v>
      </c>
      <c r="AV117" s="155" t="s">
        <v>5898</v>
      </c>
      <c r="AW117" s="155" t="s">
        <v>5898</v>
      </c>
      <c r="AX117" s="140" t="s">
        <v>5898</v>
      </c>
      <c r="AY117" s="154">
        <v>1</v>
      </c>
      <c r="AZ117" s="155">
        <v>1</v>
      </c>
      <c r="BA117" s="155">
        <v>1</v>
      </c>
      <c r="BB117" s="155">
        <v>1</v>
      </c>
      <c r="BC117" s="155">
        <v>1</v>
      </c>
      <c r="BD117" s="155">
        <v>1</v>
      </c>
      <c r="BE117" s="155">
        <v>1</v>
      </c>
      <c r="BF117" s="155">
        <v>1</v>
      </c>
      <c r="BG117" s="155">
        <v>1</v>
      </c>
      <c r="BH117" s="155">
        <v>1</v>
      </c>
      <c r="BI117" s="155">
        <v>1</v>
      </c>
      <c r="BJ117" s="155">
        <v>1</v>
      </c>
      <c r="BK117" s="155">
        <v>1</v>
      </c>
      <c r="BL117" s="155">
        <v>1</v>
      </c>
      <c r="BM117" s="155">
        <v>1</v>
      </c>
      <c r="BN117" s="155">
        <v>1</v>
      </c>
      <c r="BO117" s="155">
        <v>1</v>
      </c>
      <c r="BP117" s="155">
        <v>1</v>
      </c>
      <c r="BQ117" s="155">
        <v>1</v>
      </c>
      <c r="BR117" s="155">
        <v>1</v>
      </c>
      <c r="BS117" s="155">
        <v>1</v>
      </c>
      <c r="BT117" s="155">
        <v>1</v>
      </c>
      <c r="BU117" s="155">
        <v>1</v>
      </c>
      <c r="BV117" s="155">
        <v>1</v>
      </c>
      <c r="BW117" s="155">
        <v>1</v>
      </c>
      <c r="BX117" s="155">
        <v>1</v>
      </c>
      <c r="BY117" s="155">
        <v>1</v>
      </c>
      <c r="BZ117" s="155">
        <v>1</v>
      </c>
      <c r="CA117" s="155">
        <v>1</v>
      </c>
      <c r="CB117" s="155">
        <v>1</v>
      </c>
      <c r="CC117" s="155">
        <v>1</v>
      </c>
      <c r="CD117" s="155">
        <v>1</v>
      </c>
      <c r="CE117" s="155">
        <v>1</v>
      </c>
      <c r="CF117" s="155">
        <v>1</v>
      </c>
      <c r="CG117" s="155">
        <v>1</v>
      </c>
      <c r="CH117" s="155">
        <v>1</v>
      </c>
      <c r="CI117" s="155">
        <v>1</v>
      </c>
      <c r="CJ117" s="155">
        <v>1</v>
      </c>
      <c r="CK117" s="155">
        <v>1</v>
      </c>
      <c r="CL117" s="156">
        <v>1</v>
      </c>
      <c r="CM117" s="145" t="s">
        <v>5898</v>
      </c>
      <c r="CN117" s="146" t="s">
        <v>5898</v>
      </c>
      <c r="CO117" s="146" t="s">
        <v>5898</v>
      </c>
      <c r="CP117" s="146" t="s">
        <v>5898</v>
      </c>
      <c r="CQ117" s="146" t="s">
        <v>5898</v>
      </c>
      <c r="CR117" s="146" t="s">
        <v>5898</v>
      </c>
      <c r="CS117" s="146" t="s">
        <v>5898</v>
      </c>
      <c r="CT117" s="146" t="s">
        <v>5898</v>
      </c>
      <c r="CU117" s="146" t="s">
        <v>5898</v>
      </c>
      <c r="CV117" s="146" t="s">
        <v>5898</v>
      </c>
      <c r="CW117" s="146" t="s">
        <v>5898</v>
      </c>
      <c r="CX117" s="146" t="s">
        <v>5898</v>
      </c>
      <c r="CY117" s="146" t="s">
        <v>5898</v>
      </c>
      <c r="CZ117" s="146" t="s">
        <v>5898</v>
      </c>
      <c r="DA117" s="146" t="s">
        <v>5898</v>
      </c>
      <c r="DB117" s="146" t="s">
        <v>5898</v>
      </c>
      <c r="DC117" s="146" t="s">
        <v>5898</v>
      </c>
      <c r="DD117" s="146" t="s">
        <v>5898</v>
      </c>
      <c r="DE117" s="146" t="s">
        <v>5898</v>
      </c>
      <c r="DF117" s="146" t="s">
        <v>5898</v>
      </c>
      <c r="DG117" s="146" t="s">
        <v>5898</v>
      </c>
      <c r="DH117" s="146" t="s">
        <v>5898</v>
      </c>
      <c r="DI117" s="146" t="s">
        <v>5898</v>
      </c>
      <c r="DJ117" s="146" t="s">
        <v>5898</v>
      </c>
      <c r="DK117" s="146" t="s">
        <v>5898</v>
      </c>
      <c r="DL117" s="146" t="s">
        <v>5898</v>
      </c>
      <c r="DM117" s="146" t="s">
        <v>5898</v>
      </c>
      <c r="DN117" s="146" t="s">
        <v>5898</v>
      </c>
      <c r="DO117" s="146" t="s">
        <v>5898</v>
      </c>
      <c r="DP117" s="146" t="s">
        <v>5898</v>
      </c>
      <c r="DQ117" s="146" t="s">
        <v>5898</v>
      </c>
      <c r="DR117" s="146" t="s">
        <v>5898</v>
      </c>
      <c r="DS117" s="146" t="s">
        <v>5898</v>
      </c>
      <c r="DT117" s="146" t="s">
        <v>5898</v>
      </c>
      <c r="DU117" s="146" t="s">
        <v>5898</v>
      </c>
      <c r="DV117" s="146" t="s">
        <v>5898</v>
      </c>
      <c r="DW117" s="146" t="s">
        <v>5898</v>
      </c>
      <c r="DX117" s="146" t="s">
        <v>5898</v>
      </c>
      <c r="DY117" s="146" t="s">
        <v>5898</v>
      </c>
      <c r="DZ117" s="147" t="s">
        <v>5898</v>
      </c>
      <c r="EA117" s="131">
        <v>1.9093078758949878E-2</v>
      </c>
      <c r="EB117" s="135">
        <v>4.2003231017770599E-2</v>
      </c>
      <c r="EC117" s="135">
        <v>4.7526041666666664E-2</v>
      </c>
      <c r="ED117" s="135">
        <v>6.0202205882352942E-2</v>
      </c>
      <c r="EE117" s="135">
        <v>4.7815333882934866E-2</v>
      </c>
      <c r="EF117" s="135">
        <v>0</v>
      </c>
      <c r="EG117" s="135">
        <v>0</v>
      </c>
      <c r="EH117" s="135">
        <v>0</v>
      </c>
      <c r="EI117" s="135">
        <v>0</v>
      </c>
      <c r="EJ117" s="135">
        <v>0</v>
      </c>
      <c r="EK117" s="123">
        <v>1.9093078758949878E-2</v>
      </c>
      <c r="EL117" s="124">
        <v>0</v>
      </c>
      <c r="EM117" s="124">
        <v>0</v>
      </c>
      <c r="EN117" s="124">
        <v>0</v>
      </c>
      <c r="EO117" s="124">
        <v>4.2003231017770599E-2</v>
      </c>
      <c r="EP117" s="124">
        <v>0</v>
      </c>
      <c r="EQ117" s="124">
        <v>0</v>
      </c>
      <c r="ER117" s="124">
        <v>0</v>
      </c>
      <c r="ES117" s="124">
        <v>4.7526041666666664E-2</v>
      </c>
      <c r="ET117" s="124">
        <v>0</v>
      </c>
      <c r="EU117" s="124">
        <v>0</v>
      </c>
      <c r="EV117" s="124">
        <v>0</v>
      </c>
      <c r="EW117" s="124">
        <v>6.0202205882352942E-2</v>
      </c>
      <c r="EX117" s="124">
        <v>0</v>
      </c>
      <c r="EY117" s="124">
        <v>0</v>
      </c>
      <c r="EZ117" s="124">
        <v>0</v>
      </c>
      <c r="FA117" s="124">
        <v>4.7815333882934866E-2</v>
      </c>
      <c r="FB117" s="124">
        <v>0</v>
      </c>
      <c r="FC117" s="124">
        <v>0</v>
      </c>
      <c r="FD117" s="124">
        <v>0</v>
      </c>
      <c r="FE117" s="124">
        <v>0</v>
      </c>
      <c r="FF117" s="124">
        <v>0</v>
      </c>
      <c r="FG117" s="124">
        <v>0</v>
      </c>
      <c r="FH117" s="124">
        <v>0</v>
      </c>
      <c r="FI117" s="124">
        <v>0</v>
      </c>
      <c r="FJ117" s="124">
        <v>0</v>
      </c>
      <c r="FK117" s="124">
        <v>0</v>
      </c>
      <c r="FL117" s="124">
        <v>0</v>
      </c>
      <c r="FM117" s="124">
        <v>0</v>
      </c>
      <c r="FN117" s="124">
        <v>0</v>
      </c>
      <c r="FO117" s="124">
        <v>0</v>
      </c>
      <c r="FP117" s="124">
        <v>0</v>
      </c>
      <c r="FQ117" s="124">
        <v>0</v>
      </c>
      <c r="FR117" s="124">
        <v>0</v>
      </c>
      <c r="FS117" s="124">
        <v>0</v>
      </c>
      <c r="FT117" s="124">
        <v>0</v>
      </c>
      <c r="FU117" s="124">
        <v>0</v>
      </c>
      <c r="FV117" s="124">
        <v>0</v>
      </c>
      <c r="FW117" s="124">
        <v>0</v>
      </c>
      <c r="FX117" s="125">
        <v>0</v>
      </c>
      <c r="FY117" s="50" t="s">
        <v>5936</v>
      </c>
      <c r="FZ117" s="88" t="s">
        <v>5898</v>
      </c>
      <c r="GA117" s="88" t="s">
        <v>6657</v>
      </c>
      <c r="GB117" s="88" t="s">
        <v>5898</v>
      </c>
      <c r="GC117" s="88" t="s">
        <v>6102</v>
      </c>
      <c r="GD117" s="88" t="s">
        <v>5898</v>
      </c>
      <c r="GE117" s="88" t="s">
        <v>6658</v>
      </c>
      <c r="GF117" s="88" t="s">
        <v>5898</v>
      </c>
      <c r="GG117" s="88" t="s">
        <v>6034</v>
      </c>
      <c r="GH117" s="88" t="s">
        <v>5898</v>
      </c>
      <c r="GI117" s="88" t="s">
        <v>6380</v>
      </c>
      <c r="GJ117" s="88" t="s">
        <v>5898</v>
      </c>
      <c r="GK117" s="88" t="s">
        <v>6358</v>
      </c>
      <c r="GL117" s="88" t="s">
        <v>5898</v>
      </c>
      <c r="GM117" s="88" t="s">
        <v>6648</v>
      </c>
      <c r="GN117" s="88" t="s">
        <v>5898</v>
      </c>
      <c r="GO117" s="88" t="s">
        <v>6367</v>
      </c>
      <c r="GP117" s="88" t="s">
        <v>5898</v>
      </c>
      <c r="GQ117" s="88" t="s">
        <v>6392</v>
      </c>
      <c r="GR117" s="88" t="s">
        <v>5898</v>
      </c>
      <c r="GS117" s="88" t="s">
        <v>6130</v>
      </c>
      <c r="GT117" s="88" t="s">
        <v>5898</v>
      </c>
      <c r="GU117" s="88" t="s">
        <v>5898</v>
      </c>
      <c r="GV117" s="88" t="s">
        <v>5898</v>
      </c>
      <c r="GW117" s="88" t="s">
        <v>5898</v>
      </c>
      <c r="GX117" s="88" t="s">
        <v>5898</v>
      </c>
      <c r="GY117" s="88" t="s">
        <v>5898</v>
      </c>
      <c r="GZ117" s="88" t="s">
        <v>5898</v>
      </c>
      <c r="HA117" s="88" t="s">
        <v>5898</v>
      </c>
      <c r="HB117" s="88" t="s">
        <v>5898</v>
      </c>
      <c r="HC117" s="88" t="s">
        <v>5898</v>
      </c>
      <c r="HD117" s="88" t="s">
        <v>5898</v>
      </c>
      <c r="HE117" s="88" t="s">
        <v>5898</v>
      </c>
      <c r="HF117" s="88" t="s">
        <v>5898</v>
      </c>
      <c r="HG117" s="88" t="s">
        <v>5898</v>
      </c>
      <c r="HH117" s="88" t="s">
        <v>5898</v>
      </c>
      <c r="HI117" s="88" t="s">
        <v>5898</v>
      </c>
      <c r="HJ117" s="88" t="s">
        <v>5898</v>
      </c>
      <c r="HK117" s="88" t="s">
        <v>5898</v>
      </c>
      <c r="HL117" s="88" t="s">
        <v>5898</v>
      </c>
      <c r="HM117" s="89">
        <v>37.71</v>
      </c>
      <c r="HN117" s="90" t="s">
        <v>5898</v>
      </c>
      <c r="HO117" s="90">
        <v>38.24</v>
      </c>
      <c r="HP117" s="90" t="s">
        <v>5898</v>
      </c>
      <c r="HQ117" s="90">
        <v>18.57</v>
      </c>
      <c r="HR117" s="90" t="s">
        <v>5898</v>
      </c>
      <c r="HS117" s="90">
        <v>17.12</v>
      </c>
      <c r="HT117" s="90" t="s">
        <v>5898</v>
      </c>
      <c r="HU117" s="90">
        <v>15.36</v>
      </c>
      <c r="HV117" s="90" t="s">
        <v>5898</v>
      </c>
      <c r="HW117" s="90">
        <v>10.71</v>
      </c>
      <c r="HX117" s="90" t="s">
        <v>5898</v>
      </c>
      <c r="HY117" s="90">
        <v>10.88</v>
      </c>
      <c r="HZ117" s="90" t="s">
        <v>5898</v>
      </c>
      <c r="IA117" s="90">
        <v>11.16</v>
      </c>
      <c r="IB117" s="90" t="s">
        <v>5898</v>
      </c>
      <c r="IC117" s="90">
        <v>12.13</v>
      </c>
      <c r="ID117" s="90" t="s">
        <v>5898</v>
      </c>
      <c r="IE117" s="90">
        <v>18.690000000000001</v>
      </c>
      <c r="IF117" s="90" t="s">
        <v>5898</v>
      </c>
      <c r="IG117" s="90" t="s">
        <v>5898</v>
      </c>
      <c r="IH117" s="90" t="s">
        <v>5898</v>
      </c>
      <c r="II117" s="90" t="s">
        <v>5898</v>
      </c>
      <c r="IJ117" s="90" t="s">
        <v>5898</v>
      </c>
      <c r="IK117" s="90" t="s">
        <v>5898</v>
      </c>
      <c r="IL117" s="90" t="s">
        <v>5898</v>
      </c>
      <c r="IM117" s="90" t="s">
        <v>5898</v>
      </c>
      <c r="IN117" s="90" t="s">
        <v>5898</v>
      </c>
      <c r="IO117" s="90" t="s">
        <v>5898</v>
      </c>
      <c r="IP117" s="90" t="s">
        <v>5898</v>
      </c>
      <c r="IQ117" s="90" t="s">
        <v>5898</v>
      </c>
      <c r="IR117" s="90" t="s">
        <v>5898</v>
      </c>
      <c r="IS117" s="90" t="s">
        <v>5898</v>
      </c>
      <c r="IT117" s="90" t="s">
        <v>5898</v>
      </c>
      <c r="IU117" s="90" t="s">
        <v>5898</v>
      </c>
      <c r="IV117" s="90" t="s">
        <v>5898</v>
      </c>
      <c r="IW117" s="90" t="s">
        <v>5898</v>
      </c>
      <c r="IX117" s="90" t="s">
        <v>5898</v>
      </c>
      <c r="IY117" s="90" t="s">
        <v>5898</v>
      </c>
      <c r="IZ117" s="103" t="s">
        <v>5898</v>
      </c>
      <c r="JA117" s="50">
        <v>0.72</v>
      </c>
      <c r="JB117" s="40" t="s">
        <v>5898</v>
      </c>
      <c r="JC117" s="40" t="s">
        <v>5898</v>
      </c>
      <c r="JD117" s="40" t="s">
        <v>5898</v>
      </c>
      <c r="JE117" s="40">
        <v>0.78</v>
      </c>
      <c r="JF117" s="40" t="s">
        <v>5898</v>
      </c>
      <c r="JG117" s="40" t="s">
        <v>5898</v>
      </c>
      <c r="JH117" s="40" t="s">
        <v>5898</v>
      </c>
      <c r="JI117" s="40">
        <v>0.73</v>
      </c>
      <c r="JJ117" s="40" t="s">
        <v>5898</v>
      </c>
      <c r="JK117" s="40" t="s">
        <v>5898</v>
      </c>
      <c r="JL117" s="40" t="s">
        <v>5898</v>
      </c>
      <c r="JM117" s="40">
        <v>0.65500000000000003</v>
      </c>
      <c r="JN117" s="40" t="s">
        <v>5898</v>
      </c>
      <c r="JO117" s="40" t="s">
        <v>5898</v>
      </c>
      <c r="JP117" s="40" t="s">
        <v>5898</v>
      </c>
      <c r="JQ117" s="40">
        <v>0.57999999999999996</v>
      </c>
      <c r="JR117" s="40" t="s">
        <v>5898</v>
      </c>
      <c r="JS117" s="40" t="s">
        <v>5898</v>
      </c>
      <c r="JT117" s="40" t="s">
        <v>5898</v>
      </c>
      <c r="JU117" s="40">
        <v>0.23</v>
      </c>
      <c r="JV117" s="40" t="s">
        <v>5898</v>
      </c>
      <c r="JW117" s="40" t="s">
        <v>5898</v>
      </c>
      <c r="JX117" s="40" t="s">
        <v>5898</v>
      </c>
      <c r="JY117" s="40" t="s">
        <v>5898</v>
      </c>
      <c r="JZ117" s="40" t="s">
        <v>5898</v>
      </c>
      <c r="KA117" s="40" t="s">
        <v>5898</v>
      </c>
      <c r="KB117" s="40" t="s">
        <v>5898</v>
      </c>
      <c r="KC117" s="40" t="s">
        <v>5898</v>
      </c>
      <c r="KD117" s="40" t="s">
        <v>5898</v>
      </c>
      <c r="KE117" s="40" t="s">
        <v>5898</v>
      </c>
      <c r="KF117" s="40" t="s">
        <v>5898</v>
      </c>
      <c r="KG117" s="40" t="s">
        <v>5898</v>
      </c>
      <c r="KH117" s="40" t="s">
        <v>5898</v>
      </c>
      <c r="KI117" s="40" t="s">
        <v>5898</v>
      </c>
      <c r="KJ117" s="40" t="s">
        <v>5898</v>
      </c>
      <c r="KK117" s="40" t="s">
        <v>5898</v>
      </c>
      <c r="KL117" s="40" t="s">
        <v>5898</v>
      </c>
      <c r="KM117" s="40" t="s">
        <v>5898</v>
      </c>
      <c r="KN117" s="40" t="s">
        <v>5898</v>
      </c>
    </row>
    <row r="118" spans="1:300" x14ac:dyDescent="0.15">
      <c r="A118" s="53">
        <f>'2015年报分红率'!T120</f>
        <v>115</v>
      </c>
      <c r="B118" s="40" t="str">
        <f>'2015年报分红率'!U120</f>
        <v>601939.SH</v>
      </c>
      <c r="C118" s="40" t="str">
        <f>'2015年报分红率'!V120</f>
        <v>建设银行</v>
      </c>
      <c r="D118" s="40" t="str">
        <f>[1]!EM_S_IPO_LISTEDDATE(B118)</f>
        <v>2007-09-25</v>
      </c>
      <c r="E118" s="166">
        <v>6</v>
      </c>
      <c r="F118" s="56" t="s">
        <v>5898</v>
      </c>
      <c r="G118" s="56">
        <v>4.0599999999999996</v>
      </c>
      <c r="H118" s="157" t="s">
        <v>5898</v>
      </c>
      <c r="I118" s="158">
        <v>3.4220032840722503E-2</v>
      </c>
      <c r="J118" s="159">
        <v>2.3667356687548335E-2</v>
      </c>
      <c r="K118" s="154">
        <v>0.19</v>
      </c>
      <c r="L118" s="155" t="s">
        <v>5898</v>
      </c>
      <c r="M118" s="155" t="s">
        <v>5898</v>
      </c>
      <c r="N118" s="155" t="s">
        <v>5898</v>
      </c>
      <c r="O118" s="155">
        <v>0.186</v>
      </c>
      <c r="P118" s="155" t="s">
        <v>5898</v>
      </c>
      <c r="Q118" s="155" t="s">
        <v>5898</v>
      </c>
      <c r="R118" s="155" t="s">
        <v>5898</v>
      </c>
      <c r="S118" s="155">
        <v>0.17199999999999999</v>
      </c>
      <c r="T118" s="155" t="s">
        <v>5898</v>
      </c>
      <c r="U118" s="155" t="s">
        <v>5898</v>
      </c>
      <c r="V118" s="155" t="s">
        <v>5898</v>
      </c>
      <c r="W118" s="155">
        <v>5.8000000000000003E-2</v>
      </c>
      <c r="X118" s="155" t="s">
        <v>5898</v>
      </c>
      <c r="Y118" s="155" t="s">
        <v>5898</v>
      </c>
      <c r="Z118" s="155" t="s">
        <v>5898</v>
      </c>
      <c r="AA118" s="155">
        <v>0.13300000000000001</v>
      </c>
      <c r="AB118" s="155" t="s">
        <v>5898</v>
      </c>
      <c r="AC118" s="155" t="s">
        <v>5898</v>
      </c>
      <c r="AD118" s="155" t="s">
        <v>5898</v>
      </c>
      <c r="AE118" s="155">
        <v>9.4600000000000004E-2</v>
      </c>
      <c r="AF118" s="155" t="s">
        <v>5898</v>
      </c>
      <c r="AG118" s="155" t="s">
        <v>5898</v>
      </c>
      <c r="AH118" s="155" t="s">
        <v>5898</v>
      </c>
      <c r="AI118" s="155" t="s">
        <v>5898</v>
      </c>
      <c r="AJ118" s="155" t="s">
        <v>5898</v>
      </c>
      <c r="AK118" s="155" t="s">
        <v>5898</v>
      </c>
      <c r="AL118" s="155" t="s">
        <v>5898</v>
      </c>
      <c r="AM118" s="155" t="s">
        <v>5898</v>
      </c>
      <c r="AN118" s="155" t="s">
        <v>5898</v>
      </c>
      <c r="AO118" s="155" t="s">
        <v>5898</v>
      </c>
      <c r="AP118" s="155" t="s">
        <v>5898</v>
      </c>
      <c r="AQ118" s="155" t="s">
        <v>5898</v>
      </c>
      <c r="AR118" s="155" t="s">
        <v>5898</v>
      </c>
      <c r="AS118" s="155" t="s">
        <v>5898</v>
      </c>
      <c r="AT118" s="155" t="s">
        <v>5898</v>
      </c>
      <c r="AU118" s="155" t="s">
        <v>5898</v>
      </c>
      <c r="AV118" s="155" t="s">
        <v>5898</v>
      </c>
      <c r="AW118" s="155" t="s">
        <v>5898</v>
      </c>
      <c r="AX118" s="140" t="s">
        <v>5898</v>
      </c>
      <c r="AY118" s="154">
        <v>1</v>
      </c>
      <c r="AZ118" s="155">
        <v>1</v>
      </c>
      <c r="BA118" s="155">
        <v>1</v>
      </c>
      <c r="BB118" s="155">
        <v>1</v>
      </c>
      <c r="BC118" s="155">
        <v>1</v>
      </c>
      <c r="BD118" s="155">
        <v>1</v>
      </c>
      <c r="BE118" s="155">
        <v>1</v>
      </c>
      <c r="BF118" s="155">
        <v>1</v>
      </c>
      <c r="BG118" s="155">
        <v>1</v>
      </c>
      <c r="BH118" s="155">
        <v>1</v>
      </c>
      <c r="BI118" s="155">
        <v>1</v>
      </c>
      <c r="BJ118" s="155">
        <v>1</v>
      </c>
      <c r="BK118" s="155">
        <v>1</v>
      </c>
      <c r="BL118" s="155">
        <v>1</v>
      </c>
      <c r="BM118" s="155">
        <v>1</v>
      </c>
      <c r="BN118" s="155">
        <v>1</v>
      </c>
      <c r="BO118" s="155">
        <v>1</v>
      </c>
      <c r="BP118" s="155">
        <v>1</v>
      </c>
      <c r="BQ118" s="155">
        <v>1</v>
      </c>
      <c r="BR118" s="155">
        <v>1</v>
      </c>
      <c r="BS118" s="155">
        <v>1</v>
      </c>
      <c r="BT118" s="155">
        <v>1</v>
      </c>
      <c r="BU118" s="155">
        <v>1</v>
      </c>
      <c r="BV118" s="155">
        <v>1</v>
      </c>
      <c r="BW118" s="155">
        <v>1</v>
      </c>
      <c r="BX118" s="155">
        <v>1</v>
      </c>
      <c r="BY118" s="155">
        <v>1</v>
      </c>
      <c r="BZ118" s="155">
        <v>1</v>
      </c>
      <c r="CA118" s="155">
        <v>1</v>
      </c>
      <c r="CB118" s="155">
        <v>1</v>
      </c>
      <c r="CC118" s="155">
        <v>1</v>
      </c>
      <c r="CD118" s="155">
        <v>1</v>
      </c>
      <c r="CE118" s="155">
        <v>1</v>
      </c>
      <c r="CF118" s="155">
        <v>1</v>
      </c>
      <c r="CG118" s="155">
        <v>1</v>
      </c>
      <c r="CH118" s="155">
        <v>1</v>
      </c>
      <c r="CI118" s="155">
        <v>1</v>
      </c>
      <c r="CJ118" s="155">
        <v>1</v>
      </c>
      <c r="CK118" s="155">
        <v>1</v>
      </c>
      <c r="CL118" s="156">
        <v>1</v>
      </c>
      <c r="CM118" s="145" t="s">
        <v>5898</v>
      </c>
      <c r="CN118" s="146" t="s">
        <v>5898</v>
      </c>
      <c r="CO118" s="146" t="s">
        <v>5898</v>
      </c>
      <c r="CP118" s="146" t="s">
        <v>5898</v>
      </c>
      <c r="CQ118" s="146" t="s">
        <v>5898</v>
      </c>
      <c r="CR118" s="146" t="s">
        <v>5898</v>
      </c>
      <c r="CS118" s="146" t="s">
        <v>5898</v>
      </c>
      <c r="CT118" s="146" t="s">
        <v>5898</v>
      </c>
      <c r="CU118" s="146" t="s">
        <v>5898</v>
      </c>
      <c r="CV118" s="146" t="s">
        <v>5898</v>
      </c>
      <c r="CW118" s="146" t="s">
        <v>5898</v>
      </c>
      <c r="CX118" s="146" t="s">
        <v>5898</v>
      </c>
      <c r="CY118" s="146" t="s">
        <v>5898</v>
      </c>
      <c r="CZ118" s="146" t="s">
        <v>5898</v>
      </c>
      <c r="DA118" s="146" t="s">
        <v>5898</v>
      </c>
      <c r="DB118" s="146" t="s">
        <v>5898</v>
      </c>
      <c r="DC118" s="146" t="s">
        <v>5898</v>
      </c>
      <c r="DD118" s="146" t="s">
        <v>5898</v>
      </c>
      <c r="DE118" s="146" t="s">
        <v>5898</v>
      </c>
      <c r="DF118" s="146" t="s">
        <v>5898</v>
      </c>
      <c r="DG118" s="146" t="s">
        <v>5898</v>
      </c>
      <c r="DH118" s="146" t="s">
        <v>5898</v>
      </c>
      <c r="DI118" s="146" t="s">
        <v>5898</v>
      </c>
      <c r="DJ118" s="146" t="s">
        <v>5898</v>
      </c>
      <c r="DK118" s="146" t="s">
        <v>5898</v>
      </c>
      <c r="DL118" s="146" t="s">
        <v>5898</v>
      </c>
      <c r="DM118" s="146" t="s">
        <v>5898</v>
      </c>
      <c r="DN118" s="146" t="s">
        <v>5898</v>
      </c>
      <c r="DO118" s="146" t="s">
        <v>5898</v>
      </c>
      <c r="DP118" s="146" t="s">
        <v>5898</v>
      </c>
      <c r="DQ118" s="146" t="s">
        <v>5898</v>
      </c>
      <c r="DR118" s="146" t="s">
        <v>5898</v>
      </c>
      <c r="DS118" s="146" t="s">
        <v>5898</v>
      </c>
      <c r="DT118" s="146" t="s">
        <v>5898</v>
      </c>
      <c r="DU118" s="146" t="s">
        <v>5898</v>
      </c>
      <c r="DV118" s="146" t="s">
        <v>5898</v>
      </c>
      <c r="DW118" s="146" t="s">
        <v>5898</v>
      </c>
      <c r="DX118" s="146" t="s">
        <v>5898</v>
      </c>
      <c r="DY118" s="146" t="s">
        <v>5898</v>
      </c>
      <c r="DZ118" s="147" t="s">
        <v>5898</v>
      </c>
      <c r="EA118" s="131">
        <v>4.4811320754716978E-2</v>
      </c>
      <c r="EB118" s="135">
        <v>3.8114754098360654E-2</v>
      </c>
      <c r="EC118" s="135">
        <v>6.4661654135338337E-2</v>
      </c>
      <c r="ED118" s="135">
        <v>1.9016393442622952E-2</v>
      </c>
      <c r="EE118" s="135">
        <v>4.6180555555555558E-2</v>
      </c>
      <c r="EF118" s="135">
        <v>2.388888888888889E-2</v>
      </c>
      <c r="EG118" s="135">
        <v>0</v>
      </c>
      <c r="EH118" s="135">
        <v>0</v>
      </c>
      <c r="EI118" s="135">
        <v>0</v>
      </c>
      <c r="EJ118" s="135">
        <v>0</v>
      </c>
      <c r="EK118" s="123">
        <v>4.4811320754716978E-2</v>
      </c>
      <c r="EL118" s="124">
        <v>0</v>
      </c>
      <c r="EM118" s="124">
        <v>0</v>
      </c>
      <c r="EN118" s="124">
        <v>0</v>
      </c>
      <c r="EO118" s="124">
        <v>3.8114754098360654E-2</v>
      </c>
      <c r="EP118" s="124">
        <v>0</v>
      </c>
      <c r="EQ118" s="124">
        <v>0</v>
      </c>
      <c r="ER118" s="124">
        <v>0</v>
      </c>
      <c r="ES118" s="124">
        <v>6.4661654135338337E-2</v>
      </c>
      <c r="ET118" s="124">
        <v>0</v>
      </c>
      <c r="EU118" s="124">
        <v>0</v>
      </c>
      <c r="EV118" s="124">
        <v>0</v>
      </c>
      <c r="EW118" s="124">
        <v>1.9016393442622952E-2</v>
      </c>
      <c r="EX118" s="124">
        <v>0</v>
      </c>
      <c r="EY118" s="124">
        <v>0</v>
      </c>
      <c r="EZ118" s="124">
        <v>0</v>
      </c>
      <c r="FA118" s="124">
        <v>4.6180555555555558E-2</v>
      </c>
      <c r="FB118" s="124">
        <v>0</v>
      </c>
      <c r="FC118" s="124">
        <v>0</v>
      </c>
      <c r="FD118" s="124">
        <v>0</v>
      </c>
      <c r="FE118" s="124">
        <v>2.388888888888889E-2</v>
      </c>
      <c r="FF118" s="124">
        <v>0</v>
      </c>
      <c r="FG118" s="124">
        <v>0</v>
      </c>
      <c r="FH118" s="124">
        <v>0</v>
      </c>
      <c r="FI118" s="124">
        <v>0</v>
      </c>
      <c r="FJ118" s="124">
        <v>0</v>
      </c>
      <c r="FK118" s="124">
        <v>0</v>
      </c>
      <c r="FL118" s="124">
        <v>0</v>
      </c>
      <c r="FM118" s="124">
        <v>0</v>
      </c>
      <c r="FN118" s="124">
        <v>0</v>
      </c>
      <c r="FO118" s="124">
        <v>0</v>
      </c>
      <c r="FP118" s="124">
        <v>0</v>
      </c>
      <c r="FQ118" s="124">
        <v>0</v>
      </c>
      <c r="FR118" s="124">
        <v>0</v>
      </c>
      <c r="FS118" s="124">
        <v>0</v>
      </c>
      <c r="FT118" s="124">
        <v>0</v>
      </c>
      <c r="FU118" s="124">
        <v>0</v>
      </c>
      <c r="FV118" s="124">
        <v>0</v>
      </c>
      <c r="FW118" s="124">
        <v>0</v>
      </c>
      <c r="FX118" s="125">
        <v>0</v>
      </c>
      <c r="FY118" s="50" t="s">
        <v>5902</v>
      </c>
      <c r="FZ118" s="88" t="s">
        <v>5898</v>
      </c>
      <c r="GA118" s="88" t="s">
        <v>6398</v>
      </c>
      <c r="GB118" s="88" t="s">
        <v>5898</v>
      </c>
      <c r="GC118" s="88" t="s">
        <v>6002</v>
      </c>
      <c r="GD118" s="88" t="s">
        <v>5898</v>
      </c>
      <c r="GE118" s="88" t="s">
        <v>6399</v>
      </c>
      <c r="GF118" s="88" t="s">
        <v>5898</v>
      </c>
      <c r="GG118" s="88" t="s">
        <v>6245</v>
      </c>
      <c r="GH118" s="88" t="s">
        <v>5898</v>
      </c>
      <c r="GI118" s="88" t="s">
        <v>6419</v>
      </c>
      <c r="GJ118" s="88" t="s">
        <v>5898</v>
      </c>
      <c r="GK118" s="88" t="s">
        <v>6140</v>
      </c>
      <c r="GL118" s="88" t="s">
        <v>5898</v>
      </c>
      <c r="GM118" s="88" t="s">
        <v>6568</v>
      </c>
      <c r="GN118" s="88" t="s">
        <v>5898</v>
      </c>
      <c r="GO118" s="88" t="s">
        <v>6368</v>
      </c>
      <c r="GP118" s="88" t="s">
        <v>5898</v>
      </c>
      <c r="GQ118" s="88" t="s">
        <v>6564</v>
      </c>
      <c r="GR118" s="88" t="s">
        <v>5898</v>
      </c>
      <c r="GS118" s="88" t="s">
        <v>6310</v>
      </c>
      <c r="GT118" s="88" t="s">
        <v>5898</v>
      </c>
      <c r="GU118" s="88" t="s">
        <v>5898</v>
      </c>
      <c r="GV118" s="88" t="s">
        <v>5898</v>
      </c>
      <c r="GW118" s="88" t="s">
        <v>5898</v>
      </c>
      <c r="GX118" s="88" t="s">
        <v>5898</v>
      </c>
      <c r="GY118" s="88" t="s">
        <v>5898</v>
      </c>
      <c r="GZ118" s="88" t="s">
        <v>5898</v>
      </c>
      <c r="HA118" s="88" t="s">
        <v>5898</v>
      </c>
      <c r="HB118" s="88" t="s">
        <v>5898</v>
      </c>
      <c r="HC118" s="88" t="s">
        <v>5898</v>
      </c>
      <c r="HD118" s="88" t="s">
        <v>5898</v>
      </c>
      <c r="HE118" s="88" t="s">
        <v>5898</v>
      </c>
      <c r="HF118" s="88" t="s">
        <v>5898</v>
      </c>
      <c r="HG118" s="88" t="s">
        <v>5898</v>
      </c>
      <c r="HH118" s="88" t="s">
        <v>5898</v>
      </c>
      <c r="HI118" s="88" t="s">
        <v>5898</v>
      </c>
      <c r="HJ118" s="88" t="s">
        <v>5898</v>
      </c>
      <c r="HK118" s="88" t="s">
        <v>5898</v>
      </c>
      <c r="HL118" s="88" t="s">
        <v>5898</v>
      </c>
      <c r="HM118" s="89">
        <v>4.24</v>
      </c>
      <c r="HN118" s="90" t="s">
        <v>5898</v>
      </c>
      <c r="HO118" s="90">
        <v>5.36</v>
      </c>
      <c r="HP118" s="90" t="s">
        <v>5898</v>
      </c>
      <c r="HQ118" s="90">
        <v>4.88</v>
      </c>
      <c r="HR118" s="90" t="s">
        <v>5898</v>
      </c>
      <c r="HS118" s="90">
        <v>2.54</v>
      </c>
      <c r="HT118" s="90" t="s">
        <v>5898</v>
      </c>
      <c r="HU118" s="90">
        <v>2.66</v>
      </c>
      <c r="HV118" s="90" t="s">
        <v>5898</v>
      </c>
      <c r="HW118" s="90">
        <v>2.89</v>
      </c>
      <c r="HX118" s="90" t="s">
        <v>5898</v>
      </c>
      <c r="HY118" s="90">
        <v>3.05</v>
      </c>
      <c r="HZ118" s="90" t="s">
        <v>5898</v>
      </c>
      <c r="IA118" s="90">
        <v>2.84</v>
      </c>
      <c r="IB118" s="90" t="s">
        <v>5898</v>
      </c>
      <c r="IC118" s="90">
        <v>2.88</v>
      </c>
      <c r="ID118" s="90" t="s">
        <v>5898</v>
      </c>
      <c r="IE118" s="90">
        <v>3.35</v>
      </c>
      <c r="IF118" s="90" t="s">
        <v>5898</v>
      </c>
      <c r="IG118" s="90">
        <v>3.96</v>
      </c>
      <c r="IH118" s="90" t="s">
        <v>5898</v>
      </c>
      <c r="II118" s="90" t="s">
        <v>5898</v>
      </c>
      <c r="IJ118" s="90" t="s">
        <v>5898</v>
      </c>
      <c r="IK118" s="90" t="s">
        <v>5898</v>
      </c>
      <c r="IL118" s="90" t="s">
        <v>5898</v>
      </c>
      <c r="IM118" s="90" t="s">
        <v>5898</v>
      </c>
      <c r="IN118" s="90" t="s">
        <v>5898</v>
      </c>
      <c r="IO118" s="90" t="s">
        <v>5898</v>
      </c>
      <c r="IP118" s="90" t="s">
        <v>5898</v>
      </c>
      <c r="IQ118" s="90" t="s">
        <v>5898</v>
      </c>
      <c r="IR118" s="90" t="s">
        <v>5898</v>
      </c>
      <c r="IS118" s="90" t="s">
        <v>5898</v>
      </c>
      <c r="IT118" s="90" t="s">
        <v>5898</v>
      </c>
      <c r="IU118" s="90" t="s">
        <v>5898</v>
      </c>
      <c r="IV118" s="90" t="s">
        <v>5898</v>
      </c>
      <c r="IW118" s="90" t="s">
        <v>5898</v>
      </c>
      <c r="IX118" s="90" t="s">
        <v>5898</v>
      </c>
      <c r="IY118" s="90" t="s">
        <v>5898</v>
      </c>
      <c r="IZ118" s="103" t="s">
        <v>5898</v>
      </c>
      <c r="JA118" s="50">
        <v>0.19</v>
      </c>
      <c r="JB118" s="40" t="s">
        <v>5898</v>
      </c>
      <c r="JC118" s="40" t="s">
        <v>5898</v>
      </c>
      <c r="JD118" s="40" t="s">
        <v>5898</v>
      </c>
      <c r="JE118" s="40">
        <v>0.186</v>
      </c>
      <c r="JF118" s="40" t="s">
        <v>5898</v>
      </c>
      <c r="JG118" s="40" t="s">
        <v>5898</v>
      </c>
      <c r="JH118" s="40" t="s">
        <v>5898</v>
      </c>
      <c r="JI118" s="40">
        <v>0.17199999999999999</v>
      </c>
      <c r="JJ118" s="40" t="s">
        <v>5898</v>
      </c>
      <c r="JK118" s="40" t="s">
        <v>5898</v>
      </c>
      <c r="JL118" s="40" t="s">
        <v>5898</v>
      </c>
      <c r="JM118" s="40">
        <v>5.8000000000000003E-2</v>
      </c>
      <c r="JN118" s="40" t="s">
        <v>5898</v>
      </c>
      <c r="JO118" s="40" t="s">
        <v>5898</v>
      </c>
      <c r="JP118" s="40" t="s">
        <v>5898</v>
      </c>
      <c r="JQ118" s="40">
        <v>0.13300000000000001</v>
      </c>
      <c r="JR118" s="40" t="s">
        <v>5898</v>
      </c>
      <c r="JS118" s="40" t="s">
        <v>5898</v>
      </c>
      <c r="JT118" s="40" t="s">
        <v>5898</v>
      </c>
      <c r="JU118" s="40">
        <v>9.4600000000000004E-2</v>
      </c>
      <c r="JV118" s="40" t="s">
        <v>5898</v>
      </c>
      <c r="JW118" s="40" t="s">
        <v>5898</v>
      </c>
      <c r="JX118" s="40" t="s">
        <v>5898</v>
      </c>
      <c r="JY118" s="40" t="s">
        <v>5898</v>
      </c>
      <c r="JZ118" s="40" t="s">
        <v>5898</v>
      </c>
      <c r="KA118" s="40" t="s">
        <v>5898</v>
      </c>
      <c r="KB118" s="40" t="s">
        <v>5898</v>
      </c>
      <c r="KC118" s="40" t="s">
        <v>5898</v>
      </c>
      <c r="KD118" s="40" t="s">
        <v>5898</v>
      </c>
      <c r="KE118" s="40" t="s">
        <v>5898</v>
      </c>
      <c r="KF118" s="40" t="s">
        <v>5898</v>
      </c>
      <c r="KG118" s="40" t="s">
        <v>5898</v>
      </c>
      <c r="KH118" s="40" t="s">
        <v>5898</v>
      </c>
      <c r="KI118" s="40" t="s">
        <v>5898</v>
      </c>
      <c r="KJ118" s="40" t="s">
        <v>5898</v>
      </c>
      <c r="KK118" s="40" t="s">
        <v>5898</v>
      </c>
      <c r="KL118" s="40" t="s">
        <v>5898</v>
      </c>
      <c r="KM118" s="40" t="s">
        <v>5898</v>
      </c>
      <c r="KN118" s="40" t="s">
        <v>5898</v>
      </c>
    </row>
    <row r="119" spans="1:300" x14ac:dyDescent="0.15">
      <c r="A119" s="53">
        <f>'2015年报分红率'!T121</f>
        <v>116</v>
      </c>
      <c r="B119" s="40" t="str">
        <f>'2015年报分红率'!U121</f>
        <v>601988.SH</v>
      </c>
      <c r="C119" s="40" t="str">
        <f>'2015年报分红率'!V121</f>
        <v>中国银行</v>
      </c>
      <c r="D119" s="40" t="str">
        <f>[1]!EM_S_IPO_LISTEDDATE(B119)</f>
        <v>2006-07-05</v>
      </c>
      <c r="E119" s="166">
        <v>9</v>
      </c>
      <c r="F119" s="56" t="s">
        <v>5898</v>
      </c>
      <c r="G119" s="56">
        <v>5.35</v>
      </c>
      <c r="H119" s="157" t="s">
        <v>5898</v>
      </c>
      <c r="I119" s="158">
        <v>4.2635514018691582E-2</v>
      </c>
      <c r="J119" s="159">
        <v>4.0096121492036507E-2</v>
      </c>
      <c r="K119" s="154">
        <v>0.27400000000000002</v>
      </c>
      <c r="L119" s="155" t="s">
        <v>5898</v>
      </c>
      <c r="M119" s="155" t="s">
        <v>5898</v>
      </c>
      <c r="N119" s="155" t="s">
        <v>5898</v>
      </c>
      <c r="O119" s="155">
        <v>0.30099999999999999</v>
      </c>
      <c r="P119" s="155" t="s">
        <v>5898</v>
      </c>
      <c r="Q119" s="155" t="s">
        <v>5898</v>
      </c>
      <c r="R119" s="155" t="s">
        <v>5898</v>
      </c>
      <c r="S119" s="155">
        <v>0.3</v>
      </c>
      <c r="T119" s="155" t="s">
        <v>5898</v>
      </c>
      <c r="U119" s="155" t="s">
        <v>5898</v>
      </c>
      <c r="V119" s="155" t="s">
        <v>5898</v>
      </c>
      <c r="W119" s="155">
        <v>0.26800000000000002</v>
      </c>
      <c r="X119" s="155" t="s">
        <v>5898</v>
      </c>
      <c r="Y119" s="155" t="s">
        <v>5898</v>
      </c>
      <c r="Z119" s="155" t="s">
        <v>5898</v>
      </c>
      <c r="AA119" s="155">
        <v>0.23649999999999999</v>
      </c>
      <c r="AB119" s="155" t="s">
        <v>5898</v>
      </c>
      <c r="AC119" s="155" t="s">
        <v>5898</v>
      </c>
      <c r="AD119" s="155" t="s">
        <v>5898</v>
      </c>
      <c r="AE119" s="155">
        <v>0.2122</v>
      </c>
      <c r="AF119" s="155" t="s">
        <v>5898</v>
      </c>
      <c r="AG119" s="155" t="s">
        <v>5898</v>
      </c>
      <c r="AH119" s="155" t="s">
        <v>5898</v>
      </c>
      <c r="AI119" s="155">
        <v>0.20200000000000001</v>
      </c>
      <c r="AJ119" s="155" t="s">
        <v>5898</v>
      </c>
      <c r="AK119" s="155" t="s">
        <v>5898</v>
      </c>
      <c r="AL119" s="155" t="s">
        <v>5898</v>
      </c>
      <c r="AM119" s="155">
        <v>8.3699999999999997E-2</v>
      </c>
      <c r="AN119" s="155" t="s">
        <v>5898</v>
      </c>
      <c r="AO119" s="155">
        <v>0.1105</v>
      </c>
      <c r="AP119" s="155" t="s">
        <v>5898</v>
      </c>
      <c r="AQ119" s="155">
        <v>6.5000000000000002E-2</v>
      </c>
      <c r="AR119" s="155" t="s">
        <v>5898</v>
      </c>
      <c r="AS119" s="155" t="s">
        <v>5898</v>
      </c>
      <c r="AT119" s="155" t="s">
        <v>5898</v>
      </c>
      <c r="AU119" s="155" t="s">
        <v>5898</v>
      </c>
      <c r="AV119" s="155" t="s">
        <v>5898</v>
      </c>
      <c r="AW119" s="155" t="s">
        <v>5898</v>
      </c>
      <c r="AX119" s="140" t="s">
        <v>5898</v>
      </c>
      <c r="AY119" s="154">
        <v>1</v>
      </c>
      <c r="AZ119" s="155">
        <v>1</v>
      </c>
      <c r="BA119" s="155">
        <v>1</v>
      </c>
      <c r="BB119" s="155">
        <v>1</v>
      </c>
      <c r="BC119" s="155">
        <v>1</v>
      </c>
      <c r="BD119" s="155">
        <v>1</v>
      </c>
      <c r="BE119" s="155">
        <v>1</v>
      </c>
      <c r="BF119" s="155">
        <v>1</v>
      </c>
      <c r="BG119" s="155">
        <v>1</v>
      </c>
      <c r="BH119" s="155">
        <v>1</v>
      </c>
      <c r="BI119" s="155">
        <v>1</v>
      </c>
      <c r="BJ119" s="155">
        <v>1</v>
      </c>
      <c r="BK119" s="155">
        <v>1</v>
      </c>
      <c r="BL119" s="155">
        <v>1</v>
      </c>
      <c r="BM119" s="155">
        <v>1</v>
      </c>
      <c r="BN119" s="155">
        <v>1</v>
      </c>
      <c r="BO119" s="155">
        <v>1</v>
      </c>
      <c r="BP119" s="155">
        <v>1</v>
      </c>
      <c r="BQ119" s="155">
        <v>1</v>
      </c>
      <c r="BR119" s="155">
        <v>1</v>
      </c>
      <c r="BS119" s="155">
        <v>1</v>
      </c>
      <c r="BT119" s="155">
        <v>1</v>
      </c>
      <c r="BU119" s="155">
        <v>1</v>
      </c>
      <c r="BV119" s="155">
        <v>1</v>
      </c>
      <c r="BW119" s="155">
        <v>1</v>
      </c>
      <c r="BX119" s="155">
        <v>1</v>
      </c>
      <c r="BY119" s="155">
        <v>1</v>
      </c>
      <c r="BZ119" s="155">
        <v>1</v>
      </c>
      <c r="CA119" s="155">
        <v>1</v>
      </c>
      <c r="CB119" s="155">
        <v>1</v>
      </c>
      <c r="CC119" s="155">
        <v>1</v>
      </c>
      <c r="CD119" s="155">
        <v>1</v>
      </c>
      <c r="CE119" s="155">
        <v>1</v>
      </c>
      <c r="CF119" s="155">
        <v>1</v>
      </c>
      <c r="CG119" s="155">
        <v>1</v>
      </c>
      <c r="CH119" s="155">
        <v>1</v>
      </c>
      <c r="CI119" s="155">
        <v>1</v>
      </c>
      <c r="CJ119" s="155">
        <v>1</v>
      </c>
      <c r="CK119" s="155">
        <v>1</v>
      </c>
      <c r="CL119" s="156">
        <v>1</v>
      </c>
      <c r="CM119" s="145" t="s">
        <v>5898</v>
      </c>
      <c r="CN119" s="146" t="s">
        <v>5898</v>
      </c>
      <c r="CO119" s="146" t="s">
        <v>5898</v>
      </c>
      <c r="CP119" s="146" t="s">
        <v>5898</v>
      </c>
      <c r="CQ119" s="146" t="s">
        <v>5898</v>
      </c>
      <c r="CR119" s="146" t="s">
        <v>5898</v>
      </c>
      <c r="CS119" s="146" t="s">
        <v>5898</v>
      </c>
      <c r="CT119" s="146" t="s">
        <v>5898</v>
      </c>
      <c r="CU119" s="146" t="s">
        <v>5898</v>
      </c>
      <c r="CV119" s="146" t="s">
        <v>5898</v>
      </c>
      <c r="CW119" s="146" t="s">
        <v>5898</v>
      </c>
      <c r="CX119" s="146" t="s">
        <v>5898</v>
      </c>
      <c r="CY119" s="146" t="s">
        <v>5898</v>
      </c>
      <c r="CZ119" s="146" t="s">
        <v>5898</v>
      </c>
      <c r="DA119" s="146" t="s">
        <v>5898</v>
      </c>
      <c r="DB119" s="146" t="s">
        <v>5898</v>
      </c>
      <c r="DC119" s="146" t="s">
        <v>5898</v>
      </c>
      <c r="DD119" s="146" t="s">
        <v>5898</v>
      </c>
      <c r="DE119" s="146" t="s">
        <v>5898</v>
      </c>
      <c r="DF119" s="146" t="s">
        <v>5898</v>
      </c>
      <c r="DG119" s="146" t="s">
        <v>5898</v>
      </c>
      <c r="DH119" s="146" t="s">
        <v>5898</v>
      </c>
      <c r="DI119" s="146" t="s">
        <v>5898</v>
      </c>
      <c r="DJ119" s="146" t="s">
        <v>5898</v>
      </c>
      <c r="DK119" s="146" t="s">
        <v>5898</v>
      </c>
      <c r="DL119" s="146" t="s">
        <v>5898</v>
      </c>
      <c r="DM119" s="146" t="s">
        <v>5898</v>
      </c>
      <c r="DN119" s="146" t="s">
        <v>5898</v>
      </c>
      <c r="DO119" s="146" t="s">
        <v>5898</v>
      </c>
      <c r="DP119" s="146" t="s">
        <v>5898</v>
      </c>
      <c r="DQ119" s="146" t="s">
        <v>5898</v>
      </c>
      <c r="DR119" s="146" t="s">
        <v>5898</v>
      </c>
      <c r="DS119" s="146" t="s">
        <v>5898</v>
      </c>
      <c r="DT119" s="146" t="s">
        <v>5898</v>
      </c>
      <c r="DU119" s="146" t="s">
        <v>5898</v>
      </c>
      <c r="DV119" s="146" t="s">
        <v>5898</v>
      </c>
      <c r="DW119" s="146" t="s">
        <v>5898</v>
      </c>
      <c r="DX119" s="146" t="s">
        <v>5898</v>
      </c>
      <c r="DY119" s="146" t="s">
        <v>5898</v>
      </c>
      <c r="DZ119" s="147" t="s">
        <v>5898</v>
      </c>
      <c r="EA119" s="131">
        <v>4.7404844290657444E-2</v>
      </c>
      <c r="EB119" s="135">
        <v>4.4725111441307572E-2</v>
      </c>
      <c r="EC119" s="135">
        <v>7.2463768115942032E-2</v>
      </c>
      <c r="ED119" s="135">
        <v>5.8260869565217401E-2</v>
      </c>
      <c r="EE119" s="135">
        <v>5.2092511013215853E-2</v>
      </c>
      <c r="EF119" s="135">
        <v>4.6230936819172112E-2</v>
      </c>
      <c r="EG119" s="135">
        <v>3.263327948303716E-2</v>
      </c>
      <c r="EH119" s="135">
        <v>4.0550909420241837E-2</v>
      </c>
      <c r="EI119" s="135">
        <v>6.5989847715736049E-3</v>
      </c>
      <c r="EJ119" s="135">
        <v>0</v>
      </c>
      <c r="EK119" s="123">
        <v>4.7404844290657444E-2</v>
      </c>
      <c r="EL119" s="124">
        <v>0</v>
      </c>
      <c r="EM119" s="124">
        <v>0</v>
      </c>
      <c r="EN119" s="124">
        <v>0</v>
      </c>
      <c r="EO119" s="124">
        <v>4.4725111441307572E-2</v>
      </c>
      <c r="EP119" s="124">
        <v>0</v>
      </c>
      <c r="EQ119" s="124">
        <v>0</v>
      </c>
      <c r="ER119" s="124">
        <v>0</v>
      </c>
      <c r="ES119" s="124">
        <v>7.2463768115942032E-2</v>
      </c>
      <c r="ET119" s="124">
        <v>0</v>
      </c>
      <c r="EU119" s="124">
        <v>0</v>
      </c>
      <c r="EV119" s="124">
        <v>0</v>
      </c>
      <c r="EW119" s="124">
        <v>5.8260869565217401E-2</v>
      </c>
      <c r="EX119" s="124">
        <v>0</v>
      </c>
      <c r="EY119" s="124">
        <v>0</v>
      </c>
      <c r="EZ119" s="124">
        <v>0</v>
      </c>
      <c r="FA119" s="124">
        <v>5.2092511013215853E-2</v>
      </c>
      <c r="FB119" s="124">
        <v>0</v>
      </c>
      <c r="FC119" s="124">
        <v>0</v>
      </c>
      <c r="FD119" s="124">
        <v>0</v>
      </c>
      <c r="FE119" s="124">
        <v>4.6230936819172112E-2</v>
      </c>
      <c r="FF119" s="124">
        <v>0</v>
      </c>
      <c r="FG119" s="124">
        <v>0</v>
      </c>
      <c r="FH119" s="124">
        <v>0</v>
      </c>
      <c r="FI119" s="124">
        <v>3.263327948303716E-2</v>
      </c>
      <c r="FJ119" s="124">
        <v>0</v>
      </c>
      <c r="FK119" s="124">
        <v>0</v>
      </c>
      <c r="FL119" s="124">
        <v>0</v>
      </c>
      <c r="FM119" s="124">
        <v>2.1853785900783289E-2</v>
      </c>
      <c r="FN119" s="124">
        <v>0</v>
      </c>
      <c r="FO119" s="124">
        <v>1.8697123519458545E-2</v>
      </c>
      <c r="FP119" s="124">
        <v>0</v>
      </c>
      <c r="FQ119" s="124">
        <v>6.5989847715736049E-3</v>
      </c>
      <c r="FR119" s="124">
        <v>0</v>
      </c>
      <c r="FS119" s="124">
        <v>0</v>
      </c>
      <c r="FT119" s="124">
        <v>0</v>
      </c>
      <c r="FU119" s="124">
        <v>0</v>
      </c>
      <c r="FV119" s="124">
        <v>0</v>
      </c>
      <c r="FW119" s="124">
        <v>0</v>
      </c>
      <c r="FX119" s="125">
        <v>0</v>
      </c>
      <c r="FY119" s="50" t="s">
        <v>5909</v>
      </c>
      <c r="FZ119" s="88" t="s">
        <v>5898</v>
      </c>
      <c r="GA119" s="88" t="s">
        <v>6398</v>
      </c>
      <c r="GB119" s="88" t="s">
        <v>5898</v>
      </c>
      <c r="GC119" s="88" t="s">
        <v>6002</v>
      </c>
      <c r="GD119" s="88" t="s">
        <v>5898</v>
      </c>
      <c r="GE119" s="88" t="s">
        <v>6399</v>
      </c>
      <c r="GF119" s="88" t="s">
        <v>5898</v>
      </c>
      <c r="GG119" s="88" t="s">
        <v>6245</v>
      </c>
      <c r="GH119" s="88" t="s">
        <v>5898</v>
      </c>
      <c r="GI119" s="88" t="s">
        <v>6587</v>
      </c>
      <c r="GJ119" s="88" t="s">
        <v>5898</v>
      </c>
      <c r="GK119" s="88" t="s">
        <v>6205</v>
      </c>
      <c r="GL119" s="88" t="s">
        <v>5898</v>
      </c>
      <c r="GM119" s="88" t="s">
        <v>6648</v>
      </c>
      <c r="GN119" s="88" t="s">
        <v>5898</v>
      </c>
      <c r="GO119" s="88" t="s">
        <v>6300</v>
      </c>
      <c r="GP119" s="88" t="s">
        <v>5898</v>
      </c>
      <c r="GQ119" s="88" t="s">
        <v>6601</v>
      </c>
      <c r="GR119" s="88" t="s">
        <v>5898</v>
      </c>
      <c r="GS119" s="88" t="s">
        <v>6290</v>
      </c>
      <c r="GT119" s="88" t="s">
        <v>5898</v>
      </c>
      <c r="GU119" s="88" t="s">
        <v>6624</v>
      </c>
      <c r="GV119" s="88" t="s">
        <v>5898</v>
      </c>
      <c r="GW119" s="88" t="s">
        <v>6246</v>
      </c>
      <c r="GX119" s="88" t="s">
        <v>5898</v>
      </c>
      <c r="GY119" s="88" t="s">
        <v>6622</v>
      </c>
      <c r="GZ119" s="88" t="s">
        <v>5898</v>
      </c>
      <c r="HA119" s="88" t="s">
        <v>6369</v>
      </c>
      <c r="HB119" s="88" t="s">
        <v>5898</v>
      </c>
      <c r="HC119" s="88" t="s">
        <v>6534</v>
      </c>
      <c r="HD119" s="88" t="s">
        <v>5898</v>
      </c>
      <c r="HE119" s="88" t="s">
        <v>6362</v>
      </c>
      <c r="HF119" s="88" t="s">
        <v>5898</v>
      </c>
      <c r="HG119" s="88" t="s">
        <v>5898</v>
      </c>
      <c r="HH119" s="88" t="s">
        <v>5898</v>
      </c>
      <c r="HI119" s="88" t="s">
        <v>5898</v>
      </c>
      <c r="HJ119" s="88" t="s">
        <v>5898</v>
      </c>
      <c r="HK119" s="88" t="s">
        <v>5898</v>
      </c>
      <c r="HL119" s="88" t="s">
        <v>5898</v>
      </c>
      <c r="HM119" s="89">
        <v>5.78</v>
      </c>
      <c r="HN119" s="90" t="s">
        <v>5898</v>
      </c>
      <c r="HO119" s="90">
        <v>7.13</v>
      </c>
      <c r="HP119" s="90" t="s">
        <v>5898</v>
      </c>
      <c r="HQ119" s="90">
        <v>6.73</v>
      </c>
      <c r="HR119" s="90" t="s">
        <v>5898</v>
      </c>
      <c r="HS119" s="90">
        <v>4.13</v>
      </c>
      <c r="HT119" s="90" t="s">
        <v>5898</v>
      </c>
      <c r="HU119" s="90">
        <v>4.1399999999999997</v>
      </c>
      <c r="HV119" s="90" t="s">
        <v>5898</v>
      </c>
      <c r="HW119" s="90">
        <v>4.1500000000000004</v>
      </c>
      <c r="HX119" s="90" t="s">
        <v>5898</v>
      </c>
      <c r="HY119" s="90">
        <v>4.5999999999999996</v>
      </c>
      <c r="HZ119" s="90" t="s">
        <v>5898</v>
      </c>
      <c r="IA119" s="90">
        <v>4.2</v>
      </c>
      <c r="IB119" s="90" t="s">
        <v>5898</v>
      </c>
      <c r="IC119" s="90">
        <v>4.54</v>
      </c>
      <c r="ID119" s="90" t="s">
        <v>5898</v>
      </c>
      <c r="IE119" s="90">
        <v>4.9400000000000004</v>
      </c>
      <c r="IF119" s="90" t="s">
        <v>5898</v>
      </c>
      <c r="IG119" s="90">
        <v>4.59</v>
      </c>
      <c r="IH119" s="90" t="s">
        <v>5898</v>
      </c>
      <c r="II119" s="90">
        <v>4.7</v>
      </c>
      <c r="IJ119" s="90" t="s">
        <v>5898</v>
      </c>
      <c r="IK119" s="90">
        <v>6.19</v>
      </c>
      <c r="IL119" s="90" t="s">
        <v>5898</v>
      </c>
      <c r="IM119" s="90">
        <v>6.03</v>
      </c>
      <c r="IN119" s="90" t="s">
        <v>5898</v>
      </c>
      <c r="IO119" s="90">
        <v>3.83</v>
      </c>
      <c r="IP119" s="90" t="s">
        <v>5898</v>
      </c>
      <c r="IQ119" s="90">
        <v>5.91</v>
      </c>
      <c r="IR119" s="90" t="s">
        <v>5898</v>
      </c>
      <c r="IS119" s="90">
        <v>9.85</v>
      </c>
      <c r="IT119" s="90" t="s">
        <v>5898</v>
      </c>
      <c r="IU119" s="90" t="s">
        <v>5898</v>
      </c>
      <c r="IV119" s="90" t="s">
        <v>5898</v>
      </c>
      <c r="IW119" s="90" t="s">
        <v>5898</v>
      </c>
      <c r="IX119" s="90" t="s">
        <v>5898</v>
      </c>
      <c r="IY119" s="90" t="s">
        <v>5898</v>
      </c>
      <c r="IZ119" s="103" t="s">
        <v>5898</v>
      </c>
      <c r="JA119" s="50">
        <v>0.27400000000000002</v>
      </c>
      <c r="JB119" s="40" t="s">
        <v>5898</v>
      </c>
      <c r="JC119" s="40" t="s">
        <v>5898</v>
      </c>
      <c r="JD119" s="40" t="s">
        <v>5898</v>
      </c>
      <c r="JE119" s="40">
        <v>0.30099999999999999</v>
      </c>
      <c r="JF119" s="40" t="s">
        <v>5898</v>
      </c>
      <c r="JG119" s="40" t="s">
        <v>5898</v>
      </c>
      <c r="JH119" s="40" t="s">
        <v>5898</v>
      </c>
      <c r="JI119" s="40">
        <v>0.3</v>
      </c>
      <c r="JJ119" s="40" t="s">
        <v>5898</v>
      </c>
      <c r="JK119" s="40" t="s">
        <v>5898</v>
      </c>
      <c r="JL119" s="40" t="s">
        <v>5898</v>
      </c>
      <c r="JM119" s="40">
        <v>0.26800000000000002</v>
      </c>
      <c r="JN119" s="40" t="s">
        <v>5898</v>
      </c>
      <c r="JO119" s="40" t="s">
        <v>5898</v>
      </c>
      <c r="JP119" s="40" t="s">
        <v>5898</v>
      </c>
      <c r="JQ119" s="40">
        <v>0.23649999999999999</v>
      </c>
      <c r="JR119" s="40" t="s">
        <v>5898</v>
      </c>
      <c r="JS119" s="40" t="s">
        <v>5898</v>
      </c>
      <c r="JT119" s="40" t="s">
        <v>5898</v>
      </c>
      <c r="JU119" s="40">
        <v>0.2122</v>
      </c>
      <c r="JV119" s="40" t="s">
        <v>5898</v>
      </c>
      <c r="JW119" s="40" t="s">
        <v>5898</v>
      </c>
      <c r="JX119" s="40" t="s">
        <v>5898</v>
      </c>
      <c r="JY119" s="40">
        <v>0.20200000000000001</v>
      </c>
      <c r="JZ119" s="40" t="s">
        <v>5898</v>
      </c>
      <c r="KA119" s="40" t="s">
        <v>5898</v>
      </c>
      <c r="KB119" s="40" t="s">
        <v>5898</v>
      </c>
      <c r="KC119" s="40">
        <v>8.3699999999999997E-2</v>
      </c>
      <c r="KD119" s="40" t="s">
        <v>5898</v>
      </c>
      <c r="KE119" s="40">
        <v>0.1105</v>
      </c>
      <c r="KF119" s="40" t="s">
        <v>5898</v>
      </c>
      <c r="KG119" s="40">
        <v>6.5000000000000002E-2</v>
      </c>
      <c r="KH119" s="40" t="s">
        <v>5898</v>
      </c>
      <c r="KI119" s="40" t="s">
        <v>5898</v>
      </c>
      <c r="KJ119" s="40" t="s">
        <v>5898</v>
      </c>
      <c r="KK119" s="40" t="s">
        <v>5898</v>
      </c>
      <c r="KL119" s="40" t="s">
        <v>5898</v>
      </c>
      <c r="KM119" s="40" t="s">
        <v>5898</v>
      </c>
      <c r="KN119" s="40" t="s">
        <v>5898</v>
      </c>
    </row>
    <row r="120" spans="1:300" x14ac:dyDescent="0.15">
      <c r="A120" s="53">
        <f>'2015年报分红率'!T122</f>
        <v>117</v>
      </c>
      <c r="B120" s="40" t="str">
        <f>'2015年报分红率'!U122</f>
        <v>601991.SH</v>
      </c>
      <c r="C120" s="40" t="str">
        <f>'2015年报分红率'!V122</f>
        <v>大唐发电</v>
      </c>
      <c r="D120" s="40" t="str">
        <f>[1]!EM_S_IPO_LISTEDDATE(B120)</f>
        <v>2006-12-20</v>
      </c>
      <c r="E120" s="166">
        <v>10</v>
      </c>
      <c r="F120" s="56">
        <v>5.43</v>
      </c>
      <c r="G120" s="56">
        <v>3.5</v>
      </c>
      <c r="H120" s="157">
        <v>2.664825046040516E-2</v>
      </c>
      <c r="I120" s="158">
        <v>4.134285714285714E-2</v>
      </c>
      <c r="J120" s="159">
        <v>4.2104681043819245E-2</v>
      </c>
      <c r="K120" s="154">
        <v>0.17499999999999999</v>
      </c>
      <c r="L120" s="155" t="s">
        <v>5898</v>
      </c>
      <c r="M120" s="155" t="s">
        <v>5898</v>
      </c>
      <c r="N120" s="155" t="s">
        <v>5898</v>
      </c>
      <c r="O120" s="155">
        <v>0.19</v>
      </c>
      <c r="P120" s="155" t="s">
        <v>5898</v>
      </c>
      <c r="Q120" s="155" t="s">
        <v>5898</v>
      </c>
      <c r="R120" s="155" t="s">
        <v>5898</v>
      </c>
      <c r="S120" s="155">
        <v>0.19600000000000001</v>
      </c>
      <c r="T120" s="155" t="s">
        <v>5898</v>
      </c>
      <c r="U120" s="155" t="s">
        <v>5898</v>
      </c>
      <c r="V120" s="155" t="s">
        <v>5898</v>
      </c>
      <c r="W120" s="155">
        <v>0.17499999999999999</v>
      </c>
      <c r="X120" s="155" t="s">
        <v>5898</v>
      </c>
      <c r="Y120" s="155" t="s">
        <v>5898</v>
      </c>
      <c r="Z120" s="155" t="s">
        <v>5898</v>
      </c>
      <c r="AA120" s="155">
        <v>0.155</v>
      </c>
      <c r="AB120" s="155" t="s">
        <v>5898</v>
      </c>
      <c r="AC120" s="155" t="s">
        <v>5898</v>
      </c>
      <c r="AD120" s="155" t="s">
        <v>5898</v>
      </c>
      <c r="AE120" s="155">
        <v>0.14599999999999999</v>
      </c>
      <c r="AF120" s="155" t="s">
        <v>5898</v>
      </c>
      <c r="AG120" s="155" t="s">
        <v>5898</v>
      </c>
      <c r="AH120" s="155" t="s">
        <v>5898</v>
      </c>
      <c r="AI120" s="155">
        <v>0.14000000000000001</v>
      </c>
      <c r="AJ120" s="155" t="s">
        <v>5898</v>
      </c>
      <c r="AK120" s="155" t="s">
        <v>5898</v>
      </c>
      <c r="AL120" s="155" t="s">
        <v>5898</v>
      </c>
      <c r="AM120" s="155">
        <v>0.13</v>
      </c>
      <c r="AN120" s="155" t="s">
        <v>5898</v>
      </c>
      <c r="AO120" s="155" t="s">
        <v>5898</v>
      </c>
      <c r="AP120" s="155" t="s">
        <v>5898</v>
      </c>
      <c r="AQ120" s="155">
        <v>0.1</v>
      </c>
      <c r="AR120" s="155" t="s">
        <v>5898</v>
      </c>
      <c r="AS120" s="155" t="s">
        <v>5898</v>
      </c>
      <c r="AT120" s="155" t="s">
        <v>5898</v>
      </c>
      <c r="AU120" s="155">
        <v>0.04</v>
      </c>
      <c r="AV120" s="155" t="s">
        <v>5898</v>
      </c>
      <c r="AW120" s="155" t="s">
        <v>5898</v>
      </c>
      <c r="AX120" s="140" t="s">
        <v>5898</v>
      </c>
      <c r="AY120" s="154">
        <v>1</v>
      </c>
      <c r="AZ120" s="155">
        <v>1</v>
      </c>
      <c r="BA120" s="155">
        <v>1</v>
      </c>
      <c r="BB120" s="155">
        <v>1</v>
      </c>
      <c r="BC120" s="155">
        <v>1</v>
      </c>
      <c r="BD120" s="155">
        <v>1</v>
      </c>
      <c r="BE120" s="155">
        <v>1</v>
      </c>
      <c r="BF120" s="155">
        <v>1</v>
      </c>
      <c r="BG120" s="155">
        <v>1</v>
      </c>
      <c r="BH120" s="155">
        <v>1</v>
      </c>
      <c r="BI120" s="155">
        <v>1</v>
      </c>
      <c r="BJ120" s="155">
        <v>1</v>
      </c>
      <c r="BK120" s="155">
        <v>1</v>
      </c>
      <c r="BL120" s="155">
        <v>1</v>
      </c>
      <c r="BM120" s="155">
        <v>1</v>
      </c>
      <c r="BN120" s="155">
        <v>1</v>
      </c>
      <c r="BO120" s="155">
        <v>1</v>
      </c>
      <c r="BP120" s="155">
        <v>1</v>
      </c>
      <c r="BQ120" s="155">
        <v>1</v>
      </c>
      <c r="BR120" s="155">
        <v>1</v>
      </c>
      <c r="BS120" s="155">
        <v>1</v>
      </c>
      <c r="BT120" s="155">
        <v>1</v>
      </c>
      <c r="BU120" s="155">
        <v>1</v>
      </c>
      <c r="BV120" s="155">
        <v>1</v>
      </c>
      <c r="BW120" s="155">
        <v>1</v>
      </c>
      <c r="BX120" s="155">
        <v>1</v>
      </c>
      <c r="BY120" s="155">
        <v>1</v>
      </c>
      <c r="BZ120" s="155">
        <v>1</v>
      </c>
      <c r="CA120" s="155">
        <v>1</v>
      </c>
      <c r="CB120" s="155">
        <v>1</v>
      </c>
      <c r="CC120" s="155">
        <v>1</v>
      </c>
      <c r="CD120" s="155">
        <v>1</v>
      </c>
      <c r="CE120" s="155">
        <v>1</v>
      </c>
      <c r="CF120" s="155">
        <v>1</v>
      </c>
      <c r="CG120" s="155">
        <v>1</v>
      </c>
      <c r="CH120" s="155">
        <v>1</v>
      </c>
      <c r="CI120" s="155">
        <v>1</v>
      </c>
      <c r="CJ120" s="155">
        <v>1</v>
      </c>
      <c r="CK120" s="155">
        <v>1</v>
      </c>
      <c r="CL120" s="156">
        <v>1</v>
      </c>
      <c r="CM120" s="145" t="s">
        <v>5898</v>
      </c>
      <c r="CN120" s="146" t="s">
        <v>5898</v>
      </c>
      <c r="CO120" s="146" t="s">
        <v>5898</v>
      </c>
      <c r="CP120" s="146" t="s">
        <v>5898</v>
      </c>
      <c r="CQ120" s="146" t="s">
        <v>5898</v>
      </c>
      <c r="CR120" s="146" t="s">
        <v>5898</v>
      </c>
      <c r="CS120" s="146" t="s">
        <v>5898</v>
      </c>
      <c r="CT120" s="146" t="s">
        <v>5898</v>
      </c>
      <c r="CU120" s="146" t="s">
        <v>5898</v>
      </c>
      <c r="CV120" s="146" t="s">
        <v>5898</v>
      </c>
      <c r="CW120" s="146" t="s">
        <v>5898</v>
      </c>
      <c r="CX120" s="146" t="s">
        <v>5898</v>
      </c>
      <c r="CY120" s="146" t="s">
        <v>5898</v>
      </c>
      <c r="CZ120" s="146" t="s">
        <v>5898</v>
      </c>
      <c r="DA120" s="146" t="s">
        <v>5898</v>
      </c>
      <c r="DB120" s="146" t="s">
        <v>5898</v>
      </c>
      <c r="DC120" s="146" t="s">
        <v>5898</v>
      </c>
      <c r="DD120" s="146" t="s">
        <v>5898</v>
      </c>
      <c r="DE120" s="146" t="s">
        <v>5898</v>
      </c>
      <c r="DF120" s="146" t="s">
        <v>5898</v>
      </c>
      <c r="DG120" s="146" t="s">
        <v>5898</v>
      </c>
      <c r="DH120" s="146" t="s">
        <v>5898</v>
      </c>
      <c r="DI120" s="146" t="s">
        <v>5898</v>
      </c>
      <c r="DJ120" s="146" t="s">
        <v>5898</v>
      </c>
      <c r="DK120" s="146" t="s">
        <v>5898</v>
      </c>
      <c r="DL120" s="146" t="s">
        <v>5898</v>
      </c>
      <c r="DM120" s="146" t="s">
        <v>5898</v>
      </c>
      <c r="DN120" s="146" t="s">
        <v>5898</v>
      </c>
      <c r="DO120" s="146" t="s">
        <v>5898</v>
      </c>
      <c r="DP120" s="146" t="s">
        <v>5898</v>
      </c>
      <c r="DQ120" s="146" t="s">
        <v>5898</v>
      </c>
      <c r="DR120" s="146" t="s">
        <v>5898</v>
      </c>
      <c r="DS120" s="146" t="s">
        <v>5898</v>
      </c>
      <c r="DT120" s="146" t="s">
        <v>5898</v>
      </c>
      <c r="DU120" s="146" t="s">
        <v>5898</v>
      </c>
      <c r="DV120" s="146" t="s">
        <v>5898</v>
      </c>
      <c r="DW120" s="146" t="s">
        <v>5898</v>
      </c>
      <c r="DX120" s="146" t="s">
        <v>5898</v>
      </c>
      <c r="DY120" s="146" t="s">
        <v>5898</v>
      </c>
      <c r="DZ120" s="147" t="s">
        <v>5898</v>
      </c>
      <c r="EA120" s="131">
        <v>4.3640897755610975E-2</v>
      </c>
      <c r="EB120" s="135">
        <v>4.5783132530120479E-2</v>
      </c>
      <c r="EC120" s="135">
        <v>7.4809160305343514E-2</v>
      </c>
      <c r="ED120" s="135">
        <v>5.9931506849315065E-2</v>
      </c>
      <c r="EE120" s="135">
        <v>5.3082191780821922E-2</v>
      </c>
      <c r="EF120" s="135">
        <v>4.5201238390092879E-2</v>
      </c>
      <c r="EG120" s="135">
        <v>3.2332563510392612E-2</v>
      </c>
      <c r="EH120" s="135">
        <v>4.3771043771043773E-2</v>
      </c>
      <c r="EI120" s="135">
        <v>1.5128593040847202E-2</v>
      </c>
      <c r="EJ120" s="135">
        <v>7.3664825046040518E-3</v>
      </c>
      <c r="EK120" s="123">
        <v>4.3640897755610975E-2</v>
      </c>
      <c r="EL120" s="124">
        <v>0</v>
      </c>
      <c r="EM120" s="124">
        <v>0</v>
      </c>
      <c r="EN120" s="124">
        <v>0</v>
      </c>
      <c r="EO120" s="124">
        <v>4.5783132530120479E-2</v>
      </c>
      <c r="EP120" s="124">
        <v>0</v>
      </c>
      <c r="EQ120" s="124">
        <v>0</v>
      </c>
      <c r="ER120" s="124">
        <v>0</v>
      </c>
      <c r="ES120" s="124">
        <v>7.4809160305343514E-2</v>
      </c>
      <c r="ET120" s="124">
        <v>0</v>
      </c>
      <c r="EU120" s="124">
        <v>0</v>
      </c>
      <c r="EV120" s="124">
        <v>0</v>
      </c>
      <c r="EW120" s="124">
        <v>5.9931506849315065E-2</v>
      </c>
      <c r="EX120" s="124">
        <v>0</v>
      </c>
      <c r="EY120" s="124">
        <v>0</v>
      </c>
      <c r="EZ120" s="124">
        <v>0</v>
      </c>
      <c r="FA120" s="124">
        <v>5.3082191780821922E-2</v>
      </c>
      <c r="FB120" s="124">
        <v>0</v>
      </c>
      <c r="FC120" s="124">
        <v>0</v>
      </c>
      <c r="FD120" s="124">
        <v>0</v>
      </c>
      <c r="FE120" s="124">
        <v>4.5201238390092879E-2</v>
      </c>
      <c r="FF120" s="124">
        <v>0</v>
      </c>
      <c r="FG120" s="124">
        <v>0</v>
      </c>
      <c r="FH120" s="124">
        <v>0</v>
      </c>
      <c r="FI120" s="124">
        <v>3.2332563510392612E-2</v>
      </c>
      <c r="FJ120" s="124">
        <v>0</v>
      </c>
      <c r="FK120" s="124">
        <v>0</v>
      </c>
      <c r="FL120" s="124">
        <v>0</v>
      </c>
      <c r="FM120" s="124">
        <v>4.3771043771043773E-2</v>
      </c>
      <c r="FN120" s="124">
        <v>0</v>
      </c>
      <c r="FO120" s="124">
        <v>0</v>
      </c>
      <c r="FP120" s="124">
        <v>0</v>
      </c>
      <c r="FQ120" s="124">
        <v>1.5128593040847202E-2</v>
      </c>
      <c r="FR120" s="124">
        <v>0</v>
      </c>
      <c r="FS120" s="124">
        <v>0</v>
      </c>
      <c r="FT120" s="124">
        <v>0</v>
      </c>
      <c r="FU120" s="124">
        <v>7.3664825046040518E-3</v>
      </c>
      <c r="FV120" s="124">
        <v>0</v>
      </c>
      <c r="FW120" s="124">
        <v>0</v>
      </c>
      <c r="FX120" s="125">
        <v>0</v>
      </c>
      <c r="FY120" s="50" t="s">
        <v>5909</v>
      </c>
      <c r="FZ120" s="88" t="s">
        <v>5898</v>
      </c>
      <c r="GA120" s="88" t="s">
        <v>6443</v>
      </c>
      <c r="GB120" s="88" t="s">
        <v>5898</v>
      </c>
      <c r="GC120" s="88" t="s">
        <v>6033</v>
      </c>
      <c r="GD120" s="88" t="s">
        <v>5898</v>
      </c>
      <c r="GE120" s="88" t="s">
        <v>6563</v>
      </c>
      <c r="GF120" s="88" t="s">
        <v>5898</v>
      </c>
      <c r="GG120" s="88" t="s">
        <v>6116</v>
      </c>
      <c r="GH120" s="88" t="s">
        <v>5898</v>
      </c>
      <c r="GI120" s="88" t="s">
        <v>6484</v>
      </c>
      <c r="GJ120" s="88" t="s">
        <v>5898</v>
      </c>
      <c r="GK120" s="88" t="s">
        <v>6238</v>
      </c>
      <c r="GL120" s="88" t="s">
        <v>5898</v>
      </c>
      <c r="GM120" s="88" t="s">
        <v>6490</v>
      </c>
      <c r="GN120" s="88" t="s">
        <v>5898</v>
      </c>
      <c r="GO120" s="88" t="s">
        <v>6020</v>
      </c>
      <c r="GP120" s="88" t="s">
        <v>5898</v>
      </c>
      <c r="GQ120" s="88" t="s">
        <v>6476</v>
      </c>
      <c r="GR120" s="88" t="s">
        <v>5898</v>
      </c>
      <c r="GS120" s="88" t="s">
        <v>6165</v>
      </c>
      <c r="GT120" s="88" t="s">
        <v>5898</v>
      </c>
      <c r="GU120" s="88" t="s">
        <v>6536</v>
      </c>
      <c r="GV120" s="88" t="s">
        <v>5898</v>
      </c>
      <c r="GW120" s="88" t="s">
        <v>6231</v>
      </c>
      <c r="GX120" s="88" t="s">
        <v>5898</v>
      </c>
      <c r="GY120" s="88" t="s">
        <v>6432</v>
      </c>
      <c r="GZ120" s="88" t="s">
        <v>5898</v>
      </c>
      <c r="HA120" s="88" t="s">
        <v>6195</v>
      </c>
      <c r="HB120" s="88" t="s">
        <v>5898</v>
      </c>
      <c r="HC120" s="88" t="s">
        <v>6433</v>
      </c>
      <c r="HD120" s="88" t="s">
        <v>5898</v>
      </c>
      <c r="HE120" s="88" t="s">
        <v>6067</v>
      </c>
      <c r="HF120" s="88" t="s">
        <v>5898</v>
      </c>
      <c r="HG120" s="88" t="s">
        <v>6603</v>
      </c>
      <c r="HH120" s="88" t="s">
        <v>5898</v>
      </c>
      <c r="HI120" s="88" t="s">
        <v>6346</v>
      </c>
      <c r="HJ120" s="88" t="s">
        <v>5898</v>
      </c>
      <c r="HK120" s="88" t="s">
        <v>6600</v>
      </c>
      <c r="HL120" s="88" t="s">
        <v>5898</v>
      </c>
      <c r="HM120" s="89">
        <v>4.01</v>
      </c>
      <c r="HN120" s="90" t="s">
        <v>5898</v>
      </c>
      <c r="HO120" s="90">
        <v>4.8899999999999997</v>
      </c>
      <c r="HP120" s="90" t="s">
        <v>5898</v>
      </c>
      <c r="HQ120" s="90">
        <v>4.1500000000000004</v>
      </c>
      <c r="HR120" s="90" t="s">
        <v>5898</v>
      </c>
      <c r="HS120" s="90">
        <v>2.5499999999999998</v>
      </c>
      <c r="HT120" s="90" t="s">
        <v>5898</v>
      </c>
      <c r="HU120" s="90">
        <v>2.62</v>
      </c>
      <c r="HV120" s="90" t="s">
        <v>5898</v>
      </c>
      <c r="HW120" s="90">
        <v>2.71</v>
      </c>
      <c r="HX120" s="90" t="s">
        <v>5898</v>
      </c>
      <c r="HY120" s="90">
        <v>2.92</v>
      </c>
      <c r="HZ120" s="90" t="s">
        <v>5898</v>
      </c>
      <c r="IA120" s="90">
        <v>2.82</v>
      </c>
      <c r="IB120" s="90" t="s">
        <v>5898</v>
      </c>
      <c r="IC120" s="90">
        <v>2.92</v>
      </c>
      <c r="ID120" s="90" t="s">
        <v>5898</v>
      </c>
      <c r="IE120" s="90">
        <v>3.14</v>
      </c>
      <c r="IF120" s="90" t="s">
        <v>5898</v>
      </c>
      <c r="IG120" s="90">
        <v>3.23</v>
      </c>
      <c r="IH120" s="90" t="s">
        <v>5898</v>
      </c>
      <c r="II120" s="90">
        <v>3.39</v>
      </c>
      <c r="IJ120" s="90" t="s">
        <v>5898</v>
      </c>
      <c r="IK120" s="90">
        <v>4.33</v>
      </c>
      <c r="IL120" s="90" t="s">
        <v>5898</v>
      </c>
      <c r="IM120" s="90">
        <v>4.49</v>
      </c>
      <c r="IN120" s="90" t="s">
        <v>5898</v>
      </c>
      <c r="IO120" s="90">
        <v>2.97</v>
      </c>
      <c r="IP120" s="90" t="s">
        <v>5898</v>
      </c>
      <c r="IQ120" s="90">
        <v>4.05</v>
      </c>
      <c r="IR120" s="90" t="s">
        <v>5898</v>
      </c>
      <c r="IS120" s="90">
        <v>6.61</v>
      </c>
      <c r="IT120" s="90" t="s">
        <v>5898</v>
      </c>
      <c r="IU120" s="90">
        <v>5.0199999999999996</v>
      </c>
      <c r="IV120" s="90" t="s">
        <v>5898</v>
      </c>
      <c r="IW120" s="90">
        <v>5.43</v>
      </c>
      <c r="IX120" s="90" t="s">
        <v>5898</v>
      </c>
      <c r="IY120" s="90" t="s">
        <v>5898</v>
      </c>
      <c r="IZ120" s="103" t="s">
        <v>5898</v>
      </c>
      <c r="JA120" s="50">
        <v>0.17499999999999999</v>
      </c>
      <c r="JB120" s="40" t="s">
        <v>5898</v>
      </c>
      <c r="JC120" s="40" t="s">
        <v>5898</v>
      </c>
      <c r="JD120" s="40" t="s">
        <v>5898</v>
      </c>
      <c r="JE120" s="40">
        <v>0.19</v>
      </c>
      <c r="JF120" s="40" t="s">
        <v>5898</v>
      </c>
      <c r="JG120" s="40" t="s">
        <v>5898</v>
      </c>
      <c r="JH120" s="40" t="s">
        <v>5898</v>
      </c>
      <c r="JI120" s="40">
        <v>0.19600000000000001</v>
      </c>
      <c r="JJ120" s="40" t="s">
        <v>5898</v>
      </c>
      <c r="JK120" s="40" t="s">
        <v>5898</v>
      </c>
      <c r="JL120" s="40" t="s">
        <v>5898</v>
      </c>
      <c r="JM120" s="40">
        <v>0.17499999999999999</v>
      </c>
      <c r="JN120" s="40" t="s">
        <v>5898</v>
      </c>
      <c r="JO120" s="40" t="s">
        <v>5898</v>
      </c>
      <c r="JP120" s="40" t="s">
        <v>5898</v>
      </c>
      <c r="JQ120" s="40">
        <v>0.155</v>
      </c>
      <c r="JR120" s="40" t="s">
        <v>5898</v>
      </c>
      <c r="JS120" s="40" t="s">
        <v>5898</v>
      </c>
      <c r="JT120" s="40" t="s">
        <v>5898</v>
      </c>
      <c r="JU120" s="40">
        <v>0.14599999999999999</v>
      </c>
      <c r="JV120" s="40" t="s">
        <v>5898</v>
      </c>
      <c r="JW120" s="40" t="s">
        <v>5898</v>
      </c>
      <c r="JX120" s="40" t="s">
        <v>5898</v>
      </c>
      <c r="JY120" s="40">
        <v>0.14000000000000001</v>
      </c>
      <c r="JZ120" s="40" t="s">
        <v>5898</v>
      </c>
      <c r="KA120" s="40" t="s">
        <v>5898</v>
      </c>
      <c r="KB120" s="40" t="s">
        <v>5898</v>
      </c>
      <c r="KC120" s="40">
        <v>0.13</v>
      </c>
      <c r="KD120" s="40" t="s">
        <v>5898</v>
      </c>
      <c r="KE120" s="40" t="s">
        <v>5898</v>
      </c>
      <c r="KF120" s="40" t="s">
        <v>5898</v>
      </c>
      <c r="KG120" s="40">
        <v>0.1</v>
      </c>
      <c r="KH120" s="40" t="s">
        <v>5898</v>
      </c>
      <c r="KI120" s="40" t="s">
        <v>5898</v>
      </c>
      <c r="KJ120" s="40" t="s">
        <v>5898</v>
      </c>
      <c r="KK120" s="40">
        <v>0.04</v>
      </c>
      <c r="KL120" s="40" t="s">
        <v>5898</v>
      </c>
      <c r="KM120" s="40" t="s">
        <v>5898</v>
      </c>
      <c r="KN120" s="40" t="s">
        <v>5898</v>
      </c>
    </row>
    <row r="121" spans="1:300" x14ac:dyDescent="0.15">
      <c r="A121" s="53">
        <f>'2015年报分红率'!T123</f>
        <v>118</v>
      </c>
      <c r="B121" s="40" t="str">
        <f>'2015年报分红率'!U123</f>
        <v>601998.SH</v>
      </c>
      <c r="C121" s="40" t="str">
        <f>'2015年报分红率'!V123</f>
        <v>中信银行</v>
      </c>
      <c r="D121" s="40" t="str">
        <f>[1]!EM_S_IPO_LISTEDDATE(B121)</f>
        <v>2007-04-27</v>
      </c>
      <c r="E121" s="166">
        <v>10</v>
      </c>
      <c r="F121" s="56">
        <v>10.32</v>
      </c>
      <c r="G121" s="56">
        <v>4.08</v>
      </c>
      <c r="H121" s="157">
        <v>2.1615794573643411E-2</v>
      </c>
      <c r="I121" s="158">
        <v>2.7337622549019606E-2</v>
      </c>
      <c r="J121" s="159">
        <v>1.9083890286278798E-2</v>
      </c>
      <c r="K121" s="154">
        <v>0.34</v>
      </c>
      <c r="L121" s="155" t="s">
        <v>5898</v>
      </c>
      <c r="M121" s="155" t="s">
        <v>5898</v>
      </c>
      <c r="N121" s="155" t="s">
        <v>5898</v>
      </c>
      <c r="O121" s="155">
        <v>0.26</v>
      </c>
      <c r="P121" s="155" t="s">
        <v>5898</v>
      </c>
      <c r="Q121" s="155" t="s">
        <v>5898</v>
      </c>
      <c r="R121" s="155" t="s">
        <v>5898</v>
      </c>
      <c r="S121" s="155">
        <v>0.24</v>
      </c>
      <c r="T121" s="155" t="s">
        <v>5898</v>
      </c>
      <c r="U121" s="155" t="s">
        <v>5898</v>
      </c>
      <c r="V121" s="155" t="s">
        <v>5898</v>
      </c>
      <c r="W121" s="155">
        <v>0.2</v>
      </c>
      <c r="X121" s="155" t="s">
        <v>5898</v>
      </c>
      <c r="Y121" s="155" t="s">
        <v>5898</v>
      </c>
      <c r="Z121" s="155" t="s">
        <v>5898</v>
      </c>
      <c r="AA121" s="155">
        <v>0.22</v>
      </c>
      <c r="AB121" s="155" t="s">
        <v>5898</v>
      </c>
      <c r="AC121" s="155" t="s">
        <v>5898</v>
      </c>
      <c r="AD121" s="155" t="s">
        <v>5898</v>
      </c>
      <c r="AE121" s="155">
        <v>0.14000000000000001</v>
      </c>
      <c r="AF121" s="155" t="s">
        <v>5898</v>
      </c>
      <c r="AG121" s="155" t="s">
        <v>5898</v>
      </c>
      <c r="AH121" s="155" t="s">
        <v>5898</v>
      </c>
      <c r="AI121" s="155">
        <v>0.14000000000000001</v>
      </c>
      <c r="AJ121" s="155" t="s">
        <v>5898</v>
      </c>
      <c r="AK121" s="155" t="s">
        <v>5898</v>
      </c>
      <c r="AL121" s="155" t="s">
        <v>5898</v>
      </c>
      <c r="AM121" s="155">
        <v>0.22</v>
      </c>
      <c r="AN121" s="155" t="s">
        <v>5898</v>
      </c>
      <c r="AO121" s="155" t="s">
        <v>5898</v>
      </c>
      <c r="AP121" s="155" t="s">
        <v>5898</v>
      </c>
      <c r="AQ121" s="155">
        <v>0.24</v>
      </c>
      <c r="AR121" s="155" t="s">
        <v>5898</v>
      </c>
      <c r="AS121" s="155" t="s">
        <v>5898</v>
      </c>
      <c r="AT121" s="155" t="s">
        <v>5898</v>
      </c>
      <c r="AU121" s="155">
        <v>0.23075000000000001</v>
      </c>
      <c r="AV121" s="155" t="s">
        <v>5898</v>
      </c>
      <c r="AW121" s="155" t="s">
        <v>5898</v>
      </c>
      <c r="AX121" s="140" t="s">
        <v>5898</v>
      </c>
      <c r="AY121" s="154">
        <v>2</v>
      </c>
      <c r="AZ121" s="155">
        <v>2</v>
      </c>
      <c r="BA121" s="155">
        <v>2</v>
      </c>
      <c r="BB121" s="155">
        <v>2</v>
      </c>
      <c r="BC121" s="155">
        <v>2</v>
      </c>
      <c r="BD121" s="155">
        <v>2</v>
      </c>
      <c r="BE121" s="155">
        <v>2</v>
      </c>
      <c r="BF121" s="155">
        <v>2</v>
      </c>
      <c r="BG121" s="155">
        <v>2</v>
      </c>
      <c r="BH121" s="155">
        <v>2</v>
      </c>
      <c r="BI121" s="155">
        <v>2</v>
      </c>
      <c r="BJ121" s="155">
        <v>2</v>
      </c>
      <c r="BK121" s="155">
        <v>2</v>
      </c>
      <c r="BL121" s="155">
        <v>2</v>
      </c>
      <c r="BM121" s="155">
        <v>2</v>
      </c>
      <c r="BN121" s="155">
        <v>2</v>
      </c>
      <c r="BO121" s="155">
        <v>2</v>
      </c>
      <c r="BP121" s="155">
        <v>2</v>
      </c>
      <c r="BQ121" s="155">
        <v>2</v>
      </c>
      <c r="BR121" s="155">
        <v>2</v>
      </c>
      <c r="BS121" s="155">
        <v>2</v>
      </c>
      <c r="BT121" s="155">
        <v>2</v>
      </c>
      <c r="BU121" s="155">
        <v>2</v>
      </c>
      <c r="BV121" s="155">
        <v>2</v>
      </c>
      <c r="BW121" s="155">
        <v>2</v>
      </c>
      <c r="BX121" s="155">
        <v>2</v>
      </c>
      <c r="BY121" s="155">
        <v>2</v>
      </c>
      <c r="BZ121" s="155">
        <v>2</v>
      </c>
      <c r="CA121" s="155">
        <v>2</v>
      </c>
      <c r="CB121" s="155">
        <v>2</v>
      </c>
      <c r="CC121" s="155">
        <v>2</v>
      </c>
      <c r="CD121" s="155">
        <v>2</v>
      </c>
      <c r="CE121" s="155">
        <v>2</v>
      </c>
      <c r="CF121" s="155">
        <v>2</v>
      </c>
      <c r="CG121" s="155">
        <v>2</v>
      </c>
      <c r="CH121" s="155">
        <v>2</v>
      </c>
      <c r="CI121" s="155">
        <v>1</v>
      </c>
      <c r="CJ121" s="155">
        <v>1</v>
      </c>
      <c r="CK121" s="155">
        <v>1</v>
      </c>
      <c r="CL121" s="156">
        <v>1</v>
      </c>
      <c r="CM121" s="145" t="s">
        <v>5898</v>
      </c>
      <c r="CN121" s="146" t="s">
        <v>5898</v>
      </c>
      <c r="CO121" s="146" t="s">
        <v>5898</v>
      </c>
      <c r="CP121" s="146" t="s">
        <v>5898</v>
      </c>
      <c r="CQ121" s="146" t="s">
        <v>5898</v>
      </c>
      <c r="CR121" s="146" t="s">
        <v>5898</v>
      </c>
      <c r="CS121" s="146" t="s">
        <v>5898</v>
      </c>
      <c r="CT121" s="146" t="s">
        <v>5898</v>
      </c>
      <c r="CU121" s="146" t="s">
        <v>5898</v>
      </c>
      <c r="CV121" s="146" t="s">
        <v>5898</v>
      </c>
      <c r="CW121" s="146" t="s">
        <v>5898</v>
      </c>
      <c r="CX121" s="146" t="s">
        <v>5898</v>
      </c>
      <c r="CY121" s="146" t="s">
        <v>5898</v>
      </c>
      <c r="CZ121" s="146" t="s">
        <v>5898</v>
      </c>
      <c r="DA121" s="146" t="s">
        <v>5898</v>
      </c>
      <c r="DB121" s="146" t="s">
        <v>5898</v>
      </c>
      <c r="DC121" s="146" t="s">
        <v>5898</v>
      </c>
      <c r="DD121" s="146" t="s">
        <v>5898</v>
      </c>
      <c r="DE121" s="146" t="s">
        <v>5898</v>
      </c>
      <c r="DF121" s="146" t="s">
        <v>5898</v>
      </c>
      <c r="DG121" s="146" t="s">
        <v>5898</v>
      </c>
      <c r="DH121" s="146" t="s">
        <v>5898</v>
      </c>
      <c r="DI121" s="146" t="s">
        <v>5898</v>
      </c>
      <c r="DJ121" s="146" t="s">
        <v>5898</v>
      </c>
      <c r="DK121" s="146" t="s">
        <v>5898</v>
      </c>
      <c r="DL121" s="146" t="s">
        <v>5898</v>
      </c>
      <c r="DM121" s="146" t="s">
        <v>5898</v>
      </c>
      <c r="DN121" s="146" t="s">
        <v>5898</v>
      </c>
      <c r="DO121" s="146" t="s">
        <v>5898</v>
      </c>
      <c r="DP121" s="146" t="s">
        <v>5898</v>
      </c>
      <c r="DQ121" s="146" t="s">
        <v>5898</v>
      </c>
      <c r="DR121" s="146" t="s">
        <v>5898</v>
      </c>
      <c r="DS121" s="146" t="s">
        <v>5898</v>
      </c>
      <c r="DT121" s="146" t="s">
        <v>5898</v>
      </c>
      <c r="DU121" s="146" t="s">
        <v>5898</v>
      </c>
      <c r="DV121" s="146" t="s">
        <v>5898</v>
      </c>
      <c r="DW121" s="146">
        <v>1</v>
      </c>
      <c r="DX121" s="146" t="s">
        <v>5898</v>
      </c>
      <c r="DY121" s="146" t="s">
        <v>5898</v>
      </c>
      <c r="DZ121" s="147" t="s">
        <v>5898</v>
      </c>
      <c r="EA121" s="131">
        <v>3.3073929961089502E-2</v>
      </c>
      <c r="EB121" s="135">
        <v>1.8895348837209305E-2</v>
      </c>
      <c r="EC121" s="135">
        <v>2.8301886792452827E-2</v>
      </c>
      <c r="ED121" s="135">
        <v>2.4813895781637715E-2</v>
      </c>
      <c r="EE121" s="135">
        <v>2.1317829457364341E-2</v>
      </c>
      <c r="EF121" s="135">
        <v>1.149425287356322E-2</v>
      </c>
      <c r="EG121" s="135">
        <v>7.7348066298342545E-3</v>
      </c>
      <c r="EH121" s="135">
        <v>1.7027863777089782E-2</v>
      </c>
      <c r="EI121" s="135">
        <v>5.8195926285160033E-3</v>
      </c>
      <c r="EJ121" s="135">
        <v>2.2359496124031007E-2</v>
      </c>
      <c r="EK121" s="123">
        <v>3.3073929961089502E-2</v>
      </c>
      <c r="EL121" s="124">
        <v>0</v>
      </c>
      <c r="EM121" s="124">
        <v>0</v>
      </c>
      <c r="EN121" s="124">
        <v>0</v>
      </c>
      <c r="EO121" s="124">
        <v>1.8895348837209305E-2</v>
      </c>
      <c r="EP121" s="124">
        <v>0</v>
      </c>
      <c r="EQ121" s="124">
        <v>0</v>
      </c>
      <c r="ER121" s="124">
        <v>0</v>
      </c>
      <c r="ES121" s="124">
        <v>2.8301886792452827E-2</v>
      </c>
      <c r="ET121" s="124">
        <v>0</v>
      </c>
      <c r="EU121" s="124">
        <v>0</v>
      </c>
      <c r="EV121" s="124">
        <v>0</v>
      </c>
      <c r="EW121" s="124">
        <v>2.4813895781637715E-2</v>
      </c>
      <c r="EX121" s="124">
        <v>0</v>
      </c>
      <c r="EY121" s="124">
        <v>0</v>
      </c>
      <c r="EZ121" s="124">
        <v>0</v>
      </c>
      <c r="FA121" s="124">
        <v>2.1317829457364341E-2</v>
      </c>
      <c r="FB121" s="124">
        <v>0</v>
      </c>
      <c r="FC121" s="124">
        <v>0</v>
      </c>
      <c r="FD121" s="124">
        <v>0</v>
      </c>
      <c r="FE121" s="124">
        <v>1.149425287356322E-2</v>
      </c>
      <c r="FF121" s="124">
        <v>0</v>
      </c>
      <c r="FG121" s="124">
        <v>0</v>
      </c>
      <c r="FH121" s="124">
        <v>0</v>
      </c>
      <c r="FI121" s="124">
        <v>7.7348066298342545E-3</v>
      </c>
      <c r="FJ121" s="124">
        <v>0</v>
      </c>
      <c r="FK121" s="124">
        <v>0</v>
      </c>
      <c r="FL121" s="124">
        <v>0</v>
      </c>
      <c r="FM121" s="124">
        <v>1.7027863777089782E-2</v>
      </c>
      <c r="FN121" s="124">
        <v>0</v>
      </c>
      <c r="FO121" s="124">
        <v>0</v>
      </c>
      <c r="FP121" s="124">
        <v>0</v>
      </c>
      <c r="FQ121" s="124">
        <v>5.8195926285160033E-3</v>
      </c>
      <c r="FR121" s="124">
        <v>0</v>
      </c>
      <c r="FS121" s="124">
        <v>0</v>
      </c>
      <c r="FT121" s="124">
        <v>0</v>
      </c>
      <c r="FU121" s="124">
        <v>2.2359496124031007E-2</v>
      </c>
      <c r="FV121" s="124">
        <v>0</v>
      </c>
      <c r="FW121" s="124">
        <v>0</v>
      </c>
      <c r="FX121" s="125">
        <v>0</v>
      </c>
      <c r="FY121" s="50" t="s">
        <v>5902</v>
      </c>
      <c r="FZ121" s="88" t="s">
        <v>5898</v>
      </c>
      <c r="GA121" s="88" t="s">
        <v>6659</v>
      </c>
      <c r="GB121" s="88" t="s">
        <v>5898</v>
      </c>
      <c r="GC121" s="88" t="s">
        <v>6220</v>
      </c>
      <c r="GD121" s="88" t="s">
        <v>5898</v>
      </c>
      <c r="GE121" s="88" t="s">
        <v>6427</v>
      </c>
      <c r="GF121" s="88" t="s">
        <v>5898</v>
      </c>
      <c r="GG121" s="88" t="s">
        <v>6305</v>
      </c>
      <c r="GH121" s="88" t="s">
        <v>5898</v>
      </c>
      <c r="GI121" s="88" t="s">
        <v>6587</v>
      </c>
      <c r="GJ121" s="88" t="s">
        <v>5898</v>
      </c>
      <c r="GK121" s="88" t="s">
        <v>5986</v>
      </c>
      <c r="GL121" s="88" t="s">
        <v>5898</v>
      </c>
      <c r="GM121" s="88" t="s">
        <v>6381</v>
      </c>
      <c r="GN121" s="88" t="s">
        <v>5898</v>
      </c>
      <c r="GO121" s="88" t="s">
        <v>6300</v>
      </c>
      <c r="GP121" s="88" t="s">
        <v>5898</v>
      </c>
      <c r="GQ121" s="88" t="s">
        <v>6541</v>
      </c>
      <c r="GR121" s="88" t="s">
        <v>5898</v>
      </c>
      <c r="GS121" s="88" t="s">
        <v>6370</v>
      </c>
      <c r="GT121" s="88" t="s">
        <v>5898</v>
      </c>
      <c r="GU121" s="88" t="s">
        <v>6445</v>
      </c>
      <c r="GV121" s="88" t="s">
        <v>5898</v>
      </c>
      <c r="GW121" s="88" t="s">
        <v>6170</v>
      </c>
      <c r="GX121" s="88" t="s">
        <v>5898</v>
      </c>
      <c r="GY121" s="88" t="s">
        <v>6660</v>
      </c>
      <c r="GZ121" s="88" t="s">
        <v>5898</v>
      </c>
      <c r="HA121" s="88" t="s">
        <v>5990</v>
      </c>
      <c r="HB121" s="88" t="s">
        <v>5898</v>
      </c>
      <c r="HC121" s="88" t="s">
        <v>6453</v>
      </c>
      <c r="HD121" s="88" t="s">
        <v>5898</v>
      </c>
      <c r="HE121" s="88" t="s">
        <v>6268</v>
      </c>
      <c r="HF121" s="88" t="s">
        <v>5898</v>
      </c>
      <c r="HG121" s="88" t="s">
        <v>6538</v>
      </c>
      <c r="HH121" s="88" t="s">
        <v>5898</v>
      </c>
      <c r="HI121" s="88" t="s">
        <v>6326</v>
      </c>
      <c r="HJ121" s="88" t="s">
        <v>5898</v>
      </c>
      <c r="HK121" s="88" t="s">
        <v>5898</v>
      </c>
      <c r="HL121" s="88" t="s">
        <v>5898</v>
      </c>
      <c r="HM121" s="89">
        <v>5.14</v>
      </c>
      <c r="HN121" s="90" t="s">
        <v>5898</v>
      </c>
      <c r="HO121" s="90">
        <v>7.98</v>
      </c>
      <c r="HP121" s="90" t="s">
        <v>5898</v>
      </c>
      <c r="HQ121" s="90">
        <v>6.88</v>
      </c>
      <c r="HR121" s="90" t="s">
        <v>5898</v>
      </c>
      <c r="HS121" s="90">
        <v>3.56</v>
      </c>
      <c r="HT121" s="90" t="s">
        <v>5898</v>
      </c>
      <c r="HU121" s="90">
        <v>4.24</v>
      </c>
      <c r="HV121" s="90" t="s">
        <v>5898</v>
      </c>
      <c r="HW121" s="90">
        <v>5.14</v>
      </c>
      <c r="HX121" s="90" t="s">
        <v>5898</v>
      </c>
      <c r="HY121" s="90">
        <v>4.03</v>
      </c>
      <c r="HZ121" s="90" t="s">
        <v>5898</v>
      </c>
      <c r="IA121" s="90">
        <v>5.63</v>
      </c>
      <c r="IB121" s="90" t="s">
        <v>5898</v>
      </c>
      <c r="IC121" s="90">
        <v>5.16</v>
      </c>
      <c r="ID121" s="90" t="s">
        <v>5898</v>
      </c>
      <c r="IE121" s="90">
        <v>5.58</v>
      </c>
      <c r="IF121" s="90" t="s">
        <v>5898</v>
      </c>
      <c r="IG121" s="90">
        <v>6.09</v>
      </c>
      <c r="IH121" s="90" t="s">
        <v>5898</v>
      </c>
      <c r="II121" s="90">
        <v>6.89</v>
      </c>
      <c r="IJ121" s="90" t="s">
        <v>5898</v>
      </c>
      <c r="IK121" s="90">
        <v>9.0500000000000007</v>
      </c>
      <c r="IL121" s="90" t="s">
        <v>5898</v>
      </c>
      <c r="IM121" s="90">
        <v>8.11</v>
      </c>
      <c r="IN121" s="90" t="s">
        <v>5898</v>
      </c>
      <c r="IO121" s="90">
        <v>6.46</v>
      </c>
      <c r="IP121" s="90" t="s">
        <v>5898</v>
      </c>
      <c r="IQ121" s="90">
        <v>10.5</v>
      </c>
      <c r="IR121" s="90" t="s">
        <v>5898</v>
      </c>
      <c r="IS121" s="90">
        <v>20.62</v>
      </c>
      <c r="IT121" s="90" t="s">
        <v>5898</v>
      </c>
      <c r="IU121" s="90">
        <v>34.729999999999997</v>
      </c>
      <c r="IV121" s="90" t="s">
        <v>5898</v>
      </c>
      <c r="IW121" s="90">
        <v>10.32</v>
      </c>
      <c r="IX121" s="90" t="s">
        <v>5898</v>
      </c>
      <c r="IY121" s="90" t="s">
        <v>5898</v>
      </c>
      <c r="IZ121" s="103" t="s">
        <v>5898</v>
      </c>
      <c r="JA121" s="50">
        <v>0.17</v>
      </c>
      <c r="JB121" s="40" t="s">
        <v>5898</v>
      </c>
      <c r="JC121" s="40" t="s">
        <v>5898</v>
      </c>
      <c r="JD121" s="40" t="s">
        <v>5898</v>
      </c>
      <c r="JE121" s="40">
        <v>0.13</v>
      </c>
      <c r="JF121" s="40" t="s">
        <v>5898</v>
      </c>
      <c r="JG121" s="40" t="s">
        <v>5898</v>
      </c>
      <c r="JH121" s="40" t="s">
        <v>5898</v>
      </c>
      <c r="JI121" s="40">
        <v>0.12</v>
      </c>
      <c r="JJ121" s="40" t="s">
        <v>5898</v>
      </c>
      <c r="JK121" s="40" t="s">
        <v>5898</v>
      </c>
      <c r="JL121" s="40" t="s">
        <v>5898</v>
      </c>
      <c r="JM121" s="40">
        <v>0.1</v>
      </c>
      <c r="JN121" s="40" t="s">
        <v>5898</v>
      </c>
      <c r="JO121" s="40" t="s">
        <v>5898</v>
      </c>
      <c r="JP121" s="40" t="s">
        <v>5898</v>
      </c>
      <c r="JQ121" s="40">
        <v>0.11</v>
      </c>
      <c r="JR121" s="40" t="s">
        <v>5898</v>
      </c>
      <c r="JS121" s="40" t="s">
        <v>5898</v>
      </c>
      <c r="JT121" s="40" t="s">
        <v>5898</v>
      </c>
      <c r="JU121" s="40">
        <v>7.0000000000000007E-2</v>
      </c>
      <c r="JV121" s="40" t="s">
        <v>5898</v>
      </c>
      <c r="JW121" s="40" t="s">
        <v>5898</v>
      </c>
      <c r="JX121" s="40" t="s">
        <v>5898</v>
      </c>
      <c r="JY121" s="40">
        <v>7.0000000000000007E-2</v>
      </c>
      <c r="JZ121" s="40" t="s">
        <v>5898</v>
      </c>
      <c r="KA121" s="40" t="s">
        <v>5898</v>
      </c>
      <c r="KB121" s="40" t="s">
        <v>5898</v>
      </c>
      <c r="KC121" s="40">
        <v>0.11</v>
      </c>
      <c r="KD121" s="40" t="s">
        <v>5898</v>
      </c>
      <c r="KE121" s="40" t="s">
        <v>5898</v>
      </c>
      <c r="KF121" s="40" t="s">
        <v>5898</v>
      </c>
      <c r="KG121" s="40">
        <v>0.12</v>
      </c>
      <c r="KH121" s="40" t="s">
        <v>5898</v>
      </c>
      <c r="KI121" s="40" t="s">
        <v>5898</v>
      </c>
      <c r="KJ121" s="40" t="s">
        <v>5898</v>
      </c>
      <c r="KK121" s="40">
        <v>0.23075000000000001</v>
      </c>
      <c r="KL121" s="40" t="s">
        <v>5898</v>
      </c>
      <c r="KM121" s="40" t="s">
        <v>5898</v>
      </c>
      <c r="KN121" s="40" t="s">
        <v>5898</v>
      </c>
    </row>
    <row r="122" spans="1:300" x14ac:dyDescent="0.15">
      <c r="A122" s="53">
        <f>'2015年报分红率'!T124</f>
        <v>119</v>
      </c>
      <c r="B122" s="40" t="str">
        <f>'2015年报分红率'!U124</f>
        <v>603001.SH</v>
      </c>
      <c r="C122" s="40" t="str">
        <f>'2015年报分红率'!V124</f>
        <v>奥康国际</v>
      </c>
      <c r="D122" s="40" t="str">
        <f>[1]!EM_S_IPO_LISTEDDATE(B122)</f>
        <v>2012-04-26</v>
      </c>
      <c r="E122" s="166">
        <v>9</v>
      </c>
      <c r="F122" s="56" t="s">
        <v>5898</v>
      </c>
      <c r="G122" s="56">
        <v>6.43</v>
      </c>
      <c r="H122" s="157" t="s">
        <v>5898</v>
      </c>
      <c r="I122" s="158">
        <v>1.7985139104890274E-2</v>
      </c>
      <c r="J122" s="159">
        <v>2.1497620104735209E-2</v>
      </c>
      <c r="K122" s="154">
        <v>0.21199999999999999</v>
      </c>
      <c r="L122" s="155" t="s">
        <v>5898</v>
      </c>
      <c r="M122" s="155" t="s">
        <v>5898</v>
      </c>
      <c r="N122" s="155" t="s">
        <v>5898</v>
      </c>
      <c r="O122" s="155" t="s">
        <v>5898</v>
      </c>
      <c r="P122" s="155" t="s">
        <v>5898</v>
      </c>
      <c r="Q122" s="155" t="s">
        <v>5898</v>
      </c>
      <c r="R122" s="155" t="s">
        <v>5898</v>
      </c>
      <c r="S122" s="155">
        <v>0.252</v>
      </c>
      <c r="T122" s="155" t="s">
        <v>5898</v>
      </c>
      <c r="U122" s="155" t="s">
        <v>5898</v>
      </c>
      <c r="V122" s="155" t="s">
        <v>5898</v>
      </c>
      <c r="W122" s="155">
        <v>0.15</v>
      </c>
      <c r="X122" s="155" t="s">
        <v>5898</v>
      </c>
      <c r="Y122" s="155" t="s">
        <v>5898</v>
      </c>
      <c r="Z122" s="155" t="s">
        <v>5898</v>
      </c>
      <c r="AA122" s="155">
        <v>0.14499999999999999</v>
      </c>
      <c r="AB122" s="155" t="s">
        <v>5898</v>
      </c>
      <c r="AC122" s="155">
        <v>5.5E-2</v>
      </c>
      <c r="AD122" s="155" t="s">
        <v>5898</v>
      </c>
      <c r="AE122" s="155">
        <v>0</v>
      </c>
      <c r="AF122" s="155" t="s">
        <v>5898</v>
      </c>
      <c r="AG122" s="155" t="s">
        <v>5898</v>
      </c>
      <c r="AH122" s="155" t="s">
        <v>5898</v>
      </c>
      <c r="AI122" s="155">
        <v>8.7999999999999995E-2</v>
      </c>
      <c r="AJ122" s="155" t="s">
        <v>5898</v>
      </c>
      <c r="AK122" s="155" t="s">
        <v>5898</v>
      </c>
      <c r="AL122" s="155" t="s">
        <v>5898</v>
      </c>
      <c r="AM122" s="155">
        <v>8.5300000000000001E-2</v>
      </c>
      <c r="AN122" s="155" t="s">
        <v>5898</v>
      </c>
      <c r="AO122" s="155" t="s">
        <v>5898</v>
      </c>
      <c r="AP122" s="155" t="s">
        <v>5898</v>
      </c>
      <c r="AQ122" s="155">
        <v>5.3499999999999999E-2</v>
      </c>
      <c r="AR122" s="155" t="s">
        <v>5898</v>
      </c>
      <c r="AS122" s="155" t="s">
        <v>5898</v>
      </c>
      <c r="AT122" s="155" t="s">
        <v>5898</v>
      </c>
      <c r="AU122" s="155" t="s">
        <v>5898</v>
      </c>
      <c r="AV122" s="155" t="s">
        <v>5898</v>
      </c>
      <c r="AW122" s="155" t="s">
        <v>5898</v>
      </c>
      <c r="AX122" s="140" t="s">
        <v>5898</v>
      </c>
      <c r="AY122" s="154">
        <v>1</v>
      </c>
      <c r="AZ122" s="155">
        <v>1</v>
      </c>
      <c r="BA122" s="155">
        <v>1</v>
      </c>
      <c r="BB122" s="155">
        <v>1</v>
      </c>
      <c r="BC122" s="155">
        <v>1</v>
      </c>
      <c r="BD122" s="155">
        <v>1</v>
      </c>
      <c r="BE122" s="155">
        <v>1</v>
      </c>
      <c r="BF122" s="155">
        <v>1</v>
      </c>
      <c r="BG122" s="155">
        <v>1</v>
      </c>
      <c r="BH122" s="155">
        <v>1</v>
      </c>
      <c r="BI122" s="155">
        <v>1</v>
      </c>
      <c r="BJ122" s="155">
        <v>1</v>
      </c>
      <c r="BK122" s="155">
        <v>1</v>
      </c>
      <c r="BL122" s="155">
        <v>1</v>
      </c>
      <c r="BM122" s="155">
        <v>1</v>
      </c>
      <c r="BN122" s="155">
        <v>1</v>
      </c>
      <c r="BO122" s="155">
        <v>1</v>
      </c>
      <c r="BP122" s="155">
        <v>1</v>
      </c>
      <c r="BQ122" s="155">
        <v>1</v>
      </c>
      <c r="BR122" s="155">
        <v>1</v>
      </c>
      <c r="BS122" s="155">
        <v>1</v>
      </c>
      <c r="BT122" s="155">
        <v>1</v>
      </c>
      <c r="BU122" s="155">
        <v>1</v>
      </c>
      <c r="BV122" s="155">
        <v>1</v>
      </c>
      <c r="BW122" s="155">
        <v>1</v>
      </c>
      <c r="BX122" s="155">
        <v>1</v>
      </c>
      <c r="BY122" s="155">
        <v>1</v>
      </c>
      <c r="BZ122" s="155">
        <v>1</v>
      </c>
      <c r="CA122" s="155">
        <v>1</v>
      </c>
      <c r="CB122" s="155">
        <v>1</v>
      </c>
      <c r="CC122" s="155">
        <v>1</v>
      </c>
      <c r="CD122" s="155">
        <v>1</v>
      </c>
      <c r="CE122" s="155">
        <v>1</v>
      </c>
      <c r="CF122" s="155">
        <v>1</v>
      </c>
      <c r="CG122" s="155">
        <v>1</v>
      </c>
      <c r="CH122" s="155">
        <v>1</v>
      </c>
      <c r="CI122" s="155">
        <v>1</v>
      </c>
      <c r="CJ122" s="155">
        <v>1</v>
      </c>
      <c r="CK122" s="155">
        <v>1</v>
      </c>
      <c r="CL122" s="156">
        <v>1</v>
      </c>
      <c r="CM122" s="145" t="s">
        <v>5898</v>
      </c>
      <c r="CN122" s="146" t="s">
        <v>5898</v>
      </c>
      <c r="CO122" s="146" t="s">
        <v>5898</v>
      </c>
      <c r="CP122" s="146" t="s">
        <v>5898</v>
      </c>
      <c r="CQ122" s="146" t="s">
        <v>5898</v>
      </c>
      <c r="CR122" s="146" t="s">
        <v>5898</v>
      </c>
      <c r="CS122" s="146" t="s">
        <v>5898</v>
      </c>
      <c r="CT122" s="146" t="s">
        <v>5898</v>
      </c>
      <c r="CU122" s="146" t="s">
        <v>5898</v>
      </c>
      <c r="CV122" s="146" t="s">
        <v>5898</v>
      </c>
      <c r="CW122" s="146" t="s">
        <v>5898</v>
      </c>
      <c r="CX122" s="146" t="s">
        <v>5898</v>
      </c>
      <c r="CY122" s="146" t="s">
        <v>5898</v>
      </c>
      <c r="CZ122" s="146" t="s">
        <v>5898</v>
      </c>
      <c r="DA122" s="146" t="s">
        <v>5898</v>
      </c>
      <c r="DB122" s="146" t="s">
        <v>5898</v>
      </c>
      <c r="DC122" s="146" t="s">
        <v>5898</v>
      </c>
      <c r="DD122" s="146" t="s">
        <v>5898</v>
      </c>
      <c r="DE122" s="146" t="s">
        <v>5898</v>
      </c>
      <c r="DF122" s="146" t="s">
        <v>5898</v>
      </c>
      <c r="DG122" s="146" t="s">
        <v>5898</v>
      </c>
      <c r="DH122" s="146" t="s">
        <v>5898</v>
      </c>
      <c r="DI122" s="146" t="s">
        <v>5898</v>
      </c>
      <c r="DJ122" s="146" t="s">
        <v>5898</v>
      </c>
      <c r="DK122" s="146" t="s">
        <v>5898</v>
      </c>
      <c r="DL122" s="146" t="s">
        <v>5898</v>
      </c>
      <c r="DM122" s="146" t="s">
        <v>5898</v>
      </c>
      <c r="DN122" s="146" t="s">
        <v>5898</v>
      </c>
      <c r="DO122" s="146" t="s">
        <v>5898</v>
      </c>
      <c r="DP122" s="146" t="s">
        <v>5898</v>
      </c>
      <c r="DQ122" s="146" t="s">
        <v>5898</v>
      </c>
      <c r="DR122" s="146" t="s">
        <v>5898</v>
      </c>
      <c r="DS122" s="146" t="s">
        <v>5898</v>
      </c>
      <c r="DT122" s="146" t="s">
        <v>5898</v>
      </c>
      <c r="DU122" s="146" t="s">
        <v>5898</v>
      </c>
      <c r="DV122" s="146" t="s">
        <v>5898</v>
      </c>
      <c r="DW122" s="146" t="s">
        <v>5898</v>
      </c>
      <c r="DX122" s="146" t="s">
        <v>5898</v>
      </c>
      <c r="DY122" s="146" t="s">
        <v>5898</v>
      </c>
      <c r="DZ122" s="147" t="s">
        <v>5898</v>
      </c>
      <c r="EA122" s="131">
        <v>2.9362880886426593E-2</v>
      </c>
      <c r="EB122" s="135">
        <v>0</v>
      </c>
      <c r="EC122" s="135">
        <v>6.5116279069767441E-2</v>
      </c>
      <c r="ED122" s="135">
        <v>3.4965034965034961E-2</v>
      </c>
      <c r="EE122" s="135">
        <v>4.7470036477331945E-2</v>
      </c>
      <c r="EF122" s="135">
        <v>0</v>
      </c>
      <c r="EG122" s="135">
        <v>1.0692588092345077E-2</v>
      </c>
      <c r="EH122" s="135">
        <v>2.2098445595854922E-2</v>
      </c>
      <c r="EI122" s="135">
        <v>5.2709359605911327E-3</v>
      </c>
      <c r="EJ122" s="135">
        <v>0</v>
      </c>
      <c r="EK122" s="123">
        <v>2.9362880886426593E-2</v>
      </c>
      <c r="EL122" s="124">
        <v>0</v>
      </c>
      <c r="EM122" s="124">
        <v>0</v>
      </c>
      <c r="EN122" s="124">
        <v>0</v>
      </c>
      <c r="EO122" s="124">
        <v>0</v>
      </c>
      <c r="EP122" s="124">
        <v>0</v>
      </c>
      <c r="EQ122" s="124">
        <v>0</v>
      </c>
      <c r="ER122" s="124">
        <v>0</v>
      </c>
      <c r="ES122" s="124">
        <v>6.5116279069767441E-2</v>
      </c>
      <c r="ET122" s="124">
        <v>0</v>
      </c>
      <c r="EU122" s="124">
        <v>0</v>
      </c>
      <c r="EV122" s="124">
        <v>0</v>
      </c>
      <c r="EW122" s="124">
        <v>3.4965034965034961E-2</v>
      </c>
      <c r="EX122" s="124">
        <v>0</v>
      </c>
      <c r="EY122" s="124">
        <v>0</v>
      </c>
      <c r="EZ122" s="124">
        <v>0</v>
      </c>
      <c r="FA122" s="124">
        <v>3.5891089108910888E-2</v>
      </c>
      <c r="FB122" s="124">
        <v>0</v>
      </c>
      <c r="FC122" s="124">
        <v>1.1578947368421053E-2</v>
      </c>
      <c r="FD122" s="124">
        <v>0</v>
      </c>
      <c r="FE122" s="124">
        <v>0</v>
      </c>
      <c r="FF122" s="124">
        <v>0</v>
      </c>
      <c r="FG122" s="124">
        <v>0</v>
      </c>
      <c r="FH122" s="124">
        <v>0</v>
      </c>
      <c r="FI122" s="124">
        <v>1.0692588092345077E-2</v>
      </c>
      <c r="FJ122" s="124">
        <v>0</v>
      </c>
      <c r="FK122" s="124">
        <v>0</v>
      </c>
      <c r="FL122" s="124">
        <v>0</v>
      </c>
      <c r="FM122" s="124">
        <v>2.2098445595854922E-2</v>
      </c>
      <c r="FN122" s="124">
        <v>0</v>
      </c>
      <c r="FO122" s="124">
        <v>0</v>
      </c>
      <c r="FP122" s="124">
        <v>0</v>
      </c>
      <c r="FQ122" s="124">
        <v>5.2709359605911327E-3</v>
      </c>
      <c r="FR122" s="124">
        <v>0</v>
      </c>
      <c r="FS122" s="124">
        <v>0</v>
      </c>
      <c r="FT122" s="124">
        <v>0</v>
      </c>
      <c r="FU122" s="124">
        <v>0</v>
      </c>
      <c r="FV122" s="124">
        <v>0</v>
      </c>
      <c r="FW122" s="124">
        <v>0</v>
      </c>
      <c r="FX122" s="125">
        <v>0</v>
      </c>
      <c r="FY122" s="50" t="s">
        <v>5938</v>
      </c>
      <c r="FZ122" s="88" t="s">
        <v>5898</v>
      </c>
      <c r="GA122" s="88" t="s">
        <v>6661</v>
      </c>
      <c r="GB122" s="88" t="s">
        <v>5898</v>
      </c>
      <c r="GC122" s="88" t="s">
        <v>6060</v>
      </c>
      <c r="GD122" s="88" t="s">
        <v>5898</v>
      </c>
      <c r="GE122" s="88" t="s">
        <v>6526</v>
      </c>
      <c r="GF122" s="88" t="s">
        <v>5898</v>
      </c>
      <c r="GG122" s="88" t="s">
        <v>5994</v>
      </c>
      <c r="GH122" s="88" t="s">
        <v>5898</v>
      </c>
      <c r="GI122" s="88" t="s">
        <v>6464</v>
      </c>
      <c r="GJ122" s="88" t="s">
        <v>5898</v>
      </c>
      <c r="GK122" s="88" t="s">
        <v>6004</v>
      </c>
      <c r="GL122" s="88" t="s">
        <v>5898</v>
      </c>
      <c r="GM122" s="88" t="s">
        <v>6485</v>
      </c>
      <c r="GN122" s="88" t="s">
        <v>5898</v>
      </c>
      <c r="GO122" s="88" t="s">
        <v>6192</v>
      </c>
      <c r="GP122" s="88" t="s">
        <v>5898</v>
      </c>
      <c r="GQ122" s="88" t="s">
        <v>6486</v>
      </c>
      <c r="GR122" s="88" t="s">
        <v>5898</v>
      </c>
      <c r="GS122" s="88" t="s">
        <v>6253</v>
      </c>
      <c r="GT122" s="88" t="s">
        <v>5898</v>
      </c>
      <c r="GU122" s="88" t="s">
        <v>6544</v>
      </c>
      <c r="GV122" s="88" t="s">
        <v>5898</v>
      </c>
      <c r="GW122" s="88" t="s">
        <v>6331</v>
      </c>
      <c r="GX122" s="88" t="s">
        <v>5898</v>
      </c>
      <c r="GY122" s="88" t="s">
        <v>6432</v>
      </c>
      <c r="GZ122" s="88" t="s">
        <v>5898</v>
      </c>
      <c r="HA122" s="88" t="s">
        <v>6171</v>
      </c>
      <c r="HB122" s="88" t="s">
        <v>5898</v>
      </c>
      <c r="HC122" s="88" t="s">
        <v>6643</v>
      </c>
      <c r="HD122" s="88" t="s">
        <v>5898</v>
      </c>
      <c r="HE122" s="88" t="s">
        <v>6268</v>
      </c>
      <c r="HF122" s="88" t="s">
        <v>5898</v>
      </c>
      <c r="HG122" s="88" t="s">
        <v>6646</v>
      </c>
      <c r="HH122" s="88" t="s">
        <v>5898</v>
      </c>
      <c r="HI122" s="88" t="s">
        <v>5898</v>
      </c>
      <c r="HJ122" s="88" t="s">
        <v>5898</v>
      </c>
      <c r="HK122" s="88" t="s">
        <v>5898</v>
      </c>
      <c r="HL122" s="88" t="s">
        <v>5898</v>
      </c>
      <c r="HM122" s="89">
        <v>7.22</v>
      </c>
      <c r="HN122" s="90" t="s">
        <v>5898</v>
      </c>
      <c r="HO122" s="90">
        <v>7.71</v>
      </c>
      <c r="HP122" s="90" t="s">
        <v>5898</v>
      </c>
      <c r="HQ122" s="90">
        <v>8.14</v>
      </c>
      <c r="HR122" s="90" t="s">
        <v>5898</v>
      </c>
      <c r="HS122" s="90">
        <v>4.2699999999999996</v>
      </c>
      <c r="HT122" s="90" t="s">
        <v>5898</v>
      </c>
      <c r="HU122" s="90">
        <v>3.87</v>
      </c>
      <c r="HV122" s="90" t="s">
        <v>5898</v>
      </c>
      <c r="HW122" s="90">
        <v>3.71</v>
      </c>
      <c r="HX122" s="90" t="s">
        <v>5898</v>
      </c>
      <c r="HY122" s="90">
        <v>4.29</v>
      </c>
      <c r="HZ122" s="90" t="s">
        <v>5898</v>
      </c>
      <c r="IA122" s="90">
        <v>4</v>
      </c>
      <c r="IB122" s="90" t="s">
        <v>5898</v>
      </c>
      <c r="IC122" s="90">
        <v>4.04</v>
      </c>
      <c r="ID122" s="90" t="s">
        <v>5898</v>
      </c>
      <c r="IE122" s="90">
        <v>4.75</v>
      </c>
      <c r="IF122" s="90" t="s">
        <v>5898</v>
      </c>
      <c r="IG122" s="90">
        <v>5.25</v>
      </c>
      <c r="IH122" s="90" t="s">
        <v>5898</v>
      </c>
      <c r="II122" s="90">
        <v>5.4</v>
      </c>
      <c r="IJ122" s="90" t="s">
        <v>5898</v>
      </c>
      <c r="IK122" s="90">
        <v>8.23</v>
      </c>
      <c r="IL122" s="90" t="s">
        <v>5898</v>
      </c>
      <c r="IM122" s="90">
        <v>5.97</v>
      </c>
      <c r="IN122" s="90" t="s">
        <v>5898</v>
      </c>
      <c r="IO122" s="90">
        <v>3.86</v>
      </c>
      <c r="IP122" s="90" t="s">
        <v>5898</v>
      </c>
      <c r="IQ122" s="90">
        <v>5.13</v>
      </c>
      <c r="IR122" s="90" t="s">
        <v>5898</v>
      </c>
      <c r="IS122" s="90">
        <v>10.15</v>
      </c>
      <c r="IT122" s="90" t="s">
        <v>5898</v>
      </c>
      <c r="IU122" s="90">
        <v>9.1999999999999993</v>
      </c>
      <c r="IV122" s="90" t="s">
        <v>5898</v>
      </c>
      <c r="IW122" s="90" t="s">
        <v>5898</v>
      </c>
      <c r="IX122" s="90" t="s">
        <v>5898</v>
      </c>
      <c r="IY122" s="90" t="s">
        <v>5898</v>
      </c>
      <c r="IZ122" s="103" t="s">
        <v>5898</v>
      </c>
      <c r="JA122" s="50">
        <v>0.21199999999999999</v>
      </c>
      <c r="JB122" s="40" t="s">
        <v>5898</v>
      </c>
      <c r="JC122" s="40" t="s">
        <v>5898</v>
      </c>
      <c r="JD122" s="40" t="s">
        <v>5898</v>
      </c>
      <c r="JE122" s="40" t="s">
        <v>5898</v>
      </c>
      <c r="JF122" s="40" t="s">
        <v>5898</v>
      </c>
      <c r="JG122" s="40" t="s">
        <v>5898</v>
      </c>
      <c r="JH122" s="40" t="s">
        <v>5898</v>
      </c>
      <c r="JI122" s="40">
        <v>0.252</v>
      </c>
      <c r="JJ122" s="40" t="s">
        <v>5898</v>
      </c>
      <c r="JK122" s="40" t="s">
        <v>5898</v>
      </c>
      <c r="JL122" s="40" t="s">
        <v>5898</v>
      </c>
      <c r="JM122" s="40">
        <v>0.15</v>
      </c>
      <c r="JN122" s="40" t="s">
        <v>5898</v>
      </c>
      <c r="JO122" s="40" t="s">
        <v>5898</v>
      </c>
      <c r="JP122" s="40" t="s">
        <v>5898</v>
      </c>
      <c r="JQ122" s="40">
        <v>0.14499999999999999</v>
      </c>
      <c r="JR122" s="40" t="s">
        <v>5898</v>
      </c>
      <c r="JS122" s="40">
        <v>5.5E-2</v>
      </c>
      <c r="JT122" s="40" t="s">
        <v>5898</v>
      </c>
      <c r="JU122" s="40">
        <v>0</v>
      </c>
      <c r="JV122" s="40" t="s">
        <v>5898</v>
      </c>
      <c r="JW122" s="40" t="s">
        <v>5898</v>
      </c>
      <c r="JX122" s="40" t="s">
        <v>5898</v>
      </c>
      <c r="JY122" s="40">
        <v>8.7999999999999995E-2</v>
      </c>
      <c r="JZ122" s="40" t="s">
        <v>5898</v>
      </c>
      <c r="KA122" s="40" t="s">
        <v>5898</v>
      </c>
      <c r="KB122" s="40" t="s">
        <v>5898</v>
      </c>
      <c r="KC122" s="40">
        <v>8.5300000000000001E-2</v>
      </c>
      <c r="KD122" s="40" t="s">
        <v>5898</v>
      </c>
      <c r="KE122" s="40" t="s">
        <v>5898</v>
      </c>
      <c r="KF122" s="40" t="s">
        <v>5898</v>
      </c>
      <c r="KG122" s="40">
        <v>5.3499999999999999E-2</v>
      </c>
      <c r="KH122" s="40" t="s">
        <v>5898</v>
      </c>
      <c r="KI122" s="40" t="s">
        <v>5898</v>
      </c>
      <c r="KJ122" s="40" t="s">
        <v>5898</v>
      </c>
      <c r="KK122" s="40" t="s">
        <v>5898</v>
      </c>
      <c r="KL122" s="40" t="s">
        <v>5898</v>
      </c>
      <c r="KM122" s="40" t="s">
        <v>5898</v>
      </c>
      <c r="KN122" s="40" t="s">
        <v>5898</v>
      </c>
    </row>
    <row r="123" spans="1:300" x14ac:dyDescent="0.15">
      <c r="A123" s="53">
        <f>'2015年报分红率'!T125</f>
        <v>120</v>
      </c>
      <c r="B123" s="40" t="str">
        <f>'2015年报分红率'!U125</f>
        <v>603188.SH</v>
      </c>
      <c r="C123" s="40" t="str">
        <f>'2015年报分红率'!V125</f>
        <v>亚邦股份</v>
      </c>
      <c r="D123" s="40" t="str">
        <f>[1]!EM_S_IPO_LISTEDDATE(B123)</f>
        <v>2014-09-09</v>
      </c>
      <c r="E123" s="166">
        <v>4</v>
      </c>
      <c r="F123" s="56" t="s">
        <v>5898</v>
      </c>
      <c r="G123" s="56">
        <v>20.51</v>
      </c>
      <c r="H123" s="157" t="s">
        <v>5898</v>
      </c>
      <c r="I123" s="158">
        <v>2.5597269624573378E-2</v>
      </c>
      <c r="J123" s="159">
        <v>8.4697154439143437E-3</v>
      </c>
      <c r="K123" s="154">
        <v>0.75</v>
      </c>
      <c r="L123" s="155" t="s">
        <v>5898</v>
      </c>
      <c r="M123" s="155" t="s">
        <v>5898</v>
      </c>
      <c r="N123" s="155" t="s">
        <v>5898</v>
      </c>
      <c r="O123" s="155">
        <v>0.5</v>
      </c>
      <c r="P123" s="155" t="s">
        <v>5898</v>
      </c>
      <c r="Q123" s="155" t="s">
        <v>5898</v>
      </c>
      <c r="R123" s="155" t="s">
        <v>5898</v>
      </c>
      <c r="S123" s="155">
        <v>0.22</v>
      </c>
      <c r="T123" s="155" t="s">
        <v>5898</v>
      </c>
      <c r="U123" s="155" t="s">
        <v>5898</v>
      </c>
      <c r="V123" s="155" t="s">
        <v>5898</v>
      </c>
      <c r="W123" s="155">
        <v>0.4</v>
      </c>
      <c r="X123" s="155" t="s">
        <v>5898</v>
      </c>
      <c r="Y123" s="155" t="s">
        <v>5898</v>
      </c>
      <c r="Z123" s="155" t="s">
        <v>5898</v>
      </c>
      <c r="AA123" s="155">
        <v>0.23</v>
      </c>
      <c r="AB123" s="155" t="s">
        <v>5898</v>
      </c>
      <c r="AC123" s="155" t="s">
        <v>5898</v>
      </c>
      <c r="AD123" s="155" t="s">
        <v>5898</v>
      </c>
      <c r="AE123" s="155" t="s">
        <v>5898</v>
      </c>
      <c r="AF123" s="155" t="s">
        <v>5898</v>
      </c>
      <c r="AG123" s="155" t="s">
        <v>5898</v>
      </c>
      <c r="AH123" s="155" t="s">
        <v>5898</v>
      </c>
      <c r="AI123" s="155" t="s">
        <v>5898</v>
      </c>
      <c r="AJ123" s="155" t="s">
        <v>5898</v>
      </c>
      <c r="AK123" s="155" t="s">
        <v>5898</v>
      </c>
      <c r="AL123" s="155" t="s">
        <v>5898</v>
      </c>
      <c r="AM123" s="155" t="s">
        <v>5898</v>
      </c>
      <c r="AN123" s="155" t="s">
        <v>5898</v>
      </c>
      <c r="AO123" s="155" t="s">
        <v>5898</v>
      </c>
      <c r="AP123" s="155" t="s">
        <v>5898</v>
      </c>
      <c r="AQ123" s="155" t="s">
        <v>5898</v>
      </c>
      <c r="AR123" s="155" t="s">
        <v>5898</v>
      </c>
      <c r="AS123" s="155" t="s">
        <v>5898</v>
      </c>
      <c r="AT123" s="155" t="s">
        <v>5898</v>
      </c>
      <c r="AU123" s="155" t="s">
        <v>5898</v>
      </c>
      <c r="AV123" s="155" t="s">
        <v>5898</v>
      </c>
      <c r="AW123" s="155" t="s">
        <v>5898</v>
      </c>
      <c r="AX123" s="140" t="s">
        <v>5898</v>
      </c>
      <c r="AY123" s="154">
        <v>1</v>
      </c>
      <c r="AZ123" s="155">
        <v>1</v>
      </c>
      <c r="BA123" s="155">
        <v>1</v>
      </c>
      <c r="BB123" s="155">
        <v>1</v>
      </c>
      <c r="BC123" s="155">
        <v>1</v>
      </c>
      <c r="BD123" s="155">
        <v>1</v>
      </c>
      <c r="BE123" s="155">
        <v>1</v>
      </c>
      <c r="BF123" s="155">
        <v>1</v>
      </c>
      <c r="BG123" s="155">
        <v>1</v>
      </c>
      <c r="BH123" s="155">
        <v>1</v>
      </c>
      <c r="BI123" s="155">
        <v>1</v>
      </c>
      <c r="BJ123" s="155">
        <v>1</v>
      </c>
      <c r="BK123" s="155">
        <v>1</v>
      </c>
      <c r="BL123" s="155">
        <v>1</v>
      </c>
      <c r="BM123" s="155">
        <v>1</v>
      </c>
      <c r="BN123" s="155">
        <v>1</v>
      </c>
      <c r="BO123" s="155">
        <v>1</v>
      </c>
      <c r="BP123" s="155">
        <v>1</v>
      </c>
      <c r="BQ123" s="155">
        <v>1</v>
      </c>
      <c r="BR123" s="155">
        <v>1</v>
      </c>
      <c r="BS123" s="155">
        <v>1</v>
      </c>
      <c r="BT123" s="155">
        <v>1</v>
      </c>
      <c r="BU123" s="155">
        <v>1</v>
      </c>
      <c r="BV123" s="155">
        <v>1</v>
      </c>
      <c r="BW123" s="155">
        <v>1</v>
      </c>
      <c r="BX123" s="155">
        <v>1</v>
      </c>
      <c r="BY123" s="155">
        <v>1</v>
      </c>
      <c r="BZ123" s="155">
        <v>1</v>
      </c>
      <c r="CA123" s="155">
        <v>1</v>
      </c>
      <c r="CB123" s="155">
        <v>1</v>
      </c>
      <c r="CC123" s="155">
        <v>1</v>
      </c>
      <c r="CD123" s="155">
        <v>1</v>
      </c>
      <c r="CE123" s="155">
        <v>1</v>
      </c>
      <c r="CF123" s="155">
        <v>1</v>
      </c>
      <c r="CG123" s="155">
        <v>1</v>
      </c>
      <c r="CH123" s="155">
        <v>1</v>
      </c>
      <c r="CI123" s="155">
        <v>1</v>
      </c>
      <c r="CJ123" s="155">
        <v>1</v>
      </c>
      <c r="CK123" s="155">
        <v>1</v>
      </c>
      <c r="CL123" s="156">
        <v>1</v>
      </c>
      <c r="CM123" s="145" t="s">
        <v>5898</v>
      </c>
      <c r="CN123" s="146" t="s">
        <v>5898</v>
      </c>
      <c r="CO123" s="146" t="s">
        <v>5898</v>
      </c>
      <c r="CP123" s="146" t="s">
        <v>5898</v>
      </c>
      <c r="CQ123" s="146" t="s">
        <v>5898</v>
      </c>
      <c r="CR123" s="146" t="s">
        <v>5898</v>
      </c>
      <c r="CS123" s="146" t="s">
        <v>5898</v>
      </c>
      <c r="CT123" s="146" t="s">
        <v>5898</v>
      </c>
      <c r="CU123" s="146" t="s">
        <v>5898</v>
      </c>
      <c r="CV123" s="146" t="s">
        <v>5898</v>
      </c>
      <c r="CW123" s="146" t="s">
        <v>5898</v>
      </c>
      <c r="CX123" s="146" t="s">
        <v>5898</v>
      </c>
      <c r="CY123" s="146" t="s">
        <v>5898</v>
      </c>
      <c r="CZ123" s="146" t="s">
        <v>5898</v>
      </c>
      <c r="DA123" s="146" t="s">
        <v>5898</v>
      </c>
      <c r="DB123" s="146" t="s">
        <v>5898</v>
      </c>
      <c r="DC123" s="146" t="s">
        <v>5898</v>
      </c>
      <c r="DD123" s="146" t="s">
        <v>5898</v>
      </c>
      <c r="DE123" s="146" t="s">
        <v>5898</v>
      </c>
      <c r="DF123" s="146" t="s">
        <v>5898</v>
      </c>
      <c r="DG123" s="146" t="s">
        <v>5898</v>
      </c>
      <c r="DH123" s="146" t="s">
        <v>5898</v>
      </c>
      <c r="DI123" s="146" t="s">
        <v>5898</v>
      </c>
      <c r="DJ123" s="146" t="s">
        <v>5898</v>
      </c>
      <c r="DK123" s="146" t="s">
        <v>5898</v>
      </c>
      <c r="DL123" s="146" t="s">
        <v>5898</v>
      </c>
      <c r="DM123" s="146" t="s">
        <v>5898</v>
      </c>
      <c r="DN123" s="146" t="s">
        <v>5898</v>
      </c>
      <c r="DO123" s="146" t="s">
        <v>5898</v>
      </c>
      <c r="DP123" s="146" t="s">
        <v>5898</v>
      </c>
      <c r="DQ123" s="146" t="s">
        <v>5898</v>
      </c>
      <c r="DR123" s="146" t="s">
        <v>5898</v>
      </c>
      <c r="DS123" s="146" t="s">
        <v>5898</v>
      </c>
      <c r="DT123" s="146" t="s">
        <v>5898</v>
      </c>
      <c r="DU123" s="146" t="s">
        <v>5898</v>
      </c>
      <c r="DV123" s="146" t="s">
        <v>5898</v>
      </c>
      <c r="DW123" s="146" t="s">
        <v>5898</v>
      </c>
      <c r="DX123" s="146" t="s">
        <v>5898</v>
      </c>
      <c r="DY123" s="146" t="s">
        <v>5898</v>
      </c>
      <c r="DZ123" s="147" t="s">
        <v>5898</v>
      </c>
      <c r="EA123" s="131">
        <v>2.2308149910767402E-2</v>
      </c>
      <c r="EB123" s="135">
        <v>2.7995520716685332E-2</v>
      </c>
      <c r="EC123" s="135">
        <v>1.4804845222072678E-2</v>
      </c>
      <c r="ED123" s="135">
        <v>1.958863858961802E-2</v>
      </c>
      <c r="EE123" s="135">
        <v>0</v>
      </c>
      <c r="EF123" s="135">
        <v>0</v>
      </c>
      <c r="EG123" s="135">
        <v>0</v>
      </c>
      <c r="EH123" s="135">
        <v>0</v>
      </c>
      <c r="EI123" s="135">
        <v>0</v>
      </c>
      <c r="EJ123" s="135">
        <v>0</v>
      </c>
      <c r="EK123" s="123">
        <v>2.2308149910767402E-2</v>
      </c>
      <c r="EL123" s="124">
        <v>0</v>
      </c>
      <c r="EM123" s="124">
        <v>0</v>
      </c>
      <c r="EN123" s="124">
        <v>0</v>
      </c>
      <c r="EO123" s="124">
        <v>2.7995520716685332E-2</v>
      </c>
      <c r="EP123" s="124">
        <v>0</v>
      </c>
      <c r="EQ123" s="124">
        <v>0</v>
      </c>
      <c r="ER123" s="124">
        <v>0</v>
      </c>
      <c r="ES123" s="124">
        <v>1.4804845222072678E-2</v>
      </c>
      <c r="ET123" s="124">
        <v>0</v>
      </c>
      <c r="EU123" s="124">
        <v>0</v>
      </c>
      <c r="EV123" s="124">
        <v>0</v>
      </c>
      <c r="EW123" s="124">
        <v>1.958863858961802E-2</v>
      </c>
      <c r="EX123" s="124">
        <v>0</v>
      </c>
      <c r="EY123" s="124">
        <v>0</v>
      </c>
      <c r="EZ123" s="124">
        <v>0</v>
      </c>
      <c r="FA123" s="124">
        <v>0</v>
      </c>
      <c r="FB123" s="124">
        <v>0</v>
      </c>
      <c r="FC123" s="124">
        <v>0</v>
      </c>
      <c r="FD123" s="124">
        <v>0</v>
      </c>
      <c r="FE123" s="124">
        <v>0</v>
      </c>
      <c r="FF123" s="124">
        <v>0</v>
      </c>
      <c r="FG123" s="124">
        <v>0</v>
      </c>
      <c r="FH123" s="124">
        <v>0</v>
      </c>
      <c r="FI123" s="124">
        <v>0</v>
      </c>
      <c r="FJ123" s="124">
        <v>0</v>
      </c>
      <c r="FK123" s="124">
        <v>0</v>
      </c>
      <c r="FL123" s="124">
        <v>0</v>
      </c>
      <c r="FM123" s="124">
        <v>0</v>
      </c>
      <c r="FN123" s="124">
        <v>0</v>
      </c>
      <c r="FO123" s="124">
        <v>0</v>
      </c>
      <c r="FP123" s="124">
        <v>0</v>
      </c>
      <c r="FQ123" s="124">
        <v>0</v>
      </c>
      <c r="FR123" s="124">
        <v>0</v>
      </c>
      <c r="FS123" s="124">
        <v>0</v>
      </c>
      <c r="FT123" s="124">
        <v>0</v>
      </c>
      <c r="FU123" s="124">
        <v>0</v>
      </c>
      <c r="FV123" s="124">
        <v>0</v>
      </c>
      <c r="FW123" s="124">
        <v>0</v>
      </c>
      <c r="FX123" s="125">
        <v>0</v>
      </c>
      <c r="FY123" s="50" t="s">
        <v>5916</v>
      </c>
      <c r="FZ123" s="88" t="s">
        <v>5898</v>
      </c>
      <c r="GA123" s="88" t="s">
        <v>6436</v>
      </c>
      <c r="GB123" s="88" t="s">
        <v>5898</v>
      </c>
      <c r="GC123" s="88" t="s">
        <v>6157</v>
      </c>
      <c r="GD123" s="88" t="s">
        <v>5898</v>
      </c>
      <c r="GE123" s="88" t="s">
        <v>6505</v>
      </c>
      <c r="GF123" s="88" t="s">
        <v>5898</v>
      </c>
      <c r="GG123" s="88" t="s">
        <v>6097</v>
      </c>
      <c r="GH123" s="88" t="s">
        <v>5898</v>
      </c>
      <c r="GI123" s="88" t="s">
        <v>6390</v>
      </c>
      <c r="GJ123" s="88" t="s">
        <v>5898</v>
      </c>
      <c r="GK123" s="88" t="s">
        <v>6234</v>
      </c>
      <c r="GL123" s="88" t="s">
        <v>5898</v>
      </c>
      <c r="GM123" s="88" t="s">
        <v>6429</v>
      </c>
      <c r="GN123" s="88" t="s">
        <v>5898</v>
      </c>
      <c r="GO123" s="88" t="s">
        <v>6371</v>
      </c>
      <c r="GP123" s="88" t="s">
        <v>5898</v>
      </c>
      <c r="GQ123" s="88" t="s">
        <v>5898</v>
      </c>
      <c r="GR123" s="88" t="s">
        <v>5898</v>
      </c>
      <c r="GS123" s="88" t="s">
        <v>5898</v>
      </c>
      <c r="GT123" s="88" t="s">
        <v>5898</v>
      </c>
      <c r="GU123" s="88" t="s">
        <v>5898</v>
      </c>
      <c r="GV123" s="88" t="s">
        <v>5898</v>
      </c>
      <c r="GW123" s="88" t="s">
        <v>5898</v>
      </c>
      <c r="GX123" s="88" t="s">
        <v>5898</v>
      </c>
      <c r="GY123" s="88" t="s">
        <v>5898</v>
      </c>
      <c r="GZ123" s="88" t="s">
        <v>5898</v>
      </c>
      <c r="HA123" s="88" t="s">
        <v>5898</v>
      </c>
      <c r="HB123" s="88" t="s">
        <v>5898</v>
      </c>
      <c r="HC123" s="88" t="s">
        <v>5898</v>
      </c>
      <c r="HD123" s="88" t="s">
        <v>5898</v>
      </c>
      <c r="HE123" s="88" t="s">
        <v>5898</v>
      </c>
      <c r="HF123" s="88" t="s">
        <v>5898</v>
      </c>
      <c r="HG123" s="88" t="s">
        <v>5898</v>
      </c>
      <c r="HH123" s="88" t="s">
        <v>5898</v>
      </c>
      <c r="HI123" s="88" t="s">
        <v>5898</v>
      </c>
      <c r="HJ123" s="88" t="s">
        <v>5898</v>
      </c>
      <c r="HK123" s="88" t="s">
        <v>5898</v>
      </c>
      <c r="HL123" s="88" t="s">
        <v>5898</v>
      </c>
      <c r="HM123" s="89">
        <v>33.619999999999997</v>
      </c>
      <c r="HN123" s="90" t="s">
        <v>5898</v>
      </c>
      <c r="HO123" s="90">
        <v>31.22</v>
      </c>
      <c r="HP123" s="90" t="s">
        <v>5898</v>
      </c>
      <c r="HQ123" s="90">
        <v>17.86</v>
      </c>
      <c r="HR123" s="90" t="s">
        <v>5898</v>
      </c>
      <c r="HS123" s="90">
        <v>13.75</v>
      </c>
      <c r="HT123" s="90" t="s">
        <v>5898</v>
      </c>
      <c r="HU123" s="90">
        <v>14.86</v>
      </c>
      <c r="HV123" s="90" t="s">
        <v>5898</v>
      </c>
      <c r="HW123" s="90">
        <v>14.07</v>
      </c>
      <c r="HX123" s="90" t="s">
        <v>5898</v>
      </c>
      <c r="HY123" s="90">
        <v>20.420000000000002</v>
      </c>
      <c r="HZ123" s="90" t="s">
        <v>5898</v>
      </c>
      <c r="IA123" s="90">
        <v>26.91</v>
      </c>
      <c r="IB123" s="90" t="s">
        <v>5898</v>
      </c>
      <c r="IC123" s="90" t="s">
        <v>5898</v>
      </c>
      <c r="ID123" s="90" t="s">
        <v>5898</v>
      </c>
      <c r="IE123" s="90" t="s">
        <v>5898</v>
      </c>
      <c r="IF123" s="90" t="s">
        <v>5898</v>
      </c>
      <c r="IG123" s="90" t="s">
        <v>5898</v>
      </c>
      <c r="IH123" s="90" t="s">
        <v>5898</v>
      </c>
      <c r="II123" s="90" t="s">
        <v>5898</v>
      </c>
      <c r="IJ123" s="90" t="s">
        <v>5898</v>
      </c>
      <c r="IK123" s="90" t="s">
        <v>5898</v>
      </c>
      <c r="IL123" s="90" t="s">
        <v>5898</v>
      </c>
      <c r="IM123" s="90" t="s">
        <v>5898</v>
      </c>
      <c r="IN123" s="90" t="s">
        <v>5898</v>
      </c>
      <c r="IO123" s="90" t="s">
        <v>5898</v>
      </c>
      <c r="IP123" s="90" t="s">
        <v>5898</v>
      </c>
      <c r="IQ123" s="90" t="s">
        <v>5898</v>
      </c>
      <c r="IR123" s="90" t="s">
        <v>5898</v>
      </c>
      <c r="IS123" s="90" t="s">
        <v>5898</v>
      </c>
      <c r="IT123" s="90" t="s">
        <v>5898</v>
      </c>
      <c r="IU123" s="90" t="s">
        <v>5898</v>
      </c>
      <c r="IV123" s="90" t="s">
        <v>5898</v>
      </c>
      <c r="IW123" s="90" t="s">
        <v>5898</v>
      </c>
      <c r="IX123" s="90" t="s">
        <v>5898</v>
      </c>
      <c r="IY123" s="90" t="s">
        <v>5898</v>
      </c>
      <c r="IZ123" s="103" t="s">
        <v>5898</v>
      </c>
      <c r="JA123" s="50">
        <v>0.75</v>
      </c>
      <c r="JB123" s="40" t="s">
        <v>5898</v>
      </c>
      <c r="JC123" s="40" t="s">
        <v>5898</v>
      </c>
      <c r="JD123" s="40" t="s">
        <v>5898</v>
      </c>
      <c r="JE123" s="40">
        <v>0.5</v>
      </c>
      <c r="JF123" s="40" t="s">
        <v>5898</v>
      </c>
      <c r="JG123" s="40" t="s">
        <v>5898</v>
      </c>
      <c r="JH123" s="40" t="s">
        <v>5898</v>
      </c>
      <c r="JI123" s="40">
        <v>0.22</v>
      </c>
      <c r="JJ123" s="40" t="s">
        <v>5898</v>
      </c>
      <c r="JK123" s="40" t="s">
        <v>5898</v>
      </c>
      <c r="JL123" s="40" t="s">
        <v>5898</v>
      </c>
      <c r="JM123" s="40">
        <v>0.4</v>
      </c>
      <c r="JN123" s="40" t="s">
        <v>5898</v>
      </c>
      <c r="JO123" s="40" t="s">
        <v>5898</v>
      </c>
      <c r="JP123" s="40" t="s">
        <v>5898</v>
      </c>
      <c r="JQ123" s="40">
        <v>0.23</v>
      </c>
      <c r="JR123" s="40" t="s">
        <v>5898</v>
      </c>
      <c r="JS123" s="40" t="s">
        <v>5898</v>
      </c>
      <c r="JT123" s="40" t="s">
        <v>5898</v>
      </c>
      <c r="JU123" s="40" t="s">
        <v>5898</v>
      </c>
      <c r="JV123" s="40" t="s">
        <v>5898</v>
      </c>
      <c r="JW123" s="40" t="s">
        <v>5898</v>
      </c>
      <c r="JX123" s="40" t="s">
        <v>5898</v>
      </c>
      <c r="JY123" s="40" t="s">
        <v>5898</v>
      </c>
      <c r="JZ123" s="40" t="s">
        <v>5898</v>
      </c>
      <c r="KA123" s="40" t="s">
        <v>5898</v>
      </c>
      <c r="KB123" s="40" t="s">
        <v>5898</v>
      </c>
      <c r="KC123" s="40" t="s">
        <v>5898</v>
      </c>
      <c r="KD123" s="40" t="s">
        <v>5898</v>
      </c>
      <c r="KE123" s="40" t="s">
        <v>5898</v>
      </c>
      <c r="KF123" s="40" t="s">
        <v>5898</v>
      </c>
      <c r="KG123" s="40" t="s">
        <v>5898</v>
      </c>
      <c r="KH123" s="40" t="s">
        <v>5898</v>
      </c>
      <c r="KI123" s="40" t="s">
        <v>5898</v>
      </c>
      <c r="KJ123" s="40" t="s">
        <v>5898</v>
      </c>
      <c r="KK123" s="40" t="s">
        <v>5898</v>
      </c>
      <c r="KL123" s="40" t="s">
        <v>5898</v>
      </c>
      <c r="KM123" s="40" t="s">
        <v>5898</v>
      </c>
      <c r="KN123" s="40" t="s">
        <v>5898</v>
      </c>
    </row>
    <row r="124" spans="1:300" x14ac:dyDescent="0.15">
      <c r="A124" s="53">
        <f>'2015年报分红率'!T126</f>
        <v>121</v>
      </c>
      <c r="B124" s="40" t="str">
        <f>'2015年报分红率'!U126</f>
        <v/>
      </c>
      <c r="C124" s="40" t="str">
        <f>'2015年报分红率'!V126</f>
        <v/>
      </c>
      <c r="D124" s="40">
        <f>[1]!EM_S_IPO_LISTEDDATE(B124)</f>
        <v>0</v>
      </c>
      <c r="E124" s="166">
        <v>2</v>
      </c>
      <c r="F124" s="56" t="s">
        <v>5898</v>
      </c>
      <c r="G124" s="56">
        <v>19.649999999999999</v>
      </c>
      <c r="H124" s="157" t="s">
        <v>5898</v>
      </c>
      <c r="I124" s="158">
        <v>2.5445292620865142E-2</v>
      </c>
      <c r="J124" s="159">
        <v>4.613390537462389E-3</v>
      </c>
      <c r="K124" s="154">
        <v>1</v>
      </c>
      <c r="L124" s="155" t="s">
        <v>5898</v>
      </c>
      <c r="M124" s="155" t="s">
        <v>5898</v>
      </c>
      <c r="N124" s="155" t="s">
        <v>5898</v>
      </c>
      <c r="O124" s="155">
        <v>1</v>
      </c>
      <c r="P124" s="155" t="s">
        <v>5898</v>
      </c>
      <c r="Q124" s="155" t="s">
        <v>5898</v>
      </c>
      <c r="R124" s="155" t="s">
        <v>5898</v>
      </c>
      <c r="S124" s="155" t="s">
        <v>5898</v>
      </c>
      <c r="T124" s="155" t="s">
        <v>5898</v>
      </c>
      <c r="U124" s="155" t="s">
        <v>5898</v>
      </c>
      <c r="V124" s="155" t="s">
        <v>5898</v>
      </c>
      <c r="W124" s="155" t="s">
        <v>5898</v>
      </c>
      <c r="X124" s="155" t="s">
        <v>5898</v>
      </c>
      <c r="Y124" s="155" t="s">
        <v>5898</v>
      </c>
      <c r="Z124" s="155" t="s">
        <v>5898</v>
      </c>
      <c r="AA124" s="155" t="s">
        <v>5898</v>
      </c>
      <c r="AB124" s="155" t="s">
        <v>5898</v>
      </c>
      <c r="AC124" s="155" t="s">
        <v>5898</v>
      </c>
      <c r="AD124" s="155" t="s">
        <v>5898</v>
      </c>
      <c r="AE124" s="155" t="s">
        <v>5898</v>
      </c>
      <c r="AF124" s="155" t="s">
        <v>5898</v>
      </c>
      <c r="AG124" s="155" t="s">
        <v>5898</v>
      </c>
      <c r="AH124" s="155" t="s">
        <v>5898</v>
      </c>
      <c r="AI124" s="155" t="s">
        <v>5898</v>
      </c>
      <c r="AJ124" s="155" t="s">
        <v>5898</v>
      </c>
      <c r="AK124" s="155" t="s">
        <v>5898</v>
      </c>
      <c r="AL124" s="155" t="s">
        <v>5898</v>
      </c>
      <c r="AM124" s="155" t="s">
        <v>5898</v>
      </c>
      <c r="AN124" s="155" t="s">
        <v>5898</v>
      </c>
      <c r="AO124" s="155" t="s">
        <v>5898</v>
      </c>
      <c r="AP124" s="155" t="s">
        <v>5898</v>
      </c>
      <c r="AQ124" s="155" t="s">
        <v>5898</v>
      </c>
      <c r="AR124" s="155" t="s">
        <v>5898</v>
      </c>
      <c r="AS124" s="155" t="s">
        <v>5898</v>
      </c>
      <c r="AT124" s="155" t="s">
        <v>5898</v>
      </c>
      <c r="AU124" s="155" t="s">
        <v>5898</v>
      </c>
      <c r="AV124" s="155" t="s">
        <v>5898</v>
      </c>
      <c r="AW124" s="155" t="s">
        <v>5898</v>
      </c>
      <c r="AX124" s="140" t="s">
        <v>5898</v>
      </c>
      <c r="AY124" s="154">
        <v>2</v>
      </c>
      <c r="AZ124" s="155">
        <v>2</v>
      </c>
      <c r="BA124" s="155">
        <v>2</v>
      </c>
      <c r="BB124" s="155">
        <v>2</v>
      </c>
      <c r="BC124" s="155">
        <v>1</v>
      </c>
      <c r="BD124" s="155">
        <v>1</v>
      </c>
      <c r="BE124" s="155">
        <v>1</v>
      </c>
      <c r="BF124" s="155">
        <v>1</v>
      </c>
      <c r="BG124" s="155">
        <v>1</v>
      </c>
      <c r="BH124" s="155">
        <v>1</v>
      </c>
      <c r="BI124" s="155">
        <v>1</v>
      </c>
      <c r="BJ124" s="155">
        <v>1</v>
      </c>
      <c r="BK124" s="155">
        <v>1</v>
      </c>
      <c r="BL124" s="155">
        <v>1</v>
      </c>
      <c r="BM124" s="155">
        <v>1</v>
      </c>
      <c r="BN124" s="155">
        <v>1</v>
      </c>
      <c r="BO124" s="155">
        <v>1</v>
      </c>
      <c r="BP124" s="155">
        <v>1</v>
      </c>
      <c r="BQ124" s="155">
        <v>1</v>
      </c>
      <c r="BR124" s="155">
        <v>1</v>
      </c>
      <c r="BS124" s="155">
        <v>1</v>
      </c>
      <c r="BT124" s="155">
        <v>1</v>
      </c>
      <c r="BU124" s="155">
        <v>1</v>
      </c>
      <c r="BV124" s="155">
        <v>1</v>
      </c>
      <c r="BW124" s="155">
        <v>1</v>
      </c>
      <c r="BX124" s="155">
        <v>1</v>
      </c>
      <c r="BY124" s="155">
        <v>1</v>
      </c>
      <c r="BZ124" s="155">
        <v>1</v>
      </c>
      <c r="CA124" s="155">
        <v>1</v>
      </c>
      <c r="CB124" s="155">
        <v>1</v>
      </c>
      <c r="CC124" s="155">
        <v>1</v>
      </c>
      <c r="CD124" s="155">
        <v>1</v>
      </c>
      <c r="CE124" s="155">
        <v>1</v>
      </c>
      <c r="CF124" s="155">
        <v>1</v>
      </c>
      <c r="CG124" s="155">
        <v>1</v>
      </c>
      <c r="CH124" s="155">
        <v>1</v>
      </c>
      <c r="CI124" s="155">
        <v>1</v>
      </c>
      <c r="CJ124" s="155">
        <v>1</v>
      </c>
      <c r="CK124" s="155">
        <v>1</v>
      </c>
      <c r="CL124" s="156">
        <v>1</v>
      </c>
      <c r="CM124" s="145" t="s">
        <v>5898</v>
      </c>
      <c r="CN124" s="146" t="s">
        <v>5898</v>
      </c>
      <c r="CO124" s="146" t="s">
        <v>5898</v>
      </c>
      <c r="CP124" s="146" t="s">
        <v>5898</v>
      </c>
      <c r="CQ124" s="146">
        <v>1</v>
      </c>
      <c r="CR124" s="146" t="s">
        <v>5898</v>
      </c>
      <c r="CS124" s="146" t="s">
        <v>5898</v>
      </c>
      <c r="CT124" s="146" t="s">
        <v>5898</v>
      </c>
      <c r="CU124" s="146" t="s">
        <v>5898</v>
      </c>
      <c r="CV124" s="146" t="s">
        <v>5898</v>
      </c>
      <c r="CW124" s="146" t="s">
        <v>5898</v>
      </c>
      <c r="CX124" s="146" t="s">
        <v>5898</v>
      </c>
      <c r="CY124" s="146" t="s">
        <v>5898</v>
      </c>
      <c r="CZ124" s="146" t="s">
        <v>5898</v>
      </c>
      <c r="DA124" s="146" t="s">
        <v>5898</v>
      </c>
      <c r="DB124" s="146" t="s">
        <v>5898</v>
      </c>
      <c r="DC124" s="146" t="s">
        <v>5898</v>
      </c>
      <c r="DD124" s="146" t="s">
        <v>5898</v>
      </c>
      <c r="DE124" s="146" t="s">
        <v>5898</v>
      </c>
      <c r="DF124" s="146" t="s">
        <v>5898</v>
      </c>
      <c r="DG124" s="146" t="s">
        <v>5898</v>
      </c>
      <c r="DH124" s="146" t="s">
        <v>5898</v>
      </c>
      <c r="DI124" s="146" t="s">
        <v>5898</v>
      </c>
      <c r="DJ124" s="146" t="s">
        <v>5898</v>
      </c>
      <c r="DK124" s="146" t="s">
        <v>5898</v>
      </c>
      <c r="DL124" s="146" t="s">
        <v>5898</v>
      </c>
      <c r="DM124" s="146" t="s">
        <v>5898</v>
      </c>
      <c r="DN124" s="146" t="s">
        <v>5898</v>
      </c>
      <c r="DO124" s="146" t="s">
        <v>5898</v>
      </c>
      <c r="DP124" s="146" t="s">
        <v>5898</v>
      </c>
      <c r="DQ124" s="146" t="s">
        <v>5898</v>
      </c>
      <c r="DR124" s="146" t="s">
        <v>5898</v>
      </c>
      <c r="DS124" s="146" t="s">
        <v>5898</v>
      </c>
      <c r="DT124" s="146" t="s">
        <v>5898</v>
      </c>
      <c r="DU124" s="146" t="s">
        <v>5898</v>
      </c>
      <c r="DV124" s="146" t="s">
        <v>5898</v>
      </c>
      <c r="DW124" s="146" t="s">
        <v>5898</v>
      </c>
      <c r="DX124" s="146" t="s">
        <v>5898</v>
      </c>
      <c r="DY124" s="146" t="s">
        <v>5898</v>
      </c>
      <c r="DZ124" s="147" t="s">
        <v>5898</v>
      </c>
      <c r="EA124" s="131">
        <v>2.2341376228775692E-2</v>
      </c>
      <c r="EB124" s="135">
        <v>2.3792529145848201E-2</v>
      </c>
      <c r="EC124" s="135">
        <v>0</v>
      </c>
      <c r="ED124" s="135">
        <v>0</v>
      </c>
      <c r="EE124" s="135">
        <v>0</v>
      </c>
      <c r="EF124" s="135">
        <v>0</v>
      </c>
      <c r="EG124" s="135">
        <v>0</v>
      </c>
      <c r="EH124" s="135">
        <v>0</v>
      </c>
      <c r="EI124" s="135">
        <v>0</v>
      </c>
      <c r="EJ124" s="135">
        <v>0</v>
      </c>
      <c r="EK124" s="123">
        <v>2.2341376228775692E-2</v>
      </c>
      <c r="EL124" s="124">
        <v>0</v>
      </c>
      <c r="EM124" s="124">
        <v>0</v>
      </c>
      <c r="EN124" s="124">
        <v>0</v>
      </c>
      <c r="EO124" s="124">
        <v>2.3792529145848201E-2</v>
      </c>
      <c r="EP124" s="124">
        <v>0</v>
      </c>
      <c r="EQ124" s="124">
        <v>0</v>
      </c>
      <c r="ER124" s="124">
        <v>0</v>
      </c>
      <c r="ES124" s="124">
        <v>0</v>
      </c>
      <c r="ET124" s="124">
        <v>0</v>
      </c>
      <c r="EU124" s="124">
        <v>0</v>
      </c>
      <c r="EV124" s="124">
        <v>0</v>
      </c>
      <c r="EW124" s="124">
        <v>0</v>
      </c>
      <c r="EX124" s="124">
        <v>0</v>
      </c>
      <c r="EY124" s="124">
        <v>0</v>
      </c>
      <c r="EZ124" s="124">
        <v>0</v>
      </c>
      <c r="FA124" s="124">
        <v>0</v>
      </c>
      <c r="FB124" s="124">
        <v>0</v>
      </c>
      <c r="FC124" s="124">
        <v>0</v>
      </c>
      <c r="FD124" s="124">
        <v>0</v>
      </c>
      <c r="FE124" s="124">
        <v>0</v>
      </c>
      <c r="FF124" s="124">
        <v>0</v>
      </c>
      <c r="FG124" s="124">
        <v>0</v>
      </c>
      <c r="FH124" s="124">
        <v>0</v>
      </c>
      <c r="FI124" s="124">
        <v>0</v>
      </c>
      <c r="FJ124" s="124">
        <v>0</v>
      </c>
      <c r="FK124" s="124">
        <v>0</v>
      </c>
      <c r="FL124" s="124">
        <v>0</v>
      </c>
      <c r="FM124" s="124">
        <v>0</v>
      </c>
      <c r="FN124" s="124">
        <v>0</v>
      </c>
      <c r="FO124" s="124">
        <v>0</v>
      </c>
      <c r="FP124" s="124">
        <v>0</v>
      </c>
      <c r="FQ124" s="124">
        <v>0</v>
      </c>
      <c r="FR124" s="124">
        <v>0</v>
      </c>
      <c r="FS124" s="124">
        <v>0</v>
      </c>
      <c r="FT124" s="124">
        <v>0</v>
      </c>
      <c r="FU124" s="124">
        <v>0</v>
      </c>
      <c r="FV124" s="124">
        <v>0</v>
      </c>
      <c r="FW124" s="124">
        <v>0</v>
      </c>
      <c r="FX124" s="125">
        <v>0</v>
      </c>
      <c r="FY124" s="50" t="s">
        <v>5903</v>
      </c>
      <c r="FZ124" s="88" t="s">
        <v>5898</v>
      </c>
      <c r="GA124" s="88" t="s">
        <v>6546</v>
      </c>
      <c r="GB124" s="88" t="s">
        <v>5898</v>
      </c>
      <c r="GC124" s="88" t="s">
        <v>6018</v>
      </c>
      <c r="GD124" s="88" t="s">
        <v>5898</v>
      </c>
      <c r="GE124" s="88" t="s">
        <v>5898</v>
      </c>
      <c r="GF124" s="88" t="s">
        <v>5898</v>
      </c>
      <c r="GG124" s="88" t="s">
        <v>5898</v>
      </c>
      <c r="GH124" s="88" t="s">
        <v>5898</v>
      </c>
      <c r="GI124" s="88" t="s">
        <v>5898</v>
      </c>
      <c r="GJ124" s="88" t="s">
        <v>5898</v>
      </c>
      <c r="GK124" s="88" t="s">
        <v>5898</v>
      </c>
      <c r="GL124" s="88" t="s">
        <v>5898</v>
      </c>
      <c r="GM124" s="88" t="s">
        <v>5898</v>
      </c>
      <c r="GN124" s="88" t="s">
        <v>5898</v>
      </c>
      <c r="GO124" s="88" t="s">
        <v>5898</v>
      </c>
      <c r="GP124" s="88" t="s">
        <v>5898</v>
      </c>
      <c r="GQ124" s="88" t="s">
        <v>5898</v>
      </c>
      <c r="GR124" s="88" t="s">
        <v>5898</v>
      </c>
      <c r="GS124" s="88" t="s">
        <v>5898</v>
      </c>
      <c r="GT124" s="88" t="s">
        <v>5898</v>
      </c>
      <c r="GU124" s="88" t="s">
        <v>5898</v>
      </c>
      <c r="GV124" s="88" t="s">
        <v>5898</v>
      </c>
      <c r="GW124" s="88" t="s">
        <v>5898</v>
      </c>
      <c r="GX124" s="88" t="s">
        <v>5898</v>
      </c>
      <c r="GY124" s="88" t="s">
        <v>5898</v>
      </c>
      <c r="GZ124" s="88" t="s">
        <v>5898</v>
      </c>
      <c r="HA124" s="88" t="s">
        <v>5898</v>
      </c>
      <c r="HB124" s="88" t="s">
        <v>5898</v>
      </c>
      <c r="HC124" s="88" t="s">
        <v>5898</v>
      </c>
      <c r="HD124" s="88" t="s">
        <v>5898</v>
      </c>
      <c r="HE124" s="88" t="s">
        <v>5898</v>
      </c>
      <c r="HF124" s="88" t="s">
        <v>5898</v>
      </c>
      <c r="HG124" s="88" t="s">
        <v>5898</v>
      </c>
      <c r="HH124" s="88" t="s">
        <v>5898</v>
      </c>
      <c r="HI124" s="88" t="s">
        <v>5898</v>
      </c>
      <c r="HJ124" s="88" t="s">
        <v>5898</v>
      </c>
      <c r="HK124" s="88" t="s">
        <v>5898</v>
      </c>
      <c r="HL124" s="88" t="s">
        <v>5898</v>
      </c>
      <c r="HM124" s="89">
        <v>22.38</v>
      </c>
      <c r="HN124" s="90" t="s">
        <v>5898</v>
      </c>
      <c r="HO124" s="90">
        <v>28.66</v>
      </c>
      <c r="HP124" s="90" t="s">
        <v>5898</v>
      </c>
      <c r="HQ124" s="90">
        <v>42.03</v>
      </c>
      <c r="HR124" s="90" t="s">
        <v>5898</v>
      </c>
      <c r="HS124" s="90" t="s">
        <v>5898</v>
      </c>
      <c r="HT124" s="90" t="s">
        <v>5898</v>
      </c>
      <c r="HU124" s="90" t="s">
        <v>5898</v>
      </c>
      <c r="HV124" s="90" t="s">
        <v>5898</v>
      </c>
      <c r="HW124" s="90" t="s">
        <v>5898</v>
      </c>
      <c r="HX124" s="90" t="s">
        <v>5898</v>
      </c>
      <c r="HY124" s="90" t="s">
        <v>5898</v>
      </c>
      <c r="HZ124" s="90" t="s">
        <v>5898</v>
      </c>
      <c r="IA124" s="90" t="s">
        <v>5898</v>
      </c>
      <c r="IB124" s="90" t="s">
        <v>5898</v>
      </c>
      <c r="IC124" s="90" t="s">
        <v>5898</v>
      </c>
      <c r="ID124" s="90" t="s">
        <v>5898</v>
      </c>
      <c r="IE124" s="90" t="s">
        <v>5898</v>
      </c>
      <c r="IF124" s="90" t="s">
        <v>5898</v>
      </c>
      <c r="IG124" s="90" t="s">
        <v>5898</v>
      </c>
      <c r="IH124" s="90" t="s">
        <v>5898</v>
      </c>
      <c r="II124" s="90" t="s">
        <v>5898</v>
      </c>
      <c r="IJ124" s="90" t="s">
        <v>5898</v>
      </c>
      <c r="IK124" s="90" t="s">
        <v>5898</v>
      </c>
      <c r="IL124" s="90" t="s">
        <v>5898</v>
      </c>
      <c r="IM124" s="90" t="s">
        <v>5898</v>
      </c>
      <c r="IN124" s="90" t="s">
        <v>5898</v>
      </c>
      <c r="IO124" s="90" t="s">
        <v>5898</v>
      </c>
      <c r="IP124" s="90" t="s">
        <v>5898</v>
      </c>
      <c r="IQ124" s="90" t="s">
        <v>5898</v>
      </c>
      <c r="IR124" s="90" t="s">
        <v>5898</v>
      </c>
      <c r="IS124" s="90" t="s">
        <v>5898</v>
      </c>
      <c r="IT124" s="90" t="s">
        <v>5898</v>
      </c>
      <c r="IU124" s="90" t="s">
        <v>5898</v>
      </c>
      <c r="IV124" s="90" t="s">
        <v>5898</v>
      </c>
      <c r="IW124" s="90" t="s">
        <v>5898</v>
      </c>
      <c r="IX124" s="90" t="s">
        <v>5898</v>
      </c>
      <c r="IY124" s="90" t="s">
        <v>5898</v>
      </c>
      <c r="IZ124" s="103" t="s">
        <v>5898</v>
      </c>
      <c r="JA124" s="50">
        <v>0.5</v>
      </c>
      <c r="JB124" s="40" t="s">
        <v>5898</v>
      </c>
      <c r="JC124" s="40" t="s">
        <v>5898</v>
      </c>
      <c r="JD124" s="40" t="s">
        <v>5898</v>
      </c>
      <c r="JE124" s="40">
        <v>1</v>
      </c>
      <c r="JF124" s="40" t="s">
        <v>5898</v>
      </c>
      <c r="JG124" s="40" t="s">
        <v>5898</v>
      </c>
      <c r="JH124" s="40" t="s">
        <v>5898</v>
      </c>
      <c r="JI124" s="40" t="s">
        <v>5898</v>
      </c>
      <c r="JJ124" s="40" t="s">
        <v>5898</v>
      </c>
      <c r="JK124" s="40" t="s">
        <v>5898</v>
      </c>
      <c r="JL124" s="40" t="s">
        <v>5898</v>
      </c>
      <c r="JM124" s="40" t="s">
        <v>5898</v>
      </c>
      <c r="JN124" s="40" t="s">
        <v>5898</v>
      </c>
      <c r="JO124" s="40" t="s">
        <v>5898</v>
      </c>
      <c r="JP124" s="40" t="s">
        <v>5898</v>
      </c>
      <c r="JQ124" s="40" t="s">
        <v>5898</v>
      </c>
      <c r="JR124" s="40" t="s">
        <v>5898</v>
      </c>
      <c r="JS124" s="40" t="s">
        <v>5898</v>
      </c>
      <c r="JT124" s="40" t="s">
        <v>5898</v>
      </c>
      <c r="JU124" s="40" t="s">
        <v>5898</v>
      </c>
      <c r="JV124" s="40" t="s">
        <v>5898</v>
      </c>
      <c r="JW124" s="40" t="s">
        <v>5898</v>
      </c>
      <c r="JX124" s="40" t="s">
        <v>5898</v>
      </c>
      <c r="JY124" s="40" t="s">
        <v>5898</v>
      </c>
      <c r="JZ124" s="40" t="s">
        <v>5898</v>
      </c>
      <c r="KA124" s="40" t="s">
        <v>5898</v>
      </c>
      <c r="KB124" s="40" t="s">
        <v>5898</v>
      </c>
      <c r="KC124" s="40" t="s">
        <v>5898</v>
      </c>
      <c r="KD124" s="40" t="s">
        <v>5898</v>
      </c>
      <c r="KE124" s="40" t="s">
        <v>5898</v>
      </c>
      <c r="KF124" s="40" t="s">
        <v>5898</v>
      </c>
      <c r="KG124" s="40" t="s">
        <v>5898</v>
      </c>
      <c r="KH124" s="40" t="s">
        <v>5898</v>
      </c>
      <c r="KI124" s="40" t="s">
        <v>5898</v>
      </c>
      <c r="KJ124" s="40" t="s">
        <v>5898</v>
      </c>
      <c r="KK124" s="40" t="s">
        <v>5898</v>
      </c>
      <c r="KL124" s="40" t="s">
        <v>5898</v>
      </c>
      <c r="KM124" s="40" t="s">
        <v>5898</v>
      </c>
      <c r="KN124" s="40" t="s">
        <v>5898</v>
      </c>
    </row>
    <row r="125" spans="1:300" x14ac:dyDescent="0.15">
      <c r="H125" s="131"/>
      <c r="I125" s="63"/>
      <c r="J125" s="63"/>
      <c r="K125" s="143"/>
      <c r="L125" s="140"/>
      <c r="M125" s="140"/>
      <c r="N125" s="140"/>
      <c r="O125" s="140"/>
      <c r="P125" s="140"/>
      <c r="Q125" s="140"/>
      <c r="R125" s="140"/>
      <c r="S125" s="140"/>
      <c r="T125" s="140"/>
      <c r="U125" s="140"/>
      <c r="V125" s="140"/>
      <c r="W125" s="140"/>
      <c r="X125" s="140"/>
      <c r="Y125" s="140"/>
      <c r="Z125" s="140"/>
      <c r="AA125" s="140"/>
      <c r="AB125" s="140"/>
      <c r="AC125" s="140"/>
      <c r="AD125" s="140"/>
      <c r="AE125" s="140"/>
      <c r="AF125" s="140"/>
      <c r="AG125" s="140"/>
      <c r="AH125" s="140"/>
      <c r="AI125" s="140"/>
      <c r="AJ125" s="140"/>
      <c r="AK125" s="140"/>
      <c r="AL125" s="140"/>
      <c r="AM125" s="140"/>
      <c r="AN125" s="140"/>
      <c r="AO125" s="140"/>
      <c r="AP125" s="140"/>
      <c r="AQ125" s="140"/>
      <c r="AR125" s="140"/>
      <c r="AS125" s="140"/>
      <c r="AT125" s="140"/>
      <c r="AU125" s="140"/>
      <c r="AV125" s="140"/>
      <c r="AW125" s="140"/>
      <c r="AX125" s="140"/>
      <c r="AY125" s="143"/>
      <c r="AZ125" s="140"/>
      <c r="BA125" s="140"/>
      <c r="BB125" s="140"/>
      <c r="BC125" s="140"/>
      <c r="BD125" s="140"/>
      <c r="BE125" s="140"/>
      <c r="BF125" s="140"/>
      <c r="BG125" s="140"/>
      <c r="BH125" s="140"/>
      <c r="BI125" s="140"/>
      <c r="BJ125" s="140"/>
      <c r="BK125" s="140"/>
      <c r="BL125" s="140"/>
      <c r="BM125" s="140"/>
      <c r="BN125" s="140"/>
      <c r="BO125" s="140"/>
      <c r="BP125" s="140"/>
      <c r="BQ125" s="140"/>
      <c r="BR125" s="140"/>
      <c r="BS125" s="140"/>
      <c r="BT125" s="140"/>
      <c r="BU125" s="140"/>
      <c r="BV125" s="140"/>
      <c r="BW125" s="140"/>
      <c r="BX125" s="140"/>
      <c r="BY125" s="140"/>
      <c r="BZ125" s="140"/>
      <c r="CA125" s="140"/>
      <c r="CB125" s="140"/>
      <c r="CC125" s="140"/>
      <c r="CD125" s="140"/>
      <c r="CE125" s="140"/>
      <c r="CF125" s="140"/>
      <c r="CG125" s="140"/>
      <c r="CH125" s="140"/>
      <c r="CI125" s="140"/>
      <c r="CJ125" s="140"/>
      <c r="CK125" s="140"/>
      <c r="CL125" s="140"/>
      <c r="CM125" s="143"/>
      <c r="CN125" s="140"/>
      <c r="CO125" s="140"/>
      <c r="CP125" s="140"/>
      <c r="CQ125" s="140"/>
      <c r="CR125" s="140"/>
      <c r="CS125" s="140"/>
      <c r="CT125" s="140"/>
      <c r="CU125" s="140"/>
      <c r="CV125" s="140"/>
      <c r="CW125" s="140"/>
      <c r="CX125" s="140"/>
      <c r="CY125" s="140"/>
      <c r="CZ125" s="140"/>
      <c r="DA125" s="140"/>
      <c r="DB125" s="140"/>
      <c r="DC125" s="140"/>
      <c r="DD125" s="140"/>
      <c r="DE125" s="140"/>
      <c r="DF125" s="140"/>
      <c r="DG125" s="140"/>
      <c r="DH125" s="140"/>
      <c r="DI125" s="140"/>
      <c r="DJ125" s="140"/>
      <c r="DK125" s="140"/>
      <c r="DL125" s="140"/>
      <c r="DM125" s="140"/>
      <c r="DN125" s="140"/>
      <c r="DO125" s="140"/>
      <c r="DP125" s="140"/>
      <c r="DQ125" s="140"/>
      <c r="DR125" s="140"/>
      <c r="DS125" s="140"/>
      <c r="DT125" s="140"/>
      <c r="DU125" s="140"/>
      <c r="DV125" s="140"/>
      <c r="DW125" s="140"/>
      <c r="DX125" s="140"/>
      <c r="DY125" s="140"/>
      <c r="DZ125" s="140"/>
      <c r="FZ125" s="88"/>
      <c r="GA125" s="88"/>
      <c r="GB125" s="88"/>
      <c r="GC125" s="88"/>
      <c r="GD125" s="88"/>
      <c r="GE125" s="88"/>
      <c r="GF125" s="88"/>
      <c r="GG125" s="88"/>
      <c r="GH125" s="88"/>
      <c r="GI125" s="88"/>
      <c r="GJ125" s="88"/>
      <c r="GK125" s="88"/>
      <c r="GL125" s="88"/>
      <c r="GM125" s="88"/>
      <c r="GN125" s="88"/>
      <c r="GO125" s="88"/>
      <c r="GP125" s="88"/>
      <c r="GQ125" s="88"/>
      <c r="GR125" s="88"/>
      <c r="GS125" s="88"/>
      <c r="GT125" s="88"/>
      <c r="GU125" s="88"/>
      <c r="GV125" s="88"/>
      <c r="GW125" s="88"/>
      <c r="GX125" s="88"/>
      <c r="GY125" s="88"/>
      <c r="GZ125" s="88"/>
      <c r="HA125" s="88"/>
      <c r="HB125" s="88"/>
      <c r="HC125" s="88"/>
      <c r="HD125" s="88"/>
      <c r="HE125" s="88"/>
      <c r="HF125" s="88"/>
      <c r="HG125" s="88"/>
      <c r="HI125" s="88"/>
      <c r="HJ125" s="88"/>
      <c r="HK125" s="88"/>
      <c r="HL125" s="88"/>
      <c r="HM125" s="89"/>
      <c r="HN125" s="90"/>
      <c r="HO125" s="90"/>
      <c r="HP125" s="90"/>
      <c r="HQ125" s="90"/>
      <c r="HR125" s="90"/>
      <c r="HS125" s="90"/>
      <c r="HT125" s="90"/>
      <c r="HU125" s="90"/>
      <c r="HV125" s="90"/>
      <c r="HW125" s="90"/>
      <c r="HX125" s="90"/>
      <c r="HY125" s="90"/>
      <c r="HZ125" s="90"/>
      <c r="IA125" s="90"/>
      <c r="IB125" s="90"/>
      <c r="IC125" s="90"/>
      <c r="ID125" s="90"/>
      <c r="IE125" s="90"/>
      <c r="IF125" s="90"/>
      <c r="IG125" s="90"/>
      <c r="IH125" s="90"/>
      <c r="II125" s="90"/>
      <c r="IJ125" s="90"/>
      <c r="IK125" s="90"/>
      <c r="IL125" s="90"/>
      <c r="IM125" s="90"/>
      <c r="IN125" s="90"/>
      <c r="IO125" s="90"/>
      <c r="IP125" s="90"/>
      <c r="IQ125" s="90"/>
      <c r="IR125" s="90"/>
      <c r="IS125" s="90"/>
      <c r="IT125" s="90"/>
      <c r="IU125" s="90"/>
      <c r="IV125" s="90"/>
      <c r="IW125" s="90"/>
      <c r="IX125" s="90"/>
      <c r="IY125" s="90"/>
      <c r="IZ125" s="90"/>
    </row>
    <row r="126" spans="1:300" x14ac:dyDescent="0.15">
      <c r="H126" s="131"/>
      <c r="I126" s="63"/>
      <c r="J126" s="63"/>
      <c r="K126" s="143"/>
      <c r="L126" s="140"/>
      <c r="M126" s="140"/>
      <c r="N126" s="140"/>
      <c r="O126" s="140"/>
      <c r="P126" s="140"/>
      <c r="Q126" s="140"/>
      <c r="R126" s="140"/>
      <c r="S126" s="140"/>
      <c r="T126" s="140"/>
      <c r="U126" s="140"/>
      <c r="V126" s="140"/>
      <c r="W126" s="140"/>
      <c r="X126" s="140"/>
      <c r="Y126" s="140"/>
      <c r="Z126" s="140"/>
      <c r="AA126" s="140"/>
      <c r="AB126" s="140"/>
      <c r="AC126" s="140"/>
      <c r="AD126" s="140"/>
      <c r="AE126" s="140"/>
      <c r="AF126" s="140"/>
      <c r="AG126" s="140"/>
      <c r="AH126" s="140"/>
      <c r="AI126" s="140"/>
      <c r="AJ126" s="140"/>
      <c r="AK126" s="140"/>
      <c r="AL126" s="140"/>
      <c r="AM126" s="140"/>
      <c r="AN126" s="140"/>
      <c r="AO126" s="140"/>
      <c r="AP126" s="140"/>
      <c r="AQ126" s="140"/>
      <c r="AR126" s="140"/>
      <c r="AS126" s="140"/>
      <c r="AT126" s="140"/>
      <c r="AU126" s="140"/>
      <c r="AV126" s="140"/>
      <c r="AW126" s="140"/>
      <c r="AX126" s="140"/>
      <c r="AY126" s="143"/>
      <c r="AZ126" s="140"/>
      <c r="BA126" s="140"/>
      <c r="BB126" s="140"/>
      <c r="BC126" s="140"/>
      <c r="BD126" s="140"/>
      <c r="BE126" s="140"/>
      <c r="BF126" s="140"/>
      <c r="BG126" s="140"/>
      <c r="BH126" s="140"/>
      <c r="BI126" s="140"/>
      <c r="BJ126" s="140"/>
      <c r="BK126" s="140"/>
      <c r="BL126" s="140"/>
      <c r="BM126" s="140"/>
      <c r="BN126" s="140"/>
      <c r="BO126" s="140"/>
      <c r="BP126" s="140"/>
      <c r="BQ126" s="140"/>
      <c r="BR126" s="140"/>
      <c r="BS126" s="140"/>
      <c r="BT126" s="140"/>
      <c r="BU126" s="140"/>
      <c r="BV126" s="140"/>
      <c r="BW126" s="140"/>
      <c r="BX126" s="140"/>
      <c r="BY126" s="140"/>
      <c r="BZ126" s="140"/>
      <c r="CA126" s="140"/>
      <c r="CB126" s="140"/>
      <c r="CC126" s="140"/>
      <c r="CD126" s="140"/>
      <c r="CE126" s="140"/>
      <c r="CF126" s="140"/>
      <c r="CG126" s="140"/>
      <c r="CH126" s="140"/>
      <c r="CI126" s="140"/>
      <c r="CJ126" s="140"/>
      <c r="CK126" s="140"/>
      <c r="CL126" s="140"/>
      <c r="CM126" s="143"/>
      <c r="CN126" s="140"/>
      <c r="CO126" s="140"/>
      <c r="CP126" s="140"/>
      <c r="CQ126" s="140"/>
      <c r="CR126" s="140"/>
      <c r="CS126" s="140"/>
      <c r="CT126" s="140"/>
      <c r="CU126" s="140"/>
      <c r="CV126" s="140"/>
      <c r="CW126" s="140"/>
      <c r="CX126" s="140"/>
      <c r="CY126" s="140"/>
      <c r="CZ126" s="140"/>
      <c r="DA126" s="140"/>
      <c r="DB126" s="140"/>
      <c r="DC126" s="140"/>
      <c r="DD126" s="140"/>
      <c r="DE126" s="140"/>
      <c r="DF126" s="140"/>
      <c r="DG126" s="140"/>
      <c r="DH126" s="140"/>
      <c r="DI126" s="140"/>
      <c r="DJ126" s="140"/>
      <c r="DK126" s="140"/>
      <c r="DL126" s="140"/>
      <c r="DM126" s="140"/>
      <c r="DN126" s="140"/>
      <c r="DO126" s="140"/>
      <c r="DP126" s="140"/>
      <c r="DQ126" s="140"/>
      <c r="DR126" s="140"/>
      <c r="DS126" s="140"/>
      <c r="DT126" s="140"/>
      <c r="DU126" s="140"/>
      <c r="DV126" s="140"/>
      <c r="DW126" s="140"/>
      <c r="DX126" s="140"/>
      <c r="DY126" s="140"/>
      <c r="DZ126" s="140"/>
      <c r="FZ126" s="88"/>
      <c r="GA126" s="88"/>
      <c r="GB126" s="88"/>
      <c r="GC126" s="88"/>
      <c r="GD126" s="88"/>
      <c r="GE126" s="88"/>
      <c r="GF126" s="88"/>
      <c r="GG126" s="88"/>
      <c r="GH126" s="88"/>
      <c r="GI126" s="88"/>
      <c r="GJ126" s="88"/>
      <c r="GK126" s="88"/>
      <c r="GL126" s="88"/>
      <c r="GM126" s="88"/>
      <c r="GN126" s="88"/>
      <c r="GO126" s="88"/>
      <c r="GP126" s="88"/>
      <c r="GQ126" s="88"/>
      <c r="GR126" s="88"/>
      <c r="GS126" s="88"/>
      <c r="GT126" s="88"/>
      <c r="GU126" s="88"/>
      <c r="GV126" s="88"/>
      <c r="GW126" s="88"/>
      <c r="GX126" s="88"/>
      <c r="GY126" s="88"/>
      <c r="GZ126" s="88"/>
      <c r="HA126" s="88"/>
      <c r="HB126" s="88"/>
      <c r="HC126" s="88"/>
      <c r="HD126" s="88"/>
      <c r="HE126" s="88"/>
      <c r="HF126" s="88"/>
      <c r="HG126" s="88"/>
      <c r="HI126" s="88"/>
      <c r="HJ126" s="88"/>
      <c r="HK126" s="88"/>
      <c r="HL126" s="88"/>
      <c r="HM126" s="89"/>
      <c r="HN126" s="90"/>
      <c r="HO126" s="90"/>
      <c r="HP126" s="90"/>
      <c r="HQ126" s="90"/>
      <c r="HR126" s="90"/>
      <c r="HS126" s="90"/>
      <c r="HT126" s="90"/>
      <c r="HU126" s="90"/>
      <c r="HV126" s="90"/>
      <c r="HW126" s="90"/>
      <c r="HX126" s="90"/>
      <c r="HY126" s="90"/>
      <c r="HZ126" s="90"/>
      <c r="IA126" s="90"/>
      <c r="IB126" s="90"/>
      <c r="IC126" s="90"/>
      <c r="ID126" s="90"/>
      <c r="IE126" s="90"/>
      <c r="IF126" s="90"/>
      <c r="IG126" s="90"/>
      <c r="IH126" s="90"/>
      <c r="II126" s="90"/>
      <c r="IJ126" s="90"/>
      <c r="IK126" s="90"/>
      <c r="IL126" s="90"/>
      <c r="IM126" s="90"/>
      <c r="IN126" s="90"/>
      <c r="IO126" s="90"/>
      <c r="IP126" s="90"/>
      <c r="IQ126" s="90"/>
      <c r="IR126" s="90"/>
      <c r="IS126" s="90"/>
      <c r="IT126" s="90"/>
      <c r="IU126" s="90"/>
      <c r="IV126" s="90"/>
      <c r="IW126" s="90"/>
      <c r="IX126" s="90"/>
      <c r="IY126" s="90"/>
      <c r="IZ126" s="90"/>
    </row>
    <row r="127" spans="1:300" x14ac:dyDescent="0.15">
      <c r="H127" s="131"/>
      <c r="I127" s="63"/>
      <c r="J127" s="63"/>
      <c r="K127" s="143"/>
      <c r="L127" s="140"/>
      <c r="M127" s="140"/>
      <c r="N127" s="140"/>
      <c r="O127" s="140"/>
      <c r="P127" s="140"/>
      <c r="Q127" s="140"/>
      <c r="R127" s="140"/>
      <c r="S127" s="140"/>
      <c r="T127" s="140"/>
      <c r="U127" s="140"/>
      <c r="V127" s="140"/>
      <c r="W127" s="140"/>
      <c r="X127" s="140"/>
      <c r="Y127" s="140"/>
      <c r="Z127" s="140"/>
      <c r="AA127" s="140"/>
      <c r="AB127" s="140"/>
      <c r="AC127" s="140"/>
      <c r="AD127" s="140"/>
      <c r="AE127" s="140"/>
      <c r="AF127" s="140"/>
      <c r="AG127" s="140"/>
      <c r="AH127" s="140"/>
      <c r="AI127" s="140"/>
      <c r="AJ127" s="140"/>
      <c r="AK127" s="140"/>
      <c r="AL127" s="140"/>
      <c r="AM127" s="140"/>
      <c r="AN127" s="140"/>
      <c r="AO127" s="140"/>
      <c r="AP127" s="140"/>
      <c r="AQ127" s="140"/>
      <c r="AR127" s="140"/>
      <c r="AS127" s="140"/>
      <c r="AT127" s="140"/>
      <c r="AU127" s="140"/>
      <c r="AV127" s="140"/>
      <c r="AW127" s="140"/>
      <c r="AX127" s="140"/>
      <c r="AY127" s="143"/>
      <c r="AZ127" s="140"/>
      <c r="BA127" s="140"/>
      <c r="BB127" s="140"/>
      <c r="BC127" s="140"/>
      <c r="BD127" s="140"/>
      <c r="BE127" s="140"/>
      <c r="BF127" s="140"/>
      <c r="BG127" s="140"/>
      <c r="BH127" s="140"/>
      <c r="BI127" s="140"/>
      <c r="BJ127" s="140"/>
      <c r="BK127" s="140"/>
      <c r="BL127" s="140"/>
      <c r="BM127" s="140"/>
      <c r="BN127" s="140"/>
      <c r="BO127" s="140"/>
      <c r="BP127" s="140"/>
      <c r="BQ127" s="140"/>
      <c r="BR127" s="140"/>
      <c r="BS127" s="140"/>
      <c r="BT127" s="140"/>
      <c r="BU127" s="140"/>
      <c r="BV127" s="140"/>
      <c r="BW127" s="140"/>
      <c r="BX127" s="140"/>
      <c r="BY127" s="140"/>
      <c r="BZ127" s="140"/>
      <c r="CA127" s="140"/>
      <c r="CB127" s="140"/>
      <c r="CC127" s="140"/>
      <c r="CD127" s="140"/>
      <c r="CE127" s="140"/>
      <c r="CF127" s="140"/>
      <c r="CG127" s="140"/>
      <c r="CH127" s="140"/>
      <c r="CI127" s="140"/>
      <c r="CJ127" s="140"/>
      <c r="CK127" s="140"/>
      <c r="CL127" s="140"/>
      <c r="CM127" s="143"/>
      <c r="CN127" s="140"/>
      <c r="CO127" s="140"/>
      <c r="CP127" s="140"/>
      <c r="CQ127" s="140"/>
      <c r="CR127" s="140"/>
      <c r="CS127" s="140"/>
      <c r="CT127" s="140"/>
      <c r="CU127" s="140"/>
      <c r="CV127" s="140"/>
      <c r="CW127" s="140"/>
      <c r="CX127" s="140"/>
      <c r="CY127" s="140"/>
      <c r="CZ127" s="140"/>
      <c r="DA127" s="140"/>
      <c r="DB127" s="140"/>
      <c r="DC127" s="140"/>
      <c r="DD127" s="140"/>
      <c r="DE127" s="140"/>
      <c r="DF127" s="140"/>
      <c r="DG127" s="140"/>
      <c r="DH127" s="140"/>
      <c r="DI127" s="140"/>
      <c r="DJ127" s="140"/>
      <c r="DK127" s="140"/>
      <c r="DL127" s="140"/>
      <c r="DM127" s="140"/>
      <c r="DN127" s="140"/>
      <c r="DO127" s="140"/>
      <c r="DP127" s="140"/>
      <c r="DQ127" s="140"/>
      <c r="DR127" s="140"/>
      <c r="DS127" s="140"/>
      <c r="DT127" s="140"/>
      <c r="DU127" s="140"/>
      <c r="DV127" s="140"/>
      <c r="DW127" s="140"/>
      <c r="DX127" s="140"/>
      <c r="DY127" s="140"/>
      <c r="DZ127" s="140"/>
      <c r="FZ127" s="88"/>
      <c r="GA127" s="88"/>
      <c r="GB127" s="88"/>
      <c r="GC127" s="88"/>
      <c r="GD127" s="88"/>
      <c r="GE127" s="88"/>
      <c r="GF127" s="88"/>
      <c r="GG127" s="88"/>
      <c r="GH127" s="88"/>
      <c r="GI127" s="88"/>
      <c r="GJ127" s="88"/>
      <c r="GK127" s="88"/>
      <c r="GL127" s="88"/>
      <c r="GM127" s="88"/>
      <c r="GN127" s="88"/>
      <c r="GO127" s="88"/>
      <c r="GP127" s="88"/>
      <c r="GQ127" s="88"/>
      <c r="GR127" s="88"/>
      <c r="GS127" s="88"/>
      <c r="GT127" s="88"/>
      <c r="GU127" s="88"/>
      <c r="GV127" s="88"/>
      <c r="GW127" s="88"/>
      <c r="GX127" s="88"/>
      <c r="GY127" s="88"/>
      <c r="GZ127" s="88"/>
      <c r="HA127" s="88"/>
      <c r="HB127" s="88"/>
      <c r="HC127" s="88"/>
      <c r="HD127" s="88"/>
      <c r="HE127" s="88"/>
      <c r="HF127" s="88"/>
      <c r="HG127" s="88"/>
      <c r="HI127" s="88"/>
      <c r="HJ127" s="88"/>
      <c r="HK127" s="88"/>
      <c r="HL127" s="88"/>
      <c r="HM127" s="89"/>
      <c r="HN127" s="90"/>
      <c r="HO127" s="90"/>
      <c r="HP127" s="90"/>
      <c r="HQ127" s="90"/>
      <c r="HR127" s="90"/>
      <c r="HS127" s="90"/>
      <c r="HT127" s="90"/>
      <c r="HU127" s="90"/>
      <c r="HV127" s="90"/>
      <c r="HW127" s="90"/>
      <c r="HX127" s="90"/>
      <c r="HY127" s="90"/>
      <c r="HZ127" s="90"/>
      <c r="IA127" s="90"/>
      <c r="IB127" s="90"/>
      <c r="IC127" s="90"/>
      <c r="ID127" s="90"/>
      <c r="IE127" s="90"/>
      <c r="IF127" s="90"/>
      <c r="IG127" s="90"/>
      <c r="IH127" s="90"/>
      <c r="II127" s="90"/>
      <c r="IJ127" s="90"/>
      <c r="IK127" s="90"/>
      <c r="IL127" s="90"/>
      <c r="IM127" s="90"/>
      <c r="IN127" s="90"/>
      <c r="IO127" s="90"/>
      <c r="IP127" s="90"/>
      <c r="IQ127" s="90"/>
      <c r="IR127" s="90"/>
      <c r="IS127" s="90"/>
      <c r="IT127" s="90"/>
      <c r="IU127" s="90"/>
      <c r="IV127" s="90"/>
      <c r="IW127" s="90"/>
      <c r="IX127" s="90"/>
      <c r="IY127" s="90"/>
      <c r="IZ127" s="90"/>
    </row>
    <row r="128" spans="1:300" x14ac:dyDescent="0.15">
      <c r="H128" s="131"/>
      <c r="I128" s="63"/>
      <c r="J128" s="63"/>
      <c r="K128" s="143"/>
      <c r="L128" s="140"/>
      <c r="M128" s="140"/>
      <c r="N128" s="140"/>
      <c r="O128" s="140"/>
      <c r="P128" s="140"/>
      <c r="Q128" s="140"/>
      <c r="R128" s="140"/>
      <c r="S128" s="140"/>
      <c r="T128" s="140"/>
      <c r="U128" s="140"/>
      <c r="V128" s="140"/>
      <c r="W128" s="140"/>
      <c r="X128" s="140"/>
      <c r="Y128" s="140"/>
      <c r="Z128" s="140"/>
      <c r="AA128" s="140"/>
      <c r="AB128" s="140"/>
      <c r="AC128" s="140"/>
      <c r="AD128" s="140"/>
      <c r="AE128" s="140"/>
      <c r="AF128" s="140"/>
      <c r="AG128" s="140"/>
      <c r="AH128" s="140"/>
      <c r="AI128" s="140"/>
      <c r="AJ128" s="140"/>
      <c r="AK128" s="140"/>
      <c r="AL128" s="140"/>
      <c r="AM128" s="140"/>
      <c r="AN128" s="140"/>
      <c r="AO128" s="140"/>
      <c r="AP128" s="140"/>
      <c r="AQ128" s="140"/>
      <c r="AR128" s="140"/>
      <c r="AS128" s="140"/>
      <c r="AT128" s="140"/>
      <c r="AU128" s="140"/>
      <c r="AV128" s="140"/>
      <c r="AW128" s="140"/>
      <c r="AX128" s="140"/>
      <c r="AY128" s="143"/>
      <c r="AZ128" s="140"/>
      <c r="BA128" s="140"/>
      <c r="BB128" s="140"/>
      <c r="BC128" s="140"/>
      <c r="BD128" s="140"/>
      <c r="BE128" s="140"/>
      <c r="BF128" s="140"/>
      <c r="BG128" s="140"/>
      <c r="BH128" s="140"/>
      <c r="BI128" s="140"/>
      <c r="BJ128" s="140"/>
      <c r="BK128" s="140"/>
      <c r="BL128" s="140"/>
      <c r="BM128" s="140"/>
      <c r="BN128" s="140"/>
      <c r="BO128" s="140"/>
      <c r="BP128" s="140"/>
      <c r="BQ128" s="140"/>
      <c r="BR128" s="140"/>
      <c r="BS128" s="140"/>
      <c r="BT128" s="140"/>
      <c r="BU128" s="140"/>
      <c r="BV128" s="140"/>
      <c r="BW128" s="140"/>
      <c r="BX128" s="140"/>
      <c r="BY128" s="140"/>
      <c r="BZ128" s="140"/>
      <c r="CA128" s="140"/>
      <c r="CB128" s="140"/>
      <c r="CC128" s="140"/>
      <c r="CD128" s="140"/>
      <c r="CE128" s="140"/>
      <c r="CF128" s="140"/>
      <c r="CG128" s="140"/>
      <c r="CH128" s="140"/>
      <c r="CI128" s="140"/>
      <c r="CJ128" s="140"/>
      <c r="CK128" s="140"/>
      <c r="CL128" s="140"/>
      <c r="CM128" s="143"/>
      <c r="CN128" s="140"/>
      <c r="CO128" s="140"/>
      <c r="CP128" s="140"/>
      <c r="CQ128" s="140"/>
      <c r="CR128" s="140"/>
      <c r="CS128" s="140"/>
      <c r="CT128" s="140"/>
      <c r="CU128" s="140"/>
      <c r="CV128" s="140"/>
      <c r="CW128" s="140"/>
      <c r="CX128" s="140"/>
      <c r="CY128" s="140"/>
      <c r="CZ128" s="140"/>
      <c r="DA128" s="140"/>
      <c r="DB128" s="140"/>
      <c r="DC128" s="140"/>
      <c r="DD128" s="140"/>
      <c r="DE128" s="140"/>
      <c r="DF128" s="140"/>
      <c r="DG128" s="140"/>
      <c r="DH128" s="140"/>
      <c r="DI128" s="140"/>
      <c r="DJ128" s="140"/>
      <c r="DK128" s="140"/>
      <c r="DL128" s="140"/>
      <c r="DM128" s="140"/>
      <c r="DN128" s="140"/>
      <c r="DO128" s="140"/>
      <c r="DP128" s="140"/>
      <c r="DQ128" s="140"/>
      <c r="DR128" s="140"/>
      <c r="DS128" s="140"/>
      <c r="DT128" s="140"/>
      <c r="DU128" s="140"/>
      <c r="DV128" s="140"/>
      <c r="DW128" s="140"/>
      <c r="DX128" s="140"/>
      <c r="DY128" s="140"/>
      <c r="DZ128" s="140"/>
      <c r="FZ128" s="88"/>
      <c r="GA128" s="88"/>
      <c r="GB128" s="88"/>
      <c r="GC128" s="88"/>
      <c r="GD128" s="88"/>
      <c r="GE128" s="88"/>
      <c r="GF128" s="88"/>
      <c r="GG128" s="88"/>
      <c r="GH128" s="88"/>
      <c r="GI128" s="88"/>
      <c r="GJ128" s="88"/>
      <c r="GK128" s="88"/>
      <c r="GL128" s="88"/>
      <c r="GM128" s="88"/>
      <c r="GN128" s="88"/>
      <c r="GO128" s="88"/>
      <c r="GP128" s="88"/>
      <c r="GQ128" s="88"/>
      <c r="GR128" s="88"/>
      <c r="GS128" s="88"/>
      <c r="GT128" s="88"/>
      <c r="GU128" s="88"/>
      <c r="GV128" s="88"/>
      <c r="GW128" s="88"/>
      <c r="GX128" s="88"/>
      <c r="GY128" s="88"/>
      <c r="GZ128" s="88"/>
      <c r="HA128" s="88"/>
      <c r="HB128" s="88"/>
      <c r="HC128" s="88"/>
      <c r="HD128" s="88"/>
      <c r="HE128" s="88"/>
      <c r="HF128" s="88"/>
      <c r="HG128" s="88"/>
      <c r="HI128" s="88"/>
      <c r="HJ128" s="88"/>
      <c r="HK128" s="88"/>
      <c r="HL128" s="88"/>
      <c r="HM128" s="89"/>
      <c r="HN128" s="90"/>
      <c r="HO128" s="90"/>
      <c r="HP128" s="90"/>
      <c r="HQ128" s="90"/>
      <c r="HR128" s="90"/>
      <c r="HS128" s="90"/>
      <c r="HT128" s="90"/>
      <c r="HU128" s="90"/>
      <c r="HV128" s="90"/>
      <c r="HW128" s="90"/>
      <c r="HX128" s="90"/>
      <c r="HY128" s="90"/>
      <c r="HZ128" s="90"/>
      <c r="IA128" s="90"/>
      <c r="IB128" s="90"/>
      <c r="IC128" s="90"/>
      <c r="ID128" s="90"/>
      <c r="IE128" s="90"/>
      <c r="IF128" s="90"/>
      <c r="IG128" s="90"/>
      <c r="IH128" s="90"/>
      <c r="II128" s="90"/>
      <c r="IJ128" s="90"/>
      <c r="IK128" s="90"/>
      <c r="IL128" s="90"/>
      <c r="IM128" s="90"/>
      <c r="IN128" s="90"/>
      <c r="IO128" s="90"/>
      <c r="IP128" s="90"/>
      <c r="IQ128" s="90"/>
      <c r="IR128" s="90"/>
      <c r="IS128" s="90"/>
      <c r="IT128" s="90"/>
      <c r="IU128" s="90"/>
      <c r="IV128" s="90"/>
      <c r="IW128" s="90"/>
      <c r="IX128" s="90"/>
      <c r="IY128" s="90"/>
      <c r="IZ128" s="90"/>
    </row>
    <row r="129" spans="8:260" x14ac:dyDescent="0.15">
      <c r="H129" s="131"/>
      <c r="I129" s="63"/>
      <c r="J129" s="63"/>
      <c r="K129" s="143"/>
      <c r="L129" s="140"/>
      <c r="M129" s="140"/>
      <c r="N129" s="140"/>
      <c r="O129" s="140"/>
      <c r="P129" s="140"/>
      <c r="Q129" s="140"/>
      <c r="R129" s="140"/>
      <c r="S129" s="140"/>
      <c r="T129" s="140"/>
      <c r="U129" s="140"/>
      <c r="V129" s="140"/>
      <c r="W129" s="140"/>
      <c r="X129" s="140"/>
      <c r="Y129" s="140"/>
      <c r="Z129" s="140"/>
      <c r="AA129" s="140"/>
      <c r="AB129" s="140"/>
      <c r="AC129" s="140"/>
      <c r="AD129" s="140"/>
      <c r="AE129" s="140"/>
      <c r="AF129" s="140"/>
      <c r="AG129" s="140"/>
      <c r="AH129" s="140"/>
      <c r="AI129" s="140"/>
      <c r="AJ129" s="140"/>
      <c r="AK129" s="140"/>
      <c r="AL129" s="140"/>
      <c r="AM129" s="140"/>
      <c r="AN129" s="140"/>
      <c r="AO129" s="140"/>
      <c r="AP129" s="140"/>
      <c r="AQ129" s="140"/>
      <c r="AR129" s="140"/>
      <c r="AS129" s="140"/>
      <c r="AT129" s="140"/>
      <c r="AU129" s="140"/>
      <c r="AV129" s="140"/>
      <c r="AW129" s="140"/>
      <c r="AX129" s="140"/>
      <c r="AY129" s="143"/>
      <c r="AZ129" s="140"/>
      <c r="BA129" s="140"/>
      <c r="BB129" s="140"/>
      <c r="BC129" s="140"/>
      <c r="BD129" s="140"/>
      <c r="BE129" s="140"/>
      <c r="BF129" s="140"/>
      <c r="BG129" s="140"/>
      <c r="BH129" s="140"/>
      <c r="BI129" s="140"/>
      <c r="BJ129" s="140"/>
      <c r="BK129" s="140"/>
      <c r="BL129" s="140"/>
      <c r="BM129" s="140"/>
      <c r="BN129" s="140"/>
      <c r="BO129" s="140"/>
      <c r="BP129" s="140"/>
      <c r="BQ129" s="140"/>
      <c r="BR129" s="140"/>
      <c r="BS129" s="140"/>
      <c r="BT129" s="140"/>
      <c r="BU129" s="140"/>
      <c r="BV129" s="140"/>
      <c r="BW129" s="140"/>
      <c r="BX129" s="140"/>
      <c r="BY129" s="140"/>
      <c r="BZ129" s="140"/>
      <c r="CA129" s="140"/>
      <c r="CB129" s="140"/>
      <c r="CC129" s="140"/>
      <c r="CD129" s="140"/>
      <c r="CE129" s="140"/>
      <c r="CF129" s="140"/>
      <c r="CG129" s="140"/>
      <c r="CH129" s="140"/>
      <c r="CI129" s="140"/>
      <c r="CJ129" s="140"/>
      <c r="CK129" s="140"/>
      <c r="CL129" s="140"/>
      <c r="CM129" s="143"/>
      <c r="CN129" s="140"/>
      <c r="CO129" s="140"/>
      <c r="CP129" s="140"/>
      <c r="CQ129" s="140"/>
      <c r="CR129" s="140"/>
      <c r="CS129" s="140"/>
      <c r="CT129" s="140"/>
      <c r="CU129" s="140"/>
      <c r="CV129" s="140"/>
      <c r="CW129" s="140"/>
      <c r="CX129" s="140"/>
      <c r="CY129" s="140"/>
      <c r="CZ129" s="140"/>
      <c r="DA129" s="140"/>
      <c r="DB129" s="140"/>
      <c r="DC129" s="140"/>
      <c r="DD129" s="140"/>
      <c r="DE129" s="140"/>
      <c r="DF129" s="140"/>
      <c r="DG129" s="140"/>
      <c r="DH129" s="140"/>
      <c r="DI129" s="140"/>
      <c r="DJ129" s="140"/>
      <c r="DK129" s="140"/>
      <c r="DL129" s="140"/>
      <c r="DM129" s="140"/>
      <c r="DN129" s="140"/>
      <c r="DO129" s="140"/>
      <c r="DP129" s="140"/>
      <c r="DQ129" s="140"/>
      <c r="DR129" s="140"/>
      <c r="DS129" s="140"/>
      <c r="DT129" s="140"/>
      <c r="DU129" s="140"/>
      <c r="DV129" s="140"/>
      <c r="DW129" s="140"/>
      <c r="DX129" s="140"/>
      <c r="DY129" s="140"/>
      <c r="DZ129" s="140"/>
      <c r="FZ129" s="88"/>
      <c r="GA129" s="88"/>
      <c r="GB129" s="88"/>
      <c r="GC129" s="88"/>
      <c r="GD129" s="88"/>
      <c r="GE129" s="88"/>
      <c r="GF129" s="88"/>
      <c r="GG129" s="88"/>
      <c r="GH129" s="88"/>
      <c r="GI129" s="88"/>
      <c r="GJ129" s="88"/>
      <c r="GK129" s="88"/>
      <c r="GL129" s="88"/>
      <c r="GM129" s="88"/>
      <c r="GN129" s="88"/>
      <c r="GO129" s="88"/>
      <c r="GP129" s="88"/>
      <c r="GQ129" s="88"/>
      <c r="GR129" s="88"/>
      <c r="GS129" s="88"/>
      <c r="GT129" s="88"/>
      <c r="GU129" s="88"/>
      <c r="GV129" s="88"/>
      <c r="GW129" s="88"/>
      <c r="GX129" s="88"/>
      <c r="GY129" s="88"/>
      <c r="GZ129" s="88"/>
      <c r="HA129" s="88"/>
      <c r="HB129" s="88"/>
      <c r="HC129" s="88"/>
      <c r="HD129" s="88"/>
      <c r="HE129" s="88"/>
      <c r="HF129" s="88"/>
      <c r="HG129" s="88"/>
      <c r="HI129" s="88"/>
      <c r="HJ129" s="88"/>
      <c r="HK129" s="88"/>
      <c r="HL129" s="88"/>
      <c r="HM129" s="89"/>
      <c r="HN129" s="90"/>
      <c r="HO129" s="90"/>
      <c r="HP129" s="90"/>
      <c r="HQ129" s="90"/>
      <c r="HR129" s="90"/>
      <c r="HS129" s="90"/>
      <c r="HT129" s="90"/>
      <c r="HU129" s="90"/>
      <c r="HV129" s="90"/>
      <c r="HW129" s="90"/>
      <c r="HX129" s="90"/>
      <c r="HY129" s="90"/>
      <c r="HZ129" s="90"/>
      <c r="IA129" s="90"/>
      <c r="IB129" s="90"/>
      <c r="IC129" s="90"/>
      <c r="ID129" s="90"/>
      <c r="IE129" s="90"/>
      <c r="IF129" s="90"/>
      <c r="IG129" s="90"/>
      <c r="IH129" s="90"/>
      <c r="II129" s="90"/>
      <c r="IJ129" s="90"/>
      <c r="IK129" s="90"/>
      <c r="IL129" s="90"/>
      <c r="IM129" s="90"/>
      <c r="IN129" s="90"/>
      <c r="IO129" s="90"/>
      <c r="IP129" s="90"/>
      <c r="IQ129" s="90"/>
      <c r="IR129" s="90"/>
      <c r="IS129" s="90"/>
      <c r="IT129" s="90"/>
      <c r="IU129" s="90"/>
      <c r="IV129" s="90"/>
      <c r="IW129" s="90"/>
      <c r="IX129" s="90"/>
      <c r="IY129" s="90"/>
      <c r="IZ129" s="90"/>
    </row>
    <row r="130" spans="8:260" x14ac:dyDescent="0.15">
      <c r="H130" s="131"/>
      <c r="I130" s="63"/>
      <c r="J130" s="63"/>
      <c r="K130" s="143"/>
      <c r="L130" s="140"/>
      <c r="M130" s="140"/>
      <c r="N130" s="140"/>
      <c r="O130" s="140"/>
      <c r="P130" s="140"/>
      <c r="Q130" s="140"/>
      <c r="R130" s="140"/>
      <c r="S130" s="140"/>
      <c r="T130" s="140"/>
      <c r="U130" s="140"/>
      <c r="V130" s="140"/>
      <c r="W130" s="140"/>
      <c r="X130" s="140"/>
      <c r="Y130" s="140"/>
      <c r="Z130" s="140"/>
      <c r="AA130" s="140"/>
      <c r="AB130" s="140"/>
      <c r="AC130" s="140"/>
      <c r="AD130" s="140"/>
      <c r="AE130" s="140"/>
      <c r="AF130" s="140"/>
      <c r="AG130" s="140"/>
      <c r="AH130" s="140"/>
      <c r="AI130" s="140"/>
      <c r="AJ130" s="140"/>
      <c r="AK130" s="140"/>
      <c r="AL130" s="140"/>
      <c r="AM130" s="140"/>
      <c r="AN130" s="140"/>
      <c r="AO130" s="140"/>
      <c r="AP130" s="140"/>
      <c r="AQ130" s="140"/>
      <c r="AR130" s="140"/>
      <c r="AS130" s="140"/>
      <c r="AT130" s="140"/>
      <c r="AU130" s="140"/>
      <c r="AV130" s="140"/>
      <c r="AW130" s="140"/>
      <c r="AX130" s="140"/>
      <c r="AY130" s="143"/>
      <c r="AZ130" s="140"/>
      <c r="BA130" s="140"/>
      <c r="BB130" s="140"/>
      <c r="BC130" s="140"/>
      <c r="BD130" s="140"/>
      <c r="BE130" s="140"/>
      <c r="BF130" s="140"/>
      <c r="BG130" s="140"/>
      <c r="BH130" s="140"/>
      <c r="BI130" s="140"/>
      <c r="BJ130" s="140"/>
      <c r="BK130" s="140"/>
      <c r="BL130" s="140"/>
      <c r="BM130" s="140"/>
      <c r="BN130" s="140"/>
      <c r="BO130" s="140"/>
      <c r="BP130" s="140"/>
      <c r="BQ130" s="140"/>
      <c r="BR130" s="140"/>
      <c r="BS130" s="140"/>
      <c r="BT130" s="140"/>
      <c r="BU130" s="140"/>
      <c r="BV130" s="140"/>
      <c r="BW130" s="140"/>
      <c r="BX130" s="140"/>
      <c r="BY130" s="140"/>
      <c r="BZ130" s="140"/>
      <c r="CA130" s="140"/>
      <c r="CB130" s="140"/>
      <c r="CC130" s="140"/>
      <c r="CD130" s="140"/>
      <c r="CE130" s="140"/>
      <c r="CF130" s="140"/>
      <c r="CG130" s="140"/>
      <c r="CH130" s="140"/>
      <c r="CI130" s="140"/>
      <c r="CJ130" s="140"/>
      <c r="CK130" s="140"/>
      <c r="CL130" s="140"/>
      <c r="CM130" s="143"/>
      <c r="CN130" s="140"/>
      <c r="CO130" s="140"/>
      <c r="CP130" s="140"/>
      <c r="CQ130" s="140"/>
      <c r="CR130" s="140"/>
      <c r="CS130" s="140"/>
      <c r="CT130" s="140"/>
      <c r="CU130" s="140"/>
      <c r="CV130" s="140"/>
      <c r="CW130" s="140"/>
      <c r="CX130" s="140"/>
      <c r="CY130" s="140"/>
      <c r="CZ130" s="140"/>
      <c r="DA130" s="140"/>
      <c r="DB130" s="140"/>
      <c r="DC130" s="140"/>
      <c r="DD130" s="140"/>
      <c r="DE130" s="140"/>
      <c r="DF130" s="140"/>
      <c r="DG130" s="140"/>
      <c r="DH130" s="140"/>
      <c r="DI130" s="140"/>
      <c r="DJ130" s="140"/>
      <c r="DK130" s="140"/>
      <c r="DL130" s="140"/>
      <c r="DM130" s="140"/>
      <c r="DN130" s="140"/>
      <c r="DO130" s="140"/>
      <c r="DP130" s="140"/>
      <c r="DQ130" s="140"/>
      <c r="DR130" s="140"/>
      <c r="DS130" s="140"/>
      <c r="DT130" s="140"/>
      <c r="DU130" s="140"/>
      <c r="DV130" s="140"/>
      <c r="DW130" s="140"/>
      <c r="DX130" s="140"/>
      <c r="DY130" s="140"/>
      <c r="DZ130" s="140"/>
      <c r="FZ130" s="88"/>
      <c r="GA130" s="88"/>
      <c r="GB130" s="88"/>
      <c r="GC130" s="88"/>
      <c r="GD130" s="88"/>
      <c r="GE130" s="88"/>
      <c r="GF130" s="88"/>
      <c r="GG130" s="88"/>
      <c r="GH130" s="88"/>
      <c r="GI130" s="88"/>
      <c r="GJ130" s="88"/>
      <c r="GK130" s="88"/>
      <c r="GL130" s="88"/>
      <c r="GM130" s="88"/>
      <c r="GN130" s="88"/>
      <c r="GO130" s="88"/>
      <c r="GP130" s="88"/>
      <c r="GQ130" s="88"/>
      <c r="GR130" s="88"/>
      <c r="GS130" s="88"/>
      <c r="GT130" s="88"/>
      <c r="GU130" s="88"/>
      <c r="GV130" s="88"/>
      <c r="GW130" s="88"/>
      <c r="GX130" s="88"/>
      <c r="GY130" s="88"/>
      <c r="GZ130" s="88"/>
      <c r="HA130" s="88"/>
      <c r="HB130" s="88"/>
      <c r="HC130" s="88"/>
      <c r="HD130" s="88"/>
      <c r="HE130" s="88"/>
      <c r="HF130" s="88"/>
      <c r="HG130" s="88"/>
      <c r="HI130" s="88"/>
      <c r="HJ130" s="88"/>
      <c r="HK130" s="88"/>
      <c r="HL130" s="88"/>
      <c r="HM130" s="89"/>
      <c r="HN130" s="90"/>
      <c r="HO130" s="90"/>
      <c r="HP130" s="90"/>
      <c r="HQ130" s="90"/>
      <c r="HR130" s="90"/>
      <c r="HS130" s="90"/>
      <c r="HT130" s="90"/>
      <c r="HU130" s="90"/>
      <c r="HV130" s="90"/>
      <c r="HW130" s="90"/>
      <c r="HX130" s="90"/>
      <c r="HY130" s="90"/>
      <c r="HZ130" s="90"/>
      <c r="IA130" s="90"/>
      <c r="IB130" s="90"/>
      <c r="IC130" s="90"/>
      <c r="ID130" s="90"/>
      <c r="IE130" s="90"/>
      <c r="IF130" s="90"/>
      <c r="IG130" s="90"/>
      <c r="IH130" s="90"/>
      <c r="II130" s="90"/>
      <c r="IJ130" s="90"/>
      <c r="IK130" s="90"/>
      <c r="IL130" s="90"/>
      <c r="IM130" s="90"/>
      <c r="IN130" s="90"/>
      <c r="IO130" s="90"/>
      <c r="IP130" s="90"/>
      <c r="IQ130" s="90"/>
      <c r="IR130" s="90"/>
      <c r="IS130" s="90"/>
      <c r="IT130" s="90"/>
      <c r="IU130" s="90"/>
      <c r="IV130" s="90"/>
      <c r="IW130" s="90"/>
      <c r="IX130" s="90"/>
      <c r="IY130" s="90"/>
      <c r="IZ130" s="90"/>
    </row>
    <row r="131" spans="8:260" x14ac:dyDescent="0.15">
      <c r="H131" s="131"/>
      <c r="I131" s="63"/>
      <c r="J131" s="63"/>
      <c r="K131" s="143"/>
      <c r="L131" s="140"/>
      <c r="M131" s="140"/>
      <c r="N131" s="140"/>
      <c r="O131" s="140"/>
      <c r="P131" s="140"/>
      <c r="Q131" s="140"/>
      <c r="R131" s="140"/>
      <c r="S131" s="140"/>
      <c r="T131" s="140"/>
      <c r="U131" s="140"/>
      <c r="V131" s="140"/>
      <c r="W131" s="140"/>
      <c r="X131" s="140"/>
      <c r="Y131" s="140"/>
      <c r="Z131" s="140"/>
      <c r="AA131" s="140"/>
      <c r="AB131" s="140"/>
      <c r="AC131" s="140"/>
      <c r="AD131" s="140"/>
      <c r="AE131" s="140"/>
      <c r="AF131" s="140"/>
      <c r="AG131" s="140"/>
      <c r="AH131" s="140"/>
      <c r="AI131" s="140"/>
      <c r="AJ131" s="140"/>
      <c r="AK131" s="140"/>
      <c r="AL131" s="140"/>
      <c r="AM131" s="140"/>
      <c r="AN131" s="140"/>
      <c r="AO131" s="140"/>
      <c r="AP131" s="140"/>
      <c r="AQ131" s="140"/>
      <c r="AR131" s="140"/>
      <c r="AS131" s="140"/>
      <c r="AT131" s="140"/>
      <c r="AU131" s="140"/>
      <c r="AV131" s="140"/>
      <c r="AW131" s="140"/>
      <c r="AX131" s="140"/>
      <c r="AY131" s="143"/>
      <c r="AZ131" s="140"/>
      <c r="BA131" s="140"/>
      <c r="BB131" s="140"/>
      <c r="BC131" s="140"/>
      <c r="BD131" s="140"/>
      <c r="BE131" s="140"/>
      <c r="BF131" s="140"/>
      <c r="BG131" s="140"/>
      <c r="BH131" s="140"/>
      <c r="BI131" s="140"/>
      <c r="BJ131" s="140"/>
      <c r="BK131" s="140"/>
      <c r="BL131" s="140"/>
      <c r="BM131" s="140"/>
      <c r="BN131" s="140"/>
      <c r="BO131" s="140"/>
      <c r="BP131" s="140"/>
      <c r="BQ131" s="140"/>
      <c r="BR131" s="140"/>
      <c r="BS131" s="140"/>
      <c r="BT131" s="140"/>
      <c r="BU131" s="140"/>
      <c r="BV131" s="140"/>
      <c r="BW131" s="140"/>
      <c r="BX131" s="140"/>
      <c r="BY131" s="140"/>
      <c r="BZ131" s="140"/>
      <c r="CA131" s="140"/>
      <c r="CB131" s="140"/>
      <c r="CC131" s="140"/>
      <c r="CD131" s="140"/>
      <c r="CE131" s="140"/>
      <c r="CF131" s="140"/>
      <c r="CG131" s="140"/>
      <c r="CH131" s="140"/>
      <c r="CI131" s="140"/>
      <c r="CJ131" s="140"/>
      <c r="CK131" s="140"/>
      <c r="CL131" s="140"/>
      <c r="CM131" s="143"/>
      <c r="CN131" s="140"/>
      <c r="CO131" s="140"/>
      <c r="CP131" s="140"/>
      <c r="CQ131" s="140"/>
      <c r="CR131" s="140"/>
      <c r="CS131" s="140"/>
      <c r="CT131" s="140"/>
      <c r="CU131" s="140"/>
      <c r="CV131" s="140"/>
      <c r="CW131" s="140"/>
      <c r="CX131" s="140"/>
      <c r="CY131" s="140"/>
      <c r="CZ131" s="140"/>
      <c r="DA131" s="140"/>
      <c r="DB131" s="140"/>
      <c r="DC131" s="140"/>
      <c r="DD131" s="140"/>
      <c r="DE131" s="140"/>
      <c r="DF131" s="140"/>
      <c r="DG131" s="140"/>
      <c r="DH131" s="140"/>
      <c r="DI131" s="140"/>
      <c r="DJ131" s="140"/>
      <c r="DK131" s="140"/>
      <c r="DL131" s="140"/>
      <c r="DM131" s="140"/>
      <c r="DN131" s="140"/>
      <c r="DO131" s="140"/>
      <c r="DP131" s="140"/>
      <c r="DQ131" s="140"/>
      <c r="DR131" s="140"/>
      <c r="DS131" s="140"/>
      <c r="DT131" s="140"/>
      <c r="DU131" s="140"/>
      <c r="DV131" s="140"/>
      <c r="DW131" s="140"/>
      <c r="DX131" s="140"/>
      <c r="DY131" s="140"/>
      <c r="DZ131" s="140"/>
      <c r="FZ131" s="88"/>
      <c r="GA131" s="88"/>
      <c r="GB131" s="88"/>
      <c r="GC131" s="88"/>
      <c r="GD131" s="88"/>
      <c r="GE131" s="88"/>
      <c r="GF131" s="88"/>
      <c r="GG131" s="88"/>
      <c r="GH131" s="88"/>
      <c r="GI131" s="88"/>
      <c r="GJ131" s="88"/>
      <c r="GK131" s="88"/>
      <c r="GL131" s="88"/>
      <c r="GM131" s="88"/>
      <c r="GN131" s="88"/>
      <c r="GO131" s="88"/>
      <c r="GP131" s="88"/>
      <c r="GQ131" s="88"/>
      <c r="GR131" s="88"/>
      <c r="GS131" s="88"/>
      <c r="GT131" s="88"/>
      <c r="GU131" s="88"/>
      <c r="GV131" s="88"/>
      <c r="GW131" s="88"/>
      <c r="GX131" s="88"/>
      <c r="GY131" s="88"/>
      <c r="GZ131" s="88"/>
      <c r="HA131" s="88"/>
      <c r="HB131" s="88"/>
      <c r="HC131" s="88"/>
      <c r="HD131" s="88"/>
      <c r="HE131" s="88"/>
      <c r="HF131" s="88"/>
      <c r="HG131" s="88"/>
      <c r="HI131" s="88"/>
      <c r="HJ131" s="88"/>
      <c r="HK131" s="88"/>
      <c r="HL131" s="88"/>
      <c r="HM131" s="89"/>
      <c r="HN131" s="90"/>
      <c r="HO131" s="90"/>
      <c r="HP131" s="90"/>
      <c r="HQ131" s="90"/>
      <c r="HR131" s="90"/>
      <c r="HS131" s="90"/>
      <c r="HT131" s="90"/>
      <c r="HU131" s="90"/>
      <c r="HV131" s="90"/>
      <c r="HW131" s="90"/>
      <c r="HX131" s="90"/>
      <c r="HY131" s="90"/>
      <c r="HZ131" s="90"/>
      <c r="IA131" s="90"/>
      <c r="IB131" s="90"/>
      <c r="IC131" s="90"/>
      <c r="ID131" s="90"/>
      <c r="IE131" s="90"/>
      <c r="IF131" s="90"/>
      <c r="IG131" s="90"/>
      <c r="IH131" s="90"/>
      <c r="II131" s="90"/>
      <c r="IJ131" s="90"/>
      <c r="IK131" s="90"/>
      <c r="IL131" s="90"/>
      <c r="IM131" s="90"/>
      <c r="IN131" s="90"/>
      <c r="IO131" s="90"/>
      <c r="IP131" s="90"/>
      <c r="IQ131" s="90"/>
      <c r="IR131" s="90"/>
      <c r="IS131" s="90"/>
      <c r="IT131" s="90"/>
      <c r="IU131" s="90"/>
      <c r="IV131" s="90"/>
      <c r="IW131" s="90"/>
      <c r="IX131" s="90"/>
      <c r="IY131" s="90"/>
      <c r="IZ131" s="90"/>
    </row>
    <row r="132" spans="8:260" x14ac:dyDescent="0.15">
      <c r="H132" s="131"/>
      <c r="I132" s="63"/>
      <c r="J132" s="63"/>
      <c r="K132" s="143"/>
      <c r="L132" s="140"/>
      <c r="M132" s="140"/>
      <c r="N132" s="140"/>
      <c r="O132" s="140"/>
      <c r="P132" s="140"/>
      <c r="Q132" s="140"/>
      <c r="R132" s="140"/>
      <c r="S132" s="140"/>
      <c r="T132" s="140"/>
      <c r="U132" s="140"/>
      <c r="V132" s="140"/>
      <c r="W132" s="140"/>
      <c r="X132" s="140"/>
      <c r="Y132" s="140"/>
      <c r="Z132" s="140"/>
      <c r="AA132" s="140"/>
      <c r="AB132" s="140"/>
      <c r="AC132" s="140"/>
      <c r="AD132" s="140"/>
      <c r="AE132" s="140"/>
      <c r="AF132" s="140"/>
      <c r="AG132" s="140"/>
      <c r="AH132" s="140"/>
      <c r="AI132" s="140"/>
      <c r="AJ132" s="140"/>
      <c r="AK132" s="140"/>
      <c r="AL132" s="140"/>
      <c r="AM132" s="140"/>
      <c r="AN132" s="140"/>
      <c r="AO132" s="140"/>
      <c r="AP132" s="140"/>
      <c r="AQ132" s="140"/>
      <c r="AR132" s="140"/>
      <c r="AS132" s="140"/>
      <c r="AT132" s="140"/>
      <c r="AU132" s="140"/>
      <c r="AV132" s="140"/>
      <c r="AW132" s="140"/>
      <c r="AX132" s="140"/>
      <c r="AY132" s="143"/>
      <c r="AZ132" s="140"/>
      <c r="BA132" s="140"/>
      <c r="BB132" s="140"/>
      <c r="BC132" s="140"/>
      <c r="BD132" s="140"/>
      <c r="BE132" s="140"/>
      <c r="BF132" s="140"/>
      <c r="BG132" s="140"/>
      <c r="BH132" s="140"/>
      <c r="BI132" s="140"/>
      <c r="BJ132" s="140"/>
      <c r="BK132" s="140"/>
      <c r="BL132" s="140"/>
      <c r="BM132" s="140"/>
      <c r="BN132" s="140"/>
      <c r="BO132" s="140"/>
      <c r="BP132" s="140"/>
      <c r="BQ132" s="140"/>
      <c r="BR132" s="140"/>
      <c r="BS132" s="140"/>
      <c r="BT132" s="140"/>
      <c r="BU132" s="140"/>
      <c r="BV132" s="140"/>
      <c r="BW132" s="140"/>
      <c r="BX132" s="140"/>
      <c r="BY132" s="140"/>
      <c r="BZ132" s="140"/>
      <c r="CA132" s="140"/>
      <c r="CB132" s="140"/>
      <c r="CC132" s="140"/>
      <c r="CD132" s="140"/>
      <c r="CE132" s="140"/>
      <c r="CF132" s="140"/>
      <c r="CG132" s="140"/>
      <c r="CH132" s="140"/>
      <c r="CI132" s="140"/>
      <c r="CJ132" s="140"/>
      <c r="CK132" s="140"/>
      <c r="CL132" s="140"/>
      <c r="CM132" s="143"/>
      <c r="CN132" s="140"/>
      <c r="CO132" s="140"/>
      <c r="CP132" s="140"/>
      <c r="CQ132" s="140"/>
      <c r="CR132" s="140"/>
      <c r="CS132" s="140"/>
      <c r="CT132" s="140"/>
      <c r="CU132" s="140"/>
      <c r="CV132" s="140"/>
      <c r="CW132" s="140"/>
      <c r="CX132" s="140"/>
      <c r="CY132" s="140"/>
      <c r="CZ132" s="140"/>
      <c r="DA132" s="140"/>
      <c r="DB132" s="140"/>
      <c r="DC132" s="140"/>
      <c r="DD132" s="140"/>
      <c r="DE132" s="140"/>
      <c r="DF132" s="140"/>
      <c r="DG132" s="140"/>
      <c r="DH132" s="140"/>
      <c r="DI132" s="140"/>
      <c r="DJ132" s="140"/>
      <c r="DK132" s="140"/>
      <c r="DL132" s="140"/>
      <c r="DM132" s="140"/>
      <c r="DN132" s="140"/>
      <c r="DO132" s="140"/>
      <c r="DP132" s="140"/>
      <c r="DQ132" s="140"/>
      <c r="DR132" s="140"/>
      <c r="DS132" s="140"/>
      <c r="DT132" s="140"/>
      <c r="DU132" s="140"/>
      <c r="DV132" s="140"/>
      <c r="DW132" s="140"/>
      <c r="DX132" s="140"/>
      <c r="DY132" s="140"/>
      <c r="DZ132" s="140"/>
      <c r="FZ132" s="88"/>
      <c r="GA132" s="88"/>
      <c r="GB132" s="88"/>
      <c r="GC132" s="88"/>
      <c r="GD132" s="88"/>
      <c r="GE132" s="88"/>
      <c r="GF132" s="88"/>
      <c r="GG132" s="88"/>
      <c r="GH132" s="88"/>
      <c r="GI132" s="88"/>
      <c r="GJ132" s="88"/>
      <c r="GK132" s="88"/>
      <c r="GL132" s="88"/>
      <c r="GM132" s="88"/>
      <c r="GN132" s="88"/>
      <c r="GO132" s="88"/>
      <c r="GP132" s="88"/>
      <c r="GQ132" s="88"/>
      <c r="GR132" s="88"/>
      <c r="GS132" s="88"/>
      <c r="GT132" s="88"/>
      <c r="GU132" s="88"/>
      <c r="GV132" s="88"/>
      <c r="GW132" s="88"/>
      <c r="GX132" s="88"/>
      <c r="GY132" s="88"/>
      <c r="GZ132" s="88"/>
      <c r="HA132" s="88"/>
      <c r="HB132" s="88"/>
      <c r="HC132" s="88"/>
      <c r="HD132" s="88"/>
      <c r="HE132" s="88"/>
      <c r="HF132" s="88"/>
      <c r="HG132" s="88"/>
      <c r="HI132" s="88"/>
      <c r="HJ132" s="88"/>
      <c r="HK132" s="88"/>
      <c r="HL132" s="88"/>
      <c r="HM132" s="89"/>
      <c r="HN132" s="90"/>
      <c r="HO132" s="90"/>
      <c r="HP132" s="90"/>
      <c r="HQ132" s="90"/>
      <c r="HR132" s="90"/>
      <c r="HS132" s="90"/>
      <c r="HT132" s="90"/>
      <c r="HU132" s="90"/>
      <c r="HV132" s="90"/>
      <c r="HW132" s="90"/>
      <c r="HX132" s="90"/>
      <c r="HY132" s="90"/>
      <c r="HZ132" s="90"/>
      <c r="IA132" s="90"/>
      <c r="IB132" s="90"/>
      <c r="IC132" s="90"/>
      <c r="ID132" s="90"/>
      <c r="IE132" s="90"/>
      <c r="IF132" s="90"/>
      <c r="IG132" s="90"/>
      <c r="IH132" s="90"/>
      <c r="II132" s="90"/>
      <c r="IJ132" s="90"/>
      <c r="IK132" s="90"/>
      <c r="IL132" s="90"/>
      <c r="IM132" s="90"/>
      <c r="IN132" s="90"/>
      <c r="IO132" s="90"/>
      <c r="IP132" s="90"/>
      <c r="IQ132" s="90"/>
      <c r="IR132" s="90"/>
      <c r="IS132" s="90"/>
      <c r="IT132" s="90"/>
      <c r="IU132" s="90"/>
      <c r="IV132" s="90"/>
      <c r="IW132" s="90"/>
      <c r="IX132" s="90"/>
      <c r="IY132" s="90"/>
      <c r="IZ132" s="90"/>
    </row>
    <row r="133" spans="8:260" x14ac:dyDescent="0.15">
      <c r="H133" s="131"/>
      <c r="I133" s="63"/>
      <c r="J133" s="63"/>
      <c r="K133" s="143"/>
      <c r="L133" s="140"/>
      <c r="M133" s="140"/>
      <c r="N133" s="140"/>
      <c r="O133" s="140"/>
      <c r="P133" s="140"/>
      <c r="Q133" s="140"/>
      <c r="R133" s="140"/>
      <c r="S133" s="140"/>
      <c r="T133" s="140"/>
      <c r="U133" s="140"/>
      <c r="V133" s="140"/>
      <c r="W133" s="140"/>
      <c r="X133" s="140"/>
      <c r="Y133" s="140"/>
      <c r="Z133" s="140"/>
      <c r="AA133" s="140"/>
      <c r="AB133" s="140"/>
      <c r="AC133" s="140"/>
      <c r="AD133" s="140"/>
      <c r="AE133" s="140"/>
      <c r="AF133" s="140"/>
      <c r="AG133" s="140"/>
      <c r="AH133" s="140"/>
      <c r="AI133" s="140"/>
      <c r="AJ133" s="140"/>
      <c r="AK133" s="140"/>
      <c r="AL133" s="140"/>
      <c r="AM133" s="140"/>
      <c r="AN133" s="140"/>
      <c r="AO133" s="140"/>
      <c r="AP133" s="140"/>
      <c r="AQ133" s="140"/>
      <c r="AR133" s="140"/>
      <c r="AS133" s="140"/>
      <c r="AT133" s="140"/>
      <c r="AU133" s="140"/>
      <c r="AV133" s="140"/>
      <c r="AW133" s="140"/>
      <c r="AX133" s="140"/>
      <c r="AY133" s="143"/>
      <c r="AZ133" s="140"/>
      <c r="BA133" s="140"/>
      <c r="BB133" s="140"/>
      <c r="BC133" s="140"/>
      <c r="BD133" s="140"/>
      <c r="BE133" s="140"/>
      <c r="BF133" s="140"/>
      <c r="BG133" s="140"/>
      <c r="BH133" s="140"/>
      <c r="BI133" s="140"/>
      <c r="BJ133" s="140"/>
      <c r="BK133" s="140"/>
      <c r="BL133" s="140"/>
      <c r="BM133" s="140"/>
      <c r="BN133" s="140"/>
      <c r="BO133" s="140"/>
      <c r="BP133" s="140"/>
      <c r="BQ133" s="140"/>
      <c r="BR133" s="140"/>
      <c r="BS133" s="140"/>
      <c r="BT133" s="140"/>
      <c r="BU133" s="140"/>
      <c r="BV133" s="140"/>
      <c r="BW133" s="140"/>
      <c r="BX133" s="140"/>
      <c r="BY133" s="140"/>
      <c r="BZ133" s="140"/>
      <c r="CA133" s="140"/>
      <c r="CB133" s="140"/>
      <c r="CC133" s="140"/>
      <c r="CD133" s="140"/>
      <c r="CE133" s="140"/>
      <c r="CF133" s="140"/>
      <c r="CG133" s="140"/>
      <c r="CH133" s="140"/>
      <c r="CI133" s="140"/>
      <c r="CJ133" s="140"/>
      <c r="CK133" s="140"/>
      <c r="CL133" s="140"/>
      <c r="CM133" s="143"/>
      <c r="CN133" s="140"/>
      <c r="CO133" s="140"/>
      <c r="CP133" s="140"/>
      <c r="CQ133" s="140"/>
      <c r="CR133" s="140"/>
      <c r="CS133" s="140"/>
      <c r="CT133" s="140"/>
      <c r="CU133" s="140"/>
      <c r="CV133" s="140"/>
      <c r="CW133" s="140"/>
      <c r="CX133" s="140"/>
      <c r="CY133" s="140"/>
      <c r="CZ133" s="140"/>
      <c r="DA133" s="140"/>
      <c r="DB133" s="140"/>
      <c r="DC133" s="140"/>
      <c r="DD133" s="140"/>
      <c r="DE133" s="140"/>
      <c r="DF133" s="140"/>
      <c r="DG133" s="140"/>
      <c r="DH133" s="140"/>
      <c r="DI133" s="140"/>
      <c r="DJ133" s="140"/>
      <c r="DK133" s="140"/>
      <c r="DL133" s="140"/>
      <c r="DM133" s="140"/>
      <c r="DN133" s="140"/>
      <c r="DO133" s="140"/>
      <c r="DP133" s="140"/>
      <c r="DQ133" s="140"/>
      <c r="DR133" s="140"/>
      <c r="DS133" s="140"/>
      <c r="DT133" s="140"/>
      <c r="DU133" s="140"/>
      <c r="DV133" s="140"/>
      <c r="DW133" s="140"/>
      <c r="DX133" s="140"/>
      <c r="DY133" s="140"/>
      <c r="DZ133" s="140"/>
      <c r="FZ133" s="88"/>
      <c r="GA133" s="88"/>
      <c r="GB133" s="88"/>
      <c r="GC133" s="88"/>
      <c r="GD133" s="88"/>
      <c r="GE133" s="88"/>
      <c r="GF133" s="88"/>
      <c r="GG133" s="88"/>
      <c r="GH133" s="88"/>
      <c r="GI133" s="88"/>
      <c r="GJ133" s="88"/>
      <c r="GK133" s="88"/>
      <c r="GL133" s="88"/>
      <c r="GM133" s="88"/>
      <c r="GN133" s="88"/>
      <c r="GO133" s="88"/>
      <c r="GP133" s="88"/>
      <c r="GQ133" s="88"/>
      <c r="GR133" s="88"/>
      <c r="GS133" s="88"/>
      <c r="GT133" s="88"/>
      <c r="GU133" s="88"/>
      <c r="GV133" s="88"/>
      <c r="GW133" s="88"/>
      <c r="GX133" s="88"/>
      <c r="GY133" s="88"/>
      <c r="GZ133" s="88"/>
      <c r="HA133" s="88"/>
      <c r="HB133" s="88"/>
      <c r="HC133" s="88"/>
      <c r="HD133" s="88"/>
      <c r="HE133" s="88"/>
      <c r="HF133" s="88"/>
      <c r="HG133" s="88"/>
      <c r="HI133" s="88"/>
      <c r="HJ133" s="88"/>
      <c r="HK133" s="88"/>
      <c r="HL133" s="88"/>
      <c r="HM133" s="89"/>
      <c r="HN133" s="90"/>
      <c r="HO133" s="90"/>
      <c r="HP133" s="90"/>
      <c r="HQ133" s="90"/>
      <c r="HR133" s="90"/>
      <c r="HS133" s="90"/>
      <c r="HT133" s="90"/>
      <c r="HU133" s="90"/>
      <c r="HV133" s="90"/>
      <c r="HW133" s="90"/>
      <c r="HX133" s="90"/>
      <c r="HY133" s="90"/>
      <c r="HZ133" s="90"/>
      <c r="IA133" s="90"/>
      <c r="IB133" s="90"/>
      <c r="IC133" s="90"/>
      <c r="ID133" s="90"/>
      <c r="IE133" s="90"/>
      <c r="IF133" s="90"/>
      <c r="IG133" s="90"/>
      <c r="IH133" s="90"/>
      <c r="II133" s="90"/>
      <c r="IJ133" s="90"/>
      <c r="IK133" s="90"/>
      <c r="IL133" s="90"/>
      <c r="IM133" s="90"/>
      <c r="IN133" s="90"/>
      <c r="IO133" s="90"/>
      <c r="IP133" s="90"/>
      <c r="IQ133" s="90"/>
      <c r="IR133" s="90"/>
      <c r="IS133" s="90"/>
      <c r="IT133" s="90"/>
      <c r="IU133" s="90"/>
      <c r="IV133" s="90"/>
      <c r="IW133" s="90"/>
      <c r="IX133" s="90"/>
      <c r="IY133" s="90"/>
      <c r="IZ133" s="90"/>
    </row>
    <row r="134" spans="8:260" x14ac:dyDescent="0.15">
      <c r="H134" s="131"/>
      <c r="I134" s="63"/>
      <c r="J134" s="63"/>
      <c r="K134" s="143"/>
      <c r="L134" s="140"/>
      <c r="M134" s="140"/>
      <c r="N134" s="140"/>
      <c r="O134" s="140"/>
      <c r="P134" s="140"/>
      <c r="Q134" s="140"/>
      <c r="R134" s="140"/>
      <c r="S134" s="140"/>
      <c r="T134" s="140"/>
      <c r="U134" s="140"/>
      <c r="V134" s="140"/>
      <c r="W134" s="140"/>
      <c r="X134" s="140"/>
      <c r="Y134" s="140"/>
      <c r="Z134" s="140"/>
      <c r="AA134" s="140"/>
      <c r="AB134" s="140"/>
      <c r="AC134" s="140"/>
      <c r="AD134" s="140"/>
      <c r="AE134" s="140"/>
      <c r="AF134" s="140"/>
      <c r="AG134" s="140"/>
      <c r="AH134" s="140"/>
      <c r="AI134" s="140"/>
      <c r="AJ134" s="140"/>
      <c r="AK134" s="140"/>
      <c r="AL134" s="140"/>
      <c r="AM134" s="140"/>
      <c r="AN134" s="140"/>
      <c r="AO134" s="140"/>
      <c r="AP134" s="140"/>
      <c r="AQ134" s="140"/>
      <c r="AR134" s="140"/>
      <c r="AS134" s="140"/>
      <c r="AT134" s="140"/>
      <c r="AU134" s="140"/>
      <c r="AV134" s="140"/>
      <c r="AW134" s="140"/>
      <c r="AX134" s="140"/>
      <c r="AY134" s="143"/>
      <c r="AZ134" s="140"/>
      <c r="BA134" s="140"/>
      <c r="BB134" s="140"/>
      <c r="BC134" s="140"/>
      <c r="BD134" s="140"/>
      <c r="BE134" s="140"/>
      <c r="BF134" s="140"/>
      <c r="BG134" s="140"/>
      <c r="BH134" s="140"/>
      <c r="BI134" s="140"/>
      <c r="BJ134" s="140"/>
      <c r="BK134" s="140"/>
      <c r="BL134" s="140"/>
      <c r="BM134" s="140"/>
      <c r="BN134" s="140"/>
      <c r="BO134" s="140"/>
      <c r="BP134" s="140"/>
      <c r="BQ134" s="140"/>
      <c r="BR134" s="140"/>
      <c r="BS134" s="140"/>
      <c r="BT134" s="140"/>
      <c r="BU134" s="140"/>
      <c r="BV134" s="140"/>
      <c r="BW134" s="140"/>
      <c r="BX134" s="140"/>
      <c r="BY134" s="140"/>
      <c r="BZ134" s="140"/>
      <c r="CA134" s="140"/>
      <c r="CB134" s="140"/>
      <c r="CC134" s="140"/>
      <c r="CD134" s="140"/>
      <c r="CE134" s="140"/>
      <c r="CF134" s="140"/>
      <c r="CG134" s="140"/>
      <c r="CH134" s="140"/>
      <c r="CI134" s="140"/>
      <c r="CJ134" s="140"/>
      <c r="CK134" s="140"/>
      <c r="CL134" s="140"/>
      <c r="CM134" s="143"/>
      <c r="CN134" s="140"/>
      <c r="CO134" s="140"/>
      <c r="CP134" s="140"/>
      <c r="CQ134" s="140"/>
      <c r="CR134" s="140"/>
      <c r="CS134" s="140"/>
      <c r="CT134" s="140"/>
      <c r="CU134" s="140"/>
      <c r="CV134" s="140"/>
      <c r="CW134" s="140"/>
      <c r="CX134" s="140"/>
      <c r="CY134" s="140"/>
      <c r="CZ134" s="140"/>
      <c r="DA134" s="140"/>
      <c r="DB134" s="140"/>
      <c r="DC134" s="140"/>
      <c r="DD134" s="140"/>
      <c r="DE134" s="140"/>
      <c r="DF134" s="140"/>
      <c r="DG134" s="140"/>
      <c r="DH134" s="140"/>
      <c r="DI134" s="140"/>
      <c r="DJ134" s="140"/>
      <c r="DK134" s="140"/>
      <c r="DL134" s="140"/>
      <c r="DM134" s="140"/>
      <c r="DN134" s="140"/>
      <c r="DO134" s="140"/>
      <c r="DP134" s="140"/>
      <c r="DQ134" s="140"/>
      <c r="DR134" s="140"/>
      <c r="DS134" s="140"/>
      <c r="DT134" s="140"/>
      <c r="DU134" s="140"/>
      <c r="DV134" s="140"/>
      <c r="DW134" s="140"/>
      <c r="DX134" s="140"/>
      <c r="DY134" s="140"/>
      <c r="DZ134" s="140"/>
      <c r="FZ134" s="88"/>
      <c r="GA134" s="88"/>
      <c r="GB134" s="88"/>
      <c r="GC134" s="88"/>
      <c r="GD134" s="88"/>
      <c r="GE134" s="88"/>
      <c r="GF134" s="88"/>
      <c r="GG134" s="88"/>
      <c r="GH134" s="88"/>
      <c r="GI134" s="88"/>
      <c r="GJ134" s="88"/>
      <c r="GK134" s="88"/>
      <c r="GL134" s="88"/>
      <c r="GM134" s="88"/>
      <c r="GN134" s="88"/>
      <c r="GO134" s="88"/>
      <c r="GP134" s="88"/>
      <c r="GQ134" s="88"/>
      <c r="GR134" s="88"/>
      <c r="GS134" s="88"/>
      <c r="GT134" s="88"/>
      <c r="GU134" s="88"/>
      <c r="GV134" s="88"/>
      <c r="GW134" s="88"/>
      <c r="GX134" s="88"/>
      <c r="GY134" s="88"/>
      <c r="GZ134" s="88"/>
      <c r="HA134" s="88"/>
      <c r="HB134" s="88"/>
      <c r="HC134" s="88"/>
      <c r="HD134" s="88"/>
      <c r="HE134" s="88"/>
      <c r="HF134" s="88"/>
      <c r="HG134" s="88"/>
      <c r="HI134" s="88"/>
      <c r="HJ134" s="88"/>
      <c r="HK134" s="88"/>
      <c r="HL134" s="88"/>
      <c r="HM134" s="89"/>
      <c r="HN134" s="90"/>
      <c r="HO134" s="90"/>
      <c r="HP134" s="90"/>
      <c r="HQ134" s="90"/>
      <c r="HR134" s="90"/>
      <c r="HS134" s="90"/>
      <c r="HT134" s="90"/>
      <c r="HU134" s="90"/>
      <c r="HV134" s="90"/>
      <c r="HW134" s="90"/>
      <c r="HX134" s="90"/>
      <c r="HY134" s="90"/>
      <c r="HZ134" s="90"/>
      <c r="IA134" s="90"/>
      <c r="IB134" s="90"/>
      <c r="IC134" s="90"/>
      <c r="ID134" s="90"/>
      <c r="IE134" s="90"/>
      <c r="IF134" s="90"/>
      <c r="IG134" s="90"/>
      <c r="IH134" s="90"/>
      <c r="II134" s="90"/>
      <c r="IJ134" s="90"/>
      <c r="IK134" s="90"/>
      <c r="IL134" s="90"/>
      <c r="IM134" s="90"/>
      <c r="IN134" s="90"/>
      <c r="IO134" s="90"/>
      <c r="IP134" s="90"/>
      <c r="IQ134" s="90"/>
      <c r="IR134" s="90"/>
      <c r="IS134" s="90"/>
      <c r="IT134" s="90"/>
      <c r="IU134" s="90"/>
      <c r="IV134" s="90"/>
      <c r="IW134" s="90"/>
      <c r="IX134" s="90"/>
      <c r="IY134" s="90"/>
      <c r="IZ134" s="90"/>
    </row>
    <row r="135" spans="8:260" x14ac:dyDescent="0.15">
      <c r="H135" s="131"/>
      <c r="I135" s="63"/>
      <c r="J135" s="63"/>
      <c r="K135" s="143"/>
      <c r="L135" s="140"/>
      <c r="M135" s="140"/>
      <c r="N135" s="140"/>
      <c r="O135" s="140"/>
      <c r="P135" s="140"/>
      <c r="Q135" s="140"/>
      <c r="R135" s="140"/>
      <c r="S135" s="140"/>
      <c r="T135" s="140"/>
      <c r="U135" s="140"/>
      <c r="V135" s="140"/>
      <c r="W135" s="140"/>
      <c r="X135" s="140"/>
      <c r="Y135" s="140"/>
      <c r="Z135" s="140"/>
      <c r="AA135" s="140"/>
      <c r="AB135" s="140"/>
      <c r="AC135" s="140"/>
      <c r="AD135" s="140"/>
      <c r="AE135" s="140"/>
      <c r="AF135" s="140"/>
      <c r="AG135" s="140"/>
      <c r="AH135" s="140"/>
      <c r="AI135" s="140"/>
      <c r="AJ135" s="140"/>
      <c r="AK135" s="140"/>
      <c r="AL135" s="140"/>
      <c r="AM135" s="140"/>
      <c r="AN135" s="140"/>
      <c r="AO135" s="140"/>
      <c r="AP135" s="140"/>
      <c r="AQ135" s="140"/>
      <c r="AR135" s="140"/>
      <c r="AS135" s="140"/>
      <c r="AT135" s="140"/>
      <c r="AU135" s="140"/>
      <c r="AV135" s="140"/>
      <c r="AW135" s="140"/>
      <c r="AX135" s="140"/>
      <c r="AY135" s="143"/>
      <c r="AZ135" s="140"/>
      <c r="BA135" s="140"/>
      <c r="BB135" s="140"/>
      <c r="BC135" s="140"/>
      <c r="BD135" s="140"/>
      <c r="BE135" s="140"/>
      <c r="BF135" s="140"/>
      <c r="BG135" s="140"/>
      <c r="BH135" s="140"/>
      <c r="BI135" s="140"/>
      <c r="BJ135" s="140"/>
      <c r="BK135" s="140"/>
      <c r="BL135" s="140"/>
      <c r="BM135" s="140"/>
      <c r="BN135" s="140"/>
      <c r="BO135" s="140"/>
      <c r="BP135" s="140"/>
      <c r="BQ135" s="140"/>
      <c r="BR135" s="140"/>
      <c r="BS135" s="140"/>
      <c r="BT135" s="140"/>
      <c r="BU135" s="140"/>
      <c r="BV135" s="140"/>
      <c r="BW135" s="140"/>
      <c r="BX135" s="140"/>
      <c r="BY135" s="140"/>
      <c r="BZ135" s="140"/>
      <c r="CA135" s="140"/>
      <c r="CB135" s="140"/>
      <c r="CC135" s="140"/>
      <c r="CD135" s="140"/>
      <c r="CE135" s="140"/>
      <c r="CF135" s="140"/>
      <c r="CG135" s="140"/>
      <c r="CH135" s="140"/>
      <c r="CI135" s="140"/>
      <c r="CJ135" s="140"/>
      <c r="CK135" s="140"/>
      <c r="CL135" s="140"/>
      <c r="CM135" s="143"/>
      <c r="CN135" s="140"/>
      <c r="CO135" s="140"/>
      <c r="CP135" s="140"/>
      <c r="CQ135" s="140"/>
      <c r="CR135" s="140"/>
      <c r="CS135" s="140"/>
      <c r="CT135" s="140"/>
      <c r="CU135" s="140"/>
      <c r="CV135" s="140"/>
      <c r="CW135" s="140"/>
      <c r="CX135" s="140"/>
      <c r="CY135" s="140"/>
      <c r="CZ135" s="140"/>
      <c r="DA135" s="140"/>
      <c r="DB135" s="140"/>
      <c r="DC135" s="140"/>
      <c r="DD135" s="140"/>
      <c r="DE135" s="140"/>
      <c r="DF135" s="140"/>
      <c r="DG135" s="140"/>
      <c r="DH135" s="140"/>
      <c r="DI135" s="140"/>
      <c r="DJ135" s="140"/>
      <c r="DK135" s="140"/>
      <c r="DL135" s="140"/>
      <c r="DM135" s="140"/>
      <c r="DN135" s="140"/>
      <c r="DO135" s="140"/>
      <c r="DP135" s="140"/>
      <c r="DQ135" s="140"/>
      <c r="DR135" s="140"/>
      <c r="DS135" s="140"/>
      <c r="DT135" s="140"/>
      <c r="DU135" s="140"/>
      <c r="DV135" s="140"/>
      <c r="DW135" s="140"/>
      <c r="DX135" s="140"/>
      <c r="DY135" s="140"/>
      <c r="DZ135" s="140"/>
      <c r="FZ135" s="88"/>
      <c r="GA135" s="88"/>
      <c r="GB135" s="88"/>
      <c r="GC135" s="88"/>
      <c r="GD135" s="88"/>
      <c r="GE135" s="88"/>
      <c r="GF135" s="88"/>
      <c r="GG135" s="88"/>
      <c r="GH135" s="88"/>
      <c r="GI135" s="88"/>
      <c r="GJ135" s="88"/>
      <c r="GK135" s="88"/>
      <c r="GL135" s="88"/>
      <c r="GM135" s="88"/>
      <c r="GN135" s="88"/>
      <c r="GO135" s="88"/>
      <c r="GP135" s="88"/>
      <c r="GQ135" s="88"/>
      <c r="GR135" s="88"/>
      <c r="GS135" s="88"/>
      <c r="GT135" s="88"/>
      <c r="GU135" s="88"/>
      <c r="GV135" s="88"/>
      <c r="GW135" s="88"/>
      <c r="GX135" s="88"/>
      <c r="GY135" s="88"/>
      <c r="GZ135" s="88"/>
      <c r="HA135" s="88"/>
      <c r="HB135" s="88"/>
      <c r="HC135" s="88"/>
      <c r="HD135" s="88"/>
      <c r="HE135" s="88"/>
      <c r="HF135" s="88"/>
      <c r="HG135" s="88"/>
      <c r="HI135" s="88"/>
      <c r="HJ135" s="88"/>
      <c r="HK135" s="88"/>
      <c r="HL135" s="88"/>
      <c r="HM135" s="89"/>
      <c r="HN135" s="90"/>
      <c r="HO135" s="90"/>
      <c r="HP135" s="90"/>
      <c r="HQ135" s="90"/>
      <c r="HR135" s="90"/>
      <c r="HS135" s="90"/>
      <c r="HT135" s="90"/>
      <c r="HU135" s="90"/>
      <c r="HV135" s="90"/>
      <c r="HW135" s="90"/>
      <c r="HX135" s="90"/>
      <c r="HY135" s="90"/>
      <c r="HZ135" s="90"/>
      <c r="IA135" s="90"/>
      <c r="IB135" s="90"/>
      <c r="IC135" s="90"/>
      <c r="ID135" s="90"/>
      <c r="IE135" s="90"/>
      <c r="IF135" s="90"/>
      <c r="IG135" s="90"/>
      <c r="IH135" s="90"/>
      <c r="II135" s="90"/>
      <c r="IJ135" s="90"/>
      <c r="IK135" s="90"/>
      <c r="IL135" s="90"/>
      <c r="IM135" s="90"/>
      <c r="IN135" s="90"/>
      <c r="IO135" s="90"/>
      <c r="IP135" s="90"/>
      <c r="IQ135" s="90"/>
      <c r="IR135" s="90"/>
      <c r="IS135" s="90"/>
      <c r="IT135" s="90"/>
      <c r="IU135" s="90"/>
      <c r="IV135" s="90"/>
      <c r="IW135" s="90"/>
      <c r="IX135" s="90"/>
      <c r="IY135" s="90"/>
      <c r="IZ135" s="90"/>
    </row>
    <row r="136" spans="8:260" x14ac:dyDescent="0.15">
      <c r="H136" s="131"/>
      <c r="I136" s="63"/>
      <c r="J136" s="63"/>
      <c r="K136" s="143"/>
      <c r="L136" s="140"/>
      <c r="M136" s="140"/>
      <c r="N136" s="140"/>
      <c r="O136" s="140"/>
      <c r="P136" s="140"/>
      <c r="Q136" s="140"/>
      <c r="R136" s="140"/>
      <c r="S136" s="140"/>
      <c r="T136" s="140"/>
      <c r="U136" s="140"/>
      <c r="V136" s="140"/>
      <c r="W136" s="140"/>
      <c r="X136" s="140"/>
      <c r="Y136" s="140"/>
      <c r="Z136" s="140"/>
      <c r="AA136" s="140"/>
      <c r="AB136" s="140"/>
      <c r="AC136" s="140"/>
      <c r="AD136" s="140"/>
      <c r="AE136" s="140"/>
      <c r="AF136" s="140"/>
      <c r="AG136" s="140"/>
      <c r="AH136" s="140"/>
      <c r="AI136" s="140"/>
      <c r="AJ136" s="140"/>
      <c r="AK136" s="140"/>
      <c r="AL136" s="140"/>
      <c r="AM136" s="140"/>
      <c r="AN136" s="140"/>
      <c r="AO136" s="140"/>
      <c r="AP136" s="140"/>
      <c r="AQ136" s="140"/>
      <c r="AR136" s="140"/>
      <c r="AS136" s="140"/>
      <c r="AT136" s="140"/>
      <c r="AU136" s="140"/>
      <c r="AV136" s="140"/>
      <c r="AW136" s="140"/>
      <c r="AX136" s="140"/>
      <c r="AY136" s="143"/>
      <c r="AZ136" s="140"/>
      <c r="BA136" s="140"/>
      <c r="BB136" s="140"/>
      <c r="BC136" s="140"/>
      <c r="BD136" s="140"/>
      <c r="BE136" s="140"/>
      <c r="BF136" s="140"/>
      <c r="BG136" s="140"/>
      <c r="BH136" s="140"/>
      <c r="BI136" s="140"/>
      <c r="BJ136" s="140"/>
      <c r="BK136" s="140"/>
      <c r="BL136" s="140"/>
      <c r="BM136" s="140"/>
      <c r="BN136" s="140"/>
      <c r="BO136" s="140"/>
      <c r="BP136" s="140"/>
      <c r="BQ136" s="140"/>
      <c r="BR136" s="140"/>
      <c r="BS136" s="140"/>
      <c r="BT136" s="140"/>
      <c r="BU136" s="140"/>
      <c r="BV136" s="140"/>
      <c r="BW136" s="140"/>
      <c r="BX136" s="140"/>
      <c r="BY136" s="140"/>
      <c r="BZ136" s="140"/>
      <c r="CA136" s="140"/>
      <c r="CB136" s="140"/>
      <c r="CC136" s="140"/>
      <c r="CD136" s="140"/>
      <c r="CE136" s="140"/>
      <c r="CF136" s="140"/>
      <c r="CG136" s="140"/>
      <c r="CH136" s="140"/>
      <c r="CI136" s="140"/>
      <c r="CJ136" s="140"/>
      <c r="CK136" s="140"/>
      <c r="CL136" s="140"/>
      <c r="CM136" s="143"/>
      <c r="CN136" s="140"/>
      <c r="CO136" s="140"/>
      <c r="CP136" s="140"/>
      <c r="CQ136" s="140"/>
      <c r="CR136" s="140"/>
      <c r="CS136" s="140"/>
      <c r="CT136" s="140"/>
      <c r="CU136" s="140"/>
      <c r="CV136" s="140"/>
      <c r="CW136" s="140"/>
      <c r="CX136" s="140"/>
      <c r="CY136" s="140"/>
      <c r="CZ136" s="140"/>
      <c r="DA136" s="140"/>
      <c r="DB136" s="140"/>
      <c r="DC136" s="140"/>
      <c r="DD136" s="140"/>
      <c r="DE136" s="140"/>
      <c r="DF136" s="140"/>
      <c r="DG136" s="140"/>
      <c r="DH136" s="140"/>
      <c r="DI136" s="140"/>
      <c r="DJ136" s="140"/>
      <c r="DK136" s="140"/>
      <c r="DL136" s="140"/>
      <c r="DM136" s="140"/>
      <c r="DN136" s="140"/>
      <c r="DO136" s="140"/>
      <c r="DP136" s="140"/>
      <c r="DQ136" s="140"/>
      <c r="DR136" s="140"/>
      <c r="DS136" s="140"/>
      <c r="DT136" s="140"/>
      <c r="DU136" s="140"/>
      <c r="DV136" s="140"/>
      <c r="DW136" s="140"/>
      <c r="DX136" s="140"/>
      <c r="DY136" s="140"/>
      <c r="DZ136" s="140"/>
      <c r="FZ136" s="88"/>
      <c r="GA136" s="88"/>
      <c r="GB136" s="88"/>
      <c r="GC136" s="88"/>
      <c r="GD136" s="88"/>
      <c r="GE136" s="88"/>
      <c r="GF136" s="88"/>
      <c r="GG136" s="88"/>
      <c r="GH136" s="88"/>
      <c r="GI136" s="88"/>
      <c r="GJ136" s="88"/>
      <c r="GK136" s="88"/>
      <c r="GL136" s="88"/>
      <c r="GM136" s="88"/>
      <c r="GN136" s="88"/>
      <c r="GO136" s="88"/>
      <c r="GP136" s="88"/>
      <c r="GQ136" s="88"/>
      <c r="GR136" s="88"/>
      <c r="GS136" s="88"/>
      <c r="GT136" s="88"/>
      <c r="GU136" s="88"/>
      <c r="GV136" s="88"/>
      <c r="GW136" s="88"/>
      <c r="GX136" s="88"/>
      <c r="GY136" s="88"/>
      <c r="GZ136" s="88"/>
      <c r="HA136" s="88"/>
      <c r="HB136" s="88"/>
      <c r="HC136" s="88"/>
      <c r="HD136" s="88"/>
      <c r="HE136" s="88"/>
      <c r="HF136" s="88"/>
      <c r="HG136" s="88"/>
      <c r="HI136" s="88"/>
      <c r="HJ136" s="88"/>
      <c r="HK136" s="88"/>
      <c r="HL136" s="88"/>
      <c r="HM136" s="89"/>
      <c r="HN136" s="90"/>
      <c r="HO136" s="90"/>
      <c r="HP136" s="90"/>
      <c r="HQ136" s="90"/>
      <c r="HR136" s="90"/>
      <c r="HS136" s="90"/>
      <c r="HT136" s="90"/>
      <c r="HU136" s="90"/>
      <c r="HV136" s="90"/>
      <c r="HW136" s="90"/>
      <c r="HX136" s="90"/>
      <c r="HY136" s="90"/>
      <c r="HZ136" s="90"/>
      <c r="IA136" s="90"/>
      <c r="IB136" s="90"/>
      <c r="IC136" s="90"/>
      <c r="ID136" s="90"/>
      <c r="IE136" s="90"/>
      <c r="IF136" s="90"/>
      <c r="IG136" s="90"/>
      <c r="IH136" s="90"/>
      <c r="II136" s="90"/>
      <c r="IJ136" s="90"/>
      <c r="IK136" s="90"/>
      <c r="IL136" s="90"/>
      <c r="IM136" s="90"/>
      <c r="IN136" s="90"/>
      <c r="IO136" s="90"/>
      <c r="IP136" s="90"/>
      <c r="IQ136" s="90"/>
      <c r="IR136" s="90"/>
      <c r="IS136" s="90"/>
      <c r="IT136" s="90"/>
      <c r="IU136" s="90"/>
      <c r="IV136" s="90"/>
      <c r="IW136" s="90"/>
      <c r="IX136" s="90"/>
      <c r="IY136" s="90"/>
      <c r="IZ136" s="90"/>
    </row>
    <row r="137" spans="8:260" x14ac:dyDescent="0.15">
      <c r="H137" s="131"/>
      <c r="I137" s="63"/>
      <c r="J137" s="63"/>
      <c r="K137" s="143"/>
      <c r="L137" s="140"/>
      <c r="M137" s="140"/>
      <c r="N137" s="140"/>
      <c r="O137" s="140"/>
      <c r="P137" s="140"/>
      <c r="Q137" s="140"/>
      <c r="R137" s="140"/>
      <c r="S137" s="140"/>
      <c r="T137" s="140"/>
      <c r="U137" s="140"/>
      <c r="V137" s="140"/>
      <c r="W137" s="140"/>
      <c r="X137" s="140"/>
      <c r="Y137" s="140"/>
      <c r="Z137" s="140"/>
      <c r="AA137" s="140"/>
      <c r="AB137" s="140"/>
      <c r="AC137" s="140"/>
      <c r="AD137" s="140"/>
      <c r="AE137" s="140"/>
      <c r="AF137" s="140"/>
      <c r="AG137" s="140"/>
      <c r="AH137" s="140"/>
      <c r="AI137" s="140"/>
      <c r="AJ137" s="140"/>
      <c r="AK137" s="140"/>
      <c r="AL137" s="140"/>
      <c r="AM137" s="140"/>
      <c r="AN137" s="140"/>
      <c r="AO137" s="140"/>
      <c r="AP137" s="140"/>
      <c r="AQ137" s="140"/>
      <c r="AR137" s="140"/>
      <c r="AS137" s="140"/>
      <c r="AT137" s="140"/>
      <c r="AU137" s="140"/>
      <c r="AV137" s="140"/>
      <c r="AW137" s="140"/>
      <c r="AX137" s="140"/>
      <c r="AY137" s="143"/>
      <c r="AZ137" s="140"/>
      <c r="BA137" s="140"/>
      <c r="BB137" s="140"/>
      <c r="BC137" s="140"/>
      <c r="BD137" s="140"/>
      <c r="BE137" s="140"/>
      <c r="BF137" s="140"/>
      <c r="BG137" s="140"/>
      <c r="BH137" s="140"/>
      <c r="BI137" s="140"/>
      <c r="BJ137" s="140"/>
      <c r="BK137" s="140"/>
      <c r="BL137" s="140"/>
      <c r="BM137" s="140"/>
      <c r="BN137" s="140"/>
      <c r="BO137" s="140"/>
      <c r="BP137" s="140"/>
      <c r="BQ137" s="140"/>
      <c r="BR137" s="140"/>
      <c r="BS137" s="140"/>
      <c r="BT137" s="140"/>
      <c r="BU137" s="140"/>
      <c r="BV137" s="140"/>
      <c r="BW137" s="140"/>
      <c r="BX137" s="140"/>
      <c r="BY137" s="140"/>
      <c r="BZ137" s="140"/>
      <c r="CA137" s="140"/>
      <c r="CB137" s="140"/>
      <c r="CC137" s="140"/>
      <c r="CD137" s="140"/>
      <c r="CE137" s="140"/>
      <c r="CF137" s="140"/>
      <c r="CG137" s="140"/>
      <c r="CH137" s="140"/>
      <c r="CI137" s="140"/>
      <c r="CJ137" s="140"/>
      <c r="CK137" s="140"/>
      <c r="CL137" s="140"/>
      <c r="CM137" s="143"/>
      <c r="CN137" s="140"/>
      <c r="CO137" s="140"/>
      <c r="CP137" s="140"/>
      <c r="CQ137" s="140"/>
      <c r="CR137" s="140"/>
      <c r="CS137" s="140"/>
      <c r="CT137" s="140"/>
      <c r="CU137" s="140"/>
      <c r="CV137" s="140"/>
      <c r="CW137" s="140"/>
      <c r="CX137" s="140"/>
      <c r="CY137" s="140"/>
      <c r="CZ137" s="140"/>
      <c r="DA137" s="140"/>
      <c r="DB137" s="140"/>
      <c r="DC137" s="140"/>
      <c r="DD137" s="140"/>
      <c r="DE137" s="140"/>
      <c r="DF137" s="140"/>
      <c r="DG137" s="140"/>
      <c r="DH137" s="140"/>
      <c r="DI137" s="140"/>
      <c r="DJ137" s="140"/>
      <c r="DK137" s="140"/>
      <c r="DL137" s="140"/>
      <c r="DM137" s="140"/>
      <c r="DN137" s="140"/>
      <c r="DO137" s="140"/>
      <c r="DP137" s="140"/>
      <c r="DQ137" s="140"/>
      <c r="DR137" s="140"/>
      <c r="DS137" s="140"/>
      <c r="DT137" s="140"/>
      <c r="DU137" s="140"/>
      <c r="DV137" s="140"/>
      <c r="DW137" s="140"/>
      <c r="DX137" s="140"/>
      <c r="DY137" s="140"/>
      <c r="DZ137" s="140"/>
      <c r="FZ137" s="88"/>
      <c r="GA137" s="88"/>
      <c r="GB137" s="88"/>
      <c r="GC137" s="88"/>
      <c r="GD137" s="88"/>
      <c r="GE137" s="88"/>
      <c r="GF137" s="88"/>
      <c r="GG137" s="88"/>
      <c r="GH137" s="88"/>
      <c r="GI137" s="88"/>
      <c r="GJ137" s="88"/>
      <c r="GK137" s="88"/>
      <c r="GL137" s="88"/>
      <c r="GM137" s="88"/>
      <c r="GN137" s="88"/>
      <c r="GO137" s="88"/>
      <c r="GP137" s="88"/>
      <c r="GQ137" s="88"/>
      <c r="GR137" s="88"/>
      <c r="GS137" s="88"/>
      <c r="GT137" s="88"/>
      <c r="GU137" s="88"/>
      <c r="GV137" s="88"/>
      <c r="GW137" s="88"/>
      <c r="GX137" s="88"/>
      <c r="GY137" s="88"/>
      <c r="GZ137" s="88"/>
      <c r="HA137" s="88"/>
      <c r="HB137" s="88"/>
      <c r="HC137" s="88"/>
      <c r="HD137" s="88"/>
      <c r="HE137" s="88"/>
      <c r="HF137" s="88"/>
      <c r="HG137" s="88"/>
      <c r="HI137" s="88"/>
      <c r="HJ137" s="88"/>
      <c r="HK137" s="88"/>
      <c r="HL137" s="88"/>
      <c r="HM137" s="89"/>
      <c r="HN137" s="90"/>
      <c r="HO137" s="90"/>
      <c r="HP137" s="90"/>
      <c r="HQ137" s="90"/>
      <c r="HR137" s="90"/>
      <c r="HS137" s="90"/>
      <c r="HT137" s="90"/>
      <c r="HU137" s="90"/>
      <c r="HV137" s="90"/>
      <c r="HW137" s="90"/>
      <c r="HX137" s="90"/>
      <c r="HY137" s="90"/>
      <c r="HZ137" s="90"/>
      <c r="IA137" s="90"/>
      <c r="IB137" s="90"/>
      <c r="IC137" s="90"/>
      <c r="ID137" s="90"/>
      <c r="IE137" s="90"/>
      <c r="IF137" s="90"/>
      <c r="IG137" s="90"/>
      <c r="IH137" s="90"/>
      <c r="II137" s="90"/>
      <c r="IJ137" s="90"/>
      <c r="IK137" s="90"/>
      <c r="IL137" s="90"/>
      <c r="IM137" s="90"/>
      <c r="IN137" s="90"/>
      <c r="IO137" s="90"/>
      <c r="IP137" s="90"/>
      <c r="IQ137" s="90"/>
      <c r="IR137" s="90"/>
      <c r="IS137" s="90"/>
      <c r="IT137" s="90"/>
      <c r="IU137" s="90"/>
      <c r="IV137" s="90"/>
      <c r="IW137" s="90"/>
      <c r="IX137" s="90"/>
      <c r="IY137" s="90"/>
      <c r="IZ137" s="90"/>
    </row>
    <row r="138" spans="8:260" x14ac:dyDescent="0.15">
      <c r="H138" s="131"/>
      <c r="I138" s="63"/>
      <c r="J138" s="63"/>
      <c r="K138" s="143"/>
      <c r="L138" s="140"/>
      <c r="M138" s="140"/>
      <c r="N138" s="140"/>
      <c r="O138" s="140"/>
      <c r="P138" s="140"/>
      <c r="Q138" s="140"/>
      <c r="R138" s="140"/>
      <c r="S138" s="140"/>
      <c r="T138" s="140"/>
      <c r="U138" s="140"/>
      <c r="V138" s="140"/>
      <c r="W138" s="140"/>
      <c r="X138" s="140"/>
      <c r="Y138" s="140"/>
      <c r="Z138" s="140"/>
      <c r="AA138" s="140"/>
      <c r="AB138" s="140"/>
      <c r="AC138" s="140"/>
      <c r="AD138" s="140"/>
      <c r="AE138" s="140"/>
      <c r="AF138" s="140"/>
      <c r="AG138" s="140"/>
      <c r="AH138" s="140"/>
      <c r="AI138" s="140"/>
      <c r="AJ138" s="140"/>
      <c r="AK138" s="140"/>
      <c r="AL138" s="140"/>
      <c r="AM138" s="140"/>
      <c r="AN138" s="140"/>
      <c r="AO138" s="140"/>
      <c r="AP138" s="140"/>
      <c r="AQ138" s="140"/>
      <c r="AR138" s="140"/>
      <c r="AS138" s="140"/>
      <c r="AT138" s="140"/>
      <c r="AU138" s="140"/>
      <c r="AV138" s="140"/>
      <c r="AW138" s="140"/>
      <c r="AX138" s="140"/>
      <c r="AY138" s="143"/>
      <c r="AZ138" s="140"/>
      <c r="BA138" s="140"/>
      <c r="BB138" s="140"/>
      <c r="BC138" s="140"/>
      <c r="BD138" s="140"/>
      <c r="BE138" s="140"/>
      <c r="BF138" s="140"/>
      <c r="BG138" s="140"/>
      <c r="BH138" s="140"/>
      <c r="BI138" s="140"/>
      <c r="BJ138" s="140"/>
      <c r="BK138" s="140"/>
      <c r="BL138" s="140"/>
      <c r="BM138" s="140"/>
      <c r="BN138" s="140"/>
      <c r="BO138" s="140"/>
      <c r="BP138" s="140"/>
      <c r="BQ138" s="140"/>
      <c r="BR138" s="140"/>
      <c r="BS138" s="140"/>
      <c r="BT138" s="140"/>
      <c r="BU138" s="140"/>
      <c r="BV138" s="140"/>
      <c r="BW138" s="140"/>
      <c r="BX138" s="140"/>
      <c r="BY138" s="140"/>
      <c r="BZ138" s="140"/>
      <c r="CA138" s="140"/>
      <c r="CB138" s="140"/>
      <c r="CC138" s="140"/>
      <c r="CD138" s="140"/>
      <c r="CE138" s="140"/>
      <c r="CF138" s="140"/>
      <c r="CG138" s="140"/>
      <c r="CH138" s="140"/>
      <c r="CI138" s="140"/>
      <c r="CJ138" s="140"/>
      <c r="CK138" s="140"/>
      <c r="CL138" s="140"/>
      <c r="CM138" s="143"/>
      <c r="CN138" s="140"/>
      <c r="CO138" s="140"/>
      <c r="CP138" s="140"/>
      <c r="CQ138" s="140"/>
      <c r="CR138" s="140"/>
      <c r="CS138" s="140"/>
      <c r="CT138" s="140"/>
      <c r="CU138" s="140"/>
      <c r="CV138" s="140"/>
      <c r="CW138" s="140"/>
      <c r="CX138" s="140"/>
      <c r="CY138" s="140"/>
      <c r="CZ138" s="140"/>
      <c r="DA138" s="140"/>
      <c r="DB138" s="140"/>
      <c r="DC138" s="140"/>
      <c r="DD138" s="140"/>
      <c r="DE138" s="140"/>
      <c r="DF138" s="140"/>
      <c r="DG138" s="140"/>
      <c r="DH138" s="140"/>
      <c r="DI138" s="140"/>
      <c r="DJ138" s="140"/>
      <c r="DK138" s="140"/>
      <c r="DL138" s="140"/>
      <c r="DM138" s="140"/>
      <c r="DN138" s="140"/>
      <c r="DO138" s="140"/>
      <c r="DP138" s="140"/>
      <c r="DQ138" s="140"/>
      <c r="DR138" s="140"/>
      <c r="DS138" s="140"/>
      <c r="DT138" s="140"/>
      <c r="DU138" s="140"/>
      <c r="DV138" s="140"/>
      <c r="DW138" s="140"/>
      <c r="DX138" s="140"/>
      <c r="DY138" s="140"/>
      <c r="DZ138" s="140"/>
      <c r="FZ138" s="88"/>
      <c r="GA138" s="88"/>
      <c r="GB138" s="88"/>
      <c r="GC138" s="88"/>
      <c r="GD138" s="88"/>
      <c r="GE138" s="88"/>
      <c r="GF138" s="88"/>
      <c r="GG138" s="88"/>
      <c r="GH138" s="88"/>
      <c r="GI138" s="88"/>
      <c r="GJ138" s="88"/>
      <c r="GK138" s="88"/>
      <c r="GL138" s="88"/>
      <c r="GM138" s="88"/>
      <c r="GN138" s="88"/>
      <c r="GO138" s="88"/>
      <c r="GP138" s="88"/>
      <c r="GQ138" s="88"/>
      <c r="GR138" s="88"/>
      <c r="GS138" s="88"/>
      <c r="GT138" s="88"/>
      <c r="GU138" s="88"/>
      <c r="GV138" s="88"/>
      <c r="GW138" s="88"/>
      <c r="GX138" s="88"/>
      <c r="GY138" s="88"/>
      <c r="GZ138" s="88"/>
      <c r="HA138" s="88"/>
      <c r="HB138" s="88"/>
      <c r="HC138" s="88"/>
      <c r="HD138" s="88"/>
      <c r="HE138" s="88"/>
      <c r="HF138" s="88"/>
      <c r="HG138" s="88"/>
      <c r="HI138" s="88"/>
      <c r="HJ138" s="88"/>
      <c r="HK138" s="88"/>
      <c r="HL138" s="88"/>
      <c r="HM138" s="89"/>
      <c r="HN138" s="90"/>
      <c r="HO138" s="90"/>
      <c r="HP138" s="90"/>
      <c r="HQ138" s="90"/>
      <c r="HR138" s="90"/>
      <c r="HS138" s="90"/>
      <c r="HT138" s="90"/>
      <c r="HU138" s="90"/>
      <c r="HV138" s="90"/>
      <c r="HW138" s="90"/>
      <c r="HX138" s="90"/>
      <c r="HY138" s="90"/>
      <c r="HZ138" s="90"/>
      <c r="IA138" s="90"/>
      <c r="IB138" s="90"/>
      <c r="IC138" s="90"/>
      <c r="ID138" s="90"/>
      <c r="IE138" s="90"/>
      <c r="IF138" s="90"/>
      <c r="IG138" s="90"/>
      <c r="IH138" s="90"/>
      <c r="II138" s="90"/>
      <c r="IJ138" s="90"/>
      <c r="IK138" s="90"/>
      <c r="IL138" s="90"/>
      <c r="IM138" s="90"/>
      <c r="IN138" s="90"/>
      <c r="IO138" s="90"/>
      <c r="IP138" s="90"/>
      <c r="IQ138" s="90"/>
      <c r="IR138" s="90"/>
      <c r="IS138" s="90"/>
      <c r="IT138" s="90"/>
      <c r="IU138" s="90"/>
      <c r="IV138" s="90"/>
      <c r="IW138" s="90"/>
      <c r="IX138" s="90"/>
      <c r="IY138" s="90"/>
      <c r="IZ138" s="90"/>
    </row>
    <row r="139" spans="8:260" x14ac:dyDescent="0.15">
      <c r="H139" s="131"/>
      <c r="I139" s="63"/>
      <c r="J139" s="63"/>
      <c r="K139" s="143"/>
      <c r="L139" s="140"/>
      <c r="M139" s="140"/>
      <c r="N139" s="140"/>
      <c r="O139" s="140"/>
      <c r="P139" s="140"/>
      <c r="Q139" s="140"/>
      <c r="R139" s="140"/>
      <c r="S139" s="140"/>
      <c r="T139" s="140"/>
      <c r="U139" s="140"/>
      <c r="V139" s="140"/>
      <c r="W139" s="140"/>
      <c r="X139" s="140"/>
      <c r="Y139" s="140"/>
      <c r="Z139" s="140"/>
      <c r="AA139" s="140"/>
      <c r="AB139" s="140"/>
      <c r="AC139" s="140"/>
      <c r="AD139" s="140"/>
      <c r="AE139" s="140"/>
      <c r="AF139" s="140"/>
      <c r="AG139" s="140"/>
      <c r="AH139" s="140"/>
      <c r="AI139" s="140"/>
      <c r="AJ139" s="140"/>
      <c r="AK139" s="140"/>
      <c r="AL139" s="140"/>
      <c r="AM139" s="140"/>
      <c r="AN139" s="140"/>
      <c r="AO139" s="140"/>
      <c r="AP139" s="140"/>
      <c r="AQ139" s="140"/>
      <c r="AR139" s="140"/>
      <c r="AS139" s="140"/>
      <c r="AT139" s="140"/>
      <c r="AU139" s="140"/>
      <c r="AV139" s="140"/>
      <c r="AW139" s="140"/>
      <c r="AX139" s="140"/>
      <c r="AY139" s="143"/>
      <c r="AZ139" s="140"/>
      <c r="BA139" s="140"/>
      <c r="BB139" s="140"/>
      <c r="BC139" s="140"/>
      <c r="BD139" s="140"/>
      <c r="BE139" s="140"/>
      <c r="BF139" s="140"/>
      <c r="BG139" s="140"/>
      <c r="BH139" s="140"/>
      <c r="BI139" s="140"/>
      <c r="BJ139" s="140"/>
      <c r="BK139" s="140"/>
      <c r="BL139" s="140"/>
      <c r="BM139" s="140"/>
      <c r="BN139" s="140"/>
      <c r="BO139" s="140"/>
      <c r="BP139" s="140"/>
      <c r="BQ139" s="140"/>
      <c r="BR139" s="140"/>
      <c r="BS139" s="140"/>
      <c r="BT139" s="140"/>
      <c r="BU139" s="140"/>
      <c r="BV139" s="140"/>
      <c r="BW139" s="140"/>
      <c r="BX139" s="140"/>
      <c r="BY139" s="140"/>
      <c r="BZ139" s="140"/>
      <c r="CA139" s="140"/>
      <c r="CB139" s="140"/>
      <c r="CC139" s="140"/>
      <c r="CD139" s="140"/>
      <c r="CE139" s="140"/>
      <c r="CF139" s="140"/>
      <c r="CG139" s="140"/>
      <c r="CH139" s="140"/>
      <c r="CI139" s="140"/>
      <c r="CJ139" s="140"/>
      <c r="CK139" s="140"/>
      <c r="CL139" s="140"/>
      <c r="CM139" s="143"/>
      <c r="CN139" s="140"/>
      <c r="CO139" s="140"/>
      <c r="CP139" s="140"/>
      <c r="CQ139" s="140"/>
      <c r="CR139" s="140"/>
      <c r="CS139" s="140"/>
      <c r="CT139" s="140"/>
      <c r="CU139" s="140"/>
      <c r="CV139" s="140"/>
      <c r="CW139" s="140"/>
      <c r="CX139" s="140"/>
      <c r="CY139" s="140"/>
      <c r="CZ139" s="140"/>
      <c r="DA139" s="140"/>
      <c r="DB139" s="140"/>
      <c r="DC139" s="140"/>
      <c r="DD139" s="140"/>
      <c r="DE139" s="140"/>
      <c r="DF139" s="140"/>
      <c r="DG139" s="140"/>
      <c r="DH139" s="140"/>
      <c r="DI139" s="140"/>
      <c r="DJ139" s="140"/>
      <c r="DK139" s="140"/>
      <c r="DL139" s="140"/>
      <c r="DM139" s="140"/>
      <c r="DN139" s="140"/>
      <c r="DO139" s="140"/>
      <c r="DP139" s="140"/>
      <c r="DQ139" s="140"/>
      <c r="DR139" s="140"/>
      <c r="DS139" s="140"/>
      <c r="DT139" s="140"/>
      <c r="DU139" s="140"/>
      <c r="DV139" s="140"/>
      <c r="DW139" s="140"/>
      <c r="DX139" s="140"/>
      <c r="DY139" s="140"/>
      <c r="DZ139" s="140"/>
      <c r="FZ139" s="88"/>
      <c r="GA139" s="88"/>
      <c r="GB139" s="88"/>
      <c r="GC139" s="88"/>
      <c r="GD139" s="88"/>
      <c r="GE139" s="88"/>
      <c r="GF139" s="88"/>
      <c r="GG139" s="88"/>
      <c r="GH139" s="88"/>
      <c r="GI139" s="88"/>
      <c r="GJ139" s="88"/>
      <c r="GK139" s="88"/>
      <c r="GL139" s="88"/>
      <c r="GM139" s="88"/>
      <c r="GN139" s="88"/>
      <c r="GO139" s="88"/>
      <c r="GP139" s="88"/>
      <c r="GQ139" s="88"/>
      <c r="GR139" s="88"/>
      <c r="GS139" s="88"/>
      <c r="GT139" s="88"/>
      <c r="GU139" s="88"/>
      <c r="GV139" s="88"/>
      <c r="GW139" s="88"/>
      <c r="GX139" s="88"/>
      <c r="GY139" s="88"/>
      <c r="GZ139" s="88"/>
      <c r="HA139" s="88"/>
      <c r="HB139" s="88"/>
      <c r="HC139" s="88"/>
      <c r="HD139" s="88"/>
      <c r="HE139" s="88"/>
      <c r="HF139" s="88"/>
      <c r="HG139" s="88"/>
      <c r="HI139" s="88"/>
      <c r="HJ139" s="88"/>
      <c r="HK139" s="88"/>
      <c r="HL139" s="88"/>
      <c r="HM139" s="89"/>
      <c r="HN139" s="90"/>
      <c r="HO139" s="90"/>
      <c r="HP139" s="90"/>
      <c r="HQ139" s="90"/>
      <c r="HR139" s="90"/>
      <c r="HS139" s="90"/>
      <c r="HT139" s="90"/>
      <c r="HU139" s="90"/>
      <c r="HV139" s="90"/>
      <c r="HW139" s="90"/>
      <c r="HX139" s="90"/>
      <c r="HY139" s="90"/>
      <c r="HZ139" s="90"/>
      <c r="IA139" s="90"/>
      <c r="IB139" s="90"/>
      <c r="IC139" s="90"/>
      <c r="ID139" s="90"/>
      <c r="IE139" s="90"/>
      <c r="IF139" s="90"/>
      <c r="IG139" s="90"/>
      <c r="IH139" s="90"/>
      <c r="II139" s="90"/>
      <c r="IJ139" s="90"/>
      <c r="IK139" s="90"/>
      <c r="IL139" s="90"/>
      <c r="IM139" s="90"/>
      <c r="IN139" s="90"/>
      <c r="IO139" s="90"/>
      <c r="IP139" s="90"/>
      <c r="IQ139" s="90"/>
      <c r="IR139" s="90"/>
      <c r="IS139" s="90"/>
      <c r="IT139" s="90"/>
      <c r="IU139" s="90"/>
      <c r="IV139" s="90"/>
      <c r="IW139" s="90"/>
      <c r="IX139" s="90"/>
      <c r="IY139" s="90"/>
      <c r="IZ139" s="90"/>
    </row>
    <row r="140" spans="8:260" x14ac:dyDescent="0.15">
      <c r="H140" s="131"/>
      <c r="I140" s="63"/>
      <c r="J140" s="63"/>
      <c r="K140" s="143"/>
      <c r="L140" s="140"/>
      <c r="M140" s="140"/>
      <c r="N140" s="140"/>
      <c r="O140" s="140"/>
      <c r="P140" s="140"/>
      <c r="Q140" s="140"/>
      <c r="R140" s="140"/>
      <c r="S140" s="140"/>
      <c r="T140" s="140"/>
      <c r="U140" s="140"/>
      <c r="V140" s="140"/>
      <c r="W140" s="140"/>
      <c r="X140" s="140"/>
      <c r="Y140" s="140"/>
      <c r="Z140" s="140"/>
      <c r="AA140" s="140"/>
      <c r="AB140" s="140"/>
      <c r="AC140" s="140"/>
      <c r="AD140" s="140"/>
      <c r="AE140" s="140"/>
      <c r="AF140" s="140"/>
      <c r="AG140" s="140"/>
      <c r="AH140" s="140"/>
      <c r="AI140" s="140"/>
      <c r="AJ140" s="140"/>
      <c r="AK140" s="140"/>
      <c r="AL140" s="140"/>
      <c r="AM140" s="140"/>
      <c r="AN140" s="140"/>
      <c r="AO140" s="140"/>
      <c r="AP140" s="140"/>
      <c r="AQ140" s="140"/>
      <c r="AR140" s="140"/>
      <c r="AS140" s="140"/>
      <c r="AT140" s="140"/>
      <c r="AU140" s="140"/>
      <c r="AV140" s="140"/>
      <c r="AW140" s="140"/>
      <c r="AX140" s="140"/>
      <c r="AY140" s="143"/>
      <c r="AZ140" s="140"/>
      <c r="BA140" s="140"/>
      <c r="BB140" s="140"/>
      <c r="BC140" s="140"/>
      <c r="BD140" s="140"/>
      <c r="BE140" s="140"/>
      <c r="BF140" s="140"/>
      <c r="BG140" s="140"/>
      <c r="BH140" s="140"/>
      <c r="BI140" s="140"/>
      <c r="BJ140" s="140"/>
      <c r="BK140" s="140"/>
      <c r="BL140" s="140"/>
      <c r="BM140" s="140"/>
      <c r="BN140" s="140"/>
      <c r="BO140" s="140"/>
      <c r="BP140" s="140"/>
      <c r="BQ140" s="140"/>
      <c r="BR140" s="140"/>
      <c r="BS140" s="140"/>
      <c r="BT140" s="140"/>
      <c r="BU140" s="140"/>
      <c r="BV140" s="140"/>
      <c r="BW140" s="140"/>
      <c r="BX140" s="140"/>
      <c r="BY140" s="140"/>
      <c r="BZ140" s="140"/>
      <c r="CA140" s="140"/>
      <c r="CB140" s="140"/>
      <c r="CC140" s="140"/>
      <c r="CD140" s="140"/>
      <c r="CE140" s="140"/>
      <c r="CF140" s="140"/>
      <c r="CG140" s="140"/>
      <c r="CH140" s="140"/>
      <c r="CI140" s="140"/>
      <c r="CJ140" s="140"/>
      <c r="CK140" s="140"/>
      <c r="CL140" s="140"/>
      <c r="CM140" s="143"/>
      <c r="CN140" s="140"/>
      <c r="CO140" s="140"/>
      <c r="CP140" s="140"/>
      <c r="CQ140" s="140"/>
      <c r="CR140" s="140"/>
      <c r="CS140" s="140"/>
      <c r="CT140" s="140"/>
      <c r="CU140" s="140"/>
      <c r="CV140" s="140"/>
      <c r="CW140" s="140"/>
      <c r="CX140" s="140"/>
      <c r="CY140" s="140"/>
      <c r="CZ140" s="140"/>
      <c r="DA140" s="140"/>
      <c r="DB140" s="140"/>
      <c r="DC140" s="140"/>
      <c r="DD140" s="140"/>
      <c r="DE140" s="140"/>
      <c r="DF140" s="140"/>
      <c r="DG140" s="140"/>
      <c r="DH140" s="140"/>
      <c r="DI140" s="140"/>
      <c r="DJ140" s="140"/>
      <c r="DK140" s="140"/>
      <c r="DL140" s="140"/>
      <c r="DM140" s="140"/>
      <c r="DN140" s="140"/>
      <c r="DO140" s="140"/>
      <c r="DP140" s="140"/>
      <c r="DQ140" s="140"/>
      <c r="DR140" s="140"/>
      <c r="DS140" s="140"/>
      <c r="DT140" s="140"/>
      <c r="DU140" s="140"/>
      <c r="DV140" s="140"/>
      <c r="DW140" s="140"/>
      <c r="DX140" s="140"/>
      <c r="DY140" s="140"/>
      <c r="DZ140" s="140"/>
      <c r="FZ140" s="88"/>
      <c r="GA140" s="88"/>
      <c r="GB140" s="88"/>
      <c r="GC140" s="88"/>
      <c r="GD140" s="88"/>
      <c r="GE140" s="88"/>
      <c r="GF140" s="88"/>
      <c r="GG140" s="88"/>
      <c r="GH140" s="88"/>
      <c r="GI140" s="88"/>
      <c r="GJ140" s="88"/>
      <c r="GK140" s="88"/>
      <c r="GL140" s="88"/>
      <c r="GM140" s="88"/>
      <c r="GN140" s="88"/>
      <c r="GO140" s="88"/>
      <c r="GP140" s="88"/>
      <c r="GQ140" s="88"/>
      <c r="GR140" s="88"/>
      <c r="GS140" s="88"/>
      <c r="GT140" s="88"/>
      <c r="GU140" s="88"/>
      <c r="GV140" s="88"/>
      <c r="GW140" s="88"/>
      <c r="GX140" s="88"/>
      <c r="GY140" s="88"/>
      <c r="GZ140" s="88"/>
      <c r="HA140" s="88"/>
      <c r="HB140" s="88"/>
      <c r="HC140" s="88"/>
      <c r="HD140" s="88"/>
      <c r="HE140" s="88"/>
      <c r="HF140" s="88"/>
      <c r="HG140" s="88"/>
      <c r="HI140" s="88"/>
      <c r="HJ140" s="88"/>
      <c r="HK140" s="88"/>
      <c r="HL140" s="88"/>
      <c r="HM140" s="89"/>
      <c r="HN140" s="90"/>
      <c r="HO140" s="90"/>
      <c r="HP140" s="90"/>
      <c r="HQ140" s="90"/>
      <c r="HR140" s="90"/>
      <c r="HS140" s="90"/>
      <c r="HT140" s="90"/>
      <c r="HU140" s="90"/>
      <c r="HV140" s="90"/>
      <c r="HW140" s="90"/>
      <c r="HX140" s="90"/>
      <c r="HY140" s="90"/>
      <c r="HZ140" s="90"/>
      <c r="IA140" s="90"/>
      <c r="IB140" s="90"/>
      <c r="IC140" s="90"/>
      <c r="ID140" s="90"/>
      <c r="IE140" s="90"/>
      <c r="IF140" s="90"/>
      <c r="IG140" s="90"/>
      <c r="IH140" s="90"/>
      <c r="II140" s="90"/>
      <c r="IJ140" s="90"/>
      <c r="IK140" s="90"/>
      <c r="IL140" s="90"/>
      <c r="IM140" s="90"/>
      <c r="IN140" s="90"/>
      <c r="IO140" s="90"/>
      <c r="IP140" s="90"/>
      <c r="IQ140" s="90"/>
      <c r="IR140" s="90"/>
      <c r="IS140" s="90"/>
      <c r="IT140" s="90"/>
      <c r="IU140" s="90"/>
      <c r="IV140" s="90"/>
      <c r="IW140" s="90"/>
      <c r="IX140" s="90"/>
      <c r="IY140" s="90"/>
      <c r="IZ140" s="90"/>
    </row>
    <row r="141" spans="8:260" x14ac:dyDescent="0.15">
      <c r="H141" s="131"/>
      <c r="I141" s="63"/>
      <c r="J141" s="63"/>
      <c r="K141" s="143"/>
      <c r="L141" s="140"/>
      <c r="M141" s="140"/>
      <c r="N141" s="140"/>
      <c r="O141" s="140"/>
      <c r="P141" s="140"/>
      <c r="Q141" s="140"/>
      <c r="R141" s="140"/>
      <c r="S141" s="140"/>
      <c r="T141" s="140"/>
      <c r="U141" s="140"/>
      <c r="V141" s="140"/>
      <c r="W141" s="140"/>
      <c r="X141" s="140"/>
      <c r="Y141" s="140"/>
      <c r="Z141" s="140"/>
      <c r="AA141" s="140"/>
      <c r="AB141" s="140"/>
      <c r="AC141" s="140"/>
      <c r="AD141" s="140"/>
      <c r="AE141" s="140"/>
      <c r="AF141" s="140"/>
      <c r="AG141" s="140"/>
      <c r="AH141" s="140"/>
      <c r="AI141" s="140"/>
      <c r="AJ141" s="140"/>
      <c r="AK141" s="140"/>
      <c r="AL141" s="140"/>
      <c r="AM141" s="140"/>
      <c r="AN141" s="140"/>
      <c r="AO141" s="140"/>
      <c r="AP141" s="140"/>
      <c r="AQ141" s="140"/>
      <c r="AR141" s="140"/>
      <c r="AS141" s="140"/>
      <c r="AT141" s="140"/>
      <c r="AU141" s="140"/>
      <c r="AV141" s="140"/>
      <c r="AW141" s="140"/>
      <c r="AX141" s="140"/>
      <c r="AY141" s="143"/>
      <c r="AZ141" s="140"/>
      <c r="BA141" s="140"/>
      <c r="BB141" s="140"/>
      <c r="BC141" s="140"/>
      <c r="BD141" s="140"/>
      <c r="BE141" s="140"/>
      <c r="BF141" s="140"/>
      <c r="BG141" s="140"/>
      <c r="BH141" s="140"/>
      <c r="BI141" s="140"/>
      <c r="BJ141" s="140"/>
      <c r="BK141" s="140"/>
      <c r="BL141" s="140"/>
      <c r="BM141" s="140"/>
      <c r="BN141" s="140"/>
      <c r="BO141" s="140"/>
      <c r="BP141" s="140"/>
      <c r="BQ141" s="140"/>
      <c r="BR141" s="140"/>
      <c r="BS141" s="140"/>
      <c r="BT141" s="140"/>
      <c r="BU141" s="140"/>
      <c r="BV141" s="140"/>
      <c r="BW141" s="140"/>
      <c r="BX141" s="140"/>
      <c r="BY141" s="140"/>
      <c r="BZ141" s="140"/>
      <c r="CA141" s="140"/>
      <c r="CB141" s="140"/>
      <c r="CC141" s="140"/>
      <c r="CD141" s="140"/>
      <c r="CE141" s="140"/>
      <c r="CF141" s="140"/>
      <c r="CG141" s="140"/>
      <c r="CH141" s="140"/>
      <c r="CI141" s="140"/>
      <c r="CJ141" s="140"/>
      <c r="CK141" s="140"/>
      <c r="CL141" s="140"/>
      <c r="CM141" s="143"/>
      <c r="CN141" s="140"/>
      <c r="CO141" s="140"/>
      <c r="CP141" s="140"/>
      <c r="CQ141" s="140"/>
      <c r="CR141" s="140"/>
      <c r="CS141" s="140"/>
      <c r="CT141" s="140"/>
      <c r="CU141" s="140"/>
      <c r="CV141" s="140"/>
      <c r="CW141" s="140"/>
      <c r="CX141" s="140"/>
      <c r="CY141" s="140"/>
      <c r="CZ141" s="140"/>
      <c r="DA141" s="140"/>
      <c r="DB141" s="140"/>
      <c r="DC141" s="140"/>
      <c r="DD141" s="140"/>
      <c r="DE141" s="140"/>
      <c r="DF141" s="140"/>
      <c r="DG141" s="140"/>
      <c r="DH141" s="140"/>
      <c r="DI141" s="140"/>
      <c r="DJ141" s="140"/>
      <c r="DK141" s="140"/>
      <c r="DL141" s="140"/>
      <c r="DM141" s="140"/>
      <c r="DN141" s="140"/>
      <c r="DO141" s="140"/>
      <c r="DP141" s="140"/>
      <c r="DQ141" s="140"/>
      <c r="DR141" s="140"/>
      <c r="DS141" s="140"/>
      <c r="DT141" s="140"/>
      <c r="DU141" s="140"/>
      <c r="DV141" s="140"/>
      <c r="DW141" s="140"/>
      <c r="DX141" s="140"/>
      <c r="DY141" s="140"/>
      <c r="DZ141" s="140"/>
      <c r="FZ141" s="88"/>
      <c r="GA141" s="88"/>
      <c r="GB141" s="88"/>
      <c r="GC141" s="88"/>
      <c r="GD141" s="88"/>
      <c r="GE141" s="88"/>
      <c r="GF141" s="88"/>
      <c r="GG141" s="88"/>
      <c r="GH141" s="88"/>
      <c r="GI141" s="88"/>
      <c r="GJ141" s="88"/>
      <c r="GK141" s="88"/>
      <c r="GL141" s="88"/>
      <c r="GM141" s="88"/>
      <c r="GN141" s="88"/>
      <c r="GO141" s="88"/>
      <c r="GP141" s="88"/>
      <c r="GQ141" s="88"/>
      <c r="GR141" s="88"/>
      <c r="GS141" s="88"/>
      <c r="GT141" s="88"/>
      <c r="GU141" s="88"/>
      <c r="GV141" s="88"/>
      <c r="GW141" s="88"/>
      <c r="GX141" s="88"/>
      <c r="GY141" s="88"/>
      <c r="GZ141" s="88"/>
      <c r="HA141" s="88"/>
      <c r="HB141" s="88"/>
      <c r="HC141" s="88"/>
      <c r="HD141" s="88"/>
      <c r="HE141" s="88"/>
      <c r="HF141" s="88"/>
      <c r="HG141" s="88"/>
      <c r="HI141" s="88"/>
      <c r="HJ141" s="88"/>
      <c r="HK141" s="88"/>
      <c r="HL141" s="88"/>
      <c r="HM141" s="89"/>
      <c r="HN141" s="90"/>
      <c r="HO141" s="90"/>
      <c r="HP141" s="90"/>
      <c r="HQ141" s="90"/>
      <c r="HR141" s="90"/>
      <c r="HS141" s="90"/>
      <c r="HT141" s="90"/>
      <c r="HU141" s="90"/>
      <c r="HV141" s="90"/>
      <c r="HW141" s="90"/>
      <c r="HX141" s="90"/>
      <c r="HY141" s="90"/>
      <c r="HZ141" s="90"/>
      <c r="IA141" s="90"/>
      <c r="IB141" s="90"/>
      <c r="IC141" s="90"/>
      <c r="ID141" s="90"/>
      <c r="IE141" s="90"/>
      <c r="IF141" s="90"/>
      <c r="IG141" s="90"/>
      <c r="IH141" s="90"/>
      <c r="II141" s="90"/>
      <c r="IJ141" s="90"/>
      <c r="IK141" s="90"/>
      <c r="IL141" s="90"/>
      <c r="IM141" s="90"/>
      <c r="IN141" s="90"/>
      <c r="IO141" s="90"/>
      <c r="IP141" s="90"/>
      <c r="IQ141" s="90"/>
      <c r="IR141" s="90"/>
      <c r="IS141" s="90"/>
      <c r="IT141" s="90"/>
      <c r="IU141" s="90"/>
      <c r="IV141" s="90"/>
      <c r="IW141" s="90"/>
      <c r="IX141" s="90"/>
      <c r="IY141" s="90"/>
      <c r="IZ141" s="90"/>
    </row>
    <row r="142" spans="8:260" x14ac:dyDescent="0.15">
      <c r="H142" s="131"/>
      <c r="I142" s="63"/>
      <c r="J142" s="63"/>
      <c r="K142" s="143"/>
      <c r="L142" s="140"/>
      <c r="M142" s="140"/>
      <c r="N142" s="140"/>
      <c r="O142" s="140"/>
      <c r="P142" s="140"/>
      <c r="Q142" s="140"/>
      <c r="R142" s="140"/>
      <c r="S142" s="140"/>
      <c r="T142" s="140"/>
      <c r="U142" s="140"/>
      <c r="V142" s="140"/>
      <c r="W142" s="140"/>
      <c r="X142" s="140"/>
      <c r="Y142" s="140"/>
      <c r="Z142" s="140"/>
      <c r="AA142" s="140"/>
      <c r="AB142" s="140"/>
      <c r="AC142" s="140"/>
      <c r="AD142" s="140"/>
      <c r="AE142" s="140"/>
      <c r="AF142" s="140"/>
      <c r="AG142" s="140"/>
      <c r="AH142" s="140"/>
      <c r="AI142" s="140"/>
      <c r="AJ142" s="140"/>
      <c r="AK142" s="140"/>
      <c r="AL142" s="140"/>
      <c r="AM142" s="140"/>
      <c r="AN142" s="140"/>
      <c r="AO142" s="140"/>
      <c r="AP142" s="140"/>
      <c r="AQ142" s="140"/>
      <c r="AR142" s="140"/>
      <c r="AS142" s="140"/>
      <c r="AT142" s="140"/>
      <c r="AU142" s="140"/>
      <c r="AV142" s="140"/>
      <c r="AW142" s="140"/>
      <c r="AX142" s="140"/>
      <c r="AY142" s="143"/>
      <c r="AZ142" s="140"/>
      <c r="BA142" s="140"/>
      <c r="BB142" s="140"/>
      <c r="BC142" s="140"/>
      <c r="BD142" s="140"/>
      <c r="BE142" s="140"/>
      <c r="BF142" s="140"/>
      <c r="BG142" s="140"/>
      <c r="BH142" s="140"/>
      <c r="BI142" s="140"/>
      <c r="BJ142" s="140"/>
      <c r="BK142" s="140"/>
      <c r="BL142" s="140"/>
      <c r="BM142" s="140"/>
      <c r="BN142" s="140"/>
      <c r="BO142" s="140"/>
      <c r="BP142" s="140"/>
      <c r="BQ142" s="140"/>
      <c r="BR142" s="140"/>
      <c r="BS142" s="140"/>
      <c r="BT142" s="140"/>
      <c r="BU142" s="140"/>
      <c r="BV142" s="140"/>
      <c r="BW142" s="140"/>
      <c r="BX142" s="140"/>
      <c r="BY142" s="140"/>
      <c r="BZ142" s="140"/>
      <c r="CA142" s="140"/>
      <c r="CB142" s="140"/>
      <c r="CC142" s="140"/>
      <c r="CD142" s="140"/>
      <c r="CE142" s="140"/>
      <c r="CF142" s="140"/>
      <c r="CG142" s="140"/>
      <c r="CH142" s="140"/>
      <c r="CI142" s="140"/>
      <c r="CJ142" s="140"/>
      <c r="CK142" s="140"/>
      <c r="CL142" s="140"/>
      <c r="CM142" s="143"/>
      <c r="CN142" s="140"/>
      <c r="CO142" s="140"/>
      <c r="CP142" s="140"/>
      <c r="CQ142" s="140"/>
      <c r="CR142" s="140"/>
      <c r="CS142" s="140"/>
      <c r="CT142" s="140"/>
      <c r="CU142" s="140"/>
      <c r="CV142" s="140"/>
      <c r="CW142" s="140"/>
      <c r="CX142" s="140"/>
      <c r="CY142" s="140"/>
      <c r="CZ142" s="140"/>
      <c r="DA142" s="140"/>
      <c r="DB142" s="140"/>
      <c r="DC142" s="140"/>
      <c r="DD142" s="140"/>
      <c r="DE142" s="140"/>
      <c r="DF142" s="140"/>
      <c r="DG142" s="140"/>
      <c r="DH142" s="140"/>
      <c r="DI142" s="140"/>
      <c r="DJ142" s="140"/>
      <c r="DK142" s="140"/>
      <c r="DL142" s="140"/>
      <c r="DM142" s="140"/>
      <c r="DN142" s="140"/>
      <c r="DO142" s="140"/>
      <c r="DP142" s="140"/>
      <c r="DQ142" s="140"/>
      <c r="DR142" s="140"/>
      <c r="DS142" s="140"/>
      <c r="DT142" s="140"/>
      <c r="DU142" s="140"/>
      <c r="DV142" s="140"/>
      <c r="DW142" s="140"/>
      <c r="DX142" s="140"/>
      <c r="DY142" s="140"/>
      <c r="DZ142" s="140"/>
      <c r="FZ142" s="88"/>
      <c r="GA142" s="88"/>
      <c r="GB142" s="88"/>
      <c r="GC142" s="88"/>
      <c r="GD142" s="88"/>
      <c r="GE142" s="88"/>
      <c r="GF142" s="88"/>
      <c r="GG142" s="88"/>
      <c r="GH142" s="88"/>
      <c r="GI142" s="88"/>
      <c r="GJ142" s="88"/>
      <c r="GK142" s="88"/>
      <c r="GL142" s="88"/>
      <c r="GM142" s="88"/>
      <c r="GN142" s="88"/>
      <c r="GO142" s="88"/>
      <c r="GP142" s="88"/>
      <c r="GQ142" s="88"/>
      <c r="GR142" s="88"/>
      <c r="GS142" s="88"/>
      <c r="GT142" s="88"/>
      <c r="GU142" s="88"/>
      <c r="GV142" s="88"/>
      <c r="GW142" s="88"/>
      <c r="GX142" s="88"/>
      <c r="GY142" s="88"/>
      <c r="GZ142" s="88"/>
      <c r="HA142" s="88"/>
      <c r="HB142" s="88"/>
      <c r="HC142" s="88"/>
      <c r="HD142" s="88"/>
      <c r="HE142" s="88"/>
      <c r="HF142" s="88"/>
      <c r="HG142" s="88"/>
      <c r="HI142" s="88"/>
      <c r="HJ142" s="88"/>
      <c r="HK142" s="88"/>
      <c r="HL142" s="88"/>
      <c r="HM142" s="89"/>
      <c r="HN142" s="90"/>
      <c r="HO142" s="90"/>
      <c r="HP142" s="90"/>
      <c r="HQ142" s="90"/>
      <c r="HR142" s="90"/>
      <c r="HS142" s="90"/>
      <c r="HT142" s="90"/>
      <c r="HU142" s="90"/>
      <c r="HV142" s="90"/>
      <c r="HW142" s="90"/>
      <c r="HX142" s="90"/>
      <c r="HY142" s="90"/>
      <c r="HZ142" s="90"/>
      <c r="IA142" s="90"/>
      <c r="IB142" s="90"/>
      <c r="IC142" s="90"/>
      <c r="ID142" s="90"/>
      <c r="IE142" s="90"/>
      <c r="IF142" s="90"/>
      <c r="IG142" s="90"/>
      <c r="IH142" s="90"/>
      <c r="II142" s="90"/>
      <c r="IJ142" s="90"/>
      <c r="IK142" s="90"/>
      <c r="IL142" s="90"/>
      <c r="IM142" s="90"/>
      <c r="IN142" s="90"/>
      <c r="IO142" s="90"/>
      <c r="IP142" s="90"/>
      <c r="IQ142" s="90"/>
      <c r="IR142" s="90"/>
      <c r="IS142" s="90"/>
      <c r="IT142" s="90"/>
      <c r="IU142" s="90"/>
      <c r="IV142" s="90"/>
      <c r="IW142" s="90"/>
      <c r="IX142" s="90"/>
      <c r="IY142" s="90"/>
      <c r="IZ142" s="90"/>
    </row>
    <row r="143" spans="8:260" x14ac:dyDescent="0.15">
      <c r="H143" s="131"/>
      <c r="I143" s="63"/>
      <c r="J143" s="63"/>
      <c r="K143" s="143"/>
      <c r="L143" s="140"/>
      <c r="M143" s="140"/>
      <c r="N143" s="140"/>
      <c r="O143" s="140"/>
      <c r="P143" s="140"/>
      <c r="Q143" s="140"/>
      <c r="R143" s="140"/>
      <c r="S143" s="140"/>
      <c r="T143" s="140"/>
      <c r="U143" s="140"/>
      <c r="V143" s="140"/>
      <c r="W143" s="140"/>
      <c r="X143" s="140"/>
      <c r="Y143" s="140"/>
      <c r="Z143" s="140"/>
      <c r="AA143" s="140"/>
      <c r="AB143" s="140"/>
      <c r="AC143" s="140"/>
      <c r="AD143" s="140"/>
      <c r="AE143" s="140"/>
      <c r="AF143" s="140"/>
      <c r="AG143" s="140"/>
      <c r="AH143" s="140"/>
      <c r="AI143" s="140"/>
      <c r="AJ143" s="140"/>
      <c r="AK143" s="140"/>
      <c r="AL143" s="140"/>
      <c r="AM143" s="140"/>
      <c r="AN143" s="140"/>
      <c r="AO143" s="140"/>
      <c r="AP143" s="140"/>
      <c r="AQ143" s="140"/>
      <c r="AR143" s="140"/>
      <c r="AS143" s="140"/>
      <c r="AT143" s="140"/>
      <c r="AU143" s="140"/>
      <c r="AV143" s="140"/>
      <c r="AW143" s="140"/>
      <c r="AX143" s="140"/>
      <c r="AY143" s="143"/>
      <c r="AZ143" s="140"/>
      <c r="BA143" s="140"/>
      <c r="BB143" s="140"/>
      <c r="BC143" s="140"/>
      <c r="BD143" s="140"/>
      <c r="BE143" s="140"/>
      <c r="BF143" s="140"/>
      <c r="BG143" s="140"/>
      <c r="BH143" s="140"/>
      <c r="BI143" s="140"/>
      <c r="BJ143" s="140"/>
      <c r="BK143" s="140"/>
      <c r="BL143" s="140"/>
      <c r="BM143" s="140"/>
      <c r="BN143" s="140"/>
      <c r="BO143" s="140"/>
      <c r="BP143" s="140"/>
      <c r="BQ143" s="140"/>
      <c r="BR143" s="140"/>
      <c r="BS143" s="140"/>
      <c r="BT143" s="140"/>
      <c r="BU143" s="140"/>
      <c r="BV143" s="140"/>
      <c r="BW143" s="140"/>
      <c r="BX143" s="140"/>
      <c r="BY143" s="140"/>
      <c r="BZ143" s="140"/>
      <c r="CA143" s="140"/>
      <c r="CB143" s="140"/>
      <c r="CC143" s="140"/>
      <c r="CD143" s="140"/>
      <c r="CE143" s="140"/>
      <c r="CF143" s="140"/>
      <c r="CG143" s="140"/>
      <c r="CH143" s="140"/>
      <c r="CI143" s="140"/>
      <c r="CJ143" s="140"/>
      <c r="CK143" s="140"/>
      <c r="CL143" s="140"/>
      <c r="CM143" s="143"/>
      <c r="CN143" s="140"/>
      <c r="CO143" s="140"/>
      <c r="CP143" s="140"/>
      <c r="CQ143" s="140"/>
      <c r="CR143" s="140"/>
      <c r="CS143" s="140"/>
      <c r="CT143" s="140"/>
      <c r="CU143" s="140"/>
      <c r="CV143" s="140"/>
      <c r="CW143" s="140"/>
      <c r="CX143" s="140"/>
      <c r="CY143" s="140"/>
      <c r="CZ143" s="140"/>
      <c r="DA143" s="140"/>
      <c r="DB143" s="140"/>
      <c r="DC143" s="140"/>
      <c r="DD143" s="140"/>
      <c r="DE143" s="140"/>
      <c r="DF143" s="140"/>
      <c r="DG143" s="140"/>
      <c r="DH143" s="140"/>
      <c r="DI143" s="140"/>
      <c r="DJ143" s="140"/>
      <c r="DK143" s="140"/>
      <c r="DL143" s="140"/>
      <c r="DM143" s="140"/>
      <c r="DN143" s="140"/>
      <c r="DO143" s="140"/>
      <c r="DP143" s="140"/>
      <c r="DQ143" s="140"/>
      <c r="DR143" s="140"/>
      <c r="DS143" s="140"/>
      <c r="DT143" s="140"/>
      <c r="DU143" s="140"/>
      <c r="DV143" s="140"/>
      <c r="DW143" s="140"/>
      <c r="DX143" s="140"/>
      <c r="DY143" s="140"/>
      <c r="DZ143" s="140"/>
      <c r="FZ143" s="88"/>
      <c r="GA143" s="88"/>
      <c r="GB143" s="88"/>
      <c r="GC143" s="88"/>
      <c r="GD143" s="88"/>
      <c r="GE143" s="88"/>
      <c r="GF143" s="88"/>
      <c r="GG143" s="88"/>
      <c r="GH143" s="88"/>
      <c r="GI143" s="88"/>
      <c r="GJ143" s="88"/>
      <c r="GK143" s="88"/>
      <c r="GL143" s="88"/>
      <c r="GM143" s="88"/>
      <c r="GN143" s="88"/>
      <c r="GO143" s="88"/>
      <c r="GP143" s="88"/>
      <c r="GQ143" s="88"/>
      <c r="GR143" s="88"/>
      <c r="GS143" s="88"/>
      <c r="GT143" s="88"/>
      <c r="GU143" s="88"/>
      <c r="GV143" s="88"/>
      <c r="GW143" s="88"/>
      <c r="GX143" s="88"/>
      <c r="GY143" s="88"/>
      <c r="GZ143" s="88"/>
      <c r="HA143" s="88"/>
      <c r="HB143" s="88"/>
      <c r="HC143" s="88"/>
      <c r="HD143" s="88"/>
      <c r="HE143" s="88"/>
      <c r="HF143" s="88"/>
      <c r="HG143" s="88"/>
      <c r="HI143" s="88"/>
      <c r="HJ143" s="88"/>
      <c r="HK143" s="88"/>
      <c r="HL143" s="88"/>
      <c r="HM143" s="89"/>
      <c r="HN143" s="90"/>
      <c r="HO143" s="90"/>
      <c r="HP143" s="90"/>
      <c r="HQ143" s="90"/>
      <c r="HR143" s="90"/>
      <c r="HS143" s="90"/>
      <c r="HT143" s="90"/>
      <c r="HU143" s="90"/>
      <c r="HV143" s="90"/>
      <c r="HW143" s="90"/>
      <c r="HX143" s="90"/>
      <c r="HY143" s="90"/>
      <c r="HZ143" s="90"/>
      <c r="IA143" s="90"/>
      <c r="IB143" s="90"/>
      <c r="IC143" s="90"/>
      <c r="ID143" s="90"/>
      <c r="IE143" s="90"/>
      <c r="IF143" s="90"/>
      <c r="IG143" s="90"/>
      <c r="IH143" s="90"/>
      <c r="II143" s="90"/>
      <c r="IJ143" s="90"/>
      <c r="IK143" s="90"/>
      <c r="IL143" s="90"/>
      <c r="IM143" s="90"/>
      <c r="IN143" s="90"/>
      <c r="IO143" s="90"/>
      <c r="IP143" s="90"/>
      <c r="IQ143" s="90"/>
      <c r="IR143" s="90"/>
      <c r="IS143" s="90"/>
      <c r="IT143" s="90"/>
      <c r="IU143" s="90"/>
      <c r="IV143" s="90"/>
      <c r="IW143" s="90"/>
      <c r="IX143" s="90"/>
      <c r="IY143" s="90"/>
      <c r="IZ143" s="90"/>
    </row>
    <row r="144" spans="8:260" x14ac:dyDescent="0.15">
      <c r="H144" s="131"/>
      <c r="I144" s="63"/>
      <c r="J144" s="63"/>
      <c r="K144" s="143"/>
      <c r="L144" s="140"/>
      <c r="M144" s="140"/>
      <c r="N144" s="140"/>
      <c r="O144" s="140"/>
      <c r="P144" s="140"/>
      <c r="Q144" s="140"/>
      <c r="R144" s="140"/>
      <c r="S144" s="140"/>
      <c r="T144" s="140"/>
      <c r="U144" s="140"/>
      <c r="V144" s="140"/>
      <c r="W144" s="140"/>
      <c r="X144" s="140"/>
      <c r="Y144" s="140"/>
      <c r="Z144" s="140"/>
      <c r="AA144" s="140"/>
      <c r="AB144" s="140"/>
      <c r="AC144" s="140"/>
      <c r="AD144" s="140"/>
      <c r="AE144" s="140"/>
      <c r="AF144" s="140"/>
      <c r="AG144" s="140"/>
      <c r="AH144" s="140"/>
      <c r="AI144" s="140"/>
      <c r="AJ144" s="140"/>
      <c r="AK144" s="140"/>
      <c r="AL144" s="140"/>
      <c r="AM144" s="140"/>
      <c r="AN144" s="140"/>
      <c r="AO144" s="140"/>
      <c r="AP144" s="140"/>
      <c r="AQ144" s="140"/>
      <c r="AR144" s="140"/>
      <c r="AS144" s="140"/>
      <c r="AT144" s="140"/>
      <c r="AU144" s="140"/>
      <c r="AV144" s="140"/>
      <c r="AW144" s="140"/>
      <c r="AX144" s="140"/>
      <c r="AY144" s="143"/>
      <c r="AZ144" s="140"/>
      <c r="BA144" s="140"/>
      <c r="BB144" s="140"/>
      <c r="BC144" s="140"/>
      <c r="BD144" s="140"/>
      <c r="BE144" s="140"/>
      <c r="BF144" s="140"/>
      <c r="BG144" s="140"/>
      <c r="BH144" s="140"/>
      <c r="BI144" s="140"/>
      <c r="BJ144" s="140"/>
      <c r="BK144" s="140"/>
      <c r="BL144" s="140"/>
      <c r="BM144" s="140"/>
      <c r="BN144" s="140"/>
      <c r="BO144" s="140"/>
      <c r="BP144" s="140"/>
      <c r="BQ144" s="140"/>
      <c r="BR144" s="140"/>
      <c r="BS144" s="140"/>
      <c r="BT144" s="140"/>
      <c r="BU144" s="140"/>
      <c r="BV144" s="140"/>
      <c r="BW144" s="140"/>
      <c r="BX144" s="140"/>
      <c r="BY144" s="140"/>
      <c r="BZ144" s="140"/>
      <c r="CA144" s="140"/>
      <c r="CB144" s="140"/>
      <c r="CC144" s="140"/>
      <c r="CD144" s="140"/>
      <c r="CE144" s="140"/>
      <c r="CF144" s="140"/>
      <c r="CG144" s="140"/>
      <c r="CH144" s="140"/>
      <c r="CI144" s="140"/>
      <c r="CJ144" s="140"/>
      <c r="CK144" s="140"/>
      <c r="CL144" s="140"/>
      <c r="CM144" s="143"/>
      <c r="CN144" s="140"/>
      <c r="CO144" s="140"/>
      <c r="CP144" s="140"/>
      <c r="CQ144" s="140"/>
      <c r="CR144" s="140"/>
      <c r="CS144" s="140"/>
      <c r="CT144" s="140"/>
      <c r="CU144" s="140"/>
      <c r="CV144" s="140"/>
      <c r="CW144" s="140"/>
      <c r="CX144" s="140"/>
      <c r="CY144" s="140"/>
      <c r="CZ144" s="140"/>
      <c r="DA144" s="140"/>
      <c r="DB144" s="140"/>
      <c r="DC144" s="140"/>
      <c r="DD144" s="140"/>
      <c r="DE144" s="140"/>
      <c r="DF144" s="140"/>
      <c r="DG144" s="140"/>
      <c r="DH144" s="140"/>
      <c r="DI144" s="140"/>
      <c r="DJ144" s="140"/>
      <c r="DK144" s="140"/>
      <c r="DL144" s="140"/>
      <c r="DM144" s="140"/>
      <c r="DN144" s="140"/>
      <c r="DO144" s="140"/>
      <c r="DP144" s="140"/>
      <c r="DQ144" s="140"/>
      <c r="DR144" s="140"/>
      <c r="DS144" s="140"/>
      <c r="DT144" s="140"/>
      <c r="DU144" s="140"/>
      <c r="DV144" s="140"/>
      <c r="DW144" s="140"/>
      <c r="DX144" s="140"/>
      <c r="DY144" s="140"/>
      <c r="DZ144" s="140"/>
      <c r="FZ144" s="88"/>
      <c r="GA144" s="88"/>
      <c r="GB144" s="88"/>
      <c r="GC144" s="88"/>
      <c r="GD144" s="88"/>
      <c r="GE144" s="88"/>
      <c r="GF144" s="88"/>
      <c r="GG144" s="88"/>
      <c r="GH144" s="88"/>
      <c r="GI144" s="88"/>
      <c r="GJ144" s="88"/>
      <c r="GK144" s="88"/>
      <c r="GL144" s="88"/>
      <c r="GM144" s="88"/>
      <c r="GN144" s="88"/>
      <c r="GO144" s="88"/>
      <c r="GP144" s="88"/>
      <c r="GQ144" s="88"/>
      <c r="GR144" s="88"/>
      <c r="GS144" s="88"/>
      <c r="GT144" s="88"/>
      <c r="GU144" s="88"/>
      <c r="GV144" s="88"/>
      <c r="GW144" s="88"/>
      <c r="GX144" s="88"/>
      <c r="GY144" s="88"/>
      <c r="GZ144" s="88"/>
      <c r="HA144" s="88"/>
      <c r="HB144" s="88"/>
      <c r="HC144" s="88"/>
      <c r="HD144" s="88"/>
      <c r="HE144" s="88"/>
      <c r="HF144" s="88"/>
      <c r="HG144" s="88"/>
      <c r="HI144" s="88"/>
      <c r="HJ144" s="88"/>
      <c r="HK144" s="88"/>
      <c r="HL144" s="88"/>
      <c r="HM144" s="89"/>
      <c r="HN144" s="90"/>
      <c r="HO144" s="90"/>
      <c r="HP144" s="90"/>
      <c r="HQ144" s="90"/>
      <c r="HR144" s="90"/>
      <c r="HS144" s="90"/>
      <c r="HT144" s="90"/>
      <c r="HU144" s="90"/>
      <c r="HV144" s="90"/>
      <c r="HW144" s="90"/>
      <c r="HX144" s="90"/>
      <c r="HY144" s="90"/>
      <c r="HZ144" s="90"/>
      <c r="IA144" s="90"/>
      <c r="IB144" s="90"/>
      <c r="IC144" s="90"/>
      <c r="ID144" s="90"/>
      <c r="IE144" s="90"/>
      <c r="IF144" s="90"/>
      <c r="IG144" s="90"/>
      <c r="IH144" s="90"/>
      <c r="II144" s="90"/>
      <c r="IJ144" s="90"/>
      <c r="IK144" s="90"/>
      <c r="IL144" s="90"/>
      <c r="IM144" s="90"/>
      <c r="IN144" s="90"/>
      <c r="IO144" s="90"/>
      <c r="IP144" s="90"/>
      <c r="IQ144" s="90"/>
      <c r="IR144" s="90"/>
      <c r="IS144" s="90"/>
      <c r="IT144" s="90"/>
      <c r="IU144" s="90"/>
      <c r="IV144" s="90"/>
      <c r="IW144" s="90"/>
      <c r="IX144" s="90"/>
      <c r="IY144" s="90"/>
      <c r="IZ144" s="90"/>
    </row>
    <row r="145" spans="8:260" x14ac:dyDescent="0.15">
      <c r="H145" s="131"/>
      <c r="I145" s="63"/>
      <c r="J145" s="63"/>
      <c r="K145" s="143"/>
      <c r="L145" s="140"/>
      <c r="M145" s="140"/>
      <c r="N145" s="140"/>
      <c r="O145" s="140"/>
      <c r="P145" s="140"/>
      <c r="Q145" s="140"/>
      <c r="R145" s="140"/>
      <c r="S145" s="140"/>
      <c r="T145" s="140"/>
      <c r="U145" s="140"/>
      <c r="V145" s="140"/>
      <c r="W145" s="140"/>
      <c r="X145" s="140"/>
      <c r="Y145" s="140"/>
      <c r="Z145" s="140"/>
      <c r="AA145" s="140"/>
      <c r="AB145" s="140"/>
      <c r="AC145" s="140"/>
      <c r="AD145" s="140"/>
      <c r="AE145" s="140"/>
      <c r="AF145" s="140"/>
      <c r="AG145" s="140"/>
      <c r="AH145" s="140"/>
      <c r="AI145" s="140"/>
      <c r="AJ145" s="140"/>
      <c r="AK145" s="140"/>
      <c r="AL145" s="140"/>
      <c r="AM145" s="140"/>
      <c r="AN145" s="140"/>
      <c r="AO145" s="140"/>
      <c r="AP145" s="140"/>
      <c r="AQ145" s="140"/>
      <c r="AR145" s="140"/>
      <c r="AS145" s="140"/>
      <c r="AT145" s="140"/>
      <c r="AU145" s="140"/>
      <c r="AV145" s="140"/>
      <c r="AW145" s="140"/>
      <c r="AX145" s="140"/>
      <c r="AY145" s="143"/>
      <c r="AZ145" s="140"/>
      <c r="BA145" s="140"/>
      <c r="BB145" s="140"/>
      <c r="BC145" s="140"/>
      <c r="BD145" s="140"/>
      <c r="BE145" s="140"/>
      <c r="BF145" s="140"/>
      <c r="BG145" s="140"/>
      <c r="BH145" s="140"/>
      <c r="BI145" s="140"/>
      <c r="BJ145" s="140"/>
      <c r="BK145" s="140"/>
      <c r="BL145" s="140"/>
      <c r="BM145" s="140"/>
      <c r="BN145" s="140"/>
      <c r="BO145" s="140"/>
      <c r="BP145" s="140"/>
      <c r="BQ145" s="140"/>
      <c r="BR145" s="140"/>
      <c r="BS145" s="140"/>
      <c r="BT145" s="140"/>
      <c r="BU145" s="140"/>
      <c r="BV145" s="140"/>
      <c r="BW145" s="140"/>
      <c r="BX145" s="140"/>
      <c r="BY145" s="140"/>
      <c r="BZ145" s="140"/>
      <c r="CA145" s="140"/>
      <c r="CB145" s="140"/>
      <c r="CC145" s="140"/>
      <c r="CD145" s="140"/>
      <c r="CE145" s="140"/>
      <c r="CF145" s="140"/>
      <c r="CG145" s="140"/>
      <c r="CH145" s="140"/>
      <c r="CI145" s="140"/>
      <c r="CJ145" s="140"/>
      <c r="CK145" s="140"/>
      <c r="CL145" s="140"/>
      <c r="CM145" s="143"/>
      <c r="CN145" s="140"/>
      <c r="CO145" s="140"/>
      <c r="CP145" s="140"/>
      <c r="CQ145" s="140"/>
      <c r="CR145" s="140"/>
      <c r="CS145" s="140"/>
      <c r="CT145" s="140"/>
      <c r="CU145" s="140"/>
      <c r="CV145" s="140"/>
      <c r="CW145" s="140"/>
      <c r="CX145" s="140"/>
      <c r="CY145" s="140"/>
      <c r="CZ145" s="140"/>
      <c r="DA145" s="140"/>
      <c r="DB145" s="140"/>
      <c r="DC145" s="140"/>
      <c r="DD145" s="140"/>
      <c r="DE145" s="140"/>
      <c r="DF145" s="140"/>
      <c r="DG145" s="140"/>
      <c r="DH145" s="140"/>
      <c r="DI145" s="140"/>
      <c r="DJ145" s="140"/>
      <c r="DK145" s="140"/>
      <c r="DL145" s="140"/>
      <c r="DM145" s="140"/>
      <c r="DN145" s="140"/>
      <c r="DO145" s="140"/>
      <c r="DP145" s="140"/>
      <c r="DQ145" s="140"/>
      <c r="DR145" s="140"/>
      <c r="DS145" s="140"/>
      <c r="DT145" s="140"/>
      <c r="DU145" s="140"/>
      <c r="DV145" s="140"/>
      <c r="DW145" s="140"/>
      <c r="DX145" s="140"/>
      <c r="DY145" s="140"/>
      <c r="DZ145" s="140"/>
      <c r="FZ145" s="88"/>
      <c r="GA145" s="88"/>
      <c r="GB145" s="88"/>
      <c r="GC145" s="88"/>
      <c r="GD145" s="88"/>
      <c r="GE145" s="88"/>
      <c r="GF145" s="88"/>
      <c r="GG145" s="88"/>
      <c r="GH145" s="88"/>
      <c r="GI145" s="88"/>
      <c r="GJ145" s="88"/>
      <c r="GK145" s="88"/>
      <c r="GL145" s="88"/>
      <c r="GM145" s="88"/>
      <c r="GN145" s="88"/>
      <c r="GO145" s="88"/>
      <c r="GP145" s="88"/>
      <c r="GQ145" s="88"/>
      <c r="GR145" s="88"/>
      <c r="GS145" s="88"/>
      <c r="GT145" s="88"/>
      <c r="GU145" s="88"/>
      <c r="GV145" s="88"/>
      <c r="GW145" s="88"/>
      <c r="GX145" s="88"/>
      <c r="GY145" s="88"/>
      <c r="GZ145" s="88"/>
      <c r="HA145" s="88"/>
      <c r="HB145" s="88"/>
      <c r="HC145" s="88"/>
      <c r="HD145" s="88"/>
      <c r="HE145" s="88"/>
      <c r="HF145" s="88"/>
      <c r="HG145" s="88"/>
      <c r="HI145" s="88"/>
      <c r="HJ145" s="88"/>
      <c r="HK145" s="88"/>
      <c r="HL145" s="88"/>
      <c r="HM145" s="89"/>
      <c r="HN145" s="90"/>
      <c r="HO145" s="90"/>
      <c r="HP145" s="90"/>
      <c r="HQ145" s="90"/>
      <c r="HR145" s="90"/>
      <c r="HS145" s="90"/>
      <c r="HT145" s="90"/>
      <c r="HU145" s="90"/>
      <c r="HV145" s="90"/>
      <c r="HW145" s="90"/>
      <c r="HX145" s="90"/>
      <c r="HY145" s="90"/>
      <c r="HZ145" s="90"/>
      <c r="IA145" s="90"/>
      <c r="IB145" s="90"/>
      <c r="IC145" s="90"/>
      <c r="ID145" s="90"/>
      <c r="IE145" s="90"/>
      <c r="IF145" s="90"/>
      <c r="IG145" s="90"/>
      <c r="IH145" s="90"/>
      <c r="II145" s="90"/>
      <c r="IJ145" s="90"/>
      <c r="IK145" s="90"/>
      <c r="IL145" s="90"/>
      <c r="IM145" s="90"/>
      <c r="IN145" s="90"/>
      <c r="IO145" s="90"/>
      <c r="IP145" s="90"/>
      <c r="IQ145" s="90"/>
      <c r="IR145" s="90"/>
      <c r="IS145" s="90"/>
      <c r="IT145" s="90"/>
      <c r="IU145" s="90"/>
      <c r="IV145" s="90"/>
      <c r="IW145" s="90"/>
      <c r="IX145" s="90"/>
      <c r="IY145" s="90"/>
      <c r="IZ145" s="90"/>
    </row>
    <row r="146" spans="8:260" x14ac:dyDescent="0.15">
      <c r="H146" s="131"/>
      <c r="I146" s="63"/>
      <c r="J146" s="63"/>
      <c r="K146" s="143"/>
      <c r="L146" s="140"/>
      <c r="M146" s="140"/>
      <c r="N146" s="140"/>
      <c r="O146" s="140"/>
      <c r="P146" s="140"/>
      <c r="Q146" s="140"/>
      <c r="R146" s="140"/>
      <c r="S146" s="140"/>
      <c r="T146" s="140"/>
      <c r="U146" s="140"/>
      <c r="V146" s="140"/>
      <c r="W146" s="140"/>
      <c r="X146" s="140"/>
      <c r="Y146" s="140"/>
      <c r="Z146" s="140"/>
      <c r="AA146" s="140"/>
      <c r="AB146" s="140"/>
      <c r="AC146" s="140"/>
      <c r="AD146" s="140"/>
      <c r="AE146" s="140"/>
      <c r="AF146" s="140"/>
      <c r="AG146" s="140"/>
      <c r="AH146" s="140"/>
      <c r="AI146" s="140"/>
      <c r="AJ146" s="140"/>
      <c r="AK146" s="140"/>
      <c r="AL146" s="140"/>
      <c r="AM146" s="140"/>
      <c r="AN146" s="140"/>
      <c r="AO146" s="140"/>
      <c r="AP146" s="140"/>
      <c r="AQ146" s="140"/>
      <c r="AR146" s="140"/>
      <c r="AS146" s="140"/>
      <c r="AT146" s="140"/>
      <c r="AU146" s="140"/>
      <c r="AV146" s="140"/>
      <c r="AW146" s="140"/>
      <c r="AX146" s="140"/>
      <c r="AY146" s="143"/>
      <c r="AZ146" s="140"/>
      <c r="BA146" s="140"/>
      <c r="BB146" s="140"/>
      <c r="BC146" s="140"/>
      <c r="BD146" s="140"/>
      <c r="BE146" s="140"/>
      <c r="BF146" s="140"/>
      <c r="BG146" s="140"/>
      <c r="BH146" s="140"/>
      <c r="BI146" s="140"/>
      <c r="BJ146" s="140"/>
      <c r="BK146" s="140"/>
      <c r="BL146" s="140"/>
      <c r="BM146" s="140"/>
      <c r="BN146" s="140"/>
      <c r="BO146" s="140"/>
      <c r="BP146" s="140"/>
      <c r="BQ146" s="140"/>
      <c r="BR146" s="140"/>
      <c r="BS146" s="140"/>
      <c r="BT146" s="140"/>
      <c r="BU146" s="140"/>
      <c r="BV146" s="140"/>
      <c r="BW146" s="140"/>
      <c r="BX146" s="140"/>
      <c r="BY146" s="140"/>
      <c r="BZ146" s="140"/>
      <c r="CA146" s="140"/>
      <c r="CB146" s="140"/>
      <c r="CC146" s="140"/>
      <c r="CD146" s="140"/>
      <c r="CE146" s="140"/>
      <c r="CF146" s="140"/>
      <c r="CG146" s="140"/>
      <c r="CH146" s="140"/>
      <c r="CI146" s="140"/>
      <c r="CJ146" s="140"/>
      <c r="CK146" s="140"/>
      <c r="CL146" s="140"/>
      <c r="CM146" s="143"/>
      <c r="CN146" s="140"/>
      <c r="CO146" s="140"/>
      <c r="CP146" s="140"/>
      <c r="CQ146" s="140"/>
      <c r="CR146" s="140"/>
      <c r="CS146" s="140"/>
      <c r="CT146" s="140"/>
      <c r="CU146" s="140"/>
      <c r="CV146" s="140"/>
      <c r="CW146" s="140"/>
      <c r="CX146" s="140"/>
      <c r="CY146" s="140"/>
      <c r="CZ146" s="140"/>
      <c r="DA146" s="140"/>
      <c r="DB146" s="140"/>
      <c r="DC146" s="140"/>
      <c r="DD146" s="140"/>
      <c r="DE146" s="140"/>
      <c r="DF146" s="140"/>
      <c r="DG146" s="140"/>
      <c r="DH146" s="140"/>
      <c r="DI146" s="140"/>
      <c r="DJ146" s="140"/>
      <c r="DK146" s="140"/>
      <c r="DL146" s="140"/>
      <c r="DM146" s="140"/>
      <c r="DN146" s="140"/>
      <c r="DO146" s="140"/>
      <c r="DP146" s="140"/>
      <c r="DQ146" s="140"/>
      <c r="DR146" s="140"/>
      <c r="DS146" s="140"/>
      <c r="DT146" s="140"/>
      <c r="DU146" s="140"/>
      <c r="DV146" s="140"/>
      <c r="DW146" s="140"/>
      <c r="DX146" s="140"/>
      <c r="DY146" s="140"/>
      <c r="DZ146" s="140"/>
      <c r="FZ146" s="88"/>
      <c r="GA146" s="88"/>
      <c r="GB146" s="88"/>
      <c r="GC146" s="88"/>
      <c r="GD146" s="88"/>
      <c r="GE146" s="88"/>
      <c r="GF146" s="88"/>
      <c r="GG146" s="88"/>
      <c r="GH146" s="88"/>
      <c r="GI146" s="88"/>
      <c r="GJ146" s="88"/>
      <c r="GK146" s="88"/>
      <c r="GL146" s="88"/>
      <c r="GM146" s="88"/>
      <c r="GN146" s="88"/>
      <c r="GO146" s="88"/>
      <c r="GP146" s="88"/>
      <c r="GQ146" s="88"/>
      <c r="GR146" s="88"/>
      <c r="GS146" s="88"/>
      <c r="GT146" s="88"/>
      <c r="GU146" s="88"/>
      <c r="GV146" s="88"/>
      <c r="GW146" s="88"/>
      <c r="GX146" s="88"/>
      <c r="GY146" s="88"/>
      <c r="GZ146" s="88"/>
      <c r="HA146" s="88"/>
      <c r="HB146" s="88"/>
      <c r="HC146" s="88"/>
      <c r="HD146" s="88"/>
      <c r="HE146" s="88"/>
      <c r="HF146" s="88"/>
      <c r="HG146" s="88"/>
      <c r="HI146" s="88"/>
      <c r="HJ146" s="88"/>
      <c r="HK146" s="88"/>
      <c r="HL146" s="88"/>
      <c r="HM146" s="89"/>
      <c r="HN146" s="90"/>
      <c r="HO146" s="90"/>
      <c r="HP146" s="90"/>
      <c r="HQ146" s="90"/>
      <c r="HR146" s="90"/>
      <c r="HS146" s="90"/>
      <c r="HT146" s="90"/>
      <c r="HU146" s="90"/>
      <c r="HV146" s="90"/>
      <c r="HW146" s="90"/>
      <c r="HX146" s="90"/>
      <c r="HY146" s="90"/>
      <c r="HZ146" s="90"/>
      <c r="IA146" s="90"/>
      <c r="IB146" s="90"/>
      <c r="IC146" s="90"/>
      <c r="ID146" s="90"/>
      <c r="IE146" s="90"/>
      <c r="IF146" s="90"/>
      <c r="IG146" s="90"/>
      <c r="IH146" s="90"/>
      <c r="II146" s="90"/>
      <c r="IJ146" s="90"/>
      <c r="IK146" s="90"/>
      <c r="IL146" s="90"/>
      <c r="IM146" s="90"/>
      <c r="IN146" s="90"/>
      <c r="IO146" s="90"/>
      <c r="IP146" s="90"/>
      <c r="IQ146" s="90"/>
      <c r="IR146" s="90"/>
      <c r="IS146" s="90"/>
      <c r="IT146" s="90"/>
      <c r="IU146" s="90"/>
      <c r="IV146" s="90"/>
      <c r="IW146" s="90"/>
      <c r="IX146" s="90"/>
      <c r="IY146" s="90"/>
      <c r="IZ146" s="90"/>
    </row>
    <row r="147" spans="8:260" x14ac:dyDescent="0.15">
      <c r="H147" s="131"/>
      <c r="I147" s="63"/>
      <c r="J147" s="63"/>
      <c r="K147" s="143"/>
      <c r="L147" s="140"/>
      <c r="M147" s="140"/>
      <c r="N147" s="140"/>
      <c r="O147" s="140"/>
      <c r="P147" s="140"/>
      <c r="Q147" s="140"/>
      <c r="R147" s="140"/>
      <c r="S147" s="140"/>
      <c r="T147" s="140"/>
      <c r="U147" s="140"/>
      <c r="V147" s="140"/>
      <c r="W147" s="140"/>
      <c r="X147" s="140"/>
      <c r="Y147" s="140"/>
      <c r="Z147" s="140"/>
      <c r="AA147" s="140"/>
      <c r="AB147" s="140"/>
      <c r="AC147" s="140"/>
      <c r="AD147" s="140"/>
      <c r="AE147" s="140"/>
      <c r="AF147" s="140"/>
      <c r="AG147" s="140"/>
      <c r="AH147" s="140"/>
      <c r="AI147" s="140"/>
      <c r="AJ147" s="140"/>
      <c r="AK147" s="140"/>
      <c r="AL147" s="140"/>
      <c r="AM147" s="140"/>
      <c r="AN147" s="140"/>
      <c r="AO147" s="140"/>
      <c r="AP147" s="140"/>
      <c r="AQ147" s="140"/>
      <c r="AR147" s="140"/>
      <c r="AS147" s="140"/>
      <c r="AT147" s="140"/>
      <c r="AU147" s="140"/>
      <c r="AV147" s="140"/>
      <c r="AW147" s="140"/>
      <c r="AX147" s="140"/>
      <c r="AY147" s="143"/>
      <c r="AZ147" s="140"/>
      <c r="BA147" s="140"/>
      <c r="BB147" s="140"/>
      <c r="BC147" s="140"/>
      <c r="BD147" s="140"/>
      <c r="BE147" s="140"/>
      <c r="BF147" s="140"/>
      <c r="BG147" s="140"/>
      <c r="BH147" s="140"/>
      <c r="BI147" s="140"/>
      <c r="BJ147" s="140"/>
      <c r="BK147" s="140"/>
      <c r="BL147" s="140"/>
      <c r="BM147" s="140"/>
      <c r="BN147" s="140"/>
      <c r="BO147" s="140"/>
      <c r="BP147" s="140"/>
      <c r="BQ147" s="140"/>
      <c r="BR147" s="140"/>
      <c r="BS147" s="140"/>
      <c r="BT147" s="140"/>
      <c r="BU147" s="140"/>
      <c r="BV147" s="140"/>
      <c r="BW147" s="140"/>
      <c r="BX147" s="140"/>
      <c r="BY147" s="140"/>
      <c r="BZ147" s="140"/>
      <c r="CA147" s="140"/>
      <c r="CB147" s="140"/>
      <c r="CC147" s="140"/>
      <c r="CD147" s="140"/>
      <c r="CE147" s="140"/>
      <c r="CF147" s="140"/>
      <c r="CG147" s="140"/>
      <c r="CH147" s="140"/>
      <c r="CI147" s="140"/>
      <c r="CJ147" s="140"/>
      <c r="CK147" s="140"/>
      <c r="CL147" s="140"/>
      <c r="CM147" s="143"/>
      <c r="CN147" s="140"/>
      <c r="CO147" s="140"/>
      <c r="CP147" s="140"/>
      <c r="CQ147" s="140"/>
      <c r="CR147" s="140"/>
      <c r="CS147" s="140"/>
      <c r="CT147" s="140"/>
      <c r="CU147" s="140"/>
      <c r="CV147" s="140"/>
      <c r="CW147" s="140"/>
      <c r="CX147" s="140"/>
      <c r="CY147" s="140"/>
      <c r="CZ147" s="140"/>
      <c r="DA147" s="140"/>
      <c r="DB147" s="140"/>
      <c r="DC147" s="140"/>
      <c r="DD147" s="140"/>
      <c r="DE147" s="140"/>
      <c r="DF147" s="140"/>
      <c r="DG147" s="140"/>
      <c r="DH147" s="140"/>
      <c r="DI147" s="140"/>
      <c r="DJ147" s="140"/>
      <c r="DK147" s="140"/>
      <c r="DL147" s="140"/>
      <c r="DM147" s="140"/>
      <c r="DN147" s="140"/>
      <c r="DO147" s="140"/>
      <c r="DP147" s="140"/>
      <c r="DQ147" s="140"/>
      <c r="DR147" s="140"/>
      <c r="DS147" s="140"/>
      <c r="DT147" s="140"/>
      <c r="DU147" s="140"/>
      <c r="DV147" s="140"/>
      <c r="DW147" s="140"/>
      <c r="DX147" s="140"/>
      <c r="DY147" s="140"/>
      <c r="DZ147" s="140"/>
      <c r="FZ147" s="88"/>
      <c r="GA147" s="88"/>
      <c r="GB147" s="88"/>
      <c r="GC147" s="88"/>
      <c r="GD147" s="88"/>
      <c r="GE147" s="88"/>
      <c r="GF147" s="88"/>
      <c r="GG147" s="88"/>
      <c r="GH147" s="88"/>
      <c r="GI147" s="88"/>
      <c r="GJ147" s="88"/>
      <c r="GK147" s="88"/>
      <c r="GL147" s="88"/>
      <c r="GM147" s="88"/>
      <c r="GN147" s="88"/>
      <c r="GO147" s="88"/>
      <c r="GP147" s="88"/>
      <c r="GQ147" s="88"/>
      <c r="GR147" s="88"/>
      <c r="GS147" s="88"/>
      <c r="GT147" s="88"/>
      <c r="GU147" s="88"/>
      <c r="GV147" s="88"/>
      <c r="GW147" s="88"/>
      <c r="GX147" s="88"/>
      <c r="GY147" s="88"/>
      <c r="GZ147" s="88"/>
      <c r="HA147" s="88"/>
      <c r="HB147" s="88"/>
      <c r="HC147" s="88"/>
      <c r="HD147" s="88"/>
      <c r="HE147" s="88"/>
      <c r="HF147" s="88"/>
      <c r="HG147" s="88"/>
      <c r="HI147" s="88"/>
      <c r="HJ147" s="88"/>
      <c r="HK147" s="88"/>
      <c r="HL147" s="88"/>
      <c r="HM147" s="89"/>
      <c r="HN147" s="90"/>
      <c r="HO147" s="90"/>
      <c r="HP147" s="90"/>
      <c r="HQ147" s="90"/>
      <c r="HR147" s="90"/>
      <c r="HS147" s="90"/>
      <c r="HT147" s="90"/>
      <c r="HU147" s="90"/>
      <c r="HV147" s="90"/>
      <c r="HW147" s="90"/>
      <c r="HX147" s="90"/>
      <c r="HY147" s="90"/>
      <c r="HZ147" s="90"/>
      <c r="IA147" s="90"/>
      <c r="IB147" s="90"/>
      <c r="IC147" s="90"/>
      <c r="ID147" s="90"/>
      <c r="IE147" s="90"/>
      <c r="IF147" s="90"/>
      <c r="IG147" s="90"/>
      <c r="IH147" s="90"/>
      <c r="II147" s="90"/>
      <c r="IJ147" s="90"/>
      <c r="IK147" s="90"/>
      <c r="IL147" s="90"/>
      <c r="IM147" s="90"/>
      <c r="IN147" s="90"/>
      <c r="IO147" s="90"/>
      <c r="IP147" s="90"/>
      <c r="IQ147" s="90"/>
      <c r="IR147" s="90"/>
      <c r="IS147" s="90"/>
      <c r="IT147" s="90"/>
      <c r="IU147" s="90"/>
      <c r="IV147" s="90"/>
      <c r="IW147" s="90"/>
      <c r="IX147" s="90"/>
      <c r="IY147" s="90"/>
      <c r="IZ147" s="90"/>
    </row>
    <row r="148" spans="8:260" x14ac:dyDescent="0.15">
      <c r="H148" s="131"/>
      <c r="I148" s="63"/>
      <c r="J148" s="63"/>
      <c r="K148" s="143"/>
      <c r="L148" s="140"/>
      <c r="M148" s="140"/>
      <c r="N148" s="140"/>
      <c r="O148" s="140"/>
      <c r="P148" s="140"/>
      <c r="Q148" s="140"/>
      <c r="R148" s="140"/>
      <c r="S148" s="140"/>
      <c r="T148" s="140"/>
      <c r="U148" s="140"/>
      <c r="V148" s="140"/>
      <c r="W148" s="140"/>
      <c r="X148" s="140"/>
      <c r="Y148" s="140"/>
      <c r="Z148" s="140"/>
      <c r="AA148" s="140"/>
      <c r="AB148" s="140"/>
      <c r="AC148" s="140"/>
      <c r="AD148" s="140"/>
      <c r="AE148" s="140"/>
      <c r="AF148" s="140"/>
      <c r="AG148" s="140"/>
      <c r="AH148" s="140"/>
      <c r="AI148" s="140"/>
      <c r="AJ148" s="140"/>
      <c r="AK148" s="140"/>
      <c r="AL148" s="140"/>
      <c r="AM148" s="140"/>
      <c r="AN148" s="140"/>
      <c r="AO148" s="140"/>
      <c r="AP148" s="140"/>
      <c r="AQ148" s="140"/>
      <c r="AR148" s="140"/>
      <c r="AS148" s="140"/>
      <c r="AT148" s="140"/>
      <c r="AU148" s="140"/>
      <c r="AV148" s="140"/>
      <c r="AW148" s="140"/>
      <c r="AX148" s="140"/>
      <c r="AY148" s="143"/>
      <c r="AZ148" s="140"/>
      <c r="BA148" s="140"/>
      <c r="BB148" s="140"/>
      <c r="BC148" s="140"/>
      <c r="BD148" s="140"/>
      <c r="BE148" s="140"/>
      <c r="BF148" s="140"/>
      <c r="BG148" s="140"/>
      <c r="BH148" s="140"/>
      <c r="BI148" s="140"/>
      <c r="BJ148" s="140"/>
      <c r="BK148" s="140"/>
      <c r="BL148" s="140"/>
      <c r="BM148" s="140"/>
      <c r="BN148" s="140"/>
      <c r="BO148" s="140"/>
      <c r="BP148" s="140"/>
      <c r="BQ148" s="140"/>
      <c r="BR148" s="140"/>
      <c r="BS148" s="140"/>
      <c r="BT148" s="140"/>
      <c r="BU148" s="140"/>
      <c r="BV148" s="140"/>
      <c r="BW148" s="140"/>
      <c r="BX148" s="140"/>
      <c r="BY148" s="140"/>
      <c r="BZ148" s="140"/>
      <c r="CA148" s="140"/>
      <c r="CB148" s="140"/>
      <c r="CC148" s="140"/>
      <c r="CD148" s="140"/>
      <c r="CE148" s="140"/>
      <c r="CF148" s="140"/>
      <c r="CG148" s="140"/>
      <c r="CH148" s="140"/>
      <c r="CI148" s="140"/>
      <c r="CJ148" s="140"/>
      <c r="CK148" s="140"/>
      <c r="CL148" s="140"/>
      <c r="CM148" s="143"/>
      <c r="CN148" s="140"/>
      <c r="CO148" s="140"/>
      <c r="CP148" s="140"/>
      <c r="CQ148" s="140"/>
      <c r="CR148" s="140"/>
      <c r="CS148" s="140"/>
      <c r="CT148" s="140"/>
      <c r="CU148" s="140"/>
      <c r="CV148" s="140"/>
      <c r="CW148" s="140"/>
      <c r="CX148" s="140"/>
      <c r="CY148" s="140"/>
      <c r="CZ148" s="140"/>
      <c r="DA148" s="140"/>
      <c r="DB148" s="140"/>
      <c r="DC148" s="140"/>
      <c r="DD148" s="140"/>
      <c r="DE148" s="140"/>
      <c r="DF148" s="140"/>
      <c r="DG148" s="140"/>
      <c r="DH148" s="140"/>
      <c r="DI148" s="140"/>
      <c r="DJ148" s="140"/>
      <c r="DK148" s="140"/>
      <c r="DL148" s="140"/>
      <c r="DM148" s="140"/>
      <c r="DN148" s="140"/>
      <c r="DO148" s="140"/>
      <c r="DP148" s="140"/>
      <c r="DQ148" s="140"/>
      <c r="DR148" s="140"/>
      <c r="DS148" s="140"/>
      <c r="DT148" s="140"/>
      <c r="DU148" s="140"/>
      <c r="DV148" s="140"/>
      <c r="DW148" s="140"/>
      <c r="DX148" s="140"/>
      <c r="DY148" s="140"/>
      <c r="DZ148" s="140"/>
      <c r="FZ148" s="88"/>
      <c r="GA148" s="88"/>
      <c r="GB148" s="88"/>
      <c r="GC148" s="88"/>
      <c r="GD148" s="88"/>
      <c r="GE148" s="88"/>
      <c r="GF148" s="88"/>
      <c r="GG148" s="88"/>
      <c r="GH148" s="88"/>
      <c r="GI148" s="88"/>
      <c r="GJ148" s="88"/>
      <c r="GK148" s="88"/>
      <c r="GL148" s="88"/>
      <c r="GM148" s="88"/>
      <c r="GN148" s="88"/>
      <c r="GO148" s="88"/>
      <c r="GP148" s="88"/>
      <c r="GQ148" s="88"/>
      <c r="GR148" s="88"/>
      <c r="GS148" s="88"/>
      <c r="GT148" s="88"/>
      <c r="GU148" s="88"/>
      <c r="GV148" s="88"/>
      <c r="GW148" s="88"/>
      <c r="GX148" s="88"/>
      <c r="GY148" s="88"/>
      <c r="GZ148" s="88"/>
      <c r="HA148" s="88"/>
      <c r="HB148" s="88"/>
      <c r="HC148" s="88"/>
      <c r="HD148" s="88"/>
      <c r="HE148" s="88"/>
      <c r="HF148" s="88"/>
      <c r="HG148" s="88"/>
      <c r="HI148" s="88"/>
      <c r="HJ148" s="88"/>
      <c r="HK148" s="88"/>
      <c r="HL148" s="88"/>
      <c r="HM148" s="89"/>
      <c r="HN148" s="90"/>
      <c r="HO148" s="90"/>
      <c r="HP148" s="90"/>
      <c r="HQ148" s="90"/>
      <c r="HR148" s="90"/>
      <c r="HS148" s="90"/>
      <c r="HT148" s="90"/>
      <c r="HU148" s="90"/>
      <c r="HV148" s="90"/>
      <c r="HW148" s="90"/>
      <c r="HX148" s="90"/>
      <c r="HY148" s="90"/>
      <c r="HZ148" s="90"/>
      <c r="IA148" s="90"/>
      <c r="IB148" s="90"/>
      <c r="IC148" s="90"/>
      <c r="ID148" s="90"/>
      <c r="IE148" s="90"/>
      <c r="IF148" s="90"/>
      <c r="IG148" s="90"/>
      <c r="IH148" s="90"/>
      <c r="II148" s="90"/>
      <c r="IJ148" s="90"/>
      <c r="IK148" s="90"/>
      <c r="IL148" s="90"/>
      <c r="IM148" s="90"/>
      <c r="IN148" s="90"/>
      <c r="IO148" s="90"/>
      <c r="IP148" s="90"/>
      <c r="IQ148" s="90"/>
      <c r="IR148" s="90"/>
      <c r="IS148" s="90"/>
      <c r="IT148" s="90"/>
      <c r="IU148" s="90"/>
      <c r="IV148" s="90"/>
      <c r="IW148" s="90"/>
      <c r="IX148" s="90"/>
      <c r="IY148" s="90"/>
      <c r="IZ148" s="90"/>
    </row>
    <row r="149" spans="8:260" x14ac:dyDescent="0.15">
      <c r="H149" s="131"/>
      <c r="I149" s="63"/>
      <c r="J149" s="63"/>
      <c r="K149" s="143"/>
      <c r="L149" s="140"/>
      <c r="M149" s="140"/>
      <c r="N149" s="140"/>
      <c r="O149" s="140"/>
      <c r="P149" s="140"/>
      <c r="Q149" s="140"/>
      <c r="R149" s="140"/>
      <c r="S149" s="140"/>
      <c r="T149" s="140"/>
      <c r="U149" s="140"/>
      <c r="V149" s="140"/>
      <c r="W149" s="140"/>
      <c r="X149" s="140"/>
      <c r="Y149" s="140"/>
      <c r="Z149" s="140"/>
      <c r="AA149" s="140"/>
      <c r="AB149" s="140"/>
      <c r="AC149" s="140"/>
      <c r="AD149" s="140"/>
      <c r="AE149" s="140"/>
      <c r="AF149" s="140"/>
      <c r="AG149" s="140"/>
      <c r="AH149" s="140"/>
      <c r="AI149" s="140"/>
      <c r="AJ149" s="140"/>
      <c r="AK149" s="140"/>
      <c r="AL149" s="140"/>
      <c r="AM149" s="140"/>
      <c r="AN149" s="140"/>
      <c r="AO149" s="140"/>
      <c r="AP149" s="140"/>
      <c r="AQ149" s="140"/>
      <c r="AR149" s="140"/>
      <c r="AS149" s="140"/>
      <c r="AT149" s="140"/>
      <c r="AU149" s="140"/>
      <c r="AV149" s="140"/>
      <c r="AW149" s="140"/>
      <c r="AX149" s="140"/>
      <c r="AY149" s="143"/>
      <c r="AZ149" s="140"/>
      <c r="BA149" s="140"/>
      <c r="BB149" s="140"/>
      <c r="BC149" s="140"/>
      <c r="BD149" s="140"/>
      <c r="BE149" s="140"/>
      <c r="BF149" s="140"/>
      <c r="BG149" s="140"/>
      <c r="BH149" s="140"/>
      <c r="BI149" s="140"/>
      <c r="BJ149" s="140"/>
      <c r="BK149" s="140"/>
      <c r="BL149" s="140"/>
      <c r="BM149" s="140"/>
      <c r="BN149" s="140"/>
      <c r="BO149" s="140"/>
      <c r="BP149" s="140"/>
      <c r="BQ149" s="140"/>
      <c r="BR149" s="140"/>
      <c r="BS149" s="140"/>
      <c r="BT149" s="140"/>
      <c r="BU149" s="140"/>
      <c r="BV149" s="140"/>
      <c r="BW149" s="140"/>
      <c r="BX149" s="140"/>
      <c r="BY149" s="140"/>
      <c r="BZ149" s="140"/>
      <c r="CA149" s="140"/>
      <c r="CB149" s="140"/>
      <c r="CC149" s="140"/>
      <c r="CD149" s="140"/>
      <c r="CE149" s="140"/>
      <c r="CF149" s="140"/>
      <c r="CG149" s="140"/>
      <c r="CH149" s="140"/>
      <c r="CI149" s="140"/>
      <c r="CJ149" s="140"/>
      <c r="CK149" s="140"/>
      <c r="CL149" s="140"/>
      <c r="CM149" s="143"/>
      <c r="CN149" s="140"/>
      <c r="CO149" s="140"/>
      <c r="CP149" s="140"/>
      <c r="CQ149" s="140"/>
      <c r="CR149" s="140"/>
      <c r="CS149" s="140"/>
      <c r="CT149" s="140"/>
      <c r="CU149" s="140"/>
      <c r="CV149" s="140"/>
      <c r="CW149" s="140"/>
      <c r="CX149" s="140"/>
      <c r="CY149" s="140"/>
      <c r="CZ149" s="140"/>
      <c r="DA149" s="140"/>
      <c r="DB149" s="140"/>
      <c r="DC149" s="140"/>
      <c r="DD149" s="140"/>
      <c r="DE149" s="140"/>
      <c r="DF149" s="140"/>
      <c r="DG149" s="140"/>
      <c r="DH149" s="140"/>
      <c r="DI149" s="140"/>
      <c r="DJ149" s="140"/>
      <c r="DK149" s="140"/>
      <c r="DL149" s="140"/>
      <c r="DM149" s="140"/>
      <c r="DN149" s="140"/>
      <c r="DO149" s="140"/>
      <c r="DP149" s="140"/>
      <c r="DQ149" s="140"/>
      <c r="DR149" s="140"/>
      <c r="DS149" s="140"/>
      <c r="DT149" s="140"/>
      <c r="DU149" s="140"/>
      <c r="DV149" s="140"/>
      <c r="DW149" s="140"/>
      <c r="DX149" s="140"/>
      <c r="DY149" s="140"/>
      <c r="DZ149" s="140"/>
      <c r="FZ149" s="88"/>
      <c r="GA149" s="88"/>
      <c r="GB149" s="88"/>
      <c r="GC149" s="88"/>
      <c r="GD149" s="88"/>
      <c r="GE149" s="88"/>
      <c r="GF149" s="88"/>
      <c r="GG149" s="88"/>
      <c r="GH149" s="88"/>
      <c r="GI149" s="88"/>
      <c r="GJ149" s="88"/>
      <c r="GK149" s="88"/>
      <c r="GL149" s="88"/>
      <c r="GM149" s="88"/>
      <c r="GN149" s="88"/>
      <c r="GO149" s="88"/>
      <c r="GP149" s="88"/>
      <c r="GQ149" s="88"/>
      <c r="GR149" s="88"/>
      <c r="GS149" s="88"/>
      <c r="GT149" s="88"/>
      <c r="GU149" s="88"/>
      <c r="GV149" s="88"/>
      <c r="GW149" s="88"/>
      <c r="GX149" s="88"/>
      <c r="GY149" s="88"/>
      <c r="GZ149" s="88"/>
      <c r="HA149" s="88"/>
      <c r="HB149" s="88"/>
      <c r="HC149" s="88"/>
      <c r="HD149" s="88"/>
      <c r="HE149" s="88"/>
      <c r="HF149" s="88"/>
      <c r="HG149" s="88"/>
      <c r="HI149" s="88"/>
      <c r="HJ149" s="88"/>
      <c r="HK149" s="88"/>
      <c r="HL149" s="88"/>
      <c r="HM149" s="89"/>
      <c r="HN149" s="90"/>
      <c r="HO149" s="90"/>
      <c r="HP149" s="90"/>
      <c r="HQ149" s="90"/>
      <c r="HR149" s="90"/>
      <c r="HS149" s="90"/>
      <c r="HT149" s="90"/>
      <c r="HU149" s="90"/>
      <c r="HV149" s="90"/>
      <c r="HW149" s="90"/>
      <c r="HX149" s="90"/>
      <c r="HY149" s="90"/>
      <c r="HZ149" s="90"/>
      <c r="IA149" s="90"/>
      <c r="IB149" s="90"/>
      <c r="IC149" s="90"/>
      <c r="ID149" s="90"/>
      <c r="IE149" s="90"/>
      <c r="IF149" s="90"/>
      <c r="IG149" s="90"/>
      <c r="IH149" s="90"/>
      <c r="II149" s="90"/>
      <c r="IJ149" s="90"/>
      <c r="IK149" s="90"/>
      <c r="IL149" s="90"/>
      <c r="IM149" s="90"/>
      <c r="IN149" s="90"/>
      <c r="IO149" s="90"/>
      <c r="IP149" s="90"/>
      <c r="IQ149" s="90"/>
      <c r="IR149" s="90"/>
      <c r="IS149" s="90"/>
      <c r="IT149" s="90"/>
      <c r="IU149" s="90"/>
      <c r="IV149" s="90"/>
      <c r="IW149" s="90"/>
      <c r="IX149" s="90"/>
      <c r="IY149" s="90"/>
      <c r="IZ149" s="90"/>
    </row>
    <row r="150" spans="8:260" x14ac:dyDescent="0.15">
      <c r="H150" s="131"/>
      <c r="I150" s="63"/>
      <c r="J150" s="63"/>
      <c r="K150" s="143"/>
      <c r="L150" s="140"/>
      <c r="M150" s="140"/>
      <c r="N150" s="140"/>
      <c r="O150" s="140"/>
      <c r="P150" s="140"/>
      <c r="Q150" s="140"/>
      <c r="R150" s="140"/>
      <c r="S150" s="140"/>
      <c r="T150" s="140"/>
      <c r="U150" s="140"/>
      <c r="V150" s="140"/>
      <c r="W150" s="140"/>
      <c r="X150" s="140"/>
      <c r="Y150" s="140"/>
      <c r="Z150" s="140"/>
      <c r="AA150" s="140"/>
      <c r="AB150" s="140"/>
      <c r="AC150" s="140"/>
      <c r="AD150" s="140"/>
      <c r="AE150" s="140"/>
      <c r="AF150" s="140"/>
      <c r="AG150" s="140"/>
      <c r="AH150" s="140"/>
      <c r="AI150" s="140"/>
      <c r="AJ150" s="140"/>
      <c r="AK150" s="140"/>
      <c r="AL150" s="140"/>
      <c r="AM150" s="140"/>
      <c r="AN150" s="140"/>
      <c r="AO150" s="140"/>
      <c r="AP150" s="140"/>
      <c r="AQ150" s="140"/>
      <c r="AR150" s="140"/>
      <c r="AS150" s="140"/>
      <c r="AT150" s="140"/>
      <c r="AU150" s="140"/>
      <c r="AV150" s="140"/>
      <c r="AW150" s="140"/>
      <c r="AX150" s="140"/>
      <c r="AY150" s="143"/>
      <c r="AZ150" s="140"/>
      <c r="BA150" s="140"/>
      <c r="BB150" s="140"/>
      <c r="BC150" s="140"/>
      <c r="BD150" s="140"/>
      <c r="BE150" s="140"/>
      <c r="BF150" s="140"/>
      <c r="BG150" s="140"/>
      <c r="BH150" s="140"/>
      <c r="BI150" s="140"/>
      <c r="BJ150" s="140"/>
      <c r="BK150" s="140"/>
      <c r="BL150" s="140"/>
      <c r="BM150" s="140"/>
      <c r="BN150" s="140"/>
      <c r="BO150" s="140"/>
      <c r="BP150" s="140"/>
      <c r="BQ150" s="140"/>
      <c r="BR150" s="140"/>
      <c r="BS150" s="140"/>
      <c r="BT150" s="140"/>
      <c r="BU150" s="140"/>
      <c r="BV150" s="140"/>
      <c r="BW150" s="140"/>
      <c r="BX150" s="140"/>
      <c r="BY150" s="140"/>
      <c r="BZ150" s="140"/>
      <c r="CA150" s="140"/>
      <c r="CB150" s="140"/>
      <c r="CC150" s="140"/>
      <c r="CD150" s="140"/>
      <c r="CE150" s="140"/>
      <c r="CF150" s="140"/>
      <c r="CG150" s="140"/>
      <c r="CH150" s="140"/>
      <c r="CI150" s="140"/>
      <c r="CJ150" s="140"/>
      <c r="CK150" s="140"/>
      <c r="CL150" s="140"/>
      <c r="CM150" s="143"/>
      <c r="CN150" s="140"/>
      <c r="CO150" s="140"/>
      <c r="CP150" s="140"/>
      <c r="CQ150" s="140"/>
      <c r="CR150" s="140"/>
      <c r="CS150" s="140"/>
      <c r="CT150" s="140"/>
      <c r="CU150" s="140"/>
      <c r="CV150" s="140"/>
      <c r="CW150" s="140"/>
      <c r="CX150" s="140"/>
      <c r="CY150" s="140"/>
      <c r="CZ150" s="140"/>
      <c r="DA150" s="140"/>
      <c r="DB150" s="140"/>
      <c r="DC150" s="140"/>
      <c r="DD150" s="140"/>
      <c r="DE150" s="140"/>
      <c r="DF150" s="140"/>
      <c r="DG150" s="140"/>
      <c r="DH150" s="140"/>
      <c r="DI150" s="140"/>
      <c r="DJ150" s="140"/>
      <c r="DK150" s="140"/>
      <c r="DL150" s="140"/>
      <c r="DM150" s="140"/>
      <c r="DN150" s="140"/>
      <c r="DO150" s="140"/>
      <c r="DP150" s="140"/>
      <c r="DQ150" s="140"/>
      <c r="DR150" s="140"/>
      <c r="DS150" s="140"/>
      <c r="DT150" s="140"/>
      <c r="DU150" s="140"/>
      <c r="DV150" s="140"/>
      <c r="DW150" s="140"/>
      <c r="DX150" s="140"/>
      <c r="DY150" s="140"/>
      <c r="DZ150" s="140"/>
      <c r="FZ150" s="88"/>
      <c r="GA150" s="88"/>
      <c r="GB150" s="88"/>
      <c r="GC150" s="88"/>
      <c r="GD150" s="88"/>
      <c r="GE150" s="88"/>
      <c r="GF150" s="88"/>
      <c r="GG150" s="88"/>
      <c r="GH150" s="88"/>
      <c r="GI150" s="88"/>
      <c r="GJ150" s="88"/>
      <c r="GK150" s="88"/>
      <c r="GL150" s="88"/>
      <c r="GM150" s="88"/>
      <c r="GN150" s="88"/>
      <c r="GO150" s="88"/>
      <c r="GP150" s="88"/>
      <c r="GQ150" s="88"/>
      <c r="GR150" s="88"/>
      <c r="GS150" s="88"/>
      <c r="GT150" s="88"/>
      <c r="GU150" s="88"/>
      <c r="GV150" s="88"/>
      <c r="GW150" s="88"/>
      <c r="GX150" s="88"/>
      <c r="GY150" s="88"/>
      <c r="GZ150" s="88"/>
      <c r="HA150" s="88"/>
      <c r="HB150" s="88"/>
      <c r="HC150" s="88"/>
      <c r="HD150" s="88"/>
      <c r="HE150" s="88"/>
      <c r="HF150" s="88"/>
      <c r="HG150" s="88"/>
      <c r="HI150" s="88"/>
      <c r="HJ150" s="88"/>
      <c r="HK150" s="88"/>
      <c r="HL150" s="88"/>
      <c r="HM150" s="89"/>
      <c r="HN150" s="90"/>
      <c r="HO150" s="90"/>
      <c r="HP150" s="90"/>
      <c r="HQ150" s="90"/>
      <c r="HR150" s="90"/>
      <c r="HS150" s="90"/>
      <c r="HT150" s="90"/>
      <c r="HU150" s="90"/>
      <c r="HV150" s="90"/>
      <c r="HW150" s="90"/>
      <c r="HX150" s="90"/>
      <c r="HY150" s="90"/>
      <c r="HZ150" s="90"/>
      <c r="IA150" s="90"/>
      <c r="IB150" s="90"/>
      <c r="IC150" s="90"/>
      <c r="ID150" s="90"/>
      <c r="IE150" s="90"/>
      <c r="IF150" s="90"/>
      <c r="IG150" s="90"/>
      <c r="IH150" s="90"/>
      <c r="II150" s="90"/>
      <c r="IJ150" s="90"/>
      <c r="IK150" s="90"/>
      <c r="IL150" s="90"/>
      <c r="IM150" s="90"/>
      <c r="IN150" s="90"/>
      <c r="IO150" s="90"/>
      <c r="IP150" s="90"/>
      <c r="IQ150" s="90"/>
      <c r="IR150" s="90"/>
      <c r="IS150" s="90"/>
      <c r="IT150" s="90"/>
      <c r="IU150" s="90"/>
      <c r="IV150" s="90"/>
      <c r="IW150" s="90"/>
      <c r="IX150" s="90"/>
      <c r="IY150" s="90"/>
      <c r="IZ150" s="90"/>
    </row>
    <row r="151" spans="8:260" x14ac:dyDescent="0.15">
      <c r="H151" s="131"/>
      <c r="I151" s="63"/>
      <c r="J151" s="63"/>
      <c r="K151" s="143"/>
      <c r="L151" s="140"/>
      <c r="M151" s="140"/>
      <c r="N151" s="140"/>
      <c r="O151" s="140"/>
      <c r="P151" s="140"/>
      <c r="Q151" s="140"/>
      <c r="R151" s="140"/>
      <c r="S151" s="140"/>
      <c r="T151" s="140"/>
      <c r="U151" s="140"/>
      <c r="V151" s="140"/>
      <c r="W151" s="140"/>
      <c r="X151" s="140"/>
      <c r="Y151" s="140"/>
      <c r="Z151" s="140"/>
      <c r="AA151" s="140"/>
      <c r="AB151" s="140"/>
      <c r="AC151" s="140"/>
      <c r="AD151" s="140"/>
      <c r="AE151" s="140"/>
      <c r="AF151" s="140"/>
      <c r="AG151" s="140"/>
      <c r="AH151" s="140"/>
      <c r="AI151" s="140"/>
      <c r="AJ151" s="140"/>
      <c r="AK151" s="140"/>
      <c r="AL151" s="140"/>
      <c r="AM151" s="140"/>
      <c r="AN151" s="140"/>
      <c r="AO151" s="140"/>
      <c r="AP151" s="140"/>
      <c r="AQ151" s="140"/>
      <c r="AR151" s="140"/>
      <c r="AS151" s="140"/>
      <c r="AT151" s="140"/>
      <c r="AU151" s="140"/>
      <c r="AV151" s="140"/>
      <c r="AW151" s="140"/>
      <c r="AX151" s="140"/>
      <c r="AY151" s="143"/>
      <c r="AZ151" s="140"/>
      <c r="BA151" s="140"/>
      <c r="BB151" s="140"/>
      <c r="BC151" s="140"/>
      <c r="BD151" s="140"/>
      <c r="BE151" s="140"/>
      <c r="BF151" s="140"/>
      <c r="BG151" s="140"/>
      <c r="BH151" s="140"/>
      <c r="BI151" s="140"/>
      <c r="BJ151" s="140"/>
      <c r="BK151" s="140"/>
      <c r="BL151" s="140"/>
      <c r="BM151" s="140"/>
      <c r="BN151" s="140"/>
      <c r="BO151" s="140"/>
      <c r="BP151" s="140"/>
      <c r="BQ151" s="140"/>
      <c r="BR151" s="140"/>
      <c r="BS151" s="140"/>
      <c r="BT151" s="140"/>
      <c r="BU151" s="140"/>
      <c r="BV151" s="140"/>
      <c r="BW151" s="140"/>
      <c r="BX151" s="140"/>
      <c r="BY151" s="140"/>
      <c r="BZ151" s="140"/>
      <c r="CA151" s="140"/>
      <c r="CB151" s="140"/>
      <c r="CC151" s="140"/>
      <c r="CD151" s="140"/>
      <c r="CE151" s="140"/>
      <c r="CF151" s="140"/>
      <c r="CG151" s="140"/>
      <c r="CH151" s="140"/>
      <c r="CI151" s="140"/>
      <c r="CJ151" s="140"/>
      <c r="CK151" s="140"/>
      <c r="CL151" s="140"/>
      <c r="CM151" s="143"/>
      <c r="CN151" s="140"/>
      <c r="CO151" s="140"/>
      <c r="CP151" s="140"/>
      <c r="CQ151" s="140"/>
      <c r="CR151" s="140"/>
      <c r="CS151" s="140"/>
      <c r="CT151" s="140"/>
      <c r="CU151" s="140"/>
      <c r="CV151" s="140"/>
      <c r="CW151" s="140"/>
      <c r="CX151" s="140"/>
      <c r="CY151" s="140"/>
      <c r="CZ151" s="140"/>
      <c r="DA151" s="140"/>
      <c r="DB151" s="140"/>
      <c r="DC151" s="140"/>
      <c r="DD151" s="140"/>
      <c r="DE151" s="140"/>
      <c r="DF151" s="140"/>
      <c r="DG151" s="140"/>
      <c r="DH151" s="140"/>
      <c r="DI151" s="140"/>
      <c r="DJ151" s="140"/>
      <c r="DK151" s="140"/>
      <c r="DL151" s="140"/>
      <c r="DM151" s="140"/>
      <c r="DN151" s="140"/>
      <c r="DO151" s="140"/>
      <c r="DP151" s="140"/>
      <c r="DQ151" s="140"/>
      <c r="DR151" s="140"/>
      <c r="DS151" s="140"/>
      <c r="DT151" s="140"/>
      <c r="DU151" s="140"/>
      <c r="DV151" s="140"/>
      <c r="DW151" s="140"/>
      <c r="DX151" s="140"/>
      <c r="DY151" s="140"/>
      <c r="DZ151" s="140"/>
      <c r="FZ151" s="88"/>
      <c r="GA151" s="88"/>
      <c r="GB151" s="88"/>
      <c r="GC151" s="88"/>
      <c r="GD151" s="88"/>
      <c r="GE151" s="88"/>
      <c r="GF151" s="88"/>
      <c r="GG151" s="88"/>
      <c r="GH151" s="88"/>
      <c r="GI151" s="88"/>
      <c r="GJ151" s="88"/>
      <c r="GK151" s="88"/>
      <c r="GL151" s="88"/>
      <c r="GM151" s="88"/>
      <c r="GN151" s="88"/>
      <c r="GO151" s="88"/>
      <c r="GP151" s="88"/>
      <c r="GQ151" s="88"/>
      <c r="GR151" s="88"/>
      <c r="GS151" s="88"/>
      <c r="GT151" s="88"/>
      <c r="GU151" s="88"/>
      <c r="GV151" s="88"/>
      <c r="GW151" s="88"/>
      <c r="GX151" s="88"/>
      <c r="GY151" s="88"/>
      <c r="GZ151" s="88"/>
      <c r="HA151" s="88"/>
      <c r="HB151" s="88"/>
      <c r="HC151" s="88"/>
      <c r="HD151" s="88"/>
      <c r="HE151" s="88"/>
      <c r="HF151" s="88"/>
      <c r="HG151" s="88"/>
      <c r="HI151" s="88"/>
      <c r="HJ151" s="88"/>
      <c r="HK151" s="88"/>
      <c r="HL151" s="88"/>
      <c r="HM151" s="89"/>
      <c r="HN151" s="90"/>
      <c r="HO151" s="90"/>
      <c r="HP151" s="90"/>
      <c r="HQ151" s="90"/>
      <c r="HR151" s="90"/>
      <c r="HS151" s="90"/>
      <c r="HT151" s="90"/>
      <c r="HU151" s="90"/>
      <c r="HV151" s="90"/>
      <c r="HW151" s="90"/>
      <c r="HX151" s="90"/>
      <c r="HY151" s="90"/>
      <c r="HZ151" s="90"/>
      <c r="IA151" s="90"/>
      <c r="IB151" s="90"/>
      <c r="IC151" s="90"/>
      <c r="ID151" s="90"/>
      <c r="IE151" s="90"/>
      <c r="IF151" s="90"/>
      <c r="IG151" s="90"/>
      <c r="IH151" s="90"/>
      <c r="II151" s="90"/>
      <c r="IJ151" s="90"/>
      <c r="IK151" s="90"/>
      <c r="IL151" s="90"/>
      <c r="IM151" s="90"/>
      <c r="IN151" s="90"/>
      <c r="IO151" s="90"/>
      <c r="IP151" s="90"/>
      <c r="IQ151" s="90"/>
      <c r="IR151" s="90"/>
      <c r="IS151" s="90"/>
      <c r="IT151" s="90"/>
      <c r="IU151" s="90"/>
      <c r="IV151" s="90"/>
      <c r="IW151" s="90"/>
      <c r="IX151" s="90"/>
      <c r="IY151" s="90"/>
      <c r="IZ151" s="90"/>
    </row>
  </sheetData>
  <mergeCells count="3">
    <mergeCell ref="H2:J2"/>
    <mergeCell ref="EA1:EB1"/>
    <mergeCell ref="CM1:CN1"/>
  </mergeCells>
  <phoneticPr fontId="10" type="noConversion"/>
  <pageMargins left="0.7" right="0.7" top="0.75" bottom="0.75" header="0.3" footer="0.3"/>
  <pageSetup paperSize="9"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4"/>
  <sheetViews>
    <sheetView showGridLines="0" workbookViewId="0">
      <pane xSplit="3" ySplit="3" topLeftCell="D4" activePane="bottomRight" state="frozen"/>
      <selection pane="topRight" activeCell="D1" sqref="D1"/>
      <selection pane="bottomLeft" activeCell="A4" sqref="A4"/>
      <selection pane="bottomRight"/>
    </sheetView>
  </sheetViews>
  <sheetFormatPr defaultColWidth="9.125" defaultRowHeight="12.75" x14ac:dyDescent="0.15"/>
  <cols>
    <col min="1" max="3" width="9.125" style="136"/>
    <col min="4" max="4" width="19.25" style="136" bestFit="1" customWidth="1"/>
    <col min="5" max="6" width="13.25" style="136" customWidth="1"/>
    <col min="7" max="7" width="9.125" style="137"/>
    <col min="8" max="16384" width="9.125" style="136"/>
  </cols>
  <sheetData>
    <row r="1" spans="1:8" x14ac:dyDescent="0.15">
      <c r="G1" s="109" t="s">
        <v>6695</v>
      </c>
    </row>
    <row r="2" spans="1:8" x14ac:dyDescent="0.15">
      <c r="G2" s="108">
        <v>42369</v>
      </c>
      <c r="H2" s="52">
        <f>DATE(YEAR(G2)-10,12,31)</f>
        <v>38717</v>
      </c>
    </row>
    <row r="3" spans="1:8" x14ac:dyDescent="0.15">
      <c r="A3" s="138" t="s">
        <v>5846</v>
      </c>
      <c r="B3" s="138" t="s">
        <v>68</v>
      </c>
      <c r="C3" s="138" t="s">
        <v>69</v>
      </c>
      <c r="D3" s="138" t="s">
        <v>6705</v>
      </c>
      <c r="E3" s="138" t="s">
        <v>6704</v>
      </c>
      <c r="F3" s="138" t="s">
        <v>6696</v>
      </c>
    </row>
    <row r="4" spans="1:8" x14ac:dyDescent="0.15">
      <c r="A4" s="136">
        <v>1</v>
      </c>
      <c r="B4" s="136" t="str">
        <f>附加题2!B4</f>
        <v>000002.SZ</v>
      </c>
      <c r="C4" s="136" t="str">
        <f>附加题2!C4</f>
        <v>万科A</v>
      </c>
      <c r="D4" s="63">
        <f>IFERROR(附加题2!H4*10,"")</f>
        <v>0.35518134715025917</v>
      </c>
      <c r="E4" s="63">
        <f>IFERROR(G4/H4-1,"")</f>
        <v>15.326697394645528</v>
      </c>
      <c r="F4" s="63">
        <f>IFERROR(IF(E4&lt;0,"",D4/E4),"")</f>
        <v>2.3174030125651456E-2</v>
      </c>
      <c r="G4" s="107">
        <f>[1]!EM_S_DQ_CLOSE(B4,$G$2,"2")</f>
        <v>1617.9363688231099</v>
      </c>
      <c r="H4" s="110">
        <f>[1]!EM_S_DQ_CLOSE(B4,$H$2,"2")</f>
        <v>99.097590266707897</v>
      </c>
    </row>
    <row r="5" spans="1:8" x14ac:dyDescent="0.15">
      <c r="A5" s="136">
        <v>2</v>
      </c>
      <c r="B5" s="136" t="str">
        <f>附加题2!B5</f>
        <v>000012.SZ</v>
      </c>
      <c r="C5" s="136" t="str">
        <f>附加题2!C5</f>
        <v>南玻A</v>
      </c>
      <c r="D5" s="63">
        <v>0.37054545454545451</v>
      </c>
      <c r="E5" s="63">
        <v>5.0716067145775394</v>
      </c>
      <c r="F5" s="63">
        <v>7.306273443490395E-2</v>
      </c>
      <c r="G5" s="107">
        <v>188.26266604267801</v>
      </c>
      <c r="H5" s="110">
        <v>31.0070587396037</v>
      </c>
    </row>
    <row r="6" spans="1:8" x14ac:dyDescent="0.15">
      <c r="A6" s="136">
        <v>3</v>
      </c>
      <c r="B6" s="136" t="str">
        <f>附加题2!B6</f>
        <v>000027.SZ</v>
      </c>
      <c r="C6" s="136" t="str">
        <f>附加题2!C6</f>
        <v>深圳能源</v>
      </c>
      <c r="D6" s="63">
        <v>0.28211284513805529</v>
      </c>
      <c r="E6" s="63">
        <v>2.3538608026088572</v>
      </c>
      <c r="F6" s="63">
        <v>0.11985111644043728</v>
      </c>
      <c r="G6" s="107">
        <v>104.812483153068</v>
      </c>
      <c r="H6" s="110">
        <v>31.251291965229399</v>
      </c>
    </row>
    <row r="7" spans="1:8" x14ac:dyDescent="0.15">
      <c r="A7" s="136">
        <v>4</v>
      </c>
      <c r="B7" s="136" t="str">
        <f>附加题2!B7</f>
        <v>000157.SZ</v>
      </c>
      <c r="C7" s="136" t="str">
        <f>附加题2!C7</f>
        <v>中联重科</v>
      </c>
      <c r="D7" s="63">
        <v>0.56684660368870887</v>
      </c>
      <c r="E7" s="63">
        <v>9.4115480458204992</v>
      </c>
      <c r="F7" s="63">
        <v>6.0228838117703215E-2</v>
      </c>
      <c r="G7" s="107">
        <v>246.33472866860799</v>
      </c>
      <c r="H7" s="110">
        <v>23.659760064930399</v>
      </c>
    </row>
    <row r="8" spans="1:8" x14ac:dyDescent="0.15">
      <c r="A8" s="136">
        <v>5</v>
      </c>
      <c r="B8" s="136" t="str">
        <f>附加题2!B8</f>
        <v>000333.SZ</v>
      </c>
      <c r="C8" s="136" t="str">
        <f>附加题2!C8</f>
        <v>美的集团</v>
      </c>
      <c r="D8" s="63" t="s">
        <v>5898</v>
      </c>
      <c r="E8" s="63" t="s">
        <v>5898</v>
      </c>
      <c r="F8" s="63" t="s">
        <v>5898</v>
      </c>
      <c r="G8" s="107">
        <v>88.029007636031096</v>
      </c>
      <c r="H8" s="110" t="s">
        <v>5898</v>
      </c>
    </row>
    <row r="9" spans="1:8" x14ac:dyDescent="0.15">
      <c r="A9" s="136">
        <v>6</v>
      </c>
      <c r="B9" s="136" t="str">
        <f>附加题2!B9</f>
        <v>000402.SZ</v>
      </c>
      <c r="C9" s="136" t="str">
        <f>附加题2!C9</f>
        <v>金融街</v>
      </c>
      <c r="D9" s="63">
        <v>0.24714540059347179</v>
      </c>
      <c r="E9" s="63">
        <v>3.5624728560870649</v>
      </c>
      <c r="F9" s="63">
        <v>6.9374676124530646E-2</v>
      </c>
      <c r="G9" s="107">
        <v>293.55357122958497</v>
      </c>
      <c r="H9" s="110">
        <v>64.340891549182103</v>
      </c>
    </row>
    <row r="10" spans="1:8" x14ac:dyDescent="0.15">
      <c r="A10" s="136">
        <v>7</v>
      </c>
      <c r="B10" s="136" t="str">
        <f>附加题2!B10</f>
        <v>000429.SZ</v>
      </c>
      <c r="C10" s="136" t="str">
        <f>附加题2!C10</f>
        <v>粤高速A</v>
      </c>
      <c r="D10" s="63">
        <v>0.2477678571428571</v>
      </c>
      <c r="E10" s="63">
        <v>0.91290483688238067</v>
      </c>
      <c r="F10" s="63">
        <v>0.27140600765025819</v>
      </c>
      <c r="G10" s="107">
        <v>15.484558736923599</v>
      </c>
      <c r="H10" s="110">
        <v>8.0947878004010203</v>
      </c>
    </row>
    <row r="11" spans="1:8" x14ac:dyDescent="0.15">
      <c r="A11" s="136">
        <v>8</v>
      </c>
      <c r="B11" s="136" t="str">
        <f>附加题2!B11</f>
        <v>000488.SZ</v>
      </c>
      <c r="C11" s="136" t="str">
        <f>附加题2!C11</f>
        <v>晨鸣纸业</v>
      </c>
      <c r="D11" s="63">
        <v>0.35877862595419852</v>
      </c>
      <c r="E11" s="63">
        <v>1.7356144784308953</v>
      </c>
      <c r="F11" s="63">
        <v>0.20671562170797109</v>
      </c>
      <c r="G11" s="107">
        <v>36.613472026877602</v>
      </c>
      <c r="H11" s="110">
        <v>13.384002868663901</v>
      </c>
    </row>
    <row r="12" spans="1:8" x14ac:dyDescent="0.15">
      <c r="A12" s="136">
        <v>9</v>
      </c>
      <c r="B12" s="136" t="str">
        <f>附加题2!B12</f>
        <v>000525.SZ</v>
      </c>
      <c r="C12" s="136" t="str">
        <f>附加题2!C12</f>
        <v>红太阳</v>
      </c>
      <c r="D12" s="63">
        <v>0.13433652530779758</v>
      </c>
      <c r="E12" s="63">
        <v>4.2759960065005629</v>
      </c>
      <c r="F12" s="63">
        <v>3.1416429085427841E-2</v>
      </c>
      <c r="G12" s="107">
        <v>86.161317437215303</v>
      </c>
      <c r="H12" s="110">
        <v>16.330815514465101</v>
      </c>
    </row>
    <row r="13" spans="1:8" x14ac:dyDescent="0.15">
      <c r="A13" s="136">
        <v>10</v>
      </c>
      <c r="B13" s="136" t="str">
        <f>附加题2!B13</f>
        <v>000539.SZ</v>
      </c>
      <c r="C13" s="136" t="str">
        <f>附加题2!C13</f>
        <v>粤电力A</v>
      </c>
      <c r="D13" s="63">
        <v>0.26644458259325049</v>
      </c>
      <c r="E13" s="63">
        <v>1.3006040770598668</v>
      </c>
      <c r="F13" s="63">
        <v>0.20486217696285605</v>
      </c>
      <c r="G13" s="107">
        <v>89.996951124521303</v>
      </c>
      <c r="H13" s="110">
        <v>39.118834927709898</v>
      </c>
    </row>
    <row r="14" spans="1:8" x14ac:dyDescent="0.15">
      <c r="A14" s="136">
        <v>11</v>
      </c>
      <c r="B14" s="136" t="str">
        <f>附加题2!B14</f>
        <v>000540.SZ</v>
      </c>
      <c r="C14" s="136" t="str">
        <f>附加题2!C14</f>
        <v>中天城投</v>
      </c>
      <c r="D14" s="63">
        <v>1.3621057097142857</v>
      </c>
      <c r="E14" s="63">
        <v>45.061083138342696</v>
      </c>
      <c r="F14" s="63">
        <v>3.0227984212728862E-2</v>
      </c>
      <c r="G14" s="107">
        <v>455.49044695352001</v>
      </c>
      <c r="H14" s="110">
        <v>9.8888349104920508</v>
      </c>
    </row>
    <row r="15" spans="1:8" x14ac:dyDescent="0.15">
      <c r="A15" s="136">
        <v>12</v>
      </c>
      <c r="B15" s="136" t="str">
        <f>附加题2!B15</f>
        <v>000543.SZ</v>
      </c>
      <c r="C15" s="136" t="str">
        <f>附加题2!C15</f>
        <v>皖能电力</v>
      </c>
      <c r="D15" s="63">
        <v>0.26260869565217398</v>
      </c>
      <c r="E15" s="63">
        <v>4.1101994475038293</v>
      </c>
      <c r="F15" s="63">
        <v>6.3891959260434242E-2</v>
      </c>
      <c r="G15" s="107">
        <v>26.582029895947901</v>
      </c>
      <c r="H15" s="110">
        <v>5.2017597686783796</v>
      </c>
    </row>
    <row r="16" spans="1:8" x14ac:dyDescent="0.15">
      <c r="A16" s="136">
        <v>13</v>
      </c>
      <c r="B16" s="136" t="str">
        <f>附加题2!B16</f>
        <v>000550.SZ</v>
      </c>
      <c r="C16" s="136" t="str">
        <f>附加题2!C16</f>
        <v>江铃汽车</v>
      </c>
      <c r="D16" s="63">
        <v>0.52661290322580645</v>
      </c>
      <c r="E16" s="63">
        <v>5.9971241810187195</v>
      </c>
      <c r="F16" s="63">
        <v>8.7810905248980817E-2</v>
      </c>
      <c r="G16" s="107">
        <v>51.716263053708197</v>
      </c>
      <c r="H16" s="110">
        <v>7.3910740635417396</v>
      </c>
    </row>
    <row r="17" spans="1:8" x14ac:dyDescent="0.15">
      <c r="A17" s="136">
        <v>14</v>
      </c>
      <c r="B17" s="136" t="str">
        <f>附加题2!B17</f>
        <v>000568.SZ</v>
      </c>
      <c r="C17" s="136" t="str">
        <f>附加题2!C17</f>
        <v>泸州老窖</v>
      </c>
      <c r="D17" s="63">
        <v>0.56945540647198101</v>
      </c>
      <c r="E17" s="63">
        <v>12.366137983885279</v>
      </c>
      <c r="F17" s="63">
        <v>4.6049575640677555E-2</v>
      </c>
      <c r="G17" s="107">
        <v>620.56581904751795</v>
      </c>
      <c r="H17" s="110">
        <v>46.4282068459637</v>
      </c>
    </row>
    <row r="18" spans="1:8" x14ac:dyDescent="0.15">
      <c r="A18" s="136">
        <v>15</v>
      </c>
      <c r="B18" s="136" t="str">
        <f>附加题2!B18</f>
        <v>000581.SZ</v>
      </c>
      <c r="C18" s="136" t="str">
        <f>附加题2!C18</f>
        <v>威孚高科</v>
      </c>
      <c r="D18" s="63">
        <v>0.43410852713178294</v>
      </c>
      <c r="E18" s="63">
        <v>6.6016992561718828</v>
      </c>
      <c r="F18" s="63">
        <v>6.5757089241218897E-2</v>
      </c>
      <c r="G18" s="107">
        <v>82.649568070447003</v>
      </c>
      <c r="H18" s="110">
        <v>10.872512221967099</v>
      </c>
    </row>
    <row r="19" spans="1:8" x14ac:dyDescent="0.15">
      <c r="A19" s="136">
        <v>16</v>
      </c>
      <c r="B19" s="136" t="str">
        <f>附加题2!B19</f>
        <v>000600.SZ</v>
      </c>
      <c r="C19" s="136" t="str">
        <f>附加题2!C19</f>
        <v>建投能源</v>
      </c>
      <c r="D19" s="63">
        <v>0.26317907444668004</v>
      </c>
      <c r="E19" s="63">
        <v>2.8229933015811128</v>
      </c>
      <c r="F19" s="63">
        <v>9.3226956755185247E-2</v>
      </c>
      <c r="G19" s="107">
        <v>49.514030698782697</v>
      </c>
      <c r="H19" s="110">
        <v>12.951639407347299</v>
      </c>
    </row>
    <row r="20" spans="1:8" x14ac:dyDescent="0.15">
      <c r="A20" s="136">
        <v>17</v>
      </c>
      <c r="B20" s="136" t="str">
        <f>附加题2!B20</f>
        <v>000625.SZ</v>
      </c>
      <c r="C20" s="136" t="str">
        <f>附加题2!C20</f>
        <v>长安汽车</v>
      </c>
      <c r="D20" s="63">
        <v>0.34686995515695074</v>
      </c>
      <c r="E20" s="63">
        <v>11.892301260943423</v>
      </c>
      <c r="F20" s="63">
        <v>2.9167605793517657E-2</v>
      </c>
      <c r="G20" s="107">
        <v>86.6594294724093</v>
      </c>
      <c r="H20" s="110">
        <v>6.7217968086845499</v>
      </c>
    </row>
    <row r="21" spans="1:8" x14ac:dyDescent="0.15">
      <c r="A21" s="136">
        <v>18</v>
      </c>
      <c r="B21" s="136" t="str">
        <f>附加题2!B21</f>
        <v>000651.SZ</v>
      </c>
      <c r="C21" s="136" t="str">
        <f>附加题2!C21</f>
        <v>格力电器</v>
      </c>
      <c r="D21" s="63">
        <v>2.8022325189553499</v>
      </c>
      <c r="E21" s="63">
        <v>26.983804990530714</v>
      </c>
      <c r="F21" s="63">
        <v>0.10384867960388547</v>
      </c>
      <c r="G21" s="107">
        <v>2315.9719475596798</v>
      </c>
      <c r="H21" s="110">
        <v>82.761152328761895</v>
      </c>
    </row>
    <row r="22" spans="1:8" x14ac:dyDescent="0.15">
      <c r="A22" s="136">
        <v>19</v>
      </c>
      <c r="B22" s="136" t="str">
        <f>附加题2!B22</f>
        <v>000685.SZ</v>
      </c>
      <c r="C22" s="136" t="str">
        <f>附加题2!C22</f>
        <v>中山公用</v>
      </c>
      <c r="D22" s="63">
        <v>0.44965357967667441</v>
      </c>
      <c r="E22" s="63">
        <v>10.94754350508193</v>
      </c>
      <c r="F22" s="63">
        <v>4.1073468168264592E-2</v>
      </c>
      <c r="G22" s="107">
        <v>138.518357794</v>
      </c>
      <c r="H22" s="110">
        <v>11.5938776649008</v>
      </c>
    </row>
    <row r="23" spans="1:8" x14ac:dyDescent="0.15">
      <c r="A23" s="136">
        <v>20</v>
      </c>
      <c r="B23" s="136" t="str">
        <f>附加题2!B23</f>
        <v>000690.SZ</v>
      </c>
      <c r="C23" s="136" t="str">
        <f>附加题2!C23</f>
        <v>宝新能源</v>
      </c>
      <c r="D23" s="63">
        <v>0.36327310632383586</v>
      </c>
      <c r="E23" s="63">
        <v>11.218162097338766</v>
      </c>
      <c r="F23" s="63">
        <v>3.2382586663640162E-2</v>
      </c>
      <c r="G23" s="107">
        <v>291.56744533933602</v>
      </c>
      <c r="H23" s="110">
        <v>23.863445501581801</v>
      </c>
    </row>
    <row r="24" spans="1:8" x14ac:dyDescent="0.15">
      <c r="A24" s="136">
        <v>21</v>
      </c>
      <c r="B24" s="136" t="str">
        <f>附加题2!B24</f>
        <v>000726.SZ</v>
      </c>
      <c r="C24" s="136" t="str">
        <f>附加题2!C24</f>
        <v>鲁泰A</v>
      </c>
      <c r="D24" s="63">
        <v>0.77462007623888196</v>
      </c>
      <c r="E24" s="63">
        <v>4.4224434901783178</v>
      </c>
      <c r="F24" s="63">
        <v>0.17515657983176364</v>
      </c>
      <c r="G24" s="107">
        <v>83.707460296765106</v>
      </c>
      <c r="H24" s="110">
        <v>15.437221328057101</v>
      </c>
    </row>
    <row r="25" spans="1:8" x14ac:dyDescent="0.15">
      <c r="A25" s="136">
        <v>22</v>
      </c>
      <c r="B25" s="136" t="str">
        <f>附加题2!B25</f>
        <v>000776.SZ</v>
      </c>
      <c r="C25" s="136" t="str">
        <f>附加题2!C25</f>
        <v>广发证券</v>
      </c>
      <c r="D25" s="63">
        <v>0.35071090047393361</v>
      </c>
      <c r="E25" s="63">
        <v>16.60107250110422</v>
      </c>
      <c r="F25" s="63">
        <v>2.1125797773041837E-2</v>
      </c>
      <c r="G25" s="107">
        <v>95.393284360782701</v>
      </c>
      <c r="H25" s="110">
        <v>5.4197427091331001</v>
      </c>
    </row>
    <row r="26" spans="1:8" x14ac:dyDescent="0.15">
      <c r="A26" s="136">
        <v>23</v>
      </c>
      <c r="B26" s="136" t="str">
        <f>附加题2!B26</f>
        <v>000783.SZ</v>
      </c>
      <c r="C26" s="136" t="str">
        <f>附加题2!C26</f>
        <v>长江证券</v>
      </c>
      <c r="D26" s="63">
        <v>0.36774193548387096</v>
      </c>
      <c r="E26" s="63">
        <v>11.068425417319135</v>
      </c>
      <c r="F26" s="63">
        <v>3.3224412833685706E-2</v>
      </c>
      <c r="G26" s="107">
        <v>55.102491816642001</v>
      </c>
      <c r="H26" s="110">
        <v>4.5658393627362202</v>
      </c>
    </row>
    <row r="27" spans="1:8" x14ac:dyDescent="0.15">
      <c r="A27" s="136">
        <v>24</v>
      </c>
      <c r="B27" s="136" t="str">
        <f>附加题2!B27</f>
        <v>000828.SZ</v>
      </c>
      <c r="C27" s="136" t="str">
        <f>附加题2!C27</f>
        <v>东莞控股</v>
      </c>
      <c r="D27" s="63">
        <v>0.51005747126436785</v>
      </c>
      <c r="E27" s="63">
        <v>3.2660423914337047</v>
      </c>
      <c r="F27" s="63">
        <v>0.15616988701743897</v>
      </c>
      <c r="G27" s="107">
        <v>30.4872721734429</v>
      </c>
      <c r="H27" s="110">
        <v>7.1465000522877897</v>
      </c>
    </row>
    <row r="28" spans="1:8" x14ac:dyDescent="0.15">
      <c r="A28" s="136">
        <v>25</v>
      </c>
      <c r="B28" s="136" t="str">
        <f>附加题2!B28</f>
        <v>000858.SZ</v>
      </c>
      <c r="C28" s="136" t="str">
        <f>附加题2!C28</f>
        <v>五粮液</v>
      </c>
      <c r="D28" s="63">
        <v>0.24157549234135661</v>
      </c>
      <c r="E28" s="63">
        <v>5.0323929262594813</v>
      </c>
      <c r="F28" s="63">
        <v>4.8004099815178156E-2</v>
      </c>
      <c r="G28" s="107">
        <v>373.01747239695698</v>
      </c>
      <c r="H28" s="110">
        <v>61.835738645800497</v>
      </c>
    </row>
    <row r="29" spans="1:8" x14ac:dyDescent="0.15">
      <c r="A29" s="136">
        <v>26</v>
      </c>
      <c r="B29" s="136" t="str">
        <f>附加题2!B29</f>
        <v>000876.SZ</v>
      </c>
      <c r="C29" s="136" t="str">
        <f>附加题2!C29</f>
        <v>新希望</v>
      </c>
      <c r="D29" s="63">
        <v>0.22591743119266056</v>
      </c>
      <c r="E29" s="63">
        <v>6.7133442174797819</v>
      </c>
      <c r="F29" s="63">
        <v>3.365199576753878E-2</v>
      </c>
      <c r="G29" s="107">
        <v>117.240554781198</v>
      </c>
      <c r="H29" s="110">
        <v>15.1997047552358</v>
      </c>
    </row>
    <row r="30" spans="1:8" x14ac:dyDescent="0.15">
      <c r="A30" s="136">
        <v>27</v>
      </c>
      <c r="B30" s="136" t="str">
        <f>附加题2!B30</f>
        <v>000895.SZ</v>
      </c>
      <c r="C30" s="136" t="str">
        <f>附加题2!C30</f>
        <v>双汇发展</v>
      </c>
      <c r="D30" s="63">
        <v>0.48411934552454283</v>
      </c>
      <c r="E30" s="63">
        <v>6.0275415703879549</v>
      </c>
      <c r="F30" s="63">
        <v>8.0317877507957713E-2</v>
      </c>
      <c r="G30" s="107">
        <v>266.211914848964</v>
      </c>
      <c r="H30" s="110">
        <v>37.881229471584298</v>
      </c>
    </row>
    <row r="31" spans="1:8" x14ac:dyDescent="0.15">
      <c r="A31" s="136">
        <v>28</v>
      </c>
      <c r="B31" s="136" t="str">
        <f>附加题2!B31</f>
        <v>000899.SZ</v>
      </c>
      <c r="C31" s="136" t="str">
        <f>附加题2!C31</f>
        <v>赣能股份</v>
      </c>
      <c r="D31" s="63">
        <v>0.25899705014749264</v>
      </c>
      <c r="E31" s="63">
        <v>4.277421961919301</v>
      </c>
      <c r="F31" s="63">
        <v>6.0549801364763962E-2</v>
      </c>
      <c r="G31" s="107">
        <v>27.1560807533826</v>
      </c>
      <c r="H31" s="110">
        <v>5.1457095811808902</v>
      </c>
    </row>
    <row r="32" spans="1:8" x14ac:dyDescent="0.15">
      <c r="A32" s="136">
        <v>29</v>
      </c>
      <c r="B32" s="136" t="str">
        <f>附加题2!B32</f>
        <v>001696.SZ</v>
      </c>
      <c r="C32" s="136" t="str">
        <f>附加题2!C32</f>
        <v>宗申动力</v>
      </c>
      <c r="D32" s="63">
        <v>0.55378461538461543</v>
      </c>
      <c r="E32" s="63">
        <v>13.434855581401568</v>
      </c>
      <c r="F32" s="63">
        <v>4.1219990198572927E-2</v>
      </c>
      <c r="G32" s="107">
        <v>230.44549264477101</v>
      </c>
      <c r="H32" s="110">
        <v>15.9645166759885</v>
      </c>
    </row>
    <row r="33" spans="1:8" x14ac:dyDescent="0.15">
      <c r="A33" s="136">
        <v>30</v>
      </c>
      <c r="B33" s="136" t="str">
        <f>附加题2!B33</f>
        <v>002003.SZ</v>
      </c>
      <c r="C33" s="136" t="str">
        <f>附加题2!C33</f>
        <v>伟星股份</v>
      </c>
      <c r="D33" s="63">
        <v>0.62713165593914577</v>
      </c>
      <c r="E33" s="63">
        <v>9.6741866493749473</v>
      </c>
      <c r="F33" s="63">
        <v>6.4825259080531078E-2</v>
      </c>
      <c r="G33" s="107">
        <v>95.544574008577399</v>
      </c>
      <c r="H33" s="110">
        <v>8.9509933774834494</v>
      </c>
    </row>
    <row r="34" spans="1:8" x14ac:dyDescent="0.15">
      <c r="A34" s="136">
        <v>31</v>
      </c>
      <c r="B34" s="136" t="str">
        <f>附加题2!B34</f>
        <v>002039.SZ</v>
      </c>
      <c r="C34" s="136" t="str">
        <f>附加题2!C34</f>
        <v>黔源电力</v>
      </c>
      <c r="D34" s="63">
        <v>0.26762690355329954</v>
      </c>
      <c r="E34" s="63">
        <v>4.8091679618611991</v>
      </c>
      <c r="F34" s="63">
        <v>5.5649315157153524E-2</v>
      </c>
      <c r="G34" s="107">
        <v>33.402715780701897</v>
      </c>
      <c r="H34" s="110">
        <v>5.75</v>
      </c>
    </row>
    <row r="35" spans="1:8" x14ac:dyDescent="0.15">
      <c r="A35" s="136">
        <v>32</v>
      </c>
      <c r="B35" s="136" t="str">
        <f>附加题2!B35</f>
        <v>002083.SZ</v>
      </c>
      <c r="C35" s="136" t="str">
        <f>附加题2!C35</f>
        <v>孚日股份</v>
      </c>
      <c r="D35" s="63">
        <v>0.16616628175519632</v>
      </c>
      <c r="E35" s="63" t="s">
        <v>5898</v>
      </c>
      <c r="F35" s="63" t="s">
        <v>5898</v>
      </c>
      <c r="G35" s="107">
        <v>16.918902725099201</v>
      </c>
      <c r="H35" s="110" t="s">
        <v>5898</v>
      </c>
    </row>
    <row r="36" spans="1:8" x14ac:dyDescent="0.15">
      <c r="A36" s="136">
        <v>33</v>
      </c>
      <c r="B36" s="136" t="str">
        <f>附加题2!B36</f>
        <v>002091.SZ</v>
      </c>
      <c r="C36" s="136" t="str">
        <f>附加题2!C36</f>
        <v>江苏国泰</v>
      </c>
      <c r="D36" s="63">
        <v>0.35018457752255949</v>
      </c>
      <c r="E36" s="63" t="s">
        <v>5898</v>
      </c>
      <c r="F36" s="63" t="s">
        <v>5898</v>
      </c>
      <c r="G36" s="107">
        <v>81.310197139976907</v>
      </c>
      <c r="H36" s="110" t="s">
        <v>5898</v>
      </c>
    </row>
    <row r="37" spans="1:8" x14ac:dyDescent="0.15">
      <c r="A37" s="136">
        <v>34</v>
      </c>
      <c r="B37" s="136" t="str">
        <f>附加题2!B37</f>
        <v>002142.SZ</v>
      </c>
      <c r="C37" s="136" t="str">
        <f>附加题2!C37</f>
        <v>宁波银行</v>
      </c>
      <c r="D37" s="63" t="s">
        <v>5898</v>
      </c>
      <c r="E37" s="63" t="s">
        <v>5898</v>
      </c>
      <c r="F37" s="63" t="s">
        <v>5898</v>
      </c>
      <c r="G37" s="107">
        <v>22.423272467568701</v>
      </c>
      <c r="H37" s="110" t="s">
        <v>5898</v>
      </c>
    </row>
    <row r="38" spans="1:8" x14ac:dyDescent="0.15">
      <c r="A38" s="136">
        <v>35</v>
      </c>
      <c r="B38" s="136" t="str">
        <f>附加题2!B38</f>
        <v>002146.SZ</v>
      </c>
      <c r="C38" s="136" t="str">
        <f>附加题2!C38</f>
        <v>荣盛发展</v>
      </c>
      <c r="D38" s="63" t="s">
        <v>5898</v>
      </c>
      <c r="E38" s="63" t="s">
        <v>5898</v>
      </c>
      <c r="F38" s="63" t="s">
        <v>5898</v>
      </c>
      <c r="G38" s="107">
        <v>85.246137394513198</v>
      </c>
      <c r="H38" s="110" t="s">
        <v>5898</v>
      </c>
    </row>
    <row r="39" spans="1:8" x14ac:dyDescent="0.15">
      <c r="A39" s="136">
        <v>36</v>
      </c>
      <c r="B39" s="136" t="str">
        <f>附加题2!B39</f>
        <v>002202.SZ</v>
      </c>
      <c r="C39" s="136" t="str">
        <f>附加题2!C39</f>
        <v>金风科技</v>
      </c>
      <c r="D39" s="63" t="s">
        <v>5898</v>
      </c>
      <c r="E39" s="63" t="s">
        <v>5898</v>
      </c>
      <c r="F39" s="63" t="s">
        <v>5898</v>
      </c>
      <c r="G39" s="107">
        <v>113.333852163918</v>
      </c>
      <c r="H39" s="110" t="s">
        <v>5898</v>
      </c>
    </row>
    <row r="40" spans="1:8" x14ac:dyDescent="0.15">
      <c r="A40" s="136">
        <v>37</v>
      </c>
      <c r="B40" s="136" t="str">
        <f>附加题2!B40</f>
        <v>002206.SZ</v>
      </c>
      <c r="C40" s="136" t="str">
        <f>附加题2!C40</f>
        <v>海利得</v>
      </c>
      <c r="D40" s="63" t="s">
        <v>5898</v>
      </c>
      <c r="E40" s="63" t="s">
        <v>5898</v>
      </c>
      <c r="F40" s="63" t="s">
        <v>5898</v>
      </c>
      <c r="G40" s="107">
        <v>57.260534934012497</v>
      </c>
      <c r="H40" s="110" t="s">
        <v>5898</v>
      </c>
    </row>
    <row r="41" spans="1:8" x14ac:dyDescent="0.15">
      <c r="A41" s="136">
        <v>38</v>
      </c>
      <c r="B41" s="136" t="str">
        <f>附加题2!B41</f>
        <v>002242.SZ</v>
      </c>
      <c r="C41" s="136" t="str">
        <f>附加题2!C41</f>
        <v>九阳股份</v>
      </c>
      <c r="D41" s="63" t="s">
        <v>5898</v>
      </c>
      <c r="E41" s="63" t="s">
        <v>5898</v>
      </c>
      <c r="F41" s="63" t="s">
        <v>5898</v>
      </c>
      <c r="G41" s="107">
        <v>87.974535606851703</v>
      </c>
      <c r="H41" s="110" t="s">
        <v>5898</v>
      </c>
    </row>
    <row r="42" spans="1:8" x14ac:dyDescent="0.15">
      <c r="A42" s="136">
        <v>39</v>
      </c>
      <c r="B42" s="136" t="str">
        <f>附加题2!B42</f>
        <v>002304.SZ</v>
      </c>
      <c r="C42" s="136" t="str">
        <f>附加题2!C42</f>
        <v>洋河股份</v>
      </c>
      <c r="D42" s="63" t="s">
        <v>5898</v>
      </c>
      <c r="E42" s="63" t="s">
        <v>5898</v>
      </c>
      <c r="F42" s="63" t="s">
        <v>5898</v>
      </c>
      <c r="G42" s="107">
        <v>34.955268621652898</v>
      </c>
      <c r="H42" s="110" t="s">
        <v>5898</v>
      </c>
    </row>
    <row r="43" spans="1:8" x14ac:dyDescent="0.15">
      <c r="A43" s="136">
        <v>40</v>
      </c>
      <c r="B43" s="136" t="str">
        <f>附加题2!B43</f>
        <v>002314.SZ</v>
      </c>
      <c r="C43" s="136" t="str">
        <f>附加题2!C43</f>
        <v>南山控股</v>
      </c>
      <c r="D43" s="63" t="s">
        <v>5898</v>
      </c>
      <c r="E43" s="63" t="s">
        <v>5898</v>
      </c>
      <c r="F43" s="63" t="s">
        <v>5898</v>
      </c>
      <c r="G43" s="107">
        <v>256.26025356519199</v>
      </c>
      <c r="H43" s="110" t="s">
        <v>5898</v>
      </c>
    </row>
    <row r="44" spans="1:8" x14ac:dyDescent="0.15">
      <c r="A44" s="136">
        <v>41</v>
      </c>
      <c r="B44" s="136" t="str">
        <f>附加题2!B44</f>
        <v>002372.SZ</v>
      </c>
      <c r="C44" s="136" t="str">
        <f>附加题2!C44</f>
        <v>伟星新材</v>
      </c>
      <c r="D44" s="63" t="s">
        <v>5898</v>
      </c>
      <c r="E44" s="63" t="s">
        <v>5898</v>
      </c>
      <c r="F44" s="63" t="s">
        <v>5898</v>
      </c>
      <c r="G44" s="107">
        <v>18.072527905973899</v>
      </c>
      <c r="H44" s="110" t="s">
        <v>5898</v>
      </c>
    </row>
    <row r="45" spans="1:8" x14ac:dyDescent="0.15">
      <c r="A45" s="136">
        <v>42</v>
      </c>
      <c r="B45" s="136" t="str">
        <f>附加题2!B45</f>
        <v>002419.SZ</v>
      </c>
      <c r="C45" s="136" t="str">
        <f>附加题2!C45</f>
        <v>天虹商场</v>
      </c>
      <c r="D45" s="63" t="s">
        <v>5898</v>
      </c>
      <c r="E45" s="63" t="s">
        <v>5898</v>
      </c>
      <c r="F45" s="63" t="s">
        <v>5898</v>
      </c>
      <c r="G45" s="107">
        <v>47.0895046729051</v>
      </c>
      <c r="H45" s="110" t="s">
        <v>5898</v>
      </c>
    </row>
    <row r="46" spans="1:8" x14ac:dyDescent="0.15">
      <c r="A46" s="136">
        <v>43</v>
      </c>
      <c r="B46" s="136" t="str">
        <f>附加题2!B46</f>
        <v>002557.SZ</v>
      </c>
      <c r="C46" s="136" t="str">
        <f>附加题2!C46</f>
        <v>洽洽食品</v>
      </c>
      <c r="D46" s="63" t="s">
        <v>5898</v>
      </c>
      <c r="E46" s="63" t="s">
        <v>5898</v>
      </c>
      <c r="F46" s="63" t="s">
        <v>5898</v>
      </c>
      <c r="G46" s="107">
        <v>30.512849866456001</v>
      </c>
      <c r="H46" s="110" t="s">
        <v>5898</v>
      </c>
    </row>
    <row r="47" spans="1:8" x14ac:dyDescent="0.15">
      <c r="A47" s="136">
        <v>44</v>
      </c>
      <c r="B47" s="136" t="str">
        <f>附加题2!B47</f>
        <v>002561.SZ</v>
      </c>
      <c r="C47" s="136" t="str">
        <f>附加题2!C47</f>
        <v>徐家汇</v>
      </c>
      <c r="D47" s="63" t="s">
        <v>5898</v>
      </c>
      <c r="E47" s="63" t="s">
        <v>5898</v>
      </c>
      <c r="F47" s="63" t="s">
        <v>5898</v>
      </c>
      <c r="G47" s="107">
        <v>54.0523412103691</v>
      </c>
      <c r="H47" s="110" t="s">
        <v>5898</v>
      </c>
    </row>
    <row r="48" spans="1:8" x14ac:dyDescent="0.15">
      <c r="A48" s="136">
        <v>45</v>
      </c>
      <c r="B48" s="136" t="str">
        <f>附加题2!B48</f>
        <v>002736.SZ</v>
      </c>
      <c r="C48" s="136" t="str">
        <f>附加题2!C48</f>
        <v>国信证券</v>
      </c>
      <c r="D48" s="63" t="s">
        <v>5898</v>
      </c>
      <c r="E48" s="63" t="s">
        <v>5898</v>
      </c>
      <c r="F48" s="63" t="s">
        <v>5898</v>
      </c>
      <c r="G48" s="107">
        <v>18.903635314681299</v>
      </c>
      <c r="H48" s="110" t="s">
        <v>5898</v>
      </c>
    </row>
    <row r="49" spans="1:8" x14ac:dyDescent="0.15">
      <c r="A49" s="136">
        <v>46</v>
      </c>
      <c r="B49" s="136" t="str">
        <f>附加题2!B49</f>
        <v>300158.SZ</v>
      </c>
      <c r="C49" s="136" t="str">
        <f>附加题2!C49</f>
        <v>振东制药</v>
      </c>
      <c r="D49" s="63" t="s">
        <v>5898</v>
      </c>
      <c r="E49" s="63" t="s">
        <v>5898</v>
      </c>
      <c r="F49" s="63" t="s">
        <v>5898</v>
      </c>
      <c r="G49" s="107">
        <v>19.889084507042298</v>
      </c>
      <c r="H49" s="110" t="s">
        <v>5898</v>
      </c>
    </row>
    <row r="50" spans="1:8" x14ac:dyDescent="0.15">
      <c r="A50" s="136">
        <v>47</v>
      </c>
      <c r="B50" s="136" t="str">
        <f>附加题2!B50</f>
        <v>600000.SH</v>
      </c>
      <c r="C50" s="136" t="str">
        <f>附加题2!C50</f>
        <v>浦发银行</v>
      </c>
      <c r="D50" s="63" t="s">
        <v>5898</v>
      </c>
      <c r="E50" s="63" t="s">
        <v>5898</v>
      </c>
      <c r="F50" s="63" t="s">
        <v>5898</v>
      </c>
      <c r="G50" s="107">
        <v>42.134285393588698</v>
      </c>
      <c r="H50" s="110" t="s">
        <v>5898</v>
      </c>
    </row>
    <row r="51" spans="1:8" x14ac:dyDescent="0.15">
      <c r="A51" s="136">
        <v>48</v>
      </c>
      <c r="B51" s="136" t="str">
        <f>附加题2!B51</f>
        <v>600004.SH</v>
      </c>
      <c r="C51" s="136" t="str">
        <f>附加题2!C51</f>
        <v>白云机场</v>
      </c>
      <c r="D51" s="63">
        <v>0.46069618019709047</v>
      </c>
      <c r="E51" s="63">
        <v>6.4446754788334921</v>
      </c>
      <c r="F51" s="63">
        <v>7.1484775565530567E-2</v>
      </c>
      <c r="G51" s="107">
        <v>114.89540881067801</v>
      </c>
      <c r="H51" s="110">
        <v>15.4332326690862</v>
      </c>
    </row>
    <row r="52" spans="1:8" x14ac:dyDescent="0.15">
      <c r="A52" s="136">
        <v>49</v>
      </c>
      <c r="B52" s="136" t="str">
        <f>附加题2!B52</f>
        <v>600011.SH</v>
      </c>
      <c r="C52" s="136" t="str">
        <f>附加题2!C52</f>
        <v>华能国际</v>
      </c>
      <c r="D52" s="63">
        <v>0.36074270557029176</v>
      </c>
      <c r="E52" s="63">
        <v>1.8144553734090292</v>
      </c>
      <c r="F52" s="63">
        <v>0.19881597026689188</v>
      </c>
      <c r="G52" s="107">
        <v>19.857413929021899</v>
      </c>
      <c r="H52" s="110">
        <v>7.0555085423043904</v>
      </c>
    </row>
    <row r="53" spans="1:8" x14ac:dyDescent="0.15">
      <c r="A53" s="136">
        <v>50</v>
      </c>
      <c r="B53" s="136" t="str">
        <f>附加题2!B53</f>
        <v>600015.SH</v>
      </c>
      <c r="C53" s="136" t="str">
        <f>附加题2!C53</f>
        <v>华夏银行</v>
      </c>
      <c r="D53" s="63">
        <v>0.4</v>
      </c>
      <c r="E53" s="63">
        <v>1.1295595240841285</v>
      </c>
      <c r="F53" s="63">
        <v>0.35412033759294692</v>
      </c>
      <c r="G53" s="107">
        <v>27.3007547235126</v>
      </c>
      <c r="H53" s="110">
        <v>12.819906846818</v>
      </c>
    </row>
    <row r="54" spans="1:8" x14ac:dyDescent="0.15">
      <c r="A54" s="136">
        <v>51</v>
      </c>
      <c r="B54" s="136" t="str">
        <f>附加题2!B54</f>
        <v>600018.SH</v>
      </c>
      <c r="C54" s="136" t="str">
        <f>附加题2!C54</f>
        <v>上港集团</v>
      </c>
      <c r="D54" s="63">
        <v>0.41911772665764541</v>
      </c>
      <c r="E54" s="63">
        <v>4.033888637150171</v>
      </c>
      <c r="F54" s="63">
        <v>0.10389918125100754</v>
      </c>
      <c r="G54" s="107">
        <v>31.074973783513101</v>
      </c>
      <c r="H54" s="110">
        <v>6.1731547961111701</v>
      </c>
    </row>
    <row r="55" spans="1:8" x14ac:dyDescent="0.15">
      <c r="A55" s="136">
        <v>52</v>
      </c>
      <c r="B55" s="136" t="str">
        <f>附加题2!B55</f>
        <v>600020.SH</v>
      </c>
      <c r="C55" s="136" t="str">
        <f>附加题2!C55</f>
        <v>中原高速</v>
      </c>
      <c r="D55" s="63">
        <v>0.16480686695278968</v>
      </c>
      <c r="E55" s="63">
        <v>2.3101575948756463</v>
      </c>
      <c r="F55" s="63">
        <v>7.134009702124286E-2</v>
      </c>
      <c r="G55" s="107">
        <v>79.742554346040606</v>
      </c>
      <c r="H55" s="110">
        <v>24.090259167565801</v>
      </c>
    </row>
    <row r="56" spans="1:8" x14ac:dyDescent="0.15">
      <c r="A56" s="136">
        <v>53</v>
      </c>
      <c r="B56" s="136" t="str">
        <f>附加题2!B56</f>
        <v>600023.SH</v>
      </c>
      <c r="C56" s="136" t="str">
        <f>附加题2!C56</f>
        <v>浙能电力</v>
      </c>
      <c r="D56" s="63">
        <v>0.20051064813829786</v>
      </c>
      <c r="E56" s="63">
        <v>1.8242463602621481</v>
      </c>
      <c r="F56" s="63">
        <v>0.10991423774006272</v>
      </c>
      <c r="G56" s="107">
        <v>18.648510337966201</v>
      </c>
      <c r="H56" s="110">
        <v>6.6030041147809904</v>
      </c>
    </row>
    <row r="57" spans="1:8" x14ac:dyDescent="0.15">
      <c r="A57" s="136">
        <v>54</v>
      </c>
      <c r="B57" s="136" t="str">
        <f>附加题2!B57</f>
        <v>600027.SH</v>
      </c>
      <c r="C57" s="136" t="str">
        <f>附加题2!C57</f>
        <v>华电国际</v>
      </c>
      <c r="D57" s="63" t="s">
        <v>5898</v>
      </c>
      <c r="E57" s="63" t="s">
        <v>5898</v>
      </c>
      <c r="F57" s="63" t="s">
        <v>5898</v>
      </c>
      <c r="G57" s="107">
        <v>10.290900867774701</v>
      </c>
      <c r="H57" s="110" t="s">
        <v>5898</v>
      </c>
    </row>
    <row r="58" spans="1:8" x14ac:dyDescent="0.15">
      <c r="A58" s="136">
        <v>55</v>
      </c>
      <c r="B58" s="136" t="str">
        <f>附加题2!B58</f>
        <v>600030.SH</v>
      </c>
      <c r="C58" s="136" t="str">
        <f>附加题2!C58</f>
        <v>中信证券</v>
      </c>
      <c r="D58" s="63">
        <v>0.33409836065573784</v>
      </c>
      <c r="E58" s="63">
        <v>1.8696024297314264</v>
      </c>
      <c r="F58" s="63">
        <v>0.17870021740597117</v>
      </c>
      <c r="G58" s="107">
        <v>8.08652045231808</v>
      </c>
      <c r="H58" s="110">
        <v>2.8179933110367901</v>
      </c>
    </row>
    <row r="59" spans="1:8" x14ac:dyDescent="0.15">
      <c r="A59" s="136">
        <v>56</v>
      </c>
      <c r="B59" s="136" t="str">
        <f>附加题2!B59</f>
        <v>600033.SH</v>
      </c>
      <c r="C59" s="136" t="str">
        <f>附加题2!C59</f>
        <v>福建高速</v>
      </c>
      <c r="D59" s="63">
        <v>0.33548392987582176</v>
      </c>
      <c r="E59" s="63">
        <v>12.580402048916621</v>
      </c>
      <c r="F59" s="63">
        <v>2.666718667426948E-2</v>
      </c>
      <c r="G59" s="107">
        <v>71.778603685950898</v>
      </c>
      <c r="H59" s="110">
        <v>5.2854549833947697</v>
      </c>
    </row>
    <row r="60" spans="1:8" x14ac:dyDescent="0.15">
      <c r="A60" s="136">
        <v>57</v>
      </c>
      <c r="B60" s="136" t="str">
        <f>附加题2!B60</f>
        <v>600036.SH</v>
      </c>
      <c r="C60" s="136" t="str">
        <f>附加题2!C60</f>
        <v>招商银行</v>
      </c>
      <c r="D60" s="63">
        <v>0.48624754420432226</v>
      </c>
      <c r="E60" s="63">
        <v>0.81216079633317695</v>
      </c>
      <c r="F60" s="63">
        <v>0.59870846561380486</v>
      </c>
      <c r="G60" s="107">
        <v>20.650233376640301</v>
      </c>
      <c r="H60" s="110">
        <v>11.3953648144387</v>
      </c>
    </row>
    <row r="61" spans="1:8" x14ac:dyDescent="0.15">
      <c r="A61" s="136">
        <v>58</v>
      </c>
      <c r="B61" s="136" t="str">
        <f>附加题2!B61</f>
        <v>600048.SH</v>
      </c>
      <c r="C61" s="136" t="str">
        <f>附加题2!C61</f>
        <v>保利地产</v>
      </c>
      <c r="D61" s="63">
        <v>0.3110635696821516</v>
      </c>
      <c r="E61" s="63">
        <v>4.4623636793980657</v>
      </c>
      <c r="F61" s="63">
        <v>6.9708251507665409E-2</v>
      </c>
      <c r="G61" s="107">
        <v>66.719208654973301</v>
      </c>
      <c r="H61" s="110">
        <v>12.214347592162801</v>
      </c>
    </row>
    <row r="62" spans="1:8" x14ac:dyDescent="0.15">
      <c r="A62" s="136">
        <v>59</v>
      </c>
      <c r="B62" s="136" t="str">
        <f>附加题2!B62</f>
        <v>600066.SH</v>
      </c>
      <c r="C62" s="136" t="str">
        <f>附加题2!C62</f>
        <v>宇通客车</v>
      </c>
      <c r="D62" s="63">
        <v>0.43786722068328721</v>
      </c>
      <c r="E62" s="63" t="s">
        <v>5898</v>
      </c>
      <c r="F62" s="63" t="s">
        <v>5898</v>
      </c>
      <c r="G62" s="107">
        <v>189.44386600894299</v>
      </c>
      <c r="H62" s="110" t="s">
        <v>5898</v>
      </c>
    </row>
    <row r="63" spans="1:8" x14ac:dyDescent="0.15">
      <c r="A63" s="136">
        <v>60</v>
      </c>
      <c r="B63" s="136" t="str">
        <f>附加题2!B63</f>
        <v>600068.SH</v>
      </c>
      <c r="C63" s="136" t="str">
        <f>附加题2!C63</f>
        <v>葛洲坝</v>
      </c>
      <c r="D63" s="63">
        <v>1.0436598329536826</v>
      </c>
      <c r="E63" s="63">
        <v>25.088883278290954</v>
      </c>
      <c r="F63" s="63">
        <v>4.1598496887135121E-2</v>
      </c>
      <c r="G63" s="107">
        <v>699.39129661682102</v>
      </c>
      <c r="H63" s="110">
        <v>26.808019690087601</v>
      </c>
    </row>
    <row r="64" spans="1:8" x14ac:dyDescent="0.15">
      <c r="A64" s="136">
        <v>61</v>
      </c>
      <c r="B64" s="136" t="str">
        <f>附加题2!B64</f>
        <v>600104.SH</v>
      </c>
      <c r="C64" s="136" t="str">
        <f>附加题2!C64</f>
        <v>上汽集团</v>
      </c>
      <c r="D64" s="63">
        <v>0.45043988269794721</v>
      </c>
      <c r="E64" s="63">
        <v>6.6820176837479881</v>
      </c>
      <c r="F64" s="63">
        <v>6.7410758848110749E-2</v>
      </c>
      <c r="G64" s="107">
        <v>31.677265125248098</v>
      </c>
      <c r="H64" s="110">
        <v>4.1235605578290002</v>
      </c>
    </row>
    <row r="65" spans="1:8" x14ac:dyDescent="0.15">
      <c r="A65" s="136">
        <v>62</v>
      </c>
      <c r="B65" s="136" t="str">
        <f>附加题2!B65</f>
        <v>600170.SH</v>
      </c>
      <c r="C65" s="136" t="str">
        <f>附加题2!C65</f>
        <v>上海建工</v>
      </c>
      <c r="D65" s="63">
        <v>0.84381884944920438</v>
      </c>
      <c r="E65" s="63">
        <v>10.104140502421902</v>
      </c>
      <c r="F65" s="63">
        <v>8.3512184855995028E-2</v>
      </c>
      <c r="G65" s="107">
        <v>117.449619177055</v>
      </c>
      <c r="H65" s="110">
        <v>10.577101321028699</v>
      </c>
    </row>
    <row r="66" spans="1:8" x14ac:dyDescent="0.15">
      <c r="A66" s="136">
        <v>63</v>
      </c>
      <c r="B66" s="136" t="str">
        <f>附加题2!B66</f>
        <v>600177.SH</v>
      </c>
      <c r="C66" s="136" t="str">
        <f>附加题2!C66</f>
        <v>雅戈尔</v>
      </c>
      <c r="D66" s="63">
        <v>0.56284069097888678</v>
      </c>
      <c r="E66" s="63">
        <v>8.3046939149841954</v>
      </c>
      <c r="F66" s="63">
        <v>6.7773803193799942E-2</v>
      </c>
      <c r="G66" s="107">
        <v>48.014097797113401</v>
      </c>
      <c r="H66" s="110">
        <v>5.1602017471839599</v>
      </c>
    </row>
    <row r="67" spans="1:8" x14ac:dyDescent="0.15">
      <c r="A67" s="136">
        <v>64</v>
      </c>
      <c r="B67" s="136" t="str">
        <f>附加题2!B67</f>
        <v>600182.SH</v>
      </c>
      <c r="C67" s="136" t="str">
        <f>附加题2!C67</f>
        <v>S佳通</v>
      </c>
      <c r="D67" s="63">
        <v>0.67885487528344668</v>
      </c>
      <c r="E67" s="63">
        <v>7.8284449621253565</v>
      </c>
      <c r="F67" s="63">
        <v>8.6716439671965628E-2</v>
      </c>
      <c r="G67" s="107">
        <v>246.94840470319099</v>
      </c>
      <c r="H67" s="110">
        <v>27.971902839358101</v>
      </c>
    </row>
    <row r="68" spans="1:8" x14ac:dyDescent="0.15">
      <c r="A68" s="136">
        <v>65</v>
      </c>
      <c r="B68" s="136" t="str">
        <f>附加题2!B68</f>
        <v>600183.SH</v>
      </c>
      <c r="C68" s="136" t="str">
        <f>附加题2!C68</f>
        <v>生益科技</v>
      </c>
      <c r="D68" s="63">
        <v>0.55145118733509235</v>
      </c>
      <c r="E68" s="63">
        <v>6.5572433490841622</v>
      </c>
      <c r="F68" s="63">
        <v>8.4098020765404791E-2</v>
      </c>
      <c r="G68" s="107">
        <v>23.9727822771269</v>
      </c>
      <c r="H68" s="110">
        <v>3.1721596314656302</v>
      </c>
    </row>
    <row r="69" spans="1:8" x14ac:dyDescent="0.15">
      <c r="A69" s="136">
        <v>66</v>
      </c>
      <c r="B69" s="136" t="str">
        <f>附加题2!B69</f>
        <v>600197.SH</v>
      </c>
      <c r="C69" s="136" t="str">
        <f>附加题2!C69</f>
        <v>伊力特</v>
      </c>
      <c r="D69" s="63">
        <v>0.47031630170316302</v>
      </c>
      <c r="E69" s="63">
        <v>2.5199735490451856</v>
      </c>
      <c r="F69" s="63">
        <v>0.18663541205873577</v>
      </c>
      <c r="G69" s="107">
        <v>54.263609345275903</v>
      </c>
      <c r="H69" s="110">
        <v>15.415913951965701</v>
      </c>
    </row>
    <row r="70" spans="1:8" x14ac:dyDescent="0.15">
      <c r="A70" s="136">
        <v>67</v>
      </c>
      <c r="B70" s="136" t="str">
        <f>附加题2!B70</f>
        <v>600236.SH</v>
      </c>
      <c r="C70" s="136" t="str">
        <f>附加题2!C70</f>
        <v>桂冠电力</v>
      </c>
      <c r="D70" s="63">
        <v>0.37630662020905914</v>
      </c>
      <c r="E70" s="63">
        <v>4.4621778963111289</v>
      </c>
      <c r="F70" s="63">
        <v>8.4332500620414724E-2</v>
      </c>
      <c r="G70" s="107">
        <v>39.707126468164198</v>
      </c>
      <c r="H70" s="110">
        <v>7.2694678243600102</v>
      </c>
    </row>
    <row r="71" spans="1:8" x14ac:dyDescent="0.15">
      <c r="A71" s="136">
        <v>68</v>
      </c>
      <c r="B71" s="136" t="str">
        <f>附加题2!B71</f>
        <v>600269.SH</v>
      </c>
      <c r="C71" s="136" t="str">
        <f>附加题2!C71</f>
        <v>赣粤高速</v>
      </c>
      <c r="D71" s="63">
        <v>0.25853658536585367</v>
      </c>
      <c r="E71" s="63">
        <v>2.0143515649893948</v>
      </c>
      <c r="F71" s="63">
        <v>0.12834730037167807</v>
      </c>
      <c r="G71" s="107">
        <v>26.515992826099001</v>
      </c>
      <c r="H71" s="110">
        <v>8.7965826992686207</v>
      </c>
    </row>
    <row r="72" spans="1:8" x14ac:dyDescent="0.15">
      <c r="A72" s="136">
        <v>69</v>
      </c>
      <c r="B72" s="136" t="str">
        <f>附加题2!B72</f>
        <v>600312.SH</v>
      </c>
      <c r="C72" s="136" t="str">
        <f>附加题2!C72</f>
        <v>平高电气</v>
      </c>
      <c r="D72" s="63">
        <v>0.39434628975265013</v>
      </c>
      <c r="E72" s="63">
        <v>1.388023452382944</v>
      </c>
      <c r="F72" s="63">
        <v>0.28410635935267564</v>
      </c>
      <c r="G72" s="107">
        <v>46.9900715160394</v>
      </c>
      <c r="H72" s="110">
        <v>19.677391136652901</v>
      </c>
    </row>
    <row r="73" spans="1:8" x14ac:dyDescent="0.15">
      <c r="A73" s="136">
        <v>70</v>
      </c>
      <c r="B73" s="136" t="str">
        <f>附加题2!B73</f>
        <v>600315.SH</v>
      </c>
      <c r="C73" s="136" t="str">
        <f>附加题2!C73</f>
        <v>上海家化</v>
      </c>
      <c r="D73" s="63">
        <v>0.16977955911823647</v>
      </c>
      <c r="E73" s="63">
        <v>6.4761349054767736</v>
      </c>
      <c r="F73" s="63">
        <v>2.6216186289550015E-2</v>
      </c>
      <c r="G73" s="107">
        <v>88.051652995342593</v>
      </c>
      <c r="H73" s="110">
        <v>11.777697180242001</v>
      </c>
    </row>
    <row r="74" spans="1:8" x14ac:dyDescent="0.15">
      <c r="A74" s="136">
        <v>71</v>
      </c>
      <c r="B74" s="136" t="str">
        <f>附加题2!B74</f>
        <v>600337.SH</v>
      </c>
      <c r="C74" s="136" t="str">
        <f>附加题2!C74</f>
        <v>美克家居</v>
      </c>
      <c r="D74" s="63">
        <v>0.63536004331348139</v>
      </c>
      <c r="E74" s="63">
        <v>23.619657331407762</v>
      </c>
      <c r="F74" s="63">
        <v>2.6899630015742193E-2</v>
      </c>
      <c r="G74" s="107">
        <v>166.95229608145701</v>
      </c>
      <c r="H74" s="110">
        <v>6.78125994338974</v>
      </c>
    </row>
    <row r="75" spans="1:8" x14ac:dyDescent="0.15">
      <c r="A75" s="136">
        <v>72</v>
      </c>
      <c r="B75" s="136" t="str">
        <f>附加题2!B75</f>
        <v>600350.SH</v>
      </c>
      <c r="C75" s="136" t="str">
        <f>附加题2!C75</f>
        <v>山东高速</v>
      </c>
      <c r="D75" s="63">
        <v>0.13537500000000002</v>
      </c>
      <c r="E75" s="63">
        <v>4.7792377772336936</v>
      </c>
      <c r="F75" s="63">
        <v>2.8325646538213765E-2</v>
      </c>
      <c r="G75" s="107">
        <v>67.778791237274405</v>
      </c>
      <c r="H75" s="110">
        <v>11.7279810677244</v>
      </c>
    </row>
    <row r="76" spans="1:8" x14ac:dyDescent="0.15">
      <c r="A76" s="136">
        <v>73</v>
      </c>
      <c r="B76" s="136" t="str">
        <f>附加题2!B76</f>
        <v>600361.SH</v>
      </c>
      <c r="C76" s="136" t="str">
        <f>附加题2!C76</f>
        <v>华联综超</v>
      </c>
      <c r="D76" s="63">
        <v>0.33043478260869563</v>
      </c>
      <c r="E76" s="63">
        <v>1.4870540262965664</v>
      </c>
      <c r="F76" s="63">
        <v>0.22220765134648598</v>
      </c>
      <c r="G76" s="107">
        <v>10.241966979657899</v>
      </c>
      <c r="H76" s="110">
        <v>4.11811197962155</v>
      </c>
    </row>
    <row r="77" spans="1:8" x14ac:dyDescent="0.15">
      <c r="A77" s="136">
        <v>74</v>
      </c>
      <c r="B77" s="136" t="str">
        <f>附加题2!B77</f>
        <v>600377.SH</v>
      </c>
      <c r="C77" s="136" t="str">
        <f>附加题2!C77</f>
        <v>宁沪高速</v>
      </c>
      <c r="D77" s="63">
        <v>6.2711130359462963E-2</v>
      </c>
      <c r="E77" s="63">
        <v>0.61300897058547821</v>
      </c>
      <c r="F77" s="63">
        <v>0.10230051005545358</v>
      </c>
      <c r="G77" s="107">
        <v>31.912527545314202</v>
      </c>
      <c r="H77" s="110">
        <v>19.7844699733634</v>
      </c>
    </row>
    <row r="78" spans="1:8" x14ac:dyDescent="0.15">
      <c r="A78" s="136">
        <v>75</v>
      </c>
      <c r="B78" s="136" t="str">
        <f>附加题2!B78</f>
        <v>600383.SH</v>
      </c>
      <c r="C78" s="136" t="str">
        <f>附加题2!C78</f>
        <v>金地集团</v>
      </c>
      <c r="D78" s="63">
        <v>0.63198458574181104</v>
      </c>
      <c r="E78" s="63">
        <v>1.217774205238185</v>
      </c>
      <c r="F78" s="63">
        <v>0.51896696696593347</v>
      </c>
      <c r="G78" s="107">
        <v>15.2295771972558</v>
      </c>
      <c r="H78" s="110">
        <v>6.8670548883132003</v>
      </c>
    </row>
    <row r="79" spans="1:8" x14ac:dyDescent="0.15">
      <c r="A79" s="136">
        <v>76</v>
      </c>
      <c r="B79" s="136" t="str">
        <f>附加题2!B79</f>
        <v>600398.SH</v>
      </c>
      <c r="C79" s="136" t="str">
        <f>附加题2!C79</f>
        <v>海澜之家</v>
      </c>
      <c r="D79" s="63">
        <v>0.27295670995670995</v>
      </c>
      <c r="E79" s="63">
        <v>9.5387866078038979</v>
      </c>
      <c r="F79" s="63">
        <v>2.8615454059261362E-2</v>
      </c>
      <c r="G79" s="107">
        <v>138.48920110576299</v>
      </c>
      <c r="H79" s="110">
        <v>13.140905709506701</v>
      </c>
    </row>
    <row r="80" spans="1:8" x14ac:dyDescent="0.15">
      <c r="A80" s="136">
        <v>77</v>
      </c>
      <c r="B80" s="136" t="str">
        <f>附加题2!B80</f>
        <v>600469.SH</v>
      </c>
      <c r="C80" s="136" t="str">
        <f>附加题2!C80</f>
        <v>风神股份</v>
      </c>
      <c r="D80" s="63">
        <v>0.46365422396856587</v>
      </c>
      <c r="E80" s="63">
        <v>6.3175218426686124</v>
      </c>
      <c r="F80" s="63">
        <v>7.3391788032617492E-2</v>
      </c>
      <c r="G80" s="107">
        <v>73.5191667018712</v>
      </c>
      <c r="H80" s="110">
        <v>10.047003382098501</v>
      </c>
    </row>
    <row r="81" spans="1:8" x14ac:dyDescent="0.15">
      <c r="A81" s="136">
        <v>78</v>
      </c>
      <c r="B81" s="136" t="str">
        <f>附加题2!B81</f>
        <v>600509.SH</v>
      </c>
      <c r="C81" s="136" t="str">
        <f>附加题2!C81</f>
        <v>天富能源</v>
      </c>
      <c r="D81" s="63">
        <v>0.33018867924528306</v>
      </c>
      <c r="E81" s="63">
        <v>2.744752699499081</v>
      </c>
      <c r="F81" s="63">
        <v>0.12029815265526206</v>
      </c>
      <c r="G81" s="107">
        <v>19.5295678824248</v>
      </c>
      <c r="H81" s="110">
        <v>5.2151822695894401</v>
      </c>
    </row>
    <row r="82" spans="1:8" x14ac:dyDescent="0.15">
      <c r="A82" s="136">
        <v>79</v>
      </c>
      <c r="B82" s="136" t="str">
        <f>附加题2!B82</f>
        <v>600519.SH</v>
      </c>
      <c r="C82" s="136" t="str">
        <f>附加题2!C82</f>
        <v>贵州茅台</v>
      </c>
      <c r="D82" s="63">
        <v>0.36760204081632653</v>
      </c>
      <c r="E82" s="63">
        <v>5.3454132307347351</v>
      </c>
      <c r="F82" s="63">
        <v>6.8769620784920882E-2</v>
      </c>
      <c r="G82" s="107">
        <v>43.358226707659298</v>
      </c>
      <c r="H82" s="110">
        <v>6.8330028527769899</v>
      </c>
    </row>
    <row r="83" spans="1:8" x14ac:dyDescent="0.15">
      <c r="A83" s="136">
        <v>80</v>
      </c>
      <c r="B83" s="136" t="str">
        <f>附加题2!B83</f>
        <v>600548.SH</v>
      </c>
      <c r="C83" s="136" t="str">
        <f>附加题2!C83</f>
        <v>深高速</v>
      </c>
      <c r="D83" s="63">
        <v>0.40933782306728916</v>
      </c>
      <c r="E83" s="63">
        <v>13.77184925007276</v>
      </c>
      <c r="F83" s="63">
        <v>2.9722792896903553E-2</v>
      </c>
      <c r="G83" s="107">
        <v>1322.9151935586999</v>
      </c>
      <c r="H83" s="110">
        <v>89.556505158092094</v>
      </c>
    </row>
    <row r="84" spans="1:8" x14ac:dyDescent="0.15">
      <c r="A84" s="136">
        <v>81</v>
      </c>
      <c r="B84" s="136" t="str">
        <f>附加题2!B84</f>
        <v>600563.SH</v>
      </c>
      <c r="C84" s="136" t="str">
        <f>附加题2!C84</f>
        <v>法拉电子</v>
      </c>
      <c r="D84" s="63">
        <v>0.38989898989898991</v>
      </c>
      <c r="E84" s="63">
        <v>2.4582559354286735</v>
      </c>
      <c r="F84" s="63">
        <v>0.15860797253846512</v>
      </c>
      <c r="G84" s="107">
        <v>14.2840031204558</v>
      </c>
      <c r="H84" s="110">
        <v>4.1304065942954002</v>
      </c>
    </row>
    <row r="85" spans="1:8" x14ac:dyDescent="0.15">
      <c r="A85" s="136">
        <v>82</v>
      </c>
      <c r="B85" s="136" t="str">
        <f>附加题2!B85</f>
        <v>600566.SH</v>
      </c>
      <c r="C85" s="136" t="str">
        <f>附加题2!C85</f>
        <v>济川药业</v>
      </c>
      <c r="D85" s="63">
        <v>0.40211210398050368</v>
      </c>
      <c r="E85" s="63">
        <v>5.2159247856549875</v>
      </c>
      <c r="F85" s="63">
        <v>7.709315615255917E-2</v>
      </c>
      <c r="G85" s="107">
        <v>82.189961496661795</v>
      </c>
      <c r="H85" s="110">
        <v>13.2224832717311</v>
      </c>
    </row>
    <row r="86" spans="1:8" x14ac:dyDescent="0.15">
      <c r="A86" s="136">
        <v>83</v>
      </c>
      <c r="B86" s="136" t="str">
        <f>附加题2!B86</f>
        <v>600578.SH</v>
      </c>
      <c r="C86" s="136" t="str">
        <f>附加题2!C86</f>
        <v>京能电力</v>
      </c>
      <c r="D86" s="63">
        <v>0.32103004291845488</v>
      </c>
      <c r="E86" s="63">
        <v>7.3623521298697678</v>
      </c>
      <c r="F86" s="63">
        <v>4.3604277173324164E-2</v>
      </c>
      <c r="G86" s="107">
        <v>37.408129354788301</v>
      </c>
      <c r="H86" s="110">
        <v>4.4733980073822703</v>
      </c>
    </row>
    <row r="87" spans="1:8" x14ac:dyDescent="0.15">
      <c r="A87" s="136">
        <v>84</v>
      </c>
      <c r="B87" s="136" t="str">
        <f>附加题2!B87</f>
        <v>600583.SH</v>
      </c>
      <c r="C87" s="136" t="str">
        <f>附加题2!C87</f>
        <v>海油工程</v>
      </c>
      <c r="D87" s="63">
        <v>0.58592132505175998</v>
      </c>
      <c r="E87" s="63">
        <v>2.7388908707919519</v>
      </c>
      <c r="F87" s="63">
        <v>0.2139264953197425</v>
      </c>
      <c r="G87" s="107">
        <v>20.837528892887899</v>
      </c>
      <c r="H87" s="110">
        <v>5.57318456542012</v>
      </c>
    </row>
    <row r="88" spans="1:8" x14ac:dyDescent="0.15">
      <c r="A88" s="136">
        <v>85</v>
      </c>
      <c r="B88" s="136" t="str">
        <f>附加题2!B88</f>
        <v>600585.SH</v>
      </c>
      <c r="C88" s="136" t="str">
        <f>附加题2!C88</f>
        <v>海螺水泥</v>
      </c>
      <c r="D88" s="63">
        <v>9.225266801269108E-2</v>
      </c>
      <c r="E88" s="63">
        <v>2.1671263346085818</v>
      </c>
      <c r="F88" s="63">
        <v>4.2569123239118135E-2</v>
      </c>
      <c r="G88" s="107">
        <v>132.60280204836999</v>
      </c>
      <c r="H88" s="110">
        <v>41.868491508962201</v>
      </c>
    </row>
    <row r="89" spans="1:8" x14ac:dyDescent="0.15">
      <c r="A89" s="136">
        <v>86</v>
      </c>
      <c r="B89" s="136" t="str">
        <f>附加题2!B89</f>
        <v>600598.SH</v>
      </c>
      <c r="C89" s="136" t="str">
        <f>附加题2!C89</f>
        <v>北大荒</v>
      </c>
      <c r="D89" s="63">
        <v>0.2513333333333333</v>
      </c>
      <c r="E89" s="63">
        <v>5.0440084465203538</v>
      </c>
      <c r="F89" s="63">
        <v>4.9828095253630557E-2</v>
      </c>
      <c r="G89" s="107">
        <v>60.6697882104786</v>
      </c>
      <c r="H89" s="110">
        <v>10.038005199249399</v>
      </c>
    </row>
    <row r="90" spans="1:8" x14ac:dyDescent="0.15">
      <c r="A90" s="136">
        <v>87</v>
      </c>
      <c r="B90" s="136" t="str">
        <f>附加题2!B90</f>
        <v>600642.SH</v>
      </c>
      <c r="C90" s="136" t="str">
        <f>附加题2!C90</f>
        <v>申能股份</v>
      </c>
      <c r="D90" s="63">
        <v>0.33575210792580107</v>
      </c>
      <c r="E90" s="63">
        <v>3.5344318200654925</v>
      </c>
      <c r="F90" s="63">
        <v>9.499464836743679E-2</v>
      </c>
      <c r="G90" s="107">
        <v>23.676601527934899</v>
      </c>
      <c r="H90" s="110">
        <v>5.2215145066604904</v>
      </c>
    </row>
    <row r="91" spans="1:8" x14ac:dyDescent="0.15">
      <c r="A91" s="136">
        <v>88</v>
      </c>
      <c r="B91" s="136" t="str">
        <f>附加题2!B91</f>
        <v>600660.SH</v>
      </c>
      <c r="C91" s="136" t="str">
        <f>附加题2!C91</f>
        <v>福耀玻璃</v>
      </c>
      <c r="D91" s="63">
        <v>0.31190150478796175</v>
      </c>
      <c r="E91" s="63">
        <v>1.6265614424595283</v>
      </c>
      <c r="F91" s="63">
        <v>0.19175513241991926</v>
      </c>
      <c r="G91" s="107">
        <v>44.785537886535302</v>
      </c>
      <c r="H91" s="110">
        <v>17.051014745955399</v>
      </c>
    </row>
    <row r="92" spans="1:8" x14ac:dyDescent="0.15">
      <c r="A92" s="136">
        <v>89</v>
      </c>
      <c r="B92" s="136" t="str">
        <f>附加题2!B92</f>
        <v>600674.SH</v>
      </c>
      <c r="C92" s="136" t="str">
        <f>附加题2!C92</f>
        <v>川投能源</v>
      </c>
      <c r="D92" s="63">
        <v>0.54773188896411651</v>
      </c>
      <c r="E92" s="63">
        <v>6.7513206109786896</v>
      </c>
      <c r="F92" s="63">
        <v>8.112959234574342E-2</v>
      </c>
      <c r="G92" s="107">
        <v>808.55203688254699</v>
      </c>
      <c r="H92" s="110">
        <v>104.3115202508</v>
      </c>
    </row>
    <row r="93" spans="1:8" x14ac:dyDescent="0.15">
      <c r="A93" s="136">
        <v>90</v>
      </c>
      <c r="B93" s="136" t="str">
        <f>附加题2!B93</f>
        <v>600690.SH</v>
      </c>
      <c r="C93" s="136" t="str">
        <f>附加题2!C93</f>
        <v>青岛海尔</v>
      </c>
      <c r="D93" s="63">
        <v>0.57012585812356997</v>
      </c>
      <c r="E93" s="63">
        <v>13.151221764542647</v>
      </c>
      <c r="F93" s="63">
        <v>4.3351550778400014E-2</v>
      </c>
      <c r="G93" s="107">
        <v>133.88566182296299</v>
      </c>
      <c r="H93" s="110">
        <v>9.4610673234184901</v>
      </c>
    </row>
    <row r="94" spans="1:8" x14ac:dyDescent="0.15">
      <c r="A94" s="136">
        <v>91</v>
      </c>
      <c r="B94" s="136" t="str">
        <f>附加题2!B94</f>
        <v>600741.SH</v>
      </c>
      <c r="C94" s="136" t="str">
        <f>附加题2!C94</f>
        <v>华域汽车</v>
      </c>
      <c r="D94" s="63">
        <v>0.51323210412147513</v>
      </c>
      <c r="E94" s="63">
        <v>10.535413523541846</v>
      </c>
      <c r="F94" s="63">
        <v>4.8714946307008768E-2</v>
      </c>
      <c r="G94" s="107">
        <v>314.538569381814</v>
      </c>
      <c r="H94" s="110">
        <v>27.267212288479602</v>
      </c>
    </row>
    <row r="95" spans="1:8" x14ac:dyDescent="0.15">
      <c r="A95" s="136">
        <v>92</v>
      </c>
      <c r="B95" s="136" t="str">
        <f>附加题2!B95</f>
        <v>600795.SH</v>
      </c>
      <c r="C95" s="136" t="str">
        <f>附加题2!C95</f>
        <v>国电电力</v>
      </c>
      <c r="D95" s="63">
        <v>1.2777348066298344</v>
      </c>
      <c r="E95" s="63">
        <v>11.390995724981069</v>
      </c>
      <c r="F95" s="63">
        <v>0.11217059838128926</v>
      </c>
      <c r="G95" s="107">
        <v>479.66676129143502</v>
      </c>
      <c r="H95" s="110">
        <v>38.710913306538799</v>
      </c>
    </row>
    <row r="96" spans="1:8" x14ac:dyDescent="0.15">
      <c r="A96" s="136">
        <v>93</v>
      </c>
      <c r="B96" s="136" t="str">
        <f>附加题2!B96</f>
        <v>600837.SH</v>
      </c>
      <c r="C96" s="136" t="str">
        <f>附加题2!C96</f>
        <v>海通证券</v>
      </c>
      <c r="D96" s="63">
        <v>0.53743922204213945</v>
      </c>
      <c r="E96" s="63">
        <v>2.2257459066067993</v>
      </c>
      <c r="F96" s="63">
        <v>0.2414647693821789</v>
      </c>
      <c r="G96" s="107">
        <v>722.93976008203504</v>
      </c>
      <c r="H96" s="110">
        <v>224.11553203906999</v>
      </c>
    </row>
    <row r="97" spans="1:8" x14ac:dyDescent="0.15">
      <c r="A97" s="136">
        <v>94</v>
      </c>
      <c r="B97" s="136" t="str">
        <f>附加题2!B97</f>
        <v>600859.SH</v>
      </c>
      <c r="C97" s="136" t="str">
        <f>附加题2!C97</f>
        <v>王府井</v>
      </c>
      <c r="D97" s="63">
        <v>0.6</v>
      </c>
      <c r="E97" s="63">
        <v>6.8527000555613373</v>
      </c>
      <c r="F97" s="63">
        <v>8.7556728754393312E-2</v>
      </c>
      <c r="G97" s="107">
        <v>314.64783282567902</v>
      </c>
      <c r="H97" s="110">
        <v>40.068744584589503</v>
      </c>
    </row>
    <row r="98" spans="1:8" x14ac:dyDescent="0.15">
      <c r="A98" s="136">
        <v>95</v>
      </c>
      <c r="B98" s="136" t="str">
        <f>附加题2!B98</f>
        <v>600886.SH</v>
      </c>
      <c r="C98" s="136" t="str">
        <f>附加题2!C98</f>
        <v>国投电力</v>
      </c>
      <c r="D98" s="63">
        <v>0.1728395061728395</v>
      </c>
      <c r="E98" s="63">
        <v>4.5013013770245465</v>
      </c>
      <c r="F98" s="63">
        <v>3.8397674738030983E-2</v>
      </c>
      <c r="G98" s="107">
        <v>70.182659202424205</v>
      </c>
      <c r="H98" s="110">
        <v>12.7574648964939</v>
      </c>
    </row>
    <row r="99" spans="1:8" x14ac:dyDescent="0.15">
      <c r="A99" s="136">
        <v>96</v>
      </c>
      <c r="B99" s="136" t="str">
        <f>附加题2!B99</f>
        <v>600887.SH</v>
      </c>
      <c r="C99" s="136" t="str">
        <f>附加题2!C99</f>
        <v>伊利股份</v>
      </c>
      <c r="D99" s="63">
        <v>0.37550458333333336</v>
      </c>
      <c r="E99" s="63">
        <v>4.1600246480942884</v>
      </c>
      <c r="F99" s="63">
        <v>9.0264990017631844E-2</v>
      </c>
      <c r="G99" s="107">
        <v>278.166788557877</v>
      </c>
      <c r="H99" s="110">
        <v>53.908034850300602</v>
      </c>
    </row>
    <row r="100" spans="1:8" x14ac:dyDescent="0.15">
      <c r="A100" s="136">
        <v>97</v>
      </c>
      <c r="B100" s="136" t="str">
        <f>附加题2!B100</f>
        <v>600894.SH</v>
      </c>
      <c r="C100" s="136" t="str">
        <f>附加题2!C100</f>
        <v>广日股份</v>
      </c>
      <c r="D100" s="63">
        <v>0.3551698113207547</v>
      </c>
      <c r="E100" s="63">
        <v>10.479635538200649</v>
      </c>
      <c r="F100" s="63">
        <v>3.3891427810259257E-2</v>
      </c>
      <c r="G100" s="107">
        <v>976.53229518404396</v>
      </c>
      <c r="H100" s="110">
        <v>85.066489431171306</v>
      </c>
    </row>
    <row r="101" spans="1:8" x14ac:dyDescent="0.15">
      <c r="A101" s="136">
        <v>98</v>
      </c>
      <c r="B101" s="136" t="str">
        <f>附加题2!B101</f>
        <v>600900.SH</v>
      </c>
      <c r="C101" s="136" t="str">
        <f>附加题2!C101</f>
        <v>长江电力</v>
      </c>
      <c r="D101" s="63">
        <v>0.30249110320284694</v>
      </c>
      <c r="E101" s="63">
        <v>10.089203780500425</v>
      </c>
      <c r="F101" s="63">
        <v>2.998166255571888E-2</v>
      </c>
      <c r="G101" s="107">
        <v>59.356485279845103</v>
      </c>
      <c r="H101" s="110">
        <v>5.35263725464395</v>
      </c>
    </row>
    <row r="102" spans="1:8" x14ac:dyDescent="0.15">
      <c r="A102" s="136">
        <v>99</v>
      </c>
      <c r="B102" s="136" t="str">
        <f>附加题2!B102</f>
        <v>601006.SH</v>
      </c>
      <c r="C102" s="136" t="str">
        <f>附加题2!C102</f>
        <v>大秦铁路</v>
      </c>
      <c r="D102" s="63">
        <v>0.40639815762538395</v>
      </c>
      <c r="E102" s="63">
        <v>2.9826436963983074</v>
      </c>
      <c r="F102" s="63">
        <v>0.13625434312389717</v>
      </c>
      <c r="G102" s="107">
        <v>30.4298346174184</v>
      </c>
      <c r="H102" s="110">
        <v>7.6406118490934896</v>
      </c>
    </row>
    <row r="103" spans="1:8" x14ac:dyDescent="0.15">
      <c r="A103" s="136">
        <v>100</v>
      </c>
      <c r="B103" s="136" t="str">
        <f>附加题2!B103</f>
        <v>601158.SH</v>
      </c>
      <c r="C103" s="136" t="str">
        <f>附加题2!C103</f>
        <v>重庆水务</v>
      </c>
      <c r="D103" s="63">
        <v>0.45555555555555549</v>
      </c>
      <c r="E103" s="63" t="s">
        <v>5898</v>
      </c>
      <c r="F103" s="63" t="s">
        <v>5898</v>
      </c>
      <c r="G103" s="107">
        <v>12.401226620211199</v>
      </c>
      <c r="H103" s="110" t="s">
        <v>5898</v>
      </c>
    </row>
    <row r="104" spans="1:8" x14ac:dyDescent="0.15">
      <c r="A104" s="136">
        <v>101</v>
      </c>
      <c r="B104" s="136" t="str">
        <f>附加题2!B104</f>
        <v>601166.SH</v>
      </c>
      <c r="C104" s="136" t="str">
        <f>附加题2!C104</f>
        <v>兴业银行</v>
      </c>
      <c r="D104" s="63" t="s">
        <v>5898</v>
      </c>
      <c r="E104" s="63" t="s">
        <v>5898</v>
      </c>
      <c r="F104" s="63" t="s">
        <v>5898</v>
      </c>
      <c r="G104" s="107">
        <v>11.208801520404799</v>
      </c>
      <c r="H104" s="110" t="s">
        <v>5898</v>
      </c>
    </row>
    <row r="105" spans="1:8" x14ac:dyDescent="0.15">
      <c r="A105" s="136">
        <v>102</v>
      </c>
      <c r="B105" s="136" t="str">
        <f>附加题2!B105</f>
        <v>601211.SH</v>
      </c>
      <c r="C105" s="136" t="str">
        <f>附加题2!C105</f>
        <v>国泰君安</v>
      </c>
      <c r="D105" s="63" t="s">
        <v>5898</v>
      </c>
      <c r="E105" s="63" t="s">
        <v>5898</v>
      </c>
      <c r="F105" s="63" t="s">
        <v>5898</v>
      </c>
      <c r="G105" s="107">
        <v>60.242813640403803</v>
      </c>
      <c r="H105" s="110" t="s">
        <v>5898</v>
      </c>
    </row>
    <row r="106" spans="1:8" x14ac:dyDescent="0.15">
      <c r="A106" s="136">
        <v>103</v>
      </c>
      <c r="B106" s="136" t="str">
        <f>附加题2!B106</f>
        <v>601288.SH</v>
      </c>
      <c r="C106" s="136" t="str">
        <f>附加题2!C106</f>
        <v>农业银行</v>
      </c>
      <c r="D106" s="63" t="s">
        <v>5898</v>
      </c>
      <c r="E106" s="63" t="s">
        <v>5898</v>
      </c>
      <c r="F106" s="63" t="s">
        <v>5898</v>
      </c>
      <c r="G106" s="107">
        <v>24.018316831683201</v>
      </c>
      <c r="H106" s="110" t="s">
        <v>5898</v>
      </c>
    </row>
    <row r="107" spans="1:8" x14ac:dyDescent="0.15">
      <c r="A107" s="136">
        <v>104</v>
      </c>
      <c r="B107" s="136" t="str">
        <f>附加题2!B107</f>
        <v>601328.SH</v>
      </c>
      <c r="C107" s="136" t="str">
        <f>附加题2!C107</f>
        <v>交通银行</v>
      </c>
      <c r="D107" s="63" t="s">
        <v>5898</v>
      </c>
      <c r="E107" s="63" t="s">
        <v>5898</v>
      </c>
      <c r="F107" s="63" t="s">
        <v>5898</v>
      </c>
      <c r="G107" s="107">
        <v>4.1546465647977104</v>
      </c>
      <c r="H107" s="110" t="s">
        <v>5898</v>
      </c>
    </row>
    <row r="108" spans="1:8" x14ac:dyDescent="0.15">
      <c r="A108" s="136">
        <v>105</v>
      </c>
      <c r="B108" s="136" t="str">
        <f>附加题2!B108</f>
        <v>601369.SH</v>
      </c>
      <c r="C108" s="136" t="str">
        <f>附加题2!C108</f>
        <v>陕鼓动力</v>
      </c>
      <c r="D108" s="63" t="s">
        <v>5898</v>
      </c>
      <c r="E108" s="63" t="s">
        <v>5898</v>
      </c>
      <c r="F108" s="63" t="s">
        <v>5898</v>
      </c>
      <c r="G108" s="107">
        <v>9.8185069810831394</v>
      </c>
      <c r="H108" s="110" t="s">
        <v>5898</v>
      </c>
    </row>
    <row r="109" spans="1:8" x14ac:dyDescent="0.15">
      <c r="A109" s="136">
        <v>106</v>
      </c>
      <c r="B109" s="136" t="str">
        <f>附加题2!B109</f>
        <v>601398.SH</v>
      </c>
      <c r="C109" s="136" t="str">
        <f>附加题2!C109</f>
        <v>工商银行</v>
      </c>
      <c r="D109" s="63" t="s">
        <v>5898</v>
      </c>
      <c r="E109" s="63" t="s">
        <v>5898</v>
      </c>
      <c r="F109" s="63" t="s">
        <v>5898</v>
      </c>
      <c r="G109" s="107">
        <v>15.4553301041436</v>
      </c>
      <c r="H109" s="110" t="s">
        <v>5898</v>
      </c>
    </row>
    <row r="110" spans="1:8" x14ac:dyDescent="0.15">
      <c r="A110" s="136">
        <v>107</v>
      </c>
      <c r="B110" s="136" t="str">
        <f>附加题2!B110</f>
        <v>601515.SH</v>
      </c>
      <c r="C110" s="136" t="str">
        <f>附加题2!C110</f>
        <v>东风股份</v>
      </c>
      <c r="D110" s="63">
        <v>0.30006451612903223</v>
      </c>
      <c r="E110" s="63" t="s">
        <v>5898</v>
      </c>
      <c r="F110" s="63" t="s">
        <v>5898</v>
      </c>
      <c r="G110" s="107">
        <v>6.7767717959029099</v>
      </c>
      <c r="H110" s="110" t="s">
        <v>5898</v>
      </c>
    </row>
    <row r="111" spans="1:8" x14ac:dyDescent="0.15">
      <c r="A111" s="136">
        <v>108</v>
      </c>
      <c r="B111" s="136" t="str">
        <f>附加题2!B111</f>
        <v>601566.SH</v>
      </c>
      <c r="C111" s="136" t="str">
        <f>附加题2!C111</f>
        <v>九牧王</v>
      </c>
      <c r="D111" s="63" t="s">
        <v>5898</v>
      </c>
      <c r="E111" s="63" t="s">
        <v>5898</v>
      </c>
      <c r="F111" s="63" t="s">
        <v>5898</v>
      </c>
      <c r="G111" s="107">
        <v>36.625215118238998</v>
      </c>
      <c r="H111" s="110" t="s">
        <v>5898</v>
      </c>
    </row>
    <row r="112" spans="1:8" x14ac:dyDescent="0.15">
      <c r="A112" s="136">
        <v>109</v>
      </c>
      <c r="B112" s="136" t="str">
        <f>附加题2!B112</f>
        <v>601601.SH</v>
      </c>
      <c r="C112" s="136" t="str">
        <f>附加题2!C112</f>
        <v>中国太保</v>
      </c>
      <c r="D112" s="63" t="s">
        <v>5898</v>
      </c>
      <c r="E112" s="63" t="s">
        <v>5898</v>
      </c>
      <c r="F112" s="63" t="s">
        <v>5898</v>
      </c>
      <c r="G112" s="107">
        <v>26.831089389098899</v>
      </c>
      <c r="H112" s="110" t="s">
        <v>5898</v>
      </c>
    </row>
    <row r="113" spans="1:8" x14ac:dyDescent="0.15">
      <c r="A113" s="136">
        <v>110</v>
      </c>
      <c r="B113" s="136" t="str">
        <f>附加题2!B113</f>
        <v>601668.SH</v>
      </c>
      <c r="C113" s="136" t="str">
        <f>附加题2!C113</f>
        <v>中国建筑</v>
      </c>
      <c r="D113" s="63" t="s">
        <v>5898</v>
      </c>
      <c r="E113" s="63" t="s">
        <v>5898</v>
      </c>
      <c r="F113" s="63" t="s">
        <v>5898</v>
      </c>
      <c r="G113" s="107">
        <v>33.125112657931702</v>
      </c>
      <c r="H113" s="110" t="s">
        <v>5898</v>
      </c>
    </row>
    <row r="114" spans="1:8" x14ac:dyDescent="0.15">
      <c r="A114" s="136">
        <v>111</v>
      </c>
      <c r="B114" s="136" t="str">
        <f>附加题2!B114</f>
        <v>601688.SH</v>
      </c>
      <c r="C114" s="136" t="str">
        <f>附加题2!C114</f>
        <v>华泰证券</v>
      </c>
      <c r="D114" s="63" t="s">
        <v>5898</v>
      </c>
      <c r="E114" s="63" t="s">
        <v>5898</v>
      </c>
      <c r="F114" s="63" t="s">
        <v>5898</v>
      </c>
      <c r="G114" s="107">
        <v>7.3330408709936004</v>
      </c>
      <c r="H114" s="110" t="s">
        <v>5898</v>
      </c>
    </row>
    <row r="115" spans="1:8" x14ac:dyDescent="0.15">
      <c r="A115" s="136">
        <v>112</v>
      </c>
      <c r="B115" s="136" t="str">
        <f>附加题2!B115</f>
        <v>601788.SH</v>
      </c>
      <c r="C115" s="136" t="str">
        <f>附加题2!C115</f>
        <v>光大证券</v>
      </c>
      <c r="D115" s="63" t="s">
        <v>5898</v>
      </c>
      <c r="E115" s="63" t="s">
        <v>5898</v>
      </c>
      <c r="F115" s="63" t="s">
        <v>5898</v>
      </c>
      <c r="G115" s="107">
        <v>21.322086284869599</v>
      </c>
      <c r="H115" s="110" t="s">
        <v>5898</v>
      </c>
    </row>
    <row r="116" spans="1:8" x14ac:dyDescent="0.15">
      <c r="A116" s="136">
        <v>113</v>
      </c>
      <c r="B116" s="136" t="str">
        <f>附加题2!B116</f>
        <v>601799.SH</v>
      </c>
      <c r="C116" s="136" t="str">
        <f>附加题2!C116</f>
        <v>星宇股份</v>
      </c>
      <c r="D116" s="63" t="s">
        <v>5898</v>
      </c>
      <c r="E116" s="63" t="s">
        <v>5898</v>
      </c>
      <c r="F116" s="63" t="s">
        <v>5898</v>
      </c>
      <c r="G116" s="107">
        <v>25.610246364132099</v>
      </c>
      <c r="H116" s="110" t="s">
        <v>5898</v>
      </c>
    </row>
    <row r="117" spans="1:8" x14ac:dyDescent="0.15">
      <c r="A117" s="136">
        <v>114</v>
      </c>
      <c r="B117" s="136" t="str">
        <f>附加题2!B117</f>
        <v>601818.SH</v>
      </c>
      <c r="C117" s="136" t="str">
        <f>附加题2!C117</f>
        <v>光大银行</v>
      </c>
      <c r="D117" s="63" t="s">
        <v>5898</v>
      </c>
      <c r="E117" s="63" t="s">
        <v>5898</v>
      </c>
      <c r="F117" s="63" t="s">
        <v>5898</v>
      </c>
      <c r="G117" s="107">
        <v>44.278069805229897</v>
      </c>
      <c r="H117" s="110" t="s">
        <v>5898</v>
      </c>
    </row>
    <row r="118" spans="1:8" x14ac:dyDescent="0.15">
      <c r="A118" s="136">
        <v>115</v>
      </c>
      <c r="B118" s="136" t="str">
        <f>附加题2!B118</f>
        <v>601939.SH</v>
      </c>
      <c r="C118" s="136" t="str">
        <f>附加题2!C118</f>
        <v>建设银行</v>
      </c>
      <c r="D118" s="63" t="s">
        <v>5898</v>
      </c>
      <c r="E118" s="63" t="s">
        <v>5898</v>
      </c>
      <c r="F118" s="63" t="s">
        <v>5898</v>
      </c>
      <c r="G118" s="107">
        <v>5.1377782130143803</v>
      </c>
      <c r="H118" s="110" t="s">
        <v>5898</v>
      </c>
    </row>
    <row r="119" spans="1:8" x14ac:dyDescent="0.15">
      <c r="A119" s="136">
        <v>116</v>
      </c>
      <c r="B119" s="136" t="str">
        <f>附加题2!B119</f>
        <v>601988.SH</v>
      </c>
      <c r="C119" s="136" t="str">
        <f>附加题2!C119</f>
        <v>中国银行</v>
      </c>
      <c r="D119" s="63" t="s">
        <v>5898</v>
      </c>
      <c r="E119" s="63" t="s">
        <v>5898</v>
      </c>
      <c r="F119" s="63" t="s">
        <v>5898</v>
      </c>
      <c r="G119" s="107">
        <v>8.4790773940163007</v>
      </c>
      <c r="H119" s="110" t="s">
        <v>5898</v>
      </c>
    </row>
    <row r="120" spans="1:8" x14ac:dyDescent="0.15">
      <c r="A120" s="136">
        <v>117</v>
      </c>
      <c r="B120" s="136" t="str">
        <f>附加题2!B120</f>
        <v>601991.SH</v>
      </c>
      <c r="C120" s="136" t="str">
        <f>附加题2!C120</f>
        <v>大唐发电</v>
      </c>
      <c r="D120" s="63">
        <v>0.2664825046040516</v>
      </c>
      <c r="E120" s="63" t="s">
        <v>5898</v>
      </c>
      <c r="F120" s="63" t="s">
        <v>5898</v>
      </c>
      <c r="G120" s="107">
        <v>5.9686295507521301</v>
      </c>
      <c r="H120" s="110" t="s">
        <v>5898</v>
      </c>
    </row>
    <row r="121" spans="1:8" x14ac:dyDescent="0.15">
      <c r="A121" s="136">
        <v>118</v>
      </c>
      <c r="B121" s="136" t="str">
        <f>附加题2!B121</f>
        <v>601998.SH</v>
      </c>
      <c r="C121" s="136" t="str">
        <f>附加题2!C121</f>
        <v>中信银行</v>
      </c>
      <c r="D121" s="63">
        <v>0.2161579457364341</v>
      </c>
      <c r="E121" s="63" t="s">
        <v>5898</v>
      </c>
      <c r="F121" s="63" t="s">
        <v>5898</v>
      </c>
      <c r="G121" s="107">
        <v>11.931055157547901</v>
      </c>
      <c r="H121" s="110" t="s">
        <v>5898</v>
      </c>
    </row>
    <row r="122" spans="1:8" x14ac:dyDescent="0.15">
      <c r="A122" s="136">
        <v>119</v>
      </c>
      <c r="B122" s="136" t="str">
        <f>附加题2!B122</f>
        <v>603001.SH</v>
      </c>
      <c r="C122" s="136" t="str">
        <f>附加题2!C122</f>
        <v>奥康国际</v>
      </c>
      <c r="D122" s="63" t="s">
        <v>5898</v>
      </c>
      <c r="E122" s="63" t="s">
        <v>5898</v>
      </c>
      <c r="F122" s="63" t="s">
        <v>5898</v>
      </c>
      <c r="G122" s="107">
        <v>9.1565414401384295</v>
      </c>
      <c r="H122" s="110" t="s">
        <v>5898</v>
      </c>
    </row>
    <row r="123" spans="1:8" x14ac:dyDescent="0.15">
      <c r="A123" s="136">
        <v>120</v>
      </c>
      <c r="B123" s="136" t="str">
        <f>附加题2!B123</f>
        <v>603188.SH</v>
      </c>
      <c r="C123" s="136" t="str">
        <f>附加题2!C123</f>
        <v>亚邦股份</v>
      </c>
      <c r="D123" s="63" t="s">
        <v>5898</v>
      </c>
      <c r="E123" s="63" t="s">
        <v>5898</v>
      </c>
      <c r="F123" s="63" t="s">
        <v>5898</v>
      </c>
      <c r="G123" s="107">
        <v>35.650425765869102</v>
      </c>
      <c r="H123" s="110" t="s">
        <v>5898</v>
      </c>
    </row>
    <row r="124" spans="1:8" x14ac:dyDescent="0.15">
      <c r="A124" s="136">
        <v>121</v>
      </c>
      <c r="B124" s="136" t="str">
        <f>附加题2!B124</f>
        <v/>
      </c>
      <c r="C124" s="136" t="str">
        <f>附加题2!C124</f>
        <v/>
      </c>
      <c r="D124" s="63" t="s">
        <v>5898</v>
      </c>
      <c r="E124" s="63" t="s">
        <v>5898</v>
      </c>
      <c r="F124" s="63" t="s">
        <v>5898</v>
      </c>
      <c r="G124" s="107">
        <v>45.449676425269601</v>
      </c>
      <c r="H124" s="110" t="s">
        <v>5898</v>
      </c>
    </row>
  </sheetData>
  <phoneticPr fontId="10" type="noConversion"/>
  <conditionalFormatting sqref="F4:F124">
    <cfRule type="cellIs" dxfId="2" priority="1" operator="greaterThan">
      <formula>0.2</formula>
    </cfRule>
  </conditionalFormatting>
  <pageMargins left="0.7" right="0.7" top="0.75" bottom="0.75" header="0.3" footer="0.3"/>
  <pageSetup paperSize="9"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880"/>
  <sheetViews>
    <sheetView workbookViewId="0">
      <selection activeCell="D4" sqref="D4:P4"/>
    </sheetView>
  </sheetViews>
  <sheetFormatPr defaultColWidth="9.125" defaultRowHeight="12.75" x14ac:dyDescent="0.2"/>
  <cols>
    <col min="1" max="1" width="9.125" style="1"/>
    <col min="2" max="2" width="10" style="2" bestFit="1" customWidth="1"/>
    <col min="3" max="3" width="8.75" style="2" customWidth="1"/>
    <col min="4" max="8" width="11.75" style="11" customWidth="1"/>
    <col min="9" max="9" width="13.75" style="19" customWidth="1"/>
    <col min="10" max="12" width="13.75" style="11" customWidth="1"/>
    <col min="13" max="13" width="24" style="33" customWidth="1"/>
    <col min="14" max="14" width="16.125" style="29" customWidth="1"/>
    <col min="15" max="15" width="20.25" style="10" customWidth="1"/>
    <col min="16" max="16" width="11" style="10" customWidth="1"/>
    <col min="17" max="16384" width="9.125" style="2"/>
  </cols>
  <sheetData>
    <row r="1" spans="1:18" x14ac:dyDescent="0.2">
      <c r="B1" s="2" t="s">
        <v>5757</v>
      </c>
      <c r="C1" s="9">
        <v>42551</v>
      </c>
      <c r="I1" s="23">
        <f>IF(MONTH(C1)&lt;=3,DATE(YEAR(C1)-1,12,31),IF(MONTH(C1)&lt;=6,DATE(YEAR(C1),3,31),IF(MONTH(C1)&lt;=9,DATE(YEAR(C1),6,30),DATE(YEAR(C1),9,30))))</f>
        <v>42460</v>
      </c>
      <c r="M1" s="28">
        <f ca="1">TODAY()</f>
        <v>42760</v>
      </c>
      <c r="N1" s="29" t="s">
        <v>5766</v>
      </c>
    </row>
    <row r="2" spans="1:18" x14ac:dyDescent="0.2">
      <c r="D2" s="12" t="s">
        <v>5756</v>
      </c>
      <c r="I2" s="27" t="s">
        <v>5773</v>
      </c>
      <c r="J2" s="26" t="s">
        <v>5772</v>
      </c>
      <c r="K2" s="24">
        <v>42185</v>
      </c>
      <c r="L2" s="26" t="s">
        <v>5772</v>
      </c>
      <c r="M2" s="28">
        <f ca="1">DATE(YEAR(M1)-2,MONTH(M1),DAY(M1))</f>
        <v>42029</v>
      </c>
      <c r="N2" s="30">
        <v>10</v>
      </c>
      <c r="O2" s="22" t="s">
        <v>5769</v>
      </c>
    </row>
    <row r="3" spans="1:18" x14ac:dyDescent="0.2">
      <c r="A3" s="17" t="s">
        <v>5767</v>
      </c>
      <c r="B3" s="15" t="s">
        <v>68</v>
      </c>
      <c r="C3" s="15" t="s">
        <v>69</v>
      </c>
      <c r="D3" s="16" t="s">
        <v>5761</v>
      </c>
      <c r="E3" s="16" t="s">
        <v>5762</v>
      </c>
      <c r="F3" s="16" t="s">
        <v>5758</v>
      </c>
      <c r="G3" s="16" t="s">
        <v>5759</v>
      </c>
      <c r="H3" s="16" t="s">
        <v>5760</v>
      </c>
      <c r="I3" s="18" t="s">
        <v>5761</v>
      </c>
      <c r="J3" s="16" t="s">
        <v>5771</v>
      </c>
      <c r="K3" s="16" t="s">
        <v>5763</v>
      </c>
      <c r="L3" s="16" t="s">
        <v>5774</v>
      </c>
      <c r="M3" s="31" t="s">
        <v>5764</v>
      </c>
      <c r="N3" s="32" t="s">
        <v>5765</v>
      </c>
      <c r="O3" s="25" t="s">
        <v>5774</v>
      </c>
      <c r="P3" s="22" t="s">
        <v>5768</v>
      </c>
    </row>
    <row r="4" spans="1:18" x14ac:dyDescent="0.2">
      <c r="A4" s="17">
        <f ca="1">IFERROR(RANK(O4,$O$4:$O$2880,0),"")</f>
        <v>1489</v>
      </c>
      <c r="B4" s="8" t="s">
        <v>90</v>
      </c>
      <c r="C4" s="8" t="s">
        <v>91</v>
      </c>
      <c r="D4" s="13">
        <f>IFERROR([1]!EM_S_QSTM07_IS(B4,"61",$C$1,"1")/1000000,"")</f>
        <v>6206</v>
      </c>
      <c r="E4" s="13" t="str">
        <f>IFERROR([1]!EM_S_PERFORMANCEEXPRESS_PERFEXNETPROFITTOSHAREHOLDER(B4,$C$1)/1000000,"")</f>
        <v/>
      </c>
      <c r="F4" s="13" t="str">
        <f>IFERROR([1]!EM_S_PROFITNOTICE_FORECASTT(B4,$C$1)/1000000,"")</f>
        <v/>
      </c>
      <c r="G4" s="13" t="str">
        <f>IFERROR([1]!EM_S_PROFITNOTICE_FORECASTL(B4,$C$1)/1000000,"")</f>
        <v/>
      </c>
      <c r="H4" s="13" t="str">
        <f>IFERROR(AVERAGE(F4:G4),"")</f>
        <v/>
      </c>
      <c r="I4" s="20">
        <f>IFERROR([1]!EM_S_QSTM07_IS(B4,"61",$I$1,"1")/1000000,"")</f>
        <v>6086</v>
      </c>
      <c r="J4" s="13">
        <f t="shared" ref="J4:J67" si="0">IFERROR(IF(D4&lt;&gt;"",D4-I4,IF(E4&lt;&gt;"",E4-I4,IF(H4&lt;&gt;"",H4-I4,""))),"")</f>
        <v>120</v>
      </c>
      <c r="K4" s="13">
        <f>IFERROR([1]!EM_S_QSTM07_IS(B4,"61",$K$2,"1")/1000000,"")</f>
        <v>5956</v>
      </c>
      <c r="L4" s="14">
        <f>IFERROR(IF(J4="","",(J4-K4)/ABS(K4)),"")</f>
        <v>-0.97985224983210206</v>
      </c>
      <c r="M4" s="33" t="str">
        <f ca="1">[1]!EM_S_MAJASSRES_NUM(B4,$M$2,$M$1)</f>
        <v/>
      </c>
      <c r="N4" s="29" t="str">
        <f>IFERROR(IF(ABS(K4)&lt;$N$2,1,""),"")</f>
        <v/>
      </c>
      <c r="O4" s="21">
        <f ca="1">IFERROR(IF(AND(M4="",N4=""),L4,""),"")</f>
        <v>-0.97985224983210206</v>
      </c>
      <c r="P4" s="10" t="str">
        <f>IFERROR(IF(D4&lt;&gt;"","财报",IF(E4&lt;&gt;"","快报",IF(H4&lt;&gt;"","预告",""))),"")</f>
        <v>财报</v>
      </c>
    </row>
    <row r="5" spans="1:18" x14ac:dyDescent="0.2">
      <c r="A5" s="17">
        <f t="shared" ref="A5:A68" ca="1" si="1">IFERROR(RANK(O5,$O$4:$O$2880,0),"")</f>
        <v>502</v>
      </c>
      <c r="B5" s="8" t="s">
        <v>92</v>
      </c>
      <c r="C5" s="8" t="s">
        <v>93</v>
      </c>
      <c r="D5" s="13">
        <f>IFERROR([1]!EM_S_QSTM07_IS(B5,"61",$C$1,"1")/1000000,"")</f>
        <v>4518.0771003199998</v>
      </c>
      <c r="E5" s="13" t="str">
        <f>IFERROR([1]!EM_S_PERFORMANCEEXPRESS_PERFEXNETPROFITTOSHAREHOLDER(B5,$C$1)/1000000,"")</f>
        <v/>
      </c>
      <c r="F5" s="13" t="str">
        <f>IFERROR([1]!EM_S_PROFITNOTICE_FORECASTT(B5,$C$1)/1000000,"")</f>
        <v/>
      </c>
      <c r="G5" s="13" t="str">
        <f>IFERROR([1]!EM_S_PROFITNOTICE_FORECASTL(B5,$C$1)/1000000,"")</f>
        <v/>
      </c>
      <c r="H5" s="13" t="str">
        <f t="shared" ref="H5:H68" si="2">IFERROR(AVERAGE(F5:G5),"")</f>
        <v/>
      </c>
      <c r="I5" s="20">
        <f>IFERROR([1]!EM_S_QSTM07_IS(B5,"61",$I$1,"1")/1000000,"")</f>
        <v>833.23288576000004</v>
      </c>
      <c r="J5" s="13">
        <f t="shared" si="0"/>
        <v>3684.8442145599997</v>
      </c>
      <c r="K5" s="13">
        <f>IFERROR([1]!EM_S_QSTM07_IS(B5,"61",$K$2,"1")/1000000,"")</f>
        <v>4196.0466488699994</v>
      </c>
      <c r="L5" s="14">
        <f t="shared" ref="L5:L68" si="3">IFERROR(IF(J5="","",(J5-K5)/ABS(K5)),"")</f>
        <v>-0.12182954030019355</v>
      </c>
      <c r="M5" s="33" t="str">
        <f ca="1">[1]!EM_S_MAJASSRES_NUM(B5,$M$2,$M$1)</f>
        <v/>
      </c>
      <c r="N5" s="29" t="str">
        <f t="shared" ref="N5:N68" si="4">IFERROR(IF(ABS(K5)&lt;$N$2,1,""),"")</f>
        <v/>
      </c>
      <c r="O5" s="21">
        <f t="shared" ref="O5:O68" ca="1" si="5">IFERROR(IF(AND(M5="",N5=""),L5,""),"")</f>
        <v>-0.12182954030019355</v>
      </c>
      <c r="P5" s="10" t="str">
        <f t="shared" ref="P5:P68" si="6">IFERROR(IF(D5&lt;&gt;"","财报",IF(E5&lt;&gt;"","快报",IF(H5&lt;&gt;"","预告",""))),"")</f>
        <v>财报</v>
      </c>
    </row>
    <row r="6" spans="1:18" x14ac:dyDescent="0.2">
      <c r="A6" s="17" t="str">
        <f t="shared" ca="1" si="1"/>
        <v/>
      </c>
      <c r="B6" s="8" t="s">
        <v>94</v>
      </c>
      <c r="C6" s="8" t="s">
        <v>95</v>
      </c>
      <c r="D6" s="13">
        <f>IFERROR([1]!EM_S_QSTM07_IS(B6,"61",$C$1,"1")/1000000,"")</f>
        <v>5.3782052699999996</v>
      </c>
      <c r="E6" s="13" t="str">
        <f>IFERROR([1]!EM_S_PERFORMANCEEXPRESS_PERFEXNETPROFITTOSHAREHOLDER(B6,$C$1)/1000000,"")</f>
        <v/>
      </c>
      <c r="F6" s="13">
        <f>IFERROR([1]!EM_S_PROFITNOTICE_FORECASTT(B6,$C$1)/1000000,"")</f>
        <v>4</v>
      </c>
      <c r="G6" s="13">
        <f>IFERROR([1]!EM_S_PROFITNOTICE_FORECASTL(B6,$C$1)/1000000,"")</f>
        <v>2</v>
      </c>
      <c r="H6" s="13">
        <f t="shared" si="2"/>
        <v>3</v>
      </c>
      <c r="I6" s="20">
        <f>IFERROR([1]!EM_S_QSTM07_IS(B6,"61",$I$1,"1")/1000000,"")</f>
        <v>-2.39248715</v>
      </c>
      <c r="J6" s="13">
        <f t="shared" si="0"/>
        <v>7.7706924199999996</v>
      </c>
      <c r="K6" s="13">
        <f>IFERROR([1]!EM_S_QSTM07_IS(B6,"61",$K$2,"1")/1000000,"")</f>
        <v>3.0658975900000001</v>
      </c>
      <c r="L6" s="14">
        <f t="shared" si="3"/>
        <v>1.534557072403713</v>
      </c>
      <c r="M6" s="33" t="str">
        <f ca="1">[1]!EM_S_MAJASSRES_NUM(B6,$M$2,$M$1)</f>
        <v/>
      </c>
      <c r="N6" s="29">
        <f t="shared" si="4"/>
        <v>1</v>
      </c>
      <c r="O6" s="21" t="str">
        <f t="shared" ca="1" si="5"/>
        <v/>
      </c>
      <c r="P6" s="10" t="str">
        <f t="shared" si="6"/>
        <v>财报</v>
      </c>
    </row>
    <row r="7" spans="1:18" x14ac:dyDescent="0.2">
      <c r="A7" s="17" t="str">
        <f t="shared" ca="1" si="1"/>
        <v/>
      </c>
      <c r="B7" s="8" t="s">
        <v>96</v>
      </c>
      <c r="C7" s="8" t="s">
        <v>97</v>
      </c>
      <c r="D7" s="13">
        <f>IFERROR([1]!EM_S_QSTM07_IS(B7,"61",$C$1,"1")/1000000,"")</f>
        <v>133.78211479000001</v>
      </c>
      <c r="E7" s="13" t="str">
        <f>IFERROR([1]!EM_S_PERFORMANCEEXPRESS_PERFEXNETPROFITTOSHAREHOLDER(B7,$C$1)/1000000,"")</f>
        <v/>
      </c>
      <c r="F7" s="13">
        <f>IFERROR([1]!EM_S_PROFITNOTICE_FORECASTT(B7,$C$1)/1000000,"")</f>
        <v>130</v>
      </c>
      <c r="G7" s="13">
        <f>IFERROR([1]!EM_S_PROFITNOTICE_FORECASTL(B7,$C$1)/1000000,"")</f>
        <v>110</v>
      </c>
      <c r="H7" s="13">
        <f t="shared" si="2"/>
        <v>120</v>
      </c>
      <c r="I7" s="20">
        <f>IFERROR([1]!EM_S_QSTM07_IS(B7,"61",$I$1,"1")/1000000,"")</f>
        <v>-6.80412251</v>
      </c>
      <c r="J7" s="13">
        <f t="shared" si="0"/>
        <v>140.58623730000002</v>
      </c>
      <c r="K7" s="13">
        <f>IFERROR([1]!EM_S_QSTM07_IS(B7,"61",$K$2,"1")/1000000,"")</f>
        <v>-15.122003279999999</v>
      </c>
      <c r="L7" s="14">
        <f t="shared" si="3"/>
        <v>10.296799815268921</v>
      </c>
      <c r="M7" s="33">
        <f ca="1">[1]!EM_S_MAJASSRES_NUM(B7,$M$2,$M$1)</f>
        <v>1</v>
      </c>
      <c r="N7" s="29" t="str">
        <f t="shared" si="4"/>
        <v/>
      </c>
      <c r="O7" s="21" t="str">
        <f t="shared" ca="1" si="5"/>
        <v/>
      </c>
      <c r="P7" s="10" t="str">
        <f t="shared" si="6"/>
        <v>财报</v>
      </c>
    </row>
    <row r="8" spans="1:18" x14ac:dyDescent="0.2">
      <c r="A8" s="17">
        <f t="shared" ca="1" si="1"/>
        <v>1403</v>
      </c>
      <c r="B8" s="8" t="s">
        <v>98</v>
      </c>
      <c r="C8" s="8" t="s">
        <v>99</v>
      </c>
      <c r="D8" s="13">
        <f>IFERROR([1]!EM_S_QSTM07_IS(B8,"61",$C$1,"1")/1000000,"")</f>
        <v>53.276912189999997</v>
      </c>
      <c r="E8" s="13" t="str">
        <f>IFERROR([1]!EM_S_PERFORMANCEEXPRESS_PERFEXNETPROFITTOSHAREHOLDER(B8,$C$1)/1000000,"")</f>
        <v/>
      </c>
      <c r="F8" s="13">
        <f>IFERROR([1]!EM_S_PROFITNOTICE_FORECASTT(B8,$C$1)/1000000,"")</f>
        <v>129.04140000000001</v>
      </c>
      <c r="G8" s="13">
        <f>IFERROR([1]!EM_S_PROFITNOTICE_FORECASTL(B8,$C$1)/1000000,"")</f>
        <v>77.424899999999994</v>
      </c>
      <c r="H8" s="13">
        <f>IFERROR(AVERAGE(F8:G8),"")</f>
        <v>103.23314999999999</v>
      </c>
      <c r="I8" s="20">
        <f>IFERROR([1]!EM_S_QSTM07_IS(B8,"61",$I$1,"1")/1000000,"")</f>
        <v>48.808316640000001</v>
      </c>
      <c r="J8" s="13">
        <f t="shared" si="0"/>
        <v>4.4685955499999963</v>
      </c>
      <c r="K8" s="13">
        <f>IFERROR([1]!EM_S_QSTM07_IS(B8,"61",$K$2,"1")/1000000,"")</f>
        <v>56.460006060000005</v>
      </c>
      <c r="L8" s="14">
        <f t="shared" si="3"/>
        <v>-0.9208537890475742</v>
      </c>
      <c r="M8" s="33" t="str">
        <f ca="1">[1]!EM_S_MAJASSRES_NUM(B8,$M$2,$M$1)</f>
        <v/>
      </c>
      <c r="N8" s="29" t="str">
        <f t="shared" si="4"/>
        <v/>
      </c>
      <c r="O8" s="21">
        <f t="shared" ca="1" si="5"/>
        <v>-0.9208537890475742</v>
      </c>
      <c r="P8" s="10" t="str">
        <f t="shared" si="6"/>
        <v>财报</v>
      </c>
    </row>
    <row r="9" spans="1:18" x14ac:dyDescent="0.2">
      <c r="A9" s="17" t="str">
        <f t="shared" ca="1" si="1"/>
        <v/>
      </c>
      <c r="B9" s="8" t="s">
        <v>100</v>
      </c>
      <c r="C9" s="8" t="s">
        <v>101</v>
      </c>
      <c r="D9" s="13">
        <f>IFERROR([1]!EM_S_QSTM07_IS(B9,"61",$C$1,"1")/1000000,"")</f>
        <v>3.11949648</v>
      </c>
      <c r="E9" s="13" t="str">
        <f>IFERROR([1]!EM_S_PERFORMANCEEXPRESS_PERFEXNETPROFITTOSHAREHOLDER(B9,$C$1)/1000000,"")</f>
        <v/>
      </c>
      <c r="F9" s="13">
        <f>IFERROR([1]!EM_S_PROFITNOTICE_FORECASTT(B9,$C$1)/1000000,"")</f>
        <v>15</v>
      </c>
      <c r="G9" s="13">
        <f>IFERROR([1]!EM_S_PROFITNOTICE_FORECASTL(B9,$C$1)/1000000,"")</f>
        <v>10</v>
      </c>
      <c r="H9" s="13">
        <f t="shared" si="2"/>
        <v>12.5</v>
      </c>
      <c r="I9" s="20">
        <f>IFERROR([1]!EM_S_QSTM07_IS(B9,"61",$I$1,"1")/1000000,"")</f>
        <v>7.6645337300000005</v>
      </c>
      <c r="J9" s="13">
        <f t="shared" si="0"/>
        <v>-4.54503725</v>
      </c>
      <c r="K9" s="13">
        <f>IFERROR([1]!EM_S_QSTM07_IS(B9,"61",$K$2,"1")/1000000,"")</f>
        <v>-2.5757925499999996</v>
      </c>
      <c r="L9" s="14">
        <f t="shared" si="3"/>
        <v>-0.7645199144628323</v>
      </c>
      <c r="M9" s="33" t="str">
        <f ca="1">[1]!EM_S_MAJASSRES_NUM(B9,$M$2,$M$1)</f>
        <v/>
      </c>
      <c r="N9" s="29">
        <f t="shared" si="4"/>
        <v>1</v>
      </c>
      <c r="O9" s="21" t="str">
        <f t="shared" ca="1" si="5"/>
        <v/>
      </c>
      <c r="P9" s="10" t="str">
        <f t="shared" si="6"/>
        <v>财报</v>
      </c>
      <c r="R9" s="2" t="s">
        <v>5770</v>
      </c>
    </row>
    <row r="10" spans="1:18" x14ac:dyDescent="0.2">
      <c r="A10" s="17" t="str">
        <f t="shared" ca="1" si="1"/>
        <v/>
      </c>
      <c r="B10" s="8" t="s">
        <v>102</v>
      </c>
      <c r="C10" s="8" t="s">
        <v>103</v>
      </c>
      <c r="D10" s="13">
        <f>IFERROR([1]!EM_S_QSTM07_IS(B10,"61",$C$1,"1")/1000000,"")</f>
        <v>30.346666690000003</v>
      </c>
      <c r="E10" s="13" t="str">
        <f>IFERROR([1]!EM_S_PERFORMANCEEXPRESS_PERFEXNETPROFITTOSHAREHOLDER(B10,$C$1)/1000000,"")</f>
        <v/>
      </c>
      <c r="F10" s="13" t="str">
        <f>IFERROR([1]!EM_S_PROFITNOTICE_FORECASTT(B10,$C$1)/1000000,"")</f>
        <v/>
      </c>
      <c r="G10" s="13" t="str">
        <f>IFERROR([1]!EM_S_PROFITNOTICE_FORECASTL(B10,$C$1)/1000000,"")</f>
        <v/>
      </c>
      <c r="H10" s="13" t="str">
        <f t="shared" si="2"/>
        <v/>
      </c>
      <c r="I10" s="20">
        <f>IFERROR([1]!EM_S_QSTM07_IS(B10,"61",$I$1,"1")/1000000,"")</f>
        <v>11.5925519</v>
      </c>
      <c r="J10" s="13">
        <f t="shared" si="0"/>
        <v>18.754114790000003</v>
      </c>
      <c r="K10" s="13">
        <f>IFERROR([1]!EM_S_QSTM07_IS(B10,"61",$K$2,"1")/1000000,"")</f>
        <v>13.52495592</v>
      </c>
      <c r="L10" s="14">
        <f t="shared" si="3"/>
        <v>0.38663038171291891</v>
      </c>
      <c r="M10" s="33">
        <f ca="1">[1]!EM_S_MAJASSRES_NUM(B10,$M$2,$M$1)</f>
        <v>2</v>
      </c>
      <c r="N10" s="29" t="str">
        <f t="shared" si="4"/>
        <v/>
      </c>
      <c r="O10" s="21" t="str">
        <f t="shared" ca="1" si="5"/>
        <v/>
      </c>
      <c r="P10" s="10" t="str">
        <f t="shared" si="6"/>
        <v>财报</v>
      </c>
    </row>
    <row r="11" spans="1:18" x14ac:dyDescent="0.2">
      <c r="A11" s="17">
        <f t="shared" ca="1" si="1"/>
        <v>1226</v>
      </c>
      <c r="B11" s="8" t="s">
        <v>104</v>
      </c>
      <c r="C11" s="8" t="s">
        <v>105</v>
      </c>
      <c r="D11" s="13">
        <f>IFERROR([1]!EM_S_QSTM07_IS(B11,"61",$C$1,"1")/1000000,"")</f>
        <v>42.37742446</v>
      </c>
      <c r="E11" s="13" t="str">
        <f>IFERROR([1]!EM_S_PERFORMANCEEXPRESS_PERFEXNETPROFITTOSHAREHOLDER(B11,$C$1)/1000000,"")</f>
        <v/>
      </c>
      <c r="F11" s="13" t="str">
        <f>IFERROR([1]!EM_S_PROFITNOTICE_FORECASTT(B11,$C$1)/1000000,"")</f>
        <v/>
      </c>
      <c r="G11" s="13" t="str">
        <f>IFERROR([1]!EM_S_PROFITNOTICE_FORECASTL(B11,$C$1)/1000000,"")</f>
        <v/>
      </c>
      <c r="H11" s="13" t="str">
        <f t="shared" si="2"/>
        <v/>
      </c>
      <c r="I11" s="20">
        <f>IFERROR([1]!EM_S_QSTM07_IS(B11,"61",$I$1,"1")/1000000,"")</f>
        <v>30.139112690000001</v>
      </c>
      <c r="J11" s="13">
        <f t="shared" si="0"/>
        <v>12.238311769999999</v>
      </c>
      <c r="K11" s="13">
        <f>IFERROR([1]!EM_S_QSTM07_IS(B11,"61",$K$2,"1")/1000000,"")</f>
        <v>62.857447869999994</v>
      </c>
      <c r="L11" s="14">
        <f t="shared" si="3"/>
        <v>-0.80530053025202464</v>
      </c>
      <c r="M11" s="33" t="str">
        <f ca="1">[1]!EM_S_MAJASSRES_NUM(B11,$M$2,$M$1)</f>
        <v/>
      </c>
      <c r="N11" s="29" t="str">
        <f t="shared" si="4"/>
        <v/>
      </c>
      <c r="O11" s="21">
        <f t="shared" ca="1" si="5"/>
        <v>-0.80530053025202464</v>
      </c>
      <c r="P11" s="10" t="str">
        <f t="shared" si="6"/>
        <v>财报</v>
      </c>
    </row>
    <row r="12" spans="1:18" x14ac:dyDescent="0.2">
      <c r="A12" s="17" t="str">
        <f t="shared" ca="1" si="1"/>
        <v/>
      </c>
      <c r="B12" s="8" t="s">
        <v>106</v>
      </c>
      <c r="C12" s="8" t="s">
        <v>107</v>
      </c>
      <c r="D12" s="13">
        <f>IFERROR([1]!EM_S_QSTM07_IS(B12,"61",$C$1,"1")/1000000,"")</f>
        <v>59.029087920000002</v>
      </c>
      <c r="E12" s="13" t="str">
        <f>IFERROR([1]!EM_S_PERFORMANCEEXPRESS_PERFEXNETPROFITTOSHAREHOLDER(B12,$C$1)/1000000,"")</f>
        <v/>
      </c>
      <c r="F12" s="13">
        <f>IFERROR([1]!EM_S_PROFITNOTICE_FORECASTT(B12,$C$1)/1000000,"")</f>
        <v>32</v>
      </c>
      <c r="G12" s="13">
        <f>IFERROR([1]!EM_S_PROFITNOTICE_FORECASTL(B12,$C$1)/1000000,"")</f>
        <v>22</v>
      </c>
      <c r="H12" s="13">
        <f t="shared" si="2"/>
        <v>27</v>
      </c>
      <c r="I12" s="20">
        <f>IFERROR([1]!EM_S_QSTM07_IS(B12,"61",$I$1,"1")/1000000,"")</f>
        <v>-32.706655399999995</v>
      </c>
      <c r="J12" s="13">
        <f t="shared" si="0"/>
        <v>91.735743319999997</v>
      </c>
      <c r="K12" s="13">
        <f>IFERROR([1]!EM_S_QSTM07_IS(B12,"61",$K$2,"1")/1000000,"")</f>
        <v>3.79484559</v>
      </c>
      <c r="L12" s="14">
        <f t="shared" si="3"/>
        <v>23.173774965109978</v>
      </c>
      <c r="M12" s="33">
        <f ca="1">[1]!EM_S_MAJASSRES_NUM(B12,$M$2,$M$1)</f>
        <v>1</v>
      </c>
      <c r="N12" s="29">
        <f t="shared" si="4"/>
        <v>1</v>
      </c>
      <c r="O12" s="21" t="str">
        <f t="shared" ca="1" si="5"/>
        <v/>
      </c>
      <c r="P12" s="10" t="str">
        <f t="shared" si="6"/>
        <v>财报</v>
      </c>
    </row>
    <row r="13" spans="1:18" x14ac:dyDescent="0.2">
      <c r="A13" s="17">
        <f t="shared" ca="1" si="1"/>
        <v>1712</v>
      </c>
      <c r="B13" s="8" t="s">
        <v>108</v>
      </c>
      <c r="C13" s="8" t="s">
        <v>109</v>
      </c>
      <c r="D13" s="13">
        <f>IFERROR([1]!EM_S_QSTM07_IS(B13,"61",$C$1,"1")/1000000,"")</f>
        <v>-5.8257306399999997</v>
      </c>
      <c r="E13" s="13" t="str">
        <f>IFERROR([1]!EM_S_PERFORMANCEEXPRESS_PERFEXNETPROFITTOSHAREHOLDER(B13,$C$1)/1000000,"")</f>
        <v/>
      </c>
      <c r="F13" s="13">
        <f>IFERROR([1]!EM_S_PROFITNOTICE_FORECASTT(B13,$C$1)/1000000,"")</f>
        <v>-9.5</v>
      </c>
      <c r="G13" s="13">
        <f>IFERROR([1]!EM_S_PROFITNOTICE_FORECASTL(B13,$C$1)/1000000,"")</f>
        <v>-9.5</v>
      </c>
      <c r="H13" s="13">
        <f t="shared" si="2"/>
        <v>-9.5</v>
      </c>
      <c r="I13" s="20">
        <f>IFERROR([1]!EM_S_QSTM07_IS(B13,"61",$I$1,"1")/1000000,"")</f>
        <v>0.57702600999999998</v>
      </c>
      <c r="J13" s="13">
        <f t="shared" si="0"/>
        <v>-6.4027566499999997</v>
      </c>
      <c r="K13" s="13">
        <f>IFERROR([1]!EM_S_QSTM07_IS(B13,"61",$K$2,"1")/1000000,"")</f>
        <v>30.806466820000001</v>
      </c>
      <c r="L13" s="14">
        <f t="shared" si="3"/>
        <v>-1.2078380713832213</v>
      </c>
      <c r="M13" s="33" t="str">
        <f ca="1">[1]!EM_S_MAJASSRES_NUM(B13,$M$2,$M$1)</f>
        <v/>
      </c>
      <c r="N13" s="29" t="str">
        <f t="shared" si="4"/>
        <v/>
      </c>
      <c r="O13" s="21">
        <f t="shared" ca="1" si="5"/>
        <v>-1.2078380713832213</v>
      </c>
      <c r="P13" s="10" t="str">
        <f t="shared" si="6"/>
        <v>财报</v>
      </c>
    </row>
    <row r="14" spans="1:18" x14ac:dyDescent="0.2">
      <c r="A14" s="17">
        <f t="shared" ca="1" si="1"/>
        <v>856</v>
      </c>
      <c r="B14" s="8" t="s">
        <v>110</v>
      </c>
      <c r="C14" s="8" t="s">
        <v>111</v>
      </c>
      <c r="D14" s="13">
        <f>IFERROR([1]!EM_S_QSTM07_IS(B14,"61",$C$1,"1")/1000000,"")</f>
        <v>262.04778700000003</v>
      </c>
      <c r="E14" s="13" t="str">
        <f>IFERROR([1]!EM_S_PERFORMANCEEXPRESS_PERFEXNETPROFITTOSHAREHOLDER(B14,$C$1)/1000000,"")</f>
        <v/>
      </c>
      <c r="F14" s="13">
        <f>IFERROR([1]!EM_S_PROFITNOTICE_FORECASTT(B14,$C$1)/1000000,"")</f>
        <v>480</v>
      </c>
      <c r="G14" s="13">
        <f>IFERROR([1]!EM_S_PROFITNOTICE_FORECASTL(B14,$C$1)/1000000,"")</f>
        <v>450</v>
      </c>
      <c r="H14" s="13">
        <f t="shared" si="2"/>
        <v>465</v>
      </c>
      <c r="I14" s="20">
        <f>IFERROR([1]!EM_S_QSTM07_IS(B14,"61",$I$1,"1")/1000000,"")</f>
        <v>204.83546699999999</v>
      </c>
      <c r="J14" s="13">
        <f t="shared" si="0"/>
        <v>57.212320000000034</v>
      </c>
      <c r="K14" s="13">
        <f>IFERROR([1]!EM_S_QSTM07_IS(B14,"61",$K$2,"1")/1000000,"")</f>
        <v>123.566034</v>
      </c>
      <c r="L14" s="14">
        <f t="shared" si="3"/>
        <v>-0.53698991423484521</v>
      </c>
      <c r="M14" s="33" t="str">
        <f ca="1">[1]!EM_S_MAJASSRES_NUM(B14,$M$2,$M$1)</f>
        <v/>
      </c>
      <c r="N14" s="29" t="str">
        <f t="shared" si="4"/>
        <v/>
      </c>
      <c r="O14" s="21">
        <f t="shared" ca="1" si="5"/>
        <v>-0.53698991423484521</v>
      </c>
      <c r="P14" s="10" t="str">
        <f t="shared" si="6"/>
        <v>财报</v>
      </c>
    </row>
    <row r="15" spans="1:18" x14ac:dyDescent="0.2">
      <c r="A15" s="17">
        <f t="shared" ca="1" si="1"/>
        <v>1586</v>
      </c>
      <c r="B15" s="8" t="s">
        <v>112</v>
      </c>
      <c r="C15" s="8" t="s">
        <v>113</v>
      </c>
      <c r="D15" s="13">
        <f>IFERROR([1]!EM_S_QSTM07_IS(B15,"61",$C$1,"1")/1000000,"")</f>
        <v>-5.5999329099999997</v>
      </c>
      <c r="E15" s="13" t="str">
        <f>IFERROR([1]!EM_S_PERFORMANCEEXPRESS_PERFEXNETPROFITTOSHAREHOLDER(B15,$C$1)/1000000,"")</f>
        <v/>
      </c>
      <c r="F15" s="13">
        <f>IFERROR([1]!EM_S_PROFITNOTICE_FORECASTT(B15,$C$1)/1000000,"")</f>
        <v>-9</v>
      </c>
      <c r="G15" s="13">
        <f>IFERROR([1]!EM_S_PROFITNOTICE_FORECASTL(B15,$C$1)/1000000,"")</f>
        <v>-12</v>
      </c>
      <c r="H15" s="13">
        <f t="shared" si="2"/>
        <v>-10.5</v>
      </c>
      <c r="I15" s="20">
        <f>IFERROR([1]!EM_S_QSTM07_IS(B15,"61",$I$1,"1")/1000000,"")</f>
        <v>-4.8490994299999999</v>
      </c>
      <c r="J15" s="13">
        <f t="shared" si="0"/>
        <v>-0.75083347999999983</v>
      </c>
      <c r="K15" s="13">
        <f>IFERROR([1]!EM_S_QSTM07_IS(B15,"61",$K$2,"1")/1000000,"")</f>
        <v>14.25996612</v>
      </c>
      <c r="L15" s="14">
        <f t="shared" si="3"/>
        <v>-1.0526532443121961</v>
      </c>
      <c r="M15" s="33" t="str">
        <f ca="1">[1]!EM_S_MAJASSRES_NUM(B15,$M$2,$M$1)</f>
        <v/>
      </c>
      <c r="N15" s="29" t="str">
        <f t="shared" si="4"/>
        <v/>
      </c>
      <c r="O15" s="21">
        <f t="shared" ca="1" si="5"/>
        <v>-1.0526532443121961</v>
      </c>
      <c r="P15" s="10" t="str">
        <f t="shared" si="6"/>
        <v>财报</v>
      </c>
    </row>
    <row r="16" spans="1:18" x14ac:dyDescent="0.2">
      <c r="A16" s="17">
        <f t="shared" ca="1" si="1"/>
        <v>213</v>
      </c>
      <c r="B16" s="8" t="s">
        <v>114</v>
      </c>
      <c r="C16" s="8" t="s">
        <v>115</v>
      </c>
      <c r="D16" s="13">
        <f>IFERROR([1]!EM_S_QSTM07_IS(B16,"61",$C$1,"1")/1000000,"")</f>
        <v>4.4051871</v>
      </c>
      <c r="E16" s="13" t="str">
        <f>IFERROR([1]!EM_S_PERFORMANCEEXPRESS_PERFEXNETPROFITTOSHAREHOLDER(B16,$C$1)/1000000,"")</f>
        <v/>
      </c>
      <c r="F16" s="13">
        <f>IFERROR([1]!EM_S_PROFITNOTICE_FORECASTT(B16,$C$1)/1000000,"")</f>
        <v>20</v>
      </c>
      <c r="G16" s="13">
        <f>IFERROR([1]!EM_S_PROFITNOTICE_FORECASTL(B16,$C$1)/1000000,"")</f>
        <v>5</v>
      </c>
      <c r="H16" s="13">
        <f t="shared" si="2"/>
        <v>12.5</v>
      </c>
      <c r="I16" s="20">
        <f>IFERROR([1]!EM_S_QSTM07_IS(B16,"61",$I$1,"1")/1000000,"")</f>
        <v>8.4295496599999993</v>
      </c>
      <c r="J16" s="13">
        <f t="shared" si="0"/>
        <v>-4.0243625599999993</v>
      </c>
      <c r="K16" s="13">
        <f>IFERROR([1]!EM_S_QSTM07_IS(B16,"61",$K$2,"1")/1000000,"")</f>
        <v>-304.70594899999998</v>
      </c>
      <c r="L16" s="14">
        <f t="shared" si="3"/>
        <v>0.98679263541388884</v>
      </c>
      <c r="M16" s="33" t="str">
        <f ca="1">[1]!EM_S_MAJASSRES_NUM(B16,$M$2,$M$1)</f>
        <v/>
      </c>
      <c r="N16" s="29" t="str">
        <f t="shared" si="4"/>
        <v/>
      </c>
      <c r="O16" s="21">
        <f t="shared" ca="1" si="5"/>
        <v>0.98679263541388884</v>
      </c>
      <c r="P16" s="10" t="str">
        <f t="shared" si="6"/>
        <v>财报</v>
      </c>
    </row>
    <row r="17" spans="1:16" x14ac:dyDescent="0.2">
      <c r="A17" s="17" t="str">
        <f t="shared" ca="1" si="1"/>
        <v/>
      </c>
      <c r="B17" s="8" t="s">
        <v>116</v>
      </c>
      <c r="C17" s="8" t="s">
        <v>117</v>
      </c>
      <c r="D17" s="13">
        <f>IFERROR([1]!EM_S_QSTM07_IS(B17,"61",$C$1,"1")/1000000,"")</f>
        <v>0.30200065000000004</v>
      </c>
      <c r="E17" s="13" t="str">
        <f>IFERROR([1]!EM_S_PERFORMANCEEXPRESS_PERFEXNETPROFITTOSHAREHOLDER(B17,$C$1)/1000000,"")</f>
        <v/>
      </c>
      <c r="F17" s="13" t="str">
        <f>IFERROR([1]!EM_S_PROFITNOTICE_FORECASTT(B17,$C$1)/1000000,"")</f>
        <v/>
      </c>
      <c r="G17" s="13" t="str">
        <f>IFERROR([1]!EM_S_PROFITNOTICE_FORECASTL(B17,$C$1)/1000000,"")</f>
        <v/>
      </c>
      <c r="H17" s="13" t="str">
        <f t="shared" si="2"/>
        <v/>
      </c>
      <c r="I17" s="20">
        <f>IFERROR([1]!EM_S_QSTM07_IS(B17,"61",$I$1,"1")/1000000,"")</f>
        <v>0.14635564000000001</v>
      </c>
      <c r="J17" s="13">
        <f t="shared" si="0"/>
        <v>0.15564501000000003</v>
      </c>
      <c r="K17" s="13">
        <f>IFERROR([1]!EM_S_QSTM07_IS(B17,"61",$K$2,"1")/1000000,"")</f>
        <v>0.14383835</v>
      </c>
      <c r="L17" s="14">
        <f t="shared" si="3"/>
        <v>8.208283813044312E-2</v>
      </c>
      <c r="M17" s="33" t="str">
        <f ca="1">[1]!EM_S_MAJASSRES_NUM(B17,$M$2,$M$1)</f>
        <v/>
      </c>
      <c r="N17" s="29">
        <f t="shared" si="4"/>
        <v>1</v>
      </c>
      <c r="O17" s="21" t="str">
        <f t="shared" ca="1" si="5"/>
        <v/>
      </c>
      <c r="P17" s="10" t="str">
        <f t="shared" si="6"/>
        <v>财报</v>
      </c>
    </row>
    <row r="18" spans="1:16" x14ac:dyDescent="0.2">
      <c r="A18" s="17" t="str">
        <f t="shared" ca="1" si="1"/>
        <v/>
      </c>
      <c r="B18" s="8" t="s">
        <v>118</v>
      </c>
      <c r="C18" s="8" t="s">
        <v>119</v>
      </c>
      <c r="D18" s="13">
        <f>IFERROR([1]!EM_S_QSTM07_IS(B18,"61",$C$1,"1")/1000000,"")</f>
        <v>125.71213365999999</v>
      </c>
      <c r="E18" s="13" t="str">
        <f>IFERROR([1]!EM_S_PERFORMANCEEXPRESS_PERFEXNETPROFITTOSHAREHOLDER(B18,$C$1)/1000000,"")</f>
        <v/>
      </c>
      <c r="F18" s="13">
        <f>IFERROR([1]!EM_S_PROFITNOTICE_FORECASTT(B18,$C$1)/1000000,"")</f>
        <v>220</v>
      </c>
      <c r="G18" s="13">
        <f>IFERROR([1]!EM_S_PROFITNOTICE_FORECASTL(B18,$C$1)/1000000,"")</f>
        <v>190</v>
      </c>
      <c r="H18" s="13">
        <f t="shared" si="2"/>
        <v>205</v>
      </c>
      <c r="I18" s="20">
        <f>IFERROR([1]!EM_S_QSTM07_IS(B18,"61",$I$1,"1")/1000000,"")</f>
        <v>76.587282979999998</v>
      </c>
      <c r="J18" s="13">
        <f t="shared" si="0"/>
        <v>49.124850679999994</v>
      </c>
      <c r="K18" s="13">
        <f>IFERROR([1]!EM_S_QSTM07_IS(B18,"61",$K$2,"1")/1000000,"")</f>
        <v>-0.217749</v>
      </c>
      <c r="L18" s="14">
        <f t="shared" si="3"/>
        <v>226.60310577775326</v>
      </c>
      <c r="M18" s="33">
        <f ca="1">[1]!EM_S_MAJASSRES_NUM(B18,$M$2,$M$1)</f>
        <v>1</v>
      </c>
      <c r="N18" s="29">
        <f t="shared" si="4"/>
        <v>1</v>
      </c>
      <c r="O18" s="21" t="str">
        <f t="shared" ca="1" si="5"/>
        <v/>
      </c>
      <c r="P18" s="10" t="str">
        <f t="shared" si="6"/>
        <v>财报</v>
      </c>
    </row>
    <row r="19" spans="1:16" x14ac:dyDescent="0.2">
      <c r="A19" s="17">
        <f t="shared" ca="1" si="1"/>
        <v>1702</v>
      </c>
      <c r="B19" s="8" t="s">
        <v>120</v>
      </c>
      <c r="C19" s="8" t="s">
        <v>121</v>
      </c>
      <c r="D19" s="13">
        <f>IFERROR([1]!EM_S_QSTM07_IS(B19,"61",$C$1,"1")/1000000,"")</f>
        <v>-8.9161187500000008</v>
      </c>
      <c r="E19" s="13" t="str">
        <f>IFERROR([1]!EM_S_PERFORMANCEEXPRESS_PERFEXNETPROFITTOSHAREHOLDER(B19,$C$1)/1000000,"")</f>
        <v/>
      </c>
      <c r="F19" s="13">
        <f>IFERROR([1]!EM_S_PROFITNOTICE_FORECASTT(B19,$C$1)/1000000,"")</f>
        <v>-13</v>
      </c>
      <c r="G19" s="13">
        <f>IFERROR([1]!EM_S_PROFITNOTICE_FORECASTL(B19,$C$1)/1000000,"")</f>
        <v>-18</v>
      </c>
      <c r="H19" s="13">
        <f t="shared" si="2"/>
        <v>-15.5</v>
      </c>
      <c r="I19" s="20">
        <f>IFERROR([1]!EM_S_QSTM07_IS(B19,"61",$I$1,"1")/1000000,"")</f>
        <v>-6.1830618799999995</v>
      </c>
      <c r="J19" s="13">
        <f t="shared" si="0"/>
        <v>-2.7330568700000013</v>
      </c>
      <c r="K19" s="13">
        <f>IFERROR([1]!EM_S_QSTM07_IS(B19,"61",$K$2,"1")/1000000,"")</f>
        <v>14.845621210000001</v>
      </c>
      <c r="L19" s="14">
        <f t="shared" si="3"/>
        <v>-1.184098518434447</v>
      </c>
      <c r="M19" s="33" t="str">
        <f ca="1">[1]!EM_S_MAJASSRES_NUM(B19,$M$2,$M$1)</f>
        <v/>
      </c>
      <c r="N19" s="29" t="str">
        <f t="shared" si="4"/>
        <v/>
      </c>
      <c r="O19" s="21">
        <f t="shared" ca="1" si="5"/>
        <v>-1.184098518434447</v>
      </c>
      <c r="P19" s="10" t="str">
        <f t="shared" si="6"/>
        <v>财报</v>
      </c>
    </row>
    <row r="20" spans="1:16" x14ac:dyDescent="0.2">
      <c r="A20" s="17">
        <f t="shared" ca="1" si="1"/>
        <v>855</v>
      </c>
      <c r="B20" s="8" t="s">
        <v>122</v>
      </c>
      <c r="C20" s="8" t="s">
        <v>123</v>
      </c>
      <c r="D20" s="13">
        <f>IFERROR([1]!EM_S_QSTM07_IS(B20,"61",$C$1,"1")/1000000,"")</f>
        <v>6.8030205300000004</v>
      </c>
      <c r="E20" s="13" t="str">
        <f>IFERROR([1]!EM_S_PERFORMANCEEXPRESS_PERFEXNETPROFITTOSHAREHOLDER(B20,$C$1)/1000000,"")</f>
        <v/>
      </c>
      <c r="F20" s="13">
        <f>IFERROR([1]!EM_S_PROFITNOTICE_FORECASTT(B20,$C$1)/1000000,"")</f>
        <v>9</v>
      </c>
      <c r="G20" s="13">
        <f>IFERROR([1]!EM_S_PROFITNOTICE_FORECASTL(B20,$C$1)/1000000,"")</f>
        <v>6</v>
      </c>
      <c r="H20" s="13">
        <f t="shared" si="2"/>
        <v>7.5</v>
      </c>
      <c r="I20" s="20">
        <f>IFERROR([1]!EM_S_QSTM07_IS(B20,"61",$I$1,"1")/1000000,"")</f>
        <v>0.46993569000000002</v>
      </c>
      <c r="J20" s="13">
        <f t="shared" si="0"/>
        <v>6.3330848400000006</v>
      </c>
      <c r="K20" s="13">
        <f>IFERROR([1]!EM_S_QSTM07_IS(B20,"61",$K$2,"1")/1000000,"")</f>
        <v>13.665459179999999</v>
      </c>
      <c r="L20" s="14">
        <f t="shared" si="3"/>
        <v>-0.53656260235523234</v>
      </c>
      <c r="M20" s="33" t="str">
        <f ca="1">[1]!EM_S_MAJASSRES_NUM(B20,$M$2,$M$1)</f>
        <v/>
      </c>
      <c r="N20" s="29" t="str">
        <f t="shared" si="4"/>
        <v/>
      </c>
      <c r="O20" s="21">
        <f t="shared" ca="1" si="5"/>
        <v>-0.53656260235523234</v>
      </c>
      <c r="P20" s="10" t="str">
        <f t="shared" si="6"/>
        <v>财报</v>
      </c>
    </row>
    <row r="21" spans="1:16" x14ac:dyDescent="0.2">
      <c r="A21" s="17">
        <f t="shared" ca="1" si="1"/>
        <v>1935</v>
      </c>
      <c r="B21" s="8" t="s">
        <v>124</v>
      </c>
      <c r="C21" s="8" t="s">
        <v>125</v>
      </c>
      <c r="D21" s="13">
        <f>IFERROR([1]!EM_S_QSTM07_IS(B21,"61",$C$1,"1")/1000000,"")</f>
        <v>66.511715129999999</v>
      </c>
      <c r="E21" s="13" t="str">
        <f>IFERROR([1]!EM_S_PERFORMANCEEXPRESS_PERFEXNETPROFITTOSHAREHOLDER(B21,$C$1)/1000000,"")</f>
        <v/>
      </c>
      <c r="F21" s="13">
        <f>IFERROR([1]!EM_S_PROFITNOTICE_FORECASTT(B21,$C$1)/1000000,"")</f>
        <v>244.00800000000001</v>
      </c>
      <c r="G21" s="13">
        <f>IFERROR([1]!EM_S_PROFITNOTICE_FORECASTL(B21,$C$1)/1000000,"")</f>
        <v>203.34</v>
      </c>
      <c r="H21" s="13">
        <f t="shared" si="2"/>
        <v>223.67400000000001</v>
      </c>
      <c r="I21" s="20">
        <f>IFERROR([1]!EM_S_QSTM07_IS(B21,"61",$I$1,"1")/1000000,"")</f>
        <v>151.02500221</v>
      </c>
      <c r="J21" s="13">
        <f t="shared" si="0"/>
        <v>-84.513287079999998</v>
      </c>
      <c r="K21" s="13">
        <f>IFERROR([1]!EM_S_QSTM07_IS(B21,"61",$K$2,"1")/1000000,"")</f>
        <v>86.777977159999992</v>
      </c>
      <c r="L21" s="14">
        <f t="shared" si="3"/>
        <v>-1.973902479014642</v>
      </c>
      <c r="M21" s="33" t="str">
        <f ca="1">[1]!EM_S_MAJASSRES_NUM(B21,$M$2,$M$1)</f>
        <v/>
      </c>
      <c r="N21" s="29" t="str">
        <f t="shared" si="4"/>
        <v/>
      </c>
      <c r="O21" s="21">
        <f t="shared" ca="1" si="5"/>
        <v>-1.973902479014642</v>
      </c>
      <c r="P21" s="10" t="str">
        <f t="shared" si="6"/>
        <v>财报</v>
      </c>
    </row>
    <row r="22" spans="1:16" x14ac:dyDescent="0.2">
      <c r="A22" s="17">
        <f t="shared" ca="1" si="1"/>
        <v>1258</v>
      </c>
      <c r="B22" s="8" t="s">
        <v>126</v>
      </c>
      <c r="C22" s="8" t="s">
        <v>127</v>
      </c>
      <c r="D22" s="13">
        <f>IFERROR([1]!EM_S_QSTM07_IS(B22,"61",$C$1,"1")/1000000,"")</f>
        <v>145.31450242</v>
      </c>
      <c r="E22" s="13" t="str">
        <f>IFERROR([1]!EM_S_PERFORMANCEEXPRESS_PERFEXNETPROFITTOSHAREHOLDER(B22,$C$1)/1000000,"")</f>
        <v/>
      </c>
      <c r="F22" s="13" t="str">
        <f>IFERROR([1]!EM_S_PROFITNOTICE_FORECASTT(B22,$C$1)/1000000,"")</f>
        <v/>
      </c>
      <c r="G22" s="13" t="str">
        <f>IFERROR([1]!EM_S_PROFITNOTICE_FORECASTL(B22,$C$1)/1000000,"")</f>
        <v/>
      </c>
      <c r="H22" s="13" t="str">
        <f t="shared" si="2"/>
        <v/>
      </c>
      <c r="I22" s="20">
        <f>IFERROR([1]!EM_S_QSTM07_IS(B22,"61",$I$1,"1")/1000000,"")</f>
        <v>121.22100455</v>
      </c>
      <c r="J22" s="13">
        <f t="shared" si="0"/>
        <v>24.093497869999993</v>
      </c>
      <c r="K22" s="13">
        <f>IFERROR([1]!EM_S_QSTM07_IS(B22,"61",$K$2,"1")/1000000,"")</f>
        <v>139.39667675999999</v>
      </c>
      <c r="L22" s="14">
        <f t="shared" si="3"/>
        <v>-0.8271587355595148</v>
      </c>
      <c r="M22" s="33" t="str">
        <f ca="1">[1]!EM_S_MAJASSRES_NUM(B22,$M$2,$M$1)</f>
        <v/>
      </c>
      <c r="N22" s="29" t="str">
        <f t="shared" si="4"/>
        <v/>
      </c>
      <c r="O22" s="21">
        <f t="shared" ca="1" si="5"/>
        <v>-0.8271587355595148</v>
      </c>
      <c r="P22" s="10" t="str">
        <f t="shared" si="6"/>
        <v>财报</v>
      </c>
    </row>
    <row r="23" spans="1:16" x14ac:dyDescent="0.2">
      <c r="A23" s="17">
        <f t="shared" ca="1" si="1"/>
        <v>637</v>
      </c>
      <c r="B23" s="8" t="s">
        <v>128</v>
      </c>
      <c r="C23" s="8" t="s">
        <v>129</v>
      </c>
      <c r="D23" s="13">
        <f>IFERROR([1]!EM_S_QSTM07_IS(B23,"61",$C$1,"1")/1000000,"")</f>
        <v>8.1804927099999993</v>
      </c>
      <c r="E23" s="13" t="str">
        <f>IFERROR([1]!EM_S_PERFORMANCEEXPRESS_PERFEXNETPROFITTOSHAREHOLDER(B23,$C$1)/1000000,"")</f>
        <v/>
      </c>
      <c r="F23" s="13" t="str">
        <f>IFERROR([1]!EM_S_PROFITNOTICE_FORECASTT(B23,$C$1)/1000000,"")</f>
        <v/>
      </c>
      <c r="G23" s="13" t="str">
        <f>IFERROR([1]!EM_S_PROFITNOTICE_FORECASTL(B23,$C$1)/1000000,"")</f>
        <v/>
      </c>
      <c r="H23" s="13" t="str">
        <f t="shared" si="2"/>
        <v/>
      </c>
      <c r="I23" s="20">
        <f>IFERROR([1]!EM_S_QSTM07_IS(B23,"61",$I$1,"1")/1000000,"")</f>
        <v>-0.42088919000000002</v>
      </c>
      <c r="J23" s="13">
        <f t="shared" si="0"/>
        <v>8.6013818999999998</v>
      </c>
      <c r="K23" s="13">
        <f>IFERROR([1]!EM_S_QSTM07_IS(B23,"61",$K$2,"1")/1000000,"")</f>
        <v>12.600839220000001</v>
      </c>
      <c r="L23" s="14">
        <f t="shared" si="3"/>
        <v>-0.31739610752687636</v>
      </c>
      <c r="M23" s="33" t="str">
        <f ca="1">[1]!EM_S_MAJASSRES_NUM(B23,$M$2,$M$1)</f>
        <v/>
      </c>
      <c r="N23" s="29" t="str">
        <f t="shared" si="4"/>
        <v/>
      </c>
      <c r="O23" s="21">
        <f t="shared" ca="1" si="5"/>
        <v>-0.31739610752687636</v>
      </c>
      <c r="P23" s="10" t="str">
        <f t="shared" si="6"/>
        <v>财报</v>
      </c>
    </row>
    <row r="24" spans="1:16" x14ac:dyDescent="0.2">
      <c r="A24" s="17" t="str">
        <f t="shared" ca="1" si="1"/>
        <v/>
      </c>
      <c r="B24" s="8" t="s">
        <v>130</v>
      </c>
      <c r="C24" s="8" t="s">
        <v>131</v>
      </c>
      <c r="D24" s="13">
        <f>IFERROR([1]!EM_S_QSTM07_IS(B24,"61",$C$1,"1")/1000000,"")</f>
        <v>11.585795109999999</v>
      </c>
      <c r="E24" s="13" t="str">
        <f>IFERROR([1]!EM_S_PERFORMANCEEXPRESS_PERFEXNETPROFITTOSHAREHOLDER(B24,$C$1)/1000000,"")</f>
        <v/>
      </c>
      <c r="F24" s="13">
        <f>IFERROR([1]!EM_S_PROFITNOTICE_FORECASTT(B24,$C$1)/1000000,"")</f>
        <v>18</v>
      </c>
      <c r="G24" s="13">
        <f>IFERROR([1]!EM_S_PROFITNOTICE_FORECASTL(B24,$C$1)/1000000,"")</f>
        <v>16</v>
      </c>
      <c r="H24" s="13">
        <f t="shared" si="2"/>
        <v>17</v>
      </c>
      <c r="I24" s="20">
        <f>IFERROR([1]!EM_S_QSTM07_IS(B24,"61",$I$1,"1")/1000000,"")</f>
        <v>6.1621575199999992</v>
      </c>
      <c r="J24" s="13">
        <f t="shared" si="0"/>
        <v>5.4236375900000002</v>
      </c>
      <c r="K24" s="13">
        <f>IFERROR([1]!EM_S_QSTM07_IS(B24,"61",$K$2,"1")/1000000,"")</f>
        <v>6.8623378499999994</v>
      </c>
      <c r="L24" s="14">
        <f t="shared" si="3"/>
        <v>-0.20965162185945119</v>
      </c>
      <c r="M24" s="33" t="str">
        <f ca="1">[1]!EM_S_MAJASSRES_NUM(B24,$M$2,$M$1)</f>
        <v/>
      </c>
      <c r="N24" s="29">
        <f t="shared" si="4"/>
        <v>1</v>
      </c>
      <c r="O24" s="21" t="str">
        <f t="shared" ca="1" si="5"/>
        <v/>
      </c>
      <c r="P24" s="10" t="str">
        <f t="shared" si="6"/>
        <v>财报</v>
      </c>
    </row>
    <row r="25" spans="1:16" x14ac:dyDescent="0.2">
      <c r="A25" s="17">
        <f t="shared" ca="1" si="1"/>
        <v>1202</v>
      </c>
      <c r="B25" s="8" t="s">
        <v>132</v>
      </c>
      <c r="C25" s="8" t="s">
        <v>133</v>
      </c>
      <c r="D25" s="13">
        <f>IFERROR([1]!EM_S_QSTM07_IS(B25,"61",$C$1,"1")/1000000,"")</f>
        <v>33.261671749999998</v>
      </c>
      <c r="E25" s="13" t="str">
        <f>IFERROR([1]!EM_S_PERFORMANCEEXPRESS_PERFEXNETPROFITTOSHAREHOLDER(B25,$C$1)/1000000,"")</f>
        <v/>
      </c>
      <c r="F25" s="13" t="str">
        <f>IFERROR([1]!EM_S_PROFITNOTICE_FORECASTT(B25,$C$1)/1000000,"")</f>
        <v/>
      </c>
      <c r="G25" s="13" t="str">
        <f>IFERROR([1]!EM_S_PROFITNOTICE_FORECASTL(B25,$C$1)/1000000,"")</f>
        <v/>
      </c>
      <c r="H25" s="13" t="str">
        <f t="shared" si="2"/>
        <v/>
      </c>
      <c r="I25" s="20">
        <f>IFERROR([1]!EM_S_QSTM07_IS(B25,"61",$I$1,"1")/1000000,"")</f>
        <v>27.251347690000003</v>
      </c>
      <c r="J25" s="13">
        <f t="shared" si="0"/>
        <v>6.010324059999995</v>
      </c>
      <c r="K25" s="13">
        <f>IFERROR([1]!EM_S_QSTM07_IS(B25,"61",$K$2,"1")/1000000,"")</f>
        <v>28.142234379999998</v>
      </c>
      <c r="L25" s="14">
        <f t="shared" si="3"/>
        <v>-0.78643045968406167</v>
      </c>
      <c r="M25" s="33" t="str">
        <f ca="1">[1]!EM_S_MAJASSRES_NUM(B25,$M$2,$M$1)</f>
        <v/>
      </c>
      <c r="N25" s="29" t="str">
        <f t="shared" si="4"/>
        <v/>
      </c>
      <c r="O25" s="21">
        <f t="shared" ca="1" si="5"/>
        <v>-0.78643045968406167</v>
      </c>
      <c r="P25" s="10" t="str">
        <f t="shared" si="6"/>
        <v>财报</v>
      </c>
    </row>
    <row r="26" spans="1:16" x14ac:dyDescent="0.2">
      <c r="A26" s="17">
        <f t="shared" ca="1" si="1"/>
        <v>645</v>
      </c>
      <c r="B26" s="8" t="s">
        <v>134</v>
      </c>
      <c r="C26" s="8" t="s">
        <v>135</v>
      </c>
      <c r="D26" s="13">
        <f>IFERROR([1]!EM_S_QSTM07_IS(B26,"61",$C$1,"1")/1000000,"")</f>
        <v>648.05093435000003</v>
      </c>
      <c r="E26" s="13">
        <f>IFERROR([1]!EM_S_PERFORMANCEEXPRESS_PERFEXNETPROFITTOSHAREHOLDER(B26,$C$1)/1000000,"")</f>
        <v>879.89</v>
      </c>
      <c r="F26" s="13" t="str">
        <f>IFERROR([1]!EM_S_PROFITNOTICE_FORECASTT(B26,$C$1)/1000000,"")</f>
        <v/>
      </c>
      <c r="G26" s="13" t="str">
        <f>IFERROR([1]!EM_S_PROFITNOTICE_FORECASTL(B26,$C$1)/1000000,"")</f>
        <v/>
      </c>
      <c r="H26" s="13" t="str">
        <f t="shared" si="2"/>
        <v/>
      </c>
      <c r="I26" s="20">
        <f>IFERROR([1]!EM_S_QSTM07_IS(B26,"61",$I$1,"1")/1000000,"")</f>
        <v>204.11969071999999</v>
      </c>
      <c r="J26" s="13">
        <f t="shared" si="0"/>
        <v>443.93124363000004</v>
      </c>
      <c r="K26" s="13">
        <f>IFERROR([1]!EM_S_QSTM07_IS(B26,"61",$K$2,"1")/1000000,"")</f>
        <v>662.13848059000009</v>
      </c>
      <c r="L26" s="14">
        <f t="shared" si="3"/>
        <v>-0.32954924590029261</v>
      </c>
      <c r="M26" s="33" t="str">
        <f ca="1">[1]!EM_S_MAJASSRES_NUM(B26,$M$2,$M$1)</f>
        <v/>
      </c>
      <c r="N26" s="29" t="str">
        <f t="shared" si="4"/>
        <v/>
      </c>
      <c r="O26" s="21">
        <f t="shared" ca="1" si="5"/>
        <v>-0.32954924590029261</v>
      </c>
      <c r="P26" s="10" t="str">
        <f t="shared" si="6"/>
        <v>财报</v>
      </c>
    </row>
    <row r="27" spans="1:16" x14ac:dyDescent="0.2">
      <c r="A27" s="17" t="str">
        <f t="shared" ca="1" si="1"/>
        <v/>
      </c>
      <c r="B27" s="8" t="s">
        <v>136</v>
      </c>
      <c r="C27" s="8" t="s">
        <v>137</v>
      </c>
      <c r="D27" s="13">
        <f>IFERROR([1]!EM_S_QSTM07_IS(B27,"61",$C$1,"1")/1000000,"")</f>
        <v>343.09461155000002</v>
      </c>
      <c r="E27" s="13" t="str">
        <f>IFERROR([1]!EM_S_PERFORMANCEEXPRESS_PERFEXNETPROFITTOSHAREHOLDER(B27,$C$1)/1000000,"")</f>
        <v/>
      </c>
      <c r="F27" s="13" t="str">
        <f>IFERROR([1]!EM_S_PROFITNOTICE_FORECASTT(B27,$C$1)/1000000,"")</f>
        <v/>
      </c>
      <c r="G27" s="13" t="str">
        <f>IFERROR([1]!EM_S_PROFITNOTICE_FORECASTL(B27,$C$1)/1000000,"")</f>
        <v/>
      </c>
      <c r="H27" s="13" t="str">
        <f t="shared" si="2"/>
        <v/>
      </c>
      <c r="I27" s="20">
        <f>IFERROR([1]!EM_S_QSTM07_IS(B27,"61",$I$1,"1")/1000000,"")</f>
        <v>199.02747231000001</v>
      </c>
      <c r="J27" s="13">
        <f t="shared" si="0"/>
        <v>144.06713924000002</v>
      </c>
      <c r="K27" s="13">
        <f>IFERROR([1]!EM_S_QSTM07_IS(B27,"61",$K$2,"1")/1000000,"")</f>
        <v>190.29301450999998</v>
      </c>
      <c r="L27" s="14">
        <f t="shared" si="3"/>
        <v>-0.24291945444781826</v>
      </c>
      <c r="M27" s="33">
        <f ca="1">[1]!EM_S_MAJASSRES_NUM(B27,$M$2,$M$1)</f>
        <v>1</v>
      </c>
      <c r="N27" s="29" t="str">
        <f t="shared" si="4"/>
        <v/>
      </c>
      <c r="O27" s="21" t="str">
        <f t="shared" ca="1" si="5"/>
        <v/>
      </c>
      <c r="P27" s="10" t="str">
        <f t="shared" si="6"/>
        <v>财报</v>
      </c>
    </row>
    <row r="28" spans="1:16" x14ac:dyDescent="0.2">
      <c r="A28" s="17">
        <f t="shared" ca="1" si="1"/>
        <v>883</v>
      </c>
      <c r="B28" s="8" t="s">
        <v>138</v>
      </c>
      <c r="C28" s="8" t="s">
        <v>139</v>
      </c>
      <c r="D28" s="13">
        <f>IFERROR([1]!EM_S_QSTM07_IS(B28,"61",$C$1,"1")/1000000,"")</f>
        <v>103.62271251</v>
      </c>
      <c r="E28" s="13" t="str">
        <f>IFERROR([1]!EM_S_PERFORMANCEEXPRESS_PERFEXNETPROFITTOSHAREHOLDER(B28,$C$1)/1000000,"")</f>
        <v/>
      </c>
      <c r="F28" s="13">
        <f>IFERROR([1]!EM_S_PROFITNOTICE_FORECASTT(B28,$C$1)/1000000,"")</f>
        <v>135</v>
      </c>
      <c r="G28" s="13">
        <f>IFERROR([1]!EM_S_PROFITNOTICE_FORECASTL(B28,$C$1)/1000000,"")</f>
        <v>85</v>
      </c>
      <c r="H28" s="13">
        <f t="shared" si="2"/>
        <v>110</v>
      </c>
      <c r="I28" s="20">
        <f>IFERROR([1]!EM_S_QSTM07_IS(B28,"61",$I$1,"1")/1000000,"")</f>
        <v>31.138408999999999</v>
      </c>
      <c r="J28" s="13">
        <f t="shared" si="0"/>
        <v>72.484303510000004</v>
      </c>
      <c r="K28" s="13">
        <f>IFERROR([1]!EM_S_QSTM07_IS(B28,"61",$K$2,"1")/1000000,"")</f>
        <v>161.48883155000001</v>
      </c>
      <c r="L28" s="14">
        <f t="shared" si="3"/>
        <v>-0.55114974320959476</v>
      </c>
      <c r="M28" s="33" t="str">
        <f ca="1">[1]!EM_S_MAJASSRES_NUM(B28,$M$2,$M$1)</f>
        <v/>
      </c>
      <c r="N28" s="29" t="str">
        <f t="shared" si="4"/>
        <v/>
      </c>
      <c r="O28" s="21">
        <f t="shared" ca="1" si="5"/>
        <v>-0.55114974320959476</v>
      </c>
      <c r="P28" s="10" t="str">
        <f t="shared" si="6"/>
        <v>财报</v>
      </c>
    </row>
    <row r="29" spans="1:16" x14ac:dyDescent="0.2">
      <c r="A29" s="17">
        <f t="shared" ca="1" si="1"/>
        <v>895</v>
      </c>
      <c r="B29" s="8" t="s">
        <v>140</v>
      </c>
      <c r="C29" s="8" t="s">
        <v>141</v>
      </c>
      <c r="D29" s="13">
        <f>IFERROR([1]!EM_S_QSTM07_IS(B29,"61",$C$1,"1")/1000000,"")</f>
        <v>212.46458043000001</v>
      </c>
      <c r="E29" s="13" t="str">
        <f>IFERROR([1]!EM_S_PERFORMANCEEXPRESS_PERFEXNETPROFITTOSHAREHOLDER(B29,$C$1)/1000000,"")</f>
        <v/>
      </c>
      <c r="F29" s="13" t="str">
        <f>IFERROR([1]!EM_S_PROFITNOTICE_FORECASTT(B29,$C$1)/1000000,"")</f>
        <v/>
      </c>
      <c r="G29" s="13" t="str">
        <f>IFERROR([1]!EM_S_PROFITNOTICE_FORECASTL(B29,$C$1)/1000000,"")</f>
        <v/>
      </c>
      <c r="H29" s="13" t="str">
        <f t="shared" si="2"/>
        <v/>
      </c>
      <c r="I29" s="20">
        <f>IFERROR([1]!EM_S_QSTM07_IS(B29,"61",$I$1,"1")/1000000,"")</f>
        <v>156.71300012999998</v>
      </c>
      <c r="J29" s="13">
        <f t="shared" si="0"/>
        <v>55.751580300000029</v>
      </c>
      <c r="K29" s="13">
        <f>IFERROR([1]!EM_S_QSTM07_IS(B29,"61",$K$2,"1")/1000000,"")</f>
        <v>126.51045252</v>
      </c>
      <c r="L29" s="14">
        <f t="shared" si="3"/>
        <v>-0.55931245846119881</v>
      </c>
      <c r="M29" s="33" t="str">
        <f ca="1">[1]!EM_S_MAJASSRES_NUM(B29,$M$2,$M$1)</f>
        <v/>
      </c>
      <c r="N29" s="29" t="str">
        <f t="shared" si="4"/>
        <v/>
      </c>
      <c r="O29" s="21">
        <f t="shared" ca="1" si="5"/>
        <v>-0.55931245846119881</v>
      </c>
      <c r="P29" s="10" t="str">
        <f t="shared" si="6"/>
        <v>财报</v>
      </c>
    </row>
    <row r="30" spans="1:16" x14ac:dyDescent="0.2">
      <c r="A30" s="17">
        <f t="shared" ca="1" si="1"/>
        <v>1984</v>
      </c>
      <c r="B30" s="8" t="s">
        <v>142</v>
      </c>
      <c r="C30" s="8" t="s">
        <v>143</v>
      </c>
      <c r="D30" s="13">
        <f>IFERROR([1]!EM_S_QSTM07_IS(B30,"61",$C$1,"1")/1000000,"")</f>
        <v>-29.536349649999998</v>
      </c>
      <c r="E30" s="13" t="str">
        <f>IFERROR([1]!EM_S_PERFORMANCEEXPRESS_PERFEXNETPROFITTOSHAREHOLDER(B30,$C$1)/1000000,"")</f>
        <v/>
      </c>
      <c r="F30" s="13" t="str">
        <f>IFERROR([1]!EM_S_PROFITNOTICE_FORECASTT(B30,$C$1)/1000000,"")</f>
        <v/>
      </c>
      <c r="G30" s="13" t="str">
        <f>IFERROR([1]!EM_S_PROFITNOTICE_FORECASTL(B30,$C$1)/1000000,"")</f>
        <v/>
      </c>
      <c r="H30" s="13" t="str">
        <f t="shared" si="2"/>
        <v/>
      </c>
      <c r="I30" s="20">
        <f>IFERROR([1]!EM_S_QSTM07_IS(B30,"61",$I$1,"1")/1000000,"")</f>
        <v>190.47465606</v>
      </c>
      <c r="J30" s="13">
        <f t="shared" si="0"/>
        <v>-220.01100571000001</v>
      </c>
      <c r="K30" s="13">
        <f>IFERROR([1]!EM_S_QSTM07_IS(B30,"61",$K$2,"1")/1000000,"")</f>
        <v>124.58807153000001</v>
      </c>
      <c r="L30" s="14">
        <f t="shared" si="3"/>
        <v>-2.7659074661655936</v>
      </c>
      <c r="M30" s="33" t="str">
        <f ca="1">[1]!EM_S_MAJASSRES_NUM(B30,$M$2,$M$1)</f>
        <v/>
      </c>
      <c r="N30" s="29" t="str">
        <f t="shared" si="4"/>
        <v/>
      </c>
      <c r="O30" s="21">
        <f t="shared" ca="1" si="5"/>
        <v>-2.7659074661655936</v>
      </c>
      <c r="P30" s="10" t="str">
        <f t="shared" si="6"/>
        <v>财报</v>
      </c>
    </row>
    <row r="31" spans="1:16" x14ac:dyDescent="0.2">
      <c r="A31" s="17" t="str">
        <f t="shared" ca="1" si="1"/>
        <v/>
      </c>
      <c r="B31" s="8" t="s">
        <v>144</v>
      </c>
      <c r="C31" s="8" t="s">
        <v>145</v>
      </c>
      <c r="D31" s="13">
        <f>IFERROR([1]!EM_S_QSTM07_IS(B31,"61",$C$1,"1")/1000000,"")</f>
        <v>21.139486359999999</v>
      </c>
      <c r="E31" s="13" t="str">
        <f>IFERROR([1]!EM_S_PERFORMANCEEXPRESS_PERFEXNETPROFITTOSHAREHOLDER(B31,$C$1)/1000000,"")</f>
        <v/>
      </c>
      <c r="F31" s="13">
        <f>IFERROR([1]!EM_S_PROFITNOTICE_FORECASTT(B31,$C$1)/1000000,"")</f>
        <v>42</v>
      </c>
      <c r="G31" s="13">
        <f>IFERROR([1]!EM_S_PROFITNOTICE_FORECASTL(B31,$C$1)/1000000,"")</f>
        <v>38</v>
      </c>
      <c r="H31" s="13">
        <f t="shared" si="2"/>
        <v>40</v>
      </c>
      <c r="I31" s="20">
        <f>IFERROR([1]!EM_S_QSTM07_IS(B31,"61",$I$1,"1")/1000000,"")</f>
        <v>17.190253680000001</v>
      </c>
      <c r="J31" s="13">
        <f t="shared" si="0"/>
        <v>3.9492326799999979</v>
      </c>
      <c r="K31" s="13">
        <f>IFERROR([1]!EM_S_QSTM07_IS(B31,"61",$K$2,"1")/1000000,"")</f>
        <v>-4.0140809600000003</v>
      </c>
      <c r="L31" s="14">
        <f t="shared" si="3"/>
        <v>1.9838448001806117</v>
      </c>
      <c r="M31" s="33">
        <f ca="1">[1]!EM_S_MAJASSRES_NUM(B31,$M$2,$M$1)</f>
        <v>1</v>
      </c>
      <c r="N31" s="29">
        <f t="shared" si="4"/>
        <v>1</v>
      </c>
      <c r="O31" s="21" t="str">
        <f t="shared" ca="1" si="5"/>
        <v/>
      </c>
      <c r="P31" s="10" t="str">
        <f t="shared" si="6"/>
        <v>财报</v>
      </c>
    </row>
    <row r="32" spans="1:16" x14ac:dyDescent="0.2">
      <c r="A32" s="17" t="str">
        <f t="shared" ca="1" si="1"/>
        <v/>
      </c>
      <c r="B32" s="8" t="s">
        <v>146</v>
      </c>
      <c r="C32" s="8" t="s">
        <v>147</v>
      </c>
      <c r="D32" s="13">
        <f>IFERROR([1]!EM_S_QSTM07_IS(B32,"61",$C$1,"1")/1000000,"")</f>
        <v>0.31298874999999998</v>
      </c>
      <c r="E32" s="13" t="str">
        <f>IFERROR([1]!EM_S_PERFORMANCEEXPRESS_PERFEXNETPROFITTOSHAREHOLDER(B32,$C$1)/1000000,"")</f>
        <v/>
      </c>
      <c r="F32" s="13">
        <f>IFERROR([1]!EM_S_PROFITNOTICE_FORECASTT(B32,$C$1)/1000000,"")</f>
        <v>3</v>
      </c>
      <c r="G32" s="13">
        <f>IFERROR([1]!EM_S_PROFITNOTICE_FORECASTL(B32,$C$1)/1000000,"")</f>
        <v>2</v>
      </c>
      <c r="H32" s="13">
        <f t="shared" si="2"/>
        <v>2.5</v>
      </c>
      <c r="I32" s="20">
        <f>IFERROR([1]!EM_S_QSTM07_IS(B32,"61",$I$1,"1")/1000000,"")</f>
        <v>1.7011879699999999</v>
      </c>
      <c r="J32" s="13">
        <f t="shared" si="0"/>
        <v>-1.38819922</v>
      </c>
      <c r="K32" s="13">
        <f>IFERROR([1]!EM_S_QSTM07_IS(B32,"61",$K$2,"1")/1000000,"")</f>
        <v>-4.7048715699999999</v>
      </c>
      <c r="L32" s="14">
        <f t="shared" si="3"/>
        <v>0.7049442903284181</v>
      </c>
      <c r="M32" s="33" t="str">
        <f ca="1">[1]!EM_S_MAJASSRES_NUM(B32,$M$2,$M$1)</f>
        <v/>
      </c>
      <c r="N32" s="29">
        <f t="shared" si="4"/>
        <v>1</v>
      </c>
      <c r="O32" s="21" t="str">
        <f t="shared" ca="1" si="5"/>
        <v/>
      </c>
      <c r="P32" s="10" t="str">
        <f t="shared" si="6"/>
        <v>财报</v>
      </c>
    </row>
    <row r="33" spans="1:16" x14ac:dyDescent="0.2">
      <c r="A33" s="17" t="str">
        <f t="shared" ca="1" si="1"/>
        <v/>
      </c>
      <c r="B33" s="8" t="s">
        <v>148</v>
      </c>
      <c r="C33" s="8" t="s">
        <v>149</v>
      </c>
      <c r="D33" s="13">
        <f>IFERROR([1]!EM_S_QSTM07_IS(B33,"61",$C$1,"1")/1000000,"")</f>
        <v>257.75568668</v>
      </c>
      <c r="E33" s="13" t="str">
        <f>IFERROR([1]!EM_S_PERFORMANCEEXPRESS_PERFEXNETPROFITTOSHAREHOLDER(B33,$C$1)/1000000,"")</f>
        <v/>
      </c>
      <c r="F33" s="13">
        <f>IFERROR([1]!EM_S_PROFITNOTICE_FORECASTT(B33,$C$1)/1000000,"")</f>
        <v>255</v>
      </c>
      <c r="G33" s="13">
        <f>IFERROR([1]!EM_S_PROFITNOTICE_FORECASTL(B33,$C$1)/1000000,"")</f>
        <v>245</v>
      </c>
      <c r="H33" s="13">
        <f t="shared" si="2"/>
        <v>250</v>
      </c>
      <c r="I33" s="20">
        <f>IFERROR([1]!EM_S_QSTM07_IS(B33,"61",$I$1,"1")/1000000,"")</f>
        <v>-5.9190199299999993</v>
      </c>
      <c r="J33" s="13">
        <f t="shared" si="0"/>
        <v>263.67470660999999</v>
      </c>
      <c r="K33" s="13">
        <f>IFERROR([1]!EM_S_QSTM07_IS(B33,"61",$K$2,"1")/1000000,"")</f>
        <v>-0.21543208999999999</v>
      </c>
      <c r="L33" s="14">
        <f t="shared" si="3"/>
        <v>1224.9342180173808</v>
      </c>
      <c r="M33" s="33">
        <f ca="1">[1]!EM_S_MAJASSRES_NUM(B33,$M$2,$M$1)</f>
        <v>1</v>
      </c>
      <c r="N33" s="29">
        <f t="shared" si="4"/>
        <v>1</v>
      </c>
      <c r="O33" s="21" t="str">
        <f t="shared" ca="1" si="5"/>
        <v/>
      </c>
      <c r="P33" s="10" t="str">
        <f t="shared" si="6"/>
        <v>财报</v>
      </c>
    </row>
    <row r="34" spans="1:16" x14ac:dyDescent="0.2">
      <c r="A34" s="17">
        <f t="shared" ca="1" si="1"/>
        <v>1544</v>
      </c>
      <c r="B34" s="8" t="s">
        <v>150</v>
      </c>
      <c r="C34" s="8" t="s">
        <v>151</v>
      </c>
      <c r="D34" s="13">
        <f>IFERROR([1]!EM_S_QSTM07_IS(B34,"61",$C$1,"1")/1000000,"")</f>
        <v>35.82186797</v>
      </c>
      <c r="E34" s="13" t="str">
        <f>IFERROR([1]!EM_S_PERFORMANCEEXPRESS_PERFEXNETPROFITTOSHAREHOLDER(B34,$C$1)/1000000,"")</f>
        <v/>
      </c>
      <c r="F34" s="13" t="str">
        <f>IFERROR([1]!EM_S_PROFITNOTICE_FORECASTT(B34,$C$1)/1000000,"")</f>
        <v/>
      </c>
      <c r="G34" s="13" t="str">
        <f>IFERROR([1]!EM_S_PROFITNOTICE_FORECASTL(B34,$C$1)/1000000,"")</f>
        <v/>
      </c>
      <c r="H34" s="13" t="str">
        <f t="shared" si="2"/>
        <v/>
      </c>
      <c r="I34" s="20">
        <f>IFERROR([1]!EM_S_QSTM07_IS(B34,"61",$I$1,"1")/1000000,"")</f>
        <v>36.153664749999997</v>
      </c>
      <c r="J34" s="13">
        <f t="shared" si="0"/>
        <v>-0.33179677999999768</v>
      </c>
      <c r="K34" s="13">
        <f>IFERROR([1]!EM_S_QSTM07_IS(B34,"61",$K$2,"1")/1000000,"")</f>
        <v>31.02237092</v>
      </c>
      <c r="L34" s="14">
        <f t="shared" si="3"/>
        <v>-1.0106954036767735</v>
      </c>
      <c r="M34" s="33" t="str">
        <f ca="1">[1]!EM_S_MAJASSRES_NUM(B34,$M$2,$M$1)</f>
        <v/>
      </c>
      <c r="N34" s="29" t="str">
        <f t="shared" si="4"/>
        <v/>
      </c>
      <c r="O34" s="21">
        <f t="shared" ca="1" si="5"/>
        <v>-1.0106954036767735</v>
      </c>
      <c r="P34" s="10" t="str">
        <f t="shared" si="6"/>
        <v>财报</v>
      </c>
    </row>
    <row r="35" spans="1:16" x14ac:dyDescent="0.2">
      <c r="A35" s="17" t="str">
        <f t="shared" ca="1" si="1"/>
        <v/>
      </c>
      <c r="B35" s="8" t="s">
        <v>152</v>
      </c>
      <c r="C35" s="8" t="s">
        <v>153</v>
      </c>
      <c r="D35" s="13">
        <f>IFERROR([1]!EM_S_QSTM07_IS(B35,"61",$C$1,"1")/1000000,"")</f>
        <v>339.07205836999998</v>
      </c>
      <c r="E35" s="13" t="str">
        <f>IFERROR([1]!EM_S_PERFORMANCEEXPRESS_PERFEXNETPROFITTOSHAREHOLDER(B35,$C$1)/1000000,"")</f>
        <v/>
      </c>
      <c r="F35" s="13">
        <f>IFERROR([1]!EM_S_PROFITNOTICE_FORECASTT(B35,$C$1)/1000000,"")</f>
        <v>440</v>
      </c>
      <c r="G35" s="13">
        <f>IFERROR([1]!EM_S_PROFITNOTICE_FORECASTL(B35,$C$1)/1000000,"")</f>
        <v>390</v>
      </c>
      <c r="H35" s="13">
        <f t="shared" si="2"/>
        <v>415</v>
      </c>
      <c r="I35" s="20">
        <f>IFERROR([1]!EM_S_QSTM07_IS(B35,"61",$I$1,"1")/1000000,"")</f>
        <v>93.047735639999999</v>
      </c>
      <c r="J35" s="13">
        <f t="shared" si="0"/>
        <v>246.02432272999999</v>
      </c>
      <c r="K35" s="13">
        <f>IFERROR([1]!EM_S_QSTM07_IS(B35,"61",$K$2,"1")/1000000,"")</f>
        <v>-6.9525404900000005</v>
      </c>
      <c r="L35" s="14">
        <f t="shared" si="3"/>
        <v>36.386248103676984</v>
      </c>
      <c r="M35" s="33" t="str">
        <f ca="1">[1]!EM_S_MAJASSRES_NUM(B35,$M$2,$M$1)</f>
        <v/>
      </c>
      <c r="N35" s="29">
        <f t="shared" si="4"/>
        <v>1</v>
      </c>
      <c r="O35" s="21" t="str">
        <f t="shared" ca="1" si="5"/>
        <v/>
      </c>
      <c r="P35" s="10" t="str">
        <f t="shared" si="6"/>
        <v>财报</v>
      </c>
    </row>
    <row r="36" spans="1:16" x14ac:dyDescent="0.2">
      <c r="A36" s="17">
        <f t="shared" ca="1" si="1"/>
        <v>35</v>
      </c>
      <c r="B36" s="8" t="s">
        <v>154</v>
      </c>
      <c r="C36" s="8" t="s">
        <v>155</v>
      </c>
      <c r="D36" s="13">
        <f>IFERROR([1]!EM_S_QSTM07_IS(B36,"61",$C$1,"1")/1000000,"")</f>
        <v>-10.171237769999999</v>
      </c>
      <c r="E36" s="13" t="str">
        <f>IFERROR([1]!EM_S_PERFORMANCEEXPRESS_PERFEXNETPROFITTOSHAREHOLDER(B36,$C$1)/1000000,"")</f>
        <v/>
      </c>
      <c r="F36" s="13">
        <f>IFERROR([1]!EM_S_PROFITNOTICE_FORECASTT(B36,$C$1)/1000000,"")</f>
        <v>-56</v>
      </c>
      <c r="G36" s="13">
        <f>IFERROR([1]!EM_S_PROFITNOTICE_FORECASTL(B36,$C$1)/1000000,"")</f>
        <v>-56</v>
      </c>
      <c r="H36" s="13">
        <f t="shared" si="2"/>
        <v>-56</v>
      </c>
      <c r="I36" s="20">
        <f>IFERROR([1]!EM_S_QSTM07_IS(B36,"61",$I$1,"1")/1000000,"")</f>
        <v>-46.283508470000001</v>
      </c>
      <c r="J36" s="13">
        <f t="shared" si="0"/>
        <v>36.112270700000003</v>
      </c>
      <c r="K36" s="13">
        <f>IFERROR([1]!EM_S_QSTM07_IS(B36,"61",$K$2,"1")/1000000,"")</f>
        <v>-14.097302000000001</v>
      </c>
      <c r="L36" s="14">
        <f t="shared" si="3"/>
        <v>3.5616441145972471</v>
      </c>
      <c r="M36" s="33" t="str">
        <f ca="1">[1]!EM_S_MAJASSRES_NUM(B36,$M$2,$M$1)</f>
        <v/>
      </c>
      <c r="N36" s="29" t="str">
        <f t="shared" si="4"/>
        <v/>
      </c>
      <c r="O36" s="21">
        <f t="shared" ca="1" si="5"/>
        <v>3.5616441145972471</v>
      </c>
      <c r="P36" s="10" t="str">
        <f t="shared" si="6"/>
        <v>财报</v>
      </c>
    </row>
    <row r="37" spans="1:16" x14ac:dyDescent="0.2">
      <c r="A37" s="17" t="str">
        <f t="shared" ca="1" si="1"/>
        <v/>
      </c>
      <c r="B37" s="8" t="s">
        <v>156</v>
      </c>
      <c r="C37" s="8" t="s">
        <v>157</v>
      </c>
      <c r="D37" s="13">
        <f>IFERROR([1]!EM_S_QSTM07_IS(B37,"61",$C$1,"1")/1000000,"")</f>
        <v>52.582912299999997</v>
      </c>
      <c r="E37" s="13" t="str">
        <f>IFERROR([1]!EM_S_PERFORMANCEEXPRESS_PERFEXNETPROFITTOSHAREHOLDER(B37,$C$1)/1000000,"")</f>
        <v/>
      </c>
      <c r="F37" s="13">
        <f>IFERROR([1]!EM_S_PROFITNOTICE_FORECASTT(B37,$C$1)/1000000,"")</f>
        <v>88</v>
      </c>
      <c r="G37" s="13">
        <f>IFERROR([1]!EM_S_PROFITNOTICE_FORECASTL(B37,$C$1)/1000000,"")</f>
        <v>80</v>
      </c>
      <c r="H37" s="13">
        <f t="shared" si="2"/>
        <v>84</v>
      </c>
      <c r="I37" s="20">
        <f>IFERROR([1]!EM_S_QSTM07_IS(B37,"61",$I$1,"1")/1000000,"")</f>
        <v>35.568447979999995</v>
      </c>
      <c r="J37" s="13">
        <f t="shared" si="0"/>
        <v>17.014464320000002</v>
      </c>
      <c r="K37" s="13">
        <f>IFERROR([1]!EM_S_QSTM07_IS(B37,"61",$K$2,"1")/1000000,"")</f>
        <v>-0.34530626000000003</v>
      </c>
      <c r="L37" s="14">
        <f t="shared" si="3"/>
        <v>50.273547256282008</v>
      </c>
      <c r="M37" s="33">
        <f ca="1">[1]!EM_S_MAJASSRES_NUM(B37,$M$2,$M$1)</f>
        <v>1</v>
      </c>
      <c r="N37" s="29">
        <f t="shared" si="4"/>
        <v>1</v>
      </c>
      <c r="O37" s="21" t="str">
        <f t="shared" ca="1" si="5"/>
        <v/>
      </c>
      <c r="P37" s="10" t="str">
        <f t="shared" si="6"/>
        <v>财报</v>
      </c>
    </row>
    <row r="38" spans="1:16" x14ac:dyDescent="0.2">
      <c r="A38" s="17">
        <f t="shared" ca="1" si="1"/>
        <v>1951</v>
      </c>
      <c r="B38" s="8" t="s">
        <v>158</v>
      </c>
      <c r="C38" s="8" t="s">
        <v>159</v>
      </c>
      <c r="D38" s="13">
        <f>IFERROR([1]!EM_S_QSTM07_IS(B38,"61",$C$1,"1")/1000000,"")</f>
        <v>-788.47799999999995</v>
      </c>
      <c r="E38" s="13" t="str">
        <f>IFERROR([1]!EM_S_PERFORMANCEEXPRESS_PERFEXNETPROFITTOSHAREHOLDER(B38,$C$1)/1000000,"")</f>
        <v/>
      </c>
      <c r="F38" s="13" t="str">
        <f>IFERROR([1]!EM_S_PROFITNOTICE_FORECASTT(B38,$C$1)/1000000,"")</f>
        <v/>
      </c>
      <c r="G38" s="13">
        <f>IFERROR([1]!EM_S_PROFITNOTICE_FORECASTL(B38,$C$1)/1000000,"")</f>
        <v>-450</v>
      </c>
      <c r="H38" s="13">
        <f t="shared" si="2"/>
        <v>-450</v>
      </c>
      <c r="I38" s="20">
        <f>IFERROR([1]!EM_S_QSTM07_IS(B38,"61",$I$1,"1")/1000000,"")</f>
        <v>410.44400000000002</v>
      </c>
      <c r="J38" s="13">
        <f t="shared" si="0"/>
        <v>-1198.922</v>
      </c>
      <c r="K38" s="13">
        <f>IFERROR([1]!EM_S_QSTM07_IS(B38,"61",$K$2,"1")/1000000,"")</f>
        <v>1020.768</v>
      </c>
      <c r="L38" s="14">
        <f t="shared" si="3"/>
        <v>-2.1745293739615663</v>
      </c>
      <c r="M38" s="33" t="str">
        <f ca="1">[1]!EM_S_MAJASSRES_NUM(B38,$M$2,$M$1)</f>
        <v/>
      </c>
      <c r="N38" s="29" t="str">
        <f t="shared" si="4"/>
        <v/>
      </c>
      <c r="O38" s="21">
        <f t="shared" ca="1" si="5"/>
        <v>-2.1745293739615663</v>
      </c>
      <c r="P38" s="10" t="str">
        <f t="shared" si="6"/>
        <v>财报</v>
      </c>
    </row>
    <row r="39" spans="1:16" x14ac:dyDescent="0.2">
      <c r="A39" s="17">
        <f t="shared" ca="1" si="1"/>
        <v>319</v>
      </c>
      <c r="B39" s="8" t="s">
        <v>160</v>
      </c>
      <c r="C39" s="8" t="s">
        <v>161</v>
      </c>
      <c r="D39" s="13">
        <f>IFERROR([1]!EM_S_QSTM07_IS(B39,"61",$C$1,"1")/1000000,"")</f>
        <v>50.616758049999994</v>
      </c>
      <c r="E39" s="13" t="str">
        <f>IFERROR([1]!EM_S_PERFORMANCEEXPRESS_PERFEXNETPROFITTOSHAREHOLDER(B39,$C$1)/1000000,"")</f>
        <v/>
      </c>
      <c r="F39" s="13">
        <f>IFERROR([1]!EM_S_PROFITNOTICE_FORECASTT(B39,$C$1)/1000000,"")</f>
        <v>88.6</v>
      </c>
      <c r="G39" s="13">
        <f>IFERROR([1]!EM_S_PROFITNOTICE_FORECASTL(B39,$C$1)/1000000,"")</f>
        <v>78.3</v>
      </c>
      <c r="H39" s="13">
        <f t="shared" si="2"/>
        <v>83.449999999999989</v>
      </c>
      <c r="I39" s="20">
        <f>IFERROR([1]!EM_S_QSTM07_IS(B39,"61",$I$1,"1")/1000000,"")</f>
        <v>29.873136170000002</v>
      </c>
      <c r="J39" s="13">
        <f t="shared" si="0"/>
        <v>20.743621879999992</v>
      </c>
      <c r="K39" s="13">
        <f>IFERROR([1]!EM_S_QSTM07_IS(B39,"61",$K$2,"1")/1000000,"")</f>
        <v>14.115331579999999</v>
      </c>
      <c r="L39" s="14">
        <f t="shared" si="3"/>
        <v>0.46958091366352395</v>
      </c>
      <c r="M39" s="33" t="str">
        <f ca="1">[1]!EM_S_MAJASSRES_NUM(B39,$M$2,$M$1)</f>
        <v/>
      </c>
      <c r="N39" s="29" t="str">
        <f t="shared" si="4"/>
        <v/>
      </c>
      <c r="O39" s="21">
        <f t="shared" ca="1" si="5"/>
        <v>0.46958091366352395</v>
      </c>
      <c r="P39" s="10" t="str">
        <f t="shared" si="6"/>
        <v>财报</v>
      </c>
    </row>
    <row r="40" spans="1:16" x14ac:dyDescent="0.2">
      <c r="A40" s="17">
        <f t="shared" ca="1" si="1"/>
        <v>784</v>
      </c>
      <c r="B40" s="8" t="s">
        <v>162</v>
      </c>
      <c r="C40" s="8" t="s">
        <v>163</v>
      </c>
      <c r="D40" s="13">
        <f>IFERROR([1]!EM_S_QSTM07_IS(B40,"61",$C$1,"1")/1000000,"")</f>
        <v>-18.315921079999999</v>
      </c>
      <c r="E40" s="13">
        <f>IFERROR([1]!EM_S_PERFORMANCEEXPRESS_PERFEXNETPROFITTOSHAREHOLDER(B40,$C$1)/1000000,"")</f>
        <v>30.644300000000001</v>
      </c>
      <c r="F40" s="13">
        <f>IFERROR([1]!EM_S_PROFITNOTICE_FORECASTT(B40,$C$1)/1000000,"")</f>
        <v>209.0523</v>
      </c>
      <c r="G40" s="13">
        <f>IFERROR([1]!EM_S_PROFITNOTICE_FORECASTL(B40,$C$1)/1000000,"")</f>
        <v>0</v>
      </c>
      <c r="H40" s="13">
        <f t="shared" si="2"/>
        <v>104.52615</v>
      </c>
      <c r="I40" s="20">
        <f>IFERROR([1]!EM_S_QSTM07_IS(B40,"61",$I$1,"1")/1000000,"")</f>
        <v>44.774632279999999</v>
      </c>
      <c r="J40" s="13">
        <f t="shared" si="0"/>
        <v>-63.090553360000001</v>
      </c>
      <c r="K40" s="13">
        <f>IFERROR([1]!EM_S_QSTM07_IS(B40,"61",$K$2,"1")/1000000,"")</f>
        <v>-42.61748979</v>
      </c>
      <c r="L40" s="14">
        <f t="shared" si="3"/>
        <v>-0.48039111808044388</v>
      </c>
      <c r="M40" s="33" t="str">
        <f ca="1">[1]!EM_S_MAJASSRES_NUM(B40,$M$2,$M$1)</f>
        <v/>
      </c>
      <c r="N40" s="29" t="str">
        <f t="shared" si="4"/>
        <v/>
      </c>
      <c r="O40" s="21">
        <f t="shared" ca="1" si="5"/>
        <v>-0.48039111808044388</v>
      </c>
      <c r="P40" s="10" t="str">
        <f t="shared" si="6"/>
        <v>财报</v>
      </c>
    </row>
    <row r="41" spans="1:16" x14ac:dyDescent="0.2">
      <c r="A41" s="17">
        <f t="shared" ca="1" si="1"/>
        <v>11</v>
      </c>
      <c r="B41" s="8" t="s">
        <v>164</v>
      </c>
      <c r="C41" s="8" t="s">
        <v>165</v>
      </c>
      <c r="D41" s="13">
        <f>IFERROR([1]!EM_S_QSTM07_IS(B41,"61",$C$1,"1")/1000000,"")</f>
        <v>160.04223555000002</v>
      </c>
      <c r="E41" s="13" t="str">
        <f>IFERROR([1]!EM_S_PERFORMANCEEXPRESS_PERFEXNETPROFITTOSHAREHOLDER(B41,$C$1)/1000000,"")</f>
        <v/>
      </c>
      <c r="F41" s="13">
        <f>IFERROR([1]!EM_S_PROFITNOTICE_FORECASTT(B41,$C$1)/1000000,"")</f>
        <v>10</v>
      </c>
      <c r="G41" s="13">
        <f>IFERROR([1]!EM_S_PROFITNOTICE_FORECASTL(B41,$C$1)/1000000,"")</f>
        <v>0</v>
      </c>
      <c r="H41" s="13">
        <f t="shared" si="2"/>
        <v>5</v>
      </c>
      <c r="I41" s="20">
        <f>IFERROR([1]!EM_S_QSTM07_IS(B41,"61",$I$1,"1")/1000000,"")</f>
        <v>-156.67998618999999</v>
      </c>
      <c r="J41" s="13">
        <f t="shared" si="0"/>
        <v>316.72222174000001</v>
      </c>
      <c r="K41" s="13">
        <f>IFERROR([1]!EM_S_QSTM07_IS(B41,"61",$K$2,"1")/1000000,"")</f>
        <v>-43.224395799999996</v>
      </c>
      <c r="L41" s="14">
        <f t="shared" si="3"/>
        <v>8.3273950017827687</v>
      </c>
      <c r="M41" s="33" t="str">
        <f ca="1">[1]!EM_S_MAJASSRES_NUM(B41,$M$2,$M$1)</f>
        <v/>
      </c>
      <c r="N41" s="29" t="str">
        <f t="shared" si="4"/>
        <v/>
      </c>
      <c r="O41" s="21">
        <f t="shared" ca="1" si="5"/>
        <v>8.3273950017827687</v>
      </c>
      <c r="P41" s="10" t="str">
        <f t="shared" si="6"/>
        <v>财报</v>
      </c>
    </row>
    <row r="42" spans="1:16" x14ac:dyDescent="0.2">
      <c r="A42" s="17" t="str">
        <f t="shared" ca="1" si="1"/>
        <v/>
      </c>
      <c r="B42" s="8" t="s">
        <v>166</v>
      </c>
      <c r="C42" s="8" t="s">
        <v>167</v>
      </c>
      <c r="D42" s="13">
        <f>IFERROR([1]!EM_S_QSTM07_IS(B42,"61",$C$1,"1")/1000000,"")</f>
        <v>-19.8513898</v>
      </c>
      <c r="E42" s="13" t="str">
        <f>IFERROR([1]!EM_S_PERFORMANCEEXPRESS_PERFEXNETPROFITTOSHAREHOLDER(B42,$C$1)/1000000,"")</f>
        <v/>
      </c>
      <c r="F42" s="13">
        <f>IFERROR([1]!EM_S_PROFITNOTICE_FORECASTT(B42,$C$1)/1000000,"")</f>
        <v>-28</v>
      </c>
      <c r="G42" s="13">
        <f>IFERROR([1]!EM_S_PROFITNOTICE_FORECASTL(B42,$C$1)/1000000,"")</f>
        <v>-32</v>
      </c>
      <c r="H42" s="13">
        <f t="shared" si="2"/>
        <v>-30</v>
      </c>
      <c r="I42" s="20">
        <f>IFERROR([1]!EM_S_QSTM07_IS(B42,"61",$I$1,"1")/1000000,"")</f>
        <v>-10.2464616</v>
      </c>
      <c r="J42" s="13">
        <f t="shared" si="0"/>
        <v>-9.6049281999999998</v>
      </c>
      <c r="K42" s="13">
        <f>IFERROR([1]!EM_S_QSTM07_IS(B42,"61",$K$2,"1")/1000000,"")</f>
        <v>3.3283163199999999</v>
      </c>
      <c r="L42" s="14">
        <f t="shared" si="3"/>
        <v>-3.8858219221182675</v>
      </c>
      <c r="M42" s="33" t="str">
        <f ca="1">[1]!EM_S_MAJASSRES_NUM(B42,$M$2,$M$1)</f>
        <v/>
      </c>
      <c r="N42" s="29">
        <f t="shared" si="4"/>
        <v>1</v>
      </c>
      <c r="O42" s="21" t="str">
        <f t="shared" ca="1" si="5"/>
        <v/>
      </c>
      <c r="P42" s="10" t="str">
        <f t="shared" si="6"/>
        <v>财报</v>
      </c>
    </row>
    <row r="43" spans="1:16" x14ac:dyDescent="0.2">
      <c r="A43" s="17">
        <f t="shared" ca="1" si="1"/>
        <v>355</v>
      </c>
      <c r="B43" s="8" t="s">
        <v>168</v>
      </c>
      <c r="C43" s="8" t="s">
        <v>169</v>
      </c>
      <c r="D43" s="13">
        <f>IFERROR([1]!EM_S_QSTM07_IS(B43,"61",$C$1,"1")/1000000,"")</f>
        <v>727.16192208000007</v>
      </c>
      <c r="E43" s="13" t="str">
        <f>IFERROR([1]!EM_S_PERFORMANCEEXPRESS_PERFEXNETPROFITTOSHAREHOLDER(B43,$C$1)/1000000,"")</f>
        <v/>
      </c>
      <c r="F43" s="13" t="str">
        <f>IFERROR([1]!EM_S_PROFITNOTICE_FORECASTT(B43,$C$1)/1000000,"")</f>
        <v/>
      </c>
      <c r="G43" s="13" t="str">
        <f>IFERROR([1]!EM_S_PROFITNOTICE_FORECASTL(B43,$C$1)/1000000,"")</f>
        <v/>
      </c>
      <c r="H43" s="13" t="str">
        <f t="shared" si="2"/>
        <v/>
      </c>
      <c r="I43" s="20">
        <f>IFERROR([1]!EM_S_QSTM07_IS(B43,"61",$I$1,"1")/1000000,"")</f>
        <v>183.37060618999999</v>
      </c>
      <c r="J43" s="13">
        <f t="shared" si="0"/>
        <v>543.79131589000008</v>
      </c>
      <c r="K43" s="13">
        <f>IFERROR([1]!EM_S_QSTM07_IS(B43,"61",$K$2,"1")/1000000,"")</f>
        <v>403.01598111000004</v>
      </c>
      <c r="L43" s="14">
        <f t="shared" si="3"/>
        <v>0.34930459678614212</v>
      </c>
      <c r="M43" s="33" t="str">
        <f ca="1">[1]!EM_S_MAJASSRES_NUM(B43,$M$2,$M$1)</f>
        <v/>
      </c>
      <c r="N43" s="29" t="str">
        <f t="shared" si="4"/>
        <v/>
      </c>
      <c r="O43" s="21">
        <f t="shared" ca="1" si="5"/>
        <v>0.34930459678614212</v>
      </c>
      <c r="P43" s="10" t="str">
        <f t="shared" si="6"/>
        <v>财报</v>
      </c>
    </row>
    <row r="44" spans="1:16" x14ac:dyDescent="0.2">
      <c r="A44" s="17">
        <f t="shared" ca="1" si="1"/>
        <v>1531</v>
      </c>
      <c r="B44" s="8" t="s">
        <v>170</v>
      </c>
      <c r="C44" s="8" t="s">
        <v>171</v>
      </c>
      <c r="D44" s="13">
        <f>IFERROR([1]!EM_S_QSTM07_IS(B44,"61",$C$1,"1")/1000000,"")</f>
        <v>7.1502306900000008</v>
      </c>
      <c r="E44" s="13" t="str">
        <f>IFERROR([1]!EM_S_PERFORMANCEEXPRESS_PERFEXNETPROFITTOSHAREHOLDER(B44,$C$1)/1000000,"")</f>
        <v/>
      </c>
      <c r="F44" s="13">
        <f>IFERROR([1]!EM_S_PROFITNOTICE_FORECASTT(B44,$C$1)/1000000,"")</f>
        <v>47</v>
      </c>
      <c r="G44" s="13">
        <f>IFERROR([1]!EM_S_PROFITNOTICE_FORECASTL(B44,$C$1)/1000000,"")</f>
        <v>15</v>
      </c>
      <c r="H44" s="13">
        <f t="shared" si="2"/>
        <v>31</v>
      </c>
      <c r="I44" s="20">
        <f>IFERROR([1]!EM_S_QSTM07_IS(B44,"61",$I$1,"1")/1000000,"")</f>
        <v>7.4963773099999997</v>
      </c>
      <c r="J44" s="13">
        <f t="shared" si="0"/>
        <v>-0.34614661999999896</v>
      </c>
      <c r="K44" s="13">
        <f>IFERROR([1]!EM_S_QSTM07_IS(B44,"61",$K$2,"1")/1000000,"")</f>
        <v>138.25749333000002</v>
      </c>
      <c r="L44" s="14">
        <f t="shared" si="3"/>
        <v>-1.0025036373194889</v>
      </c>
      <c r="M44" s="33" t="str">
        <f ca="1">[1]!EM_S_MAJASSRES_NUM(B44,$M$2,$M$1)</f>
        <v/>
      </c>
      <c r="N44" s="29" t="str">
        <f t="shared" si="4"/>
        <v/>
      </c>
      <c r="O44" s="21">
        <f t="shared" ca="1" si="5"/>
        <v>-1.0025036373194889</v>
      </c>
      <c r="P44" s="10" t="str">
        <f t="shared" si="6"/>
        <v>财报</v>
      </c>
    </row>
    <row r="45" spans="1:16" x14ac:dyDescent="0.2">
      <c r="A45" s="17">
        <f t="shared" ca="1" si="1"/>
        <v>1613</v>
      </c>
      <c r="B45" s="8" t="s">
        <v>172</v>
      </c>
      <c r="C45" s="8" t="s">
        <v>173</v>
      </c>
      <c r="D45" s="13">
        <f>IFERROR([1]!EM_S_QSTM07_IS(B45,"61",$C$1,"1")/1000000,"")</f>
        <v>33.707665219999996</v>
      </c>
      <c r="E45" s="13" t="str">
        <f>IFERROR([1]!EM_S_PERFORMANCEEXPRESS_PERFEXNETPROFITTOSHAREHOLDER(B45,$C$1)/1000000,"")</f>
        <v/>
      </c>
      <c r="F45" s="13">
        <f>IFERROR([1]!EM_S_PROFITNOTICE_FORECASTT(B45,$C$1)/1000000,"")</f>
        <v>74.739999999999995</v>
      </c>
      <c r="G45" s="13">
        <f>IFERROR([1]!EM_S_PROFITNOTICE_FORECASTL(B45,$C$1)/1000000,"")</f>
        <v>63.24</v>
      </c>
      <c r="H45" s="13">
        <f t="shared" si="2"/>
        <v>68.989999999999995</v>
      </c>
      <c r="I45" s="20">
        <f>IFERROR([1]!EM_S_QSTM07_IS(B45,"61",$I$1,"1")/1000000,"")</f>
        <v>38.8706715</v>
      </c>
      <c r="J45" s="13">
        <f t="shared" si="0"/>
        <v>-5.1630062800000047</v>
      </c>
      <c r="K45" s="13">
        <f>IFERROR([1]!EM_S_QSTM07_IS(B45,"61",$K$2,"1")/1000000,"")</f>
        <v>55.873649840000006</v>
      </c>
      <c r="L45" s="14">
        <f t="shared" si="3"/>
        <v>-1.0924050298268471</v>
      </c>
      <c r="M45" s="33" t="str">
        <f ca="1">[1]!EM_S_MAJASSRES_NUM(B45,$M$2,$M$1)</f>
        <v/>
      </c>
      <c r="N45" s="29" t="str">
        <f t="shared" si="4"/>
        <v/>
      </c>
      <c r="O45" s="21">
        <f t="shared" ca="1" si="5"/>
        <v>-1.0924050298268471</v>
      </c>
      <c r="P45" s="10" t="str">
        <f t="shared" si="6"/>
        <v>财报</v>
      </c>
    </row>
    <row r="46" spans="1:16" x14ac:dyDescent="0.2">
      <c r="A46" s="17">
        <f t="shared" ca="1" si="1"/>
        <v>669</v>
      </c>
      <c r="B46" s="8" t="s">
        <v>174</v>
      </c>
      <c r="C46" s="8" t="s">
        <v>175</v>
      </c>
      <c r="D46" s="13">
        <f>IFERROR([1]!EM_S_QSTM07_IS(B46,"61",$C$1,"1")/1000000,"")</f>
        <v>173.81136274000002</v>
      </c>
      <c r="E46" s="13" t="str">
        <f>IFERROR([1]!EM_S_PERFORMANCEEXPRESS_PERFEXNETPROFITTOSHAREHOLDER(B46,$C$1)/1000000,"")</f>
        <v/>
      </c>
      <c r="F46" s="13" t="str">
        <f>IFERROR([1]!EM_S_PROFITNOTICE_FORECASTT(B46,$C$1)/1000000,"")</f>
        <v/>
      </c>
      <c r="G46" s="13" t="str">
        <f>IFERROR([1]!EM_S_PROFITNOTICE_FORECASTL(B46,$C$1)/1000000,"")</f>
        <v/>
      </c>
      <c r="H46" s="13" t="str">
        <f t="shared" si="2"/>
        <v/>
      </c>
      <c r="I46" s="20">
        <f>IFERROR([1]!EM_S_QSTM07_IS(B46,"61",$I$1,"1")/1000000,"")</f>
        <v>90.885529259999998</v>
      </c>
      <c r="J46" s="13">
        <f t="shared" si="0"/>
        <v>82.925833480000023</v>
      </c>
      <c r="K46" s="13">
        <f>IFERROR([1]!EM_S_QSTM07_IS(B46,"61",$K$2,"1")/1000000,"")</f>
        <v>128.04169037</v>
      </c>
      <c r="L46" s="14">
        <f t="shared" si="3"/>
        <v>-0.35235286850423025</v>
      </c>
      <c r="M46" s="33" t="str">
        <f ca="1">[1]!EM_S_MAJASSRES_NUM(B46,$M$2,$M$1)</f>
        <v/>
      </c>
      <c r="N46" s="29" t="str">
        <f t="shared" si="4"/>
        <v/>
      </c>
      <c r="O46" s="21">
        <f t="shared" ca="1" si="5"/>
        <v>-0.35235286850423025</v>
      </c>
      <c r="P46" s="10" t="str">
        <f t="shared" si="6"/>
        <v>财报</v>
      </c>
    </row>
    <row r="47" spans="1:16" x14ac:dyDescent="0.2">
      <c r="A47" s="17">
        <f t="shared" ca="1" si="1"/>
        <v>1148</v>
      </c>
      <c r="B47" s="8" t="s">
        <v>176</v>
      </c>
      <c r="C47" s="8" t="s">
        <v>177</v>
      </c>
      <c r="D47" s="13">
        <f>IFERROR([1]!EM_S_QSTM07_IS(B47,"61",$C$1,"1")/1000000,"")</f>
        <v>30.967624799999999</v>
      </c>
      <c r="E47" s="13" t="str">
        <f>IFERROR([1]!EM_S_PERFORMANCEEXPRESS_PERFEXNETPROFITTOSHAREHOLDER(B47,$C$1)/1000000,"")</f>
        <v/>
      </c>
      <c r="F47" s="13" t="str">
        <f>IFERROR([1]!EM_S_PROFITNOTICE_FORECASTT(B47,$C$1)/1000000,"")</f>
        <v/>
      </c>
      <c r="G47" s="13" t="str">
        <f>IFERROR([1]!EM_S_PROFITNOTICE_FORECASTL(B47,$C$1)/1000000,"")</f>
        <v/>
      </c>
      <c r="H47" s="13" t="str">
        <f t="shared" si="2"/>
        <v/>
      </c>
      <c r="I47" s="20">
        <f>IFERROR([1]!EM_S_QSTM07_IS(B47,"61",$I$1,"1")/1000000,"")</f>
        <v>22.188780559999998</v>
      </c>
      <c r="J47" s="13">
        <f t="shared" si="0"/>
        <v>8.7788442400000015</v>
      </c>
      <c r="K47" s="13">
        <f>IFERROR([1]!EM_S_QSTM07_IS(B47,"61",$K$2,"1")/1000000,"")</f>
        <v>35.813304170000002</v>
      </c>
      <c r="L47" s="14">
        <f t="shared" si="3"/>
        <v>-0.75487198281598822</v>
      </c>
      <c r="M47" s="33" t="str">
        <f ca="1">[1]!EM_S_MAJASSRES_NUM(B47,$M$2,$M$1)</f>
        <v/>
      </c>
      <c r="N47" s="29" t="str">
        <f t="shared" si="4"/>
        <v/>
      </c>
      <c r="O47" s="21">
        <f t="shared" ca="1" si="5"/>
        <v>-0.75487198281598822</v>
      </c>
      <c r="P47" s="10" t="str">
        <f t="shared" si="6"/>
        <v>财报</v>
      </c>
    </row>
    <row r="48" spans="1:16" x14ac:dyDescent="0.2">
      <c r="A48" s="17" t="str">
        <f t="shared" ca="1" si="1"/>
        <v/>
      </c>
      <c r="B48" s="8" t="s">
        <v>178</v>
      </c>
      <c r="C48" s="8" t="s">
        <v>179</v>
      </c>
      <c r="D48" s="13">
        <f>IFERROR([1]!EM_S_QSTM07_IS(B48,"61",$C$1,"1")/1000000,"")</f>
        <v>30.365529629999997</v>
      </c>
      <c r="E48" s="13" t="str">
        <f>IFERROR([1]!EM_S_PERFORMANCEEXPRESS_PERFEXNETPROFITTOSHAREHOLDER(B48,$C$1)/1000000,"")</f>
        <v/>
      </c>
      <c r="F48" s="13">
        <f>IFERROR([1]!EM_S_PROFITNOTICE_FORECASTT(B48,$C$1)/1000000,"")</f>
        <v>55</v>
      </c>
      <c r="G48" s="13">
        <f>IFERROR([1]!EM_S_PROFITNOTICE_FORECASTL(B48,$C$1)/1000000,"")</f>
        <v>50</v>
      </c>
      <c r="H48" s="13">
        <f t="shared" si="2"/>
        <v>52.5</v>
      </c>
      <c r="I48" s="20">
        <f>IFERROR([1]!EM_S_QSTM07_IS(B48,"61",$I$1,"1")/1000000,"")</f>
        <v>20.398316809999997</v>
      </c>
      <c r="J48" s="13">
        <f t="shared" si="0"/>
        <v>9.9672128200000003</v>
      </c>
      <c r="K48" s="13">
        <f>IFERROR([1]!EM_S_QSTM07_IS(B48,"61",$K$2,"1")/1000000,"")</f>
        <v>2.2976893999999999</v>
      </c>
      <c r="L48" s="14">
        <f t="shared" si="3"/>
        <v>3.3379287122097536</v>
      </c>
      <c r="M48" s="33" t="str">
        <f ca="1">[1]!EM_S_MAJASSRES_NUM(B48,$M$2,$M$1)</f>
        <v/>
      </c>
      <c r="N48" s="29">
        <f t="shared" si="4"/>
        <v>1</v>
      </c>
      <c r="O48" s="21" t="str">
        <f t="shared" ca="1" si="5"/>
        <v/>
      </c>
      <c r="P48" s="10" t="str">
        <f t="shared" si="6"/>
        <v>财报</v>
      </c>
    </row>
    <row r="49" spans="1:16" x14ac:dyDescent="0.2">
      <c r="A49" s="17" t="str">
        <f t="shared" ca="1" si="1"/>
        <v/>
      </c>
      <c r="B49" s="8" t="s">
        <v>180</v>
      </c>
      <c r="C49" s="8" t="s">
        <v>181</v>
      </c>
      <c r="D49" s="13">
        <f>IFERROR([1]!EM_S_QSTM07_IS(B49,"61",$C$1,"1")/1000000,"")</f>
        <v>9.1601603800000007</v>
      </c>
      <c r="E49" s="13" t="str">
        <f>IFERROR([1]!EM_S_PERFORMANCEEXPRESS_PERFEXNETPROFITTOSHAREHOLDER(B49,$C$1)/1000000,"")</f>
        <v/>
      </c>
      <c r="F49" s="13" t="str">
        <f>IFERROR([1]!EM_S_PROFITNOTICE_FORECASTT(B49,$C$1)/1000000,"")</f>
        <v/>
      </c>
      <c r="G49" s="13" t="str">
        <f>IFERROR([1]!EM_S_PROFITNOTICE_FORECASTL(B49,$C$1)/1000000,"")</f>
        <v/>
      </c>
      <c r="H49" s="13" t="str">
        <f t="shared" si="2"/>
        <v/>
      </c>
      <c r="I49" s="20">
        <f>IFERROR([1]!EM_S_QSTM07_IS(B49,"61",$I$1,"1")/1000000,"")</f>
        <v>17.696110040000001</v>
      </c>
      <c r="J49" s="13">
        <f t="shared" si="0"/>
        <v>-8.53594966</v>
      </c>
      <c r="K49" s="13">
        <f>IFERROR([1]!EM_S_QSTM07_IS(B49,"61",$K$2,"1")/1000000,"")</f>
        <v>13.557580489999999</v>
      </c>
      <c r="L49" s="14">
        <f t="shared" si="3"/>
        <v>-1.6296071534516112</v>
      </c>
      <c r="M49" s="33">
        <f ca="1">[1]!EM_S_MAJASSRES_NUM(B49,$M$2,$M$1)</f>
        <v>1</v>
      </c>
      <c r="N49" s="29" t="str">
        <f t="shared" si="4"/>
        <v/>
      </c>
      <c r="O49" s="21" t="str">
        <f t="shared" ca="1" si="5"/>
        <v/>
      </c>
      <c r="P49" s="10" t="str">
        <f t="shared" si="6"/>
        <v>财报</v>
      </c>
    </row>
    <row r="50" spans="1:16" x14ac:dyDescent="0.2">
      <c r="A50" s="17">
        <f t="shared" ca="1" si="1"/>
        <v>1575</v>
      </c>
      <c r="B50" s="8" t="s">
        <v>182</v>
      </c>
      <c r="C50" s="8" t="s">
        <v>183</v>
      </c>
      <c r="D50" s="13">
        <f>IFERROR([1]!EM_S_QSTM07_IS(B50,"61",$C$1,"1")/1000000,"")</f>
        <v>444.65191733</v>
      </c>
      <c r="E50" s="13" t="str">
        <f>IFERROR([1]!EM_S_PERFORMANCEEXPRESS_PERFEXNETPROFITTOSHAREHOLDER(B50,$C$1)/1000000,"")</f>
        <v/>
      </c>
      <c r="F50" s="13">
        <f>IFERROR([1]!EM_S_PROFITNOTICE_FORECASTT(B50,$C$1)/1000000,"")</f>
        <v>950</v>
      </c>
      <c r="G50" s="13">
        <f>IFERROR([1]!EM_S_PROFITNOTICE_FORECASTL(B50,$C$1)/1000000,"")</f>
        <v>900</v>
      </c>
      <c r="H50" s="13">
        <f t="shared" si="2"/>
        <v>925</v>
      </c>
      <c r="I50" s="20">
        <f>IFERROR([1]!EM_S_QSTM07_IS(B50,"61",$I$1,"1")/1000000,"")</f>
        <v>460.54585379000002</v>
      </c>
      <c r="J50" s="13">
        <f t="shared" si="0"/>
        <v>-15.89393646000002</v>
      </c>
      <c r="K50" s="13">
        <f>IFERROR([1]!EM_S_QSTM07_IS(B50,"61",$K$2,"1")/1000000,"")</f>
        <v>385.90950152999994</v>
      </c>
      <c r="L50" s="14">
        <f t="shared" si="3"/>
        <v>-1.0411856572512104</v>
      </c>
      <c r="M50" s="33" t="str">
        <f ca="1">[1]!EM_S_MAJASSRES_NUM(B50,$M$2,$M$1)</f>
        <v/>
      </c>
      <c r="N50" s="29" t="str">
        <f t="shared" si="4"/>
        <v/>
      </c>
      <c r="O50" s="21">
        <f t="shared" ca="1" si="5"/>
        <v>-1.0411856572512104</v>
      </c>
      <c r="P50" s="10" t="str">
        <f t="shared" si="6"/>
        <v>财报</v>
      </c>
    </row>
    <row r="51" spans="1:16" x14ac:dyDescent="0.2">
      <c r="A51" s="17">
        <f t="shared" ca="1" si="1"/>
        <v>321</v>
      </c>
      <c r="B51" s="8" t="s">
        <v>184</v>
      </c>
      <c r="C51" s="8" t="s">
        <v>185</v>
      </c>
      <c r="D51" s="13">
        <f>IFERROR([1]!EM_S_QSTM07_IS(B51,"61",$C$1,"1")/1000000,"")</f>
        <v>96.460815440000005</v>
      </c>
      <c r="E51" s="13" t="str">
        <f>IFERROR([1]!EM_S_PERFORMANCEEXPRESS_PERFEXNETPROFITTOSHAREHOLDER(B51,$C$1)/1000000,"")</f>
        <v/>
      </c>
      <c r="F51" s="13">
        <f>IFERROR([1]!EM_S_PROFITNOTICE_FORECASTT(B51,$C$1)/1000000,"")</f>
        <v>55</v>
      </c>
      <c r="G51" s="13">
        <f>IFERROR([1]!EM_S_PROFITNOTICE_FORECASTL(B51,$C$1)/1000000,"")</f>
        <v>25</v>
      </c>
      <c r="H51" s="13">
        <f t="shared" si="2"/>
        <v>40</v>
      </c>
      <c r="I51" s="20">
        <f>IFERROR([1]!EM_S_QSTM07_IS(B51,"61",$I$1,"1")/1000000,"")</f>
        <v>-52.912613239999999</v>
      </c>
      <c r="J51" s="13">
        <f t="shared" si="0"/>
        <v>149.37342868000002</v>
      </c>
      <c r="K51" s="13">
        <f>IFERROR([1]!EM_S_QSTM07_IS(B51,"61",$K$2,"1")/1000000,"")</f>
        <v>101.82277187999999</v>
      </c>
      <c r="L51" s="14">
        <f t="shared" si="3"/>
        <v>0.4669943267311496</v>
      </c>
      <c r="M51" s="33" t="str">
        <f ca="1">[1]!EM_S_MAJASSRES_NUM(B51,$M$2,$M$1)</f>
        <v/>
      </c>
      <c r="N51" s="29" t="str">
        <f t="shared" si="4"/>
        <v/>
      </c>
      <c r="O51" s="21">
        <f t="shared" ca="1" si="5"/>
        <v>0.4669943267311496</v>
      </c>
      <c r="P51" s="10" t="str">
        <f t="shared" si="6"/>
        <v>财报</v>
      </c>
    </row>
    <row r="52" spans="1:16" x14ac:dyDescent="0.2">
      <c r="A52" s="17">
        <f t="shared" ca="1" si="1"/>
        <v>826</v>
      </c>
      <c r="B52" s="8" t="s">
        <v>186</v>
      </c>
      <c r="C52" s="8" t="s">
        <v>187</v>
      </c>
      <c r="D52" s="13">
        <f>IFERROR([1]!EM_S_QSTM07_IS(B52,"61",$C$1,"1")/1000000,"")</f>
        <v>28.341143010000003</v>
      </c>
      <c r="E52" s="13" t="str">
        <f>IFERROR([1]!EM_S_PERFORMANCEEXPRESS_PERFEXNETPROFITTOSHAREHOLDER(B52,$C$1)/1000000,"")</f>
        <v/>
      </c>
      <c r="F52" s="13" t="str">
        <f>IFERROR([1]!EM_S_PROFITNOTICE_FORECASTT(B52,$C$1)/1000000,"")</f>
        <v/>
      </c>
      <c r="G52" s="13" t="str">
        <f>IFERROR([1]!EM_S_PROFITNOTICE_FORECASTL(B52,$C$1)/1000000,"")</f>
        <v/>
      </c>
      <c r="H52" s="13" t="str">
        <f t="shared" si="2"/>
        <v/>
      </c>
      <c r="I52" s="20">
        <f>IFERROR([1]!EM_S_QSTM07_IS(B52,"61",$I$1,"1")/1000000,"")</f>
        <v>4.1102056600000001</v>
      </c>
      <c r="J52" s="13">
        <f t="shared" si="0"/>
        <v>24.230937350000005</v>
      </c>
      <c r="K52" s="13">
        <f>IFERROR([1]!EM_S_QSTM07_IS(B52,"61",$K$2,"1")/1000000,"")</f>
        <v>49.835518700000002</v>
      </c>
      <c r="L52" s="14">
        <f t="shared" si="3"/>
        <v>-0.51378177689158866</v>
      </c>
      <c r="M52" s="33" t="str">
        <f ca="1">[1]!EM_S_MAJASSRES_NUM(B52,$M$2,$M$1)</f>
        <v/>
      </c>
      <c r="N52" s="29" t="str">
        <f t="shared" si="4"/>
        <v/>
      </c>
      <c r="O52" s="21">
        <f t="shared" ca="1" si="5"/>
        <v>-0.51378177689158866</v>
      </c>
      <c r="P52" s="10" t="str">
        <f t="shared" si="6"/>
        <v>财报</v>
      </c>
    </row>
    <row r="53" spans="1:16" x14ac:dyDescent="0.2">
      <c r="A53" s="17">
        <f t="shared" ca="1" si="1"/>
        <v>1363</v>
      </c>
      <c r="B53" s="8" t="s">
        <v>188</v>
      </c>
      <c r="C53" s="8" t="s">
        <v>189</v>
      </c>
      <c r="D53" s="13">
        <f>IFERROR([1]!EM_S_QSTM07_IS(B53,"61",$C$1,"1")/1000000,"")</f>
        <v>70.264377290000013</v>
      </c>
      <c r="E53" s="13" t="str">
        <f>IFERROR([1]!EM_S_PERFORMANCEEXPRESS_PERFEXNETPROFITTOSHAREHOLDER(B53,$C$1)/1000000,"")</f>
        <v/>
      </c>
      <c r="F53" s="13" t="str">
        <f>IFERROR([1]!EM_S_PROFITNOTICE_FORECASTT(B53,$C$1)/1000000,"")</f>
        <v/>
      </c>
      <c r="G53" s="13" t="str">
        <f>IFERROR([1]!EM_S_PROFITNOTICE_FORECASTL(B53,$C$1)/1000000,"")</f>
        <v/>
      </c>
      <c r="H53" s="13" t="str">
        <f t="shared" si="2"/>
        <v/>
      </c>
      <c r="I53" s="20">
        <f>IFERROR([1]!EM_S_QSTM07_IS(B53,"61",$I$1,"1")/1000000,"")</f>
        <v>58.881125070000003</v>
      </c>
      <c r="J53" s="13">
        <f t="shared" si="0"/>
        <v>11.38325222000001</v>
      </c>
      <c r="K53" s="13">
        <f>IFERROR([1]!EM_S_QSTM07_IS(B53,"61",$K$2,"1")/1000000,"")</f>
        <v>114.53948217</v>
      </c>
      <c r="L53" s="14">
        <f t="shared" si="3"/>
        <v>-0.90061721945708695</v>
      </c>
      <c r="M53" s="33" t="str">
        <f ca="1">[1]!EM_S_MAJASSRES_NUM(B53,$M$2,$M$1)</f>
        <v/>
      </c>
      <c r="N53" s="29" t="str">
        <f t="shared" si="4"/>
        <v/>
      </c>
      <c r="O53" s="21">
        <f t="shared" ca="1" si="5"/>
        <v>-0.90061721945708695</v>
      </c>
      <c r="P53" s="10" t="str">
        <f t="shared" si="6"/>
        <v>财报</v>
      </c>
    </row>
    <row r="54" spans="1:16" x14ac:dyDescent="0.2">
      <c r="A54" s="17">
        <f t="shared" ca="1" si="1"/>
        <v>1697</v>
      </c>
      <c r="B54" s="8" t="s">
        <v>190</v>
      </c>
      <c r="C54" s="8" t="s">
        <v>191</v>
      </c>
      <c r="D54" s="13">
        <f>IFERROR([1]!EM_S_QSTM07_IS(B54,"61",$C$1,"1")/1000000,"")</f>
        <v>816.88699999999994</v>
      </c>
      <c r="E54" s="13" t="str">
        <f>IFERROR([1]!EM_S_PERFORMANCEEXPRESS_PERFEXNETPROFITTOSHAREHOLDER(B54,$C$1)/1000000,"")</f>
        <v/>
      </c>
      <c r="F54" s="13" t="str">
        <f>IFERROR([1]!EM_S_PROFITNOTICE_FORECASTT(B54,$C$1)/1000000,"")</f>
        <v/>
      </c>
      <c r="G54" s="13" t="str">
        <f>IFERROR([1]!EM_S_PROFITNOTICE_FORECASTL(B54,$C$1)/1000000,"")</f>
        <v/>
      </c>
      <c r="H54" s="13" t="str">
        <f t="shared" si="2"/>
        <v/>
      </c>
      <c r="I54" s="20">
        <f>IFERROR([1]!EM_S_QSTM07_IS(B54,"61",$I$1,"1")/1000000,"")</f>
        <v>949.51</v>
      </c>
      <c r="J54" s="13">
        <f t="shared" si="0"/>
        <v>-132.62300000000005</v>
      </c>
      <c r="K54" s="13">
        <f>IFERROR([1]!EM_S_QSTM07_IS(B54,"61",$K$2,"1")/1000000,"")</f>
        <v>732.65499999999997</v>
      </c>
      <c r="L54" s="14">
        <f t="shared" si="3"/>
        <v>-1.1810169861667497</v>
      </c>
      <c r="M54" s="33" t="str">
        <f ca="1">[1]!EM_S_MAJASSRES_NUM(B54,$M$2,$M$1)</f>
        <v/>
      </c>
      <c r="N54" s="29" t="str">
        <f t="shared" si="4"/>
        <v/>
      </c>
      <c r="O54" s="21">
        <f t="shared" ca="1" si="5"/>
        <v>-1.1810169861667497</v>
      </c>
      <c r="P54" s="10" t="str">
        <f t="shared" si="6"/>
        <v>财报</v>
      </c>
    </row>
    <row r="55" spans="1:16" x14ac:dyDescent="0.2">
      <c r="A55" s="17" t="str">
        <f t="shared" ca="1" si="1"/>
        <v/>
      </c>
      <c r="B55" s="8" t="s">
        <v>192</v>
      </c>
      <c r="C55" s="8" t="s">
        <v>193</v>
      </c>
      <c r="D55" s="13">
        <f>IFERROR([1]!EM_S_QSTM07_IS(B55,"61",$C$1,"1")/1000000,"")</f>
        <v>78.417535099999995</v>
      </c>
      <c r="E55" s="13" t="str">
        <f>IFERROR([1]!EM_S_PERFORMANCEEXPRESS_PERFEXNETPROFITTOSHAREHOLDER(B55,$C$1)/1000000,"")</f>
        <v/>
      </c>
      <c r="F55" s="13">
        <f>IFERROR([1]!EM_S_PROFITNOTICE_FORECASTT(B55,$C$1)/1000000,"")</f>
        <v>106.5262</v>
      </c>
      <c r="G55" s="13">
        <f>IFERROR([1]!EM_S_PROFITNOTICE_FORECASTL(B55,$C$1)/1000000,"")</f>
        <v>106.5262</v>
      </c>
      <c r="H55" s="13">
        <f t="shared" si="2"/>
        <v>106.5262</v>
      </c>
      <c r="I55" s="20">
        <f>IFERROR([1]!EM_S_QSTM07_IS(B55,"61",$I$1,"1")/1000000,"")</f>
        <v>31.72780805</v>
      </c>
      <c r="J55" s="13">
        <f t="shared" si="0"/>
        <v>46.689727049999995</v>
      </c>
      <c r="K55" s="13">
        <f>IFERROR([1]!EM_S_QSTM07_IS(B55,"61",$K$2,"1")/1000000,"")</f>
        <v>37.904422270000005</v>
      </c>
      <c r="L55" s="14">
        <f t="shared" si="3"/>
        <v>0.23177519281050341</v>
      </c>
      <c r="M55" s="33">
        <f ca="1">[1]!EM_S_MAJASSRES_NUM(B55,$M$2,$M$1)</f>
        <v>1</v>
      </c>
      <c r="N55" s="29" t="str">
        <f t="shared" si="4"/>
        <v/>
      </c>
      <c r="O55" s="21" t="str">
        <f t="shared" ca="1" si="5"/>
        <v/>
      </c>
      <c r="P55" s="10" t="str">
        <f t="shared" si="6"/>
        <v>财报</v>
      </c>
    </row>
    <row r="56" spans="1:16" x14ac:dyDescent="0.2">
      <c r="A56" s="17" t="str">
        <f t="shared" ca="1" si="1"/>
        <v/>
      </c>
      <c r="B56" s="8" t="s">
        <v>194</v>
      </c>
      <c r="C56" s="8" t="s">
        <v>195</v>
      </c>
      <c r="D56" s="13">
        <f>IFERROR([1]!EM_S_QSTM07_IS(B56,"61",$C$1,"1")/1000000,"")</f>
        <v>12.19025635</v>
      </c>
      <c r="E56" s="13" t="str">
        <f>IFERROR([1]!EM_S_PERFORMANCEEXPRESS_PERFEXNETPROFITTOSHAREHOLDER(B56,$C$1)/1000000,"")</f>
        <v/>
      </c>
      <c r="F56" s="13">
        <f>IFERROR([1]!EM_S_PROFITNOTICE_FORECASTT(B56,$C$1)/1000000,"")</f>
        <v>-1</v>
      </c>
      <c r="G56" s="13">
        <f>IFERROR([1]!EM_S_PROFITNOTICE_FORECASTL(B56,$C$1)/1000000,"")</f>
        <v>-28</v>
      </c>
      <c r="H56" s="13">
        <f t="shared" si="2"/>
        <v>-14.5</v>
      </c>
      <c r="I56" s="20">
        <f>IFERROR([1]!EM_S_QSTM07_IS(B56,"61",$I$1,"1")/1000000,"")</f>
        <v>-19.462296540000001</v>
      </c>
      <c r="J56" s="13">
        <f t="shared" si="0"/>
        <v>31.652552890000003</v>
      </c>
      <c r="K56" s="13">
        <f>IFERROR([1]!EM_S_QSTM07_IS(B56,"61",$K$2,"1")/1000000,"")</f>
        <v>-18.443516679999998</v>
      </c>
      <c r="L56" s="14">
        <f t="shared" si="3"/>
        <v>2.7161885902336498</v>
      </c>
      <c r="M56" s="33">
        <f ca="1">[1]!EM_S_MAJASSRES_NUM(B56,$M$2,$M$1)</f>
        <v>1</v>
      </c>
      <c r="N56" s="29" t="str">
        <f t="shared" si="4"/>
        <v/>
      </c>
      <c r="O56" s="21" t="str">
        <f t="shared" ca="1" si="5"/>
        <v/>
      </c>
      <c r="P56" s="10" t="str">
        <f t="shared" si="6"/>
        <v>财报</v>
      </c>
    </row>
    <row r="57" spans="1:16" x14ac:dyDescent="0.2">
      <c r="A57" s="17">
        <f t="shared" ca="1" si="1"/>
        <v>157</v>
      </c>
      <c r="B57" s="8" t="s">
        <v>196</v>
      </c>
      <c r="C57" s="8" t="s">
        <v>197</v>
      </c>
      <c r="D57" s="13">
        <f>IFERROR([1]!EM_S_QSTM07_IS(B57,"61",$C$1,"1")/1000000,"")</f>
        <v>-10.58885888</v>
      </c>
      <c r="E57" s="13" t="str">
        <f>IFERROR([1]!EM_S_PERFORMANCEEXPRESS_PERFEXNETPROFITTOSHAREHOLDER(B57,$C$1)/1000000,"")</f>
        <v/>
      </c>
      <c r="F57" s="13">
        <f>IFERROR([1]!EM_S_PROFITNOTICE_FORECASTT(B57,$C$1)/1000000,"")</f>
        <v>-24</v>
      </c>
      <c r="G57" s="13">
        <f>IFERROR([1]!EM_S_PROFITNOTICE_FORECASTL(B57,$C$1)/1000000,"")</f>
        <v>-30</v>
      </c>
      <c r="H57" s="13">
        <f t="shared" si="2"/>
        <v>-27</v>
      </c>
      <c r="I57" s="20">
        <f>IFERROR([1]!EM_S_QSTM07_IS(B57,"61",$I$1,"1")/1000000,"")</f>
        <v>-12.986854960000001</v>
      </c>
      <c r="J57" s="13">
        <f t="shared" si="0"/>
        <v>2.3979960800000004</v>
      </c>
      <c r="K57" s="13">
        <f>IFERROR([1]!EM_S_QSTM07_IS(B57,"61",$K$2,"1")/1000000,"")</f>
        <v>-10.883221259999999</v>
      </c>
      <c r="L57" s="14">
        <f t="shared" si="3"/>
        <v>1.2203388153848855</v>
      </c>
      <c r="M57" s="33" t="str">
        <f ca="1">[1]!EM_S_MAJASSRES_NUM(B57,$M$2,$M$1)</f>
        <v/>
      </c>
      <c r="N57" s="29" t="str">
        <f t="shared" si="4"/>
        <v/>
      </c>
      <c r="O57" s="21">
        <f t="shared" ca="1" si="5"/>
        <v>1.2203388153848855</v>
      </c>
      <c r="P57" s="10" t="str">
        <f t="shared" si="6"/>
        <v>财报</v>
      </c>
    </row>
    <row r="58" spans="1:16" x14ac:dyDescent="0.2">
      <c r="A58" s="17">
        <f t="shared" ca="1" si="1"/>
        <v>919</v>
      </c>
      <c r="B58" s="8" t="s">
        <v>198</v>
      </c>
      <c r="C58" s="8" t="s">
        <v>199</v>
      </c>
      <c r="D58" s="13">
        <f>IFERROR([1]!EM_S_QSTM07_IS(B58,"61",$C$1,"1")/1000000,"")</f>
        <v>978.90155154000001</v>
      </c>
      <c r="E58" s="13" t="str">
        <f>IFERROR([1]!EM_S_PERFORMANCEEXPRESS_PERFEXNETPROFITTOSHAREHOLDER(B58,$C$1)/1000000,"")</f>
        <v/>
      </c>
      <c r="F58" s="13" t="str">
        <f>IFERROR([1]!EM_S_PROFITNOTICE_FORECASTT(B58,$C$1)/1000000,"")</f>
        <v/>
      </c>
      <c r="G58" s="13" t="str">
        <f>IFERROR([1]!EM_S_PROFITNOTICE_FORECASTL(B58,$C$1)/1000000,"")</f>
        <v/>
      </c>
      <c r="H58" s="13" t="str">
        <f t="shared" si="2"/>
        <v/>
      </c>
      <c r="I58" s="20">
        <f>IFERROR([1]!EM_S_QSTM07_IS(B58,"61",$I$1,"1")/1000000,"")</f>
        <v>600.8614278099999</v>
      </c>
      <c r="J58" s="13">
        <f t="shared" si="0"/>
        <v>378.04012373000012</v>
      </c>
      <c r="K58" s="13">
        <f>IFERROR([1]!EM_S_QSTM07_IS(B58,"61",$K$2,"1")/1000000,"")</f>
        <v>898.32617183000002</v>
      </c>
      <c r="L58" s="14">
        <f t="shared" si="3"/>
        <v>-0.57917275975619609</v>
      </c>
      <c r="M58" s="33" t="str">
        <f ca="1">[1]!EM_S_MAJASSRES_NUM(B58,$M$2,$M$1)</f>
        <v/>
      </c>
      <c r="N58" s="29" t="str">
        <f t="shared" si="4"/>
        <v/>
      </c>
      <c r="O58" s="21">
        <f t="shared" ca="1" si="5"/>
        <v>-0.57917275975619609</v>
      </c>
      <c r="P58" s="10" t="str">
        <f t="shared" si="6"/>
        <v>财报</v>
      </c>
    </row>
    <row r="59" spans="1:16" x14ac:dyDescent="0.2">
      <c r="A59" s="17">
        <f t="shared" ca="1" si="1"/>
        <v>1007</v>
      </c>
      <c r="B59" s="8" t="s">
        <v>200</v>
      </c>
      <c r="C59" s="8" t="s">
        <v>201</v>
      </c>
      <c r="D59" s="13">
        <f>IFERROR([1]!EM_S_QSTM07_IS(B59,"61",$C$1,"1")/1000000,"")</f>
        <v>43.544884939999996</v>
      </c>
      <c r="E59" s="13" t="str">
        <f>IFERROR([1]!EM_S_PERFORMANCEEXPRESS_PERFEXNETPROFITTOSHAREHOLDER(B59,$C$1)/1000000,"")</f>
        <v/>
      </c>
      <c r="F59" s="13">
        <f>IFERROR([1]!EM_S_PROFITNOTICE_FORECASTT(B59,$C$1)/1000000,"")</f>
        <v>79.921800000000005</v>
      </c>
      <c r="G59" s="13">
        <f>IFERROR([1]!EM_S_PROFITNOTICE_FORECASTL(B59,$C$1)/1000000,"")</f>
        <v>68.504400000000004</v>
      </c>
      <c r="H59" s="13">
        <f t="shared" si="2"/>
        <v>74.213099999999997</v>
      </c>
      <c r="I59" s="20">
        <f>IFERROR([1]!EM_S_QSTM07_IS(B59,"61",$I$1,"1")/1000000,"")</f>
        <v>34.92387695</v>
      </c>
      <c r="J59" s="13">
        <f t="shared" si="0"/>
        <v>8.6210079899999954</v>
      </c>
      <c r="K59" s="13">
        <f>IFERROR([1]!EM_S_QSTM07_IS(B59,"61",$K$2,"1")/1000000,"")</f>
        <v>24.58800024</v>
      </c>
      <c r="L59" s="14">
        <f t="shared" si="3"/>
        <v>-0.64938149073322138</v>
      </c>
      <c r="M59" s="33" t="str">
        <f ca="1">[1]!EM_S_MAJASSRES_NUM(B59,$M$2,$M$1)</f>
        <v/>
      </c>
      <c r="N59" s="29" t="str">
        <f t="shared" si="4"/>
        <v/>
      </c>
      <c r="O59" s="21">
        <f t="shared" ca="1" si="5"/>
        <v>-0.64938149073322138</v>
      </c>
      <c r="P59" s="10" t="str">
        <f t="shared" si="6"/>
        <v>财报</v>
      </c>
    </row>
    <row r="60" spans="1:16" x14ac:dyDescent="0.2">
      <c r="A60" s="17">
        <f t="shared" ca="1" si="1"/>
        <v>570</v>
      </c>
      <c r="B60" s="8" t="s">
        <v>202</v>
      </c>
      <c r="C60" s="8" t="s">
        <v>203</v>
      </c>
      <c r="D60" s="13">
        <f>IFERROR([1]!EM_S_QSTM07_IS(B60,"61",$C$1,"1")/1000000,"")</f>
        <v>60.783647539999997</v>
      </c>
      <c r="E60" s="13" t="str">
        <f>IFERROR([1]!EM_S_PERFORMANCEEXPRESS_PERFEXNETPROFITTOSHAREHOLDER(B60,$C$1)/1000000,"")</f>
        <v/>
      </c>
      <c r="F60" s="13">
        <f>IFERROR([1]!EM_S_PROFITNOTICE_FORECASTT(B60,$C$1)/1000000,"")</f>
        <v>126.8121</v>
      </c>
      <c r="G60" s="13">
        <f>IFERROR([1]!EM_S_PROFITNOTICE_FORECASTL(B60,$C$1)/1000000,"")</f>
        <v>99.244299999999996</v>
      </c>
      <c r="H60" s="13">
        <f t="shared" si="2"/>
        <v>113.0282</v>
      </c>
      <c r="I60" s="20">
        <f>IFERROR([1]!EM_S_QSTM07_IS(B60,"61",$I$1,"1")/1000000,"")</f>
        <v>39.351539710000004</v>
      </c>
      <c r="J60" s="13">
        <f t="shared" si="0"/>
        <v>21.432107829999993</v>
      </c>
      <c r="K60" s="13">
        <f>IFERROR([1]!EM_S_QSTM07_IS(B60,"61",$K$2,"1")/1000000,"")</f>
        <v>27.587524219999999</v>
      </c>
      <c r="L60" s="14">
        <f t="shared" si="3"/>
        <v>-0.2231231893414177</v>
      </c>
      <c r="M60" s="33" t="str">
        <f ca="1">[1]!EM_S_MAJASSRES_NUM(B60,$M$2,$M$1)</f>
        <v/>
      </c>
      <c r="N60" s="29" t="str">
        <f t="shared" si="4"/>
        <v/>
      </c>
      <c r="O60" s="21">
        <f t="shared" ca="1" si="5"/>
        <v>-0.2231231893414177</v>
      </c>
      <c r="P60" s="10" t="str">
        <f t="shared" si="6"/>
        <v>财报</v>
      </c>
    </row>
    <row r="61" spans="1:16" x14ac:dyDescent="0.2">
      <c r="A61" s="17">
        <f t="shared" ca="1" si="1"/>
        <v>1355</v>
      </c>
      <c r="B61" s="8" t="s">
        <v>204</v>
      </c>
      <c r="C61" s="8" t="s">
        <v>205</v>
      </c>
      <c r="D61" s="13">
        <f>IFERROR([1]!EM_S_QSTM07_IS(B61,"61",$C$1,"1")/1000000,"")</f>
        <v>83.359310800000003</v>
      </c>
      <c r="E61" s="13" t="str">
        <f>IFERROR([1]!EM_S_PERFORMANCEEXPRESS_PERFEXNETPROFITTOSHAREHOLDER(B61,$C$1)/1000000,"")</f>
        <v/>
      </c>
      <c r="F61" s="13" t="str">
        <f>IFERROR([1]!EM_S_PROFITNOTICE_FORECASTT(B61,$C$1)/1000000,"")</f>
        <v/>
      </c>
      <c r="G61" s="13" t="str">
        <f>IFERROR([1]!EM_S_PROFITNOTICE_FORECASTL(B61,$C$1)/1000000,"")</f>
        <v/>
      </c>
      <c r="H61" s="13" t="str">
        <f t="shared" si="2"/>
        <v/>
      </c>
      <c r="I61" s="20">
        <f>IFERROR([1]!EM_S_QSTM07_IS(B61,"61",$I$1,"1")/1000000,"")</f>
        <v>74.928173610000002</v>
      </c>
      <c r="J61" s="13">
        <f t="shared" si="0"/>
        <v>8.4311371900000012</v>
      </c>
      <c r="K61" s="13">
        <f>IFERROR([1]!EM_S_QSTM07_IS(B61,"61",$K$2,"1")/1000000,"")</f>
        <v>81.43604384999999</v>
      </c>
      <c r="L61" s="14">
        <f t="shared" si="3"/>
        <v>-0.89646921938485102</v>
      </c>
      <c r="M61" s="33" t="str">
        <f ca="1">[1]!EM_S_MAJASSRES_NUM(B61,$M$2,$M$1)</f>
        <v/>
      </c>
      <c r="N61" s="29" t="str">
        <f t="shared" si="4"/>
        <v/>
      </c>
      <c r="O61" s="21">
        <f t="shared" ca="1" si="5"/>
        <v>-0.89646921938485102</v>
      </c>
      <c r="P61" s="10" t="str">
        <f t="shared" si="6"/>
        <v>财报</v>
      </c>
    </row>
    <row r="62" spans="1:16" x14ac:dyDescent="0.2">
      <c r="A62" s="17">
        <f t="shared" ca="1" si="1"/>
        <v>1555</v>
      </c>
      <c r="B62" s="8" t="s">
        <v>206</v>
      </c>
      <c r="C62" s="8" t="s">
        <v>207</v>
      </c>
      <c r="D62" s="13">
        <f>IFERROR([1]!EM_S_QSTM07_IS(B62,"61",$C$1,"1")/1000000,"")</f>
        <v>130.90771848</v>
      </c>
      <c r="E62" s="13" t="str">
        <f>IFERROR([1]!EM_S_PERFORMANCEEXPRESS_PERFEXNETPROFITTOSHAREHOLDER(B62,$C$1)/1000000,"")</f>
        <v/>
      </c>
      <c r="F62" s="13" t="str">
        <f>IFERROR([1]!EM_S_PROFITNOTICE_FORECASTT(B62,$C$1)/1000000,"")</f>
        <v/>
      </c>
      <c r="G62" s="13" t="str">
        <f>IFERROR([1]!EM_S_PROFITNOTICE_FORECASTL(B62,$C$1)/1000000,"")</f>
        <v/>
      </c>
      <c r="H62" s="13" t="str">
        <f t="shared" si="2"/>
        <v/>
      </c>
      <c r="I62" s="20">
        <f>IFERROR([1]!EM_S_QSTM07_IS(B62,"61",$I$1,"1")/1000000,"")</f>
        <v>133.39023268</v>
      </c>
      <c r="J62" s="13">
        <f t="shared" si="0"/>
        <v>-2.4825141999999971</v>
      </c>
      <c r="K62" s="13">
        <f>IFERROR([1]!EM_S_QSTM07_IS(B62,"61",$K$2,"1")/1000000,"")</f>
        <v>124.63249157</v>
      </c>
      <c r="L62" s="14">
        <f t="shared" si="3"/>
        <v>-1.0199186758503154</v>
      </c>
      <c r="M62" s="33" t="str">
        <f ca="1">[1]!EM_S_MAJASSRES_NUM(B62,$M$2,$M$1)</f>
        <v/>
      </c>
      <c r="N62" s="29" t="str">
        <f t="shared" si="4"/>
        <v/>
      </c>
      <c r="O62" s="21">
        <f t="shared" ca="1" si="5"/>
        <v>-1.0199186758503154</v>
      </c>
      <c r="P62" s="10" t="str">
        <f t="shared" si="6"/>
        <v>财报</v>
      </c>
    </row>
    <row r="63" spans="1:16" x14ac:dyDescent="0.2">
      <c r="A63" s="17">
        <f t="shared" ca="1" si="1"/>
        <v>768</v>
      </c>
      <c r="B63" s="8" t="s">
        <v>208</v>
      </c>
      <c r="C63" s="8" t="s">
        <v>209</v>
      </c>
      <c r="D63" s="13">
        <f>IFERROR([1]!EM_S_QSTM07_IS(B63,"61",$C$1,"1")/1000000,"")</f>
        <v>135.14533987999999</v>
      </c>
      <c r="E63" s="13" t="str">
        <f>IFERROR([1]!EM_S_PERFORMANCEEXPRESS_PERFEXNETPROFITTOSHAREHOLDER(B63,$C$1)/1000000,"")</f>
        <v/>
      </c>
      <c r="F63" s="13" t="str">
        <f>IFERROR([1]!EM_S_PROFITNOTICE_FORECASTT(B63,$C$1)/1000000,"")</f>
        <v/>
      </c>
      <c r="G63" s="13" t="str">
        <f>IFERROR([1]!EM_S_PROFITNOTICE_FORECASTL(B63,$C$1)/1000000,"")</f>
        <v/>
      </c>
      <c r="H63" s="13" t="str">
        <f t="shared" si="2"/>
        <v/>
      </c>
      <c r="I63" s="20">
        <f>IFERROR([1]!EM_S_QSTM07_IS(B63,"61",$I$1,"1")/1000000,"")</f>
        <v>42.302520000000001</v>
      </c>
      <c r="J63" s="13">
        <f t="shared" si="0"/>
        <v>92.842819879999993</v>
      </c>
      <c r="K63" s="13">
        <f>IFERROR([1]!EM_S_QSTM07_IS(B63,"61",$K$2,"1")/1000000,"")</f>
        <v>173.55291843000001</v>
      </c>
      <c r="L63" s="14">
        <f t="shared" si="3"/>
        <v>-0.46504604635936003</v>
      </c>
      <c r="M63" s="33" t="str">
        <f ca="1">[1]!EM_S_MAJASSRES_NUM(B63,$M$2,$M$1)</f>
        <v/>
      </c>
      <c r="N63" s="29" t="str">
        <f t="shared" si="4"/>
        <v/>
      </c>
      <c r="O63" s="21">
        <f t="shared" ca="1" si="5"/>
        <v>-0.46504604635936003</v>
      </c>
      <c r="P63" s="10" t="str">
        <f t="shared" si="6"/>
        <v>财报</v>
      </c>
    </row>
    <row r="64" spans="1:16" x14ac:dyDescent="0.2">
      <c r="A64" s="17">
        <f t="shared" ca="1" si="1"/>
        <v>356</v>
      </c>
      <c r="B64" s="8" t="s">
        <v>210</v>
      </c>
      <c r="C64" s="8" t="s">
        <v>211</v>
      </c>
      <c r="D64" s="13">
        <f>IFERROR([1]!EM_S_QSTM07_IS(B64,"61",$C$1,"1")/1000000,"")</f>
        <v>73.751249610000002</v>
      </c>
      <c r="E64" s="13" t="str">
        <f>IFERROR([1]!EM_S_PERFORMANCEEXPRESS_PERFEXNETPROFITTOSHAREHOLDER(B64,$C$1)/1000000,"")</f>
        <v/>
      </c>
      <c r="F64" s="13">
        <f>IFERROR([1]!EM_S_PROFITNOTICE_FORECASTT(B64,$C$1)/1000000,"")</f>
        <v>80</v>
      </c>
      <c r="G64" s="13">
        <f>IFERROR([1]!EM_S_PROFITNOTICE_FORECASTL(B64,$C$1)/1000000,"")</f>
        <v>80</v>
      </c>
      <c r="H64" s="13">
        <f t="shared" si="2"/>
        <v>80</v>
      </c>
      <c r="I64" s="20">
        <f>IFERROR([1]!EM_S_QSTM07_IS(B64,"61",$I$1,"1")/1000000,"")</f>
        <v>8.092793480000001</v>
      </c>
      <c r="J64" s="13">
        <f t="shared" si="0"/>
        <v>65.658456130000005</v>
      </c>
      <c r="K64" s="13">
        <f>IFERROR([1]!EM_S_QSTM07_IS(B64,"61",$K$2,"1")/1000000,"")</f>
        <v>48.72486404</v>
      </c>
      <c r="L64" s="14">
        <f t="shared" si="3"/>
        <v>0.3475349274673934</v>
      </c>
      <c r="M64" s="33" t="str">
        <f ca="1">[1]!EM_S_MAJASSRES_NUM(B64,$M$2,$M$1)</f>
        <v/>
      </c>
      <c r="N64" s="29" t="str">
        <f t="shared" si="4"/>
        <v/>
      </c>
      <c r="O64" s="21">
        <f t="shared" ca="1" si="5"/>
        <v>0.3475349274673934</v>
      </c>
      <c r="P64" s="10" t="str">
        <f t="shared" si="6"/>
        <v>财报</v>
      </c>
    </row>
    <row r="65" spans="1:16" x14ac:dyDescent="0.2">
      <c r="A65" s="17">
        <f t="shared" ca="1" si="1"/>
        <v>1339</v>
      </c>
      <c r="B65" s="8" t="s">
        <v>212</v>
      </c>
      <c r="C65" s="8" t="s">
        <v>213</v>
      </c>
      <c r="D65" s="13">
        <f>IFERROR([1]!EM_S_QSTM07_IS(B65,"61",$C$1,"1")/1000000,"")</f>
        <v>23.521786239999997</v>
      </c>
      <c r="E65" s="13" t="str">
        <f>IFERROR([1]!EM_S_PERFORMANCEEXPRESS_PERFEXNETPROFITTOSHAREHOLDER(B65,$C$1)/1000000,"")</f>
        <v/>
      </c>
      <c r="F65" s="13" t="str">
        <f>IFERROR([1]!EM_S_PROFITNOTICE_FORECASTT(B65,$C$1)/1000000,"")</f>
        <v/>
      </c>
      <c r="G65" s="13" t="str">
        <f>IFERROR([1]!EM_S_PROFITNOTICE_FORECASTL(B65,$C$1)/1000000,"")</f>
        <v/>
      </c>
      <c r="H65" s="13" t="str">
        <f t="shared" si="2"/>
        <v/>
      </c>
      <c r="I65" s="20">
        <f>IFERROR([1]!EM_S_QSTM07_IS(B65,"61",$I$1,"1")/1000000,"")</f>
        <v>18.18340547</v>
      </c>
      <c r="J65" s="13">
        <f t="shared" si="0"/>
        <v>5.338380769999997</v>
      </c>
      <c r="K65" s="13">
        <f>IFERROR([1]!EM_S_QSTM07_IS(B65,"61",$K$2,"1")/1000000,"")</f>
        <v>46.834715950000003</v>
      </c>
      <c r="L65" s="14">
        <f t="shared" si="3"/>
        <v>-0.88601658701850206</v>
      </c>
      <c r="M65" s="33" t="str">
        <f ca="1">[1]!EM_S_MAJASSRES_NUM(B65,$M$2,$M$1)</f>
        <v/>
      </c>
      <c r="N65" s="29" t="str">
        <f t="shared" si="4"/>
        <v/>
      </c>
      <c r="O65" s="21">
        <f t="shared" ca="1" si="5"/>
        <v>-0.88601658701850206</v>
      </c>
      <c r="P65" s="10" t="str">
        <f t="shared" si="6"/>
        <v>财报</v>
      </c>
    </row>
    <row r="66" spans="1:16" x14ac:dyDescent="0.2">
      <c r="A66" s="17">
        <f t="shared" ca="1" si="1"/>
        <v>1366</v>
      </c>
      <c r="B66" s="8" t="s">
        <v>214</v>
      </c>
      <c r="C66" s="8" t="s">
        <v>215</v>
      </c>
      <c r="D66" s="13">
        <f>IFERROR([1]!EM_S_QSTM07_IS(B66,"61",$C$1,"1")/1000000,"")</f>
        <v>345.12939999999998</v>
      </c>
      <c r="E66" s="13" t="str">
        <f>IFERROR([1]!EM_S_PERFORMANCEEXPRESS_PERFEXNETPROFITTOSHAREHOLDER(B66,$C$1)/1000000,"")</f>
        <v/>
      </c>
      <c r="F66" s="13">
        <f>IFERROR([1]!EM_S_PROFITNOTICE_FORECASTT(B66,$C$1)/1000000,"")</f>
        <v>640</v>
      </c>
      <c r="G66" s="13">
        <f>IFERROR([1]!EM_S_PROFITNOTICE_FORECASTL(B66,$C$1)/1000000,"")</f>
        <v>560</v>
      </c>
      <c r="H66" s="13">
        <f t="shared" si="2"/>
        <v>600</v>
      </c>
      <c r="I66" s="20">
        <f>IFERROR([1]!EM_S_QSTM07_IS(B66,"61",$I$1,"1")/1000000,"")</f>
        <v>260.57659999999998</v>
      </c>
      <c r="J66" s="13">
        <f t="shared" si="0"/>
        <v>84.552799999999991</v>
      </c>
      <c r="K66" s="13">
        <f>IFERROR([1]!EM_S_QSTM07_IS(B66,"61",$K$2,"1")/1000000,"")</f>
        <v>867.29075999999998</v>
      </c>
      <c r="L66" s="14">
        <f t="shared" si="3"/>
        <v>-0.90250928073994463</v>
      </c>
      <c r="M66" s="33" t="str">
        <f ca="1">[1]!EM_S_MAJASSRES_NUM(B66,$M$2,$M$1)</f>
        <v/>
      </c>
      <c r="N66" s="29" t="str">
        <f t="shared" si="4"/>
        <v/>
      </c>
      <c r="O66" s="21">
        <f t="shared" ca="1" si="5"/>
        <v>-0.90250928073994463</v>
      </c>
      <c r="P66" s="10" t="str">
        <f t="shared" si="6"/>
        <v>财报</v>
      </c>
    </row>
    <row r="67" spans="1:16" x14ac:dyDescent="0.2">
      <c r="A67" s="17" t="str">
        <f t="shared" ca="1" si="1"/>
        <v/>
      </c>
      <c r="B67" s="8" t="s">
        <v>216</v>
      </c>
      <c r="C67" s="8" t="s">
        <v>217</v>
      </c>
      <c r="D67" s="13">
        <f>IFERROR([1]!EM_S_QSTM07_IS(B67,"61",$C$1,"1")/1000000,"")</f>
        <v>-28.75279321</v>
      </c>
      <c r="E67" s="13" t="str">
        <f>IFERROR([1]!EM_S_PERFORMANCEEXPRESS_PERFEXNETPROFITTOSHAREHOLDER(B67,$C$1)/1000000,"")</f>
        <v/>
      </c>
      <c r="F67" s="13">
        <f>IFERROR([1]!EM_S_PROFITNOTICE_FORECASTT(B67,$C$1)/1000000,"")</f>
        <v>950</v>
      </c>
      <c r="G67" s="13">
        <f>IFERROR([1]!EM_S_PROFITNOTICE_FORECASTL(B67,$C$1)/1000000,"")</f>
        <v>850</v>
      </c>
      <c r="H67" s="13">
        <f t="shared" si="2"/>
        <v>900</v>
      </c>
      <c r="I67" s="20">
        <f>IFERROR([1]!EM_S_QSTM07_IS(B67,"61",$I$1,"1")/1000000,"")</f>
        <v>962.39056060999997</v>
      </c>
      <c r="J67" s="13">
        <f t="shared" si="0"/>
        <v>-991.14335382000002</v>
      </c>
      <c r="K67" s="13">
        <f>IFERROR([1]!EM_S_QSTM07_IS(B67,"61",$K$2,"1")/1000000,"")</f>
        <v>-2.5279532699999998</v>
      </c>
      <c r="L67" s="14">
        <f t="shared" si="3"/>
        <v>-391.07344755229599</v>
      </c>
      <c r="M67" s="33" t="str">
        <f ca="1">[1]!EM_S_MAJASSRES_NUM(B67,$M$2,$M$1)</f>
        <v/>
      </c>
      <c r="N67" s="29">
        <f t="shared" si="4"/>
        <v>1</v>
      </c>
      <c r="O67" s="21" t="str">
        <f t="shared" ca="1" si="5"/>
        <v/>
      </c>
      <c r="P67" s="10" t="str">
        <f t="shared" si="6"/>
        <v>财报</v>
      </c>
    </row>
    <row r="68" spans="1:16" x14ac:dyDescent="0.2">
      <c r="A68" s="17">
        <f t="shared" ca="1" si="1"/>
        <v>1313</v>
      </c>
      <c r="B68" s="8" t="s">
        <v>218</v>
      </c>
      <c r="C68" s="8" t="s">
        <v>219</v>
      </c>
      <c r="D68" s="13">
        <f>IFERROR([1]!EM_S_QSTM07_IS(B68,"61",$C$1,"1")/1000000,"")</f>
        <v>30.29855611</v>
      </c>
      <c r="E68" s="13" t="str">
        <f>IFERROR([1]!EM_S_PERFORMANCEEXPRESS_PERFEXNETPROFITTOSHAREHOLDER(B68,$C$1)/1000000,"")</f>
        <v/>
      </c>
      <c r="F68" s="13" t="str">
        <f>IFERROR([1]!EM_S_PROFITNOTICE_FORECASTT(B68,$C$1)/1000000,"")</f>
        <v/>
      </c>
      <c r="G68" s="13" t="str">
        <f>IFERROR([1]!EM_S_PROFITNOTICE_FORECASTL(B68,$C$1)/1000000,"")</f>
        <v/>
      </c>
      <c r="H68" s="13" t="str">
        <f t="shared" si="2"/>
        <v/>
      </c>
      <c r="I68" s="20">
        <f>IFERROR([1]!EM_S_QSTM07_IS(B68,"61",$I$1,"1")/1000000,"")</f>
        <v>24.143205260000002</v>
      </c>
      <c r="J68" s="13">
        <f t="shared" ref="J68:J131" si="7">IFERROR(IF(D68&lt;&gt;"",D68-I68,IF(E68&lt;&gt;"",E68-I68,IF(H68&lt;&gt;"",H68-I68,""))),"")</f>
        <v>6.1553508499999978</v>
      </c>
      <c r="K68" s="13">
        <f>IFERROR([1]!EM_S_QSTM07_IS(B68,"61",$K$2,"1")/1000000,"")</f>
        <v>46.655430009999996</v>
      </c>
      <c r="L68" s="14">
        <f t="shared" si="3"/>
        <v>-0.86806785729591007</v>
      </c>
      <c r="M68" s="33" t="str">
        <f ca="1">[1]!EM_S_MAJASSRES_NUM(B68,$M$2,$M$1)</f>
        <v/>
      </c>
      <c r="N68" s="29" t="str">
        <f t="shared" si="4"/>
        <v/>
      </c>
      <c r="O68" s="21">
        <f t="shared" ca="1" si="5"/>
        <v>-0.86806785729591007</v>
      </c>
      <c r="P68" s="10" t="str">
        <f t="shared" si="6"/>
        <v>财报</v>
      </c>
    </row>
    <row r="69" spans="1:16" x14ac:dyDescent="0.2">
      <c r="A69" s="17">
        <f t="shared" ref="A69:A132" ca="1" si="8">IFERROR(RANK(O69,$O$4:$O$2880,0),"")</f>
        <v>427</v>
      </c>
      <c r="B69" s="8" t="s">
        <v>220</v>
      </c>
      <c r="C69" s="8" t="s">
        <v>221</v>
      </c>
      <c r="D69" s="13">
        <f>IFERROR([1]!EM_S_QSTM07_IS(B69,"61",$C$1,"1")/1000000,"")</f>
        <v>19.80349309</v>
      </c>
      <c r="E69" s="13" t="str">
        <f>IFERROR([1]!EM_S_PERFORMANCEEXPRESS_PERFEXNETPROFITTOSHAREHOLDER(B69,$C$1)/1000000,"")</f>
        <v/>
      </c>
      <c r="F69" s="13" t="str">
        <f>IFERROR([1]!EM_S_PROFITNOTICE_FORECASTT(B69,$C$1)/1000000,"")</f>
        <v/>
      </c>
      <c r="G69" s="13" t="str">
        <f>IFERROR([1]!EM_S_PROFITNOTICE_FORECASTL(B69,$C$1)/1000000,"")</f>
        <v/>
      </c>
      <c r="H69" s="13" t="str">
        <f t="shared" ref="H69:H132" si="9">IFERROR(AVERAGE(F69:G69),"")</f>
        <v/>
      </c>
      <c r="I69" s="20">
        <f>IFERROR([1]!EM_S_QSTM07_IS(B69,"61",$I$1,"1")/1000000,"")</f>
        <v>6.5006598899999997</v>
      </c>
      <c r="J69" s="13">
        <f t="shared" si="7"/>
        <v>13.3028332</v>
      </c>
      <c r="K69" s="13">
        <f>IFERROR([1]!EM_S_QSTM07_IS(B69,"61",$K$2,"1")/1000000,"")</f>
        <v>12.664787619999998</v>
      </c>
      <c r="L69" s="14">
        <f t="shared" ref="L69:L132" si="10">IFERROR(IF(J69="","",(J69-K69)/ABS(K69)),"")</f>
        <v>5.0379493059355532E-2</v>
      </c>
      <c r="M69" s="33" t="str">
        <f ca="1">[1]!EM_S_MAJASSRES_NUM(B69,$M$2,$M$1)</f>
        <v/>
      </c>
      <c r="N69" s="29" t="str">
        <f t="shared" ref="N69:N132" si="11">IFERROR(IF(ABS(K69)&lt;$N$2,1,""),"")</f>
        <v/>
      </c>
      <c r="O69" s="21">
        <f t="shared" ref="O69:O132" ca="1" si="12">IFERROR(IF(AND(M69="",N69=""),L69,""),"")</f>
        <v>5.0379493059355532E-2</v>
      </c>
      <c r="P69" s="10" t="str">
        <f t="shared" ref="P69:P132" si="13">IFERROR(IF(D69&lt;&gt;"","财报",IF(E69&lt;&gt;"","快报",IF(H69&lt;&gt;"","预告",""))),"")</f>
        <v>财报</v>
      </c>
    </row>
    <row r="70" spans="1:16" x14ac:dyDescent="0.2">
      <c r="A70" s="17">
        <f t="shared" ca="1" si="8"/>
        <v>16</v>
      </c>
      <c r="B70" s="8" t="s">
        <v>222</v>
      </c>
      <c r="C70" s="8" t="s">
        <v>223</v>
      </c>
      <c r="D70" s="13">
        <f>IFERROR([1]!EM_S_QSTM07_IS(B70,"61",$C$1,"1")/1000000,"")</f>
        <v>340.48763381999999</v>
      </c>
      <c r="E70" s="13" t="str">
        <f>IFERROR([1]!EM_S_PERFORMANCEEXPRESS_PERFEXNETPROFITTOSHAREHOLDER(B70,$C$1)/1000000,"")</f>
        <v/>
      </c>
      <c r="F70" s="13">
        <f>IFERROR([1]!EM_S_PROFITNOTICE_FORECASTT(B70,$C$1)/1000000,"")</f>
        <v>335</v>
      </c>
      <c r="G70" s="13">
        <f>IFERROR([1]!EM_S_PROFITNOTICE_FORECASTL(B70,$C$1)/1000000,"")</f>
        <v>275</v>
      </c>
      <c r="H70" s="13">
        <f t="shared" si="9"/>
        <v>305</v>
      </c>
      <c r="I70" s="20">
        <f>IFERROR([1]!EM_S_QSTM07_IS(B70,"61",$I$1,"1")/1000000,"")</f>
        <v>-34.574190739999999</v>
      </c>
      <c r="J70" s="13">
        <f t="shared" si="7"/>
        <v>375.06182455999999</v>
      </c>
      <c r="K70" s="13">
        <f>IFERROR([1]!EM_S_QSTM07_IS(B70,"61",$K$2,"1")/1000000,"")</f>
        <v>-58.76853088</v>
      </c>
      <c r="L70" s="14">
        <f t="shared" si="10"/>
        <v>7.382018045096995</v>
      </c>
      <c r="M70" s="33" t="str">
        <f ca="1">[1]!EM_S_MAJASSRES_NUM(B70,$M$2,$M$1)</f>
        <v/>
      </c>
      <c r="N70" s="29" t="str">
        <f t="shared" si="11"/>
        <v/>
      </c>
      <c r="O70" s="21">
        <f t="shared" ca="1" si="12"/>
        <v>7.382018045096995</v>
      </c>
      <c r="P70" s="10" t="str">
        <f t="shared" si="13"/>
        <v>财报</v>
      </c>
    </row>
    <row r="71" spans="1:16" x14ac:dyDescent="0.2">
      <c r="A71" s="17">
        <f t="shared" ca="1" si="8"/>
        <v>1503</v>
      </c>
      <c r="B71" s="8" t="s">
        <v>224</v>
      </c>
      <c r="C71" s="8" t="s">
        <v>225</v>
      </c>
      <c r="D71" s="13">
        <f>IFERROR([1]!EM_S_QSTM07_IS(B71,"61",$C$1,"1")/1000000,"")</f>
        <v>148.43514340000002</v>
      </c>
      <c r="E71" s="13" t="str">
        <f>IFERROR([1]!EM_S_PERFORMANCEEXPRESS_PERFEXNETPROFITTOSHAREHOLDER(B71,$C$1)/1000000,"")</f>
        <v/>
      </c>
      <c r="F71" s="13" t="str">
        <f>IFERROR([1]!EM_S_PROFITNOTICE_FORECASTT(B71,$C$1)/1000000,"")</f>
        <v/>
      </c>
      <c r="G71" s="13" t="str">
        <f>IFERROR([1]!EM_S_PROFITNOTICE_FORECASTL(B71,$C$1)/1000000,"")</f>
        <v/>
      </c>
      <c r="H71" s="13" t="str">
        <f t="shared" si="9"/>
        <v/>
      </c>
      <c r="I71" s="20">
        <f>IFERROR([1]!EM_S_QSTM07_IS(B71,"61",$I$1,"1")/1000000,"")</f>
        <v>146.94664908000001</v>
      </c>
      <c r="J71" s="13">
        <f t="shared" si="7"/>
        <v>1.4884943200000009</v>
      </c>
      <c r="K71" s="13">
        <f>IFERROR([1]!EM_S_QSTM07_IS(B71,"61",$K$2,"1")/1000000,"")</f>
        <v>119.60486815</v>
      </c>
      <c r="L71" s="14">
        <f t="shared" si="10"/>
        <v>-0.98755490187796335</v>
      </c>
      <c r="M71" s="33" t="str">
        <f ca="1">[1]!EM_S_MAJASSRES_NUM(B71,$M$2,$M$1)</f>
        <v/>
      </c>
      <c r="N71" s="29" t="str">
        <f t="shared" si="11"/>
        <v/>
      </c>
      <c r="O71" s="21">
        <f t="shared" ca="1" si="12"/>
        <v>-0.98755490187796335</v>
      </c>
      <c r="P71" s="10" t="str">
        <f t="shared" si="13"/>
        <v>财报</v>
      </c>
    </row>
    <row r="72" spans="1:16" x14ac:dyDescent="0.2">
      <c r="A72" s="17">
        <f t="shared" ca="1" si="8"/>
        <v>19</v>
      </c>
      <c r="B72" s="8" t="s">
        <v>226</v>
      </c>
      <c r="C72" s="8" t="s">
        <v>227</v>
      </c>
      <c r="D72" s="13">
        <f>IFERROR([1]!EM_S_QSTM07_IS(B72,"61",$C$1,"1")/1000000,"")</f>
        <v>-176.19847902999999</v>
      </c>
      <c r="E72" s="13" t="str">
        <f>IFERROR([1]!EM_S_PERFORMANCEEXPRESS_PERFEXNETPROFITTOSHAREHOLDER(B72,$C$1)/1000000,"")</f>
        <v/>
      </c>
      <c r="F72" s="13">
        <f>IFERROR([1]!EM_S_PROFITNOTICE_FORECASTT(B72,$C$1)/1000000,"")</f>
        <v>-800</v>
      </c>
      <c r="G72" s="13">
        <f>IFERROR([1]!EM_S_PROFITNOTICE_FORECASTL(B72,$C$1)/1000000,"")</f>
        <v>-870</v>
      </c>
      <c r="H72" s="13">
        <f t="shared" si="9"/>
        <v>-835</v>
      </c>
      <c r="I72" s="20">
        <f>IFERROR([1]!EM_S_QSTM07_IS(B72,"61",$I$1,"1")/1000000,"")</f>
        <v>-660.32371897999997</v>
      </c>
      <c r="J72" s="13">
        <f t="shared" si="7"/>
        <v>484.12523994999998</v>
      </c>
      <c r="K72" s="13">
        <f>IFERROR([1]!EM_S_QSTM07_IS(B72,"61",$K$2,"1")/1000000,"")</f>
        <v>73.522700020000002</v>
      </c>
      <c r="L72" s="14">
        <f t="shared" si="10"/>
        <v>5.5847043133386816</v>
      </c>
      <c r="M72" s="33" t="str">
        <f ca="1">[1]!EM_S_MAJASSRES_NUM(B72,$M$2,$M$1)</f>
        <v/>
      </c>
      <c r="N72" s="29" t="str">
        <f t="shared" si="11"/>
        <v/>
      </c>
      <c r="O72" s="21">
        <f t="shared" ca="1" si="12"/>
        <v>5.5847043133386816</v>
      </c>
      <c r="P72" s="10" t="str">
        <f t="shared" si="13"/>
        <v>财报</v>
      </c>
    </row>
    <row r="73" spans="1:16" x14ac:dyDescent="0.2">
      <c r="A73" s="17" t="str">
        <f t="shared" ca="1" si="8"/>
        <v/>
      </c>
      <c r="B73" s="8" t="s">
        <v>228</v>
      </c>
      <c r="C73" s="8" t="s">
        <v>229</v>
      </c>
      <c r="D73" s="13">
        <f>IFERROR([1]!EM_S_QSTM07_IS(B73,"61",$C$1,"1")/1000000,"")</f>
        <v>8.5418834100000005</v>
      </c>
      <c r="E73" s="13" t="str">
        <f>IFERROR([1]!EM_S_PERFORMANCEEXPRESS_PERFEXNETPROFITTOSHAREHOLDER(B73,$C$1)/1000000,"")</f>
        <v/>
      </c>
      <c r="F73" s="13">
        <f>IFERROR([1]!EM_S_PROFITNOTICE_FORECASTT(B73,$C$1)/1000000,"")</f>
        <v>-17</v>
      </c>
      <c r="G73" s="13">
        <f>IFERROR([1]!EM_S_PROFITNOTICE_FORECASTL(B73,$C$1)/1000000,"")</f>
        <v>-20</v>
      </c>
      <c r="H73" s="13">
        <f t="shared" si="9"/>
        <v>-18.5</v>
      </c>
      <c r="I73" s="20">
        <f>IFERROR([1]!EM_S_QSTM07_IS(B73,"61",$I$1,"1")/1000000,"")</f>
        <v>-26.979723170000003</v>
      </c>
      <c r="J73" s="13">
        <f t="shared" si="7"/>
        <v>35.521606580000004</v>
      </c>
      <c r="K73" s="13">
        <f>IFERROR([1]!EM_S_QSTM07_IS(B73,"61",$K$2,"1")/1000000,"")</f>
        <v>7.1519978499999999</v>
      </c>
      <c r="L73" s="14">
        <f t="shared" si="10"/>
        <v>3.9666690797453197</v>
      </c>
      <c r="M73" s="33">
        <f ca="1">[1]!EM_S_MAJASSRES_NUM(B73,$M$2,$M$1)</f>
        <v>1</v>
      </c>
      <c r="N73" s="29">
        <f t="shared" si="11"/>
        <v>1</v>
      </c>
      <c r="O73" s="21" t="str">
        <f t="shared" ca="1" si="12"/>
        <v/>
      </c>
      <c r="P73" s="10" t="str">
        <f t="shared" si="13"/>
        <v>财报</v>
      </c>
    </row>
    <row r="74" spans="1:16" x14ac:dyDescent="0.2">
      <c r="A74" s="17">
        <f t="shared" ca="1" si="8"/>
        <v>757</v>
      </c>
      <c r="B74" s="8" t="s">
        <v>230</v>
      </c>
      <c r="C74" s="8" t="s">
        <v>231</v>
      </c>
      <c r="D74" s="13">
        <f>IFERROR([1]!EM_S_QSTM07_IS(B74,"61",$C$1,"1")/1000000,"")</f>
        <v>9.0122680399999986</v>
      </c>
      <c r="E74" s="13" t="str">
        <f>IFERROR([1]!EM_S_PERFORMANCEEXPRESS_PERFEXNETPROFITTOSHAREHOLDER(B74,$C$1)/1000000,"")</f>
        <v/>
      </c>
      <c r="F74" s="13">
        <f>IFERROR([1]!EM_S_PROFITNOTICE_FORECASTT(B74,$C$1)/1000000,"")</f>
        <v>-10</v>
      </c>
      <c r="G74" s="13">
        <f>IFERROR([1]!EM_S_PROFITNOTICE_FORECASTL(B74,$C$1)/1000000,"")</f>
        <v>-17</v>
      </c>
      <c r="H74" s="13">
        <f t="shared" si="9"/>
        <v>-13.5</v>
      </c>
      <c r="I74" s="20">
        <f>IFERROR([1]!EM_S_QSTM07_IS(B74,"61",$I$1,"1")/1000000,"")</f>
        <v>-24.50156625</v>
      </c>
      <c r="J74" s="13">
        <f t="shared" si="7"/>
        <v>33.513834289999998</v>
      </c>
      <c r="K74" s="13">
        <f>IFERROR([1]!EM_S_QSTM07_IS(B74,"61",$K$2,"1")/1000000,"")</f>
        <v>61.458966119999999</v>
      </c>
      <c r="L74" s="14">
        <f t="shared" si="10"/>
        <v>-0.45469576848130683</v>
      </c>
      <c r="M74" s="33" t="str">
        <f ca="1">[1]!EM_S_MAJASSRES_NUM(B74,$M$2,$M$1)</f>
        <v/>
      </c>
      <c r="N74" s="29" t="str">
        <f t="shared" si="11"/>
        <v/>
      </c>
      <c r="O74" s="21">
        <f t="shared" ca="1" si="12"/>
        <v>-0.45469576848130683</v>
      </c>
      <c r="P74" s="10" t="str">
        <f t="shared" si="13"/>
        <v>财报</v>
      </c>
    </row>
    <row r="75" spans="1:16" x14ac:dyDescent="0.2">
      <c r="A75" s="17">
        <f t="shared" ca="1" si="8"/>
        <v>1521</v>
      </c>
      <c r="B75" s="8" t="s">
        <v>232</v>
      </c>
      <c r="C75" s="8" t="s">
        <v>233</v>
      </c>
      <c r="D75" s="13">
        <f>IFERROR([1]!EM_S_QSTM07_IS(B75,"61",$C$1,"1")/1000000,"")</f>
        <v>1057.4124964099999</v>
      </c>
      <c r="E75" s="13">
        <f>IFERROR([1]!EM_S_PERFORMANCEEXPRESS_PERFEXNETPROFITTOSHAREHOLDER(B75,$C$1)/1000000,"")</f>
        <v>2122.982</v>
      </c>
      <c r="F75" s="13" t="str">
        <f>IFERROR([1]!EM_S_PROFITNOTICE_FORECASTT(B75,$C$1)/1000000,"")</f>
        <v/>
      </c>
      <c r="G75" s="13" t="str">
        <f>IFERROR([1]!EM_S_PROFITNOTICE_FORECASTL(B75,$C$1)/1000000,"")</f>
        <v/>
      </c>
      <c r="H75" s="13" t="str">
        <f t="shared" si="9"/>
        <v/>
      </c>
      <c r="I75" s="20">
        <f>IFERROR([1]!EM_S_QSTM07_IS(B75,"61",$I$1,"1")/1000000,"")</f>
        <v>1046.70010275</v>
      </c>
      <c r="J75" s="13">
        <f t="shared" si="7"/>
        <v>10.712393659999861</v>
      </c>
      <c r="K75" s="13">
        <f>IFERROR([1]!EM_S_QSTM07_IS(B75,"61",$K$2,"1")/1000000,"")</f>
        <v>4789.5285352000001</v>
      </c>
      <c r="L75" s="14">
        <f t="shared" si="10"/>
        <v>-0.99776337199344967</v>
      </c>
      <c r="M75" s="33" t="str">
        <f ca="1">[1]!EM_S_MAJASSRES_NUM(B75,$M$2,$M$1)</f>
        <v/>
      </c>
      <c r="N75" s="29" t="str">
        <f t="shared" si="11"/>
        <v/>
      </c>
      <c r="O75" s="21">
        <f t="shared" ca="1" si="12"/>
        <v>-0.99776337199344967</v>
      </c>
      <c r="P75" s="10" t="str">
        <f t="shared" si="13"/>
        <v>财报</v>
      </c>
    </row>
    <row r="76" spans="1:16" x14ac:dyDescent="0.2">
      <c r="A76" s="17">
        <f t="shared" ca="1" si="8"/>
        <v>1083</v>
      </c>
      <c r="B76" s="8" t="s">
        <v>234</v>
      </c>
      <c r="C76" s="8" t="s">
        <v>235</v>
      </c>
      <c r="D76" s="13">
        <f>IFERROR([1]!EM_S_QSTM07_IS(B76,"61",$C$1,"1")/1000000,"")</f>
        <v>52.733521209999999</v>
      </c>
      <c r="E76" s="13" t="str">
        <f>IFERROR([1]!EM_S_PERFORMANCEEXPRESS_PERFEXNETPROFITTOSHAREHOLDER(B76,$C$1)/1000000,"")</f>
        <v/>
      </c>
      <c r="F76" s="13" t="str">
        <f>IFERROR([1]!EM_S_PROFITNOTICE_FORECASTT(B76,$C$1)/1000000,"")</f>
        <v/>
      </c>
      <c r="G76" s="13" t="str">
        <f>IFERROR([1]!EM_S_PROFITNOTICE_FORECASTL(B76,$C$1)/1000000,"")</f>
        <v/>
      </c>
      <c r="H76" s="13" t="str">
        <f t="shared" si="9"/>
        <v/>
      </c>
      <c r="I76" s="20">
        <f>IFERROR([1]!EM_S_QSTM07_IS(B76,"61",$I$1,"1")/1000000,"")</f>
        <v>36.971797380000005</v>
      </c>
      <c r="J76" s="13">
        <f t="shared" si="7"/>
        <v>15.761723829999994</v>
      </c>
      <c r="K76" s="13">
        <f>IFERROR([1]!EM_S_QSTM07_IS(B76,"61",$K$2,"1")/1000000,"")</f>
        <v>53.290432320000001</v>
      </c>
      <c r="L76" s="14">
        <f t="shared" si="10"/>
        <v>-0.7042297623829824</v>
      </c>
      <c r="M76" s="33" t="str">
        <f ca="1">[1]!EM_S_MAJASSRES_NUM(B76,$M$2,$M$1)</f>
        <v/>
      </c>
      <c r="N76" s="29" t="str">
        <f t="shared" si="11"/>
        <v/>
      </c>
      <c r="O76" s="21">
        <f t="shared" ca="1" si="12"/>
        <v>-0.7042297623829824</v>
      </c>
      <c r="P76" s="10" t="str">
        <f t="shared" si="13"/>
        <v>财报</v>
      </c>
    </row>
    <row r="77" spans="1:16" x14ac:dyDescent="0.2">
      <c r="A77" s="17">
        <f t="shared" ca="1" si="8"/>
        <v>1024</v>
      </c>
      <c r="B77" s="8" t="s">
        <v>236</v>
      </c>
      <c r="C77" s="8" t="s">
        <v>237</v>
      </c>
      <c r="D77" s="13">
        <f>IFERROR([1]!EM_S_QSTM07_IS(B77,"61",$C$1,"1")/1000000,"")</f>
        <v>5589.241</v>
      </c>
      <c r="E77" s="13" t="str">
        <f>IFERROR([1]!EM_S_PERFORMANCEEXPRESS_PERFEXNETPROFITTOSHAREHOLDER(B77,$C$1)/1000000,"")</f>
        <v/>
      </c>
      <c r="F77" s="13" t="str">
        <f>IFERROR([1]!EM_S_PROFITNOTICE_FORECASTT(B77,$C$1)/1000000,"")</f>
        <v/>
      </c>
      <c r="G77" s="13" t="str">
        <f>IFERROR([1]!EM_S_PROFITNOTICE_FORECASTL(B77,$C$1)/1000000,"")</f>
        <v/>
      </c>
      <c r="H77" s="13" t="str">
        <f t="shared" si="9"/>
        <v/>
      </c>
      <c r="I77" s="20">
        <f>IFERROR([1]!EM_S_QSTM07_IS(B77,"61",$I$1,"1")/1000000,"")</f>
        <v>3907.252</v>
      </c>
      <c r="J77" s="13">
        <f t="shared" si="7"/>
        <v>1681.989</v>
      </c>
      <c r="K77" s="13">
        <f>IFERROR([1]!EM_S_QSTM07_IS(B77,"61",$K$2,"1")/1000000,"")</f>
        <v>4981.9877800000004</v>
      </c>
      <c r="L77" s="14">
        <f t="shared" si="10"/>
        <v>-0.6623859643429314</v>
      </c>
      <c r="M77" s="33" t="str">
        <f ca="1">[1]!EM_S_MAJASSRES_NUM(B77,$M$2,$M$1)</f>
        <v/>
      </c>
      <c r="N77" s="29" t="str">
        <f t="shared" si="11"/>
        <v/>
      </c>
      <c r="O77" s="21">
        <f t="shared" ca="1" si="12"/>
        <v>-0.6623859643429314</v>
      </c>
      <c r="P77" s="10" t="str">
        <f t="shared" si="13"/>
        <v>财报</v>
      </c>
    </row>
    <row r="78" spans="1:16" x14ac:dyDescent="0.2">
      <c r="A78" s="17">
        <f t="shared" ca="1" si="8"/>
        <v>879</v>
      </c>
      <c r="B78" s="8" t="s">
        <v>238</v>
      </c>
      <c r="C78" s="8" t="s">
        <v>239</v>
      </c>
      <c r="D78" s="13">
        <f>IFERROR([1]!EM_S_QSTM07_IS(B78,"61",$C$1,"1")/1000000,"")</f>
        <v>608.95222224999998</v>
      </c>
      <c r="E78" s="13" t="str">
        <f>IFERROR([1]!EM_S_PERFORMANCEEXPRESS_PERFEXNETPROFITTOSHAREHOLDER(B78,$C$1)/1000000,"")</f>
        <v/>
      </c>
      <c r="F78" s="13" t="str">
        <f>IFERROR([1]!EM_S_PROFITNOTICE_FORECASTT(B78,$C$1)/1000000,"")</f>
        <v/>
      </c>
      <c r="G78" s="13" t="str">
        <f>IFERROR([1]!EM_S_PROFITNOTICE_FORECASTL(B78,$C$1)/1000000,"")</f>
        <v/>
      </c>
      <c r="H78" s="13" t="str">
        <f t="shared" si="9"/>
        <v/>
      </c>
      <c r="I78" s="20">
        <f>IFERROR([1]!EM_S_QSTM07_IS(B78,"61",$I$1,"1")/1000000,"")</f>
        <v>442.56379379999998</v>
      </c>
      <c r="J78" s="13">
        <f t="shared" si="7"/>
        <v>166.38842844999999</v>
      </c>
      <c r="K78" s="13">
        <f>IFERROR([1]!EM_S_QSTM07_IS(B78,"61",$K$2,"1")/1000000,"")</f>
        <v>368.96069001999996</v>
      </c>
      <c r="L78" s="14">
        <f t="shared" si="10"/>
        <v>-0.549034807906011</v>
      </c>
      <c r="M78" s="33" t="str">
        <f ca="1">[1]!EM_S_MAJASSRES_NUM(B78,$M$2,$M$1)</f>
        <v/>
      </c>
      <c r="N78" s="29" t="str">
        <f t="shared" si="11"/>
        <v/>
      </c>
      <c r="O78" s="21">
        <f t="shared" ca="1" si="12"/>
        <v>-0.549034807906011</v>
      </c>
      <c r="P78" s="10" t="str">
        <f t="shared" si="13"/>
        <v>财报</v>
      </c>
    </row>
    <row r="79" spans="1:16" x14ac:dyDescent="0.2">
      <c r="A79" s="17">
        <f t="shared" ca="1" si="8"/>
        <v>721</v>
      </c>
      <c r="B79" s="8" t="s">
        <v>240</v>
      </c>
      <c r="C79" s="8" t="s">
        <v>241</v>
      </c>
      <c r="D79" s="13">
        <f>IFERROR([1]!EM_S_QSTM07_IS(B79,"61",$C$1,"1")/1000000,"")</f>
        <v>73.704584909999994</v>
      </c>
      <c r="E79" s="13" t="str">
        <f>IFERROR([1]!EM_S_PERFORMANCEEXPRESS_PERFEXNETPROFITTOSHAREHOLDER(B79,$C$1)/1000000,"")</f>
        <v/>
      </c>
      <c r="F79" s="13" t="str">
        <f>IFERROR([1]!EM_S_PROFITNOTICE_FORECASTT(B79,$C$1)/1000000,"")</f>
        <v/>
      </c>
      <c r="G79" s="13" t="str">
        <f>IFERROR([1]!EM_S_PROFITNOTICE_FORECASTL(B79,$C$1)/1000000,"")</f>
        <v/>
      </c>
      <c r="H79" s="13" t="str">
        <f t="shared" si="9"/>
        <v/>
      </c>
      <c r="I79" s="20">
        <f>IFERROR([1]!EM_S_QSTM07_IS(B79,"61",$I$1,"1")/1000000,"")</f>
        <v>35.86811616</v>
      </c>
      <c r="J79" s="13">
        <f t="shared" si="7"/>
        <v>37.836468749999995</v>
      </c>
      <c r="K79" s="13">
        <f>IFERROR([1]!EM_S_QSTM07_IS(B79,"61",$K$2,"1")/1000000,"")</f>
        <v>64.770811820000006</v>
      </c>
      <c r="L79" s="14">
        <f t="shared" si="10"/>
        <v>-0.41584075161588746</v>
      </c>
      <c r="M79" s="33" t="str">
        <f ca="1">[1]!EM_S_MAJASSRES_NUM(B79,$M$2,$M$1)</f>
        <v/>
      </c>
      <c r="N79" s="29" t="str">
        <f t="shared" si="11"/>
        <v/>
      </c>
      <c r="O79" s="21">
        <f t="shared" ca="1" si="12"/>
        <v>-0.41584075161588746</v>
      </c>
      <c r="P79" s="10" t="str">
        <f t="shared" si="13"/>
        <v>财报</v>
      </c>
    </row>
    <row r="80" spans="1:16" x14ac:dyDescent="0.2">
      <c r="A80" s="17">
        <f t="shared" ca="1" si="8"/>
        <v>517</v>
      </c>
      <c r="B80" s="8" t="s">
        <v>242</v>
      </c>
      <c r="C80" s="8" t="s">
        <v>243</v>
      </c>
      <c r="D80" s="13">
        <f>IFERROR([1]!EM_S_QSTM07_IS(B80,"61",$C$1,"1")/1000000,"")</f>
        <v>-122.64311336</v>
      </c>
      <c r="E80" s="13" t="str">
        <f>IFERROR([1]!EM_S_PERFORMANCEEXPRESS_PERFEXNETPROFITTOSHAREHOLDER(B80,$C$1)/1000000,"")</f>
        <v/>
      </c>
      <c r="F80" s="13">
        <f>IFERROR([1]!EM_S_PROFITNOTICE_FORECASTT(B80,$C$1)/1000000,"")</f>
        <v>-900</v>
      </c>
      <c r="G80" s="13">
        <f>IFERROR([1]!EM_S_PROFITNOTICE_FORECASTL(B80,$C$1)/1000000,"")</f>
        <v>-950</v>
      </c>
      <c r="H80" s="13">
        <f t="shared" si="9"/>
        <v>-925</v>
      </c>
      <c r="I80" s="20">
        <f>IFERROR([1]!EM_S_QSTM07_IS(B80,"61",$I$1,"1")/1000000,"")</f>
        <v>-805.05083682000009</v>
      </c>
      <c r="J80" s="13">
        <f t="shared" si="7"/>
        <v>682.40772346000006</v>
      </c>
      <c r="K80" s="13">
        <f>IFERROR([1]!EM_S_QSTM07_IS(B80,"61",$K$2,"1")/1000000,"")</f>
        <v>797.09531560000005</v>
      </c>
      <c r="L80" s="14">
        <f t="shared" si="10"/>
        <v>-0.14388190457959327</v>
      </c>
      <c r="M80" s="33" t="str">
        <f ca="1">[1]!EM_S_MAJASSRES_NUM(B80,$M$2,$M$1)</f>
        <v/>
      </c>
      <c r="N80" s="29" t="str">
        <f t="shared" si="11"/>
        <v/>
      </c>
      <c r="O80" s="21">
        <f t="shared" ca="1" si="12"/>
        <v>-0.14388190457959327</v>
      </c>
      <c r="P80" s="10" t="str">
        <f t="shared" si="13"/>
        <v>财报</v>
      </c>
    </row>
    <row r="81" spans="1:16" x14ac:dyDescent="0.2">
      <c r="A81" s="17">
        <f t="shared" ca="1" si="8"/>
        <v>2038</v>
      </c>
      <c r="B81" s="8" t="s">
        <v>244</v>
      </c>
      <c r="C81" s="8" t="s">
        <v>245</v>
      </c>
      <c r="D81" s="13">
        <f>IFERROR([1]!EM_S_QSTM07_IS(B81,"61",$C$1,"1")/1000000,"")</f>
        <v>-21.32854339</v>
      </c>
      <c r="E81" s="13" t="str">
        <f>IFERROR([1]!EM_S_PERFORMANCEEXPRESS_PERFEXNETPROFITTOSHAREHOLDER(B81,$C$1)/1000000,"")</f>
        <v/>
      </c>
      <c r="F81" s="13">
        <f>IFERROR([1]!EM_S_PROFITNOTICE_FORECASTT(B81,$C$1)/1000000,"")</f>
        <v>690</v>
      </c>
      <c r="G81" s="13">
        <f>IFERROR([1]!EM_S_PROFITNOTICE_FORECASTL(B81,$C$1)/1000000,"")</f>
        <v>690</v>
      </c>
      <c r="H81" s="13">
        <f t="shared" si="9"/>
        <v>690</v>
      </c>
      <c r="I81" s="20">
        <f>IFERROR([1]!EM_S_QSTM07_IS(B81,"61",$I$1,"1")/1000000,"")</f>
        <v>779.95164921000003</v>
      </c>
      <c r="J81" s="13">
        <f t="shared" si="7"/>
        <v>-801.28019260000008</v>
      </c>
      <c r="K81" s="13">
        <f>IFERROR([1]!EM_S_QSTM07_IS(B81,"61",$K$2,"1")/1000000,"")</f>
        <v>61.222070160000101</v>
      </c>
      <c r="L81" s="14">
        <f t="shared" si="10"/>
        <v>-14.088093730020949</v>
      </c>
      <c r="M81" s="33" t="str">
        <f ca="1">[1]!EM_S_MAJASSRES_NUM(B81,$M$2,$M$1)</f>
        <v/>
      </c>
      <c r="N81" s="29" t="str">
        <f t="shared" si="11"/>
        <v/>
      </c>
      <c r="O81" s="21">
        <f t="shared" ca="1" si="12"/>
        <v>-14.088093730020949</v>
      </c>
      <c r="P81" s="10" t="str">
        <f t="shared" si="13"/>
        <v>财报</v>
      </c>
    </row>
    <row r="82" spans="1:16" x14ac:dyDescent="0.2">
      <c r="A82" s="17">
        <f t="shared" ca="1" si="8"/>
        <v>1252</v>
      </c>
      <c r="B82" s="8" t="s">
        <v>246</v>
      </c>
      <c r="C82" s="8" t="s">
        <v>247</v>
      </c>
      <c r="D82" s="13">
        <f>IFERROR([1]!EM_S_QSTM07_IS(B82,"61",$C$1,"1")/1000000,"")</f>
        <v>24.617383</v>
      </c>
      <c r="E82" s="13" t="str">
        <f>IFERROR([1]!EM_S_PERFORMANCEEXPRESS_PERFEXNETPROFITTOSHAREHOLDER(B82,$C$1)/1000000,"")</f>
        <v/>
      </c>
      <c r="F82" s="13" t="str">
        <f>IFERROR([1]!EM_S_PROFITNOTICE_FORECASTT(B82,$C$1)/1000000,"")</f>
        <v/>
      </c>
      <c r="G82" s="13" t="str">
        <f>IFERROR([1]!EM_S_PROFITNOTICE_FORECASTL(B82,$C$1)/1000000,"")</f>
        <v/>
      </c>
      <c r="H82" s="13" t="str">
        <f t="shared" si="9"/>
        <v/>
      </c>
      <c r="I82" s="20">
        <f>IFERROR([1]!EM_S_QSTM07_IS(B82,"61",$I$1,"1")/1000000,"")</f>
        <v>17.672978609999998</v>
      </c>
      <c r="J82" s="13">
        <f t="shared" si="7"/>
        <v>6.9444043900000025</v>
      </c>
      <c r="K82" s="13">
        <f>IFERROR([1]!EM_S_QSTM07_IS(B82,"61",$K$2,"1")/1000000,"")</f>
        <v>39.681090359999999</v>
      </c>
      <c r="L82" s="14">
        <f t="shared" si="10"/>
        <v>-0.82499461766302118</v>
      </c>
      <c r="M82" s="33" t="str">
        <f ca="1">[1]!EM_S_MAJASSRES_NUM(B82,$M$2,$M$1)</f>
        <v/>
      </c>
      <c r="N82" s="29" t="str">
        <f t="shared" si="11"/>
        <v/>
      </c>
      <c r="O82" s="21">
        <f t="shared" ca="1" si="12"/>
        <v>-0.82499461766302118</v>
      </c>
      <c r="P82" s="10" t="str">
        <f t="shared" si="13"/>
        <v>财报</v>
      </c>
    </row>
    <row r="83" spans="1:16" x14ac:dyDescent="0.2">
      <c r="A83" s="17">
        <f t="shared" ca="1" si="8"/>
        <v>1060</v>
      </c>
      <c r="B83" s="8" t="s">
        <v>248</v>
      </c>
      <c r="C83" s="8" t="s">
        <v>249</v>
      </c>
      <c r="D83" s="13">
        <f>IFERROR([1]!EM_S_QSTM07_IS(B83,"61",$C$1,"1")/1000000,"")</f>
        <v>76.155300769999997</v>
      </c>
      <c r="E83" s="13" t="str">
        <f>IFERROR([1]!EM_S_PERFORMANCEEXPRESS_PERFEXNETPROFITTOSHAREHOLDER(B83,$C$1)/1000000,"")</f>
        <v/>
      </c>
      <c r="F83" s="13" t="str">
        <f>IFERROR([1]!EM_S_PROFITNOTICE_FORECASTT(B83,$C$1)/1000000,"")</f>
        <v/>
      </c>
      <c r="G83" s="13" t="str">
        <f>IFERROR([1]!EM_S_PROFITNOTICE_FORECASTL(B83,$C$1)/1000000,"")</f>
        <v/>
      </c>
      <c r="H83" s="13" t="str">
        <f t="shared" si="9"/>
        <v/>
      </c>
      <c r="I83" s="20">
        <f>IFERROR([1]!EM_S_QSTM07_IS(B83,"61",$I$1,"1")/1000000,"")</f>
        <v>50.168923079999999</v>
      </c>
      <c r="J83" s="13">
        <f t="shared" si="7"/>
        <v>25.986377689999998</v>
      </c>
      <c r="K83" s="13">
        <f>IFERROR([1]!EM_S_QSTM07_IS(B83,"61",$K$2,"1")/1000000,"")</f>
        <v>83.638520959999994</v>
      </c>
      <c r="L83" s="14">
        <f t="shared" si="10"/>
        <v>-0.68930132441691616</v>
      </c>
      <c r="M83" s="33" t="str">
        <f ca="1">[1]!EM_S_MAJASSRES_NUM(B83,$M$2,$M$1)</f>
        <v/>
      </c>
      <c r="N83" s="29" t="str">
        <f t="shared" si="11"/>
        <v/>
      </c>
      <c r="O83" s="21">
        <f t="shared" ca="1" si="12"/>
        <v>-0.68930132441691616</v>
      </c>
      <c r="P83" s="10" t="str">
        <f t="shared" si="13"/>
        <v>财报</v>
      </c>
    </row>
    <row r="84" spans="1:16" x14ac:dyDescent="0.2">
      <c r="A84" s="17" t="str">
        <f t="shared" ca="1" si="8"/>
        <v/>
      </c>
      <c r="B84" s="8" t="s">
        <v>250</v>
      </c>
      <c r="C84" s="8" t="s">
        <v>251</v>
      </c>
      <c r="D84" s="13">
        <f>IFERROR([1]!EM_S_QSTM07_IS(B84,"61",$C$1,"1")/1000000,"")</f>
        <v>-34.90100881</v>
      </c>
      <c r="E84" s="13" t="str">
        <f>IFERROR([1]!EM_S_PERFORMANCEEXPRESS_PERFEXNETPROFITTOSHAREHOLDER(B84,$C$1)/1000000,"")</f>
        <v/>
      </c>
      <c r="F84" s="13" t="str">
        <f>IFERROR([1]!EM_S_PROFITNOTICE_FORECASTT(B84,$C$1)/1000000,"")</f>
        <v/>
      </c>
      <c r="G84" s="13" t="str">
        <f>IFERROR([1]!EM_S_PROFITNOTICE_FORECASTL(B84,$C$1)/1000000,"")</f>
        <v/>
      </c>
      <c r="H84" s="13" t="str">
        <f t="shared" si="9"/>
        <v/>
      </c>
      <c r="I84" s="20">
        <f>IFERROR([1]!EM_S_QSTM07_IS(B84,"61",$I$1,"1")/1000000,"")</f>
        <v>53.369122350000005</v>
      </c>
      <c r="J84" s="13">
        <f t="shared" si="7"/>
        <v>-88.270131160000005</v>
      </c>
      <c r="K84" s="13">
        <f>IFERROR([1]!EM_S_QSTM07_IS(B84,"61",$K$2,"1")/1000000,"")</f>
        <v>9.0222873800000016</v>
      </c>
      <c r="L84" s="14">
        <f t="shared" si="10"/>
        <v>-10.783564570961381</v>
      </c>
      <c r="M84" s="33" t="str">
        <f ca="1">[1]!EM_S_MAJASSRES_NUM(B84,$M$2,$M$1)</f>
        <v/>
      </c>
      <c r="N84" s="29">
        <f t="shared" si="11"/>
        <v>1</v>
      </c>
      <c r="O84" s="21" t="str">
        <f t="shared" ca="1" si="12"/>
        <v/>
      </c>
      <c r="P84" s="10" t="str">
        <f t="shared" si="13"/>
        <v>财报</v>
      </c>
    </row>
    <row r="85" spans="1:16" x14ac:dyDescent="0.2">
      <c r="A85" s="17" t="str">
        <f t="shared" ca="1" si="8"/>
        <v/>
      </c>
      <c r="B85" s="8" t="s">
        <v>252</v>
      </c>
      <c r="C85" s="8" t="s">
        <v>253</v>
      </c>
      <c r="D85" s="13">
        <f>IFERROR([1]!EM_S_QSTM07_IS(B85,"61",$C$1,"1")/1000000,"")</f>
        <v>71.564842870000007</v>
      </c>
      <c r="E85" s="13" t="str">
        <f>IFERROR([1]!EM_S_PERFORMANCEEXPRESS_PERFEXNETPROFITTOSHAREHOLDER(B85,$C$1)/1000000,"")</f>
        <v/>
      </c>
      <c r="F85" s="13">
        <f>IFERROR([1]!EM_S_PROFITNOTICE_FORECASTT(B85,$C$1)/1000000,"")</f>
        <v>80</v>
      </c>
      <c r="G85" s="13">
        <f>IFERROR([1]!EM_S_PROFITNOTICE_FORECASTL(B85,$C$1)/1000000,"")</f>
        <v>80</v>
      </c>
      <c r="H85" s="13">
        <f t="shared" si="9"/>
        <v>80</v>
      </c>
      <c r="I85" s="20">
        <f>IFERROR([1]!EM_S_QSTM07_IS(B85,"61",$I$1,"1")/1000000,"")</f>
        <v>0.29211814000000003</v>
      </c>
      <c r="J85" s="13">
        <f t="shared" si="7"/>
        <v>71.272724730000007</v>
      </c>
      <c r="K85" s="13">
        <f>IFERROR([1]!EM_S_QSTM07_IS(B85,"61",$K$2,"1")/1000000,"")</f>
        <v>-4.7423493499999996</v>
      </c>
      <c r="L85" s="14">
        <f t="shared" si="10"/>
        <v>16.028990795458796</v>
      </c>
      <c r="M85" s="33">
        <f ca="1">[1]!EM_S_MAJASSRES_NUM(B85,$M$2,$M$1)</f>
        <v>1</v>
      </c>
      <c r="N85" s="29">
        <f t="shared" si="11"/>
        <v>1</v>
      </c>
      <c r="O85" s="21" t="str">
        <f t="shared" ca="1" si="12"/>
        <v/>
      </c>
      <c r="P85" s="10" t="str">
        <f t="shared" si="13"/>
        <v>财报</v>
      </c>
    </row>
    <row r="86" spans="1:16" x14ac:dyDescent="0.2">
      <c r="A86" s="17">
        <f t="shared" ca="1" si="8"/>
        <v>285</v>
      </c>
      <c r="B86" s="8" t="s">
        <v>254</v>
      </c>
      <c r="C86" s="8" t="s">
        <v>255</v>
      </c>
      <c r="D86" s="13">
        <f>IFERROR([1]!EM_S_QSTM07_IS(B86,"61",$C$1,"1")/1000000,"")</f>
        <v>-2.4642350899999999</v>
      </c>
      <c r="E86" s="13" t="str">
        <f>IFERROR([1]!EM_S_PERFORMANCEEXPRESS_PERFEXNETPROFITTOSHAREHOLDER(B86,$C$1)/1000000,"")</f>
        <v/>
      </c>
      <c r="F86" s="13">
        <f>IFERROR([1]!EM_S_PROFITNOTICE_FORECASTT(B86,$C$1)/1000000,"")</f>
        <v>5</v>
      </c>
      <c r="G86" s="13">
        <f>IFERROR([1]!EM_S_PROFITNOTICE_FORECASTL(B86,$C$1)/1000000,"")</f>
        <v>3</v>
      </c>
      <c r="H86" s="13">
        <f t="shared" si="9"/>
        <v>4</v>
      </c>
      <c r="I86" s="20">
        <f>IFERROR([1]!EM_S_QSTM07_IS(B86,"61",$I$1,"1")/1000000,"")</f>
        <v>5.5051422599999995</v>
      </c>
      <c r="J86" s="13">
        <f t="shared" si="7"/>
        <v>-7.9693773499999994</v>
      </c>
      <c r="K86" s="13">
        <f>IFERROR([1]!EM_S_QSTM07_IS(B86,"61",$K$2,"1")/1000000,"")</f>
        <v>-21.264764700000001</v>
      </c>
      <c r="L86" s="14">
        <f t="shared" si="10"/>
        <v>0.62523087076529005</v>
      </c>
      <c r="M86" s="33" t="str">
        <f ca="1">[1]!EM_S_MAJASSRES_NUM(B86,$M$2,$M$1)</f>
        <v/>
      </c>
      <c r="N86" s="29" t="str">
        <f t="shared" si="11"/>
        <v/>
      </c>
      <c r="O86" s="21">
        <f t="shared" ca="1" si="12"/>
        <v>0.62523087076529005</v>
      </c>
      <c r="P86" s="10" t="str">
        <f t="shared" si="13"/>
        <v>财报</v>
      </c>
    </row>
    <row r="87" spans="1:16" x14ac:dyDescent="0.2">
      <c r="A87" s="17">
        <f t="shared" ca="1" si="8"/>
        <v>864</v>
      </c>
      <c r="B87" s="8" t="s">
        <v>256</v>
      </c>
      <c r="C87" s="8" t="s">
        <v>257</v>
      </c>
      <c r="D87" s="13">
        <f>IFERROR([1]!EM_S_QSTM07_IS(B87,"61",$C$1,"1")/1000000,"")</f>
        <v>-319.26942614999996</v>
      </c>
      <c r="E87" s="13" t="str">
        <f>IFERROR([1]!EM_S_PERFORMANCEEXPRESS_PERFEXNETPROFITTOSHAREHOLDER(B87,$C$1)/1000000,"")</f>
        <v/>
      </c>
      <c r="F87" s="13">
        <f>IFERROR([1]!EM_S_PROFITNOTICE_FORECASTT(B87,$C$1)/1000000,"")</f>
        <v>-400</v>
      </c>
      <c r="G87" s="13">
        <f>IFERROR([1]!EM_S_PROFITNOTICE_FORECASTL(B87,$C$1)/1000000,"")</f>
        <v>-500</v>
      </c>
      <c r="H87" s="13">
        <f t="shared" si="9"/>
        <v>-450</v>
      </c>
      <c r="I87" s="20">
        <f>IFERROR([1]!EM_S_QSTM07_IS(B87,"61",$I$1,"1")/1000000,"")</f>
        <v>-124.45596386</v>
      </c>
      <c r="J87" s="13">
        <f t="shared" si="7"/>
        <v>-194.81346228999996</v>
      </c>
      <c r="K87" s="13">
        <f>IFERROR([1]!EM_S_QSTM07_IS(B87,"61",$K$2,"1")/1000000,"")</f>
        <v>-126.47118066</v>
      </c>
      <c r="L87" s="14">
        <f t="shared" si="10"/>
        <v>-0.5403783002052347</v>
      </c>
      <c r="M87" s="33" t="str">
        <f ca="1">[1]!EM_S_MAJASSRES_NUM(B87,$M$2,$M$1)</f>
        <v/>
      </c>
      <c r="N87" s="29" t="str">
        <f t="shared" si="11"/>
        <v/>
      </c>
      <c r="O87" s="21">
        <f t="shared" ca="1" si="12"/>
        <v>-0.5403783002052347</v>
      </c>
      <c r="P87" s="10" t="str">
        <f t="shared" si="13"/>
        <v>财报</v>
      </c>
    </row>
    <row r="88" spans="1:16" x14ac:dyDescent="0.2">
      <c r="A88" s="17">
        <f t="shared" ca="1" si="8"/>
        <v>1236</v>
      </c>
      <c r="B88" s="8" t="s">
        <v>258</v>
      </c>
      <c r="C88" s="8" t="s">
        <v>259</v>
      </c>
      <c r="D88" s="13">
        <f>IFERROR([1]!EM_S_QSTM07_IS(B88,"61",$C$1,"1")/1000000,"")</f>
        <v>21.806558879999997</v>
      </c>
      <c r="E88" s="13" t="str">
        <f>IFERROR([1]!EM_S_PERFORMANCEEXPRESS_PERFEXNETPROFITTOSHAREHOLDER(B88,$C$1)/1000000,"")</f>
        <v/>
      </c>
      <c r="F88" s="13" t="str">
        <f>IFERROR([1]!EM_S_PROFITNOTICE_FORECASTT(B88,$C$1)/1000000,"")</f>
        <v/>
      </c>
      <c r="G88" s="13" t="str">
        <f>IFERROR([1]!EM_S_PROFITNOTICE_FORECASTL(B88,$C$1)/1000000,"")</f>
        <v/>
      </c>
      <c r="H88" s="13" t="str">
        <f t="shared" si="9"/>
        <v/>
      </c>
      <c r="I88" s="20">
        <f>IFERROR([1]!EM_S_QSTM07_IS(B88,"61",$I$1,"1")/1000000,"")</f>
        <v>18.38196529</v>
      </c>
      <c r="J88" s="13">
        <f t="shared" si="7"/>
        <v>3.4245935899999971</v>
      </c>
      <c r="K88" s="13">
        <f>IFERROR([1]!EM_S_QSTM07_IS(B88,"61",$K$2,"1")/1000000,"")</f>
        <v>18.26754609</v>
      </c>
      <c r="L88" s="14">
        <f t="shared" si="10"/>
        <v>-0.81253127414444104</v>
      </c>
      <c r="M88" s="33" t="str">
        <f ca="1">[1]!EM_S_MAJASSRES_NUM(B88,$M$2,$M$1)</f>
        <v/>
      </c>
      <c r="N88" s="29" t="str">
        <f t="shared" si="11"/>
        <v/>
      </c>
      <c r="O88" s="21">
        <f t="shared" ca="1" si="12"/>
        <v>-0.81253127414444104</v>
      </c>
      <c r="P88" s="10" t="str">
        <f t="shared" si="13"/>
        <v>财报</v>
      </c>
    </row>
    <row r="89" spans="1:16" x14ac:dyDescent="0.2">
      <c r="A89" s="17">
        <f t="shared" ca="1" si="8"/>
        <v>1895</v>
      </c>
      <c r="B89" s="8" t="s">
        <v>260</v>
      </c>
      <c r="C89" s="8" t="s">
        <v>261</v>
      </c>
      <c r="D89" s="13">
        <f>IFERROR([1]!EM_S_QSTM07_IS(B89,"61",$C$1,"1")/1000000,"")</f>
        <v>198.21317797999998</v>
      </c>
      <c r="E89" s="13" t="str">
        <f>IFERROR([1]!EM_S_PERFORMANCEEXPRESS_PERFEXNETPROFITTOSHAREHOLDER(B89,$C$1)/1000000,"")</f>
        <v/>
      </c>
      <c r="F89" s="13" t="str">
        <f>IFERROR([1]!EM_S_PROFITNOTICE_FORECASTT(B89,$C$1)/1000000,"")</f>
        <v/>
      </c>
      <c r="G89" s="13" t="str">
        <f>IFERROR([1]!EM_S_PROFITNOTICE_FORECASTL(B89,$C$1)/1000000,"")</f>
        <v/>
      </c>
      <c r="H89" s="13" t="str">
        <f t="shared" si="9"/>
        <v/>
      </c>
      <c r="I89" s="20">
        <f>IFERROR([1]!EM_S_QSTM07_IS(B89,"61",$I$1,"1")/1000000,"")</f>
        <v>347.75053273999998</v>
      </c>
      <c r="J89" s="13">
        <f t="shared" si="7"/>
        <v>-149.53735476</v>
      </c>
      <c r="K89" s="13">
        <f>IFERROR([1]!EM_S_QSTM07_IS(B89,"61",$K$2,"1")/1000000,"")</f>
        <v>222.01813000000001</v>
      </c>
      <c r="L89" s="14">
        <f t="shared" si="10"/>
        <v>-1.6735366826123614</v>
      </c>
      <c r="M89" s="33" t="str">
        <f ca="1">[1]!EM_S_MAJASSRES_NUM(B89,$M$2,$M$1)</f>
        <v/>
      </c>
      <c r="N89" s="29" t="str">
        <f t="shared" si="11"/>
        <v/>
      </c>
      <c r="O89" s="21">
        <f t="shared" ca="1" si="12"/>
        <v>-1.6735366826123614</v>
      </c>
      <c r="P89" s="10" t="str">
        <f t="shared" si="13"/>
        <v>财报</v>
      </c>
    </row>
    <row r="90" spans="1:16" x14ac:dyDescent="0.2">
      <c r="A90" s="17" t="str">
        <f t="shared" ca="1" si="8"/>
        <v/>
      </c>
      <c r="B90" s="8" t="s">
        <v>262</v>
      </c>
      <c r="C90" s="8" t="s">
        <v>263</v>
      </c>
      <c r="D90" s="13">
        <f>IFERROR([1]!EM_S_QSTM07_IS(B90,"61",$C$1,"1")/1000000,"")</f>
        <v>517.91200000000003</v>
      </c>
      <c r="E90" s="13" t="str">
        <f>IFERROR([1]!EM_S_PERFORMANCEEXPRESS_PERFEXNETPROFITTOSHAREHOLDER(B90,$C$1)/1000000,"")</f>
        <v/>
      </c>
      <c r="F90" s="13">
        <f>IFERROR([1]!EM_S_PROFITNOTICE_FORECASTT(B90,$C$1)/1000000,"")</f>
        <v>770</v>
      </c>
      <c r="G90" s="13">
        <f>IFERROR([1]!EM_S_PROFITNOTICE_FORECASTL(B90,$C$1)/1000000,"")</f>
        <v>650</v>
      </c>
      <c r="H90" s="13">
        <f t="shared" si="9"/>
        <v>710</v>
      </c>
      <c r="I90" s="20">
        <f>IFERROR([1]!EM_S_QSTM07_IS(B90,"61",$I$1,"1")/1000000,"")</f>
        <v>215.297</v>
      </c>
      <c r="J90" s="13">
        <f t="shared" si="7"/>
        <v>302.61500000000001</v>
      </c>
      <c r="K90" s="13">
        <f>IFERROR([1]!EM_S_QSTM07_IS(B90,"61",$K$2,"1")/1000000,"")</f>
        <v>383.47300000000001</v>
      </c>
      <c r="L90" s="14">
        <f t="shared" si="10"/>
        <v>-0.21085708772195175</v>
      </c>
      <c r="M90" s="33">
        <f ca="1">[1]!EM_S_MAJASSRES_NUM(B90,$M$2,$M$1)</f>
        <v>1</v>
      </c>
      <c r="N90" s="29" t="str">
        <f t="shared" si="11"/>
        <v/>
      </c>
      <c r="O90" s="21" t="str">
        <f t="shared" ca="1" si="12"/>
        <v/>
      </c>
      <c r="P90" s="10" t="str">
        <f t="shared" si="13"/>
        <v>财报</v>
      </c>
    </row>
    <row r="91" spans="1:16" x14ac:dyDescent="0.2">
      <c r="A91" s="17">
        <f t="shared" ca="1" si="8"/>
        <v>343</v>
      </c>
      <c r="B91" s="8" t="s">
        <v>264</v>
      </c>
      <c r="C91" s="8" t="s">
        <v>265</v>
      </c>
      <c r="D91" s="13">
        <f>IFERROR([1]!EM_S_QSTM07_IS(B91,"61",$C$1,"1")/1000000,"")</f>
        <v>7.7610234199999999</v>
      </c>
      <c r="E91" s="13" t="str">
        <f>IFERROR([1]!EM_S_PERFORMANCEEXPRESS_PERFEXNETPROFITTOSHAREHOLDER(B91,$C$1)/1000000,"")</f>
        <v/>
      </c>
      <c r="F91" s="13">
        <f>IFERROR([1]!EM_S_PROFITNOTICE_FORECASTT(B91,$C$1)/1000000,"")</f>
        <v>-2.72</v>
      </c>
      <c r="G91" s="13">
        <f>IFERROR([1]!EM_S_PROFITNOTICE_FORECASTL(B91,$C$1)/1000000,"")</f>
        <v>-2.72</v>
      </c>
      <c r="H91" s="13">
        <f t="shared" si="9"/>
        <v>-2.72</v>
      </c>
      <c r="I91" s="20">
        <f>IFERROR([1]!EM_S_QSTM07_IS(B91,"61",$I$1,"1")/1000000,"")</f>
        <v>-11.180590650000001</v>
      </c>
      <c r="J91" s="13">
        <f t="shared" si="7"/>
        <v>18.94161407</v>
      </c>
      <c r="K91" s="13">
        <f>IFERROR([1]!EM_S_QSTM07_IS(B91,"61",$K$2,"1")/1000000,"")</f>
        <v>13.71569184</v>
      </c>
      <c r="L91" s="14">
        <f t="shared" si="10"/>
        <v>0.3810177635195397</v>
      </c>
      <c r="M91" s="33" t="str">
        <f ca="1">[1]!EM_S_MAJASSRES_NUM(B91,$M$2,$M$1)</f>
        <v/>
      </c>
      <c r="N91" s="29" t="str">
        <f t="shared" si="11"/>
        <v/>
      </c>
      <c r="O91" s="21">
        <f t="shared" ca="1" si="12"/>
        <v>0.3810177635195397</v>
      </c>
      <c r="P91" s="10" t="str">
        <f t="shared" si="13"/>
        <v>财报</v>
      </c>
    </row>
    <row r="92" spans="1:16" x14ac:dyDescent="0.2">
      <c r="A92" s="17">
        <f t="shared" ca="1" si="8"/>
        <v>1640</v>
      </c>
      <c r="B92" s="8" t="s">
        <v>266</v>
      </c>
      <c r="C92" s="8" t="s">
        <v>267</v>
      </c>
      <c r="D92" s="13">
        <f>IFERROR([1]!EM_S_QSTM07_IS(B92,"61",$C$1,"1")/1000000,"")</f>
        <v>88.131152939999993</v>
      </c>
      <c r="E92" s="13" t="str">
        <f>IFERROR([1]!EM_S_PERFORMANCEEXPRESS_PERFEXNETPROFITTOSHAREHOLDER(B92,$C$1)/1000000,"")</f>
        <v/>
      </c>
      <c r="F92" s="13" t="str">
        <f>IFERROR([1]!EM_S_PROFITNOTICE_FORECASTT(B92,$C$1)/1000000,"")</f>
        <v/>
      </c>
      <c r="G92" s="13" t="str">
        <f>IFERROR([1]!EM_S_PROFITNOTICE_FORECASTL(B92,$C$1)/1000000,"")</f>
        <v/>
      </c>
      <c r="H92" s="13" t="str">
        <f t="shared" si="9"/>
        <v/>
      </c>
      <c r="I92" s="20">
        <f>IFERROR([1]!EM_S_QSTM07_IS(B92,"61",$I$1,"1")/1000000,"")</f>
        <v>96.167339489999989</v>
      </c>
      <c r="J92" s="13">
        <f t="shared" si="7"/>
        <v>-8.0361865499999965</v>
      </c>
      <c r="K92" s="13">
        <f>IFERROR([1]!EM_S_QSTM07_IS(B92,"61",$K$2,"1")/1000000,"")</f>
        <v>66.859522339999998</v>
      </c>
      <c r="L92" s="14">
        <f t="shared" si="10"/>
        <v>-1.1201950936642004</v>
      </c>
      <c r="M92" s="33" t="str">
        <f ca="1">[1]!EM_S_MAJASSRES_NUM(B92,$M$2,$M$1)</f>
        <v/>
      </c>
      <c r="N92" s="29" t="str">
        <f t="shared" si="11"/>
        <v/>
      </c>
      <c r="O92" s="21">
        <f t="shared" ca="1" si="12"/>
        <v>-1.1201950936642004</v>
      </c>
      <c r="P92" s="10" t="str">
        <f t="shared" si="13"/>
        <v>财报</v>
      </c>
    </row>
    <row r="93" spans="1:16" x14ac:dyDescent="0.2">
      <c r="A93" s="17">
        <f t="shared" ca="1" si="8"/>
        <v>1759</v>
      </c>
      <c r="B93" s="8" t="s">
        <v>268</v>
      </c>
      <c r="C93" s="8" t="s">
        <v>269</v>
      </c>
      <c r="D93" s="13">
        <f>IFERROR([1]!EM_S_QSTM07_IS(B93,"61",$C$1,"1")/1000000,"")</f>
        <v>263.77435112000001</v>
      </c>
      <c r="E93" s="13" t="str">
        <f>IFERROR([1]!EM_S_PERFORMANCEEXPRESS_PERFEXNETPROFITTOSHAREHOLDER(B93,$C$1)/1000000,"")</f>
        <v/>
      </c>
      <c r="F93" s="13" t="str">
        <f>IFERROR([1]!EM_S_PROFITNOTICE_FORECASTT(B93,$C$1)/1000000,"")</f>
        <v/>
      </c>
      <c r="G93" s="13" t="str">
        <f>IFERROR([1]!EM_S_PROFITNOTICE_FORECASTL(B93,$C$1)/1000000,"")</f>
        <v/>
      </c>
      <c r="H93" s="13" t="str">
        <f t="shared" si="9"/>
        <v/>
      </c>
      <c r="I93" s="20">
        <f>IFERROR([1]!EM_S_QSTM07_IS(B93,"61",$I$1,"1")/1000000,"")</f>
        <v>317.05221145999997</v>
      </c>
      <c r="J93" s="13">
        <f t="shared" si="7"/>
        <v>-53.277860339999961</v>
      </c>
      <c r="K93" s="13">
        <f>IFERROR([1]!EM_S_QSTM07_IS(B93,"61",$K$2,"1")/1000000,"")</f>
        <v>188.37979983000002</v>
      </c>
      <c r="L93" s="14">
        <f t="shared" si="10"/>
        <v>-1.2828215147700528</v>
      </c>
      <c r="M93" s="33" t="str">
        <f ca="1">[1]!EM_S_MAJASSRES_NUM(B93,$M$2,$M$1)</f>
        <v/>
      </c>
      <c r="N93" s="29" t="str">
        <f t="shared" si="11"/>
        <v/>
      </c>
      <c r="O93" s="21">
        <f t="shared" ca="1" si="12"/>
        <v>-1.2828215147700528</v>
      </c>
      <c r="P93" s="10" t="str">
        <f t="shared" si="13"/>
        <v>财报</v>
      </c>
    </row>
    <row r="94" spans="1:16" x14ac:dyDescent="0.2">
      <c r="A94" s="17">
        <f t="shared" ca="1" si="8"/>
        <v>1265</v>
      </c>
      <c r="B94" s="8" t="s">
        <v>270</v>
      </c>
      <c r="C94" s="8" t="s">
        <v>271</v>
      </c>
      <c r="D94" s="13">
        <f>IFERROR([1]!EM_S_QSTM07_IS(B94,"61",$C$1,"1")/1000000,"")</f>
        <v>41.186202549999997</v>
      </c>
      <c r="E94" s="13" t="str">
        <f>IFERROR([1]!EM_S_PERFORMANCEEXPRESS_PERFEXNETPROFITTOSHAREHOLDER(B94,$C$1)/1000000,"")</f>
        <v/>
      </c>
      <c r="F94" s="13" t="str">
        <f>IFERROR([1]!EM_S_PROFITNOTICE_FORECASTT(B94,$C$1)/1000000,"")</f>
        <v/>
      </c>
      <c r="G94" s="13" t="str">
        <f>IFERROR([1]!EM_S_PROFITNOTICE_FORECASTL(B94,$C$1)/1000000,"")</f>
        <v/>
      </c>
      <c r="H94" s="13" t="str">
        <f t="shared" si="9"/>
        <v/>
      </c>
      <c r="I94" s="20">
        <f>IFERROR([1]!EM_S_QSTM07_IS(B94,"61",$I$1,"1")/1000000,"")</f>
        <v>33.632075690000001</v>
      </c>
      <c r="J94" s="13">
        <f t="shared" si="7"/>
        <v>7.5541268599999967</v>
      </c>
      <c r="K94" s="13">
        <f>IFERROR([1]!EM_S_QSTM07_IS(B94,"61",$K$2,"1")/1000000,"")</f>
        <v>45.774451249999998</v>
      </c>
      <c r="L94" s="14">
        <f t="shared" si="10"/>
        <v>-0.83497067351517407</v>
      </c>
      <c r="M94" s="33" t="str">
        <f ca="1">[1]!EM_S_MAJASSRES_NUM(B94,$M$2,$M$1)</f>
        <v/>
      </c>
      <c r="N94" s="29" t="str">
        <f t="shared" si="11"/>
        <v/>
      </c>
      <c r="O94" s="21">
        <f t="shared" ca="1" si="12"/>
        <v>-0.83497067351517407</v>
      </c>
      <c r="P94" s="10" t="str">
        <f t="shared" si="13"/>
        <v>财报</v>
      </c>
    </row>
    <row r="95" spans="1:16" x14ac:dyDescent="0.2">
      <c r="A95" s="17">
        <f t="shared" ca="1" si="8"/>
        <v>1445</v>
      </c>
      <c r="B95" s="8" t="s">
        <v>272</v>
      </c>
      <c r="C95" s="8" t="s">
        <v>273</v>
      </c>
      <c r="D95" s="13">
        <f>IFERROR([1]!EM_S_QSTM07_IS(B95,"61",$C$1,"1")/1000000,"")</f>
        <v>5.0123392600000001</v>
      </c>
      <c r="E95" s="13" t="str">
        <f>IFERROR([1]!EM_S_PERFORMANCEEXPRESS_PERFEXNETPROFITTOSHAREHOLDER(B95,$C$1)/1000000,"")</f>
        <v/>
      </c>
      <c r="F95" s="13">
        <f>IFERROR([1]!EM_S_PROFITNOTICE_FORECASTT(B95,$C$1)/1000000,"")</f>
        <v>11</v>
      </c>
      <c r="G95" s="13">
        <f>IFERROR([1]!EM_S_PROFITNOTICE_FORECASTL(B95,$C$1)/1000000,"")</f>
        <v>7</v>
      </c>
      <c r="H95" s="13">
        <f t="shared" si="9"/>
        <v>9</v>
      </c>
      <c r="I95" s="20">
        <f>IFERROR([1]!EM_S_QSTM07_IS(B95,"61",$I$1,"1")/1000000,"")</f>
        <v>2.5623812799999999</v>
      </c>
      <c r="J95" s="13">
        <f t="shared" si="7"/>
        <v>2.4499579800000002</v>
      </c>
      <c r="K95" s="13">
        <f>IFERROR([1]!EM_S_QSTM07_IS(B95,"61",$K$2,"1")/1000000,"")</f>
        <v>44.993918239999999</v>
      </c>
      <c r="L95" s="14">
        <f t="shared" si="10"/>
        <v>-0.94554913028619125</v>
      </c>
      <c r="M95" s="33" t="str">
        <f ca="1">[1]!EM_S_MAJASSRES_NUM(B95,$M$2,$M$1)</f>
        <v/>
      </c>
      <c r="N95" s="29" t="str">
        <f t="shared" si="11"/>
        <v/>
      </c>
      <c r="O95" s="21">
        <f t="shared" ca="1" si="12"/>
        <v>-0.94554913028619125</v>
      </c>
      <c r="P95" s="10" t="str">
        <f t="shared" si="13"/>
        <v>财报</v>
      </c>
    </row>
    <row r="96" spans="1:16" x14ac:dyDescent="0.2">
      <c r="A96" s="17">
        <f t="shared" ca="1" si="8"/>
        <v>1918</v>
      </c>
      <c r="B96" s="8" t="s">
        <v>274</v>
      </c>
      <c r="C96" s="8" t="s">
        <v>275</v>
      </c>
      <c r="D96" s="13">
        <f>IFERROR([1]!EM_S_QSTM07_IS(B96,"61",$C$1,"1")/1000000,"")</f>
        <v>54.428534670000005</v>
      </c>
      <c r="E96" s="13" t="str">
        <f>IFERROR([1]!EM_S_PERFORMANCEEXPRESS_PERFEXNETPROFITTOSHAREHOLDER(B96,$C$1)/1000000,"")</f>
        <v/>
      </c>
      <c r="F96" s="13" t="str">
        <f>IFERROR([1]!EM_S_PROFITNOTICE_FORECASTT(B96,$C$1)/1000000,"")</f>
        <v/>
      </c>
      <c r="G96" s="13" t="str">
        <f>IFERROR([1]!EM_S_PROFITNOTICE_FORECASTL(B96,$C$1)/1000000,"")</f>
        <v/>
      </c>
      <c r="H96" s="13" t="str">
        <f t="shared" si="9"/>
        <v/>
      </c>
      <c r="I96" s="20">
        <f>IFERROR([1]!EM_S_QSTM07_IS(B96,"61",$I$1,"1")/1000000,"")</f>
        <v>64.025067429999993</v>
      </c>
      <c r="J96" s="13">
        <f t="shared" si="7"/>
        <v>-9.5965327599999881</v>
      </c>
      <c r="K96" s="13">
        <f>IFERROR([1]!EM_S_QSTM07_IS(B96,"61",$K$2,"1")/1000000,"")</f>
        <v>11.59763676</v>
      </c>
      <c r="L96" s="14">
        <f t="shared" si="10"/>
        <v>-1.8274558824861822</v>
      </c>
      <c r="M96" s="33" t="str">
        <f ca="1">[1]!EM_S_MAJASSRES_NUM(B96,$M$2,$M$1)</f>
        <v/>
      </c>
      <c r="N96" s="29" t="str">
        <f t="shared" si="11"/>
        <v/>
      </c>
      <c r="O96" s="21">
        <f t="shared" ca="1" si="12"/>
        <v>-1.8274558824861822</v>
      </c>
      <c r="P96" s="10" t="str">
        <f t="shared" si="13"/>
        <v>财报</v>
      </c>
    </row>
    <row r="97" spans="1:16" x14ac:dyDescent="0.2">
      <c r="A97" s="17">
        <f t="shared" ca="1" si="8"/>
        <v>1904</v>
      </c>
      <c r="B97" s="8" t="s">
        <v>276</v>
      </c>
      <c r="C97" s="8" t="s">
        <v>277</v>
      </c>
      <c r="D97" s="13">
        <f>IFERROR([1]!EM_S_QSTM07_IS(B97,"61",$C$1,"1")/1000000,"")</f>
        <v>2.6887504600000001</v>
      </c>
      <c r="E97" s="13" t="str">
        <f>IFERROR([1]!EM_S_PERFORMANCEEXPRESS_PERFEXNETPROFITTOSHAREHOLDER(B97,$C$1)/1000000,"")</f>
        <v/>
      </c>
      <c r="F97" s="13" t="str">
        <f>IFERROR([1]!EM_S_PROFITNOTICE_FORECASTT(B97,$C$1)/1000000,"")</f>
        <v/>
      </c>
      <c r="G97" s="13" t="str">
        <f>IFERROR([1]!EM_S_PROFITNOTICE_FORECASTL(B97,$C$1)/1000000,"")</f>
        <v/>
      </c>
      <c r="H97" s="13" t="str">
        <f t="shared" si="9"/>
        <v/>
      </c>
      <c r="I97" s="20">
        <f>IFERROR([1]!EM_S_QSTM07_IS(B97,"61",$I$1,"1")/1000000,"")</f>
        <v>13.397274730000001</v>
      </c>
      <c r="J97" s="13">
        <f t="shared" si="7"/>
        <v>-10.708524270000002</v>
      </c>
      <c r="K97" s="13">
        <f>IFERROR([1]!EM_S_QSTM07_IS(B97,"61",$K$2,"1")/1000000,"")</f>
        <v>14.72364269</v>
      </c>
      <c r="L97" s="14">
        <f t="shared" si="10"/>
        <v>-1.7273012864726074</v>
      </c>
      <c r="M97" s="33" t="str">
        <f ca="1">[1]!EM_S_MAJASSRES_NUM(B97,$M$2,$M$1)</f>
        <v/>
      </c>
      <c r="N97" s="29" t="str">
        <f t="shared" si="11"/>
        <v/>
      </c>
      <c r="O97" s="21">
        <f t="shared" ca="1" si="12"/>
        <v>-1.7273012864726074</v>
      </c>
      <c r="P97" s="10" t="str">
        <f t="shared" si="13"/>
        <v>财报</v>
      </c>
    </row>
    <row r="98" spans="1:16" x14ac:dyDescent="0.2">
      <c r="A98" s="17">
        <f t="shared" ca="1" si="8"/>
        <v>1941</v>
      </c>
      <c r="B98" s="8" t="s">
        <v>278</v>
      </c>
      <c r="C98" s="8" t="s">
        <v>279</v>
      </c>
      <c r="D98" s="13">
        <f>IFERROR([1]!EM_S_QSTM07_IS(B98,"61",$C$1,"1")/1000000,"")</f>
        <v>284.57496358999998</v>
      </c>
      <c r="E98" s="13" t="str">
        <f>IFERROR([1]!EM_S_PERFORMANCEEXPRESS_PERFEXNETPROFITTOSHAREHOLDER(B98,$C$1)/1000000,"")</f>
        <v/>
      </c>
      <c r="F98" s="13" t="str">
        <f>IFERROR([1]!EM_S_PROFITNOTICE_FORECASTT(B98,$C$1)/1000000,"")</f>
        <v/>
      </c>
      <c r="G98" s="13" t="str">
        <f>IFERROR([1]!EM_S_PROFITNOTICE_FORECASTL(B98,$C$1)/1000000,"")</f>
        <v/>
      </c>
      <c r="H98" s="13" t="str">
        <f t="shared" si="9"/>
        <v/>
      </c>
      <c r="I98" s="20">
        <f>IFERROR([1]!EM_S_QSTM07_IS(B98,"61",$I$1,"1")/1000000,"")</f>
        <v>544.38457071000005</v>
      </c>
      <c r="J98" s="13">
        <f t="shared" si="7"/>
        <v>-259.80960712000007</v>
      </c>
      <c r="K98" s="13">
        <f>IFERROR([1]!EM_S_QSTM07_IS(B98,"61",$K$2,"1")/1000000,"")</f>
        <v>246.06354475000001</v>
      </c>
      <c r="L98" s="14">
        <f t="shared" si="10"/>
        <v>-2.055863872009021</v>
      </c>
      <c r="M98" s="33" t="str">
        <f ca="1">[1]!EM_S_MAJASSRES_NUM(B98,$M$2,$M$1)</f>
        <v/>
      </c>
      <c r="N98" s="29" t="str">
        <f t="shared" si="11"/>
        <v/>
      </c>
      <c r="O98" s="21">
        <f t="shared" ca="1" si="12"/>
        <v>-2.055863872009021</v>
      </c>
      <c r="P98" s="10" t="str">
        <f t="shared" si="13"/>
        <v>财报</v>
      </c>
    </row>
    <row r="99" spans="1:16" x14ac:dyDescent="0.2">
      <c r="A99" s="17">
        <f t="shared" ca="1" si="8"/>
        <v>1124</v>
      </c>
      <c r="B99" s="8" t="s">
        <v>280</v>
      </c>
      <c r="C99" s="8" t="s">
        <v>281</v>
      </c>
      <c r="D99" s="13">
        <f>IFERROR([1]!EM_S_QSTM07_IS(B99,"61",$C$1,"1")/1000000,"")</f>
        <v>116.44608599</v>
      </c>
      <c r="E99" s="13" t="str">
        <f>IFERROR([1]!EM_S_PERFORMANCEEXPRESS_PERFEXNETPROFITTOSHAREHOLDER(B99,$C$1)/1000000,"")</f>
        <v/>
      </c>
      <c r="F99" s="13">
        <f>IFERROR([1]!EM_S_PROFITNOTICE_FORECASTT(B99,$C$1)/1000000,"")</f>
        <v>140</v>
      </c>
      <c r="G99" s="13">
        <f>IFERROR([1]!EM_S_PROFITNOTICE_FORECASTL(B99,$C$1)/1000000,"")</f>
        <v>120</v>
      </c>
      <c r="H99" s="13">
        <f t="shared" si="9"/>
        <v>130</v>
      </c>
      <c r="I99" s="20">
        <f>IFERROR([1]!EM_S_QSTM07_IS(B99,"61",$I$1,"1")/1000000,"")</f>
        <v>10.56652982</v>
      </c>
      <c r="J99" s="13">
        <f t="shared" si="7"/>
        <v>105.87955617</v>
      </c>
      <c r="K99" s="13">
        <f>IFERROR([1]!EM_S_QSTM07_IS(B99,"61",$K$2,"1")/1000000,"")</f>
        <v>401.64933673000002</v>
      </c>
      <c r="L99" s="14">
        <f t="shared" si="10"/>
        <v>-0.73638807166467402</v>
      </c>
      <c r="M99" s="33" t="str">
        <f ca="1">[1]!EM_S_MAJASSRES_NUM(B99,$M$2,$M$1)</f>
        <v/>
      </c>
      <c r="N99" s="29" t="str">
        <f t="shared" si="11"/>
        <v/>
      </c>
      <c r="O99" s="21">
        <f t="shared" ca="1" si="12"/>
        <v>-0.73638807166467402</v>
      </c>
      <c r="P99" s="10" t="str">
        <f t="shared" si="13"/>
        <v>财报</v>
      </c>
    </row>
    <row r="100" spans="1:16" x14ac:dyDescent="0.2">
      <c r="A100" s="17" t="str">
        <f t="shared" ca="1" si="8"/>
        <v/>
      </c>
      <c r="B100" s="8" t="s">
        <v>282</v>
      </c>
      <c r="C100" s="8" t="s">
        <v>283</v>
      </c>
      <c r="D100" s="13">
        <f>IFERROR([1]!EM_S_QSTM07_IS(B100,"61",$C$1,"1")/1000000,"")</f>
        <v>27.146914840000001</v>
      </c>
      <c r="E100" s="13" t="str">
        <f>IFERROR([1]!EM_S_PERFORMANCEEXPRESS_PERFEXNETPROFITTOSHAREHOLDER(B100,$C$1)/1000000,"")</f>
        <v/>
      </c>
      <c r="F100" s="13">
        <f>IFERROR([1]!EM_S_PROFITNOTICE_FORECASTT(B100,$C$1)/1000000,"")</f>
        <v>26</v>
      </c>
      <c r="G100" s="13">
        <f>IFERROR([1]!EM_S_PROFITNOTICE_FORECASTL(B100,$C$1)/1000000,"")</f>
        <v>20</v>
      </c>
      <c r="H100" s="13">
        <f t="shared" si="9"/>
        <v>23</v>
      </c>
      <c r="I100" s="20">
        <f>IFERROR([1]!EM_S_QSTM07_IS(B100,"61",$I$1,"1")/1000000,"")</f>
        <v>-3.7336279700000001</v>
      </c>
      <c r="J100" s="13">
        <f t="shared" si="7"/>
        <v>30.880542810000001</v>
      </c>
      <c r="K100" s="13">
        <f>IFERROR([1]!EM_S_QSTM07_IS(B100,"61",$K$2,"1")/1000000,"")</f>
        <v>12.38139292</v>
      </c>
      <c r="L100" s="14">
        <f t="shared" si="10"/>
        <v>1.4941089431155863</v>
      </c>
      <c r="M100" s="33">
        <f ca="1">[1]!EM_S_MAJASSRES_NUM(B100,$M$2,$M$1)</f>
        <v>1</v>
      </c>
      <c r="N100" s="29" t="str">
        <f t="shared" si="11"/>
        <v/>
      </c>
      <c r="O100" s="21" t="str">
        <f t="shared" ca="1" si="12"/>
        <v/>
      </c>
      <c r="P100" s="10" t="str">
        <f t="shared" si="13"/>
        <v>财报</v>
      </c>
    </row>
    <row r="101" spans="1:16" x14ac:dyDescent="0.2">
      <c r="A101" s="17">
        <f t="shared" ca="1" si="8"/>
        <v>1080</v>
      </c>
      <c r="B101" s="8" t="s">
        <v>284</v>
      </c>
      <c r="C101" s="8" t="s">
        <v>285</v>
      </c>
      <c r="D101" s="13">
        <f>IFERROR([1]!EM_S_QSTM07_IS(B101,"61",$C$1,"1")/1000000,"")</f>
        <v>-29.680866179999999</v>
      </c>
      <c r="E101" s="13" t="str">
        <f>IFERROR([1]!EM_S_PERFORMANCEEXPRESS_PERFEXNETPROFITTOSHAREHOLDER(B101,$C$1)/1000000,"")</f>
        <v/>
      </c>
      <c r="F101" s="13">
        <f>IFERROR([1]!EM_S_PROFITNOTICE_FORECASTT(B101,$C$1)/1000000,"")</f>
        <v>-82</v>
      </c>
      <c r="G101" s="13">
        <f>IFERROR([1]!EM_S_PROFITNOTICE_FORECASTL(B101,$C$1)/1000000,"")</f>
        <v>-92</v>
      </c>
      <c r="H101" s="13">
        <f t="shared" si="9"/>
        <v>-87</v>
      </c>
      <c r="I101" s="20">
        <f>IFERROR([1]!EM_S_QSTM07_IS(B101,"61",$I$1,"1")/1000000,"")</f>
        <v>-57.681193039999997</v>
      </c>
      <c r="J101" s="13">
        <f t="shared" si="7"/>
        <v>28.000326859999998</v>
      </c>
      <c r="K101" s="13">
        <f>IFERROR([1]!EM_S_QSTM07_IS(B101,"61",$K$2,"1")/1000000,"")</f>
        <v>94.098722430000009</v>
      </c>
      <c r="L101" s="14">
        <f t="shared" si="10"/>
        <v>-0.70243669481453985</v>
      </c>
      <c r="M101" s="33" t="str">
        <f ca="1">[1]!EM_S_MAJASSRES_NUM(B101,$M$2,$M$1)</f>
        <v/>
      </c>
      <c r="N101" s="29" t="str">
        <f t="shared" si="11"/>
        <v/>
      </c>
      <c r="O101" s="21">
        <f t="shared" ca="1" si="12"/>
        <v>-0.70243669481453985</v>
      </c>
      <c r="P101" s="10" t="str">
        <f t="shared" si="13"/>
        <v>财报</v>
      </c>
    </row>
    <row r="102" spans="1:16" x14ac:dyDescent="0.2">
      <c r="A102" s="17" t="str">
        <f t="shared" ca="1" si="8"/>
        <v/>
      </c>
      <c r="B102" s="8" t="s">
        <v>286</v>
      </c>
      <c r="C102" s="8" t="s">
        <v>287</v>
      </c>
      <c r="D102" s="13">
        <f>IFERROR([1]!EM_S_QSTM07_IS(B102,"61",$C$1,"1")/1000000,"")</f>
        <v>378.71179856999998</v>
      </c>
      <c r="E102" s="13" t="str">
        <f>IFERROR([1]!EM_S_PERFORMANCEEXPRESS_PERFEXNETPROFITTOSHAREHOLDER(B102,$C$1)/1000000,"")</f>
        <v/>
      </c>
      <c r="F102" s="13">
        <f>IFERROR([1]!EM_S_PROFITNOTICE_FORECASTT(B102,$C$1)/1000000,"")</f>
        <v>517.03</v>
      </c>
      <c r="G102" s="13">
        <f>IFERROR([1]!EM_S_PROFITNOTICE_FORECASTL(B102,$C$1)/1000000,"")</f>
        <v>493.85</v>
      </c>
      <c r="H102" s="13">
        <f t="shared" si="9"/>
        <v>505.44</v>
      </c>
      <c r="I102" s="20">
        <f>IFERROR([1]!EM_S_QSTM07_IS(B102,"61",$I$1,"1")/1000000,"")</f>
        <v>127.18734572</v>
      </c>
      <c r="J102" s="13">
        <f t="shared" si="7"/>
        <v>251.52445284999999</v>
      </c>
      <c r="K102" s="13">
        <f>IFERROR([1]!EM_S_QSTM07_IS(B102,"61",$K$2,"1")/1000000,"")</f>
        <v>141.90600416000001</v>
      </c>
      <c r="L102" s="14">
        <f t="shared" si="10"/>
        <v>0.77247223849953817</v>
      </c>
      <c r="M102" s="33">
        <f ca="1">[1]!EM_S_MAJASSRES_NUM(B102,$M$2,$M$1)</f>
        <v>1</v>
      </c>
      <c r="N102" s="29" t="str">
        <f t="shared" si="11"/>
        <v/>
      </c>
      <c r="O102" s="21" t="str">
        <f t="shared" ca="1" si="12"/>
        <v/>
      </c>
      <c r="P102" s="10" t="str">
        <f t="shared" si="13"/>
        <v>财报</v>
      </c>
    </row>
    <row r="103" spans="1:16" x14ac:dyDescent="0.2">
      <c r="A103" s="17">
        <f t="shared" ca="1" si="8"/>
        <v>723</v>
      </c>
      <c r="B103" s="8" t="s">
        <v>288</v>
      </c>
      <c r="C103" s="8" t="s">
        <v>289</v>
      </c>
      <c r="D103" s="13">
        <f>IFERROR([1]!EM_S_QSTM07_IS(B103,"61",$C$1,"1")/1000000,"")</f>
        <v>33.110043539999999</v>
      </c>
      <c r="E103" s="13" t="str">
        <f>IFERROR([1]!EM_S_PERFORMANCEEXPRESS_PERFEXNETPROFITTOSHAREHOLDER(B103,$C$1)/1000000,"")</f>
        <v/>
      </c>
      <c r="F103" s="13" t="str">
        <f>IFERROR([1]!EM_S_PROFITNOTICE_FORECASTT(B103,$C$1)/1000000,"")</f>
        <v/>
      </c>
      <c r="G103" s="13" t="str">
        <f>IFERROR([1]!EM_S_PROFITNOTICE_FORECASTL(B103,$C$1)/1000000,"")</f>
        <v/>
      </c>
      <c r="H103" s="13" t="str">
        <f t="shared" si="9"/>
        <v/>
      </c>
      <c r="I103" s="20">
        <f>IFERROR([1]!EM_S_QSTM07_IS(B103,"61",$I$1,"1")/1000000,"")</f>
        <v>1.9390023200000002</v>
      </c>
      <c r="J103" s="13">
        <f t="shared" si="7"/>
        <v>31.171041219999999</v>
      </c>
      <c r="K103" s="13">
        <f>IFERROR([1]!EM_S_QSTM07_IS(B103,"61",$K$2,"1")/1000000,"")</f>
        <v>53.415892649999996</v>
      </c>
      <c r="L103" s="14">
        <f t="shared" si="10"/>
        <v>-0.41644631075916316</v>
      </c>
      <c r="M103" s="33" t="str">
        <f ca="1">[1]!EM_S_MAJASSRES_NUM(B103,$M$2,$M$1)</f>
        <v/>
      </c>
      <c r="N103" s="29" t="str">
        <f t="shared" si="11"/>
        <v/>
      </c>
      <c r="O103" s="21">
        <f t="shared" ca="1" si="12"/>
        <v>-0.41644631075916316</v>
      </c>
      <c r="P103" s="10" t="str">
        <f t="shared" si="13"/>
        <v>财报</v>
      </c>
    </row>
    <row r="104" spans="1:16" x14ac:dyDescent="0.2">
      <c r="A104" s="17">
        <f t="shared" ca="1" si="8"/>
        <v>590</v>
      </c>
      <c r="B104" s="8" t="s">
        <v>290</v>
      </c>
      <c r="C104" s="8" t="s">
        <v>291</v>
      </c>
      <c r="D104" s="13">
        <f>IFERROR([1]!EM_S_QSTM07_IS(B104,"61",$C$1,"1")/1000000,"")</f>
        <v>537.03352583000003</v>
      </c>
      <c r="E104" s="13" t="str">
        <f>IFERROR([1]!EM_S_PERFORMANCEEXPRESS_PERFEXNETPROFITTOSHAREHOLDER(B104,$C$1)/1000000,"")</f>
        <v/>
      </c>
      <c r="F104" s="13">
        <f>IFERROR([1]!EM_S_PROFITNOTICE_FORECASTT(B104,$C$1)/1000000,"")</f>
        <v>980</v>
      </c>
      <c r="G104" s="13">
        <f>IFERROR([1]!EM_S_PROFITNOTICE_FORECASTL(B104,$C$1)/1000000,"")</f>
        <v>900</v>
      </c>
      <c r="H104" s="13">
        <f t="shared" si="9"/>
        <v>940</v>
      </c>
      <c r="I104" s="20">
        <f>IFERROR([1]!EM_S_QSTM07_IS(B104,"61",$I$1,"1")/1000000,"")</f>
        <v>402.13134477</v>
      </c>
      <c r="J104" s="13">
        <f t="shared" si="7"/>
        <v>134.90218106000003</v>
      </c>
      <c r="K104" s="13">
        <f>IFERROR([1]!EM_S_QSTM07_IS(B104,"61",$K$2,"1")/1000000,"")</f>
        <v>180.25071071000002</v>
      </c>
      <c r="L104" s="14">
        <f t="shared" si="10"/>
        <v>-0.2515858576722057</v>
      </c>
      <c r="M104" s="33" t="str">
        <f ca="1">[1]!EM_S_MAJASSRES_NUM(B104,$M$2,$M$1)</f>
        <v/>
      </c>
      <c r="N104" s="29" t="str">
        <f t="shared" si="11"/>
        <v/>
      </c>
      <c r="O104" s="21">
        <f t="shared" ca="1" si="12"/>
        <v>-0.2515858576722057</v>
      </c>
      <c r="P104" s="10" t="str">
        <f t="shared" si="13"/>
        <v>财报</v>
      </c>
    </row>
    <row r="105" spans="1:16" x14ac:dyDescent="0.2">
      <c r="A105" s="17">
        <f t="shared" ca="1" si="8"/>
        <v>298</v>
      </c>
      <c r="B105" s="8" t="s">
        <v>292</v>
      </c>
      <c r="C105" s="8" t="s">
        <v>293</v>
      </c>
      <c r="D105" s="13">
        <f>IFERROR([1]!EM_S_QSTM07_IS(B105,"61",$C$1,"1")/1000000,"")</f>
        <v>134.71014399000001</v>
      </c>
      <c r="E105" s="13">
        <f>IFERROR([1]!EM_S_PERFORMANCEEXPRESS_PERFEXNETPROFITTOSHAREHOLDER(B105,$C$1)/1000000,"")</f>
        <v>131.45330000000001</v>
      </c>
      <c r="F105" s="13" t="str">
        <f>IFERROR([1]!EM_S_PROFITNOTICE_FORECASTT(B105,$C$1)/1000000,"")</f>
        <v/>
      </c>
      <c r="G105" s="13" t="str">
        <f>IFERROR([1]!EM_S_PROFITNOTICE_FORECASTL(B105,$C$1)/1000000,"")</f>
        <v/>
      </c>
      <c r="H105" s="13" t="str">
        <f t="shared" si="9"/>
        <v/>
      </c>
      <c r="I105" s="20">
        <f>IFERROR([1]!EM_S_QSTM07_IS(B105,"61",$I$1,"1")/1000000,"")</f>
        <v>-2.1034405</v>
      </c>
      <c r="J105" s="13">
        <f t="shared" si="7"/>
        <v>136.81358449000001</v>
      </c>
      <c r="K105" s="13">
        <f>IFERROR([1]!EM_S_QSTM07_IS(B105,"61",$K$2,"1")/1000000,"")</f>
        <v>86.04622449</v>
      </c>
      <c r="L105" s="14">
        <f t="shared" si="10"/>
        <v>0.59000101748682787</v>
      </c>
      <c r="M105" s="33" t="str">
        <f ca="1">[1]!EM_S_MAJASSRES_NUM(B105,$M$2,$M$1)</f>
        <v/>
      </c>
      <c r="N105" s="29" t="str">
        <f t="shared" si="11"/>
        <v/>
      </c>
      <c r="O105" s="21">
        <f t="shared" ca="1" si="12"/>
        <v>0.59000101748682787</v>
      </c>
      <c r="P105" s="10" t="str">
        <f t="shared" si="13"/>
        <v>财报</v>
      </c>
    </row>
    <row r="106" spans="1:16" x14ac:dyDescent="0.2">
      <c r="A106" s="17">
        <f t="shared" ca="1" si="8"/>
        <v>1494</v>
      </c>
      <c r="B106" s="8" t="s">
        <v>294</v>
      </c>
      <c r="C106" s="8" t="s">
        <v>295</v>
      </c>
      <c r="D106" s="13">
        <f>IFERROR([1]!EM_S_QSTM07_IS(B106,"61",$C$1,"1")/1000000,"")</f>
        <v>259.24699169999997</v>
      </c>
      <c r="E106" s="13" t="str">
        <f>IFERROR([1]!EM_S_PERFORMANCEEXPRESS_PERFEXNETPROFITTOSHAREHOLDER(B106,$C$1)/1000000,"")</f>
        <v/>
      </c>
      <c r="F106" s="13" t="str">
        <f>IFERROR([1]!EM_S_PROFITNOTICE_FORECASTT(B106,$C$1)/1000000,"")</f>
        <v/>
      </c>
      <c r="G106" s="13" t="str">
        <f>IFERROR([1]!EM_S_PROFITNOTICE_FORECASTL(B106,$C$1)/1000000,"")</f>
        <v/>
      </c>
      <c r="H106" s="13" t="str">
        <f t="shared" si="9"/>
        <v/>
      </c>
      <c r="I106" s="20">
        <f>IFERROR([1]!EM_S_QSTM07_IS(B106,"61",$I$1,"1")/1000000,"")</f>
        <v>256.04957990000003</v>
      </c>
      <c r="J106" s="13">
        <f t="shared" si="7"/>
        <v>3.1974117999999407</v>
      </c>
      <c r="K106" s="13">
        <f>IFERROR([1]!EM_S_QSTM07_IS(B106,"61",$K$2,"1")/1000000,"")</f>
        <v>173.93192441999997</v>
      </c>
      <c r="L106" s="14">
        <f t="shared" si="10"/>
        <v>-0.98161687792127783</v>
      </c>
      <c r="M106" s="33" t="str">
        <f ca="1">[1]!EM_S_MAJASSRES_NUM(B106,$M$2,$M$1)</f>
        <v/>
      </c>
      <c r="N106" s="29" t="str">
        <f t="shared" si="11"/>
        <v/>
      </c>
      <c r="O106" s="21">
        <f t="shared" ca="1" si="12"/>
        <v>-0.98161687792127783</v>
      </c>
      <c r="P106" s="10" t="str">
        <f t="shared" si="13"/>
        <v>财报</v>
      </c>
    </row>
    <row r="107" spans="1:16" x14ac:dyDescent="0.2">
      <c r="A107" s="17" t="str">
        <f t="shared" ca="1" si="8"/>
        <v/>
      </c>
      <c r="B107" s="8" t="s">
        <v>296</v>
      </c>
      <c r="C107" s="8" t="s">
        <v>297</v>
      </c>
      <c r="D107" s="13">
        <f>IFERROR([1]!EM_S_QSTM07_IS(B107,"61",$C$1,"1")/1000000,"")</f>
        <v>-8.0052246100000009</v>
      </c>
      <c r="E107" s="13" t="str">
        <f>IFERROR([1]!EM_S_PERFORMANCEEXPRESS_PERFEXNETPROFITTOSHAREHOLDER(B107,$C$1)/1000000,"")</f>
        <v/>
      </c>
      <c r="F107" s="13">
        <f>IFERROR([1]!EM_S_PROFITNOTICE_FORECASTT(B107,$C$1)/1000000,"")</f>
        <v>-21</v>
      </c>
      <c r="G107" s="13">
        <f>IFERROR([1]!EM_S_PROFITNOTICE_FORECASTL(B107,$C$1)/1000000,"")</f>
        <v>-25</v>
      </c>
      <c r="H107" s="13">
        <f t="shared" si="9"/>
        <v>-23</v>
      </c>
      <c r="I107" s="20">
        <f>IFERROR([1]!EM_S_QSTM07_IS(B107,"61",$I$1,"1")/1000000,"")</f>
        <v>-15.178933189999999</v>
      </c>
      <c r="J107" s="13">
        <f t="shared" si="7"/>
        <v>7.1737085799999978</v>
      </c>
      <c r="K107" s="13">
        <f>IFERROR([1]!EM_S_QSTM07_IS(B107,"61",$K$2,"1")/1000000,"")</f>
        <v>-2.51428911</v>
      </c>
      <c r="L107" s="14">
        <f t="shared" si="10"/>
        <v>3.8531756954553242</v>
      </c>
      <c r="M107" s="33" t="str">
        <f ca="1">[1]!EM_S_MAJASSRES_NUM(B107,$M$2,$M$1)</f>
        <v/>
      </c>
      <c r="N107" s="29">
        <f t="shared" si="11"/>
        <v>1</v>
      </c>
      <c r="O107" s="21" t="str">
        <f t="shared" ca="1" si="12"/>
        <v/>
      </c>
      <c r="P107" s="10" t="str">
        <f t="shared" si="13"/>
        <v>财报</v>
      </c>
    </row>
    <row r="108" spans="1:16" x14ac:dyDescent="0.2">
      <c r="A108" s="17">
        <f t="shared" ca="1" si="8"/>
        <v>236</v>
      </c>
      <c r="B108" s="8" t="s">
        <v>298</v>
      </c>
      <c r="C108" s="8" t="s">
        <v>299</v>
      </c>
      <c r="D108" s="13">
        <f>IFERROR([1]!EM_S_QSTM07_IS(B108,"61",$C$1,"1")/1000000,"")</f>
        <v>-29.247079550000002</v>
      </c>
      <c r="E108" s="13" t="str">
        <f>IFERROR([1]!EM_S_PERFORMANCEEXPRESS_PERFEXNETPROFITTOSHAREHOLDER(B108,$C$1)/1000000,"")</f>
        <v/>
      </c>
      <c r="F108" s="13">
        <f>IFERROR([1]!EM_S_PROFITNOTICE_FORECASTT(B108,$C$1)/1000000,"")</f>
        <v>-52</v>
      </c>
      <c r="G108" s="13">
        <f>IFERROR([1]!EM_S_PROFITNOTICE_FORECASTL(B108,$C$1)/1000000,"")</f>
        <v>-57</v>
      </c>
      <c r="H108" s="13">
        <f t="shared" si="9"/>
        <v>-54.5</v>
      </c>
      <c r="I108" s="20">
        <f>IFERROR([1]!EM_S_QSTM07_IS(B108,"61",$I$1,"1")/1000000,"")</f>
        <v>-26.431065449999998</v>
      </c>
      <c r="J108" s="13">
        <f t="shared" si="7"/>
        <v>-2.8160141000000039</v>
      </c>
      <c r="K108" s="13">
        <f>IFERROR([1]!EM_S_QSTM07_IS(B108,"61",$K$2,"1")/1000000,"")</f>
        <v>-25.525079640000001</v>
      </c>
      <c r="L108" s="14">
        <f t="shared" si="10"/>
        <v>0.88967657928137989</v>
      </c>
      <c r="M108" s="33" t="str">
        <f ca="1">[1]!EM_S_MAJASSRES_NUM(B108,$M$2,$M$1)</f>
        <v/>
      </c>
      <c r="N108" s="29" t="str">
        <f t="shared" si="11"/>
        <v/>
      </c>
      <c r="O108" s="21">
        <f t="shared" ca="1" si="12"/>
        <v>0.88967657928137989</v>
      </c>
      <c r="P108" s="10" t="str">
        <f t="shared" si="13"/>
        <v>财报</v>
      </c>
    </row>
    <row r="109" spans="1:16" x14ac:dyDescent="0.2">
      <c r="A109" s="17" t="str">
        <f t="shared" ca="1" si="8"/>
        <v/>
      </c>
      <c r="B109" s="8" t="s">
        <v>300</v>
      </c>
      <c r="C109" s="8" t="s">
        <v>301</v>
      </c>
      <c r="D109" s="13">
        <f>IFERROR([1]!EM_S_QSTM07_IS(B109,"61",$C$1,"1")/1000000,"")</f>
        <v>-7.9113390199999998</v>
      </c>
      <c r="E109" s="13" t="str">
        <f>IFERROR([1]!EM_S_PERFORMANCEEXPRESS_PERFEXNETPROFITTOSHAREHOLDER(B109,$C$1)/1000000,"")</f>
        <v/>
      </c>
      <c r="F109" s="13">
        <f>IFERROR([1]!EM_S_PROFITNOTICE_FORECASTT(B109,$C$1)/1000000,"")</f>
        <v>-11</v>
      </c>
      <c r="G109" s="13">
        <f>IFERROR([1]!EM_S_PROFITNOTICE_FORECASTL(B109,$C$1)/1000000,"")</f>
        <v>-14</v>
      </c>
      <c r="H109" s="13">
        <f t="shared" si="9"/>
        <v>-12.5</v>
      </c>
      <c r="I109" s="20">
        <f>IFERROR([1]!EM_S_QSTM07_IS(B109,"61",$I$1,"1")/1000000,"")</f>
        <v>-4.6591807699999999</v>
      </c>
      <c r="J109" s="13">
        <f t="shared" si="7"/>
        <v>-3.2521582499999999</v>
      </c>
      <c r="K109" s="13">
        <f>IFERROR([1]!EM_S_QSTM07_IS(B109,"61",$K$2,"1")/1000000,"")</f>
        <v>-3.54477866</v>
      </c>
      <c r="L109" s="14">
        <f t="shared" si="10"/>
        <v>8.2549698603748667E-2</v>
      </c>
      <c r="M109" s="33" t="str">
        <f ca="1">[1]!EM_S_MAJASSRES_NUM(B109,$M$2,$M$1)</f>
        <v/>
      </c>
      <c r="N109" s="29">
        <f t="shared" si="11"/>
        <v>1</v>
      </c>
      <c r="O109" s="21" t="str">
        <f t="shared" ca="1" si="12"/>
        <v/>
      </c>
      <c r="P109" s="10" t="str">
        <f t="shared" si="13"/>
        <v>财报</v>
      </c>
    </row>
    <row r="110" spans="1:16" x14ac:dyDescent="0.2">
      <c r="A110" s="17">
        <f t="shared" ca="1" si="8"/>
        <v>118</v>
      </c>
      <c r="B110" s="8" t="s">
        <v>302</v>
      </c>
      <c r="C110" s="8" t="s">
        <v>303</v>
      </c>
      <c r="D110" s="13">
        <f>IFERROR([1]!EM_S_QSTM07_IS(B110,"61",$C$1,"1")/1000000,"")</f>
        <v>-8.8294027699999997</v>
      </c>
      <c r="E110" s="13" t="str">
        <f>IFERROR([1]!EM_S_PERFORMANCEEXPRESS_PERFEXNETPROFITTOSHAREHOLDER(B110,$C$1)/1000000,"")</f>
        <v/>
      </c>
      <c r="F110" s="13">
        <f>IFERROR([1]!EM_S_PROFITNOTICE_FORECASTT(B110,$C$1)/1000000,"")</f>
        <v>-37</v>
      </c>
      <c r="G110" s="13">
        <f>IFERROR([1]!EM_S_PROFITNOTICE_FORECASTL(B110,$C$1)/1000000,"")</f>
        <v>-47</v>
      </c>
      <c r="H110" s="13">
        <f t="shared" si="9"/>
        <v>-42</v>
      </c>
      <c r="I110" s="20">
        <f>IFERROR([1]!EM_S_QSTM07_IS(B110,"61",$I$1,"1")/1000000,"")</f>
        <v>-38.541192109999997</v>
      </c>
      <c r="J110" s="13">
        <f t="shared" si="7"/>
        <v>29.711789339999996</v>
      </c>
      <c r="K110" s="13">
        <f>IFERROR([1]!EM_S_QSTM07_IS(B110,"61",$K$2,"1")/1000000,"")</f>
        <v>-48.44811</v>
      </c>
      <c r="L110" s="14">
        <f t="shared" si="10"/>
        <v>1.6132703492458218</v>
      </c>
      <c r="M110" s="33" t="str">
        <f ca="1">[1]!EM_S_MAJASSRES_NUM(B110,$M$2,$M$1)</f>
        <v/>
      </c>
      <c r="N110" s="29" t="str">
        <f t="shared" si="11"/>
        <v/>
      </c>
      <c r="O110" s="21">
        <f t="shared" ca="1" si="12"/>
        <v>1.6132703492458218</v>
      </c>
      <c r="P110" s="10" t="str">
        <f t="shared" si="13"/>
        <v>财报</v>
      </c>
    </row>
    <row r="111" spans="1:16" x14ac:dyDescent="0.2">
      <c r="A111" s="17">
        <f t="shared" ca="1" si="8"/>
        <v>1988</v>
      </c>
      <c r="B111" s="8" t="s">
        <v>304</v>
      </c>
      <c r="C111" s="8" t="s">
        <v>305</v>
      </c>
      <c r="D111" s="13">
        <f>IFERROR([1]!EM_S_QSTM07_IS(B111,"61",$C$1,"1")/1000000,"")</f>
        <v>-12.5216365</v>
      </c>
      <c r="E111" s="13" t="str">
        <f>IFERROR([1]!EM_S_PERFORMANCEEXPRESS_PERFEXNETPROFITTOSHAREHOLDER(B111,$C$1)/1000000,"")</f>
        <v/>
      </c>
      <c r="F111" s="13" t="str">
        <f>IFERROR([1]!EM_S_PROFITNOTICE_FORECASTT(B111,$C$1)/1000000,"")</f>
        <v/>
      </c>
      <c r="G111" s="13" t="str">
        <f>IFERROR([1]!EM_S_PROFITNOTICE_FORECASTL(B111,$C$1)/1000000,"")</f>
        <v/>
      </c>
      <c r="H111" s="13" t="str">
        <f t="shared" si="9"/>
        <v/>
      </c>
      <c r="I111" s="20">
        <f>IFERROR([1]!EM_S_QSTM07_IS(B111,"61",$I$1,"1")/1000000,"")</f>
        <v>16.51498097</v>
      </c>
      <c r="J111" s="13">
        <f t="shared" si="7"/>
        <v>-29.036617469999999</v>
      </c>
      <c r="K111" s="13">
        <f>IFERROR([1]!EM_S_QSTM07_IS(B111,"61",$K$2,"1")/1000000,"")</f>
        <v>16.008648319999999</v>
      </c>
      <c r="L111" s="14">
        <f t="shared" si="10"/>
        <v>-2.8138081922709142</v>
      </c>
      <c r="M111" s="33" t="str">
        <f ca="1">[1]!EM_S_MAJASSRES_NUM(B111,$M$2,$M$1)</f>
        <v/>
      </c>
      <c r="N111" s="29" t="str">
        <f t="shared" si="11"/>
        <v/>
      </c>
      <c r="O111" s="21">
        <f t="shared" ca="1" si="12"/>
        <v>-2.8138081922709142</v>
      </c>
      <c r="P111" s="10" t="str">
        <f t="shared" si="13"/>
        <v>财报</v>
      </c>
    </row>
    <row r="112" spans="1:16" x14ac:dyDescent="0.2">
      <c r="A112" s="17">
        <f t="shared" ca="1" si="8"/>
        <v>1032</v>
      </c>
      <c r="B112" s="8" t="s">
        <v>306</v>
      </c>
      <c r="C112" s="8" t="s">
        <v>307</v>
      </c>
      <c r="D112" s="13">
        <f>IFERROR([1]!EM_S_QSTM07_IS(B112,"61",$C$1,"1")/1000000,"")</f>
        <v>47.918003090000006</v>
      </c>
      <c r="E112" s="13" t="str">
        <f>IFERROR([1]!EM_S_PERFORMANCEEXPRESS_PERFEXNETPROFITTOSHAREHOLDER(B112,$C$1)/1000000,"")</f>
        <v/>
      </c>
      <c r="F112" s="13" t="str">
        <f>IFERROR([1]!EM_S_PROFITNOTICE_FORECASTT(B112,$C$1)/1000000,"")</f>
        <v/>
      </c>
      <c r="G112" s="13" t="str">
        <f>IFERROR([1]!EM_S_PROFITNOTICE_FORECASTL(B112,$C$1)/1000000,"")</f>
        <v/>
      </c>
      <c r="H112" s="13" t="str">
        <f t="shared" si="9"/>
        <v/>
      </c>
      <c r="I112" s="20">
        <f>IFERROR([1]!EM_S_QSTM07_IS(B112,"61",$I$1,"1")/1000000,"")</f>
        <v>25.009968399999998</v>
      </c>
      <c r="J112" s="13">
        <f t="shared" si="7"/>
        <v>22.908034690000008</v>
      </c>
      <c r="K112" s="13">
        <f>IFERROR([1]!EM_S_QSTM07_IS(B112,"61",$K$2,"1")/1000000,"")</f>
        <v>69.018380440000001</v>
      </c>
      <c r="L112" s="14">
        <f t="shared" si="10"/>
        <v>-0.66808791304636983</v>
      </c>
      <c r="M112" s="33" t="str">
        <f ca="1">[1]!EM_S_MAJASSRES_NUM(B112,$M$2,$M$1)</f>
        <v/>
      </c>
      <c r="N112" s="29" t="str">
        <f t="shared" si="11"/>
        <v/>
      </c>
      <c r="O112" s="21">
        <f t="shared" ca="1" si="12"/>
        <v>-0.66808791304636983</v>
      </c>
      <c r="P112" s="10" t="str">
        <f t="shared" si="13"/>
        <v>财报</v>
      </c>
    </row>
    <row r="113" spans="1:16" x14ac:dyDescent="0.2">
      <c r="A113" s="17">
        <f t="shared" ca="1" si="8"/>
        <v>369</v>
      </c>
      <c r="B113" s="8" t="s">
        <v>308</v>
      </c>
      <c r="C113" s="8" t="s">
        <v>309</v>
      </c>
      <c r="D113" s="13">
        <f>IFERROR([1]!EM_S_QSTM07_IS(B113,"61",$C$1,"1")/1000000,"")</f>
        <v>-15.849113189999999</v>
      </c>
      <c r="E113" s="13" t="str">
        <f>IFERROR([1]!EM_S_PERFORMANCEEXPRESS_PERFEXNETPROFITTOSHAREHOLDER(B113,$C$1)/1000000,"")</f>
        <v/>
      </c>
      <c r="F113" s="13">
        <f>IFERROR([1]!EM_S_PROFITNOTICE_FORECASTT(B113,$C$1)/1000000,"")</f>
        <v>-23</v>
      </c>
      <c r="G113" s="13">
        <f>IFERROR([1]!EM_S_PROFITNOTICE_FORECASTL(B113,$C$1)/1000000,"")</f>
        <v>-27</v>
      </c>
      <c r="H113" s="13">
        <f t="shared" si="9"/>
        <v>-25</v>
      </c>
      <c r="I113" s="20">
        <f>IFERROR([1]!EM_S_QSTM07_IS(B113,"61",$I$1,"1")/1000000,"")</f>
        <v>-8.7224220299999988</v>
      </c>
      <c r="J113" s="13">
        <f t="shared" si="7"/>
        <v>-7.12669116</v>
      </c>
      <c r="K113" s="13">
        <f>IFERROR([1]!EM_S_QSTM07_IS(B113,"61",$K$2,"1")/1000000,"")</f>
        <v>-10.11595769</v>
      </c>
      <c r="L113" s="14">
        <f t="shared" si="10"/>
        <v>0.29550010207684052</v>
      </c>
      <c r="M113" s="33" t="str">
        <f ca="1">[1]!EM_S_MAJASSRES_NUM(B113,$M$2,$M$1)</f>
        <v/>
      </c>
      <c r="N113" s="29" t="str">
        <f t="shared" si="11"/>
        <v/>
      </c>
      <c r="O113" s="21">
        <f t="shared" ca="1" si="12"/>
        <v>0.29550010207684052</v>
      </c>
      <c r="P113" s="10" t="str">
        <f t="shared" si="13"/>
        <v>财报</v>
      </c>
    </row>
    <row r="114" spans="1:16" x14ac:dyDescent="0.2">
      <c r="A114" s="17">
        <f t="shared" ca="1" si="8"/>
        <v>150</v>
      </c>
      <c r="B114" s="8" t="s">
        <v>310</v>
      </c>
      <c r="C114" s="8" t="s">
        <v>311</v>
      </c>
      <c r="D114" s="13">
        <f>IFERROR([1]!EM_S_QSTM07_IS(B114,"61",$C$1,"1")/1000000,"")</f>
        <v>6.8616495300000002</v>
      </c>
      <c r="E114" s="13" t="str">
        <f>IFERROR([1]!EM_S_PERFORMANCEEXPRESS_PERFEXNETPROFITTOSHAREHOLDER(B114,$C$1)/1000000,"")</f>
        <v/>
      </c>
      <c r="F114" s="13">
        <f>IFERROR([1]!EM_S_PROFITNOTICE_FORECASTT(B114,$C$1)/1000000,"")</f>
        <v>10</v>
      </c>
      <c r="G114" s="13">
        <f>IFERROR([1]!EM_S_PROFITNOTICE_FORECASTL(B114,$C$1)/1000000,"")</f>
        <v>7</v>
      </c>
      <c r="H114" s="13">
        <f t="shared" si="9"/>
        <v>8.5</v>
      </c>
      <c r="I114" s="20">
        <f>IFERROR([1]!EM_S_QSTM07_IS(B114,"61",$I$1,"1")/1000000,"")</f>
        <v>1.40125729</v>
      </c>
      <c r="J114" s="13">
        <f t="shared" si="7"/>
        <v>5.46039224</v>
      </c>
      <c r="K114" s="13">
        <f>IFERROR([1]!EM_S_QSTM07_IS(B114,"61",$K$2,"1")/1000000,"")</f>
        <v>-19.70316128</v>
      </c>
      <c r="L114" s="14">
        <f t="shared" si="10"/>
        <v>1.2771327992702703</v>
      </c>
      <c r="M114" s="33" t="str">
        <f ca="1">[1]!EM_S_MAJASSRES_NUM(B114,$M$2,$M$1)</f>
        <v/>
      </c>
      <c r="N114" s="29" t="str">
        <f t="shared" si="11"/>
        <v/>
      </c>
      <c r="O114" s="21">
        <f t="shared" ca="1" si="12"/>
        <v>1.2771327992702703</v>
      </c>
      <c r="P114" s="10" t="str">
        <f t="shared" si="13"/>
        <v>财报</v>
      </c>
    </row>
    <row r="115" spans="1:16" x14ac:dyDescent="0.2">
      <c r="A115" s="17">
        <f t="shared" ca="1" si="8"/>
        <v>2012</v>
      </c>
      <c r="B115" s="8" t="s">
        <v>312</v>
      </c>
      <c r="C115" s="8" t="s">
        <v>313</v>
      </c>
      <c r="D115" s="13">
        <f>IFERROR([1]!EM_S_QSTM07_IS(B115,"61",$C$1,"1")/1000000,"")</f>
        <v>-55.159696020000005</v>
      </c>
      <c r="E115" s="13" t="str">
        <f>IFERROR([1]!EM_S_PERFORMANCEEXPRESS_PERFEXNETPROFITTOSHAREHOLDER(B115,$C$1)/1000000,"")</f>
        <v/>
      </c>
      <c r="F115" s="13">
        <f>IFERROR([1]!EM_S_PROFITNOTICE_FORECASTT(B115,$C$1)/1000000,"")</f>
        <v>-45</v>
      </c>
      <c r="G115" s="13">
        <f>IFERROR([1]!EM_S_PROFITNOTICE_FORECASTL(B115,$C$1)/1000000,"")</f>
        <v>-60</v>
      </c>
      <c r="H115" s="13">
        <f t="shared" si="9"/>
        <v>-52.5</v>
      </c>
      <c r="I115" s="20">
        <f>IFERROR([1]!EM_S_QSTM07_IS(B115,"61",$I$1,"1")/1000000,"")</f>
        <v>0.67497633999999995</v>
      </c>
      <c r="J115" s="13">
        <f t="shared" si="7"/>
        <v>-55.834672360000006</v>
      </c>
      <c r="K115" s="13">
        <f>IFERROR([1]!EM_S_QSTM07_IS(B115,"61",$K$2,"1")/1000000,"")</f>
        <v>15.831412240000001</v>
      </c>
      <c r="L115" s="14">
        <f t="shared" si="10"/>
        <v>-4.5268282774499973</v>
      </c>
      <c r="M115" s="33" t="str">
        <f ca="1">[1]!EM_S_MAJASSRES_NUM(B115,$M$2,$M$1)</f>
        <v/>
      </c>
      <c r="N115" s="29" t="str">
        <f t="shared" si="11"/>
        <v/>
      </c>
      <c r="O115" s="21">
        <f t="shared" ca="1" si="12"/>
        <v>-4.5268282774499973</v>
      </c>
      <c r="P115" s="10" t="str">
        <f t="shared" si="13"/>
        <v>财报</v>
      </c>
    </row>
    <row r="116" spans="1:16" x14ac:dyDescent="0.2">
      <c r="A116" s="17">
        <f t="shared" ca="1" si="8"/>
        <v>1770</v>
      </c>
      <c r="B116" s="8" t="s">
        <v>314</v>
      </c>
      <c r="C116" s="8" t="s">
        <v>315</v>
      </c>
      <c r="D116" s="13">
        <f>IFERROR([1]!EM_S_QSTM07_IS(B116,"61",$C$1,"1")/1000000,"")</f>
        <v>178.94992958</v>
      </c>
      <c r="E116" s="13" t="str">
        <f>IFERROR([1]!EM_S_PERFORMANCEEXPRESS_PERFEXNETPROFITTOSHAREHOLDER(B116,$C$1)/1000000,"")</f>
        <v/>
      </c>
      <c r="F116" s="13">
        <f>IFERROR([1]!EM_S_PROFITNOTICE_FORECASTT(B116,$C$1)/1000000,"")</f>
        <v>426.05430000000001</v>
      </c>
      <c r="G116" s="13">
        <f>IFERROR([1]!EM_S_PROFITNOTICE_FORECASTL(B116,$C$1)/1000000,"")</f>
        <v>398.78680000000003</v>
      </c>
      <c r="H116" s="13">
        <f t="shared" si="9"/>
        <v>412.42055000000005</v>
      </c>
      <c r="I116" s="20">
        <f>IFERROR([1]!EM_S_QSTM07_IS(B116,"61",$I$1,"1")/1000000,"")</f>
        <v>230.11189382000001</v>
      </c>
      <c r="J116" s="13">
        <f t="shared" si="7"/>
        <v>-51.161964240000003</v>
      </c>
      <c r="K116" s="13">
        <f>IFERROR([1]!EM_S_QSTM07_IS(B116,"61",$K$2,"1")/1000000,"")</f>
        <v>158.19292371</v>
      </c>
      <c r="L116" s="14">
        <f t="shared" si="10"/>
        <v>-1.3234149988515944</v>
      </c>
      <c r="M116" s="33" t="str">
        <f ca="1">[1]!EM_S_MAJASSRES_NUM(B116,$M$2,$M$1)</f>
        <v/>
      </c>
      <c r="N116" s="29" t="str">
        <f t="shared" si="11"/>
        <v/>
      </c>
      <c r="O116" s="21">
        <f t="shared" ca="1" si="12"/>
        <v>-1.3234149988515944</v>
      </c>
      <c r="P116" s="10" t="str">
        <f t="shared" si="13"/>
        <v>财报</v>
      </c>
    </row>
    <row r="117" spans="1:16" x14ac:dyDescent="0.2">
      <c r="A117" s="17">
        <f t="shared" ca="1" si="8"/>
        <v>140</v>
      </c>
      <c r="B117" s="8" t="s">
        <v>316</v>
      </c>
      <c r="C117" s="8" t="s">
        <v>317</v>
      </c>
      <c r="D117" s="13">
        <f>IFERROR([1]!EM_S_QSTM07_IS(B117,"61",$C$1,"1")/1000000,"")</f>
        <v>10.04511572</v>
      </c>
      <c r="E117" s="13" t="str">
        <f>IFERROR([1]!EM_S_PERFORMANCEEXPRESS_PERFEXNETPROFITTOSHAREHOLDER(B117,$C$1)/1000000,"")</f>
        <v/>
      </c>
      <c r="F117" s="13">
        <f>IFERROR([1]!EM_S_PROFITNOTICE_FORECASTT(B117,$C$1)/1000000,"")</f>
        <v>10</v>
      </c>
      <c r="G117" s="13">
        <f>IFERROR([1]!EM_S_PROFITNOTICE_FORECASTL(B117,$C$1)/1000000,"")</f>
        <v>0</v>
      </c>
      <c r="H117" s="13">
        <f t="shared" si="9"/>
        <v>5</v>
      </c>
      <c r="I117" s="20">
        <f>IFERROR([1]!EM_S_QSTM07_IS(B117,"61",$I$1,"1")/1000000,"")</f>
        <v>-4.7671888600000001</v>
      </c>
      <c r="J117" s="13">
        <f t="shared" si="7"/>
        <v>14.812304579999999</v>
      </c>
      <c r="K117" s="13">
        <f>IFERROR([1]!EM_S_QSTM07_IS(B117,"61",$K$2,"1")/1000000,"")</f>
        <v>-38.370253909999995</v>
      </c>
      <c r="L117" s="14">
        <f t="shared" si="10"/>
        <v>1.3860361366058001</v>
      </c>
      <c r="M117" s="33" t="str">
        <f ca="1">[1]!EM_S_MAJASSRES_NUM(B117,$M$2,$M$1)</f>
        <v/>
      </c>
      <c r="N117" s="29" t="str">
        <f t="shared" si="11"/>
        <v/>
      </c>
      <c r="O117" s="21">
        <f t="shared" ca="1" si="12"/>
        <v>1.3860361366058001</v>
      </c>
      <c r="P117" s="10" t="str">
        <f t="shared" si="13"/>
        <v>财报</v>
      </c>
    </row>
    <row r="118" spans="1:16" x14ac:dyDescent="0.2">
      <c r="A118" s="17">
        <f t="shared" ca="1" si="8"/>
        <v>922</v>
      </c>
      <c r="B118" s="8" t="s">
        <v>318</v>
      </c>
      <c r="C118" s="8" t="s">
        <v>319</v>
      </c>
      <c r="D118" s="13">
        <f>IFERROR([1]!EM_S_QSTM07_IS(B118,"61",$C$1,"1")/1000000,"")</f>
        <v>79.05840726000001</v>
      </c>
      <c r="E118" s="13" t="str">
        <f>IFERROR([1]!EM_S_PERFORMANCEEXPRESS_PERFEXNETPROFITTOSHAREHOLDER(B118,$C$1)/1000000,"")</f>
        <v/>
      </c>
      <c r="F118" s="13" t="str">
        <f>IFERROR([1]!EM_S_PROFITNOTICE_FORECASTT(B118,$C$1)/1000000,"")</f>
        <v/>
      </c>
      <c r="G118" s="13" t="str">
        <f>IFERROR([1]!EM_S_PROFITNOTICE_FORECASTL(B118,$C$1)/1000000,"")</f>
        <v/>
      </c>
      <c r="H118" s="13" t="str">
        <f t="shared" si="9"/>
        <v/>
      </c>
      <c r="I118" s="20">
        <f>IFERROR([1]!EM_S_QSTM07_IS(B118,"61",$I$1,"1")/1000000,"")</f>
        <v>53.950415999999997</v>
      </c>
      <c r="J118" s="13">
        <f t="shared" si="7"/>
        <v>25.107991260000013</v>
      </c>
      <c r="K118" s="13">
        <f>IFERROR([1]!EM_S_QSTM07_IS(B118,"61",$K$2,"1")/1000000,"")</f>
        <v>59.726480000000002</v>
      </c>
      <c r="L118" s="14">
        <f t="shared" si="10"/>
        <v>-0.57961709345670442</v>
      </c>
      <c r="M118" s="33" t="str">
        <f ca="1">[1]!EM_S_MAJASSRES_NUM(B118,$M$2,$M$1)</f>
        <v/>
      </c>
      <c r="N118" s="29" t="str">
        <f t="shared" si="11"/>
        <v/>
      </c>
      <c r="O118" s="21">
        <f t="shared" ca="1" si="12"/>
        <v>-0.57961709345670442</v>
      </c>
      <c r="P118" s="10" t="str">
        <f t="shared" si="13"/>
        <v>财报</v>
      </c>
    </row>
    <row r="119" spans="1:16" x14ac:dyDescent="0.2">
      <c r="A119" s="17">
        <f t="shared" ca="1" si="8"/>
        <v>664</v>
      </c>
      <c r="B119" s="8" t="s">
        <v>320</v>
      </c>
      <c r="C119" s="8" t="s">
        <v>321</v>
      </c>
      <c r="D119" s="13">
        <f>IFERROR([1]!EM_S_QSTM07_IS(B119,"61",$C$1,"1")/1000000,"")</f>
        <v>15.36455797</v>
      </c>
      <c r="E119" s="13" t="str">
        <f>IFERROR([1]!EM_S_PERFORMANCEEXPRESS_PERFEXNETPROFITTOSHAREHOLDER(B119,$C$1)/1000000,"")</f>
        <v/>
      </c>
      <c r="F119" s="13" t="str">
        <f>IFERROR([1]!EM_S_PROFITNOTICE_FORECASTT(B119,$C$1)/1000000,"")</f>
        <v/>
      </c>
      <c r="G119" s="13" t="str">
        <f>IFERROR([1]!EM_S_PROFITNOTICE_FORECASTL(B119,$C$1)/1000000,"")</f>
        <v/>
      </c>
      <c r="H119" s="13" t="str">
        <f t="shared" si="9"/>
        <v/>
      </c>
      <c r="I119" s="20">
        <f>IFERROR([1]!EM_S_QSTM07_IS(B119,"61",$I$1,"1")/1000000,"")</f>
        <v>2.62286017</v>
      </c>
      <c r="J119" s="13">
        <f t="shared" si="7"/>
        <v>12.741697800000001</v>
      </c>
      <c r="K119" s="13">
        <f>IFERROR([1]!EM_S_QSTM07_IS(B119,"61",$K$2,"1")/1000000,"")</f>
        <v>19.49998991</v>
      </c>
      <c r="L119" s="14">
        <f t="shared" si="10"/>
        <v>-0.34657926189665395</v>
      </c>
      <c r="M119" s="33" t="str">
        <f ca="1">[1]!EM_S_MAJASSRES_NUM(B119,$M$2,$M$1)</f>
        <v/>
      </c>
      <c r="N119" s="29" t="str">
        <f t="shared" si="11"/>
        <v/>
      </c>
      <c r="O119" s="21">
        <f t="shared" ca="1" si="12"/>
        <v>-0.34657926189665395</v>
      </c>
      <c r="P119" s="10" t="str">
        <f t="shared" si="13"/>
        <v>财报</v>
      </c>
    </row>
    <row r="120" spans="1:16" x14ac:dyDescent="0.2">
      <c r="A120" s="17" t="str">
        <f t="shared" ca="1" si="8"/>
        <v/>
      </c>
      <c r="B120" s="8" t="s">
        <v>322</v>
      </c>
      <c r="C120" s="8" t="s">
        <v>323</v>
      </c>
      <c r="D120" s="13">
        <f>IFERROR([1]!EM_S_QSTM07_IS(B120,"61",$C$1,"1")/1000000,"")</f>
        <v>-3.9590175400000001</v>
      </c>
      <c r="E120" s="13" t="str">
        <f>IFERROR([1]!EM_S_PERFORMANCEEXPRESS_PERFEXNETPROFITTOSHAREHOLDER(B120,$C$1)/1000000,"")</f>
        <v/>
      </c>
      <c r="F120" s="13">
        <f>IFERROR([1]!EM_S_PROFITNOTICE_FORECASTT(B120,$C$1)/1000000,"")</f>
        <v>-1</v>
      </c>
      <c r="G120" s="13">
        <f>IFERROR([1]!EM_S_PROFITNOTICE_FORECASTL(B120,$C$1)/1000000,"")</f>
        <v>-5</v>
      </c>
      <c r="H120" s="13">
        <f t="shared" si="9"/>
        <v>-3</v>
      </c>
      <c r="I120" s="20">
        <f>IFERROR([1]!EM_S_QSTM07_IS(B120,"61",$I$1,"1")/1000000,"")</f>
        <v>-0.95522258999999998</v>
      </c>
      <c r="J120" s="13">
        <f t="shared" si="7"/>
        <v>-3.0037949500000001</v>
      </c>
      <c r="K120" s="13">
        <f>IFERROR([1]!EM_S_QSTM07_IS(B120,"61",$K$2,"1")/1000000,"")</f>
        <v>-6.00115029</v>
      </c>
      <c r="L120" s="14">
        <f t="shared" si="10"/>
        <v>0.49946346869443259</v>
      </c>
      <c r="M120" s="33" t="str">
        <f ca="1">[1]!EM_S_MAJASSRES_NUM(B120,$M$2,$M$1)</f>
        <v/>
      </c>
      <c r="N120" s="29">
        <f t="shared" si="11"/>
        <v>1</v>
      </c>
      <c r="O120" s="21" t="str">
        <f t="shared" ca="1" si="12"/>
        <v/>
      </c>
      <c r="P120" s="10" t="str">
        <f t="shared" si="13"/>
        <v>财报</v>
      </c>
    </row>
    <row r="121" spans="1:16" x14ac:dyDescent="0.2">
      <c r="A121" s="17" t="str">
        <f t="shared" ca="1" si="8"/>
        <v/>
      </c>
      <c r="B121" s="8" t="s">
        <v>324</v>
      </c>
      <c r="C121" s="8" t="s">
        <v>325</v>
      </c>
      <c r="D121" s="13">
        <f>IFERROR([1]!EM_S_QSTM07_IS(B121,"61",$C$1,"1")/1000000,"")</f>
        <v>19.693427979999999</v>
      </c>
      <c r="E121" s="13" t="str">
        <f>IFERROR([1]!EM_S_PERFORMANCEEXPRESS_PERFEXNETPROFITTOSHAREHOLDER(B121,$C$1)/1000000,"")</f>
        <v/>
      </c>
      <c r="F121" s="13">
        <f>IFERROR([1]!EM_S_PROFITNOTICE_FORECASTT(B121,$C$1)/1000000,"")</f>
        <v>31</v>
      </c>
      <c r="G121" s="13">
        <f>IFERROR([1]!EM_S_PROFITNOTICE_FORECASTL(B121,$C$1)/1000000,"")</f>
        <v>29</v>
      </c>
      <c r="H121" s="13">
        <f t="shared" si="9"/>
        <v>30</v>
      </c>
      <c r="I121" s="20">
        <f>IFERROR([1]!EM_S_QSTM07_IS(B121,"61",$I$1,"1")/1000000,"")</f>
        <v>10.052784220000001</v>
      </c>
      <c r="J121" s="13">
        <f t="shared" si="7"/>
        <v>9.6406437599999979</v>
      </c>
      <c r="K121" s="13">
        <f>IFERROR([1]!EM_S_QSTM07_IS(B121,"61",$K$2,"1")/1000000,"")</f>
        <v>90.6163162</v>
      </c>
      <c r="L121" s="14">
        <f t="shared" si="10"/>
        <v>-0.89361028825402633</v>
      </c>
      <c r="M121" s="33">
        <f ca="1">[1]!EM_S_MAJASSRES_NUM(B121,$M$2,$M$1)</f>
        <v>1</v>
      </c>
      <c r="N121" s="29" t="str">
        <f t="shared" si="11"/>
        <v/>
      </c>
      <c r="O121" s="21" t="str">
        <f t="shared" ca="1" si="12"/>
        <v/>
      </c>
      <c r="P121" s="10" t="str">
        <f t="shared" si="13"/>
        <v>财报</v>
      </c>
    </row>
    <row r="122" spans="1:16" x14ac:dyDescent="0.2">
      <c r="A122" s="17">
        <f t="shared" ca="1" si="8"/>
        <v>1706</v>
      </c>
      <c r="B122" s="8" t="s">
        <v>326</v>
      </c>
      <c r="C122" s="8" t="s">
        <v>327</v>
      </c>
      <c r="D122" s="13">
        <f>IFERROR([1]!EM_S_QSTM07_IS(B122,"61",$C$1,"1")/1000000,"")</f>
        <v>-18.366052280000002</v>
      </c>
      <c r="E122" s="13" t="str">
        <f>IFERROR([1]!EM_S_PERFORMANCEEXPRESS_PERFEXNETPROFITTOSHAREHOLDER(B122,$C$1)/1000000,"")</f>
        <v/>
      </c>
      <c r="F122" s="13">
        <f>IFERROR([1]!EM_S_PROFITNOTICE_FORECASTT(B122,$C$1)/1000000,"")</f>
        <v>-10</v>
      </c>
      <c r="G122" s="13">
        <f>IFERROR([1]!EM_S_PROFITNOTICE_FORECASTL(B122,$C$1)/1000000,"")</f>
        <v>-20</v>
      </c>
      <c r="H122" s="13">
        <f t="shared" si="9"/>
        <v>-15</v>
      </c>
      <c r="I122" s="20">
        <f>IFERROR([1]!EM_S_QSTM07_IS(B122,"61",$I$1,"1")/1000000,"")</f>
        <v>2.5478200000000002</v>
      </c>
      <c r="J122" s="13">
        <f t="shared" si="7"/>
        <v>-20.913872280000003</v>
      </c>
      <c r="K122" s="13">
        <f>IFERROR([1]!EM_S_QSTM07_IS(B122,"61",$K$2,"1")/1000000,"")</f>
        <v>106.80949185999999</v>
      </c>
      <c r="L122" s="14">
        <f t="shared" si="10"/>
        <v>-1.1958053719365387</v>
      </c>
      <c r="M122" s="33" t="str">
        <f ca="1">[1]!EM_S_MAJASSRES_NUM(B122,$M$2,$M$1)</f>
        <v/>
      </c>
      <c r="N122" s="29" t="str">
        <f t="shared" si="11"/>
        <v/>
      </c>
      <c r="O122" s="21">
        <f t="shared" ca="1" si="12"/>
        <v>-1.1958053719365387</v>
      </c>
      <c r="P122" s="10" t="str">
        <f t="shared" si="13"/>
        <v>财报</v>
      </c>
    </row>
    <row r="123" spans="1:16" x14ac:dyDescent="0.2">
      <c r="A123" s="17">
        <f t="shared" ca="1" si="8"/>
        <v>1484</v>
      </c>
      <c r="B123" s="8" t="s">
        <v>328</v>
      </c>
      <c r="C123" s="8" t="s">
        <v>329</v>
      </c>
      <c r="D123" s="13">
        <f>IFERROR([1]!EM_S_QSTM07_IS(B123,"61",$C$1,"1")/1000000,"")</f>
        <v>56.283021040000001</v>
      </c>
      <c r="E123" s="13" t="str">
        <f>IFERROR([1]!EM_S_PERFORMANCEEXPRESS_PERFEXNETPROFITTOSHAREHOLDER(B123,$C$1)/1000000,"")</f>
        <v/>
      </c>
      <c r="F123" s="13" t="str">
        <f>IFERROR([1]!EM_S_PROFITNOTICE_FORECASTT(B123,$C$1)/1000000,"")</f>
        <v/>
      </c>
      <c r="G123" s="13" t="str">
        <f>IFERROR([1]!EM_S_PROFITNOTICE_FORECASTL(B123,$C$1)/1000000,"")</f>
        <v/>
      </c>
      <c r="H123" s="13" t="str">
        <f t="shared" si="9"/>
        <v/>
      </c>
      <c r="I123" s="20">
        <f>IFERROR([1]!EM_S_QSTM07_IS(B123,"61",$I$1,"1")/1000000,"")</f>
        <v>53.709680240000004</v>
      </c>
      <c r="J123" s="13">
        <f t="shared" si="7"/>
        <v>2.5733407999999969</v>
      </c>
      <c r="K123" s="13">
        <f>IFERROR([1]!EM_S_QSTM07_IS(B123,"61",$K$2,"1")/1000000,"")</f>
        <v>103.40881279000001</v>
      </c>
      <c r="L123" s="14">
        <f t="shared" si="10"/>
        <v>-0.97511487918127571</v>
      </c>
      <c r="M123" s="33" t="str">
        <f ca="1">[1]!EM_S_MAJASSRES_NUM(B123,$M$2,$M$1)</f>
        <v/>
      </c>
      <c r="N123" s="29" t="str">
        <f t="shared" si="11"/>
        <v/>
      </c>
      <c r="O123" s="21">
        <f t="shared" ca="1" si="12"/>
        <v>-0.97511487918127571</v>
      </c>
      <c r="P123" s="10" t="str">
        <f t="shared" si="13"/>
        <v>财报</v>
      </c>
    </row>
    <row r="124" spans="1:16" x14ac:dyDescent="0.2">
      <c r="A124" s="17" t="str">
        <f t="shared" ca="1" si="8"/>
        <v/>
      </c>
      <c r="B124" s="8" t="s">
        <v>330</v>
      </c>
      <c r="C124" s="8" t="s">
        <v>331</v>
      </c>
      <c r="D124" s="13">
        <f>IFERROR([1]!EM_S_QSTM07_IS(B124,"61",$C$1,"1")/1000000,"")</f>
        <v>7.1580893400000001</v>
      </c>
      <c r="E124" s="13" t="str">
        <f>IFERROR([1]!EM_S_PERFORMANCEEXPRESS_PERFEXNETPROFITTOSHAREHOLDER(B124,$C$1)/1000000,"")</f>
        <v/>
      </c>
      <c r="F124" s="13" t="str">
        <f>IFERROR([1]!EM_S_PROFITNOTICE_FORECASTT(B124,$C$1)/1000000,"")</f>
        <v/>
      </c>
      <c r="G124" s="13" t="str">
        <f>IFERROR([1]!EM_S_PROFITNOTICE_FORECASTL(B124,$C$1)/1000000,"")</f>
        <v/>
      </c>
      <c r="H124" s="13" t="str">
        <f t="shared" si="9"/>
        <v/>
      </c>
      <c r="I124" s="20">
        <f>IFERROR([1]!EM_S_QSTM07_IS(B124,"61",$I$1,"1")/1000000,"")</f>
        <v>5.1306731500000007</v>
      </c>
      <c r="J124" s="13">
        <f t="shared" si="7"/>
        <v>2.0274161899999994</v>
      </c>
      <c r="K124" s="13">
        <f>IFERROR([1]!EM_S_QSTM07_IS(B124,"61",$K$2,"1")/1000000,"")</f>
        <v>8.7703097200000002</v>
      </c>
      <c r="L124" s="14">
        <f t="shared" si="10"/>
        <v>-0.7688318594522795</v>
      </c>
      <c r="M124" s="33" t="str">
        <f ca="1">[1]!EM_S_MAJASSRES_NUM(B124,$M$2,$M$1)</f>
        <v/>
      </c>
      <c r="N124" s="29">
        <f t="shared" si="11"/>
        <v>1</v>
      </c>
      <c r="O124" s="21" t="str">
        <f t="shared" ca="1" si="12"/>
        <v/>
      </c>
      <c r="P124" s="10" t="str">
        <f t="shared" si="13"/>
        <v>财报</v>
      </c>
    </row>
    <row r="125" spans="1:16" x14ac:dyDescent="0.2">
      <c r="A125" s="17">
        <f t="shared" ca="1" si="8"/>
        <v>808</v>
      </c>
      <c r="B125" s="8" t="s">
        <v>332</v>
      </c>
      <c r="C125" s="8" t="s">
        <v>333</v>
      </c>
      <c r="D125" s="13">
        <f>IFERROR([1]!EM_S_QSTM07_IS(B125,"61",$C$1,"1")/1000000,"")</f>
        <v>14.73037587</v>
      </c>
      <c r="E125" s="13" t="str">
        <f>IFERROR([1]!EM_S_PERFORMANCEEXPRESS_PERFEXNETPROFITTOSHAREHOLDER(B125,$C$1)/1000000,"")</f>
        <v/>
      </c>
      <c r="F125" s="13" t="str">
        <f>IFERROR([1]!EM_S_PROFITNOTICE_FORECASTT(B125,$C$1)/1000000,"")</f>
        <v/>
      </c>
      <c r="G125" s="13" t="str">
        <f>IFERROR([1]!EM_S_PROFITNOTICE_FORECASTL(B125,$C$1)/1000000,"")</f>
        <v/>
      </c>
      <c r="H125" s="13" t="str">
        <f t="shared" si="9"/>
        <v/>
      </c>
      <c r="I125" s="20">
        <f>IFERROR([1]!EM_S_QSTM07_IS(B125,"61",$I$1,"1")/1000000,"")</f>
        <v>6.5341624700000001</v>
      </c>
      <c r="J125" s="13">
        <f t="shared" si="7"/>
        <v>8.1962133999999995</v>
      </c>
      <c r="K125" s="13">
        <f>IFERROR([1]!EM_S_QSTM07_IS(B125,"61",$K$2,"1")/1000000,"")</f>
        <v>16.353879729999999</v>
      </c>
      <c r="L125" s="14">
        <f t="shared" si="10"/>
        <v>-0.49882147017599476</v>
      </c>
      <c r="M125" s="33" t="str">
        <f ca="1">[1]!EM_S_MAJASSRES_NUM(B125,$M$2,$M$1)</f>
        <v/>
      </c>
      <c r="N125" s="29" t="str">
        <f t="shared" si="11"/>
        <v/>
      </c>
      <c r="O125" s="21">
        <f t="shared" ca="1" si="12"/>
        <v>-0.49882147017599476</v>
      </c>
      <c r="P125" s="10" t="str">
        <f t="shared" si="13"/>
        <v>财报</v>
      </c>
    </row>
    <row r="126" spans="1:16" x14ac:dyDescent="0.2">
      <c r="A126" s="17">
        <f t="shared" ca="1" si="8"/>
        <v>1500</v>
      </c>
      <c r="B126" s="8" t="s">
        <v>334</v>
      </c>
      <c r="C126" s="8" t="s">
        <v>335</v>
      </c>
      <c r="D126" s="13">
        <f>IFERROR([1]!EM_S_QSTM07_IS(B126,"61",$C$1,"1")/1000000,"")</f>
        <v>29.303596940000002</v>
      </c>
      <c r="E126" s="13">
        <f>IFERROR([1]!EM_S_PERFORMANCEEXPRESS_PERFEXNETPROFITTOSHAREHOLDER(B126,$C$1)/1000000,"")</f>
        <v>57.25788292</v>
      </c>
      <c r="F126" s="13" t="str">
        <f>IFERROR([1]!EM_S_PROFITNOTICE_FORECASTT(B126,$C$1)/1000000,"")</f>
        <v/>
      </c>
      <c r="G126" s="13" t="str">
        <f>IFERROR([1]!EM_S_PROFITNOTICE_FORECASTL(B126,$C$1)/1000000,"")</f>
        <v/>
      </c>
      <c r="H126" s="13" t="str">
        <f t="shared" si="9"/>
        <v/>
      </c>
      <c r="I126" s="20">
        <f>IFERROR([1]!EM_S_QSTM07_IS(B126,"61",$I$1,"1")/1000000,"")</f>
        <v>27.954285980000002</v>
      </c>
      <c r="J126" s="13">
        <f t="shared" si="7"/>
        <v>1.3493109600000004</v>
      </c>
      <c r="K126" s="13">
        <f>IFERROR([1]!EM_S_QSTM07_IS(B126,"61",$K$2,"1")/1000000,"")</f>
        <v>95.06721945999999</v>
      </c>
      <c r="L126" s="14">
        <f t="shared" si="10"/>
        <v>-0.98580676948727075</v>
      </c>
      <c r="M126" s="33" t="str">
        <f ca="1">[1]!EM_S_MAJASSRES_NUM(B126,$M$2,$M$1)</f>
        <v/>
      </c>
      <c r="N126" s="29" t="str">
        <f t="shared" si="11"/>
        <v/>
      </c>
      <c r="O126" s="21">
        <f t="shared" ca="1" si="12"/>
        <v>-0.98580676948727075</v>
      </c>
      <c r="P126" s="10" t="str">
        <f t="shared" si="13"/>
        <v>财报</v>
      </c>
    </row>
    <row r="127" spans="1:16" x14ac:dyDescent="0.2">
      <c r="A127" s="17" t="str">
        <f t="shared" ca="1" si="8"/>
        <v/>
      </c>
      <c r="B127" s="8" t="s">
        <v>336</v>
      </c>
      <c r="C127" s="8" t="s">
        <v>337</v>
      </c>
      <c r="D127" s="13">
        <f>IFERROR([1]!EM_S_QSTM07_IS(B127,"61",$C$1,"1")/1000000,"")</f>
        <v>-10.896678230000001</v>
      </c>
      <c r="E127" s="13" t="str">
        <f>IFERROR([1]!EM_S_PERFORMANCEEXPRESS_PERFEXNETPROFITTOSHAREHOLDER(B127,$C$1)/1000000,"")</f>
        <v/>
      </c>
      <c r="F127" s="13">
        <f>IFERROR([1]!EM_S_PROFITNOTICE_FORECASTT(B127,$C$1)/1000000,"")</f>
        <v>-10</v>
      </c>
      <c r="G127" s="13">
        <f>IFERROR([1]!EM_S_PROFITNOTICE_FORECASTL(B127,$C$1)/1000000,"")</f>
        <v>-13</v>
      </c>
      <c r="H127" s="13">
        <f t="shared" si="9"/>
        <v>-11.5</v>
      </c>
      <c r="I127" s="20">
        <f>IFERROR([1]!EM_S_QSTM07_IS(B127,"61",$I$1,"1")/1000000,"")</f>
        <v>-0.60955006</v>
      </c>
      <c r="J127" s="13">
        <f t="shared" si="7"/>
        <v>-10.287128170000001</v>
      </c>
      <c r="K127" s="13">
        <f>IFERROR([1]!EM_S_QSTM07_IS(B127,"61",$K$2,"1")/1000000,"")</f>
        <v>0.47448695000000002</v>
      </c>
      <c r="L127" s="14">
        <f t="shared" si="10"/>
        <v>-22.680529190528844</v>
      </c>
      <c r="M127" s="33" t="str">
        <f ca="1">[1]!EM_S_MAJASSRES_NUM(B127,$M$2,$M$1)</f>
        <v/>
      </c>
      <c r="N127" s="29">
        <f t="shared" si="11"/>
        <v>1</v>
      </c>
      <c r="O127" s="21" t="str">
        <f t="shared" ca="1" si="12"/>
        <v/>
      </c>
      <c r="P127" s="10" t="str">
        <f t="shared" si="13"/>
        <v>财报</v>
      </c>
    </row>
    <row r="128" spans="1:16" x14ac:dyDescent="0.2">
      <c r="A128" s="17">
        <f t="shared" ca="1" si="8"/>
        <v>1940</v>
      </c>
      <c r="B128" s="8" t="s">
        <v>338</v>
      </c>
      <c r="C128" s="8" t="s">
        <v>339</v>
      </c>
      <c r="D128" s="13">
        <f>IFERROR([1]!EM_S_QSTM07_IS(B128,"61",$C$1,"1")/1000000,"")</f>
        <v>0.989049540000001</v>
      </c>
      <c r="E128" s="13" t="str">
        <f>IFERROR([1]!EM_S_PERFORMANCEEXPRESS_PERFEXNETPROFITTOSHAREHOLDER(B128,$C$1)/1000000,"")</f>
        <v/>
      </c>
      <c r="F128" s="13">
        <f>IFERROR([1]!EM_S_PROFITNOTICE_FORECASTT(B128,$C$1)/1000000,"")</f>
        <v>30</v>
      </c>
      <c r="G128" s="13">
        <f>IFERROR([1]!EM_S_PROFITNOTICE_FORECASTL(B128,$C$1)/1000000,"")</f>
        <v>10</v>
      </c>
      <c r="H128" s="13">
        <f t="shared" si="9"/>
        <v>20</v>
      </c>
      <c r="I128" s="20">
        <f>IFERROR([1]!EM_S_QSTM07_IS(B128,"61",$I$1,"1")/1000000,"")</f>
        <v>14.998031789999999</v>
      </c>
      <c r="J128" s="13">
        <f t="shared" si="7"/>
        <v>-14.008982249999997</v>
      </c>
      <c r="K128" s="13">
        <f>IFERROR([1]!EM_S_QSTM07_IS(B128,"61",$K$2,"1")/1000000,"")</f>
        <v>13.335618890000001</v>
      </c>
      <c r="L128" s="14">
        <f t="shared" si="10"/>
        <v>-2.050493596551783</v>
      </c>
      <c r="M128" s="33" t="str">
        <f ca="1">[1]!EM_S_MAJASSRES_NUM(B128,$M$2,$M$1)</f>
        <v/>
      </c>
      <c r="N128" s="29" t="str">
        <f t="shared" si="11"/>
        <v/>
      </c>
      <c r="O128" s="21">
        <f t="shared" ca="1" si="12"/>
        <v>-2.050493596551783</v>
      </c>
      <c r="P128" s="10" t="str">
        <f t="shared" si="13"/>
        <v>财报</v>
      </c>
    </row>
    <row r="129" spans="1:16" x14ac:dyDescent="0.2">
      <c r="A129" s="17">
        <f t="shared" ca="1" si="8"/>
        <v>1074</v>
      </c>
      <c r="B129" s="8" t="s">
        <v>340</v>
      </c>
      <c r="C129" s="8" t="s">
        <v>341</v>
      </c>
      <c r="D129" s="13">
        <f>IFERROR([1]!EM_S_QSTM07_IS(B129,"61",$C$1,"1")/1000000,"")</f>
        <v>26.648333469999997</v>
      </c>
      <c r="E129" s="13" t="str">
        <f>IFERROR([1]!EM_S_PERFORMANCEEXPRESS_PERFEXNETPROFITTOSHAREHOLDER(B129,$C$1)/1000000,"")</f>
        <v/>
      </c>
      <c r="F129" s="13" t="str">
        <f>IFERROR([1]!EM_S_PROFITNOTICE_FORECASTT(B129,$C$1)/1000000,"")</f>
        <v/>
      </c>
      <c r="G129" s="13" t="str">
        <f>IFERROR([1]!EM_S_PROFITNOTICE_FORECASTL(B129,$C$1)/1000000,"")</f>
        <v/>
      </c>
      <c r="H129" s="13" t="str">
        <f t="shared" si="9"/>
        <v/>
      </c>
      <c r="I129" s="20">
        <f>IFERROR([1]!EM_S_QSTM07_IS(B129,"61",$I$1,"1")/1000000,"")</f>
        <v>19.360933399999997</v>
      </c>
      <c r="J129" s="13">
        <f t="shared" si="7"/>
        <v>7.2874000700000003</v>
      </c>
      <c r="K129" s="13">
        <f>IFERROR([1]!EM_S_QSTM07_IS(B129,"61",$K$2,"1")/1000000,"")</f>
        <v>24.18228216</v>
      </c>
      <c r="L129" s="14">
        <f t="shared" si="10"/>
        <v>-0.69864713256658151</v>
      </c>
      <c r="M129" s="33" t="str">
        <f ca="1">[1]!EM_S_MAJASSRES_NUM(B129,$M$2,$M$1)</f>
        <v/>
      </c>
      <c r="N129" s="29" t="str">
        <f t="shared" si="11"/>
        <v/>
      </c>
      <c r="O129" s="21">
        <f t="shared" ca="1" si="12"/>
        <v>-0.69864713256658151</v>
      </c>
      <c r="P129" s="10" t="str">
        <f t="shared" si="13"/>
        <v>财报</v>
      </c>
    </row>
    <row r="130" spans="1:16" x14ac:dyDescent="0.2">
      <c r="A130" s="17">
        <f t="shared" ca="1" si="8"/>
        <v>966</v>
      </c>
      <c r="B130" s="8" t="s">
        <v>342</v>
      </c>
      <c r="C130" s="8" t="s">
        <v>343</v>
      </c>
      <c r="D130" s="13">
        <f>IFERROR([1]!EM_S_QSTM07_IS(B130,"61",$C$1,"1")/1000000,"")</f>
        <v>41.959768629999999</v>
      </c>
      <c r="E130" s="13" t="str">
        <f>IFERROR([1]!EM_S_PERFORMANCEEXPRESS_PERFEXNETPROFITTOSHAREHOLDER(B130,$C$1)/1000000,"")</f>
        <v/>
      </c>
      <c r="F130" s="13" t="str">
        <f>IFERROR([1]!EM_S_PROFITNOTICE_FORECASTT(B130,$C$1)/1000000,"")</f>
        <v/>
      </c>
      <c r="G130" s="13" t="str">
        <f>IFERROR([1]!EM_S_PROFITNOTICE_FORECASTL(B130,$C$1)/1000000,"")</f>
        <v/>
      </c>
      <c r="H130" s="13" t="str">
        <f t="shared" si="9"/>
        <v/>
      </c>
      <c r="I130" s="20">
        <f>IFERROR([1]!EM_S_QSTM07_IS(B130,"61",$I$1,"1")/1000000,"")</f>
        <v>25.52751821</v>
      </c>
      <c r="J130" s="13">
        <f t="shared" si="7"/>
        <v>16.432250419999999</v>
      </c>
      <c r="K130" s="13">
        <f>IFERROR([1]!EM_S_QSTM07_IS(B130,"61",$K$2,"1")/1000000,"")</f>
        <v>43.041885069999999</v>
      </c>
      <c r="L130" s="14">
        <f t="shared" si="10"/>
        <v>-0.61822651602559098</v>
      </c>
      <c r="M130" s="33" t="str">
        <f ca="1">[1]!EM_S_MAJASSRES_NUM(B130,$M$2,$M$1)</f>
        <v/>
      </c>
      <c r="N130" s="29" t="str">
        <f t="shared" si="11"/>
        <v/>
      </c>
      <c r="O130" s="21">
        <f t="shared" ca="1" si="12"/>
        <v>-0.61822651602559098</v>
      </c>
      <c r="P130" s="10" t="str">
        <f t="shared" si="13"/>
        <v>财报</v>
      </c>
    </row>
    <row r="131" spans="1:16" x14ac:dyDescent="0.2">
      <c r="A131" s="17">
        <f t="shared" ca="1" si="8"/>
        <v>1334</v>
      </c>
      <c r="B131" s="8" t="s">
        <v>344</v>
      </c>
      <c r="C131" s="8" t="s">
        <v>345</v>
      </c>
      <c r="D131" s="13">
        <f>IFERROR([1]!EM_S_QSTM07_IS(B131,"61",$C$1,"1")/1000000,"")</f>
        <v>126.47916649</v>
      </c>
      <c r="E131" s="13" t="str">
        <f>IFERROR([1]!EM_S_PERFORMANCEEXPRESS_PERFEXNETPROFITTOSHAREHOLDER(B131,$C$1)/1000000,"")</f>
        <v/>
      </c>
      <c r="F131" s="13" t="str">
        <f>IFERROR([1]!EM_S_PROFITNOTICE_FORECASTT(B131,$C$1)/1000000,"")</f>
        <v/>
      </c>
      <c r="G131" s="13" t="str">
        <f>IFERROR([1]!EM_S_PROFITNOTICE_FORECASTL(B131,$C$1)/1000000,"")</f>
        <v/>
      </c>
      <c r="H131" s="13" t="str">
        <f t="shared" si="9"/>
        <v/>
      </c>
      <c r="I131" s="20">
        <f>IFERROR([1]!EM_S_QSTM07_IS(B131,"61",$I$1,"1")/1000000,"")</f>
        <v>107.33119687</v>
      </c>
      <c r="J131" s="13">
        <f t="shared" si="7"/>
        <v>19.147969619999998</v>
      </c>
      <c r="K131" s="13">
        <f>IFERROR([1]!EM_S_QSTM07_IS(B131,"61",$K$2,"1")/1000000,"")</f>
        <v>161.10988731999998</v>
      </c>
      <c r="L131" s="14">
        <f t="shared" si="10"/>
        <v>-0.88114963061225482</v>
      </c>
      <c r="M131" s="33" t="str">
        <f ca="1">[1]!EM_S_MAJASSRES_NUM(B131,$M$2,$M$1)</f>
        <v/>
      </c>
      <c r="N131" s="29" t="str">
        <f t="shared" si="11"/>
        <v/>
      </c>
      <c r="O131" s="21">
        <f t="shared" ca="1" si="12"/>
        <v>-0.88114963061225482</v>
      </c>
      <c r="P131" s="10" t="str">
        <f t="shared" si="13"/>
        <v>财报</v>
      </c>
    </row>
    <row r="132" spans="1:16" x14ac:dyDescent="0.2">
      <c r="A132" s="17">
        <f t="shared" ca="1" si="8"/>
        <v>535</v>
      </c>
      <c r="B132" s="8" t="s">
        <v>346</v>
      </c>
      <c r="C132" s="8" t="s">
        <v>347</v>
      </c>
      <c r="D132" s="13">
        <f>IFERROR([1]!EM_S_QSTM07_IS(B132,"61",$C$1,"1")/1000000,"")</f>
        <v>16.484793369999998</v>
      </c>
      <c r="E132" s="13" t="str">
        <f>IFERROR([1]!EM_S_PERFORMANCEEXPRESS_PERFEXNETPROFITTOSHAREHOLDER(B132,$C$1)/1000000,"")</f>
        <v/>
      </c>
      <c r="F132" s="13" t="str">
        <f>IFERROR([1]!EM_S_PROFITNOTICE_FORECASTT(B132,$C$1)/1000000,"")</f>
        <v/>
      </c>
      <c r="G132" s="13" t="str">
        <f>IFERROR([1]!EM_S_PROFITNOTICE_FORECASTL(B132,$C$1)/1000000,"")</f>
        <v/>
      </c>
      <c r="H132" s="13" t="str">
        <f t="shared" si="9"/>
        <v/>
      </c>
      <c r="I132" s="20">
        <f>IFERROR([1]!EM_S_QSTM07_IS(B132,"61",$I$1,"1")/1000000,"")</f>
        <v>6.3496043000000002</v>
      </c>
      <c r="J132" s="13">
        <f t="shared" ref="J132:J195" si="14">IFERROR(IF(D132&lt;&gt;"",D132-I132,IF(E132&lt;&gt;"",E132-I132,IF(H132&lt;&gt;"",H132-I132,""))),"")</f>
        <v>10.135189069999999</v>
      </c>
      <c r="K132" s="13">
        <f>IFERROR([1]!EM_S_QSTM07_IS(B132,"61",$K$2,"1")/1000000,"")</f>
        <v>12.233633919999999</v>
      </c>
      <c r="L132" s="14">
        <f t="shared" si="10"/>
        <v>-0.17153078665934121</v>
      </c>
      <c r="M132" s="33" t="str">
        <f ca="1">[1]!EM_S_MAJASSRES_NUM(B132,$M$2,$M$1)</f>
        <v/>
      </c>
      <c r="N132" s="29" t="str">
        <f t="shared" si="11"/>
        <v/>
      </c>
      <c r="O132" s="21">
        <f t="shared" ca="1" si="12"/>
        <v>-0.17153078665934121</v>
      </c>
      <c r="P132" s="10" t="str">
        <f t="shared" si="13"/>
        <v>财报</v>
      </c>
    </row>
    <row r="133" spans="1:16" x14ac:dyDescent="0.2">
      <c r="A133" s="17">
        <f t="shared" ref="A133:A196" ca="1" si="15">IFERROR(RANK(O133,$O$4:$O$2880,0),"")</f>
        <v>1803</v>
      </c>
      <c r="B133" s="8" t="s">
        <v>348</v>
      </c>
      <c r="C133" s="8" t="s">
        <v>349</v>
      </c>
      <c r="D133" s="13">
        <f>IFERROR([1]!EM_S_QSTM07_IS(B133,"61",$C$1,"1")/1000000,"")</f>
        <v>15.753234880000001</v>
      </c>
      <c r="E133" s="13" t="str">
        <f>IFERROR([1]!EM_S_PERFORMANCEEXPRESS_PERFEXNETPROFITTOSHAREHOLDER(B133,$C$1)/1000000,"")</f>
        <v/>
      </c>
      <c r="F133" s="13" t="str">
        <f>IFERROR([1]!EM_S_PROFITNOTICE_FORECASTT(B133,$C$1)/1000000,"")</f>
        <v/>
      </c>
      <c r="G133" s="13" t="str">
        <f>IFERROR([1]!EM_S_PROFITNOTICE_FORECASTL(B133,$C$1)/1000000,"")</f>
        <v/>
      </c>
      <c r="H133" s="13" t="str">
        <f t="shared" ref="H133:H196" si="16">IFERROR(AVERAGE(F133:G133),"")</f>
        <v/>
      </c>
      <c r="I133" s="20">
        <f>IFERROR([1]!EM_S_QSTM07_IS(B133,"61",$I$1,"1")/1000000,"")</f>
        <v>29.92877107</v>
      </c>
      <c r="J133" s="13">
        <f t="shared" si="14"/>
        <v>-14.175536189999999</v>
      </c>
      <c r="K133" s="13">
        <f>IFERROR([1]!EM_S_QSTM07_IS(B133,"61",$K$2,"1")/1000000,"")</f>
        <v>35.581173240000005</v>
      </c>
      <c r="L133" s="14">
        <f t="shared" ref="L133:L196" si="17">IFERROR(IF(J133="","",(J133-K133)/ABS(K133)),"")</f>
        <v>-1.3983999092549313</v>
      </c>
      <c r="M133" s="33" t="str">
        <f ca="1">[1]!EM_S_MAJASSRES_NUM(B133,$M$2,$M$1)</f>
        <v/>
      </c>
      <c r="N133" s="29" t="str">
        <f t="shared" ref="N133:N196" si="18">IFERROR(IF(ABS(K133)&lt;$N$2,1,""),"")</f>
        <v/>
      </c>
      <c r="O133" s="21">
        <f t="shared" ref="O133:O196" ca="1" si="19">IFERROR(IF(AND(M133="",N133=""),L133,""),"")</f>
        <v>-1.3983999092549313</v>
      </c>
      <c r="P133" s="10" t="str">
        <f t="shared" ref="P133:P196" si="20">IFERROR(IF(D133&lt;&gt;"","财报",IF(E133&lt;&gt;"","快报",IF(H133&lt;&gt;"","预告",""))),"")</f>
        <v>财报</v>
      </c>
    </row>
    <row r="134" spans="1:16" x14ac:dyDescent="0.2">
      <c r="A134" s="17">
        <f t="shared" ca="1" si="15"/>
        <v>25</v>
      </c>
      <c r="B134" s="8" t="s">
        <v>350</v>
      </c>
      <c r="C134" s="8" t="s">
        <v>351</v>
      </c>
      <c r="D134" s="13">
        <f>IFERROR([1]!EM_S_QSTM07_IS(B134,"61",$C$1,"1")/1000000,"")</f>
        <v>116.41652667</v>
      </c>
      <c r="E134" s="13" t="str">
        <f>IFERROR([1]!EM_S_PERFORMANCEEXPRESS_PERFEXNETPROFITTOSHAREHOLDER(B134,$C$1)/1000000,"")</f>
        <v/>
      </c>
      <c r="F134" s="13">
        <f>IFERROR([1]!EM_S_PROFITNOTICE_FORECASTT(B134,$C$1)/1000000,"")</f>
        <v>88</v>
      </c>
      <c r="G134" s="13">
        <f>IFERROR([1]!EM_S_PROFITNOTICE_FORECASTL(B134,$C$1)/1000000,"")</f>
        <v>70</v>
      </c>
      <c r="H134" s="13">
        <f t="shared" si="16"/>
        <v>79</v>
      </c>
      <c r="I134" s="20">
        <f>IFERROR([1]!EM_S_QSTM07_IS(B134,"61",$I$1,"1")/1000000,"")</f>
        <v>-26.591935469999999</v>
      </c>
      <c r="J134" s="13">
        <f t="shared" si="14"/>
        <v>143.00846214000001</v>
      </c>
      <c r="K134" s="13">
        <f>IFERROR([1]!EM_S_QSTM07_IS(B134,"61",$K$2,"1")/1000000,"")</f>
        <v>25.695922589999999</v>
      </c>
      <c r="L134" s="14">
        <f t="shared" si="17"/>
        <v>4.5654145765388536</v>
      </c>
      <c r="M134" s="33" t="str">
        <f ca="1">[1]!EM_S_MAJASSRES_NUM(B134,$M$2,$M$1)</f>
        <v/>
      </c>
      <c r="N134" s="29" t="str">
        <f t="shared" si="18"/>
        <v/>
      </c>
      <c r="O134" s="21">
        <f t="shared" ca="1" si="19"/>
        <v>4.5654145765388536</v>
      </c>
      <c r="P134" s="10" t="str">
        <f t="shared" si="20"/>
        <v>财报</v>
      </c>
    </row>
    <row r="135" spans="1:16" x14ac:dyDescent="0.2">
      <c r="A135" s="17" t="str">
        <f t="shared" ca="1" si="15"/>
        <v/>
      </c>
      <c r="B135" s="8" t="s">
        <v>352</v>
      </c>
      <c r="C135" s="8" t="s">
        <v>353</v>
      </c>
      <c r="D135" s="13">
        <f>IFERROR([1]!EM_S_QSTM07_IS(B135,"61",$C$1,"1")/1000000,"")</f>
        <v>336.80798279000004</v>
      </c>
      <c r="E135" s="13" t="str">
        <f>IFERROR([1]!EM_S_PERFORMANCEEXPRESS_PERFEXNETPROFITTOSHAREHOLDER(B135,$C$1)/1000000,"")</f>
        <v/>
      </c>
      <c r="F135" s="13">
        <f>IFERROR([1]!EM_S_PROFITNOTICE_FORECASTT(B135,$C$1)/1000000,"")</f>
        <v>400</v>
      </c>
      <c r="G135" s="13">
        <f>IFERROR([1]!EM_S_PROFITNOTICE_FORECASTL(B135,$C$1)/1000000,"")</f>
        <v>390</v>
      </c>
      <c r="H135" s="13">
        <f t="shared" si="16"/>
        <v>395</v>
      </c>
      <c r="I135" s="20">
        <f>IFERROR([1]!EM_S_QSTM07_IS(B135,"61",$I$1,"1")/1000000,"")</f>
        <v>60.86247839</v>
      </c>
      <c r="J135" s="13">
        <f t="shared" si="14"/>
        <v>275.94550440000006</v>
      </c>
      <c r="K135" s="13">
        <f>IFERROR([1]!EM_S_QSTM07_IS(B135,"61",$K$2,"1")/1000000,"")</f>
        <v>4.4448480199999993</v>
      </c>
      <c r="L135" s="14">
        <f t="shared" si="17"/>
        <v>61.082101155845621</v>
      </c>
      <c r="M135" s="33" t="str">
        <f ca="1">[1]!EM_S_MAJASSRES_NUM(B135,$M$2,$M$1)</f>
        <v/>
      </c>
      <c r="N135" s="29">
        <f t="shared" si="18"/>
        <v>1</v>
      </c>
      <c r="O135" s="21" t="str">
        <f t="shared" ca="1" si="19"/>
        <v/>
      </c>
      <c r="P135" s="10" t="str">
        <f t="shared" si="20"/>
        <v>财报</v>
      </c>
    </row>
    <row r="136" spans="1:16" x14ac:dyDescent="0.2">
      <c r="A136" s="17">
        <f t="shared" ca="1" si="15"/>
        <v>1923</v>
      </c>
      <c r="B136" s="8" t="s">
        <v>354</v>
      </c>
      <c r="C136" s="8" t="s">
        <v>355</v>
      </c>
      <c r="D136" s="13">
        <f>IFERROR([1]!EM_S_QSTM07_IS(B136,"61",$C$1,"1")/1000000,"")</f>
        <v>28.312991010000001</v>
      </c>
      <c r="E136" s="13" t="str">
        <f>IFERROR([1]!EM_S_PERFORMANCEEXPRESS_PERFEXNETPROFITTOSHAREHOLDER(B136,$C$1)/1000000,"")</f>
        <v/>
      </c>
      <c r="F136" s="13" t="str">
        <f>IFERROR([1]!EM_S_PROFITNOTICE_FORECASTT(B136,$C$1)/1000000,"")</f>
        <v/>
      </c>
      <c r="G136" s="13" t="str">
        <f>IFERROR([1]!EM_S_PROFITNOTICE_FORECASTL(B136,$C$1)/1000000,"")</f>
        <v/>
      </c>
      <c r="H136" s="13" t="str">
        <f t="shared" si="16"/>
        <v/>
      </c>
      <c r="I136" s="20">
        <f>IFERROR([1]!EM_S_QSTM07_IS(B136,"61",$I$1,"1")/1000000,"")</f>
        <v>62.492412829999999</v>
      </c>
      <c r="J136" s="13">
        <f t="shared" si="14"/>
        <v>-34.179421820000002</v>
      </c>
      <c r="K136" s="13">
        <f>IFERROR([1]!EM_S_QSTM07_IS(B136,"61",$K$2,"1")/1000000,"")</f>
        <v>40.028165489999999</v>
      </c>
      <c r="L136" s="14">
        <f t="shared" si="17"/>
        <v>-1.8538842937615727</v>
      </c>
      <c r="M136" s="33" t="str">
        <f ca="1">[1]!EM_S_MAJASSRES_NUM(B136,$M$2,$M$1)</f>
        <v/>
      </c>
      <c r="N136" s="29" t="str">
        <f t="shared" si="18"/>
        <v/>
      </c>
      <c r="O136" s="21">
        <f t="shared" ca="1" si="19"/>
        <v>-1.8538842937615727</v>
      </c>
      <c r="P136" s="10" t="str">
        <f t="shared" si="20"/>
        <v>财报</v>
      </c>
    </row>
    <row r="137" spans="1:16" x14ac:dyDescent="0.2">
      <c r="A137" s="17">
        <f t="shared" ca="1" si="15"/>
        <v>1207</v>
      </c>
      <c r="B137" s="8" t="s">
        <v>356</v>
      </c>
      <c r="C137" s="8" t="s">
        <v>357</v>
      </c>
      <c r="D137" s="13">
        <f>IFERROR([1]!EM_S_QSTM07_IS(B137,"61",$C$1,"1")/1000000,"")</f>
        <v>766.1680716699999</v>
      </c>
      <c r="E137" s="13" t="str">
        <f>IFERROR([1]!EM_S_PERFORMANCEEXPRESS_PERFEXNETPROFITTOSHAREHOLDER(B137,$C$1)/1000000,"")</f>
        <v/>
      </c>
      <c r="F137" s="13" t="str">
        <f>IFERROR([1]!EM_S_PROFITNOTICE_FORECASTT(B137,$C$1)/1000000,"")</f>
        <v/>
      </c>
      <c r="G137" s="13" t="str">
        <f>IFERROR([1]!EM_S_PROFITNOTICE_FORECASTL(B137,$C$1)/1000000,"")</f>
        <v/>
      </c>
      <c r="H137" s="13" t="str">
        <f t="shared" si="16"/>
        <v/>
      </c>
      <c r="I137" s="20">
        <f>IFERROR([1]!EM_S_QSTM07_IS(B137,"61",$I$1,"1")/1000000,"")</f>
        <v>621.92417376999992</v>
      </c>
      <c r="J137" s="13">
        <f t="shared" si="14"/>
        <v>144.24389789999998</v>
      </c>
      <c r="K137" s="13">
        <f>IFERROR([1]!EM_S_QSTM07_IS(B137,"61",$K$2,"1")/1000000,"")</f>
        <v>693.84661514999993</v>
      </c>
      <c r="L137" s="14">
        <f t="shared" si="17"/>
        <v>-0.79210981973470251</v>
      </c>
      <c r="M137" s="33" t="str">
        <f ca="1">[1]!EM_S_MAJASSRES_NUM(B137,$M$2,$M$1)</f>
        <v/>
      </c>
      <c r="N137" s="29" t="str">
        <f t="shared" si="18"/>
        <v/>
      </c>
      <c r="O137" s="21">
        <f t="shared" ca="1" si="19"/>
        <v>-0.79210981973470251</v>
      </c>
      <c r="P137" s="10" t="str">
        <f t="shared" si="20"/>
        <v>财报</v>
      </c>
    </row>
    <row r="138" spans="1:16" x14ac:dyDescent="0.2">
      <c r="A138" s="17">
        <f t="shared" ca="1" si="15"/>
        <v>762</v>
      </c>
      <c r="B138" s="8" t="s">
        <v>358</v>
      </c>
      <c r="C138" s="8" t="s">
        <v>359</v>
      </c>
      <c r="D138" s="13">
        <f>IFERROR([1]!EM_S_QSTM07_IS(B138,"61",$C$1,"1")/1000000,"")</f>
        <v>628.35555399999998</v>
      </c>
      <c r="E138" s="13" t="str">
        <f>IFERROR([1]!EM_S_PERFORMANCEEXPRESS_PERFEXNETPROFITTOSHAREHOLDER(B138,$C$1)/1000000,"")</f>
        <v/>
      </c>
      <c r="F138" s="13">
        <f>IFERROR([1]!EM_S_PROFITNOTICE_FORECASTT(B138,$C$1)/1000000,"")</f>
        <v>880</v>
      </c>
      <c r="G138" s="13">
        <f>IFERROR([1]!EM_S_PROFITNOTICE_FORECASTL(B138,$C$1)/1000000,"")</f>
        <v>600</v>
      </c>
      <c r="H138" s="13">
        <f t="shared" si="16"/>
        <v>740</v>
      </c>
      <c r="I138" s="20">
        <f>IFERROR([1]!EM_S_QSTM07_IS(B138,"61",$I$1,"1")/1000000,"")</f>
        <v>110.01922999999999</v>
      </c>
      <c r="J138" s="13">
        <f t="shared" si="14"/>
        <v>518.33632399999999</v>
      </c>
      <c r="K138" s="13">
        <f>IFERROR([1]!EM_S_QSTM07_IS(B138,"61",$K$2,"1")/1000000,"")</f>
        <v>962.99321899999995</v>
      </c>
      <c r="L138" s="14">
        <f t="shared" si="17"/>
        <v>-0.46174457537898822</v>
      </c>
      <c r="M138" s="33" t="str">
        <f ca="1">[1]!EM_S_MAJASSRES_NUM(B138,$M$2,$M$1)</f>
        <v/>
      </c>
      <c r="N138" s="29" t="str">
        <f t="shared" si="18"/>
        <v/>
      </c>
      <c r="O138" s="21">
        <f t="shared" ca="1" si="19"/>
        <v>-0.46174457537898822</v>
      </c>
      <c r="P138" s="10" t="str">
        <f t="shared" si="20"/>
        <v>财报</v>
      </c>
    </row>
    <row r="139" spans="1:16" x14ac:dyDescent="0.2">
      <c r="A139" s="17">
        <f t="shared" ca="1" si="15"/>
        <v>1807</v>
      </c>
      <c r="B139" s="8" t="s">
        <v>360</v>
      </c>
      <c r="C139" s="8" t="s">
        <v>361</v>
      </c>
      <c r="D139" s="13">
        <f>IFERROR([1]!EM_S_QSTM07_IS(B139,"61",$C$1,"1")/1000000,"")</f>
        <v>685.48550839999996</v>
      </c>
      <c r="E139" s="13" t="str">
        <f>IFERROR([1]!EM_S_PERFORMANCEEXPRESS_PERFEXNETPROFITTOSHAREHOLDER(B139,$C$1)/1000000,"")</f>
        <v/>
      </c>
      <c r="F139" s="13" t="str">
        <f>IFERROR([1]!EM_S_PROFITNOTICE_FORECASTT(B139,$C$1)/1000000,"")</f>
        <v/>
      </c>
      <c r="G139" s="13" t="str">
        <f>IFERROR([1]!EM_S_PROFITNOTICE_FORECASTL(B139,$C$1)/1000000,"")</f>
        <v/>
      </c>
      <c r="H139" s="13" t="str">
        <f t="shared" si="16"/>
        <v/>
      </c>
      <c r="I139" s="20">
        <f>IFERROR([1]!EM_S_QSTM07_IS(B139,"61",$I$1,"1")/1000000,"")</f>
        <v>996.80610948000003</v>
      </c>
      <c r="J139" s="13">
        <f t="shared" si="14"/>
        <v>-311.32060108000007</v>
      </c>
      <c r="K139" s="13">
        <f>IFERROR([1]!EM_S_QSTM07_IS(B139,"61",$K$2,"1")/1000000,"")</f>
        <v>755.00415827999996</v>
      </c>
      <c r="L139" s="14">
        <f t="shared" si="17"/>
        <v>-1.4123428959507054</v>
      </c>
      <c r="M139" s="33" t="str">
        <f ca="1">[1]!EM_S_MAJASSRES_NUM(B139,$M$2,$M$1)</f>
        <v/>
      </c>
      <c r="N139" s="29" t="str">
        <f t="shared" si="18"/>
        <v/>
      </c>
      <c r="O139" s="21">
        <f t="shared" ca="1" si="19"/>
        <v>-1.4123428959507054</v>
      </c>
      <c r="P139" s="10" t="str">
        <f t="shared" si="20"/>
        <v>财报</v>
      </c>
    </row>
    <row r="140" spans="1:16" x14ac:dyDescent="0.2">
      <c r="A140" s="17" t="str">
        <f t="shared" ca="1" si="15"/>
        <v/>
      </c>
      <c r="B140" s="8" t="s">
        <v>362</v>
      </c>
      <c r="C140" s="8" t="s">
        <v>363</v>
      </c>
      <c r="D140" s="13">
        <f>IFERROR([1]!EM_S_QSTM07_IS(B140,"61",$C$1,"1")/1000000,"")</f>
        <v>99.148947419999999</v>
      </c>
      <c r="E140" s="13">
        <f>IFERROR([1]!EM_S_PERFORMANCEEXPRESS_PERFEXNETPROFITTOSHAREHOLDER(B140,$C$1)/1000000,"")</f>
        <v>207.73977786</v>
      </c>
      <c r="F140" s="13" t="str">
        <f>IFERROR([1]!EM_S_PROFITNOTICE_FORECASTT(B140,$C$1)/1000000,"")</f>
        <v/>
      </c>
      <c r="G140" s="13" t="str">
        <f>IFERROR([1]!EM_S_PROFITNOTICE_FORECASTL(B140,$C$1)/1000000,"")</f>
        <v/>
      </c>
      <c r="H140" s="13" t="str">
        <f t="shared" si="16"/>
        <v/>
      </c>
      <c r="I140" s="20">
        <f>IFERROR([1]!EM_S_QSTM07_IS(B140,"61",$I$1,"1")/1000000,"")</f>
        <v>107.7768653</v>
      </c>
      <c r="J140" s="13">
        <f t="shared" si="14"/>
        <v>-8.6279178799999983</v>
      </c>
      <c r="K140" s="13">
        <f>IFERROR([1]!EM_S_QSTM07_IS(B140,"61",$K$2,"1")/1000000,"")</f>
        <v>0.77608918999999799</v>
      </c>
      <c r="L140" s="14">
        <f t="shared" si="17"/>
        <v>-12.117173117692854</v>
      </c>
      <c r="M140" s="33" t="str">
        <f ca="1">[1]!EM_S_MAJASSRES_NUM(B140,$M$2,$M$1)</f>
        <v/>
      </c>
      <c r="N140" s="29">
        <f t="shared" si="18"/>
        <v>1</v>
      </c>
      <c r="O140" s="21" t="str">
        <f t="shared" ca="1" si="19"/>
        <v/>
      </c>
      <c r="P140" s="10" t="str">
        <f t="shared" si="20"/>
        <v>财报</v>
      </c>
    </row>
    <row r="141" spans="1:16" x14ac:dyDescent="0.2">
      <c r="A141" s="17">
        <f t="shared" ca="1" si="15"/>
        <v>1826</v>
      </c>
      <c r="B141" s="8" t="s">
        <v>364</v>
      </c>
      <c r="C141" s="8" t="s">
        <v>365</v>
      </c>
      <c r="D141" s="13">
        <f>IFERROR([1]!EM_S_QSTM07_IS(B141,"61",$C$1,"1")/1000000,"")</f>
        <v>171.93118475</v>
      </c>
      <c r="E141" s="13" t="str">
        <f>IFERROR([1]!EM_S_PERFORMANCEEXPRESS_PERFEXNETPROFITTOSHAREHOLDER(B141,$C$1)/1000000,"")</f>
        <v/>
      </c>
      <c r="F141" s="13" t="str">
        <f>IFERROR([1]!EM_S_PROFITNOTICE_FORECASTT(B141,$C$1)/1000000,"")</f>
        <v/>
      </c>
      <c r="G141" s="13" t="str">
        <f>IFERROR([1]!EM_S_PROFITNOTICE_FORECASTL(B141,$C$1)/1000000,"")</f>
        <v/>
      </c>
      <c r="H141" s="13" t="str">
        <f t="shared" si="16"/>
        <v/>
      </c>
      <c r="I141" s="20">
        <f>IFERROR([1]!EM_S_QSTM07_IS(B141,"61",$I$1,"1")/1000000,"")</f>
        <v>346.69740424999998</v>
      </c>
      <c r="J141" s="13">
        <f t="shared" si="14"/>
        <v>-174.76621949999998</v>
      </c>
      <c r="K141" s="13">
        <f>IFERROR([1]!EM_S_QSTM07_IS(B141,"61",$K$2,"1")/1000000,"")</f>
        <v>374.36332138</v>
      </c>
      <c r="L141" s="14">
        <f t="shared" si="17"/>
        <v>-1.4668358504133536</v>
      </c>
      <c r="M141" s="33" t="str">
        <f ca="1">[1]!EM_S_MAJASSRES_NUM(B141,$M$2,$M$1)</f>
        <v/>
      </c>
      <c r="N141" s="29" t="str">
        <f t="shared" si="18"/>
        <v/>
      </c>
      <c r="O141" s="21">
        <f t="shared" ca="1" si="19"/>
        <v>-1.4668358504133536</v>
      </c>
      <c r="P141" s="10" t="str">
        <f t="shared" si="20"/>
        <v>财报</v>
      </c>
    </row>
    <row r="142" spans="1:16" x14ac:dyDescent="0.2">
      <c r="A142" s="17" t="str">
        <f t="shared" ca="1" si="15"/>
        <v/>
      </c>
      <c r="B142" s="8" t="s">
        <v>366</v>
      </c>
      <c r="C142" s="8" t="s">
        <v>367</v>
      </c>
      <c r="D142" s="13">
        <f>IFERROR([1]!EM_S_QSTM07_IS(B142,"61",$C$1,"1")/1000000,"")</f>
        <v>123.49011009</v>
      </c>
      <c r="E142" s="13" t="str">
        <f>IFERROR([1]!EM_S_PERFORMANCEEXPRESS_PERFEXNETPROFITTOSHAREHOLDER(B142,$C$1)/1000000,"")</f>
        <v/>
      </c>
      <c r="F142" s="13">
        <f>IFERROR([1]!EM_S_PROFITNOTICE_FORECASTT(B142,$C$1)/1000000,"")</f>
        <v>128</v>
      </c>
      <c r="G142" s="13">
        <f>IFERROR([1]!EM_S_PROFITNOTICE_FORECASTL(B142,$C$1)/1000000,"")</f>
        <v>100</v>
      </c>
      <c r="H142" s="13">
        <f t="shared" si="16"/>
        <v>114</v>
      </c>
      <c r="I142" s="20">
        <f>IFERROR([1]!EM_S_QSTM07_IS(B142,"61",$I$1,"1")/1000000,"")</f>
        <v>3.29542745</v>
      </c>
      <c r="J142" s="13">
        <f t="shared" si="14"/>
        <v>120.19468264</v>
      </c>
      <c r="K142" s="13">
        <f>IFERROR([1]!EM_S_QSTM07_IS(B142,"61",$K$2,"1")/1000000,"")</f>
        <v>16.581027760000001</v>
      </c>
      <c r="L142" s="14">
        <f t="shared" si="17"/>
        <v>6.248928376439796</v>
      </c>
      <c r="M142" s="33">
        <f ca="1">[1]!EM_S_MAJASSRES_NUM(B142,$M$2,$M$1)</f>
        <v>1</v>
      </c>
      <c r="N142" s="29" t="str">
        <f t="shared" si="18"/>
        <v/>
      </c>
      <c r="O142" s="21" t="str">
        <f t="shared" ca="1" si="19"/>
        <v/>
      </c>
      <c r="P142" s="10" t="str">
        <f t="shared" si="20"/>
        <v>财报</v>
      </c>
    </row>
    <row r="143" spans="1:16" x14ac:dyDescent="0.2">
      <c r="A143" s="17">
        <f t="shared" ca="1" si="15"/>
        <v>1459</v>
      </c>
      <c r="B143" s="8" t="s">
        <v>368</v>
      </c>
      <c r="C143" s="8" t="s">
        <v>369</v>
      </c>
      <c r="D143" s="13">
        <f>IFERROR([1]!EM_S_QSTM07_IS(B143,"61",$C$1,"1")/1000000,"")</f>
        <v>18.018050629999998</v>
      </c>
      <c r="E143" s="13" t="str">
        <f>IFERROR([1]!EM_S_PERFORMANCEEXPRESS_PERFEXNETPROFITTOSHAREHOLDER(B143,$C$1)/1000000,"")</f>
        <v/>
      </c>
      <c r="F143" s="13">
        <f>IFERROR([1]!EM_S_PROFITNOTICE_FORECASTT(B143,$C$1)/1000000,"")</f>
        <v>38</v>
      </c>
      <c r="G143" s="13">
        <f>IFERROR([1]!EM_S_PROFITNOTICE_FORECASTL(B143,$C$1)/1000000,"")</f>
        <v>33</v>
      </c>
      <c r="H143" s="13">
        <f t="shared" si="16"/>
        <v>35.5</v>
      </c>
      <c r="I143" s="20">
        <f>IFERROR([1]!EM_S_QSTM07_IS(B143,"61",$I$1,"1")/1000000,"")</f>
        <v>15.695596199999999</v>
      </c>
      <c r="J143" s="13">
        <f t="shared" si="14"/>
        <v>2.3224544299999987</v>
      </c>
      <c r="K143" s="13">
        <f>IFERROR([1]!EM_S_QSTM07_IS(B143,"61",$K$2,"1")/1000000,"")</f>
        <v>53.728201779999999</v>
      </c>
      <c r="L143" s="14">
        <f t="shared" si="17"/>
        <v>-0.95677401526465156</v>
      </c>
      <c r="M143" s="33" t="str">
        <f ca="1">[1]!EM_S_MAJASSRES_NUM(B143,$M$2,$M$1)</f>
        <v/>
      </c>
      <c r="N143" s="29" t="str">
        <f t="shared" si="18"/>
        <v/>
      </c>
      <c r="O143" s="21">
        <f t="shared" ca="1" si="19"/>
        <v>-0.95677401526465156</v>
      </c>
      <c r="P143" s="10" t="str">
        <f t="shared" si="20"/>
        <v>财报</v>
      </c>
    </row>
    <row r="144" spans="1:16" x14ac:dyDescent="0.2">
      <c r="A144" s="17">
        <f t="shared" ca="1" si="15"/>
        <v>123</v>
      </c>
      <c r="B144" s="8" t="s">
        <v>370</v>
      </c>
      <c r="C144" s="8" t="s">
        <v>371</v>
      </c>
      <c r="D144" s="13">
        <f>IFERROR([1]!EM_S_QSTM07_IS(B144,"61",$C$1,"1")/1000000,"")</f>
        <v>99.512084779999995</v>
      </c>
      <c r="E144" s="13" t="str">
        <f>IFERROR([1]!EM_S_PERFORMANCEEXPRESS_PERFEXNETPROFITTOSHAREHOLDER(B144,$C$1)/1000000,"")</f>
        <v/>
      </c>
      <c r="F144" s="13">
        <f>IFERROR([1]!EM_S_PROFITNOTICE_FORECASTT(B144,$C$1)/1000000,"")</f>
        <v>80.599999999999994</v>
      </c>
      <c r="G144" s="13">
        <f>IFERROR([1]!EM_S_PROFITNOTICE_FORECASTL(B144,$C$1)/1000000,"")</f>
        <v>75.099999999999994</v>
      </c>
      <c r="H144" s="13">
        <f t="shared" si="16"/>
        <v>77.849999999999994</v>
      </c>
      <c r="I144" s="20">
        <f>IFERROR([1]!EM_S_QSTM07_IS(B144,"61",$I$1,"1")/1000000,"")</f>
        <v>-19.86285505</v>
      </c>
      <c r="J144" s="13">
        <f t="shared" si="14"/>
        <v>119.37493982999999</v>
      </c>
      <c r="K144" s="13">
        <f>IFERROR([1]!EM_S_QSTM07_IS(B144,"61",$K$2,"1")/1000000,"")</f>
        <v>46.645164439999995</v>
      </c>
      <c r="L144" s="14">
        <f t="shared" si="17"/>
        <v>1.559213613311468</v>
      </c>
      <c r="M144" s="33" t="str">
        <f ca="1">[1]!EM_S_MAJASSRES_NUM(B144,$M$2,$M$1)</f>
        <v/>
      </c>
      <c r="N144" s="29" t="str">
        <f t="shared" si="18"/>
        <v/>
      </c>
      <c r="O144" s="21">
        <f t="shared" ca="1" si="19"/>
        <v>1.559213613311468</v>
      </c>
      <c r="P144" s="10" t="str">
        <f t="shared" si="20"/>
        <v>财报</v>
      </c>
    </row>
    <row r="145" spans="1:16" x14ac:dyDescent="0.2">
      <c r="A145" s="17" t="str">
        <f t="shared" ca="1" si="15"/>
        <v/>
      </c>
      <c r="B145" s="8" t="s">
        <v>372</v>
      </c>
      <c r="C145" s="8" t="s">
        <v>373</v>
      </c>
      <c r="D145" s="13">
        <f>IFERROR([1]!EM_S_QSTM07_IS(B145,"61",$C$1,"1")/1000000,"")</f>
        <v>41.925918939999995</v>
      </c>
      <c r="E145" s="13" t="str">
        <f>IFERROR([1]!EM_S_PERFORMANCEEXPRESS_PERFEXNETPROFITTOSHAREHOLDER(B145,$C$1)/1000000,"")</f>
        <v/>
      </c>
      <c r="F145" s="13">
        <f>IFERROR([1]!EM_S_PROFITNOTICE_FORECASTT(B145,$C$1)/1000000,"")</f>
        <v>96</v>
      </c>
      <c r="G145" s="13">
        <f>IFERROR([1]!EM_S_PROFITNOTICE_FORECASTL(B145,$C$1)/1000000,"")</f>
        <v>80</v>
      </c>
      <c r="H145" s="13">
        <f t="shared" si="16"/>
        <v>88</v>
      </c>
      <c r="I145" s="20">
        <f>IFERROR([1]!EM_S_QSTM07_IS(B145,"61",$I$1,"1")/1000000,"")</f>
        <v>49.18237302</v>
      </c>
      <c r="J145" s="13">
        <f t="shared" si="14"/>
        <v>-7.2564540800000046</v>
      </c>
      <c r="K145" s="13">
        <f>IFERROR([1]!EM_S_QSTM07_IS(B145,"61",$K$2,"1")/1000000,"")</f>
        <v>85.143603760000005</v>
      </c>
      <c r="L145" s="14">
        <f t="shared" si="17"/>
        <v>-1.0852260623176613</v>
      </c>
      <c r="M145" s="33">
        <f ca="1">[1]!EM_S_MAJASSRES_NUM(B145,$M$2,$M$1)</f>
        <v>1</v>
      </c>
      <c r="N145" s="29" t="str">
        <f t="shared" si="18"/>
        <v/>
      </c>
      <c r="O145" s="21" t="str">
        <f t="shared" ca="1" si="19"/>
        <v/>
      </c>
      <c r="P145" s="10" t="str">
        <f t="shared" si="20"/>
        <v>财报</v>
      </c>
    </row>
    <row r="146" spans="1:16" x14ac:dyDescent="0.2">
      <c r="A146" s="17" t="str">
        <f t="shared" ca="1" si="15"/>
        <v/>
      </c>
      <c r="B146" s="8" t="s">
        <v>374</v>
      </c>
      <c r="C146" s="8" t="s">
        <v>375</v>
      </c>
      <c r="D146" s="13">
        <f>IFERROR([1]!EM_S_QSTM07_IS(B146,"61",$C$1,"1")/1000000,"")</f>
        <v>45.634910789999999</v>
      </c>
      <c r="E146" s="13" t="str">
        <f>IFERROR([1]!EM_S_PERFORMANCEEXPRESS_PERFEXNETPROFITTOSHAREHOLDER(B146,$C$1)/1000000,"")</f>
        <v/>
      </c>
      <c r="F146" s="13">
        <f>IFERROR([1]!EM_S_PROFITNOTICE_FORECASTT(B146,$C$1)/1000000,"")</f>
        <v>46.95</v>
      </c>
      <c r="G146" s="13">
        <f>IFERROR([1]!EM_S_PROFITNOTICE_FORECASTL(B146,$C$1)/1000000,"")</f>
        <v>44.77</v>
      </c>
      <c r="H146" s="13">
        <f t="shared" si="16"/>
        <v>45.86</v>
      </c>
      <c r="I146" s="20">
        <f>IFERROR([1]!EM_S_QSTM07_IS(B146,"61",$I$1,"1")/1000000,"")</f>
        <v>1.27277325</v>
      </c>
      <c r="J146" s="13">
        <f t="shared" si="14"/>
        <v>44.362137539999999</v>
      </c>
      <c r="K146" s="13">
        <f>IFERROR([1]!EM_S_QSTM07_IS(B146,"61",$K$2,"1")/1000000,"")</f>
        <v>3.2876725200000001</v>
      </c>
      <c r="L146" s="14">
        <f t="shared" si="17"/>
        <v>12.493478219053276</v>
      </c>
      <c r="M146" s="33" t="str">
        <f ca="1">[1]!EM_S_MAJASSRES_NUM(B146,$M$2,$M$1)</f>
        <v/>
      </c>
      <c r="N146" s="29">
        <f t="shared" si="18"/>
        <v>1</v>
      </c>
      <c r="O146" s="21" t="str">
        <f t="shared" ca="1" si="19"/>
        <v/>
      </c>
      <c r="P146" s="10" t="str">
        <f t="shared" si="20"/>
        <v>财报</v>
      </c>
    </row>
    <row r="147" spans="1:16" x14ac:dyDescent="0.2">
      <c r="A147" s="17">
        <f t="shared" ca="1" si="15"/>
        <v>1738</v>
      </c>
      <c r="B147" s="8" t="s">
        <v>376</v>
      </c>
      <c r="C147" s="8" t="s">
        <v>377</v>
      </c>
      <c r="D147" s="13">
        <f>IFERROR([1]!EM_S_QSTM07_IS(B147,"61",$C$1,"1")/1000000,"")</f>
        <v>290.95253300000002</v>
      </c>
      <c r="E147" s="13">
        <f>IFERROR([1]!EM_S_PERFORMANCEEXPRESS_PERFEXNETPROFITTOSHAREHOLDER(B147,$C$1)/1000000,"")</f>
        <v>704.52</v>
      </c>
      <c r="F147" s="13" t="str">
        <f>IFERROR([1]!EM_S_PROFITNOTICE_FORECASTT(B147,$C$1)/1000000,"")</f>
        <v/>
      </c>
      <c r="G147" s="13" t="str">
        <f>IFERROR([1]!EM_S_PROFITNOTICE_FORECASTL(B147,$C$1)/1000000,"")</f>
        <v/>
      </c>
      <c r="H147" s="13" t="str">
        <f t="shared" si="16"/>
        <v/>
      </c>
      <c r="I147" s="20">
        <f>IFERROR([1]!EM_S_QSTM07_IS(B147,"61",$I$1,"1")/1000000,"")</f>
        <v>413.564144</v>
      </c>
      <c r="J147" s="13">
        <f t="shared" si="14"/>
        <v>-122.61161099999998</v>
      </c>
      <c r="K147" s="13">
        <f>IFERROR([1]!EM_S_QSTM07_IS(B147,"61",$K$2,"1")/1000000,"")</f>
        <v>507.48232983999998</v>
      </c>
      <c r="L147" s="14">
        <f t="shared" si="17"/>
        <v>-1.2416076458044505</v>
      </c>
      <c r="M147" s="33" t="str">
        <f ca="1">[1]!EM_S_MAJASSRES_NUM(B147,$M$2,$M$1)</f>
        <v/>
      </c>
      <c r="N147" s="29" t="str">
        <f t="shared" si="18"/>
        <v/>
      </c>
      <c r="O147" s="21">
        <f t="shared" ca="1" si="19"/>
        <v>-1.2416076458044505</v>
      </c>
      <c r="P147" s="10" t="str">
        <f t="shared" si="20"/>
        <v>财报</v>
      </c>
    </row>
    <row r="148" spans="1:16" x14ac:dyDescent="0.2">
      <c r="A148" s="17" t="str">
        <f t="shared" ca="1" si="15"/>
        <v/>
      </c>
      <c r="B148" s="8" t="s">
        <v>378</v>
      </c>
      <c r="C148" s="8" t="s">
        <v>379</v>
      </c>
      <c r="D148" s="13">
        <f>IFERROR([1]!EM_S_QSTM07_IS(B148,"61",$C$1,"1")/1000000,"")</f>
        <v>26.91534682</v>
      </c>
      <c r="E148" s="13" t="str">
        <f>IFERROR([1]!EM_S_PERFORMANCEEXPRESS_PERFEXNETPROFITTOSHAREHOLDER(B148,$C$1)/1000000,"")</f>
        <v/>
      </c>
      <c r="F148" s="13">
        <f>IFERROR([1]!EM_S_PROFITNOTICE_FORECASTT(B148,$C$1)/1000000,"")</f>
        <v>42.972000000000001</v>
      </c>
      <c r="G148" s="13">
        <f>IFERROR([1]!EM_S_PROFITNOTICE_FORECASTL(B148,$C$1)/1000000,"")</f>
        <v>32.228999999999999</v>
      </c>
      <c r="H148" s="13">
        <f t="shared" si="16"/>
        <v>37.600499999999997</v>
      </c>
      <c r="I148" s="20">
        <f>IFERROR([1]!EM_S_QSTM07_IS(B148,"61",$I$1,"1")/1000000,"")</f>
        <v>12.154633609999999</v>
      </c>
      <c r="J148" s="13">
        <f t="shared" si="14"/>
        <v>14.76071321</v>
      </c>
      <c r="K148" s="13">
        <f>IFERROR([1]!EM_S_QSTM07_IS(B148,"61",$K$2,"1")/1000000,"")</f>
        <v>9.6917145900000001</v>
      </c>
      <c r="L148" s="14">
        <f t="shared" si="17"/>
        <v>0.52302392656406116</v>
      </c>
      <c r="M148" s="33" t="str">
        <f ca="1">[1]!EM_S_MAJASSRES_NUM(B148,$M$2,$M$1)</f>
        <v/>
      </c>
      <c r="N148" s="29">
        <f t="shared" si="18"/>
        <v>1</v>
      </c>
      <c r="O148" s="21" t="str">
        <f t="shared" ca="1" si="19"/>
        <v/>
      </c>
      <c r="P148" s="10" t="str">
        <f t="shared" si="20"/>
        <v>财报</v>
      </c>
    </row>
    <row r="149" spans="1:16" x14ac:dyDescent="0.2">
      <c r="A149" s="17">
        <f t="shared" ca="1" si="15"/>
        <v>1846</v>
      </c>
      <c r="B149" s="8" t="s">
        <v>380</v>
      </c>
      <c r="C149" s="8" t="s">
        <v>381</v>
      </c>
      <c r="D149" s="13">
        <f>IFERROR([1]!EM_S_QSTM07_IS(B149,"61",$C$1,"1")/1000000,"")</f>
        <v>23.89952856</v>
      </c>
      <c r="E149" s="13" t="str">
        <f>IFERROR([1]!EM_S_PERFORMANCEEXPRESS_PERFEXNETPROFITTOSHAREHOLDER(B149,$C$1)/1000000,"")</f>
        <v/>
      </c>
      <c r="F149" s="13" t="str">
        <f>IFERROR([1]!EM_S_PROFITNOTICE_FORECASTT(B149,$C$1)/1000000,"")</f>
        <v/>
      </c>
      <c r="G149" s="13" t="str">
        <f>IFERROR([1]!EM_S_PROFITNOTICE_FORECASTL(B149,$C$1)/1000000,"")</f>
        <v/>
      </c>
      <c r="H149" s="13" t="str">
        <f t="shared" si="16"/>
        <v/>
      </c>
      <c r="I149" s="20">
        <f>IFERROR([1]!EM_S_QSTM07_IS(B149,"61",$I$1,"1")/1000000,"")</f>
        <v>52.302573200000005</v>
      </c>
      <c r="J149" s="13">
        <f t="shared" si="14"/>
        <v>-28.403044640000005</v>
      </c>
      <c r="K149" s="13">
        <f>IFERROR([1]!EM_S_QSTM07_IS(B149,"61",$K$2,"1")/1000000,"")</f>
        <v>56.790139490000001</v>
      </c>
      <c r="L149" s="14">
        <f t="shared" si="17"/>
        <v>-1.5001404274592671</v>
      </c>
      <c r="M149" s="33" t="str">
        <f ca="1">[1]!EM_S_MAJASSRES_NUM(B149,$M$2,$M$1)</f>
        <v/>
      </c>
      <c r="N149" s="29" t="str">
        <f t="shared" si="18"/>
        <v/>
      </c>
      <c r="O149" s="21">
        <f t="shared" ca="1" si="19"/>
        <v>-1.5001404274592671</v>
      </c>
      <c r="P149" s="10" t="str">
        <f t="shared" si="20"/>
        <v>财报</v>
      </c>
    </row>
    <row r="150" spans="1:16" x14ac:dyDescent="0.2">
      <c r="A150" s="17">
        <f t="shared" ca="1" si="15"/>
        <v>1491</v>
      </c>
      <c r="B150" s="8" t="s">
        <v>382</v>
      </c>
      <c r="C150" s="8" t="s">
        <v>383</v>
      </c>
      <c r="D150" s="13">
        <f>IFERROR([1]!EM_S_QSTM07_IS(B150,"61",$C$1,"1")/1000000,"")</f>
        <v>8.7907496900000002</v>
      </c>
      <c r="E150" s="13" t="str">
        <f>IFERROR([1]!EM_S_PERFORMANCEEXPRESS_PERFEXNETPROFITTOSHAREHOLDER(B150,$C$1)/1000000,"")</f>
        <v/>
      </c>
      <c r="F150" s="13">
        <f>IFERROR([1]!EM_S_PROFITNOTICE_FORECASTT(B150,$C$1)/1000000,"")</f>
        <v>20</v>
      </c>
      <c r="G150" s="13">
        <f>IFERROR([1]!EM_S_PROFITNOTICE_FORECASTL(B150,$C$1)/1000000,"")</f>
        <v>15</v>
      </c>
      <c r="H150" s="13">
        <f t="shared" si="16"/>
        <v>17.5</v>
      </c>
      <c r="I150" s="20">
        <f>IFERROR([1]!EM_S_QSTM07_IS(B150,"61",$I$1,"1")/1000000,"")</f>
        <v>8.0168058099999993</v>
      </c>
      <c r="J150" s="13">
        <f t="shared" si="14"/>
        <v>0.77394388000000092</v>
      </c>
      <c r="K150" s="13">
        <f>IFERROR([1]!EM_S_QSTM07_IS(B150,"61",$K$2,"1")/1000000,"")</f>
        <v>40.649387939999997</v>
      </c>
      <c r="L150" s="14">
        <f t="shared" si="17"/>
        <v>-0.98096050348550456</v>
      </c>
      <c r="M150" s="33" t="str">
        <f ca="1">[1]!EM_S_MAJASSRES_NUM(B150,$M$2,$M$1)</f>
        <v/>
      </c>
      <c r="N150" s="29" t="str">
        <f t="shared" si="18"/>
        <v/>
      </c>
      <c r="O150" s="21">
        <f t="shared" ca="1" si="19"/>
        <v>-0.98096050348550456</v>
      </c>
      <c r="P150" s="10" t="str">
        <f t="shared" si="20"/>
        <v>财报</v>
      </c>
    </row>
    <row r="151" spans="1:16" x14ac:dyDescent="0.2">
      <c r="A151" s="17" t="str">
        <f t="shared" ca="1" si="15"/>
        <v/>
      </c>
      <c r="B151" s="8" t="s">
        <v>384</v>
      </c>
      <c r="C151" s="8" t="s">
        <v>385</v>
      </c>
      <c r="D151" s="13">
        <f>IFERROR([1]!EM_S_QSTM07_IS(B151,"61",$C$1,"1")/1000000,"")</f>
        <v>1.1163555000000001</v>
      </c>
      <c r="E151" s="13" t="str">
        <f>IFERROR([1]!EM_S_PERFORMANCEEXPRESS_PERFEXNETPROFITTOSHAREHOLDER(B151,$C$1)/1000000,"")</f>
        <v/>
      </c>
      <c r="F151" s="13" t="str">
        <f>IFERROR([1]!EM_S_PROFITNOTICE_FORECASTT(B151,$C$1)/1000000,"")</f>
        <v/>
      </c>
      <c r="G151" s="13" t="str">
        <f>IFERROR([1]!EM_S_PROFITNOTICE_FORECASTL(B151,$C$1)/1000000,"")</f>
        <v/>
      </c>
      <c r="H151" s="13" t="str">
        <f t="shared" si="16"/>
        <v/>
      </c>
      <c r="I151" s="20">
        <f>IFERROR([1]!EM_S_QSTM07_IS(B151,"61",$I$1,"1")/1000000,"")</f>
        <v>0.10388277999999999</v>
      </c>
      <c r="J151" s="13">
        <f t="shared" si="14"/>
        <v>1.0124727200000001</v>
      </c>
      <c r="K151" s="13">
        <f>IFERROR([1]!EM_S_QSTM07_IS(B151,"61",$K$2,"1")/1000000,"")</f>
        <v>1.8258508999999998</v>
      </c>
      <c r="L151" s="14">
        <f t="shared" si="17"/>
        <v>-0.44547897092802036</v>
      </c>
      <c r="M151" s="33" t="str">
        <f ca="1">[1]!EM_S_MAJASSRES_NUM(B151,$M$2,$M$1)</f>
        <v/>
      </c>
      <c r="N151" s="29">
        <f t="shared" si="18"/>
        <v>1</v>
      </c>
      <c r="O151" s="21" t="str">
        <f t="shared" ca="1" si="19"/>
        <v/>
      </c>
      <c r="P151" s="10" t="str">
        <f t="shared" si="20"/>
        <v>财报</v>
      </c>
    </row>
    <row r="152" spans="1:16" x14ac:dyDescent="0.2">
      <c r="A152" s="17" t="str">
        <f t="shared" ca="1" si="15"/>
        <v/>
      </c>
      <c r="B152" s="8" t="s">
        <v>386</v>
      </c>
      <c r="C152" s="8" t="s">
        <v>387</v>
      </c>
      <c r="D152" s="13">
        <f>IFERROR([1]!EM_S_QSTM07_IS(B152,"61",$C$1,"1")/1000000,"")</f>
        <v>66.574836320000003</v>
      </c>
      <c r="E152" s="13" t="str">
        <f>IFERROR([1]!EM_S_PERFORMANCEEXPRESS_PERFEXNETPROFITTOSHAREHOLDER(B152,$C$1)/1000000,"")</f>
        <v/>
      </c>
      <c r="F152" s="13" t="str">
        <f>IFERROR([1]!EM_S_PROFITNOTICE_FORECASTT(B152,$C$1)/1000000,"")</f>
        <v/>
      </c>
      <c r="G152" s="13" t="str">
        <f>IFERROR([1]!EM_S_PROFITNOTICE_FORECASTL(B152,$C$1)/1000000,"")</f>
        <v/>
      </c>
      <c r="H152" s="13" t="str">
        <f t="shared" si="16"/>
        <v/>
      </c>
      <c r="I152" s="20">
        <f>IFERROR([1]!EM_S_QSTM07_IS(B152,"61",$I$1,"1")/1000000,"")</f>
        <v>12.846158259999999</v>
      </c>
      <c r="J152" s="13">
        <f t="shared" si="14"/>
        <v>53.728678060000007</v>
      </c>
      <c r="K152" s="13">
        <f>IFERROR([1]!EM_S_QSTM07_IS(B152,"61",$K$2,"1")/1000000,"")</f>
        <v>87.397529340000006</v>
      </c>
      <c r="L152" s="14">
        <f t="shared" si="17"/>
        <v>-0.3852380214207094</v>
      </c>
      <c r="M152" s="33">
        <f ca="1">[1]!EM_S_MAJASSRES_NUM(B152,$M$2,$M$1)</f>
        <v>1</v>
      </c>
      <c r="N152" s="29" t="str">
        <f t="shared" si="18"/>
        <v/>
      </c>
      <c r="O152" s="21" t="str">
        <f t="shared" ca="1" si="19"/>
        <v/>
      </c>
      <c r="P152" s="10" t="str">
        <f t="shared" si="20"/>
        <v>财报</v>
      </c>
    </row>
    <row r="153" spans="1:16" x14ac:dyDescent="0.2">
      <c r="A153" s="17" t="str">
        <f t="shared" ca="1" si="15"/>
        <v/>
      </c>
      <c r="B153" s="8" t="s">
        <v>388</v>
      </c>
      <c r="C153" s="8" t="s">
        <v>389</v>
      </c>
      <c r="D153" s="13">
        <f>IFERROR([1]!EM_S_QSTM07_IS(B153,"61",$C$1,"1")/1000000,"")</f>
        <v>-35.145173679999999</v>
      </c>
      <c r="E153" s="13" t="str">
        <f>IFERROR([1]!EM_S_PERFORMANCEEXPRESS_PERFEXNETPROFITTOSHAREHOLDER(B153,$C$1)/1000000,"")</f>
        <v/>
      </c>
      <c r="F153" s="13">
        <f>IFERROR([1]!EM_S_PROFITNOTICE_FORECASTT(B153,$C$1)/1000000,"")</f>
        <v>-57</v>
      </c>
      <c r="G153" s="13">
        <f>IFERROR([1]!EM_S_PROFITNOTICE_FORECASTL(B153,$C$1)/1000000,"")</f>
        <v>-57</v>
      </c>
      <c r="H153" s="13">
        <f t="shared" si="16"/>
        <v>-57</v>
      </c>
      <c r="I153" s="20">
        <f>IFERROR([1]!EM_S_QSTM07_IS(B153,"61",$I$1,"1")/1000000,"")</f>
        <v>-23.801050879999998</v>
      </c>
      <c r="J153" s="13">
        <f t="shared" si="14"/>
        <v>-11.344122800000001</v>
      </c>
      <c r="K153" s="13">
        <f>IFERROR([1]!EM_S_QSTM07_IS(B153,"61",$K$2,"1")/1000000,"")</f>
        <v>-6.4757059999999991E-2</v>
      </c>
      <c r="L153" s="14">
        <f t="shared" si="17"/>
        <v>-174.17970704661394</v>
      </c>
      <c r="M153" s="33">
        <f ca="1">[1]!EM_S_MAJASSRES_NUM(B153,$M$2,$M$1)</f>
        <v>1</v>
      </c>
      <c r="N153" s="29">
        <f t="shared" si="18"/>
        <v>1</v>
      </c>
      <c r="O153" s="21" t="str">
        <f t="shared" ca="1" si="19"/>
        <v/>
      </c>
      <c r="P153" s="10" t="str">
        <f t="shared" si="20"/>
        <v>财报</v>
      </c>
    </row>
    <row r="154" spans="1:16" x14ac:dyDescent="0.2">
      <c r="A154" s="17">
        <f t="shared" ca="1" si="15"/>
        <v>281</v>
      </c>
      <c r="B154" s="8" t="s">
        <v>390</v>
      </c>
      <c r="C154" s="8" t="s">
        <v>391</v>
      </c>
      <c r="D154" s="13">
        <f>IFERROR([1]!EM_S_QSTM07_IS(B154,"61",$C$1,"1")/1000000,"")</f>
        <v>6.4996458600000002</v>
      </c>
      <c r="E154" s="13" t="str">
        <f>IFERROR([1]!EM_S_PERFORMANCEEXPRESS_PERFEXNETPROFITTOSHAREHOLDER(B154,$C$1)/1000000,"")</f>
        <v/>
      </c>
      <c r="F154" s="13">
        <f>IFERROR([1]!EM_S_PROFITNOTICE_FORECASTT(B154,$C$1)/1000000,"")</f>
        <v>30</v>
      </c>
      <c r="G154" s="13">
        <f>IFERROR([1]!EM_S_PROFITNOTICE_FORECASTL(B154,$C$1)/1000000,"")</f>
        <v>20</v>
      </c>
      <c r="H154" s="13">
        <f t="shared" si="16"/>
        <v>25</v>
      </c>
      <c r="I154" s="20">
        <f>IFERROR([1]!EM_S_QSTM07_IS(B154,"61",$I$1,"1")/1000000,"")</f>
        <v>16.582260120000001</v>
      </c>
      <c r="J154" s="13">
        <f t="shared" si="14"/>
        <v>-10.08261426</v>
      </c>
      <c r="K154" s="13">
        <f>IFERROR([1]!EM_S_QSTM07_IS(B154,"61",$K$2,"1")/1000000,"")</f>
        <v>-28.745565350000003</v>
      </c>
      <c r="L154" s="14">
        <f t="shared" si="17"/>
        <v>0.64924627025990989</v>
      </c>
      <c r="M154" s="33" t="str">
        <f ca="1">[1]!EM_S_MAJASSRES_NUM(B154,$M$2,$M$1)</f>
        <v/>
      </c>
      <c r="N154" s="29" t="str">
        <f t="shared" si="18"/>
        <v/>
      </c>
      <c r="O154" s="21">
        <f t="shared" ca="1" si="19"/>
        <v>0.64924627025990989</v>
      </c>
      <c r="P154" s="10" t="str">
        <f t="shared" si="20"/>
        <v>财报</v>
      </c>
    </row>
    <row r="155" spans="1:16" x14ac:dyDescent="0.2">
      <c r="A155" s="17">
        <f t="shared" ca="1" si="15"/>
        <v>1379</v>
      </c>
      <c r="B155" s="8" t="s">
        <v>392</v>
      </c>
      <c r="C155" s="8" t="s">
        <v>393</v>
      </c>
      <c r="D155" s="13">
        <f>IFERROR([1]!EM_S_QSTM07_IS(B155,"61",$C$1,"1")/1000000,"")</f>
        <v>253.43987744999998</v>
      </c>
      <c r="E155" s="13" t="str">
        <f>IFERROR([1]!EM_S_PERFORMANCEEXPRESS_PERFEXNETPROFITTOSHAREHOLDER(B155,$C$1)/1000000,"")</f>
        <v/>
      </c>
      <c r="F155" s="13" t="str">
        <f>IFERROR([1]!EM_S_PROFITNOTICE_FORECASTT(B155,$C$1)/1000000,"")</f>
        <v/>
      </c>
      <c r="G155" s="13" t="str">
        <f>IFERROR([1]!EM_S_PROFITNOTICE_FORECASTL(B155,$C$1)/1000000,"")</f>
        <v/>
      </c>
      <c r="H155" s="13" t="str">
        <f t="shared" si="16"/>
        <v/>
      </c>
      <c r="I155" s="20">
        <f>IFERROR([1]!EM_S_QSTM07_IS(B155,"61",$I$1,"1")/1000000,"")</f>
        <v>231.19189138999999</v>
      </c>
      <c r="J155" s="13">
        <f t="shared" si="14"/>
        <v>22.247986059999988</v>
      </c>
      <c r="K155" s="13">
        <f>IFERROR([1]!EM_S_QSTM07_IS(B155,"61",$K$2,"1")/1000000,"")</f>
        <v>243.38377208</v>
      </c>
      <c r="L155" s="14">
        <f t="shared" si="17"/>
        <v>-0.90858886823116913</v>
      </c>
      <c r="M155" s="33" t="str">
        <f ca="1">[1]!EM_S_MAJASSRES_NUM(B155,$M$2,$M$1)</f>
        <v/>
      </c>
      <c r="N155" s="29" t="str">
        <f t="shared" si="18"/>
        <v/>
      </c>
      <c r="O155" s="21">
        <f t="shared" ca="1" si="19"/>
        <v>-0.90858886823116913</v>
      </c>
      <c r="P155" s="10" t="str">
        <f t="shared" si="20"/>
        <v>财报</v>
      </c>
    </row>
    <row r="156" spans="1:16" x14ac:dyDescent="0.2">
      <c r="A156" s="17" t="str">
        <f t="shared" ca="1" si="15"/>
        <v/>
      </c>
      <c r="B156" s="8" t="s">
        <v>394</v>
      </c>
      <c r="C156" s="8" t="s">
        <v>395</v>
      </c>
      <c r="D156" s="13">
        <f>IFERROR([1]!EM_S_QSTM07_IS(B156,"61",$C$1,"1")/1000000,"")</f>
        <v>19.936066309999998</v>
      </c>
      <c r="E156" s="13" t="str">
        <f>IFERROR([1]!EM_S_PERFORMANCEEXPRESS_PERFEXNETPROFITTOSHAREHOLDER(B156,$C$1)/1000000,"")</f>
        <v/>
      </c>
      <c r="F156" s="13">
        <f>IFERROR([1]!EM_S_PROFITNOTICE_FORECASTT(B156,$C$1)/1000000,"")</f>
        <v>40</v>
      </c>
      <c r="G156" s="13">
        <f>IFERROR([1]!EM_S_PROFITNOTICE_FORECASTL(B156,$C$1)/1000000,"")</f>
        <v>35</v>
      </c>
      <c r="H156" s="13">
        <f t="shared" si="16"/>
        <v>37.5</v>
      </c>
      <c r="I156" s="20">
        <f>IFERROR([1]!EM_S_QSTM07_IS(B156,"61",$I$1,"1")/1000000,"")</f>
        <v>16.451972689999998</v>
      </c>
      <c r="J156" s="13">
        <f t="shared" si="14"/>
        <v>3.4840936199999994</v>
      </c>
      <c r="K156" s="13">
        <f>IFERROR([1]!EM_S_QSTM07_IS(B156,"61",$K$2,"1")/1000000,"")</f>
        <v>1.8282891399999999</v>
      </c>
      <c r="L156" s="14">
        <f t="shared" si="17"/>
        <v>0.90565788735145014</v>
      </c>
      <c r="M156" s="33" t="str">
        <f ca="1">[1]!EM_S_MAJASSRES_NUM(B156,$M$2,$M$1)</f>
        <v/>
      </c>
      <c r="N156" s="29">
        <f t="shared" si="18"/>
        <v>1</v>
      </c>
      <c r="O156" s="21" t="str">
        <f t="shared" ca="1" si="19"/>
        <v/>
      </c>
      <c r="P156" s="10" t="str">
        <f t="shared" si="20"/>
        <v>财报</v>
      </c>
    </row>
    <row r="157" spans="1:16" x14ac:dyDescent="0.2">
      <c r="A157" s="17">
        <f t="shared" ca="1" si="15"/>
        <v>234</v>
      </c>
      <c r="B157" s="8" t="s">
        <v>396</v>
      </c>
      <c r="C157" s="8" t="s">
        <v>397</v>
      </c>
      <c r="D157" s="13">
        <f>IFERROR([1]!EM_S_QSTM07_IS(B157,"61",$C$1,"1")/1000000,"")</f>
        <v>41.65394422</v>
      </c>
      <c r="E157" s="13" t="str">
        <f>IFERROR([1]!EM_S_PERFORMANCEEXPRESS_PERFEXNETPROFITTOSHAREHOLDER(B157,$C$1)/1000000,"")</f>
        <v/>
      </c>
      <c r="F157" s="13">
        <f>IFERROR([1]!EM_S_PROFITNOTICE_FORECASTT(B157,$C$1)/1000000,"")</f>
        <v>37.9</v>
      </c>
      <c r="G157" s="13">
        <f>IFERROR([1]!EM_S_PROFITNOTICE_FORECASTL(B157,$C$1)/1000000,"")</f>
        <v>35</v>
      </c>
      <c r="H157" s="13">
        <f t="shared" si="16"/>
        <v>36.450000000000003</v>
      </c>
      <c r="I157" s="20">
        <f>IFERROR([1]!EM_S_QSTM07_IS(B157,"61",$I$1,"1")/1000000,"")</f>
        <v>-5.6294392899999997</v>
      </c>
      <c r="J157" s="13">
        <f t="shared" si="14"/>
        <v>47.28338351</v>
      </c>
      <c r="K157" s="13">
        <f>IFERROR([1]!EM_S_QSTM07_IS(B157,"61",$K$2,"1")/1000000,"")</f>
        <v>24.91607338</v>
      </c>
      <c r="L157" s="14">
        <f t="shared" si="17"/>
        <v>0.89770606262358021</v>
      </c>
      <c r="M157" s="33" t="str">
        <f ca="1">[1]!EM_S_MAJASSRES_NUM(B157,$M$2,$M$1)</f>
        <v/>
      </c>
      <c r="N157" s="29" t="str">
        <f t="shared" si="18"/>
        <v/>
      </c>
      <c r="O157" s="21">
        <f t="shared" ca="1" si="19"/>
        <v>0.89770606262358021</v>
      </c>
      <c r="P157" s="10" t="str">
        <f t="shared" si="20"/>
        <v>财报</v>
      </c>
    </row>
    <row r="158" spans="1:16" x14ac:dyDescent="0.2">
      <c r="A158" s="17">
        <f t="shared" ca="1" si="15"/>
        <v>1566</v>
      </c>
      <c r="B158" s="8" t="s">
        <v>398</v>
      </c>
      <c r="C158" s="8" t="s">
        <v>399</v>
      </c>
      <c r="D158" s="13">
        <f>IFERROR([1]!EM_S_QSTM07_IS(B158,"61",$C$1,"1")/1000000,"")</f>
        <v>138.21828062</v>
      </c>
      <c r="E158" s="13">
        <f>IFERROR([1]!EM_S_PERFORMANCEEXPRESS_PERFEXNETPROFITTOSHAREHOLDER(B158,$C$1)/1000000,"")</f>
        <v>282.97680000000003</v>
      </c>
      <c r="F158" s="13" t="str">
        <f>IFERROR([1]!EM_S_PROFITNOTICE_FORECASTT(B158,$C$1)/1000000,"")</f>
        <v/>
      </c>
      <c r="G158" s="13" t="str">
        <f>IFERROR([1]!EM_S_PROFITNOTICE_FORECASTL(B158,$C$1)/1000000,"")</f>
        <v/>
      </c>
      <c r="H158" s="13" t="str">
        <f t="shared" si="16"/>
        <v/>
      </c>
      <c r="I158" s="20">
        <f>IFERROR([1]!EM_S_QSTM07_IS(B158,"61",$I$1,"1")/1000000,"")</f>
        <v>144.75848119999998</v>
      </c>
      <c r="J158" s="13">
        <f t="shared" si="14"/>
        <v>-6.5402005799999756</v>
      </c>
      <c r="K158" s="13">
        <f>IFERROR([1]!EM_S_QSTM07_IS(B158,"61",$K$2,"1")/1000000,"")</f>
        <v>213.68456084000002</v>
      </c>
      <c r="L158" s="14">
        <f t="shared" si="17"/>
        <v>-1.0306067998281685</v>
      </c>
      <c r="M158" s="33" t="str">
        <f ca="1">[1]!EM_S_MAJASSRES_NUM(B158,$M$2,$M$1)</f>
        <v/>
      </c>
      <c r="N158" s="29" t="str">
        <f t="shared" si="18"/>
        <v/>
      </c>
      <c r="O158" s="21">
        <f t="shared" ca="1" si="19"/>
        <v>-1.0306067998281685</v>
      </c>
      <c r="P158" s="10" t="str">
        <f t="shared" si="20"/>
        <v>财报</v>
      </c>
    </row>
    <row r="159" spans="1:16" x14ac:dyDescent="0.2">
      <c r="A159" s="17" t="str">
        <f t="shared" ca="1" si="15"/>
        <v/>
      </c>
      <c r="B159" s="8" t="s">
        <v>400</v>
      </c>
      <c r="C159" s="8" t="s">
        <v>401</v>
      </c>
      <c r="D159" s="13">
        <f>IFERROR([1]!EM_S_QSTM07_IS(B159,"61",$C$1,"1")/1000000,"")</f>
        <v>10.200867519999999</v>
      </c>
      <c r="E159" s="13" t="str">
        <f>IFERROR([1]!EM_S_PERFORMANCEEXPRESS_PERFEXNETPROFITTOSHAREHOLDER(B159,$C$1)/1000000,"")</f>
        <v/>
      </c>
      <c r="F159" s="13" t="str">
        <f>IFERROR([1]!EM_S_PROFITNOTICE_FORECASTT(B159,$C$1)/1000000,"")</f>
        <v/>
      </c>
      <c r="G159" s="13" t="str">
        <f>IFERROR([1]!EM_S_PROFITNOTICE_FORECASTL(B159,$C$1)/1000000,"")</f>
        <v/>
      </c>
      <c r="H159" s="13" t="str">
        <f t="shared" si="16"/>
        <v/>
      </c>
      <c r="I159" s="20">
        <f>IFERROR([1]!EM_S_QSTM07_IS(B159,"61",$I$1,"1")/1000000,"")</f>
        <v>23.228587000000001</v>
      </c>
      <c r="J159" s="13">
        <f t="shared" si="14"/>
        <v>-13.027719480000002</v>
      </c>
      <c r="K159" s="13">
        <f>IFERROR([1]!EM_S_QSTM07_IS(B159,"61",$K$2,"1")/1000000,"")</f>
        <v>12.640786009999999</v>
      </c>
      <c r="L159" s="14">
        <f t="shared" si="17"/>
        <v>-2.0306099217005893</v>
      </c>
      <c r="M159" s="33">
        <f ca="1">[1]!EM_S_MAJASSRES_NUM(B159,$M$2,$M$1)</f>
        <v>1</v>
      </c>
      <c r="N159" s="29" t="str">
        <f t="shared" si="18"/>
        <v/>
      </c>
      <c r="O159" s="21" t="str">
        <f t="shared" ca="1" si="19"/>
        <v/>
      </c>
      <c r="P159" s="10" t="str">
        <f t="shared" si="20"/>
        <v>财报</v>
      </c>
    </row>
    <row r="160" spans="1:16" x14ac:dyDescent="0.2">
      <c r="A160" s="17">
        <f t="shared" ca="1" si="15"/>
        <v>1424</v>
      </c>
      <c r="B160" s="8" t="s">
        <v>402</v>
      </c>
      <c r="C160" s="8" t="s">
        <v>403</v>
      </c>
      <c r="D160" s="13">
        <f>IFERROR([1]!EM_S_QSTM07_IS(B160,"61",$C$1,"1")/1000000,"")</f>
        <v>21.827235479999999</v>
      </c>
      <c r="E160" s="13" t="str">
        <f>IFERROR([1]!EM_S_PERFORMANCEEXPRESS_PERFEXNETPROFITTOSHAREHOLDER(B160,$C$1)/1000000,"")</f>
        <v/>
      </c>
      <c r="F160" s="13">
        <f>IFERROR([1]!EM_S_PROFITNOTICE_FORECASTT(B160,$C$1)/1000000,"")</f>
        <v>38</v>
      </c>
      <c r="G160" s="13">
        <f>IFERROR([1]!EM_S_PROFITNOTICE_FORECASTL(B160,$C$1)/1000000,"")</f>
        <v>33</v>
      </c>
      <c r="H160" s="13">
        <f t="shared" si="16"/>
        <v>35.5</v>
      </c>
      <c r="I160" s="20">
        <f>IFERROR([1]!EM_S_QSTM07_IS(B160,"61",$I$1,"1")/1000000,"")</f>
        <v>12.038237580000001</v>
      </c>
      <c r="J160" s="13">
        <f t="shared" si="14"/>
        <v>9.7889978999999983</v>
      </c>
      <c r="K160" s="13">
        <f>IFERROR([1]!EM_S_QSTM07_IS(B160,"61",$K$2,"1")/1000000,"")</f>
        <v>143.19853997999999</v>
      </c>
      <c r="L160" s="14">
        <f t="shared" si="17"/>
        <v>-0.93164037914515618</v>
      </c>
      <c r="M160" s="33" t="str">
        <f ca="1">[1]!EM_S_MAJASSRES_NUM(B160,$M$2,$M$1)</f>
        <v/>
      </c>
      <c r="N160" s="29" t="str">
        <f t="shared" si="18"/>
        <v/>
      </c>
      <c r="O160" s="21">
        <f t="shared" ca="1" si="19"/>
        <v>-0.93164037914515618</v>
      </c>
      <c r="P160" s="10" t="str">
        <f t="shared" si="20"/>
        <v>财报</v>
      </c>
    </row>
    <row r="161" spans="1:16" x14ac:dyDescent="0.2">
      <c r="A161" s="17">
        <f t="shared" ca="1" si="15"/>
        <v>1595</v>
      </c>
      <c r="B161" s="8" t="s">
        <v>404</v>
      </c>
      <c r="C161" s="8" t="s">
        <v>405</v>
      </c>
      <c r="D161" s="13">
        <f>IFERROR([1]!EM_S_QSTM07_IS(B161,"61",$C$1,"1")/1000000,"")</f>
        <v>55.59608764</v>
      </c>
      <c r="E161" s="13" t="str">
        <f>IFERROR([1]!EM_S_PERFORMANCEEXPRESS_PERFEXNETPROFITTOSHAREHOLDER(B161,$C$1)/1000000,"")</f>
        <v/>
      </c>
      <c r="F161" s="13" t="str">
        <f>IFERROR([1]!EM_S_PROFITNOTICE_FORECASTT(B161,$C$1)/1000000,"")</f>
        <v/>
      </c>
      <c r="G161" s="13" t="str">
        <f>IFERROR([1]!EM_S_PROFITNOTICE_FORECASTL(B161,$C$1)/1000000,"")</f>
        <v/>
      </c>
      <c r="H161" s="13" t="str">
        <f t="shared" si="16"/>
        <v/>
      </c>
      <c r="I161" s="20">
        <f>IFERROR([1]!EM_S_QSTM07_IS(B161,"61",$I$1,"1")/1000000,"")</f>
        <v>59.004856789999998</v>
      </c>
      <c r="J161" s="13">
        <f t="shared" si="14"/>
        <v>-3.4087691499999977</v>
      </c>
      <c r="K161" s="13">
        <f>IFERROR([1]!EM_S_QSTM07_IS(B161,"61",$K$2,"1")/1000000,"")</f>
        <v>56.42423685</v>
      </c>
      <c r="L161" s="14">
        <f t="shared" si="17"/>
        <v>-1.0604132078748709</v>
      </c>
      <c r="M161" s="33" t="str">
        <f ca="1">[1]!EM_S_MAJASSRES_NUM(B161,$M$2,$M$1)</f>
        <v/>
      </c>
      <c r="N161" s="29" t="str">
        <f t="shared" si="18"/>
        <v/>
      </c>
      <c r="O161" s="21">
        <f t="shared" ca="1" si="19"/>
        <v>-1.0604132078748709</v>
      </c>
      <c r="P161" s="10" t="str">
        <f t="shared" si="20"/>
        <v>财报</v>
      </c>
    </row>
    <row r="162" spans="1:16" x14ac:dyDescent="0.2">
      <c r="A162" s="17">
        <f t="shared" ca="1" si="15"/>
        <v>1730</v>
      </c>
      <c r="B162" s="8" t="s">
        <v>406</v>
      </c>
      <c r="C162" s="8" t="s">
        <v>407</v>
      </c>
      <c r="D162" s="13">
        <f>IFERROR([1]!EM_S_QSTM07_IS(B162,"61",$C$1,"1")/1000000,"")</f>
        <v>-1.0050536999999999</v>
      </c>
      <c r="E162" s="13" t="str">
        <f>IFERROR([1]!EM_S_PERFORMANCEEXPRESS_PERFEXNETPROFITTOSHAREHOLDER(B162,$C$1)/1000000,"")</f>
        <v/>
      </c>
      <c r="F162" s="13">
        <f>IFERROR([1]!EM_S_PROFITNOTICE_FORECASTT(B162,$C$1)/1000000,"")</f>
        <v>1.3</v>
      </c>
      <c r="G162" s="13">
        <f>IFERROR([1]!EM_S_PROFITNOTICE_FORECASTL(B162,$C$1)/1000000,"")</f>
        <v>0.9</v>
      </c>
      <c r="H162" s="13">
        <f t="shared" si="16"/>
        <v>1.1000000000000001</v>
      </c>
      <c r="I162" s="20">
        <f>IFERROR([1]!EM_S_QSTM07_IS(B162,"61",$I$1,"1")/1000000,"")</f>
        <v>2.1520316899999998</v>
      </c>
      <c r="J162" s="13">
        <f t="shared" si="14"/>
        <v>-3.1570853899999998</v>
      </c>
      <c r="K162" s="13">
        <f>IFERROR([1]!EM_S_QSTM07_IS(B162,"61",$K$2,"1")/1000000,"")</f>
        <v>13.7426595</v>
      </c>
      <c r="L162" s="14">
        <f t="shared" si="17"/>
        <v>-1.2297288519736664</v>
      </c>
      <c r="M162" s="33" t="str">
        <f ca="1">[1]!EM_S_MAJASSRES_NUM(B162,$M$2,$M$1)</f>
        <v/>
      </c>
      <c r="N162" s="29" t="str">
        <f t="shared" si="18"/>
        <v/>
      </c>
      <c r="O162" s="21">
        <f t="shared" ca="1" si="19"/>
        <v>-1.2297288519736664</v>
      </c>
      <c r="P162" s="10" t="str">
        <f t="shared" si="20"/>
        <v>财报</v>
      </c>
    </row>
    <row r="163" spans="1:16" x14ac:dyDescent="0.2">
      <c r="A163" s="17">
        <f t="shared" ca="1" si="15"/>
        <v>1680</v>
      </c>
      <c r="B163" s="8" t="s">
        <v>408</v>
      </c>
      <c r="C163" s="8" t="s">
        <v>409</v>
      </c>
      <c r="D163" s="13">
        <f>IFERROR([1]!EM_S_QSTM07_IS(B163,"61",$C$1,"1")/1000000,"")</f>
        <v>518.14222304999998</v>
      </c>
      <c r="E163" s="13" t="str">
        <f>IFERROR([1]!EM_S_PERFORMANCEEXPRESS_PERFEXNETPROFITTOSHAREHOLDER(B163,$C$1)/1000000,"")</f>
        <v/>
      </c>
      <c r="F163" s="13" t="str">
        <f>IFERROR([1]!EM_S_PROFITNOTICE_FORECASTT(B163,$C$1)/1000000,"")</f>
        <v/>
      </c>
      <c r="G163" s="13" t="str">
        <f>IFERROR([1]!EM_S_PROFITNOTICE_FORECASTL(B163,$C$1)/1000000,"")</f>
        <v/>
      </c>
      <c r="H163" s="13" t="str">
        <f t="shared" si="16"/>
        <v/>
      </c>
      <c r="I163" s="20">
        <f>IFERROR([1]!EM_S_QSTM07_IS(B163,"61",$I$1,"1")/1000000,"")</f>
        <v>594.27372066999999</v>
      </c>
      <c r="J163" s="13">
        <f t="shared" si="14"/>
        <v>-76.131497620000005</v>
      </c>
      <c r="K163" s="13">
        <f>IFERROR([1]!EM_S_QSTM07_IS(B163,"61",$K$2,"1")/1000000,"")</f>
        <v>481.26959552999995</v>
      </c>
      <c r="L163" s="14">
        <f t="shared" si="17"/>
        <v>-1.1581888785975767</v>
      </c>
      <c r="M163" s="33" t="str">
        <f ca="1">[1]!EM_S_MAJASSRES_NUM(B163,$M$2,$M$1)</f>
        <v/>
      </c>
      <c r="N163" s="29" t="str">
        <f t="shared" si="18"/>
        <v/>
      </c>
      <c r="O163" s="21">
        <f t="shared" ca="1" si="19"/>
        <v>-1.1581888785975767</v>
      </c>
      <c r="P163" s="10" t="str">
        <f t="shared" si="20"/>
        <v>财报</v>
      </c>
    </row>
    <row r="164" spans="1:16" x14ac:dyDescent="0.2">
      <c r="A164" s="17">
        <f t="shared" ca="1" si="15"/>
        <v>1892</v>
      </c>
      <c r="B164" s="8" t="s">
        <v>410</v>
      </c>
      <c r="C164" s="8" t="s">
        <v>411</v>
      </c>
      <c r="D164" s="13">
        <f>IFERROR([1]!EM_S_QSTM07_IS(B164,"61",$C$1,"1")/1000000,"")</f>
        <v>10.73608537</v>
      </c>
      <c r="E164" s="13" t="str">
        <f>IFERROR([1]!EM_S_PERFORMANCEEXPRESS_PERFEXNETPROFITTOSHAREHOLDER(B164,$C$1)/1000000,"")</f>
        <v/>
      </c>
      <c r="F164" s="13" t="str">
        <f>IFERROR([1]!EM_S_PROFITNOTICE_FORECASTT(B164,$C$1)/1000000,"")</f>
        <v/>
      </c>
      <c r="G164" s="13" t="str">
        <f>IFERROR([1]!EM_S_PROFITNOTICE_FORECASTL(B164,$C$1)/1000000,"")</f>
        <v/>
      </c>
      <c r="H164" s="13" t="str">
        <f t="shared" si="16"/>
        <v/>
      </c>
      <c r="I164" s="20">
        <f>IFERROR([1]!EM_S_QSTM07_IS(B164,"61",$I$1,"1")/1000000,"")</f>
        <v>24.282056989999997</v>
      </c>
      <c r="J164" s="13">
        <f t="shared" si="14"/>
        <v>-13.545971619999998</v>
      </c>
      <c r="K164" s="13">
        <f>IFERROR([1]!EM_S_QSTM07_IS(B164,"61",$K$2,"1")/1000000,"")</f>
        <v>20.284260570000001</v>
      </c>
      <c r="L164" s="14">
        <f t="shared" si="17"/>
        <v>-1.6678070207811373</v>
      </c>
      <c r="M164" s="33" t="str">
        <f ca="1">[1]!EM_S_MAJASSRES_NUM(B164,$M$2,$M$1)</f>
        <v/>
      </c>
      <c r="N164" s="29" t="str">
        <f t="shared" si="18"/>
        <v/>
      </c>
      <c r="O164" s="21">
        <f t="shared" ca="1" si="19"/>
        <v>-1.6678070207811373</v>
      </c>
      <c r="P164" s="10" t="str">
        <f t="shared" si="20"/>
        <v>财报</v>
      </c>
    </row>
    <row r="165" spans="1:16" x14ac:dyDescent="0.2">
      <c r="A165" s="17">
        <f t="shared" ca="1" si="15"/>
        <v>1627</v>
      </c>
      <c r="B165" s="8" t="s">
        <v>412</v>
      </c>
      <c r="C165" s="8" t="s">
        <v>413</v>
      </c>
      <c r="D165" s="13">
        <f>IFERROR([1]!EM_S_QSTM07_IS(B165,"61",$C$1,"1")/1000000,"")</f>
        <v>17.02117088</v>
      </c>
      <c r="E165" s="13" t="str">
        <f>IFERROR([1]!EM_S_PERFORMANCEEXPRESS_PERFEXNETPROFITTOSHAREHOLDER(B165,$C$1)/1000000,"")</f>
        <v/>
      </c>
      <c r="F165" s="13" t="str">
        <f>IFERROR([1]!EM_S_PROFITNOTICE_FORECASTT(B165,$C$1)/1000000,"")</f>
        <v/>
      </c>
      <c r="G165" s="13" t="str">
        <f>IFERROR([1]!EM_S_PROFITNOTICE_FORECASTL(B165,$C$1)/1000000,"")</f>
        <v/>
      </c>
      <c r="H165" s="13" t="str">
        <f t="shared" si="16"/>
        <v/>
      </c>
      <c r="I165" s="20">
        <f>IFERROR([1]!EM_S_QSTM07_IS(B165,"61",$I$1,"1")/1000000,"")</f>
        <v>19.455431300000001</v>
      </c>
      <c r="J165" s="13">
        <f t="shared" si="14"/>
        <v>-2.4342604200000011</v>
      </c>
      <c r="K165" s="13">
        <f>IFERROR([1]!EM_S_QSTM07_IS(B165,"61",$K$2,"1")/1000000,"")</f>
        <v>23.915744499999999</v>
      </c>
      <c r="L165" s="14">
        <f t="shared" si="17"/>
        <v>-1.1017848480527128</v>
      </c>
      <c r="M165" s="33" t="str">
        <f ca="1">[1]!EM_S_MAJASSRES_NUM(B165,$M$2,$M$1)</f>
        <v/>
      </c>
      <c r="N165" s="29" t="str">
        <f t="shared" si="18"/>
        <v/>
      </c>
      <c r="O165" s="21">
        <f t="shared" ca="1" si="19"/>
        <v>-1.1017848480527128</v>
      </c>
      <c r="P165" s="10" t="str">
        <f t="shared" si="20"/>
        <v>财报</v>
      </c>
    </row>
    <row r="166" spans="1:16" x14ac:dyDescent="0.2">
      <c r="A166" s="17">
        <f t="shared" ca="1" si="15"/>
        <v>1345</v>
      </c>
      <c r="B166" s="8" t="s">
        <v>414</v>
      </c>
      <c r="C166" s="8" t="s">
        <v>415</v>
      </c>
      <c r="D166" s="13">
        <f>IFERROR([1]!EM_S_QSTM07_IS(B166,"61",$C$1,"1")/1000000,"")</f>
        <v>90.882723339999998</v>
      </c>
      <c r="E166" s="13" t="str">
        <f>IFERROR([1]!EM_S_PERFORMANCEEXPRESS_PERFEXNETPROFITTOSHAREHOLDER(B166,$C$1)/1000000,"")</f>
        <v/>
      </c>
      <c r="F166" s="13" t="str">
        <f>IFERROR([1]!EM_S_PROFITNOTICE_FORECASTT(B166,$C$1)/1000000,"")</f>
        <v/>
      </c>
      <c r="G166" s="13" t="str">
        <f>IFERROR([1]!EM_S_PROFITNOTICE_FORECASTL(B166,$C$1)/1000000,"")</f>
        <v/>
      </c>
      <c r="H166" s="13" t="str">
        <f t="shared" si="16"/>
        <v/>
      </c>
      <c r="I166" s="20">
        <f>IFERROR([1]!EM_S_QSTM07_IS(B166,"61",$I$1,"1")/1000000,"")</f>
        <v>83.676622280000004</v>
      </c>
      <c r="J166" s="13">
        <f t="shared" si="14"/>
        <v>7.2061010599999946</v>
      </c>
      <c r="K166" s="13">
        <f>IFERROR([1]!EM_S_QSTM07_IS(B166,"61",$K$2,"1")/1000000,"")</f>
        <v>64.031498650000003</v>
      </c>
      <c r="L166" s="14">
        <f t="shared" si="17"/>
        <v>-0.88746005931566629</v>
      </c>
      <c r="M166" s="33" t="str">
        <f ca="1">[1]!EM_S_MAJASSRES_NUM(B166,$M$2,$M$1)</f>
        <v/>
      </c>
      <c r="N166" s="29" t="str">
        <f t="shared" si="18"/>
        <v/>
      </c>
      <c r="O166" s="21">
        <f t="shared" ca="1" si="19"/>
        <v>-0.88746005931566629</v>
      </c>
      <c r="P166" s="10" t="str">
        <f t="shared" si="20"/>
        <v>财报</v>
      </c>
    </row>
    <row r="167" spans="1:16" x14ac:dyDescent="0.2">
      <c r="A167" s="17">
        <f t="shared" ca="1" si="15"/>
        <v>151</v>
      </c>
      <c r="B167" s="8" t="s">
        <v>416</v>
      </c>
      <c r="C167" s="8" t="s">
        <v>417</v>
      </c>
      <c r="D167" s="13">
        <f>IFERROR([1]!EM_S_QSTM07_IS(B167,"61",$C$1,"1")/1000000,"")</f>
        <v>10.335134570000001</v>
      </c>
      <c r="E167" s="13" t="str">
        <f>IFERROR([1]!EM_S_PERFORMANCEEXPRESS_PERFEXNETPROFITTOSHAREHOLDER(B167,$C$1)/1000000,"")</f>
        <v/>
      </c>
      <c r="F167" s="13">
        <f>IFERROR([1]!EM_S_PROFITNOTICE_FORECASTT(B167,$C$1)/1000000,"")</f>
        <v>20</v>
      </c>
      <c r="G167" s="13">
        <f>IFERROR([1]!EM_S_PROFITNOTICE_FORECASTL(B167,$C$1)/1000000,"")</f>
        <v>10</v>
      </c>
      <c r="H167" s="13">
        <f t="shared" si="16"/>
        <v>15</v>
      </c>
      <c r="I167" s="20">
        <f>IFERROR([1]!EM_S_QSTM07_IS(B167,"61",$I$1,"1")/1000000,"")</f>
        <v>7.5660862300000007</v>
      </c>
      <c r="J167" s="13">
        <f t="shared" si="14"/>
        <v>2.7690483400000003</v>
      </c>
      <c r="K167" s="13">
        <f>IFERROR([1]!EM_S_QSTM07_IS(B167,"61",$K$2,"1")/1000000,"")</f>
        <v>-10.39404985</v>
      </c>
      <c r="L167" s="14">
        <f t="shared" si="17"/>
        <v>1.2664070675012205</v>
      </c>
      <c r="M167" s="33" t="str">
        <f ca="1">[1]!EM_S_MAJASSRES_NUM(B167,$M$2,$M$1)</f>
        <v/>
      </c>
      <c r="N167" s="29" t="str">
        <f t="shared" si="18"/>
        <v/>
      </c>
      <c r="O167" s="21">
        <f t="shared" ca="1" si="19"/>
        <v>1.2664070675012205</v>
      </c>
      <c r="P167" s="10" t="str">
        <f t="shared" si="20"/>
        <v>财报</v>
      </c>
    </row>
    <row r="168" spans="1:16" x14ac:dyDescent="0.2">
      <c r="A168" s="17">
        <f t="shared" ca="1" si="15"/>
        <v>305</v>
      </c>
      <c r="B168" s="8" t="s">
        <v>418</v>
      </c>
      <c r="C168" s="8" t="s">
        <v>419</v>
      </c>
      <c r="D168" s="13">
        <f>IFERROR([1]!EM_S_QSTM07_IS(B168,"61",$C$1,"1")/1000000,"")</f>
        <v>-19.999646899999998</v>
      </c>
      <c r="E168" s="13" t="str">
        <f>IFERROR([1]!EM_S_PERFORMANCEEXPRESS_PERFEXNETPROFITTOSHAREHOLDER(B168,$C$1)/1000000,"")</f>
        <v/>
      </c>
      <c r="F168" s="13">
        <f>IFERROR([1]!EM_S_PROFITNOTICE_FORECASTT(B168,$C$1)/1000000,"")</f>
        <v>-29</v>
      </c>
      <c r="G168" s="13">
        <f>IFERROR([1]!EM_S_PROFITNOTICE_FORECASTL(B168,$C$1)/1000000,"")</f>
        <v>-39</v>
      </c>
      <c r="H168" s="13">
        <f t="shared" si="16"/>
        <v>-34</v>
      </c>
      <c r="I168" s="20">
        <f>IFERROR([1]!EM_S_QSTM07_IS(B168,"61",$I$1,"1")/1000000,"")</f>
        <v>-14.58623717</v>
      </c>
      <c r="J168" s="13">
        <f t="shared" si="14"/>
        <v>-5.4134097299999979</v>
      </c>
      <c r="K168" s="13">
        <f>IFERROR([1]!EM_S_QSTM07_IS(B168,"61",$K$2,"1")/1000000,"")</f>
        <v>-11.304285519999999</v>
      </c>
      <c r="L168" s="14">
        <f t="shared" si="17"/>
        <v>0.52111880751575368</v>
      </c>
      <c r="M168" s="33" t="str">
        <f ca="1">[1]!EM_S_MAJASSRES_NUM(B168,$M$2,$M$1)</f>
        <v/>
      </c>
      <c r="N168" s="29" t="str">
        <f t="shared" si="18"/>
        <v/>
      </c>
      <c r="O168" s="21">
        <f t="shared" ca="1" si="19"/>
        <v>0.52111880751575368</v>
      </c>
      <c r="P168" s="10" t="str">
        <f t="shared" si="20"/>
        <v>财报</v>
      </c>
    </row>
    <row r="169" spans="1:16" x14ac:dyDescent="0.2">
      <c r="A169" s="17">
        <f t="shared" ca="1" si="15"/>
        <v>1197</v>
      </c>
      <c r="B169" s="8" t="s">
        <v>420</v>
      </c>
      <c r="C169" s="8" t="s">
        <v>421</v>
      </c>
      <c r="D169" s="13">
        <f>IFERROR([1]!EM_S_QSTM07_IS(B169,"61",$C$1,"1")/1000000,"")</f>
        <v>538.09720621000008</v>
      </c>
      <c r="E169" s="13" t="str">
        <f>IFERROR([1]!EM_S_PERFORMANCEEXPRESS_PERFEXNETPROFITTOSHAREHOLDER(B169,$C$1)/1000000,"")</f>
        <v/>
      </c>
      <c r="F169" s="13" t="str">
        <f>IFERROR([1]!EM_S_PROFITNOTICE_FORECASTT(B169,$C$1)/1000000,"")</f>
        <v/>
      </c>
      <c r="G169" s="13" t="str">
        <f>IFERROR([1]!EM_S_PROFITNOTICE_FORECASTL(B169,$C$1)/1000000,"")</f>
        <v/>
      </c>
      <c r="H169" s="13" t="str">
        <f t="shared" si="16"/>
        <v/>
      </c>
      <c r="I169" s="20">
        <f>IFERROR([1]!EM_S_QSTM07_IS(B169,"61",$I$1,"1")/1000000,"")</f>
        <v>405.47132950999998</v>
      </c>
      <c r="J169" s="13">
        <f t="shared" si="14"/>
        <v>132.62587670000011</v>
      </c>
      <c r="K169" s="13">
        <f>IFERROR([1]!EM_S_QSTM07_IS(B169,"61",$K$2,"1")/1000000,"")</f>
        <v>611.61815082999999</v>
      </c>
      <c r="L169" s="14">
        <f t="shared" si="17"/>
        <v>-0.78315575409261584</v>
      </c>
      <c r="M169" s="33" t="str">
        <f ca="1">[1]!EM_S_MAJASSRES_NUM(B169,$M$2,$M$1)</f>
        <v/>
      </c>
      <c r="N169" s="29" t="str">
        <f t="shared" si="18"/>
        <v/>
      </c>
      <c r="O169" s="21">
        <f t="shared" ca="1" si="19"/>
        <v>-0.78315575409261584</v>
      </c>
      <c r="P169" s="10" t="str">
        <f t="shared" si="20"/>
        <v>财报</v>
      </c>
    </row>
    <row r="170" spans="1:16" x14ac:dyDescent="0.2">
      <c r="A170" s="17">
        <f t="shared" ca="1" si="15"/>
        <v>758</v>
      </c>
      <c r="B170" s="8" t="s">
        <v>422</v>
      </c>
      <c r="C170" s="8" t="s">
        <v>423</v>
      </c>
      <c r="D170" s="13">
        <f>IFERROR([1]!EM_S_QSTM07_IS(B170,"61",$C$1,"1")/1000000,"")</f>
        <v>170.58972856</v>
      </c>
      <c r="E170" s="13" t="str">
        <f>IFERROR([1]!EM_S_PERFORMANCEEXPRESS_PERFEXNETPROFITTOSHAREHOLDER(B170,$C$1)/1000000,"")</f>
        <v/>
      </c>
      <c r="F170" s="13" t="str">
        <f>IFERROR([1]!EM_S_PROFITNOTICE_FORECASTT(B170,$C$1)/1000000,"")</f>
        <v/>
      </c>
      <c r="G170" s="13" t="str">
        <f>IFERROR([1]!EM_S_PROFITNOTICE_FORECASTL(B170,$C$1)/1000000,"")</f>
        <v/>
      </c>
      <c r="H170" s="13" t="str">
        <f t="shared" si="16"/>
        <v/>
      </c>
      <c r="I170" s="20">
        <f>IFERROR([1]!EM_S_QSTM07_IS(B170,"61",$I$1,"1")/1000000,"")</f>
        <v>93.885091250000002</v>
      </c>
      <c r="J170" s="13">
        <f t="shared" si="14"/>
        <v>76.704637309999995</v>
      </c>
      <c r="K170" s="13">
        <f>IFERROR([1]!EM_S_QSTM07_IS(B170,"61",$K$2,"1")/1000000,"")</f>
        <v>141.32739068999999</v>
      </c>
      <c r="L170" s="14">
        <f t="shared" si="17"/>
        <v>-0.45725568882644457</v>
      </c>
      <c r="M170" s="33" t="str">
        <f ca="1">[1]!EM_S_MAJASSRES_NUM(B170,$M$2,$M$1)</f>
        <v/>
      </c>
      <c r="N170" s="29" t="str">
        <f t="shared" si="18"/>
        <v/>
      </c>
      <c r="O170" s="21">
        <f t="shared" ca="1" si="19"/>
        <v>-0.45725568882644457</v>
      </c>
      <c r="P170" s="10" t="str">
        <f t="shared" si="20"/>
        <v>财报</v>
      </c>
    </row>
    <row r="171" spans="1:16" x14ac:dyDescent="0.2">
      <c r="A171" s="17" t="str">
        <f t="shared" ca="1" si="15"/>
        <v/>
      </c>
      <c r="B171" s="8" t="s">
        <v>424</v>
      </c>
      <c r="C171" s="8" t="s">
        <v>425</v>
      </c>
      <c r="D171" s="13">
        <f>IFERROR([1]!EM_S_QSTM07_IS(B171,"61",$C$1,"1")/1000000,"")</f>
        <v>-8.3146778000000001</v>
      </c>
      <c r="E171" s="13" t="str">
        <f>IFERROR([1]!EM_S_PERFORMANCEEXPRESS_PERFEXNETPROFITTOSHAREHOLDER(B171,$C$1)/1000000,"")</f>
        <v/>
      </c>
      <c r="F171" s="13">
        <f>IFERROR([1]!EM_S_PROFITNOTICE_FORECASTT(B171,$C$1)/1000000,"")</f>
        <v>-26</v>
      </c>
      <c r="G171" s="13">
        <f>IFERROR([1]!EM_S_PROFITNOTICE_FORECASTL(B171,$C$1)/1000000,"")</f>
        <v>-39</v>
      </c>
      <c r="H171" s="13">
        <f t="shared" si="16"/>
        <v>-32.5</v>
      </c>
      <c r="I171" s="20">
        <f>IFERROR([1]!EM_S_QSTM07_IS(B171,"61",$I$1,"1")/1000000,"")</f>
        <v>-25.101927739999997</v>
      </c>
      <c r="J171" s="13">
        <f t="shared" si="14"/>
        <v>16.787249939999995</v>
      </c>
      <c r="K171" s="13">
        <f>IFERROR([1]!EM_S_QSTM07_IS(B171,"61",$K$2,"1")/1000000,"")</f>
        <v>0.94945268000000005</v>
      </c>
      <c r="L171" s="14">
        <f t="shared" si="17"/>
        <v>16.680975886023088</v>
      </c>
      <c r="M171" s="33" t="str">
        <f ca="1">[1]!EM_S_MAJASSRES_NUM(B171,$M$2,$M$1)</f>
        <v/>
      </c>
      <c r="N171" s="29">
        <f t="shared" si="18"/>
        <v>1</v>
      </c>
      <c r="O171" s="21" t="str">
        <f t="shared" ca="1" si="19"/>
        <v/>
      </c>
      <c r="P171" s="10" t="str">
        <f t="shared" si="20"/>
        <v>财报</v>
      </c>
    </row>
    <row r="172" spans="1:16" x14ac:dyDescent="0.2">
      <c r="A172" s="17" t="str">
        <f t="shared" ca="1" si="15"/>
        <v/>
      </c>
      <c r="B172" s="8" t="s">
        <v>426</v>
      </c>
      <c r="C172" s="8" t="s">
        <v>427</v>
      </c>
      <c r="D172" s="13">
        <f>IFERROR([1]!EM_S_QSTM07_IS(B172,"61",$C$1,"1")/1000000,"")</f>
        <v>-8.4954050900000002</v>
      </c>
      <c r="E172" s="13" t="str">
        <f>IFERROR([1]!EM_S_PERFORMANCEEXPRESS_PERFEXNETPROFITTOSHAREHOLDER(B172,$C$1)/1000000,"")</f>
        <v/>
      </c>
      <c r="F172" s="13">
        <f>IFERROR([1]!EM_S_PROFITNOTICE_FORECASTT(B172,$C$1)/1000000,"")</f>
        <v>-12.5</v>
      </c>
      <c r="G172" s="13">
        <f>IFERROR([1]!EM_S_PROFITNOTICE_FORECASTL(B172,$C$1)/1000000,"")</f>
        <v>-13.9</v>
      </c>
      <c r="H172" s="13">
        <f t="shared" si="16"/>
        <v>-13.2</v>
      </c>
      <c r="I172" s="20">
        <f>IFERROR([1]!EM_S_QSTM07_IS(B172,"61",$I$1,"1")/1000000,"")</f>
        <v>-4.6645688400000003</v>
      </c>
      <c r="J172" s="13">
        <f t="shared" si="14"/>
        <v>-3.8308362499999999</v>
      </c>
      <c r="K172" s="13">
        <f>IFERROR([1]!EM_S_QSTM07_IS(B172,"61",$K$2,"1")/1000000,"")</f>
        <v>1.09650362</v>
      </c>
      <c r="L172" s="14">
        <f t="shared" si="17"/>
        <v>-4.4936831763492036</v>
      </c>
      <c r="M172" s="33" t="str">
        <f ca="1">[1]!EM_S_MAJASSRES_NUM(B172,$M$2,$M$1)</f>
        <v/>
      </c>
      <c r="N172" s="29">
        <f t="shared" si="18"/>
        <v>1</v>
      </c>
      <c r="O172" s="21" t="str">
        <f t="shared" ca="1" si="19"/>
        <v/>
      </c>
      <c r="P172" s="10" t="str">
        <f t="shared" si="20"/>
        <v>财报</v>
      </c>
    </row>
    <row r="173" spans="1:16" x14ac:dyDescent="0.2">
      <c r="A173" s="17" t="str">
        <f t="shared" ca="1" si="15"/>
        <v/>
      </c>
      <c r="B173" s="8" t="s">
        <v>428</v>
      </c>
      <c r="C173" s="8" t="s">
        <v>429</v>
      </c>
      <c r="D173" s="13">
        <f>IFERROR([1]!EM_S_QSTM07_IS(B173,"61",$C$1,"1")/1000000,"")</f>
        <v>2.29405773</v>
      </c>
      <c r="E173" s="13" t="str">
        <f>IFERROR([1]!EM_S_PERFORMANCEEXPRESS_PERFEXNETPROFITTOSHAREHOLDER(B173,$C$1)/1000000,"")</f>
        <v/>
      </c>
      <c r="F173" s="13">
        <f>IFERROR([1]!EM_S_PROFITNOTICE_FORECASTT(B173,$C$1)/1000000,"")</f>
        <v>0.95</v>
      </c>
      <c r="G173" s="13">
        <f>IFERROR([1]!EM_S_PROFITNOTICE_FORECASTL(B173,$C$1)/1000000,"")</f>
        <v>0</v>
      </c>
      <c r="H173" s="13">
        <f t="shared" si="16"/>
        <v>0.47499999999999998</v>
      </c>
      <c r="I173" s="20">
        <f>IFERROR([1]!EM_S_QSTM07_IS(B173,"61",$I$1,"1")/1000000,"")</f>
        <v>-1.6273766599999999</v>
      </c>
      <c r="J173" s="13">
        <f t="shared" si="14"/>
        <v>3.9214343899999999</v>
      </c>
      <c r="K173" s="13">
        <f>IFERROR([1]!EM_S_QSTM07_IS(B173,"61",$K$2,"1")/1000000,"")</f>
        <v>2.1708177700000002</v>
      </c>
      <c r="L173" s="14">
        <f t="shared" si="17"/>
        <v>0.80643186369346864</v>
      </c>
      <c r="M173" s="33" t="str">
        <f ca="1">[1]!EM_S_MAJASSRES_NUM(B173,$M$2,$M$1)</f>
        <v/>
      </c>
      <c r="N173" s="29">
        <f t="shared" si="18"/>
        <v>1</v>
      </c>
      <c r="O173" s="21" t="str">
        <f t="shared" ca="1" si="19"/>
        <v/>
      </c>
      <c r="P173" s="10" t="str">
        <f t="shared" si="20"/>
        <v>财报</v>
      </c>
    </row>
    <row r="174" spans="1:16" x14ac:dyDescent="0.2">
      <c r="A174" s="17" t="str">
        <f t="shared" ca="1" si="15"/>
        <v/>
      </c>
      <c r="B174" s="8" t="s">
        <v>430</v>
      </c>
      <c r="C174" s="8" t="s">
        <v>431</v>
      </c>
      <c r="D174" s="13">
        <f>IFERROR([1]!EM_S_QSTM07_IS(B174,"61",$C$1,"1")/1000000,"")</f>
        <v>336.34699864999999</v>
      </c>
      <c r="E174" s="13" t="str">
        <f>IFERROR([1]!EM_S_PERFORMANCEEXPRESS_PERFEXNETPROFITTOSHAREHOLDER(B174,$C$1)/1000000,"")</f>
        <v/>
      </c>
      <c r="F174" s="13">
        <f>IFERROR([1]!EM_S_PROFITNOTICE_FORECASTT(B174,$C$1)/1000000,"")</f>
        <v>500</v>
      </c>
      <c r="G174" s="13">
        <f>IFERROR([1]!EM_S_PROFITNOTICE_FORECASTL(B174,$C$1)/1000000,"")</f>
        <v>480</v>
      </c>
      <c r="H174" s="13">
        <f t="shared" si="16"/>
        <v>490</v>
      </c>
      <c r="I174" s="20">
        <f>IFERROR([1]!EM_S_QSTM07_IS(B174,"61",$I$1,"1")/1000000,"")</f>
        <v>152.98717924000002</v>
      </c>
      <c r="J174" s="13">
        <f t="shared" si="14"/>
        <v>183.35981940999997</v>
      </c>
      <c r="K174" s="13">
        <f>IFERROR([1]!EM_S_QSTM07_IS(B174,"61",$K$2,"1")/1000000,"")</f>
        <v>39.66821083</v>
      </c>
      <c r="L174" s="14">
        <f t="shared" si="17"/>
        <v>3.6223365151455202</v>
      </c>
      <c r="M174" s="33">
        <f ca="1">[1]!EM_S_MAJASSRES_NUM(B174,$M$2,$M$1)</f>
        <v>1</v>
      </c>
      <c r="N174" s="29" t="str">
        <f t="shared" si="18"/>
        <v/>
      </c>
      <c r="O174" s="21" t="str">
        <f t="shared" ca="1" si="19"/>
        <v/>
      </c>
      <c r="P174" s="10" t="str">
        <f t="shared" si="20"/>
        <v>财报</v>
      </c>
    </row>
    <row r="175" spans="1:16" x14ac:dyDescent="0.2">
      <c r="A175" s="17">
        <f t="shared" ca="1" si="15"/>
        <v>1979</v>
      </c>
      <c r="B175" s="8" t="s">
        <v>432</v>
      </c>
      <c r="C175" s="8" t="s">
        <v>433</v>
      </c>
      <c r="D175" s="13">
        <f>IFERROR([1]!EM_S_QSTM07_IS(B175,"61",$C$1,"1")/1000000,"")</f>
        <v>-44.079906100000002</v>
      </c>
      <c r="E175" s="13" t="str">
        <f>IFERROR([1]!EM_S_PERFORMANCEEXPRESS_PERFEXNETPROFITTOSHAREHOLDER(B175,$C$1)/1000000,"")</f>
        <v/>
      </c>
      <c r="F175" s="13">
        <f>IFERROR([1]!EM_S_PROFITNOTICE_FORECASTT(B175,$C$1)/1000000,"")</f>
        <v>-45</v>
      </c>
      <c r="G175" s="13">
        <f>IFERROR([1]!EM_S_PROFITNOTICE_FORECASTL(B175,$C$1)/1000000,"")</f>
        <v>-55</v>
      </c>
      <c r="H175" s="13">
        <f t="shared" si="16"/>
        <v>-50</v>
      </c>
      <c r="I175" s="20">
        <f>IFERROR([1]!EM_S_QSTM07_IS(B175,"61",$I$1,"1")/1000000,"")</f>
        <v>-6.5371516100000004</v>
      </c>
      <c r="J175" s="13">
        <f t="shared" si="14"/>
        <v>-37.54275449</v>
      </c>
      <c r="K175" s="13">
        <f>IFERROR([1]!EM_S_QSTM07_IS(B175,"61",$K$2,"1")/1000000,"")</f>
        <v>22.18705542</v>
      </c>
      <c r="L175" s="14">
        <f t="shared" si="17"/>
        <v>-2.6921017133331704</v>
      </c>
      <c r="M175" s="33" t="str">
        <f ca="1">[1]!EM_S_MAJASSRES_NUM(B175,$M$2,$M$1)</f>
        <v/>
      </c>
      <c r="N175" s="29" t="str">
        <f t="shared" si="18"/>
        <v/>
      </c>
      <c r="O175" s="21">
        <f t="shared" ca="1" si="19"/>
        <v>-2.6921017133331704</v>
      </c>
      <c r="P175" s="10" t="str">
        <f t="shared" si="20"/>
        <v>财报</v>
      </c>
    </row>
    <row r="176" spans="1:16" x14ac:dyDescent="0.2">
      <c r="A176" s="17" t="str">
        <f t="shared" ca="1" si="15"/>
        <v/>
      </c>
      <c r="B176" s="8" t="s">
        <v>434</v>
      </c>
      <c r="C176" s="8" t="s">
        <v>435</v>
      </c>
      <c r="D176" s="13">
        <f>IFERROR([1]!EM_S_QSTM07_IS(B176,"61",$C$1,"1")/1000000,"")</f>
        <v>-1.5398544999999999</v>
      </c>
      <c r="E176" s="13" t="str">
        <f>IFERROR([1]!EM_S_PERFORMANCEEXPRESS_PERFEXNETPROFITTOSHAREHOLDER(B176,$C$1)/1000000,"")</f>
        <v/>
      </c>
      <c r="F176" s="13" t="str">
        <f>IFERROR([1]!EM_S_PROFITNOTICE_FORECASTT(B176,$C$1)/1000000,"")</f>
        <v/>
      </c>
      <c r="G176" s="13" t="str">
        <f>IFERROR([1]!EM_S_PROFITNOTICE_FORECASTL(B176,$C$1)/1000000,"")</f>
        <v/>
      </c>
      <c r="H176" s="13" t="str">
        <f t="shared" si="16"/>
        <v/>
      </c>
      <c r="I176" s="20">
        <f>IFERROR([1]!EM_S_QSTM07_IS(B176,"61",$I$1,"1")/1000000,"")</f>
        <v>13.488156460000001</v>
      </c>
      <c r="J176" s="13">
        <f t="shared" si="14"/>
        <v>-15.028010960000001</v>
      </c>
      <c r="K176" s="13">
        <f>IFERROR([1]!EM_S_QSTM07_IS(B176,"61",$K$2,"1")/1000000,"")</f>
        <v>1.0448935100000001</v>
      </c>
      <c r="L176" s="14">
        <f t="shared" si="17"/>
        <v>-15.382337354167316</v>
      </c>
      <c r="M176" s="33" t="str">
        <f ca="1">[1]!EM_S_MAJASSRES_NUM(B176,$M$2,$M$1)</f>
        <v/>
      </c>
      <c r="N176" s="29">
        <f t="shared" si="18"/>
        <v>1</v>
      </c>
      <c r="O176" s="21" t="str">
        <f t="shared" ca="1" si="19"/>
        <v/>
      </c>
      <c r="P176" s="10" t="str">
        <f t="shared" si="20"/>
        <v>财报</v>
      </c>
    </row>
    <row r="177" spans="1:16" x14ac:dyDescent="0.2">
      <c r="A177" s="17" t="str">
        <f t="shared" ca="1" si="15"/>
        <v/>
      </c>
      <c r="B177" s="8" t="s">
        <v>436</v>
      </c>
      <c r="C177" s="8" t="s">
        <v>437</v>
      </c>
      <c r="D177" s="13">
        <f>IFERROR([1]!EM_S_QSTM07_IS(B177,"61",$C$1,"1")/1000000,"")</f>
        <v>191.43869465</v>
      </c>
      <c r="E177" s="13" t="str">
        <f>IFERROR([1]!EM_S_PERFORMANCEEXPRESS_PERFEXNETPROFITTOSHAREHOLDER(B177,$C$1)/1000000,"")</f>
        <v/>
      </c>
      <c r="F177" s="13">
        <f>IFERROR([1]!EM_S_PROFITNOTICE_FORECASTT(B177,$C$1)/1000000,"")</f>
        <v>230</v>
      </c>
      <c r="G177" s="13">
        <f>IFERROR([1]!EM_S_PROFITNOTICE_FORECASTL(B177,$C$1)/1000000,"")</f>
        <v>220</v>
      </c>
      <c r="H177" s="13">
        <f t="shared" si="16"/>
        <v>225</v>
      </c>
      <c r="I177" s="20">
        <f>IFERROR([1]!EM_S_QSTM07_IS(B177,"61",$I$1,"1")/1000000,"")</f>
        <v>28.944581449999998</v>
      </c>
      <c r="J177" s="13">
        <f t="shared" si="14"/>
        <v>162.49411320000002</v>
      </c>
      <c r="K177" s="13">
        <f>IFERROR([1]!EM_S_QSTM07_IS(B177,"61",$K$2,"1")/1000000,"")</f>
        <v>8.7053390000000004</v>
      </c>
      <c r="L177" s="14">
        <f t="shared" si="17"/>
        <v>17.666029341304228</v>
      </c>
      <c r="M177" s="33">
        <f ca="1">[1]!EM_S_MAJASSRES_NUM(B177,$M$2,$M$1)</f>
        <v>1</v>
      </c>
      <c r="N177" s="29">
        <f t="shared" si="18"/>
        <v>1</v>
      </c>
      <c r="O177" s="21" t="str">
        <f t="shared" ca="1" si="19"/>
        <v/>
      </c>
      <c r="P177" s="10" t="str">
        <f t="shared" si="20"/>
        <v>财报</v>
      </c>
    </row>
    <row r="178" spans="1:16" x14ac:dyDescent="0.2">
      <c r="A178" s="17">
        <f t="shared" ca="1" si="15"/>
        <v>717</v>
      </c>
      <c r="B178" s="8" t="s">
        <v>438</v>
      </c>
      <c r="C178" s="8" t="s">
        <v>439</v>
      </c>
      <c r="D178" s="13">
        <f>IFERROR([1]!EM_S_QSTM07_IS(B178,"61",$C$1,"1")/1000000,"")</f>
        <v>18.78771111</v>
      </c>
      <c r="E178" s="13" t="str">
        <f>IFERROR([1]!EM_S_PERFORMANCEEXPRESS_PERFEXNETPROFITTOSHAREHOLDER(B178,$C$1)/1000000,"")</f>
        <v/>
      </c>
      <c r="F178" s="13" t="str">
        <f>IFERROR([1]!EM_S_PROFITNOTICE_FORECASTT(B178,$C$1)/1000000,"")</f>
        <v/>
      </c>
      <c r="G178" s="13" t="str">
        <f>IFERROR([1]!EM_S_PROFITNOTICE_FORECASTL(B178,$C$1)/1000000,"")</f>
        <v/>
      </c>
      <c r="H178" s="13" t="str">
        <f t="shared" si="16"/>
        <v/>
      </c>
      <c r="I178" s="20">
        <f>IFERROR([1]!EM_S_QSTM07_IS(B178,"61",$I$1,"1")/1000000,"")</f>
        <v>1.1322305800000001</v>
      </c>
      <c r="J178" s="13">
        <f t="shared" si="14"/>
        <v>17.655480529999998</v>
      </c>
      <c r="K178" s="13">
        <f>IFERROR([1]!EM_S_QSTM07_IS(B178,"61",$K$2,"1")/1000000,"")</f>
        <v>30.06634816</v>
      </c>
      <c r="L178" s="14">
        <f t="shared" si="17"/>
        <v>-0.41278267530046464</v>
      </c>
      <c r="M178" s="33" t="str">
        <f ca="1">[1]!EM_S_MAJASSRES_NUM(B178,$M$2,$M$1)</f>
        <v/>
      </c>
      <c r="N178" s="29" t="str">
        <f t="shared" si="18"/>
        <v/>
      </c>
      <c r="O178" s="21">
        <f t="shared" ca="1" si="19"/>
        <v>-0.41278267530046464</v>
      </c>
      <c r="P178" s="10" t="str">
        <f t="shared" si="20"/>
        <v>财报</v>
      </c>
    </row>
    <row r="179" spans="1:16" x14ac:dyDescent="0.2">
      <c r="A179" s="17" t="str">
        <f t="shared" ca="1" si="15"/>
        <v/>
      </c>
      <c r="B179" s="8" t="s">
        <v>440</v>
      </c>
      <c r="C179" s="8" t="s">
        <v>441</v>
      </c>
      <c r="D179" s="13">
        <f>IFERROR([1]!EM_S_QSTM07_IS(B179,"61",$C$1,"1")/1000000,"")</f>
        <v>4.5359157400000001</v>
      </c>
      <c r="E179" s="13" t="str">
        <f>IFERROR([1]!EM_S_PERFORMANCEEXPRESS_PERFEXNETPROFITTOSHAREHOLDER(B179,$C$1)/1000000,"")</f>
        <v/>
      </c>
      <c r="F179" s="13" t="str">
        <f>IFERROR([1]!EM_S_PROFITNOTICE_FORECASTT(B179,$C$1)/1000000,"")</f>
        <v/>
      </c>
      <c r="G179" s="13" t="str">
        <f>IFERROR([1]!EM_S_PROFITNOTICE_FORECASTL(B179,$C$1)/1000000,"")</f>
        <v/>
      </c>
      <c r="H179" s="13" t="str">
        <f t="shared" si="16"/>
        <v/>
      </c>
      <c r="I179" s="20">
        <f>IFERROR([1]!EM_S_QSTM07_IS(B179,"61",$I$1,"1")/1000000,"")</f>
        <v>2.0321600100000001</v>
      </c>
      <c r="J179" s="13">
        <f t="shared" si="14"/>
        <v>2.50375573</v>
      </c>
      <c r="K179" s="13">
        <f>IFERROR([1]!EM_S_QSTM07_IS(B179,"61",$K$2,"1")/1000000,"")</f>
        <v>4.6583609099999999</v>
      </c>
      <c r="L179" s="14">
        <f t="shared" si="17"/>
        <v>-0.46252431308505032</v>
      </c>
      <c r="M179" s="33" t="str">
        <f ca="1">[1]!EM_S_MAJASSRES_NUM(B179,$M$2,$M$1)</f>
        <v/>
      </c>
      <c r="N179" s="29">
        <f t="shared" si="18"/>
        <v>1</v>
      </c>
      <c r="O179" s="21" t="str">
        <f t="shared" ca="1" si="19"/>
        <v/>
      </c>
      <c r="P179" s="10" t="str">
        <f t="shared" si="20"/>
        <v>财报</v>
      </c>
    </row>
    <row r="180" spans="1:16" x14ac:dyDescent="0.2">
      <c r="A180" s="17">
        <f t="shared" ca="1" si="15"/>
        <v>422</v>
      </c>
      <c r="B180" s="8" t="s">
        <v>442</v>
      </c>
      <c r="C180" s="8" t="s">
        <v>443</v>
      </c>
      <c r="D180" s="13">
        <f>IFERROR([1]!EM_S_QSTM07_IS(B180,"61",$C$1,"1")/1000000,"")</f>
        <v>-23.50683742</v>
      </c>
      <c r="E180" s="13" t="str">
        <f>IFERROR([1]!EM_S_PERFORMANCEEXPRESS_PERFEXNETPROFITTOSHAREHOLDER(B180,$C$1)/1000000,"")</f>
        <v/>
      </c>
      <c r="F180" s="13">
        <f>IFERROR([1]!EM_S_PROFITNOTICE_FORECASTT(B180,$C$1)/1000000,"")</f>
        <v>-19</v>
      </c>
      <c r="G180" s="13">
        <f>IFERROR([1]!EM_S_PROFITNOTICE_FORECASTL(B180,$C$1)/1000000,"")</f>
        <v>-28</v>
      </c>
      <c r="H180" s="13">
        <f t="shared" si="16"/>
        <v>-23.5</v>
      </c>
      <c r="I180" s="20">
        <f>IFERROR([1]!EM_S_QSTM07_IS(B180,"61",$I$1,"1")/1000000,"")</f>
        <v>-4.3071000199999991</v>
      </c>
      <c r="J180" s="13">
        <f t="shared" si="14"/>
        <v>-19.1997374</v>
      </c>
      <c r="K180" s="13">
        <f>IFERROR([1]!EM_S_QSTM07_IS(B180,"61",$K$2,"1")/1000000,"")</f>
        <v>-20.974155579999998</v>
      </c>
      <c r="L180" s="14">
        <f t="shared" si="17"/>
        <v>8.4600220172487056E-2</v>
      </c>
      <c r="M180" s="33" t="str">
        <f ca="1">[1]!EM_S_MAJASSRES_NUM(B180,$M$2,$M$1)</f>
        <v/>
      </c>
      <c r="N180" s="29" t="str">
        <f t="shared" si="18"/>
        <v/>
      </c>
      <c r="O180" s="21">
        <f t="shared" ca="1" si="19"/>
        <v>8.4600220172487056E-2</v>
      </c>
      <c r="P180" s="10" t="str">
        <f t="shared" si="20"/>
        <v>财报</v>
      </c>
    </row>
    <row r="181" spans="1:16" x14ac:dyDescent="0.2">
      <c r="A181" s="17">
        <f t="shared" ca="1" si="15"/>
        <v>2009</v>
      </c>
      <c r="B181" s="8" t="s">
        <v>444</v>
      </c>
      <c r="C181" s="8" t="s">
        <v>445</v>
      </c>
      <c r="D181" s="13">
        <f>IFERROR([1]!EM_S_QSTM07_IS(B181,"61",$C$1,"1")/1000000,"")</f>
        <v>87.047536640000004</v>
      </c>
      <c r="E181" s="13" t="str">
        <f>IFERROR([1]!EM_S_PERFORMANCEEXPRESS_PERFEXNETPROFITTOSHAREHOLDER(B181,$C$1)/1000000,"")</f>
        <v/>
      </c>
      <c r="F181" s="13" t="str">
        <f>IFERROR([1]!EM_S_PROFITNOTICE_FORECASTT(B181,$C$1)/1000000,"")</f>
        <v/>
      </c>
      <c r="G181" s="13" t="str">
        <f>IFERROR([1]!EM_S_PROFITNOTICE_FORECASTL(B181,$C$1)/1000000,"")</f>
        <v/>
      </c>
      <c r="H181" s="13" t="str">
        <f t="shared" si="16"/>
        <v/>
      </c>
      <c r="I181" s="20">
        <f>IFERROR([1]!EM_S_QSTM07_IS(B181,"61",$I$1,"1")/1000000,"")</f>
        <v>344.00792598000004</v>
      </c>
      <c r="J181" s="13">
        <f t="shared" si="14"/>
        <v>-256.96038934000001</v>
      </c>
      <c r="K181" s="13">
        <f>IFERROR([1]!EM_S_QSTM07_IS(B181,"61",$K$2,"1")/1000000,"")</f>
        <v>77.694626830000004</v>
      </c>
      <c r="L181" s="14">
        <f t="shared" si="17"/>
        <v>-4.3073122276813693</v>
      </c>
      <c r="M181" s="33" t="str">
        <f ca="1">[1]!EM_S_MAJASSRES_NUM(B181,$M$2,$M$1)</f>
        <v/>
      </c>
      <c r="N181" s="29" t="str">
        <f t="shared" si="18"/>
        <v/>
      </c>
      <c r="O181" s="21">
        <f t="shared" ca="1" si="19"/>
        <v>-4.3073122276813693</v>
      </c>
      <c r="P181" s="10" t="str">
        <f t="shared" si="20"/>
        <v>财报</v>
      </c>
    </row>
    <row r="182" spans="1:16" x14ac:dyDescent="0.2">
      <c r="A182" s="17">
        <f t="shared" ca="1" si="15"/>
        <v>161</v>
      </c>
      <c r="B182" s="8" t="s">
        <v>446</v>
      </c>
      <c r="C182" s="8" t="s">
        <v>447</v>
      </c>
      <c r="D182" s="13">
        <f>IFERROR([1]!EM_S_QSTM07_IS(B182,"61",$C$1,"1")/1000000,"")</f>
        <v>7.3247763899999994</v>
      </c>
      <c r="E182" s="13" t="str">
        <f>IFERROR([1]!EM_S_PERFORMANCEEXPRESS_PERFEXNETPROFITTOSHAREHOLDER(B182,$C$1)/1000000,"")</f>
        <v/>
      </c>
      <c r="F182" s="13">
        <f>IFERROR([1]!EM_S_PROFITNOTICE_FORECASTT(B182,$C$1)/1000000,"")</f>
        <v>5</v>
      </c>
      <c r="G182" s="13">
        <f>IFERROR([1]!EM_S_PROFITNOTICE_FORECASTL(B182,$C$1)/1000000,"")</f>
        <v>0</v>
      </c>
      <c r="H182" s="13">
        <f t="shared" si="16"/>
        <v>2.5</v>
      </c>
      <c r="I182" s="20">
        <f>IFERROR([1]!EM_S_QSTM07_IS(B182,"61",$I$1,"1")/1000000,"")</f>
        <v>-4.1794742899999999</v>
      </c>
      <c r="J182" s="13">
        <f t="shared" si="14"/>
        <v>11.504250679999998</v>
      </c>
      <c r="K182" s="13">
        <f>IFERROR([1]!EM_S_QSTM07_IS(B182,"61",$K$2,"1")/1000000,"")</f>
        <v>-55.153868960000004</v>
      </c>
      <c r="L182" s="14">
        <f t="shared" si="17"/>
        <v>1.2085846541127219</v>
      </c>
      <c r="M182" s="33" t="str">
        <f ca="1">[1]!EM_S_MAJASSRES_NUM(B182,$M$2,$M$1)</f>
        <v/>
      </c>
      <c r="N182" s="29" t="str">
        <f t="shared" si="18"/>
        <v/>
      </c>
      <c r="O182" s="21">
        <f t="shared" ca="1" si="19"/>
        <v>1.2085846541127219</v>
      </c>
      <c r="P182" s="10" t="str">
        <f t="shared" si="20"/>
        <v>财报</v>
      </c>
    </row>
    <row r="183" spans="1:16" x14ac:dyDescent="0.2">
      <c r="A183" s="17">
        <f t="shared" ca="1" si="15"/>
        <v>1406</v>
      </c>
      <c r="B183" s="8" t="s">
        <v>448</v>
      </c>
      <c r="C183" s="8" t="s">
        <v>449</v>
      </c>
      <c r="D183" s="13">
        <f>IFERROR([1]!EM_S_QSTM07_IS(B183,"61",$C$1,"1")/1000000,"")</f>
        <v>244.62109724000001</v>
      </c>
      <c r="E183" s="13" t="str">
        <f>IFERROR([1]!EM_S_PERFORMANCEEXPRESS_PERFEXNETPROFITTOSHAREHOLDER(B183,$C$1)/1000000,"")</f>
        <v/>
      </c>
      <c r="F183" s="13" t="str">
        <f>IFERROR([1]!EM_S_PROFITNOTICE_FORECASTT(B183,$C$1)/1000000,"")</f>
        <v/>
      </c>
      <c r="G183" s="13" t="str">
        <f>IFERROR([1]!EM_S_PROFITNOTICE_FORECASTL(B183,$C$1)/1000000,"")</f>
        <v/>
      </c>
      <c r="H183" s="13" t="str">
        <f t="shared" si="16"/>
        <v/>
      </c>
      <c r="I183" s="20">
        <f>IFERROR([1]!EM_S_QSTM07_IS(B183,"61",$I$1,"1")/1000000,"")</f>
        <v>225.61979383000002</v>
      </c>
      <c r="J183" s="13">
        <f t="shared" si="14"/>
        <v>19.001303409999991</v>
      </c>
      <c r="K183" s="13">
        <f>IFERROR([1]!EM_S_QSTM07_IS(B183,"61",$K$2,"1")/1000000,"")</f>
        <v>244.29140662</v>
      </c>
      <c r="L183" s="14">
        <f t="shared" si="17"/>
        <v>-0.92221869908196619</v>
      </c>
      <c r="M183" s="33" t="str">
        <f ca="1">[1]!EM_S_MAJASSRES_NUM(B183,$M$2,$M$1)</f>
        <v/>
      </c>
      <c r="N183" s="29" t="str">
        <f t="shared" si="18"/>
        <v/>
      </c>
      <c r="O183" s="21">
        <f t="shared" ca="1" si="19"/>
        <v>-0.92221869908196619</v>
      </c>
      <c r="P183" s="10" t="str">
        <f t="shared" si="20"/>
        <v>财报</v>
      </c>
    </row>
    <row r="184" spans="1:16" x14ac:dyDescent="0.2">
      <c r="A184" s="17">
        <f t="shared" ca="1" si="15"/>
        <v>1061</v>
      </c>
      <c r="B184" s="8" t="s">
        <v>450</v>
      </c>
      <c r="C184" s="8" t="s">
        <v>451</v>
      </c>
      <c r="D184" s="13">
        <f>IFERROR([1]!EM_S_QSTM07_IS(B184,"61",$C$1,"1")/1000000,"")</f>
        <v>29.72003295</v>
      </c>
      <c r="E184" s="13" t="str">
        <f>IFERROR([1]!EM_S_PERFORMANCEEXPRESS_PERFEXNETPROFITTOSHAREHOLDER(B184,$C$1)/1000000,"")</f>
        <v/>
      </c>
      <c r="F184" s="13">
        <f>IFERROR([1]!EM_S_PROFITNOTICE_FORECASTT(B184,$C$1)/1000000,"")</f>
        <v>57.737900000000003</v>
      </c>
      <c r="G184" s="13">
        <f>IFERROR([1]!EM_S_PROFITNOTICE_FORECASTL(B184,$C$1)/1000000,"")</f>
        <v>52.488999999999997</v>
      </c>
      <c r="H184" s="13">
        <f t="shared" si="16"/>
        <v>55.11345</v>
      </c>
      <c r="I184" s="20">
        <f>IFERROR([1]!EM_S_QSTM07_IS(B184,"61",$I$1,"1")/1000000,"")</f>
        <v>24.297290359999998</v>
      </c>
      <c r="J184" s="13">
        <f t="shared" si="14"/>
        <v>5.4227425900000021</v>
      </c>
      <c r="K184" s="13">
        <f>IFERROR([1]!EM_S_QSTM07_IS(B184,"61",$K$2,"1")/1000000,"")</f>
        <v>17.47183712</v>
      </c>
      <c r="L184" s="14">
        <f t="shared" si="17"/>
        <v>-0.68962951332733113</v>
      </c>
      <c r="M184" s="33" t="str">
        <f ca="1">[1]!EM_S_MAJASSRES_NUM(B184,$M$2,$M$1)</f>
        <v/>
      </c>
      <c r="N184" s="29" t="str">
        <f t="shared" si="18"/>
        <v/>
      </c>
      <c r="O184" s="21">
        <f t="shared" ca="1" si="19"/>
        <v>-0.68962951332733113</v>
      </c>
      <c r="P184" s="10" t="str">
        <f t="shared" si="20"/>
        <v>财报</v>
      </c>
    </row>
    <row r="185" spans="1:16" x14ac:dyDescent="0.2">
      <c r="A185" s="17">
        <f t="shared" ca="1" si="15"/>
        <v>1758</v>
      </c>
      <c r="B185" s="8" t="s">
        <v>452</v>
      </c>
      <c r="C185" s="8" t="s">
        <v>453</v>
      </c>
      <c r="D185" s="13">
        <f>IFERROR([1]!EM_S_QSTM07_IS(B185,"61",$C$1,"1")/1000000,"")</f>
        <v>500.58972187000001</v>
      </c>
      <c r="E185" s="13" t="str">
        <f>IFERROR([1]!EM_S_PERFORMANCEEXPRESS_PERFEXNETPROFITTOSHAREHOLDER(B185,$C$1)/1000000,"")</f>
        <v/>
      </c>
      <c r="F185" s="13" t="str">
        <f>IFERROR([1]!EM_S_PROFITNOTICE_FORECASTT(B185,$C$1)/1000000,"")</f>
        <v/>
      </c>
      <c r="G185" s="13" t="str">
        <f>IFERROR([1]!EM_S_PROFITNOTICE_FORECASTL(B185,$C$1)/1000000,"")</f>
        <v/>
      </c>
      <c r="H185" s="13" t="str">
        <f t="shared" si="16"/>
        <v/>
      </c>
      <c r="I185" s="20">
        <f>IFERROR([1]!EM_S_QSTM07_IS(B185,"61",$I$1,"1")/1000000,"")</f>
        <v>654.05824042999996</v>
      </c>
      <c r="J185" s="13">
        <f t="shared" si="14"/>
        <v>-153.46851855999995</v>
      </c>
      <c r="K185" s="13">
        <f>IFERROR([1]!EM_S_QSTM07_IS(B185,"61",$K$2,"1")/1000000,"")</f>
        <v>550.73874789000001</v>
      </c>
      <c r="L185" s="14">
        <f t="shared" si="17"/>
        <v>-1.2786593809641527</v>
      </c>
      <c r="M185" s="33" t="str">
        <f ca="1">[1]!EM_S_MAJASSRES_NUM(B185,$M$2,$M$1)</f>
        <v/>
      </c>
      <c r="N185" s="29" t="str">
        <f t="shared" si="18"/>
        <v/>
      </c>
      <c r="O185" s="21">
        <f t="shared" ca="1" si="19"/>
        <v>-1.2786593809641527</v>
      </c>
      <c r="P185" s="10" t="str">
        <f t="shared" si="20"/>
        <v>财报</v>
      </c>
    </row>
    <row r="186" spans="1:16" x14ac:dyDescent="0.2">
      <c r="A186" s="17">
        <f t="shared" ca="1" si="15"/>
        <v>792</v>
      </c>
      <c r="B186" s="8" t="s">
        <v>454</v>
      </c>
      <c r="C186" s="8" t="s">
        <v>455</v>
      </c>
      <c r="D186" s="13">
        <f>IFERROR([1]!EM_S_QSTM07_IS(B186,"61",$C$1,"1")/1000000,"")</f>
        <v>212.97635488</v>
      </c>
      <c r="E186" s="13" t="str">
        <f>IFERROR([1]!EM_S_PERFORMANCEEXPRESS_PERFEXNETPROFITTOSHAREHOLDER(B186,$C$1)/1000000,"")</f>
        <v/>
      </c>
      <c r="F186" s="13">
        <f>IFERROR([1]!EM_S_PROFITNOTICE_FORECASTT(B186,$C$1)/1000000,"")</f>
        <v>390</v>
      </c>
      <c r="G186" s="13">
        <f>IFERROR([1]!EM_S_PROFITNOTICE_FORECASTL(B186,$C$1)/1000000,"")</f>
        <v>360</v>
      </c>
      <c r="H186" s="13">
        <f t="shared" si="16"/>
        <v>375</v>
      </c>
      <c r="I186" s="20">
        <f>IFERROR([1]!EM_S_QSTM07_IS(B186,"61",$I$1,"1")/1000000,"")</f>
        <v>160.89432169</v>
      </c>
      <c r="J186" s="13">
        <f t="shared" si="14"/>
        <v>52.082033190000004</v>
      </c>
      <c r="K186" s="13">
        <f>IFERROR([1]!EM_S_QSTM07_IS(B186,"61",$K$2,"1")/1000000,"")</f>
        <v>102.21694002</v>
      </c>
      <c r="L186" s="14">
        <f t="shared" si="17"/>
        <v>-0.49047552020428792</v>
      </c>
      <c r="M186" s="33" t="str">
        <f ca="1">[1]!EM_S_MAJASSRES_NUM(B186,$M$2,$M$1)</f>
        <v/>
      </c>
      <c r="N186" s="29" t="str">
        <f t="shared" si="18"/>
        <v/>
      </c>
      <c r="O186" s="21">
        <f t="shared" ca="1" si="19"/>
        <v>-0.49047552020428792</v>
      </c>
      <c r="P186" s="10" t="str">
        <f t="shared" si="20"/>
        <v>财报</v>
      </c>
    </row>
    <row r="187" spans="1:16" x14ac:dyDescent="0.2">
      <c r="A187" s="17" t="str">
        <f t="shared" ca="1" si="15"/>
        <v/>
      </c>
      <c r="B187" s="8" t="s">
        <v>456</v>
      </c>
      <c r="C187" s="8" t="s">
        <v>457</v>
      </c>
      <c r="D187" s="13">
        <f>IFERROR([1]!EM_S_QSTM07_IS(B187,"61",$C$1,"1")/1000000,"")</f>
        <v>55.441218340000006</v>
      </c>
      <c r="E187" s="13" t="str">
        <f>IFERROR([1]!EM_S_PERFORMANCEEXPRESS_PERFEXNETPROFITTOSHAREHOLDER(B187,$C$1)/1000000,"")</f>
        <v/>
      </c>
      <c r="F187" s="13" t="str">
        <f>IFERROR([1]!EM_S_PROFITNOTICE_FORECASTT(B187,$C$1)/1000000,"")</f>
        <v/>
      </c>
      <c r="G187" s="13" t="str">
        <f>IFERROR([1]!EM_S_PROFITNOTICE_FORECASTL(B187,$C$1)/1000000,"")</f>
        <v/>
      </c>
      <c r="H187" s="13" t="str">
        <f t="shared" si="16"/>
        <v/>
      </c>
      <c r="I187" s="20">
        <f>IFERROR([1]!EM_S_QSTM07_IS(B187,"61",$I$1,"1")/1000000,"")</f>
        <v>20.414931769999999</v>
      </c>
      <c r="J187" s="13">
        <f t="shared" si="14"/>
        <v>35.026286570000011</v>
      </c>
      <c r="K187" s="13">
        <f>IFERROR([1]!EM_S_QSTM07_IS(B187,"61",$K$2,"1")/1000000,"")</f>
        <v>103.24208263</v>
      </c>
      <c r="L187" s="14">
        <f t="shared" si="17"/>
        <v>-0.66073634241254542</v>
      </c>
      <c r="M187" s="33">
        <f ca="1">[1]!EM_S_MAJASSRES_NUM(B187,$M$2,$M$1)</f>
        <v>1</v>
      </c>
      <c r="N187" s="29" t="str">
        <f t="shared" si="18"/>
        <v/>
      </c>
      <c r="O187" s="21" t="str">
        <f t="shared" ca="1" si="19"/>
        <v/>
      </c>
      <c r="P187" s="10" t="str">
        <f t="shared" si="20"/>
        <v>财报</v>
      </c>
    </row>
    <row r="188" spans="1:16" x14ac:dyDescent="0.2">
      <c r="A188" s="17" t="str">
        <f t="shared" ca="1" si="15"/>
        <v/>
      </c>
      <c r="B188" s="8" t="s">
        <v>458</v>
      </c>
      <c r="C188" s="8" t="s">
        <v>459</v>
      </c>
      <c r="D188" s="13">
        <f>IFERROR([1]!EM_S_QSTM07_IS(B188,"61",$C$1,"1")/1000000,"")</f>
        <v>6.92874692</v>
      </c>
      <c r="E188" s="13" t="str">
        <f>IFERROR([1]!EM_S_PERFORMANCEEXPRESS_PERFEXNETPROFITTOSHAREHOLDER(B188,$C$1)/1000000,"")</f>
        <v/>
      </c>
      <c r="F188" s="13" t="str">
        <f>IFERROR([1]!EM_S_PROFITNOTICE_FORECASTT(B188,$C$1)/1000000,"")</f>
        <v/>
      </c>
      <c r="G188" s="13" t="str">
        <f>IFERROR([1]!EM_S_PROFITNOTICE_FORECASTL(B188,$C$1)/1000000,"")</f>
        <v/>
      </c>
      <c r="H188" s="13" t="str">
        <f t="shared" si="16"/>
        <v/>
      </c>
      <c r="I188" s="20">
        <f>IFERROR([1]!EM_S_QSTM07_IS(B188,"61",$I$1,"1")/1000000,"")</f>
        <v>5.9716717699999995</v>
      </c>
      <c r="J188" s="13">
        <f t="shared" si="14"/>
        <v>0.95707515000000054</v>
      </c>
      <c r="K188" s="13">
        <f>IFERROR([1]!EM_S_QSTM07_IS(B188,"61",$K$2,"1")/1000000,"")</f>
        <v>5.3540759699999994</v>
      </c>
      <c r="L188" s="14">
        <f t="shared" si="17"/>
        <v>-0.82124363655601984</v>
      </c>
      <c r="M188" s="33" t="str">
        <f ca="1">[1]!EM_S_MAJASSRES_NUM(B188,$M$2,$M$1)</f>
        <v/>
      </c>
      <c r="N188" s="29">
        <f t="shared" si="18"/>
        <v>1</v>
      </c>
      <c r="O188" s="21" t="str">
        <f t="shared" ca="1" si="19"/>
        <v/>
      </c>
      <c r="P188" s="10" t="str">
        <f t="shared" si="20"/>
        <v>财报</v>
      </c>
    </row>
    <row r="189" spans="1:16" x14ac:dyDescent="0.2">
      <c r="A189" s="17" t="str">
        <f t="shared" ca="1" si="15"/>
        <v/>
      </c>
      <c r="B189" s="8" t="s">
        <v>460</v>
      </c>
      <c r="C189" s="8" t="s">
        <v>461</v>
      </c>
      <c r="D189" s="13">
        <f>IFERROR([1]!EM_S_QSTM07_IS(B189,"61",$C$1,"1")/1000000,"")</f>
        <v>25.89576735</v>
      </c>
      <c r="E189" s="13" t="str">
        <f>IFERROR([1]!EM_S_PERFORMANCEEXPRESS_PERFEXNETPROFITTOSHAREHOLDER(B189,$C$1)/1000000,"")</f>
        <v/>
      </c>
      <c r="F189" s="13">
        <f>IFERROR([1]!EM_S_PROFITNOTICE_FORECASTT(B189,$C$1)/1000000,"")</f>
        <v>13</v>
      </c>
      <c r="G189" s="13">
        <f>IFERROR([1]!EM_S_PROFITNOTICE_FORECASTL(B189,$C$1)/1000000,"")</f>
        <v>10</v>
      </c>
      <c r="H189" s="13">
        <f t="shared" si="16"/>
        <v>11.5</v>
      </c>
      <c r="I189" s="20">
        <f>IFERROR([1]!EM_S_QSTM07_IS(B189,"61",$I$1,"1")/1000000,"")</f>
        <v>-13.986004710000001</v>
      </c>
      <c r="J189" s="13">
        <f t="shared" si="14"/>
        <v>39.881772060000003</v>
      </c>
      <c r="K189" s="13">
        <f>IFERROR([1]!EM_S_QSTM07_IS(B189,"61",$K$2,"1")/1000000,"")</f>
        <v>-22.570450510000001</v>
      </c>
      <c r="L189" s="14">
        <f t="shared" si="17"/>
        <v>2.766990518967714</v>
      </c>
      <c r="M189" s="33">
        <f ca="1">[1]!EM_S_MAJASSRES_NUM(B189,$M$2,$M$1)</f>
        <v>1</v>
      </c>
      <c r="N189" s="29" t="str">
        <f t="shared" si="18"/>
        <v/>
      </c>
      <c r="O189" s="21" t="str">
        <f t="shared" ca="1" si="19"/>
        <v/>
      </c>
      <c r="P189" s="10" t="str">
        <f t="shared" si="20"/>
        <v>财报</v>
      </c>
    </row>
    <row r="190" spans="1:16" x14ac:dyDescent="0.2">
      <c r="A190" s="17">
        <f t="shared" ca="1" si="15"/>
        <v>398</v>
      </c>
      <c r="B190" s="8" t="s">
        <v>462</v>
      </c>
      <c r="C190" s="8" t="s">
        <v>463</v>
      </c>
      <c r="D190" s="13">
        <f>IFERROR([1]!EM_S_QSTM07_IS(B190,"61",$C$1,"1")/1000000,"")</f>
        <v>67.238022409999999</v>
      </c>
      <c r="E190" s="13" t="str">
        <f>IFERROR([1]!EM_S_PERFORMANCEEXPRESS_PERFEXNETPROFITTOSHAREHOLDER(B190,$C$1)/1000000,"")</f>
        <v/>
      </c>
      <c r="F190" s="13" t="str">
        <f>IFERROR([1]!EM_S_PROFITNOTICE_FORECASTT(B190,$C$1)/1000000,"")</f>
        <v/>
      </c>
      <c r="G190" s="13" t="str">
        <f>IFERROR([1]!EM_S_PROFITNOTICE_FORECASTL(B190,$C$1)/1000000,"")</f>
        <v/>
      </c>
      <c r="H190" s="13" t="str">
        <f t="shared" si="16"/>
        <v/>
      </c>
      <c r="I190" s="20">
        <f>IFERROR([1]!EM_S_QSTM07_IS(B190,"61",$I$1,"1")/1000000,"")</f>
        <v>-14.921668159999999</v>
      </c>
      <c r="J190" s="13">
        <f t="shared" si="14"/>
        <v>82.159690569999995</v>
      </c>
      <c r="K190" s="13">
        <f>IFERROR([1]!EM_S_QSTM07_IS(B190,"61",$K$2,"1")/1000000,"")</f>
        <v>71.064512159999992</v>
      </c>
      <c r="L190" s="14">
        <f t="shared" si="17"/>
        <v>0.15612825688607393</v>
      </c>
      <c r="M190" s="33" t="str">
        <f ca="1">[1]!EM_S_MAJASSRES_NUM(B190,$M$2,$M$1)</f>
        <v/>
      </c>
      <c r="N190" s="29" t="str">
        <f t="shared" si="18"/>
        <v/>
      </c>
      <c r="O190" s="21">
        <f t="shared" ca="1" si="19"/>
        <v>0.15612825688607393</v>
      </c>
      <c r="P190" s="10" t="str">
        <f t="shared" si="20"/>
        <v>财报</v>
      </c>
    </row>
    <row r="191" spans="1:16" x14ac:dyDescent="0.2">
      <c r="A191" s="17">
        <f t="shared" ca="1" si="15"/>
        <v>1962</v>
      </c>
      <c r="B191" s="8" t="s">
        <v>464</v>
      </c>
      <c r="C191" s="8" t="s">
        <v>465</v>
      </c>
      <c r="D191" s="13">
        <f>IFERROR([1]!EM_S_QSTM07_IS(B191,"61",$C$1,"1")/1000000,"")</f>
        <v>-92.84</v>
      </c>
      <c r="E191" s="13" t="str">
        <f>IFERROR([1]!EM_S_PERFORMANCEEXPRESS_PERFEXNETPROFITTOSHAREHOLDER(B191,$C$1)/1000000,"")</f>
        <v/>
      </c>
      <c r="F191" s="13">
        <f>IFERROR([1]!EM_S_PROFITNOTICE_FORECASTT(B191,$C$1)/1000000,"")</f>
        <v>-100</v>
      </c>
      <c r="G191" s="13">
        <f>IFERROR([1]!EM_S_PROFITNOTICE_FORECASTL(B191,$C$1)/1000000,"")</f>
        <v>-170</v>
      </c>
      <c r="H191" s="13">
        <f t="shared" si="16"/>
        <v>-135</v>
      </c>
      <c r="I191" s="20">
        <f>IFERROR([1]!EM_S_QSTM07_IS(B191,"61",$I$1,"1")/1000000,"")</f>
        <v>-42.89</v>
      </c>
      <c r="J191" s="13">
        <f t="shared" si="14"/>
        <v>-49.95</v>
      </c>
      <c r="K191" s="13">
        <f>IFERROR([1]!EM_S_QSTM07_IS(B191,"61",$K$2,"1")/1000000,"")</f>
        <v>35.57</v>
      </c>
      <c r="L191" s="14">
        <f t="shared" si="17"/>
        <v>-2.4042732639865059</v>
      </c>
      <c r="M191" s="33" t="str">
        <f ca="1">[1]!EM_S_MAJASSRES_NUM(B191,$M$2,$M$1)</f>
        <v/>
      </c>
      <c r="N191" s="29" t="str">
        <f t="shared" si="18"/>
        <v/>
      </c>
      <c r="O191" s="21">
        <f t="shared" ca="1" si="19"/>
        <v>-2.4042732639865059</v>
      </c>
      <c r="P191" s="10" t="str">
        <f t="shared" si="20"/>
        <v>财报</v>
      </c>
    </row>
    <row r="192" spans="1:16" x14ac:dyDescent="0.2">
      <c r="A192" s="17" t="str">
        <f t="shared" ca="1" si="15"/>
        <v/>
      </c>
      <c r="B192" s="8" t="s">
        <v>466</v>
      </c>
      <c r="C192" s="8" t="s">
        <v>467</v>
      </c>
      <c r="D192" s="13">
        <f>IFERROR([1]!EM_S_QSTM07_IS(B192,"61",$C$1,"1")/1000000,"")</f>
        <v>132.89428262999999</v>
      </c>
      <c r="E192" s="13" t="str">
        <f>IFERROR([1]!EM_S_PERFORMANCEEXPRESS_PERFEXNETPROFITTOSHAREHOLDER(B192,$C$1)/1000000,"")</f>
        <v/>
      </c>
      <c r="F192" s="13">
        <f>IFERROR([1]!EM_S_PROFITNOTICE_FORECASTT(B192,$C$1)/1000000,"")</f>
        <v>162</v>
      </c>
      <c r="G192" s="13">
        <f>IFERROR([1]!EM_S_PROFITNOTICE_FORECASTL(B192,$C$1)/1000000,"")</f>
        <v>130</v>
      </c>
      <c r="H192" s="13">
        <f t="shared" si="16"/>
        <v>146</v>
      </c>
      <c r="I192" s="20">
        <f>IFERROR([1]!EM_S_QSTM07_IS(B192,"61",$I$1,"1")/1000000,"")</f>
        <v>5.8994172200000001</v>
      </c>
      <c r="J192" s="13">
        <f t="shared" si="14"/>
        <v>126.99486540999999</v>
      </c>
      <c r="K192" s="13">
        <f>IFERROR([1]!EM_S_QSTM07_IS(B192,"61",$K$2,"1")/1000000,"")</f>
        <v>0.41865975</v>
      </c>
      <c r="L192" s="14">
        <f t="shared" si="17"/>
        <v>302.3366962312474</v>
      </c>
      <c r="M192" s="33" t="str">
        <f ca="1">[1]!EM_S_MAJASSRES_NUM(B192,$M$2,$M$1)</f>
        <v/>
      </c>
      <c r="N192" s="29">
        <f t="shared" si="18"/>
        <v>1</v>
      </c>
      <c r="O192" s="21" t="str">
        <f t="shared" ca="1" si="19"/>
        <v/>
      </c>
      <c r="P192" s="10" t="str">
        <f t="shared" si="20"/>
        <v>财报</v>
      </c>
    </row>
    <row r="193" spans="1:16" x14ac:dyDescent="0.2">
      <c r="A193" s="17" t="str">
        <f t="shared" ca="1" si="15"/>
        <v/>
      </c>
      <c r="B193" s="8" t="s">
        <v>468</v>
      </c>
      <c r="C193" s="8" t="s">
        <v>469</v>
      </c>
      <c r="D193" s="13">
        <f>IFERROR([1]!EM_S_QSTM07_IS(B193,"61",$C$1,"1")/1000000,"")</f>
        <v>11.53989266</v>
      </c>
      <c r="E193" s="13" t="str">
        <f>IFERROR([1]!EM_S_PERFORMANCEEXPRESS_PERFEXNETPROFITTOSHAREHOLDER(B193,$C$1)/1000000,"")</f>
        <v/>
      </c>
      <c r="F193" s="13">
        <f>IFERROR([1]!EM_S_PROFITNOTICE_FORECASTT(B193,$C$1)/1000000,"")</f>
        <v>6.5</v>
      </c>
      <c r="G193" s="13">
        <f>IFERROR([1]!EM_S_PROFITNOTICE_FORECASTL(B193,$C$1)/1000000,"")</f>
        <v>4.5</v>
      </c>
      <c r="H193" s="13">
        <f t="shared" si="16"/>
        <v>5.5</v>
      </c>
      <c r="I193" s="20">
        <f>IFERROR([1]!EM_S_QSTM07_IS(B193,"61",$I$1,"1")/1000000,"")</f>
        <v>-7.8383548799999998</v>
      </c>
      <c r="J193" s="13">
        <f t="shared" si="14"/>
        <v>19.37824754</v>
      </c>
      <c r="K193" s="13">
        <f>IFERROR([1]!EM_S_QSTM07_IS(B193,"61",$K$2,"1")/1000000,"")</f>
        <v>-8.3411240000000192E-2</v>
      </c>
      <c r="L193" s="14">
        <f t="shared" si="17"/>
        <v>233.3217774966534</v>
      </c>
      <c r="M193" s="33" t="str">
        <f ca="1">[1]!EM_S_MAJASSRES_NUM(B193,$M$2,$M$1)</f>
        <v/>
      </c>
      <c r="N193" s="29">
        <f t="shared" si="18"/>
        <v>1</v>
      </c>
      <c r="O193" s="21" t="str">
        <f t="shared" ca="1" si="19"/>
        <v/>
      </c>
      <c r="P193" s="10" t="str">
        <f t="shared" si="20"/>
        <v>财报</v>
      </c>
    </row>
    <row r="194" spans="1:16" x14ac:dyDescent="0.2">
      <c r="A194" s="17">
        <f t="shared" ca="1" si="15"/>
        <v>245</v>
      </c>
      <c r="B194" s="8" t="s">
        <v>470</v>
      </c>
      <c r="C194" s="8" t="s">
        <v>471</v>
      </c>
      <c r="D194" s="13">
        <f>IFERROR([1]!EM_S_QSTM07_IS(B194,"61",$C$1,"1")/1000000,"")</f>
        <v>-9.9492867599999997</v>
      </c>
      <c r="E194" s="13" t="str">
        <f>IFERROR([1]!EM_S_PERFORMANCEEXPRESS_PERFEXNETPROFITTOSHAREHOLDER(B194,$C$1)/1000000,"")</f>
        <v/>
      </c>
      <c r="F194" s="13">
        <f>IFERROR([1]!EM_S_PROFITNOTICE_FORECASTT(B194,$C$1)/1000000,"")</f>
        <v>-13</v>
      </c>
      <c r="G194" s="13">
        <f>IFERROR([1]!EM_S_PROFITNOTICE_FORECASTL(B194,$C$1)/1000000,"")</f>
        <v>-19</v>
      </c>
      <c r="H194" s="13">
        <f t="shared" si="16"/>
        <v>-16</v>
      </c>
      <c r="I194" s="20">
        <f>IFERROR([1]!EM_S_QSTM07_IS(B194,"61",$I$1,"1")/1000000,"")</f>
        <v>-7.6820962000000002</v>
      </c>
      <c r="J194" s="13">
        <f t="shared" si="14"/>
        <v>-2.2671905599999995</v>
      </c>
      <c r="K194" s="13">
        <f>IFERROR([1]!EM_S_QSTM07_IS(B194,"61",$K$2,"1")/1000000,"")</f>
        <v>-14.45716125</v>
      </c>
      <c r="L194" s="14">
        <f t="shared" si="17"/>
        <v>0.84317871809031675</v>
      </c>
      <c r="M194" s="33" t="str">
        <f ca="1">[1]!EM_S_MAJASSRES_NUM(B194,$M$2,$M$1)</f>
        <v/>
      </c>
      <c r="N194" s="29" t="str">
        <f t="shared" si="18"/>
        <v/>
      </c>
      <c r="O194" s="21">
        <f t="shared" ca="1" si="19"/>
        <v>0.84317871809031675</v>
      </c>
      <c r="P194" s="10" t="str">
        <f t="shared" si="20"/>
        <v>财报</v>
      </c>
    </row>
    <row r="195" spans="1:16" x14ac:dyDescent="0.2">
      <c r="A195" s="17">
        <f t="shared" ca="1" si="15"/>
        <v>18</v>
      </c>
      <c r="B195" s="8" t="s">
        <v>472</v>
      </c>
      <c r="C195" s="8" t="s">
        <v>473</v>
      </c>
      <c r="D195" s="13">
        <f>IFERROR([1]!EM_S_QSTM07_IS(B195,"61",$C$1,"1")/1000000,"")</f>
        <v>120.92667115</v>
      </c>
      <c r="E195" s="13">
        <f>IFERROR([1]!EM_S_PERFORMANCEEXPRESS_PERFEXNETPROFITTOSHAREHOLDER(B195,$C$1)/1000000,"")</f>
        <v>95.290062969999994</v>
      </c>
      <c r="F195" s="13" t="str">
        <f>IFERROR([1]!EM_S_PROFITNOTICE_FORECASTT(B195,$C$1)/1000000,"")</f>
        <v/>
      </c>
      <c r="G195" s="13" t="str">
        <f>IFERROR([1]!EM_S_PROFITNOTICE_FORECASTL(B195,$C$1)/1000000,"")</f>
        <v/>
      </c>
      <c r="H195" s="13" t="str">
        <f t="shared" si="16"/>
        <v/>
      </c>
      <c r="I195" s="20">
        <f>IFERROR([1]!EM_S_QSTM07_IS(B195,"61",$I$1,"1")/1000000,"")</f>
        <v>-29.34259325</v>
      </c>
      <c r="J195" s="13">
        <f t="shared" si="14"/>
        <v>150.2692644</v>
      </c>
      <c r="K195" s="13">
        <f>IFERROR([1]!EM_S_QSTM07_IS(B195,"61",$K$2,"1")/1000000,"")</f>
        <v>20.801088929999999</v>
      </c>
      <c r="L195" s="14">
        <f t="shared" si="17"/>
        <v>6.2241056660873575</v>
      </c>
      <c r="M195" s="33" t="str">
        <f ca="1">[1]!EM_S_MAJASSRES_NUM(B195,$M$2,$M$1)</f>
        <v/>
      </c>
      <c r="N195" s="29" t="str">
        <f t="shared" si="18"/>
        <v/>
      </c>
      <c r="O195" s="21">
        <f t="shared" ca="1" si="19"/>
        <v>6.2241056660873575</v>
      </c>
      <c r="P195" s="10" t="str">
        <f t="shared" si="20"/>
        <v>财报</v>
      </c>
    </row>
    <row r="196" spans="1:16" x14ac:dyDescent="0.2">
      <c r="A196" s="17" t="str">
        <f t="shared" ca="1" si="15"/>
        <v/>
      </c>
      <c r="B196" s="8" t="s">
        <v>474</v>
      </c>
      <c r="C196" s="8" t="s">
        <v>475</v>
      </c>
      <c r="D196" s="13">
        <f>IFERROR([1]!EM_S_QSTM07_IS(B196,"61",$C$1,"1")/1000000,"")</f>
        <v>-1.27618539</v>
      </c>
      <c r="E196" s="13" t="str">
        <f>IFERROR([1]!EM_S_PERFORMANCEEXPRESS_PERFEXNETPROFITTOSHAREHOLDER(B196,$C$1)/1000000,"")</f>
        <v/>
      </c>
      <c r="F196" s="13">
        <f>IFERROR([1]!EM_S_PROFITNOTICE_FORECASTT(B196,$C$1)/1000000,"")</f>
        <v>0.2</v>
      </c>
      <c r="G196" s="13">
        <f>IFERROR([1]!EM_S_PROFITNOTICE_FORECASTL(B196,$C$1)/1000000,"")</f>
        <v>0.15</v>
      </c>
      <c r="H196" s="13">
        <f t="shared" si="16"/>
        <v>0.17499999999999999</v>
      </c>
      <c r="I196" s="20">
        <f>IFERROR([1]!EM_S_QSTM07_IS(B196,"61",$I$1,"1")/1000000,"")</f>
        <v>1.4483079099999998</v>
      </c>
      <c r="J196" s="13">
        <f t="shared" ref="J196:J259" si="21">IFERROR(IF(D196&lt;&gt;"",D196-I196,IF(E196&lt;&gt;"",E196-I196,IF(H196&lt;&gt;"",H196-I196,""))),"")</f>
        <v>-2.7244932999999998</v>
      </c>
      <c r="K196" s="13">
        <f>IFERROR([1]!EM_S_QSTM07_IS(B196,"61",$K$2,"1")/1000000,"")</f>
        <v>-3.2790326099999998</v>
      </c>
      <c r="L196" s="14">
        <f t="shared" si="17"/>
        <v>0.16911674141599953</v>
      </c>
      <c r="M196" s="33" t="str">
        <f ca="1">[1]!EM_S_MAJASSRES_NUM(B196,$M$2,$M$1)</f>
        <v/>
      </c>
      <c r="N196" s="29">
        <f t="shared" si="18"/>
        <v>1</v>
      </c>
      <c r="O196" s="21" t="str">
        <f t="shared" ca="1" si="19"/>
        <v/>
      </c>
      <c r="P196" s="10" t="str">
        <f t="shared" si="20"/>
        <v>财报</v>
      </c>
    </row>
    <row r="197" spans="1:16" x14ac:dyDescent="0.2">
      <c r="A197" s="17" t="str">
        <f t="shared" ref="A197:A260" ca="1" si="22">IFERROR(RANK(O197,$O$4:$O$2880,0),"")</f>
        <v/>
      </c>
      <c r="B197" s="8" t="s">
        <v>476</v>
      </c>
      <c r="C197" s="8" t="s">
        <v>477</v>
      </c>
      <c r="D197" s="13">
        <f>IFERROR([1]!EM_S_QSTM07_IS(B197,"61",$C$1,"1")/1000000,"")</f>
        <v>-80.151177150000009</v>
      </c>
      <c r="E197" s="13" t="str">
        <f>IFERROR([1]!EM_S_PERFORMANCEEXPRESS_PERFEXNETPROFITTOSHAREHOLDER(B197,$C$1)/1000000,"")</f>
        <v/>
      </c>
      <c r="F197" s="13">
        <f>IFERROR([1]!EM_S_PROFITNOTICE_FORECASTT(B197,$C$1)/1000000,"")</f>
        <v>-72</v>
      </c>
      <c r="G197" s="13">
        <f>IFERROR([1]!EM_S_PROFITNOTICE_FORECASTL(B197,$C$1)/1000000,"")</f>
        <v>-96</v>
      </c>
      <c r="H197" s="13">
        <f t="shared" ref="H197:H260" si="23">IFERROR(AVERAGE(F197:G197),"")</f>
        <v>-84</v>
      </c>
      <c r="I197" s="20">
        <f>IFERROR([1]!EM_S_QSTM07_IS(B197,"61",$I$1,"1")/1000000,"")</f>
        <v>3.2254310199999998</v>
      </c>
      <c r="J197" s="13">
        <f t="shared" si="21"/>
        <v>-83.376608170000011</v>
      </c>
      <c r="K197" s="13">
        <f>IFERROR([1]!EM_S_QSTM07_IS(B197,"61",$K$2,"1")/1000000,"")</f>
        <v>5.1663798200000093</v>
      </c>
      <c r="L197" s="14">
        <f t="shared" ref="L197:L260" si="24">IFERROR(IF(J197="","",(J197-K197)/ABS(K197)),"")</f>
        <v>-17.138304010718254</v>
      </c>
      <c r="M197" s="33">
        <f ca="1">[1]!EM_S_MAJASSRES_NUM(B197,$M$2,$M$1)</f>
        <v>1</v>
      </c>
      <c r="N197" s="29">
        <f t="shared" ref="N197:N260" si="25">IFERROR(IF(ABS(K197)&lt;$N$2,1,""),"")</f>
        <v>1</v>
      </c>
      <c r="O197" s="21" t="str">
        <f t="shared" ref="O197:O260" ca="1" si="26">IFERROR(IF(AND(M197="",N197=""),L197,""),"")</f>
        <v/>
      </c>
      <c r="P197" s="10" t="str">
        <f t="shared" ref="P197:P260" si="27">IFERROR(IF(D197&lt;&gt;"","财报",IF(E197&lt;&gt;"","快报",IF(H197&lt;&gt;"","预告",""))),"")</f>
        <v>财报</v>
      </c>
    </row>
    <row r="198" spans="1:16" x14ac:dyDescent="0.2">
      <c r="A198" s="17">
        <f t="shared" ca="1" si="22"/>
        <v>1276</v>
      </c>
      <c r="B198" s="8" t="s">
        <v>478</v>
      </c>
      <c r="C198" s="8" t="s">
        <v>479</v>
      </c>
      <c r="D198" s="13">
        <f>IFERROR([1]!EM_S_QSTM07_IS(B198,"61",$C$1,"1")/1000000,"")</f>
        <v>8.6963991400000005</v>
      </c>
      <c r="E198" s="13" t="str">
        <f>IFERROR([1]!EM_S_PERFORMANCEEXPRESS_PERFEXNETPROFITTOSHAREHOLDER(B198,$C$1)/1000000,"")</f>
        <v/>
      </c>
      <c r="F198" s="13">
        <f>IFERROR([1]!EM_S_PROFITNOTICE_FORECASTT(B198,$C$1)/1000000,"")</f>
        <v>5.53</v>
      </c>
      <c r="G198" s="13">
        <f>IFERROR([1]!EM_S_PROFITNOTICE_FORECASTL(B198,$C$1)/1000000,"")</f>
        <v>4.2300000000000004</v>
      </c>
      <c r="H198" s="13">
        <f t="shared" si="23"/>
        <v>4.8800000000000008</v>
      </c>
      <c r="I198" s="20">
        <f>IFERROR([1]!EM_S_QSTM07_IS(B198,"61",$I$1,"1")/1000000,"")</f>
        <v>-3.66559393</v>
      </c>
      <c r="J198" s="13">
        <f t="shared" si="21"/>
        <v>12.36199307</v>
      </c>
      <c r="K198" s="13">
        <f>IFERROR([1]!EM_S_QSTM07_IS(B198,"61",$K$2,"1")/1000000,"")</f>
        <v>76.933870980000009</v>
      </c>
      <c r="L198" s="14">
        <f t="shared" si="24"/>
        <v>-0.83931663761968167</v>
      </c>
      <c r="M198" s="33" t="str">
        <f ca="1">[1]!EM_S_MAJASSRES_NUM(B198,$M$2,$M$1)</f>
        <v/>
      </c>
      <c r="N198" s="29" t="str">
        <f t="shared" si="25"/>
        <v/>
      </c>
      <c r="O198" s="21">
        <f t="shared" ca="1" si="26"/>
        <v>-0.83931663761968167</v>
      </c>
      <c r="P198" s="10" t="str">
        <f t="shared" si="27"/>
        <v>财报</v>
      </c>
    </row>
    <row r="199" spans="1:16" x14ac:dyDescent="0.2">
      <c r="A199" s="17" t="str">
        <f t="shared" ca="1" si="22"/>
        <v/>
      </c>
      <c r="B199" s="8" t="s">
        <v>480</v>
      </c>
      <c r="C199" s="8" t="s">
        <v>481</v>
      </c>
      <c r="D199" s="13">
        <f>IFERROR([1]!EM_S_QSTM07_IS(B199,"61",$C$1,"1")/1000000,"")</f>
        <v>-116.77490021999999</v>
      </c>
      <c r="E199" s="13" t="str">
        <f>IFERROR([1]!EM_S_PERFORMANCEEXPRESS_PERFEXNETPROFITTOSHAREHOLDER(B199,$C$1)/1000000,"")</f>
        <v/>
      </c>
      <c r="F199" s="13">
        <f>IFERROR([1]!EM_S_PROFITNOTICE_FORECASTT(B199,$C$1)/1000000,"")</f>
        <v>-150</v>
      </c>
      <c r="G199" s="13">
        <f>IFERROR([1]!EM_S_PROFITNOTICE_FORECASTL(B199,$C$1)/1000000,"")</f>
        <v>-170</v>
      </c>
      <c r="H199" s="13">
        <f t="shared" si="23"/>
        <v>-160</v>
      </c>
      <c r="I199" s="20">
        <f>IFERROR([1]!EM_S_QSTM07_IS(B199,"61",$I$1,"1")/1000000,"")</f>
        <v>-39.929209810000003</v>
      </c>
      <c r="J199" s="13">
        <f t="shared" si="21"/>
        <v>-76.845690409999989</v>
      </c>
      <c r="K199" s="13">
        <f>IFERROR([1]!EM_S_QSTM07_IS(B199,"61",$K$2,"1")/1000000,"")</f>
        <v>3.7541817200000001</v>
      </c>
      <c r="L199" s="14">
        <f t="shared" si="24"/>
        <v>-21.469358209436912</v>
      </c>
      <c r="M199" s="33">
        <f ca="1">[1]!EM_S_MAJASSRES_NUM(B199,$M$2,$M$1)</f>
        <v>1</v>
      </c>
      <c r="N199" s="29">
        <f t="shared" si="25"/>
        <v>1</v>
      </c>
      <c r="O199" s="21" t="str">
        <f t="shared" ca="1" si="26"/>
        <v/>
      </c>
      <c r="P199" s="10" t="str">
        <f t="shared" si="27"/>
        <v>财报</v>
      </c>
    </row>
    <row r="200" spans="1:16" x14ac:dyDescent="0.2">
      <c r="A200" s="17">
        <f t="shared" ca="1" si="22"/>
        <v>434</v>
      </c>
      <c r="B200" s="8" t="s">
        <v>482</v>
      </c>
      <c r="C200" s="8" t="s">
        <v>483</v>
      </c>
      <c r="D200" s="13">
        <f>IFERROR([1]!EM_S_QSTM07_IS(B200,"61",$C$1,"1")/1000000,"")</f>
        <v>46.122491500000002</v>
      </c>
      <c r="E200" s="13" t="str">
        <f>IFERROR([1]!EM_S_PERFORMANCEEXPRESS_PERFEXNETPROFITTOSHAREHOLDER(B200,$C$1)/1000000,"")</f>
        <v/>
      </c>
      <c r="F200" s="13" t="str">
        <f>IFERROR([1]!EM_S_PROFITNOTICE_FORECASTT(B200,$C$1)/1000000,"")</f>
        <v/>
      </c>
      <c r="G200" s="13" t="str">
        <f>IFERROR([1]!EM_S_PROFITNOTICE_FORECASTL(B200,$C$1)/1000000,"")</f>
        <v/>
      </c>
      <c r="H200" s="13" t="str">
        <f t="shared" si="23"/>
        <v/>
      </c>
      <c r="I200" s="20">
        <f>IFERROR([1]!EM_S_QSTM07_IS(B200,"61",$I$1,"1")/1000000,"")</f>
        <v>10.508822820000001</v>
      </c>
      <c r="J200" s="13">
        <f t="shared" si="21"/>
        <v>35.613668680000004</v>
      </c>
      <c r="K200" s="13">
        <f>IFERROR([1]!EM_S_QSTM07_IS(B200,"61",$K$2,"1")/1000000,"")</f>
        <v>34.651738649999999</v>
      </c>
      <c r="L200" s="14">
        <f t="shared" si="24"/>
        <v>2.7759935503265287E-2</v>
      </c>
      <c r="M200" s="33" t="str">
        <f ca="1">[1]!EM_S_MAJASSRES_NUM(B200,$M$2,$M$1)</f>
        <v/>
      </c>
      <c r="N200" s="29" t="str">
        <f t="shared" si="25"/>
        <v/>
      </c>
      <c r="O200" s="21">
        <f t="shared" ca="1" si="26"/>
        <v>2.7759935503265287E-2</v>
      </c>
      <c r="P200" s="10" t="str">
        <f t="shared" si="27"/>
        <v>财报</v>
      </c>
    </row>
    <row r="201" spans="1:16" x14ac:dyDescent="0.2">
      <c r="A201" s="17">
        <f t="shared" ca="1" si="22"/>
        <v>1829</v>
      </c>
      <c r="B201" s="8" t="s">
        <v>484</v>
      </c>
      <c r="C201" s="8" t="s">
        <v>485</v>
      </c>
      <c r="D201" s="13">
        <f>IFERROR([1]!EM_S_QSTM07_IS(B201,"61",$C$1,"1")/1000000,"")</f>
        <v>38.742970020000001</v>
      </c>
      <c r="E201" s="13" t="str">
        <f>IFERROR([1]!EM_S_PERFORMANCEEXPRESS_PERFEXNETPROFITTOSHAREHOLDER(B201,$C$1)/1000000,"")</f>
        <v/>
      </c>
      <c r="F201" s="13" t="str">
        <f>IFERROR([1]!EM_S_PROFITNOTICE_FORECASTT(B201,$C$1)/1000000,"")</f>
        <v/>
      </c>
      <c r="G201" s="13" t="str">
        <f>IFERROR([1]!EM_S_PROFITNOTICE_FORECASTL(B201,$C$1)/1000000,"")</f>
        <v/>
      </c>
      <c r="H201" s="13" t="str">
        <f t="shared" si="23"/>
        <v/>
      </c>
      <c r="I201" s="20">
        <f>IFERROR([1]!EM_S_QSTM07_IS(B201,"61",$I$1,"1")/1000000,"")</f>
        <v>67.002957929999994</v>
      </c>
      <c r="J201" s="13">
        <f t="shared" si="21"/>
        <v>-28.259987909999992</v>
      </c>
      <c r="K201" s="13">
        <f>IFERROR([1]!EM_S_QSTM07_IS(B201,"61",$K$2,"1")/1000000,"")</f>
        <v>59.75216588</v>
      </c>
      <c r="L201" s="14">
        <f t="shared" si="24"/>
        <v>-1.4729533648496422</v>
      </c>
      <c r="M201" s="33" t="str">
        <f ca="1">[1]!EM_S_MAJASSRES_NUM(B201,$M$2,$M$1)</f>
        <v/>
      </c>
      <c r="N201" s="29" t="str">
        <f t="shared" si="25"/>
        <v/>
      </c>
      <c r="O201" s="21">
        <f t="shared" ca="1" si="26"/>
        <v>-1.4729533648496422</v>
      </c>
      <c r="P201" s="10" t="str">
        <f t="shared" si="27"/>
        <v>财报</v>
      </c>
    </row>
    <row r="202" spans="1:16" x14ac:dyDescent="0.2">
      <c r="A202" s="17" t="str">
        <f t="shared" ca="1" si="22"/>
        <v/>
      </c>
      <c r="B202" s="8" t="s">
        <v>486</v>
      </c>
      <c r="C202" s="8" t="s">
        <v>487</v>
      </c>
      <c r="D202" s="13">
        <f>IFERROR([1]!EM_S_QSTM07_IS(B202,"61",$C$1,"1")/1000000,"")</f>
        <v>-7.0014497899999997</v>
      </c>
      <c r="E202" s="13" t="str">
        <f>IFERROR([1]!EM_S_PERFORMANCEEXPRESS_PERFEXNETPROFITTOSHAREHOLDER(B202,$C$1)/1000000,"")</f>
        <v/>
      </c>
      <c r="F202" s="13">
        <f>IFERROR([1]!EM_S_PROFITNOTICE_FORECASTT(B202,$C$1)/1000000,"")</f>
        <v>-9.5</v>
      </c>
      <c r="G202" s="13">
        <f>IFERROR([1]!EM_S_PROFITNOTICE_FORECASTL(B202,$C$1)/1000000,"")</f>
        <v>-12.5</v>
      </c>
      <c r="H202" s="13">
        <f t="shared" si="23"/>
        <v>-11</v>
      </c>
      <c r="I202" s="20">
        <f>IFERROR([1]!EM_S_QSTM07_IS(B202,"61",$I$1,"1")/1000000,"")</f>
        <v>-3.8621341299999998</v>
      </c>
      <c r="J202" s="13">
        <f t="shared" si="21"/>
        <v>-3.1393156599999998</v>
      </c>
      <c r="K202" s="13">
        <f>IFERROR([1]!EM_S_QSTM07_IS(B202,"61",$K$2,"1")/1000000,"")</f>
        <v>-8.8881229899999994</v>
      </c>
      <c r="L202" s="14">
        <f t="shared" si="24"/>
        <v>0.64679655496081301</v>
      </c>
      <c r="M202" s="33" t="str">
        <f ca="1">[1]!EM_S_MAJASSRES_NUM(B202,$M$2,$M$1)</f>
        <v/>
      </c>
      <c r="N202" s="29">
        <f t="shared" si="25"/>
        <v>1</v>
      </c>
      <c r="O202" s="21" t="str">
        <f t="shared" ca="1" si="26"/>
        <v/>
      </c>
      <c r="P202" s="10" t="str">
        <f t="shared" si="27"/>
        <v>财报</v>
      </c>
    </row>
    <row r="203" spans="1:16" x14ac:dyDescent="0.2">
      <c r="A203" s="17">
        <f t="shared" ca="1" si="22"/>
        <v>1354</v>
      </c>
      <c r="B203" s="8" t="s">
        <v>488</v>
      </c>
      <c r="C203" s="8" t="s">
        <v>489</v>
      </c>
      <c r="D203" s="13">
        <f>IFERROR([1]!EM_S_QSTM07_IS(B203,"61",$C$1,"1")/1000000,"")</f>
        <v>474.85265179000004</v>
      </c>
      <c r="E203" s="13" t="str">
        <f>IFERROR([1]!EM_S_PERFORMANCEEXPRESS_PERFEXNETPROFITTOSHAREHOLDER(B203,$C$1)/1000000,"")</f>
        <v/>
      </c>
      <c r="F203" s="13">
        <f>IFERROR([1]!EM_S_PROFITNOTICE_FORECASTT(B203,$C$1)/1000000,"")</f>
        <v>863.17169999999999</v>
      </c>
      <c r="G203" s="13">
        <f>IFERROR([1]!EM_S_PROFITNOTICE_FORECASTL(B203,$C$1)/1000000,"")</f>
        <v>813.37329999999997</v>
      </c>
      <c r="H203" s="13">
        <f t="shared" si="23"/>
        <v>838.27250000000004</v>
      </c>
      <c r="I203" s="20">
        <f>IFERROR([1]!EM_S_QSTM07_IS(B203,"61",$I$1,"1")/1000000,"")</f>
        <v>363.41024992000001</v>
      </c>
      <c r="J203" s="13">
        <f t="shared" si="21"/>
        <v>111.44240187000003</v>
      </c>
      <c r="K203" s="13">
        <f>IFERROR([1]!EM_S_QSTM07_IS(B203,"61",$K$2,"1")/1000000,"")</f>
        <v>1073.10184587</v>
      </c>
      <c r="L203" s="14">
        <f t="shared" si="24"/>
        <v>-0.89614927763016761</v>
      </c>
      <c r="M203" s="33" t="str">
        <f ca="1">[1]!EM_S_MAJASSRES_NUM(B203,$M$2,$M$1)</f>
        <v/>
      </c>
      <c r="N203" s="29" t="str">
        <f t="shared" si="25"/>
        <v/>
      </c>
      <c r="O203" s="21">
        <f t="shared" ca="1" si="26"/>
        <v>-0.89614927763016761</v>
      </c>
      <c r="P203" s="10" t="str">
        <f t="shared" si="27"/>
        <v>财报</v>
      </c>
    </row>
    <row r="204" spans="1:16" x14ac:dyDescent="0.2">
      <c r="A204" s="17">
        <f t="shared" ca="1" si="22"/>
        <v>1442</v>
      </c>
      <c r="B204" s="8" t="s">
        <v>490</v>
      </c>
      <c r="C204" s="8" t="s">
        <v>491</v>
      </c>
      <c r="D204" s="13">
        <f>IFERROR([1]!EM_S_QSTM07_IS(B204,"61",$C$1,"1")/1000000,"")</f>
        <v>2817.9714429299997</v>
      </c>
      <c r="E204" s="13" t="str">
        <f>IFERROR([1]!EM_S_PERFORMANCEEXPRESS_PERFEXNETPROFITTOSHAREHOLDER(B204,$C$1)/1000000,"")</f>
        <v/>
      </c>
      <c r="F204" s="13" t="str">
        <f>IFERROR([1]!EM_S_PROFITNOTICE_FORECASTT(B204,$C$1)/1000000,"")</f>
        <v/>
      </c>
      <c r="G204" s="13" t="str">
        <f>IFERROR([1]!EM_S_PROFITNOTICE_FORECASTL(B204,$C$1)/1000000,"")</f>
        <v/>
      </c>
      <c r="H204" s="13" t="str">
        <f t="shared" si="23"/>
        <v/>
      </c>
      <c r="I204" s="20">
        <f>IFERROR([1]!EM_S_QSTM07_IS(B204,"61",$I$1,"1")/1000000,"")</f>
        <v>2673.01713939</v>
      </c>
      <c r="J204" s="13">
        <f t="shared" si="21"/>
        <v>144.95430353999973</v>
      </c>
      <c r="K204" s="13">
        <f>IFERROR([1]!EM_S_QSTM07_IS(B204,"61",$K$2,"1")/1000000,"")</f>
        <v>2590.7753718700001</v>
      </c>
      <c r="L204" s="14">
        <f t="shared" si="24"/>
        <v>-0.94404983731361747</v>
      </c>
      <c r="M204" s="33" t="str">
        <f ca="1">[1]!EM_S_MAJASSRES_NUM(B204,$M$2,$M$1)</f>
        <v/>
      </c>
      <c r="N204" s="29" t="str">
        <f t="shared" si="25"/>
        <v/>
      </c>
      <c r="O204" s="21">
        <f t="shared" ca="1" si="26"/>
        <v>-0.94404983731361747</v>
      </c>
      <c r="P204" s="10" t="str">
        <f t="shared" si="27"/>
        <v>财报</v>
      </c>
    </row>
    <row r="205" spans="1:16" x14ac:dyDescent="0.2">
      <c r="A205" s="17" t="str">
        <f t="shared" ca="1" si="22"/>
        <v/>
      </c>
      <c r="B205" s="8" t="s">
        <v>492</v>
      </c>
      <c r="C205" s="8" t="s">
        <v>493</v>
      </c>
      <c r="D205" s="13">
        <f>IFERROR([1]!EM_S_QSTM07_IS(B205,"61",$C$1,"1")/1000000,"")</f>
        <v>149.10054097</v>
      </c>
      <c r="E205" s="13" t="str">
        <f>IFERROR([1]!EM_S_PERFORMANCEEXPRESS_PERFEXNETPROFITTOSHAREHOLDER(B205,$C$1)/1000000,"")</f>
        <v/>
      </c>
      <c r="F205" s="13">
        <f>IFERROR([1]!EM_S_PROFITNOTICE_FORECASTT(B205,$C$1)/1000000,"")</f>
        <v>377</v>
      </c>
      <c r="G205" s="13">
        <f>IFERROR([1]!EM_S_PROFITNOTICE_FORECASTL(B205,$C$1)/1000000,"")</f>
        <v>275</v>
      </c>
      <c r="H205" s="13">
        <f t="shared" si="23"/>
        <v>326</v>
      </c>
      <c r="I205" s="20">
        <f>IFERROR([1]!EM_S_QSTM07_IS(B205,"61",$I$1,"1")/1000000,"")</f>
        <v>165.26383489</v>
      </c>
      <c r="J205" s="13">
        <f t="shared" si="21"/>
        <v>-16.163293920000001</v>
      </c>
      <c r="K205" s="13">
        <f>IFERROR([1]!EM_S_QSTM07_IS(B205,"61",$K$2,"1")/1000000,"")</f>
        <v>62.841284450000003</v>
      </c>
      <c r="L205" s="14">
        <f t="shared" si="24"/>
        <v>-1.2572082041521671</v>
      </c>
      <c r="M205" s="33">
        <f ca="1">[1]!EM_S_MAJASSRES_NUM(B205,$M$2,$M$1)</f>
        <v>1</v>
      </c>
      <c r="N205" s="29" t="str">
        <f t="shared" si="25"/>
        <v/>
      </c>
      <c r="O205" s="21" t="str">
        <f t="shared" ca="1" si="26"/>
        <v/>
      </c>
      <c r="P205" s="10" t="str">
        <f t="shared" si="27"/>
        <v>财报</v>
      </c>
    </row>
    <row r="206" spans="1:16" x14ac:dyDescent="0.2">
      <c r="A206" s="17">
        <f t="shared" ca="1" si="22"/>
        <v>2041</v>
      </c>
      <c r="B206" s="8" t="s">
        <v>494</v>
      </c>
      <c r="C206" s="8" t="s">
        <v>495</v>
      </c>
      <c r="D206" s="13">
        <f>IFERROR([1]!EM_S_QSTM07_IS(B206,"61",$C$1,"1")/1000000,"")</f>
        <v>36.512671170000004</v>
      </c>
      <c r="E206" s="13" t="str">
        <f>IFERROR([1]!EM_S_PERFORMANCEEXPRESS_PERFEXNETPROFITTOSHAREHOLDER(B206,$C$1)/1000000,"")</f>
        <v/>
      </c>
      <c r="F206" s="13">
        <f>IFERROR([1]!EM_S_PROFITNOTICE_FORECASTT(B206,$C$1)/1000000,"")</f>
        <v>840</v>
      </c>
      <c r="G206" s="13">
        <f>IFERROR([1]!EM_S_PROFITNOTICE_FORECASTL(B206,$C$1)/1000000,"")</f>
        <v>820</v>
      </c>
      <c r="H206" s="13">
        <f t="shared" si="23"/>
        <v>830</v>
      </c>
      <c r="I206" s="20">
        <f>IFERROR([1]!EM_S_QSTM07_IS(B206,"61",$I$1,"1")/1000000,"")</f>
        <v>793.73395847000006</v>
      </c>
      <c r="J206" s="13">
        <f t="shared" si="21"/>
        <v>-757.22128730000009</v>
      </c>
      <c r="K206" s="13">
        <f>IFERROR([1]!EM_S_QSTM07_IS(B206,"61",$K$2,"1")/1000000,"")</f>
        <v>-17.564262299999999</v>
      </c>
      <c r="L206" s="14">
        <f t="shared" si="24"/>
        <v>-42.111476836690152</v>
      </c>
      <c r="M206" s="33" t="str">
        <f ca="1">[1]!EM_S_MAJASSRES_NUM(B206,$M$2,$M$1)</f>
        <v/>
      </c>
      <c r="N206" s="29" t="str">
        <f t="shared" si="25"/>
        <v/>
      </c>
      <c r="O206" s="21">
        <f t="shared" ca="1" si="26"/>
        <v>-42.111476836690152</v>
      </c>
      <c r="P206" s="10" t="str">
        <f t="shared" si="27"/>
        <v>财报</v>
      </c>
    </row>
    <row r="207" spans="1:16" x14ac:dyDescent="0.2">
      <c r="A207" s="17" t="str">
        <f t="shared" ca="1" si="22"/>
        <v/>
      </c>
      <c r="B207" s="8" t="s">
        <v>496</v>
      </c>
      <c r="C207" s="8" t="s">
        <v>497</v>
      </c>
      <c r="D207" s="13">
        <f>IFERROR([1]!EM_S_QSTM07_IS(B207,"61",$C$1,"1")/1000000,"")</f>
        <v>2.8208053099999999</v>
      </c>
      <c r="E207" s="13" t="str">
        <f>IFERROR([1]!EM_S_PERFORMANCEEXPRESS_PERFEXNETPROFITTOSHAREHOLDER(B207,$C$1)/1000000,"")</f>
        <v/>
      </c>
      <c r="F207" s="13">
        <f>IFERROR([1]!EM_S_PROFITNOTICE_FORECASTT(B207,$C$1)/1000000,"")</f>
        <v>8</v>
      </c>
      <c r="G207" s="13">
        <f>IFERROR([1]!EM_S_PROFITNOTICE_FORECASTL(B207,$C$1)/1000000,"")</f>
        <v>4</v>
      </c>
      <c r="H207" s="13">
        <f t="shared" si="23"/>
        <v>6</v>
      </c>
      <c r="I207" s="20">
        <f>IFERROR([1]!EM_S_QSTM07_IS(B207,"61",$I$1,"1")/1000000,"")</f>
        <v>2.3788921899999997</v>
      </c>
      <c r="J207" s="13">
        <f t="shared" si="21"/>
        <v>0.44191312000000016</v>
      </c>
      <c r="K207" s="13">
        <f>IFERROR([1]!EM_S_QSTM07_IS(B207,"61",$K$2,"1")/1000000,"")</f>
        <v>-3.7630600800000003</v>
      </c>
      <c r="L207" s="14">
        <f t="shared" si="24"/>
        <v>1.1174345109047528</v>
      </c>
      <c r="M207" s="33" t="str">
        <f ca="1">[1]!EM_S_MAJASSRES_NUM(B207,$M$2,$M$1)</f>
        <v/>
      </c>
      <c r="N207" s="29">
        <f t="shared" si="25"/>
        <v>1</v>
      </c>
      <c r="O207" s="21" t="str">
        <f t="shared" ca="1" si="26"/>
        <v/>
      </c>
      <c r="P207" s="10" t="str">
        <f t="shared" si="27"/>
        <v>财报</v>
      </c>
    </row>
    <row r="208" spans="1:16" x14ac:dyDescent="0.2">
      <c r="A208" s="17">
        <f t="shared" ca="1" si="22"/>
        <v>2002</v>
      </c>
      <c r="B208" s="8" t="s">
        <v>498</v>
      </c>
      <c r="C208" s="8" t="s">
        <v>499</v>
      </c>
      <c r="D208" s="13">
        <f>IFERROR([1]!EM_S_QSTM07_IS(B208,"61",$C$1,"1")/1000000,"")</f>
        <v>-876.15165687000001</v>
      </c>
      <c r="E208" s="13" t="str">
        <f>IFERROR([1]!EM_S_PERFORMANCEEXPRESS_PERFEXNETPROFITTOSHAREHOLDER(B208,$C$1)/1000000,"")</f>
        <v/>
      </c>
      <c r="F208" s="13">
        <f>IFERROR([1]!EM_S_PROFITNOTICE_FORECASTT(B208,$C$1)/1000000,"")</f>
        <v>-800</v>
      </c>
      <c r="G208" s="13">
        <f>IFERROR([1]!EM_S_PROFITNOTICE_FORECASTL(B208,$C$1)/1000000,"")</f>
        <v>-1000</v>
      </c>
      <c r="H208" s="13">
        <f t="shared" si="23"/>
        <v>-900</v>
      </c>
      <c r="I208" s="20">
        <f>IFERROR([1]!EM_S_QSTM07_IS(B208,"61",$I$1,"1")/1000000,"")</f>
        <v>39.866118719999996</v>
      </c>
      <c r="J208" s="13">
        <f t="shared" si="21"/>
        <v>-916.01777559000004</v>
      </c>
      <c r="K208" s="13">
        <f>IFERROR([1]!EM_S_QSTM07_IS(B208,"61",$K$2,"1")/1000000,"")</f>
        <v>-207.21980650999998</v>
      </c>
      <c r="L208" s="14">
        <f t="shared" si="24"/>
        <v>-3.4205126479827834</v>
      </c>
      <c r="M208" s="33" t="str">
        <f ca="1">[1]!EM_S_MAJASSRES_NUM(B208,$M$2,$M$1)</f>
        <v/>
      </c>
      <c r="N208" s="29" t="str">
        <f t="shared" si="25"/>
        <v/>
      </c>
      <c r="O208" s="21">
        <f t="shared" ca="1" si="26"/>
        <v>-3.4205126479827834</v>
      </c>
      <c r="P208" s="10" t="str">
        <f t="shared" si="27"/>
        <v>财报</v>
      </c>
    </row>
    <row r="209" spans="1:16" x14ac:dyDescent="0.2">
      <c r="A209" s="17">
        <f t="shared" ca="1" si="22"/>
        <v>429</v>
      </c>
      <c r="B209" s="8" t="s">
        <v>500</v>
      </c>
      <c r="C209" s="8" t="s">
        <v>501</v>
      </c>
      <c r="D209" s="13">
        <f>IFERROR([1]!EM_S_QSTM07_IS(B209,"61",$C$1,"1")/1000000,"")</f>
        <v>133.3275683</v>
      </c>
      <c r="E209" s="13" t="str">
        <f>IFERROR([1]!EM_S_PERFORMANCEEXPRESS_PERFEXNETPROFITTOSHAREHOLDER(B209,$C$1)/1000000,"")</f>
        <v/>
      </c>
      <c r="F209" s="13">
        <f>IFERROR([1]!EM_S_PROFITNOTICE_FORECASTT(B209,$C$1)/1000000,"")</f>
        <v>60</v>
      </c>
      <c r="G209" s="13">
        <f>IFERROR([1]!EM_S_PROFITNOTICE_FORECASTL(B209,$C$1)/1000000,"")</f>
        <v>20</v>
      </c>
      <c r="H209" s="13">
        <f t="shared" si="23"/>
        <v>40</v>
      </c>
      <c r="I209" s="20">
        <f>IFERROR([1]!EM_S_QSTM07_IS(B209,"61",$I$1,"1")/1000000,"")</f>
        <v>-87.100863950000004</v>
      </c>
      <c r="J209" s="13">
        <f t="shared" si="21"/>
        <v>220.42843225000001</v>
      </c>
      <c r="K209" s="13">
        <f>IFERROR([1]!EM_S_QSTM07_IS(B209,"61",$K$2,"1")/1000000,"")</f>
        <v>211.60809284999999</v>
      </c>
      <c r="L209" s="14">
        <f t="shared" si="24"/>
        <v>4.1682429444002349E-2</v>
      </c>
      <c r="M209" s="33" t="str">
        <f ca="1">[1]!EM_S_MAJASSRES_NUM(B209,$M$2,$M$1)</f>
        <v/>
      </c>
      <c r="N209" s="29" t="str">
        <f t="shared" si="25"/>
        <v/>
      </c>
      <c r="O209" s="21">
        <f t="shared" ca="1" si="26"/>
        <v>4.1682429444002349E-2</v>
      </c>
      <c r="P209" s="10" t="str">
        <f t="shared" si="27"/>
        <v>财报</v>
      </c>
    </row>
    <row r="210" spans="1:16" x14ac:dyDescent="0.2">
      <c r="A210" s="17">
        <f t="shared" ca="1" si="22"/>
        <v>96</v>
      </c>
      <c r="B210" s="8" t="s">
        <v>502</v>
      </c>
      <c r="C210" s="8" t="s">
        <v>503</v>
      </c>
      <c r="D210" s="13">
        <f>IFERROR([1]!EM_S_QSTM07_IS(B210,"61",$C$1,"1")/1000000,"")</f>
        <v>186.93588919999999</v>
      </c>
      <c r="E210" s="13" t="str">
        <f>IFERROR([1]!EM_S_PERFORMANCEEXPRESS_PERFEXNETPROFITTOSHAREHOLDER(B210,$C$1)/1000000,"")</f>
        <v/>
      </c>
      <c r="F210" s="13" t="str">
        <f>IFERROR([1]!EM_S_PROFITNOTICE_FORECASTT(B210,$C$1)/1000000,"")</f>
        <v/>
      </c>
      <c r="G210" s="13" t="str">
        <f>IFERROR([1]!EM_S_PROFITNOTICE_FORECASTL(B210,$C$1)/1000000,"")</f>
        <v/>
      </c>
      <c r="H210" s="13" t="str">
        <f t="shared" si="23"/>
        <v/>
      </c>
      <c r="I210" s="20">
        <f>IFERROR([1]!EM_S_QSTM07_IS(B210,"61",$I$1,"1")/1000000,"")</f>
        <v>48.366191860000001</v>
      </c>
      <c r="J210" s="13">
        <f t="shared" si="21"/>
        <v>138.56969734</v>
      </c>
      <c r="K210" s="13">
        <f>IFERROR([1]!EM_S_QSTM07_IS(B210,"61",$K$2,"1")/1000000,"")</f>
        <v>48.505922679999998</v>
      </c>
      <c r="L210" s="14">
        <f t="shared" si="24"/>
        <v>1.8567583025718872</v>
      </c>
      <c r="M210" s="33" t="str">
        <f ca="1">[1]!EM_S_MAJASSRES_NUM(B210,$M$2,$M$1)</f>
        <v/>
      </c>
      <c r="N210" s="29" t="str">
        <f t="shared" si="25"/>
        <v/>
      </c>
      <c r="O210" s="21">
        <f t="shared" ca="1" si="26"/>
        <v>1.8567583025718872</v>
      </c>
      <c r="P210" s="10" t="str">
        <f t="shared" si="27"/>
        <v>财报</v>
      </c>
    </row>
    <row r="211" spans="1:16" x14ac:dyDescent="0.2">
      <c r="A211" s="17" t="str">
        <f t="shared" ca="1" si="22"/>
        <v/>
      </c>
      <c r="B211" s="8" t="s">
        <v>504</v>
      </c>
      <c r="C211" s="8" t="s">
        <v>505</v>
      </c>
      <c r="D211" s="13">
        <f>IFERROR([1]!EM_S_QSTM07_IS(B211,"61",$C$1,"1")/1000000,"")</f>
        <v>1.3098750100000001</v>
      </c>
      <c r="E211" s="13" t="str">
        <f>IFERROR([1]!EM_S_PERFORMANCEEXPRESS_PERFEXNETPROFITTOSHAREHOLDER(B211,$C$1)/1000000,"")</f>
        <v/>
      </c>
      <c r="F211" s="13" t="str">
        <f>IFERROR([1]!EM_S_PROFITNOTICE_FORECASTT(B211,$C$1)/1000000,"")</f>
        <v/>
      </c>
      <c r="G211" s="13" t="str">
        <f>IFERROR([1]!EM_S_PROFITNOTICE_FORECASTL(B211,$C$1)/1000000,"")</f>
        <v/>
      </c>
      <c r="H211" s="13" t="str">
        <f t="shared" si="23"/>
        <v/>
      </c>
      <c r="I211" s="20">
        <f>IFERROR([1]!EM_S_QSTM07_IS(B211,"61",$I$1,"1")/1000000,"")</f>
        <v>2.1729362200000004</v>
      </c>
      <c r="J211" s="13">
        <f t="shared" si="21"/>
        <v>-0.86306121000000036</v>
      </c>
      <c r="K211" s="13">
        <f>IFERROR([1]!EM_S_QSTM07_IS(B211,"61",$K$2,"1")/1000000,"")</f>
        <v>-0.16397163000000001</v>
      </c>
      <c r="L211" s="14">
        <f t="shared" si="24"/>
        <v>-4.2634788713145086</v>
      </c>
      <c r="M211" s="33" t="str">
        <f ca="1">[1]!EM_S_MAJASSRES_NUM(B211,$M$2,$M$1)</f>
        <v/>
      </c>
      <c r="N211" s="29">
        <f t="shared" si="25"/>
        <v>1</v>
      </c>
      <c r="O211" s="21" t="str">
        <f t="shared" ca="1" si="26"/>
        <v/>
      </c>
      <c r="P211" s="10" t="str">
        <f t="shared" si="27"/>
        <v>财报</v>
      </c>
    </row>
    <row r="212" spans="1:16" x14ac:dyDescent="0.2">
      <c r="A212" s="17" t="str">
        <f t="shared" ca="1" si="22"/>
        <v/>
      </c>
      <c r="B212" s="8" t="s">
        <v>506</v>
      </c>
      <c r="C212" s="8" t="s">
        <v>507</v>
      </c>
      <c r="D212" s="13">
        <f>IFERROR([1]!EM_S_QSTM07_IS(B212,"61",$C$1,"1")/1000000,"")</f>
        <v>-17.52831029</v>
      </c>
      <c r="E212" s="13" t="str">
        <f>IFERROR([1]!EM_S_PERFORMANCEEXPRESS_PERFEXNETPROFITTOSHAREHOLDER(B212,$C$1)/1000000,"")</f>
        <v/>
      </c>
      <c r="F212" s="13">
        <f>IFERROR([1]!EM_S_PROFITNOTICE_FORECASTT(B212,$C$1)/1000000,"")</f>
        <v>-26</v>
      </c>
      <c r="G212" s="13">
        <f>IFERROR([1]!EM_S_PROFITNOTICE_FORECASTL(B212,$C$1)/1000000,"")</f>
        <v>-28</v>
      </c>
      <c r="H212" s="13">
        <f t="shared" si="23"/>
        <v>-27</v>
      </c>
      <c r="I212" s="20">
        <f>IFERROR([1]!EM_S_QSTM07_IS(B212,"61",$I$1,"1")/1000000,"")</f>
        <v>-9.8084402100000005</v>
      </c>
      <c r="J212" s="13">
        <f t="shared" si="21"/>
        <v>-7.7198700799999997</v>
      </c>
      <c r="K212" s="13">
        <f>IFERROR([1]!EM_S_QSTM07_IS(B212,"61",$K$2,"1")/1000000,"")</f>
        <v>-9.0101677500000008</v>
      </c>
      <c r="L212" s="14">
        <f t="shared" si="24"/>
        <v>0.14320462235567155</v>
      </c>
      <c r="M212" s="33" t="str">
        <f ca="1">[1]!EM_S_MAJASSRES_NUM(B212,$M$2,$M$1)</f>
        <v/>
      </c>
      <c r="N212" s="29">
        <f t="shared" si="25"/>
        <v>1</v>
      </c>
      <c r="O212" s="21" t="str">
        <f t="shared" ca="1" si="26"/>
        <v/>
      </c>
      <c r="P212" s="10" t="str">
        <f t="shared" si="27"/>
        <v>财报</v>
      </c>
    </row>
    <row r="213" spans="1:16" x14ac:dyDescent="0.2">
      <c r="A213" s="17">
        <f t="shared" ca="1" si="22"/>
        <v>489</v>
      </c>
      <c r="B213" s="8" t="s">
        <v>508</v>
      </c>
      <c r="C213" s="8" t="s">
        <v>509</v>
      </c>
      <c r="D213" s="13">
        <f>IFERROR([1]!EM_S_QSTM07_IS(B213,"61",$C$1,"1")/1000000,"")</f>
        <v>27.09010645</v>
      </c>
      <c r="E213" s="13" t="str">
        <f>IFERROR([1]!EM_S_PERFORMANCEEXPRESS_PERFEXNETPROFITTOSHAREHOLDER(B213,$C$1)/1000000,"")</f>
        <v/>
      </c>
      <c r="F213" s="13" t="str">
        <f>IFERROR([1]!EM_S_PROFITNOTICE_FORECASTT(B213,$C$1)/1000000,"")</f>
        <v/>
      </c>
      <c r="G213" s="13" t="str">
        <f>IFERROR([1]!EM_S_PROFITNOTICE_FORECASTL(B213,$C$1)/1000000,"")</f>
        <v/>
      </c>
      <c r="H213" s="13" t="str">
        <f t="shared" si="23"/>
        <v/>
      </c>
      <c r="I213" s="20">
        <f>IFERROR([1]!EM_S_QSTM07_IS(B213,"61",$I$1,"1")/1000000,"")</f>
        <v>5.8826459599999996</v>
      </c>
      <c r="J213" s="13">
        <f t="shared" si="21"/>
        <v>21.207460490000003</v>
      </c>
      <c r="K213" s="13">
        <f>IFERROR([1]!EM_S_QSTM07_IS(B213,"61",$K$2,"1")/1000000,"")</f>
        <v>23.63905609</v>
      </c>
      <c r="L213" s="14">
        <f t="shared" si="24"/>
        <v>-0.10286348112810785</v>
      </c>
      <c r="M213" s="33" t="str">
        <f ca="1">[1]!EM_S_MAJASSRES_NUM(B213,$M$2,$M$1)</f>
        <v/>
      </c>
      <c r="N213" s="29" t="str">
        <f t="shared" si="25"/>
        <v/>
      </c>
      <c r="O213" s="21">
        <f t="shared" ca="1" si="26"/>
        <v>-0.10286348112810785</v>
      </c>
      <c r="P213" s="10" t="str">
        <f t="shared" si="27"/>
        <v>财报</v>
      </c>
    </row>
    <row r="214" spans="1:16" x14ac:dyDescent="0.2">
      <c r="A214" s="17">
        <f t="shared" ca="1" si="22"/>
        <v>761</v>
      </c>
      <c r="B214" s="8" t="s">
        <v>510</v>
      </c>
      <c r="C214" s="8" t="s">
        <v>511</v>
      </c>
      <c r="D214" s="13">
        <f>IFERROR([1]!EM_S_QSTM07_IS(B214,"61",$C$1,"1")/1000000,"")</f>
        <v>50.420268159999999</v>
      </c>
      <c r="E214" s="13" t="str">
        <f>IFERROR([1]!EM_S_PERFORMANCEEXPRESS_PERFEXNETPROFITTOSHAREHOLDER(B214,$C$1)/1000000,"")</f>
        <v/>
      </c>
      <c r="F214" s="13">
        <f>IFERROR([1]!EM_S_PROFITNOTICE_FORECASTT(B214,$C$1)/1000000,"")</f>
        <v>82</v>
      </c>
      <c r="G214" s="13">
        <f>IFERROR([1]!EM_S_PROFITNOTICE_FORECASTL(B214,$C$1)/1000000,"")</f>
        <v>78</v>
      </c>
      <c r="H214" s="13">
        <f t="shared" si="23"/>
        <v>80</v>
      </c>
      <c r="I214" s="20">
        <f>IFERROR([1]!EM_S_QSTM07_IS(B214,"61",$I$1,"1")/1000000,"")</f>
        <v>30.296906460000002</v>
      </c>
      <c r="J214" s="13">
        <f t="shared" si="21"/>
        <v>20.123361699999997</v>
      </c>
      <c r="K214" s="13">
        <f>IFERROR([1]!EM_S_QSTM07_IS(B214,"61",$K$2,"1")/1000000,"")</f>
        <v>37.182656439999995</v>
      </c>
      <c r="L214" s="14">
        <f t="shared" si="24"/>
        <v>-0.45879709448752881</v>
      </c>
      <c r="M214" s="33" t="str">
        <f ca="1">[1]!EM_S_MAJASSRES_NUM(B214,$M$2,$M$1)</f>
        <v/>
      </c>
      <c r="N214" s="29" t="str">
        <f t="shared" si="25"/>
        <v/>
      </c>
      <c r="O214" s="21">
        <f t="shared" ca="1" si="26"/>
        <v>-0.45879709448752881</v>
      </c>
      <c r="P214" s="10" t="str">
        <f t="shared" si="27"/>
        <v>财报</v>
      </c>
    </row>
    <row r="215" spans="1:16" x14ac:dyDescent="0.2">
      <c r="A215" s="17">
        <f t="shared" ca="1" si="22"/>
        <v>1849</v>
      </c>
      <c r="B215" s="8" t="s">
        <v>512</v>
      </c>
      <c r="C215" s="8" t="s">
        <v>513</v>
      </c>
      <c r="D215" s="13">
        <f>IFERROR([1]!EM_S_QSTM07_IS(B215,"61",$C$1,"1")/1000000,"")</f>
        <v>-5.9850756600000006</v>
      </c>
      <c r="E215" s="13" t="str">
        <f>IFERROR([1]!EM_S_PERFORMANCEEXPRESS_PERFEXNETPROFITTOSHAREHOLDER(B215,$C$1)/1000000,"")</f>
        <v/>
      </c>
      <c r="F215" s="13">
        <f>IFERROR([1]!EM_S_PROFITNOTICE_FORECASTT(B215,$C$1)/1000000,"")</f>
        <v>8</v>
      </c>
      <c r="G215" s="13">
        <f>IFERROR([1]!EM_S_PROFITNOTICE_FORECASTL(B215,$C$1)/1000000,"")</f>
        <v>4</v>
      </c>
      <c r="H215" s="13">
        <f t="shared" si="23"/>
        <v>6</v>
      </c>
      <c r="I215" s="20">
        <f>IFERROR([1]!EM_S_QSTM07_IS(B215,"61",$I$1,"1")/1000000,"")</f>
        <v>10.86833914</v>
      </c>
      <c r="J215" s="13">
        <f t="shared" si="21"/>
        <v>-16.853414799999999</v>
      </c>
      <c r="K215" s="13">
        <f>IFERROR([1]!EM_S_QSTM07_IS(B215,"61",$K$2,"1")/1000000,"")</f>
        <v>33.200107580000001</v>
      </c>
      <c r="L215" s="14">
        <f t="shared" si="24"/>
        <v>-1.507631330994621</v>
      </c>
      <c r="M215" s="33" t="str">
        <f ca="1">[1]!EM_S_MAJASSRES_NUM(B215,$M$2,$M$1)</f>
        <v/>
      </c>
      <c r="N215" s="29" t="str">
        <f t="shared" si="25"/>
        <v/>
      </c>
      <c r="O215" s="21">
        <f t="shared" ca="1" si="26"/>
        <v>-1.507631330994621</v>
      </c>
      <c r="P215" s="10" t="str">
        <f t="shared" si="27"/>
        <v>财报</v>
      </c>
    </row>
    <row r="216" spans="1:16" x14ac:dyDescent="0.2">
      <c r="A216" s="17" t="str">
        <f t="shared" ca="1" si="22"/>
        <v/>
      </c>
      <c r="B216" s="8" t="s">
        <v>514</v>
      </c>
      <c r="C216" s="8" t="s">
        <v>515</v>
      </c>
      <c r="D216" s="13">
        <f>IFERROR([1]!EM_S_QSTM07_IS(B216,"61",$C$1,"1")/1000000,"")</f>
        <v>-5.4259247999999998</v>
      </c>
      <c r="E216" s="13" t="str">
        <f>IFERROR([1]!EM_S_PERFORMANCEEXPRESS_PERFEXNETPROFITTOSHAREHOLDER(B216,$C$1)/1000000,"")</f>
        <v/>
      </c>
      <c r="F216" s="13">
        <f>IFERROR([1]!EM_S_PROFITNOTICE_FORECASTT(B216,$C$1)/1000000,"")</f>
        <v>5</v>
      </c>
      <c r="G216" s="13">
        <f>IFERROR([1]!EM_S_PROFITNOTICE_FORECASTL(B216,$C$1)/1000000,"")</f>
        <v>2</v>
      </c>
      <c r="H216" s="13">
        <f t="shared" si="23"/>
        <v>3.5</v>
      </c>
      <c r="I216" s="20">
        <f>IFERROR([1]!EM_S_QSTM07_IS(B216,"61",$I$1,"1")/1000000,"")</f>
        <v>8.9998818499999995</v>
      </c>
      <c r="J216" s="13">
        <f t="shared" si="21"/>
        <v>-14.425806649999998</v>
      </c>
      <c r="K216" s="13">
        <f>IFERROR([1]!EM_S_QSTM07_IS(B216,"61",$K$2,"1")/1000000,"")</f>
        <v>-1.9600003799999999</v>
      </c>
      <c r="L216" s="14">
        <f t="shared" si="24"/>
        <v>-6.3601040067145291</v>
      </c>
      <c r="M216" s="33" t="str">
        <f ca="1">[1]!EM_S_MAJASSRES_NUM(B216,$M$2,$M$1)</f>
        <v/>
      </c>
      <c r="N216" s="29">
        <f t="shared" si="25"/>
        <v>1</v>
      </c>
      <c r="O216" s="21" t="str">
        <f t="shared" ca="1" si="26"/>
        <v/>
      </c>
      <c r="P216" s="10" t="str">
        <f t="shared" si="27"/>
        <v>财报</v>
      </c>
    </row>
    <row r="217" spans="1:16" x14ac:dyDescent="0.2">
      <c r="A217" s="17">
        <f t="shared" ca="1" si="22"/>
        <v>1870</v>
      </c>
      <c r="B217" s="8" t="s">
        <v>516</v>
      </c>
      <c r="C217" s="8" t="s">
        <v>517</v>
      </c>
      <c r="D217" s="13">
        <f>IFERROR([1]!EM_S_QSTM07_IS(B217,"61",$C$1,"1")/1000000,"")</f>
        <v>40.553422679999997</v>
      </c>
      <c r="E217" s="13" t="str">
        <f>IFERROR([1]!EM_S_PERFORMANCEEXPRESS_PERFEXNETPROFITTOSHAREHOLDER(B217,$C$1)/1000000,"")</f>
        <v/>
      </c>
      <c r="F217" s="13" t="str">
        <f>IFERROR([1]!EM_S_PROFITNOTICE_FORECASTT(B217,$C$1)/1000000,"")</f>
        <v/>
      </c>
      <c r="G217" s="13" t="str">
        <f>IFERROR([1]!EM_S_PROFITNOTICE_FORECASTL(B217,$C$1)/1000000,"")</f>
        <v/>
      </c>
      <c r="H217" s="13" t="str">
        <f t="shared" si="23"/>
        <v/>
      </c>
      <c r="I217" s="20">
        <f>IFERROR([1]!EM_S_QSTM07_IS(B217,"61",$I$1,"1")/1000000,"")</f>
        <v>54.085453990000005</v>
      </c>
      <c r="J217" s="13">
        <f t="shared" si="21"/>
        <v>-13.532031310000008</v>
      </c>
      <c r="K217" s="13">
        <f>IFERROR([1]!EM_S_QSTM07_IS(B217,"61",$K$2,"1")/1000000,"")</f>
        <v>23.144785670000001</v>
      </c>
      <c r="L217" s="14">
        <f t="shared" si="24"/>
        <v>-1.5846686810126771</v>
      </c>
      <c r="M217" s="33" t="str">
        <f ca="1">[1]!EM_S_MAJASSRES_NUM(B217,$M$2,$M$1)</f>
        <v/>
      </c>
      <c r="N217" s="29" t="str">
        <f t="shared" si="25"/>
        <v/>
      </c>
      <c r="O217" s="21">
        <f t="shared" ca="1" si="26"/>
        <v>-1.5846686810126771</v>
      </c>
      <c r="P217" s="10" t="str">
        <f t="shared" si="27"/>
        <v>财报</v>
      </c>
    </row>
    <row r="218" spans="1:16" x14ac:dyDescent="0.2">
      <c r="A218" s="17">
        <f t="shared" ca="1" si="22"/>
        <v>1775</v>
      </c>
      <c r="B218" s="8" t="s">
        <v>518</v>
      </c>
      <c r="C218" s="8" t="s">
        <v>519</v>
      </c>
      <c r="D218" s="13">
        <f>IFERROR([1]!EM_S_QSTM07_IS(B218,"61",$C$1,"1")/1000000,"")</f>
        <v>73.464988180000006</v>
      </c>
      <c r="E218" s="13" t="str">
        <f>IFERROR([1]!EM_S_PERFORMANCEEXPRESS_PERFEXNETPROFITTOSHAREHOLDER(B218,$C$1)/1000000,"")</f>
        <v/>
      </c>
      <c r="F218" s="13" t="str">
        <f>IFERROR([1]!EM_S_PROFITNOTICE_FORECASTT(B218,$C$1)/1000000,"")</f>
        <v/>
      </c>
      <c r="G218" s="13" t="str">
        <f>IFERROR([1]!EM_S_PROFITNOTICE_FORECASTL(B218,$C$1)/1000000,"")</f>
        <v/>
      </c>
      <c r="H218" s="13" t="str">
        <f t="shared" si="23"/>
        <v/>
      </c>
      <c r="I218" s="20">
        <f>IFERROR([1]!EM_S_QSTM07_IS(B218,"61",$I$1,"1")/1000000,"")</f>
        <v>103.91559078</v>
      </c>
      <c r="J218" s="13">
        <f t="shared" si="21"/>
        <v>-30.450602599999996</v>
      </c>
      <c r="K218" s="13">
        <f>IFERROR([1]!EM_S_QSTM07_IS(B218,"61",$K$2,"1")/1000000,"")</f>
        <v>91.621146400000001</v>
      </c>
      <c r="L218" s="14">
        <f t="shared" si="24"/>
        <v>-1.3323534336392018</v>
      </c>
      <c r="M218" s="33" t="str">
        <f ca="1">[1]!EM_S_MAJASSRES_NUM(B218,$M$2,$M$1)</f>
        <v/>
      </c>
      <c r="N218" s="29" t="str">
        <f t="shared" si="25"/>
        <v/>
      </c>
      <c r="O218" s="21">
        <f t="shared" ca="1" si="26"/>
        <v>-1.3323534336392018</v>
      </c>
      <c r="P218" s="10" t="str">
        <f t="shared" si="27"/>
        <v>财报</v>
      </c>
    </row>
    <row r="219" spans="1:16" x14ac:dyDescent="0.2">
      <c r="A219" s="17">
        <f t="shared" ca="1" si="22"/>
        <v>1482</v>
      </c>
      <c r="B219" s="8" t="s">
        <v>520</v>
      </c>
      <c r="C219" s="8" t="s">
        <v>521</v>
      </c>
      <c r="D219" s="13">
        <f>IFERROR([1]!EM_S_QSTM07_IS(B219,"61",$C$1,"1")/1000000,"")</f>
        <v>3242.6538526500003</v>
      </c>
      <c r="E219" s="13" t="str">
        <f>IFERROR([1]!EM_S_PERFORMANCEEXPRESS_PERFEXNETPROFITTOSHAREHOLDER(B219,$C$1)/1000000,"")</f>
        <v/>
      </c>
      <c r="F219" s="13" t="str">
        <f>IFERROR([1]!EM_S_PROFITNOTICE_FORECASTT(B219,$C$1)/1000000,"")</f>
        <v/>
      </c>
      <c r="G219" s="13" t="str">
        <f>IFERROR([1]!EM_S_PROFITNOTICE_FORECASTL(B219,$C$1)/1000000,"")</f>
        <v/>
      </c>
      <c r="H219" s="13" t="str">
        <f t="shared" si="23"/>
        <v/>
      </c>
      <c r="I219" s="20">
        <f>IFERROR([1]!EM_S_QSTM07_IS(B219,"61",$I$1,"1")/1000000,"")</f>
        <v>3159.8161329899999</v>
      </c>
      <c r="J219" s="13">
        <f t="shared" si="21"/>
        <v>82.837719660000403</v>
      </c>
      <c r="K219" s="13">
        <f>IFERROR([1]!EM_S_QSTM07_IS(B219,"61",$K$2,"1")/1000000,"")</f>
        <v>2945.3950142600002</v>
      </c>
      <c r="L219" s="14">
        <f t="shared" si="24"/>
        <v>-0.97187551440165232</v>
      </c>
      <c r="M219" s="33" t="str">
        <f ca="1">[1]!EM_S_MAJASSRES_NUM(B219,$M$2,$M$1)</f>
        <v/>
      </c>
      <c r="N219" s="29" t="str">
        <f t="shared" si="25"/>
        <v/>
      </c>
      <c r="O219" s="21">
        <f t="shared" ca="1" si="26"/>
        <v>-0.97187551440165232</v>
      </c>
      <c r="P219" s="10" t="str">
        <f t="shared" si="27"/>
        <v>财报</v>
      </c>
    </row>
    <row r="220" spans="1:16" x14ac:dyDescent="0.2">
      <c r="A220" s="17">
        <f t="shared" ca="1" si="22"/>
        <v>246</v>
      </c>
      <c r="B220" s="8" t="s">
        <v>522</v>
      </c>
      <c r="C220" s="8" t="s">
        <v>523</v>
      </c>
      <c r="D220" s="13">
        <f>IFERROR([1]!EM_S_QSTM07_IS(B220,"61",$C$1,"1")/1000000,"")</f>
        <v>29.71394256</v>
      </c>
      <c r="E220" s="13" t="str">
        <f>IFERROR([1]!EM_S_PERFORMANCEEXPRESS_PERFEXNETPROFITTOSHAREHOLDER(B220,$C$1)/1000000,"")</f>
        <v/>
      </c>
      <c r="F220" s="13">
        <f>IFERROR([1]!EM_S_PROFITNOTICE_FORECASTT(B220,$C$1)/1000000,"")</f>
        <v>40</v>
      </c>
      <c r="G220" s="13">
        <f>IFERROR([1]!EM_S_PROFITNOTICE_FORECASTL(B220,$C$1)/1000000,"")</f>
        <v>20</v>
      </c>
      <c r="H220" s="13">
        <f t="shared" si="23"/>
        <v>30</v>
      </c>
      <c r="I220" s="20">
        <f>IFERROR([1]!EM_S_QSTM07_IS(B220,"61",$I$1,"1")/1000000,"")</f>
        <v>2.38617875</v>
      </c>
      <c r="J220" s="13">
        <f t="shared" si="21"/>
        <v>27.32776381</v>
      </c>
      <c r="K220" s="13">
        <f>IFERROR([1]!EM_S_QSTM07_IS(B220,"61",$K$2,"1")/1000000,"")</f>
        <v>14.869415210000001</v>
      </c>
      <c r="L220" s="14">
        <f t="shared" si="24"/>
        <v>0.83785060972818159</v>
      </c>
      <c r="M220" s="33" t="str">
        <f ca="1">[1]!EM_S_MAJASSRES_NUM(B220,$M$2,$M$1)</f>
        <v/>
      </c>
      <c r="N220" s="29" t="str">
        <f t="shared" si="25"/>
        <v/>
      </c>
      <c r="O220" s="21">
        <f t="shared" ca="1" si="26"/>
        <v>0.83785060972818159</v>
      </c>
      <c r="P220" s="10" t="str">
        <f t="shared" si="27"/>
        <v>财报</v>
      </c>
    </row>
    <row r="221" spans="1:16" x14ac:dyDescent="0.2">
      <c r="A221" s="17" t="str">
        <f t="shared" ca="1" si="22"/>
        <v/>
      </c>
      <c r="B221" s="8" t="s">
        <v>524</v>
      </c>
      <c r="C221" s="8" t="s">
        <v>525</v>
      </c>
      <c r="D221" s="13">
        <f>IFERROR([1]!EM_S_QSTM07_IS(B221,"61",$C$1,"1")/1000000,"")</f>
        <v>-38.158707369999995</v>
      </c>
      <c r="E221" s="13" t="str">
        <f>IFERROR([1]!EM_S_PERFORMANCEEXPRESS_PERFEXNETPROFITTOSHAREHOLDER(B221,$C$1)/1000000,"")</f>
        <v/>
      </c>
      <c r="F221" s="13">
        <f>IFERROR([1]!EM_S_PROFITNOTICE_FORECASTT(B221,$C$1)/1000000,"")</f>
        <v>-115</v>
      </c>
      <c r="G221" s="13">
        <f>IFERROR([1]!EM_S_PROFITNOTICE_FORECASTL(B221,$C$1)/1000000,"")</f>
        <v>-125</v>
      </c>
      <c r="H221" s="13">
        <f t="shared" si="23"/>
        <v>-120</v>
      </c>
      <c r="I221" s="20">
        <f>IFERROR([1]!EM_S_QSTM07_IS(B221,"61",$I$1,"1")/1000000,"")</f>
        <v>-80.725022940000002</v>
      </c>
      <c r="J221" s="13">
        <f t="shared" si="21"/>
        <v>42.566315570000008</v>
      </c>
      <c r="K221" s="13">
        <f>IFERROR([1]!EM_S_QSTM07_IS(B221,"61",$K$2,"1")/1000000,"")</f>
        <v>-2.88059515</v>
      </c>
      <c r="L221" s="14">
        <f t="shared" si="24"/>
        <v>15.776917044382307</v>
      </c>
      <c r="M221" s="33" t="str">
        <f ca="1">[1]!EM_S_MAJASSRES_NUM(B221,$M$2,$M$1)</f>
        <v/>
      </c>
      <c r="N221" s="29">
        <f t="shared" si="25"/>
        <v>1</v>
      </c>
      <c r="O221" s="21" t="str">
        <f t="shared" ca="1" si="26"/>
        <v/>
      </c>
      <c r="P221" s="10" t="str">
        <f t="shared" si="27"/>
        <v>财报</v>
      </c>
    </row>
    <row r="222" spans="1:16" x14ac:dyDescent="0.2">
      <c r="A222" s="17">
        <f t="shared" ca="1" si="22"/>
        <v>1147</v>
      </c>
      <c r="B222" s="8" t="s">
        <v>526</v>
      </c>
      <c r="C222" s="8" t="s">
        <v>527</v>
      </c>
      <c r="D222" s="13">
        <f>IFERROR([1]!EM_S_QSTM07_IS(B222,"61",$C$1,"1")/1000000,"")</f>
        <v>376.22845050000001</v>
      </c>
      <c r="E222" s="13" t="str">
        <f>IFERROR([1]!EM_S_PERFORMANCEEXPRESS_PERFEXNETPROFITTOSHAREHOLDER(B222,$C$1)/1000000,"")</f>
        <v/>
      </c>
      <c r="F222" s="13" t="str">
        <f>IFERROR([1]!EM_S_PROFITNOTICE_FORECASTT(B222,$C$1)/1000000,"")</f>
        <v/>
      </c>
      <c r="G222" s="13" t="str">
        <f>IFERROR([1]!EM_S_PROFITNOTICE_FORECASTL(B222,$C$1)/1000000,"")</f>
        <v/>
      </c>
      <c r="H222" s="13" t="str">
        <f t="shared" si="23"/>
        <v/>
      </c>
      <c r="I222" s="20">
        <f>IFERROR([1]!EM_S_QSTM07_IS(B222,"61",$I$1,"1")/1000000,"")</f>
        <v>290.39486719000001</v>
      </c>
      <c r="J222" s="13">
        <f t="shared" si="21"/>
        <v>85.833583309999995</v>
      </c>
      <c r="K222" s="13">
        <f>IFERROR([1]!EM_S_QSTM07_IS(B222,"61",$K$2,"1")/1000000,"")</f>
        <v>349.68596157000002</v>
      </c>
      <c r="L222" s="14">
        <f t="shared" si="24"/>
        <v>-0.75454095175960367</v>
      </c>
      <c r="M222" s="33" t="str">
        <f ca="1">[1]!EM_S_MAJASSRES_NUM(B222,$M$2,$M$1)</f>
        <v/>
      </c>
      <c r="N222" s="29" t="str">
        <f t="shared" si="25"/>
        <v/>
      </c>
      <c r="O222" s="21">
        <f t="shared" ca="1" si="26"/>
        <v>-0.75454095175960367</v>
      </c>
      <c r="P222" s="10" t="str">
        <f t="shared" si="27"/>
        <v>财报</v>
      </c>
    </row>
    <row r="223" spans="1:16" x14ac:dyDescent="0.2">
      <c r="A223" s="17">
        <f t="shared" ca="1" si="22"/>
        <v>77</v>
      </c>
      <c r="B223" s="8" t="s">
        <v>528</v>
      </c>
      <c r="C223" s="8" t="s">
        <v>529</v>
      </c>
      <c r="D223" s="13">
        <f>IFERROR([1]!EM_S_QSTM07_IS(B223,"61",$C$1,"1")/1000000,"")</f>
        <v>32.176438570000002</v>
      </c>
      <c r="E223" s="13" t="str">
        <f>IFERROR([1]!EM_S_PERFORMANCEEXPRESS_PERFEXNETPROFITTOSHAREHOLDER(B223,$C$1)/1000000,"")</f>
        <v/>
      </c>
      <c r="F223" s="13">
        <f>IFERROR([1]!EM_S_PROFITNOTICE_FORECASTT(B223,$C$1)/1000000,"")</f>
        <v>7</v>
      </c>
      <c r="G223" s="13">
        <f>IFERROR([1]!EM_S_PROFITNOTICE_FORECASTL(B223,$C$1)/1000000,"")</f>
        <v>0.5</v>
      </c>
      <c r="H223" s="13">
        <f t="shared" si="23"/>
        <v>3.75</v>
      </c>
      <c r="I223" s="20">
        <f>IFERROR([1]!EM_S_QSTM07_IS(B223,"61",$I$1,"1")/1000000,"")</f>
        <v>-27.173364550000002</v>
      </c>
      <c r="J223" s="13">
        <f t="shared" si="21"/>
        <v>59.349803120000004</v>
      </c>
      <c r="K223" s="13">
        <f>IFERROR([1]!EM_S_QSTM07_IS(B223,"61",$K$2,"1")/1000000,"")</f>
        <v>-51.650297090000002</v>
      </c>
      <c r="L223" s="14">
        <f t="shared" si="24"/>
        <v>2.1490699272568308</v>
      </c>
      <c r="M223" s="33" t="str">
        <f ca="1">[1]!EM_S_MAJASSRES_NUM(B223,$M$2,$M$1)</f>
        <v/>
      </c>
      <c r="N223" s="29" t="str">
        <f t="shared" si="25"/>
        <v/>
      </c>
      <c r="O223" s="21">
        <f t="shared" ca="1" si="26"/>
        <v>2.1490699272568308</v>
      </c>
      <c r="P223" s="10" t="str">
        <f t="shared" si="27"/>
        <v>财报</v>
      </c>
    </row>
    <row r="224" spans="1:16" x14ac:dyDescent="0.2">
      <c r="A224" s="17">
        <f t="shared" ca="1" si="22"/>
        <v>474</v>
      </c>
      <c r="B224" s="8" t="s">
        <v>530</v>
      </c>
      <c r="C224" s="8" t="s">
        <v>531</v>
      </c>
      <c r="D224" s="13">
        <f>IFERROR([1]!EM_S_QSTM07_IS(B224,"61",$C$1,"1")/1000000,"")</f>
        <v>-6.6228062599999999</v>
      </c>
      <c r="E224" s="13" t="str">
        <f>IFERROR([1]!EM_S_PERFORMANCEEXPRESS_PERFEXNETPROFITTOSHAREHOLDER(B224,$C$1)/1000000,"")</f>
        <v/>
      </c>
      <c r="F224" s="13">
        <f>IFERROR([1]!EM_S_PROFITNOTICE_FORECASTT(B224,$C$1)/1000000,"")</f>
        <v>-45</v>
      </c>
      <c r="G224" s="13">
        <f>IFERROR([1]!EM_S_PROFITNOTICE_FORECASTL(B224,$C$1)/1000000,"")</f>
        <v>-65</v>
      </c>
      <c r="H224" s="13">
        <f t="shared" si="23"/>
        <v>-55</v>
      </c>
      <c r="I224" s="20">
        <f>IFERROR([1]!EM_S_QSTM07_IS(B224,"61",$I$1,"1")/1000000,"")</f>
        <v>-49.339981739999999</v>
      </c>
      <c r="J224" s="13">
        <f t="shared" si="21"/>
        <v>42.717175480000002</v>
      </c>
      <c r="K224" s="13">
        <f>IFERROR([1]!EM_S_QSTM07_IS(B224,"61",$K$2,"1")/1000000,"")</f>
        <v>45.622601229999994</v>
      </c>
      <c r="L224" s="14">
        <f t="shared" si="24"/>
        <v>-6.368391261499301E-2</v>
      </c>
      <c r="M224" s="33" t="str">
        <f ca="1">[1]!EM_S_MAJASSRES_NUM(B224,$M$2,$M$1)</f>
        <v/>
      </c>
      <c r="N224" s="29" t="str">
        <f t="shared" si="25"/>
        <v/>
      </c>
      <c r="O224" s="21">
        <f t="shared" ca="1" si="26"/>
        <v>-6.368391261499301E-2</v>
      </c>
      <c r="P224" s="10" t="str">
        <f t="shared" si="27"/>
        <v>财报</v>
      </c>
    </row>
    <row r="225" spans="1:16" x14ac:dyDescent="0.2">
      <c r="A225" s="17">
        <f t="shared" ca="1" si="22"/>
        <v>1795</v>
      </c>
      <c r="B225" s="8" t="s">
        <v>532</v>
      </c>
      <c r="C225" s="8" t="s">
        <v>533</v>
      </c>
      <c r="D225" s="13">
        <f>IFERROR([1]!EM_S_QSTM07_IS(B225,"61",$C$1,"1")/1000000,"")</f>
        <v>92.108510480000007</v>
      </c>
      <c r="E225" s="13" t="str">
        <f>IFERROR([1]!EM_S_PERFORMANCEEXPRESS_PERFEXNETPROFITTOSHAREHOLDER(B225,$C$1)/1000000,"")</f>
        <v/>
      </c>
      <c r="F225" s="13" t="str">
        <f>IFERROR([1]!EM_S_PROFITNOTICE_FORECASTT(B225,$C$1)/1000000,"")</f>
        <v/>
      </c>
      <c r="G225" s="13" t="str">
        <f>IFERROR([1]!EM_S_PROFITNOTICE_FORECASTL(B225,$C$1)/1000000,"")</f>
        <v/>
      </c>
      <c r="H225" s="13" t="str">
        <f t="shared" si="23"/>
        <v/>
      </c>
      <c r="I225" s="20">
        <f>IFERROR([1]!EM_S_QSTM07_IS(B225,"61",$I$1,"1")/1000000,"")</f>
        <v>122.66624770999999</v>
      </c>
      <c r="J225" s="13">
        <f t="shared" si="21"/>
        <v>-30.557737229999987</v>
      </c>
      <c r="K225" s="13">
        <f>IFERROR([1]!EM_S_QSTM07_IS(B225,"61",$K$2,"1")/1000000,"")</f>
        <v>79.620673510000003</v>
      </c>
      <c r="L225" s="14">
        <f t="shared" si="24"/>
        <v>-1.3837914938783087</v>
      </c>
      <c r="M225" s="33" t="str">
        <f ca="1">[1]!EM_S_MAJASSRES_NUM(B225,$M$2,$M$1)</f>
        <v/>
      </c>
      <c r="N225" s="29" t="str">
        <f t="shared" si="25"/>
        <v/>
      </c>
      <c r="O225" s="21">
        <f t="shared" ca="1" si="26"/>
        <v>-1.3837914938783087</v>
      </c>
      <c r="P225" s="10" t="str">
        <f t="shared" si="27"/>
        <v>财报</v>
      </c>
    </row>
    <row r="226" spans="1:16" x14ac:dyDescent="0.2">
      <c r="A226" s="17" t="str">
        <f t="shared" ca="1" si="22"/>
        <v/>
      </c>
      <c r="B226" s="8" t="s">
        <v>534</v>
      </c>
      <c r="C226" s="8" t="s">
        <v>535</v>
      </c>
      <c r="D226" s="13">
        <f>IFERROR([1]!EM_S_QSTM07_IS(B226,"61",$C$1,"1")/1000000,"")</f>
        <v>44.152677700000005</v>
      </c>
      <c r="E226" s="13" t="str">
        <f>IFERROR([1]!EM_S_PERFORMANCEEXPRESS_PERFEXNETPROFITTOSHAREHOLDER(B226,$C$1)/1000000,"")</f>
        <v/>
      </c>
      <c r="F226" s="13">
        <f>IFERROR([1]!EM_S_PROFITNOTICE_FORECASTT(B226,$C$1)/1000000,"")</f>
        <v>45.2</v>
      </c>
      <c r="G226" s="13">
        <f>IFERROR([1]!EM_S_PROFITNOTICE_FORECASTL(B226,$C$1)/1000000,"")</f>
        <v>45.2</v>
      </c>
      <c r="H226" s="13">
        <f t="shared" si="23"/>
        <v>45.2</v>
      </c>
      <c r="I226" s="20">
        <f>IFERROR([1]!EM_S_QSTM07_IS(B226,"61",$I$1,"1")/1000000,"")</f>
        <v>-0.62884671999999997</v>
      </c>
      <c r="J226" s="13">
        <f t="shared" si="21"/>
        <v>44.781524420000004</v>
      </c>
      <c r="K226" s="13">
        <f>IFERROR([1]!EM_S_QSTM07_IS(B226,"61",$K$2,"1")/1000000,"")</f>
        <v>0.15803634</v>
      </c>
      <c r="L226" s="14">
        <f t="shared" si="24"/>
        <v>282.36219644165385</v>
      </c>
      <c r="M226" s="33" t="str">
        <f ca="1">[1]!EM_S_MAJASSRES_NUM(B226,$M$2,$M$1)</f>
        <v/>
      </c>
      <c r="N226" s="29">
        <f t="shared" si="25"/>
        <v>1</v>
      </c>
      <c r="O226" s="21" t="str">
        <f t="shared" ca="1" si="26"/>
        <v/>
      </c>
      <c r="P226" s="10" t="str">
        <f t="shared" si="27"/>
        <v>财报</v>
      </c>
    </row>
    <row r="227" spans="1:16" x14ac:dyDescent="0.2">
      <c r="A227" s="17" t="str">
        <f t="shared" ca="1" si="22"/>
        <v/>
      </c>
      <c r="B227" s="8" t="s">
        <v>536</v>
      </c>
      <c r="C227" s="8" t="s">
        <v>537</v>
      </c>
      <c r="D227" s="13">
        <f>IFERROR([1]!EM_S_QSTM07_IS(B227,"61",$C$1,"1")/1000000,"")</f>
        <v>23.81508509</v>
      </c>
      <c r="E227" s="13" t="str">
        <f>IFERROR([1]!EM_S_PERFORMANCEEXPRESS_PERFEXNETPROFITTOSHAREHOLDER(B227,$C$1)/1000000,"")</f>
        <v/>
      </c>
      <c r="F227" s="13">
        <f>IFERROR([1]!EM_S_PROFITNOTICE_FORECASTT(B227,$C$1)/1000000,"")</f>
        <v>7</v>
      </c>
      <c r="G227" s="13">
        <f>IFERROR([1]!EM_S_PROFITNOTICE_FORECASTL(B227,$C$1)/1000000,"")</f>
        <v>3</v>
      </c>
      <c r="H227" s="13">
        <f t="shared" si="23"/>
        <v>5</v>
      </c>
      <c r="I227" s="20">
        <f>IFERROR([1]!EM_S_QSTM07_IS(B227,"61",$I$1,"1")/1000000,"")</f>
        <v>-17.010585679999998</v>
      </c>
      <c r="J227" s="13">
        <f t="shared" si="21"/>
        <v>40.825670770000002</v>
      </c>
      <c r="K227" s="13">
        <f>IFERROR([1]!EM_S_QSTM07_IS(B227,"61",$K$2,"1")/1000000,"")</f>
        <v>3.4812947300000001</v>
      </c>
      <c r="L227" s="14">
        <f t="shared" si="24"/>
        <v>10.727151515838477</v>
      </c>
      <c r="M227" s="33">
        <f ca="1">[1]!EM_S_MAJASSRES_NUM(B227,$M$2,$M$1)</f>
        <v>1</v>
      </c>
      <c r="N227" s="29">
        <f t="shared" si="25"/>
        <v>1</v>
      </c>
      <c r="O227" s="21" t="str">
        <f t="shared" ca="1" si="26"/>
        <v/>
      </c>
      <c r="P227" s="10" t="str">
        <f t="shared" si="27"/>
        <v>财报</v>
      </c>
    </row>
    <row r="228" spans="1:16" x14ac:dyDescent="0.2">
      <c r="A228" s="17">
        <f t="shared" ca="1" si="22"/>
        <v>1614</v>
      </c>
      <c r="B228" s="8" t="s">
        <v>538</v>
      </c>
      <c r="C228" s="8" t="s">
        <v>539</v>
      </c>
      <c r="D228" s="13">
        <f>IFERROR([1]!EM_S_QSTM07_IS(B228,"61",$C$1,"1")/1000000,"")</f>
        <v>90.755515840000001</v>
      </c>
      <c r="E228" s="13" t="str">
        <f>IFERROR([1]!EM_S_PERFORMANCEEXPRESS_PERFEXNETPROFITTOSHAREHOLDER(B228,$C$1)/1000000,"")</f>
        <v/>
      </c>
      <c r="F228" s="13" t="str">
        <f>IFERROR([1]!EM_S_PROFITNOTICE_FORECASTT(B228,$C$1)/1000000,"")</f>
        <v/>
      </c>
      <c r="G228" s="13" t="str">
        <f>IFERROR([1]!EM_S_PROFITNOTICE_FORECASTL(B228,$C$1)/1000000,"")</f>
        <v/>
      </c>
      <c r="H228" s="13" t="str">
        <f t="shared" si="23"/>
        <v/>
      </c>
      <c r="I228" s="20">
        <f>IFERROR([1]!EM_S_QSTM07_IS(B228,"61",$I$1,"1")/1000000,"")</f>
        <v>101.47325312000001</v>
      </c>
      <c r="J228" s="13">
        <f t="shared" si="21"/>
        <v>-10.717737280000009</v>
      </c>
      <c r="K228" s="13">
        <f>IFERROR([1]!EM_S_QSTM07_IS(B228,"61",$K$2,"1")/1000000,"")</f>
        <v>115.26720768999999</v>
      </c>
      <c r="L228" s="14">
        <f t="shared" si="24"/>
        <v>-1.0929816683754874</v>
      </c>
      <c r="M228" s="33" t="str">
        <f ca="1">[1]!EM_S_MAJASSRES_NUM(B228,$M$2,$M$1)</f>
        <v/>
      </c>
      <c r="N228" s="29" t="str">
        <f t="shared" si="25"/>
        <v/>
      </c>
      <c r="O228" s="21">
        <f t="shared" ca="1" si="26"/>
        <v>-1.0929816683754874</v>
      </c>
      <c r="P228" s="10" t="str">
        <f t="shared" si="27"/>
        <v>财报</v>
      </c>
    </row>
    <row r="229" spans="1:16" x14ac:dyDescent="0.2">
      <c r="A229" s="17">
        <f t="shared" ca="1" si="22"/>
        <v>596</v>
      </c>
      <c r="B229" s="8" t="s">
        <v>540</v>
      </c>
      <c r="C229" s="8" t="s">
        <v>541</v>
      </c>
      <c r="D229" s="13">
        <f>IFERROR([1]!EM_S_QSTM07_IS(B229,"61",$C$1,"1")/1000000,"")</f>
        <v>211.62137899000001</v>
      </c>
      <c r="E229" s="13" t="str">
        <f>IFERROR([1]!EM_S_PERFORMANCEEXPRESS_PERFEXNETPROFITTOSHAREHOLDER(B229,$C$1)/1000000,"")</f>
        <v/>
      </c>
      <c r="F229" s="13" t="str">
        <f>IFERROR([1]!EM_S_PROFITNOTICE_FORECASTT(B229,$C$1)/1000000,"")</f>
        <v/>
      </c>
      <c r="G229" s="13" t="str">
        <f>IFERROR([1]!EM_S_PROFITNOTICE_FORECASTL(B229,$C$1)/1000000,"")</f>
        <v/>
      </c>
      <c r="H229" s="13" t="str">
        <f t="shared" si="23"/>
        <v/>
      </c>
      <c r="I229" s="20">
        <f>IFERROR([1]!EM_S_QSTM07_IS(B229,"61",$I$1,"1")/1000000,"")</f>
        <v>54.559750610000002</v>
      </c>
      <c r="J229" s="13">
        <f t="shared" si="21"/>
        <v>157.06162838</v>
      </c>
      <c r="K229" s="13">
        <f>IFERROR([1]!EM_S_QSTM07_IS(B229,"61",$K$2,"1")/1000000,"")</f>
        <v>211.14772365000002</v>
      </c>
      <c r="L229" s="14">
        <f t="shared" si="24"/>
        <v>-0.25615286935157072</v>
      </c>
      <c r="M229" s="33" t="str">
        <f ca="1">[1]!EM_S_MAJASSRES_NUM(B229,$M$2,$M$1)</f>
        <v/>
      </c>
      <c r="N229" s="29" t="str">
        <f t="shared" si="25"/>
        <v/>
      </c>
      <c r="O229" s="21">
        <f t="shared" ca="1" si="26"/>
        <v>-0.25615286935157072</v>
      </c>
      <c r="P229" s="10" t="str">
        <f t="shared" si="27"/>
        <v>财报</v>
      </c>
    </row>
    <row r="230" spans="1:16" x14ac:dyDescent="0.2">
      <c r="A230" s="17">
        <f t="shared" ca="1" si="22"/>
        <v>113</v>
      </c>
      <c r="B230" s="8" t="s">
        <v>542</v>
      </c>
      <c r="C230" s="8" t="s">
        <v>543</v>
      </c>
      <c r="D230" s="13">
        <f>IFERROR([1]!EM_S_QSTM07_IS(B230,"61",$C$1,"1")/1000000,"")</f>
        <v>169.77376219999999</v>
      </c>
      <c r="E230" s="13" t="str">
        <f>IFERROR([1]!EM_S_PERFORMANCEEXPRESS_PERFEXNETPROFITTOSHAREHOLDER(B230,$C$1)/1000000,"")</f>
        <v/>
      </c>
      <c r="F230" s="13">
        <f>IFERROR([1]!EM_S_PROFITNOTICE_FORECASTT(B230,$C$1)/1000000,"")</f>
        <v>280</v>
      </c>
      <c r="G230" s="13">
        <f>IFERROR([1]!EM_S_PROFITNOTICE_FORECASTL(B230,$C$1)/1000000,"")</f>
        <v>265</v>
      </c>
      <c r="H230" s="13">
        <f t="shared" si="23"/>
        <v>272.5</v>
      </c>
      <c r="I230" s="20">
        <f>IFERROR([1]!EM_S_QSTM07_IS(B230,"61",$I$1,"1")/1000000,"")</f>
        <v>103.45900438</v>
      </c>
      <c r="J230" s="13">
        <f t="shared" si="21"/>
        <v>66.314757819999997</v>
      </c>
      <c r="K230" s="13">
        <f>IFERROR([1]!EM_S_QSTM07_IS(B230,"61",$K$2,"1")/1000000,"")</f>
        <v>24.271959829999997</v>
      </c>
      <c r="L230" s="14">
        <f t="shared" si="24"/>
        <v>1.732155058119178</v>
      </c>
      <c r="M230" s="33" t="str">
        <f ca="1">[1]!EM_S_MAJASSRES_NUM(B230,$M$2,$M$1)</f>
        <v/>
      </c>
      <c r="N230" s="29" t="str">
        <f t="shared" si="25"/>
        <v/>
      </c>
      <c r="O230" s="21">
        <f t="shared" ca="1" si="26"/>
        <v>1.732155058119178</v>
      </c>
      <c r="P230" s="10" t="str">
        <f t="shared" si="27"/>
        <v>财报</v>
      </c>
    </row>
    <row r="231" spans="1:16" x14ac:dyDescent="0.2">
      <c r="A231" s="17" t="str">
        <f t="shared" ca="1" si="22"/>
        <v/>
      </c>
      <c r="B231" s="8" t="s">
        <v>544</v>
      </c>
      <c r="C231" s="8" t="s">
        <v>545</v>
      </c>
      <c r="D231" s="13">
        <f>IFERROR([1]!EM_S_QSTM07_IS(B231,"61",$C$1,"1")/1000000,"")</f>
        <v>-14.78166906</v>
      </c>
      <c r="E231" s="13" t="str">
        <f>IFERROR([1]!EM_S_PERFORMANCEEXPRESS_PERFEXNETPROFITTOSHAREHOLDER(B231,$C$1)/1000000,"")</f>
        <v/>
      </c>
      <c r="F231" s="13">
        <f>IFERROR([1]!EM_S_PROFITNOTICE_FORECASTT(B231,$C$1)/1000000,"")</f>
        <v>-15</v>
      </c>
      <c r="G231" s="13">
        <f>IFERROR([1]!EM_S_PROFITNOTICE_FORECASTL(B231,$C$1)/1000000,"")</f>
        <v>-25</v>
      </c>
      <c r="H231" s="13">
        <f t="shared" si="23"/>
        <v>-20</v>
      </c>
      <c r="I231" s="20">
        <f>IFERROR([1]!EM_S_QSTM07_IS(B231,"61",$I$1,"1")/1000000,"")</f>
        <v>-6.5479322199999999</v>
      </c>
      <c r="J231" s="13">
        <f t="shared" si="21"/>
        <v>-8.2337368400000006</v>
      </c>
      <c r="K231" s="13">
        <f>IFERROR([1]!EM_S_QSTM07_IS(B231,"61",$K$2,"1")/1000000,"")</f>
        <v>6.5121720500000002</v>
      </c>
      <c r="L231" s="14">
        <f t="shared" si="24"/>
        <v>-2.2643610728927226</v>
      </c>
      <c r="M231" s="33" t="str">
        <f ca="1">[1]!EM_S_MAJASSRES_NUM(B231,$M$2,$M$1)</f>
        <v/>
      </c>
      <c r="N231" s="29">
        <f t="shared" si="25"/>
        <v>1</v>
      </c>
      <c r="O231" s="21" t="str">
        <f t="shared" ca="1" si="26"/>
        <v/>
      </c>
      <c r="P231" s="10" t="str">
        <f t="shared" si="27"/>
        <v>财报</v>
      </c>
    </row>
    <row r="232" spans="1:16" x14ac:dyDescent="0.2">
      <c r="A232" s="17">
        <f t="shared" ca="1" si="22"/>
        <v>1857</v>
      </c>
      <c r="B232" s="8" t="s">
        <v>546</v>
      </c>
      <c r="C232" s="8" t="s">
        <v>547</v>
      </c>
      <c r="D232" s="13">
        <f>IFERROR([1]!EM_S_QSTM07_IS(B232,"61",$C$1,"1")/1000000,"")</f>
        <v>47.672159180000001</v>
      </c>
      <c r="E232" s="13" t="str">
        <f>IFERROR([1]!EM_S_PERFORMANCEEXPRESS_PERFEXNETPROFITTOSHAREHOLDER(B232,$C$1)/1000000,"")</f>
        <v/>
      </c>
      <c r="F232" s="13" t="str">
        <f>IFERROR([1]!EM_S_PROFITNOTICE_FORECASTT(B232,$C$1)/1000000,"")</f>
        <v/>
      </c>
      <c r="G232" s="13" t="str">
        <f>IFERROR([1]!EM_S_PROFITNOTICE_FORECASTL(B232,$C$1)/1000000,"")</f>
        <v/>
      </c>
      <c r="H232" s="13" t="str">
        <f t="shared" si="23"/>
        <v/>
      </c>
      <c r="I232" s="20">
        <f>IFERROR([1]!EM_S_QSTM07_IS(B232,"61",$I$1,"1")/1000000,"")</f>
        <v>84.219282819999989</v>
      </c>
      <c r="J232" s="13">
        <f t="shared" si="21"/>
        <v>-36.547123639999988</v>
      </c>
      <c r="K232" s="13">
        <f>IFERROR([1]!EM_S_QSTM07_IS(B232,"61",$K$2,"1")/1000000,"")</f>
        <v>67.885003150000003</v>
      </c>
      <c r="L232" s="14">
        <f t="shared" si="24"/>
        <v>-1.5383681511989438</v>
      </c>
      <c r="M232" s="33" t="str">
        <f ca="1">[1]!EM_S_MAJASSRES_NUM(B232,$M$2,$M$1)</f>
        <v/>
      </c>
      <c r="N232" s="29" t="str">
        <f t="shared" si="25"/>
        <v/>
      </c>
      <c r="O232" s="21">
        <f t="shared" ca="1" si="26"/>
        <v>-1.5383681511989438</v>
      </c>
      <c r="P232" s="10" t="str">
        <f t="shared" si="27"/>
        <v>财报</v>
      </c>
    </row>
    <row r="233" spans="1:16" x14ac:dyDescent="0.2">
      <c r="A233" s="17">
        <f t="shared" ca="1" si="22"/>
        <v>286</v>
      </c>
      <c r="B233" s="8" t="s">
        <v>548</v>
      </c>
      <c r="C233" s="8" t="s">
        <v>549</v>
      </c>
      <c r="D233" s="13">
        <f>IFERROR([1]!EM_S_QSTM07_IS(B233,"61",$C$1,"1")/1000000,"")</f>
        <v>5.3318982799999999</v>
      </c>
      <c r="E233" s="13" t="str">
        <f>IFERROR([1]!EM_S_PERFORMANCEEXPRESS_PERFEXNETPROFITTOSHAREHOLDER(B233,$C$1)/1000000,"")</f>
        <v/>
      </c>
      <c r="F233" s="13">
        <f>IFERROR([1]!EM_S_PROFITNOTICE_FORECASTT(B233,$C$1)/1000000,"")</f>
        <v>23</v>
      </c>
      <c r="G233" s="13">
        <f>IFERROR([1]!EM_S_PROFITNOTICE_FORECASTL(B233,$C$1)/1000000,"")</f>
        <v>23</v>
      </c>
      <c r="H233" s="13">
        <f t="shared" si="23"/>
        <v>23</v>
      </c>
      <c r="I233" s="20">
        <f>IFERROR([1]!EM_S_QSTM07_IS(B233,"61",$I$1,"1")/1000000,"")</f>
        <v>17.766730980000002</v>
      </c>
      <c r="J233" s="13">
        <f t="shared" si="21"/>
        <v>-12.434832700000001</v>
      </c>
      <c r="K233" s="13">
        <f>IFERROR([1]!EM_S_QSTM07_IS(B233,"61",$K$2,"1")/1000000,"")</f>
        <v>-33.093880609999999</v>
      </c>
      <c r="L233" s="14">
        <f t="shared" si="24"/>
        <v>0.6242558300569151</v>
      </c>
      <c r="M233" s="33" t="str">
        <f ca="1">[1]!EM_S_MAJASSRES_NUM(B233,$M$2,$M$1)</f>
        <v/>
      </c>
      <c r="N233" s="29" t="str">
        <f t="shared" si="25"/>
        <v/>
      </c>
      <c r="O233" s="21">
        <f t="shared" ca="1" si="26"/>
        <v>0.6242558300569151</v>
      </c>
      <c r="P233" s="10" t="str">
        <f t="shared" si="27"/>
        <v>财报</v>
      </c>
    </row>
    <row r="234" spans="1:16" x14ac:dyDescent="0.2">
      <c r="A234" s="17">
        <f t="shared" ca="1" si="22"/>
        <v>1861</v>
      </c>
      <c r="B234" s="8" t="s">
        <v>550</v>
      </c>
      <c r="C234" s="8" t="s">
        <v>551</v>
      </c>
      <c r="D234" s="13">
        <f>IFERROR([1]!EM_S_QSTM07_IS(B234,"61",$C$1,"1")/1000000,"")</f>
        <v>46.738612240000002</v>
      </c>
      <c r="E234" s="13" t="str">
        <f>IFERROR([1]!EM_S_PERFORMANCEEXPRESS_PERFEXNETPROFITTOSHAREHOLDER(B234,$C$1)/1000000,"")</f>
        <v/>
      </c>
      <c r="F234" s="13" t="str">
        <f>IFERROR([1]!EM_S_PROFITNOTICE_FORECASTT(B234,$C$1)/1000000,"")</f>
        <v/>
      </c>
      <c r="G234" s="13" t="str">
        <f>IFERROR([1]!EM_S_PROFITNOTICE_FORECASTL(B234,$C$1)/1000000,"")</f>
        <v/>
      </c>
      <c r="H234" s="13" t="str">
        <f t="shared" si="23"/>
        <v/>
      </c>
      <c r="I234" s="20">
        <f>IFERROR([1]!EM_S_QSTM07_IS(B234,"61",$I$1,"1")/1000000,"")</f>
        <v>124.3350858</v>
      </c>
      <c r="J234" s="13">
        <f t="shared" si="21"/>
        <v>-77.596473559999993</v>
      </c>
      <c r="K234" s="13">
        <f>IFERROR([1]!EM_S_QSTM07_IS(B234,"61",$K$2,"1")/1000000,"")</f>
        <v>138.95073338</v>
      </c>
      <c r="L234" s="14">
        <f t="shared" si="24"/>
        <v>-1.5584459446341354</v>
      </c>
      <c r="M234" s="33" t="str">
        <f ca="1">[1]!EM_S_MAJASSRES_NUM(B234,$M$2,$M$1)</f>
        <v/>
      </c>
      <c r="N234" s="29" t="str">
        <f t="shared" si="25"/>
        <v/>
      </c>
      <c r="O234" s="21">
        <f t="shared" ca="1" si="26"/>
        <v>-1.5584459446341354</v>
      </c>
      <c r="P234" s="10" t="str">
        <f t="shared" si="27"/>
        <v>财报</v>
      </c>
    </row>
    <row r="235" spans="1:16" x14ac:dyDescent="0.2">
      <c r="A235" s="17">
        <f t="shared" ca="1" si="22"/>
        <v>85</v>
      </c>
      <c r="B235" s="8" t="s">
        <v>552</v>
      </c>
      <c r="C235" s="8" t="s">
        <v>553</v>
      </c>
      <c r="D235" s="13">
        <f>IFERROR([1]!EM_S_QSTM07_IS(B235,"61",$C$1,"1")/1000000,"")</f>
        <v>45.671914139999998</v>
      </c>
      <c r="E235" s="13" t="str">
        <f>IFERROR([1]!EM_S_PERFORMANCEEXPRESS_PERFEXNETPROFITTOSHAREHOLDER(B235,$C$1)/1000000,"")</f>
        <v/>
      </c>
      <c r="F235" s="13">
        <f>IFERROR([1]!EM_S_PROFITNOTICE_FORECASTT(B235,$C$1)/1000000,"")</f>
        <v>20</v>
      </c>
      <c r="G235" s="13">
        <f>IFERROR([1]!EM_S_PROFITNOTICE_FORECASTL(B235,$C$1)/1000000,"")</f>
        <v>10</v>
      </c>
      <c r="H235" s="13">
        <f t="shared" si="23"/>
        <v>15</v>
      </c>
      <c r="I235" s="20">
        <f>IFERROR([1]!EM_S_QSTM07_IS(B235,"61",$I$1,"1")/1000000,"")</f>
        <v>-30.7201059</v>
      </c>
      <c r="J235" s="13">
        <f t="shared" si="21"/>
        <v>76.392020040000006</v>
      </c>
      <c r="K235" s="13">
        <f>IFERROR([1]!EM_S_QSTM07_IS(B235,"61",$K$2,"1")/1000000,"")</f>
        <v>25.407253659999999</v>
      </c>
      <c r="L235" s="14">
        <f t="shared" si="24"/>
        <v>2.0067011988890426</v>
      </c>
      <c r="M235" s="33" t="str">
        <f ca="1">[1]!EM_S_MAJASSRES_NUM(B235,$M$2,$M$1)</f>
        <v/>
      </c>
      <c r="N235" s="29" t="str">
        <f t="shared" si="25"/>
        <v/>
      </c>
      <c r="O235" s="21">
        <f t="shared" ca="1" si="26"/>
        <v>2.0067011988890426</v>
      </c>
      <c r="P235" s="10" t="str">
        <f t="shared" si="27"/>
        <v>财报</v>
      </c>
    </row>
    <row r="236" spans="1:16" x14ac:dyDescent="0.2">
      <c r="A236" s="17">
        <f t="shared" ca="1" si="22"/>
        <v>1125</v>
      </c>
      <c r="B236" s="8" t="s">
        <v>554</v>
      </c>
      <c r="C236" s="8" t="s">
        <v>555</v>
      </c>
      <c r="D236" s="13">
        <f>IFERROR([1]!EM_S_QSTM07_IS(B236,"61",$C$1,"1")/1000000,"")</f>
        <v>19.67722405</v>
      </c>
      <c r="E236" s="13" t="str">
        <f>IFERROR([1]!EM_S_PERFORMANCEEXPRESS_PERFEXNETPROFITTOSHAREHOLDER(B236,$C$1)/1000000,"")</f>
        <v/>
      </c>
      <c r="F236" s="13">
        <f>IFERROR([1]!EM_S_PROFITNOTICE_FORECASTT(B236,$C$1)/1000000,"")</f>
        <v>35</v>
      </c>
      <c r="G236" s="13">
        <f>IFERROR([1]!EM_S_PROFITNOTICE_FORECASTL(B236,$C$1)/1000000,"")</f>
        <v>35</v>
      </c>
      <c r="H236" s="13">
        <f t="shared" si="23"/>
        <v>35</v>
      </c>
      <c r="I236" s="20">
        <f>IFERROR([1]!EM_S_QSTM07_IS(B236,"61",$I$1,"1")/1000000,"")</f>
        <v>11.558087739999999</v>
      </c>
      <c r="J236" s="13">
        <f t="shared" si="21"/>
        <v>8.11913631</v>
      </c>
      <c r="K236" s="13">
        <f>IFERROR([1]!EM_S_QSTM07_IS(B236,"61",$K$2,"1")/1000000,"")</f>
        <v>30.93581657</v>
      </c>
      <c r="L236" s="14">
        <f t="shared" si="24"/>
        <v>-0.73754898980512018</v>
      </c>
      <c r="M236" s="33" t="str">
        <f ca="1">[1]!EM_S_MAJASSRES_NUM(B236,$M$2,$M$1)</f>
        <v/>
      </c>
      <c r="N236" s="29" t="str">
        <f t="shared" si="25"/>
        <v/>
      </c>
      <c r="O236" s="21">
        <f t="shared" ca="1" si="26"/>
        <v>-0.73754898980512018</v>
      </c>
      <c r="P236" s="10" t="str">
        <f t="shared" si="27"/>
        <v>财报</v>
      </c>
    </row>
    <row r="237" spans="1:16" x14ac:dyDescent="0.2">
      <c r="A237" s="17" t="str">
        <f t="shared" ca="1" si="22"/>
        <v/>
      </c>
      <c r="B237" s="8" t="s">
        <v>556</v>
      </c>
      <c r="C237" s="8" t="s">
        <v>557</v>
      </c>
      <c r="D237" s="13">
        <f>IFERROR([1]!EM_S_QSTM07_IS(B237,"61",$C$1,"1")/1000000,"")</f>
        <v>93.376821340000006</v>
      </c>
      <c r="E237" s="13" t="str">
        <f>IFERROR([1]!EM_S_PERFORMANCEEXPRESS_PERFEXNETPROFITTOSHAREHOLDER(B237,$C$1)/1000000,"")</f>
        <v/>
      </c>
      <c r="F237" s="13">
        <f>IFERROR([1]!EM_S_PROFITNOTICE_FORECASTT(B237,$C$1)/1000000,"")</f>
        <v>100</v>
      </c>
      <c r="G237" s="13">
        <f>IFERROR([1]!EM_S_PROFITNOTICE_FORECASTL(B237,$C$1)/1000000,"")</f>
        <v>70</v>
      </c>
      <c r="H237" s="13">
        <f t="shared" si="23"/>
        <v>85</v>
      </c>
      <c r="I237" s="20">
        <f>IFERROR([1]!EM_S_QSTM07_IS(B237,"61",$I$1,"1")/1000000,"")</f>
        <v>-6.7292268200000001</v>
      </c>
      <c r="J237" s="13">
        <f t="shared" si="21"/>
        <v>100.10604816</v>
      </c>
      <c r="K237" s="13">
        <f>IFERROR([1]!EM_S_QSTM07_IS(B237,"61",$K$2,"1")/1000000,"")</f>
        <v>-15.89340767</v>
      </c>
      <c r="L237" s="14">
        <f t="shared" si="24"/>
        <v>7.2985893421055126</v>
      </c>
      <c r="M237" s="33">
        <f ca="1">[1]!EM_S_MAJASSRES_NUM(B237,$M$2,$M$1)</f>
        <v>1</v>
      </c>
      <c r="N237" s="29" t="str">
        <f t="shared" si="25"/>
        <v/>
      </c>
      <c r="O237" s="21" t="str">
        <f t="shared" ca="1" si="26"/>
        <v/>
      </c>
      <c r="P237" s="10" t="str">
        <f t="shared" si="27"/>
        <v>财报</v>
      </c>
    </row>
    <row r="238" spans="1:16" x14ac:dyDescent="0.2">
      <c r="A238" s="17">
        <f t="shared" ca="1" si="22"/>
        <v>221</v>
      </c>
      <c r="B238" s="8" t="s">
        <v>558</v>
      </c>
      <c r="C238" s="8" t="s">
        <v>559</v>
      </c>
      <c r="D238" s="13">
        <f>IFERROR([1]!EM_S_QSTM07_IS(B238,"61",$C$1,"1")/1000000,"")</f>
        <v>-1.20753168</v>
      </c>
      <c r="E238" s="13" t="str">
        <f>IFERROR([1]!EM_S_PERFORMANCEEXPRESS_PERFEXNETPROFITTOSHAREHOLDER(B238,$C$1)/1000000,"")</f>
        <v/>
      </c>
      <c r="F238" s="13">
        <f>IFERROR([1]!EM_S_PROFITNOTICE_FORECASTT(B238,$C$1)/1000000,"")</f>
        <v>0.86</v>
      </c>
      <c r="G238" s="13">
        <f>IFERROR([1]!EM_S_PROFITNOTICE_FORECASTL(B238,$C$1)/1000000,"")</f>
        <v>0.86</v>
      </c>
      <c r="H238" s="13">
        <f t="shared" si="23"/>
        <v>0.86</v>
      </c>
      <c r="I238" s="20">
        <f>IFERROR([1]!EM_S_QSTM07_IS(B238,"61",$I$1,"1")/1000000,"")</f>
        <v>2.0730901399999997</v>
      </c>
      <c r="J238" s="13">
        <f t="shared" si="21"/>
        <v>-3.2806218199999995</v>
      </c>
      <c r="K238" s="13">
        <f>IFERROR([1]!EM_S_QSTM07_IS(B238,"61",$K$2,"1")/1000000,"")</f>
        <v>-89.280010349999998</v>
      </c>
      <c r="L238" s="14">
        <f t="shared" si="24"/>
        <v>0.96325468817555981</v>
      </c>
      <c r="M238" s="33" t="str">
        <f ca="1">[1]!EM_S_MAJASSRES_NUM(B238,$M$2,$M$1)</f>
        <v/>
      </c>
      <c r="N238" s="29" t="str">
        <f t="shared" si="25"/>
        <v/>
      </c>
      <c r="O238" s="21">
        <f t="shared" ca="1" si="26"/>
        <v>0.96325468817555981</v>
      </c>
      <c r="P238" s="10" t="str">
        <f t="shared" si="27"/>
        <v>财报</v>
      </c>
    </row>
    <row r="239" spans="1:16" x14ac:dyDescent="0.2">
      <c r="A239" s="17" t="str">
        <f t="shared" ca="1" si="22"/>
        <v/>
      </c>
      <c r="B239" s="8" t="s">
        <v>560</v>
      </c>
      <c r="C239" s="8" t="s">
        <v>561</v>
      </c>
      <c r="D239" s="13">
        <f>IFERROR([1]!EM_S_QSTM07_IS(B239,"61",$C$1,"1")/1000000,"")</f>
        <v>4.0622372799999997</v>
      </c>
      <c r="E239" s="13" t="str">
        <f>IFERROR([1]!EM_S_PERFORMANCEEXPRESS_PERFEXNETPROFITTOSHAREHOLDER(B239,$C$1)/1000000,"")</f>
        <v/>
      </c>
      <c r="F239" s="13">
        <f>IFERROR([1]!EM_S_PROFITNOTICE_FORECASTT(B239,$C$1)/1000000,"")</f>
        <v>-2.2999999999999998</v>
      </c>
      <c r="G239" s="13">
        <f>IFERROR([1]!EM_S_PROFITNOTICE_FORECASTL(B239,$C$1)/1000000,"")</f>
        <v>-2.2999999999999998</v>
      </c>
      <c r="H239" s="13">
        <f t="shared" si="23"/>
        <v>-2.2999999999999998</v>
      </c>
      <c r="I239" s="20">
        <f>IFERROR([1]!EM_S_QSTM07_IS(B239,"61",$I$1,"1")/1000000,"")</f>
        <v>-6.3989201900000001</v>
      </c>
      <c r="J239" s="13">
        <f t="shared" si="21"/>
        <v>10.46115747</v>
      </c>
      <c r="K239" s="13">
        <f>IFERROR([1]!EM_S_QSTM07_IS(B239,"61",$K$2,"1")/1000000,"")</f>
        <v>-7.87875003</v>
      </c>
      <c r="L239" s="14">
        <f t="shared" si="24"/>
        <v>2.3277686727167302</v>
      </c>
      <c r="M239" s="33" t="str">
        <f ca="1">[1]!EM_S_MAJASSRES_NUM(B239,$M$2,$M$1)</f>
        <v/>
      </c>
      <c r="N239" s="29">
        <f t="shared" si="25"/>
        <v>1</v>
      </c>
      <c r="O239" s="21" t="str">
        <f t="shared" ca="1" si="26"/>
        <v/>
      </c>
      <c r="P239" s="10" t="str">
        <f t="shared" si="27"/>
        <v>财报</v>
      </c>
    </row>
    <row r="240" spans="1:16" x14ac:dyDescent="0.2">
      <c r="A240" s="17" t="str">
        <f t="shared" ca="1" si="22"/>
        <v/>
      </c>
      <c r="B240" s="8" t="s">
        <v>562</v>
      </c>
      <c r="C240" s="8" t="s">
        <v>563</v>
      </c>
      <c r="D240" s="13">
        <f>IFERROR([1]!EM_S_QSTM07_IS(B240,"61",$C$1,"1")/1000000,"")</f>
        <v>-7.5959254999999999</v>
      </c>
      <c r="E240" s="13" t="str">
        <f>IFERROR([1]!EM_S_PERFORMANCEEXPRESS_PERFEXNETPROFITTOSHAREHOLDER(B240,$C$1)/1000000,"")</f>
        <v/>
      </c>
      <c r="F240" s="13">
        <f>IFERROR([1]!EM_S_PROFITNOTICE_FORECASTT(B240,$C$1)/1000000,"")</f>
        <v>12</v>
      </c>
      <c r="G240" s="13">
        <f>IFERROR([1]!EM_S_PROFITNOTICE_FORECASTL(B240,$C$1)/1000000,"")</f>
        <v>10</v>
      </c>
      <c r="H240" s="13">
        <f t="shared" si="23"/>
        <v>11</v>
      </c>
      <c r="I240" s="20">
        <f>IFERROR([1]!EM_S_QSTM07_IS(B240,"61",$I$1,"1")/1000000,"")</f>
        <v>17.849642929999998</v>
      </c>
      <c r="J240" s="13">
        <f t="shared" si="21"/>
        <v>-25.445568429999998</v>
      </c>
      <c r="K240" s="13">
        <f>IFERROR([1]!EM_S_QSTM07_IS(B240,"61",$K$2,"1")/1000000,"")</f>
        <v>-0.107082320000008</v>
      </c>
      <c r="L240" s="14">
        <f t="shared" si="24"/>
        <v>-236.62623400387756</v>
      </c>
      <c r="M240" s="33" t="str">
        <f ca="1">[1]!EM_S_MAJASSRES_NUM(B240,$M$2,$M$1)</f>
        <v/>
      </c>
      <c r="N240" s="29">
        <f t="shared" si="25"/>
        <v>1</v>
      </c>
      <c r="O240" s="21" t="str">
        <f t="shared" ca="1" si="26"/>
        <v/>
      </c>
      <c r="P240" s="10" t="str">
        <f t="shared" si="27"/>
        <v>财报</v>
      </c>
    </row>
    <row r="241" spans="1:16" x14ac:dyDescent="0.2">
      <c r="A241" s="17">
        <f t="shared" ca="1" si="22"/>
        <v>230</v>
      </c>
      <c r="B241" s="8" t="s">
        <v>564</v>
      </c>
      <c r="C241" s="8" t="s">
        <v>565</v>
      </c>
      <c r="D241" s="13">
        <f>IFERROR([1]!EM_S_QSTM07_IS(B241,"61",$C$1,"1")/1000000,"")</f>
        <v>-1.8976411799999999</v>
      </c>
      <c r="E241" s="13" t="str">
        <f>IFERROR([1]!EM_S_PERFORMANCEEXPRESS_PERFEXNETPROFITTOSHAREHOLDER(B241,$C$1)/1000000,"")</f>
        <v/>
      </c>
      <c r="F241" s="13">
        <f>IFERROR([1]!EM_S_PROFITNOTICE_FORECASTT(B241,$C$1)/1000000,"")</f>
        <v>15</v>
      </c>
      <c r="G241" s="13">
        <f>IFERROR([1]!EM_S_PROFITNOTICE_FORECASTL(B241,$C$1)/1000000,"")</f>
        <v>10</v>
      </c>
      <c r="H241" s="13">
        <f t="shared" si="23"/>
        <v>12.5</v>
      </c>
      <c r="I241" s="20">
        <f>IFERROR([1]!EM_S_QSTM07_IS(B241,"61",$I$1,"1")/1000000,"")</f>
        <v>15.681628980000001</v>
      </c>
      <c r="J241" s="13">
        <f t="shared" si="21"/>
        <v>-17.57927016</v>
      </c>
      <c r="K241" s="13">
        <f>IFERROR([1]!EM_S_QSTM07_IS(B241,"61",$K$2,"1")/1000000,"")</f>
        <v>-236.47439119000001</v>
      </c>
      <c r="L241" s="14">
        <f t="shared" si="24"/>
        <v>0.92566099833670534</v>
      </c>
      <c r="M241" s="33" t="str">
        <f ca="1">[1]!EM_S_MAJASSRES_NUM(B241,$M$2,$M$1)</f>
        <v/>
      </c>
      <c r="N241" s="29" t="str">
        <f t="shared" si="25"/>
        <v/>
      </c>
      <c r="O241" s="21">
        <f t="shared" ca="1" si="26"/>
        <v>0.92566099833670534</v>
      </c>
      <c r="P241" s="10" t="str">
        <f t="shared" si="27"/>
        <v>财报</v>
      </c>
    </row>
    <row r="242" spans="1:16" x14ac:dyDescent="0.2">
      <c r="A242" s="17">
        <f t="shared" ca="1" si="22"/>
        <v>670</v>
      </c>
      <c r="B242" s="8" t="s">
        <v>566</v>
      </c>
      <c r="C242" s="8" t="s">
        <v>567</v>
      </c>
      <c r="D242" s="13">
        <f>IFERROR([1]!EM_S_QSTM07_IS(B242,"61",$C$1,"1")/1000000,"")</f>
        <v>44.241247689999994</v>
      </c>
      <c r="E242" s="13" t="str">
        <f>IFERROR([1]!EM_S_PERFORMANCEEXPRESS_PERFEXNETPROFITTOSHAREHOLDER(B242,$C$1)/1000000,"")</f>
        <v/>
      </c>
      <c r="F242" s="13" t="str">
        <f>IFERROR([1]!EM_S_PROFITNOTICE_FORECASTT(B242,$C$1)/1000000,"")</f>
        <v/>
      </c>
      <c r="G242" s="13" t="str">
        <f>IFERROR([1]!EM_S_PROFITNOTICE_FORECASTL(B242,$C$1)/1000000,"")</f>
        <v/>
      </c>
      <c r="H242" s="13" t="str">
        <f t="shared" si="23"/>
        <v/>
      </c>
      <c r="I242" s="20">
        <f>IFERROR([1]!EM_S_QSTM07_IS(B242,"61",$I$1,"1")/1000000,"")</f>
        <v>25.712408809999999</v>
      </c>
      <c r="J242" s="13">
        <f t="shared" si="21"/>
        <v>18.528838879999995</v>
      </c>
      <c r="K242" s="13">
        <f>IFERROR([1]!EM_S_QSTM07_IS(B242,"61",$K$2,"1")/1000000,"")</f>
        <v>28.693152309999999</v>
      </c>
      <c r="L242" s="14">
        <f t="shared" si="24"/>
        <v>-0.35424178285414759</v>
      </c>
      <c r="M242" s="33" t="str">
        <f ca="1">[1]!EM_S_MAJASSRES_NUM(B242,$M$2,$M$1)</f>
        <v/>
      </c>
      <c r="N242" s="29" t="str">
        <f t="shared" si="25"/>
        <v/>
      </c>
      <c r="O242" s="21">
        <f t="shared" ca="1" si="26"/>
        <v>-0.35424178285414759</v>
      </c>
      <c r="P242" s="10" t="str">
        <f t="shared" si="27"/>
        <v>财报</v>
      </c>
    </row>
    <row r="243" spans="1:16" x14ac:dyDescent="0.2">
      <c r="A243" s="17">
        <f t="shared" ca="1" si="22"/>
        <v>563</v>
      </c>
      <c r="B243" s="8" t="s">
        <v>568</v>
      </c>
      <c r="C243" s="8" t="s">
        <v>569</v>
      </c>
      <c r="D243" s="13">
        <f>IFERROR([1]!EM_S_QSTM07_IS(B243,"61",$C$1,"1")/1000000,"")</f>
        <v>16.904327239999997</v>
      </c>
      <c r="E243" s="13" t="str">
        <f>IFERROR([1]!EM_S_PERFORMANCEEXPRESS_PERFEXNETPROFITTOSHAREHOLDER(B243,$C$1)/1000000,"")</f>
        <v/>
      </c>
      <c r="F243" s="13" t="str">
        <f>IFERROR([1]!EM_S_PROFITNOTICE_FORECASTT(B243,$C$1)/1000000,"")</f>
        <v/>
      </c>
      <c r="G243" s="13" t="str">
        <f>IFERROR([1]!EM_S_PROFITNOTICE_FORECASTL(B243,$C$1)/1000000,"")</f>
        <v/>
      </c>
      <c r="H243" s="13" t="str">
        <f t="shared" si="23"/>
        <v/>
      </c>
      <c r="I243" s="20">
        <f>IFERROR([1]!EM_S_QSTM07_IS(B243,"61",$I$1,"1")/1000000,"")</f>
        <v>5.7357169900000002</v>
      </c>
      <c r="J243" s="13">
        <f t="shared" si="21"/>
        <v>11.168610249999997</v>
      </c>
      <c r="K243" s="13">
        <f>IFERROR([1]!EM_S_QSTM07_IS(B243,"61",$K$2,"1")/1000000,"")</f>
        <v>14.25010941</v>
      </c>
      <c r="L243" s="14">
        <f t="shared" si="24"/>
        <v>-0.21624389478985787</v>
      </c>
      <c r="M243" s="33" t="str">
        <f ca="1">[1]!EM_S_MAJASSRES_NUM(B243,$M$2,$M$1)</f>
        <v/>
      </c>
      <c r="N243" s="29" t="str">
        <f t="shared" si="25"/>
        <v/>
      </c>
      <c r="O243" s="21">
        <f t="shared" ca="1" si="26"/>
        <v>-0.21624389478985787</v>
      </c>
      <c r="P243" s="10" t="str">
        <f t="shared" si="27"/>
        <v>财报</v>
      </c>
    </row>
    <row r="244" spans="1:16" x14ac:dyDescent="0.2">
      <c r="A244" s="17">
        <f t="shared" ca="1" si="22"/>
        <v>1835</v>
      </c>
      <c r="B244" s="8" t="s">
        <v>570</v>
      </c>
      <c r="C244" s="8" t="s">
        <v>571</v>
      </c>
      <c r="D244" s="13">
        <f>IFERROR([1]!EM_S_QSTM07_IS(B244,"61",$C$1,"1")/1000000,"")</f>
        <v>9.27972836</v>
      </c>
      <c r="E244" s="13" t="str">
        <f>IFERROR([1]!EM_S_PERFORMANCEEXPRESS_PERFEXNETPROFITTOSHAREHOLDER(B244,$C$1)/1000000,"")</f>
        <v/>
      </c>
      <c r="F244" s="13" t="str">
        <f>IFERROR([1]!EM_S_PROFITNOTICE_FORECASTT(B244,$C$1)/1000000,"")</f>
        <v/>
      </c>
      <c r="G244" s="13" t="str">
        <f>IFERROR([1]!EM_S_PROFITNOTICE_FORECASTL(B244,$C$1)/1000000,"")</f>
        <v/>
      </c>
      <c r="H244" s="13" t="str">
        <f t="shared" si="23"/>
        <v/>
      </c>
      <c r="I244" s="20">
        <f>IFERROR([1]!EM_S_QSTM07_IS(B244,"61",$I$1,"1")/1000000,"")</f>
        <v>31.025308969999998</v>
      </c>
      <c r="J244" s="13">
        <f t="shared" si="21"/>
        <v>-21.745580609999998</v>
      </c>
      <c r="K244" s="13">
        <f>IFERROR([1]!EM_S_QSTM07_IS(B244,"61",$K$2,"1")/1000000,"")</f>
        <v>45.201123170000002</v>
      </c>
      <c r="L244" s="14">
        <f t="shared" si="24"/>
        <v>-1.4810849617213173</v>
      </c>
      <c r="M244" s="33" t="str">
        <f ca="1">[1]!EM_S_MAJASSRES_NUM(B244,$M$2,$M$1)</f>
        <v/>
      </c>
      <c r="N244" s="29" t="str">
        <f t="shared" si="25"/>
        <v/>
      </c>
      <c r="O244" s="21">
        <f t="shared" ca="1" si="26"/>
        <v>-1.4810849617213173</v>
      </c>
      <c r="P244" s="10" t="str">
        <f t="shared" si="27"/>
        <v>财报</v>
      </c>
    </row>
    <row r="245" spans="1:16" x14ac:dyDescent="0.2">
      <c r="A245" s="17">
        <f t="shared" ca="1" si="22"/>
        <v>1361</v>
      </c>
      <c r="B245" s="8" t="s">
        <v>572</v>
      </c>
      <c r="C245" s="8" t="s">
        <v>573</v>
      </c>
      <c r="D245" s="13">
        <f>IFERROR([1]!EM_S_QSTM07_IS(B245,"61",$C$1,"1")/1000000,"")</f>
        <v>264.03490894999999</v>
      </c>
      <c r="E245" s="13" t="str">
        <f>IFERROR([1]!EM_S_PERFORMANCEEXPRESS_PERFEXNETPROFITTOSHAREHOLDER(B245,$C$1)/1000000,"")</f>
        <v/>
      </c>
      <c r="F245" s="13">
        <f>IFERROR([1]!EM_S_PROFITNOTICE_FORECASTT(B245,$C$1)/1000000,"")</f>
        <v>480</v>
      </c>
      <c r="G245" s="13">
        <f>IFERROR([1]!EM_S_PROFITNOTICE_FORECASTL(B245,$C$1)/1000000,"")</f>
        <v>450</v>
      </c>
      <c r="H245" s="13">
        <f t="shared" si="23"/>
        <v>465</v>
      </c>
      <c r="I245" s="20">
        <f>IFERROR([1]!EM_S_QSTM07_IS(B245,"61",$I$1,"1")/1000000,"")</f>
        <v>204.24189161000001</v>
      </c>
      <c r="J245" s="13">
        <f t="shared" si="21"/>
        <v>59.793017339999977</v>
      </c>
      <c r="K245" s="13">
        <f>IFERROR([1]!EM_S_QSTM07_IS(B245,"61",$K$2,"1")/1000000,"")</f>
        <v>597.07121042999995</v>
      </c>
      <c r="L245" s="14">
        <f t="shared" si="24"/>
        <v>-0.8998561372655397</v>
      </c>
      <c r="M245" s="33" t="str">
        <f ca="1">[1]!EM_S_MAJASSRES_NUM(B245,$M$2,$M$1)</f>
        <v/>
      </c>
      <c r="N245" s="29" t="str">
        <f t="shared" si="25"/>
        <v/>
      </c>
      <c r="O245" s="21">
        <f t="shared" ca="1" si="26"/>
        <v>-0.8998561372655397</v>
      </c>
      <c r="P245" s="10" t="str">
        <f t="shared" si="27"/>
        <v>财报</v>
      </c>
    </row>
    <row r="246" spans="1:16" x14ac:dyDescent="0.2">
      <c r="A246" s="17">
        <f t="shared" ca="1" si="22"/>
        <v>1682</v>
      </c>
      <c r="B246" s="8" t="s">
        <v>574</v>
      </c>
      <c r="C246" s="8" t="s">
        <v>575</v>
      </c>
      <c r="D246" s="13">
        <f>IFERROR([1]!EM_S_QSTM07_IS(B246,"61",$C$1,"1")/1000000,"")</f>
        <v>187.75005452000002</v>
      </c>
      <c r="E246" s="13">
        <f>IFERROR([1]!EM_S_PERFORMANCEEXPRESS_PERFEXNETPROFITTOSHAREHOLDER(B246,$C$1)/1000000,"")</f>
        <v>588.32000000000005</v>
      </c>
      <c r="F246" s="13" t="str">
        <f>IFERROR([1]!EM_S_PROFITNOTICE_FORECASTT(B246,$C$1)/1000000,"")</f>
        <v/>
      </c>
      <c r="G246" s="13" t="str">
        <f>IFERROR([1]!EM_S_PROFITNOTICE_FORECASTL(B246,$C$1)/1000000,"")</f>
        <v/>
      </c>
      <c r="H246" s="13" t="str">
        <f t="shared" si="23"/>
        <v/>
      </c>
      <c r="I246" s="20">
        <f>IFERROR([1]!EM_S_QSTM07_IS(B246,"61",$I$1,"1")/1000000,"")</f>
        <v>400.35988254</v>
      </c>
      <c r="J246" s="13">
        <f t="shared" si="21"/>
        <v>-212.60982801999998</v>
      </c>
      <c r="K246" s="13">
        <f>IFERROR([1]!EM_S_QSTM07_IS(B246,"61",$K$2,"1")/1000000,"")</f>
        <v>1280.69440575</v>
      </c>
      <c r="L246" s="14">
        <f t="shared" si="24"/>
        <v>-1.1660113662286917</v>
      </c>
      <c r="M246" s="33" t="str">
        <f ca="1">[1]!EM_S_MAJASSRES_NUM(B246,$M$2,$M$1)</f>
        <v/>
      </c>
      <c r="N246" s="29" t="str">
        <f t="shared" si="25"/>
        <v/>
      </c>
      <c r="O246" s="21">
        <f t="shared" ca="1" si="26"/>
        <v>-1.1660113662286917</v>
      </c>
      <c r="P246" s="10" t="str">
        <f t="shared" si="27"/>
        <v>财报</v>
      </c>
    </row>
    <row r="247" spans="1:16" x14ac:dyDescent="0.2">
      <c r="A247" s="17">
        <f t="shared" ca="1" si="22"/>
        <v>849</v>
      </c>
      <c r="B247" s="8" t="s">
        <v>576</v>
      </c>
      <c r="C247" s="8" t="s">
        <v>577</v>
      </c>
      <c r="D247" s="13">
        <f>IFERROR([1]!EM_S_QSTM07_IS(B247,"61",$C$1,"1")/1000000,"")</f>
        <v>71.310784599999991</v>
      </c>
      <c r="E247" s="13" t="str">
        <f>IFERROR([1]!EM_S_PERFORMANCEEXPRESS_PERFEXNETPROFITTOSHAREHOLDER(B247,$C$1)/1000000,"")</f>
        <v/>
      </c>
      <c r="F247" s="13">
        <f>IFERROR([1]!EM_S_PROFITNOTICE_FORECASTT(B247,$C$1)/1000000,"")</f>
        <v>130</v>
      </c>
      <c r="G247" s="13">
        <f>IFERROR([1]!EM_S_PROFITNOTICE_FORECASTL(B247,$C$1)/1000000,"")</f>
        <v>100</v>
      </c>
      <c r="H247" s="13">
        <f t="shared" si="23"/>
        <v>115</v>
      </c>
      <c r="I247" s="20">
        <f>IFERROR([1]!EM_S_QSTM07_IS(B247,"61",$I$1,"1")/1000000,"")</f>
        <v>45.680309880000003</v>
      </c>
      <c r="J247" s="13">
        <f t="shared" si="21"/>
        <v>25.630474719999988</v>
      </c>
      <c r="K247" s="13">
        <f>IFERROR([1]!EM_S_QSTM07_IS(B247,"61",$K$2,"1")/1000000,"")</f>
        <v>55.008928170000004</v>
      </c>
      <c r="L247" s="14">
        <f t="shared" si="24"/>
        <v>-0.53406700379997629</v>
      </c>
      <c r="M247" s="33" t="str">
        <f ca="1">[1]!EM_S_MAJASSRES_NUM(B247,$M$2,$M$1)</f>
        <v/>
      </c>
      <c r="N247" s="29" t="str">
        <f t="shared" si="25"/>
        <v/>
      </c>
      <c r="O247" s="21">
        <f t="shared" ca="1" si="26"/>
        <v>-0.53406700379997629</v>
      </c>
      <c r="P247" s="10" t="str">
        <f t="shared" si="27"/>
        <v>财报</v>
      </c>
    </row>
    <row r="248" spans="1:16" x14ac:dyDescent="0.2">
      <c r="A248" s="17">
        <f t="shared" ca="1" si="22"/>
        <v>797</v>
      </c>
      <c r="B248" s="8" t="s">
        <v>578</v>
      </c>
      <c r="C248" s="8" t="s">
        <v>579</v>
      </c>
      <c r="D248" s="13">
        <f>IFERROR([1]!EM_S_QSTM07_IS(B248,"61",$C$1,"1")/1000000,"")</f>
        <v>51.216730859999998</v>
      </c>
      <c r="E248" s="13" t="str">
        <f>IFERROR([1]!EM_S_PERFORMANCEEXPRESS_PERFEXNETPROFITTOSHAREHOLDER(B248,$C$1)/1000000,"")</f>
        <v/>
      </c>
      <c r="F248" s="13" t="str">
        <f>IFERROR([1]!EM_S_PROFITNOTICE_FORECASTT(B248,$C$1)/1000000,"")</f>
        <v/>
      </c>
      <c r="G248" s="13" t="str">
        <f>IFERROR([1]!EM_S_PROFITNOTICE_FORECASTL(B248,$C$1)/1000000,"")</f>
        <v/>
      </c>
      <c r="H248" s="13" t="str">
        <f t="shared" si="23"/>
        <v/>
      </c>
      <c r="I248" s="20">
        <f>IFERROR([1]!EM_S_QSTM07_IS(B248,"61",$I$1,"1")/1000000,"")</f>
        <v>10.09018494</v>
      </c>
      <c r="J248" s="13">
        <f t="shared" si="21"/>
        <v>41.126545919999998</v>
      </c>
      <c r="K248" s="13">
        <f>IFERROR([1]!EM_S_QSTM07_IS(B248,"61",$K$2,"1")/1000000,"")</f>
        <v>81.211155319999989</v>
      </c>
      <c r="L248" s="14">
        <f t="shared" si="24"/>
        <v>-0.49358501602461868</v>
      </c>
      <c r="M248" s="33" t="str">
        <f ca="1">[1]!EM_S_MAJASSRES_NUM(B248,$M$2,$M$1)</f>
        <v/>
      </c>
      <c r="N248" s="29" t="str">
        <f t="shared" si="25"/>
        <v/>
      </c>
      <c r="O248" s="21">
        <f t="shared" ca="1" si="26"/>
        <v>-0.49358501602461868</v>
      </c>
      <c r="P248" s="10" t="str">
        <f t="shared" si="27"/>
        <v>财报</v>
      </c>
    </row>
    <row r="249" spans="1:16" x14ac:dyDescent="0.2">
      <c r="A249" s="17">
        <f t="shared" ca="1" si="22"/>
        <v>1036</v>
      </c>
      <c r="B249" s="8" t="s">
        <v>580</v>
      </c>
      <c r="C249" s="8" t="s">
        <v>581</v>
      </c>
      <c r="D249" s="13">
        <f>IFERROR([1]!EM_S_QSTM07_IS(B249,"61",$C$1,"1")/1000000,"")</f>
        <v>233.3418585</v>
      </c>
      <c r="E249" s="13" t="str">
        <f>IFERROR([1]!EM_S_PERFORMANCEEXPRESS_PERFEXNETPROFITTOSHAREHOLDER(B249,$C$1)/1000000,"")</f>
        <v/>
      </c>
      <c r="F249" s="13" t="str">
        <f>IFERROR([1]!EM_S_PROFITNOTICE_FORECASTT(B249,$C$1)/1000000,"")</f>
        <v/>
      </c>
      <c r="G249" s="13" t="str">
        <f>IFERROR([1]!EM_S_PROFITNOTICE_FORECASTL(B249,$C$1)/1000000,"")</f>
        <v/>
      </c>
      <c r="H249" s="13" t="str">
        <f t="shared" si="23"/>
        <v/>
      </c>
      <c r="I249" s="20">
        <f>IFERROR([1]!EM_S_QSTM07_IS(B249,"61",$I$1,"1")/1000000,"")</f>
        <v>160.40843899000001</v>
      </c>
      <c r="J249" s="13">
        <f t="shared" si="21"/>
        <v>72.933419509999993</v>
      </c>
      <c r="K249" s="13">
        <f>IFERROR([1]!EM_S_QSTM07_IS(B249,"61",$K$2,"1")/1000000,"")</f>
        <v>221.42831913000001</v>
      </c>
      <c r="L249" s="14">
        <f t="shared" si="24"/>
        <v>-0.67062289143250475</v>
      </c>
      <c r="M249" s="33" t="str">
        <f ca="1">[1]!EM_S_MAJASSRES_NUM(B249,$M$2,$M$1)</f>
        <v/>
      </c>
      <c r="N249" s="29" t="str">
        <f t="shared" si="25"/>
        <v/>
      </c>
      <c r="O249" s="21">
        <f t="shared" ca="1" si="26"/>
        <v>-0.67062289143250475</v>
      </c>
      <c r="P249" s="10" t="str">
        <f t="shared" si="27"/>
        <v>财报</v>
      </c>
    </row>
    <row r="250" spans="1:16" x14ac:dyDescent="0.2">
      <c r="A250" s="17" t="str">
        <f t="shared" ca="1" si="22"/>
        <v/>
      </c>
      <c r="B250" s="8" t="s">
        <v>582</v>
      </c>
      <c r="C250" s="8" t="s">
        <v>583</v>
      </c>
      <c r="D250" s="13">
        <f>IFERROR([1]!EM_S_QSTM07_IS(B250,"61",$C$1,"1")/1000000,"")</f>
        <v>-0.19732732</v>
      </c>
      <c r="E250" s="13" t="str">
        <f>IFERROR([1]!EM_S_PERFORMANCEEXPRESS_PERFEXNETPROFITTOSHAREHOLDER(B250,$C$1)/1000000,"")</f>
        <v/>
      </c>
      <c r="F250" s="13">
        <f>IFERROR([1]!EM_S_PROFITNOTICE_FORECASTT(B250,$C$1)/1000000,"")</f>
        <v>-1.2</v>
      </c>
      <c r="G250" s="13">
        <f>IFERROR([1]!EM_S_PROFITNOTICE_FORECASTL(B250,$C$1)/1000000,"")</f>
        <v>-1.5</v>
      </c>
      <c r="H250" s="13">
        <f t="shared" si="23"/>
        <v>-1.35</v>
      </c>
      <c r="I250" s="20">
        <f>IFERROR([1]!EM_S_QSTM07_IS(B250,"61",$I$1,"1")/1000000,"")</f>
        <v>-1.48099571</v>
      </c>
      <c r="J250" s="13">
        <f t="shared" si="21"/>
        <v>1.2836683899999999</v>
      </c>
      <c r="K250" s="13">
        <f>IFERROR([1]!EM_S_QSTM07_IS(B250,"61",$K$2,"1")/1000000,"")</f>
        <v>-2.8020639700000003</v>
      </c>
      <c r="L250" s="14">
        <f t="shared" si="24"/>
        <v>1.4581153049121856</v>
      </c>
      <c r="M250" s="33" t="str">
        <f ca="1">[1]!EM_S_MAJASSRES_NUM(B250,$M$2,$M$1)</f>
        <v/>
      </c>
      <c r="N250" s="29">
        <f t="shared" si="25"/>
        <v>1</v>
      </c>
      <c r="O250" s="21" t="str">
        <f t="shared" ca="1" si="26"/>
        <v/>
      </c>
      <c r="P250" s="10" t="str">
        <f t="shared" si="27"/>
        <v>财报</v>
      </c>
    </row>
    <row r="251" spans="1:16" x14ac:dyDescent="0.2">
      <c r="A251" s="17">
        <f t="shared" ca="1" si="22"/>
        <v>1203</v>
      </c>
      <c r="B251" s="8" t="s">
        <v>584</v>
      </c>
      <c r="C251" s="8" t="s">
        <v>585</v>
      </c>
      <c r="D251" s="13">
        <f>IFERROR([1]!EM_S_QSTM07_IS(B251,"61",$C$1,"1")/1000000,"")</f>
        <v>-54.475938020000001</v>
      </c>
      <c r="E251" s="13" t="str">
        <f>IFERROR([1]!EM_S_PERFORMANCEEXPRESS_PERFEXNETPROFITTOSHAREHOLDER(B251,$C$1)/1000000,"")</f>
        <v/>
      </c>
      <c r="F251" s="13" t="str">
        <f>IFERROR([1]!EM_S_PROFITNOTICE_FORECASTT(B251,$C$1)/1000000,"")</f>
        <v/>
      </c>
      <c r="G251" s="13" t="str">
        <f>IFERROR([1]!EM_S_PROFITNOTICE_FORECASTL(B251,$C$1)/1000000,"")</f>
        <v/>
      </c>
      <c r="H251" s="13" t="str">
        <f t="shared" si="23"/>
        <v/>
      </c>
      <c r="I251" s="20">
        <f>IFERROR([1]!EM_S_QSTM07_IS(B251,"61",$I$1,"1")/1000000,"")</f>
        <v>94.561947590000003</v>
      </c>
      <c r="J251" s="13">
        <f t="shared" si="21"/>
        <v>-149.03788560999999</v>
      </c>
      <c r="K251" s="13">
        <f>IFERROR([1]!EM_S_QSTM07_IS(B251,"61",$K$2,"1")/1000000,"")</f>
        <v>-83.418071139999995</v>
      </c>
      <c r="L251" s="14">
        <f t="shared" si="24"/>
        <v>-0.78663787801890905</v>
      </c>
      <c r="M251" s="33" t="str">
        <f ca="1">[1]!EM_S_MAJASSRES_NUM(B251,$M$2,$M$1)</f>
        <v/>
      </c>
      <c r="N251" s="29" t="str">
        <f t="shared" si="25"/>
        <v/>
      </c>
      <c r="O251" s="21">
        <f t="shared" ca="1" si="26"/>
        <v>-0.78663787801890905</v>
      </c>
      <c r="P251" s="10" t="str">
        <f t="shared" si="27"/>
        <v>财报</v>
      </c>
    </row>
    <row r="252" spans="1:16" x14ac:dyDescent="0.2">
      <c r="A252" s="17">
        <f t="shared" ca="1" si="22"/>
        <v>1658</v>
      </c>
      <c r="B252" s="8" t="s">
        <v>586</v>
      </c>
      <c r="C252" s="8" t="s">
        <v>587</v>
      </c>
      <c r="D252" s="13">
        <f>IFERROR([1]!EM_S_QSTM07_IS(B252,"61",$C$1,"1")/1000000,"")</f>
        <v>-33.199375440000004</v>
      </c>
      <c r="E252" s="13" t="str">
        <f>IFERROR([1]!EM_S_PERFORMANCEEXPRESS_PERFEXNETPROFITTOSHAREHOLDER(B252,$C$1)/1000000,"")</f>
        <v/>
      </c>
      <c r="F252" s="13">
        <f>IFERROR([1]!EM_S_PROFITNOTICE_FORECASTT(B252,$C$1)/1000000,"")</f>
        <v>-45</v>
      </c>
      <c r="G252" s="13">
        <f>IFERROR([1]!EM_S_PROFITNOTICE_FORECASTL(B252,$C$1)/1000000,"")</f>
        <v>-55</v>
      </c>
      <c r="H252" s="13">
        <f t="shared" si="23"/>
        <v>-50</v>
      </c>
      <c r="I252" s="20">
        <f>IFERROR([1]!EM_S_QSTM07_IS(B252,"61",$I$1,"1")/1000000,"")</f>
        <v>-20.088380739999998</v>
      </c>
      <c r="J252" s="13">
        <f t="shared" si="21"/>
        <v>-13.110994700000006</v>
      </c>
      <c r="K252" s="13">
        <f>IFERROR([1]!EM_S_QSTM07_IS(B252,"61",$K$2,"1")/1000000,"")</f>
        <v>97.909428800000001</v>
      </c>
      <c r="L252" s="14">
        <f t="shared" si="24"/>
        <v>-1.1339094187423142</v>
      </c>
      <c r="M252" s="33" t="str">
        <f ca="1">[1]!EM_S_MAJASSRES_NUM(B252,$M$2,$M$1)</f>
        <v/>
      </c>
      <c r="N252" s="29" t="str">
        <f t="shared" si="25"/>
        <v/>
      </c>
      <c r="O252" s="21">
        <f t="shared" ca="1" si="26"/>
        <v>-1.1339094187423142</v>
      </c>
      <c r="P252" s="10" t="str">
        <f t="shared" si="27"/>
        <v>财报</v>
      </c>
    </row>
    <row r="253" spans="1:16" x14ac:dyDescent="0.2">
      <c r="A253" s="17">
        <f t="shared" ca="1" si="22"/>
        <v>1149</v>
      </c>
      <c r="B253" s="8" t="s">
        <v>588</v>
      </c>
      <c r="C253" s="8" t="s">
        <v>589</v>
      </c>
      <c r="D253" s="13">
        <f>IFERROR([1]!EM_S_QSTM07_IS(B253,"61",$C$1,"1")/1000000,"")</f>
        <v>-11.66683755</v>
      </c>
      <c r="E253" s="13" t="str">
        <f>IFERROR([1]!EM_S_PERFORMANCEEXPRESS_PERFEXNETPROFITTOSHAREHOLDER(B253,$C$1)/1000000,"")</f>
        <v/>
      </c>
      <c r="F253" s="13">
        <f>IFERROR([1]!EM_S_PROFITNOTICE_FORECASTT(B253,$C$1)/1000000,"")</f>
        <v>-4</v>
      </c>
      <c r="G253" s="13">
        <f>IFERROR([1]!EM_S_PROFITNOTICE_FORECASTL(B253,$C$1)/1000000,"")</f>
        <v>-5</v>
      </c>
      <c r="H253" s="13">
        <f t="shared" si="23"/>
        <v>-4.5</v>
      </c>
      <c r="I253" s="20">
        <f>IFERROR([1]!EM_S_QSTM07_IS(B253,"61",$I$1,"1")/1000000,"")</f>
        <v>7.9642410799999999</v>
      </c>
      <c r="J253" s="13">
        <f t="shared" si="21"/>
        <v>-19.631078630000001</v>
      </c>
      <c r="K253" s="13">
        <f>IFERROR([1]!EM_S_QSTM07_IS(B253,"61",$K$2,"1")/1000000,"")</f>
        <v>-11.18269357</v>
      </c>
      <c r="L253" s="14">
        <f t="shared" si="24"/>
        <v>-0.75548748672364829</v>
      </c>
      <c r="M253" s="33" t="str">
        <f ca="1">[1]!EM_S_MAJASSRES_NUM(B253,$M$2,$M$1)</f>
        <v/>
      </c>
      <c r="N253" s="29" t="str">
        <f t="shared" si="25"/>
        <v/>
      </c>
      <c r="O253" s="21">
        <f t="shared" ca="1" si="26"/>
        <v>-0.75548748672364829</v>
      </c>
      <c r="P253" s="10" t="str">
        <f t="shared" si="27"/>
        <v>财报</v>
      </c>
    </row>
    <row r="254" spans="1:16" x14ac:dyDescent="0.2">
      <c r="A254" s="17">
        <f t="shared" ca="1" si="22"/>
        <v>1337</v>
      </c>
      <c r="B254" s="8" t="s">
        <v>590</v>
      </c>
      <c r="C254" s="8" t="s">
        <v>591</v>
      </c>
      <c r="D254" s="13">
        <f>IFERROR([1]!EM_S_QSTM07_IS(B254,"61",$C$1,"1")/1000000,"")</f>
        <v>-4.0170070999999998</v>
      </c>
      <c r="E254" s="13" t="str">
        <f>IFERROR([1]!EM_S_PERFORMANCEEXPRESS_PERFEXNETPROFITTOSHAREHOLDER(B254,$C$1)/1000000,"")</f>
        <v/>
      </c>
      <c r="F254" s="13">
        <f>IFERROR([1]!EM_S_PROFITNOTICE_FORECASTT(B254,$C$1)/1000000,"")</f>
        <v>-12</v>
      </c>
      <c r="G254" s="13">
        <f>IFERROR([1]!EM_S_PROFITNOTICE_FORECASTL(B254,$C$1)/1000000,"")</f>
        <v>-12</v>
      </c>
      <c r="H254" s="13">
        <f t="shared" si="23"/>
        <v>-12</v>
      </c>
      <c r="I254" s="20">
        <f>IFERROR([1]!EM_S_QSTM07_IS(B254,"61",$I$1,"1")/1000000,"")</f>
        <v>-6.3281246500000004</v>
      </c>
      <c r="J254" s="13">
        <f t="shared" si="21"/>
        <v>2.3111175500000005</v>
      </c>
      <c r="K254" s="13">
        <f>IFERROR([1]!EM_S_QSTM07_IS(B254,"61",$K$2,"1")/1000000,"")</f>
        <v>20.053033719999998</v>
      </c>
      <c r="L254" s="14">
        <f t="shared" si="24"/>
        <v>-0.88474973002738244</v>
      </c>
      <c r="M254" s="33" t="str">
        <f ca="1">[1]!EM_S_MAJASSRES_NUM(B254,$M$2,$M$1)</f>
        <v/>
      </c>
      <c r="N254" s="29" t="str">
        <f t="shared" si="25"/>
        <v/>
      </c>
      <c r="O254" s="21">
        <f t="shared" ca="1" si="26"/>
        <v>-0.88474973002738244</v>
      </c>
      <c r="P254" s="10" t="str">
        <f t="shared" si="27"/>
        <v>财报</v>
      </c>
    </row>
    <row r="255" spans="1:16" x14ac:dyDescent="0.2">
      <c r="A255" s="17">
        <f t="shared" ca="1" si="22"/>
        <v>2007</v>
      </c>
      <c r="B255" s="8" t="s">
        <v>592</v>
      </c>
      <c r="C255" s="8" t="s">
        <v>593</v>
      </c>
      <c r="D255" s="13">
        <f>IFERROR([1]!EM_S_QSTM07_IS(B255,"61",$C$1,"1")/1000000,"")</f>
        <v>51.26193533</v>
      </c>
      <c r="E255" s="13" t="str">
        <f>IFERROR([1]!EM_S_PERFORMANCEEXPRESS_PERFEXNETPROFITTOSHAREHOLDER(B255,$C$1)/1000000,"")</f>
        <v/>
      </c>
      <c r="F255" s="13">
        <f>IFERROR([1]!EM_S_PROFITNOTICE_FORECASTT(B255,$C$1)/1000000,"")</f>
        <v>179</v>
      </c>
      <c r="G255" s="13">
        <f>IFERROR([1]!EM_S_PROFITNOTICE_FORECASTL(B255,$C$1)/1000000,"")</f>
        <v>97</v>
      </c>
      <c r="H255" s="13">
        <f t="shared" si="23"/>
        <v>138</v>
      </c>
      <c r="I255" s="20">
        <f>IFERROR([1]!EM_S_QSTM07_IS(B255,"61",$I$1,"1")/1000000,"")</f>
        <v>86.676193130000001</v>
      </c>
      <c r="J255" s="13">
        <f t="shared" si="21"/>
        <v>-35.414257800000001</v>
      </c>
      <c r="K255" s="13">
        <f>IFERROR([1]!EM_S_QSTM07_IS(B255,"61",$K$2,"1")/1000000,"")</f>
        <v>12.29862466</v>
      </c>
      <c r="L255" s="14">
        <f t="shared" si="24"/>
        <v>-3.8795299294872541</v>
      </c>
      <c r="M255" s="33" t="str">
        <f ca="1">[1]!EM_S_MAJASSRES_NUM(B255,$M$2,$M$1)</f>
        <v/>
      </c>
      <c r="N255" s="29" t="str">
        <f t="shared" si="25"/>
        <v/>
      </c>
      <c r="O255" s="21">
        <f t="shared" ca="1" si="26"/>
        <v>-3.8795299294872541</v>
      </c>
      <c r="P255" s="10" t="str">
        <f t="shared" si="27"/>
        <v>财报</v>
      </c>
    </row>
    <row r="256" spans="1:16" x14ac:dyDescent="0.2">
      <c r="A256" s="17">
        <f t="shared" ca="1" si="22"/>
        <v>1691</v>
      </c>
      <c r="B256" s="8" t="s">
        <v>594</v>
      </c>
      <c r="C256" s="8" t="s">
        <v>595</v>
      </c>
      <c r="D256" s="13">
        <f>IFERROR([1]!EM_S_QSTM07_IS(B256,"61",$C$1,"1")/1000000,"")</f>
        <v>44.47167443</v>
      </c>
      <c r="E256" s="13" t="str">
        <f>IFERROR([1]!EM_S_PERFORMANCEEXPRESS_PERFEXNETPROFITTOSHAREHOLDER(B256,$C$1)/1000000,"")</f>
        <v/>
      </c>
      <c r="F256" s="13" t="str">
        <f>IFERROR([1]!EM_S_PROFITNOTICE_FORECASTT(B256,$C$1)/1000000,"")</f>
        <v/>
      </c>
      <c r="G256" s="13" t="str">
        <f>IFERROR([1]!EM_S_PROFITNOTICE_FORECASTL(B256,$C$1)/1000000,"")</f>
        <v/>
      </c>
      <c r="H256" s="13" t="str">
        <f t="shared" si="23"/>
        <v/>
      </c>
      <c r="I256" s="20">
        <f>IFERROR([1]!EM_S_QSTM07_IS(B256,"61",$I$1,"1")/1000000,"")</f>
        <v>69.241165680000009</v>
      </c>
      <c r="J256" s="13">
        <f t="shared" si="21"/>
        <v>-24.769491250000009</v>
      </c>
      <c r="K256" s="13">
        <f>IFERROR([1]!EM_S_QSTM07_IS(B256,"61",$K$2,"1")/1000000,"")</f>
        <v>138.99195541</v>
      </c>
      <c r="L256" s="14">
        <f t="shared" si="24"/>
        <v>-1.178208092525461</v>
      </c>
      <c r="M256" s="33" t="str">
        <f ca="1">[1]!EM_S_MAJASSRES_NUM(B256,$M$2,$M$1)</f>
        <v/>
      </c>
      <c r="N256" s="29" t="str">
        <f t="shared" si="25"/>
        <v/>
      </c>
      <c r="O256" s="21">
        <f t="shared" ca="1" si="26"/>
        <v>-1.178208092525461</v>
      </c>
      <c r="P256" s="10" t="str">
        <f t="shared" si="27"/>
        <v>财报</v>
      </c>
    </row>
    <row r="257" spans="1:16" x14ac:dyDescent="0.2">
      <c r="A257" s="17">
        <f t="shared" ca="1" si="22"/>
        <v>386</v>
      </c>
      <c r="B257" s="8" t="s">
        <v>596</v>
      </c>
      <c r="C257" s="8" t="s">
        <v>597</v>
      </c>
      <c r="D257" s="13">
        <f>IFERROR([1]!EM_S_QSTM07_IS(B257,"61",$C$1,"1")/1000000,"")</f>
        <v>65.623912500000003</v>
      </c>
      <c r="E257" s="13" t="str">
        <f>IFERROR([1]!EM_S_PERFORMANCEEXPRESS_PERFEXNETPROFITTOSHAREHOLDER(B257,$C$1)/1000000,"")</f>
        <v/>
      </c>
      <c r="F257" s="13" t="str">
        <f>IFERROR([1]!EM_S_PROFITNOTICE_FORECASTT(B257,$C$1)/1000000,"")</f>
        <v/>
      </c>
      <c r="G257" s="13" t="str">
        <f>IFERROR([1]!EM_S_PROFITNOTICE_FORECASTL(B257,$C$1)/1000000,"")</f>
        <v/>
      </c>
      <c r="H257" s="13" t="str">
        <f t="shared" si="23"/>
        <v/>
      </c>
      <c r="I257" s="20">
        <f>IFERROR([1]!EM_S_QSTM07_IS(B257,"61",$I$1,"1")/1000000,"")</f>
        <v>29.353498649999999</v>
      </c>
      <c r="J257" s="13">
        <f t="shared" si="21"/>
        <v>36.270413850000004</v>
      </c>
      <c r="K257" s="13">
        <f>IFERROR([1]!EM_S_QSTM07_IS(B257,"61",$K$2,"1")/1000000,"")</f>
        <v>29.877995670000001</v>
      </c>
      <c r="L257" s="14">
        <f t="shared" si="24"/>
        <v>0.21395070307271397</v>
      </c>
      <c r="M257" s="33" t="str">
        <f ca="1">[1]!EM_S_MAJASSRES_NUM(B257,$M$2,$M$1)</f>
        <v/>
      </c>
      <c r="N257" s="29" t="str">
        <f t="shared" si="25"/>
        <v/>
      </c>
      <c r="O257" s="21">
        <f t="shared" ca="1" si="26"/>
        <v>0.21395070307271397</v>
      </c>
      <c r="P257" s="10" t="str">
        <f t="shared" si="27"/>
        <v>财报</v>
      </c>
    </row>
    <row r="258" spans="1:16" x14ac:dyDescent="0.2">
      <c r="A258" s="17" t="str">
        <f t="shared" ca="1" si="22"/>
        <v/>
      </c>
      <c r="B258" s="8" t="s">
        <v>598</v>
      </c>
      <c r="C258" s="8" t="s">
        <v>599</v>
      </c>
      <c r="D258" s="13">
        <f>IFERROR([1]!EM_S_QSTM07_IS(B258,"61",$C$1,"1")/1000000,"")</f>
        <v>3.5271184300000002</v>
      </c>
      <c r="E258" s="13" t="str">
        <f>IFERROR([1]!EM_S_PERFORMANCEEXPRESS_PERFEXNETPROFITTOSHAREHOLDER(B258,$C$1)/1000000,"")</f>
        <v/>
      </c>
      <c r="F258" s="13">
        <f>IFERROR([1]!EM_S_PROFITNOTICE_FORECASTT(B258,$C$1)/1000000,"")</f>
        <v>-4</v>
      </c>
      <c r="G258" s="13">
        <f>IFERROR([1]!EM_S_PROFITNOTICE_FORECASTL(B258,$C$1)/1000000,"")</f>
        <v>-5</v>
      </c>
      <c r="H258" s="13">
        <f t="shared" si="23"/>
        <v>-4.5</v>
      </c>
      <c r="I258" s="20">
        <f>IFERROR([1]!EM_S_QSTM07_IS(B258,"61",$I$1,"1")/1000000,"")</f>
        <v>-7.9252575999999992</v>
      </c>
      <c r="J258" s="13">
        <f t="shared" si="21"/>
        <v>11.45237603</v>
      </c>
      <c r="K258" s="13">
        <f>IFERROR([1]!EM_S_QSTM07_IS(B258,"61",$K$2,"1")/1000000,"")</f>
        <v>1.5113086599999999</v>
      </c>
      <c r="L258" s="14">
        <f t="shared" si="24"/>
        <v>6.5777876042872681</v>
      </c>
      <c r="M258" s="33" t="str">
        <f ca="1">[1]!EM_S_MAJASSRES_NUM(B258,$M$2,$M$1)</f>
        <v/>
      </c>
      <c r="N258" s="29">
        <f t="shared" si="25"/>
        <v>1</v>
      </c>
      <c r="O258" s="21" t="str">
        <f t="shared" ca="1" si="26"/>
        <v/>
      </c>
      <c r="P258" s="10" t="str">
        <f t="shared" si="27"/>
        <v>财报</v>
      </c>
    </row>
    <row r="259" spans="1:16" x14ac:dyDescent="0.2">
      <c r="A259" s="17">
        <f t="shared" ca="1" si="22"/>
        <v>536</v>
      </c>
      <c r="B259" s="8" t="s">
        <v>600</v>
      </c>
      <c r="C259" s="8" t="s">
        <v>601</v>
      </c>
      <c r="D259" s="13">
        <f>IFERROR([1]!EM_S_QSTM07_IS(B259,"61",$C$1,"1")/1000000,"")</f>
        <v>200.38746324000002</v>
      </c>
      <c r="E259" s="13" t="str">
        <f>IFERROR([1]!EM_S_PERFORMANCEEXPRESS_PERFEXNETPROFITTOSHAREHOLDER(B259,$C$1)/1000000,"")</f>
        <v/>
      </c>
      <c r="F259" s="13">
        <f>IFERROR([1]!EM_S_PROFITNOTICE_FORECASTT(B259,$C$1)/1000000,"")</f>
        <v>400</v>
      </c>
      <c r="G259" s="13">
        <f>IFERROR([1]!EM_S_PROFITNOTICE_FORECASTL(B259,$C$1)/1000000,"")</f>
        <v>300</v>
      </c>
      <c r="H259" s="13">
        <f t="shared" si="23"/>
        <v>350</v>
      </c>
      <c r="I259" s="20">
        <f>IFERROR([1]!EM_S_QSTM07_IS(B259,"61",$I$1,"1")/1000000,"")</f>
        <v>151.61026537000001</v>
      </c>
      <c r="J259" s="13">
        <f t="shared" si="21"/>
        <v>48.777197870000009</v>
      </c>
      <c r="K259" s="13">
        <f>IFERROR([1]!EM_S_QSTM07_IS(B259,"61",$K$2,"1")/1000000,"")</f>
        <v>58.982257240000003</v>
      </c>
      <c r="L259" s="14">
        <f t="shared" si="24"/>
        <v>-0.17301913910272032</v>
      </c>
      <c r="M259" s="33" t="str">
        <f ca="1">[1]!EM_S_MAJASSRES_NUM(B259,$M$2,$M$1)</f>
        <v/>
      </c>
      <c r="N259" s="29" t="str">
        <f t="shared" si="25"/>
        <v/>
      </c>
      <c r="O259" s="21">
        <f t="shared" ca="1" si="26"/>
        <v>-0.17301913910272032</v>
      </c>
      <c r="P259" s="10" t="str">
        <f t="shared" si="27"/>
        <v>财报</v>
      </c>
    </row>
    <row r="260" spans="1:16" x14ac:dyDescent="0.2">
      <c r="A260" s="17" t="str">
        <f t="shared" ca="1" si="22"/>
        <v/>
      </c>
      <c r="B260" s="8" t="s">
        <v>602</v>
      </c>
      <c r="C260" s="8" t="s">
        <v>603</v>
      </c>
      <c r="D260" s="13">
        <f>IFERROR([1]!EM_S_QSTM07_IS(B260,"61",$C$1,"1")/1000000,"")</f>
        <v>17.836095889999999</v>
      </c>
      <c r="E260" s="13" t="str">
        <f>IFERROR([1]!EM_S_PERFORMANCEEXPRESS_PERFEXNETPROFITTOSHAREHOLDER(B260,$C$1)/1000000,"")</f>
        <v/>
      </c>
      <c r="F260" s="13">
        <f>IFERROR([1]!EM_S_PROFITNOTICE_FORECASTT(B260,$C$1)/1000000,"")</f>
        <v>27.2</v>
      </c>
      <c r="G260" s="13">
        <f>IFERROR([1]!EM_S_PROFITNOTICE_FORECASTL(B260,$C$1)/1000000,"")</f>
        <v>25.73</v>
      </c>
      <c r="H260" s="13">
        <f t="shared" si="23"/>
        <v>26.465</v>
      </c>
      <c r="I260" s="20">
        <f>IFERROR([1]!EM_S_QSTM07_IS(B260,"61",$I$1,"1")/1000000,"")</f>
        <v>8.2783321399999998</v>
      </c>
      <c r="J260" s="13">
        <f t="shared" ref="J260:J323" si="28">IFERROR(IF(D260&lt;&gt;"",D260-I260,IF(E260&lt;&gt;"",E260-I260,IF(H260&lt;&gt;"",H260-I260,""))),"")</f>
        <v>9.5577637499999994</v>
      </c>
      <c r="K260" s="13">
        <f>IFERROR([1]!EM_S_QSTM07_IS(B260,"61",$K$2,"1")/1000000,"")</f>
        <v>0.54172893</v>
      </c>
      <c r="L260" s="14">
        <f t="shared" si="24"/>
        <v>16.64307427701895</v>
      </c>
      <c r="M260" s="33" t="str">
        <f ca="1">[1]!EM_S_MAJASSRES_NUM(B260,$M$2,$M$1)</f>
        <v/>
      </c>
      <c r="N260" s="29">
        <f t="shared" si="25"/>
        <v>1</v>
      </c>
      <c r="O260" s="21" t="str">
        <f t="shared" ca="1" si="26"/>
        <v/>
      </c>
      <c r="P260" s="10" t="str">
        <f t="shared" si="27"/>
        <v>财报</v>
      </c>
    </row>
    <row r="261" spans="1:16" x14ac:dyDescent="0.2">
      <c r="A261" s="17" t="str">
        <f t="shared" ref="A261:A324" ca="1" si="29">IFERROR(RANK(O261,$O$4:$O$2880,0),"")</f>
        <v/>
      </c>
      <c r="B261" s="8" t="s">
        <v>604</v>
      </c>
      <c r="C261" s="8" t="s">
        <v>605</v>
      </c>
      <c r="D261" s="13">
        <f>IFERROR([1]!EM_S_QSTM07_IS(B261,"61",$C$1,"1")/1000000,"")</f>
        <v>5.5177219699999993</v>
      </c>
      <c r="E261" s="13" t="str">
        <f>IFERROR([1]!EM_S_PERFORMANCEEXPRESS_PERFEXNETPROFITTOSHAREHOLDER(B261,$C$1)/1000000,"")</f>
        <v/>
      </c>
      <c r="F261" s="13" t="str">
        <f>IFERROR([1]!EM_S_PROFITNOTICE_FORECASTT(B261,$C$1)/1000000,"")</f>
        <v/>
      </c>
      <c r="G261" s="13" t="str">
        <f>IFERROR([1]!EM_S_PROFITNOTICE_FORECASTL(B261,$C$1)/1000000,"")</f>
        <v/>
      </c>
      <c r="H261" s="13" t="str">
        <f t="shared" ref="H261:H324" si="30">IFERROR(AVERAGE(F261:G261),"")</f>
        <v/>
      </c>
      <c r="I261" s="20">
        <f>IFERROR([1]!EM_S_QSTM07_IS(B261,"61",$I$1,"1")/1000000,"")</f>
        <v>5.0236726100000002</v>
      </c>
      <c r="J261" s="13">
        <f t="shared" si="28"/>
        <v>0.4940493599999991</v>
      </c>
      <c r="K261" s="13">
        <f>IFERROR([1]!EM_S_QSTM07_IS(B261,"61",$K$2,"1")/1000000,"")</f>
        <v>4.1408998800000001</v>
      </c>
      <c r="L261" s="14">
        <f t="shared" ref="L261:L324" si="31">IFERROR(IF(J261="","",(J261-K261)/ABS(K261)),"")</f>
        <v>-0.88069033922162854</v>
      </c>
      <c r="M261" s="33" t="str">
        <f ca="1">[1]!EM_S_MAJASSRES_NUM(B261,$M$2,$M$1)</f>
        <v/>
      </c>
      <c r="N261" s="29">
        <f t="shared" ref="N261:N324" si="32">IFERROR(IF(ABS(K261)&lt;$N$2,1,""),"")</f>
        <v>1</v>
      </c>
      <c r="O261" s="21" t="str">
        <f t="shared" ref="O261:O324" ca="1" si="33">IFERROR(IF(AND(M261="",N261=""),L261,""),"")</f>
        <v/>
      </c>
      <c r="P261" s="10" t="str">
        <f t="shared" ref="P261:P324" si="34">IFERROR(IF(D261&lt;&gt;"","财报",IF(E261&lt;&gt;"","快报",IF(H261&lt;&gt;"","预告",""))),"")</f>
        <v>财报</v>
      </c>
    </row>
    <row r="262" spans="1:16" x14ac:dyDescent="0.2">
      <c r="A262" s="17">
        <f t="shared" ca="1" si="29"/>
        <v>931</v>
      </c>
      <c r="B262" s="8" t="s">
        <v>0</v>
      </c>
      <c r="C262" s="8" t="s">
        <v>1</v>
      </c>
      <c r="D262" s="13">
        <f>IFERROR([1]!EM_S_QSTM07_IS(B262,"61",$C$1,"1")/1000000,"")</f>
        <v>88.818529980000008</v>
      </c>
      <c r="E262" s="13" t="str">
        <f>IFERROR([1]!EM_S_PERFORMANCEEXPRESS_PERFEXNETPROFITTOSHAREHOLDER(B262,$C$1)/1000000,"")</f>
        <v/>
      </c>
      <c r="F262" s="13" t="str">
        <f>IFERROR([1]!EM_S_PROFITNOTICE_FORECASTT(B262,$C$1)/1000000,"")</f>
        <v/>
      </c>
      <c r="G262" s="13" t="str">
        <f>IFERROR([1]!EM_S_PROFITNOTICE_FORECASTL(B262,$C$1)/1000000,"")</f>
        <v/>
      </c>
      <c r="H262" s="13" t="str">
        <f t="shared" si="30"/>
        <v/>
      </c>
      <c r="I262" s="20">
        <f>IFERROR([1]!EM_S_QSTM07_IS(B262,"61",$I$1,"1")/1000000,"")</f>
        <v>56.81867742</v>
      </c>
      <c r="J262" s="13">
        <f t="shared" si="28"/>
        <v>31.999852560000008</v>
      </c>
      <c r="K262" s="13">
        <f>IFERROR([1]!EM_S_QSTM07_IS(B262,"61",$K$2,"1")/1000000,"")</f>
        <v>78.904045199999999</v>
      </c>
      <c r="L262" s="14">
        <f t="shared" si="31"/>
        <v>-0.59444598209268984</v>
      </c>
      <c r="M262" s="33" t="str">
        <f ca="1">[1]!EM_S_MAJASSRES_NUM(B262,$M$2,$M$1)</f>
        <v/>
      </c>
      <c r="N262" s="29" t="str">
        <f t="shared" si="32"/>
        <v/>
      </c>
      <c r="O262" s="21">
        <f t="shared" ca="1" si="33"/>
        <v>-0.59444598209268984</v>
      </c>
      <c r="P262" s="10" t="str">
        <f t="shared" si="34"/>
        <v>财报</v>
      </c>
    </row>
    <row r="263" spans="1:16" x14ac:dyDescent="0.2">
      <c r="A263" s="17">
        <f t="shared" ca="1" si="29"/>
        <v>428</v>
      </c>
      <c r="B263" s="8" t="s">
        <v>2</v>
      </c>
      <c r="C263" s="8" t="s">
        <v>3</v>
      </c>
      <c r="D263" s="13">
        <f>IFERROR([1]!EM_S_QSTM07_IS(B263,"61",$C$1,"1")/1000000,"")</f>
        <v>292.16017492999998</v>
      </c>
      <c r="E263" s="13" t="str">
        <f>IFERROR([1]!EM_S_PERFORMANCEEXPRESS_PERFEXNETPROFITTOSHAREHOLDER(B263,$C$1)/1000000,"")</f>
        <v/>
      </c>
      <c r="F263" s="13" t="str">
        <f>IFERROR([1]!EM_S_PROFITNOTICE_FORECASTT(B263,$C$1)/1000000,"")</f>
        <v/>
      </c>
      <c r="G263" s="13" t="str">
        <f>IFERROR([1]!EM_S_PROFITNOTICE_FORECASTL(B263,$C$1)/1000000,"")</f>
        <v/>
      </c>
      <c r="H263" s="13" t="str">
        <f t="shared" si="30"/>
        <v/>
      </c>
      <c r="I263" s="20">
        <f>IFERROR([1]!EM_S_QSTM07_IS(B263,"61",$I$1,"1")/1000000,"")</f>
        <v>116.84468235</v>
      </c>
      <c r="J263" s="13">
        <f t="shared" si="28"/>
        <v>175.31549257999998</v>
      </c>
      <c r="K263" s="13">
        <f>IFERROR([1]!EM_S_QSTM07_IS(B263,"61",$K$2,"1")/1000000,"")</f>
        <v>167.27039216</v>
      </c>
      <c r="L263" s="14">
        <f t="shared" si="31"/>
        <v>4.8096380453897435E-2</v>
      </c>
      <c r="M263" s="33" t="str">
        <f ca="1">[1]!EM_S_MAJASSRES_NUM(B263,$M$2,$M$1)</f>
        <v/>
      </c>
      <c r="N263" s="29" t="str">
        <f t="shared" si="32"/>
        <v/>
      </c>
      <c r="O263" s="21">
        <f t="shared" ca="1" si="33"/>
        <v>4.8096380453897435E-2</v>
      </c>
      <c r="P263" s="10" t="str">
        <f t="shared" si="34"/>
        <v>财报</v>
      </c>
    </row>
    <row r="264" spans="1:16" x14ac:dyDescent="0.2">
      <c r="A264" s="17" t="str">
        <f t="shared" ca="1" si="29"/>
        <v/>
      </c>
      <c r="B264" s="8" t="s">
        <v>606</v>
      </c>
      <c r="C264" s="8" t="s">
        <v>607</v>
      </c>
      <c r="D264" s="13">
        <f>IFERROR([1]!EM_S_QSTM07_IS(B264,"61",$C$1,"1")/1000000,"")</f>
        <v>-0.76472010999999995</v>
      </c>
      <c r="E264" s="13" t="str">
        <f>IFERROR([1]!EM_S_PERFORMANCEEXPRESS_PERFEXNETPROFITTOSHAREHOLDER(B264,$C$1)/1000000,"")</f>
        <v/>
      </c>
      <c r="F264" s="13">
        <f>IFERROR([1]!EM_S_PROFITNOTICE_FORECASTT(B264,$C$1)/1000000,"")</f>
        <v>-1</v>
      </c>
      <c r="G264" s="13">
        <f>IFERROR([1]!EM_S_PROFITNOTICE_FORECASTL(B264,$C$1)/1000000,"")</f>
        <v>-2</v>
      </c>
      <c r="H264" s="13">
        <f t="shared" si="30"/>
        <v>-1.5</v>
      </c>
      <c r="I264" s="20">
        <f>IFERROR([1]!EM_S_QSTM07_IS(B264,"61",$I$1,"1")/1000000,"")</f>
        <v>-0.87796032999999996</v>
      </c>
      <c r="J264" s="13">
        <f t="shared" si="28"/>
        <v>0.11324022</v>
      </c>
      <c r="K264" s="13">
        <f>IFERROR([1]!EM_S_QSTM07_IS(B264,"61",$K$2,"1")/1000000,"")</f>
        <v>0.69023763000000005</v>
      </c>
      <c r="L264" s="14">
        <f t="shared" si="31"/>
        <v>-0.83594023988521171</v>
      </c>
      <c r="M264" s="33" t="str">
        <f ca="1">[1]!EM_S_MAJASSRES_NUM(B264,$M$2,$M$1)</f>
        <v/>
      </c>
      <c r="N264" s="29">
        <f t="shared" si="32"/>
        <v>1</v>
      </c>
      <c r="O264" s="21" t="str">
        <f t="shared" ca="1" si="33"/>
        <v/>
      </c>
      <c r="P264" s="10" t="str">
        <f t="shared" si="34"/>
        <v>财报</v>
      </c>
    </row>
    <row r="265" spans="1:16" x14ac:dyDescent="0.2">
      <c r="A265" s="17" t="str">
        <f t="shared" ca="1" si="29"/>
        <v/>
      </c>
      <c r="B265" s="8" t="s">
        <v>608</v>
      </c>
      <c r="C265" s="8" t="s">
        <v>609</v>
      </c>
      <c r="D265" s="13">
        <f>IFERROR([1]!EM_S_QSTM07_IS(B265,"61",$C$1,"1")/1000000,"")</f>
        <v>-9.0119315399999991</v>
      </c>
      <c r="E265" s="13" t="str">
        <f>IFERROR([1]!EM_S_PERFORMANCEEXPRESS_PERFEXNETPROFITTOSHAREHOLDER(B265,$C$1)/1000000,"")</f>
        <v/>
      </c>
      <c r="F265" s="13">
        <f>IFERROR([1]!EM_S_PROFITNOTICE_FORECASTT(B265,$C$1)/1000000,"")</f>
        <v>-17.030100000000001</v>
      </c>
      <c r="G265" s="13">
        <f>IFERROR([1]!EM_S_PROFITNOTICE_FORECASTL(B265,$C$1)/1000000,"")</f>
        <v>-23.040800000000001</v>
      </c>
      <c r="H265" s="13">
        <f t="shared" si="30"/>
        <v>-20.035450000000001</v>
      </c>
      <c r="I265" s="20">
        <f>IFERROR([1]!EM_S_QSTM07_IS(B265,"61",$I$1,"1")/1000000,"")</f>
        <v>-5.9235264699999997</v>
      </c>
      <c r="J265" s="13">
        <f t="shared" si="28"/>
        <v>-3.0884050699999994</v>
      </c>
      <c r="K265" s="13">
        <f>IFERROR([1]!EM_S_QSTM07_IS(B265,"61",$K$2,"1")/1000000,"")</f>
        <v>-515.76697381999998</v>
      </c>
      <c r="L265" s="14">
        <f t="shared" si="31"/>
        <v>0.99401201467568601</v>
      </c>
      <c r="M265" s="33">
        <f ca="1">[1]!EM_S_MAJASSRES_NUM(B265,$M$2,$M$1)</f>
        <v>1</v>
      </c>
      <c r="N265" s="29" t="str">
        <f t="shared" si="32"/>
        <v/>
      </c>
      <c r="O265" s="21" t="str">
        <f t="shared" ca="1" si="33"/>
        <v/>
      </c>
      <c r="P265" s="10" t="str">
        <f t="shared" si="34"/>
        <v>财报</v>
      </c>
    </row>
    <row r="266" spans="1:16" x14ac:dyDescent="0.2">
      <c r="A266" s="17">
        <f t="shared" ca="1" si="29"/>
        <v>1472</v>
      </c>
      <c r="B266" s="8" t="s">
        <v>610</v>
      </c>
      <c r="C266" s="8" t="s">
        <v>611</v>
      </c>
      <c r="D266" s="13">
        <f>IFERROR([1]!EM_S_QSTM07_IS(B266,"61",$C$1,"1")/1000000,"")</f>
        <v>89.228919560000008</v>
      </c>
      <c r="E266" s="13" t="str">
        <f>IFERROR([1]!EM_S_PERFORMANCEEXPRESS_PERFEXNETPROFITTOSHAREHOLDER(B266,$C$1)/1000000,"")</f>
        <v/>
      </c>
      <c r="F266" s="13">
        <f>IFERROR([1]!EM_S_PROFITNOTICE_FORECASTT(B266,$C$1)/1000000,"")</f>
        <v>234</v>
      </c>
      <c r="G266" s="13">
        <f>IFERROR([1]!EM_S_PROFITNOTICE_FORECASTL(B266,$C$1)/1000000,"")</f>
        <v>117</v>
      </c>
      <c r="H266" s="13">
        <f t="shared" si="30"/>
        <v>175.5</v>
      </c>
      <c r="I266" s="20">
        <f>IFERROR([1]!EM_S_QSTM07_IS(B266,"61",$I$1,"1")/1000000,"")</f>
        <v>75.296538069999997</v>
      </c>
      <c r="J266" s="13">
        <f t="shared" si="28"/>
        <v>13.932381490000012</v>
      </c>
      <c r="K266" s="13">
        <f>IFERROR([1]!EM_S_QSTM07_IS(B266,"61",$K$2,"1")/1000000,"")</f>
        <v>386.84731776999996</v>
      </c>
      <c r="L266" s="14">
        <f t="shared" si="31"/>
        <v>-0.96398480524483432</v>
      </c>
      <c r="M266" s="33" t="str">
        <f ca="1">[1]!EM_S_MAJASSRES_NUM(B266,$M$2,$M$1)</f>
        <v/>
      </c>
      <c r="N266" s="29" t="str">
        <f t="shared" si="32"/>
        <v/>
      </c>
      <c r="O266" s="21">
        <f t="shared" ca="1" si="33"/>
        <v>-0.96398480524483432</v>
      </c>
      <c r="P266" s="10" t="str">
        <f t="shared" si="34"/>
        <v>财报</v>
      </c>
    </row>
    <row r="267" spans="1:16" x14ac:dyDescent="0.2">
      <c r="A267" s="17">
        <f t="shared" ca="1" si="29"/>
        <v>1896</v>
      </c>
      <c r="B267" s="8" t="s">
        <v>612</v>
      </c>
      <c r="C267" s="8" t="s">
        <v>613</v>
      </c>
      <c r="D267" s="13">
        <f>IFERROR([1]!EM_S_QSTM07_IS(B267,"61",$C$1,"1")/1000000,"")</f>
        <v>-18.44496139</v>
      </c>
      <c r="E267" s="13" t="str">
        <f>IFERROR([1]!EM_S_PERFORMANCEEXPRESS_PERFEXNETPROFITTOSHAREHOLDER(B267,$C$1)/1000000,"")</f>
        <v/>
      </c>
      <c r="F267" s="13">
        <f>IFERROR([1]!EM_S_PROFITNOTICE_FORECASTT(B267,$C$1)/1000000,"")</f>
        <v>-2.8</v>
      </c>
      <c r="G267" s="13">
        <f>IFERROR([1]!EM_S_PROFITNOTICE_FORECASTL(B267,$C$1)/1000000,"")</f>
        <v>-5.6</v>
      </c>
      <c r="H267" s="13">
        <f t="shared" si="30"/>
        <v>-4.1999999999999993</v>
      </c>
      <c r="I267" s="20">
        <f>IFERROR([1]!EM_S_QSTM07_IS(B267,"61",$I$1,"1")/1000000,"")</f>
        <v>14.190882970000001</v>
      </c>
      <c r="J267" s="13">
        <f t="shared" si="28"/>
        <v>-32.63584436</v>
      </c>
      <c r="K267" s="13">
        <f>IFERROR([1]!EM_S_QSTM07_IS(B267,"61",$K$2,"1")/1000000,"")</f>
        <v>-12.16153083</v>
      </c>
      <c r="L267" s="14">
        <f t="shared" si="31"/>
        <v>-1.6835309482169853</v>
      </c>
      <c r="M267" s="33" t="str">
        <f ca="1">[1]!EM_S_MAJASSRES_NUM(B267,$M$2,$M$1)</f>
        <v/>
      </c>
      <c r="N267" s="29" t="str">
        <f t="shared" si="32"/>
        <v/>
      </c>
      <c r="O267" s="21">
        <f t="shared" ca="1" si="33"/>
        <v>-1.6835309482169853</v>
      </c>
      <c r="P267" s="10" t="str">
        <f t="shared" si="34"/>
        <v>财报</v>
      </c>
    </row>
    <row r="268" spans="1:16" x14ac:dyDescent="0.2">
      <c r="A268" s="17">
        <f t="shared" ca="1" si="29"/>
        <v>1033</v>
      </c>
      <c r="B268" s="8" t="s">
        <v>614</v>
      </c>
      <c r="C268" s="8" t="s">
        <v>615</v>
      </c>
      <c r="D268" s="13">
        <f>IFERROR([1]!EM_S_QSTM07_IS(B268,"61",$C$1,"1")/1000000,"")</f>
        <v>14.61289068</v>
      </c>
      <c r="E268" s="13" t="str">
        <f>IFERROR([1]!EM_S_PERFORMANCEEXPRESS_PERFEXNETPROFITTOSHAREHOLDER(B268,$C$1)/1000000,"")</f>
        <v/>
      </c>
      <c r="F268" s="13" t="str">
        <f>IFERROR([1]!EM_S_PROFITNOTICE_FORECASTT(B268,$C$1)/1000000,"")</f>
        <v/>
      </c>
      <c r="G268" s="13" t="str">
        <f>IFERROR([1]!EM_S_PROFITNOTICE_FORECASTL(B268,$C$1)/1000000,"")</f>
        <v/>
      </c>
      <c r="H268" s="13" t="str">
        <f t="shared" si="30"/>
        <v/>
      </c>
      <c r="I268" s="20">
        <f>IFERROR([1]!EM_S_QSTM07_IS(B268,"61",$I$1,"1")/1000000,"")</f>
        <v>9.9470130000000001</v>
      </c>
      <c r="J268" s="13">
        <f t="shared" si="28"/>
        <v>4.6658776799999995</v>
      </c>
      <c r="K268" s="13">
        <f>IFERROR([1]!EM_S_QSTM07_IS(B268,"61",$K$2,"1")/1000000,"")</f>
        <v>14.0627771</v>
      </c>
      <c r="L268" s="14">
        <f t="shared" si="31"/>
        <v>-0.66821079173615006</v>
      </c>
      <c r="M268" s="33" t="str">
        <f ca="1">[1]!EM_S_MAJASSRES_NUM(B268,$M$2,$M$1)</f>
        <v/>
      </c>
      <c r="N268" s="29" t="str">
        <f t="shared" si="32"/>
        <v/>
      </c>
      <c r="O268" s="21">
        <f t="shared" ca="1" si="33"/>
        <v>-0.66821079173615006</v>
      </c>
      <c r="P268" s="10" t="str">
        <f t="shared" si="34"/>
        <v>财报</v>
      </c>
    </row>
    <row r="269" spans="1:16" x14ac:dyDescent="0.2">
      <c r="A269" s="17">
        <f t="shared" ca="1" si="29"/>
        <v>2000</v>
      </c>
      <c r="B269" s="8" t="s">
        <v>616</v>
      </c>
      <c r="C269" s="8" t="s">
        <v>617</v>
      </c>
      <c r="D269" s="13">
        <f>IFERROR([1]!EM_S_QSTM07_IS(B269,"61",$C$1,"1")/1000000,"")</f>
        <v>-1.0307247900000001</v>
      </c>
      <c r="E269" s="13" t="str">
        <f>IFERROR([1]!EM_S_PERFORMANCEEXPRESS_PERFEXNETPROFITTOSHAREHOLDER(B269,$C$1)/1000000,"")</f>
        <v/>
      </c>
      <c r="F269" s="13" t="str">
        <f>IFERROR([1]!EM_S_PROFITNOTICE_FORECASTT(B269,$C$1)/1000000,"")</f>
        <v/>
      </c>
      <c r="G269" s="13" t="str">
        <f>IFERROR([1]!EM_S_PROFITNOTICE_FORECASTL(B269,$C$1)/1000000,"")</f>
        <v/>
      </c>
      <c r="H269" s="13" t="str">
        <f t="shared" si="30"/>
        <v/>
      </c>
      <c r="I269" s="20">
        <f>IFERROR([1]!EM_S_QSTM07_IS(B269,"61",$I$1,"1")/1000000,"")</f>
        <v>22.353942719999999</v>
      </c>
      <c r="J269" s="13">
        <f t="shared" si="28"/>
        <v>-23.38466751</v>
      </c>
      <c r="K269" s="13">
        <f>IFERROR([1]!EM_S_QSTM07_IS(B269,"61",$K$2,"1")/1000000,"")</f>
        <v>10.182532419999999</v>
      </c>
      <c r="L269" s="14">
        <f t="shared" si="31"/>
        <v>-3.2965473170573025</v>
      </c>
      <c r="M269" s="33" t="str">
        <f ca="1">[1]!EM_S_MAJASSRES_NUM(B269,$M$2,$M$1)</f>
        <v/>
      </c>
      <c r="N269" s="29" t="str">
        <f t="shared" si="32"/>
        <v/>
      </c>
      <c r="O269" s="21">
        <f t="shared" ca="1" si="33"/>
        <v>-3.2965473170573025</v>
      </c>
      <c r="P269" s="10" t="str">
        <f t="shared" si="34"/>
        <v>财报</v>
      </c>
    </row>
    <row r="270" spans="1:16" x14ac:dyDescent="0.2">
      <c r="A270" s="17">
        <f t="shared" ca="1" si="29"/>
        <v>126</v>
      </c>
      <c r="B270" s="8" t="s">
        <v>4</v>
      </c>
      <c r="C270" s="8" t="s">
        <v>5</v>
      </c>
      <c r="D270" s="13">
        <f>IFERROR([1]!EM_S_QSTM07_IS(B270,"61",$C$1,"1")/1000000,"")</f>
        <v>2.2698147700000098</v>
      </c>
      <c r="E270" s="13" t="str">
        <f>IFERROR([1]!EM_S_PERFORMANCEEXPRESS_PERFEXNETPROFITTOSHAREHOLDER(B270,$C$1)/1000000,"")</f>
        <v/>
      </c>
      <c r="F270" s="13">
        <f>IFERROR([1]!EM_S_PROFITNOTICE_FORECASTT(B270,$C$1)/1000000,"")</f>
        <v>-235</v>
      </c>
      <c r="G270" s="13">
        <f>IFERROR([1]!EM_S_PROFITNOTICE_FORECASTL(B270,$C$1)/1000000,"")</f>
        <v>-235</v>
      </c>
      <c r="H270" s="13">
        <f t="shared" si="30"/>
        <v>-235</v>
      </c>
      <c r="I270" s="20">
        <f>IFERROR([1]!EM_S_QSTM07_IS(B270,"61",$I$1,"1")/1000000,"")</f>
        <v>-231.09338209000001</v>
      </c>
      <c r="J270" s="13">
        <f t="shared" si="28"/>
        <v>233.36319686000002</v>
      </c>
      <c r="K270" s="13">
        <f>IFERROR([1]!EM_S_QSTM07_IS(B270,"61",$K$2,"1")/1000000,"")</f>
        <v>-449.07056412999998</v>
      </c>
      <c r="L270" s="14">
        <f t="shared" si="31"/>
        <v>1.5196581907168702</v>
      </c>
      <c r="M270" s="33" t="str">
        <f ca="1">[1]!EM_S_MAJASSRES_NUM(B270,$M$2,$M$1)</f>
        <v/>
      </c>
      <c r="N270" s="29" t="str">
        <f t="shared" si="32"/>
        <v/>
      </c>
      <c r="O270" s="21">
        <f t="shared" ca="1" si="33"/>
        <v>1.5196581907168702</v>
      </c>
      <c r="P270" s="10" t="str">
        <f t="shared" si="34"/>
        <v>财报</v>
      </c>
    </row>
    <row r="271" spans="1:16" x14ac:dyDescent="0.2">
      <c r="A271" s="17">
        <f t="shared" ca="1" si="29"/>
        <v>911</v>
      </c>
      <c r="B271" s="8" t="s">
        <v>618</v>
      </c>
      <c r="C271" s="8" t="s">
        <v>619</v>
      </c>
      <c r="D271" s="13">
        <f>IFERROR([1]!EM_S_QSTM07_IS(B271,"61",$C$1,"1")/1000000,"")</f>
        <v>151.68937213999999</v>
      </c>
      <c r="E271" s="13" t="str">
        <f>IFERROR([1]!EM_S_PERFORMANCEEXPRESS_PERFEXNETPROFITTOSHAREHOLDER(B271,$C$1)/1000000,"")</f>
        <v/>
      </c>
      <c r="F271" s="13" t="str">
        <f>IFERROR([1]!EM_S_PROFITNOTICE_FORECASTT(B271,$C$1)/1000000,"")</f>
        <v/>
      </c>
      <c r="G271" s="13" t="str">
        <f>IFERROR([1]!EM_S_PROFITNOTICE_FORECASTL(B271,$C$1)/1000000,"")</f>
        <v/>
      </c>
      <c r="H271" s="13" t="str">
        <f t="shared" si="30"/>
        <v/>
      </c>
      <c r="I271" s="20">
        <f>IFERROR([1]!EM_S_QSTM07_IS(B271,"61",$I$1,"1")/1000000,"")</f>
        <v>21.851658030000003</v>
      </c>
      <c r="J271" s="13">
        <f t="shared" si="28"/>
        <v>129.83771410999998</v>
      </c>
      <c r="K271" s="13">
        <f>IFERROR([1]!EM_S_QSTM07_IS(B271,"61",$K$2,"1")/1000000,"")</f>
        <v>301.31835804000002</v>
      </c>
      <c r="L271" s="14">
        <f t="shared" si="31"/>
        <v>-0.56910121588820017</v>
      </c>
      <c r="M271" s="33" t="str">
        <f ca="1">[1]!EM_S_MAJASSRES_NUM(B271,$M$2,$M$1)</f>
        <v/>
      </c>
      <c r="N271" s="29" t="str">
        <f t="shared" si="32"/>
        <v/>
      </c>
      <c r="O271" s="21">
        <f t="shared" ca="1" si="33"/>
        <v>-0.56910121588820017</v>
      </c>
      <c r="P271" s="10" t="str">
        <f t="shared" si="34"/>
        <v>财报</v>
      </c>
    </row>
    <row r="272" spans="1:16" x14ac:dyDescent="0.2">
      <c r="A272" s="17">
        <f t="shared" ca="1" si="29"/>
        <v>830</v>
      </c>
      <c r="B272" s="8" t="s">
        <v>620</v>
      </c>
      <c r="C272" s="8" t="s">
        <v>621</v>
      </c>
      <c r="D272" s="13">
        <f>IFERROR([1]!EM_S_QSTM07_IS(B272,"61",$C$1,"1")/1000000,"")</f>
        <v>220.24332013999998</v>
      </c>
      <c r="E272" s="13">
        <f>IFERROR([1]!EM_S_PERFORMANCEEXPRESS_PERFEXNETPROFITTOSHAREHOLDER(B272,$C$1)/1000000,"")</f>
        <v>316.85140000000001</v>
      </c>
      <c r="F272" s="13" t="str">
        <f>IFERROR([1]!EM_S_PROFITNOTICE_FORECASTT(B272,$C$1)/1000000,"")</f>
        <v/>
      </c>
      <c r="G272" s="13" t="str">
        <f>IFERROR([1]!EM_S_PROFITNOTICE_FORECASTL(B272,$C$1)/1000000,"")</f>
        <v/>
      </c>
      <c r="H272" s="13" t="str">
        <f t="shared" si="30"/>
        <v/>
      </c>
      <c r="I272" s="20">
        <f>IFERROR([1]!EM_S_QSTM07_IS(B272,"61",$I$1,"1")/1000000,"")</f>
        <v>96.519502119999999</v>
      </c>
      <c r="J272" s="13">
        <f t="shared" si="28"/>
        <v>123.72381801999998</v>
      </c>
      <c r="K272" s="13">
        <f>IFERROR([1]!EM_S_QSTM07_IS(B272,"61",$K$2,"1")/1000000,"")</f>
        <v>255.84686385000001</v>
      </c>
      <c r="L272" s="14">
        <f t="shared" si="31"/>
        <v>-0.51641456081111947</v>
      </c>
      <c r="M272" s="33" t="str">
        <f ca="1">[1]!EM_S_MAJASSRES_NUM(B272,$M$2,$M$1)</f>
        <v/>
      </c>
      <c r="N272" s="29" t="str">
        <f t="shared" si="32"/>
        <v/>
      </c>
      <c r="O272" s="21">
        <f t="shared" ca="1" si="33"/>
        <v>-0.51641456081111947</v>
      </c>
      <c r="P272" s="10" t="str">
        <f t="shared" si="34"/>
        <v>财报</v>
      </c>
    </row>
    <row r="273" spans="1:16" x14ac:dyDescent="0.2">
      <c r="A273" s="17">
        <f t="shared" ca="1" si="29"/>
        <v>1993</v>
      </c>
      <c r="B273" s="8" t="s">
        <v>622</v>
      </c>
      <c r="C273" s="8" t="s">
        <v>623</v>
      </c>
      <c r="D273" s="13">
        <f>IFERROR([1]!EM_S_QSTM07_IS(B273,"61",$C$1,"1")/1000000,"")</f>
        <v>-39.713030000000003</v>
      </c>
      <c r="E273" s="13" t="str">
        <f>IFERROR([1]!EM_S_PERFORMANCEEXPRESS_PERFEXNETPROFITTOSHAREHOLDER(B273,$C$1)/1000000,"")</f>
        <v/>
      </c>
      <c r="F273" s="13">
        <f>IFERROR([1]!EM_S_PROFITNOTICE_FORECASTT(B273,$C$1)/1000000,"")</f>
        <v>-13</v>
      </c>
      <c r="G273" s="13">
        <f>IFERROR([1]!EM_S_PROFITNOTICE_FORECASTL(B273,$C$1)/1000000,"")</f>
        <v>-22</v>
      </c>
      <c r="H273" s="13">
        <f t="shared" si="30"/>
        <v>-17.5</v>
      </c>
      <c r="I273" s="20">
        <f>IFERROR([1]!EM_S_QSTM07_IS(B273,"61",$I$1,"1")/1000000,"")</f>
        <v>21.789309550000002</v>
      </c>
      <c r="J273" s="13">
        <f t="shared" si="28"/>
        <v>-61.502339550000002</v>
      </c>
      <c r="K273" s="13">
        <f>IFERROR([1]!EM_S_QSTM07_IS(B273,"61",$K$2,"1")/1000000,"")</f>
        <v>30.921179079999998</v>
      </c>
      <c r="L273" s="14">
        <f t="shared" si="31"/>
        <v>-2.9890036984320587</v>
      </c>
      <c r="M273" s="33" t="str">
        <f ca="1">[1]!EM_S_MAJASSRES_NUM(B273,$M$2,$M$1)</f>
        <v/>
      </c>
      <c r="N273" s="29" t="str">
        <f t="shared" si="32"/>
        <v/>
      </c>
      <c r="O273" s="21">
        <f t="shared" ca="1" si="33"/>
        <v>-2.9890036984320587</v>
      </c>
      <c r="P273" s="10" t="str">
        <f t="shared" si="34"/>
        <v>财报</v>
      </c>
    </row>
    <row r="274" spans="1:16" x14ac:dyDescent="0.2">
      <c r="A274" s="17" t="str">
        <f t="shared" ca="1" si="29"/>
        <v/>
      </c>
      <c r="B274" s="8" t="s">
        <v>624</v>
      </c>
      <c r="C274" s="8" t="s">
        <v>625</v>
      </c>
      <c r="D274" s="13">
        <f>IFERROR([1]!EM_S_QSTM07_IS(B274,"61",$C$1,"1")/1000000,"")</f>
        <v>33.3610203</v>
      </c>
      <c r="E274" s="13" t="str">
        <f>IFERROR([1]!EM_S_PERFORMANCEEXPRESS_PERFEXNETPROFITTOSHAREHOLDER(B274,$C$1)/1000000,"")</f>
        <v/>
      </c>
      <c r="F274" s="13">
        <f>IFERROR([1]!EM_S_PROFITNOTICE_FORECASTT(B274,$C$1)/1000000,"")</f>
        <v>21.5</v>
      </c>
      <c r="G274" s="13">
        <f>IFERROR([1]!EM_S_PROFITNOTICE_FORECASTL(B274,$C$1)/1000000,"")</f>
        <v>20.5</v>
      </c>
      <c r="H274" s="13">
        <f t="shared" si="30"/>
        <v>21</v>
      </c>
      <c r="I274" s="20">
        <f>IFERROR([1]!EM_S_QSTM07_IS(B274,"61",$I$1,"1")/1000000,"")</f>
        <v>-12.48290242</v>
      </c>
      <c r="J274" s="13">
        <f t="shared" si="28"/>
        <v>45.843922720000002</v>
      </c>
      <c r="K274" s="13">
        <f>IFERROR([1]!EM_S_QSTM07_IS(B274,"61",$K$2,"1")/1000000,"")</f>
        <v>-0.58031968</v>
      </c>
      <c r="L274" s="14">
        <f t="shared" si="31"/>
        <v>79.997704713374532</v>
      </c>
      <c r="M274" s="33" t="str">
        <f ca="1">[1]!EM_S_MAJASSRES_NUM(B274,$M$2,$M$1)</f>
        <v/>
      </c>
      <c r="N274" s="29">
        <f t="shared" si="32"/>
        <v>1</v>
      </c>
      <c r="O274" s="21" t="str">
        <f t="shared" ca="1" si="33"/>
        <v/>
      </c>
      <c r="P274" s="10" t="str">
        <f t="shared" si="34"/>
        <v>财报</v>
      </c>
    </row>
    <row r="275" spans="1:16" x14ac:dyDescent="0.2">
      <c r="A275" s="17">
        <f t="shared" ca="1" si="29"/>
        <v>744</v>
      </c>
      <c r="B275" s="8" t="s">
        <v>626</v>
      </c>
      <c r="C275" s="8" t="s">
        <v>627</v>
      </c>
      <c r="D275" s="13">
        <f>IFERROR([1]!EM_S_QSTM07_IS(B275,"61",$C$1,"1")/1000000,"")</f>
        <v>60.011937140000001</v>
      </c>
      <c r="E275" s="13" t="str">
        <f>IFERROR([1]!EM_S_PERFORMANCEEXPRESS_PERFEXNETPROFITTOSHAREHOLDER(B275,$C$1)/1000000,"")</f>
        <v/>
      </c>
      <c r="F275" s="13" t="str">
        <f>IFERROR([1]!EM_S_PROFITNOTICE_FORECASTT(B275,$C$1)/1000000,"")</f>
        <v/>
      </c>
      <c r="G275" s="13" t="str">
        <f>IFERROR([1]!EM_S_PROFITNOTICE_FORECASTL(B275,$C$1)/1000000,"")</f>
        <v/>
      </c>
      <c r="H275" s="13" t="str">
        <f t="shared" si="30"/>
        <v/>
      </c>
      <c r="I275" s="20">
        <f>IFERROR([1]!EM_S_QSTM07_IS(B275,"61",$I$1,"1")/1000000,"")</f>
        <v>36.67902265</v>
      </c>
      <c r="J275" s="13">
        <f t="shared" si="28"/>
        <v>23.33291449</v>
      </c>
      <c r="K275" s="13">
        <f>IFERROR([1]!EM_S_QSTM07_IS(B275,"61",$K$2,"1")/1000000,"")</f>
        <v>41.77878553</v>
      </c>
      <c r="L275" s="14">
        <f t="shared" si="31"/>
        <v>-0.44151285888276037</v>
      </c>
      <c r="M275" s="33" t="str">
        <f ca="1">[1]!EM_S_MAJASSRES_NUM(B275,$M$2,$M$1)</f>
        <v/>
      </c>
      <c r="N275" s="29" t="str">
        <f t="shared" si="32"/>
        <v/>
      </c>
      <c r="O275" s="21">
        <f t="shared" ca="1" si="33"/>
        <v>-0.44151285888276037</v>
      </c>
      <c r="P275" s="10" t="str">
        <f t="shared" si="34"/>
        <v>财报</v>
      </c>
    </row>
    <row r="276" spans="1:16" x14ac:dyDescent="0.2">
      <c r="A276" s="17" t="str">
        <f t="shared" ca="1" si="29"/>
        <v/>
      </c>
      <c r="B276" s="8" t="s">
        <v>628</v>
      </c>
      <c r="C276" s="8" t="s">
        <v>629</v>
      </c>
      <c r="D276" s="13">
        <f>IFERROR([1]!EM_S_QSTM07_IS(B276,"61",$C$1,"1")/1000000,"")</f>
        <v>150.65815861999999</v>
      </c>
      <c r="E276" s="13" t="str">
        <f>IFERROR([1]!EM_S_PERFORMANCEEXPRESS_PERFEXNETPROFITTOSHAREHOLDER(B276,$C$1)/1000000,"")</f>
        <v/>
      </c>
      <c r="F276" s="13">
        <f>IFERROR([1]!EM_S_PROFITNOTICE_FORECASTT(B276,$C$1)/1000000,"")</f>
        <v>110</v>
      </c>
      <c r="G276" s="13">
        <f>IFERROR([1]!EM_S_PROFITNOTICE_FORECASTL(B276,$C$1)/1000000,"")</f>
        <v>70</v>
      </c>
      <c r="H276" s="13">
        <f t="shared" si="30"/>
        <v>90</v>
      </c>
      <c r="I276" s="20">
        <f>IFERROR([1]!EM_S_QSTM07_IS(B276,"61",$I$1,"1")/1000000,"")</f>
        <v>-52.629952899999999</v>
      </c>
      <c r="J276" s="13">
        <f t="shared" si="28"/>
        <v>203.28811152</v>
      </c>
      <c r="K276" s="13">
        <f>IFERROR([1]!EM_S_QSTM07_IS(B276,"61",$K$2,"1")/1000000,"")</f>
        <v>-13.297247949999999</v>
      </c>
      <c r="L276" s="14">
        <f t="shared" si="31"/>
        <v>16.287983820742397</v>
      </c>
      <c r="M276" s="33">
        <f ca="1">[1]!EM_S_MAJASSRES_NUM(B276,$M$2,$M$1)</f>
        <v>1</v>
      </c>
      <c r="N276" s="29" t="str">
        <f t="shared" si="32"/>
        <v/>
      </c>
      <c r="O276" s="21" t="str">
        <f t="shared" ca="1" si="33"/>
        <v/>
      </c>
      <c r="P276" s="10" t="str">
        <f t="shared" si="34"/>
        <v>财报</v>
      </c>
    </row>
    <row r="277" spans="1:16" x14ac:dyDescent="0.2">
      <c r="A277" s="17">
        <f t="shared" ca="1" si="29"/>
        <v>1909</v>
      </c>
      <c r="B277" s="8" t="s">
        <v>630</v>
      </c>
      <c r="C277" s="8" t="s">
        <v>631</v>
      </c>
      <c r="D277" s="13">
        <f>IFERROR([1]!EM_S_QSTM07_IS(B277,"61",$C$1,"1")/1000000,"")</f>
        <v>-624.79787199999998</v>
      </c>
      <c r="E277" s="13" t="str">
        <f>IFERROR([1]!EM_S_PERFORMANCEEXPRESS_PERFEXNETPROFITTOSHAREHOLDER(B277,$C$1)/1000000,"")</f>
        <v/>
      </c>
      <c r="F277" s="13">
        <f>IFERROR([1]!EM_S_PROFITNOTICE_FORECASTT(B277,$C$1)/1000000,"")</f>
        <v>-500</v>
      </c>
      <c r="G277" s="13">
        <f>IFERROR([1]!EM_S_PROFITNOTICE_FORECASTL(B277,$C$1)/1000000,"")</f>
        <v>-600</v>
      </c>
      <c r="H277" s="13">
        <f t="shared" si="30"/>
        <v>-550</v>
      </c>
      <c r="I277" s="20">
        <f>IFERROR([1]!EM_S_QSTM07_IS(B277,"61",$I$1,"1")/1000000,"")</f>
        <v>108.32545399999999</v>
      </c>
      <c r="J277" s="13">
        <f t="shared" si="28"/>
        <v>-733.12332600000002</v>
      </c>
      <c r="K277" s="13">
        <f>IFERROR([1]!EM_S_QSTM07_IS(B277,"61",$K$2,"1")/1000000,"")</f>
        <v>973.02988100000005</v>
      </c>
      <c r="L277" s="14">
        <f t="shared" si="31"/>
        <v>-1.753443794805722</v>
      </c>
      <c r="M277" s="33" t="str">
        <f ca="1">[1]!EM_S_MAJASSRES_NUM(B277,$M$2,$M$1)</f>
        <v/>
      </c>
      <c r="N277" s="29" t="str">
        <f t="shared" si="32"/>
        <v/>
      </c>
      <c r="O277" s="21">
        <f t="shared" ca="1" si="33"/>
        <v>-1.753443794805722</v>
      </c>
      <c r="P277" s="10" t="str">
        <f t="shared" si="34"/>
        <v>财报</v>
      </c>
    </row>
    <row r="278" spans="1:16" x14ac:dyDescent="0.2">
      <c r="A278" s="17">
        <f t="shared" ca="1" si="29"/>
        <v>1179</v>
      </c>
      <c r="B278" s="8" t="s">
        <v>632</v>
      </c>
      <c r="C278" s="8" t="s">
        <v>633</v>
      </c>
      <c r="D278" s="13">
        <f>IFERROR([1]!EM_S_QSTM07_IS(B278,"61",$C$1,"1")/1000000,"")</f>
        <v>194.37266252000001</v>
      </c>
      <c r="E278" s="13" t="str">
        <f>IFERROR([1]!EM_S_PERFORMANCEEXPRESS_PERFEXNETPROFITTOSHAREHOLDER(B278,$C$1)/1000000,"")</f>
        <v/>
      </c>
      <c r="F278" s="13" t="str">
        <f>IFERROR([1]!EM_S_PROFITNOTICE_FORECASTT(B278,$C$1)/1000000,"")</f>
        <v/>
      </c>
      <c r="G278" s="13" t="str">
        <f>IFERROR([1]!EM_S_PROFITNOTICE_FORECASTL(B278,$C$1)/1000000,"")</f>
        <v/>
      </c>
      <c r="H278" s="13" t="str">
        <f t="shared" si="30"/>
        <v/>
      </c>
      <c r="I278" s="20">
        <f>IFERROR([1]!EM_S_QSTM07_IS(B278,"61",$I$1,"1")/1000000,"")</f>
        <v>150.26852221000001</v>
      </c>
      <c r="J278" s="13">
        <f t="shared" si="28"/>
        <v>44.104140309999991</v>
      </c>
      <c r="K278" s="13">
        <f>IFERROR([1]!EM_S_QSTM07_IS(B278,"61",$K$2,"1")/1000000,"")</f>
        <v>191.80743637</v>
      </c>
      <c r="L278" s="14">
        <f t="shared" si="31"/>
        <v>-0.77006032120192514</v>
      </c>
      <c r="M278" s="33" t="str">
        <f ca="1">[1]!EM_S_MAJASSRES_NUM(B278,$M$2,$M$1)</f>
        <v/>
      </c>
      <c r="N278" s="29" t="str">
        <f t="shared" si="32"/>
        <v/>
      </c>
      <c r="O278" s="21">
        <f t="shared" ca="1" si="33"/>
        <v>-0.77006032120192514</v>
      </c>
      <c r="P278" s="10" t="str">
        <f t="shared" si="34"/>
        <v>财报</v>
      </c>
    </row>
    <row r="279" spans="1:16" x14ac:dyDescent="0.2">
      <c r="A279" s="17" t="str">
        <f t="shared" ca="1" si="29"/>
        <v/>
      </c>
      <c r="B279" s="8" t="s">
        <v>634</v>
      </c>
      <c r="C279" s="8" t="s">
        <v>635</v>
      </c>
      <c r="D279" s="13">
        <f>IFERROR([1]!EM_S_QSTM07_IS(B279,"61",$C$1,"1")/1000000,"")</f>
        <v>-4.2230170099999995</v>
      </c>
      <c r="E279" s="13" t="str">
        <f>IFERROR([1]!EM_S_PERFORMANCEEXPRESS_PERFEXNETPROFITTOSHAREHOLDER(B279,$C$1)/1000000,"")</f>
        <v/>
      </c>
      <c r="F279" s="13">
        <f>IFERROR([1]!EM_S_PROFITNOTICE_FORECASTT(B279,$C$1)/1000000,"")</f>
        <v>-27</v>
      </c>
      <c r="G279" s="13">
        <f>IFERROR([1]!EM_S_PROFITNOTICE_FORECASTL(B279,$C$1)/1000000,"")</f>
        <v>-27</v>
      </c>
      <c r="H279" s="13">
        <f t="shared" si="30"/>
        <v>-27</v>
      </c>
      <c r="I279" s="20">
        <f>IFERROR([1]!EM_S_QSTM07_IS(B279,"61",$I$1,"1")/1000000,"")</f>
        <v>-22.814805449999998</v>
      </c>
      <c r="J279" s="13">
        <f t="shared" si="28"/>
        <v>18.591788439999998</v>
      </c>
      <c r="K279" s="13">
        <f>IFERROR([1]!EM_S_QSTM07_IS(B279,"61",$K$2,"1")/1000000,"")</f>
        <v>1.0275956399999999</v>
      </c>
      <c r="L279" s="14">
        <f t="shared" si="31"/>
        <v>17.092513938653923</v>
      </c>
      <c r="M279" s="33" t="str">
        <f ca="1">[1]!EM_S_MAJASSRES_NUM(B279,$M$2,$M$1)</f>
        <v/>
      </c>
      <c r="N279" s="29">
        <f t="shared" si="32"/>
        <v>1</v>
      </c>
      <c r="O279" s="21" t="str">
        <f t="shared" ca="1" si="33"/>
        <v/>
      </c>
      <c r="P279" s="10" t="str">
        <f t="shared" si="34"/>
        <v>财报</v>
      </c>
    </row>
    <row r="280" spans="1:16" x14ac:dyDescent="0.2">
      <c r="A280" s="17">
        <f t="shared" ca="1" si="29"/>
        <v>1420</v>
      </c>
      <c r="B280" s="8" t="s">
        <v>636</v>
      </c>
      <c r="C280" s="8" t="s">
        <v>637</v>
      </c>
      <c r="D280" s="13">
        <f>IFERROR([1]!EM_S_QSTM07_IS(B280,"61",$C$1,"1")/1000000,"")</f>
        <v>296.63686491999999</v>
      </c>
      <c r="E280" s="13">
        <f>IFERROR([1]!EM_S_PERFORMANCEEXPRESS_PERFEXNETPROFITTOSHAREHOLDER(B280,$C$1)/1000000,"")</f>
        <v>510.56209999999999</v>
      </c>
      <c r="F280" s="13" t="str">
        <f>IFERROR([1]!EM_S_PROFITNOTICE_FORECASTT(B280,$C$1)/1000000,"")</f>
        <v/>
      </c>
      <c r="G280" s="13" t="str">
        <f>IFERROR([1]!EM_S_PROFITNOTICE_FORECASTL(B280,$C$1)/1000000,"")</f>
        <v/>
      </c>
      <c r="H280" s="13" t="str">
        <f t="shared" si="30"/>
        <v/>
      </c>
      <c r="I280" s="20">
        <f>IFERROR([1]!EM_S_QSTM07_IS(B280,"61",$I$1,"1")/1000000,"")</f>
        <v>213.92521879</v>
      </c>
      <c r="J280" s="13">
        <f t="shared" si="28"/>
        <v>82.711646129999991</v>
      </c>
      <c r="K280" s="13">
        <f>IFERROR([1]!EM_S_QSTM07_IS(B280,"61",$K$2,"1")/1000000,"")</f>
        <v>1170.02094605</v>
      </c>
      <c r="L280" s="14">
        <f t="shared" si="31"/>
        <v>-0.92930755093809636</v>
      </c>
      <c r="M280" s="33" t="str">
        <f ca="1">[1]!EM_S_MAJASSRES_NUM(B280,$M$2,$M$1)</f>
        <v/>
      </c>
      <c r="N280" s="29" t="str">
        <f t="shared" si="32"/>
        <v/>
      </c>
      <c r="O280" s="21">
        <f t="shared" ca="1" si="33"/>
        <v>-0.92930755093809636</v>
      </c>
      <c r="P280" s="10" t="str">
        <f t="shared" si="34"/>
        <v>财报</v>
      </c>
    </row>
    <row r="281" spans="1:16" x14ac:dyDescent="0.2">
      <c r="A281" s="17">
        <f t="shared" ca="1" si="29"/>
        <v>661</v>
      </c>
      <c r="B281" s="8" t="s">
        <v>638</v>
      </c>
      <c r="C281" s="8" t="s">
        <v>639</v>
      </c>
      <c r="D281" s="13">
        <f>IFERROR([1]!EM_S_QSTM07_IS(B281,"61",$C$1,"1")/1000000,"")</f>
        <v>404.74684317000003</v>
      </c>
      <c r="E281" s="13" t="str">
        <f>IFERROR([1]!EM_S_PERFORMANCEEXPRESS_PERFEXNETPROFITTOSHAREHOLDER(B281,$C$1)/1000000,"")</f>
        <v/>
      </c>
      <c r="F281" s="13" t="str">
        <f>IFERROR([1]!EM_S_PROFITNOTICE_FORECASTT(B281,$C$1)/1000000,"")</f>
        <v/>
      </c>
      <c r="G281" s="13" t="str">
        <f>IFERROR([1]!EM_S_PROFITNOTICE_FORECASTL(B281,$C$1)/1000000,"")</f>
        <v/>
      </c>
      <c r="H281" s="13" t="str">
        <f t="shared" si="30"/>
        <v/>
      </c>
      <c r="I281" s="20">
        <f>IFERROR([1]!EM_S_QSTM07_IS(B281,"61",$I$1,"1")/1000000,"")</f>
        <v>47.174371119999996</v>
      </c>
      <c r="J281" s="13">
        <f t="shared" si="28"/>
        <v>357.57247205000004</v>
      </c>
      <c r="K281" s="13">
        <f>IFERROR([1]!EM_S_QSTM07_IS(B281,"61",$K$2,"1")/1000000,"")</f>
        <v>544.83262514</v>
      </c>
      <c r="L281" s="14">
        <f t="shared" si="31"/>
        <v>-0.3437021654895972</v>
      </c>
      <c r="M281" s="33" t="str">
        <f ca="1">[1]!EM_S_MAJASSRES_NUM(B281,$M$2,$M$1)</f>
        <v/>
      </c>
      <c r="N281" s="29" t="str">
        <f t="shared" si="32"/>
        <v/>
      </c>
      <c r="O281" s="21">
        <f t="shared" ca="1" si="33"/>
        <v>-0.3437021654895972</v>
      </c>
      <c r="P281" s="10" t="str">
        <f t="shared" si="34"/>
        <v>财报</v>
      </c>
    </row>
    <row r="282" spans="1:16" x14ac:dyDescent="0.2">
      <c r="A282" s="17">
        <f t="shared" ca="1" si="29"/>
        <v>1957</v>
      </c>
      <c r="B282" s="8" t="s">
        <v>640</v>
      </c>
      <c r="C282" s="8" t="s">
        <v>641</v>
      </c>
      <c r="D282" s="13">
        <f>IFERROR([1]!EM_S_QSTM07_IS(B282,"61",$C$1,"1")/1000000,"")</f>
        <v>-40.296851920000002</v>
      </c>
      <c r="E282" s="13" t="str">
        <f>IFERROR([1]!EM_S_PERFORMANCEEXPRESS_PERFEXNETPROFITTOSHAREHOLDER(B282,$C$1)/1000000,"")</f>
        <v/>
      </c>
      <c r="F282" s="13">
        <f>IFERROR([1]!EM_S_PROFITNOTICE_FORECASTT(B282,$C$1)/1000000,"")</f>
        <v>-40</v>
      </c>
      <c r="G282" s="13">
        <f>IFERROR([1]!EM_S_PROFITNOTICE_FORECASTL(B282,$C$1)/1000000,"")</f>
        <v>-50</v>
      </c>
      <c r="H282" s="13">
        <f t="shared" si="30"/>
        <v>-45</v>
      </c>
      <c r="I282" s="20">
        <f>IFERROR([1]!EM_S_QSTM07_IS(B282,"61",$I$1,"1")/1000000,"")</f>
        <v>-4.7207708400000001</v>
      </c>
      <c r="J282" s="13">
        <f t="shared" si="28"/>
        <v>-35.576081080000002</v>
      </c>
      <c r="K282" s="13">
        <f>IFERROR([1]!EM_S_QSTM07_IS(B282,"61",$K$2,"1")/1000000,"")</f>
        <v>28.15431646</v>
      </c>
      <c r="L282" s="14">
        <f t="shared" si="31"/>
        <v>-2.2636101867557112</v>
      </c>
      <c r="M282" s="33" t="str">
        <f ca="1">[1]!EM_S_MAJASSRES_NUM(B282,$M$2,$M$1)</f>
        <v/>
      </c>
      <c r="N282" s="29" t="str">
        <f t="shared" si="32"/>
        <v/>
      </c>
      <c r="O282" s="21">
        <f t="shared" ca="1" si="33"/>
        <v>-2.2636101867557112</v>
      </c>
      <c r="P282" s="10" t="str">
        <f t="shared" si="34"/>
        <v>财报</v>
      </c>
    </row>
    <row r="283" spans="1:16" x14ac:dyDescent="0.2">
      <c r="A283" s="17">
        <f t="shared" ca="1" si="29"/>
        <v>942</v>
      </c>
      <c r="B283" s="8" t="s">
        <v>642</v>
      </c>
      <c r="C283" s="8" t="s">
        <v>643</v>
      </c>
      <c r="D283" s="13">
        <f>IFERROR([1]!EM_S_QSTM07_IS(B283,"61",$C$1,"1")/1000000,"")</f>
        <v>452.87726670999996</v>
      </c>
      <c r="E283" s="13" t="str">
        <f>IFERROR([1]!EM_S_PERFORMANCEEXPRESS_PERFEXNETPROFITTOSHAREHOLDER(B283,$C$1)/1000000,"")</f>
        <v/>
      </c>
      <c r="F283" s="13" t="str">
        <f>IFERROR([1]!EM_S_PROFITNOTICE_FORECASTT(B283,$C$1)/1000000,"")</f>
        <v/>
      </c>
      <c r="G283" s="13" t="str">
        <f>IFERROR([1]!EM_S_PROFITNOTICE_FORECASTL(B283,$C$1)/1000000,"")</f>
        <v/>
      </c>
      <c r="H283" s="13" t="str">
        <f t="shared" si="30"/>
        <v/>
      </c>
      <c r="I283" s="20">
        <f>IFERROR([1]!EM_S_QSTM07_IS(B283,"61",$I$1,"1")/1000000,"")</f>
        <v>321.92347766</v>
      </c>
      <c r="J283" s="13">
        <f t="shared" si="28"/>
        <v>130.95378904999995</v>
      </c>
      <c r="K283" s="13">
        <f>IFERROR([1]!EM_S_QSTM07_IS(B283,"61",$K$2,"1")/1000000,"")</f>
        <v>327.69993301</v>
      </c>
      <c r="L283" s="14">
        <f t="shared" si="31"/>
        <v>-0.60038506005430337</v>
      </c>
      <c r="M283" s="33" t="str">
        <f ca="1">[1]!EM_S_MAJASSRES_NUM(B283,$M$2,$M$1)</f>
        <v/>
      </c>
      <c r="N283" s="29" t="str">
        <f t="shared" si="32"/>
        <v/>
      </c>
      <c r="O283" s="21">
        <f t="shared" ca="1" si="33"/>
        <v>-0.60038506005430337</v>
      </c>
      <c r="P283" s="10" t="str">
        <f t="shared" si="34"/>
        <v>财报</v>
      </c>
    </row>
    <row r="284" spans="1:16" x14ac:dyDescent="0.2">
      <c r="A284" s="17">
        <f t="shared" ca="1" si="29"/>
        <v>1774</v>
      </c>
      <c r="B284" s="8" t="s">
        <v>644</v>
      </c>
      <c r="C284" s="8" t="s">
        <v>645</v>
      </c>
      <c r="D284" s="13">
        <f>IFERROR([1]!EM_S_QSTM07_IS(B284,"61",$C$1,"1")/1000000,"")</f>
        <v>49.23595985</v>
      </c>
      <c r="E284" s="13" t="str">
        <f>IFERROR([1]!EM_S_PERFORMANCEEXPRESS_PERFEXNETPROFITTOSHAREHOLDER(B284,$C$1)/1000000,"")</f>
        <v/>
      </c>
      <c r="F284" s="13" t="str">
        <f>IFERROR([1]!EM_S_PROFITNOTICE_FORECASTT(B284,$C$1)/1000000,"")</f>
        <v/>
      </c>
      <c r="G284" s="13" t="str">
        <f>IFERROR([1]!EM_S_PROFITNOTICE_FORECASTL(B284,$C$1)/1000000,"")</f>
        <v/>
      </c>
      <c r="H284" s="13" t="str">
        <f t="shared" si="30"/>
        <v/>
      </c>
      <c r="I284" s="20">
        <f>IFERROR([1]!EM_S_QSTM07_IS(B284,"61",$I$1,"1")/1000000,"")</f>
        <v>67.574753260000008</v>
      </c>
      <c r="J284" s="13">
        <f t="shared" si="28"/>
        <v>-18.338793410000008</v>
      </c>
      <c r="K284" s="13">
        <f>IFERROR([1]!EM_S_QSTM07_IS(B284,"61",$K$2,"1")/1000000,"")</f>
        <v>55.646171659999993</v>
      </c>
      <c r="L284" s="14">
        <f t="shared" si="31"/>
        <v>-1.3295607381950849</v>
      </c>
      <c r="M284" s="33" t="str">
        <f ca="1">[1]!EM_S_MAJASSRES_NUM(B284,$M$2,$M$1)</f>
        <v/>
      </c>
      <c r="N284" s="29" t="str">
        <f t="shared" si="32"/>
        <v/>
      </c>
      <c r="O284" s="21">
        <f t="shared" ca="1" si="33"/>
        <v>-1.3295607381950849</v>
      </c>
      <c r="P284" s="10" t="str">
        <f t="shared" si="34"/>
        <v>财报</v>
      </c>
    </row>
    <row r="285" spans="1:16" x14ac:dyDescent="0.2">
      <c r="A285" s="17">
        <f t="shared" ca="1" si="29"/>
        <v>109</v>
      </c>
      <c r="B285" s="8" t="s">
        <v>646</v>
      </c>
      <c r="C285" s="8" t="s">
        <v>647</v>
      </c>
      <c r="D285" s="13">
        <f>IFERROR([1]!EM_S_QSTM07_IS(B285,"61",$C$1,"1")/1000000,"")</f>
        <v>14.962160460000002</v>
      </c>
      <c r="E285" s="13" t="str">
        <f>IFERROR([1]!EM_S_PERFORMANCEEXPRESS_PERFEXNETPROFITTOSHAREHOLDER(B285,$C$1)/1000000,"")</f>
        <v/>
      </c>
      <c r="F285" s="13">
        <f>IFERROR([1]!EM_S_PROFITNOTICE_FORECASTT(B285,$C$1)/1000000,"")</f>
        <v>20.8</v>
      </c>
      <c r="G285" s="13">
        <f>IFERROR([1]!EM_S_PROFITNOTICE_FORECASTL(B285,$C$1)/1000000,"")</f>
        <v>19.5</v>
      </c>
      <c r="H285" s="13">
        <f t="shared" si="30"/>
        <v>20.149999999999999</v>
      </c>
      <c r="I285" s="20">
        <f>IFERROR([1]!EM_S_QSTM07_IS(B285,"61",$I$1,"1")/1000000,"")</f>
        <v>5.3270616100000003</v>
      </c>
      <c r="J285" s="13">
        <f t="shared" si="28"/>
        <v>9.6350988500000021</v>
      </c>
      <c r="K285" s="13">
        <f>IFERROR([1]!EM_S_QSTM07_IS(B285,"61",$K$2,"1")/1000000,"")</f>
        <v>-12.848329570000001</v>
      </c>
      <c r="L285" s="14">
        <f t="shared" si="31"/>
        <v>1.7499106243738736</v>
      </c>
      <c r="M285" s="33" t="str">
        <f ca="1">[1]!EM_S_MAJASSRES_NUM(B285,$M$2,$M$1)</f>
        <v/>
      </c>
      <c r="N285" s="29" t="str">
        <f t="shared" si="32"/>
        <v/>
      </c>
      <c r="O285" s="21">
        <f t="shared" ca="1" si="33"/>
        <v>1.7499106243738736</v>
      </c>
      <c r="P285" s="10" t="str">
        <f t="shared" si="34"/>
        <v>财报</v>
      </c>
    </row>
    <row r="286" spans="1:16" x14ac:dyDescent="0.2">
      <c r="A286" s="17">
        <f t="shared" ca="1" si="29"/>
        <v>687</v>
      </c>
      <c r="B286" s="8" t="s">
        <v>648</v>
      </c>
      <c r="C286" s="8" t="s">
        <v>649</v>
      </c>
      <c r="D286" s="13">
        <f>IFERROR([1]!EM_S_QSTM07_IS(B286,"61",$C$1,"1")/1000000,"")</f>
        <v>6.0355314699999996</v>
      </c>
      <c r="E286" s="13" t="str">
        <f>IFERROR([1]!EM_S_PERFORMANCEEXPRESS_PERFEXNETPROFITTOSHAREHOLDER(B286,$C$1)/1000000,"")</f>
        <v/>
      </c>
      <c r="F286" s="13">
        <f>IFERROR([1]!EM_S_PROFITNOTICE_FORECASTT(B286,$C$1)/1000000,"")</f>
        <v>0.43</v>
      </c>
      <c r="G286" s="13">
        <f>IFERROR([1]!EM_S_PROFITNOTICE_FORECASTL(B286,$C$1)/1000000,"")</f>
        <v>0.43</v>
      </c>
      <c r="H286" s="13">
        <f t="shared" si="30"/>
        <v>0.43</v>
      </c>
      <c r="I286" s="20">
        <f>IFERROR([1]!EM_S_QSTM07_IS(B286,"61",$I$1,"1")/1000000,"")</f>
        <v>-5.6027015799999997</v>
      </c>
      <c r="J286" s="13">
        <f t="shared" si="28"/>
        <v>11.63823305</v>
      </c>
      <c r="K286" s="13">
        <f>IFERROR([1]!EM_S_QSTM07_IS(B286,"61",$K$2,"1")/1000000,"")</f>
        <v>18.495762039999999</v>
      </c>
      <c r="L286" s="14">
        <f t="shared" si="31"/>
        <v>-0.37076217650127158</v>
      </c>
      <c r="M286" s="33" t="str">
        <f ca="1">[1]!EM_S_MAJASSRES_NUM(B286,$M$2,$M$1)</f>
        <v/>
      </c>
      <c r="N286" s="29" t="str">
        <f t="shared" si="32"/>
        <v/>
      </c>
      <c r="O286" s="21">
        <f t="shared" ca="1" si="33"/>
        <v>-0.37076217650127158</v>
      </c>
      <c r="P286" s="10" t="str">
        <f t="shared" si="34"/>
        <v>财报</v>
      </c>
    </row>
    <row r="287" spans="1:16" x14ac:dyDescent="0.2">
      <c r="A287" s="17">
        <f t="shared" ca="1" si="29"/>
        <v>250</v>
      </c>
      <c r="B287" s="8" t="s">
        <v>650</v>
      </c>
      <c r="C287" s="8" t="s">
        <v>651</v>
      </c>
      <c r="D287" s="13">
        <f>IFERROR([1]!EM_S_QSTM07_IS(B287,"61",$C$1,"1")/1000000,"")</f>
        <v>-42.949649740000005</v>
      </c>
      <c r="E287" s="13" t="str">
        <f>IFERROR([1]!EM_S_PERFORMANCEEXPRESS_PERFEXNETPROFITTOSHAREHOLDER(B287,$C$1)/1000000,"")</f>
        <v/>
      </c>
      <c r="F287" s="13">
        <f>IFERROR([1]!EM_S_PROFITNOTICE_FORECASTT(B287,$C$1)/1000000,"")</f>
        <v>-60</v>
      </c>
      <c r="G287" s="13">
        <f>IFERROR([1]!EM_S_PROFITNOTICE_FORECASTL(B287,$C$1)/1000000,"")</f>
        <v>-80</v>
      </c>
      <c r="H287" s="13">
        <f t="shared" si="30"/>
        <v>-70</v>
      </c>
      <c r="I287" s="20">
        <f>IFERROR([1]!EM_S_QSTM07_IS(B287,"61",$I$1,"1")/1000000,"")</f>
        <v>-34.910172960000004</v>
      </c>
      <c r="J287" s="13">
        <f t="shared" si="28"/>
        <v>-8.0394767800000011</v>
      </c>
      <c r="K287" s="13">
        <f>IFERROR([1]!EM_S_QSTM07_IS(B287,"61",$K$2,"1")/1000000,"")</f>
        <v>-46.680853920000004</v>
      </c>
      <c r="L287" s="14">
        <f t="shared" si="31"/>
        <v>0.82777785526850534</v>
      </c>
      <c r="M287" s="33" t="str">
        <f ca="1">[1]!EM_S_MAJASSRES_NUM(B287,$M$2,$M$1)</f>
        <v/>
      </c>
      <c r="N287" s="29" t="str">
        <f t="shared" si="32"/>
        <v/>
      </c>
      <c r="O287" s="21">
        <f t="shared" ca="1" si="33"/>
        <v>0.82777785526850534</v>
      </c>
      <c r="P287" s="10" t="str">
        <f t="shared" si="34"/>
        <v>财报</v>
      </c>
    </row>
    <row r="288" spans="1:16" x14ac:dyDescent="0.2">
      <c r="A288" s="17">
        <f t="shared" ca="1" si="29"/>
        <v>654</v>
      </c>
      <c r="B288" s="8" t="s">
        <v>652</v>
      </c>
      <c r="C288" s="8" t="s">
        <v>653</v>
      </c>
      <c r="D288" s="13">
        <f>IFERROR([1]!EM_S_QSTM07_IS(B288,"61",$C$1,"1")/1000000,"")</f>
        <v>80.942417709999987</v>
      </c>
      <c r="E288" s="13" t="str">
        <f>IFERROR([1]!EM_S_PERFORMANCEEXPRESS_PERFEXNETPROFITTOSHAREHOLDER(B288,$C$1)/1000000,"")</f>
        <v/>
      </c>
      <c r="F288" s="13" t="str">
        <f>IFERROR([1]!EM_S_PROFITNOTICE_FORECASTT(B288,$C$1)/1000000,"")</f>
        <v/>
      </c>
      <c r="G288" s="13" t="str">
        <f>IFERROR([1]!EM_S_PROFITNOTICE_FORECASTL(B288,$C$1)/1000000,"")</f>
        <v/>
      </c>
      <c r="H288" s="13" t="str">
        <f t="shared" si="30"/>
        <v/>
      </c>
      <c r="I288" s="20">
        <f>IFERROR([1]!EM_S_QSTM07_IS(B288,"61",$I$1,"1")/1000000,"")</f>
        <v>32.045548199999999</v>
      </c>
      <c r="J288" s="13">
        <f t="shared" si="28"/>
        <v>48.896869509999988</v>
      </c>
      <c r="K288" s="13">
        <f>IFERROR([1]!EM_S_QSTM07_IS(B288,"61",$K$2,"1")/1000000,"")</f>
        <v>73.88318194</v>
      </c>
      <c r="L288" s="14">
        <f t="shared" si="31"/>
        <v>-0.33818673984955355</v>
      </c>
      <c r="M288" s="33" t="str">
        <f ca="1">[1]!EM_S_MAJASSRES_NUM(B288,$M$2,$M$1)</f>
        <v/>
      </c>
      <c r="N288" s="29" t="str">
        <f t="shared" si="32"/>
        <v/>
      </c>
      <c r="O288" s="21">
        <f t="shared" ca="1" si="33"/>
        <v>-0.33818673984955355</v>
      </c>
      <c r="P288" s="10" t="str">
        <f t="shared" si="34"/>
        <v>财报</v>
      </c>
    </row>
    <row r="289" spans="1:16" x14ac:dyDescent="0.2">
      <c r="A289" s="17">
        <f t="shared" ca="1" si="29"/>
        <v>869</v>
      </c>
      <c r="B289" s="8" t="s">
        <v>654</v>
      </c>
      <c r="C289" s="8" t="s">
        <v>655</v>
      </c>
      <c r="D289" s="13">
        <f>IFERROR([1]!EM_S_QSTM07_IS(B289,"61",$C$1,"1")/1000000,"")</f>
        <v>76.458932869999998</v>
      </c>
      <c r="E289" s="13" t="str">
        <f>IFERROR([1]!EM_S_PERFORMANCEEXPRESS_PERFEXNETPROFITTOSHAREHOLDER(B289,$C$1)/1000000,"")</f>
        <v/>
      </c>
      <c r="F289" s="13" t="str">
        <f>IFERROR([1]!EM_S_PROFITNOTICE_FORECASTT(B289,$C$1)/1000000,"")</f>
        <v/>
      </c>
      <c r="G289" s="13" t="str">
        <f>IFERROR([1]!EM_S_PROFITNOTICE_FORECASTL(B289,$C$1)/1000000,"")</f>
        <v/>
      </c>
      <c r="H289" s="13" t="str">
        <f t="shared" si="30"/>
        <v/>
      </c>
      <c r="I289" s="20">
        <f>IFERROR([1]!EM_S_QSTM07_IS(B289,"61",$I$1,"1")/1000000,"")</f>
        <v>37.750156619999998</v>
      </c>
      <c r="J289" s="13">
        <f t="shared" si="28"/>
        <v>38.70877625</v>
      </c>
      <c r="K289" s="13">
        <f>IFERROR([1]!EM_S_QSTM07_IS(B289,"61",$K$2,"1")/1000000,"")</f>
        <v>84.775431040000001</v>
      </c>
      <c r="L289" s="14">
        <f t="shared" si="31"/>
        <v>-0.54339629094028608</v>
      </c>
      <c r="M289" s="33" t="str">
        <f ca="1">[1]!EM_S_MAJASSRES_NUM(B289,$M$2,$M$1)</f>
        <v/>
      </c>
      <c r="N289" s="29" t="str">
        <f t="shared" si="32"/>
        <v/>
      </c>
      <c r="O289" s="21">
        <f t="shared" ca="1" si="33"/>
        <v>-0.54339629094028608</v>
      </c>
      <c r="P289" s="10" t="str">
        <f t="shared" si="34"/>
        <v>财报</v>
      </c>
    </row>
    <row r="290" spans="1:16" x14ac:dyDescent="0.2">
      <c r="A290" s="17">
        <f t="shared" ca="1" si="29"/>
        <v>385</v>
      </c>
      <c r="B290" s="8" t="s">
        <v>656</v>
      </c>
      <c r="C290" s="8" t="s">
        <v>657</v>
      </c>
      <c r="D290" s="13">
        <f>IFERROR([1]!EM_S_QSTM07_IS(B290,"61",$C$1,"1")/1000000,"")</f>
        <v>55.671103000000002</v>
      </c>
      <c r="E290" s="13" t="str">
        <f>IFERROR([1]!EM_S_PERFORMANCEEXPRESS_PERFEXNETPROFITTOSHAREHOLDER(B290,$C$1)/1000000,"")</f>
        <v/>
      </c>
      <c r="F290" s="13" t="str">
        <f>IFERROR([1]!EM_S_PROFITNOTICE_FORECASTT(B290,$C$1)/1000000,"")</f>
        <v/>
      </c>
      <c r="G290" s="13" t="str">
        <f>IFERROR([1]!EM_S_PROFITNOTICE_FORECASTL(B290,$C$1)/1000000,"")</f>
        <v/>
      </c>
      <c r="H290" s="13" t="str">
        <f t="shared" si="30"/>
        <v/>
      </c>
      <c r="I290" s="20">
        <f>IFERROR([1]!EM_S_QSTM07_IS(B290,"61",$I$1,"1")/1000000,"")</f>
        <v>3.8414918399999998</v>
      </c>
      <c r="J290" s="13">
        <f t="shared" si="28"/>
        <v>51.829611159999999</v>
      </c>
      <c r="K290" s="13">
        <f>IFERROR([1]!EM_S_QSTM07_IS(B290,"61",$K$2,"1")/1000000,"")</f>
        <v>42.631903829999999</v>
      </c>
      <c r="L290" s="14">
        <f t="shared" si="31"/>
        <v>0.21574704631247524</v>
      </c>
      <c r="M290" s="33" t="str">
        <f ca="1">[1]!EM_S_MAJASSRES_NUM(B290,$M$2,$M$1)</f>
        <v/>
      </c>
      <c r="N290" s="29" t="str">
        <f t="shared" si="32"/>
        <v/>
      </c>
      <c r="O290" s="21">
        <f t="shared" ca="1" si="33"/>
        <v>0.21574704631247524</v>
      </c>
      <c r="P290" s="10" t="str">
        <f t="shared" si="34"/>
        <v>财报</v>
      </c>
    </row>
    <row r="291" spans="1:16" x14ac:dyDescent="0.2">
      <c r="A291" s="17">
        <f t="shared" ca="1" si="29"/>
        <v>1685</v>
      </c>
      <c r="B291" s="8" t="s">
        <v>658</v>
      </c>
      <c r="C291" s="8" t="s">
        <v>659</v>
      </c>
      <c r="D291" s="13">
        <f>IFERROR([1]!EM_S_QSTM07_IS(B291,"61",$C$1,"1")/1000000,"")</f>
        <v>213.07705408000001</v>
      </c>
      <c r="E291" s="13" t="str">
        <f>IFERROR([1]!EM_S_PERFORMANCEEXPRESS_PERFEXNETPROFITTOSHAREHOLDER(B291,$C$1)/1000000,"")</f>
        <v/>
      </c>
      <c r="F291" s="13">
        <f>IFERROR([1]!EM_S_PROFITNOTICE_FORECASTT(B291,$C$1)/1000000,"")</f>
        <v>563.35</v>
      </c>
      <c r="G291" s="13">
        <f>IFERROR([1]!EM_S_PROFITNOTICE_FORECASTL(B291,$C$1)/1000000,"")</f>
        <v>523.35</v>
      </c>
      <c r="H291" s="13">
        <f t="shared" si="30"/>
        <v>543.35</v>
      </c>
      <c r="I291" s="20">
        <f>IFERROR([1]!EM_S_QSTM07_IS(B291,"61",$I$1,"1")/1000000,"")</f>
        <v>330.26955339</v>
      </c>
      <c r="J291" s="13">
        <f t="shared" si="28"/>
        <v>-117.19249930999999</v>
      </c>
      <c r="K291" s="13">
        <f>IFERROR([1]!EM_S_QSTM07_IS(B291,"61",$K$2,"1")/1000000,"")</f>
        <v>685.44952427999999</v>
      </c>
      <c r="L291" s="14">
        <f t="shared" si="31"/>
        <v>-1.1709717421324344</v>
      </c>
      <c r="M291" s="33" t="str">
        <f ca="1">[1]!EM_S_MAJASSRES_NUM(B291,$M$2,$M$1)</f>
        <v/>
      </c>
      <c r="N291" s="29" t="str">
        <f t="shared" si="32"/>
        <v/>
      </c>
      <c r="O291" s="21">
        <f t="shared" ca="1" si="33"/>
        <v>-1.1709717421324344</v>
      </c>
      <c r="P291" s="10" t="str">
        <f t="shared" si="34"/>
        <v>财报</v>
      </c>
    </row>
    <row r="292" spans="1:16" x14ac:dyDescent="0.2">
      <c r="A292" s="17">
        <f t="shared" ca="1" si="29"/>
        <v>522</v>
      </c>
      <c r="B292" s="8" t="s">
        <v>660</v>
      </c>
      <c r="C292" s="8" t="s">
        <v>661</v>
      </c>
      <c r="D292" s="13">
        <f>IFERROR([1]!EM_S_QSTM07_IS(B292,"61",$C$1,"1")/1000000,"")</f>
        <v>42.68391089</v>
      </c>
      <c r="E292" s="13" t="str">
        <f>IFERROR([1]!EM_S_PERFORMANCEEXPRESS_PERFEXNETPROFITTOSHAREHOLDER(B292,$C$1)/1000000,"")</f>
        <v/>
      </c>
      <c r="F292" s="13" t="str">
        <f>IFERROR([1]!EM_S_PROFITNOTICE_FORECASTT(B292,$C$1)/1000000,"")</f>
        <v/>
      </c>
      <c r="G292" s="13" t="str">
        <f>IFERROR([1]!EM_S_PROFITNOTICE_FORECASTL(B292,$C$1)/1000000,"")</f>
        <v/>
      </c>
      <c r="H292" s="13" t="str">
        <f t="shared" si="30"/>
        <v/>
      </c>
      <c r="I292" s="20">
        <f>IFERROR([1]!EM_S_QSTM07_IS(B292,"61",$I$1,"1")/1000000,"")</f>
        <v>13.89133193</v>
      </c>
      <c r="J292" s="13">
        <f t="shared" si="28"/>
        <v>28.79257896</v>
      </c>
      <c r="K292" s="13">
        <f>IFERROR([1]!EM_S_QSTM07_IS(B292,"61",$K$2,"1")/1000000,"")</f>
        <v>33.857466029999998</v>
      </c>
      <c r="L292" s="14">
        <f t="shared" si="31"/>
        <v>-0.14959439272602876</v>
      </c>
      <c r="M292" s="33" t="str">
        <f ca="1">[1]!EM_S_MAJASSRES_NUM(B292,$M$2,$M$1)</f>
        <v/>
      </c>
      <c r="N292" s="29" t="str">
        <f t="shared" si="32"/>
        <v/>
      </c>
      <c r="O292" s="21">
        <f t="shared" ca="1" si="33"/>
        <v>-0.14959439272602876</v>
      </c>
      <c r="P292" s="10" t="str">
        <f t="shared" si="34"/>
        <v>财报</v>
      </c>
    </row>
    <row r="293" spans="1:16" x14ac:dyDescent="0.2">
      <c r="A293" s="17" t="str">
        <f t="shared" ca="1" si="29"/>
        <v/>
      </c>
      <c r="B293" s="8" t="s">
        <v>662</v>
      </c>
      <c r="C293" s="8" t="s">
        <v>663</v>
      </c>
      <c r="D293" s="13">
        <f>IFERROR([1]!EM_S_QSTM07_IS(B293,"61",$C$1,"1")/1000000,"")</f>
        <v>-1.0034871000000001</v>
      </c>
      <c r="E293" s="13" t="str">
        <f>IFERROR([1]!EM_S_PERFORMANCEEXPRESS_PERFEXNETPROFITTOSHAREHOLDER(B293,$C$1)/1000000,"")</f>
        <v/>
      </c>
      <c r="F293" s="13">
        <f>IFERROR([1]!EM_S_PROFITNOTICE_FORECASTT(B293,$C$1)/1000000,"")</f>
        <v>3.47</v>
      </c>
      <c r="G293" s="13">
        <f>IFERROR([1]!EM_S_PROFITNOTICE_FORECASTL(B293,$C$1)/1000000,"")</f>
        <v>1.1567000000000001</v>
      </c>
      <c r="H293" s="13">
        <f t="shared" si="30"/>
        <v>2.3133500000000002</v>
      </c>
      <c r="I293" s="20">
        <f>IFERROR([1]!EM_S_QSTM07_IS(B293,"61",$I$1,"1")/1000000,"")</f>
        <v>3.67872836</v>
      </c>
      <c r="J293" s="13">
        <f t="shared" si="28"/>
        <v>-4.6822154600000001</v>
      </c>
      <c r="K293" s="13">
        <f>IFERROR([1]!EM_S_QSTM07_IS(B293,"61",$K$2,"1")/1000000,"")</f>
        <v>4.9879778200000002</v>
      </c>
      <c r="L293" s="14">
        <f t="shared" si="31"/>
        <v>-1.9387001364011678</v>
      </c>
      <c r="M293" s="33" t="str">
        <f ca="1">[1]!EM_S_MAJASSRES_NUM(B293,$M$2,$M$1)</f>
        <v/>
      </c>
      <c r="N293" s="29">
        <f t="shared" si="32"/>
        <v>1</v>
      </c>
      <c r="O293" s="21" t="str">
        <f t="shared" ca="1" si="33"/>
        <v/>
      </c>
      <c r="P293" s="10" t="str">
        <f t="shared" si="34"/>
        <v>财报</v>
      </c>
    </row>
    <row r="294" spans="1:16" x14ac:dyDescent="0.2">
      <c r="A294" s="17">
        <f t="shared" ca="1" si="29"/>
        <v>275</v>
      </c>
      <c r="B294" s="8" t="s">
        <v>664</v>
      </c>
      <c r="C294" s="8" t="s">
        <v>665</v>
      </c>
      <c r="D294" s="13">
        <f>IFERROR([1]!EM_S_QSTM07_IS(B294,"61",$C$1,"1")/1000000,"")</f>
        <v>-3.2255103300000001</v>
      </c>
      <c r="E294" s="13" t="str">
        <f>IFERROR([1]!EM_S_PERFORMANCEEXPRESS_PERFEXNETPROFITTOSHAREHOLDER(B294,$C$1)/1000000,"")</f>
        <v/>
      </c>
      <c r="F294" s="13">
        <f>IFERROR([1]!EM_S_PROFITNOTICE_FORECASTT(B294,$C$1)/1000000,"")</f>
        <v>5.5</v>
      </c>
      <c r="G294" s="13">
        <f>IFERROR([1]!EM_S_PROFITNOTICE_FORECASTL(B294,$C$1)/1000000,"")</f>
        <v>4</v>
      </c>
      <c r="H294" s="13">
        <f t="shared" si="30"/>
        <v>4.75</v>
      </c>
      <c r="I294" s="20">
        <f>IFERROR([1]!EM_S_QSTM07_IS(B294,"61",$I$1,"1")/1000000,"")</f>
        <v>7.7679695999999998</v>
      </c>
      <c r="J294" s="13">
        <f t="shared" si="28"/>
        <v>-10.993479929999999</v>
      </c>
      <c r="K294" s="13">
        <f>IFERROR([1]!EM_S_QSTM07_IS(B294,"61",$K$2,"1")/1000000,"")</f>
        <v>-34.707794590000006</v>
      </c>
      <c r="L294" s="14">
        <f t="shared" si="31"/>
        <v>0.68325616594586402</v>
      </c>
      <c r="M294" s="33" t="str">
        <f ca="1">[1]!EM_S_MAJASSRES_NUM(B294,$M$2,$M$1)</f>
        <v/>
      </c>
      <c r="N294" s="29" t="str">
        <f t="shared" si="32"/>
        <v/>
      </c>
      <c r="O294" s="21">
        <f t="shared" ca="1" si="33"/>
        <v>0.68325616594586402</v>
      </c>
      <c r="P294" s="10" t="str">
        <f t="shared" si="34"/>
        <v>财报</v>
      </c>
    </row>
    <row r="295" spans="1:16" x14ac:dyDescent="0.2">
      <c r="A295" s="17">
        <f t="shared" ca="1" si="29"/>
        <v>218</v>
      </c>
      <c r="B295" s="8" t="s">
        <v>666</v>
      </c>
      <c r="C295" s="8" t="s">
        <v>667</v>
      </c>
      <c r="D295" s="13">
        <f>IFERROR([1]!EM_S_QSTM07_IS(B295,"61",$C$1,"1")/1000000,"")</f>
        <v>-145.75975803</v>
      </c>
      <c r="E295" s="13" t="str">
        <f>IFERROR([1]!EM_S_PERFORMANCEEXPRESS_PERFEXNETPROFITTOSHAREHOLDER(B295,$C$1)/1000000,"")</f>
        <v/>
      </c>
      <c r="F295" s="13">
        <f>IFERROR([1]!EM_S_PROFITNOTICE_FORECASTT(B295,$C$1)/1000000,"")</f>
        <v>-230</v>
      </c>
      <c r="G295" s="13">
        <f>IFERROR([1]!EM_S_PROFITNOTICE_FORECASTL(B295,$C$1)/1000000,"")</f>
        <v>-230</v>
      </c>
      <c r="H295" s="13">
        <f t="shared" si="30"/>
        <v>-230</v>
      </c>
      <c r="I295" s="20">
        <f>IFERROR([1]!EM_S_QSTM07_IS(B295,"61",$I$1,"1")/1000000,"")</f>
        <v>-142.16324484999998</v>
      </c>
      <c r="J295" s="13">
        <f t="shared" si="28"/>
        <v>-3.5965131800000165</v>
      </c>
      <c r="K295" s="13">
        <f>IFERROR([1]!EM_S_QSTM07_IS(B295,"61",$K$2,"1")/1000000,"")</f>
        <v>-143.25240722000001</v>
      </c>
      <c r="L295" s="14">
        <f t="shared" si="31"/>
        <v>0.97489387264203753</v>
      </c>
      <c r="M295" s="33" t="str">
        <f ca="1">[1]!EM_S_MAJASSRES_NUM(B295,$M$2,$M$1)</f>
        <v/>
      </c>
      <c r="N295" s="29" t="str">
        <f t="shared" si="32"/>
        <v/>
      </c>
      <c r="O295" s="21">
        <f t="shared" ca="1" si="33"/>
        <v>0.97489387264203753</v>
      </c>
      <c r="P295" s="10" t="str">
        <f t="shared" si="34"/>
        <v>财报</v>
      </c>
    </row>
    <row r="296" spans="1:16" x14ac:dyDescent="0.2">
      <c r="A296" s="17">
        <f t="shared" ca="1" si="29"/>
        <v>873</v>
      </c>
      <c r="B296" s="8" t="s">
        <v>668</v>
      </c>
      <c r="C296" s="8" t="s">
        <v>669</v>
      </c>
      <c r="D296" s="13">
        <f>IFERROR([1]!EM_S_QSTM07_IS(B296,"61",$C$1,"1")/1000000,"")</f>
        <v>25.570389379999998</v>
      </c>
      <c r="E296" s="13" t="str">
        <f>IFERROR([1]!EM_S_PERFORMANCEEXPRESS_PERFEXNETPROFITTOSHAREHOLDER(B296,$C$1)/1000000,"")</f>
        <v/>
      </c>
      <c r="F296" s="13">
        <f>IFERROR([1]!EM_S_PROFITNOTICE_FORECASTT(B296,$C$1)/1000000,"")</f>
        <v>49.133200000000002</v>
      </c>
      <c r="G296" s="13">
        <f>IFERROR([1]!EM_S_PROFITNOTICE_FORECASTL(B296,$C$1)/1000000,"")</f>
        <v>41.375399999999999</v>
      </c>
      <c r="H296" s="13">
        <f t="shared" si="30"/>
        <v>45.254300000000001</v>
      </c>
      <c r="I296" s="20">
        <f>IFERROR([1]!EM_S_QSTM07_IS(B296,"61",$I$1,"1")/1000000,"")</f>
        <v>20.296756300000002</v>
      </c>
      <c r="J296" s="13">
        <f t="shared" si="28"/>
        <v>5.2736330799999962</v>
      </c>
      <c r="K296" s="13">
        <f>IFERROR([1]!EM_S_QSTM07_IS(B296,"61",$K$2,"1")/1000000,"")</f>
        <v>11.600136289999998</v>
      </c>
      <c r="L296" s="14">
        <f t="shared" si="31"/>
        <v>-0.54538179999262781</v>
      </c>
      <c r="M296" s="33" t="str">
        <f ca="1">[1]!EM_S_MAJASSRES_NUM(B296,$M$2,$M$1)</f>
        <v/>
      </c>
      <c r="N296" s="29" t="str">
        <f t="shared" si="32"/>
        <v/>
      </c>
      <c r="O296" s="21">
        <f t="shared" ca="1" si="33"/>
        <v>-0.54538179999262781</v>
      </c>
      <c r="P296" s="10" t="str">
        <f t="shared" si="34"/>
        <v>财报</v>
      </c>
    </row>
    <row r="297" spans="1:16" x14ac:dyDescent="0.2">
      <c r="A297" s="17">
        <f t="shared" ca="1" si="29"/>
        <v>1287</v>
      </c>
      <c r="B297" s="8" t="s">
        <v>670</v>
      </c>
      <c r="C297" s="8" t="s">
        <v>671</v>
      </c>
      <c r="D297" s="13">
        <f>IFERROR([1]!EM_S_QSTM07_IS(B297,"61",$C$1,"1")/1000000,"")</f>
        <v>9.3662656000000002</v>
      </c>
      <c r="E297" s="13" t="str">
        <f>IFERROR([1]!EM_S_PERFORMANCEEXPRESS_PERFEXNETPROFITTOSHAREHOLDER(B297,$C$1)/1000000,"")</f>
        <v/>
      </c>
      <c r="F297" s="13" t="str">
        <f>IFERROR([1]!EM_S_PROFITNOTICE_FORECASTT(B297,$C$1)/1000000,"")</f>
        <v/>
      </c>
      <c r="G297" s="13" t="str">
        <f>IFERROR([1]!EM_S_PROFITNOTICE_FORECASTL(B297,$C$1)/1000000,"")</f>
        <v/>
      </c>
      <c r="H297" s="13" t="str">
        <f t="shared" si="30"/>
        <v/>
      </c>
      <c r="I297" s="20">
        <f>IFERROR([1]!EM_S_QSTM07_IS(B297,"61",$I$1,"1")/1000000,"")</f>
        <v>7.2633315999999999</v>
      </c>
      <c r="J297" s="13">
        <f t="shared" si="28"/>
        <v>2.1029340000000003</v>
      </c>
      <c r="K297" s="13">
        <f>IFERROR([1]!EM_S_QSTM07_IS(B297,"61",$K$2,"1")/1000000,"")</f>
        <v>13.94192415</v>
      </c>
      <c r="L297" s="14">
        <f t="shared" si="31"/>
        <v>-0.8491647223600769</v>
      </c>
      <c r="M297" s="33" t="str">
        <f ca="1">[1]!EM_S_MAJASSRES_NUM(B297,$M$2,$M$1)</f>
        <v/>
      </c>
      <c r="N297" s="29" t="str">
        <f t="shared" si="32"/>
        <v/>
      </c>
      <c r="O297" s="21">
        <f t="shared" ca="1" si="33"/>
        <v>-0.8491647223600769</v>
      </c>
      <c r="P297" s="10" t="str">
        <f t="shared" si="34"/>
        <v>财报</v>
      </c>
    </row>
    <row r="298" spans="1:16" x14ac:dyDescent="0.2">
      <c r="A298" s="17">
        <f t="shared" ca="1" si="29"/>
        <v>1582</v>
      </c>
      <c r="B298" s="8" t="s">
        <v>672</v>
      </c>
      <c r="C298" s="8" t="s">
        <v>673</v>
      </c>
      <c r="D298" s="13">
        <f>IFERROR([1]!EM_S_QSTM07_IS(B298,"61",$C$1,"1")/1000000,"")</f>
        <v>58.504012189999997</v>
      </c>
      <c r="E298" s="13" t="str">
        <f>IFERROR([1]!EM_S_PERFORMANCEEXPRESS_PERFEXNETPROFITTOSHAREHOLDER(B298,$C$1)/1000000,"")</f>
        <v/>
      </c>
      <c r="F298" s="13" t="str">
        <f>IFERROR([1]!EM_S_PROFITNOTICE_FORECASTT(B298,$C$1)/1000000,"")</f>
        <v/>
      </c>
      <c r="G298" s="13" t="str">
        <f>IFERROR([1]!EM_S_PROFITNOTICE_FORECASTL(B298,$C$1)/1000000,"")</f>
        <v/>
      </c>
      <c r="H298" s="13" t="str">
        <f t="shared" si="30"/>
        <v/>
      </c>
      <c r="I298" s="20">
        <f>IFERROR([1]!EM_S_QSTM07_IS(B298,"61",$I$1,"1")/1000000,"")</f>
        <v>65.316950739999996</v>
      </c>
      <c r="J298" s="13">
        <f t="shared" si="28"/>
        <v>-6.8129385499999984</v>
      </c>
      <c r="K298" s="13">
        <f>IFERROR([1]!EM_S_QSTM07_IS(B298,"61",$K$2,"1")/1000000,"")</f>
        <v>136.38354777000001</v>
      </c>
      <c r="L298" s="14">
        <f t="shared" si="31"/>
        <v>-1.0499542551971848</v>
      </c>
      <c r="M298" s="33" t="str">
        <f ca="1">[1]!EM_S_MAJASSRES_NUM(B298,$M$2,$M$1)</f>
        <v/>
      </c>
      <c r="N298" s="29" t="str">
        <f t="shared" si="32"/>
        <v/>
      </c>
      <c r="O298" s="21">
        <f t="shared" ca="1" si="33"/>
        <v>-1.0499542551971848</v>
      </c>
      <c r="P298" s="10" t="str">
        <f t="shared" si="34"/>
        <v>财报</v>
      </c>
    </row>
    <row r="299" spans="1:16" x14ac:dyDescent="0.2">
      <c r="A299" s="17">
        <f t="shared" ca="1" si="29"/>
        <v>1856</v>
      </c>
      <c r="B299" s="8" t="s">
        <v>674</v>
      </c>
      <c r="C299" s="8" t="s">
        <v>675</v>
      </c>
      <c r="D299" s="13">
        <f>IFERROR([1]!EM_S_QSTM07_IS(B299,"61",$C$1,"1")/1000000,"")</f>
        <v>-66.32863657</v>
      </c>
      <c r="E299" s="13" t="str">
        <f>IFERROR([1]!EM_S_PERFORMANCEEXPRESS_PERFEXNETPROFITTOSHAREHOLDER(B299,$C$1)/1000000,"")</f>
        <v/>
      </c>
      <c r="F299" s="13">
        <f>IFERROR([1]!EM_S_PROFITNOTICE_FORECASTT(B299,$C$1)/1000000,"")</f>
        <v>-60</v>
      </c>
      <c r="G299" s="13">
        <f>IFERROR([1]!EM_S_PROFITNOTICE_FORECASTL(B299,$C$1)/1000000,"")</f>
        <v>-66</v>
      </c>
      <c r="H299" s="13">
        <f t="shared" si="30"/>
        <v>-63</v>
      </c>
      <c r="I299" s="20">
        <f>IFERROR([1]!EM_S_QSTM07_IS(B299,"61",$I$1,"1")/1000000,"")</f>
        <v>3.8730130099999998</v>
      </c>
      <c r="J299" s="13">
        <f t="shared" si="28"/>
        <v>-70.201649579999994</v>
      </c>
      <c r="K299" s="13">
        <f>IFERROR([1]!EM_S_QSTM07_IS(B299,"61",$K$2,"1")/1000000,"")</f>
        <v>-27.716436340000001</v>
      </c>
      <c r="L299" s="14">
        <f t="shared" si="31"/>
        <v>-1.5328526625439896</v>
      </c>
      <c r="M299" s="33" t="str">
        <f ca="1">[1]!EM_S_MAJASSRES_NUM(B299,$M$2,$M$1)</f>
        <v/>
      </c>
      <c r="N299" s="29" t="str">
        <f t="shared" si="32"/>
        <v/>
      </c>
      <c r="O299" s="21">
        <f t="shared" ca="1" si="33"/>
        <v>-1.5328526625439896</v>
      </c>
      <c r="P299" s="10" t="str">
        <f t="shared" si="34"/>
        <v>财报</v>
      </c>
    </row>
    <row r="300" spans="1:16" x14ac:dyDescent="0.2">
      <c r="A300" s="17">
        <f t="shared" ca="1" si="29"/>
        <v>278</v>
      </c>
      <c r="B300" s="8" t="s">
        <v>676</v>
      </c>
      <c r="C300" s="8" t="s">
        <v>677</v>
      </c>
      <c r="D300" s="13">
        <f>IFERROR([1]!EM_S_QSTM07_IS(B300,"61",$C$1,"1")/1000000,"")</f>
        <v>-42.697798149999997</v>
      </c>
      <c r="E300" s="13" t="str">
        <f>IFERROR([1]!EM_S_PERFORMANCEEXPRESS_PERFEXNETPROFITTOSHAREHOLDER(B300,$C$1)/1000000,"")</f>
        <v/>
      </c>
      <c r="F300" s="13">
        <f>IFERROR([1]!EM_S_PROFITNOTICE_FORECASTT(B300,$C$1)/1000000,"")</f>
        <v>-77</v>
      </c>
      <c r="G300" s="13">
        <f>IFERROR([1]!EM_S_PROFITNOTICE_FORECASTL(B300,$C$1)/1000000,"")</f>
        <v>-77</v>
      </c>
      <c r="H300" s="13">
        <f t="shared" si="30"/>
        <v>-77</v>
      </c>
      <c r="I300" s="20">
        <f>IFERROR([1]!EM_S_QSTM07_IS(B300,"61",$I$1,"1")/1000000,"")</f>
        <v>-35.016221139999999</v>
      </c>
      <c r="J300" s="13">
        <f t="shared" si="28"/>
        <v>-7.681577009999998</v>
      </c>
      <c r="K300" s="13">
        <f>IFERROR([1]!EM_S_QSTM07_IS(B300,"61",$K$2,"1")/1000000,"")</f>
        <v>-22.452638030000003</v>
      </c>
      <c r="L300" s="14">
        <f t="shared" si="31"/>
        <v>0.65787641524633811</v>
      </c>
      <c r="M300" s="33" t="str">
        <f ca="1">[1]!EM_S_MAJASSRES_NUM(B300,$M$2,$M$1)</f>
        <v/>
      </c>
      <c r="N300" s="29" t="str">
        <f t="shared" si="32"/>
        <v/>
      </c>
      <c r="O300" s="21">
        <f t="shared" ca="1" si="33"/>
        <v>0.65787641524633811</v>
      </c>
      <c r="P300" s="10" t="str">
        <f t="shared" si="34"/>
        <v>财报</v>
      </c>
    </row>
    <row r="301" spans="1:16" x14ac:dyDescent="0.2">
      <c r="A301" s="17">
        <f t="shared" ca="1" si="29"/>
        <v>261</v>
      </c>
      <c r="B301" s="8" t="s">
        <v>6</v>
      </c>
      <c r="C301" s="8" t="s">
        <v>7</v>
      </c>
      <c r="D301" s="13">
        <f>IFERROR([1]!EM_S_QSTM07_IS(B301,"61",$C$1,"1")/1000000,"")</f>
        <v>141.43208595999999</v>
      </c>
      <c r="E301" s="13" t="str">
        <f>IFERROR([1]!EM_S_PERFORMANCEEXPRESS_PERFEXNETPROFITTOSHAREHOLDER(B301,$C$1)/1000000,"")</f>
        <v/>
      </c>
      <c r="F301" s="13" t="str">
        <f>IFERROR([1]!EM_S_PROFITNOTICE_FORECASTT(B301,$C$1)/1000000,"")</f>
        <v/>
      </c>
      <c r="G301" s="13" t="str">
        <f>IFERROR([1]!EM_S_PROFITNOTICE_FORECASTL(B301,$C$1)/1000000,"")</f>
        <v/>
      </c>
      <c r="H301" s="13" t="str">
        <f t="shared" si="30"/>
        <v/>
      </c>
      <c r="I301" s="20">
        <f>IFERROR([1]!EM_S_QSTM07_IS(B301,"61",$I$1,"1")/1000000,"")</f>
        <v>41.106090359999996</v>
      </c>
      <c r="J301" s="13">
        <f t="shared" si="28"/>
        <v>100.3259956</v>
      </c>
      <c r="K301" s="13">
        <f>IFERROR([1]!EM_S_QSTM07_IS(B301,"61",$K$2,"1")/1000000,"")</f>
        <v>56.299254270000006</v>
      </c>
      <c r="L301" s="14">
        <f t="shared" si="31"/>
        <v>0.78201286856938657</v>
      </c>
      <c r="M301" s="33" t="str">
        <f ca="1">[1]!EM_S_MAJASSRES_NUM(B301,$M$2,$M$1)</f>
        <v/>
      </c>
      <c r="N301" s="29" t="str">
        <f t="shared" si="32"/>
        <v/>
      </c>
      <c r="O301" s="21">
        <f t="shared" ca="1" si="33"/>
        <v>0.78201286856938657</v>
      </c>
      <c r="P301" s="10" t="str">
        <f t="shared" si="34"/>
        <v>财报</v>
      </c>
    </row>
    <row r="302" spans="1:16" x14ac:dyDescent="0.2">
      <c r="A302" s="17">
        <f t="shared" ca="1" si="29"/>
        <v>1955</v>
      </c>
      <c r="B302" s="8" t="s">
        <v>678</v>
      </c>
      <c r="C302" s="8" t="s">
        <v>679</v>
      </c>
      <c r="D302" s="13">
        <f>IFERROR([1]!EM_S_QSTM07_IS(B302,"61",$C$1,"1")/1000000,"")</f>
        <v>-12.870686220000001</v>
      </c>
      <c r="E302" s="13" t="str">
        <f>IFERROR([1]!EM_S_PERFORMANCEEXPRESS_PERFEXNETPROFITTOSHAREHOLDER(B302,$C$1)/1000000,"")</f>
        <v/>
      </c>
      <c r="F302" s="13" t="str">
        <f>IFERROR([1]!EM_S_PROFITNOTICE_FORECASTT(B302,$C$1)/1000000,"")</f>
        <v/>
      </c>
      <c r="G302" s="13" t="str">
        <f>IFERROR([1]!EM_S_PROFITNOTICE_FORECASTL(B302,$C$1)/1000000,"")</f>
        <v/>
      </c>
      <c r="H302" s="13" t="str">
        <f t="shared" si="30"/>
        <v/>
      </c>
      <c r="I302" s="20">
        <f>IFERROR([1]!EM_S_QSTM07_IS(B302,"61",$I$1,"1")/1000000,"")</f>
        <v>23.43249256</v>
      </c>
      <c r="J302" s="13">
        <f t="shared" si="28"/>
        <v>-36.303178780000003</v>
      </c>
      <c r="K302" s="13">
        <f>IFERROR([1]!EM_S_QSTM07_IS(B302,"61",$K$2,"1")/1000000,"")</f>
        <v>29.21598689</v>
      </c>
      <c r="L302" s="14">
        <f t="shared" si="31"/>
        <v>-2.2425792398074287</v>
      </c>
      <c r="M302" s="33" t="str">
        <f ca="1">[1]!EM_S_MAJASSRES_NUM(B302,$M$2,$M$1)</f>
        <v/>
      </c>
      <c r="N302" s="29" t="str">
        <f t="shared" si="32"/>
        <v/>
      </c>
      <c r="O302" s="21">
        <f t="shared" ca="1" si="33"/>
        <v>-2.2425792398074287</v>
      </c>
      <c r="P302" s="10" t="str">
        <f t="shared" si="34"/>
        <v>财报</v>
      </c>
    </row>
    <row r="303" spans="1:16" x14ac:dyDescent="0.2">
      <c r="A303" s="17" t="str">
        <f t="shared" ca="1" si="29"/>
        <v/>
      </c>
      <c r="B303" s="8" t="s">
        <v>680</v>
      </c>
      <c r="C303" s="8" t="s">
        <v>681</v>
      </c>
      <c r="D303" s="13">
        <f>IFERROR([1]!EM_S_QSTM07_IS(B303,"61",$C$1,"1")/1000000,"")</f>
        <v>41.07051431</v>
      </c>
      <c r="E303" s="13" t="str">
        <f>IFERROR([1]!EM_S_PERFORMANCEEXPRESS_PERFEXNETPROFITTOSHAREHOLDER(B303,$C$1)/1000000,"")</f>
        <v/>
      </c>
      <c r="F303" s="13">
        <f>IFERROR([1]!EM_S_PROFITNOTICE_FORECASTT(B303,$C$1)/1000000,"")</f>
        <v>93</v>
      </c>
      <c r="G303" s="13">
        <f>IFERROR([1]!EM_S_PROFITNOTICE_FORECASTL(B303,$C$1)/1000000,"")</f>
        <v>89</v>
      </c>
      <c r="H303" s="13">
        <f t="shared" si="30"/>
        <v>91</v>
      </c>
      <c r="I303" s="20">
        <f>IFERROR([1]!EM_S_QSTM07_IS(B303,"61",$I$1,"1")/1000000,"")</f>
        <v>50.80336243</v>
      </c>
      <c r="J303" s="13">
        <f t="shared" si="28"/>
        <v>-9.7328481199999999</v>
      </c>
      <c r="K303" s="13">
        <f>IFERROR([1]!EM_S_QSTM07_IS(B303,"61",$K$2,"1")/1000000,"")</f>
        <v>-9.4794485799999997</v>
      </c>
      <c r="L303" s="14">
        <f t="shared" si="31"/>
        <v>-2.6731464162865919E-2</v>
      </c>
      <c r="M303" s="33">
        <f ca="1">[1]!EM_S_MAJASSRES_NUM(B303,$M$2,$M$1)</f>
        <v>1</v>
      </c>
      <c r="N303" s="29">
        <f t="shared" si="32"/>
        <v>1</v>
      </c>
      <c r="O303" s="21" t="str">
        <f t="shared" ca="1" si="33"/>
        <v/>
      </c>
      <c r="P303" s="10" t="str">
        <f t="shared" si="34"/>
        <v>财报</v>
      </c>
    </row>
    <row r="304" spans="1:16" x14ac:dyDescent="0.2">
      <c r="A304" s="17">
        <f t="shared" ca="1" si="29"/>
        <v>491</v>
      </c>
      <c r="B304" s="8" t="s">
        <v>682</v>
      </c>
      <c r="C304" s="8" t="s">
        <v>683</v>
      </c>
      <c r="D304" s="13">
        <f>IFERROR([1]!EM_S_QSTM07_IS(B304,"61",$C$1,"1")/1000000,"")</f>
        <v>73.773675590000011</v>
      </c>
      <c r="E304" s="13" t="str">
        <f>IFERROR([1]!EM_S_PERFORMANCEEXPRESS_PERFEXNETPROFITTOSHAREHOLDER(B304,$C$1)/1000000,"")</f>
        <v/>
      </c>
      <c r="F304" s="13">
        <f>IFERROR([1]!EM_S_PROFITNOTICE_FORECASTT(B304,$C$1)/1000000,"")</f>
        <v>-110</v>
      </c>
      <c r="G304" s="13">
        <f>IFERROR([1]!EM_S_PROFITNOTICE_FORECASTL(B304,$C$1)/1000000,"")</f>
        <v>-117</v>
      </c>
      <c r="H304" s="13">
        <f t="shared" si="30"/>
        <v>-113.5</v>
      </c>
      <c r="I304" s="20">
        <f>IFERROR([1]!EM_S_QSTM07_IS(B304,"61",$I$1,"1")/1000000,"")</f>
        <v>-190.60095165999999</v>
      </c>
      <c r="J304" s="13">
        <f t="shared" si="28"/>
        <v>264.37462725</v>
      </c>
      <c r="K304" s="13">
        <f>IFERROR([1]!EM_S_QSTM07_IS(B304,"61",$K$2,"1")/1000000,"")</f>
        <v>295.34561521000001</v>
      </c>
      <c r="L304" s="14">
        <f t="shared" si="31"/>
        <v>-0.10486354414971984</v>
      </c>
      <c r="M304" s="33" t="str">
        <f ca="1">[1]!EM_S_MAJASSRES_NUM(B304,$M$2,$M$1)</f>
        <v/>
      </c>
      <c r="N304" s="29" t="str">
        <f t="shared" si="32"/>
        <v/>
      </c>
      <c r="O304" s="21">
        <f t="shared" ca="1" si="33"/>
        <v>-0.10486354414971984</v>
      </c>
      <c r="P304" s="10" t="str">
        <f t="shared" si="34"/>
        <v>财报</v>
      </c>
    </row>
    <row r="305" spans="1:16" x14ac:dyDescent="0.2">
      <c r="A305" s="17">
        <f t="shared" ca="1" si="29"/>
        <v>165</v>
      </c>
      <c r="B305" s="8" t="s">
        <v>684</v>
      </c>
      <c r="C305" s="8" t="s">
        <v>685</v>
      </c>
      <c r="D305" s="13">
        <f>IFERROR([1]!EM_S_QSTM07_IS(B305,"61",$C$1,"1")/1000000,"")</f>
        <v>139.96311796000001</v>
      </c>
      <c r="E305" s="13" t="str">
        <f>IFERROR([1]!EM_S_PERFORMANCEEXPRESS_PERFEXNETPROFITTOSHAREHOLDER(B305,$C$1)/1000000,"")</f>
        <v/>
      </c>
      <c r="F305" s="13">
        <f>IFERROR([1]!EM_S_PROFITNOTICE_FORECASTT(B305,$C$1)/1000000,"")</f>
        <v>106.22</v>
      </c>
      <c r="G305" s="13">
        <f>IFERROR([1]!EM_S_PROFITNOTICE_FORECASTL(B305,$C$1)/1000000,"")</f>
        <v>53.11</v>
      </c>
      <c r="H305" s="13">
        <f t="shared" si="30"/>
        <v>79.664999999999992</v>
      </c>
      <c r="I305" s="20">
        <f>IFERROR([1]!EM_S_QSTM07_IS(B305,"61",$I$1,"1")/1000000,"")</f>
        <v>-59.634158219999996</v>
      </c>
      <c r="J305" s="13">
        <f t="shared" si="28"/>
        <v>199.59727617999999</v>
      </c>
      <c r="K305" s="13">
        <f>IFERROR([1]!EM_S_QSTM07_IS(B305,"61",$K$2,"1")/1000000,"")</f>
        <v>90.891125379999991</v>
      </c>
      <c r="L305" s="14">
        <f t="shared" si="31"/>
        <v>1.1960040140939887</v>
      </c>
      <c r="M305" s="33" t="str">
        <f ca="1">[1]!EM_S_MAJASSRES_NUM(B305,$M$2,$M$1)</f>
        <v/>
      </c>
      <c r="N305" s="29" t="str">
        <f t="shared" si="32"/>
        <v/>
      </c>
      <c r="O305" s="21">
        <f t="shared" ca="1" si="33"/>
        <v>1.1960040140939887</v>
      </c>
      <c r="P305" s="10" t="str">
        <f t="shared" si="34"/>
        <v>财报</v>
      </c>
    </row>
    <row r="306" spans="1:16" x14ac:dyDescent="0.2">
      <c r="A306" s="17">
        <f t="shared" ca="1" si="29"/>
        <v>1419</v>
      </c>
      <c r="B306" s="8" t="s">
        <v>686</v>
      </c>
      <c r="C306" s="8" t="s">
        <v>687</v>
      </c>
      <c r="D306" s="13">
        <f>IFERROR([1]!EM_S_QSTM07_IS(B306,"61",$C$1,"1")/1000000,"")</f>
        <v>2224.9046382800002</v>
      </c>
      <c r="E306" s="13" t="str">
        <f>IFERROR([1]!EM_S_PERFORMANCEEXPRESS_PERFEXNETPROFITTOSHAREHOLDER(B306,$C$1)/1000000,"")</f>
        <v/>
      </c>
      <c r="F306" s="13">
        <f>IFERROR([1]!EM_S_PROFITNOTICE_FORECASTT(B306,$C$1)/1000000,"")</f>
        <v>4079.8029999999999</v>
      </c>
      <c r="G306" s="13">
        <f>IFERROR([1]!EM_S_PROFITNOTICE_FORECASTL(B306,$C$1)/1000000,"")</f>
        <v>3879.8029999999999</v>
      </c>
      <c r="H306" s="13">
        <f t="shared" si="30"/>
        <v>3979.8029999999999</v>
      </c>
      <c r="I306" s="20">
        <f>IFERROR([1]!EM_S_QSTM07_IS(B306,"61",$I$1,"1")/1000000,"")</f>
        <v>1805.58960041</v>
      </c>
      <c r="J306" s="13">
        <f t="shared" si="28"/>
        <v>419.3150378700002</v>
      </c>
      <c r="K306" s="13">
        <f>IFERROR([1]!EM_S_QSTM07_IS(B306,"61",$K$2,"1")/1000000,"")</f>
        <v>5888.6686253400003</v>
      </c>
      <c r="L306" s="14">
        <f t="shared" si="31"/>
        <v>-0.92879289623029349</v>
      </c>
      <c r="M306" s="33" t="str">
        <f ca="1">[1]!EM_S_MAJASSRES_NUM(B306,$M$2,$M$1)</f>
        <v/>
      </c>
      <c r="N306" s="29" t="str">
        <f t="shared" si="32"/>
        <v/>
      </c>
      <c r="O306" s="21">
        <f t="shared" ca="1" si="33"/>
        <v>-0.92879289623029349</v>
      </c>
      <c r="P306" s="10" t="str">
        <f t="shared" si="34"/>
        <v>财报</v>
      </c>
    </row>
    <row r="307" spans="1:16" x14ac:dyDescent="0.2">
      <c r="A307" s="17">
        <f t="shared" ca="1" si="29"/>
        <v>987</v>
      </c>
      <c r="B307" s="8" t="s">
        <v>688</v>
      </c>
      <c r="C307" s="8" t="s">
        <v>689</v>
      </c>
      <c r="D307" s="13">
        <f>IFERROR([1]!EM_S_QSTM07_IS(B307,"61",$C$1,"1")/1000000,"")</f>
        <v>17.956676909999999</v>
      </c>
      <c r="E307" s="13" t="str">
        <f>IFERROR([1]!EM_S_PERFORMANCEEXPRESS_PERFEXNETPROFITTOSHAREHOLDER(B307,$C$1)/1000000,"")</f>
        <v/>
      </c>
      <c r="F307" s="13" t="str">
        <f>IFERROR([1]!EM_S_PROFITNOTICE_FORECASTT(B307,$C$1)/1000000,"")</f>
        <v/>
      </c>
      <c r="G307" s="13" t="str">
        <f>IFERROR([1]!EM_S_PROFITNOTICE_FORECASTL(B307,$C$1)/1000000,"")</f>
        <v/>
      </c>
      <c r="H307" s="13" t="str">
        <f t="shared" si="30"/>
        <v/>
      </c>
      <c r="I307" s="20">
        <f>IFERROR([1]!EM_S_QSTM07_IS(B307,"61",$I$1,"1")/1000000,"")</f>
        <v>12.2685914</v>
      </c>
      <c r="J307" s="13">
        <f t="shared" si="28"/>
        <v>5.6880855099999987</v>
      </c>
      <c r="K307" s="13">
        <f>IFERROR([1]!EM_S_QSTM07_IS(B307,"61",$K$2,"1")/1000000,"")</f>
        <v>15.482719099999999</v>
      </c>
      <c r="L307" s="14">
        <f t="shared" si="31"/>
        <v>-0.63261714733299013</v>
      </c>
      <c r="M307" s="33" t="str">
        <f ca="1">[1]!EM_S_MAJASSRES_NUM(B307,$M$2,$M$1)</f>
        <v/>
      </c>
      <c r="N307" s="29" t="str">
        <f t="shared" si="32"/>
        <v/>
      </c>
      <c r="O307" s="21">
        <f t="shared" ca="1" si="33"/>
        <v>-0.63261714733299013</v>
      </c>
      <c r="P307" s="10" t="str">
        <f t="shared" si="34"/>
        <v>财报</v>
      </c>
    </row>
    <row r="308" spans="1:16" x14ac:dyDescent="0.2">
      <c r="A308" s="17">
        <f t="shared" ca="1" si="29"/>
        <v>993</v>
      </c>
      <c r="B308" s="8" t="s">
        <v>8</v>
      </c>
      <c r="C308" s="8" t="s">
        <v>9</v>
      </c>
      <c r="D308" s="13">
        <f>IFERROR([1]!EM_S_QSTM07_IS(B308,"61",$C$1,"1")/1000000,"")</f>
        <v>149.51953978</v>
      </c>
      <c r="E308" s="13" t="str">
        <f>IFERROR([1]!EM_S_PERFORMANCEEXPRESS_PERFEXNETPROFITTOSHAREHOLDER(B308,$C$1)/1000000,"")</f>
        <v/>
      </c>
      <c r="F308" s="13" t="str">
        <f>IFERROR([1]!EM_S_PROFITNOTICE_FORECASTT(B308,$C$1)/1000000,"")</f>
        <v/>
      </c>
      <c r="G308" s="13" t="str">
        <f>IFERROR([1]!EM_S_PROFITNOTICE_FORECASTL(B308,$C$1)/1000000,"")</f>
        <v/>
      </c>
      <c r="H308" s="13" t="str">
        <f t="shared" si="30"/>
        <v/>
      </c>
      <c r="I308" s="20">
        <f>IFERROR([1]!EM_S_QSTM07_IS(B308,"61",$I$1,"1")/1000000,"")</f>
        <v>39.099549939999996</v>
      </c>
      <c r="J308" s="13">
        <f t="shared" si="28"/>
        <v>110.41998984</v>
      </c>
      <c r="K308" s="13">
        <f>IFERROR([1]!EM_S_QSTM07_IS(B308,"61",$K$2,"1")/1000000,"")</f>
        <v>302.85252343999997</v>
      </c>
      <c r="L308" s="14">
        <f t="shared" si="31"/>
        <v>-0.63540013275842488</v>
      </c>
      <c r="M308" s="33" t="str">
        <f ca="1">[1]!EM_S_MAJASSRES_NUM(B308,$M$2,$M$1)</f>
        <v/>
      </c>
      <c r="N308" s="29" t="str">
        <f t="shared" si="32"/>
        <v/>
      </c>
      <c r="O308" s="21">
        <f t="shared" ca="1" si="33"/>
        <v>-0.63540013275842488</v>
      </c>
      <c r="P308" s="10" t="str">
        <f t="shared" si="34"/>
        <v>财报</v>
      </c>
    </row>
    <row r="309" spans="1:16" x14ac:dyDescent="0.2">
      <c r="A309" s="17" t="str">
        <f t="shared" ca="1" si="29"/>
        <v/>
      </c>
      <c r="B309" s="8" t="s">
        <v>690</v>
      </c>
      <c r="C309" s="8" t="s">
        <v>691</v>
      </c>
      <c r="D309" s="13">
        <f>IFERROR([1]!EM_S_QSTM07_IS(B309,"61",$C$1,"1")/1000000,"")</f>
        <v>-17.862942620000002</v>
      </c>
      <c r="E309" s="13" t="str">
        <f>IFERROR([1]!EM_S_PERFORMANCEEXPRESS_PERFEXNETPROFITTOSHAREHOLDER(B309,$C$1)/1000000,"")</f>
        <v/>
      </c>
      <c r="F309" s="13">
        <f>IFERROR([1]!EM_S_PROFITNOTICE_FORECASTT(B309,$C$1)/1000000,"")</f>
        <v>-31</v>
      </c>
      <c r="G309" s="13">
        <f>IFERROR([1]!EM_S_PROFITNOTICE_FORECASTL(B309,$C$1)/1000000,"")</f>
        <v>-36</v>
      </c>
      <c r="H309" s="13">
        <f t="shared" si="30"/>
        <v>-33.5</v>
      </c>
      <c r="I309" s="20">
        <f>IFERROR([1]!EM_S_QSTM07_IS(B309,"61",$I$1,"1")/1000000,"")</f>
        <v>-15.56419732</v>
      </c>
      <c r="J309" s="13">
        <f t="shared" si="28"/>
        <v>-2.298745300000002</v>
      </c>
      <c r="K309" s="13">
        <f>IFERROR([1]!EM_S_QSTM07_IS(B309,"61",$K$2,"1")/1000000,"")</f>
        <v>-7.3495621</v>
      </c>
      <c r="L309" s="14">
        <f t="shared" si="31"/>
        <v>0.68722690294704747</v>
      </c>
      <c r="M309" s="33" t="str">
        <f ca="1">[1]!EM_S_MAJASSRES_NUM(B309,$M$2,$M$1)</f>
        <v/>
      </c>
      <c r="N309" s="29">
        <f t="shared" si="32"/>
        <v>1</v>
      </c>
      <c r="O309" s="21" t="str">
        <f t="shared" ca="1" si="33"/>
        <v/>
      </c>
      <c r="P309" s="10" t="str">
        <f t="shared" si="34"/>
        <v>财报</v>
      </c>
    </row>
    <row r="310" spans="1:16" x14ac:dyDescent="0.2">
      <c r="A310" s="17">
        <f t="shared" ca="1" si="29"/>
        <v>1820</v>
      </c>
      <c r="B310" s="8" t="s">
        <v>692</v>
      </c>
      <c r="C310" s="8" t="s">
        <v>693</v>
      </c>
      <c r="D310" s="13">
        <f>IFERROR([1]!EM_S_QSTM07_IS(B310,"61",$C$1,"1")/1000000,"")</f>
        <v>-140.05151247999999</v>
      </c>
      <c r="E310" s="13" t="str">
        <f>IFERROR([1]!EM_S_PERFORMANCEEXPRESS_PERFEXNETPROFITTOSHAREHOLDER(B310,$C$1)/1000000,"")</f>
        <v/>
      </c>
      <c r="F310" s="13">
        <f>IFERROR([1]!EM_S_PROFITNOTICE_FORECASTT(B310,$C$1)/1000000,"")</f>
        <v>-224</v>
      </c>
      <c r="G310" s="13">
        <f>IFERROR([1]!EM_S_PROFITNOTICE_FORECASTL(B310,$C$1)/1000000,"")</f>
        <v>-226</v>
      </c>
      <c r="H310" s="13">
        <f t="shared" si="30"/>
        <v>-225</v>
      </c>
      <c r="I310" s="20">
        <f>IFERROR([1]!EM_S_QSTM07_IS(B310,"61",$I$1,"1")/1000000,"")</f>
        <v>-85.187737620000007</v>
      </c>
      <c r="J310" s="13">
        <f t="shared" si="28"/>
        <v>-54.863774859999978</v>
      </c>
      <c r="K310" s="13">
        <f>IFERROR([1]!EM_S_QSTM07_IS(B310,"61",$K$2,"1")/1000000,"")</f>
        <v>-22.451042010000002</v>
      </c>
      <c r="L310" s="14">
        <f t="shared" si="31"/>
        <v>-1.443707282520023</v>
      </c>
      <c r="M310" s="33" t="str">
        <f ca="1">[1]!EM_S_MAJASSRES_NUM(B310,$M$2,$M$1)</f>
        <v/>
      </c>
      <c r="N310" s="29" t="str">
        <f t="shared" si="32"/>
        <v/>
      </c>
      <c r="O310" s="21">
        <f t="shared" ca="1" si="33"/>
        <v>-1.443707282520023</v>
      </c>
      <c r="P310" s="10" t="str">
        <f t="shared" si="34"/>
        <v>财报</v>
      </c>
    </row>
    <row r="311" spans="1:16" x14ac:dyDescent="0.2">
      <c r="A311" s="17">
        <f t="shared" ca="1" si="29"/>
        <v>1891</v>
      </c>
      <c r="B311" s="8" t="s">
        <v>694</v>
      </c>
      <c r="C311" s="8" t="s">
        <v>695</v>
      </c>
      <c r="D311" s="13">
        <f>IFERROR([1]!EM_S_QSTM07_IS(B311,"61",$C$1,"1")/1000000,"")</f>
        <v>-29.979091350000001</v>
      </c>
      <c r="E311" s="13" t="str">
        <f>IFERROR([1]!EM_S_PERFORMANCEEXPRESS_PERFEXNETPROFITTOSHAREHOLDER(B311,$C$1)/1000000,"")</f>
        <v/>
      </c>
      <c r="F311" s="13">
        <f>IFERROR([1]!EM_S_PROFITNOTICE_FORECASTT(B311,$C$1)/1000000,"")</f>
        <v>-21.8</v>
      </c>
      <c r="G311" s="13">
        <f>IFERROR([1]!EM_S_PROFITNOTICE_FORECASTL(B311,$C$1)/1000000,"")</f>
        <v>-21.8</v>
      </c>
      <c r="H311" s="13">
        <f t="shared" si="30"/>
        <v>-21.8</v>
      </c>
      <c r="I311" s="20">
        <f>IFERROR([1]!EM_S_QSTM07_IS(B311,"61",$I$1,"1")/1000000,"")</f>
        <v>8.1034238399999996</v>
      </c>
      <c r="J311" s="13">
        <f t="shared" si="28"/>
        <v>-38.082515190000002</v>
      </c>
      <c r="K311" s="13">
        <f>IFERROR([1]!EM_S_QSTM07_IS(B311,"61",$K$2,"1")/1000000,"")</f>
        <v>58.37991864</v>
      </c>
      <c r="L311" s="14">
        <f t="shared" si="31"/>
        <v>-1.6523221696288408</v>
      </c>
      <c r="M311" s="33" t="str">
        <f ca="1">[1]!EM_S_MAJASSRES_NUM(B311,$M$2,$M$1)</f>
        <v/>
      </c>
      <c r="N311" s="29" t="str">
        <f t="shared" si="32"/>
        <v/>
      </c>
      <c r="O311" s="21">
        <f t="shared" ca="1" si="33"/>
        <v>-1.6523221696288408</v>
      </c>
      <c r="P311" s="10" t="str">
        <f t="shared" si="34"/>
        <v>财报</v>
      </c>
    </row>
    <row r="312" spans="1:16" x14ac:dyDescent="0.2">
      <c r="A312" s="17">
        <f t="shared" ca="1" si="29"/>
        <v>1428</v>
      </c>
      <c r="B312" s="8" t="s">
        <v>696</v>
      </c>
      <c r="C312" s="8" t="s">
        <v>697</v>
      </c>
      <c r="D312" s="13">
        <f>IFERROR([1]!EM_S_QSTM07_IS(B312,"61",$C$1,"1")/1000000,"")</f>
        <v>612.53964894000001</v>
      </c>
      <c r="E312" s="13">
        <f>IFERROR([1]!EM_S_PERFORMANCEEXPRESS_PERFEXNETPROFITTOSHAREHOLDER(B312,$C$1)/1000000,"")</f>
        <v>1113.518</v>
      </c>
      <c r="F312" s="13" t="str">
        <f>IFERROR([1]!EM_S_PROFITNOTICE_FORECASTT(B312,$C$1)/1000000,"")</f>
        <v/>
      </c>
      <c r="G312" s="13" t="str">
        <f>IFERROR([1]!EM_S_PROFITNOTICE_FORECASTL(B312,$C$1)/1000000,"")</f>
        <v/>
      </c>
      <c r="H312" s="13" t="str">
        <f t="shared" si="30"/>
        <v/>
      </c>
      <c r="I312" s="20">
        <f>IFERROR([1]!EM_S_QSTM07_IS(B312,"61",$I$1,"1")/1000000,"")</f>
        <v>502.34963789999995</v>
      </c>
      <c r="J312" s="13">
        <f t="shared" si="28"/>
        <v>110.19001104000006</v>
      </c>
      <c r="K312" s="13">
        <f>IFERROR([1]!EM_S_QSTM07_IS(B312,"61",$K$2,"1")/1000000,"")</f>
        <v>1676.0620143900001</v>
      </c>
      <c r="L312" s="14">
        <f t="shared" si="31"/>
        <v>-0.93425660262332022</v>
      </c>
      <c r="M312" s="33" t="str">
        <f ca="1">[1]!EM_S_MAJASSRES_NUM(B312,$M$2,$M$1)</f>
        <v/>
      </c>
      <c r="N312" s="29" t="str">
        <f t="shared" si="32"/>
        <v/>
      </c>
      <c r="O312" s="21">
        <f t="shared" ca="1" si="33"/>
        <v>-0.93425660262332022</v>
      </c>
      <c r="P312" s="10" t="str">
        <f t="shared" si="34"/>
        <v>财报</v>
      </c>
    </row>
    <row r="313" spans="1:16" x14ac:dyDescent="0.2">
      <c r="A313" s="17">
        <f t="shared" ca="1" si="29"/>
        <v>1409</v>
      </c>
      <c r="B313" s="8" t="s">
        <v>698</v>
      </c>
      <c r="C313" s="8" t="s">
        <v>699</v>
      </c>
      <c r="D313" s="13">
        <f>IFERROR([1]!EM_S_QSTM07_IS(B313,"61",$C$1,"1")/1000000,"")</f>
        <v>17.370152100000002</v>
      </c>
      <c r="E313" s="13" t="str">
        <f>IFERROR([1]!EM_S_PERFORMANCEEXPRESS_PERFEXNETPROFITTOSHAREHOLDER(B313,$C$1)/1000000,"")</f>
        <v/>
      </c>
      <c r="F313" s="13" t="str">
        <f>IFERROR([1]!EM_S_PROFITNOTICE_FORECASTT(B313,$C$1)/1000000,"")</f>
        <v/>
      </c>
      <c r="G313" s="13" t="str">
        <f>IFERROR([1]!EM_S_PROFITNOTICE_FORECASTL(B313,$C$1)/1000000,"")</f>
        <v/>
      </c>
      <c r="H313" s="13" t="str">
        <f t="shared" si="30"/>
        <v/>
      </c>
      <c r="I313" s="20">
        <f>IFERROR([1]!EM_S_QSTM07_IS(B313,"61",$I$1,"1")/1000000,"")</f>
        <v>16.47237784</v>
      </c>
      <c r="J313" s="13">
        <f t="shared" si="28"/>
        <v>0.89777426000000204</v>
      </c>
      <c r="K313" s="13">
        <f>IFERROR([1]!EM_S_QSTM07_IS(B313,"61",$K$2,"1")/1000000,"")</f>
        <v>11.75039507</v>
      </c>
      <c r="L313" s="14">
        <f t="shared" si="31"/>
        <v>-0.92359624892169667</v>
      </c>
      <c r="M313" s="33" t="str">
        <f ca="1">[1]!EM_S_MAJASSRES_NUM(B313,$M$2,$M$1)</f>
        <v/>
      </c>
      <c r="N313" s="29" t="str">
        <f t="shared" si="32"/>
        <v/>
      </c>
      <c r="O313" s="21">
        <f t="shared" ca="1" si="33"/>
        <v>-0.92359624892169667</v>
      </c>
      <c r="P313" s="10" t="str">
        <f t="shared" si="34"/>
        <v>财报</v>
      </c>
    </row>
    <row r="314" spans="1:16" x14ac:dyDescent="0.2">
      <c r="A314" s="17" t="str">
        <f t="shared" ca="1" si="29"/>
        <v/>
      </c>
      <c r="B314" s="8" t="s">
        <v>700</v>
      </c>
      <c r="C314" s="8" t="s">
        <v>701</v>
      </c>
      <c r="D314" s="13">
        <f>IFERROR([1]!EM_S_QSTM07_IS(B314,"61",$C$1,"1")/1000000,"")</f>
        <v>358.67568856000003</v>
      </c>
      <c r="E314" s="13" t="str">
        <f>IFERROR([1]!EM_S_PERFORMANCEEXPRESS_PERFEXNETPROFITTOSHAREHOLDER(B314,$C$1)/1000000,"")</f>
        <v/>
      </c>
      <c r="F314" s="13" t="str">
        <f>IFERROR([1]!EM_S_PROFITNOTICE_FORECASTT(B314,$C$1)/1000000,"")</f>
        <v/>
      </c>
      <c r="G314" s="13" t="str">
        <f>IFERROR([1]!EM_S_PROFITNOTICE_FORECASTL(B314,$C$1)/1000000,"")</f>
        <v/>
      </c>
      <c r="H314" s="13" t="str">
        <f t="shared" si="30"/>
        <v/>
      </c>
      <c r="I314" s="20">
        <f>IFERROR([1]!EM_S_QSTM07_IS(B314,"61",$I$1,"1")/1000000,"")</f>
        <v>100.77438042</v>
      </c>
      <c r="J314" s="13">
        <f t="shared" si="28"/>
        <v>257.90130814000003</v>
      </c>
      <c r="K314" s="13">
        <f>IFERROR([1]!EM_S_QSTM07_IS(B314,"61",$K$2,"1")/1000000,"")</f>
        <v>302.08330144000001</v>
      </c>
      <c r="L314" s="14">
        <f t="shared" si="31"/>
        <v>-0.14625764843468331</v>
      </c>
      <c r="M314" s="33">
        <f ca="1">[1]!EM_S_MAJASSRES_NUM(B314,$M$2,$M$1)</f>
        <v>1</v>
      </c>
      <c r="N314" s="29" t="str">
        <f t="shared" si="32"/>
        <v/>
      </c>
      <c r="O314" s="21" t="str">
        <f t="shared" ca="1" si="33"/>
        <v/>
      </c>
      <c r="P314" s="10" t="str">
        <f t="shared" si="34"/>
        <v>财报</v>
      </c>
    </row>
    <row r="315" spans="1:16" x14ac:dyDescent="0.2">
      <c r="A315" s="17">
        <f t="shared" ca="1" si="29"/>
        <v>223</v>
      </c>
      <c r="B315" s="8" t="s">
        <v>702</v>
      </c>
      <c r="C315" s="8" t="s">
        <v>703</v>
      </c>
      <c r="D315" s="13">
        <f>IFERROR([1]!EM_S_QSTM07_IS(B315,"61",$C$1,"1")/1000000,"")</f>
        <v>4.9348956199999998</v>
      </c>
      <c r="E315" s="13" t="str">
        <f>IFERROR([1]!EM_S_PERFORMANCEEXPRESS_PERFEXNETPROFITTOSHAREHOLDER(B315,$C$1)/1000000,"")</f>
        <v/>
      </c>
      <c r="F315" s="13">
        <f>IFERROR([1]!EM_S_PROFITNOTICE_FORECASTT(B315,$C$1)/1000000,"")</f>
        <v>9</v>
      </c>
      <c r="G315" s="13">
        <f>IFERROR([1]!EM_S_PROFITNOTICE_FORECASTL(B315,$C$1)/1000000,"")</f>
        <v>9</v>
      </c>
      <c r="H315" s="13">
        <f t="shared" si="30"/>
        <v>9</v>
      </c>
      <c r="I315" s="20">
        <f>IFERROR([1]!EM_S_QSTM07_IS(B315,"61",$I$1,"1")/1000000,"")</f>
        <v>6.7625343499999993</v>
      </c>
      <c r="J315" s="13">
        <f t="shared" si="28"/>
        <v>-1.8276387299999994</v>
      </c>
      <c r="K315" s="13">
        <f>IFERROR([1]!EM_S_QSTM07_IS(B315,"61",$K$2,"1")/1000000,"")</f>
        <v>-35.823028749999999</v>
      </c>
      <c r="L315" s="14">
        <f t="shared" si="31"/>
        <v>0.94898145707459214</v>
      </c>
      <c r="M315" s="33" t="str">
        <f ca="1">[1]!EM_S_MAJASSRES_NUM(B315,$M$2,$M$1)</f>
        <v/>
      </c>
      <c r="N315" s="29" t="str">
        <f t="shared" si="32"/>
        <v/>
      </c>
      <c r="O315" s="21">
        <f t="shared" ca="1" si="33"/>
        <v>0.94898145707459214</v>
      </c>
      <c r="P315" s="10" t="str">
        <f t="shared" si="34"/>
        <v>财报</v>
      </c>
    </row>
    <row r="316" spans="1:16" x14ac:dyDescent="0.2">
      <c r="A316" s="17">
        <f t="shared" ca="1" si="29"/>
        <v>335</v>
      </c>
      <c r="B316" s="8" t="s">
        <v>704</v>
      </c>
      <c r="C316" s="8" t="s">
        <v>705</v>
      </c>
      <c r="D316" s="13">
        <f>IFERROR([1]!EM_S_QSTM07_IS(B316,"61",$C$1,"1")/1000000,"")</f>
        <v>61.96275773</v>
      </c>
      <c r="E316" s="13" t="str">
        <f>IFERROR([1]!EM_S_PERFORMANCEEXPRESS_PERFEXNETPROFITTOSHAREHOLDER(B316,$C$1)/1000000,"")</f>
        <v/>
      </c>
      <c r="F316" s="13" t="str">
        <f>IFERROR([1]!EM_S_PROFITNOTICE_FORECASTT(B316,$C$1)/1000000,"")</f>
        <v/>
      </c>
      <c r="G316" s="13" t="str">
        <f>IFERROR([1]!EM_S_PROFITNOTICE_FORECASTL(B316,$C$1)/1000000,"")</f>
        <v/>
      </c>
      <c r="H316" s="13" t="str">
        <f t="shared" si="30"/>
        <v/>
      </c>
      <c r="I316" s="20">
        <f>IFERROR([1]!EM_S_QSTM07_IS(B316,"61",$I$1,"1")/1000000,"")</f>
        <v>5.2440008300000001</v>
      </c>
      <c r="J316" s="13">
        <f t="shared" si="28"/>
        <v>56.718756900000002</v>
      </c>
      <c r="K316" s="13">
        <f>IFERROR([1]!EM_S_QSTM07_IS(B316,"61",$K$2,"1")/1000000,"")</f>
        <v>40.019352640000001</v>
      </c>
      <c r="L316" s="14">
        <f t="shared" si="31"/>
        <v>0.41728321820250214</v>
      </c>
      <c r="M316" s="33" t="str">
        <f ca="1">[1]!EM_S_MAJASSRES_NUM(B316,$M$2,$M$1)</f>
        <v/>
      </c>
      <c r="N316" s="29" t="str">
        <f t="shared" si="32"/>
        <v/>
      </c>
      <c r="O316" s="21">
        <f t="shared" ca="1" si="33"/>
        <v>0.41728321820250214</v>
      </c>
      <c r="P316" s="10" t="str">
        <f t="shared" si="34"/>
        <v>财报</v>
      </c>
    </row>
    <row r="317" spans="1:16" x14ac:dyDescent="0.2">
      <c r="A317" s="17" t="str">
        <f t="shared" ca="1" si="29"/>
        <v/>
      </c>
      <c r="B317" s="8" t="s">
        <v>706</v>
      </c>
      <c r="C317" s="8" t="s">
        <v>707</v>
      </c>
      <c r="D317" s="13">
        <f>IFERROR([1]!EM_S_QSTM07_IS(B317,"61",$C$1,"1")/1000000,"")</f>
        <v>10.908375880000001</v>
      </c>
      <c r="E317" s="13" t="str">
        <f>IFERROR([1]!EM_S_PERFORMANCEEXPRESS_PERFEXNETPROFITTOSHAREHOLDER(B317,$C$1)/1000000,"")</f>
        <v/>
      </c>
      <c r="F317" s="13">
        <f>IFERROR([1]!EM_S_PROFITNOTICE_FORECASTT(B317,$C$1)/1000000,"")</f>
        <v>18</v>
      </c>
      <c r="G317" s="13">
        <f>IFERROR([1]!EM_S_PROFITNOTICE_FORECASTL(B317,$C$1)/1000000,"")</f>
        <v>16</v>
      </c>
      <c r="H317" s="13">
        <f t="shared" si="30"/>
        <v>17</v>
      </c>
      <c r="I317" s="20">
        <f>IFERROR([1]!EM_S_QSTM07_IS(B317,"61",$I$1,"1")/1000000,"")</f>
        <v>5.8573136300000002</v>
      </c>
      <c r="J317" s="13">
        <f t="shared" si="28"/>
        <v>5.0510622500000011</v>
      </c>
      <c r="K317" s="13">
        <f>IFERROR([1]!EM_S_QSTM07_IS(B317,"61",$K$2,"1")/1000000,"")</f>
        <v>5.14266000000006E-2</v>
      </c>
      <c r="L317" s="14">
        <f t="shared" si="31"/>
        <v>97.218864362021634</v>
      </c>
      <c r="M317" s="33" t="str">
        <f ca="1">[1]!EM_S_MAJASSRES_NUM(B317,$M$2,$M$1)</f>
        <v/>
      </c>
      <c r="N317" s="29">
        <f t="shared" si="32"/>
        <v>1</v>
      </c>
      <c r="O317" s="21" t="str">
        <f t="shared" ca="1" si="33"/>
        <v/>
      </c>
      <c r="P317" s="10" t="str">
        <f t="shared" si="34"/>
        <v>财报</v>
      </c>
    </row>
    <row r="318" spans="1:16" x14ac:dyDescent="0.2">
      <c r="A318" s="17">
        <f t="shared" ca="1" si="29"/>
        <v>49</v>
      </c>
      <c r="B318" s="8" t="s">
        <v>708</v>
      </c>
      <c r="C318" s="8" t="s">
        <v>709</v>
      </c>
      <c r="D318" s="13">
        <f>IFERROR([1]!EM_S_QSTM07_IS(B318,"61",$C$1,"1")/1000000,"")</f>
        <v>29.237514860000001</v>
      </c>
      <c r="E318" s="13" t="str">
        <f>IFERROR([1]!EM_S_PERFORMANCEEXPRESS_PERFEXNETPROFITTOSHAREHOLDER(B318,$C$1)/1000000,"")</f>
        <v/>
      </c>
      <c r="F318" s="13">
        <f>IFERROR([1]!EM_S_PROFITNOTICE_FORECASTT(B318,$C$1)/1000000,"")</f>
        <v>-160</v>
      </c>
      <c r="G318" s="13">
        <f>IFERROR([1]!EM_S_PROFITNOTICE_FORECASTL(B318,$C$1)/1000000,"")</f>
        <v>-163</v>
      </c>
      <c r="H318" s="13">
        <f t="shared" si="30"/>
        <v>-161.5</v>
      </c>
      <c r="I318" s="20">
        <f>IFERROR([1]!EM_S_QSTM07_IS(B318,"61",$I$1,"1")/1000000,"")</f>
        <v>-191.65205771999999</v>
      </c>
      <c r="J318" s="13">
        <f t="shared" si="28"/>
        <v>220.88957257999999</v>
      </c>
      <c r="K318" s="13">
        <f>IFERROR([1]!EM_S_QSTM07_IS(B318,"61",$K$2,"1")/1000000,"")</f>
        <v>59.497639820000003</v>
      </c>
      <c r="L318" s="14">
        <f t="shared" si="31"/>
        <v>2.7125770576490735</v>
      </c>
      <c r="M318" s="33" t="str">
        <f ca="1">[1]!EM_S_MAJASSRES_NUM(B318,$M$2,$M$1)</f>
        <v/>
      </c>
      <c r="N318" s="29" t="str">
        <f t="shared" si="32"/>
        <v/>
      </c>
      <c r="O318" s="21">
        <f t="shared" ca="1" si="33"/>
        <v>2.7125770576490735</v>
      </c>
      <c r="P318" s="10" t="str">
        <f t="shared" si="34"/>
        <v>财报</v>
      </c>
    </row>
    <row r="319" spans="1:16" x14ac:dyDescent="0.2">
      <c r="A319" s="17">
        <f t="shared" ca="1" si="29"/>
        <v>1332</v>
      </c>
      <c r="B319" s="8" t="s">
        <v>710</v>
      </c>
      <c r="C319" s="8" t="s">
        <v>711</v>
      </c>
      <c r="D319" s="13">
        <f>IFERROR([1]!EM_S_QSTM07_IS(B319,"61",$C$1,"1")/1000000,"")</f>
        <v>185.6803381</v>
      </c>
      <c r="E319" s="13" t="str">
        <f>IFERROR([1]!EM_S_PERFORMANCEEXPRESS_PERFEXNETPROFITTOSHAREHOLDER(B319,$C$1)/1000000,"")</f>
        <v/>
      </c>
      <c r="F319" s="13" t="str">
        <f>IFERROR([1]!EM_S_PROFITNOTICE_FORECASTT(B319,$C$1)/1000000,"")</f>
        <v/>
      </c>
      <c r="G319" s="13" t="str">
        <f>IFERROR([1]!EM_S_PROFITNOTICE_FORECASTL(B319,$C$1)/1000000,"")</f>
        <v/>
      </c>
      <c r="H319" s="13" t="str">
        <f t="shared" si="30"/>
        <v/>
      </c>
      <c r="I319" s="20">
        <f>IFERROR([1]!EM_S_QSTM07_IS(B319,"61",$I$1,"1")/1000000,"")</f>
        <v>143.67337983000002</v>
      </c>
      <c r="J319" s="13">
        <f t="shared" si="28"/>
        <v>42.006958269999984</v>
      </c>
      <c r="K319" s="13">
        <f>IFERROR([1]!EM_S_QSTM07_IS(B319,"61",$K$2,"1")/1000000,"")</f>
        <v>347.67203141000005</v>
      </c>
      <c r="L319" s="14">
        <f t="shared" si="31"/>
        <v>-0.87917648106567903</v>
      </c>
      <c r="M319" s="33" t="str">
        <f ca="1">[1]!EM_S_MAJASSRES_NUM(B319,$M$2,$M$1)</f>
        <v/>
      </c>
      <c r="N319" s="29" t="str">
        <f t="shared" si="32"/>
        <v/>
      </c>
      <c r="O319" s="21">
        <f t="shared" ca="1" si="33"/>
        <v>-0.87917648106567903</v>
      </c>
      <c r="P319" s="10" t="str">
        <f t="shared" si="34"/>
        <v>财报</v>
      </c>
    </row>
    <row r="320" spans="1:16" x14ac:dyDescent="0.2">
      <c r="A320" s="17">
        <f t="shared" ca="1" si="29"/>
        <v>1608</v>
      </c>
      <c r="B320" s="8" t="s">
        <v>712</v>
      </c>
      <c r="C320" s="8" t="s">
        <v>713</v>
      </c>
      <c r="D320" s="13">
        <f>IFERROR([1]!EM_S_QSTM07_IS(B320,"61",$C$1,"1")/1000000,"")</f>
        <v>147.44744544</v>
      </c>
      <c r="E320" s="13" t="str">
        <f>IFERROR([1]!EM_S_PERFORMANCEEXPRESS_PERFEXNETPROFITTOSHAREHOLDER(B320,$C$1)/1000000,"")</f>
        <v/>
      </c>
      <c r="F320" s="13" t="str">
        <f>IFERROR([1]!EM_S_PROFITNOTICE_FORECASTT(B320,$C$1)/1000000,"")</f>
        <v/>
      </c>
      <c r="G320" s="13" t="str">
        <f>IFERROR([1]!EM_S_PROFITNOTICE_FORECASTL(B320,$C$1)/1000000,"")</f>
        <v/>
      </c>
      <c r="H320" s="13" t="str">
        <f t="shared" si="30"/>
        <v/>
      </c>
      <c r="I320" s="20">
        <f>IFERROR([1]!EM_S_QSTM07_IS(B320,"61",$I$1,"1")/1000000,"")</f>
        <v>175.08234171000001</v>
      </c>
      <c r="J320" s="13">
        <f t="shared" si="28"/>
        <v>-27.634896270000013</v>
      </c>
      <c r="K320" s="13">
        <f>IFERROR([1]!EM_S_QSTM07_IS(B320,"61",$K$2,"1")/1000000,"")</f>
        <v>324.44363433999996</v>
      </c>
      <c r="L320" s="14">
        <f t="shared" si="31"/>
        <v>-1.0851762628236377</v>
      </c>
      <c r="M320" s="33" t="str">
        <f ca="1">[1]!EM_S_MAJASSRES_NUM(B320,$M$2,$M$1)</f>
        <v/>
      </c>
      <c r="N320" s="29" t="str">
        <f t="shared" si="32"/>
        <v/>
      </c>
      <c r="O320" s="21">
        <f t="shared" ca="1" si="33"/>
        <v>-1.0851762628236377</v>
      </c>
      <c r="P320" s="10" t="str">
        <f t="shared" si="34"/>
        <v>财报</v>
      </c>
    </row>
    <row r="321" spans="1:16" x14ac:dyDescent="0.2">
      <c r="A321" s="17" t="str">
        <f t="shared" ca="1" si="29"/>
        <v/>
      </c>
      <c r="B321" s="8" t="s">
        <v>714</v>
      </c>
      <c r="C321" s="8" t="s">
        <v>715</v>
      </c>
      <c r="D321" s="13">
        <f>IFERROR([1]!EM_S_QSTM07_IS(B321,"61",$C$1,"1")/1000000,"")</f>
        <v>15.46343102</v>
      </c>
      <c r="E321" s="13" t="str">
        <f>IFERROR([1]!EM_S_PERFORMANCEEXPRESS_PERFEXNETPROFITTOSHAREHOLDER(B321,$C$1)/1000000,"")</f>
        <v/>
      </c>
      <c r="F321" s="13">
        <f>IFERROR([1]!EM_S_PROFITNOTICE_FORECASTT(B321,$C$1)/1000000,"")</f>
        <v>25</v>
      </c>
      <c r="G321" s="13">
        <f>IFERROR([1]!EM_S_PROFITNOTICE_FORECASTL(B321,$C$1)/1000000,"")</f>
        <v>20</v>
      </c>
      <c r="H321" s="13">
        <f t="shared" si="30"/>
        <v>22.5</v>
      </c>
      <c r="I321" s="20">
        <f>IFERROR([1]!EM_S_QSTM07_IS(B321,"61",$I$1,"1")/1000000,"")</f>
        <v>7.0204455700000006</v>
      </c>
      <c r="J321" s="13">
        <f t="shared" si="28"/>
        <v>8.4429854499999983</v>
      </c>
      <c r="K321" s="13">
        <f>IFERROR([1]!EM_S_QSTM07_IS(B321,"61",$K$2,"1")/1000000,"")</f>
        <v>-23.237332300000002</v>
      </c>
      <c r="L321" s="14">
        <f t="shared" si="31"/>
        <v>1.3633371223942086</v>
      </c>
      <c r="M321" s="33">
        <f ca="1">[1]!EM_S_MAJASSRES_NUM(B321,$M$2,$M$1)</f>
        <v>1</v>
      </c>
      <c r="N321" s="29" t="str">
        <f t="shared" si="32"/>
        <v/>
      </c>
      <c r="O321" s="21" t="str">
        <f t="shared" ca="1" si="33"/>
        <v/>
      </c>
      <c r="P321" s="10" t="str">
        <f t="shared" si="34"/>
        <v>财报</v>
      </c>
    </row>
    <row r="322" spans="1:16" x14ac:dyDescent="0.2">
      <c r="A322" s="17" t="str">
        <f t="shared" ca="1" si="29"/>
        <v/>
      </c>
      <c r="B322" s="8" t="s">
        <v>716</v>
      </c>
      <c r="C322" s="8" t="s">
        <v>717</v>
      </c>
      <c r="D322" s="13">
        <f>IFERROR([1]!EM_S_QSTM07_IS(B322,"61",$C$1,"1")/1000000,"")</f>
        <v>40.74928852</v>
      </c>
      <c r="E322" s="13" t="str">
        <f>IFERROR([1]!EM_S_PERFORMANCEEXPRESS_PERFEXNETPROFITTOSHAREHOLDER(B322,$C$1)/1000000,"")</f>
        <v/>
      </c>
      <c r="F322" s="13">
        <f>IFERROR([1]!EM_S_PROFITNOTICE_FORECASTT(B322,$C$1)/1000000,"")</f>
        <v>58</v>
      </c>
      <c r="G322" s="13">
        <f>IFERROR([1]!EM_S_PROFITNOTICE_FORECASTL(B322,$C$1)/1000000,"")</f>
        <v>55</v>
      </c>
      <c r="H322" s="13">
        <f t="shared" si="30"/>
        <v>56.5</v>
      </c>
      <c r="I322" s="20">
        <f>IFERROR([1]!EM_S_QSTM07_IS(B322,"61",$I$1,"1")/1000000,"")</f>
        <v>16.188516920000001</v>
      </c>
      <c r="J322" s="13">
        <f t="shared" si="28"/>
        <v>24.560771599999999</v>
      </c>
      <c r="K322" s="13">
        <f>IFERROR([1]!EM_S_QSTM07_IS(B322,"61",$K$2,"1")/1000000,"")</f>
        <v>6.3208151600000004</v>
      </c>
      <c r="L322" s="14">
        <f t="shared" si="31"/>
        <v>2.885696856859203</v>
      </c>
      <c r="M322" s="33">
        <f ca="1">[1]!EM_S_MAJASSRES_NUM(B322,$M$2,$M$1)</f>
        <v>1</v>
      </c>
      <c r="N322" s="29">
        <f t="shared" si="32"/>
        <v>1</v>
      </c>
      <c r="O322" s="21" t="str">
        <f t="shared" ca="1" si="33"/>
        <v/>
      </c>
      <c r="P322" s="10" t="str">
        <f t="shared" si="34"/>
        <v>财报</v>
      </c>
    </row>
    <row r="323" spans="1:16" x14ac:dyDescent="0.2">
      <c r="A323" s="17">
        <f t="shared" ca="1" si="29"/>
        <v>1283</v>
      </c>
      <c r="B323" s="8" t="s">
        <v>718</v>
      </c>
      <c r="C323" s="8" t="s">
        <v>719</v>
      </c>
      <c r="D323" s="13">
        <f>IFERROR([1]!EM_S_QSTM07_IS(B323,"61",$C$1,"1")/1000000,"")</f>
        <v>23.478721530000001</v>
      </c>
      <c r="E323" s="13" t="str">
        <f>IFERROR([1]!EM_S_PERFORMANCEEXPRESS_PERFEXNETPROFITTOSHAREHOLDER(B323,$C$1)/1000000,"")</f>
        <v/>
      </c>
      <c r="F323" s="13" t="str">
        <f>IFERROR([1]!EM_S_PROFITNOTICE_FORECASTT(B323,$C$1)/1000000,"")</f>
        <v/>
      </c>
      <c r="G323" s="13" t="str">
        <f>IFERROR([1]!EM_S_PROFITNOTICE_FORECASTL(B323,$C$1)/1000000,"")</f>
        <v/>
      </c>
      <c r="H323" s="13" t="str">
        <f t="shared" si="30"/>
        <v/>
      </c>
      <c r="I323" s="20">
        <f>IFERROR([1]!EM_S_QSTM07_IS(B323,"61",$I$1,"1")/1000000,"")</f>
        <v>16.542822900000001</v>
      </c>
      <c r="J323" s="13">
        <f t="shared" si="28"/>
        <v>6.9358986300000005</v>
      </c>
      <c r="K323" s="13">
        <f>IFERROR([1]!EM_S_QSTM07_IS(B323,"61",$K$2,"1")/1000000,"")</f>
        <v>45.507383619999999</v>
      </c>
      <c r="L323" s="14">
        <f t="shared" si="31"/>
        <v>-0.84758740058719295</v>
      </c>
      <c r="M323" s="33" t="str">
        <f ca="1">[1]!EM_S_MAJASSRES_NUM(B323,$M$2,$M$1)</f>
        <v/>
      </c>
      <c r="N323" s="29" t="str">
        <f t="shared" si="32"/>
        <v/>
      </c>
      <c r="O323" s="21">
        <f t="shared" ca="1" si="33"/>
        <v>-0.84758740058719295</v>
      </c>
      <c r="P323" s="10" t="str">
        <f t="shared" si="34"/>
        <v>财报</v>
      </c>
    </row>
    <row r="324" spans="1:16" x14ac:dyDescent="0.2">
      <c r="A324" s="17">
        <f t="shared" ca="1" si="29"/>
        <v>1879</v>
      </c>
      <c r="B324" s="8" t="s">
        <v>720</v>
      </c>
      <c r="C324" s="8" t="s">
        <v>721</v>
      </c>
      <c r="D324" s="13">
        <f>IFERROR([1]!EM_S_QSTM07_IS(B324,"61",$C$1,"1")/1000000,"")</f>
        <v>-16.887579429999999</v>
      </c>
      <c r="E324" s="13" t="str">
        <f>IFERROR([1]!EM_S_PERFORMANCEEXPRESS_PERFEXNETPROFITTOSHAREHOLDER(B324,$C$1)/1000000,"")</f>
        <v/>
      </c>
      <c r="F324" s="13">
        <f>IFERROR([1]!EM_S_PROFITNOTICE_FORECASTT(B324,$C$1)/1000000,"")</f>
        <v>-24</v>
      </c>
      <c r="G324" s="13">
        <f>IFERROR([1]!EM_S_PROFITNOTICE_FORECASTL(B324,$C$1)/1000000,"")</f>
        <v>-24</v>
      </c>
      <c r="H324" s="13">
        <f t="shared" si="30"/>
        <v>-24</v>
      </c>
      <c r="I324" s="20">
        <f>IFERROR([1]!EM_S_QSTM07_IS(B324,"61",$I$1,"1")/1000000,"")</f>
        <v>-7.5081619000000002</v>
      </c>
      <c r="J324" s="13">
        <f t="shared" ref="J324:J387" si="35">IFERROR(IF(D324&lt;&gt;"",D324-I324,IF(E324&lt;&gt;"",E324-I324,IF(H324&lt;&gt;"",H324-I324,""))),"")</f>
        <v>-9.3794175299999978</v>
      </c>
      <c r="K324" s="13">
        <f>IFERROR([1]!EM_S_QSTM07_IS(B324,"61",$K$2,"1")/1000000,"")</f>
        <v>15.345202</v>
      </c>
      <c r="L324" s="14">
        <f t="shared" si="31"/>
        <v>-1.6112280261934642</v>
      </c>
      <c r="M324" s="33" t="str">
        <f ca="1">[1]!EM_S_MAJASSRES_NUM(B324,$M$2,$M$1)</f>
        <v/>
      </c>
      <c r="N324" s="29" t="str">
        <f t="shared" si="32"/>
        <v/>
      </c>
      <c r="O324" s="21">
        <f t="shared" ca="1" si="33"/>
        <v>-1.6112280261934642</v>
      </c>
      <c r="P324" s="10" t="str">
        <f t="shared" si="34"/>
        <v>财报</v>
      </c>
    </row>
    <row r="325" spans="1:16" x14ac:dyDescent="0.2">
      <c r="A325" s="17">
        <f t="shared" ref="A325:A388" ca="1" si="36">IFERROR(RANK(O325,$O$4:$O$2880,0),"")</f>
        <v>1926</v>
      </c>
      <c r="B325" s="8" t="s">
        <v>722</v>
      </c>
      <c r="C325" s="8" t="s">
        <v>723</v>
      </c>
      <c r="D325" s="13">
        <f>IFERROR([1]!EM_S_QSTM07_IS(B325,"61",$C$1,"1")/1000000,"")</f>
        <v>10.480702449999999</v>
      </c>
      <c r="E325" s="13" t="str">
        <f>IFERROR([1]!EM_S_PERFORMANCEEXPRESS_PERFEXNETPROFITTOSHAREHOLDER(B325,$C$1)/1000000,"")</f>
        <v/>
      </c>
      <c r="F325" s="13" t="str">
        <f>IFERROR([1]!EM_S_PROFITNOTICE_FORECASTT(B325,$C$1)/1000000,"")</f>
        <v/>
      </c>
      <c r="G325" s="13" t="str">
        <f>IFERROR([1]!EM_S_PROFITNOTICE_FORECASTL(B325,$C$1)/1000000,"")</f>
        <v/>
      </c>
      <c r="H325" s="13" t="str">
        <f t="shared" ref="H325:H388" si="37">IFERROR(AVERAGE(F325:G325),"")</f>
        <v/>
      </c>
      <c r="I325" s="20">
        <f>IFERROR([1]!EM_S_QSTM07_IS(B325,"61",$I$1,"1")/1000000,"")</f>
        <v>28.26702032</v>
      </c>
      <c r="J325" s="13">
        <f t="shared" si="35"/>
        <v>-17.786317870000001</v>
      </c>
      <c r="K325" s="13">
        <f>IFERROR([1]!EM_S_QSTM07_IS(B325,"61",$K$2,"1")/1000000,"")</f>
        <v>20.461177800000002</v>
      </c>
      <c r="L325" s="14">
        <f t="shared" ref="L325:L388" si="38">IFERROR(IF(J325="","",(J325-K325)/ABS(K325)),"")</f>
        <v>-1.8692714585569949</v>
      </c>
      <c r="M325" s="33" t="str">
        <f ca="1">[1]!EM_S_MAJASSRES_NUM(B325,$M$2,$M$1)</f>
        <v/>
      </c>
      <c r="N325" s="29" t="str">
        <f t="shared" ref="N325:N388" si="39">IFERROR(IF(ABS(K325)&lt;$N$2,1,""),"")</f>
        <v/>
      </c>
      <c r="O325" s="21">
        <f t="shared" ref="O325:O388" ca="1" si="40">IFERROR(IF(AND(M325="",N325=""),L325,""),"")</f>
        <v>-1.8692714585569949</v>
      </c>
      <c r="P325" s="10" t="str">
        <f t="shared" ref="P325:P388" si="41">IFERROR(IF(D325&lt;&gt;"","财报",IF(E325&lt;&gt;"","快报",IF(H325&lt;&gt;"","预告",""))),"")</f>
        <v>财报</v>
      </c>
    </row>
    <row r="326" spans="1:16" x14ac:dyDescent="0.2">
      <c r="A326" s="17">
        <f t="shared" ca="1" si="36"/>
        <v>581</v>
      </c>
      <c r="B326" s="8" t="s">
        <v>724</v>
      </c>
      <c r="C326" s="8" t="s">
        <v>725</v>
      </c>
      <c r="D326" s="13">
        <f>IFERROR([1]!EM_S_QSTM07_IS(B326,"61",$C$1,"1")/1000000,"")</f>
        <v>-402.91822597000004</v>
      </c>
      <c r="E326" s="13" t="str">
        <f>IFERROR([1]!EM_S_PERFORMANCEEXPRESS_PERFEXNETPROFITTOSHAREHOLDER(B326,$C$1)/1000000,"")</f>
        <v/>
      </c>
      <c r="F326" s="13">
        <f>IFERROR([1]!EM_S_PROFITNOTICE_FORECASTT(B326,$C$1)/1000000,"")</f>
        <v>-790</v>
      </c>
      <c r="G326" s="13">
        <f>IFERROR([1]!EM_S_PROFITNOTICE_FORECASTL(B326,$C$1)/1000000,"")</f>
        <v>-850</v>
      </c>
      <c r="H326" s="13">
        <f t="shared" si="37"/>
        <v>-820</v>
      </c>
      <c r="I326" s="20">
        <f>IFERROR([1]!EM_S_QSTM07_IS(B326,"61",$I$1,"1")/1000000,"")</f>
        <v>-423.14527303</v>
      </c>
      <c r="J326" s="13">
        <f t="shared" si="35"/>
        <v>20.227047059999961</v>
      </c>
      <c r="K326" s="13">
        <f>IFERROR([1]!EM_S_QSTM07_IS(B326,"61",$K$2,"1")/1000000,"")</f>
        <v>26.530579059999997</v>
      </c>
      <c r="L326" s="14">
        <f t="shared" si="38"/>
        <v>-0.23759496487974646</v>
      </c>
      <c r="M326" s="33" t="str">
        <f ca="1">[1]!EM_S_MAJASSRES_NUM(B326,$M$2,$M$1)</f>
        <v/>
      </c>
      <c r="N326" s="29" t="str">
        <f t="shared" si="39"/>
        <v/>
      </c>
      <c r="O326" s="21">
        <f t="shared" ca="1" si="40"/>
        <v>-0.23759496487974646</v>
      </c>
      <c r="P326" s="10" t="str">
        <f t="shared" si="41"/>
        <v>财报</v>
      </c>
    </row>
    <row r="327" spans="1:16" x14ac:dyDescent="0.2">
      <c r="A327" s="17">
        <f t="shared" ca="1" si="36"/>
        <v>790</v>
      </c>
      <c r="B327" s="8" t="s">
        <v>726</v>
      </c>
      <c r="C327" s="8" t="s">
        <v>727</v>
      </c>
      <c r="D327" s="13">
        <f>IFERROR([1]!EM_S_QSTM07_IS(B327,"61",$C$1,"1")/1000000,"")</f>
        <v>44.888216799999995</v>
      </c>
      <c r="E327" s="13" t="str">
        <f>IFERROR([1]!EM_S_PERFORMANCEEXPRESS_PERFEXNETPROFITTOSHAREHOLDER(B327,$C$1)/1000000,"")</f>
        <v/>
      </c>
      <c r="F327" s="13" t="str">
        <f>IFERROR([1]!EM_S_PROFITNOTICE_FORECASTT(B327,$C$1)/1000000,"")</f>
        <v/>
      </c>
      <c r="G327" s="13" t="str">
        <f>IFERROR([1]!EM_S_PROFITNOTICE_FORECASTL(B327,$C$1)/1000000,"")</f>
        <v/>
      </c>
      <c r="H327" s="13" t="str">
        <f t="shared" si="37"/>
        <v/>
      </c>
      <c r="I327" s="20">
        <f>IFERROR([1]!EM_S_QSTM07_IS(B327,"61",$I$1,"1")/1000000,"")</f>
        <v>15.622185119999999</v>
      </c>
      <c r="J327" s="13">
        <f t="shared" si="35"/>
        <v>29.266031679999998</v>
      </c>
      <c r="K327" s="13">
        <f>IFERROR([1]!EM_S_QSTM07_IS(B327,"61",$K$2,"1")/1000000,"")</f>
        <v>57.365069850000005</v>
      </c>
      <c r="L327" s="14">
        <f t="shared" si="38"/>
        <v>-0.48982836146585823</v>
      </c>
      <c r="M327" s="33" t="str">
        <f ca="1">[1]!EM_S_MAJASSRES_NUM(B327,$M$2,$M$1)</f>
        <v/>
      </c>
      <c r="N327" s="29" t="str">
        <f t="shared" si="39"/>
        <v/>
      </c>
      <c r="O327" s="21">
        <f t="shared" ca="1" si="40"/>
        <v>-0.48982836146585823</v>
      </c>
      <c r="P327" s="10" t="str">
        <f t="shared" si="41"/>
        <v>财报</v>
      </c>
    </row>
    <row r="328" spans="1:16" x14ac:dyDescent="0.2">
      <c r="A328" s="17" t="str">
        <f t="shared" ca="1" si="36"/>
        <v/>
      </c>
      <c r="B328" s="8" t="s">
        <v>728</v>
      </c>
      <c r="C328" s="8" t="s">
        <v>729</v>
      </c>
      <c r="D328" s="13">
        <f>IFERROR([1]!EM_S_QSTM07_IS(B328,"61",$C$1,"1")/1000000,"")</f>
        <v>35.212138619999998</v>
      </c>
      <c r="E328" s="13" t="str">
        <f>IFERROR([1]!EM_S_PERFORMANCEEXPRESS_PERFEXNETPROFITTOSHAREHOLDER(B328,$C$1)/1000000,"")</f>
        <v/>
      </c>
      <c r="F328" s="13">
        <f>IFERROR([1]!EM_S_PROFITNOTICE_FORECASTT(B328,$C$1)/1000000,"")</f>
        <v>11</v>
      </c>
      <c r="G328" s="13">
        <f>IFERROR([1]!EM_S_PROFITNOTICE_FORECASTL(B328,$C$1)/1000000,"")</f>
        <v>9</v>
      </c>
      <c r="H328" s="13">
        <f t="shared" si="37"/>
        <v>10</v>
      </c>
      <c r="I328" s="20">
        <f>IFERROR([1]!EM_S_QSTM07_IS(B328,"61",$I$1,"1")/1000000,"")</f>
        <v>-25.024084869999999</v>
      </c>
      <c r="J328" s="13">
        <f t="shared" si="35"/>
        <v>60.23622349</v>
      </c>
      <c r="K328" s="13">
        <f>IFERROR([1]!EM_S_QSTM07_IS(B328,"61",$K$2,"1")/1000000,"")</f>
        <v>5.2042555099999994</v>
      </c>
      <c r="L328" s="14">
        <f t="shared" si="38"/>
        <v>10.574417008207195</v>
      </c>
      <c r="M328" s="33" t="str">
        <f ca="1">[1]!EM_S_MAJASSRES_NUM(B328,$M$2,$M$1)</f>
        <v/>
      </c>
      <c r="N328" s="29">
        <f t="shared" si="39"/>
        <v>1</v>
      </c>
      <c r="O328" s="21" t="str">
        <f t="shared" ca="1" si="40"/>
        <v/>
      </c>
      <c r="P328" s="10" t="str">
        <f t="shared" si="41"/>
        <v>财报</v>
      </c>
    </row>
    <row r="329" spans="1:16" x14ac:dyDescent="0.2">
      <c r="A329" s="17" t="str">
        <f t="shared" ca="1" si="36"/>
        <v/>
      </c>
      <c r="B329" s="8" t="s">
        <v>730</v>
      </c>
      <c r="C329" s="8" t="s">
        <v>731</v>
      </c>
      <c r="D329" s="13">
        <f>IFERROR([1]!EM_S_QSTM07_IS(B329,"61",$C$1,"1")/1000000,"")</f>
        <v>-14.7252583</v>
      </c>
      <c r="E329" s="13" t="str">
        <f>IFERROR([1]!EM_S_PERFORMANCEEXPRESS_PERFEXNETPROFITTOSHAREHOLDER(B329,$C$1)/1000000,"")</f>
        <v/>
      </c>
      <c r="F329" s="13">
        <f>IFERROR([1]!EM_S_PROFITNOTICE_FORECASTT(B329,$C$1)/1000000,"")</f>
        <v>-21</v>
      </c>
      <c r="G329" s="13">
        <f>IFERROR([1]!EM_S_PROFITNOTICE_FORECASTL(B329,$C$1)/1000000,"")</f>
        <v>-25</v>
      </c>
      <c r="H329" s="13">
        <f t="shared" si="37"/>
        <v>-23</v>
      </c>
      <c r="I329" s="20">
        <f>IFERROR([1]!EM_S_QSTM07_IS(B329,"61",$I$1,"1")/1000000,"")</f>
        <v>-7.7236357099999999</v>
      </c>
      <c r="J329" s="13">
        <f t="shared" si="35"/>
        <v>-7.0016225900000002</v>
      </c>
      <c r="K329" s="13">
        <f>IFERROR([1]!EM_S_QSTM07_IS(B329,"61",$K$2,"1")/1000000,"")</f>
        <v>-5.6082021299999996</v>
      </c>
      <c r="L329" s="14">
        <f t="shared" si="38"/>
        <v>-0.24846116949782635</v>
      </c>
      <c r="M329" s="33" t="str">
        <f ca="1">[1]!EM_S_MAJASSRES_NUM(B329,$M$2,$M$1)</f>
        <v/>
      </c>
      <c r="N329" s="29">
        <f t="shared" si="39"/>
        <v>1</v>
      </c>
      <c r="O329" s="21" t="str">
        <f t="shared" ca="1" si="40"/>
        <v/>
      </c>
      <c r="P329" s="10" t="str">
        <f t="shared" si="41"/>
        <v>财报</v>
      </c>
    </row>
    <row r="330" spans="1:16" x14ac:dyDescent="0.2">
      <c r="A330" s="17">
        <f t="shared" ca="1" si="36"/>
        <v>875</v>
      </c>
      <c r="B330" s="8" t="s">
        <v>732</v>
      </c>
      <c r="C330" s="8" t="s">
        <v>733</v>
      </c>
      <c r="D330" s="13">
        <f>IFERROR([1]!EM_S_QSTM07_IS(B330,"61",$C$1,"1")/1000000,"")</f>
        <v>19.068655140000001</v>
      </c>
      <c r="E330" s="13" t="str">
        <f>IFERROR([1]!EM_S_PERFORMANCEEXPRESS_PERFEXNETPROFITTOSHAREHOLDER(B330,$C$1)/1000000,"")</f>
        <v/>
      </c>
      <c r="F330" s="13">
        <f>IFERROR([1]!EM_S_PROFITNOTICE_FORECASTT(B330,$C$1)/1000000,"")</f>
        <v>8</v>
      </c>
      <c r="G330" s="13">
        <f>IFERROR([1]!EM_S_PROFITNOTICE_FORECASTL(B330,$C$1)/1000000,"")</f>
        <v>6</v>
      </c>
      <c r="H330" s="13">
        <f t="shared" si="37"/>
        <v>7</v>
      </c>
      <c r="I330" s="20">
        <f>IFERROR([1]!EM_S_QSTM07_IS(B330,"61",$I$1,"1")/1000000,"")</f>
        <v>-12.60001714</v>
      </c>
      <c r="J330" s="13">
        <f t="shared" si="35"/>
        <v>31.668672280000003</v>
      </c>
      <c r="K330" s="13">
        <f>IFERROR([1]!EM_S_QSTM07_IS(B330,"61",$K$2,"1")/1000000,"")</f>
        <v>69.678192640000006</v>
      </c>
      <c r="L330" s="14">
        <f t="shared" si="38"/>
        <v>-0.54550095115670327</v>
      </c>
      <c r="M330" s="33" t="str">
        <f ca="1">[1]!EM_S_MAJASSRES_NUM(B330,$M$2,$M$1)</f>
        <v/>
      </c>
      <c r="N330" s="29" t="str">
        <f t="shared" si="39"/>
        <v/>
      </c>
      <c r="O330" s="21">
        <f t="shared" ca="1" si="40"/>
        <v>-0.54550095115670327</v>
      </c>
      <c r="P330" s="10" t="str">
        <f t="shared" si="41"/>
        <v>财报</v>
      </c>
    </row>
    <row r="331" spans="1:16" x14ac:dyDescent="0.2">
      <c r="A331" s="17" t="str">
        <f t="shared" ca="1" si="36"/>
        <v/>
      </c>
      <c r="B331" s="8" t="s">
        <v>734</v>
      </c>
      <c r="C331" s="8" t="s">
        <v>735</v>
      </c>
      <c r="D331" s="13">
        <f>IFERROR([1]!EM_S_QSTM07_IS(B331,"61",$C$1,"1")/1000000,"")</f>
        <v>92.762495560000005</v>
      </c>
      <c r="E331" s="13" t="str">
        <f>IFERROR([1]!EM_S_PERFORMANCEEXPRESS_PERFEXNETPROFITTOSHAREHOLDER(B331,$C$1)/1000000,"")</f>
        <v/>
      </c>
      <c r="F331" s="13">
        <f>IFERROR([1]!EM_S_PROFITNOTICE_FORECASTT(B331,$C$1)/1000000,"")</f>
        <v>50</v>
      </c>
      <c r="G331" s="13">
        <f>IFERROR([1]!EM_S_PROFITNOTICE_FORECASTL(B331,$C$1)/1000000,"")</f>
        <v>50</v>
      </c>
      <c r="H331" s="13">
        <f t="shared" si="37"/>
        <v>50</v>
      </c>
      <c r="I331" s="20">
        <f>IFERROR([1]!EM_S_QSTM07_IS(B331,"61",$I$1,"1")/1000000,"")</f>
        <v>-41.769499500000002</v>
      </c>
      <c r="J331" s="13">
        <f t="shared" si="35"/>
        <v>134.53199506000001</v>
      </c>
      <c r="K331" s="13">
        <f>IFERROR([1]!EM_S_QSTM07_IS(B331,"61",$K$2,"1")/1000000,"")</f>
        <v>3.0032479300000099</v>
      </c>
      <c r="L331" s="14">
        <f t="shared" si="38"/>
        <v>43.795500803025462</v>
      </c>
      <c r="M331" s="33" t="str">
        <f ca="1">[1]!EM_S_MAJASSRES_NUM(B331,$M$2,$M$1)</f>
        <v/>
      </c>
      <c r="N331" s="29">
        <f t="shared" si="39"/>
        <v>1</v>
      </c>
      <c r="O331" s="21" t="str">
        <f t="shared" ca="1" si="40"/>
        <v/>
      </c>
      <c r="P331" s="10" t="str">
        <f t="shared" si="41"/>
        <v>财报</v>
      </c>
    </row>
    <row r="332" spans="1:16" x14ac:dyDescent="0.2">
      <c r="A332" s="17">
        <f t="shared" ca="1" si="36"/>
        <v>390</v>
      </c>
      <c r="B332" s="8" t="s">
        <v>736</v>
      </c>
      <c r="C332" s="8" t="s">
        <v>737</v>
      </c>
      <c r="D332" s="13">
        <f>IFERROR([1]!EM_S_QSTM07_IS(B332,"61",$C$1,"1")/1000000,"")</f>
        <v>-51.256814310000003</v>
      </c>
      <c r="E332" s="13" t="str">
        <f>IFERROR([1]!EM_S_PERFORMANCEEXPRESS_PERFEXNETPROFITTOSHAREHOLDER(B332,$C$1)/1000000,"")</f>
        <v/>
      </c>
      <c r="F332" s="13">
        <f>IFERROR([1]!EM_S_PROFITNOTICE_FORECASTT(B332,$C$1)/1000000,"")</f>
        <v>-72</v>
      </c>
      <c r="G332" s="13">
        <f>IFERROR([1]!EM_S_PROFITNOTICE_FORECASTL(B332,$C$1)/1000000,"")</f>
        <v>-75</v>
      </c>
      <c r="H332" s="13">
        <f t="shared" si="37"/>
        <v>-73.5</v>
      </c>
      <c r="I332" s="20">
        <f>IFERROR([1]!EM_S_QSTM07_IS(B332,"61",$I$1,"1")/1000000,"")</f>
        <v>-21.24451144</v>
      </c>
      <c r="J332" s="13">
        <f t="shared" si="35"/>
        <v>-30.012302870000003</v>
      </c>
      <c r="K332" s="13">
        <f>IFERROR([1]!EM_S_QSTM07_IS(B332,"61",$K$2,"1")/1000000,"")</f>
        <v>-37.389788060000001</v>
      </c>
      <c r="L332" s="14">
        <f t="shared" si="38"/>
        <v>0.19731283788400264</v>
      </c>
      <c r="M332" s="33" t="str">
        <f ca="1">[1]!EM_S_MAJASSRES_NUM(B332,$M$2,$M$1)</f>
        <v/>
      </c>
      <c r="N332" s="29" t="str">
        <f t="shared" si="39"/>
        <v/>
      </c>
      <c r="O332" s="21">
        <f t="shared" ca="1" si="40"/>
        <v>0.19731283788400264</v>
      </c>
      <c r="P332" s="10" t="str">
        <f t="shared" si="41"/>
        <v>财报</v>
      </c>
    </row>
    <row r="333" spans="1:16" x14ac:dyDescent="0.2">
      <c r="A333" s="17">
        <f t="shared" ca="1" si="36"/>
        <v>1776</v>
      </c>
      <c r="B333" s="8" t="s">
        <v>738</v>
      </c>
      <c r="C333" s="8" t="s">
        <v>739</v>
      </c>
      <c r="D333" s="13">
        <f>IFERROR([1]!EM_S_QSTM07_IS(B333,"61",$C$1,"1")/1000000,"")</f>
        <v>121.23147021</v>
      </c>
      <c r="E333" s="13" t="str">
        <f>IFERROR([1]!EM_S_PERFORMANCEEXPRESS_PERFEXNETPROFITTOSHAREHOLDER(B333,$C$1)/1000000,"")</f>
        <v/>
      </c>
      <c r="F333" s="13">
        <f>IFERROR([1]!EM_S_PROFITNOTICE_FORECASTT(B333,$C$1)/1000000,"")</f>
        <v>275</v>
      </c>
      <c r="G333" s="13">
        <f>IFERROR([1]!EM_S_PROFITNOTICE_FORECASTL(B333,$C$1)/1000000,"")</f>
        <v>250</v>
      </c>
      <c r="H333" s="13">
        <f t="shared" si="37"/>
        <v>262.5</v>
      </c>
      <c r="I333" s="20">
        <f>IFERROR([1]!EM_S_QSTM07_IS(B333,"61",$I$1,"1")/1000000,"")</f>
        <v>148.22295071000002</v>
      </c>
      <c r="J333" s="13">
        <f t="shared" si="35"/>
        <v>-26.991480500000023</v>
      </c>
      <c r="K333" s="13">
        <f>IFERROR([1]!EM_S_QSTM07_IS(B333,"61",$K$2,"1")/1000000,"")</f>
        <v>80.963664170000001</v>
      </c>
      <c r="L333" s="14">
        <f t="shared" si="38"/>
        <v>-1.3333777043900312</v>
      </c>
      <c r="M333" s="33" t="str">
        <f ca="1">[1]!EM_S_MAJASSRES_NUM(B333,$M$2,$M$1)</f>
        <v/>
      </c>
      <c r="N333" s="29" t="str">
        <f t="shared" si="39"/>
        <v/>
      </c>
      <c r="O333" s="21">
        <f t="shared" ca="1" si="40"/>
        <v>-1.3333777043900312</v>
      </c>
      <c r="P333" s="10" t="str">
        <f t="shared" si="41"/>
        <v>财报</v>
      </c>
    </row>
    <row r="334" spans="1:16" x14ac:dyDescent="0.2">
      <c r="A334" s="17" t="str">
        <f t="shared" ca="1" si="36"/>
        <v/>
      </c>
      <c r="B334" s="8" t="s">
        <v>740</v>
      </c>
      <c r="C334" s="8" t="s">
        <v>741</v>
      </c>
      <c r="D334" s="13">
        <f>IFERROR([1]!EM_S_QSTM07_IS(B334,"61",$C$1,"1")/1000000,"")</f>
        <v>167.23475445</v>
      </c>
      <c r="E334" s="13" t="str">
        <f>IFERROR([1]!EM_S_PERFORMANCEEXPRESS_PERFEXNETPROFITTOSHAREHOLDER(B334,$C$1)/1000000,"")</f>
        <v/>
      </c>
      <c r="F334" s="13" t="str">
        <f>IFERROR([1]!EM_S_PROFITNOTICE_FORECASTT(B334,$C$1)/1000000,"")</f>
        <v/>
      </c>
      <c r="G334" s="13" t="str">
        <f>IFERROR([1]!EM_S_PROFITNOTICE_FORECASTL(B334,$C$1)/1000000,"")</f>
        <v/>
      </c>
      <c r="H334" s="13" t="str">
        <f t="shared" si="37"/>
        <v/>
      </c>
      <c r="I334" s="20">
        <f>IFERROR([1]!EM_S_QSTM07_IS(B334,"61",$I$1,"1")/1000000,"")</f>
        <v>4.0319227700000004</v>
      </c>
      <c r="J334" s="13">
        <f t="shared" si="35"/>
        <v>163.20283168</v>
      </c>
      <c r="K334" s="13">
        <f>IFERROR([1]!EM_S_QSTM07_IS(B334,"61",$K$2,"1")/1000000,"")</f>
        <v>153.52698602999999</v>
      </c>
      <c r="L334" s="14">
        <f t="shared" si="38"/>
        <v>6.3023745207303833E-2</v>
      </c>
      <c r="M334" s="33">
        <f ca="1">[1]!EM_S_MAJASSRES_NUM(B334,$M$2,$M$1)</f>
        <v>1</v>
      </c>
      <c r="N334" s="29" t="str">
        <f t="shared" si="39"/>
        <v/>
      </c>
      <c r="O334" s="21" t="str">
        <f t="shared" ca="1" si="40"/>
        <v/>
      </c>
      <c r="P334" s="10" t="str">
        <f t="shared" si="41"/>
        <v>财报</v>
      </c>
    </row>
    <row r="335" spans="1:16" x14ac:dyDescent="0.2">
      <c r="A335" s="17">
        <f t="shared" ca="1" si="36"/>
        <v>1434</v>
      </c>
      <c r="B335" s="8" t="s">
        <v>742</v>
      </c>
      <c r="C335" s="8" t="s">
        <v>743</v>
      </c>
      <c r="D335" s="13">
        <f>IFERROR([1]!EM_S_QSTM07_IS(B335,"61",$C$1,"1")/1000000,"")</f>
        <v>7.1602385399999999</v>
      </c>
      <c r="E335" s="13" t="str">
        <f>IFERROR([1]!EM_S_PERFORMANCEEXPRESS_PERFEXNETPROFITTOSHAREHOLDER(B335,$C$1)/1000000,"")</f>
        <v/>
      </c>
      <c r="F335" s="13" t="str">
        <f>IFERROR([1]!EM_S_PROFITNOTICE_FORECASTT(B335,$C$1)/1000000,"")</f>
        <v/>
      </c>
      <c r="G335" s="13" t="str">
        <f>IFERROR([1]!EM_S_PROFITNOTICE_FORECASTL(B335,$C$1)/1000000,"")</f>
        <v/>
      </c>
      <c r="H335" s="13" t="str">
        <f t="shared" si="37"/>
        <v/>
      </c>
      <c r="I335" s="20">
        <f>IFERROR([1]!EM_S_QSTM07_IS(B335,"61",$I$1,"1")/1000000,"")</f>
        <v>6.2866085499999995</v>
      </c>
      <c r="J335" s="13">
        <f t="shared" si="35"/>
        <v>0.87362999000000041</v>
      </c>
      <c r="K335" s="13">
        <f>IFERROR([1]!EM_S_QSTM07_IS(B335,"61",$K$2,"1")/1000000,"")</f>
        <v>14.61012034</v>
      </c>
      <c r="L335" s="14">
        <f t="shared" si="38"/>
        <v>-0.94020377863636406</v>
      </c>
      <c r="M335" s="33" t="str">
        <f ca="1">[1]!EM_S_MAJASSRES_NUM(B335,$M$2,$M$1)</f>
        <v/>
      </c>
      <c r="N335" s="29" t="str">
        <f t="shared" si="39"/>
        <v/>
      </c>
      <c r="O335" s="21">
        <f t="shared" ca="1" si="40"/>
        <v>-0.94020377863636406</v>
      </c>
      <c r="P335" s="10" t="str">
        <f t="shared" si="41"/>
        <v>财报</v>
      </c>
    </row>
    <row r="336" spans="1:16" x14ac:dyDescent="0.2">
      <c r="A336" s="17" t="str">
        <f t="shared" ca="1" si="36"/>
        <v/>
      </c>
      <c r="B336" s="8" t="s">
        <v>744</v>
      </c>
      <c r="C336" s="8" t="s">
        <v>745</v>
      </c>
      <c r="D336" s="13">
        <f>IFERROR([1]!EM_S_QSTM07_IS(B336,"61",$C$1,"1")/1000000,"")</f>
        <v>-12.73255251</v>
      </c>
      <c r="E336" s="13" t="str">
        <f>IFERROR([1]!EM_S_PERFORMANCEEXPRESS_PERFEXNETPROFITTOSHAREHOLDER(B336,$C$1)/1000000,"")</f>
        <v/>
      </c>
      <c r="F336" s="13">
        <f>IFERROR([1]!EM_S_PROFITNOTICE_FORECASTT(B336,$C$1)/1000000,"")</f>
        <v>-21</v>
      </c>
      <c r="G336" s="13">
        <f>IFERROR([1]!EM_S_PROFITNOTICE_FORECASTL(B336,$C$1)/1000000,"")</f>
        <v>-28</v>
      </c>
      <c r="H336" s="13">
        <f t="shared" si="37"/>
        <v>-24.5</v>
      </c>
      <c r="I336" s="20">
        <f>IFERROR([1]!EM_S_QSTM07_IS(B336,"61",$I$1,"1")/1000000,"")</f>
        <v>-9.4063940199999987</v>
      </c>
      <c r="J336" s="13">
        <f t="shared" si="35"/>
        <v>-3.326158490000001</v>
      </c>
      <c r="K336" s="13">
        <f>IFERROR([1]!EM_S_QSTM07_IS(B336,"61",$K$2,"1")/1000000,"")</f>
        <v>0.43697706000000097</v>
      </c>
      <c r="L336" s="14">
        <f t="shared" si="38"/>
        <v>-8.6117462321706171</v>
      </c>
      <c r="M336" s="33">
        <f ca="1">[1]!EM_S_MAJASSRES_NUM(B336,$M$2,$M$1)</f>
        <v>1</v>
      </c>
      <c r="N336" s="29">
        <f t="shared" si="39"/>
        <v>1</v>
      </c>
      <c r="O336" s="21" t="str">
        <f t="shared" ca="1" si="40"/>
        <v/>
      </c>
      <c r="P336" s="10" t="str">
        <f t="shared" si="41"/>
        <v>财报</v>
      </c>
    </row>
    <row r="337" spans="1:16" x14ac:dyDescent="0.2">
      <c r="A337" s="17">
        <f t="shared" ca="1" si="36"/>
        <v>217</v>
      </c>
      <c r="B337" s="8" t="s">
        <v>746</v>
      </c>
      <c r="C337" s="8" t="s">
        <v>747</v>
      </c>
      <c r="D337" s="13">
        <f>IFERROR([1]!EM_S_QSTM07_IS(B337,"61",$C$1,"1")/1000000,"")</f>
        <v>-24.99980454</v>
      </c>
      <c r="E337" s="13" t="str">
        <f>IFERROR([1]!EM_S_PERFORMANCEEXPRESS_PERFEXNETPROFITTOSHAREHOLDER(B337,$C$1)/1000000,"")</f>
        <v/>
      </c>
      <c r="F337" s="13">
        <f>IFERROR([1]!EM_S_PROFITNOTICE_FORECASTT(B337,$C$1)/1000000,"")</f>
        <v>-45</v>
      </c>
      <c r="G337" s="13">
        <f>IFERROR([1]!EM_S_PROFITNOTICE_FORECASTL(B337,$C$1)/1000000,"")</f>
        <v>-50</v>
      </c>
      <c r="H337" s="13">
        <f t="shared" si="37"/>
        <v>-47.5</v>
      </c>
      <c r="I337" s="20">
        <f>IFERROR([1]!EM_S_QSTM07_IS(B337,"61",$I$1,"1")/1000000,"")</f>
        <v>-22.995443949999999</v>
      </c>
      <c r="J337" s="13">
        <f t="shared" si="35"/>
        <v>-2.004360590000001</v>
      </c>
      <c r="K337" s="13">
        <f>IFERROR([1]!EM_S_QSTM07_IS(B337,"61",$K$2,"1")/1000000,"")</f>
        <v>-85.833484920000004</v>
      </c>
      <c r="L337" s="14">
        <f t="shared" si="38"/>
        <v>0.97664826737644239</v>
      </c>
      <c r="M337" s="33" t="str">
        <f ca="1">[1]!EM_S_MAJASSRES_NUM(B337,$M$2,$M$1)</f>
        <v/>
      </c>
      <c r="N337" s="29" t="str">
        <f t="shared" si="39"/>
        <v/>
      </c>
      <c r="O337" s="21">
        <f t="shared" ca="1" si="40"/>
        <v>0.97664826737644239</v>
      </c>
      <c r="P337" s="10" t="str">
        <f t="shared" si="41"/>
        <v>财报</v>
      </c>
    </row>
    <row r="338" spans="1:16" x14ac:dyDescent="0.2">
      <c r="A338" s="17">
        <f t="shared" ca="1" si="36"/>
        <v>1824</v>
      </c>
      <c r="B338" s="8" t="s">
        <v>748</v>
      </c>
      <c r="C338" s="8" t="s">
        <v>749</v>
      </c>
      <c r="D338" s="13">
        <f>IFERROR([1]!EM_S_QSTM07_IS(B338,"61",$C$1,"1")/1000000,"")</f>
        <v>5.4428354099999998</v>
      </c>
      <c r="E338" s="13" t="str">
        <f>IFERROR([1]!EM_S_PERFORMANCEEXPRESS_PERFEXNETPROFITTOSHAREHOLDER(B338,$C$1)/1000000,"")</f>
        <v/>
      </c>
      <c r="F338" s="13" t="str">
        <f>IFERROR([1]!EM_S_PROFITNOTICE_FORECASTT(B338,$C$1)/1000000,"")</f>
        <v/>
      </c>
      <c r="G338" s="13" t="str">
        <f>IFERROR([1]!EM_S_PROFITNOTICE_FORECASTL(B338,$C$1)/1000000,"")</f>
        <v/>
      </c>
      <c r="H338" s="13" t="str">
        <f t="shared" si="37"/>
        <v/>
      </c>
      <c r="I338" s="20">
        <f>IFERROR([1]!EM_S_QSTM07_IS(B338,"61",$I$1,"1")/1000000,"")</f>
        <v>10.09197627</v>
      </c>
      <c r="J338" s="13">
        <f t="shared" si="35"/>
        <v>-4.6491408600000002</v>
      </c>
      <c r="K338" s="13">
        <f>IFERROR([1]!EM_S_QSTM07_IS(B338,"61",$K$2,"1")/1000000,"")</f>
        <v>10.04858801</v>
      </c>
      <c r="L338" s="14">
        <f t="shared" si="38"/>
        <v>-1.4626660835704817</v>
      </c>
      <c r="M338" s="33" t="str">
        <f ca="1">[1]!EM_S_MAJASSRES_NUM(B338,$M$2,$M$1)</f>
        <v/>
      </c>
      <c r="N338" s="29" t="str">
        <f t="shared" si="39"/>
        <v/>
      </c>
      <c r="O338" s="21">
        <f t="shared" ca="1" si="40"/>
        <v>-1.4626660835704817</v>
      </c>
      <c r="P338" s="10" t="str">
        <f t="shared" si="41"/>
        <v>财报</v>
      </c>
    </row>
    <row r="339" spans="1:16" x14ac:dyDescent="0.2">
      <c r="A339" s="17">
        <f t="shared" ca="1" si="36"/>
        <v>1788</v>
      </c>
      <c r="B339" s="8" t="s">
        <v>750</v>
      </c>
      <c r="C339" s="8" t="s">
        <v>751</v>
      </c>
      <c r="D339" s="13">
        <f>IFERROR([1]!EM_S_QSTM07_IS(B339,"61",$C$1,"1")/1000000,"")</f>
        <v>1.2783821499999999</v>
      </c>
      <c r="E339" s="13" t="str">
        <f>IFERROR([1]!EM_S_PERFORMANCEEXPRESS_PERFEXNETPROFITTOSHAREHOLDER(B339,$C$1)/1000000,"")</f>
        <v/>
      </c>
      <c r="F339" s="13">
        <f>IFERROR([1]!EM_S_PROFITNOTICE_FORECASTT(B339,$C$1)/1000000,"")</f>
        <v>22</v>
      </c>
      <c r="G339" s="13">
        <f>IFERROR([1]!EM_S_PROFITNOTICE_FORECASTL(B339,$C$1)/1000000,"")</f>
        <v>10</v>
      </c>
      <c r="H339" s="13">
        <f t="shared" si="37"/>
        <v>16</v>
      </c>
      <c r="I339" s="20">
        <f>IFERROR([1]!EM_S_QSTM07_IS(B339,"61",$I$1,"1")/1000000,"")</f>
        <v>9.196257880000001</v>
      </c>
      <c r="J339" s="13">
        <f t="shared" si="35"/>
        <v>-7.9178757300000013</v>
      </c>
      <c r="K339" s="13">
        <f>IFERROR([1]!EM_S_QSTM07_IS(B339,"61",$K$2,"1")/1000000,"")</f>
        <v>21.30500503</v>
      </c>
      <c r="L339" s="14">
        <f t="shared" si="38"/>
        <v>-1.3716439268073715</v>
      </c>
      <c r="M339" s="33" t="str">
        <f ca="1">[1]!EM_S_MAJASSRES_NUM(B339,$M$2,$M$1)</f>
        <v/>
      </c>
      <c r="N339" s="29" t="str">
        <f t="shared" si="39"/>
        <v/>
      </c>
      <c r="O339" s="21">
        <f t="shared" ca="1" si="40"/>
        <v>-1.3716439268073715</v>
      </c>
      <c r="P339" s="10" t="str">
        <f t="shared" si="41"/>
        <v>财报</v>
      </c>
    </row>
    <row r="340" spans="1:16" x14ac:dyDescent="0.2">
      <c r="A340" s="17">
        <f t="shared" ca="1" si="36"/>
        <v>656</v>
      </c>
      <c r="B340" s="8" t="s">
        <v>752</v>
      </c>
      <c r="C340" s="8" t="s">
        <v>753</v>
      </c>
      <c r="D340" s="13">
        <f>IFERROR([1]!EM_S_QSTM07_IS(B340,"61",$C$1,"1")/1000000,"")</f>
        <v>12.771134330000001</v>
      </c>
      <c r="E340" s="13" t="str">
        <f>IFERROR([1]!EM_S_PERFORMANCEEXPRESS_PERFEXNETPROFITTOSHAREHOLDER(B340,$C$1)/1000000,"")</f>
        <v/>
      </c>
      <c r="F340" s="13" t="str">
        <f>IFERROR([1]!EM_S_PROFITNOTICE_FORECASTT(B340,$C$1)/1000000,"")</f>
        <v/>
      </c>
      <c r="G340" s="13" t="str">
        <f>IFERROR([1]!EM_S_PROFITNOTICE_FORECASTL(B340,$C$1)/1000000,"")</f>
        <v/>
      </c>
      <c r="H340" s="13" t="str">
        <f t="shared" si="37"/>
        <v/>
      </c>
      <c r="I340" s="20">
        <f>IFERROR([1]!EM_S_QSTM07_IS(B340,"61",$I$1,"1")/1000000,"")</f>
        <v>3.41702073</v>
      </c>
      <c r="J340" s="13">
        <f t="shared" si="35"/>
        <v>9.3541136000000016</v>
      </c>
      <c r="K340" s="13">
        <f>IFERROR([1]!EM_S_QSTM07_IS(B340,"61",$K$2,"1")/1000000,"")</f>
        <v>14.171601300000001</v>
      </c>
      <c r="L340" s="14">
        <f t="shared" si="38"/>
        <v>-0.33993954515217689</v>
      </c>
      <c r="M340" s="33" t="str">
        <f ca="1">[1]!EM_S_MAJASSRES_NUM(B340,$M$2,$M$1)</f>
        <v/>
      </c>
      <c r="N340" s="29" t="str">
        <f t="shared" si="39"/>
        <v/>
      </c>
      <c r="O340" s="21">
        <f t="shared" ca="1" si="40"/>
        <v>-0.33993954515217689</v>
      </c>
      <c r="P340" s="10" t="str">
        <f t="shared" si="41"/>
        <v>财报</v>
      </c>
    </row>
    <row r="341" spans="1:16" x14ac:dyDescent="0.2">
      <c r="A341" s="17" t="str">
        <f t="shared" ca="1" si="36"/>
        <v/>
      </c>
      <c r="B341" s="8" t="s">
        <v>754</v>
      </c>
      <c r="C341" s="8" t="s">
        <v>755</v>
      </c>
      <c r="D341" s="13">
        <f>IFERROR([1]!EM_S_QSTM07_IS(B341,"61",$C$1,"1")/1000000,"")</f>
        <v>-23.423441239999999</v>
      </c>
      <c r="E341" s="13" t="str">
        <f>IFERROR([1]!EM_S_PERFORMANCEEXPRESS_PERFEXNETPROFITTOSHAREHOLDER(B341,$C$1)/1000000,"")</f>
        <v/>
      </c>
      <c r="F341" s="13">
        <f>IFERROR([1]!EM_S_PROFITNOTICE_FORECASTT(B341,$C$1)/1000000,"")</f>
        <v>-44</v>
      </c>
      <c r="G341" s="13">
        <f>IFERROR([1]!EM_S_PROFITNOTICE_FORECASTL(B341,$C$1)/1000000,"")</f>
        <v>-44</v>
      </c>
      <c r="H341" s="13">
        <f t="shared" si="37"/>
        <v>-44</v>
      </c>
      <c r="I341" s="20">
        <f>IFERROR([1]!EM_S_QSTM07_IS(B341,"61",$I$1,"1")/1000000,"")</f>
        <v>-20.73193362</v>
      </c>
      <c r="J341" s="13">
        <f t="shared" si="35"/>
        <v>-2.6915076199999994</v>
      </c>
      <c r="K341" s="13">
        <f>IFERROR([1]!EM_S_QSTM07_IS(B341,"61",$K$2,"1")/1000000,"")</f>
        <v>-2.6622001099999997</v>
      </c>
      <c r="L341" s="14">
        <f t="shared" si="38"/>
        <v>-1.1008755461286403E-2</v>
      </c>
      <c r="M341" s="33" t="str">
        <f ca="1">[1]!EM_S_MAJASSRES_NUM(B341,$M$2,$M$1)</f>
        <v/>
      </c>
      <c r="N341" s="29">
        <f t="shared" si="39"/>
        <v>1</v>
      </c>
      <c r="O341" s="21" t="str">
        <f t="shared" ca="1" si="40"/>
        <v/>
      </c>
      <c r="P341" s="10" t="str">
        <f t="shared" si="41"/>
        <v>财报</v>
      </c>
    </row>
    <row r="342" spans="1:16" x14ac:dyDescent="0.2">
      <c r="A342" s="17" t="str">
        <f t="shared" ca="1" si="36"/>
        <v/>
      </c>
      <c r="B342" s="8" t="s">
        <v>756</v>
      </c>
      <c r="C342" s="8" t="s">
        <v>757</v>
      </c>
      <c r="D342" s="13">
        <f>IFERROR([1]!EM_S_QSTM07_IS(B342,"61",$C$1,"1")/1000000,"")</f>
        <v>26.906381410000002</v>
      </c>
      <c r="E342" s="13" t="str">
        <f>IFERROR([1]!EM_S_PERFORMANCEEXPRESS_PERFEXNETPROFITTOSHAREHOLDER(B342,$C$1)/1000000,"")</f>
        <v/>
      </c>
      <c r="F342" s="13" t="str">
        <f>IFERROR([1]!EM_S_PROFITNOTICE_FORECASTT(B342,$C$1)/1000000,"")</f>
        <v/>
      </c>
      <c r="G342" s="13" t="str">
        <f>IFERROR([1]!EM_S_PROFITNOTICE_FORECASTL(B342,$C$1)/1000000,"")</f>
        <v/>
      </c>
      <c r="H342" s="13" t="str">
        <f t="shared" si="37"/>
        <v/>
      </c>
      <c r="I342" s="20">
        <f>IFERROR([1]!EM_S_QSTM07_IS(B342,"61",$I$1,"1")/1000000,"")</f>
        <v>0.92766716000000005</v>
      </c>
      <c r="J342" s="13">
        <f t="shared" si="35"/>
        <v>25.978714250000003</v>
      </c>
      <c r="K342" s="13">
        <f>IFERROR([1]!EM_S_QSTM07_IS(B342,"61",$K$2,"1")/1000000,"")</f>
        <v>4.4961451800000001</v>
      </c>
      <c r="L342" s="14">
        <f t="shared" si="38"/>
        <v>4.7779971975904934</v>
      </c>
      <c r="M342" s="33" t="str">
        <f ca="1">[1]!EM_S_MAJASSRES_NUM(B342,$M$2,$M$1)</f>
        <v/>
      </c>
      <c r="N342" s="29">
        <f t="shared" si="39"/>
        <v>1</v>
      </c>
      <c r="O342" s="21" t="str">
        <f t="shared" ca="1" si="40"/>
        <v/>
      </c>
      <c r="P342" s="10" t="str">
        <f t="shared" si="41"/>
        <v>财报</v>
      </c>
    </row>
    <row r="343" spans="1:16" x14ac:dyDescent="0.2">
      <c r="A343" s="17">
        <f t="shared" ca="1" si="36"/>
        <v>412</v>
      </c>
      <c r="B343" s="8" t="s">
        <v>758</v>
      </c>
      <c r="C343" s="8" t="s">
        <v>759</v>
      </c>
      <c r="D343" s="13">
        <f>IFERROR([1]!EM_S_QSTM07_IS(B343,"61",$C$1,"1")/1000000,"")</f>
        <v>24.52495146</v>
      </c>
      <c r="E343" s="13" t="str">
        <f>IFERROR([1]!EM_S_PERFORMANCEEXPRESS_PERFEXNETPROFITTOSHAREHOLDER(B343,$C$1)/1000000,"")</f>
        <v/>
      </c>
      <c r="F343" s="13">
        <f>IFERROR([1]!EM_S_PROFITNOTICE_FORECASTT(B343,$C$1)/1000000,"")</f>
        <v>30</v>
      </c>
      <c r="G343" s="13">
        <f>IFERROR([1]!EM_S_PROFITNOTICE_FORECASTL(B343,$C$1)/1000000,"")</f>
        <v>22</v>
      </c>
      <c r="H343" s="13">
        <f t="shared" si="37"/>
        <v>26</v>
      </c>
      <c r="I343" s="20">
        <f>IFERROR([1]!EM_S_QSTM07_IS(B343,"61",$I$1,"1")/1000000,"")</f>
        <v>1.9484363600000001</v>
      </c>
      <c r="J343" s="13">
        <f t="shared" si="35"/>
        <v>22.576515100000002</v>
      </c>
      <c r="K343" s="13">
        <f>IFERROR([1]!EM_S_QSTM07_IS(B343,"61",$K$2,"1")/1000000,"")</f>
        <v>20.086075519999998</v>
      </c>
      <c r="L343" s="14">
        <f t="shared" si="38"/>
        <v>0.12398836086821624</v>
      </c>
      <c r="M343" s="33" t="str">
        <f ca="1">[1]!EM_S_MAJASSRES_NUM(B343,$M$2,$M$1)</f>
        <v/>
      </c>
      <c r="N343" s="29" t="str">
        <f t="shared" si="39"/>
        <v/>
      </c>
      <c r="O343" s="21">
        <f t="shared" ca="1" si="40"/>
        <v>0.12398836086821624</v>
      </c>
      <c r="P343" s="10" t="str">
        <f t="shared" si="41"/>
        <v>财报</v>
      </c>
    </row>
    <row r="344" spans="1:16" x14ac:dyDescent="0.2">
      <c r="A344" s="17">
        <f t="shared" ca="1" si="36"/>
        <v>481</v>
      </c>
      <c r="B344" s="8" t="s">
        <v>760</v>
      </c>
      <c r="C344" s="8" t="s">
        <v>761</v>
      </c>
      <c r="D344" s="13">
        <f>IFERROR([1]!EM_S_QSTM07_IS(B344,"61",$C$1,"1")/1000000,"")</f>
        <v>41.623854999999999</v>
      </c>
      <c r="E344" s="13" t="str">
        <f>IFERROR([1]!EM_S_PERFORMANCEEXPRESS_PERFEXNETPROFITTOSHAREHOLDER(B344,$C$1)/1000000,"")</f>
        <v/>
      </c>
      <c r="F344" s="13" t="str">
        <f>IFERROR([1]!EM_S_PROFITNOTICE_FORECASTT(B344,$C$1)/1000000,"")</f>
        <v/>
      </c>
      <c r="G344" s="13" t="str">
        <f>IFERROR([1]!EM_S_PROFITNOTICE_FORECASTL(B344,$C$1)/1000000,"")</f>
        <v/>
      </c>
      <c r="H344" s="13" t="str">
        <f t="shared" si="37"/>
        <v/>
      </c>
      <c r="I344" s="20">
        <f>IFERROR([1]!EM_S_QSTM07_IS(B344,"61",$I$1,"1")/1000000,"")</f>
        <v>14.71103364</v>
      </c>
      <c r="J344" s="13">
        <f t="shared" si="35"/>
        <v>26.912821359999999</v>
      </c>
      <c r="K344" s="13">
        <f>IFERROR([1]!EM_S_QSTM07_IS(B344,"61",$K$2,"1")/1000000,"")</f>
        <v>29.359272929999999</v>
      </c>
      <c r="L344" s="14">
        <f t="shared" si="38"/>
        <v>-8.3328070685979375E-2</v>
      </c>
      <c r="M344" s="33" t="str">
        <f ca="1">[1]!EM_S_MAJASSRES_NUM(B344,$M$2,$M$1)</f>
        <v/>
      </c>
      <c r="N344" s="29" t="str">
        <f t="shared" si="39"/>
        <v/>
      </c>
      <c r="O344" s="21">
        <f t="shared" ca="1" si="40"/>
        <v>-8.3328070685979375E-2</v>
      </c>
      <c r="P344" s="10" t="str">
        <f t="shared" si="41"/>
        <v>财报</v>
      </c>
    </row>
    <row r="345" spans="1:16" x14ac:dyDescent="0.2">
      <c r="A345" s="17">
        <f t="shared" ca="1" si="36"/>
        <v>2</v>
      </c>
      <c r="B345" s="8" t="s">
        <v>10</v>
      </c>
      <c r="C345" s="8" t="s">
        <v>11</v>
      </c>
      <c r="D345" s="13">
        <f>IFERROR([1]!EM_S_QSTM07_IS(B345,"61",$C$1,"1")/1000000,"")</f>
        <v>845.44368037000004</v>
      </c>
      <c r="E345" s="13" t="str">
        <f>IFERROR([1]!EM_S_PERFORMANCEEXPRESS_PERFEXNETPROFITTOSHAREHOLDER(B345,$C$1)/1000000,"")</f>
        <v/>
      </c>
      <c r="F345" s="13">
        <f>IFERROR([1]!EM_S_PROFITNOTICE_FORECASTT(B345,$C$1)/1000000,"")</f>
        <v>317</v>
      </c>
      <c r="G345" s="13">
        <f>IFERROR([1]!EM_S_PROFITNOTICE_FORECASTL(B345,$C$1)/1000000,"")</f>
        <v>286</v>
      </c>
      <c r="H345" s="13">
        <f t="shared" si="37"/>
        <v>301.5</v>
      </c>
      <c r="I345" s="20">
        <f>IFERROR([1]!EM_S_QSTM07_IS(B345,"61",$I$1,"1")/1000000,"")</f>
        <v>-543.89096252000002</v>
      </c>
      <c r="J345" s="13">
        <f t="shared" si="35"/>
        <v>1389.3346428899999</v>
      </c>
      <c r="K345" s="13">
        <f>IFERROR([1]!EM_S_QSTM07_IS(B345,"61",$K$2,"1")/1000000,"")</f>
        <v>46.022365749999999</v>
      </c>
      <c r="L345" s="14">
        <f t="shared" si="38"/>
        <v>29.188249131673548</v>
      </c>
      <c r="M345" s="33" t="str">
        <f ca="1">[1]!EM_S_MAJASSRES_NUM(B345,$M$2,$M$1)</f>
        <v/>
      </c>
      <c r="N345" s="29" t="str">
        <f t="shared" si="39"/>
        <v/>
      </c>
      <c r="O345" s="21">
        <f t="shared" ca="1" si="40"/>
        <v>29.188249131673548</v>
      </c>
      <c r="P345" s="10" t="str">
        <f t="shared" si="41"/>
        <v>财报</v>
      </c>
    </row>
    <row r="346" spans="1:16" x14ac:dyDescent="0.2">
      <c r="A346" s="17">
        <f t="shared" ca="1" si="36"/>
        <v>1184</v>
      </c>
      <c r="B346" s="8" t="s">
        <v>762</v>
      </c>
      <c r="C346" s="8" t="s">
        <v>763</v>
      </c>
      <c r="D346" s="13">
        <f>IFERROR([1]!EM_S_QSTM07_IS(B346,"61",$C$1,"1")/1000000,"")</f>
        <v>243.86768235</v>
      </c>
      <c r="E346" s="13" t="str">
        <f>IFERROR([1]!EM_S_PERFORMANCEEXPRESS_PERFEXNETPROFITTOSHAREHOLDER(B346,$C$1)/1000000,"")</f>
        <v/>
      </c>
      <c r="F346" s="13" t="str">
        <f>IFERROR([1]!EM_S_PROFITNOTICE_FORECASTT(B346,$C$1)/1000000,"")</f>
        <v/>
      </c>
      <c r="G346" s="13" t="str">
        <f>IFERROR([1]!EM_S_PROFITNOTICE_FORECASTL(B346,$C$1)/1000000,"")</f>
        <v/>
      </c>
      <c r="H346" s="13" t="str">
        <f t="shared" si="37"/>
        <v/>
      </c>
      <c r="I346" s="20">
        <f>IFERROR([1]!EM_S_QSTM07_IS(B346,"61",$I$1,"1")/1000000,"")</f>
        <v>195.11945216000001</v>
      </c>
      <c r="J346" s="13">
        <f t="shared" si="35"/>
        <v>48.748230189999987</v>
      </c>
      <c r="K346" s="13">
        <f>IFERROR([1]!EM_S_QSTM07_IS(B346,"61",$K$2,"1")/1000000,"")</f>
        <v>217.65721578</v>
      </c>
      <c r="L346" s="14">
        <f t="shared" si="38"/>
        <v>-0.77603209700489362</v>
      </c>
      <c r="M346" s="33" t="str">
        <f ca="1">[1]!EM_S_MAJASSRES_NUM(B346,$M$2,$M$1)</f>
        <v/>
      </c>
      <c r="N346" s="29" t="str">
        <f t="shared" si="39"/>
        <v/>
      </c>
      <c r="O346" s="21">
        <f t="shared" ca="1" si="40"/>
        <v>-0.77603209700489362</v>
      </c>
      <c r="P346" s="10" t="str">
        <f t="shared" si="41"/>
        <v>财报</v>
      </c>
    </row>
    <row r="347" spans="1:16" x14ac:dyDescent="0.2">
      <c r="A347" s="17">
        <f t="shared" ca="1" si="36"/>
        <v>1316</v>
      </c>
      <c r="B347" s="8" t="s">
        <v>764</v>
      </c>
      <c r="C347" s="8" t="s">
        <v>765</v>
      </c>
      <c r="D347" s="13">
        <f>IFERROR([1]!EM_S_QSTM07_IS(B347,"61",$C$1,"1")/1000000,"")</f>
        <v>217.86594041000001</v>
      </c>
      <c r="E347" s="13" t="str">
        <f>IFERROR([1]!EM_S_PERFORMANCEEXPRESS_PERFEXNETPROFITTOSHAREHOLDER(B347,$C$1)/1000000,"")</f>
        <v/>
      </c>
      <c r="F347" s="13" t="str">
        <f>IFERROR([1]!EM_S_PROFITNOTICE_FORECASTT(B347,$C$1)/1000000,"")</f>
        <v/>
      </c>
      <c r="G347" s="13" t="str">
        <f>IFERROR([1]!EM_S_PROFITNOTICE_FORECASTL(B347,$C$1)/1000000,"")</f>
        <v/>
      </c>
      <c r="H347" s="13" t="str">
        <f t="shared" si="37"/>
        <v/>
      </c>
      <c r="I347" s="20">
        <f>IFERROR([1]!EM_S_QSTM07_IS(B347,"61",$I$1,"1")/1000000,"")</f>
        <v>186.27784892</v>
      </c>
      <c r="J347" s="13">
        <f t="shared" si="35"/>
        <v>31.588091490000011</v>
      </c>
      <c r="K347" s="13">
        <f>IFERROR([1]!EM_S_QSTM07_IS(B347,"61",$K$2,"1")/1000000,"")</f>
        <v>241.14171296999999</v>
      </c>
      <c r="L347" s="14">
        <f t="shared" si="38"/>
        <v>-0.86900610806422429</v>
      </c>
      <c r="M347" s="33" t="str">
        <f ca="1">[1]!EM_S_MAJASSRES_NUM(B347,$M$2,$M$1)</f>
        <v/>
      </c>
      <c r="N347" s="29" t="str">
        <f t="shared" si="39"/>
        <v/>
      </c>
      <c r="O347" s="21">
        <f t="shared" ca="1" si="40"/>
        <v>-0.86900610806422429</v>
      </c>
      <c r="P347" s="10" t="str">
        <f t="shared" si="41"/>
        <v>财报</v>
      </c>
    </row>
    <row r="348" spans="1:16" x14ac:dyDescent="0.2">
      <c r="A348" s="17">
        <f t="shared" ca="1" si="36"/>
        <v>309</v>
      </c>
      <c r="B348" s="8" t="s">
        <v>766</v>
      </c>
      <c r="C348" s="8" t="s">
        <v>767</v>
      </c>
      <c r="D348" s="13">
        <f>IFERROR([1]!EM_S_QSTM07_IS(B348,"61",$C$1,"1")/1000000,"")</f>
        <v>-40.148715170000003</v>
      </c>
      <c r="E348" s="13" t="str">
        <f>IFERROR([1]!EM_S_PERFORMANCEEXPRESS_PERFEXNETPROFITTOSHAREHOLDER(B348,$C$1)/1000000,"")</f>
        <v/>
      </c>
      <c r="F348" s="13">
        <f>IFERROR([1]!EM_S_PROFITNOTICE_FORECASTT(B348,$C$1)/1000000,"")</f>
        <v>-25</v>
      </c>
      <c r="G348" s="13">
        <f>IFERROR([1]!EM_S_PROFITNOTICE_FORECASTL(B348,$C$1)/1000000,"")</f>
        <v>-45</v>
      </c>
      <c r="H348" s="13">
        <f t="shared" si="37"/>
        <v>-35</v>
      </c>
      <c r="I348" s="20">
        <f>IFERROR([1]!EM_S_QSTM07_IS(B348,"61",$I$1,"1")/1000000,"")</f>
        <v>9.1615388499999995</v>
      </c>
      <c r="J348" s="13">
        <f t="shared" si="35"/>
        <v>-49.310254020000002</v>
      </c>
      <c r="K348" s="13">
        <f>IFERROR([1]!EM_S_QSTM07_IS(B348,"61",$K$2,"1")/1000000,"")</f>
        <v>-100.58823468999999</v>
      </c>
      <c r="L348" s="14">
        <f t="shared" si="38"/>
        <v>0.50978109744178468</v>
      </c>
      <c r="M348" s="33" t="str">
        <f ca="1">[1]!EM_S_MAJASSRES_NUM(B348,$M$2,$M$1)</f>
        <v/>
      </c>
      <c r="N348" s="29" t="str">
        <f t="shared" si="39"/>
        <v/>
      </c>
      <c r="O348" s="21">
        <f t="shared" ca="1" si="40"/>
        <v>0.50978109744178468</v>
      </c>
      <c r="P348" s="10" t="str">
        <f t="shared" si="41"/>
        <v>财报</v>
      </c>
    </row>
    <row r="349" spans="1:16" x14ac:dyDescent="0.2">
      <c r="A349" s="17">
        <f t="shared" ca="1" si="36"/>
        <v>750</v>
      </c>
      <c r="B349" s="8" t="s">
        <v>768</v>
      </c>
      <c r="C349" s="8" t="s">
        <v>769</v>
      </c>
      <c r="D349" s="13">
        <f>IFERROR([1]!EM_S_QSTM07_IS(B349,"61",$C$1,"1")/1000000,"")</f>
        <v>112.34803619</v>
      </c>
      <c r="E349" s="13" t="str">
        <f>IFERROR([1]!EM_S_PERFORMANCEEXPRESS_PERFEXNETPROFITTOSHAREHOLDER(B349,$C$1)/1000000,"")</f>
        <v/>
      </c>
      <c r="F349" s="13">
        <f>IFERROR([1]!EM_S_PROFITNOTICE_FORECASTT(B349,$C$1)/1000000,"")</f>
        <v>140</v>
      </c>
      <c r="G349" s="13">
        <f>IFERROR([1]!EM_S_PROFITNOTICE_FORECASTL(B349,$C$1)/1000000,"")</f>
        <v>60</v>
      </c>
      <c r="H349" s="13">
        <f t="shared" si="37"/>
        <v>100</v>
      </c>
      <c r="I349" s="20">
        <f>IFERROR([1]!EM_S_QSTM07_IS(B349,"61",$I$1,"1")/1000000,"")</f>
        <v>15.72402138</v>
      </c>
      <c r="J349" s="13">
        <f t="shared" si="35"/>
        <v>96.624014810000006</v>
      </c>
      <c r="K349" s="13">
        <f>IFERROR([1]!EM_S_QSTM07_IS(B349,"61",$K$2,"1")/1000000,"")</f>
        <v>174.79704502000001</v>
      </c>
      <c r="L349" s="14">
        <f t="shared" si="38"/>
        <v>-0.44722169188303823</v>
      </c>
      <c r="M349" s="33" t="str">
        <f ca="1">[1]!EM_S_MAJASSRES_NUM(B349,$M$2,$M$1)</f>
        <v/>
      </c>
      <c r="N349" s="29" t="str">
        <f t="shared" si="39"/>
        <v/>
      </c>
      <c r="O349" s="21">
        <f t="shared" ca="1" si="40"/>
        <v>-0.44722169188303823</v>
      </c>
      <c r="P349" s="10" t="str">
        <f t="shared" si="41"/>
        <v>财报</v>
      </c>
    </row>
    <row r="350" spans="1:16" x14ac:dyDescent="0.2">
      <c r="A350" s="17" t="str">
        <f t="shared" ca="1" si="36"/>
        <v/>
      </c>
      <c r="B350" s="8" t="s">
        <v>770</v>
      </c>
      <c r="C350" s="8" t="s">
        <v>771</v>
      </c>
      <c r="D350" s="13">
        <f>IFERROR([1]!EM_S_QSTM07_IS(B350,"61",$C$1,"1")/1000000,"")</f>
        <v>-20.601206949999998</v>
      </c>
      <c r="E350" s="13" t="str">
        <f>IFERROR([1]!EM_S_PERFORMANCEEXPRESS_PERFEXNETPROFITTOSHAREHOLDER(B350,$C$1)/1000000,"")</f>
        <v/>
      </c>
      <c r="F350" s="13">
        <f>IFERROR([1]!EM_S_PROFITNOTICE_FORECASTT(B350,$C$1)/1000000,"")</f>
        <v>-35</v>
      </c>
      <c r="G350" s="13">
        <f>IFERROR([1]!EM_S_PROFITNOTICE_FORECASTL(B350,$C$1)/1000000,"")</f>
        <v>-45</v>
      </c>
      <c r="H350" s="13">
        <f t="shared" si="37"/>
        <v>-40</v>
      </c>
      <c r="I350" s="20">
        <f>IFERROR([1]!EM_S_QSTM07_IS(B350,"61",$I$1,"1")/1000000,"")</f>
        <v>-15.474025660000001</v>
      </c>
      <c r="J350" s="13">
        <f t="shared" si="35"/>
        <v>-5.1271812899999976</v>
      </c>
      <c r="K350" s="13">
        <f>IFERROR([1]!EM_S_QSTM07_IS(B350,"61",$K$2,"1")/1000000,"")</f>
        <v>-1.4940694699999999</v>
      </c>
      <c r="L350" s="14">
        <f t="shared" si="38"/>
        <v>-2.431688681785324</v>
      </c>
      <c r="M350" s="33" t="str">
        <f ca="1">[1]!EM_S_MAJASSRES_NUM(B350,$M$2,$M$1)</f>
        <v/>
      </c>
      <c r="N350" s="29">
        <f t="shared" si="39"/>
        <v>1</v>
      </c>
      <c r="O350" s="21" t="str">
        <f t="shared" ca="1" si="40"/>
        <v/>
      </c>
      <c r="P350" s="10" t="str">
        <f t="shared" si="41"/>
        <v>财报</v>
      </c>
    </row>
    <row r="351" spans="1:16" x14ac:dyDescent="0.2">
      <c r="A351" s="17" t="str">
        <f t="shared" ca="1" si="36"/>
        <v/>
      </c>
      <c r="B351" s="8" t="s">
        <v>772</v>
      </c>
      <c r="C351" s="8" t="s">
        <v>773</v>
      </c>
      <c r="D351" s="13">
        <f>IFERROR([1]!EM_S_QSTM07_IS(B351,"61",$C$1,"1")/1000000,"")</f>
        <v>1.99077758</v>
      </c>
      <c r="E351" s="13" t="str">
        <f>IFERROR([1]!EM_S_PERFORMANCEEXPRESS_PERFEXNETPROFITTOSHAREHOLDER(B351,$C$1)/1000000,"")</f>
        <v/>
      </c>
      <c r="F351" s="13">
        <f>IFERROR([1]!EM_S_PROFITNOTICE_FORECASTT(B351,$C$1)/1000000,"")</f>
        <v>-1</v>
      </c>
      <c r="G351" s="13">
        <f>IFERROR([1]!EM_S_PROFITNOTICE_FORECASTL(B351,$C$1)/1000000,"")</f>
        <v>-14</v>
      </c>
      <c r="H351" s="13">
        <f t="shared" si="37"/>
        <v>-7.5</v>
      </c>
      <c r="I351" s="20">
        <f>IFERROR([1]!EM_S_QSTM07_IS(B351,"61",$I$1,"1")/1000000,"")</f>
        <v>-5.7675940399999996</v>
      </c>
      <c r="J351" s="13">
        <f t="shared" si="35"/>
        <v>7.7583716200000001</v>
      </c>
      <c r="K351" s="13">
        <f>IFERROR([1]!EM_S_QSTM07_IS(B351,"61",$K$2,"1")/1000000,"")</f>
        <v>0.17232618999999999</v>
      </c>
      <c r="L351" s="14">
        <f t="shared" si="38"/>
        <v>44.021430694893219</v>
      </c>
      <c r="M351" s="33" t="str">
        <f ca="1">[1]!EM_S_MAJASSRES_NUM(B351,$M$2,$M$1)</f>
        <v/>
      </c>
      <c r="N351" s="29">
        <f t="shared" si="39"/>
        <v>1</v>
      </c>
      <c r="O351" s="21" t="str">
        <f t="shared" ca="1" si="40"/>
        <v/>
      </c>
      <c r="P351" s="10" t="str">
        <f t="shared" si="41"/>
        <v>财报</v>
      </c>
    </row>
    <row r="352" spans="1:16" x14ac:dyDescent="0.2">
      <c r="A352" s="17" t="str">
        <f t="shared" ca="1" si="36"/>
        <v/>
      </c>
      <c r="B352" s="8" t="s">
        <v>774</v>
      </c>
      <c r="C352" s="8" t="s">
        <v>775</v>
      </c>
      <c r="D352" s="13">
        <f>IFERROR([1]!EM_S_QSTM07_IS(B352,"61",$C$1,"1")/1000000,"")</f>
        <v>-75.523254340000008</v>
      </c>
      <c r="E352" s="13" t="str">
        <f>IFERROR([1]!EM_S_PERFORMANCEEXPRESS_PERFEXNETPROFITTOSHAREHOLDER(B352,$C$1)/1000000,"")</f>
        <v/>
      </c>
      <c r="F352" s="13">
        <f>IFERROR([1]!EM_S_PROFITNOTICE_FORECASTT(B352,$C$1)/1000000,"")</f>
        <v>-90</v>
      </c>
      <c r="G352" s="13">
        <f>IFERROR([1]!EM_S_PROFITNOTICE_FORECASTL(B352,$C$1)/1000000,"")</f>
        <v>-120</v>
      </c>
      <c r="H352" s="13">
        <f t="shared" si="37"/>
        <v>-105</v>
      </c>
      <c r="I352" s="20">
        <f>IFERROR([1]!EM_S_QSTM07_IS(B352,"61",$I$1,"1")/1000000,"")</f>
        <v>-19.124602159999998</v>
      </c>
      <c r="J352" s="13">
        <f t="shared" si="35"/>
        <v>-56.398652180000013</v>
      </c>
      <c r="K352" s="13">
        <f>IFERROR([1]!EM_S_QSTM07_IS(B352,"61",$K$2,"1")/1000000,"")</f>
        <v>8.6106636500000011</v>
      </c>
      <c r="L352" s="14">
        <f t="shared" si="38"/>
        <v>-7.5498612502417295</v>
      </c>
      <c r="M352" s="33">
        <f ca="1">[1]!EM_S_MAJASSRES_NUM(B352,$M$2,$M$1)</f>
        <v>1</v>
      </c>
      <c r="N352" s="29">
        <f t="shared" si="39"/>
        <v>1</v>
      </c>
      <c r="O352" s="21" t="str">
        <f t="shared" ca="1" si="40"/>
        <v/>
      </c>
      <c r="P352" s="10" t="str">
        <f t="shared" si="41"/>
        <v>财报</v>
      </c>
    </row>
    <row r="353" spans="1:16" x14ac:dyDescent="0.2">
      <c r="A353" s="17">
        <f t="shared" ca="1" si="36"/>
        <v>300</v>
      </c>
      <c r="B353" s="8" t="s">
        <v>776</v>
      </c>
      <c r="C353" s="8" t="s">
        <v>777</v>
      </c>
      <c r="D353" s="13">
        <f>IFERROR([1]!EM_S_QSTM07_IS(B353,"61",$C$1,"1")/1000000,"")</f>
        <v>5.6507024400000008</v>
      </c>
      <c r="E353" s="13" t="str">
        <f>IFERROR([1]!EM_S_PERFORMANCEEXPRESS_PERFEXNETPROFITTOSHAREHOLDER(B353,$C$1)/1000000,"")</f>
        <v/>
      </c>
      <c r="F353" s="13">
        <f>IFERROR([1]!EM_S_PROFITNOTICE_FORECASTT(B353,$C$1)/1000000,"")</f>
        <v>23</v>
      </c>
      <c r="G353" s="13">
        <f>IFERROR([1]!EM_S_PROFITNOTICE_FORECASTL(B353,$C$1)/1000000,"")</f>
        <v>20</v>
      </c>
      <c r="H353" s="13">
        <f t="shared" si="37"/>
        <v>21.5</v>
      </c>
      <c r="I353" s="20">
        <f>IFERROR([1]!EM_S_QSTM07_IS(B353,"61",$I$1,"1")/1000000,"")</f>
        <v>17.1212692</v>
      </c>
      <c r="J353" s="13">
        <f t="shared" si="35"/>
        <v>-11.470566760000001</v>
      </c>
      <c r="K353" s="13">
        <f>IFERROR([1]!EM_S_QSTM07_IS(B353,"61",$K$2,"1")/1000000,"")</f>
        <v>-25.690221000000001</v>
      </c>
      <c r="L353" s="14">
        <f t="shared" si="38"/>
        <v>0.55350455101184226</v>
      </c>
      <c r="M353" s="33" t="str">
        <f ca="1">[1]!EM_S_MAJASSRES_NUM(B353,$M$2,$M$1)</f>
        <v/>
      </c>
      <c r="N353" s="29" t="str">
        <f t="shared" si="39"/>
        <v/>
      </c>
      <c r="O353" s="21">
        <f t="shared" ca="1" si="40"/>
        <v>0.55350455101184226</v>
      </c>
      <c r="P353" s="10" t="str">
        <f t="shared" si="41"/>
        <v>财报</v>
      </c>
    </row>
    <row r="354" spans="1:16" x14ac:dyDescent="0.2">
      <c r="A354" s="17">
        <f t="shared" ca="1" si="36"/>
        <v>186</v>
      </c>
      <c r="B354" s="8" t="s">
        <v>778</v>
      </c>
      <c r="C354" s="8" t="s">
        <v>779</v>
      </c>
      <c r="D354" s="13">
        <f>IFERROR([1]!EM_S_QSTM07_IS(B354,"61",$C$1,"1")/1000000,"")</f>
        <v>-25.41316218</v>
      </c>
      <c r="E354" s="13" t="str">
        <f>IFERROR([1]!EM_S_PERFORMANCEEXPRESS_PERFEXNETPROFITTOSHAREHOLDER(B354,$C$1)/1000000,"")</f>
        <v/>
      </c>
      <c r="F354" s="13">
        <f>IFERROR([1]!EM_S_PROFITNOTICE_FORECASTT(B354,$C$1)/1000000,"")</f>
        <v>-54</v>
      </c>
      <c r="G354" s="13">
        <f>IFERROR([1]!EM_S_PROFITNOTICE_FORECASTL(B354,$C$1)/1000000,"")</f>
        <v>-58</v>
      </c>
      <c r="H354" s="13">
        <f t="shared" si="37"/>
        <v>-56</v>
      </c>
      <c r="I354" s="20">
        <f>IFERROR([1]!EM_S_QSTM07_IS(B354,"61",$I$1,"1")/1000000,"")</f>
        <v>-29.76378618</v>
      </c>
      <c r="J354" s="13">
        <f t="shared" si="35"/>
        <v>4.3506239999999998</v>
      </c>
      <c r="K354" s="13">
        <f>IFERROR([1]!EM_S_QSTM07_IS(B354,"61",$K$2,"1")/1000000,"")</f>
        <v>-37.442947079999996</v>
      </c>
      <c r="L354" s="14">
        <f t="shared" si="38"/>
        <v>1.116193417967462</v>
      </c>
      <c r="M354" s="33" t="str">
        <f ca="1">[1]!EM_S_MAJASSRES_NUM(B354,$M$2,$M$1)</f>
        <v/>
      </c>
      <c r="N354" s="29" t="str">
        <f t="shared" si="39"/>
        <v/>
      </c>
      <c r="O354" s="21">
        <f t="shared" ca="1" si="40"/>
        <v>1.116193417967462</v>
      </c>
      <c r="P354" s="10" t="str">
        <f t="shared" si="41"/>
        <v>财报</v>
      </c>
    </row>
    <row r="355" spans="1:16" x14ac:dyDescent="0.2">
      <c r="A355" s="17">
        <f t="shared" ca="1" si="36"/>
        <v>542</v>
      </c>
      <c r="B355" s="8" t="s">
        <v>780</v>
      </c>
      <c r="C355" s="8" t="s">
        <v>781</v>
      </c>
      <c r="D355" s="13">
        <f>IFERROR([1]!EM_S_QSTM07_IS(B355,"61",$C$1,"1")/1000000,"")</f>
        <v>80.995629129999998</v>
      </c>
      <c r="E355" s="13" t="str">
        <f>IFERROR([1]!EM_S_PERFORMANCEEXPRESS_PERFEXNETPROFITTOSHAREHOLDER(B355,$C$1)/1000000,"")</f>
        <v/>
      </c>
      <c r="F355" s="13">
        <f>IFERROR([1]!EM_S_PROFITNOTICE_FORECASTT(B355,$C$1)/1000000,"")</f>
        <v>110</v>
      </c>
      <c r="G355" s="13">
        <f>IFERROR([1]!EM_S_PROFITNOTICE_FORECASTL(B355,$C$1)/1000000,"")</f>
        <v>90</v>
      </c>
      <c r="H355" s="13">
        <f t="shared" si="37"/>
        <v>100</v>
      </c>
      <c r="I355" s="20">
        <f>IFERROR([1]!EM_S_QSTM07_IS(B355,"61",$I$1,"1")/1000000,"")</f>
        <v>18.253536760000003</v>
      </c>
      <c r="J355" s="13">
        <f t="shared" si="35"/>
        <v>62.742092369999995</v>
      </c>
      <c r="K355" s="13">
        <f>IFERROR([1]!EM_S_QSTM07_IS(B355,"61",$K$2,"1")/1000000,"")</f>
        <v>76.820890919999997</v>
      </c>
      <c r="L355" s="14">
        <f t="shared" si="38"/>
        <v>-0.18326783745142228</v>
      </c>
      <c r="M355" s="33" t="str">
        <f ca="1">[1]!EM_S_MAJASSRES_NUM(B355,$M$2,$M$1)</f>
        <v/>
      </c>
      <c r="N355" s="29" t="str">
        <f t="shared" si="39"/>
        <v/>
      </c>
      <c r="O355" s="21">
        <f t="shared" ca="1" si="40"/>
        <v>-0.18326783745142228</v>
      </c>
      <c r="P355" s="10" t="str">
        <f t="shared" si="41"/>
        <v>财报</v>
      </c>
    </row>
    <row r="356" spans="1:16" x14ac:dyDescent="0.2">
      <c r="A356" s="17">
        <f t="shared" ca="1" si="36"/>
        <v>1550</v>
      </c>
      <c r="B356" s="8" t="s">
        <v>782</v>
      </c>
      <c r="C356" s="8" t="s">
        <v>783</v>
      </c>
      <c r="D356" s="13">
        <f>IFERROR([1]!EM_S_QSTM07_IS(B356,"61",$C$1,"1")/1000000,"")</f>
        <v>85.293489879999996</v>
      </c>
      <c r="E356" s="13" t="str">
        <f>IFERROR([1]!EM_S_PERFORMANCEEXPRESS_PERFEXNETPROFITTOSHAREHOLDER(B356,$C$1)/1000000,"")</f>
        <v/>
      </c>
      <c r="F356" s="13" t="str">
        <f>IFERROR([1]!EM_S_PROFITNOTICE_FORECASTT(B356,$C$1)/1000000,"")</f>
        <v/>
      </c>
      <c r="G356" s="13" t="str">
        <f>IFERROR([1]!EM_S_PROFITNOTICE_FORECASTL(B356,$C$1)/1000000,"")</f>
        <v/>
      </c>
      <c r="H356" s="13" t="str">
        <f t="shared" si="37"/>
        <v/>
      </c>
      <c r="I356" s="20">
        <f>IFERROR([1]!EM_S_QSTM07_IS(B356,"61",$I$1,"1")/1000000,"")</f>
        <v>87.025532180000013</v>
      </c>
      <c r="J356" s="13">
        <f t="shared" si="35"/>
        <v>-1.7320423000000176</v>
      </c>
      <c r="K356" s="13">
        <f>IFERROR([1]!EM_S_QSTM07_IS(B356,"61",$K$2,"1")/1000000,"")</f>
        <v>107.52432499</v>
      </c>
      <c r="L356" s="14">
        <f t="shared" si="38"/>
        <v>-1.0161083764084182</v>
      </c>
      <c r="M356" s="33" t="str">
        <f ca="1">[1]!EM_S_MAJASSRES_NUM(B356,$M$2,$M$1)</f>
        <v/>
      </c>
      <c r="N356" s="29" t="str">
        <f t="shared" si="39"/>
        <v/>
      </c>
      <c r="O356" s="21">
        <f t="shared" ca="1" si="40"/>
        <v>-1.0161083764084182</v>
      </c>
      <c r="P356" s="10" t="str">
        <f t="shared" si="41"/>
        <v>财报</v>
      </c>
    </row>
    <row r="357" spans="1:16" x14ac:dyDescent="0.2">
      <c r="A357" s="17">
        <f t="shared" ca="1" si="36"/>
        <v>2037</v>
      </c>
      <c r="B357" s="8" t="s">
        <v>784</v>
      </c>
      <c r="C357" s="8" t="s">
        <v>785</v>
      </c>
      <c r="D357" s="13">
        <f>IFERROR([1]!EM_S_QSTM07_IS(B357,"61",$C$1,"1")/1000000,"")</f>
        <v>29.75714722</v>
      </c>
      <c r="E357" s="13" t="str">
        <f>IFERROR([1]!EM_S_PERFORMANCEEXPRESS_PERFEXNETPROFITTOSHAREHOLDER(B357,$C$1)/1000000,"")</f>
        <v/>
      </c>
      <c r="F357" s="13" t="str">
        <f>IFERROR([1]!EM_S_PROFITNOTICE_FORECASTT(B357,$C$1)/1000000,"")</f>
        <v/>
      </c>
      <c r="G357" s="13" t="str">
        <f>IFERROR([1]!EM_S_PROFITNOTICE_FORECASTL(B357,$C$1)/1000000,"")</f>
        <v/>
      </c>
      <c r="H357" s="13" t="str">
        <f t="shared" si="37"/>
        <v/>
      </c>
      <c r="I357" s="20">
        <f>IFERROR([1]!EM_S_QSTM07_IS(B357,"61",$I$1,"1")/1000000,"")</f>
        <v>243.20129935</v>
      </c>
      <c r="J357" s="13">
        <f t="shared" si="35"/>
        <v>-213.44415212999999</v>
      </c>
      <c r="K357" s="13">
        <f>IFERROR([1]!EM_S_QSTM07_IS(B357,"61",$K$2,"1")/1000000,"")</f>
        <v>27.54423705</v>
      </c>
      <c r="L357" s="14">
        <f t="shared" si="38"/>
        <v>-8.7491401102358726</v>
      </c>
      <c r="M357" s="33" t="str">
        <f ca="1">[1]!EM_S_MAJASSRES_NUM(B357,$M$2,$M$1)</f>
        <v/>
      </c>
      <c r="N357" s="29" t="str">
        <f t="shared" si="39"/>
        <v/>
      </c>
      <c r="O357" s="21">
        <f t="shared" ca="1" si="40"/>
        <v>-8.7491401102358726</v>
      </c>
      <c r="P357" s="10" t="str">
        <f t="shared" si="41"/>
        <v>财报</v>
      </c>
    </row>
    <row r="358" spans="1:16" x14ac:dyDescent="0.2">
      <c r="A358" s="17">
        <f t="shared" ca="1" si="36"/>
        <v>484</v>
      </c>
      <c r="B358" s="8" t="s">
        <v>786</v>
      </c>
      <c r="C358" s="8" t="s">
        <v>787</v>
      </c>
      <c r="D358" s="13">
        <f>IFERROR([1]!EM_S_QSTM07_IS(B358,"61",$C$1,"1")/1000000,"")</f>
        <v>63.061275539999997</v>
      </c>
      <c r="E358" s="13" t="str">
        <f>IFERROR([1]!EM_S_PERFORMANCEEXPRESS_PERFEXNETPROFITTOSHAREHOLDER(B358,$C$1)/1000000,"")</f>
        <v/>
      </c>
      <c r="F358" s="13" t="str">
        <f>IFERROR([1]!EM_S_PROFITNOTICE_FORECASTT(B358,$C$1)/1000000,"")</f>
        <v/>
      </c>
      <c r="G358" s="13" t="str">
        <f>IFERROR([1]!EM_S_PROFITNOTICE_FORECASTL(B358,$C$1)/1000000,"")</f>
        <v/>
      </c>
      <c r="H358" s="13" t="str">
        <f t="shared" si="37"/>
        <v/>
      </c>
      <c r="I358" s="20">
        <f>IFERROR([1]!EM_S_QSTM07_IS(B358,"61",$I$1,"1")/1000000,"")</f>
        <v>14.019321099999999</v>
      </c>
      <c r="J358" s="13">
        <f t="shared" si="35"/>
        <v>49.041954439999998</v>
      </c>
      <c r="K358" s="13">
        <f>IFERROR([1]!EM_S_QSTM07_IS(B358,"61",$K$2,"1")/1000000,"")</f>
        <v>54.30893287</v>
      </c>
      <c r="L358" s="14">
        <f t="shared" si="38"/>
        <v>-9.6981806705862483E-2</v>
      </c>
      <c r="M358" s="33" t="str">
        <f ca="1">[1]!EM_S_MAJASSRES_NUM(B358,$M$2,$M$1)</f>
        <v/>
      </c>
      <c r="N358" s="29" t="str">
        <f t="shared" si="39"/>
        <v/>
      </c>
      <c r="O358" s="21">
        <f t="shared" ca="1" si="40"/>
        <v>-9.6981806705862483E-2</v>
      </c>
      <c r="P358" s="10" t="str">
        <f t="shared" si="41"/>
        <v>财报</v>
      </c>
    </row>
    <row r="359" spans="1:16" x14ac:dyDescent="0.2">
      <c r="A359" s="17">
        <f t="shared" ca="1" si="36"/>
        <v>249</v>
      </c>
      <c r="B359" s="8" t="s">
        <v>788</v>
      </c>
      <c r="C359" s="8" t="s">
        <v>789</v>
      </c>
      <c r="D359" s="13">
        <f>IFERROR([1]!EM_S_QSTM07_IS(B359,"61",$C$1,"1")/1000000,"")</f>
        <v>42.016388859999999</v>
      </c>
      <c r="E359" s="13" t="str">
        <f>IFERROR([1]!EM_S_PERFORMANCEEXPRESS_PERFEXNETPROFITTOSHAREHOLDER(B359,$C$1)/1000000,"")</f>
        <v/>
      </c>
      <c r="F359" s="13" t="str">
        <f>IFERROR([1]!EM_S_PROFITNOTICE_FORECASTT(B359,$C$1)/1000000,"")</f>
        <v/>
      </c>
      <c r="G359" s="13" t="str">
        <f>IFERROR([1]!EM_S_PROFITNOTICE_FORECASTL(B359,$C$1)/1000000,"")</f>
        <v/>
      </c>
      <c r="H359" s="13" t="str">
        <f t="shared" si="37"/>
        <v/>
      </c>
      <c r="I359" s="20">
        <f>IFERROR([1]!EM_S_QSTM07_IS(B359,"61",$I$1,"1")/1000000,"")</f>
        <v>-14.98077777</v>
      </c>
      <c r="J359" s="13">
        <f t="shared" si="35"/>
        <v>56.997166629999995</v>
      </c>
      <c r="K359" s="13">
        <f>IFERROR([1]!EM_S_QSTM07_IS(B359,"61",$K$2,"1")/1000000,"")</f>
        <v>31.10270852</v>
      </c>
      <c r="L359" s="14">
        <f t="shared" si="38"/>
        <v>0.83254672477636671</v>
      </c>
      <c r="M359" s="33" t="str">
        <f ca="1">[1]!EM_S_MAJASSRES_NUM(B359,$M$2,$M$1)</f>
        <v/>
      </c>
      <c r="N359" s="29" t="str">
        <f t="shared" si="39"/>
        <v/>
      </c>
      <c r="O359" s="21">
        <f t="shared" ca="1" si="40"/>
        <v>0.83254672477636671</v>
      </c>
      <c r="P359" s="10" t="str">
        <f t="shared" si="41"/>
        <v>财报</v>
      </c>
    </row>
    <row r="360" spans="1:16" x14ac:dyDescent="0.2">
      <c r="A360" s="17">
        <f t="shared" ca="1" si="36"/>
        <v>702</v>
      </c>
      <c r="B360" s="8" t="s">
        <v>790</v>
      </c>
      <c r="C360" s="8" t="s">
        <v>791</v>
      </c>
      <c r="D360" s="13">
        <f>IFERROR([1]!EM_S_QSTM07_IS(B360,"61",$C$1,"1")/1000000,"")</f>
        <v>-81.504625689999997</v>
      </c>
      <c r="E360" s="13" t="str">
        <f>IFERROR([1]!EM_S_PERFORMANCEEXPRESS_PERFEXNETPROFITTOSHAREHOLDER(B360,$C$1)/1000000,"")</f>
        <v/>
      </c>
      <c r="F360" s="13">
        <f>IFERROR([1]!EM_S_PROFITNOTICE_FORECASTT(B360,$C$1)/1000000,"")</f>
        <v>-175</v>
      </c>
      <c r="G360" s="13">
        <f>IFERROR([1]!EM_S_PROFITNOTICE_FORECASTL(B360,$C$1)/1000000,"")</f>
        <v>-177</v>
      </c>
      <c r="H360" s="13">
        <f t="shared" si="37"/>
        <v>-176</v>
      </c>
      <c r="I360" s="20">
        <f>IFERROR([1]!EM_S_QSTM07_IS(B360,"61",$I$1,"1")/1000000,"")</f>
        <v>-94.498470949999998</v>
      </c>
      <c r="J360" s="13">
        <f t="shared" si="35"/>
        <v>12.993845260000001</v>
      </c>
      <c r="K360" s="13">
        <f>IFERROR([1]!EM_S_QSTM07_IS(B360,"61",$K$2,"1")/1000000,"")</f>
        <v>21.343167079999997</v>
      </c>
      <c r="L360" s="14">
        <f t="shared" si="38"/>
        <v>-0.39119413668573494</v>
      </c>
      <c r="M360" s="33" t="str">
        <f ca="1">[1]!EM_S_MAJASSRES_NUM(B360,$M$2,$M$1)</f>
        <v/>
      </c>
      <c r="N360" s="29" t="str">
        <f t="shared" si="39"/>
        <v/>
      </c>
      <c r="O360" s="21">
        <f t="shared" ca="1" si="40"/>
        <v>-0.39119413668573494</v>
      </c>
      <c r="P360" s="10" t="str">
        <f t="shared" si="41"/>
        <v>财报</v>
      </c>
    </row>
    <row r="361" spans="1:16" x14ac:dyDescent="0.2">
      <c r="A361" s="17">
        <f t="shared" ca="1" si="36"/>
        <v>38</v>
      </c>
      <c r="B361" s="8" t="s">
        <v>792</v>
      </c>
      <c r="C361" s="8" t="s">
        <v>793</v>
      </c>
      <c r="D361" s="13">
        <f>IFERROR([1]!EM_S_QSTM07_IS(B361,"61",$C$1,"1")/1000000,"")</f>
        <v>77.946958240000001</v>
      </c>
      <c r="E361" s="13" t="str">
        <f>IFERROR([1]!EM_S_PERFORMANCEEXPRESS_PERFEXNETPROFITTOSHAREHOLDER(B361,$C$1)/1000000,"")</f>
        <v/>
      </c>
      <c r="F361" s="13">
        <f>IFERROR([1]!EM_S_PROFITNOTICE_FORECASTT(B361,$C$1)/1000000,"")</f>
        <v>56</v>
      </c>
      <c r="G361" s="13">
        <f>IFERROR([1]!EM_S_PROFITNOTICE_FORECASTL(B361,$C$1)/1000000,"")</f>
        <v>50</v>
      </c>
      <c r="H361" s="13">
        <f t="shared" si="37"/>
        <v>53</v>
      </c>
      <c r="I361" s="20">
        <f>IFERROR([1]!EM_S_QSTM07_IS(B361,"61",$I$1,"1")/1000000,"")</f>
        <v>-23.374524449999999</v>
      </c>
      <c r="J361" s="13">
        <f t="shared" si="35"/>
        <v>101.32148269</v>
      </c>
      <c r="K361" s="13">
        <f>IFERROR([1]!EM_S_QSTM07_IS(B361,"61",$K$2,"1")/1000000,"")</f>
        <v>-44.816592929999999</v>
      </c>
      <c r="L361" s="14">
        <f t="shared" si="38"/>
        <v>3.2608028871863644</v>
      </c>
      <c r="M361" s="33" t="str">
        <f ca="1">[1]!EM_S_MAJASSRES_NUM(B361,$M$2,$M$1)</f>
        <v/>
      </c>
      <c r="N361" s="29" t="str">
        <f t="shared" si="39"/>
        <v/>
      </c>
      <c r="O361" s="21">
        <f t="shared" ca="1" si="40"/>
        <v>3.2608028871863644</v>
      </c>
      <c r="P361" s="10" t="str">
        <f t="shared" si="41"/>
        <v>财报</v>
      </c>
    </row>
    <row r="362" spans="1:16" x14ac:dyDescent="0.2">
      <c r="A362" s="17">
        <f t="shared" ca="1" si="36"/>
        <v>1982</v>
      </c>
      <c r="B362" s="8" t="s">
        <v>794</v>
      </c>
      <c r="C362" s="8" t="s">
        <v>795</v>
      </c>
      <c r="D362" s="13">
        <f>IFERROR([1]!EM_S_QSTM07_IS(B362,"61",$C$1,"1")/1000000,"")</f>
        <v>983.70094813000003</v>
      </c>
      <c r="E362" s="13" t="str">
        <f>IFERROR([1]!EM_S_PERFORMANCEEXPRESS_PERFEXNETPROFITTOSHAREHOLDER(B362,$C$1)/1000000,"")</f>
        <v/>
      </c>
      <c r="F362" s="13" t="str">
        <f>IFERROR([1]!EM_S_PROFITNOTICE_FORECASTT(B362,$C$1)/1000000,"")</f>
        <v/>
      </c>
      <c r="G362" s="13" t="str">
        <f>IFERROR([1]!EM_S_PROFITNOTICE_FORECASTL(B362,$C$1)/1000000,"")</f>
        <v/>
      </c>
      <c r="H362" s="13" t="str">
        <f t="shared" si="37"/>
        <v/>
      </c>
      <c r="I362" s="20">
        <f>IFERROR([1]!EM_S_QSTM07_IS(B362,"61",$I$1,"1")/1000000,"")</f>
        <v>2903.11218715</v>
      </c>
      <c r="J362" s="13">
        <f t="shared" si="35"/>
        <v>-1919.4112390199998</v>
      </c>
      <c r="K362" s="13">
        <f>IFERROR([1]!EM_S_QSTM07_IS(B362,"61",$K$2,"1")/1000000,"")</f>
        <v>1096.7283104200001</v>
      </c>
      <c r="L362" s="14">
        <f t="shared" si="38"/>
        <v>-2.7501246396064558</v>
      </c>
      <c r="M362" s="33" t="str">
        <f ca="1">[1]!EM_S_MAJASSRES_NUM(B362,$M$2,$M$1)</f>
        <v/>
      </c>
      <c r="N362" s="29" t="str">
        <f t="shared" si="39"/>
        <v/>
      </c>
      <c r="O362" s="21">
        <f t="shared" ca="1" si="40"/>
        <v>-2.7501246396064558</v>
      </c>
      <c r="P362" s="10" t="str">
        <f t="shared" si="41"/>
        <v>财报</v>
      </c>
    </row>
    <row r="363" spans="1:16" x14ac:dyDescent="0.2">
      <c r="A363" s="17" t="str">
        <f t="shared" ca="1" si="36"/>
        <v/>
      </c>
      <c r="B363" s="8" t="s">
        <v>796</v>
      </c>
      <c r="C363" s="8" t="s">
        <v>797</v>
      </c>
      <c r="D363" s="13">
        <f>IFERROR([1]!EM_S_QSTM07_IS(B363,"61",$C$1,"1")/1000000,"")</f>
        <v>1.2060152200000001</v>
      </c>
      <c r="E363" s="13" t="str">
        <f>IFERROR([1]!EM_S_PERFORMANCEEXPRESS_PERFEXNETPROFITTOSHAREHOLDER(B363,$C$1)/1000000,"")</f>
        <v/>
      </c>
      <c r="F363" s="13">
        <f>IFERROR([1]!EM_S_PROFITNOTICE_FORECASTT(B363,$C$1)/1000000,"")</f>
        <v>-8.5</v>
      </c>
      <c r="G363" s="13">
        <f>IFERROR([1]!EM_S_PROFITNOTICE_FORECASTL(B363,$C$1)/1000000,"")</f>
        <v>-8.5</v>
      </c>
      <c r="H363" s="13">
        <f t="shared" si="37"/>
        <v>-8.5</v>
      </c>
      <c r="I363" s="20">
        <f>IFERROR([1]!EM_S_QSTM07_IS(B363,"61",$I$1,"1")/1000000,"")</f>
        <v>-9.5083023699999991</v>
      </c>
      <c r="J363" s="13">
        <f t="shared" si="35"/>
        <v>10.714317589999999</v>
      </c>
      <c r="K363" s="13">
        <f>IFERROR([1]!EM_S_QSTM07_IS(B363,"61",$K$2,"1")/1000000,"")</f>
        <v>-0.77701112000000105</v>
      </c>
      <c r="L363" s="14">
        <f t="shared" si="38"/>
        <v>14.789143184977821</v>
      </c>
      <c r="M363" s="33" t="str">
        <f ca="1">[1]!EM_S_MAJASSRES_NUM(B363,$M$2,$M$1)</f>
        <v/>
      </c>
      <c r="N363" s="29">
        <f t="shared" si="39"/>
        <v>1</v>
      </c>
      <c r="O363" s="21" t="str">
        <f t="shared" ca="1" si="40"/>
        <v/>
      </c>
      <c r="P363" s="10" t="str">
        <f t="shared" si="41"/>
        <v>财报</v>
      </c>
    </row>
    <row r="364" spans="1:16" x14ac:dyDescent="0.2">
      <c r="A364" s="17">
        <f t="shared" ca="1" si="36"/>
        <v>1996</v>
      </c>
      <c r="B364" s="8" t="s">
        <v>798</v>
      </c>
      <c r="C364" s="8" t="s">
        <v>799</v>
      </c>
      <c r="D364" s="13">
        <f>IFERROR([1]!EM_S_QSTM07_IS(B364,"61",$C$1,"1")/1000000,"")</f>
        <v>55.353861130000006</v>
      </c>
      <c r="E364" s="13" t="str">
        <f>IFERROR([1]!EM_S_PERFORMANCEEXPRESS_PERFEXNETPROFITTOSHAREHOLDER(B364,$C$1)/1000000,"")</f>
        <v/>
      </c>
      <c r="F364" s="13" t="str">
        <f>IFERROR([1]!EM_S_PROFITNOTICE_FORECASTT(B364,$C$1)/1000000,"")</f>
        <v/>
      </c>
      <c r="G364" s="13" t="str">
        <f>IFERROR([1]!EM_S_PROFITNOTICE_FORECASTL(B364,$C$1)/1000000,"")</f>
        <v/>
      </c>
      <c r="H364" s="13" t="str">
        <f t="shared" si="37"/>
        <v/>
      </c>
      <c r="I364" s="20">
        <f>IFERROR([1]!EM_S_QSTM07_IS(B364,"61",$I$1,"1")/1000000,"")</f>
        <v>175.30627609000001</v>
      </c>
      <c r="J364" s="13">
        <f t="shared" si="35"/>
        <v>-119.95241496</v>
      </c>
      <c r="K364" s="13">
        <f>IFERROR([1]!EM_S_QSTM07_IS(B364,"61",$K$2,"1")/1000000,"")</f>
        <v>55.36513163</v>
      </c>
      <c r="L364" s="14">
        <f t="shared" si="38"/>
        <v>-3.1665696699076014</v>
      </c>
      <c r="M364" s="33" t="str">
        <f ca="1">[1]!EM_S_MAJASSRES_NUM(B364,$M$2,$M$1)</f>
        <v/>
      </c>
      <c r="N364" s="29" t="str">
        <f t="shared" si="39"/>
        <v/>
      </c>
      <c r="O364" s="21">
        <f t="shared" ca="1" si="40"/>
        <v>-3.1665696699076014</v>
      </c>
      <c r="P364" s="10" t="str">
        <f t="shared" si="41"/>
        <v>财报</v>
      </c>
    </row>
    <row r="365" spans="1:16" x14ac:dyDescent="0.2">
      <c r="A365" s="17">
        <f t="shared" ca="1" si="36"/>
        <v>696</v>
      </c>
      <c r="B365" s="8" t="s">
        <v>800</v>
      </c>
      <c r="C365" s="8" t="s">
        <v>801</v>
      </c>
      <c r="D365" s="13">
        <f>IFERROR([1]!EM_S_QSTM07_IS(B365,"61",$C$1,"1")/1000000,"")</f>
        <v>61.868808600000001</v>
      </c>
      <c r="E365" s="13" t="str">
        <f>IFERROR([1]!EM_S_PERFORMANCEEXPRESS_PERFEXNETPROFITTOSHAREHOLDER(B365,$C$1)/1000000,"")</f>
        <v/>
      </c>
      <c r="F365" s="13" t="str">
        <f>IFERROR([1]!EM_S_PROFITNOTICE_FORECASTT(B365,$C$1)/1000000,"")</f>
        <v/>
      </c>
      <c r="G365" s="13" t="str">
        <f>IFERROR([1]!EM_S_PROFITNOTICE_FORECASTL(B365,$C$1)/1000000,"")</f>
        <v/>
      </c>
      <c r="H365" s="13" t="str">
        <f t="shared" si="37"/>
        <v/>
      </c>
      <c r="I365" s="20">
        <f>IFERROR([1]!EM_S_QSTM07_IS(B365,"61",$I$1,"1")/1000000,"")</f>
        <v>34.378406470000002</v>
      </c>
      <c r="J365" s="13">
        <f t="shared" si="35"/>
        <v>27.49040213</v>
      </c>
      <c r="K365" s="13">
        <f>IFERROR([1]!EM_S_QSTM07_IS(B365,"61",$K$2,"1")/1000000,"")</f>
        <v>44.715289179999999</v>
      </c>
      <c r="L365" s="14">
        <f t="shared" si="38"/>
        <v>-0.38521247130174546</v>
      </c>
      <c r="M365" s="33" t="str">
        <f ca="1">[1]!EM_S_MAJASSRES_NUM(B365,$M$2,$M$1)</f>
        <v/>
      </c>
      <c r="N365" s="29" t="str">
        <f t="shared" si="39"/>
        <v/>
      </c>
      <c r="O365" s="21">
        <f t="shared" ca="1" si="40"/>
        <v>-0.38521247130174546</v>
      </c>
      <c r="P365" s="10" t="str">
        <f t="shared" si="41"/>
        <v>财报</v>
      </c>
    </row>
    <row r="366" spans="1:16" x14ac:dyDescent="0.2">
      <c r="A366" s="17">
        <f t="shared" ca="1" si="36"/>
        <v>23</v>
      </c>
      <c r="B366" s="8" t="s">
        <v>802</v>
      </c>
      <c r="C366" s="8" t="s">
        <v>803</v>
      </c>
      <c r="D366" s="13">
        <f>IFERROR([1]!EM_S_QSTM07_IS(B366,"61",$C$1,"1")/1000000,"")</f>
        <v>6.8919778300000001</v>
      </c>
      <c r="E366" s="13" t="str">
        <f>IFERROR([1]!EM_S_PERFORMANCEEXPRESS_PERFEXNETPROFITTOSHAREHOLDER(B366,$C$1)/1000000,"")</f>
        <v/>
      </c>
      <c r="F366" s="13">
        <f>IFERROR([1]!EM_S_PROFITNOTICE_FORECASTT(B366,$C$1)/1000000,"")</f>
        <v>-70</v>
      </c>
      <c r="G366" s="13">
        <f>IFERROR([1]!EM_S_PROFITNOTICE_FORECASTL(B366,$C$1)/1000000,"")</f>
        <v>-90</v>
      </c>
      <c r="H366" s="13">
        <f t="shared" si="37"/>
        <v>-80</v>
      </c>
      <c r="I366" s="20">
        <f>IFERROR([1]!EM_S_QSTM07_IS(B366,"61",$I$1,"1")/1000000,"")</f>
        <v>-79.188805189999997</v>
      </c>
      <c r="J366" s="13">
        <f t="shared" si="35"/>
        <v>86.080783019999998</v>
      </c>
      <c r="K366" s="13">
        <f>IFERROR([1]!EM_S_QSTM07_IS(B366,"61",$K$2,"1")/1000000,"")</f>
        <v>14.92914257</v>
      </c>
      <c r="L366" s="14">
        <f t="shared" si="38"/>
        <v>4.7659562574597345</v>
      </c>
      <c r="M366" s="33" t="str">
        <f ca="1">[1]!EM_S_MAJASSRES_NUM(B366,$M$2,$M$1)</f>
        <v/>
      </c>
      <c r="N366" s="29" t="str">
        <f t="shared" si="39"/>
        <v/>
      </c>
      <c r="O366" s="21">
        <f t="shared" ca="1" si="40"/>
        <v>4.7659562574597345</v>
      </c>
      <c r="P366" s="10" t="str">
        <f t="shared" si="41"/>
        <v>财报</v>
      </c>
    </row>
    <row r="367" spans="1:16" x14ac:dyDescent="0.2">
      <c r="A367" s="17" t="str">
        <f t="shared" ca="1" si="36"/>
        <v/>
      </c>
      <c r="B367" s="8" t="s">
        <v>804</v>
      </c>
      <c r="C367" s="8" t="s">
        <v>805</v>
      </c>
      <c r="D367" s="13">
        <f>IFERROR([1]!EM_S_QSTM07_IS(B367,"61",$C$1,"1")/1000000,"")</f>
        <v>45.948451320000004</v>
      </c>
      <c r="E367" s="13" t="str">
        <f>IFERROR([1]!EM_S_PERFORMANCEEXPRESS_PERFEXNETPROFITTOSHAREHOLDER(B367,$C$1)/1000000,"")</f>
        <v/>
      </c>
      <c r="F367" s="13">
        <f>IFERROR([1]!EM_S_PROFITNOTICE_FORECASTT(B367,$C$1)/1000000,"")</f>
        <v>467</v>
      </c>
      <c r="G367" s="13">
        <f>IFERROR([1]!EM_S_PROFITNOTICE_FORECASTL(B367,$C$1)/1000000,"")</f>
        <v>467</v>
      </c>
      <c r="H367" s="13">
        <f t="shared" si="37"/>
        <v>467</v>
      </c>
      <c r="I367" s="20">
        <f>IFERROR([1]!EM_S_QSTM07_IS(B367,"61",$I$1,"1")/1000000,"")</f>
        <v>414.79994098000003</v>
      </c>
      <c r="J367" s="13">
        <f t="shared" si="35"/>
        <v>-368.85148966000003</v>
      </c>
      <c r="K367" s="13">
        <f>IFERROR([1]!EM_S_QSTM07_IS(B367,"61",$K$2,"1")/1000000,"")</f>
        <v>155.86056513</v>
      </c>
      <c r="L367" s="14">
        <f t="shared" si="38"/>
        <v>-3.3665478779211973</v>
      </c>
      <c r="M367" s="33">
        <f ca="1">[1]!EM_S_MAJASSRES_NUM(B367,$M$2,$M$1)</f>
        <v>1</v>
      </c>
      <c r="N367" s="29" t="str">
        <f t="shared" si="39"/>
        <v/>
      </c>
      <c r="O367" s="21" t="str">
        <f t="shared" ca="1" si="40"/>
        <v/>
      </c>
      <c r="P367" s="10" t="str">
        <f t="shared" si="41"/>
        <v>财报</v>
      </c>
    </row>
    <row r="368" spans="1:16" x14ac:dyDescent="0.2">
      <c r="A368" s="17">
        <f t="shared" ca="1" si="36"/>
        <v>1572</v>
      </c>
      <c r="B368" s="8" t="s">
        <v>806</v>
      </c>
      <c r="C368" s="8" t="s">
        <v>807</v>
      </c>
      <c r="D368" s="13">
        <f>IFERROR([1]!EM_S_QSTM07_IS(B368,"61",$C$1,"1")/1000000,"")</f>
        <v>9.1135418499999989</v>
      </c>
      <c r="E368" s="13" t="str">
        <f>IFERROR([1]!EM_S_PERFORMANCEEXPRESS_PERFEXNETPROFITTOSHAREHOLDER(B368,$C$1)/1000000,"")</f>
        <v/>
      </c>
      <c r="F368" s="13" t="str">
        <f>IFERROR([1]!EM_S_PROFITNOTICE_FORECASTT(B368,$C$1)/1000000,"")</f>
        <v/>
      </c>
      <c r="G368" s="13" t="str">
        <f>IFERROR([1]!EM_S_PROFITNOTICE_FORECASTL(B368,$C$1)/1000000,"")</f>
        <v/>
      </c>
      <c r="H368" s="13" t="str">
        <f t="shared" si="37"/>
        <v/>
      </c>
      <c r="I368" s="20">
        <f>IFERROR([1]!EM_S_QSTM07_IS(B368,"61",$I$1,"1")/1000000,"")</f>
        <v>10.089683800000001</v>
      </c>
      <c r="J368" s="13">
        <f t="shared" si="35"/>
        <v>-0.97614195000000237</v>
      </c>
      <c r="K368" s="13">
        <f>IFERROR([1]!EM_S_QSTM07_IS(B368,"61",$K$2,"1")/1000000,"")</f>
        <v>26.304674420000001</v>
      </c>
      <c r="L368" s="14">
        <f t="shared" si="38"/>
        <v>-1.0371090679327253</v>
      </c>
      <c r="M368" s="33" t="str">
        <f ca="1">[1]!EM_S_MAJASSRES_NUM(B368,$M$2,$M$1)</f>
        <v/>
      </c>
      <c r="N368" s="29" t="str">
        <f t="shared" si="39"/>
        <v/>
      </c>
      <c r="O368" s="21">
        <f t="shared" ca="1" si="40"/>
        <v>-1.0371090679327253</v>
      </c>
      <c r="P368" s="10" t="str">
        <f t="shared" si="41"/>
        <v>财报</v>
      </c>
    </row>
    <row r="369" spans="1:16" x14ac:dyDescent="0.2">
      <c r="A369" s="17">
        <f t="shared" ca="1" si="36"/>
        <v>1987</v>
      </c>
      <c r="B369" s="8" t="s">
        <v>808</v>
      </c>
      <c r="C369" s="8" t="s">
        <v>809</v>
      </c>
      <c r="D369" s="13">
        <f>IFERROR([1]!EM_S_QSTM07_IS(B369,"61",$C$1,"1")/1000000,"")</f>
        <v>152.21512799999999</v>
      </c>
      <c r="E369" s="13" t="str">
        <f>IFERROR([1]!EM_S_PERFORMANCEEXPRESS_PERFEXNETPROFITTOSHAREHOLDER(B369,$C$1)/1000000,"")</f>
        <v/>
      </c>
      <c r="F369" s="13" t="str">
        <f>IFERROR([1]!EM_S_PROFITNOTICE_FORECASTT(B369,$C$1)/1000000,"")</f>
        <v/>
      </c>
      <c r="G369" s="13" t="str">
        <f>IFERROR([1]!EM_S_PROFITNOTICE_FORECASTL(B369,$C$1)/1000000,"")</f>
        <v/>
      </c>
      <c r="H369" s="13" t="str">
        <f t="shared" si="37"/>
        <v/>
      </c>
      <c r="I369" s="20">
        <f>IFERROR([1]!EM_S_QSTM07_IS(B369,"61",$I$1,"1")/1000000,"")</f>
        <v>542.80671900000004</v>
      </c>
      <c r="J369" s="13">
        <f t="shared" si="35"/>
        <v>-390.59159100000005</v>
      </c>
      <c r="K369" s="13">
        <f>IFERROR([1]!EM_S_QSTM07_IS(B369,"61",$K$2,"1")/1000000,"")</f>
        <v>215.81185099999999</v>
      </c>
      <c r="L369" s="14">
        <f t="shared" si="38"/>
        <v>-2.8098709092671657</v>
      </c>
      <c r="M369" s="33" t="str">
        <f ca="1">[1]!EM_S_MAJASSRES_NUM(B369,$M$2,$M$1)</f>
        <v/>
      </c>
      <c r="N369" s="29" t="str">
        <f t="shared" si="39"/>
        <v/>
      </c>
      <c r="O369" s="21">
        <f t="shared" ca="1" si="40"/>
        <v>-2.8098709092671657</v>
      </c>
      <c r="P369" s="10" t="str">
        <f t="shared" si="41"/>
        <v>财报</v>
      </c>
    </row>
    <row r="370" spans="1:16" x14ac:dyDescent="0.2">
      <c r="A370" s="17">
        <f t="shared" ca="1" si="36"/>
        <v>1998</v>
      </c>
      <c r="B370" s="8" t="s">
        <v>810</v>
      </c>
      <c r="C370" s="8" t="s">
        <v>811</v>
      </c>
      <c r="D370" s="13">
        <f>IFERROR([1]!EM_S_QSTM07_IS(B370,"61",$C$1,"1")/1000000,"")</f>
        <v>-33.87247215</v>
      </c>
      <c r="E370" s="13" t="str">
        <f>IFERROR([1]!EM_S_PERFORMANCEEXPRESS_PERFEXNETPROFITTOSHAREHOLDER(B370,$C$1)/1000000,"")</f>
        <v/>
      </c>
      <c r="F370" s="13" t="str">
        <f>IFERROR([1]!EM_S_PROFITNOTICE_FORECASTT(B370,$C$1)/1000000,"")</f>
        <v/>
      </c>
      <c r="G370" s="13" t="str">
        <f>IFERROR([1]!EM_S_PROFITNOTICE_FORECASTL(B370,$C$1)/1000000,"")</f>
        <v/>
      </c>
      <c r="H370" s="13" t="str">
        <f t="shared" si="37"/>
        <v/>
      </c>
      <c r="I370" s="20">
        <f>IFERROR([1]!EM_S_QSTM07_IS(B370,"61",$I$1,"1")/1000000,"")</f>
        <v>127.08537203</v>
      </c>
      <c r="J370" s="13">
        <f t="shared" si="35"/>
        <v>-160.95784418</v>
      </c>
      <c r="K370" s="13">
        <f>IFERROR([1]!EM_S_QSTM07_IS(B370,"61",$K$2,"1")/1000000,"")</f>
        <v>-37.794710280000004</v>
      </c>
      <c r="L370" s="14">
        <f t="shared" si="38"/>
        <v>-3.2587399926485157</v>
      </c>
      <c r="M370" s="33" t="str">
        <f ca="1">[1]!EM_S_MAJASSRES_NUM(B370,$M$2,$M$1)</f>
        <v/>
      </c>
      <c r="N370" s="29" t="str">
        <f t="shared" si="39"/>
        <v/>
      </c>
      <c r="O370" s="21">
        <f t="shared" ca="1" si="40"/>
        <v>-3.2587399926485157</v>
      </c>
      <c r="P370" s="10" t="str">
        <f t="shared" si="41"/>
        <v>财报</v>
      </c>
    </row>
    <row r="371" spans="1:16" x14ac:dyDescent="0.2">
      <c r="A371" s="17" t="str">
        <f t="shared" ca="1" si="36"/>
        <v/>
      </c>
      <c r="B371" s="8" t="s">
        <v>812</v>
      </c>
      <c r="C371" s="8" t="s">
        <v>813</v>
      </c>
      <c r="D371" s="13">
        <f>IFERROR([1]!EM_S_QSTM07_IS(B371,"61",$C$1,"1")/1000000,"")</f>
        <v>771.19831384999998</v>
      </c>
      <c r="E371" s="13" t="str">
        <f>IFERROR([1]!EM_S_PERFORMANCEEXPRESS_PERFEXNETPROFITTOSHAREHOLDER(B371,$C$1)/1000000,"")</f>
        <v/>
      </c>
      <c r="F371" s="13" t="str">
        <f>IFERROR([1]!EM_S_PROFITNOTICE_FORECASTT(B371,$C$1)/1000000,"")</f>
        <v/>
      </c>
      <c r="G371" s="13" t="str">
        <f>IFERROR([1]!EM_S_PROFITNOTICE_FORECASTL(B371,$C$1)/1000000,"")</f>
        <v/>
      </c>
      <c r="H371" s="13" t="str">
        <f t="shared" si="37"/>
        <v/>
      </c>
      <c r="I371" s="20">
        <f>IFERROR([1]!EM_S_QSTM07_IS(B371,"61",$I$1,"1")/1000000,"")</f>
        <v>659.50907229999996</v>
      </c>
      <c r="J371" s="13">
        <f t="shared" si="35"/>
        <v>111.68924155000002</v>
      </c>
      <c r="K371" s="13">
        <f>IFERROR([1]!EM_S_QSTM07_IS(B371,"61",$K$2,"1")/1000000,"")</f>
        <v>642.91580437999994</v>
      </c>
      <c r="L371" s="14">
        <f t="shared" si="38"/>
        <v>-0.82627703225042315</v>
      </c>
      <c r="M371" s="33">
        <f ca="1">[1]!EM_S_MAJASSRES_NUM(B371,$M$2,$M$1)</f>
        <v>1</v>
      </c>
      <c r="N371" s="29" t="str">
        <f t="shared" si="39"/>
        <v/>
      </c>
      <c r="O371" s="21" t="str">
        <f t="shared" ca="1" si="40"/>
        <v/>
      </c>
      <c r="P371" s="10" t="str">
        <f t="shared" si="41"/>
        <v>财报</v>
      </c>
    </row>
    <row r="372" spans="1:16" x14ac:dyDescent="0.2">
      <c r="A372" s="17">
        <f t="shared" ca="1" si="36"/>
        <v>4</v>
      </c>
      <c r="B372" s="8" t="s">
        <v>814</v>
      </c>
      <c r="C372" s="8" t="s">
        <v>815</v>
      </c>
      <c r="D372" s="13">
        <f>IFERROR([1]!EM_S_QSTM07_IS(B372,"61",$C$1,"1")/1000000,"")</f>
        <v>87.072569000000001</v>
      </c>
      <c r="E372" s="13" t="str">
        <f>IFERROR([1]!EM_S_PERFORMANCEEXPRESS_PERFEXNETPROFITTOSHAREHOLDER(B372,$C$1)/1000000,"")</f>
        <v/>
      </c>
      <c r="F372" s="13">
        <f>IFERROR([1]!EM_S_PROFITNOTICE_FORECASTT(B372,$C$1)/1000000,"")</f>
        <v>-160</v>
      </c>
      <c r="G372" s="13">
        <f>IFERROR([1]!EM_S_PROFITNOTICE_FORECASTL(B372,$C$1)/1000000,"")</f>
        <v>-160</v>
      </c>
      <c r="H372" s="13">
        <f t="shared" si="37"/>
        <v>-160</v>
      </c>
      <c r="I372" s="20">
        <f>IFERROR([1]!EM_S_QSTM07_IS(B372,"61",$I$1,"1")/1000000,"")</f>
        <v>-190.95077997999999</v>
      </c>
      <c r="J372" s="13">
        <f t="shared" si="35"/>
        <v>278.02334897999998</v>
      </c>
      <c r="K372" s="13">
        <f>IFERROR([1]!EM_S_QSTM07_IS(B372,"61",$K$2,"1")/1000000,"")</f>
        <v>-18.414228949999998</v>
      </c>
      <c r="L372" s="14">
        <f t="shared" si="38"/>
        <v>16.098288922925551</v>
      </c>
      <c r="M372" s="33" t="str">
        <f ca="1">[1]!EM_S_MAJASSRES_NUM(B372,$M$2,$M$1)</f>
        <v/>
      </c>
      <c r="N372" s="29" t="str">
        <f t="shared" si="39"/>
        <v/>
      </c>
      <c r="O372" s="21">
        <f t="shared" ca="1" si="40"/>
        <v>16.098288922925551</v>
      </c>
      <c r="P372" s="10" t="str">
        <f t="shared" si="41"/>
        <v>财报</v>
      </c>
    </row>
    <row r="373" spans="1:16" x14ac:dyDescent="0.2">
      <c r="A373" s="17" t="str">
        <f t="shared" ca="1" si="36"/>
        <v/>
      </c>
      <c r="B373" s="8" t="s">
        <v>816</v>
      </c>
      <c r="C373" s="8" t="s">
        <v>817</v>
      </c>
      <c r="D373" s="13">
        <f>IFERROR([1]!EM_S_QSTM07_IS(B373,"61",$C$1,"1")/1000000,"")</f>
        <v>96.156611330000004</v>
      </c>
      <c r="E373" s="13" t="str">
        <f>IFERROR([1]!EM_S_PERFORMANCEEXPRESS_PERFEXNETPROFITTOSHAREHOLDER(B373,$C$1)/1000000,"")</f>
        <v/>
      </c>
      <c r="F373" s="13">
        <f>IFERROR([1]!EM_S_PROFITNOTICE_FORECASTT(B373,$C$1)/1000000,"")</f>
        <v>13</v>
      </c>
      <c r="G373" s="13">
        <f>IFERROR([1]!EM_S_PROFITNOTICE_FORECASTL(B373,$C$1)/1000000,"")</f>
        <v>10</v>
      </c>
      <c r="H373" s="13">
        <f t="shared" si="37"/>
        <v>11.5</v>
      </c>
      <c r="I373" s="20">
        <f>IFERROR([1]!EM_S_QSTM07_IS(B373,"61",$I$1,"1")/1000000,"")</f>
        <v>-85.43374455</v>
      </c>
      <c r="J373" s="13">
        <f t="shared" si="35"/>
        <v>181.59035588</v>
      </c>
      <c r="K373" s="13">
        <f>IFERROR([1]!EM_S_QSTM07_IS(B373,"61",$K$2,"1")/1000000,"")</f>
        <v>5.3430615899999996</v>
      </c>
      <c r="L373" s="14">
        <f t="shared" si="38"/>
        <v>32.986199264455799</v>
      </c>
      <c r="M373" s="33" t="str">
        <f ca="1">[1]!EM_S_MAJASSRES_NUM(B373,$M$2,$M$1)</f>
        <v/>
      </c>
      <c r="N373" s="29">
        <f t="shared" si="39"/>
        <v>1</v>
      </c>
      <c r="O373" s="21" t="str">
        <f t="shared" ca="1" si="40"/>
        <v/>
      </c>
      <c r="P373" s="10" t="str">
        <f t="shared" si="41"/>
        <v>财报</v>
      </c>
    </row>
    <row r="374" spans="1:16" x14ac:dyDescent="0.2">
      <c r="A374" s="17">
        <f t="shared" ca="1" si="36"/>
        <v>1248</v>
      </c>
      <c r="B374" s="8" t="s">
        <v>818</v>
      </c>
      <c r="C374" s="8" t="s">
        <v>819</v>
      </c>
      <c r="D374" s="13">
        <f>IFERROR([1]!EM_S_QSTM07_IS(B374,"61",$C$1,"1")/1000000,"")</f>
        <v>8.8573796999999992</v>
      </c>
      <c r="E374" s="13" t="str">
        <f>IFERROR([1]!EM_S_PERFORMANCEEXPRESS_PERFEXNETPROFITTOSHAREHOLDER(B374,$C$1)/1000000,"")</f>
        <v/>
      </c>
      <c r="F374" s="13" t="str">
        <f>IFERROR([1]!EM_S_PROFITNOTICE_FORECASTT(B374,$C$1)/1000000,"")</f>
        <v/>
      </c>
      <c r="G374" s="13" t="str">
        <f>IFERROR([1]!EM_S_PROFITNOTICE_FORECASTL(B374,$C$1)/1000000,"")</f>
        <v/>
      </c>
      <c r="H374" s="13" t="str">
        <f t="shared" si="37"/>
        <v/>
      </c>
      <c r="I374" s="20">
        <f>IFERROR([1]!EM_S_QSTM07_IS(B374,"61",$I$1,"1")/1000000,"")</f>
        <v>6.6616076600000005</v>
      </c>
      <c r="J374" s="13">
        <f t="shared" si="35"/>
        <v>2.1957720399999987</v>
      </c>
      <c r="K374" s="13">
        <f>IFERROR([1]!EM_S_QSTM07_IS(B374,"61",$K$2,"1")/1000000,"")</f>
        <v>12.34261908</v>
      </c>
      <c r="L374" s="14">
        <f t="shared" si="38"/>
        <v>-0.82209837103714622</v>
      </c>
      <c r="M374" s="33" t="str">
        <f ca="1">[1]!EM_S_MAJASSRES_NUM(B374,$M$2,$M$1)</f>
        <v/>
      </c>
      <c r="N374" s="29" t="str">
        <f t="shared" si="39"/>
        <v/>
      </c>
      <c r="O374" s="21">
        <f t="shared" ca="1" si="40"/>
        <v>-0.82209837103714622</v>
      </c>
      <c r="P374" s="10" t="str">
        <f t="shared" si="41"/>
        <v>财报</v>
      </c>
    </row>
    <row r="375" spans="1:16" x14ac:dyDescent="0.2">
      <c r="A375" s="17" t="str">
        <f t="shared" ca="1" si="36"/>
        <v/>
      </c>
      <c r="B375" s="8" t="s">
        <v>820</v>
      </c>
      <c r="C375" s="8" t="s">
        <v>821</v>
      </c>
      <c r="D375" s="13">
        <f>IFERROR([1]!EM_S_QSTM07_IS(B375,"61",$C$1,"1")/1000000,"")</f>
        <v>0.31397124999999998</v>
      </c>
      <c r="E375" s="13" t="str">
        <f>IFERROR([1]!EM_S_PERFORMANCEEXPRESS_PERFEXNETPROFITTOSHAREHOLDER(B375,$C$1)/1000000,"")</f>
        <v/>
      </c>
      <c r="F375" s="13">
        <f>IFERROR([1]!EM_S_PROFITNOTICE_FORECASTT(B375,$C$1)/1000000,"")</f>
        <v>1</v>
      </c>
      <c r="G375" s="13">
        <f>IFERROR([1]!EM_S_PROFITNOTICE_FORECASTL(B375,$C$1)/1000000,"")</f>
        <v>0.1</v>
      </c>
      <c r="H375" s="13">
        <f t="shared" si="37"/>
        <v>0.55000000000000004</v>
      </c>
      <c r="I375" s="20">
        <f>IFERROR([1]!EM_S_QSTM07_IS(B375,"61",$I$1,"1")/1000000,"")</f>
        <v>9.9229029999999996E-2</v>
      </c>
      <c r="J375" s="13">
        <f t="shared" si="35"/>
        <v>0.21474221999999998</v>
      </c>
      <c r="K375" s="13">
        <f>IFERROR([1]!EM_S_QSTM07_IS(B375,"61",$K$2,"1")/1000000,"")</f>
        <v>-832.83770442999992</v>
      </c>
      <c r="L375" s="14">
        <f t="shared" si="38"/>
        <v>1.0002578440179373</v>
      </c>
      <c r="M375" s="33">
        <f ca="1">[1]!EM_S_MAJASSRES_NUM(B375,$M$2,$M$1)</f>
        <v>1</v>
      </c>
      <c r="N375" s="29" t="str">
        <f t="shared" si="39"/>
        <v/>
      </c>
      <c r="O375" s="21" t="str">
        <f t="shared" ca="1" si="40"/>
        <v/>
      </c>
      <c r="P375" s="10" t="str">
        <f t="shared" si="41"/>
        <v>财报</v>
      </c>
    </row>
    <row r="376" spans="1:16" x14ac:dyDescent="0.2">
      <c r="A376" s="17">
        <f t="shared" ca="1" si="36"/>
        <v>958</v>
      </c>
      <c r="B376" s="8" t="s">
        <v>822</v>
      </c>
      <c r="C376" s="8" t="s">
        <v>823</v>
      </c>
      <c r="D376" s="13">
        <f>IFERROR([1]!EM_S_QSTM07_IS(B376,"61",$C$1,"1")/1000000,"")</f>
        <v>27.50416727</v>
      </c>
      <c r="E376" s="13" t="str">
        <f>IFERROR([1]!EM_S_PERFORMANCEEXPRESS_PERFEXNETPROFITTOSHAREHOLDER(B376,$C$1)/1000000,"")</f>
        <v/>
      </c>
      <c r="F376" s="13" t="str">
        <f>IFERROR([1]!EM_S_PROFITNOTICE_FORECASTT(B376,$C$1)/1000000,"")</f>
        <v/>
      </c>
      <c r="G376" s="13" t="str">
        <f>IFERROR([1]!EM_S_PROFITNOTICE_FORECASTL(B376,$C$1)/1000000,"")</f>
        <v/>
      </c>
      <c r="H376" s="13" t="str">
        <f t="shared" si="37"/>
        <v/>
      </c>
      <c r="I376" s="20">
        <f>IFERROR([1]!EM_S_QSTM07_IS(B376,"61",$I$1,"1")/1000000,"")</f>
        <v>18.525189090000001</v>
      </c>
      <c r="J376" s="13">
        <f t="shared" si="35"/>
        <v>8.9789781799999986</v>
      </c>
      <c r="K376" s="13">
        <f>IFERROR([1]!EM_S_QSTM07_IS(B376,"61",$K$2,"1")/1000000,"")</f>
        <v>23.219722340000001</v>
      </c>
      <c r="L376" s="14">
        <f t="shared" si="38"/>
        <v>-0.61330380921342242</v>
      </c>
      <c r="M376" s="33" t="str">
        <f ca="1">[1]!EM_S_MAJASSRES_NUM(B376,$M$2,$M$1)</f>
        <v/>
      </c>
      <c r="N376" s="29" t="str">
        <f t="shared" si="39"/>
        <v/>
      </c>
      <c r="O376" s="21">
        <f t="shared" ca="1" si="40"/>
        <v>-0.61330380921342242</v>
      </c>
      <c r="P376" s="10" t="str">
        <f t="shared" si="41"/>
        <v>财报</v>
      </c>
    </row>
    <row r="377" spans="1:16" x14ac:dyDescent="0.2">
      <c r="A377" s="17">
        <f t="shared" ca="1" si="36"/>
        <v>752</v>
      </c>
      <c r="B377" s="8" t="s">
        <v>824</v>
      </c>
      <c r="C377" s="8" t="s">
        <v>825</v>
      </c>
      <c r="D377" s="13">
        <f>IFERROR([1]!EM_S_QSTM07_IS(B377,"61",$C$1,"1")/1000000,"")</f>
        <v>893.72381771000005</v>
      </c>
      <c r="E377" s="13" t="str">
        <f>IFERROR([1]!EM_S_PERFORMANCEEXPRESS_PERFEXNETPROFITTOSHAREHOLDER(B377,$C$1)/1000000,"")</f>
        <v/>
      </c>
      <c r="F377" s="13" t="str">
        <f>IFERROR([1]!EM_S_PROFITNOTICE_FORECASTT(B377,$C$1)/1000000,"")</f>
        <v/>
      </c>
      <c r="G377" s="13" t="str">
        <f>IFERROR([1]!EM_S_PROFITNOTICE_FORECASTL(B377,$C$1)/1000000,"")</f>
        <v/>
      </c>
      <c r="H377" s="13" t="str">
        <f t="shared" si="37"/>
        <v/>
      </c>
      <c r="I377" s="20">
        <f>IFERROR([1]!EM_S_QSTM07_IS(B377,"61",$I$1,"1")/1000000,"")</f>
        <v>398.07942427</v>
      </c>
      <c r="J377" s="13">
        <f t="shared" si="35"/>
        <v>495.64439344000004</v>
      </c>
      <c r="K377" s="13">
        <f>IFERROR([1]!EM_S_QSTM07_IS(B377,"61",$K$2,"1")/1000000,"")</f>
        <v>897.73785017</v>
      </c>
      <c r="L377" s="14">
        <f t="shared" si="38"/>
        <v>-0.44789629472997888</v>
      </c>
      <c r="M377" s="33" t="str">
        <f ca="1">[1]!EM_S_MAJASSRES_NUM(B377,$M$2,$M$1)</f>
        <v/>
      </c>
      <c r="N377" s="29" t="str">
        <f t="shared" si="39"/>
        <v/>
      </c>
      <c r="O377" s="21">
        <f t="shared" ca="1" si="40"/>
        <v>-0.44789629472997888</v>
      </c>
      <c r="P377" s="10" t="str">
        <f t="shared" si="41"/>
        <v>财报</v>
      </c>
    </row>
    <row r="378" spans="1:16" x14ac:dyDescent="0.2">
      <c r="A378" s="17">
        <f t="shared" ca="1" si="36"/>
        <v>344</v>
      </c>
      <c r="B378" s="8" t="s">
        <v>826</v>
      </c>
      <c r="C378" s="8" t="s">
        <v>827</v>
      </c>
      <c r="D378" s="13">
        <f>IFERROR([1]!EM_S_QSTM07_IS(B378,"61",$C$1,"1")/1000000,"")</f>
        <v>43.7629959</v>
      </c>
      <c r="E378" s="13" t="str">
        <f>IFERROR([1]!EM_S_PERFORMANCEEXPRESS_PERFEXNETPROFITTOSHAREHOLDER(B378,$C$1)/1000000,"")</f>
        <v/>
      </c>
      <c r="F378" s="13">
        <f>IFERROR([1]!EM_S_PROFITNOTICE_FORECASTT(B378,$C$1)/1000000,"")</f>
        <v>2</v>
      </c>
      <c r="G378" s="13">
        <f>IFERROR([1]!EM_S_PROFITNOTICE_FORECASTL(B378,$C$1)/1000000,"")</f>
        <v>0.5</v>
      </c>
      <c r="H378" s="13">
        <f t="shared" si="37"/>
        <v>1.25</v>
      </c>
      <c r="I378" s="20">
        <f>IFERROR([1]!EM_S_QSTM07_IS(B378,"61",$I$1,"1")/1000000,"")</f>
        <v>-42.666358590000002</v>
      </c>
      <c r="J378" s="13">
        <f t="shared" si="35"/>
        <v>86.429354490000009</v>
      </c>
      <c r="K378" s="13">
        <f>IFERROR([1]!EM_S_QSTM07_IS(B378,"61",$K$2,"1")/1000000,"")</f>
        <v>62.732477159999995</v>
      </c>
      <c r="L378" s="14">
        <f t="shared" si="38"/>
        <v>0.3777449640568285</v>
      </c>
      <c r="M378" s="33" t="str">
        <f ca="1">[1]!EM_S_MAJASSRES_NUM(B378,$M$2,$M$1)</f>
        <v/>
      </c>
      <c r="N378" s="29" t="str">
        <f t="shared" si="39"/>
        <v/>
      </c>
      <c r="O378" s="21">
        <f t="shared" ca="1" si="40"/>
        <v>0.3777449640568285</v>
      </c>
      <c r="P378" s="10" t="str">
        <f t="shared" si="41"/>
        <v>财报</v>
      </c>
    </row>
    <row r="379" spans="1:16" x14ac:dyDescent="0.2">
      <c r="A379" s="17">
        <f t="shared" ca="1" si="36"/>
        <v>1461</v>
      </c>
      <c r="B379" s="8" t="s">
        <v>828</v>
      </c>
      <c r="C379" s="8" t="s">
        <v>829</v>
      </c>
      <c r="D379" s="13">
        <f>IFERROR([1]!EM_S_QSTM07_IS(B379,"61",$C$1,"1")/1000000,"")</f>
        <v>16.666947439999998</v>
      </c>
      <c r="E379" s="13" t="str">
        <f>IFERROR([1]!EM_S_PERFORMANCEEXPRESS_PERFEXNETPROFITTOSHAREHOLDER(B379,$C$1)/1000000,"")</f>
        <v/>
      </c>
      <c r="F379" s="13" t="str">
        <f>IFERROR([1]!EM_S_PROFITNOTICE_FORECASTT(B379,$C$1)/1000000,"")</f>
        <v/>
      </c>
      <c r="G379" s="13" t="str">
        <f>IFERROR([1]!EM_S_PROFITNOTICE_FORECASTL(B379,$C$1)/1000000,"")</f>
        <v/>
      </c>
      <c r="H379" s="13" t="str">
        <f t="shared" si="37"/>
        <v/>
      </c>
      <c r="I379" s="20">
        <f>IFERROR([1]!EM_S_QSTM07_IS(B379,"61",$I$1,"1")/1000000,"")</f>
        <v>15.692944859999999</v>
      </c>
      <c r="J379" s="13">
        <f t="shared" si="35"/>
        <v>0.97400257999999873</v>
      </c>
      <c r="K379" s="13">
        <f>IFERROR([1]!EM_S_QSTM07_IS(B379,"61",$K$2,"1")/1000000,"")</f>
        <v>22.67571714</v>
      </c>
      <c r="L379" s="14">
        <f t="shared" si="38"/>
        <v>-0.95704644867518396</v>
      </c>
      <c r="M379" s="33" t="str">
        <f ca="1">[1]!EM_S_MAJASSRES_NUM(B379,$M$2,$M$1)</f>
        <v/>
      </c>
      <c r="N379" s="29" t="str">
        <f t="shared" si="39"/>
        <v/>
      </c>
      <c r="O379" s="21">
        <f t="shared" ca="1" si="40"/>
        <v>-0.95704644867518396</v>
      </c>
      <c r="P379" s="10" t="str">
        <f t="shared" si="41"/>
        <v>财报</v>
      </c>
    </row>
    <row r="380" spans="1:16" x14ac:dyDescent="0.2">
      <c r="A380" s="17">
        <f t="shared" ca="1" si="36"/>
        <v>1515</v>
      </c>
      <c r="B380" s="8" t="s">
        <v>830</v>
      </c>
      <c r="C380" s="8" t="s">
        <v>831</v>
      </c>
      <c r="D380" s="13">
        <f>IFERROR([1]!EM_S_QSTM07_IS(B380,"61",$C$1,"1")/1000000,"")</f>
        <v>237.25667216999997</v>
      </c>
      <c r="E380" s="13" t="str">
        <f>IFERROR([1]!EM_S_PERFORMANCEEXPRESS_PERFEXNETPROFITTOSHAREHOLDER(B380,$C$1)/1000000,"")</f>
        <v/>
      </c>
      <c r="F380" s="13" t="str">
        <f>IFERROR([1]!EM_S_PROFITNOTICE_FORECASTT(B380,$C$1)/1000000,"")</f>
        <v/>
      </c>
      <c r="G380" s="13" t="str">
        <f>IFERROR([1]!EM_S_PROFITNOTICE_FORECASTL(B380,$C$1)/1000000,"")</f>
        <v/>
      </c>
      <c r="H380" s="13" t="str">
        <f t="shared" si="37"/>
        <v/>
      </c>
      <c r="I380" s="20">
        <f>IFERROR([1]!EM_S_QSTM07_IS(B380,"61",$I$1,"1")/1000000,"")</f>
        <v>235.76742317</v>
      </c>
      <c r="J380" s="13">
        <f t="shared" si="35"/>
        <v>1.4892489999999725</v>
      </c>
      <c r="K380" s="13">
        <f>IFERROR([1]!EM_S_QSTM07_IS(B380,"61",$K$2,"1")/1000000,"")</f>
        <v>208.06564111</v>
      </c>
      <c r="L380" s="14">
        <f t="shared" si="38"/>
        <v>-0.9928424078475665</v>
      </c>
      <c r="M380" s="33" t="str">
        <f ca="1">[1]!EM_S_MAJASSRES_NUM(B380,$M$2,$M$1)</f>
        <v/>
      </c>
      <c r="N380" s="29" t="str">
        <f t="shared" si="39"/>
        <v/>
      </c>
      <c r="O380" s="21">
        <f t="shared" ca="1" si="40"/>
        <v>-0.9928424078475665</v>
      </c>
      <c r="P380" s="10" t="str">
        <f t="shared" si="41"/>
        <v>财报</v>
      </c>
    </row>
    <row r="381" spans="1:16" x14ac:dyDescent="0.2">
      <c r="A381" s="17">
        <f t="shared" ca="1" si="36"/>
        <v>782</v>
      </c>
      <c r="B381" s="8" t="s">
        <v>832</v>
      </c>
      <c r="C381" s="8" t="s">
        <v>833</v>
      </c>
      <c r="D381" s="13">
        <f>IFERROR([1]!EM_S_QSTM07_IS(B381,"61",$C$1,"1")/1000000,"")</f>
        <v>43.353749239999999</v>
      </c>
      <c r="E381" s="13" t="str">
        <f>IFERROR([1]!EM_S_PERFORMANCEEXPRESS_PERFEXNETPROFITTOSHAREHOLDER(B381,$C$1)/1000000,"")</f>
        <v/>
      </c>
      <c r="F381" s="13" t="str">
        <f>IFERROR([1]!EM_S_PROFITNOTICE_FORECASTT(B381,$C$1)/1000000,"")</f>
        <v/>
      </c>
      <c r="G381" s="13" t="str">
        <f>IFERROR([1]!EM_S_PROFITNOTICE_FORECASTL(B381,$C$1)/1000000,"")</f>
        <v/>
      </c>
      <c r="H381" s="13" t="str">
        <f t="shared" si="37"/>
        <v/>
      </c>
      <c r="I381" s="20">
        <f>IFERROR([1]!EM_S_QSTM07_IS(B381,"61",$I$1,"1")/1000000,"")</f>
        <v>16.03352963</v>
      </c>
      <c r="J381" s="13">
        <f t="shared" si="35"/>
        <v>27.320219609999999</v>
      </c>
      <c r="K381" s="13">
        <f>IFERROR([1]!EM_S_QSTM07_IS(B381,"61",$K$2,"1")/1000000,"")</f>
        <v>52.246760309999999</v>
      </c>
      <c r="L381" s="14">
        <f t="shared" si="38"/>
        <v>-0.47709256137799372</v>
      </c>
      <c r="M381" s="33" t="str">
        <f ca="1">[1]!EM_S_MAJASSRES_NUM(B381,$M$2,$M$1)</f>
        <v/>
      </c>
      <c r="N381" s="29" t="str">
        <f t="shared" si="39"/>
        <v/>
      </c>
      <c r="O381" s="21">
        <f t="shared" ca="1" si="40"/>
        <v>-0.47709256137799372</v>
      </c>
      <c r="P381" s="10" t="str">
        <f t="shared" si="41"/>
        <v>财报</v>
      </c>
    </row>
    <row r="382" spans="1:16" x14ac:dyDescent="0.2">
      <c r="A382" s="17">
        <f t="shared" ca="1" si="36"/>
        <v>657</v>
      </c>
      <c r="B382" s="8" t="s">
        <v>834</v>
      </c>
      <c r="C382" s="8" t="s">
        <v>835</v>
      </c>
      <c r="D382" s="13">
        <f>IFERROR([1]!EM_S_QSTM07_IS(B382,"61",$C$1,"1")/1000000,"")</f>
        <v>79.630234520000002</v>
      </c>
      <c r="E382" s="13" t="str">
        <f>IFERROR([1]!EM_S_PERFORMANCEEXPRESS_PERFEXNETPROFITTOSHAREHOLDER(B382,$C$1)/1000000,"")</f>
        <v/>
      </c>
      <c r="F382" s="13" t="str">
        <f>IFERROR([1]!EM_S_PROFITNOTICE_FORECASTT(B382,$C$1)/1000000,"")</f>
        <v/>
      </c>
      <c r="G382" s="13" t="str">
        <f>IFERROR([1]!EM_S_PROFITNOTICE_FORECASTL(B382,$C$1)/1000000,"")</f>
        <v/>
      </c>
      <c r="H382" s="13" t="str">
        <f t="shared" si="37"/>
        <v/>
      </c>
      <c r="I382" s="20">
        <f>IFERROR([1]!EM_S_QSTM07_IS(B382,"61",$I$1,"1")/1000000,"")</f>
        <v>48.240823520000006</v>
      </c>
      <c r="J382" s="13">
        <f t="shared" si="35"/>
        <v>31.389410999999996</v>
      </c>
      <c r="K382" s="13">
        <f>IFERROR([1]!EM_S_QSTM07_IS(B382,"61",$K$2,"1")/1000000,"")</f>
        <v>47.565203679999996</v>
      </c>
      <c r="L382" s="14">
        <f t="shared" si="38"/>
        <v>-0.34007617814115504</v>
      </c>
      <c r="M382" s="33" t="str">
        <f ca="1">[1]!EM_S_MAJASSRES_NUM(B382,$M$2,$M$1)</f>
        <v/>
      </c>
      <c r="N382" s="29" t="str">
        <f t="shared" si="39"/>
        <v/>
      </c>
      <c r="O382" s="21">
        <f t="shared" ca="1" si="40"/>
        <v>-0.34007617814115504</v>
      </c>
      <c r="P382" s="10" t="str">
        <f t="shared" si="41"/>
        <v>财报</v>
      </c>
    </row>
    <row r="383" spans="1:16" x14ac:dyDescent="0.2">
      <c r="A383" s="17" t="str">
        <f t="shared" ca="1" si="36"/>
        <v/>
      </c>
      <c r="B383" s="8" t="s">
        <v>836</v>
      </c>
      <c r="C383" s="8" t="s">
        <v>837</v>
      </c>
      <c r="D383" s="13">
        <f>IFERROR([1]!EM_S_QSTM07_IS(B383,"61",$C$1,"1")/1000000,"")</f>
        <v>37.37081826</v>
      </c>
      <c r="E383" s="13" t="str">
        <f>IFERROR([1]!EM_S_PERFORMANCEEXPRESS_PERFEXNETPROFITTOSHAREHOLDER(B383,$C$1)/1000000,"")</f>
        <v/>
      </c>
      <c r="F383" s="13">
        <f>IFERROR([1]!EM_S_PROFITNOTICE_FORECASTT(B383,$C$1)/1000000,"")</f>
        <v>40</v>
      </c>
      <c r="G383" s="13">
        <f>IFERROR([1]!EM_S_PROFITNOTICE_FORECASTL(B383,$C$1)/1000000,"")</f>
        <v>38</v>
      </c>
      <c r="H383" s="13">
        <f t="shared" si="37"/>
        <v>39</v>
      </c>
      <c r="I383" s="20">
        <f>IFERROR([1]!EM_S_QSTM07_IS(B383,"61",$I$1,"1")/1000000,"")</f>
        <v>2.0240852899999999</v>
      </c>
      <c r="J383" s="13">
        <f t="shared" si="35"/>
        <v>35.346732969999998</v>
      </c>
      <c r="K383" s="13">
        <f>IFERROR([1]!EM_S_QSTM07_IS(B383,"61",$K$2,"1")/1000000,"")</f>
        <v>1.1714591599999999</v>
      </c>
      <c r="L383" s="14">
        <f t="shared" si="38"/>
        <v>29.173252450388457</v>
      </c>
      <c r="M383" s="33" t="str">
        <f ca="1">[1]!EM_S_MAJASSRES_NUM(B383,$M$2,$M$1)</f>
        <v/>
      </c>
      <c r="N383" s="29">
        <f t="shared" si="39"/>
        <v>1</v>
      </c>
      <c r="O383" s="21" t="str">
        <f t="shared" ca="1" si="40"/>
        <v/>
      </c>
      <c r="P383" s="10" t="str">
        <f t="shared" si="41"/>
        <v>财报</v>
      </c>
    </row>
    <row r="384" spans="1:16" x14ac:dyDescent="0.2">
      <c r="A384" s="17" t="str">
        <f t="shared" ca="1" si="36"/>
        <v/>
      </c>
      <c r="B384" s="8" t="s">
        <v>838</v>
      </c>
      <c r="C384" s="8" t="s">
        <v>839</v>
      </c>
      <c r="D384" s="13">
        <f>IFERROR([1]!EM_S_QSTM07_IS(B384,"61",$C$1,"1")/1000000,"")</f>
        <v>-0.36538046999999996</v>
      </c>
      <c r="E384" s="13" t="str">
        <f>IFERROR([1]!EM_S_PERFORMANCEEXPRESS_PERFEXNETPROFITTOSHAREHOLDER(B384,$C$1)/1000000,"")</f>
        <v/>
      </c>
      <c r="F384" s="13">
        <f>IFERROR([1]!EM_S_PROFITNOTICE_FORECASTT(B384,$C$1)/1000000,"")</f>
        <v>-0.16</v>
      </c>
      <c r="G384" s="13">
        <f>IFERROR([1]!EM_S_PROFITNOTICE_FORECASTL(B384,$C$1)/1000000,"")</f>
        <v>-0.16</v>
      </c>
      <c r="H384" s="13">
        <f t="shared" si="37"/>
        <v>-0.16</v>
      </c>
      <c r="I384" s="20">
        <f>IFERROR([1]!EM_S_QSTM07_IS(B384,"61",$I$1,"1")/1000000,"")</f>
        <v>0.20860410999999998</v>
      </c>
      <c r="J384" s="13">
        <f t="shared" si="35"/>
        <v>-0.57398457999999997</v>
      </c>
      <c r="K384" s="13">
        <f>IFERROR([1]!EM_S_QSTM07_IS(B384,"61",$K$2,"1")/1000000,"")</f>
        <v>-1.3155430100000001</v>
      </c>
      <c r="L384" s="14">
        <f t="shared" si="38"/>
        <v>0.56368999292543087</v>
      </c>
      <c r="M384" s="33">
        <f ca="1">[1]!EM_S_MAJASSRES_NUM(B384,$M$2,$M$1)</f>
        <v>1</v>
      </c>
      <c r="N384" s="29">
        <f t="shared" si="39"/>
        <v>1</v>
      </c>
      <c r="O384" s="21" t="str">
        <f t="shared" ca="1" si="40"/>
        <v/>
      </c>
      <c r="P384" s="10" t="str">
        <f t="shared" si="41"/>
        <v>财报</v>
      </c>
    </row>
    <row r="385" spans="1:16" x14ac:dyDescent="0.2">
      <c r="A385" s="17" t="str">
        <f t="shared" ca="1" si="36"/>
        <v/>
      </c>
      <c r="B385" s="8" t="s">
        <v>840</v>
      </c>
      <c r="C385" s="8" t="s">
        <v>841</v>
      </c>
      <c r="D385" s="13">
        <f>IFERROR([1]!EM_S_QSTM07_IS(B385,"61",$C$1,"1")/1000000,"")</f>
        <v>11.0041419</v>
      </c>
      <c r="E385" s="13" t="str">
        <f>IFERROR([1]!EM_S_PERFORMANCEEXPRESS_PERFEXNETPROFITTOSHAREHOLDER(B385,$C$1)/1000000,"")</f>
        <v/>
      </c>
      <c r="F385" s="13">
        <f>IFERROR([1]!EM_S_PROFITNOTICE_FORECASTT(B385,$C$1)/1000000,"")</f>
        <v>13</v>
      </c>
      <c r="G385" s="13">
        <f>IFERROR([1]!EM_S_PROFITNOTICE_FORECASTL(B385,$C$1)/1000000,"")</f>
        <v>13</v>
      </c>
      <c r="H385" s="13">
        <f t="shared" si="37"/>
        <v>13</v>
      </c>
      <c r="I385" s="20">
        <f>IFERROR([1]!EM_S_QSTM07_IS(B385,"61",$I$1,"1")/1000000,"")</f>
        <v>2.2199029599999998</v>
      </c>
      <c r="J385" s="13">
        <f t="shared" si="35"/>
        <v>8.7842389400000016</v>
      </c>
      <c r="K385" s="13">
        <f>IFERROR([1]!EM_S_QSTM07_IS(B385,"61",$K$2,"1")/1000000,"")</f>
        <v>-4.2095741599999998</v>
      </c>
      <c r="L385" s="14">
        <f t="shared" si="38"/>
        <v>3.086728634803289</v>
      </c>
      <c r="M385" s="33">
        <f ca="1">[1]!EM_S_MAJASSRES_NUM(B385,$M$2,$M$1)</f>
        <v>1</v>
      </c>
      <c r="N385" s="29">
        <f t="shared" si="39"/>
        <v>1</v>
      </c>
      <c r="O385" s="21" t="str">
        <f t="shared" ca="1" si="40"/>
        <v/>
      </c>
      <c r="P385" s="10" t="str">
        <f t="shared" si="41"/>
        <v>财报</v>
      </c>
    </row>
    <row r="386" spans="1:16" x14ac:dyDescent="0.2">
      <c r="A386" s="17">
        <f t="shared" ca="1" si="36"/>
        <v>1518</v>
      </c>
      <c r="B386" s="8" t="s">
        <v>842</v>
      </c>
      <c r="C386" s="8" t="s">
        <v>843</v>
      </c>
      <c r="D386" s="13">
        <f>IFERROR([1]!EM_S_QSTM07_IS(B386,"61",$C$1,"1")/1000000,"")</f>
        <v>1077.32209356</v>
      </c>
      <c r="E386" s="13" t="str">
        <f>IFERROR([1]!EM_S_PERFORMANCEEXPRESS_PERFEXNETPROFITTOSHAREHOLDER(B386,$C$1)/1000000,"")</f>
        <v/>
      </c>
      <c r="F386" s="13" t="str">
        <f>IFERROR([1]!EM_S_PROFITNOTICE_FORECASTT(B386,$C$1)/1000000,"")</f>
        <v/>
      </c>
      <c r="G386" s="13" t="str">
        <f>IFERROR([1]!EM_S_PROFITNOTICE_FORECASTL(B386,$C$1)/1000000,"")</f>
        <v/>
      </c>
      <c r="H386" s="13" t="str">
        <f t="shared" si="37"/>
        <v/>
      </c>
      <c r="I386" s="20">
        <f>IFERROR([1]!EM_S_QSTM07_IS(B386,"61",$I$1,"1")/1000000,"")</f>
        <v>1074.1413628</v>
      </c>
      <c r="J386" s="13">
        <f t="shared" si="35"/>
        <v>3.1807307599999604</v>
      </c>
      <c r="K386" s="13">
        <f>IFERROR([1]!EM_S_QSTM07_IS(B386,"61",$K$2,"1")/1000000,"")</f>
        <v>1061.99342447</v>
      </c>
      <c r="L386" s="14">
        <f t="shared" si="38"/>
        <v>-0.99700494307524801</v>
      </c>
      <c r="M386" s="33" t="str">
        <f ca="1">[1]!EM_S_MAJASSRES_NUM(B386,$M$2,$M$1)</f>
        <v/>
      </c>
      <c r="N386" s="29" t="str">
        <f t="shared" si="39"/>
        <v/>
      </c>
      <c r="O386" s="21">
        <f t="shared" ca="1" si="40"/>
        <v>-0.99700494307524801</v>
      </c>
      <c r="P386" s="10" t="str">
        <f t="shared" si="41"/>
        <v>财报</v>
      </c>
    </row>
    <row r="387" spans="1:16" x14ac:dyDescent="0.2">
      <c r="A387" s="17">
        <f t="shared" ca="1" si="36"/>
        <v>94</v>
      </c>
      <c r="B387" s="8" t="s">
        <v>844</v>
      </c>
      <c r="C387" s="8" t="s">
        <v>845</v>
      </c>
      <c r="D387" s="13">
        <f>IFERROR([1]!EM_S_QSTM07_IS(B387,"61",$C$1,"1")/1000000,"")</f>
        <v>29.487802949999999</v>
      </c>
      <c r="E387" s="13" t="str">
        <f>IFERROR([1]!EM_S_PERFORMANCEEXPRESS_PERFEXNETPROFITTOSHAREHOLDER(B387,$C$1)/1000000,"")</f>
        <v/>
      </c>
      <c r="F387" s="13">
        <f>IFERROR([1]!EM_S_PROFITNOTICE_FORECASTT(B387,$C$1)/1000000,"")</f>
        <v>50</v>
      </c>
      <c r="G387" s="13">
        <f>IFERROR([1]!EM_S_PROFITNOTICE_FORECASTL(B387,$C$1)/1000000,"")</f>
        <v>10</v>
      </c>
      <c r="H387" s="13">
        <f t="shared" si="37"/>
        <v>30</v>
      </c>
      <c r="I387" s="20">
        <f>IFERROR([1]!EM_S_QSTM07_IS(B387,"61",$I$1,"1")/1000000,"")</f>
        <v>-4.8993855899999996</v>
      </c>
      <c r="J387" s="13">
        <f t="shared" si="35"/>
        <v>34.387188539999997</v>
      </c>
      <c r="K387" s="13">
        <f>IFERROR([1]!EM_S_QSTM07_IS(B387,"61",$K$2,"1")/1000000,"")</f>
        <v>-38.096013970000001</v>
      </c>
      <c r="L387" s="14">
        <f t="shared" si="38"/>
        <v>1.9026453152573746</v>
      </c>
      <c r="M387" s="33" t="str">
        <f ca="1">[1]!EM_S_MAJASSRES_NUM(B387,$M$2,$M$1)</f>
        <v/>
      </c>
      <c r="N387" s="29" t="str">
        <f t="shared" si="39"/>
        <v/>
      </c>
      <c r="O387" s="21">
        <f t="shared" ca="1" si="40"/>
        <v>1.9026453152573746</v>
      </c>
      <c r="P387" s="10" t="str">
        <f t="shared" si="41"/>
        <v>财报</v>
      </c>
    </row>
    <row r="388" spans="1:16" x14ac:dyDescent="0.2">
      <c r="A388" s="17">
        <f t="shared" ca="1" si="36"/>
        <v>9</v>
      </c>
      <c r="B388" s="8" t="s">
        <v>12</v>
      </c>
      <c r="C388" s="8" t="s">
        <v>13</v>
      </c>
      <c r="D388" s="13">
        <f>IFERROR([1]!EM_S_QSTM07_IS(B388,"61",$C$1,"1")/1000000,"")</f>
        <v>915</v>
      </c>
      <c r="E388" s="13" t="str">
        <f>IFERROR([1]!EM_S_PERFORMANCEEXPRESS_PERFEXNETPROFITTOSHAREHOLDER(B388,$C$1)/1000000,"")</f>
        <v/>
      </c>
      <c r="F388" s="13">
        <f>IFERROR([1]!EM_S_PROFITNOTICE_FORECASTT(B388,$C$1)/1000000,"")</f>
        <v>300</v>
      </c>
      <c r="G388" s="13">
        <f>IFERROR([1]!EM_S_PROFITNOTICE_FORECASTL(B388,$C$1)/1000000,"")</f>
        <v>300</v>
      </c>
      <c r="H388" s="13">
        <f t="shared" si="37"/>
        <v>300</v>
      </c>
      <c r="I388" s="20">
        <f>IFERROR([1]!EM_S_QSTM07_IS(B388,"61",$I$1,"1")/1000000,"")</f>
        <v>-615</v>
      </c>
      <c r="J388" s="13">
        <f t="shared" ref="J388:J451" si="42">IFERROR(IF(D388&lt;&gt;"",D388-I388,IF(E388&lt;&gt;"",E388-I388,IF(H388&lt;&gt;"",H388-I388,""))),"")</f>
        <v>1530</v>
      </c>
      <c r="K388" s="13">
        <f>IFERROR([1]!EM_S_QSTM07_IS(B388,"61",$K$2,"1")/1000000,"")</f>
        <v>136</v>
      </c>
      <c r="L388" s="14">
        <f t="shared" si="38"/>
        <v>10.25</v>
      </c>
      <c r="M388" s="33" t="str">
        <f ca="1">[1]!EM_S_MAJASSRES_NUM(B388,$M$2,$M$1)</f>
        <v/>
      </c>
      <c r="N388" s="29" t="str">
        <f t="shared" si="39"/>
        <v/>
      </c>
      <c r="O388" s="21">
        <f t="shared" ca="1" si="40"/>
        <v>10.25</v>
      </c>
      <c r="P388" s="10" t="str">
        <f t="shared" si="41"/>
        <v>财报</v>
      </c>
    </row>
    <row r="389" spans="1:16" x14ac:dyDescent="0.2">
      <c r="A389" s="17">
        <f t="shared" ref="A389:A452" ca="1" si="43">IFERROR(RANK(O389,$O$4:$O$2880,0),"")</f>
        <v>1804</v>
      </c>
      <c r="B389" s="8" t="s">
        <v>846</v>
      </c>
      <c r="C389" s="8" t="s">
        <v>847</v>
      </c>
      <c r="D389" s="13">
        <f>IFERROR([1]!EM_S_QSTM07_IS(B389,"61",$C$1,"1")/1000000,"")</f>
        <v>106.29384337</v>
      </c>
      <c r="E389" s="13">
        <f>IFERROR([1]!EM_S_PERFORMANCEEXPRESS_PERFEXNETPROFITTOSHAREHOLDER(B389,$C$1)/1000000,"")</f>
        <v>255.9657</v>
      </c>
      <c r="F389" s="13" t="str">
        <f>IFERROR([1]!EM_S_PROFITNOTICE_FORECASTT(B389,$C$1)/1000000,"")</f>
        <v/>
      </c>
      <c r="G389" s="13" t="str">
        <f>IFERROR([1]!EM_S_PROFITNOTICE_FORECASTL(B389,$C$1)/1000000,"")</f>
        <v/>
      </c>
      <c r="H389" s="13" t="str">
        <f t="shared" ref="H389:H452" si="44">IFERROR(AVERAGE(F389:G389),"")</f>
        <v/>
      </c>
      <c r="I389" s="20">
        <f>IFERROR([1]!EM_S_QSTM07_IS(B389,"61",$I$1,"1")/1000000,"")</f>
        <v>149.65695652000002</v>
      </c>
      <c r="J389" s="13">
        <f t="shared" si="42"/>
        <v>-43.363113150000018</v>
      </c>
      <c r="K389" s="13">
        <f>IFERROR([1]!EM_S_QSTM07_IS(B389,"61",$K$2,"1")/1000000,"")</f>
        <v>108.32153156</v>
      </c>
      <c r="L389" s="14">
        <f t="shared" ref="L389:L452" si="45">IFERROR(IF(J389="","",(J389-K389)/ABS(K389)),"")</f>
        <v>-1.4003185010911787</v>
      </c>
      <c r="M389" s="33" t="str">
        <f ca="1">[1]!EM_S_MAJASSRES_NUM(B389,$M$2,$M$1)</f>
        <v/>
      </c>
      <c r="N389" s="29" t="str">
        <f t="shared" ref="N389:N452" si="46">IFERROR(IF(ABS(K389)&lt;$N$2,1,""),"")</f>
        <v/>
      </c>
      <c r="O389" s="21">
        <f t="shared" ref="O389:O452" ca="1" si="47">IFERROR(IF(AND(M389="",N389=""),L389,""),"")</f>
        <v>-1.4003185010911787</v>
      </c>
      <c r="P389" s="10" t="str">
        <f t="shared" ref="P389:P452" si="48">IFERROR(IF(D389&lt;&gt;"","财报",IF(E389&lt;&gt;"","快报",IF(H389&lt;&gt;"","预告",""))),"")</f>
        <v>财报</v>
      </c>
    </row>
    <row r="390" spans="1:16" x14ac:dyDescent="0.2">
      <c r="A390" s="17">
        <f t="shared" ca="1" si="43"/>
        <v>644</v>
      </c>
      <c r="B390" s="8" t="s">
        <v>848</v>
      </c>
      <c r="C390" s="8" t="s">
        <v>849</v>
      </c>
      <c r="D390" s="13">
        <f>IFERROR([1]!EM_S_QSTM07_IS(B390,"61",$C$1,"1")/1000000,"")</f>
        <v>220.33278759000001</v>
      </c>
      <c r="E390" s="13" t="str">
        <f>IFERROR([1]!EM_S_PERFORMANCEEXPRESS_PERFEXNETPROFITTOSHAREHOLDER(B390,$C$1)/1000000,"")</f>
        <v/>
      </c>
      <c r="F390" s="13" t="str">
        <f>IFERROR([1]!EM_S_PROFITNOTICE_FORECASTT(B390,$C$1)/1000000,"")</f>
        <v/>
      </c>
      <c r="G390" s="13" t="str">
        <f>IFERROR([1]!EM_S_PROFITNOTICE_FORECASTL(B390,$C$1)/1000000,"")</f>
        <v/>
      </c>
      <c r="H390" s="13" t="str">
        <f t="shared" si="44"/>
        <v/>
      </c>
      <c r="I390" s="20">
        <f>IFERROR([1]!EM_S_QSTM07_IS(B390,"61",$I$1,"1")/1000000,"")</f>
        <v>122.0559641</v>
      </c>
      <c r="J390" s="13">
        <f t="shared" si="42"/>
        <v>98.276823490000012</v>
      </c>
      <c r="K390" s="13">
        <f>IFERROR([1]!EM_S_QSTM07_IS(B390,"61",$K$2,"1")/1000000,"")</f>
        <v>146.21299547999999</v>
      </c>
      <c r="L390" s="14">
        <f t="shared" si="45"/>
        <v>-0.32785165116569281</v>
      </c>
      <c r="M390" s="33" t="str">
        <f ca="1">[1]!EM_S_MAJASSRES_NUM(B390,$M$2,$M$1)</f>
        <v/>
      </c>
      <c r="N390" s="29" t="str">
        <f t="shared" si="46"/>
        <v/>
      </c>
      <c r="O390" s="21">
        <f t="shared" ca="1" si="47"/>
        <v>-0.32785165116569281</v>
      </c>
      <c r="P390" s="10" t="str">
        <f t="shared" si="48"/>
        <v>财报</v>
      </c>
    </row>
    <row r="391" spans="1:16" x14ac:dyDescent="0.2">
      <c r="A391" s="17" t="str">
        <f t="shared" ca="1" si="43"/>
        <v/>
      </c>
      <c r="B391" s="8" t="s">
        <v>850</v>
      </c>
      <c r="C391" s="8" t="s">
        <v>851</v>
      </c>
      <c r="D391" s="13">
        <f>IFERROR([1]!EM_S_QSTM07_IS(B391,"61",$C$1,"1")/1000000,"")</f>
        <v>0.34167731000000101</v>
      </c>
      <c r="E391" s="13" t="str">
        <f>IFERROR([1]!EM_S_PERFORMANCEEXPRESS_PERFEXNETPROFITTOSHAREHOLDER(B391,$C$1)/1000000,"")</f>
        <v/>
      </c>
      <c r="F391" s="13" t="str">
        <f>IFERROR([1]!EM_S_PROFITNOTICE_FORECASTT(B391,$C$1)/1000000,"")</f>
        <v/>
      </c>
      <c r="G391" s="13" t="str">
        <f>IFERROR([1]!EM_S_PROFITNOTICE_FORECASTL(B391,$C$1)/1000000,"")</f>
        <v/>
      </c>
      <c r="H391" s="13" t="str">
        <f t="shared" si="44"/>
        <v/>
      </c>
      <c r="I391" s="20">
        <f>IFERROR([1]!EM_S_QSTM07_IS(B391,"61",$I$1,"1")/1000000,"")</f>
        <v>7.9120263</v>
      </c>
      <c r="J391" s="13">
        <f t="shared" si="42"/>
        <v>-7.5703489899999994</v>
      </c>
      <c r="K391" s="13">
        <f>IFERROR([1]!EM_S_QSTM07_IS(B391,"61",$K$2,"1")/1000000,"")</f>
        <v>17.711135890000001</v>
      </c>
      <c r="L391" s="14">
        <f t="shared" si="45"/>
        <v>-1.4274344139764825</v>
      </c>
      <c r="M391" s="33">
        <f ca="1">[1]!EM_S_MAJASSRES_NUM(B391,$M$2,$M$1)</f>
        <v>1</v>
      </c>
      <c r="N391" s="29" t="str">
        <f t="shared" si="46"/>
        <v/>
      </c>
      <c r="O391" s="21" t="str">
        <f t="shared" ca="1" si="47"/>
        <v/>
      </c>
      <c r="P391" s="10" t="str">
        <f t="shared" si="48"/>
        <v>财报</v>
      </c>
    </row>
    <row r="392" spans="1:16" x14ac:dyDescent="0.2">
      <c r="A392" s="17">
        <f t="shared" ca="1" si="43"/>
        <v>1284</v>
      </c>
      <c r="B392" s="8" t="s">
        <v>852</v>
      </c>
      <c r="C392" s="8" t="s">
        <v>853</v>
      </c>
      <c r="D392" s="13">
        <f>IFERROR([1]!EM_S_QSTM07_IS(B392,"61",$C$1,"1")/1000000,"")</f>
        <v>250.76251193000002</v>
      </c>
      <c r="E392" s="13" t="str">
        <f>IFERROR([1]!EM_S_PERFORMANCEEXPRESS_PERFEXNETPROFITTOSHAREHOLDER(B392,$C$1)/1000000,"")</f>
        <v/>
      </c>
      <c r="F392" s="13">
        <f>IFERROR([1]!EM_S_PROFITNOTICE_FORECASTT(B392,$C$1)/1000000,"")</f>
        <v>500.1721</v>
      </c>
      <c r="G392" s="13">
        <f>IFERROR([1]!EM_S_PROFITNOTICE_FORECASTL(B392,$C$1)/1000000,"")</f>
        <v>460.15839999999997</v>
      </c>
      <c r="H392" s="13">
        <f t="shared" si="44"/>
        <v>480.16525000000001</v>
      </c>
      <c r="I392" s="20">
        <f>IFERROR([1]!EM_S_QSTM07_IS(B392,"61",$I$1,"1")/1000000,"")</f>
        <v>216.62261559999999</v>
      </c>
      <c r="J392" s="13">
        <f t="shared" si="42"/>
        <v>34.139896330000028</v>
      </c>
      <c r="K392" s="13">
        <f>IFERROR([1]!EM_S_QSTM07_IS(B392,"61",$K$2,"1")/1000000,"")</f>
        <v>224.87673147999999</v>
      </c>
      <c r="L392" s="14">
        <f t="shared" si="45"/>
        <v>-0.84818395346947517</v>
      </c>
      <c r="M392" s="33" t="str">
        <f ca="1">[1]!EM_S_MAJASSRES_NUM(B392,$M$2,$M$1)</f>
        <v/>
      </c>
      <c r="N392" s="29" t="str">
        <f t="shared" si="46"/>
        <v/>
      </c>
      <c r="O392" s="21">
        <f t="shared" ca="1" si="47"/>
        <v>-0.84818395346947517</v>
      </c>
      <c r="P392" s="10" t="str">
        <f t="shared" si="48"/>
        <v>财报</v>
      </c>
    </row>
    <row r="393" spans="1:16" x14ac:dyDescent="0.2">
      <c r="A393" s="17">
        <f t="shared" ca="1" si="43"/>
        <v>1991</v>
      </c>
      <c r="B393" s="8" t="s">
        <v>854</v>
      </c>
      <c r="C393" s="8" t="s">
        <v>855</v>
      </c>
      <c r="D393" s="13">
        <f>IFERROR([1]!EM_S_QSTM07_IS(B393,"61",$C$1,"1")/1000000,"")</f>
        <v>31.293929010000003</v>
      </c>
      <c r="E393" s="13" t="str">
        <f>IFERROR([1]!EM_S_PERFORMANCEEXPRESS_PERFEXNETPROFITTOSHAREHOLDER(B393,$C$1)/1000000,"")</f>
        <v/>
      </c>
      <c r="F393" s="13" t="str">
        <f>IFERROR([1]!EM_S_PROFITNOTICE_FORECASTT(B393,$C$1)/1000000,"")</f>
        <v/>
      </c>
      <c r="G393" s="13" t="str">
        <f>IFERROR([1]!EM_S_PROFITNOTICE_FORECASTL(B393,$C$1)/1000000,"")</f>
        <v/>
      </c>
      <c r="H393" s="13" t="str">
        <f t="shared" si="44"/>
        <v/>
      </c>
      <c r="I393" s="20">
        <f>IFERROR([1]!EM_S_QSTM07_IS(B393,"61",$I$1,"1")/1000000,"")</f>
        <v>78.270615530000001</v>
      </c>
      <c r="J393" s="13">
        <f t="shared" si="42"/>
        <v>-46.976686520000001</v>
      </c>
      <c r="K393" s="13">
        <f>IFERROR([1]!EM_S_QSTM07_IS(B393,"61",$K$2,"1")/1000000,"")</f>
        <v>24.55851376</v>
      </c>
      <c r="L393" s="14">
        <f t="shared" si="45"/>
        <v>-2.9128472911302103</v>
      </c>
      <c r="M393" s="33" t="str">
        <f ca="1">[1]!EM_S_MAJASSRES_NUM(B393,$M$2,$M$1)</f>
        <v/>
      </c>
      <c r="N393" s="29" t="str">
        <f t="shared" si="46"/>
        <v/>
      </c>
      <c r="O393" s="21">
        <f t="shared" ca="1" si="47"/>
        <v>-2.9128472911302103</v>
      </c>
      <c r="P393" s="10" t="str">
        <f t="shared" si="48"/>
        <v>财报</v>
      </c>
    </row>
    <row r="394" spans="1:16" x14ac:dyDescent="0.2">
      <c r="A394" s="17">
        <f t="shared" ca="1" si="43"/>
        <v>1099</v>
      </c>
      <c r="B394" s="8" t="s">
        <v>856</v>
      </c>
      <c r="C394" s="8" t="s">
        <v>857</v>
      </c>
      <c r="D394" s="13">
        <f>IFERROR([1]!EM_S_QSTM07_IS(B394,"61",$C$1,"1")/1000000,"")</f>
        <v>48.87324409</v>
      </c>
      <c r="E394" s="13" t="str">
        <f>IFERROR([1]!EM_S_PERFORMANCEEXPRESS_PERFEXNETPROFITTOSHAREHOLDER(B394,$C$1)/1000000,"")</f>
        <v/>
      </c>
      <c r="F394" s="13" t="str">
        <f>IFERROR([1]!EM_S_PROFITNOTICE_FORECASTT(B394,$C$1)/1000000,"")</f>
        <v/>
      </c>
      <c r="G394" s="13" t="str">
        <f>IFERROR([1]!EM_S_PROFITNOTICE_FORECASTL(B394,$C$1)/1000000,"")</f>
        <v/>
      </c>
      <c r="H394" s="13" t="str">
        <f t="shared" si="44"/>
        <v/>
      </c>
      <c r="I394" s="20">
        <f>IFERROR([1]!EM_S_QSTM07_IS(B394,"61",$I$1,"1")/1000000,"")</f>
        <v>34.147305689999996</v>
      </c>
      <c r="J394" s="13">
        <f t="shared" si="42"/>
        <v>14.725938400000004</v>
      </c>
      <c r="K394" s="13">
        <f>IFERROR([1]!EM_S_QSTM07_IS(B394,"61",$K$2,"1")/1000000,"")</f>
        <v>51.372454840000003</v>
      </c>
      <c r="L394" s="14">
        <f t="shared" si="45"/>
        <v>-0.71334952853890132</v>
      </c>
      <c r="M394" s="33" t="str">
        <f ca="1">[1]!EM_S_MAJASSRES_NUM(B394,$M$2,$M$1)</f>
        <v/>
      </c>
      <c r="N394" s="29" t="str">
        <f t="shared" si="46"/>
        <v/>
      </c>
      <c r="O394" s="21">
        <f t="shared" ca="1" si="47"/>
        <v>-0.71334952853890132</v>
      </c>
      <c r="P394" s="10" t="str">
        <f t="shared" si="48"/>
        <v>财报</v>
      </c>
    </row>
    <row r="395" spans="1:16" x14ac:dyDescent="0.2">
      <c r="A395" s="17">
        <f t="shared" ca="1" si="43"/>
        <v>1165</v>
      </c>
      <c r="B395" s="8" t="s">
        <v>14</v>
      </c>
      <c r="C395" s="8" t="s">
        <v>15</v>
      </c>
      <c r="D395" s="13">
        <f>IFERROR([1]!EM_S_QSTM07_IS(B395,"61",$C$1,"1")/1000000,"")</f>
        <v>39.268417929999998</v>
      </c>
      <c r="E395" s="13" t="str">
        <f>IFERROR([1]!EM_S_PERFORMANCEEXPRESS_PERFEXNETPROFITTOSHAREHOLDER(B395,$C$1)/1000000,"")</f>
        <v/>
      </c>
      <c r="F395" s="13" t="str">
        <f>IFERROR([1]!EM_S_PROFITNOTICE_FORECASTT(B395,$C$1)/1000000,"")</f>
        <v/>
      </c>
      <c r="G395" s="13" t="str">
        <f>IFERROR([1]!EM_S_PROFITNOTICE_FORECASTL(B395,$C$1)/1000000,"")</f>
        <v/>
      </c>
      <c r="H395" s="13" t="str">
        <f t="shared" si="44"/>
        <v/>
      </c>
      <c r="I395" s="20">
        <f>IFERROR([1]!EM_S_QSTM07_IS(B395,"61",$I$1,"1")/1000000,"")</f>
        <v>30.91558294</v>
      </c>
      <c r="J395" s="13">
        <f t="shared" si="42"/>
        <v>8.3528349899999981</v>
      </c>
      <c r="K395" s="13">
        <f>IFERROR([1]!EM_S_QSTM07_IS(B395,"61",$K$2,"1")/1000000,"")</f>
        <v>35.010217070000003</v>
      </c>
      <c r="L395" s="14">
        <f t="shared" si="45"/>
        <v>-0.76141721791386774</v>
      </c>
      <c r="M395" s="33" t="str">
        <f ca="1">[1]!EM_S_MAJASSRES_NUM(B395,$M$2,$M$1)</f>
        <v/>
      </c>
      <c r="N395" s="29" t="str">
        <f t="shared" si="46"/>
        <v/>
      </c>
      <c r="O395" s="21">
        <f t="shared" ca="1" si="47"/>
        <v>-0.76141721791386774</v>
      </c>
      <c r="P395" s="10" t="str">
        <f t="shared" si="48"/>
        <v>财报</v>
      </c>
    </row>
    <row r="396" spans="1:16" x14ac:dyDescent="0.2">
      <c r="A396" s="17">
        <f t="shared" ca="1" si="43"/>
        <v>736</v>
      </c>
      <c r="B396" s="8" t="s">
        <v>858</v>
      </c>
      <c r="C396" s="8" t="s">
        <v>859</v>
      </c>
      <c r="D396" s="13">
        <f>IFERROR([1]!EM_S_QSTM07_IS(B396,"61",$C$1,"1")/1000000,"")</f>
        <v>78.388284949999999</v>
      </c>
      <c r="E396" s="13" t="str">
        <f>IFERROR([1]!EM_S_PERFORMANCEEXPRESS_PERFEXNETPROFITTOSHAREHOLDER(B396,$C$1)/1000000,"")</f>
        <v/>
      </c>
      <c r="F396" s="13" t="str">
        <f>IFERROR([1]!EM_S_PROFITNOTICE_FORECASTT(B396,$C$1)/1000000,"")</f>
        <v/>
      </c>
      <c r="G396" s="13" t="str">
        <f>IFERROR([1]!EM_S_PROFITNOTICE_FORECASTL(B396,$C$1)/1000000,"")</f>
        <v/>
      </c>
      <c r="H396" s="13" t="str">
        <f t="shared" si="44"/>
        <v/>
      </c>
      <c r="I396" s="20">
        <f>IFERROR([1]!EM_S_QSTM07_IS(B396,"61",$I$1,"1")/1000000,"")</f>
        <v>40.350088159999999</v>
      </c>
      <c r="J396" s="13">
        <f t="shared" si="42"/>
        <v>38.038196790000001</v>
      </c>
      <c r="K396" s="13">
        <f>IFERROR([1]!EM_S_QSTM07_IS(B396,"61",$K$2,"1")/1000000,"")</f>
        <v>67.13032192</v>
      </c>
      <c r="L396" s="14">
        <f t="shared" si="45"/>
        <v>-0.43336787755419121</v>
      </c>
      <c r="M396" s="33" t="str">
        <f ca="1">[1]!EM_S_MAJASSRES_NUM(B396,$M$2,$M$1)</f>
        <v/>
      </c>
      <c r="N396" s="29" t="str">
        <f t="shared" si="46"/>
        <v/>
      </c>
      <c r="O396" s="21">
        <f t="shared" ca="1" si="47"/>
        <v>-0.43336787755419121</v>
      </c>
      <c r="P396" s="10" t="str">
        <f t="shared" si="48"/>
        <v>财报</v>
      </c>
    </row>
    <row r="397" spans="1:16" x14ac:dyDescent="0.2">
      <c r="A397" s="17">
        <f t="shared" ca="1" si="43"/>
        <v>742</v>
      </c>
      <c r="B397" s="8" t="s">
        <v>860</v>
      </c>
      <c r="C397" s="8" t="s">
        <v>861</v>
      </c>
      <c r="D397" s="13">
        <f>IFERROR([1]!EM_S_QSTM07_IS(B397,"61",$C$1,"1")/1000000,"")</f>
        <v>12.798683720000001</v>
      </c>
      <c r="E397" s="13" t="str">
        <f>IFERROR([1]!EM_S_PERFORMANCEEXPRESS_PERFEXNETPROFITTOSHAREHOLDER(B397,$C$1)/1000000,"")</f>
        <v/>
      </c>
      <c r="F397" s="13" t="str">
        <f>IFERROR([1]!EM_S_PROFITNOTICE_FORECASTT(B397,$C$1)/1000000,"")</f>
        <v/>
      </c>
      <c r="G397" s="13" t="str">
        <f>IFERROR([1]!EM_S_PROFITNOTICE_FORECASTL(B397,$C$1)/1000000,"")</f>
        <v/>
      </c>
      <c r="H397" s="13" t="str">
        <f t="shared" si="44"/>
        <v/>
      </c>
      <c r="I397" s="20">
        <f>IFERROR([1]!EM_S_QSTM07_IS(B397,"61",$I$1,"1")/1000000,"")</f>
        <v>3.4767313199999998</v>
      </c>
      <c r="J397" s="13">
        <f t="shared" si="42"/>
        <v>9.3219524000000007</v>
      </c>
      <c r="K397" s="13">
        <f>IFERROR([1]!EM_S_QSTM07_IS(B397,"61",$K$2,"1")/1000000,"")</f>
        <v>16.60826247</v>
      </c>
      <c r="L397" s="14">
        <f t="shared" si="45"/>
        <v>-0.43871597544664764</v>
      </c>
      <c r="M397" s="33" t="str">
        <f ca="1">[1]!EM_S_MAJASSRES_NUM(B397,$M$2,$M$1)</f>
        <v/>
      </c>
      <c r="N397" s="29" t="str">
        <f t="shared" si="46"/>
        <v/>
      </c>
      <c r="O397" s="21">
        <f t="shared" ca="1" si="47"/>
        <v>-0.43871597544664764</v>
      </c>
      <c r="P397" s="10" t="str">
        <f t="shared" si="48"/>
        <v>财报</v>
      </c>
    </row>
    <row r="398" spans="1:16" x14ac:dyDescent="0.2">
      <c r="A398" s="17">
        <f t="shared" ca="1" si="43"/>
        <v>464</v>
      </c>
      <c r="B398" s="8" t="s">
        <v>862</v>
      </c>
      <c r="C398" s="8" t="s">
        <v>863</v>
      </c>
      <c r="D398" s="13">
        <f>IFERROR([1]!EM_S_QSTM07_IS(B398,"61",$C$1,"1")/1000000,"")</f>
        <v>74.17539841</v>
      </c>
      <c r="E398" s="13" t="str">
        <f>IFERROR([1]!EM_S_PERFORMANCEEXPRESS_PERFEXNETPROFITTOSHAREHOLDER(B398,$C$1)/1000000,"")</f>
        <v/>
      </c>
      <c r="F398" s="13" t="str">
        <f>IFERROR([1]!EM_S_PROFITNOTICE_FORECASTT(B398,$C$1)/1000000,"")</f>
        <v/>
      </c>
      <c r="G398" s="13" t="str">
        <f>IFERROR([1]!EM_S_PROFITNOTICE_FORECASTL(B398,$C$1)/1000000,"")</f>
        <v/>
      </c>
      <c r="H398" s="13" t="str">
        <f t="shared" si="44"/>
        <v/>
      </c>
      <c r="I398" s="20">
        <f>IFERROR([1]!EM_S_QSTM07_IS(B398,"61",$I$1,"1")/1000000,"")</f>
        <v>29.378013660000001</v>
      </c>
      <c r="J398" s="13">
        <f t="shared" si="42"/>
        <v>44.797384749999999</v>
      </c>
      <c r="K398" s="13">
        <f>IFERROR([1]!EM_S_QSTM07_IS(B398,"61",$K$2,"1")/1000000,"")</f>
        <v>47.079365359999997</v>
      </c>
      <c r="L398" s="14">
        <f t="shared" si="45"/>
        <v>-4.8470929727927797E-2</v>
      </c>
      <c r="M398" s="33" t="str">
        <f ca="1">[1]!EM_S_MAJASSRES_NUM(B398,$M$2,$M$1)</f>
        <v/>
      </c>
      <c r="N398" s="29" t="str">
        <f t="shared" si="46"/>
        <v/>
      </c>
      <c r="O398" s="21">
        <f t="shared" ca="1" si="47"/>
        <v>-4.8470929727927797E-2</v>
      </c>
      <c r="P398" s="10" t="str">
        <f t="shared" si="48"/>
        <v>财报</v>
      </c>
    </row>
    <row r="399" spans="1:16" x14ac:dyDescent="0.2">
      <c r="A399" s="17" t="str">
        <f t="shared" ca="1" si="43"/>
        <v/>
      </c>
      <c r="B399" s="8" t="s">
        <v>864</v>
      </c>
      <c r="C399" s="8" t="s">
        <v>865</v>
      </c>
      <c r="D399" s="13">
        <f>IFERROR([1]!EM_S_QSTM07_IS(B399,"61",$C$1,"1")/1000000,"")</f>
        <v>-86.307477430000006</v>
      </c>
      <c r="E399" s="13" t="str">
        <f>IFERROR([1]!EM_S_PERFORMANCEEXPRESS_PERFEXNETPROFITTOSHAREHOLDER(B399,$C$1)/1000000,"")</f>
        <v/>
      </c>
      <c r="F399" s="13">
        <f>IFERROR([1]!EM_S_PROFITNOTICE_FORECASTT(B399,$C$1)/1000000,"")</f>
        <v>-200</v>
      </c>
      <c r="G399" s="13">
        <f>IFERROR([1]!EM_S_PROFITNOTICE_FORECASTL(B399,$C$1)/1000000,"")</f>
        <v>-210</v>
      </c>
      <c r="H399" s="13">
        <f t="shared" si="44"/>
        <v>-205</v>
      </c>
      <c r="I399" s="20">
        <f>IFERROR([1]!EM_S_QSTM07_IS(B399,"61",$I$1,"1")/1000000,"")</f>
        <v>-114.29218526000001</v>
      </c>
      <c r="J399" s="13">
        <f t="shared" si="42"/>
        <v>27.984707830000005</v>
      </c>
      <c r="K399" s="13">
        <f>IFERROR([1]!EM_S_QSTM07_IS(B399,"61",$K$2,"1")/1000000,"")</f>
        <v>2.7730867999999997</v>
      </c>
      <c r="L399" s="14">
        <f t="shared" si="45"/>
        <v>9.0915369219600368</v>
      </c>
      <c r="M399" s="33" t="str">
        <f ca="1">[1]!EM_S_MAJASSRES_NUM(B399,$M$2,$M$1)</f>
        <v/>
      </c>
      <c r="N399" s="29">
        <f t="shared" si="46"/>
        <v>1</v>
      </c>
      <c r="O399" s="21" t="str">
        <f t="shared" ca="1" si="47"/>
        <v/>
      </c>
      <c r="P399" s="10" t="str">
        <f t="shared" si="48"/>
        <v>财报</v>
      </c>
    </row>
    <row r="400" spans="1:16" x14ac:dyDescent="0.2">
      <c r="A400" s="17">
        <f t="shared" ca="1" si="43"/>
        <v>2018</v>
      </c>
      <c r="B400" s="8" t="s">
        <v>866</v>
      </c>
      <c r="C400" s="8" t="s">
        <v>867</v>
      </c>
      <c r="D400" s="13">
        <f>IFERROR([1]!EM_S_QSTM07_IS(B400,"61",$C$1,"1")/1000000,"")</f>
        <v>-143.66733947</v>
      </c>
      <c r="E400" s="13" t="str">
        <f>IFERROR([1]!EM_S_PERFORMANCEEXPRESS_PERFEXNETPROFITTOSHAREHOLDER(B400,$C$1)/1000000,"")</f>
        <v/>
      </c>
      <c r="F400" s="13">
        <f>IFERROR([1]!EM_S_PROFITNOTICE_FORECASTT(B400,$C$1)/1000000,"")</f>
        <v>-160</v>
      </c>
      <c r="G400" s="13">
        <f>IFERROR([1]!EM_S_PROFITNOTICE_FORECASTL(B400,$C$1)/1000000,"")</f>
        <v>-200</v>
      </c>
      <c r="H400" s="13">
        <f t="shared" si="44"/>
        <v>-180</v>
      </c>
      <c r="I400" s="20">
        <f>IFERROR([1]!EM_S_QSTM07_IS(B400,"61",$I$1,"1")/1000000,"")</f>
        <v>-38.903400929999997</v>
      </c>
      <c r="J400" s="13">
        <f t="shared" si="42"/>
        <v>-104.76393854</v>
      </c>
      <c r="K400" s="13">
        <f>IFERROR([1]!EM_S_QSTM07_IS(B400,"61",$K$2,"1")/1000000,"")</f>
        <v>25.291886219999999</v>
      </c>
      <c r="L400" s="14">
        <f t="shared" si="45"/>
        <v>-5.1421955495417384</v>
      </c>
      <c r="M400" s="33" t="str">
        <f ca="1">[1]!EM_S_MAJASSRES_NUM(B400,$M$2,$M$1)</f>
        <v/>
      </c>
      <c r="N400" s="29" t="str">
        <f t="shared" si="46"/>
        <v/>
      </c>
      <c r="O400" s="21">
        <f t="shared" ca="1" si="47"/>
        <v>-5.1421955495417384</v>
      </c>
      <c r="P400" s="10" t="str">
        <f t="shared" si="48"/>
        <v>财报</v>
      </c>
    </row>
    <row r="401" spans="1:16" x14ac:dyDescent="0.2">
      <c r="A401" s="17" t="str">
        <f t="shared" ca="1" si="43"/>
        <v/>
      </c>
      <c r="B401" s="8" t="s">
        <v>868</v>
      </c>
      <c r="C401" s="8" t="s">
        <v>869</v>
      </c>
      <c r="D401" s="13">
        <f>IFERROR([1]!EM_S_QSTM07_IS(B401,"61",$C$1,"1")/1000000,"")</f>
        <v>7.0048133899999998</v>
      </c>
      <c r="E401" s="13" t="str">
        <f>IFERROR([1]!EM_S_PERFORMANCEEXPRESS_PERFEXNETPROFITTOSHAREHOLDER(B401,$C$1)/1000000,"")</f>
        <v/>
      </c>
      <c r="F401" s="13">
        <f>IFERROR([1]!EM_S_PROFITNOTICE_FORECASTT(B401,$C$1)/1000000,"")</f>
        <v>52</v>
      </c>
      <c r="G401" s="13">
        <f>IFERROR([1]!EM_S_PROFITNOTICE_FORECASTL(B401,$C$1)/1000000,"")</f>
        <v>49</v>
      </c>
      <c r="H401" s="13">
        <f t="shared" si="44"/>
        <v>50.5</v>
      </c>
      <c r="I401" s="20">
        <f>IFERROR([1]!EM_S_QSTM07_IS(B401,"61",$I$1,"1")/1000000,"")</f>
        <v>43.433010880000005</v>
      </c>
      <c r="J401" s="13">
        <f t="shared" si="42"/>
        <v>-36.428197490000002</v>
      </c>
      <c r="K401" s="13">
        <f>IFERROR([1]!EM_S_QSTM07_IS(B401,"61",$K$2,"1")/1000000,"")</f>
        <v>0.49403838999999999</v>
      </c>
      <c r="L401" s="14">
        <f t="shared" si="45"/>
        <v>-74.735560287126674</v>
      </c>
      <c r="M401" s="33" t="str">
        <f ca="1">[1]!EM_S_MAJASSRES_NUM(B401,$M$2,$M$1)</f>
        <v/>
      </c>
      <c r="N401" s="29">
        <f t="shared" si="46"/>
        <v>1</v>
      </c>
      <c r="O401" s="21" t="str">
        <f t="shared" ca="1" si="47"/>
        <v/>
      </c>
      <c r="P401" s="10" t="str">
        <f t="shared" si="48"/>
        <v>财报</v>
      </c>
    </row>
    <row r="402" spans="1:16" x14ac:dyDescent="0.2">
      <c r="A402" s="17">
        <f t="shared" ca="1" si="43"/>
        <v>706</v>
      </c>
      <c r="B402" s="8" t="s">
        <v>870</v>
      </c>
      <c r="C402" s="8" t="s">
        <v>871</v>
      </c>
      <c r="D402" s="13">
        <f>IFERROR([1]!EM_S_QSTM07_IS(B402,"61",$C$1,"1")/1000000,"")</f>
        <v>59.289469270000005</v>
      </c>
      <c r="E402" s="13" t="str">
        <f>IFERROR([1]!EM_S_PERFORMANCEEXPRESS_PERFEXNETPROFITTOSHAREHOLDER(B402,$C$1)/1000000,"")</f>
        <v/>
      </c>
      <c r="F402" s="13">
        <f>IFERROR([1]!EM_S_PROFITNOTICE_FORECASTT(B402,$C$1)/1000000,"")</f>
        <v>115</v>
      </c>
      <c r="G402" s="13">
        <f>IFERROR([1]!EM_S_PROFITNOTICE_FORECASTL(B402,$C$1)/1000000,"")</f>
        <v>95.7</v>
      </c>
      <c r="H402" s="13">
        <f t="shared" si="44"/>
        <v>105.35</v>
      </c>
      <c r="I402" s="20">
        <f>IFERROR([1]!EM_S_QSTM07_IS(B402,"61",$I$1,"1")/1000000,"")</f>
        <v>46.596827329999996</v>
      </c>
      <c r="J402" s="13">
        <f t="shared" si="42"/>
        <v>12.692641940000009</v>
      </c>
      <c r="K402" s="13">
        <f>IFERROR([1]!EM_S_QSTM07_IS(B402,"61",$K$2,"1")/1000000,"")</f>
        <v>21.137445760000002</v>
      </c>
      <c r="L402" s="14">
        <f t="shared" si="45"/>
        <v>-0.39951865120717373</v>
      </c>
      <c r="M402" s="33" t="str">
        <f ca="1">[1]!EM_S_MAJASSRES_NUM(B402,$M$2,$M$1)</f>
        <v/>
      </c>
      <c r="N402" s="29" t="str">
        <f t="shared" si="46"/>
        <v/>
      </c>
      <c r="O402" s="21">
        <f t="shared" ca="1" si="47"/>
        <v>-0.39951865120717373</v>
      </c>
      <c r="P402" s="10" t="str">
        <f t="shared" si="48"/>
        <v>财报</v>
      </c>
    </row>
    <row r="403" spans="1:16" x14ac:dyDescent="0.2">
      <c r="A403" s="17">
        <f t="shared" ca="1" si="43"/>
        <v>578</v>
      </c>
      <c r="B403" s="8" t="s">
        <v>872</v>
      </c>
      <c r="C403" s="8" t="s">
        <v>873</v>
      </c>
      <c r="D403" s="13">
        <f>IFERROR([1]!EM_S_QSTM07_IS(B403,"61",$C$1,"1")/1000000,"")</f>
        <v>116.72177825</v>
      </c>
      <c r="E403" s="13" t="str">
        <f>IFERROR([1]!EM_S_PERFORMANCEEXPRESS_PERFEXNETPROFITTOSHAREHOLDER(B403,$C$1)/1000000,"")</f>
        <v/>
      </c>
      <c r="F403" s="13" t="str">
        <f>IFERROR([1]!EM_S_PROFITNOTICE_FORECASTT(B403,$C$1)/1000000,"")</f>
        <v/>
      </c>
      <c r="G403" s="13" t="str">
        <f>IFERROR([1]!EM_S_PROFITNOTICE_FORECASTL(B403,$C$1)/1000000,"")</f>
        <v/>
      </c>
      <c r="H403" s="13" t="str">
        <f t="shared" si="44"/>
        <v/>
      </c>
      <c r="I403" s="20">
        <f>IFERROR([1]!EM_S_QSTM07_IS(B403,"61",$I$1,"1")/1000000,"")</f>
        <v>54.22687998</v>
      </c>
      <c r="J403" s="13">
        <f t="shared" si="42"/>
        <v>62.49489827</v>
      </c>
      <c r="K403" s="13">
        <f>IFERROR([1]!EM_S_QSTM07_IS(B403,"61",$K$2,"1")/1000000,"")</f>
        <v>81.367564239999993</v>
      </c>
      <c r="L403" s="14">
        <f t="shared" si="45"/>
        <v>-0.23194335662222343</v>
      </c>
      <c r="M403" s="33" t="str">
        <f ca="1">[1]!EM_S_MAJASSRES_NUM(B403,$M$2,$M$1)</f>
        <v/>
      </c>
      <c r="N403" s="29" t="str">
        <f t="shared" si="46"/>
        <v/>
      </c>
      <c r="O403" s="21">
        <f t="shared" ca="1" si="47"/>
        <v>-0.23194335662222343</v>
      </c>
      <c r="P403" s="10" t="str">
        <f t="shared" si="48"/>
        <v>财报</v>
      </c>
    </row>
    <row r="404" spans="1:16" x14ac:dyDescent="0.2">
      <c r="A404" s="17">
        <f t="shared" ca="1" si="43"/>
        <v>2026</v>
      </c>
      <c r="B404" s="8" t="s">
        <v>874</v>
      </c>
      <c r="C404" s="8" t="s">
        <v>875</v>
      </c>
      <c r="D404" s="13">
        <f>IFERROR([1]!EM_S_QSTM07_IS(B404,"61",$C$1,"1")/1000000,"")</f>
        <v>7.1157450899999892</v>
      </c>
      <c r="E404" s="13" t="str">
        <f>IFERROR([1]!EM_S_PERFORMANCEEXPRESS_PERFEXNETPROFITTOSHAREHOLDER(B404,$C$1)/1000000,"")</f>
        <v/>
      </c>
      <c r="F404" s="13" t="str">
        <f>IFERROR([1]!EM_S_PROFITNOTICE_FORECASTT(B404,$C$1)/1000000,"")</f>
        <v/>
      </c>
      <c r="G404" s="13" t="str">
        <f>IFERROR([1]!EM_S_PROFITNOTICE_FORECASTL(B404,$C$1)/1000000,"")</f>
        <v/>
      </c>
      <c r="H404" s="13" t="str">
        <f t="shared" si="44"/>
        <v/>
      </c>
      <c r="I404" s="20">
        <f>IFERROR([1]!EM_S_QSTM07_IS(B404,"61",$I$1,"1")/1000000,"")</f>
        <v>127.95612551000001</v>
      </c>
      <c r="J404" s="13">
        <f t="shared" si="42"/>
        <v>-120.84038042000002</v>
      </c>
      <c r="K404" s="13">
        <f>IFERROR([1]!EM_S_QSTM07_IS(B404,"61",$K$2,"1")/1000000,"")</f>
        <v>23.159162989999999</v>
      </c>
      <c r="L404" s="14">
        <f t="shared" si="45"/>
        <v>-6.2178215798290388</v>
      </c>
      <c r="M404" s="33" t="str">
        <f ca="1">[1]!EM_S_MAJASSRES_NUM(B404,$M$2,$M$1)</f>
        <v/>
      </c>
      <c r="N404" s="29" t="str">
        <f t="shared" si="46"/>
        <v/>
      </c>
      <c r="O404" s="21">
        <f t="shared" ca="1" si="47"/>
        <v>-6.2178215798290388</v>
      </c>
      <c r="P404" s="10" t="str">
        <f t="shared" si="48"/>
        <v>财报</v>
      </c>
    </row>
    <row r="405" spans="1:16" x14ac:dyDescent="0.2">
      <c r="A405" s="17">
        <f t="shared" ca="1" si="43"/>
        <v>2019</v>
      </c>
      <c r="B405" s="8" t="s">
        <v>876</v>
      </c>
      <c r="C405" s="8" t="s">
        <v>877</v>
      </c>
      <c r="D405" s="13">
        <f>IFERROR([1]!EM_S_QSTM07_IS(B405,"61",$C$1,"1")/1000000,"")</f>
        <v>-711.65601576999995</v>
      </c>
      <c r="E405" s="13" t="str">
        <f>IFERROR([1]!EM_S_PERFORMANCEEXPRESS_PERFEXNETPROFITTOSHAREHOLDER(B405,$C$1)/1000000,"")</f>
        <v/>
      </c>
      <c r="F405" s="13">
        <f>IFERROR([1]!EM_S_PROFITNOTICE_FORECASTT(B405,$C$1)/1000000,"")</f>
        <v>-1010</v>
      </c>
      <c r="G405" s="13">
        <f>IFERROR([1]!EM_S_PROFITNOTICE_FORECASTL(B405,$C$1)/1000000,"")</f>
        <v>-1010</v>
      </c>
      <c r="H405" s="13">
        <f t="shared" si="44"/>
        <v>-1010</v>
      </c>
      <c r="I405" s="20">
        <f>IFERROR([1]!EM_S_QSTM07_IS(B405,"61",$I$1,"1")/1000000,"")</f>
        <v>-240.79873828999999</v>
      </c>
      <c r="J405" s="13">
        <f t="shared" si="42"/>
        <v>-470.85727747999999</v>
      </c>
      <c r="K405" s="13">
        <f>IFERROR([1]!EM_S_QSTM07_IS(B405,"61",$K$2,"1")/1000000,"")</f>
        <v>-75.730304219999994</v>
      </c>
      <c r="L405" s="14">
        <f t="shared" si="45"/>
        <v>-5.2175542846379974</v>
      </c>
      <c r="M405" s="33" t="str">
        <f ca="1">[1]!EM_S_MAJASSRES_NUM(B405,$M$2,$M$1)</f>
        <v/>
      </c>
      <c r="N405" s="29" t="str">
        <f t="shared" si="46"/>
        <v/>
      </c>
      <c r="O405" s="21">
        <f t="shared" ca="1" si="47"/>
        <v>-5.2175542846379974</v>
      </c>
      <c r="P405" s="10" t="str">
        <f t="shared" si="48"/>
        <v>财报</v>
      </c>
    </row>
    <row r="406" spans="1:16" x14ac:dyDescent="0.2">
      <c r="A406" s="17">
        <f t="shared" ca="1" si="43"/>
        <v>1155</v>
      </c>
      <c r="B406" s="8" t="s">
        <v>878</v>
      </c>
      <c r="C406" s="8" t="s">
        <v>879</v>
      </c>
      <c r="D406" s="13">
        <f>IFERROR([1]!EM_S_QSTM07_IS(B406,"61",$C$1,"1")/1000000,"")</f>
        <v>61.957850100000002</v>
      </c>
      <c r="E406" s="13" t="str">
        <f>IFERROR([1]!EM_S_PERFORMANCEEXPRESS_PERFEXNETPROFITTOSHAREHOLDER(B406,$C$1)/1000000,"")</f>
        <v/>
      </c>
      <c r="F406" s="13" t="str">
        <f>IFERROR([1]!EM_S_PROFITNOTICE_FORECASTT(B406,$C$1)/1000000,"")</f>
        <v/>
      </c>
      <c r="G406" s="13" t="str">
        <f>IFERROR([1]!EM_S_PROFITNOTICE_FORECASTL(B406,$C$1)/1000000,"")</f>
        <v/>
      </c>
      <c r="H406" s="13" t="str">
        <f t="shared" si="44"/>
        <v/>
      </c>
      <c r="I406" s="20">
        <f>IFERROR([1]!EM_S_QSTM07_IS(B406,"61",$I$1,"1")/1000000,"")</f>
        <v>47.796854350000004</v>
      </c>
      <c r="J406" s="13">
        <f t="shared" si="42"/>
        <v>14.160995749999998</v>
      </c>
      <c r="K406" s="13">
        <f>IFERROR([1]!EM_S_QSTM07_IS(B406,"61",$K$2,"1")/1000000,"")</f>
        <v>58.674999010000001</v>
      </c>
      <c r="L406" s="14">
        <f t="shared" si="45"/>
        <v>-0.75865366870161288</v>
      </c>
      <c r="M406" s="33" t="str">
        <f ca="1">[1]!EM_S_MAJASSRES_NUM(B406,$M$2,$M$1)</f>
        <v/>
      </c>
      <c r="N406" s="29" t="str">
        <f t="shared" si="46"/>
        <v/>
      </c>
      <c r="O406" s="21">
        <f t="shared" ca="1" si="47"/>
        <v>-0.75865366870161288</v>
      </c>
      <c r="P406" s="10" t="str">
        <f t="shared" si="48"/>
        <v>财报</v>
      </c>
    </row>
    <row r="407" spans="1:16" x14ac:dyDescent="0.2">
      <c r="A407" s="17">
        <f t="shared" ca="1" si="43"/>
        <v>1814</v>
      </c>
      <c r="B407" s="8" t="s">
        <v>880</v>
      </c>
      <c r="C407" s="8" t="s">
        <v>881</v>
      </c>
      <c r="D407" s="13">
        <f>IFERROR([1]!EM_S_QSTM07_IS(B407,"61",$C$1,"1")/1000000,"")</f>
        <v>21.336895219999999</v>
      </c>
      <c r="E407" s="13" t="str">
        <f>IFERROR([1]!EM_S_PERFORMANCEEXPRESS_PERFEXNETPROFITTOSHAREHOLDER(B407,$C$1)/1000000,"")</f>
        <v/>
      </c>
      <c r="F407" s="13" t="str">
        <f>IFERROR([1]!EM_S_PROFITNOTICE_FORECASTT(B407,$C$1)/1000000,"")</f>
        <v/>
      </c>
      <c r="G407" s="13" t="str">
        <f>IFERROR([1]!EM_S_PROFITNOTICE_FORECASTL(B407,$C$1)/1000000,"")</f>
        <v/>
      </c>
      <c r="H407" s="13" t="str">
        <f t="shared" si="44"/>
        <v/>
      </c>
      <c r="I407" s="20">
        <f>IFERROR([1]!EM_S_QSTM07_IS(B407,"61",$I$1,"1")/1000000,"")</f>
        <v>29.884566600000003</v>
      </c>
      <c r="J407" s="13">
        <f t="shared" si="42"/>
        <v>-8.5476713800000041</v>
      </c>
      <c r="K407" s="13">
        <f>IFERROR([1]!EM_S_QSTM07_IS(B407,"61",$K$2,"1")/1000000,"")</f>
        <v>20.135259129999998</v>
      </c>
      <c r="L407" s="14">
        <f t="shared" si="45"/>
        <v>-1.4245126086937032</v>
      </c>
      <c r="M407" s="33" t="str">
        <f ca="1">[1]!EM_S_MAJASSRES_NUM(B407,$M$2,$M$1)</f>
        <v/>
      </c>
      <c r="N407" s="29" t="str">
        <f t="shared" si="46"/>
        <v/>
      </c>
      <c r="O407" s="21">
        <f t="shared" ca="1" si="47"/>
        <v>-1.4245126086937032</v>
      </c>
      <c r="P407" s="10" t="str">
        <f t="shared" si="48"/>
        <v>财报</v>
      </c>
    </row>
    <row r="408" spans="1:16" x14ac:dyDescent="0.2">
      <c r="A408" s="17">
        <f t="shared" ca="1" si="43"/>
        <v>467</v>
      </c>
      <c r="B408" s="8" t="s">
        <v>882</v>
      </c>
      <c r="C408" s="8" t="s">
        <v>883</v>
      </c>
      <c r="D408" s="13">
        <f>IFERROR([1]!EM_S_QSTM07_IS(B408,"61",$C$1,"1")/1000000,"")</f>
        <v>412.91848906000001</v>
      </c>
      <c r="E408" s="13" t="str">
        <f>IFERROR([1]!EM_S_PERFORMANCEEXPRESS_PERFEXNETPROFITTOSHAREHOLDER(B408,$C$1)/1000000,"")</f>
        <v/>
      </c>
      <c r="F408" s="13" t="str">
        <f>IFERROR([1]!EM_S_PROFITNOTICE_FORECASTT(B408,$C$1)/1000000,"")</f>
        <v/>
      </c>
      <c r="G408" s="13" t="str">
        <f>IFERROR([1]!EM_S_PROFITNOTICE_FORECASTL(B408,$C$1)/1000000,"")</f>
        <v/>
      </c>
      <c r="H408" s="13" t="str">
        <f t="shared" si="44"/>
        <v/>
      </c>
      <c r="I408" s="20">
        <f>IFERROR([1]!EM_S_QSTM07_IS(B408,"61",$I$1,"1")/1000000,"")</f>
        <v>146.36099225000001</v>
      </c>
      <c r="J408" s="13">
        <f t="shared" si="42"/>
        <v>266.55749680999998</v>
      </c>
      <c r="K408" s="13">
        <f>IFERROR([1]!EM_S_QSTM07_IS(B408,"61",$K$2,"1")/1000000,"")</f>
        <v>281.21762498000004</v>
      </c>
      <c r="L408" s="14">
        <f t="shared" si="45"/>
        <v>-5.213090100964575E-2</v>
      </c>
      <c r="M408" s="33" t="str">
        <f ca="1">[1]!EM_S_MAJASSRES_NUM(B408,$M$2,$M$1)</f>
        <v/>
      </c>
      <c r="N408" s="29" t="str">
        <f t="shared" si="46"/>
        <v/>
      </c>
      <c r="O408" s="21">
        <f t="shared" ca="1" si="47"/>
        <v>-5.213090100964575E-2</v>
      </c>
      <c r="P408" s="10" t="str">
        <f t="shared" si="48"/>
        <v>财报</v>
      </c>
    </row>
    <row r="409" spans="1:16" x14ac:dyDescent="0.2">
      <c r="A409" s="17">
        <f t="shared" ca="1" si="43"/>
        <v>2028</v>
      </c>
      <c r="B409" s="8" t="s">
        <v>884</v>
      </c>
      <c r="C409" s="8" t="s">
        <v>885</v>
      </c>
      <c r="D409" s="13">
        <f>IFERROR([1]!EM_S_QSTM07_IS(B409,"61",$C$1,"1")/1000000,"")</f>
        <v>-201.05487875999998</v>
      </c>
      <c r="E409" s="13" t="str">
        <f>IFERROR([1]!EM_S_PERFORMANCEEXPRESS_PERFEXNETPROFITTOSHAREHOLDER(B409,$C$1)/1000000,"")</f>
        <v/>
      </c>
      <c r="F409" s="13">
        <f>IFERROR([1]!EM_S_PROFITNOTICE_FORECASTT(B409,$C$1)/1000000,"")</f>
        <v>-230.46</v>
      </c>
      <c r="G409" s="13">
        <f>IFERROR([1]!EM_S_PROFITNOTICE_FORECASTL(B409,$C$1)/1000000,"")</f>
        <v>-230.46</v>
      </c>
      <c r="H409" s="13">
        <f t="shared" si="44"/>
        <v>-230.46</v>
      </c>
      <c r="I409" s="20">
        <f>IFERROR([1]!EM_S_QSTM07_IS(B409,"61",$I$1,"1")/1000000,"")</f>
        <v>-30.011357359999998</v>
      </c>
      <c r="J409" s="13">
        <f t="shared" si="42"/>
        <v>-171.04352139999997</v>
      </c>
      <c r="K409" s="13">
        <f>IFERROR([1]!EM_S_QSTM07_IS(B409,"61",$K$2,"1")/1000000,"")</f>
        <v>-23.366751440000002</v>
      </c>
      <c r="L409" s="14">
        <f t="shared" si="45"/>
        <v>-6.3199529613347041</v>
      </c>
      <c r="M409" s="33" t="str">
        <f ca="1">[1]!EM_S_MAJASSRES_NUM(B409,$M$2,$M$1)</f>
        <v/>
      </c>
      <c r="N409" s="29" t="str">
        <f t="shared" si="46"/>
        <v/>
      </c>
      <c r="O409" s="21">
        <f t="shared" ca="1" si="47"/>
        <v>-6.3199529613347041</v>
      </c>
      <c r="P409" s="10" t="str">
        <f t="shared" si="48"/>
        <v>财报</v>
      </c>
    </row>
    <row r="410" spans="1:16" x14ac:dyDescent="0.2">
      <c r="A410" s="17" t="str">
        <f t="shared" ca="1" si="43"/>
        <v/>
      </c>
      <c r="B410" s="8" t="s">
        <v>886</v>
      </c>
      <c r="C410" s="8" t="s">
        <v>887</v>
      </c>
      <c r="D410" s="13">
        <f>IFERROR([1]!EM_S_QSTM07_IS(B410,"61",$C$1,"1")/1000000,"")</f>
        <v>-10.38948323</v>
      </c>
      <c r="E410" s="13" t="str">
        <f>IFERROR([1]!EM_S_PERFORMANCEEXPRESS_PERFEXNETPROFITTOSHAREHOLDER(B410,$C$1)/1000000,"")</f>
        <v/>
      </c>
      <c r="F410" s="13">
        <f>IFERROR([1]!EM_S_PROFITNOTICE_FORECASTT(B410,$C$1)/1000000,"")</f>
        <v>-8</v>
      </c>
      <c r="G410" s="13">
        <f>IFERROR([1]!EM_S_PROFITNOTICE_FORECASTL(B410,$C$1)/1000000,"")</f>
        <v>-10</v>
      </c>
      <c r="H410" s="13">
        <f t="shared" si="44"/>
        <v>-9</v>
      </c>
      <c r="I410" s="20">
        <f>IFERROR([1]!EM_S_QSTM07_IS(B410,"61",$I$1,"1")/1000000,"")</f>
        <v>1.24942704</v>
      </c>
      <c r="J410" s="13">
        <f t="shared" si="42"/>
        <v>-11.63891027</v>
      </c>
      <c r="K410" s="13">
        <f>IFERROR([1]!EM_S_QSTM07_IS(B410,"61",$K$2,"1")/1000000,"")</f>
        <v>-2.59441056</v>
      </c>
      <c r="L410" s="14">
        <f t="shared" si="45"/>
        <v>-3.4861482023878287</v>
      </c>
      <c r="M410" s="33" t="str">
        <f ca="1">[1]!EM_S_MAJASSRES_NUM(B410,$M$2,$M$1)</f>
        <v/>
      </c>
      <c r="N410" s="29">
        <f t="shared" si="46"/>
        <v>1</v>
      </c>
      <c r="O410" s="21" t="str">
        <f t="shared" ca="1" si="47"/>
        <v/>
      </c>
      <c r="P410" s="10" t="str">
        <f t="shared" si="48"/>
        <v>财报</v>
      </c>
    </row>
    <row r="411" spans="1:16" x14ac:dyDescent="0.2">
      <c r="A411" s="17">
        <f t="shared" ca="1" si="43"/>
        <v>110</v>
      </c>
      <c r="B411" s="8" t="s">
        <v>888</v>
      </c>
      <c r="C411" s="8" t="s">
        <v>889</v>
      </c>
      <c r="D411" s="13">
        <f>IFERROR([1]!EM_S_QSTM07_IS(B411,"61",$C$1,"1")/1000000,"")</f>
        <v>8.4340099300000002</v>
      </c>
      <c r="E411" s="13" t="str">
        <f>IFERROR([1]!EM_S_PERFORMANCEEXPRESS_PERFEXNETPROFITTOSHAREHOLDER(B411,$C$1)/1000000,"")</f>
        <v/>
      </c>
      <c r="F411" s="13">
        <f>IFERROR([1]!EM_S_PROFITNOTICE_FORECASTT(B411,$C$1)/1000000,"")</f>
        <v>-12</v>
      </c>
      <c r="G411" s="13">
        <f>IFERROR([1]!EM_S_PROFITNOTICE_FORECASTL(B411,$C$1)/1000000,"")</f>
        <v>-18</v>
      </c>
      <c r="H411" s="13">
        <f t="shared" si="44"/>
        <v>-15</v>
      </c>
      <c r="I411" s="20">
        <f>IFERROR([1]!EM_S_QSTM07_IS(B411,"61",$I$1,"1")/1000000,"")</f>
        <v>-19.616890350000002</v>
      </c>
      <c r="J411" s="13">
        <f t="shared" si="42"/>
        <v>28.05090028</v>
      </c>
      <c r="K411" s="13">
        <f>IFERROR([1]!EM_S_QSTM07_IS(B411,"61",$K$2,"1")/1000000,"")</f>
        <v>10.212038029999999</v>
      </c>
      <c r="L411" s="14">
        <f t="shared" si="45"/>
        <v>1.7468464372728159</v>
      </c>
      <c r="M411" s="33" t="str">
        <f ca="1">[1]!EM_S_MAJASSRES_NUM(B411,$M$2,$M$1)</f>
        <v/>
      </c>
      <c r="N411" s="29" t="str">
        <f t="shared" si="46"/>
        <v/>
      </c>
      <c r="O411" s="21">
        <f t="shared" ca="1" si="47"/>
        <v>1.7468464372728159</v>
      </c>
      <c r="P411" s="10" t="str">
        <f t="shared" si="48"/>
        <v>财报</v>
      </c>
    </row>
    <row r="412" spans="1:16" x14ac:dyDescent="0.2">
      <c r="A412" s="17">
        <f t="shared" ca="1" si="43"/>
        <v>1990</v>
      </c>
      <c r="B412" s="8" t="s">
        <v>890</v>
      </c>
      <c r="C412" s="8" t="s">
        <v>891</v>
      </c>
      <c r="D412" s="13">
        <f>IFERROR([1]!EM_S_QSTM07_IS(B412,"61",$C$1,"1")/1000000,"")</f>
        <v>75.395435590000005</v>
      </c>
      <c r="E412" s="13" t="str">
        <f>IFERROR([1]!EM_S_PERFORMANCEEXPRESS_PERFEXNETPROFITTOSHAREHOLDER(B412,$C$1)/1000000,"")</f>
        <v/>
      </c>
      <c r="F412" s="13" t="str">
        <f>IFERROR([1]!EM_S_PROFITNOTICE_FORECASTT(B412,$C$1)/1000000,"")</f>
        <v/>
      </c>
      <c r="G412" s="13" t="str">
        <f>IFERROR([1]!EM_S_PROFITNOTICE_FORECASTL(B412,$C$1)/1000000,"")</f>
        <v/>
      </c>
      <c r="H412" s="13" t="str">
        <f t="shared" si="44"/>
        <v/>
      </c>
      <c r="I412" s="20">
        <f>IFERROR([1]!EM_S_QSTM07_IS(B412,"61",$I$1,"1")/1000000,"")</f>
        <v>264.78066316999997</v>
      </c>
      <c r="J412" s="13">
        <f t="shared" si="42"/>
        <v>-189.38522757999996</v>
      </c>
      <c r="K412" s="13">
        <f>IFERROR([1]!EM_S_QSTM07_IS(B412,"61",$K$2,"1")/1000000,"")</f>
        <v>99.286998790000013</v>
      </c>
      <c r="L412" s="14">
        <f t="shared" si="45"/>
        <v>-2.9074524347398691</v>
      </c>
      <c r="M412" s="33" t="str">
        <f ca="1">[1]!EM_S_MAJASSRES_NUM(B412,$M$2,$M$1)</f>
        <v/>
      </c>
      <c r="N412" s="29" t="str">
        <f t="shared" si="46"/>
        <v/>
      </c>
      <c r="O412" s="21">
        <f t="shared" ca="1" si="47"/>
        <v>-2.9074524347398691</v>
      </c>
      <c r="P412" s="10" t="str">
        <f t="shared" si="48"/>
        <v>财报</v>
      </c>
    </row>
    <row r="413" spans="1:16" x14ac:dyDescent="0.2">
      <c r="A413" s="17">
        <f t="shared" ca="1" si="43"/>
        <v>359</v>
      </c>
      <c r="B413" s="8" t="s">
        <v>892</v>
      </c>
      <c r="C413" s="8" t="s">
        <v>893</v>
      </c>
      <c r="D413" s="13">
        <f>IFERROR([1]!EM_S_QSTM07_IS(B413,"61",$C$1,"1")/1000000,"")</f>
        <v>-351.88433754000005</v>
      </c>
      <c r="E413" s="13" t="str">
        <f>IFERROR([1]!EM_S_PERFORMANCEEXPRESS_PERFEXNETPROFITTOSHAREHOLDER(B413,$C$1)/1000000,"")</f>
        <v/>
      </c>
      <c r="F413" s="13">
        <f>IFERROR([1]!EM_S_PROFITNOTICE_FORECASTT(B413,$C$1)/1000000,"")</f>
        <v>-475</v>
      </c>
      <c r="G413" s="13">
        <f>IFERROR([1]!EM_S_PROFITNOTICE_FORECASTL(B413,$C$1)/1000000,"")</f>
        <v>-575</v>
      </c>
      <c r="H413" s="13">
        <f t="shared" si="44"/>
        <v>-525</v>
      </c>
      <c r="I413" s="20">
        <f>IFERROR([1]!EM_S_QSTM07_IS(B413,"61",$I$1,"1")/1000000,"")</f>
        <v>-166.88552300999999</v>
      </c>
      <c r="J413" s="13">
        <f t="shared" si="42"/>
        <v>-184.99881453000006</v>
      </c>
      <c r="K413" s="13">
        <f>IFERROR([1]!EM_S_QSTM07_IS(B413,"61",$K$2,"1")/1000000,"")</f>
        <v>-280.20954868000001</v>
      </c>
      <c r="L413" s="14">
        <f t="shared" si="45"/>
        <v>0.33978404589891703</v>
      </c>
      <c r="M413" s="33" t="str">
        <f ca="1">[1]!EM_S_MAJASSRES_NUM(B413,$M$2,$M$1)</f>
        <v/>
      </c>
      <c r="N413" s="29" t="str">
        <f t="shared" si="46"/>
        <v/>
      </c>
      <c r="O413" s="21">
        <f t="shared" ca="1" si="47"/>
        <v>0.33978404589891703</v>
      </c>
      <c r="P413" s="10" t="str">
        <f t="shared" si="48"/>
        <v>财报</v>
      </c>
    </row>
    <row r="414" spans="1:16" x14ac:dyDescent="0.2">
      <c r="A414" s="17">
        <f t="shared" ca="1" si="43"/>
        <v>1239</v>
      </c>
      <c r="B414" s="8" t="s">
        <v>894</v>
      </c>
      <c r="C414" s="8" t="s">
        <v>895</v>
      </c>
      <c r="D414" s="13">
        <f>IFERROR([1]!EM_S_QSTM07_IS(B414,"61",$C$1,"1")/1000000,"")</f>
        <v>131.51154134000001</v>
      </c>
      <c r="E414" s="13" t="str">
        <f>IFERROR([1]!EM_S_PERFORMANCEEXPRESS_PERFEXNETPROFITTOSHAREHOLDER(B414,$C$1)/1000000,"")</f>
        <v/>
      </c>
      <c r="F414" s="13">
        <f>IFERROR([1]!EM_S_PROFITNOTICE_FORECASTT(B414,$C$1)/1000000,"")</f>
        <v>240</v>
      </c>
      <c r="G414" s="13">
        <f>IFERROR([1]!EM_S_PROFITNOTICE_FORECASTL(B414,$C$1)/1000000,"")</f>
        <v>180</v>
      </c>
      <c r="H414" s="13">
        <f t="shared" si="44"/>
        <v>210</v>
      </c>
      <c r="I414" s="20">
        <f>IFERROR([1]!EM_S_QSTM07_IS(B414,"61",$I$1,"1")/1000000,"")</f>
        <v>100.60154519</v>
      </c>
      <c r="J414" s="13">
        <f t="shared" si="42"/>
        <v>30.909996150000012</v>
      </c>
      <c r="K414" s="13">
        <f>IFERROR([1]!EM_S_QSTM07_IS(B414,"61",$K$2,"1")/1000000,"")</f>
        <v>166.80639258000002</v>
      </c>
      <c r="L414" s="14">
        <f t="shared" si="45"/>
        <v>-0.81469537424846805</v>
      </c>
      <c r="M414" s="33" t="str">
        <f ca="1">[1]!EM_S_MAJASSRES_NUM(B414,$M$2,$M$1)</f>
        <v/>
      </c>
      <c r="N414" s="29" t="str">
        <f t="shared" si="46"/>
        <v/>
      </c>
      <c r="O414" s="21">
        <f t="shared" ca="1" si="47"/>
        <v>-0.81469537424846805</v>
      </c>
      <c r="P414" s="10" t="str">
        <f t="shared" si="48"/>
        <v>财报</v>
      </c>
    </row>
    <row r="415" spans="1:16" x14ac:dyDescent="0.2">
      <c r="A415" s="17">
        <f t="shared" ca="1" si="43"/>
        <v>1242</v>
      </c>
      <c r="B415" s="8" t="s">
        <v>896</v>
      </c>
      <c r="C415" s="8" t="s">
        <v>897</v>
      </c>
      <c r="D415" s="13">
        <f>IFERROR([1]!EM_S_QSTM07_IS(B415,"61",$C$1,"1")/1000000,"")</f>
        <v>-7.0113251999999999</v>
      </c>
      <c r="E415" s="13" t="str">
        <f>IFERROR([1]!EM_S_PERFORMANCEEXPRESS_PERFEXNETPROFITTOSHAREHOLDER(B415,$C$1)/1000000,"")</f>
        <v/>
      </c>
      <c r="F415" s="13">
        <f>IFERROR([1]!EM_S_PROFITNOTICE_FORECASTT(B415,$C$1)/1000000,"")</f>
        <v>-30</v>
      </c>
      <c r="G415" s="13">
        <f>IFERROR([1]!EM_S_PROFITNOTICE_FORECASTL(B415,$C$1)/1000000,"")</f>
        <v>-34</v>
      </c>
      <c r="H415" s="13">
        <f t="shared" si="44"/>
        <v>-32</v>
      </c>
      <c r="I415" s="20">
        <f>IFERROR([1]!EM_S_QSTM07_IS(B415,"61",$I$1,"1")/1000000,"")</f>
        <v>-24.963785899999998</v>
      </c>
      <c r="J415" s="13">
        <f t="shared" si="42"/>
        <v>17.952460699999996</v>
      </c>
      <c r="K415" s="13">
        <f>IFERROR([1]!EM_S_QSTM07_IS(B415,"61",$K$2,"1")/1000000,"")</f>
        <v>98.999325200000001</v>
      </c>
      <c r="L415" s="14">
        <f t="shared" si="45"/>
        <v>-0.81866077709386242</v>
      </c>
      <c r="M415" s="33" t="str">
        <f ca="1">[1]!EM_S_MAJASSRES_NUM(B415,$M$2,$M$1)</f>
        <v/>
      </c>
      <c r="N415" s="29" t="str">
        <f t="shared" si="46"/>
        <v/>
      </c>
      <c r="O415" s="21">
        <f t="shared" ca="1" si="47"/>
        <v>-0.81866077709386242</v>
      </c>
      <c r="P415" s="10" t="str">
        <f t="shared" si="48"/>
        <v>财报</v>
      </c>
    </row>
    <row r="416" spans="1:16" x14ac:dyDescent="0.2">
      <c r="A416" s="17">
        <f t="shared" ca="1" si="43"/>
        <v>125</v>
      </c>
      <c r="B416" s="8" t="s">
        <v>898</v>
      </c>
      <c r="C416" s="8" t="s">
        <v>899</v>
      </c>
      <c r="D416" s="13">
        <f>IFERROR([1]!EM_S_QSTM07_IS(B416,"61",$C$1,"1")/1000000,"")</f>
        <v>43.057448799999996</v>
      </c>
      <c r="E416" s="13" t="str">
        <f>IFERROR([1]!EM_S_PERFORMANCEEXPRESS_PERFEXNETPROFITTOSHAREHOLDER(B416,$C$1)/1000000,"")</f>
        <v/>
      </c>
      <c r="F416" s="13">
        <f>IFERROR([1]!EM_S_PROFITNOTICE_FORECASTT(B416,$C$1)/1000000,"")</f>
        <v>14</v>
      </c>
      <c r="G416" s="13">
        <f>IFERROR([1]!EM_S_PROFITNOTICE_FORECASTL(B416,$C$1)/1000000,"")</f>
        <v>10</v>
      </c>
      <c r="H416" s="13">
        <f t="shared" si="44"/>
        <v>12</v>
      </c>
      <c r="I416" s="20">
        <f>IFERROR([1]!EM_S_QSTM07_IS(B416,"61",$I$1,"1")/1000000,"")</f>
        <v>-30.976766780000002</v>
      </c>
      <c r="J416" s="13">
        <f t="shared" si="42"/>
        <v>74.034215579999994</v>
      </c>
      <c r="K416" s="13">
        <f>IFERROR([1]!EM_S_QSTM07_IS(B416,"61",$K$2,"1")/1000000,"")</f>
        <v>-139.85257458000001</v>
      </c>
      <c r="L416" s="14">
        <f t="shared" si="45"/>
        <v>1.529373276125497</v>
      </c>
      <c r="M416" s="33" t="str">
        <f ca="1">[1]!EM_S_MAJASSRES_NUM(B416,$M$2,$M$1)</f>
        <v/>
      </c>
      <c r="N416" s="29" t="str">
        <f t="shared" si="46"/>
        <v/>
      </c>
      <c r="O416" s="21">
        <f t="shared" ca="1" si="47"/>
        <v>1.529373276125497</v>
      </c>
      <c r="P416" s="10" t="str">
        <f t="shared" si="48"/>
        <v>财报</v>
      </c>
    </row>
    <row r="417" spans="1:16" x14ac:dyDescent="0.2">
      <c r="A417" s="17">
        <f t="shared" ca="1" si="43"/>
        <v>1349</v>
      </c>
      <c r="B417" s="8" t="s">
        <v>900</v>
      </c>
      <c r="C417" s="8" t="s">
        <v>901</v>
      </c>
      <c r="D417" s="13">
        <f>IFERROR([1]!EM_S_QSTM07_IS(B417,"61",$C$1,"1")/1000000,"")</f>
        <v>2.41032044</v>
      </c>
      <c r="E417" s="13" t="str">
        <f>IFERROR([1]!EM_S_PERFORMANCEEXPRESS_PERFEXNETPROFITTOSHAREHOLDER(B417,$C$1)/1000000,"")</f>
        <v/>
      </c>
      <c r="F417" s="13">
        <f>IFERROR([1]!EM_S_PROFITNOTICE_FORECASTT(B417,$C$1)/1000000,"")</f>
        <v>-13</v>
      </c>
      <c r="G417" s="13">
        <f>IFERROR([1]!EM_S_PROFITNOTICE_FORECASTL(B417,$C$1)/1000000,"")</f>
        <v>-16</v>
      </c>
      <c r="H417" s="13">
        <f t="shared" si="44"/>
        <v>-14.5</v>
      </c>
      <c r="I417" s="20">
        <f>IFERROR([1]!EM_S_QSTM07_IS(B417,"61",$I$1,"1")/1000000,"")</f>
        <v>-15.902072949999999</v>
      </c>
      <c r="J417" s="13">
        <f t="shared" si="42"/>
        <v>18.31239339</v>
      </c>
      <c r="K417" s="13">
        <f>IFERROR([1]!EM_S_QSTM07_IS(B417,"61",$K$2,"1")/1000000,"")</f>
        <v>168.93103725</v>
      </c>
      <c r="L417" s="14">
        <f t="shared" si="45"/>
        <v>-0.89159840791778477</v>
      </c>
      <c r="M417" s="33" t="str">
        <f ca="1">[1]!EM_S_MAJASSRES_NUM(B417,$M$2,$M$1)</f>
        <v/>
      </c>
      <c r="N417" s="29" t="str">
        <f t="shared" si="46"/>
        <v/>
      </c>
      <c r="O417" s="21">
        <f t="shared" ca="1" si="47"/>
        <v>-0.89159840791778477</v>
      </c>
      <c r="P417" s="10" t="str">
        <f t="shared" si="48"/>
        <v>财报</v>
      </c>
    </row>
    <row r="418" spans="1:16" x14ac:dyDescent="0.2">
      <c r="A418" s="17">
        <f t="shared" ca="1" si="43"/>
        <v>1</v>
      </c>
      <c r="B418" s="8" t="s">
        <v>16</v>
      </c>
      <c r="C418" s="8" t="s">
        <v>17</v>
      </c>
      <c r="D418" s="13">
        <f>IFERROR([1]!EM_S_QSTM07_IS(B418,"61",$C$1,"1")/1000000,"")</f>
        <v>-130.30316540999999</v>
      </c>
      <c r="E418" s="13" t="str">
        <f>IFERROR([1]!EM_S_PERFORMANCEEXPRESS_PERFEXNETPROFITTOSHAREHOLDER(B418,$C$1)/1000000,"")</f>
        <v/>
      </c>
      <c r="F418" s="13">
        <f>IFERROR([1]!EM_S_PROFITNOTICE_FORECASTT(B418,$C$1)/1000000,"")</f>
        <v>-860</v>
      </c>
      <c r="G418" s="13">
        <f>IFERROR([1]!EM_S_PROFITNOTICE_FORECASTL(B418,$C$1)/1000000,"")</f>
        <v>-960</v>
      </c>
      <c r="H418" s="13">
        <f t="shared" si="44"/>
        <v>-910</v>
      </c>
      <c r="I418" s="20">
        <f>IFERROR([1]!EM_S_QSTM07_IS(B418,"61",$I$1,"1")/1000000,"")</f>
        <v>-815.31596096999999</v>
      </c>
      <c r="J418" s="13">
        <f t="shared" si="42"/>
        <v>685.01279555999997</v>
      </c>
      <c r="K418" s="13">
        <f>IFERROR([1]!EM_S_QSTM07_IS(B418,"61",$K$2,"1")/1000000,"")</f>
        <v>15.718065390000001</v>
      </c>
      <c r="L418" s="14">
        <f t="shared" si="45"/>
        <v>42.581240983754419</v>
      </c>
      <c r="M418" s="33" t="str">
        <f ca="1">[1]!EM_S_MAJASSRES_NUM(B418,$M$2,$M$1)</f>
        <v/>
      </c>
      <c r="N418" s="29" t="str">
        <f t="shared" si="46"/>
        <v/>
      </c>
      <c r="O418" s="21">
        <f t="shared" ca="1" si="47"/>
        <v>42.581240983754419</v>
      </c>
      <c r="P418" s="10" t="str">
        <f t="shared" si="48"/>
        <v>财报</v>
      </c>
    </row>
    <row r="419" spans="1:16" x14ac:dyDescent="0.2">
      <c r="A419" s="17">
        <f t="shared" ca="1" si="43"/>
        <v>443</v>
      </c>
      <c r="B419" s="8" t="s">
        <v>902</v>
      </c>
      <c r="C419" s="8" t="s">
        <v>903</v>
      </c>
      <c r="D419" s="13">
        <f>IFERROR([1]!EM_S_QSTM07_IS(B419,"61",$C$1,"1")/1000000,"")</f>
        <v>225.55630755999999</v>
      </c>
      <c r="E419" s="13" t="str">
        <f>IFERROR([1]!EM_S_PERFORMANCEEXPRESS_PERFEXNETPROFITTOSHAREHOLDER(B419,$C$1)/1000000,"")</f>
        <v/>
      </c>
      <c r="F419" s="13">
        <f>IFERROR([1]!EM_S_PROFITNOTICE_FORECASTT(B419,$C$1)/1000000,"")</f>
        <v>660</v>
      </c>
      <c r="G419" s="13">
        <f>IFERROR([1]!EM_S_PROFITNOTICE_FORECASTL(B419,$C$1)/1000000,"")</f>
        <v>630</v>
      </c>
      <c r="H419" s="13">
        <f t="shared" si="44"/>
        <v>645</v>
      </c>
      <c r="I419" s="20">
        <f>IFERROR([1]!EM_S_QSTM07_IS(B419,"61",$I$1,"1")/1000000,"")</f>
        <v>420.42538651999996</v>
      </c>
      <c r="J419" s="13">
        <f t="shared" si="42"/>
        <v>-194.86907895999997</v>
      </c>
      <c r="K419" s="13">
        <f>IFERROR([1]!EM_S_QSTM07_IS(B419,"61",$K$2,"1")/1000000,"")</f>
        <v>-194.02661566</v>
      </c>
      <c r="L419" s="14">
        <f t="shared" si="45"/>
        <v>-4.3419986331990788E-3</v>
      </c>
      <c r="M419" s="33" t="str">
        <f ca="1">[1]!EM_S_MAJASSRES_NUM(B419,$M$2,$M$1)</f>
        <v/>
      </c>
      <c r="N419" s="29" t="str">
        <f t="shared" si="46"/>
        <v/>
      </c>
      <c r="O419" s="21">
        <f t="shared" ca="1" si="47"/>
        <v>-4.3419986331990788E-3</v>
      </c>
      <c r="P419" s="10" t="str">
        <f t="shared" si="48"/>
        <v>财报</v>
      </c>
    </row>
    <row r="420" spans="1:16" x14ac:dyDescent="0.2">
      <c r="A420" s="17">
        <f t="shared" ca="1" si="43"/>
        <v>79</v>
      </c>
      <c r="B420" s="8" t="s">
        <v>904</v>
      </c>
      <c r="C420" s="8" t="s">
        <v>905</v>
      </c>
      <c r="D420" s="13">
        <f>IFERROR([1]!EM_S_QSTM07_IS(B420,"61",$C$1,"1")/1000000,"")</f>
        <v>32.967642820000002</v>
      </c>
      <c r="E420" s="13" t="str">
        <f>IFERROR([1]!EM_S_PERFORMANCEEXPRESS_PERFEXNETPROFITTOSHAREHOLDER(B420,$C$1)/1000000,"")</f>
        <v/>
      </c>
      <c r="F420" s="13">
        <f>IFERROR([1]!EM_S_PROFITNOTICE_FORECASTT(B420,$C$1)/1000000,"")</f>
        <v>40</v>
      </c>
      <c r="G420" s="13">
        <f>IFERROR([1]!EM_S_PROFITNOTICE_FORECASTL(B420,$C$1)/1000000,"")</f>
        <v>10</v>
      </c>
      <c r="H420" s="13">
        <f t="shared" si="44"/>
        <v>25</v>
      </c>
      <c r="I420" s="20">
        <f>IFERROR([1]!EM_S_QSTM07_IS(B420,"61",$I$1,"1")/1000000,"")</f>
        <v>-17.06861559</v>
      </c>
      <c r="J420" s="13">
        <f t="shared" si="42"/>
        <v>50.036258410000002</v>
      </c>
      <c r="K420" s="13">
        <f>IFERROR([1]!EM_S_QSTM07_IS(B420,"61",$K$2,"1")/1000000,"")</f>
        <v>-44.420549860000001</v>
      </c>
      <c r="L420" s="14">
        <f t="shared" si="45"/>
        <v>2.1264214100838239</v>
      </c>
      <c r="M420" s="33" t="str">
        <f ca="1">[1]!EM_S_MAJASSRES_NUM(B420,$M$2,$M$1)</f>
        <v/>
      </c>
      <c r="N420" s="29" t="str">
        <f t="shared" si="46"/>
        <v/>
      </c>
      <c r="O420" s="21">
        <f t="shared" ca="1" si="47"/>
        <v>2.1264214100838239</v>
      </c>
      <c r="P420" s="10" t="str">
        <f t="shared" si="48"/>
        <v>财报</v>
      </c>
    </row>
    <row r="421" spans="1:16" x14ac:dyDescent="0.2">
      <c r="A421" s="17">
        <f t="shared" ca="1" si="43"/>
        <v>574</v>
      </c>
      <c r="B421" s="8" t="s">
        <v>906</v>
      </c>
      <c r="C421" s="8" t="s">
        <v>907</v>
      </c>
      <c r="D421" s="13">
        <f>IFERROR([1]!EM_S_QSTM07_IS(B421,"61",$C$1,"1")/1000000,"")</f>
        <v>52.209226360000002</v>
      </c>
      <c r="E421" s="13" t="str">
        <f>IFERROR([1]!EM_S_PERFORMANCEEXPRESS_PERFEXNETPROFITTOSHAREHOLDER(B421,$C$1)/1000000,"")</f>
        <v/>
      </c>
      <c r="F421" s="13" t="str">
        <f>IFERROR([1]!EM_S_PROFITNOTICE_FORECASTT(B421,$C$1)/1000000,"")</f>
        <v/>
      </c>
      <c r="G421" s="13" t="str">
        <f>IFERROR([1]!EM_S_PROFITNOTICE_FORECASTL(B421,$C$1)/1000000,"")</f>
        <v/>
      </c>
      <c r="H421" s="13" t="str">
        <f t="shared" si="44"/>
        <v/>
      </c>
      <c r="I421" s="20">
        <f>IFERROR([1]!EM_S_QSTM07_IS(B421,"61",$I$1,"1")/1000000,"")</f>
        <v>7.3351799900000003</v>
      </c>
      <c r="J421" s="13">
        <f t="shared" si="42"/>
        <v>44.874046370000002</v>
      </c>
      <c r="K421" s="13">
        <f>IFERROR([1]!EM_S_QSTM07_IS(B421,"61",$K$2,"1")/1000000,"")</f>
        <v>58.01849421</v>
      </c>
      <c r="L421" s="14">
        <f t="shared" si="45"/>
        <v>-0.22655617004507567</v>
      </c>
      <c r="M421" s="33" t="str">
        <f ca="1">[1]!EM_S_MAJASSRES_NUM(B421,$M$2,$M$1)</f>
        <v/>
      </c>
      <c r="N421" s="29" t="str">
        <f t="shared" si="46"/>
        <v/>
      </c>
      <c r="O421" s="21">
        <f t="shared" ca="1" si="47"/>
        <v>-0.22655617004507567</v>
      </c>
      <c r="P421" s="10" t="str">
        <f t="shared" si="48"/>
        <v>财报</v>
      </c>
    </row>
    <row r="422" spans="1:16" x14ac:dyDescent="0.2">
      <c r="A422" s="17" t="str">
        <f t="shared" ca="1" si="43"/>
        <v/>
      </c>
      <c r="B422" s="8" t="s">
        <v>908</v>
      </c>
      <c r="C422" s="8" t="s">
        <v>909</v>
      </c>
      <c r="D422" s="13">
        <f>IFERROR([1]!EM_S_QSTM07_IS(B422,"61",$C$1,"1")/1000000,"")</f>
        <v>4.9568216200000004</v>
      </c>
      <c r="E422" s="13" t="str">
        <f>IFERROR([1]!EM_S_PERFORMANCEEXPRESS_PERFEXNETPROFITTOSHAREHOLDER(B422,$C$1)/1000000,"")</f>
        <v/>
      </c>
      <c r="F422" s="13" t="str">
        <f>IFERROR([1]!EM_S_PROFITNOTICE_FORECASTT(B422,$C$1)/1000000,"")</f>
        <v/>
      </c>
      <c r="G422" s="13" t="str">
        <f>IFERROR([1]!EM_S_PROFITNOTICE_FORECASTL(B422,$C$1)/1000000,"")</f>
        <v/>
      </c>
      <c r="H422" s="13" t="str">
        <f t="shared" si="44"/>
        <v/>
      </c>
      <c r="I422" s="20">
        <f>IFERROR([1]!EM_S_QSTM07_IS(B422,"61",$I$1,"1")/1000000,"")</f>
        <v>4.2032022500000004</v>
      </c>
      <c r="J422" s="13">
        <f t="shared" si="42"/>
        <v>0.75361937000000001</v>
      </c>
      <c r="K422" s="13">
        <f>IFERROR([1]!EM_S_QSTM07_IS(B422,"61",$K$2,"1")/1000000,"")</f>
        <v>1.37534131</v>
      </c>
      <c r="L422" s="14">
        <f t="shared" si="45"/>
        <v>-0.45204920079074773</v>
      </c>
      <c r="M422" s="33" t="str">
        <f ca="1">[1]!EM_S_MAJASSRES_NUM(B422,$M$2,$M$1)</f>
        <v/>
      </c>
      <c r="N422" s="29">
        <f t="shared" si="46"/>
        <v>1</v>
      </c>
      <c r="O422" s="21" t="str">
        <f t="shared" ca="1" si="47"/>
        <v/>
      </c>
      <c r="P422" s="10" t="str">
        <f t="shared" si="48"/>
        <v>财报</v>
      </c>
    </row>
    <row r="423" spans="1:16" x14ac:dyDescent="0.2">
      <c r="A423" s="17">
        <f t="shared" ca="1" si="43"/>
        <v>92</v>
      </c>
      <c r="B423" s="8" t="s">
        <v>910</v>
      </c>
      <c r="C423" s="8" t="s">
        <v>911</v>
      </c>
      <c r="D423" s="13">
        <f>IFERROR([1]!EM_S_QSTM07_IS(B423,"61",$C$1,"1")/1000000,"")</f>
        <v>225.64229309999999</v>
      </c>
      <c r="E423" s="13" t="str">
        <f>IFERROR([1]!EM_S_PERFORMANCEEXPRESS_PERFEXNETPROFITTOSHAREHOLDER(B423,$C$1)/1000000,"")</f>
        <v/>
      </c>
      <c r="F423" s="13">
        <f>IFERROR([1]!EM_S_PROFITNOTICE_FORECASTT(B423,$C$1)/1000000,"")</f>
        <v>280</v>
      </c>
      <c r="G423" s="13">
        <f>IFERROR([1]!EM_S_PROFITNOTICE_FORECASTL(B423,$C$1)/1000000,"")</f>
        <v>250</v>
      </c>
      <c r="H423" s="13">
        <f t="shared" si="44"/>
        <v>265</v>
      </c>
      <c r="I423" s="20">
        <f>IFERROR([1]!EM_S_QSTM07_IS(B423,"61",$I$1,"1")/1000000,"")</f>
        <v>39.661489979999999</v>
      </c>
      <c r="J423" s="13">
        <f t="shared" si="42"/>
        <v>185.98080311999999</v>
      </c>
      <c r="K423" s="13">
        <f>IFERROR([1]!EM_S_QSTM07_IS(B423,"61",$K$2,"1")/1000000,"")</f>
        <v>63.383577409999994</v>
      </c>
      <c r="L423" s="14">
        <f t="shared" si="45"/>
        <v>1.9342112061137449</v>
      </c>
      <c r="M423" s="33" t="str">
        <f ca="1">[1]!EM_S_MAJASSRES_NUM(B423,$M$2,$M$1)</f>
        <v/>
      </c>
      <c r="N423" s="29" t="str">
        <f t="shared" si="46"/>
        <v/>
      </c>
      <c r="O423" s="21">
        <f t="shared" ca="1" si="47"/>
        <v>1.9342112061137449</v>
      </c>
      <c r="P423" s="10" t="str">
        <f t="shared" si="48"/>
        <v>财报</v>
      </c>
    </row>
    <row r="424" spans="1:16" x14ac:dyDescent="0.2">
      <c r="A424" s="17" t="str">
        <f t="shared" ca="1" si="43"/>
        <v/>
      </c>
      <c r="B424" s="8" t="s">
        <v>912</v>
      </c>
      <c r="C424" s="8" t="s">
        <v>913</v>
      </c>
      <c r="D424" s="13">
        <f>IFERROR([1]!EM_S_QSTM07_IS(B424,"61",$C$1,"1")/1000000,"")</f>
        <v>9.36319941</v>
      </c>
      <c r="E424" s="13" t="str">
        <f>IFERROR([1]!EM_S_PERFORMANCEEXPRESS_PERFEXNETPROFITTOSHAREHOLDER(B424,$C$1)/1000000,"")</f>
        <v/>
      </c>
      <c r="F424" s="13" t="str">
        <f>IFERROR([1]!EM_S_PROFITNOTICE_FORECASTT(B424,$C$1)/1000000,"")</f>
        <v/>
      </c>
      <c r="G424" s="13" t="str">
        <f>IFERROR([1]!EM_S_PROFITNOTICE_FORECASTL(B424,$C$1)/1000000,"")</f>
        <v/>
      </c>
      <c r="H424" s="13" t="str">
        <f t="shared" si="44"/>
        <v/>
      </c>
      <c r="I424" s="20">
        <f>IFERROR([1]!EM_S_QSTM07_IS(B424,"61",$I$1,"1")/1000000,"")</f>
        <v>94.87019076</v>
      </c>
      <c r="J424" s="13">
        <f t="shared" si="42"/>
        <v>-85.506991349999993</v>
      </c>
      <c r="K424" s="13">
        <f>IFERROR([1]!EM_S_QSTM07_IS(B424,"61",$K$2,"1")/1000000,"")</f>
        <v>112.04148714</v>
      </c>
      <c r="L424" s="14">
        <f t="shared" si="45"/>
        <v>-1.7631725848404334</v>
      </c>
      <c r="M424" s="33">
        <f ca="1">[1]!EM_S_MAJASSRES_NUM(B424,$M$2,$M$1)</f>
        <v>1</v>
      </c>
      <c r="N424" s="29" t="str">
        <f t="shared" si="46"/>
        <v/>
      </c>
      <c r="O424" s="21" t="str">
        <f t="shared" ca="1" si="47"/>
        <v/>
      </c>
      <c r="P424" s="10" t="str">
        <f t="shared" si="48"/>
        <v>财报</v>
      </c>
    </row>
    <row r="425" spans="1:16" x14ac:dyDescent="0.2">
      <c r="A425" s="17">
        <f t="shared" ca="1" si="43"/>
        <v>58</v>
      </c>
      <c r="B425" s="8" t="s">
        <v>914</v>
      </c>
      <c r="C425" s="8" t="s">
        <v>915</v>
      </c>
      <c r="D425" s="13">
        <f>IFERROR([1]!EM_S_QSTM07_IS(B425,"61",$C$1,"1")/1000000,"")</f>
        <v>2.4686741099999998</v>
      </c>
      <c r="E425" s="13" t="str">
        <f>IFERROR([1]!EM_S_PERFORMANCEEXPRESS_PERFEXNETPROFITTOSHAREHOLDER(B425,$C$1)/1000000,"")</f>
        <v/>
      </c>
      <c r="F425" s="13">
        <f>IFERROR([1]!EM_S_PROFITNOTICE_FORECASTT(B425,$C$1)/1000000,"")</f>
        <v>-40</v>
      </c>
      <c r="G425" s="13">
        <f>IFERROR([1]!EM_S_PROFITNOTICE_FORECASTL(B425,$C$1)/1000000,"")</f>
        <v>-55</v>
      </c>
      <c r="H425" s="13">
        <f t="shared" si="44"/>
        <v>-47.5</v>
      </c>
      <c r="I425" s="20">
        <f>IFERROR([1]!EM_S_QSTM07_IS(B425,"61",$I$1,"1")/1000000,"")</f>
        <v>-49.731352999999999</v>
      </c>
      <c r="J425" s="13">
        <f t="shared" si="42"/>
        <v>52.200027110000001</v>
      </c>
      <c r="K425" s="13">
        <f>IFERROR([1]!EM_S_QSTM07_IS(B425,"61",$K$2,"1")/1000000,"")</f>
        <v>14.85169752</v>
      </c>
      <c r="L425" s="14">
        <f t="shared" si="45"/>
        <v>2.5147515655839991</v>
      </c>
      <c r="M425" s="33" t="str">
        <f ca="1">[1]!EM_S_MAJASSRES_NUM(B425,$M$2,$M$1)</f>
        <v/>
      </c>
      <c r="N425" s="29" t="str">
        <f t="shared" si="46"/>
        <v/>
      </c>
      <c r="O425" s="21">
        <f t="shared" ca="1" si="47"/>
        <v>2.5147515655839991</v>
      </c>
      <c r="P425" s="10" t="str">
        <f t="shared" si="48"/>
        <v>财报</v>
      </c>
    </row>
    <row r="426" spans="1:16" x14ac:dyDescent="0.2">
      <c r="A426" s="17">
        <f t="shared" ca="1" si="43"/>
        <v>960</v>
      </c>
      <c r="B426" s="8" t="s">
        <v>916</v>
      </c>
      <c r="C426" s="8" t="s">
        <v>917</v>
      </c>
      <c r="D426" s="13">
        <f>IFERROR([1]!EM_S_QSTM07_IS(B426,"61",$C$1,"1")/1000000,"")</f>
        <v>24.41044024</v>
      </c>
      <c r="E426" s="13" t="str">
        <f>IFERROR([1]!EM_S_PERFORMANCEEXPRESS_PERFEXNETPROFITTOSHAREHOLDER(B426,$C$1)/1000000,"")</f>
        <v/>
      </c>
      <c r="F426" s="13" t="str">
        <f>IFERROR([1]!EM_S_PROFITNOTICE_FORECASTT(B426,$C$1)/1000000,"")</f>
        <v/>
      </c>
      <c r="G426" s="13" t="str">
        <f>IFERROR([1]!EM_S_PROFITNOTICE_FORECASTL(B426,$C$1)/1000000,"")</f>
        <v/>
      </c>
      <c r="H426" s="13" t="str">
        <f t="shared" si="44"/>
        <v/>
      </c>
      <c r="I426" s="20">
        <f>IFERROR([1]!EM_S_QSTM07_IS(B426,"61",$I$1,"1")/1000000,"")</f>
        <v>9.3795597599999994</v>
      </c>
      <c r="J426" s="13">
        <f t="shared" si="42"/>
        <v>15.03088048</v>
      </c>
      <c r="K426" s="13">
        <f>IFERROR([1]!EM_S_QSTM07_IS(B426,"61",$K$2,"1")/1000000,"")</f>
        <v>39.074141789999999</v>
      </c>
      <c r="L426" s="14">
        <f t="shared" si="45"/>
        <v>-0.61532410460140263</v>
      </c>
      <c r="M426" s="33" t="str">
        <f ca="1">[1]!EM_S_MAJASSRES_NUM(B426,$M$2,$M$1)</f>
        <v/>
      </c>
      <c r="N426" s="29" t="str">
        <f t="shared" si="46"/>
        <v/>
      </c>
      <c r="O426" s="21">
        <f t="shared" ca="1" si="47"/>
        <v>-0.61532410460140263</v>
      </c>
      <c r="P426" s="10" t="str">
        <f t="shared" si="48"/>
        <v>财报</v>
      </c>
    </row>
    <row r="427" spans="1:16" x14ac:dyDescent="0.2">
      <c r="A427" s="17">
        <f t="shared" ca="1" si="43"/>
        <v>179</v>
      </c>
      <c r="B427" s="8" t="s">
        <v>918</v>
      </c>
      <c r="C427" s="8" t="s">
        <v>919</v>
      </c>
      <c r="D427" s="13">
        <f>IFERROR([1]!EM_S_QSTM07_IS(B427,"61",$C$1,"1")/1000000,"")</f>
        <v>-148.94548366000001</v>
      </c>
      <c r="E427" s="13" t="str">
        <f>IFERROR([1]!EM_S_PERFORMANCEEXPRESS_PERFEXNETPROFITTOSHAREHOLDER(B427,$C$1)/1000000,"")</f>
        <v/>
      </c>
      <c r="F427" s="13">
        <f>IFERROR([1]!EM_S_PROFITNOTICE_FORECASTT(B427,$C$1)/1000000,"")</f>
        <v>-276</v>
      </c>
      <c r="G427" s="13">
        <f>IFERROR([1]!EM_S_PROFITNOTICE_FORECASTL(B427,$C$1)/1000000,"")</f>
        <v>-276</v>
      </c>
      <c r="H427" s="13">
        <f t="shared" si="44"/>
        <v>-276</v>
      </c>
      <c r="I427" s="20">
        <f>IFERROR([1]!EM_S_QSTM07_IS(B427,"61",$I$1,"1")/1000000,"")</f>
        <v>-163.22516913999999</v>
      </c>
      <c r="J427" s="13">
        <f t="shared" si="42"/>
        <v>14.279685479999983</v>
      </c>
      <c r="K427" s="13">
        <f>IFERROR([1]!EM_S_QSTM07_IS(B427,"61",$K$2,"1")/1000000,"")</f>
        <v>-102.22855477</v>
      </c>
      <c r="L427" s="14">
        <f t="shared" si="45"/>
        <v>1.1396839220913109</v>
      </c>
      <c r="M427" s="33" t="str">
        <f ca="1">[1]!EM_S_MAJASSRES_NUM(B427,$M$2,$M$1)</f>
        <v/>
      </c>
      <c r="N427" s="29" t="str">
        <f t="shared" si="46"/>
        <v/>
      </c>
      <c r="O427" s="21">
        <f t="shared" ca="1" si="47"/>
        <v>1.1396839220913109</v>
      </c>
      <c r="P427" s="10" t="str">
        <f t="shared" si="48"/>
        <v>财报</v>
      </c>
    </row>
    <row r="428" spans="1:16" x14ac:dyDescent="0.2">
      <c r="A428" s="17">
        <f t="shared" ca="1" si="43"/>
        <v>559</v>
      </c>
      <c r="B428" s="8" t="s">
        <v>920</v>
      </c>
      <c r="C428" s="8" t="s">
        <v>921</v>
      </c>
      <c r="D428" s="13">
        <f>IFERROR([1]!EM_S_QSTM07_IS(B428,"61",$C$1,"1")/1000000,"")</f>
        <v>124.73948654</v>
      </c>
      <c r="E428" s="13" t="str">
        <f>IFERROR([1]!EM_S_PERFORMANCEEXPRESS_PERFEXNETPROFITTOSHAREHOLDER(B428,$C$1)/1000000,"")</f>
        <v/>
      </c>
      <c r="F428" s="13" t="str">
        <f>IFERROR([1]!EM_S_PROFITNOTICE_FORECASTT(B428,$C$1)/1000000,"")</f>
        <v/>
      </c>
      <c r="G428" s="13" t="str">
        <f>IFERROR([1]!EM_S_PROFITNOTICE_FORECASTL(B428,$C$1)/1000000,"")</f>
        <v/>
      </c>
      <c r="H428" s="13" t="str">
        <f t="shared" si="44"/>
        <v/>
      </c>
      <c r="I428" s="20">
        <f>IFERROR([1]!EM_S_QSTM07_IS(B428,"61",$I$1,"1")/1000000,"")</f>
        <v>35.644519680000002</v>
      </c>
      <c r="J428" s="13">
        <f t="shared" si="42"/>
        <v>89.09496686</v>
      </c>
      <c r="K428" s="13">
        <f>IFERROR([1]!EM_S_QSTM07_IS(B428,"61",$K$2,"1")/1000000,"")</f>
        <v>112.54626546999999</v>
      </c>
      <c r="L428" s="14">
        <f t="shared" si="45"/>
        <v>-0.20837029564744736</v>
      </c>
      <c r="M428" s="33" t="str">
        <f ca="1">[1]!EM_S_MAJASSRES_NUM(B428,$M$2,$M$1)</f>
        <v/>
      </c>
      <c r="N428" s="29" t="str">
        <f t="shared" si="46"/>
        <v/>
      </c>
      <c r="O428" s="21">
        <f t="shared" ca="1" si="47"/>
        <v>-0.20837029564744736</v>
      </c>
      <c r="P428" s="10" t="str">
        <f t="shared" si="48"/>
        <v>财报</v>
      </c>
    </row>
    <row r="429" spans="1:16" x14ac:dyDescent="0.2">
      <c r="A429" s="17">
        <f t="shared" ca="1" si="43"/>
        <v>115</v>
      </c>
      <c r="B429" s="8" t="s">
        <v>922</v>
      </c>
      <c r="C429" s="8" t="s">
        <v>923</v>
      </c>
      <c r="D429" s="13">
        <f>IFERROR([1]!EM_S_QSTM07_IS(B429,"61",$C$1,"1")/1000000,"")</f>
        <v>33.821002100000001</v>
      </c>
      <c r="E429" s="13" t="str">
        <f>IFERROR([1]!EM_S_PERFORMANCEEXPRESS_PERFEXNETPROFITTOSHAREHOLDER(B429,$C$1)/1000000,"")</f>
        <v/>
      </c>
      <c r="F429" s="13">
        <f>IFERROR([1]!EM_S_PROFITNOTICE_FORECASTT(B429,$C$1)/1000000,"")</f>
        <v>65</v>
      </c>
      <c r="G429" s="13">
        <f>IFERROR([1]!EM_S_PROFITNOTICE_FORECASTL(B429,$C$1)/1000000,"")</f>
        <v>50</v>
      </c>
      <c r="H429" s="13">
        <f t="shared" si="44"/>
        <v>57.5</v>
      </c>
      <c r="I429" s="20">
        <f>IFERROR([1]!EM_S_QSTM07_IS(B429,"61",$I$1,"1")/1000000,"")</f>
        <v>23.061488430000001</v>
      </c>
      <c r="J429" s="13">
        <f t="shared" si="42"/>
        <v>10.75951367</v>
      </c>
      <c r="K429" s="13">
        <f>IFERROR([1]!EM_S_QSTM07_IS(B429,"61",$K$2,"1")/1000000,"")</f>
        <v>-15.490021759999999</v>
      </c>
      <c r="L429" s="14">
        <f t="shared" si="45"/>
        <v>1.6946093321692017</v>
      </c>
      <c r="M429" s="33" t="str">
        <f ca="1">[1]!EM_S_MAJASSRES_NUM(B429,$M$2,$M$1)</f>
        <v/>
      </c>
      <c r="N429" s="29" t="str">
        <f t="shared" si="46"/>
        <v/>
      </c>
      <c r="O429" s="21">
        <f t="shared" ca="1" si="47"/>
        <v>1.6946093321692017</v>
      </c>
      <c r="P429" s="10" t="str">
        <f t="shared" si="48"/>
        <v>财报</v>
      </c>
    </row>
    <row r="430" spans="1:16" x14ac:dyDescent="0.2">
      <c r="A430" s="17">
        <f t="shared" ca="1" si="43"/>
        <v>2029</v>
      </c>
      <c r="B430" s="8" t="s">
        <v>924</v>
      </c>
      <c r="C430" s="8" t="s">
        <v>925</v>
      </c>
      <c r="D430" s="13">
        <f>IFERROR([1]!EM_S_QSTM07_IS(B430,"61",$C$1,"1")/1000000,"")</f>
        <v>-65.723155480000003</v>
      </c>
      <c r="E430" s="13" t="str">
        <f>IFERROR([1]!EM_S_PERFORMANCEEXPRESS_PERFEXNETPROFITTOSHAREHOLDER(B430,$C$1)/1000000,"")</f>
        <v/>
      </c>
      <c r="F430" s="13">
        <f>IFERROR([1]!EM_S_PROFITNOTICE_FORECASTT(B430,$C$1)/1000000,"")</f>
        <v>-40</v>
      </c>
      <c r="G430" s="13">
        <f>IFERROR([1]!EM_S_PROFITNOTICE_FORECASTL(B430,$C$1)/1000000,"")</f>
        <v>-45</v>
      </c>
      <c r="H430" s="13">
        <f t="shared" si="44"/>
        <v>-42.5</v>
      </c>
      <c r="I430" s="20">
        <f>IFERROR([1]!EM_S_QSTM07_IS(B430,"61",$I$1,"1")/1000000,"")</f>
        <v>23.10644688</v>
      </c>
      <c r="J430" s="13">
        <f t="shared" si="42"/>
        <v>-88.829602359999996</v>
      </c>
      <c r="K430" s="13">
        <f>IFERROR([1]!EM_S_QSTM07_IS(B430,"61",$K$2,"1")/1000000,"")</f>
        <v>-11.96841901</v>
      </c>
      <c r="L430" s="14">
        <f t="shared" si="45"/>
        <v>-6.4219997048716291</v>
      </c>
      <c r="M430" s="33" t="str">
        <f ca="1">[1]!EM_S_MAJASSRES_NUM(B430,$M$2,$M$1)</f>
        <v/>
      </c>
      <c r="N430" s="29" t="str">
        <f t="shared" si="46"/>
        <v/>
      </c>
      <c r="O430" s="21">
        <f t="shared" ca="1" si="47"/>
        <v>-6.4219997048716291</v>
      </c>
      <c r="P430" s="10" t="str">
        <f t="shared" si="48"/>
        <v>财报</v>
      </c>
    </row>
    <row r="431" spans="1:16" x14ac:dyDescent="0.2">
      <c r="A431" s="17" t="str">
        <f t="shared" ca="1" si="43"/>
        <v/>
      </c>
      <c r="B431" s="8" t="s">
        <v>926</v>
      </c>
      <c r="C431" s="8" t="s">
        <v>927</v>
      </c>
      <c r="D431" s="13">
        <f>IFERROR([1]!EM_S_QSTM07_IS(B431,"61",$C$1,"1")/1000000,"")</f>
        <v>-3.76712114</v>
      </c>
      <c r="E431" s="13" t="str">
        <f>IFERROR([1]!EM_S_PERFORMANCEEXPRESS_PERFEXNETPROFITTOSHAREHOLDER(B431,$C$1)/1000000,"")</f>
        <v/>
      </c>
      <c r="F431" s="13">
        <f>IFERROR([1]!EM_S_PROFITNOTICE_FORECASTT(B431,$C$1)/1000000,"")</f>
        <v>-8</v>
      </c>
      <c r="G431" s="13">
        <f>IFERROR([1]!EM_S_PROFITNOTICE_FORECASTL(B431,$C$1)/1000000,"")</f>
        <v>-12</v>
      </c>
      <c r="H431" s="13">
        <f t="shared" si="44"/>
        <v>-10</v>
      </c>
      <c r="I431" s="20">
        <f>IFERROR([1]!EM_S_QSTM07_IS(B431,"61",$I$1,"1")/1000000,"")</f>
        <v>-7.9979209299999994</v>
      </c>
      <c r="J431" s="13">
        <f t="shared" si="42"/>
        <v>4.2307997899999989</v>
      </c>
      <c r="K431" s="13">
        <f>IFERROR([1]!EM_S_QSTM07_IS(B431,"61",$K$2,"1")/1000000,"")</f>
        <v>-9.0067407700000004</v>
      </c>
      <c r="L431" s="14">
        <f t="shared" si="45"/>
        <v>1.4697370445136058</v>
      </c>
      <c r="M431" s="33" t="str">
        <f ca="1">[1]!EM_S_MAJASSRES_NUM(B431,$M$2,$M$1)</f>
        <v/>
      </c>
      <c r="N431" s="29">
        <f t="shared" si="46"/>
        <v>1</v>
      </c>
      <c r="O431" s="21" t="str">
        <f t="shared" ca="1" si="47"/>
        <v/>
      </c>
      <c r="P431" s="10" t="str">
        <f t="shared" si="48"/>
        <v>财报</v>
      </c>
    </row>
    <row r="432" spans="1:16" x14ac:dyDescent="0.2">
      <c r="A432" s="17">
        <f t="shared" ca="1" si="43"/>
        <v>778</v>
      </c>
      <c r="B432" s="8" t="s">
        <v>928</v>
      </c>
      <c r="C432" s="8" t="s">
        <v>929</v>
      </c>
      <c r="D432" s="13">
        <f>IFERROR([1]!EM_S_QSTM07_IS(B432,"61",$C$1,"1")/1000000,"")</f>
        <v>156.33843636</v>
      </c>
      <c r="E432" s="13" t="str">
        <f>IFERROR([1]!EM_S_PERFORMANCEEXPRESS_PERFEXNETPROFITTOSHAREHOLDER(B432,$C$1)/1000000,"")</f>
        <v/>
      </c>
      <c r="F432" s="13">
        <f>IFERROR([1]!EM_S_PROFITNOTICE_FORECASTT(B432,$C$1)/1000000,"")</f>
        <v>304</v>
      </c>
      <c r="G432" s="13">
        <f>IFERROR([1]!EM_S_PROFITNOTICE_FORECASTL(B432,$C$1)/1000000,"")</f>
        <v>290</v>
      </c>
      <c r="H432" s="13">
        <f t="shared" si="44"/>
        <v>297</v>
      </c>
      <c r="I432" s="20">
        <f>IFERROR([1]!EM_S_QSTM07_IS(B432,"61",$I$1,"1")/1000000,"")</f>
        <v>135.49267946000001</v>
      </c>
      <c r="J432" s="13">
        <f t="shared" si="42"/>
        <v>20.845756899999998</v>
      </c>
      <c r="K432" s="13">
        <f>IFERROR([1]!EM_S_QSTM07_IS(B432,"61",$K$2,"1")/1000000,"")</f>
        <v>39.539666279999999</v>
      </c>
      <c r="L432" s="14">
        <f t="shared" si="45"/>
        <v>-0.47278874959690231</v>
      </c>
      <c r="M432" s="33" t="str">
        <f ca="1">[1]!EM_S_MAJASSRES_NUM(B432,$M$2,$M$1)</f>
        <v/>
      </c>
      <c r="N432" s="29" t="str">
        <f t="shared" si="46"/>
        <v/>
      </c>
      <c r="O432" s="21">
        <f t="shared" ca="1" si="47"/>
        <v>-0.47278874959690231</v>
      </c>
      <c r="P432" s="10" t="str">
        <f t="shared" si="48"/>
        <v>财报</v>
      </c>
    </row>
    <row r="433" spans="1:16" x14ac:dyDescent="0.2">
      <c r="A433" s="17" t="str">
        <f t="shared" ca="1" si="43"/>
        <v/>
      </c>
      <c r="B433" s="8" t="s">
        <v>930</v>
      </c>
      <c r="C433" s="8" t="s">
        <v>931</v>
      </c>
      <c r="D433" s="13">
        <f>IFERROR([1]!EM_S_QSTM07_IS(B433,"61",$C$1,"1")/1000000,"")</f>
        <v>72.138191290000009</v>
      </c>
      <c r="E433" s="13" t="str">
        <f>IFERROR([1]!EM_S_PERFORMANCEEXPRESS_PERFEXNETPROFITTOSHAREHOLDER(B433,$C$1)/1000000,"")</f>
        <v/>
      </c>
      <c r="F433" s="13" t="str">
        <f>IFERROR([1]!EM_S_PROFITNOTICE_FORECASTT(B433,$C$1)/1000000,"")</f>
        <v/>
      </c>
      <c r="G433" s="13" t="str">
        <f>IFERROR([1]!EM_S_PROFITNOTICE_FORECASTL(B433,$C$1)/1000000,"")</f>
        <v/>
      </c>
      <c r="H433" s="13" t="str">
        <f t="shared" si="44"/>
        <v/>
      </c>
      <c r="I433" s="20">
        <f>IFERROR([1]!EM_S_QSTM07_IS(B433,"61",$I$1,"1")/1000000,"")</f>
        <v>170.81812212</v>
      </c>
      <c r="J433" s="13">
        <f t="shared" si="42"/>
        <v>-98.679930829999989</v>
      </c>
      <c r="K433" s="13">
        <f>IFERROR([1]!EM_S_QSTM07_IS(B433,"61",$K$2,"1")/1000000,"")</f>
        <v>43.324019390000004</v>
      </c>
      <c r="L433" s="14">
        <f t="shared" si="45"/>
        <v>-3.2777187393831042</v>
      </c>
      <c r="M433" s="33">
        <f ca="1">[1]!EM_S_MAJASSRES_NUM(B433,$M$2,$M$1)</f>
        <v>1</v>
      </c>
      <c r="N433" s="29" t="str">
        <f t="shared" si="46"/>
        <v/>
      </c>
      <c r="O433" s="21" t="str">
        <f t="shared" ca="1" si="47"/>
        <v/>
      </c>
      <c r="P433" s="10" t="str">
        <f t="shared" si="48"/>
        <v>财报</v>
      </c>
    </row>
    <row r="434" spans="1:16" x14ac:dyDescent="0.2">
      <c r="A434" s="17">
        <f t="shared" ca="1" si="43"/>
        <v>10</v>
      </c>
      <c r="B434" s="8" t="s">
        <v>18</v>
      </c>
      <c r="C434" s="8" t="s">
        <v>19</v>
      </c>
      <c r="D434" s="13">
        <f>IFERROR([1]!EM_S_QSTM07_IS(B434,"61",$C$1,"1")/1000000,"")</f>
        <v>498.77209489999996</v>
      </c>
      <c r="E434" s="13" t="str">
        <f>IFERROR([1]!EM_S_PERFORMANCEEXPRESS_PERFEXNETPROFITTOSHAREHOLDER(B434,$C$1)/1000000,"")</f>
        <v/>
      </c>
      <c r="F434" s="13">
        <f>IFERROR([1]!EM_S_PROFITNOTICE_FORECASTT(B434,$C$1)/1000000,"")</f>
        <v>50</v>
      </c>
      <c r="G434" s="13">
        <f>IFERROR([1]!EM_S_PROFITNOTICE_FORECASTL(B434,$C$1)/1000000,"")</f>
        <v>10</v>
      </c>
      <c r="H434" s="13">
        <f t="shared" si="44"/>
        <v>30</v>
      </c>
      <c r="I434" s="20">
        <f>IFERROR([1]!EM_S_QSTM07_IS(B434,"61",$I$1,"1")/1000000,"")</f>
        <v>-482.32044731999997</v>
      </c>
      <c r="J434" s="13">
        <f t="shared" si="42"/>
        <v>981.09254221999993</v>
      </c>
      <c r="K434" s="13">
        <f>IFERROR([1]!EM_S_QSTM07_IS(B434,"61",$K$2,"1")/1000000,"")</f>
        <v>93.783707620000001</v>
      </c>
      <c r="L434" s="14">
        <f t="shared" si="45"/>
        <v>9.4612258047556157</v>
      </c>
      <c r="M434" s="33" t="str">
        <f ca="1">[1]!EM_S_MAJASSRES_NUM(B434,$M$2,$M$1)</f>
        <v/>
      </c>
      <c r="N434" s="29" t="str">
        <f t="shared" si="46"/>
        <v/>
      </c>
      <c r="O434" s="21">
        <f t="shared" ca="1" si="47"/>
        <v>9.4612258047556157</v>
      </c>
      <c r="P434" s="10" t="str">
        <f t="shared" si="48"/>
        <v>财报</v>
      </c>
    </row>
    <row r="435" spans="1:16" x14ac:dyDescent="0.2">
      <c r="A435" s="17" t="str">
        <f t="shared" ca="1" si="43"/>
        <v/>
      </c>
      <c r="B435" s="8" t="s">
        <v>932</v>
      </c>
      <c r="C435" s="8" t="s">
        <v>933</v>
      </c>
      <c r="D435" s="13">
        <f>IFERROR([1]!EM_S_QSTM07_IS(B435,"61",$C$1,"1")/1000000,"")</f>
        <v>20.583954869999999</v>
      </c>
      <c r="E435" s="13" t="str">
        <f>IFERROR([1]!EM_S_PERFORMANCEEXPRESS_PERFEXNETPROFITTOSHAREHOLDER(B435,$C$1)/1000000,"")</f>
        <v/>
      </c>
      <c r="F435" s="13">
        <f>IFERROR([1]!EM_S_PROFITNOTICE_FORECASTT(B435,$C$1)/1000000,"")</f>
        <v>10</v>
      </c>
      <c r="G435" s="13">
        <f>IFERROR([1]!EM_S_PROFITNOTICE_FORECASTL(B435,$C$1)/1000000,"")</f>
        <v>5</v>
      </c>
      <c r="H435" s="13">
        <f t="shared" si="44"/>
        <v>7.5</v>
      </c>
      <c r="I435" s="20">
        <f>IFERROR([1]!EM_S_QSTM07_IS(B435,"61",$I$1,"1")/1000000,"")</f>
        <v>-14.377065740000001</v>
      </c>
      <c r="J435" s="13">
        <f t="shared" si="42"/>
        <v>34.961020609999998</v>
      </c>
      <c r="K435" s="13">
        <f>IFERROR([1]!EM_S_QSTM07_IS(B435,"61",$K$2,"1")/1000000,"")</f>
        <v>-255.03942943000001</v>
      </c>
      <c r="L435" s="14">
        <f t="shared" si="45"/>
        <v>1.1370808454525487</v>
      </c>
      <c r="M435" s="33">
        <f ca="1">[1]!EM_S_MAJASSRES_NUM(B435,$M$2,$M$1)</f>
        <v>1</v>
      </c>
      <c r="N435" s="29" t="str">
        <f t="shared" si="46"/>
        <v/>
      </c>
      <c r="O435" s="21" t="str">
        <f t="shared" ca="1" si="47"/>
        <v/>
      </c>
      <c r="P435" s="10" t="str">
        <f t="shared" si="48"/>
        <v>财报</v>
      </c>
    </row>
    <row r="436" spans="1:16" x14ac:dyDescent="0.2">
      <c r="A436" s="17">
        <f t="shared" ca="1" si="43"/>
        <v>1319</v>
      </c>
      <c r="B436" s="8" t="s">
        <v>934</v>
      </c>
      <c r="C436" s="8" t="s">
        <v>935</v>
      </c>
      <c r="D436" s="13">
        <f>IFERROR([1]!EM_S_QSTM07_IS(B436,"61",$C$1,"1")/1000000,"")</f>
        <v>188.09881193000001</v>
      </c>
      <c r="E436" s="13" t="str">
        <f>IFERROR([1]!EM_S_PERFORMANCEEXPRESS_PERFEXNETPROFITTOSHAREHOLDER(B436,$C$1)/1000000,"")</f>
        <v/>
      </c>
      <c r="F436" s="13" t="str">
        <f>IFERROR([1]!EM_S_PROFITNOTICE_FORECASTT(B436,$C$1)/1000000,"")</f>
        <v/>
      </c>
      <c r="G436" s="13" t="str">
        <f>IFERROR([1]!EM_S_PROFITNOTICE_FORECASTL(B436,$C$1)/1000000,"")</f>
        <v/>
      </c>
      <c r="H436" s="13" t="str">
        <f t="shared" si="44"/>
        <v/>
      </c>
      <c r="I436" s="20">
        <f>IFERROR([1]!EM_S_QSTM07_IS(B436,"61",$I$1,"1")/1000000,"")</f>
        <v>148.84146218000001</v>
      </c>
      <c r="J436" s="13">
        <f t="shared" si="42"/>
        <v>39.257349750000003</v>
      </c>
      <c r="K436" s="13">
        <f>IFERROR([1]!EM_S_QSTM07_IS(B436,"61",$K$2,"1")/1000000,"")</f>
        <v>306.22261412</v>
      </c>
      <c r="L436" s="14">
        <f t="shared" si="45"/>
        <v>-0.87180127155920573</v>
      </c>
      <c r="M436" s="33" t="str">
        <f ca="1">[1]!EM_S_MAJASSRES_NUM(B436,$M$2,$M$1)</f>
        <v/>
      </c>
      <c r="N436" s="29" t="str">
        <f t="shared" si="46"/>
        <v/>
      </c>
      <c r="O436" s="21">
        <f t="shared" ca="1" si="47"/>
        <v>-0.87180127155920573</v>
      </c>
      <c r="P436" s="10" t="str">
        <f t="shared" si="48"/>
        <v>财报</v>
      </c>
    </row>
    <row r="437" spans="1:16" x14ac:dyDescent="0.2">
      <c r="A437" s="17">
        <f t="shared" ca="1" si="43"/>
        <v>193</v>
      </c>
      <c r="B437" s="8" t="s">
        <v>936</v>
      </c>
      <c r="C437" s="8" t="s">
        <v>937</v>
      </c>
      <c r="D437" s="13">
        <f>IFERROR([1]!EM_S_QSTM07_IS(B437,"61",$C$1,"1")/1000000,"")</f>
        <v>-65.538317059999997</v>
      </c>
      <c r="E437" s="13" t="str">
        <f>IFERROR([1]!EM_S_PERFORMANCEEXPRESS_PERFEXNETPROFITTOSHAREHOLDER(B437,$C$1)/1000000,"")</f>
        <v/>
      </c>
      <c r="F437" s="13">
        <f>IFERROR([1]!EM_S_PROFITNOTICE_FORECASTT(B437,$C$1)/1000000,"")</f>
        <v>-110</v>
      </c>
      <c r="G437" s="13">
        <f>IFERROR([1]!EM_S_PROFITNOTICE_FORECASTL(B437,$C$1)/1000000,"")</f>
        <v>-180</v>
      </c>
      <c r="H437" s="13">
        <f t="shared" si="44"/>
        <v>-145</v>
      </c>
      <c r="I437" s="20">
        <f>IFERROR([1]!EM_S_QSTM07_IS(B437,"61",$I$1,"1")/1000000,"")</f>
        <v>-72.35026105</v>
      </c>
      <c r="J437" s="13">
        <f t="shared" si="42"/>
        <v>6.8119439900000032</v>
      </c>
      <c r="K437" s="13">
        <f>IFERROR([1]!EM_S_QSTM07_IS(B437,"61",$K$2,"1")/1000000,"")</f>
        <v>-94.619447359999995</v>
      </c>
      <c r="L437" s="14">
        <f t="shared" si="45"/>
        <v>1.0719930646401103</v>
      </c>
      <c r="M437" s="33" t="str">
        <f ca="1">[1]!EM_S_MAJASSRES_NUM(B437,$M$2,$M$1)</f>
        <v/>
      </c>
      <c r="N437" s="29" t="str">
        <f t="shared" si="46"/>
        <v/>
      </c>
      <c r="O437" s="21">
        <f t="shared" ca="1" si="47"/>
        <v>1.0719930646401103</v>
      </c>
      <c r="P437" s="10" t="str">
        <f t="shared" si="48"/>
        <v>财报</v>
      </c>
    </row>
    <row r="438" spans="1:16" x14ac:dyDescent="0.2">
      <c r="A438" s="17">
        <f t="shared" ca="1" si="43"/>
        <v>1668</v>
      </c>
      <c r="B438" s="8" t="s">
        <v>938</v>
      </c>
      <c r="C438" s="8" t="s">
        <v>939</v>
      </c>
      <c r="D438" s="13">
        <f>IFERROR([1]!EM_S_QSTM07_IS(B438,"61",$C$1,"1")/1000000,"")</f>
        <v>388.25101418999998</v>
      </c>
      <c r="E438" s="13" t="str">
        <f>IFERROR([1]!EM_S_PERFORMANCEEXPRESS_PERFEXNETPROFITTOSHAREHOLDER(B438,$C$1)/1000000,"")</f>
        <v/>
      </c>
      <c r="F438" s="13" t="str">
        <f>IFERROR([1]!EM_S_PROFITNOTICE_FORECASTT(B438,$C$1)/1000000,"")</f>
        <v/>
      </c>
      <c r="G438" s="13" t="str">
        <f>IFERROR([1]!EM_S_PROFITNOTICE_FORECASTL(B438,$C$1)/1000000,"")</f>
        <v/>
      </c>
      <c r="H438" s="13" t="str">
        <f t="shared" si="44"/>
        <v/>
      </c>
      <c r="I438" s="20">
        <f>IFERROR([1]!EM_S_QSTM07_IS(B438,"61",$I$1,"1")/1000000,"")</f>
        <v>434.83768312000001</v>
      </c>
      <c r="J438" s="13">
        <f t="shared" si="42"/>
        <v>-46.58666893000003</v>
      </c>
      <c r="K438" s="13">
        <f>IFERROR([1]!EM_S_QSTM07_IS(B438,"61",$K$2,"1")/1000000,"")</f>
        <v>322.61203533999998</v>
      </c>
      <c r="L438" s="14">
        <f t="shared" si="45"/>
        <v>-1.1444046217336636</v>
      </c>
      <c r="M438" s="33" t="str">
        <f ca="1">[1]!EM_S_MAJASSRES_NUM(B438,$M$2,$M$1)</f>
        <v/>
      </c>
      <c r="N438" s="29" t="str">
        <f t="shared" si="46"/>
        <v/>
      </c>
      <c r="O438" s="21">
        <f t="shared" ca="1" si="47"/>
        <v>-1.1444046217336636</v>
      </c>
      <c r="P438" s="10" t="str">
        <f t="shared" si="48"/>
        <v>财报</v>
      </c>
    </row>
    <row r="439" spans="1:16" x14ac:dyDescent="0.2">
      <c r="A439" s="17">
        <f t="shared" ca="1" si="43"/>
        <v>1945</v>
      </c>
      <c r="B439" s="8" t="s">
        <v>940</v>
      </c>
      <c r="C439" s="8" t="s">
        <v>941</v>
      </c>
      <c r="D439" s="13">
        <f>IFERROR([1]!EM_S_QSTM07_IS(B439,"61",$C$1,"1")/1000000,"")</f>
        <v>32.462767720000002</v>
      </c>
      <c r="E439" s="13" t="str">
        <f>IFERROR([1]!EM_S_PERFORMANCEEXPRESS_PERFEXNETPROFITTOSHAREHOLDER(B439,$C$1)/1000000,"")</f>
        <v/>
      </c>
      <c r="F439" s="13">
        <f>IFERROR([1]!EM_S_PROFITNOTICE_FORECASTT(B439,$C$1)/1000000,"")</f>
        <v>130</v>
      </c>
      <c r="G439" s="13">
        <f>IFERROR([1]!EM_S_PROFITNOTICE_FORECASTL(B439,$C$1)/1000000,"")</f>
        <v>100</v>
      </c>
      <c r="H439" s="13">
        <f t="shared" si="44"/>
        <v>115</v>
      </c>
      <c r="I439" s="20">
        <f>IFERROR([1]!EM_S_QSTM07_IS(B439,"61",$I$1,"1")/1000000,"")</f>
        <v>79.110285930000003</v>
      </c>
      <c r="J439" s="13">
        <f t="shared" si="42"/>
        <v>-46.647518210000001</v>
      </c>
      <c r="K439" s="13">
        <f>IFERROR([1]!EM_S_QSTM07_IS(B439,"61",$K$2,"1")/1000000,"")</f>
        <v>41.457811759999998</v>
      </c>
      <c r="L439" s="14">
        <f t="shared" si="45"/>
        <v>-2.125180423897993</v>
      </c>
      <c r="M439" s="33" t="str">
        <f ca="1">[1]!EM_S_MAJASSRES_NUM(B439,$M$2,$M$1)</f>
        <v/>
      </c>
      <c r="N439" s="29" t="str">
        <f t="shared" si="46"/>
        <v/>
      </c>
      <c r="O439" s="21">
        <f t="shared" ca="1" si="47"/>
        <v>-2.125180423897993</v>
      </c>
      <c r="P439" s="10" t="str">
        <f t="shared" si="48"/>
        <v>财报</v>
      </c>
    </row>
    <row r="440" spans="1:16" x14ac:dyDescent="0.2">
      <c r="A440" s="17">
        <f t="shared" ca="1" si="43"/>
        <v>2020</v>
      </c>
      <c r="B440" s="8" t="s">
        <v>942</v>
      </c>
      <c r="C440" s="8" t="s">
        <v>943</v>
      </c>
      <c r="D440" s="13">
        <f>IFERROR([1]!EM_S_QSTM07_IS(B440,"61",$C$1,"1")/1000000,"")</f>
        <v>12.90981002</v>
      </c>
      <c r="E440" s="13" t="str">
        <f>IFERROR([1]!EM_S_PERFORMANCEEXPRESS_PERFEXNETPROFITTOSHAREHOLDER(B440,$C$1)/1000000,"")</f>
        <v/>
      </c>
      <c r="F440" s="13" t="str">
        <f>IFERROR([1]!EM_S_PROFITNOTICE_FORECASTT(B440,$C$1)/1000000,"")</f>
        <v/>
      </c>
      <c r="G440" s="13" t="str">
        <f>IFERROR([1]!EM_S_PROFITNOTICE_FORECASTL(B440,$C$1)/1000000,"")</f>
        <v/>
      </c>
      <c r="H440" s="13" t="str">
        <f t="shared" si="44"/>
        <v/>
      </c>
      <c r="I440" s="20">
        <f>IFERROR([1]!EM_S_QSTM07_IS(B440,"61",$I$1,"1")/1000000,"")</f>
        <v>292.73574561000004</v>
      </c>
      <c r="J440" s="13">
        <f t="shared" si="42"/>
        <v>-279.82593559000003</v>
      </c>
      <c r="K440" s="13">
        <f>IFERROR([1]!EM_S_QSTM07_IS(B440,"61",$K$2,"1")/1000000,"")</f>
        <v>63.156804389999998</v>
      </c>
      <c r="L440" s="14">
        <f t="shared" si="45"/>
        <v>-5.4306538035402339</v>
      </c>
      <c r="M440" s="33" t="str">
        <f ca="1">[1]!EM_S_MAJASSRES_NUM(B440,$M$2,$M$1)</f>
        <v/>
      </c>
      <c r="N440" s="29" t="str">
        <f t="shared" si="46"/>
        <v/>
      </c>
      <c r="O440" s="21">
        <f t="shared" ca="1" si="47"/>
        <v>-5.4306538035402339</v>
      </c>
      <c r="P440" s="10" t="str">
        <f t="shared" si="48"/>
        <v>财报</v>
      </c>
    </row>
    <row r="441" spans="1:16" x14ac:dyDescent="0.2">
      <c r="A441" s="17" t="str">
        <f t="shared" ca="1" si="43"/>
        <v/>
      </c>
      <c r="B441" s="8" t="s">
        <v>944</v>
      </c>
      <c r="C441" s="8" t="s">
        <v>945</v>
      </c>
      <c r="D441" s="13">
        <f>IFERROR([1]!EM_S_QSTM07_IS(B441,"61",$C$1,"1")/1000000,"")</f>
        <v>68.923178230000005</v>
      </c>
      <c r="E441" s="13" t="str">
        <f>IFERROR([1]!EM_S_PERFORMANCEEXPRESS_PERFEXNETPROFITTOSHAREHOLDER(B441,$C$1)/1000000,"")</f>
        <v/>
      </c>
      <c r="F441" s="13">
        <f>IFERROR([1]!EM_S_PROFITNOTICE_FORECASTT(B441,$C$1)/1000000,"")</f>
        <v>110</v>
      </c>
      <c r="G441" s="13">
        <f>IFERROR([1]!EM_S_PROFITNOTICE_FORECASTL(B441,$C$1)/1000000,"")</f>
        <v>110</v>
      </c>
      <c r="H441" s="13">
        <f t="shared" si="44"/>
        <v>110</v>
      </c>
      <c r="I441" s="20">
        <f>IFERROR([1]!EM_S_QSTM07_IS(B441,"61",$I$1,"1")/1000000,"")</f>
        <v>49.147889620000001</v>
      </c>
      <c r="J441" s="13">
        <f t="shared" si="42"/>
        <v>19.775288610000004</v>
      </c>
      <c r="K441" s="13">
        <f>IFERROR([1]!EM_S_QSTM07_IS(B441,"61",$K$2,"1")/1000000,"")</f>
        <v>27.399185160000002</v>
      </c>
      <c r="L441" s="14">
        <f t="shared" si="45"/>
        <v>-0.27825267450398872</v>
      </c>
      <c r="M441" s="33">
        <f ca="1">[1]!EM_S_MAJASSRES_NUM(B441,$M$2,$M$1)</f>
        <v>1</v>
      </c>
      <c r="N441" s="29" t="str">
        <f t="shared" si="46"/>
        <v/>
      </c>
      <c r="O441" s="21" t="str">
        <f t="shared" ca="1" si="47"/>
        <v/>
      </c>
      <c r="P441" s="10" t="str">
        <f t="shared" si="48"/>
        <v>财报</v>
      </c>
    </row>
    <row r="442" spans="1:16" x14ac:dyDescent="0.2">
      <c r="A442" s="17" t="str">
        <f t="shared" ca="1" si="43"/>
        <v/>
      </c>
      <c r="B442" s="8" t="s">
        <v>946</v>
      </c>
      <c r="C442" s="8" t="s">
        <v>947</v>
      </c>
      <c r="D442" s="13">
        <f>IFERROR([1]!EM_S_QSTM07_IS(B442,"61",$C$1,"1")/1000000,"")</f>
        <v>-306.34933418000003</v>
      </c>
      <c r="E442" s="13" t="str">
        <f>IFERROR([1]!EM_S_PERFORMANCEEXPRESS_PERFEXNETPROFITTOSHAREHOLDER(B442,$C$1)/1000000,"")</f>
        <v/>
      </c>
      <c r="F442" s="13">
        <f>IFERROR([1]!EM_S_PROFITNOTICE_FORECASTT(B442,$C$1)/1000000,"")</f>
        <v>-530</v>
      </c>
      <c r="G442" s="13">
        <f>IFERROR([1]!EM_S_PROFITNOTICE_FORECASTL(B442,$C$1)/1000000,"")</f>
        <v>-580</v>
      </c>
      <c r="H442" s="13">
        <f t="shared" si="44"/>
        <v>-555</v>
      </c>
      <c r="I442" s="20">
        <f>IFERROR([1]!EM_S_QSTM07_IS(B442,"61",$I$1,"1")/1000000,"")</f>
        <v>-250.3933529</v>
      </c>
      <c r="J442" s="13">
        <f t="shared" si="42"/>
        <v>-55.955981280000032</v>
      </c>
      <c r="K442" s="13">
        <f>IFERROR([1]!EM_S_QSTM07_IS(B442,"61",$K$2,"1")/1000000,"")</f>
        <v>-464.82751368999999</v>
      </c>
      <c r="L442" s="14">
        <f t="shared" si="45"/>
        <v>0.87961990279835756</v>
      </c>
      <c r="M442" s="33">
        <f ca="1">[1]!EM_S_MAJASSRES_NUM(B442,$M$2,$M$1)</f>
        <v>1</v>
      </c>
      <c r="N442" s="29" t="str">
        <f t="shared" si="46"/>
        <v/>
      </c>
      <c r="O442" s="21" t="str">
        <f t="shared" ca="1" si="47"/>
        <v/>
      </c>
      <c r="P442" s="10" t="str">
        <f t="shared" si="48"/>
        <v>财报</v>
      </c>
    </row>
    <row r="443" spans="1:16" x14ac:dyDescent="0.2">
      <c r="A443" s="17" t="str">
        <f t="shared" ca="1" si="43"/>
        <v/>
      </c>
      <c r="B443" s="8" t="s">
        <v>948</v>
      </c>
      <c r="C443" s="8" t="s">
        <v>949</v>
      </c>
      <c r="D443" s="13">
        <f>IFERROR([1]!EM_S_QSTM07_IS(B443,"61",$C$1,"1")/1000000,"")</f>
        <v>-2.69773292</v>
      </c>
      <c r="E443" s="13" t="str">
        <f>IFERROR([1]!EM_S_PERFORMANCEEXPRESS_PERFEXNETPROFITTOSHAREHOLDER(B443,$C$1)/1000000,"")</f>
        <v/>
      </c>
      <c r="F443" s="13" t="str">
        <f>IFERROR([1]!EM_S_PROFITNOTICE_FORECASTT(B443,$C$1)/1000000,"")</f>
        <v/>
      </c>
      <c r="G443" s="13" t="str">
        <f>IFERROR([1]!EM_S_PROFITNOTICE_FORECASTL(B443,$C$1)/1000000,"")</f>
        <v/>
      </c>
      <c r="H443" s="13" t="str">
        <f t="shared" si="44"/>
        <v/>
      </c>
      <c r="I443" s="20">
        <f>IFERROR([1]!EM_S_QSTM07_IS(B443,"61",$I$1,"1")/1000000,"")</f>
        <v>15.67351377</v>
      </c>
      <c r="J443" s="13">
        <f t="shared" si="42"/>
        <v>-18.37124669</v>
      </c>
      <c r="K443" s="13">
        <f>IFERROR([1]!EM_S_QSTM07_IS(B443,"61",$K$2,"1")/1000000,"")</f>
        <v>9.4692267500000007</v>
      </c>
      <c r="L443" s="14">
        <f t="shared" si="45"/>
        <v>-2.9400999865168504</v>
      </c>
      <c r="M443" s="33" t="str">
        <f ca="1">[1]!EM_S_MAJASSRES_NUM(B443,$M$2,$M$1)</f>
        <v/>
      </c>
      <c r="N443" s="29">
        <f t="shared" si="46"/>
        <v>1</v>
      </c>
      <c r="O443" s="21" t="str">
        <f t="shared" ca="1" si="47"/>
        <v/>
      </c>
      <c r="P443" s="10" t="str">
        <f t="shared" si="48"/>
        <v>财报</v>
      </c>
    </row>
    <row r="444" spans="1:16" x14ac:dyDescent="0.2">
      <c r="A444" s="17">
        <f t="shared" ca="1" si="43"/>
        <v>955</v>
      </c>
      <c r="B444" s="8" t="s">
        <v>950</v>
      </c>
      <c r="C444" s="8" t="s">
        <v>951</v>
      </c>
      <c r="D444" s="13">
        <f>IFERROR([1]!EM_S_QSTM07_IS(B444,"61",$C$1,"1")/1000000,"")</f>
        <v>90.061709069999992</v>
      </c>
      <c r="E444" s="13" t="str">
        <f>IFERROR([1]!EM_S_PERFORMANCEEXPRESS_PERFEXNETPROFITTOSHAREHOLDER(B444,$C$1)/1000000,"")</f>
        <v/>
      </c>
      <c r="F444" s="13" t="str">
        <f>IFERROR([1]!EM_S_PROFITNOTICE_FORECASTT(B444,$C$1)/1000000,"")</f>
        <v/>
      </c>
      <c r="G444" s="13" t="str">
        <f>IFERROR([1]!EM_S_PROFITNOTICE_FORECASTL(B444,$C$1)/1000000,"")</f>
        <v/>
      </c>
      <c r="H444" s="13" t="str">
        <f t="shared" si="44"/>
        <v/>
      </c>
      <c r="I444" s="20">
        <f>IFERROR([1]!EM_S_QSTM07_IS(B444,"61",$I$1,"1")/1000000,"")</f>
        <v>62.578631770000001</v>
      </c>
      <c r="J444" s="13">
        <f t="shared" si="42"/>
        <v>27.483077299999991</v>
      </c>
      <c r="K444" s="13">
        <f>IFERROR([1]!EM_S_QSTM07_IS(B444,"61",$K$2,"1")/1000000,"")</f>
        <v>70.468218099999987</v>
      </c>
      <c r="L444" s="14">
        <f t="shared" si="45"/>
        <v>-0.60999329852502693</v>
      </c>
      <c r="M444" s="33" t="str">
        <f ca="1">[1]!EM_S_MAJASSRES_NUM(B444,$M$2,$M$1)</f>
        <v/>
      </c>
      <c r="N444" s="29" t="str">
        <f t="shared" si="46"/>
        <v/>
      </c>
      <c r="O444" s="21">
        <f t="shared" ca="1" si="47"/>
        <v>-0.60999329852502693</v>
      </c>
      <c r="P444" s="10" t="str">
        <f t="shared" si="48"/>
        <v>财报</v>
      </c>
    </row>
    <row r="445" spans="1:16" x14ac:dyDescent="0.2">
      <c r="A445" s="17" t="str">
        <f t="shared" ca="1" si="43"/>
        <v/>
      </c>
      <c r="B445" s="8" t="s">
        <v>952</v>
      </c>
      <c r="C445" s="8" t="s">
        <v>953</v>
      </c>
      <c r="D445" s="13">
        <f>IFERROR([1]!EM_S_QSTM07_IS(B445,"61",$C$1,"1")/1000000,"")</f>
        <v>12.39399558</v>
      </c>
      <c r="E445" s="13" t="str">
        <f>IFERROR([1]!EM_S_PERFORMANCEEXPRESS_PERFEXNETPROFITTOSHAREHOLDER(B445,$C$1)/1000000,"")</f>
        <v/>
      </c>
      <c r="F445" s="13">
        <f>IFERROR([1]!EM_S_PROFITNOTICE_FORECASTT(B445,$C$1)/1000000,"")</f>
        <v>60</v>
      </c>
      <c r="G445" s="13">
        <f>IFERROR([1]!EM_S_PROFITNOTICE_FORECASTL(B445,$C$1)/1000000,"")</f>
        <v>42</v>
      </c>
      <c r="H445" s="13">
        <f t="shared" si="44"/>
        <v>51</v>
      </c>
      <c r="I445" s="20">
        <f>IFERROR([1]!EM_S_QSTM07_IS(B445,"61",$I$1,"1")/1000000,"")</f>
        <v>35.06922891</v>
      </c>
      <c r="J445" s="13">
        <f t="shared" si="42"/>
        <v>-22.675233329999998</v>
      </c>
      <c r="K445" s="13">
        <f>IFERROR([1]!EM_S_QSTM07_IS(B445,"61",$K$2,"1")/1000000,"")</f>
        <v>-9.2182769800000006</v>
      </c>
      <c r="L445" s="14">
        <f t="shared" si="45"/>
        <v>-1.4598125418878438</v>
      </c>
      <c r="M445" s="33">
        <f ca="1">[1]!EM_S_MAJASSRES_NUM(B445,$M$2,$M$1)</f>
        <v>2</v>
      </c>
      <c r="N445" s="29">
        <f t="shared" si="46"/>
        <v>1</v>
      </c>
      <c r="O445" s="21" t="str">
        <f t="shared" ca="1" si="47"/>
        <v/>
      </c>
      <c r="P445" s="10" t="str">
        <f t="shared" si="48"/>
        <v>财报</v>
      </c>
    </row>
    <row r="446" spans="1:16" x14ac:dyDescent="0.2">
      <c r="A446" s="17">
        <f t="shared" ca="1" si="43"/>
        <v>338</v>
      </c>
      <c r="B446" s="8" t="s">
        <v>954</v>
      </c>
      <c r="C446" s="8" t="s">
        <v>955</v>
      </c>
      <c r="D446" s="13">
        <f>IFERROR([1]!EM_S_QSTM07_IS(B446,"61",$C$1,"1")/1000000,"")</f>
        <v>-32.277392570000004</v>
      </c>
      <c r="E446" s="13" t="str">
        <f>IFERROR([1]!EM_S_PERFORMANCEEXPRESS_PERFEXNETPROFITTOSHAREHOLDER(B446,$C$1)/1000000,"")</f>
        <v/>
      </c>
      <c r="F446" s="13">
        <f>IFERROR([1]!EM_S_PROFITNOTICE_FORECASTT(B446,$C$1)/1000000,"")</f>
        <v>-48</v>
      </c>
      <c r="G446" s="13">
        <f>IFERROR([1]!EM_S_PROFITNOTICE_FORECASTL(B446,$C$1)/1000000,"")</f>
        <v>-56</v>
      </c>
      <c r="H446" s="13">
        <f t="shared" si="44"/>
        <v>-52</v>
      </c>
      <c r="I446" s="20">
        <f>IFERROR([1]!EM_S_QSTM07_IS(B446,"61",$I$1,"1")/1000000,"")</f>
        <v>-22.442614679999998</v>
      </c>
      <c r="J446" s="13">
        <f t="shared" si="42"/>
        <v>-9.8347778900000051</v>
      </c>
      <c r="K446" s="13">
        <f>IFERROR([1]!EM_S_QSTM07_IS(B446,"61",$K$2,"1")/1000000,"")</f>
        <v>-16.593358089999999</v>
      </c>
      <c r="L446" s="14">
        <f t="shared" si="45"/>
        <v>0.40730635494891526</v>
      </c>
      <c r="M446" s="33" t="str">
        <f ca="1">[1]!EM_S_MAJASSRES_NUM(B446,$M$2,$M$1)</f>
        <v/>
      </c>
      <c r="N446" s="29" t="str">
        <f t="shared" si="46"/>
        <v/>
      </c>
      <c r="O446" s="21">
        <f t="shared" ca="1" si="47"/>
        <v>0.40730635494891526</v>
      </c>
      <c r="P446" s="10" t="str">
        <f t="shared" si="48"/>
        <v>财报</v>
      </c>
    </row>
    <row r="447" spans="1:16" x14ac:dyDescent="0.2">
      <c r="A447" s="17">
        <f t="shared" ca="1" si="43"/>
        <v>1479</v>
      </c>
      <c r="B447" s="8" t="s">
        <v>956</v>
      </c>
      <c r="C447" s="8" t="s">
        <v>957</v>
      </c>
      <c r="D447" s="13">
        <f>IFERROR([1]!EM_S_QSTM07_IS(B447,"61",$C$1,"1")/1000000,"")</f>
        <v>16.922403550000002</v>
      </c>
      <c r="E447" s="13" t="str">
        <f>IFERROR([1]!EM_S_PERFORMANCEEXPRESS_PERFEXNETPROFITTOSHAREHOLDER(B447,$C$1)/1000000,"")</f>
        <v/>
      </c>
      <c r="F447" s="13">
        <f>IFERROR([1]!EM_S_PROFITNOTICE_FORECASTT(B447,$C$1)/1000000,"")</f>
        <v>35</v>
      </c>
      <c r="G447" s="13">
        <f>IFERROR([1]!EM_S_PROFITNOTICE_FORECASTL(B447,$C$1)/1000000,"")</f>
        <v>30</v>
      </c>
      <c r="H447" s="13">
        <f t="shared" si="44"/>
        <v>32.5</v>
      </c>
      <c r="I447" s="20">
        <f>IFERROR([1]!EM_S_QSTM07_IS(B447,"61",$I$1,"1")/1000000,"")</f>
        <v>16.37874326</v>
      </c>
      <c r="J447" s="13">
        <f t="shared" si="42"/>
        <v>0.54366029000000182</v>
      </c>
      <c r="K447" s="13">
        <f>IFERROR([1]!EM_S_QSTM07_IS(B447,"61",$K$2,"1")/1000000,"")</f>
        <v>18.305504299999999</v>
      </c>
      <c r="L447" s="14">
        <f t="shared" si="45"/>
        <v>-0.9703007204232007</v>
      </c>
      <c r="M447" s="33" t="str">
        <f ca="1">[1]!EM_S_MAJASSRES_NUM(B447,$M$2,$M$1)</f>
        <v/>
      </c>
      <c r="N447" s="29" t="str">
        <f t="shared" si="46"/>
        <v/>
      </c>
      <c r="O447" s="21">
        <f t="shared" ca="1" si="47"/>
        <v>-0.9703007204232007</v>
      </c>
      <c r="P447" s="10" t="str">
        <f t="shared" si="48"/>
        <v>财报</v>
      </c>
    </row>
    <row r="448" spans="1:16" x14ac:dyDescent="0.2">
      <c r="A448" s="17">
        <f t="shared" ca="1" si="43"/>
        <v>508</v>
      </c>
      <c r="B448" s="8" t="s">
        <v>958</v>
      </c>
      <c r="C448" s="8" t="s">
        <v>959</v>
      </c>
      <c r="D448" s="13">
        <f>IFERROR([1]!EM_S_QSTM07_IS(B448,"61",$C$1,"1")/1000000,"")</f>
        <v>67.889727480000005</v>
      </c>
      <c r="E448" s="13" t="str">
        <f>IFERROR([1]!EM_S_PERFORMANCEEXPRESS_PERFEXNETPROFITTOSHAREHOLDER(B448,$C$1)/1000000,"")</f>
        <v/>
      </c>
      <c r="F448" s="13" t="str">
        <f>IFERROR([1]!EM_S_PROFITNOTICE_FORECASTT(B448,$C$1)/1000000,"")</f>
        <v/>
      </c>
      <c r="G448" s="13" t="str">
        <f>IFERROR([1]!EM_S_PROFITNOTICE_FORECASTL(B448,$C$1)/1000000,"")</f>
        <v/>
      </c>
      <c r="H448" s="13" t="str">
        <f t="shared" si="44"/>
        <v/>
      </c>
      <c r="I448" s="20">
        <f>IFERROR([1]!EM_S_QSTM07_IS(B448,"61",$I$1,"1")/1000000,"")</f>
        <v>20.668712230000001</v>
      </c>
      <c r="J448" s="13">
        <f t="shared" si="42"/>
        <v>47.221015250000008</v>
      </c>
      <c r="K448" s="13">
        <f>IFERROR([1]!EM_S_QSTM07_IS(B448,"61",$K$2,"1")/1000000,"")</f>
        <v>54.27126939</v>
      </c>
      <c r="L448" s="14">
        <f t="shared" si="45"/>
        <v>-0.12990766973471732</v>
      </c>
      <c r="M448" s="33" t="str">
        <f ca="1">[1]!EM_S_MAJASSRES_NUM(B448,$M$2,$M$1)</f>
        <v/>
      </c>
      <c r="N448" s="29" t="str">
        <f t="shared" si="46"/>
        <v/>
      </c>
      <c r="O448" s="21">
        <f t="shared" ca="1" si="47"/>
        <v>-0.12990766973471732</v>
      </c>
      <c r="P448" s="10" t="str">
        <f t="shared" si="48"/>
        <v>财报</v>
      </c>
    </row>
    <row r="449" spans="1:16" x14ac:dyDescent="0.2">
      <c r="A449" s="17" t="str">
        <f t="shared" ca="1" si="43"/>
        <v/>
      </c>
      <c r="B449" s="8" t="s">
        <v>960</v>
      </c>
      <c r="C449" s="8" t="s">
        <v>961</v>
      </c>
      <c r="D449" s="13">
        <f>IFERROR([1]!EM_S_QSTM07_IS(B449,"61",$C$1,"1")/1000000,"")</f>
        <v>65.379813069999997</v>
      </c>
      <c r="E449" s="13" t="str">
        <f>IFERROR([1]!EM_S_PERFORMANCEEXPRESS_PERFEXNETPROFITTOSHAREHOLDER(B449,$C$1)/1000000,"")</f>
        <v/>
      </c>
      <c r="F449" s="13">
        <f>IFERROR([1]!EM_S_PROFITNOTICE_FORECASTT(B449,$C$1)/1000000,"")</f>
        <v>70</v>
      </c>
      <c r="G449" s="13">
        <f>IFERROR([1]!EM_S_PROFITNOTICE_FORECASTL(B449,$C$1)/1000000,"")</f>
        <v>70</v>
      </c>
      <c r="H449" s="13">
        <f t="shared" si="44"/>
        <v>70</v>
      </c>
      <c r="I449" s="20">
        <f>IFERROR([1]!EM_S_QSTM07_IS(B449,"61",$I$1,"1")/1000000,"")</f>
        <v>5.6629723499999995</v>
      </c>
      <c r="J449" s="13">
        <f t="shared" si="42"/>
        <v>59.71684072</v>
      </c>
      <c r="K449" s="13">
        <f>IFERROR([1]!EM_S_QSTM07_IS(B449,"61",$K$2,"1")/1000000,"")</f>
        <v>-8.4698981199999999</v>
      </c>
      <c r="L449" s="14">
        <f t="shared" si="45"/>
        <v>8.0504792234738236</v>
      </c>
      <c r="M449" s="33" t="str">
        <f ca="1">[1]!EM_S_MAJASSRES_NUM(B449,$M$2,$M$1)</f>
        <v/>
      </c>
      <c r="N449" s="29">
        <f t="shared" si="46"/>
        <v>1</v>
      </c>
      <c r="O449" s="21" t="str">
        <f t="shared" ca="1" si="47"/>
        <v/>
      </c>
      <c r="P449" s="10" t="str">
        <f t="shared" si="48"/>
        <v>财报</v>
      </c>
    </row>
    <row r="450" spans="1:16" x14ac:dyDescent="0.2">
      <c r="A450" s="17">
        <f t="shared" ca="1" si="43"/>
        <v>1329</v>
      </c>
      <c r="B450" s="8" t="s">
        <v>962</v>
      </c>
      <c r="C450" s="8" t="s">
        <v>963</v>
      </c>
      <c r="D450" s="13">
        <f>IFERROR([1]!EM_S_QSTM07_IS(B450,"61",$C$1,"1")/1000000,"")</f>
        <v>140.37822782000001</v>
      </c>
      <c r="E450" s="13" t="str">
        <f>IFERROR([1]!EM_S_PERFORMANCEEXPRESS_PERFEXNETPROFITTOSHAREHOLDER(B450,$C$1)/1000000,"")</f>
        <v/>
      </c>
      <c r="F450" s="13" t="str">
        <f>IFERROR([1]!EM_S_PROFITNOTICE_FORECASTT(B450,$C$1)/1000000,"")</f>
        <v/>
      </c>
      <c r="G450" s="13" t="str">
        <f>IFERROR([1]!EM_S_PROFITNOTICE_FORECASTL(B450,$C$1)/1000000,"")</f>
        <v/>
      </c>
      <c r="H450" s="13" t="str">
        <f t="shared" si="44"/>
        <v/>
      </c>
      <c r="I450" s="20">
        <f>IFERROR([1]!EM_S_QSTM07_IS(B450,"61",$I$1,"1")/1000000,"")</f>
        <v>119.53508181000001</v>
      </c>
      <c r="J450" s="13">
        <f t="shared" si="42"/>
        <v>20.843146009999998</v>
      </c>
      <c r="K450" s="13">
        <f>IFERROR([1]!EM_S_QSTM07_IS(B450,"61",$K$2,"1")/1000000,"")</f>
        <v>170.85014651</v>
      </c>
      <c r="L450" s="14">
        <f t="shared" si="45"/>
        <v>-0.87800334716844952</v>
      </c>
      <c r="M450" s="33" t="str">
        <f ca="1">[1]!EM_S_MAJASSRES_NUM(B450,$M$2,$M$1)</f>
        <v/>
      </c>
      <c r="N450" s="29" t="str">
        <f t="shared" si="46"/>
        <v/>
      </c>
      <c r="O450" s="21">
        <f t="shared" ca="1" si="47"/>
        <v>-0.87800334716844952</v>
      </c>
      <c r="P450" s="10" t="str">
        <f t="shared" si="48"/>
        <v>财报</v>
      </c>
    </row>
    <row r="451" spans="1:16" x14ac:dyDescent="0.2">
      <c r="A451" s="17">
        <f t="shared" ca="1" si="43"/>
        <v>119</v>
      </c>
      <c r="B451" s="8" t="s">
        <v>964</v>
      </c>
      <c r="C451" s="8" t="s">
        <v>965</v>
      </c>
      <c r="D451" s="13">
        <f>IFERROR([1]!EM_S_QSTM07_IS(B451,"61",$C$1,"1")/1000000,"")</f>
        <v>15.483343980000001</v>
      </c>
      <c r="E451" s="13" t="str">
        <f>IFERROR([1]!EM_S_PERFORMANCEEXPRESS_PERFEXNETPROFITTOSHAREHOLDER(B451,$C$1)/1000000,"")</f>
        <v/>
      </c>
      <c r="F451" s="13">
        <f>IFERROR([1]!EM_S_PROFITNOTICE_FORECASTT(B451,$C$1)/1000000,"")</f>
        <v>4</v>
      </c>
      <c r="G451" s="13">
        <f>IFERROR([1]!EM_S_PROFITNOTICE_FORECASTL(B451,$C$1)/1000000,"")</f>
        <v>4</v>
      </c>
      <c r="H451" s="13">
        <f t="shared" si="44"/>
        <v>4</v>
      </c>
      <c r="I451" s="20">
        <f>IFERROR([1]!EM_S_QSTM07_IS(B451,"61",$I$1,"1")/1000000,"")</f>
        <v>-10.858601090000001</v>
      </c>
      <c r="J451" s="13">
        <f t="shared" si="42"/>
        <v>26.341945070000001</v>
      </c>
      <c r="K451" s="13">
        <f>IFERROR([1]!EM_S_QSTM07_IS(B451,"61",$K$2,"1")/1000000,"")</f>
        <v>10.088374949999999</v>
      </c>
      <c r="L451" s="14">
        <f t="shared" si="45"/>
        <v>1.611118758031491</v>
      </c>
      <c r="M451" s="33" t="str">
        <f ca="1">[1]!EM_S_MAJASSRES_NUM(B451,$M$2,$M$1)</f>
        <v/>
      </c>
      <c r="N451" s="29" t="str">
        <f t="shared" si="46"/>
        <v/>
      </c>
      <c r="O451" s="21">
        <f t="shared" ca="1" si="47"/>
        <v>1.611118758031491</v>
      </c>
      <c r="P451" s="10" t="str">
        <f t="shared" si="48"/>
        <v>财报</v>
      </c>
    </row>
    <row r="452" spans="1:16" x14ac:dyDescent="0.2">
      <c r="A452" s="17">
        <f t="shared" ca="1" si="43"/>
        <v>1513</v>
      </c>
      <c r="B452" s="8" t="s">
        <v>966</v>
      </c>
      <c r="C452" s="8" t="s">
        <v>967</v>
      </c>
      <c r="D452" s="13">
        <f>IFERROR([1]!EM_S_QSTM07_IS(B452,"61",$C$1,"1")/1000000,"")</f>
        <v>13.281061859999999</v>
      </c>
      <c r="E452" s="13" t="str">
        <f>IFERROR([1]!EM_S_PERFORMANCEEXPRESS_PERFEXNETPROFITTOSHAREHOLDER(B452,$C$1)/1000000,"")</f>
        <v/>
      </c>
      <c r="F452" s="13">
        <f>IFERROR([1]!EM_S_PROFITNOTICE_FORECASTT(B452,$C$1)/1000000,"")</f>
        <v>20</v>
      </c>
      <c r="G452" s="13">
        <f>IFERROR([1]!EM_S_PROFITNOTICE_FORECASTL(B452,$C$1)/1000000,"")</f>
        <v>20</v>
      </c>
      <c r="H452" s="13">
        <f t="shared" si="44"/>
        <v>20</v>
      </c>
      <c r="I452" s="20">
        <f>IFERROR([1]!EM_S_QSTM07_IS(B452,"61",$I$1,"1")/1000000,"")</f>
        <v>7.7006350100000001</v>
      </c>
      <c r="J452" s="13">
        <f t="shared" ref="J452:J515" si="49">IFERROR(IF(D452&lt;&gt;"",D452-I452,IF(E452&lt;&gt;"",E452-I452,IF(H452&lt;&gt;"",H452-I452,""))),"")</f>
        <v>5.5804268499999994</v>
      </c>
      <c r="K452" s="13">
        <f>IFERROR([1]!EM_S_QSTM07_IS(B452,"61",$K$2,"1")/1000000,"")</f>
        <v>723.10912341999995</v>
      </c>
      <c r="L452" s="14">
        <f t="shared" si="45"/>
        <v>-0.99228273206731654</v>
      </c>
      <c r="M452" s="33" t="str">
        <f ca="1">[1]!EM_S_MAJASSRES_NUM(B452,$M$2,$M$1)</f>
        <v/>
      </c>
      <c r="N452" s="29" t="str">
        <f t="shared" si="46"/>
        <v/>
      </c>
      <c r="O452" s="21">
        <f t="shared" ca="1" si="47"/>
        <v>-0.99228273206731654</v>
      </c>
      <c r="P452" s="10" t="str">
        <f t="shared" si="48"/>
        <v>财报</v>
      </c>
    </row>
    <row r="453" spans="1:16" x14ac:dyDescent="0.2">
      <c r="A453" s="17" t="str">
        <f t="shared" ref="A453:A516" ca="1" si="50">IFERROR(RANK(O453,$O$4:$O$2880,0),"")</f>
        <v/>
      </c>
      <c r="B453" s="8" t="s">
        <v>968</v>
      </c>
      <c r="C453" s="8" t="s">
        <v>969</v>
      </c>
      <c r="D453" s="13">
        <f>IFERROR([1]!EM_S_QSTM07_IS(B453,"61",$C$1,"1")/1000000,"")</f>
        <v>9.3996875399999986</v>
      </c>
      <c r="E453" s="13" t="str">
        <f>IFERROR([1]!EM_S_PERFORMANCEEXPRESS_PERFEXNETPROFITTOSHAREHOLDER(B453,$C$1)/1000000,"")</f>
        <v/>
      </c>
      <c r="F453" s="13" t="str">
        <f>IFERROR([1]!EM_S_PROFITNOTICE_FORECASTT(B453,$C$1)/1000000,"")</f>
        <v/>
      </c>
      <c r="G453" s="13" t="str">
        <f>IFERROR([1]!EM_S_PROFITNOTICE_FORECASTL(B453,$C$1)/1000000,"")</f>
        <v/>
      </c>
      <c r="H453" s="13" t="str">
        <f t="shared" ref="H453:H516" si="51">IFERROR(AVERAGE(F453:G453),"")</f>
        <v/>
      </c>
      <c r="I453" s="20">
        <f>IFERROR([1]!EM_S_QSTM07_IS(B453,"61",$I$1,"1")/1000000,"")</f>
        <v>27.948320370000001</v>
      </c>
      <c r="J453" s="13">
        <f t="shared" si="49"/>
        <v>-18.548632830000003</v>
      </c>
      <c r="K453" s="13">
        <f>IFERROR([1]!EM_S_QSTM07_IS(B453,"61",$K$2,"1")/1000000,"")</f>
        <v>5.7817216500000006</v>
      </c>
      <c r="L453" s="14">
        <f t="shared" ref="L453:L516" si="52">IFERROR(IF(J453="","",(J453-K453)/ABS(K453)),"")</f>
        <v>-4.208150435605976</v>
      </c>
      <c r="M453" s="33" t="str">
        <f ca="1">[1]!EM_S_MAJASSRES_NUM(B453,$M$2,$M$1)</f>
        <v/>
      </c>
      <c r="N453" s="29">
        <f t="shared" ref="N453:N516" si="53">IFERROR(IF(ABS(K453)&lt;$N$2,1,""),"")</f>
        <v>1</v>
      </c>
      <c r="O453" s="21" t="str">
        <f t="shared" ref="O453:O516" ca="1" si="54">IFERROR(IF(AND(M453="",N453=""),L453,""),"")</f>
        <v/>
      </c>
      <c r="P453" s="10" t="str">
        <f t="shared" ref="P453:P516" si="55">IFERROR(IF(D453&lt;&gt;"","财报",IF(E453&lt;&gt;"","快报",IF(H453&lt;&gt;"","预告",""))),"")</f>
        <v>财报</v>
      </c>
    </row>
    <row r="454" spans="1:16" x14ac:dyDescent="0.2">
      <c r="A454" s="17" t="str">
        <f t="shared" ca="1" si="50"/>
        <v/>
      </c>
      <c r="B454" s="8" t="s">
        <v>970</v>
      </c>
      <c r="C454" s="8" t="s">
        <v>971</v>
      </c>
      <c r="D454" s="13">
        <f>IFERROR([1]!EM_S_QSTM07_IS(B454,"61",$C$1,"1")/1000000,"")</f>
        <v>212.34650593000001</v>
      </c>
      <c r="E454" s="13" t="str">
        <f>IFERROR([1]!EM_S_PERFORMANCEEXPRESS_PERFEXNETPROFITTOSHAREHOLDER(B454,$C$1)/1000000,"")</f>
        <v/>
      </c>
      <c r="F454" s="13" t="str">
        <f>IFERROR([1]!EM_S_PROFITNOTICE_FORECASTT(B454,$C$1)/1000000,"")</f>
        <v/>
      </c>
      <c r="G454" s="13" t="str">
        <f>IFERROR([1]!EM_S_PROFITNOTICE_FORECASTL(B454,$C$1)/1000000,"")</f>
        <v/>
      </c>
      <c r="H454" s="13" t="str">
        <f t="shared" si="51"/>
        <v/>
      </c>
      <c r="I454" s="20">
        <f>IFERROR([1]!EM_S_QSTM07_IS(B454,"61",$I$1,"1")/1000000,"")</f>
        <v>49.423044930000003</v>
      </c>
      <c r="J454" s="13">
        <f t="shared" si="49"/>
        <v>162.923461</v>
      </c>
      <c r="K454" s="13">
        <f>IFERROR([1]!EM_S_QSTM07_IS(B454,"61",$K$2,"1")/1000000,"")</f>
        <v>186.94708528999999</v>
      </c>
      <c r="L454" s="14">
        <f t="shared" si="52"/>
        <v>-0.12850494166696183</v>
      </c>
      <c r="M454" s="33">
        <f ca="1">[1]!EM_S_MAJASSRES_NUM(B454,$M$2,$M$1)</f>
        <v>1</v>
      </c>
      <c r="N454" s="29" t="str">
        <f t="shared" si="53"/>
        <v/>
      </c>
      <c r="O454" s="21" t="str">
        <f t="shared" ca="1" si="54"/>
        <v/>
      </c>
      <c r="P454" s="10" t="str">
        <f t="shared" si="55"/>
        <v>财报</v>
      </c>
    </row>
    <row r="455" spans="1:16" x14ac:dyDescent="0.2">
      <c r="A455" s="17" t="str">
        <f t="shared" ca="1" si="50"/>
        <v/>
      </c>
      <c r="B455" s="8" t="s">
        <v>972</v>
      </c>
      <c r="C455" s="8" t="s">
        <v>973</v>
      </c>
      <c r="D455" s="13">
        <f>IFERROR([1]!EM_S_QSTM07_IS(B455,"61",$C$1,"1")/1000000,"")</f>
        <v>-201.77041416</v>
      </c>
      <c r="E455" s="13" t="str">
        <f>IFERROR([1]!EM_S_PERFORMANCEEXPRESS_PERFEXNETPROFITTOSHAREHOLDER(B455,$C$1)/1000000,"")</f>
        <v/>
      </c>
      <c r="F455" s="13">
        <f>IFERROR([1]!EM_S_PROFITNOTICE_FORECASTT(B455,$C$1)/1000000,"")</f>
        <v>-220</v>
      </c>
      <c r="G455" s="13">
        <f>IFERROR([1]!EM_S_PROFITNOTICE_FORECASTL(B455,$C$1)/1000000,"")</f>
        <v>-280</v>
      </c>
      <c r="H455" s="13">
        <f t="shared" si="51"/>
        <v>-250</v>
      </c>
      <c r="I455" s="20">
        <f>IFERROR([1]!EM_S_QSTM07_IS(B455,"61",$I$1,"1")/1000000,"")</f>
        <v>-91.093693729999998</v>
      </c>
      <c r="J455" s="13">
        <f t="shared" si="49"/>
        <v>-110.67672043</v>
      </c>
      <c r="K455" s="13">
        <f>IFERROR([1]!EM_S_QSTM07_IS(B455,"61",$K$2,"1")/1000000,"")</f>
        <v>8.1872451599999998</v>
      </c>
      <c r="L455" s="14">
        <f t="shared" si="52"/>
        <v>-14.518188141076749</v>
      </c>
      <c r="M455" s="33" t="str">
        <f ca="1">[1]!EM_S_MAJASSRES_NUM(B455,$M$2,$M$1)</f>
        <v/>
      </c>
      <c r="N455" s="29">
        <f t="shared" si="53"/>
        <v>1</v>
      </c>
      <c r="O455" s="21" t="str">
        <f t="shared" ca="1" si="54"/>
        <v/>
      </c>
      <c r="P455" s="10" t="str">
        <f t="shared" si="55"/>
        <v>财报</v>
      </c>
    </row>
    <row r="456" spans="1:16" x14ac:dyDescent="0.2">
      <c r="A456" s="17">
        <f t="shared" ca="1" si="50"/>
        <v>1358</v>
      </c>
      <c r="B456" s="8" t="s">
        <v>974</v>
      </c>
      <c r="C456" s="8" t="s">
        <v>975</v>
      </c>
      <c r="D456" s="13">
        <f>IFERROR([1]!EM_S_QSTM07_IS(B456,"61",$C$1,"1")/1000000,"")</f>
        <v>60.664547460000001</v>
      </c>
      <c r="E456" s="13" t="str">
        <f>IFERROR([1]!EM_S_PERFORMANCEEXPRESS_PERFEXNETPROFITTOSHAREHOLDER(B456,$C$1)/1000000,"")</f>
        <v/>
      </c>
      <c r="F456" s="13" t="str">
        <f>IFERROR([1]!EM_S_PROFITNOTICE_FORECASTT(B456,$C$1)/1000000,"")</f>
        <v/>
      </c>
      <c r="G456" s="13" t="str">
        <f>IFERROR([1]!EM_S_PROFITNOTICE_FORECASTL(B456,$C$1)/1000000,"")</f>
        <v/>
      </c>
      <c r="H456" s="13" t="str">
        <f t="shared" si="51"/>
        <v/>
      </c>
      <c r="I456" s="20">
        <f>IFERROR([1]!EM_S_QSTM07_IS(B456,"61",$I$1,"1")/1000000,"")</f>
        <v>48.633043219999998</v>
      </c>
      <c r="J456" s="13">
        <f t="shared" si="49"/>
        <v>12.031504240000004</v>
      </c>
      <c r="K456" s="13">
        <f>IFERROR([1]!EM_S_QSTM07_IS(B456,"61",$K$2,"1")/1000000,"")</f>
        <v>117.84738388</v>
      </c>
      <c r="L456" s="14">
        <f t="shared" si="52"/>
        <v>-0.89790605574875315</v>
      </c>
      <c r="M456" s="33" t="str">
        <f ca="1">[1]!EM_S_MAJASSRES_NUM(B456,$M$2,$M$1)</f>
        <v/>
      </c>
      <c r="N456" s="29" t="str">
        <f t="shared" si="53"/>
        <v/>
      </c>
      <c r="O456" s="21">
        <f t="shared" ca="1" si="54"/>
        <v>-0.89790605574875315</v>
      </c>
      <c r="P456" s="10" t="str">
        <f t="shared" si="55"/>
        <v>财报</v>
      </c>
    </row>
    <row r="457" spans="1:16" x14ac:dyDescent="0.2">
      <c r="A457" s="17" t="str">
        <f t="shared" ca="1" si="50"/>
        <v/>
      </c>
      <c r="B457" s="8" t="s">
        <v>976</v>
      </c>
      <c r="C457" s="8" t="s">
        <v>977</v>
      </c>
      <c r="D457" s="13">
        <f>IFERROR([1]!EM_S_QSTM07_IS(B457,"61",$C$1,"1")/1000000,"")</f>
        <v>8.9346278699999999</v>
      </c>
      <c r="E457" s="13" t="str">
        <f>IFERROR([1]!EM_S_PERFORMANCEEXPRESS_PERFEXNETPROFITTOSHAREHOLDER(B457,$C$1)/1000000,"")</f>
        <v/>
      </c>
      <c r="F457" s="13">
        <f>IFERROR([1]!EM_S_PROFITNOTICE_FORECASTT(B457,$C$1)/1000000,"")</f>
        <v>10.5</v>
      </c>
      <c r="G457" s="13">
        <f>IFERROR([1]!EM_S_PROFITNOTICE_FORECASTL(B457,$C$1)/1000000,"")</f>
        <v>8.5</v>
      </c>
      <c r="H457" s="13">
        <f t="shared" si="51"/>
        <v>9.5</v>
      </c>
      <c r="I457" s="20">
        <f>IFERROR([1]!EM_S_QSTM07_IS(B457,"61",$I$1,"1")/1000000,"")</f>
        <v>0.74580095999999996</v>
      </c>
      <c r="J457" s="13">
        <f t="shared" si="49"/>
        <v>8.1888269099999995</v>
      </c>
      <c r="K457" s="13">
        <f>IFERROR([1]!EM_S_QSTM07_IS(B457,"61",$K$2,"1")/1000000,"")</f>
        <v>-7.5656613799999999</v>
      </c>
      <c r="L457" s="14">
        <f t="shared" si="52"/>
        <v>2.0823676211107403</v>
      </c>
      <c r="M457" s="33" t="str">
        <f ca="1">[1]!EM_S_MAJASSRES_NUM(B457,$M$2,$M$1)</f>
        <v/>
      </c>
      <c r="N457" s="29">
        <f t="shared" si="53"/>
        <v>1</v>
      </c>
      <c r="O457" s="21" t="str">
        <f t="shared" ca="1" si="54"/>
        <v/>
      </c>
      <c r="P457" s="10" t="str">
        <f t="shared" si="55"/>
        <v>财报</v>
      </c>
    </row>
    <row r="458" spans="1:16" x14ac:dyDescent="0.2">
      <c r="A458" s="17">
        <f t="shared" ca="1" si="50"/>
        <v>172</v>
      </c>
      <c r="B458" s="8" t="s">
        <v>978</v>
      </c>
      <c r="C458" s="8" t="s">
        <v>979</v>
      </c>
      <c r="D458" s="13">
        <f>IFERROR([1]!EM_S_QSTM07_IS(B458,"61",$C$1,"1")/1000000,"")</f>
        <v>161.77105276</v>
      </c>
      <c r="E458" s="13" t="str">
        <f>IFERROR([1]!EM_S_PERFORMANCEEXPRESS_PERFEXNETPROFITTOSHAREHOLDER(B458,$C$1)/1000000,"")</f>
        <v/>
      </c>
      <c r="F458" s="13">
        <f>IFERROR([1]!EM_S_PROFITNOTICE_FORECASTT(B458,$C$1)/1000000,"")</f>
        <v>255.22</v>
      </c>
      <c r="G458" s="13">
        <f>IFERROR([1]!EM_S_PROFITNOTICE_FORECASTL(B458,$C$1)/1000000,"")</f>
        <v>206.6</v>
      </c>
      <c r="H458" s="13">
        <f t="shared" si="51"/>
        <v>230.91</v>
      </c>
      <c r="I458" s="20">
        <f>IFERROR([1]!EM_S_QSTM07_IS(B458,"61",$I$1,"1")/1000000,"")</f>
        <v>60.574113880000006</v>
      </c>
      <c r="J458" s="13">
        <f t="shared" si="49"/>
        <v>101.19693888</v>
      </c>
      <c r="K458" s="13">
        <f>IFERROR([1]!EM_S_QSTM07_IS(B458,"61",$K$2,"1")/1000000,"")</f>
        <v>46.545270630000005</v>
      </c>
      <c r="L458" s="14">
        <f t="shared" si="52"/>
        <v>1.1741615745333136</v>
      </c>
      <c r="M458" s="33" t="str">
        <f ca="1">[1]!EM_S_MAJASSRES_NUM(B458,$M$2,$M$1)</f>
        <v/>
      </c>
      <c r="N458" s="29" t="str">
        <f t="shared" si="53"/>
        <v/>
      </c>
      <c r="O458" s="21">
        <f t="shared" ca="1" si="54"/>
        <v>1.1741615745333136</v>
      </c>
      <c r="P458" s="10" t="str">
        <f t="shared" si="55"/>
        <v>财报</v>
      </c>
    </row>
    <row r="459" spans="1:16" x14ac:dyDescent="0.2">
      <c r="A459" s="17">
        <f t="shared" ca="1" si="50"/>
        <v>865</v>
      </c>
      <c r="B459" s="8" t="s">
        <v>980</v>
      </c>
      <c r="C459" s="8" t="s">
        <v>981</v>
      </c>
      <c r="D459" s="13">
        <f>IFERROR([1]!EM_S_QSTM07_IS(B459,"61",$C$1,"1")/1000000,"")</f>
        <v>72.385173569999992</v>
      </c>
      <c r="E459" s="13" t="str">
        <f>IFERROR([1]!EM_S_PERFORMANCEEXPRESS_PERFEXNETPROFITTOSHAREHOLDER(B459,$C$1)/1000000,"")</f>
        <v/>
      </c>
      <c r="F459" s="13">
        <f>IFERROR([1]!EM_S_PROFITNOTICE_FORECASTT(B459,$C$1)/1000000,"")</f>
        <v>120</v>
      </c>
      <c r="G459" s="13">
        <f>IFERROR([1]!EM_S_PROFITNOTICE_FORECASTL(B459,$C$1)/1000000,"")</f>
        <v>116</v>
      </c>
      <c r="H459" s="13">
        <f t="shared" si="51"/>
        <v>118</v>
      </c>
      <c r="I459" s="20">
        <f>IFERROR([1]!EM_S_QSTM07_IS(B459,"61",$I$1,"1")/1000000,"")</f>
        <v>44.89501224</v>
      </c>
      <c r="J459" s="13">
        <f t="shared" si="49"/>
        <v>27.490161329999992</v>
      </c>
      <c r="K459" s="13">
        <f>IFERROR([1]!EM_S_QSTM07_IS(B459,"61",$K$2,"1")/1000000,"")</f>
        <v>59.992617359999997</v>
      </c>
      <c r="L459" s="14">
        <f t="shared" si="52"/>
        <v>-0.54177426257236405</v>
      </c>
      <c r="M459" s="33" t="str">
        <f ca="1">[1]!EM_S_MAJASSRES_NUM(B459,$M$2,$M$1)</f>
        <v/>
      </c>
      <c r="N459" s="29" t="str">
        <f t="shared" si="53"/>
        <v/>
      </c>
      <c r="O459" s="21">
        <f t="shared" ca="1" si="54"/>
        <v>-0.54177426257236405</v>
      </c>
      <c r="P459" s="10" t="str">
        <f t="shared" si="55"/>
        <v>财报</v>
      </c>
    </row>
    <row r="460" spans="1:16" x14ac:dyDescent="0.2">
      <c r="A460" s="17" t="str">
        <f t="shared" ca="1" si="50"/>
        <v/>
      </c>
      <c r="B460" s="8" t="s">
        <v>982</v>
      </c>
      <c r="C460" s="8" t="s">
        <v>983</v>
      </c>
      <c r="D460" s="13">
        <f>IFERROR([1]!EM_S_QSTM07_IS(B460,"61",$C$1,"1")/1000000,"")</f>
        <v>172.47246080000002</v>
      </c>
      <c r="E460" s="13" t="str">
        <f>IFERROR([1]!EM_S_PERFORMANCEEXPRESS_PERFEXNETPROFITTOSHAREHOLDER(B460,$C$1)/1000000,"")</f>
        <v/>
      </c>
      <c r="F460" s="13">
        <f>IFERROR([1]!EM_S_PROFITNOTICE_FORECASTT(B460,$C$1)/1000000,"")</f>
        <v>315</v>
      </c>
      <c r="G460" s="13">
        <f>IFERROR([1]!EM_S_PROFITNOTICE_FORECASTL(B460,$C$1)/1000000,"")</f>
        <v>285</v>
      </c>
      <c r="H460" s="13">
        <f t="shared" si="51"/>
        <v>300</v>
      </c>
      <c r="I460" s="20">
        <f>IFERROR([1]!EM_S_QSTM07_IS(B460,"61",$I$1,"1")/1000000,"")</f>
        <v>131.15499136</v>
      </c>
      <c r="J460" s="13">
        <f t="shared" si="49"/>
        <v>41.317469440000025</v>
      </c>
      <c r="K460" s="13">
        <f>IFERROR([1]!EM_S_QSTM07_IS(B460,"61",$K$2,"1")/1000000,"")</f>
        <v>38.710017010000001</v>
      </c>
      <c r="L460" s="14">
        <f t="shared" si="52"/>
        <v>6.7358596854308728E-2</v>
      </c>
      <c r="M460" s="33">
        <f ca="1">[1]!EM_S_MAJASSRES_NUM(B460,$M$2,$M$1)</f>
        <v>1</v>
      </c>
      <c r="N460" s="29" t="str">
        <f t="shared" si="53"/>
        <v/>
      </c>
      <c r="O460" s="21" t="str">
        <f t="shared" ca="1" si="54"/>
        <v/>
      </c>
      <c r="P460" s="10" t="str">
        <f t="shared" si="55"/>
        <v>财报</v>
      </c>
    </row>
    <row r="461" spans="1:16" x14ac:dyDescent="0.2">
      <c r="A461" s="17" t="str">
        <f t="shared" ca="1" si="50"/>
        <v/>
      </c>
      <c r="B461" s="8" t="s">
        <v>984</v>
      </c>
      <c r="C461" s="8" t="s">
        <v>985</v>
      </c>
      <c r="D461" s="13">
        <f>IFERROR([1]!EM_S_QSTM07_IS(B461,"61",$C$1,"1")/1000000,"")</f>
        <v>-8.5052278300000008</v>
      </c>
      <c r="E461" s="13" t="str">
        <f>IFERROR([1]!EM_S_PERFORMANCEEXPRESS_PERFEXNETPROFITTOSHAREHOLDER(B461,$C$1)/1000000,"")</f>
        <v/>
      </c>
      <c r="F461" s="13">
        <f>IFERROR([1]!EM_S_PROFITNOTICE_FORECASTT(B461,$C$1)/1000000,"")</f>
        <v>-24</v>
      </c>
      <c r="G461" s="13">
        <f>IFERROR([1]!EM_S_PROFITNOTICE_FORECASTL(B461,$C$1)/1000000,"")</f>
        <v>-30</v>
      </c>
      <c r="H461" s="13">
        <f t="shared" si="51"/>
        <v>-27</v>
      </c>
      <c r="I461" s="20">
        <f>IFERROR([1]!EM_S_QSTM07_IS(B461,"61",$I$1,"1")/1000000,"")</f>
        <v>-17.568529899999998</v>
      </c>
      <c r="J461" s="13">
        <f t="shared" si="49"/>
        <v>9.0633020699999971</v>
      </c>
      <c r="K461" s="13">
        <f>IFERROR([1]!EM_S_QSTM07_IS(B461,"61",$K$2,"1")/1000000,"")</f>
        <v>8.0129397099999995</v>
      </c>
      <c r="L461" s="14">
        <f t="shared" si="52"/>
        <v>0.13108327255840513</v>
      </c>
      <c r="M461" s="33">
        <f ca="1">[1]!EM_S_MAJASSRES_NUM(B461,$M$2,$M$1)</f>
        <v>1</v>
      </c>
      <c r="N461" s="29">
        <f t="shared" si="53"/>
        <v>1</v>
      </c>
      <c r="O461" s="21" t="str">
        <f t="shared" ca="1" si="54"/>
        <v/>
      </c>
      <c r="P461" s="10" t="str">
        <f t="shared" si="55"/>
        <v>财报</v>
      </c>
    </row>
    <row r="462" spans="1:16" x14ac:dyDescent="0.2">
      <c r="A462" s="17">
        <f t="shared" ca="1" si="50"/>
        <v>383</v>
      </c>
      <c r="B462" s="8" t="s">
        <v>986</v>
      </c>
      <c r="C462" s="8" t="s">
        <v>987</v>
      </c>
      <c r="D462" s="13">
        <f>IFERROR([1]!EM_S_QSTM07_IS(B462,"61",$C$1,"1")/1000000,"")</f>
        <v>66.11921298</v>
      </c>
      <c r="E462" s="13" t="str">
        <f>IFERROR([1]!EM_S_PERFORMANCEEXPRESS_PERFEXNETPROFITTOSHAREHOLDER(B462,$C$1)/1000000,"")</f>
        <v/>
      </c>
      <c r="F462" s="13">
        <f>IFERROR([1]!EM_S_PROFITNOTICE_FORECASTT(B462,$C$1)/1000000,"")</f>
        <v>84.09</v>
      </c>
      <c r="G462" s="13">
        <f>IFERROR([1]!EM_S_PROFITNOTICE_FORECASTL(B462,$C$1)/1000000,"")</f>
        <v>70.08</v>
      </c>
      <c r="H462" s="13">
        <f t="shared" si="51"/>
        <v>77.085000000000008</v>
      </c>
      <c r="I462" s="20">
        <f>IFERROR([1]!EM_S_QSTM07_IS(B462,"61",$I$1,"1")/1000000,"")</f>
        <v>14.226873529999999</v>
      </c>
      <c r="J462" s="13">
        <f t="shared" si="49"/>
        <v>51.892339450000001</v>
      </c>
      <c r="K462" s="13">
        <f>IFERROR([1]!EM_S_QSTM07_IS(B462,"61",$K$2,"1")/1000000,"")</f>
        <v>42.322940179999996</v>
      </c>
      <c r="L462" s="14">
        <f t="shared" si="52"/>
        <v>0.22610431197126735</v>
      </c>
      <c r="M462" s="33" t="str">
        <f ca="1">[1]!EM_S_MAJASSRES_NUM(B462,$M$2,$M$1)</f>
        <v/>
      </c>
      <c r="N462" s="29" t="str">
        <f t="shared" si="53"/>
        <v/>
      </c>
      <c r="O462" s="21">
        <f t="shared" ca="1" si="54"/>
        <v>0.22610431197126735</v>
      </c>
      <c r="P462" s="10" t="str">
        <f t="shared" si="55"/>
        <v>财报</v>
      </c>
    </row>
    <row r="463" spans="1:16" x14ac:dyDescent="0.2">
      <c r="A463" s="17" t="str">
        <f t="shared" ca="1" si="50"/>
        <v/>
      </c>
      <c r="B463" s="8" t="s">
        <v>988</v>
      </c>
      <c r="C463" s="8" t="s">
        <v>989</v>
      </c>
      <c r="D463" s="13">
        <f>IFERROR([1]!EM_S_QSTM07_IS(B463,"61",$C$1,"1")/1000000,"")</f>
        <v>-15.021714429999999</v>
      </c>
      <c r="E463" s="13" t="str">
        <f>IFERROR([1]!EM_S_PERFORMANCEEXPRESS_PERFEXNETPROFITTOSHAREHOLDER(B463,$C$1)/1000000,"")</f>
        <v/>
      </c>
      <c r="F463" s="13">
        <f>IFERROR([1]!EM_S_PROFITNOTICE_FORECASTT(B463,$C$1)/1000000,"")</f>
        <v>-17</v>
      </c>
      <c r="G463" s="13">
        <f>IFERROR([1]!EM_S_PROFITNOTICE_FORECASTL(B463,$C$1)/1000000,"")</f>
        <v>-17</v>
      </c>
      <c r="H463" s="13">
        <f t="shared" si="51"/>
        <v>-17</v>
      </c>
      <c r="I463" s="20">
        <f>IFERROR([1]!EM_S_QSTM07_IS(B463,"61",$I$1,"1")/1000000,"")</f>
        <v>-3.7519556499999998</v>
      </c>
      <c r="J463" s="13">
        <f t="shared" si="49"/>
        <v>-11.26975878</v>
      </c>
      <c r="K463" s="13">
        <f>IFERROR([1]!EM_S_QSTM07_IS(B463,"61",$K$2,"1")/1000000,"")</f>
        <v>-6.4436102399999999</v>
      </c>
      <c r="L463" s="14">
        <f t="shared" si="52"/>
        <v>-0.74898207064740152</v>
      </c>
      <c r="M463" s="33" t="str">
        <f ca="1">[1]!EM_S_MAJASSRES_NUM(B463,$M$2,$M$1)</f>
        <v/>
      </c>
      <c r="N463" s="29">
        <f t="shared" si="53"/>
        <v>1</v>
      </c>
      <c r="O463" s="21" t="str">
        <f t="shared" ca="1" si="54"/>
        <v/>
      </c>
      <c r="P463" s="10" t="str">
        <f t="shared" si="55"/>
        <v>财报</v>
      </c>
    </row>
    <row r="464" spans="1:16" x14ac:dyDescent="0.2">
      <c r="A464" s="17" t="str">
        <f t="shared" ca="1" si="50"/>
        <v/>
      </c>
      <c r="B464" s="8" t="s">
        <v>990</v>
      </c>
      <c r="C464" s="8" t="s">
        <v>991</v>
      </c>
      <c r="D464" s="13">
        <f>IFERROR([1]!EM_S_QSTM07_IS(B464,"61",$C$1,"1")/1000000,"")</f>
        <v>7.97475136</v>
      </c>
      <c r="E464" s="13" t="str">
        <f>IFERROR([1]!EM_S_PERFORMANCEEXPRESS_PERFEXNETPROFITTOSHAREHOLDER(B464,$C$1)/1000000,"")</f>
        <v/>
      </c>
      <c r="F464" s="13" t="str">
        <f>IFERROR([1]!EM_S_PROFITNOTICE_FORECASTT(B464,$C$1)/1000000,"")</f>
        <v/>
      </c>
      <c r="G464" s="13" t="str">
        <f>IFERROR([1]!EM_S_PROFITNOTICE_FORECASTL(B464,$C$1)/1000000,"")</f>
        <v/>
      </c>
      <c r="H464" s="13" t="str">
        <f t="shared" si="51"/>
        <v/>
      </c>
      <c r="I464" s="20">
        <f>IFERROR([1]!EM_S_QSTM07_IS(B464,"61",$I$1,"1")/1000000,"")</f>
        <v>2.5874151899999998</v>
      </c>
      <c r="J464" s="13">
        <f t="shared" si="49"/>
        <v>5.3873361700000002</v>
      </c>
      <c r="K464" s="13">
        <f>IFERROR([1]!EM_S_QSTM07_IS(B464,"61",$K$2,"1")/1000000,"")</f>
        <v>5.7496820199999998</v>
      </c>
      <c r="L464" s="14">
        <f t="shared" si="52"/>
        <v>-6.3020154634568754E-2</v>
      </c>
      <c r="M464" s="33" t="str">
        <f ca="1">[1]!EM_S_MAJASSRES_NUM(B464,$M$2,$M$1)</f>
        <v/>
      </c>
      <c r="N464" s="29">
        <f t="shared" si="53"/>
        <v>1</v>
      </c>
      <c r="O464" s="21" t="str">
        <f t="shared" ca="1" si="54"/>
        <v/>
      </c>
      <c r="P464" s="10" t="str">
        <f t="shared" si="55"/>
        <v>财报</v>
      </c>
    </row>
    <row r="465" spans="1:16" x14ac:dyDescent="0.2">
      <c r="A465" s="17">
        <f t="shared" ca="1" si="50"/>
        <v>573</v>
      </c>
      <c r="B465" s="8" t="s">
        <v>992</v>
      </c>
      <c r="C465" s="8" t="s">
        <v>993</v>
      </c>
      <c r="D465" s="13">
        <f>IFERROR([1]!EM_S_QSTM07_IS(B465,"61",$C$1,"1")/1000000,"")</f>
        <v>173.61579953</v>
      </c>
      <c r="E465" s="13" t="str">
        <f>IFERROR([1]!EM_S_PERFORMANCEEXPRESS_PERFEXNETPROFITTOSHAREHOLDER(B465,$C$1)/1000000,"")</f>
        <v/>
      </c>
      <c r="F465" s="13" t="str">
        <f>IFERROR([1]!EM_S_PROFITNOTICE_FORECASTT(B465,$C$1)/1000000,"")</f>
        <v/>
      </c>
      <c r="G465" s="13" t="str">
        <f>IFERROR([1]!EM_S_PROFITNOTICE_FORECASTL(B465,$C$1)/1000000,"")</f>
        <v/>
      </c>
      <c r="H465" s="13" t="str">
        <f t="shared" si="51"/>
        <v/>
      </c>
      <c r="I465" s="20">
        <f>IFERROR([1]!EM_S_QSTM07_IS(B465,"61",$I$1,"1")/1000000,"")</f>
        <v>62.022594299999994</v>
      </c>
      <c r="J465" s="13">
        <f t="shared" si="49"/>
        <v>111.59320523000001</v>
      </c>
      <c r="K465" s="13">
        <f>IFERROR([1]!EM_S_QSTM07_IS(B465,"61",$K$2,"1")/1000000,"")</f>
        <v>144.04477778</v>
      </c>
      <c r="L465" s="14">
        <f t="shared" si="52"/>
        <v>-0.22528808784420754</v>
      </c>
      <c r="M465" s="33" t="str">
        <f ca="1">[1]!EM_S_MAJASSRES_NUM(B465,$M$2,$M$1)</f>
        <v/>
      </c>
      <c r="N465" s="29" t="str">
        <f t="shared" si="53"/>
        <v/>
      </c>
      <c r="O465" s="21">
        <f t="shared" ca="1" si="54"/>
        <v>-0.22528808784420754</v>
      </c>
      <c r="P465" s="10" t="str">
        <f t="shared" si="55"/>
        <v>财报</v>
      </c>
    </row>
    <row r="466" spans="1:16" x14ac:dyDescent="0.2">
      <c r="A466" s="17">
        <f t="shared" ca="1" si="50"/>
        <v>2021</v>
      </c>
      <c r="B466" s="8" t="s">
        <v>994</v>
      </c>
      <c r="C466" s="8" t="s">
        <v>995</v>
      </c>
      <c r="D466" s="13">
        <f>IFERROR([1]!EM_S_QSTM07_IS(B466,"61",$C$1,"1")/1000000,"")</f>
        <v>-1.4496674199999899</v>
      </c>
      <c r="E466" s="13" t="str">
        <f>IFERROR([1]!EM_S_PERFORMANCEEXPRESS_PERFEXNETPROFITTOSHAREHOLDER(B466,$C$1)/1000000,"")</f>
        <v/>
      </c>
      <c r="F466" s="13" t="str">
        <f>IFERROR([1]!EM_S_PROFITNOTICE_FORECASTT(B466,$C$1)/1000000,"")</f>
        <v/>
      </c>
      <c r="G466" s="13" t="str">
        <f>IFERROR([1]!EM_S_PROFITNOTICE_FORECASTL(B466,$C$1)/1000000,"")</f>
        <v/>
      </c>
      <c r="H466" s="13" t="str">
        <f t="shared" si="51"/>
        <v/>
      </c>
      <c r="I466" s="20">
        <f>IFERROR([1]!EM_S_QSTM07_IS(B466,"61",$I$1,"1")/1000000,"")</f>
        <v>156.55655897</v>
      </c>
      <c r="J466" s="13">
        <f t="shared" si="49"/>
        <v>-158.00622638999999</v>
      </c>
      <c r="K466" s="13">
        <f>IFERROR([1]!EM_S_QSTM07_IS(B466,"61",$K$2,"1")/1000000,"")</f>
        <v>35.535490320000001</v>
      </c>
      <c r="L466" s="14">
        <f t="shared" si="52"/>
        <v>-5.4464343946612521</v>
      </c>
      <c r="M466" s="33" t="str">
        <f ca="1">[1]!EM_S_MAJASSRES_NUM(B466,$M$2,$M$1)</f>
        <v/>
      </c>
      <c r="N466" s="29" t="str">
        <f t="shared" si="53"/>
        <v/>
      </c>
      <c r="O466" s="21">
        <f t="shared" ca="1" si="54"/>
        <v>-5.4464343946612521</v>
      </c>
      <c r="P466" s="10" t="str">
        <f t="shared" si="55"/>
        <v>财报</v>
      </c>
    </row>
    <row r="467" spans="1:16" x14ac:dyDescent="0.2">
      <c r="A467" s="17">
        <f t="shared" ca="1" si="50"/>
        <v>1465</v>
      </c>
      <c r="B467" s="8" t="s">
        <v>996</v>
      </c>
      <c r="C467" s="8" t="s">
        <v>997</v>
      </c>
      <c r="D467" s="13">
        <f>IFERROR([1]!EM_S_QSTM07_IS(B467,"61",$C$1,"1")/1000000,"")</f>
        <v>323.77317367000001</v>
      </c>
      <c r="E467" s="13" t="str">
        <f>IFERROR([1]!EM_S_PERFORMANCEEXPRESS_PERFEXNETPROFITTOSHAREHOLDER(B467,$C$1)/1000000,"")</f>
        <v/>
      </c>
      <c r="F467" s="13" t="str">
        <f>IFERROR([1]!EM_S_PROFITNOTICE_FORECASTT(B467,$C$1)/1000000,"")</f>
        <v/>
      </c>
      <c r="G467" s="13" t="str">
        <f>IFERROR([1]!EM_S_PROFITNOTICE_FORECASTL(B467,$C$1)/1000000,"")</f>
        <v/>
      </c>
      <c r="H467" s="13" t="str">
        <f t="shared" si="51"/>
        <v/>
      </c>
      <c r="I467" s="20">
        <f>IFERROR([1]!EM_S_QSTM07_IS(B467,"61",$I$1,"1")/1000000,"")</f>
        <v>312.36616961000004</v>
      </c>
      <c r="J467" s="13">
        <f t="shared" si="49"/>
        <v>11.407004059999963</v>
      </c>
      <c r="K467" s="13">
        <f>IFERROR([1]!EM_S_QSTM07_IS(B467,"61",$K$2,"1")/1000000,"")</f>
        <v>288.08687283999996</v>
      </c>
      <c r="L467" s="14">
        <f t="shared" si="52"/>
        <v>-0.9604042907351239</v>
      </c>
      <c r="M467" s="33" t="str">
        <f ca="1">[1]!EM_S_MAJASSRES_NUM(B467,$M$2,$M$1)</f>
        <v/>
      </c>
      <c r="N467" s="29" t="str">
        <f t="shared" si="53"/>
        <v/>
      </c>
      <c r="O467" s="21">
        <f t="shared" ca="1" si="54"/>
        <v>-0.9604042907351239</v>
      </c>
      <c r="P467" s="10" t="str">
        <f t="shared" si="55"/>
        <v>财报</v>
      </c>
    </row>
    <row r="468" spans="1:16" x14ac:dyDescent="0.2">
      <c r="A468" s="17">
        <f t="shared" ca="1" si="50"/>
        <v>1600</v>
      </c>
      <c r="B468" s="8" t="s">
        <v>998</v>
      </c>
      <c r="C468" s="8" t="s">
        <v>999</v>
      </c>
      <c r="D468" s="13">
        <f>IFERROR([1]!EM_S_QSTM07_IS(B468,"61",$C$1,"1")/1000000,"")</f>
        <v>82.362465470000004</v>
      </c>
      <c r="E468" s="13" t="str">
        <f>IFERROR([1]!EM_S_PERFORMANCEEXPRESS_PERFEXNETPROFITTOSHAREHOLDER(B468,$C$1)/1000000,"")</f>
        <v/>
      </c>
      <c r="F468" s="13" t="str">
        <f>IFERROR([1]!EM_S_PROFITNOTICE_FORECASTT(B468,$C$1)/1000000,"")</f>
        <v/>
      </c>
      <c r="G468" s="13" t="str">
        <f>IFERROR([1]!EM_S_PROFITNOTICE_FORECASTL(B468,$C$1)/1000000,"")</f>
        <v/>
      </c>
      <c r="H468" s="13" t="str">
        <f t="shared" si="51"/>
        <v/>
      </c>
      <c r="I468" s="20">
        <f>IFERROR([1]!EM_S_QSTM07_IS(B468,"61",$I$1,"1")/1000000,"")</f>
        <v>89.831903069999996</v>
      </c>
      <c r="J468" s="13">
        <f t="shared" si="49"/>
        <v>-7.469437599999992</v>
      </c>
      <c r="K468" s="13">
        <f>IFERROR([1]!EM_S_QSTM07_IS(B468,"61",$K$2,"1")/1000000,"")</f>
        <v>104.95423966</v>
      </c>
      <c r="L468" s="14">
        <f t="shared" si="52"/>
        <v>-1.0711685171003791</v>
      </c>
      <c r="M468" s="33" t="str">
        <f ca="1">[1]!EM_S_MAJASSRES_NUM(B468,$M$2,$M$1)</f>
        <v/>
      </c>
      <c r="N468" s="29" t="str">
        <f t="shared" si="53"/>
        <v/>
      </c>
      <c r="O468" s="21">
        <f t="shared" ca="1" si="54"/>
        <v>-1.0711685171003791</v>
      </c>
      <c r="P468" s="10" t="str">
        <f t="shared" si="55"/>
        <v>财报</v>
      </c>
    </row>
    <row r="469" spans="1:16" x14ac:dyDescent="0.2">
      <c r="A469" s="17" t="str">
        <f t="shared" ca="1" si="50"/>
        <v/>
      </c>
      <c r="B469" s="8" t="s">
        <v>1000</v>
      </c>
      <c r="C469" s="8" t="s">
        <v>1001</v>
      </c>
      <c r="D469" s="13">
        <f>IFERROR([1]!EM_S_QSTM07_IS(B469,"61",$C$1,"1")/1000000,"")</f>
        <v>236.91820040000002</v>
      </c>
      <c r="E469" s="13" t="str">
        <f>IFERROR([1]!EM_S_PERFORMANCEEXPRESS_PERFEXNETPROFITTOSHAREHOLDER(B469,$C$1)/1000000,"")</f>
        <v/>
      </c>
      <c r="F469" s="13">
        <f>IFERROR([1]!EM_S_PROFITNOTICE_FORECASTT(B469,$C$1)/1000000,"")</f>
        <v>334</v>
      </c>
      <c r="G469" s="13">
        <f>IFERROR([1]!EM_S_PROFITNOTICE_FORECASTL(B469,$C$1)/1000000,"")</f>
        <v>304</v>
      </c>
      <c r="H469" s="13">
        <f t="shared" si="51"/>
        <v>319</v>
      </c>
      <c r="I469" s="20">
        <f>IFERROR([1]!EM_S_QSTM07_IS(B469,"61",$I$1,"1")/1000000,"")</f>
        <v>85.013603290000006</v>
      </c>
      <c r="J469" s="13">
        <f t="shared" si="49"/>
        <v>151.90459711</v>
      </c>
      <c r="K469" s="13">
        <f>IFERROR([1]!EM_S_QSTM07_IS(B469,"61",$K$2,"1")/1000000,"")</f>
        <v>101.24128015000001</v>
      </c>
      <c r="L469" s="14">
        <f t="shared" si="52"/>
        <v>0.50042153640231291</v>
      </c>
      <c r="M469" s="33">
        <f ca="1">[1]!EM_S_MAJASSRES_NUM(B469,$M$2,$M$1)</f>
        <v>1</v>
      </c>
      <c r="N469" s="29" t="str">
        <f t="shared" si="53"/>
        <v/>
      </c>
      <c r="O469" s="21" t="str">
        <f t="shared" ca="1" si="54"/>
        <v/>
      </c>
      <c r="P469" s="10" t="str">
        <f t="shared" si="55"/>
        <v>财报</v>
      </c>
    </row>
    <row r="470" spans="1:16" x14ac:dyDescent="0.2">
      <c r="A470" s="17">
        <f t="shared" ca="1" si="50"/>
        <v>457</v>
      </c>
      <c r="B470" s="8" t="s">
        <v>1002</v>
      </c>
      <c r="C470" s="8" t="s">
        <v>1003</v>
      </c>
      <c r="D470" s="13">
        <f>IFERROR([1]!EM_S_QSTM07_IS(B470,"61",$C$1,"1")/1000000,"")</f>
        <v>3028.2436335500001</v>
      </c>
      <c r="E470" s="13" t="str">
        <f>IFERROR([1]!EM_S_PERFORMANCEEXPRESS_PERFEXNETPROFITTOSHAREHOLDER(B470,$C$1)/1000000,"")</f>
        <v/>
      </c>
      <c r="F470" s="13">
        <f>IFERROR([1]!EM_S_PROFITNOTICE_FORECASTT(B470,$C$1)/1000000,"")</f>
        <v>3900</v>
      </c>
      <c r="G470" s="13">
        <f>IFERROR([1]!EM_S_PROFITNOTICE_FORECASTL(B470,$C$1)/1000000,"")</f>
        <v>3800</v>
      </c>
      <c r="H470" s="13">
        <f t="shared" si="51"/>
        <v>3850</v>
      </c>
      <c r="I470" s="20">
        <f>IFERROR([1]!EM_S_QSTM07_IS(B470,"61",$I$1,"1")/1000000,"")</f>
        <v>801.52176319</v>
      </c>
      <c r="J470" s="13">
        <f t="shared" si="49"/>
        <v>2226.7218703600001</v>
      </c>
      <c r="K470" s="13">
        <f>IFERROR([1]!EM_S_QSTM07_IS(B470,"61",$K$2,"1")/1000000,"")</f>
        <v>2298.4821601599997</v>
      </c>
      <c r="L470" s="14">
        <f t="shared" si="52"/>
        <v>-3.1220729507426E-2</v>
      </c>
      <c r="M470" s="33" t="str">
        <f ca="1">[1]!EM_S_MAJASSRES_NUM(B470,$M$2,$M$1)</f>
        <v/>
      </c>
      <c r="N470" s="29" t="str">
        <f t="shared" si="53"/>
        <v/>
      </c>
      <c r="O470" s="21">
        <f t="shared" ca="1" si="54"/>
        <v>-3.1220729507426E-2</v>
      </c>
      <c r="P470" s="10" t="str">
        <f t="shared" si="55"/>
        <v>财报</v>
      </c>
    </row>
    <row r="471" spans="1:16" x14ac:dyDescent="0.2">
      <c r="A471" s="17">
        <f t="shared" ca="1" si="50"/>
        <v>226</v>
      </c>
      <c r="B471" s="8" t="s">
        <v>1004</v>
      </c>
      <c r="C471" s="8" t="s">
        <v>1005</v>
      </c>
      <c r="D471" s="13">
        <f>IFERROR([1]!EM_S_QSTM07_IS(B471,"61",$C$1,"1")/1000000,"")</f>
        <v>360.01368760000003</v>
      </c>
      <c r="E471" s="13" t="str">
        <f>IFERROR([1]!EM_S_PERFORMANCEEXPRESS_PERFEXNETPROFITTOSHAREHOLDER(B471,$C$1)/1000000,"")</f>
        <v/>
      </c>
      <c r="F471" s="13">
        <f>IFERROR([1]!EM_S_PROFITNOTICE_FORECASTT(B471,$C$1)/1000000,"")</f>
        <v>519.72680000000003</v>
      </c>
      <c r="G471" s="13">
        <f>IFERROR([1]!EM_S_PROFITNOTICE_FORECASTL(B471,$C$1)/1000000,"")</f>
        <v>464.04180000000002</v>
      </c>
      <c r="H471" s="13">
        <f t="shared" si="51"/>
        <v>491.88430000000005</v>
      </c>
      <c r="I471" s="20">
        <f>IFERROR([1]!EM_S_QSTM07_IS(B471,"61",$I$1,"1")/1000000,"")</f>
        <v>155.67622908999999</v>
      </c>
      <c r="J471" s="13">
        <f t="shared" si="49"/>
        <v>204.33745851000003</v>
      </c>
      <c r="K471" s="13">
        <f>IFERROR([1]!EM_S_QSTM07_IS(B471,"61",$K$2,"1")/1000000,"")</f>
        <v>105.18900112</v>
      </c>
      <c r="L471" s="14">
        <f t="shared" si="52"/>
        <v>0.94257437882589179</v>
      </c>
      <c r="M471" s="33" t="str">
        <f ca="1">[1]!EM_S_MAJASSRES_NUM(B471,$M$2,$M$1)</f>
        <v/>
      </c>
      <c r="N471" s="29" t="str">
        <f t="shared" si="53"/>
        <v/>
      </c>
      <c r="O471" s="21">
        <f t="shared" ca="1" si="54"/>
        <v>0.94257437882589179</v>
      </c>
      <c r="P471" s="10" t="str">
        <f t="shared" si="55"/>
        <v>财报</v>
      </c>
    </row>
    <row r="472" spans="1:16" x14ac:dyDescent="0.2">
      <c r="A472" s="17">
        <f t="shared" ca="1" si="50"/>
        <v>831</v>
      </c>
      <c r="B472" s="8" t="s">
        <v>1006</v>
      </c>
      <c r="C472" s="8" t="s">
        <v>1007</v>
      </c>
      <c r="D472" s="13">
        <f>IFERROR([1]!EM_S_QSTM07_IS(B472,"61",$C$1,"1")/1000000,"")</f>
        <v>167.62479991000001</v>
      </c>
      <c r="E472" s="13" t="str">
        <f>IFERROR([1]!EM_S_PERFORMANCEEXPRESS_PERFEXNETPROFITTOSHAREHOLDER(B472,$C$1)/1000000,"")</f>
        <v/>
      </c>
      <c r="F472" s="13">
        <f>IFERROR([1]!EM_S_PROFITNOTICE_FORECASTT(B472,$C$1)/1000000,"")</f>
        <v>400</v>
      </c>
      <c r="G472" s="13">
        <f>IFERROR([1]!EM_S_PROFITNOTICE_FORECASTL(B472,$C$1)/1000000,"")</f>
        <v>300</v>
      </c>
      <c r="H472" s="13">
        <f t="shared" si="51"/>
        <v>350</v>
      </c>
      <c r="I472" s="20">
        <f>IFERROR([1]!EM_S_QSTM07_IS(B472,"61",$I$1,"1")/1000000,"")</f>
        <v>108.41150322</v>
      </c>
      <c r="J472" s="13">
        <f t="shared" si="49"/>
        <v>59.213296690000007</v>
      </c>
      <c r="K472" s="13">
        <f>IFERROR([1]!EM_S_QSTM07_IS(B472,"61",$K$2,"1")/1000000,"")</f>
        <v>122.8812664</v>
      </c>
      <c r="L472" s="14">
        <f t="shared" si="52"/>
        <v>-0.51812592411563874</v>
      </c>
      <c r="M472" s="33" t="str">
        <f ca="1">[1]!EM_S_MAJASSRES_NUM(B472,$M$2,$M$1)</f>
        <v/>
      </c>
      <c r="N472" s="29" t="str">
        <f t="shared" si="53"/>
        <v/>
      </c>
      <c r="O472" s="21">
        <f t="shared" ca="1" si="54"/>
        <v>-0.51812592411563874</v>
      </c>
      <c r="P472" s="10" t="str">
        <f t="shared" si="55"/>
        <v>财报</v>
      </c>
    </row>
    <row r="473" spans="1:16" x14ac:dyDescent="0.2">
      <c r="A473" s="17">
        <f t="shared" ca="1" si="50"/>
        <v>416</v>
      </c>
      <c r="B473" s="8" t="s">
        <v>1008</v>
      </c>
      <c r="C473" s="8" t="s">
        <v>1009</v>
      </c>
      <c r="D473" s="13">
        <f>IFERROR([1]!EM_S_QSTM07_IS(B473,"61",$C$1,"1")/1000000,"")</f>
        <v>126.68686377</v>
      </c>
      <c r="E473" s="13">
        <f>IFERROR([1]!EM_S_PERFORMANCEEXPRESS_PERFEXNETPROFITTOSHAREHOLDER(B473,$C$1)/1000000,"")</f>
        <v>133.88359951999999</v>
      </c>
      <c r="F473" s="13">
        <f>IFERROR([1]!EM_S_PROFITNOTICE_FORECASTT(B473,$C$1)/1000000,"")</f>
        <v>147.67240000000001</v>
      </c>
      <c r="G473" s="13">
        <f>IFERROR([1]!EM_S_PROFITNOTICE_FORECASTL(B473,$C$1)/1000000,"")</f>
        <v>113.5941</v>
      </c>
      <c r="H473" s="13">
        <f t="shared" si="51"/>
        <v>130.63325</v>
      </c>
      <c r="I473" s="20">
        <f>IFERROR([1]!EM_S_QSTM07_IS(B473,"61",$I$1,"1")/1000000,"")</f>
        <v>7.35672996</v>
      </c>
      <c r="J473" s="13">
        <f t="shared" si="49"/>
        <v>119.33013381000001</v>
      </c>
      <c r="K473" s="13">
        <f>IFERROR([1]!EM_S_QSTM07_IS(B473,"61",$K$2,"1")/1000000,"")</f>
        <v>107.19925608</v>
      </c>
      <c r="L473" s="14">
        <f t="shared" si="52"/>
        <v>0.11316195814779771</v>
      </c>
      <c r="M473" s="33" t="str">
        <f ca="1">[1]!EM_S_MAJASSRES_NUM(B473,$M$2,$M$1)</f>
        <v/>
      </c>
      <c r="N473" s="29" t="str">
        <f t="shared" si="53"/>
        <v/>
      </c>
      <c r="O473" s="21">
        <f t="shared" ca="1" si="54"/>
        <v>0.11316195814779771</v>
      </c>
      <c r="P473" s="10" t="str">
        <f t="shared" si="55"/>
        <v>财报</v>
      </c>
    </row>
    <row r="474" spans="1:16" x14ac:dyDescent="0.2">
      <c r="A474" s="17">
        <f t="shared" ca="1" si="50"/>
        <v>1020</v>
      </c>
      <c r="B474" s="8" t="s">
        <v>1010</v>
      </c>
      <c r="C474" s="8" t="s">
        <v>1011</v>
      </c>
      <c r="D474" s="13">
        <f>IFERROR([1]!EM_S_QSTM07_IS(B474,"61",$C$1,"1")/1000000,"")</f>
        <v>243.38452751</v>
      </c>
      <c r="E474" s="13" t="str">
        <f>IFERROR([1]!EM_S_PERFORMANCEEXPRESS_PERFEXNETPROFITTOSHAREHOLDER(B474,$C$1)/1000000,"")</f>
        <v/>
      </c>
      <c r="F474" s="13">
        <f>IFERROR([1]!EM_S_PROFITNOTICE_FORECASTT(B474,$C$1)/1000000,"")</f>
        <v>517.75779999999997</v>
      </c>
      <c r="G474" s="13">
        <f>IFERROR([1]!EM_S_PROFITNOTICE_FORECASTL(B474,$C$1)/1000000,"")</f>
        <v>398.27519999999998</v>
      </c>
      <c r="H474" s="13">
        <f t="shared" si="51"/>
        <v>458.01649999999995</v>
      </c>
      <c r="I474" s="20">
        <f>IFERROR([1]!EM_S_QSTM07_IS(B474,"61",$I$1,"1")/1000000,"")</f>
        <v>172.21119621</v>
      </c>
      <c r="J474" s="13">
        <f t="shared" si="49"/>
        <v>71.173331300000001</v>
      </c>
      <c r="K474" s="13">
        <f>IFERROR([1]!EM_S_QSTM07_IS(B474,"61",$K$2,"1")/1000000,"")</f>
        <v>209.16130372000001</v>
      </c>
      <c r="L474" s="14">
        <f t="shared" si="52"/>
        <v>-0.65972036875770146</v>
      </c>
      <c r="M474" s="33" t="str">
        <f ca="1">[1]!EM_S_MAJASSRES_NUM(B474,$M$2,$M$1)</f>
        <v/>
      </c>
      <c r="N474" s="29" t="str">
        <f t="shared" si="53"/>
        <v/>
      </c>
      <c r="O474" s="21">
        <f t="shared" ca="1" si="54"/>
        <v>-0.65972036875770146</v>
      </c>
      <c r="P474" s="10" t="str">
        <f t="shared" si="55"/>
        <v>财报</v>
      </c>
    </row>
    <row r="475" spans="1:16" x14ac:dyDescent="0.2">
      <c r="A475" s="17">
        <f t="shared" ca="1" si="50"/>
        <v>260</v>
      </c>
      <c r="B475" s="8" t="s">
        <v>1012</v>
      </c>
      <c r="C475" s="8" t="s">
        <v>1013</v>
      </c>
      <c r="D475" s="13">
        <f>IFERROR([1]!EM_S_QSTM07_IS(B475,"61",$C$1,"1")/1000000,"")</f>
        <v>104.66123964000001</v>
      </c>
      <c r="E475" s="13" t="str">
        <f>IFERROR([1]!EM_S_PERFORMANCEEXPRESS_PERFEXNETPROFITTOSHAREHOLDER(B475,$C$1)/1000000,"")</f>
        <v/>
      </c>
      <c r="F475" s="13">
        <f>IFERROR([1]!EM_S_PROFITNOTICE_FORECASTT(B475,$C$1)/1000000,"")</f>
        <v>22.3308</v>
      </c>
      <c r="G475" s="13">
        <f>IFERROR([1]!EM_S_PROFITNOTICE_FORECASTL(B475,$C$1)/1000000,"")</f>
        <v>14.8872</v>
      </c>
      <c r="H475" s="13">
        <f t="shared" si="51"/>
        <v>18.609000000000002</v>
      </c>
      <c r="I475" s="20">
        <f>IFERROR([1]!EM_S_QSTM07_IS(B475,"61",$I$1,"1")/1000000,"")</f>
        <v>-88.624928480000008</v>
      </c>
      <c r="J475" s="13">
        <f t="shared" si="49"/>
        <v>193.28616812000001</v>
      </c>
      <c r="K475" s="13">
        <f>IFERROR([1]!EM_S_QSTM07_IS(B475,"61",$K$2,"1")/1000000,"")</f>
        <v>108.17953626000001</v>
      </c>
      <c r="L475" s="14">
        <f t="shared" si="52"/>
        <v>0.78671655289271802</v>
      </c>
      <c r="M475" s="33" t="str">
        <f ca="1">[1]!EM_S_MAJASSRES_NUM(B475,$M$2,$M$1)</f>
        <v/>
      </c>
      <c r="N475" s="29" t="str">
        <f t="shared" si="53"/>
        <v/>
      </c>
      <c r="O475" s="21">
        <f t="shared" ca="1" si="54"/>
        <v>0.78671655289271802</v>
      </c>
      <c r="P475" s="10" t="str">
        <f t="shared" si="55"/>
        <v>财报</v>
      </c>
    </row>
    <row r="476" spans="1:16" x14ac:dyDescent="0.2">
      <c r="A476" s="17" t="str">
        <f t="shared" ca="1" si="50"/>
        <v/>
      </c>
      <c r="B476" s="8" t="s">
        <v>1014</v>
      </c>
      <c r="C476" s="8" t="s">
        <v>1015</v>
      </c>
      <c r="D476" s="13">
        <f>IFERROR([1]!EM_S_QSTM07_IS(B476,"61",$C$1,"1")/1000000,"")</f>
        <v>21.03531632</v>
      </c>
      <c r="E476" s="13" t="str">
        <f>IFERROR([1]!EM_S_PERFORMANCEEXPRESS_PERFEXNETPROFITTOSHAREHOLDER(B476,$C$1)/1000000,"")</f>
        <v/>
      </c>
      <c r="F476" s="13">
        <f>IFERROR([1]!EM_S_PROFITNOTICE_FORECASTT(B476,$C$1)/1000000,"")</f>
        <v>30</v>
      </c>
      <c r="G476" s="13">
        <f>IFERROR([1]!EM_S_PROFITNOTICE_FORECASTL(B476,$C$1)/1000000,"")</f>
        <v>25</v>
      </c>
      <c r="H476" s="13">
        <f t="shared" si="51"/>
        <v>27.5</v>
      </c>
      <c r="I476" s="20">
        <f>IFERROR([1]!EM_S_QSTM07_IS(B476,"61",$I$1,"1")/1000000,"")</f>
        <v>8.6729218200000009</v>
      </c>
      <c r="J476" s="13">
        <f t="shared" si="49"/>
        <v>12.362394499999999</v>
      </c>
      <c r="K476" s="13">
        <f>IFERROR([1]!EM_S_QSTM07_IS(B476,"61",$K$2,"1")/1000000,"")</f>
        <v>2.2486436099999998</v>
      </c>
      <c r="L476" s="14">
        <f t="shared" si="52"/>
        <v>4.4977117961347375</v>
      </c>
      <c r="M476" s="33" t="str">
        <f ca="1">[1]!EM_S_MAJASSRES_NUM(B476,$M$2,$M$1)</f>
        <v/>
      </c>
      <c r="N476" s="29">
        <f t="shared" si="53"/>
        <v>1</v>
      </c>
      <c r="O476" s="21" t="str">
        <f t="shared" ca="1" si="54"/>
        <v/>
      </c>
      <c r="P476" s="10" t="str">
        <f t="shared" si="55"/>
        <v>财报</v>
      </c>
    </row>
    <row r="477" spans="1:16" x14ac:dyDescent="0.2">
      <c r="A477" s="17">
        <f t="shared" ca="1" si="50"/>
        <v>1278</v>
      </c>
      <c r="B477" s="8" t="s">
        <v>1016</v>
      </c>
      <c r="C477" s="8" t="s">
        <v>1017</v>
      </c>
      <c r="D477" s="13">
        <f>IFERROR([1]!EM_S_QSTM07_IS(B477,"61",$C$1,"1")/1000000,"")</f>
        <v>217.91517799000002</v>
      </c>
      <c r="E477" s="13" t="str">
        <f>IFERROR([1]!EM_S_PERFORMANCEEXPRESS_PERFEXNETPROFITTOSHAREHOLDER(B477,$C$1)/1000000,"")</f>
        <v/>
      </c>
      <c r="F477" s="13">
        <f>IFERROR([1]!EM_S_PROFITNOTICE_FORECASTT(B477,$C$1)/1000000,"")</f>
        <v>418.38810000000001</v>
      </c>
      <c r="G477" s="13">
        <f>IFERROR([1]!EM_S_PROFITNOTICE_FORECASTL(B477,$C$1)/1000000,"")</f>
        <v>356.40469999999999</v>
      </c>
      <c r="H477" s="13">
        <f t="shared" si="51"/>
        <v>387.39639999999997</v>
      </c>
      <c r="I477" s="20">
        <f>IFERROR([1]!EM_S_QSTM07_IS(B477,"61",$I$1,"1")/1000000,"")</f>
        <v>192.40200555000001</v>
      </c>
      <c r="J477" s="13">
        <f t="shared" si="49"/>
        <v>25.513172440000005</v>
      </c>
      <c r="K477" s="13">
        <f>IFERROR([1]!EM_S_QSTM07_IS(B477,"61",$K$2,"1")/1000000,"")</f>
        <v>160.34027558000003</v>
      </c>
      <c r="L477" s="14">
        <f t="shared" si="52"/>
        <v>-0.840881074030146</v>
      </c>
      <c r="M477" s="33" t="str">
        <f ca="1">[1]!EM_S_MAJASSRES_NUM(B477,$M$2,$M$1)</f>
        <v/>
      </c>
      <c r="N477" s="29" t="str">
        <f t="shared" si="53"/>
        <v/>
      </c>
      <c r="O477" s="21">
        <f t="shared" ca="1" si="54"/>
        <v>-0.840881074030146</v>
      </c>
      <c r="P477" s="10" t="str">
        <f t="shared" si="55"/>
        <v>财报</v>
      </c>
    </row>
    <row r="478" spans="1:16" x14ac:dyDescent="0.2">
      <c r="A478" s="17">
        <f t="shared" ca="1" si="50"/>
        <v>622</v>
      </c>
      <c r="B478" s="8" t="s">
        <v>1018</v>
      </c>
      <c r="C478" s="8" t="s">
        <v>1019</v>
      </c>
      <c r="D478" s="13">
        <f>IFERROR([1]!EM_S_QSTM07_IS(B478,"61",$C$1,"1")/1000000,"")</f>
        <v>284.46861127999995</v>
      </c>
      <c r="E478" s="13">
        <f>IFERROR([1]!EM_S_PERFORMANCEEXPRESS_PERFEXNETPROFITTOSHAREHOLDER(B478,$C$1)/1000000,"")</f>
        <v>399.60723388999997</v>
      </c>
      <c r="F478" s="13">
        <f>IFERROR([1]!EM_S_PROFITNOTICE_FORECASTT(B478,$C$1)/1000000,"")</f>
        <v>443.21440000000001</v>
      </c>
      <c r="G478" s="13">
        <f>IFERROR([1]!EM_S_PROFITNOTICE_FORECASTL(B478,$C$1)/1000000,"")</f>
        <v>348.2398</v>
      </c>
      <c r="H478" s="13">
        <f t="shared" si="51"/>
        <v>395.72710000000001</v>
      </c>
      <c r="I478" s="20">
        <f>IFERROR([1]!EM_S_QSTM07_IS(B478,"61",$I$1,"1")/1000000,"")</f>
        <v>115.13941851</v>
      </c>
      <c r="J478" s="13">
        <f t="shared" si="49"/>
        <v>169.32919276999996</v>
      </c>
      <c r="K478" s="13">
        <f>IFERROR([1]!EM_S_QSTM07_IS(B478,"61",$K$2,"1")/1000000,"")</f>
        <v>240.78006199999999</v>
      </c>
      <c r="L478" s="14">
        <f t="shared" si="52"/>
        <v>-0.29674744925516311</v>
      </c>
      <c r="M478" s="33" t="str">
        <f ca="1">[1]!EM_S_MAJASSRES_NUM(B478,$M$2,$M$1)</f>
        <v/>
      </c>
      <c r="N478" s="29" t="str">
        <f t="shared" si="53"/>
        <v/>
      </c>
      <c r="O478" s="21">
        <f t="shared" ca="1" si="54"/>
        <v>-0.29674744925516311</v>
      </c>
      <c r="P478" s="10" t="str">
        <f t="shared" si="55"/>
        <v>财报</v>
      </c>
    </row>
    <row r="479" spans="1:16" x14ac:dyDescent="0.2">
      <c r="A479" s="17">
        <f t="shared" ca="1" si="50"/>
        <v>1098</v>
      </c>
      <c r="B479" s="8" t="s">
        <v>1020</v>
      </c>
      <c r="C479" s="8" t="s">
        <v>1021</v>
      </c>
      <c r="D479" s="13">
        <f>IFERROR([1]!EM_S_QSTM07_IS(B479,"61",$C$1,"1")/1000000,"")</f>
        <v>28.0509925</v>
      </c>
      <c r="E479" s="13" t="str">
        <f>IFERROR([1]!EM_S_PERFORMANCEEXPRESS_PERFEXNETPROFITTOSHAREHOLDER(B479,$C$1)/1000000,"")</f>
        <v/>
      </c>
      <c r="F479" s="13">
        <f>IFERROR([1]!EM_S_PROFITNOTICE_FORECASTT(B479,$C$1)/1000000,"")</f>
        <v>62.02</v>
      </c>
      <c r="G479" s="13">
        <f>IFERROR([1]!EM_S_PROFITNOTICE_FORECASTL(B479,$C$1)/1000000,"")</f>
        <v>45.84</v>
      </c>
      <c r="H479" s="13">
        <f t="shared" si="51"/>
        <v>53.930000000000007</v>
      </c>
      <c r="I479" s="20">
        <f>IFERROR([1]!EM_S_QSTM07_IS(B479,"61",$I$1,"1")/1000000,"")</f>
        <v>20.58859009</v>
      </c>
      <c r="J479" s="13">
        <f t="shared" si="49"/>
        <v>7.4624024099999993</v>
      </c>
      <c r="K479" s="13">
        <f>IFERROR([1]!EM_S_QSTM07_IS(B479,"61",$K$2,"1")/1000000,"")</f>
        <v>26.000359960000001</v>
      </c>
      <c r="L479" s="14">
        <f t="shared" si="52"/>
        <v>-0.71298849625618799</v>
      </c>
      <c r="M479" s="33" t="str">
        <f ca="1">[1]!EM_S_MAJASSRES_NUM(B479,$M$2,$M$1)</f>
        <v/>
      </c>
      <c r="N479" s="29" t="str">
        <f t="shared" si="53"/>
        <v/>
      </c>
      <c r="O479" s="21">
        <f t="shared" ca="1" si="54"/>
        <v>-0.71298849625618799</v>
      </c>
      <c r="P479" s="10" t="str">
        <f t="shared" si="55"/>
        <v>财报</v>
      </c>
    </row>
    <row r="480" spans="1:16" x14ac:dyDescent="0.2">
      <c r="A480" s="17" t="str">
        <f t="shared" ca="1" si="50"/>
        <v/>
      </c>
      <c r="B480" s="8" t="s">
        <v>1022</v>
      </c>
      <c r="C480" s="8" t="s">
        <v>1023</v>
      </c>
      <c r="D480" s="13">
        <f>IFERROR([1]!EM_S_QSTM07_IS(B480,"61",$C$1,"1")/1000000,"")</f>
        <v>369.27967145999997</v>
      </c>
      <c r="E480" s="13">
        <f>IFERROR([1]!EM_S_PERFORMANCEEXPRESS_PERFEXNETPROFITTOSHAREHOLDER(B480,$C$1)/1000000,"")</f>
        <v>424.90669727</v>
      </c>
      <c r="F480" s="13">
        <f>IFERROR([1]!EM_S_PROFITNOTICE_FORECASTT(B480,$C$1)/1000000,"")</f>
        <v>425.15690000000001</v>
      </c>
      <c r="G480" s="13">
        <f>IFERROR([1]!EM_S_PROFITNOTICE_FORECASTL(B480,$C$1)/1000000,"")</f>
        <v>388.7149</v>
      </c>
      <c r="H480" s="13">
        <f t="shared" si="51"/>
        <v>406.9359</v>
      </c>
      <c r="I480" s="20">
        <f>IFERROR([1]!EM_S_QSTM07_IS(B480,"61",$I$1,"1")/1000000,"")</f>
        <v>72.667629419999997</v>
      </c>
      <c r="J480" s="13">
        <f t="shared" si="49"/>
        <v>296.61204204000001</v>
      </c>
      <c r="K480" s="13">
        <f>IFERROR([1]!EM_S_QSTM07_IS(B480,"61",$K$2,"1")/1000000,"")</f>
        <v>69.084996930000003</v>
      </c>
      <c r="L480" s="14">
        <f t="shared" si="52"/>
        <v>3.2934364221010326</v>
      </c>
      <c r="M480" s="33">
        <f ca="1">[1]!EM_S_MAJASSRES_NUM(B480,$M$2,$M$1)</f>
        <v>1</v>
      </c>
      <c r="N480" s="29" t="str">
        <f t="shared" si="53"/>
        <v/>
      </c>
      <c r="O480" s="21" t="str">
        <f t="shared" ca="1" si="54"/>
        <v/>
      </c>
      <c r="P480" s="10" t="str">
        <f t="shared" si="55"/>
        <v>财报</v>
      </c>
    </row>
    <row r="481" spans="1:16" x14ac:dyDescent="0.2">
      <c r="A481" s="17">
        <f t="shared" ca="1" si="50"/>
        <v>1547</v>
      </c>
      <c r="B481" s="8" t="s">
        <v>1024</v>
      </c>
      <c r="C481" s="8" t="s">
        <v>1025</v>
      </c>
      <c r="D481" s="13">
        <f>IFERROR([1]!EM_S_QSTM07_IS(B481,"61",$C$1,"1")/1000000,"")</f>
        <v>29.405368600000003</v>
      </c>
      <c r="E481" s="13" t="str">
        <f>IFERROR([1]!EM_S_PERFORMANCEEXPRESS_PERFEXNETPROFITTOSHAREHOLDER(B481,$C$1)/1000000,"")</f>
        <v/>
      </c>
      <c r="F481" s="13">
        <f>IFERROR([1]!EM_S_PROFITNOTICE_FORECASTT(B481,$C$1)/1000000,"")</f>
        <v>78.875100000000003</v>
      </c>
      <c r="G481" s="13">
        <f>IFERROR([1]!EM_S_PROFITNOTICE_FORECASTL(B481,$C$1)/1000000,"")</f>
        <v>57.363700000000001</v>
      </c>
      <c r="H481" s="13">
        <f t="shared" si="51"/>
        <v>68.119399999999999</v>
      </c>
      <c r="I481" s="20">
        <f>IFERROR([1]!EM_S_QSTM07_IS(B481,"61",$I$1,"1")/1000000,"")</f>
        <v>29.785731819999999</v>
      </c>
      <c r="J481" s="13">
        <f t="shared" si="49"/>
        <v>-0.38036321999999601</v>
      </c>
      <c r="K481" s="13">
        <f>IFERROR([1]!EM_S_QSTM07_IS(B481,"61",$K$2,"1")/1000000,"")</f>
        <v>29.357369739999999</v>
      </c>
      <c r="L481" s="14">
        <f t="shared" si="52"/>
        <v>-1.0129563112556961</v>
      </c>
      <c r="M481" s="33" t="str">
        <f ca="1">[1]!EM_S_MAJASSRES_NUM(B481,$M$2,$M$1)</f>
        <v/>
      </c>
      <c r="N481" s="29" t="str">
        <f t="shared" si="53"/>
        <v/>
      </c>
      <c r="O481" s="21">
        <f t="shared" ca="1" si="54"/>
        <v>-1.0129563112556961</v>
      </c>
      <c r="P481" s="10" t="str">
        <f t="shared" si="55"/>
        <v>财报</v>
      </c>
    </row>
    <row r="482" spans="1:16" x14ac:dyDescent="0.2">
      <c r="A482" s="17" t="str">
        <f t="shared" ca="1" si="50"/>
        <v/>
      </c>
      <c r="B482" s="8" t="s">
        <v>1026</v>
      </c>
      <c r="C482" s="8" t="s">
        <v>1027</v>
      </c>
      <c r="D482" s="13">
        <f>IFERROR([1]!EM_S_QSTM07_IS(B482,"61",$C$1,"1")/1000000,"")</f>
        <v>3.21749682</v>
      </c>
      <c r="E482" s="13">
        <f>IFERROR([1]!EM_S_PERFORMANCEEXPRESS_PERFEXNETPROFITTOSHAREHOLDER(B482,$C$1)/1000000,"")</f>
        <v>-2.8246466899999998</v>
      </c>
      <c r="F482" s="13">
        <f>IFERROR([1]!EM_S_PROFITNOTICE_FORECASTT(B482,$C$1)/1000000,"")</f>
        <v>0</v>
      </c>
      <c r="G482" s="13">
        <f>IFERROR([1]!EM_S_PROFITNOTICE_FORECASTL(B482,$C$1)/1000000,"")</f>
        <v>-6</v>
      </c>
      <c r="H482" s="13">
        <f t="shared" si="51"/>
        <v>-3</v>
      </c>
      <c r="I482" s="20">
        <f>IFERROR([1]!EM_S_QSTM07_IS(B482,"61",$I$1,"1")/1000000,"")</f>
        <v>-6.1481123699999998</v>
      </c>
      <c r="J482" s="13">
        <f t="shared" si="49"/>
        <v>9.3656091900000007</v>
      </c>
      <c r="K482" s="13">
        <f>IFERROR([1]!EM_S_QSTM07_IS(B482,"61",$K$2,"1")/1000000,"")</f>
        <v>9.2686793600000001</v>
      </c>
      <c r="L482" s="14">
        <f t="shared" si="52"/>
        <v>1.0457782196923527E-2</v>
      </c>
      <c r="M482" s="33" t="str">
        <f ca="1">[1]!EM_S_MAJASSRES_NUM(B482,$M$2,$M$1)</f>
        <v/>
      </c>
      <c r="N482" s="29">
        <f t="shared" si="53"/>
        <v>1</v>
      </c>
      <c r="O482" s="21" t="str">
        <f t="shared" ca="1" si="54"/>
        <v/>
      </c>
      <c r="P482" s="10" t="str">
        <f t="shared" si="55"/>
        <v>财报</v>
      </c>
    </row>
    <row r="483" spans="1:16" x14ac:dyDescent="0.2">
      <c r="A483" s="17">
        <f t="shared" ca="1" si="50"/>
        <v>181</v>
      </c>
      <c r="B483" s="8" t="s">
        <v>1028</v>
      </c>
      <c r="C483" s="8" t="s">
        <v>1029</v>
      </c>
      <c r="D483" s="13">
        <f>IFERROR([1]!EM_S_QSTM07_IS(B483,"61",$C$1,"1")/1000000,"")</f>
        <v>166.06729197999999</v>
      </c>
      <c r="E483" s="13" t="str">
        <f>IFERROR([1]!EM_S_PERFORMANCEEXPRESS_PERFEXNETPROFITTOSHAREHOLDER(B483,$C$1)/1000000,"")</f>
        <v/>
      </c>
      <c r="F483" s="13">
        <f>IFERROR([1]!EM_S_PROFITNOTICE_FORECASTT(B483,$C$1)/1000000,"")</f>
        <v>137.23759999999999</v>
      </c>
      <c r="G483" s="13">
        <f>IFERROR([1]!EM_S_PROFITNOTICE_FORECASTL(B483,$C$1)/1000000,"")</f>
        <v>131.27070000000001</v>
      </c>
      <c r="H483" s="13">
        <f t="shared" si="51"/>
        <v>134.25414999999998</v>
      </c>
      <c r="I483" s="20">
        <f>IFERROR([1]!EM_S_QSTM07_IS(B483,"61",$I$1,"1")/1000000,"")</f>
        <v>-30.240102829999998</v>
      </c>
      <c r="J483" s="13">
        <f t="shared" si="49"/>
        <v>196.30739481000001</v>
      </c>
      <c r="K483" s="13">
        <f>IFERROR([1]!EM_S_QSTM07_IS(B483,"61",$K$2,"1")/1000000,"")</f>
        <v>91.840113160000001</v>
      </c>
      <c r="L483" s="14">
        <f t="shared" si="52"/>
        <v>1.137490776693638</v>
      </c>
      <c r="M483" s="33" t="str">
        <f ca="1">[1]!EM_S_MAJASSRES_NUM(B483,$M$2,$M$1)</f>
        <v/>
      </c>
      <c r="N483" s="29" t="str">
        <f t="shared" si="53"/>
        <v/>
      </c>
      <c r="O483" s="21">
        <f t="shared" ca="1" si="54"/>
        <v>1.137490776693638</v>
      </c>
      <c r="P483" s="10" t="str">
        <f t="shared" si="55"/>
        <v>财报</v>
      </c>
    </row>
    <row r="484" spans="1:16" x14ac:dyDescent="0.2">
      <c r="A484" s="17">
        <f t="shared" ca="1" si="50"/>
        <v>1241</v>
      </c>
      <c r="B484" s="8" t="s">
        <v>1030</v>
      </c>
      <c r="C484" s="8" t="s">
        <v>1031</v>
      </c>
      <c r="D484" s="13">
        <f>IFERROR([1]!EM_S_QSTM07_IS(B484,"61",$C$1,"1")/1000000,"")</f>
        <v>47.364245369999999</v>
      </c>
      <c r="E484" s="13" t="str">
        <f>IFERROR([1]!EM_S_PERFORMANCEEXPRESS_PERFEXNETPROFITTOSHAREHOLDER(B484,$C$1)/1000000,"")</f>
        <v/>
      </c>
      <c r="F484" s="13">
        <f>IFERROR([1]!EM_S_PROFITNOTICE_FORECASTT(B484,$C$1)/1000000,"")</f>
        <v>94.602400000000003</v>
      </c>
      <c r="G484" s="13">
        <f>IFERROR([1]!EM_S_PROFITNOTICE_FORECASTL(B484,$C$1)/1000000,"")</f>
        <v>78.835400000000007</v>
      </c>
      <c r="H484" s="13">
        <f t="shared" si="51"/>
        <v>86.718900000000005</v>
      </c>
      <c r="I484" s="20">
        <f>IFERROR([1]!EM_S_QSTM07_IS(B484,"61",$I$1,"1")/1000000,"")</f>
        <v>39.592396749999999</v>
      </c>
      <c r="J484" s="13">
        <f t="shared" si="49"/>
        <v>7.7718486200000001</v>
      </c>
      <c r="K484" s="13">
        <f>IFERROR([1]!EM_S_QSTM07_IS(B484,"61",$K$2,"1")/1000000,"")</f>
        <v>42.533223599999999</v>
      </c>
      <c r="L484" s="14">
        <f t="shared" si="52"/>
        <v>-0.81727581494669499</v>
      </c>
      <c r="M484" s="33" t="str">
        <f ca="1">[1]!EM_S_MAJASSRES_NUM(B484,$M$2,$M$1)</f>
        <v/>
      </c>
      <c r="N484" s="29" t="str">
        <f t="shared" si="53"/>
        <v/>
      </c>
      <c r="O484" s="21">
        <f t="shared" ca="1" si="54"/>
        <v>-0.81727581494669499</v>
      </c>
      <c r="P484" s="10" t="str">
        <f t="shared" si="55"/>
        <v>财报</v>
      </c>
    </row>
    <row r="485" spans="1:16" x14ac:dyDescent="0.2">
      <c r="A485" s="17">
        <f t="shared" ca="1" si="50"/>
        <v>1603</v>
      </c>
      <c r="B485" s="8" t="s">
        <v>1032</v>
      </c>
      <c r="C485" s="8" t="s">
        <v>1033</v>
      </c>
      <c r="D485" s="13">
        <f>IFERROR([1]!EM_S_QSTM07_IS(B485,"61",$C$1,"1")/1000000,"")</f>
        <v>-13.73983396</v>
      </c>
      <c r="E485" s="13" t="str">
        <f>IFERROR([1]!EM_S_PERFORMANCEEXPRESS_PERFEXNETPROFITTOSHAREHOLDER(B485,$C$1)/1000000,"")</f>
        <v/>
      </c>
      <c r="F485" s="13">
        <f>IFERROR([1]!EM_S_PROFITNOTICE_FORECASTT(B485,$C$1)/1000000,"")</f>
        <v>-11</v>
      </c>
      <c r="G485" s="13">
        <f>IFERROR([1]!EM_S_PROFITNOTICE_FORECASTL(B485,$C$1)/1000000,"")</f>
        <v>-15</v>
      </c>
      <c r="H485" s="13">
        <f t="shared" si="51"/>
        <v>-13</v>
      </c>
      <c r="I485" s="20">
        <f>IFERROR([1]!EM_S_QSTM07_IS(B485,"61",$I$1,"1")/1000000,"")</f>
        <v>-2.6696940899999997</v>
      </c>
      <c r="J485" s="13">
        <f t="shared" si="49"/>
        <v>-11.07013987</v>
      </c>
      <c r="K485" s="13">
        <f>IFERROR([1]!EM_S_QSTM07_IS(B485,"61",$K$2,"1")/1000000,"")</f>
        <v>144.85346822</v>
      </c>
      <c r="L485" s="14">
        <f t="shared" si="52"/>
        <v>-1.0764230225622691</v>
      </c>
      <c r="M485" s="33" t="str">
        <f ca="1">[1]!EM_S_MAJASSRES_NUM(B485,$M$2,$M$1)</f>
        <v/>
      </c>
      <c r="N485" s="29" t="str">
        <f t="shared" si="53"/>
        <v/>
      </c>
      <c r="O485" s="21">
        <f t="shared" ca="1" si="54"/>
        <v>-1.0764230225622691</v>
      </c>
      <c r="P485" s="10" t="str">
        <f t="shared" si="55"/>
        <v>财报</v>
      </c>
    </row>
    <row r="486" spans="1:16" x14ac:dyDescent="0.2">
      <c r="A486" s="17" t="str">
        <f t="shared" ca="1" si="50"/>
        <v/>
      </c>
      <c r="B486" s="8" t="s">
        <v>1034</v>
      </c>
      <c r="C486" s="8" t="s">
        <v>1035</v>
      </c>
      <c r="D486" s="13">
        <f>IFERROR([1]!EM_S_QSTM07_IS(B486,"61",$C$1,"1")/1000000,"")</f>
        <v>168.36469328999999</v>
      </c>
      <c r="E486" s="13" t="str">
        <f>IFERROR([1]!EM_S_PERFORMANCEEXPRESS_PERFEXNETPROFITTOSHAREHOLDER(B486,$C$1)/1000000,"")</f>
        <v/>
      </c>
      <c r="F486" s="13">
        <f>IFERROR([1]!EM_S_PROFITNOTICE_FORECASTT(B486,$C$1)/1000000,"")</f>
        <v>150</v>
      </c>
      <c r="G486" s="13">
        <f>IFERROR([1]!EM_S_PROFITNOTICE_FORECASTL(B486,$C$1)/1000000,"")</f>
        <v>130</v>
      </c>
      <c r="H486" s="13">
        <f t="shared" si="51"/>
        <v>140</v>
      </c>
      <c r="I486" s="20">
        <f>IFERROR([1]!EM_S_QSTM07_IS(B486,"61",$I$1,"1")/1000000,"")</f>
        <v>-34.698197999999998</v>
      </c>
      <c r="J486" s="13">
        <f t="shared" si="49"/>
        <v>203.06289128999998</v>
      </c>
      <c r="K486" s="13">
        <f>IFERROR([1]!EM_S_QSTM07_IS(B486,"61",$K$2,"1")/1000000,"")</f>
        <v>59.714373789999996</v>
      </c>
      <c r="L486" s="14">
        <f t="shared" si="52"/>
        <v>2.4005697188439026</v>
      </c>
      <c r="M486" s="33">
        <f ca="1">[1]!EM_S_MAJASSRES_NUM(B486,$M$2,$M$1)</f>
        <v>1</v>
      </c>
      <c r="N486" s="29" t="str">
        <f t="shared" si="53"/>
        <v/>
      </c>
      <c r="O486" s="21" t="str">
        <f t="shared" ca="1" si="54"/>
        <v/>
      </c>
      <c r="P486" s="10" t="str">
        <f t="shared" si="55"/>
        <v>财报</v>
      </c>
    </row>
    <row r="487" spans="1:16" x14ac:dyDescent="0.2">
      <c r="A487" s="17">
        <f t="shared" ca="1" si="50"/>
        <v>694</v>
      </c>
      <c r="B487" s="8" t="s">
        <v>1036</v>
      </c>
      <c r="C487" s="8" t="s">
        <v>1037</v>
      </c>
      <c r="D487" s="13">
        <f>IFERROR([1]!EM_S_QSTM07_IS(B487,"61",$C$1,"1")/1000000,"")</f>
        <v>18.99152449</v>
      </c>
      <c r="E487" s="13" t="str">
        <f>IFERROR([1]!EM_S_PERFORMANCEEXPRESS_PERFEXNETPROFITTOSHAREHOLDER(B487,$C$1)/1000000,"")</f>
        <v/>
      </c>
      <c r="F487" s="13">
        <f>IFERROR([1]!EM_S_PROFITNOTICE_FORECASTT(B487,$C$1)/1000000,"")</f>
        <v>33.616900000000001</v>
      </c>
      <c r="G487" s="13">
        <f>IFERROR([1]!EM_S_PROFITNOTICE_FORECASTL(B487,$C$1)/1000000,"")</f>
        <v>20.170100000000001</v>
      </c>
      <c r="H487" s="13">
        <f t="shared" si="51"/>
        <v>26.893500000000003</v>
      </c>
      <c r="I487" s="20">
        <f>IFERROR([1]!EM_S_QSTM07_IS(B487,"61",$I$1,"1")/1000000,"")</f>
        <v>8.230962589999999</v>
      </c>
      <c r="J487" s="13">
        <f t="shared" si="49"/>
        <v>10.760561900000001</v>
      </c>
      <c r="K487" s="13">
        <f>IFERROR([1]!EM_S_QSTM07_IS(B487,"61",$K$2,"1")/1000000,"")</f>
        <v>17.418186239999997</v>
      </c>
      <c r="L487" s="14">
        <f t="shared" si="52"/>
        <v>-0.38222259472177955</v>
      </c>
      <c r="M487" s="33" t="str">
        <f ca="1">[1]!EM_S_MAJASSRES_NUM(B487,$M$2,$M$1)</f>
        <v/>
      </c>
      <c r="N487" s="29" t="str">
        <f t="shared" si="53"/>
        <v/>
      </c>
      <c r="O487" s="21">
        <f t="shared" ca="1" si="54"/>
        <v>-0.38222259472177955</v>
      </c>
      <c r="P487" s="10" t="str">
        <f t="shared" si="55"/>
        <v>财报</v>
      </c>
    </row>
    <row r="488" spans="1:16" x14ac:dyDescent="0.2">
      <c r="A488" s="17">
        <f t="shared" ca="1" si="50"/>
        <v>1090</v>
      </c>
      <c r="B488" s="8" t="s">
        <v>1038</v>
      </c>
      <c r="C488" s="8" t="s">
        <v>1039</v>
      </c>
      <c r="D488" s="13">
        <f>IFERROR([1]!EM_S_QSTM07_IS(B488,"61",$C$1,"1")/1000000,"")</f>
        <v>57.556581710000003</v>
      </c>
      <c r="E488" s="13" t="str">
        <f>IFERROR([1]!EM_S_PERFORMANCEEXPRESS_PERFEXNETPROFITTOSHAREHOLDER(B488,$C$1)/1000000,"")</f>
        <v/>
      </c>
      <c r="F488" s="13">
        <f>IFERROR([1]!EM_S_PROFITNOTICE_FORECASTT(B488,$C$1)/1000000,"")</f>
        <v>120.88</v>
      </c>
      <c r="G488" s="13">
        <f>IFERROR([1]!EM_S_PROFITNOTICE_FORECASTL(B488,$C$1)/1000000,"")</f>
        <v>99.6</v>
      </c>
      <c r="H488" s="13">
        <f t="shared" si="51"/>
        <v>110.24</v>
      </c>
      <c r="I488" s="20">
        <f>IFERROR([1]!EM_S_QSTM07_IS(B488,"61",$I$1,"1")/1000000,"")</f>
        <v>48.771529940000001</v>
      </c>
      <c r="J488" s="13">
        <f t="shared" si="49"/>
        <v>8.7850517700000026</v>
      </c>
      <c r="K488" s="13">
        <f>IFERROR([1]!EM_S_QSTM07_IS(B488,"61",$K$2,"1")/1000000,"")</f>
        <v>29.945465370000001</v>
      </c>
      <c r="L488" s="14">
        <f t="shared" si="52"/>
        <v>-0.70663164985236615</v>
      </c>
      <c r="M488" s="33" t="str">
        <f ca="1">[1]!EM_S_MAJASSRES_NUM(B488,$M$2,$M$1)</f>
        <v/>
      </c>
      <c r="N488" s="29" t="str">
        <f t="shared" si="53"/>
        <v/>
      </c>
      <c r="O488" s="21">
        <f t="shared" ca="1" si="54"/>
        <v>-0.70663164985236615</v>
      </c>
      <c r="P488" s="10" t="str">
        <f t="shared" si="55"/>
        <v>财报</v>
      </c>
    </row>
    <row r="489" spans="1:16" x14ac:dyDescent="0.2">
      <c r="A489" s="17">
        <f t="shared" ca="1" si="50"/>
        <v>426</v>
      </c>
      <c r="B489" s="8" t="s">
        <v>1040</v>
      </c>
      <c r="C489" s="8" t="s">
        <v>1041</v>
      </c>
      <c r="D489" s="13">
        <f>IFERROR([1]!EM_S_QSTM07_IS(B489,"61",$C$1,"1")/1000000,"")</f>
        <v>227.67708368000001</v>
      </c>
      <c r="E489" s="13" t="str">
        <f>IFERROR([1]!EM_S_PERFORMANCEEXPRESS_PERFEXNETPROFITTOSHAREHOLDER(B489,$C$1)/1000000,"")</f>
        <v/>
      </c>
      <c r="F489" s="13">
        <f>IFERROR([1]!EM_S_PROFITNOTICE_FORECASTT(B489,$C$1)/1000000,"")</f>
        <v>410.14679999999998</v>
      </c>
      <c r="G489" s="13">
        <f>IFERROR([1]!EM_S_PROFITNOTICE_FORECASTL(B489,$C$1)/1000000,"")</f>
        <v>358.87849999999997</v>
      </c>
      <c r="H489" s="13">
        <f t="shared" si="51"/>
        <v>384.51265000000001</v>
      </c>
      <c r="I489" s="20">
        <f>IFERROR([1]!EM_S_QSTM07_IS(B489,"61",$I$1,"1")/1000000,"")</f>
        <v>136.58931369000001</v>
      </c>
      <c r="J489" s="13">
        <f t="shared" si="49"/>
        <v>91.087769989999998</v>
      </c>
      <c r="K489" s="13">
        <f>IFERROR([1]!EM_S_QSTM07_IS(B489,"61",$K$2,"1")/1000000,"")</f>
        <v>86.711566519999991</v>
      </c>
      <c r="L489" s="14">
        <f t="shared" si="52"/>
        <v>5.0468508938662032E-2</v>
      </c>
      <c r="M489" s="33" t="str">
        <f ca="1">[1]!EM_S_MAJASSRES_NUM(B489,$M$2,$M$1)</f>
        <v/>
      </c>
      <c r="N489" s="29" t="str">
        <f t="shared" si="53"/>
        <v/>
      </c>
      <c r="O489" s="21">
        <f t="shared" ca="1" si="54"/>
        <v>5.0468508938662032E-2</v>
      </c>
      <c r="P489" s="10" t="str">
        <f t="shared" si="55"/>
        <v>财报</v>
      </c>
    </row>
    <row r="490" spans="1:16" x14ac:dyDescent="0.2">
      <c r="A490" s="17">
        <f t="shared" ca="1" si="50"/>
        <v>1052</v>
      </c>
      <c r="B490" s="8" t="s">
        <v>1042</v>
      </c>
      <c r="C490" s="8" t="s">
        <v>1043</v>
      </c>
      <c r="D490" s="13">
        <f>IFERROR([1]!EM_S_QSTM07_IS(B490,"61",$C$1,"1")/1000000,"")</f>
        <v>77.783704610000001</v>
      </c>
      <c r="E490" s="13" t="str">
        <f>IFERROR([1]!EM_S_PERFORMANCEEXPRESS_PERFEXNETPROFITTOSHAREHOLDER(B490,$C$1)/1000000,"")</f>
        <v/>
      </c>
      <c r="F490" s="13">
        <f>IFERROR([1]!EM_S_PROFITNOTICE_FORECASTT(B490,$C$1)/1000000,"")</f>
        <v>152.07069999999999</v>
      </c>
      <c r="G490" s="13">
        <f>IFERROR([1]!EM_S_PROFITNOTICE_FORECASTL(B490,$C$1)/1000000,"")</f>
        <v>133.06190000000001</v>
      </c>
      <c r="H490" s="13">
        <f t="shared" si="51"/>
        <v>142.56630000000001</v>
      </c>
      <c r="I490" s="20">
        <f>IFERROR([1]!EM_S_QSTM07_IS(B490,"61",$I$1,"1")/1000000,"")</f>
        <v>60.528907369999999</v>
      </c>
      <c r="J490" s="13">
        <f t="shared" si="49"/>
        <v>17.254797240000002</v>
      </c>
      <c r="K490" s="13">
        <f>IFERROR([1]!EM_S_QSTM07_IS(B490,"61",$K$2,"1")/1000000,"")</f>
        <v>54.034130070000003</v>
      </c>
      <c r="L490" s="14">
        <f t="shared" si="52"/>
        <v>-0.68066854749679884</v>
      </c>
      <c r="M490" s="33" t="str">
        <f ca="1">[1]!EM_S_MAJASSRES_NUM(B490,$M$2,$M$1)</f>
        <v/>
      </c>
      <c r="N490" s="29" t="str">
        <f t="shared" si="53"/>
        <v/>
      </c>
      <c r="O490" s="21">
        <f t="shared" ca="1" si="54"/>
        <v>-0.68066854749679884</v>
      </c>
      <c r="P490" s="10" t="str">
        <f t="shared" si="55"/>
        <v>财报</v>
      </c>
    </row>
    <row r="491" spans="1:16" x14ac:dyDescent="0.2">
      <c r="A491" s="17">
        <f t="shared" ca="1" si="50"/>
        <v>266</v>
      </c>
      <c r="B491" s="8" t="s">
        <v>1044</v>
      </c>
      <c r="C491" s="8" t="s">
        <v>1045</v>
      </c>
      <c r="D491" s="13">
        <f>IFERROR([1]!EM_S_QSTM07_IS(B491,"61",$C$1,"1")/1000000,"")</f>
        <v>-28.574679339999999</v>
      </c>
      <c r="E491" s="13" t="str">
        <f>IFERROR([1]!EM_S_PERFORMANCEEXPRESS_PERFEXNETPROFITTOSHAREHOLDER(B491,$C$1)/1000000,"")</f>
        <v/>
      </c>
      <c r="F491" s="13">
        <f>IFERROR([1]!EM_S_PROFITNOTICE_FORECASTT(B491,$C$1)/1000000,"")</f>
        <v>-35</v>
      </c>
      <c r="G491" s="13">
        <f>IFERROR([1]!EM_S_PROFITNOTICE_FORECASTL(B491,$C$1)/1000000,"")</f>
        <v>-58</v>
      </c>
      <c r="H491" s="13">
        <f t="shared" si="51"/>
        <v>-46.5</v>
      </c>
      <c r="I491" s="20">
        <f>IFERROR([1]!EM_S_QSTM07_IS(B491,"61",$I$1,"1")/1000000,"")</f>
        <v>-19.720800409999999</v>
      </c>
      <c r="J491" s="13">
        <f t="shared" si="49"/>
        <v>-8.8538789300000005</v>
      </c>
      <c r="K491" s="13">
        <f>IFERROR([1]!EM_S_QSTM07_IS(B491,"61",$K$2,"1")/1000000,"")</f>
        <v>-32.981764030000001</v>
      </c>
      <c r="L491" s="14">
        <f t="shared" si="52"/>
        <v>0.73155229289899204</v>
      </c>
      <c r="M491" s="33" t="str">
        <f ca="1">[1]!EM_S_MAJASSRES_NUM(B491,$M$2,$M$1)</f>
        <v/>
      </c>
      <c r="N491" s="29" t="str">
        <f t="shared" si="53"/>
        <v/>
      </c>
      <c r="O491" s="21">
        <f t="shared" ca="1" si="54"/>
        <v>0.73155229289899204</v>
      </c>
      <c r="P491" s="10" t="str">
        <f t="shared" si="55"/>
        <v>财报</v>
      </c>
    </row>
    <row r="492" spans="1:16" x14ac:dyDescent="0.2">
      <c r="A492" s="17">
        <f t="shared" ca="1" si="50"/>
        <v>1006</v>
      </c>
      <c r="B492" s="8" t="s">
        <v>1046</v>
      </c>
      <c r="C492" s="8" t="s">
        <v>1047</v>
      </c>
      <c r="D492" s="13">
        <f>IFERROR([1]!EM_S_QSTM07_IS(B492,"61",$C$1,"1")/1000000,"")</f>
        <v>82.202808669999996</v>
      </c>
      <c r="E492" s="13" t="str">
        <f>IFERROR([1]!EM_S_PERFORMANCEEXPRESS_PERFEXNETPROFITTOSHAREHOLDER(B492,$C$1)/1000000,"")</f>
        <v/>
      </c>
      <c r="F492" s="13">
        <f>IFERROR([1]!EM_S_PROFITNOTICE_FORECASTT(B492,$C$1)/1000000,"")</f>
        <v>150.00729999999999</v>
      </c>
      <c r="G492" s="13">
        <f>IFERROR([1]!EM_S_PROFITNOTICE_FORECASTL(B492,$C$1)/1000000,"")</f>
        <v>112.5055</v>
      </c>
      <c r="H492" s="13">
        <f t="shared" si="51"/>
        <v>131.25639999999999</v>
      </c>
      <c r="I492" s="20">
        <f>IFERROR([1]!EM_S_QSTM07_IS(B492,"61",$I$1,"1")/1000000,"")</f>
        <v>55.873815899999997</v>
      </c>
      <c r="J492" s="13">
        <f t="shared" si="49"/>
        <v>26.328992769999999</v>
      </c>
      <c r="K492" s="13">
        <f>IFERROR([1]!EM_S_QSTM07_IS(B492,"61",$K$2,"1")/1000000,"")</f>
        <v>74.455301950000006</v>
      </c>
      <c r="L492" s="14">
        <f t="shared" si="52"/>
        <v>-0.64637853745216067</v>
      </c>
      <c r="M492" s="33" t="str">
        <f ca="1">[1]!EM_S_MAJASSRES_NUM(B492,$M$2,$M$1)</f>
        <v/>
      </c>
      <c r="N492" s="29" t="str">
        <f t="shared" si="53"/>
        <v/>
      </c>
      <c r="O492" s="21">
        <f t="shared" ca="1" si="54"/>
        <v>-0.64637853745216067</v>
      </c>
      <c r="P492" s="10" t="str">
        <f t="shared" si="55"/>
        <v>财报</v>
      </c>
    </row>
    <row r="493" spans="1:16" x14ac:dyDescent="0.2">
      <c r="A493" s="17">
        <f t="shared" ca="1" si="50"/>
        <v>881</v>
      </c>
      <c r="B493" s="8" t="s">
        <v>1048</v>
      </c>
      <c r="C493" s="8" t="s">
        <v>1049</v>
      </c>
      <c r="D493" s="13">
        <f>IFERROR([1]!EM_S_QSTM07_IS(B493,"61",$C$1,"1")/1000000,"")</f>
        <v>29.831185469999998</v>
      </c>
      <c r="E493" s="13">
        <f>IFERROR([1]!EM_S_PERFORMANCEEXPRESS_PERFEXNETPROFITTOSHAREHOLDER(B493,$C$1)/1000000,"")</f>
        <v>50.203356829999997</v>
      </c>
      <c r="F493" s="13">
        <f>IFERROR([1]!EM_S_PROFITNOTICE_FORECASTT(B493,$C$1)/1000000,"")</f>
        <v>60.225499999999997</v>
      </c>
      <c r="G493" s="13">
        <f>IFERROR([1]!EM_S_PROFITNOTICE_FORECASTL(B493,$C$1)/1000000,"")</f>
        <v>41.694600000000001</v>
      </c>
      <c r="H493" s="13">
        <f t="shared" si="51"/>
        <v>50.960049999999995</v>
      </c>
      <c r="I493" s="20">
        <f>IFERROR([1]!EM_S_QSTM07_IS(B493,"61",$I$1,"1")/1000000,"")</f>
        <v>20.372171359999999</v>
      </c>
      <c r="J493" s="13">
        <f t="shared" si="49"/>
        <v>9.4590141099999983</v>
      </c>
      <c r="K493" s="13">
        <f>IFERROR([1]!EM_S_QSTM07_IS(B493,"61",$K$2,"1")/1000000,"")</f>
        <v>21.01927899</v>
      </c>
      <c r="L493" s="14">
        <f t="shared" si="52"/>
        <v>-0.54998389266824232</v>
      </c>
      <c r="M493" s="33" t="str">
        <f ca="1">[1]!EM_S_MAJASSRES_NUM(B493,$M$2,$M$1)</f>
        <v/>
      </c>
      <c r="N493" s="29" t="str">
        <f t="shared" si="53"/>
        <v/>
      </c>
      <c r="O493" s="21">
        <f t="shared" ca="1" si="54"/>
        <v>-0.54998389266824232</v>
      </c>
      <c r="P493" s="10" t="str">
        <f t="shared" si="55"/>
        <v>财报</v>
      </c>
    </row>
    <row r="494" spans="1:16" x14ac:dyDescent="0.2">
      <c r="A494" s="17">
        <f t="shared" ca="1" si="50"/>
        <v>631</v>
      </c>
      <c r="B494" s="8" t="s">
        <v>1050</v>
      </c>
      <c r="C494" s="8" t="s">
        <v>1051</v>
      </c>
      <c r="D494" s="13">
        <f>IFERROR([1]!EM_S_QSTM07_IS(B494,"61",$C$1,"1")/1000000,"")</f>
        <v>174.92699999999999</v>
      </c>
      <c r="E494" s="13">
        <f>IFERROR([1]!EM_S_PERFORMANCEEXPRESS_PERFEXNETPROFITTOSHAREHOLDER(B494,$C$1)/1000000,"")</f>
        <v>-124.36499999999999</v>
      </c>
      <c r="F494" s="13">
        <f>IFERROR([1]!EM_S_PROFITNOTICE_FORECASTT(B494,$C$1)/1000000,"")</f>
        <v>-96.117999999999995</v>
      </c>
      <c r="G494" s="13">
        <f>IFERROR([1]!EM_S_PROFITNOTICE_FORECASTL(B494,$C$1)/1000000,"")</f>
        <v>-196.11799999999999</v>
      </c>
      <c r="H494" s="13">
        <f t="shared" si="51"/>
        <v>-146.11799999999999</v>
      </c>
      <c r="I494" s="20">
        <f>IFERROR([1]!EM_S_QSTM07_IS(B494,"61",$I$1,"1")/1000000,"")</f>
        <v>-296.11799999999999</v>
      </c>
      <c r="J494" s="13">
        <f t="shared" si="49"/>
        <v>471.04499999999996</v>
      </c>
      <c r="K494" s="13">
        <f>IFERROR([1]!EM_S_QSTM07_IS(B494,"61",$K$2,"1")/1000000,"")</f>
        <v>680.23</v>
      </c>
      <c r="L494" s="14">
        <f t="shared" si="52"/>
        <v>-0.30752098554900559</v>
      </c>
      <c r="M494" s="33" t="str">
        <f ca="1">[1]!EM_S_MAJASSRES_NUM(B494,$M$2,$M$1)</f>
        <v/>
      </c>
      <c r="N494" s="29" t="str">
        <f t="shared" si="53"/>
        <v/>
      </c>
      <c r="O494" s="21">
        <f t="shared" ca="1" si="54"/>
        <v>-0.30752098554900559</v>
      </c>
      <c r="P494" s="10" t="str">
        <f t="shared" si="55"/>
        <v>财报</v>
      </c>
    </row>
    <row r="495" spans="1:16" x14ac:dyDescent="0.2">
      <c r="A495" s="17">
        <f t="shared" ca="1" si="50"/>
        <v>1304</v>
      </c>
      <c r="B495" s="8" t="s">
        <v>1052</v>
      </c>
      <c r="C495" s="8" t="s">
        <v>1053</v>
      </c>
      <c r="D495" s="13">
        <f>IFERROR([1]!EM_S_QSTM07_IS(B495,"61",$C$1,"1")/1000000,"")</f>
        <v>67.399681129999991</v>
      </c>
      <c r="E495" s="13">
        <f>IFERROR([1]!EM_S_PERFORMANCEEXPRESS_PERFEXNETPROFITTOSHAREHOLDER(B495,$C$1)/1000000,"")</f>
        <v>126.06975461</v>
      </c>
      <c r="F495" s="13">
        <f>IFERROR([1]!EM_S_PROFITNOTICE_FORECASTT(B495,$C$1)/1000000,"")</f>
        <v>134.91</v>
      </c>
      <c r="G495" s="13">
        <f>IFERROR([1]!EM_S_PROFITNOTICE_FORECASTL(B495,$C$1)/1000000,"")</f>
        <v>118.05</v>
      </c>
      <c r="H495" s="13">
        <f t="shared" si="51"/>
        <v>126.47999999999999</v>
      </c>
      <c r="I495" s="20">
        <f>IFERROR([1]!EM_S_QSTM07_IS(B495,"61",$I$1,"1")/1000000,"")</f>
        <v>58.670073479999999</v>
      </c>
      <c r="J495" s="13">
        <f t="shared" si="49"/>
        <v>8.7296076499999913</v>
      </c>
      <c r="K495" s="13">
        <f>IFERROR([1]!EM_S_QSTM07_IS(B495,"61",$K$2,"1")/1000000,"")</f>
        <v>62.272362610000002</v>
      </c>
      <c r="L495" s="14">
        <f t="shared" si="52"/>
        <v>-0.85981569858410756</v>
      </c>
      <c r="M495" s="33" t="str">
        <f ca="1">[1]!EM_S_MAJASSRES_NUM(B495,$M$2,$M$1)</f>
        <v/>
      </c>
      <c r="N495" s="29" t="str">
        <f t="shared" si="53"/>
        <v/>
      </c>
      <c r="O495" s="21">
        <f t="shared" ca="1" si="54"/>
        <v>-0.85981569858410756</v>
      </c>
      <c r="P495" s="10" t="str">
        <f t="shared" si="55"/>
        <v>财报</v>
      </c>
    </row>
    <row r="496" spans="1:16" x14ac:dyDescent="0.2">
      <c r="A496" s="17">
        <f t="shared" ca="1" si="50"/>
        <v>745</v>
      </c>
      <c r="B496" s="8" t="s">
        <v>1054</v>
      </c>
      <c r="C496" s="8" t="s">
        <v>1055</v>
      </c>
      <c r="D496" s="13">
        <f>IFERROR([1]!EM_S_QSTM07_IS(B496,"61",$C$1,"1")/1000000,"")</f>
        <v>29.17455928</v>
      </c>
      <c r="E496" s="13" t="str">
        <f>IFERROR([1]!EM_S_PERFORMANCEEXPRESS_PERFEXNETPROFITTOSHAREHOLDER(B496,$C$1)/1000000,"")</f>
        <v/>
      </c>
      <c r="F496" s="13">
        <f>IFERROR([1]!EM_S_PROFITNOTICE_FORECASTT(B496,$C$1)/1000000,"")</f>
        <v>46.677599999999998</v>
      </c>
      <c r="G496" s="13">
        <f>IFERROR([1]!EM_S_PROFITNOTICE_FORECASTL(B496,$C$1)/1000000,"")</f>
        <v>28.006599999999999</v>
      </c>
      <c r="H496" s="13">
        <f t="shared" si="51"/>
        <v>37.342100000000002</v>
      </c>
      <c r="I496" s="20">
        <f>IFERROR([1]!EM_S_QSTM07_IS(B496,"61",$I$1,"1")/1000000,"")</f>
        <v>15.08014676</v>
      </c>
      <c r="J496" s="13">
        <f t="shared" si="49"/>
        <v>14.094412520000001</v>
      </c>
      <c r="K496" s="13">
        <f>IFERROR([1]!EM_S_QSTM07_IS(B496,"61",$K$2,"1")/1000000,"")</f>
        <v>25.243940629999997</v>
      </c>
      <c r="L496" s="14">
        <f t="shared" si="52"/>
        <v>-0.44167145983340866</v>
      </c>
      <c r="M496" s="33" t="str">
        <f ca="1">[1]!EM_S_MAJASSRES_NUM(B496,$M$2,$M$1)</f>
        <v/>
      </c>
      <c r="N496" s="29" t="str">
        <f t="shared" si="53"/>
        <v/>
      </c>
      <c r="O496" s="21">
        <f t="shared" ca="1" si="54"/>
        <v>-0.44167145983340866</v>
      </c>
      <c r="P496" s="10" t="str">
        <f t="shared" si="55"/>
        <v>财报</v>
      </c>
    </row>
    <row r="497" spans="1:16" x14ac:dyDescent="0.2">
      <c r="A497" s="17" t="str">
        <f t="shared" ca="1" si="50"/>
        <v/>
      </c>
      <c r="B497" s="8" t="s">
        <v>1056</v>
      </c>
      <c r="C497" s="8" t="s">
        <v>1057</v>
      </c>
      <c r="D497" s="13">
        <f>IFERROR([1]!EM_S_QSTM07_IS(B497,"61",$C$1,"1")/1000000,"")</f>
        <v>1251.7408062500001</v>
      </c>
      <c r="E497" s="13">
        <f>IFERROR([1]!EM_S_PERFORMANCEEXPRESS_PERFEXNETPROFITTOSHAREHOLDER(B497,$C$1)/1000000,"")</f>
        <v>1901</v>
      </c>
      <c r="F497" s="13">
        <f>IFERROR([1]!EM_S_PROFITNOTICE_FORECASTT(B497,$C$1)/1000000,"")</f>
        <v>2100</v>
      </c>
      <c r="G497" s="13">
        <f>IFERROR([1]!EM_S_PROFITNOTICE_FORECASTL(B497,$C$1)/1000000,"")</f>
        <v>1850</v>
      </c>
      <c r="H497" s="13">
        <f t="shared" si="51"/>
        <v>1975</v>
      </c>
      <c r="I497" s="20">
        <f>IFERROR([1]!EM_S_QSTM07_IS(B497,"61",$I$1,"1")/1000000,"")</f>
        <v>649.43069295000009</v>
      </c>
      <c r="J497" s="13">
        <f t="shared" si="49"/>
        <v>602.31011330000001</v>
      </c>
      <c r="K497" s="13">
        <f>IFERROR([1]!EM_S_QSTM07_IS(B497,"61",$K$2,"1")/1000000,"")</f>
        <v>-0.80275905000000003</v>
      </c>
      <c r="L497" s="14">
        <f t="shared" si="52"/>
        <v>751.29999761447721</v>
      </c>
      <c r="M497" s="33">
        <f ca="1">[1]!EM_S_MAJASSRES_NUM(B497,$M$2,$M$1)</f>
        <v>1</v>
      </c>
      <c r="N497" s="29">
        <f t="shared" si="53"/>
        <v>1</v>
      </c>
      <c r="O497" s="21" t="str">
        <f t="shared" ca="1" si="54"/>
        <v/>
      </c>
      <c r="P497" s="10" t="str">
        <f t="shared" si="55"/>
        <v>财报</v>
      </c>
    </row>
    <row r="498" spans="1:16" x14ac:dyDescent="0.2">
      <c r="A498" s="17">
        <f t="shared" ca="1" si="50"/>
        <v>770</v>
      </c>
      <c r="B498" s="8" t="s">
        <v>1058</v>
      </c>
      <c r="C498" s="8" t="s">
        <v>1059</v>
      </c>
      <c r="D498" s="13">
        <f>IFERROR([1]!EM_S_QSTM07_IS(B498,"61",$C$1,"1")/1000000,"")</f>
        <v>95.607130430000012</v>
      </c>
      <c r="E498" s="13">
        <f>IFERROR([1]!EM_S_PERFORMANCEEXPRESS_PERFEXNETPROFITTOSHAREHOLDER(B498,$C$1)/1000000,"")</f>
        <v>144.48492543</v>
      </c>
      <c r="F498" s="13">
        <f>IFERROR([1]!EM_S_PROFITNOTICE_FORECASTT(B498,$C$1)/1000000,"")</f>
        <v>183.26</v>
      </c>
      <c r="G498" s="13">
        <f>IFERROR([1]!EM_S_PROFITNOTICE_FORECASTL(B498,$C$1)/1000000,"")</f>
        <v>140.97</v>
      </c>
      <c r="H498" s="13">
        <f t="shared" si="51"/>
        <v>162.11500000000001</v>
      </c>
      <c r="I498" s="20">
        <f>IFERROR([1]!EM_S_QSTM07_IS(B498,"61",$I$1,"1")/1000000,"")</f>
        <v>48.877794999999999</v>
      </c>
      <c r="J498" s="13">
        <f t="shared" si="49"/>
        <v>46.729335430000013</v>
      </c>
      <c r="K498" s="13">
        <f>IFERROR([1]!EM_S_QSTM07_IS(B498,"61",$K$2,"1")/1000000,"")</f>
        <v>87.875235010000011</v>
      </c>
      <c r="L498" s="14">
        <f t="shared" si="52"/>
        <v>-0.46823089093665221</v>
      </c>
      <c r="M498" s="33" t="str">
        <f ca="1">[1]!EM_S_MAJASSRES_NUM(B498,$M$2,$M$1)</f>
        <v/>
      </c>
      <c r="N498" s="29" t="str">
        <f t="shared" si="53"/>
        <v/>
      </c>
      <c r="O498" s="21">
        <f t="shared" ca="1" si="54"/>
        <v>-0.46823089093665221</v>
      </c>
      <c r="P498" s="10" t="str">
        <f t="shared" si="55"/>
        <v>财报</v>
      </c>
    </row>
    <row r="499" spans="1:16" x14ac:dyDescent="0.2">
      <c r="A499" s="17">
        <f t="shared" ca="1" si="50"/>
        <v>1858</v>
      </c>
      <c r="B499" s="8" t="s">
        <v>1060</v>
      </c>
      <c r="C499" s="8" t="s">
        <v>1061</v>
      </c>
      <c r="D499" s="13">
        <f>IFERROR([1]!EM_S_QSTM07_IS(B499,"61",$C$1,"1")/1000000,"")</f>
        <v>40.844862770000006</v>
      </c>
      <c r="E499" s="13" t="str">
        <f>IFERROR([1]!EM_S_PERFORMANCEEXPRESS_PERFEXNETPROFITTOSHAREHOLDER(B499,$C$1)/1000000,"")</f>
        <v/>
      </c>
      <c r="F499" s="13">
        <f>IFERROR([1]!EM_S_PROFITNOTICE_FORECASTT(B499,$C$1)/1000000,"")</f>
        <v>111.50109999999999</v>
      </c>
      <c r="G499" s="13">
        <f>IFERROR([1]!EM_S_PROFITNOTICE_FORECASTL(B499,$C$1)/1000000,"")</f>
        <v>89.200900000000004</v>
      </c>
      <c r="H499" s="13">
        <f t="shared" si="51"/>
        <v>100.351</v>
      </c>
      <c r="I499" s="20">
        <f>IFERROR([1]!EM_S_QSTM07_IS(B499,"61",$I$1,"1")/1000000,"")</f>
        <v>64.380522569999997</v>
      </c>
      <c r="J499" s="13">
        <f t="shared" si="49"/>
        <v>-23.535659799999991</v>
      </c>
      <c r="K499" s="13">
        <f>IFERROR([1]!EM_S_QSTM07_IS(B499,"61",$K$2,"1")/1000000,"")</f>
        <v>43.604365979999997</v>
      </c>
      <c r="L499" s="14">
        <f t="shared" si="52"/>
        <v>-1.5397546615124524</v>
      </c>
      <c r="M499" s="33" t="str">
        <f ca="1">[1]!EM_S_MAJASSRES_NUM(B499,$M$2,$M$1)</f>
        <v/>
      </c>
      <c r="N499" s="29" t="str">
        <f t="shared" si="53"/>
        <v/>
      </c>
      <c r="O499" s="21">
        <f t="shared" ca="1" si="54"/>
        <v>-1.5397546615124524</v>
      </c>
      <c r="P499" s="10" t="str">
        <f t="shared" si="55"/>
        <v>财报</v>
      </c>
    </row>
    <row r="500" spans="1:16" x14ac:dyDescent="0.2">
      <c r="A500" s="17">
        <f t="shared" ca="1" si="50"/>
        <v>1063</v>
      </c>
      <c r="B500" s="8" t="s">
        <v>1062</v>
      </c>
      <c r="C500" s="8" t="s">
        <v>1063</v>
      </c>
      <c r="D500" s="13">
        <f>IFERROR([1]!EM_S_QSTM07_IS(B500,"61",$C$1,"1")/1000000,"")</f>
        <v>37.517248330000001</v>
      </c>
      <c r="E500" s="13">
        <f>IFERROR([1]!EM_S_PERFORMANCEEXPRESS_PERFEXNETPROFITTOSHAREHOLDER(B500,$C$1)/1000000,"")</f>
        <v>64.271454250000005</v>
      </c>
      <c r="F500" s="13">
        <f>IFERROR([1]!EM_S_PROFITNOTICE_FORECASTT(B500,$C$1)/1000000,"")</f>
        <v>72.323300000000003</v>
      </c>
      <c r="G500" s="13">
        <f>IFERROR([1]!EM_S_PROFITNOTICE_FORECASTL(B500,$C$1)/1000000,"")</f>
        <v>54.2425</v>
      </c>
      <c r="H500" s="13">
        <f t="shared" si="51"/>
        <v>63.282899999999998</v>
      </c>
      <c r="I500" s="20">
        <f>IFERROR([1]!EM_S_QSTM07_IS(B500,"61",$I$1,"1")/1000000,"")</f>
        <v>26.75420592</v>
      </c>
      <c r="J500" s="13">
        <f t="shared" si="49"/>
        <v>10.763042410000001</v>
      </c>
      <c r="K500" s="13">
        <f>IFERROR([1]!EM_S_QSTM07_IS(B500,"61",$K$2,"1")/1000000,"")</f>
        <v>34.763796920000004</v>
      </c>
      <c r="L500" s="14">
        <f t="shared" si="52"/>
        <v>-0.69039508443889508</v>
      </c>
      <c r="M500" s="33" t="str">
        <f ca="1">[1]!EM_S_MAJASSRES_NUM(B500,$M$2,$M$1)</f>
        <v/>
      </c>
      <c r="N500" s="29" t="str">
        <f t="shared" si="53"/>
        <v/>
      </c>
      <c r="O500" s="21">
        <f t="shared" ca="1" si="54"/>
        <v>-0.69039508443889508</v>
      </c>
      <c r="P500" s="10" t="str">
        <f t="shared" si="55"/>
        <v>财报</v>
      </c>
    </row>
    <row r="501" spans="1:16" x14ac:dyDescent="0.2">
      <c r="A501" s="17">
        <f t="shared" ca="1" si="50"/>
        <v>1771</v>
      </c>
      <c r="B501" s="8" t="s">
        <v>1064</v>
      </c>
      <c r="C501" s="8" t="s">
        <v>1065</v>
      </c>
      <c r="D501" s="13">
        <f>IFERROR([1]!EM_S_QSTM07_IS(B501,"61",$C$1,"1")/1000000,"")</f>
        <v>6.3248969199999996</v>
      </c>
      <c r="E501" s="13" t="str">
        <f>IFERROR([1]!EM_S_PERFORMANCEEXPRESS_PERFEXNETPROFITTOSHAREHOLDER(B501,$C$1)/1000000,"")</f>
        <v/>
      </c>
      <c r="F501" s="13">
        <f>IFERROR([1]!EM_S_PROFITNOTICE_FORECASTT(B501,$C$1)/1000000,"")</f>
        <v>31.6252</v>
      </c>
      <c r="G501" s="13">
        <f>IFERROR([1]!EM_S_PROFITNOTICE_FORECASTL(B501,$C$1)/1000000,"")</f>
        <v>3.5139</v>
      </c>
      <c r="H501" s="13">
        <f t="shared" si="51"/>
        <v>17.56955</v>
      </c>
      <c r="I501" s="20">
        <f>IFERROR([1]!EM_S_QSTM07_IS(B501,"61",$I$1,"1")/1000000,"")</f>
        <v>13.53601368</v>
      </c>
      <c r="J501" s="13">
        <f t="shared" si="49"/>
        <v>-7.2111167600000003</v>
      </c>
      <c r="K501" s="13">
        <f>IFERROR([1]!EM_S_QSTM07_IS(B501,"61",$K$2,"1")/1000000,"")</f>
        <v>22.272342859999998</v>
      </c>
      <c r="L501" s="14">
        <f t="shared" si="52"/>
        <v>-1.3237700140181841</v>
      </c>
      <c r="M501" s="33" t="str">
        <f ca="1">[1]!EM_S_MAJASSRES_NUM(B501,$M$2,$M$1)</f>
        <v/>
      </c>
      <c r="N501" s="29" t="str">
        <f t="shared" si="53"/>
        <v/>
      </c>
      <c r="O501" s="21">
        <f t="shared" ca="1" si="54"/>
        <v>-1.3237700140181841</v>
      </c>
      <c r="P501" s="10" t="str">
        <f t="shared" si="55"/>
        <v>财报</v>
      </c>
    </row>
    <row r="502" spans="1:16" x14ac:dyDescent="0.2">
      <c r="A502" s="17">
        <f t="shared" ca="1" si="50"/>
        <v>1840</v>
      </c>
      <c r="B502" s="8" t="s">
        <v>1066</v>
      </c>
      <c r="C502" s="8" t="s">
        <v>1067</v>
      </c>
      <c r="D502" s="13">
        <f>IFERROR([1]!EM_S_QSTM07_IS(B502,"61",$C$1,"1")/1000000,"")</f>
        <v>195.32809796999999</v>
      </c>
      <c r="E502" s="13">
        <f>IFERROR([1]!EM_S_PERFORMANCEEXPRESS_PERFEXNETPROFITTOSHAREHOLDER(B502,$C$1)/1000000,"")</f>
        <v>470.35679249999998</v>
      </c>
      <c r="F502" s="13">
        <f>IFERROR([1]!EM_S_PROFITNOTICE_FORECASTT(B502,$C$1)/1000000,"")</f>
        <v>513.60580000000004</v>
      </c>
      <c r="G502" s="13">
        <f>IFERROR([1]!EM_S_PROFITNOTICE_FORECASTL(B502,$C$1)/1000000,"")</f>
        <v>395.08139999999997</v>
      </c>
      <c r="H502" s="13">
        <f t="shared" si="51"/>
        <v>454.34360000000004</v>
      </c>
      <c r="I502" s="20">
        <f>IFERROR([1]!EM_S_QSTM07_IS(B502,"61",$I$1,"1")/1000000,"")</f>
        <v>275.20807337000002</v>
      </c>
      <c r="J502" s="13">
        <f t="shared" si="49"/>
        <v>-79.879975400000035</v>
      </c>
      <c r="K502" s="13">
        <f>IFERROR([1]!EM_S_QSTM07_IS(B502,"61",$K$2,"1")/1000000,"")</f>
        <v>164.45905739</v>
      </c>
      <c r="L502" s="14">
        <f t="shared" si="52"/>
        <v>-1.4857134454478345</v>
      </c>
      <c r="M502" s="33" t="str">
        <f ca="1">[1]!EM_S_MAJASSRES_NUM(B502,$M$2,$M$1)</f>
        <v/>
      </c>
      <c r="N502" s="29" t="str">
        <f t="shared" si="53"/>
        <v/>
      </c>
      <c r="O502" s="21">
        <f t="shared" ca="1" si="54"/>
        <v>-1.4857134454478345</v>
      </c>
      <c r="P502" s="10" t="str">
        <f t="shared" si="55"/>
        <v>财报</v>
      </c>
    </row>
    <row r="503" spans="1:16" x14ac:dyDescent="0.2">
      <c r="A503" s="17">
        <f t="shared" ca="1" si="50"/>
        <v>795</v>
      </c>
      <c r="B503" s="8" t="s">
        <v>1068</v>
      </c>
      <c r="C503" s="8" t="s">
        <v>1069</v>
      </c>
      <c r="D503" s="13">
        <f>IFERROR([1]!EM_S_QSTM07_IS(B503,"61",$C$1,"1")/1000000,"")</f>
        <v>75.009549809999996</v>
      </c>
      <c r="E503" s="13">
        <f>IFERROR([1]!EM_S_PERFORMANCEEXPRESS_PERFEXNETPROFITTOSHAREHOLDER(B503,$C$1)/1000000,"")</f>
        <v>115.65370651000001</v>
      </c>
      <c r="F503" s="13">
        <f>IFERROR([1]!EM_S_PROFITNOTICE_FORECASTT(B503,$C$1)/1000000,"")</f>
        <v>119.79470000000001</v>
      </c>
      <c r="G503" s="13">
        <f>IFERROR([1]!EM_S_PROFITNOTICE_FORECASTL(B503,$C$1)/1000000,"")</f>
        <v>98.013900000000007</v>
      </c>
      <c r="H503" s="13">
        <f t="shared" si="51"/>
        <v>108.90430000000001</v>
      </c>
      <c r="I503" s="20">
        <f>IFERROR([1]!EM_S_QSTM07_IS(B503,"61",$I$1,"1")/1000000,"")</f>
        <v>41.06626301</v>
      </c>
      <c r="J503" s="13">
        <f t="shared" si="49"/>
        <v>33.943286799999996</v>
      </c>
      <c r="K503" s="13">
        <f>IFERROR([1]!EM_S_QSTM07_IS(B503,"61",$K$2,"1")/1000000,"")</f>
        <v>66.812004329999994</v>
      </c>
      <c r="L503" s="14">
        <f t="shared" si="52"/>
        <v>-0.49195826198618103</v>
      </c>
      <c r="M503" s="33" t="str">
        <f ca="1">[1]!EM_S_MAJASSRES_NUM(B503,$M$2,$M$1)</f>
        <v/>
      </c>
      <c r="N503" s="29" t="str">
        <f t="shared" si="53"/>
        <v/>
      </c>
      <c r="O503" s="21">
        <f t="shared" ca="1" si="54"/>
        <v>-0.49195826198618103</v>
      </c>
      <c r="P503" s="10" t="str">
        <f t="shared" si="55"/>
        <v>财报</v>
      </c>
    </row>
    <row r="504" spans="1:16" x14ac:dyDescent="0.2">
      <c r="A504" s="17">
        <f t="shared" ca="1" si="50"/>
        <v>651</v>
      </c>
      <c r="B504" s="8" t="s">
        <v>1070</v>
      </c>
      <c r="C504" s="8" t="s">
        <v>1071</v>
      </c>
      <c r="D504" s="13">
        <f>IFERROR([1]!EM_S_QSTM07_IS(B504,"61",$C$1,"1")/1000000,"")</f>
        <v>6.7481390499999998</v>
      </c>
      <c r="E504" s="13" t="str">
        <f>IFERROR([1]!EM_S_PERFORMANCEEXPRESS_PERFEXNETPROFITTOSHAREHOLDER(B504,$C$1)/1000000,"")</f>
        <v/>
      </c>
      <c r="F504" s="13">
        <f>IFERROR([1]!EM_S_PROFITNOTICE_FORECASTT(B504,$C$1)/1000000,"")</f>
        <v>6.5</v>
      </c>
      <c r="G504" s="13">
        <f>IFERROR([1]!EM_S_PROFITNOTICE_FORECASTL(B504,$C$1)/1000000,"")</f>
        <v>0</v>
      </c>
      <c r="H504" s="13">
        <f t="shared" si="51"/>
        <v>3.25</v>
      </c>
      <c r="I504" s="20">
        <f>IFERROR([1]!EM_S_QSTM07_IS(B504,"61",$I$1,"1")/1000000,"")</f>
        <v>-7.2737460000000004E-2</v>
      </c>
      <c r="J504" s="13">
        <f t="shared" si="49"/>
        <v>6.8208765099999997</v>
      </c>
      <c r="K504" s="13">
        <f>IFERROR([1]!EM_S_QSTM07_IS(B504,"61",$K$2,"1")/1000000,"")</f>
        <v>10.265272019999999</v>
      </c>
      <c r="L504" s="14">
        <f t="shared" si="52"/>
        <v>-0.33553864946678735</v>
      </c>
      <c r="M504" s="33" t="str">
        <f ca="1">[1]!EM_S_MAJASSRES_NUM(B504,$M$2,$M$1)</f>
        <v/>
      </c>
      <c r="N504" s="29" t="str">
        <f t="shared" si="53"/>
        <v/>
      </c>
      <c r="O504" s="21">
        <f t="shared" ca="1" si="54"/>
        <v>-0.33553864946678735</v>
      </c>
      <c r="P504" s="10" t="str">
        <f t="shared" si="55"/>
        <v>财报</v>
      </c>
    </row>
    <row r="505" spans="1:16" x14ac:dyDescent="0.2">
      <c r="A505" s="17">
        <f t="shared" ca="1" si="50"/>
        <v>562</v>
      </c>
      <c r="B505" s="8" t="s">
        <v>1072</v>
      </c>
      <c r="C505" s="8" t="s">
        <v>1073</v>
      </c>
      <c r="D505" s="13">
        <f>IFERROR([1]!EM_S_QSTM07_IS(B505,"61",$C$1,"1")/1000000,"")</f>
        <v>106.54308143999999</v>
      </c>
      <c r="E505" s="13" t="str">
        <f>IFERROR([1]!EM_S_PERFORMANCEEXPRESS_PERFEXNETPROFITTOSHAREHOLDER(B505,$C$1)/1000000,"")</f>
        <v/>
      </c>
      <c r="F505" s="13">
        <f>IFERROR([1]!EM_S_PROFITNOTICE_FORECASTT(B505,$C$1)/1000000,"")</f>
        <v>166.82409999999999</v>
      </c>
      <c r="G505" s="13">
        <f>IFERROR([1]!EM_S_PROFITNOTICE_FORECASTL(B505,$C$1)/1000000,"")</f>
        <v>144.58090000000001</v>
      </c>
      <c r="H505" s="13">
        <f t="shared" si="51"/>
        <v>155.70249999999999</v>
      </c>
      <c r="I505" s="20">
        <f>IFERROR([1]!EM_S_QSTM07_IS(B505,"61",$I$1,"1")/1000000,"")</f>
        <v>47.949460280000004</v>
      </c>
      <c r="J505" s="13">
        <f t="shared" si="49"/>
        <v>58.593621159999991</v>
      </c>
      <c r="K505" s="13">
        <f>IFERROR([1]!EM_S_QSTM07_IS(B505,"61",$K$2,"1")/1000000,"")</f>
        <v>74.674322680000003</v>
      </c>
      <c r="L505" s="14">
        <f t="shared" si="52"/>
        <v>-0.21534445767804603</v>
      </c>
      <c r="M505" s="33" t="str">
        <f ca="1">[1]!EM_S_MAJASSRES_NUM(B505,$M$2,$M$1)</f>
        <v/>
      </c>
      <c r="N505" s="29" t="str">
        <f t="shared" si="53"/>
        <v/>
      </c>
      <c r="O505" s="21">
        <f t="shared" ca="1" si="54"/>
        <v>-0.21534445767804603</v>
      </c>
      <c r="P505" s="10" t="str">
        <f t="shared" si="55"/>
        <v>财报</v>
      </c>
    </row>
    <row r="506" spans="1:16" x14ac:dyDescent="0.2">
      <c r="A506" s="17" t="str">
        <f t="shared" ca="1" si="50"/>
        <v/>
      </c>
      <c r="B506" s="8" t="s">
        <v>1074</v>
      </c>
      <c r="C506" s="8" t="s">
        <v>1075</v>
      </c>
      <c r="D506" s="13">
        <f>IFERROR([1]!EM_S_QSTM07_IS(B506,"61",$C$1,"1")/1000000,"")</f>
        <v>59.88510496</v>
      </c>
      <c r="E506" s="13" t="str">
        <f>IFERROR([1]!EM_S_PERFORMANCEEXPRESS_PERFEXNETPROFITTOSHAREHOLDER(B506,$C$1)/1000000,"")</f>
        <v/>
      </c>
      <c r="F506" s="13">
        <f>IFERROR([1]!EM_S_PROFITNOTICE_FORECASTT(B506,$C$1)/1000000,"")</f>
        <v>84.089299999999994</v>
      </c>
      <c r="G506" s="13">
        <f>IFERROR([1]!EM_S_PROFITNOTICE_FORECASTL(B506,$C$1)/1000000,"")</f>
        <v>54.98</v>
      </c>
      <c r="H506" s="13">
        <f t="shared" si="51"/>
        <v>69.534649999999999</v>
      </c>
      <c r="I506" s="20">
        <f>IFERROR([1]!EM_S_QSTM07_IS(B506,"61",$I$1,"1")/1000000,"")</f>
        <v>9.3576685199999989</v>
      </c>
      <c r="J506" s="13">
        <f t="shared" si="49"/>
        <v>50.527436440000002</v>
      </c>
      <c r="K506" s="13">
        <f>IFERROR([1]!EM_S_QSTM07_IS(B506,"61",$K$2,"1")/1000000,"")</f>
        <v>110.87428287</v>
      </c>
      <c r="L506" s="14">
        <f t="shared" si="52"/>
        <v>-0.54428172943185227</v>
      </c>
      <c r="M506" s="33">
        <f ca="1">[1]!EM_S_MAJASSRES_NUM(B506,$M$2,$M$1)</f>
        <v>1</v>
      </c>
      <c r="N506" s="29" t="str">
        <f t="shared" si="53"/>
        <v/>
      </c>
      <c r="O506" s="21" t="str">
        <f t="shared" ca="1" si="54"/>
        <v/>
      </c>
      <c r="P506" s="10" t="str">
        <f t="shared" si="55"/>
        <v>财报</v>
      </c>
    </row>
    <row r="507" spans="1:16" x14ac:dyDescent="0.2">
      <c r="A507" s="17">
        <f t="shared" ca="1" si="50"/>
        <v>541</v>
      </c>
      <c r="B507" s="8" t="s">
        <v>1076</v>
      </c>
      <c r="C507" s="8" t="s">
        <v>1077</v>
      </c>
      <c r="D507" s="13">
        <f>IFERROR([1]!EM_S_QSTM07_IS(B507,"61",$C$1,"1")/1000000,"")</f>
        <v>29.659282219999998</v>
      </c>
      <c r="E507" s="13" t="str">
        <f>IFERROR([1]!EM_S_PERFORMANCEEXPRESS_PERFEXNETPROFITTOSHAREHOLDER(B507,$C$1)/1000000,"")</f>
        <v/>
      </c>
      <c r="F507" s="13">
        <f>IFERROR([1]!EM_S_PROFITNOTICE_FORECASTT(B507,$C$1)/1000000,"")</f>
        <v>10</v>
      </c>
      <c r="G507" s="13">
        <f>IFERROR([1]!EM_S_PROFITNOTICE_FORECASTL(B507,$C$1)/1000000,"")</f>
        <v>2</v>
      </c>
      <c r="H507" s="13">
        <f t="shared" si="51"/>
        <v>6</v>
      </c>
      <c r="I507" s="20">
        <f>IFERROR([1]!EM_S_QSTM07_IS(B507,"61",$I$1,"1")/1000000,"")</f>
        <v>-25.266064649999997</v>
      </c>
      <c r="J507" s="13">
        <f t="shared" si="49"/>
        <v>54.925346869999998</v>
      </c>
      <c r="K507" s="13">
        <f>IFERROR([1]!EM_S_QSTM07_IS(B507,"61",$K$2,"1")/1000000,"")</f>
        <v>67.10383641</v>
      </c>
      <c r="L507" s="14">
        <f t="shared" si="52"/>
        <v>-0.18148723219921789</v>
      </c>
      <c r="M507" s="33" t="str">
        <f ca="1">[1]!EM_S_MAJASSRES_NUM(B507,$M$2,$M$1)</f>
        <v/>
      </c>
      <c r="N507" s="29" t="str">
        <f t="shared" si="53"/>
        <v/>
      </c>
      <c r="O507" s="21">
        <f t="shared" ca="1" si="54"/>
        <v>-0.18148723219921789</v>
      </c>
      <c r="P507" s="10" t="str">
        <f t="shared" si="55"/>
        <v>财报</v>
      </c>
    </row>
    <row r="508" spans="1:16" x14ac:dyDescent="0.2">
      <c r="A508" s="17">
        <f t="shared" ca="1" si="50"/>
        <v>1727</v>
      </c>
      <c r="B508" s="8" t="s">
        <v>1078</v>
      </c>
      <c r="C508" s="8" t="s">
        <v>1079</v>
      </c>
      <c r="D508" s="13">
        <f>IFERROR([1]!EM_S_QSTM07_IS(B508,"61",$C$1,"1")/1000000,"")</f>
        <v>104.45797126000001</v>
      </c>
      <c r="E508" s="13" t="str">
        <f>IFERROR([1]!EM_S_PERFORMANCEEXPRESS_PERFEXNETPROFITTOSHAREHOLDER(B508,$C$1)/1000000,"")</f>
        <v/>
      </c>
      <c r="F508" s="13">
        <f>IFERROR([1]!EM_S_PROFITNOTICE_FORECASTT(B508,$C$1)/1000000,"")</f>
        <v>312.4726</v>
      </c>
      <c r="G508" s="13">
        <f>IFERROR([1]!EM_S_PROFITNOTICE_FORECASTL(B508,$C$1)/1000000,"")</f>
        <v>246.68889999999999</v>
      </c>
      <c r="H508" s="13">
        <f t="shared" si="51"/>
        <v>279.58074999999997</v>
      </c>
      <c r="I508" s="20">
        <f>IFERROR([1]!EM_S_QSTM07_IS(B508,"61",$I$1,"1")/1000000,"")</f>
        <v>149.09530853000001</v>
      </c>
      <c r="J508" s="13">
        <f t="shared" si="49"/>
        <v>-44.637337270000003</v>
      </c>
      <c r="K508" s="13">
        <f>IFERROR([1]!EM_S_QSTM07_IS(B508,"61",$K$2,"1")/1000000,"")</f>
        <v>200.01278807</v>
      </c>
      <c r="L508" s="14">
        <f t="shared" si="52"/>
        <v>-1.2231724166275704</v>
      </c>
      <c r="M508" s="33" t="str">
        <f ca="1">[1]!EM_S_MAJASSRES_NUM(B508,$M$2,$M$1)</f>
        <v/>
      </c>
      <c r="N508" s="29" t="str">
        <f t="shared" si="53"/>
        <v/>
      </c>
      <c r="O508" s="21">
        <f t="shared" ca="1" si="54"/>
        <v>-1.2231724166275704</v>
      </c>
      <c r="P508" s="10" t="str">
        <f t="shared" si="55"/>
        <v>财报</v>
      </c>
    </row>
    <row r="509" spans="1:16" x14ac:dyDescent="0.2">
      <c r="A509" s="17">
        <f t="shared" ca="1" si="50"/>
        <v>1731</v>
      </c>
      <c r="B509" s="8" t="s">
        <v>1080</v>
      </c>
      <c r="C509" s="8" t="s">
        <v>1081</v>
      </c>
      <c r="D509" s="13">
        <f>IFERROR([1]!EM_S_QSTM07_IS(B509,"61",$C$1,"1")/1000000,"")</f>
        <v>44.122404639999999</v>
      </c>
      <c r="E509" s="13">
        <f>IFERROR([1]!EM_S_PERFORMANCEEXPRESS_PERFEXNETPROFITTOSHAREHOLDER(B509,$C$1)/1000000,"")</f>
        <v>102.49139079000001</v>
      </c>
      <c r="F509" s="13">
        <f>IFERROR([1]!EM_S_PROFITNOTICE_FORECASTT(B509,$C$1)/1000000,"")</f>
        <v>135</v>
      </c>
      <c r="G509" s="13">
        <f>IFERROR([1]!EM_S_PROFITNOTICE_FORECASTL(B509,$C$1)/1000000,"")</f>
        <v>92.409199999999998</v>
      </c>
      <c r="H509" s="13">
        <f t="shared" si="51"/>
        <v>113.7046</v>
      </c>
      <c r="I509" s="20">
        <f>IFERROR([1]!EM_S_QSTM07_IS(B509,"61",$I$1,"1")/1000000,"")</f>
        <v>58.368986149999998</v>
      </c>
      <c r="J509" s="13">
        <f t="shared" si="49"/>
        <v>-14.246581509999999</v>
      </c>
      <c r="K509" s="13">
        <f>IFERROR([1]!EM_S_QSTM07_IS(B509,"61",$K$2,"1")/1000000,"")</f>
        <v>61.93229479</v>
      </c>
      <c r="L509" s="14">
        <f t="shared" si="52"/>
        <v>-1.2300347752058487</v>
      </c>
      <c r="M509" s="33" t="str">
        <f ca="1">[1]!EM_S_MAJASSRES_NUM(B509,$M$2,$M$1)</f>
        <v/>
      </c>
      <c r="N509" s="29" t="str">
        <f t="shared" si="53"/>
        <v/>
      </c>
      <c r="O509" s="21">
        <f t="shared" ca="1" si="54"/>
        <v>-1.2300347752058487</v>
      </c>
      <c r="P509" s="10" t="str">
        <f t="shared" si="55"/>
        <v>财报</v>
      </c>
    </row>
    <row r="510" spans="1:16" x14ac:dyDescent="0.2">
      <c r="A510" s="17" t="str">
        <f t="shared" ca="1" si="50"/>
        <v/>
      </c>
      <c r="B510" s="8" t="s">
        <v>1082</v>
      </c>
      <c r="C510" s="8" t="s">
        <v>1083</v>
      </c>
      <c r="D510" s="13">
        <f>IFERROR([1]!EM_S_QSTM07_IS(B510,"61",$C$1,"1")/1000000,"")</f>
        <v>8.8845295199999992</v>
      </c>
      <c r="E510" s="13" t="str">
        <f>IFERROR([1]!EM_S_PERFORMANCEEXPRESS_PERFEXNETPROFITTOSHAREHOLDER(B510,$C$1)/1000000,"")</f>
        <v/>
      </c>
      <c r="F510" s="13">
        <f>IFERROR([1]!EM_S_PROFITNOTICE_FORECASTT(B510,$C$1)/1000000,"")</f>
        <v>14.97</v>
      </c>
      <c r="G510" s="13">
        <f>IFERROR([1]!EM_S_PROFITNOTICE_FORECASTL(B510,$C$1)/1000000,"")</f>
        <v>9.6199999999999992</v>
      </c>
      <c r="H510" s="13">
        <f t="shared" si="51"/>
        <v>12.295</v>
      </c>
      <c r="I510" s="20">
        <f>IFERROR([1]!EM_S_QSTM07_IS(B510,"61",$I$1,"1")/1000000,"")</f>
        <v>5.85703788</v>
      </c>
      <c r="J510" s="13">
        <f t="shared" si="49"/>
        <v>3.0274916399999992</v>
      </c>
      <c r="K510" s="13">
        <f>IFERROR([1]!EM_S_QSTM07_IS(B510,"61",$K$2,"1")/1000000,"")</f>
        <v>6.3570005700000003</v>
      </c>
      <c r="L510" s="14">
        <f t="shared" si="52"/>
        <v>-0.52375470055998452</v>
      </c>
      <c r="M510" s="33">
        <f ca="1">[1]!EM_S_MAJASSRES_NUM(B510,$M$2,$M$1)</f>
        <v>1</v>
      </c>
      <c r="N510" s="29">
        <f t="shared" si="53"/>
        <v>1</v>
      </c>
      <c r="O510" s="21" t="str">
        <f t="shared" ca="1" si="54"/>
        <v/>
      </c>
      <c r="P510" s="10" t="str">
        <f t="shared" si="55"/>
        <v>财报</v>
      </c>
    </row>
    <row r="511" spans="1:16" x14ac:dyDescent="0.2">
      <c r="A511" s="17">
        <f t="shared" ca="1" si="50"/>
        <v>1631</v>
      </c>
      <c r="B511" s="8" t="s">
        <v>1084</v>
      </c>
      <c r="C511" s="8" t="s">
        <v>1085</v>
      </c>
      <c r="D511" s="13">
        <f>IFERROR([1]!EM_S_QSTM07_IS(B511,"61",$C$1,"1")/1000000,"")</f>
        <v>110.59254394</v>
      </c>
      <c r="E511" s="13" t="str">
        <f>IFERROR([1]!EM_S_PERFORMANCEEXPRESS_PERFEXNETPROFITTOSHAREHOLDER(B511,$C$1)/1000000,"")</f>
        <v/>
      </c>
      <c r="F511" s="13">
        <f>IFERROR([1]!EM_S_PROFITNOTICE_FORECASTT(B511,$C$1)/1000000,"")</f>
        <v>283.53309999999999</v>
      </c>
      <c r="G511" s="13">
        <f>IFERROR([1]!EM_S_PROFITNOTICE_FORECASTL(B511,$C$1)/1000000,"")</f>
        <v>194.929</v>
      </c>
      <c r="H511" s="13">
        <f t="shared" si="51"/>
        <v>239.23104999999998</v>
      </c>
      <c r="I511" s="20">
        <f>IFERROR([1]!EM_S_QSTM07_IS(B511,"61",$I$1,"1")/1000000,"")</f>
        <v>120.24635292000001</v>
      </c>
      <c r="J511" s="13">
        <f t="shared" si="49"/>
        <v>-9.653808980000008</v>
      </c>
      <c r="K511" s="13">
        <f>IFERROR([1]!EM_S_QSTM07_IS(B511,"61",$K$2,"1")/1000000,"")</f>
        <v>90.017054069999986</v>
      </c>
      <c r="L511" s="14">
        <f t="shared" si="52"/>
        <v>-1.1072442225502395</v>
      </c>
      <c r="M511" s="33" t="str">
        <f ca="1">[1]!EM_S_MAJASSRES_NUM(B511,$M$2,$M$1)</f>
        <v/>
      </c>
      <c r="N511" s="29" t="str">
        <f t="shared" si="53"/>
        <v/>
      </c>
      <c r="O511" s="21">
        <f t="shared" ca="1" si="54"/>
        <v>-1.1072442225502395</v>
      </c>
      <c r="P511" s="10" t="str">
        <f t="shared" si="55"/>
        <v>财报</v>
      </c>
    </row>
    <row r="512" spans="1:16" x14ac:dyDescent="0.2">
      <c r="A512" s="17">
        <f t="shared" ca="1" si="50"/>
        <v>636</v>
      </c>
      <c r="B512" s="8" t="s">
        <v>1086</v>
      </c>
      <c r="C512" s="8" t="s">
        <v>1087</v>
      </c>
      <c r="D512" s="13">
        <f>IFERROR([1]!EM_S_QSTM07_IS(B512,"61",$C$1,"1")/1000000,"")</f>
        <v>198.96833005000002</v>
      </c>
      <c r="E512" s="13" t="str">
        <f>IFERROR([1]!EM_S_PERFORMANCEEXPRESS_PERFEXNETPROFITTOSHAREHOLDER(B512,$C$1)/1000000,"")</f>
        <v/>
      </c>
      <c r="F512" s="13">
        <f>IFERROR([1]!EM_S_PROFITNOTICE_FORECASTT(B512,$C$1)/1000000,"")</f>
        <v>339.51834020000001</v>
      </c>
      <c r="G512" s="13">
        <f>IFERROR([1]!EM_S_PROFITNOTICE_FORECASTL(B512,$C$1)/1000000,"")</f>
        <v>271.61467210000001</v>
      </c>
      <c r="H512" s="13">
        <f t="shared" si="51"/>
        <v>305.56650615000001</v>
      </c>
      <c r="I512" s="20">
        <f>IFERROR([1]!EM_S_QSTM07_IS(B512,"61",$I$1,"1")/1000000,"")</f>
        <v>101.79658740000001</v>
      </c>
      <c r="J512" s="13">
        <f t="shared" si="49"/>
        <v>97.171742650000013</v>
      </c>
      <c r="K512" s="13">
        <f>IFERROR([1]!EM_S_QSTM07_IS(B512,"61",$K$2,"1")/1000000,"")</f>
        <v>141.92596239</v>
      </c>
      <c r="L512" s="14">
        <f t="shared" si="52"/>
        <v>-0.31533497456243659</v>
      </c>
      <c r="M512" s="33" t="str">
        <f ca="1">[1]!EM_S_MAJASSRES_NUM(B512,$M$2,$M$1)</f>
        <v/>
      </c>
      <c r="N512" s="29" t="str">
        <f t="shared" si="53"/>
        <v/>
      </c>
      <c r="O512" s="21">
        <f t="shared" ca="1" si="54"/>
        <v>-0.31533497456243659</v>
      </c>
      <c r="P512" s="10" t="str">
        <f t="shared" si="55"/>
        <v>财报</v>
      </c>
    </row>
    <row r="513" spans="1:16" x14ac:dyDescent="0.2">
      <c r="A513" s="17" t="str">
        <f t="shared" ca="1" si="50"/>
        <v/>
      </c>
      <c r="B513" s="8" t="s">
        <v>1088</v>
      </c>
      <c r="C513" s="8" t="s">
        <v>1089</v>
      </c>
      <c r="D513" s="13">
        <f>IFERROR([1]!EM_S_QSTM07_IS(B513,"61",$C$1,"1")/1000000,"")</f>
        <v>76.560664569999986</v>
      </c>
      <c r="E513" s="13" t="str">
        <f>IFERROR([1]!EM_S_PERFORMANCEEXPRESS_PERFEXNETPROFITTOSHAREHOLDER(B513,$C$1)/1000000,"")</f>
        <v/>
      </c>
      <c r="F513" s="13">
        <f>IFERROR([1]!EM_S_PROFITNOTICE_FORECASTT(B513,$C$1)/1000000,"")</f>
        <v>99.1</v>
      </c>
      <c r="G513" s="13">
        <f>IFERROR([1]!EM_S_PROFITNOTICE_FORECASTL(B513,$C$1)/1000000,"")</f>
        <v>91.28</v>
      </c>
      <c r="H513" s="13">
        <f t="shared" si="51"/>
        <v>95.19</v>
      </c>
      <c r="I513" s="20">
        <f>IFERROR([1]!EM_S_QSTM07_IS(B513,"61",$I$1,"1")/1000000,"")</f>
        <v>21.470876319999999</v>
      </c>
      <c r="J513" s="13">
        <f t="shared" si="49"/>
        <v>55.089788249999984</v>
      </c>
      <c r="K513" s="13">
        <f>IFERROR([1]!EM_S_QSTM07_IS(B513,"61",$K$2,"1")/1000000,"")</f>
        <v>21.297731410000001</v>
      </c>
      <c r="L513" s="14">
        <f t="shared" si="52"/>
        <v>1.5866505304942233</v>
      </c>
      <c r="M513" s="33">
        <f ca="1">[1]!EM_S_MAJASSRES_NUM(B513,$M$2,$M$1)</f>
        <v>1</v>
      </c>
      <c r="N513" s="29" t="str">
        <f t="shared" si="53"/>
        <v/>
      </c>
      <c r="O513" s="21" t="str">
        <f t="shared" ca="1" si="54"/>
        <v/>
      </c>
      <c r="P513" s="10" t="str">
        <f t="shared" si="55"/>
        <v>财报</v>
      </c>
    </row>
    <row r="514" spans="1:16" x14ac:dyDescent="0.2">
      <c r="A514" s="17" t="str">
        <f t="shared" ca="1" si="50"/>
        <v/>
      </c>
      <c r="B514" s="8" t="s">
        <v>1090</v>
      </c>
      <c r="C514" s="8" t="s">
        <v>1091</v>
      </c>
      <c r="D514" s="13">
        <f>IFERROR([1]!EM_S_QSTM07_IS(B514,"61",$C$1,"1")/1000000,"")</f>
        <v>106.61649472000001</v>
      </c>
      <c r="E514" s="13">
        <f>IFERROR([1]!EM_S_PERFORMANCEEXPRESS_PERFEXNETPROFITTOSHAREHOLDER(B514,$C$1)/1000000,"")</f>
        <v>-22.672000000000001</v>
      </c>
      <c r="F514" s="13">
        <f>IFERROR([1]!EM_S_PROFITNOTICE_FORECASTT(B514,$C$1)/1000000,"")</f>
        <v>-8</v>
      </c>
      <c r="G514" s="13">
        <f>IFERROR([1]!EM_S_PROFITNOTICE_FORECASTL(B514,$C$1)/1000000,"")</f>
        <v>-33</v>
      </c>
      <c r="H514" s="13">
        <f t="shared" si="51"/>
        <v>-20.5</v>
      </c>
      <c r="I514" s="20">
        <f>IFERROR([1]!EM_S_QSTM07_IS(B514,"61",$I$1,"1")/1000000,"")</f>
        <v>-129.06857649</v>
      </c>
      <c r="J514" s="13">
        <f t="shared" si="49"/>
        <v>235.68507120999999</v>
      </c>
      <c r="K514" s="13">
        <f>IFERROR([1]!EM_S_QSTM07_IS(B514,"61",$K$2,"1")/1000000,"")</f>
        <v>6.2298974000000005</v>
      </c>
      <c r="L514" s="14">
        <f t="shared" si="52"/>
        <v>36.831292568317416</v>
      </c>
      <c r="M514" s="33">
        <f ca="1">[1]!EM_S_MAJASSRES_NUM(B514,$M$2,$M$1)</f>
        <v>1</v>
      </c>
      <c r="N514" s="29">
        <f t="shared" si="53"/>
        <v>1</v>
      </c>
      <c r="O514" s="21" t="str">
        <f t="shared" ca="1" si="54"/>
        <v/>
      </c>
      <c r="P514" s="10" t="str">
        <f t="shared" si="55"/>
        <v>财报</v>
      </c>
    </row>
    <row r="515" spans="1:16" x14ac:dyDescent="0.2">
      <c r="A515" s="17" t="str">
        <f t="shared" ca="1" si="50"/>
        <v/>
      </c>
      <c r="B515" s="8" t="s">
        <v>1092</v>
      </c>
      <c r="C515" s="8" t="s">
        <v>1093</v>
      </c>
      <c r="D515" s="13">
        <f>IFERROR([1]!EM_S_QSTM07_IS(B515,"61",$C$1,"1")/1000000,"")</f>
        <v>0.69806000000000001</v>
      </c>
      <c r="E515" s="13">
        <f>IFERROR([1]!EM_S_PERFORMANCEEXPRESS_PERFEXNETPROFITTOSHAREHOLDER(B515,$C$1)/1000000,"")</f>
        <v>3.6922429999999999</v>
      </c>
      <c r="F515" s="13">
        <f>IFERROR([1]!EM_S_PROFITNOTICE_FORECASTT(B515,$C$1)/1000000,"")</f>
        <v>5.1273999999999997</v>
      </c>
      <c r="G515" s="13">
        <f>IFERROR([1]!EM_S_PROFITNOTICE_FORECASTL(B515,$C$1)/1000000,"")</f>
        <v>2.5636999999999999</v>
      </c>
      <c r="H515" s="13">
        <f t="shared" si="51"/>
        <v>3.8455499999999998</v>
      </c>
      <c r="I515" s="20">
        <f>IFERROR([1]!EM_S_QSTM07_IS(B515,"61",$I$1,"1")/1000000,"")</f>
        <v>3.1918259999999998</v>
      </c>
      <c r="J515" s="13">
        <f t="shared" si="49"/>
        <v>-2.4937659999999999</v>
      </c>
      <c r="K515" s="13">
        <f>IFERROR([1]!EM_S_QSTM07_IS(B515,"61",$K$2,"1")/1000000,"")</f>
        <v>5.9389999999999998E-2</v>
      </c>
      <c r="L515" s="14">
        <f t="shared" si="52"/>
        <v>-42.989661559185052</v>
      </c>
      <c r="M515" s="33" t="str">
        <f ca="1">[1]!EM_S_MAJASSRES_NUM(B515,$M$2,$M$1)</f>
        <v/>
      </c>
      <c r="N515" s="29">
        <f t="shared" si="53"/>
        <v>1</v>
      </c>
      <c r="O515" s="21" t="str">
        <f t="shared" ca="1" si="54"/>
        <v/>
      </c>
      <c r="P515" s="10" t="str">
        <f t="shared" si="55"/>
        <v>财报</v>
      </c>
    </row>
    <row r="516" spans="1:16" x14ac:dyDescent="0.2">
      <c r="A516" s="17">
        <f t="shared" ca="1" si="50"/>
        <v>190</v>
      </c>
      <c r="B516" s="8" t="s">
        <v>1094</v>
      </c>
      <c r="C516" s="8" t="s">
        <v>1095</v>
      </c>
      <c r="D516" s="13">
        <f>IFERROR([1]!EM_S_QSTM07_IS(B516,"61",$C$1,"1")/1000000,"")</f>
        <v>-17.188296749999999</v>
      </c>
      <c r="E516" s="13" t="str">
        <f>IFERROR([1]!EM_S_PERFORMANCEEXPRESS_PERFEXNETPROFITTOSHAREHOLDER(B516,$C$1)/1000000,"")</f>
        <v/>
      </c>
      <c r="F516" s="13">
        <f>IFERROR([1]!EM_S_PROFITNOTICE_FORECASTT(B516,$C$1)/1000000,"")</f>
        <v>-29.7928</v>
      </c>
      <c r="G516" s="13">
        <f>IFERROR([1]!EM_S_PROFITNOTICE_FORECASTL(B516,$C$1)/1000000,"")</f>
        <v>-42.206400000000002</v>
      </c>
      <c r="H516" s="13">
        <f t="shared" si="51"/>
        <v>-35.999600000000001</v>
      </c>
      <c r="I516" s="20">
        <f>IFERROR([1]!EM_S_QSTM07_IS(B516,"61",$I$1,"1")/1000000,"")</f>
        <v>-18.200647620000002</v>
      </c>
      <c r="J516" s="13">
        <f t="shared" ref="J516:J579" si="56">IFERROR(IF(D516&lt;&gt;"",D516-I516,IF(E516&lt;&gt;"",E516-I516,IF(H516&lt;&gt;"",H516-I516,""))),"")</f>
        <v>1.0123508700000023</v>
      </c>
      <c r="K516" s="13">
        <f>IFERROR([1]!EM_S_QSTM07_IS(B516,"61",$K$2,"1")/1000000,"")</f>
        <v>-12.851369829999999</v>
      </c>
      <c r="L516" s="14">
        <f t="shared" si="52"/>
        <v>1.0787737714649523</v>
      </c>
      <c r="M516" s="33" t="str">
        <f ca="1">[1]!EM_S_MAJASSRES_NUM(B516,$M$2,$M$1)</f>
        <v/>
      </c>
      <c r="N516" s="29" t="str">
        <f t="shared" si="53"/>
        <v/>
      </c>
      <c r="O516" s="21">
        <f t="shared" ca="1" si="54"/>
        <v>1.0787737714649523</v>
      </c>
      <c r="P516" s="10" t="str">
        <f t="shared" si="55"/>
        <v>财报</v>
      </c>
    </row>
    <row r="517" spans="1:16" x14ac:dyDescent="0.2">
      <c r="A517" s="17">
        <f t="shared" ref="A517:A580" ca="1" si="57">IFERROR(RANK(O517,$O$4:$O$2880,0),"")</f>
        <v>640</v>
      </c>
      <c r="B517" s="8" t="s">
        <v>1096</v>
      </c>
      <c r="C517" s="8" t="s">
        <v>1097</v>
      </c>
      <c r="D517" s="13">
        <f>IFERROR([1]!EM_S_QSTM07_IS(B517,"61",$C$1,"1")/1000000,"")</f>
        <v>127.1709804</v>
      </c>
      <c r="E517" s="13" t="str">
        <f>IFERROR([1]!EM_S_PERFORMANCEEXPRESS_PERFEXNETPROFITTOSHAREHOLDER(B517,$C$1)/1000000,"")</f>
        <v/>
      </c>
      <c r="F517" s="13">
        <f>IFERROR([1]!EM_S_PROFITNOTICE_FORECASTT(B517,$C$1)/1000000,"")</f>
        <v>189.44409999999999</v>
      </c>
      <c r="G517" s="13">
        <f>IFERROR([1]!EM_S_PROFITNOTICE_FORECASTL(B517,$C$1)/1000000,"")</f>
        <v>157.87010000000001</v>
      </c>
      <c r="H517" s="13">
        <f t="shared" ref="H517:H580" si="58">IFERROR(AVERAGE(F517:G517),"")</f>
        <v>173.65710000000001</v>
      </c>
      <c r="I517" s="20">
        <f>IFERROR([1]!EM_S_QSTM07_IS(B517,"61",$I$1,"1")/1000000,"")</f>
        <v>53.853805990000005</v>
      </c>
      <c r="J517" s="13">
        <f t="shared" si="56"/>
        <v>73.317174410000007</v>
      </c>
      <c r="K517" s="13">
        <f>IFERROR([1]!EM_S_QSTM07_IS(B517,"61",$K$2,"1")/1000000,"")</f>
        <v>108.22300272</v>
      </c>
      <c r="L517" s="14">
        <f t="shared" ref="L517:L580" si="59">IFERROR(IF(J517="","",(J517-K517)/ABS(K517)),"")</f>
        <v>-0.32253612848194674</v>
      </c>
      <c r="M517" s="33" t="str">
        <f ca="1">[1]!EM_S_MAJASSRES_NUM(B517,$M$2,$M$1)</f>
        <v/>
      </c>
      <c r="N517" s="29" t="str">
        <f t="shared" ref="N517:N580" si="60">IFERROR(IF(ABS(K517)&lt;$N$2,1,""),"")</f>
        <v/>
      </c>
      <c r="O517" s="21">
        <f t="shared" ref="O517:O580" ca="1" si="61">IFERROR(IF(AND(M517="",N517=""),L517,""),"")</f>
        <v>-0.32253612848194674</v>
      </c>
      <c r="P517" s="10" t="str">
        <f t="shared" ref="P517:P580" si="62">IFERROR(IF(D517&lt;&gt;"","财报",IF(E517&lt;&gt;"","快报",IF(H517&lt;&gt;"","预告",""))),"")</f>
        <v>财报</v>
      </c>
    </row>
    <row r="518" spans="1:16" x14ac:dyDescent="0.2">
      <c r="A518" s="17">
        <f t="shared" ca="1" si="57"/>
        <v>445</v>
      </c>
      <c r="B518" s="8" t="s">
        <v>1098</v>
      </c>
      <c r="C518" s="8" t="s">
        <v>1099</v>
      </c>
      <c r="D518" s="13">
        <f>IFERROR([1]!EM_S_QSTM07_IS(B518,"61",$C$1,"1")/1000000,"")</f>
        <v>203.89997536999999</v>
      </c>
      <c r="E518" s="13" t="str">
        <f>IFERROR([1]!EM_S_PERFORMANCEEXPRESS_PERFEXNETPROFITTOSHAREHOLDER(B518,$C$1)/1000000,"")</f>
        <v/>
      </c>
      <c r="F518" s="13">
        <f>IFERROR([1]!EM_S_PROFITNOTICE_FORECASTT(B518,$C$1)/1000000,"")</f>
        <v>328.12009999999998</v>
      </c>
      <c r="G518" s="13">
        <f>IFERROR([1]!EM_S_PROFITNOTICE_FORECASTL(B518,$C$1)/1000000,"")</f>
        <v>276.31169999999997</v>
      </c>
      <c r="H518" s="13">
        <f t="shared" si="58"/>
        <v>302.21589999999998</v>
      </c>
      <c r="I518" s="20">
        <f>IFERROR([1]!EM_S_QSTM07_IS(B518,"61",$I$1,"1")/1000000,"")</f>
        <v>107.06655090000001</v>
      </c>
      <c r="J518" s="13">
        <f t="shared" si="56"/>
        <v>96.833424469999983</v>
      </c>
      <c r="K518" s="13">
        <f>IFERROR([1]!EM_S_QSTM07_IS(B518,"61",$K$2,"1")/1000000,"")</f>
        <v>97.369559499999994</v>
      </c>
      <c r="L518" s="14">
        <f t="shared" si="59"/>
        <v>-5.5061872802249986E-3</v>
      </c>
      <c r="M518" s="33" t="str">
        <f ca="1">[1]!EM_S_MAJASSRES_NUM(B518,$M$2,$M$1)</f>
        <v/>
      </c>
      <c r="N518" s="29" t="str">
        <f t="shared" si="60"/>
        <v/>
      </c>
      <c r="O518" s="21">
        <f t="shared" ca="1" si="61"/>
        <v>-5.5061872802249986E-3</v>
      </c>
      <c r="P518" s="10" t="str">
        <f t="shared" si="62"/>
        <v>财报</v>
      </c>
    </row>
    <row r="519" spans="1:16" x14ac:dyDescent="0.2">
      <c r="A519" s="17">
        <f t="shared" ca="1" si="57"/>
        <v>1056</v>
      </c>
      <c r="B519" s="8" t="s">
        <v>1100</v>
      </c>
      <c r="C519" s="8" t="s">
        <v>1101</v>
      </c>
      <c r="D519" s="13">
        <f>IFERROR([1]!EM_S_QSTM07_IS(B519,"61",$C$1,"1")/1000000,"")</f>
        <v>87.522120270000002</v>
      </c>
      <c r="E519" s="13" t="str">
        <f>IFERROR([1]!EM_S_PERFORMANCEEXPRESS_PERFEXNETPROFITTOSHAREHOLDER(B519,$C$1)/1000000,"")</f>
        <v/>
      </c>
      <c r="F519" s="13">
        <f>IFERROR([1]!EM_S_PROFITNOTICE_FORECASTT(B519,$C$1)/1000000,"")</f>
        <v>173.29920000000001</v>
      </c>
      <c r="G519" s="13">
        <f>IFERROR([1]!EM_S_PROFITNOTICE_FORECASTL(B519,$C$1)/1000000,"")</f>
        <v>133.30709999999999</v>
      </c>
      <c r="H519" s="13">
        <f t="shared" si="58"/>
        <v>153.30315000000002</v>
      </c>
      <c r="I519" s="20">
        <f>IFERROR([1]!EM_S_QSTM07_IS(B519,"61",$I$1,"1")/1000000,"")</f>
        <v>62.800559590000006</v>
      </c>
      <c r="J519" s="13">
        <f t="shared" si="56"/>
        <v>24.721560679999996</v>
      </c>
      <c r="K519" s="13">
        <f>IFERROR([1]!EM_S_QSTM07_IS(B519,"61",$K$2,"1")/1000000,"")</f>
        <v>78.513735299999993</v>
      </c>
      <c r="L519" s="14">
        <f t="shared" si="59"/>
        <v>-0.6851307534211788</v>
      </c>
      <c r="M519" s="33" t="str">
        <f ca="1">[1]!EM_S_MAJASSRES_NUM(B519,$M$2,$M$1)</f>
        <v/>
      </c>
      <c r="N519" s="29" t="str">
        <f t="shared" si="60"/>
        <v/>
      </c>
      <c r="O519" s="21">
        <f t="shared" ca="1" si="61"/>
        <v>-0.6851307534211788</v>
      </c>
      <c r="P519" s="10" t="str">
        <f t="shared" si="62"/>
        <v>财报</v>
      </c>
    </row>
    <row r="520" spans="1:16" x14ac:dyDescent="0.2">
      <c r="A520" s="17">
        <f t="shared" ca="1" si="57"/>
        <v>569</v>
      </c>
      <c r="B520" s="8" t="s">
        <v>1102</v>
      </c>
      <c r="C520" s="8" t="s">
        <v>1103</v>
      </c>
      <c r="D520" s="13">
        <f>IFERROR([1]!EM_S_QSTM07_IS(B520,"61",$C$1,"1")/1000000,"")</f>
        <v>268.34261759000003</v>
      </c>
      <c r="E520" s="13" t="str">
        <f>IFERROR([1]!EM_S_PERFORMANCEEXPRESS_PERFEXNETPROFITTOSHAREHOLDER(B520,$C$1)/1000000,"")</f>
        <v/>
      </c>
      <c r="F520" s="13">
        <f>IFERROR([1]!EM_S_PROFITNOTICE_FORECASTT(B520,$C$1)/1000000,"")</f>
        <v>394.17880000000002</v>
      </c>
      <c r="G520" s="13">
        <f>IFERROR([1]!EM_S_PROFITNOTICE_FORECASTL(B520,$C$1)/1000000,"")</f>
        <v>295.63409999999999</v>
      </c>
      <c r="H520" s="13">
        <f t="shared" si="58"/>
        <v>344.90645000000001</v>
      </c>
      <c r="I520" s="20">
        <f>IFERROR([1]!EM_S_QSTM07_IS(B520,"61",$I$1,"1")/1000000,"")</f>
        <v>131.06294528000001</v>
      </c>
      <c r="J520" s="13">
        <f t="shared" si="56"/>
        <v>137.27967231000002</v>
      </c>
      <c r="K520" s="13">
        <f>IFERROR([1]!EM_S_QSTM07_IS(B520,"61",$K$2,"1")/1000000,"")</f>
        <v>176.14191588</v>
      </c>
      <c r="L520" s="14">
        <f t="shared" si="59"/>
        <v>-0.22063029901682013</v>
      </c>
      <c r="M520" s="33" t="str">
        <f ca="1">[1]!EM_S_MAJASSRES_NUM(B520,$M$2,$M$1)</f>
        <v/>
      </c>
      <c r="N520" s="29" t="str">
        <f t="shared" si="60"/>
        <v/>
      </c>
      <c r="O520" s="21">
        <f t="shared" ca="1" si="61"/>
        <v>-0.22063029901682013</v>
      </c>
      <c r="P520" s="10" t="str">
        <f t="shared" si="62"/>
        <v>财报</v>
      </c>
    </row>
    <row r="521" spans="1:16" x14ac:dyDescent="0.2">
      <c r="A521" s="17">
        <f t="shared" ca="1" si="57"/>
        <v>866</v>
      </c>
      <c r="B521" s="8" t="s">
        <v>1104</v>
      </c>
      <c r="C521" s="8" t="s">
        <v>1105</v>
      </c>
      <c r="D521" s="13">
        <f>IFERROR([1]!EM_S_QSTM07_IS(B521,"61",$C$1,"1")/1000000,"")</f>
        <v>250.11168631000001</v>
      </c>
      <c r="E521" s="13" t="str">
        <f>IFERROR([1]!EM_S_PERFORMANCEEXPRESS_PERFEXNETPROFITTOSHAREHOLDER(B521,$C$1)/1000000,"")</f>
        <v/>
      </c>
      <c r="F521" s="13">
        <f>IFERROR([1]!EM_S_PROFITNOTICE_FORECASTT(B521,$C$1)/1000000,"")</f>
        <v>437.10239999999999</v>
      </c>
      <c r="G521" s="13">
        <f>IFERROR([1]!EM_S_PROFITNOTICE_FORECASTL(B521,$C$1)/1000000,"")</f>
        <v>336.23259999999999</v>
      </c>
      <c r="H521" s="13">
        <f t="shared" si="58"/>
        <v>386.66750000000002</v>
      </c>
      <c r="I521" s="20">
        <f>IFERROR([1]!EM_S_QSTM07_IS(B521,"61",$I$1,"1")/1000000,"")</f>
        <v>163.42285931000001</v>
      </c>
      <c r="J521" s="13">
        <f t="shared" si="56"/>
        <v>86.688827000000003</v>
      </c>
      <c r="K521" s="13">
        <f>IFERROR([1]!EM_S_QSTM07_IS(B521,"61",$K$2,"1")/1000000,"")</f>
        <v>189.18498274999999</v>
      </c>
      <c r="L521" s="14">
        <f t="shared" si="59"/>
        <v>-0.54177744057753441</v>
      </c>
      <c r="M521" s="33" t="str">
        <f ca="1">[1]!EM_S_MAJASSRES_NUM(B521,$M$2,$M$1)</f>
        <v/>
      </c>
      <c r="N521" s="29" t="str">
        <f t="shared" si="60"/>
        <v/>
      </c>
      <c r="O521" s="21">
        <f t="shared" ca="1" si="61"/>
        <v>-0.54177744057753441</v>
      </c>
      <c r="P521" s="10" t="str">
        <f t="shared" si="62"/>
        <v>财报</v>
      </c>
    </row>
    <row r="522" spans="1:16" x14ac:dyDescent="0.2">
      <c r="A522" s="17" t="str">
        <f t="shared" ca="1" si="57"/>
        <v/>
      </c>
      <c r="B522" s="8" t="s">
        <v>1106</v>
      </c>
      <c r="C522" s="8" t="s">
        <v>1107</v>
      </c>
      <c r="D522" s="13">
        <f>IFERROR([1]!EM_S_QSTM07_IS(B522,"61",$C$1,"1")/1000000,"")</f>
        <v>-58.791161760000001</v>
      </c>
      <c r="E522" s="13" t="str">
        <f>IFERROR([1]!EM_S_PERFORMANCEEXPRESS_PERFEXNETPROFITTOSHAREHOLDER(B522,$C$1)/1000000,"")</f>
        <v/>
      </c>
      <c r="F522" s="13">
        <f>IFERROR([1]!EM_S_PROFITNOTICE_FORECASTT(B522,$C$1)/1000000,"")</f>
        <v>-53.5</v>
      </c>
      <c r="G522" s="13">
        <f>IFERROR([1]!EM_S_PROFITNOTICE_FORECASTL(B522,$C$1)/1000000,"")</f>
        <v>-72.5</v>
      </c>
      <c r="H522" s="13">
        <f t="shared" si="58"/>
        <v>-63</v>
      </c>
      <c r="I522" s="20">
        <f>IFERROR([1]!EM_S_QSTM07_IS(B522,"61",$I$1,"1")/1000000,"")</f>
        <v>-9.0871462300000001</v>
      </c>
      <c r="J522" s="13">
        <f t="shared" si="56"/>
        <v>-49.70401553</v>
      </c>
      <c r="K522" s="13">
        <f>IFERROR([1]!EM_S_QSTM07_IS(B522,"61",$K$2,"1")/1000000,"")</f>
        <v>9.446649429999999</v>
      </c>
      <c r="L522" s="14">
        <f t="shared" si="59"/>
        <v>-6.2615497058833913</v>
      </c>
      <c r="M522" s="33" t="str">
        <f ca="1">[1]!EM_S_MAJASSRES_NUM(B522,$M$2,$M$1)</f>
        <v/>
      </c>
      <c r="N522" s="29">
        <f t="shared" si="60"/>
        <v>1</v>
      </c>
      <c r="O522" s="21" t="str">
        <f t="shared" ca="1" si="61"/>
        <v/>
      </c>
      <c r="P522" s="10" t="str">
        <f t="shared" si="62"/>
        <v>财报</v>
      </c>
    </row>
    <row r="523" spans="1:16" x14ac:dyDescent="0.2">
      <c r="A523" s="17">
        <f t="shared" ca="1" si="57"/>
        <v>406</v>
      </c>
      <c r="B523" s="8" t="s">
        <v>1108</v>
      </c>
      <c r="C523" s="8" t="s">
        <v>1109</v>
      </c>
      <c r="D523" s="13">
        <f>IFERROR([1]!EM_S_QSTM07_IS(B523,"61",$C$1,"1")/1000000,"")</f>
        <v>51.950247670000003</v>
      </c>
      <c r="E523" s="13" t="str">
        <f>IFERROR([1]!EM_S_PERFORMANCEEXPRESS_PERFEXNETPROFITTOSHAREHOLDER(B523,$C$1)/1000000,"")</f>
        <v/>
      </c>
      <c r="F523" s="13">
        <f>IFERROR([1]!EM_S_PROFITNOTICE_FORECASTT(B523,$C$1)/1000000,"")</f>
        <v>96</v>
      </c>
      <c r="G523" s="13">
        <f>IFERROR([1]!EM_S_PROFITNOTICE_FORECASTL(B523,$C$1)/1000000,"")</f>
        <v>85</v>
      </c>
      <c r="H523" s="13">
        <f t="shared" si="58"/>
        <v>90.5</v>
      </c>
      <c r="I523" s="20">
        <f>IFERROR([1]!EM_S_QSTM07_IS(B523,"61",$I$1,"1")/1000000,"")</f>
        <v>40.492626319999999</v>
      </c>
      <c r="J523" s="13">
        <f t="shared" si="56"/>
        <v>11.457621350000004</v>
      </c>
      <c r="K523" s="13">
        <f>IFERROR([1]!EM_S_QSTM07_IS(B523,"61",$K$2,"1")/1000000,"")</f>
        <v>10.031932599999999</v>
      </c>
      <c r="L523" s="14">
        <f t="shared" si="59"/>
        <v>0.14211506464866047</v>
      </c>
      <c r="M523" s="33" t="str">
        <f ca="1">[1]!EM_S_MAJASSRES_NUM(B523,$M$2,$M$1)</f>
        <v/>
      </c>
      <c r="N523" s="29" t="str">
        <f t="shared" si="60"/>
        <v/>
      </c>
      <c r="O523" s="21">
        <f t="shared" ca="1" si="61"/>
        <v>0.14211506464866047</v>
      </c>
      <c r="P523" s="10" t="str">
        <f t="shared" si="62"/>
        <v>财报</v>
      </c>
    </row>
    <row r="524" spans="1:16" x14ac:dyDescent="0.2">
      <c r="A524" s="17">
        <f t="shared" ca="1" si="57"/>
        <v>850</v>
      </c>
      <c r="B524" s="8" t="s">
        <v>1110</v>
      </c>
      <c r="C524" s="8" t="s">
        <v>1111</v>
      </c>
      <c r="D524" s="13">
        <f>IFERROR([1]!EM_S_QSTM07_IS(B524,"61",$C$1,"1")/1000000,"")</f>
        <v>105.44395869</v>
      </c>
      <c r="E524" s="13">
        <f>IFERROR([1]!EM_S_PERFORMANCEEXPRESS_PERFEXNETPROFITTOSHAREHOLDER(B524,$C$1)/1000000,"")</f>
        <v>99.744356359999998</v>
      </c>
      <c r="F524" s="13">
        <f>IFERROR([1]!EM_S_PROFITNOTICE_FORECASTT(B524,$C$1)/1000000,"")</f>
        <v>110</v>
      </c>
      <c r="G524" s="13">
        <f>IFERROR([1]!EM_S_PROFITNOTICE_FORECASTL(B524,$C$1)/1000000,"")</f>
        <v>75</v>
      </c>
      <c r="H524" s="13">
        <f t="shared" si="58"/>
        <v>92.5</v>
      </c>
      <c r="I524" s="20">
        <f>IFERROR([1]!EM_S_QSTM07_IS(B524,"61",$I$1,"1")/1000000,"")</f>
        <v>-5.9129023299999997</v>
      </c>
      <c r="J524" s="13">
        <f t="shared" si="56"/>
        <v>111.35686102</v>
      </c>
      <c r="K524" s="13">
        <f>IFERROR([1]!EM_S_QSTM07_IS(B524,"61",$K$2,"1")/1000000,"")</f>
        <v>239.04341198</v>
      </c>
      <c r="L524" s="14">
        <f t="shared" si="59"/>
        <v>-0.53415632709711791</v>
      </c>
      <c r="M524" s="33" t="str">
        <f ca="1">[1]!EM_S_MAJASSRES_NUM(B524,$M$2,$M$1)</f>
        <v/>
      </c>
      <c r="N524" s="29" t="str">
        <f t="shared" si="60"/>
        <v/>
      </c>
      <c r="O524" s="21">
        <f t="shared" ca="1" si="61"/>
        <v>-0.53415632709711791</v>
      </c>
      <c r="P524" s="10" t="str">
        <f t="shared" si="62"/>
        <v>财报</v>
      </c>
    </row>
    <row r="525" spans="1:16" x14ac:dyDescent="0.2">
      <c r="A525" s="17">
        <f t="shared" ca="1" si="57"/>
        <v>1025</v>
      </c>
      <c r="B525" s="8" t="s">
        <v>1112</v>
      </c>
      <c r="C525" s="8" t="s">
        <v>1113</v>
      </c>
      <c r="D525" s="13">
        <f>IFERROR([1]!EM_S_QSTM07_IS(B525,"61",$C$1,"1")/1000000,"")</f>
        <v>31.509830730000001</v>
      </c>
      <c r="E525" s="13">
        <f>IFERROR([1]!EM_S_PERFORMANCEEXPRESS_PERFEXNETPROFITTOSHAREHOLDER(B525,$C$1)/1000000,"")</f>
        <v>53.292698259999995</v>
      </c>
      <c r="F525" s="13">
        <f>IFERROR([1]!EM_S_PROFITNOTICE_FORECASTT(B525,$C$1)/1000000,"")</f>
        <v>58.09</v>
      </c>
      <c r="G525" s="13">
        <f>IFERROR([1]!EM_S_PROFITNOTICE_FORECASTL(B525,$C$1)/1000000,"")</f>
        <v>42.25</v>
      </c>
      <c r="H525" s="13">
        <f t="shared" si="58"/>
        <v>50.17</v>
      </c>
      <c r="I525" s="20">
        <f>IFERROR([1]!EM_S_QSTM07_IS(B525,"61",$I$1,"1")/1000000,"")</f>
        <v>21.778156399999997</v>
      </c>
      <c r="J525" s="13">
        <f t="shared" si="56"/>
        <v>9.7316743300000041</v>
      </c>
      <c r="K525" s="13">
        <f>IFERROR([1]!EM_S_QSTM07_IS(B525,"61",$K$2,"1")/1000000,"")</f>
        <v>28.870414420000003</v>
      </c>
      <c r="L525" s="14">
        <f t="shared" si="59"/>
        <v>-0.66291878639406099</v>
      </c>
      <c r="M525" s="33" t="str">
        <f ca="1">[1]!EM_S_MAJASSRES_NUM(B525,$M$2,$M$1)</f>
        <v/>
      </c>
      <c r="N525" s="29" t="str">
        <f t="shared" si="60"/>
        <v/>
      </c>
      <c r="O525" s="21">
        <f t="shared" ca="1" si="61"/>
        <v>-0.66291878639406099</v>
      </c>
      <c r="P525" s="10" t="str">
        <f t="shared" si="62"/>
        <v>财报</v>
      </c>
    </row>
    <row r="526" spans="1:16" x14ac:dyDescent="0.2">
      <c r="A526" s="17">
        <f t="shared" ca="1" si="57"/>
        <v>1222</v>
      </c>
      <c r="B526" s="8" t="s">
        <v>1114</v>
      </c>
      <c r="C526" s="8" t="s">
        <v>1115</v>
      </c>
      <c r="D526" s="13">
        <f>IFERROR([1]!EM_S_QSTM07_IS(B526,"61",$C$1,"1")/1000000,"")</f>
        <v>111.35219426</v>
      </c>
      <c r="E526" s="13">
        <f>IFERROR([1]!EM_S_PERFORMANCEEXPRESS_PERFEXNETPROFITTOSHAREHOLDER(B526,$C$1)/1000000,"")</f>
        <v>206.82825287</v>
      </c>
      <c r="F526" s="13">
        <f>IFERROR([1]!EM_S_PROFITNOTICE_FORECASTT(B526,$C$1)/1000000,"")</f>
        <v>207.57980000000001</v>
      </c>
      <c r="G526" s="13">
        <f>IFERROR([1]!EM_S_PROFITNOTICE_FORECASTL(B526,$C$1)/1000000,"")</f>
        <v>163.0984</v>
      </c>
      <c r="H526" s="13">
        <f t="shared" si="58"/>
        <v>185.3391</v>
      </c>
      <c r="I526" s="20">
        <f>IFERROR([1]!EM_S_QSTM07_IS(B526,"61",$I$1,"1")/1000000,"")</f>
        <v>95.476058609999995</v>
      </c>
      <c r="J526" s="13">
        <f t="shared" si="56"/>
        <v>15.876135650000009</v>
      </c>
      <c r="K526" s="13">
        <f>IFERROR([1]!EM_S_QSTM07_IS(B526,"61",$K$2,"1")/1000000,"")</f>
        <v>79.464766549999993</v>
      </c>
      <c r="L526" s="14">
        <f t="shared" si="59"/>
        <v>-0.80021163668793271</v>
      </c>
      <c r="M526" s="33" t="str">
        <f ca="1">[1]!EM_S_MAJASSRES_NUM(B526,$M$2,$M$1)</f>
        <v/>
      </c>
      <c r="N526" s="29" t="str">
        <f t="shared" si="60"/>
        <v/>
      </c>
      <c r="O526" s="21">
        <f t="shared" ca="1" si="61"/>
        <v>-0.80021163668793271</v>
      </c>
      <c r="P526" s="10" t="str">
        <f t="shared" si="62"/>
        <v>财报</v>
      </c>
    </row>
    <row r="527" spans="1:16" x14ac:dyDescent="0.2">
      <c r="A527" s="17" t="str">
        <f t="shared" ca="1" si="57"/>
        <v/>
      </c>
      <c r="B527" s="8" t="s">
        <v>1116</v>
      </c>
      <c r="C527" s="8" t="s">
        <v>1117</v>
      </c>
      <c r="D527" s="13">
        <f>IFERROR([1]!EM_S_QSTM07_IS(B527,"61",$C$1,"1")/1000000,"")</f>
        <v>2.8848989999999999</v>
      </c>
      <c r="E527" s="13" t="str">
        <f>IFERROR([1]!EM_S_PERFORMANCEEXPRESS_PERFEXNETPROFITTOSHAREHOLDER(B527,$C$1)/1000000,"")</f>
        <v/>
      </c>
      <c r="F527" s="13">
        <f>IFERROR([1]!EM_S_PROFITNOTICE_FORECASTT(B527,$C$1)/1000000,"")</f>
        <v>5.2123999999999997</v>
      </c>
      <c r="G527" s="13">
        <f>IFERROR([1]!EM_S_PROFITNOTICE_FORECASTL(B527,$C$1)/1000000,"")</f>
        <v>3.2075999999999998</v>
      </c>
      <c r="H527" s="13">
        <f t="shared" si="58"/>
        <v>4.21</v>
      </c>
      <c r="I527" s="20">
        <f>IFERROR([1]!EM_S_QSTM07_IS(B527,"61",$I$1,"1")/1000000,"")</f>
        <v>1.25437219</v>
      </c>
      <c r="J527" s="13">
        <f t="shared" si="56"/>
        <v>1.6305268099999999</v>
      </c>
      <c r="K527" s="13">
        <f>IFERROR([1]!EM_S_QSTM07_IS(B527,"61",$K$2,"1")/1000000,"")</f>
        <v>2.9878411699999998</v>
      </c>
      <c r="L527" s="14">
        <f t="shared" si="59"/>
        <v>-0.4542792882126328</v>
      </c>
      <c r="M527" s="33" t="str">
        <f ca="1">[1]!EM_S_MAJASSRES_NUM(B527,$M$2,$M$1)</f>
        <v/>
      </c>
      <c r="N527" s="29">
        <f t="shared" si="60"/>
        <v>1</v>
      </c>
      <c r="O527" s="21" t="str">
        <f t="shared" ca="1" si="61"/>
        <v/>
      </c>
      <c r="P527" s="10" t="str">
        <f t="shared" si="62"/>
        <v>财报</v>
      </c>
    </row>
    <row r="528" spans="1:16" x14ac:dyDescent="0.2">
      <c r="A528" s="17" t="str">
        <f t="shared" ca="1" si="57"/>
        <v/>
      </c>
      <c r="B528" s="8" t="s">
        <v>1118</v>
      </c>
      <c r="C528" s="8" t="s">
        <v>1119</v>
      </c>
      <c r="D528" s="13">
        <f>IFERROR([1]!EM_S_QSTM07_IS(B528,"61",$C$1,"1")/1000000,"")</f>
        <v>3.1931198900000002</v>
      </c>
      <c r="E528" s="13">
        <f>IFERROR([1]!EM_S_PERFORMANCEEXPRESS_PERFEXNETPROFITTOSHAREHOLDER(B528,$C$1)/1000000,"")</f>
        <v>-2.1323315200000001</v>
      </c>
      <c r="F528" s="13">
        <f>IFERROR([1]!EM_S_PROFITNOTICE_FORECASTT(B528,$C$1)/1000000,"")</f>
        <v>-1.5</v>
      </c>
      <c r="G528" s="13">
        <f>IFERROR([1]!EM_S_PROFITNOTICE_FORECASTL(B528,$C$1)/1000000,"")</f>
        <v>-3.5</v>
      </c>
      <c r="H528" s="13">
        <f t="shared" si="58"/>
        <v>-2.5</v>
      </c>
      <c r="I528" s="20">
        <f>IFERROR([1]!EM_S_QSTM07_IS(B528,"61",$I$1,"1")/1000000,"")</f>
        <v>-5.3254514000000004</v>
      </c>
      <c r="J528" s="13">
        <f t="shared" si="56"/>
        <v>8.5185712900000006</v>
      </c>
      <c r="K528" s="13">
        <f>IFERROR([1]!EM_S_QSTM07_IS(B528,"61",$K$2,"1")/1000000,"")</f>
        <v>-2.1326486200000003</v>
      </c>
      <c r="L528" s="14">
        <f t="shared" si="59"/>
        <v>4.9943623202213221</v>
      </c>
      <c r="M528" s="33" t="str">
        <f ca="1">[1]!EM_S_MAJASSRES_NUM(B528,$M$2,$M$1)</f>
        <v/>
      </c>
      <c r="N528" s="29">
        <f t="shared" si="60"/>
        <v>1</v>
      </c>
      <c r="O528" s="21" t="str">
        <f t="shared" ca="1" si="61"/>
        <v/>
      </c>
      <c r="P528" s="10" t="str">
        <f t="shared" si="62"/>
        <v>财报</v>
      </c>
    </row>
    <row r="529" spans="1:16" x14ac:dyDescent="0.2">
      <c r="A529" s="17">
        <f t="shared" ca="1" si="57"/>
        <v>44</v>
      </c>
      <c r="B529" s="8" t="s">
        <v>1120</v>
      </c>
      <c r="C529" s="8" t="s">
        <v>1121</v>
      </c>
      <c r="D529" s="13">
        <f>IFERROR([1]!EM_S_QSTM07_IS(B529,"61",$C$1,"1")/1000000,"")</f>
        <v>43.458322439999996</v>
      </c>
      <c r="E529" s="13" t="str">
        <f>IFERROR([1]!EM_S_PERFORMANCEEXPRESS_PERFEXNETPROFITTOSHAREHOLDER(B529,$C$1)/1000000,"")</f>
        <v/>
      </c>
      <c r="F529" s="13">
        <f>IFERROR([1]!EM_S_PROFITNOTICE_FORECASTT(B529,$C$1)/1000000,"")</f>
        <v>34.5</v>
      </c>
      <c r="G529" s="13">
        <f>IFERROR([1]!EM_S_PROFITNOTICE_FORECASTL(B529,$C$1)/1000000,"")</f>
        <v>29</v>
      </c>
      <c r="H529" s="13">
        <f t="shared" si="58"/>
        <v>31.75</v>
      </c>
      <c r="I529" s="20">
        <f>IFERROR([1]!EM_S_QSTM07_IS(B529,"61",$I$1,"1")/1000000,"")</f>
        <v>-12.239756699999999</v>
      </c>
      <c r="J529" s="13">
        <f t="shared" si="56"/>
        <v>55.698079139999997</v>
      </c>
      <c r="K529" s="13">
        <f>IFERROR([1]!EM_S_QSTM07_IS(B529,"61",$K$2,"1")/1000000,"")</f>
        <v>14.003306820000001</v>
      </c>
      <c r="L529" s="14">
        <f t="shared" si="59"/>
        <v>2.9774947343473257</v>
      </c>
      <c r="M529" s="33" t="str">
        <f ca="1">[1]!EM_S_MAJASSRES_NUM(B529,$M$2,$M$1)</f>
        <v/>
      </c>
      <c r="N529" s="29" t="str">
        <f t="shared" si="60"/>
        <v/>
      </c>
      <c r="O529" s="21">
        <f t="shared" ca="1" si="61"/>
        <v>2.9774947343473257</v>
      </c>
      <c r="P529" s="10" t="str">
        <f t="shared" si="62"/>
        <v>财报</v>
      </c>
    </row>
    <row r="530" spans="1:16" x14ac:dyDescent="0.2">
      <c r="A530" s="17">
        <f t="shared" ca="1" si="57"/>
        <v>949</v>
      </c>
      <c r="B530" s="8" t="s">
        <v>1122</v>
      </c>
      <c r="C530" s="8" t="s">
        <v>1123</v>
      </c>
      <c r="D530" s="13">
        <f>IFERROR([1]!EM_S_QSTM07_IS(B530,"61",$C$1,"1")/1000000,"")</f>
        <v>31.905490159999999</v>
      </c>
      <c r="E530" s="13" t="str">
        <f>IFERROR([1]!EM_S_PERFORMANCEEXPRESS_PERFEXNETPROFITTOSHAREHOLDER(B530,$C$1)/1000000,"")</f>
        <v/>
      </c>
      <c r="F530" s="13">
        <f>IFERROR([1]!EM_S_PROFITNOTICE_FORECASTT(B530,$C$1)/1000000,"")</f>
        <v>58.489699999999999</v>
      </c>
      <c r="G530" s="13">
        <f>IFERROR([1]!EM_S_PROFITNOTICE_FORECASTL(B530,$C$1)/1000000,"")</f>
        <v>50.860599999999998</v>
      </c>
      <c r="H530" s="13">
        <f t="shared" si="58"/>
        <v>54.675150000000002</v>
      </c>
      <c r="I530" s="20">
        <f>IFERROR([1]!EM_S_QSTM07_IS(B530,"61",$I$1,"1")/1000000,"")</f>
        <v>19.416866779999999</v>
      </c>
      <c r="J530" s="13">
        <f t="shared" si="56"/>
        <v>12.48862338</v>
      </c>
      <c r="K530" s="13">
        <f>IFERROR([1]!EM_S_QSTM07_IS(B530,"61",$K$2,"1")/1000000,"")</f>
        <v>31.76688292</v>
      </c>
      <c r="L530" s="14">
        <f t="shared" si="59"/>
        <v>-0.60686657827112989</v>
      </c>
      <c r="M530" s="33" t="str">
        <f ca="1">[1]!EM_S_MAJASSRES_NUM(B530,$M$2,$M$1)</f>
        <v/>
      </c>
      <c r="N530" s="29" t="str">
        <f t="shared" si="60"/>
        <v/>
      </c>
      <c r="O530" s="21">
        <f t="shared" ca="1" si="61"/>
        <v>-0.60686657827112989</v>
      </c>
      <c r="P530" s="10" t="str">
        <f t="shared" si="62"/>
        <v>财报</v>
      </c>
    </row>
    <row r="531" spans="1:16" x14ac:dyDescent="0.2">
      <c r="A531" s="17" t="str">
        <f t="shared" ca="1" si="57"/>
        <v/>
      </c>
      <c r="B531" s="8" t="s">
        <v>1124</v>
      </c>
      <c r="C531" s="8" t="s">
        <v>1125</v>
      </c>
      <c r="D531" s="13">
        <f>IFERROR([1]!EM_S_QSTM07_IS(B531,"61",$C$1,"1")/1000000,"")</f>
        <v>27.8883954</v>
      </c>
      <c r="E531" s="13">
        <f>IFERROR([1]!EM_S_PERFORMANCEEXPRESS_PERFEXNETPROFITTOSHAREHOLDER(B531,$C$1)/1000000,"")</f>
        <v>17.130983730000001</v>
      </c>
      <c r="F531" s="13">
        <f>IFERROR([1]!EM_S_PROFITNOTICE_FORECASTT(B531,$C$1)/1000000,"")</f>
        <v>18</v>
      </c>
      <c r="G531" s="13">
        <f>IFERROR([1]!EM_S_PROFITNOTICE_FORECASTL(B531,$C$1)/1000000,"")</f>
        <v>8</v>
      </c>
      <c r="H531" s="13">
        <f t="shared" si="58"/>
        <v>13</v>
      </c>
      <c r="I531" s="20">
        <f>IFERROR([1]!EM_S_QSTM07_IS(B531,"61",$I$1,"1")/1000000,"")</f>
        <v>-11.93060172</v>
      </c>
      <c r="J531" s="13">
        <f t="shared" si="56"/>
        <v>39.818997119999999</v>
      </c>
      <c r="K531" s="13">
        <f>IFERROR([1]!EM_S_QSTM07_IS(B531,"61",$K$2,"1")/1000000,"")</f>
        <v>-29.394567800000001</v>
      </c>
      <c r="L531" s="14">
        <f t="shared" si="59"/>
        <v>2.354637951846327</v>
      </c>
      <c r="M531" s="33">
        <f ca="1">[1]!EM_S_MAJASSRES_NUM(B531,$M$2,$M$1)</f>
        <v>1</v>
      </c>
      <c r="N531" s="29" t="str">
        <f t="shared" si="60"/>
        <v/>
      </c>
      <c r="O531" s="21" t="str">
        <f t="shared" ca="1" si="61"/>
        <v/>
      </c>
      <c r="P531" s="10" t="str">
        <f t="shared" si="62"/>
        <v>财报</v>
      </c>
    </row>
    <row r="532" spans="1:16" x14ac:dyDescent="0.2">
      <c r="A532" s="17">
        <f t="shared" ca="1" si="57"/>
        <v>1914</v>
      </c>
      <c r="B532" s="8" t="s">
        <v>1126</v>
      </c>
      <c r="C532" s="8" t="s">
        <v>1127</v>
      </c>
      <c r="D532" s="13">
        <f>IFERROR([1]!EM_S_QSTM07_IS(B532,"61",$C$1,"1")/1000000,"")</f>
        <v>36.079300500000002</v>
      </c>
      <c r="E532" s="13">
        <f>IFERROR([1]!EM_S_PERFORMANCEEXPRESS_PERFEXNETPROFITTOSHAREHOLDER(B532,$C$1)/1000000,"")</f>
        <v>100.6314004</v>
      </c>
      <c r="F532" s="13">
        <f>IFERROR([1]!EM_S_PROFITNOTICE_FORECASTT(B532,$C$1)/1000000,"")</f>
        <v>123.7465</v>
      </c>
      <c r="G532" s="13">
        <f>IFERROR([1]!EM_S_PROFITNOTICE_FORECASTL(B532,$C$1)/1000000,"")</f>
        <v>95.189599999999999</v>
      </c>
      <c r="H532" s="13">
        <f t="shared" si="58"/>
        <v>109.46805000000001</v>
      </c>
      <c r="I532" s="20">
        <f>IFERROR([1]!EM_S_QSTM07_IS(B532,"61",$I$1,"1")/1000000,"")</f>
        <v>64.279467400000001</v>
      </c>
      <c r="J532" s="13">
        <f t="shared" si="56"/>
        <v>-28.200166899999999</v>
      </c>
      <c r="K532" s="13">
        <f>IFERROR([1]!EM_S_QSTM07_IS(B532,"61",$K$2,"1")/1000000,"")</f>
        <v>34.817944679999997</v>
      </c>
      <c r="L532" s="14">
        <f t="shared" si="59"/>
        <v>-1.8099319807409149</v>
      </c>
      <c r="M532" s="33" t="str">
        <f ca="1">[1]!EM_S_MAJASSRES_NUM(B532,$M$2,$M$1)</f>
        <v/>
      </c>
      <c r="N532" s="29" t="str">
        <f t="shared" si="60"/>
        <v/>
      </c>
      <c r="O532" s="21">
        <f t="shared" ca="1" si="61"/>
        <v>-1.8099319807409149</v>
      </c>
      <c r="P532" s="10" t="str">
        <f t="shared" si="62"/>
        <v>财报</v>
      </c>
    </row>
    <row r="533" spans="1:16" x14ac:dyDescent="0.2">
      <c r="A533" s="17">
        <f t="shared" ca="1" si="57"/>
        <v>614</v>
      </c>
      <c r="B533" s="8" t="s">
        <v>1128</v>
      </c>
      <c r="C533" s="8" t="s">
        <v>1129</v>
      </c>
      <c r="D533" s="13">
        <f>IFERROR([1]!EM_S_QSTM07_IS(B533,"61",$C$1,"1")/1000000,"")</f>
        <v>66.811138159999999</v>
      </c>
      <c r="E533" s="13" t="str">
        <f>IFERROR([1]!EM_S_PERFORMANCEEXPRESS_PERFEXNETPROFITTOSHAREHOLDER(B533,$C$1)/1000000,"")</f>
        <v/>
      </c>
      <c r="F533" s="13">
        <f>IFERROR([1]!EM_S_PROFITNOTICE_FORECASTT(B533,$C$1)/1000000,"")</f>
        <v>74.02</v>
      </c>
      <c r="G533" s="13">
        <f>IFERROR([1]!EM_S_PROFITNOTICE_FORECASTL(B533,$C$1)/1000000,"")</f>
        <v>49.35</v>
      </c>
      <c r="H533" s="13">
        <f t="shared" si="58"/>
        <v>61.685000000000002</v>
      </c>
      <c r="I533" s="20">
        <f>IFERROR([1]!EM_S_QSTM07_IS(B533,"61",$I$1,"1")/1000000,"")</f>
        <v>5.7559998200000004</v>
      </c>
      <c r="J533" s="13">
        <f t="shared" si="56"/>
        <v>61.055138339999999</v>
      </c>
      <c r="K533" s="13">
        <f>IFERROR([1]!EM_S_QSTM07_IS(B533,"61",$K$2,"1")/1000000,"")</f>
        <v>85.031788329999998</v>
      </c>
      <c r="L533" s="14">
        <f t="shared" si="59"/>
        <v>-0.28197278289560346</v>
      </c>
      <c r="M533" s="33" t="str">
        <f ca="1">[1]!EM_S_MAJASSRES_NUM(B533,$M$2,$M$1)</f>
        <v/>
      </c>
      <c r="N533" s="29" t="str">
        <f t="shared" si="60"/>
        <v/>
      </c>
      <c r="O533" s="21">
        <f t="shared" ca="1" si="61"/>
        <v>-0.28197278289560346</v>
      </c>
      <c r="P533" s="10" t="str">
        <f t="shared" si="62"/>
        <v>财报</v>
      </c>
    </row>
    <row r="534" spans="1:16" x14ac:dyDescent="0.2">
      <c r="A534" s="17">
        <f t="shared" ca="1" si="57"/>
        <v>2025</v>
      </c>
      <c r="B534" s="8" t="s">
        <v>1130</v>
      </c>
      <c r="C534" s="8" t="s">
        <v>1131</v>
      </c>
      <c r="D534" s="13">
        <f>IFERROR([1]!EM_S_QSTM07_IS(B534,"61",$C$1,"1")/1000000,"")</f>
        <v>-436.80742610999999</v>
      </c>
      <c r="E534" s="13">
        <f>IFERROR([1]!EM_S_PERFORMANCEEXPRESS_PERFEXNETPROFITTOSHAREHOLDER(B534,$C$1)/1000000,"")</f>
        <v>-413.19417763000001</v>
      </c>
      <c r="F534" s="13">
        <f>IFERROR([1]!EM_S_PROFITNOTICE_FORECASTT(B534,$C$1)/1000000,"")</f>
        <v>-389.01</v>
      </c>
      <c r="G534" s="13">
        <f>IFERROR([1]!EM_S_PROFITNOTICE_FORECASTL(B534,$C$1)/1000000,"")</f>
        <v>-422.67</v>
      </c>
      <c r="H534" s="13">
        <f t="shared" si="58"/>
        <v>-405.84000000000003</v>
      </c>
      <c r="I534" s="20">
        <f>IFERROR([1]!EM_S_QSTM07_IS(B534,"61",$I$1,"1")/1000000,"")</f>
        <v>23.60208454</v>
      </c>
      <c r="J534" s="13">
        <f t="shared" si="56"/>
        <v>-460.40951065000002</v>
      </c>
      <c r="K534" s="13">
        <f>IFERROR([1]!EM_S_QSTM07_IS(B534,"61",$K$2,"1")/1000000,"")</f>
        <v>92.524184510000012</v>
      </c>
      <c r="L534" s="14">
        <f t="shared" si="59"/>
        <v>-5.976099093315856</v>
      </c>
      <c r="M534" s="33" t="str">
        <f ca="1">[1]!EM_S_MAJASSRES_NUM(B534,$M$2,$M$1)</f>
        <v/>
      </c>
      <c r="N534" s="29" t="str">
        <f t="shared" si="60"/>
        <v/>
      </c>
      <c r="O534" s="21">
        <f t="shared" ca="1" si="61"/>
        <v>-5.976099093315856</v>
      </c>
      <c r="P534" s="10" t="str">
        <f t="shared" si="62"/>
        <v>财报</v>
      </c>
    </row>
    <row r="535" spans="1:16" x14ac:dyDescent="0.2">
      <c r="A535" s="17">
        <f t="shared" ca="1" si="57"/>
        <v>1610</v>
      </c>
      <c r="B535" s="8" t="s">
        <v>1132</v>
      </c>
      <c r="C535" s="8" t="s">
        <v>1133</v>
      </c>
      <c r="D535" s="13">
        <f>IFERROR([1]!EM_S_QSTM07_IS(B535,"61",$C$1,"1")/1000000,"")</f>
        <v>152.55517581999999</v>
      </c>
      <c r="E535" s="13" t="str">
        <f>IFERROR([1]!EM_S_PERFORMANCEEXPRESS_PERFEXNETPROFITTOSHAREHOLDER(B535,$C$1)/1000000,"")</f>
        <v/>
      </c>
      <c r="F535" s="13">
        <f>IFERROR([1]!EM_S_PROFITNOTICE_FORECASTT(B535,$C$1)/1000000,"")</f>
        <v>531.9425</v>
      </c>
      <c r="G535" s="13">
        <f>IFERROR([1]!EM_S_PROFITNOTICE_FORECASTL(B535,$C$1)/1000000,"")</f>
        <v>409.18650000000002</v>
      </c>
      <c r="H535" s="13">
        <f t="shared" si="58"/>
        <v>470.56450000000001</v>
      </c>
      <c r="I535" s="20">
        <f>IFERROR([1]!EM_S_QSTM07_IS(B535,"61",$I$1,"1")/1000000,"")</f>
        <v>173.66410208000002</v>
      </c>
      <c r="J535" s="13">
        <f t="shared" si="56"/>
        <v>-21.108926260000032</v>
      </c>
      <c r="K535" s="13">
        <f>IFERROR([1]!EM_S_QSTM07_IS(B535,"61",$K$2,"1")/1000000,"")</f>
        <v>242.55277581999999</v>
      </c>
      <c r="L535" s="14">
        <f t="shared" si="59"/>
        <v>-1.087028178459871</v>
      </c>
      <c r="M535" s="33" t="str">
        <f ca="1">[1]!EM_S_MAJASSRES_NUM(B535,$M$2,$M$1)</f>
        <v/>
      </c>
      <c r="N535" s="29" t="str">
        <f t="shared" si="60"/>
        <v/>
      </c>
      <c r="O535" s="21">
        <f t="shared" ca="1" si="61"/>
        <v>-1.087028178459871</v>
      </c>
      <c r="P535" s="10" t="str">
        <f t="shared" si="62"/>
        <v>财报</v>
      </c>
    </row>
    <row r="536" spans="1:16" x14ac:dyDescent="0.2">
      <c r="A536" s="17" t="str">
        <f t="shared" ca="1" si="57"/>
        <v/>
      </c>
      <c r="B536" s="8" t="s">
        <v>1134</v>
      </c>
      <c r="C536" s="8" t="s">
        <v>1135</v>
      </c>
      <c r="D536" s="13">
        <f>IFERROR([1]!EM_S_QSTM07_IS(B536,"61",$C$1,"1")/1000000,"")</f>
        <v>0.35062352000000002</v>
      </c>
      <c r="E536" s="13">
        <f>IFERROR([1]!EM_S_PERFORMANCEEXPRESS_PERFEXNETPROFITTOSHAREHOLDER(B536,$C$1)/1000000,"")</f>
        <v>5.1130843399999995</v>
      </c>
      <c r="F536" s="13">
        <f>IFERROR([1]!EM_S_PROFITNOTICE_FORECASTT(B536,$C$1)/1000000,"")</f>
        <v>5.0999999999999996</v>
      </c>
      <c r="G536" s="13">
        <f>IFERROR([1]!EM_S_PROFITNOTICE_FORECASTL(B536,$C$1)/1000000,"")</f>
        <v>4.3</v>
      </c>
      <c r="H536" s="13">
        <f t="shared" si="58"/>
        <v>4.6999999999999993</v>
      </c>
      <c r="I536" s="20">
        <f>IFERROR([1]!EM_S_QSTM07_IS(B536,"61",$I$1,"1")/1000000,"")</f>
        <v>4.7624608200000003</v>
      </c>
      <c r="J536" s="13">
        <f t="shared" si="56"/>
        <v>-4.4118373000000002</v>
      </c>
      <c r="K536" s="13">
        <f>IFERROR([1]!EM_S_QSTM07_IS(B536,"61",$K$2,"1")/1000000,"")</f>
        <v>-0.36125403</v>
      </c>
      <c r="L536" s="14">
        <f t="shared" si="59"/>
        <v>-11.212562168510621</v>
      </c>
      <c r="M536" s="33" t="str">
        <f ca="1">[1]!EM_S_MAJASSRES_NUM(B536,$M$2,$M$1)</f>
        <v/>
      </c>
      <c r="N536" s="29">
        <f t="shared" si="60"/>
        <v>1</v>
      </c>
      <c r="O536" s="21" t="str">
        <f t="shared" ca="1" si="61"/>
        <v/>
      </c>
      <c r="P536" s="10" t="str">
        <f t="shared" si="62"/>
        <v>财报</v>
      </c>
    </row>
    <row r="537" spans="1:16" x14ac:dyDescent="0.2">
      <c r="A537" s="17" t="str">
        <f t="shared" ca="1" si="57"/>
        <v/>
      </c>
      <c r="B537" s="8" t="s">
        <v>1136</v>
      </c>
      <c r="C537" s="8" t="s">
        <v>1137</v>
      </c>
      <c r="D537" s="13">
        <f>IFERROR([1]!EM_S_QSTM07_IS(B537,"61",$C$1,"1")/1000000,"")</f>
        <v>14.563282869999998</v>
      </c>
      <c r="E537" s="13" t="str">
        <f>IFERROR([1]!EM_S_PERFORMANCEEXPRESS_PERFEXNETPROFITTOSHAREHOLDER(B537,$C$1)/1000000,"")</f>
        <v/>
      </c>
      <c r="F537" s="13">
        <f>IFERROR([1]!EM_S_PROFITNOTICE_FORECASTT(B537,$C$1)/1000000,"")</f>
        <v>180</v>
      </c>
      <c r="G537" s="13">
        <f>IFERROR([1]!EM_S_PROFITNOTICE_FORECASTL(B537,$C$1)/1000000,"")</f>
        <v>170</v>
      </c>
      <c r="H537" s="13">
        <f t="shared" si="58"/>
        <v>175</v>
      </c>
      <c r="I537" s="20">
        <f>IFERROR([1]!EM_S_QSTM07_IS(B537,"61",$I$1,"1")/1000000,"")</f>
        <v>162.56436036000002</v>
      </c>
      <c r="J537" s="13">
        <f t="shared" si="56"/>
        <v>-148.00107749000003</v>
      </c>
      <c r="K537" s="13">
        <f>IFERROR([1]!EM_S_QSTM07_IS(B537,"61",$K$2,"1")/1000000,"")</f>
        <v>3.7287724399999997</v>
      </c>
      <c r="L537" s="14">
        <f t="shared" si="59"/>
        <v>-40.69163575184546</v>
      </c>
      <c r="M537" s="33" t="str">
        <f ca="1">[1]!EM_S_MAJASSRES_NUM(B537,$M$2,$M$1)</f>
        <v/>
      </c>
      <c r="N537" s="29">
        <f t="shared" si="60"/>
        <v>1</v>
      </c>
      <c r="O537" s="21" t="str">
        <f t="shared" ca="1" si="61"/>
        <v/>
      </c>
      <c r="P537" s="10" t="str">
        <f t="shared" si="62"/>
        <v>财报</v>
      </c>
    </row>
    <row r="538" spans="1:16" x14ac:dyDescent="0.2">
      <c r="A538" s="17">
        <f t="shared" ca="1" si="57"/>
        <v>189</v>
      </c>
      <c r="B538" s="8" t="s">
        <v>1138</v>
      </c>
      <c r="C538" s="8" t="s">
        <v>1139</v>
      </c>
      <c r="D538" s="13">
        <f>IFERROR([1]!EM_S_QSTM07_IS(B538,"61",$C$1,"1")/1000000,"")</f>
        <v>7.6342327699999997</v>
      </c>
      <c r="E538" s="13" t="str">
        <f>IFERROR([1]!EM_S_PERFORMANCEEXPRESS_PERFEXNETPROFITTOSHAREHOLDER(B538,$C$1)/1000000,"")</f>
        <v/>
      </c>
      <c r="F538" s="13">
        <f>IFERROR([1]!EM_S_PROFITNOTICE_FORECASTT(B538,$C$1)/1000000,"")</f>
        <v>-55</v>
      </c>
      <c r="G538" s="13">
        <f>IFERROR([1]!EM_S_PROFITNOTICE_FORECASTL(B538,$C$1)/1000000,"")</f>
        <v>-70</v>
      </c>
      <c r="H538" s="13">
        <f t="shared" si="58"/>
        <v>-62.5</v>
      </c>
      <c r="I538" s="20">
        <f>IFERROR([1]!EM_S_QSTM07_IS(B538,"61",$I$1,"1")/1000000,"")</f>
        <v>-64.745153770000002</v>
      </c>
      <c r="J538" s="13">
        <f t="shared" si="56"/>
        <v>72.379386539999999</v>
      </c>
      <c r="K538" s="13">
        <f>IFERROR([1]!EM_S_QSTM07_IS(B538,"61",$K$2,"1")/1000000,"")</f>
        <v>34.428620590000001</v>
      </c>
      <c r="L538" s="14">
        <f t="shared" si="59"/>
        <v>1.1023028311806087</v>
      </c>
      <c r="M538" s="33" t="str">
        <f ca="1">[1]!EM_S_MAJASSRES_NUM(B538,$M$2,$M$1)</f>
        <v/>
      </c>
      <c r="N538" s="29" t="str">
        <f t="shared" si="60"/>
        <v/>
      </c>
      <c r="O538" s="21">
        <f t="shared" ca="1" si="61"/>
        <v>1.1023028311806087</v>
      </c>
      <c r="P538" s="10" t="str">
        <f t="shared" si="62"/>
        <v>财报</v>
      </c>
    </row>
    <row r="539" spans="1:16" x14ac:dyDescent="0.2">
      <c r="A539" s="17">
        <f t="shared" ca="1" si="57"/>
        <v>166</v>
      </c>
      <c r="B539" s="8" t="s">
        <v>1140</v>
      </c>
      <c r="C539" s="8" t="s">
        <v>1141</v>
      </c>
      <c r="D539" s="13">
        <f>IFERROR([1]!EM_S_QSTM07_IS(B539,"61",$C$1,"1")/1000000,"")</f>
        <v>15.918567039999999</v>
      </c>
      <c r="E539" s="13" t="str">
        <f>IFERROR([1]!EM_S_PERFORMANCEEXPRESS_PERFEXNETPROFITTOSHAREHOLDER(B539,$C$1)/1000000,"")</f>
        <v/>
      </c>
      <c r="F539" s="13">
        <f>IFERROR([1]!EM_S_PROFITNOTICE_FORECASTT(B539,$C$1)/1000000,"")</f>
        <v>10.154500000000001</v>
      </c>
      <c r="G539" s="13">
        <f>IFERROR([1]!EM_S_PROFITNOTICE_FORECASTL(B539,$C$1)/1000000,"")</f>
        <v>2.0308999999999999</v>
      </c>
      <c r="H539" s="13">
        <f t="shared" si="58"/>
        <v>6.0927000000000007</v>
      </c>
      <c r="I539" s="20">
        <f>IFERROR([1]!EM_S_QSTM07_IS(B539,"61",$I$1,"1")/1000000,"")</f>
        <v>-9.2307247399999994</v>
      </c>
      <c r="J539" s="13">
        <f t="shared" si="56"/>
        <v>25.149291779999999</v>
      </c>
      <c r="K539" s="13">
        <f>IFERROR([1]!EM_S_QSTM07_IS(B539,"61",$K$2,"1")/1000000,"")</f>
        <v>11.45255347</v>
      </c>
      <c r="L539" s="14">
        <f t="shared" si="59"/>
        <v>1.195954975969215</v>
      </c>
      <c r="M539" s="33" t="str">
        <f ca="1">[1]!EM_S_MAJASSRES_NUM(B539,$M$2,$M$1)</f>
        <v/>
      </c>
      <c r="N539" s="29" t="str">
        <f t="shared" si="60"/>
        <v/>
      </c>
      <c r="O539" s="21">
        <f t="shared" ca="1" si="61"/>
        <v>1.195954975969215</v>
      </c>
      <c r="P539" s="10" t="str">
        <f t="shared" si="62"/>
        <v>财报</v>
      </c>
    </row>
    <row r="540" spans="1:16" x14ac:dyDescent="0.2">
      <c r="A540" s="17">
        <f t="shared" ca="1" si="57"/>
        <v>63</v>
      </c>
      <c r="B540" s="8" t="s">
        <v>1142</v>
      </c>
      <c r="C540" s="8" t="s">
        <v>1143</v>
      </c>
      <c r="D540" s="13">
        <f>IFERROR([1]!EM_S_QSTM07_IS(B540,"61",$C$1,"1")/1000000,"")</f>
        <v>35.783607789999998</v>
      </c>
      <c r="E540" s="13" t="str">
        <f>IFERROR([1]!EM_S_PERFORMANCEEXPRESS_PERFEXNETPROFITTOSHAREHOLDER(B540,$C$1)/1000000,"")</f>
        <v/>
      </c>
      <c r="F540" s="13">
        <f>IFERROR([1]!EM_S_PROFITNOTICE_FORECASTT(B540,$C$1)/1000000,"")</f>
        <v>50</v>
      </c>
      <c r="G540" s="13">
        <f>IFERROR([1]!EM_S_PROFITNOTICE_FORECASTL(B540,$C$1)/1000000,"")</f>
        <v>30</v>
      </c>
      <c r="H540" s="13">
        <f t="shared" si="58"/>
        <v>40</v>
      </c>
      <c r="I540" s="20">
        <f>IFERROR([1]!EM_S_QSTM07_IS(B540,"61",$I$1,"1")/1000000,"")</f>
        <v>-4.5708914699999994</v>
      </c>
      <c r="J540" s="13">
        <f t="shared" si="56"/>
        <v>40.354499259999997</v>
      </c>
      <c r="K540" s="13">
        <f>IFERROR([1]!EM_S_QSTM07_IS(B540,"61",$K$2,"1")/1000000,"")</f>
        <v>-27.332879039999998</v>
      </c>
      <c r="L540" s="14">
        <f t="shared" si="59"/>
        <v>2.4764086579003863</v>
      </c>
      <c r="M540" s="33" t="str">
        <f ca="1">[1]!EM_S_MAJASSRES_NUM(B540,$M$2,$M$1)</f>
        <v/>
      </c>
      <c r="N540" s="29" t="str">
        <f t="shared" si="60"/>
        <v/>
      </c>
      <c r="O540" s="21">
        <f t="shared" ca="1" si="61"/>
        <v>2.4764086579003863</v>
      </c>
      <c r="P540" s="10" t="str">
        <f t="shared" si="62"/>
        <v>财报</v>
      </c>
    </row>
    <row r="541" spans="1:16" x14ac:dyDescent="0.2">
      <c r="A541" s="17">
        <f t="shared" ca="1" si="57"/>
        <v>436</v>
      </c>
      <c r="B541" s="8" t="s">
        <v>1144</v>
      </c>
      <c r="C541" s="8" t="s">
        <v>1145</v>
      </c>
      <c r="D541" s="13">
        <f>IFERROR([1]!EM_S_QSTM07_IS(B541,"61",$C$1,"1")/1000000,"")</f>
        <v>47.799550509999996</v>
      </c>
      <c r="E541" s="13">
        <f>IFERROR([1]!EM_S_PERFORMANCEEXPRESS_PERFEXNETPROFITTOSHAREHOLDER(B541,$C$1)/1000000,"")</f>
        <v>64.213849670000002</v>
      </c>
      <c r="F541" s="13">
        <f>IFERROR([1]!EM_S_PROFITNOTICE_FORECASTT(B541,$C$1)/1000000,"")</f>
        <v>69.007800000000003</v>
      </c>
      <c r="G541" s="13">
        <f>IFERROR([1]!EM_S_PROFITNOTICE_FORECASTL(B541,$C$1)/1000000,"")</f>
        <v>46.005200000000002</v>
      </c>
      <c r="H541" s="13">
        <f t="shared" si="58"/>
        <v>57.506500000000003</v>
      </c>
      <c r="I541" s="20">
        <f>IFERROR([1]!EM_S_QSTM07_IS(B541,"61",$I$1,"1")/1000000,"")</f>
        <v>16.414299159999999</v>
      </c>
      <c r="J541" s="13">
        <f t="shared" si="56"/>
        <v>31.385251349999997</v>
      </c>
      <c r="K541" s="13">
        <f>IFERROR([1]!EM_S_QSTM07_IS(B541,"61",$K$2,"1")/1000000,"")</f>
        <v>30.61452255</v>
      </c>
      <c r="L541" s="14">
        <f t="shared" si="59"/>
        <v>2.5175267677006348E-2</v>
      </c>
      <c r="M541" s="33" t="str">
        <f ca="1">[1]!EM_S_MAJASSRES_NUM(B541,$M$2,$M$1)</f>
        <v/>
      </c>
      <c r="N541" s="29" t="str">
        <f t="shared" si="60"/>
        <v/>
      </c>
      <c r="O541" s="21">
        <f t="shared" ca="1" si="61"/>
        <v>2.5175267677006348E-2</v>
      </c>
      <c r="P541" s="10" t="str">
        <f t="shared" si="62"/>
        <v>财报</v>
      </c>
    </row>
    <row r="542" spans="1:16" x14ac:dyDescent="0.2">
      <c r="A542" s="17">
        <f t="shared" ca="1" si="57"/>
        <v>55</v>
      </c>
      <c r="B542" s="8" t="s">
        <v>1146</v>
      </c>
      <c r="C542" s="8" t="s">
        <v>1147</v>
      </c>
      <c r="D542" s="13">
        <f>IFERROR([1]!EM_S_QSTM07_IS(B542,"61",$C$1,"1")/1000000,"")</f>
        <v>48.509655090000003</v>
      </c>
      <c r="E542" s="13" t="str">
        <f>IFERROR([1]!EM_S_PERFORMANCEEXPRESS_PERFEXNETPROFITTOSHAREHOLDER(B542,$C$1)/1000000,"")</f>
        <v/>
      </c>
      <c r="F542" s="13">
        <f>IFERROR([1]!EM_S_PROFITNOTICE_FORECASTT(B542,$C$1)/1000000,"")</f>
        <v>40</v>
      </c>
      <c r="G542" s="13">
        <f>IFERROR([1]!EM_S_PROFITNOTICE_FORECASTL(B542,$C$1)/1000000,"")</f>
        <v>35</v>
      </c>
      <c r="H542" s="13">
        <f t="shared" si="58"/>
        <v>37.5</v>
      </c>
      <c r="I542" s="20">
        <f>IFERROR([1]!EM_S_QSTM07_IS(B542,"61",$I$1,"1")/1000000,"")</f>
        <v>-11.423767359999999</v>
      </c>
      <c r="J542" s="13">
        <f t="shared" si="56"/>
        <v>59.933422450000002</v>
      </c>
      <c r="K542" s="13">
        <f>IFERROR([1]!EM_S_QSTM07_IS(B542,"61",$K$2,"1")/1000000,"")</f>
        <v>-38.688903630000006</v>
      </c>
      <c r="L542" s="14">
        <f t="shared" si="59"/>
        <v>2.5491114202452265</v>
      </c>
      <c r="M542" s="33" t="str">
        <f ca="1">[1]!EM_S_MAJASSRES_NUM(B542,$M$2,$M$1)</f>
        <v/>
      </c>
      <c r="N542" s="29" t="str">
        <f t="shared" si="60"/>
        <v/>
      </c>
      <c r="O542" s="21">
        <f t="shared" ca="1" si="61"/>
        <v>2.5491114202452265</v>
      </c>
      <c r="P542" s="10" t="str">
        <f t="shared" si="62"/>
        <v>财报</v>
      </c>
    </row>
    <row r="543" spans="1:16" x14ac:dyDescent="0.2">
      <c r="A543" s="17">
        <f t="shared" ca="1" si="57"/>
        <v>475</v>
      </c>
      <c r="B543" s="8" t="s">
        <v>1148</v>
      </c>
      <c r="C543" s="8" t="s">
        <v>1149</v>
      </c>
      <c r="D543" s="13">
        <f>IFERROR([1]!EM_S_QSTM07_IS(B543,"61",$C$1,"1")/1000000,"")</f>
        <v>53.45587081</v>
      </c>
      <c r="E543" s="13">
        <f>IFERROR([1]!EM_S_PERFORMANCEEXPRESS_PERFEXNETPROFITTOSHAREHOLDER(B543,$C$1)/1000000,"")</f>
        <v>18.200539829999997</v>
      </c>
      <c r="F543" s="13">
        <f>IFERROR([1]!EM_S_PROFITNOTICE_FORECASTT(B543,$C$1)/1000000,"")</f>
        <v>20</v>
      </c>
      <c r="G543" s="13">
        <f>IFERROR([1]!EM_S_PROFITNOTICE_FORECASTL(B543,$C$1)/1000000,"")</f>
        <v>0</v>
      </c>
      <c r="H543" s="13">
        <f t="shared" si="58"/>
        <v>10</v>
      </c>
      <c r="I543" s="20">
        <f>IFERROR([1]!EM_S_QSTM07_IS(B543,"61",$I$1,"1")/1000000,"")</f>
        <v>-35.255330979999997</v>
      </c>
      <c r="J543" s="13">
        <f t="shared" si="56"/>
        <v>88.71120178999999</v>
      </c>
      <c r="K543" s="13">
        <f>IFERROR([1]!EM_S_QSTM07_IS(B543,"61",$K$2,"1")/1000000,"")</f>
        <v>94.862517189999991</v>
      </c>
      <c r="L543" s="14">
        <f t="shared" si="59"/>
        <v>-6.4844530613493434E-2</v>
      </c>
      <c r="M543" s="33" t="str">
        <f ca="1">[1]!EM_S_MAJASSRES_NUM(B543,$M$2,$M$1)</f>
        <v/>
      </c>
      <c r="N543" s="29" t="str">
        <f t="shared" si="60"/>
        <v/>
      </c>
      <c r="O543" s="21">
        <f t="shared" ca="1" si="61"/>
        <v>-6.4844530613493434E-2</v>
      </c>
      <c r="P543" s="10" t="str">
        <f t="shared" si="62"/>
        <v>财报</v>
      </c>
    </row>
    <row r="544" spans="1:16" x14ac:dyDescent="0.2">
      <c r="A544" s="17" t="str">
        <f t="shared" ca="1" si="57"/>
        <v/>
      </c>
      <c r="B544" s="8" t="s">
        <v>1150</v>
      </c>
      <c r="C544" s="8" t="s">
        <v>1151</v>
      </c>
      <c r="D544" s="13">
        <f>IFERROR([1]!EM_S_QSTM07_IS(B544,"61",$C$1,"1")/1000000,"")</f>
        <v>227.40112458999999</v>
      </c>
      <c r="E544" s="13">
        <f>IFERROR([1]!EM_S_PERFORMANCEEXPRESS_PERFEXNETPROFITTOSHAREHOLDER(B544,$C$1)/1000000,"")</f>
        <v>533.05842067000003</v>
      </c>
      <c r="F544" s="13">
        <f>IFERROR([1]!EM_S_PROFITNOTICE_FORECASTT(B544,$C$1)/1000000,"")</f>
        <v>619.09199999999998</v>
      </c>
      <c r="G544" s="13">
        <f>IFERROR([1]!EM_S_PROFITNOTICE_FORECASTL(B544,$C$1)/1000000,"")</f>
        <v>508.53989999999999</v>
      </c>
      <c r="H544" s="13">
        <f t="shared" si="58"/>
        <v>563.81594999999993</v>
      </c>
      <c r="I544" s="20">
        <f>IFERROR([1]!EM_S_QSTM07_IS(B544,"61",$I$1,"1")/1000000,"")</f>
        <v>306.17402079000004</v>
      </c>
      <c r="J544" s="13">
        <f t="shared" si="56"/>
        <v>-78.772896200000048</v>
      </c>
      <c r="K544" s="13">
        <f>IFERROR([1]!EM_S_QSTM07_IS(B544,"61",$K$2,"1")/1000000,"")</f>
        <v>211.830637</v>
      </c>
      <c r="L544" s="14">
        <f t="shared" si="59"/>
        <v>-1.3718673432493149</v>
      </c>
      <c r="M544" s="33">
        <f ca="1">[1]!EM_S_MAJASSRES_NUM(B544,$M$2,$M$1)</f>
        <v>1</v>
      </c>
      <c r="N544" s="29" t="str">
        <f t="shared" si="60"/>
        <v/>
      </c>
      <c r="O544" s="21" t="str">
        <f t="shared" ca="1" si="61"/>
        <v/>
      </c>
      <c r="P544" s="10" t="str">
        <f t="shared" si="62"/>
        <v>财报</v>
      </c>
    </row>
    <row r="545" spans="1:16" x14ac:dyDescent="0.2">
      <c r="A545" s="17">
        <f t="shared" ca="1" si="57"/>
        <v>95</v>
      </c>
      <c r="B545" s="8" t="s">
        <v>20</v>
      </c>
      <c r="C545" s="8" t="s">
        <v>21</v>
      </c>
      <c r="D545" s="13">
        <f>IFERROR([1]!EM_S_QSTM07_IS(B545,"61",$C$1,"1")/1000000,"")</f>
        <v>61.72107724</v>
      </c>
      <c r="E545" s="13" t="str">
        <f>IFERROR([1]!EM_S_PERFORMANCEEXPRESS_PERFEXNETPROFITTOSHAREHOLDER(B545,$C$1)/1000000,"")</f>
        <v/>
      </c>
      <c r="F545" s="13">
        <f>IFERROR([1]!EM_S_PROFITNOTICE_FORECASTT(B545,$C$1)/1000000,"")</f>
        <v>75</v>
      </c>
      <c r="G545" s="13">
        <f>IFERROR([1]!EM_S_PROFITNOTICE_FORECASTL(B545,$C$1)/1000000,"")</f>
        <v>50</v>
      </c>
      <c r="H545" s="13">
        <f t="shared" si="58"/>
        <v>62.5</v>
      </c>
      <c r="I545" s="20">
        <f>IFERROR([1]!EM_S_QSTM07_IS(B545,"61",$I$1,"1")/1000000,"")</f>
        <v>4.0135572399999999</v>
      </c>
      <c r="J545" s="13">
        <f t="shared" si="56"/>
        <v>57.707520000000002</v>
      </c>
      <c r="K545" s="13">
        <f>IFERROR([1]!EM_S_QSTM07_IS(B545,"61",$K$2,"1")/1000000,"")</f>
        <v>-64.3243863</v>
      </c>
      <c r="L545" s="14">
        <f t="shared" si="59"/>
        <v>1.8971328499095219</v>
      </c>
      <c r="M545" s="33" t="str">
        <f ca="1">[1]!EM_S_MAJASSRES_NUM(B545,$M$2,$M$1)</f>
        <v/>
      </c>
      <c r="N545" s="29" t="str">
        <f t="shared" si="60"/>
        <v/>
      </c>
      <c r="O545" s="21">
        <f t="shared" ca="1" si="61"/>
        <v>1.8971328499095219</v>
      </c>
      <c r="P545" s="10" t="str">
        <f t="shared" si="62"/>
        <v>财报</v>
      </c>
    </row>
    <row r="546" spans="1:16" x14ac:dyDescent="0.2">
      <c r="A546" s="17" t="str">
        <f t="shared" ca="1" si="57"/>
        <v/>
      </c>
      <c r="B546" s="8" t="s">
        <v>1152</v>
      </c>
      <c r="C546" s="8" t="s">
        <v>1153</v>
      </c>
      <c r="D546" s="13">
        <f>IFERROR([1]!EM_S_QSTM07_IS(B546,"61",$C$1,"1")/1000000,"")</f>
        <v>13.493329409999999</v>
      </c>
      <c r="E546" s="13" t="str">
        <f>IFERROR([1]!EM_S_PERFORMANCEEXPRESS_PERFEXNETPROFITTOSHAREHOLDER(B546,$C$1)/1000000,"")</f>
        <v/>
      </c>
      <c r="F546" s="13">
        <f>IFERROR([1]!EM_S_PROFITNOTICE_FORECASTT(B546,$C$1)/1000000,"")</f>
        <v>20.159099999999999</v>
      </c>
      <c r="G546" s="13">
        <f>IFERROR([1]!EM_S_PROFITNOTICE_FORECASTL(B546,$C$1)/1000000,"")</f>
        <v>14.1114</v>
      </c>
      <c r="H546" s="13">
        <f t="shared" si="58"/>
        <v>17.135249999999999</v>
      </c>
      <c r="I546" s="20">
        <f>IFERROR([1]!EM_S_QSTM07_IS(B546,"61",$I$1,"1")/1000000,"")</f>
        <v>5.2260745700000006</v>
      </c>
      <c r="J546" s="13">
        <f t="shared" si="56"/>
        <v>8.2672548399999997</v>
      </c>
      <c r="K546" s="13">
        <f>IFERROR([1]!EM_S_QSTM07_IS(B546,"61",$K$2,"1")/1000000,"")</f>
        <v>13.025289669999999</v>
      </c>
      <c r="L546" s="14">
        <f t="shared" si="59"/>
        <v>-0.36529205495972666</v>
      </c>
      <c r="M546" s="33">
        <f ca="1">[1]!EM_S_MAJASSRES_NUM(B546,$M$2,$M$1)</f>
        <v>1</v>
      </c>
      <c r="N546" s="29" t="str">
        <f t="shared" si="60"/>
        <v/>
      </c>
      <c r="O546" s="21" t="str">
        <f t="shared" ca="1" si="61"/>
        <v/>
      </c>
      <c r="P546" s="10" t="str">
        <f t="shared" si="62"/>
        <v>财报</v>
      </c>
    </row>
    <row r="547" spans="1:16" x14ac:dyDescent="0.2">
      <c r="A547" s="17" t="str">
        <f t="shared" ca="1" si="57"/>
        <v/>
      </c>
      <c r="B547" s="8" t="s">
        <v>1154</v>
      </c>
      <c r="C547" s="8" t="s">
        <v>1155</v>
      </c>
      <c r="D547" s="13">
        <f>IFERROR([1]!EM_S_QSTM07_IS(B547,"61",$C$1,"1")/1000000,"")</f>
        <v>7.35501497</v>
      </c>
      <c r="E547" s="13" t="str">
        <f>IFERROR([1]!EM_S_PERFORMANCEEXPRESS_PERFEXNETPROFITTOSHAREHOLDER(B547,$C$1)/1000000,"")</f>
        <v/>
      </c>
      <c r="F547" s="13">
        <f>IFERROR([1]!EM_S_PROFITNOTICE_FORECASTT(B547,$C$1)/1000000,"")</f>
        <v>15</v>
      </c>
      <c r="G547" s="13">
        <f>IFERROR([1]!EM_S_PROFITNOTICE_FORECASTL(B547,$C$1)/1000000,"")</f>
        <v>10</v>
      </c>
      <c r="H547" s="13">
        <f t="shared" si="58"/>
        <v>12.5</v>
      </c>
      <c r="I547" s="20">
        <f>IFERROR([1]!EM_S_QSTM07_IS(B547,"61",$I$1,"1")/1000000,"")</f>
        <v>3.3166015299999998</v>
      </c>
      <c r="J547" s="13">
        <f t="shared" si="56"/>
        <v>4.0384134400000002</v>
      </c>
      <c r="K547" s="13">
        <f>IFERROR([1]!EM_S_QSTM07_IS(B547,"61",$K$2,"1")/1000000,"")</f>
        <v>-31.81931968</v>
      </c>
      <c r="L547" s="14">
        <f t="shared" si="59"/>
        <v>1.1269170265302164</v>
      </c>
      <c r="M547" s="33">
        <f ca="1">[1]!EM_S_MAJASSRES_NUM(B547,$M$2,$M$1)</f>
        <v>1</v>
      </c>
      <c r="N547" s="29" t="str">
        <f t="shared" si="60"/>
        <v/>
      </c>
      <c r="O547" s="21" t="str">
        <f t="shared" ca="1" si="61"/>
        <v/>
      </c>
      <c r="P547" s="10" t="str">
        <f t="shared" si="62"/>
        <v>财报</v>
      </c>
    </row>
    <row r="548" spans="1:16" x14ac:dyDescent="0.2">
      <c r="A548" s="17">
        <f t="shared" ca="1" si="57"/>
        <v>811</v>
      </c>
      <c r="B548" s="8" t="s">
        <v>1156</v>
      </c>
      <c r="C548" s="8" t="s">
        <v>1157</v>
      </c>
      <c r="D548" s="13">
        <f>IFERROR([1]!EM_S_QSTM07_IS(B548,"61",$C$1,"1")/1000000,"")</f>
        <v>210.70676093</v>
      </c>
      <c r="E548" s="13" t="str">
        <f>IFERROR([1]!EM_S_PERFORMANCEEXPRESS_PERFEXNETPROFITTOSHAREHOLDER(B548,$C$1)/1000000,"")</f>
        <v/>
      </c>
      <c r="F548" s="13">
        <f>IFERROR([1]!EM_S_PROFITNOTICE_FORECASTT(B548,$C$1)/1000000,"")</f>
        <v>352.47</v>
      </c>
      <c r="G548" s="13">
        <f>IFERROR([1]!EM_S_PROFITNOTICE_FORECASTL(B548,$C$1)/1000000,"")</f>
        <v>302.12</v>
      </c>
      <c r="H548" s="13">
        <f t="shared" si="58"/>
        <v>327.29500000000002</v>
      </c>
      <c r="I548" s="20">
        <f>IFERROR([1]!EM_S_QSTM07_IS(B548,"61",$I$1,"1")/1000000,"")</f>
        <v>141.85839440000001</v>
      </c>
      <c r="J548" s="13">
        <f t="shared" si="56"/>
        <v>68.848366529999993</v>
      </c>
      <c r="K548" s="13">
        <f>IFERROR([1]!EM_S_QSTM07_IS(B548,"61",$K$2,"1")/1000000,"")</f>
        <v>137.81961205000002</v>
      </c>
      <c r="L548" s="14">
        <f t="shared" si="59"/>
        <v>-0.5004457964587633</v>
      </c>
      <c r="M548" s="33" t="str">
        <f ca="1">[1]!EM_S_MAJASSRES_NUM(B548,$M$2,$M$1)</f>
        <v/>
      </c>
      <c r="N548" s="29" t="str">
        <f t="shared" si="60"/>
        <v/>
      </c>
      <c r="O548" s="21">
        <f t="shared" ca="1" si="61"/>
        <v>-0.5004457964587633</v>
      </c>
      <c r="P548" s="10" t="str">
        <f t="shared" si="62"/>
        <v>财报</v>
      </c>
    </row>
    <row r="549" spans="1:16" x14ac:dyDescent="0.2">
      <c r="A549" s="17" t="str">
        <f t="shared" ca="1" si="57"/>
        <v/>
      </c>
      <c r="B549" s="8" t="s">
        <v>1158</v>
      </c>
      <c r="C549" s="8" t="s">
        <v>1159</v>
      </c>
      <c r="D549" s="13">
        <f>IFERROR([1]!EM_S_QSTM07_IS(B549,"61",$C$1,"1")/1000000,"")</f>
        <v>38.447761020000002</v>
      </c>
      <c r="E549" s="13" t="str">
        <f>IFERROR([1]!EM_S_PERFORMANCEEXPRESS_PERFEXNETPROFITTOSHAREHOLDER(B549,$C$1)/1000000,"")</f>
        <v/>
      </c>
      <c r="F549" s="13">
        <f>IFERROR([1]!EM_S_PROFITNOTICE_FORECASTT(B549,$C$1)/1000000,"")</f>
        <v>54.780099999999997</v>
      </c>
      <c r="G549" s="13">
        <f>IFERROR([1]!EM_S_PROFITNOTICE_FORECASTL(B549,$C$1)/1000000,"")</f>
        <v>51.222999999999999</v>
      </c>
      <c r="H549" s="13">
        <f t="shared" si="58"/>
        <v>53.001549999999995</v>
      </c>
      <c r="I549" s="20">
        <f>IFERROR([1]!EM_S_QSTM07_IS(B549,"61",$I$1,"1")/1000000,"")</f>
        <v>13.17723777</v>
      </c>
      <c r="J549" s="13">
        <f t="shared" si="56"/>
        <v>25.270523250000004</v>
      </c>
      <c r="K549" s="13">
        <f>IFERROR([1]!EM_S_QSTM07_IS(B549,"61",$K$2,"1")/1000000,"")</f>
        <v>4.0744606899999996</v>
      </c>
      <c r="L549" s="14">
        <f t="shared" si="59"/>
        <v>5.2021762320647174</v>
      </c>
      <c r="M549" s="33" t="str">
        <f ca="1">[1]!EM_S_MAJASSRES_NUM(B549,$M$2,$M$1)</f>
        <v/>
      </c>
      <c r="N549" s="29">
        <f t="shared" si="60"/>
        <v>1</v>
      </c>
      <c r="O549" s="21" t="str">
        <f t="shared" ca="1" si="61"/>
        <v/>
      </c>
      <c r="P549" s="10" t="str">
        <f t="shared" si="62"/>
        <v>财报</v>
      </c>
    </row>
    <row r="550" spans="1:16" x14ac:dyDescent="0.2">
      <c r="A550" s="17">
        <f t="shared" ca="1" si="57"/>
        <v>347</v>
      </c>
      <c r="B550" s="8" t="s">
        <v>1160</v>
      </c>
      <c r="C550" s="8" t="s">
        <v>1161</v>
      </c>
      <c r="D550" s="13">
        <f>IFERROR([1]!EM_S_QSTM07_IS(B550,"61",$C$1,"1")/1000000,"")</f>
        <v>243.57465200999999</v>
      </c>
      <c r="E550" s="13">
        <f>IFERROR([1]!EM_S_PERFORMANCEEXPRESS_PERFEXNETPROFITTOSHAREHOLDER(B550,$C$1)/1000000,"")</f>
        <v>272.54898651999997</v>
      </c>
      <c r="F550" s="13">
        <f>IFERROR([1]!EM_S_PROFITNOTICE_FORECASTT(B550,$C$1)/1000000,"")</f>
        <v>401.5</v>
      </c>
      <c r="G550" s="13">
        <f>IFERROR([1]!EM_S_PROFITNOTICE_FORECASTL(B550,$C$1)/1000000,"")</f>
        <v>267.67</v>
      </c>
      <c r="H550" s="13">
        <f t="shared" si="58"/>
        <v>334.58500000000004</v>
      </c>
      <c r="I550" s="20">
        <f>IFERROR([1]!EM_S_QSTM07_IS(B550,"61",$I$1,"1")/1000000,"")</f>
        <v>28.974334510000002</v>
      </c>
      <c r="J550" s="13">
        <f t="shared" si="56"/>
        <v>214.60031749999999</v>
      </c>
      <c r="K550" s="13">
        <f>IFERROR([1]!EM_S_QSTM07_IS(B550,"61",$K$2,"1")/1000000,"")</f>
        <v>156.47903518000001</v>
      </c>
      <c r="L550" s="14">
        <f t="shared" si="59"/>
        <v>0.37143175284243196</v>
      </c>
      <c r="M550" s="33" t="str">
        <f ca="1">[1]!EM_S_MAJASSRES_NUM(B550,$M$2,$M$1)</f>
        <v/>
      </c>
      <c r="N550" s="29" t="str">
        <f t="shared" si="60"/>
        <v/>
      </c>
      <c r="O550" s="21">
        <f t="shared" ca="1" si="61"/>
        <v>0.37143175284243196</v>
      </c>
      <c r="P550" s="10" t="str">
        <f t="shared" si="62"/>
        <v>财报</v>
      </c>
    </row>
    <row r="551" spans="1:16" x14ac:dyDescent="0.2">
      <c r="A551" s="17">
        <f t="shared" ca="1" si="57"/>
        <v>1618</v>
      </c>
      <c r="B551" s="8" t="s">
        <v>1162</v>
      </c>
      <c r="C551" s="8" t="s">
        <v>1163</v>
      </c>
      <c r="D551" s="13">
        <f>IFERROR([1]!EM_S_QSTM07_IS(B551,"61",$C$1,"1")/1000000,"")</f>
        <v>424.25666324999997</v>
      </c>
      <c r="E551" s="13" t="str">
        <f>IFERROR([1]!EM_S_PERFORMANCEEXPRESS_PERFEXNETPROFITTOSHAREHOLDER(B551,$C$1)/1000000,"")</f>
        <v/>
      </c>
      <c r="F551" s="13">
        <f>IFERROR([1]!EM_S_PROFITNOTICE_FORECASTT(B551,$C$1)/1000000,"")</f>
        <v>1024.4267</v>
      </c>
      <c r="G551" s="13">
        <f>IFERROR([1]!EM_S_PROFITNOTICE_FORECASTL(B551,$C$1)/1000000,"")</f>
        <v>853.68889999999999</v>
      </c>
      <c r="H551" s="13">
        <f t="shared" si="58"/>
        <v>939.05780000000004</v>
      </c>
      <c r="I551" s="20">
        <f>IFERROR([1]!EM_S_QSTM07_IS(B551,"61",$I$1,"1")/1000000,"")</f>
        <v>463.87711787000001</v>
      </c>
      <c r="J551" s="13">
        <f t="shared" si="56"/>
        <v>-39.620454620000032</v>
      </c>
      <c r="K551" s="13">
        <f>IFERROR([1]!EM_S_QSTM07_IS(B551,"61",$K$2,"1")/1000000,"")</f>
        <v>417.11747280999998</v>
      </c>
      <c r="L551" s="14">
        <f t="shared" si="59"/>
        <v>-1.0949863220859306</v>
      </c>
      <c r="M551" s="33" t="str">
        <f ca="1">[1]!EM_S_MAJASSRES_NUM(B551,$M$2,$M$1)</f>
        <v/>
      </c>
      <c r="N551" s="29" t="str">
        <f t="shared" si="60"/>
        <v/>
      </c>
      <c r="O551" s="21">
        <f t="shared" ca="1" si="61"/>
        <v>-1.0949863220859306</v>
      </c>
      <c r="P551" s="10" t="str">
        <f t="shared" si="62"/>
        <v>财报</v>
      </c>
    </row>
    <row r="552" spans="1:16" x14ac:dyDescent="0.2">
      <c r="A552" s="17">
        <f t="shared" ca="1" si="57"/>
        <v>788</v>
      </c>
      <c r="B552" s="8" t="s">
        <v>1164</v>
      </c>
      <c r="C552" s="8" t="s">
        <v>1165</v>
      </c>
      <c r="D552" s="13">
        <f>IFERROR([1]!EM_S_QSTM07_IS(B552,"61",$C$1,"1")/1000000,"")</f>
        <v>28.813684289999998</v>
      </c>
      <c r="E552" s="13" t="str">
        <f>IFERROR([1]!EM_S_PERFORMANCEEXPRESS_PERFEXNETPROFITTOSHAREHOLDER(B552,$C$1)/1000000,"")</f>
        <v/>
      </c>
      <c r="F552" s="13">
        <f>IFERROR([1]!EM_S_PROFITNOTICE_FORECASTT(B552,$C$1)/1000000,"")</f>
        <v>48.111600000000003</v>
      </c>
      <c r="G552" s="13">
        <f>IFERROR([1]!EM_S_PROFITNOTICE_FORECASTL(B552,$C$1)/1000000,"")</f>
        <v>33.678100000000001</v>
      </c>
      <c r="H552" s="13">
        <f t="shared" si="58"/>
        <v>40.894850000000005</v>
      </c>
      <c r="I552" s="20">
        <f>IFERROR([1]!EM_S_QSTM07_IS(B552,"61",$I$1,"1")/1000000,"")</f>
        <v>9.5008540000000004</v>
      </c>
      <c r="J552" s="13">
        <f t="shared" si="56"/>
        <v>19.312830289999997</v>
      </c>
      <c r="K552" s="13">
        <f>IFERROR([1]!EM_S_QSTM07_IS(B552,"61",$K$2,"1")/1000000,"")</f>
        <v>37.790997350000005</v>
      </c>
      <c r="L552" s="14">
        <f t="shared" si="59"/>
        <v>-0.48895685098927416</v>
      </c>
      <c r="M552" s="33" t="str">
        <f ca="1">[1]!EM_S_MAJASSRES_NUM(B552,$M$2,$M$1)</f>
        <v/>
      </c>
      <c r="N552" s="29" t="str">
        <f t="shared" si="60"/>
        <v/>
      </c>
      <c r="O552" s="21">
        <f t="shared" ca="1" si="61"/>
        <v>-0.48895685098927416</v>
      </c>
      <c r="P552" s="10" t="str">
        <f t="shared" si="62"/>
        <v>财报</v>
      </c>
    </row>
    <row r="553" spans="1:16" x14ac:dyDescent="0.2">
      <c r="A553" s="17">
        <f t="shared" ca="1" si="57"/>
        <v>1699</v>
      </c>
      <c r="B553" s="8" t="s">
        <v>1166</v>
      </c>
      <c r="C553" s="8" t="s">
        <v>1167</v>
      </c>
      <c r="D553" s="13">
        <f>IFERROR([1]!EM_S_QSTM07_IS(B553,"61",$C$1,"1")/1000000,"")</f>
        <v>80.076610959999996</v>
      </c>
      <c r="E553" s="13" t="str">
        <f>IFERROR([1]!EM_S_PERFORMANCEEXPRESS_PERFEXNETPROFITTOSHAREHOLDER(B553,$C$1)/1000000,"")</f>
        <v/>
      </c>
      <c r="F553" s="13">
        <f>IFERROR([1]!EM_S_PROFITNOTICE_FORECASTT(B553,$C$1)/1000000,"")</f>
        <v>205</v>
      </c>
      <c r="G553" s="13">
        <f>IFERROR([1]!EM_S_PROFITNOTICE_FORECASTL(B553,$C$1)/1000000,"")</f>
        <v>158</v>
      </c>
      <c r="H553" s="13">
        <f t="shared" si="58"/>
        <v>181.5</v>
      </c>
      <c r="I553" s="20">
        <f>IFERROR([1]!EM_S_QSTM07_IS(B553,"61",$I$1,"1")/1000000,"")</f>
        <v>95.186754909999991</v>
      </c>
      <c r="J553" s="13">
        <f t="shared" si="56"/>
        <v>-15.110143949999994</v>
      </c>
      <c r="K553" s="13">
        <f>IFERROR([1]!EM_S_QSTM07_IS(B553,"61",$K$2,"1")/1000000,"")</f>
        <v>83.088912469999997</v>
      </c>
      <c r="L553" s="14">
        <f t="shared" si="59"/>
        <v>-1.1818551176181977</v>
      </c>
      <c r="M553" s="33" t="str">
        <f ca="1">[1]!EM_S_MAJASSRES_NUM(B553,$M$2,$M$1)</f>
        <v/>
      </c>
      <c r="N553" s="29" t="str">
        <f t="shared" si="60"/>
        <v/>
      </c>
      <c r="O553" s="21">
        <f t="shared" ca="1" si="61"/>
        <v>-1.1818551176181977</v>
      </c>
      <c r="P553" s="10" t="str">
        <f t="shared" si="62"/>
        <v>财报</v>
      </c>
    </row>
    <row r="554" spans="1:16" x14ac:dyDescent="0.2">
      <c r="A554" s="17">
        <f t="shared" ca="1" si="57"/>
        <v>825</v>
      </c>
      <c r="B554" s="8" t="s">
        <v>1168</v>
      </c>
      <c r="C554" s="8" t="s">
        <v>1169</v>
      </c>
      <c r="D554" s="13">
        <f>IFERROR([1]!EM_S_QSTM07_IS(B554,"61",$C$1,"1")/1000000,"")</f>
        <v>14.884408039999999</v>
      </c>
      <c r="E554" s="13" t="str">
        <f>IFERROR([1]!EM_S_PERFORMANCEEXPRESS_PERFEXNETPROFITTOSHAREHOLDER(B554,$C$1)/1000000,"")</f>
        <v/>
      </c>
      <c r="F554" s="13">
        <f>IFERROR([1]!EM_S_PROFITNOTICE_FORECASTT(B554,$C$1)/1000000,"")</f>
        <v>24.0749</v>
      </c>
      <c r="G554" s="13">
        <f>IFERROR([1]!EM_S_PROFITNOTICE_FORECASTL(B554,$C$1)/1000000,"")</f>
        <v>16.049900000000001</v>
      </c>
      <c r="H554" s="13">
        <f t="shared" si="58"/>
        <v>20.0624</v>
      </c>
      <c r="I554" s="20">
        <f>IFERROR([1]!EM_S_QSTM07_IS(B554,"61",$I$1,"1")/1000000,"")</f>
        <v>7.8266922900000004</v>
      </c>
      <c r="J554" s="13">
        <f t="shared" si="56"/>
        <v>7.0577157499999981</v>
      </c>
      <c r="K554" s="13">
        <f>IFERROR([1]!EM_S_QSTM07_IS(B554,"61",$K$2,"1")/1000000,"")</f>
        <v>14.48883867</v>
      </c>
      <c r="L554" s="14">
        <f t="shared" si="59"/>
        <v>-0.51288602829063057</v>
      </c>
      <c r="M554" s="33" t="str">
        <f ca="1">[1]!EM_S_MAJASSRES_NUM(B554,$M$2,$M$1)</f>
        <v/>
      </c>
      <c r="N554" s="29" t="str">
        <f t="shared" si="60"/>
        <v/>
      </c>
      <c r="O554" s="21">
        <f t="shared" ca="1" si="61"/>
        <v>-0.51288602829063057</v>
      </c>
      <c r="P554" s="10" t="str">
        <f t="shared" si="62"/>
        <v>财报</v>
      </c>
    </row>
    <row r="555" spans="1:16" x14ac:dyDescent="0.2">
      <c r="A555" s="17">
        <f t="shared" ca="1" si="57"/>
        <v>463</v>
      </c>
      <c r="B555" s="8" t="s">
        <v>1170</v>
      </c>
      <c r="C555" s="8" t="s">
        <v>1171</v>
      </c>
      <c r="D555" s="13">
        <f>IFERROR([1]!EM_S_QSTM07_IS(B555,"61",$C$1,"1")/1000000,"")</f>
        <v>311.37214779999999</v>
      </c>
      <c r="E555" s="13">
        <f>IFERROR([1]!EM_S_PERFORMANCEEXPRESS_PERFEXNETPROFITTOSHAREHOLDER(B555,$C$1)/1000000,"")</f>
        <v>479.85278302</v>
      </c>
      <c r="F555" s="13">
        <f>IFERROR([1]!EM_S_PROFITNOTICE_FORECASTT(B555,$C$1)/1000000,"")</f>
        <v>500.63690000000003</v>
      </c>
      <c r="G555" s="13">
        <f>IFERROR([1]!EM_S_PROFITNOTICE_FORECASTL(B555,$C$1)/1000000,"")</f>
        <v>400.5095</v>
      </c>
      <c r="H555" s="13">
        <f t="shared" si="58"/>
        <v>450.57320000000004</v>
      </c>
      <c r="I555" s="20">
        <f>IFERROR([1]!EM_S_QSTM07_IS(B555,"61",$I$1,"1")/1000000,"")</f>
        <v>168.48063522000001</v>
      </c>
      <c r="J555" s="13">
        <f t="shared" si="56"/>
        <v>142.89151257999998</v>
      </c>
      <c r="K555" s="13">
        <f>IFERROR([1]!EM_S_QSTM07_IS(B555,"61",$K$2,"1")/1000000,"")</f>
        <v>150.11381158</v>
      </c>
      <c r="L555" s="14">
        <f t="shared" si="59"/>
        <v>-4.811215519733205E-2</v>
      </c>
      <c r="M555" s="33" t="str">
        <f ca="1">[1]!EM_S_MAJASSRES_NUM(B555,$M$2,$M$1)</f>
        <v/>
      </c>
      <c r="N555" s="29" t="str">
        <f t="shared" si="60"/>
        <v/>
      </c>
      <c r="O555" s="21">
        <f t="shared" ca="1" si="61"/>
        <v>-4.811215519733205E-2</v>
      </c>
      <c r="P555" s="10" t="str">
        <f t="shared" si="62"/>
        <v>财报</v>
      </c>
    </row>
    <row r="556" spans="1:16" x14ac:dyDescent="0.2">
      <c r="A556" s="17">
        <f t="shared" ca="1" si="57"/>
        <v>375</v>
      </c>
      <c r="B556" s="8" t="s">
        <v>1172</v>
      </c>
      <c r="C556" s="8" t="s">
        <v>1173</v>
      </c>
      <c r="D556" s="13">
        <f>IFERROR([1]!EM_S_QSTM07_IS(B556,"61",$C$1,"1")/1000000,"")</f>
        <v>50.326421020000005</v>
      </c>
      <c r="E556" s="13" t="str">
        <f>IFERROR([1]!EM_S_PERFORMANCEEXPRESS_PERFEXNETPROFITTOSHAREHOLDER(B556,$C$1)/1000000,"")</f>
        <v/>
      </c>
      <c r="F556" s="13">
        <f>IFERROR([1]!EM_S_PROFITNOTICE_FORECASTT(B556,$C$1)/1000000,"")</f>
        <v>52.014299999999999</v>
      </c>
      <c r="G556" s="13">
        <f>IFERROR([1]!EM_S_PROFITNOTICE_FORECASTL(B556,$C$1)/1000000,"")</f>
        <v>40.011000000000003</v>
      </c>
      <c r="H556" s="13">
        <f t="shared" si="58"/>
        <v>46.012650000000001</v>
      </c>
      <c r="I556" s="20">
        <f>IFERROR([1]!EM_S_QSTM07_IS(B556,"61",$I$1,"1")/1000000,"")</f>
        <v>1.9980462400000001</v>
      </c>
      <c r="J556" s="13">
        <f t="shared" si="56"/>
        <v>48.328374780000004</v>
      </c>
      <c r="K556" s="13">
        <f>IFERROR([1]!EM_S_QSTM07_IS(B556,"61",$K$2,"1")/1000000,"")</f>
        <v>38.444448380000004</v>
      </c>
      <c r="L556" s="14">
        <f t="shared" si="59"/>
        <v>0.25709632512615072</v>
      </c>
      <c r="M556" s="33" t="str">
        <f ca="1">[1]!EM_S_MAJASSRES_NUM(B556,$M$2,$M$1)</f>
        <v/>
      </c>
      <c r="N556" s="29" t="str">
        <f t="shared" si="60"/>
        <v/>
      </c>
      <c r="O556" s="21">
        <f t="shared" ca="1" si="61"/>
        <v>0.25709632512615072</v>
      </c>
      <c r="P556" s="10" t="str">
        <f t="shared" si="62"/>
        <v>财报</v>
      </c>
    </row>
    <row r="557" spans="1:16" x14ac:dyDescent="0.2">
      <c r="A557" s="17">
        <f t="shared" ca="1" si="57"/>
        <v>402</v>
      </c>
      <c r="B557" s="8" t="s">
        <v>1174</v>
      </c>
      <c r="C557" s="8" t="s">
        <v>1175</v>
      </c>
      <c r="D557" s="13">
        <f>IFERROR([1]!EM_S_QSTM07_IS(B557,"61",$C$1,"1")/1000000,"")</f>
        <v>51.501263569999999</v>
      </c>
      <c r="E557" s="13" t="str">
        <f>IFERROR([1]!EM_S_PERFORMANCEEXPRESS_PERFEXNETPROFITTOSHAREHOLDER(B557,$C$1)/1000000,"")</f>
        <v/>
      </c>
      <c r="F557" s="13">
        <f>IFERROR([1]!EM_S_PROFITNOTICE_FORECASTT(B557,$C$1)/1000000,"")</f>
        <v>67.795500000000004</v>
      </c>
      <c r="G557" s="13">
        <f>IFERROR([1]!EM_S_PROFITNOTICE_FORECASTL(B557,$C$1)/1000000,"")</f>
        <v>59.321100000000001</v>
      </c>
      <c r="H557" s="13">
        <f t="shared" si="58"/>
        <v>63.558300000000003</v>
      </c>
      <c r="I557" s="20">
        <f>IFERROR([1]!EM_S_QSTM07_IS(B557,"61",$I$1,"1")/1000000,"")</f>
        <v>16.38793415</v>
      </c>
      <c r="J557" s="13">
        <f t="shared" si="56"/>
        <v>35.113329419999999</v>
      </c>
      <c r="K557" s="13">
        <f>IFERROR([1]!EM_S_QSTM07_IS(B557,"61",$K$2,"1")/1000000,"")</f>
        <v>30.53312871</v>
      </c>
      <c r="L557" s="14">
        <f t="shared" si="59"/>
        <v>0.15000757876803905</v>
      </c>
      <c r="M557" s="33" t="str">
        <f ca="1">[1]!EM_S_MAJASSRES_NUM(B557,$M$2,$M$1)</f>
        <v/>
      </c>
      <c r="N557" s="29" t="str">
        <f t="shared" si="60"/>
        <v/>
      </c>
      <c r="O557" s="21">
        <f t="shared" ca="1" si="61"/>
        <v>0.15000757876803905</v>
      </c>
      <c r="P557" s="10" t="str">
        <f t="shared" si="62"/>
        <v>财报</v>
      </c>
    </row>
    <row r="558" spans="1:16" x14ac:dyDescent="0.2">
      <c r="A558" s="17" t="str">
        <f t="shared" ca="1" si="57"/>
        <v/>
      </c>
      <c r="B558" s="8" t="s">
        <v>1176</v>
      </c>
      <c r="C558" s="8" t="s">
        <v>1177</v>
      </c>
      <c r="D558" s="13">
        <f>IFERROR([1]!EM_S_QSTM07_IS(B558,"61",$C$1,"1")/1000000,"")</f>
        <v>18.357921839999999</v>
      </c>
      <c r="E558" s="13" t="str">
        <f>IFERROR([1]!EM_S_PERFORMANCEEXPRESS_PERFEXNETPROFITTOSHAREHOLDER(B558,$C$1)/1000000,"")</f>
        <v/>
      </c>
      <c r="F558" s="13">
        <f>IFERROR([1]!EM_S_PROFITNOTICE_FORECASTT(B558,$C$1)/1000000,"")</f>
        <v>26.54</v>
      </c>
      <c r="G558" s="13">
        <f>IFERROR([1]!EM_S_PROFITNOTICE_FORECASTL(B558,$C$1)/1000000,"")</f>
        <v>22.56</v>
      </c>
      <c r="H558" s="13">
        <f t="shared" si="58"/>
        <v>24.549999999999997</v>
      </c>
      <c r="I558" s="20">
        <f>IFERROR([1]!EM_S_QSTM07_IS(B558,"61",$I$1,"1")/1000000,"")</f>
        <v>7.3743858099999997</v>
      </c>
      <c r="J558" s="13">
        <f t="shared" si="56"/>
        <v>10.98353603</v>
      </c>
      <c r="K558" s="13">
        <f>IFERROR([1]!EM_S_QSTM07_IS(B558,"61",$K$2,"1")/1000000,"")</f>
        <v>6.4762838299999999</v>
      </c>
      <c r="L558" s="14">
        <f t="shared" si="59"/>
        <v>0.69596273392483476</v>
      </c>
      <c r="M558" s="33" t="str">
        <f ca="1">[1]!EM_S_MAJASSRES_NUM(B558,$M$2,$M$1)</f>
        <v/>
      </c>
      <c r="N558" s="29">
        <f t="shared" si="60"/>
        <v>1</v>
      </c>
      <c r="O558" s="21" t="str">
        <f t="shared" ca="1" si="61"/>
        <v/>
      </c>
      <c r="P558" s="10" t="str">
        <f t="shared" si="62"/>
        <v>财报</v>
      </c>
    </row>
    <row r="559" spans="1:16" x14ac:dyDescent="0.2">
      <c r="A559" s="17">
        <f t="shared" ca="1" si="57"/>
        <v>336</v>
      </c>
      <c r="B559" s="8" t="s">
        <v>1178</v>
      </c>
      <c r="C559" s="8" t="s">
        <v>1179</v>
      </c>
      <c r="D559" s="13">
        <f>IFERROR([1]!EM_S_QSTM07_IS(B559,"61",$C$1,"1")/1000000,"")</f>
        <v>50.615638909999994</v>
      </c>
      <c r="E559" s="13" t="str">
        <f>IFERROR([1]!EM_S_PERFORMANCEEXPRESS_PERFEXNETPROFITTOSHAREHOLDER(B559,$C$1)/1000000,"")</f>
        <v/>
      </c>
      <c r="F559" s="13">
        <f>IFERROR([1]!EM_S_PROFITNOTICE_FORECASTT(B559,$C$1)/1000000,"")</f>
        <v>59.839399999999998</v>
      </c>
      <c r="G559" s="13">
        <f>IFERROR([1]!EM_S_PROFITNOTICE_FORECASTL(B559,$C$1)/1000000,"")</f>
        <v>17.097000000000001</v>
      </c>
      <c r="H559" s="13">
        <f t="shared" si="58"/>
        <v>38.468199999999996</v>
      </c>
      <c r="I559" s="20">
        <f>IFERROR([1]!EM_S_QSTM07_IS(B559,"61",$I$1,"1")/1000000,"")</f>
        <v>-11.34958857</v>
      </c>
      <c r="J559" s="13">
        <f t="shared" si="56"/>
        <v>61.965227479999996</v>
      </c>
      <c r="K559" s="13">
        <f>IFERROR([1]!EM_S_QSTM07_IS(B559,"61",$K$2,"1")/1000000,"")</f>
        <v>43.759488709999999</v>
      </c>
      <c r="L559" s="14">
        <f t="shared" si="59"/>
        <v>0.41604093892988259</v>
      </c>
      <c r="M559" s="33" t="str">
        <f ca="1">[1]!EM_S_MAJASSRES_NUM(B559,$M$2,$M$1)</f>
        <v/>
      </c>
      <c r="N559" s="29" t="str">
        <f t="shared" si="60"/>
        <v/>
      </c>
      <c r="O559" s="21">
        <f t="shared" ca="1" si="61"/>
        <v>0.41604093892988259</v>
      </c>
      <c r="P559" s="10" t="str">
        <f t="shared" si="62"/>
        <v>财报</v>
      </c>
    </row>
    <row r="560" spans="1:16" x14ac:dyDescent="0.2">
      <c r="A560" s="17">
        <f t="shared" ca="1" si="57"/>
        <v>1185</v>
      </c>
      <c r="B560" s="8" t="s">
        <v>1180</v>
      </c>
      <c r="C560" s="8" t="s">
        <v>1181</v>
      </c>
      <c r="D560" s="13">
        <f>IFERROR([1]!EM_S_QSTM07_IS(B560,"61",$C$1,"1")/1000000,"")</f>
        <v>27.081545640000002</v>
      </c>
      <c r="E560" s="13" t="str">
        <f>IFERROR([1]!EM_S_PERFORMANCEEXPRESS_PERFEXNETPROFITTOSHAREHOLDER(B560,$C$1)/1000000,"")</f>
        <v/>
      </c>
      <c r="F560" s="13">
        <f>IFERROR([1]!EM_S_PROFITNOTICE_FORECASTT(B560,$C$1)/1000000,"")</f>
        <v>56.5</v>
      </c>
      <c r="G560" s="13">
        <f>IFERROR([1]!EM_S_PROFITNOTICE_FORECASTL(B560,$C$1)/1000000,"")</f>
        <v>44</v>
      </c>
      <c r="H560" s="13">
        <f t="shared" si="58"/>
        <v>50.25</v>
      </c>
      <c r="I560" s="20">
        <f>IFERROR([1]!EM_S_QSTM07_IS(B560,"61",$I$1,"1")/1000000,"")</f>
        <v>21.251460309999999</v>
      </c>
      <c r="J560" s="13">
        <f t="shared" si="56"/>
        <v>5.8300853300000028</v>
      </c>
      <c r="K560" s="13">
        <f>IFERROR([1]!EM_S_QSTM07_IS(B560,"61",$K$2,"1")/1000000,"")</f>
        <v>26.092751920000001</v>
      </c>
      <c r="L560" s="14">
        <f t="shared" si="59"/>
        <v>-0.7765630337545476</v>
      </c>
      <c r="M560" s="33" t="str">
        <f ca="1">[1]!EM_S_MAJASSRES_NUM(B560,$M$2,$M$1)</f>
        <v/>
      </c>
      <c r="N560" s="29" t="str">
        <f t="shared" si="60"/>
        <v/>
      </c>
      <c r="O560" s="21">
        <f t="shared" ca="1" si="61"/>
        <v>-0.7765630337545476</v>
      </c>
      <c r="P560" s="10" t="str">
        <f t="shared" si="62"/>
        <v>财报</v>
      </c>
    </row>
    <row r="561" spans="1:16" x14ac:dyDescent="0.2">
      <c r="A561" s="17" t="str">
        <f t="shared" ca="1" si="57"/>
        <v/>
      </c>
      <c r="B561" s="8" t="s">
        <v>1182</v>
      </c>
      <c r="C561" s="8" t="s">
        <v>1183</v>
      </c>
      <c r="D561" s="13">
        <f>IFERROR([1]!EM_S_QSTM07_IS(B561,"61",$C$1,"1")/1000000,"")</f>
        <v>106.06097593000001</v>
      </c>
      <c r="E561" s="13" t="str">
        <f>IFERROR([1]!EM_S_PERFORMANCEEXPRESS_PERFEXNETPROFITTOSHAREHOLDER(B561,$C$1)/1000000,"")</f>
        <v/>
      </c>
      <c r="F561" s="13">
        <f>IFERROR([1]!EM_S_PROFITNOTICE_FORECASTT(B561,$C$1)/1000000,"")</f>
        <v>168.8186</v>
      </c>
      <c r="G561" s="13">
        <f>IFERROR([1]!EM_S_PROFITNOTICE_FORECASTL(B561,$C$1)/1000000,"")</f>
        <v>144.70160000000001</v>
      </c>
      <c r="H561" s="13">
        <f t="shared" si="58"/>
        <v>156.76010000000002</v>
      </c>
      <c r="I561" s="20">
        <f>IFERROR([1]!EM_S_QSTM07_IS(B561,"61",$I$1,"1")/1000000,"")</f>
        <v>54.356751960000004</v>
      </c>
      <c r="J561" s="13">
        <f t="shared" si="56"/>
        <v>51.704223970000008</v>
      </c>
      <c r="K561" s="13">
        <f>IFERROR([1]!EM_S_QSTM07_IS(B561,"61",$K$2,"1")/1000000,"")</f>
        <v>80.476454230000002</v>
      </c>
      <c r="L561" s="14">
        <f t="shared" si="59"/>
        <v>-0.35752358295719106</v>
      </c>
      <c r="M561" s="33">
        <f ca="1">[1]!EM_S_MAJASSRES_NUM(B561,$M$2,$M$1)</f>
        <v>1</v>
      </c>
      <c r="N561" s="29" t="str">
        <f t="shared" si="60"/>
        <v/>
      </c>
      <c r="O561" s="21" t="str">
        <f t="shared" ca="1" si="61"/>
        <v/>
      </c>
      <c r="P561" s="10" t="str">
        <f t="shared" si="62"/>
        <v>财报</v>
      </c>
    </row>
    <row r="562" spans="1:16" x14ac:dyDescent="0.2">
      <c r="A562" s="17">
        <f t="shared" ca="1" si="57"/>
        <v>310</v>
      </c>
      <c r="B562" s="8" t="s">
        <v>1184</v>
      </c>
      <c r="C562" s="8" t="s">
        <v>1185</v>
      </c>
      <c r="D562" s="13">
        <f>IFERROR([1]!EM_S_QSTM07_IS(B562,"61",$C$1,"1")/1000000,"")</f>
        <v>225.6024003</v>
      </c>
      <c r="E562" s="13" t="str">
        <f>IFERROR([1]!EM_S_PERFORMANCEEXPRESS_PERFEXNETPROFITTOSHAREHOLDER(B562,$C$1)/1000000,"")</f>
        <v/>
      </c>
      <c r="F562" s="13">
        <f>IFERROR([1]!EM_S_PROFITNOTICE_FORECASTT(B562,$C$1)/1000000,"")</f>
        <v>290</v>
      </c>
      <c r="G562" s="13">
        <f>IFERROR([1]!EM_S_PROFITNOTICE_FORECASTL(B562,$C$1)/1000000,"")</f>
        <v>250</v>
      </c>
      <c r="H562" s="13">
        <f t="shared" si="58"/>
        <v>270</v>
      </c>
      <c r="I562" s="20">
        <f>IFERROR([1]!EM_S_QSTM07_IS(B562,"61",$I$1,"1")/1000000,"")</f>
        <v>46.636811360000003</v>
      </c>
      <c r="J562" s="13">
        <f t="shared" si="56"/>
        <v>178.96558894</v>
      </c>
      <c r="K562" s="13">
        <f>IFERROR([1]!EM_S_QSTM07_IS(B562,"61",$K$2,"1")/1000000,"")</f>
        <v>118.82745317</v>
      </c>
      <c r="L562" s="14">
        <f t="shared" si="59"/>
        <v>0.50609631163232649</v>
      </c>
      <c r="M562" s="33" t="str">
        <f ca="1">[1]!EM_S_MAJASSRES_NUM(B562,$M$2,$M$1)</f>
        <v/>
      </c>
      <c r="N562" s="29" t="str">
        <f t="shared" si="60"/>
        <v/>
      </c>
      <c r="O562" s="21">
        <f t="shared" ca="1" si="61"/>
        <v>0.50609631163232649</v>
      </c>
      <c r="P562" s="10" t="str">
        <f t="shared" si="62"/>
        <v>财报</v>
      </c>
    </row>
    <row r="563" spans="1:16" x14ac:dyDescent="0.2">
      <c r="A563" s="17" t="str">
        <f t="shared" ca="1" si="57"/>
        <v/>
      </c>
      <c r="B563" s="8" t="s">
        <v>1186</v>
      </c>
      <c r="C563" s="8" t="s">
        <v>1187</v>
      </c>
      <c r="D563" s="13">
        <f>IFERROR([1]!EM_S_QSTM07_IS(B563,"61",$C$1,"1")/1000000,"")</f>
        <v>7.4887327800000003</v>
      </c>
      <c r="E563" s="13" t="str">
        <f>IFERROR([1]!EM_S_PERFORMANCEEXPRESS_PERFEXNETPROFITTOSHAREHOLDER(B563,$C$1)/1000000,"")</f>
        <v/>
      </c>
      <c r="F563" s="13">
        <f>IFERROR([1]!EM_S_PROFITNOTICE_FORECASTT(B563,$C$1)/1000000,"")</f>
        <v>48.427300000000002</v>
      </c>
      <c r="G563" s="13">
        <f>IFERROR([1]!EM_S_PROFITNOTICE_FORECASTL(B563,$C$1)/1000000,"")</f>
        <v>38.741799999999998</v>
      </c>
      <c r="H563" s="13">
        <f t="shared" si="58"/>
        <v>43.58455</v>
      </c>
      <c r="I563" s="20">
        <f>IFERROR([1]!EM_S_QSTM07_IS(B563,"61",$I$1,"1")/1000000,"")</f>
        <v>33.129037220000001</v>
      </c>
      <c r="J563" s="13">
        <f t="shared" si="56"/>
        <v>-25.640304440000001</v>
      </c>
      <c r="K563" s="13">
        <f>IFERROR([1]!EM_S_QSTM07_IS(B563,"61",$K$2,"1")/1000000,"")</f>
        <v>1.1894251299999998</v>
      </c>
      <c r="L563" s="14">
        <f t="shared" si="59"/>
        <v>-22.556888107787</v>
      </c>
      <c r="M563" s="33" t="str">
        <f ca="1">[1]!EM_S_MAJASSRES_NUM(B563,$M$2,$M$1)</f>
        <v/>
      </c>
      <c r="N563" s="29">
        <f t="shared" si="60"/>
        <v>1</v>
      </c>
      <c r="O563" s="21" t="str">
        <f t="shared" ca="1" si="61"/>
        <v/>
      </c>
      <c r="P563" s="10" t="str">
        <f t="shared" si="62"/>
        <v>财报</v>
      </c>
    </row>
    <row r="564" spans="1:16" x14ac:dyDescent="0.2">
      <c r="A564" s="17" t="str">
        <f t="shared" ca="1" si="57"/>
        <v/>
      </c>
      <c r="B564" s="8" t="s">
        <v>1188</v>
      </c>
      <c r="C564" s="8" t="s">
        <v>1189</v>
      </c>
      <c r="D564" s="13">
        <f>IFERROR([1]!EM_S_QSTM07_IS(B564,"61",$C$1,"1")/1000000,"")</f>
        <v>36.683378810000001</v>
      </c>
      <c r="E564" s="13">
        <f>IFERROR([1]!EM_S_PERFORMANCEEXPRESS_PERFEXNETPROFITTOSHAREHOLDER(B564,$C$1)/1000000,"")</f>
        <v>52.523139899999997</v>
      </c>
      <c r="F564" s="13">
        <f>IFERROR([1]!EM_S_PROFITNOTICE_FORECASTT(B564,$C$1)/1000000,"")</f>
        <v>57.442700000000002</v>
      </c>
      <c r="G564" s="13">
        <f>IFERROR([1]!EM_S_PROFITNOTICE_FORECASTL(B564,$C$1)/1000000,"")</f>
        <v>50.2624</v>
      </c>
      <c r="H564" s="13">
        <f t="shared" si="58"/>
        <v>53.852550000000001</v>
      </c>
      <c r="I564" s="20">
        <f>IFERROR([1]!EM_S_QSTM07_IS(B564,"61",$I$1,"1")/1000000,"")</f>
        <v>15.109699449999999</v>
      </c>
      <c r="J564" s="13">
        <f t="shared" si="56"/>
        <v>21.57367936</v>
      </c>
      <c r="K564" s="13">
        <f>IFERROR([1]!EM_S_QSTM07_IS(B564,"61",$K$2,"1")/1000000,"")</f>
        <v>25.5539384</v>
      </c>
      <c r="L564" s="14">
        <f t="shared" si="59"/>
        <v>-0.15575912321992605</v>
      </c>
      <c r="M564" s="33">
        <f ca="1">[1]!EM_S_MAJASSRES_NUM(B564,$M$2,$M$1)</f>
        <v>1</v>
      </c>
      <c r="N564" s="29" t="str">
        <f t="shared" si="60"/>
        <v/>
      </c>
      <c r="O564" s="21" t="str">
        <f t="shared" ca="1" si="61"/>
        <v/>
      </c>
      <c r="P564" s="10" t="str">
        <f t="shared" si="62"/>
        <v>财报</v>
      </c>
    </row>
    <row r="565" spans="1:16" x14ac:dyDescent="0.2">
      <c r="A565" s="17" t="str">
        <f t="shared" ca="1" si="57"/>
        <v/>
      </c>
      <c r="B565" s="8" t="s">
        <v>1190</v>
      </c>
      <c r="C565" s="8" t="s">
        <v>1191</v>
      </c>
      <c r="D565" s="13">
        <f>IFERROR([1]!EM_S_QSTM07_IS(B565,"61",$C$1,"1")/1000000,"")</f>
        <v>6.7491232099999996</v>
      </c>
      <c r="E565" s="13" t="str">
        <f>IFERROR([1]!EM_S_PERFORMANCEEXPRESS_PERFEXNETPROFITTOSHAREHOLDER(B565,$C$1)/1000000,"")</f>
        <v/>
      </c>
      <c r="F565" s="13">
        <f>IFERROR([1]!EM_S_PROFITNOTICE_FORECASTT(B565,$C$1)/1000000,"")</f>
        <v>18.938700000000001</v>
      </c>
      <c r="G565" s="13">
        <f>IFERROR([1]!EM_S_PROFITNOTICE_FORECASTL(B565,$C$1)/1000000,"")</f>
        <v>10.3302</v>
      </c>
      <c r="H565" s="13">
        <f t="shared" si="58"/>
        <v>14.634450000000001</v>
      </c>
      <c r="I565" s="20">
        <f>IFERROR([1]!EM_S_QSTM07_IS(B565,"61",$I$1,"1")/1000000,"")</f>
        <v>5.9446660700000002</v>
      </c>
      <c r="J565" s="13">
        <f t="shared" si="56"/>
        <v>0.80445713999999935</v>
      </c>
      <c r="K565" s="13">
        <f>IFERROR([1]!EM_S_QSTM07_IS(B565,"61",$K$2,"1")/1000000,"")</f>
        <v>8.5533957400000009</v>
      </c>
      <c r="L565" s="14">
        <f t="shared" si="59"/>
        <v>-0.90594879923093574</v>
      </c>
      <c r="M565" s="33" t="str">
        <f ca="1">[1]!EM_S_MAJASSRES_NUM(B565,$M$2,$M$1)</f>
        <v/>
      </c>
      <c r="N565" s="29">
        <f t="shared" si="60"/>
        <v>1</v>
      </c>
      <c r="O565" s="21" t="str">
        <f t="shared" ca="1" si="61"/>
        <v/>
      </c>
      <c r="P565" s="10" t="str">
        <f t="shared" si="62"/>
        <v>财报</v>
      </c>
    </row>
    <row r="566" spans="1:16" x14ac:dyDescent="0.2">
      <c r="A566" s="17">
        <f t="shared" ca="1" si="57"/>
        <v>337</v>
      </c>
      <c r="B566" s="8" t="s">
        <v>1192</v>
      </c>
      <c r="C566" s="8" t="s">
        <v>1193</v>
      </c>
      <c r="D566" s="13">
        <f>IFERROR([1]!EM_S_QSTM07_IS(B566,"61",$C$1,"1")/1000000,"")</f>
        <v>31.68323655</v>
      </c>
      <c r="E566" s="13" t="str">
        <f>IFERROR([1]!EM_S_PERFORMANCEEXPRESS_PERFEXNETPROFITTOSHAREHOLDER(B566,$C$1)/1000000,"")</f>
        <v/>
      </c>
      <c r="F566" s="13">
        <f>IFERROR([1]!EM_S_PROFITNOTICE_FORECASTT(B566,$C$1)/1000000,"")</f>
        <v>27.2545</v>
      </c>
      <c r="G566" s="13">
        <f>IFERROR([1]!EM_S_PROFITNOTICE_FORECASTL(B566,$C$1)/1000000,"")</f>
        <v>10.9018</v>
      </c>
      <c r="H566" s="13">
        <f t="shared" si="58"/>
        <v>19.078150000000001</v>
      </c>
      <c r="I566" s="20">
        <f>IFERROR([1]!EM_S_QSTM07_IS(B566,"61",$I$1,"1")/1000000,"")</f>
        <v>-16.018262369999999</v>
      </c>
      <c r="J566" s="13">
        <f t="shared" si="56"/>
        <v>47.701498919999999</v>
      </c>
      <c r="K566" s="13">
        <f>IFERROR([1]!EM_S_QSTM07_IS(B566,"61",$K$2,"1")/1000000,"")</f>
        <v>33.755821920000002</v>
      </c>
      <c r="L566" s="14">
        <f t="shared" si="59"/>
        <v>0.41313397828234527</v>
      </c>
      <c r="M566" s="33" t="str">
        <f ca="1">[1]!EM_S_MAJASSRES_NUM(B566,$M$2,$M$1)</f>
        <v/>
      </c>
      <c r="N566" s="29" t="str">
        <f t="shared" si="60"/>
        <v/>
      </c>
      <c r="O566" s="21">
        <f t="shared" ca="1" si="61"/>
        <v>0.41313397828234527</v>
      </c>
      <c r="P566" s="10" t="str">
        <f t="shared" si="62"/>
        <v>财报</v>
      </c>
    </row>
    <row r="567" spans="1:16" x14ac:dyDescent="0.2">
      <c r="A567" s="17" t="str">
        <f t="shared" ca="1" si="57"/>
        <v/>
      </c>
      <c r="B567" s="8" t="s">
        <v>1194</v>
      </c>
      <c r="C567" s="8" t="s">
        <v>1195</v>
      </c>
      <c r="D567" s="13">
        <f>IFERROR([1]!EM_S_QSTM07_IS(B567,"61",$C$1,"1")/1000000,"")</f>
        <v>4.2512833299999997</v>
      </c>
      <c r="E567" s="13" t="str">
        <f>IFERROR([1]!EM_S_PERFORMANCEEXPRESS_PERFEXNETPROFITTOSHAREHOLDER(B567,$C$1)/1000000,"")</f>
        <v/>
      </c>
      <c r="F567" s="13">
        <f>IFERROR([1]!EM_S_PROFITNOTICE_FORECASTT(B567,$C$1)/1000000,"")</f>
        <v>18.322800000000001</v>
      </c>
      <c r="G567" s="13">
        <f>IFERROR([1]!EM_S_PROFITNOTICE_FORECASTL(B567,$C$1)/1000000,"")</f>
        <v>16.7959</v>
      </c>
      <c r="H567" s="13">
        <f t="shared" si="58"/>
        <v>17.559350000000002</v>
      </c>
      <c r="I567" s="20">
        <f>IFERROR([1]!EM_S_QSTM07_IS(B567,"61",$I$1,"1")/1000000,"")</f>
        <v>13.38925607</v>
      </c>
      <c r="J567" s="13">
        <f t="shared" si="56"/>
        <v>-9.1379727400000004</v>
      </c>
      <c r="K567" s="13">
        <f>IFERROR([1]!EM_S_QSTM07_IS(B567,"61",$K$2,"1")/1000000,"")</f>
        <v>-2.6254758900000001</v>
      </c>
      <c r="L567" s="14">
        <f t="shared" si="59"/>
        <v>-2.4805014872941755</v>
      </c>
      <c r="M567" s="33" t="str">
        <f ca="1">[1]!EM_S_MAJASSRES_NUM(B567,$M$2,$M$1)</f>
        <v/>
      </c>
      <c r="N567" s="29">
        <f t="shared" si="60"/>
        <v>1</v>
      </c>
      <c r="O567" s="21" t="str">
        <f t="shared" ca="1" si="61"/>
        <v/>
      </c>
      <c r="P567" s="10" t="str">
        <f t="shared" si="62"/>
        <v>财报</v>
      </c>
    </row>
    <row r="568" spans="1:16" x14ac:dyDescent="0.2">
      <c r="A568" s="17">
        <f t="shared" ca="1" si="57"/>
        <v>400</v>
      </c>
      <c r="B568" s="8" t="s">
        <v>1196</v>
      </c>
      <c r="C568" s="8" t="s">
        <v>1197</v>
      </c>
      <c r="D568" s="13">
        <f>IFERROR([1]!EM_S_QSTM07_IS(B568,"61",$C$1,"1")/1000000,"")</f>
        <v>56.937037859999997</v>
      </c>
      <c r="E568" s="13">
        <f>IFERROR([1]!EM_S_PERFORMANCEEXPRESS_PERFEXNETPROFITTOSHAREHOLDER(B568,$C$1)/1000000,"")</f>
        <v>62.919295959999999</v>
      </c>
      <c r="F568" s="13">
        <f>IFERROR([1]!EM_S_PROFITNOTICE_FORECASTT(B568,$C$1)/1000000,"")</f>
        <v>63.3994</v>
      </c>
      <c r="G568" s="13">
        <f>IFERROR([1]!EM_S_PROFITNOTICE_FORECASTL(B568,$C$1)/1000000,"")</f>
        <v>49.813800000000001</v>
      </c>
      <c r="H568" s="13">
        <f t="shared" si="58"/>
        <v>56.6066</v>
      </c>
      <c r="I568" s="20">
        <f>IFERROR([1]!EM_S_QSTM07_IS(B568,"61",$I$1,"1")/1000000,"")</f>
        <v>5.9822580999999992</v>
      </c>
      <c r="J568" s="13">
        <f t="shared" si="56"/>
        <v>50.954779759999994</v>
      </c>
      <c r="K568" s="13">
        <f>IFERROR([1]!EM_S_QSTM07_IS(B568,"61",$K$2,"1")/1000000,"")</f>
        <v>44.186699850000004</v>
      </c>
      <c r="L568" s="14">
        <f t="shared" si="59"/>
        <v>0.15317007002051522</v>
      </c>
      <c r="M568" s="33" t="str">
        <f ca="1">[1]!EM_S_MAJASSRES_NUM(B568,$M$2,$M$1)</f>
        <v/>
      </c>
      <c r="N568" s="29" t="str">
        <f t="shared" si="60"/>
        <v/>
      </c>
      <c r="O568" s="21">
        <f t="shared" ca="1" si="61"/>
        <v>0.15317007002051522</v>
      </c>
      <c r="P568" s="10" t="str">
        <f t="shared" si="62"/>
        <v>财报</v>
      </c>
    </row>
    <row r="569" spans="1:16" x14ac:dyDescent="0.2">
      <c r="A569" s="17">
        <f t="shared" ca="1" si="57"/>
        <v>1186</v>
      </c>
      <c r="B569" s="8" t="s">
        <v>1198</v>
      </c>
      <c r="C569" s="8" t="s">
        <v>1199</v>
      </c>
      <c r="D569" s="13">
        <f>IFERROR([1]!EM_S_QSTM07_IS(B569,"61",$C$1,"1")/1000000,"")</f>
        <v>171.0239243</v>
      </c>
      <c r="E569" s="13" t="str">
        <f>IFERROR([1]!EM_S_PERFORMANCEEXPRESS_PERFEXNETPROFITTOSHAREHOLDER(B569,$C$1)/1000000,"")</f>
        <v/>
      </c>
      <c r="F569" s="13">
        <f>IFERROR([1]!EM_S_PROFITNOTICE_FORECASTT(B569,$C$1)/1000000,"")</f>
        <v>330</v>
      </c>
      <c r="G569" s="13">
        <f>IFERROR([1]!EM_S_PROFITNOTICE_FORECASTL(B569,$C$1)/1000000,"")</f>
        <v>270</v>
      </c>
      <c r="H569" s="13">
        <f t="shared" si="58"/>
        <v>300</v>
      </c>
      <c r="I569" s="20">
        <f>IFERROR([1]!EM_S_QSTM07_IS(B569,"61",$I$1,"1")/1000000,"")</f>
        <v>132.93573796999999</v>
      </c>
      <c r="J569" s="13">
        <f t="shared" si="56"/>
        <v>38.088186330000013</v>
      </c>
      <c r="K569" s="13">
        <f>IFERROR([1]!EM_S_QSTM07_IS(B569,"61",$K$2,"1")/1000000,"")</f>
        <v>171.06166291</v>
      </c>
      <c r="L569" s="14">
        <f t="shared" si="59"/>
        <v>-0.7773423589946088</v>
      </c>
      <c r="M569" s="33" t="str">
        <f ca="1">[1]!EM_S_MAJASSRES_NUM(B569,$M$2,$M$1)</f>
        <v/>
      </c>
      <c r="N569" s="29" t="str">
        <f t="shared" si="60"/>
        <v/>
      </c>
      <c r="O569" s="21">
        <f t="shared" ca="1" si="61"/>
        <v>-0.7773423589946088</v>
      </c>
      <c r="P569" s="10" t="str">
        <f t="shared" si="62"/>
        <v>财报</v>
      </c>
    </row>
    <row r="570" spans="1:16" x14ac:dyDescent="0.2">
      <c r="A570" s="17" t="str">
        <f t="shared" ca="1" si="57"/>
        <v/>
      </c>
      <c r="B570" s="8" t="s">
        <v>1200</v>
      </c>
      <c r="C570" s="8" t="s">
        <v>1201</v>
      </c>
      <c r="D570" s="13">
        <f>IFERROR([1]!EM_S_QSTM07_IS(B570,"61",$C$1,"1")/1000000,"")</f>
        <v>95.388343500000005</v>
      </c>
      <c r="E570" s="13" t="str">
        <f>IFERROR([1]!EM_S_PERFORMANCEEXPRESS_PERFEXNETPROFITTOSHAREHOLDER(B570,$C$1)/1000000,"")</f>
        <v/>
      </c>
      <c r="F570" s="13">
        <f>IFERROR([1]!EM_S_PROFITNOTICE_FORECASTT(B570,$C$1)/1000000,"")</f>
        <v>210.8193</v>
      </c>
      <c r="G570" s="13">
        <f>IFERROR([1]!EM_S_PROFITNOTICE_FORECASTL(B570,$C$1)/1000000,"")</f>
        <v>168.65539999999999</v>
      </c>
      <c r="H570" s="13">
        <f t="shared" si="58"/>
        <v>189.73734999999999</v>
      </c>
      <c r="I570" s="20">
        <f>IFERROR([1]!EM_S_QSTM07_IS(B570,"61",$I$1,"1")/1000000,"")</f>
        <v>96.557711330000004</v>
      </c>
      <c r="J570" s="13">
        <f t="shared" si="56"/>
        <v>-1.1693678299999988</v>
      </c>
      <c r="K570" s="13">
        <f>IFERROR([1]!EM_S_QSTM07_IS(B570,"61",$K$2,"1")/1000000,"")</f>
        <v>86.806575790000011</v>
      </c>
      <c r="L570" s="14">
        <f t="shared" si="59"/>
        <v>-1.01347095907606</v>
      </c>
      <c r="M570" s="33">
        <f ca="1">[1]!EM_S_MAJASSRES_NUM(B570,$M$2,$M$1)</f>
        <v>1</v>
      </c>
      <c r="N570" s="29" t="str">
        <f t="shared" si="60"/>
        <v/>
      </c>
      <c r="O570" s="21" t="str">
        <f t="shared" ca="1" si="61"/>
        <v/>
      </c>
      <c r="P570" s="10" t="str">
        <f t="shared" si="62"/>
        <v>财报</v>
      </c>
    </row>
    <row r="571" spans="1:16" x14ac:dyDescent="0.2">
      <c r="A571" s="17">
        <f t="shared" ca="1" si="57"/>
        <v>1725</v>
      </c>
      <c r="B571" s="8" t="s">
        <v>1202</v>
      </c>
      <c r="C571" s="8" t="s">
        <v>1203</v>
      </c>
      <c r="D571" s="13">
        <f>IFERROR([1]!EM_S_QSTM07_IS(B571,"61",$C$1,"1")/1000000,"")</f>
        <v>26.337887769999998</v>
      </c>
      <c r="E571" s="13" t="str">
        <f>IFERROR([1]!EM_S_PERFORMANCEEXPRESS_PERFEXNETPROFITTOSHAREHOLDER(B571,$C$1)/1000000,"")</f>
        <v/>
      </c>
      <c r="F571" s="13">
        <f>IFERROR([1]!EM_S_PROFITNOTICE_FORECASTT(B571,$C$1)/1000000,"")</f>
        <v>68.040000000000006</v>
      </c>
      <c r="G571" s="13">
        <f>IFERROR([1]!EM_S_PROFITNOTICE_FORECASTL(B571,$C$1)/1000000,"")</f>
        <v>52.34</v>
      </c>
      <c r="H571" s="13">
        <f t="shared" si="58"/>
        <v>60.190000000000005</v>
      </c>
      <c r="I571" s="20">
        <f>IFERROR([1]!EM_S_QSTM07_IS(B571,"61",$I$1,"1")/1000000,"")</f>
        <v>32.389954019999998</v>
      </c>
      <c r="J571" s="13">
        <f t="shared" si="56"/>
        <v>-6.0520662499999993</v>
      </c>
      <c r="K571" s="13">
        <f>IFERROR([1]!EM_S_QSTM07_IS(B571,"61",$K$2,"1")/1000000,"")</f>
        <v>27.425200100000001</v>
      </c>
      <c r="L571" s="14">
        <f t="shared" si="59"/>
        <v>-1.2206753725745834</v>
      </c>
      <c r="M571" s="33" t="str">
        <f ca="1">[1]!EM_S_MAJASSRES_NUM(B571,$M$2,$M$1)</f>
        <v/>
      </c>
      <c r="N571" s="29" t="str">
        <f t="shared" si="60"/>
        <v/>
      </c>
      <c r="O571" s="21">
        <f t="shared" ca="1" si="61"/>
        <v>-1.2206753725745834</v>
      </c>
      <c r="P571" s="10" t="str">
        <f t="shared" si="62"/>
        <v>财报</v>
      </c>
    </row>
    <row r="572" spans="1:16" x14ac:dyDescent="0.2">
      <c r="A572" s="17" t="str">
        <f t="shared" ca="1" si="57"/>
        <v/>
      </c>
      <c r="B572" s="8" t="s">
        <v>1204</v>
      </c>
      <c r="C572" s="8" t="s">
        <v>1205</v>
      </c>
      <c r="D572" s="13">
        <f>IFERROR([1]!EM_S_QSTM07_IS(B572,"61",$C$1,"1")/1000000,"")</f>
        <v>42.139029890000003</v>
      </c>
      <c r="E572" s="13">
        <f>IFERROR([1]!EM_S_PERFORMANCEEXPRESS_PERFEXNETPROFITTOSHAREHOLDER(B572,$C$1)/1000000,"")</f>
        <v>83.770472430000012</v>
      </c>
      <c r="F572" s="13">
        <f>IFERROR([1]!EM_S_PROFITNOTICE_FORECASTT(B572,$C$1)/1000000,"")</f>
        <v>88</v>
      </c>
      <c r="G572" s="13">
        <f>IFERROR([1]!EM_S_PROFITNOTICE_FORECASTL(B572,$C$1)/1000000,"")</f>
        <v>80</v>
      </c>
      <c r="H572" s="13">
        <f t="shared" si="58"/>
        <v>84</v>
      </c>
      <c r="I572" s="20">
        <f>IFERROR([1]!EM_S_QSTM07_IS(B572,"61",$I$1,"1")/1000000,"")</f>
        <v>38.891560439999999</v>
      </c>
      <c r="J572" s="13">
        <f t="shared" si="56"/>
        <v>3.2474694500000041</v>
      </c>
      <c r="K572" s="13">
        <f>IFERROR([1]!EM_S_QSTM07_IS(B572,"61",$K$2,"1")/1000000,"")</f>
        <v>4.6717156600000003</v>
      </c>
      <c r="L572" s="14">
        <f t="shared" si="59"/>
        <v>-0.30486577387288938</v>
      </c>
      <c r="M572" s="33">
        <f ca="1">[1]!EM_S_MAJASSRES_NUM(B572,$M$2,$M$1)</f>
        <v>1</v>
      </c>
      <c r="N572" s="29">
        <f t="shared" si="60"/>
        <v>1</v>
      </c>
      <c r="O572" s="21" t="str">
        <f t="shared" ca="1" si="61"/>
        <v/>
      </c>
      <c r="P572" s="10" t="str">
        <f t="shared" si="62"/>
        <v>财报</v>
      </c>
    </row>
    <row r="573" spans="1:16" x14ac:dyDescent="0.2">
      <c r="A573" s="17" t="str">
        <f t="shared" ca="1" si="57"/>
        <v/>
      </c>
      <c r="B573" s="8" t="s">
        <v>1206</v>
      </c>
      <c r="C573" s="8" t="s">
        <v>1207</v>
      </c>
      <c r="D573" s="13">
        <f>IFERROR([1]!EM_S_QSTM07_IS(B573,"61",$C$1,"1")/1000000,"")</f>
        <v>26.231228309999999</v>
      </c>
      <c r="E573" s="13" t="str">
        <f>IFERROR([1]!EM_S_PERFORMANCEEXPRESS_PERFEXNETPROFITTOSHAREHOLDER(B573,$C$1)/1000000,"")</f>
        <v/>
      </c>
      <c r="F573" s="13">
        <f>IFERROR([1]!EM_S_PROFITNOTICE_FORECASTT(B573,$C$1)/1000000,"")</f>
        <v>39.706200000000003</v>
      </c>
      <c r="G573" s="13">
        <f>IFERROR([1]!EM_S_PROFITNOTICE_FORECASTL(B573,$C$1)/1000000,"")</f>
        <v>27.297999999999998</v>
      </c>
      <c r="H573" s="13">
        <f t="shared" si="58"/>
        <v>33.502099999999999</v>
      </c>
      <c r="I573" s="20">
        <f>IFERROR([1]!EM_S_QSTM07_IS(B573,"61",$I$1,"1")/1000000,"")</f>
        <v>12.25343973</v>
      </c>
      <c r="J573" s="13">
        <f t="shared" si="56"/>
        <v>13.977788579999999</v>
      </c>
      <c r="K573" s="13">
        <f>IFERROR([1]!EM_S_QSTM07_IS(B573,"61",$K$2,"1")/1000000,"")</f>
        <v>21.372764750000002</v>
      </c>
      <c r="L573" s="14">
        <f t="shared" si="59"/>
        <v>-0.34599997971717733</v>
      </c>
      <c r="M573" s="33">
        <f ca="1">[1]!EM_S_MAJASSRES_NUM(B573,$M$2,$M$1)</f>
        <v>1</v>
      </c>
      <c r="N573" s="29" t="str">
        <f t="shared" si="60"/>
        <v/>
      </c>
      <c r="O573" s="21" t="str">
        <f t="shared" ca="1" si="61"/>
        <v/>
      </c>
      <c r="P573" s="10" t="str">
        <f t="shared" si="62"/>
        <v>财报</v>
      </c>
    </row>
    <row r="574" spans="1:16" x14ac:dyDescent="0.2">
      <c r="A574" s="17">
        <f t="shared" ca="1" si="57"/>
        <v>1819</v>
      </c>
      <c r="B574" s="8" t="s">
        <v>1208</v>
      </c>
      <c r="C574" s="8" t="s">
        <v>1209</v>
      </c>
      <c r="D574" s="13">
        <f>IFERROR([1]!EM_S_QSTM07_IS(B574,"61",$C$1,"1")/1000000,"")</f>
        <v>28.762921370000001</v>
      </c>
      <c r="E574" s="13" t="str">
        <f>IFERROR([1]!EM_S_PERFORMANCEEXPRESS_PERFEXNETPROFITTOSHAREHOLDER(B574,$C$1)/1000000,"")</f>
        <v/>
      </c>
      <c r="F574" s="13">
        <f>IFERROR([1]!EM_S_PROFITNOTICE_FORECASTT(B574,$C$1)/1000000,"")</f>
        <v>98.846699999999998</v>
      </c>
      <c r="G574" s="13">
        <f>IFERROR([1]!EM_S_PROFITNOTICE_FORECASTL(B574,$C$1)/1000000,"")</f>
        <v>74.135000000000005</v>
      </c>
      <c r="H574" s="13">
        <f t="shared" si="58"/>
        <v>86.490849999999995</v>
      </c>
      <c r="I574" s="20">
        <f>IFERROR([1]!EM_S_QSTM07_IS(B574,"61",$I$1,"1")/1000000,"")</f>
        <v>58.694222009999997</v>
      </c>
      <c r="J574" s="13">
        <f t="shared" si="56"/>
        <v>-29.931300639999996</v>
      </c>
      <c r="K574" s="13">
        <f>IFERROR([1]!EM_S_QSTM07_IS(B574,"61",$K$2,"1")/1000000,"")</f>
        <v>68.659110749999996</v>
      </c>
      <c r="L574" s="14">
        <f t="shared" si="59"/>
        <v>-1.4359406976444127</v>
      </c>
      <c r="M574" s="33" t="str">
        <f ca="1">[1]!EM_S_MAJASSRES_NUM(B574,$M$2,$M$1)</f>
        <v/>
      </c>
      <c r="N574" s="29" t="str">
        <f t="shared" si="60"/>
        <v/>
      </c>
      <c r="O574" s="21">
        <f t="shared" ca="1" si="61"/>
        <v>-1.4359406976444127</v>
      </c>
      <c r="P574" s="10" t="str">
        <f t="shared" si="62"/>
        <v>财报</v>
      </c>
    </row>
    <row r="575" spans="1:16" x14ac:dyDescent="0.2">
      <c r="A575" s="17" t="str">
        <f t="shared" ca="1" si="57"/>
        <v/>
      </c>
      <c r="B575" s="8" t="s">
        <v>1210</v>
      </c>
      <c r="C575" s="8" t="s">
        <v>1211</v>
      </c>
      <c r="D575" s="13">
        <f>IFERROR([1]!EM_S_QSTM07_IS(B575,"61",$C$1,"1")/1000000,"")</f>
        <v>13.137598480000001</v>
      </c>
      <c r="E575" s="13" t="str">
        <f>IFERROR([1]!EM_S_PERFORMANCEEXPRESS_PERFEXNETPROFITTOSHAREHOLDER(B575,$C$1)/1000000,"")</f>
        <v/>
      </c>
      <c r="F575" s="13">
        <f>IFERROR([1]!EM_S_PROFITNOTICE_FORECASTT(B575,$C$1)/1000000,"")</f>
        <v>30</v>
      </c>
      <c r="G575" s="13">
        <f>IFERROR([1]!EM_S_PROFITNOTICE_FORECASTL(B575,$C$1)/1000000,"")</f>
        <v>18</v>
      </c>
      <c r="H575" s="13">
        <f t="shared" si="58"/>
        <v>24</v>
      </c>
      <c r="I575" s="20">
        <f>IFERROR([1]!EM_S_QSTM07_IS(B575,"61",$I$1,"1")/1000000,"")</f>
        <v>5.1066197799999999</v>
      </c>
      <c r="J575" s="13">
        <f t="shared" si="56"/>
        <v>8.0309787000000021</v>
      </c>
      <c r="K575" s="13">
        <f>IFERROR([1]!EM_S_QSTM07_IS(B575,"61",$K$2,"1")/1000000,"")</f>
        <v>-0.17031905</v>
      </c>
      <c r="L575" s="14">
        <f t="shared" si="59"/>
        <v>48.15255692184757</v>
      </c>
      <c r="M575" s="33" t="str">
        <f ca="1">[1]!EM_S_MAJASSRES_NUM(B575,$M$2,$M$1)</f>
        <v/>
      </c>
      <c r="N575" s="29">
        <f t="shared" si="60"/>
        <v>1</v>
      </c>
      <c r="O575" s="21" t="str">
        <f t="shared" ca="1" si="61"/>
        <v/>
      </c>
      <c r="P575" s="10" t="str">
        <f t="shared" si="62"/>
        <v>财报</v>
      </c>
    </row>
    <row r="576" spans="1:16" x14ac:dyDescent="0.2">
      <c r="A576" s="17">
        <f t="shared" ca="1" si="57"/>
        <v>72</v>
      </c>
      <c r="B576" s="8" t="s">
        <v>1212</v>
      </c>
      <c r="C576" s="8" t="s">
        <v>1213</v>
      </c>
      <c r="D576" s="13">
        <f>IFERROR([1]!EM_S_QSTM07_IS(B576,"61",$C$1,"1")/1000000,"")</f>
        <v>60.647396880000002</v>
      </c>
      <c r="E576" s="13" t="str">
        <f>IFERROR([1]!EM_S_PERFORMANCEEXPRESS_PERFEXNETPROFITTOSHAREHOLDER(B576,$C$1)/1000000,"")</f>
        <v/>
      </c>
      <c r="F576" s="13">
        <f>IFERROR([1]!EM_S_PROFITNOTICE_FORECASTT(B576,$C$1)/1000000,"")</f>
        <v>75</v>
      </c>
      <c r="G576" s="13">
        <f>IFERROR([1]!EM_S_PROFITNOTICE_FORECASTL(B576,$C$1)/1000000,"")</f>
        <v>50</v>
      </c>
      <c r="H576" s="13">
        <f t="shared" si="58"/>
        <v>62.5</v>
      </c>
      <c r="I576" s="20">
        <f>IFERROR([1]!EM_S_QSTM07_IS(B576,"61",$I$1,"1")/1000000,"")</f>
        <v>6.7135272099999996</v>
      </c>
      <c r="J576" s="13">
        <f t="shared" si="56"/>
        <v>53.93386967</v>
      </c>
      <c r="K576" s="13">
        <f>IFERROR([1]!EM_S_QSTM07_IS(B576,"61",$K$2,"1")/1000000,"")</f>
        <v>-43.592020099999999</v>
      </c>
      <c r="L576" s="14">
        <f t="shared" si="59"/>
        <v>2.2372418058689596</v>
      </c>
      <c r="M576" s="33" t="str">
        <f ca="1">[1]!EM_S_MAJASSRES_NUM(B576,$M$2,$M$1)</f>
        <v/>
      </c>
      <c r="N576" s="29" t="str">
        <f t="shared" si="60"/>
        <v/>
      </c>
      <c r="O576" s="21">
        <f t="shared" ca="1" si="61"/>
        <v>2.2372418058689596</v>
      </c>
      <c r="P576" s="10" t="str">
        <f t="shared" si="62"/>
        <v>财报</v>
      </c>
    </row>
    <row r="577" spans="1:16" x14ac:dyDescent="0.2">
      <c r="A577" s="17">
        <f t="shared" ca="1" si="57"/>
        <v>1762</v>
      </c>
      <c r="B577" s="8" t="s">
        <v>1214</v>
      </c>
      <c r="C577" s="8" t="s">
        <v>1215</v>
      </c>
      <c r="D577" s="13">
        <f>IFERROR([1]!EM_S_QSTM07_IS(B577,"61",$C$1,"1")/1000000,"")</f>
        <v>9.9427819100000008</v>
      </c>
      <c r="E577" s="13" t="str">
        <f>IFERROR([1]!EM_S_PERFORMANCEEXPRESS_PERFEXNETPROFITTOSHAREHOLDER(B577,$C$1)/1000000,"")</f>
        <v/>
      </c>
      <c r="F577" s="13">
        <f>IFERROR([1]!EM_S_PROFITNOTICE_FORECASTT(B577,$C$1)/1000000,"")</f>
        <v>40.662700000000001</v>
      </c>
      <c r="G577" s="13">
        <f>IFERROR([1]!EM_S_PROFITNOTICE_FORECASTL(B577,$C$1)/1000000,"")</f>
        <v>20.331399999999999</v>
      </c>
      <c r="H577" s="13">
        <f t="shared" si="58"/>
        <v>30.497050000000002</v>
      </c>
      <c r="I577" s="20">
        <f>IFERROR([1]!EM_S_QSTM07_IS(B577,"61",$I$1,"1")/1000000,"")</f>
        <v>15.612253970000001</v>
      </c>
      <c r="J577" s="13">
        <f t="shared" si="56"/>
        <v>-5.6694720600000004</v>
      </c>
      <c r="K577" s="13">
        <f>IFERROR([1]!EM_S_QSTM07_IS(B577,"61",$K$2,"1")/1000000,"")</f>
        <v>19.229807789999999</v>
      </c>
      <c r="L577" s="14">
        <f t="shared" si="59"/>
        <v>-1.2948272869866269</v>
      </c>
      <c r="M577" s="33" t="str">
        <f ca="1">[1]!EM_S_MAJASSRES_NUM(B577,$M$2,$M$1)</f>
        <v/>
      </c>
      <c r="N577" s="29" t="str">
        <f t="shared" si="60"/>
        <v/>
      </c>
      <c r="O577" s="21">
        <f t="shared" ca="1" si="61"/>
        <v>-1.2948272869866269</v>
      </c>
      <c r="P577" s="10" t="str">
        <f t="shared" si="62"/>
        <v>财报</v>
      </c>
    </row>
    <row r="578" spans="1:16" x14ac:dyDescent="0.2">
      <c r="A578" s="17">
        <f t="shared" ca="1" si="57"/>
        <v>527</v>
      </c>
      <c r="B578" s="8" t="s">
        <v>1216</v>
      </c>
      <c r="C578" s="8" t="s">
        <v>1217</v>
      </c>
      <c r="D578" s="13">
        <f>IFERROR([1]!EM_S_QSTM07_IS(B578,"61",$C$1,"1")/1000000,"")</f>
        <v>153.10958131000001</v>
      </c>
      <c r="E578" s="13">
        <f>IFERROR([1]!EM_S_PERFORMANCEEXPRESS_PERFEXNETPROFITTOSHAREHOLDER(B578,$C$1)/1000000,"")</f>
        <v>256.74880000000002</v>
      </c>
      <c r="F578" s="13">
        <f>IFERROR([1]!EM_S_PROFITNOTICE_FORECASTT(B578,$C$1)/1000000,"")</f>
        <v>269.89409999999998</v>
      </c>
      <c r="G578" s="13">
        <f>IFERROR([1]!EM_S_PROFITNOTICE_FORECASTL(B578,$C$1)/1000000,"")</f>
        <v>251.90119999999999</v>
      </c>
      <c r="H578" s="13">
        <f t="shared" si="58"/>
        <v>260.89765</v>
      </c>
      <c r="I578" s="20">
        <f>IFERROR([1]!EM_S_QSTM07_IS(B578,"61",$I$1,"1")/1000000,"")</f>
        <v>103.65272131</v>
      </c>
      <c r="J578" s="13">
        <f t="shared" si="56"/>
        <v>49.456860000000006</v>
      </c>
      <c r="K578" s="13">
        <f>IFERROR([1]!EM_S_QSTM07_IS(B578,"61",$K$2,"1")/1000000,"")</f>
        <v>58.649737930000001</v>
      </c>
      <c r="L578" s="14">
        <f t="shared" si="59"/>
        <v>-0.15674201206102464</v>
      </c>
      <c r="M578" s="33" t="str">
        <f ca="1">[1]!EM_S_MAJASSRES_NUM(B578,$M$2,$M$1)</f>
        <v/>
      </c>
      <c r="N578" s="29" t="str">
        <f t="shared" si="60"/>
        <v/>
      </c>
      <c r="O578" s="21">
        <f t="shared" ca="1" si="61"/>
        <v>-0.15674201206102464</v>
      </c>
      <c r="P578" s="10" t="str">
        <f t="shared" si="62"/>
        <v>财报</v>
      </c>
    </row>
    <row r="579" spans="1:16" x14ac:dyDescent="0.2">
      <c r="A579" s="17" t="str">
        <f t="shared" ca="1" si="57"/>
        <v/>
      </c>
      <c r="B579" s="8" t="s">
        <v>1218</v>
      </c>
      <c r="C579" s="8" t="s">
        <v>1219</v>
      </c>
      <c r="D579" s="13">
        <f>IFERROR([1]!EM_S_QSTM07_IS(B579,"61",$C$1,"1")/1000000,"")</f>
        <v>-17.346235119999999</v>
      </c>
      <c r="E579" s="13" t="str">
        <f>IFERROR([1]!EM_S_PERFORMANCEEXPRESS_PERFEXNETPROFITTOSHAREHOLDER(B579,$C$1)/1000000,"")</f>
        <v/>
      </c>
      <c r="F579" s="13">
        <f>IFERROR([1]!EM_S_PROFITNOTICE_FORECASTT(B579,$C$1)/1000000,"")</f>
        <v>-40</v>
      </c>
      <c r="G579" s="13">
        <f>IFERROR([1]!EM_S_PROFITNOTICE_FORECASTL(B579,$C$1)/1000000,"")</f>
        <v>-68</v>
      </c>
      <c r="H579" s="13">
        <f t="shared" si="58"/>
        <v>-54</v>
      </c>
      <c r="I579" s="20">
        <f>IFERROR([1]!EM_S_QSTM07_IS(B579,"61",$I$1,"1")/1000000,"")</f>
        <v>-29.321962129999999</v>
      </c>
      <c r="J579" s="13">
        <f t="shared" si="56"/>
        <v>11.97572701</v>
      </c>
      <c r="K579" s="13">
        <f>IFERROR([1]!EM_S_QSTM07_IS(B579,"61",$K$2,"1")/1000000,"")</f>
        <v>-29.357274719999999</v>
      </c>
      <c r="L579" s="14">
        <f t="shared" si="59"/>
        <v>1.4079304746172978</v>
      </c>
      <c r="M579" s="33">
        <f ca="1">[1]!EM_S_MAJASSRES_NUM(B579,$M$2,$M$1)</f>
        <v>1</v>
      </c>
      <c r="N579" s="29" t="str">
        <f t="shared" si="60"/>
        <v/>
      </c>
      <c r="O579" s="21" t="str">
        <f t="shared" ca="1" si="61"/>
        <v/>
      </c>
      <c r="P579" s="10" t="str">
        <f t="shared" si="62"/>
        <v>财报</v>
      </c>
    </row>
    <row r="580" spans="1:16" x14ac:dyDescent="0.2">
      <c r="A580" s="17" t="str">
        <f t="shared" ca="1" si="57"/>
        <v/>
      </c>
      <c r="B580" s="8" t="s">
        <v>22</v>
      </c>
      <c r="C580" s="8" t="s">
        <v>23</v>
      </c>
      <c r="D580" s="13">
        <f>IFERROR([1]!EM_S_QSTM07_IS(B580,"61",$C$1,"1")/1000000,"")</f>
        <v>317.14757745999998</v>
      </c>
      <c r="E580" s="13" t="str">
        <f>IFERROR([1]!EM_S_PERFORMANCEEXPRESS_PERFEXNETPROFITTOSHAREHOLDER(B580,$C$1)/1000000,"")</f>
        <v/>
      </c>
      <c r="F580" s="13">
        <f>IFERROR([1]!EM_S_PROFITNOTICE_FORECASTT(B580,$C$1)/1000000,"")</f>
        <v>371.42</v>
      </c>
      <c r="G580" s="13">
        <f>IFERROR([1]!EM_S_PROFITNOTICE_FORECASTL(B580,$C$1)/1000000,"")</f>
        <v>236.84</v>
      </c>
      <c r="H580" s="13">
        <f t="shared" si="58"/>
        <v>304.13</v>
      </c>
      <c r="I580" s="20">
        <f>IFERROR([1]!EM_S_QSTM07_IS(B580,"61",$I$1,"1")/1000000,"")</f>
        <v>43.187546560000001</v>
      </c>
      <c r="J580" s="13">
        <f t="shared" ref="J580:J643" si="63">IFERROR(IF(D580&lt;&gt;"",D580-I580,IF(E580&lt;&gt;"",E580-I580,IF(H580&lt;&gt;"",H580-I580,""))),"")</f>
        <v>273.96003089999999</v>
      </c>
      <c r="K580" s="13">
        <f>IFERROR([1]!EM_S_QSTM07_IS(B580,"61",$K$2,"1")/1000000,"")</f>
        <v>-93.50801912</v>
      </c>
      <c r="L580" s="14">
        <f t="shared" si="59"/>
        <v>3.929802529004744</v>
      </c>
      <c r="M580" s="33">
        <f ca="1">[1]!EM_S_MAJASSRES_NUM(B580,$M$2,$M$1)</f>
        <v>1</v>
      </c>
      <c r="N580" s="29" t="str">
        <f t="shared" si="60"/>
        <v/>
      </c>
      <c r="O580" s="21" t="str">
        <f t="shared" ca="1" si="61"/>
        <v/>
      </c>
      <c r="P580" s="10" t="str">
        <f t="shared" si="62"/>
        <v>财报</v>
      </c>
    </row>
    <row r="581" spans="1:16" x14ac:dyDescent="0.2">
      <c r="A581" s="17">
        <f t="shared" ref="A581:A644" ca="1" si="64">IFERROR(RANK(O581,$O$4:$O$2880,0),"")</f>
        <v>1075</v>
      </c>
      <c r="B581" s="8" t="s">
        <v>1220</v>
      </c>
      <c r="C581" s="8" t="s">
        <v>1221</v>
      </c>
      <c r="D581" s="13">
        <f>IFERROR([1]!EM_S_QSTM07_IS(B581,"61",$C$1,"1")/1000000,"")</f>
        <v>50.8204159</v>
      </c>
      <c r="E581" s="13">
        <f>IFERROR([1]!EM_S_PERFORMANCEEXPRESS_PERFEXNETPROFITTOSHAREHOLDER(B581,$C$1)/1000000,"")</f>
        <v>89.9906048</v>
      </c>
      <c r="F581" s="13">
        <f>IFERROR([1]!EM_S_PROFITNOTICE_FORECASTT(B581,$C$1)/1000000,"")</f>
        <v>101.1498</v>
      </c>
      <c r="G581" s="13">
        <f>IFERROR([1]!EM_S_PROFITNOTICE_FORECASTL(B581,$C$1)/1000000,"")</f>
        <v>78.029899999999998</v>
      </c>
      <c r="H581" s="13">
        <f t="shared" ref="H581:H644" si="65">IFERROR(AVERAGE(F581:G581),"")</f>
        <v>89.589849999999998</v>
      </c>
      <c r="I581" s="20">
        <f>IFERROR([1]!EM_S_QSTM07_IS(B581,"61",$I$1,"1")/1000000,"")</f>
        <v>40.993025549999999</v>
      </c>
      <c r="J581" s="13">
        <f t="shared" si="63"/>
        <v>9.8273903500000017</v>
      </c>
      <c r="K581" s="13">
        <f>IFERROR([1]!EM_S_QSTM07_IS(B581,"61",$K$2,"1")/1000000,"")</f>
        <v>32.653350359999997</v>
      </c>
      <c r="L581" s="14">
        <f t="shared" ref="L581:L644" si="66">IFERROR(IF(J581="","",(J581-K581)/ABS(K581)),"")</f>
        <v>-0.69903883547464551</v>
      </c>
      <c r="M581" s="33" t="str">
        <f ca="1">[1]!EM_S_MAJASSRES_NUM(B581,$M$2,$M$1)</f>
        <v/>
      </c>
      <c r="N581" s="29" t="str">
        <f t="shared" ref="N581:N644" si="67">IFERROR(IF(ABS(K581)&lt;$N$2,1,""),"")</f>
        <v/>
      </c>
      <c r="O581" s="21">
        <f t="shared" ref="O581:O644" ca="1" si="68">IFERROR(IF(AND(M581="",N581=""),L581,""),"")</f>
        <v>-0.69903883547464551</v>
      </c>
      <c r="P581" s="10" t="str">
        <f t="shared" ref="P581:P644" si="69">IFERROR(IF(D581&lt;&gt;"","财报",IF(E581&lt;&gt;"","快报",IF(H581&lt;&gt;"","预告",""))),"")</f>
        <v>财报</v>
      </c>
    </row>
    <row r="582" spans="1:16" x14ac:dyDescent="0.2">
      <c r="A582" s="17" t="str">
        <f t="shared" ca="1" si="64"/>
        <v/>
      </c>
      <c r="B582" s="8" t="s">
        <v>1222</v>
      </c>
      <c r="C582" s="8" t="s">
        <v>1223</v>
      </c>
      <c r="D582" s="13">
        <f>IFERROR([1]!EM_S_QSTM07_IS(B582,"61",$C$1,"1")/1000000,"")</f>
        <v>40.373666350000001</v>
      </c>
      <c r="E582" s="13">
        <f>IFERROR([1]!EM_S_PERFORMANCEEXPRESS_PERFEXNETPROFITTOSHAREHOLDER(B582,$C$1)/1000000,"")</f>
        <v>41.244036840000007</v>
      </c>
      <c r="F582" s="13">
        <f>IFERROR([1]!EM_S_PROFITNOTICE_FORECASTT(B582,$C$1)/1000000,"")</f>
        <v>42</v>
      </c>
      <c r="G582" s="13">
        <f>IFERROR([1]!EM_S_PROFITNOTICE_FORECASTL(B582,$C$1)/1000000,"")</f>
        <v>39.5</v>
      </c>
      <c r="H582" s="13">
        <f t="shared" si="65"/>
        <v>40.75</v>
      </c>
      <c r="I582" s="20">
        <f>IFERROR([1]!EM_S_QSTM07_IS(B582,"61",$I$1,"1")/1000000,"")</f>
        <v>0.87037049</v>
      </c>
      <c r="J582" s="13">
        <f t="shared" si="63"/>
        <v>39.503295860000001</v>
      </c>
      <c r="K582" s="13">
        <f>IFERROR([1]!EM_S_QSTM07_IS(B582,"61",$K$2,"1")/1000000,"")</f>
        <v>4.29448572</v>
      </c>
      <c r="L582" s="14">
        <f t="shared" si="66"/>
        <v>8.1986092015693099</v>
      </c>
      <c r="M582" s="33" t="str">
        <f ca="1">[1]!EM_S_MAJASSRES_NUM(B582,$M$2,$M$1)</f>
        <v/>
      </c>
      <c r="N582" s="29">
        <f t="shared" si="67"/>
        <v>1</v>
      </c>
      <c r="O582" s="21" t="str">
        <f t="shared" ca="1" si="68"/>
        <v/>
      </c>
      <c r="P582" s="10" t="str">
        <f t="shared" si="69"/>
        <v>财报</v>
      </c>
    </row>
    <row r="583" spans="1:16" x14ac:dyDescent="0.2">
      <c r="A583" s="17" t="str">
        <f t="shared" ca="1" si="64"/>
        <v/>
      </c>
      <c r="B583" s="8" t="s">
        <v>1224</v>
      </c>
      <c r="C583" s="8" t="s">
        <v>1225</v>
      </c>
      <c r="D583" s="13">
        <f>IFERROR([1]!EM_S_QSTM07_IS(B583,"61",$C$1,"1")/1000000,"")</f>
        <v>12.9634795</v>
      </c>
      <c r="E583" s="13" t="str">
        <f>IFERROR([1]!EM_S_PERFORMANCEEXPRESS_PERFEXNETPROFITTOSHAREHOLDER(B583,$C$1)/1000000,"")</f>
        <v/>
      </c>
      <c r="F583" s="13">
        <f>IFERROR([1]!EM_S_PROFITNOTICE_FORECASTT(B583,$C$1)/1000000,"")</f>
        <v>16</v>
      </c>
      <c r="G583" s="13">
        <f>IFERROR([1]!EM_S_PROFITNOTICE_FORECASTL(B583,$C$1)/1000000,"")</f>
        <v>12</v>
      </c>
      <c r="H583" s="13">
        <f t="shared" si="65"/>
        <v>14</v>
      </c>
      <c r="I583" s="20">
        <f>IFERROR([1]!EM_S_QSTM07_IS(B583,"61",$I$1,"1")/1000000,"")</f>
        <v>0.79269178000000007</v>
      </c>
      <c r="J583" s="13">
        <f t="shared" si="63"/>
        <v>12.17078772</v>
      </c>
      <c r="K583" s="13">
        <f>IFERROR([1]!EM_S_QSTM07_IS(B583,"61",$K$2,"1")/1000000,"")</f>
        <v>-2.3225737099999999</v>
      </c>
      <c r="L583" s="14">
        <f t="shared" si="66"/>
        <v>6.2402159154724961</v>
      </c>
      <c r="M583" s="33">
        <f ca="1">[1]!EM_S_MAJASSRES_NUM(B583,$M$2,$M$1)</f>
        <v>1</v>
      </c>
      <c r="N583" s="29">
        <f t="shared" si="67"/>
        <v>1</v>
      </c>
      <c r="O583" s="21" t="str">
        <f t="shared" ca="1" si="68"/>
        <v/>
      </c>
      <c r="P583" s="10" t="str">
        <f t="shared" si="69"/>
        <v>财报</v>
      </c>
    </row>
    <row r="584" spans="1:16" x14ac:dyDescent="0.2">
      <c r="A584" s="17">
        <f t="shared" ca="1" si="64"/>
        <v>83</v>
      </c>
      <c r="B584" s="8" t="s">
        <v>1226</v>
      </c>
      <c r="C584" s="8" t="s">
        <v>1227</v>
      </c>
      <c r="D584" s="13">
        <f>IFERROR([1]!EM_S_QSTM07_IS(B584,"61",$C$1,"1")/1000000,"")</f>
        <v>0.14784382000000001</v>
      </c>
      <c r="E584" s="13" t="str">
        <f>IFERROR([1]!EM_S_PERFORMANCEEXPRESS_PERFEXNETPROFITTOSHAREHOLDER(B584,$C$1)/1000000,"")</f>
        <v/>
      </c>
      <c r="F584" s="13">
        <f>IFERROR([1]!EM_S_PROFITNOTICE_FORECASTT(B584,$C$1)/1000000,"")</f>
        <v>-15</v>
      </c>
      <c r="G584" s="13">
        <f>IFERROR([1]!EM_S_PROFITNOTICE_FORECASTL(B584,$C$1)/1000000,"")</f>
        <v>-25</v>
      </c>
      <c r="H584" s="13">
        <f t="shared" si="65"/>
        <v>-20</v>
      </c>
      <c r="I584" s="20">
        <f>IFERROR([1]!EM_S_QSTM07_IS(B584,"61",$I$1,"1")/1000000,"")</f>
        <v>-23.77368353</v>
      </c>
      <c r="J584" s="13">
        <f t="shared" si="63"/>
        <v>23.921527349999998</v>
      </c>
      <c r="K584" s="13">
        <f>IFERROR([1]!EM_S_QSTM07_IS(B584,"61",$K$2,"1")/1000000,"")</f>
        <v>-22.564244219999999</v>
      </c>
      <c r="L584" s="14">
        <f t="shared" si="66"/>
        <v>2.0601519429042945</v>
      </c>
      <c r="M584" s="33" t="str">
        <f ca="1">[1]!EM_S_MAJASSRES_NUM(B584,$M$2,$M$1)</f>
        <v/>
      </c>
      <c r="N584" s="29" t="str">
        <f t="shared" si="67"/>
        <v/>
      </c>
      <c r="O584" s="21">
        <f t="shared" ca="1" si="68"/>
        <v>2.0601519429042945</v>
      </c>
      <c r="P584" s="10" t="str">
        <f t="shared" si="69"/>
        <v>财报</v>
      </c>
    </row>
    <row r="585" spans="1:16" x14ac:dyDescent="0.2">
      <c r="A585" s="17">
        <f t="shared" ca="1" si="64"/>
        <v>1130</v>
      </c>
      <c r="B585" s="8" t="s">
        <v>1228</v>
      </c>
      <c r="C585" s="8" t="s">
        <v>1229</v>
      </c>
      <c r="D585" s="13">
        <f>IFERROR([1]!EM_S_QSTM07_IS(B585,"61",$C$1,"1")/1000000,"")</f>
        <v>-9.1476025500000002</v>
      </c>
      <c r="E585" s="13" t="str">
        <f>IFERROR([1]!EM_S_PERFORMANCEEXPRESS_PERFEXNETPROFITTOSHAREHOLDER(B585,$C$1)/1000000,"")</f>
        <v/>
      </c>
      <c r="F585" s="13">
        <f>IFERROR([1]!EM_S_PROFITNOTICE_FORECASTT(B585,$C$1)/1000000,"")</f>
        <v>-18</v>
      </c>
      <c r="G585" s="13">
        <f>IFERROR([1]!EM_S_PROFITNOTICE_FORECASTL(B585,$C$1)/1000000,"")</f>
        <v>-27</v>
      </c>
      <c r="H585" s="13">
        <f t="shared" si="65"/>
        <v>-22.5</v>
      </c>
      <c r="I585" s="20">
        <f>IFERROR([1]!EM_S_QSTM07_IS(B585,"61",$I$1,"1")/1000000,"")</f>
        <v>-14.88764508</v>
      </c>
      <c r="J585" s="13">
        <f t="shared" si="63"/>
        <v>5.7400425300000002</v>
      </c>
      <c r="K585" s="13">
        <f>IFERROR([1]!EM_S_QSTM07_IS(B585,"61",$K$2,"1")/1000000,"")</f>
        <v>22.0888633</v>
      </c>
      <c r="L585" s="14">
        <f t="shared" si="66"/>
        <v>-0.74013861863140784</v>
      </c>
      <c r="M585" s="33" t="str">
        <f ca="1">[1]!EM_S_MAJASSRES_NUM(B585,$M$2,$M$1)</f>
        <v/>
      </c>
      <c r="N585" s="29" t="str">
        <f t="shared" si="67"/>
        <v/>
      </c>
      <c r="O585" s="21">
        <f t="shared" ca="1" si="68"/>
        <v>-0.74013861863140784</v>
      </c>
      <c r="P585" s="10" t="str">
        <f t="shared" si="69"/>
        <v>财报</v>
      </c>
    </row>
    <row r="586" spans="1:16" x14ac:dyDescent="0.2">
      <c r="A586" s="17">
        <f t="shared" ca="1" si="64"/>
        <v>1587</v>
      </c>
      <c r="B586" s="8" t="s">
        <v>1230</v>
      </c>
      <c r="C586" s="8" t="s">
        <v>1231</v>
      </c>
      <c r="D586" s="13">
        <f>IFERROR([1]!EM_S_QSTM07_IS(B586,"61",$C$1,"1")/1000000,"")</f>
        <v>44.880924280000002</v>
      </c>
      <c r="E586" s="13">
        <f>IFERROR([1]!EM_S_PERFORMANCEEXPRESS_PERFEXNETPROFITTOSHAREHOLDER(B586,$C$1)/1000000,"")</f>
        <v>93.110471250000003</v>
      </c>
      <c r="F586" s="13">
        <f>IFERROR([1]!EM_S_PROFITNOTICE_FORECASTT(B586,$C$1)/1000000,"")</f>
        <v>121.31</v>
      </c>
      <c r="G586" s="13">
        <f>IFERROR([1]!EM_S_PROFITNOTICE_FORECASTL(B586,$C$1)/1000000,"")</f>
        <v>88.22</v>
      </c>
      <c r="H586" s="13">
        <f t="shared" si="65"/>
        <v>104.765</v>
      </c>
      <c r="I586" s="20">
        <f>IFERROR([1]!EM_S_QSTM07_IS(B586,"61",$I$1,"1")/1000000,"")</f>
        <v>48.248481659999996</v>
      </c>
      <c r="J586" s="13">
        <f t="shared" si="63"/>
        <v>-3.3675573799999938</v>
      </c>
      <c r="K586" s="13">
        <f>IFERROR([1]!EM_S_QSTM07_IS(B586,"61",$K$2,"1")/1000000,"")</f>
        <v>63.533329869999996</v>
      </c>
      <c r="L586" s="14">
        <f t="shared" si="66"/>
        <v>-1.0530045786501445</v>
      </c>
      <c r="M586" s="33" t="str">
        <f ca="1">[1]!EM_S_MAJASSRES_NUM(B586,$M$2,$M$1)</f>
        <v/>
      </c>
      <c r="N586" s="29" t="str">
        <f t="shared" si="67"/>
        <v/>
      </c>
      <c r="O586" s="21">
        <f t="shared" ca="1" si="68"/>
        <v>-1.0530045786501445</v>
      </c>
      <c r="P586" s="10" t="str">
        <f t="shared" si="69"/>
        <v>财报</v>
      </c>
    </row>
    <row r="587" spans="1:16" x14ac:dyDescent="0.2">
      <c r="A587" s="17">
        <f t="shared" ca="1" si="64"/>
        <v>1447</v>
      </c>
      <c r="B587" s="8" t="s">
        <v>1232</v>
      </c>
      <c r="C587" s="8" t="s">
        <v>1233</v>
      </c>
      <c r="D587" s="13">
        <f>IFERROR([1]!EM_S_QSTM07_IS(B587,"61",$C$1,"1")/1000000,"")</f>
        <v>49.904158330000001</v>
      </c>
      <c r="E587" s="13" t="str">
        <f>IFERROR([1]!EM_S_PERFORMANCEEXPRESS_PERFEXNETPROFITTOSHAREHOLDER(B587,$C$1)/1000000,"")</f>
        <v/>
      </c>
      <c r="F587" s="13">
        <f>IFERROR([1]!EM_S_PROFITNOTICE_FORECASTT(B587,$C$1)/1000000,"")</f>
        <v>119.73</v>
      </c>
      <c r="G587" s="13">
        <f>IFERROR([1]!EM_S_PROFITNOTICE_FORECASTL(B587,$C$1)/1000000,"")</f>
        <v>93.02</v>
      </c>
      <c r="H587" s="13">
        <f t="shared" si="65"/>
        <v>106.375</v>
      </c>
      <c r="I587" s="20">
        <f>IFERROR([1]!EM_S_QSTM07_IS(B587,"61",$I$1,"1")/1000000,"")</f>
        <v>47.371988359999996</v>
      </c>
      <c r="J587" s="13">
        <f t="shared" si="63"/>
        <v>2.5321699700000053</v>
      </c>
      <c r="K587" s="13">
        <f>IFERROR([1]!EM_S_QSTM07_IS(B587,"61",$K$2,"1")/1000000,"")</f>
        <v>47.403833829999996</v>
      </c>
      <c r="L587" s="14">
        <f t="shared" si="66"/>
        <v>-0.94658301311491189</v>
      </c>
      <c r="M587" s="33" t="str">
        <f ca="1">[1]!EM_S_MAJASSRES_NUM(B587,$M$2,$M$1)</f>
        <v/>
      </c>
      <c r="N587" s="29" t="str">
        <f t="shared" si="67"/>
        <v/>
      </c>
      <c r="O587" s="21">
        <f t="shared" ca="1" si="68"/>
        <v>-0.94658301311491189</v>
      </c>
      <c r="P587" s="10" t="str">
        <f t="shared" si="69"/>
        <v>财报</v>
      </c>
    </row>
    <row r="588" spans="1:16" x14ac:dyDescent="0.2">
      <c r="A588" s="17" t="str">
        <f t="shared" ca="1" si="64"/>
        <v/>
      </c>
      <c r="B588" s="8" t="s">
        <v>1234</v>
      </c>
      <c r="C588" s="8" t="s">
        <v>1235</v>
      </c>
      <c r="D588" s="13">
        <f>IFERROR([1]!EM_S_QSTM07_IS(B588,"61",$C$1,"1")/1000000,"")</f>
        <v>9.9119316099999999</v>
      </c>
      <c r="E588" s="13" t="str">
        <f>IFERROR([1]!EM_S_PERFORMANCEEXPRESS_PERFEXNETPROFITTOSHAREHOLDER(B588,$C$1)/1000000,"")</f>
        <v/>
      </c>
      <c r="F588" s="13">
        <f>IFERROR([1]!EM_S_PROFITNOTICE_FORECASTT(B588,$C$1)/1000000,"")</f>
        <v>20</v>
      </c>
      <c r="G588" s="13">
        <f>IFERROR([1]!EM_S_PROFITNOTICE_FORECASTL(B588,$C$1)/1000000,"")</f>
        <v>18.55</v>
      </c>
      <c r="H588" s="13">
        <f t="shared" si="65"/>
        <v>19.274999999999999</v>
      </c>
      <c r="I588" s="20">
        <f>IFERROR([1]!EM_S_QSTM07_IS(B588,"61",$I$1,"1")/1000000,"")</f>
        <v>10.62456888</v>
      </c>
      <c r="J588" s="13">
        <f t="shared" si="63"/>
        <v>-0.7126372700000001</v>
      </c>
      <c r="K588" s="13">
        <f>IFERROR([1]!EM_S_QSTM07_IS(B588,"61",$K$2,"1")/1000000,"")</f>
        <v>-1.89426125</v>
      </c>
      <c r="L588" s="14">
        <f t="shared" si="66"/>
        <v>0.62379145432025274</v>
      </c>
      <c r="M588" s="33" t="str">
        <f ca="1">[1]!EM_S_MAJASSRES_NUM(B588,$M$2,$M$1)</f>
        <v/>
      </c>
      <c r="N588" s="29">
        <f t="shared" si="67"/>
        <v>1</v>
      </c>
      <c r="O588" s="21" t="str">
        <f t="shared" ca="1" si="68"/>
        <v/>
      </c>
      <c r="P588" s="10" t="str">
        <f t="shared" si="69"/>
        <v>财报</v>
      </c>
    </row>
    <row r="589" spans="1:16" x14ac:dyDescent="0.2">
      <c r="A589" s="17">
        <f t="shared" ca="1" si="64"/>
        <v>199</v>
      </c>
      <c r="B589" s="8" t="s">
        <v>1236</v>
      </c>
      <c r="C589" s="8" t="s">
        <v>1237</v>
      </c>
      <c r="D589" s="13">
        <f>IFERROR([1]!EM_S_QSTM07_IS(B589,"61",$C$1,"1")/1000000,"")</f>
        <v>10.074198519999999</v>
      </c>
      <c r="E589" s="13">
        <f>IFERROR([1]!EM_S_PERFORMANCEEXPRESS_PERFEXNETPROFITTOSHAREHOLDER(B589,$C$1)/1000000,"")</f>
        <v>17.109692969999998</v>
      </c>
      <c r="F589" s="13">
        <f>IFERROR([1]!EM_S_PROFITNOTICE_FORECASTT(B589,$C$1)/1000000,"")</f>
        <v>21</v>
      </c>
      <c r="G589" s="13">
        <f>IFERROR([1]!EM_S_PROFITNOTICE_FORECASTL(B589,$C$1)/1000000,"")</f>
        <v>15</v>
      </c>
      <c r="H589" s="13">
        <f t="shared" si="65"/>
        <v>18</v>
      </c>
      <c r="I589" s="20">
        <f>IFERROR([1]!EM_S_QSTM07_IS(B589,"61",$I$1,"1")/1000000,"")</f>
        <v>7.5049448400000003</v>
      </c>
      <c r="J589" s="13">
        <f t="shared" si="63"/>
        <v>2.5692536799999992</v>
      </c>
      <c r="K589" s="13">
        <f>IFERROR([1]!EM_S_QSTM07_IS(B589,"61",$K$2,"1")/1000000,"")</f>
        <v>-43.121719939999998</v>
      </c>
      <c r="L589" s="14">
        <f t="shared" si="66"/>
        <v>1.0595814286530054</v>
      </c>
      <c r="M589" s="33" t="str">
        <f ca="1">[1]!EM_S_MAJASSRES_NUM(B589,$M$2,$M$1)</f>
        <v/>
      </c>
      <c r="N589" s="29" t="str">
        <f t="shared" si="67"/>
        <v/>
      </c>
      <c r="O589" s="21">
        <f t="shared" ca="1" si="68"/>
        <v>1.0595814286530054</v>
      </c>
      <c r="P589" s="10" t="str">
        <f t="shared" si="69"/>
        <v>财报</v>
      </c>
    </row>
    <row r="590" spans="1:16" x14ac:dyDescent="0.2">
      <c r="A590" s="17" t="str">
        <f t="shared" ca="1" si="64"/>
        <v/>
      </c>
      <c r="B590" s="8" t="s">
        <v>1238</v>
      </c>
      <c r="C590" s="8" t="s">
        <v>1239</v>
      </c>
      <c r="D590" s="13">
        <f>IFERROR([1]!EM_S_QSTM07_IS(B590,"61",$C$1,"1")/1000000,"")</f>
        <v>30.002881640000002</v>
      </c>
      <c r="E590" s="13" t="str">
        <f>IFERROR([1]!EM_S_PERFORMANCEEXPRESS_PERFEXNETPROFITTOSHAREHOLDER(B590,$C$1)/1000000,"")</f>
        <v/>
      </c>
      <c r="F590" s="13">
        <f>IFERROR([1]!EM_S_PROFITNOTICE_FORECASTT(B590,$C$1)/1000000,"")</f>
        <v>40.478400000000001</v>
      </c>
      <c r="G590" s="13">
        <f>IFERROR([1]!EM_S_PROFITNOTICE_FORECASTL(B590,$C$1)/1000000,"")</f>
        <v>33.539200000000001</v>
      </c>
      <c r="H590" s="13">
        <f t="shared" si="65"/>
        <v>37.008800000000001</v>
      </c>
      <c r="I590" s="20">
        <f>IFERROR([1]!EM_S_QSTM07_IS(B590,"61",$I$1,"1")/1000000,"")</f>
        <v>9.8614799200000007</v>
      </c>
      <c r="J590" s="13">
        <f t="shared" si="63"/>
        <v>20.141401720000001</v>
      </c>
      <c r="K590" s="13">
        <f>IFERROR([1]!EM_S_QSTM07_IS(B590,"61",$K$2,"1")/1000000,"")</f>
        <v>14.830742429999999</v>
      </c>
      <c r="L590" s="14">
        <f t="shared" si="66"/>
        <v>0.35808452038499883</v>
      </c>
      <c r="M590" s="33">
        <f ca="1">[1]!EM_S_MAJASSRES_NUM(B590,$M$2,$M$1)</f>
        <v>1</v>
      </c>
      <c r="N590" s="29" t="str">
        <f t="shared" si="67"/>
        <v/>
      </c>
      <c r="O590" s="21" t="str">
        <f t="shared" ca="1" si="68"/>
        <v/>
      </c>
      <c r="P590" s="10" t="str">
        <f t="shared" si="69"/>
        <v>财报</v>
      </c>
    </row>
    <row r="591" spans="1:16" x14ac:dyDescent="0.2">
      <c r="A591" s="17">
        <f t="shared" ca="1" si="64"/>
        <v>488</v>
      </c>
      <c r="B591" s="8" t="s">
        <v>1240</v>
      </c>
      <c r="C591" s="8" t="s">
        <v>1241</v>
      </c>
      <c r="D591" s="13">
        <f>IFERROR([1]!EM_S_QSTM07_IS(B591,"61",$C$1,"1")/1000000,"")</f>
        <v>63.676841939999996</v>
      </c>
      <c r="E591" s="13" t="str">
        <f>IFERROR([1]!EM_S_PERFORMANCEEXPRESS_PERFEXNETPROFITTOSHAREHOLDER(B591,$C$1)/1000000,"")</f>
        <v/>
      </c>
      <c r="F591" s="13">
        <f>IFERROR([1]!EM_S_PROFITNOTICE_FORECASTT(B591,$C$1)/1000000,"")</f>
        <v>88.803299999999993</v>
      </c>
      <c r="G591" s="13">
        <f>IFERROR([1]!EM_S_PROFITNOTICE_FORECASTL(B591,$C$1)/1000000,"")</f>
        <v>68.310299999999998</v>
      </c>
      <c r="H591" s="13">
        <f t="shared" si="65"/>
        <v>78.556799999999996</v>
      </c>
      <c r="I591" s="20">
        <f>IFERROR([1]!EM_S_QSTM07_IS(B591,"61",$I$1,"1")/1000000,"")</f>
        <v>9.8548874200000007</v>
      </c>
      <c r="J591" s="13">
        <f t="shared" si="63"/>
        <v>53.821954519999991</v>
      </c>
      <c r="K591" s="13">
        <f>IFERROR([1]!EM_S_QSTM07_IS(B591,"61",$K$2,"1")/1000000,"")</f>
        <v>59.964292790000002</v>
      </c>
      <c r="L591" s="14">
        <f t="shared" si="66"/>
        <v>-0.10243326460150202</v>
      </c>
      <c r="M591" s="33" t="str">
        <f ca="1">[1]!EM_S_MAJASSRES_NUM(B591,$M$2,$M$1)</f>
        <v/>
      </c>
      <c r="N591" s="29" t="str">
        <f t="shared" si="67"/>
        <v/>
      </c>
      <c r="O591" s="21">
        <f t="shared" ca="1" si="68"/>
        <v>-0.10243326460150202</v>
      </c>
      <c r="P591" s="10" t="str">
        <f t="shared" si="69"/>
        <v>财报</v>
      </c>
    </row>
    <row r="592" spans="1:16" x14ac:dyDescent="0.2">
      <c r="A592" s="17">
        <f t="shared" ca="1" si="64"/>
        <v>1450</v>
      </c>
      <c r="B592" s="8" t="s">
        <v>1242</v>
      </c>
      <c r="C592" s="8" t="s">
        <v>1243</v>
      </c>
      <c r="D592" s="13">
        <f>IFERROR([1]!EM_S_QSTM07_IS(B592,"61",$C$1,"1")/1000000,"")</f>
        <v>12.49946175</v>
      </c>
      <c r="E592" s="13" t="str">
        <f>IFERROR([1]!EM_S_PERFORMANCEEXPRESS_PERFEXNETPROFITTOSHAREHOLDER(B592,$C$1)/1000000,"")</f>
        <v/>
      </c>
      <c r="F592" s="13">
        <f>IFERROR([1]!EM_S_PROFITNOTICE_FORECASTT(B592,$C$1)/1000000,"")</f>
        <v>39.043700000000001</v>
      </c>
      <c r="G592" s="13">
        <f>IFERROR([1]!EM_S_PROFITNOTICE_FORECASTL(B592,$C$1)/1000000,"")</f>
        <v>22.775500000000001</v>
      </c>
      <c r="H592" s="13">
        <f t="shared" si="65"/>
        <v>30.909600000000001</v>
      </c>
      <c r="I592" s="20">
        <f>IFERROR([1]!EM_S_QSTM07_IS(B592,"61",$I$1,"1")/1000000,"")</f>
        <v>11.900059329999999</v>
      </c>
      <c r="J592" s="13">
        <f t="shared" si="63"/>
        <v>0.59940242000000055</v>
      </c>
      <c r="K592" s="13">
        <f>IFERROR([1]!EM_S_QSTM07_IS(B592,"61",$K$2,"1")/1000000,"")</f>
        <v>11.83381151</v>
      </c>
      <c r="L592" s="14">
        <f t="shared" si="66"/>
        <v>-0.94934832116486867</v>
      </c>
      <c r="M592" s="33" t="str">
        <f ca="1">[1]!EM_S_MAJASSRES_NUM(B592,$M$2,$M$1)</f>
        <v/>
      </c>
      <c r="N592" s="29" t="str">
        <f t="shared" si="67"/>
        <v/>
      </c>
      <c r="O592" s="21">
        <f t="shared" ca="1" si="68"/>
        <v>-0.94934832116486867</v>
      </c>
      <c r="P592" s="10" t="str">
        <f t="shared" si="69"/>
        <v>财报</v>
      </c>
    </row>
    <row r="593" spans="1:16" x14ac:dyDescent="0.2">
      <c r="A593" s="17" t="str">
        <f t="shared" ca="1" si="64"/>
        <v/>
      </c>
      <c r="B593" s="8" t="s">
        <v>1244</v>
      </c>
      <c r="C593" s="8" t="s">
        <v>1245</v>
      </c>
      <c r="D593" s="13">
        <f>IFERROR([1]!EM_S_QSTM07_IS(B593,"61",$C$1,"1")/1000000,"")</f>
        <v>75.670636290000004</v>
      </c>
      <c r="E593" s="13" t="str">
        <f>IFERROR([1]!EM_S_PERFORMANCEEXPRESS_PERFEXNETPROFITTOSHAREHOLDER(B593,$C$1)/1000000,"")</f>
        <v/>
      </c>
      <c r="F593" s="13">
        <f>IFERROR([1]!EM_S_PROFITNOTICE_FORECASTT(B593,$C$1)/1000000,"")</f>
        <v>150</v>
      </c>
      <c r="G593" s="13">
        <f>IFERROR([1]!EM_S_PROFITNOTICE_FORECASTL(B593,$C$1)/1000000,"")</f>
        <v>140</v>
      </c>
      <c r="H593" s="13">
        <f t="shared" si="65"/>
        <v>145</v>
      </c>
      <c r="I593" s="20">
        <f>IFERROR([1]!EM_S_QSTM07_IS(B593,"61",$I$1,"1")/1000000,"")</f>
        <v>71.564582610000002</v>
      </c>
      <c r="J593" s="13">
        <f t="shared" si="63"/>
        <v>4.1060536800000023</v>
      </c>
      <c r="K593" s="13">
        <f>IFERROR([1]!EM_S_QSTM07_IS(B593,"61",$K$2,"1")/1000000,"")</f>
        <v>16.199737970000001</v>
      </c>
      <c r="L593" s="14">
        <f t="shared" si="66"/>
        <v>-0.74653579659103575</v>
      </c>
      <c r="M593" s="33">
        <f ca="1">[1]!EM_S_MAJASSRES_NUM(B593,$M$2,$M$1)</f>
        <v>1</v>
      </c>
      <c r="N593" s="29" t="str">
        <f t="shared" si="67"/>
        <v/>
      </c>
      <c r="O593" s="21" t="str">
        <f t="shared" ca="1" si="68"/>
        <v/>
      </c>
      <c r="P593" s="10" t="str">
        <f t="shared" si="69"/>
        <v>财报</v>
      </c>
    </row>
    <row r="594" spans="1:16" x14ac:dyDescent="0.2">
      <c r="A594" s="17" t="str">
        <f t="shared" ca="1" si="64"/>
        <v/>
      </c>
      <c r="B594" s="8" t="s">
        <v>1246</v>
      </c>
      <c r="C594" s="8" t="s">
        <v>1247</v>
      </c>
      <c r="D594" s="13">
        <f>IFERROR([1]!EM_S_QSTM07_IS(B594,"61",$C$1,"1")/1000000,"")</f>
        <v>134.26400361</v>
      </c>
      <c r="E594" s="13" t="str">
        <f>IFERROR([1]!EM_S_PERFORMANCEEXPRESS_PERFEXNETPROFITTOSHAREHOLDER(B594,$C$1)/1000000,"")</f>
        <v/>
      </c>
      <c r="F594" s="13">
        <f>IFERROR([1]!EM_S_PROFITNOTICE_FORECASTT(B594,$C$1)/1000000,"")</f>
        <v>220</v>
      </c>
      <c r="G594" s="13">
        <f>IFERROR([1]!EM_S_PROFITNOTICE_FORECASTL(B594,$C$1)/1000000,"")</f>
        <v>200</v>
      </c>
      <c r="H594" s="13">
        <f t="shared" si="65"/>
        <v>210</v>
      </c>
      <c r="I594" s="20">
        <f>IFERROR([1]!EM_S_QSTM07_IS(B594,"61",$I$1,"1")/1000000,"")</f>
        <v>69.036368830000001</v>
      </c>
      <c r="J594" s="13">
        <f t="shared" si="63"/>
        <v>65.227634780000002</v>
      </c>
      <c r="K594" s="13">
        <f>IFERROR([1]!EM_S_QSTM07_IS(B594,"61",$K$2,"1")/1000000,"")</f>
        <v>4.17061408</v>
      </c>
      <c r="L594" s="14">
        <f t="shared" si="66"/>
        <v>14.639815511292765</v>
      </c>
      <c r="M594" s="33" t="str">
        <f ca="1">[1]!EM_S_MAJASSRES_NUM(B594,$M$2,$M$1)</f>
        <v/>
      </c>
      <c r="N594" s="29">
        <f t="shared" si="67"/>
        <v>1</v>
      </c>
      <c r="O594" s="21" t="str">
        <f t="shared" ca="1" si="68"/>
        <v/>
      </c>
      <c r="P594" s="10" t="str">
        <f t="shared" si="69"/>
        <v>财报</v>
      </c>
    </row>
    <row r="595" spans="1:16" x14ac:dyDescent="0.2">
      <c r="A595" s="17" t="str">
        <f t="shared" ca="1" si="64"/>
        <v/>
      </c>
      <c r="B595" s="8" t="s">
        <v>1248</v>
      </c>
      <c r="C595" s="8" t="s">
        <v>1249</v>
      </c>
      <c r="D595" s="13">
        <f>IFERROR([1]!EM_S_QSTM07_IS(B595,"61",$C$1,"1")/1000000,"")</f>
        <v>5.3237247699999992</v>
      </c>
      <c r="E595" s="13" t="str">
        <f>IFERROR([1]!EM_S_PERFORMANCEEXPRESS_PERFEXNETPROFITTOSHAREHOLDER(B595,$C$1)/1000000,"")</f>
        <v/>
      </c>
      <c r="F595" s="13">
        <f>IFERROR([1]!EM_S_PROFITNOTICE_FORECASTT(B595,$C$1)/1000000,"")</f>
        <v>5.7</v>
      </c>
      <c r="G595" s="13">
        <f>IFERROR([1]!EM_S_PROFITNOTICE_FORECASTL(B595,$C$1)/1000000,"")</f>
        <v>5</v>
      </c>
      <c r="H595" s="13">
        <f t="shared" si="65"/>
        <v>5.35</v>
      </c>
      <c r="I595" s="20">
        <f>IFERROR([1]!EM_S_QSTM07_IS(B595,"61",$I$1,"1")/1000000,"")</f>
        <v>0.19075790000000001</v>
      </c>
      <c r="J595" s="13">
        <f t="shared" si="63"/>
        <v>5.1329668699999988</v>
      </c>
      <c r="K595" s="13">
        <f>IFERROR([1]!EM_S_QSTM07_IS(B595,"61",$K$2,"1")/1000000,"")</f>
        <v>4.6888370400000001</v>
      </c>
      <c r="L595" s="14">
        <f t="shared" si="66"/>
        <v>9.4720679394735094E-2</v>
      </c>
      <c r="M595" s="33" t="str">
        <f ca="1">[1]!EM_S_MAJASSRES_NUM(B595,$M$2,$M$1)</f>
        <v/>
      </c>
      <c r="N595" s="29">
        <f t="shared" si="67"/>
        <v>1</v>
      </c>
      <c r="O595" s="21" t="str">
        <f t="shared" ca="1" si="68"/>
        <v/>
      </c>
      <c r="P595" s="10" t="str">
        <f t="shared" si="69"/>
        <v>财报</v>
      </c>
    </row>
    <row r="596" spans="1:16" x14ac:dyDescent="0.2">
      <c r="A596" s="17">
        <f t="shared" ca="1" si="64"/>
        <v>1353</v>
      </c>
      <c r="B596" s="8" t="s">
        <v>1250</v>
      </c>
      <c r="C596" s="8" t="s">
        <v>1251</v>
      </c>
      <c r="D596" s="13">
        <f>IFERROR([1]!EM_S_QSTM07_IS(B596,"61",$C$1,"1")/1000000,"")</f>
        <v>61.788370780000001</v>
      </c>
      <c r="E596" s="13">
        <f>IFERROR([1]!EM_S_PERFORMANCEEXPRESS_PERFEXNETPROFITTOSHAREHOLDER(B596,$C$1)/1000000,"")</f>
        <v>118.05355278</v>
      </c>
      <c r="F596" s="13">
        <f>IFERROR([1]!EM_S_PROFITNOTICE_FORECASTT(B596,$C$1)/1000000,"")</f>
        <v>125.3446</v>
      </c>
      <c r="G596" s="13">
        <f>IFERROR([1]!EM_S_PROFITNOTICE_FORECASTL(B596,$C$1)/1000000,"")</f>
        <v>114.89919999999999</v>
      </c>
      <c r="H596" s="13">
        <f t="shared" si="65"/>
        <v>120.1219</v>
      </c>
      <c r="I596" s="20">
        <f>IFERROR([1]!EM_S_QSTM07_IS(B596,"61",$I$1,"1")/1000000,"")</f>
        <v>56.212724639999998</v>
      </c>
      <c r="J596" s="13">
        <f t="shared" si="63"/>
        <v>5.5756461400000035</v>
      </c>
      <c r="K596" s="13">
        <f>IFERROR([1]!EM_S_QSTM07_IS(B596,"61",$K$2,"1")/1000000,"")</f>
        <v>53.566349860000003</v>
      </c>
      <c r="L596" s="14">
        <f t="shared" si="66"/>
        <v>-0.89591140418243154</v>
      </c>
      <c r="M596" s="33" t="str">
        <f ca="1">[1]!EM_S_MAJASSRES_NUM(B596,$M$2,$M$1)</f>
        <v/>
      </c>
      <c r="N596" s="29" t="str">
        <f t="shared" si="67"/>
        <v/>
      </c>
      <c r="O596" s="21">
        <f t="shared" ca="1" si="68"/>
        <v>-0.89591140418243154</v>
      </c>
      <c r="P596" s="10" t="str">
        <f t="shared" si="69"/>
        <v>财报</v>
      </c>
    </row>
    <row r="597" spans="1:16" x14ac:dyDescent="0.2">
      <c r="A597" s="17" t="str">
        <f t="shared" ca="1" si="64"/>
        <v/>
      </c>
      <c r="B597" s="8" t="s">
        <v>1252</v>
      </c>
      <c r="C597" s="8" t="s">
        <v>1253</v>
      </c>
      <c r="D597" s="13">
        <f>IFERROR([1]!EM_S_QSTM07_IS(B597,"61",$C$1,"1")/1000000,"")</f>
        <v>68.766035889999998</v>
      </c>
      <c r="E597" s="13">
        <f>IFERROR([1]!EM_S_PERFORMANCEEXPRESS_PERFEXNETPROFITTOSHAREHOLDER(B597,$C$1)/1000000,"")</f>
        <v>85.078812079999992</v>
      </c>
      <c r="F597" s="13">
        <f>IFERROR([1]!EM_S_PROFITNOTICE_FORECASTT(B597,$C$1)/1000000,"")</f>
        <v>99.5</v>
      </c>
      <c r="G597" s="13">
        <f>IFERROR([1]!EM_S_PROFITNOTICE_FORECASTL(B597,$C$1)/1000000,"")</f>
        <v>83</v>
      </c>
      <c r="H597" s="13">
        <f t="shared" si="65"/>
        <v>91.25</v>
      </c>
      <c r="I597" s="20">
        <f>IFERROR([1]!EM_S_QSTM07_IS(B597,"61",$I$1,"1")/1000000,"")</f>
        <v>16.312776190000001</v>
      </c>
      <c r="J597" s="13">
        <f t="shared" si="63"/>
        <v>52.453259699999997</v>
      </c>
      <c r="K597" s="13">
        <f>IFERROR([1]!EM_S_QSTM07_IS(B597,"61",$K$2,"1")/1000000,"")</f>
        <v>2.0709315400000001</v>
      </c>
      <c r="L597" s="14">
        <f t="shared" si="66"/>
        <v>24.328340742736476</v>
      </c>
      <c r="M597" s="33">
        <f ca="1">[1]!EM_S_MAJASSRES_NUM(B597,$M$2,$M$1)</f>
        <v>1</v>
      </c>
      <c r="N597" s="29">
        <f t="shared" si="67"/>
        <v>1</v>
      </c>
      <c r="O597" s="21" t="str">
        <f t="shared" ca="1" si="68"/>
        <v/>
      </c>
      <c r="P597" s="10" t="str">
        <f t="shared" si="69"/>
        <v>财报</v>
      </c>
    </row>
    <row r="598" spans="1:16" x14ac:dyDescent="0.2">
      <c r="A598" s="17">
        <f t="shared" ca="1" si="64"/>
        <v>2011</v>
      </c>
      <c r="B598" s="8" t="s">
        <v>1254</v>
      </c>
      <c r="C598" s="8" t="s">
        <v>1255</v>
      </c>
      <c r="D598" s="13">
        <f>IFERROR([1]!EM_S_QSTM07_IS(B598,"61",$C$1,"1")/1000000,"")</f>
        <v>98.737514869999998</v>
      </c>
      <c r="E598" s="13" t="str">
        <f>IFERROR([1]!EM_S_PERFORMANCEEXPRESS_PERFEXNETPROFITTOSHAREHOLDER(B598,$C$1)/1000000,"")</f>
        <v/>
      </c>
      <c r="F598" s="13">
        <f>IFERROR([1]!EM_S_PROFITNOTICE_FORECASTT(B598,$C$1)/1000000,"")</f>
        <v>355.11840000000001</v>
      </c>
      <c r="G598" s="13">
        <f>IFERROR([1]!EM_S_PROFITNOTICE_FORECASTL(B598,$C$1)/1000000,"")</f>
        <v>335.38959999999997</v>
      </c>
      <c r="H598" s="13">
        <f t="shared" si="65"/>
        <v>345.25400000000002</v>
      </c>
      <c r="I598" s="20">
        <f>IFERROR([1]!EM_S_QSTM07_IS(B598,"61",$I$1,"1")/1000000,"")</f>
        <v>249.31005899000002</v>
      </c>
      <c r="J598" s="13">
        <f t="shared" si="63"/>
        <v>-150.57254412000003</v>
      </c>
      <c r="K598" s="13">
        <f>IFERROR([1]!EM_S_QSTM07_IS(B598,"61",$K$2,"1")/1000000,"")</f>
        <v>44.379165289999996</v>
      </c>
      <c r="L598" s="14">
        <f t="shared" si="66"/>
        <v>-4.3928656191721727</v>
      </c>
      <c r="M598" s="33" t="str">
        <f ca="1">[1]!EM_S_MAJASSRES_NUM(B598,$M$2,$M$1)</f>
        <v/>
      </c>
      <c r="N598" s="29" t="str">
        <f t="shared" si="67"/>
        <v/>
      </c>
      <c r="O598" s="21">
        <f t="shared" ca="1" si="68"/>
        <v>-4.3928656191721727</v>
      </c>
      <c r="P598" s="10" t="str">
        <f t="shared" si="69"/>
        <v>财报</v>
      </c>
    </row>
    <row r="599" spans="1:16" x14ac:dyDescent="0.2">
      <c r="A599" s="17">
        <f t="shared" ca="1" si="64"/>
        <v>597</v>
      </c>
      <c r="B599" s="8" t="s">
        <v>1256</v>
      </c>
      <c r="C599" s="8" t="s">
        <v>1257</v>
      </c>
      <c r="D599" s="13">
        <f>IFERROR([1]!EM_S_QSTM07_IS(B599,"61",$C$1,"1")/1000000,"")</f>
        <v>147.46941468</v>
      </c>
      <c r="E599" s="13" t="str">
        <f>IFERROR([1]!EM_S_PERFORMANCEEXPRESS_PERFEXNETPROFITTOSHAREHOLDER(B599,$C$1)/1000000,"")</f>
        <v/>
      </c>
      <c r="F599" s="13">
        <f>IFERROR([1]!EM_S_PROFITNOTICE_FORECASTT(B599,$C$1)/1000000,"")</f>
        <v>260</v>
      </c>
      <c r="G599" s="13">
        <f>IFERROR([1]!EM_S_PROFITNOTICE_FORECASTL(B599,$C$1)/1000000,"")</f>
        <v>240</v>
      </c>
      <c r="H599" s="13">
        <f t="shared" si="65"/>
        <v>250</v>
      </c>
      <c r="I599" s="20">
        <f>IFERROR([1]!EM_S_QSTM07_IS(B599,"61",$I$1,"1")/1000000,"")</f>
        <v>103.36049756</v>
      </c>
      <c r="J599" s="13">
        <f t="shared" si="63"/>
        <v>44.108917120000001</v>
      </c>
      <c r="K599" s="13">
        <f>IFERROR([1]!EM_S_QSTM07_IS(B599,"61",$K$2,"1")/1000000,"")</f>
        <v>59.334093179999996</v>
      </c>
      <c r="L599" s="14">
        <f t="shared" si="66"/>
        <v>-0.25660080476517694</v>
      </c>
      <c r="M599" s="33" t="str">
        <f ca="1">[1]!EM_S_MAJASSRES_NUM(B599,$M$2,$M$1)</f>
        <v/>
      </c>
      <c r="N599" s="29" t="str">
        <f t="shared" si="67"/>
        <v/>
      </c>
      <c r="O599" s="21">
        <f t="shared" ca="1" si="68"/>
        <v>-0.25660080476517694</v>
      </c>
      <c r="P599" s="10" t="str">
        <f t="shared" si="69"/>
        <v>财报</v>
      </c>
    </row>
    <row r="600" spans="1:16" x14ac:dyDescent="0.2">
      <c r="A600" s="17">
        <f t="shared" ca="1" si="64"/>
        <v>1460</v>
      </c>
      <c r="B600" s="8" t="s">
        <v>1258</v>
      </c>
      <c r="C600" s="8" t="s">
        <v>1259</v>
      </c>
      <c r="D600" s="13">
        <f>IFERROR([1]!EM_S_QSTM07_IS(B600,"61",$C$1,"1")/1000000,"")</f>
        <v>35.579650210000004</v>
      </c>
      <c r="E600" s="13" t="str">
        <f>IFERROR([1]!EM_S_PERFORMANCEEXPRESS_PERFEXNETPROFITTOSHAREHOLDER(B600,$C$1)/1000000,"")</f>
        <v/>
      </c>
      <c r="F600" s="13">
        <f>IFERROR([1]!EM_S_PROFITNOTICE_FORECASTT(B600,$C$1)/1000000,"")</f>
        <v>72.632099999999994</v>
      </c>
      <c r="G600" s="13">
        <f>IFERROR([1]!EM_S_PROFITNOTICE_FORECASTL(B600,$C$1)/1000000,"")</f>
        <v>36.316000000000003</v>
      </c>
      <c r="H600" s="13">
        <f t="shared" si="65"/>
        <v>54.474049999999998</v>
      </c>
      <c r="I600" s="20">
        <f>IFERROR([1]!EM_S_QSTM07_IS(B600,"61",$I$1,"1")/1000000,"")</f>
        <v>20.526791190000001</v>
      </c>
      <c r="J600" s="13">
        <f t="shared" si="63"/>
        <v>15.052859020000003</v>
      </c>
      <c r="K600" s="13">
        <f>IFERROR([1]!EM_S_QSTM07_IS(B600,"61",$K$2,"1")/1000000,"")</f>
        <v>349.32568219999996</v>
      </c>
      <c r="L600" s="14">
        <f t="shared" si="66"/>
        <v>-0.95690881092624103</v>
      </c>
      <c r="M600" s="33" t="str">
        <f ca="1">[1]!EM_S_MAJASSRES_NUM(B600,$M$2,$M$1)</f>
        <v/>
      </c>
      <c r="N600" s="29" t="str">
        <f t="shared" si="67"/>
        <v/>
      </c>
      <c r="O600" s="21">
        <f t="shared" ca="1" si="68"/>
        <v>-0.95690881092624103</v>
      </c>
      <c r="P600" s="10" t="str">
        <f t="shared" si="69"/>
        <v>财报</v>
      </c>
    </row>
    <row r="601" spans="1:16" x14ac:dyDescent="0.2">
      <c r="A601" s="17" t="str">
        <f t="shared" ca="1" si="64"/>
        <v/>
      </c>
      <c r="B601" s="8" t="s">
        <v>1260</v>
      </c>
      <c r="C601" s="8" t="s">
        <v>1261</v>
      </c>
      <c r="D601" s="13">
        <f>IFERROR([1]!EM_S_QSTM07_IS(B601,"61",$C$1,"1")/1000000,"")</f>
        <v>139.0442554</v>
      </c>
      <c r="E601" s="13" t="str">
        <f>IFERROR([1]!EM_S_PERFORMANCEEXPRESS_PERFEXNETPROFITTOSHAREHOLDER(B601,$C$1)/1000000,"")</f>
        <v/>
      </c>
      <c r="F601" s="13">
        <f>IFERROR([1]!EM_S_PROFITNOTICE_FORECASTT(B601,$C$1)/1000000,"")</f>
        <v>286.89999999999998</v>
      </c>
      <c r="G601" s="13">
        <f>IFERROR([1]!EM_S_PROFITNOTICE_FORECASTL(B601,$C$1)/1000000,"")</f>
        <v>210</v>
      </c>
      <c r="H601" s="13">
        <f t="shared" si="65"/>
        <v>248.45</v>
      </c>
      <c r="I601" s="20">
        <f>IFERROR([1]!EM_S_QSTM07_IS(B601,"61",$I$1,"1")/1000000,"")</f>
        <v>133.85237062000002</v>
      </c>
      <c r="J601" s="13">
        <f t="shared" si="63"/>
        <v>5.191884779999981</v>
      </c>
      <c r="K601" s="13">
        <f>IFERROR([1]!EM_S_QSTM07_IS(B601,"61",$K$2,"1")/1000000,"")</f>
        <v>79.73964325</v>
      </c>
      <c r="L601" s="14">
        <f t="shared" si="66"/>
        <v>-0.93488954090599119</v>
      </c>
      <c r="M601" s="33">
        <f ca="1">[1]!EM_S_MAJASSRES_NUM(B601,$M$2,$M$1)</f>
        <v>1</v>
      </c>
      <c r="N601" s="29" t="str">
        <f t="shared" si="67"/>
        <v/>
      </c>
      <c r="O601" s="21" t="str">
        <f t="shared" ca="1" si="68"/>
        <v/>
      </c>
      <c r="P601" s="10" t="str">
        <f t="shared" si="69"/>
        <v>财报</v>
      </c>
    </row>
    <row r="602" spans="1:16" x14ac:dyDescent="0.2">
      <c r="A602" s="17">
        <f t="shared" ca="1" si="64"/>
        <v>409</v>
      </c>
      <c r="B602" s="8" t="s">
        <v>1262</v>
      </c>
      <c r="C602" s="8" t="s">
        <v>1263</v>
      </c>
      <c r="D602" s="13">
        <f>IFERROR([1]!EM_S_QSTM07_IS(B602,"61",$C$1,"1")/1000000,"")</f>
        <v>40.9611777</v>
      </c>
      <c r="E602" s="13" t="str">
        <f>IFERROR([1]!EM_S_PERFORMANCEEXPRESS_PERFEXNETPROFITTOSHAREHOLDER(B602,$C$1)/1000000,"")</f>
        <v/>
      </c>
      <c r="F602" s="13">
        <f>IFERROR([1]!EM_S_PROFITNOTICE_FORECASTT(B602,$C$1)/1000000,"")</f>
        <v>59.688800000000001</v>
      </c>
      <c r="G602" s="13">
        <f>IFERROR([1]!EM_S_PROFITNOTICE_FORECASTL(B602,$C$1)/1000000,"")</f>
        <v>46.713000000000001</v>
      </c>
      <c r="H602" s="13">
        <f t="shared" si="65"/>
        <v>53.200900000000004</v>
      </c>
      <c r="I602" s="20">
        <f>IFERROR([1]!EM_S_QSTM07_IS(B602,"61",$I$1,"1")/1000000,"")</f>
        <v>16.264287970000002</v>
      </c>
      <c r="J602" s="13">
        <f t="shared" si="63"/>
        <v>24.696889729999999</v>
      </c>
      <c r="K602" s="13">
        <f>IFERROR([1]!EM_S_QSTM07_IS(B602,"61",$K$2,"1")/1000000,"")</f>
        <v>21.775179420000001</v>
      </c>
      <c r="L602" s="14">
        <f t="shared" si="66"/>
        <v>0.13417617617040045</v>
      </c>
      <c r="M602" s="33" t="str">
        <f ca="1">[1]!EM_S_MAJASSRES_NUM(B602,$M$2,$M$1)</f>
        <v/>
      </c>
      <c r="N602" s="29" t="str">
        <f t="shared" si="67"/>
        <v/>
      </c>
      <c r="O602" s="21">
        <f t="shared" ca="1" si="68"/>
        <v>0.13417617617040045</v>
      </c>
      <c r="P602" s="10" t="str">
        <f t="shared" si="69"/>
        <v>财报</v>
      </c>
    </row>
    <row r="603" spans="1:16" x14ac:dyDescent="0.2">
      <c r="A603" s="17" t="str">
        <f t="shared" ca="1" si="64"/>
        <v/>
      </c>
      <c r="B603" s="8" t="s">
        <v>1264</v>
      </c>
      <c r="C603" s="8" t="s">
        <v>1265</v>
      </c>
      <c r="D603" s="13">
        <f>IFERROR([1]!EM_S_QSTM07_IS(B603,"61",$C$1,"1")/1000000,"")</f>
        <v>153.04333568999999</v>
      </c>
      <c r="E603" s="13" t="str">
        <f>IFERROR([1]!EM_S_PERFORMANCEEXPRESS_PERFEXNETPROFITTOSHAREHOLDER(B603,$C$1)/1000000,"")</f>
        <v/>
      </c>
      <c r="F603" s="13">
        <f>IFERROR([1]!EM_S_PROFITNOTICE_FORECASTT(B603,$C$1)/1000000,"")</f>
        <v>160</v>
      </c>
      <c r="G603" s="13">
        <f>IFERROR([1]!EM_S_PROFITNOTICE_FORECASTL(B603,$C$1)/1000000,"")</f>
        <v>140</v>
      </c>
      <c r="H603" s="13">
        <f t="shared" si="65"/>
        <v>150</v>
      </c>
      <c r="I603" s="20">
        <f>IFERROR([1]!EM_S_QSTM07_IS(B603,"61",$I$1,"1")/1000000,"")</f>
        <v>0.44067734999999997</v>
      </c>
      <c r="J603" s="13">
        <f t="shared" si="63"/>
        <v>152.60265834</v>
      </c>
      <c r="K603" s="13">
        <f>IFERROR([1]!EM_S_QSTM07_IS(B603,"61",$K$2,"1")/1000000,"")</f>
        <v>-3.6639238599999997</v>
      </c>
      <c r="L603" s="14">
        <f t="shared" si="66"/>
        <v>42.650062657142669</v>
      </c>
      <c r="M603" s="33" t="str">
        <f ca="1">[1]!EM_S_MAJASSRES_NUM(B603,$M$2,$M$1)</f>
        <v/>
      </c>
      <c r="N603" s="29">
        <f t="shared" si="67"/>
        <v>1</v>
      </c>
      <c r="O603" s="21" t="str">
        <f t="shared" ca="1" si="68"/>
        <v/>
      </c>
      <c r="P603" s="10" t="str">
        <f t="shared" si="69"/>
        <v>财报</v>
      </c>
    </row>
    <row r="604" spans="1:16" x14ac:dyDescent="0.2">
      <c r="A604" s="17">
        <f t="shared" ca="1" si="64"/>
        <v>143</v>
      </c>
      <c r="B604" s="8" t="s">
        <v>1266</v>
      </c>
      <c r="C604" s="8" t="s">
        <v>1267</v>
      </c>
      <c r="D604" s="13">
        <f>IFERROR([1]!EM_S_QSTM07_IS(B604,"61",$C$1,"1")/1000000,"")</f>
        <v>-12.408529079999999</v>
      </c>
      <c r="E604" s="13" t="str">
        <f>IFERROR([1]!EM_S_PERFORMANCEEXPRESS_PERFEXNETPROFITTOSHAREHOLDER(B604,$C$1)/1000000,"")</f>
        <v/>
      </c>
      <c r="F604" s="13">
        <f>IFERROR([1]!EM_S_PROFITNOTICE_FORECASTT(B604,$C$1)/1000000,"")</f>
        <v>-15</v>
      </c>
      <c r="G604" s="13">
        <f>IFERROR([1]!EM_S_PROFITNOTICE_FORECASTL(B604,$C$1)/1000000,"")</f>
        <v>-30</v>
      </c>
      <c r="H604" s="13">
        <f t="shared" si="65"/>
        <v>-22.5</v>
      </c>
      <c r="I604" s="20">
        <f>IFERROR([1]!EM_S_QSTM07_IS(B604,"61",$I$1,"1")/1000000,"")</f>
        <v>-16.082983980000002</v>
      </c>
      <c r="J604" s="13">
        <f t="shared" si="63"/>
        <v>3.6744549000000024</v>
      </c>
      <c r="K604" s="13">
        <f>IFERROR([1]!EM_S_QSTM07_IS(B604,"61",$K$2,"1")/1000000,"")</f>
        <v>-11.268516160000001</v>
      </c>
      <c r="L604" s="14">
        <f t="shared" si="66"/>
        <v>1.3260815219880735</v>
      </c>
      <c r="M604" s="33" t="str">
        <f ca="1">[1]!EM_S_MAJASSRES_NUM(B604,$M$2,$M$1)</f>
        <v/>
      </c>
      <c r="N604" s="29" t="str">
        <f t="shared" si="67"/>
        <v/>
      </c>
      <c r="O604" s="21">
        <f t="shared" ca="1" si="68"/>
        <v>1.3260815219880735</v>
      </c>
      <c r="P604" s="10" t="str">
        <f t="shared" si="69"/>
        <v>财报</v>
      </c>
    </row>
    <row r="605" spans="1:16" x14ac:dyDescent="0.2">
      <c r="A605" s="17">
        <f t="shared" ca="1" si="64"/>
        <v>1622</v>
      </c>
      <c r="B605" s="8" t="s">
        <v>1268</v>
      </c>
      <c r="C605" s="8" t="s">
        <v>1269</v>
      </c>
      <c r="D605" s="13">
        <f>IFERROR([1]!EM_S_QSTM07_IS(B605,"61",$C$1,"1")/1000000,"")</f>
        <v>16.98861441</v>
      </c>
      <c r="E605" s="13" t="str">
        <f>IFERROR([1]!EM_S_PERFORMANCEEXPRESS_PERFEXNETPROFITTOSHAREHOLDER(B605,$C$1)/1000000,"")</f>
        <v/>
      </c>
      <c r="F605" s="13">
        <f>IFERROR([1]!EM_S_PROFITNOTICE_FORECASTT(B605,$C$1)/1000000,"")</f>
        <v>47.349800000000002</v>
      </c>
      <c r="G605" s="13">
        <f>IFERROR([1]!EM_S_PROFITNOTICE_FORECASTL(B605,$C$1)/1000000,"")</f>
        <v>31.566600000000001</v>
      </c>
      <c r="H605" s="13">
        <f t="shared" si="65"/>
        <v>39.458200000000005</v>
      </c>
      <c r="I605" s="20">
        <f>IFERROR([1]!EM_S_QSTM07_IS(B605,"61",$I$1,"1")/1000000,"")</f>
        <v>19.103196789999998</v>
      </c>
      <c r="J605" s="13">
        <f t="shared" si="63"/>
        <v>-2.1145823799999981</v>
      </c>
      <c r="K605" s="13">
        <f>IFERROR([1]!EM_S_QSTM07_IS(B605,"61",$K$2,"1")/1000000,"")</f>
        <v>21.66016265</v>
      </c>
      <c r="L605" s="14">
        <f t="shared" si="66"/>
        <v>-1.0976254155690746</v>
      </c>
      <c r="M605" s="33" t="str">
        <f ca="1">[1]!EM_S_MAJASSRES_NUM(B605,$M$2,$M$1)</f>
        <v/>
      </c>
      <c r="N605" s="29" t="str">
        <f t="shared" si="67"/>
        <v/>
      </c>
      <c r="O605" s="21">
        <f t="shared" ca="1" si="68"/>
        <v>-1.0976254155690746</v>
      </c>
      <c r="P605" s="10" t="str">
        <f t="shared" si="69"/>
        <v>财报</v>
      </c>
    </row>
    <row r="606" spans="1:16" x14ac:dyDescent="0.2">
      <c r="A606" s="17" t="str">
        <f t="shared" ca="1" si="64"/>
        <v/>
      </c>
      <c r="B606" s="8" t="s">
        <v>1270</v>
      </c>
      <c r="C606" s="8" t="s">
        <v>1271</v>
      </c>
      <c r="D606" s="13">
        <f>IFERROR([1]!EM_S_QSTM07_IS(B606,"61",$C$1,"1")/1000000,"")</f>
        <v>19.22555384</v>
      </c>
      <c r="E606" s="13" t="str">
        <f>IFERROR([1]!EM_S_PERFORMANCEEXPRESS_PERFEXNETPROFITTOSHAREHOLDER(B606,$C$1)/1000000,"")</f>
        <v/>
      </c>
      <c r="F606" s="13">
        <f>IFERROR([1]!EM_S_PROFITNOTICE_FORECASTT(B606,$C$1)/1000000,"")</f>
        <v>5</v>
      </c>
      <c r="G606" s="13">
        <f>IFERROR([1]!EM_S_PROFITNOTICE_FORECASTL(B606,$C$1)/1000000,"")</f>
        <v>0</v>
      </c>
      <c r="H606" s="13">
        <f t="shared" si="65"/>
        <v>2.5</v>
      </c>
      <c r="I606" s="20">
        <f>IFERROR([1]!EM_S_QSTM07_IS(B606,"61",$I$1,"1")/1000000,"")</f>
        <v>-15.15659801</v>
      </c>
      <c r="J606" s="13">
        <f t="shared" si="63"/>
        <v>34.38215185</v>
      </c>
      <c r="K606" s="13">
        <f>IFERROR([1]!EM_S_QSTM07_IS(B606,"61",$K$2,"1")/1000000,"")</f>
        <v>-7.8048342000000002</v>
      </c>
      <c r="L606" s="14">
        <f t="shared" si="66"/>
        <v>5.4052379549587357</v>
      </c>
      <c r="M606" s="33" t="str">
        <f ca="1">[1]!EM_S_MAJASSRES_NUM(B606,$M$2,$M$1)</f>
        <v/>
      </c>
      <c r="N606" s="29">
        <f t="shared" si="67"/>
        <v>1</v>
      </c>
      <c r="O606" s="21" t="str">
        <f t="shared" ca="1" si="68"/>
        <v/>
      </c>
      <c r="P606" s="10" t="str">
        <f t="shared" si="69"/>
        <v>财报</v>
      </c>
    </row>
    <row r="607" spans="1:16" x14ac:dyDescent="0.2">
      <c r="A607" s="17" t="str">
        <f t="shared" ca="1" si="64"/>
        <v/>
      </c>
      <c r="B607" s="8" t="s">
        <v>1272</v>
      </c>
      <c r="C607" s="8" t="s">
        <v>1273</v>
      </c>
      <c r="D607" s="13">
        <f>IFERROR([1]!EM_S_QSTM07_IS(B607,"61",$C$1,"1")/1000000,"")</f>
        <v>111.9085776</v>
      </c>
      <c r="E607" s="13" t="str">
        <f>IFERROR([1]!EM_S_PERFORMANCEEXPRESS_PERFEXNETPROFITTOSHAREHOLDER(B607,$C$1)/1000000,"")</f>
        <v/>
      </c>
      <c r="F607" s="13">
        <f>IFERROR([1]!EM_S_PROFITNOTICE_FORECASTT(B607,$C$1)/1000000,"")</f>
        <v>131.30000000000001</v>
      </c>
      <c r="G607" s="13">
        <f>IFERROR([1]!EM_S_PROFITNOTICE_FORECASTL(B607,$C$1)/1000000,"")</f>
        <v>130.5</v>
      </c>
      <c r="H607" s="13">
        <f t="shared" si="65"/>
        <v>130.9</v>
      </c>
      <c r="I607" s="20">
        <f>IFERROR([1]!EM_S_QSTM07_IS(B607,"61",$I$1,"1")/1000000,"")</f>
        <v>18.468036980000001</v>
      </c>
      <c r="J607" s="13">
        <f t="shared" si="63"/>
        <v>93.440540620000007</v>
      </c>
      <c r="K607" s="13">
        <f>IFERROR([1]!EM_S_QSTM07_IS(B607,"61",$K$2,"1")/1000000,"")</f>
        <v>1.9358491599999998</v>
      </c>
      <c r="L607" s="14">
        <f t="shared" si="66"/>
        <v>47.268502810415256</v>
      </c>
      <c r="M607" s="33">
        <f ca="1">[1]!EM_S_MAJASSRES_NUM(B607,$M$2,$M$1)</f>
        <v>1</v>
      </c>
      <c r="N607" s="29">
        <f t="shared" si="67"/>
        <v>1</v>
      </c>
      <c r="O607" s="21" t="str">
        <f t="shared" ca="1" si="68"/>
        <v/>
      </c>
      <c r="P607" s="10" t="str">
        <f t="shared" si="69"/>
        <v>财报</v>
      </c>
    </row>
    <row r="608" spans="1:16" x14ac:dyDescent="0.2">
      <c r="A608" s="17">
        <f t="shared" ca="1" si="64"/>
        <v>1030</v>
      </c>
      <c r="B608" s="8" t="s">
        <v>1274</v>
      </c>
      <c r="C608" s="8" t="s">
        <v>1275</v>
      </c>
      <c r="D608" s="13">
        <f>IFERROR([1]!EM_S_QSTM07_IS(B608,"61",$C$1,"1")/1000000,"")</f>
        <v>99.454511459999992</v>
      </c>
      <c r="E608" s="13" t="str">
        <f>IFERROR([1]!EM_S_PERFORMANCEEXPRESS_PERFEXNETPROFITTOSHAREHOLDER(B608,$C$1)/1000000,"")</f>
        <v/>
      </c>
      <c r="F608" s="13">
        <f>IFERROR([1]!EM_S_PROFITNOTICE_FORECASTT(B608,$C$1)/1000000,"")</f>
        <v>189.56989999999999</v>
      </c>
      <c r="G608" s="13">
        <f>IFERROR([1]!EM_S_PROFITNOTICE_FORECASTL(B608,$C$1)/1000000,"")</f>
        <v>165.87370000000001</v>
      </c>
      <c r="H608" s="13">
        <f t="shared" si="65"/>
        <v>177.7218</v>
      </c>
      <c r="I608" s="20">
        <f>IFERROR([1]!EM_S_QSTM07_IS(B608,"61",$I$1,"1")/1000000,"")</f>
        <v>75.770507159999994</v>
      </c>
      <c r="J608" s="13">
        <f t="shared" si="63"/>
        <v>23.684004299999998</v>
      </c>
      <c r="K608" s="13">
        <f>IFERROR([1]!EM_S_QSTM07_IS(B608,"61",$K$2,"1")/1000000,"")</f>
        <v>70.871197340000009</v>
      </c>
      <c r="L608" s="14">
        <f t="shared" si="66"/>
        <v>-0.66581622451815636</v>
      </c>
      <c r="M608" s="33" t="str">
        <f ca="1">[1]!EM_S_MAJASSRES_NUM(B608,$M$2,$M$1)</f>
        <v/>
      </c>
      <c r="N608" s="29" t="str">
        <f t="shared" si="67"/>
        <v/>
      </c>
      <c r="O608" s="21">
        <f t="shared" ca="1" si="68"/>
        <v>-0.66581622451815636</v>
      </c>
      <c r="P608" s="10" t="str">
        <f t="shared" si="69"/>
        <v>财报</v>
      </c>
    </row>
    <row r="609" spans="1:16" x14ac:dyDescent="0.2">
      <c r="A609" s="17">
        <f t="shared" ca="1" si="64"/>
        <v>675</v>
      </c>
      <c r="B609" s="8" t="s">
        <v>1276</v>
      </c>
      <c r="C609" s="8" t="s">
        <v>1277</v>
      </c>
      <c r="D609" s="13">
        <f>IFERROR([1]!EM_S_QSTM07_IS(B609,"61",$C$1,"1")/1000000,"")</f>
        <v>32.638210120000004</v>
      </c>
      <c r="E609" s="13" t="str">
        <f>IFERROR([1]!EM_S_PERFORMANCEEXPRESS_PERFEXNETPROFITTOSHAREHOLDER(B609,$C$1)/1000000,"")</f>
        <v/>
      </c>
      <c r="F609" s="13">
        <f>IFERROR([1]!EM_S_PROFITNOTICE_FORECASTT(B609,$C$1)/1000000,"")</f>
        <v>48.4773</v>
      </c>
      <c r="G609" s="13">
        <f>IFERROR([1]!EM_S_PROFITNOTICE_FORECASTL(B609,$C$1)/1000000,"")</f>
        <v>41.019199999999998</v>
      </c>
      <c r="H609" s="13">
        <f t="shared" si="65"/>
        <v>44.748249999999999</v>
      </c>
      <c r="I609" s="20">
        <f>IFERROR([1]!EM_S_QSTM07_IS(B609,"61",$I$1,"1")/1000000,"")</f>
        <v>17.033306329999998</v>
      </c>
      <c r="J609" s="13">
        <f t="shared" si="63"/>
        <v>15.604903790000005</v>
      </c>
      <c r="K609" s="13">
        <f>IFERROR([1]!EM_S_QSTM07_IS(B609,"61",$K$2,"1")/1000000,"")</f>
        <v>24.36940044</v>
      </c>
      <c r="L609" s="14">
        <f t="shared" si="66"/>
        <v>-0.3596517145171092</v>
      </c>
      <c r="M609" s="33" t="str">
        <f ca="1">[1]!EM_S_MAJASSRES_NUM(B609,$M$2,$M$1)</f>
        <v/>
      </c>
      <c r="N609" s="29" t="str">
        <f t="shared" si="67"/>
        <v/>
      </c>
      <c r="O609" s="21">
        <f t="shared" ca="1" si="68"/>
        <v>-0.3596517145171092</v>
      </c>
      <c r="P609" s="10" t="str">
        <f t="shared" si="69"/>
        <v>财报</v>
      </c>
    </row>
    <row r="610" spans="1:16" x14ac:dyDescent="0.2">
      <c r="A610" s="17">
        <f t="shared" ca="1" si="64"/>
        <v>916</v>
      </c>
      <c r="B610" s="8" t="s">
        <v>1278</v>
      </c>
      <c r="C610" s="8" t="s">
        <v>1279</v>
      </c>
      <c r="D610" s="13">
        <f>IFERROR([1]!EM_S_QSTM07_IS(B610,"61",$C$1,"1")/1000000,"")</f>
        <v>41.438799750000001</v>
      </c>
      <c r="E610" s="13">
        <f>IFERROR([1]!EM_S_PERFORMANCEEXPRESS_PERFEXNETPROFITTOSHAREHOLDER(B610,$C$1)/1000000,"")</f>
        <v>58.772825529999999</v>
      </c>
      <c r="F610" s="13">
        <f>IFERROR([1]!EM_S_PROFITNOTICE_FORECASTT(B610,$C$1)/1000000,"")</f>
        <v>89.194100000000006</v>
      </c>
      <c r="G610" s="13">
        <f>IFERROR([1]!EM_S_PROFITNOTICE_FORECASTL(B610,$C$1)/1000000,"")</f>
        <v>56.759900000000002</v>
      </c>
      <c r="H610" s="13">
        <f t="shared" si="65"/>
        <v>72.977000000000004</v>
      </c>
      <c r="I610" s="20">
        <f>IFERROR([1]!EM_S_QSTM07_IS(B610,"61",$I$1,"1")/1000000,"")</f>
        <v>17.334025780000001</v>
      </c>
      <c r="J610" s="13">
        <f t="shared" si="63"/>
        <v>24.10477397</v>
      </c>
      <c r="K610" s="13">
        <f>IFERROR([1]!EM_S_QSTM07_IS(B610,"61",$K$2,"1")/1000000,"")</f>
        <v>56.798483619999999</v>
      </c>
      <c r="L610" s="14">
        <f t="shared" si="66"/>
        <v>-0.57560884668561518</v>
      </c>
      <c r="M610" s="33" t="str">
        <f ca="1">[1]!EM_S_MAJASSRES_NUM(B610,$M$2,$M$1)</f>
        <v/>
      </c>
      <c r="N610" s="29" t="str">
        <f t="shared" si="67"/>
        <v/>
      </c>
      <c r="O610" s="21">
        <f t="shared" ca="1" si="68"/>
        <v>-0.57560884668561518</v>
      </c>
      <c r="P610" s="10" t="str">
        <f t="shared" si="69"/>
        <v>财报</v>
      </c>
    </row>
    <row r="611" spans="1:16" x14ac:dyDescent="0.2">
      <c r="A611" s="17" t="str">
        <f t="shared" ca="1" si="64"/>
        <v/>
      </c>
      <c r="B611" s="8" t="s">
        <v>1280</v>
      </c>
      <c r="C611" s="8" t="s">
        <v>1281</v>
      </c>
      <c r="D611" s="13">
        <f>IFERROR([1]!EM_S_QSTM07_IS(B611,"61",$C$1,"1")/1000000,"")</f>
        <v>3.7060766600000004</v>
      </c>
      <c r="E611" s="13" t="str">
        <f>IFERROR([1]!EM_S_PERFORMANCEEXPRESS_PERFEXNETPROFITTOSHAREHOLDER(B611,$C$1)/1000000,"")</f>
        <v/>
      </c>
      <c r="F611" s="13">
        <f>IFERROR([1]!EM_S_PROFITNOTICE_FORECASTT(B611,$C$1)/1000000,"")</f>
        <v>4.5</v>
      </c>
      <c r="G611" s="13">
        <f>IFERROR([1]!EM_S_PROFITNOTICE_FORECASTL(B611,$C$1)/1000000,"")</f>
        <v>0.9</v>
      </c>
      <c r="H611" s="13">
        <f t="shared" si="65"/>
        <v>2.7</v>
      </c>
      <c r="I611" s="20">
        <f>IFERROR([1]!EM_S_QSTM07_IS(B611,"61",$I$1,"1")/1000000,"")</f>
        <v>0.72046056000000003</v>
      </c>
      <c r="J611" s="13">
        <f t="shared" si="63"/>
        <v>2.9856161000000006</v>
      </c>
      <c r="K611" s="13">
        <f>IFERROR([1]!EM_S_QSTM07_IS(B611,"61",$K$2,"1")/1000000,"")</f>
        <v>1.23948295</v>
      </c>
      <c r="L611" s="14">
        <f t="shared" si="66"/>
        <v>1.4087593137122223</v>
      </c>
      <c r="M611" s="33" t="str">
        <f ca="1">[1]!EM_S_MAJASSRES_NUM(B611,$M$2,$M$1)</f>
        <v/>
      </c>
      <c r="N611" s="29">
        <f t="shared" si="67"/>
        <v>1</v>
      </c>
      <c r="O611" s="21" t="str">
        <f t="shared" ca="1" si="68"/>
        <v/>
      </c>
      <c r="P611" s="10" t="str">
        <f t="shared" si="69"/>
        <v>财报</v>
      </c>
    </row>
    <row r="612" spans="1:16" x14ac:dyDescent="0.2">
      <c r="A612" s="17">
        <f t="shared" ca="1" si="64"/>
        <v>1458</v>
      </c>
      <c r="B612" s="8" t="s">
        <v>1282</v>
      </c>
      <c r="C612" s="8" t="s">
        <v>1283</v>
      </c>
      <c r="D612" s="13">
        <f>IFERROR([1]!EM_S_QSTM07_IS(B612,"61",$C$1,"1")/1000000,"")</f>
        <v>2108.6179999999999</v>
      </c>
      <c r="E612" s="13" t="str">
        <f>IFERROR([1]!EM_S_PERFORMANCEEXPRESS_PERFEXNETPROFITTOSHAREHOLDER(B612,$C$1)/1000000,"")</f>
        <v/>
      </c>
      <c r="F612" s="13">
        <f>IFERROR([1]!EM_S_PROFITNOTICE_FORECASTT(B612,$C$1)/1000000,"")</f>
        <v>4262.04</v>
      </c>
      <c r="G612" s="13">
        <f>IFERROR([1]!EM_S_PROFITNOTICE_FORECASTL(B612,$C$1)/1000000,"")</f>
        <v>3906.87</v>
      </c>
      <c r="H612" s="13">
        <f t="shared" si="65"/>
        <v>4084.4549999999999</v>
      </c>
      <c r="I612" s="20">
        <f>IFERROR([1]!EM_S_QSTM07_IS(B612,"61",$I$1,"1")/1000000,"")</f>
        <v>2030.2349999999999</v>
      </c>
      <c r="J612" s="13">
        <f t="shared" si="63"/>
        <v>78.383000000000038</v>
      </c>
      <c r="K612" s="13">
        <f>IFERROR([1]!EM_S_QSTM07_IS(B612,"61",$K$2,"1")/1000000,"")</f>
        <v>1800.0429999999999</v>
      </c>
      <c r="L612" s="14">
        <f t="shared" si="66"/>
        <v>-0.9564549291322485</v>
      </c>
      <c r="M612" s="33" t="str">
        <f ca="1">[1]!EM_S_MAJASSRES_NUM(B612,$M$2,$M$1)</f>
        <v/>
      </c>
      <c r="N612" s="29" t="str">
        <f t="shared" si="67"/>
        <v/>
      </c>
      <c r="O612" s="21">
        <f t="shared" ca="1" si="68"/>
        <v>-0.9564549291322485</v>
      </c>
      <c r="P612" s="10" t="str">
        <f t="shared" si="69"/>
        <v>财报</v>
      </c>
    </row>
    <row r="613" spans="1:16" x14ac:dyDescent="0.2">
      <c r="A613" s="17" t="str">
        <f t="shared" ca="1" si="64"/>
        <v/>
      </c>
      <c r="B613" s="8" t="s">
        <v>1284</v>
      </c>
      <c r="C613" s="8" t="s">
        <v>1285</v>
      </c>
      <c r="D613" s="13">
        <f>IFERROR([1]!EM_S_QSTM07_IS(B613,"61",$C$1,"1")/1000000,"")</f>
        <v>162.33651207</v>
      </c>
      <c r="E613" s="13" t="str">
        <f>IFERROR([1]!EM_S_PERFORMANCEEXPRESS_PERFEXNETPROFITTOSHAREHOLDER(B613,$C$1)/1000000,"")</f>
        <v/>
      </c>
      <c r="F613" s="13">
        <f>IFERROR([1]!EM_S_PROFITNOTICE_FORECASTT(B613,$C$1)/1000000,"")</f>
        <v>322.32</v>
      </c>
      <c r="G613" s="13">
        <f>IFERROR([1]!EM_S_PROFITNOTICE_FORECASTL(B613,$C$1)/1000000,"")</f>
        <v>257.85599999999999</v>
      </c>
      <c r="H613" s="13">
        <f t="shared" si="65"/>
        <v>290.08799999999997</v>
      </c>
      <c r="I613" s="20">
        <f>IFERROR([1]!EM_S_QSTM07_IS(B613,"61",$I$1,"1")/1000000,"")</f>
        <v>97.762496380000002</v>
      </c>
      <c r="J613" s="13">
        <f t="shared" si="63"/>
        <v>64.574015689999996</v>
      </c>
      <c r="K613" s="13">
        <f>IFERROR([1]!EM_S_QSTM07_IS(B613,"61",$K$2,"1")/1000000,"")</f>
        <v>147.79901049</v>
      </c>
      <c r="L613" s="14">
        <f t="shared" si="66"/>
        <v>-0.56309575093962461</v>
      </c>
      <c r="M613" s="33">
        <f ca="1">[1]!EM_S_MAJASSRES_NUM(B613,$M$2,$M$1)</f>
        <v>1</v>
      </c>
      <c r="N613" s="29" t="str">
        <f t="shared" si="67"/>
        <v/>
      </c>
      <c r="O613" s="21" t="str">
        <f t="shared" ca="1" si="68"/>
        <v/>
      </c>
      <c r="P613" s="10" t="str">
        <f t="shared" si="69"/>
        <v>财报</v>
      </c>
    </row>
    <row r="614" spans="1:16" x14ac:dyDescent="0.2">
      <c r="A614" s="17" t="str">
        <f t="shared" ca="1" si="64"/>
        <v/>
      </c>
      <c r="B614" s="8" t="s">
        <v>1286</v>
      </c>
      <c r="C614" s="8" t="s">
        <v>1287</v>
      </c>
      <c r="D614" s="13">
        <f>IFERROR([1]!EM_S_QSTM07_IS(B614,"61",$C$1,"1")/1000000,"")</f>
        <v>41.504487570000002</v>
      </c>
      <c r="E614" s="13" t="str">
        <f>IFERROR([1]!EM_S_PERFORMANCEEXPRESS_PERFEXNETPROFITTOSHAREHOLDER(B614,$C$1)/1000000,"")</f>
        <v/>
      </c>
      <c r="F614" s="13">
        <f>IFERROR([1]!EM_S_PROFITNOTICE_FORECASTT(B614,$C$1)/1000000,"")</f>
        <v>71.142399999999995</v>
      </c>
      <c r="G614" s="13">
        <f>IFERROR([1]!EM_S_PROFITNOTICE_FORECASTL(B614,$C$1)/1000000,"")</f>
        <v>35.571199999999997</v>
      </c>
      <c r="H614" s="13">
        <f t="shared" si="65"/>
        <v>53.356799999999993</v>
      </c>
      <c r="I614" s="20">
        <f>IFERROR([1]!EM_S_QSTM07_IS(B614,"61",$I$1,"1")/1000000,"")</f>
        <v>13.7727453</v>
      </c>
      <c r="J614" s="13">
        <f t="shared" si="63"/>
        <v>27.731742270000002</v>
      </c>
      <c r="K614" s="13">
        <f>IFERROR([1]!EM_S_QSTM07_IS(B614,"61",$K$2,"1")/1000000,"")</f>
        <v>7.2569832299999906</v>
      </c>
      <c r="L614" s="14">
        <f t="shared" si="66"/>
        <v>2.8213871234204349</v>
      </c>
      <c r="M614" s="33" t="str">
        <f ca="1">[1]!EM_S_MAJASSRES_NUM(B614,$M$2,$M$1)</f>
        <v/>
      </c>
      <c r="N614" s="29">
        <f t="shared" si="67"/>
        <v>1</v>
      </c>
      <c r="O614" s="21" t="str">
        <f t="shared" ca="1" si="68"/>
        <v/>
      </c>
      <c r="P614" s="10" t="str">
        <f t="shared" si="69"/>
        <v>财报</v>
      </c>
    </row>
    <row r="615" spans="1:16" x14ac:dyDescent="0.2">
      <c r="A615" s="17">
        <f t="shared" ca="1" si="64"/>
        <v>163</v>
      </c>
      <c r="B615" s="8" t="s">
        <v>1288</v>
      </c>
      <c r="C615" s="8" t="s">
        <v>1289</v>
      </c>
      <c r="D615" s="13">
        <f>IFERROR([1]!EM_S_QSTM07_IS(B615,"61",$C$1,"1")/1000000,"")</f>
        <v>57.213544319999997</v>
      </c>
      <c r="E615" s="13" t="str">
        <f>IFERROR([1]!EM_S_PERFORMANCEEXPRESS_PERFEXNETPROFITTOSHAREHOLDER(B615,$C$1)/1000000,"")</f>
        <v/>
      </c>
      <c r="F615" s="13">
        <f>IFERROR([1]!EM_S_PROFITNOTICE_FORECASTT(B615,$C$1)/1000000,"")</f>
        <v>15</v>
      </c>
      <c r="G615" s="13">
        <f>IFERROR([1]!EM_S_PROFITNOTICE_FORECASTL(B615,$C$1)/1000000,"")</f>
        <v>5</v>
      </c>
      <c r="H615" s="13">
        <f t="shared" si="65"/>
        <v>10</v>
      </c>
      <c r="I615" s="20">
        <f>IFERROR([1]!EM_S_QSTM07_IS(B615,"61",$I$1,"1")/1000000,"")</f>
        <v>-46.635726439999999</v>
      </c>
      <c r="J615" s="13">
        <f t="shared" si="63"/>
        <v>103.84927076</v>
      </c>
      <c r="K615" s="13">
        <f>IFERROR([1]!EM_S_QSTM07_IS(B615,"61",$K$2,"1")/1000000,"")</f>
        <v>47.08745012</v>
      </c>
      <c r="L615" s="14">
        <f t="shared" si="66"/>
        <v>1.2054553919429774</v>
      </c>
      <c r="M615" s="33" t="str">
        <f ca="1">[1]!EM_S_MAJASSRES_NUM(B615,$M$2,$M$1)</f>
        <v/>
      </c>
      <c r="N615" s="29" t="str">
        <f t="shared" si="67"/>
        <v/>
      </c>
      <c r="O615" s="21">
        <f t="shared" ca="1" si="68"/>
        <v>1.2054553919429774</v>
      </c>
      <c r="P615" s="10" t="str">
        <f t="shared" si="69"/>
        <v>财报</v>
      </c>
    </row>
    <row r="616" spans="1:16" x14ac:dyDescent="0.2">
      <c r="A616" s="17">
        <f t="shared" ca="1" si="64"/>
        <v>510</v>
      </c>
      <c r="B616" s="8" t="s">
        <v>1290</v>
      </c>
      <c r="C616" s="8" t="s">
        <v>1291</v>
      </c>
      <c r="D616" s="13">
        <f>IFERROR([1]!EM_S_QSTM07_IS(B616,"61",$C$1,"1")/1000000,"")</f>
        <v>970.98884244999999</v>
      </c>
      <c r="E616" s="13" t="str">
        <f>IFERROR([1]!EM_S_PERFORMANCEEXPRESS_PERFEXNETPROFITTOSHAREHOLDER(B616,$C$1)/1000000,"")</f>
        <v/>
      </c>
      <c r="F616" s="13">
        <f>IFERROR([1]!EM_S_PROFITNOTICE_FORECASTT(B616,$C$1)/1000000,"")</f>
        <v>1349.3882000000001</v>
      </c>
      <c r="G616" s="13">
        <f>IFERROR([1]!EM_S_PROFITNOTICE_FORECASTL(B616,$C$1)/1000000,"")</f>
        <v>1245.5890999999999</v>
      </c>
      <c r="H616" s="13">
        <f t="shared" si="65"/>
        <v>1297.48865</v>
      </c>
      <c r="I616" s="20">
        <f>IFERROR([1]!EM_S_QSTM07_IS(B616,"61",$I$1,"1")/1000000,"")</f>
        <v>331.87517357000002</v>
      </c>
      <c r="J616" s="13">
        <f t="shared" si="63"/>
        <v>639.11366887999998</v>
      </c>
      <c r="K616" s="13">
        <f>IFERROR([1]!EM_S_QSTM07_IS(B616,"61",$K$2,"1")/1000000,"")</f>
        <v>740.23192753000001</v>
      </c>
      <c r="L616" s="14">
        <f t="shared" si="66"/>
        <v>-0.13660348181334278</v>
      </c>
      <c r="M616" s="33" t="str">
        <f ca="1">[1]!EM_S_MAJASSRES_NUM(B616,$M$2,$M$1)</f>
        <v/>
      </c>
      <c r="N616" s="29" t="str">
        <f t="shared" si="67"/>
        <v/>
      </c>
      <c r="O616" s="21">
        <f t="shared" ca="1" si="68"/>
        <v>-0.13660348181334278</v>
      </c>
      <c r="P616" s="10" t="str">
        <f t="shared" si="69"/>
        <v>财报</v>
      </c>
    </row>
    <row r="617" spans="1:16" x14ac:dyDescent="0.2">
      <c r="A617" s="17" t="str">
        <f t="shared" ca="1" si="64"/>
        <v/>
      </c>
      <c r="B617" s="8" t="s">
        <v>1292</v>
      </c>
      <c r="C617" s="8" t="s">
        <v>1293</v>
      </c>
      <c r="D617" s="13">
        <f>IFERROR([1]!EM_S_QSTM07_IS(B617,"61",$C$1,"1")/1000000,"")</f>
        <v>-22.496645469999997</v>
      </c>
      <c r="E617" s="13">
        <f>IFERROR([1]!EM_S_PERFORMANCEEXPRESS_PERFEXNETPROFITTOSHAREHOLDER(B617,$C$1)/1000000,"")</f>
        <v>-35.956059689999996</v>
      </c>
      <c r="F617" s="13">
        <f>IFERROR([1]!EM_S_PROFITNOTICE_FORECASTT(B617,$C$1)/1000000,"")</f>
        <v>-30</v>
      </c>
      <c r="G617" s="13">
        <f>IFERROR([1]!EM_S_PROFITNOTICE_FORECASTL(B617,$C$1)/1000000,"")</f>
        <v>-40</v>
      </c>
      <c r="H617" s="13">
        <f t="shared" si="65"/>
        <v>-35</v>
      </c>
      <c r="I617" s="20">
        <f>IFERROR([1]!EM_S_QSTM07_IS(B617,"61",$I$1,"1")/1000000,"")</f>
        <v>-13.738784599999999</v>
      </c>
      <c r="J617" s="13">
        <f t="shared" si="63"/>
        <v>-8.7578608699999982</v>
      </c>
      <c r="K617" s="13">
        <f>IFERROR([1]!EM_S_QSTM07_IS(B617,"61",$K$2,"1")/1000000,"")</f>
        <v>-13.305105939999999</v>
      </c>
      <c r="L617" s="14">
        <f t="shared" si="66"/>
        <v>0.34176691944476173</v>
      </c>
      <c r="M617" s="33">
        <f ca="1">[1]!EM_S_MAJASSRES_NUM(B617,$M$2,$M$1)</f>
        <v>1</v>
      </c>
      <c r="N617" s="29" t="str">
        <f t="shared" si="67"/>
        <v/>
      </c>
      <c r="O617" s="21" t="str">
        <f t="shared" ca="1" si="68"/>
        <v/>
      </c>
      <c r="P617" s="10" t="str">
        <f t="shared" si="69"/>
        <v>财报</v>
      </c>
    </row>
    <row r="618" spans="1:16" x14ac:dyDescent="0.2">
      <c r="A618" s="17">
        <f t="shared" ca="1" si="64"/>
        <v>57</v>
      </c>
      <c r="B618" s="8" t="s">
        <v>1294</v>
      </c>
      <c r="C618" s="8" t="s">
        <v>1295</v>
      </c>
      <c r="D618" s="13">
        <f>IFERROR([1]!EM_S_QSTM07_IS(B618,"61",$C$1,"1")/1000000,"")</f>
        <v>19.13490462</v>
      </c>
      <c r="E618" s="13">
        <f>IFERROR([1]!EM_S_PERFORMANCEEXPRESS_PERFEXNETPROFITTOSHAREHOLDER(B618,$C$1)/1000000,"")</f>
        <v>22.591871079999997</v>
      </c>
      <c r="F618" s="13">
        <f>IFERROR([1]!EM_S_PROFITNOTICE_FORECASTT(B618,$C$1)/1000000,"")</f>
        <v>25</v>
      </c>
      <c r="G618" s="13">
        <f>IFERROR([1]!EM_S_PROFITNOTICE_FORECASTL(B618,$C$1)/1000000,"")</f>
        <v>17</v>
      </c>
      <c r="H618" s="13">
        <f t="shared" si="65"/>
        <v>21</v>
      </c>
      <c r="I618" s="20">
        <f>IFERROR([1]!EM_S_QSTM07_IS(B618,"61",$I$1,"1")/1000000,"")</f>
        <v>3.4569664599999999</v>
      </c>
      <c r="J618" s="13">
        <f t="shared" si="63"/>
        <v>15.67793816</v>
      </c>
      <c r="K618" s="13">
        <f>IFERROR([1]!EM_S_QSTM07_IS(B618,"61",$K$2,"1")/1000000,"")</f>
        <v>-10.281397800000001</v>
      </c>
      <c r="L618" s="14">
        <f t="shared" si="66"/>
        <v>2.5248839180213412</v>
      </c>
      <c r="M618" s="33" t="str">
        <f ca="1">[1]!EM_S_MAJASSRES_NUM(B618,$M$2,$M$1)</f>
        <v/>
      </c>
      <c r="N618" s="29" t="str">
        <f t="shared" si="67"/>
        <v/>
      </c>
      <c r="O618" s="21">
        <f t="shared" ca="1" si="68"/>
        <v>2.5248839180213412</v>
      </c>
      <c r="P618" s="10" t="str">
        <f t="shared" si="69"/>
        <v>财报</v>
      </c>
    </row>
    <row r="619" spans="1:16" x14ac:dyDescent="0.2">
      <c r="A619" s="17">
        <f t="shared" ca="1" si="64"/>
        <v>112</v>
      </c>
      <c r="B619" s="8" t="s">
        <v>1296</v>
      </c>
      <c r="C619" s="8" t="s">
        <v>1297</v>
      </c>
      <c r="D619" s="13">
        <f>IFERROR([1]!EM_S_QSTM07_IS(B619,"61",$C$1,"1")/1000000,"")</f>
        <v>11.561729079999999</v>
      </c>
      <c r="E619" s="13" t="str">
        <f>IFERROR([1]!EM_S_PERFORMANCEEXPRESS_PERFEXNETPROFITTOSHAREHOLDER(B619,$C$1)/1000000,"")</f>
        <v/>
      </c>
      <c r="F619" s="13">
        <f>IFERROR([1]!EM_S_PROFITNOTICE_FORECASTT(B619,$C$1)/1000000,"")</f>
        <v>10</v>
      </c>
      <c r="G619" s="13">
        <f>IFERROR([1]!EM_S_PROFITNOTICE_FORECASTL(B619,$C$1)/1000000,"")</f>
        <v>0</v>
      </c>
      <c r="H619" s="13">
        <f t="shared" si="65"/>
        <v>5</v>
      </c>
      <c r="I619" s="20">
        <f>IFERROR([1]!EM_S_QSTM07_IS(B619,"61",$I$1,"1")/1000000,"")</f>
        <v>-6.54790721</v>
      </c>
      <c r="J619" s="13">
        <f t="shared" si="63"/>
        <v>18.109636289999997</v>
      </c>
      <c r="K619" s="13">
        <f>IFERROR([1]!EM_S_QSTM07_IS(B619,"61",$K$2,"1")/1000000,"")</f>
        <v>-24.612179129999998</v>
      </c>
      <c r="L619" s="14">
        <f t="shared" si="66"/>
        <v>1.735799792222624</v>
      </c>
      <c r="M619" s="33" t="str">
        <f ca="1">[1]!EM_S_MAJASSRES_NUM(B619,$M$2,$M$1)</f>
        <v/>
      </c>
      <c r="N619" s="29" t="str">
        <f t="shared" si="67"/>
        <v/>
      </c>
      <c r="O619" s="21">
        <f t="shared" ca="1" si="68"/>
        <v>1.735799792222624</v>
      </c>
      <c r="P619" s="10" t="str">
        <f t="shared" si="69"/>
        <v>财报</v>
      </c>
    </row>
    <row r="620" spans="1:16" x14ac:dyDescent="0.2">
      <c r="A620" s="17">
        <f t="shared" ca="1" si="64"/>
        <v>748</v>
      </c>
      <c r="B620" s="8" t="s">
        <v>1298</v>
      </c>
      <c r="C620" s="8" t="s">
        <v>1299</v>
      </c>
      <c r="D620" s="13">
        <f>IFERROR([1]!EM_S_QSTM07_IS(B620,"61",$C$1,"1")/1000000,"")</f>
        <v>23.93643952</v>
      </c>
      <c r="E620" s="13">
        <f>IFERROR([1]!EM_S_PERFORMANCEEXPRESS_PERFEXNETPROFITTOSHAREHOLDER(B620,$C$1)/1000000,"")</f>
        <v>38.041354729999995</v>
      </c>
      <c r="F620" s="13">
        <f>IFERROR([1]!EM_S_PROFITNOTICE_FORECASTT(B620,$C$1)/1000000,"")</f>
        <v>36.585500000000003</v>
      </c>
      <c r="G620" s="13">
        <f>IFERROR([1]!EM_S_PROFITNOTICE_FORECASTL(B620,$C$1)/1000000,"")</f>
        <v>27.4391</v>
      </c>
      <c r="H620" s="13">
        <f t="shared" si="65"/>
        <v>32.012300000000003</v>
      </c>
      <c r="I620" s="20">
        <f>IFERROR([1]!EM_S_QSTM07_IS(B620,"61",$I$1,"1")/1000000,"")</f>
        <v>14.104915210000001</v>
      </c>
      <c r="J620" s="13">
        <f t="shared" si="63"/>
        <v>9.8315243099999989</v>
      </c>
      <c r="K620" s="13">
        <f>IFERROR([1]!EM_S_QSTM07_IS(B620,"61",$K$2,"1")/1000000,"")</f>
        <v>17.739235499999999</v>
      </c>
      <c r="L620" s="14">
        <f t="shared" si="66"/>
        <v>-0.44577519645646513</v>
      </c>
      <c r="M620" s="33" t="str">
        <f ca="1">[1]!EM_S_MAJASSRES_NUM(B620,$M$2,$M$1)</f>
        <v/>
      </c>
      <c r="N620" s="29" t="str">
        <f t="shared" si="67"/>
        <v/>
      </c>
      <c r="O620" s="21">
        <f t="shared" ca="1" si="68"/>
        <v>-0.44577519645646513</v>
      </c>
      <c r="P620" s="10" t="str">
        <f t="shared" si="69"/>
        <v>财报</v>
      </c>
    </row>
    <row r="621" spans="1:16" x14ac:dyDescent="0.2">
      <c r="A621" s="17">
        <f t="shared" ca="1" si="64"/>
        <v>40</v>
      </c>
      <c r="B621" s="8" t="s">
        <v>1300</v>
      </c>
      <c r="C621" s="8" t="s">
        <v>1301</v>
      </c>
      <c r="D621" s="13">
        <f>IFERROR([1]!EM_S_QSTM07_IS(B621,"61",$C$1,"1")/1000000,"")</f>
        <v>24.302298579999999</v>
      </c>
      <c r="E621" s="13" t="str">
        <f>IFERROR([1]!EM_S_PERFORMANCEEXPRESS_PERFEXNETPROFITTOSHAREHOLDER(B621,$C$1)/1000000,"")</f>
        <v/>
      </c>
      <c r="F621" s="13">
        <f>IFERROR([1]!EM_S_PROFITNOTICE_FORECASTT(B621,$C$1)/1000000,"")</f>
        <v>14</v>
      </c>
      <c r="G621" s="13">
        <f>IFERROR([1]!EM_S_PROFITNOTICE_FORECASTL(B621,$C$1)/1000000,"")</f>
        <v>0</v>
      </c>
      <c r="H621" s="13">
        <f t="shared" si="65"/>
        <v>7</v>
      </c>
      <c r="I621" s="20">
        <f>IFERROR([1]!EM_S_QSTM07_IS(B621,"61",$I$1,"1")/1000000,"")</f>
        <v>-11.271809579999999</v>
      </c>
      <c r="J621" s="13">
        <f t="shared" si="63"/>
        <v>35.574108159999994</v>
      </c>
      <c r="K621" s="13">
        <f>IFERROR([1]!EM_S_QSTM07_IS(B621,"61",$K$2,"1")/1000000,"")</f>
        <v>-15.926091789999999</v>
      </c>
      <c r="L621" s="14">
        <f t="shared" si="66"/>
        <v>3.2336998071514942</v>
      </c>
      <c r="M621" s="33" t="str">
        <f ca="1">[1]!EM_S_MAJASSRES_NUM(B621,$M$2,$M$1)</f>
        <v/>
      </c>
      <c r="N621" s="29" t="str">
        <f t="shared" si="67"/>
        <v/>
      </c>
      <c r="O621" s="21">
        <f t="shared" ca="1" si="68"/>
        <v>3.2336998071514942</v>
      </c>
      <c r="P621" s="10" t="str">
        <f t="shared" si="69"/>
        <v>财报</v>
      </c>
    </row>
    <row r="622" spans="1:16" x14ac:dyDescent="0.2">
      <c r="A622" s="17">
        <f t="shared" ca="1" si="64"/>
        <v>1539</v>
      </c>
      <c r="B622" s="8" t="s">
        <v>1302</v>
      </c>
      <c r="C622" s="8" t="s">
        <v>1303</v>
      </c>
      <c r="D622" s="13">
        <f>IFERROR([1]!EM_S_QSTM07_IS(B622,"61",$C$1,"1")/1000000,"")</f>
        <v>177.58740287999998</v>
      </c>
      <c r="E622" s="13" t="str">
        <f>IFERROR([1]!EM_S_PERFORMANCEEXPRESS_PERFEXNETPROFITTOSHAREHOLDER(B622,$C$1)/1000000,"")</f>
        <v/>
      </c>
      <c r="F622" s="13">
        <f>IFERROR([1]!EM_S_PROFITNOTICE_FORECASTT(B622,$C$1)/1000000,"")</f>
        <v>448.67720000000003</v>
      </c>
      <c r="G622" s="13">
        <f>IFERROR([1]!EM_S_PROFITNOTICE_FORECASTL(B622,$C$1)/1000000,"")</f>
        <v>345.13630000000001</v>
      </c>
      <c r="H622" s="13">
        <f t="shared" si="65"/>
        <v>396.90674999999999</v>
      </c>
      <c r="I622" s="20">
        <f>IFERROR([1]!EM_S_QSTM07_IS(B622,"61",$I$1,"1")/1000000,"")</f>
        <v>178.85969443000002</v>
      </c>
      <c r="J622" s="13">
        <f t="shared" si="63"/>
        <v>-1.272291550000034</v>
      </c>
      <c r="K622" s="13">
        <f>IFERROR([1]!EM_S_QSTM07_IS(B622,"61",$K$2,"1")/1000000,"")</f>
        <v>174.74975058000001</v>
      </c>
      <c r="L622" s="14">
        <f t="shared" si="66"/>
        <v>-1.0072806487321284</v>
      </c>
      <c r="M622" s="33" t="str">
        <f ca="1">[1]!EM_S_MAJASSRES_NUM(B622,$M$2,$M$1)</f>
        <v/>
      </c>
      <c r="N622" s="29" t="str">
        <f t="shared" si="67"/>
        <v/>
      </c>
      <c r="O622" s="21">
        <f t="shared" ca="1" si="68"/>
        <v>-1.0072806487321284</v>
      </c>
      <c r="P622" s="10" t="str">
        <f t="shared" si="69"/>
        <v>财报</v>
      </c>
    </row>
    <row r="623" spans="1:16" x14ac:dyDescent="0.2">
      <c r="A623" s="17">
        <f t="shared" ca="1" si="64"/>
        <v>799</v>
      </c>
      <c r="B623" s="8" t="s">
        <v>1304</v>
      </c>
      <c r="C623" s="8" t="s">
        <v>1305</v>
      </c>
      <c r="D623" s="13">
        <f>IFERROR([1]!EM_S_QSTM07_IS(B623,"61",$C$1,"1")/1000000,"")</f>
        <v>117.78797692000001</v>
      </c>
      <c r="E623" s="13" t="str">
        <f>IFERROR([1]!EM_S_PERFORMANCEEXPRESS_PERFEXNETPROFITTOSHAREHOLDER(B623,$C$1)/1000000,"")</f>
        <v/>
      </c>
      <c r="F623" s="13">
        <f>IFERROR([1]!EM_S_PROFITNOTICE_FORECASTT(B623,$C$1)/1000000,"")</f>
        <v>225.4229</v>
      </c>
      <c r="G623" s="13">
        <f>IFERROR([1]!EM_S_PROFITNOTICE_FORECASTL(B623,$C$1)/1000000,"")</f>
        <v>173.40219999999999</v>
      </c>
      <c r="H623" s="13">
        <f t="shared" si="65"/>
        <v>199.41255000000001</v>
      </c>
      <c r="I623" s="20">
        <f>IFERROR([1]!EM_S_QSTM07_IS(B623,"61",$I$1,"1")/1000000,"")</f>
        <v>57.898612749999998</v>
      </c>
      <c r="J623" s="13">
        <f t="shared" si="63"/>
        <v>59.889364170000007</v>
      </c>
      <c r="K623" s="13">
        <f>IFERROR([1]!EM_S_QSTM07_IS(B623,"61",$K$2,"1")/1000000,"")</f>
        <v>118.31819994</v>
      </c>
      <c r="L623" s="14">
        <f t="shared" si="66"/>
        <v>-0.49382796391112838</v>
      </c>
      <c r="M623" s="33" t="str">
        <f ca="1">[1]!EM_S_MAJASSRES_NUM(B623,$M$2,$M$1)</f>
        <v/>
      </c>
      <c r="N623" s="29" t="str">
        <f t="shared" si="67"/>
        <v/>
      </c>
      <c r="O623" s="21">
        <f t="shared" ca="1" si="68"/>
        <v>-0.49382796391112838</v>
      </c>
      <c r="P623" s="10" t="str">
        <f t="shared" si="69"/>
        <v>财报</v>
      </c>
    </row>
    <row r="624" spans="1:16" x14ac:dyDescent="0.2">
      <c r="A624" s="17" t="str">
        <f t="shared" ca="1" si="64"/>
        <v/>
      </c>
      <c r="B624" s="8" t="s">
        <v>1306</v>
      </c>
      <c r="C624" s="8" t="s">
        <v>1307</v>
      </c>
      <c r="D624" s="13">
        <f>IFERROR([1]!EM_S_QSTM07_IS(B624,"61",$C$1,"1")/1000000,"")</f>
        <v>-106.93338515000001</v>
      </c>
      <c r="E624" s="13" t="str">
        <f>IFERROR([1]!EM_S_PERFORMANCEEXPRESS_PERFEXNETPROFITTOSHAREHOLDER(B624,$C$1)/1000000,"")</f>
        <v/>
      </c>
      <c r="F624" s="13">
        <f>IFERROR([1]!EM_S_PROFITNOTICE_FORECASTT(B624,$C$1)/1000000,"")</f>
        <v>-100</v>
      </c>
      <c r="G624" s="13">
        <f>IFERROR([1]!EM_S_PROFITNOTICE_FORECASTL(B624,$C$1)/1000000,"")</f>
        <v>-120</v>
      </c>
      <c r="H624" s="13">
        <f t="shared" si="65"/>
        <v>-110</v>
      </c>
      <c r="I624" s="20">
        <f>IFERROR([1]!EM_S_QSTM07_IS(B624,"61",$I$1,"1")/1000000,"")</f>
        <v>9.4926559099999999</v>
      </c>
      <c r="J624" s="13">
        <f t="shared" si="63"/>
        <v>-116.42604106</v>
      </c>
      <c r="K624" s="13">
        <f>IFERROR([1]!EM_S_QSTM07_IS(B624,"61",$K$2,"1")/1000000,"")</f>
        <v>6.6185090300000002</v>
      </c>
      <c r="L624" s="14">
        <f t="shared" si="66"/>
        <v>-18.590977141871484</v>
      </c>
      <c r="M624" s="33" t="str">
        <f ca="1">[1]!EM_S_MAJASSRES_NUM(B624,$M$2,$M$1)</f>
        <v/>
      </c>
      <c r="N624" s="29">
        <f t="shared" si="67"/>
        <v>1</v>
      </c>
      <c r="O624" s="21" t="str">
        <f t="shared" ca="1" si="68"/>
        <v/>
      </c>
      <c r="P624" s="10" t="str">
        <f t="shared" si="69"/>
        <v>财报</v>
      </c>
    </row>
    <row r="625" spans="1:16" x14ac:dyDescent="0.2">
      <c r="A625" s="17">
        <f t="shared" ca="1" si="64"/>
        <v>289</v>
      </c>
      <c r="B625" s="8" t="s">
        <v>1308</v>
      </c>
      <c r="C625" s="8" t="s">
        <v>1309</v>
      </c>
      <c r="D625" s="13">
        <f>IFERROR([1]!EM_S_QSTM07_IS(B625,"61",$C$1,"1")/1000000,"")</f>
        <v>54.748400159999996</v>
      </c>
      <c r="E625" s="13" t="str">
        <f>IFERROR([1]!EM_S_PERFORMANCEEXPRESS_PERFEXNETPROFITTOSHAREHOLDER(B625,$C$1)/1000000,"")</f>
        <v/>
      </c>
      <c r="F625" s="13">
        <f>IFERROR([1]!EM_S_PROFITNOTICE_FORECASTT(B625,$C$1)/1000000,"")</f>
        <v>49.247999999999998</v>
      </c>
      <c r="G625" s="13">
        <f>IFERROR([1]!EM_S_PROFITNOTICE_FORECASTL(B625,$C$1)/1000000,"")</f>
        <v>41.04</v>
      </c>
      <c r="H625" s="13">
        <f t="shared" si="65"/>
        <v>45.143999999999998</v>
      </c>
      <c r="I625" s="20">
        <f>IFERROR([1]!EM_S_QSTM07_IS(B625,"61",$I$1,"1")/1000000,"")</f>
        <v>-6.6129000900000001</v>
      </c>
      <c r="J625" s="13">
        <f t="shared" si="63"/>
        <v>61.361300249999999</v>
      </c>
      <c r="K625" s="13">
        <f>IFERROR([1]!EM_S_QSTM07_IS(B625,"61",$K$2,"1")/1000000,"")</f>
        <v>37.950342060000004</v>
      </c>
      <c r="L625" s="14">
        <f t="shared" si="66"/>
        <v>0.6168839836275245</v>
      </c>
      <c r="M625" s="33" t="str">
        <f ca="1">[1]!EM_S_MAJASSRES_NUM(B625,$M$2,$M$1)</f>
        <v/>
      </c>
      <c r="N625" s="29" t="str">
        <f t="shared" si="67"/>
        <v/>
      </c>
      <c r="O625" s="21">
        <f t="shared" ca="1" si="68"/>
        <v>0.6168839836275245</v>
      </c>
      <c r="P625" s="10" t="str">
        <f t="shared" si="69"/>
        <v>财报</v>
      </c>
    </row>
    <row r="626" spans="1:16" x14ac:dyDescent="0.2">
      <c r="A626" s="17">
        <f t="shared" ca="1" si="64"/>
        <v>842</v>
      </c>
      <c r="B626" s="8" t="s">
        <v>1310</v>
      </c>
      <c r="C626" s="8" t="s">
        <v>1311</v>
      </c>
      <c r="D626" s="13">
        <f>IFERROR([1]!EM_S_QSTM07_IS(B626,"61",$C$1,"1")/1000000,"")</f>
        <v>54.422098479999995</v>
      </c>
      <c r="E626" s="13" t="str">
        <f>IFERROR([1]!EM_S_PERFORMANCEEXPRESS_PERFEXNETPROFITTOSHAREHOLDER(B626,$C$1)/1000000,"")</f>
        <v/>
      </c>
      <c r="F626" s="13">
        <f>IFERROR([1]!EM_S_PROFITNOTICE_FORECASTT(B626,$C$1)/1000000,"")</f>
        <v>109.36279999999999</v>
      </c>
      <c r="G626" s="13">
        <f>IFERROR([1]!EM_S_PROFITNOTICE_FORECASTL(B626,$C$1)/1000000,"")</f>
        <v>84.125200000000007</v>
      </c>
      <c r="H626" s="13">
        <f t="shared" si="65"/>
        <v>96.744</v>
      </c>
      <c r="I626" s="20">
        <f>IFERROR([1]!EM_S_QSTM07_IS(B626,"61",$I$1,"1")/1000000,"")</f>
        <v>31.066208190000001</v>
      </c>
      <c r="J626" s="13">
        <f t="shared" si="63"/>
        <v>23.355890289999994</v>
      </c>
      <c r="K626" s="13">
        <f>IFERROR([1]!EM_S_QSTM07_IS(B626,"61",$K$2,"1")/1000000,"")</f>
        <v>49.457098439999996</v>
      </c>
      <c r="L626" s="14">
        <f t="shared" si="66"/>
        <v>-0.52775453824217522</v>
      </c>
      <c r="M626" s="33" t="str">
        <f ca="1">[1]!EM_S_MAJASSRES_NUM(B626,$M$2,$M$1)</f>
        <v/>
      </c>
      <c r="N626" s="29" t="str">
        <f t="shared" si="67"/>
        <v/>
      </c>
      <c r="O626" s="21">
        <f t="shared" ca="1" si="68"/>
        <v>-0.52775453824217522</v>
      </c>
      <c r="P626" s="10" t="str">
        <f t="shared" si="69"/>
        <v>财报</v>
      </c>
    </row>
    <row r="627" spans="1:16" x14ac:dyDescent="0.2">
      <c r="A627" s="17">
        <f t="shared" ca="1" si="64"/>
        <v>158</v>
      </c>
      <c r="B627" s="8" t="s">
        <v>1312</v>
      </c>
      <c r="C627" s="8" t="s">
        <v>1313</v>
      </c>
      <c r="D627" s="13">
        <f>IFERROR([1]!EM_S_QSTM07_IS(B627,"61",$C$1,"1")/1000000,"")</f>
        <v>381.63316441000001</v>
      </c>
      <c r="E627" s="13" t="str">
        <f>IFERROR([1]!EM_S_PERFORMANCEEXPRESS_PERFEXNETPROFITTOSHAREHOLDER(B627,$C$1)/1000000,"")</f>
        <v/>
      </c>
      <c r="F627" s="13">
        <f>IFERROR([1]!EM_S_PROFITNOTICE_FORECASTT(B627,$C$1)/1000000,"")</f>
        <v>610</v>
      </c>
      <c r="G627" s="13">
        <f>IFERROR([1]!EM_S_PROFITNOTICE_FORECASTL(B627,$C$1)/1000000,"")</f>
        <v>600</v>
      </c>
      <c r="H627" s="13">
        <f t="shared" si="65"/>
        <v>605</v>
      </c>
      <c r="I627" s="20">
        <f>IFERROR([1]!EM_S_QSTM07_IS(B627,"61",$I$1,"1")/1000000,"")</f>
        <v>228.06251666</v>
      </c>
      <c r="J627" s="13">
        <f t="shared" si="63"/>
        <v>153.57064775000001</v>
      </c>
      <c r="K627" s="13">
        <f>IFERROR([1]!EM_S_QSTM07_IS(B627,"61",$K$2,"1")/1000000,"")</f>
        <v>69.265469499999995</v>
      </c>
      <c r="L627" s="14">
        <f t="shared" si="66"/>
        <v>1.2171314055699862</v>
      </c>
      <c r="M627" s="33" t="str">
        <f ca="1">[1]!EM_S_MAJASSRES_NUM(B627,$M$2,$M$1)</f>
        <v/>
      </c>
      <c r="N627" s="29" t="str">
        <f t="shared" si="67"/>
        <v/>
      </c>
      <c r="O627" s="21">
        <f t="shared" ca="1" si="68"/>
        <v>1.2171314055699862</v>
      </c>
      <c r="P627" s="10" t="str">
        <f t="shared" si="69"/>
        <v>财报</v>
      </c>
    </row>
    <row r="628" spans="1:16" x14ac:dyDescent="0.2">
      <c r="A628" s="17">
        <f t="shared" ca="1" si="64"/>
        <v>652</v>
      </c>
      <c r="B628" s="8" t="s">
        <v>1314</v>
      </c>
      <c r="C628" s="8" t="s">
        <v>1315</v>
      </c>
      <c r="D628" s="13">
        <f>IFERROR([1]!EM_S_QSTM07_IS(B628,"61",$C$1,"1")/1000000,"")</f>
        <v>56.737827409999994</v>
      </c>
      <c r="E628" s="13">
        <f>IFERROR([1]!EM_S_PERFORMANCEEXPRESS_PERFEXNETPROFITTOSHAREHOLDER(B628,$C$1)/1000000,"")</f>
        <v>80.820742069999994</v>
      </c>
      <c r="F628" s="13">
        <f>IFERROR([1]!EM_S_PROFITNOTICE_FORECASTT(B628,$C$1)/1000000,"")</f>
        <v>81.164699999999996</v>
      </c>
      <c r="G628" s="13">
        <f>IFERROR([1]!EM_S_PROFITNOTICE_FORECASTL(B628,$C$1)/1000000,"")</f>
        <v>65.704700000000003</v>
      </c>
      <c r="H628" s="13">
        <f t="shared" si="65"/>
        <v>73.434699999999992</v>
      </c>
      <c r="I628" s="20">
        <f>IFERROR([1]!EM_S_QSTM07_IS(B628,"61",$I$1,"1")/1000000,"")</f>
        <v>24.08291466</v>
      </c>
      <c r="J628" s="13">
        <f t="shared" si="63"/>
        <v>32.654912749999994</v>
      </c>
      <c r="K628" s="13">
        <f>IFERROR([1]!EM_S_QSTM07_IS(B628,"61",$K$2,"1")/1000000,"")</f>
        <v>49.165201750000001</v>
      </c>
      <c r="L628" s="14">
        <f t="shared" si="66"/>
        <v>-0.33581249364038268</v>
      </c>
      <c r="M628" s="33" t="str">
        <f ca="1">[1]!EM_S_MAJASSRES_NUM(B628,$M$2,$M$1)</f>
        <v/>
      </c>
      <c r="N628" s="29" t="str">
        <f t="shared" si="67"/>
        <v/>
      </c>
      <c r="O628" s="21">
        <f t="shared" ca="1" si="68"/>
        <v>-0.33581249364038268</v>
      </c>
      <c r="P628" s="10" t="str">
        <f t="shared" si="69"/>
        <v>财报</v>
      </c>
    </row>
    <row r="629" spans="1:16" x14ac:dyDescent="0.2">
      <c r="A629" s="17" t="str">
        <f t="shared" ca="1" si="64"/>
        <v/>
      </c>
      <c r="B629" s="8" t="s">
        <v>1316</v>
      </c>
      <c r="C629" s="8" t="s">
        <v>1317</v>
      </c>
      <c r="D629" s="13">
        <f>IFERROR([1]!EM_S_QSTM07_IS(B629,"61",$C$1,"1")/1000000,"")</f>
        <v>-11.460263730000001</v>
      </c>
      <c r="E629" s="13">
        <f>IFERROR([1]!EM_S_PERFORMANCEEXPRESS_PERFEXNETPROFITTOSHAREHOLDER(B629,$C$1)/1000000,"")</f>
        <v>-25.857900000000001</v>
      </c>
      <c r="F629" s="13">
        <f>IFERROR([1]!EM_S_PROFITNOTICE_FORECASTT(B629,$C$1)/1000000,"")</f>
        <v>-18</v>
      </c>
      <c r="G629" s="13">
        <f>IFERROR([1]!EM_S_PROFITNOTICE_FORECASTL(B629,$C$1)/1000000,"")</f>
        <v>-26</v>
      </c>
      <c r="H629" s="13">
        <f t="shared" si="65"/>
        <v>-22</v>
      </c>
      <c r="I629" s="20">
        <f>IFERROR([1]!EM_S_QSTM07_IS(B629,"61",$I$1,"1")/1000000,"")</f>
        <v>-16.732072080000002</v>
      </c>
      <c r="J629" s="13">
        <f t="shared" si="63"/>
        <v>5.2718083500000006</v>
      </c>
      <c r="K629" s="13">
        <f>IFERROR([1]!EM_S_QSTM07_IS(B629,"61",$K$2,"1")/1000000,"")</f>
        <v>-8.3104784200000008</v>
      </c>
      <c r="L629" s="14">
        <f t="shared" si="66"/>
        <v>1.6343567823138634</v>
      </c>
      <c r="M629" s="33" t="str">
        <f ca="1">[1]!EM_S_MAJASSRES_NUM(B629,$M$2,$M$1)</f>
        <v/>
      </c>
      <c r="N629" s="29">
        <f t="shared" si="67"/>
        <v>1</v>
      </c>
      <c r="O629" s="21" t="str">
        <f t="shared" ca="1" si="68"/>
        <v/>
      </c>
      <c r="P629" s="10" t="str">
        <f t="shared" si="69"/>
        <v>财报</v>
      </c>
    </row>
    <row r="630" spans="1:16" x14ac:dyDescent="0.2">
      <c r="A630" s="17" t="str">
        <f t="shared" ca="1" si="64"/>
        <v/>
      </c>
      <c r="B630" s="8" t="s">
        <v>1318</v>
      </c>
      <c r="C630" s="8" t="s">
        <v>1319</v>
      </c>
      <c r="D630" s="13">
        <f>IFERROR([1]!EM_S_QSTM07_IS(B630,"61",$C$1,"1")/1000000,"")</f>
        <v>32.877642379999998</v>
      </c>
      <c r="E630" s="13" t="str">
        <f>IFERROR([1]!EM_S_PERFORMANCEEXPRESS_PERFEXNETPROFITTOSHAREHOLDER(B630,$C$1)/1000000,"")</f>
        <v/>
      </c>
      <c r="F630" s="13">
        <f>IFERROR([1]!EM_S_PROFITNOTICE_FORECASTT(B630,$C$1)/1000000,"")</f>
        <v>40</v>
      </c>
      <c r="G630" s="13">
        <f>IFERROR([1]!EM_S_PROFITNOTICE_FORECASTL(B630,$C$1)/1000000,"")</f>
        <v>35</v>
      </c>
      <c r="H630" s="13">
        <f t="shared" si="65"/>
        <v>37.5</v>
      </c>
      <c r="I630" s="20">
        <f>IFERROR([1]!EM_S_QSTM07_IS(B630,"61",$I$1,"1")/1000000,"")</f>
        <v>5.3859558499999993</v>
      </c>
      <c r="J630" s="13">
        <f t="shared" si="63"/>
        <v>27.491686529999999</v>
      </c>
      <c r="K630" s="13">
        <f>IFERROR([1]!EM_S_QSTM07_IS(B630,"61",$K$2,"1")/1000000,"")</f>
        <v>35.560825549999997</v>
      </c>
      <c r="L630" s="14">
        <f t="shared" si="66"/>
        <v>-0.22691090252262153</v>
      </c>
      <c r="M630" s="33">
        <f ca="1">[1]!EM_S_MAJASSRES_NUM(B630,$M$2,$M$1)</f>
        <v>1</v>
      </c>
      <c r="N630" s="29" t="str">
        <f t="shared" si="67"/>
        <v/>
      </c>
      <c r="O630" s="21" t="str">
        <f t="shared" ca="1" si="68"/>
        <v/>
      </c>
      <c r="P630" s="10" t="str">
        <f t="shared" si="69"/>
        <v>财报</v>
      </c>
    </row>
    <row r="631" spans="1:16" x14ac:dyDescent="0.2">
      <c r="A631" s="17" t="str">
        <f t="shared" ca="1" si="64"/>
        <v/>
      </c>
      <c r="B631" s="8" t="s">
        <v>1320</v>
      </c>
      <c r="C631" s="8" t="s">
        <v>1321</v>
      </c>
      <c r="D631" s="13">
        <f>IFERROR([1]!EM_S_QSTM07_IS(B631,"61",$C$1,"1")/1000000,"")</f>
        <v>-5.7444825000000002</v>
      </c>
      <c r="E631" s="13" t="str">
        <f>IFERROR([1]!EM_S_PERFORMANCEEXPRESS_PERFEXNETPROFITTOSHAREHOLDER(B631,$C$1)/1000000,"")</f>
        <v/>
      </c>
      <c r="F631" s="13">
        <f>IFERROR([1]!EM_S_PROFITNOTICE_FORECASTT(B631,$C$1)/1000000,"")</f>
        <v>-3.7223000000000002</v>
      </c>
      <c r="G631" s="13">
        <f>IFERROR([1]!EM_S_PROFITNOTICE_FORECASTL(B631,$C$1)/1000000,"")</f>
        <v>-5.7901999999999996</v>
      </c>
      <c r="H631" s="13">
        <f t="shared" si="65"/>
        <v>-4.7562499999999996</v>
      </c>
      <c r="I631" s="20">
        <f>IFERROR([1]!EM_S_QSTM07_IS(B631,"61",$I$1,"1")/1000000,"")</f>
        <v>1.5409189599999999</v>
      </c>
      <c r="J631" s="13">
        <f t="shared" si="63"/>
        <v>-7.2854014600000001</v>
      </c>
      <c r="K631" s="13">
        <f>IFERROR([1]!EM_S_QSTM07_IS(B631,"61",$K$2,"1")/1000000,"")</f>
        <v>1.3097029</v>
      </c>
      <c r="L631" s="14">
        <f t="shared" si="66"/>
        <v>-6.5626367323459389</v>
      </c>
      <c r="M631" s="33" t="str">
        <f ca="1">[1]!EM_S_MAJASSRES_NUM(B631,$M$2,$M$1)</f>
        <v/>
      </c>
      <c r="N631" s="29">
        <f t="shared" si="67"/>
        <v>1</v>
      </c>
      <c r="O631" s="21" t="str">
        <f t="shared" ca="1" si="68"/>
        <v/>
      </c>
      <c r="P631" s="10" t="str">
        <f t="shared" si="69"/>
        <v>财报</v>
      </c>
    </row>
    <row r="632" spans="1:16" x14ac:dyDescent="0.2">
      <c r="A632" s="17" t="str">
        <f t="shared" ca="1" si="64"/>
        <v/>
      </c>
      <c r="B632" s="8" t="s">
        <v>1322</v>
      </c>
      <c r="C632" s="8" t="s">
        <v>1323</v>
      </c>
      <c r="D632" s="13">
        <f>IFERROR([1]!EM_S_QSTM07_IS(B632,"61",$C$1,"1")/1000000,"")</f>
        <v>11.66464603</v>
      </c>
      <c r="E632" s="13">
        <f>IFERROR([1]!EM_S_PERFORMANCEEXPRESS_PERFEXNETPROFITTOSHAREHOLDER(B632,$C$1)/1000000,"")</f>
        <v>-3.7078732699999999</v>
      </c>
      <c r="F632" s="13">
        <f>IFERROR([1]!EM_S_PROFITNOTICE_FORECASTT(B632,$C$1)/1000000,"")</f>
        <v>0</v>
      </c>
      <c r="G632" s="13">
        <f>IFERROR([1]!EM_S_PROFITNOTICE_FORECASTL(B632,$C$1)/1000000,"")</f>
        <v>-5</v>
      </c>
      <c r="H632" s="13">
        <f t="shared" si="65"/>
        <v>-2.5</v>
      </c>
      <c r="I632" s="20">
        <f>IFERROR([1]!EM_S_QSTM07_IS(B632,"61",$I$1,"1")/1000000,"")</f>
        <v>-15.3725193</v>
      </c>
      <c r="J632" s="13">
        <f t="shared" si="63"/>
        <v>27.037165330000001</v>
      </c>
      <c r="K632" s="13">
        <f>IFERROR([1]!EM_S_QSTM07_IS(B632,"61",$K$2,"1")/1000000,"")</f>
        <v>9.9525754099999997</v>
      </c>
      <c r="L632" s="14">
        <f t="shared" si="66"/>
        <v>1.716599896629168</v>
      </c>
      <c r="M632" s="33" t="str">
        <f ca="1">[1]!EM_S_MAJASSRES_NUM(B632,$M$2,$M$1)</f>
        <v/>
      </c>
      <c r="N632" s="29">
        <f t="shared" si="67"/>
        <v>1</v>
      </c>
      <c r="O632" s="21" t="str">
        <f t="shared" ca="1" si="68"/>
        <v/>
      </c>
      <c r="P632" s="10" t="str">
        <f t="shared" si="69"/>
        <v>财报</v>
      </c>
    </row>
    <row r="633" spans="1:16" x14ac:dyDescent="0.2">
      <c r="A633" s="17">
        <f t="shared" ca="1" si="64"/>
        <v>209</v>
      </c>
      <c r="B633" s="8" t="s">
        <v>1324</v>
      </c>
      <c r="C633" s="8" t="s">
        <v>1325</v>
      </c>
      <c r="D633" s="13">
        <f>IFERROR([1]!EM_S_QSTM07_IS(B633,"61",$C$1,"1")/1000000,"")</f>
        <v>-2.1336277200000002</v>
      </c>
      <c r="E633" s="13" t="str">
        <f>IFERROR([1]!EM_S_PERFORMANCEEXPRESS_PERFEXNETPROFITTOSHAREHOLDER(B633,$C$1)/1000000,"")</f>
        <v/>
      </c>
      <c r="F633" s="13">
        <f>IFERROR([1]!EM_S_PROFITNOTICE_FORECASTT(B633,$C$1)/1000000,"")</f>
        <v>0</v>
      </c>
      <c r="G633" s="13">
        <f>IFERROR([1]!EM_S_PROFITNOTICE_FORECASTL(B633,$C$1)/1000000,"")</f>
        <v>-10</v>
      </c>
      <c r="H633" s="13">
        <f t="shared" si="65"/>
        <v>-5</v>
      </c>
      <c r="I633" s="20">
        <f>IFERROR([1]!EM_S_QSTM07_IS(B633,"61",$I$1,"1")/1000000,"")</f>
        <v>-2.92911528</v>
      </c>
      <c r="J633" s="13">
        <f t="shared" si="63"/>
        <v>0.79548755999999976</v>
      </c>
      <c r="K633" s="13">
        <f>IFERROR([1]!EM_S_QSTM07_IS(B633,"61",$K$2,"1")/1000000,"")</f>
        <v>-32.295218579999997</v>
      </c>
      <c r="L633" s="14">
        <f t="shared" si="66"/>
        <v>1.02463174410879</v>
      </c>
      <c r="M633" s="33" t="str">
        <f ca="1">[1]!EM_S_MAJASSRES_NUM(B633,$M$2,$M$1)</f>
        <v/>
      </c>
      <c r="N633" s="29" t="str">
        <f t="shared" si="67"/>
        <v/>
      </c>
      <c r="O633" s="21">
        <f t="shared" ca="1" si="68"/>
        <v>1.02463174410879</v>
      </c>
      <c r="P633" s="10" t="str">
        <f t="shared" si="69"/>
        <v>财报</v>
      </c>
    </row>
    <row r="634" spans="1:16" x14ac:dyDescent="0.2">
      <c r="A634" s="17" t="str">
        <f t="shared" ca="1" si="64"/>
        <v/>
      </c>
      <c r="B634" s="8" t="s">
        <v>1326</v>
      </c>
      <c r="C634" s="8" t="s">
        <v>1327</v>
      </c>
      <c r="D634" s="13">
        <f>IFERROR([1]!EM_S_QSTM07_IS(B634,"61",$C$1,"1")/1000000,"")</f>
        <v>5.2650889800000007</v>
      </c>
      <c r="E634" s="13">
        <f>IFERROR([1]!EM_S_PERFORMANCEEXPRESS_PERFEXNETPROFITTOSHAREHOLDER(B634,$C$1)/1000000,"")</f>
        <v>3.1820284900000004</v>
      </c>
      <c r="F634" s="13">
        <f>IFERROR([1]!EM_S_PROFITNOTICE_FORECASTT(B634,$C$1)/1000000,"")</f>
        <v>5</v>
      </c>
      <c r="G634" s="13">
        <f>IFERROR([1]!EM_S_PROFITNOTICE_FORECASTL(B634,$C$1)/1000000,"")</f>
        <v>0</v>
      </c>
      <c r="H634" s="13">
        <f t="shared" si="65"/>
        <v>2.5</v>
      </c>
      <c r="I634" s="20">
        <f>IFERROR([1]!EM_S_QSTM07_IS(B634,"61",$I$1,"1")/1000000,"")</f>
        <v>-2.0831388799999999</v>
      </c>
      <c r="J634" s="13">
        <f t="shared" si="63"/>
        <v>7.3482278600000006</v>
      </c>
      <c r="K634" s="13">
        <f>IFERROR([1]!EM_S_QSTM07_IS(B634,"61",$K$2,"1")/1000000,"")</f>
        <v>-2.9596993500000002</v>
      </c>
      <c r="L634" s="14">
        <f t="shared" si="66"/>
        <v>3.4827615886052752</v>
      </c>
      <c r="M634" s="33" t="str">
        <f ca="1">[1]!EM_S_MAJASSRES_NUM(B634,$M$2,$M$1)</f>
        <v/>
      </c>
      <c r="N634" s="29">
        <f t="shared" si="67"/>
        <v>1</v>
      </c>
      <c r="O634" s="21" t="str">
        <f t="shared" ca="1" si="68"/>
        <v/>
      </c>
      <c r="P634" s="10" t="str">
        <f t="shared" si="69"/>
        <v>财报</v>
      </c>
    </row>
    <row r="635" spans="1:16" x14ac:dyDescent="0.2">
      <c r="A635" s="17">
        <f t="shared" ca="1" si="64"/>
        <v>1474</v>
      </c>
      <c r="B635" s="8" t="s">
        <v>1328</v>
      </c>
      <c r="C635" s="8" t="s">
        <v>1329</v>
      </c>
      <c r="D635" s="13">
        <f>IFERROR([1]!EM_S_QSTM07_IS(B635,"61",$C$1,"1")/1000000,"")</f>
        <v>32.24557566</v>
      </c>
      <c r="E635" s="13" t="str">
        <f>IFERROR([1]!EM_S_PERFORMANCEEXPRESS_PERFEXNETPROFITTOSHAREHOLDER(B635,$C$1)/1000000,"")</f>
        <v/>
      </c>
      <c r="F635" s="13">
        <f>IFERROR([1]!EM_S_PROFITNOTICE_FORECASTT(B635,$C$1)/1000000,"")</f>
        <v>74.5</v>
      </c>
      <c r="G635" s="13">
        <f>IFERROR([1]!EM_S_PROFITNOTICE_FORECASTL(B635,$C$1)/1000000,"")</f>
        <v>62</v>
      </c>
      <c r="H635" s="13">
        <f t="shared" si="65"/>
        <v>68.25</v>
      </c>
      <c r="I635" s="20">
        <f>IFERROR([1]!EM_S_QSTM07_IS(B635,"61",$I$1,"1")/1000000,"")</f>
        <v>31.044982229999999</v>
      </c>
      <c r="J635" s="13">
        <f t="shared" si="63"/>
        <v>1.2005934300000014</v>
      </c>
      <c r="K635" s="13">
        <f>IFERROR([1]!EM_S_QSTM07_IS(B635,"61",$K$2,"1")/1000000,"")</f>
        <v>34.391797029999999</v>
      </c>
      <c r="L635" s="14">
        <f t="shared" si="66"/>
        <v>-0.96509070378169748</v>
      </c>
      <c r="M635" s="33" t="str">
        <f ca="1">[1]!EM_S_MAJASSRES_NUM(B635,$M$2,$M$1)</f>
        <v/>
      </c>
      <c r="N635" s="29" t="str">
        <f t="shared" si="67"/>
        <v/>
      </c>
      <c r="O635" s="21">
        <f t="shared" ca="1" si="68"/>
        <v>-0.96509070378169748</v>
      </c>
      <c r="P635" s="10" t="str">
        <f t="shared" si="69"/>
        <v>财报</v>
      </c>
    </row>
    <row r="636" spans="1:16" x14ac:dyDescent="0.2">
      <c r="A636" s="17" t="str">
        <f t="shared" ca="1" si="64"/>
        <v/>
      </c>
      <c r="B636" s="8" t="s">
        <v>1330</v>
      </c>
      <c r="C636" s="8" t="s">
        <v>1331</v>
      </c>
      <c r="D636" s="13">
        <f>IFERROR([1]!EM_S_QSTM07_IS(B636,"61",$C$1,"1")/1000000,"")</f>
        <v>10.34242034</v>
      </c>
      <c r="E636" s="13" t="str">
        <f>IFERROR([1]!EM_S_PERFORMANCEEXPRESS_PERFEXNETPROFITTOSHAREHOLDER(B636,$C$1)/1000000,"")</f>
        <v/>
      </c>
      <c r="F636" s="13">
        <f>IFERROR([1]!EM_S_PROFITNOTICE_FORECASTT(B636,$C$1)/1000000,"")</f>
        <v>27</v>
      </c>
      <c r="G636" s="13">
        <f>IFERROR([1]!EM_S_PROFITNOTICE_FORECASTL(B636,$C$1)/1000000,"")</f>
        <v>22</v>
      </c>
      <c r="H636" s="13">
        <f t="shared" si="65"/>
        <v>24.5</v>
      </c>
      <c r="I636" s="20">
        <f>IFERROR([1]!EM_S_QSTM07_IS(B636,"61",$I$1,"1")/1000000,"")</f>
        <v>16.681652539999998</v>
      </c>
      <c r="J636" s="13">
        <f t="shared" si="63"/>
        <v>-6.3392321999999979</v>
      </c>
      <c r="K636" s="13">
        <f>IFERROR([1]!EM_S_QSTM07_IS(B636,"61",$K$2,"1")/1000000,"")</f>
        <v>7.2560342599999998</v>
      </c>
      <c r="L636" s="14">
        <f t="shared" si="66"/>
        <v>-1.8736497062790878</v>
      </c>
      <c r="M636" s="33" t="str">
        <f ca="1">[1]!EM_S_MAJASSRES_NUM(B636,$M$2,$M$1)</f>
        <v/>
      </c>
      <c r="N636" s="29">
        <f t="shared" si="67"/>
        <v>1</v>
      </c>
      <c r="O636" s="21" t="str">
        <f t="shared" ca="1" si="68"/>
        <v/>
      </c>
      <c r="P636" s="10" t="str">
        <f t="shared" si="69"/>
        <v>财报</v>
      </c>
    </row>
    <row r="637" spans="1:16" x14ac:dyDescent="0.2">
      <c r="A637" s="17">
        <f t="shared" ca="1" si="64"/>
        <v>104</v>
      </c>
      <c r="B637" s="8" t="s">
        <v>1332</v>
      </c>
      <c r="C637" s="8" t="s">
        <v>1333</v>
      </c>
      <c r="D637" s="13">
        <f>IFERROR([1]!EM_S_QSTM07_IS(B637,"61",$C$1,"1")/1000000,"")</f>
        <v>1.3795206</v>
      </c>
      <c r="E637" s="13" t="str">
        <f>IFERROR([1]!EM_S_PERFORMANCEEXPRESS_PERFEXNETPROFITTOSHAREHOLDER(B637,$C$1)/1000000,"")</f>
        <v/>
      </c>
      <c r="F637" s="13">
        <f>IFERROR([1]!EM_S_PROFITNOTICE_FORECASTT(B637,$C$1)/1000000,"")</f>
        <v>-5</v>
      </c>
      <c r="G637" s="13">
        <f>IFERROR([1]!EM_S_PROFITNOTICE_FORECASTL(B637,$C$1)/1000000,"")</f>
        <v>-15</v>
      </c>
      <c r="H637" s="13">
        <f t="shared" si="65"/>
        <v>-10</v>
      </c>
      <c r="I637" s="20">
        <f>IFERROR([1]!EM_S_QSTM07_IS(B637,"61",$I$1,"1")/1000000,"")</f>
        <v>-14.2722336</v>
      </c>
      <c r="J637" s="13">
        <f t="shared" si="63"/>
        <v>15.651754199999999</v>
      </c>
      <c r="K637" s="13">
        <f>IFERROR([1]!EM_S_QSTM07_IS(B637,"61",$K$2,"1")/1000000,"")</f>
        <v>-19.897201010000003</v>
      </c>
      <c r="L637" s="14">
        <f t="shared" si="66"/>
        <v>1.7866309533754867</v>
      </c>
      <c r="M637" s="33" t="str">
        <f ca="1">[1]!EM_S_MAJASSRES_NUM(B637,$M$2,$M$1)</f>
        <v/>
      </c>
      <c r="N637" s="29" t="str">
        <f t="shared" si="67"/>
        <v/>
      </c>
      <c r="O637" s="21">
        <f t="shared" ca="1" si="68"/>
        <v>1.7866309533754867</v>
      </c>
      <c r="P637" s="10" t="str">
        <f t="shared" si="69"/>
        <v>财报</v>
      </c>
    </row>
    <row r="638" spans="1:16" x14ac:dyDescent="0.2">
      <c r="A638" s="17">
        <f t="shared" ca="1" si="64"/>
        <v>1273</v>
      </c>
      <c r="B638" s="8" t="s">
        <v>1334</v>
      </c>
      <c r="C638" s="8" t="s">
        <v>1335</v>
      </c>
      <c r="D638" s="13">
        <f>IFERROR([1]!EM_S_QSTM07_IS(B638,"61",$C$1,"1")/1000000,"")</f>
        <v>-3.3191907299999999</v>
      </c>
      <c r="E638" s="13" t="str">
        <f>IFERROR([1]!EM_S_PERFORMANCEEXPRESS_PERFEXNETPROFITTOSHAREHOLDER(B638,$C$1)/1000000,"")</f>
        <v/>
      </c>
      <c r="F638" s="13">
        <f>IFERROR([1]!EM_S_PROFITNOTICE_FORECASTT(B638,$C$1)/1000000,"")</f>
        <v>-20</v>
      </c>
      <c r="G638" s="13">
        <f>IFERROR([1]!EM_S_PROFITNOTICE_FORECASTL(B638,$C$1)/1000000,"")</f>
        <v>-22</v>
      </c>
      <c r="H638" s="13">
        <f t="shared" si="65"/>
        <v>-21</v>
      </c>
      <c r="I638" s="20">
        <f>IFERROR([1]!EM_S_QSTM07_IS(B638,"61",$I$1,"1")/1000000,"")</f>
        <v>-17.70240222</v>
      </c>
      <c r="J638" s="13">
        <f t="shared" si="63"/>
        <v>14.383211490000001</v>
      </c>
      <c r="K638" s="13">
        <f>IFERROR([1]!EM_S_QSTM07_IS(B638,"61",$K$2,"1")/1000000,"")</f>
        <v>89.223188489999998</v>
      </c>
      <c r="L638" s="14">
        <f t="shared" si="66"/>
        <v>-0.83879514133691779</v>
      </c>
      <c r="M638" s="33" t="str">
        <f ca="1">[1]!EM_S_MAJASSRES_NUM(B638,$M$2,$M$1)</f>
        <v/>
      </c>
      <c r="N638" s="29" t="str">
        <f t="shared" si="67"/>
        <v/>
      </c>
      <c r="O638" s="21">
        <f t="shared" ca="1" si="68"/>
        <v>-0.83879514133691779</v>
      </c>
      <c r="P638" s="10" t="str">
        <f t="shared" si="69"/>
        <v>财报</v>
      </c>
    </row>
    <row r="639" spans="1:16" x14ac:dyDescent="0.2">
      <c r="A639" s="17" t="str">
        <f t="shared" ca="1" si="64"/>
        <v/>
      </c>
      <c r="B639" s="8" t="s">
        <v>1336</v>
      </c>
      <c r="C639" s="8" t="s">
        <v>1337</v>
      </c>
      <c r="D639" s="13">
        <f>IFERROR([1]!EM_S_QSTM07_IS(B639,"61",$C$1,"1")/1000000,"")</f>
        <v>55.013093850000004</v>
      </c>
      <c r="E639" s="13" t="str">
        <f>IFERROR([1]!EM_S_PERFORMANCEEXPRESS_PERFEXNETPROFITTOSHAREHOLDER(B639,$C$1)/1000000,"")</f>
        <v/>
      </c>
      <c r="F639" s="13">
        <f>IFERROR([1]!EM_S_PROFITNOTICE_FORECASTT(B639,$C$1)/1000000,"")</f>
        <v>82.319000000000003</v>
      </c>
      <c r="G639" s="13">
        <f>IFERROR([1]!EM_S_PROFITNOTICE_FORECASTL(B639,$C$1)/1000000,"")</f>
        <v>64.423599999999993</v>
      </c>
      <c r="H639" s="13">
        <f t="shared" si="65"/>
        <v>73.371299999999991</v>
      </c>
      <c r="I639" s="20">
        <f>IFERROR([1]!EM_S_QSTM07_IS(B639,"61",$I$1,"1")/1000000,"")</f>
        <v>10.21226738</v>
      </c>
      <c r="J639" s="13">
        <f t="shared" si="63"/>
        <v>44.800826470000004</v>
      </c>
      <c r="K639" s="13">
        <f>IFERROR([1]!EM_S_QSTM07_IS(B639,"61",$K$2,"1")/1000000,"")</f>
        <v>22.064183190000001</v>
      </c>
      <c r="L639" s="14">
        <f t="shared" si="66"/>
        <v>1.0304774522677447</v>
      </c>
      <c r="M639" s="33">
        <f ca="1">[1]!EM_S_MAJASSRES_NUM(B639,$M$2,$M$1)</f>
        <v>1</v>
      </c>
      <c r="N639" s="29" t="str">
        <f t="shared" si="67"/>
        <v/>
      </c>
      <c r="O639" s="21" t="str">
        <f t="shared" ca="1" si="68"/>
        <v/>
      </c>
      <c r="P639" s="10" t="str">
        <f t="shared" si="69"/>
        <v>财报</v>
      </c>
    </row>
    <row r="640" spans="1:16" x14ac:dyDescent="0.2">
      <c r="A640" s="17">
        <f t="shared" ca="1" si="64"/>
        <v>519</v>
      </c>
      <c r="B640" s="8" t="s">
        <v>1338</v>
      </c>
      <c r="C640" s="8" t="s">
        <v>1339</v>
      </c>
      <c r="D640" s="13">
        <f>IFERROR([1]!EM_S_QSTM07_IS(B640,"61",$C$1,"1")/1000000,"")</f>
        <v>46.127010240000004</v>
      </c>
      <c r="E640" s="13" t="str">
        <f>IFERROR([1]!EM_S_PERFORMANCEEXPRESS_PERFEXNETPROFITTOSHAREHOLDER(B640,$C$1)/1000000,"")</f>
        <v/>
      </c>
      <c r="F640" s="13">
        <f>IFERROR([1]!EM_S_PROFITNOTICE_FORECASTT(B640,$C$1)/1000000,"")</f>
        <v>68.438299999999998</v>
      </c>
      <c r="G640" s="13">
        <f>IFERROR([1]!EM_S_PROFITNOTICE_FORECASTL(B640,$C$1)/1000000,"")</f>
        <v>55.994900000000001</v>
      </c>
      <c r="H640" s="13">
        <f t="shared" si="65"/>
        <v>62.2166</v>
      </c>
      <c r="I640" s="20">
        <f>IFERROR([1]!EM_S_QSTM07_IS(B640,"61",$I$1,"1")/1000000,"")</f>
        <v>17.993181</v>
      </c>
      <c r="J640" s="13">
        <f t="shared" si="63"/>
        <v>28.133829240000004</v>
      </c>
      <c r="K640" s="13">
        <f>IFERROR([1]!EM_S_QSTM07_IS(B640,"61",$K$2,"1")/1000000,"")</f>
        <v>32.992547879999996</v>
      </c>
      <c r="L640" s="14">
        <f t="shared" si="66"/>
        <v>-0.1472671543183646</v>
      </c>
      <c r="M640" s="33" t="str">
        <f ca="1">[1]!EM_S_MAJASSRES_NUM(B640,$M$2,$M$1)</f>
        <v/>
      </c>
      <c r="N640" s="29" t="str">
        <f t="shared" si="67"/>
        <v/>
      </c>
      <c r="O640" s="21">
        <f t="shared" ca="1" si="68"/>
        <v>-0.1472671543183646</v>
      </c>
      <c r="P640" s="10" t="str">
        <f t="shared" si="69"/>
        <v>财报</v>
      </c>
    </row>
    <row r="641" spans="1:16" x14ac:dyDescent="0.2">
      <c r="A641" s="17">
        <f t="shared" ca="1" si="64"/>
        <v>520</v>
      </c>
      <c r="B641" s="8" t="s">
        <v>1340</v>
      </c>
      <c r="C641" s="8" t="s">
        <v>1341</v>
      </c>
      <c r="D641" s="13">
        <f>IFERROR([1]!EM_S_QSTM07_IS(B641,"61",$C$1,"1")/1000000,"")</f>
        <v>56.491308150000002</v>
      </c>
      <c r="E641" s="13" t="str">
        <f>IFERROR([1]!EM_S_PERFORMANCEEXPRESS_PERFEXNETPROFITTOSHAREHOLDER(B641,$C$1)/1000000,"")</f>
        <v/>
      </c>
      <c r="F641" s="13">
        <f>IFERROR([1]!EM_S_PROFITNOTICE_FORECASTT(B641,$C$1)/1000000,"")</f>
        <v>81.171199999999999</v>
      </c>
      <c r="G641" s="13">
        <f>IFERROR([1]!EM_S_PROFITNOTICE_FORECASTL(B641,$C$1)/1000000,"")</f>
        <v>70.102400000000003</v>
      </c>
      <c r="H641" s="13">
        <f t="shared" si="65"/>
        <v>75.636799999999994</v>
      </c>
      <c r="I641" s="20">
        <f>IFERROR([1]!EM_S_QSTM07_IS(B641,"61",$I$1,"1")/1000000,"")</f>
        <v>22.489808979999999</v>
      </c>
      <c r="J641" s="13">
        <f t="shared" si="63"/>
        <v>34.001499170000002</v>
      </c>
      <c r="K641" s="13">
        <f>IFERROR([1]!EM_S_QSTM07_IS(B641,"61",$K$2,"1")/1000000,"")</f>
        <v>39.9683992</v>
      </c>
      <c r="L641" s="14">
        <f t="shared" si="66"/>
        <v>-0.14929044318592569</v>
      </c>
      <c r="M641" s="33" t="str">
        <f ca="1">[1]!EM_S_MAJASSRES_NUM(B641,$M$2,$M$1)</f>
        <v/>
      </c>
      <c r="N641" s="29" t="str">
        <f t="shared" si="67"/>
        <v/>
      </c>
      <c r="O641" s="21">
        <f t="shared" ca="1" si="68"/>
        <v>-0.14929044318592569</v>
      </c>
      <c r="P641" s="10" t="str">
        <f t="shared" si="69"/>
        <v>财报</v>
      </c>
    </row>
    <row r="642" spans="1:16" x14ac:dyDescent="0.2">
      <c r="A642" s="17" t="str">
        <f t="shared" ca="1" si="64"/>
        <v/>
      </c>
      <c r="B642" s="8" t="s">
        <v>1342</v>
      </c>
      <c r="C642" s="8" t="s">
        <v>1343</v>
      </c>
      <c r="D642" s="13">
        <f>IFERROR([1]!EM_S_QSTM07_IS(B642,"61",$C$1,"1")/1000000,"")</f>
        <v>61.255799969999998</v>
      </c>
      <c r="E642" s="13" t="str">
        <f>IFERROR([1]!EM_S_PERFORMANCEEXPRESS_PERFEXNETPROFITTOSHAREHOLDER(B642,$C$1)/1000000,"")</f>
        <v/>
      </c>
      <c r="F642" s="13">
        <f>IFERROR([1]!EM_S_PROFITNOTICE_FORECASTT(B642,$C$1)/1000000,"")</f>
        <v>100</v>
      </c>
      <c r="G642" s="13">
        <f>IFERROR([1]!EM_S_PROFITNOTICE_FORECASTL(B642,$C$1)/1000000,"")</f>
        <v>88.5</v>
      </c>
      <c r="H642" s="13">
        <f t="shared" si="65"/>
        <v>94.25</v>
      </c>
      <c r="I642" s="20">
        <f>IFERROR([1]!EM_S_QSTM07_IS(B642,"61",$I$1,"1")/1000000,"")</f>
        <v>33.04333699</v>
      </c>
      <c r="J642" s="13">
        <f t="shared" si="63"/>
        <v>28.212462979999998</v>
      </c>
      <c r="K642" s="13">
        <f>IFERROR([1]!EM_S_QSTM07_IS(B642,"61",$K$2,"1")/1000000,"")</f>
        <v>30.715160739999998</v>
      </c>
      <c r="L642" s="14">
        <f t="shared" si="66"/>
        <v>-8.1480861558401868E-2</v>
      </c>
      <c r="M642" s="33">
        <f ca="1">[1]!EM_S_MAJASSRES_NUM(B642,$M$2,$M$1)</f>
        <v>1</v>
      </c>
      <c r="N642" s="29" t="str">
        <f t="shared" si="67"/>
        <v/>
      </c>
      <c r="O642" s="21" t="str">
        <f t="shared" ca="1" si="68"/>
        <v/>
      </c>
      <c r="P642" s="10" t="str">
        <f t="shared" si="69"/>
        <v>财报</v>
      </c>
    </row>
    <row r="643" spans="1:16" x14ac:dyDescent="0.2">
      <c r="A643" s="17" t="str">
        <f t="shared" ca="1" si="64"/>
        <v/>
      </c>
      <c r="B643" s="8" t="s">
        <v>1344</v>
      </c>
      <c r="C643" s="8" t="s">
        <v>1345</v>
      </c>
      <c r="D643" s="13">
        <f>IFERROR([1]!EM_S_QSTM07_IS(B643,"61",$C$1,"1")/1000000,"")</f>
        <v>27.85820962</v>
      </c>
      <c r="E643" s="13" t="str">
        <f>IFERROR([1]!EM_S_PERFORMANCEEXPRESS_PERFEXNETPROFITTOSHAREHOLDER(B643,$C$1)/1000000,"")</f>
        <v/>
      </c>
      <c r="F643" s="13">
        <f>IFERROR([1]!EM_S_PROFITNOTICE_FORECASTT(B643,$C$1)/1000000,"")</f>
        <v>70</v>
      </c>
      <c r="G643" s="13">
        <f>IFERROR([1]!EM_S_PROFITNOTICE_FORECASTL(B643,$C$1)/1000000,"")</f>
        <v>50</v>
      </c>
      <c r="H643" s="13">
        <f t="shared" si="65"/>
        <v>60</v>
      </c>
      <c r="I643" s="20">
        <f>IFERROR([1]!EM_S_QSTM07_IS(B643,"61",$I$1,"1")/1000000,"")</f>
        <v>28.993739390000002</v>
      </c>
      <c r="J643" s="13">
        <f t="shared" si="63"/>
        <v>-1.1355297700000015</v>
      </c>
      <c r="K643" s="13">
        <f>IFERROR([1]!EM_S_QSTM07_IS(B643,"61",$K$2,"1")/1000000,"")</f>
        <v>-10.11475115</v>
      </c>
      <c r="L643" s="14">
        <f t="shared" si="66"/>
        <v>0.88773527364536287</v>
      </c>
      <c r="M643" s="33">
        <f ca="1">[1]!EM_S_MAJASSRES_NUM(B643,$M$2,$M$1)</f>
        <v>1</v>
      </c>
      <c r="N643" s="29" t="str">
        <f t="shared" si="67"/>
        <v/>
      </c>
      <c r="O643" s="21" t="str">
        <f t="shared" ca="1" si="68"/>
        <v/>
      </c>
      <c r="P643" s="10" t="str">
        <f t="shared" si="69"/>
        <v>财报</v>
      </c>
    </row>
    <row r="644" spans="1:16" x14ac:dyDescent="0.2">
      <c r="A644" s="17" t="str">
        <f t="shared" ca="1" si="64"/>
        <v/>
      </c>
      <c r="B644" s="8" t="s">
        <v>1346</v>
      </c>
      <c r="C644" s="8" t="s">
        <v>1347</v>
      </c>
      <c r="D644" s="13">
        <f>IFERROR([1]!EM_S_QSTM07_IS(B644,"61",$C$1,"1")/1000000,"")</f>
        <v>124.13790122</v>
      </c>
      <c r="E644" s="13" t="str">
        <f>IFERROR([1]!EM_S_PERFORMANCEEXPRESS_PERFEXNETPROFITTOSHAREHOLDER(B644,$C$1)/1000000,"")</f>
        <v/>
      </c>
      <c r="F644" s="13">
        <f>IFERROR([1]!EM_S_PROFITNOTICE_FORECASTT(B644,$C$1)/1000000,"")</f>
        <v>261.13159999999999</v>
      </c>
      <c r="G644" s="13">
        <f>IFERROR([1]!EM_S_PROFITNOTICE_FORECASTL(B644,$C$1)/1000000,"")</f>
        <v>228.49010000000001</v>
      </c>
      <c r="H644" s="13">
        <f t="shared" si="65"/>
        <v>244.81085000000002</v>
      </c>
      <c r="I644" s="20">
        <f>IFERROR([1]!EM_S_QSTM07_IS(B644,"61",$I$1,"1")/1000000,"")</f>
        <v>110.32550639</v>
      </c>
      <c r="J644" s="13">
        <f t="shared" ref="J644:J707" si="70">IFERROR(IF(D644&lt;&gt;"",D644-I644,IF(E644&lt;&gt;"",E644-I644,IF(H644&lt;&gt;"",H644-I644,""))),"")</f>
        <v>13.812394830000002</v>
      </c>
      <c r="K644" s="13">
        <f>IFERROR([1]!EM_S_QSTM07_IS(B644,"61",$K$2,"1")/1000000,"")</f>
        <v>113.35316472</v>
      </c>
      <c r="L644" s="14">
        <f t="shared" si="66"/>
        <v>-0.878147250108819</v>
      </c>
      <c r="M644" s="33">
        <f ca="1">[1]!EM_S_MAJASSRES_NUM(B644,$M$2,$M$1)</f>
        <v>1</v>
      </c>
      <c r="N644" s="29" t="str">
        <f t="shared" si="67"/>
        <v/>
      </c>
      <c r="O644" s="21" t="str">
        <f t="shared" ca="1" si="68"/>
        <v/>
      </c>
      <c r="P644" s="10" t="str">
        <f t="shared" si="69"/>
        <v>财报</v>
      </c>
    </row>
    <row r="645" spans="1:16" x14ac:dyDescent="0.2">
      <c r="A645" s="17">
        <f t="shared" ref="A645:A708" ca="1" si="71">IFERROR(RANK(O645,$O$4:$O$2880,0),"")</f>
        <v>424</v>
      </c>
      <c r="B645" s="8" t="s">
        <v>1348</v>
      </c>
      <c r="C645" s="8" t="s">
        <v>1349</v>
      </c>
      <c r="D645" s="13">
        <f>IFERROR([1]!EM_S_QSTM07_IS(B645,"61",$C$1,"1")/1000000,"")</f>
        <v>18.849861989999997</v>
      </c>
      <c r="E645" s="13" t="str">
        <f>IFERROR([1]!EM_S_PERFORMANCEEXPRESS_PERFEXNETPROFITTOSHAREHOLDER(B645,$C$1)/1000000,"")</f>
        <v/>
      </c>
      <c r="F645" s="13">
        <f>IFERROR([1]!EM_S_PROFITNOTICE_FORECASTT(B645,$C$1)/1000000,"")</f>
        <v>23.59</v>
      </c>
      <c r="G645" s="13">
        <f>IFERROR([1]!EM_S_PROFITNOTICE_FORECASTL(B645,$C$1)/1000000,"")</f>
        <v>15.98</v>
      </c>
      <c r="H645" s="13">
        <f t="shared" ref="H645:H708" si="72">IFERROR(AVERAGE(F645:G645),"")</f>
        <v>19.785</v>
      </c>
      <c r="I645" s="20">
        <f>IFERROR([1]!EM_S_QSTM07_IS(B645,"61",$I$1,"1")/1000000,"")</f>
        <v>3.22673443</v>
      </c>
      <c r="J645" s="13">
        <f t="shared" si="70"/>
        <v>15.623127559999997</v>
      </c>
      <c r="K645" s="13">
        <f>IFERROR([1]!EM_S_QSTM07_IS(B645,"61",$K$2,"1")/1000000,"")</f>
        <v>14.66925567</v>
      </c>
      <c r="L645" s="14">
        <f t="shared" ref="L645:L708" si="73">IFERROR(IF(J645="","",(J645-K645)/ABS(K645)),"")</f>
        <v>6.5025241325008323E-2</v>
      </c>
      <c r="M645" s="33" t="str">
        <f ca="1">[1]!EM_S_MAJASSRES_NUM(B645,$M$2,$M$1)</f>
        <v/>
      </c>
      <c r="N645" s="29" t="str">
        <f t="shared" ref="N645:N708" si="74">IFERROR(IF(ABS(K645)&lt;$N$2,1,""),"")</f>
        <v/>
      </c>
      <c r="O645" s="21">
        <f t="shared" ref="O645:O708" ca="1" si="75">IFERROR(IF(AND(M645="",N645=""),L645,""),"")</f>
        <v>6.5025241325008323E-2</v>
      </c>
      <c r="P645" s="10" t="str">
        <f t="shared" ref="P645:P708" si="76">IFERROR(IF(D645&lt;&gt;"","财报",IF(E645&lt;&gt;"","快报",IF(H645&lt;&gt;"","预告",""))),"")</f>
        <v>财报</v>
      </c>
    </row>
    <row r="646" spans="1:16" x14ac:dyDescent="0.2">
      <c r="A646" s="17" t="str">
        <f t="shared" ca="1" si="71"/>
        <v/>
      </c>
      <c r="B646" s="8" t="s">
        <v>1350</v>
      </c>
      <c r="C646" s="8" t="s">
        <v>1351</v>
      </c>
      <c r="D646" s="13">
        <f>IFERROR([1]!EM_S_QSTM07_IS(B646,"61",$C$1,"1")/1000000,"")</f>
        <v>70.260299279999998</v>
      </c>
      <c r="E646" s="13" t="str">
        <f>IFERROR([1]!EM_S_PERFORMANCEEXPRESS_PERFEXNETPROFITTOSHAREHOLDER(B646,$C$1)/1000000,"")</f>
        <v/>
      </c>
      <c r="F646" s="13">
        <f>IFERROR([1]!EM_S_PROFITNOTICE_FORECASTT(B646,$C$1)/1000000,"")</f>
        <v>121.2029</v>
      </c>
      <c r="G646" s="13">
        <f>IFERROR([1]!EM_S_PROFITNOTICE_FORECASTL(B646,$C$1)/1000000,"")</f>
        <v>103.8882</v>
      </c>
      <c r="H646" s="13">
        <f t="shared" si="72"/>
        <v>112.54554999999999</v>
      </c>
      <c r="I646" s="20">
        <f>IFERROR([1]!EM_S_QSTM07_IS(B646,"61",$I$1,"1")/1000000,"")</f>
        <v>36.719788680000001</v>
      </c>
      <c r="J646" s="13">
        <f t="shared" si="70"/>
        <v>33.540510599999998</v>
      </c>
      <c r="K646" s="13">
        <f>IFERROR([1]!EM_S_QSTM07_IS(B646,"61",$K$2,"1")/1000000,"")</f>
        <v>16.635916170000002</v>
      </c>
      <c r="L646" s="14">
        <f t="shared" si="73"/>
        <v>1.0161504937422388</v>
      </c>
      <c r="M646" s="33">
        <f ca="1">[1]!EM_S_MAJASSRES_NUM(B646,$M$2,$M$1)</f>
        <v>1</v>
      </c>
      <c r="N646" s="29" t="str">
        <f t="shared" si="74"/>
        <v/>
      </c>
      <c r="O646" s="21" t="str">
        <f t="shared" ca="1" si="75"/>
        <v/>
      </c>
      <c r="P646" s="10" t="str">
        <f t="shared" si="76"/>
        <v>财报</v>
      </c>
    </row>
    <row r="647" spans="1:16" x14ac:dyDescent="0.2">
      <c r="A647" s="17">
        <f t="shared" ca="1" si="71"/>
        <v>1848</v>
      </c>
      <c r="B647" s="8" t="s">
        <v>1352</v>
      </c>
      <c r="C647" s="8" t="s">
        <v>1353</v>
      </c>
      <c r="D647" s="13">
        <f>IFERROR([1]!EM_S_QSTM07_IS(B647,"61",$C$1,"1")/1000000,"")</f>
        <v>22.793937289999999</v>
      </c>
      <c r="E647" s="13" t="str">
        <f>IFERROR([1]!EM_S_PERFORMANCEEXPRESS_PERFEXNETPROFITTOSHAREHOLDER(B647,$C$1)/1000000,"")</f>
        <v/>
      </c>
      <c r="F647" s="13">
        <f>IFERROR([1]!EM_S_PROFITNOTICE_FORECASTT(B647,$C$1)/1000000,"")</f>
        <v>71.625399999999999</v>
      </c>
      <c r="G647" s="13">
        <f>IFERROR([1]!EM_S_PROFITNOTICE_FORECASTL(B647,$C$1)/1000000,"")</f>
        <v>55.096499999999999</v>
      </c>
      <c r="H647" s="13">
        <f t="shared" si="72"/>
        <v>63.360950000000003</v>
      </c>
      <c r="I647" s="20">
        <f>IFERROR([1]!EM_S_QSTM07_IS(B647,"61",$I$1,"1")/1000000,"")</f>
        <v>33.731138549999997</v>
      </c>
      <c r="J647" s="13">
        <f t="shared" si="70"/>
        <v>-10.937201259999998</v>
      </c>
      <c r="K647" s="13">
        <f>IFERROR([1]!EM_S_QSTM07_IS(B647,"61",$K$2,"1")/1000000,"")</f>
        <v>21.798778350000003</v>
      </c>
      <c r="L647" s="14">
        <f t="shared" si="73"/>
        <v>-1.5017345965169648</v>
      </c>
      <c r="M647" s="33" t="str">
        <f ca="1">[1]!EM_S_MAJASSRES_NUM(B647,$M$2,$M$1)</f>
        <v/>
      </c>
      <c r="N647" s="29" t="str">
        <f t="shared" si="74"/>
        <v/>
      </c>
      <c r="O647" s="21">
        <f t="shared" ca="1" si="75"/>
        <v>-1.5017345965169648</v>
      </c>
      <c r="P647" s="10" t="str">
        <f t="shared" si="76"/>
        <v>财报</v>
      </c>
    </row>
    <row r="648" spans="1:16" x14ac:dyDescent="0.2">
      <c r="A648" s="17" t="str">
        <f t="shared" ca="1" si="71"/>
        <v/>
      </c>
      <c r="B648" s="8" t="s">
        <v>1354</v>
      </c>
      <c r="C648" s="8" t="s">
        <v>1355</v>
      </c>
      <c r="D648" s="13">
        <f>IFERROR([1]!EM_S_QSTM07_IS(B648,"61",$C$1,"1")/1000000,"")</f>
        <v>29.42316615</v>
      </c>
      <c r="E648" s="13" t="str">
        <f>IFERROR([1]!EM_S_PERFORMANCEEXPRESS_PERFEXNETPROFITTOSHAREHOLDER(B648,$C$1)/1000000,"")</f>
        <v/>
      </c>
      <c r="F648" s="13">
        <f>IFERROR([1]!EM_S_PROFITNOTICE_FORECASTT(B648,$C$1)/1000000,"")</f>
        <v>51.881999999999998</v>
      </c>
      <c r="G648" s="13">
        <f>IFERROR([1]!EM_S_PROFITNOTICE_FORECASTL(B648,$C$1)/1000000,"")</f>
        <v>34.588000000000001</v>
      </c>
      <c r="H648" s="13">
        <f t="shared" si="72"/>
        <v>43.234999999999999</v>
      </c>
      <c r="I648" s="20">
        <f>IFERROR([1]!EM_S_QSTM07_IS(B648,"61",$I$1,"1")/1000000,"")</f>
        <v>9.18439972</v>
      </c>
      <c r="J648" s="13">
        <f t="shared" si="70"/>
        <v>20.238766429999998</v>
      </c>
      <c r="K648" s="13">
        <f>IFERROR([1]!EM_S_QSTM07_IS(B648,"61",$K$2,"1")/1000000,"")</f>
        <v>27.01669244</v>
      </c>
      <c r="L648" s="14">
        <f t="shared" si="73"/>
        <v>-0.25087919348575899</v>
      </c>
      <c r="M648" s="33">
        <f ca="1">[1]!EM_S_MAJASSRES_NUM(B648,$M$2,$M$1)</f>
        <v>1</v>
      </c>
      <c r="N648" s="29" t="str">
        <f t="shared" si="74"/>
        <v/>
      </c>
      <c r="O648" s="21" t="str">
        <f t="shared" ca="1" si="75"/>
        <v/>
      </c>
      <c r="P648" s="10" t="str">
        <f t="shared" si="76"/>
        <v>财报</v>
      </c>
    </row>
    <row r="649" spans="1:16" x14ac:dyDescent="0.2">
      <c r="A649" s="17">
        <f t="shared" ca="1" si="71"/>
        <v>972</v>
      </c>
      <c r="B649" s="8" t="s">
        <v>1356</v>
      </c>
      <c r="C649" s="8" t="s">
        <v>1357</v>
      </c>
      <c r="D649" s="13">
        <f>IFERROR([1]!EM_S_QSTM07_IS(B649,"61",$C$1,"1")/1000000,"")</f>
        <v>230.84602796000001</v>
      </c>
      <c r="E649" s="13">
        <f>IFERROR([1]!EM_S_PERFORMANCEEXPRESS_PERFEXNETPROFITTOSHAREHOLDER(B649,$C$1)/1000000,"")</f>
        <v>396.66016092000001</v>
      </c>
      <c r="F649" s="13">
        <f>IFERROR([1]!EM_S_PROFITNOTICE_FORECASTT(B649,$C$1)/1000000,"")</f>
        <v>409.04700000000003</v>
      </c>
      <c r="G649" s="13">
        <f>IFERROR([1]!EM_S_PROFITNOTICE_FORECASTL(B649,$C$1)/1000000,"")</f>
        <v>332.35070000000002</v>
      </c>
      <c r="H649" s="13">
        <f t="shared" si="72"/>
        <v>370.69884999999999</v>
      </c>
      <c r="I649" s="20">
        <f>IFERROR([1]!EM_S_QSTM07_IS(B649,"61",$I$1,"1")/1000000,"")</f>
        <v>165.72941249000002</v>
      </c>
      <c r="J649" s="13">
        <f t="shared" si="70"/>
        <v>65.116615469999999</v>
      </c>
      <c r="K649" s="13">
        <f>IFERROR([1]!EM_S_QSTM07_IS(B649,"61",$K$2,"1")/1000000,"")</f>
        <v>172.12805015999999</v>
      </c>
      <c r="L649" s="14">
        <f t="shared" si="73"/>
        <v>-0.62169666472448004</v>
      </c>
      <c r="M649" s="33" t="str">
        <f ca="1">[1]!EM_S_MAJASSRES_NUM(B649,$M$2,$M$1)</f>
        <v/>
      </c>
      <c r="N649" s="29" t="str">
        <f t="shared" si="74"/>
        <v/>
      </c>
      <c r="O649" s="21">
        <f t="shared" ca="1" si="75"/>
        <v>-0.62169666472448004</v>
      </c>
      <c r="P649" s="10" t="str">
        <f t="shared" si="76"/>
        <v>财报</v>
      </c>
    </row>
    <row r="650" spans="1:16" x14ac:dyDescent="0.2">
      <c r="A650" s="17" t="str">
        <f t="shared" ca="1" si="71"/>
        <v/>
      </c>
      <c r="B650" s="8" t="s">
        <v>1358</v>
      </c>
      <c r="C650" s="8" t="s">
        <v>1359</v>
      </c>
      <c r="D650" s="13">
        <f>IFERROR([1]!EM_S_QSTM07_IS(B650,"61",$C$1,"1")/1000000,"")</f>
        <v>113.31572973</v>
      </c>
      <c r="E650" s="13" t="str">
        <f>IFERROR([1]!EM_S_PERFORMANCEEXPRESS_PERFEXNETPROFITTOSHAREHOLDER(B650,$C$1)/1000000,"")</f>
        <v/>
      </c>
      <c r="F650" s="13">
        <f>IFERROR([1]!EM_S_PROFITNOTICE_FORECASTT(B650,$C$1)/1000000,"")</f>
        <v>268.01229999999998</v>
      </c>
      <c r="G650" s="13">
        <f>IFERROR([1]!EM_S_PROFITNOTICE_FORECASTL(B650,$C$1)/1000000,"")</f>
        <v>178.67490000000001</v>
      </c>
      <c r="H650" s="13">
        <f t="shared" si="72"/>
        <v>223.34359999999998</v>
      </c>
      <c r="I650" s="20">
        <f>IFERROR([1]!EM_S_QSTM07_IS(B650,"61",$I$1,"1")/1000000,"")</f>
        <v>119.26751636</v>
      </c>
      <c r="J650" s="13">
        <f t="shared" si="70"/>
        <v>-5.9517866300000009</v>
      </c>
      <c r="K650" s="13">
        <f>IFERROR([1]!EM_S_QSTM07_IS(B650,"61",$K$2,"1")/1000000,"")</f>
        <v>63.866540139999998</v>
      </c>
      <c r="L650" s="14">
        <f t="shared" si="73"/>
        <v>-1.0931909982434191</v>
      </c>
      <c r="M650" s="33">
        <f ca="1">[1]!EM_S_MAJASSRES_NUM(B650,$M$2,$M$1)</f>
        <v>1</v>
      </c>
      <c r="N650" s="29" t="str">
        <f t="shared" si="74"/>
        <v/>
      </c>
      <c r="O650" s="21" t="str">
        <f t="shared" ca="1" si="75"/>
        <v/>
      </c>
      <c r="P650" s="10" t="str">
        <f t="shared" si="76"/>
        <v>财报</v>
      </c>
    </row>
    <row r="651" spans="1:16" x14ac:dyDescent="0.2">
      <c r="A651" s="17">
        <f t="shared" ca="1" si="71"/>
        <v>726</v>
      </c>
      <c r="B651" s="8" t="s">
        <v>1360</v>
      </c>
      <c r="C651" s="8" t="s">
        <v>1361</v>
      </c>
      <c r="D651" s="13">
        <f>IFERROR([1]!EM_S_QSTM07_IS(B651,"61",$C$1,"1")/1000000,"")</f>
        <v>-32.745467210000001</v>
      </c>
      <c r="E651" s="13" t="str">
        <f>IFERROR([1]!EM_S_PERFORMANCEEXPRESS_PERFEXNETPROFITTOSHAREHOLDER(B651,$C$1)/1000000,"")</f>
        <v/>
      </c>
      <c r="F651" s="13">
        <f>IFERROR([1]!EM_S_PROFITNOTICE_FORECASTT(B651,$C$1)/1000000,"")</f>
        <v>-40</v>
      </c>
      <c r="G651" s="13">
        <f>IFERROR([1]!EM_S_PROFITNOTICE_FORECASTL(B651,$C$1)/1000000,"")</f>
        <v>-80</v>
      </c>
      <c r="H651" s="13">
        <f t="shared" si="72"/>
        <v>-60</v>
      </c>
      <c r="I651" s="20">
        <f>IFERROR([1]!EM_S_QSTM07_IS(B651,"61",$I$1,"1")/1000000,"")</f>
        <v>-50.547465799999998</v>
      </c>
      <c r="J651" s="13">
        <f t="shared" si="70"/>
        <v>17.801998589999997</v>
      </c>
      <c r="K651" s="13">
        <f>IFERROR([1]!EM_S_QSTM07_IS(B651,"61",$K$2,"1")/1000000,"")</f>
        <v>30.557045440000003</v>
      </c>
      <c r="L651" s="14">
        <f t="shared" si="73"/>
        <v>-0.41741754369037604</v>
      </c>
      <c r="M651" s="33" t="str">
        <f ca="1">[1]!EM_S_MAJASSRES_NUM(B651,$M$2,$M$1)</f>
        <v/>
      </c>
      <c r="N651" s="29" t="str">
        <f t="shared" si="74"/>
        <v/>
      </c>
      <c r="O651" s="21">
        <f t="shared" ca="1" si="75"/>
        <v>-0.41741754369037604</v>
      </c>
      <c r="P651" s="10" t="str">
        <f t="shared" si="76"/>
        <v>财报</v>
      </c>
    </row>
    <row r="652" spans="1:16" x14ac:dyDescent="0.2">
      <c r="A652" s="17">
        <f t="shared" ca="1" si="71"/>
        <v>127</v>
      </c>
      <c r="B652" s="8" t="s">
        <v>1362</v>
      </c>
      <c r="C652" s="8" t="s">
        <v>1363</v>
      </c>
      <c r="D652" s="13">
        <f>IFERROR([1]!EM_S_QSTM07_IS(B652,"61",$C$1,"1")/1000000,"")</f>
        <v>49.299745520000002</v>
      </c>
      <c r="E652" s="13" t="str">
        <f>IFERROR([1]!EM_S_PERFORMANCEEXPRESS_PERFEXNETPROFITTOSHAREHOLDER(B652,$C$1)/1000000,"")</f>
        <v/>
      </c>
      <c r="F652" s="13">
        <f>IFERROR([1]!EM_S_PROFITNOTICE_FORECASTT(B652,$C$1)/1000000,"")</f>
        <v>70</v>
      </c>
      <c r="G652" s="13">
        <f>IFERROR([1]!EM_S_PROFITNOTICE_FORECASTL(B652,$C$1)/1000000,"")</f>
        <v>63</v>
      </c>
      <c r="H652" s="13">
        <f t="shared" si="72"/>
        <v>66.5</v>
      </c>
      <c r="I652" s="20">
        <f>IFERROR([1]!EM_S_QSTM07_IS(B652,"61",$I$1,"1")/1000000,"")</f>
        <v>20.63046439</v>
      </c>
      <c r="J652" s="13">
        <f t="shared" si="70"/>
        <v>28.669281130000002</v>
      </c>
      <c r="K652" s="13">
        <f>IFERROR([1]!EM_S_QSTM07_IS(B652,"61",$K$2,"1")/1000000,"")</f>
        <v>11.404592789999999</v>
      </c>
      <c r="L652" s="14">
        <f t="shared" si="73"/>
        <v>1.5138364567596283</v>
      </c>
      <c r="M652" s="33" t="str">
        <f ca="1">[1]!EM_S_MAJASSRES_NUM(B652,$M$2,$M$1)</f>
        <v/>
      </c>
      <c r="N652" s="29" t="str">
        <f t="shared" si="74"/>
        <v/>
      </c>
      <c r="O652" s="21">
        <f t="shared" ca="1" si="75"/>
        <v>1.5138364567596283</v>
      </c>
      <c r="P652" s="10" t="str">
        <f t="shared" si="76"/>
        <v>财报</v>
      </c>
    </row>
    <row r="653" spans="1:16" x14ac:dyDescent="0.2">
      <c r="A653" s="17">
        <f t="shared" ca="1" si="71"/>
        <v>1673</v>
      </c>
      <c r="B653" s="8" t="s">
        <v>1364</v>
      </c>
      <c r="C653" s="8" t="s">
        <v>1365</v>
      </c>
      <c r="D653" s="13">
        <f>IFERROR([1]!EM_S_QSTM07_IS(B653,"61",$C$1,"1")/1000000,"")</f>
        <v>145.89690999999999</v>
      </c>
      <c r="E653" s="13" t="str">
        <f>IFERROR([1]!EM_S_PERFORMANCEEXPRESS_PERFEXNETPROFITTOSHAREHOLDER(B653,$C$1)/1000000,"")</f>
        <v/>
      </c>
      <c r="F653" s="13">
        <f>IFERROR([1]!EM_S_PROFITNOTICE_FORECASTT(B653,$C$1)/1000000,"")</f>
        <v>347.44</v>
      </c>
      <c r="G653" s="13">
        <f>IFERROR([1]!EM_S_PROFITNOTICE_FORECASTL(B653,$C$1)/1000000,"")</f>
        <v>301.12</v>
      </c>
      <c r="H653" s="13">
        <f t="shared" si="72"/>
        <v>324.27999999999997</v>
      </c>
      <c r="I653" s="20">
        <f>IFERROR([1]!EM_S_QSTM07_IS(B653,"61",$I$1,"1")/1000000,"")</f>
        <v>163.99326400000001</v>
      </c>
      <c r="J653" s="13">
        <f t="shared" si="70"/>
        <v>-18.096354000000019</v>
      </c>
      <c r="K653" s="13">
        <f>IFERROR([1]!EM_S_QSTM07_IS(B653,"61",$K$2,"1")/1000000,"")</f>
        <v>121.525267</v>
      </c>
      <c r="L653" s="14">
        <f t="shared" si="73"/>
        <v>-1.1489102179878363</v>
      </c>
      <c r="M653" s="33" t="str">
        <f ca="1">[1]!EM_S_MAJASSRES_NUM(B653,$M$2,$M$1)</f>
        <v/>
      </c>
      <c r="N653" s="29" t="str">
        <f t="shared" si="74"/>
        <v/>
      </c>
      <c r="O653" s="21">
        <f t="shared" ca="1" si="75"/>
        <v>-1.1489102179878363</v>
      </c>
      <c r="P653" s="10" t="str">
        <f t="shared" si="76"/>
        <v>财报</v>
      </c>
    </row>
    <row r="654" spans="1:16" x14ac:dyDescent="0.2">
      <c r="A654" s="17">
        <f t="shared" ca="1" si="71"/>
        <v>1800</v>
      </c>
      <c r="B654" s="8" t="s">
        <v>1366</v>
      </c>
      <c r="C654" s="8" t="s">
        <v>1367</v>
      </c>
      <c r="D654" s="13">
        <f>IFERROR([1]!EM_S_QSTM07_IS(B654,"61",$C$1,"1")/1000000,"")</f>
        <v>0.992706380000001</v>
      </c>
      <c r="E654" s="13" t="str">
        <f>IFERROR([1]!EM_S_PERFORMANCEEXPRESS_PERFEXNETPROFITTOSHAREHOLDER(B654,$C$1)/1000000,"")</f>
        <v/>
      </c>
      <c r="F654" s="13">
        <f>IFERROR([1]!EM_S_PROFITNOTICE_FORECASTT(B654,$C$1)/1000000,"")</f>
        <v>11.712400000000001</v>
      </c>
      <c r="G654" s="13">
        <f>IFERROR([1]!EM_S_PROFITNOTICE_FORECASTL(B654,$C$1)/1000000,"")</f>
        <v>8.7843</v>
      </c>
      <c r="H654" s="13">
        <f t="shared" si="72"/>
        <v>10.24835</v>
      </c>
      <c r="I654" s="20">
        <f>IFERROR([1]!EM_S_QSTM07_IS(B654,"61",$I$1,"1")/1000000,"")</f>
        <v>9.1483746099999994</v>
      </c>
      <c r="J654" s="13">
        <f t="shared" si="70"/>
        <v>-8.1556682299999981</v>
      </c>
      <c r="K654" s="13">
        <f>IFERROR([1]!EM_S_QSTM07_IS(B654,"61",$K$2,"1")/1000000,"")</f>
        <v>20.53915198</v>
      </c>
      <c r="L654" s="14">
        <f t="shared" si="73"/>
        <v>-1.3970791120267076</v>
      </c>
      <c r="M654" s="33" t="str">
        <f ca="1">[1]!EM_S_MAJASSRES_NUM(B654,$M$2,$M$1)</f>
        <v/>
      </c>
      <c r="N654" s="29" t="str">
        <f t="shared" si="74"/>
        <v/>
      </c>
      <c r="O654" s="21">
        <f t="shared" ca="1" si="75"/>
        <v>-1.3970791120267076</v>
      </c>
      <c r="P654" s="10" t="str">
        <f t="shared" si="76"/>
        <v>财报</v>
      </c>
    </row>
    <row r="655" spans="1:16" x14ac:dyDescent="0.2">
      <c r="A655" s="17">
        <f t="shared" ca="1" si="71"/>
        <v>1166</v>
      </c>
      <c r="B655" s="8" t="s">
        <v>1368</v>
      </c>
      <c r="C655" s="8" t="s">
        <v>1369</v>
      </c>
      <c r="D655" s="13">
        <f>IFERROR([1]!EM_S_QSTM07_IS(B655,"61",$C$1,"1")/1000000,"")</f>
        <v>102.70343829000001</v>
      </c>
      <c r="E655" s="13" t="str">
        <f>IFERROR([1]!EM_S_PERFORMANCEEXPRESS_PERFEXNETPROFITTOSHAREHOLDER(B655,$C$1)/1000000,"")</f>
        <v/>
      </c>
      <c r="F655" s="13">
        <f>IFERROR([1]!EM_S_PROFITNOTICE_FORECASTT(B655,$C$1)/1000000,"")</f>
        <v>222.17339999999999</v>
      </c>
      <c r="G655" s="13">
        <f>IFERROR([1]!EM_S_PROFITNOTICE_FORECASTL(B655,$C$1)/1000000,"")</f>
        <v>170.90260000000001</v>
      </c>
      <c r="H655" s="13">
        <f t="shared" si="72"/>
        <v>196.53800000000001</v>
      </c>
      <c r="I655" s="20">
        <f>IFERROR([1]!EM_S_QSTM07_IS(B655,"61",$I$1,"1")/1000000,"")</f>
        <v>77.290400090000006</v>
      </c>
      <c r="J655" s="13">
        <f t="shared" si="70"/>
        <v>25.413038200000003</v>
      </c>
      <c r="K655" s="13">
        <f>IFERROR([1]!EM_S_QSTM07_IS(B655,"61",$K$2,"1")/1000000,"")</f>
        <v>106.63733664</v>
      </c>
      <c r="L655" s="14">
        <f t="shared" si="73"/>
        <v>-0.76168723825321527</v>
      </c>
      <c r="M655" s="33" t="str">
        <f ca="1">[1]!EM_S_MAJASSRES_NUM(B655,$M$2,$M$1)</f>
        <v/>
      </c>
      <c r="N655" s="29" t="str">
        <f t="shared" si="74"/>
        <v/>
      </c>
      <c r="O655" s="21">
        <f t="shared" ca="1" si="75"/>
        <v>-0.76168723825321527</v>
      </c>
      <c r="P655" s="10" t="str">
        <f t="shared" si="76"/>
        <v>财报</v>
      </c>
    </row>
    <row r="656" spans="1:16" x14ac:dyDescent="0.2">
      <c r="A656" s="17">
        <f t="shared" ca="1" si="71"/>
        <v>1365</v>
      </c>
      <c r="B656" s="8" t="s">
        <v>1370</v>
      </c>
      <c r="C656" s="8" t="s">
        <v>1371</v>
      </c>
      <c r="D656" s="13">
        <f>IFERROR([1]!EM_S_QSTM07_IS(B656,"61",$C$1,"1")/1000000,"")</f>
        <v>37.103803049999996</v>
      </c>
      <c r="E656" s="13">
        <f>IFERROR([1]!EM_S_PERFORMANCEEXPRESS_PERFEXNETPROFITTOSHAREHOLDER(B656,$C$1)/1000000,"")</f>
        <v>70.666887469999992</v>
      </c>
      <c r="F656" s="13">
        <f>IFERROR([1]!EM_S_PROFITNOTICE_FORECASTT(B656,$C$1)/1000000,"")</f>
        <v>78.744500000000002</v>
      </c>
      <c r="G656" s="13">
        <f>IFERROR([1]!EM_S_PROFITNOTICE_FORECASTL(B656,$C$1)/1000000,"")</f>
        <v>58.202500000000001</v>
      </c>
      <c r="H656" s="13">
        <f t="shared" si="72"/>
        <v>68.473500000000001</v>
      </c>
      <c r="I656" s="20">
        <f>IFERROR([1]!EM_S_QSTM07_IS(B656,"61",$I$1,"1")/1000000,"")</f>
        <v>33.563084420000003</v>
      </c>
      <c r="J656" s="13">
        <f t="shared" si="70"/>
        <v>3.5407186299999935</v>
      </c>
      <c r="K656" s="13">
        <f>IFERROR([1]!EM_S_QSTM07_IS(B656,"61",$K$2,"1")/1000000,"")</f>
        <v>36.251418539999996</v>
      </c>
      <c r="L656" s="14">
        <f t="shared" si="73"/>
        <v>-0.90232882539222159</v>
      </c>
      <c r="M656" s="33" t="str">
        <f ca="1">[1]!EM_S_MAJASSRES_NUM(B656,$M$2,$M$1)</f>
        <v/>
      </c>
      <c r="N656" s="29" t="str">
        <f t="shared" si="74"/>
        <v/>
      </c>
      <c r="O656" s="21">
        <f t="shared" ca="1" si="75"/>
        <v>-0.90232882539222159</v>
      </c>
      <c r="P656" s="10" t="str">
        <f t="shared" si="76"/>
        <v>财报</v>
      </c>
    </row>
    <row r="657" spans="1:16" x14ac:dyDescent="0.2">
      <c r="A657" s="17">
        <f t="shared" ca="1" si="71"/>
        <v>1633</v>
      </c>
      <c r="B657" s="8" t="s">
        <v>1372</v>
      </c>
      <c r="C657" s="8" t="s">
        <v>1373</v>
      </c>
      <c r="D657" s="13">
        <f>IFERROR([1]!EM_S_QSTM07_IS(B657,"61",$C$1,"1")/1000000,"")</f>
        <v>41.850040249999999</v>
      </c>
      <c r="E657" s="13" t="str">
        <f>IFERROR([1]!EM_S_PERFORMANCEEXPRESS_PERFEXNETPROFITTOSHAREHOLDER(B657,$C$1)/1000000,"")</f>
        <v/>
      </c>
      <c r="F657" s="13">
        <f>IFERROR([1]!EM_S_PROFITNOTICE_FORECASTT(B657,$C$1)/1000000,"")</f>
        <v>124.55929999999999</v>
      </c>
      <c r="G657" s="13">
        <f>IFERROR([1]!EM_S_PROFITNOTICE_FORECASTL(B657,$C$1)/1000000,"")</f>
        <v>87.191500000000005</v>
      </c>
      <c r="H657" s="13">
        <f t="shared" si="72"/>
        <v>105.8754</v>
      </c>
      <c r="I657" s="20">
        <f>IFERROR([1]!EM_S_QSTM07_IS(B657,"61",$I$1,"1")/1000000,"")</f>
        <v>47.585532130000004</v>
      </c>
      <c r="J657" s="13">
        <f t="shared" si="70"/>
        <v>-5.735491880000005</v>
      </c>
      <c r="K657" s="13">
        <f>IFERROR([1]!EM_S_QSTM07_IS(B657,"61",$K$2,"1")/1000000,"")</f>
        <v>52.114864939999997</v>
      </c>
      <c r="L657" s="14">
        <f t="shared" si="73"/>
        <v>-1.1100548161566435</v>
      </c>
      <c r="M657" s="33" t="str">
        <f ca="1">[1]!EM_S_MAJASSRES_NUM(B657,$M$2,$M$1)</f>
        <v/>
      </c>
      <c r="N657" s="29" t="str">
        <f t="shared" si="74"/>
        <v/>
      </c>
      <c r="O657" s="21">
        <f t="shared" ca="1" si="75"/>
        <v>-1.1100548161566435</v>
      </c>
      <c r="P657" s="10" t="str">
        <f t="shared" si="76"/>
        <v>财报</v>
      </c>
    </row>
    <row r="658" spans="1:16" x14ac:dyDescent="0.2">
      <c r="A658" s="17" t="str">
        <f t="shared" ca="1" si="71"/>
        <v/>
      </c>
      <c r="B658" s="8" t="s">
        <v>1374</v>
      </c>
      <c r="C658" s="8" t="s">
        <v>1375</v>
      </c>
      <c r="D658" s="13">
        <f>IFERROR([1]!EM_S_QSTM07_IS(B658,"61",$C$1,"1")/1000000,"")</f>
        <v>3.7660415199999999</v>
      </c>
      <c r="E658" s="13">
        <f>IFERROR([1]!EM_S_PERFORMANCEEXPRESS_PERFEXNETPROFITTOSHAREHOLDER(B658,$C$1)/1000000,"")</f>
        <v>12.156430960000002</v>
      </c>
      <c r="F658" s="13">
        <f>IFERROR([1]!EM_S_PROFITNOTICE_FORECASTT(B658,$C$1)/1000000,"")</f>
        <v>15</v>
      </c>
      <c r="G658" s="13">
        <f>IFERROR([1]!EM_S_PROFITNOTICE_FORECASTL(B658,$C$1)/1000000,"")</f>
        <v>10</v>
      </c>
      <c r="H658" s="13">
        <f t="shared" si="72"/>
        <v>12.5</v>
      </c>
      <c r="I658" s="20">
        <f>IFERROR([1]!EM_S_QSTM07_IS(B658,"61",$I$1,"1")/1000000,"")</f>
        <v>8.3903894399999999</v>
      </c>
      <c r="J658" s="13">
        <f t="shared" si="70"/>
        <v>-4.6243479199999999</v>
      </c>
      <c r="K658" s="13">
        <f>IFERROR([1]!EM_S_QSTM07_IS(B658,"61",$K$2,"1")/1000000,"")</f>
        <v>-5.2665462500000002</v>
      </c>
      <c r="L658" s="14">
        <f t="shared" si="73"/>
        <v>0.12193917978029724</v>
      </c>
      <c r="M658" s="33">
        <f ca="1">[1]!EM_S_MAJASSRES_NUM(B658,$M$2,$M$1)</f>
        <v>1</v>
      </c>
      <c r="N658" s="29">
        <f t="shared" si="74"/>
        <v>1</v>
      </c>
      <c r="O658" s="21" t="str">
        <f t="shared" ca="1" si="75"/>
        <v/>
      </c>
      <c r="P658" s="10" t="str">
        <f t="shared" si="76"/>
        <v>财报</v>
      </c>
    </row>
    <row r="659" spans="1:16" x14ac:dyDescent="0.2">
      <c r="A659" s="17" t="str">
        <f t="shared" ca="1" si="71"/>
        <v/>
      </c>
      <c r="B659" s="8" t="s">
        <v>1376</v>
      </c>
      <c r="C659" s="8" t="s">
        <v>1377</v>
      </c>
      <c r="D659" s="13">
        <f>IFERROR([1]!EM_S_QSTM07_IS(B659,"61",$C$1,"1")/1000000,"")</f>
        <v>5.5793699600000002</v>
      </c>
      <c r="E659" s="13" t="str">
        <f>IFERROR([1]!EM_S_PERFORMANCEEXPRESS_PERFEXNETPROFITTOSHAREHOLDER(B659,$C$1)/1000000,"")</f>
        <v/>
      </c>
      <c r="F659" s="13">
        <f>IFERROR([1]!EM_S_PROFITNOTICE_FORECASTT(B659,$C$1)/1000000,"")</f>
        <v>6.5</v>
      </c>
      <c r="G659" s="13">
        <f>IFERROR([1]!EM_S_PROFITNOTICE_FORECASTL(B659,$C$1)/1000000,"")</f>
        <v>4</v>
      </c>
      <c r="H659" s="13">
        <f t="shared" si="72"/>
        <v>5.25</v>
      </c>
      <c r="I659" s="20">
        <f>IFERROR([1]!EM_S_QSTM07_IS(B659,"61",$I$1,"1")/1000000,"")</f>
        <v>-0.27377849999999998</v>
      </c>
      <c r="J659" s="13">
        <f t="shared" si="70"/>
        <v>5.8531484599999999</v>
      </c>
      <c r="K659" s="13">
        <f>IFERROR([1]!EM_S_QSTM07_IS(B659,"61",$K$2,"1")/1000000,"")</f>
        <v>6.2231222599999994</v>
      </c>
      <c r="L659" s="14">
        <f t="shared" si="73"/>
        <v>-5.9451475407780195E-2</v>
      </c>
      <c r="M659" s="33" t="str">
        <f ca="1">[1]!EM_S_MAJASSRES_NUM(B659,$M$2,$M$1)</f>
        <v/>
      </c>
      <c r="N659" s="29">
        <f t="shared" si="74"/>
        <v>1</v>
      </c>
      <c r="O659" s="21" t="str">
        <f t="shared" ca="1" si="75"/>
        <v/>
      </c>
      <c r="P659" s="10" t="str">
        <f t="shared" si="76"/>
        <v>财报</v>
      </c>
    </row>
    <row r="660" spans="1:16" x14ac:dyDescent="0.2">
      <c r="A660" s="17">
        <f t="shared" ca="1" si="71"/>
        <v>262</v>
      </c>
      <c r="B660" s="8" t="s">
        <v>1378</v>
      </c>
      <c r="C660" s="8" t="s">
        <v>1379</v>
      </c>
      <c r="D660" s="13">
        <f>IFERROR([1]!EM_S_QSTM07_IS(B660,"61",$C$1,"1")/1000000,"")</f>
        <v>40.071363850000004</v>
      </c>
      <c r="E660" s="13" t="str">
        <f>IFERROR([1]!EM_S_PERFORMANCEEXPRESS_PERFEXNETPROFITTOSHAREHOLDER(B660,$C$1)/1000000,"")</f>
        <v/>
      </c>
      <c r="F660" s="13">
        <f>IFERROR([1]!EM_S_PROFITNOTICE_FORECASTT(B660,$C$1)/1000000,"")</f>
        <v>57.640999999999998</v>
      </c>
      <c r="G660" s="13">
        <f>IFERROR([1]!EM_S_PROFITNOTICE_FORECASTL(B660,$C$1)/1000000,"")</f>
        <v>44.831000000000003</v>
      </c>
      <c r="H660" s="13">
        <f t="shared" si="72"/>
        <v>51.236000000000004</v>
      </c>
      <c r="I660" s="20">
        <f>IFERROR([1]!EM_S_QSTM07_IS(B660,"61",$I$1,"1")/1000000,"")</f>
        <v>11.304440250000001</v>
      </c>
      <c r="J660" s="13">
        <f t="shared" si="70"/>
        <v>28.766923600000005</v>
      </c>
      <c r="K660" s="13">
        <f>IFERROR([1]!EM_S_QSTM07_IS(B660,"61",$K$2,"1")/1000000,"")</f>
        <v>16.265271049999999</v>
      </c>
      <c r="L660" s="14">
        <f t="shared" si="73"/>
        <v>0.76861015789835285</v>
      </c>
      <c r="M660" s="33" t="str">
        <f ca="1">[1]!EM_S_MAJASSRES_NUM(B660,$M$2,$M$1)</f>
        <v/>
      </c>
      <c r="N660" s="29" t="str">
        <f t="shared" si="74"/>
        <v/>
      </c>
      <c r="O660" s="21">
        <f t="shared" ca="1" si="75"/>
        <v>0.76861015789835285</v>
      </c>
      <c r="P660" s="10" t="str">
        <f t="shared" si="76"/>
        <v>财报</v>
      </c>
    </row>
    <row r="661" spans="1:16" x14ac:dyDescent="0.2">
      <c r="A661" s="17">
        <f t="shared" ca="1" si="71"/>
        <v>1933</v>
      </c>
      <c r="B661" s="8" t="s">
        <v>1380</v>
      </c>
      <c r="C661" s="8" t="s">
        <v>1381</v>
      </c>
      <c r="D661" s="13">
        <f>IFERROR([1]!EM_S_QSTM07_IS(B661,"61",$C$1,"1")/1000000,"")</f>
        <v>114.31554844</v>
      </c>
      <c r="E661" s="13">
        <f>IFERROR([1]!EM_S_PERFORMANCEEXPRESS_PERFEXNETPROFITTOSHAREHOLDER(B661,$C$1)/1000000,"")</f>
        <v>349.5249</v>
      </c>
      <c r="F661" s="13">
        <f>IFERROR([1]!EM_S_PROFITNOTICE_FORECASTT(B661,$C$1)/1000000,"")</f>
        <v>471.80220000000003</v>
      </c>
      <c r="G661" s="13">
        <f>IFERROR([1]!EM_S_PROFITNOTICE_FORECASTL(B661,$C$1)/1000000,"")</f>
        <v>393.16849999999999</v>
      </c>
      <c r="H661" s="13">
        <f t="shared" si="72"/>
        <v>432.48535000000004</v>
      </c>
      <c r="I661" s="20">
        <f>IFERROR([1]!EM_S_QSTM07_IS(B661,"61",$I$1,"1")/1000000,"")</f>
        <v>237.7563246</v>
      </c>
      <c r="J661" s="13">
        <f t="shared" si="70"/>
        <v>-123.44077616</v>
      </c>
      <c r="K661" s="13">
        <f>IFERROR([1]!EM_S_QSTM07_IS(B661,"61",$K$2,"1")/1000000,"")</f>
        <v>128.47702971999999</v>
      </c>
      <c r="L661" s="14">
        <f t="shared" si="73"/>
        <v>-1.9608003580797604</v>
      </c>
      <c r="M661" s="33" t="str">
        <f ca="1">[1]!EM_S_MAJASSRES_NUM(B661,$M$2,$M$1)</f>
        <v/>
      </c>
      <c r="N661" s="29" t="str">
        <f t="shared" si="74"/>
        <v/>
      </c>
      <c r="O661" s="21">
        <f t="shared" ca="1" si="75"/>
        <v>-1.9608003580797604</v>
      </c>
      <c r="P661" s="10" t="str">
        <f t="shared" si="76"/>
        <v>财报</v>
      </c>
    </row>
    <row r="662" spans="1:16" x14ac:dyDescent="0.2">
      <c r="A662" s="17" t="str">
        <f t="shared" ca="1" si="71"/>
        <v/>
      </c>
      <c r="B662" s="8" t="s">
        <v>1382</v>
      </c>
      <c r="C662" s="8" t="s">
        <v>1383</v>
      </c>
      <c r="D662" s="13">
        <f>IFERROR([1]!EM_S_QSTM07_IS(B662,"61",$C$1,"1")/1000000,"")</f>
        <v>0.40047695</v>
      </c>
      <c r="E662" s="13">
        <f>IFERROR([1]!EM_S_PERFORMANCEEXPRESS_PERFEXNETPROFITTOSHAREHOLDER(B662,$C$1)/1000000,"")</f>
        <v>1.1207455399999999</v>
      </c>
      <c r="F662" s="13">
        <f>IFERROR([1]!EM_S_PROFITNOTICE_FORECASTT(B662,$C$1)/1000000,"")</f>
        <v>5</v>
      </c>
      <c r="G662" s="13">
        <f>IFERROR([1]!EM_S_PROFITNOTICE_FORECASTL(B662,$C$1)/1000000,"")</f>
        <v>1</v>
      </c>
      <c r="H662" s="13">
        <f t="shared" si="72"/>
        <v>3</v>
      </c>
      <c r="I662" s="20">
        <f>IFERROR([1]!EM_S_QSTM07_IS(B662,"61",$I$1,"1")/1000000,"")</f>
        <v>0.72026858999999999</v>
      </c>
      <c r="J662" s="13">
        <f t="shared" si="70"/>
        <v>-0.31979163999999999</v>
      </c>
      <c r="K662" s="13">
        <f>IFERROR([1]!EM_S_QSTM07_IS(B662,"61",$K$2,"1")/1000000,"")</f>
        <v>-9.1695420900000002</v>
      </c>
      <c r="L662" s="14">
        <f t="shared" si="73"/>
        <v>0.96512457908353411</v>
      </c>
      <c r="M662" s="33" t="str">
        <f ca="1">[1]!EM_S_MAJASSRES_NUM(B662,$M$2,$M$1)</f>
        <v/>
      </c>
      <c r="N662" s="29">
        <f t="shared" si="74"/>
        <v>1</v>
      </c>
      <c r="O662" s="21" t="str">
        <f t="shared" ca="1" si="75"/>
        <v/>
      </c>
      <c r="P662" s="10" t="str">
        <f t="shared" si="76"/>
        <v>财报</v>
      </c>
    </row>
    <row r="663" spans="1:16" x14ac:dyDescent="0.2">
      <c r="A663" s="17" t="str">
        <f t="shared" ca="1" si="71"/>
        <v/>
      </c>
      <c r="B663" s="8" t="s">
        <v>1384</v>
      </c>
      <c r="C663" s="8" t="s">
        <v>1385</v>
      </c>
      <c r="D663" s="13">
        <f>IFERROR([1]!EM_S_QSTM07_IS(B663,"61",$C$1,"1")/1000000,"")</f>
        <v>9.3722306700000004</v>
      </c>
      <c r="E663" s="13" t="str">
        <f>IFERROR([1]!EM_S_PERFORMANCEEXPRESS_PERFEXNETPROFITTOSHAREHOLDER(B663,$C$1)/1000000,"")</f>
        <v/>
      </c>
      <c r="F663" s="13">
        <f>IFERROR([1]!EM_S_PROFITNOTICE_FORECASTT(B663,$C$1)/1000000,"")</f>
        <v>13.5</v>
      </c>
      <c r="G663" s="13">
        <f>IFERROR([1]!EM_S_PROFITNOTICE_FORECASTL(B663,$C$1)/1000000,"")</f>
        <v>9</v>
      </c>
      <c r="H663" s="13">
        <f t="shared" si="72"/>
        <v>11.25</v>
      </c>
      <c r="I663" s="20">
        <f>IFERROR([1]!EM_S_QSTM07_IS(B663,"61",$I$1,"1")/1000000,"")</f>
        <v>4.0092973700000005</v>
      </c>
      <c r="J663" s="13">
        <f t="shared" si="70"/>
        <v>5.3629332999999999</v>
      </c>
      <c r="K663" s="13">
        <f>IFERROR([1]!EM_S_QSTM07_IS(B663,"61",$K$2,"1")/1000000,"")</f>
        <v>8.029803900000001</v>
      </c>
      <c r="L663" s="14">
        <f t="shared" si="73"/>
        <v>-0.33212151046428429</v>
      </c>
      <c r="M663" s="33" t="str">
        <f ca="1">[1]!EM_S_MAJASSRES_NUM(B663,$M$2,$M$1)</f>
        <v/>
      </c>
      <c r="N663" s="29">
        <f t="shared" si="74"/>
        <v>1</v>
      </c>
      <c r="O663" s="21" t="str">
        <f t="shared" ca="1" si="75"/>
        <v/>
      </c>
      <c r="P663" s="10" t="str">
        <f t="shared" si="76"/>
        <v>财报</v>
      </c>
    </row>
    <row r="664" spans="1:16" x14ac:dyDescent="0.2">
      <c r="A664" s="17">
        <f t="shared" ca="1" si="71"/>
        <v>1641</v>
      </c>
      <c r="B664" s="8" t="s">
        <v>1386</v>
      </c>
      <c r="C664" s="8" t="s">
        <v>1387</v>
      </c>
      <c r="D664" s="13">
        <f>IFERROR([1]!EM_S_QSTM07_IS(B664,"61",$C$1,"1")/1000000,"")</f>
        <v>9.1348235999999989</v>
      </c>
      <c r="E664" s="13">
        <f>IFERROR([1]!EM_S_PERFORMANCEEXPRESS_PERFEXNETPROFITTOSHAREHOLDER(B664,$C$1)/1000000,"")</f>
        <v>20.515363789999999</v>
      </c>
      <c r="F664" s="13">
        <f>IFERROR([1]!EM_S_PROFITNOTICE_FORECASTT(B664,$C$1)/1000000,"")</f>
        <v>30.951000000000001</v>
      </c>
      <c r="G664" s="13">
        <f>IFERROR([1]!EM_S_PROFITNOTICE_FORECASTL(B664,$C$1)/1000000,"")</f>
        <v>19.3444</v>
      </c>
      <c r="H664" s="13">
        <f t="shared" si="72"/>
        <v>25.1477</v>
      </c>
      <c r="I664" s="20">
        <f>IFERROR([1]!EM_S_QSTM07_IS(B664,"61",$I$1,"1")/1000000,"")</f>
        <v>11.38054019</v>
      </c>
      <c r="J664" s="13">
        <f t="shared" si="70"/>
        <v>-2.2457165900000007</v>
      </c>
      <c r="K664" s="13">
        <f>IFERROR([1]!EM_S_QSTM07_IS(B664,"61",$K$2,"1")/1000000,"")</f>
        <v>18.554648090000001</v>
      </c>
      <c r="L664" s="14">
        <f t="shared" si="73"/>
        <v>-1.1210325617121419</v>
      </c>
      <c r="M664" s="33" t="str">
        <f ca="1">[1]!EM_S_MAJASSRES_NUM(B664,$M$2,$M$1)</f>
        <v/>
      </c>
      <c r="N664" s="29" t="str">
        <f t="shared" si="74"/>
        <v/>
      </c>
      <c r="O664" s="21">
        <f t="shared" ca="1" si="75"/>
        <v>-1.1210325617121419</v>
      </c>
      <c r="P664" s="10" t="str">
        <f t="shared" si="76"/>
        <v>财报</v>
      </c>
    </row>
    <row r="665" spans="1:16" x14ac:dyDescent="0.2">
      <c r="A665" s="17">
        <f t="shared" ca="1" si="71"/>
        <v>979</v>
      </c>
      <c r="B665" s="8" t="s">
        <v>1388</v>
      </c>
      <c r="C665" s="8" t="s">
        <v>1389</v>
      </c>
      <c r="D665" s="13">
        <f>IFERROR([1]!EM_S_QSTM07_IS(B665,"61",$C$1,"1")/1000000,"")</f>
        <v>138.47496446</v>
      </c>
      <c r="E665" s="13">
        <f>IFERROR([1]!EM_S_PERFORMANCEEXPRESS_PERFEXNETPROFITTOSHAREHOLDER(B665,$C$1)/1000000,"")</f>
        <v>227.56096146000002</v>
      </c>
      <c r="F665" s="13">
        <f>IFERROR([1]!EM_S_PROFITNOTICE_FORECASTT(B665,$C$1)/1000000,"")</f>
        <v>256.1979</v>
      </c>
      <c r="G665" s="13">
        <f>IFERROR([1]!EM_S_PROFITNOTICE_FORECASTL(B665,$C$1)/1000000,"")</f>
        <v>219.59819999999999</v>
      </c>
      <c r="H665" s="13">
        <f t="shared" si="72"/>
        <v>237.89805000000001</v>
      </c>
      <c r="I665" s="20">
        <f>IFERROR([1]!EM_S_QSTM07_IS(B665,"61",$I$1,"1")/1000000,"")</f>
        <v>93.619208670000006</v>
      </c>
      <c r="J665" s="13">
        <f t="shared" si="70"/>
        <v>44.855755789999989</v>
      </c>
      <c r="K665" s="13">
        <f>IFERROR([1]!EM_S_QSTM07_IS(B665,"61",$K$2,"1")/1000000,"")</f>
        <v>119.92992178</v>
      </c>
      <c r="L665" s="14">
        <f t="shared" si="73"/>
        <v>-0.6259836150624396</v>
      </c>
      <c r="M665" s="33" t="str">
        <f ca="1">[1]!EM_S_MAJASSRES_NUM(B665,$M$2,$M$1)</f>
        <v/>
      </c>
      <c r="N665" s="29" t="str">
        <f t="shared" si="74"/>
        <v/>
      </c>
      <c r="O665" s="21">
        <f t="shared" ca="1" si="75"/>
        <v>-0.6259836150624396</v>
      </c>
      <c r="P665" s="10" t="str">
        <f t="shared" si="76"/>
        <v>财报</v>
      </c>
    </row>
    <row r="666" spans="1:16" x14ac:dyDescent="0.2">
      <c r="A666" s="17" t="str">
        <f t="shared" ca="1" si="71"/>
        <v/>
      </c>
      <c r="B666" s="8" t="s">
        <v>1390</v>
      </c>
      <c r="C666" s="8" t="s">
        <v>1391</v>
      </c>
      <c r="D666" s="13">
        <f>IFERROR([1]!EM_S_QSTM07_IS(B666,"61",$C$1,"1")/1000000,"")</f>
        <v>30.927503789999999</v>
      </c>
      <c r="E666" s="13" t="str">
        <f>IFERROR([1]!EM_S_PERFORMANCEEXPRESS_PERFEXNETPROFITTOSHAREHOLDER(B666,$C$1)/1000000,"")</f>
        <v/>
      </c>
      <c r="F666" s="13">
        <f>IFERROR([1]!EM_S_PROFITNOTICE_FORECASTT(B666,$C$1)/1000000,"")</f>
        <v>53.29</v>
      </c>
      <c r="G666" s="13">
        <f>IFERROR([1]!EM_S_PROFITNOTICE_FORECASTL(B666,$C$1)/1000000,"")</f>
        <v>48.7</v>
      </c>
      <c r="H666" s="13">
        <f t="shared" si="72"/>
        <v>50.995000000000005</v>
      </c>
      <c r="I666" s="20">
        <f>IFERROR([1]!EM_S_QSTM07_IS(B666,"61",$I$1,"1")/1000000,"")</f>
        <v>18.12871406</v>
      </c>
      <c r="J666" s="13">
        <f t="shared" si="70"/>
        <v>12.798789729999999</v>
      </c>
      <c r="K666" s="13">
        <f>IFERROR([1]!EM_S_QSTM07_IS(B666,"61",$K$2,"1")/1000000,"")</f>
        <v>3.6569538800000001</v>
      </c>
      <c r="L666" s="14">
        <f t="shared" si="73"/>
        <v>2.4998499160727725</v>
      </c>
      <c r="M666" s="33">
        <f ca="1">[1]!EM_S_MAJASSRES_NUM(B666,$M$2,$M$1)</f>
        <v>1</v>
      </c>
      <c r="N666" s="29">
        <f t="shared" si="74"/>
        <v>1</v>
      </c>
      <c r="O666" s="21" t="str">
        <f t="shared" ca="1" si="75"/>
        <v/>
      </c>
      <c r="P666" s="10" t="str">
        <f t="shared" si="76"/>
        <v>财报</v>
      </c>
    </row>
    <row r="667" spans="1:16" x14ac:dyDescent="0.2">
      <c r="A667" s="17" t="str">
        <f t="shared" ca="1" si="71"/>
        <v/>
      </c>
      <c r="B667" s="8" t="s">
        <v>1392</v>
      </c>
      <c r="C667" s="8" t="s">
        <v>1393</v>
      </c>
      <c r="D667" s="13">
        <f>IFERROR([1]!EM_S_QSTM07_IS(B667,"61",$C$1,"1")/1000000,"")</f>
        <v>6.54809178</v>
      </c>
      <c r="E667" s="13" t="str">
        <f>IFERROR([1]!EM_S_PERFORMANCEEXPRESS_PERFEXNETPROFITTOSHAREHOLDER(B667,$C$1)/1000000,"")</f>
        <v/>
      </c>
      <c r="F667" s="13">
        <f>IFERROR([1]!EM_S_PROFITNOTICE_FORECASTT(B667,$C$1)/1000000,"")</f>
        <v>11.9598</v>
      </c>
      <c r="G667" s="13">
        <f>IFERROR([1]!EM_S_PROFITNOTICE_FORECASTL(B667,$C$1)/1000000,"")</f>
        <v>8.9699000000000009</v>
      </c>
      <c r="H667" s="13">
        <f t="shared" si="72"/>
        <v>10.46485</v>
      </c>
      <c r="I667" s="20">
        <f>IFERROR([1]!EM_S_QSTM07_IS(B667,"61",$I$1,"1")/1000000,"")</f>
        <v>3.65795432</v>
      </c>
      <c r="J667" s="13">
        <f t="shared" si="70"/>
        <v>2.89013746</v>
      </c>
      <c r="K667" s="13">
        <f>IFERROR([1]!EM_S_QSTM07_IS(B667,"61",$K$2,"1")/1000000,"")</f>
        <v>6.5331511500000001</v>
      </c>
      <c r="L667" s="14">
        <f t="shared" si="73"/>
        <v>-0.55761968556322161</v>
      </c>
      <c r="M667" s="33" t="str">
        <f ca="1">[1]!EM_S_MAJASSRES_NUM(B667,$M$2,$M$1)</f>
        <v/>
      </c>
      <c r="N667" s="29">
        <f t="shared" si="74"/>
        <v>1</v>
      </c>
      <c r="O667" s="21" t="str">
        <f t="shared" ca="1" si="75"/>
        <v/>
      </c>
      <c r="P667" s="10" t="str">
        <f t="shared" si="76"/>
        <v>财报</v>
      </c>
    </row>
    <row r="668" spans="1:16" x14ac:dyDescent="0.2">
      <c r="A668" s="17">
        <f t="shared" ca="1" si="71"/>
        <v>1480</v>
      </c>
      <c r="B668" s="8" t="s">
        <v>1394</v>
      </c>
      <c r="C668" s="8" t="s">
        <v>1395</v>
      </c>
      <c r="D668" s="13">
        <f>IFERROR([1]!EM_S_QSTM07_IS(B668,"61",$C$1,"1")/1000000,"")</f>
        <v>8.2328593699999999</v>
      </c>
      <c r="E668" s="13" t="str">
        <f>IFERROR([1]!EM_S_PERFORMANCEEXPRESS_PERFEXNETPROFITTOSHAREHOLDER(B668,$C$1)/1000000,"")</f>
        <v/>
      </c>
      <c r="F668" s="13">
        <f>IFERROR([1]!EM_S_PROFITNOTICE_FORECASTT(B668,$C$1)/1000000,"")</f>
        <v>23</v>
      </c>
      <c r="G668" s="13">
        <f>IFERROR([1]!EM_S_PROFITNOTICE_FORECASTL(B668,$C$1)/1000000,"")</f>
        <v>18</v>
      </c>
      <c r="H668" s="13">
        <f t="shared" si="72"/>
        <v>20.5</v>
      </c>
      <c r="I668" s="20">
        <f>IFERROR([1]!EM_S_QSTM07_IS(B668,"61",$I$1,"1")/1000000,"")</f>
        <v>7.7096115099999993</v>
      </c>
      <c r="J668" s="13">
        <f t="shared" si="70"/>
        <v>0.52324786000000056</v>
      </c>
      <c r="K668" s="13">
        <f>IFERROR([1]!EM_S_QSTM07_IS(B668,"61",$K$2,"1")/1000000,"")</f>
        <v>17.74829377</v>
      </c>
      <c r="L668" s="14">
        <f t="shared" si="73"/>
        <v>-0.97051841338774492</v>
      </c>
      <c r="M668" s="33" t="str">
        <f ca="1">[1]!EM_S_MAJASSRES_NUM(B668,$M$2,$M$1)</f>
        <v/>
      </c>
      <c r="N668" s="29" t="str">
        <f t="shared" si="74"/>
        <v/>
      </c>
      <c r="O668" s="21">
        <f t="shared" ca="1" si="75"/>
        <v>-0.97051841338774492</v>
      </c>
      <c r="P668" s="10" t="str">
        <f t="shared" si="76"/>
        <v>财报</v>
      </c>
    </row>
    <row r="669" spans="1:16" x14ac:dyDescent="0.2">
      <c r="A669" s="17">
        <f t="shared" ca="1" si="71"/>
        <v>331</v>
      </c>
      <c r="B669" s="8" t="s">
        <v>1396</v>
      </c>
      <c r="C669" s="8" t="s">
        <v>1397</v>
      </c>
      <c r="D669" s="13">
        <f>IFERROR([1]!EM_S_QSTM07_IS(B669,"61",$C$1,"1")/1000000,"")</f>
        <v>-42.219546280000003</v>
      </c>
      <c r="E669" s="13" t="str">
        <f>IFERROR([1]!EM_S_PERFORMANCEEXPRESS_PERFEXNETPROFITTOSHAREHOLDER(B669,$C$1)/1000000,"")</f>
        <v/>
      </c>
      <c r="F669" s="13">
        <f>IFERROR([1]!EM_S_PROFITNOTICE_FORECASTT(B669,$C$1)/1000000,"")</f>
        <v>-45</v>
      </c>
      <c r="G669" s="13">
        <f>IFERROR([1]!EM_S_PROFITNOTICE_FORECASTL(B669,$C$1)/1000000,"")</f>
        <v>-65</v>
      </c>
      <c r="H669" s="13">
        <f t="shared" si="72"/>
        <v>-55</v>
      </c>
      <c r="I669" s="20">
        <f>IFERROR([1]!EM_S_QSTM07_IS(B669,"61",$I$1,"1")/1000000,"")</f>
        <v>-20.730352760000002</v>
      </c>
      <c r="J669" s="13">
        <f t="shared" si="70"/>
        <v>-21.489193520000001</v>
      </c>
      <c r="K669" s="13">
        <f>IFERROR([1]!EM_S_QSTM07_IS(B669,"61",$K$2,"1")/1000000,"")</f>
        <v>-37.314288729999994</v>
      </c>
      <c r="L669" s="14">
        <f t="shared" si="73"/>
        <v>0.42410282357270046</v>
      </c>
      <c r="M669" s="33" t="str">
        <f ca="1">[1]!EM_S_MAJASSRES_NUM(B669,$M$2,$M$1)</f>
        <v/>
      </c>
      <c r="N669" s="29" t="str">
        <f t="shared" si="74"/>
        <v/>
      </c>
      <c r="O669" s="21">
        <f t="shared" ca="1" si="75"/>
        <v>0.42410282357270046</v>
      </c>
      <c r="P669" s="10" t="str">
        <f t="shared" si="76"/>
        <v>财报</v>
      </c>
    </row>
    <row r="670" spans="1:16" x14ac:dyDescent="0.2">
      <c r="A670" s="17" t="str">
        <f t="shared" ca="1" si="71"/>
        <v/>
      </c>
      <c r="B670" s="8" t="s">
        <v>1398</v>
      </c>
      <c r="C670" s="8" t="s">
        <v>1399</v>
      </c>
      <c r="D670" s="13">
        <f>IFERROR([1]!EM_S_QSTM07_IS(B670,"61",$C$1,"1")/1000000,"")</f>
        <v>24.133598020000001</v>
      </c>
      <c r="E670" s="13" t="str">
        <f>IFERROR([1]!EM_S_PERFORMANCEEXPRESS_PERFEXNETPROFITTOSHAREHOLDER(B670,$C$1)/1000000,"")</f>
        <v/>
      </c>
      <c r="F670" s="13">
        <f>IFERROR([1]!EM_S_PROFITNOTICE_FORECASTT(B670,$C$1)/1000000,"")</f>
        <v>25.9</v>
      </c>
      <c r="G670" s="13">
        <f>IFERROR([1]!EM_S_PROFITNOTICE_FORECASTL(B670,$C$1)/1000000,"")</f>
        <v>24.5</v>
      </c>
      <c r="H670" s="13">
        <f t="shared" si="72"/>
        <v>25.2</v>
      </c>
      <c r="I670" s="20">
        <f>IFERROR([1]!EM_S_QSTM07_IS(B670,"61",$I$1,"1")/1000000,"")</f>
        <v>1.0024313199999999</v>
      </c>
      <c r="J670" s="13">
        <f t="shared" si="70"/>
        <v>23.131166700000001</v>
      </c>
      <c r="K670" s="13">
        <f>IFERROR([1]!EM_S_QSTM07_IS(B670,"61",$K$2,"1")/1000000,"")</f>
        <v>0.68439105</v>
      </c>
      <c r="L670" s="14">
        <f t="shared" si="73"/>
        <v>32.798172404504712</v>
      </c>
      <c r="M670" s="33" t="str">
        <f ca="1">[1]!EM_S_MAJASSRES_NUM(B670,$M$2,$M$1)</f>
        <v/>
      </c>
      <c r="N670" s="29">
        <f t="shared" si="74"/>
        <v>1</v>
      </c>
      <c r="O670" s="21" t="str">
        <f t="shared" ca="1" si="75"/>
        <v/>
      </c>
      <c r="P670" s="10" t="str">
        <f t="shared" si="76"/>
        <v>财报</v>
      </c>
    </row>
    <row r="671" spans="1:16" x14ac:dyDescent="0.2">
      <c r="A671" s="17" t="str">
        <f t="shared" ca="1" si="71"/>
        <v/>
      </c>
      <c r="B671" s="8" t="s">
        <v>1400</v>
      </c>
      <c r="C671" s="8" t="s">
        <v>1401</v>
      </c>
      <c r="D671" s="13">
        <f>IFERROR([1]!EM_S_QSTM07_IS(B671,"61",$C$1,"1")/1000000,"")</f>
        <v>4.0146105699999994</v>
      </c>
      <c r="E671" s="13" t="str">
        <f>IFERROR([1]!EM_S_PERFORMANCEEXPRESS_PERFEXNETPROFITTOSHAREHOLDER(B671,$C$1)/1000000,"")</f>
        <v/>
      </c>
      <c r="F671" s="13">
        <f>IFERROR([1]!EM_S_PROFITNOTICE_FORECASTT(B671,$C$1)/1000000,"")</f>
        <v>6.8875999999999999</v>
      </c>
      <c r="G671" s="13">
        <f>IFERROR([1]!EM_S_PROFITNOTICE_FORECASTL(B671,$C$1)/1000000,"")</f>
        <v>4.9196999999999997</v>
      </c>
      <c r="H671" s="13">
        <f t="shared" si="72"/>
        <v>5.9036499999999998</v>
      </c>
      <c r="I671" s="20">
        <f>IFERROR([1]!EM_S_QSTM07_IS(B671,"61",$I$1,"1")/1000000,"")</f>
        <v>1.8434173300000001</v>
      </c>
      <c r="J671" s="13">
        <f t="shared" si="70"/>
        <v>2.1711932399999991</v>
      </c>
      <c r="K671" s="13">
        <f>IFERROR([1]!EM_S_QSTM07_IS(B671,"61",$K$2,"1")/1000000,"")</f>
        <v>8.0893056600000008</v>
      </c>
      <c r="L671" s="14">
        <f t="shared" si="73"/>
        <v>-0.73159708246208133</v>
      </c>
      <c r="M671" s="33" t="str">
        <f ca="1">[1]!EM_S_MAJASSRES_NUM(B671,$M$2,$M$1)</f>
        <v/>
      </c>
      <c r="N671" s="29">
        <f t="shared" si="74"/>
        <v>1</v>
      </c>
      <c r="O671" s="21" t="str">
        <f t="shared" ca="1" si="75"/>
        <v/>
      </c>
      <c r="P671" s="10" t="str">
        <f t="shared" si="76"/>
        <v>财报</v>
      </c>
    </row>
    <row r="672" spans="1:16" x14ac:dyDescent="0.2">
      <c r="A672" s="17">
        <f t="shared" ca="1" si="71"/>
        <v>619</v>
      </c>
      <c r="B672" s="8" t="s">
        <v>1402</v>
      </c>
      <c r="C672" s="8" t="s">
        <v>1403</v>
      </c>
      <c r="D672" s="13">
        <f>IFERROR([1]!EM_S_QSTM07_IS(B672,"61",$C$1,"1")/1000000,"")</f>
        <v>1079.6031929200001</v>
      </c>
      <c r="E672" s="13" t="str">
        <f>IFERROR([1]!EM_S_PERFORMANCEEXPRESS_PERFEXNETPROFITTOSHAREHOLDER(B672,$C$1)/1000000,"")</f>
        <v/>
      </c>
      <c r="F672" s="13">
        <f>IFERROR([1]!EM_S_PROFITNOTICE_FORECASTT(B672,$C$1)/1000000,"")</f>
        <v>1868.1913</v>
      </c>
      <c r="G672" s="13">
        <f>IFERROR([1]!EM_S_PROFITNOTICE_FORECASTL(B672,$C$1)/1000000,"")</f>
        <v>1245.4608000000001</v>
      </c>
      <c r="H672" s="13">
        <f t="shared" si="72"/>
        <v>1556.8260500000001</v>
      </c>
      <c r="I672" s="20">
        <f>IFERROR([1]!EM_S_QSTM07_IS(B672,"61",$I$1,"1")/1000000,"")</f>
        <v>370.51264885000001</v>
      </c>
      <c r="J672" s="13">
        <f t="shared" si="70"/>
        <v>709.09054407000008</v>
      </c>
      <c r="K672" s="13">
        <f>IFERROR([1]!EM_S_QSTM07_IS(B672,"61",$K$2,"1")/1000000,"")</f>
        <v>996.68732614999999</v>
      </c>
      <c r="L672" s="14">
        <f t="shared" si="73"/>
        <v>-0.28855266294087201</v>
      </c>
      <c r="M672" s="33" t="str">
        <f ca="1">[1]!EM_S_MAJASSRES_NUM(B672,$M$2,$M$1)</f>
        <v/>
      </c>
      <c r="N672" s="29" t="str">
        <f t="shared" si="74"/>
        <v/>
      </c>
      <c r="O672" s="21">
        <f t="shared" ca="1" si="75"/>
        <v>-0.28855266294087201</v>
      </c>
      <c r="P672" s="10" t="str">
        <f t="shared" si="76"/>
        <v>财报</v>
      </c>
    </row>
    <row r="673" spans="1:16" x14ac:dyDescent="0.2">
      <c r="A673" s="17">
        <f t="shared" ca="1" si="71"/>
        <v>1237</v>
      </c>
      <c r="B673" s="8" t="s">
        <v>1404</v>
      </c>
      <c r="C673" s="8" t="s">
        <v>1405</v>
      </c>
      <c r="D673" s="13">
        <f>IFERROR([1]!EM_S_QSTM07_IS(B673,"61",$C$1,"1")/1000000,"")</f>
        <v>161.89646558999999</v>
      </c>
      <c r="E673" s="13" t="str">
        <f>IFERROR([1]!EM_S_PERFORMANCEEXPRESS_PERFEXNETPROFITTOSHAREHOLDER(B673,$C$1)/1000000,"")</f>
        <v/>
      </c>
      <c r="F673" s="13">
        <f>IFERROR([1]!EM_S_PROFITNOTICE_FORECASTT(B673,$C$1)/1000000,"")</f>
        <v>347.99650000000003</v>
      </c>
      <c r="G673" s="13">
        <f>IFERROR([1]!EM_S_PROFITNOTICE_FORECASTL(B673,$C$1)/1000000,"")</f>
        <v>267.68959999999998</v>
      </c>
      <c r="H673" s="13">
        <f t="shared" si="72"/>
        <v>307.84305000000001</v>
      </c>
      <c r="I673" s="20">
        <f>IFERROR([1]!EM_S_QSTM07_IS(B673,"61",$I$1,"1")/1000000,"")</f>
        <v>133.34898532</v>
      </c>
      <c r="J673" s="13">
        <f t="shared" si="70"/>
        <v>28.547480269999994</v>
      </c>
      <c r="K673" s="13">
        <f>IFERROR([1]!EM_S_QSTM07_IS(B673,"61",$K$2,"1")/1000000,"")</f>
        <v>152.4909978</v>
      </c>
      <c r="L673" s="14">
        <f t="shared" si="73"/>
        <v>-0.81279235704496133</v>
      </c>
      <c r="M673" s="33" t="str">
        <f ca="1">[1]!EM_S_MAJASSRES_NUM(B673,$M$2,$M$1)</f>
        <v/>
      </c>
      <c r="N673" s="29" t="str">
        <f t="shared" si="74"/>
        <v/>
      </c>
      <c r="O673" s="21">
        <f t="shared" ca="1" si="75"/>
        <v>-0.81279235704496133</v>
      </c>
      <c r="P673" s="10" t="str">
        <f t="shared" si="76"/>
        <v>财报</v>
      </c>
    </row>
    <row r="674" spans="1:16" x14ac:dyDescent="0.2">
      <c r="A674" s="17">
        <f t="shared" ca="1" si="71"/>
        <v>144</v>
      </c>
      <c r="B674" s="8" t="s">
        <v>1406</v>
      </c>
      <c r="C674" s="8" t="s">
        <v>1407</v>
      </c>
      <c r="D674" s="13">
        <f>IFERROR([1]!EM_S_QSTM07_IS(B674,"61",$C$1,"1")/1000000,"")</f>
        <v>33.91676562</v>
      </c>
      <c r="E674" s="13" t="str">
        <f>IFERROR([1]!EM_S_PERFORMANCEEXPRESS_PERFEXNETPROFITTOSHAREHOLDER(B674,$C$1)/1000000,"")</f>
        <v/>
      </c>
      <c r="F674" s="13">
        <f>IFERROR([1]!EM_S_PROFITNOTICE_FORECASTT(B674,$C$1)/1000000,"")</f>
        <v>44.983800000000002</v>
      </c>
      <c r="G674" s="13">
        <f>IFERROR([1]!EM_S_PROFITNOTICE_FORECASTL(B674,$C$1)/1000000,"")</f>
        <v>38.849600000000002</v>
      </c>
      <c r="H674" s="13">
        <f t="shared" si="72"/>
        <v>41.916700000000006</v>
      </c>
      <c r="I674" s="20">
        <f>IFERROR([1]!EM_S_QSTM07_IS(B674,"61",$I$1,"1")/1000000,"")</f>
        <v>7.1630514000000005</v>
      </c>
      <c r="J674" s="13">
        <f t="shared" si="70"/>
        <v>26.753714219999999</v>
      </c>
      <c r="K674" s="13">
        <f>IFERROR([1]!EM_S_QSTM07_IS(B674,"61",$K$2,"1")/1000000,"")</f>
        <v>11.51975921</v>
      </c>
      <c r="L674" s="14">
        <f t="shared" si="73"/>
        <v>1.3224195690458358</v>
      </c>
      <c r="M674" s="33" t="str">
        <f ca="1">[1]!EM_S_MAJASSRES_NUM(B674,$M$2,$M$1)</f>
        <v/>
      </c>
      <c r="N674" s="29" t="str">
        <f t="shared" si="74"/>
        <v/>
      </c>
      <c r="O674" s="21">
        <f t="shared" ca="1" si="75"/>
        <v>1.3224195690458358</v>
      </c>
      <c r="P674" s="10" t="str">
        <f t="shared" si="76"/>
        <v>财报</v>
      </c>
    </row>
    <row r="675" spans="1:16" x14ac:dyDescent="0.2">
      <c r="A675" s="17">
        <f t="shared" ca="1" si="71"/>
        <v>599</v>
      </c>
      <c r="B675" s="8" t="s">
        <v>1408</v>
      </c>
      <c r="C675" s="8" t="s">
        <v>1409</v>
      </c>
      <c r="D675" s="13">
        <f>IFERROR([1]!EM_S_QSTM07_IS(B675,"61",$C$1,"1")/1000000,"")</f>
        <v>-2.3207865600000002</v>
      </c>
      <c r="E675" s="13" t="str">
        <f>IFERROR([1]!EM_S_PERFORMANCEEXPRESS_PERFEXNETPROFITTOSHAREHOLDER(B675,$C$1)/1000000,"")</f>
        <v/>
      </c>
      <c r="F675" s="13">
        <f>IFERROR([1]!EM_S_PROFITNOTICE_FORECASTT(B675,$C$1)/1000000,"")</f>
        <v>-13.5</v>
      </c>
      <c r="G675" s="13">
        <f>IFERROR([1]!EM_S_PROFITNOTICE_FORECASTL(B675,$C$1)/1000000,"")</f>
        <v>-16</v>
      </c>
      <c r="H675" s="13">
        <f t="shared" si="72"/>
        <v>-14.75</v>
      </c>
      <c r="I675" s="20">
        <f>IFERROR([1]!EM_S_QSTM07_IS(B675,"61",$I$1,"1")/1000000,"")</f>
        <v>-12.689455050000001</v>
      </c>
      <c r="J675" s="13">
        <f t="shared" si="70"/>
        <v>10.368668490000001</v>
      </c>
      <c r="K675" s="13">
        <f>IFERROR([1]!EM_S_QSTM07_IS(B675,"61",$K$2,"1")/1000000,"")</f>
        <v>13.97780326</v>
      </c>
      <c r="L675" s="14">
        <f t="shared" si="73"/>
        <v>-0.25820471950182527</v>
      </c>
      <c r="M675" s="33" t="str">
        <f ca="1">[1]!EM_S_MAJASSRES_NUM(B675,$M$2,$M$1)</f>
        <v/>
      </c>
      <c r="N675" s="29" t="str">
        <f t="shared" si="74"/>
        <v/>
      </c>
      <c r="O675" s="21">
        <f t="shared" ca="1" si="75"/>
        <v>-0.25820471950182527</v>
      </c>
      <c r="P675" s="10" t="str">
        <f t="shared" si="76"/>
        <v>财报</v>
      </c>
    </row>
    <row r="676" spans="1:16" x14ac:dyDescent="0.2">
      <c r="A676" s="17">
        <f t="shared" ca="1" si="71"/>
        <v>1295</v>
      </c>
      <c r="B676" s="8" t="s">
        <v>1410</v>
      </c>
      <c r="C676" s="8" t="s">
        <v>1411</v>
      </c>
      <c r="D676" s="13">
        <f>IFERROR([1]!EM_S_QSTM07_IS(B676,"61",$C$1,"1")/1000000,"")</f>
        <v>77.841899159999997</v>
      </c>
      <c r="E676" s="13" t="str">
        <f>IFERROR([1]!EM_S_PERFORMANCEEXPRESS_PERFEXNETPROFITTOSHAREHOLDER(B676,$C$1)/1000000,"")</f>
        <v/>
      </c>
      <c r="F676" s="13">
        <f>IFERROR([1]!EM_S_PROFITNOTICE_FORECASTT(B676,$C$1)/1000000,"")</f>
        <v>161.89959999999999</v>
      </c>
      <c r="G676" s="13">
        <f>IFERROR([1]!EM_S_PROFITNOTICE_FORECASTL(B676,$C$1)/1000000,"")</f>
        <v>127.2069</v>
      </c>
      <c r="H676" s="13">
        <f t="shared" si="72"/>
        <v>144.55324999999999</v>
      </c>
      <c r="I676" s="20">
        <f>IFERROR([1]!EM_S_QSTM07_IS(B676,"61",$I$1,"1")/1000000,"")</f>
        <v>68.572285230000006</v>
      </c>
      <c r="J676" s="13">
        <f t="shared" si="70"/>
        <v>9.2696139299999913</v>
      </c>
      <c r="K676" s="13">
        <f>IFERROR([1]!EM_S_QSTM07_IS(B676,"61",$K$2,"1")/1000000,"")</f>
        <v>63.007193749999999</v>
      </c>
      <c r="L676" s="14">
        <f t="shared" si="73"/>
        <v>-0.85288007006342836</v>
      </c>
      <c r="M676" s="33" t="str">
        <f ca="1">[1]!EM_S_MAJASSRES_NUM(B676,$M$2,$M$1)</f>
        <v/>
      </c>
      <c r="N676" s="29" t="str">
        <f t="shared" si="74"/>
        <v/>
      </c>
      <c r="O676" s="21">
        <f t="shared" ca="1" si="75"/>
        <v>-0.85288007006342836</v>
      </c>
      <c r="P676" s="10" t="str">
        <f t="shared" si="76"/>
        <v>财报</v>
      </c>
    </row>
    <row r="677" spans="1:16" x14ac:dyDescent="0.2">
      <c r="A677" s="17" t="str">
        <f t="shared" ca="1" si="71"/>
        <v/>
      </c>
      <c r="B677" s="8" t="s">
        <v>1412</v>
      </c>
      <c r="C677" s="8" t="s">
        <v>1413</v>
      </c>
      <c r="D677" s="13">
        <f>IFERROR([1]!EM_S_QSTM07_IS(B677,"61",$C$1,"1")/1000000,"")</f>
        <v>-25.265555940000002</v>
      </c>
      <c r="E677" s="13" t="str">
        <f>IFERROR([1]!EM_S_PERFORMANCEEXPRESS_PERFEXNETPROFITTOSHAREHOLDER(B677,$C$1)/1000000,"")</f>
        <v/>
      </c>
      <c r="F677" s="13">
        <f>IFERROR([1]!EM_S_PROFITNOTICE_FORECASTT(B677,$C$1)/1000000,"")</f>
        <v>-25</v>
      </c>
      <c r="G677" s="13">
        <f>IFERROR([1]!EM_S_PROFITNOTICE_FORECASTL(B677,$C$1)/1000000,"")</f>
        <v>-45</v>
      </c>
      <c r="H677" s="13">
        <f t="shared" si="72"/>
        <v>-35</v>
      </c>
      <c r="I677" s="20">
        <f>IFERROR([1]!EM_S_QSTM07_IS(B677,"61",$I$1,"1")/1000000,"")</f>
        <v>-21.003118780000001</v>
      </c>
      <c r="J677" s="13">
        <f t="shared" si="70"/>
        <v>-4.2624371600000011</v>
      </c>
      <c r="K677" s="13">
        <f>IFERROR([1]!EM_S_QSTM07_IS(B677,"61",$K$2,"1")/1000000,"")</f>
        <v>3.5797427799999997</v>
      </c>
      <c r="L677" s="14">
        <f t="shared" si="73"/>
        <v>-2.1907104565764364</v>
      </c>
      <c r="M677" s="33" t="str">
        <f ca="1">[1]!EM_S_MAJASSRES_NUM(B677,$M$2,$M$1)</f>
        <v/>
      </c>
      <c r="N677" s="29">
        <f t="shared" si="74"/>
        <v>1</v>
      </c>
      <c r="O677" s="21" t="str">
        <f t="shared" ca="1" si="75"/>
        <v/>
      </c>
      <c r="P677" s="10" t="str">
        <f t="shared" si="76"/>
        <v>财报</v>
      </c>
    </row>
    <row r="678" spans="1:16" x14ac:dyDescent="0.2">
      <c r="A678" s="17">
        <f t="shared" ca="1" si="71"/>
        <v>1950</v>
      </c>
      <c r="B678" s="8" t="s">
        <v>1414</v>
      </c>
      <c r="C678" s="8" t="s">
        <v>1415</v>
      </c>
      <c r="D678" s="13">
        <f>IFERROR([1]!EM_S_QSTM07_IS(B678,"61",$C$1,"1")/1000000,"")</f>
        <v>-0.88707263999998609</v>
      </c>
      <c r="E678" s="13" t="str">
        <f>IFERROR([1]!EM_S_PERFORMANCEEXPRESS_PERFEXNETPROFITTOSHAREHOLDER(B678,$C$1)/1000000,"")</f>
        <v/>
      </c>
      <c r="F678" s="13">
        <f>IFERROR([1]!EM_S_PROFITNOTICE_FORECASTT(B678,$C$1)/1000000,"")</f>
        <v>85</v>
      </c>
      <c r="G678" s="13">
        <f>IFERROR([1]!EM_S_PROFITNOTICE_FORECASTL(B678,$C$1)/1000000,"")</f>
        <v>55</v>
      </c>
      <c r="H678" s="13">
        <f t="shared" si="72"/>
        <v>70</v>
      </c>
      <c r="I678" s="20">
        <f>IFERROR([1]!EM_S_QSTM07_IS(B678,"61",$I$1,"1")/1000000,"")</f>
        <v>70.990815069999996</v>
      </c>
      <c r="J678" s="13">
        <f t="shared" si="70"/>
        <v>-71.877887709999982</v>
      </c>
      <c r="K678" s="13">
        <f>IFERROR([1]!EM_S_QSTM07_IS(B678,"61",$K$2,"1")/1000000,"")</f>
        <v>-22.691953210000001</v>
      </c>
      <c r="L678" s="14">
        <f t="shared" si="73"/>
        <v>-2.167549617470764</v>
      </c>
      <c r="M678" s="33" t="str">
        <f ca="1">[1]!EM_S_MAJASSRES_NUM(B678,$M$2,$M$1)</f>
        <v/>
      </c>
      <c r="N678" s="29" t="str">
        <f t="shared" si="74"/>
        <v/>
      </c>
      <c r="O678" s="21">
        <f t="shared" ca="1" si="75"/>
        <v>-2.167549617470764</v>
      </c>
      <c r="P678" s="10" t="str">
        <f t="shared" si="76"/>
        <v>财报</v>
      </c>
    </row>
    <row r="679" spans="1:16" x14ac:dyDescent="0.2">
      <c r="A679" s="17" t="str">
        <f t="shared" ca="1" si="71"/>
        <v/>
      </c>
      <c r="B679" s="8" t="s">
        <v>1416</v>
      </c>
      <c r="C679" s="8" t="s">
        <v>1417</v>
      </c>
      <c r="D679" s="13">
        <f>IFERROR([1]!EM_S_QSTM07_IS(B679,"61",$C$1,"1")/1000000,"")</f>
        <v>-15.475430189999999</v>
      </c>
      <c r="E679" s="13" t="str">
        <f>IFERROR([1]!EM_S_PERFORMANCEEXPRESS_PERFEXNETPROFITTOSHAREHOLDER(B679,$C$1)/1000000,"")</f>
        <v/>
      </c>
      <c r="F679" s="13">
        <f>IFERROR([1]!EM_S_PROFITNOTICE_FORECASTT(B679,$C$1)/1000000,"")</f>
        <v>-10</v>
      </c>
      <c r="G679" s="13">
        <f>IFERROR([1]!EM_S_PROFITNOTICE_FORECASTL(B679,$C$1)/1000000,"")</f>
        <v>-25</v>
      </c>
      <c r="H679" s="13">
        <f t="shared" si="72"/>
        <v>-17.5</v>
      </c>
      <c r="I679" s="20">
        <f>IFERROR([1]!EM_S_QSTM07_IS(B679,"61",$I$1,"1")/1000000,"")</f>
        <v>1.0914568500000001</v>
      </c>
      <c r="J679" s="13">
        <f t="shared" si="70"/>
        <v>-16.566887039999997</v>
      </c>
      <c r="K679" s="13">
        <f>IFERROR([1]!EM_S_QSTM07_IS(B679,"61",$K$2,"1")/1000000,"")</f>
        <v>2.6398863399999999</v>
      </c>
      <c r="L679" s="14">
        <f t="shared" si="73"/>
        <v>-7.2756061838632036</v>
      </c>
      <c r="M679" s="33" t="str">
        <f ca="1">[1]!EM_S_MAJASSRES_NUM(B679,$M$2,$M$1)</f>
        <v/>
      </c>
      <c r="N679" s="29">
        <f t="shared" si="74"/>
        <v>1</v>
      </c>
      <c r="O679" s="21" t="str">
        <f t="shared" ca="1" si="75"/>
        <v/>
      </c>
      <c r="P679" s="10" t="str">
        <f t="shared" si="76"/>
        <v>财报</v>
      </c>
    </row>
    <row r="680" spans="1:16" x14ac:dyDescent="0.2">
      <c r="A680" s="17">
        <f t="shared" ca="1" si="71"/>
        <v>1438</v>
      </c>
      <c r="B680" s="8" t="s">
        <v>1418</v>
      </c>
      <c r="C680" s="8" t="s">
        <v>1419</v>
      </c>
      <c r="D680" s="13">
        <f>IFERROR([1]!EM_S_QSTM07_IS(B680,"61",$C$1,"1")/1000000,"")</f>
        <v>56.586429240000001</v>
      </c>
      <c r="E680" s="13">
        <f>IFERROR([1]!EM_S_PERFORMANCEEXPRESS_PERFEXNETPROFITTOSHAREHOLDER(B680,$C$1)/1000000,"")</f>
        <v>110.55256946999999</v>
      </c>
      <c r="F680" s="13">
        <f>IFERROR([1]!EM_S_PROFITNOTICE_FORECASTT(B680,$C$1)/1000000,"")</f>
        <v>130.47929999999999</v>
      </c>
      <c r="G680" s="13">
        <f>IFERROR([1]!EM_S_PROFITNOTICE_FORECASTL(B680,$C$1)/1000000,"")</f>
        <v>100.3687</v>
      </c>
      <c r="H680" s="13">
        <f t="shared" si="72"/>
        <v>115.42400000000001</v>
      </c>
      <c r="I680" s="20">
        <f>IFERROR([1]!EM_S_QSTM07_IS(B680,"61",$I$1,"1")/1000000,"")</f>
        <v>53.868974209999998</v>
      </c>
      <c r="J680" s="13">
        <f t="shared" si="70"/>
        <v>2.7174550300000035</v>
      </c>
      <c r="K680" s="13">
        <f>IFERROR([1]!EM_S_QSTM07_IS(B680,"61",$K$2,"1")/1000000,"")</f>
        <v>46.61546817</v>
      </c>
      <c r="L680" s="14">
        <f t="shared" si="73"/>
        <v>-0.94170486457220959</v>
      </c>
      <c r="M680" s="33" t="str">
        <f ca="1">[1]!EM_S_MAJASSRES_NUM(B680,$M$2,$M$1)</f>
        <v/>
      </c>
      <c r="N680" s="29" t="str">
        <f t="shared" si="74"/>
        <v/>
      </c>
      <c r="O680" s="21">
        <f t="shared" ca="1" si="75"/>
        <v>-0.94170486457220959</v>
      </c>
      <c r="P680" s="10" t="str">
        <f t="shared" si="76"/>
        <v>财报</v>
      </c>
    </row>
    <row r="681" spans="1:16" x14ac:dyDescent="0.2">
      <c r="A681" s="17">
        <f t="shared" ca="1" si="71"/>
        <v>211</v>
      </c>
      <c r="B681" s="8" t="s">
        <v>1420</v>
      </c>
      <c r="C681" s="8" t="s">
        <v>1421</v>
      </c>
      <c r="D681" s="13">
        <f>IFERROR([1]!EM_S_QSTM07_IS(B681,"61",$C$1,"1")/1000000,"")</f>
        <v>-2.7280265099999998</v>
      </c>
      <c r="E681" s="13" t="str">
        <f>IFERROR([1]!EM_S_PERFORMANCEEXPRESS_PERFEXNETPROFITTOSHAREHOLDER(B681,$C$1)/1000000,"")</f>
        <v/>
      </c>
      <c r="F681" s="13">
        <f>IFERROR([1]!EM_S_PROFITNOTICE_FORECASTT(B681,$C$1)/1000000,"")</f>
        <v>-5</v>
      </c>
      <c r="G681" s="13">
        <f>IFERROR([1]!EM_S_PROFITNOTICE_FORECASTL(B681,$C$1)/1000000,"")</f>
        <v>-10</v>
      </c>
      <c r="H681" s="13">
        <f t="shared" si="72"/>
        <v>-7.5</v>
      </c>
      <c r="I681" s="20">
        <f>IFERROR([1]!EM_S_QSTM07_IS(B681,"61",$I$1,"1")/1000000,"")</f>
        <v>-3.1645154399999997</v>
      </c>
      <c r="J681" s="13">
        <f t="shared" si="70"/>
        <v>0.43648892999999989</v>
      </c>
      <c r="K681" s="13">
        <f>IFERROR([1]!EM_S_QSTM07_IS(B681,"61",$K$2,"1")/1000000,"")</f>
        <v>-26.788366750000002</v>
      </c>
      <c r="L681" s="14">
        <f t="shared" si="73"/>
        <v>1.016293973203872</v>
      </c>
      <c r="M681" s="33" t="str">
        <f ca="1">[1]!EM_S_MAJASSRES_NUM(B681,$M$2,$M$1)</f>
        <v/>
      </c>
      <c r="N681" s="29" t="str">
        <f t="shared" si="74"/>
        <v/>
      </c>
      <c r="O681" s="21">
        <f t="shared" ca="1" si="75"/>
        <v>1.016293973203872</v>
      </c>
      <c r="P681" s="10" t="str">
        <f t="shared" si="76"/>
        <v>财报</v>
      </c>
    </row>
    <row r="682" spans="1:16" x14ac:dyDescent="0.2">
      <c r="A682" s="17" t="str">
        <f t="shared" ca="1" si="71"/>
        <v/>
      </c>
      <c r="B682" s="8" t="s">
        <v>1422</v>
      </c>
      <c r="C682" s="8" t="s">
        <v>1423</v>
      </c>
      <c r="D682" s="13">
        <f>IFERROR([1]!EM_S_QSTM07_IS(B682,"61",$C$1,"1")/1000000,"")</f>
        <v>31.826171289999998</v>
      </c>
      <c r="E682" s="13">
        <f>IFERROR([1]!EM_S_PERFORMANCEEXPRESS_PERFEXNETPROFITTOSHAREHOLDER(B682,$C$1)/1000000,"")</f>
        <v>44.243483130000001</v>
      </c>
      <c r="F682" s="13">
        <f>IFERROR([1]!EM_S_PROFITNOTICE_FORECASTT(B682,$C$1)/1000000,"")</f>
        <v>48.095199999999998</v>
      </c>
      <c r="G682" s="13">
        <f>IFERROR([1]!EM_S_PROFITNOTICE_FORECASTL(B682,$C$1)/1000000,"")</f>
        <v>39.607799999999997</v>
      </c>
      <c r="H682" s="13">
        <f t="shared" si="72"/>
        <v>43.851500000000001</v>
      </c>
      <c r="I682" s="20">
        <f>IFERROR([1]!EM_S_QSTM07_IS(B682,"61",$I$1,"1")/1000000,"")</f>
        <v>12.41731184</v>
      </c>
      <c r="J682" s="13">
        <f t="shared" si="70"/>
        <v>19.408859449999998</v>
      </c>
      <c r="K682" s="13">
        <f>IFERROR([1]!EM_S_QSTM07_IS(B682,"61",$K$2,"1")/1000000,"")</f>
        <v>18.634369360000001</v>
      </c>
      <c r="L682" s="14">
        <f t="shared" si="73"/>
        <v>4.1562452425274718E-2</v>
      </c>
      <c r="M682" s="33">
        <f ca="1">[1]!EM_S_MAJASSRES_NUM(B682,$M$2,$M$1)</f>
        <v>1</v>
      </c>
      <c r="N682" s="29" t="str">
        <f t="shared" si="74"/>
        <v/>
      </c>
      <c r="O682" s="21" t="str">
        <f t="shared" ca="1" si="75"/>
        <v/>
      </c>
      <c r="P682" s="10" t="str">
        <f t="shared" si="76"/>
        <v>财报</v>
      </c>
    </row>
    <row r="683" spans="1:16" x14ac:dyDescent="0.2">
      <c r="A683" s="17" t="str">
        <f t="shared" ca="1" si="71"/>
        <v/>
      </c>
      <c r="B683" s="8" t="s">
        <v>1424</v>
      </c>
      <c r="C683" s="8" t="s">
        <v>1425</v>
      </c>
      <c r="D683" s="13">
        <f>IFERROR([1]!EM_S_QSTM07_IS(B683,"61",$C$1,"1")/1000000,"")</f>
        <v>4.6447531799999995</v>
      </c>
      <c r="E683" s="13" t="str">
        <f>IFERROR([1]!EM_S_PERFORMANCEEXPRESS_PERFEXNETPROFITTOSHAREHOLDER(B683,$C$1)/1000000,"")</f>
        <v/>
      </c>
      <c r="F683" s="13">
        <f>IFERROR([1]!EM_S_PROFITNOTICE_FORECASTT(B683,$C$1)/1000000,"")</f>
        <v>8.6940000000000008</v>
      </c>
      <c r="G683" s="13">
        <f>IFERROR([1]!EM_S_PROFITNOTICE_FORECASTL(B683,$C$1)/1000000,"")</f>
        <v>5.3502000000000001</v>
      </c>
      <c r="H683" s="13">
        <f t="shared" si="72"/>
        <v>7.0221</v>
      </c>
      <c r="I683" s="20">
        <f>IFERROR([1]!EM_S_QSTM07_IS(B683,"61",$I$1,"1")/1000000,"")</f>
        <v>3.1846050200000002</v>
      </c>
      <c r="J683" s="13">
        <f t="shared" si="70"/>
        <v>1.4601481599999993</v>
      </c>
      <c r="K683" s="13">
        <f>IFERROR([1]!EM_S_QSTM07_IS(B683,"61",$K$2,"1")/1000000,"")</f>
        <v>4.1107821499999995</v>
      </c>
      <c r="L683" s="14">
        <f t="shared" si="73"/>
        <v>-0.6448004037382522</v>
      </c>
      <c r="M683" s="33" t="str">
        <f ca="1">[1]!EM_S_MAJASSRES_NUM(B683,$M$2,$M$1)</f>
        <v/>
      </c>
      <c r="N683" s="29">
        <f t="shared" si="74"/>
        <v>1</v>
      </c>
      <c r="O683" s="21" t="str">
        <f t="shared" ca="1" si="75"/>
        <v/>
      </c>
      <c r="P683" s="10" t="str">
        <f t="shared" si="76"/>
        <v>财报</v>
      </c>
    </row>
    <row r="684" spans="1:16" x14ac:dyDescent="0.2">
      <c r="A684" s="17">
        <f t="shared" ca="1" si="71"/>
        <v>538</v>
      </c>
      <c r="B684" s="8" t="s">
        <v>1426</v>
      </c>
      <c r="C684" s="8" t="s">
        <v>1427</v>
      </c>
      <c r="D684" s="13">
        <f>IFERROR([1]!EM_S_QSTM07_IS(B684,"61",$C$1,"1")/1000000,"")</f>
        <v>15.50333552</v>
      </c>
      <c r="E684" s="13" t="str">
        <f>IFERROR([1]!EM_S_PERFORMANCEEXPRESS_PERFEXNETPROFITTOSHAREHOLDER(B684,$C$1)/1000000,"")</f>
        <v/>
      </c>
      <c r="F684" s="13">
        <f>IFERROR([1]!EM_S_PROFITNOTICE_FORECASTT(B684,$C$1)/1000000,"")</f>
        <v>21.630700000000001</v>
      </c>
      <c r="G684" s="13">
        <f>IFERROR([1]!EM_S_PROFITNOTICE_FORECASTL(B684,$C$1)/1000000,"")</f>
        <v>15.9879</v>
      </c>
      <c r="H684" s="13">
        <f t="shared" si="72"/>
        <v>18.8093</v>
      </c>
      <c r="I684" s="20">
        <f>IFERROR([1]!EM_S_QSTM07_IS(B684,"61",$I$1,"1")/1000000,"")</f>
        <v>1.51523297</v>
      </c>
      <c r="J684" s="13">
        <f t="shared" si="70"/>
        <v>13.988102550000001</v>
      </c>
      <c r="K684" s="13">
        <f>IFERROR([1]!EM_S_QSTM07_IS(B684,"61",$K$2,"1")/1000000,"")</f>
        <v>17.053307090000001</v>
      </c>
      <c r="L684" s="14">
        <f t="shared" si="73"/>
        <v>-0.17974252875545912</v>
      </c>
      <c r="M684" s="33" t="str">
        <f ca="1">[1]!EM_S_MAJASSRES_NUM(B684,$M$2,$M$1)</f>
        <v/>
      </c>
      <c r="N684" s="29" t="str">
        <f t="shared" si="74"/>
        <v/>
      </c>
      <c r="O684" s="21">
        <f t="shared" ca="1" si="75"/>
        <v>-0.17974252875545912</v>
      </c>
      <c r="P684" s="10" t="str">
        <f t="shared" si="76"/>
        <v>财报</v>
      </c>
    </row>
    <row r="685" spans="1:16" x14ac:dyDescent="0.2">
      <c r="A685" s="17">
        <f t="shared" ca="1" si="71"/>
        <v>1961</v>
      </c>
      <c r="B685" s="8" t="s">
        <v>1428</v>
      </c>
      <c r="C685" s="8" t="s">
        <v>1429</v>
      </c>
      <c r="D685" s="13">
        <f>IFERROR([1]!EM_S_QSTM07_IS(B685,"61",$C$1,"1")/1000000,"")</f>
        <v>-88.863826549999999</v>
      </c>
      <c r="E685" s="13" t="str">
        <f>IFERROR([1]!EM_S_PERFORMANCEEXPRESS_PERFEXNETPROFITTOSHAREHOLDER(B685,$C$1)/1000000,"")</f>
        <v/>
      </c>
      <c r="F685" s="13">
        <f>IFERROR([1]!EM_S_PROFITNOTICE_FORECASTT(B685,$C$1)/1000000,"")</f>
        <v>45.141599999999997</v>
      </c>
      <c r="G685" s="13">
        <f>IFERROR([1]!EM_S_PROFITNOTICE_FORECASTL(B685,$C$1)/1000000,"")</f>
        <v>0</v>
      </c>
      <c r="H685" s="13">
        <f t="shared" si="72"/>
        <v>22.570799999999998</v>
      </c>
      <c r="I685" s="20">
        <f>IFERROR([1]!EM_S_QSTM07_IS(B685,"61",$I$1,"1")/1000000,"")</f>
        <v>108.34121857</v>
      </c>
      <c r="J685" s="13">
        <f t="shared" si="70"/>
        <v>-197.20504511999999</v>
      </c>
      <c r="K685" s="13">
        <f>IFERROR([1]!EM_S_QSTM07_IS(B685,"61",$K$2,"1")/1000000,"")</f>
        <v>142.75598829</v>
      </c>
      <c r="L685" s="14">
        <f t="shared" si="73"/>
        <v>-2.3814134698110885</v>
      </c>
      <c r="M685" s="33" t="str">
        <f ca="1">[1]!EM_S_MAJASSRES_NUM(B685,$M$2,$M$1)</f>
        <v/>
      </c>
      <c r="N685" s="29" t="str">
        <f t="shared" si="74"/>
        <v/>
      </c>
      <c r="O685" s="21">
        <f t="shared" ca="1" si="75"/>
        <v>-2.3814134698110885</v>
      </c>
      <c r="P685" s="10" t="str">
        <f t="shared" si="76"/>
        <v>财报</v>
      </c>
    </row>
    <row r="686" spans="1:16" x14ac:dyDescent="0.2">
      <c r="A686" s="17">
        <f t="shared" ca="1" si="71"/>
        <v>627</v>
      </c>
      <c r="B686" s="8" t="s">
        <v>1430</v>
      </c>
      <c r="C686" s="8" t="s">
        <v>1431</v>
      </c>
      <c r="D686" s="13">
        <f>IFERROR([1]!EM_S_QSTM07_IS(B686,"61",$C$1,"1")/1000000,"")</f>
        <v>43.400162469999998</v>
      </c>
      <c r="E686" s="13" t="str">
        <f>IFERROR([1]!EM_S_PERFORMANCEEXPRESS_PERFEXNETPROFITTOSHAREHOLDER(B686,$C$1)/1000000,"")</f>
        <v/>
      </c>
      <c r="F686" s="13">
        <f>IFERROR([1]!EM_S_PROFITNOTICE_FORECASTT(B686,$C$1)/1000000,"")</f>
        <v>80.052499999999995</v>
      </c>
      <c r="G686" s="13">
        <f>IFERROR([1]!EM_S_PROFITNOTICE_FORECASTL(B686,$C$1)/1000000,"")</f>
        <v>61.578899999999997</v>
      </c>
      <c r="H686" s="13">
        <f t="shared" si="72"/>
        <v>70.815699999999993</v>
      </c>
      <c r="I686" s="20">
        <f>IFERROR([1]!EM_S_QSTM07_IS(B686,"61",$I$1,"1")/1000000,"")</f>
        <v>19.032585449999999</v>
      </c>
      <c r="J686" s="13">
        <f t="shared" si="70"/>
        <v>24.367577019999999</v>
      </c>
      <c r="K686" s="13">
        <f>IFERROR([1]!EM_S_QSTM07_IS(B686,"61",$K$2,"1")/1000000,"")</f>
        <v>35.070030170000003</v>
      </c>
      <c r="L686" s="14">
        <f t="shared" si="73"/>
        <v>-0.30517376512425176</v>
      </c>
      <c r="M686" s="33" t="str">
        <f ca="1">[1]!EM_S_MAJASSRES_NUM(B686,$M$2,$M$1)</f>
        <v/>
      </c>
      <c r="N686" s="29" t="str">
        <f t="shared" si="74"/>
        <v/>
      </c>
      <c r="O686" s="21">
        <f t="shared" ca="1" si="75"/>
        <v>-0.30517376512425176</v>
      </c>
      <c r="P686" s="10" t="str">
        <f t="shared" si="76"/>
        <v>财报</v>
      </c>
    </row>
    <row r="687" spans="1:16" x14ac:dyDescent="0.2">
      <c r="A687" s="17" t="str">
        <f t="shared" ca="1" si="71"/>
        <v/>
      </c>
      <c r="B687" s="8" t="s">
        <v>1432</v>
      </c>
      <c r="C687" s="8" t="s">
        <v>1433</v>
      </c>
      <c r="D687" s="13">
        <f>IFERROR([1]!EM_S_QSTM07_IS(B687,"61",$C$1,"1")/1000000,"")</f>
        <v>240.60319437999999</v>
      </c>
      <c r="E687" s="13" t="str">
        <f>IFERROR([1]!EM_S_PERFORMANCEEXPRESS_PERFEXNETPROFITTOSHAREHOLDER(B687,$C$1)/1000000,"")</f>
        <v/>
      </c>
      <c r="F687" s="13">
        <f>IFERROR([1]!EM_S_PROFITNOTICE_FORECASTT(B687,$C$1)/1000000,"")</f>
        <v>315</v>
      </c>
      <c r="G687" s="13">
        <f>IFERROR([1]!EM_S_PROFITNOTICE_FORECASTL(B687,$C$1)/1000000,"")</f>
        <v>290</v>
      </c>
      <c r="H687" s="13">
        <f t="shared" si="72"/>
        <v>302.5</v>
      </c>
      <c r="I687" s="20">
        <f>IFERROR([1]!EM_S_QSTM07_IS(B687,"61",$I$1,"1")/1000000,"")</f>
        <v>70.742921080000002</v>
      </c>
      <c r="J687" s="13">
        <f t="shared" si="70"/>
        <v>169.86027329999999</v>
      </c>
      <c r="K687" s="13">
        <f>IFERROR([1]!EM_S_QSTM07_IS(B687,"61",$K$2,"1")/1000000,"")</f>
        <v>64.493169179999995</v>
      </c>
      <c r="L687" s="14">
        <f t="shared" si="73"/>
        <v>1.6337715367331558</v>
      </c>
      <c r="M687" s="33">
        <f ca="1">[1]!EM_S_MAJASSRES_NUM(B687,$M$2,$M$1)</f>
        <v>1</v>
      </c>
      <c r="N687" s="29" t="str">
        <f t="shared" si="74"/>
        <v/>
      </c>
      <c r="O687" s="21" t="str">
        <f t="shared" ca="1" si="75"/>
        <v/>
      </c>
      <c r="P687" s="10" t="str">
        <f t="shared" si="76"/>
        <v>财报</v>
      </c>
    </row>
    <row r="688" spans="1:16" x14ac:dyDescent="0.2">
      <c r="A688" s="17" t="str">
        <f t="shared" ca="1" si="71"/>
        <v/>
      </c>
      <c r="B688" s="8" t="s">
        <v>1434</v>
      </c>
      <c r="C688" s="8" t="s">
        <v>1435</v>
      </c>
      <c r="D688" s="13">
        <f>IFERROR([1]!EM_S_QSTM07_IS(B688,"61",$C$1,"1")/1000000,"")</f>
        <v>30.953107030000002</v>
      </c>
      <c r="E688" s="13" t="str">
        <f>IFERROR([1]!EM_S_PERFORMANCEEXPRESS_PERFEXNETPROFITTOSHAREHOLDER(B688,$C$1)/1000000,"")</f>
        <v/>
      </c>
      <c r="F688" s="13">
        <f>IFERROR([1]!EM_S_PROFITNOTICE_FORECASTT(B688,$C$1)/1000000,"")</f>
        <v>62</v>
      </c>
      <c r="G688" s="13">
        <f>IFERROR([1]!EM_S_PROFITNOTICE_FORECASTL(B688,$C$1)/1000000,"")</f>
        <v>56</v>
      </c>
      <c r="H688" s="13">
        <f t="shared" si="72"/>
        <v>59</v>
      </c>
      <c r="I688" s="20">
        <f>IFERROR([1]!EM_S_QSTM07_IS(B688,"61",$I$1,"1")/1000000,"")</f>
        <v>27.25012263</v>
      </c>
      <c r="J688" s="13">
        <f t="shared" si="70"/>
        <v>3.7029844000000018</v>
      </c>
      <c r="K688" s="13">
        <f>IFERROR([1]!EM_S_QSTM07_IS(B688,"61",$K$2,"1")/1000000,"")</f>
        <v>5.3026614600000004</v>
      </c>
      <c r="L688" s="14">
        <f t="shared" si="73"/>
        <v>-0.30167437089223464</v>
      </c>
      <c r="M688" s="33" t="str">
        <f ca="1">[1]!EM_S_MAJASSRES_NUM(B688,$M$2,$M$1)</f>
        <v/>
      </c>
      <c r="N688" s="29">
        <f t="shared" si="74"/>
        <v>1</v>
      </c>
      <c r="O688" s="21" t="str">
        <f t="shared" ca="1" si="75"/>
        <v/>
      </c>
      <c r="P688" s="10" t="str">
        <f t="shared" si="76"/>
        <v>财报</v>
      </c>
    </row>
    <row r="689" spans="1:16" x14ac:dyDescent="0.2">
      <c r="A689" s="17">
        <f t="shared" ca="1" si="71"/>
        <v>1596</v>
      </c>
      <c r="B689" s="8" t="s">
        <v>1436</v>
      </c>
      <c r="C689" s="8" t="s">
        <v>1437</v>
      </c>
      <c r="D689" s="13">
        <f>IFERROR([1]!EM_S_QSTM07_IS(B689,"61",$C$1,"1")/1000000,"")</f>
        <v>71.039371739999993</v>
      </c>
      <c r="E689" s="13" t="str">
        <f>IFERROR([1]!EM_S_PERFORMANCEEXPRESS_PERFEXNETPROFITTOSHAREHOLDER(B689,$C$1)/1000000,"")</f>
        <v/>
      </c>
      <c r="F689" s="13">
        <f>IFERROR([1]!EM_S_PROFITNOTICE_FORECASTT(B689,$C$1)/1000000,"")</f>
        <v>180</v>
      </c>
      <c r="G689" s="13">
        <f>IFERROR([1]!EM_S_PROFITNOTICE_FORECASTL(B689,$C$1)/1000000,"")</f>
        <v>140</v>
      </c>
      <c r="H689" s="13">
        <f t="shared" si="72"/>
        <v>160</v>
      </c>
      <c r="I689" s="20">
        <f>IFERROR([1]!EM_S_QSTM07_IS(B689,"61",$I$1,"1")/1000000,"")</f>
        <v>72.80154709</v>
      </c>
      <c r="J689" s="13">
        <f t="shared" si="70"/>
        <v>-1.7621753500000068</v>
      </c>
      <c r="K689" s="13">
        <f>IFERROR([1]!EM_S_QSTM07_IS(B689,"61",$K$2,"1")/1000000,"")</f>
        <v>27.693125479999999</v>
      </c>
      <c r="L689" s="14">
        <f t="shared" si="73"/>
        <v>-1.0636322307235653</v>
      </c>
      <c r="M689" s="33" t="str">
        <f ca="1">[1]!EM_S_MAJASSRES_NUM(B689,$M$2,$M$1)</f>
        <v/>
      </c>
      <c r="N689" s="29" t="str">
        <f t="shared" si="74"/>
        <v/>
      </c>
      <c r="O689" s="21">
        <f t="shared" ca="1" si="75"/>
        <v>-1.0636322307235653</v>
      </c>
      <c r="P689" s="10" t="str">
        <f t="shared" si="76"/>
        <v>财报</v>
      </c>
    </row>
    <row r="690" spans="1:16" x14ac:dyDescent="0.2">
      <c r="A690" s="17">
        <f t="shared" ca="1" si="71"/>
        <v>612</v>
      </c>
      <c r="B690" s="8" t="s">
        <v>1438</v>
      </c>
      <c r="C690" s="8" t="s">
        <v>1439</v>
      </c>
      <c r="D690" s="13">
        <f>IFERROR([1]!EM_S_QSTM07_IS(B690,"61",$C$1,"1")/1000000,"")</f>
        <v>63.744432250000003</v>
      </c>
      <c r="E690" s="13" t="str">
        <f>IFERROR([1]!EM_S_PERFORMANCEEXPRESS_PERFEXNETPROFITTOSHAREHOLDER(B690,$C$1)/1000000,"")</f>
        <v/>
      </c>
      <c r="F690" s="13">
        <f>IFERROR([1]!EM_S_PROFITNOTICE_FORECASTT(B690,$C$1)/1000000,"")</f>
        <v>100.51609999999999</v>
      </c>
      <c r="G690" s="13">
        <f>IFERROR([1]!EM_S_PROFITNOTICE_FORECASTL(B690,$C$1)/1000000,"")</f>
        <v>77.320099999999996</v>
      </c>
      <c r="H690" s="13">
        <f t="shared" si="72"/>
        <v>88.918099999999995</v>
      </c>
      <c r="I690" s="20">
        <f>IFERROR([1]!EM_S_QSTM07_IS(B690,"61",$I$1,"1")/1000000,"")</f>
        <v>21.702182239999999</v>
      </c>
      <c r="J690" s="13">
        <f t="shared" si="70"/>
        <v>42.042250010000004</v>
      </c>
      <c r="K690" s="13">
        <f>IFERROR([1]!EM_S_QSTM07_IS(B690,"61",$K$2,"1")/1000000,"")</f>
        <v>58.482519310000001</v>
      </c>
      <c r="L690" s="14">
        <f t="shared" si="73"/>
        <v>-0.28111424565782778</v>
      </c>
      <c r="M690" s="33" t="str">
        <f ca="1">[1]!EM_S_MAJASSRES_NUM(B690,$M$2,$M$1)</f>
        <v/>
      </c>
      <c r="N690" s="29" t="str">
        <f t="shared" si="74"/>
        <v/>
      </c>
      <c r="O690" s="21">
        <f t="shared" ca="1" si="75"/>
        <v>-0.28111424565782778</v>
      </c>
      <c r="P690" s="10" t="str">
        <f t="shared" si="76"/>
        <v>财报</v>
      </c>
    </row>
    <row r="691" spans="1:16" x14ac:dyDescent="0.2">
      <c r="A691" s="17">
        <f t="shared" ca="1" si="71"/>
        <v>893</v>
      </c>
      <c r="B691" s="8" t="s">
        <v>1440</v>
      </c>
      <c r="C691" s="8" t="s">
        <v>1441</v>
      </c>
      <c r="D691" s="13">
        <f>IFERROR([1]!EM_S_QSTM07_IS(B691,"61",$C$1,"1")/1000000,"")</f>
        <v>96.237123699999998</v>
      </c>
      <c r="E691" s="13" t="str">
        <f>IFERROR([1]!EM_S_PERFORMANCEEXPRESS_PERFEXNETPROFITTOSHAREHOLDER(B691,$C$1)/1000000,"")</f>
        <v/>
      </c>
      <c r="F691" s="13">
        <f>IFERROR([1]!EM_S_PROFITNOTICE_FORECASTT(B691,$C$1)/1000000,"")</f>
        <v>199.24299999999999</v>
      </c>
      <c r="G691" s="13">
        <f>IFERROR([1]!EM_S_PROFITNOTICE_FORECASTL(B691,$C$1)/1000000,"")</f>
        <v>159.39439999999999</v>
      </c>
      <c r="H691" s="13">
        <f t="shared" si="72"/>
        <v>179.31869999999998</v>
      </c>
      <c r="I691" s="20">
        <f>IFERROR([1]!EM_S_QSTM07_IS(B691,"61",$I$1,"1")/1000000,"")</f>
        <v>70.15617116</v>
      </c>
      <c r="J691" s="13">
        <f t="shared" si="70"/>
        <v>26.080952539999998</v>
      </c>
      <c r="K691" s="13">
        <f>IFERROR([1]!EM_S_QSTM07_IS(B691,"61",$K$2,"1")/1000000,"")</f>
        <v>58.933504280000001</v>
      </c>
      <c r="L691" s="14">
        <f t="shared" si="73"/>
        <v>-0.55745118403130534</v>
      </c>
      <c r="M691" s="33" t="str">
        <f ca="1">[1]!EM_S_MAJASSRES_NUM(B691,$M$2,$M$1)</f>
        <v/>
      </c>
      <c r="N691" s="29" t="str">
        <f t="shared" si="74"/>
        <v/>
      </c>
      <c r="O691" s="21">
        <f t="shared" ca="1" si="75"/>
        <v>-0.55745118403130534</v>
      </c>
      <c r="P691" s="10" t="str">
        <f t="shared" si="76"/>
        <v>财报</v>
      </c>
    </row>
    <row r="692" spans="1:16" x14ac:dyDescent="0.2">
      <c r="A692" s="17">
        <f t="shared" ca="1" si="71"/>
        <v>1341</v>
      </c>
      <c r="B692" s="8" t="s">
        <v>1442</v>
      </c>
      <c r="C692" s="8" t="s">
        <v>1443</v>
      </c>
      <c r="D692" s="13">
        <f>IFERROR([1]!EM_S_QSTM07_IS(B692,"61",$C$1,"1")/1000000,"")</f>
        <v>17.529822760000002</v>
      </c>
      <c r="E692" s="13" t="str">
        <f>IFERROR([1]!EM_S_PERFORMANCEEXPRESS_PERFEXNETPROFITTOSHAREHOLDER(B692,$C$1)/1000000,"")</f>
        <v/>
      </c>
      <c r="F692" s="13">
        <f>IFERROR([1]!EM_S_PROFITNOTICE_FORECASTT(B692,$C$1)/1000000,"")</f>
        <v>43.182699999999997</v>
      </c>
      <c r="G692" s="13">
        <f>IFERROR([1]!EM_S_PROFITNOTICE_FORECASTL(B692,$C$1)/1000000,"")</f>
        <v>30.844799999999999</v>
      </c>
      <c r="H692" s="13">
        <f t="shared" si="72"/>
        <v>37.013750000000002</v>
      </c>
      <c r="I692" s="20">
        <f>IFERROR([1]!EM_S_QSTM07_IS(B692,"61",$I$1,"1")/1000000,"")</f>
        <v>15.699648980000001</v>
      </c>
      <c r="J692" s="13">
        <f t="shared" si="70"/>
        <v>1.8301737800000009</v>
      </c>
      <c r="K692" s="13">
        <f>IFERROR([1]!EM_S_QSTM07_IS(B692,"61",$K$2,"1")/1000000,"")</f>
        <v>16.160225060000002</v>
      </c>
      <c r="L692" s="14">
        <f t="shared" si="73"/>
        <v>-0.8867482492845925</v>
      </c>
      <c r="M692" s="33" t="str">
        <f ca="1">[1]!EM_S_MAJASSRES_NUM(B692,$M$2,$M$1)</f>
        <v/>
      </c>
      <c r="N692" s="29" t="str">
        <f t="shared" si="74"/>
        <v/>
      </c>
      <c r="O692" s="21">
        <f t="shared" ca="1" si="75"/>
        <v>-0.8867482492845925</v>
      </c>
      <c r="P692" s="10" t="str">
        <f t="shared" si="76"/>
        <v>财报</v>
      </c>
    </row>
    <row r="693" spans="1:16" x14ac:dyDescent="0.2">
      <c r="A693" s="17">
        <f t="shared" ca="1" si="71"/>
        <v>1046</v>
      </c>
      <c r="B693" s="8" t="s">
        <v>1444</v>
      </c>
      <c r="C693" s="8" t="s">
        <v>1445</v>
      </c>
      <c r="D693" s="13">
        <f>IFERROR([1]!EM_S_QSTM07_IS(B693,"61",$C$1,"1")/1000000,"")</f>
        <v>188.93674018000002</v>
      </c>
      <c r="E693" s="13" t="str">
        <f>IFERROR([1]!EM_S_PERFORMANCEEXPRESS_PERFEXNETPROFITTOSHAREHOLDER(B693,$C$1)/1000000,"")</f>
        <v/>
      </c>
      <c r="F693" s="13">
        <f>IFERROR([1]!EM_S_PROFITNOTICE_FORECASTT(B693,$C$1)/1000000,"")</f>
        <v>377.88440000000003</v>
      </c>
      <c r="G693" s="13">
        <f>IFERROR([1]!EM_S_PROFITNOTICE_FORECASTL(B693,$C$1)/1000000,"")</f>
        <v>327.49979999999999</v>
      </c>
      <c r="H693" s="13">
        <f t="shared" si="72"/>
        <v>352.69209999999998</v>
      </c>
      <c r="I693" s="20">
        <f>IFERROR([1]!EM_S_QSTM07_IS(B693,"61",$I$1,"1")/1000000,"")</f>
        <v>142.47228816000001</v>
      </c>
      <c r="J693" s="13">
        <f t="shared" si="70"/>
        <v>46.46445202000001</v>
      </c>
      <c r="K693" s="13">
        <f>IFERROR([1]!EM_S_QSTM07_IS(B693,"61",$K$2,"1")/1000000,"")</f>
        <v>143.05050825000001</v>
      </c>
      <c r="L693" s="14">
        <f t="shared" si="73"/>
        <v>-0.67518848700070933</v>
      </c>
      <c r="M693" s="33" t="str">
        <f ca="1">[1]!EM_S_MAJASSRES_NUM(B693,$M$2,$M$1)</f>
        <v/>
      </c>
      <c r="N693" s="29" t="str">
        <f t="shared" si="74"/>
        <v/>
      </c>
      <c r="O693" s="21">
        <f t="shared" ca="1" si="75"/>
        <v>-0.67518848700070933</v>
      </c>
      <c r="P693" s="10" t="str">
        <f t="shared" si="76"/>
        <v>财报</v>
      </c>
    </row>
    <row r="694" spans="1:16" x14ac:dyDescent="0.2">
      <c r="A694" s="17">
        <f t="shared" ca="1" si="71"/>
        <v>646</v>
      </c>
      <c r="B694" s="8" t="s">
        <v>1446</v>
      </c>
      <c r="C694" s="8" t="s">
        <v>1447</v>
      </c>
      <c r="D694" s="13">
        <f>IFERROR([1]!EM_S_QSTM07_IS(B694,"61",$C$1,"1")/1000000,"")</f>
        <v>74.650500480000005</v>
      </c>
      <c r="E694" s="13" t="str">
        <f>IFERROR([1]!EM_S_PERFORMANCEEXPRESS_PERFEXNETPROFITTOSHAREHOLDER(B694,$C$1)/1000000,"")</f>
        <v/>
      </c>
      <c r="F694" s="13">
        <f>IFERROR([1]!EM_S_PROFITNOTICE_FORECASTT(B694,$C$1)/1000000,"")</f>
        <v>127.7411</v>
      </c>
      <c r="G694" s="13">
        <f>IFERROR([1]!EM_S_PROFITNOTICE_FORECASTL(B694,$C$1)/1000000,"")</f>
        <v>98.2624</v>
      </c>
      <c r="H694" s="13">
        <f t="shared" si="72"/>
        <v>113.00175</v>
      </c>
      <c r="I694" s="20">
        <f>IFERROR([1]!EM_S_QSTM07_IS(B694,"61",$I$1,"1")/1000000,"")</f>
        <v>24.005247129999997</v>
      </c>
      <c r="J694" s="13">
        <f t="shared" si="70"/>
        <v>50.645253350000004</v>
      </c>
      <c r="K694" s="13">
        <f>IFERROR([1]!EM_S_QSTM07_IS(B694,"61",$K$2,"1")/1000000,"")</f>
        <v>75.659237760000011</v>
      </c>
      <c r="L694" s="14">
        <f t="shared" si="73"/>
        <v>-0.33061375121630626</v>
      </c>
      <c r="M694" s="33" t="str">
        <f ca="1">[1]!EM_S_MAJASSRES_NUM(B694,$M$2,$M$1)</f>
        <v/>
      </c>
      <c r="N694" s="29" t="str">
        <f t="shared" si="74"/>
        <v/>
      </c>
      <c r="O694" s="21">
        <f t="shared" ca="1" si="75"/>
        <v>-0.33061375121630626</v>
      </c>
      <c r="P694" s="10" t="str">
        <f t="shared" si="76"/>
        <v>财报</v>
      </c>
    </row>
    <row r="695" spans="1:16" x14ac:dyDescent="0.2">
      <c r="A695" s="17">
        <f t="shared" ca="1" si="71"/>
        <v>1670</v>
      </c>
      <c r="B695" s="8" t="s">
        <v>1448</v>
      </c>
      <c r="C695" s="8" t="s">
        <v>1449</v>
      </c>
      <c r="D695" s="13">
        <f>IFERROR([1]!EM_S_QSTM07_IS(B695,"61",$C$1,"1")/1000000,"")</f>
        <v>21.399153920000003</v>
      </c>
      <c r="E695" s="13" t="str">
        <f>IFERROR([1]!EM_S_PERFORMANCEEXPRESS_PERFEXNETPROFITTOSHAREHOLDER(B695,$C$1)/1000000,"")</f>
        <v/>
      </c>
      <c r="F695" s="13">
        <f>IFERROR([1]!EM_S_PROFITNOTICE_FORECASTT(B695,$C$1)/1000000,"")</f>
        <v>78.215500000000006</v>
      </c>
      <c r="G695" s="13">
        <f>IFERROR([1]!EM_S_PROFITNOTICE_FORECASTL(B695,$C$1)/1000000,"")</f>
        <v>48.884700000000002</v>
      </c>
      <c r="H695" s="13">
        <f t="shared" si="72"/>
        <v>63.5501</v>
      </c>
      <c r="I695" s="20">
        <f>IFERROR([1]!EM_S_QSTM07_IS(B695,"61",$I$1,"1")/1000000,"")</f>
        <v>28.772964329999997</v>
      </c>
      <c r="J695" s="13">
        <f t="shared" si="70"/>
        <v>-7.3738104099999937</v>
      </c>
      <c r="K695" s="13">
        <f>IFERROR([1]!EM_S_QSTM07_IS(B695,"61",$K$2,"1")/1000000,"")</f>
        <v>50.433350140000002</v>
      </c>
      <c r="L695" s="14">
        <f t="shared" si="73"/>
        <v>-1.1462090142639885</v>
      </c>
      <c r="M695" s="33" t="str">
        <f ca="1">[1]!EM_S_MAJASSRES_NUM(B695,$M$2,$M$1)</f>
        <v/>
      </c>
      <c r="N695" s="29" t="str">
        <f t="shared" si="74"/>
        <v/>
      </c>
      <c r="O695" s="21">
        <f t="shared" ca="1" si="75"/>
        <v>-1.1462090142639885</v>
      </c>
      <c r="P695" s="10" t="str">
        <f t="shared" si="76"/>
        <v>财报</v>
      </c>
    </row>
    <row r="696" spans="1:16" x14ac:dyDescent="0.2">
      <c r="A696" s="17">
        <f t="shared" ca="1" si="71"/>
        <v>372</v>
      </c>
      <c r="B696" s="8" t="s">
        <v>1450</v>
      </c>
      <c r="C696" s="8" t="s">
        <v>1451</v>
      </c>
      <c r="D696" s="13">
        <f>IFERROR([1]!EM_S_QSTM07_IS(B696,"61",$C$1,"1")/1000000,"")</f>
        <v>41.39786763</v>
      </c>
      <c r="E696" s="13" t="str">
        <f>IFERROR([1]!EM_S_PERFORMANCEEXPRESS_PERFEXNETPROFITTOSHAREHOLDER(B696,$C$1)/1000000,"")</f>
        <v/>
      </c>
      <c r="F696" s="13">
        <f>IFERROR([1]!EM_S_PROFITNOTICE_FORECASTT(B696,$C$1)/1000000,"")</f>
        <v>55.659199999999998</v>
      </c>
      <c r="G696" s="13">
        <f>IFERROR([1]!EM_S_PROFITNOTICE_FORECASTL(B696,$C$1)/1000000,"")</f>
        <v>40.479399999999998</v>
      </c>
      <c r="H696" s="13">
        <f t="shared" si="72"/>
        <v>48.069299999999998</v>
      </c>
      <c r="I696" s="20">
        <f>IFERROR([1]!EM_S_QSTM07_IS(B696,"61",$I$1,"1")/1000000,"")</f>
        <v>0.58233588000000003</v>
      </c>
      <c r="J696" s="13">
        <f t="shared" si="70"/>
        <v>40.815531749999998</v>
      </c>
      <c r="K696" s="13">
        <f>IFERROR([1]!EM_S_QSTM07_IS(B696,"61",$K$2,"1")/1000000,"")</f>
        <v>31.787094079999999</v>
      </c>
      <c r="L696" s="14">
        <f t="shared" si="73"/>
        <v>0.28402840622290693</v>
      </c>
      <c r="M696" s="33" t="str">
        <f ca="1">[1]!EM_S_MAJASSRES_NUM(B696,$M$2,$M$1)</f>
        <v/>
      </c>
      <c r="N696" s="29" t="str">
        <f t="shared" si="74"/>
        <v/>
      </c>
      <c r="O696" s="21">
        <f t="shared" ca="1" si="75"/>
        <v>0.28402840622290693</v>
      </c>
      <c r="P696" s="10" t="str">
        <f t="shared" si="76"/>
        <v>财报</v>
      </c>
    </row>
    <row r="697" spans="1:16" x14ac:dyDescent="0.2">
      <c r="A697" s="17" t="str">
        <f t="shared" ca="1" si="71"/>
        <v/>
      </c>
      <c r="B697" s="8" t="s">
        <v>1452</v>
      </c>
      <c r="C697" s="8" t="s">
        <v>1453</v>
      </c>
      <c r="D697" s="13">
        <f>IFERROR([1]!EM_S_QSTM07_IS(B697,"61",$C$1,"1")/1000000,"")</f>
        <v>0.73209736999999897</v>
      </c>
      <c r="E697" s="13" t="str">
        <f>IFERROR([1]!EM_S_PERFORMANCEEXPRESS_PERFEXNETPROFITTOSHAREHOLDER(B697,$C$1)/1000000,"")</f>
        <v/>
      </c>
      <c r="F697" s="13">
        <f>IFERROR([1]!EM_S_PROFITNOTICE_FORECASTT(B697,$C$1)/1000000,"")</f>
        <v>-7</v>
      </c>
      <c r="G697" s="13">
        <f>IFERROR([1]!EM_S_PROFITNOTICE_FORECASTL(B697,$C$1)/1000000,"")</f>
        <v>-9.8000000000000007</v>
      </c>
      <c r="H697" s="13">
        <f t="shared" si="72"/>
        <v>-8.4</v>
      </c>
      <c r="I697" s="20">
        <f>IFERROR([1]!EM_S_QSTM07_IS(B697,"61",$I$1,"1")/1000000,"")</f>
        <v>-9.2634061699999997</v>
      </c>
      <c r="J697" s="13">
        <f t="shared" si="70"/>
        <v>9.9955035399999979</v>
      </c>
      <c r="K697" s="13">
        <f>IFERROR([1]!EM_S_QSTM07_IS(B697,"61",$K$2,"1")/1000000,"")</f>
        <v>3.6256563799999997</v>
      </c>
      <c r="L697" s="14">
        <f t="shared" si="73"/>
        <v>1.7568810974855811</v>
      </c>
      <c r="M697" s="33" t="str">
        <f ca="1">[1]!EM_S_MAJASSRES_NUM(B697,$M$2,$M$1)</f>
        <v/>
      </c>
      <c r="N697" s="29">
        <f t="shared" si="74"/>
        <v>1</v>
      </c>
      <c r="O697" s="21" t="str">
        <f t="shared" ca="1" si="75"/>
        <v/>
      </c>
      <c r="P697" s="10" t="str">
        <f t="shared" si="76"/>
        <v>财报</v>
      </c>
    </row>
    <row r="698" spans="1:16" x14ac:dyDescent="0.2">
      <c r="A698" s="17">
        <f t="shared" ca="1" si="71"/>
        <v>1309</v>
      </c>
      <c r="B698" s="8" t="s">
        <v>1454</v>
      </c>
      <c r="C698" s="8" t="s">
        <v>1455</v>
      </c>
      <c r="D698" s="13">
        <f>IFERROR([1]!EM_S_QSTM07_IS(B698,"61",$C$1,"1")/1000000,"")</f>
        <v>28.671594110000001</v>
      </c>
      <c r="E698" s="13" t="str">
        <f>IFERROR([1]!EM_S_PERFORMANCEEXPRESS_PERFEXNETPROFITTOSHAREHOLDER(B698,$C$1)/1000000,"")</f>
        <v/>
      </c>
      <c r="F698" s="13">
        <f>IFERROR([1]!EM_S_PROFITNOTICE_FORECASTT(B698,$C$1)/1000000,"")</f>
        <v>66.116200000000006</v>
      </c>
      <c r="G698" s="13">
        <f>IFERROR([1]!EM_S_PROFITNOTICE_FORECASTL(B698,$C$1)/1000000,"")</f>
        <v>49.587200000000003</v>
      </c>
      <c r="H698" s="13">
        <f t="shared" si="72"/>
        <v>57.851700000000008</v>
      </c>
      <c r="I698" s="20">
        <f>IFERROR([1]!EM_S_QSTM07_IS(B698,"61",$I$1,"1")/1000000,"")</f>
        <v>22.271835729999999</v>
      </c>
      <c r="J698" s="13">
        <f t="shared" si="70"/>
        <v>6.3997583800000015</v>
      </c>
      <c r="K698" s="13">
        <f>IFERROR([1]!EM_S_QSTM07_IS(B698,"61",$K$2,"1")/1000000,"")</f>
        <v>46.188051200000004</v>
      </c>
      <c r="L698" s="14">
        <f t="shared" si="73"/>
        <v>-0.86144125561201423</v>
      </c>
      <c r="M698" s="33" t="str">
        <f ca="1">[1]!EM_S_MAJASSRES_NUM(B698,$M$2,$M$1)</f>
        <v/>
      </c>
      <c r="N698" s="29" t="str">
        <f t="shared" si="74"/>
        <v/>
      </c>
      <c r="O698" s="21">
        <f t="shared" ca="1" si="75"/>
        <v>-0.86144125561201423</v>
      </c>
      <c r="P698" s="10" t="str">
        <f t="shared" si="76"/>
        <v>财报</v>
      </c>
    </row>
    <row r="699" spans="1:16" x14ac:dyDescent="0.2">
      <c r="A699" s="17" t="str">
        <f t="shared" ca="1" si="71"/>
        <v/>
      </c>
      <c r="B699" s="8" t="s">
        <v>1456</v>
      </c>
      <c r="C699" s="8" t="s">
        <v>1457</v>
      </c>
      <c r="D699" s="13">
        <f>IFERROR([1]!EM_S_QSTM07_IS(B699,"61",$C$1,"1")/1000000,"")</f>
        <v>-8.7501464799999997</v>
      </c>
      <c r="E699" s="13" t="str">
        <f>IFERROR([1]!EM_S_PERFORMANCEEXPRESS_PERFEXNETPROFITTOSHAREHOLDER(B699,$C$1)/1000000,"")</f>
        <v/>
      </c>
      <c r="F699" s="13">
        <f>IFERROR([1]!EM_S_PROFITNOTICE_FORECASTT(B699,$C$1)/1000000,"")</f>
        <v>-18.6584</v>
      </c>
      <c r="G699" s="13">
        <f>IFERROR([1]!EM_S_PROFITNOTICE_FORECASTL(B699,$C$1)/1000000,"")</f>
        <v>-22.050899999999999</v>
      </c>
      <c r="H699" s="13">
        <f t="shared" si="72"/>
        <v>-20.354649999999999</v>
      </c>
      <c r="I699" s="20">
        <f>IFERROR([1]!EM_S_QSTM07_IS(B699,"61",$I$1,"1")/1000000,"")</f>
        <v>-10.214887460000002</v>
      </c>
      <c r="J699" s="13">
        <f t="shared" si="70"/>
        <v>1.464740980000002</v>
      </c>
      <c r="K699" s="13">
        <f>IFERROR([1]!EM_S_QSTM07_IS(B699,"61",$K$2,"1")/1000000,"")</f>
        <v>-3.11295915</v>
      </c>
      <c r="L699" s="14">
        <f t="shared" si="73"/>
        <v>1.4705300999532878</v>
      </c>
      <c r="M699" s="33" t="str">
        <f ca="1">[1]!EM_S_MAJASSRES_NUM(B699,$M$2,$M$1)</f>
        <v/>
      </c>
      <c r="N699" s="29">
        <f t="shared" si="74"/>
        <v>1</v>
      </c>
      <c r="O699" s="21" t="str">
        <f t="shared" ca="1" si="75"/>
        <v/>
      </c>
      <c r="P699" s="10" t="str">
        <f t="shared" si="76"/>
        <v>财报</v>
      </c>
    </row>
    <row r="700" spans="1:16" x14ac:dyDescent="0.2">
      <c r="A700" s="17">
        <f t="shared" ca="1" si="71"/>
        <v>312</v>
      </c>
      <c r="B700" s="8" t="s">
        <v>1458</v>
      </c>
      <c r="C700" s="8" t="s">
        <v>1459</v>
      </c>
      <c r="D700" s="13">
        <f>IFERROR([1]!EM_S_QSTM07_IS(B700,"61",$C$1,"1")/1000000,"")</f>
        <v>185.42691818</v>
      </c>
      <c r="E700" s="13" t="str">
        <f>IFERROR([1]!EM_S_PERFORMANCEEXPRESS_PERFEXNETPROFITTOSHAREHOLDER(B700,$C$1)/1000000,"")</f>
        <v/>
      </c>
      <c r="F700" s="13">
        <f>IFERROR([1]!EM_S_PROFITNOTICE_FORECASTT(B700,$C$1)/1000000,"")</f>
        <v>214.63849999999999</v>
      </c>
      <c r="G700" s="13">
        <f>IFERROR([1]!EM_S_PROFITNOTICE_FORECASTL(B700,$C$1)/1000000,"")</f>
        <v>143.09229999999999</v>
      </c>
      <c r="H700" s="13">
        <f t="shared" si="72"/>
        <v>178.86539999999999</v>
      </c>
      <c r="I700" s="20">
        <f>IFERROR([1]!EM_S_QSTM07_IS(B700,"61",$I$1,"1")/1000000,"")</f>
        <v>70.669421489999991</v>
      </c>
      <c r="J700" s="13">
        <f t="shared" si="70"/>
        <v>114.75749669000001</v>
      </c>
      <c r="K700" s="13">
        <f>IFERROR([1]!EM_S_QSTM07_IS(B700,"61",$K$2,"1")/1000000,"")</f>
        <v>76.505739879999993</v>
      </c>
      <c r="L700" s="14">
        <f t="shared" si="73"/>
        <v>0.49998545037272074</v>
      </c>
      <c r="M700" s="33" t="str">
        <f ca="1">[1]!EM_S_MAJASSRES_NUM(B700,$M$2,$M$1)</f>
        <v/>
      </c>
      <c r="N700" s="29" t="str">
        <f t="shared" si="74"/>
        <v/>
      </c>
      <c r="O700" s="21">
        <f t="shared" ca="1" si="75"/>
        <v>0.49998545037272074</v>
      </c>
      <c r="P700" s="10" t="str">
        <f t="shared" si="76"/>
        <v>财报</v>
      </c>
    </row>
    <row r="701" spans="1:16" x14ac:dyDescent="0.2">
      <c r="A701" s="17" t="str">
        <f t="shared" ca="1" si="71"/>
        <v/>
      </c>
      <c r="B701" s="8" t="s">
        <v>1460</v>
      </c>
      <c r="C701" s="8" t="s">
        <v>1461</v>
      </c>
      <c r="D701" s="13">
        <f>IFERROR([1]!EM_S_QSTM07_IS(B701,"61",$C$1,"1")/1000000,"")</f>
        <v>-13.264272050000001</v>
      </c>
      <c r="E701" s="13" t="str">
        <f>IFERROR([1]!EM_S_PERFORMANCEEXPRESS_PERFEXNETPROFITTOSHAREHOLDER(B701,$C$1)/1000000,"")</f>
        <v/>
      </c>
      <c r="F701" s="13">
        <f>IFERROR([1]!EM_S_PROFITNOTICE_FORECASTT(B701,$C$1)/1000000,"")</f>
        <v>-10</v>
      </c>
      <c r="G701" s="13">
        <f>IFERROR([1]!EM_S_PROFITNOTICE_FORECASTL(B701,$C$1)/1000000,"")</f>
        <v>-20</v>
      </c>
      <c r="H701" s="13">
        <f t="shared" si="72"/>
        <v>-15</v>
      </c>
      <c r="I701" s="20">
        <f>IFERROR([1]!EM_S_QSTM07_IS(B701,"61",$I$1,"1")/1000000,"")</f>
        <v>-6.1715497800000003</v>
      </c>
      <c r="J701" s="13">
        <f t="shared" si="70"/>
        <v>-7.0927222700000003</v>
      </c>
      <c r="K701" s="13">
        <f>IFERROR([1]!EM_S_QSTM07_IS(B701,"61",$K$2,"1")/1000000,"")</f>
        <v>-3.8857624799999999</v>
      </c>
      <c r="L701" s="14">
        <f t="shared" si="73"/>
        <v>-0.82531029791609922</v>
      </c>
      <c r="M701" s="33" t="str">
        <f ca="1">[1]!EM_S_MAJASSRES_NUM(B701,$M$2,$M$1)</f>
        <v/>
      </c>
      <c r="N701" s="29">
        <f t="shared" si="74"/>
        <v>1</v>
      </c>
      <c r="O701" s="21" t="str">
        <f t="shared" ca="1" si="75"/>
        <v/>
      </c>
      <c r="P701" s="10" t="str">
        <f t="shared" si="76"/>
        <v>财报</v>
      </c>
    </row>
    <row r="702" spans="1:16" x14ac:dyDescent="0.2">
      <c r="A702" s="17" t="str">
        <f t="shared" ca="1" si="71"/>
        <v/>
      </c>
      <c r="B702" s="8" t="s">
        <v>1462</v>
      </c>
      <c r="C702" s="8" t="s">
        <v>1463</v>
      </c>
      <c r="D702" s="13">
        <f>IFERROR([1]!EM_S_QSTM07_IS(B702,"61",$C$1,"1")/1000000,"")</f>
        <v>0.52116006999999998</v>
      </c>
      <c r="E702" s="13" t="str">
        <f>IFERROR([1]!EM_S_PERFORMANCEEXPRESS_PERFEXNETPROFITTOSHAREHOLDER(B702,$C$1)/1000000,"")</f>
        <v/>
      </c>
      <c r="F702" s="13">
        <f>IFERROR([1]!EM_S_PROFITNOTICE_FORECASTT(B702,$C$1)/1000000,"")</f>
        <v>1.8</v>
      </c>
      <c r="G702" s="13">
        <f>IFERROR([1]!EM_S_PROFITNOTICE_FORECASTL(B702,$C$1)/1000000,"")</f>
        <v>1</v>
      </c>
      <c r="H702" s="13">
        <f t="shared" si="72"/>
        <v>1.4</v>
      </c>
      <c r="I702" s="20">
        <f>IFERROR([1]!EM_S_QSTM07_IS(B702,"61",$I$1,"1")/1000000,"")</f>
        <v>0.68970231999999998</v>
      </c>
      <c r="J702" s="13">
        <f t="shared" si="70"/>
        <v>-0.16854225</v>
      </c>
      <c r="K702" s="13">
        <f>IFERROR([1]!EM_S_QSTM07_IS(B702,"61",$K$2,"1")/1000000,"")</f>
        <v>0.69409363000000002</v>
      </c>
      <c r="L702" s="14">
        <f t="shared" si="73"/>
        <v>-1.242823507831357</v>
      </c>
      <c r="M702" s="33" t="str">
        <f ca="1">[1]!EM_S_MAJASSRES_NUM(B702,$M$2,$M$1)</f>
        <v/>
      </c>
      <c r="N702" s="29">
        <f t="shared" si="74"/>
        <v>1</v>
      </c>
      <c r="O702" s="21" t="str">
        <f t="shared" ca="1" si="75"/>
        <v/>
      </c>
      <c r="P702" s="10" t="str">
        <f t="shared" si="76"/>
        <v>财报</v>
      </c>
    </row>
    <row r="703" spans="1:16" x14ac:dyDescent="0.2">
      <c r="A703" s="17">
        <f t="shared" ca="1" si="71"/>
        <v>621</v>
      </c>
      <c r="B703" s="8" t="s">
        <v>1464</v>
      </c>
      <c r="C703" s="8" t="s">
        <v>1465</v>
      </c>
      <c r="D703" s="13">
        <f>IFERROR([1]!EM_S_QSTM07_IS(B703,"61",$C$1,"1")/1000000,"")</f>
        <v>84.157167749999999</v>
      </c>
      <c r="E703" s="13">
        <f>IFERROR([1]!EM_S_PERFORMANCEEXPRESS_PERFEXNETPROFITTOSHAREHOLDER(B703,$C$1)/1000000,"")</f>
        <v>110.11801152</v>
      </c>
      <c r="F703" s="13">
        <f>IFERROR([1]!EM_S_PROFITNOTICE_FORECASTT(B703,$C$1)/1000000,"")</f>
        <v>148.64869999999999</v>
      </c>
      <c r="G703" s="13">
        <f>IFERROR([1]!EM_S_PROFITNOTICE_FORECASTL(B703,$C$1)/1000000,"")</f>
        <v>55.743299999999998</v>
      </c>
      <c r="H703" s="13">
        <f t="shared" si="72"/>
        <v>102.196</v>
      </c>
      <c r="I703" s="20">
        <f>IFERROR([1]!EM_S_QSTM07_IS(B703,"61",$I$1,"1")/1000000,"")</f>
        <v>25.96084377</v>
      </c>
      <c r="J703" s="13">
        <f t="shared" si="70"/>
        <v>58.196323980000003</v>
      </c>
      <c r="K703" s="13">
        <f>IFERROR([1]!EM_S_QSTM07_IS(B703,"61",$K$2,"1")/1000000,"")</f>
        <v>81.856196339999997</v>
      </c>
      <c r="L703" s="14">
        <f t="shared" si="73"/>
        <v>-0.28904192251647931</v>
      </c>
      <c r="M703" s="33" t="str">
        <f ca="1">[1]!EM_S_MAJASSRES_NUM(B703,$M$2,$M$1)</f>
        <v/>
      </c>
      <c r="N703" s="29" t="str">
        <f t="shared" si="74"/>
        <v/>
      </c>
      <c r="O703" s="21">
        <f t="shared" ca="1" si="75"/>
        <v>-0.28904192251647931</v>
      </c>
      <c r="P703" s="10" t="str">
        <f t="shared" si="76"/>
        <v>财报</v>
      </c>
    </row>
    <row r="704" spans="1:16" x14ac:dyDescent="0.2">
      <c r="A704" s="17">
        <f t="shared" ca="1" si="71"/>
        <v>174</v>
      </c>
      <c r="B704" s="8" t="s">
        <v>1466</v>
      </c>
      <c r="C704" s="8" t="s">
        <v>1467</v>
      </c>
      <c r="D704" s="13">
        <f>IFERROR([1]!EM_S_QSTM07_IS(B704,"61",$C$1,"1")/1000000,"")</f>
        <v>85.285971360000005</v>
      </c>
      <c r="E704" s="13" t="str">
        <f>IFERROR([1]!EM_S_PERFORMANCEEXPRESS_PERFEXNETPROFITTOSHAREHOLDER(B704,$C$1)/1000000,"")</f>
        <v/>
      </c>
      <c r="F704" s="13">
        <f>IFERROR([1]!EM_S_PROFITNOTICE_FORECASTT(B704,$C$1)/1000000,"")</f>
        <v>160</v>
      </c>
      <c r="G704" s="13">
        <f>IFERROR([1]!EM_S_PROFITNOTICE_FORECASTL(B704,$C$1)/1000000,"")</f>
        <v>150</v>
      </c>
      <c r="H704" s="13">
        <f t="shared" si="72"/>
        <v>155</v>
      </c>
      <c r="I704" s="20">
        <f>IFERROR([1]!EM_S_QSTM07_IS(B704,"61",$I$1,"1")/1000000,"")</f>
        <v>69.248907000000003</v>
      </c>
      <c r="J704" s="13">
        <f t="shared" si="70"/>
        <v>16.037064360000002</v>
      </c>
      <c r="K704" s="13">
        <f>IFERROR([1]!EM_S_QSTM07_IS(B704,"61",$K$2,"1")/1000000,"")</f>
        <v>-92.903556109999997</v>
      </c>
      <c r="L704" s="14">
        <f t="shared" si="73"/>
        <v>1.1726205651483539</v>
      </c>
      <c r="M704" s="33" t="str">
        <f ca="1">[1]!EM_S_MAJASSRES_NUM(B704,$M$2,$M$1)</f>
        <v/>
      </c>
      <c r="N704" s="29" t="str">
        <f t="shared" si="74"/>
        <v/>
      </c>
      <c r="O704" s="21">
        <f t="shared" ca="1" si="75"/>
        <v>1.1726205651483539</v>
      </c>
      <c r="P704" s="10" t="str">
        <f t="shared" si="76"/>
        <v>财报</v>
      </c>
    </row>
    <row r="705" spans="1:16" x14ac:dyDescent="0.2">
      <c r="A705" s="17" t="str">
        <f t="shared" ca="1" si="71"/>
        <v/>
      </c>
      <c r="B705" s="8" t="s">
        <v>1468</v>
      </c>
      <c r="C705" s="8" t="s">
        <v>1469</v>
      </c>
      <c r="D705" s="13">
        <f>IFERROR([1]!EM_S_QSTM07_IS(B705,"61",$C$1,"1")/1000000,"")</f>
        <v>4.9677634599999996</v>
      </c>
      <c r="E705" s="13">
        <f>IFERROR([1]!EM_S_PERFORMANCEEXPRESS_PERFEXNETPROFITTOSHAREHOLDER(B705,$C$1)/1000000,"")</f>
        <v>5.3362200800000004</v>
      </c>
      <c r="F705" s="13">
        <f>IFERROR([1]!EM_S_PROFITNOTICE_FORECASTT(B705,$C$1)/1000000,"")</f>
        <v>7.6886000000000001</v>
      </c>
      <c r="G705" s="13">
        <f>IFERROR([1]!EM_S_PROFITNOTICE_FORECASTL(B705,$C$1)/1000000,"")</f>
        <v>4.7313999999999998</v>
      </c>
      <c r="H705" s="13">
        <f t="shared" si="72"/>
        <v>6.21</v>
      </c>
      <c r="I705" s="20">
        <f>IFERROR([1]!EM_S_QSTM07_IS(B705,"61",$I$1,"1")/1000000,"")</f>
        <v>0.79539993000000009</v>
      </c>
      <c r="J705" s="13">
        <f t="shared" si="70"/>
        <v>4.1723635299999993</v>
      </c>
      <c r="K705" s="13">
        <f>IFERROR([1]!EM_S_QSTM07_IS(B705,"61",$K$2,"1")/1000000,"")</f>
        <v>4.3658490499999996</v>
      </c>
      <c r="L705" s="14">
        <f t="shared" si="73"/>
        <v>-4.4317959183678216E-2</v>
      </c>
      <c r="M705" s="33">
        <f ca="1">[1]!EM_S_MAJASSRES_NUM(B705,$M$2,$M$1)</f>
        <v>1</v>
      </c>
      <c r="N705" s="29">
        <f t="shared" si="74"/>
        <v>1</v>
      </c>
      <c r="O705" s="21" t="str">
        <f t="shared" ca="1" si="75"/>
        <v/>
      </c>
      <c r="P705" s="10" t="str">
        <f t="shared" si="76"/>
        <v>财报</v>
      </c>
    </row>
    <row r="706" spans="1:16" x14ac:dyDescent="0.2">
      <c r="A706" s="17">
        <f t="shared" ca="1" si="71"/>
        <v>572</v>
      </c>
      <c r="B706" s="8" t="s">
        <v>1470</v>
      </c>
      <c r="C706" s="8" t="s">
        <v>1471</v>
      </c>
      <c r="D706" s="13">
        <f>IFERROR([1]!EM_S_QSTM07_IS(B706,"61",$C$1,"1")/1000000,"")</f>
        <v>494.50096854000003</v>
      </c>
      <c r="E706" s="13">
        <f>IFERROR([1]!EM_S_PERFORMANCEEXPRESS_PERFEXNETPROFITTOSHAREHOLDER(B706,$C$1)/1000000,"")</f>
        <v>709.74102433000007</v>
      </c>
      <c r="F706" s="13">
        <f>IFERROR([1]!EM_S_PROFITNOTICE_FORECASTT(B706,$C$1)/1000000,"")</f>
        <v>788.47209999999995</v>
      </c>
      <c r="G706" s="13">
        <f>IFERROR([1]!EM_S_PROFITNOTICE_FORECASTL(B706,$C$1)/1000000,"")</f>
        <v>695.71069999999997</v>
      </c>
      <c r="H706" s="13">
        <f t="shared" si="72"/>
        <v>742.09140000000002</v>
      </c>
      <c r="I706" s="20">
        <f>IFERROR([1]!EM_S_QSTM07_IS(B706,"61",$I$1,"1")/1000000,"")</f>
        <v>215.24005578999999</v>
      </c>
      <c r="J706" s="13">
        <f t="shared" si="70"/>
        <v>279.26091275000005</v>
      </c>
      <c r="K706" s="13">
        <f>IFERROR([1]!EM_S_QSTM07_IS(B706,"61",$K$2,"1")/1000000,"")</f>
        <v>360.40216927</v>
      </c>
      <c r="L706" s="14">
        <f t="shared" si="73"/>
        <v>-0.22514086606180198</v>
      </c>
      <c r="M706" s="33" t="str">
        <f ca="1">[1]!EM_S_MAJASSRES_NUM(B706,$M$2,$M$1)</f>
        <v/>
      </c>
      <c r="N706" s="29" t="str">
        <f t="shared" si="74"/>
        <v/>
      </c>
      <c r="O706" s="21">
        <f t="shared" ca="1" si="75"/>
        <v>-0.22514086606180198</v>
      </c>
      <c r="P706" s="10" t="str">
        <f t="shared" si="76"/>
        <v>财报</v>
      </c>
    </row>
    <row r="707" spans="1:16" x14ac:dyDescent="0.2">
      <c r="A707" s="17">
        <f t="shared" ca="1" si="71"/>
        <v>601</v>
      </c>
      <c r="B707" s="8" t="s">
        <v>1472</v>
      </c>
      <c r="C707" s="8" t="s">
        <v>1473</v>
      </c>
      <c r="D707" s="13">
        <f>IFERROR([1]!EM_S_QSTM07_IS(B707,"61",$C$1,"1")/1000000,"")</f>
        <v>75.867271739999993</v>
      </c>
      <c r="E707" s="13">
        <f>IFERROR([1]!EM_S_PERFORMANCEEXPRESS_PERFEXNETPROFITTOSHAREHOLDER(B707,$C$1)/1000000,"")</f>
        <v>111.18478778000001</v>
      </c>
      <c r="F707" s="13">
        <f>IFERROR([1]!EM_S_PROFITNOTICE_FORECASTT(B707,$C$1)/1000000,"")</f>
        <v>139.9546</v>
      </c>
      <c r="G707" s="13">
        <f>IFERROR([1]!EM_S_PROFITNOTICE_FORECASTL(B707,$C$1)/1000000,"")</f>
        <v>104.9659</v>
      </c>
      <c r="H707" s="13">
        <f t="shared" si="72"/>
        <v>122.46025</v>
      </c>
      <c r="I707" s="20">
        <f>IFERROR([1]!EM_S_QSTM07_IS(B707,"61",$I$1,"1")/1000000,"")</f>
        <v>35.317516040000001</v>
      </c>
      <c r="J707" s="13">
        <f t="shared" si="70"/>
        <v>40.549755699999992</v>
      </c>
      <c r="K707" s="13">
        <f>IFERROR([1]!EM_S_QSTM07_IS(B707,"61",$K$2,"1")/1000000,"")</f>
        <v>54.97103173</v>
      </c>
      <c r="L707" s="14">
        <f t="shared" si="73"/>
        <v>-0.26234319379037074</v>
      </c>
      <c r="M707" s="33" t="str">
        <f ca="1">[1]!EM_S_MAJASSRES_NUM(B707,$M$2,$M$1)</f>
        <v/>
      </c>
      <c r="N707" s="29" t="str">
        <f t="shared" si="74"/>
        <v/>
      </c>
      <c r="O707" s="21">
        <f t="shared" ca="1" si="75"/>
        <v>-0.26234319379037074</v>
      </c>
      <c r="P707" s="10" t="str">
        <f t="shared" si="76"/>
        <v>财报</v>
      </c>
    </row>
    <row r="708" spans="1:16" x14ac:dyDescent="0.2">
      <c r="A708" s="17">
        <f t="shared" ca="1" si="71"/>
        <v>1335</v>
      </c>
      <c r="B708" s="8" t="s">
        <v>1474</v>
      </c>
      <c r="C708" s="8" t="s">
        <v>1475</v>
      </c>
      <c r="D708" s="13">
        <f>IFERROR([1]!EM_S_QSTM07_IS(B708,"61",$C$1,"1")/1000000,"")</f>
        <v>83.34723185</v>
      </c>
      <c r="E708" s="13" t="str">
        <f>IFERROR([1]!EM_S_PERFORMANCEEXPRESS_PERFEXNETPROFITTOSHAREHOLDER(B708,$C$1)/1000000,"")</f>
        <v/>
      </c>
      <c r="F708" s="13">
        <f>IFERROR([1]!EM_S_PROFITNOTICE_FORECASTT(B708,$C$1)/1000000,"")</f>
        <v>181.61770000000001</v>
      </c>
      <c r="G708" s="13">
        <f>IFERROR([1]!EM_S_PROFITNOTICE_FORECASTL(B708,$C$1)/1000000,"")</f>
        <v>139.70590000000001</v>
      </c>
      <c r="H708" s="13">
        <f t="shared" si="72"/>
        <v>160.66180000000003</v>
      </c>
      <c r="I708" s="20">
        <f>IFERROR([1]!EM_S_QSTM07_IS(B708,"61",$I$1,"1")/1000000,"")</f>
        <v>74.415223609999998</v>
      </c>
      <c r="J708" s="13">
        <f t="shared" ref="J708:J771" si="77">IFERROR(IF(D708&lt;&gt;"",D708-I708,IF(E708&lt;&gt;"",E708-I708,IF(H708&lt;&gt;"",H708-I708,""))),"")</f>
        <v>8.9320082400000018</v>
      </c>
      <c r="K708" s="13">
        <f>IFERROR([1]!EM_S_QSTM07_IS(B708,"61",$K$2,"1")/1000000,"")</f>
        <v>76.022620860000004</v>
      </c>
      <c r="L708" s="14">
        <f t="shared" si="73"/>
        <v>-0.88250854628586395</v>
      </c>
      <c r="M708" s="33" t="str">
        <f ca="1">[1]!EM_S_MAJASSRES_NUM(B708,$M$2,$M$1)</f>
        <v/>
      </c>
      <c r="N708" s="29" t="str">
        <f t="shared" si="74"/>
        <v/>
      </c>
      <c r="O708" s="21">
        <f t="shared" ca="1" si="75"/>
        <v>-0.88250854628586395</v>
      </c>
      <c r="P708" s="10" t="str">
        <f t="shared" si="76"/>
        <v>财报</v>
      </c>
    </row>
    <row r="709" spans="1:16" x14ac:dyDescent="0.2">
      <c r="A709" s="17" t="str">
        <f t="shared" ref="A709:A772" ca="1" si="78">IFERROR(RANK(O709,$O$4:$O$2880,0),"")</f>
        <v/>
      </c>
      <c r="B709" s="8" t="s">
        <v>1476</v>
      </c>
      <c r="C709" s="8" t="s">
        <v>1477</v>
      </c>
      <c r="D709" s="13">
        <f>IFERROR([1]!EM_S_QSTM07_IS(B709,"61",$C$1,"1")/1000000,"")</f>
        <v>88.293209540000007</v>
      </c>
      <c r="E709" s="13" t="str">
        <f>IFERROR([1]!EM_S_PERFORMANCEEXPRESS_PERFEXNETPROFITTOSHAREHOLDER(B709,$C$1)/1000000,"")</f>
        <v/>
      </c>
      <c r="F709" s="13">
        <f>IFERROR([1]!EM_S_PROFITNOTICE_FORECASTT(B709,$C$1)/1000000,"")</f>
        <v>180</v>
      </c>
      <c r="G709" s="13">
        <f>IFERROR([1]!EM_S_PROFITNOTICE_FORECASTL(B709,$C$1)/1000000,"")</f>
        <v>160</v>
      </c>
      <c r="H709" s="13">
        <f t="shared" ref="H709:H772" si="79">IFERROR(AVERAGE(F709:G709),"")</f>
        <v>170</v>
      </c>
      <c r="I709" s="20">
        <f>IFERROR([1]!EM_S_QSTM07_IS(B709,"61",$I$1,"1")/1000000,"")</f>
        <v>89.846029569999999</v>
      </c>
      <c r="J709" s="13">
        <f t="shared" si="77"/>
        <v>-1.5528200299999924</v>
      </c>
      <c r="K709" s="13">
        <f>IFERROR([1]!EM_S_QSTM07_IS(B709,"61",$K$2,"1")/1000000,"")</f>
        <v>82.475818329999996</v>
      </c>
      <c r="L709" s="14">
        <f t="shared" ref="L709:L772" si="80">IFERROR(IF(J709="","",(J709-K709)/ABS(K709)),"")</f>
        <v>-1.0188275795432171</v>
      </c>
      <c r="M709" s="33">
        <f ca="1">[1]!EM_S_MAJASSRES_NUM(B709,$M$2,$M$1)</f>
        <v>2</v>
      </c>
      <c r="N709" s="29" t="str">
        <f t="shared" ref="N709:N772" si="81">IFERROR(IF(ABS(K709)&lt;$N$2,1,""),"")</f>
        <v/>
      </c>
      <c r="O709" s="21" t="str">
        <f t="shared" ref="O709:O772" ca="1" si="82">IFERROR(IF(AND(M709="",N709=""),L709,""),"")</f>
        <v/>
      </c>
      <c r="P709" s="10" t="str">
        <f t="shared" ref="P709:P772" si="83">IFERROR(IF(D709&lt;&gt;"","财报",IF(E709&lt;&gt;"","快报",IF(H709&lt;&gt;"","预告",""))),"")</f>
        <v>财报</v>
      </c>
    </row>
    <row r="710" spans="1:16" x14ac:dyDescent="0.2">
      <c r="A710" s="17" t="str">
        <f t="shared" ca="1" si="78"/>
        <v/>
      </c>
      <c r="B710" s="8" t="s">
        <v>1478</v>
      </c>
      <c r="C710" s="8" t="s">
        <v>1479</v>
      </c>
      <c r="D710" s="13">
        <f>IFERROR([1]!EM_S_QSTM07_IS(B710,"61",$C$1,"1")/1000000,"")</f>
        <v>-28.922512920000003</v>
      </c>
      <c r="E710" s="13" t="str">
        <f>IFERROR([1]!EM_S_PERFORMANCEEXPRESS_PERFEXNETPROFITTOSHAREHOLDER(B710,$C$1)/1000000,"")</f>
        <v/>
      </c>
      <c r="F710" s="13">
        <f>IFERROR([1]!EM_S_PROFITNOTICE_FORECASTT(B710,$C$1)/1000000,"")</f>
        <v>-60</v>
      </c>
      <c r="G710" s="13">
        <f>IFERROR([1]!EM_S_PROFITNOTICE_FORECASTL(B710,$C$1)/1000000,"")</f>
        <v>-66</v>
      </c>
      <c r="H710" s="13">
        <f t="shared" si="79"/>
        <v>-63</v>
      </c>
      <c r="I710" s="20">
        <f>IFERROR([1]!EM_S_QSTM07_IS(B710,"61",$I$1,"1")/1000000,"")</f>
        <v>-34.809898070000003</v>
      </c>
      <c r="J710" s="13">
        <f t="shared" si="77"/>
        <v>5.8873851500000001</v>
      </c>
      <c r="K710" s="13">
        <f>IFERROR([1]!EM_S_QSTM07_IS(B710,"61",$K$2,"1")/1000000,"")</f>
        <v>-3.3060980499999997</v>
      </c>
      <c r="L710" s="14">
        <f t="shared" si="80"/>
        <v>2.7807654403958164</v>
      </c>
      <c r="M710" s="33" t="str">
        <f ca="1">[1]!EM_S_MAJASSRES_NUM(B710,$M$2,$M$1)</f>
        <v/>
      </c>
      <c r="N710" s="29">
        <f t="shared" si="81"/>
        <v>1</v>
      </c>
      <c r="O710" s="21" t="str">
        <f t="shared" ca="1" si="82"/>
        <v/>
      </c>
      <c r="P710" s="10" t="str">
        <f t="shared" si="83"/>
        <v>财报</v>
      </c>
    </row>
    <row r="711" spans="1:16" x14ac:dyDescent="0.2">
      <c r="A711" s="17">
        <f t="shared" ca="1" si="78"/>
        <v>1051</v>
      </c>
      <c r="B711" s="8" t="s">
        <v>1480</v>
      </c>
      <c r="C711" s="8" t="s">
        <v>1481</v>
      </c>
      <c r="D711" s="13">
        <f>IFERROR([1]!EM_S_QSTM07_IS(B711,"61",$C$1,"1")/1000000,"")</f>
        <v>276.94623080000002</v>
      </c>
      <c r="E711" s="13" t="str">
        <f>IFERROR([1]!EM_S_PERFORMANCEEXPRESS_PERFEXNETPROFITTOSHAREHOLDER(B711,$C$1)/1000000,"")</f>
        <v/>
      </c>
      <c r="F711" s="13">
        <f>IFERROR([1]!EM_S_PROFITNOTICE_FORECASTT(B711,$C$1)/1000000,"")</f>
        <v>570.20820000000003</v>
      </c>
      <c r="G711" s="13">
        <f>IFERROR([1]!EM_S_PROFITNOTICE_FORECASTL(B711,$C$1)/1000000,"")</f>
        <v>466.53399999999999</v>
      </c>
      <c r="H711" s="13">
        <f t="shared" si="79"/>
        <v>518.37110000000007</v>
      </c>
      <c r="I711" s="20">
        <f>IFERROR([1]!EM_S_QSTM07_IS(B711,"61",$I$1,"1")/1000000,"")</f>
        <v>197.30956856</v>
      </c>
      <c r="J711" s="13">
        <f t="shared" si="77"/>
        <v>79.636662240000021</v>
      </c>
      <c r="K711" s="13">
        <f>IFERROR([1]!EM_S_QSTM07_IS(B711,"61",$K$2,"1")/1000000,"")</f>
        <v>248.64445137000001</v>
      </c>
      <c r="L711" s="14">
        <f t="shared" si="80"/>
        <v>-0.67971671275505274</v>
      </c>
      <c r="M711" s="33" t="str">
        <f ca="1">[1]!EM_S_MAJASSRES_NUM(B711,$M$2,$M$1)</f>
        <v/>
      </c>
      <c r="N711" s="29" t="str">
        <f t="shared" si="81"/>
        <v/>
      </c>
      <c r="O711" s="21">
        <f t="shared" ca="1" si="82"/>
        <v>-0.67971671275505274</v>
      </c>
      <c r="P711" s="10" t="str">
        <f t="shared" si="83"/>
        <v>财报</v>
      </c>
    </row>
    <row r="712" spans="1:16" x14ac:dyDescent="0.2">
      <c r="A712" s="17">
        <f t="shared" ca="1" si="78"/>
        <v>818</v>
      </c>
      <c r="B712" s="8" t="s">
        <v>1482</v>
      </c>
      <c r="C712" s="8" t="s">
        <v>1483</v>
      </c>
      <c r="D712" s="13">
        <f>IFERROR([1]!EM_S_QSTM07_IS(B712,"61",$C$1,"1")/1000000,"")</f>
        <v>231.34129241999997</v>
      </c>
      <c r="E712" s="13" t="str">
        <f>IFERROR([1]!EM_S_PERFORMANCEEXPRESS_PERFEXNETPROFITTOSHAREHOLDER(B712,$C$1)/1000000,"")</f>
        <v/>
      </c>
      <c r="F712" s="13">
        <f>IFERROR([1]!EM_S_PROFITNOTICE_FORECASTT(B712,$C$1)/1000000,"")</f>
        <v>383.03680000000003</v>
      </c>
      <c r="G712" s="13">
        <f>IFERROR([1]!EM_S_PROFITNOTICE_FORECASTL(B712,$C$1)/1000000,"")</f>
        <v>319.19729999999998</v>
      </c>
      <c r="H712" s="13">
        <f t="shared" si="79"/>
        <v>351.11705000000001</v>
      </c>
      <c r="I712" s="20">
        <f>IFERROR([1]!EM_S_QSTM07_IS(B712,"61",$I$1,"1")/1000000,"")</f>
        <v>132.40257439999999</v>
      </c>
      <c r="J712" s="13">
        <f t="shared" si="77"/>
        <v>98.938718019999982</v>
      </c>
      <c r="K712" s="13">
        <f>IFERROR([1]!EM_S_QSTM07_IS(B712,"61",$K$2,"1")/1000000,"")</f>
        <v>200.23332897999998</v>
      </c>
      <c r="L712" s="14">
        <f t="shared" si="80"/>
        <v>-0.50588286913073133</v>
      </c>
      <c r="M712" s="33" t="str">
        <f ca="1">[1]!EM_S_MAJASSRES_NUM(B712,$M$2,$M$1)</f>
        <v/>
      </c>
      <c r="N712" s="29" t="str">
        <f t="shared" si="81"/>
        <v/>
      </c>
      <c r="O712" s="21">
        <f t="shared" ca="1" si="82"/>
        <v>-0.50588286913073133</v>
      </c>
      <c r="P712" s="10" t="str">
        <f t="shared" si="83"/>
        <v>财报</v>
      </c>
    </row>
    <row r="713" spans="1:16" x14ac:dyDescent="0.2">
      <c r="A713" s="17" t="str">
        <f t="shared" ca="1" si="78"/>
        <v/>
      </c>
      <c r="B713" s="8" t="s">
        <v>1484</v>
      </c>
      <c r="C713" s="8" t="s">
        <v>1485</v>
      </c>
      <c r="D713" s="13">
        <f>IFERROR([1]!EM_S_QSTM07_IS(B713,"61",$C$1,"1")/1000000,"")</f>
        <v>5.9082166900000006</v>
      </c>
      <c r="E713" s="13">
        <f>IFERROR([1]!EM_S_PERFORMANCEEXPRESS_PERFEXNETPROFITTOSHAREHOLDER(B713,$C$1)/1000000,"")</f>
        <v>9.9598081899999986</v>
      </c>
      <c r="F713" s="13">
        <f>IFERROR([1]!EM_S_PROFITNOTICE_FORECASTT(B713,$C$1)/1000000,"")</f>
        <v>12</v>
      </c>
      <c r="G713" s="13">
        <f>IFERROR([1]!EM_S_PROFITNOTICE_FORECASTL(B713,$C$1)/1000000,"")</f>
        <v>0</v>
      </c>
      <c r="H713" s="13">
        <f t="shared" si="79"/>
        <v>6</v>
      </c>
      <c r="I713" s="20">
        <f>IFERROR([1]!EM_S_QSTM07_IS(B713,"61",$I$1,"1")/1000000,"")</f>
        <v>4.0482344100000001</v>
      </c>
      <c r="J713" s="13">
        <f t="shared" si="77"/>
        <v>1.8599822800000005</v>
      </c>
      <c r="K713" s="13">
        <f>IFERROR([1]!EM_S_QSTM07_IS(B713,"61",$K$2,"1")/1000000,"")</f>
        <v>1.19046809</v>
      </c>
      <c r="L713" s="14">
        <f t="shared" si="80"/>
        <v>0.56239574636561707</v>
      </c>
      <c r="M713" s="33" t="str">
        <f ca="1">[1]!EM_S_MAJASSRES_NUM(B713,$M$2,$M$1)</f>
        <v/>
      </c>
      <c r="N713" s="29">
        <f t="shared" si="81"/>
        <v>1</v>
      </c>
      <c r="O713" s="21" t="str">
        <f t="shared" ca="1" si="82"/>
        <v/>
      </c>
      <c r="P713" s="10" t="str">
        <f t="shared" si="83"/>
        <v>财报</v>
      </c>
    </row>
    <row r="714" spans="1:16" x14ac:dyDescent="0.2">
      <c r="A714" s="17">
        <f t="shared" ca="1" si="78"/>
        <v>1805</v>
      </c>
      <c r="B714" s="8" t="s">
        <v>1486</v>
      </c>
      <c r="C714" s="8" t="s">
        <v>1487</v>
      </c>
      <c r="D714" s="13">
        <f>IFERROR([1]!EM_S_QSTM07_IS(B714,"61",$C$1,"1")/1000000,"")</f>
        <v>290.64052247000001</v>
      </c>
      <c r="E714" s="13" t="str">
        <f>IFERROR([1]!EM_S_PERFORMANCEEXPRESS_PERFEXNETPROFITTOSHAREHOLDER(B714,$C$1)/1000000,"")</f>
        <v/>
      </c>
      <c r="F714" s="13">
        <f>IFERROR([1]!EM_S_PROFITNOTICE_FORECASTT(B714,$C$1)/1000000,"")</f>
        <v>725.62109999999996</v>
      </c>
      <c r="G714" s="13">
        <f>IFERROR([1]!EM_S_PROFITNOTICE_FORECASTL(B714,$C$1)/1000000,"")</f>
        <v>570.1309</v>
      </c>
      <c r="H714" s="13">
        <f t="shared" si="79"/>
        <v>647.87599999999998</v>
      </c>
      <c r="I714" s="20">
        <f>IFERROR([1]!EM_S_QSTM07_IS(B714,"61",$I$1,"1")/1000000,"")</f>
        <v>383.57825654999999</v>
      </c>
      <c r="J714" s="13">
        <f t="shared" si="77"/>
        <v>-92.937734079999984</v>
      </c>
      <c r="K714" s="13">
        <f>IFERROR([1]!EM_S_QSTM07_IS(B714,"61",$K$2,"1")/1000000,"")</f>
        <v>229.49446581000001</v>
      </c>
      <c r="L714" s="14">
        <f t="shared" si="80"/>
        <v>-1.4049672123986805</v>
      </c>
      <c r="M714" s="33" t="str">
        <f ca="1">[1]!EM_S_MAJASSRES_NUM(B714,$M$2,$M$1)</f>
        <v/>
      </c>
      <c r="N714" s="29" t="str">
        <f t="shared" si="81"/>
        <v/>
      </c>
      <c r="O714" s="21">
        <f t="shared" ca="1" si="82"/>
        <v>-1.4049672123986805</v>
      </c>
      <c r="P714" s="10" t="str">
        <f t="shared" si="83"/>
        <v>财报</v>
      </c>
    </row>
    <row r="715" spans="1:16" x14ac:dyDescent="0.2">
      <c r="A715" s="17">
        <f t="shared" ca="1" si="78"/>
        <v>1308</v>
      </c>
      <c r="B715" s="8" t="s">
        <v>1488</v>
      </c>
      <c r="C715" s="8" t="s">
        <v>1489</v>
      </c>
      <c r="D715" s="13">
        <f>IFERROR([1]!EM_S_QSTM07_IS(B715,"61",$C$1,"1")/1000000,"")</f>
        <v>50.08916378</v>
      </c>
      <c r="E715" s="13" t="str">
        <f>IFERROR([1]!EM_S_PERFORMANCEEXPRESS_PERFEXNETPROFITTOSHAREHOLDER(B715,$C$1)/1000000,"")</f>
        <v/>
      </c>
      <c r="F715" s="13">
        <f>IFERROR([1]!EM_S_PROFITNOTICE_FORECASTT(B715,$C$1)/1000000,"")</f>
        <v>125.5177</v>
      </c>
      <c r="G715" s="13">
        <f>IFERROR([1]!EM_S_PROFITNOTICE_FORECASTL(B715,$C$1)/1000000,"")</f>
        <v>85.880499999999998</v>
      </c>
      <c r="H715" s="13">
        <f t="shared" si="79"/>
        <v>105.6991</v>
      </c>
      <c r="I715" s="20">
        <f>IFERROR([1]!EM_S_QSTM07_IS(B715,"61",$I$1,"1")/1000000,"")</f>
        <v>38.912471140000001</v>
      </c>
      <c r="J715" s="13">
        <f t="shared" si="77"/>
        <v>11.176692639999999</v>
      </c>
      <c r="K715" s="13">
        <f>IFERROR([1]!EM_S_QSTM07_IS(B715,"61",$K$2,"1")/1000000,"")</f>
        <v>80.492176599999993</v>
      </c>
      <c r="L715" s="14">
        <f t="shared" si="80"/>
        <v>-0.86114560306224841</v>
      </c>
      <c r="M715" s="33" t="str">
        <f ca="1">[1]!EM_S_MAJASSRES_NUM(B715,$M$2,$M$1)</f>
        <v/>
      </c>
      <c r="N715" s="29" t="str">
        <f t="shared" si="81"/>
        <v/>
      </c>
      <c r="O715" s="21">
        <f t="shared" ca="1" si="82"/>
        <v>-0.86114560306224841</v>
      </c>
      <c r="P715" s="10" t="str">
        <f t="shared" si="83"/>
        <v>财报</v>
      </c>
    </row>
    <row r="716" spans="1:16" x14ac:dyDescent="0.2">
      <c r="A716" s="17">
        <f t="shared" ca="1" si="78"/>
        <v>368</v>
      </c>
      <c r="B716" s="8" t="s">
        <v>1490</v>
      </c>
      <c r="C716" s="8" t="s">
        <v>1491</v>
      </c>
      <c r="D716" s="13">
        <f>IFERROR([1]!EM_S_QSTM07_IS(B716,"61",$C$1,"1")/1000000,"")</f>
        <v>29.726027429999998</v>
      </c>
      <c r="E716" s="13" t="str">
        <f>IFERROR([1]!EM_S_PERFORMANCEEXPRESS_PERFEXNETPROFITTOSHAREHOLDER(B716,$C$1)/1000000,"")</f>
        <v/>
      </c>
      <c r="F716" s="13">
        <f>IFERROR([1]!EM_S_PROFITNOTICE_FORECASTT(B716,$C$1)/1000000,"")</f>
        <v>39.78</v>
      </c>
      <c r="G716" s="13">
        <f>IFERROR([1]!EM_S_PROFITNOTICE_FORECASTL(B716,$C$1)/1000000,"")</f>
        <v>37.57</v>
      </c>
      <c r="H716" s="13">
        <f t="shared" si="79"/>
        <v>38.674999999999997</v>
      </c>
      <c r="I716" s="20">
        <f>IFERROR([1]!EM_S_QSTM07_IS(B716,"61",$I$1,"1")/1000000,"")</f>
        <v>8.9671840800000009</v>
      </c>
      <c r="J716" s="13">
        <f t="shared" si="77"/>
        <v>20.758843349999999</v>
      </c>
      <c r="K716" s="13">
        <f>IFERROR([1]!EM_S_QSTM07_IS(B716,"61",$K$2,"1")/1000000,"")</f>
        <v>15.961020490000001</v>
      </c>
      <c r="L716" s="14">
        <f t="shared" si="80"/>
        <v>0.30059624715136229</v>
      </c>
      <c r="M716" s="33" t="str">
        <f ca="1">[1]!EM_S_MAJASSRES_NUM(B716,$M$2,$M$1)</f>
        <v/>
      </c>
      <c r="N716" s="29" t="str">
        <f t="shared" si="81"/>
        <v/>
      </c>
      <c r="O716" s="21">
        <f t="shared" ca="1" si="82"/>
        <v>0.30059624715136229</v>
      </c>
      <c r="P716" s="10" t="str">
        <f t="shared" si="83"/>
        <v>财报</v>
      </c>
    </row>
    <row r="717" spans="1:16" x14ac:dyDescent="0.2">
      <c r="A717" s="17" t="str">
        <f t="shared" ca="1" si="78"/>
        <v/>
      </c>
      <c r="B717" s="8" t="s">
        <v>1492</v>
      </c>
      <c r="C717" s="8" t="s">
        <v>1493</v>
      </c>
      <c r="D717" s="13">
        <f>IFERROR([1]!EM_S_QSTM07_IS(B717,"61",$C$1,"1")/1000000,"")</f>
        <v>93.354588809999996</v>
      </c>
      <c r="E717" s="13">
        <f>IFERROR([1]!EM_S_PERFORMANCEEXPRESS_PERFEXNETPROFITTOSHAREHOLDER(B717,$C$1)/1000000,"")</f>
        <v>108.35144429</v>
      </c>
      <c r="F717" s="13">
        <f>IFERROR([1]!EM_S_PROFITNOTICE_FORECASTT(B717,$C$1)/1000000,"")</f>
        <v>116.78019999999999</v>
      </c>
      <c r="G717" s="13">
        <f>IFERROR([1]!EM_S_PROFITNOTICE_FORECASTL(B717,$C$1)/1000000,"")</f>
        <v>104.268</v>
      </c>
      <c r="H717" s="13">
        <f t="shared" si="79"/>
        <v>110.5241</v>
      </c>
      <c r="I717" s="20">
        <f>IFERROR([1]!EM_S_QSTM07_IS(B717,"61",$I$1,"1")/1000000,"")</f>
        <v>14.996855480000001</v>
      </c>
      <c r="J717" s="13">
        <f t="shared" si="77"/>
        <v>78.357733330000002</v>
      </c>
      <c r="K717" s="13">
        <f>IFERROR([1]!EM_S_QSTM07_IS(B717,"61",$K$2,"1")/1000000,"")</f>
        <v>29.355705280000002</v>
      </c>
      <c r="L717" s="14">
        <f t="shared" si="80"/>
        <v>1.6692505794907611</v>
      </c>
      <c r="M717" s="33">
        <f ca="1">[1]!EM_S_MAJASSRES_NUM(B717,$M$2,$M$1)</f>
        <v>1</v>
      </c>
      <c r="N717" s="29" t="str">
        <f t="shared" si="81"/>
        <v/>
      </c>
      <c r="O717" s="21" t="str">
        <f t="shared" ca="1" si="82"/>
        <v/>
      </c>
      <c r="P717" s="10" t="str">
        <f t="shared" si="83"/>
        <v>财报</v>
      </c>
    </row>
    <row r="718" spans="1:16" x14ac:dyDescent="0.2">
      <c r="A718" s="17">
        <f t="shared" ca="1" si="78"/>
        <v>270</v>
      </c>
      <c r="B718" s="8" t="s">
        <v>1494</v>
      </c>
      <c r="C718" s="8" t="s">
        <v>1495</v>
      </c>
      <c r="D718" s="13">
        <f>IFERROR([1]!EM_S_QSTM07_IS(B718,"61",$C$1,"1")/1000000,"")</f>
        <v>-31.15131628</v>
      </c>
      <c r="E718" s="13" t="str">
        <f>IFERROR([1]!EM_S_PERFORMANCEEXPRESS_PERFEXNETPROFITTOSHAREHOLDER(B718,$C$1)/1000000,"")</f>
        <v/>
      </c>
      <c r="F718" s="13">
        <f>IFERROR([1]!EM_S_PROFITNOTICE_FORECASTT(B718,$C$1)/1000000,"")</f>
        <v>-40</v>
      </c>
      <c r="G718" s="13">
        <f>IFERROR([1]!EM_S_PROFITNOTICE_FORECASTL(B718,$C$1)/1000000,"")</f>
        <v>-55</v>
      </c>
      <c r="H718" s="13">
        <f t="shared" si="79"/>
        <v>-47.5</v>
      </c>
      <c r="I718" s="20">
        <f>IFERROR([1]!EM_S_QSTM07_IS(B718,"61",$I$1,"1")/1000000,"")</f>
        <v>-23.235435450000001</v>
      </c>
      <c r="J718" s="13">
        <f t="shared" si="77"/>
        <v>-7.915880829999999</v>
      </c>
      <c r="K718" s="13">
        <f>IFERROR([1]!EM_S_QSTM07_IS(B718,"61",$K$2,"1")/1000000,"")</f>
        <v>-26.504022089999999</v>
      </c>
      <c r="L718" s="14">
        <f t="shared" si="80"/>
        <v>0.7013328466479557</v>
      </c>
      <c r="M718" s="33" t="str">
        <f ca="1">[1]!EM_S_MAJASSRES_NUM(B718,$M$2,$M$1)</f>
        <v/>
      </c>
      <c r="N718" s="29" t="str">
        <f t="shared" si="81"/>
        <v/>
      </c>
      <c r="O718" s="21">
        <f t="shared" ca="1" si="82"/>
        <v>0.7013328466479557</v>
      </c>
      <c r="P718" s="10" t="str">
        <f t="shared" si="83"/>
        <v>财报</v>
      </c>
    </row>
    <row r="719" spans="1:16" x14ac:dyDescent="0.2">
      <c r="A719" s="17" t="str">
        <f t="shared" ca="1" si="78"/>
        <v/>
      </c>
      <c r="B719" s="8" t="s">
        <v>1496</v>
      </c>
      <c r="C719" s="8" t="s">
        <v>1497</v>
      </c>
      <c r="D719" s="13">
        <f>IFERROR([1]!EM_S_QSTM07_IS(B719,"61",$C$1,"1")/1000000,"")</f>
        <v>123.8251095</v>
      </c>
      <c r="E719" s="13" t="str">
        <f>IFERROR([1]!EM_S_PERFORMANCEEXPRESS_PERFEXNETPROFITTOSHAREHOLDER(B719,$C$1)/1000000,"")</f>
        <v/>
      </c>
      <c r="F719" s="13">
        <f>IFERROR([1]!EM_S_PROFITNOTICE_FORECASTT(B719,$C$1)/1000000,"")</f>
        <v>221.78479999999999</v>
      </c>
      <c r="G719" s="13">
        <f>IFERROR([1]!EM_S_PROFITNOTICE_FORECASTL(B719,$C$1)/1000000,"")</f>
        <v>177.42779999999999</v>
      </c>
      <c r="H719" s="13">
        <f t="shared" si="79"/>
        <v>199.60629999999998</v>
      </c>
      <c r="I719" s="20">
        <f>IFERROR([1]!EM_S_QSTM07_IS(B719,"61",$I$1,"1")/1000000,"")</f>
        <v>74.778630069999991</v>
      </c>
      <c r="J719" s="13">
        <f t="shared" si="77"/>
        <v>49.046479430000005</v>
      </c>
      <c r="K719" s="13">
        <f>IFERROR([1]!EM_S_QSTM07_IS(B719,"61",$K$2,"1")/1000000,"")</f>
        <v>94.122618610000004</v>
      </c>
      <c r="L719" s="14">
        <f t="shared" si="80"/>
        <v>-0.4789086815229226</v>
      </c>
      <c r="M719" s="33">
        <f ca="1">[1]!EM_S_MAJASSRES_NUM(B719,$M$2,$M$1)</f>
        <v>1</v>
      </c>
      <c r="N719" s="29" t="str">
        <f t="shared" si="81"/>
        <v/>
      </c>
      <c r="O719" s="21" t="str">
        <f t="shared" ca="1" si="82"/>
        <v/>
      </c>
      <c r="P719" s="10" t="str">
        <f t="shared" si="83"/>
        <v>财报</v>
      </c>
    </row>
    <row r="720" spans="1:16" x14ac:dyDescent="0.2">
      <c r="A720" s="17">
        <f t="shared" ca="1" si="78"/>
        <v>1183</v>
      </c>
      <c r="B720" s="8" t="s">
        <v>1498</v>
      </c>
      <c r="C720" s="8" t="s">
        <v>1499</v>
      </c>
      <c r="D720" s="13">
        <f>IFERROR([1]!EM_S_QSTM07_IS(B720,"61",$C$1,"1")/1000000,"")</f>
        <v>140.0340435</v>
      </c>
      <c r="E720" s="13" t="str">
        <f>IFERROR([1]!EM_S_PERFORMANCEEXPRESS_PERFEXNETPROFITTOSHAREHOLDER(B720,$C$1)/1000000,"")</f>
        <v/>
      </c>
      <c r="F720" s="13">
        <f>IFERROR([1]!EM_S_PROFITNOTICE_FORECASTT(B720,$C$1)/1000000,"")</f>
        <v>332.46210000000002</v>
      </c>
      <c r="G720" s="13">
        <f>IFERROR([1]!EM_S_PROFITNOTICE_FORECASTL(B720,$C$1)/1000000,"")</f>
        <v>241.79060000000001</v>
      </c>
      <c r="H720" s="13">
        <f t="shared" si="79"/>
        <v>287.12635</v>
      </c>
      <c r="I720" s="20">
        <f>IFERROR([1]!EM_S_QSTM07_IS(B720,"61",$I$1,"1")/1000000,"")</f>
        <v>106.03562081</v>
      </c>
      <c r="J720" s="13">
        <f t="shared" si="77"/>
        <v>33.998422689999998</v>
      </c>
      <c r="K720" s="13">
        <f>IFERROR([1]!EM_S_QSTM07_IS(B720,"61",$K$2,"1")/1000000,"")</f>
        <v>151.59651438</v>
      </c>
      <c r="L720" s="14">
        <f t="shared" si="80"/>
        <v>-0.77573084164205963</v>
      </c>
      <c r="M720" s="33" t="str">
        <f ca="1">[1]!EM_S_MAJASSRES_NUM(B720,$M$2,$M$1)</f>
        <v/>
      </c>
      <c r="N720" s="29" t="str">
        <f t="shared" si="81"/>
        <v/>
      </c>
      <c r="O720" s="21">
        <f t="shared" ca="1" si="82"/>
        <v>-0.77573084164205963</v>
      </c>
      <c r="P720" s="10" t="str">
        <f t="shared" si="83"/>
        <v>财报</v>
      </c>
    </row>
    <row r="721" spans="1:16" x14ac:dyDescent="0.2">
      <c r="A721" s="17">
        <f t="shared" ca="1" si="78"/>
        <v>1953</v>
      </c>
      <c r="B721" s="8" t="s">
        <v>1500</v>
      </c>
      <c r="C721" s="8" t="s">
        <v>1501</v>
      </c>
      <c r="D721" s="13">
        <f>IFERROR([1]!EM_S_QSTM07_IS(B721,"61",$C$1,"1")/1000000,"")</f>
        <v>47.338668370000001</v>
      </c>
      <c r="E721" s="13" t="str">
        <f>IFERROR([1]!EM_S_PERFORMANCEEXPRESS_PERFEXNETPROFITTOSHAREHOLDER(B721,$C$1)/1000000,"")</f>
        <v/>
      </c>
      <c r="F721" s="13">
        <f>IFERROR([1]!EM_S_PROFITNOTICE_FORECASTT(B721,$C$1)/1000000,"")</f>
        <v>241.4649</v>
      </c>
      <c r="G721" s="13">
        <f>IFERROR([1]!EM_S_PROFITNOTICE_FORECASTL(B721,$C$1)/1000000,"")</f>
        <v>169.02539999999999</v>
      </c>
      <c r="H721" s="13">
        <f t="shared" si="79"/>
        <v>205.24515</v>
      </c>
      <c r="I721" s="20">
        <f>IFERROR([1]!EM_S_QSTM07_IS(B721,"61",$I$1,"1")/1000000,"")</f>
        <v>124.81622854000001</v>
      </c>
      <c r="J721" s="13">
        <f t="shared" si="77"/>
        <v>-77.477560170000004</v>
      </c>
      <c r="K721" s="13">
        <f>IFERROR([1]!EM_S_QSTM07_IS(B721,"61",$K$2,"1")/1000000,"")</f>
        <v>63.618890329999999</v>
      </c>
      <c r="L721" s="14">
        <f t="shared" si="80"/>
        <v>-2.2178389118092623</v>
      </c>
      <c r="M721" s="33" t="str">
        <f ca="1">[1]!EM_S_MAJASSRES_NUM(B721,$M$2,$M$1)</f>
        <v/>
      </c>
      <c r="N721" s="29" t="str">
        <f t="shared" si="81"/>
        <v/>
      </c>
      <c r="O721" s="21">
        <f t="shared" ca="1" si="82"/>
        <v>-2.2178389118092623</v>
      </c>
      <c r="P721" s="10" t="str">
        <f t="shared" si="83"/>
        <v>财报</v>
      </c>
    </row>
    <row r="722" spans="1:16" x14ac:dyDescent="0.2">
      <c r="A722" s="17">
        <f t="shared" ca="1" si="78"/>
        <v>1448</v>
      </c>
      <c r="B722" s="8" t="s">
        <v>1502</v>
      </c>
      <c r="C722" s="8" t="s">
        <v>1503</v>
      </c>
      <c r="D722" s="13">
        <f>IFERROR([1]!EM_S_QSTM07_IS(B722,"61",$C$1,"1")/1000000,"")</f>
        <v>336.22480994</v>
      </c>
      <c r="E722" s="13">
        <f>IFERROR([1]!EM_S_PERFORMANCEEXPRESS_PERFEXNETPROFITTOSHAREHOLDER(B722,$C$1)/1000000,"")</f>
        <v>654.79633309999997</v>
      </c>
      <c r="F722" s="13">
        <f>IFERROR([1]!EM_S_PROFITNOTICE_FORECASTT(B722,$C$1)/1000000,"")</f>
        <v>665.23</v>
      </c>
      <c r="G722" s="13">
        <f>IFERROR([1]!EM_S_PROFITNOTICE_FORECASTL(B722,$C$1)/1000000,"")</f>
        <v>631.97</v>
      </c>
      <c r="H722" s="13">
        <f t="shared" si="79"/>
        <v>648.6</v>
      </c>
      <c r="I722" s="20">
        <f>IFERROR([1]!EM_S_QSTM07_IS(B722,"61",$I$1,"1")/1000000,"")</f>
        <v>312.31981207000001</v>
      </c>
      <c r="J722" s="13">
        <f t="shared" si="77"/>
        <v>23.904997869999988</v>
      </c>
      <c r="K722" s="13">
        <f>IFERROR([1]!EM_S_QSTM07_IS(B722,"61",$K$2,"1")/1000000,"")</f>
        <v>452.87509579000005</v>
      </c>
      <c r="L722" s="14">
        <f t="shared" si="80"/>
        <v>-0.94721503104890359</v>
      </c>
      <c r="M722" s="33" t="str">
        <f ca="1">[1]!EM_S_MAJASSRES_NUM(B722,$M$2,$M$1)</f>
        <v/>
      </c>
      <c r="N722" s="29" t="str">
        <f t="shared" si="81"/>
        <v/>
      </c>
      <c r="O722" s="21">
        <f t="shared" ca="1" si="82"/>
        <v>-0.94721503104890359</v>
      </c>
      <c r="P722" s="10" t="str">
        <f t="shared" si="83"/>
        <v>财报</v>
      </c>
    </row>
    <row r="723" spans="1:16" x14ac:dyDescent="0.2">
      <c r="A723" s="17" t="str">
        <f t="shared" ca="1" si="78"/>
        <v/>
      </c>
      <c r="B723" s="8" t="s">
        <v>1504</v>
      </c>
      <c r="C723" s="8" t="s">
        <v>1505</v>
      </c>
      <c r="D723" s="13">
        <f>IFERROR([1]!EM_S_QSTM07_IS(B723,"61",$C$1,"1")/1000000,"")</f>
        <v>8.9202276500000011</v>
      </c>
      <c r="E723" s="13" t="str">
        <f>IFERROR([1]!EM_S_PERFORMANCEEXPRESS_PERFEXNETPROFITTOSHAREHOLDER(B723,$C$1)/1000000,"")</f>
        <v/>
      </c>
      <c r="F723" s="13">
        <f>IFERROR([1]!EM_S_PROFITNOTICE_FORECASTT(B723,$C$1)/1000000,"")</f>
        <v>15.761799999999999</v>
      </c>
      <c r="G723" s="13">
        <f>IFERROR([1]!EM_S_PROFITNOTICE_FORECASTL(B723,$C$1)/1000000,"")</f>
        <v>13.1348</v>
      </c>
      <c r="H723" s="13">
        <f t="shared" si="79"/>
        <v>14.4483</v>
      </c>
      <c r="I723" s="20">
        <f>IFERROR([1]!EM_S_QSTM07_IS(B723,"61",$I$1,"1")/1000000,"")</f>
        <v>4.6172599700000001</v>
      </c>
      <c r="J723" s="13">
        <f t="shared" si="77"/>
        <v>4.302967680000001</v>
      </c>
      <c r="K723" s="13">
        <f>IFERROR([1]!EM_S_QSTM07_IS(B723,"61",$K$2,"1")/1000000,"")</f>
        <v>8.886543210000001</v>
      </c>
      <c r="L723" s="14">
        <f t="shared" si="80"/>
        <v>-0.51578835793451339</v>
      </c>
      <c r="M723" s="33" t="str">
        <f ca="1">[1]!EM_S_MAJASSRES_NUM(B723,$M$2,$M$1)</f>
        <v/>
      </c>
      <c r="N723" s="29">
        <f t="shared" si="81"/>
        <v>1</v>
      </c>
      <c r="O723" s="21" t="str">
        <f t="shared" ca="1" si="82"/>
        <v/>
      </c>
      <c r="P723" s="10" t="str">
        <f t="shared" si="83"/>
        <v>财报</v>
      </c>
    </row>
    <row r="724" spans="1:16" x14ac:dyDescent="0.2">
      <c r="A724" s="17">
        <f t="shared" ca="1" si="78"/>
        <v>1672</v>
      </c>
      <c r="B724" s="8" t="s">
        <v>1506</v>
      </c>
      <c r="C724" s="8" t="s">
        <v>1507</v>
      </c>
      <c r="D724" s="13">
        <f>IFERROR([1]!EM_S_QSTM07_IS(B724,"61",$C$1,"1")/1000000,"")</f>
        <v>14.33941231</v>
      </c>
      <c r="E724" s="13">
        <f>IFERROR([1]!EM_S_PERFORMANCEEXPRESS_PERFEXNETPROFITTOSHAREHOLDER(B724,$C$1)/1000000,"")</f>
        <v>34.244872369999996</v>
      </c>
      <c r="F724" s="13">
        <f>IFERROR([1]!EM_S_PROFITNOTICE_FORECASTT(B724,$C$1)/1000000,"")</f>
        <v>45</v>
      </c>
      <c r="G724" s="13">
        <f>IFERROR([1]!EM_S_PROFITNOTICE_FORECASTL(B724,$C$1)/1000000,"")</f>
        <v>28</v>
      </c>
      <c r="H724" s="13">
        <f t="shared" si="79"/>
        <v>36.5</v>
      </c>
      <c r="I724" s="20">
        <f>IFERROR([1]!EM_S_QSTM07_IS(B724,"61",$I$1,"1")/1000000,"")</f>
        <v>19.281990359999998</v>
      </c>
      <c r="J724" s="13">
        <f t="shared" si="77"/>
        <v>-4.9425780499999981</v>
      </c>
      <c r="K724" s="13">
        <f>IFERROR([1]!EM_S_QSTM07_IS(B724,"61",$K$2,"1")/1000000,"")</f>
        <v>33.570032429999998</v>
      </c>
      <c r="L724" s="14">
        <f t="shared" si="80"/>
        <v>-1.147231852108163</v>
      </c>
      <c r="M724" s="33" t="str">
        <f ca="1">[1]!EM_S_MAJASSRES_NUM(B724,$M$2,$M$1)</f>
        <v/>
      </c>
      <c r="N724" s="29" t="str">
        <f t="shared" si="81"/>
        <v/>
      </c>
      <c r="O724" s="21">
        <f t="shared" ca="1" si="82"/>
        <v>-1.147231852108163</v>
      </c>
      <c r="P724" s="10" t="str">
        <f t="shared" si="83"/>
        <v>财报</v>
      </c>
    </row>
    <row r="725" spans="1:16" x14ac:dyDescent="0.2">
      <c r="A725" s="17">
        <f t="shared" ca="1" si="78"/>
        <v>1495</v>
      </c>
      <c r="B725" s="8" t="s">
        <v>1508</v>
      </c>
      <c r="C725" s="8" t="s">
        <v>1509</v>
      </c>
      <c r="D725" s="13">
        <f>IFERROR([1]!EM_S_QSTM07_IS(B725,"61",$C$1,"1")/1000000,"")</f>
        <v>14.687848560000001</v>
      </c>
      <c r="E725" s="13" t="str">
        <f>IFERROR([1]!EM_S_PERFORMANCEEXPRESS_PERFEXNETPROFITTOSHAREHOLDER(B725,$C$1)/1000000,"")</f>
        <v/>
      </c>
      <c r="F725" s="13">
        <f>IFERROR([1]!EM_S_PROFITNOTICE_FORECASTT(B725,$C$1)/1000000,"")</f>
        <v>31.2211</v>
      </c>
      <c r="G725" s="13">
        <f>IFERROR([1]!EM_S_PROFITNOTICE_FORECASTL(B725,$C$1)/1000000,"")</f>
        <v>26.017600000000002</v>
      </c>
      <c r="H725" s="13">
        <f t="shared" si="79"/>
        <v>28.619350000000001</v>
      </c>
      <c r="I725" s="20">
        <f>IFERROR([1]!EM_S_QSTM07_IS(B725,"61",$I$1,"1")/1000000,"")</f>
        <v>13.947109380000001</v>
      </c>
      <c r="J725" s="13">
        <f t="shared" si="77"/>
        <v>0.74073918000000027</v>
      </c>
      <c r="K725" s="13">
        <f>IFERROR([1]!EM_S_QSTM07_IS(B725,"61",$K$2,"1")/1000000,"")</f>
        <v>40.339395840000002</v>
      </c>
      <c r="L725" s="14">
        <f t="shared" si="80"/>
        <v>-0.98163732588018848</v>
      </c>
      <c r="M725" s="33" t="str">
        <f ca="1">[1]!EM_S_MAJASSRES_NUM(B725,$M$2,$M$1)</f>
        <v/>
      </c>
      <c r="N725" s="29" t="str">
        <f t="shared" si="81"/>
        <v/>
      </c>
      <c r="O725" s="21">
        <f t="shared" ca="1" si="82"/>
        <v>-0.98163732588018848</v>
      </c>
      <c r="P725" s="10" t="str">
        <f t="shared" si="83"/>
        <v>财报</v>
      </c>
    </row>
    <row r="726" spans="1:16" x14ac:dyDescent="0.2">
      <c r="A726" s="17">
        <f t="shared" ca="1" si="78"/>
        <v>277</v>
      </c>
      <c r="B726" s="8" t="s">
        <v>1510</v>
      </c>
      <c r="C726" s="8" t="s">
        <v>1511</v>
      </c>
      <c r="D726" s="13">
        <f>IFERROR([1]!EM_S_QSTM07_IS(B726,"61",$C$1,"1")/1000000,"")</f>
        <v>49.639824429999997</v>
      </c>
      <c r="E726" s="13">
        <f>IFERROR([1]!EM_S_PERFORMANCEEXPRESS_PERFEXNETPROFITTOSHAREHOLDER(B726,$C$1)/1000000,"")</f>
        <v>69.102862420000008</v>
      </c>
      <c r="F726" s="13">
        <f>IFERROR([1]!EM_S_PROFITNOTICE_FORECASTT(B726,$C$1)/1000000,"")</f>
        <v>73.272300000000001</v>
      </c>
      <c r="G726" s="13">
        <f>IFERROR([1]!EM_S_PROFITNOTICE_FORECASTL(B726,$C$1)/1000000,"")</f>
        <v>66.611199999999997</v>
      </c>
      <c r="H726" s="13">
        <f t="shared" si="79"/>
        <v>69.941749999999999</v>
      </c>
      <c r="I726" s="20">
        <f>IFERROR([1]!EM_S_QSTM07_IS(B726,"61",$I$1,"1")/1000000,"")</f>
        <v>19.46420019</v>
      </c>
      <c r="J726" s="13">
        <f t="shared" si="77"/>
        <v>30.175624239999998</v>
      </c>
      <c r="K726" s="13">
        <f>IFERROR([1]!EM_S_QSTM07_IS(B726,"61",$K$2,"1")/1000000,"")</f>
        <v>18.068654559999999</v>
      </c>
      <c r="L726" s="14">
        <f t="shared" si="80"/>
        <v>0.670053746381435</v>
      </c>
      <c r="M726" s="33" t="str">
        <f ca="1">[1]!EM_S_MAJASSRES_NUM(B726,$M$2,$M$1)</f>
        <v/>
      </c>
      <c r="N726" s="29" t="str">
        <f t="shared" si="81"/>
        <v/>
      </c>
      <c r="O726" s="21">
        <f t="shared" ca="1" si="82"/>
        <v>0.670053746381435</v>
      </c>
      <c r="P726" s="10" t="str">
        <f t="shared" si="83"/>
        <v>财报</v>
      </c>
    </row>
    <row r="727" spans="1:16" x14ac:dyDescent="0.2">
      <c r="A727" s="17">
        <f t="shared" ca="1" si="78"/>
        <v>1053</v>
      </c>
      <c r="B727" s="8" t="s">
        <v>1512</v>
      </c>
      <c r="C727" s="8" t="s">
        <v>1513</v>
      </c>
      <c r="D727" s="13">
        <f>IFERROR([1]!EM_S_QSTM07_IS(B727,"61",$C$1,"1")/1000000,"")</f>
        <v>58.405295130000006</v>
      </c>
      <c r="E727" s="13" t="str">
        <f>IFERROR([1]!EM_S_PERFORMANCEEXPRESS_PERFEXNETPROFITTOSHAREHOLDER(B727,$C$1)/1000000,"")</f>
        <v/>
      </c>
      <c r="F727" s="13">
        <f>IFERROR([1]!EM_S_PROFITNOTICE_FORECASTT(B727,$C$1)/1000000,"")</f>
        <v>101.83540000000001</v>
      </c>
      <c r="G727" s="13">
        <f>IFERROR([1]!EM_S_PROFITNOTICE_FORECASTL(B727,$C$1)/1000000,"")</f>
        <v>75.269599999999997</v>
      </c>
      <c r="H727" s="13">
        <f t="shared" si="79"/>
        <v>88.552500000000009</v>
      </c>
      <c r="I727" s="20">
        <f>IFERROR([1]!EM_S_QSTM07_IS(B727,"61",$I$1,"1")/1000000,"")</f>
        <v>39.569663689999999</v>
      </c>
      <c r="J727" s="13">
        <f t="shared" si="77"/>
        <v>18.835631440000007</v>
      </c>
      <c r="K727" s="13">
        <f>IFERROR([1]!EM_S_QSTM07_IS(B727,"61",$K$2,"1")/1000000,"")</f>
        <v>59.032620829999999</v>
      </c>
      <c r="L727" s="14">
        <f t="shared" si="80"/>
        <v>-0.68092842270645282</v>
      </c>
      <c r="M727" s="33" t="str">
        <f ca="1">[1]!EM_S_MAJASSRES_NUM(B727,$M$2,$M$1)</f>
        <v/>
      </c>
      <c r="N727" s="29" t="str">
        <f t="shared" si="81"/>
        <v/>
      </c>
      <c r="O727" s="21">
        <f t="shared" ca="1" si="82"/>
        <v>-0.68092842270645282</v>
      </c>
      <c r="P727" s="10" t="str">
        <f t="shared" si="83"/>
        <v>财报</v>
      </c>
    </row>
    <row r="728" spans="1:16" x14ac:dyDescent="0.2">
      <c r="A728" s="17">
        <f t="shared" ca="1" si="78"/>
        <v>241</v>
      </c>
      <c r="B728" s="8" t="s">
        <v>1514</v>
      </c>
      <c r="C728" s="8" t="s">
        <v>1515</v>
      </c>
      <c r="D728" s="13">
        <f>IFERROR([1]!EM_S_QSTM07_IS(B728,"61",$C$1,"1")/1000000,"")</f>
        <v>19.049165070000001</v>
      </c>
      <c r="E728" s="13" t="str">
        <f>IFERROR([1]!EM_S_PERFORMANCEEXPRESS_PERFEXNETPROFITTOSHAREHOLDER(B728,$C$1)/1000000,"")</f>
        <v/>
      </c>
      <c r="F728" s="13">
        <f>IFERROR([1]!EM_S_PROFITNOTICE_FORECASTT(B728,$C$1)/1000000,"")</f>
        <v>9.6282999999999994</v>
      </c>
      <c r="G728" s="13">
        <f>IFERROR([1]!EM_S_PROFITNOTICE_FORECASTL(B728,$C$1)/1000000,"")</f>
        <v>7.4063999999999997</v>
      </c>
      <c r="H728" s="13">
        <f t="shared" si="79"/>
        <v>8.5173500000000004</v>
      </c>
      <c r="I728" s="20">
        <f>IFERROR([1]!EM_S_QSTM07_IS(B728,"61",$I$1,"1")/1000000,"")</f>
        <v>-11.260395529999998</v>
      </c>
      <c r="J728" s="13">
        <f t="shared" si="77"/>
        <v>30.309560599999998</v>
      </c>
      <c r="K728" s="13">
        <f>IFERROR([1]!EM_S_QSTM07_IS(B728,"61",$K$2,"1")/1000000,"")</f>
        <v>16.309935240000001</v>
      </c>
      <c r="L728" s="14">
        <f t="shared" si="80"/>
        <v>0.85834953689245885</v>
      </c>
      <c r="M728" s="33" t="str">
        <f ca="1">[1]!EM_S_MAJASSRES_NUM(B728,$M$2,$M$1)</f>
        <v/>
      </c>
      <c r="N728" s="29" t="str">
        <f t="shared" si="81"/>
        <v/>
      </c>
      <c r="O728" s="21">
        <f t="shared" ca="1" si="82"/>
        <v>0.85834953689245885</v>
      </c>
      <c r="P728" s="10" t="str">
        <f t="shared" si="83"/>
        <v>财报</v>
      </c>
    </row>
    <row r="729" spans="1:16" x14ac:dyDescent="0.2">
      <c r="A729" s="17" t="str">
        <f t="shared" ca="1" si="78"/>
        <v/>
      </c>
      <c r="B729" s="8" t="s">
        <v>1516</v>
      </c>
      <c r="C729" s="8" t="s">
        <v>1517</v>
      </c>
      <c r="D729" s="13">
        <f>IFERROR([1]!EM_S_QSTM07_IS(B729,"61",$C$1,"1")/1000000,"")</f>
        <v>-7.9217489000000008</v>
      </c>
      <c r="E729" s="13" t="str">
        <f>IFERROR([1]!EM_S_PERFORMANCEEXPRESS_PERFEXNETPROFITTOSHAREHOLDER(B729,$C$1)/1000000,"")</f>
        <v/>
      </c>
      <c r="F729" s="13">
        <f>IFERROR([1]!EM_S_PROFITNOTICE_FORECASTT(B729,$C$1)/1000000,"")</f>
        <v>-10</v>
      </c>
      <c r="G729" s="13">
        <f>IFERROR([1]!EM_S_PROFITNOTICE_FORECASTL(B729,$C$1)/1000000,"")</f>
        <v>-27</v>
      </c>
      <c r="H729" s="13">
        <f t="shared" si="79"/>
        <v>-18.5</v>
      </c>
      <c r="I729" s="20">
        <f>IFERROR([1]!EM_S_QSTM07_IS(B729,"61",$I$1,"1")/1000000,"")</f>
        <v>-2.2942611099999999</v>
      </c>
      <c r="J729" s="13">
        <f t="shared" si="77"/>
        <v>-5.6274877900000009</v>
      </c>
      <c r="K729" s="13">
        <f>IFERROR([1]!EM_S_QSTM07_IS(B729,"61",$K$2,"1")/1000000,"")</f>
        <v>-5.7343831399999994</v>
      </c>
      <c r="L729" s="14">
        <f t="shared" si="80"/>
        <v>1.8641124492424221E-2</v>
      </c>
      <c r="M729" s="33" t="str">
        <f ca="1">[1]!EM_S_MAJASSRES_NUM(B729,$M$2,$M$1)</f>
        <v/>
      </c>
      <c r="N729" s="29">
        <f t="shared" si="81"/>
        <v>1</v>
      </c>
      <c r="O729" s="21" t="str">
        <f t="shared" ca="1" si="82"/>
        <v/>
      </c>
      <c r="P729" s="10" t="str">
        <f t="shared" si="83"/>
        <v>财报</v>
      </c>
    </row>
    <row r="730" spans="1:16" x14ac:dyDescent="0.2">
      <c r="A730" s="17" t="str">
        <f t="shared" ca="1" si="78"/>
        <v/>
      </c>
      <c r="B730" s="8" t="s">
        <v>1518</v>
      </c>
      <c r="C730" s="8" t="s">
        <v>1519</v>
      </c>
      <c r="D730" s="13">
        <f>IFERROR([1]!EM_S_QSTM07_IS(B730,"61",$C$1,"1")/1000000,"")</f>
        <v>60.917096139999998</v>
      </c>
      <c r="E730" s="13" t="str">
        <f>IFERROR([1]!EM_S_PERFORMANCEEXPRESS_PERFEXNETPROFITTOSHAREHOLDER(B730,$C$1)/1000000,"")</f>
        <v/>
      </c>
      <c r="F730" s="13">
        <f>IFERROR([1]!EM_S_PROFITNOTICE_FORECASTT(B730,$C$1)/1000000,"")</f>
        <v>141.2876</v>
      </c>
      <c r="G730" s="13">
        <f>IFERROR([1]!EM_S_PROFITNOTICE_FORECASTL(B730,$C$1)/1000000,"")</f>
        <v>104.43</v>
      </c>
      <c r="H730" s="13">
        <f t="shared" si="79"/>
        <v>122.8588</v>
      </c>
      <c r="I730" s="20">
        <f>IFERROR([1]!EM_S_QSTM07_IS(B730,"61",$I$1,"1")/1000000,"")</f>
        <v>68.312851609999996</v>
      </c>
      <c r="J730" s="13">
        <f t="shared" si="77"/>
        <v>-7.3957554699999974</v>
      </c>
      <c r="K730" s="13">
        <f>IFERROR([1]!EM_S_QSTM07_IS(B730,"61",$K$2,"1")/1000000,"")</f>
        <v>15.253609859999999</v>
      </c>
      <c r="L730" s="14">
        <f t="shared" si="80"/>
        <v>-1.4848528012633986</v>
      </c>
      <c r="M730" s="33">
        <f ca="1">[1]!EM_S_MAJASSRES_NUM(B730,$M$2,$M$1)</f>
        <v>1</v>
      </c>
      <c r="N730" s="29" t="str">
        <f t="shared" si="81"/>
        <v/>
      </c>
      <c r="O730" s="21" t="str">
        <f t="shared" ca="1" si="82"/>
        <v/>
      </c>
      <c r="P730" s="10" t="str">
        <f t="shared" si="83"/>
        <v>财报</v>
      </c>
    </row>
    <row r="731" spans="1:16" x14ac:dyDescent="0.2">
      <c r="A731" s="17">
        <f t="shared" ca="1" si="78"/>
        <v>995</v>
      </c>
      <c r="B731" s="8" t="s">
        <v>1520</v>
      </c>
      <c r="C731" s="8" t="s">
        <v>1521</v>
      </c>
      <c r="D731" s="13">
        <f>IFERROR([1]!EM_S_QSTM07_IS(B731,"61",$C$1,"1")/1000000,"")</f>
        <v>101.66857623999999</v>
      </c>
      <c r="E731" s="13" t="str">
        <f>IFERROR([1]!EM_S_PERFORMANCEEXPRESS_PERFEXNETPROFITTOSHAREHOLDER(B731,$C$1)/1000000,"")</f>
        <v/>
      </c>
      <c r="F731" s="13">
        <f>IFERROR([1]!EM_S_PROFITNOTICE_FORECASTT(B731,$C$1)/1000000,"")</f>
        <v>190.26</v>
      </c>
      <c r="G731" s="13">
        <f>IFERROR([1]!EM_S_PROFITNOTICE_FORECASTL(B731,$C$1)/1000000,"")</f>
        <v>168.3</v>
      </c>
      <c r="H731" s="13">
        <f t="shared" si="79"/>
        <v>179.28</v>
      </c>
      <c r="I731" s="20">
        <f>IFERROR([1]!EM_S_QSTM07_IS(B731,"61",$I$1,"1")/1000000,"")</f>
        <v>70.265337239999994</v>
      </c>
      <c r="J731" s="13">
        <f t="shared" si="77"/>
        <v>31.403238999999999</v>
      </c>
      <c r="K731" s="13">
        <f>IFERROR([1]!EM_S_QSTM07_IS(B731,"61",$K$2,"1")/1000000,"")</f>
        <v>86.308487069999998</v>
      </c>
      <c r="L731" s="14">
        <f t="shared" si="80"/>
        <v>-0.63615120521657875</v>
      </c>
      <c r="M731" s="33" t="str">
        <f ca="1">[1]!EM_S_MAJASSRES_NUM(B731,$M$2,$M$1)</f>
        <v/>
      </c>
      <c r="N731" s="29" t="str">
        <f t="shared" si="81"/>
        <v/>
      </c>
      <c r="O731" s="21">
        <f t="shared" ca="1" si="82"/>
        <v>-0.63615120521657875</v>
      </c>
      <c r="P731" s="10" t="str">
        <f t="shared" si="83"/>
        <v>财报</v>
      </c>
    </row>
    <row r="732" spans="1:16" x14ac:dyDescent="0.2">
      <c r="A732" s="17">
        <f t="shared" ca="1" si="78"/>
        <v>1227</v>
      </c>
      <c r="B732" s="8" t="s">
        <v>1522</v>
      </c>
      <c r="C732" s="8" t="s">
        <v>1523</v>
      </c>
      <c r="D732" s="13">
        <f>IFERROR([1]!EM_S_QSTM07_IS(B732,"61",$C$1,"1")/1000000,"")</f>
        <v>-8.0162371300000004</v>
      </c>
      <c r="E732" s="13" t="str">
        <f>IFERROR([1]!EM_S_PERFORMANCEEXPRESS_PERFEXNETPROFITTOSHAREHOLDER(B732,$C$1)/1000000,"")</f>
        <v/>
      </c>
      <c r="F732" s="13">
        <f>IFERROR([1]!EM_S_PROFITNOTICE_FORECASTT(B732,$C$1)/1000000,"")</f>
        <v>-18</v>
      </c>
      <c r="G732" s="13">
        <f>IFERROR([1]!EM_S_PROFITNOTICE_FORECASTL(B732,$C$1)/1000000,"")</f>
        <v>-20</v>
      </c>
      <c r="H732" s="13">
        <f t="shared" si="79"/>
        <v>-19</v>
      </c>
      <c r="I732" s="20">
        <f>IFERROR([1]!EM_S_QSTM07_IS(B732,"61",$I$1,"1")/1000000,"")</f>
        <v>-10.72317907</v>
      </c>
      <c r="J732" s="13">
        <f t="shared" si="77"/>
        <v>2.7069419400000001</v>
      </c>
      <c r="K732" s="13">
        <f>IFERROR([1]!EM_S_QSTM07_IS(B732,"61",$K$2,"1")/1000000,"")</f>
        <v>14.08793723</v>
      </c>
      <c r="L732" s="14">
        <f t="shared" si="80"/>
        <v>-0.80785391815661856</v>
      </c>
      <c r="M732" s="33" t="str">
        <f ca="1">[1]!EM_S_MAJASSRES_NUM(B732,$M$2,$M$1)</f>
        <v/>
      </c>
      <c r="N732" s="29" t="str">
        <f t="shared" si="81"/>
        <v/>
      </c>
      <c r="O732" s="21">
        <f t="shared" ca="1" si="82"/>
        <v>-0.80785391815661856</v>
      </c>
      <c r="P732" s="10" t="str">
        <f t="shared" si="83"/>
        <v>财报</v>
      </c>
    </row>
    <row r="733" spans="1:16" x14ac:dyDescent="0.2">
      <c r="A733" s="17" t="str">
        <f t="shared" ca="1" si="78"/>
        <v/>
      </c>
      <c r="B733" s="8" t="s">
        <v>1524</v>
      </c>
      <c r="C733" s="8" t="s">
        <v>1525</v>
      </c>
      <c r="D733" s="13">
        <f>IFERROR([1]!EM_S_QSTM07_IS(B733,"61",$C$1,"1")/1000000,"")</f>
        <v>1.6946823199999901</v>
      </c>
      <c r="E733" s="13" t="str">
        <f>IFERROR([1]!EM_S_PERFORMANCEEXPRESS_PERFEXNETPROFITTOSHAREHOLDER(B733,$C$1)/1000000,"")</f>
        <v/>
      </c>
      <c r="F733" s="13">
        <f>IFERROR([1]!EM_S_PROFITNOTICE_FORECASTT(B733,$C$1)/1000000,"")</f>
        <v>62</v>
      </c>
      <c r="G733" s="13">
        <f>IFERROR([1]!EM_S_PROFITNOTICE_FORECASTL(B733,$C$1)/1000000,"")</f>
        <v>32</v>
      </c>
      <c r="H733" s="13">
        <f t="shared" si="79"/>
        <v>47</v>
      </c>
      <c r="I733" s="20">
        <f>IFERROR([1]!EM_S_QSTM07_IS(B733,"61",$I$1,"1")/1000000,"")</f>
        <v>47.025287590000005</v>
      </c>
      <c r="J733" s="13">
        <f t="shared" si="77"/>
        <v>-45.330605270000014</v>
      </c>
      <c r="K733" s="13">
        <f>IFERROR([1]!EM_S_QSTM07_IS(B733,"61",$K$2,"1")/1000000,"")</f>
        <v>-40.856023840000006</v>
      </c>
      <c r="L733" s="14">
        <f t="shared" si="80"/>
        <v>-0.10952072691956817</v>
      </c>
      <c r="M733" s="33">
        <f ca="1">[1]!EM_S_MAJASSRES_NUM(B733,$M$2,$M$1)</f>
        <v>1</v>
      </c>
      <c r="N733" s="29" t="str">
        <f t="shared" si="81"/>
        <v/>
      </c>
      <c r="O733" s="21" t="str">
        <f t="shared" ca="1" si="82"/>
        <v/>
      </c>
      <c r="P733" s="10" t="str">
        <f t="shared" si="83"/>
        <v>财报</v>
      </c>
    </row>
    <row r="734" spans="1:16" x14ac:dyDescent="0.2">
      <c r="A734" s="17" t="str">
        <f t="shared" ca="1" si="78"/>
        <v/>
      </c>
      <c r="B734" s="8" t="s">
        <v>1526</v>
      </c>
      <c r="C734" s="8" t="s">
        <v>1527</v>
      </c>
      <c r="D734" s="13">
        <f>IFERROR([1]!EM_S_QSTM07_IS(B734,"61",$C$1,"1")/1000000,"")</f>
        <v>0.82478985999999999</v>
      </c>
      <c r="E734" s="13" t="str">
        <f>IFERROR([1]!EM_S_PERFORMANCEEXPRESS_PERFEXNETPROFITTOSHAREHOLDER(B734,$C$1)/1000000,"")</f>
        <v/>
      </c>
      <c r="F734" s="13">
        <f>IFERROR([1]!EM_S_PROFITNOTICE_FORECASTT(B734,$C$1)/1000000,"")</f>
        <v>4</v>
      </c>
      <c r="G734" s="13">
        <f>IFERROR([1]!EM_S_PROFITNOTICE_FORECASTL(B734,$C$1)/1000000,"")</f>
        <v>2.7</v>
      </c>
      <c r="H734" s="13">
        <f t="shared" si="79"/>
        <v>3.35</v>
      </c>
      <c r="I734" s="20">
        <f>IFERROR([1]!EM_S_QSTM07_IS(B734,"61",$I$1,"1")/1000000,"")</f>
        <v>2.4506292000000003</v>
      </c>
      <c r="J734" s="13">
        <f t="shared" si="77"/>
        <v>-1.6258393400000002</v>
      </c>
      <c r="K734" s="13">
        <f>IFERROR([1]!EM_S_QSTM07_IS(B734,"61",$K$2,"1")/1000000,"")</f>
        <v>-6.2599305599999999</v>
      </c>
      <c r="L734" s="14">
        <f t="shared" si="80"/>
        <v>0.74027837458950985</v>
      </c>
      <c r="M734" s="33">
        <f ca="1">[1]!EM_S_MAJASSRES_NUM(B734,$M$2,$M$1)</f>
        <v>1</v>
      </c>
      <c r="N734" s="29">
        <f t="shared" si="81"/>
        <v>1</v>
      </c>
      <c r="O734" s="21" t="str">
        <f t="shared" ca="1" si="82"/>
        <v/>
      </c>
      <c r="P734" s="10" t="str">
        <f t="shared" si="83"/>
        <v>财报</v>
      </c>
    </row>
    <row r="735" spans="1:16" x14ac:dyDescent="0.2">
      <c r="A735" s="17">
        <f t="shared" ca="1" si="78"/>
        <v>431</v>
      </c>
      <c r="B735" s="8" t="s">
        <v>1528</v>
      </c>
      <c r="C735" s="8" t="s">
        <v>1529</v>
      </c>
      <c r="D735" s="13">
        <f>IFERROR([1]!EM_S_QSTM07_IS(B735,"61",$C$1,"1")/1000000,"")</f>
        <v>29.777293620000002</v>
      </c>
      <c r="E735" s="13" t="str">
        <f>IFERROR([1]!EM_S_PERFORMANCEEXPRESS_PERFEXNETPROFITTOSHAREHOLDER(B735,$C$1)/1000000,"")</f>
        <v/>
      </c>
      <c r="F735" s="13">
        <f>IFERROR([1]!EM_S_PROFITNOTICE_FORECASTT(B735,$C$1)/1000000,"")</f>
        <v>37.275199999999998</v>
      </c>
      <c r="G735" s="13">
        <f>IFERROR([1]!EM_S_PROFITNOTICE_FORECASTL(B735,$C$1)/1000000,"")</f>
        <v>28.673200000000001</v>
      </c>
      <c r="H735" s="13">
        <f t="shared" si="79"/>
        <v>32.974199999999996</v>
      </c>
      <c r="I735" s="20">
        <f>IFERROR([1]!EM_S_QSTM07_IS(B735,"61",$I$1,"1")/1000000,"")</f>
        <v>6.1758112499999998</v>
      </c>
      <c r="J735" s="13">
        <f t="shared" si="77"/>
        <v>23.601482370000003</v>
      </c>
      <c r="K735" s="13">
        <f>IFERROR([1]!EM_S_QSTM07_IS(B735,"61",$K$2,"1")/1000000,"")</f>
        <v>22.75761396</v>
      </c>
      <c r="L735" s="14">
        <f t="shared" si="80"/>
        <v>3.708070676843498E-2</v>
      </c>
      <c r="M735" s="33" t="str">
        <f ca="1">[1]!EM_S_MAJASSRES_NUM(B735,$M$2,$M$1)</f>
        <v/>
      </c>
      <c r="N735" s="29" t="str">
        <f t="shared" si="81"/>
        <v/>
      </c>
      <c r="O735" s="21">
        <f t="shared" ca="1" si="82"/>
        <v>3.708070676843498E-2</v>
      </c>
      <c r="P735" s="10" t="str">
        <f t="shared" si="83"/>
        <v>财报</v>
      </c>
    </row>
    <row r="736" spans="1:16" x14ac:dyDescent="0.2">
      <c r="A736" s="17">
        <f t="shared" ca="1" si="78"/>
        <v>2024</v>
      </c>
      <c r="B736" s="8" t="s">
        <v>1530</v>
      </c>
      <c r="C736" s="8" t="s">
        <v>1531</v>
      </c>
      <c r="D736" s="13">
        <f>IFERROR([1]!EM_S_QSTM07_IS(B736,"61",$C$1,"1")/1000000,"")</f>
        <v>42.856223030000002</v>
      </c>
      <c r="E736" s="13" t="str">
        <f>IFERROR([1]!EM_S_PERFORMANCEEXPRESS_PERFEXNETPROFITTOSHAREHOLDER(B736,$C$1)/1000000,"")</f>
        <v/>
      </c>
      <c r="F736" s="13">
        <f>IFERROR([1]!EM_S_PROFITNOTICE_FORECASTT(B736,$C$1)/1000000,"")</f>
        <v>476.52569999999997</v>
      </c>
      <c r="G736" s="13">
        <f>IFERROR([1]!EM_S_PROFITNOTICE_FORECASTL(B736,$C$1)/1000000,"")</f>
        <v>293.2466</v>
      </c>
      <c r="H736" s="13">
        <f t="shared" si="79"/>
        <v>384.88614999999999</v>
      </c>
      <c r="I736" s="20">
        <f>IFERROR([1]!EM_S_QSTM07_IS(B736,"61",$I$1,"1")/1000000,"")</f>
        <v>341.46936939999995</v>
      </c>
      <c r="J736" s="13">
        <f t="shared" si="77"/>
        <v>-298.61314636999992</v>
      </c>
      <c r="K736" s="13">
        <f>IFERROR([1]!EM_S_QSTM07_IS(B736,"61",$K$2,"1")/1000000,"")</f>
        <v>62.425119860000002</v>
      </c>
      <c r="L736" s="14">
        <f t="shared" si="80"/>
        <v>-5.7835414179371334</v>
      </c>
      <c r="M736" s="33" t="str">
        <f ca="1">[1]!EM_S_MAJASSRES_NUM(B736,$M$2,$M$1)</f>
        <v/>
      </c>
      <c r="N736" s="29" t="str">
        <f t="shared" si="81"/>
        <v/>
      </c>
      <c r="O736" s="21">
        <f t="shared" ca="1" si="82"/>
        <v>-5.7835414179371334</v>
      </c>
      <c r="P736" s="10" t="str">
        <f t="shared" si="83"/>
        <v>财报</v>
      </c>
    </row>
    <row r="737" spans="1:16" x14ac:dyDescent="0.2">
      <c r="A737" s="17">
        <f t="shared" ca="1" si="78"/>
        <v>220</v>
      </c>
      <c r="B737" s="8" t="s">
        <v>1532</v>
      </c>
      <c r="C737" s="8" t="s">
        <v>1533</v>
      </c>
      <c r="D737" s="13">
        <f>IFERROR([1]!EM_S_QSTM07_IS(B737,"61",$C$1,"1")/1000000,"")</f>
        <v>4.8112911299999999</v>
      </c>
      <c r="E737" s="13" t="str">
        <f>IFERROR([1]!EM_S_PERFORMANCEEXPRESS_PERFEXNETPROFITTOSHAREHOLDER(B737,$C$1)/1000000,"")</f>
        <v/>
      </c>
      <c r="F737" s="13">
        <f>IFERROR([1]!EM_S_PROFITNOTICE_FORECASTT(B737,$C$1)/1000000,"")</f>
        <v>-38</v>
      </c>
      <c r="G737" s="13">
        <f>IFERROR([1]!EM_S_PROFITNOTICE_FORECASTL(B737,$C$1)/1000000,"")</f>
        <v>-41</v>
      </c>
      <c r="H737" s="13">
        <f t="shared" si="79"/>
        <v>-39.5</v>
      </c>
      <c r="I737" s="20">
        <f>IFERROR([1]!EM_S_QSTM07_IS(B737,"61",$I$1,"1")/1000000,"")</f>
        <v>-42.88963511</v>
      </c>
      <c r="J737" s="13">
        <f t="shared" si="77"/>
        <v>47.700926240000001</v>
      </c>
      <c r="K737" s="13">
        <f>IFERROR([1]!EM_S_QSTM07_IS(B737,"61",$K$2,"1")/1000000,"")</f>
        <v>24.292543479999999</v>
      </c>
      <c r="L737" s="14">
        <f t="shared" si="80"/>
        <v>0.96360361685766149</v>
      </c>
      <c r="M737" s="33" t="str">
        <f ca="1">[1]!EM_S_MAJASSRES_NUM(B737,$M$2,$M$1)</f>
        <v/>
      </c>
      <c r="N737" s="29" t="str">
        <f t="shared" si="81"/>
        <v/>
      </c>
      <c r="O737" s="21">
        <f t="shared" ca="1" si="82"/>
        <v>0.96360361685766149</v>
      </c>
      <c r="P737" s="10" t="str">
        <f t="shared" si="83"/>
        <v>财报</v>
      </c>
    </row>
    <row r="738" spans="1:16" x14ac:dyDescent="0.2">
      <c r="A738" s="17">
        <f t="shared" ca="1" si="78"/>
        <v>567</v>
      </c>
      <c r="B738" s="8" t="s">
        <v>1534</v>
      </c>
      <c r="C738" s="8" t="s">
        <v>1535</v>
      </c>
      <c r="D738" s="13">
        <f>IFERROR([1]!EM_S_QSTM07_IS(B738,"61",$C$1,"1")/1000000,"")</f>
        <v>-111.564233</v>
      </c>
      <c r="E738" s="13" t="str">
        <f>IFERROR([1]!EM_S_PERFORMANCEEXPRESS_PERFEXNETPROFITTOSHAREHOLDER(B738,$C$1)/1000000,"")</f>
        <v/>
      </c>
      <c r="F738" s="13">
        <f>IFERROR([1]!EM_S_PROFITNOTICE_FORECASTT(B738,$C$1)/1000000,"")</f>
        <v>0</v>
      </c>
      <c r="G738" s="13">
        <f>IFERROR([1]!EM_S_PROFITNOTICE_FORECASTL(B738,$C$1)/1000000,"")</f>
        <v>-90</v>
      </c>
      <c r="H738" s="13">
        <f t="shared" si="79"/>
        <v>-45</v>
      </c>
      <c r="I738" s="20">
        <f>IFERROR([1]!EM_S_QSTM07_IS(B738,"61",$I$1,"1")/1000000,"")</f>
        <v>51.373424</v>
      </c>
      <c r="J738" s="13">
        <f t="shared" si="77"/>
        <v>-162.937657</v>
      </c>
      <c r="K738" s="13">
        <f>IFERROR([1]!EM_S_QSTM07_IS(B738,"61",$K$2,"1")/1000000,"")</f>
        <v>-133.566622</v>
      </c>
      <c r="L738" s="14">
        <f t="shared" si="80"/>
        <v>-0.21989801464021458</v>
      </c>
      <c r="M738" s="33" t="str">
        <f ca="1">[1]!EM_S_MAJASSRES_NUM(B738,$M$2,$M$1)</f>
        <v/>
      </c>
      <c r="N738" s="29" t="str">
        <f t="shared" si="81"/>
        <v/>
      </c>
      <c r="O738" s="21">
        <f t="shared" ca="1" si="82"/>
        <v>-0.21989801464021458</v>
      </c>
      <c r="P738" s="10" t="str">
        <f t="shared" si="83"/>
        <v>财报</v>
      </c>
    </row>
    <row r="739" spans="1:16" x14ac:dyDescent="0.2">
      <c r="A739" s="17" t="str">
        <f t="shared" ca="1" si="78"/>
        <v/>
      </c>
      <c r="B739" s="8" t="s">
        <v>1536</v>
      </c>
      <c r="C739" s="8" t="s">
        <v>1537</v>
      </c>
      <c r="D739" s="13">
        <f>IFERROR([1]!EM_S_QSTM07_IS(B739,"61",$C$1,"1")/1000000,"")</f>
        <v>62.730673759999995</v>
      </c>
      <c r="E739" s="13" t="str">
        <f>IFERROR([1]!EM_S_PERFORMANCEEXPRESS_PERFEXNETPROFITTOSHAREHOLDER(B739,$C$1)/1000000,"")</f>
        <v/>
      </c>
      <c r="F739" s="13">
        <f>IFERROR([1]!EM_S_PROFITNOTICE_FORECASTT(B739,$C$1)/1000000,"")</f>
        <v>141</v>
      </c>
      <c r="G739" s="13">
        <f>IFERROR([1]!EM_S_PROFITNOTICE_FORECASTL(B739,$C$1)/1000000,"")</f>
        <v>85</v>
      </c>
      <c r="H739" s="13">
        <f t="shared" si="79"/>
        <v>113</v>
      </c>
      <c r="I739" s="20">
        <f>IFERROR([1]!EM_S_QSTM07_IS(B739,"61",$I$1,"1")/1000000,"")</f>
        <v>30.262820250000001</v>
      </c>
      <c r="J739" s="13">
        <f t="shared" si="77"/>
        <v>32.467853509999998</v>
      </c>
      <c r="K739" s="13">
        <f>IFERROR([1]!EM_S_QSTM07_IS(B739,"61",$K$2,"1")/1000000,"")</f>
        <v>-0.3488465</v>
      </c>
      <c r="L739" s="14">
        <f t="shared" si="80"/>
        <v>94.072034576812428</v>
      </c>
      <c r="M739" s="33">
        <f ca="1">[1]!EM_S_MAJASSRES_NUM(B739,$M$2,$M$1)</f>
        <v>1</v>
      </c>
      <c r="N739" s="29">
        <f t="shared" si="81"/>
        <v>1</v>
      </c>
      <c r="O739" s="21" t="str">
        <f t="shared" ca="1" si="82"/>
        <v/>
      </c>
      <c r="P739" s="10" t="str">
        <f t="shared" si="83"/>
        <v>财报</v>
      </c>
    </row>
    <row r="740" spans="1:16" x14ac:dyDescent="0.2">
      <c r="A740" s="17">
        <f t="shared" ca="1" si="78"/>
        <v>425</v>
      </c>
      <c r="B740" s="8" t="s">
        <v>1538</v>
      </c>
      <c r="C740" s="8" t="s">
        <v>1539</v>
      </c>
      <c r="D740" s="13">
        <f>IFERROR([1]!EM_S_QSTM07_IS(B740,"61",$C$1,"1")/1000000,"")</f>
        <v>308.45924008999998</v>
      </c>
      <c r="E740" s="13" t="str">
        <f>IFERROR([1]!EM_S_PERFORMANCEEXPRESS_PERFEXNETPROFITTOSHAREHOLDER(B740,$C$1)/1000000,"")</f>
        <v/>
      </c>
      <c r="F740" s="13">
        <f>IFERROR([1]!EM_S_PROFITNOTICE_FORECASTT(B740,$C$1)/1000000,"")</f>
        <v>369.26760000000002</v>
      </c>
      <c r="G740" s="13">
        <f>IFERROR([1]!EM_S_PROFITNOTICE_FORECASTL(B740,$C$1)/1000000,"")</f>
        <v>284.05200000000002</v>
      </c>
      <c r="H740" s="13">
        <f t="shared" si="79"/>
        <v>326.65980000000002</v>
      </c>
      <c r="I740" s="20">
        <f>IFERROR([1]!EM_S_QSTM07_IS(B740,"61",$I$1,"1")/1000000,"")</f>
        <v>55.932590759999997</v>
      </c>
      <c r="J740" s="13">
        <f t="shared" si="77"/>
        <v>252.52664933</v>
      </c>
      <c r="K740" s="13">
        <f>IFERROR([1]!EM_S_QSTM07_IS(B740,"61",$K$2,"1")/1000000,"")</f>
        <v>239.86898121999999</v>
      </c>
      <c r="L740" s="14">
        <f t="shared" si="80"/>
        <v>5.2769091049712689E-2</v>
      </c>
      <c r="M740" s="33" t="str">
        <f ca="1">[1]!EM_S_MAJASSRES_NUM(B740,$M$2,$M$1)</f>
        <v/>
      </c>
      <c r="N740" s="29" t="str">
        <f t="shared" si="81"/>
        <v/>
      </c>
      <c r="O740" s="21">
        <f t="shared" ca="1" si="82"/>
        <v>5.2769091049712689E-2</v>
      </c>
      <c r="P740" s="10" t="str">
        <f t="shared" si="83"/>
        <v>财报</v>
      </c>
    </row>
    <row r="741" spans="1:16" x14ac:dyDescent="0.2">
      <c r="A741" s="17" t="str">
        <f t="shared" ca="1" si="78"/>
        <v/>
      </c>
      <c r="B741" s="8" t="s">
        <v>1540</v>
      </c>
      <c r="C741" s="8" t="s">
        <v>1541</v>
      </c>
      <c r="D741" s="13">
        <f>IFERROR([1]!EM_S_QSTM07_IS(B741,"61",$C$1,"1")/1000000,"")</f>
        <v>2.8839830600000003</v>
      </c>
      <c r="E741" s="13" t="str">
        <f>IFERROR([1]!EM_S_PERFORMANCEEXPRESS_PERFEXNETPROFITTOSHAREHOLDER(B741,$C$1)/1000000,"")</f>
        <v/>
      </c>
      <c r="F741" s="13">
        <f>IFERROR([1]!EM_S_PROFITNOTICE_FORECASTT(B741,$C$1)/1000000,"")</f>
        <v>4</v>
      </c>
      <c r="G741" s="13">
        <f>IFERROR([1]!EM_S_PROFITNOTICE_FORECASTL(B741,$C$1)/1000000,"")</f>
        <v>2</v>
      </c>
      <c r="H741" s="13">
        <f t="shared" si="79"/>
        <v>3</v>
      </c>
      <c r="I741" s="20">
        <f>IFERROR([1]!EM_S_QSTM07_IS(B741,"61",$I$1,"1")/1000000,"")</f>
        <v>0.72889331000000002</v>
      </c>
      <c r="J741" s="13">
        <f t="shared" si="77"/>
        <v>2.1550897500000001</v>
      </c>
      <c r="K741" s="13">
        <f>IFERROR([1]!EM_S_QSTM07_IS(B741,"61",$K$2,"1")/1000000,"")</f>
        <v>2.3481247700000001</v>
      </c>
      <c r="L741" s="14">
        <f t="shared" si="80"/>
        <v>-8.2208161366144075E-2</v>
      </c>
      <c r="M741" s="33" t="str">
        <f ca="1">[1]!EM_S_MAJASSRES_NUM(B741,$M$2,$M$1)</f>
        <v/>
      </c>
      <c r="N741" s="29">
        <f t="shared" si="81"/>
        <v>1</v>
      </c>
      <c r="O741" s="21" t="str">
        <f t="shared" ca="1" si="82"/>
        <v/>
      </c>
      <c r="P741" s="10" t="str">
        <f t="shared" si="83"/>
        <v>财报</v>
      </c>
    </row>
    <row r="742" spans="1:16" x14ac:dyDescent="0.2">
      <c r="A742" s="17">
        <f t="shared" ca="1" si="78"/>
        <v>814</v>
      </c>
      <c r="B742" s="8" t="s">
        <v>1542</v>
      </c>
      <c r="C742" s="8" t="s">
        <v>1543</v>
      </c>
      <c r="D742" s="13">
        <f>IFERROR([1]!EM_S_QSTM07_IS(B742,"61",$C$1,"1")/1000000,"")</f>
        <v>63.52983218</v>
      </c>
      <c r="E742" s="13" t="str">
        <f>IFERROR([1]!EM_S_PERFORMANCEEXPRESS_PERFEXNETPROFITTOSHAREHOLDER(B742,$C$1)/1000000,"")</f>
        <v/>
      </c>
      <c r="F742" s="13">
        <f>IFERROR([1]!EM_S_PROFITNOTICE_FORECASTT(B742,$C$1)/1000000,"")</f>
        <v>108.11150000000001</v>
      </c>
      <c r="G742" s="13">
        <f>IFERROR([1]!EM_S_PROFITNOTICE_FORECASTL(B742,$C$1)/1000000,"")</f>
        <v>83.162700000000001</v>
      </c>
      <c r="H742" s="13">
        <f t="shared" si="79"/>
        <v>95.637100000000004</v>
      </c>
      <c r="I742" s="20">
        <f>IFERROR([1]!EM_S_QSTM07_IS(B742,"61",$I$1,"1")/1000000,"")</f>
        <v>39.70316029</v>
      </c>
      <c r="J742" s="13">
        <f t="shared" si="77"/>
        <v>23.82667189</v>
      </c>
      <c r="K742" s="13">
        <f>IFERROR([1]!EM_S_QSTM07_IS(B742,"61",$K$2,"1")/1000000,"")</f>
        <v>48.036757729999998</v>
      </c>
      <c r="L742" s="14">
        <f t="shared" si="80"/>
        <v>-0.50399083918355869</v>
      </c>
      <c r="M742" s="33" t="str">
        <f ca="1">[1]!EM_S_MAJASSRES_NUM(B742,$M$2,$M$1)</f>
        <v/>
      </c>
      <c r="N742" s="29" t="str">
        <f t="shared" si="81"/>
        <v/>
      </c>
      <c r="O742" s="21">
        <f t="shared" ca="1" si="82"/>
        <v>-0.50399083918355869</v>
      </c>
      <c r="P742" s="10" t="str">
        <f t="shared" si="83"/>
        <v>财报</v>
      </c>
    </row>
    <row r="743" spans="1:16" x14ac:dyDescent="0.2">
      <c r="A743" s="17">
        <f t="shared" ca="1" si="78"/>
        <v>1343</v>
      </c>
      <c r="B743" s="8" t="s">
        <v>1544</v>
      </c>
      <c r="C743" s="8" t="s">
        <v>1545</v>
      </c>
      <c r="D743" s="13">
        <f>IFERROR([1]!EM_S_QSTM07_IS(B743,"61",$C$1,"1")/1000000,"")</f>
        <v>8.6237765999999993</v>
      </c>
      <c r="E743" s="13" t="str">
        <f>IFERROR([1]!EM_S_PERFORMANCEEXPRESS_PERFEXNETPROFITTOSHAREHOLDER(B743,$C$1)/1000000,"")</f>
        <v/>
      </c>
      <c r="F743" s="13">
        <f>IFERROR([1]!EM_S_PROFITNOTICE_FORECASTT(B743,$C$1)/1000000,"")</f>
        <v>20</v>
      </c>
      <c r="G743" s="13">
        <f>IFERROR([1]!EM_S_PROFITNOTICE_FORECASTL(B743,$C$1)/1000000,"")</f>
        <v>10</v>
      </c>
      <c r="H743" s="13">
        <f t="shared" si="79"/>
        <v>15</v>
      </c>
      <c r="I743" s="20">
        <f>IFERROR([1]!EM_S_QSTM07_IS(B743,"61",$I$1,"1")/1000000,"")</f>
        <v>4.0474452200000002</v>
      </c>
      <c r="J743" s="13">
        <f t="shared" si="77"/>
        <v>4.5763313799999992</v>
      </c>
      <c r="K743" s="13">
        <f>IFERROR([1]!EM_S_QSTM07_IS(B743,"61",$K$2,"1")/1000000,"")</f>
        <v>40.592557110000001</v>
      </c>
      <c r="L743" s="14">
        <f t="shared" si="80"/>
        <v>-0.88726181088816858</v>
      </c>
      <c r="M743" s="33" t="str">
        <f ca="1">[1]!EM_S_MAJASSRES_NUM(B743,$M$2,$M$1)</f>
        <v/>
      </c>
      <c r="N743" s="29" t="str">
        <f t="shared" si="81"/>
        <v/>
      </c>
      <c r="O743" s="21">
        <f t="shared" ca="1" si="82"/>
        <v>-0.88726181088816858</v>
      </c>
      <c r="P743" s="10" t="str">
        <f t="shared" si="83"/>
        <v>财报</v>
      </c>
    </row>
    <row r="744" spans="1:16" x14ac:dyDescent="0.2">
      <c r="A744" s="17">
        <f t="shared" ca="1" si="78"/>
        <v>813</v>
      </c>
      <c r="B744" s="8" t="s">
        <v>1546</v>
      </c>
      <c r="C744" s="8" t="s">
        <v>1547</v>
      </c>
      <c r="D744" s="13">
        <f>IFERROR([1]!EM_S_QSTM07_IS(B744,"61",$C$1,"1")/1000000,"")</f>
        <v>154.76064203999999</v>
      </c>
      <c r="E744" s="13" t="str">
        <f>IFERROR([1]!EM_S_PERFORMANCEEXPRESS_PERFEXNETPROFITTOSHAREHOLDER(B744,$C$1)/1000000,"")</f>
        <v/>
      </c>
      <c r="F744" s="13">
        <f>IFERROR([1]!EM_S_PROFITNOTICE_FORECASTT(B744,$C$1)/1000000,"")</f>
        <v>261.73</v>
      </c>
      <c r="G744" s="13">
        <f>IFERROR([1]!EM_S_PROFITNOTICE_FORECASTL(B744,$C$1)/1000000,"")</f>
        <v>196.3</v>
      </c>
      <c r="H744" s="13">
        <f t="shared" si="79"/>
        <v>229.01500000000001</v>
      </c>
      <c r="I744" s="20">
        <f>IFERROR([1]!EM_S_QSTM07_IS(B744,"61",$I$1,"1")/1000000,"")</f>
        <v>71.798299870000008</v>
      </c>
      <c r="J744" s="13">
        <f t="shared" si="77"/>
        <v>82.962342169999985</v>
      </c>
      <c r="K744" s="13">
        <f>IFERROR([1]!EM_S_QSTM07_IS(B744,"61",$K$2,"1")/1000000,"")</f>
        <v>167.22778488999998</v>
      </c>
      <c r="L744" s="14">
        <f t="shared" si="80"/>
        <v>-0.50389618432982641</v>
      </c>
      <c r="M744" s="33" t="str">
        <f ca="1">[1]!EM_S_MAJASSRES_NUM(B744,$M$2,$M$1)</f>
        <v/>
      </c>
      <c r="N744" s="29" t="str">
        <f t="shared" si="81"/>
        <v/>
      </c>
      <c r="O744" s="21">
        <f t="shared" ca="1" si="82"/>
        <v>-0.50389618432982641</v>
      </c>
      <c r="P744" s="10" t="str">
        <f t="shared" si="83"/>
        <v>财报</v>
      </c>
    </row>
    <row r="745" spans="1:16" x14ac:dyDescent="0.2">
      <c r="A745" s="17">
        <f t="shared" ca="1" si="78"/>
        <v>712</v>
      </c>
      <c r="B745" s="8" t="s">
        <v>1548</v>
      </c>
      <c r="C745" s="8" t="s">
        <v>1549</v>
      </c>
      <c r="D745" s="13">
        <f>IFERROR([1]!EM_S_QSTM07_IS(B745,"61",$C$1,"1")/1000000,"")</f>
        <v>76.106356290000008</v>
      </c>
      <c r="E745" s="13" t="str">
        <f>IFERROR([1]!EM_S_PERFORMANCEEXPRESS_PERFEXNETPROFITTOSHAREHOLDER(B745,$C$1)/1000000,"")</f>
        <v/>
      </c>
      <c r="F745" s="13">
        <f>IFERROR([1]!EM_S_PROFITNOTICE_FORECASTT(B745,$C$1)/1000000,"")</f>
        <v>124.3835</v>
      </c>
      <c r="G745" s="13">
        <f>IFERROR([1]!EM_S_PROFITNOTICE_FORECASTL(B745,$C$1)/1000000,"")</f>
        <v>91.935699999999997</v>
      </c>
      <c r="H745" s="13">
        <f t="shared" si="79"/>
        <v>108.1596</v>
      </c>
      <c r="I745" s="20">
        <f>IFERROR([1]!EM_S_QSTM07_IS(B745,"61",$I$1,"1")/1000000,"")</f>
        <v>27.213667730000001</v>
      </c>
      <c r="J745" s="13">
        <f t="shared" si="77"/>
        <v>48.892688560000011</v>
      </c>
      <c r="K745" s="13">
        <f>IFERROR([1]!EM_S_QSTM07_IS(B745,"61",$K$2,"1")/1000000,"")</f>
        <v>82.194295749999995</v>
      </c>
      <c r="L745" s="14">
        <f t="shared" si="80"/>
        <v>-0.40515715702813826</v>
      </c>
      <c r="M745" s="33" t="str">
        <f ca="1">[1]!EM_S_MAJASSRES_NUM(B745,$M$2,$M$1)</f>
        <v/>
      </c>
      <c r="N745" s="29" t="str">
        <f t="shared" si="81"/>
        <v/>
      </c>
      <c r="O745" s="21">
        <f t="shared" ca="1" si="82"/>
        <v>-0.40515715702813826</v>
      </c>
      <c r="P745" s="10" t="str">
        <f t="shared" si="83"/>
        <v>财报</v>
      </c>
    </row>
    <row r="746" spans="1:16" x14ac:dyDescent="0.2">
      <c r="A746" s="17">
        <f t="shared" ca="1" si="78"/>
        <v>1828</v>
      </c>
      <c r="B746" s="8" t="s">
        <v>1550</v>
      </c>
      <c r="C746" s="8" t="s">
        <v>1551</v>
      </c>
      <c r="D746" s="13">
        <f>IFERROR([1]!EM_S_QSTM07_IS(B746,"61",$C$1,"1")/1000000,"")</f>
        <v>80.65334129</v>
      </c>
      <c r="E746" s="13" t="str">
        <f>IFERROR([1]!EM_S_PERFORMANCEEXPRESS_PERFEXNETPROFITTOSHAREHOLDER(B746,$C$1)/1000000,"")</f>
        <v/>
      </c>
      <c r="F746" s="13">
        <f>IFERROR([1]!EM_S_PROFITNOTICE_FORECASTT(B746,$C$1)/1000000,"")</f>
        <v>250.125</v>
      </c>
      <c r="G746" s="13">
        <f>IFERROR([1]!EM_S_PROFITNOTICE_FORECASTL(B746,$C$1)/1000000,"")</f>
        <v>175.08750000000001</v>
      </c>
      <c r="H746" s="13">
        <f t="shared" si="79"/>
        <v>212.60624999999999</v>
      </c>
      <c r="I746" s="20">
        <f>IFERROR([1]!EM_S_QSTM07_IS(B746,"61",$I$1,"1")/1000000,"")</f>
        <v>128.03657046999999</v>
      </c>
      <c r="J746" s="13">
        <f t="shared" si="77"/>
        <v>-47.383229179999987</v>
      </c>
      <c r="K746" s="13">
        <f>IFERROR([1]!EM_S_QSTM07_IS(B746,"61",$K$2,"1")/1000000,"")</f>
        <v>101.16952020000001</v>
      </c>
      <c r="L746" s="14">
        <f t="shared" si="80"/>
        <v>-1.4683547879472891</v>
      </c>
      <c r="M746" s="33" t="str">
        <f ca="1">[1]!EM_S_MAJASSRES_NUM(B746,$M$2,$M$1)</f>
        <v/>
      </c>
      <c r="N746" s="29" t="str">
        <f t="shared" si="81"/>
        <v/>
      </c>
      <c r="O746" s="21">
        <f t="shared" ca="1" si="82"/>
        <v>-1.4683547879472891</v>
      </c>
      <c r="P746" s="10" t="str">
        <f t="shared" si="83"/>
        <v>财报</v>
      </c>
    </row>
    <row r="747" spans="1:16" x14ac:dyDescent="0.2">
      <c r="A747" s="17">
        <f t="shared" ca="1" si="78"/>
        <v>1413</v>
      </c>
      <c r="B747" s="8" t="s">
        <v>1552</v>
      </c>
      <c r="C747" s="8" t="s">
        <v>1553</v>
      </c>
      <c r="D747" s="13">
        <f>IFERROR([1]!EM_S_QSTM07_IS(B747,"61",$C$1,"1")/1000000,"")</f>
        <v>-12.886631019999999</v>
      </c>
      <c r="E747" s="13" t="str">
        <f>IFERROR([1]!EM_S_PERFORMANCEEXPRESS_PERFEXNETPROFITTOSHAREHOLDER(B747,$C$1)/1000000,"")</f>
        <v/>
      </c>
      <c r="F747" s="13">
        <f>IFERROR([1]!EM_S_PROFITNOTICE_FORECASTT(B747,$C$1)/1000000,"")</f>
        <v>-17</v>
      </c>
      <c r="G747" s="13">
        <f>IFERROR([1]!EM_S_PROFITNOTICE_FORECASTL(B747,$C$1)/1000000,"")</f>
        <v>-28</v>
      </c>
      <c r="H747" s="13">
        <f t="shared" si="79"/>
        <v>-22.5</v>
      </c>
      <c r="I747" s="20">
        <f>IFERROR([1]!EM_S_QSTM07_IS(B747,"61",$I$1,"1")/1000000,"")</f>
        <v>-14.81085616</v>
      </c>
      <c r="J747" s="13">
        <f t="shared" si="77"/>
        <v>1.9242251400000008</v>
      </c>
      <c r="K747" s="13">
        <f>IFERROR([1]!EM_S_QSTM07_IS(B747,"61",$K$2,"1")/1000000,"")</f>
        <v>25.852068320000001</v>
      </c>
      <c r="L747" s="14">
        <f t="shared" si="80"/>
        <v>-0.92556784562914995</v>
      </c>
      <c r="M747" s="33" t="str">
        <f ca="1">[1]!EM_S_MAJASSRES_NUM(B747,$M$2,$M$1)</f>
        <v/>
      </c>
      <c r="N747" s="29" t="str">
        <f t="shared" si="81"/>
        <v/>
      </c>
      <c r="O747" s="21">
        <f t="shared" ca="1" si="82"/>
        <v>-0.92556784562914995</v>
      </c>
      <c r="P747" s="10" t="str">
        <f t="shared" si="83"/>
        <v>财报</v>
      </c>
    </row>
    <row r="748" spans="1:16" x14ac:dyDescent="0.2">
      <c r="A748" s="17" t="str">
        <f t="shared" ca="1" si="78"/>
        <v/>
      </c>
      <c r="B748" s="8" t="s">
        <v>1554</v>
      </c>
      <c r="C748" s="8" t="s">
        <v>1555</v>
      </c>
      <c r="D748" s="13">
        <f>IFERROR([1]!EM_S_QSTM07_IS(B748,"61",$C$1,"1")/1000000,"")</f>
        <v>22.303808010000001</v>
      </c>
      <c r="E748" s="13" t="str">
        <f>IFERROR([1]!EM_S_PERFORMANCEEXPRESS_PERFEXNETPROFITTOSHAREHOLDER(B748,$C$1)/1000000,"")</f>
        <v/>
      </c>
      <c r="F748" s="13">
        <f>IFERROR([1]!EM_S_PROFITNOTICE_FORECASTT(B748,$C$1)/1000000,"")</f>
        <v>17</v>
      </c>
      <c r="G748" s="13">
        <f>IFERROR([1]!EM_S_PROFITNOTICE_FORECASTL(B748,$C$1)/1000000,"")</f>
        <v>14</v>
      </c>
      <c r="H748" s="13">
        <f t="shared" si="79"/>
        <v>15.5</v>
      </c>
      <c r="I748" s="20">
        <f>IFERROR([1]!EM_S_QSTM07_IS(B748,"61",$I$1,"1")/1000000,"")</f>
        <v>-6.5062689499999999</v>
      </c>
      <c r="J748" s="13">
        <f t="shared" si="77"/>
        <v>28.81007696</v>
      </c>
      <c r="K748" s="13">
        <f>IFERROR([1]!EM_S_QSTM07_IS(B748,"61",$K$2,"1")/1000000,"")</f>
        <v>21.48990856</v>
      </c>
      <c r="L748" s="14">
        <f t="shared" si="80"/>
        <v>0.34063283143164758</v>
      </c>
      <c r="M748" s="33">
        <f ca="1">[1]!EM_S_MAJASSRES_NUM(B748,$M$2,$M$1)</f>
        <v>1</v>
      </c>
      <c r="N748" s="29" t="str">
        <f t="shared" si="81"/>
        <v/>
      </c>
      <c r="O748" s="21" t="str">
        <f t="shared" ca="1" si="82"/>
        <v/>
      </c>
      <c r="P748" s="10" t="str">
        <f t="shared" si="83"/>
        <v>财报</v>
      </c>
    </row>
    <row r="749" spans="1:16" x14ac:dyDescent="0.2">
      <c r="A749" s="17">
        <f t="shared" ca="1" si="78"/>
        <v>1542</v>
      </c>
      <c r="B749" s="8" t="s">
        <v>1556</v>
      </c>
      <c r="C749" s="8" t="s">
        <v>1557</v>
      </c>
      <c r="D749" s="13">
        <f>IFERROR([1]!EM_S_QSTM07_IS(B749,"61",$C$1,"1")/1000000,"")</f>
        <v>96.600992900000008</v>
      </c>
      <c r="E749" s="13" t="str">
        <f>IFERROR([1]!EM_S_PERFORMANCEEXPRESS_PERFEXNETPROFITTOSHAREHOLDER(B749,$C$1)/1000000,"")</f>
        <v/>
      </c>
      <c r="F749" s="13">
        <f>IFERROR([1]!EM_S_PROFITNOTICE_FORECASTT(B749,$C$1)/1000000,"")</f>
        <v>200</v>
      </c>
      <c r="G749" s="13">
        <f>IFERROR([1]!EM_S_PROFITNOTICE_FORECASTL(B749,$C$1)/1000000,"")</f>
        <v>183</v>
      </c>
      <c r="H749" s="13">
        <f t="shared" si="79"/>
        <v>191.5</v>
      </c>
      <c r="I749" s="20">
        <f>IFERROR([1]!EM_S_QSTM07_IS(B749,"61",$I$1,"1")/1000000,"")</f>
        <v>97.271728400000001</v>
      </c>
      <c r="J749" s="13">
        <f t="shared" si="77"/>
        <v>-0.67073549999999216</v>
      </c>
      <c r="K749" s="13">
        <f>IFERROR([1]!EM_S_QSTM07_IS(B749,"61",$K$2,"1")/1000000,"")</f>
        <v>80.282295590000004</v>
      </c>
      <c r="L749" s="14">
        <f t="shared" si="80"/>
        <v>-1.0083547125187529</v>
      </c>
      <c r="M749" s="33" t="str">
        <f ca="1">[1]!EM_S_MAJASSRES_NUM(B749,$M$2,$M$1)</f>
        <v/>
      </c>
      <c r="N749" s="29" t="str">
        <f t="shared" si="81"/>
        <v/>
      </c>
      <c r="O749" s="21">
        <f t="shared" ca="1" si="82"/>
        <v>-1.0083547125187529</v>
      </c>
      <c r="P749" s="10" t="str">
        <f t="shared" si="83"/>
        <v>财报</v>
      </c>
    </row>
    <row r="750" spans="1:16" x14ac:dyDescent="0.2">
      <c r="A750" s="17">
        <f t="shared" ca="1" si="78"/>
        <v>1404</v>
      </c>
      <c r="B750" s="8" t="s">
        <v>1558</v>
      </c>
      <c r="C750" s="8" t="s">
        <v>1559</v>
      </c>
      <c r="D750" s="13">
        <f>IFERROR([1]!EM_S_QSTM07_IS(B750,"61",$C$1,"1")/1000000,"")</f>
        <v>79.387961540000006</v>
      </c>
      <c r="E750" s="13" t="str">
        <f>IFERROR([1]!EM_S_PERFORMANCEEXPRESS_PERFEXNETPROFITTOSHAREHOLDER(B750,$C$1)/1000000,"")</f>
        <v/>
      </c>
      <c r="F750" s="13">
        <f>IFERROR([1]!EM_S_PROFITNOTICE_FORECASTT(B750,$C$1)/1000000,"")</f>
        <v>171.7475</v>
      </c>
      <c r="G750" s="13">
        <f>IFERROR([1]!EM_S_PROFITNOTICE_FORECASTL(B750,$C$1)/1000000,"")</f>
        <v>114.4984</v>
      </c>
      <c r="H750" s="13">
        <f t="shared" si="79"/>
        <v>143.12295</v>
      </c>
      <c r="I750" s="20">
        <f>IFERROR([1]!EM_S_QSTM07_IS(B750,"61",$I$1,"1")/1000000,"")</f>
        <v>73.660091230000006</v>
      </c>
      <c r="J750" s="13">
        <f t="shared" si="77"/>
        <v>5.7278703100000001</v>
      </c>
      <c r="K750" s="13">
        <f>IFERROR([1]!EM_S_QSTM07_IS(B750,"61",$K$2,"1")/1000000,"")</f>
        <v>72.929107260000009</v>
      </c>
      <c r="L750" s="14">
        <f t="shared" si="80"/>
        <v>-0.9214597500888152</v>
      </c>
      <c r="M750" s="33" t="str">
        <f ca="1">[1]!EM_S_MAJASSRES_NUM(B750,$M$2,$M$1)</f>
        <v/>
      </c>
      <c r="N750" s="29" t="str">
        <f t="shared" si="81"/>
        <v/>
      </c>
      <c r="O750" s="21">
        <f t="shared" ca="1" si="82"/>
        <v>-0.9214597500888152</v>
      </c>
      <c r="P750" s="10" t="str">
        <f t="shared" si="83"/>
        <v>财报</v>
      </c>
    </row>
    <row r="751" spans="1:16" x14ac:dyDescent="0.2">
      <c r="A751" s="17">
        <f t="shared" ca="1" si="78"/>
        <v>912</v>
      </c>
      <c r="B751" s="8" t="s">
        <v>1560</v>
      </c>
      <c r="C751" s="8" t="s">
        <v>1561</v>
      </c>
      <c r="D751" s="13">
        <f>IFERROR([1]!EM_S_QSTM07_IS(B751,"61",$C$1,"1")/1000000,"")</f>
        <v>8.9286317100000012</v>
      </c>
      <c r="E751" s="13" t="str">
        <f>IFERROR([1]!EM_S_PERFORMANCEEXPRESS_PERFEXNETPROFITTOSHAREHOLDER(B751,$C$1)/1000000,"")</f>
        <v/>
      </c>
      <c r="F751" s="13">
        <f>IFERROR([1]!EM_S_PROFITNOTICE_FORECASTT(B751,$C$1)/1000000,"")</f>
        <v>18.927299999999999</v>
      </c>
      <c r="G751" s="13">
        <f>IFERROR([1]!EM_S_PROFITNOTICE_FORECASTL(B751,$C$1)/1000000,"")</f>
        <v>12.6182</v>
      </c>
      <c r="H751" s="13">
        <f t="shared" si="79"/>
        <v>15.772749999999998</v>
      </c>
      <c r="I751" s="20">
        <f>IFERROR([1]!EM_S_QSTM07_IS(B751,"61",$I$1,"1")/1000000,"")</f>
        <v>3.87648159</v>
      </c>
      <c r="J751" s="13">
        <f t="shared" si="77"/>
        <v>5.0521501200000012</v>
      </c>
      <c r="K751" s="13">
        <f>IFERROR([1]!EM_S_QSTM07_IS(B751,"61",$K$2,"1")/1000000,"")</f>
        <v>11.745249579999999</v>
      </c>
      <c r="L751" s="14">
        <f t="shared" si="80"/>
        <v>-0.56985587359481193</v>
      </c>
      <c r="M751" s="33" t="str">
        <f ca="1">[1]!EM_S_MAJASSRES_NUM(B751,$M$2,$M$1)</f>
        <v/>
      </c>
      <c r="N751" s="29" t="str">
        <f t="shared" si="81"/>
        <v/>
      </c>
      <c r="O751" s="21">
        <f t="shared" ca="1" si="82"/>
        <v>-0.56985587359481193</v>
      </c>
      <c r="P751" s="10" t="str">
        <f t="shared" si="83"/>
        <v>财报</v>
      </c>
    </row>
    <row r="752" spans="1:16" x14ac:dyDescent="0.2">
      <c r="A752" s="17">
        <f t="shared" ca="1" si="78"/>
        <v>671</v>
      </c>
      <c r="B752" s="8" t="s">
        <v>1562</v>
      </c>
      <c r="C752" s="8" t="s">
        <v>1563</v>
      </c>
      <c r="D752" s="13">
        <f>IFERROR([1]!EM_S_QSTM07_IS(B752,"61",$C$1,"1")/1000000,"")</f>
        <v>57.096032990000005</v>
      </c>
      <c r="E752" s="13" t="str">
        <f>IFERROR([1]!EM_S_PERFORMANCEEXPRESS_PERFEXNETPROFITTOSHAREHOLDER(B752,$C$1)/1000000,"")</f>
        <v/>
      </c>
      <c r="F752" s="13">
        <f>IFERROR([1]!EM_S_PROFITNOTICE_FORECASTT(B752,$C$1)/1000000,"")</f>
        <v>81.865700000000004</v>
      </c>
      <c r="G752" s="13">
        <f>IFERROR([1]!EM_S_PROFITNOTICE_FORECASTL(B752,$C$1)/1000000,"")</f>
        <v>57.305999999999997</v>
      </c>
      <c r="H752" s="13">
        <f t="shared" si="79"/>
        <v>69.585849999999994</v>
      </c>
      <c r="I752" s="20">
        <f>IFERROR([1]!EM_S_QSTM07_IS(B752,"61",$I$1,"1")/1000000,"")</f>
        <v>23.53678412</v>
      </c>
      <c r="J752" s="13">
        <f t="shared" si="77"/>
        <v>33.559248870000005</v>
      </c>
      <c r="K752" s="13">
        <f>IFERROR([1]!EM_S_QSTM07_IS(B752,"61",$K$2,"1")/1000000,"")</f>
        <v>52.072183979999998</v>
      </c>
      <c r="L752" s="14">
        <f t="shared" si="80"/>
        <v>-0.35552446037428509</v>
      </c>
      <c r="M752" s="33" t="str">
        <f ca="1">[1]!EM_S_MAJASSRES_NUM(B752,$M$2,$M$1)</f>
        <v/>
      </c>
      <c r="N752" s="29" t="str">
        <f t="shared" si="81"/>
        <v/>
      </c>
      <c r="O752" s="21">
        <f t="shared" ca="1" si="82"/>
        <v>-0.35552446037428509</v>
      </c>
      <c r="P752" s="10" t="str">
        <f t="shared" si="83"/>
        <v>财报</v>
      </c>
    </row>
    <row r="753" spans="1:16" x14ac:dyDescent="0.2">
      <c r="A753" s="17">
        <f t="shared" ca="1" si="78"/>
        <v>1158</v>
      </c>
      <c r="B753" s="8" t="s">
        <v>1564</v>
      </c>
      <c r="C753" s="8" t="s">
        <v>1565</v>
      </c>
      <c r="D753" s="13">
        <f>IFERROR([1]!EM_S_QSTM07_IS(B753,"61",$C$1,"1")/1000000,"")</f>
        <v>56.761509840000002</v>
      </c>
      <c r="E753" s="13" t="str">
        <f>IFERROR([1]!EM_S_PERFORMANCEEXPRESS_PERFEXNETPROFITTOSHAREHOLDER(B753,$C$1)/1000000,"")</f>
        <v/>
      </c>
      <c r="F753" s="13">
        <f>IFERROR([1]!EM_S_PROFITNOTICE_FORECASTT(B753,$C$1)/1000000,"")</f>
        <v>124.2377</v>
      </c>
      <c r="G753" s="13">
        <f>IFERROR([1]!EM_S_PROFITNOTICE_FORECASTL(B753,$C$1)/1000000,"")</f>
        <v>98.354799999999997</v>
      </c>
      <c r="H753" s="13">
        <f t="shared" si="79"/>
        <v>111.29625</v>
      </c>
      <c r="I753" s="20">
        <f>IFERROR([1]!EM_S_QSTM07_IS(B753,"61",$I$1,"1")/1000000,"")</f>
        <v>42.570808740000004</v>
      </c>
      <c r="J753" s="13">
        <f t="shared" si="77"/>
        <v>14.190701099999998</v>
      </c>
      <c r="K753" s="13">
        <f>IFERROR([1]!EM_S_QSTM07_IS(B753,"61",$K$2,"1")/1000000,"")</f>
        <v>58.949377320000004</v>
      </c>
      <c r="L753" s="14">
        <f t="shared" si="80"/>
        <v>-0.75927309591469661</v>
      </c>
      <c r="M753" s="33" t="str">
        <f ca="1">[1]!EM_S_MAJASSRES_NUM(B753,$M$2,$M$1)</f>
        <v/>
      </c>
      <c r="N753" s="29" t="str">
        <f t="shared" si="81"/>
        <v/>
      </c>
      <c r="O753" s="21">
        <f t="shared" ca="1" si="82"/>
        <v>-0.75927309591469661</v>
      </c>
      <c r="P753" s="10" t="str">
        <f t="shared" si="83"/>
        <v>财报</v>
      </c>
    </row>
    <row r="754" spans="1:16" x14ac:dyDescent="0.2">
      <c r="A754" s="17">
        <f t="shared" ca="1" si="78"/>
        <v>620</v>
      </c>
      <c r="B754" s="8" t="s">
        <v>1566</v>
      </c>
      <c r="C754" s="8" t="s">
        <v>1567</v>
      </c>
      <c r="D754" s="13">
        <f>IFERROR([1]!EM_S_QSTM07_IS(B754,"61",$C$1,"1")/1000000,"")</f>
        <v>141.41311475000001</v>
      </c>
      <c r="E754" s="13" t="str">
        <f>IFERROR([1]!EM_S_PERFORMANCEEXPRESS_PERFEXNETPROFITTOSHAREHOLDER(B754,$C$1)/1000000,"")</f>
        <v/>
      </c>
      <c r="F754" s="13">
        <f>IFERROR([1]!EM_S_PROFITNOTICE_FORECASTT(B754,$C$1)/1000000,"")</f>
        <v>211.83770000000001</v>
      </c>
      <c r="G754" s="13">
        <f>IFERROR([1]!EM_S_PROFITNOTICE_FORECASTL(B754,$C$1)/1000000,"")</f>
        <v>162.9521</v>
      </c>
      <c r="H754" s="13">
        <f t="shared" si="79"/>
        <v>187.39490000000001</v>
      </c>
      <c r="I754" s="20">
        <f>IFERROR([1]!EM_S_QSTM07_IS(B754,"61",$I$1,"1")/1000000,"")</f>
        <v>61.327862830000001</v>
      </c>
      <c r="J754" s="13">
        <f t="shared" si="77"/>
        <v>80.085251920000005</v>
      </c>
      <c r="K754" s="13">
        <f>IFERROR([1]!EM_S_QSTM07_IS(B754,"61",$K$2,"1")/1000000,"")</f>
        <v>112.60845664</v>
      </c>
      <c r="L754" s="14">
        <f t="shared" si="80"/>
        <v>-0.2888167167051584</v>
      </c>
      <c r="M754" s="33" t="str">
        <f ca="1">[1]!EM_S_MAJASSRES_NUM(B754,$M$2,$M$1)</f>
        <v/>
      </c>
      <c r="N754" s="29" t="str">
        <f t="shared" si="81"/>
        <v/>
      </c>
      <c r="O754" s="21">
        <f t="shared" ca="1" si="82"/>
        <v>-0.2888167167051584</v>
      </c>
      <c r="P754" s="10" t="str">
        <f t="shared" si="83"/>
        <v>财报</v>
      </c>
    </row>
    <row r="755" spans="1:16" x14ac:dyDescent="0.2">
      <c r="A755" s="17">
        <f t="shared" ca="1" si="78"/>
        <v>1108</v>
      </c>
      <c r="B755" s="8" t="s">
        <v>1568</v>
      </c>
      <c r="C755" s="8" t="s">
        <v>1569</v>
      </c>
      <c r="D755" s="13">
        <f>IFERROR([1]!EM_S_QSTM07_IS(B755,"61",$C$1,"1")/1000000,"")</f>
        <v>17.15781466</v>
      </c>
      <c r="E755" s="13" t="str">
        <f>IFERROR([1]!EM_S_PERFORMANCEEXPRESS_PERFEXNETPROFITTOSHAREHOLDER(B755,$C$1)/1000000,"")</f>
        <v/>
      </c>
      <c r="F755" s="13">
        <f>IFERROR([1]!EM_S_PROFITNOTICE_FORECASTT(B755,$C$1)/1000000,"")</f>
        <v>37.768700000000003</v>
      </c>
      <c r="G755" s="13">
        <f>IFERROR([1]!EM_S_PROFITNOTICE_FORECASTL(B755,$C$1)/1000000,"")</f>
        <v>23.2423</v>
      </c>
      <c r="H755" s="13">
        <f t="shared" si="79"/>
        <v>30.505500000000001</v>
      </c>
      <c r="I755" s="20">
        <f>IFERROR([1]!EM_S_QSTM07_IS(B755,"61",$I$1,"1")/1000000,"")</f>
        <v>13.32417618</v>
      </c>
      <c r="J755" s="13">
        <f t="shared" si="77"/>
        <v>3.8336384799999994</v>
      </c>
      <c r="K755" s="13">
        <f>IFERROR([1]!EM_S_QSTM07_IS(B755,"61",$K$2,"1")/1000000,"")</f>
        <v>13.69374354</v>
      </c>
      <c r="L755" s="14">
        <f t="shared" si="80"/>
        <v>-0.72004452480055725</v>
      </c>
      <c r="M755" s="33" t="str">
        <f ca="1">[1]!EM_S_MAJASSRES_NUM(B755,$M$2,$M$1)</f>
        <v/>
      </c>
      <c r="N755" s="29" t="str">
        <f t="shared" si="81"/>
        <v/>
      </c>
      <c r="O755" s="21">
        <f t="shared" ca="1" si="82"/>
        <v>-0.72004452480055725</v>
      </c>
      <c r="P755" s="10" t="str">
        <f t="shared" si="83"/>
        <v>财报</v>
      </c>
    </row>
    <row r="756" spans="1:16" x14ac:dyDescent="0.2">
      <c r="A756" s="17">
        <f t="shared" ca="1" si="78"/>
        <v>1048</v>
      </c>
      <c r="B756" s="8" t="s">
        <v>1570</v>
      </c>
      <c r="C756" s="8" t="s">
        <v>1571</v>
      </c>
      <c r="D756" s="13">
        <f>IFERROR([1]!EM_S_QSTM07_IS(B756,"61",$C$1,"1")/1000000,"")</f>
        <v>96.263695249999998</v>
      </c>
      <c r="E756" s="13">
        <f>IFERROR([1]!EM_S_PERFORMANCEEXPRESS_PERFEXNETPROFITTOSHAREHOLDER(B756,$C$1)/1000000,"")</f>
        <v>161.28264318999999</v>
      </c>
      <c r="F756" s="13">
        <f>IFERROR([1]!EM_S_PROFITNOTICE_FORECASTT(B756,$C$1)/1000000,"")</f>
        <v>197.9392</v>
      </c>
      <c r="G756" s="13">
        <f>IFERROR([1]!EM_S_PROFITNOTICE_FORECASTL(B756,$C$1)/1000000,"")</f>
        <v>152.26089999999999</v>
      </c>
      <c r="H756" s="13">
        <f t="shared" si="79"/>
        <v>175.10005000000001</v>
      </c>
      <c r="I756" s="20">
        <f>IFERROR([1]!EM_S_QSTM07_IS(B756,"61",$I$1,"1")/1000000,"")</f>
        <v>64.99245904</v>
      </c>
      <c r="J756" s="13">
        <f t="shared" si="77"/>
        <v>31.271236209999998</v>
      </c>
      <c r="K756" s="13">
        <f>IFERROR([1]!EM_S_QSTM07_IS(B756,"61",$K$2,"1")/1000000,"")</f>
        <v>96.726556760000008</v>
      </c>
      <c r="L756" s="14">
        <f t="shared" si="80"/>
        <v>-0.67670475144079767</v>
      </c>
      <c r="M756" s="33" t="str">
        <f ca="1">[1]!EM_S_MAJASSRES_NUM(B756,$M$2,$M$1)</f>
        <v/>
      </c>
      <c r="N756" s="29" t="str">
        <f t="shared" si="81"/>
        <v/>
      </c>
      <c r="O756" s="21">
        <f t="shared" ca="1" si="82"/>
        <v>-0.67670475144079767</v>
      </c>
      <c r="P756" s="10" t="str">
        <f t="shared" si="83"/>
        <v>财报</v>
      </c>
    </row>
    <row r="757" spans="1:16" x14ac:dyDescent="0.2">
      <c r="A757" s="17" t="str">
        <f t="shared" ca="1" si="78"/>
        <v/>
      </c>
      <c r="B757" s="8" t="s">
        <v>1572</v>
      </c>
      <c r="C757" s="8" t="s">
        <v>1573</v>
      </c>
      <c r="D757" s="13">
        <f>IFERROR([1]!EM_S_QSTM07_IS(B757,"61",$C$1,"1")/1000000,"")</f>
        <v>-5.2831657600000002</v>
      </c>
      <c r="E757" s="13" t="str">
        <f>IFERROR([1]!EM_S_PERFORMANCEEXPRESS_PERFEXNETPROFITTOSHAREHOLDER(B757,$C$1)/1000000,"")</f>
        <v/>
      </c>
      <c r="F757" s="13">
        <f>IFERROR([1]!EM_S_PROFITNOTICE_FORECASTT(B757,$C$1)/1000000,"")</f>
        <v>8.9838000000000005</v>
      </c>
      <c r="G757" s="13">
        <f>IFERROR([1]!EM_S_PROFITNOTICE_FORECASTL(B757,$C$1)/1000000,"")</f>
        <v>2.246</v>
      </c>
      <c r="H757" s="13">
        <f t="shared" si="79"/>
        <v>5.6149000000000004</v>
      </c>
      <c r="I757" s="20">
        <f>IFERROR([1]!EM_S_QSTM07_IS(B757,"61",$I$1,"1")/1000000,"")</f>
        <v>8.3579932699999997</v>
      </c>
      <c r="J757" s="13">
        <f t="shared" si="77"/>
        <v>-13.641159030000001</v>
      </c>
      <c r="K757" s="13">
        <f>IFERROR([1]!EM_S_QSTM07_IS(B757,"61",$K$2,"1")/1000000,"")</f>
        <v>7.1126781699999997</v>
      </c>
      <c r="L757" s="14">
        <f t="shared" si="80"/>
        <v>-2.917865353100884</v>
      </c>
      <c r="M757" s="33" t="str">
        <f ca="1">[1]!EM_S_MAJASSRES_NUM(B757,$M$2,$M$1)</f>
        <v/>
      </c>
      <c r="N757" s="29">
        <f t="shared" si="81"/>
        <v>1</v>
      </c>
      <c r="O757" s="21" t="str">
        <f t="shared" ca="1" si="82"/>
        <v/>
      </c>
      <c r="P757" s="10" t="str">
        <f t="shared" si="83"/>
        <v>财报</v>
      </c>
    </row>
    <row r="758" spans="1:16" x14ac:dyDescent="0.2">
      <c r="A758" s="17">
        <f t="shared" ca="1" si="78"/>
        <v>2033</v>
      </c>
      <c r="B758" s="8" t="s">
        <v>1574</v>
      </c>
      <c r="C758" s="8" t="s">
        <v>1575</v>
      </c>
      <c r="D758" s="13">
        <f>IFERROR([1]!EM_S_QSTM07_IS(B758,"61",$C$1,"1")/1000000,"")</f>
        <v>-113.67165799999999</v>
      </c>
      <c r="E758" s="13" t="str">
        <f>IFERROR([1]!EM_S_PERFORMANCEEXPRESS_PERFEXNETPROFITTOSHAREHOLDER(B758,$C$1)/1000000,"")</f>
        <v/>
      </c>
      <c r="F758" s="13">
        <f>IFERROR([1]!EM_S_PROFITNOTICE_FORECASTT(B758,$C$1)/1000000,"")</f>
        <v>-120</v>
      </c>
      <c r="G758" s="13">
        <f>IFERROR([1]!EM_S_PROFITNOTICE_FORECASTL(B758,$C$1)/1000000,"")</f>
        <v>-160</v>
      </c>
      <c r="H758" s="13">
        <f t="shared" si="79"/>
        <v>-140</v>
      </c>
      <c r="I758" s="20">
        <f>IFERROR([1]!EM_S_QSTM07_IS(B758,"61",$I$1,"1")/1000000,"")</f>
        <v>-44.479320689999994</v>
      </c>
      <c r="J758" s="13">
        <f t="shared" si="77"/>
        <v>-69.192337309999999</v>
      </c>
      <c r="K758" s="13">
        <f>IFERROR([1]!EM_S_QSTM07_IS(B758,"61",$K$2,"1")/1000000,"")</f>
        <v>11.54699941</v>
      </c>
      <c r="L758" s="14">
        <f t="shared" si="80"/>
        <v>-6.9922352858247869</v>
      </c>
      <c r="M758" s="33" t="str">
        <f ca="1">[1]!EM_S_MAJASSRES_NUM(B758,$M$2,$M$1)</f>
        <v/>
      </c>
      <c r="N758" s="29" t="str">
        <f t="shared" si="81"/>
        <v/>
      </c>
      <c r="O758" s="21">
        <f t="shared" ca="1" si="82"/>
        <v>-6.9922352858247869</v>
      </c>
      <c r="P758" s="10" t="str">
        <f t="shared" si="83"/>
        <v>财报</v>
      </c>
    </row>
    <row r="759" spans="1:16" x14ac:dyDescent="0.2">
      <c r="A759" s="17">
        <f t="shared" ca="1" si="78"/>
        <v>851</v>
      </c>
      <c r="B759" s="8" t="s">
        <v>1576</v>
      </c>
      <c r="C759" s="8" t="s">
        <v>1577</v>
      </c>
      <c r="D759" s="13">
        <f>IFERROR([1]!EM_S_QSTM07_IS(B759,"61",$C$1,"1")/1000000,"")</f>
        <v>12.67815027</v>
      </c>
      <c r="E759" s="13" t="str">
        <f>IFERROR([1]!EM_S_PERFORMANCEEXPRESS_PERFEXNETPROFITTOSHAREHOLDER(B759,$C$1)/1000000,"")</f>
        <v/>
      </c>
      <c r="F759" s="13">
        <f>IFERROR([1]!EM_S_PROFITNOTICE_FORECASTT(B759,$C$1)/1000000,"")</f>
        <v>20.049299999999999</v>
      </c>
      <c r="G759" s="13">
        <f>IFERROR([1]!EM_S_PROFITNOTICE_FORECASTL(B759,$C$1)/1000000,"")</f>
        <v>15.5939</v>
      </c>
      <c r="H759" s="13">
        <f t="shared" si="79"/>
        <v>17.8216</v>
      </c>
      <c r="I759" s="20">
        <f>IFERROR([1]!EM_S_QSTM07_IS(B759,"61",$I$1,"1")/1000000,"")</f>
        <v>7.1190922400000005</v>
      </c>
      <c r="J759" s="13">
        <f t="shared" si="77"/>
        <v>5.5590580299999992</v>
      </c>
      <c r="K759" s="13">
        <f>IFERROR([1]!EM_S_QSTM07_IS(B759,"61",$K$2,"1")/1000000,"")</f>
        <v>11.96442843</v>
      </c>
      <c r="L759" s="14">
        <f t="shared" si="80"/>
        <v>-0.53536785626457217</v>
      </c>
      <c r="M759" s="33" t="str">
        <f ca="1">[1]!EM_S_MAJASSRES_NUM(B759,$M$2,$M$1)</f>
        <v/>
      </c>
      <c r="N759" s="29" t="str">
        <f t="shared" si="81"/>
        <v/>
      </c>
      <c r="O759" s="21">
        <f t="shared" ca="1" si="82"/>
        <v>-0.53536785626457217</v>
      </c>
      <c r="P759" s="10" t="str">
        <f t="shared" si="83"/>
        <v>财报</v>
      </c>
    </row>
    <row r="760" spans="1:16" x14ac:dyDescent="0.2">
      <c r="A760" s="17">
        <f t="shared" ca="1" si="78"/>
        <v>1338</v>
      </c>
      <c r="B760" s="8" t="s">
        <v>1578</v>
      </c>
      <c r="C760" s="8" t="s">
        <v>1579</v>
      </c>
      <c r="D760" s="13">
        <f>IFERROR([1]!EM_S_QSTM07_IS(B760,"61",$C$1,"1")/1000000,"")</f>
        <v>10.923261109999999</v>
      </c>
      <c r="E760" s="13" t="str">
        <f>IFERROR([1]!EM_S_PERFORMANCEEXPRESS_PERFEXNETPROFITTOSHAREHOLDER(B760,$C$1)/1000000,"")</f>
        <v/>
      </c>
      <c r="F760" s="13">
        <f>IFERROR([1]!EM_S_PROFITNOTICE_FORECASTT(B760,$C$1)/1000000,"")</f>
        <v>27.024000000000001</v>
      </c>
      <c r="G760" s="13">
        <f>IFERROR([1]!EM_S_PROFITNOTICE_FORECASTL(B760,$C$1)/1000000,"")</f>
        <v>18.916799999999999</v>
      </c>
      <c r="H760" s="13">
        <f t="shared" si="79"/>
        <v>22.970399999999998</v>
      </c>
      <c r="I760" s="20">
        <f>IFERROR([1]!EM_S_QSTM07_IS(B760,"61",$I$1,"1")/1000000,"")</f>
        <v>9.2332817299999999</v>
      </c>
      <c r="J760" s="13">
        <f t="shared" si="77"/>
        <v>1.6899793799999987</v>
      </c>
      <c r="K760" s="13">
        <f>IFERROR([1]!EM_S_QSTM07_IS(B760,"61",$K$2,"1")/1000000,"")</f>
        <v>14.807412680000001</v>
      </c>
      <c r="L760" s="14">
        <f t="shared" si="80"/>
        <v>-0.88586936715266862</v>
      </c>
      <c r="M760" s="33" t="str">
        <f ca="1">[1]!EM_S_MAJASSRES_NUM(B760,$M$2,$M$1)</f>
        <v/>
      </c>
      <c r="N760" s="29" t="str">
        <f t="shared" si="81"/>
        <v/>
      </c>
      <c r="O760" s="21">
        <f t="shared" ca="1" si="82"/>
        <v>-0.88586936715266862</v>
      </c>
      <c r="P760" s="10" t="str">
        <f t="shared" si="83"/>
        <v>财报</v>
      </c>
    </row>
    <row r="761" spans="1:16" x14ac:dyDescent="0.2">
      <c r="A761" s="17">
        <f t="shared" ca="1" si="78"/>
        <v>587</v>
      </c>
      <c r="B761" s="8" t="s">
        <v>1580</v>
      </c>
      <c r="C761" s="8" t="s">
        <v>1581</v>
      </c>
      <c r="D761" s="13">
        <f>IFERROR([1]!EM_S_QSTM07_IS(B761,"61",$C$1,"1")/1000000,"")</f>
        <v>212.09726494999998</v>
      </c>
      <c r="E761" s="13">
        <f>IFERROR([1]!EM_S_PERFORMANCEEXPRESS_PERFEXNETPROFITTOSHAREHOLDER(B761,$C$1)/1000000,"")</f>
        <v>293.03010533999998</v>
      </c>
      <c r="F761" s="13">
        <f>IFERROR([1]!EM_S_PROFITNOTICE_FORECASTT(B761,$C$1)/1000000,"")</f>
        <v>293.46609999999998</v>
      </c>
      <c r="G761" s="13">
        <f>IFERROR([1]!EM_S_PROFITNOTICE_FORECASTL(B761,$C$1)/1000000,"")</f>
        <v>216.90969999999999</v>
      </c>
      <c r="H761" s="13">
        <f t="shared" si="79"/>
        <v>255.18789999999998</v>
      </c>
      <c r="I761" s="20">
        <f>IFERROR([1]!EM_S_QSTM07_IS(B761,"61",$I$1,"1")/1000000,"")</f>
        <v>80.388633819999995</v>
      </c>
      <c r="J761" s="13">
        <f t="shared" si="77"/>
        <v>131.70863112999999</v>
      </c>
      <c r="K761" s="13">
        <f>IFERROR([1]!EM_S_QSTM07_IS(B761,"61",$K$2,"1")/1000000,"")</f>
        <v>175.33076516</v>
      </c>
      <c r="L761" s="14">
        <f t="shared" si="80"/>
        <v>-0.24879908548960109</v>
      </c>
      <c r="M761" s="33" t="str">
        <f ca="1">[1]!EM_S_MAJASSRES_NUM(B761,$M$2,$M$1)</f>
        <v/>
      </c>
      <c r="N761" s="29" t="str">
        <f t="shared" si="81"/>
        <v/>
      </c>
      <c r="O761" s="21">
        <f t="shared" ca="1" si="82"/>
        <v>-0.24879908548960109</v>
      </c>
      <c r="P761" s="10" t="str">
        <f t="shared" si="83"/>
        <v>财报</v>
      </c>
    </row>
    <row r="762" spans="1:16" x14ac:dyDescent="0.2">
      <c r="A762" s="17">
        <f t="shared" ca="1" si="78"/>
        <v>1937</v>
      </c>
      <c r="B762" s="8" t="s">
        <v>1582</v>
      </c>
      <c r="C762" s="8" t="s">
        <v>1583</v>
      </c>
      <c r="D762" s="13">
        <f>IFERROR([1]!EM_S_QSTM07_IS(B762,"61",$C$1,"1")/1000000,"")</f>
        <v>42.024324710000002</v>
      </c>
      <c r="E762" s="13" t="str">
        <f>IFERROR([1]!EM_S_PERFORMANCEEXPRESS_PERFEXNETPROFITTOSHAREHOLDER(B762,$C$1)/1000000,"")</f>
        <v/>
      </c>
      <c r="F762" s="13">
        <f>IFERROR([1]!EM_S_PROFITNOTICE_FORECASTT(B762,$C$1)/1000000,"")</f>
        <v>165.393</v>
      </c>
      <c r="G762" s="13">
        <f>IFERROR([1]!EM_S_PROFITNOTICE_FORECASTL(B762,$C$1)/1000000,"")</f>
        <v>147.01599999999999</v>
      </c>
      <c r="H762" s="13">
        <f t="shared" si="79"/>
        <v>156.2045</v>
      </c>
      <c r="I762" s="20">
        <f>IFERROR([1]!EM_S_QSTM07_IS(B762,"61",$I$1,"1")/1000000,"")</f>
        <v>108.81255897</v>
      </c>
      <c r="J762" s="13">
        <f t="shared" si="77"/>
        <v>-66.788234259999996</v>
      </c>
      <c r="K762" s="13">
        <f>IFERROR([1]!EM_S_QSTM07_IS(B762,"61",$K$2,"1")/1000000,"")</f>
        <v>67.590905309999997</v>
      </c>
      <c r="L762" s="14">
        <f t="shared" si="80"/>
        <v>-1.9881245702166792</v>
      </c>
      <c r="M762" s="33" t="str">
        <f ca="1">[1]!EM_S_MAJASSRES_NUM(B762,$M$2,$M$1)</f>
        <v/>
      </c>
      <c r="N762" s="29" t="str">
        <f t="shared" si="81"/>
        <v/>
      </c>
      <c r="O762" s="21">
        <f t="shared" ca="1" si="82"/>
        <v>-1.9881245702166792</v>
      </c>
      <c r="P762" s="10" t="str">
        <f t="shared" si="83"/>
        <v>财报</v>
      </c>
    </row>
    <row r="763" spans="1:16" x14ac:dyDescent="0.2">
      <c r="A763" s="17">
        <f t="shared" ca="1" si="78"/>
        <v>1598</v>
      </c>
      <c r="B763" s="8" t="s">
        <v>1584</v>
      </c>
      <c r="C763" s="8" t="s">
        <v>1585</v>
      </c>
      <c r="D763" s="13">
        <f>IFERROR([1]!EM_S_QSTM07_IS(B763,"61",$C$1,"1")/1000000,"")</f>
        <v>336.51113923000003</v>
      </c>
      <c r="E763" s="13" t="str">
        <f>IFERROR([1]!EM_S_PERFORMANCEEXPRESS_PERFEXNETPROFITTOSHAREHOLDER(B763,$C$1)/1000000,"")</f>
        <v/>
      </c>
      <c r="F763" s="13">
        <f>IFERROR([1]!EM_S_PROFITNOTICE_FORECASTT(B763,$C$1)/1000000,"")</f>
        <v>742.89400000000001</v>
      </c>
      <c r="G763" s="13">
        <f>IFERROR([1]!EM_S_PROFITNOTICE_FORECASTL(B763,$C$1)/1000000,"")</f>
        <v>680.98609999999996</v>
      </c>
      <c r="H763" s="13">
        <f t="shared" si="79"/>
        <v>711.94004999999993</v>
      </c>
      <c r="I763" s="20">
        <f>IFERROR([1]!EM_S_QSTM07_IS(B763,"61",$I$1,"1")/1000000,"")</f>
        <v>357.83501563999999</v>
      </c>
      <c r="J763" s="13">
        <f t="shared" si="77"/>
        <v>-21.323876409999968</v>
      </c>
      <c r="K763" s="13">
        <f>IFERROR([1]!EM_S_QSTM07_IS(B763,"61",$K$2,"1")/1000000,"")</f>
        <v>305.50349662000002</v>
      </c>
      <c r="L763" s="14">
        <f t="shared" si="80"/>
        <v>-1.0697991238919391</v>
      </c>
      <c r="M763" s="33" t="str">
        <f ca="1">[1]!EM_S_MAJASSRES_NUM(B763,$M$2,$M$1)</f>
        <v/>
      </c>
      <c r="N763" s="29" t="str">
        <f t="shared" si="81"/>
        <v/>
      </c>
      <c r="O763" s="21">
        <f t="shared" ca="1" si="82"/>
        <v>-1.0697991238919391</v>
      </c>
      <c r="P763" s="10" t="str">
        <f t="shared" si="83"/>
        <v>财报</v>
      </c>
    </row>
    <row r="764" spans="1:16" x14ac:dyDescent="0.2">
      <c r="A764" s="17" t="str">
        <f t="shared" ca="1" si="78"/>
        <v/>
      </c>
      <c r="B764" s="8" t="s">
        <v>1586</v>
      </c>
      <c r="C764" s="8" t="s">
        <v>1587</v>
      </c>
      <c r="D764" s="13">
        <f>IFERROR([1]!EM_S_QSTM07_IS(B764,"61",$C$1,"1")/1000000,"")</f>
        <v>8.6522707299999997</v>
      </c>
      <c r="E764" s="13" t="str">
        <f>IFERROR([1]!EM_S_PERFORMANCEEXPRESS_PERFEXNETPROFITTOSHAREHOLDER(B764,$C$1)/1000000,"")</f>
        <v/>
      </c>
      <c r="F764" s="13">
        <f>IFERROR([1]!EM_S_PROFITNOTICE_FORECASTT(B764,$C$1)/1000000,"")</f>
        <v>4.5</v>
      </c>
      <c r="G764" s="13">
        <f>IFERROR([1]!EM_S_PROFITNOTICE_FORECASTL(B764,$C$1)/1000000,"")</f>
        <v>3.1</v>
      </c>
      <c r="H764" s="13">
        <f t="shared" si="79"/>
        <v>3.8</v>
      </c>
      <c r="I764" s="20">
        <f>IFERROR([1]!EM_S_QSTM07_IS(B764,"61",$I$1,"1")/1000000,"")</f>
        <v>-4.2001752199999993</v>
      </c>
      <c r="J764" s="13">
        <f t="shared" si="77"/>
        <v>12.85244595</v>
      </c>
      <c r="K764" s="13">
        <f>IFERROR([1]!EM_S_QSTM07_IS(B764,"61",$K$2,"1")/1000000,"")</f>
        <v>9.7151194099999998</v>
      </c>
      <c r="L764" s="14">
        <f t="shared" si="80"/>
        <v>0.32293237042157985</v>
      </c>
      <c r="M764" s="33" t="str">
        <f ca="1">[1]!EM_S_MAJASSRES_NUM(B764,$M$2,$M$1)</f>
        <v/>
      </c>
      <c r="N764" s="29">
        <f t="shared" si="81"/>
        <v>1</v>
      </c>
      <c r="O764" s="21" t="str">
        <f t="shared" ca="1" si="82"/>
        <v/>
      </c>
      <c r="P764" s="10" t="str">
        <f t="shared" si="83"/>
        <v>财报</v>
      </c>
    </row>
    <row r="765" spans="1:16" x14ac:dyDescent="0.2">
      <c r="A765" s="17">
        <f t="shared" ca="1" si="78"/>
        <v>487</v>
      </c>
      <c r="B765" s="8" t="s">
        <v>1588</v>
      </c>
      <c r="C765" s="8" t="s">
        <v>1589</v>
      </c>
      <c r="D765" s="13">
        <f>IFERROR([1]!EM_S_QSTM07_IS(B765,"61",$C$1,"1")/1000000,"")</f>
        <v>31.541781710000002</v>
      </c>
      <c r="E765" s="13">
        <f>IFERROR([1]!EM_S_PERFORMANCEEXPRESS_PERFEXNETPROFITTOSHAREHOLDER(B765,$C$1)/1000000,"")</f>
        <v>38.811945999999999</v>
      </c>
      <c r="F765" s="13">
        <f>IFERROR([1]!EM_S_PROFITNOTICE_FORECASTT(B765,$C$1)/1000000,"")</f>
        <v>40.3264</v>
      </c>
      <c r="G765" s="13">
        <f>IFERROR([1]!EM_S_PROFITNOTICE_FORECASTL(B765,$C$1)/1000000,"")</f>
        <v>31.020299999999999</v>
      </c>
      <c r="H765" s="13">
        <f t="shared" si="79"/>
        <v>35.673349999999999</v>
      </c>
      <c r="I765" s="20">
        <f>IFERROR([1]!EM_S_QSTM07_IS(B765,"61",$I$1,"1")/1000000,"")</f>
        <v>7.2764939200000001</v>
      </c>
      <c r="J765" s="13">
        <f t="shared" si="77"/>
        <v>24.265287790000002</v>
      </c>
      <c r="K765" s="13">
        <f>IFERROR([1]!EM_S_QSTM07_IS(B765,"61",$K$2,"1")/1000000,"")</f>
        <v>27.017466969999997</v>
      </c>
      <c r="L765" s="14">
        <f t="shared" si="80"/>
        <v>-0.10186666215067443</v>
      </c>
      <c r="M765" s="33" t="str">
        <f ca="1">[1]!EM_S_MAJASSRES_NUM(B765,$M$2,$M$1)</f>
        <v/>
      </c>
      <c r="N765" s="29" t="str">
        <f t="shared" si="81"/>
        <v/>
      </c>
      <c r="O765" s="21">
        <f t="shared" ca="1" si="82"/>
        <v>-0.10186666215067443</v>
      </c>
      <c r="P765" s="10" t="str">
        <f t="shared" si="83"/>
        <v>财报</v>
      </c>
    </row>
    <row r="766" spans="1:16" x14ac:dyDescent="0.2">
      <c r="A766" s="17">
        <f t="shared" ca="1" si="78"/>
        <v>302</v>
      </c>
      <c r="B766" s="8" t="s">
        <v>1590</v>
      </c>
      <c r="C766" s="8" t="s">
        <v>1591</v>
      </c>
      <c r="D766" s="13">
        <f>IFERROR([1]!EM_S_QSTM07_IS(B766,"61",$C$1,"1")/1000000,"")</f>
        <v>-14.75305358</v>
      </c>
      <c r="E766" s="13" t="str">
        <f>IFERROR([1]!EM_S_PERFORMANCEEXPRESS_PERFEXNETPROFITTOSHAREHOLDER(B766,$C$1)/1000000,"")</f>
        <v/>
      </c>
      <c r="F766" s="13">
        <f>IFERROR([1]!EM_S_PROFITNOTICE_FORECASTT(B766,$C$1)/1000000,"")</f>
        <v>-22</v>
      </c>
      <c r="G766" s="13">
        <f>IFERROR([1]!EM_S_PROFITNOTICE_FORECASTL(B766,$C$1)/1000000,"")</f>
        <v>-29</v>
      </c>
      <c r="H766" s="13">
        <f t="shared" si="79"/>
        <v>-25.5</v>
      </c>
      <c r="I766" s="20">
        <f>IFERROR([1]!EM_S_QSTM07_IS(B766,"61",$I$1,"1")/1000000,"")</f>
        <v>-7.7989073499999995</v>
      </c>
      <c r="J766" s="13">
        <f t="shared" si="77"/>
        <v>-6.9541462300000001</v>
      </c>
      <c r="K766" s="13">
        <f>IFERROR([1]!EM_S_QSTM07_IS(B766,"61",$K$2,"1")/1000000,"")</f>
        <v>-15.246868800000001</v>
      </c>
      <c r="L766" s="14">
        <f t="shared" si="80"/>
        <v>0.54389676193711334</v>
      </c>
      <c r="M766" s="33" t="str">
        <f ca="1">[1]!EM_S_MAJASSRES_NUM(B766,$M$2,$M$1)</f>
        <v/>
      </c>
      <c r="N766" s="29" t="str">
        <f t="shared" si="81"/>
        <v/>
      </c>
      <c r="O766" s="21">
        <f t="shared" ca="1" si="82"/>
        <v>0.54389676193711334</v>
      </c>
      <c r="P766" s="10" t="str">
        <f t="shared" si="83"/>
        <v>财报</v>
      </c>
    </row>
    <row r="767" spans="1:16" x14ac:dyDescent="0.2">
      <c r="A767" s="17" t="str">
        <f t="shared" ca="1" si="78"/>
        <v/>
      </c>
      <c r="B767" s="8" t="s">
        <v>1592</v>
      </c>
      <c r="C767" s="8" t="s">
        <v>1593</v>
      </c>
      <c r="D767" s="13">
        <f>IFERROR([1]!EM_S_QSTM07_IS(B767,"61",$C$1,"1")/1000000,"")</f>
        <v>43.128692979999997</v>
      </c>
      <c r="E767" s="13" t="str">
        <f>IFERROR([1]!EM_S_PERFORMANCEEXPRESS_PERFEXNETPROFITTOSHAREHOLDER(B767,$C$1)/1000000,"")</f>
        <v/>
      </c>
      <c r="F767" s="13">
        <f>IFERROR([1]!EM_S_PROFITNOTICE_FORECASTT(B767,$C$1)/1000000,"")</f>
        <v>75.447800000000001</v>
      </c>
      <c r="G767" s="13">
        <f>IFERROR([1]!EM_S_PROFITNOTICE_FORECASTL(B767,$C$1)/1000000,"")</f>
        <v>70.902799999999999</v>
      </c>
      <c r="H767" s="13">
        <f t="shared" si="79"/>
        <v>73.175299999999993</v>
      </c>
      <c r="I767" s="20">
        <f>IFERROR([1]!EM_S_QSTM07_IS(B767,"61",$I$1,"1")/1000000,"")</f>
        <v>29.757761350000003</v>
      </c>
      <c r="J767" s="13">
        <f t="shared" si="77"/>
        <v>13.370931629999994</v>
      </c>
      <c r="K767" s="13">
        <f>IFERROR([1]!EM_S_QSTM07_IS(B767,"61",$K$2,"1")/1000000,"")</f>
        <v>6.9274328600000006</v>
      </c>
      <c r="L767" s="14">
        <f t="shared" si="80"/>
        <v>0.930142363010934</v>
      </c>
      <c r="M767" s="33" t="str">
        <f ca="1">[1]!EM_S_MAJASSRES_NUM(B767,$M$2,$M$1)</f>
        <v/>
      </c>
      <c r="N767" s="29">
        <f t="shared" si="81"/>
        <v>1</v>
      </c>
      <c r="O767" s="21" t="str">
        <f t="shared" ca="1" si="82"/>
        <v/>
      </c>
      <c r="P767" s="10" t="str">
        <f t="shared" si="83"/>
        <v>财报</v>
      </c>
    </row>
    <row r="768" spans="1:16" x14ac:dyDescent="0.2">
      <c r="A768" s="17">
        <f t="shared" ca="1" si="78"/>
        <v>114</v>
      </c>
      <c r="B768" s="8" t="s">
        <v>1594</v>
      </c>
      <c r="C768" s="8" t="s">
        <v>1595</v>
      </c>
      <c r="D768" s="13">
        <f>IFERROR([1]!EM_S_QSTM07_IS(B768,"61",$C$1,"1")/1000000,"")</f>
        <v>179.24716434000001</v>
      </c>
      <c r="E768" s="13" t="str">
        <f>IFERROR([1]!EM_S_PERFORMANCEEXPRESS_PERFEXNETPROFITTOSHAREHOLDER(B768,$C$1)/1000000,"")</f>
        <v/>
      </c>
      <c r="F768" s="13">
        <f>IFERROR([1]!EM_S_PROFITNOTICE_FORECASTT(B768,$C$1)/1000000,"")</f>
        <v>260</v>
      </c>
      <c r="G768" s="13">
        <f>IFERROR([1]!EM_S_PROFITNOTICE_FORECASTL(B768,$C$1)/1000000,"")</f>
        <v>200</v>
      </c>
      <c r="H768" s="13">
        <f t="shared" si="79"/>
        <v>230</v>
      </c>
      <c r="I768" s="20">
        <f>IFERROR([1]!EM_S_QSTM07_IS(B768,"61",$I$1,"1")/1000000,"")</f>
        <v>66.518988239999999</v>
      </c>
      <c r="J768" s="13">
        <f t="shared" si="77"/>
        <v>112.72817610000001</v>
      </c>
      <c r="K768" s="13">
        <f>IFERROR([1]!EM_S_QSTM07_IS(B768,"61",$K$2,"1")/1000000,"")</f>
        <v>-158.13745381000001</v>
      </c>
      <c r="L768" s="14">
        <f t="shared" si="80"/>
        <v>1.7128493180081261</v>
      </c>
      <c r="M768" s="33" t="str">
        <f ca="1">[1]!EM_S_MAJASSRES_NUM(B768,$M$2,$M$1)</f>
        <v/>
      </c>
      <c r="N768" s="29" t="str">
        <f t="shared" si="81"/>
        <v/>
      </c>
      <c r="O768" s="21">
        <f t="shared" ca="1" si="82"/>
        <v>1.7128493180081261</v>
      </c>
      <c r="P768" s="10" t="str">
        <f t="shared" si="83"/>
        <v>财报</v>
      </c>
    </row>
    <row r="769" spans="1:16" x14ac:dyDescent="0.2">
      <c r="A769" s="17">
        <f t="shared" ca="1" si="78"/>
        <v>989</v>
      </c>
      <c r="B769" s="8" t="s">
        <v>1596</v>
      </c>
      <c r="C769" s="8" t="s">
        <v>1597</v>
      </c>
      <c r="D769" s="13">
        <f>IFERROR([1]!EM_S_QSTM07_IS(B769,"61",$C$1,"1")/1000000,"")</f>
        <v>49.76154914</v>
      </c>
      <c r="E769" s="13" t="str">
        <f>IFERROR([1]!EM_S_PERFORMANCEEXPRESS_PERFEXNETPROFITTOSHAREHOLDER(B769,$C$1)/1000000,"")</f>
        <v/>
      </c>
      <c r="F769" s="13">
        <f>IFERROR([1]!EM_S_PROFITNOTICE_FORECASTT(B769,$C$1)/1000000,"")</f>
        <v>99.361400000000003</v>
      </c>
      <c r="G769" s="13">
        <f>IFERROR([1]!EM_S_PROFITNOTICE_FORECASTL(B769,$C$1)/1000000,"")</f>
        <v>63.23</v>
      </c>
      <c r="H769" s="13">
        <f t="shared" si="79"/>
        <v>81.295699999999997</v>
      </c>
      <c r="I769" s="20">
        <f>IFERROR([1]!EM_S_QSTM07_IS(B769,"61",$I$1,"1")/1000000,"")</f>
        <v>22.671222539999999</v>
      </c>
      <c r="J769" s="13">
        <f t="shared" si="77"/>
        <v>27.090326600000001</v>
      </c>
      <c r="K769" s="13">
        <f>IFERROR([1]!EM_S_QSTM07_IS(B769,"61",$K$2,"1")/1000000,"")</f>
        <v>73.977003730000007</v>
      </c>
      <c r="L769" s="14">
        <f t="shared" si="80"/>
        <v>-0.63380070516408304</v>
      </c>
      <c r="M769" s="33" t="str">
        <f ca="1">[1]!EM_S_MAJASSRES_NUM(B769,$M$2,$M$1)</f>
        <v/>
      </c>
      <c r="N769" s="29" t="str">
        <f t="shared" si="81"/>
        <v/>
      </c>
      <c r="O769" s="21">
        <f t="shared" ca="1" si="82"/>
        <v>-0.63380070516408304</v>
      </c>
      <c r="P769" s="10" t="str">
        <f t="shared" si="83"/>
        <v>财报</v>
      </c>
    </row>
    <row r="770" spans="1:16" x14ac:dyDescent="0.2">
      <c r="A770" s="17">
        <f t="shared" ca="1" si="78"/>
        <v>78</v>
      </c>
      <c r="B770" s="8" t="s">
        <v>1598</v>
      </c>
      <c r="C770" s="8" t="s">
        <v>1599</v>
      </c>
      <c r="D770" s="13">
        <f>IFERROR([1]!EM_S_QSTM07_IS(B770,"61",$C$1,"1")/1000000,"")</f>
        <v>38.718080020000002</v>
      </c>
      <c r="E770" s="13" t="str">
        <f>IFERROR([1]!EM_S_PERFORMANCEEXPRESS_PERFEXNETPROFITTOSHAREHOLDER(B770,$C$1)/1000000,"")</f>
        <v/>
      </c>
      <c r="F770" s="13">
        <f>IFERROR([1]!EM_S_PROFITNOTICE_FORECASTT(B770,$C$1)/1000000,"")</f>
        <v>48</v>
      </c>
      <c r="G770" s="13">
        <f>IFERROR([1]!EM_S_PROFITNOTICE_FORECASTL(B770,$C$1)/1000000,"")</f>
        <v>42</v>
      </c>
      <c r="H770" s="13">
        <f t="shared" si="79"/>
        <v>45</v>
      </c>
      <c r="I770" s="20">
        <f>IFERROR([1]!EM_S_QSTM07_IS(B770,"61",$I$1,"1")/1000000,"")</f>
        <v>7.9421861700000003</v>
      </c>
      <c r="J770" s="13">
        <f t="shared" si="77"/>
        <v>30.775893850000003</v>
      </c>
      <c r="K770" s="13">
        <f>IFERROR([1]!EM_S_QSTM07_IS(B770,"61",$K$2,"1")/1000000,"")</f>
        <v>-27.025133629999999</v>
      </c>
      <c r="L770" s="14">
        <f t="shared" si="80"/>
        <v>2.1387878510186669</v>
      </c>
      <c r="M770" s="33" t="str">
        <f ca="1">[1]!EM_S_MAJASSRES_NUM(B770,$M$2,$M$1)</f>
        <v/>
      </c>
      <c r="N770" s="29" t="str">
        <f t="shared" si="81"/>
        <v/>
      </c>
      <c r="O770" s="21">
        <f t="shared" ca="1" si="82"/>
        <v>2.1387878510186669</v>
      </c>
      <c r="P770" s="10" t="str">
        <f t="shared" si="83"/>
        <v>财报</v>
      </c>
    </row>
    <row r="771" spans="1:16" x14ac:dyDescent="0.2">
      <c r="A771" s="17">
        <f t="shared" ca="1" si="78"/>
        <v>435</v>
      </c>
      <c r="B771" s="8" t="s">
        <v>1600</v>
      </c>
      <c r="C771" s="8" t="s">
        <v>1601</v>
      </c>
      <c r="D771" s="13">
        <f>IFERROR([1]!EM_S_QSTM07_IS(B771,"61",$C$1,"1")/1000000,"")</f>
        <v>113.04115155</v>
      </c>
      <c r="E771" s="13">
        <f>IFERROR([1]!EM_S_PERFORMANCEEXPRESS_PERFEXNETPROFITTOSHAREHOLDER(B771,$C$1)/1000000,"")</f>
        <v>77.145310030000005</v>
      </c>
      <c r="F771" s="13">
        <f>IFERROR([1]!EM_S_PROFITNOTICE_FORECASTT(B771,$C$1)/1000000,"")</f>
        <v>86.164900000000003</v>
      </c>
      <c r="G771" s="13">
        <f>IFERROR([1]!EM_S_PROFITNOTICE_FORECASTL(B771,$C$1)/1000000,"")</f>
        <v>60.822299999999998</v>
      </c>
      <c r="H771" s="13">
        <f t="shared" si="79"/>
        <v>73.493600000000001</v>
      </c>
      <c r="I771" s="20">
        <f>IFERROR([1]!EM_S_QSTM07_IS(B771,"61",$I$1,"1")/1000000,"")</f>
        <v>-35.895841520000005</v>
      </c>
      <c r="J771" s="13">
        <f t="shared" si="77"/>
        <v>148.93699307</v>
      </c>
      <c r="K771" s="13">
        <f>IFERROR([1]!EM_S_QSTM07_IS(B771,"61",$K$2,"1")/1000000,"")</f>
        <v>145.21552882</v>
      </c>
      <c r="L771" s="14">
        <f t="shared" si="80"/>
        <v>2.5627178306893671E-2</v>
      </c>
      <c r="M771" s="33" t="str">
        <f ca="1">[1]!EM_S_MAJASSRES_NUM(B771,$M$2,$M$1)</f>
        <v/>
      </c>
      <c r="N771" s="29" t="str">
        <f t="shared" si="81"/>
        <v/>
      </c>
      <c r="O771" s="21">
        <f t="shared" ca="1" si="82"/>
        <v>2.5627178306893671E-2</v>
      </c>
      <c r="P771" s="10" t="str">
        <f t="shared" si="83"/>
        <v>财报</v>
      </c>
    </row>
    <row r="772" spans="1:16" x14ac:dyDescent="0.2">
      <c r="A772" s="17">
        <f t="shared" ca="1" si="78"/>
        <v>845</v>
      </c>
      <c r="B772" s="8" t="s">
        <v>1602</v>
      </c>
      <c r="C772" s="8" t="s">
        <v>1603</v>
      </c>
      <c r="D772" s="13">
        <f>IFERROR([1]!EM_S_QSTM07_IS(B772,"61",$C$1,"1")/1000000,"")</f>
        <v>75.937840340000008</v>
      </c>
      <c r="E772" s="13" t="str">
        <f>IFERROR([1]!EM_S_PERFORMANCEEXPRESS_PERFEXNETPROFITTOSHAREHOLDER(B772,$C$1)/1000000,"")</f>
        <v/>
      </c>
      <c r="F772" s="13">
        <f>IFERROR([1]!EM_S_PROFITNOTICE_FORECASTT(B772,$C$1)/1000000,"")</f>
        <v>159.3869</v>
      </c>
      <c r="G772" s="13">
        <f>IFERROR([1]!EM_S_PROFITNOTICE_FORECASTL(B772,$C$1)/1000000,"")</f>
        <v>101.428</v>
      </c>
      <c r="H772" s="13">
        <f t="shared" si="79"/>
        <v>130.40744999999998</v>
      </c>
      <c r="I772" s="20">
        <f>IFERROR([1]!EM_S_QSTM07_IS(B772,"61",$I$1,"1")/1000000,"")</f>
        <v>36.229620340000004</v>
      </c>
      <c r="J772" s="13">
        <f t="shared" ref="J772:J835" si="84">IFERROR(IF(D772&lt;&gt;"",D772-I772,IF(E772&lt;&gt;"",E772-I772,IF(H772&lt;&gt;"",H772-I772,""))),"")</f>
        <v>39.708220000000004</v>
      </c>
      <c r="K772" s="13">
        <f>IFERROR([1]!EM_S_QSTM07_IS(B772,"61",$K$2,"1")/1000000,"")</f>
        <v>84.324955870000011</v>
      </c>
      <c r="L772" s="14">
        <f t="shared" si="80"/>
        <v>-0.52910476394181127</v>
      </c>
      <c r="M772" s="33" t="str">
        <f ca="1">[1]!EM_S_MAJASSRES_NUM(B772,$M$2,$M$1)</f>
        <v/>
      </c>
      <c r="N772" s="29" t="str">
        <f t="shared" si="81"/>
        <v/>
      </c>
      <c r="O772" s="21">
        <f t="shared" ca="1" si="82"/>
        <v>-0.52910476394181127</v>
      </c>
      <c r="P772" s="10" t="str">
        <f t="shared" si="83"/>
        <v>财报</v>
      </c>
    </row>
    <row r="773" spans="1:16" x14ac:dyDescent="0.2">
      <c r="A773" s="17">
        <f t="shared" ref="A773:A836" ca="1" si="85">IFERROR(RANK(O773,$O$4:$O$2880,0),"")</f>
        <v>1971</v>
      </c>
      <c r="B773" s="8" t="s">
        <v>1604</v>
      </c>
      <c r="C773" s="8" t="s">
        <v>1605</v>
      </c>
      <c r="D773" s="13">
        <f>IFERROR([1]!EM_S_QSTM07_IS(B773,"61",$C$1,"1")/1000000,"")</f>
        <v>967.80326811999998</v>
      </c>
      <c r="E773" s="13" t="str">
        <f>IFERROR([1]!EM_S_PERFORMANCEEXPRESS_PERFEXNETPROFITTOSHAREHOLDER(B773,$C$1)/1000000,"")</f>
        <v/>
      </c>
      <c r="F773" s="13">
        <f>IFERROR([1]!EM_S_PROFITNOTICE_FORECASTT(B773,$C$1)/1000000,"")</f>
        <v>3662.5918999999999</v>
      </c>
      <c r="G773" s="13">
        <f>IFERROR([1]!EM_S_PROFITNOTICE_FORECASTL(B773,$C$1)/1000000,"")</f>
        <v>3344.1055999999999</v>
      </c>
      <c r="H773" s="13">
        <f t="shared" ref="H773:H836" si="86">IFERROR(AVERAGE(F773:G773),"")</f>
        <v>3503.3487500000001</v>
      </c>
      <c r="I773" s="20">
        <f>IFERROR([1]!EM_S_QSTM07_IS(B773,"61",$I$1,"1")/1000000,"")</f>
        <v>2456.0018586700003</v>
      </c>
      <c r="J773" s="13">
        <f t="shared" si="84"/>
        <v>-1488.1985905500003</v>
      </c>
      <c r="K773" s="13">
        <f>IFERROR([1]!EM_S_QSTM07_IS(B773,"61",$K$2,"1")/1000000,"")</f>
        <v>957.73301989999993</v>
      </c>
      <c r="L773" s="14">
        <f t="shared" ref="L773:L836" si="87">IFERROR(IF(J773="","",(J773-K773)/ABS(K773)),"")</f>
        <v>-2.5538762469580387</v>
      </c>
      <c r="M773" s="33" t="str">
        <f ca="1">[1]!EM_S_MAJASSRES_NUM(B773,$M$2,$M$1)</f>
        <v/>
      </c>
      <c r="N773" s="29" t="str">
        <f t="shared" ref="N773:N836" si="88">IFERROR(IF(ABS(K773)&lt;$N$2,1,""),"")</f>
        <v/>
      </c>
      <c r="O773" s="21">
        <f t="shared" ref="O773:O836" ca="1" si="89">IFERROR(IF(AND(M773="",N773=""),L773,""),"")</f>
        <v>-2.5538762469580387</v>
      </c>
      <c r="P773" s="10" t="str">
        <f t="shared" ref="P773:P836" si="90">IFERROR(IF(D773&lt;&gt;"","财报",IF(E773&lt;&gt;"","快报",IF(H773&lt;&gt;"","预告",""))),"")</f>
        <v>财报</v>
      </c>
    </row>
    <row r="774" spans="1:16" x14ac:dyDescent="0.2">
      <c r="A774" s="17">
        <f t="shared" ca="1" si="85"/>
        <v>214</v>
      </c>
      <c r="B774" s="8" t="s">
        <v>1606</v>
      </c>
      <c r="C774" s="8" t="s">
        <v>1607</v>
      </c>
      <c r="D774" s="13">
        <f>IFERROR([1]!EM_S_QSTM07_IS(B774,"61",$C$1,"1")/1000000,"")</f>
        <v>1.01538916</v>
      </c>
      <c r="E774" s="13" t="str">
        <f>IFERROR([1]!EM_S_PERFORMANCEEXPRESS_PERFEXNETPROFITTOSHAREHOLDER(B774,$C$1)/1000000,"")</f>
        <v/>
      </c>
      <c r="F774" s="13">
        <f>IFERROR([1]!EM_S_PROFITNOTICE_FORECASTT(B774,$C$1)/1000000,"")</f>
        <v>10</v>
      </c>
      <c r="G774" s="13">
        <f>IFERROR([1]!EM_S_PROFITNOTICE_FORECASTL(B774,$C$1)/1000000,"")</f>
        <v>4</v>
      </c>
      <c r="H774" s="13">
        <f t="shared" si="86"/>
        <v>7</v>
      </c>
      <c r="I774" s="20">
        <f>IFERROR([1]!EM_S_QSTM07_IS(B774,"61",$I$1,"1")/1000000,"")</f>
        <v>3.7664358</v>
      </c>
      <c r="J774" s="13">
        <f t="shared" si="84"/>
        <v>-2.7510466400000002</v>
      </c>
      <c r="K774" s="13">
        <f>IFERROR([1]!EM_S_QSTM07_IS(B774,"61",$K$2,"1")/1000000,"")</f>
        <v>-158.37876414999999</v>
      </c>
      <c r="L774" s="14">
        <f t="shared" si="87"/>
        <v>0.98262995260277131</v>
      </c>
      <c r="M774" s="33" t="str">
        <f ca="1">[1]!EM_S_MAJASSRES_NUM(B774,$M$2,$M$1)</f>
        <v/>
      </c>
      <c r="N774" s="29" t="str">
        <f t="shared" si="88"/>
        <v/>
      </c>
      <c r="O774" s="21">
        <f t="shared" ca="1" si="89"/>
        <v>0.98262995260277131</v>
      </c>
      <c r="P774" s="10" t="str">
        <f t="shared" si="90"/>
        <v>财报</v>
      </c>
    </row>
    <row r="775" spans="1:16" x14ac:dyDescent="0.2">
      <c r="A775" s="17">
        <f t="shared" ca="1" si="85"/>
        <v>204</v>
      </c>
      <c r="B775" s="8" t="s">
        <v>1608</v>
      </c>
      <c r="C775" s="8" t="s">
        <v>1609</v>
      </c>
      <c r="D775" s="13">
        <f>IFERROR([1]!EM_S_QSTM07_IS(B775,"61",$C$1,"1")/1000000,"")</f>
        <v>-6.04972859</v>
      </c>
      <c r="E775" s="13" t="str">
        <f>IFERROR([1]!EM_S_PERFORMANCEEXPRESS_PERFEXNETPROFITTOSHAREHOLDER(B775,$C$1)/1000000,"")</f>
        <v/>
      </c>
      <c r="F775" s="13">
        <f>IFERROR([1]!EM_S_PROFITNOTICE_FORECASTT(B775,$C$1)/1000000,"")</f>
        <v>-13.8</v>
      </c>
      <c r="G775" s="13">
        <f>IFERROR([1]!EM_S_PROFITNOTICE_FORECASTL(B775,$C$1)/1000000,"")</f>
        <v>-15</v>
      </c>
      <c r="H775" s="13">
        <f t="shared" si="86"/>
        <v>-14.4</v>
      </c>
      <c r="I775" s="20">
        <f>IFERROR([1]!EM_S_QSTM07_IS(B775,"61",$I$1,"1")/1000000,"")</f>
        <v>-8.3800395999999999</v>
      </c>
      <c r="J775" s="13">
        <f t="shared" si="84"/>
        <v>2.33031101</v>
      </c>
      <c r="K775" s="13">
        <f>IFERROR([1]!EM_S_QSTM07_IS(B775,"61",$K$2,"1")/1000000,"")</f>
        <v>-51.933711270000003</v>
      </c>
      <c r="L775" s="14">
        <f t="shared" si="87"/>
        <v>1.0448708739085653</v>
      </c>
      <c r="M775" s="33" t="str">
        <f ca="1">[1]!EM_S_MAJASSRES_NUM(B775,$M$2,$M$1)</f>
        <v/>
      </c>
      <c r="N775" s="29" t="str">
        <f t="shared" si="88"/>
        <v/>
      </c>
      <c r="O775" s="21">
        <f t="shared" ca="1" si="89"/>
        <v>1.0448708739085653</v>
      </c>
      <c r="P775" s="10" t="str">
        <f t="shared" si="90"/>
        <v>财报</v>
      </c>
    </row>
    <row r="776" spans="1:16" x14ac:dyDescent="0.2">
      <c r="A776" s="17">
        <f t="shared" ca="1" si="85"/>
        <v>816</v>
      </c>
      <c r="B776" s="8" t="s">
        <v>1610</v>
      </c>
      <c r="C776" s="8" t="s">
        <v>1611</v>
      </c>
      <c r="D776" s="13">
        <f>IFERROR([1]!EM_S_QSTM07_IS(B776,"61",$C$1,"1")/1000000,"")</f>
        <v>9.6016508900000002</v>
      </c>
      <c r="E776" s="13" t="str">
        <f>IFERROR([1]!EM_S_PERFORMANCEEXPRESS_PERFEXNETPROFITTOSHAREHOLDER(B776,$C$1)/1000000,"")</f>
        <v/>
      </c>
      <c r="F776" s="13">
        <f>IFERROR([1]!EM_S_PROFITNOTICE_FORECASTT(B776,$C$1)/1000000,"")</f>
        <v>18.056999999999999</v>
      </c>
      <c r="G776" s="13">
        <f>IFERROR([1]!EM_S_PROFITNOTICE_FORECASTL(B776,$C$1)/1000000,"")</f>
        <v>10.533300000000001</v>
      </c>
      <c r="H776" s="13">
        <f t="shared" si="86"/>
        <v>14.29515</v>
      </c>
      <c r="I776" s="20">
        <f>IFERROR([1]!EM_S_QSTM07_IS(B776,"61",$I$1,"1")/1000000,"")</f>
        <v>4.3068549999999997</v>
      </c>
      <c r="J776" s="13">
        <f t="shared" si="84"/>
        <v>5.2947958900000005</v>
      </c>
      <c r="K776" s="13">
        <f>IFERROR([1]!EM_S_QSTM07_IS(B776,"61",$K$2,"1")/1000000,"")</f>
        <v>10.686762300000002</v>
      </c>
      <c r="L776" s="14">
        <f t="shared" si="87"/>
        <v>-0.50454630304633985</v>
      </c>
      <c r="M776" s="33" t="str">
        <f ca="1">[1]!EM_S_MAJASSRES_NUM(B776,$M$2,$M$1)</f>
        <v/>
      </c>
      <c r="N776" s="29" t="str">
        <f t="shared" si="88"/>
        <v/>
      </c>
      <c r="O776" s="21">
        <f t="shared" ca="1" si="89"/>
        <v>-0.50454630304633985</v>
      </c>
      <c r="P776" s="10" t="str">
        <f t="shared" si="90"/>
        <v>财报</v>
      </c>
    </row>
    <row r="777" spans="1:16" x14ac:dyDescent="0.2">
      <c r="A777" s="17">
        <f t="shared" ca="1" si="85"/>
        <v>591</v>
      </c>
      <c r="B777" s="8" t="s">
        <v>1612</v>
      </c>
      <c r="C777" s="8" t="s">
        <v>1613</v>
      </c>
      <c r="D777" s="13">
        <f>IFERROR([1]!EM_S_QSTM07_IS(B777,"61",$C$1,"1")/1000000,"")</f>
        <v>49.32512483</v>
      </c>
      <c r="E777" s="13">
        <f>IFERROR([1]!EM_S_PERFORMANCEEXPRESS_PERFEXNETPROFITTOSHAREHOLDER(B777,$C$1)/1000000,"")</f>
        <v>71.341300869999998</v>
      </c>
      <c r="F777" s="13">
        <f>IFERROR([1]!EM_S_PROFITNOTICE_FORECASTT(B777,$C$1)/1000000,"")</f>
        <v>71.86</v>
      </c>
      <c r="G777" s="13">
        <f>IFERROR([1]!EM_S_PROFITNOTICE_FORECASTL(B777,$C$1)/1000000,"")</f>
        <v>67.37</v>
      </c>
      <c r="H777" s="13">
        <f t="shared" si="86"/>
        <v>69.615000000000009</v>
      </c>
      <c r="I777" s="20">
        <f>IFERROR([1]!EM_S_QSTM07_IS(B777,"61",$I$1,"1")/1000000,"")</f>
        <v>22.016176039999998</v>
      </c>
      <c r="J777" s="13">
        <f t="shared" si="84"/>
        <v>27.308948790000002</v>
      </c>
      <c r="K777" s="13">
        <f>IFERROR([1]!EM_S_QSTM07_IS(B777,"61",$K$2,"1")/1000000,"")</f>
        <v>36.509002330000001</v>
      </c>
      <c r="L777" s="14">
        <f t="shared" si="87"/>
        <v>-0.25199410974975273</v>
      </c>
      <c r="M777" s="33" t="str">
        <f ca="1">[1]!EM_S_MAJASSRES_NUM(B777,$M$2,$M$1)</f>
        <v/>
      </c>
      <c r="N777" s="29" t="str">
        <f t="shared" si="88"/>
        <v/>
      </c>
      <c r="O777" s="21">
        <f t="shared" ca="1" si="89"/>
        <v>-0.25199410974975273</v>
      </c>
      <c r="P777" s="10" t="str">
        <f t="shared" si="90"/>
        <v>财报</v>
      </c>
    </row>
    <row r="778" spans="1:16" x14ac:dyDescent="0.2">
      <c r="A778" s="17">
        <f t="shared" ca="1" si="85"/>
        <v>304</v>
      </c>
      <c r="B778" s="8" t="s">
        <v>1614</v>
      </c>
      <c r="C778" s="8" t="s">
        <v>1615</v>
      </c>
      <c r="D778" s="13">
        <f>IFERROR([1]!EM_S_QSTM07_IS(B778,"61",$C$1,"1")/1000000,"")</f>
        <v>-61.864108780000002</v>
      </c>
      <c r="E778" s="13" t="str">
        <f>IFERROR([1]!EM_S_PERFORMANCEEXPRESS_PERFEXNETPROFITTOSHAREHOLDER(B778,$C$1)/1000000,"")</f>
        <v/>
      </c>
      <c r="F778" s="13">
        <f>IFERROR([1]!EM_S_PROFITNOTICE_FORECASTT(B778,$C$1)/1000000,"")</f>
        <v>-34.2136</v>
      </c>
      <c r="G778" s="13">
        <f>IFERROR([1]!EM_S_PROFITNOTICE_FORECASTL(B778,$C$1)/1000000,"")</f>
        <v>-51.320399999999999</v>
      </c>
      <c r="H778" s="13">
        <f t="shared" si="86"/>
        <v>-42.766999999999996</v>
      </c>
      <c r="I778" s="20">
        <f>IFERROR([1]!EM_S_QSTM07_IS(B778,"61",$I$1,"1")/1000000,"")</f>
        <v>11.11753695</v>
      </c>
      <c r="J778" s="13">
        <f t="shared" si="84"/>
        <v>-72.981645729999997</v>
      </c>
      <c r="K778" s="13">
        <f>IFERROR([1]!EM_S_QSTM07_IS(B778,"61",$K$2,"1")/1000000,"")</f>
        <v>-153.18259343</v>
      </c>
      <c r="L778" s="14">
        <f t="shared" si="87"/>
        <v>0.52356436788393657</v>
      </c>
      <c r="M778" s="33" t="str">
        <f ca="1">[1]!EM_S_MAJASSRES_NUM(B778,$M$2,$M$1)</f>
        <v/>
      </c>
      <c r="N778" s="29" t="str">
        <f t="shared" si="88"/>
        <v/>
      </c>
      <c r="O778" s="21">
        <f t="shared" ca="1" si="89"/>
        <v>0.52356436788393657</v>
      </c>
      <c r="P778" s="10" t="str">
        <f t="shared" si="90"/>
        <v>财报</v>
      </c>
    </row>
    <row r="779" spans="1:16" x14ac:dyDescent="0.2">
      <c r="A779" s="17">
        <f t="shared" ca="1" si="85"/>
        <v>254</v>
      </c>
      <c r="B779" s="8" t="s">
        <v>1616</v>
      </c>
      <c r="C779" s="8" t="s">
        <v>1617</v>
      </c>
      <c r="D779" s="13">
        <f>IFERROR([1]!EM_S_QSTM07_IS(B779,"61",$C$1,"1")/1000000,"")</f>
        <v>363.93895404</v>
      </c>
      <c r="E779" s="13" t="str">
        <f>IFERROR([1]!EM_S_PERFORMANCEEXPRESS_PERFEXNETPROFITTOSHAREHOLDER(B779,$C$1)/1000000,"")</f>
        <v/>
      </c>
      <c r="F779" s="13">
        <f>IFERROR([1]!EM_S_PROFITNOTICE_FORECASTT(B779,$C$1)/1000000,"")</f>
        <v>283.0985</v>
      </c>
      <c r="G779" s="13">
        <f>IFERROR([1]!EM_S_PROFITNOTICE_FORECASTL(B779,$C$1)/1000000,"")</f>
        <v>235.91540000000001</v>
      </c>
      <c r="H779" s="13">
        <f t="shared" si="86"/>
        <v>259.50695000000002</v>
      </c>
      <c r="I779" s="20">
        <f>IFERROR([1]!EM_S_QSTM07_IS(B779,"61",$I$1,"1")/1000000,"")</f>
        <v>-66.68499804999999</v>
      </c>
      <c r="J779" s="13">
        <f t="shared" si="84"/>
        <v>430.62395208999999</v>
      </c>
      <c r="K779" s="13">
        <f>IFERROR([1]!EM_S_QSTM07_IS(B779,"61",$K$2,"1")/1000000,"")</f>
        <v>236.61301816999998</v>
      </c>
      <c r="L779" s="14">
        <f t="shared" si="87"/>
        <v>0.81995037897960654</v>
      </c>
      <c r="M779" s="33" t="str">
        <f ca="1">[1]!EM_S_MAJASSRES_NUM(B779,$M$2,$M$1)</f>
        <v/>
      </c>
      <c r="N779" s="29" t="str">
        <f t="shared" si="88"/>
        <v/>
      </c>
      <c r="O779" s="21">
        <f t="shared" ca="1" si="89"/>
        <v>0.81995037897960654</v>
      </c>
      <c r="P779" s="10" t="str">
        <f t="shared" si="90"/>
        <v>财报</v>
      </c>
    </row>
    <row r="780" spans="1:16" x14ac:dyDescent="0.2">
      <c r="A780" s="17">
        <f t="shared" ca="1" si="85"/>
        <v>417</v>
      </c>
      <c r="B780" s="8" t="s">
        <v>1618</v>
      </c>
      <c r="C780" s="8" t="s">
        <v>1619</v>
      </c>
      <c r="D780" s="13">
        <f>IFERROR([1]!EM_S_QSTM07_IS(B780,"61",$C$1,"1")/1000000,"")</f>
        <v>345.33108279999999</v>
      </c>
      <c r="E780" s="13" t="str">
        <f>IFERROR([1]!EM_S_PERFORMANCEEXPRESS_PERFEXNETPROFITTOSHAREHOLDER(B780,$C$1)/1000000,"")</f>
        <v/>
      </c>
      <c r="F780" s="13">
        <f>IFERROR([1]!EM_S_PROFITNOTICE_FORECASTT(B780,$C$1)/1000000,"")</f>
        <v>460.74639999999999</v>
      </c>
      <c r="G780" s="13">
        <f>IFERROR([1]!EM_S_PROFITNOTICE_FORECASTL(B780,$C$1)/1000000,"")</f>
        <v>345.5598</v>
      </c>
      <c r="H780" s="13">
        <f t="shared" si="86"/>
        <v>403.15309999999999</v>
      </c>
      <c r="I780" s="20">
        <f>IFERROR([1]!EM_S_QSTM07_IS(B780,"61",$I$1,"1")/1000000,"")</f>
        <v>39.209968140000001</v>
      </c>
      <c r="J780" s="13">
        <f t="shared" si="84"/>
        <v>306.12111465999999</v>
      </c>
      <c r="K780" s="13">
        <f>IFERROR([1]!EM_S_QSTM07_IS(B780,"61",$K$2,"1")/1000000,"")</f>
        <v>275.41945820999996</v>
      </c>
      <c r="L780" s="14">
        <f t="shared" si="87"/>
        <v>0.11147235801542693</v>
      </c>
      <c r="M780" s="33" t="str">
        <f ca="1">[1]!EM_S_MAJASSRES_NUM(B780,$M$2,$M$1)</f>
        <v/>
      </c>
      <c r="N780" s="29" t="str">
        <f t="shared" si="88"/>
        <v/>
      </c>
      <c r="O780" s="21">
        <f t="shared" ca="1" si="89"/>
        <v>0.11147235801542693</v>
      </c>
      <c r="P780" s="10" t="str">
        <f t="shared" si="90"/>
        <v>财报</v>
      </c>
    </row>
    <row r="781" spans="1:16" x14ac:dyDescent="0.2">
      <c r="A781" s="17">
        <f t="shared" ca="1" si="85"/>
        <v>1742</v>
      </c>
      <c r="B781" s="8" t="s">
        <v>1620</v>
      </c>
      <c r="C781" s="8" t="s">
        <v>1621</v>
      </c>
      <c r="D781" s="13">
        <f>IFERROR([1]!EM_S_QSTM07_IS(B781,"61",$C$1,"1")/1000000,"")</f>
        <v>-116.38644481999999</v>
      </c>
      <c r="E781" s="13" t="str">
        <f>IFERROR([1]!EM_S_PERFORMANCEEXPRESS_PERFEXNETPROFITTOSHAREHOLDER(B781,$C$1)/1000000,"")</f>
        <v/>
      </c>
      <c r="F781" s="13">
        <f>IFERROR([1]!EM_S_PROFITNOTICE_FORECASTT(B781,$C$1)/1000000,"")</f>
        <v>-118</v>
      </c>
      <c r="G781" s="13">
        <f>IFERROR([1]!EM_S_PROFITNOTICE_FORECASTL(B781,$C$1)/1000000,"")</f>
        <v>-135</v>
      </c>
      <c r="H781" s="13">
        <f t="shared" si="86"/>
        <v>-126.5</v>
      </c>
      <c r="I781" s="20">
        <f>IFERROR([1]!EM_S_QSTM07_IS(B781,"61",$I$1,"1")/1000000,"")</f>
        <v>-3.2719940200000002</v>
      </c>
      <c r="J781" s="13">
        <f t="shared" si="84"/>
        <v>-113.1144508</v>
      </c>
      <c r="K781" s="13">
        <f>IFERROR([1]!EM_S_QSTM07_IS(B781,"61",$K$2,"1")/1000000,"")</f>
        <v>-50.312179909999998</v>
      </c>
      <c r="L781" s="14">
        <f t="shared" si="87"/>
        <v>-1.2482518348905309</v>
      </c>
      <c r="M781" s="33" t="str">
        <f ca="1">[1]!EM_S_MAJASSRES_NUM(B781,$M$2,$M$1)</f>
        <v/>
      </c>
      <c r="N781" s="29" t="str">
        <f t="shared" si="88"/>
        <v/>
      </c>
      <c r="O781" s="21">
        <f t="shared" ca="1" si="89"/>
        <v>-1.2482518348905309</v>
      </c>
      <c r="P781" s="10" t="str">
        <f t="shared" si="90"/>
        <v>财报</v>
      </c>
    </row>
    <row r="782" spans="1:16" x14ac:dyDescent="0.2">
      <c r="A782" s="17">
        <f t="shared" ca="1" si="85"/>
        <v>271</v>
      </c>
      <c r="B782" s="8" t="s">
        <v>1622</v>
      </c>
      <c r="C782" s="8" t="s">
        <v>1623</v>
      </c>
      <c r="D782" s="13">
        <f>IFERROR([1]!EM_S_QSTM07_IS(B782,"61",$C$1,"1")/1000000,"")</f>
        <v>-18.5584077</v>
      </c>
      <c r="E782" s="13" t="str">
        <f>IFERROR([1]!EM_S_PERFORMANCEEXPRESS_PERFEXNETPROFITTOSHAREHOLDER(B782,$C$1)/1000000,"")</f>
        <v/>
      </c>
      <c r="F782" s="13">
        <f>IFERROR([1]!EM_S_PROFITNOTICE_FORECASTT(B782,$C$1)/1000000,"")</f>
        <v>-10</v>
      </c>
      <c r="G782" s="13">
        <f>IFERROR([1]!EM_S_PROFITNOTICE_FORECASTL(B782,$C$1)/1000000,"")</f>
        <v>-60</v>
      </c>
      <c r="H782" s="13">
        <f t="shared" si="86"/>
        <v>-35</v>
      </c>
      <c r="I782" s="20">
        <f>IFERROR([1]!EM_S_QSTM07_IS(B782,"61",$I$1,"1")/1000000,"")</f>
        <v>-14.088081109999999</v>
      </c>
      <c r="J782" s="13">
        <f t="shared" si="84"/>
        <v>-4.4703265900000009</v>
      </c>
      <c r="K782" s="13">
        <f>IFERROR([1]!EM_S_QSTM07_IS(B782,"61",$K$2,"1")/1000000,"")</f>
        <v>-14.631201689999999</v>
      </c>
      <c r="L782" s="14">
        <f t="shared" si="87"/>
        <v>0.69446620416316596</v>
      </c>
      <c r="M782" s="33" t="str">
        <f ca="1">[1]!EM_S_MAJASSRES_NUM(B782,$M$2,$M$1)</f>
        <v/>
      </c>
      <c r="N782" s="29" t="str">
        <f t="shared" si="88"/>
        <v/>
      </c>
      <c r="O782" s="21">
        <f t="shared" ca="1" si="89"/>
        <v>0.69446620416316596</v>
      </c>
      <c r="P782" s="10" t="str">
        <f t="shared" si="90"/>
        <v>财报</v>
      </c>
    </row>
    <row r="783" spans="1:16" x14ac:dyDescent="0.2">
      <c r="A783" s="17" t="str">
        <f t="shared" ca="1" si="85"/>
        <v/>
      </c>
      <c r="B783" s="8" t="s">
        <v>1624</v>
      </c>
      <c r="C783" s="8" t="s">
        <v>1625</v>
      </c>
      <c r="D783" s="13">
        <f>IFERROR([1]!EM_S_QSTM07_IS(B783,"61",$C$1,"1")/1000000,"")</f>
        <v>122.71559506</v>
      </c>
      <c r="E783" s="13" t="str">
        <f>IFERROR([1]!EM_S_PERFORMANCEEXPRESS_PERFEXNETPROFITTOSHAREHOLDER(B783,$C$1)/1000000,"")</f>
        <v/>
      </c>
      <c r="F783" s="13">
        <f>IFERROR([1]!EM_S_PROFITNOTICE_FORECASTT(B783,$C$1)/1000000,"")</f>
        <v>450</v>
      </c>
      <c r="G783" s="13">
        <f>IFERROR([1]!EM_S_PROFITNOTICE_FORECASTL(B783,$C$1)/1000000,"")</f>
        <v>350</v>
      </c>
      <c r="H783" s="13">
        <f t="shared" si="86"/>
        <v>400</v>
      </c>
      <c r="I783" s="20">
        <f>IFERROR([1]!EM_S_QSTM07_IS(B783,"61",$I$1,"1")/1000000,"")</f>
        <v>289.89841210000003</v>
      </c>
      <c r="J783" s="13">
        <f t="shared" si="84"/>
        <v>-167.18281704000003</v>
      </c>
      <c r="K783" s="13">
        <f>IFERROR([1]!EM_S_QSTM07_IS(B783,"61",$K$2,"1")/1000000,"")</f>
        <v>-90.18952342</v>
      </c>
      <c r="L783" s="14">
        <f t="shared" si="87"/>
        <v>-0.85368334037483518</v>
      </c>
      <c r="M783" s="33">
        <f ca="1">[1]!EM_S_MAJASSRES_NUM(B783,$M$2,$M$1)</f>
        <v>1</v>
      </c>
      <c r="N783" s="29" t="str">
        <f t="shared" si="88"/>
        <v/>
      </c>
      <c r="O783" s="21" t="str">
        <f t="shared" ca="1" si="89"/>
        <v/>
      </c>
      <c r="P783" s="10" t="str">
        <f t="shared" si="90"/>
        <v>财报</v>
      </c>
    </row>
    <row r="784" spans="1:16" x14ac:dyDescent="0.2">
      <c r="A784" s="17">
        <f t="shared" ca="1" si="85"/>
        <v>804</v>
      </c>
      <c r="B784" s="8" t="s">
        <v>1626</v>
      </c>
      <c r="C784" s="8" t="s">
        <v>1627</v>
      </c>
      <c r="D784" s="13">
        <f>IFERROR([1]!EM_S_QSTM07_IS(B784,"61",$C$1,"1")/1000000,"")</f>
        <v>31.211099770000001</v>
      </c>
      <c r="E784" s="13" t="str">
        <f>IFERROR([1]!EM_S_PERFORMANCEEXPRESS_PERFEXNETPROFITTOSHAREHOLDER(B784,$C$1)/1000000,"")</f>
        <v/>
      </c>
      <c r="F784" s="13">
        <f>IFERROR([1]!EM_S_PROFITNOTICE_FORECASTT(B784,$C$1)/1000000,"")</f>
        <v>49.151899999999998</v>
      </c>
      <c r="G784" s="13">
        <f>IFERROR([1]!EM_S_PROFITNOTICE_FORECASTL(B784,$C$1)/1000000,"")</f>
        <v>16.384</v>
      </c>
      <c r="H784" s="13">
        <f t="shared" si="86"/>
        <v>32.767949999999999</v>
      </c>
      <c r="I784" s="20">
        <f>IFERROR([1]!EM_S_QSTM07_IS(B784,"61",$I$1,"1")/1000000,"")</f>
        <v>-12.10437228</v>
      </c>
      <c r="J784" s="13">
        <f t="shared" si="84"/>
        <v>43.315472049999997</v>
      </c>
      <c r="K784" s="13">
        <f>IFERROR([1]!EM_S_QSTM07_IS(B784,"61",$K$2,"1")/1000000,"")</f>
        <v>85.92403981999999</v>
      </c>
      <c r="L784" s="14">
        <f t="shared" si="87"/>
        <v>-0.49588645807691956</v>
      </c>
      <c r="M784" s="33" t="str">
        <f ca="1">[1]!EM_S_MAJASSRES_NUM(B784,$M$2,$M$1)</f>
        <v/>
      </c>
      <c r="N784" s="29" t="str">
        <f t="shared" si="88"/>
        <v/>
      </c>
      <c r="O784" s="21">
        <f t="shared" ca="1" si="89"/>
        <v>-0.49588645807691956</v>
      </c>
      <c r="P784" s="10" t="str">
        <f t="shared" si="90"/>
        <v>财报</v>
      </c>
    </row>
    <row r="785" spans="1:16" x14ac:dyDescent="0.2">
      <c r="A785" s="17">
        <f t="shared" ca="1" si="85"/>
        <v>1931</v>
      </c>
      <c r="B785" s="8" t="s">
        <v>1628</v>
      </c>
      <c r="C785" s="8" t="s">
        <v>1629</v>
      </c>
      <c r="D785" s="13">
        <f>IFERROR([1]!EM_S_QSTM07_IS(B785,"61",$C$1,"1")/1000000,"")</f>
        <v>-8.4917053500000002</v>
      </c>
      <c r="E785" s="13" t="str">
        <f>IFERROR([1]!EM_S_PERFORMANCEEXPRESS_PERFEXNETPROFITTOSHAREHOLDER(B785,$C$1)/1000000,"")</f>
        <v/>
      </c>
      <c r="F785" s="13">
        <f>IFERROR([1]!EM_S_PROFITNOTICE_FORECASTT(B785,$C$1)/1000000,"")</f>
        <v>-3.9097</v>
      </c>
      <c r="G785" s="13">
        <f>IFERROR([1]!EM_S_PROFITNOTICE_FORECASTL(B785,$C$1)/1000000,"")</f>
        <v>-8.9971999999999994</v>
      </c>
      <c r="H785" s="13">
        <f t="shared" si="86"/>
        <v>-6.4534500000000001</v>
      </c>
      <c r="I785" s="20">
        <f>IFERROR([1]!EM_S_QSTM07_IS(B785,"61",$I$1,"1")/1000000,"")</f>
        <v>2.7428203600000001</v>
      </c>
      <c r="J785" s="13">
        <f t="shared" si="84"/>
        <v>-11.23452571</v>
      </c>
      <c r="K785" s="13">
        <f>IFERROR([1]!EM_S_QSTM07_IS(B785,"61",$K$2,"1")/1000000,"")</f>
        <v>11.95241942</v>
      </c>
      <c r="L785" s="14">
        <f t="shared" si="87"/>
        <v>-1.9399373729473759</v>
      </c>
      <c r="M785" s="33" t="str">
        <f ca="1">[1]!EM_S_MAJASSRES_NUM(B785,$M$2,$M$1)</f>
        <v/>
      </c>
      <c r="N785" s="29" t="str">
        <f t="shared" si="88"/>
        <v/>
      </c>
      <c r="O785" s="21">
        <f t="shared" ca="1" si="89"/>
        <v>-1.9399373729473759</v>
      </c>
      <c r="P785" s="10" t="str">
        <f t="shared" si="90"/>
        <v>财报</v>
      </c>
    </row>
    <row r="786" spans="1:16" x14ac:dyDescent="0.2">
      <c r="A786" s="17">
        <f t="shared" ca="1" si="85"/>
        <v>888</v>
      </c>
      <c r="B786" s="8" t="s">
        <v>1630</v>
      </c>
      <c r="C786" s="8" t="s">
        <v>1631</v>
      </c>
      <c r="D786" s="13">
        <f>IFERROR([1]!EM_S_QSTM07_IS(B786,"61",$C$1,"1")/1000000,"")</f>
        <v>130.25465690000001</v>
      </c>
      <c r="E786" s="13" t="str">
        <f>IFERROR([1]!EM_S_PERFORMANCEEXPRESS_PERFEXNETPROFITTOSHAREHOLDER(B786,$C$1)/1000000,"")</f>
        <v/>
      </c>
      <c r="F786" s="13">
        <f>IFERROR([1]!EM_S_PROFITNOTICE_FORECASTT(B786,$C$1)/1000000,"")</f>
        <v>223.47659999999999</v>
      </c>
      <c r="G786" s="13">
        <f>IFERROR([1]!EM_S_PROFITNOTICE_FORECASTL(B786,$C$1)/1000000,"")</f>
        <v>193.6797</v>
      </c>
      <c r="H786" s="13">
        <f t="shared" si="86"/>
        <v>208.57814999999999</v>
      </c>
      <c r="I786" s="20">
        <f>IFERROR([1]!EM_S_QSTM07_IS(B786,"61",$I$1,"1")/1000000,"")</f>
        <v>92.712574069999988</v>
      </c>
      <c r="J786" s="13">
        <f t="shared" si="84"/>
        <v>37.542082830000027</v>
      </c>
      <c r="K786" s="13">
        <f>IFERROR([1]!EM_S_QSTM07_IS(B786,"61",$K$2,"1")/1000000,"")</f>
        <v>84.103652609999997</v>
      </c>
      <c r="L786" s="14">
        <f t="shared" si="87"/>
        <v>-0.55362125585570299</v>
      </c>
      <c r="M786" s="33" t="str">
        <f ca="1">[1]!EM_S_MAJASSRES_NUM(B786,$M$2,$M$1)</f>
        <v/>
      </c>
      <c r="N786" s="29" t="str">
        <f t="shared" si="88"/>
        <v/>
      </c>
      <c r="O786" s="21">
        <f t="shared" ca="1" si="89"/>
        <v>-0.55362125585570299</v>
      </c>
      <c r="P786" s="10" t="str">
        <f t="shared" si="90"/>
        <v>财报</v>
      </c>
    </row>
    <row r="787" spans="1:16" x14ac:dyDescent="0.2">
      <c r="A787" s="17">
        <f t="shared" ca="1" si="85"/>
        <v>996</v>
      </c>
      <c r="B787" s="8" t="s">
        <v>24</v>
      </c>
      <c r="C787" s="8" t="s">
        <v>25</v>
      </c>
      <c r="D787" s="13">
        <f>IFERROR([1]!EM_S_QSTM07_IS(B787,"61",$C$1,"1")/1000000,"")</f>
        <v>38.997757180000001</v>
      </c>
      <c r="E787" s="13" t="str">
        <f>IFERROR([1]!EM_S_PERFORMANCEEXPRESS_PERFEXNETPROFITTOSHAREHOLDER(B787,$C$1)/1000000,"")</f>
        <v/>
      </c>
      <c r="F787" s="13">
        <f>IFERROR([1]!EM_S_PROFITNOTICE_FORECASTT(B787,$C$1)/1000000,"")</f>
        <v>73.695999999999998</v>
      </c>
      <c r="G787" s="13">
        <f>IFERROR([1]!EM_S_PROFITNOTICE_FORECASTL(B787,$C$1)/1000000,"")</f>
        <v>51.587200000000003</v>
      </c>
      <c r="H787" s="13">
        <f t="shared" si="86"/>
        <v>62.641599999999997</v>
      </c>
      <c r="I787" s="20">
        <f>IFERROR([1]!EM_S_QSTM07_IS(B787,"61",$I$1,"1")/1000000,"")</f>
        <v>23.62610218</v>
      </c>
      <c r="J787" s="13">
        <f t="shared" si="84"/>
        <v>15.371655000000001</v>
      </c>
      <c r="K787" s="13">
        <f>IFERROR([1]!EM_S_QSTM07_IS(B787,"61",$K$2,"1")/1000000,"")</f>
        <v>42.431822500000003</v>
      </c>
      <c r="L787" s="14">
        <f t="shared" si="87"/>
        <v>-0.63773285957726655</v>
      </c>
      <c r="M787" s="33" t="str">
        <f ca="1">[1]!EM_S_MAJASSRES_NUM(B787,$M$2,$M$1)</f>
        <v/>
      </c>
      <c r="N787" s="29" t="str">
        <f t="shared" si="88"/>
        <v/>
      </c>
      <c r="O787" s="21">
        <f t="shared" ca="1" si="89"/>
        <v>-0.63773285957726655</v>
      </c>
      <c r="P787" s="10" t="str">
        <f t="shared" si="90"/>
        <v>财报</v>
      </c>
    </row>
    <row r="788" spans="1:16" x14ac:dyDescent="0.2">
      <c r="A788" s="17" t="str">
        <f t="shared" ca="1" si="85"/>
        <v/>
      </c>
      <c r="B788" s="8" t="s">
        <v>1632</v>
      </c>
      <c r="C788" s="8" t="s">
        <v>1633</v>
      </c>
      <c r="D788" s="13">
        <f>IFERROR([1]!EM_S_QSTM07_IS(B788,"61",$C$1,"1")/1000000,"")</f>
        <v>-7.3751348999999999</v>
      </c>
      <c r="E788" s="13" t="str">
        <f>IFERROR([1]!EM_S_PERFORMANCEEXPRESS_PERFEXNETPROFITTOSHAREHOLDER(B788,$C$1)/1000000,"")</f>
        <v/>
      </c>
      <c r="F788" s="13">
        <f>IFERROR([1]!EM_S_PROFITNOTICE_FORECASTT(B788,$C$1)/1000000,"")</f>
        <v>5.8</v>
      </c>
      <c r="G788" s="13">
        <f>IFERROR([1]!EM_S_PROFITNOTICE_FORECASTL(B788,$C$1)/1000000,"")</f>
        <v>4.7</v>
      </c>
      <c r="H788" s="13">
        <f t="shared" si="86"/>
        <v>5.25</v>
      </c>
      <c r="I788" s="20">
        <f>IFERROR([1]!EM_S_QSTM07_IS(B788,"61",$I$1,"1")/1000000,"")</f>
        <v>12.96469589</v>
      </c>
      <c r="J788" s="13">
        <f t="shared" si="84"/>
        <v>-20.339830790000001</v>
      </c>
      <c r="K788" s="13">
        <f>IFERROR([1]!EM_S_QSTM07_IS(B788,"61",$K$2,"1")/1000000,"")</f>
        <v>5.8033914699999993</v>
      </c>
      <c r="L788" s="14">
        <f t="shared" si="87"/>
        <v>-4.5048179836126074</v>
      </c>
      <c r="M788" s="33" t="str">
        <f ca="1">[1]!EM_S_MAJASSRES_NUM(B788,$M$2,$M$1)</f>
        <v/>
      </c>
      <c r="N788" s="29">
        <f t="shared" si="88"/>
        <v>1</v>
      </c>
      <c r="O788" s="21" t="str">
        <f t="shared" ca="1" si="89"/>
        <v/>
      </c>
      <c r="P788" s="10" t="str">
        <f t="shared" si="90"/>
        <v>财报</v>
      </c>
    </row>
    <row r="789" spans="1:16" x14ac:dyDescent="0.2">
      <c r="A789" s="17">
        <f t="shared" ca="1" si="85"/>
        <v>1723</v>
      </c>
      <c r="B789" s="8" t="s">
        <v>1634</v>
      </c>
      <c r="C789" s="8" t="s">
        <v>1635</v>
      </c>
      <c r="D789" s="13">
        <f>IFERROR([1]!EM_S_QSTM07_IS(B789,"61",$C$1,"1")/1000000,"")</f>
        <v>53.046024450000004</v>
      </c>
      <c r="E789" s="13" t="str">
        <f>IFERROR([1]!EM_S_PERFORMANCEEXPRESS_PERFEXNETPROFITTOSHAREHOLDER(B789,$C$1)/1000000,"")</f>
        <v/>
      </c>
      <c r="F789" s="13">
        <f>IFERROR([1]!EM_S_PROFITNOTICE_FORECASTT(B789,$C$1)/1000000,"")</f>
        <v>126.16</v>
      </c>
      <c r="G789" s="13">
        <f>IFERROR([1]!EM_S_PROFITNOTICE_FORECASTL(B789,$C$1)/1000000,"")</f>
        <v>95.88</v>
      </c>
      <c r="H789" s="13">
        <f t="shared" si="86"/>
        <v>111.02</v>
      </c>
      <c r="I789" s="20">
        <f>IFERROR([1]!EM_S_QSTM07_IS(B789,"61",$I$1,"1")/1000000,"")</f>
        <v>63.30124163</v>
      </c>
      <c r="J789" s="13">
        <f t="shared" si="84"/>
        <v>-10.255217179999995</v>
      </c>
      <c r="K789" s="13">
        <f>IFERROR([1]!EM_S_QSTM07_IS(B789,"61",$K$2,"1")/1000000,"")</f>
        <v>46.793266930000001</v>
      </c>
      <c r="L789" s="14">
        <f t="shared" si="87"/>
        <v>-1.2191601025707652</v>
      </c>
      <c r="M789" s="33" t="str">
        <f ca="1">[1]!EM_S_MAJASSRES_NUM(B789,$M$2,$M$1)</f>
        <v/>
      </c>
      <c r="N789" s="29" t="str">
        <f t="shared" si="88"/>
        <v/>
      </c>
      <c r="O789" s="21">
        <f t="shared" ca="1" si="89"/>
        <v>-1.2191601025707652</v>
      </c>
      <c r="P789" s="10" t="str">
        <f t="shared" si="90"/>
        <v>财报</v>
      </c>
    </row>
    <row r="790" spans="1:16" x14ac:dyDescent="0.2">
      <c r="A790" s="17" t="str">
        <f t="shared" ca="1" si="85"/>
        <v/>
      </c>
      <c r="B790" s="8" t="s">
        <v>1636</v>
      </c>
      <c r="C790" s="8" t="s">
        <v>1637</v>
      </c>
      <c r="D790" s="13">
        <f>IFERROR([1]!EM_S_QSTM07_IS(B790,"61",$C$1,"1")/1000000,"")</f>
        <v>58.183929299999996</v>
      </c>
      <c r="E790" s="13">
        <f>IFERROR([1]!EM_S_PERFORMANCEEXPRESS_PERFEXNETPROFITTOSHAREHOLDER(B790,$C$1)/1000000,"")</f>
        <v>68.050600000000003</v>
      </c>
      <c r="F790" s="13">
        <f>IFERROR([1]!EM_S_PROFITNOTICE_FORECASTT(B790,$C$1)/1000000,"")</f>
        <v>70</v>
      </c>
      <c r="G790" s="13">
        <f>IFERROR([1]!EM_S_PROFITNOTICE_FORECASTL(B790,$C$1)/1000000,"")</f>
        <v>60</v>
      </c>
      <c r="H790" s="13">
        <f t="shared" si="86"/>
        <v>65</v>
      </c>
      <c r="I790" s="20">
        <f>IFERROR([1]!EM_S_QSTM07_IS(B790,"61",$I$1,"1")/1000000,"")</f>
        <v>9.866697349999999</v>
      </c>
      <c r="J790" s="13">
        <f t="shared" si="84"/>
        <v>48.317231949999993</v>
      </c>
      <c r="K790" s="13">
        <f>IFERROR([1]!EM_S_QSTM07_IS(B790,"61",$K$2,"1")/1000000,"")</f>
        <v>7.5474848799999998</v>
      </c>
      <c r="L790" s="14">
        <f t="shared" si="87"/>
        <v>5.4017659814112795</v>
      </c>
      <c r="M790" s="33" t="str">
        <f ca="1">[1]!EM_S_MAJASSRES_NUM(B790,$M$2,$M$1)</f>
        <v/>
      </c>
      <c r="N790" s="29">
        <f t="shared" si="88"/>
        <v>1</v>
      </c>
      <c r="O790" s="21" t="str">
        <f t="shared" ca="1" si="89"/>
        <v/>
      </c>
      <c r="P790" s="10" t="str">
        <f t="shared" si="90"/>
        <v>财报</v>
      </c>
    </row>
    <row r="791" spans="1:16" x14ac:dyDescent="0.2">
      <c r="A791" s="17" t="str">
        <f t="shared" ca="1" si="85"/>
        <v/>
      </c>
      <c r="B791" s="8" t="s">
        <v>1638</v>
      </c>
      <c r="C791" s="8" t="s">
        <v>1639</v>
      </c>
      <c r="D791" s="13">
        <f>IFERROR([1]!EM_S_QSTM07_IS(B791,"61",$C$1,"1")/1000000,"")</f>
        <v>18.219434469999999</v>
      </c>
      <c r="E791" s="13">
        <f>IFERROR([1]!EM_S_PERFORMANCEEXPRESS_PERFEXNETPROFITTOSHAREHOLDER(B791,$C$1)/1000000,"")</f>
        <v>26.356750559999998</v>
      </c>
      <c r="F791" s="13">
        <f>IFERROR([1]!EM_S_PROFITNOTICE_FORECASTT(B791,$C$1)/1000000,"")</f>
        <v>27.5</v>
      </c>
      <c r="G791" s="13">
        <f>IFERROR([1]!EM_S_PROFITNOTICE_FORECASTL(B791,$C$1)/1000000,"")</f>
        <v>26.1</v>
      </c>
      <c r="H791" s="13">
        <f t="shared" si="86"/>
        <v>26.8</v>
      </c>
      <c r="I791" s="20">
        <f>IFERROR([1]!EM_S_QSTM07_IS(B791,"61",$I$1,"1")/1000000,"")</f>
        <v>8.1373160900000006</v>
      </c>
      <c r="J791" s="13">
        <f t="shared" si="84"/>
        <v>10.082118379999999</v>
      </c>
      <c r="K791" s="13">
        <f>IFERROR([1]!EM_S_QSTM07_IS(B791,"61",$K$2,"1")/1000000,"")</f>
        <v>11.129228769999999</v>
      </c>
      <c r="L791" s="14">
        <f t="shared" si="87"/>
        <v>-9.4086518629448598E-2</v>
      </c>
      <c r="M791" s="33">
        <f ca="1">[1]!EM_S_MAJASSRES_NUM(B791,$M$2,$M$1)</f>
        <v>1</v>
      </c>
      <c r="N791" s="29" t="str">
        <f t="shared" si="88"/>
        <v/>
      </c>
      <c r="O791" s="21" t="str">
        <f t="shared" ca="1" si="89"/>
        <v/>
      </c>
      <c r="P791" s="10" t="str">
        <f t="shared" si="90"/>
        <v>财报</v>
      </c>
    </row>
    <row r="792" spans="1:16" x14ac:dyDescent="0.2">
      <c r="A792" s="17" t="str">
        <f t="shared" ca="1" si="85"/>
        <v/>
      </c>
      <c r="B792" s="8" t="s">
        <v>1640</v>
      </c>
      <c r="C792" s="8" t="s">
        <v>1641</v>
      </c>
      <c r="D792" s="13">
        <f>IFERROR([1]!EM_S_QSTM07_IS(B792,"61",$C$1,"1")/1000000,"")</f>
        <v>62.67134918</v>
      </c>
      <c r="E792" s="13" t="str">
        <f>IFERROR([1]!EM_S_PERFORMANCEEXPRESS_PERFEXNETPROFITTOSHAREHOLDER(B792,$C$1)/1000000,"")</f>
        <v/>
      </c>
      <c r="F792" s="13">
        <f>IFERROR([1]!EM_S_PROFITNOTICE_FORECASTT(B792,$C$1)/1000000,"")</f>
        <v>76</v>
      </c>
      <c r="G792" s="13">
        <f>IFERROR([1]!EM_S_PROFITNOTICE_FORECASTL(B792,$C$1)/1000000,"")</f>
        <v>70</v>
      </c>
      <c r="H792" s="13">
        <f t="shared" si="86"/>
        <v>73</v>
      </c>
      <c r="I792" s="20">
        <f>IFERROR([1]!EM_S_QSTM07_IS(B792,"61",$I$1,"1")/1000000,"")</f>
        <v>11.389781189999999</v>
      </c>
      <c r="J792" s="13">
        <f t="shared" si="84"/>
        <v>51.281567989999999</v>
      </c>
      <c r="K792" s="13">
        <f>IFERROR([1]!EM_S_QSTM07_IS(B792,"61",$K$2,"1")/1000000,"")</f>
        <v>1.0840989999999999</v>
      </c>
      <c r="L792" s="14">
        <f t="shared" si="87"/>
        <v>46.303399403560007</v>
      </c>
      <c r="M792" s="33">
        <f ca="1">[1]!EM_S_MAJASSRES_NUM(B792,$M$2,$M$1)</f>
        <v>1</v>
      </c>
      <c r="N792" s="29">
        <f t="shared" si="88"/>
        <v>1</v>
      </c>
      <c r="O792" s="21" t="str">
        <f t="shared" ca="1" si="89"/>
        <v/>
      </c>
      <c r="P792" s="10" t="str">
        <f t="shared" si="90"/>
        <v>财报</v>
      </c>
    </row>
    <row r="793" spans="1:16" x14ac:dyDescent="0.2">
      <c r="A793" s="17">
        <f t="shared" ca="1" si="85"/>
        <v>1718</v>
      </c>
      <c r="B793" s="8" t="s">
        <v>1642</v>
      </c>
      <c r="C793" s="8" t="s">
        <v>1643</v>
      </c>
      <c r="D793" s="13">
        <f>IFERROR([1]!EM_S_QSTM07_IS(B793,"61",$C$1,"1")/1000000,"")</f>
        <v>75.362481599999995</v>
      </c>
      <c r="E793" s="13" t="str">
        <f>IFERROR([1]!EM_S_PERFORMANCEEXPRESS_PERFEXNETPROFITTOSHAREHOLDER(B793,$C$1)/1000000,"")</f>
        <v/>
      </c>
      <c r="F793" s="13">
        <f>IFERROR([1]!EM_S_PROFITNOTICE_FORECASTT(B793,$C$1)/1000000,"")</f>
        <v>204.5</v>
      </c>
      <c r="G793" s="13">
        <f>IFERROR([1]!EM_S_PROFITNOTICE_FORECASTL(B793,$C$1)/1000000,"")</f>
        <v>157.6</v>
      </c>
      <c r="H793" s="13">
        <f t="shared" si="86"/>
        <v>181.05</v>
      </c>
      <c r="I793" s="20">
        <f>IFERROR([1]!EM_S_QSTM07_IS(B793,"61",$I$1,"1")/1000000,"")</f>
        <v>90.658445159999999</v>
      </c>
      <c r="J793" s="13">
        <f t="shared" si="84"/>
        <v>-15.295963560000004</v>
      </c>
      <c r="K793" s="13">
        <f>IFERROR([1]!EM_S_QSTM07_IS(B793,"61",$K$2,"1")/1000000,"")</f>
        <v>71.933438319999993</v>
      </c>
      <c r="L793" s="14">
        <f t="shared" si="87"/>
        <v>-1.2126405176401418</v>
      </c>
      <c r="M793" s="33" t="str">
        <f ca="1">[1]!EM_S_MAJASSRES_NUM(B793,$M$2,$M$1)</f>
        <v/>
      </c>
      <c r="N793" s="29" t="str">
        <f t="shared" si="88"/>
        <v/>
      </c>
      <c r="O793" s="21">
        <f t="shared" ca="1" si="89"/>
        <v>-1.2126405176401418</v>
      </c>
      <c r="P793" s="10" t="str">
        <f t="shared" si="90"/>
        <v>财报</v>
      </c>
    </row>
    <row r="794" spans="1:16" x14ac:dyDescent="0.2">
      <c r="A794" s="17">
        <f t="shared" ca="1" si="85"/>
        <v>1866</v>
      </c>
      <c r="B794" s="8" t="s">
        <v>1644</v>
      </c>
      <c r="C794" s="8" t="s">
        <v>1645</v>
      </c>
      <c r="D794" s="13">
        <f>IFERROR([1]!EM_S_QSTM07_IS(B794,"61",$C$1,"1")/1000000,"")</f>
        <v>43.144191970000001</v>
      </c>
      <c r="E794" s="13" t="str">
        <f>IFERROR([1]!EM_S_PERFORMANCEEXPRESS_PERFEXNETPROFITTOSHAREHOLDER(B794,$C$1)/1000000,"")</f>
        <v/>
      </c>
      <c r="F794" s="13">
        <f>IFERROR([1]!EM_S_PROFITNOTICE_FORECASTT(B794,$C$1)/1000000,"")</f>
        <v>167.60409999999999</v>
      </c>
      <c r="G794" s="13">
        <f>IFERROR([1]!EM_S_PROFITNOTICE_FORECASTL(B794,$C$1)/1000000,"")</f>
        <v>121.8939</v>
      </c>
      <c r="H794" s="13">
        <f t="shared" si="86"/>
        <v>144.749</v>
      </c>
      <c r="I794" s="20">
        <f>IFERROR([1]!EM_S_QSTM07_IS(B794,"61",$I$1,"1")/1000000,"")</f>
        <v>82.033324569999991</v>
      </c>
      <c r="J794" s="13">
        <f t="shared" si="84"/>
        <v>-38.889132599999989</v>
      </c>
      <c r="K794" s="13">
        <f>IFERROR([1]!EM_S_QSTM07_IS(B794,"61",$K$2,"1")/1000000,"")</f>
        <v>67.112376319999996</v>
      </c>
      <c r="L794" s="14">
        <f t="shared" si="87"/>
        <v>-1.5794629058367993</v>
      </c>
      <c r="M794" s="33" t="str">
        <f ca="1">[1]!EM_S_MAJASSRES_NUM(B794,$M$2,$M$1)</f>
        <v/>
      </c>
      <c r="N794" s="29" t="str">
        <f t="shared" si="88"/>
        <v/>
      </c>
      <c r="O794" s="21">
        <f t="shared" ca="1" si="89"/>
        <v>-1.5794629058367993</v>
      </c>
      <c r="P794" s="10" t="str">
        <f t="shared" si="90"/>
        <v>财报</v>
      </c>
    </row>
    <row r="795" spans="1:16" x14ac:dyDescent="0.2">
      <c r="A795" s="17">
        <f t="shared" ca="1" si="85"/>
        <v>834</v>
      </c>
      <c r="B795" s="8" t="s">
        <v>1646</v>
      </c>
      <c r="C795" s="8" t="s">
        <v>1647</v>
      </c>
      <c r="D795" s="13">
        <f>IFERROR([1]!EM_S_QSTM07_IS(B795,"61",$C$1,"1")/1000000,"")</f>
        <v>72.734414810000004</v>
      </c>
      <c r="E795" s="13" t="str">
        <f>IFERROR([1]!EM_S_PERFORMANCEEXPRESS_PERFEXNETPROFITTOSHAREHOLDER(B795,$C$1)/1000000,"")</f>
        <v/>
      </c>
      <c r="F795" s="13">
        <f>IFERROR([1]!EM_S_PROFITNOTICE_FORECASTT(B795,$C$1)/1000000,"")</f>
        <v>143.8596</v>
      </c>
      <c r="G795" s="13">
        <f>IFERROR([1]!EM_S_PROFITNOTICE_FORECASTL(B795,$C$1)/1000000,"")</f>
        <v>110.66119999999999</v>
      </c>
      <c r="H795" s="13">
        <f t="shared" si="86"/>
        <v>127.2604</v>
      </c>
      <c r="I795" s="20">
        <f>IFERROR([1]!EM_S_QSTM07_IS(B795,"61",$I$1,"1")/1000000,"")</f>
        <v>38.146661109999997</v>
      </c>
      <c r="J795" s="13">
        <f t="shared" si="84"/>
        <v>34.587753700000007</v>
      </c>
      <c r="K795" s="13">
        <f>IFERROR([1]!EM_S_QSTM07_IS(B795,"61",$K$2,"1")/1000000,"")</f>
        <v>72.456049480000004</v>
      </c>
      <c r="L795" s="14">
        <f t="shared" si="87"/>
        <v>-0.52263815170398931</v>
      </c>
      <c r="M795" s="33" t="str">
        <f ca="1">[1]!EM_S_MAJASSRES_NUM(B795,$M$2,$M$1)</f>
        <v/>
      </c>
      <c r="N795" s="29" t="str">
        <f t="shared" si="88"/>
        <v/>
      </c>
      <c r="O795" s="21">
        <f t="shared" ca="1" si="89"/>
        <v>-0.52263815170398931</v>
      </c>
      <c r="P795" s="10" t="str">
        <f t="shared" si="90"/>
        <v>财报</v>
      </c>
    </row>
    <row r="796" spans="1:16" x14ac:dyDescent="0.2">
      <c r="A796" s="17">
        <f t="shared" ca="1" si="85"/>
        <v>1616</v>
      </c>
      <c r="B796" s="8" t="s">
        <v>1648</v>
      </c>
      <c r="C796" s="8" t="s">
        <v>1649</v>
      </c>
      <c r="D796" s="13">
        <f>IFERROR([1]!EM_S_QSTM07_IS(B796,"61",$C$1,"1")/1000000,"")</f>
        <v>80.852238530000008</v>
      </c>
      <c r="E796" s="13" t="str">
        <f>IFERROR([1]!EM_S_PERFORMANCEEXPRESS_PERFEXNETPROFITTOSHAREHOLDER(B796,$C$1)/1000000,"")</f>
        <v/>
      </c>
      <c r="F796" s="13">
        <f>IFERROR([1]!EM_S_PROFITNOTICE_FORECASTT(B796,$C$1)/1000000,"")</f>
        <v>201.20519999999999</v>
      </c>
      <c r="G796" s="13">
        <f>IFERROR([1]!EM_S_PROFITNOTICE_FORECASTL(B796,$C$1)/1000000,"")</f>
        <v>164.6224</v>
      </c>
      <c r="H796" s="13">
        <f t="shared" si="86"/>
        <v>182.91379999999998</v>
      </c>
      <c r="I796" s="20">
        <f>IFERROR([1]!EM_S_QSTM07_IS(B796,"61",$I$1,"1")/1000000,"")</f>
        <v>88.508820560000004</v>
      </c>
      <c r="J796" s="13">
        <f t="shared" si="84"/>
        <v>-7.6565820299999956</v>
      </c>
      <c r="K796" s="13">
        <f>IFERROR([1]!EM_S_QSTM07_IS(B796,"61",$K$2,"1")/1000000,"")</f>
        <v>81.899064909999993</v>
      </c>
      <c r="L796" s="14">
        <f t="shared" si="87"/>
        <v>-1.0934880274691039</v>
      </c>
      <c r="M796" s="33" t="str">
        <f ca="1">[1]!EM_S_MAJASSRES_NUM(B796,$M$2,$M$1)</f>
        <v/>
      </c>
      <c r="N796" s="29" t="str">
        <f t="shared" si="88"/>
        <v/>
      </c>
      <c r="O796" s="21">
        <f t="shared" ca="1" si="89"/>
        <v>-1.0934880274691039</v>
      </c>
      <c r="P796" s="10" t="str">
        <f t="shared" si="90"/>
        <v>财报</v>
      </c>
    </row>
    <row r="797" spans="1:16" x14ac:dyDescent="0.2">
      <c r="A797" s="17">
        <f t="shared" ca="1" si="85"/>
        <v>684</v>
      </c>
      <c r="B797" s="8" t="s">
        <v>1650</v>
      </c>
      <c r="C797" s="8" t="s">
        <v>1651</v>
      </c>
      <c r="D797" s="13">
        <f>IFERROR([1]!EM_S_QSTM07_IS(B797,"61",$C$1,"1")/1000000,"")</f>
        <v>35.940539860000001</v>
      </c>
      <c r="E797" s="13" t="str">
        <f>IFERROR([1]!EM_S_PERFORMANCEEXPRESS_PERFEXNETPROFITTOSHAREHOLDER(B797,$C$1)/1000000,"")</f>
        <v/>
      </c>
      <c r="F797" s="13">
        <f>IFERROR([1]!EM_S_PROFITNOTICE_FORECASTT(B797,$C$1)/1000000,"")</f>
        <v>54.180799999999998</v>
      </c>
      <c r="G797" s="13">
        <f>IFERROR([1]!EM_S_PROFITNOTICE_FORECASTL(B797,$C$1)/1000000,"")</f>
        <v>37.926600000000001</v>
      </c>
      <c r="H797" s="13">
        <f t="shared" si="86"/>
        <v>46.053699999999999</v>
      </c>
      <c r="I797" s="20">
        <f>IFERROR([1]!EM_S_QSTM07_IS(B797,"61",$I$1,"1")/1000000,"")</f>
        <v>17.053723680000001</v>
      </c>
      <c r="J797" s="13">
        <f t="shared" si="84"/>
        <v>18.88681618</v>
      </c>
      <c r="K797" s="13">
        <f>IFERROR([1]!EM_S_QSTM07_IS(B797,"61",$K$2,"1")/1000000,"")</f>
        <v>29.9134706</v>
      </c>
      <c r="L797" s="14">
        <f t="shared" si="87"/>
        <v>-0.36861835817873972</v>
      </c>
      <c r="M797" s="33" t="str">
        <f ca="1">[1]!EM_S_MAJASSRES_NUM(B797,$M$2,$M$1)</f>
        <v/>
      </c>
      <c r="N797" s="29" t="str">
        <f t="shared" si="88"/>
        <v/>
      </c>
      <c r="O797" s="21">
        <f t="shared" ca="1" si="89"/>
        <v>-0.36861835817873972</v>
      </c>
      <c r="P797" s="10" t="str">
        <f t="shared" si="90"/>
        <v>财报</v>
      </c>
    </row>
    <row r="798" spans="1:16" x14ac:dyDescent="0.2">
      <c r="A798" s="17" t="str">
        <f t="shared" ca="1" si="85"/>
        <v/>
      </c>
      <c r="B798" s="8" t="s">
        <v>1652</v>
      </c>
      <c r="C798" s="8" t="s">
        <v>1653</v>
      </c>
      <c r="D798" s="13">
        <f>IFERROR([1]!EM_S_QSTM07_IS(B798,"61",$C$1,"1")/1000000,"")</f>
        <v>84.71375338</v>
      </c>
      <c r="E798" s="13" t="str">
        <f>IFERROR([1]!EM_S_PERFORMANCEEXPRESS_PERFEXNETPROFITTOSHAREHOLDER(B798,$C$1)/1000000,"")</f>
        <v/>
      </c>
      <c r="F798" s="13">
        <f>IFERROR([1]!EM_S_PROFITNOTICE_FORECASTT(B798,$C$1)/1000000,"")</f>
        <v>101.90649999999999</v>
      </c>
      <c r="G798" s="13">
        <f>IFERROR([1]!EM_S_PROFITNOTICE_FORECASTL(B798,$C$1)/1000000,"")</f>
        <v>84.9221</v>
      </c>
      <c r="H798" s="13">
        <f t="shared" si="86"/>
        <v>93.414299999999997</v>
      </c>
      <c r="I798" s="20">
        <f>IFERROR([1]!EM_S_QSTM07_IS(B798,"61",$I$1,"1")/1000000,"")</f>
        <v>16.229691849999998</v>
      </c>
      <c r="J798" s="13">
        <f t="shared" si="84"/>
        <v>68.484061530000005</v>
      </c>
      <c r="K798" s="13">
        <f>IFERROR([1]!EM_S_QSTM07_IS(B798,"61",$K$2,"1")/1000000,"")</f>
        <v>44.820869420000001</v>
      </c>
      <c r="L798" s="14">
        <f t="shared" si="87"/>
        <v>0.52795031457914998</v>
      </c>
      <c r="M798" s="33">
        <f ca="1">[1]!EM_S_MAJASSRES_NUM(B798,$M$2,$M$1)</f>
        <v>1</v>
      </c>
      <c r="N798" s="29" t="str">
        <f t="shared" si="88"/>
        <v/>
      </c>
      <c r="O798" s="21" t="str">
        <f t="shared" ca="1" si="89"/>
        <v/>
      </c>
      <c r="P798" s="10" t="str">
        <f t="shared" si="90"/>
        <v>财报</v>
      </c>
    </row>
    <row r="799" spans="1:16" x14ac:dyDescent="0.2">
      <c r="A799" s="17" t="str">
        <f t="shared" ca="1" si="85"/>
        <v/>
      </c>
      <c r="B799" s="8" t="s">
        <v>1654</v>
      </c>
      <c r="C799" s="8" t="s">
        <v>1655</v>
      </c>
      <c r="D799" s="13">
        <f>IFERROR([1]!EM_S_QSTM07_IS(B799,"61",$C$1,"1")/1000000,"")</f>
        <v>2.2393610000000002</v>
      </c>
      <c r="E799" s="13" t="str">
        <f>IFERROR([1]!EM_S_PERFORMANCEEXPRESS_PERFEXNETPROFITTOSHAREHOLDER(B799,$C$1)/1000000,"")</f>
        <v/>
      </c>
      <c r="F799" s="13">
        <f>IFERROR([1]!EM_S_PROFITNOTICE_FORECASTT(B799,$C$1)/1000000,"")</f>
        <v>24.566099999999999</v>
      </c>
      <c r="G799" s="13">
        <f>IFERROR([1]!EM_S_PROFITNOTICE_FORECASTL(B799,$C$1)/1000000,"")</f>
        <v>12.283099999999999</v>
      </c>
      <c r="H799" s="13">
        <f t="shared" si="86"/>
        <v>18.424599999999998</v>
      </c>
      <c r="I799" s="20">
        <f>IFERROR([1]!EM_S_QSTM07_IS(B799,"61",$I$1,"1")/1000000,"")</f>
        <v>13.735611990000001</v>
      </c>
      <c r="J799" s="13">
        <f t="shared" si="84"/>
        <v>-11.49625099</v>
      </c>
      <c r="K799" s="13">
        <f>IFERROR([1]!EM_S_QSTM07_IS(B799,"61",$K$2,"1")/1000000,"")</f>
        <v>2.7427716099999997</v>
      </c>
      <c r="L799" s="14">
        <f t="shared" si="87"/>
        <v>-5.1914722130290691</v>
      </c>
      <c r="M799" s="33" t="str">
        <f ca="1">[1]!EM_S_MAJASSRES_NUM(B799,$M$2,$M$1)</f>
        <v/>
      </c>
      <c r="N799" s="29">
        <f t="shared" si="88"/>
        <v>1</v>
      </c>
      <c r="O799" s="21" t="str">
        <f t="shared" ca="1" si="89"/>
        <v/>
      </c>
      <c r="P799" s="10" t="str">
        <f t="shared" si="90"/>
        <v>财报</v>
      </c>
    </row>
    <row r="800" spans="1:16" x14ac:dyDescent="0.2">
      <c r="A800" s="17">
        <f t="shared" ca="1" si="85"/>
        <v>737</v>
      </c>
      <c r="B800" s="8" t="s">
        <v>1656</v>
      </c>
      <c r="C800" s="8" t="s">
        <v>1657</v>
      </c>
      <c r="D800" s="13">
        <f>IFERROR([1]!EM_S_QSTM07_IS(B800,"61",$C$1,"1")/1000000,"")</f>
        <v>18.28900805</v>
      </c>
      <c r="E800" s="13" t="str">
        <f>IFERROR([1]!EM_S_PERFORMANCEEXPRESS_PERFEXNETPROFITTOSHAREHOLDER(B800,$C$1)/1000000,"")</f>
        <v/>
      </c>
      <c r="F800" s="13">
        <f>IFERROR([1]!EM_S_PROFITNOTICE_FORECASTT(B800,$C$1)/1000000,"")</f>
        <v>30.421299999999999</v>
      </c>
      <c r="G800" s="13">
        <f>IFERROR([1]!EM_S_PROFITNOTICE_FORECASTL(B800,$C$1)/1000000,"")</f>
        <v>18.720800000000001</v>
      </c>
      <c r="H800" s="13">
        <f t="shared" si="86"/>
        <v>24.57105</v>
      </c>
      <c r="I800" s="20">
        <f>IFERROR([1]!EM_S_QSTM07_IS(B800,"61",$I$1,"1")/1000000,"")</f>
        <v>10.62386068</v>
      </c>
      <c r="J800" s="13">
        <f t="shared" si="84"/>
        <v>7.6651473699999997</v>
      </c>
      <c r="K800" s="13">
        <f>IFERROR([1]!EM_S_QSTM07_IS(B800,"61",$K$2,"1")/1000000,"")</f>
        <v>13.53611259</v>
      </c>
      <c r="L800" s="14">
        <f t="shared" si="87"/>
        <v>-0.43372609240390492</v>
      </c>
      <c r="M800" s="33" t="str">
        <f ca="1">[1]!EM_S_MAJASSRES_NUM(B800,$M$2,$M$1)</f>
        <v/>
      </c>
      <c r="N800" s="29" t="str">
        <f t="shared" si="88"/>
        <v/>
      </c>
      <c r="O800" s="21">
        <f t="shared" ca="1" si="89"/>
        <v>-0.43372609240390492</v>
      </c>
      <c r="P800" s="10" t="str">
        <f t="shared" si="90"/>
        <v>财报</v>
      </c>
    </row>
    <row r="801" spans="1:16" x14ac:dyDescent="0.2">
      <c r="A801" s="17">
        <f t="shared" ca="1" si="85"/>
        <v>432</v>
      </c>
      <c r="B801" s="8" t="s">
        <v>1658</v>
      </c>
      <c r="C801" s="8" t="s">
        <v>1659</v>
      </c>
      <c r="D801" s="13">
        <f>IFERROR([1]!EM_S_QSTM07_IS(B801,"61",$C$1,"1")/1000000,"")</f>
        <v>45.319428560000006</v>
      </c>
      <c r="E801" s="13" t="str">
        <f>IFERROR([1]!EM_S_PERFORMANCEEXPRESS_PERFEXNETPROFITTOSHAREHOLDER(B801,$C$1)/1000000,"")</f>
        <v/>
      </c>
      <c r="F801" s="13">
        <f>IFERROR([1]!EM_S_PROFITNOTICE_FORECASTT(B801,$C$1)/1000000,"")</f>
        <v>59.351300000000002</v>
      </c>
      <c r="G801" s="13">
        <f>IFERROR([1]!EM_S_PROFITNOTICE_FORECASTL(B801,$C$1)/1000000,"")</f>
        <v>50.872599999999998</v>
      </c>
      <c r="H801" s="13">
        <f t="shared" si="86"/>
        <v>55.11195</v>
      </c>
      <c r="I801" s="20">
        <f>IFERROR([1]!EM_S_QSTM07_IS(B801,"61",$I$1,"1")/1000000,"")</f>
        <v>13.59113943</v>
      </c>
      <c r="J801" s="13">
        <f t="shared" si="84"/>
        <v>31.728289130000007</v>
      </c>
      <c r="K801" s="13">
        <f>IFERROR([1]!EM_S_QSTM07_IS(B801,"61",$K$2,"1")/1000000,"")</f>
        <v>30.66380028</v>
      </c>
      <c r="L801" s="14">
        <f t="shared" si="87"/>
        <v>3.4714837700475891E-2</v>
      </c>
      <c r="M801" s="33" t="str">
        <f ca="1">[1]!EM_S_MAJASSRES_NUM(B801,$M$2,$M$1)</f>
        <v/>
      </c>
      <c r="N801" s="29" t="str">
        <f t="shared" si="88"/>
        <v/>
      </c>
      <c r="O801" s="21">
        <f t="shared" ca="1" si="89"/>
        <v>3.4714837700475891E-2</v>
      </c>
      <c r="P801" s="10" t="str">
        <f t="shared" si="90"/>
        <v>财报</v>
      </c>
    </row>
    <row r="802" spans="1:16" x14ac:dyDescent="0.2">
      <c r="A802" s="17">
        <f t="shared" ca="1" si="85"/>
        <v>350</v>
      </c>
      <c r="B802" s="8" t="s">
        <v>1660</v>
      </c>
      <c r="C802" s="8" t="s">
        <v>1661</v>
      </c>
      <c r="D802" s="13">
        <f>IFERROR([1]!EM_S_QSTM07_IS(B802,"61",$C$1,"1")/1000000,"")</f>
        <v>149.82766709000001</v>
      </c>
      <c r="E802" s="13" t="str">
        <f>IFERROR([1]!EM_S_PERFORMANCEEXPRESS_PERFEXNETPROFITTOSHAREHOLDER(B802,$C$1)/1000000,"")</f>
        <v/>
      </c>
      <c r="F802" s="13">
        <f>IFERROR([1]!EM_S_PROFITNOTICE_FORECASTT(B802,$C$1)/1000000,"")</f>
        <v>160</v>
      </c>
      <c r="G802" s="13">
        <f>IFERROR([1]!EM_S_PROFITNOTICE_FORECASTL(B802,$C$1)/1000000,"")</f>
        <v>130</v>
      </c>
      <c r="H802" s="13">
        <f t="shared" si="86"/>
        <v>145</v>
      </c>
      <c r="I802" s="20">
        <f>IFERROR([1]!EM_S_QSTM07_IS(B802,"61",$I$1,"1")/1000000,"")</f>
        <v>-4.4781460700000002</v>
      </c>
      <c r="J802" s="13">
        <f t="shared" si="84"/>
        <v>154.30581316000001</v>
      </c>
      <c r="K802" s="13">
        <f>IFERROR([1]!EM_S_QSTM07_IS(B802,"61",$K$2,"1")/1000000,"")</f>
        <v>113.54709373999999</v>
      </c>
      <c r="L802" s="14">
        <f t="shared" si="87"/>
        <v>0.35895871992399286</v>
      </c>
      <c r="M802" s="33" t="str">
        <f ca="1">[1]!EM_S_MAJASSRES_NUM(B802,$M$2,$M$1)</f>
        <v/>
      </c>
      <c r="N802" s="29" t="str">
        <f t="shared" si="88"/>
        <v/>
      </c>
      <c r="O802" s="21">
        <f t="shared" ca="1" si="89"/>
        <v>0.35895871992399286</v>
      </c>
      <c r="P802" s="10" t="str">
        <f t="shared" si="90"/>
        <v>财报</v>
      </c>
    </row>
    <row r="803" spans="1:16" x14ac:dyDescent="0.2">
      <c r="A803" s="17">
        <f t="shared" ca="1" si="85"/>
        <v>880</v>
      </c>
      <c r="B803" s="8" t="s">
        <v>1662</v>
      </c>
      <c r="C803" s="8" t="s">
        <v>1663</v>
      </c>
      <c r="D803" s="13">
        <f>IFERROR([1]!EM_S_QSTM07_IS(B803,"61",$C$1,"1")/1000000,"")</f>
        <v>23.39556889</v>
      </c>
      <c r="E803" s="13" t="str">
        <f>IFERROR([1]!EM_S_PERFORMANCEEXPRESS_PERFEXNETPROFITTOSHAREHOLDER(B803,$C$1)/1000000,"")</f>
        <v/>
      </c>
      <c r="F803" s="13">
        <f>IFERROR([1]!EM_S_PROFITNOTICE_FORECASTT(B803,$C$1)/1000000,"")</f>
        <v>43.367899999999999</v>
      </c>
      <c r="G803" s="13">
        <f>IFERROR([1]!EM_S_PROFITNOTICE_FORECASTL(B803,$C$1)/1000000,"")</f>
        <v>24.781700000000001</v>
      </c>
      <c r="H803" s="13">
        <f t="shared" si="86"/>
        <v>34.074799999999996</v>
      </c>
      <c r="I803" s="20">
        <f>IFERROR([1]!EM_S_QSTM07_IS(B803,"61",$I$1,"1")/1000000,"")</f>
        <v>4.3400544100000005</v>
      </c>
      <c r="J803" s="13">
        <f t="shared" si="84"/>
        <v>19.055514479999999</v>
      </c>
      <c r="K803" s="13">
        <f>IFERROR([1]!EM_S_QSTM07_IS(B803,"61",$K$2,"1")/1000000,"")</f>
        <v>42.30647974</v>
      </c>
      <c r="L803" s="14">
        <f t="shared" si="87"/>
        <v>-0.5495840212395795</v>
      </c>
      <c r="M803" s="33" t="str">
        <f ca="1">[1]!EM_S_MAJASSRES_NUM(B803,$M$2,$M$1)</f>
        <v/>
      </c>
      <c r="N803" s="29" t="str">
        <f t="shared" si="88"/>
        <v/>
      </c>
      <c r="O803" s="21">
        <f t="shared" ca="1" si="89"/>
        <v>-0.5495840212395795</v>
      </c>
      <c r="P803" s="10" t="str">
        <f t="shared" si="90"/>
        <v>财报</v>
      </c>
    </row>
    <row r="804" spans="1:16" x14ac:dyDescent="0.2">
      <c r="A804" s="17" t="str">
        <f t="shared" ca="1" si="85"/>
        <v/>
      </c>
      <c r="B804" s="8" t="s">
        <v>1664</v>
      </c>
      <c r="C804" s="8" t="s">
        <v>1665</v>
      </c>
      <c r="D804" s="13">
        <f>IFERROR([1]!EM_S_QSTM07_IS(B804,"61",$C$1,"1")/1000000,"")</f>
        <v>17.74554264</v>
      </c>
      <c r="E804" s="13" t="str">
        <f>IFERROR([1]!EM_S_PERFORMANCEEXPRESS_PERFEXNETPROFITTOSHAREHOLDER(B804,$C$1)/1000000,"")</f>
        <v/>
      </c>
      <c r="F804" s="13">
        <f>IFERROR([1]!EM_S_PROFITNOTICE_FORECASTT(B804,$C$1)/1000000,"")</f>
        <v>41.142000000000003</v>
      </c>
      <c r="G804" s="13">
        <f>IFERROR([1]!EM_S_PROFITNOTICE_FORECASTL(B804,$C$1)/1000000,"")</f>
        <v>32.913600000000002</v>
      </c>
      <c r="H804" s="13">
        <f t="shared" si="86"/>
        <v>37.027799999999999</v>
      </c>
      <c r="I804" s="20">
        <f>IFERROR([1]!EM_S_QSTM07_IS(B804,"61",$I$1,"1")/1000000,"")</f>
        <v>23.023329180000001</v>
      </c>
      <c r="J804" s="13">
        <f t="shared" si="84"/>
        <v>-5.277786540000001</v>
      </c>
      <c r="K804" s="13">
        <f>IFERROR([1]!EM_S_QSTM07_IS(B804,"61",$K$2,"1")/1000000,"")</f>
        <v>6.2620389100000002</v>
      </c>
      <c r="L804" s="14">
        <f t="shared" si="87"/>
        <v>-1.8428223803547081</v>
      </c>
      <c r="M804" s="33" t="str">
        <f ca="1">[1]!EM_S_MAJASSRES_NUM(B804,$M$2,$M$1)</f>
        <v/>
      </c>
      <c r="N804" s="29">
        <f t="shared" si="88"/>
        <v>1</v>
      </c>
      <c r="O804" s="21" t="str">
        <f t="shared" ca="1" si="89"/>
        <v/>
      </c>
      <c r="P804" s="10" t="str">
        <f t="shared" si="90"/>
        <v>财报</v>
      </c>
    </row>
    <row r="805" spans="1:16" x14ac:dyDescent="0.2">
      <c r="A805" s="17" t="str">
        <f t="shared" ca="1" si="85"/>
        <v/>
      </c>
      <c r="B805" s="8" t="s">
        <v>1666</v>
      </c>
      <c r="C805" s="8" t="s">
        <v>1667</v>
      </c>
      <c r="D805" s="13">
        <f>IFERROR([1]!EM_S_QSTM07_IS(B805,"61",$C$1,"1")/1000000,"")</f>
        <v>-4.3867953899999996</v>
      </c>
      <c r="E805" s="13" t="str">
        <f>IFERROR([1]!EM_S_PERFORMANCEEXPRESS_PERFEXNETPROFITTOSHAREHOLDER(B805,$C$1)/1000000,"")</f>
        <v/>
      </c>
      <c r="F805" s="13">
        <f>IFERROR([1]!EM_S_PROFITNOTICE_FORECASTT(B805,$C$1)/1000000,"")</f>
        <v>20</v>
      </c>
      <c r="G805" s="13">
        <f>IFERROR([1]!EM_S_PROFITNOTICE_FORECASTL(B805,$C$1)/1000000,"")</f>
        <v>0</v>
      </c>
      <c r="H805" s="13">
        <f t="shared" si="86"/>
        <v>10</v>
      </c>
      <c r="I805" s="20">
        <f>IFERROR([1]!EM_S_QSTM07_IS(B805,"61",$I$1,"1")/1000000,"")</f>
        <v>20.713923010000002</v>
      </c>
      <c r="J805" s="13">
        <f t="shared" si="84"/>
        <v>-25.100718400000002</v>
      </c>
      <c r="K805" s="13">
        <f>IFERROR([1]!EM_S_QSTM07_IS(B805,"61",$K$2,"1")/1000000,"")</f>
        <v>1.3116728100000001</v>
      </c>
      <c r="L805" s="14">
        <f t="shared" si="87"/>
        <v>-20.136417411900151</v>
      </c>
      <c r="M805" s="33" t="str">
        <f ca="1">[1]!EM_S_MAJASSRES_NUM(B805,$M$2,$M$1)</f>
        <v/>
      </c>
      <c r="N805" s="29">
        <f t="shared" si="88"/>
        <v>1</v>
      </c>
      <c r="O805" s="21" t="str">
        <f t="shared" ca="1" si="89"/>
        <v/>
      </c>
      <c r="P805" s="10" t="str">
        <f t="shared" si="90"/>
        <v>财报</v>
      </c>
    </row>
    <row r="806" spans="1:16" x14ac:dyDescent="0.2">
      <c r="A806" s="17">
        <f t="shared" ca="1" si="85"/>
        <v>255</v>
      </c>
      <c r="B806" s="8" t="s">
        <v>1668</v>
      </c>
      <c r="C806" s="8" t="s">
        <v>1669</v>
      </c>
      <c r="D806" s="13">
        <f>IFERROR([1]!EM_S_QSTM07_IS(B806,"61",$C$1,"1")/1000000,"")</f>
        <v>-14.98451674</v>
      </c>
      <c r="E806" s="13" t="str">
        <f>IFERROR([1]!EM_S_PERFORMANCEEXPRESS_PERFEXNETPROFITTOSHAREHOLDER(B806,$C$1)/1000000,"")</f>
        <v/>
      </c>
      <c r="F806" s="13">
        <f>IFERROR([1]!EM_S_PROFITNOTICE_FORECASTT(B806,$C$1)/1000000,"")</f>
        <v>-10.8279</v>
      </c>
      <c r="G806" s="13">
        <f>IFERROR([1]!EM_S_PROFITNOTICE_FORECASTL(B806,$C$1)/1000000,"")</f>
        <v>-24.962800000000001</v>
      </c>
      <c r="H806" s="13">
        <f t="shared" si="86"/>
        <v>-17.895350000000001</v>
      </c>
      <c r="I806" s="20">
        <f>IFERROR([1]!EM_S_QSTM07_IS(B806,"61",$I$1,"1")/1000000,"")</f>
        <v>-8.9069609300000003</v>
      </c>
      <c r="J806" s="13">
        <f t="shared" si="84"/>
        <v>-6.0775558099999998</v>
      </c>
      <c r="K806" s="13">
        <f>IFERROR([1]!EM_S_QSTM07_IS(B806,"61",$K$2,"1")/1000000,"")</f>
        <v>-33.583847299999995</v>
      </c>
      <c r="L806" s="14">
        <f t="shared" si="87"/>
        <v>0.81903336578117414</v>
      </c>
      <c r="M806" s="33" t="str">
        <f ca="1">[1]!EM_S_MAJASSRES_NUM(B806,$M$2,$M$1)</f>
        <v/>
      </c>
      <c r="N806" s="29" t="str">
        <f t="shared" si="88"/>
        <v/>
      </c>
      <c r="O806" s="21">
        <f t="shared" ca="1" si="89"/>
        <v>0.81903336578117414</v>
      </c>
      <c r="P806" s="10" t="str">
        <f t="shared" si="90"/>
        <v>财报</v>
      </c>
    </row>
    <row r="807" spans="1:16" x14ac:dyDescent="0.2">
      <c r="A807" s="17">
        <f t="shared" ca="1" si="85"/>
        <v>1537</v>
      </c>
      <c r="B807" s="8" t="s">
        <v>1670</v>
      </c>
      <c r="C807" s="8" t="s">
        <v>1671</v>
      </c>
      <c r="D807" s="13">
        <f>IFERROR([1]!EM_S_QSTM07_IS(B807,"61",$C$1,"1")/1000000,"")</f>
        <v>12.983501970000001</v>
      </c>
      <c r="E807" s="13">
        <f>IFERROR([1]!EM_S_PERFORMANCEEXPRESS_PERFEXNETPROFITTOSHAREHOLDER(B807,$C$1)/1000000,"")</f>
        <v>25.765964109999999</v>
      </c>
      <c r="F807" s="13">
        <f>IFERROR([1]!EM_S_PROFITNOTICE_FORECASTT(B807,$C$1)/1000000,"")</f>
        <v>28.43</v>
      </c>
      <c r="G807" s="13">
        <f>IFERROR([1]!EM_S_PROFITNOTICE_FORECASTL(B807,$C$1)/1000000,"")</f>
        <v>22.12</v>
      </c>
      <c r="H807" s="13">
        <f t="shared" si="86"/>
        <v>25.274999999999999</v>
      </c>
      <c r="I807" s="20">
        <f>IFERROR([1]!EM_S_QSTM07_IS(B807,"61",$I$1,"1")/1000000,"")</f>
        <v>13.10584738</v>
      </c>
      <c r="J807" s="13">
        <f t="shared" si="84"/>
        <v>-0.12234540999999943</v>
      </c>
      <c r="K807" s="13">
        <f>IFERROR([1]!EM_S_QSTM07_IS(B807,"61",$K$2,"1")/1000000,"")</f>
        <v>18.756600800000001</v>
      </c>
      <c r="L807" s="14">
        <f t="shared" si="87"/>
        <v>-1.0065227922321618</v>
      </c>
      <c r="M807" s="33" t="str">
        <f ca="1">[1]!EM_S_MAJASSRES_NUM(B807,$M$2,$M$1)</f>
        <v/>
      </c>
      <c r="N807" s="29" t="str">
        <f t="shared" si="88"/>
        <v/>
      </c>
      <c r="O807" s="21">
        <f t="shared" ca="1" si="89"/>
        <v>-1.0065227922321618</v>
      </c>
      <c r="P807" s="10" t="str">
        <f t="shared" si="90"/>
        <v>财报</v>
      </c>
    </row>
    <row r="808" spans="1:16" x14ac:dyDescent="0.2">
      <c r="A808" s="17">
        <f t="shared" ca="1" si="85"/>
        <v>86</v>
      </c>
      <c r="B808" s="8" t="s">
        <v>1672</v>
      </c>
      <c r="C808" s="8" t="s">
        <v>1673</v>
      </c>
      <c r="D808" s="13">
        <f>IFERROR([1]!EM_S_QSTM07_IS(B808,"61",$C$1,"1")/1000000,"")</f>
        <v>54.36454749</v>
      </c>
      <c r="E808" s="13" t="str">
        <f>IFERROR([1]!EM_S_PERFORMANCEEXPRESS_PERFEXNETPROFITTOSHAREHOLDER(B808,$C$1)/1000000,"")</f>
        <v/>
      </c>
      <c r="F808" s="13">
        <f>IFERROR([1]!EM_S_PROFITNOTICE_FORECASTT(B808,$C$1)/1000000,"")</f>
        <v>21.482500000000002</v>
      </c>
      <c r="G808" s="13">
        <f>IFERROR([1]!EM_S_PROFITNOTICE_FORECASTL(B808,$C$1)/1000000,"")</f>
        <v>15.623699999999999</v>
      </c>
      <c r="H808" s="13">
        <f t="shared" si="86"/>
        <v>18.553100000000001</v>
      </c>
      <c r="I808" s="20">
        <f>IFERROR([1]!EM_S_QSTM07_IS(B808,"61",$I$1,"1")/1000000,"")</f>
        <v>-34.298318990000006</v>
      </c>
      <c r="J808" s="13">
        <f t="shared" si="84"/>
        <v>88.662866480000005</v>
      </c>
      <c r="K808" s="13">
        <f>IFERROR([1]!EM_S_QSTM07_IS(B808,"61",$K$2,"1")/1000000,"")</f>
        <v>29.539485920000001</v>
      </c>
      <c r="L808" s="14">
        <f t="shared" si="87"/>
        <v>2.001503368072155</v>
      </c>
      <c r="M808" s="33" t="str">
        <f ca="1">[1]!EM_S_MAJASSRES_NUM(B808,$M$2,$M$1)</f>
        <v/>
      </c>
      <c r="N808" s="29" t="str">
        <f t="shared" si="88"/>
        <v/>
      </c>
      <c r="O808" s="21">
        <f t="shared" ca="1" si="89"/>
        <v>2.001503368072155</v>
      </c>
      <c r="P808" s="10" t="str">
        <f t="shared" si="90"/>
        <v>财报</v>
      </c>
    </row>
    <row r="809" spans="1:16" x14ac:dyDescent="0.2">
      <c r="A809" s="17">
        <f t="shared" ca="1" si="85"/>
        <v>874</v>
      </c>
      <c r="B809" s="8" t="s">
        <v>1674</v>
      </c>
      <c r="C809" s="8" t="s">
        <v>1675</v>
      </c>
      <c r="D809" s="13">
        <f>IFERROR([1]!EM_S_QSTM07_IS(B809,"61",$C$1,"1")/1000000,"")</f>
        <v>105.87147122</v>
      </c>
      <c r="E809" s="13" t="str">
        <f>IFERROR([1]!EM_S_PERFORMANCEEXPRESS_PERFEXNETPROFITTOSHAREHOLDER(B809,$C$1)/1000000,"")</f>
        <v/>
      </c>
      <c r="F809" s="13">
        <f>IFERROR([1]!EM_S_PROFITNOTICE_FORECASTT(B809,$C$1)/1000000,"")</f>
        <v>211.20679999999999</v>
      </c>
      <c r="G809" s="13">
        <f>IFERROR([1]!EM_S_PROFITNOTICE_FORECASTL(B809,$C$1)/1000000,"")</f>
        <v>171.60550000000001</v>
      </c>
      <c r="H809" s="13">
        <f t="shared" si="86"/>
        <v>191.40615</v>
      </c>
      <c r="I809" s="20">
        <f>IFERROR([1]!EM_S_QSTM07_IS(B809,"61",$I$1,"1")/1000000,"")</f>
        <v>66.028042540000001</v>
      </c>
      <c r="J809" s="13">
        <f t="shared" si="84"/>
        <v>39.843428680000002</v>
      </c>
      <c r="K809" s="13">
        <f>IFERROR([1]!EM_S_QSTM07_IS(B809,"61",$K$2,"1")/1000000,"")</f>
        <v>87.645460110000002</v>
      </c>
      <c r="L809" s="14">
        <f t="shared" si="87"/>
        <v>-0.54540225323714142</v>
      </c>
      <c r="M809" s="33" t="str">
        <f ca="1">[1]!EM_S_MAJASSRES_NUM(B809,$M$2,$M$1)</f>
        <v/>
      </c>
      <c r="N809" s="29" t="str">
        <f t="shared" si="88"/>
        <v/>
      </c>
      <c r="O809" s="21">
        <f t="shared" ca="1" si="89"/>
        <v>-0.54540225323714142</v>
      </c>
      <c r="P809" s="10" t="str">
        <f t="shared" si="90"/>
        <v>财报</v>
      </c>
    </row>
    <row r="810" spans="1:16" x14ac:dyDescent="0.2">
      <c r="A810" s="17">
        <f t="shared" ca="1" si="85"/>
        <v>1431</v>
      </c>
      <c r="B810" s="8" t="s">
        <v>1676</v>
      </c>
      <c r="C810" s="8" t="s">
        <v>1677</v>
      </c>
      <c r="D810" s="13">
        <f>IFERROR([1]!EM_S_QSTM07_IS(B810,"61",$C$1,"1")/1000000,"")</f>
        <v>21.319428100000003</v>
      </c>
      <c r="E810" s="13" t="str">
        <f>IFERROR([1]!EM_S_PERFORMANCEEXPRESS_PERFEXNETPROFITTOSHAREHOLDER(B810,$C$1)/1000000,"")</f>
        <v/>
      </c>
      <c r="F810" s="13">
        <f>IFERROR([1]!EM_S_PROFITNOTICE_FORECASTT(B810,$C$1)/1000000,"")</f>
        <v>52.81</v>
      </c>
      <c r="G810" s="13">
        <f>IFERROR([1]!EM_S_PROFITNOTICE_FORECASTL(B810,$C$1)/1000000,"")</f>
        <v>41.33</v>
      </c>
      <c r="H810" s="13">
        <f t="shared" si="86"/>
        <v>47.07</v>
      </c>
      <c r="I810" s="20">
        <f>IFERROR([1]!EM_S_QSTM07_IS(B810,"61",$I$1,"1")/1000000,"")</f>
        <v>20.50276938</v>
      </c>
      <c r="J810" s="13">
        <f t="shared" si="84"/>
        <v>0.81665872000000306</v>
      </c>
      <c r="K810" s="13">
        <f>IFERROR([1]!EM_S_QSTM07_IS(B810,"61",$K$2,"1")/1000000,"")</f>
        <v>13.26850525</v>
      </c>
      <c r="L810" s="14">
        <f t="shared" si="87"/>
        <v>-0.93845133987492657</v>
      </c>
      <c r="M810" s="33" t="str">
        <f ca="1">[1]!EM_S_MAJASSRES_NUM(B810,$M$2,$M$1)</f>
        <v/>
      </c>
      <c r="N810" s="29" t="str">
        <f t="shared" si="88"/>
        <v/>
      </c>
      <c r="O810" s="21">
        <f t="shared" ca="1" si="89"/>
        <v>-0.93845133987492657</v>
      </c>
      <c r="P810" s="10" t="str">
        <f t="shared" si="90"/>
        <v>财报</v>
      </c>
    </row>
    <row r="811" spans="1:16" x14ac:dyDescent="0.2">
      <c r="A811" s="17">
        <f t="shared" ca="1" si="85"/>
        <v>1686</v>
      </c>
      <c r="B811" s="8" t="s">
        <v>1678</v>
      </c>
      <c r="C811" s="8" t="s">
        <v>1679</v>
      </c>
      <c r="D811" s="13">
        <f>IFERROR([1]!EM_S_QSTM07_IS(B811,"61",$C$1,"1")/1000000,"")</f>
        <v>7.4847401200000006</v>
      </c>
      <c r="E811" s="13" t="str">
        <f>IFERROR([1]!EM_S_PERFORMANCEEXPRESS_PERFEXNETPROFITTOSHAREHOLDER(B811,$C$1)/1000000,"")</f>
        <v/>
      </c>
      <c r="F811" s="13">
        <f>IFERROR([1]!EM_S_PROFITNOTICE_FORECASTT(B811,$C$1)/1000000,"")</f>
        <v>30.165099999999999</v>
      </c>
      <c r="G811" s="13">
        <f>IFERROR([1]!EM_S_PROFITNOTICE_FORECASTL(B811,$C$1)/1000000,"")</f>
        <v>18.099</v>
      </c>
      <c r="H811" s="13">
        <f t="shared" si="86"/>
        <v>24.13205</v>
      </c>
      <c r="I811" s="20">
        <f>IFERROR([1]!EM_S_QSTM07_IS(B811,"61",$I$1,"1")/1000000,"")</f>
        <v>11.12403031</v>
      </c>
      <c r="J811" s="13">
        <f t="shared" si="84"/>
        <v>-3.6392901899999996</v>
      </c>
      <c r="K811" s="13">
        <f>IFERROR([1]!EM_S_QSTM07_IS(B811,"61",$K$2,"1")/1000000,"")</f>
        <v>20.902383159999999</v>
      </c>
      <c r="L811" s="14">
        <f t="shared" si="87"/>
        <v>-1.1741088641492494</v>
      </c>
      <c r="M811" s="33" t="str">
        <f ca="1">[1]!EM_S_MAJASSRES_NUM(B811,$M$2,$M$1)</f>
        <v/>
      </c>
      <c r="N811" s="29" t="str">
        <f t="shared" si="88"/>
        <v/>
      </c>
      <c r="O811" s="21">
        <f t="shared" ca="1" si="89"/>
        <v>-1.1741088641492494</v>
      </c>
      <c r="P811" s="10" t="str">
        <f t="shared" si="90"/>
        <v>财报</v>
      </c>
    </row>
    <row r="812" spans="1:16" x14ac:dyDescent="0.2">
      <c r="A812" s="17" t="str">
        <f t="shared" ca="1" si="85"/>
        <v/>
      </c>
      <c r="B812" s="8" t="s">
        <v>1680</v>
      </c>
      <c r="C812" s="8" t="s">
        <v>1681</v>
      </c>
      <c r="D812" s="13">
        <f>IFERROR([1]!EM_S_QSTM07_IS(B812,"61",$C$1,"1")/1000000,"")</f>
        <v>71.892385540000006</v>
      </c>
      <c r="E812" s="13" t="str">
        <f>IFERROR([1]!EM_S_PERFORMANCEEXPRESS_PERFEXNETPROFITTOSHAREHOLDER(B812,$C$1)/1000000,"")</f>
        <v/>
      </c>
      <c r="F812" s="13">
        <f>IFERROR([1]!EM_S_PROFITNOTICE_FORECASTT(B812,$C$1)/1000000,"")</f>
        <v>100</v>
      </c>
      <c r="G812" s="13">
        <f>IFERROR([1]!EM_S_PROFITNOTICE_FORECASTL(B812,$C$1)/1000000,"")</f>
        <v>80</v>
      </c>
      <c r="H812" s="13">
        <f t="shared" si="86"/>
        <v>90</v>
      </c>
      <c r="I812" s="20">
        <f>IFERROR([1]!EM_S_QSTM07_IS(B812,"61",$I$1,"1")/1000000,"")</f>
        <v>20.501786249999999</v>
      </c>
      <c r="J812" s="13">
        <f t="shared" si="84"/>
        <v>51.390599290000011</v>
      </c>
      <c r="K812" s="13">
        <f>IFERROR([1]!EM_S_QSTM07_IS(B812,"61",$K$2,"1")/1000000,"")</f>
        <v>35.589593990000004</v>
      </c>
      <c r="L812" s="14">
        <f t="shared" si="87"/>
        <v>0.44397823994395069</v>
      </c>
      <c r="M812" s="33">
        <f ca="1">[1]!EM_S_MAJASSRES_NUM(B812,$M$2,$M$1)</f>
        <v>1</v>
      </c>
      <c r="N812" s="29" t="str">
        <f t="shared" si="88"/>
        <v/>
      </c>
      <c r="O812" s="21" t="str">
        <f t="shared" ca="1" si="89"/>
        <v/>
      </c>
      <c r="P812" s="10" t="str">
        <f t="shared" si="90"/>
        <v>财报</v>
      </c>
    </row>
    <row r="813" spans="1:16" x14ac:dyDescent="0.2">
      <c r="A813" s="17">
        <f t="shared" ca="1" si="85"/>
        <v>1105</v>
      </c>
      <c r="B813" s="8" t="s">
        <v>1682</v>
      </c>
      <c r="C813" s="8" t="s">
        <v>1683</v>
      </c>
      <c r="D813" s="13">
        <f>IFERROR([1]!EM_S_QSTM07_IS(B813,"61",$C$1,"1")/1000000,"")</f>
        <v>240.94930858000001</v>
      </c>
      <c r="E813" s="13" t="str">
        <f>IFERROR([1]!EM_S_PERFORMANCEEXPRESS_PERFEXNETPROFITTOSHAREHOLDER(B813,$C$1)/1000000,"")</f>
        <v/>
      </c>
      <c r="F813" s="13">
        <f>IFERROR([1]!EM_S_PROFITNOTICE_FORECASTT(B813,$C$1)/1000000,"")</f>
        <v>513.45870000000002</v>
      </c>
      <c r="G813" s="13">
        <f>IFERROR([1]!EM_S_PROFITNOTICE_FORECASTL(B813,$C$1)/1000000,"")</f>
        <v>359.42110000000002</v>
      </c>
      <c r="H813" s="13">
        <f t="shared" si="86"/>
        <v>436.43990000000002</v>
      </c>
      <c r="I813" s="20">
        <f>IFERROR([1]!EM_S_QSTM07_IS(B813,"61",$I$1,"1")/1000000,"")</f>
        <v>143.36984615</v>
      </c>
      <c r="J813" s="13">
        <f t="shared" si="84"/>
        <v>97.579462430000007</v>
      </c>
      <c r="K813" s="13">
        <f>IFERROR([1]!EM_S_QSTM07_IS(B813,"61",$K$2,"1")/1000000,"")</f>
        <v>346.20238572000005</v>
      </c>
      <c r="L813" s="14">
        <f t="shared" si="87"/>
        <v>-0.71814329867466631</v>
      </c>
      <c r="M813" s="33" t="str">
        <f ca="1">[1]!EM_S_MAJASSRES_NUM(B813,$M$2,$M$1)</f>
        <v/>
      </c>
      <c r="N813" s="29" t="str">
        <f t="shared" si="88"/>
        <v/>
      </c>
      <c r="O813" s="21">
        <f t="shared" ca="1" si="89"/>
        <v>-0.71814329867466631</v>
      </c>
      <c r="P813" s="10" t="str">
        <f t="shared" si="90"/>
        <v>财报</v>
      </c>
    </row>
    <row r="814" spans="1:16" x14ac:dyDescent="0.2">
      <c r="A814" s="17">
        <f t="shared" ca="1" si="85"/>
        <v>1772</v>
      </c>
      <c r="B814" s="8" t="s">
        <v>1684</v>
      </c>
      <c r="C814" s="8" t="s">
        <v>1685</v>
      </c>
      <c r="D814" s="13">
        <f>IFERROR([1]!EM_S_QSTM07_IS(B814,"61",$C$1,"1")/1000000,"")</f>
        <v>60.841672189999997</v>
      </c>
      <c r="E814" s="13" t="str">
        <f>IFERROR([1]!EM_S_PERFORMANCEEXPRESS_PERFEXNETPROFITTOSHAREHOLDER(B814,$C$1)/1000000,"")</f>
        <v/>
      </c>
      <c r="F814" s="13">
        <f>IFERROR([1]!EM_S_PROFITNOTICE_FORECASTT(B814,$C$1)/1000000,"")</f>
        <v>183.27619999999999</v>
      </c>
      <c r="G814" s="13">
        <f>IFERROR([1]!EM_S_PROFITNOTICE_FORECASTL(B814,$C$1)/1000000,"")</f>
        <v>126.8835</v>
      </c>
      <c r="H814" s="13">
        <f t="shared" si="86"/>
        <v>155.07984999999999</v>
      </c>
      <c r="I814" s="20">
        <f>IFERROR([1]!EM_S_QSTM07_IS(B814,"61",$I$1,"1")/1000000,"")</f>
        <v>80.544310159999995</v>
      </c>
      <c r="J814" s="13">
        <f t="shared" si="84"/>
        <v>-19.702637969999998</v>
      </c>
      <c r="K814" s="13">
        <f>IFERROR([1]!EM_S_QSTM07_IS(B814,"61",$K$2,"1")/1000000,"")</f>
        <v>60.778584200000005</v>
      </c>
      <c r="L814" s="14">
        <f t="shared" si="87"/>
        <v>-1.3241707293668745</v>
      </c>
      <c r="M814" s="33" t="str">
        <f ca="1">[1]!EM_S_MAJASSRES_NUM(B814,$M$2,$M$1)</f>
        <v/>
      </c>
      <c r="N814" s="29" t="str">
        <f t="shared" si="88"/>
        <v/>
      </c>
      <c r="O814" s="21">
        <f t="shared" ca="1" si="89"/>
        <v>-1.3241707293668745</v>
      </c>
      <c r="P814" s="10" t="str">
        <f t="shared" si="90"/>
        <v>财报</v>
      </c>
    </row>
    <row r="815" spans="1:16" x14ac:dyDescent="0.2">
      <c r="A815" s="17">
        <f t="shared" ca="1" si="85"/>
        <v>580</v>
      </c>
      <c r="B815" s="8" t="s">
        <v>1686</v>
      </c>
      <c r="C815" s="8" t="s">
        <v>1687</v>
      </c>
      <c r="D815" s="13">
        <f>IFERROR([1]!EM_S_QSTM07_IS(B815,"61",$C$1,"1")/1000000,"")</f>
        <v>69.066037950000009</v>
      </c>
      <c r="E815" s="13" t="str">
        <f>IFERROR([1]!EM_S_PERFORMANCEEXPRESS_PERFEXNETPROFITTOSHAREHOLDER(B815,$C$1)/1000000,"")</f>
        <v/>
      </c>
      <c r="F815" s="13">
        <f>IFERROR([1]!EM_S_PROFITNOTICE_FORECASTT(B815,$C$1)/1000000,"")</f>
        <v>80</v>
      </c>
      <c r="G815" s="13">
        <f>IFERROR([1]!EM_S_PROFITNOTICE_FORECASTL(B815,$C$1)/1000000,"")</f>
        <v>60</v>
      </c>
      <c r="H815" s="13">
        <f t="shared" si="86"/>
        <v>70</v>
      </c>
      <c r="I815" s="20">
        <f>IFERROR([1]!EM_S_QSTM07_IS(B815,"61",$I$1,"1")/1000000,"")</f>
        <v>10.61420802</v>
      </c>
      <c r="J815" s="13">
        <f t="shared" si="84"/>
        <v>58.451829930000009</v>
      </c>
      <c r="K815" s="13">
        <f>IFERROR([1]!EM_S_QSTM07_IS(B815,"61",$K$2,"1")/1000000,"")</f>
        <v>76.478530409999991</v>
      </c>
      <c r="L815" s="14">
        <f t="shared" si="87"/>
        <v>-0.23570929492707526</v>
      </c>
      <c r="M815" s="33" t="str">
        <f ca="1">[1]!EM_S_MAJASSRES_NUM(B815,$M$2,$M$1)</f>
        <v/>
      </c>
      <c r="N815" s="29" t="str">
        <f t="shared" si="88"/>
        <v/>
      </c>
      <c r="O815" s="21">
        <f t="shared" ca="1" si="89"/>
        <v>-0.23570929492707526</v>
      </c>
      <c r="P815" s="10" t="str">
        <f t="shared" si="90"/>
        <v>财报</v>
      </c>
    </row>
    <row r="816" spans="1:16" x14ac:dyDescent="0.2">
      <c r="A816" s="17" t="str">
        <f t="shared" ca="1" si="85"/>
        <v/>
      </c>
      <c r="B816" s="8" t="s">
        <v>1688</v>
      </c>
      <c r="C816" s="8" t="s">
        <v>1689</v>
      </c>
      <c r="D816" s="13">
        <f>IFERROR([1]!EM_S_QSTM07_IS(B816,"61",$C$1,"1")/1000000,"")</f>
        <v>6.8524944900000007</v>
      </c>
      <c r="E816" s="13">
        <f>IFERROR([1]!EM_S_PERFORMANCEEXPRESS_PERFEXNETPROFITTOSHAREHOLDER(B816,$C$1)/1000000,"")</f>
        <v>10.3207</v>
      </c>
      <c r="F816" s="13">
        <f>IFERROR([1]!EM_S_PROFITNOTICE_FORECASTT(B816,$C$1)/1000000,"")</f>
        <v>12.101599999999999</v>
      </c>
      <c r="G816" s="13">
        <f>IFERROR([1]!EM_S_PROFITNOTICE_FORECASTL(B816,$C$1)/1000000,"")</f>
        <v>8.0677000000000003</v>
      </c>
      <c r="H816" s="13">
        <f t="shared" si="86"/>
        <v>10.08465</v>
      </c>
      <c r="I816" s="20">
        <f>IFERROR([1]!EM_S_QSTM07_IS(B816,"61",$I$1,"1")/1000000,"")</f>
        <v>3.4597238300000002</v>
      </c>
      <c r="J816" s="13">
        <f t="shared" si="84"/>
        <v>3.3927706600000005</v>
      </c>
      <c r="K816" s="13">
        <f>IFERROR([1]!EM_S_QSTM07_IS(B816,"61",$K$2,"1")/1000000,"")</f>
        <v>5.8032582000000001</v>
      </c>
      <c r="L816" s="14">
        <f t="shared" si="87"/>
        <v>-0.41536796346576471</v>
      </c>
      <c r="M816" s="33" t="str">
        <f ca="1">[1]!EM_S_MAJASSRES_NUM(B816,$M$2,$M$1)</f>
        <v/>
      </c>
      <c r="N816" s="29">
        <f t="shared" si="88"/>
        <v>1</v>
      </c>
      <c r="O816" s="21" t="str">
        <f t="shared" ca="1" si="89"/>
        <v/>
      </c>
      <c r="P816" s="10" t="str">
        <f t="shared" si="90"/>
        <v>财报</v>
      </c>
    </row>
    <row r="817" spans="1:16" x14ac:dyDescent="0.2">
      <c r="A817" s="17">
        <f t="shared" ca="1" si="85"/>
        <v>1245</v>
      </c>
      <c r="B817" s="8" t="s">
        <v>1690</v>
      </c>
      <c r="C817" s="8" t="s">
        <v>1691</v>
      </c>
      <c r="D817" s="13">
        <f>IFERROR([1]!EM_S_QSTM07_IS(B817,"61",$C$1,"1")/1000000,"")</f>
        <v>12.81198294</v>
      </c>
      <c r="E817" s="13" t="str">
        <f>IFERROR([1]!EM_S_PERFORMANCEEXPRESS_PERFEXNETPROFITTOSHAREHOLDER(B817,$C$1)/1000000,"")</f>
        <v/>
      </c>
      <c r="F817" s="13">
        <f>IFERROR([1]!EM_S_PROFITNOTICE_FORECASTT(B817,$C$1)/1000000,"")</f>
        <v>27.119599999999998</v>
      </c>
      <c r="G817" s="13">
        <f>IFERROR([1]!EM_S_PROFITNOTICE_FORECASTL(B817,$C$1)/1000000,"")</f>
        <v>18.079699999999999</v>
      </c>
      <c r="H817" s="13">
        <f t="shared" si="86"/>
        <v>22.599649999999997</v>
      </c>
      <c r="I817" s="20">
        <f>IFERROR([1]!EM_S_QSTM07_IS(B817,"61",$I$1,"1")/1000000,"")</f>
        <v>10.04001049</v>
      </c>
      <c r="J817" s="13">
        <f t="shared" si="84"/>
        <v>2.7719724499999998</v>
      </c>
      <c r="K817" s="13">
        <f>IFERROR([1]!EM_S_QSTM07_IS(B817,"61",$K$2,"1")/1000000,"")</f>
        <v>15.462020839999999</v>
      </c>
      <c r="L817" s="14">
        <f t="shared" si="87"/>
        <v>-0.82072379291916675</v>
      </c>
      <c r="M817" s="33" t="str">
        <f ca="1">[1]!EM_S_MAJASSRES_NUM(B817,$M$2,$M$1)</f>
        <v/>
      </c>
      <c r="N817" s="29" t="str">
        <f t="shared" si="88"/>
        <v/>
      </c>
      <c r="O817" s="21">
        <f t="shared" ca="1" si="89"/>
        <v>-0.82072379291916675</v>
      </c>
      <c r="P817" s="10" t="str">
        <f t="shared" si="90"/>
        <v>财报</v>
      </c>
    </row>
    <row r="818" spans="1:16" x14ac:dyDescent="0.2">
      <c r="A818" s="17" t="str">
        <f t="shared" ca="1" si="85"/>
        <v/>
      </c>
      <c r="B818" s="8" t="s">
        <v>1692</v>
      </c>
      <c r="C818" s="8" t="s">
        <v>1693</v>
      </c>
      <c r="D818" s="13">
        <f>IFERROR([1]!EM_S_QSTM07_IS(B818,"61",$C$1,"1")/1000000,"")</f>
        <v>39.023753299999996</v>
      </c>
      <c r="E818" s="13" t="str">
        <f>IFERROR([1]!EM_S_PERFORMANCEEXPRESS_PERFEXNETPROFITTOSHAREHOLDER(B818,$C$1)/1000000,"")</f>
        <v/>
      </c>
      <c r="F818" s="13">
        <f>IFERROR([1]!EM_S_PROFITNOTICE_FORECASTT(B818,$C$1)/1000000,"")</f>
        <v>84.73</v>
      </c>
      <c r="G818" s="13">
        <f>IFERROR([1]!EM_S_PROFITNOTICE_FORECASTL(B818,$C$1)/1000000,"")</f>
        <v>78.459999999999994</v>
      </c>
      <c r="H818" s="13">
        <f t="shared" si="86"/>
        <v>81.594999999999999</v>
      </c>
      <c r="I818" s="20">
        <f>IFERROR([1]!EM_S_QSTM07_IS(B818,"61",$I$1,"1")/1000000,"")</f>
        <v>41.806897380000002</v>
      </c>
      <c r="J818" s="13">
        <f t="shared" si="84"/>
        <v>-2.7831440800000067</v>
      </c>
      <c r="K818" s="13">
        <f>IFERROR([1]!EM_S_QSTM07_IS(B818,"61",$K$2,"1")/1000000,"")</f>
        <v>17.868991620000003</v>
      </c>
      <c r="L818" s="14">
        <f t="shared" si="87"/>
        <v>-1.1557527217643861</v>
      </c>
      <c r="M818" s="33">
        <f ca="1">[1]!EM_S_MAJASSRES_NUM(B818,$M$2,$M$1)</f>
        <v>1</v>
      </c>
      <c r="N818" s="29" t="str">
        <f t="shared" si="88"/>
        <v/>
      </c>
      <c r="O818" s="21" t="str">
        <f t="shared" ca="1" si="89"/>
        <v/>
      </c>
      <c r="P818" s="10" t="str">
        <f t="shared" si="90"/>
        <v>财报</v>
      </c>
    </row>
    <row r="819" spans="1:16" x14ac:dyDescent="0.2">
      <c r="A819" s="17">
        <f t="shared" ca="1" si="85"/>
        <v>322</v>
      </c>
      <c r="B819" s="8" t="s">
        <v>1694</v>
      </c>
      <c r="C819" s="8" t="s">
        <v>1695</v>
      </c>
      <c r="D819" s="13">
        <f>IFERROR([1]!EM_S_QSTM07_IS(B819,"61",$C$1,"1")/1000000,"")</f>
        <v>16.92645306</v>
      </c>
      <c r="E819" s="13">
        <f>IFERROR([1]!EM_S_PERFORMANCEEXPRESS_PERFEXNETPROFITTOSHAREHOLDER(B819,$C$1)/1000000,"")</f>
        <v>18.047899999999998</v>
      </c>
      <c r="F819" s="13">
        <f>IFERROR([1]!EM_S_PROFITNOTICE_FORECASTT(B819,$C$1)/1000000,"")</f>
        <v>20</v>
      </c>
      <c r="G819" s="13">
        <f>IFERROR([1]!EM_S_PROFITNOTICE_FORECASTL(B819,$C$1)/1000000,"")</f>
        <v>16</v>
      </c>
      <c r="H819" s="13">
        <f t="shared" si="86"/>
        <v>18</v>
      </c>
      <c r="I819" s="20">
        <f>IFERROR([1]!EM_S_QSTM07_IS(B819,"61",$I$1,"1")/1000000,"")</f>
        <v>1.1190884800000001</v>
      </c>
      <c r="J819" s="13">
        <f t="shared" si="84"/>
        <v>15.80736458</v>
      </c>
      <c r="K819" s="13">
        <f>IFERROR([1]!EM_S_QSTM07_IS(B819,"61",$K$2,"1")/1000000,"")</f>
        <v>10.81117622</v>
      </c>
      <c r="L819" s="14">
        <f t="shared" si="87"/>
        <v>0.46213180308330964</v>
      </c>
      <c r="M819" s="33" t="str">
        <f ca="1">[1]!EM_S_MAJASSRES_NUM(B819,$M$2,$M$1)</f>
        <v/>
      </c>
      <c r="N819" s="29" t="str">
        <f t="shared" si="88"/>
        <v/>
      </c>
      <c r="O819" s="21">
        <f t="shared" ca="1" si="89"/>
        <v>0.46213180308330964</v>
      </c>
      <c r="P819" s="10" t="str">
        <f t="shared" si="90"/>
        <v>财报</v>
      </c>
    </row>
    <row r="820" spans="1:16" x14ac:dyDescent="0.2">
      <c r="A820" s="17">
        <f t="shared" ca="1" si="85"/>
        <v>1703</v>
      </c>
      <c r="B820" s="8" t="s">
        <v>1696</v>
      </c>
      <c r="C820" s="8" t="s">
        <v>1697</v>
      </c>
      <c r="D820" s="13">
        <f>IFERROR([1]!EM_S_QSTM07_IS(B820,"61",$C$1,"1")/1000000,"")</f>
        <v>21.040027429999999</v>
      </c>
      <c r="E820" s="13" t="str">
        <f>IFERROR([1]!EM_S_PERFORMANCEEXPRESS_PERFEXNETPROFITTOSHAREHOLDER(B820,$C$1)/1000000,"")</f>
        <v/>
      </c>
      <c r="F820" s="13">
        <f>IFERROR([1]!EM_S_PROFITNOTICE_FORECASTT(B820,$C$1)/1000000,"")</f>
        <v>61.583399999999997</v>
      </c>
      <c r="G820" s="13">
        <f>IFERROR([1]!EM_S_PROFITNOTICE_FORECASTL(B820,$C$1)/1000000,"")</f>
        <v>45.5182</v>
      </c>
      <c r="H820" s="13">
        <f t="shared" si="86"/>
        <v>53.550799999999995</v>
      </c>
      <c r="I820" s="20">
        <f>IFERROR([1]!EM_S_QSTM07_IS(B820,"61",$I$1,"1")/1000000,"")</f>
        <v>26.109226379999999</v>
      </c>
      <c r="J820" s="13">
        <f t="shared" si="84"/>
        <v>-5.0691989500000005</v>
      </c>
      <c r="K820" s="13">
        <f>IFERROR([1]!EM_S_QSTM07_IS(B820,"61",$K$2,"1")/1000000,"")</f>
        <v>27.483363109999999</v>
      </c>
      <c r="L820" s="14">
        <f t="shared" si="87"/>
        <v>-1.1844460930676834</v>
      </c>
      <c r="M820" s="33" t="str">
        <f ca="1">[1]!EM_S_MAJASSRES_NUM(B820,$M$2,$M$1)</f>
        <v/>
      </c>
      <c r="N820" s="29" t="str">
        <f t="shared" si="88"/>
        <v/>
      </c>
      <c r="O820" s="21">
        <f t="shared" ca="1" si="89"/>
        <v>-1.1844460930676834</v>
      </c>
      <c r="P820" s="10" t="str">
        <f t="shared" si="90"/>
        <v>财报</v>
      </c>
    </row>
    <row r="821" spans="1:16" x14ac:dyDescent="0.2">
      <c r="A821" s="17" t="str">
        <f t="shared" ca="1" si="85"/>
        <v/>
      </c>
      <c r="B821" s="8" t="s">
        <v>1698</v>
      </c>
      <c r="C821" s="8" t="s">
        <v>1699</v>
      </c>
      <c r="D821" s="13">
        <f>IFERROR([1]!EM_S_QSTM07_IS(B821,"61",$C$1,"1")/1000000,"")</f>
        <v>7.5290890099999999</v>
      </c>
      <c r="E821" s="13" t="str">
        <f>IFERROR([1]!EM_S_PERFORMANCEEXPRESS_PERFEXNETPROFITTOSHAREHOLDER(B821,$C$1)/1000000,"")</f>
        <v/>
      </c>
      <c r="F821" s="13">
        <f>IFERROR([1]!EM_S_PROFITNOTICE_FORECASTT(B821,$C$1)/1000000,"")</f>
        <v>13.8626</v>
      </c>
      <c r="G821" s="13">
        <f>IFERROR([1]!EM_S_PROFITNOTICE_FORECASTL(B821,$C$1)/1000000,"")</f>
        <v>6.9313000000000002</v>
      </c>
      <c r="H821" s="13">
        <f t="shared" si="86"/>
        <v>10.39695</v>
      </c>
      <c r="I821" s="20">
        <f>IFERROR([1]!EM_S_QSTM07_IS(B821,"61",$I$1,"1")/1000000,"")</f>
        <v>3.4572026299999998</v>
      </c>
      <c r="J821" s="13">
        <f t="shared" si="84"/>
        <v>4.0718863800000005</v>
      </c>
      <c r="K821" s="13">
        <f>IFERROR([1]!EM_S_QSTM07_IS(B821,"61",$K$2,"1")/1000000,"")</f>
        <v>7.5547919700000001</v>
      </c>
      <c r="L821" s="14">
        <f t="shared" si="87"/>
        <v>-0.46101939058422542</v>
      </c>
      <c r="M821" s="33">
        <f ca="1">[1]!EM_S_MAJASSRES_NUM(B821,$M$2,$M$1)</f>
        <v>1</v>
      </c>
      <c r="N821" s="29">
        <f t="shared" si="88"/>
        <v>1</v>
      </c>
      <c r="O821" s="21" t="str">
        <f t="shared" ca="1" si="89"/>
        <v/>
      </c>
      <c r="P821" s="10" t="str">
        <f t="shared" si="90"/>
        <v>财报</v>
      </c>
    </row>
    <row r="822" spans="1:16" x14ac:dyDescent="0.2">
      <c r="A822" s="17">
        <f t="shared" ca="1" si="85"/>
        <v>1701</v>
      </c>
      <c r="B822" s="8" t="s">
        <v>1700</v>
      </c>
      <c r="C822" s="8" t="s">
        <v>1701</v>
      </c>
      <c r="D822" s="13">
        <f>IFERROR([1]!EM_S_QSTM07_IS(B822,"61",$C$1,"1")/1000000,"")</f>
        <v>49.468458630000001</v>
      </c>
      <c r="E822" s="13" t="str">
        <f>IFERROR([1]!EM_S_PERFORMANCEEXPRESS_PERFEXNETPROFITTOSHAREHOLDER(B822,$C$1)/1000000,"")</f>
        <v/>
      </c>
      <c r="F822" s="13">
        <f>IFERROR([1]!EM_S_PROFITNOTICE_FORECASTT(B822,$C$1)/1000000,"")</f>
        <v>121.48739999999999</v>
      </c>
      <c r="G822" s="13">
        <f>IFERROR([1]!EM_S_PROFITNOTICE_FORECASTL(B822,$C$1)/1000000,"")</f>
        <v>101.23950000000001</v>
      </c>
      <c r="H822" s="13">
        <f t="shared" si="86"/>
        <v>111.36345</v>
      </c>
      <c r="I822" s="20">
        <f>IFERROR([1]!EM_S_QSTM07_IS(B822,"61",$I$1,"1")/1000000,"")</f>
        <v>57.751922540000002</v>
      </c>
      <c r="J822" s="13">
        <f t="shared" si="84"/>
        <v>-8.2834639100000018</v>
      </c>
      <c r="K822" s="13">
        <f>IFERROR([1]!EM_S_QSTM07_IS(B822,"61",$K$2,"1")/1000000,"")</f>
        <v>45.368467520000003</v>
      </c>
      <c r="L822" s="14">
        <f t="shared" si="87"/>
        <v>-1.1825819641438926</v>
      </c>
      <c r="M822" s="33" t="str">
        <f ca="1">[1]!EM_S_MAJASSRES_NUM(B822,$M$2,$M$1)</f>
        <v/>
      </c>
      <c r="N822" s="29" t="str">
        <f t="shared" si="88"/>
        <v/>
      </c>
      <c r="O822" s="21">
        <f t="shared" ca="1" si="89"/>
        <v>-1.1825819641438926</v>
      </c>
      <c r="P822" s="10" t="str">
        <f t="shared" si="90"/>
        <v>财报</v>
      </c>
    </row>
    <row r="823" spans="1:16" x14ac:dyDescent="0.2">
      <c r="A823" s="17">
        <f t="shared" ca="1" si="85"/>
        <v>1713</v>
      </c>
      <c r="B823" s="8" t="s">
        <v>1702</v>
      </c>
      <c r="C823" s="8" t="s">
        <v>1703</v>
      </c>
      <c r="D823" s="13">
        <f>IFERROR([1]!EM_S_QSTM07_IS(B823,"61",$C$1,"1")/1000000,"")</f>
        <v>93.764226859999994</v>
      </c>
      <c r="E823" s="13" t="str">
        <f>IFERROR([1]!EM_S_PERFORMANCEEXPRESS_PERFEXNETPROFITTOSHAREHOLDER(B823,$C$1)/1000000,"")</f>
        <v/>
      </c>
      <c r="F823" s="13">
        <f>IFERROR([1]!EM_S_PROFITNOTICE_FORECASTT(B823,$C$1)/1000000,"")</f>
        <v>250</v>
      </c>
      <c r="G823" s="13">
        <f>IFERROR([1]!EM_S_PROFITNOTICE_FORECASTL(B823,$C$1)/1000000,"")</f>
        <v>195</v>
      </c>
      <c r="H823" s="13">
        <f t="shared" si="86"/>
        <v>222.5</v>
      </c>
      <c r="I823" s="20">
        <f>IFERROR([1]!EM_S_QSTM07_IS(B823,"61",$I$1,"1")/1000000,"")</f>
        <v>108.20514859000001</v>
      </c>
      <c r="J823" s="13">
        <f t="shared" si="84"/>
        <v>-14.440921730000014</v>
      </c>
      <c r="K823" s="13">
        <f>IFERROR([1]!EM_S_QSTM07_IS(B823,"61",$K$2,"1")/1000000,"")</f>
        <v>69.338502390000002</v>
      </c>
      <c r="L823" s="14">
        <f t="shared" si="87"/>
        <v>-1.2082669978762433</v>
      </c>
      <c r="M823" s="33" t="str">
        <f ca="1">[1]!EM_S_MAJASSRES_NUM(B823,$M$2,$M$1)</f>
        <v/>
      </c>
      <c r="N823" s="29" t="str">
        <f t="shared" si="88"/>
        <v/>
      </c>
      <c r="O823" s="21">
        <f t="shared" ca="1" si="89"/>
        <v>-1.2082669978762433</v>
      </c>
      <c r="P823" s="10" t="str">
        <f t="shared" si="90"/>
        <v>财报</v>
      </c>
    </row>
    <row r="824" spans="1:16" x14ac:dyDescent="0.2">
      <c r="A824" s="17" t="str">
        <f t="shared" ca="1" si="85"/>
        <v/>
      </c>
      <c r="B824" s="8" t="s">
        <v>1704</v>
      </c>
      <c r="C824" s="8" t="s">
        <v>1705</v>
      </c>
      <c r="D824" s="13">
        <f>IFERROR([1]!EM_S_QSTM07_IS(B824,"61",$C$1,"1")/1000000,"")</f>
        <v>11.83139267</v>
      </c>
      <c r="E824" s="13" t="str">
        <f>IFERROR([1]!EM_S_PERFORMANCEEXPRESS_PERFEXNETPROFITTOSHAREHOLDER(B824,$C$1)/1000000,"")</f>
        <v/>
      </c>
      <c r="F824" s="13">
        <f>IFERROR([1]!EM_S_PROFITNOTICE_FORECASTT(B824,$C$1)/1000000,"")</f>
        <v>32.8812</v>
      </c>
      <c r="G824" s="13">
        <f>IFERROR([1]!EM_S_PROFITNOTICE_FORECASTL(B824,$C$1)/1000000,"")</f>
        <v>26.902799999999999</v>
      </c>
      <c r="H824" s="13">
        <f t="shared" si="86"/>
        <v>29.891999999999999</v>
      </c>
      <c r="I824" s="20">
        <f>IFERROR([1]!EM_S_QSTM07_IS(B824,"61",$I$1,"1")/1000000,"")</f>
        <v>16.195867329999999</v>
      </c>
      <c r="J824" s="13">
        <f t="shared" si="84"/>
        <v>-4.3644746599999991</v>
      </c>
      <c r="K824" s="13">
        <f>IFERROR([1]!EM_S_QSTM07_IS(B824,"61",$K$2,"1")/1000000,"")</f>
        <v>7.06076747</v>
      </c>
      <c r="L824" s="14">
        <f t="shared" si="87"/>
        <v>-1.6181303489378329</v>
      </c>
      <c r="M824" s="33" t="str">
        <f ca="1">[1]!EM_S_MAJASSRES_NUM(B824,$M$2,$M$1)</f>
        <v/>
      </c>
      <c r="N824" s="29">
        <f t="shared" si="88"/>
        <v>1</v>
      </c>
      <c r="O824" s="21" t="str">
        <f t="shared" ca="1" si="89"/>
        <v/>
      </c>
      <c r="P824" s="10" t="str">
        <f t="shared" si="90"/>
        <v>财报</v>
      </c>
    </row>
    <row r="825" spans="1:16" x14ac:dyDescent="0.2">
      <c r="A825" s="17">
        <f t="shared" ca="1" si="85"/>
        <v>471</v>
      </c>
      <c r="B825" s="8" t="s">
        <v>1706</v>
      </c>
      <c r="C825" s="8" t="s">
        <v>1707</v>
      </c>
      <c r="D825" s="13">
        <f>IFERROR([1]!EM_S_QSTM07_IS(B825,"61",$C$1,"1")/1000000,"")</f>
        <v>73.335239909999999</v>
      </c>
      <c r="E825" s="13" t="str">
        <f>IFERROR([1]!EM_S_PERFORMANCEEXPRESS_PERFEXNETPROFITTOSHAREHOLDER(B825,$C$1)/1000000,"")</f>
        <v/>
      </c>
      <c r="F825" s="13">
        <f>IFERROR([1]!EM_S_PROFITNOTICE_FORECASTT(B825,$C$1)/1000000,"")</f>
        <v>96</v>
      </c>
      <c r="G825" s="13">
        <f>IFERROR([1]!EM_S_PROFITNOTICE_FORECASTL(B825,$C$1)/1000000,"")</f>
        <v>92</v>
      </c>
      <c r="H825" s="13">
        <f t="shared" si="86"/>
        <v>94</v>
      </c>
      <c r="I825" s="20">
        <f>IFERROR([1]!EM_S_QSTM07_IS(B825,"61",$I$1,"1")/1000000,"")</f>
        <v>20.251262910000001</v>
      </c>
      <c r="J825" s="13">
        <f t="shared" si="84"/>
        <v>53.083976999999997</v>
      </c>
      <c r="K825" s="13">
        <f>IFERROR([1]!EM_S_QSTM07_IS(B825,"61",$K$2,"1")/1000000,"")</f>
        <v>56.478935280000002</v>
      </c>
      <c r="L825" s="14">
        <f t="shared" si="87"/>
        <v>-6.0110167855841425E-2</v>
      </c>
      <c r="M825" s="33" t="str">
        <f ca="1">[1]!EM_S_MAJASSRES_NUM(B825,$M$2,$M$1)</f>
        <v/>
      </c>
      <c r="N825" s="29" t="str">
        <f t="shared" si="88"/>
        <v/>
      </c>
      <c r="O825" s="21">
        <f t="shared" ca="1" si="89"/>
        <v>-6.0110167855841425E-2</v>
      </c>
      <c r="P825" s="10" t="str">
        <f t="shared" si="90"/>
        <v>财报</v>
      </c>
    </row>
    <row r="826" spans="1:16" x14ac:dyDescent="0.2">
      <c r="A826" s="17">
        <f t="shared" ca="1" si="85"/>
        <v>1418</v>
      </c>
      <c r="B826" s="8" t="s">
        <v>1708</v>
      </c>
      <c r="C826" s="8" t="s">
        <v>1709</v>
      </c>
      <c r="D826" s="13">
        <f>IFERROR([1]!EM_S_QSTM07_IS(B826,"61",$C$1,"1")/1000000,"")</f>
        <v>32.312883679999999</v>
      </c>
      <c r="E826" s="13" t="str">
        <f>IFERROR([1]!EM_S_PERFORMANCEEXPRESS_PERFEXNETPROFITTOSHAREHOLDER(B826,$C$1)/1000000,"")</f>
        <v/>
      </c>
      <c r="F826" s="13">
        <f>IFERROR([1]!EM_S_PROFITNOTICE_FORECASTT(B826,$C$1)/1000000,"")</f>
        <v>101.74930000000001</v>
      </c>
      <c r="G826" s="13">
        <f>IFERROR([1]!EM_S_PROFITNOTICE_FORECASTL(B826,$C$1)/1000000,"")</f>
        <v>61.049599999999998</v>
      </c>
      <c r="H826" s="13">
        <f t="shared" si="86"/>
        <v>81.399450000000002</v>
      </c>
      <c r="I826" s="20">
        <f>IFERROR([1]!EM_S_QSTM07_IS(B826,"61",$I$1,"1")/1000000,"")</f>
        <v>30.013634140000001</v>
      </c>
      <c r="J826" s="13">
        <f t="shared" si="84"/>
        <v>2.2992495399999981</v>
      </c>
      <c r="K826" s="13">
        <f>IFERROR([1]!EM_S_QSTM07_IS(B826,"61",$K$2,"1")/1000000,"")</f>
        <v>31.879085879999998</v>
      </c>
      <c r="L826" s="14">
        <f t="shared" si="87"/>
        <v>-0.9278759262842452</v>
      </c>
      <c r="M826" s="33" t="str">
        <f ca="1">[1]!EM_S_MAJASSRES_NUM(B826,$M$2,$M$1)</f>
        <v/>
      </c>
      <c r="N826" s="29" t="str">
        <f t="shared" si="88"/>
        <v/>
      </c>
      <c r="O826" s="21">
        <f t="shared" ca="1" si="89"/>
        <v>-0.9278759262842452</v>
      </c>
      <c r="P826" s="10" t="str">
        <f t="shared" si="90"/>
        <v>财报</v>
      </c>
    </row>
    <row r="827" spans="1:16" x14ac:dyDescent="0.2">
      <c r="A827" s="17">
        <f t="shared" ca="1" si="85"/>
        <v>588</v>
      </c>
      <c r="B827" s="8" t="s">
        <v>1710</v>
      </c>
      <c r="C827" s="8" t="s">
        <v>1711</v>
      </c>
      <c r="D827" s="13">
        <f>IFERROR([1]!EM_S_QSTM07_IS(B827,"61",$C$1,"1")/1000000,"")</f>
        <v>88.737260930000005</v>
      </c>
      <c r="E827" s="13" t="str">
        <f>IFERROR([1]!EM_S_PERFORMANCEEXPRESS_PERFEXNETPROFITTOSHAREHOLDER(B827,$C$1)/1000000,"")</f>
        <v/>
      </c>
      <c r="F827" s="13">
        <f>IFERROR([1]!EM_S_PROFITNOTICE_FORECASTT(B827,$C$1)/1000000,"")</f>
        <v>156.52520000000001</v>
      </c>
      <c r="G827" s="13">
        <f>IFERROR([1]!EM_S_PROFITNOTICE_FORECASTL(B827,$C$1)/1000000,"")</f>
        <v>127.1767</v>
      </c>
      <c r="H827" s="13">
        <f t="shared" si="86"/>
        <v>141.85095000000001</v>
      </c>
      <c r="I827" s="20">
        <f>IFERROR([1]!EM_S_QSTM07_IS(B827,"61",$I$1,"1")/1000000,"")</f>
        <v>42.897828780000005</v>
      </c>
      <c r="J827" s="13">
        <f t="shared" si="84"/>
        <v>45.83943215</v>
      </c>
      <c r="K827" s="13">
        <f>IFERROR([1]!EM_S_QSTM07_IS(B827,"61",$K$2,"1")/1000000,"")</f>
        <v>61.037983930000003</v>
      </c>
      <c r="L827" s="14">
        <f t="shared" si="87"/>
        <v>-0.24900153644376768</v>
      </c>
      <c r="M827" s="33" t="str">
        <f ca="1">[1]!EM_S_MAJASSRES_NUM(B827,$M$2,$M$1)</f>
        <v/>
      </c>
      <c r="N827" s="29" t="str">
        <f t="shared" si="88"/>
        <v/>
      </c>
      <c r="O827" s="21">
        <f t="shared" ca="1" si="89"/>
        <v>-0.24900153644376768</v>
      </c>
      <c r="P827" s="10" t="str">
        <f t="shared" si="90"/>
        <v>财报</v>
      </c>
    </row>
    <row r="828" spans="1:16" x14ac:dyDescent="0.2">
      <c r="A828" s="17">
        <f t="shared" ca="1" si="85"/>
        <v>506</v>
      </c>
      <c r="B828" s="8" t="s">
        <v>1712</v>
      </c>
      <c r="C828" s="8" t="s">
        <v>1713</v>
      </c>
      <c r="D828" s="13">
        <f>IFERROR([1]!EM_S_QSTM07_IS(B828,"61",$C$1,"1")/1000000,"")</f>
        <v>16.547708220000001</v>
      </c>
      <c r="E828" s="13" t="str">
        <f>IFERROR([1]!EM_S_PERFORMANCEEXPRESS_PERFEXNETPROFITTOSHAREHOLDER(B828,$C$1)/1000000,"")</f>
        <v/>
      </c>
      <c r="F828" s="13">
        <f>IFERROR([1]!EM_S_PROFITNOTICE_FORECASTT(B828,$C$1)/1000000,"")</f>
        <v>25</v>
      </c>
      <c r="G828" s="13">
        <f>IFERROR([1]!EM_S_PROFITNOTICE_FORECASTL(B828,$C$1)/1000000,"")</f>
        <v>18</v>
      </c>
      <c r="H828" s="13">
        <f t="shared" si="86"/>
        <v>21.5</v>
      </c>
      <c r="I828" s="20">
        <f>IFERROR([1]!EM_S_QSTM07_IS(B828,"61",$I$1,"1")/1000000,"")</f>
        <v>6.2514063000000002</v>
      </c>
      <c r="J828" s="13">
        <f t="shared" si="84"/>
        <v>10.296301920000001</v>
      </c>
      <c r="K828" s="13">
        <f>IFERROR([1]!EM_S_QSTM07_IS(B828,"61",$K$2,"1")/1000000,"")</f>
        <v>11.81847191</v>
      </c>
      <c r="L828" s="14">
        <f t="shared" si="87"/>
        <v>-0.12879583770149167</v>
      </c>
      <c r="M828" s="33" t="str">
        <f ca="1">[1]!EM_S_MAJASSRES_NUM(B828,$M$2,$M$1)</f>
        <v/>
      </c>
      <c r="N828" s="29" t="str">
        <f t="shared" si="88"/>
        <v/>
      </c>
      <c r="O828" s="21">
        <f t="shared" ca="1" si="89"/>
        <v>-0.12879583770149167</v>
      </c>
      <c r="P828" s="10" t="str">
        <f t="shared" si="90"/>
        <v>财报</v>
      </c>
    </row>
    <row r="829" spans="1:16" x14ac:dyDescent="0.2">
      <c r="A829" s="17">
        <f t="shared" ca="1" si="85"/>
        <v>658</v>
      </c>
      <c r="B829" s="8" t="s">
        <v>1714</v>
      </c>
      <c r="C829" s="8" t="s">
        <v>1715</v>
      </c>
      <c r="D829" s="13">
        <f>IFERROR([1]!EM_S_QSTM07_IS(B829,"61",$C$1,"1")/1000000,"")</f>
        <v>26.631646660000001</v>
      </c>
      <c r="E829" s="13" t="str">
        <f>IFERROR([1]!EM_S_PERFORMANCEEXPRESS_PERFEXNETPROFITTOSHAREHOLDER(B829,$C$1)/1000000,"")</f>
        <v/>
      </c>
      <c r="F829" s="13">
        <f>IFERROR([1]!EM_S_PROFITNOTICE_FORECASTT(B829,$C$1)/1000000,"")</f>
        <v>40.249099999999999</v>
      </c>
      <c r="G829" s="13">
        <f>IFERROR([1]!EM_S_PROFITNOTICE_FORECASTL(B829,$C$1)/1000000,"")</f>
        <v>17.888500000000001</v>
      </c>
      <c r="H829" s="13">
        <f t="shared" si="86"/>
        <v>29.0688</v>
      </c>
      <c r="I829" s="20">
        <f>IFERROR([1]!EM_S_QSTM07_IS(B829,"61",$I$1,"1")/1000000,"")</f>
        <v>4.09971715</v>
      </c>
      <c r="J829" s="13">
        <f t="shared" si="84"/>
        <v>22.531929510000001</v>
      </c>
      <c r="K829" s="13">
        <f>IFERROR([1]!EM_S_QSTM07_IS(B829,"61",$K$2,"1")/1000000,"")</f>
        <v>34.15178753</v>
      </c>
      <c r="L829" s="14">
        <f t="shared" si="87"/>
        <v>-0.34024157622182299</v>
      </c>
      <c r="M829" s="33" t="str">
        <f ca="1">[1]!EM_S_MAJASSRES_NUM(B829,$M$2,$M$1)</f>
        <v/>
      </c>
      <c r="N829" s="29" t="str">
        <f t="shared" si="88"/>
        <v/>
      </c>
      <c r="O829" s="21">
        <f t="shared" ca="1" si="89"/>
        <v>-0.34024157622182299</v>
      </c>
      <c r="P829" s="10" t="str">
        <f t="shared" si="90"/>
        <v>财报</v>
      </c>
    </row>
    <row r="830" spans="1:16" x14ac:dyDescent="0.2">
      <c r="A830" s="17">
        <f t="shared" ca="1" si="85"/>
        <v>715</v>
      </c>
      <c r="B830" s="8" t="s">
        <v>1716</v>
      </c>
      <c r="C830" s="8" t="s">
        <v>1717</v>
      </c>
      <c r="D830" s="13">
        <f>IFERROR([1]!EM_S_QSTM07_IS(B830,"61",$C$1,"1")/1000000,"")</f>
        <v>47.894922270000002</v>
      </c>
      <c r="E830" s="13" t="str">
        <f>IFERROR([1]!EM_S_PERFORMANCEEXPRESS_PERFEXNETPROFITTOSHAREHOLDER(B830,$C$1)/1000000,"")</f>
        <v/>
      </c>
      <c r="F830" s="13">
        <f>IFERROR([1]!EM_S_PROFITNOTICE_FORECASTT(B830,$C$1)/1000000,"")</f>
        <v>83.236800000000002</v>
      </c>
      <c r="G830" s="13">
        <f>IFERROR([1]!EM_S_PROFITNOTICE_FORECASTL(B830,$C$1)/1000000,"")</f>
        <v>67.629900000000006</v>
      </c>
      <c r="H830" s="13">
        <f t="shared" si="86"/>
        <v>75.433350000000004</v>
      </c>
      <c r="I830" s="20">
        <f>IFERROR([1]!EM_S_QSTM07_IS(B830,"61",$I$1,"1")/1000000,"")</f>
        <v>28.782366570000001</v>
      </c>
      <c r="J830" s="13">
        <f t="shared" si="84"/>
        <v>19.112555700000001</v>
      </c>
      <c r="K830" s="13">
        <f>IFERROR([1]!EM_S_QSTM07_IS(B830,"61",$K$2,"1")/1000000,"")</f>
        <v>32.456948930000003</v>
      </c>
      <c r="L830" s="14">
        <f t="shared" si="87"/>
        <v>-0.4111413324394691</v>
      </c>
      <c r="M830" s="33" t="str">
        <f ca="1">[1]!EM_S_MAJASSRES_NUM(B830,$M$2,$M$1)</f>
        <v/>
      </c>
      <c r="N830" s="29" t="str">
        <f t="shared" si="88"/>
        <v/>
      </c>
      <c r="O830" s="21">
        <f t="shared" ca="1" si="89"/>
        <v>-0.4111413324394691</v>
      </c>
      <c r="P830" s="10" t="str">
        <f t="shared" si="90"/>
        <v>财报</v>
      </c>
    </row>
    <row r="831" spans="1:16" x14ac:dyDescent="0.2">
      <c r="A831" s="17" t="str">
        <f t="shared" ca="1" si="85"/>
        <v/>
      </c>
      <c r="B831" s="8" t="s">
        <v>1718</v>
      </c>
      <c r="C831" s="8" t="s">
        <v>1719</v>
      </c>
      <c r="D831" s="13">
        <f>IFERROR([1]!EM_S_QSTM07_IS(B831,"61",$C$1,"1")/1000000,"")</f>
        <v>4.55584875</v>
      </c>
      <c r="E831" s="13">
        <f>IFERROR([1]!EM_S_PERFORMANCEEXPRESS_PERFEXNETPROFITTOSHAREHOLDER(B831,$C$1)/1000000,"")</f>
        <v>8.1023897500000004</v>
      </c>
      <c r="F831" s="13">
        <f>IFERROR([1]!EM_S_PROFITNOTICE_FORECASTT(B831,$C$1)/1000000,"")</f>
        <v>9</v>
      </c>
      <c r="G831" s="13">
        <f>IFERROR([1]!EM_S_PROFITNOTICE_FORECASTL(B831,$C$1)/1000000,"")</f>
        <v>2</v>
      </c>
      <c r="H831" s="13">
        <f t="shared" si="86"/>
        <v>5.5</v>
      </c>
      <c r="I831" s="20">
        <f>IFERROR([1]!EM_S_QSTM07_IS(B831,"61",$I$1,"1")/1000000,"")</f>
        <v>3.5465409999999999</v>
      </c>
      <c r="J831" s="13">
        <f t="shared" si="84"/>
        <v>1.0093077500000001</v>
      </c>
      <c r="K831" s="13">
        <f>IFERROR([1]!EM_S_QSTM07_IS(B831,"61",$K$2,"1")/1000000,"")</f>
        <v>2.6473153100000002</v>
      </c>
      <c r="L831" s="14">
        <f t="shared" si="87"/>
        <v>-0.61874290297516543</v>
      </c>
      <c r="M831" s="33" t="str">
        <f ca="1">[1]!EM_S_MAJASSRES_NUM(B831,$M$2,$M$1)</f>
        <v/>
      </c>
      <c r="N831" s="29">
        <f t="shared" si="88"/>
        <v>1</v>
      </c>
      <c r="O831" s="21" t="str">
        <f t="shared" ca="1" si="89"/>
        <v/>
      </c>
      <c r="P831" s="10" t="str">
        <f t="shared" si="90"/>
        <v>财报</v>
      </c>
    </row>
    <row r="832" spans="1:16" x14ac:dyDescent="0.2">
      <c r="A832" s="17">
        <f t="shared" ca="1" si="85"/>
        <v>1903</v>
      </c>
      <c r="B832" s="8" t="s">
        <v>1720</v>
      </c>
      <c r="C832" s="8" t="s">
        <v>1721</v>
      </c>
      <c r="D832" s="13">
        <f>IFERROR([1]!EM_S_QSTM07_IS(B832,"61",$C$1,"1")/1000000,"")</f>
        <v>14.36597965</v>
      </c>
      <c r="E832" s="13" t="str">
        <f>IFERROR([1]!EM_S_PERFORMANCEEXPRESS_PERFEXNETPROFITTOSHAREHOLDER(B832,$C$1)/1000000,"")</f>
        <v/>
      </c>
      <c r="F832" s="13">
        <f>IFERROR([1]!EM_S_PROFITNOTICE_FORECASTT(B832,$C$1)/1000000,"")</f>
        <v>48.437600000000003</v>
      </c>
      <c r="G832" s="13">
        <f>IFERROR([1]!EM_S_PROFITNOTICE_FORECASTL(B832,$C$1)/1000000,"")</f>
        <v>37.259700000000002</v>
      </c>
      <c r="H832" s="13">
        <f t="shared" si="86"/>
        <v>42.848650000000006</v>
      </c>
      <c r="I832" s="20">
        <f>IFERROR([1]!EM_S_QSTM07_IS(B832,"61",$I$1,"1")/1000000,"")</f>
        <v>24.30632937</v>
      </c>
      <c r="J832" s="13">
        <f t="shared" si="84"/>
        <v>-9.9403497200000004</v>
      </c>
      <c r="K832" s="13">
        <f>IFERROR([1]!EM_S_QSTM07_IS(B832,"61",$K$2,"1")/1000000,"")</f>
        <v>13.7861931</v>
      </c>
      <c r="L832" s="14">
        <f t="shared" si="87"/>
        <v>-1.7210365942139603</v>
      </c>
      <c r="M832" s="33" t="str">
        <f ca="1">[1]!EM_S_MAJASSRES_NUM(B832,$M$2,$M$1)</f>
        <v/>
      </c>
      <c r="N832" s="29" t="str">
        <f t="shared" si="88"/>
        <v/>
      </c>
      <c r="O832" s="21">
        <f t="shared" ca="1" si="89"/>
        <v>-1.7210365942139603</v>
      </c>
      <c r="P832" s="10" t="str">
        <f t="shared" si="90"/>
        <v>财报</v>
      </c>
    </row>
    <row r="833" spans="1:16" x14ac:dyDescent="0.2">
      <c r="A833" s="17">
        <f t="shared" ca="1" si="85"/>
        <v>961</v>
      </c>
      <c r="B833" s="8" t="s">
        <v>1722</v>
      </c>
      <c r="C833" s="8" t="s">
        <v>1723</v>
      </c>
      <c r="D833" s="13">
        <f>IFERROR([1]!EM_S_QSTM07_IS(B833,"61",$C$1,"1")/1000000,"")</f>
        <v>56.59445444</v>
      </c>
      <c r="E833" s="13" t="str">
        <f>IFERROR([1]!EM_S_PERFORMANCEEXPRESS_PERFEXNETPROFITTOSHAREHOLDER(B833,$C$1)/1000000,"")</f>
        <v/>
      </c>
      <c r="F833" s="13">
        <f>IFERROR([1]!EM_S_PROFITNOTICE_FORECASTT(B833,$C$1)/1000000,"")</f>
        <v>116.5882</v>
      </c>
      <c r="G833" s="13">
        <f>IFERROR([1]!EM_S_PROFITNOTICE_FORECASTL(B833,$C$1)/1000000,"")</f>
        <v>97.156800000000004</v>
      </c>
      <c r="H833" s="13">
        <f t="shared" si="86"/>
        <v>106.8725</v>
      </c>
      <c r="I833" s="20">
        <f>IFERROR([1]!EM_S_QSTM07_IS(B833,"61",$I$1,"1")/1000000,"")</f>
        <v>41.602675659999996</v>
      </c>
      <c r="J833" s="13">
        <f t="shared" si="84"/>
        <v>14.991778780000004</v>
      </c>
      <c r="K833" s="13">
        <f>IFERROR([1]!EM_S_QSTM07_IS(B833,"61",$K$2,"1")/1000000,"")</f>
        <v>38.9839597</v>
      </c>
      <c r="L833" s="14">
        <f t="shared" si="87"/>
        <v>-0.61543724918225784</v>
      </c>
      <c r="M833" s="33" t="str">
        <f ca="1">[1]!EM_S_MAJASSRES_NUM(B833,$M$2,$M$1)</f>
        <v/>
      </c>
      <c r="N833" s="29" t="str">
        <f t="shared" si="88"/>
        <v/>
      </c>
      <c r="O833" s="21">
        <f t="shared" ca="1" si="89"/>
        <v>-0.61543724918225784</v>
      </c>
      <c r="P833" s="10" t="str">
        <f t="shared" si="90"/>
        <v>财报</v>
      </c>
    </row>
    <row r="834" spans="1:16" x14ac:dyDescent="0.2">
      <c r="A834" s="17" t="str">
        <f t="shared" ca="1" si="85"/>
        <v/>
      </c>
      <c r="B834" s="8" t="s">
        <v>1724</v>
      </c>
      <c r="C834" s="8" t="s">
        <v>1725</v>
      </c>
      <c r="D834" s="13">
        <f>IFERROR([1]!EM_S_QSTM07_IS(B834,"61",$C$1,"1")/1000000,"")</f>
        <v>25.461689399999997</v>
      </c>
      <c r="E834" s="13" t="str">
        <f>IFERROR([1]!EM_S_PERFORMANCEEXPRESS_PERFEXNETPROFITTOSHAREHOLDER(B834,$C$1)/1000000,"")</f>
        <v/>
      </c>
      <c r="F834" s="13">
        <f>IFERROR([1]!EM_S_PROFITNOTICE_FORECASTT(B834,$C$1)/1000000,"")</f>
        <v>36.901800000000001</v>
      </c>
      <c r="G834" s="13">
        <f>IFERROR([1]!EM_S_PROFITNOTICE_FORECASTL(B834,$C$1)/1000000,"")</f>
        <v>30.7515</v>
      </c>
      <c r="H834" s="13">
        <f t="shared" si="86"/>
        <v>33.826650000000001</v>
      </c>
      <c r="I834" s="20">
        <f>IFERROR([1]!EM_S_QSTM07_IS(B834,"61",$I$1,"1")/1000000,"")</f>
        <v>9.0594166099999995</v>
      </c>
      <c r="J834" s="13">
        <f t="shared" si="84"/>
        <v>16.402272789999998</v>
      </c>
      <c r="K834" s="13">
        <f>IFERROR([1]!EM_S_QSTM07_IS(B834,"61",$K$2,"1")/1000000,"")</f>
        <v>6.1529859299999998</v>
      </c>
      <c r="L834" s="14">
        <f t="shared" si="87"/>
        <v>1.6657419627806622</v>
      </c>
      <c r="M834" s="33" t="str">
        <f ca="1">[1]!EM_S_MAJASSRES_NUM(B834,$M$2,$M$1)</f>
        <v/>
      </c>
      <c r="N834" s="29">
        <f t="shared" si="88"/>
        <v>1</v>
      </c>
      <c r="O834" s="21" t="str">
        <f t="shared" ca="1" si="89"/>
        <v/>
      </c>
      <c r="P834" s="10" t="str">
        <f t="shared" si="90"/>
        <v>财报</v>
      </c>
    </row>
    <row r="835" spans="1:16" x14ac:dyDescent="0.2">
      <c r="A835" s="17" t="str">
        <f t="shared" ca="1" si="85"/>
        <v/>
      </c>
      <c r="B835" s="8" t="s">
        <v>1726</v>
      </c>
      <c r="C835" s="8" t="s">
        <v>1727</v>
      </c>
      <c r="D835" s="13">
        <f>IFERROR([1]!EM_S_QSTM07_IS(B835,"61",$C$1,"1")/1000000,"")</f>
        <v>170.99684854</v>
      </c>
      <c r="E835" s="13" t="str">
        <f>IFERROR([1]!EM_S_PERFORMANCEEXPRESS_PERFEXNETPROFITTOSHAREHOLDER(B835,$C$1)/1000000,"")</f>
        <v/>
      </c>
      <c r="F835" s="13">
        <f>IFERROR([1]!EM_S_PROFITNOTICE_FORECASTT(B835,$C$1)/1000000,"")</f>
        <v>320</v>
      </c>
      <c r="G835" s="13">
        <f>IFERROR([1]!EM_S_PROFITNOTICE_FORECASTL(B835,$C$1)/1000000,"")</f>
        <v>260</v>
      </c>
      <c r="H835" s="13">
        <f t="shared" si="86"/>
        <v>290</v>
      </c>
      <c r="I835" s="20">
        <f>IFERROR([1]!EM_S_QSTM07_IS(B835,"61",$I$1,"1")/1000000,"")</f>
        <v>112.13099756</v>
      </c>
      <c r="J835" s="13">
        <f t="shared" si="84"/>
        <v>58.865850980000005</v>
      </c>
      <c r="K835" s="13">
        <f>IFERROR([1]!EM_S_QSTM07_IS(B835,"61",$K$2,"1")/1000000,"")</f>
        <v>4.1318226500000002</v>
      </c>
      <c r="L835" s="14">
        <f t="shared" si="87"/>
        <v>13.246945226460772</v>
      </c>
      <c r="M835" s="33">
        <f ca="1">[1]!EM_S_MAJASSRES_NUM(B835,$M$2,$M$1)</f>
        <v>1</v>
      </c>
      <c r="N835" s="29">
        <f t="shared" si="88"/>
        <v>1</v>
      </c>
      <c r="O835" s="21" t="str">
        <f t="shared" ca="1" si="89"/>
        <v/>
      </c>
      <c r="P835" s="10" t="str">
        <f t="shared" si="90"/>
        <v>财报</v>
      </c>
    </row>
    <row r="836" spans="1:16" x14ac:dyDescent="0.2">
      <c r="A836" s="17">
        <f t="shared" ca="1" si="85"/>
        <v>854</v>
      </c>
      <c r="B836" s="8" t="s">
        <v>1728</v>
      </c>
      <c r="C836" s="8" t="s">
        <v>1729</v>
      </c>
      <c r="D836" s="13">
        <f>IFERROR([1]!EM_S_QSTM07_IS(B836,"61",$C$1,"1")/1000000,"")</f>
        <v>150.52770702999999</v>
      </c>
      <c r="E836" s="13" t="str">
        <f>IFERROR([1]!EM_S_PERFORMANCEEXPRESS_PERFEXNETPROFITTOSHAREHOLDER(B836,$C$1)/1000000,"")</f>
        <v/>
      </c>
      <c r="F836" s="13">
        <f>IFERROR([1]!EM_S_PROFITNOTICE_FORECASTT(B836,$C$1)/1000000,"")</f>
        <v>280.3716</v>
      </c>
      <c r="G836" s="13">
        <f>IFERROR([1]!EM_S_PROFITNOTICE_FORECASTL(B836,$C$1)/1000000,"")</f>
        <v>240.3185</v>
      </c>
      <c r="H836" s="13">
        <f t="shared" si="86"/>
        <v>260.34505000000001</v>
      </c>
      <c r="I836" s="20">
        <f>IFERROR([1]!EM_S_QSTM07_IS(B836,"61",$I$1,"1")/1000000,"")</f>
        <v>93.36408415999999</v>
      </c>
      <c r="J836" s="13">
        <f t="shared" ref="J836:J899" si="91">IFERROR(IF(D836&lt;&gt;"",D836-I836,IF(E836&lt;&gt;"",E836-I836,IF(H836&lt;&gt;"",H836-I836,""))),"")</f>
        <v>57.163622869999998</v>
      </c>
      <c r="K836" s="13">
        <f>IFERROR([1]!EM_S_QSTM07_IS(B836,"61",$K$2,"1")/1000000,"")</f>
        <v>123.34643593999999</v>
      </c>
      <c r="L836" s="14">
        <f t="shared" si="87"/>
        <v>-0.53656040051447962</v>
      </c>
      <c r="M836" s="33" t="str">
        <f ca="1">[1]!EM_S_MAJASSRES_NUM(B836,$M$2,$M$1)</f>
        <v/>
      </c>
      <c r="N836" s="29" t="str">
        <f t="shared" si="88"/>
        <v/>
      </c>
      <c r="O836" s="21">
        <f t="shared" ca="1" si="89"/>
        <v>-0.53656040051447962</v>
      </c>
      <c r="P836" s="10" t="str">
        <f t="shared" si="90"/>
        <v>财报</v>
      </c>
    </row>
    <row r="837" spans="1:16" x14ac:dyDescent="0.2">
      <c r="A837" s="17" t="str">
        <f t="shared" ref="A837:A900" ca="1" si="92">IFERROR(RANK(O837,$O$4:$O$2880,0),"")</f>
        <v/>
      </c>
      <c r="B837" s="8" t="s">
        <v>1730</v>
      </c>
      <c r="C837" s="8" t="s">
        <v>1731</v>
      </c>
      <c r="D837" s="13">
        <f>IFERROR([1]!EM_S_QSTM07_IS(B837,"61",$C$1,"1")/1000000,"")</f>
        <v>1.4343269299999999</v>
      </c>
      <c r="E837" s="13" t="str">
        <f>IFERROR([1]!EM_S_PERFORMANCEEXPRESS_PERFEXNETPROFITTOSHAREHOLDER(B837,$C$1)/1000000,"")</f>
        <v/>
      </c>
      <c r="F837" s="13">
        <f>IFERROR([1]!EM_S_PROFITNOTICE_FORECASTT(B837,$C$1)/1000000,"")</f>
        <v>24.598500000000001</v>
      </c>
      <c r="G837" s="13">
        <f>IFERROR([1]!EM_S_PROFITNOTICE_FORECASTL(B837,$C$1)/1000000,"")</f>
        <v>16.399000000000001</v>
      </c>
      <c r="H837" s="13">
        <f t="shared" ref="H837:H900" si="93">IFERROR(AVERAGE(F837:G837),"")</f>
        <v>20.498750000000001</v>
      </c>
      <c r="I837" s="20">
        <f>IFERROR([1]!EM_S_QSTM07_IS(B837,"61",$I$1,"1")/1000000,"")</f>
        <v>16.547406720000001</v>
      </c>
      <c r="J837" s="13">
        <f t="shared" si="91"/>
        <v>-15.113079790000002</v>
      </c>
      <c r="K837" s="13">
        <f>IFERROR([1]!EM_S_QSTM07_IS(B837,"61",$K$2,"1")/1000000,"")</f>
        <v>3.92894224</v>
      </c>
      <c r="L837" s="14">
        <f t="shared" ref="L837:L900" si="94">IFERROR(IF(J837="","",(J837-K837)/ABS(K837)),"")</f>
        <v>-4.8466026901937864</v>
      </c>
      <c r="M837" s="33" t="str">
        <f ca="1">[1]!EM_S_MAJASSRES_NUM(B837,$M$2,$M$1)</f>
        <v/>
      </c>
      <c r="N837" s="29">
        <f t="shared" ref="N837:N900" si="95">IFERROR(IF(ABS(K837)&lt;$N$2,1,""),"")</f>
        <v>1</v>
      </c>
      <c r="O837" s="21" t="str">
        <f t="shared" ref="O837:O900" ca="1" si="96">IFERROR(IF(AND(M837="",N837=""),L837,""),"")</f>
        <v/>
      </c>
      <c r="P837" s="10" t="str">
        <f t="shared" ref="P837:P900" si="97">IFERROR(IF(D837&lt;&gt;"","财报",IF(E837&lt;&gt;"","快报",IF(H837&lt;&gt;"","预告",""))),"")</f>
        <v>财报</v>
      </c>
    </row>
    <row r="838" spans="1:16" x14ac:dyDescent="0.2">
      <c r="A838" s="17" t="str">
        <f t="shared" ca="1" si="92"/>
        <v/>
      </c>
      <c r="B838" s="8" t="s">
        <v>1732</v>
      </c>
      <c r="C838" s="8" t="s">
        <v>1733</v>
      </c>
      <c r="D838" s="13">
        <f>IFERROR([1]!EM_S_QSTM07_IS(B838,"61",$C$1,"1")/1000000,"")</f>
        <v>4.9282106500000005</v>
      </c>
      <c r="E838" s="13" t="str">
        <f>IFERROR([1]!EM_S_PERFORMANCEEXPRESS_PERFEXNETPROFITTOSHAREHOLDER(B838,$C$1)/1000000,"")</f>
        <v/>
      </c>
      <c r="F838" s="13">
        <f>IFERROR([1]!EM_S_PROFITNOTICE_FORECASTT(B838,$C$1)/1000000,"")</f>
        <v>10.5</v>
      </c>
      <c r="G838" s="13">
        <f>IFERROR([1]!EM_S_PROFITNOTICE_FORECASTL(B838,$C$1)/1000000,"")</f>
        <v>7</v>
      </c>
      <c r="H838" s="13">
        <f t="shared" si="93"/>
        <v>8.75</v>
      </c>
      <c r="I838" s="20">
        <f>IFERROR([1]!EM_S_QSTM07_IS(B838,"61",$I$1,"1")/1000000,"")</f>
        <v>4.5422191399999994</v>
      </c>
      <c r="J838" s="13">
        <f t="shared" si="91"/>
        <v>0.38599151000000109</v>
      </c>
      <c r="K838" s="13">
        <f>IFERROR([1]!EM_S_QSTM07_IS(B838,"61",$K$2,"1")/1000000,"")</f>
        <v>4.6872625599999997</v>
      </c>
      <c r="L838" s="14">
        <f t="shared" si="94"/>
        <v>-0.9176509732367113</v>
      </c>
      <c r="M838" s="33" t="str">
        <f ca="1">[1]!EM_S_MAJASSRES_NUM(B838,$M$2,$M$1)</f>
        <v/>
      </c>
      <c r="N838" s="29">
        <f t="shared" si="95"/>
        <v>1</v>
      </c>
      <c r="O838" s="21" t="str">
        <f t="shared" ca="1" si="96"/>
        <v/>
      </c>
      <c r="P838" s="10" t="str">
        <f t="shared" si="97"/>
        <v>财报</v>
      </c>
    </row>
    <row r="839" spans="1:16" x14ac:dyDescent="0.2">
      <c r="A839" s="17">
        <f t="shared" ca="1" si="92"/>
        <v>480</v>
      </c>
      <c r="B839" s="8" t="s">
        <v>1734</v>
      </c>
      <c r="C839" s="8" t="s">
        <v>1735</v>
      </c>
      <c r="D839" s="13">
        <f>IFERROR([1]!EM_S_QSTM07_IS(B839,"61",$C$1,"1")/1000000,"")</f>
        <v>39.784737079999999</v>
      </c>
      <c r="E839" s="13" t="str">
        <f>IFERROR([1]!EM_S_PERFORMANCEEXPRESS_PERFEXNETPROFITTOSHAREHOLDER(B839,$C$1)/1000000,"")</f>
        <v/>
      </c>
      <c r="F839" s="13">
        <f>IFERROR([1]!EM_S_PROFITNOTICE_FORECASTT(B839,$C$1)/1000000,"")</f>
        <v>66.287800000000004</v>
      </c>
      <c r="G839" s="13">
        <f>IFERROR([1]!EM_S_PROFITNOTICE_FORECASTL(B839,$C$1)/1000000,"")</f>
        <v>56.818100000000001</v>
      </c>
      <c r="H839" s="13">
        <f t="shared" si="93"/>
        <v>61.552950000000003</v>
      </c>
      <c r="I839" s="20">
        <f>IFERROR([1]!EM_S_QSTM07_IS(B839,"61",$I$1,"1")/1000000,"")</f>
        <v>24.20175609</v>
      </c>
      <c r="J839" s="13">
        <f t="shared" si="91"/>
        <v>15.582980989999999</v>
      </c>
      <c r="K839" s="13">
        <f>IFERROR([1]!EM_S_QSTM07_IS(B839,"61",$K$2,"1")/1000000,"")</f>
        <v>16.98410629</v>
      </c>
      <c r="L839" s="14">
        <f t="shared" si="94"/>
        <v>-8.2496263040049561E-2</v>
      </c>
      <c r="M839" s="33" t="str">
        <f ca="1">[1]!EM_S_MAJASSRES_NUM(B839,$M$2,$M$1)</f>
        <v/>
      </c>
      <c r="N839" s="29" t="str">
        <f t="shared" si="95"/>
        <v/>
      </c>
      <c r="O839" s="21">
        <f t="shared" ca="1" si="96"/>
        <v>-8.2496263040049561E-2</v>
      </c>
      <c r="P839" s="10" t="str">
        <f t="shared" si="97"/>
        <v>财报</v>
      </c>
    </row>
    <row r="840" spans="1:16" x14ac:dyDescent="0.2">
      <c r="A840" s="17" t="str">
        <f t="shared" ca="1" si="92"/>
        <v/>
      </c>
      <c r="B840" s="8" t="s">
        <v>1736</v>
      </c>
      <c r="C840" s="8" t="s">
        <v>1737</v>
      </c>
      <c r="D840" s="13">
        <f>IFERROR([1]!EM_S_QSTM07_IS(B840,"61",$C$1,"1")/1000000,"")</f>
        <v>20.100032880000001</v>
      </c>
      <c r="E840" s="13">
        <f>IFERROR([1]!EM_S_PERFORMANCEEXPRESS_PERFEXNETPROFITTOSHAREHOLDER(B840,$C$1)/1000000,"")</f>
        <v>20.721325989999997</v>
      </c>
      <c r="F840" s="13">
        <f>IFERROR([1]!EM_S_PROFITNOTICE_FORECASTT(B840,$C$1)/1000000,"")</f>
        <v>24.035</v>
      </c>
      <c r="G840" s="13">
        <f>IFERROR([1]!EM_S_PROFITNOTICE_FORECASTL(B840,$C$1)/1000000,"")</f>
        <v>18.026299999999999</v>
      </c>
      <c r="H840" s="13">
        <f t="shared" si="93"/>
        <v>21.030650000000001</v>
      </c>
      <c r="I840" s="20">
        <f>IFERROR([1]!EM_S_QSTM07_IS(B840,"61",$I$1,"1")/1000000,"")</f>
        <v>0.62129310999999998</v>
      </c>
      <c r="J840" s="13">
        <f t="shared" si="91"/>
        <v>19.478739770000001</v>
      </c>
      <c r="K840" s="13">
        <f>IFERROR([1]!EM_S_QSTM07_IS(B840,"61",$K$2,"1")/1000000,"")</f>
        <v>17.933617780000002</v>
      </c>
      <c r="L840" s="14">
        <f t="shared" si="94"/>
        <v>8.6157852194394105E-2</v>
      </c>
      <c r="M840" s="33">
        <f ca="1">[1]!EM_S_MAJASSRES_NUM(B840,$M$2,$M$1)</f>
        <v>1</v>
      </c>
      <c r="N840" s="29" t="str">
        <f t="shared" si="95"/>
        <v/>
      </c>
      <c r="O840" s="21" t="str">
        <f t="shared" ca="1" si="96"/>
        <v/>
      </c>
      <c r="P840" s="10" t="str">
        <f t="shared" si="97"/>
        <v>财报</v>
      </c>
    </row>
    <row r="841" spans="1:16" x14ac:dyDescent="0.2">
      <c r="A841" s="17">
        <f t="shared" ca="1" si="92"/>
        <v>554</v>
      </c>
      <c r="B841" s="8" t="s">
        <v>1738</v>
      </c>
      <c r="C841" s="8" t="s">
        <v>1739</v>
      </c>
      <c r="D841" s="13">
        <f>IFERROR([1]!EM_S_QSTM07_IS(B841,"61",$C$1,"1")/1000000,"")</f>
        <v>175.82497143000001</v>
      </c>
      <c r="E841" s="13">
        <f>IFERROR([1]!EM_S_PERFORMANCEEXPRESS_PERFEXNETPROFITTOSHAREHOLDER(B841,$C$1)/1000000,"")</f>
        <v>247.07845746000001</v>
      </c>
      <c r="F841" s="13">
        <f>IFERROR([1]!EM_S_PROFITNOTICE_FORECASTT(B841,$C$1)/1000000,"")</f>
        <v>247.56229999999999</v>
      </c>
      <c r="G841" s="13">
        <f>IFERROR([1]!EM_S_PROFITNOTICE_FORECASTL(B841,$C$1)/1000000,"")</f>
        <v>190.4325</v>
      </c>
      <c r="H841" s="13">
        <f t="shared" si="93"/>
        <v>218.9974</v>
      </c>
      <c r="I841" s="20">
        <f>IFERROR([1]!EM_S_QSTM07_IS(B841,"61",$I$1,"1")/1000000,"")</f>
        <v>70.695751349999995</v>
      </c>
      <c r="J841" s="13">
        <f t="shared" si="91"/>
        <v>105.12922008000001</v>
      </c>
      <c r="K841" s="13">
        <f>IFERROR([1]!EM_S_QSTM07_IS(B841,"61",$K$2,"1")/1000000,"")</f>
        <v>132.23816736000001</v>
      </c>
      <c r="L841" s="14">
        <f t="shared" si="94"/>
        <v>-0.20500092992214311</v>
      </c>
      <c r="M841" s="33" t="str">
        <f ca="1">[1]!EM_S_MAJASSRES_NUM(B841,$M$2,$M$1)</f>
        <v/>
      </c>
      <c r="N841" s="29" t="str">
        <f t="shared" si="95"/>
        <v/>
      </c>
      <c r="O841" s="21">
        <f t="shared" ca="1" si="96"/>
        <v>-0.20500092992214311</v>
      </c>
      <c r="P841" s="10" t="str">
        <f t="shared" si="97"/>
        <v>财报</v>
      </c>
    </row>
    <row r="842" spans="1:16" x14ac:dyDescent="0.2">
      <c r="A842" s="17">
        <f t="shared" ca="1" si="92"/>
        <v>1159</v>
      </c>
      <c r="B842" s="8" t="s">
        <v>1740</v>
      </c>
      <c r="C842" s="8" t="s">
        <v>1741</v>
      </c>
      <c r="D842" s="13">
        <f>IFERROR([1]!EM_S_QSTM07_IS(B842,"61",$C$1,"1")/1000000,"")</f>
        <v>72.89399161</v>
      </c>
      <c r="E842" s="13">
        <f>IFERROR([1]!EM_S_PERFORMANCEEXPRESS_PERFEXNETPROFITTOSHAREHOLDER(B842,$C$1)/1000000,"")</f>
        <v>130.89609999999999</v>
      </c>
      <c r="F842" s="13">
        <f>IFERROR([1]!EM_S_PROFITNOTICE_FORECASTT(B842,$C$1)/1000000,"")</f>
        <v>147.89089999999999</v>
      </c>
      <c r="G842" s="13">
        <f>IFERROR([1]!EM_S_PROFITNOTICE_FORECASTL(B842,$C$1)/1000000,"")</f>
        <v>125.9811</v>
      </c>
      <c r="H842" s="13">
        <f t="shared" si="93"/>
        <v>136.93599999999998</v>
      </c>
      <c r="I842" s="20">
        <f>IFERROR([1]!EM_S_QSTM07_IS(B842,"61",$I$1,"1")/1000000,"")</f>
        <v>57.54801526</v>
      </c>
      <c r="J842" s="13">
        <f t="shared" si="91"/>
        <v>15.345976350000001</v>
      </c>
      <c r="K842" s="13">
        <f>IFERROR([1]!EM_S_QSTM07_IS(B842,"61",$K$2,"1")/1000000,"")</f>
        <v>63.782531110000001</v>
      </c>
      <c r="L842" s="14">
        <f t="shared" si="94"/>
        <v>-0.75940157778414008</v>
      </c>
      <c r="M842" s="33" t="str">
        <f ca="1">[1]!EM_S_MAJASSRES_NUM(B842,$M$2,$M$1)</f>
        <v/>
      </c>
      <c r="N842" s="29" t="str">
        <f t="shared" si="95"/>
        <v/>
      </c>
      <c r="O842" s="21">
        <f t="shared" ca="1" si="96"/>
        <v>-0.75940157778414008</v>
      </c>
      <c r="P842" s="10" t="str">
        <f t="shared" si="97"/>
        <v>财报</v>
      </c>
    </row>
    <row r="843" spans="1:16" x14ac:dyDescent="0.2">
      <c r="A843" s="17">
        <f t="shared" ca="1" si="92"/>
        <v>1101</v>
      </c>
      <c r="B843" s="8" t="s">
        <v>1742</v>
      </c>
      <c r="C843" s="8" t="s">
        <v>1743</v>
      </c>
      <c r="D843" s="13">
        <f>IFERROR([1]!EM_S_QSTM07_IS(B843,"61",$C$1,"1")/1000000,"")</f>
        <v>33.316385480000001</v>
      </c>
      <c r="E843" s="13" t="str">
        <f>IFERROR([1]!EM_S_PERFORMANCEEXPRESS_PERFEXNETPROFITTOSHAREHOLDER(B843,$C$1)/1000000,"")</f>
        <v/>
      </c>
      <c r="F843" s="13">
        <f>IFERROR([1]!EM_S_PROFITNOTICE_FORECASTT(B843,$C$1)/1000000,"")</f>
        <v>68</v>
      </c>
      <c r="G843" s="13">
        <f>IFERROR([1]!EM_S_PROFITNOTICE_FORECASTL(B843,$C$1)/1000000,"")</f>
        <v>60</v>
      </c>
      <c r="H843" s="13">
        <f t="shared" si="93"/>
        <v>64</v>
      </c>
      <c r="I843" s="20">
        <f>IFERROR([1]!EM_S_QSTM07_IS(B843,"61",$I$1,"1")/1000000,"")</f>
        <v>23.120262459999999</v>
      </c>
      <c r="J843" s="13">
        <f t="shared" si="91"/>
        <v>10.196123020000002</v>
      </c>
      <c r="K843" s="13">
        <f>IFERROR([1]!EM_S_QSTM07_IS(B843,"61",$K$2,"1")/1000000,"")</f>
        <v>36.096732979999999</v>
      </c>
      <c r="L843" s="14">
        <f t="shared" si="94"/>
        <v>-0.71753335611703872</v>
      </c>
      <c r="M843" s="33" t="str">
        <f ca="1">[1]!EM_S_MAJASSRES_NUM(B843,$M$2,$M$1)</f>
        <v/>
      </c>
      <c r="N843" s="29" t="str">
        <f t="shared" si="95"/>
        <v/>
      </c>
      <c r="O843" s="21">
        <f t="shared" ca="1" si="96"/>
        <v>-0.71753335611703872</v>
      </c>
      <c r="P843" s="10" t="str">
        <f t="shared" si="97"/>
        <v>财报</v>
      </c>
    </row>
    <row r="844" spans="1:16" x14ac:dyDescent="0.2">
      <c r="A844" s="17">
        <f t="shared" ca="1" si="92"/>
        <v>1693</v>
      </c>
      <c r="B844" s="8" t="s">
        <v>1744</v>
      </c>
      <c r="C844" s="8" t="s">
        <v>1745</v>
      </c>
      <c r="D844" s="13">
        <f>IFERROR([1]!EM_S_QSTM07_IS(B844,"61",$C$1,"1")/1000000,"")</f>
        <v>54.308262219999996</v>
      </c>
      <c r="E844" s="13" t="str">
        <f>IFERROR([1]!EM_S_PERFORMANCEEXPRESS_PERFEXNETPROFITTOSHAREHOLDER(B844,$C$1)/1000000,"")</f>
        <v/>
      </c>
      <c r="F844" s="13">
        <f>IFERROR([1]!EM_S_PROFITNOTICE_FORECASTT(B844,$C$1)/1000000,"")</f>
        <v>241.71039999999999</v>
      </c>
      <c r="G844" s="13">
        <f>IFERROR([1]!EM_S_PROFITNOTICE_FORECASTL(B844,$C$1)/1000000,"")</f>
        <v>145.02619999999999</v>
      </c>
      <c r="H844" s="13">
        <f t="shared" si="93"/>
        <v>193.36829999999998</v>
      </c>
      <c r="I844" s="20">
        <f>IFERROR([1]!EM_S_QSTM07_IS(B844,"61",$I$1,"1")/1000000,"")</f>
        <v>104.92650225</v>
      </c>
      <c r="J844" s="13">
        <f t="shared" si="91"/>
        <v>-50.618240030000003</v>
      </c>
      <c r="K844" s="13">
        <f>IFERROR([1]!EM_S_QSTM07_IS(B844,"61",$K$2,"1")/1000000,"")</f>
        <v>283.22548904000001</v>
      </c>
      <c r="L844" s="14">
        <f t="shared" si="94"/>
        <v>-1.1787206377560571</v>
      </c>
      <c r="M844" s="33" t="str">
        <f ca="1">[1]!EM_S_MAJASSRES_NUM(B844,$M$2,$M$1)</f>
        <v/>
      </c>
      <c r="N844" s="29" t="str">
        <f t="shared" si="95"/>
        <v/>
      </c>
      <c r="O844" s="21">
        <f t="shared" ca="1" si="96"/>
        <v>-1.1787206377560571</v>
      </c>
      <c r="P844" s="10" t="str">
        <f t="shared" si="97"/>
        <v>财报</v>
      </c>
    </row>
    <row r="845" spans="1:16" x14ac:dyDescent="0.2">
      <c r="A845" s="17">
        <f t="shared" ca="1" si="92"/>
        <v>771</v>
      </c>
      <c r="B845" s="8" t="s">
        <v>1746</v>
      </c>
      <c r="C845" s="8" t="s">
        <v>1747</v>
      </c>
      <c r="D845" s="13">
        <f>IFERROR([1]!EM_S_QSTM07_IS(B845,"61",$C$1,"1")/1000000,"")</f>
        <v>52.095638479999998</v>
      </c>
      <c r="E845" s="13" t="str">
        <f>IFERROR([1]!EM_S_PERFORMANCEEXPRESS_PERFEXNETPROFITTOSHAREHOLDER(B845,$C$1)/1000000,"")</f>
        <v/>
      </c>
      <c r="F845" s="13">
        <f>IFERROR([1]!EM_S_PROFITNOTICE_FORECASTT(B845,$C$1)/1000000,"")</f>
        <v>97.689899999999994</v>
      </c>
      <c r="G845" s="13">
        <f>IFERROR([1]!EM_S_PROFITNOTICE_FORECASTL(B845,$C$1)/1000000,"")</f>
        <v>73.267399999999995</v>
      </c>
      <c r="H845" s="13">
        <f t="shared" si="93"/>
        <v>85.478649999999988</v>
      </c>
      <c r="I845" s="20">
        <f>IFERROR([1]!EM_S_QSTM07_IS(B845,"61",$I$1,"1")/1000000,"")</f>
        <v>31.598087270000001</v>
      </c>
      <c r="J845" s="13">
        <f t="shared" si="91"/>
        <v>20.497551209999997</v>
      </c>
      <c r="K845" s="13">
        <f>IFERROR([1]!EM_S_QSTM07_IS(B845,"61",$K$2,"1")/1000000,"")</f>
        <v>38.565550180000002</v>
      </c>
      <c r="L845" s="14">
        <f t="shared" si="94"/>
        <v>-0.46850100376293929</v>
      </c>
      <c r="M845" s="33" t="str">
        <f ca="1">[1]!EM_S_MAJASSRES_NUM(B845,$M$2,$M$1)</f>
        <v/>
      </c>
      <c r="N845" s="29" t="str">
        <f t="shared" si="95"/>
        <v/>
      </c>
      <c r="O845" s="21">
        <f t="shared" ca="1" si="96"/>
        <v>-0.46850100376293929</v>
      </c>
      <c r="P845" s="10" t="str">
        <f t="shared" si="97"/>
        <v>财报</v>
      </c>
    </row>
    <row r="846" spans="1:16" x14ac:dyDescent="0.2">
      <c r="A846" s="17">
        <f t="shared" ca="1" si="92"/>
        <v>332</v>
      </c>
      <c r="B846" s="8" t="s">
        <v>1748</v>
      </c>
      <c r="C846" s="8" t="s">
        <v>1749</v>
      </c>
      <c r="D846" s="13">
        <f>IFERROR([1]!EM_S_QSTM07_IS(B846,"61",$C$1,"1")/1000000,"")</f>
        <v>5.8045347999999999</v>
      </c>
      <c r="E846" s="13" t="str">
        <f>IFERROR([1]!EM_S_PERFORMANCEEXPRESS_PERFEXNETPROFITTOSHAREHOLDER(B846,$C$1)/1000000,"")</f>
        <v/>
      </c>
      <c r="F846" s="13">
        <f>IFERROR([1]!EM_S_PROFITNOTICE_FORECASTT(B846,$C$1)/1000000,"")</f>
        <v>-4.45</v>
      </c>
      <c r="G846" s="13">
        <f>IFERROR([1]!EM_S_PROFITNOTICE_FORECASTL(B846,$C$1)/1000000,"")</f>
        <v>-6.67</v>
      </c>
      <c r="H846" s="13">
        <f t="shared" si="93"/>
        <v>-5.5600000000000005</v>
      </c>
      <c r="I846" s="20">
        <f>IFERROR([1]!EM_S_QSTM07_IS(B846,"61",$I$1,"1")/1000000,"")</f>
        <v>-11.275715480000001</v>
      </c>
      <c r="J846" s="13">
        <f t="shared" si="91"/>
        <v>17.080250280000001</v>
      </c>
      <c r="K846" s="13">
        <f>IFERROR([1]!EM_S_QSTM07_IS(B846,"61",$K$2,"1")/1000000,"")</f>
        <v>12.01797977</v>
      </c>
      <c r="L846" s="14">
        <f t="shared" si="94"/>
        <v>0.42122474882481858</v>
      </c>
      <c r="M846" s="33" t="str">
        <f ca="1">[1]!EM_S_MAJASSRES_NUM(B846,$M$2,$M$1)</f>
        <v/>
      </c>
      <c r="N846" s="29" t="str">
        <f t="shared" si="95"/>
        <v/>
      </c>
      <c r="O846" s="21">
        <f t="shared" ca="1" si="96"/>
        <v>0.42122474882481858</v>
      </c>
      <c r="P846" s="10" t="str">
        <f t="shared" si="97"/>
        <v>财报</v>
      </c>
    </row>
    <row r="847" spans="1:16" x14ac:dyDescent="0.2">
      <c r="A847" s="17">
        <f t="shared" ca="1" si="92"/>
        <v>74</v>
      </c>
      <c r="B847" s="8" t="s">
        <v>1750</v>
      </c>
      <c r="C847" s="8" t="s">
        <v>1751</v>
      </c>
      <c r="D847" s="13">
        <f>IFERROR([1]!EM_S_QSTM07_IS(B847,"61",$C$1,"1")/1000000,"")</f>
        <v>0.50803396999999895</v>
      </c>
      <c r="E847" s="13" t="str">
        <f>IFERROR([1]!EM_S_PERFORMANCEEXPRESS_PERFEXNETPROFITTOSHAREHOLDER(B847,$C$1)/1000000,"")</f>
        <v/>
      </c>
      <c r="F847" s="13">
        <f>IFERROR([1]!EM_S_PROFITNOTICE_FORECASTT(B847,$C$1)/1000000,"")</f>
        <v>-15.566000000000001</v>
      </c>
      <c r="G847" s="13">
        <f>IFERROR([1]!EM_S_PROFITNOTICE_FORECASTL(B847,$C$1)/1000000,"")</f>
        <v>-24.0564</v>
      </c>
      <c r="H847" s="13">
        <f t="shared" si="93"/>
        <v>-19.811199999999999</v>
      </c>
      <c r="I847" s="20">
        <f>IFERROR([1]!EM_S_QSTM07_IS(B847,"61",$I$1,"1")/1000000,"")</f>
        <v>-22.060740640000002</v>
      </c>
      <c r="J847" s="13">
        <f t="shared" si="91"/>
        <v>22.568774610000002</v>
      </c>
      <c r="K847" s="13">
        <f>IFERROR([1]!EM_S_QSTM07_IS(B847,"61",$K$2,"1")/1000000,"")</f>
        <v>-18.92674268</v>
      </c>
      <c r="L847" s="14">
        <f t="shared" si="94"/>
        <v>2.1924278250926168</v>
      </c>
      <c r="M847" s="33" t="str">
        <f ca="1">[1]!EM_S_MAJASSRES_NUM(B847,$M$2,$M$1)</f>
        <v/>
      </c>
      <c r="N847" s="29" t="str">
        <f t="shared" si="95"/>
        <v/>
      </c>
      <c r="O847" s="21">
        <f t="shared" ca="1" si="96"/>
        <v>2.1924278250926168</v>
      </c>
      <c r="P847" s="10" t="str">
        <f t="shared" si="97"/>
        <v>财报</v>
      </c>
    </row>
    <row r="848" spans="1:16" x14ac:dyDescent="0.2">
      <c r="A848" s="17">
        <f t="shared" ca="1" si="92"/>
        <v>121</v>
      </c>
      <c r="B848" s="8" t="s">
        <v>1752</v>
      </c>
      <c r="C848" s="8" t="s">
        <v>1753</v>
      </c>
      <c r="D848" s="13">
        <f>IFERROR([1]!EM_S_QSTM07_IS(B848,"61",$C$1,"1")/1000000,"")</f>
        <v>11.286998480000001</v>
      </c>
      <c r="E848" s="13" t="str">
        <f>IFERROR([1]!EM_S_PERFORMANCEEXPRESS_PERFEXNETPROFITTOSHAREHOLDER(B848,$C$1)/1000000,"")</f>
        <v/>
      </c>
      <c r="F848" s="13">
        <f>IFERROR([1]!EM_S_PROFITNOTICE_FORECASTT(B848,$C$1)/1000000,"")</f>
        <v>10</v>
      </c>
      <c r="G848" s="13">
        <f>IFERROR([1]!EM_S_PROFITNOTICE_FORECASTL(B848,$C$1)/1000000,"")</f>
        <v>0</v>
      </c>
      <c r="H848" s="13">
        <f t="shared" si="93"/>
        <v>5</v>
      </c>
      <c r="I848" s="20">
        <f>IFERROR([1]!EM_S_QSTM07_IS(B848,"61",$I$1,"1")/1000000,"")</f>
        <v>-4.0284333399999994</v>
      </c>
      <c r="J848" s="13">
        <f t="shared" si="91"/>
        <v>15.315431820000001</v>
      </c>
      <c r="K848" s="13">
        <f>IFERROR([1]!EM_S_QSTM07_IS(B848,"61",$K$2,"1")/1000000,"")</f>
        <v>-26.506953079999999</v>
      </c>
      <c r="L848" s="14">
        <f t="shared" si="94"/>
        <v>1.5777892228419037</v>
      </c>
      <c r="M848" s="33" t="str">
        <f ca="1">[1]!EM_S_MAJASSRES_NUM(B848,$M$2,$M$1)</f>
        <v/>
      </c>
      <c r="N848" s="29" t="str">
        <f t="shared" si="95"/>
        <v/>
      </c>
      <c r="O848" s="21">
        <f t="shared" ca="1" si="96"/>
        <v>1.5777892228419037</v>
      </c>
      <c r="P848" s="10" t="str">
        <f t="shared" si="97"/>
        <v>财报</v>
      </c>
    </row>
    <row r="849" spans="1:16" x14ac:dyDescent="0.2">
      <c r="A849" s="17">
        <f t="shared" ca="1" si="92"/>
        <v>367</v>
      </c>
      <c r="B849" s="8" t="s">
        <v>1754</v>
      </c>
      <c r="C849" s="8" t="s">
        <v>1755</v>
      </c>
      <c r="D849" s="13">
        <f>IFERROR([1]!EM_S_QSTM07_IS(B849,"61",$C$1,"1")/1000000,"")</f>
        <v>33.03452747</v>
      </c>
      <c r="E849" s="13" t="str">
        <f>IFERROR([1]!EM_S_PERFORMANCEEXPRESS_PERFEXNETPROFITTOSHAREHOLDER(B849,$C$1)/1000000,"")</f>
        <v/>
      </c>
      <c r="F849" s="13">
        <f>IFERROR([1]!EM_S_PROFITNOTICE_FORECASTT(B849,$C$1)/1000000,"")</f>
        <v>44.6387</v>
      </c>
      <c r="G849" s="13">
        <f>IFERROR([1]!EM_S_PROFITNOTICE_FORECASTL(B849,$C$1)/1000000,"")</f>
        <v>37.198999999999998</v>
      </c>
      <c r="H849" s="13">
        <f t="shared" si="93"/>
        <v>40.918849999999999</v>
      </c>
      <c r="I849" s="20">
        <f>IFERROR([1]!EM_S_QSTM07_IS(B849,"61",$I$1,"1")/1000000,"")</f>
        <v>4.6582328099999994</v>
      </c>
      <c r="J849" s="13">
        <f t="shared" si="91"/>
        <v>28.376294659999999</v>
      </c>
      <c r="K849" s="13">
        <f>IFERROR([1]!EM_S_QSTM07_IS(B849,"61",$K$2,"1")/1000000,"")</f>
        <v>21.690134960000002</v>
      </c>
      <c r="L849" s="14">
        <f t="shared" si="94"/>
        <v>0.30825809578088476</v>
      </c>
      <c r="M849" s="33" t="str">
        <f ca="1">[1]!EM_S_MAJASSRES_NUM(B849,$M$2,$M$1)</f>
        <v/>
      </c>
      <c r="N849" s="29" t="str">
        <f t="shared" si="95"/>
        <v/>
      </c>
      <c r="O849" s="21">
        <f t="shared" ca="1" si="96"/>
        <v>0.30825809578088476</v>
      </c>
      <c r="P849" s="10" t="str">
        <f t="shared" si="97"/>
        <v>财报</v>
      </c>
    </row>
    <row r="850" spans="1:16" x14ac:dyDescent="0.2">
      <c r="A850" s="17">
        <f t="shared" ca="1" si="92"/>
        <v>846</v>
      </c>
      <c r="B850" s="8" t="s">
        <v>1756</v>
      </c>
      <c r="C850" s="8" t="s">
        <v>1757</v>
      </c>
      <c r="D850" s="13">
        <f>IFERROR([1]!EM_S_QSTM07_IS(B850,"61",$C$1,"1")/1000000,"")</f>
        <v>28.85960304</v>
      </c>
      <c r="E850" s="13" t="str">
        <f>IFERROR([1]!EM_S_PERFORMANCEEXPRESS_PERFEXNETPROFITTOSHAREHOLDER(B850,$C$1)/1000000,"")</f>
        <v/>
      </c>
      <c r="F850" s="13">
        <f>IFERROR([1]!EM_S_PROFITNOTICE_FORECASTT(B850,$C$1)/1000000,"")</f>
        <v>47.115400000000001</v>
      </c>
      <c r="G850" s="13">
        <f>IFERROR([1]!EM_S_PROFITNOTICE_FORECASTL(B850,$C$1)/1000000,"")</f>
        <v>31.4102</v>
      </c>
      <c r="H850" s="13">
        <f t="shared" si="93"/>
        <v>39.262799999999999</v>
      </c>
      <c r="I850" s="20">
        <f>IFERROR([1]!EM_S_QSTM07_IS(B850,"61",$I$1,"1")/1000000,"")</f>
        <v>15.25235749</v>
      </c>
      <c r="J850" s="13">
        <f t="shared" si="91"/>
        <v>13.60724555</v>
      </c>
      <c r="K850" s="13">
        <f>IFERROR([1]!EM_S_QSTM07_IS(B850,"61",$K$2,"1")/1000000,"")</f>
        <v>28.96519842</v>
      </c>
      <c r="L850" s="14">
        <f t="shared" si="94"/>
        <v>-0.53022087566282927</v>
      </c>
      <c r="M850" s="33" t="str">
        <f ca="1">[1]!EM_S_MAJASSRES_NUM(B850,$M$2,$M$1)</f>
        <v/>
      </c>
      <c r="N850" s="29" t="str">
        <f t="shared" si="95"/>
        <v/>
      </c>
      <c r="O850" s="21">
        <f t="shared" ca="1" si="96"/>
        <v>-0.53022087566282927</v>
      </c>
      <c r="P850" s="10" t="str">
        <f t="shared" si="97"/>
        <v>财报</v>
      </c>
    </row>
    <row r="851" spans="1:16" x14ac:dyDescent="0.2">
      <c r="A851" s="17">
        <f t="shared" ca="1" si="92"/>
        <v>1173</v>
      </c>
      <c r="B851" s="8" t="s">
        <v>1758</v>
      </c>
      <c r="C851" s="8" t="s">
        <v>1759</v>
      </c>
      <c r="D851" s="13">
        <f>IFERROR([1]!EM_S_QSTM07_IS(B851,"61",$C$1,"1")/1000000,"")</f>
        <v>54.343747960000002</v>
      </c>
      <c r="E851" s="13" t="str">
        <f>IFERROR([1]!EM_S_PERFORMANCEEXPRESS_PERFEXNETPROFITTOSHAREHOLDER(B851,$C$1)/1000000,"")</f>
        <v/>
      </c>
      <c r="F851" s="13">
        <f>IFERROR([1]!EM_S_PROFITNOTICE_FORECASTT(B851,$C$1)/1000000,"")</f>
        <v>106.7336</v>
      </c>
      <c r="G851" s="13">
        <f>IFERROR([1]!EM_S_PROFITNOTICE_FORECASTL(B851,$C$1)/1000000,"")</f>
        <v>82.102800000000002</v>
      </c>
      <c r="H851" s="13">
        <f t="shared" si="93"/>
        <v>94.418199999999999</v>
      </c>
      <c r="I851" s="20">
        <f>IFERROR([1]!EM_S_QSTM07_IS(B851,"61",$I$1,"1")/1000000,"")</f>
        <v>44.6034243</v>
      </c>
      <c r="J851" s="13">
        <f t="shared" si="91"/>
        <v>9.7403236600000014</v>
      </c>
      <c r="K851" s="13">
        <f>IFERROR([1]!EM_S_QSTM07_IS(B851,"61",$K$2,"1")/1000000,"")</f>
        <v>41.386519440000001</v>
      </c>
      <c r="L851" s="14">
        <f t="shared" si="94"/>
        <v>-0.7646498475398249</v>
      </c>
      <c r="M851" s="33" t="str">
        <f ca="1">[1]!EM_S_MAJASSRES_NUM(B851,$M$2,$M$1)</f>
        <v/>
      </c>
      <c r="N851" s="29" t="str">
        <f t="shared" si="95"/>
        <v/>
      </c>
      <c r="O851" s="21">
        <f t="shared" ca="1" si="96"/>
        <v>-0.7646498475398249</v>
      </c>
      <c r="P851" s="10" t="str">
        <f t="shared" si="97"/>
        <v>财报</v>
      </c>
    </row>
    <row r="852" spans="1:16" x14ac:dyDescent="0.2">
      <c r="A852" s="17" t="str">
        <f t="shared" ca="1" si="92"/>
        <v/>
      </c>
      <c r="B852" s="8" t="s">
        <v>1760</v>
      </c>
      <c r="C852" s="8" t="s">
        <v>1761</v>
      </c>
      <c r="D852" s="13">
        <f>IFERROR([1]!EM_S_QSTM07_IS(B852,"61",$C$1,"1")/1000000,"")</f>
        <v>20.074358800000002</v>
      </c>
      <c r="E852" s="13" t="str">
        <f>IFERROR([1]!EM_S_PERFORMANCEEXPRESS_PERFEXNETPROFITTOSHAREHOLDER(B852,$C$1)/1000000,"")</f>
        <v/>
      </c>
      <c r="F852" s="13">
        <f>IFERROR([1]!EM_S_PROFITNOTICE_FORECASTT(B852,$C$1)/1000000,"")</f>
        <v>3.65</v>
      </c>
      <c r="G852" s="13">
        <f>IFERROR([1]!EM_S_PROFITNOTICE_FORECASTL(B852,$C$1)/1000000,"")</f>
        <v>1.8</v>
      </c>
      <c r="H852" s="13">
        <f t="shared" si="93"/>
        <v>2.7250000000000001</v>
      </c>
      <c r="I852" s="20">
        <f>IFERROR([1]!EM_S_QSTM07_IS(B852,"61",$I$1,"1")/1000000,"")</f>
        <v>-16.64199734</v>
      </c>
      <c r="J852" s="13">
        <f t="shared" si="91"/>
        <v>36.716356140000002</v>
      </c>
      <c r="K852" s="13">
        <f>IFERROR([1]!EM_S_QSTM07_IS(B852,"61",$K$2,"1")/1000000,"")</f>
        <v>16.8470902</v>
      </c>
      <c r="L852" s="14">
        <f t="shared" si="94"/>
        <v>1.1793885890158053</v>
      </c>
      <c r="M852" s="33">
        <f ca="1">[1]!EM_S_MAJASSRES_NUM(B852,$M$2,$M$1)</f>
        <v>1</v>
      </c>
      <c r="N852" s="29" t="str">
        <f t="shared" si="95"/>
        <v/>
      </c>
      <c r="O852" s="21" t="str">
        <f t="shared" ca="1" si="96"/>
        <v/>
      </c>
      <c r="P852" s="10" t="str">
        <f t="shared" si="97"/>
        <v>财报</v>
      </c>
    </row>
    <row r="853" spans="1:16" x14ac:dyDescent="0.2">
      <c r="A853" s="17" t="str">
        <f t="shared" ca="1" si="92"/>
        <v/>
      </c>
      <c r="B853" s="8" t="s">
        <v>1762</v>
      </c>
      <c r="C853" s="8" t="s">
        <v>1763</v>
      </c>
      <c r="D853" s="13">
        <f>IFERROR([1]!EM_S_QSTM07_IS(B853,"61",$C$1,"1")/1000000,"")</f>
        <v>132.92477851000001</v>
      </c>
      <c r="E853" s="13" t="str">
        <f>IFERROR([1]!EM_S_PERFORMANCEEXPRESS_PERFEXNETPROFITTOSHAREHOLDER(B853,$C$1)/1000000,"")</f>
        <v/>
      </c>
      <c r="F853" s="13">
        <f>IFERROR([1]!EM_S_PROFITNOTICE_FORECASTT(B853,$C$1)/1000000,"")</f>
        <v>181.97</v>
      </c>
      <c r="G853" s="13">
        <f>IFERROR([1]!EM_S_PROFITNOTICE_FORECASTL(B853,$C$1)/1000000,"")</f>
        <v>155.21</v>
      </c>
      <c r="H853" s="13">
        <f t="shared" si="93"/>
        <v>168.59</v>
      </c>
      <c r="I853" s="20">
        <f>IFERROR([1]!EM_S_QSTM07_IS(B853,"61",$I$1,"1")/1000000,"")</f>
        <v>18.30579912</v>
      </c>
      <c r="J853" s="13">
        <f t="shared" si="91"/>
        <v>114.61897939000001</v>
      </c>
      <c r="K853" s="13">
        <f>IFERROR([1]!EM_S_QSTM07_IS(B853,"61",$K$2,"1")/1000000,"")</f>
        <v>41.29079273</v>
      </c>
      <c r="L853" s="14">
        <f t="shared" si="94"/>
        <v>1.7758967995478347</v>
      </c>
      <c r="M853" s="33">
        <f ca="1">[1]!EM_S_MAJASSRES_NUM(B853,$M$2,$M$1)</f>
        <v>1</v>
      </c>
      <c r="N853" s="29" t="str">
        <f t="shared" si="95"/>
        <v/>
      </c>
      <c r="O853" s="21" t="str">
        <f t="shared" ca="1" si="96"/>
        <v/>
      </c>
      <c r="P853" s="10" t="str">
        <f t="shared" si="97"/>
        <v>财报</v>
      </c>
    </row>
    <row r="854" spans="1:16" x14ac:dyDescent="0.2">
      <c r="A854" s="17">
        <f t="shared" ca="1" si="92"/>
        <v>492</v>
      </c>
      <c r="B854" s="8" t="s">
        <v>1764</v>
      </c>
      <c r="C854" s="8" t="s">
        <v>1765</v>
      </c>
      <c r="D854" s="13">
        <f>IFERROR([1]!EM_S_QSTM07_IS(B854,"61",$C$1,"1")/1000000,"")</f>
        <v>230.48272897000001</v>
      </c>
      <c r="E854" s="13" t="str">
        <f>IFERROR([1]!EM_S_PERFORMANCEEXPRESS_PERFEXNETPROFITTOSHAREHOLDER(B854,$C$1)/1000000,"")</f>
        <v/>
      </c>
      <c r="F854" s="13">
        <f>IFERROR([1]!EM_S_PROFITNOTICE_FORECASTT(B854,$C$1)/1000000,"")</f>
        <v>371.18290000000002</v>
      </c>
      <c r="G854" s="13">
        <f>IFERROR([1]!EM_S_PROFITNOTICE_FORECASTL(B854,$C$1)/1000000,"")</f>
        <v>350.5616</v>
      </c>
      <c r="H854" s="13">
        <f t="shared" si="93"/>
        <v>360.87225000000001</v>
      </c>
      <c r="I854" s="20">
        <f>IFERROR([1]!EM_S_QSTM07_IS(B854,"61",$I$1,"1")/1000000,"")</f>
        <v>137.54230146</v>
      </c>
      <c r="J854" s="13">
        <f t="shared" si="91"/>
        <v>92.940427510000006</v>
      </c>
      <c r="K854" s="13">
        <f>IFERROR([1]!EM_S_QSTM07_IS(B854,"61",$K$2,"1")/1000000,"")</f>
        <v>104.48776743000001</v>
      </c>
      <c r="L854" s="14">
        <f t="shared" si="94"/>
        <v>-0.11051379701203745</v>
      </c>
      <c r="M854" s="33" t="str">
        <f ca="1">[1]!EM_S_MAJASSRES_NUM(B854,$M$2,$M$1)</f>
        <v/>
      </c>
      <c r="N854" s="29" t="str">
        <f t="shared" si="95"/>
        <v/>
      </c>
      <c r="O854" s="21">
        <f t="shared" ca="1" si="96"/>
        <v>-0.11051379701203745</v>
      </c>
      <c r="P854" s="10" t="str">
        <f t="shared" si="97"/>
        <v>财报</v>
      </c>
    </row>
    <row r="855" spans="1:16" x14ac:dyDescent="0.2">
      <c r="A855" s="17">
        <f t="shared" ca="1" si="92"/>
        <v>52</v>
      </c>
      <c r="B855" s="8" t="s">
        <v>1766</v>
      </c>
      <c r="C855" s="8" t="s">
        <v>1767</v>
      </c>
      <c r="D855" s="13">
        <f>IFERROR([1]!EM_S_QSTM07_IS(B855,"61",$C$1,"1")/1000000,"")</f>
        <v>-10.78139127</v>
      </c>
      <c r="E855" s="13" t="str">
        <f>IFERROR([1]!EM_S_PERFORMANCEEXPRESS_PERFEXNETPROFITTOSHAREHOLDER(B855,$C$1)/1000000,"")</f>
        <v/>
      </c>
      <c r="F855" s="13">
        <f>IFERROR([1]!EM_S_PROFITNOTICE_FORECASTT(B855,$C$1)/1000000,"")</f>
        <v>-65</v>
      </c>
      <c r="G855" s="13">
        <f>IFERROR([1]!EM_S_PROFITNOTICE_FORECASTL(B855,$C$1)/1000000,"")</f>
        <v>-70</v>
      </c>
      <c r="H855" s="13">
        <f t="shared" si="93"/>
        <v>-67.5</v>
      </c>
      <c r="I855" s="20">
        <f>IFERROR([1]!EM_S_QSTM07_IS(B855,"61",$I$1,"1")/1000000,"")</f>
        <v>-54.098987630000003</v>
      </c>
      <c r="J855" s="13">
        <f t="shared" si="91"/>
        <v>43.317596360000003</v>
      </c>
      <c r="K855" s="13">
        <f>IFERROR([1]!EM_S_QSTM07_IS(B855,"61",$K$2,"1")/1000000,"")</f>
        <v>-25.727120070000002</v>
      </c>
      <c r="L855" s="14">
        <f t="shared" si="94"/>
        <v>2.6837328174369577</v>
      </c>
      <c r="M855" s="33" t="str">
        <f ca="1">[1]!EM_S_MAJASSRES_NUM(B855,$M$2,$M$1)</f>
        <v/>
      </c>
      <c r="N855" s="29" t="str">
        <f t="shared" si="95"/>
        <v/>
      </c>
      <c r="O855" s="21">
        <f t="shared" ca="1" si="96"/>
        <v>2.6837328174369577</v>
      </c>
      <c r="P855" s="10" t="str">
        <f t="shared" si="97"/>
        <v>财报</v>
      </c>
    </row>
    <row r="856" spans="1:16" x14ac:dyDescent="0.2">
      <c r="A856" s="17">
        <f t="shared" ca="1" si="92"/>
        <v>251</v>
      </c>
      <c r="B856" s="8" t="s">
        <v>1768</v>
      </c>
      <c r="C856" s="8" t="s">
        <v>1769</v>
      </c>
      <c r="D856" s="13">
        <f>IFERROR([1]!EM_S_QSTM07_IS(B856,"61",$C$1,"1")/1000000,"")</f>
        <v>-23.73085717</v>
      </c>
      <c r="E856" s="13" t="str">
        <f>IFERROR([1]!EM_S_PERFORMANCEEXPRESS_PERFEXNETPROFITTOSHAREHOLDER(B856,$C$1)/1000000,"")</f>
        <v/>
      </c>
      <c r="F856" s="13">
        <f>IFERROR([1]!EM_S_PROFITNOTICE_FORECASTT(B856,$C$1)/1000000,"")</f>
        <v>-25</v>
      </c>
      <c r="G856" s="13">
        <f>IFERROR([1]!EM_S_PROFITNOTICE_FORECASTL(B856,$C$1)/1000000,"")</f>
        <v>-45</v>
      </c>
      <c r="H856" s="13">
        <f t="shared" si="93"/>
        <v>-35</v>
      </c>
      <c r="I856" s="20">
        <f>IFERROR([1]!EM_S_QSTM07_IS(B856,"61",$I$1,"1")/1000000,"")</f>
        <v>-13.983486539999999</v>
      </c>
      <c r="J856" s="13">
        <f t="shared" si="91"/>
        <v>-9.7473706300000007</v>
      </c>
      <c r="K856" s="13">
        <f>IFERROR([1]!EM_S_QSTM07_IS(B856,"61",$K$2,"1")/1000000,"")</f>
        <v>-56.465759290000001</v>
      </c>
      <c r="L856" s="14">
        <f t="shared" si="94"/>
        <v>0.82737555019956588</v>
      </c>
      <c r="M856" s="33" t="str">
        <f ca="1">[1]!EM_S_MAJASSRES_NUM(B856,$M$2,$M$1)</f>
        <v/>
      </c>
      <c r="N856" s="29" t="str">
        <f t="shared" si="95"/>
        <v/>
      </c>
      <c r="O856" s="21">
        <f t="shared" ca="1" si="96"/>
        <v>0.82737555019956588</v>
      </c>
      <c r="P856" s="10" t="str">
        <f t="shared" si="97"/>
        <v>财报</v>
      </c>
    </row>
    <row r="857" spans="1:16" x14ac:dyDescent="0.2">
      <c r="A857" s="17" t="str">
        <f t="shared" ca="1" si="92"/>
        <v/>
      </c>
      <c r="B857" s="8" t="s">
        <v>1770</v>
      </c>
      <c r="C857" s="8" t="s">
        <v>1771</v>
      </c>
      <c r="D857" s="13">
        <f>IFERROR([1]!EM_S_QSTM07_IS(B857,"61",$C$1,"1")/1000000,"")</f>
        <v>1.46327479</v>
      </c>
      <c r="E857" s="13" t="str">
        <f>IFERROR([1]!EM_S_PERFORMANCEEXPRESS_PERFEXNETPROFITTOSHAREHOLDER(B857,$C$1)/1000000,"")</f>
        <v/>
      </c>
      <c r="F857" s="13">
        <f>IFERROR([1]!EM_S_PROFITNOTICE_FORECASTT(B857,$C$1)/1000000,"")</f>
        <v>2.1156000000000001</v>
      </c>
      <c r="G857" s="13">
        <f>IFERROR([1]!EM_S_PROFITNOTICE_FORECASTL(B857,$C$1)/1000000,"")</f>
        <v>1.4104000000000001</v>
      </c>
      <c r="H857" s="13">
        <f t="shared" si="93"/>
        <v>1.7630000000000001</v>
      </c>
      <c r="I857" s="20">
        <f>IFERROR([1]!EM_S_QSTM07_IS(B857,"61",$I$1,"1")/1000000,"")</f>
        <v>0.57242185999999995</v>
      </c>
      <c r="J857" s="13">
        <f t="shared" si="91"/>
        <v>0.8908529300000001</v>
      </c>
      <c r="K857" s="13">
        <f>IFERROR([1]!EM_S_QSTM07_IS(B857,"61",$K$2,"1")/1000000,"")</f>
        <v>0.99080743000000004</v>
      </c>
      <c r="L857" s="14">
        <f t="shared" si="94"/>
        <v>-0.10088186359280728</v>
      </c>
      <c r="M857" s="33" t="str">
        <f ca="1">[1]!EM_S_MAJASSRES_NUM(B857,$M$2,$M$1)</f>
        <v/>
      </c>
      <c r="N857" s="29">
        <f t="shared" si="95"/>
        <v>1</v>
      </c>
      <c r="O857" s="21" t="str">
        <f t="shared" ca="1" si="96"/>
        <v/>
      </c>
      <c r="P857" s="10" t="str">
        <f t="shared" si="97"/>
        <v>财报</v>
      </c>
    </row>
    <row r="858" spans="1:16" x14ac:dyDescent="0.2">
      <c r="A858" s="17">
        <f t="shared" ca="1" si="92"/>
        <v>1019</v>
      </c>
      <c r="B858" s="8" t="s">
        <v>1772</v>
      </c>
      <c r="C858" s="8" t="s">
        <v>1773</v>
      </c>
      <c r="D858" s="13">
        <f>IFERROR([1]!EM_S_QSTM07_IS(B858,"61",$C$1,"1")/1000000,"")</f>
        <v>37.638626760000001</v>
      </c>
      <c r="E858" s="13" t="str">
        <f>IFERROR([1]!EM_S_PERFORMANCEEXPRESS_PERFEXNETPROFITTOSHAREHOLDER(B858,$C$1)/1000000,"")</f>
        <v/>
      </c>
      <c r="F858" s="13">
        <f>IFERROR([1]!EM_S_PROFITNOTICE_FORECASTT(B858,$C$1)/1000000,"")</f>
        <v>92.846500000000006</v>
      </c>
      <c r="G858" s="13">
        <f>IFERROR([1]!EM_S_PROFITNOTICE_FORECASTL(B858,$C$1)/1000000,"")</f>
        <v>70.740200000000002</v>
      </c>
      <c r="H858" s="13">
        <f t="shared" si="93"/>
        <v>81.793350000000004</v>
      </c>
      <c r="I858" s="20">
        <f>IFERROR([1]!EM_S_QSTM07_IS(B858,"61",$I$1,"1")/1000000,"")</f>
        <v>29.233678380000001</v>
      </c>
      <c r="J858" s="13">
        <f t="shared" si="91"/>
        <v>8.4049483800000004</v>
      </c>
      <c r="K858" s="13">
        <f>IFERROR([1]!EM_S_QSTM07_IS(B858,"61",$K$2,"1")/1000000,"")</f>
        <v>24.632471389999999</v>
      </c>
      <c r="L858" s="14">
        <f t="shared" si="94"/>
        <v>-0.65878582595605317</v>
      </c>
      <c r="M858" s="33" t="str">
        <f ca="1">[1]!EM_S_MAJASSRES_NUM(B858,$M$2,$M$1)</f>
        <v/>
      </c>
      <c r="N858" s="29" t="str">
        <f t="shared" si="95"/>
        <v/>
      </c>
      <c r="O858" s="21">
        <f t="shared" ca="1" si="96"/>
        <v>-0.65878582595605317</v>
      </c>
      <c r="P858" s="10" t="str">
        <f t="shared" si="97"/>
        <v>财报</v>
      </c>
    </row>
    <row r="859" spans="1:16" x14ac:dyDescent="0.2">
      <c r="A859" s="17" t="str">
        <f t="shared" ca="1" si="92"/>
        <v/>
      </c>
      <c r="B859" s="8" t="s">
        <v>1774</v>
      </c>
      <c r="C859" s="8" t="s">
        <v>1775</v>
      </c>
      <c r="D859" s="13">
        <f>IFERROR([1]!EM_S_QSTM07_IS(B859,"61",$C$1,"1")/1000000,"")</f>
        <v>86.363951579999991</v>
      </c>
      <c r="E859" s="13" t="str">
        <f>IFERROR([1]!EM_S_PERFORMANCEEXPRESS_PERFEXNETPROFITTOSHAREHOLDER(B859,$C$1)/1000000,"")</f>
        <v/>
      </c>
      <c r="F859" s="13">
        <f>IFERROR([1]!EM_S_PROFITNOTICE_FORECASTT(B859,$C$1)/1000000,"")</f>
        <v>130.2654</v>
      </c>
      <c r="G859" s="13">
        <f>IFERROR([1]!EM_S_PROFITNOTICE_FORECASTL(B859,$C$1)/1000000,"")</f>
        <v>105.8407</v>
      </c>
      <c r="H859" s="13">
        <f t="shared" si="93"/>
        <v>118.05305</v>
      </c>
      <c r="I859" s="20">
        <f>IFERROR([1]!EM_S_QSTM07_IS(B859,"61",$I$1,"1")/1000000,"")</f>
        <v>43.608689069999997</v>
      </c>
      <c r="J859" s="13">
        <f t="shared" si="91"/>
        <v>42.755262509999994</v>
      </c>
      <c r="K859" s="13">
        <f>IFERROR([1]!EM_S_QSTM07_IS(B859,"61",$K$2,"1")/1000000,"")</f>
        <v>48.365612810000002</v>
      </c>
      <c r="L859" s="14">
        <f t="shared" si="94"/>
        <v>-0.11599874319880467</v>
      </c>
      <c r="M859" s="33">
        <f ca="1">[1]!EM_S_MAJASSRES_NUM(B859,$M$2,$M$1)</f>
        <v>1</v>
      </c>
      <c r="N859" s="29" t="str">
        <f t="shared" si="95"/>
        <v/>
      </c>
      <c r="O859" s="21" t="str">
        <f t="shared" ca="1" si="96"/>
        <v/>
      </c>
      <c r="P859" s="10" t="str">
        <f t="shared" si="97"/>
        <v>财报</v>
      </c>
    </row>
    <row r="860" spans="1:16" x14ac:dyDescent="0.2">
      <c r="A860" s="17">
        <f t="shared" ca="1" si="92"/>
        <v>998</v>
      </c>
      <c r="B860" s="8" t="s">
        <v>1776</v>
      </c>
      <c r="C860" s="8" t="s">
        <v>1777</v>
      </c>
      <c r="D860" s="13">
        <f>IFERROR([1]!EM_S_QSTM07_IS(B860,"61",$C$1,"1")/1000000,"")</f>
        <v>68.873738230000001</v>
      </c>
      <c r="E860" s="13" t="str">
        <f>IFERROR([1]!EM_S_PERFORMANCEEXPRESS_PERFEXNETPROFITTOSHAREHOLDER(B860,$C$1)/1000000,"")</f>
        <v/>
      </c>
      <c r="F860" s="13">
        <f>IFERROR([1]!EM_S_PROFITNOTICE_FORECASTT(B860,$C$1)/1000000,"")</f>
        <v>144.6515</v>
      </c>
      <c r="G860" s="13">
        <f>IFERROR([1]!EM_S_PROFITNOTICE_FORECASTL(B860,$C$1)/1000000,"")</f>
        <v>105.2011</v>
      </c>
      <c r="H860" s="13">
        <f t="shared" si="93"/>
        <v>124.9263</v>
      </c>
      <c r="I860" s="20">
        <f>IFERROR([1]!EM_S_QSTM07_IS(B860,"61",$I$1,"1")/1000000,"")</f>
        <v>38.615508030000001</v>
      </c>
      <c r="J860" s="13">
        <f t="shared" si="91"/>
        <v>30.2582302</v>
      </c>
      <c r="K860" s="13">
        <f>IFERROR([1]!EM_S_QSTM07_IS(B860,"61",$K$2,"1")/1000000,"")</f>
        <v>84.245647359999992</v>
      </c>
      <c r="L860" s="14">
        <f t="shared" si="94"/>
        <v>-0.64083331129619081</v>
      </c>
      <c r="M860" s="33" t="str">
        <f ca="1">[1]!EM_S_MAJASSRES_NUM(B860,$M$2,$M$1)</f>
        <v/>
      </c>
      <c r="N860" s="29" t="str">
        <f t="shared" si="95"/>
        <v/>
      </c>
      <c r="O860" s="21">
        <f t="shared" ca="1" si="96"/>
        <v>-0.64083331129619081</v>
      </c>
      <c r="P860" s="10" t="str">
        <f t="shared" si="97"/>
        <v>财报</v>
      </c>
    </row>
    <row r="861" spans="1:16" x14ac:dyDescent="0.2">
      <c r="A861" s="17">
        <f t="shared" ca="1" si="92"/>
        <v>798</v>
      </c>
      <c r="B861" s="8" t="s">
        <v>1778</v>
      </c>
      <c r="C861" s="8" t="s">
        <v>1779</v>
      </c>
      <c r="D861" s="13">
        <f>IFERROR([1]!EM_S_QSTM07_IS(B861,"61",$C$1,"1")/1000000,"")</f>
        <v>53.153315599999999</v>
      </c>
      <c r="E861" s="13" t="str">
        <f>IFERROR([1]!EM_S_PERFORMANCEEXPRESS_PERFEXNETPROFITTOSHAREHOLDER(B861,$C$1)/1000000,"")</f>
        <v/>
      </c>
      <c r="F861" s="13">
        <f>IFERROR([1]!EM_S_PROFITNOTICE_FORECASTT(B861,$C$1)/1000000,"")</f>
        <v>97.006699999999995</v>
      </c>
      <c r="G861" s="13">
        <f>IFERROR([1]!EM_S_PROFITNOTICE_FORECASTL(B861,$C$1)/1000000,"")</f>
        <v>67.904700000000005</v>
      </c>
      <c r="H861" s="13">
        <f t="shared" si="93"/>
        <v>82.455700000000007</v>
      </c>
      <c r="I861" s="20">
        <f>IFERROR([1]!EM_S_QSTM07_IS(B861,"61",$I$1,"1")/1000000,"")</f>
        <v>29.405758110000001</v>
      </c>
      <c r="J861" s="13">
        <f t="shared" si="91"/>
        <v>23.747557489999998</v>
      </c>
      <c r="K861" s="13">
        <f>IFERROR([1]!EM_S_QSTM07_IS(B861,"61",$K$2,"1")/1000000,"")</f>
        <v>46.908832009999998</v>
      </c>
      <c r="L861" s="14">
        <f t="shared" si="94"/>
        <v>-0.49375082532565495</v>
      </c>
      <c r="M861" s="33" t="str">
        <f ca="1">[1]!EM_S_MAJASSRES_NUM(B861,$M$2,$M$1)</f>
        <v/>
      </c>
      <c r="N861" s="29" t="str">
        <f t="shared" si="95"/>
        <v/>
      </c>
      <c r="O861" s="21">
        <f t="shared" ca="1" si="96"/>
        <v>-0.49375082532565495</v>
      </c>
      <c r="P861" s="10" t="str">
        <f t="shared" si="97"/>
        <v>财报</v>
      </c>
    </row>
    <row r="862" spans="1:16" x14ac:dyDescent="0.2">
      <c r="A862" s="17">
        <f t="shared" ca="1" si="92"/>
        <v>1751</v>
      </c>
      <c r="B862" s="8" t="s">
        <v>1780</v>
      </c>
      <c r="C862" s="8" t="s">
        <v>1781</v>
      </c>
      <c r="D862" s="13">
        <f>IFERROR([1]!EM_S_QSTM07_IS(B862,"61",$C$1,"1")/1000000,"")</f>
        <v>26.592154019999999</v>
      </c>
      <c r="E862" s="13" t="str">
        <f>IFERROR([1]!EM_S_PERFORMANCEEXPRESS_PERFEXNETPROFITTOSHAREHOLDER(B862,$C$1)/1000000,"")</f>
        <v/>
      </c>
      <c r="F862" s="13">
        <f>IFERROR([1]!EM_S_PROFITNOTICE_FORECASTT(B862,$C$1)/1000000,"")</f>
        <v>106.47499999999999</v>
      </c>
      <c r="G862" s="13">
        <f>IFERROR([1]!EM_S_PROFITNOTICE_FORECASTL(B862,$C$1)/1000000,"")</f>
        <v>63.884999999999998</v>
      </c>
      <c r="H862" s="13">
        <f t="shared" si="93"/>
        <v>85.179999999999993</v>
      </c>
      <c r="I862" s="20">
        <f>IFERROR([1]!EM_S_QSTM07_IS(B862,"61",$I$1,"1")/1000000,"")</f>
        <v>42.6894457</v>
      </c>
      <c r="J862" s="13">
        <f t="shared" si="91"/>
        <v>-16.097291680000001</v>
      </c>
      <c r="K862" s="13">
        <f>IFERROR([1]!EM_S_QSTM07_IS(B862,"61",$K$2,"1")/1000000,"")</f>
        <v>59.559716999999999</v>
      </c>
      <c r="L862" s="14">
        <f t="shared" si="94"/>
        <v>-1.2702714601548561</v>
      </c>
      <c r="M862" s="33" t="str">
        <f ca="1">[1]!EM_S_MAJASSRES_NUM(B862,$M$2,$M$1)</f>
        <v/>
      </c>
      <c r="N862" s="29" t="str">
        <f t="shared" si="95"/>
        <v/>
      </c>
      <c r="O862" s="21">
        <f t="shared" ca="1" si="96"/>
        <v>-1.2702714601548561</v>
      </c>
      <c r="P862" s="10" t="str">
        <f t="shared" si="97"/>
        <v>财报</v>
      </c>
    </row>
    <row r="863" spans="1:16" x14ac:dyDescent="0.2">
      <c r="A863" s="17">
        <f t="shared" ca="1" si="92"/>
        <v>901</v>
      </c>
      <c r="B863" s="8" t="s">
        <v>1782</v>
      </c>
      <c r="C863" s="8" t="s">
        <v>1783</v>
      </c>
      <c r="D863" s="13">
        <f>IFERROR([1]!EM_S_QSTM07_IS(B863,"61",$C$1,"1")/1000000,"")</f>
        <v>89.067879009999999</v>
      </c>
      <c r="E863" s="13" t="str">
        <f>IFERROR([1]!EM_S_PERFORMANCEEXPRESS_PERFEXNETPROFITTOSHAREHOLDER(B863,$C$1)/1000000,"")</f>
        <v/>
      </c>
      <c r="F863" s="13">
        <f>IFERROR([1]!EM_S_PROFITNOTICE_FORECASTT(B863,$C$1)/1000000,"")</f>
        <v>140.59</v>
      </c>
      <c r="G863" s="13">
        <f>IFERROR([1]!EM_S_PROFITNOTICE_FORECASTL(B863,$C$1)/1000000,"")</f>
        <v>117.16</v>
      </c>
      <c r="H863" s="13">
        <f t="shared" si="93"/>
        <v>128.875</v>
      </c>
      <c r="I863" s="20">
        <f>IFERROR([1]!EM_S_QSTM07_IS(B863,"61",$I$1,"1")/1000000,"")</f>
        <v>58.261748750000002</v>
      </c>
      <c r="J863" s="13">
        <f t="shared" si="91"/>
        <v>30.806130259999996</v>
      </c>
      <c r="K863" s="13">
        <f>IFERROR([1]!EM_S_QSTM07_IS(B863,"61",$K$2,"1")/1000000,"")</f>
        <v>70.895969260000001</v>
      </c>
      <c r="L863" s="14">
        <f t="shared" si="94"/>
        <v>-0.56547416472968615</v>
      </c>
      <c r="M863" s="33" t="str">
        <f ca="1">[1]!EM_S_MAJASSRES_NUM(B863,$M$2,$M$1)</f>
        <v/>
      </c>
      <c r="N863" s="29" t="str">
        <f t="shared" si="95"/>
        <v/>
      </c>
      <c r="O863" s="21">
        <f t="shared" ca="1" si="96"/>
        <v>-0.56547416472968615</v>
      </c>
      <c r="P863" s="10" t="str">
        <f t="shared" si="97"/>
        <v>财报</v>
      </c>
    </row>
    <row r="864" spans="1:16" x14ac:dyDescent="0.2">
      <c r="A864" s="17" t="str">
        <f t="shared" ca="1" si="92"/>
        <v/>
      </c>
      <c r="B864" s="8" t="s">
        <v>1784</v>
      </c>
      <c r="C864" s="8" t="s">
        <v>1785</v>
      </c>
      <c r="D864" s="13">
        <f>IFERROR([1]!EM_S_QSTM07_IS(B864,"61",$C$1,"1")/1000000,"")</f>
        <v>12.869771179999999</v>
      </c>
      <c r="E864" s="13" t="str">
        <f>IFERROR([1]!EM_S_PERFORMANCEEXPRESS_PERFEXNETPROFITTOSHAREHOLDER(B864,$C$1)/1000000,"")</f>
        <v/>
      </c>
      <c r="F864" s="13">
        <f>IFERROR([1]!EM_S_PROFITNOTICE_FORECASTT(B864,$C$1)/1000000,"")</f>
        <v>20.027100000000001</v>
      </c>
      <c r="G864" s="13">
        <f>IFERROR([1]!EM_S_PROFITNOTICE_FORECASTL(B864,$C$1)/1000000,"")</f>
        <v>16.8979</v>
      </c>
      <c r="H864" s="13">
        <f t="shared" si="93"/>
        <v>18.462499999999999</v>
      </c>
      <c r="I864" s="20">
        <f>IFERROR([1]!EM_S_QSTM07_IS(B864,"61",$I$1,"1")/1000000,"")</f>
        <v>7.2481482499999998</v>
      </c>
      <c r="J864" s="13">
        <f t="shared" si="91"/>
        <v>5.6216229299999991</v>
      </c>
      <c r="K864" s="13">
        <f>IFERROR([1]!EM_S_QSTM07_IS(B864,"61",$K$2,"1")/1000000,"")</f>
        <v>6.1284793899999999</v>
      </c>
      <c r="L864" s="14">
        <f t="shared" si="94"/>
        <v>-8.2705093342901936E-2</v>
      </c>
      <c r="M864" s="33" t="str">
        <f ca="1">[1]!EM_S_MAJASSRES_NUM(B864,$M$2,$M$1)</f>
        <v/>
      </c>
      <c r="N864" s="29">
        <f t="shared" si="95"/>
        <v>1</v>
      </c>
      <c r="O864" s="21" t="str">
        <f t="shared" ca="1" si="96"/>
        <v/>
      </c>
      <c r="P864" s="10" t="str">
        <f t="shared" si="97"/>
        <v>财报</v>
      </c>
    </row>
    <row r="865" spans="1:16" x14ac:dyDescent="0.2">
      <c r="A865" s="17">
        <f t="shared" ca="1" si="92"/>
        <v>247</v>
      </c>
      <c r="B865" s="8" t="s">
        <v>1786</v>
      </c>
      <c r="C865" s="8" t="s">
        <v>1787</v>
      </c>
      <c r="D865" s="13">
        <f>IFERROR([1]!EM_S_QSTM07_IS(B865,"61",$C$1,"1")/1000000,"")</f>
        <v>48.64361006</v>
      </c>
      <c r="E865" s="13" t="str">
        <f>IFERROR([1]!EM_S_PERFORMANCEEXPRESS_PERFEXNETPROFITTOSHAREHOLDER(B865,$C$1)/1000000,"")</f>
        <v/>
      </c>
      <c r="F865" s="13">
        <f>IFERROR([1]!EM_S_PROFITNOTICE_FORECASTT(B865,$C$1)/1000000,"")</f>
        <v>38.924700000000001</v>
      </c>
      <c r="G865" s="13">
        <f>IFERROR([1]!EM_S_PROFITNOTICE_FORECASTL(B865,$C$1)/1000000,"")</f>
        <v>28.112300000000001</v>
      </c>
      <c r="H865" s="13">
        <f t="shared" si="93"/>
        <v>33.518500000000003</v>
      </c>
      <c r="I865" s="20">
        <f>IFERROR([1]!EM_S_QSTM07_IS(B865,"61",$I$1,"1")/1000000,"")</f>
        <v>-10.1141036</v>
      </c>
      <c r="J865" s="13">
        <f t="shared" si="91"/>
        <v>58.75771366</v>
      </c>
      <c r="K865" s="13">
        <f>IFERROR([1]!EM_S_QSTM07_IS(B865,"61",$K$2,"1")/1000000,"")</f>
        <v>32.024488399999996</v>
      </c>
      <c r="L865" s="14">
        <f t="shared" si="94"/>
        <v>0.83477446777885167</v>
      </c>
      <c r="M865" s="33" t="str">
        <f ca="1">[1]!EM_S_MAJASSRES_NUM(B865,$M$2,$M$1)</f>
        <v/>
      </c>
      <c r="N865" s="29" t="str">
        <f t="shared" si="95"/>
        <v/>
      </c>
      <c r="O865" s="21">
        <f t="shared" ca="1" si="96"/>
        <v>0.83477446777885167</v>
      </c>
      <c r="P865" s="10" t="str">
        <f t="shared" si="97"/>
        <v>财报</v>
      </c>
    </row>
    <row r="866" spans="1:16" x14ac:dyDescent="0.2">
      <c r="A866" s="17">
        <f t="shared" ca="1" si="92"/>
        <v>1792</v>
      </c>
      <c r="B866" s="8" t="s">
        <v>1788</v>
      </c>
      <c r="C866" s="8" t="s">
        <v>1789</v>
      </c>
      <c r="D866" s="13">
        <f>IFERROR([1]!EM_S_QSTM07_IS(B866,"61",$C$1,"1")/1000000,"")</f>
        <v>23.360393970000001</v>
      </c>
      <c r="E866" s="13" t="str">
        <f>IFERROR([1]!EM_S_PERFORMANCEEXPRESS_PERFEXNETPROFITTOSHAREHOLDER(B866,$C$1)/1000000,"")</f>
        <v/>
      </c>
      <c r="F866" s="13">
        <f>IFERROR([1]!EM_S_PROFITNOTICE_FORECASTT(B866,$C$1)/1000000,"")</f>
        <v>67.617999999999995</v>
      </c>
      <c r="G866" s="13">
        <f>IFERROR([1]!EM_S_PROFITNOTICE_FORECASTL(B866,$C$1)/1000000,"")</f>
        <v>56.348300000000002</v>
      </c>
      <c r="H866" s="13">
        <f t="shared" si="93"/>
        <v>61.983149999999995</v>
      </c>
      <c r="I866" s="20">
        <f>IFERROR([1]!EM_S_QSTM07_IS(B866,"61",$I$1,"1")/1000000,"")</f>
        <v>32.532099199999998</v>
      </c>
      <c r="J866" s="13">
        <f t="shared" si="91"/>
        <v>-9.171705229999997</v>
      </c>
      <c r="K866" s="13">
        <f>IFERROR([1]!EM_S_QSTM07_IS(B866,"61",$K$2,"1")/1000000,"")</f>
        <v>24.393390800000002</v>
      </c>
      <c r="L866" s="14">
        <f t="shared" si="94"/>
        <v>-1.3759914029664131</v>
      </c>
      <c r="M866" s="33" t="str">
        <f ca="1">[1]!EM_S_MAJASSRES_NUM(B866,$M$2,$M$1)</f>
        <v/>
      </c>
      <c r="N866" s="29" t="str">
        <f t="shared" si="95"/>
        <v/>
      </c>
      <c r="O866" s="21">
        <f t="shared" ca="1" si="96"/>
        <v>-1.3759914029664131</v>
      </c>
      <c r="P866" s="10" t="str">
        <f t="shared" si="97"/>
        <v>财报</v>
      </c>
    </row>
    <row r="867" spans="1:16" x14ac:dyDescent="0.2">
      <c r="A867" s="17">
        <f t="shared" ca="1" si="92"/>
        <v>1305</v>
      </c>
      <c r="B867" s="8" t="s">
        <v>1790</v>
      </c>
      <c r="C867" s="8" t="s">
        <v>1791</v>
      </c>
      <c r="D867" s="13">
        <f>IFERROR([1]!EM_S_QSTM07_IS(B867,"61",$C$1,"1")/1000000,"")</f>
        <v>47.703753110000001</v>
      </c>
      <c r="E867" s="13">
        <f>IFERROR([1]!EM_S_PERFORMANCEEXPRESS_PERFEXNETPROFITTOSHAREHOLDER(B867,$C$1)/1000000,"")</f>
        <v>86.746068800000003</v>
      </c>
      <c r="F867" s="13">
        <f>IFERROR([1]!EM_S_PROFITNOTICE_FORECASTT(B867,$C$1)/1000000,"")</f>
        <v>114.8413</v>
      </c>
      <c r="G867" s="13">
        <f>IFERROR([1]!EM_S_PROFITNOTICE_FORECASTL(B867,$C$1)/1000000,"")</f>
        <v>82.029499999999999</v>
      </c>
      <c r="H867" s="13">
        <f t="shared" si="93"/>
        <v>98.435400000000001</v>
      </c>
      <c r="I867" s="20">
        <f>IFERROR([1]!EM_S_QSTM07_IS(B867,"61",$I$1,"1")/1000000,"")</f>
        <v>39.042315689999995</v>
      </c>
      <c r="J867" s="13">
        <f t="shared" si="91"/>
        <v>8.6614374200000057</v>
      </c>
      <c r="K867" s="13">
        <f>IFERROR([1]!EM_S_QSTM07_IS(B867,"61",$K$2,"1")/1000000,"")</f>
        <v>61.852182880000001</v>
      </c>
      <c r="L867" s="14">
        <f t="shared" si="94"/>
        <v>-0.85996553368530027</v>
      </c>
      <c r="M867" s="33" t="str">
        <f ca="1">[1]!EM_S_MAJASSRES_NUM(B867,$M$2,$M$1)</f>
        <v/>
      </c>
      <c r="N867" s="29" t="str">
        <f t="shared" si="95"/>
        <v/>
      </c>
      <c r="O867" s="21">
        <f t="shared" ca="1" si="96"/>
        <v>-0.85996553368530027</v>
      </c>
      <c r="P867" s="10" t="str">
        <f t="shared" si="97"/>
        <v>财报</v>
      </c>
    </row>
    <row r="868" spans="1:16" x14ac:dyDescent="0.2">
      <c r="A868" s="17">
        <f t="shared" ca="1" si="92"/>
        <v>1967</v>
      </c>
      <c r="B868" s="8" t="s">
        <v>1792</v>
      </c>
      <c r="C868" s="8" t="s">
        <v>1793</v>
      </c>
      <c r="D868" s="13">
        <f>IFERROR([1]!EM_S_QSTM07_IS(B868,"61",$C$1,"1")/1000000,"")</f>
        <v>65.114123570000004</v>
      </c>
      <c r="E868" s="13">
        <f>IFERROR([1]!EM_S_PERFORMANCEEXPRESS_PERFEXNETPROFITTOSHAREHOLDER(B868,$C$1)/1000000,"")</f>
        <v>260.99261064000001</v>
      </c>
      <c r="F868" s="13">
        <f>IFERROR([1]!EM_S_PROFITNOTICE_FORECASTT(B868,$C$1)/1000000,"")</f>
        <v>330.09429999999998</v>
      </c>
      <c r="G868" s="13">
        <f>IFERROR([1]!EM_S_PROFITNOTICE_FORECASTL(B868,$C$1)/1000000,"")</f>
        <v>247.57069999999999</v>
      </c>
      <c r="H868" s="13">
        <f t="shared" si="93"/>
        <v>288.83249999999998</v>
      </c>
      <c r="I868" s="20">
        <f>IFERROR([1]!EM_S_QSTM07_IS(B868,"61",$I$1,"1")/1000000,"")</f>
        <v>195.87848707000001</v>
      </c>
      <c r="J868" s="13">
        <f t="shared" si="91"/>
        <v>-130.7643635</v>
      </c>
      <c r="K868" s="13">
        <f>IFERROR([1]!EM_S_QSTM07_IS(B868,"61",$K$2,"1")/1000000,"")</f>
        <v>89.768615449999999</v>
      </c>
      <c r="L868" s="14">
        <f t="shared" si="94"/>
        <v>-2.4566824144996882</v>
      </c>
      <c r="M868" s="33" t="str">
        <f ca="1">[1]!EM_S_MAJASSRES_NUM(B868,$M$2,$M$1)</f>
        <v/>
      </c>
      <c r="N868" s="29" t="str">
        <f t="shared" si="95"/>
        <v/>
      </c>
      <c r="O868" s="21">
        <f t="shared" ca="1" si="96"/>
        <v>-2.4566824144996882</v>
      </c>
      <c r="P868" s="10" t="str">
        <f t="shared" si="97"/>
        <v>财报</v>
      </c>
    </row>
    <row r="869" spans="1:16" x14ac:dyDescent="0.2">
      <c r="A869" s="17">
        <f t="shared" ca="1" si="92"/>
        <v>932</v>
      </c>
      <c r="B869" s="8" t="s">
        <v>1794</v>
      </c>
      <c r="C869" s="8" t="s">
        <v>1795</v>
      </c>
      <c r="D869" s="13">
        <f>IFERROR([1]!EM_S_QSTM07_IS(B869,"61",$C$1,"1")/1000000,"")</f>
        <v>155.53086562999999</v>
      </c>
      <c r="E869" s="13" t="str">
        <f>IFERROR([1]!EM_S_PERFORMANCEEXPRESS_PERFEXNETPROFITTOSHAREHOLDER(B869,$C$1)/1000000,"")</f>
        <v/>
      </c>
      <c r="F869" s="13">
        <f>IFERROR([1]!EM_S_PROFITNOTICE_FORECASTT(B869,$C$1)/1000000,"")</f>
        <v>277.15690000000001</v>
      </c>
      <c r="G869" s="13">
        <f>IFERROR([1]!EM_S_PROFITNOTICE_FORECASTL(B869,$C$1)/1000000,"")</f>
        <v>237.56299999999999</v>
      </c>
      <c r="H869" s="13">
        <f t="shared" si="93"/>
        <v>257.35995000000003</v>
      </c>
      <c r="I869" s="20">
        <f>IFERROR([1]!EM_S_QSTM07_IS(B869,"61",$I$1,"1")/1000000,"")</f>
        <v>103.12920548999999</v>
      </c>
      <c r="J869" s="13">
        <f t="shared" si="91"/>
        <v>52.401660140000004</v>
      </c>
      <c r="K869" s="13">
        <f>IFERROR([1]!EM_S_QSTM07_IS(B869,"61",$K$2,"1")/1000000,"")</f>
        <v>129.40780966</v>
      </c>
      <c r="L869" s="14">
        <f t="shared" si="94"/>
        <v>-0.59506570524856528</v>
      </c>
      <c r="M869" s="33" t="str">
        <f ca="1">[1]!EM_S_MAJASSRES_NUM(B869,$M$2,$M$1)</f>
        <v/>
      </c>
      <c r="N869" s="29" t="str">
        <f t="shared" si="95"/>
        <v/>
      </c>
      <c r="O869" s="21">
        <f t="shared" ca="1" si="96"/>
        <v>-0.59506570524856528</v>
      </c>
      <c r="P869" s="10" t="str">
        <f t="shared" si="97"/>
        <v>财报</v>
      </c>
    </row>
    <row r="870" spans="1:16" x14ac:dyDescent="0.2">
      <c r="A870" s="17">
        <f t="shared" ca="1" si="92"/>
        <v>1651</v>
      </c>
      <c r="B870" s="8" t="s">
        <v>1796</v>
      </c>
      <c r="C870" s="8" t="s">
        <v>1797</v>
      </c>
      <c r="D870" s="13">
        <f>IFERROR([1]!EM_S_QSTM07_IS(B870,"61",$C$1,"1")/1000000,"")</f>
        <v>14.907880109999999</v>
      </c>
      <c r="E870" s="13" t="str">
        <f>IFERROR([1]!EM_S_PERFORMANCEEXPRESS_PERFEXNETPROFITTOSHAREHOLDER(B870,$C$1)/1000000,"")</f>
        <v/>
      </c>
      <c r="F870" s="13">
        <f>IFERROR([1]!EM_S_PROFITNOTICE_FORECASTT(B870,$C$1)/1000000,"")</f>
        <v>37.083199999999998</v>
      </c>
      <c r="G870" s="13">
        <f>IFERROR([1]!EM_S_PROFITNOTICE_FORECASTL(B870,$C$1)/1000000,"")</f>
        <v>30.902699999999999</v>
      </c>
      <c r="H870" s="13">
        <f t="shared" si="93"/>
        <v>33.99295</v>
      </c>
      <c r="I870" s="20">
        <f>IFERROR([1]!EM_S_QSTM07_IS(B870,"61",$I$1,"1")/1000000,"")</f>
        <v>16.778890860000001</v>
      </c>
      <c r="J870" s="13">
        <f t="shared" si="91"/>
        <v>-1.8710107500000017</v>
      </c>
      <c r="K870" s="13">
        <f>IFERROR([1]!EM_S_QSTM07_IS(B870,"61",$K$2,"1")/1000000,"")</f>
        <v>14.38559706</v>
      </c>
      <c r="L870" s="14">
        <f t="shared" si="94"/>
        <v>-1.1300613900275616</v>
      </c>
      <c r="M870" s="33" t="str">
        <f ca="1">[1]!EM_S_MAJASSRES_NUM(B870,$M$2,$M$1)</f>
        <v/>
      </c>
      <c r="N870" s="29" t="str">
        <f t="shared" si="95"/>
        <v/>
      </c>
      <c r="O870" s="21">
        <f t="shared" ca="1" si="96"/>
        <v>-1.1300613900275616</v>
      </c>
      <c r="P870" s="10" t="str">
        <f t="shared" si="97"/>
        <v>财报</v>
      </c>
    </row>
    <row r="871" spans="1:16" x14ac:dyDescent="0.2">
      <c r="A871" s="17">
        <f t="shared" ca="1" si="92"/>
        <v>847</v>
      </c>
      <c r="B871" s="8" t="s">
        <v>1798</v>
      </c>
      <c r="C871" s="8" t="s">
        <v>1799</v>
      </c>
      <c r="D871" s="13">
        <f>IFERROR([1]!EM_S_QSTM07_IS(B871,"61",$C$1,"1")/1000000,"")</f>
        <v>35.243936159999997</v>
      </c>
      <c r="E871" s="13" t="str">
        <f>IFERROR([1]!EM_S_PERFORMANCEEXPRESS_PERFEXNETPROFITTOSHAREHOLDER(B871,$C$1)/1000000,"")</f>
        <v/>
      </c>
      <c r="F871" s="13">
        <f>IFERROR([1]!EM_S_PROFITNOTICE_FORECASTT(B871,$C$1)/1000000,"")</f>
        <v>61.712600000000002</v>
      </c>
      <c r="G871" s="13">
        <f>IFERROR([1]!EM_S_PROFITNOTICE_FORECASTL(B871,$C$1)/1000000,"")</f>
        <v>51.427199999999999</v>
      </c>
      <c r="H871" s="13">
        <f t="shared" si="93"/>
        <v>56.569900000000004</v>
      </c>
      <c r="I871" s="20">
        <f>IFERROR([1]!EM_S_QSTM07_IS(B871,"61",$I$1,"1")/1000000,"")</f>
        <v>24.629949549999999</v>
      </c>
      <c r="J871" s="13">
        <f t="shared" si="91"/>
        <v>10.613986609999998</v>
      </c>
      <c r="K871" s="13">
        <f>IFERROR([1]!EM_S_QSTM07_IS(B871,"61",$K$2,"1")/1000000,"")</f>
        <v>22.705544539999998</v>
      </c>
      <c r="L871" s="14">
        <f t="shared" si="94"/>
        <v>-0.53253767636792393</v>
      </c>
      <c r="M871" s="33" t="str">
        <f ca="1">[1]!EM_S_MAJASSRES_NUM(B871,$M$2,$M$1)</f>
        <v/>
      </c>
      <c r="N871" s="29" t="str">
        <f t="shared" si="95"/>
        <v/>
      </c>
      <c r="O871" s="21">
        <f t="shared" ca="1" si="96"/>
        <v>-0.53253767636792393</v>
      </c>
      <c r="P871" s="10" t="str">
        <f t="shared" si="97"/>
        <v>财报</v>
      </c>
    </row>
    <row r="872" spans="1:16" x14ac:dyDescent="0.2">
      <c r="A872" s="17">
        <f t="shared" ca="1" si="92"/>
        <v>1881</v>
      </c>
      <c r="B872" s="8" t="s">
        <v>1800</v>
      </c>
      <c r="C872" s="8" t="s">
        <v>1801</v>
      </c>
      <c r="D872" s="13">
        <f>IFERROR([1]!EM_S_QSTM07_IS(B872,"61",$C$1,"1")/1000000,"")</f>
        <v>28.64096636</v>
      </c>
      <c r="E872" s="13" t="str">
        <f>IFERROR([1]!EM_S_PERFORMANCEEXPRESS_PERFEXNETPROFITTOSHAREHOLDER(B872,$C$1)/1000000,"")</f>
        <v/>
      </c>
      <c r="F872" s="13">
        <f>IFERROR([1]!EM_S_PROFITNOTICE_FORECASTT(B872,$C$1)/1000000,"")</f>
        <v>97.928700000000006</v>
      </c>
      <c r="G872" s="13">
        <f>IFERROR([1]!EM_S_PROFITNOTICE_FORECASTL(B872,$C$1)/1000000,"")</f>
        <v>69.126099999999994</v>
      </c>
      <c r="H872" s="13">
        <f t="shared" si="93"/>
        <v>83.5274</v>
      </c>
      <c r="I872" s="20">
        <f>IFERROR([1]!EM_S_QSTM07_IS(B872,"61",$I$1,"1")/1000000,"")</f>
        <v>44.249375239999999</v>
      </c>
      <c r="J872" s="13">
        <f t="shared" si="91"/>
        <v>-15.608408879999999</v>
      </c>
      <c r="K872" s="13">
        <f>IFERROR([1]!EM_S_QSTM07_IS(B872,"61",$K$2,"1")/1000000,"")</f>
        <v>25.163054129999999</v>
      </c>
      <c r="L872" s="14">
        <f t="shared" si="94"/>
        <v>-1.620290716673827</v>
      </c>
      <c r="M872" s="33" t="str">
        <f ca="1">[1]!EM_S_MAJASSRES_NUM(B872,$M$2,$M$1)</f>
        <v/>
      </c>
      <c r="N872" s="29" t="str">
        <f t="shared" si="95"/>
        <v/>
      </c>
      <c r="O872" s="21">
        <f t="shared" ca="1" si="96"/>
        <v>-1.620290716673827</v>
      </c>
      <c r="P872" s="10" t="str">
        <f t="shared" si="97"/>
        <v>财报</v>
      </c>
    </row>
    <row r="873" spans="1:16" x14ac:dyDescent="0.2">
      <c r="A873" s="17">
        <f t="shared" ca="1" si="92"/>
        <v>970</v>
      </c>
      <c r="B873" s="8" t="s">
        <v>1802</v>
      </c>
      <c r="C873" s="8" t="s">
        <v>1803</v>
      </c>
      <c r="D873" s="13">
        <f>IFERROR([1]!EM_S_QSTM07_IS(B873,"61",$C$1,"1")/1000000,"")</f>
        <v>25.088190839999999</v>
      </c>
      <c r="E873" s="13" t="str">
        <f>IFERROR([1]!EM_S_PERFORMANCEEXPRESS_PERFEXNETPROFITTOSHAREHOLDER(B873,$C$1)/1000000,"")</f>
        <v/>
      </c>
      <c r="F873" s="13">
        <f>IFERROR([1]!EM_S_PROFITNOTICE_FORECASTT(B873,$C$1)/1000000,"")</f>
        <v>47.662399999999998</v>
      </c>
      <c r="G873" s="13">
        <f>IFERROR([1]!EM_S_PROFITNOTICE_FORECASTL(B873,$C$1)/1000000,"")</f>
        <v>29.930700000000002</v>
      </c>
      <c r="H873" s="13">
        <f t="shared" si="93"/>
        <v>38.796549999999996</v>
      </c>
      <c r="I873" s="20">
        <f>IFERROR([1]!EM_S_QSTM07_IS(B873,"61",$I$1,"1")/1000000,"")</f>
        <v>15.41606017</v>
      </c>
      <c r="J873" s="13">
        <f t="shared" si="91"/>
        <v>9.6721306699999996</v>
      </c>
      <c r="K873" s="13">
        <f>IFERROR([1]!EM_S_QSTM07_IS(B873,"61",$K$2,"1")/1000000,"")</f>
        <v>25.48354046</v>
      </c>
      <c r="L873" s="14">
        <f t="shared" si="94"/>
        <v>-0.62045577280826547</v>
      </c>
      <c r="M873" s="33" t="str">
        <f ca="1">[1]!EM_S_MAJASSRES_NUM(B873,$M$2,$M$1)</f>
        <v/>
      </c>
      <c r="N873" s="29" t="str">
        <f t="shared" si="95"/>
        <v/>
      </c>
      <c r="O873" s="21">
        <f t="shared" ca="1" si="96"/>
        <v>-0.62045577280826547</v>
      </c>
      <c r="P873" s="10" t="str">
        <f t="shared" si="97"/>
        <v>财报</v>
      </c>
    </row>
    <row r="874" spans="1:16" x14ac:dyDescent="0.2">
      <c r="A874" s="17">
        <f t="shared" ca="1" si="92"/>
        <v>1077</v>
      </c>
      <c r="B874" s="8" t="s">
        <v>1804</v>
      </c>
      <c r="C874" s="8" t="s">
        <v>1805</v>
      </c>
      <c r="D874" s="13">
        <f>IFERROR([1]!EM_S_QSTM07_IS(B874,"61",$C$1,"1")/1000000,"")</f>
        <v>45.246475570000001</v>
      </c>
      <c r="E874" s="13" t="str">
        <f>IFERROR([1]!EM_S_PERFORMANCEEXPRESS_PERFEXNETPROFITTOSHAREHOLDER(B874,$C$1)/1000000,"")</f>
        <v/>
      </c>
      <c r="F874" s="13">
        <f>IFERROR([1]!EM_S_PROFITNOTICE_FORECASTT(B874,$C$1)/1000000,"")</f>
        <v>92.540800000000004</v>
      </c>
      <c r="G874" s="13">
        <f>IFERROR([1]!EM_S_PROFITNOTICE_FORECASTL(B874,$C$1)/1000000,"")</f>
        <v>71.185199999999995</v>
      </c>
      <c r="H874" s="13">
        <f t="shared" si="93"/>
        <v>81.863</v>
      </c>
      <c r="I874" s="20">
        <f>IFERROR([1]!EM_S_QSTM07_IS(B874,"61",$I$1,"1")/1000000,"")</f>
        <v>33.110586220000002</v>
      </c>
      <c r="J874" s="13">
        <f t="shared" si="91"/>
        <v>12.135889349999999</v>
      </c>
      <c r="K874" s="13">
        <f>IFERROR([1]!EM_S_QSTM07_IS(B874,"61",$K$2,"1")/1000000,"")</f>
        <v>40.670250090000003</v>
      </c>
      <c r="L874" s="14">
        <f t="shared" si="94"/>
        <v>-0.70160278525103115</v>
      </c>
      <c r="M874" s="33" t="str">
        <f ca="1">[1]!EM_S_MAJASSRES_NUM(B874,$M$2,$M$1)</f>
        <v/>
      </c>
      <c r="N874" s="29" t="str">
        <f t="shared" si="95"/>
        <v/>
      </c>
      <c r="O874" s="21">
        <f t="shared" ca="1" si="96"/>
        <v>-0.70160278525103115</v>
      </c>
      <c r="P874" s="10" t="str">
        <f t="shared" si="97"/>
        <v>财报</v>
      </c>
    </row>
    <row r="875" spans="1:16" x14ac:dyDescent="0.2">
      <c r="A875" s="17">
        <f t="shared" ca="1" si="92"/>
        <v>1362</v>
      </c>
      <c r="B875" s="8" t="s">
        <v>1806</v>
      </c>
      <c r="C875" s="8" t="s">
        <v>1807</v>
      </c>
      <c r="D875" s="13">
        <f>IFERROR([1]!EM_S_QSTM07_IS(B875,"61",$C$1,"1")/1000000,"")</f>
        <v>33.058600069999997</v>
      </c>
      <c r="E875" s="13" t="str">
        <f>IFERROR([1]!EM_S_PERFORMANCEEXPRESS_PERFEXNETPROFITTOSHAREHOLDER(B875,$C$1)/1000000,"")</f>
        <v/>
      </c>
      <c r="F875" s="13">
        <f>IFERROR([1]!EM_S_PROFITNOTICE_FORECASTT(B875,$C$1)/1000000,"")</f>
        <v>66.959999999999994</v>
      </c>
      <c r="G875" s="13">
        <f>IFERROR([1]!EM_S_PROFITNOTICE_FORECASTL(B875,$C$1)/1000000,"")</f>
        <v>51.017099999999999</v>
      </c>
      <c r="H875" s="13">
        <f t="shared" si="93"/>
        <v>58.988549999999996</v>
      </c>
      <c r="I875" s="20">
        <f>IFERROR([1]!EM_S_QSTM07_IS(B875,"61",$I$1,"1")/1000000,"")</f>
        <v>29.513425780000002</v>
      </c>
      <c r="J875" s="13">
        <f t="shared" si="91"/>
        <v>3.545174289999995</v>
      </c>
      <c r="K875" s="13">
        <f>IFERROR([1]!EM_S_QSTM07_IS(B875,"61",$K$2,"1")/1000000,"")</f>
        <v>35.428336969999997</v>
      </c>
      <c r="L875" s="14">
        <f t="shared" si="94"/>
        <v>-0.89993393443779268</v>
      </c>
      <c r="M875" s="33" t="str">
        <f ca="1">[1]!EM_S_MAJASSRES_NUM(B875,$M$2,$M$1)</f>
        <v/>
      </c>
      <c r="N875" s="29" t="str">
        <f t="shared" si="95"/>
        <v/>
      </c>
      <c r="O875" s="21">
        <f t="shared" ca="1" si="96"/>
        <v>-0.89993393443779268</v>
      </c>
      <c r="P875" s="10" t="str">
        <f t="shared" si="97"/>
        <v>财报</v>
      </c>
    </row>
    <row r="876" spans="1:16" x14ac:dyDescent="0.2">
      <c r="A876" s="17" t="str">
        <f t="shared" ca="1" si="92"/>
        <v/>
      </c>
      <c r="B876" s="8" t="s">
        <v>1808</v>
      </c>
      <c r="C876" s="8" t="s">
        <v>1809</v>
      </c>
      <c r="D876" s="13">
        <f>IFERROR([1]!EM_S_QSTM07_IS(B876,"61",$C$1,"1")/1000000,"")</f>
        <v>138.24029805000001</v>
      </c>
      <c r="E876" s="13">
        <f>IFERROR([1]!EM_S_PERFORMANCEEXPRESS_PERFEXNETPROFITTOSHAREHOLDER(B876,$C$1)/1000000,"")</f>
        <v>250.39143822</v>
      </c>
      <c r="F876" s="13">
        <f>IFERROR([1]!EM_S_PROFITNOTICE_FORECASTT(B876,$C$1)/1000000,"")</f>
        <v>252.0283</v>
      </c>
      <c r="G876" s="13">
        <f>IFERROR([1]!EM_S_PROFITNOTICE_FORECASTL(B876,$C$1)/1000000,"")</f>
        <v>247.273</v>
      </c>
      <c r="H876" s="13">
        <f t="shared" si="93"/>
        <v>249.65064999999998</v>
      </c>
      <c r="I876" s="20">
        <f>IFERROR([1]!EM_S_QSTM07_IS(B876,"61",$I$1,"1")/1000000,"")</f>
        <v>112.15114017000001</v>
      </c>
      <c r="J876" s="13">
        <f t="shared" si="91"/>
        <v>26.089157880000002</v>
      </c>
      <c r="K876" s="13">
        <f>IFERROR([1]!EM_S_QSTM07_IS(B876,"61",$K$2,"1")/1000000,"")</f>
        <v>1.1729614099999999</v>
      </c>
      <c r="L876" s="14">
        <f t="shared" si="94"/>
        <v>21.242128050913461</v>
      </c>
      <c r="M876" s="33" t="str">
        <f ca="1">[1]!EM_S_MAJASSRES_NUM(B876,$M$2,$M$1)</f>
        <v/>
      </c>
      <c r="N876" s="29">
        <f t="shared" si="95"/>
        <v>1</v>
      </c>
      <c r="O876" s="21" t="str">
        <f t="shared" ca="1" si="96"/>
        <v/>
      </c>
      <c r="P876" s="10" t="str">
        <f t="shared" si="97"/>
        <v>财报</v>
      </c>
    </row>
    <row r="877" spans="1:16" x14ac:dyDescent="0.2">
      <c r="A877" s="17">
        <f t="shared" ca="1" si="92"/>
        <v>524</v>
      </c>
      <c r="B877" s="8" t="s">
        <v>1810</v>
      </c>
      <c r="C877" s="8" t="s">
        <v>1811</v>
      </c>
      <c r="D877" s="13">
        <f>IFERROR([1]!EM_S_QSTM07_IS(B877,"61",$C$1,"1")/1000000,"")</f>
        <v>93.795649120000007</v>
      </c>
      <c r="E877" s="13">
        <f>IFERROR([1]!EM_S_PERFORMANCEEXPRESS_PERFEXNETPROFITTOSHAREHOLDER(B877,$C$1)/1000000,"")</f>
        <v>133.61727525000001</v>
      </c>
      <c r="F877" s="13">
        <f>IFERROR([1]!EM_S_PROFITNOTICE_FORECASTT(B877,$C$1)/1000000,"")</f>
        <v>146.1343</v>
      </c>
      <c r="G877" s="13">
        <f>IFERROR([1]!EM_S_PROFITNOTICE_FORECASTL(B877,$C$1)/1000000,"")</f>
        <v>82.5976</v>
      </c>
      <c r="H877" s="13">
        <f t="shared" si="93"/>
        <v>114.36595</v>
      </c>
      <c r="I877" s="20">
        <f>IFERROR([1]!EM_S_QSTM07_IS(B877,"61",$I$1,"1")/1000000,"")</f>
        <v>39.821626130000006</v>
      </c>
      <c r="J877" s="13">
        <f t="shared" si="91"/>
        <v>53.974022990000002</v>
      </c>
      <c r="K877" s="13">
        <f>IFERROR([1]!EM_S_QSTM07_IS(B877,"61",$K$2,"1")/1000000,"")</f>
        <v>63.688688319999997</v>
      </c>
      <c r="L877" s="14">
        <f t="shared" si="94"/>
        <v>-0.15253360661455675</v>
      </c>
      <c r="M877" s="33" t="str">
        <f ca="1">[1]!EM_S_MAJASSRES_NUM(B877,$M$2,$M$1)</f>
        <v/>
      </c>
      <c r="N877" s="29" t="str">
        <f t="shared" si="95"/>
        <v/>
      </c>
      <c r="O877" s="21">
        <f t="shared" ca="1" si="96"/>
        <v>-0.15253360661455675</v>
      </c>
      <c r="P877" s="10" t="str">
        <f t="shared" si="97"/>
        <v>财报</v>
      </c>
    </row>
    <row r="878" spans="1:16" x14ac:dyDescent="0.2">
      <c r="A878" s="17">
        <f t="shared" ca="1" si="92"/>
        <v>1728</v>
      </c>
      <c r="B878" s="8" t="s">
        <v>1812</v>
      </c>
      <c r="C878" s="8" t="s">
        <v>1813</v>
      </c>
      <c r="D878" s="13">
        <f>IFERROR([1]!EM_S_QSTM07_IS(B878,"61",$C$1,"1")/1000000,"")</f>
        <v>12.85018236</v>
      </c>
      <c r="E878" s="13" t="str">
        <f>IFERROR([1]!EM_S_PERFORMANCEEXPRESS_PERFEXNETPROFITTOSHAREHOLDER(B878,$C$1)/1000000,"")</f>
        <v/>
      </c>
      <c r="F878" s="13">
        <f>IFERROR([1]!EM_S_PROFITNOTICE_FORECASTT(B878,$C$1)/1000000,"")</f>
        <v>46.450699999999998</v>
      </c>
      <c r="G878" s="13">
        <f>IFERROR([1]!EM_S_PROFITNOTICE_FORECASTL(B878,$C$1)/1000000,"")</f>
        <v>27.0962</v>
      </c>
      <c r="H878" s="13">
        <f t="shared" si="93"/>
        <v>36.773449999999997</v>
      </c>
      <c r="I878" s="20">
        <f>IFERROR([1]!EM_S_QSTM07_IS(B878,"61",$I$1,"1")/1000000,"")</f>
        <v>17.437496299999999</v>
      </c>
      <c r="J878" s="13">
        <f t="shared" si="91"/>
        <v>-4.5873139399999996</v>
      </c>
      <c r="K878" s="13">
        <f>IFERROR([1]!EM_S_QSTM07_IS(B878,"61",$K$2,"1")/1000000,"")</f>
        <v>20.441696799999999</v>
      </c>
      <c r="L878" s="14">
        <f t="shared" si="94"/>
        <v>-1.2244096458763638</v>
      </c>
      <c r="M878" s="33" t="str">
        <f ca="1">[1]!EM_S_MAJASSRES_NUM(B878,$M$2,$M$1)</f>
        <v/>
      </c>
      <c r="N878" s="29" t="str">
        <f t="shared" si="95"/>
        <v/>
      </c>
      <c r="O878" s="21">
        <f t="shared" ca="1" si="96"/>
        <v>-1.2244096458763638</v>
      </c>
      <c r="P878" s="10" t="str">
        <f t="shared" si="97"/>
        <v>财报</v>
      </c>
    </row>
    <row r="879" spans="1:16" x14ac:dyDescent="0.2">
      <c r="A879" s="17">
        <f t="shared" ca="1" si="92"/>
        <v>68</v>
      </c>
      <c r="B879" s="8" t="s">
        <v>1814</v>
      </c>
      <c r="C879" s="8" t="s">
        <v>1815</v>
      </c>
      <c r="D879" s="13">
        <f>IFERROR([1]!EM_S_QSTM07_IS(B879,"61",$C$1,"1")/1000000,"")</f>
        <v>64.200385080000004</v>
      </c>
      <c r="E879" s="13">
        <f>IFERROR([1]!EM_S_PERFORMANCEEXPRESS_PERFEXNETPROFITTOSHAREHOLDER(B879,$C$1)/1000000,"")</f>
        <v>106.50118605</v>
      </c>
      <c r="F879" s="13">
        <f>IFERROR([1]!EM_S_PROFITNOTICE_FORECASTT(B879,$C$1)/1000000,"")</f>
        <v>110.8768</v>
      </c>
      <c r="G879" s="13">
        <f>IFERROR([1]!EM_S_PROFITNOTICE_FORECASTL(B879,$C$1)/1000000,"")</f>
        <v>83.157600000000002</v>
      </c>
      <c r="H879" s="13">
        <f t="shared" si="93"/>
        <v>97.017200000000003</v>
      </c>
      <c r="I879" s="20">
        <f>IFERROR([1]!EM_S_QSTM07_IS(B879,"61",$I$1,"1")/1000000,"")</f>
        <v>42.891671350000003</v>
      </c>
      <c r="J879" s="13">
        <f t="shared" si="91"/>
        <v>21.308713730000001</v>
      </c>
      <c r="K879" s="13">
        <f>IFERROR([1]!EM_S_QSTM07_IS(B879,"61",$K$2,"1")/1000000,"")</f>
        <v>-15.84537781</v>
      </c>
      <c r="L879" s="14">
        <f t="shared" si="94"/>
        <v>2.3447905114986969</v>
      </c>
      <c r="M879" s="33" t="str">
        <f ca="1">[1]!EM_S_MAJASSRES_NUM(B879,$M$2,$M$1)</f>
        <v/>
      </c>
      <c r="N879" s="29" t="str">
        <f t="shared" si="95"/>
        <v/>
      </c>
      <c r="O879" s="21">
        <f t="shared" ca="1" si="96"/>
        <v>2.3447905114986969</v>
      </c>
      <c r="P879" s="10" t="str">
        <f t="shared" si="97"/>
        <v>财报</v>
      </c>
    </row>
    <row r="880" spans="1:16" x14ac:dyDescent="0.2">
      <c r="A880" s="17" t="str">
        <f t="shared" ca="1" si="92"/>
        <v/>
      </c>
      <c r="B880" s="8" t="s">
        <v>1816</v>
      </c>
      <c r="C880" s="8" t="s">
        <v>1817</v>
      </c>
      <c r="D880" s="13">
        <f>IFERROR([1]!EM_S_QSTM07_IS(B880,"61",$C$1,"1")/1000000,"")</f>
        <v>252.07240883</v>
      </c>
      <c r="E880" s="13">
        <f>IFERROR([1]!EM_S_PERFORMANCEEXPRESS_PERFEXNETPROFITTOSHAREHOLDER(B880,$C$1)/1000000,"")</f>
        <v>486.96952876999995</v>
      </c>
      <c r="F880" s="13">
        <f>IFERROR([1]!EM_S_PROFITNOTICE_FORECASTT(B880,$C$1)/1000000,"")</f>
        <v>497.54689999999999</v>
      </c>
      <c r="G880" s="13">
        <f>IFERROR([1]!EM_S_PROFITNOTICE_FORECASTL(B880,$C$1)/1000000,"")</f>
        <v>421.00130000000001</v>
      </c>
      <c r="H880" s="13">
        <f t="shared" si="93"/>
        <v>459.27409999999998</v>
      </c>
      <c r="I880" s="20">
        <f>IFERROR([1]!EM_S_QSTM07_IS(B880,"61",$I$1,"1")/1000000,"")</f>
        <v>232.81052785</v>
      </c>
      <c r="J880" s="13">
        <f t="shared" si="91"/>
        <v>19.261880980000001</v>
      </c>
      <c r="K880" s="13">
        <f>IFERROR([1]!EM_S_QSTM07_IS(B880,"61",$K$2,"1")/1000000,"")</f>
        <v>3.4887892200000001</v>
      </c>
      <c r="L880" s="14">
        <f t="shared" si="94"/>
        <v>4.521079023512919</v>
      </c>
      <c r="M880" s="33">
        <f ca="1">[1]!EM_S_MAJASSRES_NUM(B880,$M$2,$M$1)</f>
        <v>1</v>
      </c>
      <c r="N880" s="29">
        <f t="shared" si="95"/>
        <v>1</v>
      </c>
      <c r="O880" s="21" t="str">
        <f t="shared" ca="1" si="96"/>
        <v/>
      </c>
      <c r="P880" s="10" t="str">
        <f t="shared" si="97"/>
        <v>财报</v>
      </c>
    </row>
    <row r="881" spans="1:16" x14ac:dyDescent="0.2">
      <c r="A881" s="17">
        <f t="shared" ca="1" si="92"/>
        <v>1741</v>
      </c>
      <c r="B881" s="8" t="s">
        <v>1818</v>
      </c>
      <c r="C881" s="8" t="s">
        <v>1819</v>
      </c>
      <c r="D881" s="13">
        <f>IFERROR([1]!EM_S_QSTM07_IS(B881,"61",$C$1,"1")/1000000,"")</f>
        <v>22.187289280000002</v>
      </c>
      <c r="E881" s="13" t="str">
        <f>IFERROR([1]!EM_S_PERFORMANCEEXPRESS_PERFEXNETPROFITTOSHAREHOLDER(B881,$C$1)/1000000,"")</f>
        <v/>
      </c>
      <c r="F881" s="13">
        <f>IFERROR([1]!EM_S_PROFITNOTICE_FORECASTT(B881,$C$1)/1000000,"")</f>
        <v>59.3857</v>
      </c>
      <c r="G881" s="13">
        <f>IFERROR([1]!EM_S_PROFITNOTICE_FORECASTL(B881,$C$1)/1000000,"")</f>
        <v>43.189599999999999</v>
      </c>
      <c r="H881" s="13">
        <f t="shared" si="93"/>
        <v>51.287649999999999</v>
      </c>
      <c r="I881" s="20">
        <f>IFERROR([1]!EM_S_QSTM07_IS(B881,"61",$I$1,"1")/1000000,"")</f>
        <v>28.437521329999999</v>
      </c>
      <c r="J881" s="13">
        <f t="shared" si="91"/>
        <v>-6.2502320499999975</v>
      </c>
      <c r="K881" s="13">
        <f>IFERROR([1]!EM_S_QSTM07_IS(B881,"61",$K$2,"1")/1000000,"")</f>
        <v>25.36416444</v>
      </c>
      <c r="L881" s="14">
        <f t="shared" si="94"/>
        <v>-1.2464197890210491</v>
      </c>
      <c r="M881" s="33" t="str">
        <f ca="1">[1]!EM_S_MAJASSRES_NUM(B881,$M$2,$M$1)</f>
        <v/>
      </c>
      <c r="N881" s="29" t="str">
        <f t="shared" si="95"/>
        <v/>
      </c>
      <c r="O881" s="21">
        <f t="shared" ca="1" si="96"/>
        <v>-1.2464197890210491</v>
      </c>
      <c r="P881" s="10" t="str">
        <f t="shared" si="97"/>
        <v>财报</v>
      </c>
    </row>
    <row r="882" spans="1:16" x14ac:dyDescent="0.2">
      <c r="A882" s="17" t="str">
        <f t="shared" ca="1" si="92"/>
        <v/>
      </c>
      <c r="B882" s="8" t="s">
        <v>1820</v>
      </c>
      <c r="C882" s="8" t="s">
        <v>1821</v>
      </c>
      <c r="D882" s="13">
        <f>IFERROR([1]!EM_S_QSTM07_IS(B882,"61",$C$1,"1")/1000000,"")</f>
        <v>21.68464539</v>
      </c>
      <c r="E882" s="13" t="str">
        <f>IFERROR([1]!EM_S_PERFORMANCEEXPRESS_PERFEXNETPROFITTOSHAREHOLDER(B882,$C$1)/1000000,"")</f>
        <v/>
      </c>
      <c r="F882" s="13">
        <f>IFERROR([1]!EM_S_PROFITNOTICE_FORECASTT(B882,$C$1)/1000000,"")</f>
        <v>50.857599999999998</v>
      </c>
      <c r="G882" s="13">
        <f>IFERROR([1]!EM_S_PROFITNOTICE_FORECASTL(B882,$C$1)/1000000,"")</f>
        <v>41.321800000000003</v>
      </c>
      <c r="H882" s="13">
        <f t="shared" si="93"/>
        <v>46.089700000000001</v>
      </c>
      <c r="I882" s="20">
        <f>IFERROR([1]!EM_S_QSTM07_IS(B882,"61",$I$1,"1")/1000000,"")</f>
        <v>21.922754219999998</v>
      </c>
      <c r="J882" s="13">
        <f t="shared" si="91"/>
        <v>-0.23810882999999805</v>
      </c>
      <c r="K882" s="13">
        <f>IFERROR([1]!EM_S_QSTM07_IS(B882,"61",$K$2,"1")/1000000,"")</f>
        <v>21.268109679999998</v>
      </c>
      <c r="L882" s="14">
        <f t="shared" si="94"/>
        <v>-1.0111955803116772</v>
      </c>
      <c r="M882" s="33">
        <f ca="1">[1]!EM_S_MAJASSRES_NUM(B882,$M$2,$M$1)</f>
        <v>2</v>
      </c>
      <c r="N882" s="29" t="str">
        <f t="shared" si="95"/>
        <v/>
      </c>
      <c r="O882" s="21" t="str">
        <f t="shared" ca="1" si="96"/>
        <v/>
      </c>
      <c r="P882" s="10" t="str">
        <f t="shared" si="97"/>
        <v>财报</v>
      </c>
    </row>
    <row r="883" spans="1:16" x14ac:dyDescent="0.2">
      <c r="A883" s="17">
        <f t="shared" ca="1" si="92"/>
        <v>348</v>
      </c>
      <c r="B883" s="8" t="s">
        <v>1822</v>
      </c>
      <c r="C883" s="8" t="s">
        <v>1823</v>
      </c>
      <c r="D883" s="13">
        <f>IFERROR([1]!EM_S_QSTM07_IS(B883,"61",$C$1,"1")/1000000,"")</f>
        <v>50.230163170000004</v>
      </c>
      <c r="E883" s="13" t="str">
        <f>IFERROR([1]!EM_S_PERFORMANCEEXPRESS_PERFEXNETPROFITTOSHAREHOLDER(B883,$C$1)/1000000,"")</f>
        <v/>
      </c>
      <c r="F883" s="13">
        <f>IFERROR([1]!EM_S_PROFITNOTICE_FORECASTT(B883,$C$1)/1000000,"")</f>
        <v>43.855800000000002</v>
      </c>
      <c r="G883" s="13">
        <f>IFERROR([1]!EM_S_PROFITNOTICE_FORECASTL(B883,$C$1)/1000000,"")</f>
        <v>32.8919</v>
      </c>
      <c r="H883" s="13">
        <f t="shared" si="93"/>
        <v>38.373850000000004</v>
      </c>
      <c r="I883" s="20">
        <f>IFERROR([1]!EM_S_QSTM07_IS(B883,"61",$I$1,"1")/1000000,"")</f>
        <v>-11.819221839999999</v>
      </c>
      <c r="J883" s="13">
        <f t="shared" si="91"/>
        <v>62.049385010000002</v>
      </c>
      <c r="K883" s="13">
        <f>IFERROR([1]!EM_S_QSTM07_IS(B883,"61",$K$2,"1")/1000000,"")</f>
        <v>45.464720079999999</v>
      </c>
      <c r="L883" s="14">
        <f t="shared" si="94"/>
        <v>0.36478097524448683</v>
      </c>
      <c r="M883" s="33" t="str">
        <f ca="1">[1]!EM_S_MAJASSRES_NUM(B883,$M$2,$M$1)</f>
        <v/>
      </c>
      <c r="N883" s="29" t="str">
        <f t="shared" si="95"/>
        <v/>
      </c>
      <c r="O883" s="21">
        <f t="shared" ca="1" si="96"/>
        <v>0.36478097524448683</v>
      </c>
      <c r="P883" s="10" t="str">
        <f t="shared" si="97"/>
        <v>财报</v>
      </c>
    </row>
    <row r="884" spans="1:16" x14ac:dyDescent="0.2">
      <c r="A884" s="17">
        <f t="shared" ca="1" si="92"/>
        <v>1113</v>
      </c>
      <c r="B884" s="8" t="s">
        <v>1824</v>
      </c>
      <c r="C884" s="8" t="s">
        <v>1825</v>
      </c>
      <c r="D884" s="13">
        <f>IFERROR([1]!EM_S_QSTM07_IS(B884,"61",$C$1,"1")/1000000,"")</f>
        <v>1463.2310555500001</v>
      </c>
      <c r="E884" s="13" t="str">
        <f>IFERROR([1]!EM_S_PERFORMANCEEXPRESS_PERFEXNETPROFITTOSHAREHOLDER(B884,$C$1)/1000000,"")</f>
        <v/>
      </c>
      <c r="F884" s="13">
        <f>IFERROR([1]!EM_S_PROFITNOTICE_FORECASTT(B884,$C$1)/1000000,"")</f>
        <v>2868.4783000000002</v>
      </c>
      <c r="G884" s="13">
        <f>IFERROR([1]!EM_S_PROFITNOTICE_FORECASTL(B884,$C$1)/1000000,"")</f>
        <v>2427.1738999999998</v>
      </c>
      <c r="H884" s="13">
        <f t="shared" si="93"/>
        <v>2647.8261000000002</v>
      </c>
      <c r="I884" s="20">
        <f>IFERROR([1]!EM_S_QSTM07_IS(B884,"61",$I$1,"1")/1000000,"")</f>
        <v>1143.6153998299999</v>
      </c>
      <c r="J884" s="13">
        <f t="shared" si="91"/>
        <v>319.61565572000018</v>
      </c>
      <c r="K884" s="13">
        <f>IFERROR([1]!EM_S_QSTM07_IS(B884,"61",$K$2,"1")/1000000,"")</f>
        <v>1161.8798346800002</v>
      </c>
      <c r="L884" s="14">
        <f t="shared" si="94"/>
        <v>-0.72491505043804527</v>
      </c>
      <c r="M884" s="33" t="str">
        <f ca="1">[1]!EM_S_MAJASSRES_NUM(B884,$M$2,$M$1)</f>
        <v/>
      </c>
      <c r="N884" s="29" t="str">
        <f t="shared" si="95"/>
        <v/>
      </c>
      <c r="O884" s="21">
        <f t="shared" ca="1" si="96"/>
        <v>-0.72491505043804527</v>
      </c>
      <c r="P884" s="10" t="str">
        <f t="shared" si="97"/>
        <v>财报</v>
      </c>
    </row>
    <row r="885" spans="1:16" x14ac:dyDescent="0.2">
      <c r="A885" s="17">
        <f t="shared" ca="1" si="92"/>
        <v>1925</v>
      </c>
      <c r="B885" s="8" t="s">
        <v>1826</v>
      </c>
      <c r="C885" s="8" t="s">
        <v>1827</v>
      </c>
      <c r="D885" s="13">
        <f>IFERROR([1]!EM_S_QSTM07_IS(B885,"61",$C$1,"1")/1000000,"")</f>
        <v>34.078882619999995</v>
      </c>
      <c r="E885" s="13" t="str">
        <f>IFERROR([1]!EM_S_PERFORMANCEEXPRESS_PERFEXNETPROFITTOSHAREHOLDER(B885,$C$1)/1000000,"")</f>
        <v/>
      </c>
      <c r="F885" s="13">
        <f>IFERROR([1]!EM_S_PROFITNOTICE_FORECASTT(B885,$C$1)/1000000,"")</f>
        <v>100</v>
      </c>
      <c r="G885" s="13">
        <f>IFERROR([1]!EM_S_PROFITNOTICE_FORECASTL(B885,$C$1)/1000000,"")</f>
        <v>81</v>
      </c>
      <c r="H885" s="13">
        <f t="shared" si="93"/>
        <v>90.5</v>
      </c>
      <c r="I885" s="20">
        <f>IFERROR([1]!EM_S_QSTM07_IS(B885,"61",$I$1,"1")/1000000,"")</f>
        <v>57.082583380000003</v>
      </c>
      <c r="J885" s="13">
        <f t="shared" si="91"/>
        <v>-23.003700760000008</v>
      </c>
      <c r="K885" s="13">
        <f>IFERROR([1]!EM_S_QSTM07_IS(B885,"61",$K$2,"1")/1000000,"")</f>
        <v>26.780017709999999</v>
      </c>
      <c r="L885" s="14">
        <f t="shared" si="94"/>
        <v>-1.858987511102733</v>
      </c>
      <c r="M885" s="33" t="str">
        <f ca="1">[1]!EM_S_MAJASSRES_NUM(B885,$M$2,$M$1)</f>
        <v/>
      </c>
      <c r="N885" s="29" t="str">
        <f t="shared" si="95"/>
        <v/>
      </c>
      <c r="O885" s="21">
        <f t="shared" ca="1" si="96"/>
        <v>-1.858987511102733</v>
      </c>
      <c r="P885" s="10" t="str">
        <f t="shared" si="97"/>
        <v>财报</v>
      </c>
    </row>
    <row r="886" spans="1:16" x14ac:dyDescent="0.2">
      <c r="A886" s="17">
        <f t="shared" ca="1" si="92"/>
        <v>228</v>
      </c>
      <c r="B886" s="8" t="s">
        <v>1828</v>
      </c>
      <c r="C886" s="8" t="s">
        <v>1829</v>
      </c>
      <c r="D886" s="13">
        <f>IFERROR([1]!EM_S_QSTM07_IS(B886,"61",$C$1,"1")/1000000,"")</f>
        <v>-30.016958489999997</v>
      </c>
      <c r="E886" s="13" t="str">
        <f>IFERROR([1]!EM_S_PERFORMANCEEXPRESS_PERFEXNETPROFITTOSHAREHOLDER(B886,$C$1)/1000000,"")</f>
        <v/>
      </c>
      <c r="F886" s="13">
        <f>IFERROR([1]!EM_S_PROFITNOTICE_FORECASTT(B886,$C$1)/1000000,"")</f>
        <v>-50</v>
      </c>
      <c r="G886" s="13">
        <f>IFERROR([1]!EM_S_PROFITNOTICE_FORECASTL(B886,$C$1)/1000000,"")</f>
        <v>-60</v>
      </c>
      <c r="H886" s="13">
        <f t="shared" si="93"/>
        <v>-55</v>
      </c>
      <c r="I886" s="20">
        <f>IFERROR([1]!EM_S_QSTM07_IS(B886,"61",$I$1,"1")/1000000,"")</f>
        <v>-28.65099266</v>
      </c>
      <c r="J886" s="13">
        <f t="shared" si="91"/>
        <v>-1.3659658299999968</v>
      </c>
      <c r="K886" s="13">
        <f>IFERROR([1]!EM_S_QSTM07_IS(B886,"61",$K$2,"1")/1000000,"")</f>
        <v>-21.362724190000002</v>
      </c>
      <c r="L886" s="14">
        <f t="shared" si="94"/>
        <v>0.93605844377097691</v>
      </c>
      <c r="M886" s="33" t="str">
        <f ca="1">[1]!EM_S_MAJASSRES_NUM(B886,$M$2,$M$1)</f>
        <v/>
      </c>
      <c r="N886" s="29" t="str">
        <f t="shared" si="95"/>
        <v/>
      </c>
      <c r="O886" s="21">
        <f t="shared" ca="1" si="96"/>
        <v>0.93605844377097691</v>
      </c>
      <c r="P886" s="10" t="str">
        <f t="shared" si="97"/>
        <v>财报</v>
      </c>
    </row>
    <row r="887" spans="1:16" x14ac:dyDescent="0.2">
      <c r="A887" s="17">
        <f t="shared" ca="1" si="92"/>
        <v>33</v>
      </c>
      <c r="B887" s="8" t="s">
        <v>1830</v>
      </c>
      <c r="C887" s="8" t="s">
        <v>1831</v>
      </c>
      <c r="D887" s="13">
        <f>IFERROR([1]!EM_S_QSTM07_IS(B887,"61",$C$1,"1")/1000000,"")</f>
        <v>90.279832560000003</v>
      </c>
      <c r="E887" s="13" t="str">
        <f>IFERROR([1]!EM_S_PERFORMANCEEXPRESS_PERFEXNETPROFITTOSHAREHOLDER(B887,$C$1)/1000000,"")</f>
        <v/>
      </c>
      <c r="F887" s="13">
        <f>IFERROR([1]!EM_S_PROFITNOTICE_FORECASTT(B887,$C$1)/1000000,"")</f>
        <v>110</v>
      </c>
      <c r="G887" s="13">
        <f>IFERROR([1]!EM_S_PROFITNOTICE_FORECASTL(B887,$C$1)/1000000,"")</f>
        <v>95</v>
      </c>
      <c r="H887" s="13">
        <f t="shared" si="93"/>
        <v>102.5</v>
      </c>
      <c r="I887" s="20">
        <f>IFERROR([1]!EM_S_QSTM07_IS(B887,"61",$I$1,"1")/1000000,"")</f>
        <v>23.388567219999999</v>
      </c>
      <c r="J887" s="13">
        <f t="shared" si="91"/>
        <v>66.891265340000004</v>
      </c>
      <c r="K887" s="13">
        <f>IFERROR([1]!EM_S_QSTM07_IS(B887,"61",$K$2,"1")/1000000,"")</f>
        <v>14.018988929999999</v>
      </c>
      <c r="L887" s="14">
        <f t="shared" si="94"/>
        <v>3.7714757229642815</v>
      </c>
      <c r="M887" s="33" t="str">
        <f ca="1">[1]!EM_S_MAJASSRES_NUM(B887,$M$2,$M$1)</f>
        <v/>
      </c>
      <c r="N887" s="29" t="str">
        <f t="shared" si="95"/>
        <v/>
      </c>
      <c r="O887" s="21">
        <f t="shared" ca="1" si="96"/>
        <v>3.7714757229642815</v>
      </c>
      <c r="P887" s="10" t="str">
        <f t="shared" si="97"/>
        <v>财报</v>
      </c>
    </row>
    <row r="888" spans="1:16" x14ac:dyDescent="0.2">
      <c r="A888" s="17">
        <f t="shared" ca="1" si="92"/>
        <v>1973</v>
      </c>
      <c r="B888" s="8" t="s">
        <v>1832</v>
      </c>
      <c r="C888" s="8" t="s">
        <v>1833</v>
      </c>
      <c r="D888" s="13">
        <f>IFERROR([1]!EM_S_QSTM07_IS(B888,"61",$C$1,"1")/1000000,"")</f>
        <v>101.68171415</v>
      </c>
      <c r="E888" s="13" t="str">
        <f>IFERROR([1]!EM_S_PERFORMANCEEXPRESS_PERFEXNETPROFITTOSHAREHOLDER(B888,$C$1)/1000000,"")</f>
        <v/>
      </c>
      <c r="F888" s="13">
        <f>IFERROR([1]!EM_S_PROFITNOTICE_FORECASTT(B888,$C$1)/1000000,"")</f>
        <v>294.50110000000001</v>
      </c>
      <c r="G888" s="13">
        <f>IFERROR([1]!EM_S_PROFITNOTICE_FORECASTL(B888,$C$1)/1000000,"")</f>
        <v>210.3579</v>
      </c>
      <c r="H888" s="13">
        <f t="shared" si="93"/>
        <v>252.42950000000002</v>
      </c>
      <c r="I888" s="20">
        <f>IFERROR([1]!EM_S_QSTM07_IS(B888,"61",$I$1,"1")/1000000,"")</f>
        <v>183.67313796000002</v>
      </c>
      <c r="J888" s="13">
        <f t="shared" si="91"/>
        <v>-81.991423810000015</v>
      </c>
      <c r="K888" s="13">
        <f>IFERROR([1]!EM_S_QSTM07_IS(B888,"61",$K$2,"1")/1000000,"")</f>
        <v>51.558987020000004</v>
      </c>
      <c r="L888" s="14">
        <f t="shared" si="94"/>
        <v>-2.5902450484179433</v>
      </c>
      <c r="M888" s="33" t="str">
        <f ca="1">[1]!EM_S_MAJASSRES_NUM(B888,$M$2,$M$1)</f>
        <v/>
      </c>
      <c r="N888" s="29" t="str">
        <f t="shared" si="95"/>
        <v/>
      </c>
      <c r="O888" s="21">
        <f t="shared" ca="1" si="96"/>
        <v>-2.5902450484179433</v>
      </c>
      <c r="P888" s="10" t="str">
        <f t="shared" si="97"/>
        <v>财报</v>
      </c>
    </row>
    <row r="889" spans="1:16" x14ac:dyDescent="0.2">
      <c r="A889" s="17" t="str">
        <f t="shared" ca="1" si="92"/>
        <v/>
      </c>
      <c r="B889" s="8" t="s">
        <v>1834</v>
      </c>
      <c r="C889" s="8" t="s">
        <v>1835</v>
      </c>
      <c r="D889" s="13">
        <f>IFERROR([1]!EM_S_QSTM07_IS(B889,"61",$C$1,"1")/1000000,"")</f>
        <v>-64.349313119999991</v>
      </c>
      <c r="E889" s="13">
        <f>IFERROR([1]!EM_S_PERFORMANCEEXPRESS_PERFEXNETPROFITTOSHAREHOLDER(B889,$C$1)/1000000,"")</f>
        <v>-75.343380049999993</v>
      </c>
      <c r="F889" s="13">
        <f>IFERROR([1]!EM_S_PROFITNOTICE_FORECASTT(B889,$C$1)/1000000,"")</f>
        <v>-75</v>
      </c>
      <c r="G889" s="13">
        <f>IFERROR([1]!EM_S_PROFITNOTICE_FORECASTL(B889,$C$1)/1000000,"")</f>
        <v>-80</v>
      </c>
      <c r="H889" s="13">
        <f t="shared" si="93"/>
        <v>-77.5</v>
      </c>
      <c r="I889" s="20">
        <f>IFERROR([1]!EM_S_QSTM07_IS(B889,"61",$I$1,"1")/1000000,"")</f>
        <v>-10.994066929999999</v>
      </c>
      <c r="J889" s="13">
        <f t="shared" si="91"/>
        <v>-53.355246189999988</v>
      </c>
      <c r="K889" s="13">
        <f>IFERROR([1]!EM_S_QSTM07_IS(B889,"61",$K$2,"1")/1000000,"")</f>
        <v>5.1280081500000003</v>
      </c>
      <c r="L889" s="14">
        <f t="shared" si="94"/>
        <v>-11.404672658330307</v>
      </c>
      <c r="M889" s="33" t="str">
        <f ca="1">[1]!EM_S_MAJASSRES_NUM(B889,$M$2,$M$1)</f>
        <v/>
      </c>
      <c r="N889" s="29">
        <f t="shared" si="95"/>
        <v>1</v>
      </c>
      <c r="O889" s="21" t="str">
        <f t="shared" ca="1" si="96"/>
        <v/>
      </c>
      <c r="P889" s="10" t="str">
        <f t="shared" si="97"/>
        <v>财报</v>
      </c>
    </row>
    <row r="890" spans="1:16" x14ac:dyDescent="0.2">
      <c r="A890" s="17" t="str">
        <f t="shared" ca="1" si="92"/>
        <v/>
      </c>
      <c r="B890" s="8" t="s">
        <v>1836</v>
      </c>
      <c r="C890" s="8" t="s">
        <v>1837</v>
      </c>
      <c r="D890" s="13">
        <f>IFERROR([1]!EM_S_QSTM07_IS(B890,"61",$C$1,"1")/1000000,"")</f>
        <v>46.654642420000002</v>
      </c>
      <c r="E890" s="13">
        <f>IFERROR([1]!EM_S_PERFORMANCEEXPRESS_PERFEXNETPROFITTOSHAREHOLDER(B890,$C$1)/1000000,"")</f>
        <v>75.513547599999995</v>
      </c>
      <c r="F890" s="13">
        <f>IFERROR([1]!EM_S_PROFITNOTICE_FORECASTT(B890,$C$1)/1000000,"")</f>
        <v>79.190100000000001</v>
      </c>
      <c r="G890" s="13">
        <f>IFERROR([1]!EM_S_PROFITNOTICE_FORECASTL(B890,$C$1)/1000000,"")</f>
        <v>61.592300000000002</v>
      </c>
      <c r="H890" s="13">
        <f t="shared" si="93"/>
        <v>70.391199999999998</v>
      </c>
      <c r="I890" s="20">
        <f>IFERROR([1]!EM_S_QSTM07_IS(B890,"61",$I$1,"1")/1000000,"")</f>
        <v>32.802560970000002</v>
      </c>
      <c r="J890" s="13">
        <f t="shared" si="91"/>
        <v>13.85208145</v>
      </c>
      <c r="K890" s="13">
        <f>IFERROR([1]!EM_S_QSTM07_IS(B890,"61",$K$2,"1")/1000000,"")</f>
        <v>26.546004800000002</v>
      </c>
      <c r="L890" s="14">
        <f t="shared" si="94"/>
        <v>-0.4781858304342656</v>
      </c>
      <c r="M890" s="33">
        <f ca="1">[1]!EM_S_MAJASSRES_NUM(B890,$M$2,$M$1)</f>
        <v>1</v>
      </c>
      <c r="N890" s="29" t="str">
        <f t="shared" si="95"/>
        <v/>
      </c>
      <c r="O890" s="21" t="str">
        <f t="shared" ca="1" si="96"/>
        <v/>
      </c>
      <c r="P890" s="10" t="str">
        <f t="shared" si="97"/>
        <v>财报</v>
      </c>
    </row>
    <row r="891" spans="1:16" x14ac:dyDescent="0.2">
      <c r="A891" s="17">
        <f t="shared" ca="1" si="92"/>
        <v>1674</v>
      </c>
      <c r="B891" s="8" t="s">
        <v>1838</v>
      </c>
      <c r="C891" s="8" t="s">
        <v>1839</v>
      </c>
      <c r="D891" s="13">
        <f>IFERROR([1]!EM_S_QSTM07_IS(B891,"61",$C$1,"1")/1000000,"")</f>
        <v>177.85473500000001</v>
      </c>
      <c r="E891" s="13" t="str">
        <f>IFERROR([1]!EM_S_PERFORMANCEEXPRESS_PERFEXNETPROFITTOSHAREHOLDER(B891,$C$1)/1000000,"")</f>
        <v/>
      </c>
      <c r="F891" s="13">
        <f>IFERROR([1]!EM_S_PROFITNOTICE_FORECASTT(B891,$C$1)/1000000,"")</f>
        <v>491.1</v>
      </c>
      <c r="G891" s="13">
        <f>IFERROR([1]!EM_S_PROFITNOTICE_FORECASTL(B891,$C$1)/1000000,"")</f>
        <v>368.33</v>
      </c>
      <c r="H891" s="13">
        <f t="shared" si="93"/>
        <v>429.71500000000003</v>
      </c>
      <c r="I891" s="20">
        <f>IFERROR([1]!EM_S_QSTM07_IS(B891,"61",$I$1,"1")/1000000,"")</f>
        <v>208.21180799999999</v>
      </c>
      <c r="J891" s="13">
        <f t="shared" si="91"/>
        <v>-30.357072999999986</v>
      </c>
      <c r="K891" s="13">
        <f>IFERROR([1]!EM_S_QSTM07_IS(B891,"61",$K$2,"1")/1000000,"")</f>
        <v>203.34544500000001</v>
      </c>
      <c r="L891" s="14">
        <f t="shared" si="94"/>
        <v>-1.1492881878912999</v>
      </c>
      <c r="M891" s="33" t="str">
        <f ca="1">[1]!EM_S_MAJASSRES_NUM(B891,$M$2,$M$1)</f>
        <v/>
      </c>
      <c r="N891" s="29" t="str">
        <f t="shared" si="95"/>
        <v/>
      </c>
      <c r="O891" s="21">
        <f t="shared" ca="1" si="96"/>
        <v>-1.1492881878912999</v>
      </c>
      <c r="P891" s="10" t="str">
        <f t="shared" si="97"/>
        <v>财报</v>
      </c>
    </row>
    <row r="892" spans="1:16" x14ac:dyDescent="0.2">
      <c r="A892" s="17">
        <f t="shared" ca="1" si="92"/>
        <v>320</v>
      </c>
      <c r="B892" s="8" t="s">
        <v>1840</v>
      </c>
      <c r="C892" s="8" t="s">
        <v>1841</v>
      </c>
      <c r="D892" s="13">
        <f>IFERROR([1]!EM_S_QSTM07_IS(B892,"61",$C$1,"1")/1000000,"")</f>
        <v>-27.557360039999999</v>
      </c>
      <c r="E892" s="13" t="str">
        <f>IFERROR([1]!EM_S_PERFORMANCEEXPRESS_PERFEXNETPROFITTOSHAREHOLDER(B892,$C$1)/1000000,"")</f>
        <v/>
      </c>
      <c r="F892" s="13">
        <f>IFERROR([1]!EM_S_PROFITNOTICE_FORECASTT(B892,$C$1)/1000000,"")</f>
        <v>-45</v>
      </c>
      <c r="G892" s="13">
        <f>IFERROR([1]!EM_S_PROFITNOTICE_FORECASTL(B892,$C$1)/1000000,"")</f>
        <v>-60</v>
      </c>
      <c r="H892" s="13">
        <f t="shared" si="93"/>
        <v>-52.5</v>
      </c>
      <c r="I892" s="20">
        <f>IFERROR([1]!EM_S_QSTM07_IS(B892,"61",$I$1,"1")/1000000,"")</f>
        <v>-21.209262719999998</v>
      </c>
      <c r="J892" s="13">
        <f t="shared" si="91"/>
        <v>-6.3480973200000008</v>
      </c>
      <c r="K892" s="13">
        <f>IFERROR([1]!EM_S_QSTM07_IS(B892,"61",$K$2,"1")/1000000,"")</f>
        <v>-11.93807134</v>
      </c>
      <c r="L892" s="14">
        <f t="shared" si="94"/>
        <v>0.46824766419933284</v>
      </c>
      <c r="M892" s="33" t="str">
        <f ca="1">[1]!EM_S_MAJASSRES_NUM(B892,$M$2,$M$1)</f>
        <v/>
      </c>
      <c r="N892" s="29" t="str">
        <f t="shared" si="95"/>
        <v/>
      </c>
      <c r="O892" s="21">
        <f t="shared" ca="1" si="96"/>
        <v>0.46824766419933284</v>
      </c>
      <c r="P892" s="10" t="str">
        <f t="shared" si="97"/>
        <v>财报</v>
      </c>
    </row>
    <row r="893" spans="1:16" x14ac:dyDescent="0.2">
      <c r="A893" s="17">
        <f t="shared" ca="1" si="92"/>
        <v>1647</v>
      </c>
      <c r="B893" s="8" t="s">
        <v>1842</v>
      </c>
      <c r="C893" s="8" t="s">
        <v>1843</v>
      </c>
      <c r="D893" s="13">
        <f>IFERROR([1]!EM_S_QSTM07_IS(B893,"61",$C$1,"1")/1000000,"")</f>
        <v>102.49041990000001</v>
      </c>
      <c r="E893" s="13" t="str">
        <f>IFERROR([1]!EM_S_PERFORMANCEEXPRESS_PERFEXNETPROFITTOSHAREHOLDER(B893,$C$1)/1000000,"")</f>
        <v/>
      </c>
      <c r="F893" s="13">
        <f>IFERROR([1]!EM_S_PROFITNOTICE_FORECASTT(B893,$C$1)/1000000,"")</f>
        <v>251.58</v>
      </c>
      <c r="G893" s="13">
        <f>IFERROR([1]!EM_S_PROFITNOTICE_FORECASTL(B893,$C$1)/1000000,"")</f>
        <v>197.67</v>
      </c>
      <c r="H893" s="13">
        <f t="shared" si="93"/>
        <v>224.625</v>
      </c>
      <c r="I893" s="20">
        <f>IFERROR([1]!EM_S_QSTM07_IS(B893,"61",$I$1,"1")/1000000,"")</f>
        <v>113.39252284999999</v>
      </c>
      <c r="J893" s="13">
        <f t="shared" si="91"/>
        <v>-10.902102949999986</v>
      </c>
      <c r="K893" s="13">
        <f>IFERROR([1]!EM_S_QSTM07_IS(B893,"61",$K$2,"1")/1000000,"")</f>
        <v>84.972484069999993</v>
      </c>
      <c r="L893" s="14">
        <f t="shared" si="94"/>
        <v>-1.1283015680819555</v>
      </c>
      <c r="M893" s="33" t="str">
        <f ca="1">[1]!EM_S_MAJASSRES_NUM(B893,$M$2,$M$1)</f>
        <v/>
      </c>
      <c r="N893" s="29" t="str">
        <f t="shared" si="95"/>
        <v/>
      </c>
      <c r="O893" s="21">
        <f t="shared" ca="1" si="96"/>
        <v>-1.1283015680819555</v>
      </c>
      <c r="P893" s="10" t="str">
        <f t="shared" si="97"/>
        <v>财报</v>
      </c>
    </row>
    <row r="894" spans="1:16" x14ac:dyDescent="0.2">
      <c r="A894" s="17" t="str">
        <f t="shared" ca="1" si="92"/>
        <v/>
      </c>
      <c r="B894" s="8" t="s">
        <v>1844</v>
      </c>
      <c r="C894" s="8" t="s">
        <v>1845</v>
      </c>
      <c r="D894" s="13">
        <f>IFERROR([1]!EM_S_QSTM07_IS(B894,"61",$C$1,"1")/1000000,"")</f>
        <v>32.658899920000003</v>
      </c>
      <c r="E894" s="13">
        <f>IFERROR([1]!EM_S_PERFORMANCEEXPRESS_PERFEXNETPROFITTOSHAREHOLDER(B894,$C$1)/1000000,"")</f>
        <v>45.879578500000001</v>
      </c>
      <c r="F894" s="13">
        <f>IFERROR([1]!EM_S_PROFITNOTICE_FORECASTT(B894,$C$1)/1000000,"")</f>
        <v>47.743000000000002</v>
      </c>
      <c r="G894" s="13">
        <f>IFERROR([1]!EM_S_PROFITNOTICE_FORECASTL(B894,$C$1)/1000000,"")</f>
        <v>39.785800000000002</v>
      </c>
      <c r="H894" s="13">
        <f t="shared" si="93"/>
        <v>43.764400000000002</v>
      </c>
      <c r="I894" s="20">
        <f>IFERROR([1]!EM_S_QSTM07_IS(B894,"61",$I$1,"1")/1000000,"")</f>
        <v>11.830739699999999</v>
      </c>
      <c r="J894" s="13">
        <f t="shared" si="91"/>
        <v>20.828160220000004</v>
      </c>
      <c r="K894" s="13">
        <f>IFERROR([1]!EM_S_QSTM07_IS(B894,"61",$K$2,"1")/1000000,"")</f>
        <v>8.5863351600000009</v>
      </c>
      <c r="L894" s="14">
        <f t="shared" si="94"/>
        <v>1.4257334278108942</v>
      </c>
      <c r="M894" s="33">
        <f ca="1">[1]!EM_S_MAJASSRES_NUM(B894,$M$2,$M$1)</f>
        <v>2</v>
      </c>
      <c r="N894" s="29">
        <f t="shared" si="95"/>
        <v>1</v>
      </c>
      <c r="O894" s="21" t="str">
        <f t="shared" ca="1" si="96"/>
        <v/>
      </c>
      <c r="P894" s="10" t="str">
        <f t="shared" si="97"/>
        <v>财报</v>
      </c>
    </row>
    <row r="895" spans="1:16" x14ac:dyDescent="0.2">
      <c r="A895" s="17">
        <f t="shared" ca="1" si="92"/>
        <v>817</v>
      </c>
      <c r="B895" s="8" t="s">
        <v>1846</v>
      </c>
      <c r="C895" s="8" t="s">
        <v>1847</v>
      </c>
      <c r="D895" s="13">
        <f>IFERROR([1]!EM_S_QSTM07_IS(B895,"61",$C$1,"1")/1000000,"")</f>
        <v>218.16112066999997</v>
      </c>
      <c r="E895" s="13">
        <f>IFERROR([1]!EM_S_PERFORMANCEEXPRESS_PERFEXNETPROFITTOSHAREHOLDER(B895,$C$1)/1000000,"")</f>
        <v>411.19841077999996</v>
      </c>
      <c r="F895" s="13">
        <f>IFERROR([1]!EM_S_PROFITNOTICE_FORECASTT(B895,$C$1)/1000000,"")</f>
        <v>455</v>
      </c>
      <c r="G895" s="13">
        <f>IFERROR([1]!EM_S_PROFITNOTICE_FORECASTL(B895,$C$1)/1000000,"")</f>
        <v>410</v>
      </c>
      <c r="H895" s="13">
        <f t="shared" si="93"/>
        <v>432.5</v>
      </c>
      <c r="I895" s="20">
        <f>IFERROR([1]!EM_S_QSTM07_IS(B895,"61",$I$1,"1")/1000000,"")</f>
        <v>193.07890992</v>
      </c>
      <c r="J895" s="13">
        <f t="shared" si="91"/>
        <v>25.082210749999973</v>
      </c>
      <c r="K895" s="13">
        <f>IFERROR([1]!EM_S_QSTM07_IS(B895,"61",$K$2,"1")/1000000,"")</f>
        <v>50.686231790000001</v>
      </c>
      <c r="L895" s="14">
        <f t="shared" si="94"/>
        <v>-0.50514745594190136</v>
      </c>
      <c r="M895" s="33" t="str">
        <f ca="1">[1]!EM_S_MAJASSRES_NUM(B895,$M$2,$M$1)</f>
        <v/>
      </c>
      <c r="N895" s="29" t="str">
        <f t="shared" si="95"/>
        <v/>
      </c>
      <c r="O895" s="21">
        <f t="shared" ca="1" si="96"/>
        <v>-0.50514745594190136</v>
      </c>
      <c r="P895" s="10" t="str">
        <f t="shared" si="97"/>
        <v>财报</v>
      </c>
    </row>
    <row r="896" spans="1:16" x14ac:dyDescent="0.2">
      <c r="A896" s="17">
        <f t="shared" ca="1" si="92"/>
        <v>691</v>
      </c>
      <c r="B896" s="8" t="s">
        <v>1848</v>
      </c>
      <c r="C896" s="8" t="s">
        <v>1849</v>
      </c>
      <c r="D896" s="13">
        <f>IFERROR([1]!EM_S_QSTM07_IS(B896,"61",$C$1,"1")/1000000,"")</f>
        <v>45.488099049999995</v>
      </c>
      <c r="E896" s="13" t="str">
        <f>IFERROR([1]!EM_S_PERFORMANCEEXPRESS_PERFEXNETPROFITTOSHAREHOLDER(B896,$C$1)/1000000,"")</f>
        <v/>
      </c>
      <c r="F896" s="13">
        <f>IFERROR([1]!EM_S_PROFITNOTICE_FORECASTT(B896,$C$1)/1000000,"")</f>
        <v>75</v>
      </c>
      <c r="G896" s="13">
        <f>IFERROR([1]!EM_S_PROFITNOTICE_FORECASTL(B896,$C$1)/1000000,"")</f>
        <v>65.099999999999994</v>
      </c>
      <c r="H896" s="13">
        <f t="shared" si="93"/>
        <v>70.05</v>
      </c>
      <c r="I896" s="20">
        <f>IFERROR([1]!EM_S_QSTM07_IS(B896,"61",$I$1,"1")/1000000,"")</f>
        <v>21.233022769999998</v>
      </c>
      <c r="J896" s="13">
        <f t="shared" si="91"/>
        <v>24.255076279999997</v>
      </c>
      <c r="K896" s="13">
        <f>IFERROR([1]!EM_S_QSTM07_IS(B896,"61",$K$2,"1")/1000000,"")</f>
        <v>38.839733009999996</v>
      </c>
      <c r="L896" s="14">
        <f t="shared" si="94"/>
        <v>-0.3755086762889156</v>
      </c>
      <c r="M896" s="33" t="str">
        <f ca="1">[1]!EM_S_MAJASSRES_NUM(B896,$M$2,$M$1)</f>
        <v/>
      </c>
      <c r="N896" s="29" t="str">
        <f t="shared" si="95"/>
        <v/>
      </c>
      <c r="O896" s="21">
        <f t="shared" ca="1" si="96"/>
        <v>-0.3755086762889156</v>
      </c>
      <c r="P896" s="10" t="str">
        <f t="shared" si="97"/>
        <v>财报</v>
      </c>
    </row>
    <row r="897" spans="1:16" x14ac:dyDescent="0.2">
      <c r="A897" s="17">
        <f t="shared" ca="1" si="92"/>
        <v>1865</v>
      </c>
      <c r="B897" s="8" t="s">
        <v>1850</v>
      </c>
      <c r="C897" s="8" t="s">
        <v>1851</v>
      </c>
      <c r="D897" s="13">
        <f>IFERROR([1]!EM_S_QSTM07_IS(B897,"61",$C$1,"1")/1000000,"")</f>
        <v>-26.137406980000002</v>
      </c>
      <c r="E897" s="13">
        <f>IFERROR([1]!EM_S_PERFORMANCEEXPRESS_PERFEXNETPROFITTOSHAREHOLDER(B897,$C$1)/1000000,"")</f>
        <v>-36.498955840000001</v>
      </c>
      <c r="F897" s="13">
        <f>IFERROR([1]!EM_S_PROFITNOTICE_FORECASTT(B897,$C$1)/1000000,"")</f>
        <v>-28</v>
      </c>
      <c r="G897" s="13">
        <f>IFERROR([1]!EM_S_PROFITNOTICE_FORECASTL(B897,$C$1)/1000000,"")</f>
        <v>-38</v>
      </c>
      <c r="H897" s="13">
        <f t="shared" si="93"/>
        <v>-33</v>
      </c>
      <c r="I897" s="20">
        <f>IFERROR([1]!EM_S_QSTM07_IS(B897,"61",$I$1,"1")/1000000,"")</f>
        <v>-10.361548859999999</v>
      </c>
      <c r="J897" s="13">
        <f t="shared" si="91"/>
        <v>-15.775858120000002</v>
      </c>
      <c r="K897" s="13">
        <f>IFERROR([1]!EM_S_QSTM07_IS(B897,"61",$K$2,"1")/1000000,"")</f>
        <v>27.44044538</v>
      </c>
      <c r="L897" s="14">
        <f t="shared" si="94"/>
        <v>-1.5749126117135932</v>
      </c>
      <c r="M897" s="33" t="str">
        <f ca="1">[1]!EM_S_MAJASSRES_NUM(B897,$M$2,$M$1)</f>
        <v/>
      </c>
      <c r="N897" s="29" t="str">
        <f t="shared" si="95"/>
        <v/>
      </c>
      <c r="O897" s="21">
        <f t="shared" ca="1" si="96"/>
        <v>-1.5749126117135932</v>
      </c>
      <c r="P897" s="10" t="str">
        <f t="shared" si="97"/>
        <v>财报</v>
      </c>
    </row>
    <row r="898" spans="1:16" x14ac:dyDescent="0.2">
      <c r="A898" s="17">
        <f t="shared" ca="1" si="92"/>
        <v>1395</v>
      </c>
      <c r="B898" s="8" t="s">
        <v>1852</v>
      </c>
      <c r="C898" s="8" t="s">
        <v>1853</v>
      </c>
      <c r="D898" s="13">
        <f>IFERROR([1]!EM_S_QSTM07_IS(B898,"61",$C$1,"1")/1000000,"")</f>
        <v>117.17046323999999</v>
      </c>
      <c r="E898" s="13" t="str">
        <f>IFERROR([1]!EM_S_PERFORMANCEEXPRESS_PERFEXNETPROFITTOSHAREHOLDER(B898,$C$1)/1000000,"")</f>
        <v/>
      </c>
      <c r="F898" s="13">
        <f>IFERROR([1]!EM_S_PROFITNOTICE_FORECASTT(B898,$C$1)/1000000,"")</f>
        <v>269.52600000000001</v>
      </c>
      <c r="G898" s="13">
        <f>IFERROR([1]!EM_S_PROFITNOTICE_FORECASTL(B898,$C$1)/1000000,"")</f>
        <v>215.6208</v>
      </c>
      <c r="H898" s="13">
        <f t="shared" si="93"/>
        <v>242.57339999999999</v>
      </c>
      <c r="I898" s="20">
        <f>IFERROR([1]!EM_S_QSTM07_IS(B898,"61",$I$1,"1")/1000000,"")</f>
        <v>104.39923109</v>
      </c>
      <c r="J898" s="13">
        <f t="shared" si="91"/>
        <v>12.771232149999989</v>
      </c>
      <c r="K898" s="13">
        <f>IFERROR([1]!EM_S_QSTM07_IS(B898,"61",$K$2,"1")/1000000,"")</f>
        <v>152.56083111000001</v>
      </c>
      <c r="L898" s="14">
        <f t="shared" si="94"/>
        <v>-0.91628760765735728</v>
      </c>
      <c r="M898" s="33" t="str">
        <f ca="1">[1]!EM_S_MAJASSRES_NUM(B898,$M$2,$M$1)</f>
        <v/>
      </c>
      <c r="N898" s="29" t="str">
        <f t="shared" si="95"/>
        <v/>
      </c>
      <c r="O898" s="21">
        <f t="shared" ca="1" si="96"/>
        <v>-0.91628760765735728</v>
      </c>
      <c r="P898" s="10" t="str">
        <f t="shared" si="97"/>
        <v>财报</v>
      </c>
    </row>
    <row r="899" spans="1:16" x14ac:dyDescent="0.2">
      <c r="A899" s="17">
        <f t="shared" ca="1" si="92"/>
        <v>997</v>
      </c>
      <c r="B899" s="8" t="s">
        <v>1854</v>
      </c>
      <c r="C899" s="8" t="s">
        <v>1855</v>
      </c>
      <c r="D899" s="13">
        <f>IFERROR([1]!EM_S_QSTM07_IS(B899,"61",$C$1,"1")/1000000,"")</f>
        <v>-22.618509979999999</v>
      </c>
      <c r="E899" s="13" t="str">
        <f>IFERROR([1]!EM_S_PERFORMANCEEXPRESS_PERFEXNETPROFITTOSHAREHOLDER(B899,$C$1)/1000000,"")</f>
        <v/>
      </c>
      <c r="F899" s="13">
        <f>IFERROR([1]!EM_S_PROFITNOTICE_FORECASTT(B899,$C$1)/1000000,"")</f>
        <v>-50</v>
      </c>
      <c r="G899" s="13">
        <f>IFERROR([1]!EM_S_PROFITNOTICE_FORECASTL(B899,$C$1)/1000000,"")</f>
        <v>-65</v>
      </c>
      <c r="H899" s="13">
        <f t="shared" si="93"/>
        <v>-57.5</v>
      </c>
      <c r="I899" s="20">
        <f>IFERROR([1]!EM_S_QSTM07_IS(B899,"61",$I$1,"1")/1000000,"")</f>
        <v>-33.498076260000005</v>
      </c>
      <c r="J899" s="13">
        <f t="shared" si="91"/>
        <v>10.879566280000006</v>
      </c>
      <c r="K899" s="13">
        <f>IFERROR([1]!EM_S_QSTM07_IS(B899,"61",$K$2,"1")/1000000,"")</f>
        <v>30.223516480000001</v>
      </c>
      <c r="L899" s="14">
        <f t="shared" si="94"/>
        <v>-0.6400297666487812</v>
      </c>
      <c r="M899" s="33" t="str">
        <f ca="1">[1]!EM_S_MAJASSRES_NUM(B899,$M$2,$M$1)</f>
        <v/>
      </c>
      <c r="N899" s="29" t="str">
        <f t="shared" si="95"/>
        <v/>
      </c>
      <c r="O899" s="21">
        <f t="shared" ca="1" si="96"/>
        <v>-0.6400297666487812</v>
      </c>
      <c r="P899" s="10" t="str">
        <f t="shared" si="97"/>
        <v>财报</v>
      </c>
    </row>
    <row r="900" spans="1:16" x14ac:dyDescent="0.2">
      <c r="A900" s="17">
        <f t="shared" ca="1" si="92"/>
        <v>374</v>
      </c>
      <c r="B900" s="8" t="s">
        <v>1856</v>
      </c>
      <c r="C900" s="8" t="s">
        <v>1857</v>
      </c>
      <c r="D900" s="13">
        <f>IFERROR([1]!EM_S_QSTM07_IS(B900,"61",$C$1,"1")/1000000,"")</f>
        <v>130.45261893</v>
      </c>
      <c r="E900" s="13">
        <f>IFERROR([1]!EM_S_PERFORMANCEEXPRESS_PERFEXNETPROFITTOSHAREHOLDER(B900,$C$1)/1000000,"")</f>
        <v>55.214605799999994</v>
      </c>
      <c r="F900" s="13">
        <f>IFERROR([1]!EM_S_PROFITNOTICE_FORECASTT(B900,$C$1)/1000000,"")</f>
        <v>64.016599999999997</v>
      </c>
      <c r="G900" s="13">
        <f>IFERROR([1]!EM_S_PROFITNOTICE_FORECASTL(B900,$C$1)/1000000,"")</f>
        <v>0</v>
      </c>
      <c r="H900" s="13">
        <f t="shared" si="93"/>
        <v>32.008299999999998</v>
      </c>
      <c r="I900" s="20">
        <f>IFERROR([1]!EM_S_QSTM07_IS(B900,"61",$I$1,"1")/1000000,"")</f>
        <v>-78.060128609999992</v>
      </c>
      <c r="J900" s="13">
        <f t="shared" ref="J900:J963" si="98">IFERROR(IF(D900&lt;&gt;"",D900-I900,IF(E900&lt;&gt;"",E900-I900,IF(H900&lt;&gt;"",H900-I900,""))),"")</f>
        <v>208.51274753999999</v>
      </c>
      <c r="K900" s="13">
        <f>IFERROR([1]!EM_S_QSTM07_IS(B900,"61",$K$2,"1")/1000000,"")</f>
        <v>164.93342774000001</v>
      </c>
      <c r="L900" s="14">
        <f t="shared" si="94"/>
        <v>0.2642236955670268</v>
      </c>
      <c r="M900" s="33" t="str">
        <f ca="1">[1]!EM_S_MAJASSRES_NUM(B900,$M$2,$M$1)</f>
        <v/>
      </c>
      <c r="N900" s="29" t="str">
        <f t="shared" si="95"/>
        <v/>
      </c>
      <c r="O900" s="21">
        <f t="shared" ca="1" si="96"/>
        <v>0.2642236955670268</v>
      </c>
      <c r="P900" s="10" t="str">
        <f t="shared" si="97"/>
        <v>财报</v>
      </c>
    </row>
    <row r="901" spans="1:16" x14ac:dyDescent="0.2">
      <c r="A901" s="17">
        <f t="shared" ref="A901:A964" ca="1" si="99">IFERROR(RANK(O901,$O$4:$O$2880,0),"")</f>
        <v>352</v>
      </c>
      <c r="B901" s="8" t="s">
        <v>1858</v>
      </c>
      <c r="C901" s="8" t="s">
        <v>1859</v>
      </c>
      <c r="D901" s="13">
        <f>IFERROR([1]!EM_S_QSTM07_IS(B901,"61",$C$1,"1")/1000000,"")</f>
        <v>-29.253282379999998</v>
      </c>
      <c r="E901" s="13" t="str">
        <f>IFERROR([1]!EM_S_PERFORMANCEEXPRESS_PERFEXNETPROFITTOSHAREHOLDER(B901,$C$1)/1000000,"")</f>
        <v/>
      </c>
      <c r="F901" s="13">
        <f>IFERROR([1]!EM_S_PROFITNOTICE_FORECASTT(B901,$C$1)/1000000,"")</f>
        <v>-20</v>
      </c>
      <c r="G901" s="13">
        <f>IFERROR([1]!EM_S_PROFITNOTICE_FORECASTL(B901,$C$1)/1000000,"")</f>
        <v>-40</v>
      </c>
      <c r="H901" s="13">
        <f t="shared" ref="H901:H964" si="100">IFERROR(AVERAGE(F901:G901),"")</f>
        <v>-30</v>
      </c>
      <c r="I901" s="20">
        <f>IFERROR([1]!EM_S_QSTM07_IS(B901,"61",$I$1,"1")/1000000,"")</f>
        <v>-14.4067867</v>
      </c>
      <c r="J901" s="13">
        <f t="shared" si="98"/>
        <v>-14.846495679999999</v>
      </c>
      <c r="K901" s="13">
        <f>IFERROR([1]!EM_S_QSTM07_IS(B901,"61",$K$2,"1")/1000000,"")</f>
        <v>-23.09245031</v>
      </c>
      <c r="L901" s="14">
        <f t="shared" ref="L901:L964" si="101">IFERROR(IF(J901="","",(J901-K901)/ABS(K901)),"")</f>
        <v>0.35708443752411834</v>
      </c>
      <c r="M901" s="33" t="str">
        <f ca="1">[1]!EM_S_MAJASSRES_NUM(B901,$M$2,$M$1)</f>
        <v/>
      </c>
      <c r="N901" s="29" t="str">
        <f t="shared" ref="N901:N964" si="102">IFERROR(IF(ABS(K901)&lt;$N$2,1,""),"")</f>
        <v/>
      </c>
      <c r="O901" s="21">
        <f t="shared" ref="O901:O964" ca="1" si="103">IFERROR(IF(AND(M901="",N901=""),L901,""),"")</f>
        <v>0.35708443752411834</v>
      </c>
      <c r="P901" s="10" t="str">
        <f t="shared" ref="P901:P964" si="104">IFERROR(IF(D901&lt;&gt;"","财报",IF(E901&lt;&gt;"","快报",IF(H901&lt;&gt;"","预告",""))),"")</f>
        <v>财报</v>
      </c>
    </row>
    <row r="902" spans="1:16" x14ac:dyDescent="0.2">
      <c r="A902" s="17">
        <f t="shared" ca="1" si="99"/>
        <v>1154</v>
      </c>
      <c r="B902" s="8" t="s">
        <v>1860</v>
      </c>
      <c r="C902" s="8" t="s">
        <v>1861</v>
      </c>
      <c r="D902" s="13">
        <f>IFERROR([1]!EM_S_QSTM07_IS(B902,"61",$C$1,"1")/1000000,"")</f>
        <v>47.884619039999997</v>
      </c>
      <c r="E902" s="13" t="str">
        <f>IFERROR([1]!EM_S_PERFORMANCEEXPRESS_PERFEXNETPROFITTOSHAREHOLDER(B902,$C$1)/1000000,"")</f>
        <v/>
      </c>
      <c r="F902" s="13">
        <f>IFERROR([1]!EM_S_PROFITNOTICE_FORECASTT(B902,$C$1)/1000000,"")</f>
        <v>97.185100000000006</v>
      </c>
      <c r="G902" s="13">
        <f>IFERROR([1]!EM_S_PROFITNOTICE_FORECASTL(B902,$C$1)/1000000,"")</f>
        <v>82.233599999999996</v>
      </c>
      <c r="H902" s="13">
        <f t="shared" si="100"/>
        <v>89.709350000000001</v>
      </c>
      <c r="I902" s="20">
        <f>IFERROR([1]!EM_S_QSTM07_IS(B902,"61",$I$1,"1")/1000000,"")</f>
        <v>38.197780109999997</v>
      </c>
      <c r="J902" s="13">
        <f t="shared" si="98"/>
        <v>9.6868389300000004</v>
      </c>
      <c r="K902" s="13">
        <f>IFERROR([1]!EM_S_QSTM07_IS(B902,"61",$K$2,"1")/1000000,"")</f>
        <v>40.058490140000004</v>
      </c>
      <c r="L902" s="14">
        <f t="shared" si="101"/>
        <v>-0.75818262505287726</v>
      </c>
      <c r="M902" s="33" t="str">
        <f ca="1">[1]!EM_S_MAJASSRES_NUM(B902,$M$2,$M$1)</f>
        <v/>
      </c>
      <c r="N902" s="29" t="str">
        <f t="shared" si="102"/>
        <v/>
      </c>
      <c r="O902" s="21">
        <f t="shared" ca="1" si="103"/>
        <v>-0.75818262505287726</v>
      </c>
      <c r="P902" s="10" t="str">
        <f t="shared" si="104"/>
        <v>财报</v>
      </c>
    </row>
    <row r="903" spans="1:16" x14ac:dyDescent="0.2">
      <c r="A903" s="17" t="str">
        <f t="shared" ca="1" si="99"/>
        <v/>
      </c>
      <c r="B903" s="8" t="s">
        <v>1862</v>
      </c>
      <c r="C903" s="8" t="s">
        <v>1863</v>
      </c>
      <c r="D903" s="13">
        <f>IFERROR([1]!EM_S_QSTM07_IS(B903,"61",$C$1,"1")/1000000,"")</f>
        <v>67.779187719999996</v>
      </c>
      <c r="E903" s="13" t="str">
        <f>IFERROR([1]!EM_S_PERFORMANCEEXPRESS_PERFEXNETPROFITTOSHAREHOLDER(B903,$C$1)/1000000,"")</f>
        <v/>
      </c>
      <c r="F903" s="13">
        <f>IFERROR([1]!EM_S_PROFITNOTICE_FORECASTT(B903,$C$1)/1000000,"")</f>
        <v>188.39959999999999</v>
      </c>
      <c r="G903" s="13">
        <f>IFERROR([1]!EM_S_PROFITNOTICE_FORECASTL(B903,$C$1)/1000000,"")</f>
        <v>138.15969999999999</v>
      </c>
      <c r="H903" s="13">
        <f t="shared" si="100"/>
        <v>163.27965</v>
      </c>
      <c r="I903" s="20">
        <f>IFERROR([1]!EM_S_QSTM07_IS(B903,"61",$I$1,"1")/1000000,"")</f>
        <v>70.779480359999994</v>
      </c>
      <c r="J903" s="13">
        <f t="shared" si="98"/>
        <v>-3.0002926399999978</v>
      </c>
      <c r="K903" s="13">
        <f>IFERROR([1]!EM_S_QSTM07_IS(B903,"61",$K$2,"1")/1000000,"")</f>
        <v>70.689197469999996</v>
      </c>
      <c r="L903" s="14">
        <f t="shared" si="101"/>
        <v>-1.0424434389890096</v>
      </c>
      <c r="M903" s="33">
        <f ca="1">[1]!EM_S_MAJASSRES_NUM(B903,$M$2,$M$1)</f>
        <v>1</v>
      </c>
      <c r="N903" s="29" t="str">
        <f t="shared" si="102"/>
        <v/>
      </c>
      <c r="O903" s="21" t="str">
        <f t="shared" ca="1" si="103"/>
        <v/>
      </c>
      <c r="P903" s="10" t="str">
        <f t="shared" si="104"/>
        <v>财报</v>
      </c>
    </row>
    <row r="904" spans="1:16" x14ac:dyDescent="0.2">
      <c r="A904" s="17" t="str">
        <f t="shared" ca="1" si="99"/>
        <v/>
      </c>
      <c r="B904" s="8" t="s">
        <v>1864</v>
      </c>
      <c r="C904" s="8" t="s">
        <v>1865</v>
      </c>
      <c r="D904" s="13">
        <f>IFERROR([1]!EM_S_QSTM07_IS(B904,"61",$C$1,"1")/1000000,"")</f>
        <v>8.9744492400000002</v>
      </c>
      <c r="E904" s="13" t="str">
        <f>IFERROR([1]!EM_S_PERFORMANCEEXPRESS_PERFEXNETPROFITTOSHAREHOLDER(B904,$C$1)/1000000,"")</f>
        <v/>
      </c>
      <c r="F904" s="13">
        <f>IFERROR([1]!EM_S_PROFITNOTICE_FORECASTT(B904,$C$1)/1000000,"")</f>
        <v>21.202300000000001</v>
      </c>
      <c r="G904" s="13">
        <f>IFERROR([1]!EM_S_PROFITNOTICE_FORECASTL(B904,$C$1)/1000000,"")</f>
        <v>12.368</v>
      </c>
      <c r="H904" s="13">
        <f t="shared" si="100"/>
        <v>16.785150000000002</v>
      </c>
      <c r="I904" s="20">
        <f>IFERROR([1]!EM_S_QSTM07_IS(B904,"61",$I$1,"1")/1000000,"")</f>
        <v>5.8106709000000007</v>
      </c>
      <c r="J904" s="13">
        <f t="shared" si="98"/>
        <v>3.1637783399999995</v>
      </c>
      <c r="K904" s="13">
        <f>IFERROR([1]!EM_S_QSTM07_IS(B904,"61",$K$2,"1")/1000000,"")</f>
        <v>12.24682894</v>
      </c>
      <c r="L904" s="14">
        <f t="shared" si="101"/>
        <v>-0.74166550741419923</v>
      </c>
      <c r="M904" s="33">
        <f ca="1">[1]!EM_S_MAJASSRES_NUM(B904,$M$2,$M$1)</f>
        <v>1</v>
      </c>
      <c r="N904" s="29" t="str">
        <f t="shared" si="102"/>
        <v/>
      </c>
      <c r="O904" s="21" t="str">
        <f t="shared" ca="1" si="103"/>
        <v/>
      </c>
      <c r="P904" s="10" t="str">
        <f t="shared" si="104"/>
        <v>财报</v>
      </c>
    </row>
    <row r="905" spans="1:16" x14ac:dyDescent="0.2">
      <c r="A905" s="17">
        <f t="shared" ca="1" si="99"/>
        <v>493</v>
      </c>
      <c r="B905" s="8" t="s">
        <v>1866</v>
      </c>
      <c r="C905" s="8" t="s">
        <v>1867</v>
      </c>
      <c r="D905" s="13">
        <f>IFERROR([1]!EM_S_QSTM07_IS(B905,"61",$C$1,"1")/1000000,"")</f>
        <v>50.259363869999994</v>
      </c>
      <c r="E905" s="13" t="str">
        <f>IFERROR([1]!EM_S_PERFORMANCEEXPRESS_PERFEXNETPROFITTOSHAREHOLDER(B905,$C$1)/1000000,"")</f>
        <v/>
      </c>
      <c r="F905" s="13">
        <f>IFERROR([1]!EM_S_PROFITNOTICE_FORECASTT(B905,$C$1)/1000000,"")</f>
        <v>80.147199999999998</v>
      </c>
      <c r="G905" s="13">
        <f>IFERROR([1]!EM_S_PROFITNOTICE_FORECASTL(B905,$C$1)/1000000,"")</f>
        <v>65.119600000000005</v>
      </c>
      <c r="H905" s="13">
        <f t="shared" si="100"/>
        <v>72.633399999999995</v>
      </c>
      <c r="I905" s="20">
        <f>IFERROR([1]!EM_S_QSTM07_IS(B905,"61",$I$1,"1")/1000000,"")</f>
        <v>19.458636940000002</v>
      </c>
      <c r="J905" s="13">
        <f t="shared" si="98"/>
        <v>30.800726929999993</v>
      </c>
      <c r="K905" s="13">
        <f>IFERROR([1]!EM_S_QSTM07_IS(B905,"61",$K$2,"1")/1000000,"")</f>
        <v>34.638770170000001</v>
      </c>
      <c r="L905" s="14">
        <f t="shared" si="101"/>
        <v>-0.1108019488325849</v>
      </c>
      <c r="M905" s="33" t="str">
        <f ca="1">[1]!EM_S_MAJASSRES_NUM(B905,$M$2,$M$1)</f>
        <v/>
      </c>
      <c r="N905" s="29" t="str">
        <f t="shared" si="102"/>
        <v/>
      </c>
      <c r="O905" s="21">
        <f t="shared" ca="1" si="103"/>
        <v>-0.1108019488325849</v>
      </c>
      <c r="P905" s="10" t="str">
        <f t="shared" si="104"/>
        <v>财报</v>
      </c>
    </row>
    <row r="906" spans="1:16" x14ac:dyDescent="0.2">
      <c r="A906" s="17">
        <f t="shared" ca="1" si="99"/>
        <v>1330</v>
      </c>
      <c r="B906" s="8" t="s">
        <v>1868</v>
      </c>
      <c r="C906" s="8" t="s">
        <v>1869</v>
      </c>
      <c r="D906" s="13">
        <f>IFERROR([1]!EM_S_QSTM07_IS(B906,"61",$C$1,"1")/1000000,"")</f>
        <v>189.08420948</v>
      </c>
      <c r="E906" s="13" t="str">
        <f>IFERROR([1]!EM_S_PERFORMANCEEXPRESS_PERFEXNETPROFITTOSHAREHOLDER(B906,$C$1)/1000000,"")</f>
        <v/>
      </c>
      <c r="F906" s="13">
        <f>IFERROR([1]!EM_S_PROFITNOTICE_FORECASTT(B906,$C$1)/1000000,"")</f>
        <v>404.61840000000001</v>
      </c>
      <c r="G906" s="13">
        <f>IFERROR([1]!EM_S_PROFITNOTICE_FORECASTL(B906,$C$1)/1000000,"")</f>
        <v>339.87939999999998</v>
      </c>
      <c r="H906" s="13">
        <f t="shared" si="100"/>
        <v>372.24889999999999</v>
      </c>
      <c r="I906" s="20">
        <f>IFERROR([1]!EM_S_QSTM07_IS(B906,"61",$I$1,"1")/1000000,"")</f>
        <v>164.91580762999999</v>
      </c>
      <c r="J906" s="13">
        <f t="shared" si="98"/>
        <v>24.168401850000009</v>
      </c>
      <c r="K906" s="13">
        <f>IFERROR([1]!EM_S_QSTM07_IS(B906,"61",$K$2,"1")/1000000,"")</f>
        <v>198.43145636000003</v>
      </c>
      <c r="L906" s="14">
        <f t="shared" si="101"/>
        <v>-0.87820276939280739</v>
      </c>
      <c r="M906" s="33" t="str">
        <f ca="1">[1]!EM_S_MAJASSRES_NUM(B906,$M$2,$M$1)</f>
        <v/>
      </c>
      <c r="N906" s="29" t="str">
        <f t="shared" si="102"/>
        <v/>
      </c>
      <c r="O906" s="21">
        <f t="shared" ca="1" si="103"/>
        <v>-0.87820276939280739</v>
      </c>
      <c r="P906" s="10" t="str">
        <f t="shared" si="104"/>
        <v>财报</v>
      </c>
    </row>
    <row r="907" spans="1:16" x14ac:dyDescent="0.2">
      <c r="A907" s="17" t="str">
        <f t="shared" ca="1" si="99"/>
        <v/>
      </c>
      <c r="B907" s="8" t="s">
        <v>1870</v>
      </c>
      <c r="C907" s="8" t="s">
        <v>1871</v>
      </c>
      <c r="D907" s="13">
        <f>IFERROR([1]!EM_S_QSTM07_IS(B907,"61",$C$1,"1")/1000000,"")</f>
        <v>9.7608735800000002</v>
      </c>
      <c r="E907" s="13" t="str">
        <f>IFERROR([1]!EM_S_PERFORMANCEEXPRESS_PERFEXNETPROFITTOSHAREHOLDER(B907,$C$1)/1000000,"")</f>
        <v/>
      </c>
      <c r="F907" s="13">
        <f>IFERROR([1]!EM_S_PROFITNOTICE_FORECASTT(B907,$C$1)/1000000,"")</f>
        <v>25.753499999999999</v>
      </c>
      <c r="G907" s="13">
        <f>IFERROR([1]!EM_S_PROFITNOTICE_FORECASTL(B907,$C$1)/1000000,"")</f>
        <v>22.319700000000001</v>
      </c>
      <c r="H907" s="13">
        <f t="shared" si="100"/>
        <v>24.0366</v>
      </c>
      <c r="I907" s="20">
        <f>IFERROR([1]!EM_S_QSTM07_IS(B907,"61",$I$1,"1")/1000000,"")</f>
        <v>14.58744933</v>
      </c>
      <c r="J907" s="13">
        <f t="shared" si="98"/>
        <v>-4.8265757499999999</v>
      </c>
      <c r="K907" s="13">
        <f>IFERROR([1]!EM_S_QSTM07_IS(B907,"61",$K$2,"1")/1000000,"")</f>
        <v>7.0714768699999997</v>
      </c>
      <c r="L907" s="14">
        <f t="shared" si="101"/>
        <v>-1.6825414038298339</v>
      </c>
      <c r="M907" s="33">
        <f ca="1">[1]!EM_S_MAJASSRES_NUM(B907,$M$2,$M$1)</f>
        <v>1</v>
      </c>
      <c r="N907" s="29">
        <f t="shared" si="102"/>
        <v>1</v>
      </c>
      <c r="O907" s="21" t="str">
        <f t="shared" ca="1" si="103"/>
        <v/>
      </c>
      <c r="P907" s="10" t="str">
        <f t="shared" si="104"/>
        <v>财报</v>
      </c>
    </row>
    <row r="908" spans="1:16" x14ac:dyDescent="0.2">
      <c r="A908" s="17">
        <f t="shared" ca="1" si="99"/>
        <v>714</v>
      </c>
      <c r="B908" s="8" t="s">
        <v>1872</v>
      </c>
      <c r="C908" s="8" t="s">
        <v>1873</v>
      </c>
      <c r="D908" s="13">
        <f>IFERROR([1]!EM_S_QSTM07_IS(B908,"61",$C$1,"1")/1000000,"")</f>
        <v>10.982047470000001</v>
      </c>
      <c r="E908" s="13" t="str">
        <f>IFERROR([1]!EM_S_PERFORMANCEEXPRESS_PERFEXNETPROFITTOSHAREHOLDER(B908,$C$1)/1000000,"")</f>
        <v/>
      </c>
      <c r="F908" s="13">
        <f>IFERROR([1]!EM_S_PROFITNOTICE_FORECASTT(B908,$C$1)/1000000,"")</f>
        <v>8</v>
      </c>
      <c r="G908" s="13">
        <f>IFERROR([1]!EM_S_PROFITNOTICE_FORECASTL(B908,$C$1)/1000000,"")</f>
        <v>1</v>
      </c>
      <c r="H908" s="13">
        <f t="shared" si="100"/>
        <v>4.5</v>
      </c>
      <c r="I908" s="20">
        <f>IFERROR([1]!EM_S_QSTM07_IS(B908,"61",$I$1,"1")/1000000,"")</f>
        <v>-5.2863185399999999</v>
      </c>
      <c r="J908" s="13">
        <f t="shared" si="98"/>
        <v>16.268366010000001</v>
      </c>
      <c r="K908" s="13">
        <f>IFERROR([1]!EM_S_QSTM07_IS(B908,"61",$K$2,"1")/1000000,"")</f>
        <v>27.55327741</v>
      </c>
      <c r="L908" s="14">
        <f t="shared" si="101"/>
        <v>-0.40956693579778386</v>
      </c>
      <c r="M908" s="33" t="str">
        <f ca="1">[1]!EM_S_MAJASSRES_NUM(B908,$M$2,$M$1)</f>
        <v/>
      </c>
      <c r="N908" s="29" t="str">
        <f t="shared" si="102"/>
        <v/>
      </c>
      <c r="O908" s="21">
        <f t="shared" ca="1" si="103"/>
        <v>-0.40956693579778386</v>
      </c>
      <c r="P908" s="10" t="str">
        <f t="shared" si="104"/>
        <v>财报</v>
      </c>
    </row>
    <row r="909" spans="1:16" x14ac:dyDescent="0.2">
      <c r="A909" s="17">
        <f t="shared" ca="1" si="99"/>
        <v>746</v>
      </c>
      <c r="B909" s="8" t="s">
        <v>1874</v>
      </c>
      <c r="C909" s="8" t="s">
        <v>1875</v>
      </c>
      <c r="D909" s="13">
        <f>IFERROR([1]!EM_S_QSTM07_IS(B909,"61",$C$1,"1")/1000000,"")</f>
        <v>205.97001396000002</v>
      </c>
      <c r="E909" s="13" t="str">
        <f>IFERROR([1]!EM_S_PERFORMANCEEXPRESS_PERFEXNETPROFITTOSHAREHOLDER(B909,$C$1)/1000000,"")</f>
        <v/>
      </c>
      <c r="F909" s="13">
        <f>IFERROR([1]!EM_S_PROFITNOTICE_FORECASTT(B909,$C$1)/1000000,"")</f>
        <v>350</v>
      </c>
      <c r="G909" s="13">
        <f>IFERROR([1]!EM_S_PROFITNOTICE_FORECASTL(B909,$C$1)/1000000,"")</f>
        <v>250</v>
      </c>
      <c r="H909" s="13">
        <f t="shared" si="100"/>
        <v>300</v>
      </c>
      <c r="I909" s="20">
        <f>IFERROR([1]!EM_S_QSTM07_IS(B909,"61",$I$1,"1")/1000000,"")</f>
        <v>58.053666929999999</v>
      </c>
      <c r="J909" s="13">
        <f t="shared" si="98"/>
        <v>147.91634703000003</v>
      </c>
      <c r="K909" s="13">
        <f>IFERROR([1]!EM_S_QSTM07_IS(B909,"61",$K$2,"1")/1000000,"")</f>
        <v>265.10224016999996</v>
      </c>
      <c r="L909" s="14">
        <f t="shared" si="101"/>
        <v>-0.44204037304570903</v>
      </c>
      <c r="M909" s="33" t="str">
        <f ca="1">[1]!EM_S_MAJASSRES_NUM(B909,$M$2,$M$1)</f>
        <v/>
      </c>
      <c r="N909" s="29" t="str">
        <f t="shared" si="102"/>
        <v/>
      </c>
      <c r="O909" s="21">
        <f t="shared" ca="1" si="103"/>
        <v>-0.44204037304570903</v>
      </c>
      <c r="P909" s="10" t="str">
        <f t="shared" si="104"/>
        <v>财报</v>
      </c>
    </row>
    <row r="910" spans="1:16" x14ac:dyDescent="0.2">
      <c r="A910" s="17">
        <f t="shared" ca="1" si="99"/>
        <v>1085</v>
      </c>
      <c r="B910" s="8" t="s">
        <v>1876</v>
      </c>
      <c r="C910" s="8" t="s">
        <v>1877</v>
      </c>
      <c r="D910" s="13">
        <f>IFERROR([1]!EM_S_QSTM07_IS(B910,"61",$C$1,"1")/1000000,"")</f>
        <v>50.677914850000001</v>
      </c>
      <c r="E910" s="13" t="str">
        <f>IFERROR([1]!EM_S_PERFORMANCEEXPRESS_PERFEXNETPROFITTOSHAREHOLDER(B910,$C$1)/1000000,"")</f>
        <v/>
      </c>
      <c r="F910" s="13">
        <f>IFERROR([1]!EM_S_PROFITNOTICE_FORECASTT(B910,$C$1)/1000000,"")</f>
        <v>115.26690000000001</v>
      </c>
      <c r="G910" s="13">
        <f>IFERROR([1]!EM_S_PROFITNOTICE_FORECASTL(B910,$C$1)/1000000,"")</f>
        <v>80.686800000000005</v>
      </c>
      <c r="H910" s="13">
        <f t="shared" si="100"/>
        <v>97.976850000000013</v>
      </c>
      <c r="I910" s="20">
        <f>IFERROR([1]!EM_S_QSTM07_IS(B910,"61",$I$1,"1")/1000000,"")</f>
        <v>34.395687819999999</v>
      </c>
      <c r="J910" s="13">
        <f t="shared" si="98"/>
        <v>16.282227030000001</v>
      </c>
      <c r="K910" s="13">
        <f>IFERROR([1]!EM_S_QSTM07_IS(B910,"61",$K$2,"1")/1000000,"")</f>
        <v>55.292425780000002</v>
      </c>
      <c r="L910" s="14">
        <f t="shared" si="101"/>
        <v>-0.70552518178919366</v>
      </c>
      <c r="M910" s="33" t="str">
        <f ca="1">[1]!EM_S_MAJASSRES_NUM(B910,$M$2,$M$1)</f>
        <v/>
      </c>
      <c r="N910" s="29" t="str">
        <f t="shared" si="102"/>
        <v/>
      </c>
      <c r="O910" s="21">
        <f t="shared" ca="1" si="103"/>
        <v>-0.70552518178919366</v>
      </c>
      <c r="P910" s="10" t="str">
        <f t="shared" si="104"/>
        <v>财报</v>
      </c>
    </row>
    <row r="911" spans="1:16" x14ac:dyDescent="0.2">
      <c r="A911" s="17" t="str">
        <f t="shared" ca="1" si="99"/>
        <v/>
      </c>
      <c r="B911" s="8" t="s">
        <v>1878</v>
      </c>
      <c r="C911" s="8" t="s">
        <v>1879</v>
      </c>
      <c r="D911" s="13">
        <f>IFERROR([1]!EM_S_QSTM07_IS(B911,"61",$C$1,"1")/1000000,"")</f>
        <v>13.229049509999999</v>
      </c>
      <c r="E911" s="13" t="str">
        <f>IFERROR([1]!EM_S_PERFORMANCEEXPRESS_PERFEXNETPROFITTOSHAREHOLDER(B911,$C$1)/1000000,"")</f>
        <v/>
      </c>
      <c r="F911" s="13">
        <f>IFERROR([1]!EM_S_PROFITNOTICE_FORECASTT(B911,$C$1)/1000000,"")</f>
        <v>-5</v>
      </c>
      <c r="G911" s="13">
        <f>IFERROR([1]!EM_S_PROFITNOTICE_FORECASTL(B911,$C$1)/1000000,"")</f>
        <v>-15</v>
      </c>
      <c r="H911" s="13">
        <f t="shared" si="100"/>
        <v>-10</v>
      </c>
      <c r="I911" s="20">
        <f>IFERROR([1]!EM_S_QSTM07_IS(B911,"61",$I$1,"1")/1000000,"")</f>
        <v>-22.812148079999996</v>
      </c>
      <c r="J911" s="13">
        <f t="shared" si="98"/>
        <v>36.041197589999996</v>
      </c>
      <c r="K911" s="13">
        <f>IFERROR([1]!EM_S_QSTM07_IS(B911,"61",$K$2,"1")/1000000,"")</f>
        <v>-9.7142229600000007</v>
      </c>
      <c r="L911" s="14">
        <f t="shared" si="101"/>
        <v>4.7101472488747564</v>
      </c>
      <c r="M911" s="33" t="str">
        <f ca="1">[1]!EM_S_MAJASSRES_NUM(B911,$M$2,$M$1)</f>
        <v/>
      </c>
      <c r="N911" s="29">
        <f t="shared" si="102"/>
        <v>1</v>
      </c>
      <c r="O911" s="21" t="str">
        <f t="shared" ca="1" si="103"/>
        <v/>
      </c>
      <c r="P911" s="10" t="str">
        <f t="shared" si="104"/>
        <v>财报</v>
      </c>
    </row>
    <row r="912" spans="1:16" x14ac:dyDescent="0.2">
      <c r="A912" s="17">
        <f t="shared" ca="1" si="99"/>
        <v>663</v>
      </c>
      <c r="B912" s="8" t="s">
        <v>26</v>
      </c>
      <c r="C912" s="8" t="s">
        <v>27</v>
      </c>
      <c r="D912" s="13">
        <f>IFERROR([1]!EM_S_QSTM07_IS(B912,"61",$C$1,"1")/1000000,"")</f>
        <v>40.141789869999997</v>
      </c>
      <c r="E912" s="13" t="str">
        <f>IFERROR([1]!EM_S_PERFORMANCEEXPRESS_PERFEXNETPROFITTOSHAREHOLDER(B912,$C$1)/1000000,"")</f>
        <v/>
      </c>
      <c r="F912" s="13">
        <f>IFERROR([1]!EM_S_PROFITNOTICE_FORECASTT(B912,$C$1)/1000000,"")</f>
        <v>70.807900000000004</v>
      </c>
      <c r="G912" s="13">
        <f>IFERROR([1]!EM_S_PROFITNOTICE_FORECASTL(B912,$C$1)/1000000,"")</f>
        <v>49.020800000000001</v>
      </c>
      <c r="H912" s="13">
        <f t="shared" si="100"/>
        <v>59.914349999999999</v>
      </c>
      <c r="I912" s="20">
        <f>IFERROR([1]!EM_S_QSTM07_IS(B912,"61",$I$1,"1")/1000000,"")</f>
        <v>12.402687650000001</v>
      </c>
      <c r="J912" s="13">
        <f t="shared" si="98"/>
        <v>27.739102219999996</v>
      </c>
      <c r="K912" s="13">
        <f>IFERROR([1]!EM_S_QSTM07_IS(B912,"61",$K$2,"1")/1000000,"")</f>
        <v>42.34533072</v>
      </c>
      <c r="L912" s="14">
        <f t="shared" si="101"/>
        <v>-0.34493126518672762</v>
      </c>
      <c r="M912" s="33" t="str">
        <f ca="1">[1]!EM_S_MAJASSRES_NUM(B912,$M$2,$M$1)</f>
        <v/>
      </c>
      <c r="N912" s="29" t="str">
        <f t="shared" si="102"/>
        <v/>
      </c>
      <c r="O912" s="21">
        <f t="shared" ca="1" si="103"/>
        <v>-0.34493126518672762</v>
      </c>
      <c r="P912" s="10" t="str">
        <f t="shared" si="104"/>
        <v>财报</v>
      </c>
    </row>
    <row r="913" spans="1:16" x14ac:dyDescent="0.2">
      <c r="A913" s="17">
        <f t="shared" ca="1" si="99"/>
        <v>1174</v>
      </c>
      <c r="B913" s="8" t="s">
        <v>1880</v>
      </c>
      <c r="C913" s="8" t="s">
        <v>1881</v>
      </c>
      <c r="D913" s="13">
        <f>IFERROR([1]!EM_S_QSTM07_IS(B913,"61",$C$1,"1")/1000000,"")</f>
        <v>133.81741898999999</v>
      </c>
      <c r="E913" s="13" t="str">
        <f>IFERROR([1]!EM_S_PERFORMANCEEXPRESS_PERFEXNETPROFITTOSHAREHOLDER(B913,$C$1)/1000000,"")</f>
        <v/>
      </c>
      <c r="F913" s="13">
        <f>IFERROR([1]!EM_S_PROFITNOTICE_FORECASTT(B913,$C$1)/1000000,"")</f>
        <v>243.45580000000001</v>
      </c>
      <c r="G913" s="13">
        <f>IFERROR([1]!EM_S_PROFITNOTICE_FORECASTL(B913,$C$1)/1000000,"")</f>
        <v>202.87979999999999</v>
      </c>
      <c r="H913" s="13">
        <f t="shared" si="100"/>
        <v>223.1678</v>
      </c>
      <c r="I913" s="20">
        <f>IFERROR([1]!EM_S_QSTM07_IS(B913,"61",$I$1,"1")/1000000,"")</f>
        <v>106.52462265000001</v>
      </c>
      <c r="J913" s="13">
        <f t="shared" si="98"/>
        <v>27.292796339999981</v>
      </c>
      <c r="K913" s="13">
        <f>IFERROR([1]!EM_S_QSTM07_IS(B913,"61",$K$2,"1")/1000000,"")</f>
        <v>116.03692513</v>
      </c>
      <c r="L913" s="14">
        <f t="shared" si="101"/>
        <v>-0.76479214431593256</v>
      </c>
      <c r="M913" s="33" t="str">
        <f ca="1">[1]!EM_S_MAJASSRES_NUM(B913,$M$2,$M$1)</f>
        <v/>
      </c>
      <c r="N913" s="29" t="str">
        <f t="shared" si="102"/>
        <v/>
      </c>
      <c r="O913" s="21">
        <f t="shared" ca="1" si="103"/>
        <v>-0.76479214431593256</v>
      </c>
      <c r="P913" s="10" t="str">
        <f t="shared" si="104"/>
        <v>财报</v>
      </c>
    </row>
    <row r="914" spans="1:16" x14ac:dyDescent="0.2">
      <c r="A914" s="17" t="str">
        <f t="shared" ca="1" si="99"/>
        <v/>
      </c>
      <c r="B914" s="8" t="s">
        <v>1882</v>
      </c>
      <c r="C914" s="8" t="s">
        <v>1883</v>
      </c>
      <c r="D914" s="13">
        <f>IFERROR([1]!EM_S_QSTM07_IS(B914,"61",$C$1,"1")/1000000,"")</f>
        <v>30.625782230000002</v>
      </c>
      <c r="E914" s="13" t="str">
        <f>IFERROR([1]!EM_S_PERFORMANCEEXPRESS_PERFEXNETPROFITTOSHAREHOLDER(B914,$C$1)/1000000,"")</f>
        <v/>
      </c>
      <c r="F914" s="13">
        <f>IFERROR([1]!EM_S_PROFITNOTICE_FORECASTT(B914,$C$1)/1000000,"")</f>
        <v>67.272000000000006</v>
      </c>
      <c r="G914" s="13">
        <f>IFERROR([1]!EM_S_PROFITNOTICE_FORECASTL(B914,$C$1)/1000000,"")</f>
        <v>41.398200000000003</v>
      </c>
      <c r="H914" s="13">
        <f t="shared" si="100"/>
        <v>54.335100000000004</v>
      </c>
      <c r="I914" s="20">
        <f>IFERROR([1]!EM_S_QSTM07_IS(B914,"61",$I$1,"1")/1000000,"")</f>
        <v>14.88093746</v>
      </c>
      <c r="J914" s="13">
        <f t="shared" si="98"/>
        <v>15.744844770000002</v>
      </c>
      <c r="K914" s="13">
        <f>IFERROR([1]!EM_S_QSTM07_IS(B914,"61",$K$2,"1")/1000000,"")</f>
        <v>34.416774680000003</v>
      </c>
      <c r="L914" s="14">
        <f t="shared" si="101"/>
        <v>-0.54252410586429767</v>
      </c>
      <c r="M914" s="33">
        <f ca="1">[1]!EM_S_MAJASSRES_NUM(B914,$M$2,$M$1)</f>
        <v>1</v>
      </c>
      <c r="N914" s="29" t="str">
        <f t="shared" si="102"/>
        <v/>
      </c>
      <c r="O914" s="21" t="str">
        <f t="shared" ca="1" si="103"/>
        <v/>
      </c>
      <c r="P914" s="10" t="str">
        <f t="shared" si="104"/>
        <v>财报</v>
      </c>
    </row>
    <row r="915" spans="1:16" x14ac:dyDescent="0.2">
      <c r="A915" s="17" t="str">
        <f t="shared" ca="1" si="99"/>
        <v/>
      </c>
      <c r="B915" s="8" t="s">
        <v>1884</v>
      </c>
      <c r="C915" s="8" t="s">
        <v>1885</v>
      </c>
      <c r="D915" s="13">
        <f>IFERROR([1]!EM_S_QSTM07_IS(B915,"61",$C$1,"1")/1000000,"")</f>
        <v>71.936193250000002</v>
      </c>
      <c r="E915" s="13" t="str">
        <f>IFERROR([1]!EM_S_PERFORMANCEEXPRESS_PERFEXNETPROFITTOSHAREHOLDER(B915,$C$1)/1000000,"")</f>
        <v/>
      </c>
      <c r="F915" s="13">
        <f>IFERROR([1]!EM_S_PROFITNOTICE_FORECASTT(B915,$C$1)/1000000,"")</f>
        <v>120</v>
      </c>
      <c r="G915" s="13">
        <f>IFERROR([1]!EM_S_PROFITNOTICE_FORECASTL(B915,$C$1)/1000000,"")</f>
        <v>100</v>
      </c>
      <c r="H915" s="13">
        <f t="shared" si="100"/>
        <v>110</v>
      </c>
      <c r="I915" s="20">
        <f>IFERROR([1]!EM_S_QSTM07_IS(B915,"61",$I$1,"1")/1000000,"")</f>
        <v>54.222698619999996</v>
      </c>
      <c r="J915" s="13">
        <f t="shared" si="98"/>
        <v>17.713494630000007</v>
      </c>
      <c r="K915" s="13">
        <f>IFERROR([1]!EM_S_QSTM07_IS(B915,"61",$K$2,"1")/1000000,"")</f>
        <v>26.752437860000001</v>
      </c>
      <c r="L915" s="14">
        <f t="shared" si="101"/>
        <v>-0.33787362771581048</v>
      </c>
      <c r="M915" s="33">
        <f ca="1">[1]!EM_S_MAJASSRES_NUM(B915,$M$2,$M$1)</f>
        <v>1</v>
      </c>
      <c r="N915" s="29" t="str">
        <f t="shared" si="102"/>
        <v/>
      </c>
      <c r="O915" s="21" t="str">
        <f t="shared" ca="1" si="103"/>
        <v/>
      </c>
      <c r="P915" s="10" t="str">
        <f t="shared" si="104"/>
        <v>财报</v>
      </c>
    </row>
    <row r="916" spans="1:16" x14ac:dyDescent="0.2">
      <c r="A916" s="17">
        <f t="shared" ca="1" si="99"/>
        <v>1292</v>
      </c>
      <c r="B916" s="8" t="s">
        <v>1886</v>
      </c>
      <c r="C916" s="8" t="s">
        <v>1887</v>
      </c>
      <c r="D916" s="13">
        <f>IFERROR([1]!EM_S_QSTM07_IS(B916,"61",$C$1,"1")/1000000,"")</f>
        <v>9.9215508499999991</v>
      </c>
      <c r="E916" s="13">
        <f>IFERROR([1]!EM_S_PERFORMANCEEXPRESS_PERFEXNETPROFITTOSHAREHOLDER(B916,$C$1)/1000000,"")</f>
        <v>13.25248936</v>
      </c>
      <c r="F916" s="13">
        <f>IFERROR([1]!EM_S_PROFITNOTICE_FORECASTT(B916,$C$1)/1000000,"")</f>
        <v>26.703499999999998</v>
      </c>
      <c r="G916" s="13">
        <f>IFERROR([1]!EM_S_PROFITNOTICE_FORECASTL(B916,$C$1)/1000000,"")</f>
        <v>0</v>
      </c>
      <c r="H916" s="13">
        <f t="shared" si="100"/>
        <v>13.351749999999999</v>
      </c>
      <c r="I916" s="20">
        <f>IFERROR([1]!EM_S_QSTM07_IS(B916,"61",$I$1,"1")/1000000,"")</f>
        <v>3.3309385099999997</v>
      </c>
      <c r="J916" s="13">
        <f t="shared" si="98"/>
        <v>6.5906123399999998</v>
      </c>
      <c r="K916" s="13">
        <f>IFERROR([1]!EM_S_QSTM07_IS(B916,"61",$K$2,"1")/1000000,"")</f>
        <v>44.46325195</v>
      </c>
      <c r="L916" s="14">
        <f t="shared" si="101"/>
        <v>-0.85177394700209286</v>
      </c>
      <c r="M916" s="33" t="str">
        <f ca="1">[1]!EM_S_MAJASSRES_NUM(B916,$M$2,$M$1)</f>
        <v/>
      </c>
      <c r="N916" s="29" t="str">
        <f t="shared" si="102"/>
        <v/>
      </c>
      <c r="O916" s="21">
        <f t="shared" ca="1" si="103"/>
        <v>-0.85177394700209286</v>
      </c>
      <c r="P916" s="10" t="str">
        <f t="shared" si="104"/>
        <v>财报</v>
      </c>
    </row>
    <row r="917" spans="1:16" x14ac:dyDescent="0.2">
      <c r="A917" s="17">
        <f t="shared" ca="1" si="99"/>
        <v>1646</v>
      </c>
      <c r="B917" s="8" t="s">
        <v>1888</v>
      </c>
      <c r="C917" s="8" t="s">
        <v>1889</v>
      </c>
      <c r="D917" s="13">
        <f>IFERROR([1]!EM_S_QSTM07_IS(B917,"61",$C$1,"1")/1000000,"")</f>
        <v>49.852713710000003</v>
      </c>
      <c r="E917" s="13" t="str">
        <f>IFERROR([1]!EM_S_PERFORMANCEEXPRESS_PERFEXNETPROFITTOSHAREHOLDER(B917,$C$1)/1000000,"")</f>
        <v/>
      </c>
      <c r="F917" s="13">
        <f>IFERROR([1]!EM_S_PROFITNOTICE_FORECASTT(B917,$C$1)/1000000,"")</f>
        <v>115.27030000000001</v>
      </c>
      <c r="G917" s="13">
        <f>IFERROR([1]!EM_S_PROFITNOTICE_FORECASTL(B917,$C$1)/1000000,"")</f>
        <v>100.2351</v>
      </c>
      <c r="H917" s="13">
        <f t="shared" si="100"/>
        <v>107.7527</v>
      </c>
      <c r="I917" s="20">
        <f>IFERROR([1]!EM_S_QSTM07_IS(B917,"61",$I$1,"1")/1000000,"")</f>
        <v>56.113758570000002</v>
      </c>
      <c r="J917" s="13">
        <f t="shared" si="98"/>
        <v>-6.2610448599999984</v>
      </c>
      <c r="K917" s="13">
        <f>IFERROR([1]!EM_S_QSTM07_IS(B917,"61",$K$2,"1")/1000000,"")</f>
        <v>48.831720509999997</v>
      </c>
      <c r="L917" s="14">
        <f t="shared" si="101"/>
        <v>-1.1282167573579112</v>
      </c>
      <c r="M917" s="33" t="str">
        <f ca="1">[1]!EM_S_MAJASSRES_NUM(B917,$M$2,$M$1)</f>
        <v/>
      </c>
      <c r="N917" s="29" t="str">
        <f t="shared" si="102"/>
        <v/>
      </c>
      <c r="O917" s="21">
        <f t="shared" ca="1" si="103"/>
        <v>-1.1282167573579112</v>
      </c>
      <c r="P917" s="10" t="str">
        <f t="shared" si="104"/>
        <v>财报</v>
      </c>
    </row>
    <row r="918" spans="1:16" x14ac:dyDescent="0.2">
      <c r="A918" s="17">
        <f t="shared" ca="1" si="99"/>
        <v>939</v>
      </c>
      <c r="B918" s="8" t="s">
        <v>1890</v>
      </c>
      <c r="C918" s="8" t="s">
        <v>1891</v>
      </c>
      <c r="D918" s="13">
        <f>IFERROR([1]!EM_S_QSTM07_IS(B918,"61",$C$1,"1")/1000000,"")</f>
        <v>57.194803390000004</v>
      </c>
      <c r="E918" s="13" t="str">
        <f>IFERROR([1]!EM_S_PERFORMANCEEXPRESS_PERFEXNETPROFITTOSHAREHOLDER(B918,$C$1)/1000000,"")</f>
        <v/>
      </c>
      <c r="F918" s="13">
        <f>IFERROR([1]!EM_S_PROFITNOTICE_FORECASTT(B918,$C$1)/1000000,"")</f>
        <v>108.6354</v>
      </c>
      <c r="G918" s="13">
        <f>IFERROR([1]!EM_S_PROFITNOTICE_FORECASTL(B918,$C$1)/1000000,"")</f>
        <v>83.565700000000007</v>
      </c>
      <c r="H918" s="13">
        <f t="shared" si="100"/>
        <v>96.100549999999998</v>
      </c>
      <c r="I918" s="20">
        <f>IFERROR([1]!EM_S_QSTM07_IS(B918,"61",$I$1,"1")/1000000,"")</f>
        <v>37.427146189999995</v>
      </c>
      <c r="J918" s="13">
        <f t="shared" si="98"/>
        <v>19.767657200000009</v>
      </c>
      <c r="K918" s="13">
        <f>IFERROR([1]!EM_S_QSTM07_IS(B918,"61",$K$2,"1")/1000000,"")</f>
        <v>49.027957649999998</v>
      </c>
      <c r="L918" s="14">
        <f t="shared" si="101"/>
        <v>-0.59680847117644498</v>
      </c>
      <c r="M918" s="33" t="str">
        <f ca="1">[1]!EM_S_MAJASSRES_NUM(B918,$M$2,$M$1)</f>
        <v/>
      </c>
      <c r="N918" s="29" t="str">
        <f t="shared" si="102"/>
        <v/>
      </c>
      <c r="O918" s="21">
        <f t="shared" ca="1" si="103"/>
        <v>-0.59680847117644498</v>
      </c>
      <c r="P918" s="10" t="str">
        <f t="shared" si="104"/>
        <v>财报</v>
      </c>
    </row>
    <row r="919" spans="1:16" x14ac:dyDescent="0.2">
      <c r="A919" s="17">
        <f t="shared" ca="1" si="99"/>
        <v>1115</v>
      </c>
      <c r="B919" s="8" t="s">
        <v>1892</v>
      </c>
      <c r="C919" s="8" t="s">
        <v>1893</v>
      </c>
      <c r="D919" s="13">
        <f>IFERROR([1]!EM_S_QSTM07_IS(B919,"61",$C$1,"1")/1000000,"")</f>
        <v>499.06104686999998</v>
      </c>
      <c r="E919" s="13" t="str">
        <f>IFERROR([1]!EM_S_PERFORMANCEEXPRESS_PERFEXNETPROFITTOSHAREHOLDER(B919,$C$1)/1000000,"")</f>
        <v/>
      </c>
      <c r="F919" s="13">
        <f>IFERROR([1]!EM_S_PROFITNOTICE_FORECASTT(B919,$C$1)/1000000,"")</f>
        <v>955.73</v>
      </c>
      <c r="G919" s="13">
        <f>IFERROR([1]!EM_S_PROFITNOTICE_FORECASTL(B919,$C$1)/1000000,"")</f>
        <v>889.82</v>
      </c>
      <c r="H919" s="13">
        <f t="shared" si="100"/>
        <v>922.77500000000009</v>
      </c>
      <c r="I919" s="20">
        <f>IFERROR([1]!EM_S_QSTM07_IS(B919,"61",$I$1,"1")/1000000,"")</f>
        <v>399.03626543000001</v>
      </c>
      <c r="J919" s="13">
        <f t="shared" si="98"/>
        <v>100.02478143999997</v>
      </c>
      <c r="K919" s="13">
        <f>IFERROR([1]!EM_S_QSTM07_IS(B919,"61",$K$2,"1")/1000000,"")</f>
        <v>366.03617052999999</v>
      </c>
      <c r="L919" s="14">
        <f t="shared" si="101"/>
        <v>-0.72673525325333377</v>
      </c>
      <c r="M919" s="33" t="str">
        <f ca="1">[1]!EM_S_MAJASSRES_NUM(B919,$M$2,$M$1)</f>
        <v/>
      </c>
      <c r="N919" s="29" t="str">
        <f t="shared" si="102"/>
        <v/>
      </c>
      <c r="O919" s="21">
        <f t="shared" ca="1" si="103"/>
        <v>-0.72673525325333377</v>
      </c>
      <c r="P919" s="10" t="str">
        <f t="shared" si="104"/>
        <v>财报</v>
      </c>
    </row>
    <row r="920" spans="1:16" x14ac:dyDescent="0.2">
      <c r="A920" s="17" t="str">
        <f t="shared" ca="1" si="99"/>
        <v/>
      </c>
      <c r="B920" s="8" t="s">
        <v>1894</v>
      </c>
      <c r="C920" s="8" t="s">
        <v>1895</v>
      </c>
      <c r="D920" s="13">
        <f>IFERROR([1]!EM_S_QSTM07_IS(B920,"61",$C$1,"1")/1000000,"")</f>
        <v>0.30862181999999999</v>
      </c>
      <c r="E920" s="13" t="str">
        <f>IFERROR([1]!EM_S_PERFORMANCEEXPRESS_PERFEXNETPROFITTOSHAREHOLDER(B920,$C$1)/1000000,"")</f>
        <v/>
      </c>
      <c r="F920" s="13">
        <f>IFERROR([1]!EM_S_PROFITNOTICE_FORECASTT(B920,$C$1)/1000000,"")</f>
        <v>8.9</v>
      </c>
      <c r="G920" s="13">
        <f>IFERROR([1]!EM_S_PROFITNOTICE_FORECASTL(B920,$C$1)/1000000,"")</f>
        <v>4.0599999999999996</v>
      </c>
      <c r="H920" s="13">
        <f t="shared" si="100"/>
        <v>6.48</v>
      </c>
      <c r="I920" s="20">
        <f>IFERROR([1]!EM_S_QSTM07_IS(B920,"61",$I$1,"1")/1000000,"")</f>
        <v>5.1373784699999998</v>
      </c>
      <c r="J920" s="13">
        <f t="shared" si="98"/>
        <v>-4.8287566499999999</v>
      </c>
      <c r="K920" s="13">
        <f>IFERROR([1]!EM_S_QSTM07_IS(B920,"61",$K$2,"1")/1000000,"")</f>
        <v>9.106187460000001</v>
      </c>
      <c r="L920" s="14">
        <f t="shared" si="101"/>
        <v>-1.5302720453769352</v>
      </c>
      <c r="M920" s="33" t="str">
        <f ca="1">[1]!EM_S_MAJASSRES_NUM(B920,$M$2,$M$1)</f>
        <v/>
      </c>
      <c r="N920" s="29">
        <f t="shared" si="102"/>
        <v>1</v>
      </c>
      <c r="O920" s="21" t="str">
        <f t="shared" ca="1" si="103"/>
        <v/>
      </c>
      <c r="P920" s="10" t="str">
        <f t="shared" si="104"/>
        <v>财报</v>
      </c>
    </row>
    <row r="921" spans="1:16" x14ac:dyDescent="0.2">
      <c r="A921" s="17">
        <f t="shared" ca="1" si="99"/>
        <v>1601</v>
      </c>
      <c r="B921" s="8" t="s">
        <v>1896</v>
      </c>
      <c r="C921" s="8" t="s">
        <v>1897</v>
      </c>
      <c r="D921" s="13">
        <f>IFERROR([1]!EM_S_QSTM07_IS(B921,"61",$C$1,"1")/1000000,"")</f>
        <v>22.61552155</v>
      </c>
      <c r="E921" s="13" t="str">
        <f>IFERROR([1]!EM_S_PERFORMANCEEXPRESS_PERFEXNETPROFITTOSHAREHOLDER(B921,$C$1)/1000000,"")</f>
        <v/>
      </c>
      <c r="F921" s="13">
        <f>IFERROR([1]!EM_S_PROFITNOTICE_FORECASTT(B921,$C$1)/1000000,"")</f>
        <v>53.078600000000002</v>
      </c>
      <c r="G921" s="13">
        <f>IFERROR([1]!EM_S_PROFITNOTICE_FORECASTL(B921,$C$1)/1000000,"")</f>
        <v>43.126300000000001</v>
      </c>
      <c r="H921" s="13">
        <f t="shared" si="100"/>
        <v>48.102450000000005</v>
      </c>
      <c r="I921" s="20">
        <f>IFERROR([1]!EM_S_QSTM07_IS(B921,"61",$I$1,"1")/1000000,"")</f>
        <v>23.601256550000002</v>
      </c>
      <c r="J921" s="13">
        <f t="shared" si="98"/>
        <v>-0.9857350000000018</v>
      </c>
      <c r="K921" s="13">
        <f>IFERROR([1]!EM_S_QSTM07_IS(B921,"61",$K$2,"1")/1000000,"")</f>
        <v>13.617865999999999</v>
      </c>
      <c r="L921" s="14">
        <f t="shared" si="101"/>
        <v>-1.0723854236779831</v>
      </c>
      <c r="M921" s="33" t="str">
        <f ca="1">[1]!EM_S_MAJASSRES_NUM(B921,$M$2,$M$1)</f>
        <v/>
      </c>
      <c r="N921" s="29" t="str">
        <f t="shared" si="102"/>
        <v/>
      </c>
      <c r="O921" s="21">
        <f t="shared" ca="1" si="103"/>
        <v>-1.0723854236779831</v>
      </c>
      <c r="P921" s="10" t="str">
        <f t="shared" si="104"/>
        <v>财报</v>
      </c>
    </row>
    <row r="922" spans="1:16" x14ac:dyDescent="0.2">
      <c r="A922" s="17">
        <f t="shared" ca="1" si="99"/>
        <v>1410</v>
      </c>
      <c r="B922" s="8" t="s">
        <v>1898</v>
      </c>
      <c r="C922" s="8" t="s">
        <v>1899</v>
      </c>
      <c r="D922" s="13">
        <f>IFERROR([1]!EM_S_QSTM07_IS(B922,"61",$C$1,"1")/1000000,"")</f>
        <v>6.9437400199999999</v>
      </c>
      <c r="E922" s="13" t="str">
        <f>IFERROR([1]!EM_S_PERFORMANCEEXPRESS_PERFEXNETPROFITTOSHAREHOLDER(B922,$C$1)/1000000,"")</f>
        <v/>
      </c>
      <c r="F922" s="13">
        <f>IFERROR([1]!EM_S_PROFITNOTICE_FORECASTT(B922,$C$1)/1000000,"")</f>
        <v>27.373899999999999</v>
      </c>
      <c r="G922" s="13">
        <f>IFERROR([1]!EM_S_PROFITNOTICE_FORECASTL(B922,$C$1)/1000000,"")</f>
        <v>13.6869</v>
      </c>
      <c r="H922" s="13">
        <f t="shared" si="100"/>
        <v>20.5304</v>
      </c>
      <c r="I922" s="20">
        <f>IFERROR([1]!EM_S_QSTM07_IS(B922,"61",$I$1,"1")/1000000,"")</f>
        <v>5.6765484600000002</v>
      </c>
      <c r="J922" s="13">
        <f t="shared" si="98"/>
        <v>1.2671915599999997</v>
      </c>
      <c r="K922" s="13">
        <f>IFERROR([1]!EM_S_QSTM07_IS(B922,"61",$K$2,"1")/1000000,"")</f>
        <v>16.721713749999999</v>
      </c>
      <c r="L922" s="14">
        <f t="shared" si="101"/>
        <v>-0.92421879844701915</v>
      </c>
      <c r="M922" s="33" t="str">
        <f ca="1">[1]!EM_S_MAJASSRES_NUM(B922,$M$2,$M$1)</f>
        <v/>
      </c>
      <c r="N922" s="29" t="str">
        <f t="shared" si="102"/>
        <v/>
      </c>
      <c r="O922" s="21">
        <f t="shared" ca="1" si="103"/>
        <v>-0.92421879844701915</v>
      </c>
      <c r="P922" s="10" t="str">
        <f t="shared" si="104"/>
        <v>财报</v>
      </c>
    </row>
    <row r="923" spans="1:16" x14ac:dyDescent="0.2">
      <c r="A923" s="17">
        <f t="shared" ca="1" si="99"/>
        <v>1564</v>
      </c>
      <c r="B923" s="8" t="s">
        <v>1900</v>
      </c>
      <c r="C923" s="8" t="s">
        <v>1901</v>
      </c>
      <c r="D923" s="13">
        <f>IFERROR([1]!EM_S_QSTM07_IS(B923,"61",$C$1,"1")/1000000,"")</f>
        <v>55.612520520000004</v>
      </c>
      <c r="E923" s="13" t="str">
        <f>IFERROR([1]!EM_S_PERFORMANCEEXPRESS_PERFEXNETPROFITTOSHAREHOLDER(B923,$C$1)/1000000,"")</f>
        <v/>
      </c>
      <c r="F923" s="13">
        <f>IFERROR([1]!EM_S_PROFITNOTICE_FORECASTT(B923,$C$1)/1000000,"")</f>
        <v>156.2534</v>
      </c>
      <c r="G923" s="13">
        <f>IFERROR([1]!EM_S_PROFITNOTICE_FORECASTL(B923,$C$1)/1000000,"")</f>
        <v>99.433999999999997</v>
      </c>
      <c r="H923" s="13">
        <f t="shared" si="100"/>
        <v>127.8437</v>
      </c>
      <c r="I923" s="20">
        <f>IFERROR([1]!EM_S_QSTM07_IS(B923,"61",$I$1,"1")/1000000,"")</f>
        <v>57.382296320000002</v>
      </c>
      <c r="J923" s="13">
        <f t="shared" si="98"/>
        <v>-1.7697757999999979</v>
      </c>
      <c r="K923" s="13">
        <f>IFERROR([1]!EM_S_QSTM07_IS(B923,"61",$K$2,"1")/1000000,"")</f>
        <v>61.625286409999994</v>
      </c>
      <c r="L923" s="14">
        <f t="shared" si="101"/>
        <v>-1.028718337927478</v>
      </c>
      <c r="M923" s="33" t="str">
        <f ca="1">[1]!EM_S_MAJASSRES_NUM(B923,$M$2,$M$1)</f>
        <v/>
      </c>
      <c r="N923" s="29" t="str">
        <f t="shared" si="102"/>
        <v/>
      </c>
      <c r="O923" s="21">
        <f t="shared" ca="1" si="103"/>
        <v>-1.028718337927478</v>
      </c>
      <c r="P923" s="10" t="str">
        <f t="shared" si="104"/>
        <v>财报</v>
      </c>
    </row>
    <row r="924" spans="1:16" x14ac:dyDescent="0.2">
      <c r="A924" s="17">
        <f t="shared" ca="1" si="99"/>
        <v>740</v>
      </c>
      <c r="B924" s="8" t="s">
        <v>1902</v>
      </c>
      <c r="C924" s="8" t="s">
        <v>1903</v>
      </c>
      <c r="D924" s="13">
        <f>IFERROR([1]!EM_S_QSTM07_IS(B924,"61",$C$1,"1")/1000000,"")</f>
        <v>20.847785089999999</v>
      </c>
      <c r="E924" s="13" t="str">
        <f>IFERROR([1]!EM_S_PERFORMANCEEXPRESS_PERFEXNETPROFITTOSHAREHOLDER(B924,$C$1)/1000000,"")</f>
        <v/>
      </c>
      <c r="F924" s="13">
        <f>IFERROR([1]!EM_S_PROFITNOTICE_FORECASTT(B924,$C$1)/1000000,"")</f>
        <v>41.354700000000001</v>
      </c>
      <c r="G924" s="13">
        <f>IFERROR([1]!EM_S_PROFITNOTICE_FORECASTL(B924,$C$1)/1000000,"")</f>
        <v>27.569800000000001</v>
      </c>
      <c r="H924" s="13">
        <f t="shared" si="100"/>
        <v>34.462249999999997</v>
      </c>
      <c r="I924" s="20">
        <f>IFERROR([1]!EM_S_QSTM07_IS(B924,"61",$I$1,"1")/1000000,"")</f>
        <v>9.8219126600000006</v>
      </c>
      <c r="J924" s="13">
        <f t="shared" si="98"/>
        <v>11.025872429999998</v>
      </c>
      <c r="K924" s="13">
        <f>IFERROR([1]!EM_S_QSTM07_IS(B924,"61",$K$2,"1")/1000000,"")</f>
        <v>19.619323809999997</v>
      </c>
      <c r="L924" s="14">
        <f t="shared" si="101"/>
        <v>-0.43800955951498721</v>
      </c>
      <c r="M924" s="33" t="str">
        <f ca="1">[1]!EM_S_MAJASSRES_NUM(B924,$M$2,$M$1)</f>
        <v/>
      </c>
      <c r="N924" s="29" t="str">
        <f t="shared" si="102"/>
        <v/>
      </c>
      <c r="O924" s="21">
        <f t="shared" ca="1" si="103"/>
        <v>-0.43800955951498721</v>
      </c>
      <c r="P924" s="10" t="str">
        <f t="shared" si="104"/>
        <v>财报</v>
      </c>
    </row>
    <row r="925" spans="1:16" x14ac:dyDescent="0.2">
      <c r="A925" s="17">
        <f t="shared" ca="1" si="99"/>
        <v>683</v>
      </c>
      <c r="B925" s="8" t="s">
        <v>1904</v>
      </c>
      <c r="C925" s="8" t="s">
        <v>1905</v>
      </c>
      <c r="D925" s="13">
        <f>IFERROR([1]!EM_S_QSTM07_IS(B925,"61",$C$1,"1")/1000000,"")</f>
        <v>242.88801512000001</v>
      </c>
      <c r="E925" s="13" t="str">
        <f>IFERROR([1]!EM_S_PERFORMANCEEXPRESS_PERFEXNETPROFITTOSHAREHOLDER(B925,$C$1)/1000000,"")</f>
        <v/>
      </c>
      <c r="F925" s="13">
        <f>IFERROR([1]!EM_S_PROFITNOTICE_FORECASTT(B925,$C$1)/1000000,"")</f>
        <v>395.4</v>
      </c>
      <c r="G925" s="13">
        <f>IFERROR([1]!EM_S_PROFITNOTICE_FORECASTL(B925,$C$1)/1000000,"")</f>
        <v>310.67</v>
      </c>
      <c r="H925" s="13">
        <f t="shared" si="100"/>
        <v>353.03499999999997</v>
      </c>
      <c r="I925" s="20">
        <f>IFERROR([1]!EM_S_QSTM07_IS(B925,"61",$I$1,"1")/1000000,"")</f>
        <v>124.68583366</v>
      </c>
      <c r="J925" s="13">
        <f t="shared" si="98"/>
        <v>118.20218146000001</v>
      </c>
      <c r="K925" s="13">
        <f>IFERROR([1]!EM_S_QSTM07_IS(B925,"61",$K$2,"1")/1000000,"")</f>
        <v>186.63906112000001</v>
      </c>
      <c r="L925" s="14">
        <f t="shared" si="101"/>
        <v>-0.36668036824294969</v>
      </c>
      <c r="M925" s="33" t="str">
        <f ca="1">[1]!EM_S_MAJASSRES_NUM(B925,$M$2,$M$1)</f>
        <v/>
      </c>
      <c r="N925" s="29" t="str">
        <f t="shared" si="102"/>
        <v/>
      </c>
      <c r="O925" s="21">
        <f t="shared" ca="1" si="103"/>
        <v>-0.36668036824294969</v>
      </c>
      <c r="P925" s="10" t="str">
        <f t="shared" si="104"/>
        <v>财报</v>
      </c>
    </row>
    <row r="926" spans="1:16" x14ac:dyDescent="0.2">
      <c r="A926" s="17">
        <f t="shared" ca="1" si="99"/>
        <v>1213</v>
      </c>
      <c r="B926" s="8" t="s">
        <v>1906</v>
      </c>
      <c r="C926" s="8" t="s">
        <v>1907</v>
      </c>
      <c r="D926" s="13">
        <f>IFERROR([1]!EM_S_QSTM07_IS(B926,"61",$C$1,"1")/1000000,"")</f>
        <v>1.8763305299999999</v>
      </c>
      <c r="E926" s="13" t="str">
        <f>IFERROR([1]!EM_S_PERFORMANCEEXPRESS_PERFEXNETPROFITTOSHAREHOLDER(B926,$C$1)/1000000,"")</f>
        <v/>
      </c>
      <c r="F926" s="13">
        <f>IFERROR([1]!EM_S_PROFITNOTICE_FORECASTT(B926,$C$1)/1000000,"")</f>
        <v>1.6177999999999999</v>
      </c>
      <c r="G926" s="13">
        <f>IFERROR([1]!EM_S_PROFITNOTICE_FORECASTL(B926,$C$1)/1000000,"")</f>
        <v>0.3236</v>
      </c>
      <c r="H926" s="13">
        <f t="shared" si="100"/>
        <v>0.9706999999999999</v>
      </c>
      <c r="I926" s="20">
        <f>IFERROR([1]!EM_S_QSTM07_IS(B926,"61",$I$1,"1")/1000000,"")</f>
        <v>-1.30445257</v>
      </c>
      <c r="J926" s="13">
        <f t="shared" si="98"/>
        <v>3.1807831000000002</v>
      </c>
      <c r="K926" s="13">
        <f>IFERROR([1]!EM_S_QSTM07_IS(B926,"61",$K$2,"1")/1000000,"")</f>
        <v>15.50858858</v>
      </c>
      <c r="L926" s="14">
        <f t="shared" si="101"/>
        <v>-0.79490183238841194</v>
      </c>
      <c r="M926" s="33" t="str">
        <f ca="1">[1]!EM_S_MAJASSRES_NUM(B926,$M$2,$M$1)</f>
        <v/>
      </c>
      <c r="N926" s="29" t="str">
        <f t="shared" si="102"/>
        <v/>
      </c>
      <c r="O926" s="21">
        <f t="shared" ca="1" si="103"/>
        <v>-0.79490183238841194</v>
      </c>
      <c r="P926" s="10" t="str">
        <f t="shared" si="104"/>
        <v>财报</v>
      </c>
    </row>
    <row r="927" spans="1:16" x14ac:dyDescent="0.2">
      <c r="A927" s="17">
        <f t="shared" ca="1" si="99"/>
        <v>105</v>
      </c>
      <c r="B927" s="8" t="s">
        <v>1908</v>
      </c>
      <c r="C927" s="8" t="s">
        <v>1909</v>
      </c>
      <c r="D927" s="13">
        <f>IFERROR([1]!EM_S_QSTM07_IS(B927,"61",$C$1,"1")/1000000,"")</f>
        <v>185.14709196000001</v>
      </c>
      <c r="E927" s="13" t="str">
        <f>IFERROR([1]!EM_S_PERFORMANCEEXPRESS_PERFEXNETPROFITTOSHAREHOLDER(B927,$C$1)/1000000,"")</f>
        <v/>
      </c>
      <c r="F927" s="13">
        <f>IFERROR([1]!EM_S_PROFITNOTICE_FORECASTT(B927,$C$1)/1000000,"")</f>
        <v>275</v>
      </c>
      <c r="G927" s="13">
        <f>IFERROR([1]!EM_S_PROFITNOTICE_FORECASTL(B927,$C$1)/1000000,"")</f>
        <v>265</v>
      </c>
      <c r="H927" s="13">
        <f t="shared" si="100"/>
        <v>270</v>
      </c>
      <c r="I927" s="20">
        <f>IFERROR([1]!EM_S_QSTM07_IS(B927,"61",$I$1,"1")/1000000,"")</f>
        <v>84.815314420000007</v>
      </c>
      <c r="J927" s="13">
        <f t="shared" si="98"/>
        <v>100.33177754</v>
      </c>
      <c r="K927" s="13">
        <f>IFERROR([1]!EM_S_QSTM07_IS(B927,"61",$K$2,"1")/1000000,"")</f>
        <v>-128.62122153999999</v>
      </c>
      <c r="L927" s="14">
        <f t="shared" si="101"/>
        <v>1.7800561706591922</v>
      </c>
      <c r="M927" s="33" t="str">
        <f ca="1">[1]!EM_S_MAJASSRES_NUM(B927,$M$2,$M$1)</f>
        <v/>
      </c>
      <c r="N927" s="29" t="str">
        <f t="shared" si="102"/>
        <v/>
      </c>
      <c r="O927" s="21">
        <f t="shared" ca="1" si="103"/>
        <v>1.7800561706591922</v>
      </c>
      <c r="P927" s="10" t="str">
        <f t="shared" si="104"/>
        <v>财报</v>
      </c>
    </row>
    <row r="928" spans="1:16" x14ac:dyDescent="0.2">
      <c r="A928" s="17">
        <f t="shared" ca="1" si="99"/>
        <v>187</v>
      </c>
      <c r="B928" s="8" t="s">
        <v>1910</v>
      </c>
      <c r="C928" s="8" t="s">
        <v>1911</v>
      </c>
      <c r="D928" s="13">
        <f>IFERROR([1]!EM_S_QSTM07_IS(B928,"61",$C$1,"1")/1000000,"")</f>
        <v>2.38943416</v>
      </c>
      <c r="E928" s="13" t="str">
        <f>IFERROR([1]!EM_S_PERFORMANCEEXPRESS_PERFEXNETPROFITTOSHAREHOLDER(B928,$C$1)/1000000,"")</f>
        <v/>
      </c>
      <c r="F928" s="13">
        <f>IFERROR([1]!EM_S_PROFITNOTICE_FORECASTT(B928,$C$1)/1000000,"")</f>
        <v>4</v>
      </c>
      <c r="G928" s="13">
        <f>IFERROR([1]!EM_S_PROFITNOTICE_FORECASTL(B928,$C$1)/1000000,"")</f>
        <v>0.5</v>
      </c>
      <c r="H928" s="13">
        <f t="shared" si="100"/>
        <v>2.25</v>
      </c>
      <c r="I928" s="20">
        <f>IFERROR([1]!EM_S_QSTM07_IS(B928,"61",$I$1,"1")/1000000,"")</f>
        <v>1.1115392900000001</v>
      </c>
      <c r="J928" s="13">
        <f t="shared" si="98"/>
        <v>1.2778948699999999</v>
      </c>
      <c r="K928" s="13">
        <f>IFERROR([1]!EM_S_QSTM07_IS(B928,"61",$K$2,"1")/1000000,"")</f>
        <v>-11.01764105</v>
      </c>
      <c r="L928" s="14">
        <f t="shared" si="101"/>
        <v>1.1159862500693829</v>
      </c>
      <c r="M928" s="33" t="str">
        <f ca="1">[1]!EM_S_MAJASSRES_NUM(B928,$M$2,$M$1)</f>
        <v/>
      </c>
      <c r="N928" s="29" t="str">
        <f t="shared" si="102"/>
        <v/>
      </c>
      <c r="O928" s="21">
        <f t="shared" ca="1" si="103"/>
        <v>1.1159862500693829</v>
      </c>
      <c r="P928" s="10" t="str">
        <f t="shared" si="104"/>
        <v>财报</v>
      </c>
    </row>
    <row r="929" spans="1:16" x14ac:dyDescent="0.2">
      <c r="A929" s="17">
        <f t="shared" ca="1" si="99"/>
        <v>141</v>
      </c>
      <c r="B929" s="8" t="s">
        <v>1912</v>
      </c>
      <c r="C929" s="8" t="s">
        <v>1913</v>
      </c>
      <c r="D929" s="13">
        <f>IFERROR([1]!EM_S_QSTM07_IS(B929,"61",$C$1,"1")/1000000,"")</f>
        <v>170.73743199</v>
      </c>
      <c r="E929" s="13" t="str">
        <f>IFERROR([1]!EM_S_PERFORMANCEEXPRESS_PERFEXNETPROFITTOSHAREHOLDER(B929,$C$1)/1000000,"")</f>
        <v/>
      </c>
      <c r="F929" s="13">
        <f>IFERROR([1]!EM_S_PROFITNOTICE_FORECASTT(B929,$C$1)/1000000,"")</f>
        <v>280.60180000000003</v>
      </c>
      <c r="G929" s="13">
        <f>IFERROR([1]!EM_S_PROFITNOTICE_FORECASTL(B929,$C$1)/1000000,"")</f>
        <v>255.0925</v>
      </c>
      <c r="H929" s="13">
        <f t="shared" si="100"/>
        <v>267.84715</v>
      </c>
      <c r="I929" s="20">
        <f>IFERROR([1]!EM_S_QSTM07_IS(B929,"61",$I$1,"1")/1000000,"")</f>
        <v>107.41753067</v>
      </c>
      <c r="J929" s="13">
        <f t="shared" si="98"/>
        <v>63.31990132</v>
      </c>
      <c r="K929" s="13">
        <f>IFERROR([1]!EM_S_QSTM07_IS(B929,"61",$K$2,"1")/1000000,"")</f>
        <v>26.857930829999997</v>
      </c>
      <c r="L929" s="14">
        <f t="shared" si="101"/>
        <v>1.357586729997547</v>
      </c>
      <c r="M929" s="33" t="str">
        <f ca="1">[1]!EM_S_MAJASSRES_NUM(B929,$M$2,$M$1)</f>
        <v/>
      </c>
      <c r="N929" s="29" t="str">
        <f t="shared" si="102"/>
        <v/>
      </c>
      <c r="O929" s="21">
        <f t="shared" ca="1" si="103"/>
        <v>1.357586729997547</v>
      </c>
      <c r="P929" s="10" t="str">
        <f t="shared" si="104"/>
        <v>财报</v>
      </c>
    </row>
    <row r="930" spans="1:16" x14ac:dyDescent="0.2">
      <c r="A930" s="17">
        <f t="shared" ca="1" si="99"/>
        <v>407</v>
      </c>
      <c r="B930" s="8" t="s">
        <v>1914</v>
      </c>
      <c r="C930" s="8" t="s">
        <v>1915</v>
      </c>
      <c r="D930" s="13">
        <f>IFERROR([1]!EM_S_QSTM07_IS(B930,"61",$C$1,"1")/1000000,"")</f>
        <v>46.221666679999998</v>
      </c>
      <c r="E930" s="13" t="str">
        <f>IFERROR([1]!EM_S_PERFORMANCEEXPRESS_PERFEXNETPROFITTOSHAREHOLDER(B930,$C$1)/1000000,"")</f>
        <v/>
      </c>
      <c r="F930" s="13">
        <f>IFERROR([1]!EM_S_PROFITNOTICE_FORECASTT(B930,$C$1)/1000000,"")</f>
        <v>57.524099999999997</v>
      </c>
      <c r="G930" s="13">
        <f>IFERROR([1]!EM_S_PROFITNOTICE_FORECASTL(B930,$C$1)/1000000,"")</f>
        <v>38.349400000000003</v>
      </c>
      <c r="H930" s="13">
        <f t="shared" si="100"/>
        <v>47.936750000000004</v>
      </c>
      <c r="I930" s="20">
        <f>IFERROR([1]!EM_S_QSTM07_IS(B930,"61",$I$1,"1")/1000000,"")</f>
        <v>10.835349019999999</v>
      </c>
      <c r="J930" s="13">
        <f t="shared" si="98"/>
        <v>35.386317660000003</v>
      </c>
      <c r="K930" s="13">
        <f>IFERROR([1]!EM_S_QSTM07_IS(B930,"61",$K$2,"1")/1000000,"")</f>
        <v>31.01540885</v>
      </c>
      <c r="L930" s="14">
        <f t="shared" si="101"/>
        <v>0.14092700925333773</v>
      </c>
      <c r="M930" s="33" t="str">
        <f ca="1">[1]!EM_S_MAJASSRES_NUM(B930,$M$2,$M$1)</f>
        <v/>
      </c>
      <c r="N930" s="29" t="str">
        <f t="shared" si="102"/>
        <v/>
      </c>
      <c r="O930" s="21">
        <f t="shared" ca="1" si="103"/>
        <v>0.14092700925333773</v>
      </c>
      <c r="P930" s="10" t="str">
        <f t="shared" si="104"/>
        <v>财报</v>
      </c>
    </row>
    <row r="931" spans="1:16" x14ac:dyDescent="0.2">
      <c r="A931" s="17">
        <f t="shared" ca="1" si="99"/>
        <v>1310</v>
      </c>
      <c r="B931" s="8" t="s">
        <v>1916</v>
      </c>
      <c r="C931" s="8" t="s">
        <v>1917</v>
      </c>
      <c r="D931" s="13">
        <f>IFERROR([1]!EM_S_QSTM07_IS(B931,"61",$C$1,"1")/1000000,"")</f>
        <v>61.524440299999995</v>
      </c>
      <c r="E931" s="13" t="str">
        <f>IFERROR([1]!EM_S_PERFORMANCEEXPRESS_PERFEXNETPROFITTOSHAREHOLDER(B931,$C$1)/1000000,"")</f>
        <v/>
      </c>
      <c r="F931" s="13">
        <f>IFERROR([1]!EM_S_PROFITNOTICE_FORECASTT(B931,$C$1)/1000000,"")</f>
        <v>125.63639999999999</v>
      </c>
      <c r="G931" s="13">
        <f>IFERROR([1]!EM_S_PROFITNOTICE_FORECASTL(B931,$C$1)/1000000,"")</f>
        <v>107.6884</v>
      </c>
      <c r="H931" s="13">
        <f t="shared" si="100"/>
        <v>116.66239999999999</v>
      </c>
      <c r="I931" s="20">
        <f>IFERROR([1]!EM_S_QSTM07_IS(B931,"61",$I$1,"1")/1000000,"")</f>
        <v>54.464925880000003</v>
      </c>
      <c r="J931" s="13">
        <f t="shared" si="98"/>
        <v>7.0595144199999922</v>
      </c>
      <c r="K931" s="13">
        <f>IFERROR([1]!EM_S_QSTM07_IS(B931,"61",$K$2,"1")/1000000,"")</f>
        <v>51.755675719999999</v>
      </c>
      <c r="L931" s="14">
        <f t="shared" si="101"/>
        <v>-0.86359922227289221</v>
      </c>
      <c r="M931" s="33" t="str">
        <f ca="1">[1]!EM_S_MAJASSRES_NUM(B931,$M$2,$M$1)</f>
        <v/>
      </c>
      <c r="N931" s="29" t="str">
        <f t="shared" si="102"/>
        <v/>
      </c>
      <c r="O931" s="21">
        <f t="shared" ca="1" si="103"/>
        <v>-0.86359922227289221</v>
      </c>
      <c r="P931" s="10" t="str">
        <f t="shared" si="104"/>
        <v>财报</v>
      </c>
    </row>
    <row r="932" spans="1:16" x14ac:dyDescent="0.2">
      <c r="A932" s="17" t="str">
        <f t="shared" ca="1" si="99"/>
        <v/>
      </c>
      <c r="B932" s="8" t="s">
        <v>1918</v>
      </c>
      <c r="C932" s="8" t="s">
        <v>1919</v>
      </c>
      <c r="D932" s="13">
        <f>IFERROR([1]!EM_S_QSTM07_IS(B932,"61",$C$1,"1")/1000000,"")</f>
        <v>13.051935</v>
      </c>
      <c r="E932" s="13" t="str">
        <f>IFERROR([1]!EM_S_PERFORMANCEEXPRESS_PERFEXNETPROFITTOSHAREHOLDER(B932,$C$1)/1000000,"")</f>
        <v/>
      </c>
      <c r="F932" s="13">
        <f>IFERROR([1]!EM_S_PROFITNOTICE_FORECASTT(B932,$C$1)/1000000,"")</f>
        <v>40</v>
      </c>
      <c r="G932" s="13">
        <f>IFERROR([1]!EM_S_PROFITNOTICE_FORECASTL(B932,$C$1)/1000000,"")</f>
        <v>20</v>
      </c>
      <c r="H932" s="13">
        <f t="shared" si="100"/>
        <v>30</v>
      </c>
      <c r="I932" s="20">
        <f>IFERROR([1]!EM_S_QSTM07_IS(B932,"61",$I$1,"1")/1000000,"")</f>
        <v>17.291957</v>
      </c>
      <c r="J932" s="13">
        <f t="shared" si="98"/>
        <v>-4.2400219999999997</v>
      </c>
      <c r="K932" s="13">
        <f>IFERROR([1]!EM_S_QSTM07_IS(B932,"61",$K$2,"1")/1000000,"")</f>
        <v>-8.9524059999999999</v>
      </c>
      <c r="L932" s="14">
        <f t="shared" si="101"/>
        <v>0.52638184639972763</v>
      </c>
      <c r="M932" s="33" t="str">
        <f ca="1">[1]!EM_S_MAJASSRES_NUM(B932,$M$2,$M$1)</f>
        <v/>
      </c>
      <c r="N932" s="29">
        <f t="shared" si="102"/>
        <v>1</v>
      </c>
      <c r="O932" s="21" t="str">
        <f t="shared" ca="1" si="103"/>
        <v/>
      </c>
      <c r="P932" s="10" t="str">
        <f t="shared" si="104"/>
        <v>财报</v>
      </c>
    </row>
    <row r="933" spans="1:16" x14ac:dyDescent="0.2">
      <c r="A933" s="17">
        <f t="shared" ca="1" si="99"/>
        <v>155</v>
      </c>
      <c r="B933" s="8" t="s">
        <v>1920</v>
      </c>
      <c r="C933" s="8" t="s">
        <v>1921</v>
      </c>
      <c r="D933" s="13">
        <f>IFERROR([1]!EM_S_QSTM07_IS(B933,"61",$C$1,"1")/1000000,"")</f>
        <v>37.126517149999998</v>
      </c>
      <c r="E933" s="13" t="str">
        <f>IFERROR([1]!EM_S_PERFORMANCEEXPRESS_PERFEXNETPROFITTOSHAREHOLDER(B933,$C$1)/1000000,"")</f>
        <v/>
      </c>
      <c r="F933" s="13">
        <f>IFERROR([1]!EM_S_PROFITNOTICE_FORECASTT(B933,$C$1)/1000000,"")</f>
        <v>50</v>
      </c>
      <c r="G933" s="13">
        <f>IFERROR([1]!EM_S_PROFITNOTICE_FORECASTL(B933,$C$1)/1000000,"")</f>
        <v>33</v>
      </c>
      <c r="H933" s="13">
        <f t="shared" si="100"/>
        <v>41.5</v>
      </c>
      <c r="I933" s="20">
        <f>IFERROR([1]!EM_S_QSTM07_IS(B933,"61",$I$1,"1")/1000000,"")</f>
        <v>9.3410540399999995</v>
      </c>
      <c r="J933" s="13">
        <f t="shared" si="98"/>
        <v>27.785463109999998</v>
      </c>
      <c r="K933" s="13">
        <f>IFERROR([1]!EM_S_QSTM07_IS(B933,"61",$K$2,"1")/1000000,"")</f>
        <v>-113.77539713</v>
      </c>
      <c r="L933" s="14">
        <f t="shared" si="101"/>
        <v>1.2442132817014233</v>
      </c>
      <c r="M933" s="33" t="str">
        <f ca="1">[1]!EM_S_MAJASSRES_NUM(B933,$M$2,$M$1)</f>
        <v/>
      </c>
      <c r="N933" s="29" t="str">
        <f t="shared" si="102"/>
        <v/>
      </c>
      <c r="O933" s="21">
        <f t="shared" ca="1" si="103"/>
        <v>1.2442132817014233</v>
      </c>
      <c r="P933" s="10" t="str">
        <f t="shared" si="104"/>
        <v>财报</v>
      </c>
    </row>
    <row r="934" spans="1:16" x14ac:dyDescent="0.2">
      <c r="A934" s="17">
        <f t="shared" ca="1" si="99"/>
        <v>458</v>
      </c>
      <c r="B934" s="8" t="s">
        <v>1922</v>
      </c>
      <c r="C934" s="8" t="s">
        <v>1923</v>
      </c>
      <c r="D934" s="13">
        <f>IFERROR([1]!EM_S_QSTM07_IS(B934,"61",$C$1,"1")/1000000,"")</f>
        <v>167.93967752</v>
      </c>
      <c r="E934" s="13" t="str">
        <f>IFERROR([1]!EM_S_PERFORMANCEEXPRESS_PERFEXNETPROFITTOSHAREHOLDER(B934,$C$1)/1000000,"")</f>
        <v/>
      </c>
      <c r="F934" s="13">
        <f>IFERROR([1]!EM_S_PROFITNOTICE_FORECASTT(B934,$C$1)/1000000,"")</f>
        <v>219.5986</v>
      </c>
      <c r="G934" s="13">
        <f>IFERROR([1]!EM_S_PROFITNOTICE_FORECASTL(B934,$C$1)/1000000,"")</f>
        <v>168.922</v>
      </c>
      <c r="H934" s="13">
        <f t="shared" si="100"/>
        <v>194.2603</v>
      </c>
      <c r="I934" s="20">
        <f>IFERROR([1]!EM_S_QSTM07_IS(B934,"61",$I$1,"1")/1000000,"")</f>
        <v>26.901150469999997</v>
      </c>
      <c r="J934" s="13">
        <f t="shared" si="98"/>
        <v>141.03852705</v>
      </c>
      <c r="K934" s="13">
        <f>IFERROR([1]!EM_S_QSTM07_IS(B934,"61",$K$2,"1")/1000000,"")</f>
        <v>145.66707241</v>
      </c>
      <c r="L934" s="14">
        <f t="shared" si="101"/>
        <v>-3.1774822431883072E-2</v>
      </c>
      <c r="M934" s="33" t="str">
        <f ca="1">[1]!EM_S_MAJASSRES_NUM(B934,$M$2,$M$1)</f>
        <v/>
      </c>
      <c r="N934" s="29" t="str">
        <f t="shared" si="102"/>
        <v/>
      </c>
      <c r="O934" s="21">
        <f t="shared" ca="1" si="103"/>
        <v>-3.1774822431883072E-2</v>
      </c>
      <c r="P934" s="10" t="str">
        <f t="shared" si="104"/>
        <v>财报</v>
      </c>
    </row>
    <row r="935" spans="1:16" x14ac:dyDescent="0.2">
      <c r="A935" s="17">
        <f t="shared" ca="1" si="99"/>
        <v>6</v>
      </c>
      <c r="B935" s="8" t="s">
        <v>1924</v>
      </c>
      <c r="C935" s="8" t="s">
        <v>1925</v>
      </c>
      <c r="D935" s="13">
        <f>IFERROR([1]!EM_S_QSTM07_IS(B935,"61",$C$1,"1")/1000000,"")</f>
        <v>462.48904286000004</v>
      </c>
      <c r="E935" s="13" t="str">
        <f>IFERROR([1]!EM_S_PERFORMANCEEXPRESS_PERFEXNETPROFITTOSHAREHOLDER(B935,$C$1)/1000000,"")</f>
        <v/>
      </c>
      <c r="F935" s="13">
        <f>IFERROR([1]!EM_S_PROFITNOTICE_FORECASTT(B935,$C$1)/1000000,"")</f>
        <v>750</v>
      </c>
      <c r="G935" s="13">
        <f>IFERROR([1]!EM_S_PROFITNOTICE_FORECASTL(B935,$C$1)/1000000,"")</f>
        <v>720</v>
      </c>
      <c r="H935" s="13">
        <f t="shared" si="100"/>
        <v>735</v>
      </c>
      <c r="I935" s="20">
        <f>IFERROR([1]!EM_S_QSTM07_IS(B935,"61",$I$1,"1")/1000000,"")</f>
        <v>284.31086711</v>
      </c>
      <c r="J935" s="13">
        <f t="shared" si="98"/>
        <v>178.17817575000004</v>
      </c>
      <c r="K935" s="13">
        <f>IFERROR([1]!EM_S_QSTM07_IS(B935,"61",$K$2,"1")/1000000,"")</f>
        <v>11.20484952</v>
      </c>
      <c r="L935" s="14">
        <f t="shared" si="101"/>
        <v>14.901880291382978</v>
      </c>
      <c r="M935" s="33" t="str">
        <f ca="1">[1]!EM_S_MAJASSRES_NUM(B935,$M$2,$M$1)</f>
        <v/>
      </c>
      <c r="N935" s="29" t="str">
        <f t="shared" si="102"/>
        <v/>
      </c>
      <c r="O935" s="21">
        <f t="shared" ca="1" si="103"/>
        <v>14.901880291382978</v>
      </c>
      <c r="P935" s="10" t="str">
        <f t="shared" si="104"/>
        <v>财报</v>
      </c>
    </row>
    <row r="936" spans="1:16" x14ac:dyDescent="0.2">
      <c r="A936" s="17">
        <f t="shared" ca="1" si="99"/>
        <v>2010</v>
      </c>
      <c r="B936" s="8" t="s">
        <v>1926</v>
      </c>
      <c r="C936" s="8" t="s">
        <v>1927</v>
      </c>
      <c r="D936" s="13">
        <f>IFERROR([1]!EM_S_QSTM07_IS(B936,"61",$C$1,"1")/1000000,"")</f>
        <v>-0.88118896000000801</v>
      </c>
      <c r="E936" s="13" t="str">
        <f>IFERROR([1]!EM_S_PERFORMANCEEXPRESS_PERFEXNETPROFITTOSHAREHOLDER(B936,$C$1)/1000000,"")</f>
        <v/>
      </c>
      <c r="F936" s="13">
        <f>IFERROR([1]!EM_S_PROFITNOTICE_FORECASTT(B936,$C$1)/1000000,"")</f>
        <v>89.604500000000002</v>
      </c>
      <c r="G936" s="13">
        <f>IFERROR([1]!EM_S_PROFITNOTICE_FORECASTL(B936,$C$1)/1000000,"")</f>
        <v>77.657300000000006</v>
      </c>
      <c r="H936" s="13">
        <f t="shared" si="100"/>
        <v>83.630899999999997</v>
      </c>
      <c r="I936" s="20">
        <f>IFERROR([1]!EM_S_QSTM07_IS(B936,"61",$I$1,"1")/1000000,"")</f>
        <v>86.501954790000013</v>
      </c>
      <c r="J936" s="13">
        <f t="shared" si="98"/>
        <v>-87.383143750000016</v>
      </c>
      <c r="K936" s="13">
        <f>IFERROR([1]!EM_S_QSTM07_IS(B936,"61",$K$2,"1")/1000000,"")</f>
        <v>26.084695329999999</v>
      </c>
      <c r="L936" s="14">
        <f t="shared" si="101"/>
        <v>-4.3499775498432101</v>
      </c>
      <c r="M936" s="33" t="str">
        <f ca="1">[1]!EM_S_MAJASSRES_NUM(B936,$M$2,$M$1)</f>
        <v/>
      </c>
      <c r="N936" s="29" t="str">
        <f t="shared" si="102"/>
        <v/>
      </c>
      <c r="O936" s="21">
        <f t="shared" ca="1" si="103"/>
        <v>-4.3499775498432101</v>
      </c>
      <c r="P936" s="10" t="str">
        <f t="shared" si="104"/>
        <v>财报</v>
      </c>
    </row>
    <row r="937" spans="1:16" x14ac:dyDescent="0.2">
      <c r="A937" s="17" t="str">
        <f t="shared" ca="1" si="99"/>
        <v/>
      </c>
      <c r="B937" s="8" t="s">
        <v>1928</v>
      </c>
      <c r="C937" s="8" t="s">
        <v>1929</v>
      </c>
      <c r="D937" s="13">
        <f>IFERROR([1]!EM_S_QSTM07_IS(B937,"61",$C$1,"1")/1000000,"")</f>
        <v>8.93951341</v>
      </c>
      <c r="E937" s="13" t="str">
        <f>IFERROR([1]!EM_S_PERFORMANCEEXPRESS_PERFEXNETPROFITTOSHAREHOLDER(B937,$C$1)/1000000,"")</f>
        <v/>
      </c>
      <c r="F937" s="13">
        <f>IFERROR([1]!EM_S_PROFITNOTICE_FORECASTT(B937,$C$1)/1000000,"")</f>
        <v>4.2545000000000002</v>
      </c>
      <c r="G937" s="13">
        <f>IFERROR([1]!EM_S_PROFITNOTICE_FORECASTL(B937,$C$1)/1000000,"")</f>
        <v>1.4180999999999999</v>
      </c>
      <c r="H937" s="13">
        <f t="shared" si="100"/>
        <v>2.8363</v>
      </c>
      <c r="I937" s="20">
        <f>IFERROR([1]!EM_S_QSTM07_IS(B937,"61",$I$1,"1")/1000000,"")</f>
        <v>-4.3899316299999995</v>
      </c>
      <c r="J937" s="13">
        <f t="shared" si="98"/>
        <v>13.32944504</v>
      </c>
      <c r="K937" s="13">
        <f>IFERROR([1]!EM_S_QSTM07_IS(B937,"61",$K$2,"1")/1000000,"")</f>
        <v>11.026618560000001</v>
      </c>
      <c r="L937" s="14">
        <f t="shared" si="101"/>
        <v>0.20884249033096128</v>
      </c>
      <c r="M937" s="33">
        <f ca="1">[1]!EM_S_MAJASSRES_NUM(B937,$M$2,$M$1)</f>
        <v>1</v>
      </c>
      <c r="N937" s="29" t="str">
        <f t="shared" si="102"/>
        <v/>
      </c>
      <c r="O937" s="21" t="str">
        <f t="shared" ca="1" si="103"/>
        <v/>
      </c>
      <c r="P937" s="10" t="str">
        <f t="shared" si="104"/>
        <v>财报</v>
      </c>
    </row>
    <row r="938" spans="1:16" x14ac:dyDescent="0.2">
      <c r="A938" s="17">
        <f t="shared" ca="1" si="99"/>
        <v>1801</v>
      </c>
      <c r="B938" s="8" t="s">
        <v>1930</v>
      </c>
      <c r="C938" s="8" t="s">
        <v>1931</v>
      </c>
      <c r="D938" s="13">
        <f>IFERROR([1]!EM_S_QSTM07_IS(B938,"61",$C$1,"1")/1000000,"")</f>
        <v>2.4708811900000001</v>
      </c>
      <c r="E938" s="13" t="str">
        <f>IFERROR([1]!EM_S_PERFORMANCEEXPRESS_PERFEXNETPROFITTOSHAREHOLDER(B938,$C$1)/1000000,"")</f>
        <v/>
      </c>
      <c r="F938" s="13">
        <f>IFERROR([1]!EM_S_PROFITNOTICE_FORECASTT(B938,$C$1)/1000000,"")</f>
        <v>25.857600000000001</v>
      </c>
      <c r="G938" s="13">
        <f>IFERROR([1]!EM_S_PROFITNOTICE_FORECASTL(B938,$C$1)/1000000,"")</f>
        <v>12.928800000000001</v>
      </c>
      <c r="H938" s="13">
        <f t="shared" si="100"/>
        <v>19.3932</v>
      </c>
      <c r="I938" s="20">
        <f>IFERROR([1]!EM_S_QSTM07_IS(B938,"61",$I$1,"1")/1000000,"")</f>
        <v>18.127608370000001</v>
      </c>
      <c r="J938" s="13">
        <f t="shared" si="98"/>
        <v>-15.656727180000001</v>
      </c>
      <c r="K938" s="13">
        <f>IFERROR([1]!EM_S_QSTM07_IS(B938,"61",$K$2,"1")/1000000,"")</f>
        <v>39.325287250000002</v>
      </c>
      <c r="L938" s="14">
        <f t="shared" si="101"/>
        <v>-1.3981338287617977</v>
      </c>
      <c r="M938" s="33" t="str">
        <f ca="1">[1]!EM_S_MAJASSRES_NUM(B938,$M$2,$M$1)</f>
        <v/>
      </c>
      <c r="N938" s="29" t="str">
        <f t="shared" si="102"/>
        <v/>
      </c>
      <c r="O938" s="21">
        <f t="shared" ca="1" si="103"/>
        <v>-1.3981338287617977</v>
      </c>
      <c r="P938" s="10" t="str">
        <f t="shared" si="104"/>
        <v>财报</v>
      </c>
    </row>
    <row r="939" spans="1:16" x14ac:dyDescent="0.2">
      <c r="A939" s="17">
        <f t="shared" ca="1" si="99"/>
        <v>1624</v>
      </c>
      <c r="B939" s="8" t="s">
        <v>1932</v>
      </c>
      <c r="C939" s="8" t="s">
        <v>1933</v>
      </c>
      <c r="D939" s="13">
        <f>IFERROR([1]!EM_S_QSTM07_IS(B939,"61",$C$1,"1")/1000000,"")</f>
        <v>373.78982364999996</v>
      </c>
      <c r="E939" s="13" t="str">
        <f>IFERROR([1]!EM_S_PERFORMANCEEXPRESS_PERFEXNETPROFITTOSHAREHOLDER(B939,$C$1)/1000000,"")</f>
        <v/>
      </c>
      <c r="F939" s="13">
        <f>IFERROR([1]!EM_S_PROFITNOTICE_FORECASTT(B939,$C$1)/1000000,"")</f>
        <v>839.45780000000002</v>
      </c>
      <c r="G939" s="13">
        <f>IFERROR([1]!EM_S_PROFITNOTICE_FORECASTL(B939,$C$1)/1000000,"")</f>
        <v>774.88419999999996</v>
      </c>
      <c r="H939" s="13">
        <f t="shared" si="100"/>
        <v>807.17100000000005</v>
      </c>
      <c r="I939" s="20">
        <f>IFERROR([1]!EM_S_QSTM07_IS(B939,"61",$I$1,"1")/1000000,"")</f>
        <v>404.57745629999999</v>
      </c>
      <c r="J939" s="13">
        <f t="shared" si="98"/>
        <v>-30.787632650000035</v>
      </c>
      <c r="K939" s="13">
        <f>IFERROR([1]!EM_S_QSTM07_IS(B939,"61",$K$2,"1")/1000000,"")</f>
        <v>314.67921602999996</v>
      </c>
      <c r="L939" s="14">
        <f t="shared" si="101"/>
        <v>-1.0978381509856847</v>
      </c>
      <c r="M939" s="33" t="str">
        <f ca="1">[1]!EM_S_MAJASSRES_NUM(B939,$M$2,$M$1)</f>
        <v/>
      </c>
      <c r="N939" s="29" t="str">
        <f t="shared" si="102"/>
        <v/>
      </c>
      <c r="O939" s="21">
        <f t="shared" ca="1" si="103"/>
        <v>-1.0978381509856847</v>
      </c>
      <c r="P939" s="10" t="str">
        <f t="shared" si="104"/>
        <v>财报</v>
      </c>
    </row>
    <row r="940" spans="1:16" x14ac:dyDescent="0.2">
      <c r="A940" s="17">
        <f t="shared" ca="1" si="99"/>
        <v>606</v>
      </c>
      <c r="B940" s="8" t="s">
        <v>1934</v>
      </c>
      <c r="C940" s="8" t="s">
        <v>1935</v>
      </c>
      <c r="D940" s="13">
        <f>IFERROR([1]!EM_S_QSTM07_IS(B940,"61",$C$1,"1")/1000000,"")</f>
        <v>41.595919700000003</v>
      </c>
      <c r="E940" s="13" t="str">
        <f>IFERROR([1]!EM_S_PERFORMANCEEXPRESS_PERFEXNETPROFITTOSHAREHOLDER(B940,$C$1)/1000000,"")</f>
        <v/>
      </c>
      <c r="F940" s="13">
        <f>IFERROR([1]!EM_S_PROFITNOTICE_FORECASTT(B940,$C$1)/1000000,"")</f>
        <v>73.768799999999999</v>
      </c>
      <c r="G940" s="13">
        <f>IFERROR([1]!EM_S_PROFITNOTICE_FORECASTL(B940,$C$1)/1000000,"")</f>
        <v>43.031799999999997</v>
      </c>
      <c r="H940" s="13">
        <f t="shared" si="100"/>
        <v>58.400300000000001</v>
      </c>
      <c r="I940" s="20">
        <f>IFERROR([1]!EM_S_QSTM07_IS(B940,"61",$I$1,"1")/1000000,"")</f>
        <v>12.352301669999999</v>
      </c>
      <c r="J940" s="13">
        <f t="shared" si="98"/>
        <v>29.243618030000004</v>
      </c>
      <c r="K940" s="13">
        <f>IFERROR([1]!EM_S_QSTM07_IS(B940,"61",$K$2,"1")/1000000,"")</f>
        <v>40.001779630000001</v>
      </c>
      <c r="L940" s="14">
        <f t="shared" si="101"/>
        <v>-0.26894207456539598</v>
      </c>
      <c r="M940" s="33" t="str">
        <f ca="1">[1]!EM_S_MAJASSRES_NUM(B940,$M$2,$M$1)</f>
        <v/>
      </c>
      <c r="N940" s="29" t="str">
        <f t="shared" si="102"/>
        <v/>
      </c>
      <c r="O940" s="21">
        <f t="shared" ca="1" si="103"/>
        <v>-0.26894207456539598</v>
      </c>
      <c r="P940" s="10" t="str">
        <f t="shared" si="104"/>
        <v>财报</v>
      </c>
    </row>
    <row r="941" spans="1:16" x14ac:dyDescent="0.2">
      <c r="A941" s="17">
        <f t="shared" ca="1" si="99"/>
        <v>915</v>
      </c>
      <c r="B941" s="8" t="s">
        <v>1936</v>
      </c>
      <c r="C941" s="8" t="s">
        <v>1937</v>
      </c>
      <c r="D941" s="13">
        <f>IFERROR([1]!EM_S_QSTM07_IS(B941,"61",$C$1,"1")/1000000,"")</f>
        <v>48.655383890000003</v>
      </c>
      <c r="E941" s="13">
        <f>IFERROR([1]!EM_S_PERFORMANCEEXPRESS_PERFEXNETPROFITTOSHAREHOLDER(B941,$C$1)/1000000,"")</f>
        <v>82.022000059999996</v>
      </c>
      <c r="F941" s="13">
        <f>IFERROR([1]!EM_S_PROFITNOTICE_FORECASTT(B941,$C$1)/1000000,"")</f>
        <v>98.46</v>
      </c>
      <c r="G941" s="13">
        <f>IFERROR([1]!EM_S_PROFITNOTICE_FORECASTL(B941,$C$1)/1000000,"")</f>
        <v>79.998800000000003</v>
      </c>
      <c r="H941" s="13">
        <f t="shared" si="100"/>
        <v>89.229399999999998</v>
      </c>
      <c r="I941" s="20">
        <f>IFERROR([1]!EM_S_QSTM07_IS(B941,"61",$I$1,"1")/1000000,"")</f>
        <v>33.983642869999997</v>
      </c>
      <c r="J941" s="13">
        <f t="shared" si="98"/>
        <v>14.671741020000006</v>
      </c>
      <c r="K941" s="13">
        <f>IFERROR([1]!EM_S_QSTM07_IS(B941,"61",$K$2,"1")/1000000,"")</f>
        <v>34.414061579999995</v>
      </c>
      <c r="L941" s="14">
        <f t="shared" si="101"/>
        <v>-0.5736701700874911</v>
      </c>
      <c r="M941" s="33" t="str">
        <f ca="1">[1]!EM_S_MAJASSRES_NUM(B941,$M$2,$M$1)</f>
        <v/>
      </c>
      <c r="N941" s="29" t="str">
        <f t="shared" si="102"/>
        <v/>
      </c>
      <c r="O941" s="21">
        <f t="shared" ca="1" si="103"/>
        <v>-0.5736701700874911</v>
      </c>
      <c r="P941" s="10" t="str">
        <f t="shared" si="104"/>
        <v>财报</v>
      </c>
    </row>
    <row r="942" spans="1:16" x14ac:dyDescent="0.2">
      <c r="A942" s="17" t="str">
        <f t="shared" ca="1" si="99"/>
        <v/>
      </c>
      <c r="B942" s="8" t="s">
        <v>1938</v>
      </c>
      <c r="C942" s="8" t="s">
        <v>1939</v>
      </c>
      <c r="D942" s="13">
        <f>IFERROR([1]!EM_S_QSTM07_IS(B942,"61",$C$1,"1")/1000000,"")</f>
        <v>-5.4806830700000004</v>
      </c>
      <c r="E942" s="13" t="str">
        <f>IFERROR([1]!EM_S_PERFORMANCEEXPRESS_PERFEXNETPROFITTOSHAREHOLDER(B942,$C$1)/1000000,"")</f>
        <v/>
      </c>
      <c r="F942" s="13">
        <f>IFERROR([1]!EM_S_PROFITNOTICE_FORECASTT(B942,$C$1)/1000000,"")</f>
        <v>-11.0032</v>
      </c>
      <c r="G942" s="13">
        <f>IFERROR([1]!EM_S_PROFITNOTICE_FORECASTL(B942,$C$1)/1000000,"")</f>
        <v>-13.396800000000001</v>
      </c>
      <c r="H942" s="13">
        <f t="shared" si="100"/>
        <v>-12.2</v>
      </c>
      <c r="I942" s="20">
        <f>IFERROR([1]!EM_S_QSTM07_IS(B942,"61",$I$1,"1")/1000000,"")</f>
        <v>-6.16173416</v>
      </c>
      <c r="J942" s="13">
        <f t="shared" si="98"/>
        <v>0.68105108999999953</v>
      </c>
      <c r="K942" s="13">
        <f>IFERROR([1]!EM_S_QSTM07_IS(B942,"61",$K$2,"1")/1000000,"")</f>
        <v>-4.9821602699999996</v>
      </c>
      <c r="L942" s="14">
        <f t="shared" si="101"/>
        <v>1.1366979488999858</v>
      </c>
      <c r="M942" s="33" t="str">
        <f ca="1">[1]!EM_S_MAJASSRES_NUM(B942,$M$2,$M$1)</f>
        <v/>
      </c>
      <c r="N942" s="29">
        <f t="shared" si="102"/>
        <v>1</v>
      </c>
      <c r="O942" s="21" t="str">
        <f t="shared" ca="1" si="103"/>
        <v/>
      </c>
      <c r="P942" s="10" t="str">
        <f t="shared" si="104"/>
        <v>财报</v>
      </c>
    </row>
    <row r="943" spans="1:16" x14ac:dyDescent="0.2">
      <c r="A943" s="17">
        <f t="shared" ca="1" si="99"/>
        <v>1135</v>
      </c>
      <c r="B943" s="8" t="s">
        <v>1940</v>
      </c>
      <c r="C943" s="8" t="s">
        <v>1941</v>
      </c>
      <c r="D943" s="13">
        <f>IFERROR([1]!EM_S_QSTM07_IS(B943,"61",$C$1,"1")/1000000,"")</f>
        <v>9.5818625600000011</v>
      </c>
      <c r="E943" s="13" t="str">
        <f>IFERROR([1]!EM_S_PERFORMANCEEXPRESS_PERFEXNETPROFITTOSHAREHOLDER(B943,$C$1)/1000000,"")</f>
        <v/>
      </c>
      <c r="F943" s="13">
        <f>IFERROR([1]!EM_S_PROFITNOTICE_FORECASTT(B943,$C$1)/1000000,"")</f>
        <v>24.610399999999998</v>
      </c>
      <c r="G943" s="13">
        <f>IFERROR([1]!EM_S_PROFITNOTICE_FORECASTL(B943,$C$1)/1000000,"")</f>
        <v>14.7662</v>
      </c>
      <c r="H943" s="13">
        <f t="shared" si="100"/>
        <v>19.688299999999998</v>
      </c>
      <c r="I943" s="20">
        <f>IFERROR([1]!EM_S_QSTM07_IS(B943,"61",$I$1,"1")/1000000,"")</f>
        <v>6.6091875300000007</v>
      </c>
      <c r="J943" s="13">
        <f t="shared" si="98"/>
        <v>2.9726750300000004</v>
      </c>
      <c r="K943" s="13">
        <f>IFERROR([1]!EM_S_QSTM07_IS(B943,"61",$K$2,"1")/1000000,"")</f>
        <v>11.56204851</v>
      </c>
      <c r="L943" s="14">
        <f t="shared" si="101"/>
        <v>-0.74289374175960787</v>
      </c>
      <c r="M943" s="33" t="str">
        <f ca="1">[1]!EM_S_MAJASSRES_NUM(B943,$M$2,$M$1)</f>
        <v/>
      </c>
      <c r="N943" s="29" t="str">
        <f t="shared" si="102"/>
        <v/>
      </c>
      <c r="O943" s="21">
        <f t="shared" ca="1" si="103"/>
        <v>-0.74289374175960787</v>
      </c>
      <c r="P943" s="10" t="str">
        <f t="shared" si="104"/>
        <v>财报</v>
      </c>
    </row>
    <row r="944" spans="1:16" x14ac:dyDescent="0.2">
      <c r="A944" s="17">
        <f t="shared" ca="1" si="99"/>
        <v>1510</v>
      </c>
      <c r="B944" s="8" t="s">
        <v>1942</v>
      </c>
      <c r="C944" s="8" t="s">
        <v>1943</v>
      </c>
      <c r="D944" s="13">
        <f>IFERROR([1]!EM_S_QSTM07_IS(B944,"61",$C$1,"1")/1000000,"")</f>
        <v>201.69111422999998</v>
      </c>
      <c r="E944" s="13" t="str">
        <f>IFERROR([1]!EM_S_PERFORMANCEEXPRESS_PERFEXNETPROFITTOSHAREHOLDER(B944,$C$1)/1000000,"")</f>
        <v/>
      </c>
      <c r="F944" s="13">
        <f>IFERROR([1]!EM_S_PROFITNOTICE_FORECASTT(B944,$C$1)/1000000,"")</f>
        <v>419.6223</v>
      </c>
      <c r="G944" s="13">
        <f>IFERROR([1]!EM_S_PROFITNOTICE_FORECASTL(B944,$C$1)/1000000,"")</f>
        <v>381.47480000000002</v>
      </c>
      <c r="H944" s="13">
        <f t="shared" si="100"/>
        <v>400.54854999999998</v>
      </c>
      <c r="I944" s="20">
        <f>IFERROR([1]!EM_S_QSTM07_IS(B944,"61",$I$1,"1")/1000000,"")</f>
        <v>199.26157549000001</v>
      </c>
      <c r="J944" s="13">
        <f t="shared" si="98"/>
        <v>2.4295387399999697</v>
      </c>
      <c r="K944" s="13">
        <f>IFERROR([1]!EM_S_QSTM07_IS(B944,"61",$K$2,"1")/1000000,"")</f>
        <v>228.90173922</v>
      </c>
      <c r="L944" s="14">
        <f t="shared" si="101"/>
        <v>-0.98938610624681667</v>
      </c>
      <c r="M944" s="33" t="str">
        <f ca="1">[1]!EM_S_MAJASSRES_NUM(B944,$M$2,$M$1)</f>
        <v/>
      </c>
      <c r="N944" s="29" t="str">
        <f t="shared" si="102"/>
        <v/>
      </c>
      <c r="O944" s="21">
        <f t="shared" ca="1" si="103"/>
        <v>-0.98938610624681667</v>
      </c>
      <c r="P944" s="10" t="str">
        <f t="shared" si="104"/>
        <v>财报</v>
      </c>
    </row>
    <row r="945" spans="1:16" x14ac:dyDescent="0.2">
      <c r="A945" s="17" t="str">
        <f t="shared" ca="1" si="99"/>
        <v/>
      </c>
      <c r="B945" s="8" t="s">
        <v>1944</v>
      </c>
      <c r="C945" s="8" t="s">
        <v>1945</v>
      </c>
      <c r="D945" s="13">
        <f>IFERROR([1]!EM_S_QSTM07_IS(B945,"61",$C$1,"1")/1000000,"")</f>
        <v>-1.6304214800000001</v>
      </c>
      <c r="E945" s="13" t="str">
        <f>IFERROR([1]!EM_S_PERFORMANCEEXPRESS_PERFEXNETPROFITTOSHAREHOLDER(B945,$C$1)/1000000,"")</f>
        <v/>
      </c>
      <c r="F945" s="13">
        <f>IFERROR([1]!EM_S_PROFITNOTICE_FORECASTT(B945,$C$1)/1000000,"")</f>
        <v>24.848400000000002</v>
      </c>
      <c r="G945" s="13">
        <f>IFERROR([1]!EM_S_PROFITNOTICE_FORECASTL(B945,$C$1)/1000000,"")</f>
        <v>15.2913</v>
      </c>
      <c r="H945" s="13">
        <f t="shared" si="100"/>
        <v>20.069850000000002</v>
      </c>
      <c r="I945" s="20">
        <f>IFERROR([1]!EM_S_QSTM07_IS(B945,"61",$I$1,"1")/1000000,"")</f>
        <v>16.980863170000003</v>
      </c>
      <c r="J945" s="13">
        <f t="shared" si="98"/>
        <v>-18.611284650000002</v>
      </c>
      <c r="K945" s="13">
        <f>IFERROR([1]!EM_S_QSTM07_IS(B945,"61",$K$2,"1")/1000000,"")</f>
        <v>7.4907479700000001</v>
      </c>
      <c r="L945" s="14">
        <f t="shared" si="101"/>
        <v>-3.484569594990659</v>
      </c>
      <c r="M945" s="33" t="str">
        <f ca="1">[1]!EM_S_MAJASSRES_NUM(B945,$M$2,$M$1)</f>
        <v/>
      </c>
      <c r="N945" s="29">
        <f t="shared" si="102"/>
        <v>1</v>
      </c>
      <c r="O945" s="21" t="str">
        <f t="shared" ca="1" si="103"/>
        <v/>
      </c>
      <c r="P945" s="10" t="str">
        <f t="shared" si="104"/>
        <v>财报</v>
      </c>
    </row>
    <row r="946" spans="1:16" x14ac:dyDescent="0.2">
      <c r="A946" s="17">
        <f t="shared" ca="1" si="99"/>
        <v>120</v>
      </c>
      <c r="B946" s="8" t="s">
        <v>1946</v>
      </c>
      <c r="C946" s="8" t="s">
        <v>1947</v>
      </c>
      <c r="D946" s="13">
        <f>IFERROR([1]!EM_S_QSTM07_IS(B946,"61",$C$1,"1")/1000000,"")</f>
        <v>347.16603579000002</v>
      </c>
      <c r="E946" s="13" t="str">
        <f>IFERROR([1]!EM_S_PERFORMANCEEXPRESS_PERFEXNETPROFITTOSHAREHOLDER(B946,$C$1)/1000000,"")</f>
        <v/>
      </c>
      <c r="F946" s="13">
        <f>IFERROR([1]!EM_S_PROFITNOTICE_FORECASTT(B946,$C$1)/1000000,"")</f>
        <v>456</v>
      </c>
      <c r="G946" s="13">
        <f>IFERROR([1]!EM_S_PROFITNOTICE_FORECASTL(B946,$C$1)/1000000,"")</f>
        <v>453</v>
      </c>
      <c r="H946" s="13">
        <f t="shared" si="100"/>
        <v>454.5</v>
      </c>
      <c r="I946" s="20">
        <f>IFERROR([1]!EM_S_QSTM07_IS(B946,"61",$I$1,"1")/1000000,"")</f>
        <v>107.06596353</v>
      </c>
      <c r="J946" s="13">
        <f t="shared" si="98"/>
        <v>240.10007226000002</v>
      </c>
      <c r="K946" s="13">
        <f>IFERROR([1]!EM_S_QSTM07_IS(B946,"61",$K$2,"1")/1000000,"")</f>
        <v>93.073228239999992</v>
      </c>
      <c r="L946" s="14">
        <f t="shared" si="101"/>
        <v>1.5796899581142114</v>
      </c>
      <c r="M946" s="33" t="str">
        <f ca="1">[1]!EM_S_MAJASSRES_NUM(B946,$M$2,$M$1)</f>
        <v/>
      </c>
      <c r="N946" s="29" t="str">
        <f t="shared" si="102"/>
        <v/>
      </c>
      <c r="O946" s="21">
        <f t="shared" ca="1" si="103"/>
        <v>1.5796899581142114</v>
      </c>
      <c r="P946" s="10" t="str">
        <f t="shared" si="104"/>
        <v>财报</v>
      </c>
    </row>
    <row r="947" spans="1:16" x14ac:dyDescent="0.2">
      <c r="A947" s="17">
        <f t="shared" ca="1" si="99"/>
        <v>1543</v>
      </c>
      <c r="B947" s="8" t="s">
        <v>28</v>
      </c>
      <c r="C947" s="8" t="s">
        <v>29</v>
      </c>
      <c r="D947" s="13">
        <f>IFERROR([1]!EM_S_QSTM07_IS(B947,"61",$C$1,"1")/1000000,"")</f>
        <v>27.885480129999998</v>
      </c>
      <c r="E947" s="13" t="str">
        <f>IFERROR([1]!EM_S_PERFORMANCEEXPRESS_PERFEXNETPROFITTOSHAREHOLDER(B947,$C$1)/1000000,"")</f>
        <v/>
      </c>
      <c r="F947" s="13">
        <f>IFERROR([1]!EM_S_PROFITNOTICE_FORECASTT(B947,$C$1)/1000000,"")</f>
        <v>91.067899999999995</v>
      </c>
      <c r="G947" s="13">
        <f>IFERROR([1]!EM_S_PROFITNOTICE_FORECASTL(B947,$C$1)/1000000,"")</f>
        <v>54.640700000000002</v>
      </c>
      <c r="H947" s="13">
        <f t="shared" si="100"/>
        <v>72.854299999999995</v>
      </c>
      <c r="I947" s="20">
        <f>IFERROR([1]!EM_S_QSTM07_IS(B947,"61",$I$1,"1")/1000000,"")</f>
        <v>28.353151109999999</v>
      </c>
      <c r="J947" s="13">
        <f t="shared" si="98"/>
        <v>-0.46767098000000118</v>
      </c>
      <c r="K947" s="13">
        <f>IFERROR([1]!EM_S_QSTM07_IS(B947,"61",$K$2,"1")/1000000,"")</f>
        <v>44.924464840000006</v>
      </c>
      <c r="L947" s="14">
        <f t="shared" si="101"/>
        <v>-1.0104101625175865</v>
      </c>
      <c r="M947" s="33" t="str">
        <f ca="1">[1]!EM_S_MAJASSRES_NUM(B947,$M$2,$M$1)</f>
        <v/>
      </c>
      <c r="N947" s="29" t="str">
        <f t="shared" si="102"/>
        <v/>
      </c>
      <c r="O947" s="21">
        <f t="shared" ca="1" si="103"/>
        <v>-1.0104101625175865</v>
      </c>
      <c r="P947" s="10" t="str">
        <f t="shared" si="104"/>
        <v>财报</v>
      </c>
    </row>
    <row r="948" spans="1:16" x14ac:dyDescent="0.2">
      <c r="A948" s="17">
        <f t="shared" ca="1" si="99"/>
        <v>807</v>
      </c>
      <c r="B948" s="8" t="s">
        <v>1948</v>
      </c>
      <c r="C948" s="8" t="s">
        <v>1949</v>
      </c>
      <c r="D948" s="13">
        <f>IFERROR([1]!EM_S_QSTM07_IS(B948,"61",$C$1,"1")/1000000,"")</f>
        <v>78.86049482</v>
      </c>
      <c r="E948" s="13" t="str">
        <f>IFERROR([1]!EM_S_PERFORMANCEEXPRESS_PERFEXNETPROFITTOSHAREHOLDER(B948,$C$1)/1000000,"")</f>
        <v/>
      </c>
      <c r="F948" s="13">
        <f>IFERROR([1]!EM_S_PROFITNOTICE_FORECASTT(B948,$C$1)/1000000,"")</f>
        <v>138.82409999999999</v>
      </c>
      <c r="G948" s="13">
        <f>IFERROR([1]!EM_S_PROFITNOTICE_FORECASTL(B948,$C$1)/1000000,"")</f>
        <v>118.99209999999999</v>
      </c>
      <c r="H948" s="13">
        <f t="shared" si="100"/>
        <v>128.90809999999999</v>
      </c>
      <c r="I948" s="20">
        <f>IFERROR([1]!EM_S_QSTM07_IS(B948,"61",$I$1,"1")/1000000,"")</f>
        <v>44.087944560000004</v>
      </c>
      <c r="J948" s="13">
        <f t="shared" si="98"/>
        <v>34.772550259999996</v>
      </c>
      <c r="K948" s="13">
        <f>IFERROR([1]!EM_S_QSTM07_IS(B948,"61",$K$2,"1")/1000000,"")</f>
        <v>69.333268790000005</v>
      </c>
      <c r="L948" s="14">
        <f t="shared" si="101"/>
        <v>-0.49847236590963573</v>
      </c>
      <c r="M948" s="33" t="str">
        <f ca="1">[1]!EM_S_MAJASSRES_NUM(B948,$M$2,$M$1)</f>
        <v/>
      </c>
      <c r="N948" s="29" t="str">
        <f t="shared" si="102"/>
        <v/>
      </c>
      <c r="O948" s="21">
        <f t="shared" ca="1" si="103"/>
        <v>-0.49847236590963573</v>
      </c>
      <c r="P948" s="10" t="str">
        <f t="shared" si="104"/>
        <v>财报</v>
      </c>
    </row>
    <row r="949" spans="1:16" x14ac:dyDescent="0.2">
      <c r="A949" s="17">
        <f t="shared" ca="1" si="99"/>
        <v>75</v>
      </c>
      <c r="B949" s="8" t="s">
        <v>1950</v>
      </c>
      <c r="C949" s="8" t="s">
        <v>1951</v>
      </c>
      <c r="D949" s="13">
        <f>IFERROR([1]!EM_S_QSTM07_IS(B949,"61",$C$1,"1")/1000000,"")</f>
        <v>4.3893450099999995</v>
      </c>
      <c r="E949" s="13" t="str">
        <f>IFERROR([1]!EM_S_PERFORMANCEEXPRESS_PERFEXNETPROFITTOSHAREHOLDER(B949,$C$1)/1000000,"")</f>
        <v/>
      </c>
      <c r="F949" s="13">
        <f>IFERROR([1]!EM_S_PROFITNOTICE_FORECASTT(B949,$C$1)/1000000,"")</f>
        <v>-40</v>
      </c>
      <c r="G949" s="13">
        <f>IFERROR([1]!EM_S_PROFITNOTICE_FORECASTL(B949,$C$1)/1000000,"")</f>
        <v>-50</v>
      </c>
      <c r="H949" s="13">
        <f t="shared" si="100"/>
        <v>-45</v>
      </c>
      <c r="I949" s="20">
        <f>IFERROR([1]!EM_S_QSTM07_IS(B949,"61",$I$1,"1")/1000000,"")</f>
        <v>-46.214655749999999</v>
      </c>
      <c r="J949" s="13">
        <f t="shared" si="98"/>
        <v>50.604000759999998</v>
      </c>
      <c r="K949" s="13">
        <f>IFERROR([1]!EM_S_QSTM07_IS(B949,"61",$K$2,"1")/1000000,"")</f>
        <v>15.91430319</v>
      </c>
      <c r="L949" s="14">
        <f t="shared" si="101"/>
        <v>2.1797811161344351</v>
      </c>
      <c r="M949" s="33" t="str">
        <f ca="1">[1]!EM_S_MAJASSRES_NUM(B949,$M$2,$M$1)</f>
        <v/>
      </c>
      <c r="N949" s="29" t="str">
        <f t="shared" si="102"/>
        <v/>
      </c>
      <c r="O949" s="21">
        <f t="shared" ca="1" si="103"/>
        <v>2.1797811161344351</v>
      </c>
      <c r="P949" s="10" t="str">
        <f t="shared" si="104"/>
        <v>财报</v>
      </c>
    </row>
    <row r="950" spans="1:16" x14ac:dyDescent="0.2">
      <c r="A950" s="17">
        <f t="shared" ca="1" si="99"/>
        <v>1873</v>
      </c>
      <c r="B950" s="8" t="s">
        <v>1952</v>
      </c>
      <c r="C950" s="8" t="s">
        <v>1953</v>
      </c>
      <c r="D950" s="13">
        <f>IFERROR([1]!EM_S_QSTM07_IS(B950,"61",$C$1,"1")/1000000,"")</f>
        <v>14.46283848</v>
      </c>
      <c r="E950" s="13" t="str">
        <f>IFERROR([1]!EM_S_PERFORMANCEEXPRESS_PERFEXNETPROFITTOSHAREHOLDER(B950,$C$1)/1000000,"")</f>
        <v/>
      </c>
      <c r="F950" s="13">
        <f>IFERROR([1]!EM_S_PROFITNOTICE_FORECASTT(B950,$C$1)/1000000,"")</f>
        <v>118.81870000000001</v>
      </c>
      <c r="G950" s="13">
        <f>IFERROR([1]!EM_S_PROFITNOTICE_FORECASTL(B950,$C$1)/1000000,"")</f>
        <v>64.810199999999995</v>
      </c>
      <c r="H950" s="13">
        <f t="shared" si="100"/>
        <v>91.814449999999994</v>
      </c>
      <c r="I950" s="20">
        <f>IFERROR([1]!EM_S_QSTM07_IS(B950,"61",$I$1,"1")/1000000,"")</f>
        <v>51.205167289999999</v>
      </c>
      <c r="J950" s="13">
        <f t="shared" si="98"/>
        <v>-36.742328809999997</v>
      </c>
      <c r="K950" s="13">
        <f>IFERROR([1]!EM_S_QSTM07_IS(B950,"61",$K$2,"1")/1000000,"")</f>
        <v>62.016726749999997</v>
      </c>
      <c r="L950" s="14">
        <f t="shared" si="101"/>
        <v>-1.5924583694672341</v>
      </c>
      <c r="M950" s="33" t="str">
        <f ca="1">[1]!EM_S_MAJASSRES_NUM(B950,$M$2,$M$1)</f>
        <v/>
      </c>
      <c r="N950" s="29" t="str">
        <f t="shared" si="102"/>
        <v/>
      </c>
      <c r="O950" s="21">
        <f t="shared" ca="1" si="103"/>
        <v>-1.5924583694672341</v>
      </c>
      <c r="P950" s="10" t="str">
        <f t="shared" si="104"/>
        <v>财报</v>
      </c>
    </row>
    <row r="951" spans="1:16" x14ac:dyDescent="0.2">
      <c r="A951" s="17">
        <f t="shared" ca="1" si="99"/>
        <v>598</v>
      </c>
      <c r="B951" s="8" t="s">
        <v>1954</v>
      </c>
      <c r="C951" s="8" t="s">
        <v>1955</v>
      </c>
      <c r="D951" s="13">
        <f>IFERROR([1]!EM_S_QSTM07_IS(B951,"61",$C$1,"1")/1000000,"")</f>
        <v>117.58967409</v>
      </c>
      <c r="E951" s="13" t="str">
        <f>IFERROR([1]!EM_S_PERFORMANCEEXPRESS_PERFEXNETPROFITTOSHAREHOLDER(B951,$C$1)/1000000,"")</f>
        <v/>
      </c>
      <c r="F951" s="13">
        <f>IFERROR([1]!EM_S_PROFITNOTICE_FORECASTT(B951,$C$1)/1000000,"")</f>
        <v>165.8288</v>
      </c>
      <c r="G951" s="13">
        <f>IFERROR([1]!EM_S_PROFITNOTICE_FORECASTL(B951,$C$1)/1000000,"")</f>
        <v>116.0801</v>
      </c>
      <c r="H951" s="13">
        <f t="shared" si="100"/>
        <v>140.95445000000001</v>
      </c>
      <c r="I951" s="20">
        <f>IFERROR([1]!EM_S_QSTM07_IS(B951,"61",$I$1,"1")/1000000,"")</f>
        <v>45.707543790000003</v>
      </c>
      <c r="J951" s="13">
        <f t="shared" si="98"/>
        <v>71.8821303</v>
      </c>
      <c r="K951" s="13">
        <f>IFERROR([1]!EM_S_QSTM07_IS(B951,"61",$K$2,"1")/1000000,"")</f>
        <v>96.776989589999999</v>
      </c>
      <c r="L951" s="14">
        <f t="shared" si="101"/>
        <v>-0.25723944705728263</v>
      </c>
      <c r="M951" s="33" t="str">
        <f ca="1">[1]!EM_S_MAJASSRES_NUM(B951,$M$2,$M$1)</f>
        <v/>
      </c>
      <c r="N951" s="29" t="str">
        <f t="shared" si="102"/>
        <v/>
      </c>
      <c r="O951" s="21">
        <f t="shared" ca="1" si="103"/>
        <v>-0.25723944705728263</v>
      </c>
      <c r="P951" s="10" t="str">
        <f t="shared" si="104"/>
        <v>财报</v>
      </c>
    </row>
    <row r="952" spans="1:16" x14ac:dyDescent="0.2">
      <c r="A952" s="17">
        <f t="shared" ca="1" si="99"/>
        <v>252</v>
      </c>
      <c r="B952" s="8" t="s">
        <v>1956</v>
      </c>
      <c r="C952" s="8" t="s">
        <v>1957</v>
      </c>
      <c r="D952" s="13">
        <f>IFERROR([1]!EM_S_QSTM07_IS(B952,"61",$C$1,"1")/1000000,"")</f>
        <v>44.069015960000002</v>
      </c>
      <c r="E952" s="13" t="str">
        <f>IFERROR([1]!EM_S_PERFORMANCEEXPRESS_PERFEXNETPROFITTOSHAREHOLDER(B952,$C$1)/1000000,"")</f>
        <v/>
      </c>
      <c r="F952" s="13">
        <f>IFERROR([1]!EM_S_PROFITNOTICE_FORECASTT(B952,$C$1)/1000000,"")</f>
        <v>73.05</v>
      </c>
      <c r="G952" s="13">
        <f>IFERROR([1]!EM_S_PROFITNOTICE_FORECASTL(B952,$C$1)/1000000,"")</f>
        <v>59.52</v>
      </c>
      <c r="H952" s="13">
        <f t="shared" si="100"/>
        <v>66.284999999999997</v>
      </c>
      <c r="I952" s="20">
        <f>IFERROR([1]!EM_S_QSTM07_IS(B952,"61",$I$1,"1")/1000000,"")</f>
        <v>22.610669789999999</v>
      </c>
      <c r="J952" s="13">
        <f t="shared" si="98"/>
        <v>21.458346170000002</v>
      </c>
      <c r="K952" s="13">
        <f>IFERROR([1]!EM_S_QSTM07_IS(B952,"61",$K$2,"1")/1000000,"")</f>
        <v>11.756748160000001</v>
      </c>
      <c r="L952" s="14">
        <f t="shared" si="101"/>
        <v>0.82519399735104992</v>
      </c>
      <c r="M952" s="33" t="str">
        <f ca="1">[1]!EM_S_MAJASSRES_NUM(B952,$M$2,$M$1)</f>
        <v/>
      </c>
      <c r="N952" s="29" t="str">
        <f t="shared" si="102"/>
        <v/>
      </c>
      <c r="O952" s="21">
        <f t="shared" ca="1" si="103"/>
        <v>0.82519399735104992</v>
      </c>
      <c r="P952" s="10" t="str">
        <f t="shared" si="104"/>
        <v>财报</v>
      </c>
    </row>
    <row r="953" spans="1:16" x14ac:dyDescent="0.2">
      <c r="A953" s="17">
        <f t="shared" ca="1" si="99"/>
        <v>943</v>
      </c>
      <c r="B953" s="8" t="s">
        <v>1958</v>
      </c>
      <c r="C953" s="8" t="s">
        <v>1959</v>
      </c>
      <c r="D953" s="13">
        <f>IFERROR([1]!EM_S_QSTM07_IS(B953,"61",$C$1,"1")/1000000,"")</f>
        <v>39.889251689999995</v>
      </c>
      <c r="E953" s="13" t="str">
        <f>IFERROR([1]!EM_S_PERFORMANCEEXPRESS_PERFEXNETPROFITTOSHAREHOLDER(B953,$C$1)/1000000,"")</f>
        <v/>
      </c>
      <c r="F953" s="13">
        <f>IFERROR([1]!EM_S_PROFITNOTICE_FORECASTT(B953,$C$1)/1000000,"")</f>
        <v>77.203400000000002</v>
      </c>
      <c r="G953" s="13">
        <f>IFERROR([1]!EM_S_PROFITNOTICE_FORECASTL(B953,$C$1)/1000000,"")</f>
        <v>60.456099999999999</v>
      </c>
      <c r="H953" s="13">
        <f t="shared" si="100"/>
        <v>68.829750000000004</v>
      </c>
      <c r="I953" s="20">
        <f>IFERROR([1]!EM_S_QSTM07_IS(B953,"61",$I$1,"1")/1000000,"")</f>
        <v>20.67191532</v>
      </c>
      <c r="J953" s="13">
        <f t="shared" si="98"/>
        <v>19.217336369999995</v>
      </c>
      <c r="K953" s="13">
        <f>IFERROR([1]!EM_S_QSTM07_IS(B953,"61",$K$2,"1")/1000000,"")</f>
        <v>48.144060719999999</v>
      </c>
      <c r="L953" s="14">
        <f t="shared" si="101"/>
        <v>-0.6008368201061044</v>
      </c>
      <c r="M953" s="33" t="str">
        <f ca="1">[1]!EM_S_MAJASSRES_NUM(B953,$M$2,$M$1)</f>
        <v/>
      </c>
      <c r="N953" s="29" t="str">
        <f t="shared" si="102"/>
        <v/>
      </c>
      <c r="O953" s="21">
        <f t="shared" ca="1" si="103"/>
        <v>-0.6008368201061044</v>
      </c>
      <c r="P953" s="10" t="str">
        <f t="shared" si="104"/>
        <v>财报</v>
      </c>
    </row>
    <row r="954" spans="1:16" x14ac:dyDescent="0.2">
      <c r="A954" s="17" t="str">
        <f t="shared" ca="1" si="99"/>
        <v/>
      </c>
      <c r="B954" s="8" t="s">
        <v>1960</v>
      </c>
      <c r="C954" s="8" t="s">
        <v>1961</v>
      </c>
      <c r="D954" s="13">
        <f>IFERROR([1]!EM_S_QSTM07_IS(B954,"61",$C$1,"1")/1000000,"")</f>
        <v>22.065419550000001</v>
      </c>
      <c r="E954" s="13" t="str">
        <f>IFERROR([1]!EM_S_PERFORMANCEEXPRESS_PERFEXNETPROFITTOSHAREHOLDER(B954,$C$1)/1000000,"")</f>
        <v/>
      </c>
      <c r="F954" s="13">
        <f>IFERROR([1]!EM_S_PROFITNOTICE_FORECASTT(B954,$C$1)/1000000,"")</f>
        <v>28.217700000000001</v>
      </c>
      <c r="G954" s="13">
        <f>IFERROR([1]!EM_S_PROFITNOTICE_FORECASTL(B954,$C$1)/1000000,"")</f>
        <v>25.605</v>
      </c>
      <c r="H954" s="13">
        <f t="shared" si="100"/>
        <v>26.911349999999999</v>
      </c>
      <c r="I954" s="20">
        <f>IFERROR([1]!EM_S_QSTM07_IS(B954,"61",$I$1,"1")/1000000,"")</f>
        <v>5.2088393099999992</v>
      </c>
      <c r="J954" s="13">
        <f t="shared" si="98"/>
        <v>16.856580240000003</v>
      </c>
      <c r="K954" s="13">
        <f>IFERROR([1]!EM_S_QSTM07_IS(B954,"61",$K$2,"1")/1000000,"")</f>
        <v>0.48052939</v>
      </c>
      <c r="L954" s="14">
        <f t="shared" si="101"/>
        <v>34.079186811029402</v>
      </c>
      <c r="M954" s="33" t="str">
        <f ca="1">[1]!EM_S_MAJASSRES_NUM(B954,$M$2,$M$1)</f>
        <v/>
      </c>
      <c r="N954" s="29">
        <f t="shared" si="102"/>
        <v>1</v>
      </c>
      <c r="O954" s="21" t="str">
        <f t="shared" ca="1" si="103"/>
        <v/>
      </c>
      <c r="P954" s="10" t="str">
        <f t="shared" si="104"/>
        <v>财报</v>
      </c>
    </row>
    <row r="955" spans="1:16" x14ac:dyDescent="0.2">
      <c r="A955" s="17">
        <f t="shared" ca="1" si="99"/>
        <v>293</v>
      </c>
      <c r="B955" s="8" t="s">
        <v>1962</v>
      </c>
      <c r="C955" s="8" t="s">
        <v>1963</v>
      </c>
      <c r="D955" s="13">
        <f>IFERROR([1]!EM_S_QSTM07_IS(B955,"61",$C$1,"1")/1000000,"")</f>
        <v>-20.972043620000001</v>
      </c>
      <c r="E955" s="13" t="str">
        <f>IFERROR([1]!EM_S_PERFORMANCEEXPRESS_PERFEXNETPROFITTOSHAREHOLDER(B955,$C$1)/1000000,"")</f>
        <v/>
      </c>
      <c r="F955" s="13">
        <f>IFERROR([1]!EM_S_PROFITNOTICE_FORECASTT(B955,$C$1)/1000000,"")</f>
        <v>-25</v>
      </c>
      <c r="G955" s="13">
        <f>IFERROR([1]!EM_S_PROFITNOTICE_FORECASTL(B955,$C$1)/1000000,"")</f>
        <v>-45</v>
      </c>
      <c r="H955" s="13">
        <f t="shared" si="100"/>
        <v>-35</v>
      </c>
      <c r="I955" s="20">
        <f>IFERROR([1]!EM_S_QSTM07_IS(B955,"61",$I$1,"1")/1000000,"")</f>
        <v>-16.137879999999999</v>
      </c>
      <c r="J955" s="13">
        <f t="shared" si="98"/>
        <v>-4.8341636200000018</v>
      </c>
      <c r="K955" s="13">
        <f>IFERROR([1]!EM_S_QSTM07_IS(B955,"61",$K$2,"1")/1000000,"")</f>
        <v>-12.33565054</v>
      </c>
      <c r="L955" s="14">
        <f t="shared" si="101"/>
        <v>0.60811441566664215</v>
      </c>
      <c r="M955" s="33" t="str">
        <f ca="1">[1]!EM_S_MAJASSRES_NUM(B955,$M$2,$M$1)</f>
        <v/>
      </c>
      <c r="N955" s="29" t="str">
        <f t="shared" si="102"/>
        <v/>
      </c>
      <c r="O955" s="21">
        <f t="shared" ca="1" si="103"/>
        <v>0.60811441566664215</v>
      </c>
      <c r="P955" s="10" t="str">
        <f t="shared" si="104"/>
        <v>财报</v>
      </c>
    </row>
    <row r="956" spans="1:16" x14ac:dyDescent="0.2">
      <c r="A956" s="17">
        <f t="shared" ca="1" si="99"/>
        <v>1040</v>
      </c>
      <c r="B956" s="8" t="s">
        <v>1964</v>
      </c>
      <c r="C956" s="8" t="s">
        <v>1965</v>
      </c>
      <c r="D956" s="13">
        <f>IFERROR([1]!EM_S_QSTM07_IS(B956,"61",$C$1,"1")/1000000,"")</f>
        <v>28.541791579999998</v>
      </c>
      <c r="E956" s="13" t="str">
        <f>IFERROR([1]!EM_S_PERFORMANCEEXPRESS_PERFEXNETPROFITTOSHAREHOLDER(B956,$C$1)/1000000,"")</f>
        <v/>
      </c>
      <c r="F956" s="13">
        <f>IFERROR([1]!EM_S_PROFITNOTICE_FORECASTT(B956,$C$1)/1000000,"")</f>
        <v>49.34</v>
      </c>
      <c r="G956" s="13">
        <f>IFERROR([1]!EM_S_PROFITNOTICE_FORECASTL(B956,$C$1)/1000000,"")</f>
        <v>32.89</v>
      </c>
      <c r="H956" s="13">
        <f t="shared" si="100"/>
        <v>41.115000000000002</v>
      </c>
      <c r="I956" s="20">
        <f>IFERROR([1]!EM_S_QSTM07_IS(B956,"61",$I$1,"1")/1000000,"")</f>
        <v>21.18896058</v>
      </c>
      <c r="J956" s="13">
        <f t="shared" si="98"/>
        <v>7.3528309999999983</v>
      </c>
      <c r="K956" s="13">
        <f>IFERROR([1]!EM_S_QSTM07_IS(B956,"61",$K$2,"1")/1000000,"")</f>
        <v>22.424699280000002</v>
      </c>
      <c r="L956" s="14">
        <f t="shared" si="101"/>
        <v>-0.67211016262957002</v>
      </c>
      <c r="M956" s="33" t="str">
        <f ca="1">[1]!EM_S_MAJASSRES_NUM(B956,$M$2,$M$1)</f>
        <v/>
      </c>
      <c r="N956" s="29" t="str">
        <f t="shared" si="102"/>
        <v/>
      </c>
      <c r="O956" s="21">
        <f t="shared" ca="1" si="103"/>
        <v>-0.67211016262957002</v>
      </c>
      <c r="P956" s="10" t="str">
        <f t="shared" si="104"/>
        <v>财报</v>
      </c>
    </row>
    <row r="957" spans="1:16" x14ac:dyDescent="0.2">
      <c r="A957" s="17">
        <f t="shared" ca="1" si="99"/>
        <v>1710</v>
      </c>
      <c r="B957" s="8" t="s">
        <v>1966</v>
      </c>
      <c r="C957" s="8" t="s">
        <v>1967</v>
      </c>
      <c r="D957" s="13">
        <f>IFERROR([1]!EM_S_QSTM07_IS(B957,"61",$C$1,"1")/1000000,"")</f>
        <v>-25.807383120000001</v>
      </c>
      <c r="E957" s="13" t="str">
        <f>IFERROR([1]!EM_S_PERFORMANCEEXPRESS_PERFEXNETPROFITTOSHAREHOLDER(B957,$C$1)/1000000,"")</f>
        <v/>
      </c>
      <c r="F957" s="13">
        <f>IFERROR([1]!EM_S_PROFITNOTICE_FORECASTT(B957,$C$1)/1000000,"")</f>
        <v>-30</v>
      </c>
      <c r="G957" s="13">
        <f>IFERROR([1]!EM_S_PROFITNOTICE_FORECASTL(B957,$C$1)/1000000,"")</f>
        <v>-58</v>
      </c>
      <c r="H957" s="13">
        <f t="shared" si="100"/>
        <v>-44</v>
      </c>
      <c r="I957" s="20">
        <f>IFERROR([1]!EM_S_QSTM07_IS(B957,"61",$I$1,"1")/1000000,"")</f>
        <v>-19.415089139999999</v>
      </c>
      <c r="J957" s="13">
        <f t="shared" si="98"/>
        <v>-6.3922939800000016</v>
      </c>
      <c r="K957" s="13">
        <f>IFERROR([1]!EM_S_QSTM07_IS(B957,"61",$K$2,"1")/1000000,"")</f>
        <v>31.075513949999998</v>
      </c>
      <c r="L957" s="14">
        <f t="shared" si="101"/>
        <v>-1.2057019552527788</v>
      </c>
      <c r="M957" s="33" t="str">
        <f ca="1">[1]!EM_S_MAJASSRES_NUM(B957,$M$2,$M$1)</f>
        <v/>
      </c>
      <c r="N957" s="29" t="str">
        <f t="shared" si="102"/>
        <v/>
      </c>
      <c r="O957" s="21">
        <f t="shared" ca="1" si="103"/>
        <v>-1.2057019552527788</v>
      </c>
      <c r="P957" s="10" t="str">
        <f t="shared" si="104"/>
        <v>财报</v>
      </c>
    </row>
    <row r="958" spans="1:16" x14ac:dyDescent="0.2">
      <c r="A958" s="17">
        <f t="shared" ca="1" si="99"/>
        <v>1855</v>
      </c>
      <c r="B958" s="8" t="s">
        <v>1968</v>
      </c>
      <c r="C958" s="8" t="s">
        <v>1969</v>
      </c>
      <c r="D958" s="13">
        <f>IFERROR([1]!EM_S_QSTM07_IS(B958,"61",$C$1,"1")/1000000,"")</f>
        <v>54.431123890000002</v>
      </c>
      <c r="E958" s="13" t="str">
        <f>IFERROR([1]!EM_S_PERFORMANCEEXPRESS_PERFEXNETPROFITTOSHAREHOLDER(B958,$C$1)/1000000,"")</f>
        <v/>
      </c>
      <c r="F958" s="13">
        <f>IFERROR([1]!EM_S_PROFITNOTICE_FORECASTT(B958,$C$1)/1000000,"")</f>
        <v>364.63</v>
      </c>
      <c r="G958" s="13">
        <f>IFERROR([1]!EM_S_PROFITNOTICE_FORECASTL(B958,$C$1)/1000000,"")</f>
        <v>136.7362</v>
      </c>
      <c r="H958" s="13">
        <f t="shared" si="100"/>
        <v>250.6831</v>
      </c>
      <c r="I958" s="20">
        <f>IFERROR([1]!EM_S_QSTM07_IS(B958,"61",$I$1,"1")/1000000,"")</f>
        <v>172.66318636000003</v>
      </c>
      <c r="J958" s="13">
        <f t="shared" si="98"/>
        <v>-118.23206247000002</v>
      </c>
      <c r="K958" s="13">
        <f>IFERROR([1]!EM_S_QSTM07_IS(B958,"61",$K$2,"1")/1000000,"")</f>
        <v>222.92939430000001</v>
      </c>
      <c r="L958" s="14">
        <f t="shared" si="101"/>
        <v>-1.5303565410979094</v>
      </c>
      <c r="M958" s="33" t="str">
        <f ca="1">[1]!EM_S_MAJASSRES_NUM(B958,$M$2,$M$1)</f>
        <v/>
      </c>
      <c r="N958" s="29" t="str">
        <f t="shared" si="102"/>
        <v/>
      </c>
      <c r="O958" s="21">
        <f t="shared" ca="1" si="103"/>
        <v>-1.5303565410979094</v>
      </c>
      <c r="P958" s="10" t="str">
        <f t="shared" si="104"/>
        <v>财报</v>
      </c>
    </row>
    <row r="959" spans="1:16" x14ac:dyDescent="0.2">
      <c r="A959" s="17" t="str">
        <f t="shared" ca="1" si="99"/>
        <v/>
      </c>
      <c r="B959" s="8" t="s">
        <v>1970</v>
      </c>
      <c r="C959" s="8" t="s">
        <v>1971</v>
      </c>
      <c r="D959" s="13">
        <f>IFERROR([1]!EM_S_QSTM07_IS(B959,"61",$C$1,"1")/1000000,"")</f>
        <v>2.92737442</v>
      </c>
      <c r="E959" s="13" t="str">
        <f>IFERROR([1]!EM_S_PERFORMANCEEXPRESS_PERFEXNETPROFITTOSHAREHOLDER(B959,$C$1)/1000000,"")</f>
        <v/>
      </c>
      <c r="F959" s="13">
        <f>IFERROR([1]!EM_S_PROFITNOTICE_FORECASTT(B959,$C$1)/1000000,"")</f>
        <v>10.3133</v>
      </c>
      <c r="G959" s="13">
        <f>IFERROR([1]!EM_S_PROFITNOTICE_FORECASTL(B959,$C$1)/1000000,"")</f>
        <v>5.1566999999999998</v>
      </c>
      <c r="H959" s="13">
        <f t="shared" si="100"/>
        <v>7.7349999999999994</v>
      </c>
      <c r="I959" s="20">
        <f>IFERROR([1]!EM_S_QSTM07_IS(B959,"61",$I$1,"1")/1000000,"")</f>
        <v>3.1122107799999998</v>
      </c>
      <c r="J959" s="13">
        <f t="shared" si="98"/>
        <v>-0.18483635999999981</v>
      </c>
      <c r="K959" s="13">
        <f>IFERROR([1]!EM_S_QSTM07_IS(B959,"61",$K$2,"1")/1000000,"")</f>
        <v>5.7209873799999995</v>
      </c>
      <c r="L959" s="14">
        <f t="shared" si="101"/>
        <v>-1.0323084718987789</v>
      </c>
      <c r="M959" s="33" t="str">
        <f ca="1">[1]!EM_S_MAJASSRES_NUM(B959,$M$2,$M$1)</f>
        <v/>
      </c>
      <c r="N959" s="29">
        <f t="shared" si="102"/>
        <v>1</v>
      </c>
      <c r="O959" s="21" t="str">
        <f t="shared" ca="1" si="103"/>
        <v/>
      </c>
      <c r="P959" s="10" t="str">
        <f t="shared" si="104"/>
        <v>财报</v>
      </c>
    </row>
    <row r="960" spans="1:16" x14ac:dyDescent="0.2">
      <c r="A960" s="17">
        <f t="shared" ca="1" si="99"/>
        <v>294</v>
      </c>
      <c r="B960" s="8" t="s">
        <v>1972</v>
      </c>
      <c r="C960" s="8" t="s">
        <v>1973</v>
      </c>
      <c r="D960" s="13">
        <f>IFERROR([1]!EM_S_QSTM07_IS(B960,"61",$C$1,"1")/1000000,"")</f>
        <v>173.01724776</v>
      </c>
      <c r="E960" s="13" t="str">
        <f>IFERROR([1]!EM_S_PERFORMANCEEXPRESS_PERFEXNETPROFITTOSHAREHOLDER(B960,$C$1)/1000000,"")</f>
        <v/>
      </c>
      <c r="F960" s="13">
        <f>IFERROR([1]!EM_S_PROFITNOTICE_FORECASTT(B960,$C$1)/1000000,"")</f>
        <v>274.31670000000003</v>
      </c>
      <c r="G960" s="13">
        <f>IFERROR([1]!EM_S_PROFITNOTICE_FORECASTL(B960,$C$1)/1000000,"")</f>
        <v>250.4631</v>
      </c>
      <c r="H960" s="13">
        <f t="shared" si="100"/>
        <v>262.38990000000001</v>
      </c>
      <c r="I960" s="20">
        <f>IFERROR([1]!EM_S_QSTM07_IS(B960,"61",$I$1,"1")/1000000,"")</f>
        <v>86.50903692</v>
      </c>
      <c r="J960" s="13">
        <f t="shared" si="98"/>
        <v>86.508210840000004</v>
      </c>
      <c r="K960" s="13">
        <f>IFERROR([1]!EM_S_QSTM07_IS(B960,"61",$K$2,"1")/1000000,"")</f>
        <v>54.018434640000002</v>
      </c>
      <c r="L960" s="14">
        <f t="shared" si="101"/>
        <v>0.60145719542827536</v>
      </c>
      <c r="M960" s="33" t="str">
        <f ca="1">[1]!EM_S_MAJASSRES_NUM(B960,$M$2,$M$1)</f>
        <v/>
      </c>
      <c r="N960" s="29" t="str">
        <f t="shared" si="102"/>
        <v/>
      </c>
      <c r="O960" s="21">
        <f t="shared" ca="1" si="103"/>
        <v>0.60145719542827536</v>
      </c>
      <c r="P960" s="10" t="str">
        <f t="shared" si="104"/>
        <v>财报</v>
      </c>
    </row>
    <row r="961" spans="1:16" x14ac:dyDescent="0.2">
      <c r="A961" s="17" t="str">
        <f t="shared" ca="1" si="99"/>
        <v/>
      </c>
      <c r="B961" s="8" t="s">
        <v>1974</v>
      </c>
      <c r="C961" s="8" t="s">
        <v>1975</v>
      </c>
      <c r="D961" s="13">
        <f>IFERROR([1]!EM_S_QSTM07_IS(B961,"61",$C$1,"1")/1000000,"")</f>
        <v>20.93759206</v>
      </c>
      <c r="E961" s="13" t="str">
        <f>IFERROR([1]!EM_S_PERFORMANCEEXPRESS_PERFEXNETPROFITTOSHAREHOLDER(B961,$C$1)/1000000,"")</f>
        <v/>
      </c>
      <c r="F961" s="13">
        <f>IFERROR([1]!EM_S_PROFITNOTICE_FORECASTT(B961,$C$1)/1000000,"")</f>
        <v>31.529299999999999</v>
      </c>
      <c r="G961" s="13">
        <f>IFERROR([1]!EM_S_PROFITNOTICE_FORECASTL(B961,$C$1)/1000000,"")</f>
        <v>27.588100000000001</v>
      </c>
      <c r="H961" s="13">
        <f t="shared" si="100"/>
        <v>29.558700000000002</v>
      </c>
      <c r="I961" s="20">
        <f>IFERROR([1]!EM_S_QSTM07_IS(B961,"61",$I$1,"1")/1000000,"")</f>
        <v>7.7295422199999999</v>
      </c>
      <c r="J961" s="13">
        <f t="shared" si="98"/>
        <v>13.208049840000001</v>
      </c>
      <c r="K961" s="13">
        <f>IFERROR([1]!EM_S_QSTM07_IS(B961,"61",$K$2,"1")/1000000,"")</f>
        <v>8.0837409600000001</v>
      </c>
      <c r="L961" s="14">
        <f t="shared" si="101"/>
        <v>0.63390315268093411</v>
      </c>
      <c r="M961" s="33" t="str">
        <f ca="1">[1]!EM_S_MAJASSRES_NUM(B961,$M$2,$M$1)</f>
        <v/>
      </c>
      <c r="N961" s="29">
        <f t="shared" si="102"/>
        <v>1</v>
      </c>
      <c r="O961" s="21" t="str">
        <f t="shared" ca="1" si="103"/>
        <v/>
      </c>
      <c r="P961" s="10" t="str">
        <f t="shared" si="104"/>
        <v>财报</v>
      </c>
    </row>
    <row r="962" spans="1:16" x14ac:dyDescent="0.2">
      <c r="A962" s="17">
        <f t="shared" ca="1" si="99"/>
        <v>108</v>
      </c>
      <c r="B962" s="8" t="s">
        <v>1976</v>
      </c>
      <c r="C962" s="8" t="s">
        <v>1977</v>
      </c>
      <c r="D962" s="13">
        <f>IFERROR([1]!EM_S_QSTM07_IS(B962,"61",$C$1,"1")/1000000,"")</f>
        <v>576.37796862999994</v>
      </c>
      <c r="E962" s="13" t="str">
        <f>IFERROR([1]!EM_S_PERFORMANCEEXPRESS_PERFEXNETPROFITTOSHAREHOLDER(B962,$C$1)/1000000,"")</f>
        <v/>
      </c>
      <c r="F962" s="13">
        <f>IFERROR([1]!EM_S_PROFITNOTICE_FORECASTT(B962,$C$1)/1000000,"")</f>
        <v>780</v>
      </c>
      <c r="G962" s="13">
        <f>IFERROR([1]!EM_S_PROFITNOTICE_FORECASTL(B962,$C$1)/1000000,"")</f>
        <v>700</v>
      </c>
      <c r="H962" s="13">
        <f t="shared" si="100"/>
        <v>740</v>
      </c>
      <c r="I962" s="20">
        <f>IFERROR([1]!EM_S_QSTM07_IS(B962,"61",$I$1,"1")/1000000,"")</f>
        <v>150.89172882</v>
      </c>
      <c r="J962" s="13">
        <f t="shared" si="98"/>
        <v>425.48623980999992</v>
      </c>
      <c r="K962" s="13">
        <f>IFERROR([1]!EM_S_QSTM07_IS(B962,"61",$K$2,"1")/1000000,"")</f>
        <v>154.69340022999998</v>
      </c>
      <c r="L962" s="14">
        <f t="shared" si="101"/>
        <v>1.7505132033905904</v>
      </c>
      <c r="M962" s="33" t="str">
        <f ca="1">[1]!EM_S_MAJASSRES_NUM(B962,$M$2,$M$1)</f>
        <v/>
      </c>
      <c r="N962" s="29" t="str">
        <f t="shared" si="102"/>
        <v/>
      </c>
      <c r="O962" s="21">
        <f t="shared" ca="1" si="103"/>
        <v>1.7505132033905904</v>
      </c>
      <c r="P962" s="10" t="str">
        <f t="shared" si="104"/>
        <v>财报</v>
      </c>
    </row>
    <row r="963" spans="1:16" x14ac:dyDescent="0.2">
      <c r="A963" s="17" t="str">
        <f t="shared" ca="1" si="99"/>
        <v/>
      </c>
      <c r="B963" s="8" t="s">
        <v>1978</v>
      </c>
      <c r="C963" s="8" t="s">
        <v>1979</v>
      </c>
      <c r="D963" s="13">
        <f>IFERROR([1]!EM_S_QSTM07_IS(B963,"61",$C$1,"1")/1000000,"")</f>
        <v>0.79430704999999902</v>
      </c>
      <c r="E963" s="13" t="str">
        <f>IFERROR([1]!EM_S_PERFORMANCEEXPRESS_PERFEXNETPROFITTOSHAREHOLDER(B963,$C$1)/1000000,"")</f>
        <v/>
      </c>
      <c r="F963" s="13">
        <f>IFERROR([1]!EM_S_PROFITNOTICE_FORECASTT(B963,$C$1)/1000000,"")</f>
        <v>10.0974</v>
      </c>
      <c r="G963" s="13">
        <f>IFERROR([1]!EM_S_PROFITNOTICE_FORECASTL(B963,$C$1)/1000000,"")</f>
        <v>5.0487000000000002</v>
      </c>
      <c r="H963" s="13">
        <f t="shared" si="100"/>
        <v>7.5730500000000003</v>
      </c>
      <c r="I963" s="20">
        <f>IFERROR([1]!EM_S_QSTM07_IS(B963,"61",$I$1,"1")/1000000,"")</f>
        <v>7.9376897300000007</v>
      </c>
      <c r="J963" s="13">
        <f t="shared" si="98"/>
        <v>-7.143382680000002</v>
      </c>
      <c r="K963" s="13">
        <f>IFERROR([1]!EM_S_QSTM07_IS(B963,"61",$K$2,"1")/1000000,"")</f>
        <v>-0.65538852999999897</v>
      </c>
      <c r="L963" s="14">
        <f t="shared" si="101"/>
        <v>-9.8994624608398514</v>
      </c>
      <c r="M963" s="33" t="str">
        <f ca="1">[1]!EM_S_MAJASSRES_NUM(B963,$M$2,$M$1)</f>
        <v/>
      </c>
      <c r="N963" s="29">
        <f t="shared" si="102"/>
        <v>1</v>
      </c>
      <c r="O963" s="21" t="str">
        <f t="shared" ca="1" si="103"/>
        <v/>
      </c>
      <c r="P963" s="10" t="str">
        <f t="shared" si="104"/>
        <v>财报</v>
      </c>
    </row>
    <row r="964" spans="1:16" x14ac:dyDescent="0.2">
      <c r="A964" s="17">
        <f t="shared" ca="1" si="99"/>
        <v>1394</v>
      </c>
      <c r="B964" s="8" t="s">
        <v>1980</v>
      </c>
      <c r="C964" s="8" t="s">
        <v>1981</v>
      </c>
      <c r="D964" s="13">
        <f>IFERROR([1]!EM_S_QSTM07_IS(B964,"61",$C$1,"1")/1000000,"")</f>
        <v>12.983945720000001</v>
      </c>
      <c r="E964" s="13" t="str">
        <f>IFERROR([1]!EM_S_PERFORMANCEEXPRESS_PERFEXNETPROFITTOSHAREHOLDER(B964,$C$1)/1000000,"")</f>
        <v/>
      </c>
      <c r="F964" s="13">
        <f>IFERROR([1]!EM_S_PROFITNOTICE_FORECASTT(B964,$C$1)/1000000,"")</f>
        <v>26.3689</v>
      </c>
      <c r="G964" s="13">
        <f>IFERROR([1]!EM_S_PROFITNOTICE_FORECASTL(B964,$C$1)/1000000,"")</f>
        <v>21.715499999999999</v>
      </c>
      <c r="H964" s="13">
        <f t="shared" si="100"/>
        <v>24.042200000000001</v>
      </c>
      <c r="I964" s="20">
        <f>IFERROR([1]!EM_S_QSTM07_IS(B964,"61",$I$1,"1")/1000000,"")</f>
        <v>11.257890160000001</v>
      </c>
      <c r="J964" s="13">
        <f t="shared" ref="J964:J1027" si="105">IFERROR(IF(D964&lt;&gt;"",D964-I964,IF(E964&lt;&gt;"",E964-I964,IF(H964&lt;&gt;"",H964-I964,""))),"")</f>
        <v>1.7260555600000007</v>
      </c>
      <c r="K964" s="13">
        <f>IFERROR([1]!EM_S_QSTM07_IS(B964,"61",$K$2,"1")/1000000,"")</f>
        <v>20.230035709999999</v>
      </c>
      <c r="L964" s="14">
        <f t="shared" si="101"/>
        <v>-0.91467857077747083</v>
      </c>
      <c r="M964" s="33" t="str">
        <f ca="1">[1]!EM_S_MAJASSRES_NUM(B964,$M$2,$M$1)</f>
        <v/>
      </c>
      <c r="N964" s="29" t="str">
        <f t="shared" si="102"/>
        <v/>
      </c>
      <c r="O964" s="21">
        <f t="shared" ca="1" si="103"/>
        <v>-0.91467857077747083</v>
      </c>
      <c r="P964" s="10" t="str">
        <f t="shared" si="104"/>
        <v>财报</v>
      </c>
    </row>
    <row r="965" spans="1:16" x14ac:dyDescent="0.2">
      <c r="A965" s="17">
        <f t="shared" ref="A965:A1028" ca="1" si="106">IFERROR(RANK(O965,$O$4:$O$2880,0),"")</f>
        <v>1370</v>
      </c>
      <c r="B965" s="8" t="s">
        <v>1982</v>
      </c>
      <c r="C965" s="8" t="s">
        <v>1983</v>
      </c>
      <c r="D965" s="13">
        <f>IFERROR([1]!EM_S_QSTM07_IS(B965,"61",$C$1,"1")/1000000,"")</f>
        <v>55.055385600000001</v>
      </c>
      <c r="E965" s="13" t="str">
        <f>IFERROR([1]!EM_S_PERFORMANCEEXPRESS_PERFEXNETPROFITTOSHAREHOLDER(B965,$C$1)/1000000,"")</f>
        <v/>
      </c>
      <c r="F965" s="13">
        <f>IFERROR([1]!EM_S_PROFITNOTICE_FORECASTT(B965,$C$1)/1000000,"")</f>
        <v>112.108</v>
      </c>
      <c r="G965" s="13">
        <f>IFERROR([1]!EM_S_PROFITNOTICE_FORECASTL(B965,$C$1)/1000000,"")</f>
        <v>100.8972</v>
      </c>
      <c r="H965" s="13">
        <f t="shared" ref="H965:H1028" si="107">IFERROR(AVERAGE(F965:G965),"")</f>
        <v>106.5026</v>
      </c>
      <c r="I965" s="20">
        <f>IFERROR([1]!EM_S_QSTM07_IS(B965,"61",$I$1,"1")/1000000,"")</f>
        <v>49.372823020000006</v>
      </c>
      <c r="J965" s="13">
        <f t="shared" si="105"/>
        <v>5.6825625799999955</v>
      </c>
      <c r="K965" s="13">
        <f>IFERROR([1]!EM_S_QSTM07_IS(B965,"61",$K$2,"1")/1000000,"")</f>
        <v>58.919056859999998</v>
      </c>
      <c r="L965" s="14">
        <f t="shared" ref="L965:L1028" si="108">IFERROR(IF(J965="","",(J965-K965)/ABS(K965)),"")</f>
        <v>-0.90355306274670066</v>
      </c>
      <c r="M965" s="33" t="str">
        <f ca="1">[1]!EM_S_MAJASSRES_NUM(B965,$M$2,$M$1)</f>
        <v/>
      </c>
      <c r="N965" s="29" t="str">
        <f t="shared" ref="N965:N1028" si="109">IFERROR(IF(ABS(K965)&lt;$N$2,1,""),"")</f>
        <v/>
      </c>
      <c r="O965" s="21">
        <f t="shared" ref="O965:O1028" ca="1" si="110">IFERROR(IF(AND(M965="",N965=""),L965,""),"")</f>
        <v>-0.90355306274670066</v>
      </c>
      <c r="P965" s="10" t="str">
        <f t="shared" ref="P965:P1028" si="111">IFERROR(IF(D965&lt;&gt;"","财报",IF(E965&lt;&gt;"","快报",IF(H965&lt;&gt;"","预告",""))),"")</f>
        <v>财报</v>
      </c>
    </row>
    <row r="966" spans="1:16" x14ac:dyDescent="0.2">
      <c r="A966" s="17">
        <f t="shared" ca="1" si="106"/>
        <v>617</v>
      </c>
      <c r="B966" s="8" t="s">
        <v>1984</v>
      </c>
      <c r="C966" s="8" t="s">
        <v>1985</v>
      </c>
      <c r="D966" s="13">
        <f>IFERROR([1]!EM_S_QSTM07_IS(B966,"61",$C$1,"1")/1000000,"")</f>
        <v>58.791059969999999</v>
      </c>
      <c r="E966" s="13" t="str">
        <f>IFERROR([1]!EM_S_PERFORMANCEEXPRESS_PERFEXNETPROFITTOSHAREHOLDER(B966,$C$1)/1000000,"")</f>
        <v/>
      </c>
      <c r="F966" s="13">
        <f>IFERROR([1]!EM_S_PROFITNOTICE_FORECASTT(B966,$C$1)/1000000,"")</f>
        <v>94.499600000000001</v>
      </c>
      <c r="G966" s="13">
        <f>IFERROR([1]!EM_S_PROFITNOTICE_FORECASTL(B966,$C$1)/1000000,"")</f>
        <v>72.691999999999993</v>
      </c>
      <c r="H966" s="13">
        <f t="shared" si="107"/>
        <v>83.595799999999997</v>
      </c>
      <c r="I966" s="20">
        <f>IFERROR([1]!EM_S_QSTM07_IS(B966,"61",$I$1,"1")/1000000,"")</f>
        <v>20.901174600000001</v>
      </c>
      <c r="J966" s="13">
        <f t="shared" si="105"/>
        <v>37.889885370000002</v>
      </c>
      <c r="K966" s="13">
        <f>IFERROR([1]!EM_S_QSTM07_IS(B966,"61",$K$2,"1")/1000000,"")</f>
        <v>53.058895560000003</v>
      </c>
      <c r="L966" s="14">
        <f t="shared" si="108"/>
        <v>-0.28589004784026456</v>
      </c>
      <c r="M966" s="33" t="str">
        <f ca="1">[1]!EM_S_MAJASSRES_NUM(B966,$M$2,$M$1)</f>
        <v/>
      </c>
      <c r="N966" s="29" t="str">
        <f t="shared" si="109"/>
        <v/>
      </c>
      <c r="O966" s="21">
        <f t="shared" ca="1" si="110"/>
        <v>-0.28589004784026456</v>
      </c>
      <c r="P966" s="10" t="str">
        <f t="shared" si="111"/>
        <v>财报</v>
      </c>
    </row>
    <row r="967" spans="1:16" x14ac:dyDescent="0.2">
      <c r="A967" s="17">
        <f t="shared" ca="1" si="106"/>
        <v>754</v>
      </c>
      <c r="B967" s="8" t="s">
        <v>1986</v>
      </c>
      <c r="C967" s="8" t="s">
        <v>1987</v>
      </c>
      <c r="D967" s="13">
        <f>IFERROR([1]!EM_S_QSTM07_IS(B967,"61",$C$1,"1")/1000000,"")</f>
        <v>133.42616856999999</v>
      </c>
      <c r="E967" s="13" t="str">
        <f>IFERROR([1]!EM_S_PERFORMANCEEXPRESS_PERFEXNETPROFITTOSHAREHOLDER(B967,$C$1)/1000000,"")</f>
        <v/>
      </c>
      <c r="F967" s="13">
        <f>IFERROR([1]!EM_S_PROFITNOTICE_FORECASTT(B967,$C$1)/1000000,"")</f>
        <v>240</v>
      </c>
      <c r="G967" s="13">
        <f>IFERROR([1]!EM_S_PROFITNOTICE_FORECASTL(B967,$C$1)/1000000,"")</f>
        <v>180</v>
      </c>
      <c r="H967" s="13">
        <f t="shared" si="107"/>
        <v>210</v>
      </c>
      <c r="I967" s="20">
        <f>IFERROR([1]!EM_S_QSTM07_IS(B967,"61",$I$1,"1")/1000000,"")</f>
        <v>56.478268369999995</v>
      </c>
      <c r="J967" s="13">
        <f t="shared" si="105"/>
        <v>76.947900199999992</v>
      </c>
      <c r="K967" s="13">
        <f>IFERROR([1]!EM_S_QSTM07_IS(B967,"61",$K$2,"1")/1000000,"")</f>
        <v>140.22168790000001</v>
      </c>
      <c r="L967" s="14">
        <f t="shared" si="108"/>
        <v>-0.45124109292653874</v>
      </c>
      <c r="M967" s="33" t="str">
        <f ca="1">[1]!EM_S_MAJASSRES_NUM(B967,$M$2,$M$1)</f>
        <v/>
      </c>
      <c r="N967" s="29" t="str">
        <f t="shared" si="109"/>
        <v/>
      </c>
      <c r="O967" s="21">
        <f t="shared" ca="1" si="110"/>
        <v>-0.45124109292653874</v>
      </c>
      <c r="P967" s="10" t="str">
        <f t="shared" si="111"/>
        <v>财报</v>
      </c>
    </row>
    <row r="968" spans="1:16" x14ac:dyDescent="0.2">
      <c r="A968" s="17">
        <f t="shared" ca="1" si="106"/>
        <v>934</v>
      </c>
      <c r="B968" s="8" t="s">
        <v>1988</v>
      </c>
      <c r="C968" s="8" t="s">
        <v>1989</v>
      </c>
      <c r="D968" s="13">
        <f>IFERROR([1]!EM_S_QSTM07_IS(B968,"61",$C$1,"1")/1000000,"")</f>
        <v>12.972432619999999</v>
      </c>
      <c r="E968" s="13" t="str">
        <f>IFERROR([1]!EM_S_PERFORMANCEEXPRESS_PERFEXNETPROFITTOSHAREHOLDER(B968,$C$1)/1000000,"")</f>
        <v/>
      </c>
      <c r="F968" s="13">
        <f>IFERROR([1]!EM_S_PROFITNOTICE_FORECASTT(B968,$C$1)/1000000,"")</f>
        <v>15.921200000000001</v>
      </c>
      <c r="G968" s="13">
        <f>IFERROR([1]!EM_S_PROFITNOTICE_FORECASTL(B968,$C$1)/1000000,"")</f>
        <v>7.9606000000000003</v>
      </c>
      <c r="H968" s="13">
        <f t="shared" si="107"/>
        <v>11.940900000000001</v>
      </c>
      <c r="I968" s="20">
        <f>IFERROR([1]!EM_S_QSTM07_IS(B968,"61",$I$1,"1")/1000000,"")</f>
        <v>3.3502280099999999</v>
      </c>
      <c r="J968" s="13">
        <f t="shared" si="105"/>
        <v>9.6222046099999989</v>
      </c>
      <c r="K968" s="13">
        <f>IFERROR([1]!EM_S_QSTM07_IS(B968,"61",$K$2,"1")/1000000,"")</f>
        <v>23.768004229999999</v>
      </c>
      <c r="L968" s="14">
        <f t="shared" si="108"/>
        <v>-0.59516143985472525</v>
      </c>
      <c r="M968" s="33" t="str">
        <f ca="1">[1]!EM_S_MAJASSRES_NUM(B968,$M$2,$M$1)</f>
        <v/>
      </c>
      <c r="N968" s="29" t="str">
        <f t="shared" si="109"/>
        <v/>
      </c>
      <c r="O968" s="21">
        <f t="shared" ca="1" si="110"/>
        <v>-0.59516143985472525</v>
      </c>
      <c r="P968" s="10" t="str">
        <f t="shared" si="111"/>
        <v>财报</v>
      </c>
    </row>
    <row r="969" spans="1:16" x14ac:dyDescent="0.2">
      <c r="A969" s="17">
        <f t="shared" ca="1" si="106"/>
        <v>1348</v>
      </c>
      <c r="B969" s="8" t="s">
        <v>1990</v>
      </c>
      <c r="C969" s="8" t="s">
        <v>1991</v>
      </c>
      <c r="D969" s="13">
        <f>IFERROR([1]!EM_S_QSTM07_IS(B969,"61",$C$1,"1")/1000000,"")</f>
        <v>130.32184000000001</v>
      </c>
      <c r="E969" s="13">
        <f>IFERROR([1]!EM_S_PERFORMANCEEXPRESS_PERFEXNETPROFITTOSHAREHOLDER(B969,$C$1)/1000000,"")</f>
        <v>181.35390000000001</v>
      </c>
      <c r="F969" s="13" t="str">
        <f>IFERROR([1]!EM_S_PROFITNOTICE_FORECASTT(B969,$C$1)/1000000,"")</f>
        <v/>
      </c>
      <c r="G969" s="13" t="str">
        <f>IFERROR([1]!EM_S_PROFITNOTICE_FORECASTL(B969,$C$1)/1000000,"")</f>
        <v/>
      </c>
      <c r="H969" s="13" t="str">
        <f t="shared" si="107"/>
        <v/>
      </c>
      <c r="I969" s="20">
        <f>IFERROR([1]!EM_S_QSTM07_IS(B969,"61",$I$1,"1")/1000000,"")</f>
        <v>51.032044999999997</v>
      </c>
      <c r="J969" s="13">
        <f t="shared" si="105"/>
        <v>79.289795000000012</v>
      </c>
      <c r="K969" s="13">
        <f>IFERROR([1]!EM_S_QSTM07_IS(B969,"61",$K$2,"1")/1000000,"")</f>
        <v>724.70681500000001</v>
      </c>
      <c r="L969" s="14">
        <f t="shared" si="108"/>
        <v>-0.89059052107851366</v>
      </c>
      <c r="M969" s="33" t="str">
        <f ca="1">[1]!EM_S_MAJASSRES_NUM(B969,$M$2,$M$1)</f>
        <v/>
      </c>
      <c r="N969" s="29" t="str">
        <f t="shared" si="109"/>
        <v/>
      </c>
      <c r="O969" s="21">
        <f t="shared" ca="1" si="110"/>
        <v>-0.89059052107851366</v>
      </c>
      <c r="P969" s="10" t="str">
        <f t="shared" si="111"/>
        <v>财报</v>
      </c>
    </row>
    <row r="970" spans="1:16" x14ac:dyDescent="0.2">
      <c r="A970" s="17">
        <f t="shared" ca="1" si="106"/>
        <v>800</v>
      </c>
      <c r="B970" s="8" t="s">
        <v>1992</v>
      </c>
      <c r="C970" s="8" t="s">
        <v>1993</v>
      </c>
      <c r="D970" s="13">
        <f>IFERROR([1]!EM_S_QSTM07_IS(B970,"61",$C$1,"1")/1000000,"")</f>
        <v>178.19045523</v>
      </c>
      <c r="E970" s="13">
        <f>IFERROR([1]!EM_S_PERFORMANCEEXPRESS_PERFEXNETPROFITTOSHAREHOLDER(B970,$C$1)/1000000,"")</f>
        <v>275.62988962999998</v>
      </c>
      <c r="F970" s="13">
        <f>IFERROR([1]!EM_S_PROFITNOTICE_FORECASTT(B970,$C$1)/1000000,"")</f>
        <v>309</v>
      </c>
      <c r="G970" s="13">
        <f>IFERROR([1]!EM_S_PROFITNOTICE_FORECASTL(B970,$C$1)/1000000,"")</f>
        <v>260.2</v>
      </c>
      <c r="H970" s="13">
        <f t="shared" si="107"/>
        <v>284.60000000000002</v>
      </c>
      <c r="I970" s="20">
        <f>IFERROR([1]!EM_S_QSTM07_IS(B970,"61",$I$1,"1")/1000000,"")</f>
        <v>97.43943440000001</v>
      </c>
      <c r="J970" s="13">
        <f t="shared" si="105"/>
        <v>80.751020829999987</v>
      </c>
      <c r="K970" s="13">
        <f>IFERROR([1]!EM_S_QSTM07_IS(B970,"61",$K$2,"1")/1000000,"")</f>
        <v>159.58699088999998</v>
      </c>
      <c r="L970" s="14">
        <f t="shared" si="108"/>
        <v>-0.4939999784464888</v>
      </c>
      <c r="M970" s="33" t="str">
        <f ca="1">[1]!EM_S_MAJASSRES_NUM(B970,$M$2,$M$1)</f>
        <v/>
      </c>
      <c r="N970" s="29" t="str">
        <f t="shared" si="109"/>
        <v/>
      </c>
      <c r="O970" s="21">
        <f t="shared" ca="1" si="110"/>
        <v>-0.4939999784464888</v>
      </c>
      <c r="P970" s="10" t="str">
        <f t="shared" si="111"/>
        <v>财报</v>
      </c>
    </row>
    <row r="971" spans="1:16" x14ac:dyDescent="0.2">
      <c r="A971" s="17" t="str">
        <f t="shared" ca="1" si="106"/>
        <v/>
      </c>
      <c r="B971" s="8" t="s">
        <v>1994</v>
      </c>
      <c r="C971" s="8" t="s">
        <v>1995</v>
      </c>
      <c r="D971" s="13">
        <f>IFERROR([1]!EM_S_QSTM07_IS(B971,"61",$C$1,"1")/1000000,"")</f>
        <v>58.150081780000001</v>
      </c>
      <c r="E971" s="13">
        <f>IFERROR([1]!EM_S_PERFORMANCEEXPRESS_PERFEXNETPROFITTOSHAREHOLDER(B971,$C$1)/1000000,"")</f>
        <v>88.757651199999998</v>
      </c>
      <c r="F971" s="13">
        <f>IFERROR([1]!EM_S_PROFITNOTICE_FORECASTT(B971,$C$1)/1000000,"")</f>
        <v>109.8129</v>
      </c>
      <c r="G971" s="13">
        <f>IFERROR([1]!EM_S_PROFITNOTICE_FORECASTL(B971,$C$1)/1000000,"")</f>
        <v>97.611400000000003</v>
      </c>
      <c r="H971" s="13">
        <f t="shared" si="107"/>
        <v>103.71215000000001</v>
      </c>
      <c r="I971" s="20">
        <f>IFERROR([1]!EM_S_QSTM07_IS(B971,"61",$I$1,"1")/1000000,"")</f>
        <v>30.607569420000001</v>
      </c>
      <c r="J971" s="13">
        <f t="shared" si="105"/>
        <v>27.54251236</v>
      </c>
      <c r="K971" s="13">
        <f>IFERROR([1]!EM_S_QSTM07_IS(B971,"61",$K$2,"1")/1000000,"")</f>
        <v>16.985446879999998</v>
      </c>
      <c r="L971" s="14">
        <f t="shared" si="108"/>
        <v>0.62153592746686703</v>
      </c>
      <c r="M971" s="33">
        <f ca="1">[1]!EM_S_MAJASSRES_NUM(B971,$M$2,$M$1)</f>
        <v>1</v>
      </c>
      <c r="N971" s="29" t="str">
        <f t="shared" si="109"/>
        <v/>
      </c>
      <c r="O971" s="21" t="str">
        <f t="shared" ca="1" si="110"/>
        <v/>
      </c>
      <c r="P971" s="10" t="str">
        <f t="shared" si="111"/>
        <v>财报</v>
      </c>
    </row>
    <row r="972" spans="1:16" x14ac:dyDescent="0.2">
      <c r="A972" s="17">
        <f t="shared" ca="1" si="106"/>
        <v>753</v>
      </c>
      <c r="B972" s="8" t="s">
        <v>1996</v>
      </c>
      <c r="C972" s="8" t="s">
        <v>1997</v>
      </c>
      <c r="D972" s="13">
        <f>IFERROR([1]!EM_S_QSTM07_IS(B972,"61",$C$1,"1")/1000000,"")</f>
        <v>107.39222658</v>
      </c>
      <c r="E972" s="13" t="str">
        <f>IFERROR([1]!EM_S_PERFORMANCEEXPRESS_PERFEXNETPROFITTOSHAREHOLDER(B972,$C$1)/1000000,"")</f>
        <v/>
      </c>
      <c r="F972" s="13">
        <f>IFERROR([1]!EM_S_PROFITNOTICE_FORECASTT(B972,$C$1)/1000000,"")</f>
        <v>229.10220000000001</v>
      </c>
      <c r="G972" s="13">
        <f>IFERROR([1]!EM_S_PROFITNOTICE_FORECASTL(B972,$C$1)/1000000,"")</f>
        <v>174.55410000000001</v>
      </c>
      <c r="H972" s="13">
        <f t="shared" si="107"/>
        <v>201.82814999999999</v>
      </c>
      <c r="I972" s="20">
        <f>IFERROR([1]!EM_S_QSTM07_IS(B972,"61",$I$1,"1")/1000000,"")</f>
        <v>76.463959709999997</v>
      </c>
      <c r="J972" s="13">
        <f t="shared" si="105"/>
        <v>30.928266870000002</v>
      </c>
      <c r="K972" s="13">
        <f>IFERROR([1]!EM_S_QSTM07_IS(B972,"61",$K$2,"1")/1000000,"")</f>
        <v>56.258035409999998</v>
      </c>
      <c r="L972" s="14">
        <f t="shared" si="108"/>
        <v>-0.45024267831964804</v>
      </c>
      <c r="M972" s="33" t="str">
        <f ca="1">[1]!EM_S_MAJASSRES_NUM(B972,$M$2,$M$1)</f>
        <v/>
      </c>
      <c r="N972" s="29" t="str">
        <f t="shared" si="109"/>
        <v/>
      </c>
      <c r="O972" s="21">
        <f t="shared" ca="1" si="110"/>
        <v>-0.45024267831964804</v>
      </c>
      <c r="P972" s="10" t="str">
        <f t="shared" si="111"/>
        <v>财报</v>
      </c>
    </row>
    <row r="973" spans="1:16" x14ac:dyDescent="0.2">
      <c r="A973" s="17">
        <f t="shared" ca="1" si="106"/>
        <v>1761</v>
      </c>
      <c r="B973" s="8" t="s">
        <v>1998</v>
      </c>
      <c r="C973" s="8" t="s">
        <v>1999</v>
      </c>
      <c r="D973" s="13">
        <f>IFERROR([1]!EM_S_QSTM07_IS(B973,"61",$C$1,"1")/1000000,"")</f>
        <v>50.399469509999996</v>
      </c>
      <c r="E973" s="13" t="str">
        <f>IFERROR([1]!EM_S_PERFORMANCEEXPRESS_PERFEXNETPROFITTOSHAREHOLDER(B973,$C$1)/1000000,"")</f>
        <v/>
      </c>
      <c r="F973" s="13">
        <f>IFERROR([1]!EM_S_PROFITNOTICE_FORECASTT(B973,$C$1)/1000000,"")</f>
        <v>130</v>
      </c>
      <c r="G973" s="13">
        <f>IFERROR([1]!EM_S_PROFITNOTICE_FORECASTL(B973,$C$1)/1000000,"")</f>
        <v>120</v>
      </c>
      <c r="H973" s="13">
        <f t="shared" si="107"/>
        <v>125</v>
      </c>
      <c r="I973" s="20">
        <f>IFERROR([1]!EM_S_QSTM07_IS(B973,"61",$I$1,"1")/1000000,"")</f>
        <v>70.04530548999999</v>
      </c>
      <c r="J973" s="13">
        <f t="shared" si="105"/>
        <v>-19.645835979999994</v>
      </c>
      <c r="K973" s="13">
        <f>IFERROR([1]!EM_S_QSTM07_IS(B973,"61",$K$2,"1")/1000000,"")</f>
        <v>67.30619489</v>
      </c>
      <c r="L973" s="14">
        <f t="shared" si="108"/>
        <v>-1.2918874854254889</v>
      </c>
      <c r="M973" s="33" t="str">
        <f ca="1">[1]!EM_S_MAJASSRES_NUM(B973,$M$2,$M$1)</f>
        <v/>
      </c>
      <c r="N973" s="29" t="str">
        <f t="shared" si="109"/>
        <v/>
      </c>
      <c r="O973" s="21">
        <f t="shared" ca="1" si="110"/>
        <v>-1.2918874854254889</v>
      </c>
      <c r="P973" s="10" t="str">
        <f t="shared" si="111"/>
        <v>财报</v>
      </c>
    </row>
    <row r="974" spans="1:16" x14ac:dyDescent="0.2">
      <c r="A974" s="17">
        <f t="shared" ca="1" si="106"/>
        <v>1862</v>
      </c>
      <c r="B974" s="8" t="s">
        <v>2000</v>
      </c>
      <c r="C974" s="8" t="s">
        <v>2001</v>
      </c>
      <c r="D974" s="13">
        <f>IFERROR([1]!EM_S_QSTM07_IS(B974,"61",$C$1,"1")/1000000,"")</f>
        <v>2.0416964399999999</v>
      </c>
      <c r="E974" s="13">
        <f>IFERROR([1]!EM_S_PERFORMANCEEXPRESS_PERFEXNETPROFITTOSHAREHOLDER(B974,$C$1)/1000000,"")</f>
        <v>10.0033081</v>
      </c>
      <c r="F974" s="13">
        <f>IFERROR([1]!EM_S_PROFITNOTICE_FORECASTT(B974,$C$1)/1000000,"")</f>
        <v>11</v>
      </c>
      <c r="G974" s="13">
        <f>IFERROR([1]!EM_S_PROFITNOTICE_FORECASTL(B974,$C$1)/1000000,"")</f>
        <v>9</v>
      </c>
      <c r="H974" s="13">
        <f t="shared" si="107"/>
        <v>10</v>
      </c>
      <c r="I974" s="20">
        <f>IFERROR([1]!EM_S_QSTM07_IS(B974,"61",$I$1,"1")/1000000,"")</f>
        <v>7.96161166</v>
      </c>
      <c r="J974" s="13">
        <f t="shared" si="105"/>
        <v>-5.91991522</v>
      </c>
      <c r="K974" s="13">
        <f>IFERROR([1]!EM_S_QSTM07_IS(B974,"61",$K$2,"1")/1000000,"")</f>
        <v>10.561975759999999</v>
      </c>
      <c r="L974" s="14">
        <f t="shared" si="108"/>
        <v>-1.5604931647750724</v>
      </c>
      <c r="M974" s="33" t="str">
        <f ca="1">[1]!EM_S_MAJASSRES_NUM(B974,$M$2,$M$1)</f>
        <v/>
      </c>
      <c r="N974" s="29" t="str">
        <f t="shared" si="109"/>
        <v/>
      </c>
      <c r="O974" s="21">
        <f t="shared" ca="1" si="110"/>
        <v>-1.5604931647750724</v>
      </c>
      <c r="P974" s="10" t="str">
        <f t="shared" si="111"/>
        <v>财报</v>
      </c>
    </row>
    <row r="975" spans="1:16" x14ac:dyDescent="0.2">
      <c r="A975" s="17" t="str">
        <f t="shared" ca="1" si="106"/>
        <v/>
      </c>
      <c r="B975" s="8" t="s">
        <v>2002</v>
      </c>
      <c r="C975" s="8" t="s">
        <v>2003</v>
      </c>
      <c r="D975" s="13">
        <f>IFERROR([1]!EM_S_QSTM07_IS(B975,"61",$C$1,"1")/1000000,"")</f>
        <v>91.11782620999999</v>
      </c>
      <c r="E975" s="13" t="str">
        <f>IFERROR([1]!EM_S_PERFORMANCEEXPRESS_PERFEXNETPROFITTOSHAREHOLDER(B975,$C$1)/1000000,"")</f>
        <v/>
      </c>
      <c r="F975" s="13">
        <f>IFERROR([1]!EM_S_PROFITNOTICE_FORECASTT(B975,$C$1)/1000000,"")</f>
        <v>263.06990000000002</v>
      </c>
      <c r="G975" s="13">
        <f>IFERROR([1]!EM_S_PROFITNOTICE_FORECASTL(B975,$C$1)/1000000,"")</f>
        <v>187.90710000000001</v>
      </c>
      <c r="H975" s="13">
        <f t="shared" si="107"/>
        <v>225.48850000000002</v>
      </c>
      <c r="I975" s="20">
        <f>IFERROR([1]!EM_S_QSTM07_IS(B975,"61",$I$1,"1")/1000000,"")</f>
        <v>101.98530396</v>
      </c>
      <c r="J975" s="13">
        <f t="shared" si="105"/>
        <v>-10.867477750000006</v>
      </c>
      <c r="K975" s="13">
        <f>IFERROR([1]!EM_S_QSTM07_IS(B975,"61",$K$2,"1")/1000000,"")</f>
        <v>117.01951127</v>
      </c>
      <c r="L975" s="14">
        <f t="shared" si="108"/>
        <v>-1.0928689381117427</v>
      </c>
      <c r="M975" s="33">
        <f ca="1">[1]!EM_S_MAJASSRES_NUM(B975,$M$2,$M$1)</f>
        <v>1</v>
      </c>
      <c r="N975" s="29" t="str">
        <f t="shared" si="109"/>
        <v/>
      </c>
      <c r="O975" s="21" t="str">
        <f t="shared" ca="1" si="110"/>
        <v/>
      </c>
      <c r="P975" s="10" t="str">
        <f t="shared" si="111"/>
        <v>财报</v>
      </c>
    </row>
    <row r="976" spans="1:16" x14ac:dyDescent="0.2">
      <c r="A976" s="17">
        <f t="shared" ca="1" si="106"/>
        <v>1097</v>
      </c>
      <c r="B976" s="8" t="s">
        <v>2004</v>
      </c>
      <c r="C976" s="8" t="s">
        <v>2005</v>
      </c>
      <c r="D976" s="13">
        <f>IFERROR([1]!EM_S_QSTM07_IS(B976,"61",$C$1,"1")/1000000,"")</f>
        <v>65.171533109999999</v>
      </c>
      <c r="E976" s="13" t="str">
        <f>IFERROR([1]!EM_S_PERFORMANCEEXPRESS_PERFEXNETPROFITTOSHAREHOLDER(B976,$C$1)/1000000,"")</f>
        <v/>
      </c>
      <c r="F976" s="13">
        <f>IFERROR([1]!EM_S_PROFITNOTICE_FORECASTT(B976,$C$1)/1000000,"")</f>
        <v>122.8212</v>
      </c>
      <c r="G976" s="13">
        <f>IFERROR([1]!EM_S_PROFITNOTICE_FORECASTL(B976,$C$1)/1000000,"")</f>
        <v>104.6255</v>
      </c>
      <c r="H976" s="13">
        <f t="shared" si="107"/>
        <v>113.72335000000001</v>
      </c>
      <c r="I976" s="20">
        <f>IFERROR([1]!EM_S_QSTM07_IS(B976,"61",$I$1,"1")/1000000,"")</f>
        <v>50.713088770000006</v>
      </c>
      <c r="J976" s="13">
        <f t="shared" si="105"/>
        <v>14.458444339999993</v>
      </c>
      <c r="K976" s="13">
        <f>IFERROR([1]!EM_S_QSTM07_IS(B976,"61",$K$2,"1")/1000000,"")</f>
        <v>50.303152240000003</v>
      </c>
      <c r="L976" s="14">
        <f t="shared" si="108"/>
        <v>-0.71257379118076536</v>
      </c>
      <c r="M976" s="33" t="str">
        <f ca="1">[1]!EM_S_MAJASSRES_NUM(B976,$M$2,$M$1)</f>
        <v/>
      </c>
      <c r="N976" s="29" t="str">
        <f t="shared" si="109"/>
        <v/>
      </c>
      <c r="O976" s="21">
        <f t="shared" ca="1" si="110"/>
        <v>-0.71257379118076536</v>
      </c>
      <c r="P976" s="10" t="str">
        <f t="shared" si="111"/>
        <v>财报</v>
      </c>
    </row>
    <row r="977" spans="1:16" x14ac:dyDescent="0.2">
      <c r="A977" s="17">
        <f t="shared" ca="1" si="106"/>
        <v>787</v>
      </c>
      <c r="B977" s="8" t="s">
        <v>2006</v>
      </c>
      <c r="C977" s="8" t="s">
        <v>2007</v>
      </c>
      <c r="D977" s="13">
        <f>IFERROR([1]!EM_S_QSTM07_IS(B977,"61",$C$1,"1")/1000000,"")</f>
        <v>259.77672636</v>
      </c>
      <c r="E977" s="13" t="str">
        <f>IFERROR([1]!EM_S_PERFORMANCEEXPRESS_PERFEXNETPROFITTOSHAREHOLDER(B977,$C$1)/1000000,"")</f>
        <v/>
      </c>
      <c r="F977" s="13">
        <f>IFERROR([1]!EM_S_PROFITNOTICE_FORECASTT(B977,$C$1)/1000000,"")</f>
        <v>429.22559999999999</v>
      </c>
      <c r="G977" s="13">
        <f>IFERROR([1]!EM_S_PROFITNOTICE_FORECASTL(B977,$C$1)/1000000,"")</f>
        <v>367.9076</v>
      </c>
      <c r="H977" s="13">
        <f t="shared" si="107"/>
        <v>398.56659999999999</v>
      </c>
      <c r="I977" s="20">
        <f>IFERROR([1]!EM_S_QSTM07_IS(B977,"61",$I$1,"1")/1000000,"")</f>
        <v>163.06195513</v>
      </c>
      <c r="J977" s="13">
        <f t="shared" si="105"/>
        <v>96.714771229999997</v>
      </c>
      <c r="K977" s="13">
        <f>IFERROR([1]!EM_S_QSTM07_IS(B977,"61",$K$2,"1")/1000000,"")</f>
        <v>187.990846</v>
      </c>
      <c r="L977" s="14">
        <f t="shared" si="108"/>
        <v>-0.48553467741721851</v>
      </c>
      <c r="M977" s="33" t="str">
        <f ca="1">[1]!EM_S_MAJASSRES_NUM(B977,$M$2,$M$1)</f>
        <v/>
      </c>
      <c r="N977" s="29" t="str">
        <f t="shared" si="109"/>
        <v/>
      </c>
      <c r="O977" s="21">
        <f t="shared" ca="1" si="110"/>
        <v>-0.48553467741721851</v>
      </c>
      <c r="P977" s="10" t="str">
        <f t="shared" si="111"/>
        <v>财报</v>
      </c>
    </row>
    <row r="978" spans="1:16" x14ac:dyDescent="0.2">
      <c r="A978" s="17" t="str">
        <f t="shared" ca="1" si="106"/>
        <v/>
      </c>
      <c r="B978" s="8" t="s">
        <v>2008</v>
      </c>
      <c r="C978" s="8" t="s">
        <v>2009</v>
      </c>
      <c r="D978" s="13">
        <f>IFERROR([1]!EM_S_QSTM07_IS(B978,"61",$C$1,"1")/1000000,"")</f>
        <v>91.68937840000001</v>
      </c>
      <c r="E978" s="13" t="str">
        <f>IFERROR([1]!EM_S_PERFORMANCEEXPRESS_PERFEXNETPROFITTOSHAREHOLDER(B978,$C$1)/1000000,"")</f>
        <v/>
      </c>
      <c r="F978" s="13">
        <f>IFERROR([1]!EM_S_PROFITNOTICE_FORECASTT(B978,$C$1)/1000000,"")</f>
        <v>162.87549999999999</v>
      </c>
      <c r="G978" s="13">
        <f>IFERROR([1]!EM_S_PROFITNOTICE_FORECASTL(B978,$C$1)/1000000,"")</f>
        <v>142.9316</v>
      </c>
      <c r="H978" s="13">
        <f t="shared" si="107"/>
        <v>152.90355</v>
      </c>
      <c r="I978" s="20">
        <f>IFERROR([1]!EM_S_QSTM07_IS(B978,"61",$I$1,"1")/1000000,"")</f>
        <v>64.602278409999997</v>
      </c>
      <c r="J978" s="13">
        <f t="shared" si="105"/>
        <v>27.087099990000013</v>
      </c>
      <c r="K978" s="13">
        <f>IFERROR([1]!EM_S_QSTM07_IS(B978,"61",$K$2,"1")/1000000,"")</f>
        <v>31.572009340000001</v>
      </c>
      <c r="L978" s="14">
        <f t="shared" si="108"/>
        <v>-0.14205333913663373</v>
      </c>
      <c r="M978" s="33">
        <f ca="1">[1]!EM_S_MAJASSRES_NUM(B978,$M$2,$M$1)</f>
        <v>1</v>
      </c>
      <c r="N978" s="29" t="str">
        <f t="shared" si="109"/>
        <v/>
      </c>
      <c r="O978" s="21" t="str">
        <f t="shared" ca="1" si="110"/>
        <v/>
      </c>
      <c r="P978" s="10" t="str">
        <f t="shared" si="111"/>
        <v>财报</v>
      </c>
    </row>
    <row r="979" spans="1:16" x14ac:dyDescent="0.2">
      <c r="A979" s="17">
        <f t="shared" ca="1" si="106"/>
        <v>643</v>
      </c>
      <c r="B979" s="8" t="s">
        <v>2010</v>
      </c>
      <c r="C979" s="8" t="s">
        <v>2011</v>
      </c>
      <c r="D979" s="13">
        <f>IFERROR([1]!EM_S_QSTM07_IS(B979,"61",$C$1,"1")/1000000,"")</f>
        <v>62.668811090000005</v>
      </c>
      <c r="E979" s="13" t="str">
        <f>IFERROR([1]!EM_S_PERFORMANCEEXPRESS_PERFEXNETPROFITTOSHAREHOLDER(B979,$C$1)/1000000,"")</f>
        <v/>
      </c>
      <c r="F979" s="13">
        <f>IFERROR([1]!EM_S_PROFITNOTICE_FORECASTT(B979,$C$1)/1000000,"")</f>
        <v>93.862300000000005</v>
      </c>
      <c r="G979" s="13">
        <f>IFERROR([1]!EM_S_PROFITNOTICE_FORECASTL(B979,$C$1)/1000000,"")</f>
        <v>69.376499999999993</v>
      </c>
      <c r="H979" s="13">
        <f t="shared" si="107"/>
        <v>81.619399999999999</v>
      </c>
      <c r="I979" s="20">
        <f>IFERROR([1]!EM_S_QSTM07_IS(B979,"61",$I$1,"1")/1000000,"")</f>
        <v>19.782786780000002</v>
      </c>
      <c r="J979" s="13">
        <f t="shared" si="105"/>
        <v>42.886024310000003</v>
      </c>
      <c r="K979" s="13">
        <f>IFERROR([1]!EM_S_QSTM07_IS(B979,"61",$K$2,"1")/1000000,"")</f>
        <v>63.769386950000005</v>
      </c>
      <c r="L979" s="14">
        <f t="shared" si="108"/>
        <v>-0.32748256865593089</v>
      </c>
      <c r="M979" s="33" t="str">
        <f ca="1">[1]!EM_S_MAJASSRES_NUM(B979,$M$2,$M$1)</f>
        <v/>
      </c>
      <c r="N979" s="29" t="str">
        <f t="shared" si="109"/>
        <v/>
      </c>
      <c r="O979" s="21">
        <f t="shared" ca="1" si="110"/>
        <v>-0.32748256865593089</v>
      </c>
      <c r="P979" s="10" t="str">
        <f t="shared" si="111"/>
        <v>财报</v>
      </c>
    </row>
    <row r="980" spans="1:16" x14ac:dyDescent="0.2">
      <c r="A980" s="17">
        <f t="shared" ca="1" si="106"/>
        <v>692</v>
      </c>
      <c r="B980" s="8" t="s">
        <v>2012</v>
      </c>
      <c r="C980" s="8" t="s">
        <v>2013</v>
      </c>
      <c r="D980" s="13">
        <f>IFERROR([1]!EM_S_QSTM07_IS(B980,"61",$C$1,"1")/1000000,"")</f>
        <v>60.254571399999996</v>
      </c>
      <c r="E980" s="13" t="str">
        <f>IFERROR([1]!EM_S_PERFORMANCEEXPRESS_PERFEXNETPROFITTOSHAREHOLDER(B980,$C$1)/1000000,"")</f>
        <v/>
      </c>
      <c r="F980" s="13">
        <f>IFERROR([1]!EM_S_PROFITNOTICE_FORECASTT(B980,$C$1)/1000000,"")</f>
        <v>107.61</v>
      </c>
      <c r="G980" s="13">
        <f>IFERROR([1]!EM_S_PROFITNOTICE_FORECASTL(B980,$C$1)/1000000,"")</f>
        <v>98.451700000000002</v>
      </c>
      <c r="H980" s="13">
        <f t="shared" si="107"/>
        <v>103.03085</v>
      </c>
      <c r="I980" s="20">
        <f>IFERROR([1]!EM_S_QSTM07_IS(B980,"61",$I$1,"1")/1000000,"")</f>
        <v>45.560448899999997</v>
      </c>
      <c r="J980" s="13">
        <f t="shared" si="105"/>
        <v>14.694122499999999</v>
      </c>
      <c r="K980" s="13">
        <f>IFERROR([1]!EM_S_QSTM07_IS(B980,"61",$K$2,"1")/1000000,"")</f>
        <v>23.548069290000001</v>
      </c>
      <c r="L980" s="14">
        <f t="shared" si="108"/>
        <v>-0.3759945956061862</v>
      </c>
      <c r="M980" s="33" t="str">
        <f ca="1">[1]!EM_S_MAJASSRES_NUM(B980,$M$2,$M$1)</f>
        <v/>
      </c>
      <c r="N980" s="29" t="str">
        <f t="shared" si="109"/>
        <v/>
      </c>
      <c r="O980" s="21">
        <f t="shared" ca="1" si="110"/>
        <v>-0.3759945956061862</v>
      </c>
      <c r="P980" s="10" t="str">
        <f t="shared" si="111"/>
        <v>财报</v>
      </c>
    </row>
    <row r="981" spans="1:16" x14ac:dyDescent="0.2">
      <c r="A981" s="17" t="str">
        <f t="shared" ca="1" si="106"/>
        <v/>
      </c>
      <c r="B981" s="8" t="s">
        <v>2014</v>
      </c>
      <c r="C981" s="8" t="s">
        <v>2015</v>
      </c>
      <c r="D981" s="13">
        <f>IFERROR([1]!EM_S_QSTM07_IS(B981,"61",$C$1,"1")/1000000,"")</f>
        <v>24.040624690000001</v>
      </c>
      <c r="E981" s="13">
        <f>IFERROR([1]!EM_S_PERFORMANCEEXPRESS_PERFEXNETPROFITTOSHAREHOLDER(B981,$C$1)/1000000,"")</f>
        <v>29.836195870000001</v>
      </c>
      <c r="F981" s="13">
        <f>IFERROR([1]!EM_S_PROFITNOTICE_FORECASTT(B981,$C$1)/1000000,"")</f>
        <v>34.377800000000001</v>
      </c>
      <c r="G981" s="13">
        <f>IFERROR([1]!EM_S_PROFITNOTICE_FORECASTL(B981,$C$1)/1000000,"")</f>
        <v>27.502199999999998</v>
      </c>
      <c r="H981" s="13">
        <f t="shared" si="107"/>
        <v>30.939999999999998</v>
      </c>
      <c r="I981" s="20">
        <f>IFERROR([1]!EM_S_QSTM07_IS(B981,"61",$I$1,"1")/1000000,"")</f>
        <v>5.88899492</v>
      </c>
      <c r="J981" s="13">
        <f t="shared" si="105"/>
        <v>18.15162977</v>
      </c>
      <c r="K981" s="13">
        <f>IFERROR([1]!EM_S_QSTM07_IS(B981,"61",$K$2,"1")/1000000,"")</f>
        <v>9.5957139800000011</v>
      </c>
      <c r="L981" s="14">
        <f t="shared" si="108"/>
        <v>0.89163930978276174</v>
      </c>
      <c r="M981" s="33">
        <f ca="1">[1]!EM_S_MAJASSRES_NUM(B981,$M$2,$M$1)</f>
        <v>1</v>
      </c>
      <c r="N981" s="29">
        <f t="shared" si="109"/>
        <v>1</v>
      </c>
      <c r="O981" s="21" t="str">
        <f t="shared" ca="1" si="110"/>
        <v/>
      </c>
      <c r="P981" s="10" t="str">
        <f t="shared" si="111"/>
        <v>财报</v>
      </c>
    </row>
    <row r="982" spans="1:16" x14ac:dyDescent="0.2">
      <c r="A982" s="17" t="str">
        <f t="shared" ca="1" si="106"/>
        <v/>
      </c>
      <c r="B982" s="8" t="s">
        <v>2016</v>
      </c>
      <c r="C982" s="8" t="s">
        <v>2017</v>
      </c>
      <c r="D982" s="13">
        <f>IFERROR([1]!EM_S_QSTM07_IS(B982,"61",$C$1,"1")/1000000,"")</f>
        <v>32.238666000000002</v>
      </c>
      <c r="E982" s="13" t="str">
        <f>IFERROR([1]!EM_S_PERFORMANCEEXPRESS_PERFEXNETPROFITTOSHAREHOLDER(B982,$C$1)/1000000,"")</f>
        <v/>
      </c>
      <c r="F982" s="13">
        <f>IFERROR([1]!EM_S_PROFITNOTICE_FORECASTT(B982,$C$1)/1000000,"")</f>
        <v>65</v>
      </c>
      <c r="G982" s="13">
        <f>IFERROR([1]!EM_S_PROFITNOTICE_FORECASTL(B982,$C$1)/1000000,"")</f>
        <v>55</v>
      </c>
      <c r="H982" s="13">
        <f t="shared" si="107"/>
        <v>60</v>
      </c>
      <c r="I982" s="20">
        <f>IFERROR([1]!EM_S_QSTM07_IS(B982,"61",$I$1,"1")/1000000,"")</f>
        <v>31.819048410000001</v>
      </c>
      <c r="J982" s="13">
        <f t="shared" si="105"/>
        <v>0.41961759000000143</v>
      </c>
      <c r="K982" s="13">
        <f>IFERROR([1]!EM_S_QSTM07_IS(B982,"61",$K$2,"1")/1000000,"")</f>
        <v>-4.03908924</v>
      </c>
      <c r="L982" s="14">
        <f t="shared" si="108"/>
        <v>1.1038891604187486</v>
      </c>
      <c r="M982" s="33">
        <f ca="1">[1]!EM_S_MAJASSRES_NUM(B982,$M$2,$M$1)</f>
        <v>1</v>
      </c>
      <c r="N982" s="29">
        <f t="shared" si="109"/>
        <v>1</v>
      </c>
      <c r="O982" s="21" t="str">
        <f t="shared" ca="1" si="110"/>
        <v/>
      </c>
      <c r="P982" s="10" t="str">
        <f t="shared" si="111"/>
        <v>财报</v>
      </c>
    </row>
    <row r="983" spans="1:16" x14ac:dyDescent="0.2">
      <c r="A983" s="17">
        <f t="shared" ca="1" si="106"/>
        <v>1968</v>
      </c>
      <c r="B983" s="8" t="s">
        <v>2018</v>
      </c>
      <c r="C983" s="8" t="s">
        <v>2019</v>
      </c>
      <c r="D983" s="13">
        <f>IFERROR([1]!EM_S_QSTM07_IS(B983,"61",$C$1,"1")/1000000,"")</f>
        <v>-5.24959928</v>
      </c>
      <c r="E983" s="13" t="str">
        <f>IFERROR([1]!EM_S_PERFORMANCEEXPRESS_PERFEXNETPROFITTOSHAREHOLDER(B983,$C$1)/1000000,"")</f>
        <v/>
      </c>
      <c r="F983" s="13">
        <f>IFERROR([1]!EM_S_PROFITNOTICE_FORECASTT(B983,$C$1)/1000000,"")</f>
        <v>28.4116</v>
      </c>
      <c r="G983" s="13">
        <f>IFERROR([1]!EM_S_PROFITNOTICE_FORECASTL(B983,$C$1)/1000000,"")</f>
        <v>12.6274</v>
      </c>
      <c r="H983" s="13">
        <f t="shared" si="107"/>
        <v>20.519500000000001</v>
      </c>
      <c r="I983" s="20">
        <f>IFERROR([1]!EM_S_QSTM07_IS(B983,"61",$I$1,"1")/1000000,"")</f>
        <v>18.292704090000001</v>
      </c>
      <c r="J983" s="13">
        <f t="shared" si="105"/>
        <v>-23.542303369999999</v>
      </c>
      <c r="K983" s="13">
        <f>IFERROR([1]!EM_S_QSTM07_IS(B983,"61",$K$2,"1")/1000000,"")</f>
        <v>15.93901458</v>
      </c>
      <c r="L983" s="14">
        <f t="shared" si="108"/>
        <v>-2.4770237678018359</v>
      </c>
      <c r="M983" s="33" t="str">
        <f ca="1">[1]!EM_S_MAJASSRES_NUM(B983,$M$2,$M$1)</f>
        <v/>
      </c>
      <c r="N983" s="29" t="str">
        <f t="shared" si="109"/>
        <v/>
      </c>
      <c r="O983" s="21">
        <f t="shared" ca="1" si="110"/>
        <v>-2.4770237678018359</v>
      </c>
      <c r="P983" s="10" t="str">
        <f t="shared" si="111"/>
        <v>财报</v>
      </c>
    </row>
    <row r="984" spans="1:16" x14ac:dyDescent="0.2">
      <c r="A984" s="17" t="str">
        <f t="shared" ca="1" si="106"/>
        <v/>
      </c>
      <c r="B984" s="8" t="s">
        <v>2020</v>
      </c>
      <c r="C984" s="8" t="s">
        <v>2021</v>
      </c>
      <c r="D984" s="13">
        <f>IFERROR([1]!EM_S_QSTM07_IS(B984,"61",$C$1,"1")/1000000,"")</f>
        <v>5.2789069</v>
      </c>
      <c r="E984" s="13" t="str">
        <f>IFERROR([1]!EM_S_PERFORMANCEEXPRESS_PERFEXNETPROFITTOSHAREHOLDER(B984,$C$1)/1000000,"")</f>
        <v/>
      </c>
      <c r="F984" s="13">
        <f>IFERROR([1]!EM_S_PROFITNOTICE_FORECASTT(B984,$C$1)/1000000,"")</f>
        <v>21.6614</v>
      </c>
      <c r="G984" s="13">
        <f>IFERROR([1]!EM_S_PROFITNOTICE_FORECASTL(B984,$C$1)/1000000,"")</f>
        <v>17.3291</v>
      </c>
      <c r="H984" s="13">
        <f t="shared" si="107"/>
        <v>19.495249999999999</v>
      </c>
      <c r="I984" s="20">
        <f>IFERROR([1]!EM_S_QSTM07_IS(B984,"61",$I$1,"1")/1000000,"")</f>
        <v>12.18948524</v>
      </c>
      <c r="J984" s="13">
        <f t="shared" si="105"/>
        <v>-6.9105783399999998</v>
      </c>
      <c r="K984" s="13">
        <f>IFERROR([1]!EM_S_QSTM07_IS(B984,"61",$K$2,"1")/1000000,"")</f>
        <v>9.6000964199999999</v>
      </c>
      <c r="L984" s="14">
        <f t="shared" si="108"/>
        <v>-1.7198446804766572</v>
      </c>
      <c r="M984" s="33" t="str">
        <f ca="1">[1]!EM_S_MAJASSRES_NUM(B984,$M$2,$M$1)</f>
        <v/>
      </c>
      <c r="N984" s="29">
        <f t="shared" si="109"/>
        <v>1</v>
      </c>
      <c r="O984" s="21" t="str">
        <f t="shared" ca="1" si="110"/>
        <v/>
      </c>
      <c r="P984" s="10" t="str">
        <f t="shared" si="111"/>
        <v>财报</v>
      </c>
    </row>
    <row r="985" spans="1:16" x14ac:dyDescent="0.2">
      <c r="A985" s="17">
        <f t="shared" ca="1" si="106"/>
        <v>923</v>
      </c>
      <c r="B985" s="8" t="s">
        <v>2022</v>
      </c>
      <c r="C985" s="8" t="s">
        <v>2023</v>
      </c>
      <c r="D985" s="13">
        <f>IFERROR([1]!EM_S_QSTM07_IS(B985,"61",$C$1,"1")/1000000,"")</f>
        <v>85.659776149999999</v>
      </c>
      <c r="E985" s="13" t="str">
        <f>IFERROR([1]!EM_S_PERFORMANCEEXPRESS_PERFEXNETPROFITTOSHAREHOLDER(B985,$C$1)/1000000,"")</f>
        <v/>
      </c>
      <c r="F985" s="13">
        <f>IFERROR([1]!EM_S_PROFITNOTICE_FORECASTT(B985,$C$1)/1000000,"")</f>
        <v>175.52590000000001</v>
      </c>
      <c r="G985" s="13">
        <f>IFERROR([1]!EM_S_PROFITNOTICE_FORECASTL(B985,$C$1)/1000000,"")</f>
        <v>143.02109999999999</v>
      </c>
      <c r="H985" s="13">
        <f t="shared" si="107"/>
        <v>159.27350000000001</v>
      </c>
      <c r="I985" s="20">
        <f>IFERROR([1]!EM_S_QSTM07_IS(B985,"61",$I$1,"1")/1000000,"")</f>
        <v>47.384793700000003</v>
      </c>
      <c r="J985" s="13">
        <f t="shared" si="105"/>
        <v>38.274982449999996</v>
      </c>
      <c r="K985" s="13">
        <f>IFERROR([1]!EM_S_QSTM07_IS(B985,"61",$K$2,"1")/1000000,"")</f>
        <v>91.175761709999989</v>
      </c>
      <c r="L985" s="14">
        <f t="shared" si="108"/>
        <v>-0.58020660609625518</v>
      </c>
      <c r="M985" s="33" t="str">
        <f ca="1">[1]!EM_S_MAJASSRES_NUM(B985,$M$2,$M$1)</f>
        <v/>
      </c>
      <c r="N985" s="29" t="str">
        <f t="shared" si="109"/>
        <v/>
      </c>
      <c r="O985" s="21">
        <f t="shared" ca="1" si="110"/>
        <v>-0.58020660609625518</v>
      </c>
      <c r="P985" s="10" t="str">
        <f t="shared" si="111"/>
        <v>财报</v>
      </c>
    </row>
    <row r="986" spans="1:16" x14ac:dyDescent="0.2">
      <c r="A986" s="17" t="str">
        <f t="shared" ca="1" si="106"/>
        <v/>
      </c>
      <c r="B986" s="8" t="s">
        <v>2024</v>
      </c>
      <c r="C986" s="8" t="s">
        <v>2025</v>
      </c>
      <c r="D986" s="13">
        <f>IFERROR([1]!EM_S_QSTM07_IS(B986,"61",$C$1,"1")/1000000,"")</f>
        <v>142.58608068999999</v>
      </c>
      <c r="E986" s="13" t="str">
        <f>IFERROR([1]!EM_S_PERFORMANCEEXPRESS_PERFEXNETPROFITTOSHAREHOLDER(B986,$C$1)/1000000,"")</f>
        <v/>
      </c>
      <c r="F986" s="13">
        <f>IFERROR([1]!EM_S_PROFITNOTICE_FORECASTT(B986,$C$1)/1000000,"")</f>
        <v>255</v>
      </c>
      <c r="G986" s="13">
        <f>IFERROR([1]!EM_S_PROFITNOTICE_FORECASTL(B986,$C$1)/1000000,"")</f>
        <v>207</v>
      </c>
      <c r="H986" s="13">
        <f t="shared" si="107"/>
        <v>231</v>
      </c>
      <c r="I986" s="20">
        <f>IFERROR([1]!EM_S_QSTM07_IS(B986,"61",$I$1,"1")/1000000,"")</f>
        <v>102.62856721</v>
      </c>
      <c r="J986" s="13">
        <f t="shared" si="105"/>
        <v>39.957513479999989</v>
      </c>
      <c r="K986" s="13">
        <f>IFERROR([1]!EM_S_QSTM07_IS(B986,"61",$K$2,"1")/1000000,"")</f>
        <v>0.35585059000000002</v>
      </c>
      <c r="L986" s="14">
        <f t="shared" si="108"/>
        <v>111.28733238857349</v>
      </c>
      <c r="M986" s="33">
        <f ca="1">[1]!EM_S_MAJASSRES_NUM(B986,$M$2,$M$1)</f>
        <v>1</v>
      </c>
      <c r="N986" s="29">
        <f t="shared" si="109"/>
        <v>1</v>
      </c>
      <c r="O986" s="21" t="str">
        <f t="shared" ca="1" si="110"/>
        <v/>
      </c>
      <c r="P986" s="10" t="str">
        <f t="shared" si="111"/>
        <v>财报</v>
      </c>
    </row>
    <row r="987" spans="1:16" x14ac:dyDescent="0.2">
      <c r="A987" s="17">
        <f t="shared" ca="1" si="106"/>
        <v>1009</v>
      </c>
      <c r="B987" s="8" t="s">
        <v>2026</v>
      </c>
      <c r="C987" s="8" t="s">
        <v>2027</v>
      </c>
      <c r="D987" s="13">
        <f>IFERROR([1]!EM_S_QSTM07_IS(B987,"61",$C$1,"1")/1000000,"")</f>
        <v>64.888165499999999</v>
      </c>
      <c r="E987" s="13" t="str">
        <f>IFERROR([1]!EM_S_PERFORMANCEEXPRESS_PERFEXNETPROFITTOSHAREHOLDER(B987,$C$1)/1000000,"")</f>
        <v/>
      </c>
      <c r="F987" s="13">
        <f>IFERROR([1]!EM_S_PROFITNOTICE_FORECASTT(B987,$C$1)/1000000,"")</f>
        <v>119.907</v>
      </c>
      <c r="G987" s="13">
        <f>IFERROR([1]!EM_S_PROFITNOTICE_FORECASTL(B987,$C$1)/1000000,"")</f>
        <v>95.925600000000003</v>
      </c>
      <c r="H987" s="13">
        <f t="shared" si="107"/>
        <v>107.91630000000001</v>
      </c>
      <c r="I987" s="20">
        <f>IFERROR([1]!EM_S_QSTM07_IS(B987,"61",$I$1,"1")/1000000,"")</f>
        <v>48.842262770000005</v>
      </c>
      <c r="J987" s="13">
        <f t="shared" si="105"/>
        <v>16.045902729999995</v>
      </c>
      <c r="K987" s="13">
        <f>IFERROR([1]!EM_S_QSTM07_IS(B987,"61",$K$2,"1")/1000000,"")</f>
        <v>45.846903179999998</v>
      </c>
      <c r="L987" s="14">
        <f t="shared" si="108"/>
        <v>-0.65001119776832017</v>
      </c>
      <c r="M987" s="33" t="str">
        <f ca="1">[1]!EM_S_MAJASSRES_NUM(B987,$M$2,$M$1)</f>
        <v/>
      </c>
      <c r="N987" s="29" t="str">
        <f t="shared" si="109"/>
        <v/>
      </c>
      <c r="O987" s="21">
        <f t="shared" ca="1" si="110"/>
        <v>-0.65001119776832017</v>
      </c>
      <c r="P987" s="10" t="str">
        <f t="shared" si="111"/>
        <v>财报</v>
      </c>
    </row>
    <row r="988" spans="1:16" x14ac:dyDescent="0.2">
      <c r="A988" s="17">
        <f t="shared" ca="1" si="106"/>
        <v>1168</v>
      </c>
      <c r="B988" s="8" t="s">
        <v>2028</v>
      </c>
      <c r="C988" s="8" t="s">
        <v>2029</v>
      </c>
      <c r="D988" s="13">
        <f>IFERROR([1]!EM_S_QSTM07_IS(B988,"61",$C$1,"1")/1000000,"")</f>
        <v>79.673021309999996</v>
      </c>
      <c r="E988" s="13" t="str">
        <f>IFERROR([1]!EM_S_PERFORMANCEEXPRESS_PERFEXNETPROFITTOSHAREHOLDER(B988,$C$1)/1000000,"")</f>
        <v/>
      </c>
      <c r="F988" s="13">
        <f>IFERROR([1]!EM_S_PROFITNOTICE_FORECASTT(B988,$C$1)/1000000,"")</f>
        <v>163.88650000000001</v>
      </c>
      <c r="G988" s="13">
        <f>IFERROR([1]!EM_S_PROFITNOTICE_FORECASTL(B988,$C$1)/1000000,"")</f>
        <v>121.74420000000001</v>
      </c>
      <c r="H988" s="13">
        <f t="shared" si="107"/>
        <v>142.81535000000002</v>
      </c>
      <c r="I988" s="20">
        <f>IFERROR([1]!EM_S_QSTM07_IS(B988,"61",$I$1,"1")/1000000,"")</f>
        <v>68.62415870000001</v>
      </c>
      <c r="J988" s="13">
        <f t="shared" si="105"/>
        <v>11.048862609999986</v>
      </c>
      <c r="K988" s="13">
        <f>IFERROR([1]!EM_S_QSTM07_IS(B988,"61",$K$2,"1")/1000000,"")</f>
        <v>46.477755009999996</v>
      </c>
      <c r="L988" s="14">
        <f t="shared" si="108"/>
        <v>-0.7622763275114568</v>
      </c>
      <c r="M988" s="33" t="str">
        <f ca="1">[1]!EM_S_MAJASSRES_NUM(B988,$M$2,$M$1)</f>
        <v/>
      </c>
      <c r="N988" s="29" t="str">
        <f t="shared" si="109"/>
        <v/>
      </c>
      <c r="O988" s="21">
        <f t="shared" ca="1" si="110"/>
        <v>-0.7622763275114568</v>
      </c>
      <c r="P988" s="10" t="str">
        <f t="shared" si="111"/>
        <v>财报</v>
      </c>
    </row>
    <row r="989" spans="1:16" x14ac:dyDescent="0.2">
      <c r="A989" s="17">
        <f t="shared" ca="1" si="106"/>
        <v>1401</v>
      </c>
      <c r="B989" s="8" t="s">
        <v>2030</v>
      </c>
      <c r="C989" s="8" t="s">
        <v>2031</v>
      </c>
      <c r="D989" s="13">
        <f>IFERROR([1]!EM_S_QSTM07_IS(B989,"61",$C$1,"1")/1000000,"")</f>
        <v>13.83342882</v>
      </c>
      <c r="E989" s="13" t="str">
        <f>IFERROR([1]!EM_S_PERFORMANCEEXPRESS_PERFEXNETPROFITTOSHAREHOLDER(B989,$C$1)/1000000,"")</f>
        <v/>
      </c>
      <c r="F989" s="13">
        <f>IFERROR([1]!EM_S_PROFITNOTICE_FORECASTT(B989,$C$1)/1000000,"")</f>
        <v>31.119800000000001</v>
      </c>
      <c r="G989" s="13">
        <f>IFERROR([1]!EM_S_PROFITNOTICE_FORECASTL(B989,$C$1)/1000000,"")</f>
        <v>23.938300000000002</v>
      </c>
      <c r="H989" s="13">
        <f t="shared" si="107"/>
        <v>27.529050000000002</v>
      </c>
      <c r="I989" s="20">
        <f>IFERROR([1]!EM_S_QSTM07_IS(B989,"61",$I$1,"1")/1000000,"")</f>
        <v>12.867507310000001</v>
      </c>
      <c r="J989" s="13">
        <f t="shared" si="105"/>
        <v>0.96592150999999937</v>
      </c>
      <c r="K989" s="13">
        <f>IFERROR([1]!EM_S_QSTM07_IS(B989,"61",$K$2,"1")/1000000,"")</f>
        <v>12.155617869999999</v>
      </c>
      <c r="L989" s="14">
        <f t="shared" si="108"/>
        <v>-0.92053702902393064</v>
      </c>
      <c r="M989" s="33" t="str">
        <f ca="1">[1]!EM_S_MAJASSRES_NUM(B989,$M$2,$M$1)</f>
        <v/>
      </c>
      <c r="N989" s="29" t="str">
        <f t="shared" si="109"/>
        <v/>
      </c>
      <c r="O989" s="21">
        <f t="shared" ca="1" si="110"/>
        <v>-0.92053702902393064</v>
      </c>
      <c r="P989" s="10" t="str">
        <f t="shared" si="111"/>
        <v>财报</v>
      </c>
    </row>
    <row r="990" spans="1:16" x14ac:dyDescent="0.2">
      <c r="A990" s="17">
        <f t="shared" ca="1" si="106"/>
        <v>738</v>
      </c>
      <c r="B990" s="8" t="s">
        <v>2032</v>
      </c>
      <c r="C990" s="8" t="s">
        <v>2033</v>
      </c>
      <c r="D990" s="13">
        <f>IFERROR([1]!EM_S_QSTM07_IS(B990,"61",$C$1,"1")/1000000,"")</f>
        <v>56.634289960000004</v>
      </c>
      <c r="E990" s="13" t="str">
        <f>IFERROR([1]!EM_S_PERFORMANCEEXPRESS_PERFEXNETPROFITTOSHAREHOLDER(B990,$C$1)/1000000,"")</f>
        <v/>
      </c>
      <c r="F990" s="13">
        <f>IFERROR([1]!EM_S_PROFITNOTICE_FORECASTT(B990,$C$1)/1000000,"")</f>
        <v>78.034000000000006</v>
      </c>
      <c r="G990" s="13">
        <f>IFERROR([1]!EM_S_PROFITNOTICE_FORECASTL(B990,$C$1)/1000000,"")</f>
        <v>26.011299999999999</v>
      </c>
      <c r="H990" s="13">
        <f t="shared" si="107"/>
        <v>52.022649999999999</v>
      </c>
      <c r="I990" s="20">
        <f>IFERROR([1]!EM_S_QSTM07_IS(B990,"61",$I$1,"1")/1000000,"")</f>
        <v>18.834319199999999</v>
      </c>
      <c r="J990" s="13">
        <f t="shared" si="105"/>
        <v>37.799970760000008</v>
      </c>
      <c r="K990" s="13">
        <f>IFERROR([1]!EM_S_QSTM07_IS(B990,"61",$K$2,"1")/1000000,"")</f>
        <v>66.958899270000003</v>
      </c>
      <c r="L990" s="14">
        <f t="shared" si="108"/>
        <v>-0.43547502763481427</v>
      </c>
      <c r="M990" s="33" t="str">
        <f ca="1">[1]!EM_S_MAJASSRES_NUM(B990,$M$2,$M$1)</f>
        <v/>
      </c>
      <c r="N990" s="29" t="str">
        <f t="shared" si="109"/>
        <v/>
      </c>
      <c r="O990" s="21">
        <f t="shared" ca="1" si="110"/>
        <v>-0.43547502763481427</v>
      </c>
      <c r="P990" s="10" t="str">
        <f t="shared" si="111"/>
        <v>财报</v>
      </c>
    </row>
    <row r="991" spans="1:16" x14ac:dyDescent="0.2">
      <c r="A991" s="17">
        <f t="shared" ca="1" si="106"/>
        <v>876</v>
      </c>
      <c r="B991" s="8" t="s">
        <v>2034</v>
      </c>
      <c r="C991" s="8" t="s">
        <v>2035</v>
      </c>
      <c r="D991" s="13">
        <f>IFERROR([1]!EM_S_QSTM07_IS(B991,"61",$C$1,"1")/1000000,"")</f>
        <v>28.391780899999997</v>
      </c>
      <c r="E991" s="13" t="str">
        <f>IFERROR([1]!EM_S_PERFORMANCEEXPRESS_PERFEXNETPROFITTOSHAREHOLDER(B991,$C$1)/1000000,"")</f>
        <v/>
      </c>
      <c r="F991" s="13">
        <f>IFERROR([1]!EM_S_PROFITNOTICE_FORECASTT(B991,$C$1)/1000000,"")</f>
        <v>51.536499999999997</v>
      </c>
      <c r="G991" s="13">
        <f>IFERROR([1]!EM_S_PROFITNOTICE_FORECASTL(B991,$C$1)/1000000,"")</f>
        <v>39.823700000000002</v>
      </c>
      <c r="H991" s="13">
        <f t="shared" si="107"/>
        <v>45.680099999999996</v>
      </c>
      <c r="I991" s="20">
        <f>IFERROR([1]!EM_S_QSTM07_IS(B991,"61",$I$1,"1")/1000000,"")</f>
        <v>20.265605770000001</v>
      </c>
      <c r="J991" s="13">
        <f t="shared" si="105"/>
        <v>8.1261751299999965</v>
      </c>
      <c r="K991" s="13">
        <f>IFERROR([1]!EM_S_QSTM07_IS(B991,"61",$K$2,"1")/1000000,"")</f>
        <v>17.921025399999998</v>
      </c>
      <c r="L991" s="14">
        <f t="shared" si="108"/>
        <v>-0.54655635218283893</v>
      </c>
      <c r="M991" s="33" t="str">
        <f ca="1">[1]!EM_S_MAJASSRES_NUM(B991,$M$2,$M$1)</f>
        <v/>
      </c>
      <c r="N991" s="29" t="str">
        <f t="shared" si="109"/>
        <v/>
      </c>
      <c r="O991" s="21">
        <f t="shared" ca="1" si="110"/>
        <v>-0.54655635218283893</v>
      </c>
      <c r="P991" s="10" t="str">
        <f t="shared" si="111"/>
        <v>财报</v>
      </c>
    </row>
    <row r="992" spans="1:16" x14ac:dyDescent="0.2">
      <c r="A992" s="17" t="str">
        <f t="shared" ca="1" si="106"/>
        <v/>
      </c>
      <c r="B992" s="8" t="s">
        <v>2036</v>
      </c>
      <c r="C992" s="8" t="s">
        <v>2037</v>
      </c>
      <c r="D992" s="13">
        <f>IFERROR([1]!EM_S_QSTM07_IS(B992,"61",$C$1,"1")/1000000,"")</f>
        <v>26.61957971</v>
      </c>
      <c r="E992" s="13" t="str">
        <f>IFERROR([1]!EM_S_PERFORMANCEEXPRESS_PERFEXNETPROFITTOSHAREHOLDER(B992,$C$1)/1000000,"")</f>
        <v/>
      </c>
      <c r="F992" s="13">
        <f>IFERROR([1]!EM_S_PROFITNOTICE_FORECASTT(B992,$C$1)/1000000,"")</f>
        <v>36.332299999999996</v>
      </c>
      <c r="G992" s="13">
        <f>IFERROR([1]!EM_S_PROFITNOTICE_FORECASTL(B992,$C$1)/1000000,"")</f>
        <v>30.909600000000001</v>
      </c>
      <c r="H992" s="13">
        <f t="shared" si="107"/>
        <v>33.620950000000001</v>
      </c>
      <c r="I992" s="20">
        <f>IFERROR([1]!EM_S_QSTM07_IS(B992,"61",$I$1,"1")/1000000,"")</f>
        <v>9.6697500000000005</v>
      </c>
      <c r="J992" s="13">
        <f t="shared" si="105"/>
        <v>16.949829709999999</v>
      </c>
      <c r="K992" s="13">
        <f>IFERROR([1]!EM_S_QSTM07_IS(B992,"61",$K$2,"1")/1000000,"")</f>
        <v>7.6179747799999999</v>
      </c>
      <c r="L992" s="14">
        <f t="shared" si="108"/>
        <v>1.224978448931016</v>
      </c>
      <c r="M992" s="33">
        <f ca="1">[1]!EM_S_MAJASSRES_NUM(B992,$M$2,$M$1)</f>
        <v>1</v>
      </c>
      <c r="N992" s="29">
        <f t="shared" si="109"/>
        <v>1</v>
      </c>
      <c r="O992" s="21" t="str">
        <f t="shared" ca="1" si="110"/>
        <v/>
      </c>
      <c r="P992" s="10" t="str">
        <f t="shared" si="111"/>
        <v>财报</v>
      </c>
    </row>
    <row r="993" spans="1:16" x14ac:dyDescent="0.2">
      <c r="A993" s="17">
        <f t="shared" ca="1" si="106"/>
        <v>264</v>
      </c>
      <c r="B993" s="8" t="s">
        <v>2038</v>
      </c>
      <c r="C993" s="8" t="s">
        <v>2039</v>
      </c>
      <c r="D993" s="13">
        <f>IFERROR([1]!EM_S_QSTM07_IS(B993,"61",$C$1,"1")/1000000,"")</f>
        <v>-16.67070167</v>
      </c>
      <c r="E993" s="13" t="str">
        <f>IFERROR([1]!EM_S_PERFORMANCEEXPRESS_PERFEXNETPROFITTOSHAREHOLDER(B993,$C$1)/1000000,"")</f>
        <v/>
      </c>
      <c r="F993" s="13">
        <f>IFERROR([1]!EM_S_PROFITNOTICE_FORECASTT(B993,$C$1)/1000000,"")</f>
        <v>-20</v>
      </c>
      <c r="G993" s="13">
        <f>IFERROR([1]!EM_S_PROFITNOTICE_FORECASTL(B993,$C$1)/1000000,"")</f>
        <v>-28</v>
      </c>
      <c r="H993" s="13">
        <f t="shared" si="107"/>
        <v>-24</v>
      </c>
      <c r="I993" s="20">
        <f>IFERROR([1]!EM_S_QSTM07_IS(B993,"61",$I$1,"1")/1000000,"")</f>
        <v>-10.15229635</v>
      </c>
      <c r="J993" s="13">
        <f t="shared" si="105"/>
        <v>-6.5184053199999994</v>
      </c>
      <c r="K993" s="13">
        <f>IFERROR([1]!EM_S_QSTM07_IS(B993,"61",$K$2,"1")/1000000,"")</f>
        <v>-25.75222999</v>
      </c>
      <c r="L993" s="14">
        <f t="shared" si="108"/>
        <v>0.74687996641334753</v>
      </c>
      <c r="M993" s="33" t="str">
        <f ca="1">[1]!EM_S_MAJASSRES_NUM(B993,$M$2,$M$1)</f>
        <v/>
      </c>
      <c r="N993" s="29" t="str">
        <f t="shared" si="109"/>
        <v/>
      </c>
      <c r="O993" s="21">
        <f t="shared" ca="1" si="110"/>
        <v>0.74687996641334753</v>
      </c>
      <c r="P993" s="10" t="str">
        <f t="shared" si="111"/>
        <v>财报</v>
      </c>
    </row>
    <row r="994" spans="1:16" x14ac:dyDescent="0.2">
      <c r="A994" s="17">
        <f t="shared" ca="1" si="106"/>
        <v>1946</v>
      </c>
      <c r="B994" s="8" t="s">
        <v>2040</v>
      </c>
      <c r="C994" s="8" t="s">
        <v>2041</v>
      </c>
      <c r="D994" s="13">
        <f>IFERROR([1]!EM_S_QSTM07_IS(B994,"61",$C$1,"1")/1000000,"")</f>
        <v>-16.87237112</v>
      </c>
      <c r="E994" s="13" t="str">
        <f>IFERROR([1]!EM_S_PERFORMANCEEXPRESS_PERFEXNETPROFITTOSHAREHOLDER(B994,$C$1)/1000000,"")</f>
        <v/>
      </c>
      <c r="F994" s="13">
        <f>IFERROR([1]!EM_S_PROFITNOTICE_FORECASTT(B994,$C$1)/1000000,"")</f>
        <v>-10</v>
      </c>
      <c r="G994" s="13">
        <f>IFERROR([1]!EM_S_PROFITNOTICE_FORECASTL(B994,$C$1)/1000000,"")</f>
        <v>-23</v>
      </c>
      <c r="H994" s="13">
        <f t="shared" si="107"/>
        <v>-16.5</v>
      </c>
      <c r="I994" s="20">
        <f>IFERROR([1]!EM_S_QSTM07_IS(B994,"61",$I$1,"1")/1000000,"")</f>
        <v>-3.6424622799999997</v>
      </c>
      <c r="J994" s="13">
        <f t="shared" si="105"/>
        <v>-13.22990884</v>
      </c>
      <c r="K994" s="13">
        <f>IFERROR([1]!EM_S_QSTM07_IS(B994,"61",$K$2,"1")/1000000,"")</f>
        <v>11.73266351</v>
      </c>
      <c r="L994" s="14">
        <f t="shared" si="108"/>
        <v>-2.1276134211744733</v>
      </c>
      <c r="M994" s="33" t="str">
        <f ca="1">[1]!EM_S_MAJASSRES_NUM(B994,$M$2,$M$1)</f>
        <v/>
      </c>
      <c r="N994" s="29" t="str">
        <f t="shared" si="109"/>
        <v/>
      </c>
      <c r="O994" s="21">
        <f t="shared" ca="1" si="110"/>
        <v>-2.1276134211744733</v>
      </c>
      <c r="P994" s="10" t="str">
        <f t="shared" si="111"/>
        <v>财报</v>
      </c>
    </row>
    <row r="995" spans="1:16" x14ac:dyDescent="0.2">
      <c r="A995" s="17" t="str">
        <f t="shared" ca="1" si="106"/>
        <v/>
      </c>
      <c r="B995" s="8" t="s">
        <v>2042</v>
      </c>
      <c r="C995" s="8" t="s">
        <v>2043</v>
      </c>
      <c r="D995" s="13">
        <f>IFERROR([1]!EM_S_QSTM07_IS(B995,"61",$C$1,"1")/1000000,"")</f>
        <v>72.40586467</v>
      </c>
      <c r="E995" s="13" t="str">
        <f>IFERROR([1]!EM_S_PERFORMANCEEXPRESS_PERFEXNETPROFITTOSHAREHOLDER(B995,$C$1)/1000000,"")</f>
        <v/>
      </c>
      <c r="F995" s="13">
        <f>IFERROR([1]!EM_S_PROFITNOTICE_FORECASTT(B995,$C$1)/1000000,"")</f>
        <v>109.2</v>
      </c>
      <c r="G995" s="13">
        <f>IFERROR([1]!EM_S_PROFITNOTICE_FORECASTL(B995,$C$1)/1000000,"")</f>
        <v>88.2</v>
      </c>
      <c r="H995" s="13">
        <f t="shared" si="107"/>
        <v>98.7</v>
      </c>
      <c r="I995" s="20">
        <f>IFERROR([1]!EM_S_QSTM07_IS(B995,"61",$I$1,"1")/1000000,"")</f>
        <v>18.084444000000001</v>
      </c>
      <c r="J995" s="13">
        <f t="shared" si="105"/>
        <v>54.321420669999995</v>
      </c>
      <c r="K995" s="13">
        <f>IFERROR([1]!EM_S_QSTM07_IS(B995,"61",$K$2,"1")/1000000,"")</f>
        <v>66.800137620000001</v>
      </c>
      <c r="L995" s="14">
        <f t="shared" si="108"/>
        <v>-0.18680675511458633</v>
      </c>
      <c r="M995" s="33">
        <f ca="1">[1]!EM_S_MAJASSRES_NUM(B995,$M$2,$M$1)</f>
        <v>1</v>
      </c>
      <c r="N995" s="29" t="str">
        <f t="shared" si="109"/>
        <v/>
      </c>
      <c r="O995" s="21" t="str">
        <f t="shared" ca="1" si="110"/>
        <v/>
      </c>
      <c r="P995" s="10" t="str">
        <f t="shared" si="111"/>
        <v>财报</v>
      </c>
    </row>
    <row r="996" spans="1:16" x14ac:dyDescent="0.2">
      <c r="A996" s="17" t="str">
        <f t="shared" ca="1" si="106"/>
        <v/>
      </c>
      <c r="B996" s="8" t="s">
        <v>2044</v>
      </c>
      <c r="C996" s="8" t="s">
        <v>2045</v>
      </c>
      <c r="D996" s="13">
        <f>IFERROR([1]!EM_S_QSTM07_IS(B996,"61",$C$1,"1")/1000000,"")</f>
        <v>2.1733178900000003</v>
      </c>
      <c r="E996" s="13" t="str">
        <f>IFERROR([1]!EM_S_PERFORMANCEEXPRESS_PERFEXNETPROFITTOSHAREHOLDER(B996,$C$1)/1000000,"")</f>
        <v/>
      </c>
      <c r="F996" s="13">
        <f>IFERROR([1]!EM_S_PROFITNOTICE_FORECASTT(B996,$C$1)/1000000,"")</f>
        <v>-40</v>
      </c>
      <c r="G996" s="13">
        <f>IFERROR([1]!EM_S_PROFITNOTICE_FORECASTL(B996,$C$1)/1000000,"")</f>
        <v>-50</v>
      </c>
      <c r="H996" s="13">
        <f t="shared" si="107"/>
        <v>-45</v>
      </c>
      <c r="I996" s="20">
        <f>IFERROR([1]!EM_S_QSTM07_IS(B996,"61",$I$1,"1")/1000000,"")</f>
        <v>-38.932965270000004</v>
      </c>
      <c r="J996" s="13">
        <f t="shared" si="105"/>
        <v>41.106283160000004</v>
      </c>
      <c r="K996" s="13">
        <f>IFERROR([1]!EM_S_QSTM07_IS(B996,"61",$K$2,"1")/1000000,"")</f>
        <v>4.6914885199999992</v>
      </c>
      <c r="L996" s="14">
        <f t="shared" si="108"/>
        <v>7.7618850573250491</v>
      </c>
      <c r="M996" s="33">
        <f ca="1">[1]!EM_S_MAJASSRES_NUM(B996,$M$2,$M$1)</f>
        <v>1</v>
      </c>
      <c r="N996" s="29">
        <f t="shared" si="109"/>
        <v>1</v>
      </c>
      <c r="O996" s="21" t="str">
        <f t="shared" ca="1" si="110"/>
        <v/>
      </c>
      <c r="P996" s="10" t="str">
        <f t="shared" si="111"/>
        <v>财报</v>
      </c>
    </row>
    <row r="997" spans="1:16" x14ac:dyDescent="0.2">
      <c r="A997" s="17" t="str">
        <f t="shared" ca="1" si="106"/>
        <v/>
      </c>
      <c r="B997" s="8" t="s">
        <v>2046</v>
      </c>
      <c r="C997" s="8" t="s">
        <v>2047</v>
      </c>
      <c r="D997" s="13">
        <f>IFERROR([1]!EM_S_QSTM07_IS(B997,"61",$C$1,"1")/1000000,"")</f>
        <v>-11.961241599999999</v>
      </c>
      <c r="E997" s="13" t="str">
        <f>IFERROR([1]!EM_S_PERFORMANCEEXPRESS_PERFEXNETPROFITTOSHAREHOLDER(B997,$C$1)/1000000,"")</f>
        <v/>
      </c>
      <c r="F997" s="13">
        <f>IFERROR([1]!EM_S_PROFITNOTICE_FORECASTT(B997,$C$1)/1000000,"")</f>
        <v>-14</v>
      </c>
      <c r="G997" s="13">
        <f>IFERROR([1]!EM_S_PROFITNOTICE_FORECASTL(B997,$C$1)/1000000,"")</f>
        <v>-21</v>
      </c>
      <c r="H997" s="13">
        <f t="shared" si="107"/>
        <v>-17.5</v>
      </c>
      <c r="I997" s="20">
        <f>IFERROR([1]!EM_S_QSTM07_IS(B997,"61",$I$1,"1")/1000000,"")</f>
        <v>-7.61705392</v>
      </c>
      <c r="J997" s="13">
        <f t="shared" si="105"/>
        <v>-4.3441876799999992</v>
      </c>
      <c r="K997" s="13">
        <f>IFERROR([1]!EM_S_QSTM07_IS(B997,"61",$K$2,"1")/1000000,"")</f>
        <v>-8.4788758299999998</v>
      </c>
      <c r="L997" s="14">
        <f t="shared" si="108"/>
        <v>0.48764579561014759</v>
      </c>
      <c r="M997" s="33" t="str">
        <f ca="1">[1]!EM_S_MAJASSRES_NUM(B997,$M$2,$M$1)</f>
        <v/>
      </c>
      <c r="N997" s="29">
        <f t="shared" si="109"/>
        <v>1</v>
      </c>
      <c r="O997" s="21" t="str">
        <f t="shared" ca="1" si="110"/>
        <v/>
      </c>
      <c r="P997" s="10" t="str">
        <f t="shared" si="111"/>
        <v>财报</v>
      </c>
    </row>
    <row r="998" spans="1:16" x14ac:dyDescent="0.2">
      <c r="A998" s="17" t="str">
        <f t="shared" ca="1" si="106"/>
        <v/>
      </c>
      <c r="B998" s="8" t="s">
        <v>2048</v>
      </c>
      <c r="C998" s="8" t="s">
        <v>2049</v>
      </c>
      <c r="D998" s="13">
        <f>IFERROR([1]!EM_S_QSTM07_IS(B998,"61",$C$1,"1")/1000000,"")</f>
        <v>5.0243781799999994</v>
      </c>
      <c r="E998" s="13" t="str">
        <f>IFERROR([1]!EM_S_PERFORMANCEEXPRESS_PERFEXNETPROFITTOSHAREHOLDER(B998,$C$1)/1000000,"")</f>
        <v/>
      </c>
      <c r="F998" s="13">
        <f>IFERROR([1]!EM_S_PROFITNOTICE_FORECASTT(B998,$C$1)/1000000,"")</f>
        <v>9.0299999999999994</v>
      </c>
      <c r="G998" s="13">
        <f>IFERROR([1]!EM_S_PROFITNOTICE_FORECASTL(B998,$C$1)/1000000,"")</f>
        <v>6.02</v>
      </c>
      <c r="H998" s="13">
        <f t="shared" si="107"/>
        <v>7.5249999999999995</v>
      </c>
      <c r="I998" s="20">
        <f>IFERROR([1]!EM_S_QSTM07_IS(B998,"61",$I$1,"1")/1000000,"")</f>
        <v>2.4717790699999997</v>
      </c>
      <c r="J998" s="13">
        <f t="shared" si="105"/>
        <v>2.5525991099999996</v>
      </c>
      <c r="K998" s="13">
        <f>IFERROR([1]!EM_S_QSTM07_IS(B998,"61",$K$2,"1")/1000000,"")</f>
        <v>13.197867609999999</v>
      </c>
      <c r="L998" s="14">
        <f t="shared" si="108"/>
        <v>-0.80659003519129868</v>
      </c>
      <c r="M998" s="33">
        <f ca="1">[1]!EM_S_MAJASSRES_NUM(B998,$M$2,$M$1)</f>
        <v>1</v>
      </c>
      <c r="N998" s="29" t="str">
        <f t="shared" si="109"/>
        <v/>
      </c>
      <c r="O998" s="21" t="str">
        <f t="shared" ca="1" si="110"/>
        <v/>
      </c>
      <c r="P998" s="10" t="str">
        <f t="shared" si="111"/>
        <v>财报</v>
      </c>
    </row>
    <row r="999" spans="1:16" x14ac:dyDescent="0.2">
      <c r="A999" s="17">
        <f t="shared" ca="1" si="106"/>
        <v>483</v>
      </c>
      <c r="B999" s="8" t="s">
        <v>2050</v>
      </c>
      <c r="C999" s="8" t="s">
        <v>2051</v>
      </c>
      <c r="D999" s="13">
        <f>IFERROR([1]!EM_S_QSTM07_IS(B999,"61",$C$1,"1")/1000000,"")</f>
        <v>143.49073794999998</v>
      </c>
      <c r="E999" s="13" t="str">
        <f>IFERROR([1]!EM_S_PERFORMANCEEXPRESS_PERFEXNETPROFITTOSHAREHOLDER(B999,$C$1)/1000000,"")</f>
        <v/>
      </c>
      <c r="F999" s="13">
        <f>IFERROR([1]!EM_S_PROFITNOTICE_FORECASTT(B999,$C$1)/1000000,"")</f>
        <v>215.12729999999999</v>
      </c>
      <c r="G999" s="13">
        <f>IFERROR([1]!EM_S_PROFITNOTICE_FORECASTL(B999,$C$1)/1000000,"")</f>
        <v>179.27269999999999</v>
      </c>
      <c r="H999" s="13">
        <f t="shared" si="107"/>
        <v>197.2</v>
      </c>
      <c r="I999" s="20">
        <f>IFERROR([1]!EM_S_QSTM07_IS(B999,"61",$I$1,"1")/1000000,"")</f>
        <v>69.65150220999999</v>
      </c>
      <c r="J999" s="13">
        <f t="shared" si="105"/>
        <v>73.839235739999992</v>
      </c>
      <c r="K999" s="13">
        <f>IFERROR([1]!EM_S_QSTM07_IS(B999,"61",$K$2,"1")/1000000,"")</f>
        <v>80.853321290000011</v>
      </c>
      <c r="L999" s="14">
        <f t="shared" si="108"/>
        <v>-8.6750741195186068E-2</v>
      </c>
      <c r="M999" s="33" t="str">
        <f ca="1">[1]!EM_S_MAJASSRES_NUM(B999,$M$2,$M$1)</f>
        <v/>
      </c>
      <c r="N999" s="29" t="str">
        <f t="shared" si="109"/>
        <v/>
      </c>
      <c r="O999" s="21">
        <f t="shared" ca="1" si="110"/>
        <v>-8.6750741195186068E-2</v>
      </c>
      <c r="P999" s="10" t="str">
        <f t="shared" si="111"/>
        <v>财报</v>
      </c>
    </row>
    <row r="1000" spans="1:16" x14ac:dyDescent="0.2">
      <c r="A1000" s="17">
        <f t="shared" ca="1" si="106"/>
        <v>1026</v>
      </c>
      <c r="B1000" s="8" t="s">
        <v>2052</v>
      </c>
      <c r="C1000" s="8" t="s">
        <v>2053</v>
      </c>
      <c r="D1000" s="13">
        <f>IFERROR([1]!EM_S_QSTM07_IS(B1000,"61",$C$1,"1")/1000000,"")</f>
        <v>42.732948119999996</v>
      </c>
      <c r="E1000" s="13" t="str">
        <f>IFERROR([1]!EM_S_PERFORMANCEEXPRESS_PERFEXNETPROFITTOSHAREHOLDER(B1000,$C$1)/1000000,"")</f>
        <v/>
      </c>
      <c r="F1000" s="13">
        <f>IFERROR([1]!EM_S_PROFITNOTICE_FORECASTT(B1000,$C$1)/1000000,"")</f>
        <v>95.453299999999999</v>
      </c>
      <c r="G1000" s="13">
        <f>IFERROR([1]!EM_S_PROFITNOTICE_FORECASTL(B1000,$C$1)/1000000,"")</f>
        <v>74.998999999999995</v>
      </c>
      <c r="H1000" s="13">
        <f t="shared" si="107"/>
        <v>85.22614999999999</v>
      </c>
      <c r="I1000" s="20">
        <f>IFERROR([1]!EM_S_QSTM07_IS(B1000,"61",$I$1,"1")/1000000,"")</f>
        <v>27.551044579999999</v>
      </c>
      <c r="J1000" s="13">
        <f t="shared" si="105"/>
        <v>15.181903539999997</v>
      </c>
      <c r="K1000" s="13">
        <f>IFERROR([1]!EM_S_QSTM07_IS(B1000,"61",$K$2,"1")/1000000,"")</f>
        <v>45.231488579999997</v>
      </c>
      <c r="L1000" s="14">
        <f t="shared" si="108"/>
        <v>-0.66435100818872939</v>
      </c>
      <c r="M1000" s="33" t="str">
        <f ca="1">[1]!EM_S_MAJASSRES_NUM(B1000,$M$2,$M$1)</f>
        <v/>
      </c>
      <c r="N1000" s="29" t="str">
        <f t="shared" si="109"/>
        <v/>
      </c>
      <c r="O1000" s="21">
        <f t="shared" ca="1" si="110"/>
        <v>-0.66435100818872939</v>
      </c>
      <c r="P1000" s="10" t="str">
        <f t="shared" si="111"/>
        <v>财报</v>
      </c>
    </row>
    <row r="1001" spans="1:16" x14ac:dyDescent="0.2">
      <c r="A1001" s="17">
        <f t="shared" ca="1" si="106"/>
        <v>729</v>
      </c>
      <c r="B1001" s="8" t="s">
        <v>2054</v>
      </c>
      <c r="C1001" s="8" t="s">
        <v>2055</v>
      </c>
      <c r="D1001" s="13">
        <f>IFERROR([1]!EM_S_QSTM07_IS(B1001,"61",$C$1,"1")/1000000,"")</f>
        <v>45.214621790000002</v>
      </c>
      <c r="E1001" s="13" t="str">
        <f>IFERROR([1]!EM_S_PERFORMANCEEXPRESS_PERFEXNETPROFITTOSHAREHOLDER(B1001,$C$1)/1000000,"")</f>
        <v/>
      </c>
      <c r="F1001" s="13">
        <f>IFERROR([1]!EM_S_PROFITNOTICE_FORECASTT(B1001,$C$1)/1000000,"")</f>
        <v>70.274500000000003</v>
      </c>
      <c r="G1001" s="13">
        <f>IFERROR([1]!EM_S_PROFITNOTICE_FORECASTL(B1001,$C$1)/1000000,"")</f>
        <v>50.196100000000001</v>
      </c>
      <c r="H1001" s="13">
        <f t="shared" si="107"/>
        <v>60.235300000000002</v>
      </c>
      <c r="I1001" s="20">
        <f>IFERROR([1]!EM_S_QSTM07_IS(B1001,"61",$I$1,"1")/1000000,"")</f>
        <v>25.51008131</v>
      </c>
      <c r="J1001" s="13">
        <f t="shared" si="105"/>
        <v>19.704540480000002</v>
      </c>
      <c r="K1001" s="13">
        <f>IFERROR([1]!EM_S_QSTM07_IS(B1001,"61",$K$2,"1")/1000000,"")</f>
        <v>33.918215539999998</v>
      </c>
      <c r="L1001" s="14">
        <f t="shared" si="108"/>
        <v>-0.41905727744543947</v>
      </c>
      <c r="M1001" s="33" t="str">
        <f ca="1">[1]!EM_S_MAJASSRES_NUM(B1001,$M$2,$M$1)</f>
        <v/>
      </c>
      <c r="N1001" s="29" t="str">
        <f t="shared" si="109"/>
        <v/>
      </c>
      <c r="O1001" s="21">
        <f t="shared" ca="1" si="110"/>
        <v>-0.41905727744543947</v>
      </c>
      <c r="P1001" s="10" t="str">
        <f t="shared" si="111"/>
        <v>财报</v>
      </c>
    </row>
    <row r="1002" spans="1:16" x14ac:dyDescent="0.2">
      <c r="A1002" s="17">
        <f t="shared" ca="1" si="106"/>
        <v>159</v>
      </c>
      <c r="B1002" s="8" t="s">
        <v>2056</v>
      </c>
      <c r="C1002" s="8" t="s">
        <v>2057</v>
      </c>
      <c r="D1002" s="13">
        <f>IFERROR([1]!EM_S_QSTM07_IS(B1002,"61",$C$1,"1")/1000000,"")</f>
        <v>69.288852439999999</v>
      </c>
      <c r="E1002" s="13" t="str">
        <f>IFERROR([1]!EM_S_PERFORMANCEEXPRESS_PERFEXNETPROFITTOSHAREHOLDER(B1002,$C$1)/1000000,"")</f>
        <v/>
      </c>
      <c r="F1002" s="13">
        <f>IFERROR([1]!EM_S_PROFITNOTICE_FORECASTT(B1002,$C$1)/1000000,"")</f>
        <v>100</v>
      </c>
      <c r="G1002" s="13">
        <f>IFERROR([1]!EM_S_PROFITNOTICE_FORECASTL(B1002,$C$1)/1000000,"")</f>
        <v>60</v>
      </c>
      <c r="H1002" s="13">
        <f t="shared" si="107"/>
        <v>80</v>
      </c>
      <c r="I1002" s="20">
        <f>IFERROR([1]!EM_S_QSTM07_IS(B1002,"61",$I$1,"1")/1000000,"")</f>
        <v>16.542170259999999</v>
      </c>
      <c r="J1002" s="13">
        <f t="shared" si="105"/>
        <v>52.746682180000001</v>
      </c>
      <c r="K1002" s="13">
        <f>IFERROR([1]!EM_S_QSTM07_IS(B1002,"61",$K$2,"1")/1000000,"")</f>
        <v>-244.04022313999999</v>
      </c>
      <c r="L1002" s="14">
        <f t="shared" si="108"/>
        <v>1.2161392966344753</v>
      </c>
      <c r="M1002" s="33" t="str">
        <f ca="1">[1]!EM_S_MAJASSRES_NUM(B1002,$M$2,$M$1)</f>
        <v/>
      </c>
      <c r="N1002" s="29" t="str">
        <f t="shared" si="109"/>
        <v/>
      </c>
      <c r="O1002" s="21">
        <f t="shared" ca="1" si="110"/>
        <v>1.2161392966344753</v>
      </c>
      <c r="P1002" s="10" t="str">
        <f t="shared" si="111"/>
        <v>财报</v>
      </c>
    </row>
    <row r="1003" spans="1:16" x14ac:dyDescent="0.2">
      <c r="A1003" s="17">
        <f t="shared" ca="1" si="106"/>
        <v>177</v>
      </c>
      <c r="B1003" s="8" t="s">
        <v>2058</v>
      </c>
      <c r="C1003" s="8" t="s">
        <v>2059</v>
      </c>
      <c r="D1003" s="13">
        <f>IFERROR([1]!EM_S_QSTM07_IS(B1003,"61",$C$1,"1")/1000000,"")</f>
        <v>8.6807979700000004</v>
      </c>
      <c r="E1003" s="13" t="str">
        <f>IFERROR([1]!EM_S_PERFORMANCEEXPRESS_PERFEXNETPROFITTOSHAREHOLDER(B1003,$C$1)/1000000,"")</f>
        <v/>
      </c>
      <c r="F1003" s="13">
        <f>IFERROR([1]!EM_S_PROFITNOTICE_FORECASTT(B1003,$C$1)/1000000,"")</f>
        <v>20</v>
      </c>
      <c r="G1003" s="13">
        <f>IFERROR([1]!EM_S_PROFITNOTICE_FORECASTL(B1003,$C$1)/1000000,"")</f>
        <v>5</v>
      </c>
      <c r="H1003" s="13">
        <f t="shared" si="107"/>
        <v>12.5</v>
      </c>
      <c r="I1003" s="20">
        <f>IFERROR([1]!EM_S_QSTM07_IS(B1003,"61",$I$1,"1")/1000000,"")</f>
        <v>0.44724102000000004</v>
      </c>
      <c r="J1003" s="13">
        <f t="shared" si="105"/>
        <v>8.2335569500000005</v>
      </c>
      <c r="K1003" s="13">
        <f>IFERROR([1]!EM_S_QSTM07_IS(B1003,"61",$K$2,"1")/1000000,"")</f>
        <v>-55.895007390000004</v>
      </c>
      <c r="L1003" s="14">
        <f t="shared" si="108"/>
        <v>1.1473039781988299</v>
      </c>
      <c r="M1003" s="33" t="str">
        <f ca="1">[1]!EM_S_MAJASSRES_NUM(B1003,$M$2,$M$1)</f>
        <v/>
      </c>
      <c r="N1003" s="29" t="str">
        <f t="shared" si="109"/>
        <v/>
      </c>
      <c r="O1003" s="21">
        <f t="shared" ca="1" si="110"/>
        <v>1.1473039781988299</v>
      </c>
      <c r="P1003" s="10" t="str">
        <f t="shared" si="111"/>
        <v>财报</v>
      </c>
    </row>
    <row r="1004" spans="1:16" x14ac:dyDescent="0.2">
      <c r="A1004" s="17">
        <f t="shared" ca="1" si="106"/>
        <v>1834</v>
      </c>
      <c r="B1004" s="8" t="s">
        <v>2060</v>
      </c>
      <c r="C1004" s="8" t="s">
        <v>2061</v>
      </c>
      <c r="D1004" s="13">
        <f>IFERROR([1]!EM_S_QSTM07_IS(B1004,"61",$C$1,"1")/1000000,"")</f>
        <v>21.871424170000001</v>
      </c>
      <c r="E1004" s="13" t="str">
        <f>IFERROR([1]!EM_S_PERFORMANCEEXPRESS_PERFEXNETPROFITTOSHAREHOLDER(B1004,$C$1)/1000000,"")</f>
        <v/>
      </c>
      <c r="F1004" s="13">
        <f>IFERROR([1]!EM_S_PROFITNOTICE_FORECASTT(B1004,$C$1)/1000000,"")</f>
        <v>52.5</v>
      </c>
      <c r="G1004" s="13">
        <f>IFERROR([1]!EM_S_PROFITNOTICE_FORECASTL(B1004,$C$1)/1000000,"")</f>
        <v>48.2</v>
      </c>
      <c r="H1004" s="13">
        <f t="shared" si="107"/>
        <v>50.35</v>
      </c>
      <c r="I1004" s="20">
        <f>IFERROR([1]!EM_S_QSTM07_IS(B1004,"61",$I$1,"1")/1000000,"")</f>
        <v>29.953321729999999</v>
      </c>
      <c r="J1004" s="13">
        <f t="shared" si="105"/>
        <v>-8.081897559999998</v>
      </c>
      <c r="K1004" s="13">
        <f>IFERROR([1]!EM_S_QSTM07_IS(B1004,"61",$K$2,"1")/1000000,"")</f>
        <v>16.804184320000001</v>
      </c>
      <c r="L1004" s="14">
        <f t="shared" si="108"/>
        <v>-1.4809455434490257</v>
      </c>
      <c r="M1004" s="33" t="str">
        <f ca="1">[1]!EM_S_MAJASSRES_NUM(B1004,$M$2,$M$1)</f>
        <v/>
      </c>
      <c r="N1004" s="29" t="str">
        <f t="shared" si="109"/>
        <v/>
      </c>
      <c r="O1004" s="21">
        <f t="shared" ca="1" si="110"/>
        <v>-1.4809455434490257</v>
      </c>
      <c r="P1004" s="10" t="str">
        <f t="shared" si="111"/>
        <v>财报</v>
      </c>
    </row>
    <row r="1005" spans="1:16" x14ac:dyDescent="0.2">
      <c r="A1005" s="17" t="str">
        <f t="shared" ca="1" si="106"/>
        <v/>
      </c>
      <c r="B1005" s="8" t="s">
        <v>2062</v>
      </c>
      <c r="C1005" s="8" t="s">
        <v>2063</v>
      </c>
      <c r="D1005" s="13">
        <f>IFERROR([1]!EM_S_QSTM07_IS(B1005,"61",$C$1,"1")/1000000,"")</f>
        <v>23.02783711</v>
      </c>
      <c r="E1005" s="13">
        <f>IFERROR([1]!EM_S_PERFORMANCEEXPRESS_PERFEXNETPROFITTOSHAREHOLDER(B1005,$C$1)/1000000,"")</f>
        <v>56.178431100000005</v>
      </c>
      <c r="F1005" s="13">
        <f>IFERROR([1]!EM_S_PROFITNOTICE_FORECASTT(B1005,$C$1)/1000000,"")</f>
        <v>78.169700000000006</v>
      </c>
      <c r="G1005" s="13">
        <f>IFERROR([1]!EM_S_PROFITNOTICE_FORECASTL(B1005,$C$1)/1000000,"")</f>
        <v>53.484499999999997</v>
      </c>
      <c r="H1005" s="13">
        <f t="shared" si="107"/>
        <v>65.827100000000002</v>
      </c>
      <c r="I1005" s="20">
        <f>IFERROR([1]!EM_S_QSTM07_IS(B1005,"61",$I$1,"1")/1000000,"")</f>
        <v>33.150593989999997</v>
      </c>
      <c r="J1005" s="13">
        <f t="shared" si="105"/>
        <v>-10.122756879999997</v>
      </c>
      <c r="K1005" s="13">
        <f>IFERROR([1]!EM_S_QSTM07_IS(B1005,"61",$K$2,"1")/1000000,"")</f>
        <v>24.191319059999998</v>
      </c>
      <c r="L1005" s="14">
        <f t="shared" si="108"/>
        <v>-1.4184458422830624</v>
      </c>
      <c r="M1005" s="33">
        <f ca="1">[1]!EM_S_MAJASSRES_NUM(B1005,$M$2,$M$1)</f>
        <v>1</v>
      </c>
      <c r="N1005" s="29" t="str">
        <f t="shared" si="109"/>
        <v/>
      </c>
      <c r="O1005" s="21" t="str">
        <f t="shared" ca="1" si="110"/>
        <v/>
      </c>
      <c r="P1005" s="10" t="str">
        <f t="shared" si="111"/>
        <v>财报</v>
      </c>
    </row>
    <row r="1006" spans="1:16" x14ac:dyDescent="0.2">
      <c r="A1006" s="17">
        <f t="shared" ca="1" si="106"/>
        <v>870</v>
      </c>
      <c r="B1006" s="8" t="s">
        <v>2064</v>
      </c>
      <c r="C1006" s="8" t="s">
        <v>2065</v>
      </c>
      <c r="D1006" s="13">
        <f>IFERROR([1]!EM_S_QSTM07_IS(B1006,"61",$C$1,"1")/1000000,"")</f>
        <v>77.911810279999997</v>
      </c>
      <c r="E1006" s="13" t="str">
        <f>IFERROR([1]!EM_S_PERFORMANCEEXPRESS_PERFEXNETPROFITTOSHAREHOLDER(B1006,$C$1)/1000000,"")</f>
        <v/>
      </c>
      <c r="F1006" s="13">
        <f>IFERROR([1]!EM_S_PROFITNOTICE_FORECASTT(B1006,$C$1)/1000000,"")</f>
        <v>142.15520000000001</v>
      </c>
      <c r="G1006" s="13">
        <f>IFERROR([1]!EM_S_PROFITNOTICE_FORECASTL(B1006,$C$1)/1000000,"")</f>
        <v>106.6164</v>
      </c>
      <c r="H1006" s="13">
        <f t="shared" si="107"/>
        <v>124.3858</v>
      </c>
      <c r="I1006" s="20">
        <f>IFERROR([1]!EM_S_QSTM07_IS(B1006,"61",$I$1,"1")/1000000,"")</f>
        <v>47.724346439999998</v>
      </c>
      <c r="J1006" s="13">
        <f t="shared" si="105"/>
        <v>30.187463839999999</v>
      </c>
      <c r="K1006" s="13">
        <f>IFERROR([1]!EM_S_QSTM07_IS(B1006,"61",$K$2,"1")/1000000,"")</f>
        <v>66.196165909999991</v>
      </c>
      <c r="L1006" s="14">
        <f t="shared" si="108"/>
        <v>-0.54396960269507544</v>
      </c>
      <c r="M1006" s="33" t="str">
        <f ca="1">[1]!EM_S_MAJASSRES_NUM(B1006,$M$2,$M$1)</f>
        <v/>
      </c>
      <c r="N1006" s="29" t="str">
        <f t="shared" si="109"/>
        <v/>
      </c>
      <c r="O1006" s="21">
        <f t="shared" ca="1" si="110"/>
        <v>-0.54396960269507544</v>
      </c>
      <c r="P1006" s="10" t="str">
        <f t="shared" si="111"/>
        <v>财报</v>
      </c>
    </row>
    <row r="1007" spans="1:16" x14ac:dyDescent="0.2">
      <c r="A1007" s="17">
        <f t="shared" ca="1" si="106"/>
        <v>1256</v>
      </c>
      <c r="B1007" s="8" t="s">
        <v>2066</v>
      </c>
      <c r="C1007" s="8" t="s">
        <v>2067</v>
      </c>
      <c r="D1007" s="13">
        <f>IFERROR([1]!EM_S_QSTM07_IS(B1007,"61",$C$1,"1")/1000000,"")</f>
        <v>58.791281650000002</v>
      </c>
      <c r="E1007" s="13" t="str">
        <f>IFERROR([1]!EM_S_PERFORMANCEEXPRESS_PERFEXNETPROFITTOSHAREHOLDER(B1007,$C$1)/1000000,"")</f>
        <v/>
      </c>
      <c r="F1007" s="13">
        <f>IFERROR([1]!EM_S_PROFITNOTICE_FORECASTT(B1007,$C$1)/1000000,"")</f>
        <v>135.08459999999999</v>
      </c>
      <c r="G1007" s="13">
        <f>IFERROR([1]!EM_S_PROFITNOTICE_FORECASTL(B1007,$C$1)/1000000,"")</f>
        <v>108.0677</v>
      </c>
      <c r="H1007" s="13">
        <f t="shared" si="107"/>
        <v>121.57615</v>
      </c>
      <c r="I1007" s="20">
        <f>IFERROR([1]!EM_S_QSTM07_IS(B1007,"61",$I$1,"1")/1000000,"")</f>
        <v>51.174916320000001</v>
      </c>
      <c r="J1007" s="13">
        <f t="shared" si="105"/>
        <v>7.6163653300000007</v>
      </c>
      <c r="K1007" s="13">
        <f>IFERROR([1]!EM_S_QSTM07_IS(B1007,"61",$K$2,"1")/1000000,"")</f>
        <v>43.73283765</v>
      </c>
      <c r="L1007" s="14">
        <f t="shared" si="108"/>
        <v>-0.82584333102382157</v>
      </c>
      <c r="M1007" s="33" t="str">
        <f ca="1">[1]!EM_S_MAJASSRES_NUM(B1007,$M$2,$M$1)</f>
        <v/>
      </c>
      <c r="N1007" s="29" t="str">
        <f t="shared" si="109"/>
        <v/>
      </c>
      <c r="O1007" s="21">
        <f t="shared" ca="1" si="110"/>
        <v>-0.82584333102382157</v>
      </c>
      <c r="P1007" s="10" t="str">
        <f t="shared" si="111"/>
        <v>财报</v>
      </c>
    </row>
    <row r="1008" spans="1:16" x14ac:dyDescent="0.2">
      <c r="A1008" s="17">
        <f t="shared" ca="1" si="106"/>
        <v>685</v>
      </c>
      <c r="B1008" s="8" t="s">
        <v>2068</v>
      </c>
      <c r="C1008" s="8" t="s">
        <v>2069</v>
      </c>
      <c r="D1008" s="13">
        <f>IFERROR([1]!EM_S_QSTM07_IS(B1008,"61",$C$1,"1")/1000000,"")</f>
        <v>96.011805519999996</v>
      </c>
      <c r="E1008" s="13">
        <f>IFERROR([1]!EM_S_PERFORMANCEEXPRESS_PERFEXNETPROFITTOSHAREHOLDER(B1008,$C$1)/1000000,"")</f>
        <v>142.54064133</v>
      </c>
      <c r="F1008" s="13">
        <f>IFERROR([1]!EM_S_PROFITNOTICE_FORECASTT(B1008,$C$1)/1000000,"")</f>
        <v>153.15100000000001</v>
      </c>
      <c r="G1008" s="13">
        <f>IFERROR([1]!EM_S_PROFITNOTICE_FORECASTL(B1008,$C$1)/1000000,"")</f>
        <v>125.3053</v>
      </c>
      <c r="H1008" s="13">
        <f t="shared" si="107"/>
        <v>139.22815</v>
      </c>
      <c r="I1008" s="20">
        <f>IFERROR([1]!EM_S_QSTM07_IS(B1008,"61",$I$1,"1")/1000000,"")</f>
        <v>48.042281250000002</v>
      </c>
      <c r="J1008" s="13">
        <f t="shared" si="105"/>
        <v>47.969524269999994</v>
      </c>
      <c r="K1008" s="13">
        <f>IFERROR([1]!EM_S_QSTM07_IS(B1008,"61",$K$2,"1")/1000000,"")</f>
        <v>76.031574200000009</v>
      </c>
      <c r="L1008" s="14">
        <f t="shared" si="108"/>
        <v>-0.3690841630634028</v>
      </c>
      <c r="M1008" s="33" t="str">
        <f ca="1">[1]!EM_S_MAJASSRES_NUM(B1008,$M$2,$M$1)</f>
        <v/>
      </c>
      <c r="N1008" s="29" t="str">
        <f t="shared" si="109"/>
        <v/>
      </c>
      <c r="O1008" s="21">
        <f t="shared" ca="1" si="110"/>
        <v>-0.3690841630634028</v>
      </c>
      <c r="P1008" s="10" t="str">
        <f t="shared" si="111"/>
        <v>财报</v>
      </c>
    </row>
    <row r="1009" spans="1:16" x14ac:dyDescent="0.2">
      <c r="A1009" s="17">
        <f t="shared" ca="1" si="106"/>
        <v>913</v>
      </c>
      <c r="B1009" s="8" t="s">
        <v>2070</v>
      </c>
      <c r="C1009" s="8" t="s">
        <v>2071</v>
      </c>
      <c r="D1009" s="13">
        <f>IFERROR([1]!EM_S_QSTM07_IS(B1009,"61",$C$1,"1")/1000000,"")</f>
        <v>58.852597119999999</v>
      </c>
      <c r="E1009" s="13" t="str">
        <f>IFERROR([1]!EM_S_PERFORMANCEEXPRESS_PERFEXNETPROFITTOSHAREHOLDER(B1009,$C$1)/1000000,"")</f>
        <v/>
      </c>
      <c r="F1009" s="13">
        <f>IFERROR([1]!EM_S_PROFITNOTICE_FORECASTT(B1009,$C$1)/1000000,"")</f>
        <v>119.3591</v>
      </c>
      <c r="G1009" s="13">
        <f>IFERROR([1]!EM_S_PROFITNOTICE_FORECASTL(B1009,$C$1)/1000000,"")</f>
        <v>91.814700000000002</v>
      </c>
      <c r="H1009" s="13">
        <f t="shared" si="107"/>
        <v>105.5869</v>
      </c>
      <c r="I1009" s="20">
        <f>IFERROR([1]!EM_S_QSTM07_IS(B1009,"61",$I$1,"1")/1000000,"")</f>
        <v>33.707462710000001</v>
      </c>
      <c r="J1009" s="13">
        <f t="shared" si="105"/>
        <v>25.145134409999997</v>
      </c>
      <c r="K1009" s="13">
        <f>IFERROR([1]!EM_S_QSTM07_IS(B1009,"61",$K$2,"1")/1000000,"")</f>
        <v>58.562625270000005</v>
      </c>
      <c r="L1009" s="14">
        <f t="shared" si="108"/>
        <v>-0.57062829246350155</v>
      </c>
      <c r="M1009" s="33" t="str">
        <f ca="1">[1]!EM_S_MAJASSRES_NUM(B1009,$M$2,$M$1)</f>
        <v/>
      </c>
      <c r="N1009" s="29" t="str">
        <f t="shared" si="109"/>
        <v/>
      </c>
      <c r="O1009" s="21">
        <f t="shared" ca="1" si="110"/>
        <v>-0.57062829246350155</v>
      </c>
      <c r="P1009" s="10" t="str">
        <f t="shared" si="111"/>
        <v>财报</v>
      </c>
    </row>
    <row r="1010" spans="1:16" x14ac:dyDescent="0.2">
      <c r="A1010" s="17">
        <f t="shared" ca="1" si="106"/>
        <v>1215</v>
      </c>
      <c r="B1010" s="8" t="s">
        <v>2072</v>
      </c>
      <c r="C1010" s="8" t="s">
        <v>2073</v>
      </c>
      <c r="D1010" s="13">
        <f>IFERROR([1]!EM_S_QSTM07_IS(B1010,"61",$C$1,"1")/1000000,"")</f>
        <v>43.882671939999994</v>
      </c>
      <c r="E1010" s="13" t="str">
        <f>IFERROR([1]!EM_S_PERFORMANCEEXPRESS_PERFEXNETPROFITTOSHAREHOLDER(B1010,$C$1)/1000000,"")</f>
        <v/>
      </c>
      <c r="F1010" s="13">
        <f>IFERROR([1]!EM_S_PROFITNOTICE_FORECASTT(B1010,$C$1)/1000000,"")</f>
        <v>97.9619</v>
      </c>
      <c r="G1010" s="13">
        <f>IFERROR([1]!EM_S_PROFITNOTICE_FORECASTL(B1010,$C$1)/1000000,"")</f>
        <v>82.890799999999999</v>
      </c>
      <c r="H1010" s="13">
        <f t="shared" si="107"/>
        <v>90.426349999999999</v>
      </c>
      <c r="I1010" s="20">
        <f>IFERROR([1]!EM_S_QSTM07_IS(B1010,"61",$I$1,"1")/1000000,"")</f>
        <v>34.92931815</v>
      </c>
      <c r="J1010" s="13">
        <f t="shared" si="105"/>
        <v>8.9533537899999942</v>
      </c>
      <c r="K1010" s="13">
        <f>IFERROR([1]!EM_S_QSTM07_IS(B1010,"61",$K$2,"1")/1000000,"")</f>
        <v>43.815347750000001</v>
      </c>
      <c r="L1010" s="14">
        <f t="shared" si="108"/>
        <v>-0.79565713272240335</v>
      </c>
      <c r="M1010" s="33" t="str">
        <f ca="1">[1]!EM_S_MAJASSRES_NUM(B1010,$M$2,$M$1)</f>
        <v/>
      </c>
      <c r="N1010" s="29" t="str">
        <f t="shared" si="109"/>
        <v/>
      </c>
      <c r="O1010" s="21">
        <f t="shared" ca="1" si="110"/>
        <v>-0.79565713272240335</v>
      </c>
      <c r="P1010" s="10" t="str">
        <f t="shared" si="111"/>
        <v>财报</v>
      </c>
    </row>
    <row r="1011" spans="1:16" x14ac:dyDescent="0.2">
      <c r="A1011" s="17">
        <f t="shared" ca="1" si="106"/>
        <v>1251</v>
      </c>
      <c r="B1011" s="8" t="s">
        <v>2074</v>
      </c>
      <c r="C1011" s="8" t="s">
        <v>2075</v>
      </c>
      <c r="D1011" s="13">
        <f>IFERROR([1]!EM_S_QSTM07_IS(B1011,"61",$C$1,"1")/1000000,"")</f>
        <v>123.74424645000001</v>
      </c>
      <c r="E1011" s="13" t="str">
        <f>IFERROR([1]!EM_S_PERFORMANCEEXPRESS_PERFEXNETPROFITTOSHAREHOLDER(B1011,$C$1)/1000000,"")</f>
        <v/>
      </c>
      <c r="F1011" s="13">
        <f>IFERROR([1]!EM_S_PROFITNOTICE_FORECASTT(B1011,$C$1)/1000000,"")</f>
        <v>281.22050000000002</v>
      </c>
      <c r="G1011" s="13">
        <f>IFERROR([1]!EM_S_PROFITNOTICE_FORECASTL(B1011,$C$1)/1000000,"")</f>
        <v>200.87180000000001</v>
      </c>
      <c r="H1011" s="13">
        <f t="shared" si="107"/>
        <v>241.04615000000001</v>
      </c>
      <c r="I1011" s="20">
        <f>IFERROR([1]!EM_S_QSTM07_IS(B1011,"61",$I$1,"1")/1000000,"")</f>
        <v>106.56432276999999</v>
      </c>
      <c r="J1011" s="13">
        <f t="shared" si="105"/>
        <v>17.179923680000016</v>
      </c>
      <c r="K1011" s="13">
        <f>IFERROR([1]!EM_S_QSTM07_IS(B1011,"61",$K$2,"1")/1000000,"")</f>
        <v>97.70467484000001</v>
      </c>
      <c r="L1011" s="14">
        <f t="shared" si="108"/>
        <v>-0.82416477299439717</v>
      </c>
      <c r="M1011" s="33" t="str">
        <f ca="1">[1]!EM_S_MAJASSRES_NUM(B1011,$M$2,$M$1)</f>
        <v/>
      </c>
      <c r="N1011" s="29" t="str">
        <f t="shared" si="109"/>
        <v/>
      </c>
      <c r="O1011" s="21">
        <f t="shared" ca="1" si="110"/>
        <v>-0.82416477299439717</v>
      </c>
      <c r="P1011" s="10" t="str">
        <f t="shared" si="111"/>
        <v>财报</v>
      </c>
    </row>
    <row r="1012" spans="1:16" x14ac:dyDescent="0.2">
      <c r="A1012" s="17" t="str">
        <f t="shared" ca="1" si="106"/>
        <v/>
      </c>
      <c r="B1012" s="8" t="s">
        <v>2076</v>
      </c>
      <c r="C1012" s="8" t="s">
        <v>2077</v>
      </c>
      <c r="D1012" s="13">
        <f>IFERROR([1]!EM_S_QSTM07_IS(B1012,"61",$C$1,"1")/1000000,"")</f>
        <v>3.6396025499999998</v>
      </c>
      <c r="E1012" s="13" t="str">
        <f>IFERROR([1]!EM_S_PERFORMANCEEXPRESS_PERFEXNETPROFITTOSHAREHOLDER(B1012,$C$1)/1000000,"")</f>
        <v/>
      </c>
      <c r="F1012" s="13">
        <f>IFERROR([1]!EM_S_PROFITNOTICE_FORECASTT(B1012,$C$1)/1000000,"")</f>
        <v>23.7591</v>
      </c>
      <c r="G1012" s="13">
        <f>IFERROR([1]!EM_S_PROFITNOTICE_FORECASTL(B1012,$C$1)/1000000,"")</f>
        <v>15.839399999999999</v>
      </c>
      <c r="H1012" s="13">
        <f t="shared" si="107"/>
        <v>19.799250000000001</v>
      </c>
      <c r="I1012" s="20">
        <f>IFERROR([1]!EM_S_QSTM07_IS(B1012,"61",$I$1,"1")/1000000,"")</f>
        <v>12.68536376</v>
      </c>
      <c r="J1012" s="13">
        <f t="shared" si="105"/>
        <v>-9.0457612100000002</v>
      </c>
      <c r="K1012" s="13">
        <f>IFERROR([1]!EM_S_QSTM07_IS(B1012,"61",$K$2,"1")/1000000,"")</f>
        <v>3.7019465400000002</v>
      </c>
      <c r="L1012" s="14">
        <f t="shared" si="108"/>
        <v>-3.4435148136958236</v>
      </c>
      <c r="M1012" s="33" t="str">
        <f ca="1">[1]!EM_S_MAJASSRES_NUM(B1012,$M$2,$M$1)</f>
        <v/>
      </c>
      <c r="N1012" s="29">
        <f t="shared" si="109"/>
        <v>1</v>
      </c>
      <c r="O1012" s="21" t="str">
        <f t="shared" ca="1" si="110"/>
        <v/>
      </c>
      <c r="P1012" s="10" t="str">
        <f t="shared" si="111"/>
        <v>财报</v>
      </c>
    </row>
    <row r="1013" spans="1:16" x14ac:dyDescent="0.2">
      <c r="A1013" s="17" t="str">
        <f t="shared" ca="1" si="106"/>
        <v/>
      </c>
      <c r="B1013" s="8" t="s">
        <v>2078</v>
      </c>
      <c r="C1013" s="8" t="s">
        <v>2079</v>
      </c>
      <c r="D1013" s="13">
        <f>IFERROR([1]!EM_S_QSTM07_IS(B1013,"61",$C$1,"1")/1000000,"")</f>
        <v>40.932728079999997</v>
      </c>
      <c r="E1013" s="13" t="str">
        <f>IFERROR([1]!EM_S_PERFORMANCEEXPRESS_PERFEXNETPROFITTOSHAREHOLDER(B1013,$C$1)/1000000,"")</f>
        <v/>
      </c>
      <c r="F1013" s="13">
        <f>IFERROR([1]!EM_S_PROFITNOTICE_FORECASTT(B1013,$C$1)/1000000,"")</f>
        <v>59.380699999999997</v>
      </c>
      <c r="G1013" s="13">
        <f>IFERROR([1]!EM_S_PROFITNOTICE_FORECASTL(B1013,$C$1)/1000000,"")</f>
        <v>48.901699999999998</v>
      </c>
      <c r="H1013" s="13">
        <f t="shared" si="107"/>
        <v>54.141199999999998</v>
      </c>
      <c r="I1013" s="20">
        <f>IFERROR([1]!EM_S_QSTM07_IS(B1013,"61",$I$1,"1")/1000000,"")</f>
        <v>17.178848980000001</v>
      </c>
      <c r="J1013" s="13">
        <f t="shared" si="105"/>
        <v>23.753879099999995</v>
      </c>
      <c r="K1013" s="13">
        <f>IFERROR([1]!EM_S_QSTM07_IS(B1013,"61",$K$2,"1")/1000000,"")</f>
        <v>21.184240600000003</v>
      </c>
      <c r="L1013" s="14">
        <f t="shared" si="108"/>
        <v>0.12129953338992915</v>
      </c>
      <c r="M1013" s="33">
        <f ca="1">[1]!EM_S_MAJASSRES_NUM(B1013,$M$2,$M$1)</f>
        <v>1</v>
      </c>
      <c r="N1013" s="29" t="str">
        <f t="shared" si="109"/>
        <v/>
      </c>
      <c r="O1013" s="21" t="str">
        <f t="shared" ca="1" si="110"/>
        <v/>
      </c>
      <c r="P1013" s="10" t="str">
        <f t="shared" si="111"/>
        <v>财报</v>
      </c>
    </row>
    <row r="1014" spans="1:16" x14ac:dyDescent="0.2">
      <c r="A1014" s="17">
        <f t="shared" ca="1" si="106"/>
        <v>1437</v>
      </c>
      <c r="B1014" s="8" t="s">
        <v>2080</v>
      </c>
      <c r="C1014" s="8" t="s">
        <v>2081</v>
      </c>
      <c r="D1014" s="13">
        <f>IFERROR([1]!EM_S_QSTM07_IS(B1014,"61",$C$1,"1")/1000000,"")</f>
        <v>26.815703059999997</v>
      </c>
      <c r="E1014" s="13" t="str">
        <f>IFERROR([1]!EM_S_PERFORMANCEEXPRESS_PERFEXNETPROFITTOSHAREHOLDER(B1014,$C$1)/1000000,"")</f>
        <v/>
      </c>
      <c r="F1014" s="13">
        <f>IFERROR([1]!EM_S_PROFITNOTICE_FORECASTT(B1014,$C$1)/1000000,"")</f>
        <v>63.264699999999998</v>
      </c>
      <c r="G1014" s="13">
        <f>IFERROR([1]!EM_S_PROFITNOTICE_FORECASTL(B1014,$C$1)/1000000,"")</f>
        <v>50.611800000000002</v>
      </c>
      <c r="H1014" s="13">
        <f t="shared" si="107"/>
        <v>56.938249999999996</v>
      </c>
      <c r="I1014" s="20">
        <f>IFERROR([1]!EM_S_QSTM07_IS(B1014,"61",$I$1,"1")/1000000,"")</f>
        <v>24.537753289999998</v>
      </c>
      <c r="J1014" s="13">
        <f t="shared" si="105"/>
        <v>2.2779497699999993</v>
      </c>
      <c r="K1014" s="13">
        <f>IFERROR([1]!EM_S_QSTM07_IS(B1014,"61",$K$2,"1")/1000000,"")</f>
        <v>38.84131678</v>
      </c>
      <c r="L1014" s="14">
        <f t="shared" si="108"/>
        <v>-0.94135240617864557</v>
      </c>
      <c r="M1014" s="33" t="str">
        <f ca="1">[1]!EM_S_MAJASSRES_NUM(B1014,$M$2,$M$1)</f>
        <v/>
      </c>
      <c r="N1014" s="29" t="str">
        <f t="shared" si="109"/>
        <v/>
      </c>
      <c r="O1014" s="21">
        <f t="shared" ca="1" si="110"/>
        <v>-0.94135240617864557</v>
      </c>
      <c r="P1014" s="10" t="str">
        <f t="shared" si="111"/>
        <v>财报</v>
      </c>
    </row>
    <row r="1015" spans="1:16" x14ac:dyDescent="0.2">
      <c r="A1015" s="17">
        <f t="shared" ca="1" si="106"/>
        <v>1128</v>
      </c>
      <c r="B1015" s="8" t="s">
        <v>2082</v>
      </c>
      <c r="C1015" s="8" t="s">
        <v>2083</v>
      </c>
      <c r="D1015" s="13">
        <f>IFERROR([1]!EM_S_QSTM07_IS(B1015,"61",$C$1,"1")/1000000,"")</f>
        <v>51.74007932</v>
      </c>
      <c r="E1015" s="13" t="str">
        <f>IFERROR([1]!EM_S_PERFORMANCEEXPRESS_PERFEXNETPROFITTOSHAREHOLDER(B1015,$C$1)/1000000,"")</f>
        <v/>
      </c>
      <c r="F1015" s="13">
        <f>IFERROR([1]!EM_S_PROFITNOTICE_FORECASTT(B1015,$C$1)/1000000,"")</f>
        <v>117.95</v>
      </c>
      <c r="G1015" s="13">
        <f>IFERROR([1]!EM_S_PROFITNOTICE_FORECASTL(B1015,$C$1)/1000000,"")</f>
        <v>94.36</v>
      </c>
      <c r="H1015" s="13">
        <f t="shared" si="107"/>
        <v>106.155</v>
      </c>
      <c r="I1015" s="20">
        <f>IFERROR([1]!EM_S_QSTM07_IS(B1015,"61",$I$1,"1")/1000000,"")</f>
        <v>40.478516169999999</v>
      </c>
      <c r="J1015" s="13">
        <f t="shared" si="105"/>
        <v>11.261563150000001</v>
      </c>
      <c r="K1015" s="13">
        <f>IFERROR([1]!EM_S_QSTM07_IS(B1015,"61",$K$2,"1")/1000000,"")</f>
        <v>43.1896688</v>
      </c>
      <c r="L1015" s="14">
        <f t="shared" si="108"/>
        <v>-0.73925331073620082</v>
      </c>
      <c r="M1015" s="33" t="str">
        <f ca="1">[1]!EM_S_MAJASSRES_NUM(B1015,$M$2,$M$1)</f>
        <v/>
      </c>
      <c r="N1015" s="29" t="str">
        <f t="shared" si="109"/>
        <v/>
      </c>
      <c r="O1015" s="21">
        <f t="shared" ca="1" si="110"/>
        <v>-0.73925331073620082</v>
      </c>
      <c r="P1015" s="10" t="str">
        <f t="shared" si="111"/>
        <v>财报</v>
      </c>
    </row>
    <row r="1016" spans="1:16" x14ac:dyDescent="0.2">
      <c r="A1016" s="17" t="str">
        <f t="shared" ca="1" si="106"/>
        <v/>
      </c>
      <c r="B1016" s="8" t="s">
        <v>2084</v>
      </c>
      <c r="C1016" s="8" t="s">
        <v>2085</v>
      </c>
      <c r="D1016" s="13">
        <f>IFERROR([1]!EM_S_QSTM07_IS(B1016,"61",$C$1,"1")/1000000,"")</f>
        <v>50.777370789999999</v>
      </c>
      <c r="E1016" s="13" t="str">
        <f>IFERROR([1]!EM_S_PERFORMANCEEXPRESS_PERFEXNETPROFITTOSHAREHOLDER(B1016,$C$1)/1000000,"")</f>
        <v/>
      </c>
      <c r="F1016" s="13">
        <f>IFERROR([1]!EM_S_PROFITNOTICE_FORECASTT(B1016,$C$1)/1000000,"")</f>
        <v>83.135999999999996</v>
      </c>
      <c r="G1016" s="13">
        <f>IFERROR([1]!EM_S_PROFITNOTICE_FORECASTL(B1016,$C$1)/1000000,"")</f>
        <v>65.816000000000003</v>
      </c>
      <c r="H1016" s="13">
        <f t="shared" si="107"/>
        <v>74.475999999999999</v>
      </c>
      <c r="I1016" s="20">
        <f>IFERROR([1]!EM_S_QSTM07_IS(B1016,"61",$I$1,"1")/1000000,"")</f>
        <v>32.025571630000002</v>
      </c>
      <c r="J1016" s="13">
        <f t="shared" si="105"/>
        <v>18.751799159999997</v>
      </c>
      <c r="K1016" s="13">
        <f>IFERROR([1]!EM_S_QSTM07_IS(B1016,"61",$K$2,"1")/1000000,"")</f>
        <v>19.458047440000001</v>
      </c>
      <c r="L1016" s="14">
        <f t="shared" si="108"/>
        <v>-3.6295948099507973E-2</v>
      </c>
      <c r="M1016" s="33">
        <f ca="1">[1]!EM_S_MAJASSRES_NUM(B1016,$M$2,$M$1)</f>
        <v>1</v>
      </c>
      <c r="N1016" s="29" t="str">
        <f t="shared" si="109"/>
        <v/>
      </c>
      <c r="O1016" s="21" t="str">
        <f t="shared" ca="1" si="110"/>
        <v/>
      </c>
      <c r="P1016" s="10" t="str">
        <f t="shared" si="111"/>
        <v>财报</v>
      </c>
    </row>
    <row r="1017" spans="1:16" x14ac:dyDescent="0.2">
      <c r="A1017" s="17">
        <f t="shared" ca="1" si="106"/>
        <v>216</v>
      </c>
      <c r="B1017" s="8" t="s">
        <v>2086</v>
      </c>
      <c r="C1017" s="8" t="s">
        <v>2087</v>
      </c>
      <c r="D1017" s="13">
        <f>IFERROR([1]!EM_S_QSTM07_IS(B1017,"61",$C$1,"1")/1000000,"")</f>
        <v>2.3243312999999999</v>
      </c>
      <c r="E1017" s="13" t="str">
        <f>IFERROR([1]!EM_S_PERFORMANCEEXPRESS_PERFEXNETPROFITTOSHAREHOLDER(B1017,$C$1)/1000000,"")</f>
        <v/>
      </c>
      <c r="F1017" s="13">
        <f>IFERROR([1]!EM_S_PROFITNOTICE_FORECASTT(B1017,$C$1)/1000000,"")</f>
        <v>5</v>
      </c>
      <c r="G1017" s="13">
        <f>IFERROR([1]!EM_S_PROFITNOTICE_FORECASTL(B1017,$C$1)/1000000,"")</f>
        <v>-3</v>
      </c>
      <c r="H1017" s="13">
        <f t="shared" si="107"/>
        <v>1</v>
      </c>
      <c r="I1017" s="20">
        <f>IFERROR([1]!EM_S_QSTM07_IS(B1017,"61",$I$1,"1")/1000000,"")</f>
        <v>3.0525734199999999</v>
      </c>
      <c r="J1017" s="13">
        <f t="shared" si="105"/>
        <v>-0.72824211999999999</v>
      </c>
      <c r="K1017" s="13">
        <f>IFERROR([1]!EM_S_QSTM07_IS(B1017,"61",$K$2,"1")/1000000,"")</f>
        <v>-32.266871389999999</v>
      </c>
      <c r="L1017" s="14">
        <f t="shared" si="108"/>
        <v>0.97743065600634293</v>
      </c>
      <c r="M1017" s="33" t="str">
        <f ca="1">[1]!EM_S_MAJASSRES_NUM(B1017,$M$2,$M$1)</f>
        <v/>
      </c>
      <c r="N1017" s="29" t="str">
        <f t="shared" si="109"/>
        <v/>
      </c>
      <c r="O1017" s="21">
        <f t="shared" ca="1" si="110"/>
        <v>0.97743065600634293</v>
      </c>
      <c r="P1017" s="10" t="str">
        <f t="shared" si="111"/>
        <v>财报</v>
      </c>
    </row>
    <row r="1018" spans="1:16" x14ac:dyDescent="0.2">
      <c r="A1018" s="17">
        <f t="shared" ca="1" si="106"/>
        <v>1475</v>
      </c>
      <c r="B1018" s="8" t="s">
        <v>2088</v>
      </c>
      <c r="C1018" s="8" t="s">
        <v>2089</v>
      </c>
      <c r="D1018" s="13">
        <f>IFERROR([1]!EM_S_QSTM07_IS(B1018,"61",$C$1,"1")/1000000,"")</f>
        <v>72.606368700000004</v>
      </c>
      <c r="E1018" s="13" t="str">
        <f>IFERROR([1]!EM_S_PERFORMANCEEXPRESS_PERFEXNETPROFITTOSHAREHOLDER(B1018,$C$1)/1000000,"")</f>
        <v/>
      </c>
      <c r="F1018" s="13">
        <f>IFERROR([1]!EM_S_PROFITNOTICE_FORECASTT(B1018,$C$1)/1000000,"")</f>
        <v>159.7724</v>
      </c>
      <c r="G1018" s="13">
        <f>IFERROR([1]!EM_S_PROFITNOTICE_FORECASTL(B1018,$C$1)/1000000,"")</f>
        <v>133.1437</v>
      </c>
      <c r="H1018" s="13">
        <f t="shared" si="107"/>
        <v>146.45805000000001</v>
      </c>
      <c r="I1018" s="20">
        <f>IFERROR([1]!EM_S_QSTM07_IS(B1018,"61",$I$1,"1")/1000000,"")</f>
        <v>70.245573359999995</v>
      </c>
      <c r="J1018" s="13">
        <f t="shared" si="105"/>
        <v>2.3607953400000099</v>
      </c>
      <c r="K1018" s="13">
        <f>IFERROR([1]!EM_S_QSTM07_IS(B1018,"61",$K$2,"1")/1000000,"")</f>
        <v>72.439395719999993</v>
      </c>
      <c r="L1018" s="14">
        <f t="shared" si="108"/>
        <v>-0.96741006303910659</v>
      </c>
      <c r="M1018" s="33" t="str">
        <f ca="1">[1]!EM_S_MAJASSRES_NUM(B1018,$M$2,$M$1)</f>
        <v/>
      </c>
      <c r="N1018" s="29" t="str">
        <f t="shared" si="109"/>
        <v/>
      </c>
      <c r="O1018" s="21">
        <f t="shared" ca="1" si="110"/>
        <v>-0.96741006303910659</v>
      </c>
      <c r="P1018" s="10" t="str">
        <f t="shared" si="111"/>
        <v>财报</v>
      </c>
    </row>
    <row r="1019" spans="1:16" x14ac:dyDescent="0.2">
      <c r="A1019" s="17">
        <f t="shared" ca="1" si="106"/>
        <v>1768</v>
      </c>
      <c r="B1019" s="8" t="s">
        <v>2090</v>
      </c>
      <c r="C1019" s="8" t="s">
        <v>2091</v>
      </c>
      <c r="D1019" s="13">
        <f>IFERROR([1]!EM_S_QSTM07_IS(B1019,"61",$C$1,"1")/1000000,"")</f>
        <v>36.160526070000003</v>
      </c>
      <c r="E1019" s="13" t="str">
        <f>IFERROR([1]!EM_S_PERFORMANCEEXPRESS_PERFEXNETPROFITTOSHAREHOLDER(B1019,$C$1)/1000000,"")</f>
        <v/>
      </c>
      <c r="F1019" s="13">
        <f>IFERROR([1]!EM_S_PROFITNOTICE_FORECASTT(B1019,$C$1)/1000000,"")</f>
        <v>103.25369999999999</v>
      </c>
      <c r="G1019" s="13">
        <f>IFERROR([1]!EM_S_PROFITNOTICE_FORECASTL(B1019,$C$1)/1000000,"")</f>
        <v>82.602999999999994</v>
      </c>
      <c r="H1019" s="13">
        <f t="shared" si="107"/>
        <v>92.928349999999995</v>
      </c>
      <c r="I1019" s="20">
        <f>IFERROR([1]!EM_S_QSTM07_IS(B1019,"61",$I$1,"1")/1000000,"")</f>
        <v>47.05462971</v>
      </c>
      <c r="J1019" s="13">
        <f t="shared" si="105"/>
        <v>-10.894103639999997</v>
      </c>
      <c r="K1019" s="13">
        <f>IFERROR([1]!EM_S_QSTM07_IS(B1019,"61",$K$2,"1")/1000000,"")</f>
        <v>34.162029270000005</v>
      </c>
      <c r="L1019" s="14">
        <f t="shared" si="108"/>
        <v>-1.3188950970651749</v>
      </c>
      <c r="M1019" s="33" t="str">
        <f ca="1">[1]!EM_S_MAJASSRES_NUM(B1019,$M$2,$M$1)</f>
        <v/>
      </c>
      <c r="N1019" s="29" t="str">
        <f t="shared" si="109"/>
        <v/>
      </c>
      <c r="O1019" s="21">
        <f t="shared" ca="1" si="110"/>
        <v>-1.3188950970651749</v>
      </c>
      <c r="P1019" s="10" t="str">
        <f t="shared" si="111"/>
        <v>财报</v>
      </c>
    </row>
    <row r="1020" spans="1:16" x14ac:dyDescent="0.2">
      <c r="A1020" s="17" t="str">
        <f t="shared" ca="1" si="106"/>
        <v/>
      </c>
      <c r="B1020" s="8" t="s">
        <v>2092</v>
      </c>
      <c r="C1020" s="8" t="s">
        <v>2093</v>
      </c>
      <c r="D1020" s="13">
        <f>IFERROR([1]!EM_S_QSTM07_IS(B1020,"61",$C$1,"1")/1000000,"")</f>
        <v>-12.39391734</v>
      </c>
      <c r="E1020" s="13" t="str">
        <f>IFERROR([1]!EM_S_PERFORMANCEEXPRESS_PERFEXNETPROFITTOSHAREHOLDER(B1020,$C$1)/1000000,"")</f>
        <v/>
      </c>
      <c r="F1020" s="13">
        <f>IFERROR([1]!EM_S_PROFITNOTICE_FORECASTT(B1020,$C$1)/1000000,"")</f>
        <v>-25</v>
      </c>
      <c r="G1020" s="13">
        <f>IFERROR([1]!EM_S_PROFITNOTICE_FORECASTL(B1020,$C$1)/1000000,"")</f>
        <v>-30</v>
      </c>
      <c r="H1020" s="13">
        <f t="shared" si="107"/>
        <v>-27.5</v>
      </c>
      <c r="I1020" s="20">
        <f>IFERROR([1]!EM_S_QSTM07_IS(B1020,"61",$I$1,"1")/1000000,"")</f>
        <v>-12.832167050000001</v>
      </c>
      <c r="J1020" s="13">
        <f t="shared" si="105"/>
        <v>0.4382497100000009</v>
      </c>
      <c r="K1020" s="13">
        <f>IFERROR([1]!EM_S_QSTM07_IS(B1020,"61",$K$2,"1")/1000000,"")</f>
        <v>4.1751748300000004</v>
      </c>
      <c r="L1020" s="14">
        <f t="shared" si="108"/>
        <v>-0.89503440506226639</v>
      </c>
      <c r="M1020" s="33" t="str">
        <f ca="1">[1]!EM_S_MAJASSRES_NUM(B1020,$M$2,$M$1)</f>
        <v/>
      </c>
      <c r="N1020" s="29">
        <f t="shared" si="109"/>
        <v>1</v>
      </c>
      <c r="O1020" s="21" t="str">
        <f t="shared" ca="1" si="110"/>
        <v/>
      </c>
      <c r="P1020" s="10" t="str">
        <f t="shared" si="111"/>
        <v>财报</v>
      </c>
    </row>
    <row r="1021" spans="1:16" x14ac:dyDescent="0.2">
      <c r="A1021" s="17">
        <f t="shared" ca="1" si="106"/>
        <v>938</v>
      </c>
      <c r="B1021" s="8" t="s">
        <v>2094</v>
      </c>
      <c r="C1021" s="8" t="s">
        <v>2095</v>
      </c>
      <c r="D1021" s="13">
        <f>IFERROR([1]!EM_S_QSTM07_IS(B1021,"61",$C$1,"1")/1000000,"")</f>
        <v>24.174264839999999</v>
      </c>
      <c r="E1021" s="13" t="str">
        <f>IFERROR([1]!EM_S_PERFORMANCEEXPRESS_PERFEXNETPROFITTOSHAREHOLDER(B1021,$C$1)/1000000,"")</f>
        <v/>
      </c>
      <c r="F1021" s="13">
        <f>IFERROR([1]!EM_S_PROFITNOTICE_FORECASTT(B1021,$C$1)/1000000,"")</f>
        <v>43.417400000000001</v>
      </c>
      <c r="G1021" s="13">
        <f>IFERROR([1]!EM_S_PROFITNOTICE_FORECASTL(B1021,$C$1)/1000000,"")</f>
        <v>33.549799999999998</v>
      </c>
      <c r="H1021" s="13">
        <f t="shared" si="107"/>
        <v>38.483599999999996</v>
      </c>
      <c r="I1021" s="20">
        <f>IFERROR([1]!EM_S_QSTM07_IS(B1021,"61",$I$1,"1")/1000000,"")</f>
        <v>15.775887359999999</v>
      </c>
      <c r="J1021" s="13">
        <f t="shared" si="105"/>
        <v>8.3983774800000006</v>
      </c>
      <c r="K1021" s="13">
        <f>IFERROR([1]!EM_S_QSTM07_IS(B1021,"61",$K$2,"1")/1000000,"")</f>
        <v>20.801037449999999</v>
      </c>
      <c r="L1021" s="14">
        <f t="shared" si="108"/>
        <v>-0.59625198982563243</v>
      </c>
      <c r="M1021" s="33" t="str">
        <f ca="1">[1]!EM_S_MAJASSRES_NUM(B1021,$M$2,$M$1)</f>
        <v/>
      </c>
      <c r="N1021" s="29" t="str">
        <f t="shared" si="109"/>
        <v/>
      </c>
      <c r="O1021" s="21">
        <f t="shared" ca="1" si="110"/>
        <v>-0.59625198982563243</v>
      </c>
      <c r="P1021" s="10" t="str">
        <f t="shared" si="111"/>
        <v>财报</v>
      </c>
    </row>
    <row r="1022" spans="1:16" x14ac:dyDescent="0.2">
      <c r="A1022" s="17">
        <f t="shared" ca="1" si="106"/>
        <v>894</v>
      </c>
      <c r="B1022" s="8" t="s">
        <v>2096</v>
      </c>
      <c r="C1022" s="8" t="s">
        <v>2097</v>
      </c>
      <c r="D1022" s="13">
        <f>IFERROR([1]!EM_S_QSTM07_IS(B1022,"61",$C$1,"1")/1000000,"")</f>
        <v>46.498084229999996</v>
      </c>
      <c r="E1022" s="13" t="str">
        <f>IFERROR([1]!EM_S_PERFORMANCEEXPRESS_PERFEXNETPROFITTOSHAREHOLDER(B1022,$C$1)/1000000,"")</f>
        <v/>
      </c>
      <c r="F1022" s="13">
        <f>IFERROR([1]!EM_S_PROFITNOTICE_FORECASTT(B1022,$C$1)/1000000,"")</f>
        <v>89.761899999999997</v>
      </c>
      <c r="G1022" s="13">
        <f>IFERROR([1]!EM_S_PROFITNOTICE_FORECASTL(B1022,$C$1)/1000000,"")</f>
        <v>69.047600000000003</v>
      </c>
      <c r="H1022" s="13">
        <f t="shared" si="107"/>
        <v>79.404750000000007</v>
      </c>
      <c r="I1022" s="20">
        <f>IFERROR([1]!EM_S_QSTM07_IS(B1022,"61",$I$1,"1")/1000000,"")</f>
        <v>27.754163930000001</v>
      </c>
      <c r="J1022" s="13">
        <f t="shared" si="105"/>
        <v>18.743920299999996</v>
      </c>
      <c r="K1022" s="13">
        <f>IFERROR([1]!EM_S_QSTM07_IS(B1022,"61",$K$2,"1")/1000000,"")</f>
        <v>42.481796150000001</v>
      </c>
      <c r="L1022" s="14">
        <f t="shared" si="108"/>
        <v>-0.55877759420019257</v>
      </c>
      <c r="M1022" s="33" t="str">
        <f ca="1">[1]!EM_S_MAJASSRES_NUM(B1022,$M$2,$M$1)</f>
        <v/>
      </c>
      <c r="N1022" s="29" t="str">
        <f t="shared" si="109"/>
        <v/>
      </c>
      <c r="O1022" s="21">
        <f t="shared" ca="1" si="110"/>
        <v>-0.55877759420019257</v>
      </c>
      <c r="P1022" s="10" t="str">
        <f t="shared" si="111"/>
        <v>财报</v>
      </c>
    </row>
    <row r="1023" spans="1:16" x14ac:dyDescent="0.2">
      <c r="A1023" s="17">
        <f t="shared" ca="1" si="106"/>
        <v>801</v>
      </c>
      <c r="B1023" s="8" t="s">
        <v>2098</v>
      </c>
      <c r="C1023" s="8" t="s">
        <v>2099</v>
      </c>
      <c r="D1023" s="13">
        <f>IFERROR([1]!EM_S_QSTM07_IS(B1023,"61",$C$1,"1")/1000000,"")</f>
        <v>274.75662998000001</v>
      </c>
      <c r="E1023" s="13" t="str">
        <f>IFERROR([1]!EM_S_PERFORMANCEEXPRESS_PERFEXNETPROFITTOSHAREHOLDER(B1023,$C$1)/1000000,"")</f>
        <v/>
      </c>
      <c r="F1023" s="13">
        <f>IFERROR([1]!EM_S_PROFITNOTICE_FORECASTT(B1023,$C$1)/1000000,"")</f>
        <v>527</v>
      </c>
      <c r="G1023" s="13">
        <f>IFERROR([1]!EM_S_PROFITNOTICE_FORECASTL(B1023,$C$1)/1000000,"")</f>
        <v>420</v>
      </c>
      <c r="H1023" s="13">
        <f t="shared" si="107"/>
        <v>473.5</v>
      </c>
      <c r="I1023" s="20">
        <f>IFERROR([1]!EM_S_QSTM07_IS(B1023,"61",$I$1,"1")/1000000,"")</f>
        <v>211.24321905000002</v>
      </c>
      <c r="J1023" s="13">
        <f t="shared" si="105"/>
        <v>63.513410929999992</v>
      </c>
      <c r="K1023" s="13">
        <f>IFERROR([1]!EM_S_QSTM07_IS(B1023,"61",$K$2,"1")/1000000,"")</f>
        <v>125.55676871</v>
      </c>
      <c r="L1023" s="14">
        <f t="shared" si="108"/>
        <v>-0.49414586260420823</v>
      </c>
      <c r="M1023" s="33" t="str">
        <f ca="1">[1]!EM_S_MAJASSRES_NUM(B1023,$M$2,$M$1)</f>
        <v/>
      </c>
      <c r="N1023" s="29" t="str">
        <f t="shared" si="109"/>
        <v/>
      </c>
      <c r="O1023" s="21">
        <f t="shared" ca="1" si="110"/>
        <v>-0.49414586260420823</v>
      </c>
      <c r="P1023" s="10" t="str">
        <f t="shared" si="111"/>
        <v>财报</v>
      </c>
    </row>
    <row r="1024" spans="1:16" x14ac:dyDescent="0.2">
      <c r="A1024" s="17">
        <f t="shared" ca="1" si="106"/>
        <v>779</v>
      </c>
      <c r="B1024" s="8" t="s">
        <v>2100</v>
      </c>
      <c r="C1024" s="8" t="s">
        <v>2101</v>
      </c>
      <c r="D1024" s="13">
        <f>IFERROR([1]!EM_S_QSTM07_IS(B1024,"61",$C$1,"1")/1000000,"")</f>
        <v>59.898077719999996</v>
      </c>
      <c r="E1024" s="13" t="str">
        <f>IFERROR([1]!EM_S_PERFORMANCEEXPRESS_PERFEXNETPROFITTOSHAREHOLDER(B1024,$C$1)/1000000,"")</f>
        <v/>
      </c>
      <c r="F1024" s="13">
        <f>IFERROR([1]!EM_S_PROFITNOTICE_FORECASTT(B1024,$C$1)/1000000,"")</f>
        <v>121.06959999999999</v>
      </c>
      <c r="G1024" s="13">
        <f>IFERROR([1]!EM_S_PROFITNOTICE_FORECASTL(B1024,$C$1)/1000000,"")</f>
        <v>72.641800000000003</v>
      </c>
      <c r="H1024" s="13">
        <f t="shared" si="107"/>
        <v>96.855699999999999</v>
      </c>
      <c r="I1024" s="20">
        <f>IFERROR([1]!EM_S_QSTM07_IS(B1024,"61",$I$1,"1")/1000000,"")</f>
        <v>26.754621050000001</v>
      </c>
      <c r="J1024" s="13">
        <f t="shared" si="105"/>
        <v>33.143456669999992</v>
      </c>
      <c r="K1024" s="13">
        <f>IFERROR([1]!EM_S_QSTM07_IS(B1024,"61",$K$2,"1")/1000000,"")</f>
        <v>63.17876029</v>
      </c>
      <c r="L1024" s="14">
        <f t="shared" si="108"/>
        <v>-0.47540191485450889</v>
      </c>
      <c r="M1024" s="33" t="str">
        <f ca="1">[1]!EM_S_MAJASSRES_NUM(B1024,$M$2,$M$1)</f>
        <v/>
      </c>
      <c r="N1024" s="29" t="str">
        <f t="shared" si="109"/>
        <v/>
      </c>
      <c r="O1024" s="21">
        <f t="shared" ca="1" si="110"/>
        <v>-0.47540191485450889</v>
      </c>
      <c r="P1024" s="10" t="str">
        <f t="shared" si="111"/>
        <v>财报</v>
      </c>
    </row>
    <row r="1025" spans="1:16" x14ac:dyDescent="0.2">
      <c r="A1025" s="17">
        <f t="shared" ca="1" si="106"/>
        <v>1688</v>
      </c>
      <c r="B1025" s="8" t="s">
        <v>2102</v>
      </c>
      <c r="C1025" s="8" t="s">
        <v>2103</v>
      </c>
      <c r="D1025" s="13">
        <f>IFERROR([1]!EM_S_QSTM07_IS(B1025,"61",$C$1,"1")/1000000,"")</f>
        <v>79.775260060000008</v>
      </c>
      <c r="E1025" s="13" t="str">
        <f>IFERROR([1]!EM_S_PERFORMANCEEXPRESS_PERFEXNETPROFITTOSHAREHOLDER(B1025,$C$1)/1000000,"")</f>
        <v/>
      </c>
      <c r="F1025" s="13">
        <f>IFERROR([1]!EM_S_PROFITNOTICE_FORECASTT(B1025,$C$1)/1000000,"")</f>
        <v>187.3776</v>
      </c>
      <c r="G1025" s="13">
        <f>IFERROR([1]!EM_S_PROFITNOTICE_FORECASTL(B1025,$C$1)/1000000,"")</f>
        <v>158.55019999999999</v>
      </c>
      <c r="H1025" s="13">
        <f t="shared" si="107"/>
        <v>172.9639</v>
      </c>
      <c r="I1025" s="20">
        <f>IFERROR([1]!EM_S_QSTM07_IS(B1025,"61",$I$1,"1")/1000000,"")</f>
        <v>93.237103050000002</v>
      </c>
      <c r="J1025" s="13">
        <f t="shared" si="105"/>
        <v>-13.461842989999994</v>
      </c>
      <c r="K1025" s="13">
        <f>IFERROR([1]!EM_S_QSTM07_IS(B1025,"61",$K$2,"1")/1000000,"")</f>
        <v>76.71597577</v>
      </c>
      <c r="L1025" s="14">
        <f t="shared" si="108"/>
        <v>-1.1754763966029653</v>
      </c>
      <c r="M1025" s="33" t="str">
        <f ca="1">[1]!EM_S_MAJASSRES_NUM(B1025,$M$2,$M$1)</f>
        <v/>
      </c>
      <c r="N1025" s="29" t="str">
        <f t="shared" si="109"/>
        <v/>
      </c>
      <c r="O1025" s="21">
        <f t="shared" ca="1" si="110"/>
        <v>-1.1754763966029653</v>
      </c>
      <c r="P1025" s="10" t="str">
        <f t="shared" si="111"/>
        <v>财报</v>
      </c>
    </row>
    <row r="1026" spans="1:16" x14ac:dyDescent="0.2">
      <c r="A1026" s="17" t="str">
        <f t="shared" ca="1" si="106"/>
        <v/>
      </c>
      <c r="B1026" s="8" t="s">
        <v>2104</v>
      </c>
      <c r="C1026" s="8" t="s">
        <v>2105</v>
      </c>
      <c r="D1026" s="13">
        <f>IFERROR([1]!EM_S_QSTM07_IS(B1026,"61",$C$1,"1")/1000000,"")</f>
        <v>516.89947691999998</v>
      </c>
      <c r="E1026" s="13" t="str">
        <f>IFERROR([1]!EM_S_PERFORMANCEEXPRESS_PERFEXNETPROFITTOSHAREHOLDER(B1026,$C$1)/1000000,"")</f>
        <v/>
      </c>
      <c r="F1026" s="13">
        <f>IFERROR([1]!EM_S_PROFITNOTICE_FORECASTT(B1026,$C$1)/1000000,"")</f>
        <v>542</v>
      </c>
      <c r="G1026" s="13">
        <f>IFERROR([1]!EM_S_PROFITNOTICE_FORECASTL(B1026,$C$1)/1000000,"")</f>
        <v>417</v>
      </c>
      <c r="H1026" s="13">
        <f t="shared" si="107"/>
        <v>479.5</v>
      </c>
      <c r="I1026" s="20">
        <f>IFERROR([1]!EM_S_QSTM07_IS(B1026,"61",$I$1,"1")/1000000,"")</f>
        <v>-17.227467359999999</v>
      </c>
      <c r="J1026" s="13">
        <f t="shared" si="105"/>
        <v>534.12694427999998</v>
      </c>
      <c r="K1026" s="13">
        <f>IFERROR([1]!EM_S_QSTM07_IS(B1026,"61",$K$2,"1")/1000000,"")</f>
        <v>23.807683609999998</v>
      </c>
      <c r="L1026" s="14">
        <f t="shared" si="108"/>
        <v>21.435065629637709</v>
      </c>
      <c r="M1026" s="33">
        <f ca="1">[1]!EM_S_MAJASSRES_NUM(B1026,$M$2,$M$1)</f>
        <v>1</v>
      </c>
      <c r="N1026" s="29" t="str">
        <f t="shared" si="109"/>
        <v/>
      </c>
      <c r="O1026" s="21" t="str">
        <f t="shared" ca="1" si="110"/>
        <v/>
      </c>
      <c r="P1026" s="10" t="str">
        <f t="shared" si="111"/>
        <v>财报</v>
      </c>
    </row>
    <row r="1027" spans="1:16" x14ac:dyDescent="0.2">
      <c r="A1027" s="17">
        <f t="shared" ca="1" si="106"/>
        <v>982</v>
      </c>
      <c r="B1027" s="8" t="s">
        <v>2106</v>
      </c>
      <c r="C1027" s="8" t="s">
        <v>2107</v>
      </c>
      <c r="D1027" s="13">
        <f>IFERROR([1]!EM_S_QSTM07_IS(B1027,"61",$C$1,"1")/1000000,"")</f>
        <v>29.270105949999998</v>
      </c>
      <c r="E1027" s="13" t="str">
        <f>IFERROR([1]!EM_S_PERFORMANCEEXPRESS_PERFEXNETPROFITTOSHAREHOLDER(B1027,$C$1)/1000000,"")</f>
        <v/>
      </c>
      <c r="F1027" s="13">
        <f>IFERROR([1]!EM_S_PROFITNOTICE_FORECASTT(B1027,$C$1)/1000000,"")</f>
        <v>61.35</v>
      </c>
      <c r="G1027" s="13">
        <f>IFERROR([1]!EM_S_PROFITNOTICE_FORECASTL(B1027,$C$1)/1000000,"")</f>
        <v>45.35</v>
      </c>
      <c r="H1027" s="13">
        <f t="shared" si="107"/>
        <v>53.35</v>
      </c>
      <c r="I1027" s="20">
        <f>IFERROR([1]!EM_S_QSTM07_IS(B1027,"61",$I$1,"1")/1000000,"")</f>
        <v>16.410766339999999</v>
      </c>
      <c r="J1027" s="13">
        <f t="shared" si="105"/>
        <v>12.859339609999999</v>
      </c>
      <c r="K1027" s="13">
        <f>IFERROR([1]!EM_S_QSTM07_IS(B1027,"61",$K$2,"1")/1000000,"")</f>
        <v>34.681149679999997</v>
      </c>
      <c r="L1027" s="14">
        <f t="shared" si="108"/>
        <v>-0.62921241860053589</v>
      </c>
      <c r="M1027" s="33" t="str">
        <f ca="1">[1]!EM_S_MAJASSRES_NUM(B1027,$M$2,$M$1)</f>
        <v/>
      </c>
      <c r="N1027" s="29" t="str">
        <f t="shared" si="109"/>
        <v/>
      </c>
      <c r="O1027" s="21">
        <f t="shared" ca="1" si="110"/>
        <v>-0.62921241860053589</v>
      </c>
      <c r="P1027" s="10" t="str">
        <f t="shared" si="111"/>
        <v>财报</v>
      </c>
    </row>
    <row r="1028" spans="1:16" x14ac:dyDescent="0.2">
      <c r="A1028" s="17">
        <f t="shared" ca="1" si="106"/>
        <v>376</v>
      </c>
      <c r="B1028" s="8" t="s">
        <v>2108</v>
      </c>
      <c r="C1028" s="8" t="s">
        <v>2109</v>
      </c>
      <c r="D1028" s="13">
        <f>IFERROR([1]!EM_S_QSTM07_IS(B1028,"61",$C$1,"1")/1000000,"")</f>
        <v>32.980647810000001</v>
      </c>
      <c r="E1028" s="13" t="str">
        <f>IFERROR([1]!EM_S_PERFORMANCEEXPRESS_PERFEXNETPROFITTOSHAREHOLDER(B1028,$C$1)/1000000,"")</f>
        <v/>
      </c>
      <c r="F1028" s="13">
        <f>IFERROR([1]!EM_S_PROFITNOTICE_FORECASTT(B1028,$C$1)/1000000,"")</f>
        <v>46.369100000000003</v>
      </c>
      <c r="G1028" s="13">
        <f>IFERROR([1]!EM_S_PROFITNOTICE_FORECASTL(B1028,$C$1)/1000000,"")</f>
        <v>37.674900000000001</v>
      </c>
      <c r="H1028" s="13">
        <f t="shared" si="107"/>
        <v>42.022000000000006</v>
      </c>
      <c r="I1028" s="20">
        <f>IFERROR([1]!EM_S_QSTM07_IS(B1028,"61",$I$1,"1")/1000000,"")</f>
        <v>10.278780730000001</v>
      </c>
      <c r="J1028" s="13">
        <f t="shared" ref="J1028:J1091" si="112">IFERROR(IF(D1028&lt;&gt;"",D1028-I1028,IF(E1028&lt;&gt;"",E1028-I1028,IF(H1028&lt;&gt;"",H1028-I1028,""))),"")</f>
        <v>22.70186708</v>
      </c>
      <c r="K1028" s="13">
        <f>IFERROR([1]!EM_S_QSTM07_IS(B1028,"61",$K$2,"1")/1000000,"")</f>
        <v>18.097162010000002</v>
      </c>
      <c r="L1028" s="14">
        <f t="shared" si="108"/>
        <v>0.25444349050174619</v>
      </c>
      <c r="M1028" s="33" t="str">
        <f ca="1">[1]!EM_S_MAJASSRES_NUM(B1028,$M$2,$M$1)</f>
        <v/>
      </c>
      <c r="N1028" s="29" t="str">
        <f t="shared" si="109"/>
        <v/>
      </c>
      <c r="O1028" s="21">
        <f t="shared" ca="1" si="110"/>
        <v>0.25444349050174619</v>
      </c>
      <c r="P1028" s="10" t="str">
        <f t="shared" si="111"/>
        <v>财报</v>
      </c>
    </row>
    <row r="1029" spans="1:16" x14ac:dyDescent="0.2">
      <c r="A1029" s="17">
        <f t="shared" ref="A1029:A1092" ca="1" si="113">IFERROR(RANK(O1029,$O$4:$O$2880,0),"")</f>
        <v>1736</v>
      </c>
      <c r="B1029" s="8" t="s">
        <v>2110</v>
      </c>
      <c r="C1029" s="8" t="s">
        <v>2111</v>
      </c>
      <c r="D1029" s="13">
        <f>IFERROR([1]!EM_S_QSTM07_IS(B1029,"61",$C$1,"1")/1000000,"")</f>
        <v>53.763348409999999</v>
      </c>
      <c r="E1029" s="13" t="str">
        <f>IFERROR([1]!EM_S_PERFORMANCEEXPRESS_PERFEXNETPROFITTOSHAREHOLDER(B1029,$C$1)/1000000,"")</f>
        <v/>
      </c>
      <c r="F1029" s="13">
        <f>IFERROR([1]!EM_S_PROFITNOTICE_FORECASTT(B1029,$C$1)/1000000,"")</f>
        <v>151.1379</v>
      </c>
      <c r="G1029" s="13">
        <f>IFERROR([1]!EM_S_PROFITNOTICE_FORECASTL(B1029,$C$1)/1000000,"")</f>
        <v>111.7107</v>
      </c>
      <c r="H1029" s="13">
        <f t="shared" ref="H1029:H1092" si="114">IFERROR(AVERAGE(F1029:G1029),"")</f>
        <v>131.42430000000002</v>
      </c>
      <c r="I1029" s="20">
        <f>IFERROR([1]!EM_S_QSTM07_IS(B1029,"61",$I$1,"1")/1000000,"")</f>
        <v>67.406091110000006</v>
      </c>
      <c r="J1029" s="13">
        <f t="shared" si="112"/>
        <v>-13.642742700000007</v>
      </c>
      <c r="K1029" s="13">
        <f>IFERROR([1]!EM_S_QSTM07_IS(B1029,"61",$K$2,"1")/1000000,"")</f>
        <v>56.890631380000002</v>
      </c>
      <c r="L1029" s="14">
        <f t="shared" ref="L1029:L1092" si="115">IFERROR(IF(J1029="","",(J1029-K1029)/ABS(K1029)),"")</f>
        <v>-1.2398064913161808</v>
      </c>
      <c r="M1029" s="33" t="str">
        <f ca="1">[1]!EM_S_MAJASSRES_NUM(B1029,$M$2,$M$1)</f>
        <v/>
      </c>
      <c r="N1029" s="29" t="str">
        <f t="shared" ref="N1029:N1092" si="116">IFERROR(IF(ABS(K1029)&lt;$N$2,1,""),"")</f>
        <v/>
      </c>
      <c r="O1029" s="21">
        <f t="shared" ref="O1029:O1092" ca="1" si="117">IFERROR(IF(AND(M1029="",N1029=""),L1029,""),"")</f>
        <v>-1.2398064913161808</v>
      </c>
      <c r="P1029" s="10" t="str">
        <f t="shared" ref="P1029:P1092" si="118">IFERROR(IF(D1029&lt;&gt;"","财报",IF(E1029&lt;&gt;"","快报",IF(H1029&lt;&gt;"","预告",""))),"")</f>
        <v>财报</v>
      </c>
    </row>
    <row r="1030" spans="1:16" x14ac:dyDescent="0.2">
      <c r="A1030" s="17">
        <f t="shared" ca="1" si="113"/>
        <v>1462</v>
      </c>
      <c r="B1030" s="8" t="s">
        <v>2112</v>
      </c>
      <c r="C1030" s="8" t="s">
        <v>2113</v>
      </c>
      <c r="D1030" s="13">
        <f>IFERROR([1]!EM_S_QSTM07_IS(B1030,"61",$C$1,"1")/1000000,"")</f>
        <v>34.04740571</v>
      </c>
      <c r="E1030" s="13" t="str">
        <f>IFERROR([1]!EM_S_PERFORMANCEEXPRESS_PERFEXNETPROFITTOSHAREHOLDER(B1030,$C$1)/1000000,"")</f>
        <v/>
      </c>
      <c r="F1030" s="13">
        <f>IFERROR([1]!EM_S_PROFITNOTICE_FORECASTT(B1030,$C$1)/1000000,"")</f>
        <v>68.95</v>
      </c>
      <c r="G1030" s="13">
        <f>IFERROR([1]!EM_S_PROFITNOTICE_FORECASTL(B1030,$C$1)/1000000,"")</f>
        <v>59.547699999999999</v>
      </c>
      <c r="H1030" s="13">
        <f t="shared" si="114"/>
        <v>64.248850000000004</v>
      </c>
      <c r="I1030" s="20">
        <f>IFERROR([1]!EM_S_QSTM07_IS(B1030,"61",$I$1,"1")/1000000,"")</f>
        <v>33.281203470000001</v>
      </c>
      <c r="J1030" s="13">
        <f t="shared" si="112"/>
        <v>0.76620223999999837</v>
      </c>
      <c r="K1030" s="13">
        <f>IFERROR([1]!EM_S_QSTM07_IS(B1030,"61",$K$2,"1")/1000000,"")</f>
        <v>18.326535969999998</v>
      </c>
      <c r="L1030" s="14">
        <f t="shared" si="115"/>
        <v>-0.9581916494609648</v>
      </c>
      <c r="M1030" s="33" t="str">
        <f ca="1">[1]!EM_S_MAJASSRES_NUM(B1030,$M$2,$M$1)</f>
        <v/>
      </c>
      <c r="N1030" s="29" t="str">
        <f t="shared" si="116"/>
        <v/>
      </c>
      <c r="O1030" s="21">
        <f t="shared" ca="1" si="117"/>
        <v>-0.9581916494609648</v>
      </c>
      <c r="P1030" s="10" t="str">
        <f t="shared" si="118"/>
        <v>财报</v>
      </c>
    </row>
    <row r="1031" spans="1:16" x14ac:dyDescent="0.2">
      <c r="A1031" s="17">
        <f t="shared" ca="1" si="113"/>
        <v>1351</v>
      </c>
      <c r="B1031" s="8" t="s">
        <v>2114</v>
      </c>
      <c r="C1031" s="8" t="s">
        <v>2115</v>
      </c>
      <c r="D1031" s="13">
        <f>IFERROR([1]!EM_S_QSTM07_IS(B1031,"61",$C$1,"1")/1000000,"")</f>
        <v>268.12395716999998</v>
      </c>
      <c r="E1031" s="13" t="str">
        <f>IFERROR([1]!EM_S_PERFORMANCEEXPRESS_PERFEXNETPROFITTOSHAREHOLDER(B1031,$C$1)/1000000,"")</f>
        <v/>
      </c>
      <c r="F1031" s="13">
        <f>IFERROR([1]!EM_S_PROFITNOTICE_FORECASTT(B1031,$C$1)/1000000,"")</f>
        <v>549.40610000000004</v>
      </c>
      <c r="G1031" s="13">
        <f>IFERROR([1]!EM_S_PROFITNOTICE_FORECASTL(B1031,$C$1)/1000000,"")</f>
        <v>422.62009999999998</v>
      </c>
      <c r="H1031" s="13">
        <f t="shared" si="114"/>
        <v>486.01310000000001</v>
      </c>
      <c r="I1031" s="20">
        <f>IFERROR([1]!EM_S_QSTM07_IS(B1031,"61",$I$1,"1")/1000000,"")</f>
        <v>244.45278228000001</v>
      </c>
      <c r="J1031" s="13">
        <f t="shared" si="112"/>
        <v>23.671174889999975</v>
      </c>
      <c r="K1031" s="13">
        <f>IFERROR([1]!EM_S_QSTM07_IS(B1031,"61",$K$2,"1")/1000000,"")</f>
        <v>226.32284175999999</v>
      </c>
      <c r="L1031" s="14">
        <f t="shared" si="115"/>
        <v>-0.89540969569875917</v>
      </c>
      <c r="M1031" s="33" t="str">
        <f ca="1">[1]!EM_S_MAJASSRES_NUM(B1031,$M$2,$M$1)</f>
        <v/>
      </c>
      <c r="N1031" s="29" t="str">
        <f t="shared" si="116"/>
        <v/>
      </c>
      <c r="O1031" s="21">
        <f t="shared" ca="1" si="117"/>
        <v>-0.89540969569875917</v>
      </c>
      <c r="P1031" s="10" t="str">
        <f t="shared" si="118"/>
        <v>财报</v>
      </c>
    </row>
    <row r="1032" spans="1:16" x14ac:dyDescent="0.2">
      <c r="A1032" s="17">
        <f t="shared" ca="1" si="113"/>
        <v>1720</v>
      </c>
      <c r="B1032" s="8" t="s">
        <v>2116</v>
      </c>
      <c r="C1032" s="8" t="s">
        <v>2117</v>
      </c>
      <c r="D1032" s="13">
        <f>IFERROR([1]!EM_S_QSTM07_IS(B1032,"61",$C$1,"1")/1000000,"")</f>
        <v>-14.46668983</v>
      </c>
      <c r="E1032" s="13" t="str">
        <f>IFERROR([1]!EM_S_PERFORMANCEEXPRESS_PERFEXNETPROFITTOSHAREHOLDER(B1032,$C$1)/1000000,"")</f>
        <v/>
      </c>
      <c r="F1032" s="13">
        <f>IFERROR([1]!EM_S_PROFITNOTICE_FORECASTT(B1032,$C$1)/1000000,"")</f>
        <v>-10</v>
      </c>
      <c r="G1032" s="13">
        <f>IFERROR([1]!EM_S_PROFITNOTICE_FORECASTL(B1032,$C$1)/1000000,"")</f>
        <v>-25</v>
      </c>
      <c r="H1032" s="13">
        <f t="shared" si="114"/>
        <v>-17.5</v>
      </c>
      <c r="I1032" s="20">
        <f>IFERROR([1]!EM_S_QSTM07_IS(B1032,"61",$I$1,"1")/1000000,"")</f>
        <v>-9.3292506599999996</v>
      </c>
      <c r="J1032" s="13">
        <f t="shared" si="112"/>
        <v>-5.1374391700000004</v>
      </c>
      <c r="K1032" s="13">
        <f>IFERROR([1]!EM_S_QSTM07_IS(B1032,"61",$K$2,"1")/1000000,"")</f>
        <v>23.95632998</v>
      </c>
      <c r="L1032" s="14">
        <f t="shared" si="115"/>
        <v>-1.2144501755606558</v>
      </c>
      <c r="M1032" s="33" t="str">
        <f ca="1">[1]!EM_S_MAJASSRES_NUM(B1032,$M$2,$M$1)</f>
        <v/>
      </c>
      <c r="N1032" s="29" t="str">
        <f t="shared" si="116"/>
        <v/>
      </c>
      <c r="O1032" s="21">
        <f t="shared" ca="1" si="117"/>
        <v>-1.2144501755606558</v>
      </c>
      <c r="P1032" s="10" t="str">
        <f t="shared" si="118"/>
        <v>财报</v>
      </c>
    </row>
    <row r="1033" spans="1:16" x14ac:dyDescent="0.2">
      <c r="A1033" s="17">
        <f t="shared" ca="1" si="113"/>
        <v>1536</v>
      </c>
      <c r="B1033" s="8" t="s">
        <v>2118</v>
      </c>
      <c r="C1033" s="8" t="s">
        <v>2119</v>
      </c>
      <c r="D1033" s="13">
        <f>IFERROR([1]!EM_S_QSTM07_IS(B1033,"61",$C$1,"1")/1000000,"")</f>
        <v>22.08626907</v>
      </c>
      <c r="E1033" s="13" t="str">
        <f>IFERROR([1]!EM_S_PERFORMANCEEXPRESS_PERFEXNETPROFITTOSHAREHOLDER(B1033,$C$1)/1000000,"")</f>
        <v/>
      </c>
      <c r="F1033" s="13">
        <f>IFERROR([1]!EM_S_PROFITNOTICE_FORECASTT(B1033,$C$1)/1000000,"")</f>
        <v>56.819000000000003</v>
      </c>
      <c r="G1033" s="13">
        <f>IFERROR([1]!EM_S_PROFITNOTICE_FORECASTL(B1033,$C$1)/1000000,"")</f>
        <v>43.9056</v>
      </c>
      <c r="H1033" s="13">
        <f t="shared" si="114"/>
        <v>50.362300000000005</v>
      </c>
      <c r="I1033" s="20">
        <f>IFERROR([1]!EM_S_QSTM07_IS(B1033,"61",$I$1,"1")/1000000,"")</f>
        <v>22.363548559999998</v>
      </c>
      <c r="J1033" s="13">
        <f t="shared" si="112"/>
        <v>-0.27727948999999796</v>
      </c>
      <c r="K1033" s="13">
        <f>IFERROR([1]!EM_S_QSTM07_IS(B1033,"61",$K$2,"1")/1000000,"")</f>
        <v>44.200300240000004</v>
      </c>
      <c r="L1033" s="14">
        <f t="shared" si="115"/>
        <v>-1.0062732490162831</v>
      </c>
      <c r="M1033" s="33" t="str">
        <f ca="1">[1]!EM_S_MAJASSRES_NUM(B1033,$M$2,$M$1)</f>
        <v/>
      </c>
      <c r="N1033" s="29" t="str">
        <f t="shared" si="116"/>
        <v/>
      </c>
      <c r="O1033" s="21">
        <f t="shared" ca="1" si="117"/>
        <v>-1.0062732490162831</v>
      </c>
      <c r="P1033" s="10" t="str">
        <f t="shared" si="118"/>
        <v>财报</v>
      </c>
    </row>
    <row r="1034" spans="1:16" x14ac:dyDescent="0.2">
      <c r="A1034" s="17">
        <f t="shared" ca="1" si="113"/>
        <v>1623</v>
      </c>
      <c r="B1034" s="8" t="s">
        <v>2120</v>
      </c>
      <c r="C1034" s="8" t="s">
        <v>2121</v>
      </c>
      <c r="D1034" s="13">
        <f>IFERROR([1]!EM_S_QSTM07_IS(B1034,"61",$C$1,"1")/1000000,"")</f>
        <v>10.47258278</v>
      </c>
      <c r="E1034" s="13" t="str">
        <f>IFERROR([1]!EM_S_PERFORMANCEEXPRESS_PERFEXNETPROFITTOSHAREHOLDER(B1034,$C$1)/1000000,"")</f>
        <v/>
      </c>
      <c r="F1034" s="13">
        <f>IFERROR([1]!EM_S_PROFITNOTICE_FORECASTT(B1034,$C$1)/1000000,"")</f>
        <v>38.629899999999999</v>
      </c>
      <c r="G1034" s="13">
        <f>IFERROR([1]!EM_S_PROFITNOTICE_FORECASTL(B1034,$C$1)/1000000,"")</f>
        <v>27.5928</v>
      </c>
      <c r="H1034" s="13">
        <f t="shared" si="114"/>
        <v>33.111350000000002</v>
      </c>
      <c r="I1034" s="20">
        <f>IFERROR([1]!EM_S_QSTM07_IS(B1034,"61",$I$1,"1")/1000000,"")</f>
        <v>14.485814900000001</v>
      </c>
      <c r="J1034" s="13">
        <f t="shared" si="112"/>
        <v>-4.0132321200000014</v>
      </c>
      <c r="K1034" s="13">
        <f>IFERROR([1]!EM_S_QSTM07_IS(B1034,"61",$K$2,"1")/1000000,"")</f>
        <v>41.096794680000002</v>
      </c>
      <c r="L1034" s="14">
        <f t="shared" si="115"/>
        <v>-1.0976531661714499</v>
      </c>
      <c r="M1034" s="33" t="str">
        <f ca="1">[1]!EM_S_MAJASSRES_NUM(B1034,$M$2,$M$1)</f>
        <v/>
      </c>
      <c r="N1034" s="29" t="str">
        <f t="shared" si="116"/>
        <v/>
      </c>
      <c r="O1034" s="21">
        <f t="shared" ca="1" si="117"/>
        <v>-1.0976531661714499</v>
      </c>
      <c r="P1034" s="10" t="str">
        <f t="shared" si="118"/>
        <v>财报</v>
      </c>
    </row>
    <row r="1035" spans="1:16" x14ac:dyDescent="0.2">
      <c r="A1035" s="17" t="str">
        <f t="shared" ca="1" si="113"/>
        <v/>
      </c>
      <c r="B1035" s="8" t="s">
        <v>2122</v>
      </c>
      <c r="C1035" s="8" t="s">
        <v>2123</v>
      </c>
      <c r="D1035" s="13">
        <f>IFERROR([1]!EM_S_QSTM07_IS(B1035,"61",$C$1,"1")/1000000,"")</f>
        <v>42.838831859999999</v>
      </c>
      <c r="E1035" s="13" t="str">
        <f>IFERROR([1]!EM_S_PERFORMANCEEXPRESS_PERFEXNETPROFITTOSHAREHOLDER(B1035,$C$1)/1000000,"")</f>
        <v/>
      </c>
      <c r="F1035" s="13">
        <f>IFERROR([1]!EM_S_PROFITNOTICE_FORECASTT(B1035,$C$1)/1000000,"")</f>
        <v>67.811099999999996</v>
      </c>
      <c r="G1035" s="13">
        <f>IFERROR([1]!EM_S_PROFITNOTICE_FORECASTL(B1035,$C$1)/1000000,"")</f>
        <v>63.290399999999998</v>
      </c>
      <c r="H1035" s="13">
        <f t="shared" si="114"/>
        <v>65.550749999999994</v>
      </c>
      <c r="I1035" s="20">
        <f>IFERROR([1]!EM_S_QSTM07_IS(B1035,"61",$I$1,"1")/1000000,"")</f>
        <v>23.806696239999997</v>
      </c>
      <c r="J1035" s="13">
        <f t="shared" si="112"/>
        <v>19.032135620000002</v>
      </c>
      <c r="K1035" s="13">
        <f>IFERROR([1]!EM_S_QSTM07_IS(B1035,"61",$K$2,"1")/1000000,"")</f>
        <v>6.95430145</v>
      </c>
      <c r="L1035" s="14">
        <f t="shared" si="115"/>
        <v>1.7367429722218906</v>
      </c>
      <c r="M1035" s="33" t="str">
        <f ca="1">[1]!EM_S_MAJASSRES_NUM(B1035,$M$2,$M$1)</f>
        <v/>
      </c>
      <c r="N1035" s="29">
        <f t="shared" si="116"/>
        <v>1</v>
      </c>
      <c r="O1035" s="21" t="str">
        <f t="shared" ca="1" si="117"/>
        <v/>
      </c>
      <c r="P1035" s="10" t="str">
        <f t="shared" si="118"/>
        <v>财报</v>
      </c>
    </row>
    <row r="1036" spans="1:16" x14ac:dyDescent="0.2">
      <c r="A1036" s="17" t="str">
        <f t="shared" ca="1" si="113"/>
        <v/>
      </c>
      <c r="B1036" s="8" t="s">
        <v>2124</v>
      </c>
      <c r="C1036" s="8" t="s">
        <v>2125</v>
      </c>
      <c r="D1036" s="13">
        <f>IFERROR([1]!EM_S_QSTM07_IS(B1036,"61",$C$1,"1")/1000000,"")</f>
        <v>-81.288127310000007</v>
      </c>
      <c r="E1036" s="13" t="str">
        <f>IFERROR([1]!EM_S_PERFORMANCEEXPRESS_PERFEXNETPROFITTOSHAREHOLDER(B1036,$C$1)/1000000,"")</f>
        <v/>
      </c>
      <c r="F1036" s="13">
        <f>IFERROR([1]!EM_S_PROFITNOTICE_FORECASTT(B1036,$C$1)/1000000,"")</f>
        <v>-50</v>
      </c>
      <c r="G1036" s="13">
        <f>IFERROR([1]!EM_S_PROFITNOTICE_FORECASTL(B1036,$C$1)/1000000,"")</f>
        <v>-150</v>
      </c>
      <c r="H1036" s="13">
        <f t="shared" si="114"/>
        <v>-100</v>
      </c>
      <c r="I1036" s="20">
        <f>IFERROR([1]!EM_S_QSTM07_IS(B1036,"61",$I$1,"1")/1000000,"")</f>
        <v>-63.574374820000003</v>
      </c>
      <c r="J1036" s="13">
        <f t="shared" si="112"/>
        <v>-17.713752490000005</v>
      </c>
      <c r="K1036" s="13">
        <f>IFERROR([1]!EM_S_QSTM07_IS(B1036,"61",$K$2,"1")/1000000,"")</f>
        <v>599.34708711999997</v>
      </c>
      <c r="L1036" s="14">
        <f t="shared" si="115"/>
        <v>-1.0295550823065125</v>
      </c>
      <c r="M1036" s="33">
        <f ca="1">[1]!EM_S_MAJASSRES_NUM(B1036,$M$2,$M$1)</f>
        <v>1</v>
      </c>
      <c r="N1036" s="29" t="str">
        <f t="shared" si="116"/>
        <v/>
      </c>
      <c r="O1036" s="21" t="str">
        <f t="shared" ca="1" si="117"/>
        <v/>
      </c>
      <c r="P1036" s="10" t="str">
        <f t="shared" si="118"/>
        <v>财报</v>
      </c>
    </row>
    <row r="1037" spans="1:16" x14ac:dyDescent="0.2">
      <c r="A1037" s="17" t="str">
        <f t="shared" ca="1" si="113"/>
        <v/>
      </c>
      <c r="B1037" s="8" t="s">
        <v>2126</v>
      </c>
      <c r="C1037" s="8" t="s">
        <v>2127</v>
      </c>
      <c r="D1037" s="13">
        <f>IFERROR([1]!EM_S_QSTM07_IS(B1037,"61",$C$1,"1")/1000000,"")</f>
        <v>-21.821524570000001</v>
      </c>
      <c r="E1037" s="13" t="str">
        <f>IFERROR([1]!EM_S_PERFORMANCEEXPRESS_PERFEXNETPROFITTOSHAREHOLDER(B1037,$C$1)/1000000,"")</f>
        <v/>
      </c>
      <c r="F1037" s="13">
        <f>IFERROR([1]!EM_S_PROFITNOTICE_FORECASTT(B1037,$C$1)/1000000,"")</f>
        <v>-18</v>
      </c>
      <c r="G1037" s="13">
        <f>IFERROR([1]!EM_S_PROFITNOTICE_FORECASTL(B1037,$C$1)/1000000,"")</f>
        <v>-24</v>
      </c>
      <c r="H1037" s="13">
        <f t="shared" si="114"/>
        <v>-21</v>
      </c>
      <c r="I1037" s="20">
        <f>IFERROR([1]!EM_S_QSTM07_IS(B1037,"61",$I$1,"1")/1000000,"")</f>
        <v>-1.2629213500000001</v>
      </c>
      <c r="J1037" s="13">
        <f t="shared" si="112"/>
        <v>-20.558603220000002</v>
      </c>
      <c r="K1037" s="13">
        <f>IFERROR([1]!EM_S_QSTM07_IS(B1037,"61",$K$2,"1")/1000000,"")</f>
        <v>-7.9857675599999993</v>
      </c>
      <c r="L1037" s="14">
        <f t="shared" si="115"/>
        <v>-1.5744054113190347</v>
      </c>
      <c r="M1037" s="33" t="str">
        <f ca="1">[1]!EM_S_MAJASSRES_NUM(B1037,$M$2,$M$1)</f>
        <v/>
      </c>
      <c r="N1037" s="29">
        <f t="shared" si="116"/>
        <v>1</v>
      </c>
      <c r="O1037" s="21" t="str">
        <f t="shared" ca="1" si="117"/>
        <v/>
      </c>
      <c r="P1037" s="10" t="str">
        <f t="shared" si="118"/>
        <v>财报</v>
      </c>
    </row>
    <row r="1038" spans="1:16" x14ac:dyDescent="0.2">
      <c r="A1038" s="17">
        <f t="shared" ca="1" si="113"/>
        <v>1711</v>
      </c>
      <c r="B1038" s="8" t="s">
        <v>2128</v>
      </c>
      <c r="C1038" s="8" t="s">
        <v>2129</v>
      </c>
      <c r="D1038" s="13">
        <f>IFERROR([1]!EM_S_QSTM07_IS(B1038,"61",$C$1,"1")/1000000,"")</f>
        <v>-274.26454681000001</v>
      </c>
      <c r="E1038" s="13" t="str">
        <f>IFERROR([1]!EM_S_PERFORMANCEEXPRESS_PERFEXNETPROFITTOSHAREHOLDER(B1038,$C$1)/1000000,"")</f>
        <v/>
      </c>
      <c r="F1038" s="13">
        <f>IFERROR([1]!EM_S_PROFITNOTICE_FORECASTT(B1038,$C$1)/1000000,"")</f>
        <v>-210</v>
      </c>
      <c r="G1038" s="13">
        <f>IFERROR([1]!EM_S_PROFITNOTICE_FORECASTL(B1038,$C$1)/1000000,"")</f>
        <v>-230</v>
      </c>
      <c r="H1038" s="13">
        <f t="shared" si="114"/>
        <v>-220</v>
      </c>
      <c r="I1038" s="20">
        <f>IFERROR([1]!EM_S_QSTM07_IS(B1038,"61",$I$1,"1")/1000000,"")</f>
        <v>60.042047850000003</v>
      </c>
      <c r="J1038" s="13">
        <f t="shared" si="112"/>
        <v>-334.30659466000003</v>
      </c>
      <c r="K1038" s="13">
        <f>IFERROR([1]!EM_S_QSTM07_IS(B1038,"61",$K$2,"1")/1000000,"")</f>
        <v>-151.53223777000002</v>
      </c>
      <c r="L1038" s="14">
        <f t="shared" si="115"/>
        <v>-1.206174736015053</v>
      </c>
      <c r="M1038" s="33" t="str">
        <f ca="1">[1]!EM_S_MAJASSRES_NUM(B1038,$M$2,$M$1)</f>
        <v/>
      </c>
      <c r="N1038" s="29" t="str">
        <f t="shared" si="116"/>
        <v/>
      </c>
      <c r="O1038" s="21">
        <f t="shared" ca="1" si="117"/>
        <v>-1.206174736015053</v>
      </c>
      <c r="P1038" s="10" t="str">
        <f t="shared" si="118"/>
        <v>财报</v>
      </c>
    </row>
    <row r="1039" spans="1:16" x14ac:dyDescent="0.2">
      <c r="A1039" s="17" t="str">
        <f t="shared" ca="1" si="113"/>
        <v/>
      </c>
      <c r="B1039" s="8" t="s">
        <v>2130</v>
      </c>
      <c r="C1039" s="8" t="s">
        <v>2131</v>
      </c>
      <c r="D1039" s="13">
        <f>IFERROR([1]!EM_S_QSTM07_IS(B1039,"61",$C$1,"1")/1000000,"")</f>
        <v>-10.342805929999999</v>
      </c>
      <c r="E1039" s="13" t="str">
        <f>IFERROR([1]!EM_S_PERFORMANCEEXPRESS_PERFEXNETPROFITTOSHAREHOLDER(B1039,$C$1)/1000000,"")</f>
        <v/>
      </c>
      <c r="F1039" s="13">
        <f>IFERROR([1]!EM_S_PROFITNOTICE_FORECASTT(B1039,$C$1)/1000000,"")</f>
        <v>-25</v>
      </c>
      <c r="G1039" s="13">
        <f>IFERROR([1]!EM_S_PROFITNOTICE_FORECASTL(B1039,$C$1)/1000000,"")</f>
        <v>-35</v>
      </c>
      <c r="H1039" s="13">
        <f t="shared" si="114"/>
        <v>-30</v>
      </c>
      <c r="I1039" s="20">
        <f>IFERROR([1]!EM_S_QSTM07_IS(B1039,"61",$I$1,"1")/1000000,"")</f>
        <v>-15.53540091</v>
      </c>
      <c r="J1039" s="13">
        <f t="shared" si="112"/>
        <v>5.1925949800000009</v>
      </c>
      <c r="K1039" s="13">
        <f>IFERROR([1]!EM_S_QSTM07_IS(B1039,"61",$K$2,"1")/1000000,"")</f>
        <v>2.7818968100000001</v>
      </c>
      <c r="L1039" s="14">
        <f t="shared" si="115"/>
        <v>0.86656635189858122</v>
      </c>
      <c r="M1039" s="33" t="str">
        <f ca="1">[1]!EM_S_MAJASSRES_NUM(B1039,$M$2,$M$1)</f>
        <v/>
      </c>
      <c r="N1039" s="29">
        <f t="shared" si="116"/>
        <v>1</v>
      </c>
      <c r="O1039" s="21" t="str">
        <f t="shared" ca="1" si="117"/>
        <v/>
      </c>
      <c r="P1039" s="10" t="str">
        <f t="shared" si="118"/>
        <v>财报</v>
      </c>
    </row>
    <row r="1040" spans="1:16" x14ac:dyDescent="0.2">
      <c r="A1040" s="17">
        <f t="shared" ca="1" si="113"/>
        <v>462</v>
      </c>
      <c r="B1040" s="8" t="s">
        <v>2132</v>
      </c>
      <c r="C1040" s="8" t="s">
        <v>2133</v>
      </c>
      <c r="D1040" s="13">
        <f>IFERROR([1]!EM_S_QSTM07_IS(B1040,"61",$C$1,"1")/1000000,"")</f>
        <v>147.33528899999999</v>
      </c>
      <c r="E1040" s="13">
        <f>IFERROR([1]!EM_S_PERFORMANCEEXPRESS_PERFEXNETPROFITTOSHAREHOLDER(B1040,$C$1)/1000000,"")</f>
        <v>199.85214527000002</v>
      </c>
      <c r="F1040" s="13">
        <f>IFERROR([1]!EM_S_PROFITNOTICE_FORECASTT(B1040,$C$1)/1000000,"")</f>
        <v>202.65790000000001</v>
      </c>
      <c r="G1040" s="13">
        <f>IFERROR([1]!EM_S_PROFITNOTICE_FORECASTL(B1040,$C$1)/1000000,"")</f>
        <v>175.6369</v>
      </c>
      <c r="H1040" s="13">
        <f t="shared" si="114"/>
        <v>189.1474</v>
      </c>
      <c r="I1040" s="20">
        <f>IFERROR([1]!EM_S_QSTM07_IS(B1040,"61",$I$1,"1")/1000000,"")</f>
        <v>52.623312679999998</v>
      </c>
      <c r="J1040" s="13">
        <f t="shared" si="112"/>
        <v>94.711976319999991</v>
      </c>
      <c r="K1040" s="13">
        <f>IFERROR([1]!EM_S_QSTM07_IS(B1040,"61",$K$2,"1")/1000000,"")</f>
        <v>99.202466700000002</v>
      </c>
      <c r="L1040" s="14">
        <f t="shared" si="115"/>
        <v>-4.5265914542022286E-2</v>
      </c>
      <c r="M1040" s="33" t="str">
        <f ca="1">[1]!EM_S_MAJASSRES_NUM(B1040,$M$2,$M$1)</f>
        <v/>
      </c>
      <c r="N1040" s="29" t="str">
        <f t="shared" si="116"/>
        <v/>
      </c>
      <c r="O1040" s="21">
        <f t="shared" ca="1" si="117"/>
        <v>-4.5265914542022286E-2</v>
      </c>
      <c r="P1040" s="10" t="str">
        <f t="shared" si="118"/>
        <v>财报</v>
      </c>
    </row>
    <row r="1041" spans="1:16" x14ac:dyDescent="0.2">
      <c r="A1041" s="17">
        <f t="shared" ca="1" si="113"/>
        <v>626</v>
      </c>
      <c r="B1041" s="8" t="s">
        <v>2134</v>
      </c>
      <c r="C1041" s="8" t="s">
        <v>2135</v>
      </c>
      <c r="D1041" s="13">
        <f>IFERROR([1]!EM_S_QSTM07_IS(B1041,"61",$C$1,"1")/1000000,"")</f>
        <v>183.57044805000001</v>
      </c>
      <c r="E1041" s="13" t="str">
        <f>IFERROR([1]!EM_S_PERFORMANCEEXPRESS_PERFEXNETPROFITTOSHAREHOLDER(B1041,$C$1)/1000000,"")</f>
        <v/>
      </c>
      <c r="F1041" s="13">
        <f>IFERROR([1]!EM_S_PROFITNOTICE_FORECASTT(B1041,$C$1)/1000000,"")</f>
        <v>311.28140000000002</v>
      </c>
      <c r="G1041" s="13">
        <f>IFERROR([1]!EM_S_PROFITNOTICE_FORECASTL(B1041,$C$1)/1000000,"")</f>
        <v>249.02510000000001</v>
      </c>
      <c r="H1041" s="13">
        <f t="shared" si="114"/>
        <v>280.15325000000001</v>
      </c>
      <c r="I1041" s="20">
        <f>IFERROR([1]!EM_S_QSTM07_IS(B1041,"61",$I$1,"1")/1000000,"")</f>
        <v>85.242901540000005</v>
      </c>
      <c r="J1041" s="13">
        <f t="shared" si="112"/>
        <v>98.327546510000005</v>
      </c>
      <c r="K1041" s="13">
        <f>IFERROR([1]!EM_S_QSTM07_IS(B1041,"61",$K$2,"1")/1000000,"")</f>
        <v>140.97702547999998</v>
      </c>
      <c r="L1041" s="14">
        <f t="shared" si="115"/>
        <v>-0.30252786810323601</v>
      </c>
      <c r="M1041" s="33" t="str">
        <f ca="1">[1]!EM_S_MAJASSRES_NUM(B1041,$M$2,$M$1)</f>
        <v/>
      </c>
      <c r="N1041" s="29" t="str">
        <f t="shared" si="116"/>
        <v/>
      </c>
      <c r="O1041" s="21">
        <f t="shared" ca="1" si="117"/>
        <v>-0.30252786810323601</v>
      </c>
      <c r="P1041" s="10" t="str">
        <f t="shared" si="118"/>
        <v>财报</v>
      </c>
    </row>
    <row r="1042" spans="1:16" x14ac:dyDescent="0.2">
      <c r="A1042" s="17">
        <f t="shared" ca="1" si="113"/>
        <v>1917</v>
      </c>
      <c r="B1042" s="8" t="s">
        <v>2136</v>
      </c>
      <c r="C1042" s="8" t="s">
        <v>2137</v>
      </c>
      <c r="D1042" s="13">
        <f>IFERROR([1]!EM_S_QSTM07_IS(B1042,"61",$C$1,"1")/1000000,"")</f>
        <v>13.618092839999999</v>
      </c>
      <c r="E1042" s="13" t="str">
        <f>IFERROR([1]!EM_S_PERFORMANCEEXPRESS_PERFEXNETPROFITTOSHAREHOLDER(B1042,$C$1)/1000000,"")</f>
        <v/>
      </c>
      <c r="F1042" s="13">
        <f>IFERROR([1]!EM_S_PROFITNOTICE_FORECASTT(B1042,$C$1)/1000000,"")</f>
        <v>42</v>
      </c>
      <c r="G1042" s="13">
        <f>IFERROR([1]!EM_S_PROFITNOTICE_FORECASTL(B1042,$C$1)/1000000,"")</f>
        <v>36</v>
      </c>
      <c r="H1042" s="13">
        <f t="shared" si="114"/>
        <v>39</v>
      </c>
      <c r="I1042" s="20">
        <f>IFERROR([1]!EM_S_QSTM07_IS(B1042,"61",$I$1,"1")/1000000,"")</f>
        <v>28.10815852</v>
      </c>
      <c r="J1042" s="13">
        <f t="shared" si="112"/>
        <v>-14.490065680000001</v>
      </c>
      <c r="K1042" s="13">
        <f>IFERROR([1]!EM_S_QSTM07_IS(B1042,"61",$K$2,"1")/1000000,"")</f>
        <v>17.659281549999999</v>
      </c>
      <c r="L1042" s="14">
        <f t="shared" si="115"/>
        <v>-1.8205354016794644</v>
      </c>
      <c r="M1042" s="33" t="str">
        <f ca="1">[1]!EM_S_MAJASSRES_NUM(B1042,$M$2,$M$1)</f>
        <v/>
      </c>
      <c r="N1042" s="29" t="str">
        <f t="shared" si="116"/>
        <v/>
      </c>
      <c r="O1042" s="21">
        <f t="shared" ca="1" si="117"/>
        <v>-1.8205354016794644</v>
      </c>
      <c r="P1042" s="10" t="str">
        <f t="shared" si="118"/>
        <v>财报</v>
      </c>
    </row>
    <row r="1043" spans="1:16" x14ac:dyDescent="0.2">
      <c r="A1043" s="17" t="str">
        <f t="shared" ca="1" si="113"/>
        <v/>
      </c>
      <c r="B1043" s="8" t="s">
        <v>2138</v>
      </c>
      <c r="C1043" s="8" t="s">
        <v>2139</v>
      </c>
      <c r="D1043" s="13">
        <f>IFERROR([1]!EM_S_QSTM07_IS(B1043,"61",$C$1,"1")/1000000,"")</f>
        <v>8.338192639999999</v>
      </c>
      <c r="E1043" s="13" t="str">
        <f>IFERROR([1]!EM_S_PERFORMANCEEXPRESS_PERFEXNETPROFITTOSHAREHOLDER(B1043,$C$1)/1000000,"")</f>
        <v/>
      </c>
      <c r="F1043" s="13">
        <f>IFERROR([1]!EM_S_PROFITNOTICE_FORECASTT(B1043,$C$1)/1000000,"")</f>
        <v>11.5543</v>
      </c>
      <c r="G1043" s="13">
        <f>IFERROR([1]!EM_S_PROFITNOTICE_FORECASTL(B1043,$C$1)/1000000,"")</f>
        <v>7.7028999999999996</v>
      </c>
      <c r="H1043" s="13">
        <f t="shared" si="114"/>
        <v>9.6285999999999987</v>
      </c>
      <c r="I1043" s="20">
        <f>IFERROR([1]!EM_S_QSTM07_IS(B1043,"61",$I$1,"1")/1000000,"")</f>
        <v>2.8636994800000002</v>
      </c>
      <c r="J1043" s="13">
        <f t="shared" si="112"/>
        <v>5.4744931599999989</v>
      </c>
      <c r="K1043" s="13">
        <f>IFERROR([1]!EM_S_QSTM07_IS(B1043,"61",$K$2,"1")/1000000,"")</f>
        <v>8.6111753599999989</v>
      </c>
      <c r="L1043" s="14">
        <f t="shared" si="115"/>
        <v>-0.36425715060574498</v>
      </c>
      <c r="M1043" s="33" t="str">
        <f ca="1">[1]!EM_S_MAJASSRES_NUM(B1043,$M$2,$M$1)</f>
        <v/>
      </c>
      <c r="N1043" s="29">
        <f t="shared" si="116"/>
        <v>1</v>
      </c>
      <c r="O1043" s="21" t="str">
        <f t="shared" ca="1" si="117"/>
        <v/>
      </c>
      <c r="P1043" s="10" t="str">
        <f t="shared" si="118"/>
        <v>财报</v>
      </c>
    </row>
    <row r="1044" spans="1:16" x14ac:dyDescent="0.2">
      <c r="A1044" s="17" t="str">
        <f t="shared" ca="1" si="113"/>
        <v/>
      </c>
      <c r="B1044" s="8" t="s">
        <v>2140</v>
      </c>
      <c r="C1044" s="8" t="s">
        <v>2141</v>
      </c>
      <c r="D1044" s="13">
        <f>IFERROR([1]!EM_S_QSTM07_IS(B1044,"61",$C$1,"1")/1000000,"")</f>
        <v>-4.3741975199999992</v>
      </c>
      <c r="E1044" s="13" t="str">
        <f>IFERROR([1]!EM_S_PERFORMANCEEXPRESS_PERFEXNETPROFITTOSHAREHOLDER(B1044,$C$1)/1000000,"")</f>
        <v/>
      </c>
      <c r="F1044" s="13">
        <f>IFERROR([1]!EM_S_PROFITNOTICE_FORECASTT(B1044,$C$1)/1000000,"")</f>
        <v>-3.5</v>
      </c>
      <c r="G1044" s="13">
        <f>IFERROR([1]!EM_S_PROFITNOTICE_FORECASTL(B1044,$C$1)/1000000,"")</f>
        <v>-6.5</v>
      </c>
      <c r="H1044" s="13">
        <f t="shared" si="114"/>
        <v>-5</v>
      </c>
      <c r="I1044" s="20">
        <f>IFERROR([1]!EM_S_QSTM07_IS(B1044,"61",$I$1,"1")/1000000,"")</f>
        <v>-1.96176393</v>
      </c>
      <c r="J1044" s="13">
        <f t="shared" si="112"/>
        <v>-2.4124335899999991</v>
      </c>
      <c r="K1044" s="13">
        <f>IFERROR([1]!EM_S_QSTM07_IS(B1044,"61",$K$2,"1")/1000000,"")</f>
        <v>1.8930112100000001</v>
      </c>
      <c r="L1044" s="14">
        <f t="shared" si="115"/>
        <v>-2.2743894897484518</v>
      </c>
      <c r="M1044" s="33" t="str">
        <f ca="1">[1]!EM_S_MAJASSRES_NUM(B1044,$M$2,$M$1)</f>
        <v/>
      </c>
      <c r="N1044" s="29">
        <f t="shared" si="116"/>
        <v>1</v>
      </c>
      <c r="O1044" s="21" t="str">
        <f t="shared" ca="1" si="117"/>
        <v/>
      </c>
      <c r="P1044" s="10" t="str">
        <f t="shared" si="118"/>
        <v>财报</v>
      </c>
    </row>
    <row r="1045" spans="1:16" x14ac:dyDescent="0.2">
      <c r="A1045" s="17" t="str">
        <f t="shared" ca="1" si="113"/>
        <v/>
      </c>
      <c r="B1045" s="8" t="s">
        <v>2142</v>
      </c>
      <c r="C1045" s="8" t="s">
        <v>2143</v>
      </c>
      <c r="D1045" s="13">
        <f>IFERROR([1]!EM_S_QSTM07_IS(B1045,"61",$C$1,"1")/1000000,"")</f>
        <v>2.6512813199999901</v>
      </c>
      <c r="E1045" s="13" t="str">
        <f>IFERROR([1]!EM_S_PERFORMANCEEXPRESS_PERFEXNETPROFITTOSHAREHOLDER(B1045,$C$1)/1000000,"")</f>
        <v/>
      </c>
      <c r="F1045" s="13">
        <f>IFERROR([1]!EM_S_PROFITNOTICE_FORECASTT(B1045,$C$1)/1000000,"")</f>
        <v>220</v>
      </c>
      <c r="G1045" s="13">
        <f>IFERROR([1]!EM_S_PROFITNOTICE_FORECASTL(B1045,$C$1)/1000000,"")</f>
        <v>210</v>
      </c>
      <c r="H1045" s="13">
        <f t="shared" si="114"/>
        <v>215</v>
      </c>
      <c r="I1045" s="20">
        <f>IFERROR([1]!EM_S_QSTM07_IS(B1045,"61",$I$1,"1")/1000000,"")</f>
        <v>199.67598587000001</v>
      </c>
      <c r="J1045" s="13">
        <f t="shared" si="112"/>
        <v>-197.02470455000002</v>
      </c>
      <c r="K1045" s="13">
        <f>IFERROR([1]!EM_S_QSTM07_IS(B1045,"61",$K$2,"1")/1000000,"")</f>
        <v>-0.68289833999999994</v>
      </c>
      <c r="L1045" s="14">
        <f t="shared" si="115"/>
        <v>-287.51249594485768</v>
      </c>
      <c r="M1045" s="33" t="str">
        <f ca="1">[1]!EM_S_MAJASSRES_NUM(B1045,$M$2,$M$1)</f>
        <v/>
      </c>
      <c r="N1045" s="29">
        <f t="shared" si="116"/>
        <v>1</v>
      </c>
      <c r="O1045" s="21" t="str">
        <f t="shared" ca="1" si="117"/>
        <v/>
      </c>
      <c r="P1045" s="10" t="str">
        <f t="shared" si="118"/>
        <v>财报</v>
      </c>
    </row>
    <row r="1046" spans="1:16" x14ac:dyDescent="0.2">
      <c r="A1046" s="17" t="str">
        <f t="shared" ca="1" si="113"/>
        <v/>
      </c>
      <c r="B1046" s="8" t="s">
        <v>2144</v>
      </c>
      <c r="C1046" s="8" t="s">
        <v>2145</v>
      </c>
      <c r="D1046" s="13">
        <f>IFERROR([1]!EM_S_QSTM07_IS(B1046,"61",$C$1,"1")/1000000,"")</f>
        <v>2.08180275</v>
      </c>
      <c r="E1046" s="13" t="str">
        <f>IFERROR([1]!EM_S_PERFORMANCEEXPRESS_PERFEXNETPROFITTOSHAREHOLDER(B1046,$C$1)/1000000,"")</f>
        <v/>
      </c>
      <c r="F1046" s="13">
        <f>IFERROR([1]!EM_S_PROFITNOTICE_FORECASTT(B1046,$C$1)/1000000,"")</f>
        <v>9.0782000000000007</v>
      </c>
      <c r="G1046" s="13">
        <f>IFERROR([1]!EM_S_PROFITNOTICE_FORECASTL(B1046,$C$1)/1000000,"")</f>
        <v>4.5391000000000004</v>
      </c>
      <c r="H1046" s="13">
        <f t="shared" si="114"/>
        <v>6.8086500000000001</v>
      </c>
      <c r="I1046" s="20">
        <f>IFERROR([1]!EM_S_QSTM07_IS(B1046,"61",$I$1,"1")/1000000,"")</f>
        <v>4.77570652</v>
      </c>
      <c r="J1046" s="13">
        <f t="shared" si="112"/>
        <v>-2.6939037699999999</v>
      </c>
      <c r="K1046" s="13">
        <f>IFERROR([1]!EM_S_QSTM07_IS(B1046,"61",$K$2,"1")/1000000,"")</f>
        <v>5.24441589</v>
      </c>
      <c r="L1046" s="14">
        <f t="shared" si="115"/>
        <v>-1.513670888522916</v>
      </c>
      <c r="M1046" s="33" t="str">
        <f ca="1">[1]!EM_S_MAJASSRES_NUM(B1046,$M$2,$M$1)</f>
        <v/>
      </c>
      <c r="N1046" s="29">
        <f t="shared" si="116"/>
        <v>1</v>
      </c>
      <c r="O1046" s="21" t="str">
        <f t="shared" ca="1" si="117"/>
        <v/>
      </c>
      <c r="P1046" s="10" t="str">
        <f t="shared" si="118"/>
        <v>财报</v>
      </c>
    </row>
    <row r="1047" spans="1:16" x14ac:dyDescent="0.2">
      <c r="A1047" s="17" t="str">
        <f t="shared" ca="1" si="113"/>
        <v/>
      </c>
      <c r="B1047" s="8" t="s">
        <v>2146</v>
      </c>
      <c r="C1047" s="8" t="s">
        <v>2147</v>
      </c>
      <c r="D1047" s="13">
        <f>IFERROR([1]!EM_S_QSTM07_IS(B1047,"61",$C$1,"1")/1000000,"")</f>
        <v>3.0932657399999899</v>
      </c>
      <c r="E1047" s="13" t="str">
        <f>IFERROR([1]!EM_S_PERFORMANCEEXPRESS_PERFEXNETPROFITTOSHAREHOLDER(B1047,$C$1)/1000000,"")</f>
        <v/>
      </c>
      <c r="F1047" s="13">
        <f>IFERROR([1]!EM_S_PROFITNOTICE_FORECASTT(B1047,$C$1)/1000000,"")</f>
        <v>94.45</v>
      </c>
      <c r="G1047" s="13">
        <f>IFERROR([1]!EM_S_PROFITNOTICE_FORECASTL(B1047,$C$1)/1000000,"")</f>
        <v>89.25</v>
      </c>
      <c r="H1047" s="13">
        <f t="shared" si="114"/>
        <v>91.85</v>
      </c>
      <c r="I1047" s="20">
        <f>IFERROR([1]!EM_S_QSTM07_IS(B1047,"61",$I$1,"1")/1000000,"")</f>
        <v>88.511277579999998</v>
      </c>
      <c r="J1047" s="13">
        <f t="shared" si="112"/>
        <v>-85.418011840000005</v>
      </c>
      <c r="K1047" s="13">
        <f>IFERROR([1]!EM_S_QSTM07_IS(B1047,"61",$K$2,"1")/1000000,"")</f>
        <v>8.9201120899999999</v>
      </c>
      <c r="L1047" s="14">
        <f t="shared" si="115"/>
        <v>-10.575889963956721</v>
      </c>
      <c r="M1047" s="33" t="str">
        <f ca="1">[1]!EM_S_MAJASSRES_NUM(B1047,$M$2,$M$1)</f>
        <v/>
      </c>
      <c r="N1047" s="29">
        <f t="shared" si="116"/>
        <v>1</v>
      </c>
      <c r="O1047" s="21" t="str">
        <f t="shared" ca="1" si="117"/>
        <v/>
      </c>
      <c r="P1047" s="10" t="str">
        <f t="shared" si="118"/>
        <v>财报</v>
      </c>
    </row>
    <row r="1048" spans="1:16" x14ac:dyDescent="0.2">
      <c r="A1048" s="17">
        <f t="shared" ca="1" si="113"/>
        <v>781</v>
      </c>
      <c r="B1048" s="8" t="s">
        <v>2148</v>
      </c>
      <c r="C1048" s="8" t="s">
        <v>2149</v>
      </c>
      <c r="D1048" s="13">
        <f>IFERROR([1]!EM_S_QSTM07_IS(B1048,"61",$C$1,"1")/1000000,"")</f>
        <v>16.699951179999999</v>
      </c>
      <c r="E1048" s="13" t="str">
        <f>IFERROR([1]!EM_S_PERFORMANCEEXPRESS_PERFEXNETPROFITTOSHAREHOLDER(B1048,$C$1)/1000000,"")</f>
        <v/>
      </c>
      <c r="F1048" s="13">
        <f>IFERROR([1]!EM_S_PROFITNOTICE_FORECASTT(B1048,$C$1)/1000000,"")</f>
        <v>31.649100000000001</v>
      </c>
      <c r="G1048" s="13">
        <f>IFERROR([1]!EM_S_PROFITNOTICE_FORECASTL(B1048,$C$1)/1000000,"")</f>
        <v>22.340499999999999</v>
      </c>
      <c r="H1048" s="13">
        <f t="shared" si="114"/>
        <v>26.994799999999998</v>
      </c>
      <c r="I1048" s="20">
        <f>IFERROR([1]!EM_S_QSTM07_IS(B1048,"61",$I$1,"1")/1000000,"")</f>
        <v>10.35208409</v>
      </c>
      <c r="J1048" s="13">
        <f t="shared" si="112"/>
        <v>6.3478670899999994</v>
      </c>
      <c r="K1048" s="13">
        <f>IFERROR([1]!EM_S_QSTM07_IS(B1048,"61",$K$2,"1")/1000000,"")</f>
        <v>12.121527990000001</v>
      </c>
      <c r="L1048" s="14">
        <f t="shared" si="115"/>
        <v>-0.47631461188417396</v>
      </c>
      <c r="M1048" s="33" t="str">
        <f ca="1">[1]!EM_S_MAJASSRES_NUM(B1048,$M$2,$M$1)</f>
        <v/>
      </c>
      <c r="N1048" s="29" t="str">
        <f t="shared" si="116"/>
        <v/>
      </c>
      <c r="O1048" s="21">
        <f t="shared" ca="1" si="117"/>
        <v>-0.47631461188417396</v>
      </c>
      <c r="P1048" s="10" t="str">
        <f t="shared" si="118"/>
        <v>财报</v>
      </c>
    </row>
    <row r="1049" spans="1:16" x14ac:dyDescent="0.2">
      <c r="A1049" s="17" t="str">
        <f t="shared" ca="1" si="113"/>
        <v/>
      </c>
      <c r="B1049" s="8" t="s">
        <v>2150</v>
      </c>
      <c r="C1049" s="8" t="s">
        <v>2151</v>
      </c>
      <c r="D1049" s="13">
        <f>IFERROR([1]!EM_S_QSTM07_IS(B1049,"61",$C$1,"1")/1000000,"")</f>
        <v>74.623347780000003</v>
      </c>
      <c r="E1049" s="13" t="str">
        <f>IFERROR([1]!EM_S_PERFORMANCEEXPRESS_PERFEXNETPROFITTOSHAREHOLDER(B1049,$C$1)/1000000,"")</f>
        <v/>
      </c>
      <c r="F1049" s="13">
        <f>IFERROR([1]!EM_S_PROFITNOTICE_FORECASTT(B1049,$C$1)/1000000,"")</f>
        <v>183.3407</v>
      </c>
      <c r="G1049" s="13">
        <f>IFERROR([1]!EM_S_PROFITNOTICE_FORECASTL(B1049,$C$1)/1000000,"")</f>
        <v>139.68809999999999</v>
      </c>
      <c r="H1049" s="13">
        <f t="shared" si="114"/>
        <v>161.51439999999999</v>
      </c>
      <c r="I1049" s="20">
        <f>IFERROR([1]!EM_S_QSTM07_IS(B1049,"61",$I$1,"1")/1000000,"")</f>
        <v>78.319672780000005</v>
      </c>
      <c r="J1049" s="13">
        <f t="shared" si="112"/>
        <v>-3.6963250000000016</v>
      </c>
      <c r="K1049" s="13">
        <f>IFERROR([1]!EM_S_QSTM07_IS(B1049,"61",$K$2,"1")/1000000,"")</f>
        <v>24.21031082</v>
      </c>
      <c r="L1049" s="14">
        <f t="shared" si="115"/>
        <v>-1.1526756524309671</v>
      </c>
      <c r="M1049" s="33">
        <f ca="1">[1]!EM_S_MAJASSRES_NUM(B1049,$M$2,$M$1)</f>
        <v>1</v>
      </c>
      <c r="N1049" s="29" t="str">
        <f t="shared" si="116"/>
        <v/>
      </c>
      <c r="O1049" s="21" t="str">
        <f t="shared" ca="1" si="117"/>
        <v/>
      </c>
      <c r="P1049" s="10" t="str">
        <f t="shared" si="118"/>
        <v>财报</v>
      </c>
    </row>
    <row r="1050" spans="1:16" x14ac:dyDescent="0.2">
      <c r="A1050" s="17" t="str">
        <f t="shared" ca="1" si="113"/>
        <v/>
      </c>
      <c r="B1050" s="8" t="s">
        <v>2152</v>
      </c>
      <c r="C1050" s="8" t="s">
        <v>2153</v>
      </c>
      <c r="D1050" s="13">
        <f>IFERROR([1]!EM_S_QSTM07_IS(B1050,"61",$C$1,"1")/1000000,"")</f>
        <v>-3.4406126800000001</v>
      </c>
      <c r="E1050" s="13" t="str">
        <f>IFERROR([1]!EM_S_PERFORMANCEEXPRESS_PERFEXNETPROFITTOSHAREHOLDER(B1050,$C$1)/1000000,"")</f>
        <v/>
      </c>
      <c r="F1050" s="13">
        <f>IFERROR([1]!EM_S_PROFITNOTICE_FORECASTT(B1050,$C$1)/1000000,"")</f>
        <v>28.3</v>
      </c>
      <c r="G1050" s="13">
        <f>IFERROR([1]!EM_S_PROFITNOTICE_FORECASTL(B1050,$C$1)/1000000,"")</f>
        <v>10.61</v>
      </c>
      <c r="H1050" s="13">
        <f t="shared" si="114"/>
        <v>19.454999999999998</v>
      </c>
      <c r="I1050" s="20">
        <f>IFERROR([1]!EM_S_QSTM07_IS(B1050,"61",$I$1,"1")/1000000,"")</f>
        <v>18.00136655</v>
      </c>
      <c r="J1050" s="13">
        <f t="shared" si="112"/>
        <v>-21.441979230000001</v>
      </c>
      <c r="K1050" s="13">
        <f>IFERROR([1]!EM_S_QSTM07_IS(B1050,"61",$K$2,"1")/1000000,"")</f>
        <v>0.46205421999999896</v>
      </c>
      <c r="L1050" s="14">
        <f t="shared" si="115"/>
        <v>-47.405764306189106</v>
      </c>
      <c r="M1050" s="33" t="str">
        <f ca="1">[1]!EM_S_MAJASSRES_NUM(B1050,$M$2,$M$1)</f>
        <v/>
      </c>
      <c r="N1050" s="29">
        <f t="shared" si="116"/>
        <v>1</v>
      </c>
      <c r="O1050" s="21" t="str">
        <f t="shared" ca="1" si="117"/>
        <v/>
      </c>
      <c r="P1050" s="10" t="str">
        <f t="shared" si="118"/>
        <v>财报</v>
      </c>
    </row>
    <row r="1051" spans="1:16" x14ac:dyDescent="0.2">
      <c r="A1051" s="17">
        <f t="shared" ca="1" si="113"/>
        <v>103</v>
      </c>
      <c r="B1051" s="8" t="s">
        <v>2154</v>
      </c>
      <c r="C1051" s="8" t="s">
        <v>2155</v>
      </c>
      <c r="D1051" s="13">
        <f>IFERROR([1]!EM_S_QSTM07_IS(B1051,"61",$C$1,"1")/1000000,"")</f>
        <v>102.62454026</v>
      </c>
      <c r="E1051" s="13">
        <f>IFERROR([1]!EM_S_PERFORMANCEEXPRESS_PERFEXNETPROFITTOSHAREHOLDER(B1051,$C$1)/1000000,"")</f>
        <v>34.815361409999994</v>
      </c>
      <c r="F1051" s="13">
        <f>IFERROR([1]!EM_S_PROFITNOTICE_FORECASTT(B1051,$C$1)/1000000,"")</f>
        <v>40</v>
      </c>
      <c r="G1051" s="13">
        <f>IFERROR([1]!EM_S_PROFITNOTICE_FORECASTL(B1051,$C$1)/1000000,"")</f>
        <v>10</v>
      </c>
      <c r="H1051" s="13">
        <f t="shared" si="114"/>
        <v>25</v>
      </c>
      <c r="I1051" s="20">
        <f>IFERROR([1]!EM_S_QSTM07_IS(B1051,"61",$I$1,"1")/1000000,"")</f>
        <v>-71.272916840000008</v>
      </c>
      <c r="J1051" s="13">
        <f t="shared" si="112"/>
        <v>173.8974571</v>
      </c>
      <c r="K1051" s="13">
        <f>IFERROR([1]!EM_S_QSTM07_IS(B1051,"61",$K$2,"1")/1000000,"")</f>
        <v>62.398316649999998</v>
      </c>
      <c r="L1051" s="14">
        <f t="shared" si="115"/>
        <v>1.7868934041187792</v>
      </c>
      <c r="M1051" s="33" t="str">
        <f ca="1">[1]!EM_S_MAJASSRES_NUM(B1051,$M$2,$M$1)</f>
        <v/>
      </c>
      <c r="N1051" s="29" t="str">
        <f t="shared" si="116"/>
        <v/>
      </c>
      <c r="O1051" s="21">
        <f t="shared" ca="1" si="117"/>
        <v>1.7868934041187792</v>
      </c>
      <c r="P1051" s="10" t="str">
        <f t="shared" si="118"/>
        <v>财报</v>
      </c>
    </row>
    <row r="1052" spans="1:16" x14ac:dyDescent="0.2">
      <c r="A1052" s="17">
        <f t="shared" ca="1" si="113"/>
        <v>647</v>
      </c>
      <c r="B1052" s="8" t="s">
        <v>2156</v>
      </c>
      <c r="C1052" s="8" t="s">
        <v>2157</v>
      </c>
      <c r="D1052" s="13">
        <f>IFERROR([1]!EM_S_QSTM07_IS(B1052,"61",$C$1,"1")/1000000,"")</f>
        <v>39.183871670000002</v>
      </c>
      <c r="E1052" s="13">
        <f>IFERROR([1]!EM_S_PERFORMANCEEXPRESS_PERFEXNETPROFITTOSHAREHOLDER(B1052,$C$1)/1000000,"")</f>
        <v>55.226537919999998</v>
      </c>
      <c r="F1052" s="13">
        <f>IFERROR([1]!EM_S_PROFITNOTICE_FORECASTT(B1052,$C$1)/1000000,"")</f>
        <v>61.888100000000001</v>
      </c>
      <c r="G1052" s="13">
        <f>IFERROR([1]!EM_S_PROFITNOTICE_FORECASTL(B1052,$C$1)/1000000,"")</f>
        <v>52.366999999999997</v>
      </c>
      <c r="H1052" s="13">
        <f t="shared" si="114"/>
        <v>57.127549999999999</v>
      </c>
      <c r="I1052" s="20">
        <f>IFERROR([1]!EM_S_QSTM07_IS(B1052,"61",$I$1,"1")/1000000,"")</f>
        <v>16.051116619999998</v>
      </c>
      <c r="J1052" s="13">
        <f t="shared" si="112"/>
        <v>23.132755050000004</v>
      </c>
      <c r="K1052" s="13">
        <f>IFERROR([1]!EM_S_QSTM07_IS(B1052,"61",$K$2,"1")/1000000,"")</f>
        <v>34.740332979999998</v>
      </c>
      <c r="L1052" s="14">
        <f t="shared" si="115"/>
        <v>-0.33412396872195999</v>
      </c>
      <c r="M1052" s="33" t="str">
        <f ca="1">[1]!EM_S_MAJASSRES_NUM(B1052,$M$2,$M$1)</f>
        <v/>
      </c>
      <c r="N1052" s="29" t="str">
        <f t="shared" si="116"/>
        <v/>
      </c>
      <c r="O1052" s="21">
        <f t="shared" ca="1" si="117"/>
        <v>-0.33412396872195999</v>
      </c>
      <c r="P1052" s="10" t="str">
        <f t="shared" si="118"/>
        <v>财报</v>
      </c>
    </row>
    <row r="1053" spans="1:16" x14ac:dyDescent="0.2">
      <c r="A1053" s="17">
        <f t="shared" ca="1" si="113"/>
        <v>1274</v>
      </c>
      <c r="B1053" s="8" t="s">
        <v>2158</v>
      </c>
      <c r="C1053" s="8" t="s">
        <v>2159</v>
      </c>
      <c r="D1053" s="13">
        <f>IFERROR([1]!EM_S_QSTM07_IS(B1053,"61",$C$1,"1")/1000000,"")</f>
        <v>43.23770991</v>
      </c>
      <c r="E1053" s="13" t="str">
        <f>IFERROR([1]!EM_S_PERFORMANCEEXPRESS_PERFEXNETPROFITTOSHAREHOLDER(B1053,$C$1)/1000000,"")</f>
        <v/>
      </c>
      <c r="F1053" s="13">
        <f>IFERROR([1]!EM_S_PROFITNOTICE_FORECASTT(B1053,$C$1)/1000000,"")</f>
        <v>86.7</v>
      </c>
      <c r="G1053" s="13">
        <f>IFERROR([1]!EM_S_PROFITNOTICE_FORECASTL(B1053,$C$1)/1000000,"")</f>
        <v>73.36</v>
      </c>
      <c r="H1053" s="13">
        <f t="shared" si="114"/>
        <v>80.03</v>
      </c>
      <c r="I1053" s="20">
        <f>IFERROR([1]!EM_S_QSTM07_IS(B1053,"61",$I$1,"1")/1000000,"")</f>
        <v>37.492364450000004</v>
      </c>
      <c r="J1053" s="13">
        <f t="shared" si="112"/>
        <v>5.7453454599999958</v>
      </c>
      <c r="K1053" s="13">
        <f>IFERROR([1]!EM_S_QSTM07_IS(B1053,"61",$K$2,"1")/1000000,"")</f>
        <v>35.684215990000006</v>
      </c>
      <c r="L1053" s="14">
        <f t="shared" si="115"/>
        <v>-0.83899476839816101</v>
      </c>
      <c r="M1053" s="33" t="str">
        <f ca="1">[1]!EM_S_MAJASSRES_NUM(B1053,$M$2,$M$1)</f>
        <v/>
      </c>
      <c r="N1053" s="29" t="str">
        <f t="shared" si="116"/>
        <v/>
      </c>
      <c r="O1053" s="21">
        <f t="shared" ca="1" si="117"/>
        <v>-0.83899476839816101</v>
      </c>
      <c r="P1053" s="10" t="str">
        <f t="shared" si="118"/>
        <v>财报</v>
      </c>
    </row>
    <row r="1054" spans="1:16" x14ac:dyDescent="0.2">
      <c r="A1054" s="17" t="str">
        <f t="shared" ca="1" si="113"/>
        <v/>
      </c>
      <c r="B1054" s="8" t="s">
        <v>2160</v>
      </c>
      <c r="C1054" s="8" t="s">
        <v>2161</v>
      </c>
      <c r="D1054" s="13">
        <f>IFERROR([1]!EM_S_QSTM07_IS(B1054,"61",$C$1,"1")/1000000,"")</f>
        <v>9.7847828999999997</v>
      </c>
      <c r="E1054" s="13" t="str">
        <f>IFERROR([1]!EM_S_PERFORMANCEEXPRESS_PERFEXNETPROFITTOSHAREHOLDER(B1054,$C$1)/1000000,"")</f>
        <v/>
      </c>
      <c r="F1054" s="13">
        <f>IFERROR([1]!EM_S_PROFITNOTICE_FORECASTT(B1054,$C$1)/1000000,"")</f>
        <v>18.274699999999999</v>
      </c>
      <c r="G1054" s="13">
        <f>IFERROR([1]!EM_S_PROFITNOTICE_FORECASTL(B1054,$C$1)/1000000,"")</f>
        <v>10.6602</v>
      </c>
      <c r="H1054" s="13">
        <f t="shared" si="114"/>
        <v>14.467449999999999</v>
      </c>
      <c r="I1054" s="20">
        <f>IFERROR([1]!EM_S_QSTM07_IS(B1054,"61",$I$1,"1")/1000000,"")</f>
        <v>3.8764824999999998</v>
      </c>
      <c r="J1054" s="13">
        <f t="shared" si="112"/>
        <v>5.9083003999999999</v>
      </c>
      <c r="K1054" s="13">
        <f>IFERROR([1]!EM_S_QSTM07_IS(B1054,"61",$K$2,"1")/1000000,"")</f>
        <v>7.8809904400000006</v>
      </c>
      <c r="L1054" s="14">
        <f t="shared" si="115"/>
        <v>-0.25030991409247294</v>
      </c>
      <c r="M1054" s="33" t="str">
        <f ca="1">[1]!EM_S_MAJASSRES_NUM(B1054,$M$2,$M$1)</f>
        <v/>
      </c>
      <c r="N1054" s="29">
        <f t="shared" si="116"/>
        <v>1</v>
      </c>
      <c r="O1054" s="21" t="str">
        <f t="shared" ca="1" si="117"/>
        <v/>
      </c>
      <c r="P1054" s="10" t="str">
        <f t="shared" si="118"/>
        <v>财报</v>
      </c>
    </row>
    <row r="1055" spans="1:16" x14ac:dyDescent="0.2">
      <c r="A1055" s="17" t="str">
        <f t="shared" ca="1" si="113"/>
        <v/>
      </c>
      <c r="B1055" s="8" t="s">
        <v>2162</v>
      </c>
      <c r="C1055" s="8" t="s">
        <v>2163</v>
      </c>
      <c r="D1055" s="13">
        <f>IFERROR([1]!EM_S_QSTM07_IS(B1055,"61",$C$1,"1")/1000000,"")</f>
        <v>33.934070439999999</v>
      </c>
      <c r="E1055" s="13" t="str">
        <f>IFERROR([1]!EM_S_PERFORMANCEEXPRESS_PERFEXNETPROFITTOSHAREHOLDER(B1055,$C$1)/1000000,"")</f>
        <v/>
      </c>
      <c r="F1055" s="13">
        <f>IFERROR([1]!EM_S_PROFITNOTICE_FORECASTT(B1055,$C$1)/1000000,"")</f>
        <v>27.8</v>
      </c>
      <c r="G1055" s="13">
        <f>IFERROR([1]!EM_S_PROFITNOTICE_FORECASTL(B1055,$C$1)/1000000,"")</f>
        <v>27.1</v>
      </c>
      <c r="H1055" s="13">
        <f t="shared" si="114"/>
        <v>27.450000000000003</v>
      </c>
      <c r="I1055" s="20">
        <f>IFERROR([1]!EM_S_QSTM07_IS(B1055,"61",$I$1,"1")/1000000,"")</f>
        <v>-6.5931016500000004</v>
      </c>
      <c r="J1055" s="13">
        <f t="shared" si="112"/>
        <v>40.527172090000001</v>
      </c>
      <c r="K1055" s="13">
        <f>IFERROR([1]!EM_S_QSTM07_IS(B1055,"61",$K$2,"1")/1000000,"")</f>
        <v>0.89319521999999996</v>
      </c>
      <c r="L1055" s="14">
        <f t="shared" si="115"/>
        <v>44.373252322151927</v>
      </c>
      <c r="M1055" s="33">
        <f ca="1">[1]!EM_S_MAJASSRES_NUM(B1055,$M$2,$M$1)</f>
        <v>1</v>
      </c>
      <c r="N1055" s="29">
        <f t="shared" si="116"/>
        <v>1</v>
      </c>
      <c r="O1055" s="21" t="str">
        <f t="shared" ca="1" si="117"/>
        <v/>
      </c>
      <c r="P1055" s="10" t="str">
        <f t="shared" si="118"/>
        <v>财报</v>
      </c>
    </row>
    <row r="1056" spans="1:16" x14ac:dyDescent="0.2">
      <c r="A1056" s="17">
        <f t="shared" ca="1" si="113"/>
        <v>974</v>
      </c>
      <c r="B1056" s="8" t="s">
        <v>2164</v>
      </c>
      <c r="C1056" s="8" t="s">
        <v>2165</v>
      </c>
      <c r="D1056" s="13">
        <f>IFERROR([1]!EM_S_QSTM07_IS(B1056,"61",$C$1,"1")/1000000,"")</f>
        <v>226.25757171999999</v>
      </c>
      <c r="E1056" s="13" t="str">
        <f>IFERROR([1]!EM_S_PERFORMANCEEXPRESS_PERFEXNETPROFITTOSHAREHOLDER(B1056,$C$1)/1000000,"")</f>
        <v/>
      </c>
      <c r="F1056" s="13">
        <f>IFERROR([1]!EM_S_PROFITNOTICE_FORECASTT(B1056,$C$1)/1000000,"")</f>
        <v>408.83139999999997</v>
      </c>
      <c r="G1056" s="13">
        <f>IFERROR([1]!EM_S_PROFITNOTICE_FORECASTL(B1056,$C$1)/1000000,"")</f>
        <v>376.12490000000003</v>
      </c>
      <c r="H1056" s="13">
        <f t="shared" si="114"/>
        <v>392.47815000000003</v>
      </c>
      <c r="I1056" s="20">
        <f>IFERROR([1]!EM_S_QSTM07_IS(B1056,"61",$I$1,"1")/1000000,"")</f>
        <v>151.37326693</v>
      </c>
      <c r="J1056" s="13">
        <f t="shared" si="112"/>
        <v>74.884304789999987</v>
      </c>
      <c r="K1056" s="13">
        <f>IFERROR([1]!EM_S_QSTM07_IS(B1056,"61",$K$2,"1")/1000000,"")</f>
        <v>199.11868422000001</v>
      </c>
      <c r="L1056" s="14">
        <f t="shared" si="115"/>
        <v>-0.62392125538925991</v>
      </c>
      <c r="M1056" s="33" t="str">
        <f ca="1">[1]!EM_S_MAJASSRES_NUM(B1056,$M$2,$M$1)</f>
        <v/>
      </c>
      <c r="N1056" s="29" t="str">
        <f t="shared" si="116"/>
        <v/>
      </c>
      <c r="O1056" s="21">
        <f t="shared" ca="1" si="117"/>
        <v>-0.62392125538925991</v>
      </c>
      <c r="P1056" s="10" t="str">
        <f t="shared" si="118"/>
        <v>财报</v>
      </c>
    </row>
    <row r="1057" spans="1:16" x14ac:dyDescent="0.2">
      <c r="A1057" s="17">
        <f t="shared" ca="1" si="113"/>
        <v>498</v>
      </c>
      <c r="B1057" s="8" t="s">
        <v>2166</v>
      </c>
      <c r="C1057" s="8" t="s">
        <v>2167</v>
      </c>
      <c r="D1057" s="13">
        <f>IFERROR([1]!EM_S_QSTM07_IS(B1057,"61",$C$1,"1")/1000000,"")</f>
        <v>131.74451619999999</v>
      </c>
      <c r="E1057" s="13" t="str">
        <f>IFERROR([1]!EM_S_PERFORMANCEEXPRESS_PERFEXNETPROFITTOSHAREHOLDER(B1057,$C$1)/1000000,"")</f>
        <v/>
      </c>
      <c r="F1057" s="13">
        <f>IFERROR([1]!EM_S_PROFITNOTICE_FORECASTT(B1057,$C$1)/1000000,"")</f>
        <v>268.53289999999998</v>
      </c>
      <c r="G1057" s="13">
        <f>IFERROR([1]!EM_S_PROFITNOTICE_FORECASTL(B1057,$C$1)/1000000,"")</f>
        <v>216.892</v>
      </c>
      <c r="H1057" s="13">
        <f t="shared" si="114"/>
        <v>242.71244999999999</v>
      </c>
      <c r="I1057" s="20">
        <f>IFERROR([1]!EM_S_QSTM07_IS(B1057,"61",$I$1,"1")/1000000,"")</f>
        <v>85.460227529999997</v>
      </c>
      <c r="J1057" s="13">
        <f t="shared" si="112"/>
        <v>46.284288669999995</v>
      </c>
      <c r="K1057" s="13">
        <f>IFERROR([1]!EM_S_QSTM07_IS(B1057,"61",$K$2,"1")/1000000,"")</f>
        <v>52.295714049999994</v>
      </c>
      <c r="L1057" s="14">
        <f t="shared" si="115"/>
        <v>-0.11495063198204862</v>
      </c>
      <c r="M1057" s="33" t="str">
        <f ca="1">[1]!EM_S_MAJASSRES_NUM(B1057,$M$2,$M$1)</f>
        <v/>
      </c>
      <c r="N1057" s="29" t="str">
        <f t="shared" si="116"/>
        <v/>
      </c>
      <c r="O1057" s="21">
        <f t="shared" ca="1" si="117"/>
        <v>-0.11495063198204862</v>
      </c>
      <c r="P1057" s="10" t="str">
        <f t="shared" si="118"/>
        <v>财报</v>
      </c>
    </row>
    <row r="1058" spans="1:16" x14ac:dyDescent="0.2">
      <c r="A1058" s="17">
        <f t="shared" ca="1" si="113"/>
        <v>924</v>
      </c>
      <c r="B1058" s="8" t="s">
        <v>2168</v>
      </c>
      <c r="C1058" s="8" t="s">
        <v>2169</v>
      </c>
      <c r="D1058" s="13">
        <f>IFERROR([1]!EM_S_QSTM07_IS(B1058,"61",$C$1,"1")/1000000,"")</f>
        <v>37.261169469999999</v>
      </c>
      <c r="E1058" s="13" t="str">
        <f>IFERROR([1]!EM_S_PERFORMANCEEXPRESS_PERFEXNETPROFITTOSHAREHOLDER(B1058,$C$1)/1000000,"")</f>
        <v/>
      </c>
      <c r="F1058" s="13">
        <f>IFERROR([1]!EM_S_PROFITNOTICE_FORECASTT(B1058,$C$1)/1000000,"")</f>
        <v>67.111500000000007</v>
      </c>
      <c r="G1058" s="13">
        <f>IFERROR([1]!EM_S_PROFITNOTICE_FORECASTL(B1058,$C$1)/1000000,"")</f>
        <v>51.624200000000002</v>
      </c>
      <c r="H1058" s="13">
        <f t="shared" si="114"/>
        <v>59.367850000000004</v>
      </c>
      <c r="I1058" s="20">
        <f>IFERROR([1]!EM_S_QSTM07_IS(B1058,"61",$I$1,"1")/1000000,"")</f>
        <v>22.366172389999999</v>
      </c>
      <c r="J1058" s="13">
        <f t="shared" si="112"/>
        <v>14.89499708</v>
      </c>
      <c r="K1058" s="13">
        <f>IFERROR([1]!EM_S_QSTM07_IS(B1058,"61",$K$2,"1")/1000000,"")</f>
        <v>35.556008499999997</v>
      </c>
      <c r="L1058" s="14">
        <f t="shared" si="115"/>
        <v>-0.58108354372791871</v>
      </c>
      <c r="M1058" s="33" t="str">
        <f ca="1">[1]!EM_S_MAJASSRES_NUM(B1058,$M$2,$M$1)</f>
        <v/>
      </c>
      <c r="N1058" s="29" t="str">
        <f t="shared" si="116"/>
        <v/>
      </c>
      <c r="O1058" s="21">
        <f t="shared" ca="1" si="117"/>
        <v>-0.58108354372791871</v>
      </c>
      <c r="P1058" s="10" t="str">
        <f t="shared" si="118"/>
        <v>财报</v>
      </c>
    </row>
    <row r="1059" spans="1:16" x14ac:dyDescent="0.2">
      <c r="A1059" s="17">
        <f t="shared" ca="1" si="113"/>
        <v>405</v>
      </c>
      <c r="B1059" s="8" t="s">
        <v>2170</v>
      </c>
      <c r="C1059" s="8" t="s">
        <v>2171</v>
      </c>
      <c r="D1059" s="13">
        <f>IFERROR([1]!EM_S_QSTM07_IS(B1059,"61",$C$1,"1")/1000000,"")</f>
        <v>-5.0616541799999997</v>
      </c>
      <c r="E1059" s="13" t="str">
        <f>IFERROR([1]!EM_S_PERFORMANCEEXPRESS_PERFEXNETPROFITTOSHAREHOLDER(B1059,$C$1)/1000000,"")</f>
        <v/>
      </c>
      <c r="F1059" s="13">
        <f>IFERROR([1]!EM_S_PROFITNOTICE_FORECASTT(B1059,$C$1)/1000000,"")</f>
        <v>3</v>
      </c>
      <c r="G1059" s="13">
        <f>IFERROR([1]!EM_S_PROFITNOTICE_FORECASTL(B1059,$C$1)/1000000,"")</f>
        <v>-2</v>
      </c>
      <c r="H1059" s="13">
        <f t="shared" si="114"/>
        <v>0.5</v>
      </c>
      <c r="I1059" s="20">
        <f>IFERROR([1]!EM_S_QSTM07_IS(B1059,"61",$I$1,"1")/1000000,"")</f>
        <v>3.99607862</v>
      </c>
      <c r="J1059" s="13">
        <f t="shared" si="112"/>
        <v>-9.0577328000000001</v>
      </c>
      <c r="K1059" s="13">
        <f>IFERROR([1]!EM_S_QSTM07_IS(B1059,"61",$K$2,"1")/1000000,"")</f>
        <v>-10.587200429999999</v>
      </c>
      <c r="L1059" s="14">
        <f t="shared" si="115"/>
        <v>0.14446384009752797</v>
      </c>
      <c r="M1059" s="33" t="str">
        <f ca="1">[1]!EM_S_MAJASSRES_NUM(B1059,$M$2,$M$1)</f>
        <v/>
      </c>
      <c r="N1059" s="29" t="str">
        <f t="shared" si="116"/>
        <v/>
      </c>
      <c r="O1059" s="21">
        <f t="shared" ca="1" si="117"/>
        <v>0.14446384009752797</v>
      </c>
      <c r="P1059" s="10" t="str">
        <f t="shared" si="118"/>
        <v>财报</v>
      </c>
    </row>
    <row r="1060" spans="1:16" x14ac:dyDescent="0.2">
      <c r="A1060" s="17">
        <f t="shared" ca="1" si="113"/>
        <v>1398</v>
      </c>
      <c r="B1060" s="8" t="s">
        <v>2172</v>
      </c>
      <c r="C1060" s="8" t="s">
        <v>2173</v>
      </c>
      <c r="D1060" s="13">
        <f>IFERROR([1]!EM_S_QSTM07_IS(B1060,"61",$C$1,"1")/1000000,"")</f>
        <v>33.486212879999997</v>
      </c>
      <c r="E1060" s="13" t="str">
        <f>IFERROR([1]!EM_S_PERFORMANCEEXPRESS_PERFEXNETPROFITTOSHAREHOLDER(B1060,$C$1)/1000000,"")</f>
        <v/>
      </c>
      <c r="F1060" s="13">
        <f>IFERROR([1]!EM_S_PROFITNOTICE_FORECASTT(B1060,$C$1)/1000000,"")</f>
        <v>77.226299999999995</v>
      </c>
      <c r="G1060" s="13">
        <f>IFERROR([1]!EM_S_PROFITNOTICE_FORECASTL(B1060,$C$1)/1000000,"")</f>
        <v>54.058399999999999</v>
      </c>
      <c r="H1060" s="13">
        <f t="shared" si="114"/>
        <v>65.642349999999993</v>
      </c>
      <c r="I1060" s="20">
        <f>IFERROR([1]!EM_S_QSTM07_IS(B1060,"61",$I$1,"1")/1000000,"")</f>
        <v>30.068568429999999</v>
      </c>
      <c r="J1060" s="13">
        <f t="shared" si="112"/>
        <v>3.4176444499999974</v>
      </c>
      <c r="K1060" s="13">
        <f>IFERROR([1]!EM_S_QSTM07_IS(B1060,"61",$K$2,"1")/1000000,"")</f>
        <v>42.262954979999996</v>
      </c>
      <c r="L1060" s="14">
        <f t="shared" si="115"/>
        <v>-0.91913380283945312</v>
      </c>
      <c r="M1060" s="33" t="str">
        <f ca="1">[1]!EM_S_MAJASSRES_NUM(B1060,$M$2,$M$1)</f>
        <v/>
      </c>
      <c r="N1060" s="29" t="str">
        <f t="shared" si="116"/>
        <v/>
      </c>
      <c r="O1060" s="21">
        <f t="shared" ca="1" si="117"/>
        <v>-0.91913380283945312</v>
      </c>
      <c r="P1060" s="10" t="str">
        <f t="shared" si="118"/>
        <v>财报</v>
      </c>
    </row>
    <row r="1061" spans="1:16" x14ac:dyDescent="0.2">
      <c r="A1061" s="17">
        <f t="shared" ca="1" si="113"/>
        <v>494</v>
      </c>
      <c r="B1061" s="8" t="s">
        <v>2174</v>
      </c>
      <c r="C1061" s="8" t="s">
        <v>2175</v>
      </c>
      <c r="D1061" s="13">
        <f>IFERROR([1]!EM_S_QSTM07_IS(B1061,"61",$C$1,"1")/1000000,"")</f>
        <v>16.881954920000002</v>
      </c>
      <c r="E1061" s="13" t="str">
        <f>IFERROR([1]!EM_S_PERFORMANCEEXPRESS_PERFEXNETPROFITTOSHAREHOLDER(B1061,$C$1)/1000000,"")</f>
        <v/>
      </c>
      <c r="F1061" s="13">
        <f>IFERROR([1]!EM_S_PROFITNOTICE_FORECASTT(B1061,$C$1)/1000000,"")</f>
        <v>26.046099999999999</v>
      </c>
      <c r="G1061" s="13">
        <f>IFERROR([1]!EM_S_PROFITNOTICE_FORECASTL(B1061,$C$1)/1000000,"")</f>
        <v>16.5748</v>
      </c>
      <c r="H1061" s="13">
        <f t="shared" si="114"/>
        <v>21.310449999999999</v>
      </c>
      <c r="I1061" s="20">
        <f>IFERROR([1]!EM_S_QSTM07_IS(B1061,"61",$I$1,"1")/1000000,"")</f>
        <v>6.3469458400000001</v>
      </c>
      <c r="J1061" s="13">
        <f t="shared" si="112"/>
        <v>10.535009080000002</v>
      </c>
      <c r="K1061" s="13">
        <f>IFERROR([1]!EM_S_QSTM07_IS(B1061,"61",$K$2,"1")/1000000,"")</f>
        <v>11.849275109999999</v>
      </c>
      <c r="L1061" s="14">
        <f t="shared" si="115"/>
        <v>-0.11091531066662838</v>
      </c>
      <c r="M1061" s="33" t="str">
        <f ca="1">[1]!EM_S_MAJASSRES_NUM(B1061,$M$2,$M$1)</f>
        <v/>
      </c>
      <c r="N1061" s="29" t="str">
        <f t="shared" si="116"/>
        <v/>
      </c>
      <c r="O1061" s="21">
        <f t="shared" ca="1" si="117"/>
        <v>-0.11091531066662838</v>
      </c>
      <c r="P1061" s="10" t="str">
        <f t="shared" si="118"/>
        <v>财报</v>
      </c>
    </row>
    <row r="1062" spans="1:16" x14ac:dyDescent="0.2">
      <c r="A1062" s="17">
        <f t="shared" ca="1" si="113"/>
        <v>290</v>
      </c>
      <c r="B1062" s="8" t="s">
        <v>2176</v>
      </c>
      <c r="C1062" s="8" t="s">
        <v>2177</v>
      </c>
      <c r="D1062" s="13">
        <f>IFERROR([1]!EM_S_QSTM07_IS(B1062,"61",$C$1,"1")/1000000,"")</f>
        <v>1408.9880000000001</v>
      </c>
      <c r="E1062" s="13" t="str">
        <f>IFERROR([1]!EM_S_PERFORMANCEEXPRESS_PERFEXNETPROFITTOSHAREHOLDER(B1062,$C$1)/1000000,"")</f>
        <v/>
      </c>
      <c r="F1062" s="13">
        <f>IFERROR([1]!EM_S_PROFITNOTICE_FORECASTT(B1062,$C$1)/1000000,"")</f>
        <v>2450</v>
      </c>
      <c r="G1062" s="13">
        <f>IFERROR([1]!EM_S_PROFITNOTICE_FORECASTL(B1062,$C$1)/1000000,"")</f>
        <v>2250</v>
      </c>
      <c r="H1062" s="13">
        <f t="shared" si="114"/>
        <v>2350</v>
      </c>
      <c r="I1062" s="20">
        <f>IFERROR([1]!EM_S_QSTM07_IS(B1062,"61",$I$1,"1")/1000000,"")</f>
        <v>850.70799999999997</v>
      </c>
      <c r="J1062" s="13">
        <f t="shared" si="112"/>
        <v>558.28000000000009</v>
      </c>
      <c r="K1062" s="13">
        <f>IFERROR([1]!EM_S_QSTM07_IS(B1062,"61",$K$2,"1")/1000000,"")</f>
        <v>345.714</v>
      </c>
      <c r="L1062" s="14">
        <f t="shared" si="115"/>
        <v>0.61486083872796615</v>
      </c>
      <c r="M1062" s="33" t="str">
        <f ca="1">[1]!EM_S_MAJASSRES_NUM(B1062,$M$2,$M$1)</f>
        <v/>
      </c>
      <c r="N1062" s="29" t="str">
        <f t="shared" si="116"/>
        <v/>
      </c>
      <c r="O1062" s="21">
        <f t="shared" ca="1" si="117"/>
        <v>0.61486083872796615</v>
      </c>
      <c r="P1062" s="10" t="str">
        <f t="shared" si="118"/>
        <v>财报</v>
      </c>
    </row>
    <row r="1063" spans="1:16" x14ac:dyDescent="0.2">
      <c r="A1063" s="17">
        <f t="shared" ca="1" si="113"/>
        <v>917</v>
      </c>
      <c r="B1063" s="8" t="s">
        <v>2178</v>
      </c>
      <c r="C1063" s="8" t="s">
        <v>2179</v>
      </c>
      <c r="D1063" s="13">
        <f>IFERROR([1]!EM_S_QSTM07_IS(B1063,"61",$C$1,"1")/1000000,"")</f>
        <v>222.24334777999999</v>
      </c>
      <c r="E1063" s="13" t="str">
        <f>IFERROR([1]!EM_S_PERFORMANCEEXPRESS_PERFEXNETPROFITTOSHAREHOLDER(B1063,$C$1)/1000000,"")</f>
        <v/>
      </c>
      <c r="F1063" s="13">
        <f>IFERROR([1]!EM_S_PROFITNOTICE_FORECASTT(B1063,$C$1)/1000000,"")</f>
        <v>409.7072</v>
      </c>
      <c r="G1063" s="13">
        <f>IFERROR([1]!EM_S_PROFITNOTICE_FORECASTL(B1063,$C$1)/1000000,"")</f>
        <v>315.15940000000001</v>
      </c>
      <c r="H1063" s="13">
        <f t="shared" si="114"/>
        <v>362.43330000000003</v>
      </c>
      <c r="I1063" s="20">
        <f>IFERROR([1]!EM_S_QSTM07_IS(B1063,"61",$I$1,"1")/1000000,"")</f>
        <v>143.96492219999999</v>
      </c>
      <c r="J1063" s="13">
        <f t="shared" si="112"/>
        <v>78.278425580000004</v>
      </c>
      <c r="K1063" s="13">
        <f>IFERROR([1]!EM_S_QSTM07_IS(B1063,"61",$K$2,"1")/1000000,"")</f>
        <v>184.48718421000001</v>
      </c>
      <c r="L1063" s="14">
        <f t="shared" si="115"/>
        <v>-0.57569721758614723</v>
      </c>
      <c r="M1063" s="33" t="str">
        <f ca="1">[1]!EM_S_MAJASSRES_NUM(B1063,$M$2,$M$1)</f>
        <v/>
      </c>
      <c r="N1063" s="29" t="str">
        <f t="shared" si="116"/>
        <v/>
      </c>
      <c r="O1063" s="21">
        <f t="shared" ca="1" si="117"/>
        <v>-0.57569721758614723</v>
      </c>
      <c r="P1063" s="10" t="str">
        <f t="shared" si="118"/>
        <v>财报</v>
      </c>
    </row>
    <row r="1064" spans="1:16" x14ac:dyDescent="0.2">
      <c r="A1064" s="17" t="str">
        <f t="shared" ca="1" si="113"/>
        <v/>
      </c>
      <c r="B1064" s="8" t="s">
        <v>2180</v>
      </c>
      <c r="C1064" s="8" t="s">
        <v>2181</v>
      </c>
      <c r="D1064" s="13">
        <f>IFERROR([1]!EM_S_QSTM07_IS(B1064,"61",$C$1,"1")/1000000,"")</f>
        <v>16.133037609999999</v>
      </c>
      <c r="E1064" s="13" t="str">
        <f>IFERROR([1]!EM_S_PERFORMANCEEXPRESS_PERFEXNETPROFITTOSHAREHOLDER(B1064,$C$1)/1000000,"")</f>
        <v/>
      </c>
      <c r="F1064" s="13">
        <f>IFERROR([1]!EM_S_PROFITNOTICE_FORECASTT(B1064,$C$1)/1000000,"")</f>
        <v>-5</v>
      </c>
      <c r="G1064" s="13">
        <f>IFERROR([1]!EM_S_PROFITNOTICE_FORECASTL(B1064,$C$1)/1000000,"")</f>
        <v>-10</v>
      </c>
      <c r="H1064" s="13">
        <f t="shared" si="114"/>
        <v>-7.5</v>
      </c>
      <c r="I1064" s="20">
        <f>IFERROR([1]!EM_S_QSTM07_IS(B1064,"61",$I$1,"1")/1000000,"")</f>
        <v>-23.490236070000002</v>
      </c>
      <c r="J1064" s="13">
        <f t="shared" si="112"/>
        <v>39.623273679999997</v>
      </c>
      <c r="K1064" s="13">
        <f>IFERROR([1]!EM_S_QSTM07_IS(B1064,"61",$K$2,"1")/1000000,"")</f>
        <v>-8.1452655600000003</v>
      </c>
      <c r="L1064" s="14">
        <f t="shared" si="115"/>
        <v>5.8645772673862329</v>
      </c>
      <c r="M1064" s="33" t="str">
        <f ca="1">[1]!EM_S_MAJASSRES_NUM(B1064,$M$2,$M$1)</f>
        <v/>
      </c>
      <c r="N1064" s="29">
        <f t="shared" si="116"/>
        <v>1</v>
      </c>
      <c r="O1064" s="21" t="str">
        <f t="shared" ca="1" si="117"/>
        <v/>
      </c>
      <c r="P1064" s="10" t="str">
        <f t="shared" si="118"/>
        <v>财报</v>
      </c>
    </row>
    <row r="1065" spans="1:16" x14ac:dyDescent="0.2">
      <c r="A1065" s="17">
        <f t="shared" ca="1" si="113"/>
        <v>1880</v>
      </c>
      <c r="B1065" s="8" t="s">
        <v>2182</v>
      </c>
      <c r="C1065" s="8" t="s">
        <v>2183</v>
      </c>
      <c r="D1065" s="13">
        <f>IFERROR([1]!EM_S_QSTM07_IS(B1065,"61",$C$1,"1")/1000000,"")</f>
        <v>94.136255930000004</v>
      </c>
      <c r="E1065" s="13" t="str">
        <f>IFERROR([1]!EM_S_PERFORMANCEEXPRESS_PERFEXNETPROFITTOSHAREHOLDER(B1065,$C$1)/1000000,"")</f>
        <v/>
      </c>
      <c r="F1065" s="13">
        <f>IFERROR([1]!EM_S_PROFITNOTICE_FORECASTT(B1065,$C$1)/1000000,"")</f>
        <v>230.01419999999999</v>
      </c>
      <c r="G1065" s="13">
        <f>IFERROR([1]!EM_S_PROFITNOTICE_FORECASTL(B1065,$C$1)/1000000,"")</f>
        <v>200.52520000000001</v>
      </c>
      <c r="H1065" s="13">
        <f t="shared" si="114"/>
        <v>215.2697</v>
      </c>
      <c r="I1065" s="20">
        <f>IFERROR([1]!EM_S_QSTM07_IS(B1065,"61",$I$1,"1")/1000000,"")</f>
        <v>142.25026847000001</v>
      </c>
      <c r="J1065" s="13">
        <f t="shared" si="112"/>
        <v>-48.114012540000004</v>
      </c>
      <c r="K1065" s="13">
        <f>IFERROR([1]!EM_S_QSTM07_IS(B1065,"61",$K$2,"1")/1000000,"")</f>
        <v>78.574575280000005</v>
      </c>
      <c r="L1065" s="14">
        <f t="shared" si="115"/>
        <v>-1.612335636158974</v>
      </c>
      <c r="M1065" s="33" t="str">
        <f ca="1">[1]!EM_S_MAJASSRES_NUM(B1065,$M$2,$M$1)</f>
        <v/>
      </c>
      <c r="N1065" s="29" t="str">
        <f t="shared" si="116"/>
        <v/>
      </c>
      <c r="O1065" s="21">
        <f t="shared" ca="1" si="117"/>
        <v>-1.612335636158974</v>
      </c>
      <c r="P1065" s="10" t="str">
        <f t="shared" si="118"/>
        <v>财报</v>
      </c>
    </row>
    <row r="1066" spans="1:16" x14ac:dyDescent="0.2">
      <c r="A1066" s="17">
        <f t="shared" ca="1" si="113"/>
        <v>1054</v>
      </c>
      <c r="B1066" s="8" t="s">
        <v>2184</v>
      </c>
      <c r="C1066" s="8" t="s">
        <v>2185</v>
      </c>
      <c r="D1066" s="13">
        <f>IFERROR([1]!EM_S_QSTM07_IS(B1066,"61",$C$1,"1")/1000000,"")</f>
        <v>15.18613373</v>
      </c>
      <c r="E1066" s="13" t="str">
        <f>IFERROR([1]!EM_S_PERFORMANCEEXPRESS_PERFEXNETPROFITTOSHAREHOLDER(B1066,$C$1)/1000000,"")</f>
        <v/>
      </c>
      <c r="F1066" s="13">
        <f>IFERROR([1]!EM_S_PROFITNOTICE_FORECASTT(B1066,$C$1)/1000000,"")</f>
        <v>27.3306</v>
      </c>
      <c r="G1066" s="13">
        <f>IFERROR([1]!EM_S_PROFITNOTICE_FORECASTL(B1066,$C$1)/1000000,"")</f>
        <v>21.8645</v>
      </c>
      <c r="H1066" s="13">
        <f t="shared" si="114"/>
        <v>24.597549999999998</v>
      </c>
      <c r="I1066" s="20">
        <f>IFERROR([1]!EM_S_QSTM07_IS(B1066,"61",$I$1,"1")/1000000,"")</f>
        <v>10.29030947</v>
      </c>
      <c r="J1066" s="13">
        <f t="shared" si="112"/>
        <v>4.8958242599999995</v>
      </c>
      <c r="K1066" s="13">
        <f>IFERROR([1]!EM_S_QSTM07_IS(B1066,"61",$K$2,"1")/1000000,"")</f>
        <v>15.372853710000001</v>
      </c>
      <c r="L1066" s="14">
        <f t="shared" si="115"/>
        <v>-0.68152794839807274</v>
      </c>
      <c r="M1066" s="33" t="str">
        <f ca="1">[1]!EM_S_MAJASSRES_NUM(B1066,$M$2,$M$1)</f>
        <v/>
      </c>
      <c r="N1066" s="29" t="str">
        <f t="shared" si="116"/>
        <v/>
      </c>
      <c r="O1066" s="21">
        <f t="shared" ca="1" si="117"/>
        <v>-0.68152794839807274</v>
      </c>
      <c r="P1066" s="10" t="str">
        <f t="shared" si="118"/>
        <v>财报</v>
      </c>
    </row>
    <row r="1067" spans="1:16" x14ac:dyDescent="0.2">
      <c r="A1067" s="17" t="str">
        <f t="shared" ca="1" si="113"/>
        <v/>
      </c>
      <c r="B1067" s="8" t="s">
        <v>2186</v>
      </c>
      <c r="C1067" s="8" t="s">
        <v>2187</v>
      </c>
      <c r="D1067" s="13">
        <f>IFERROR([1]!EM_S_QSTM07_IS(B1067,"61",$C$1,"1")/1000000,"")</f>
        <v>12.328433499999999</v>
      </c>
      <c r="E1067" s="13" t="str">
        <f>IFERROR([1]!EM_S_PERFORMANCEEXPRESS_PERFEXNETPROFITTOSHAREHOLDER(B1067,$C$1)/1000000,"")</f>
        <v/>
      </c>
      <c r="F1067" s="13">
        <f>IFERROR([1]!EM_S_PROFITNOTICE_FORECASTT(B1067,$C$1)/1000000,"")</f>
        <v>14.8942</v>
      </c>
      <c r="G1067" s="13">
        <f>IFERROR([1]!EM_S_PROFITNOTICE_FORECASTL(B1067,$C$1)/1000000,"")</f>
        <v>12.411799999999999</v>
      </c>
      <c r="H1067" s="13">
        <f t="shared" si="114"/>
        <v>13.652999999999999</v>
      </c>
      <c r="I1067" s="20">
        <f>IFERROR([1]!EM_S_QSTM07_IS(B1067,"61",$I$1,"1")/1000000,"")</f>
        <v>1.8238673600000002</v>
      </c>
      <c r="J1067" s="13">
        <f t="shared" si="112"/>
        <v>10.50456614</v>
      </c>
      <c r="K1067" s="13">
        <f>IFERROR([1]!EM_S_QSTM07_IS(B1067,"61",$K$2,"1")/1000000,"")</f>
        <v>11.560320730000001</v>
      </c>
      <c r="L1067" s="14">
        <f t="shared" si="115"/>
        <v>-9.1325717915440668E-2</v>
      </c>
      <c r="M1067" s="33">
        <f ca="1">[1]!EM_S_MAJASSRES_NUM(B1067,$M$2,$M$1)</f>
        <v>1</v>
      </c>
      <c r="N1067" s="29" t="str">
        <f t="shared" si="116"/>
        <v/>
      </c>
      <c r="O1067" s="21" t="str">
        <f t="shared" ca="1" si="117"/>
        <v/>
      </c>
      <c r="P1067" s="10" t="str">
        <f t="shared" si="118"/>
        <v>财报</v>
      </c>
    </row>
    <row r="1068" spans="1:16" x14ac:dyDescent="0.2">
      <c r="A1068" s="17" t="str">
        <f t="shared" ca="1" si="113"/>
        <v/>
      </c>
      <c r="B1068" s="8" t="s">
        <v>2188</v>
      </c>
      <c r="C1068" s="8" t="s">
        <v>2189</v>
      </c>
      <c r="D1068" s="13">
        <f>IFERROR([1]!EM_S_QSTM07_IS(B1068,"61",$C$1,"1")/1000000,"")</f>
        <v>44.129407880000002</v>
      </c>
      <c r="E1068" s="13" t="str">
        <f>IFERROR([1]!EM_S_PERFORMANCEEXPRESS_PERFEXNETPROFITTOSHAREHOLDER(B1068,$C$1)/1000000,"")</f>
        <v/>
      </c>
      <c r="F1068" s="13">
        <f>IFERROR([1]!EM_S_PROFITNOTICE_FORECASTT(B1068,$C$1)/1000000,"")</f>
        <v>51</v>
      </c>
      <c r="G1068" s="13">
        <f>IFERROR([1]!EM_S_PROFITNOTICE_FORECASTL(B1068,$C$1)/1000000,"")</f>
        <v>49</v>
      </c>
      <c r="H1068" s="13">
        <f t="shared" si="114"/>
        <v>50</v>
      </c>
      <c r="I1068" s="20">
        <f>IFERROR([1]!EM_S_QSTM07_IS(B1068,"61",$I$1,"1")/1000000,"")</f>
        <v>7.43023934</v>
      </c>
      <c r="J1068" s="13">
        <f t="shared" si="112"/>
        <v>36.699168540000002</v>
      </c>
      <c r="K1068" s="13">
        <f>IFERROR([1]!EM_S_QSTM07_IS(B1068,"61",$K$2,"1")/1000000,"")</f>
        <v>8.3839632599999998</v>
      </c>
      <c r="L1068" s="14">
        <f t="shared" si="115"/>
        <v>3.3773055059881072</v>
      </c>
      <c r="M1068" s="33">
        <f ca="1">[1]!EM_S_MAJASSRES_NUM(B1068,$M$2,$M$1)</f>
        <v>2</v>
      </c>
      <c r="N1068" s="29">
        <f t="shared" si="116"/>
        <v>1</v>
      </c>
      <c r="O1068" s="21" t="str">
        <f t="shared" ca="1" si="117"/>
        <v/>
      </c>
      <c r="P1068" s="10" t="str">
        <f t="shared" si="118"/>
        <v>财报</v>
      </c>
    </row>
    <row r="1069" spans="1:16" x14ac:dyDescent="0.2">
      <c r="A1069" s="17">
        <f t="shared" ca="1" si="113"/>
        <v>393</v>
      </c>
      <c r="B1069" s="8" t="s">
        <v>2190</v>
      </c>
      <c r="C1069" s="8" t="s">
        <v>2191</v>
      </c>
      <c r="D1069" s="13">
        <f>IFERROR([1]!EM_S_QSTM07_IS(B1069,"61",$C$1,"1")/1000000,"")</f>
        <v>54.582650630000003</v>
      </c>
      <c r="E1069" s="13" t="str">
        <f>IFERROR([1]!EM_S_PERFORMANCEEXPRESS_PERFEXNETPROFITTOSHAREHOLDER(B1069,$C$1)/1000000,"")</f>
        <v/>
      </c>
      <c r="F1069" s="13">
        <f>IFERROR([1]!EM_S_PROFITNOTICE_FORECASTT(B1069,$C$1)/1000000,"")</f>
        <v>93.263400000000004</v>
      </c>
      <c r="G1069" s="13">
        <f>IFERROR([1]!EM_S_PROFITNOTICE_FORECASTL(B1069,$C$1)/1000000,"")</f>
        <v>69.947599999999994</v>
      </c>
      <c r="H1069" s="13">
        <f t="shared" si="114"/>
        <v>81.605500000000006</v>
      </c>
      <c r="I1069" s="20">
        <f>IFERROR([1]!EM_S_QSTM07_IS(B1069,"61",$I$1,"1")/1000000,"")</f>
        <v>16.52709428</v>
      </c>
      <c r="J1069" s="13">
        <f t="shared" si="112"/>
        <v>38.055556350000003</v>
      </c>
      <c r="K1069" s="13">
        <f>IFERROR([1]!EM_S_QSTM07_IS(B1069,"61",$K$2,"1")/1000000,"")</f>
        <v>32.222271689999999</v>
      </c>
      <c r="L1069" s="14">
        <f t="shared" si="115"/>
        <v>0.18103269428425592</v>
      </c>
      <c r="M1069" s="33" t="str">
        <f ca="1">[1]!EM_S_MAJASSRES_NUM(B1069,$M$2,$M$1)</f>
        <v/>
      </c>
      <c r="N1069" s="29" t="str">
        <f t="shared" si="116"/>
        <v/>
      </c>
      <c r="O1069" s="21">
        <f t="shared" ca="1" si="117"/>
        <v>0.18103269428425592</v>
      </c>
      <c r="P1069" s="10" t="str">
        <f t="shared" si="118"/>
        <v>财报</v>
      </c>
    </row>
    <row r="1070" spans="1:16" x14ac:dyDescent="0.2">
      <c r="A1070" s="17">
        <f t="shared" ca="1" si="113"/>
        <v>1003</v>
      </c>
      <c r="B1070" s="8" t="s">
        <v>2192</v>
      </c>
      <c r="C1070" s="8" t="s">
        <v>2193</v>
      </c>
      <c r="D1070" s="13">
        <f>IFERROR([1]!EM_S_QSTM07_IS(B1070,"61",$C$1,"1")/1000000,"")</f>
        <v>153.27567571</v>
      </c>
      <c r="E1070" s="13" t="str">
        <f>IFERROR([1]!EM_S_PERFORMANCEEXPRESS_PERFEXNETPROFITTOSHAREHOLDER(B1070,$C$1)/1000000,"")</f>
        <v/>
      </c>
      <c r="F1070" s="13">
        <f>IFERROR([1]!EM_S_PROFITNOTICE_FORECASTT(B1070,$C$1)/1000000,"")</f>
        <v>303.00819999999999</v>
      </c>
      <c r="G1070" s="13">
        <f>IFERROR([1]!EM_S_PROFITNOTICE_FORECASTL(B1070,$C$1)/1000000,"")</f>
        <v>245.29230000000001</v>
      </c>
      <c r="H1070" s="13">
        <f t="shared" si="114"/>
        <v>274.15025000000003</v>
      </c>
      <c r="I1070" s="20">
        <f>IFERROR([1]!EM_S_QSTM07_IS(B1070,"61",$I$1,"1")/1000000,"")</f>
        <v>121.47939765000001</v>
      </c>
      <c r="J1070" s="13">
        <f t="shared" si="112"/>
        <v>31.796278059999992</v>
      </c>
      <c r="K1070" s="13">
        <f>IFERROR([1]!EM_S_QSTM07_IS(B1070,"61",$K$2,"1")/1000000,"")</f>
        <v>89.585814159999998</v>
      </c>
      <c r="L1070" s="14">
        <f t="shared" si="115"/>
        <v>-0.6450746319812205</v>
      </c>
      <c r="M1070" s="33" t="str">
        <f ca="1">[1]!EM_S_MAJASSRES_NUM(B1070,$M$2,$M$1)</f>
        <v/>
      </c>
      <c r="N1070" s="29" t="str">
        <f t="shared" si="116"/>
        <v/>
      </c>
      <c r="O1070" s="21">
        <f t="shared" ca="1" si="117"/>
        <v>-0.6450746319812205</v>
      </c>
      <c r="P1070" s="10" t="str">
        <f t="shared" si="118"/>
        <v>财报</v>
      </c>
    </row>
    <row r="1071" spans="1:16" x14ac:dyDescent="0.2">
      <c r="A1071" s="17">
        <f t="shared" ca="1" si="113"/>
        <v>1864</v>
      </c>
      <c r="B1071" s="8" t="s">
        <v>2194</v>
      </c>
      <c r="C1071" s="8" t="s">
        <v>2195</v>
      </c>
      <c r="D1071" s="13">
        <f>IFERROR([1]!EM_S_QSTM07_IS(B1071,"61",$C$1,"1")/1000000,"")</f>
        <v>127.41351657</v>
      </c>
      <c r="E1071" s="13" t="str">
        <f>IFERROR([1]!EM_S_PERFORMANCEEXPRESS_PERFEXNETPROFITTOSHAREHOLDER(B1071,$C$1)/1000000,"")</f>
        <v/>
      </c>
      <c r="F1071" s="13">
        <f>IFERROR([1]!EM_S_PROFITNOTICE_FORECASTT(B1071,$C$1)/1000000,"")</f>
        <v>334.16289999999998</v>
      </c>
      <c r="G1071" s="13">
        <f>IFERROR([1]!EM_S_PROFITNOTICE_FORECASTL(B1071,$C$1)/1000000,"")</f>
        <v>289.60789999999997</v>
      </c>
      <c r="H1071" s="13">
        <f t="shared" si="114"/>
        <v>311.8854</v>
      </c>
      <c r="I1071" s="20">
        <f>IFERROR([1]!EM_S_QSTM07_IS(B1071,"61",$I$1,"1")/1000000,"")</f>
        <v>183.62262106999998</v>
      </c>
      <c r="J1071" s="13">
        <f t="shared" si="112"/>
        <v>-56.209104499999981</v>
      </c>
      <c r="K1071" s="13">
        <f>IFERROR([1]!EM_S_QSTM07_IS(B1071,"61",$K$2,"1")/1000000,"")</f>
        <v>99.178232680000008</v>
      </c>
      <c r="L1071" s="14">
        <f t="shared" si="115"/>
        <v>-1.5667483981223929</v>
      </c>
      <c r="M1071" s="33" t="str">
        <f ca="1">[1]!EM_S_MAJASSRES_NUM(B1071,$M$2,$M$1)</f>
        <v/>
      </c>
      <c r="N1071" s="29" t="str">
        <f t="shared" si="116"/>
        <v/>
      </c>
      <c r="O1071" s="21">
        <f t="shared" ca="1" si="117"/>
        <v>-1.5667483981223929</v>
      </c>
      <c r="P1071" s="10" t="str">
        <f t="shared" si="118"/>
        <v>财报</v>
      </c>
    </row>
    <row r="1072" spans="1:16" x14ac:dyDescent="0.2">
      <c r="A1072" s="17" t="str">
        <f t="shared" ca="1" si="113"/>
        <v/>
      </c>
      <c r="B1072" s="8" t="s">
        <v>2196</v>
      </c>
      <c r="C1072" s="8" t="s">
        <v>2197</v>
      </c>
      <c r="D1072" s="13">
        <f>IFERROR([1]!EM_S_QSTM07_IS(B1072,"61",$C$1,"1")/1000000,"")</f>
        <v>32.071806070000001</v>
      </c>
      <c r="E1072" s="13" t="str">
        <f>IFERROR([1]!EM_S_PERFORMANCEEXPRESS_PERFEXNETPROFITTOSHAREHOLDER(B1072,$C$1)/1000000,"")</f>
        <v/>
      </c>
      <c r="F1072" s="13">
        <f>IFERROR([1]!EM_S_PROFITNOTICE_FORECASTT(B1072,$C$1)/1000000,"")</f>
        <v>49.688499999999998</v>
      </c>
      <c r="G1072" s="13">
        <f>IFERROR([1]!EM_S_PROFITNOTICE_FORECASTL(B1072,$C$1)/1000000,"")</f>
        <v>39.468899999999998</v>
      </c>
      <c r="H1072" s="13">
        <f t="shared" si="114"/>
        <v>44.578699999999998</v>
      </c>
      <c r="I1072" s="20">
        <f>IFERROR([1]!EM_S_QSTM07_IS(B1072,"61",$I$1,"1")/1000000,"")</f>
        <v>12.55618044</v>
      </c>
      <c r="J1072" s="13">
        <f t="shared" si="112"/>
        <v>19.515625630000002</v>
      </c>
      <c r="K1072" s="13">
        <f>IFERROR([1]!EM_S_QSTM07_IS(B1072,"61",$K$2,"1")/1000000,"")</f>
        <v>23.382847440000003</v>
      </c>
      <c r="L1072" s="14">
        <f t="shared" si="115"/>
        <v>-0.16538712062007105</v>
      </c>
      <c r="M1072" s="33">
        <f ca="1">[1]!EM_S_MAJASSRES_NUM(B1072,$M$2,$M$1)</f>
        <v>1</v>
      </c>
      <c r="N1072" s="29" t="str">
        <f t="shared" si="116"/>
        <v/>
      </c>
      <c r="O1072" s="21" t="str">
        <f t="shared" ca="1" si="117"/>
        <v/>
      </c>
      <c r="P1072" s="10" t="str">
        <f t="shared" si="118"/>
        <v>财报</v>
      </c>
    </row>
    <row r="1073" spans="1:16" x14ac:dyDescent="0.2">
      <c r="A1073" s="17" t="str">
        <f t="shared" ca="1" si="113"/>
        <v/>
      </c>
      <c r="B1073" s="8" t="s">
        <v>2198</v>
      </c>
      <c r="C1073" s="8" t="s">
        <v>2199</v>
      </c>
      <c r="D1073" s="13">
        <f>IFERROR([1]!EM_S_QSTM07_IS(B1073,"61",$C$1,"1")/1000000,"")</f>
        <v>20.54960462</v>
      </c>
      <c r="E1073" s="13" t="str">
        <f>IFERROR([1]!EM_S_PERFORMANCEEXPRESS_PERFEXNETPROFITTOSHAREHOLDER(B1073,$C$1)/1000000,"")</f>
        <v/>
      </c>
      <c r="F1073" s="13">
        <f>IFERROR([1]!EM_S_PROFITNOTICE_FORECASTT(B1073,$C$1)/1000000,"")</f>
        <v>77.9148</v>
      </c>
      <c r="G1073" s="13">
        <f>IFERROR([1]!EM_S_PROFITNOTICE_FORECASTL(B1073,$C$1)/1000000,"")</f>
        <v>46.748899999999999</v>
      </c>
      <c r="H1073" s="13">
        <f t="shared" si="114"/>
        <v>62.331850000000003</v>
      </c>
      <c r="I1073" s="20">
        <f>IFERROR([1]!EM_S_QSTM07_IS(B1073,"61",$I$1,"1")/1000000,"")</f>
        <v>27.85029024</v>
      </c>
      <c r="J1073" s="13">
        <f t="shared" si="112"/>
        <v>-7.3006856199999994</v>
      </c>
      <c r="K1073" s="13">
        <f>IFERROR([1]!EM_S_QSTM07_IS(B1073,"61",$K$2,"1")/1000000,"")</f>
        <v>29.185031819999999</v>
      </c>
      <c r="L1073" s="14">
        <f t="shared" si="115"/>
        <v>-1.2501517101309778</v>
      </c>
      <c r="M1073" s="33">
        <f ca="1">[1]!EM_S_MAJASSRES_NUM(B1073,$M$2,$M$1)</f>
        <v>1</v>
      </c>
      <c r="N1073" s="29" t="str">
        <f t="shared" si="116"/>
        <v/>
      </c>
      <c r="O1073" s="21" t="str">
        <f t="shared" ca="1" si="117"/>
        <v/>
      </c>
      <c r="P1073" s="10" t="str">
        <f t="shared" si="118"/>
        <v>财报</v>
      </c>
    </row>
    <row r="1074" spans="1:16" x14ac:dyDescent="0.2">
      <c r="A1074" s="17" t="str">
        <f t="shared" ca="1" si="113"/>
        <v/>
      </c>
      <c r="B1074" s="8" t="s">
        <v>2200</v>
      </c>
      <c r="C1074" s="8" t="s">
        <v>2201</v>
      </c>
      <c r="D1074" s="13">
        <f>IFERROR([1]!EM_S_QSTM07_IS(B1074,"61",$C$1,"1")/1000000,"")</f>
        <v>22.107478889999999</v>
      </c>
      <c r="E1074" s="13" t="str">
        <f>IFERROR([1]!EM_S_PERFORMANCEEXPRESS_PERFEXNETPROFITTOSHAREHOLDER(B1074,$C$1)/1000000,"")</f>
        <v/>
      </c>
      <c r="F1074" s="13">
        <f>IFERROR([1]!EM_S_PROFITNOTICE_FORECASTT(B1074,$C$1)/1000000,"")</f>
        <v>45</v>
      </c>
      <c r="G1074" s="13">
        <f>IFERROR([1]!EM_S_PROFITNOTICE_FORECASTL(B1074,$C$1)/1000000,"")</f>
        <v>35</v>
      </c>
      <c r="H1074" s="13">
        <f t="shared" si="114"/>
        <v>40</v>
      </c>
      <c r="I1074" s="20">
        <f>IFERROR([1]!EM_S_QSTM07_IS(B1074,"61",$I$1,"1")/1000000,"")</f>
        <v>21.819363980000002</v>
      </c>
      <c r="J1074" s="13">
        <f t="shared" si="112"/>
        <v>0.28811490999999734</v>
      </c>
      <c r="K1074" s="13">
        <f>IFERROR([1]!EM_S_QSTM07_IS(B1074,"61",$K$2,"1")/1000000,"")</f>
        <v>-2.6840538899999999</v>
      </c>
      <c r="L1074" s="14">
        <f t="shared" si="115"/>
        <v>1.107343191235254</v>
      </c>
      <c r="M1074" s="33" t="str">
        <f ca="1">[1]!EM_S_MAJASSRES_NUM(B1074,$M$2,$M$1)</f>
        <v/>
      </c>
      <c r="N1074" s="29">
        <f t="shared" si="116"/>
        <v>1</v>
      </c>
      <c r="O1074" s="21" t="str">
        <f t="shared" ca="1" si="117"/>
        <v/>
      </c>
      <c r="P1074" s="10" t="str">
        <f t="shared" si="118"/>
        <v>财报</v>
      </c>
    </row>
    <row r="1075" spans="1:16" x14ac:dyDescent="0.2">
      <c r="A1075" s="17">
        <f t="shared" ca="1" si="113"/>
        <v>704</v>
      </c>
      <c r="B1075" s="8" t="s">
        <v>2202</v>
      </c>
      <c r="C1075" s="8" t="s">
        <v>2203</v>
      </c>
      <c r="D1075" s="13">
        <f>IFERROR([1]!EM_S_QSTM07_IS(B1075,"61",$C$1,"1")/1000000,"")</f>
        <v>20.34812024</v>
      </c>
      <c r="E1075" s="13">
        <f>IFERROR([1]!EM_S_PERFORMANCEEXPRESS_PERFEXNETPROFITTOSHAREHOLDER(B1075,$C$1)/1000000,"")</f>
        <v>32.293671340000003</v>
      </c>
      <c r="F1075" s="13">
        <f>IFERROR([1]!EM_S_PROFITNOTICE_FORECASTT(B1075,$C$1)/1000000,"")</f>
        <v>31.5</v>
      </c>
      <c r="G1075" s="13">
        <f>IFERROR([1]!EM_S_PROFITNOTICE_FORECASTL(B1075,$C$1)/1000000,"")</f>
        <v>30.2</v>
      </c>
      <c r="H1075" s="13">
        <f t="shared" si="114"/>
        <v>30.85</v>
      </c>
      <c r="I1075" s="20">
        <f>IFERROR([1]!EM_S_QSTM07_IS(B1075,"61",$I$1,"1")/1000000,"")</f>
        <v>12.43064719</v>
      </c>
      <c r="J1075" s="13">
        <f t="shared" si="112"/>
        <v>7.9174730499999999</v>
      </c>
      <c r="K1075" s="13">
        <f>IFERROR([1]!EM_S_QSTM07_IS(B1075,"61",$K$2,"1")/1000000,"")</f>
        <v>13.124796509999999</v>
      </c>
      <c r="L1075" s="14">
        <f t="shared" si="115"/>
        <v>-0.39675460537863988</v>
      </c>
      <c r="M1075" s="33" t="str">
        <f ca="1">[1]!EM_S_MAJASSRES_NUM(B1075,$M$2,$M$1)</f>
        <v/>
      </c>
      <c r="N1075" s="29" t="str">
        <f t="shared" si="116"/>
        <v/>
      </c>
      <c r="O1075" s="21">
        <f t="shared" ca="1" si="117"/>
        <v>-0.39675460537863988</v>
      </c>
      <c r="P1075" s="10" t="str">
        <f t="shared" si="118"/>
        <v>财报</v>
      </c>
    </row>
    <row r="1076" spans="1:16" x14ac:dyDescent="0.2">
      <c r="A1076" s="17" t="str">
        <f t="shared" ca="1" si="113"/>
        <v/>
      </c>
      <c r="B1076" s="8" t="s">
        <v>2204</v>
      </c>
      <c r="C1076" s="8" t="s">
        <v>2205</v>
      </c>
      <c r="D1076" s="13">
        <f>IFERROR([1]!EM_S_QSTM07_IS(B1076,"61",$C$1,"1")/1000000,"")</f>
        <v>-942.03813819000004</v>
      </c>
      <c r="E1076" s="13" t="str">
        <f>IFERROR([1]!EM_S_PERFORMANCEEXPRESS_PERFEXNETPROFITTOSHAREHOLDER(B1076,$C$1)/1000000,"")</f>
        <v/>
      </c>
      <c r="F1076" s="13">
        <f>IFERROR([1]!EM_S_PROFITNOTICE_FORECASTT(B1076,$C$1)/1000000,"")</f>
        <v>-100</v>
      </c>
      <c r="G1076" s="13">
        <f>IFERROR([1]!EM_S_PROFITNOTICE_FORECASTL(B1076,$C$1)/1000000,"")</f>
        <v>-220</v>
      </c>
      <c r="H1076" s="13">
        <f t="shared" si="114"/>
        <v>-160</v>
      </c>
      <c r="I1076" s="20">
        <f>IFERROR([1]!EM_S_QSTM07_IS(B1076,"61",$I$1,"1")/1000000,"")</f>
        <v>-76.823415249999996</v>
      </c>
      <c r="J1076" s="13">
        <f t="shared" si="112"/>
        <v>-865.21472294</v>
      </c>
      <c r="K1076" s="13">
        <f>IFERROR([1]!EM_S_QSTM07_IS(B1076,"61",$K$2,"1")/1000000,"")</f>
        <v>-310.1946299</v>
      </c>
      <c r="L1076" s="14">
        <f t="shared" si="115"/>
        <v>-1.7892640282616319</v>
      </c>
      <c r="M1076" s="33">
        <f ca="1">[1]!EM_S_MAJASSRES_NUM(B1076,$M$2,$M$1)</f>
        <v>1</v>
      </c>
      <c r="N1076" s="29" t="str">
        <f t="shared" si="116"/>
        <v/>
      </c>
      <c r="O1076" s="21" t="str">
        <f t="shared" ca="1" si="117"/>
        <v/>
      </c>
      <c r="P1076" s="10" t="str">
        <f t="shared" si="118"/>
        <v>财报</v>
      </c>
    </row>
    <row r="1077" spans="1:16" x14ac:dyDescent="0.2">
      <c r="A1077" s="17">
        <f t="shared" ca="1" si="113"/>
        <v>399</v>
      </c>
      <c r="B1077" s="8" t="s">
        <v>2206</v>
      </c>
      <c r="C1077" s="8" t="s">
        <v>2207</v>
      </c>
      <c r="D1077" s="13">
        <f>IFERROR([1]!EM_S_QSTM07_IS(B1077,"61",$C$1,"1")/1000000,"")</f>
        <v>40.533570099999999</v>
      </c>
      <c r="E1077" s="13">
        <f>IFERROR([1]!EM_S_PERFORMANCEEXPRESS_PERFEXNETPROFITTOSHAREHOLDER(B1077,$C$1)/1000000,"")</f>
        <v>46.768312479999999</v>
      </c>
      <c r="F1077" s="13">
        <f>IFERROR([1]!EM_S_PROFITNOTICE_FORECASTT(B1077,$C$1)/1000000,"")</f>
        <v>47.82</v>
      </c>
      <c r="G1077" s="13">
        <f>IFERROR([1]!EM_S_PROFITNOTICE_FORECASTL(B1077,$C$1)/1000000,"")</f>
        <v>38.25</v>
      </c>
      <c r="H1077" s="13">
        <f t="shared" si="114"/>
        <v>43.034999999999997</v>
      </c>
      <c r="I1077" s="20">
        <f>IFERROR([1]!EM_S_QSTM07_IS(B1077,"61",$I$1,"1")/1000000,"")</f>
        <v>6.2347423800000001</v>
      </c>
      <c r="J1077" s="13">
        <f t="shared" si="112"/>
        <v>34.298827719999998</v>
      </c>
      <c r="K1077" s="13">
        <f>IFERROR([1]!EM_S_QSTM07_IS(B1077,"61",$K$2,"1")/1000000,"")</f>
        <v>29.72290443</v>
      </c>
      <c r="L1077" s="14">
        <f t="shared" si="115"/>
        <v>0.15395276396277802</v>
      </c>
      <c r="M1077" s="33" t="str">
        <f ca="1">[1]!EM_S_MAJASSRES_NUM(B1077,$M$2,$M$1)</f>
        <v/>
      </c>
      <c r="N1077" s="29" t="str">
        <f t="shared" si="116"/>
        <v/>
      </c>
      <c r="O1077" s="21">
        <f t="shared" ca="1" si="117"/>
        <v>0.15395276396277802</v>
      </c>
      <c r="P1077" s="10" t="str">
        <f t="shared" si="118"/>
        <v>财报</v>
      </c>
    </row>
    <row r="1078" spans="1:16" x14ac:dyDescent="0.2">
      <c r="A1078" s="17">
        <f t="shared" ca="1" si="113"/>
        <v>952</v>
      </c>
      <c r="B1078" s="8" t="s">
        <v>2208</v>
      </c>
      <c r="C1078" s="8" t="s">
        <v>2209</v>
      </c>
      <c r="D1078" s="13">
        <f>IFERROR([1]!EM_S_QSTM07_IS(B1078,"61",$C$1,"1")/1000000,"")</f>
        <v>28.367270420000001</v>
      </c>
      <c r="E1078" s="13" t="str">
        <f>IFERROR([1]!EM_S_PERFORMANCEEXPRESS_PERFEXNETPROFITTOSHAREHOLDER(B1078,$C$1)/1000000,"")</f>
        <v/>
      </c>
      <c r="F1078" s="13">
        <f>IFERROR([1]!EM_S_PROFITNOTICE_FORECASTT(B1078,$C$1)/1000000,"")</f>
        <v>60</v>
      </c>
      <c r="G1078" s="13">
        <f>IFERROR([1]!EM_S_PROFITNOTICE_FORECASTL(B1078,$C$1)/1000000,"")</f>
        <v>40</v>
      </c>
      <c r="H1078" s="13">
        <f t="shared" si="114"/>
        <v>50</v>
      </c>
      <c r="I1078" s="20">
        <f>IFERROR([1]!EM_S_QSTM07_IS(B1078,"61",$I$1,"1")/1000000,"")</f>
        <v>13.77089112</v>
      </c>
      <c r="J1078" s="13">
        <f t="shared" si="112"/>
        <v>14.596379300000001</v>
      </c>
      <c r="K1078" s="13">
        <f>IFERROR([1]!EM_S_QSTM07_IS(B1078,"61",$K$2,"1")/1000000,"")</f>
        <v>37.289954139999999</v>
      </c>
      <c r="L1078" s="14">
        <f t="shared" si="115"/>
        <v>-0.60857073609691481</v>
      </c>
      <c r="M1078" s="33" t="str">
        <f ca="1">[1]!EM_S_MAJASSRES_NUM(B1078,$M$2,$M$1)</f>
        <v/>
      </c>
      <c r="N1078" s="29" t="str">
        <f t="shared" si="116"/>
        <v/>
      </c>
      <c r="O1078" s="21">
        <f t="shared" ca="1" si="117"/>
        <v>-0.60857073609691481</v>
      </c>
      <c r="P1078" s="10" t="str">
        <f t="shared" si="118"/>
        <v>财报</v>
      </c>
    </row>
    <row r="1079" spans="1:16" x14ac:dyDescent="0.2">
      <c r="A1079" s="17">
        <f t="shared" ca="1" si="113"/>
        <v>382</v>
      </c>
      <c r="B1079" s="8" t="s">
        <v>2210</v>
      </c>
      <c r="C1079" s="8" t="s">
        <v>2211</v>
      </c>
      <c r="D1079" s="13">
        <f>IFERROR([1]!EM_S_QSTM07_IS(B1079,"61",$C$1,"1")/1000000,"")</f>
        <v>33.501275139999997</v>
      </c>
      <c r="E1079" s="13" t="str">
        <f>IFERROR([1]!EM_S_PERFORMANCEEXPRESS_PERFEXNETPROFITTOSHAREHOLDER(B1079,$C$1)/1000000,"")</f>
        <v/>
      </c>
      <c r="F1079" s="13">
        <f>IFERROR([1]!EM_S_PROFITNOTICE_FORECASTT(B1079,$C$1)/1000000,"")</f>
        <v>51.993400000000001</v>
      </c>
      <c r="G1079" s="13">
        <f>IFERROR([1]!EM_S_PROFITNOTICE_FORECASTL(B1079,$C$1)/1000000,"")</f>
        <v>38.995100000000001</v>
      </c>
      <c r="H1079" s="13">
        <f t="shared" si="114"/>
        <v>45.494250000000001</v>
      </c>
      <c r="I1079" s="20">
        <f>IFERROR([1]!EM_S_QSTM07_IS(B1079,"61",$I$1,"1")/1000000,"")</f>
        <v>11.23009366</v>
      </c>
      <c r="J1079" s="13">
        <f t="shared" si="112"/>
        <v>22.271181479999996</v>
      </c>
      <c r="K1079" s="13">
        <f>IFERROR([1]!EM_S_QSTM07_IS(B1079,"61",$K$2,"1")/1000000,"")</f>
        <v>18.036452140000002</v>
      </c>
      <c r="L1079" s="14">
        <f t="shared" si="115"/>
        <v>0.23478726897783311</v>
      </c>
      <c r="M1079" s="33" t="str">
        <f ca="1">[1]!EM_S_MAJASSRES_NUM(B1079,$M$2,$M$1)</f>
        <v/>
      </c>
      <c r="N1079" s="29" t="str">
        <f t="shared" si="116"/>
        <v/>
      </c>
      <c r="O1079" s="21">
        <f t="shared" ca="1" si="117"/>
        <v>0.23478726897783311</v>
      </c>
      <c r="P1079" s="10" t="str">
        <f t="shared" si="118"/>
        <v>财报</v>
      </c>
    </row>
    <row r="1080" spans="1:16" x14ac:dyDescent="0.2">
      <c r="A1080" s="17" t="str">
        <f t="shared" ca="1" si="113"/>
        <v/>
      </c>
      <c r="B1080" s="8" t="s">
        <v>2212</v>
      </c>
      <c r="C1080" s="8" t="s">
        <v>2213</v>
      </c>
      <c r="D1080" s="13">
        <f>IFERROR([1]!EM_S_QSTM07_IS(B1080,"61",$C$1,"1")/1000000,"")</f>
        <v>11.33541821</v>
      </c>
      <c r="E1080" s="13" t="str">
        <f>IFERROR([1]!EM_S_PERFORMANCEEXPRESS_PERFEXNETPROFITTOSHAREHOLDER(B1080,$C$1)/1000000,"")</f>
        <v/>
      </c>
      <c r="F1080" s="13">
        <f>IFERROR([1]!EM_S_PROFITNOTICE_FORECASTT(B1080,$C$1)/1000000,"")</f>
        <v>38.939799999999998</v>
      </c>
      <c r="G1080" s="13">
        <f>IFERROR([1]!EM_S_PROFITNOTICE_FORECASTL(B1080,$C$1)/1000000,"")</f>
        <v>25.959900000000001</v>
      </c>
      <c r="H1080" s="13">
        <f t="shared" si="114"/>
        <v>32.449849999999998</v>
      </c>
      <c r="I1080" s="20">
        <f>IFERROR([1]!EM_S_QSTM07_IS(B1080,"61",$I$1,"1")/1000000,"")</f>
        <v>27.06460474</v>
      </c>
      <c r="J1080" s="13">
        <f t="shared" si="112"/>
        <v>-15.72918653</v>
      </c>
      <c r="K1080" s="13">
        <f>IFERROR([1]!EM_S_QSTM07_IS(B1080,"61",$K$2,"1")/1000000,"")</f>
        <v>7.14979254</v>
      </c>
      <c r="L1080" s="14">
        <f t="shared" si="115"/>
        <v>-3.1999500603691642</v>
      </c>
      <c r="M1080" s="33" t="str">
        <f ca="1">[1]!EM_S_MAJASSRES_NUM(B1080,$M$2,$M$1)</f>
        <v/>
      </c>
      <c r="N1080" s="29">
        <f t="shared" si="116"/>
        <v>1</v>
      </c>
      <c r="O1080" s="21" t="str">
        <f t="shared" ca="1" si="117"/>
        <v/>
      </c>
      <c r="P1080" s="10" t="str">
        <f t="shared" si="118"/>
        <v>财报</v>
      </c>
    </row>
    <row r="1081" spans="1:16" x14ac:dyDescent="0.2">
      <c r="A1081" s="17">
        <f t="shared" ca="1" si="113"/>
        <v>1131</v>
      </c>
      <c r="B1081" s="8" t="s">
        <v>2214</v>
      </c>
      <c r="C1081" s="8" t="s">
        <v>2215</v>
      </c>
      <c r="D1081" s="13">
        <f>IFERROR([1]!EM_S_QSTM07_IS(B1081,"61",$C$1,"1")/1000000,"")</f>
        <v>8.2895971199999998</v>
      </c>
      <c r="E1081" s="13" t="str">
        <f>IFERROR([1]!EM_S_PERFORMANCEEXPRESS_PERFEXNETPROFITTOSHAREHOLDER(B1081,$C$1)/1000000,"")</f>
        <v/>
      </c>
      <c r="F1081" s="13">
        <f>IFERROR([1]!EM_S_PROFITNOTICE_FORECASTT(B1081,$C$1)/1000000,"")</f>
        <v>13.0543</v>
      </c>
      <c r="G1081" s="13">
        <f>IFERROR([1]!EM_S_PROFITNOTICE_FORECASTL(B1081,$C$1)/1000000,"")</f>
        <v>1.1868000000000001</v>
      </c>
      <c r="H1081" s="13">
        <f t="shared" si="114"/>
        <v>7.1205499999999997</v>
      </c>
      <c r="I1081" s="20">
        <f>IFERROR([1]!EM_S_QSTM07_IS(B1081,"61",$I$1,"1")/1000000,"")</f>
        <v>2.8453073900000003</v>
      </c>
      <c r="J1081" s="13">
        <f t="shared" si="112"/>
        <v>5.4442897299999995</v>
      </c>
      <c r="K1081" s="13">
        <f>IFERROR([1]!EM_S_QSTM07_IS(B1081,"61",$K$2,"1")/1000000,"")</f>
        <v>20.992095640000002</v>
      </c>
      <c r="L1081" s="14">
        <f t="shared" si="115"/>
        <v>-0.74065048943346001</v>
      </c>
      <c r="M1081" s="33" t="str">
        <f ca="1">[1]!EM_S_MAJASSRES_NUM(B1081,$M$2,$M$1)</f>
        <v/>
      </c>
      <c r="N1081" s="29" t="str">
        <f t="shared" si="116"/>
        <v/>
      </c>
      <c r="O1081" s="21">
        <f t="shared" ca="1" si="117"/>
        <v>-0.74065048943346001</v>
      </c>
      <c r="P1081" s="10" t="str">
        <f t="shared" si="118"/>
        <v>财报</v>
      </c>
    </row>
    <row r="1082" spans="1:16" x14ac:dyDescent="0.2">
      <c r="A1082" s="17">
        <f t="shared" ca="1" si="113"/>
        <v>546</v>
      </c>
      <c r="B1082" s="8" t="s">
        <v>2216</v>
      </c>
      <c r="C1082" s="8" t="s">
        <v>2217</v>
      </c>
      <c r="D1082" s="13">
        <f>IFERROR([1]!EM_S_QSTM07_IS(B1082,"61",$C$1,"1")/1000000,"")</f>
        <v>48.696673170000004</v>
      </c>
      <c r="E1082" s="13">
        <f>IFERROR([1]!EM_S_PERFORMANCEEXPRESS_PERFEXNETPROFITTOSHAREHOLDER(B1082,$C$1)/1000000,"")</f>
        <v>50.315100000000001</v>
      </c>
      <c r="F1082" s="13">
        <f>IFERROR([1]!EM_S_PROFITNOTICE_FORECASTT(B1082,$C$1)/1000000,"")</f>
        <v>70</v>
      </c>
      <c r="G1082" s="13">
        <f>IFERROR([1]!EM_S_PROFITNOTICE_FORECASTL(B1082,$C$1)/1000000,"")</f>
        <v>50</v>
      </c>
      <c r="H1082" s="13">
        <f t="shared" si="114"/>
        <v>60</v>
      </c>
      <c r="I1082" s="20">
        <f>IFERROR([1]!EM_S_QSTM07_IS(B1082,"61",$I$1,"1")/1000000,"")</f>
        <v>2.1425963599999998</v>
      </c>
      <c r="J1082" s="13">
        <f t="shared" si="112"/>
        <v>46.554076810000005</v>
      </c>
      <c r="K1082" s="13">
        <f>IFERROR([1]!EM_S_QSTM07_IS(B1082,"61",$K$2,"1")/1000000,"")</f>
        <v>57.385179640000004</v>
      </c>
      <c r="L1082" s="14">
        <f t="shared" si="115"/>
        <v>-0.18874390387810588</v>
      </c>
      <c r="M1082" s="33" t="str">
        <f ca="1">[1]!EM_S_MAJASSRES_NUM(B1082,$M$2,$M$1)</f>
        <v/>
      </c>
      <c r="N1082" s="29" t="str">
        <f t="shared" si="116"/>
        <v/>
      </c>
      <c r="O1082" s="21">
        <f t="shared" ca="1" si="117"/>
        <v>-0.18874390387810588</v>
      </c>
      <c r="P1082" s="10" t="str">
        <f t="shared" si="118"/>
        <v>财报</v>
      </c>
    </row>
    <row r="1083" spans="1:16" x14ac:dyDescent="0.2">
      <c r="A1083" s="17" t="str">
        <f t="shared" ca="1" si="113"/>
        <v/>
      </c>
      <c r="B1083" s="8" t="s">
        <v>2218</v>
      </c>
      <c r="C1083" s="8" t="s">
        <v>2219</v>
      </c>
      <c r="D1083" s="13">
        <f>IFERROR([1]!EM_S_QSTM07_IS(B1083,"61",$C$1,"1")/1000000,"")</f>
        <v>22.028973280000002</v>
      </c>
      <c r="E1083" s="13" t="str">
        <f>IFERROR([1]!EM_S_PERFORMANCEEXPRESS_PERFEXNETPROFITTOSHAREHOLDER(B1083,$C$1)/1000000,"")</f>
        <v/>
      </c>
      <c r="F1083" s="13">
        <f>IFERROR([1]!EM_S_PROFITNOTICE_FORECASTT(B1083,$C$1)/1000000,"")</f>
        <v>32.5411</v>
      </c>
      <c r="G1083" s="13">
        <f>IFERROR([1]!EM_S_PROFITNOTICE_FORECASTL(B1083,$C$1)/1000000,"")</f>
        <v>29.582799999999999</v>
      </c>
      <c r="H1083" s="13">
        <f t="shared" si="114"/>
        <v>31.06195</v>
      </c>
      <c r="I1083" s="20">
        <f>IFERROR([1]!EM_S_QSTM07_IS(B1083,"61",$I$1,"1")/1000000,"")</f>
        <v>10.355318349999999</v>
      </c>
      <c r="J1083" s="13">
        <f t="shared" si="112"/>
        <v>11.673654930000003</v>
      </c>
      <c r="K1083" s="13">
        <f>IFERROR([1]!EM_S_QSTM07_IS(B1083,"61",$K$2,"1")/1000000,"")</f>
        <v>7.6242935999999997</v>
      </c>
      <c r="L1083" s="14">
        <f t="shared" si="115"/>
        <v>0.53111298468359136</v>
      </c>
      <c r="M1083" s="33" t="str">
        <f ca="1">[1]!EM_S_MAJASSRES_NUM(B1083,$M$2,$M$1)</f>
        <v/>
      </c>
      <c r="N1083" s="29">
        <f t="shared" si="116"/>
        <v>1</v>
      </c>
      <c r="O1083" s="21" t="str">
        <f t="shared" ca="1" si="117"/>
        <v/>
      </c>
      <c r="P1083" s="10" t="str">
        <f t="shared" si="118"/>
        <v>财报</v>
      </c>
    </row>
    <row r="1084" spans="1:16" x14ac:dyDescent="0.2">
      <c r="A1084" s="17">
        <f t="shared" ca="1" si="113"/>
        <v>1639</v>
      </c>
      <c r="B1084" s="8" t="s">
        <v>2220</v>
      </c>
      <c r="C1084" s="8" t="s">
        <v>2221</v>
      </c>
      <c r="D1084" s="13">
        <f>IFERROR([1]!EM_S_QSTM07_IS(B1084,"61",$C$1,"1")/1000000,"")</f>
        <v>30.37466341</v>
      </c>
      <c r="E1084" s="13" t="str">
        <f>IFERROR([1]!EM_S_PERFORMANCEEXPRESS_PERFEXNETPROFITTOSHAREHOLDER(B1084,$C$1)/1000000,"")</f>
        <v/>
      </c>
      <c r="F1084" s="13">
        <f>IFERROR([1]!EM_S_PROFITNOTICE_FORECASTT(B1084,$C$1)/1000000,"")</f>
        <v>65.037099999999995</v>
      </c>
      <c r="G1084" s="13">
        <f>IFERROR([1]!EM_S_PROFITNOTICE_FORECASTL(B1084,$C$1)/1000000,"")</f>
        <v>50.028500000000001</v>
      </c>
      <c r="H1084" s="13">
        <f t="shared" si="114"/>
        <v>57.532799999999995</v>
      </c>
      <c r="I1084" s="20">
        <f>IFERROR([1]!EM_S_QSTM07_IS(B1084,"61",$I$1,"1")/1000000,"")</f>
        <v>33.355849970000001</v>
      </c>
      <c r="J1084" s="13">
        <f t="shared" si="112"/>
        <v>-2.9811865600000012</v>
      </c>
      <c r="K1084" s="13">
        <f>IFERROR([1]!EM_S_QSTM07_IS(B1084,"61",$K$2,"1")/1000000,"")</f>
        <v>24.98896002</v>
      </c>
      <c r="L1084" s="14">
        <f t="shared" si="115"/>
        <v>-1.1193001452487017</v>
      </c>
      <c r="M1084" s="33" t="str">
        <f ca="1">[1]!EM_S_MAJASSRES_NUM(B1084,$M$2,$M$1)</f>
        <v/>
      </c>
      <c r="N1084" s="29" t="str">
        <f t="shared" si="116"/>
        <v/>
      </c>
      <c r="O1084" s="21">
        <f t="shared" ca="1" si="117"/>
        <v>-1.1193001452487017</v>
      </c>
      <c r="P1084" s="10" t="str">
        <f t="shared" si="118"/>
        <v>财报</v>
      </c>
    </row>
    <row r="1085" spans="1:16" x14ac:dyDescent="0.2">
      <c r="A1085" s="17">
        <f t="shared" ca="1" si="113"/>
        <v>377</v>
      </c>
      <c r="B1085" s="8" t="s">
        <v>2222</v>
      </c>
      <c r="C1085" s="8" t="s">
        <v>2223</v>
      </c>
      <c r="D1085" s="13">
        <f>IFERROR([1]!EM_S_QSTM07_IS(B1085,"61",$C$1,"1")/1000000,"")</f>
        <v>33.137794469999996</v>
      </c>
      <c r="E1085" s="13" t="str">
        <f>IFERROR([1]!EM_S_PERFORMANCEEXPRESS_PERFEXNETPROFITTOSHAREHOLDER(B1085,$C$1)/1000000,"")</f>
        <v/>
      </c>
      <c r="F1085" s="13">
        <f>IFERROR([1]!EM_S_PROFITNOTICE_FORECASTT(B1085,$C$1)/1000000,"")</f>
        <v>45</v>
      </c>
      <c r="G1085" s="13">
        <f>IFERROR([1]!EM_S_PROFITNOTICE_FORECASTL(B1085,$C$1)/1000000,"")</f>
        <v>35</v>
      </c>
      <c r="H1085" s="13">
        <f t="shared" si="114"/>
        <v>40</v>
      </c>
      <c r="I1085" s="20">
        <f>IFERROR([1]!EM_S_QSTM07_IS(B1085,"61",$I$1,"1")/1000000,"")</f>
        <v>5.0999109900000006</v>
      </c>
      <c r="J1085" s="13">
        <f t="shared" si="112"/>
        <v>28.037883479999994</v>
      </c>
      <c r="K1085" s="13">
        <f>IFERROR([1]!EM_S_QSTM07_IS(B1085,"61",$K$2,"1")/1000000,"")</f>
        <v>22.351020100000003</v>
      </c>
      <c r="L1085" s="14">
        <f t="shared" si="115"/>
        <v>0.25443417591486084</v>
      </c>
      <c r="M1085" s="33" t="str">
        <f ca="1">[1]!EM_S_MAJASSRES_NUM(B1085,$M$2,$M$1)</f>
        <v/>
      </c>
      <c r="N1085" s="29" t="str">
        <f t="shared" si="116"/>
        <v/>
      </c>
      <c r="O1085" s="21">
        <f t="shared" ca="1" si="117"/>
        <v>0.25443417591486084</v>
      </c>
      <c r="P1085" s="10" t="str">
        <f t="shared" si="118"/>
        <v>财报</v>
      </c>
    </row>
    <row r="1086" spans="1:16" x14ac:dyDescent="0.2">
      <c r="A1086" s="17">
        <f t="shared" ca="1" si="113"/>
        <v>1687</v>
      </c>
      <c r="B1086" s="8" t="s">
        <v>2224</v>
      </c>
      <c r="C1086" s="8" t="s">
        <v>2225</v>
      </c>
      <c r="D1086" s="13">
        <f>IFERROR([1]!EM_S_QSTM07_IS(B1086,"61",$C$1,"1")/1000000,"")</f>
        <v>3.0791608799999999</v>
      </c>
      <c r="E1086" s="13" t="str">
        <f>IFERROR([1]!EM_S_PERFORMANCEEXPRESS_PERFEXNETPROFITTOSHAREHOLDER(B1086,$C$1)/1000000,"")</f>
        <v/>
      </c>
      <c r="F1086" s="13">
        <f>IFERROR([1]!EM_S_PROFITNOTICE_FORECASTT(B1086,$C$1)/1000000,"")</f>
        <v>14.529500000000001</v>
      </c>
      <c r="G1086" s="13">
        <f>IFERROR([1]!EM_S_PROFITNOTICE_FORECASTL(B1086,$C$1)/1000000,"")</f>
        <v>8.7177000000000007</v>
      </c>
      <c r="H1086" s="13">
        <f t="shared" si="114"/>
        <v>11.6236</v>
      </c>
      <c r="I1086" s="20">
        <f>IFERROR([1]!EM_S_QSTM07_IS(B1086,"61",$I$1,"1")/1000000,"")</f>
        <v>6.5571793499999993</v>
      </c>
      <c r="J1086" s="13">
        <f t="shared" si="112"/>
        <v>-3.4780184699999994</v>
      </c>
      <c r="K1086" s="13">
        <f>IFERROR([1]!EM_S_QSTM07_IS(B1086,"61",$K$2,"1")/1000000,"")</f>
        <v>19.825697550000001</v>
      </c>
      <c r="L1086" s="14">
        <f t="shared" si="115"/>
        <v>-1.1754298158351557</v>
      </c>
      <c r="M1086" s="33" t="str">
        <f ca="1">[1]!EM_S_MAJASSRES_NUM(B1086,$M$2,$M$1)</f>
        <v/>
      </c>
      <c r="N1086" s="29" t="str">
        <f t="shared" si="116"/>
        <v/>
      </c>
      <c r="O1086" s="21">
        <f t="shared" ca="1" si="117"/>
        <v>-1.1754298158351557</v>
      </c>
      <c r="P1086" s="10" t="str">
        <f t="shared" si="118"/>
        <v>财报</v>
      </c>
    </row>
    <row r="1087" spans="1:16" x14ac:dyDescent="0.2">
      <c r="A1087" s="17" t="str">
        <f t="shared" ca="1" si="113"/>
        <v/>
      </c>
      <c r="B1087" s="8" t="s">
        <v>2226</v>
      </c>
      <c r="C1087" s="8" t="s">
        <v>2227</v>
      </c>
      <c r="D1087" s="13">
        <f>IFERROR([1]!EM_S_QSTM07_IS(B1087,"61",$C$1,"1")/1000000,"")</f>
        <v>36.258406600000001</v>
      </c>
      <c r="E1087" s="13" t="str">
        <f>IFERROR([1]!EM_S_PERFORMANCEEXPRESS_PERFEXNETPROFITTOSHAREHOLDER(B1087,$C$1)/1000000,"")</f>
        <v/>
      </c>
      <c r="F1087" s="13">
        <f>IFERROR([1]!EM_S_PROFITNOTICE_FORECASTT(B1087,$C$1)/1000000,"")</f>
        <v>91.913300000000007</v>
      </c>
      <c r="G1087" s="13">
        <f>IFERROR([1]!EM_S_PROFITNOTICE_FORECASTL(B1087,$C$1)/1000000,"")</f>
        <v>61.275500000000001</v>
      </c>
      <c r="H1087" s="13">
        <f t="shared" si="114"/>
        <v>76.594400000000007</v>
      </c>
      <c r="I1087" s="20">
        <f>IFERROR([1]!EM_S_QSTM07_IS(B1087,"61",$I$1,"1")/1000000,"")</f>
        <v>28.632055739999998</v>
      </c>
      <c r="J1087" s="13">
        <f t="shared" si="112"/>
        <v>7.6263508600000023</v>
      </c>
      <c r="K1087" s="13">
        <f>IFERROR([1]!EM_S_QSTM07_IS(B1087,"61",$K$2,"1")/1000000,"")</f>
        <v>50.373663740000005</v>
      </c>
      <c r="L1087" s="14">
        <f t="shared" si="115"/>
        <v>-0.84860440369469936</v>
      </c>
      <c r="M1087" s="33">
        <f ca="1">[1]!EM_S_MAJASSRES_NUM(B1087,$M$2,$M$1)</f>
        <v>1</v>
      </c>
      <c r="N1087" s="29" t="str">
        <f t="shared" si="116"/>
        <v/>
      </c>
      <c r="O1087" s="21" t="str">
        <f t="shared" ca="1" si="117"/>
        <v/>
      </c>
      <c r="P1087" s="10" t="str">
        <f t="shared" si="118"/>
        <v>财报</v>
      </c>
    </row>
    <row r="1088" spans="1:16" x14ac:dyDescent="0.2">
      <c r="A1088" s="17">
        <f t="shared" ca="1" si="113"/>
        <v>1175</v>
      </c>
      <c r="B1088" s="8" t="s">
        <v>2228</v>
      </c>
      <c r="C1088" s="8" t="s">
        <v>2229</v>
      </c>
      <c r="D1088" s="13">
        <f>IFERROR([1]!EM_S_QSTM07_IS(B1088,"61",$C$1,"1")/1000000,"")</f>
        <v>29.2483416</v>
      </c>
      <c r="E1088" s="13" t="str">
        <f>IFERROR([1]!EM_S_PERFORMANCEEXPRESS_PERFEXNETPROFITTOSHAREHOLDER(B1088,$C$1)/1000000,"")</f>
        <v/>
      </c>
      <c r="F1088" s="13">
        <f>IFERROR([1]!EM_S_PROFITNOTICE_FORECASTT(B1088,$C$1)/1000000,"")</f>
        <v>60.945399999999999</v>
      </c>
      <c r="G1088" s="13">
        <f>IFERROR([1]!EM_S_PROFITNOTICE_FORECASTL(B1088,$C$1)/1000000,"")</f>
        <v>49.5182</v>
      </c>
      <c r="H1088" s="13">
        <f t="shared" si="114"/>
        <v>55.2318</v>
      </c>
      <c r="I1088" s="20">
        <f>IFERROR([1]!EM_S_QSTM07_IS(B1088,"61",$I$1,"1")/1000000,"")</f>
        <v>24.619354780000002</v>
      </c>
      <c r="J1088" s="13">
        <f t="shared" si="112"/>
        <v>4.6289868199999979</v>
      </c>
      <c r="K1088" s="13">
        <f>IFERROR([1]!EM_S_QSTM07_IS(B1088,"61",$K$2,"1")/1000000,"")</f>
        <v>19.682093070000001</v>
      </c>
      <c r="L1088" s="14">
        <f t="shared" si="115"/>
        <v>-0.7648122685155051</v>
      </c>
      <c r="M1088" s="33" t="str">
        <f ca="1">[1]!EM_S_MAJASSRES_NUM(B1088,$M$2,$M$1)</f>
        <v/>
      </c>
      <c r="N1088" s="29" t="str">
        <f t="shared" si="116"/>
        <v/>
      </c>
      <c r="O1088" s="21">
        <f t="shared" ca="1" si="117"/>
        <v>-0.7648122685155051</v>
      </c>
      <c r="P1088" s="10" t="str">
        <f t="shared" si="118"/>
        <v>财报</v>
      </c>
    </row>
    <row r="1089" spans="1:16" x14ac:dyDescent="0.2">
      <c r="A1089" s="17">
        <f t="shared" ca="1" si="113"/>
        <v>1523</v>
      </c>
      <c r="B1089" s="8" t="s">
        <v>2230</v>
      </c>
      <c r="C1089" s="8" t="s">
        <v>2231</v>
      </c>
      <c r="D1089" s="13">
        <f>IFERROR([1]!EM_S_QSTM07_IS(B1089,"61",$C$1,"1")/1000000,"")</f>
        <v>6.5585065700000005</v>
      </c>
      <c r="E1089" s="13" t="str">
        <f>IFERROR([1]!EM_S_PERFORMANCEEXPRESS_PERFEXNETPROFITTOSHAREHOLDER(B1089,$C$1)/1000000,"")</f>
        <v/>
      </c>
      <c r="F1089" s="13">
        <f>IFERROR([1]!EM_S_PROFITNOTICE_FORECASTT(B1089,$C$1)/1000000,"")</f>
        <v>17.201000000000001</v>
      </c>
      <c r="G1089" s="13">
        <f>IFERROR([1]!EM_S_PROFITNOTICE_FORECASTL(B1089,$C$1)/1000000,"")</f>
        <v>8.6005000000000003</v>
      </c>
      <c r="H1089" s="13">
        <f t="shared" si="114"/>
        <v>12.90075</v>
      </c>
      <c r="I1089" s="20">
        <f>IFERROR([1]!EM_S_QSTM07_IS(B1089,"61",$I$1,"1")/1000000,"")</f>
        <v>6.5347309200000003</v>
      </c>
      <c r="J1089" s="13">
        <f t="shared" si="112"/>
        <v>2.3775650000000148E-2</v>
      </c>
      <c r="K1089" s="13">
        <f>IFERROR([1]!EM_S_QSTM07_IS(B1089,"61",$K$2,"1")/1000000,"")</f>
        <v>11.8912602</v>
      </c>
      <c r="L1089" s="14">
        <f t="shared" si="115"/>
        <v>-0.99800057776887274</v>
      </c>
      <c r="M1089" s="33" t="str">
        <f ca="1">[1]!EM_S_MAJASSRES_NUM(B1089,$M$2,$M$1)</f>
        <v/>
      </c>
      <c r="N1089" s="29" t="str">
        <f t="shared" si="116"/>
        <v/>
      </c>
      <c r="O1089" s="21">
        <f t="shared" ca="1" si="117"/>
        <v>-0.99800057776887274</v>
      </c>
      <c r="P1089" s="10" t="str">
        <f t="shared" si="118"/>
        <v>财报</v>
      </c>
    </row>
    <row r="1090" spans="1:16" x14ac:dyDescent="0.2">
      <c r="A1090" s="17">
        <f t="shared" ca="1" si="113"/>
        <v>1563</v>
      </c>
      <c r="B1090" s="8" t="s">
        <v>2232</v>
      </c>
      <c r="C1090" s="8" t="s">
        <v>2233</v>
      </c>
      <c r="D1090" s="13">
        <f>IFERROR([1]!EM_S_QSTM07_IS(B1090,"61",$C$1,"1")/1000000,"")</f>
        <v>2.8216916400000001</v>
      </c>
      <c r="E1090" s="13" t="str">
        <f>IFERROR([1]!EM_S_PERFORMANCEEXPRESS_PERFEXNETPROFITTOSHAREHOLDER(B1090,$C$1)/1000000,"")</f>
        <v/>
      </c>
      <c r="F1090" s="13">
        <f>IFERROR([1]!EM_S_PROFITNOTICE_FORECASTT(B1090,$C$1)/1000000,"")</f>
        <v>17.329999999999998</v>
      </c>
      <c r="G1090" s="13">
        <f>IFERROR([1]!EM_S_PROFITNOTICE_FORECASTL(B1090,$C$1)/1000000,"")</f>
        <v>6.5</v>
      </c>
      <c r="H1090" s="13">
        <f t="shared" si="114"/>
        <v>11.914999999999999</v>
      </c>
      <c r="I1090" s="20">
        <f>IFERROR([1]!EM_S_QSTM07_IS(B1090,"61",$I$1,"1")/1000000,"")</f>
        <v>3.50754791</v>
      </c>
      <c r="J1090" s="13">
        <f t="shared" si="112"/>
        <v>-0.68585626999999993</v>
      </c>
      <c r="K1090" s="13">
        <f>IFERROR([1]!EM_S_QSTM07_IS(B1090,"61",$K$2,"1")/1000000,"")</f>
        <v>24.71271166</v>
      </c>
      <c r="L1090" s="14">
        <f t="shared" si="115"/>
        <v>-1.0277531773702571</v>
      </c>
      <c r="M1090" s="33" t="str">
        <f ca="1">[1]!EM_S_MAJASSRES_NUM(B1090,$M$2,$M$1)</f>
        <v/>
      </c>
      <c r="N1090" s="29" t="str">
        <f t="shared" si="116"/>
        <v/>
      </c>
      <c r="O1090" s="21">
        <f t="shared" ca="1" si="117"/>
        <v>-1.0277531773702571</v>
      </c>
      <c r="P1090" s="10" t="str">
        <f t="shared" si="118"/>
        <v>财报</v>
      </c>
    </row>
    <row r="1091" spans="1:16" x14ac:dyDescent="0.2">
      <c r="A1091" s="17">
        <f t="shared" ca="1" si="113"/>
        <v>1055</v>
      </c>
      <c r="B1091" s="8" t="s">
        <v>2234</v>
      </c>
      <c r="C1091" s="8" t="s">
        <v>2235</v>
      </c>
      <c r="D1091" s="13">
        <f>IFERROR([1]!EM_S_QSTM07_IS(B1091,"61",$C$1,"1")/1000000,"")</f>
        <v>19.30335432</v>
      </c>
      <c r="E1091" s="13">
        <f>IFERROR([1]!EM_S_PERFORMANCEEXPRESS_PERFEXNETPROFITTOSHAREHOLDER(B1091,$C$1)/1000000,"")</f>
        <v>30.148815010000003</v>
      </c>
      <c r="F1091" s="13">
        <f>IFERROR([1]!EM_S_PROFITNOTICE_FORECASTT(B1091,$C$1)/1000000,"")</f>
        <v>40</v>
      </c>
      <c r="G1091" s="13">
        <f>IFERROR([1]!EM_S_PROFITNOTICE_FORECASTL(B1091,$C$1)/1000000,"")</f>
        <v>33</v>
      </c>
      <c r="H1091" s="13">
        <f t="shared" si="114"/>
        <v>36.5</v>
      </c>
      <c r="I1091" s="20">
        <f>IFERROR([1]!EM_S_QSTM07_IS(B1091,"61",$I$1,"1")/1000000,"")</f>
        <v>10.715692089999999</v>
      </c>
      <c r="J1091" s="13">
        <f t="shared" si="112"/>
        <v>8.5876622300000012</v>
      </c>
      <c r="K1091" s="13">
        <f>IFERROR([1]!EM_S_QSTM07_IS(B1091,"61",$K$2,"1")/1000000,"")</f>
        <v>27.0542011</v>
      </c>
      <c r="L1091" s="14">
        <f t="shared" si="115"/>
        <v>-0.68257564885181554</v>
      </c>
      <c r="M1091" s="33" t="str">
        <f ca="1">[1]!EM_S_MAJASSRES_NUM(B1091,$M$2,$M$1)</f>
        <v/>
      </c>
      <c r="N1091" s="29" t="str">
        <f t="shared" si="116"/>
        <v/>
      </c>
      <c r="O1091" s="21">
        <f t="shared" ca="1" si="117"/>
        <v>-0.68257564885181554</v>
      </c>
      <c r="P1091" s="10" t="str">
        <f t="shared" si="118"/>
        <v>财报</v>
      </c>
    </row>
    <row r="1092" spans="1:16" x14ac:dyDescent="0.2">
      <c r="A1092" s="17" t="str">
        <f t="shared" ca="1" si="113"/>
        <v/>
      </c>
      <c r="B1092" s="8" t="s">
        <v>2236</v>
      </c>
      <c r="C1092" s="8" t="s">
        <v>2237</v>
      </c>
      <c r="D1092" s="13">
        <f>IFERROR([1]!EM_S_QSTM07_IS(B1092,"61",$C$1,"1")/1000000,"")</f>
        <v>362.0683406</v>
      </c>
      <c r="E1092" s="13" t="str">
        <f>IFERROR([1]!EM_S_PERFORMANCEEXPRESS_PERFEXNETPROFITTOSHAREHOLDER(B1092,$C$1)/1000000,"")</f>
        <v/>
      </c>
      <c r="F1092" s="13">
        <f>IFERROR([1]!EM_S_PROFITNOTICE_FORECASTT(B1092,$C$1)/1000000,"")</f>
        <v>390.17489999999998</v>
      </c>
      <c r="G1092" s="13">
        <f>IFERROR([1]!EM_S_PROFITNOTICE_FORECASTL(B1092,$C$1)/1000000,"")</f>
        <v>356.2466</v>
      </c>
      <c r="H1092" s="13">
        <f t="shared" si="114"/>
        <v>373.21074999999996</v>
      </c>
      <c r="I1092" s="20">
        <f>IFERROR([1]!EM_S_QSTM07_IS(B1092,"61",$I$1,"1")/1000000,"")</f>
        <v>20.166548819999999</v>
      </c>
      <c r="J1092" s="13">
        <f t="shared" ref="J1092:J1155" si="119">IFERROR(IF(D1092&lt;&gt;"",D1092-I1092,IF(E1092&lt;&gt;"",E1092-I1092,IF(H1092&lt;&gt;"",H1092-I1092,""))),"")</f>
        <v>341.90179178</v>
      </c>
      <c r="K1092" s="13">
        <f>IFERROR([1]!EM_S_QSTM07_IS(B1092,"61",$K$2,"1")/1000000,"")</f>
        <v>53.590393030000001</v>
      </c>
      <c r="L1092" s="14">
        <f t="shared" si="115"/>
        <v>5.3799082717792857</v>
      </c>
      <c r="M1092" s="33">
        <f ca="1">[1]!EM_S_MAJASSRES_NUM(B1092,$M$2,$M$1)</f>
        <v>1</v>
      </c>
      <c r="N1092" s="29" t="str">
        <f t="shared" si="116"/>
        <v/>
      </c>
      <c r="O1092" s="21" t="str">
        <f t="shared" ca="1" si="117"/>
        <v/>
      </c>
      <c r="P1092" s="10" t="str">
        <f t="shared" si="118"/>
        <v>财报</v>
      </c>
    </row>
    <row r="1093" spans="1:16" x14ac:dyDescent="0.2">
      <c r="A1093" s="17">
        <f t="shared" ref="A1093:A1156" ca="1" si="120">IFERROR(RANK(O1093,$O$4:$O$2880,0),"")</f>
        <v>935</v>
      </c>
      <c r="B1093" s="8" t="s">
        <v>2238</v>
      </c>
      <c r="C1093" s="8" t="s">
        <v>2239</v>
      </c>
      <c r="D1093" s="13">
        <f>IFERROR([1]!EM_S_QSTM07_IS(B1093,"61",$C$1,"1")/1000000,"")</f>
        <v>13.382935699999999</v>
      </c>
      <c r="E1093" s="13" t="str">
        <f>IFERROR([1]!EM_S_PERFORMANCEEXPRESS_PERFEXNETPROFITTOSHAREHOLDER(B1093,$C$1)/1000000,"")</f>
        <v/>
      </c>
      <c r="F1093" s="13">
        <f>IFERROR([1]!EM_S_PROFITNOTICE_FORECASTT(B1093,$C$1)/1000000,"")</f>
        <v>22.8</v>
      </c>
      <c r="G1093" s="13">
        <f>IFERROR([1]!EM_S_PROFITNOTICE_FORECASTL(B1093,$C$1)/1000000,"")</f>
        <v>17.829999999999998</v>
      </c>
      <c r="H1093" s="13">
        <f t="shared" ref="H1093:H1156" si="121">IFERROR(AVERAGE(F1093:G1093),"")</f>
        <v>20.314999999999998</v>
      </c>
      <c r="I1093" s="20">
        <f>IFERROR([1]!EM_S_QSTM07_IS(B1093,"61",$I$1,"1")/1000000,"")</f>
        <v>8.6475685299999991</v>
      </c>
      <c r="J1093" s="13">
        <f t="shared" si="119"/>
        <v>4.73536717</v>
      </c>
      <c r="K1093" s="13">
        <f>IFERROR([1]!EM_S_QSTM07_IS(B1093,"61",$K$2,"1")/1000000,"")</f>
        <v>11.69823175</v>
      </c>
      <c r="L1093" s="14">
        <f t="shared" ref="L1093:L1156" si="122">IFERROR(IF(J1093="","",(J1093-K1093)/ABS(K1093)),"")</f>
        <v>-0.59520658581584351</v>
      </c>
      <c r="M1093" s="33" t="str">
        <f ca="1">[1]!EM_S_MAJASSRES_NUM(B1093,$M$2,$M$1)</f>
        <v/>
      </c>
      <c r="N1093" s="29" t="str">
        <f t="shared" ref="N1093:N1156" si="123">IFERROR(IF(ABS(K1093)&lt;$N$2,1,""),"")</f>
        <v/>
      </c>
      <c r="O1093" s="21">
        <f t="shared" ref="O1093:O1156" ca="1" si="124">IFERROR(IF(AND(M1093="",N1093=""),L1093,""),"")</f>
        <v>-0.59520658581584351</v>
      </c>
      <c r="P1093" s="10" t="str">
        <f t="shared" ref="P1093:P1156" si="125">IFERROR(IF(D1093&lt;&gt;"","财报",IF(E1093&lt;&gt;"","快报",IF(H1093&lt;&gt;"","预告",""))),"")</f>
        <v>财报</v>
      </c>
    </row>
    <row r="1094" spans="1:16" x14ac:dyDescent="0.2">
      <c r="A1094" s="17">
        <f t="shared" ca="1" si="120"/>
        <v>576</v>
      </c>
      <c r="B1094" s="8" t="s">
        <v>2240</v>
      </c>
      <c r="C1094" s="8" t="s">
        <v>2241</v>
      </c>
      <c r="D1094" s="13">
        <f>IFERROR([1]!EM_S_QSTM07_IS(B1094,"61",$C$1,"1")/1000000,"")</f>
        <v>81.550445370000006</v>
      </c>
      <c r="E1094" s="13" t="str">
        <f>IFERROR([1]!EM_S_PERFORMANCEEXPRESS_PERFEXNETPROFITTOSHAREHOLDER(B1094,$C$1)/1000000,"")</f>
        <v/>
      </c>
      <c r="F1094" s="13">
        <f>IFERROR([1]!EM_S_PROFITNOTICE_FORECASTT(B1094,$C$1)/1000000,"")</f>
        <v>153.18360000000001</v>
      </c>
      <c r="G1094" s="13">
        <f>IFERROR([1]!EM_S_PROFITNOTICE_FORECASTL(B1094,$C$1)/1000000,"")</f>
        <v>110.6326</v>
      </c>
      <c r="H1094" s="13">
        <f t="shared" si="121"/>
        <v>131.90809999999999</v>
      </c>
      <c r="I1094" s="20">
        <f>IFERROR([1]!EM_S_QSTM07_IS(B1094,"61",$I$1,"1")/1000000,"")</f>
        <v>48.030171689999996</v>
      </c>
      <c r="J1094" s="13">
        <f t="shared" si="119"/>
        <v>33.52027368000001</v>
      </c>
      <c r="K1094" s="13">
        <f>IFERROR([1]!EM_S_QSTM07_IS(B1094,"61",$K$2,"1")/1000000,"")</f>
        <v>43.570243570000002</v>
      </c>
      <c r="L1094" s="14">
        <f t="shared" si="122"/>
        <v>-0.23066131989493471</v>
      </c>
      <c r="M1094" s="33" t="str">
        <f ca="1">[1]!EM_S_MAJASSRES_NUM(B1094,$M$2,$M$1)</f>
        <v/>
      </c>
      <c r="N1094" s="29" t="str">
        <f t="shared" si="123"/>
        <v/>
      </c>
      <c r="O1094" s="21">
        <f t="shared" ca="1" si="124"/>
        <v>-0.23066131989493471</v>
      </c>
      <c r="P1094" s="10" t="str">
        <f t="shared" si="125"/>
        <v>财报</v>
      </c>
    </row>
    <row r="1095" spans="1:16" x14ac:dyDescent="0.2">
      <c r="A1095" s="17" t="str">
        <f t="shared" ca="1" si="120"/>
        <v/>
      </c>
      <c r="B1095" s="8" t="s">
        <v>2242</v>
      </c>
      <c r="C1095" s="8" t="s">
        <v>2243</v>
      </c>
      <c r="D1095" s="13">
        <f>IFERROR([1]!EM_S_QSTM07_IS(B1095,"61",$C$1,"1")/1000000,"")</f>
        <v>12.323676429999999</v>
      </c>
      <c r="E1095" s="13" t="str">
        <f>IFERROR([1]!EM_S_PERFORMANCEEXPRESS_PERFEXNETPROFITTOSHAREHOLDER(B1095,$C$1)/1000000,"")</f>
        <v/>
      </c>
      <c r="F1095" s="13">
        <f>IFERROR([1]!EM_S_PROFITNOTICE_FORECASTT(B1095,$C$1)/1000000,"")</f>
        <v>25.0382</v>
      </c>
      <c r="G1095" s="13">
        <f>IFERROR([1]!EM_S_PROFITNOTICE_FORECASTL(B1095,$C$1)/1000000,"")</f>
        <v>20.0306</v>
      </c>
      <c r="H1095" s="13">
        <f t="shared" si="121"/>
        <v>22.534399999999998</v>
      </c>
      <c r="I1095" s="20">
        <f>IFERROR([1]!EM_S_QSTM07_IS(B1095,"61",$I$1,"1")/1000000,"")</f>
        <v>12.597809460000001</v>
      </c>
      <c r="J1095" s="13">
        <f t="shared" si="119"/>
        <v>-0.27413303000000155</v>
      </c>
      <c r="K1095" s="13">
        <f>IFERROR([1]!EM_S_QSTM07_IS(B1095,"61",$K$2,"1")/1000000,"")</f>
        <v>9.8318323499999991</v>
      </c>
      <c r="L1095" s="14">
        <f t="shared" si="122"/>
        <v>-1.0278821912580722</v>
      </c>
      <c r="M1095" s="33" t="str">
        <f ca="1">[1]!EM_S_MAJASSRES_NUM(B1095,$M$2,$M$1)</f>
        <v/>
      </c>
      <c r="N1095" s="29">
        <f t="shared" si="123"/>
        <v>1</v>
      </c>
      <c r="O1095" s="21" t="str">
        <f t="shared" ca="1" si="124"/>
        <v/>
      </c>
      <c r="P1095" s="10" t="str">
        <f t="shared" si="125"/>
        <v>财报</v>
      </c>
    </row>
    <row r="1096" spans="1:16" x14ac:dyDescent="0.2">
      <c r="A1096" s="17" t="str">
        <f t="shared" ca="1" si="120"/>
        <v/>
      </c>
      <c r="B1096" s="8" t="s">
        <v>2244</v>
      </c>
      <c r="C1096" s="8" t="s">
        <v>2245</v>
      </c>
      <c r="D1096" s="13">
        <f>IFERROR([1]!EM_S_QSTM07_IS(B1096,"61",$C$1,"1")/1000000,"")</f>
        <v>5.2923230500000003</v>
      </c>
      <c r="E1096" s="13" t="str">
        <f>IFERROR([1]!EM_S_PERFORMANCEEXPRESS_PERFEXNETPROFITTOSHAREHOLDER(B1096,$C$1)/1000000,"")</f>
        <v/>
      </c>
      <c r="F1096" s="13">
        <f>IFERROR([1]!EM_S_PROFITNOTICE_FORECASTT(B1096,$C$1)/1000000,"")</f>
        <v>17.8202</v>
      </c>
      <c r="G1096" s="13">
        <f>IFERROR([1]!EM_S_PROFITNOTICE_FORECASTL(B1096,$C$1)/1000000,"")</f>
        <v>12.2514</v>
      </c>
      <c r="H1096" s="13">
        <f t="shared" si="121"/>
        <v>15.0358</v>
      </c>
      <c r="I1096" s="20">
        <f>IFERROR([1]!EM_S_QSTM07_IS(B1096,"61",$I$1,"1")/1000000,"")</f>
        <v>9.0092517699999988</v>
      </c>
      <c r="J1096" s="13">
        <f t="shared" si="119"/>
        <v>-3.7169287199999985</v>
      </c>
      <c r="K1096" s="13">
        <f>IFERROR([1]!EM_S_QSTM07_IS(B1096,"61",$K$2,"1")/1000000,"")</f>
        <v>3.7252770900000001</v>
      </c>
      <c r="L1096" s="14">
        <f t="shared" si="122"/>
        <v>-1.9977589935464368</v>
      </c>
      <c r="M1096" s="33" t="str">
        <f ca="1">[1]!EM_S_MAJASSRES_NUM(B1096,$M$2,$M$1)</f>
        <v/>
      </c>
      <c r="N1096" s="29">
        <f t="shared" si="123"/>
        <v>1</v>
      </c>
      <c r="O1096" s="21" t="str">
        <f t="shared" ca="1" si="124"/>
        <v/>
      </c>
      <c r="P1096" s="10" t="str">
        <f t="shared" si="125"/>
        <v>财报</v>
      </c>
    </row>
    <row r="1097" spans="1:16" x14ac:dyDescent="0.2">
      <c r="A1097" s="17">
        <f t="shared" ca="1" si="120"/>
        <v>134</v>
      </c>
      <c r="B1097" s="8" t="s">
        <v>2246</v>
      </c>
      <c r="C1097" s="8" t="s">
        <v>2247</v>
      </c>
      <c r="D1097" s="13">
        <f>IFERROR([1]!EM_S_QSTM07_IS(B1097,"61",$C$1,"1")/1000000,"")</f>
        <v>-11.42771757</v>
      </c>
      <c r="E1097" s="13" t="str">
        <f>IFERROR([1]!EM_S_PERFORMANCEEXPRESS_PERFEXNETPROFITTOSHAREHOLDER(B1097,$C$1)/1000000,"")</f>
        <v/>
      </c>
      <c r="F1097" s="13">
        <f>IFERROR([1]!EM_S_PROFITNOTICE_FORECASTT(B1097,$C$1)/1000000,"")</f>
        <v>-30</v>
      </c>
      <c r="G1097" s="13">
        <f>IFERROR([1]!EM_S_PROFITNOTICE_FORECASTL(B1097,$C$1)/1000000,"")</f>
        <v>-35</v>
      </c>
      <c r="H1097" s="13">
        <f t="shared" si="121"/>
        <v>-32.5</v>
      </c>
      <c r="I1097" s="20">
        <f>IFERROR([1]!EM_S_QSTM07_IS(B1097,"61",$I$1,"1")/1000000,"")</f>
        <v>-22.645449500000002</v>
      </c>
      <c r="J1097" s="13">
        <f t="shared" si="119"/>
        <v>11.217731930000001</v>
      </c>
      <c r="K1097" s="13">
        <f>IFERROR([1]!EM_S_QSTM07_IS(B1097,"61",$K$2,"1")/1000000,"")</f>
        <v>-24.234165989999997</v>
      </c>
      <c r="L1097" s="14">
        <f t="shared" si="122"/>
        <v>1.4628891266416553</v>
      </c>
      <c r="M1097" s="33" t="str">
        <f ca="1">[1]!EM_S_MAJASSRES_NUM(B1097,$M$2,$M$1)</f>
        <v/>
      </c>
      <c r="N1097" s="29" t="str">
        <f t="shared" si="123"/>
        <v/>
      </c>
      <c r="O1097" s="21">
        <f t="shared" ca="1" si="124"/>
        <v>1.4628891266416553</v>
      </c>
      <c r="P1097" s="10" t="str">
        <f t="shared" si="125"/>
        <v>财报</v>
      </c>
    </row>
    <row r="1098" spans="1:16" x14ac:dyDescent="0.2">
      <c r="A1098" s="17">
        <f t="shared" ca="1" si="120"/>
        <v>713</v>
      </c>
      <c r="B1098" s="8" t="s">
        <v>2248</v>
      </c>
      <c r="C1098" s="8" t="s">
        <v>2249</v>
      </c>
      <c r="D1098" s="13">
        <f>IFERROR([1]!EM_S_QSTM07_IS(B1098,"61",$C$1,"1")/1000000,"")</f>
        <v>84.590597379999991</v>
      </c>
      <c r="E1098" s="13" t="str">
        <f>IFERROR([1]!EM_S_PERFORMANCEEXPRESS_PERFEXNETPROFITTOSHAREHOLDER(B1098,$C$1)/1000000,"")</f>
        <v/>
      </c>
      <c r="F1098" s="13">
        <f>IFERROR([1]!EM_S_PROFITNOTICE_FORECASTT(B1098,$C$1)/1000000,"")</f>
        <v>169.6816</v>
      </c>
      <c r="G1098" s="13">
        <f>IFERROR([1]!EM_S_PROFITNOTICE_FORECASTL(B1098,$C$1)/1000000,"")</f>
        <v>113.1211</v>
      </c>
      <c r="H1098" s="13">
        <f t="shared" si="121"/>
        <v>141.40135000000001</v>
      </c>
      <c r="I1098" s="20">
        <f>IFERROR([1]!EM_S_QSTM07_IS(B1098,"61",$I$1,"1")/1000000,"")</f>
        <v>35.023044290000001</v>
      </c>
      <c r="J1098" s="13">
        <f t="shared" si="119"/>
        <v>49.56755308999999</v>
      </c>
      <c r="K1098" s="13">
        <f>IFERROR([1]!EM_S_QSTM07_IS(B1098,"61",$K$2,"1")/1000000,"")</f>
        <v>83.647383950000005</v>
      </c>
      <c r="L1098" s="14">
        <f t="shared" si="122"/>
        <v>-0.4074225546655606</v>
      </c>
      <c r="M1098" s="33" t="str">
        <f ca="1">[1]!EM_S_MAJASSRES_NUM(B1098,$M$2,$M$1)</f>
        <v/>
      </c>
      <c r="N1098" s="29" t="str">
        <f t="shared" si="123"/>
        <v/>
      </c>
      <c r="O1098" s="21">
        <f t="shared" ca="1" si="124"/>
        <v>-0.4074225546655606</v>
      </c>
      <c r="P1098" s="10" t="str">
        <f t="shared" si="125"/>
        <v>财报</v>
      </c>
    </row>
    <row r="1099" spans="1:16" x14ac:dyDescent="0.2">
      <c r="A1099" s="17">
        <f t="shared" ca="1" si="120"/>
        <v>1066</v>
      </c>
      <c r="B1099" s="8" t="s">
        <v>2250</v>
      </c>
      <c r="C1099" s="8" t="s">
        <v>2251</v>
      </c>
      <c r="D1099" s="13">
        <f>IFERROR([1]!EM_S_QSTM07_IS(B1099,"61",$C$1,"1")/1000000,"")</f>
        <v>54.155889569999999</v>
      </c>
      <c r="E1099" s="13" t="str">
        <f>IFERROR([1]!EM_S_PERFORMANCEEXPRESS_PERFEXNETPROFITTOSHAREHOLDER(B1099,$C$1)/1000000,"")</f>
        <v/>
      </c>
      <c r="F1099" s="13">
        <f>IFERROR([1]!EM_S_PROFITNOTICE_FORECASTT(B1099,$C$1)/1000000,"")</f>
        <v>117.6665</v>
      </c>
      <c r="G1099" s="13">
        <f>IFERROR([1]!EM_S_PROFITNOTICE_FORECASTL(B1099,$C$1)/1000000,"")</f>
        <v>93.321700000000007</v>
      </c>
      <c r="H1099" s="13">
        <f t="shared" si="121"/>
        <v>105.4941</v>
      </c>
      <c r="I1099" s="20">
        <f>IFERROR([1]!EM_S_QSTM07_IS(B1099,"61",$I$1,"1")/1000000,"")</f>
        <v>39.421647880000002</v>
      </c>
      <c r="J1099" s="13">
        <f t="shared" si="119"/>
        <v>14.734241689999998</v>
      </c>
      <c r="K1099" s="13">
        <f>IFERROR([1]!EM_S_QSTM07_IS(B1099,"61",$K$2,"1")/1000000,"")</f>
        <v>47.696570389999998</v>
      </c>
      <c r="L1099" s="14">
        <f t="shared" si="122"/>
        <v>-0.69108383329193912</v>
      </c>
      <c r="M1099" s="33" t="str">
        <f ca="1">[1]!EM_S_MAJASSRES_NUM(B1099,$M$2,$M$1)</f>
        <v/>
      </c>
      <c r="N1099" s="29" t="str">
        <f t="shared" si="123"/>
        <v/>
      </c>
      <c r="O1099" s="21">
        <f t="shared" ca="1" si="124"/>
        <v>-0.69108383329193912</v>
      </c>
      <c r="P1099" s="10" t="str">
        <f t="shared" si="125"/>
        <v>财报</v>
      </c>
    </row>
    <row r="1100" spans="1:16" x14ac:dyDescent="0.2">
      <c r="A1100" s="17">
        <f t="shared" ca="1" si="120"/>
        <v>1481</v>
      </c>
      <c r="B1100" s="8" t="s">
        <v>2252</v>
      </c>
      <c r="C1100" s="8" t="s">
        <v>2253</v>
      </c>
      <c r="D1100" s="13">
        <f>IFERROR([1]!EM_S_QSTM07_IS(B1100,"61",$C$1,"1")/1000000,"")</f>
        <v>11.387326710000002</v>
      </c>
      <c r="E1100" s="13" t="str">
        <f>IFERROR([1]!EM_S_PERFORMANCEEXPRESS_PERFEXNETPROFITTOSHAREHOLDER(B1100,$C$1)/1000000,"")</f>
        <v/>
      </c>
      <c r="F1100" s="13">
        <f>IFERROR([1]!EM_S_PROFITNOTICE_FORECASTT(B1100,$C$1)/1000000,"")</f>
        <v>30.21</v>
      </c>
      <c r="G1100" s="13">
        <f>IFERROR([1]!EM_S_PROFITNOTICE_FORECASTL(B1100,$C$1)/1000000,"")</f>
        <v>18.126000000000001</v>
      </c>
      <c r="H1100" s="13">
        <f t="shared" si="121"/>
        <v>24.167999999999999</v>
      </c>
      <c r="I1100" s="20">
        <f>IFERROR([1]!EM_S_QSTM07_IS(B1100,"61",$I$1,"1")/1000000,"")</f>
        <v>10.9845577</v>
      </c>
      <c r="J1100" s="13">
        <f t="shared" si="119"/>
        <v>0.40276901000000187</v>
      </c>
      <c r="K1100" s="13">
        <f>IFERROR([1]!EM_S_QSTM07_IS(B1100,"61",$K$2,"1")/1000000,"")</f>
        <v>14.12983919</v>
      </c>
      <c r="L1100" s="14">
        <f t="shared" si="122"/>
        <v>-0.97149514551552363</v>
      </c>
      <c r="M1100" s="33" t="str">
        <f ca="1">[1]!EM_S_MAJASSRES_NUM(B1100,$M$2,$M$1)</f>
        <v/>
      </c>
      <c r="N1100" s="29" t="str">
        <f t="shared" si="123"/>
        <v/>
      </c>
      <c r="O1100" s="21">
        <f t="shared" ca="1" si="124"/>
        <v>-0.97149514551552363</v>
      </c>
      <c r="P1100" s="10" t="str">
        <f t="shared" si="125"/>
        <v>财报</v>
      </c>
    </row>
    <row r="1101" spans="1:16" x14ac:dyDescent="0.2">
      <c r="A1101" s="17">
        <f t="shared" ca="1" si="120"/>
        <v>259</v>
      </c>
      <c r="B1101" s="8" t="s">
        <v>2254</v>
      </c>
      <c r="C1101" s="8" t="s">
        <v>2255</v>
      </c>
      <c r="D1101" s="13">
        <f>IFERROR([1]!EM_S_QSTM07_IS(B1101,"61",$C$1,"1")/1000000,"")</f>
        <v>-7.0078267400000005</v>
      </c>
      <c r="E1101" s="13" t="str">
        <f>IFERROR([1]!EM_S_PERFORMANCEEXPRESS_PERFEXNETPROFITTOSHAREHOLDER(B1101,$C$1)/1000000,"")</f>
        <v/>
      </c>
      <c r="F1101" s="13">
        <f>IFERROR([1]!EM_S_PROFITNOTICE_FORECASTT(B1101,$C$1)/1000000,"")</f>
        <v>-10</v>
      </c>
      <c r="G1101" s="13">
        <f>IFERROR([1]!EM_S_PROFITNOTICE_FORECASTL(B1101,$C$1)/1000000,"")</f>
        <v>-13</v>
      </c>
      <c r="H1101" s="13">
        <f t="shared" si="121"/>
        <v>-11.5</v>
      </c>
      <c r="I1101" s="20">
        <f>IFERROR([1]!EM_S_QSTM07_IS(B1101,"61",$I$1,"1")/1000000,"")</f>
        <v>-4.8752794699999997</v>
      </c>
      <c r="J1101" s="13">
        <f t="shared" si="119"/>
        <v>-2.1325472700000008</v>
      </c>
      <c r="K1101" s="13">
        <f>IFERROR([1]!EM_S_QSTM07_IS(B1101,"61",$K$2,"1")/1000000,"")</f>
        <v>-10.067812539999998</v>
      </c>
      <c r="L1101" s="14">
        <f t="shared" si="122"/>
        <v>0.78818166691848224</v>
      </c>
      <c r="M1101" s="33" t="str">
        <f ca="1">[1]!EM_S_MAJASSRES_NUM(B1101,$M$2,$M$1)</f>
        <v/>
      </c>
      <c r="N1101" s="29" t="str">
        <f t="shared" si="123"/>
        <v/>
      </c>
      <c r="O1101" s="21">
        <f t="shared" ca="1" si="124"/>
        <v>0.78818166691848224</v>
      </c>
      <c r="P1101" s="10" t="str">
        <f t="shared" si="125"/>
        <v>财报</v>
      </c>
    </row>
    <row r="1102" spans="1:16" x14ac:dyDescent="0.2">
      <c r="A1102" s="17" t="str">
        <f t="shared" ca="1" si="120"/>
        <v/>
      </c>
      <c r="B1102" s="8" t="s">
        <v>2256</v>
      </c>
      <c r="C1102" s="8" t="s">
        <v>2257</v>
      </c>
      <c r="D1102" s="13">
        <f>IFERROR([1]!EM_S_QSTM07_IS(B1102,"61",$C$1,"1")/1000000,"")</f>
        <v>9.43908375</v>
      </c>
      <c r="E1102" s="13" t="str">
        <f>IFERROR([1]!EM_S_PERFORMANCEEXPRESS_PERFEXNETPROFITTOSHAREHOLDER(B1102,$C$1)/1000000,"")</f>
        <v/>
      </c>
      <c r="F1102" s="13">
        <f>IFERROR([1]!EM_S_PROFITNOTICE_FORECASTT(B1102,$C$1)/1000000,"")</f>
        <v>21.848099999999999</v>
      </c>
      <c r="G1102" s="13">
        <f>IFERROR([1]!EM_S_PROFITNOTICE_FORECASTL(B1102,$C$1)/1000000,"")</f>
        <v>16.8062</v>
      </c>
      <c r="H1102" s="13">
        <f t="shared" si="121"/>
        <v>19.32715</v>
      </c>
      <c r="I1102" s="20">
        <f>IFERROR([1]!EM_S_QSTM07_IS(B1102,"61",$I$1,"1")/1000000,"")</f>
        <v>11.998438630000001</v>
      </c>
      <c r="J1102" s="13">
        <f t="shared" si="119"/>
        <v>-2.5593548800000008</v>
      </c>
      <c r="K1102" s="13">
        <f>IFERROR([1]!EM_S_QSTM07_IS(B1102,"61",$K$2,"1")/1000000,"")</f>
        <v>7.9326274999999997</v>
      </c>
      <c r="L1102" s="14">
        <f t="shared" si="122"/>
        <v>-1.322636463139105</v>
      </c>
      <c r="M1102" s="33" t="str">
        <f ca="1">[1]!EM_S_MAJASSRES_NUM(B1102,$M$2,$M$1)</f>
        <v/>
      </c>
      <c r="N1102" s="29">
        <f t="shared" si="123"/>
        <v>1</v>
      </c>
      <c r="O1102" s="21" t="str">
        <f t="shared" ca="1" si="124"/>
        <v/>
      </c>
      <c r="P1102" s="10" t="str">
        <f t="shared" si="125"/>
        <v>财报</v>
      </c>
    </row>
    <row r="1103" spans="1:16" x14ac:dyDescent="0.2">
      <c r="A1103" s="17">
        <f t="shared" ca="1" si="120"/>
        <v>1916</v>
      </c>
      <c r="B1103" s="8" t="s">
        <v>2258</v>
      </c>
      <c r="C1103" s="8" t="s">
        <v>2259</v>
      </c>
      <c r="D1103" s="13">
        <f>IFERROR([1]!EM_S_QSTM07_IS(B1103,"61",$C$1,"1")/1000000,"")</f>
        <v>55.909260209999999</v>
      </c>
      <c r="E1103" s="13" t="str">
        <f>IFERROR([1]!EM_S_PERFORMANCEEXPRESS_PERFEXNETPROFITTOSHAREHOLDER(B1103,$C$1)/1000000,"")</f>
        <v/>
      </c>
      <c r="F1103" s="13">
        <f>IFERROR([1]!EM_S_PROFITNOTICE_FORECASTT(B1103,$C$1)/1000000,"")</f>
        <v>153.82380000000001</v>
      </c>
      <c r="G1103" s="13">
        <f>IFERROR([1]!EM_S_PROFITNOTICE_FORECASTL(B1103,$C$1)/1000000,"")</f>
        <v>125.8558</v>
      </c>
      <c r="H1103" s="13">
        <f t="shared" si="121"/>
        <v>139.8398</v>
      </c>
      <c r="I1103" s="20">
        <f>IFERROR([1]!EM_S_QSTM07_IS(B1103,"61",$I$1,"1")/1000000,"")</f>
        <v>85.711636560000002</v>
      </c>
      <c r="J1103" s="13">
        <f t="shared" si="119"/>
        <v>-29.802376350000003</v>
      </c>
      <c r="K1103" s="13">
        <f>IFERROR([1]!EM_S_QSTM07_IS(B1103,"61",$K$2,"1")/1000000,"")</f>
        <v>36.509497179999997</v>
      </c>
      <c r="L1103" s="14">
        <f t="shared" si="122"/>
        <v>-1.8162910653923174</v>
      </c>
      <c r="M1103" s="33" t="str">
        <f ca="1">[1]!EM_S_MAJASSRES_NUM(B1103,$M$2,$M$1)</f>
        <v/>
      </c>
      <c r="N1103" s="29" t="str">
        <f t="shared" si="123"/>
        <v/>
      </c>
      <c r="O1103" s="21">
        <f t="shared" ca="1" si="124"/>
        <v>-1.8162910653923174</v>
      </c>
      <c r="P1103" s="10" t="str">
        <f t="shared" si="125"/>
        <v>财报</v>
      </c>
    </row>
    <row r="1104" spans="1:16" x14ac:dyDescent="0.2">
      <c r="A1104" s="17">
        <f t="shared" ca="1" si="120"/>
        <v>1082</v>
      </c>
      <c r="B1104" s="8" t="s">
        <v>2260</v>
      </c>
      <c r="C1104" s="8" t="s">
        <v>2261</v>
      </c>
      <c r="D1104" s="13">
        <f>IFERROR([1]!EM_S_QSTM07_IS(B1104,"61",$C$1,"1")/1000000,"")</f>
        <v>46.351469510000001</v>
      </c>
      <c r="E1104" s="13" t="str">
        <f>IFERROR([1]!EM_S_PERFORMANCEEXPRESS_PERFEXNETPROFITTOSHAREHOLDER(B1104,$C$1)/1000000,"")</f>
        <v/>
      </c>
      <c r="F1104" s="13">
        <f>IFERROR([1]!EM_S_PROFITNOTICE_FORECASTT(B1104,$C$1)/1000000,"")</f>
        <v>91.564999999999998</v>
      </c>
      <c r="G1104" s="13">
        <f>IFERROR([1]!EM_S_PROFITNOTICE_FORECASTL(B1104,$C$1)/1000000,"")</f>
        <v>80.577200000000005</v>
      </c>
      <c r="H1104" s="13">
        <f t="shared" si="121"/>
        <v>86.071100000000001</v>
      </c>
      <c r="I1104" s="20">
        <f>IFERROR([1]!EM_S_QSTM07_IS(B1104,"61",$I$1,"1")/1000000,"")</f>
        <v>40.006007679999996</v>
      </c>
      <c r="J1104" s="13">
        <f t="shared" si="119"/>
        <v>6.345461830000005</v>
      </c>
      <c r="K1104" s="13">
        <f>IFERROR([1]!EM_S_QSTM07_IS(B1104,"61",$K$2,"1")/1000000,"")</f>
        <v>21.43867419</v>
      </c>
      <c r="L1104" s="14">
        <f t="shared" si="122"/>
        <v>-0.70401799226186179</v>
      </c>
      <c r="M1104" s="33" t="str">
        <f ca="1">[1]!EM_S_MAJASSRES_NUM(B1104,$M$2,$M$1)</f>
        <v/>
      </c>
      <c r="N1104" s="29" t="str">
        <f t="shared" si="123"/>
        <v/>
      </c>
      <c r="O1104" s="21">
        <f t="shared" ca="1" si="124"/>
        <v>-0.70401799226186179</v>
      </c>
      <c r="P1104" s="10" t="str">
        <f t="shared" si="125"/>
        <v>财报</v>
      </c>
    </row>
    <row r="1105" spans="1:16" x14ac:dyDescent="0.2">
      <c r="A1105" s="17" t="str">
        <f t="shared" ca="1" si="120"/>
        <v/>
      </c>
      <c r="B1105" s="8" t="s">
        <v>2262</v>
      </c>
      <c r="C1105" s="8" t="s">
        <v>2263</v>
      </c>
      <c r="D1105" s="13">
        <f>IFERROR([1]!EM_S_QSTM07_IS(B1105,"61",$C$1,"1")/1000000,"")</f>
        <v>24.537460420000002</v>
      </c>
      <c r="E1105" s="13">
        <f>IFERROR([1]!EM_S_PERFORMANCEEXPRESS_PERFEXNETPROFITTOSHAREHOLDER(B1105,$C$1)/1000000,"")</f>
        <v>37.844273579999999</v>
      </c>
      <c r="F1105" s="13">
        <f>IFERROR([1]!EM_S_PROFITNOTICE_FORECASTT(B1105,$C$1)/1000000,"")</f>
        <v>33</v>
      </c>
      <c r="G1105" s="13">
        <f>IFERROR([1]!EM_S_PROFITNOTICE_FORECASTL(B1105,$C$1)/1000000,"")</f>
        <v>27</v>
      </c>
      <c r="H1105" s="13">
        <f t="shared" si="121"/>
        <v>30</v>
      </c>
      <c r="I1105" s="20">
        <f>IFERROR([1]!EM_S_QSTM07_IS(B1105,"61",$I$1,"1")/1000000,"")</f>
        <v>13.306813160000001</v>
      </c>
      <c r="J1105" s="13">
        <f t="shared" si="119"/>
        <v>11.230647260000001</v>
      </c>
      <c r="K1105" s="13">
        <f>IFERROR([1]!EM_S_QSTM07_IS(B1105,"61",$K$2,"1")/1000000,"")</f>
        <v>2.0836320499999998</v>
      </c>
      <c r="L1105" s="14">
        <f t="shared" si="122"/>
        <v>4.3899378539507499</v>
      </c>
      <c r="M1105" s="33" t="str">
        <f ca="1">[1]!EM_S_MAJASSRES_NUM(B1105,$M$2,$M$1)</f>
        <v/>
      </c>
      <c r="N1105" s="29">
        <f t="shared" si="123"/>
        <v>1</v>
      </c>
      <c r="O1105" s="21" t="str">
        <f t="shared" ca="1" si="124"/>
        <v/>
      </c>
      <c r="P1105" s="10" t="str">
        <f t="shared" si="125"/>
        <v>财报</v>
      </c>
    </row>
    <row r="1106" spans="1:16" x14ac:dyDescent="0.2">
      <c r="A1106" s="17" t="str">
        <f t="shared" ca="1" si="120"/>
        <v/>
      </c>
      <c r="B1106" s="8" t="s">
        <v>2264</v>
      </c>
      <c r="C1106" s="8" t="s">
        <v>2265</v>
      </c>
      <c r="D1106" s="13">
        <f>IFERROR([1]!EM_S_QSTM07_IS(B1106,"61",$C$1,"1")/1000000,"")</f>
        <v>5.33833511</v>
      </c>
      <c r="E1106" s="13" t="str">
        <f>IFERROR([1]!EM_S_PERFORMANCEEXPRESS_PERFEXNETPROFITTOSHAREHOLDER(B1106,$C$1)/1000000,"")</f>
        <v/>
      </c>
      <c r="F1106" s="13">
        <f>IFERROR([1]!EM_S_PROFITNOTICE_FORECASTT(B1106,$C$1)/1000000,"")</f>
        <v>42</v>
      </c>
      <c r="G1106" s="13">
        <f>IFERROR([1]!EM_S_PROFITNOTICE_FORECASTL(B1106,$C$1)/1000000,"")</f>
        <v>35</v>
      </c>
      <c r="H1106" s="13">
        <f t="shared" si="121"/>
        <v>38.5</v>
      </c>
      <c r="I1106" s="20">
        <f>IFERROR([1]!EM_S_QSTM07_IS(B1106,"61",$I$1,"1")/1000000,"")</f>
        <v>31.71392668</v>
      </c>
      <c r="J1106" s="13">
        <f t="shared" si="119"/>
        <v>-26.375591570000001</v>
      </c>
      <c r="K1106" s="13">
        <f>IFERROR([1]!EM_S_QSTM07_IS(B1106,"61",$K$2,"1")/1000000,"")</f>
        <v>-15.081413</v>
      </c>
      <c r="L1106" s="14">
        <f t="shared" si="122"/>
        <v>-0.74888066323758928</v>
      </c>
      <c r="M1106" s="33">
        <f ca="1">[1]!EM_S_MAJASSRES_NUM(B1106,$M$2,$M$1)</f>
        <v>1</v>
      </c>
      <c r="N1106" s="29" t="str">
        <f t="shared" si="123"/>
        <v/>
      </c>
      <c r="O1106" s="21" t="str">
        <f t="shared" ca="1" si="124"/>
        <v/>
      </c>
      <c r="P1106" s="10" t="str">
        <f t="shared" si="125"/>
        <v>财报</v>
      </c>
    </row>
    <row r="1107" spans="1:16" x14ac:dyDescent="0.2">
      <c r="A1107" s="17" t="str">
        <f t="shared" ca="1" si="120"/>
        <v/>
      </c>
      <c r="B1107" s="8" t="s">
        <v>2266</v>
      </c>
      <c r="C1107" s="8" t="s">
        <v>2267</v>
      </c>
      <c r="D1107" s="13">
        <f>IFERROR([1]!EM_S_QSTM07_IS(B1107,"61",$C$1,"1")/1000000,"")</f>
        <v>19.999511139999999</v>
      </c>
      <c r="E1107" s="13" t="str">
        <f>IFERROR([1]!EM_S_PERFORMANCEEXPRESS_PERFEXNETPROFITTOSHAREHOLDER(B1107,$C$1)/1000000,"")</f>
        <v/>
      </c>
      <c r="F1107" s="13">
        <f>IFERROR([1]!EM_S_PROFITNOTICE_FORECASTT(B1107,$C$1)/1000000,"")</f>
        <v>2</v>
      </c>
      <c r="G1107" s="13">
        <f>IFERROR([1]!EM_S_PROFITNOTICE_FORECASTL(B1107,$C$1)/1000000,"")</f>
        <v>0</v>
      </c>
      <c r="H1107" s="13">
        <f t="shared" si="121"/>
        <v>1</v>
      </c>
      <c r="I1107" s="20">
        <f>IFERROR([1]!EM_S_QSTM07_IS(B1107,"61",$I$1,"1")/1000000,"")</f>
        <v>-17.760529469999998</v>
      </c>
      <c r="J1107" s="13">
        <f t="shared" si="119"/>
        <v>37.760040609999997</v>
      </c>
      <c r="K1107" s="13">
        <f>IFERROR([1]!EM_S_QSTM07_IS(B1107,"61",$K$2,"1")/1000000,"")</f>
        <v>2.1141899999999998</v>
      </c>
      <c r="L1107" s="14">
        <f t="shared" si="122"/>
        <v>16.860287206920855</v>
      </c>
      <c r="M1107" s="33" t="str">
        <f ca="1">[1]!EM_S_MAJASSRES_NUM(B1107,$M$2,$M$1)</f>
        <v/>
      </c>
      <c r="N1107" s="29">
        <f t="shared" si="123"/>
        <v>1</v>
      </c>
      <c r="O1107" s="21" t="str">
        <f t="shared" ca="1" si="124"/>
        <v/>
      </c>
      <c r="P1107" s="10" t="str">
        <f t="shared" si="125"/>
        <v>财报</v>
      </c>
    </row>
    <row r="1108" spans="1:16" x14ac:dyDescent="0.2">
      <c r="A1108" s="17">
        <f t="shared" ca="1" si="120"/>
        <v>1780</v>
      </c>
      <c r="B1108" s="8" t="s">
        <v>2268</v>
      </c>
      <c r="C1108" s="8" t="s">
        <v>2269</v>
      </c>
      <c r="D1108" s="13">
        <f>IFERROR([1]!EM_S_QSTM07_IS(B1108,"61",$C$1,"1")/1000000,"")</f>
        <v>70.797091879999996</v>
      </c>
      <c r="E1108" s="13" t="str">
        <f>IFERROR([1]!EM_S_PERFORMANCEEXPRESS_PERFEXNETPROFITTOSHAREHOLDER(B1108,$C$1)/1000000,"")</f>
        <v/>
      </c>
      <c r="F1108" s="13">
        <f>IFERROR([1]!EM_S_PROFITNOTICE_FORECASTT(B1108,$C$1)/1000000,"")</f>
        <v>189.81630000000001</v>
      </c>
      <c r="G1108" s="13">
        <f>IFERROR([1]!EM_S_PROFITNOTICE_FORECASTL(B1108,$C$1)/1000000,"")</f>
        <v>151.85300000000001</v>
      </c>
      <c r="H1108" s="13">
        <f t="shared" si="121"/>
        <v>170.83465000000001</v>
      </c>
      <c r="I1108" s="20">
        <f>IFERROR([1]!EM_S_QSTM07_IS(B1108,"61",$I$1,"1")/1000000,"")</f>
        <v>87.546400540000008</v>
      </c>
      <c r="J1108" s="13">
        <f t="shared" si="119"/>
        <v>-16.749308660000011</v>
      </c>
      <c r="K1108" s="13">
        <f>IFERROR([1]!EM_S_QSTM07_IS(B1108,"61",$K$2,"1")/1000000,"")</f>
        <v>48.117164289999998</v>
      </c>
      <c r="L1108" s="14">
        <f t="shared" si="122"/>
        <v>-1.3480942592346603</v>
      </c>
      <c r="M1108" s="33" t="str">
        <f ca="1">[1]!EM_S_MAJASSRES_NUM(B1108,$M$2,$M$1)</f>
        <v/>
      </c>
      <c r="N1108" s="29" t="str">
        <f t="shared" si="123"/>
        <v/>
      </c>
      <c r="O1108" s="21">
        <f t="shared" ca="1" si="124"/>
        <v>-1.3480942592346603</v>
      </c>
      <c r="P1108" s="10" t="str">
        <f t="shared" si="125"/>
        <v>财报</v>
      </c>
    </row>
    <row r="1109" spans="1:16" x14ac:dyDescent="0.2">
      <c r="A1109" s="17">
        <f t="shared" ca="1" si="120"/>
        <v>593</v>
      </c>
      <c r="B1109" s="8" t="s">
        <v>2270</v>
      </c>
      <c r="C1109" s="8" t="s">
        <v>2271</v>
      </c>
      <c r="D1109" s="13">
        <f>IFERROR([1]!EM_S_QSTM07_IS(B1109,"61",$C$1,"1")/1000000,"")</f>
        <v>95.991618250000002</v>
      </c>
      <c r="E1109" s="13">
        <f>IFERROR([1]!EM_S_PERFORMANCEEXPRESS_PERFEXNETPROFITTOSHAREHOLDER(B1109,$C$1)/1000000,"")</f>
        <v>122.12542659</v>
      </c>
      <c r="F1109" s="13">
        <f>IFERROR([1]!EM_S_PROFITNOTICE_FORECASTT(B1109,$C$1)/1000000,"")</f>
        <v>129.56190000000001</v>
      </c>
      <c r="G1109" s="13">
        <f>IFERROR([1]!EM_S_PROFITNOTICE_FORECASTL(B1109,$C$1)/1000000,"")</f>
        <v>95.763099999999994</v>
      </c>
      <c r="H1109" s="13">
        <f t="shared" si="121"/>
        <v>112.66249999999999</v>
      </c>
      <c r="I1109" s="20">
        <f>IFERROR([1]!EM_S_QSTM07_IS(B1109,"61",$I$1,"1")/1000000,"")</f>
        <v>26.133808339999998</v>
      </c>
      <c r="J1109" s="13">
        <f t="shared" si="119"/>
        <v>69.85780991</v>
      </c>
      <c r="K1109" s="13">
        <f>IFERROR([1]!EM_S_QSTM07_IS(B1109,"61",$K$2,"1")/1000000,"")</f>
        <v>93.709406389999998</v>
      </c>
      <c r="L1109" s="14">
        <f t="shared" si="122"/>
        <v>-0.25452723903440788</v>
      </c>
      <c r="M1109" s="33" t="str">
        <f ca="1">[1]!EM_S_MAJASSRES_NUM(B1109,$M$2,$M$1)</f>
        <v/>
      </c>
      <c r="N1109" s="29" t="str">
        <f t="shared" si="123"/>
        <v/>
      </c>
      <c r="O1109" s="21">
        <f t="shared" ca="1" si="124"/>
        <v>-0.25452723903440788</v>
      </c>
      <c r="P1109" s="10" t="str">
        <f t="shared" si="125"/>
        <v>财报</v>
      </c>
    </row>
    <row r="1110" spans="1:16" x14ac:dyDescent="0.2">
      <c r="A1110" s="17">
        <f t="shared" ca="1" si="120"/>
        <v>1049</v>
      </c>
      <c r="B1110" s="8" t="s">
        <v>2272</v>
      </c>
      <c r="C1110" s="8" t="s">
        <v>2273</v>
      </c>
      <c r="D1110" s="13">
        <f>IFERROR([1]!EM_S_QSTM07_IS(B1110,"61",$C$1,"1")/1000000,"")</f>
        <v>22.080704600000001</v>
      </c>
      <c r="E1110" s="13" t="str">
        <f>IFERROR([1]!EM_S_PERFORMANCEEXPRESS_PERFEXNETPROFITTOSHAREHOLDER(B1110,$C$1)/1000000,"")</f>
        <v/>
      </c>
      <c r="F1110" s="13">
        <f>IFERROR([1]!EM_S_PROFITNOTICE_FORECASTT(B1110,$C$1)/1000000,"")</f>
        <v>42.166699999999999</v>
      </c>
      <c r="G1110" s="13">
        <f>IFERROR([1]!EM_S_PROFITNOTICE_FORECASTL(B1110,$C$1)/1000000,"")</f>
        <v>24.095300000000002</v>
      </c>
      <c r="H1110" s="13">
        <f t="shared" si="121"/>
        <v>33.131</v>
      </c>
      <c r="I1110" s="20">
        <f>IFERROR([1]!EM_S_QSTM07_IS(B1110,"61",$I$1,"1")/1000000,"")</f>
        <v>4.8193031900000003</v>
      </c>
      <c r="J1110" s="13">
        <f t="shared" si="119"/>
        <v>17.261401410000001</v>
      </c>
      <c r="K1110" s="13">
        <f>IFERROR([1]!EM_S_QSTM07_IS(B1110,"61",$K$2,"1")/1000000,"")</f>
        <v>53.674661640000004</v>
      </c>
      <c r="L1110" s="14">
        <f t="shared" si="122"/>
        <v>-0.67840688916171443</v>
      </c>
      <c r="M1110" s="33" t="str">
        <f ca="1">[1]!EM_S_MAJASSRES_NUM(B1110,$M$2,$M$1)</f>
        <v/>
      </c>
      <c r="N1110" s="29" t="str">
        <f t="shared" si="123"/>
        <v/>
      </c>
      <c r="O1110" s="21">
        <f t="shared" ca="1" si="124"/>
        <v>-0.67840688916171443</v>
      </c>
      <c r="P1110" s="10" t="str">
        <f t="shared" si="125"/>
        <v>财报</v>
      </c>
    </row>
    <row r="1111" spans="1:16" x14ac:dyDescent="0.2">
      <c r="A1111" s="17">
        <f t="shared" ca="1" si="120"/>
        <v>1320</v>
      </c>
      <c r="B1111" s="8" t="s">
        <v>2274</v>
      </c>
      <c r="C1111" s="8" t="s">
        <v>2275</v>
      </c>
      <c r="D1111" s="13">
        <f>IFERROR([1]!EM_S_QSTM07_IS(B1111,"61",$C$1,"1")/1000000,"")</f>
        <v>95.609661950000003</v>
      </c>
      <c r="E1111" s="13" t="str">
        <f>IFERROR([1]!EM_S_PERFORMANCEEXPRESS_PERFEXNETPROFITTOSHAREHOLDER(B1111,$C$1)/1000000,"")</f>
        <v/>
      </c>
      <c r="F1111" s="13">
        <f>IFERROR([1]!EM_S_PROFITNOTICE_FORECASTT(B1111,$C$1)/1000000,"")</f>
        <v>217.15280000000001</v>
      </c>
      <c r="G1111" s="13">
        <f>IFERROR([1]!EM_S_PROFITNOTICE_FORECASTL(B1111,$C$1)/1000000,"")</f>
        <v>182.12819999999999</v>
      </c>
      <c r="H1111" s="13">
        <f t="shared" si="121"/>
        <v>199.6405</v>
      </c>
      <c r="I1111" s="20">
        <f>IFERROR([1]!EM_S_QSTM07_IS(B1111,"61",$I$1,"1")/1000000,"")</f>
        <v>89.66248293000001</v>
      </c>
      <c r="J1111" s="13">
        <f t="shared" si="119"/>
        <v>5.947179019999993</v>
      </c>
      <c r="K1111" s="13">
        <f>IFERROR([1]!EM_S_QSTM07_IS(B1111,"61",$K$2,"1")/1000000,"")</f>
        <v>46.430524329999997</v>
      </c>
      <c r="L1111" s="14">
        <f t="shared" si="122"/>
        <v>-0.87191230110323437</v>
      </c>
      <c r="M1111" s="33" t="str">
        <f ca="1">[1]!EM_S_MAJASSRES_NUM(B1111,$M$2,$M$1)</f>
        <v/>
      </c>
      <c r="N1111" s="29" t="str">
        <f t="shared" si="123"/>
        <v/>
      </c>
      <c r="O1111" s="21">
        <f t="shared" ca="1" si="124"/>
        <v>-0.87191230110323437</v>
      </c>
      <c r="P1111" s="10" t="str">
        <f t="shared" si="125"/>
        <v>财报</v>
      </c>
    </row>
    <row r="1112" spans="1:16" x14ac:dyDescent="0.2">
      <c r="A1112" s="17">
        <f t="shared" ca="1" si="120"/>
        <v>479</v>
      </c>
      <c r="B1112" s="8" t="s">
        <v>2276</v>
      </c>
      <c r="C1112" s="8" t="s">
        <v>2277</v>
      </c>
      <c r="D1112" s="13">
        <f>IFERROR([1]!EM_S_QSTM07_IS(B1112,"61",$C$1,"1")/1000000,"")</f>
        <v>21.08812146</v>
      </c>
      <c r="E1112" s="13" t="str">
        <f>IFERROR([1]!EM_S_PERFORMANCEEXPRESS_PERFEXNETPROFITTOSHAREHOLDER(B1112,$C$1)/1000000,"")</f>
        <v/>
      </c>
      <c r="F1112" s="13">
        <f>IFERROR([1]!EM_S_PROFITNOTICE_FORECASTT(B1112,$C$1)/1000000,"")</f>
        <v>34.474600000000002</v>
      </c>
      <c r="G1112" s="13">
        <f>IFERROR([1]!EM_S_PROFITNOTICE_FORECASTL(B1112,$C$1)/1000000,"")</f>
        <v>28.7288</v>
      </c>
      <c r="H1112" s="13">
        <f t="shared" si="121"/>
        <v>31.601700000000001</v>
      </c>
      <c r="I1112" s="20">
        <f>IFERROR([1]!EM_S_QSTM07_IS(B1112,"61",$I$1,"1")/1000000,"")</f>
        <v>9.2372463400000004</v>
      </c>
      <c r="J1112" s="13">
        <f t="shared" si="119"/>
        <v>11.85087512</v>
      </c>
      <c r="K1112" s="13">
        <f>IFERROR([1]!EM_S_QSTM07_IS(B1112,"61",$K$2,"1")/1000000,"")</f>
        <v>12.907009550000001</v>
      </c>
      <c r="L1112" s="14">
        <f t="shared" si="122"/>
        <v>-8.1826423534334627E-2</v>
      </c>
      <c r="M1112" s="33" t="str">
        <f ca="1">[1]!EM_S_MAJASSRES_NUM(B1112,$M$2,$M$1)</f>
        <v/>
      </c>
      <c r="N1112" s="29" t="str">
        <f t="shared" si="123"/>
        <v/>
      </c>
      <c r="O1112" s="21">
        <f t="shared" ca="1" si="124"/>
        <v>-8.1826423534334627E-2</v>
      </c>
      <c r="P1112" s="10" t="str">
        <f t="shared" si="125"/>
        <v>财报</v>
      </c>
    </row>
    <row r="1113" spans="1:16" x14ac:dyDescent="0.2">
      <c r="A1113" s="17" t="str">
        <f t="shared" ca="1" si="120"/>
        <v/>
      </c>
      <c r="B1113" s="8" t="s">
        <v>2278</v>
      </c>
      <c r="C1113" s="8" t="s">
        <v>2279</v>
      </c>
      <c r="D1113" s="13">
        <f>IFERROR([1]!EM_S_QSTM07_IS(B1113,"61",$C$1,"1")/1000000,"")</f>
        <v>18.042256460000001</v>
      </c>
      <c r="E1113" s="13" t="str">
        <f>IFERROR([1]!EM_S_PERFORMANCEEXPRESS_PERFEXNETPROFITTOSHAREHOLDER(B1113,$C$1)/1000000,"")</f>
        <v/>
      </c>
      <c r="F1113" s="13">
        <f>IFERROR([1]!EM_S_PROFITNOTICE_FORECASTT(B1113,$C$1)/1000000,"")</f>
        <v>35</v>
      </c>
      <c r="G1113" s="13">
        <f>IFERROR([1]!EM_S_PROFITNOTICE_FORECASTL(B1113,$C$1)/1000000,"")</f>
        <v>30</v>
      </c>
      <c r="H1113" s="13">
        <f t="shared" si="121"/>
        <v>32.5</v>
      </c>
      <c r="I1113" s="20">
        <f>IFERROR([1]!EM_S_QSTM07_IS(B1113,"61",$I$1,"1")/1000000,"")</f>
        <v>14.79218667</v>
      </c>
      <c r="J1113" s="13">
        <f t="shared" si="119"/>
        <v>3.2500697900000013</v>
      </c>
      <c r="K1113" s="13">
        <f>IFERROR([1]!EM_S_QSTM07_IS(B1113,"61",$K$2,"1")/1000000,"")</f>
        <v>-1.3274667900000001</v>
      </c>
      <c r="L1113" s="14">
        <f t="shared" si="122"/>
        <v>3.4483247449075551</v>
      </c>
      <c r="M1113" s="33">
        <f ca="1">[1]!EM_S_MAJASSRES_NUM(B1113,$M$2,$M$1)</f>
        <v>1</v>
      </c>
      <c r="N1113" s="29">
        <f t="shared" si="123"/>
        <v>1</v>
      </c>
      <c r="O1113" s="21" t="str">
        <f t="shared" ca="1" si="124"/>
        <v/>
      </c>
      <c r="P1113" s="10" t="str">
        <f t="shared" si="125"/>
        <v>财报</v>
      </c>
    </row>
    <row r="1114" spans="1:16" x14ac:dyDescent="0.2">
      <c r="A1114" s="17">
        <f t="shared" ca="1" si="120"/>
        <v>2032</v>
      </c>
      <c r="B1114" s="8" t="s">
        <v>2280</v>
      </c>
      <c r="C1114" s="8" t="s">
        <v>2281</v>
      </c>
      <c r="D1114" s="13">
        <f>IFERROR([1]!EM_S_QSTM07_IS(B1114,"61",$C$1,"1")/1000000,"")</f>
        <v>4.4354319699999998</v>
      </c>
      <c r="E1114" s="13" t="str">
        <f>IFERROR([1]!EM_S_PERFORMANCEEXPRESS_PERFEXNETPROFITTOSHAREHOLDER(B1114,$C$1)/1000000,"")</f>
        <v/>
      </c>
      <c r="F1114" s="13">
        <f>IFERROR([1]!EM_S_PROFITNOTICE_FORECASTT(B1114,$C$1)/1000000,"")</f>
        <v>184.4341</v>
      </c>
      <c r="G1114" s="13">
        <f>IFERROR([1]!EM_S_PROFITNOTICE_FORECASTL(B1114,$C$1)/1000000,"")</f>
        <v>147.54730000000001</v>
      </c>
      <c r="H1114" s="13">
        <f t="shared" si="121"/>
        <v>165.9907</v>
      </c>
      <c r="I1114" s="20">
        <f>IFERROR([1]!EM_S_QSTM07_IS(B1114,"61",$I$1,"1")/1000000,"")</f>
        <v>144.97184619999999</v>
      </c>
      <c r="J1114" s="13">
        <f t="shared" si="119"/>
        <v>-140.53641422999999</v>
      </c>
      <c r="K1114" s="13">
        <f>IFERROR([1]!EM_S_QSTM07_IS(B1114,"61",$K$2,"1")/1000000,"")</f>
        <v>24.142280100000001</v>
      </c>
      <c r="L1114" s="14">
        <f t="shared" si="122"/>
        <v>-6.8211740418834745</v>
      </c>
      <c r="M1114" s="33" t="str">
        <f ca="1">[1]!EM_S_MAJASSRES_NUM(B1114,$M$2,$M$1)</f>
        <v/>
      </c>
      <c r="N1114" s="29" t="str">
        <f t="shared" si="123"/>
        <v/>
      </c>
      <c r="O1114" s="21">
        <f t="shared" ca="1" si="124"/>
        <v>-6.8211740418834745</v>
      </c>
      <c r="P1114" s="10" t="str">
        <f t="shared" si="125"/>
        <v>财报</v>
      </c>
    </row>
    <row r="1115" spans="1:16" x14ac:dyDescent="0.2">
      <c r="A1115" s="17" t="str">
        <f t="shared" ca="1" si="120"/>
        <v/>
      </c>
      <c r="B1115" s="8" t="s">
        <v>2282</v>
      </c>
      <c r="C1115" s="8" t="s">
        <v>2283</v>
      </c>
      <c r="D1115" s="13">
        <f>IFERROR([1]!EM_S_QSTM07_IS(B1115,"61",$C$1,"1")/1000000,"")</f>
        <v>-14.18405027</v>
      </c>
      <c r="E1115" s="13" t="str">
        <f>IFERROR([1]!EM_S_PERFORMANCEEXPRESS_PERFEXNETPROFITTOSHAREHOLDER(B1115,$C$1)/1000000,"")</f>
        <v/>
      </c>
      <c r="F1115" s="13">
        <f>IFERROR([1]!EM_S_PROFITNOTICE_FORECASTT(B1115,$C$1)/1000000,"")</f>
        <v>-30</v>
      </c>
      <c r="G1115" s="13">
        <f>IFERROR([1]!EM_S_PROFITNOTICE_FORECASTL(B1115,$C$1)/1000000,"")</f>
        <v>-55</v>
      </c>
      <c r="H1115" s="13">
        <f t="shared" si="121"/>
        <v>-42.5</v>
      </c>
      <c r="I1115" s="20">
        <f>IFERROR([1]!EM_S_QSTM07_IS(B1115,"61",$I$1,"1")/1000000,"")</f>
        <v>-26.232998569999999</v>
      </c>
      <c r="J1115" s="13">
        <f t="shared" si="119"/>
        <v>12.048948299999999</v>
      </c>
      <c r="K1115" s="13">
        <f>IFERROR([1]!EM_S_QSTM07_IS(B1115,"61",$K$2,"1")/1000000,"")</f>
        <v>-0.47036215999999997</v>
      </c>
      <c r="L1115" s="14">
        <f t="shared" si="122"/>
        <v>26.616321474499564</v>
      </c>
      <c r="M1115" s="33" t="str">
        <f ca="1">[1]!EM_S_MAJASSRES_NUM(B1115,$M$2,$M$1)</f>
        <v/>
      </c>
      <c r="N1115" s="29">
        <f t="shared" si="123"/>
        <v>1</v>
      </c>
      <c r="O1115" s="21" t="str">
        <f t="shared" ca="1" si="124"/>
        <v/>
      </c>
      <c r="P1115" s="10" t="str">
        <f t="shared" si="125"/>
        <v>财报</v>
      </c>
    </row>
    <row r="1116" spans="1:16" x14ac:dyDescent="0.2">
      <c r="A1116" s="17">
        <f t="shared" ca="1" si="120"/>
        <v>1107</v>
      </c>
      <c r="B1116" s="8" t="s">
        <v>2284</v>
      </c>
      <c r="C1116" s="8" t="s">
        <v>2285</v>
      </c>
      <c r="D1116" s="13">
        <f>IFERROR([1]!EM_S_QSTM07_IS(B1116,"61",$C$1,"1")/1000000,"")</f>
        <v>12.50651498</v>
      </c>
      <c r="E1116" s="13" t="str">
        <f>IFERROR([1]!EM_S_PERFORMANCEEXPRESS_PERFEXNETPROFITTOSHAREHOLDER(B1116,$C$1)/1000000,"")</f>
        <v/>
      </c>
      <c r="F1116" s="13">
        <f>IFERROR([1]!EM_S_PROFITNOTICE_FORECASTT(B1116,$C$1)/1000000,"")</f>
        <v>20</v>
      </c>
      <c r="G1116" s="13">
        <f>IFERROR([1]!EM_S_PROFITNOTICE_FORECASTL(B1116,$C$1)/1000000,"")</f>
        <v>10</v>
      </c>
      <c r="H1116" s="13">
        <f t="shared" si="121"/>
        <v>15</v>
      </c>
      <c r="I1116" s="20">
        <f>IFERROR([1]!EM_S_QSTM07_IS(B1116,"61",$I$1,"1")/1000000,"")</f>
        <v>2.96600201</v>
      </c>
      <c r="J1116" s="13">
        <f t="shared" si="119"/>
        <v>9.54051297</v>
      </c>
      <c r="K1116" s="13">
        <f>IFERROR([1]!EM_S_QSTM07_IS(B1116,"61",$K$2,"1")/1000000,"")</f>
        <v>33.86378672</v>
      </c>
      <c r="L1116" s="14">
        <f t="shared" si="122"/>
        <v>-0.71826798199253483</v>
      </c>
      <c r="M1116" s="33" t="str">
        <f ca="1">[1]!EM_S_MAJASSRES_NUM(B1116,$M$2,$M$1)</f>
        <v/>
      </c>
      <c r="N1116" s="29" t="str">
        <f t="shared" si="123"/>
        <v/>
      </c>
      <c r="O1116" s="21">
        <f t="shared" ca="1" si="124"/>
        <v>-0.71826798199253483</v>
      </c>
      <c r="P1116" s="10" t="str">
        <f t="shared" si="125"/>
        <v>财报</v>
      </c>
    </row>
    <row r="1117" spans="1:16" x14ac:dyDescent="0.2">
      <c r="A1117" s="17">
        <f t="shared" ca="1" si="120"/>
        <v>677</v>
      </c>
      <c r="B1117" s="8" t="s">
        <v>2286</v>
      </c>
      <c r="C1117" s="8" t="s">
        <v>2287</v>
      </c>
      <c r="D1117" s="13">
        <f>IFERROR([1]!EM_S_QSTM07_IS(B1117,"61",$C$1,"1")/1000000,"")</f>
        <v>57.928705710000003</v>
      </c>
      <c r="E1117" s="13" t="str">
        <f>IFERROR([1]!EM_S_PERFORMANCEEXPRESS_PERFEXNETPROFITTOSHAREHOLDER(B1117,$C$1)/1000000,"")</f>
        <v/>
      </c>
      <c r="F1117" s="13">
        <f>IFERROR([1]!EM_S_PROFITNOTICE_FORECASTT(B1117,$C$1)/1000000,"")</f>
        <v>102.8578</v>
      </c>
      <c r="G1117" s="13">
        <f>IFERROR([1]!EM_S_PROFITNOTICE_FORECASTL(B1117,$C$1)/1000000,"")</f>
        <v>64.286100000000005</v>
      </c>
      <c r="H1117" s="13">
        <f t="shared" si="121"/>
        <v>83.571950000000001</v>
      </c>
      <c r="I1117" s="20">
        <f>IFERROR([1]!EM_S_QSTM07_IS(B1117,"61",$I$1,"1")/1000000,"")</f>
        <v>24.18800989</v>
      </c>
      <c r="J1117" s="13">
        <f t="shared" si="119"/>
        <v>33.740695819999999</v>
      </c>
      <c r="K1117" s="13">
        <f>IFERROR([1]!EM_S_QSTM07_IS(B1117,"61",$K$2,"1")/1000000,"")</f>
        <v>52.716443259999998</v>
      </c>
      <c r="L1117" s="14">
        <f t="shared" si="122"/>
        <v>-0.35995879589999485</v>
      </c>
      <c r="M1117" s="33" t="str">
        <f ca="1">[1]!EM_S_MAJASSRES_NUM(B1117,$M$2,$M$1)</f>
        <v/>
      </c>
      <c r="N1117" s="29" t="str">
        <f t="shared" si="123"/>
        <v/>
      </c>
      <c r="O1117" s="21">
        <f t="shared" ca="1" si="124"/>
        <v>-0.35995879589999485</v>
      </c>
      <c r="P1117" s="10" t="str">
        <f t="shared" si="125"/>
        <v>财报</v>
      </c>
    </row>
    <row r="1118" spans="1:16" x14ac:dyDescent="0.2">
      <c r="A1118" s="17">
        <f t="shared" ca="1" si="120"/>
        <v>1644</v>
      </c>
      <c r="B1118" s="8" t="s">
        <v>2288</v>
      </c>
      <c r="C1118" s="8" t="s">
        <v>2289</v>
      </c>
      <c r="D1118" s="13">
        <f>IFERROR([1]!EM_S_QSTM07_IS(B1118,"61",$C$1,"1")/1000000,"")</f>
        <v>42.938698159999994</v>
      </c>
      <c r="E1118" s="13">
        <f>IFERROR([1]!EM_S_PERFORMANCEEXPRESS_PERFEXNETPROFITTOSHAREHOLDER(B1118,$C$1)/1000000,"")</f>
        <v>97.911552010000008</v>
      </c>
      <c r="F1118" s="13">
        <f>IFERROR([1]!EM_S_PROFITNOTICE_FORECASTT(B1118,$C$1)/1000000,"")</f>
        <v>148.3698</v>
      </c>
      <c r="G1118" s="13">
        <f>IFERROR([1]!EM_S_PROFITNOTICE_FORECASTL(B1118,$C$1)/1000000,"")</f>
        <v>89.021900000000002</v>
      </c>
      <c r="H1118" s="13">
        <f t="shared" si="121"/>
        <v>118.69585000000001</v>
      </c>
      <c r="I1118" s="20">
        <f>IFERROR([1]!EM_S_QSTM07_IS(B1118,"61",$I$1,"1")/1000000,"")</f>
        <v>54.978633219999999</v>
      </c>
      <c r="J1118" s="13">
        <f t="shared" si="119"/>
        <v>-12.039935060000005</v>
      </c>
      <c r="K1118" s="13">
        <f>IFERROR([1]!EM_S_QSTM07_IS(B1118,"61",$K$2,"1")/1000000,"")</f>
        <v>95.354645050000002</v>
      </c>
      <c r="L1118" s="14">
        <f t="shared" si="122"/>
        <v>-1.126264798675374</v>
      </c>
      <c r="M1118" s="33" t="str">
        <f ca="1">[1]!EM_S_MAJASSRES_NUM(B1118,$M$2,$M$1)</f>
        <v/>
      </c>
      <c r="N1118" s="29" t="str">
        <f t="shared" si="123"/>
        <v/>
      </c>
      <c r="O1118" s="21">
        <f t="shared" ca="1" si="124"/>
        <v>-1.126264798675374</v>
      </c>
      <c r="P1118" s="10" t="str">
        <f t="shared" si="125"/>
        <v>财报</v>
      </c>
    </row>
    <row r="1119" spans="1:16" x14ac:dyDescent="0.2">
      <c r="A1119" s="17">
        <f t="shared" ca="1" si="120"/>
        <v>1634</v>
      </c>
      <c r="B1119" s="8" t="s">
        <v>2290</v>
      </c>
      <c r="C1119" s="8" t="s">
        <v>2291</v>
      </c>
      <c r="D1119" s="13">
        <f>IFERROR([1]!EM_S_QSTM07_IS(B1119,"61",$C$1,"1")/1000000,"")</f>
        <v>22.288897980000002</v>
      </c>
      <c r="E1119" s="13" t="str">
        <f>IFERROR([1]!EM_S_PERFORMANCEEXPRESS_PERFEXNETPROFITTOSHAREHOLDER(B1119,$C$1)/1000000,"")</f>
        <v/>
      </c>
      <c r="F1119" s="13">
        <f>IFERROR([1]!EM_S_PROFITNOTICE_FORECASTT(B1119,$C$1)/1000000,"")</f>
        <v>49.87</v>
      </c>
      <c r="G1119" s="13">
        <f>IFERROR([1]!EM_S_PROFITNOTICE_FORECASTL(B1119,$C$1)/1000000,"")</f>
        <v>31.17</v>
      </c>
      <c r="H1119" s="13">
        <f t="shared" si="121"/>
        <v>40.519999999999996</v>
      </c>
      <c r="I1119" s="20">
        <f>IFERROR([1]!EM_S_QSTM07_IS(B1119,"61",$I$1,"1")/1000000,"")</f>
        <v>24.881672649999999</v>
      </c>
      <c r="J1119" s="13">
        <f t="shared" si="119"/>
        <v>-2.5927746699999972</v>
      </c>
      <c r="K1119" s="13">
        <f>IFERROR([1]!EM_S_QSTM07_IS(B1119,"61",$K$2,"1")/1000000,"")</f>
        <v>23.553466749999998</v>
      </c>
      <c r="L1119" s="14">
        <f t="shared" si="122"/>
        <v>-1.1100803842389781</v>
      </c>
      <c r="M1119" s="33" t="str">
        <f ca="1">[1]!EM_S_MAJASSRES_NUM(B1119,$M$2,$M$1)</f>
        <v/>
      </c>
      <c r="N1119" s="29" t="str">
        <f t="shared" si="123"/>
        <v/>
      </c>
      <c r="O1119" s="21">
        <f t="shared" ca="1" si="124"/>
        <v>-1.1100803842389781</v>
      </c>
      <c r="P1119" s="10" t="str">
        <f t="shared" si="125"/>
        <v>财报</v>
      </c>
    </row>
    <row r="1120" spans="1:16" x14ac:dyDescent="0.2">
      <c r="A1120" s="17">
        <f t="shared" ca="1" si="120"/>
        <v>735</v>
      </c>
      <c r="B1120" s="8" t="s">
        <v>2292</v>
      </c>
      <c r="C1120" s="8" t="s">
        <v>2293</v>
      </c>
      <c r="D1120" s="13">
        <f>IFERROR([1]!EM_S_QSTM07_IS(B1120,"61",$C$1,"1")/1000000,"")</f>
        <v>20.71204535</v>
      </c>
      <c r="E1120" s="13" t="str">
        <f>IFERROR([1]!EM_S_PERFORMANCEEXPRESS_PERFEXNETPROFITTOSHAREHOLDER(B1120,$C$1)/1000000,"")</f>
        <v/>
      </c>
      <c r="F1120" s="13">
        <f>IFERROR([1]!EM_S_PROFITNOTICE_FORECASTT(B1120,$C$1)/1000000,"")</f>
        <v>37.302</v>
      </c>
      <c r="G1120" s="13">
        <f>IFERROR([1]!EM_S_PROFITNOTICE_FORECASTL(B1120,$C$1)/1000000,"")</f>
        <v>23.979900000000001</v>
      </c>
      <c r="H1120" s="13">
        <f t="shared" si="121"/>
        <v>30.64095</v>
      </c>
      <c r="I1120" s="20">
        <f>IFERROR([1]!EM_S_QSTM07_IS(B1120,"61",$I$1,"1")/1000000,"")</f>
        <v>10.002302720000001</v>
      </c>
      <c r="J1120" s="13">
        <f t="shared" si="119"/>
        <v>10.709742629999999</v>
      </c>
      <c r="K1120" s="13">
        <f>IFERROR([1]!EM_S_QSTM07_IS(B1120,"61",$K$2,"1")/1000000,"")</f>
        <v>18.884576550000002</v>
      </c>
      <c r="L1120" s="14">
        <f t="shared" si="122"/>
        <v>-0.43288415275586373</v>
      </c>
      <c r="M1120" s="33" t="str">
        <f ca="1">[1]!EM_S_MAJASSRES_NUM(B1120,$M$2,$M$1)</f>
        <v/>
      </c>
      <c r="N1120" s="29" t="str">
        <f t="shared" si="123"/>
        <v/>
      </c>
      <c r="O1120" s="21">
        <f t="shared" ca="1" si="124"/>
        <v>-0.43288415275586373</v>
      </c>
      <c r="P1120" s="10" t="str">
        <f t="shared" si="125"/>
        <v>财报</v>
      </c>
    </row>
    <row r="1121" spans="1:16" x14ac:dyDescent="0.2">
      <c r="A1121" s="17">
        <f t="shared" ca="1" si="120"/>
        <v>361</v>
      </c>
      <c r="B1121" s="8" t="s">
        <v>2294</v>
      </c>
      <c r="C1121" s="8" t="s">
        <v>2295</v>
      </c>
      <c r="D1121" s="13">
        <f>IFERROR([1]!EM_S_QSTM07_IS(B1121,"61",$C$1,"1")/1000000,"")</f>
        <v>195.58582562999999</v>
      </c>
      <c r="E1121" s="13" t="str">
        <f>IFERROR([1]!EM_S_PERFORMANCEEXPRESS_PERFEXNETPROFITTOSHAREHOLDER(B1121,$C$1)/1000000,"")</f>
        <v/>
      </c>
      <c r="F1121" s="13">
        <f>IFERROR([1]!EM_S_PROFITNOTICE_FORECASTT(B1121,$C$1)/1000000,"")</f>
        <v>246.95359999999999</v>
      </c>
      <c r="G1121" s="13">
        <f>IFERROR([1]!EM_S_PROFITNOTICE_FORECASTL(B1121,$C$1)/1000000,"")</f>
        <v>225.4794</v>
      </c>
      <c r="H1121" s="13">
        <f t="shared" si="121"/>
        <v>236.2165</v>
      </c>
      <c r="I1121" s="20">
        <f>IFERROR([1]!EM_S_QSTM07_IS(B1121,"61",$I$1,"1")/1000000,"")</f>
        <v>42.05985459</v>
      </c>
      <c r="J1121" s="13">
        <f t="shared" si="119"/>
        <v>153.52597104</v>
      </c>
      <c r="K1121" s="13">
        <f>IFERROR([1]!EM_S_QSTM07_IS(B1121,"61",$K$2,"1")/1000000,"")</f>
        <v>115.21477804999999</v>
      </c>
      <c r="L1121" s="14">
        <f t="shared" si="122"/>
        <v>0.33251978295157608</v>
      </c>
      <c r="M1121" s="33" t="str">
        <f ca="1">[1]!EM_S_MAJASSRES_NUM(B1121,$M$2,$M$1)</f>
        <v/>
      </c>
      <c r="N1121" s="29" t="str">
        <f t="shared" si="123"/>
        <v/>
      </c>
      <c r="O1121" s="21">
        <f t="shared" ca="1" si="124"/>
        <v>0.33251978295157608</v>
      </c>
      <c r="P1121" s="10" t="str">
        <f t="shared" si="125"/>
        <v>财报</v>
      </c>
    </row>
    <row r="1122" spans="1:16" x14ac:dyDescent="0.2">
      <c r="A1122" s="17" t="str">
        <f t="shared" ca="1" si="120"/>
        <v/>
      </c>
      <c r="B1122" s="8" t="s">
        <v>2296</v>
      </c>
      <c r="C1122" s="8" t="s">
        <v>2297</v>
      </c>
      <c r="D1122" s="13">
        <f>IFERROR([1]!EM_S_QSTM07_IS(B1122,"61",$C$1,"1")/1000000,"")</f>
        <v>55.048467880000004</v>
      </c>
      <c r="E1122" s="13" t="str">
        <f>IFERROR([1]!EM_S_PERFORMANCEEXPRESS_PERFEXNETPROFITTOSHAREHOLDER(B1122,$C$1)/1000000,"")</f>
        <v/>
      </c>
      <c r="F1122" s="13">
        <f>IFERROR([1]!EM_S_PROFITNOTICE_FORECASTT(B1122,$C$1)/1000000,"")</f>
        <v>66.350999999999999</v>
      </c>
      <c r="G1122" s="13">
        <f>IFERROR([1]!EM_S_PROFITNOTICE_FORECASTL(B1122,$C$1)/1000000,"")</f>
        <v>55.983699999999999</v>
      </c>
      <c r="H1122" s="13">
        <f t="shared" si="121"/>
        <v>61.167349999999999</v>
      </c>
      <c r="I1122" s="20">
        <f>IFERROR([1]!EM_S_QSTM07_IS(B1122,"61",$I$1,"1")/1000000,"")</f>
        <v>8.2953459800000005</v>
      </c>
      <c r="J1122" s="13">
        <f t="shared" si="119"/>
        <v>46.753121900000004</v>
      </c>
      <c r="K1122" s="13">
        <f>IFERROR([1]!EM_S_QSTM07_IS(B1122,"61",$K$2,"1")/1000000,"")</f>
        <v>18.547267399999999</v>
      </c>
      <c r="L1122" s="14">
        <f t="shared" si="122"/>
        <v>1.5207552623088836</v>
      </c>
      <c r="M1122" s="33">
        <f ca="1">[1]!EM_S_MAJASSRES_NUM(B1122,$M$2,$M$1)</f>
        <v>1</v>
      </c>
      <c r="N1122" s="29" t="str">
        <f t="shared" si="123"/>
        <v/>
      </c>
      <c r="O1122" s="21" t="str">
        <f t="shared" ca="1" si="124"/>
        <v/>
      </c>
      <c r="P1122" s="10" t="str">
        <f t="shared" si="125"/>
        <v>财报</v>
      </c>
    </row>
    <row r="1123" spans="1:16" x14ac:dyDescent="0.2">
      <c r="A1123" s="17" t="str">
        <f t="shared" ca="1" si="120"/>
        <v/>
      </c>
      <c r="B1123" s="8" t="s">
        <v>2298</v>
      </c>
      <c r="C1123" s="8" t="s">
        <v>2299</v>
      </c>
      <c r="D1123" s="13">
        <f>IFERROR([1]!EM_S_QSTM07_IS(B1123,"61",$C$1,"1")/1000000,"")</f>
        <v>5.36154682</v>
      </c>
      <c r="E1123" s="13" t="str">
        <f>IFERROR([1]!EM_S_PERFORMANCEEXPRESS_PERFEXNETPROFITTOSHAREHOLDER(B1123,$C$1)/1000000,"")</f>
        <v/>
      </c>
      <c r="F1123" s="13">
        <f>IFERROR([1]!EM_S_PROFITNOTICE_FORECASTT(B1123,$C$1)/1000000,"")</f>
        <v>8.1708999999999996</v>
      </c>
      <c r="G1123" s="13">
        <f>IFERROR([1]!EM_S_PROFITNOTICE_FORECASTL(B1123,$C$1)/1000000,"")</f>
        <v>5.4471999999999996</v>
      </c>
      <c r="H1123" s="13">
        <f t="shared" si="121"/>
        <v>6.8090499999999992</v>
      </c>
      <c r="I1123" s="20">
        <f>IFERROR([1]!EM_S_QSTM07_IS(B1123,"61",$I$1,"1")/1000000,"")</f>
        <v>2.4271303999999998</v>
      </c>
      <c r="J1123" s="13">
        <f t="shared" si="119"/>
        <v>2.9344164200000002</v>
      </c>
      <c r="K1123" s="13">
        <f>IFERROR([1]!EM_S_QSTM07_IS(B1123,"61",$K$2,"1")/1000000,"")</f>
        <v>5.52548672</v>
      </c>
      <c r="L1123" s="14">
        <f t="shared" si="122"/>
        <v>-0.46893068996462989</v>
      </c>
      <c r="M1123" s="33" t="str">
        <f ca="1">[1]!EM_S_MAJASSRES_NUM(B1123,$M$2,$M$1)</f>
        <v/>
      </c>
      <c r="N1123" s="29">
        <f t="shared" si="123"/>
        <v>1</v>
      </c>
      <c r="O1123" s="21" t="str">
        <f t="shared" ca="1" si="124"/>
        <v/>
      </c>
      <c r="P1123" s="10" t="str">
        <f t="shared" si="125"/>
        <v>财报</v>
      </c>
    </row>
    <row r="1124" spans="1:16" x14ac:dyDescent="0.2">
      <c r="A1124" s="17" t="str">
        <f t="shared" ca="1" si="120"/>
        <v/>
      </c>
      <c r="B1124" s="8" t="s">
        <v>2300</v>
      </c>
      <c r="C1124" s="8" t="s">
        <v>2301</v>
      </c>
      <c r="D1124" s="13">
        <f>IFERROR([1]!EM_S_QSTM07_IS(B1124,"61",$C$1,"1")/1000000,"")</f>
        <v>-16.729692490000001</v>
      </c>
      <c r="E1124" s="13" t="str">
        <f>IFERROR([1]!EM_S_PERFORMANCEEXPRESS_PERFEXNETPROFITTOSHAREHOLDER(B1124,$C$1)/1000000,"")</f>
        <v/>
      </c>
      <c r="F1124" s="13">
        <f>IFERROR([1]!EM_S_PROFITNOTICE_FORECASTT(B1124,$C$1)/1000000,"")</f>
        <v>-10</v>
      </c>
      <c r="G1124" s="13">
        <f>IFERROR([1]!EM_S_PROFITNOTICE_FORECASTL(B1124,$C$1)/1000000,"")</f>
        <v>-25</v>
      </c>
      <c r="H1124" s="13">
        <f t="shared" si="121"/>
        <v>-17.5</v>
      </c>
      <c r="I1124" s="20">
        <f>IFERROR([1]!EM_S_QSTM07_IS(B1124,"61",$I$1,"1")/1000000,"")</f>
        <v>-10.6003522</v>
      </c>
      <c r="J1124" s="13">
        <f t="shared" si="119"/>
        <v>-6.1293402900000018</v>
      </c>
      <c r="K1124" s="13">
        <f>IFERROR([1]!EM_S_QSTM07_IS(B1124,"61",$K$2,"1")/1000000,"")</f>
        <v>9.4802447100000009</v>
      </c>
      <c r="L1124" s="14">
        <f t="shared" si="122"/>
        <v>-1.6465381936327677</v>
      </c>
      <c r="M1124" s="33" t="str">
        <f ca="1">[1]!EM_S_MAJASSRES_NUM(B1124,$M$2,$M$1)</f>
        <v/>
      </c>
      <c r="N1124" s="29">
        <f t="shared" si="123"/>
        <v>1</v>
      </c>
      <c r="O1124" s="21" t="str">
        <f t="shared" ca="1" si="124"/>
        <v/>
      </c>
      <c r="P1124" s="10" t="str">
        <f t="shared" si="125"/>
        <v>财报</v>
      </c>
    </row>
    <row r="1125" spans="1:16" x14ac:dyDescent="0.2">
      <c r="A1125" s="17">
        <f t="shared" ca="1" si="120"/>
        <v>678</v>
      </c>
      <c r="B1125" s="8" t="s">
        <v>2302</v>
      </c>
      <c r="C1125" s="8" t="s">
        <v>2303</v>
      </c>
      <c r="D1125" s="13">
        <f>IFERROR([1]!EM_S_QSTM07_IS(B1125,"61",$C$1,"1")/1000000,"")</f>
        <v>66.225583520000001</v>
      </c>
      <c r="E1125" s="13" t="str">
        <f>IFERROR([1]!EM_S_PERFORMANCEEXPRESS_PERFEXNETPROFITTOSHAREHOLDER(B1125,$C$1)/1000000,"")</f>
        <v/>
      </c>
      <c r="F1125" s="13">
        <f>IFERROR([1]!EM_S_PROFITNOTICE_FORECASTT(B1125,$C$1)/1000000,"")</f>
        <v>109.1579</v>
      </c>
      <c r="G1125" s="13">
        <f>IFERROR([1]!EM_S_PROFITNOTICE_FORECASTL(B1125,$C$1)/1000000,"")</f>
        <v>83.967600000000004</v>
      </c>
      <c r="H1125" s="13">
        <f t="shared" si="121"/>
        <v>96.562749999999994</v>
      </c>
      <c r="I1125" s="20">
        <f>IFERROR([1]!EM_S_QSTM07_IS(B1125,"61",$I$1,"1")/1000000,"")</f>
        <v>24.738215760000003</v>
      </c>
      <c r="J1125" s="13">
        <f t="shared" si="119"/>
        <v>41.487367759999998</v>
      </c>
      <c r="K1125" s="13">
        <f>IFERROR([1]!EM_S_QSTM07_IS(B1125,"61",$K$2,"1")/1000000,"")</f>
        <v>64.927553279999998</v>
      </c>
      <c r="L1125" s="14">
        <f t="shared" si="122"/>
        <v>-0.36102061968844301</v>
      </c>
      <c r="M1125" s="33" t="str">
        <f ca="1">[1]!EM_S_MAJASSRES_NUM(B1125,$M$2,$M$1)</f>
        <v/>
      </c>
      <c r="N1125" s="29" t="str">
        <f t="shared" si="123"/>
        <v/>
      </c>
      <c r="O1125" s="21">
        <f t="shared" ca="1" si="124"/>
        <v>-0.36102061968844301</v>
      </c>
      <c r="P1125" s="10" t="str">
        <f t="shared" si="125"/>
        <v>财报</v>
      </c>
    </row>
    <row r="1126" spans="1:16" x14ac:dyDescent="0.2">
      <c r="A1126" s="17">
        <f t="shared" ca="1" si="120"/>
        <v>978</v>
      </c>
      <c r="B1126" s="8" t="s">
        <v>2304</v>
      </c>
      <c r="C1126" s="8" t="s">
        <v>2305</v>
      </c>
      <c r="D1126" s="13">
        <f>IFERROR([1]!EM_S_QSTM07_IS(B1126,"61",$C$1,"1")/1000000,"")</f>
        <v>33.976614859999998</v>
      </c>
      <c r="E1126" s="13" t="str">
        <f>IFERROR([1]!EM_S_PERFORMANCEEXPRESS_PERFEXNETPROFITTOSHAREHOLDER(B1126,$C$1)/1000000,"")</f>
        <v/>
      </c>
      <c r="F1126" s="13">
        <f>IFERROR([1]!EM_S_PROFITNOTICE_FORECASTT(B1126,$C$1)/1000000,"")</f>
        <v>62.740699999999997</v>
      </c>
      <c r="G1126" s="13">
        <f>IFERROR([1]!EM_S_PROFITNOTICE_FORECASTL(B1126,$C$1)/1000000,"")</f>
        <v>44.814799999999998</v>
      </c>
      <c r="H1126" s="13">
        <f t="shared" si="121"/>
        <v>53.777749999999997</v>
      </c>
      <c r="I1126" s="20">
        <f>IFERROR([1]!EM_S_QSTM07_IS(B1126,"61",$I$1,"1")/1000000,"")</f>
        <v>11.389237130000001</v>
      </c>
      <c r="J1126" s="13">
        <f t="shared" si="119"/>
        <v>22.587377729999996</v>
      </c>
      <c r="K1126" s="13">
        <f>IFERROR([1]!EM_S_QSTM07_IS(B1126,"61",$K$2,"1")/1000000,"")</f>
        <v>60.331729969999998</v>
      </c>
      <c r="L1126" s="14">
        <f t="shared" si="122"/>
        <v>-0.62561362418694788</v>
      </c>
      <c r="M1126" s="33" t="str">
        <f ca="1">[1]!EM_S_MAJASSRES_NUM(B1126,$M$2,$M$1)</f>
        <v/>
      </c>
      <c r="N1126" s="29" t="str">
        <f t="shared" si="123"/>
        <v/>
      </c>
      <c r="O1126" s="21">
        <f t="shared" ca="1" si="124"/>
        <v>-0.62561362418694788</v>
      </c>
      <c r="P1126" s="10" t="str">
        <f t="shared" si="125"/>
        <v>财报</v>
      </c>
    </row>
    <row r="1127" spans="1:16" x14ac:dyDescent="0.2">
      <c r="A1127" s="17" t="str">
        <f t="shared" ca="1" si="120"/>
        <v/>
      </c>
      <c r="B1127" s="8" t="s">
        <v>2306</v>
      </c>
      <c r="C1127" s="8" t="s">
        <v>2307</v>
      </c>
      <c r="D1127" s="13">
        <f>IFERROR([1]!EM_S_QSTM07_IS(B1127,"61",$C$1,"1")/1000000,"")</f>
        <v>-2.44195348</v>
      </c>
      <c r="E1127" s="13" t="str">
        <f>IFERROR([1]!EM_S_PERFORMANCEEXPRESS_PERFEXNETPROFITTOSHAREHOLDER(B1127,$C$1)/1000000,"")</f>
        <v/>
      </c>
      <c r="F1127" s="13">
        <f>IFERROR([1]!EM_S_PROFITNOTICE_FORECASTT(B1127,$C$1)/1000000,"")</f>
        <v>-5</v>
      </c>
      <c r="G1127" s="13">
        <f>IFERROR([1]!EM_S_PROFITNOTICE_FORECASTL(B1127,$C$1)/1000000,"")</f>
        <v>-10</v>
      </c>
      <c r="H1127" s="13">
        <f t="shared" si="121"/>
        <v>-7.5</v>
      </c>
      <c r="I1127" s="20">
        <f>IFERROR([1]!EM_S_QSTM07_IS(B1127,"61",$I$1,"1")/1000000,"")</f>
        <v>-3.4172126700000001</v>
      </c>
      <c r="J1127" s="13">
        <f t="shared" si="119"/>
        <v>0.97525919000000005</v>
      </c>
      <c r="K1127" s="13">
        <f>IFERROR([1]!EM_S_QSTM07_IS(B1127,"61",$K$2,"1")/1000000,"")</f>
        <v>-5.5554766300000002</v>
      </c>
      <c r="L1127" s="14">
        <f t="shared" si="122"/>
        <v>1.1755491481565281</v>
      </c>
      <c r="M1127" s="33" t="str">
        <f ca="1">[1]!EM_S_MAJASSRES_NUM(B1127,$M$2,$M$1)</f>
        <v/>
      </c>
      <c r="N1127" s="29">
        <f t="shared" si="123"/>
        <v>1</v>
      </c>
      <c r="O1127" s="21" t="str">
        <f t="shared" ca="1" si="124"/>
        <v/>
      </c>
      <c r="P1127" s="10" t="str">
        <f t="shared" si="125"/>
        <v>财报</v>
      </c>
    </row>
    <row r="1128" spans="1:16" x14ac:dyDescent="0.2">
      <c r="A1128" s="17" t="str">
        <f t="shared" ca="1" si="120"/>
        <v/>
      </c>
      <c r="B1128" s="8" t="s">
        <v>2308</v>
      </c>
      <c r="C1128" s="8" t="s">
        <v>2309</v>
      </c>
      <c r="D1128" s="13">
        <f>IFERROR([1]!EM_S_QSTM07_IS(B1128,"61",$C$1,"1")/1000000,"")</f>
        <v>9.0890574999999991</v>
      </c>
      <c r="E1128" s="13" t="str">
        <f>IFERROR([1]!EM_S_PERFORMANCEEXPRESS_PERFEXNETPROFITTOSHAREHOLDER(B1128,$C$1)/1000000,"")</f>
        <v/>
      </c>
      <c r="F1128" s="13">
        <f>IFERROR([1]!EM_S_PROFITNOTICE_FORECASTT(B1128,$C$1)/1000000,"")</f>
        <v>15</v>
      </c>
      <c r="G1128" s="13">
        <f>IFERROR([1]!EM_S_PROFITNOTICE_FORECASTL(B1128,$C$1)/1000000,"")</f>
        <v>0</v>
      </c>
      <c r="H1128" s="13">
        <f t="shared" si="121"/>
        <v>7.5</v>
      </c>
      <c r="I1128" s="20">
        <f>IFERROR([1]!EM_S_QSTM07_IS(B1128,"61",$I$1,"1")/1000000,"")</f>
        <v>-1.7243410700000001</v>
      </c>
      <c r="J1128" s="13">
        <f t="shared" si="119"/>
        <v>10.813398569999999</v>
      </c>
      <c r="K1128" s="13">
        <f>IFERROR([1]!EM_S_QSTM07_IS(B1128,"61",$K$2,"1")/1000000,"")</f>
        <v>-9.6712389200000004</v>
      </c>
      <c r="L1128" s="14">
        <f t="shared" si="122"/>
        <v>2.1180985868974886</v>
      </c>
      <c r="M1128" s="33" t="str">
        <f ca="1">[1]!EM_S_MAJASSRES_NUM(B1128,$M$2,$M$1)</f>
        <v/>
      </c>
      <c r="N1128" s="29">
        <f t="shared" si="123"/>
        <v>1</v>
      </c>
      <c r="O1128" s="21" t="str">
        <f t="shared" ca="1" si="124"/>
        <v/>
      </c>
      <c r="P1128" s="10" t="str">
        <f t="shared" si="125"/>
        <v>财报</v>
      </c>
    </row>
    <row r="1129" spans="1:16" x14ac:dyDescent="0.2">
      <c r="A1129" s="17">
        <f t="shared" ca="1" si="120"/>
        <v>1667</v>
      </c>
      <c r="B1129" s="8" t="s">
        <v>2310</v>
      </c>
      <c r="C1129" s="8" t="s">
        <v>2311</v>
      </c>
      <c r="D1129" s="13">
        <f>IFERROR([1]!EM_S_QSTM07_IS(B1129,"61",$C$1,"1")/1000000,"")</f>
        <v>28.908279839999999</v>
      </c>
      <c r="E1129" s="13" t="str">
        <f>IFERROR([1]!EM_S_PERFORMANCEEXPRESS_PERFEXNETPROFITTOSHAREHOLDER(B1129,$C$1)/1000000,"")</f>
        <v/>
      </c>
      <c r="F1129" s="13">
        <f>IFERROR([1]!EM_S_PROFITNOTICE_FORECASTT(B1129,$C$1)/1000000,"")</f>
        <v>76.047899999999998</v>
      </c>
      <c r="G1129" s="13">
        <f>IFERROR([1]!EM_S_PROFITNOTICE_FORECASTL(B1129,$C$1)/1000000,"")</f>
        <v>50.698599999999999</v>
      </c>
      <c r="H1129" s="13">
        <f t="shared" si="121"/>
        <v>63.373249999999999</v>
      </c>
      <c r="I1129" s="20">
        <f>IFERROR([1]!EM_S_QSTM07_IS(B1129,"61",$I$1,"1")/1000000,"")</f>
        <v>32.816780649999998</v>
      </c>
      <c r="J1129" s="13">
        <f t="shared" si="119"/>
        <v>-3.9085008099999996</v>
      </c>
      <c r="K1129" s="13">
        <f>IFERROR([1]!EM_S_QSTM07_IS(B1129,"61",$K$2,"1")/1000000,"")</f>
        <v>27.371302679999999</v>
      </c>
      <c r="L1129" s="14">
        <f t="shared" si="122"/>
        <v>-1.1427955715405504</v>
      </c>
      <c r="M1129" s="33" t="str">
        <f ca="1">[1]!EM_S_MAJASSRES_NUM(B1129,$M$2,$M$1)</f>
        <v/>
      </c>
      <c r="N1129" s="29" t="str">
        <f t="shared" si="123"/>
        <v/>
      </c>
      <c r="O1129" s="21">
        <f t="shared" ca="1" si="124"/>
        <v>-1.1427955715405504</v>
      </c>
      <c r="P1129" s="10" t="str">
        <f t="shared" si="125"/>
        <v>财报</v>
      </c>
    </row>
    <row r="1130" spans="1:16" x14ac:dyDescent="0.2">
      <c r="A1130" s="17">
        <f t="shared" ca="1" si="120"/>
        <v>725</v>
      </c>
      <c r="B1130" s="8" t="s">
        <v>2312</v>
      </c>
      <c r="C1130" s="8" t="s">
        <v>2313</v>
      </c>
      <c r="D1130" s="13">
        <f>IFERROR([1]!EM_S_QSTM07_IS(B1130,"61",$C$1,"1")/1000000,"")</f>
        <v>138.82043869999998</v>
      </c>
      <c r="E1130" s="13" t="str">
        <f>IFERROR([1]!EM_S_PERFORMANCEEXPRESS_PERFEXNETPROFITTOSHAREHOLDER(B1130,$C$1)/1000000,"")</f>
        <v/>
      </c>
      <c r="F1130" s="13">
        <f>IFERROR([1]!EM_S_PROFITNOTICE_FORECASTT(B1130,$C$1)/1000000,"")</f>
        <v>211</v>
      </c>
      <c r="G1130" s="13">
        <f>IFERROR([1]!EM_S_PROFITNOTICE_FORECASTL(B1130,$C$1)/1000000,"")</f>
        <v>164.1</v>
      </c>
      <c r="H1130" s="13">
        <f t="shared" si="121"/>
        <v>187.55</v>
      </c>
      <c r="I1130" s="20">
        <f>IFERROR([1]!EM_S_QSTM07_IS(B1130,"61",$I$1,"1")/1000000,"")</f>
        <v>61.189691979999999</v>
      </c>
      <c r="J1130" s="13">
        <f t="shared" si="119"/>
        <v>77.630746719999991</v>
      </c>
      <c r="K1130" s="13">
        <f>IFERROR([1]!EM_S_QSTM07_IS(B1130,"61",$K$2,"1")/1000000,"")</f>
        <v>133.16042929</v>
      </c>
      <c r="L1130" s="14">
        <f t="shared" si="122"/>
        <v>-0.41701339403965215</v>
      </c>
      <c r="M1130" s="33" t="str">
        <f ca="1">[1]!EM_S_MAJASSRES_NUM(B1130,$M$2,$M$1)</f>
        <v/>
      </c>
      <c r="N1130" s="29" t="str">
        <f t="shared" si="123"/>
        <v/>
      </c>
      <c r="O1130" s="21">
        <f t="shared" ca="1" si="124"/>
        <v>-0.41701339403965215</v>
      </c>
      <c r="P1130" s="10" t="str">
        <f t="shared" si="125"/>
        <v>财报</v>
      </c>
    </row>
    <row r="1131" spans="1:16" x14ac:dyDescent="0.2">
      <c r="A1131" s="17">
        <f t="shared" ca="1" si="120"/>
        <v>833</v>
      </c>
      <c r="B1131" s="8" t="s">
        <v>2314</v>
      </c>
      <c r="C1131" s="8" t="s">
        <v>2315</v>
      </c>
      <c r="D1131" s="13">
        <f>IFERROR([1]!EM_S_QSTM07_IS(B1131,"61",$C$1,"1")/1000000,"")</f>
        <v>64.129336609999996</v>
      </c>
      <c r="E1131" s="13" t="str">
        <f>IFERROR([1]!EM_S_PERFORMANCEEXPRESS_PERFEXNETPROFITTOSHAREHOLDER(B1131,$C$1)/1000000,"")</f>
        <v/>
      </c>
      <c r="F1131" s="13">
        <f>IFERROR([1]!EM_S_PROFITNOTICE_FORECASTT(B1131,$C$1)/1000000,"")</f>
        <v>99.703900000000004</v>
      </c>
      <c r="G1131" s="13">
        <f>IFERROR([1]!EM_S_PROFITNOTICE_FORECASTL(B1131,$C$1)/1000000,"")</f>
        <v>56.973700000000001</v>
      </c>
      <c r="H1131" s="13">
        <f t="shared" si="121"/>
        <v>78.338800000000006</v>
      </c>
      <c r="I1131" s="20">
        <f>IFERROR([1]!EM_S_QSTM07_IS(B1131,"61",$I$1,"1")/1000000,"")</f>
        <v>9.3551769299999989</v>
      </c>
      <c r="J1131" s="13">
        <f t="shared" si="119"/>
        <v>54.774159679999997</v>
      </c>
      <c r="K1131" s="13">
        <f>IFERROR([1]!EM_S_QSTM07_IS(B1131,"61",$K$2,"1")/1000000,"")</f>
        <v>114.41335921</v>
      </c>
      <c r="L1131" s="14">
        <f t="shared" si="122"/>
        <v>-0.52126080329951008</v>
      </c>
      <c r="M1131" s="33" t="str">
        <f ca="1">[1]!EM_S_MAJASSRES_NUM(B1131,$M$2,$M$1)</f>
        <v/>
      </c>
      <c r="N1131" s="29" t="str">
        <f t="shared" si="123"/>
        <v/>
      </c>
      <c r="O1131" s="21">
        <f t="shared" ca="1" si="124"/>
        <v>-0.52126080329951008</v>
      </c>
      <c r="P1131" s="10" t="str">
        <f t="shared" si="125"/>
        <v>财报</v>
      </c>
    </row>
    <row r="1132" spans="1:16" x14ac:dyDescent="0.2">
      <c r="A1132" s="17">
        <f t="shared" ca="1" si="120"/>
        <v>967</v>
      </c>
      <c r="B1132" s="8" t="s">
        <v>2316</v>
      </c>
      <c r="C1132" s="8" t="s">
        <v>2317</v>
      </c>
      <c r="D1132" s="13">
        <f>IFERROR([1]!EM_S_QSTM07_IS(B1132,"61",$C$1,"1")/1000000,"")</f>
        <v>68.425080750000006</v>
      </c>
      <c r="E1132" s="13" t="str">
        <f>IFERROR([1]!EM_S_PERFORMANCEEXPRESS_PERFEXNETPROFITTOSHAREHOLDER(B1132,$C$1)/1000000,"")</f>
        <v/>
      </c>
      <c r="F1132" s="13">
        <f>IFERROR([1]!EM_S_PROFITNOTICE_FORECASTT(B1132,$C$1)/1000000,"")</f>
        <v>120.65649999999999</v>
      </c>
      <c r="G1132" s="13">
        <f>IFERROR([1]!EM_S_PROFITNOTICE_FORECASTL(B1132,$C$1)/1000000,"")</f>
        <v>94.801500000000004</v>
      </c>
      <c r="H1132" s="13">
        <f t="shared" si="121"/>
        <v>107.729</v>
      </c>
      <c r="I1132" s="20">
        <f>IFERROR([1]!EM_S_QSTM07_IS(B1132,"61",$I$1,"1")/1000000,"")</f>
        <v>48.066712920000001</v>
      </c>
      <c r="J1132" s="13">
        <f t="shared" si="119"/>
        <v>20.358367830000006</v>
      </c>
      <c r="K1132" s="13">
        <f>IFERROR([1]!EM_S_QSTM07_IS(B1132,"61",$K$2,"1")/1000000,"")</f>
        <v>53.374016439999998</v>
      </c>
      <c r="L1132" s="14">
        <f t="shared" si="122"/>
        <v>-0.61857155994835589</v>
      </c>
      <c r="M1132" s="33" t="str">
        <f ca="1">[1]!EM_S_MAJASSRES_NUM(B1132,$M$2,$M$1)</f>
        <v/>
      </c>
      <c r="N1132" s="29" t="str">
        <f t="shared" si="123"/>
        <v/>
      </c>
      <c r="O1132" s="21">
        <f t="shared" ca="1" si="124"/>
        <v>-0.61857155994835589</v>
      </c>
      <c r="P1132" s="10" t="str">
        <f t="shared" si="125"/>
        <v>财报</v>
      </c>
    </row>
    <row r="1133" spans="1:16" x14ac:dyDescent="0.2">
      <c r="A1133" s="17">
        <f t="shared" ca="1" si="120"/>
        <v>608</v>
      </c>
      <c r="B1133" s="8" t="s">
        <v>2318</v>
      </c>
      <c r="C1133" s="8" t="s">
        <v>2319</v>
      </c>
      <c r="D1133" s="13">
        <f>IFERROR([1]!EM_S_QSTM07_IS(B1133,"61",$C$1,"1")/1000000,"")</f>
        <v>75.644728720000003</v>
      </c>
      <c r="E1133" s="13" t="str">
        <f>IFERROR([1]!EM_S_PERFORMANCEEXPRESS_PERFEXNETPROFITTOSHAREHOLDER(B1133,$C$1)/1000000,"")</f>
        <v/>
      </c>
      <c r="F1133" s="13">
        <f>IFERROR([1]!EM_S_PROFITNOTICE_FORECASTT(B1133,$C$1)/1000000,"")</f>
        <v>95.425299999999993</v>
      </c>
      <c r="G1133" s="13">
        <f>IFERROR([1]!EM_S_PROFITNOTICE_FORECASTL(B1133,$C$1)/1000000,"")</f>
        <v>85.8827</v>
      </c>
      <c r="H1133" s="13">
        <f t="shared" si="121"/>
        <v>90.653999999999996</v>
      </c>
      <c r="I1133" s="20">
        <f>IFERROR([1]!EM_S_QSTM07_IS(B1133,"61",$I$1,"1")/1000000,"")</f>
        <v>11.62134311</v>
      </c>
      <c r="J1133" s="13">
        <f t="shared" si="119"/>
        <v>64.023385610000005</v>
      </c>
      <c r="K1133" s="13">
        <f>IFERROR([1]!EM_S_QSTM07_IS(B1133,"61",$K$2,"1")/1000000,"")</f>
        <v>87.794463099999987</v>
      </c>
      <c r="L1133" s="14">
        <f t="shared" si="122"/>
        <v>-0.27075827621297893</v>
      </c>
      <c r="M1133" s="33" t="str">
        <f ca="1">[1]!EM_S_MAJASSRES_NUM(B1133,$M$2,$M$1)</f>
        <v/>
      </c>
      <c r="N1133" s="29" t="str">
        <f t="shared" si="123"/>
        <v/>
      </c>
      <c r="O1133" s="21">
        <f t="shared" ca="1" si="124"/>
        <v>-0.27075827621297893</v>
      </c>
      <c r="P1133" s="10" t="str">
        <f t="shared" si="125"/>
        <v>财报</v>
      </c>
    </row>
    <row r="1134" spans="1:16" x14ac:dyDescent="0.2">
      <c r="A1134" s="17">
        <f t="shared" ca="1" si="120"/>
        <v>1571</v>
      </c>
      <c r="B1134" s="8" t="s">
        <v>2320</v>
      </c>
      <c r="C1134" s="8" t="s">
        <v>2321</v>
      </c>
      <c r="D1134" s="13">
        <f>IFERROR([1]!EM_S_QSTM07_IS(B1134,"61",$C$1,"1")/1000000,"")</f>
        <v>32.688866570000002</v>
      </c>
      <c r="E1134" s="13" t="str">
        <f>IFERROR([1]!EM_S_PERFORMANCEEXPRESS_PERFEXNETPROFITTOSHAREHOLDER(B1134,$C$1)/1000000,"")</f>
        <v/>
      </c>
      <c r="F1134" s="13">
        <f>IFERROR([1]!EM_S_PROFITNOTICE_FORECASTT(B1134,$C$1)/1000000,"")</f>
        <v>87.235799999999998</v>
      </c>
      <c r="G1134" s="13">
        <f>IFERROR([1]!EM_S_PROFITNOTICE_FORECASTL(B1134,$C$1)/1000000,"")</f>
        <v>58.154000000000003</v>
      </c>
      <c r="H1134" s="13">
        <f t="shared" si="121"/>
        <v>72.694900000000004</v>
      </c>
      <c r="I1134" s="20">
        <f>IFERROR([1]!EM_S_QSTM07_IS(B1134,"61",$I$1,"1")/1000000,"")</f>
        <v>34.057867530000003</v>
      </c>
      <c r="J1134" s="13">
        <f t="shared" si="119"/>
        <v>-1.369000960000001</v>
      </c>
      <c r="K1134" s="13">
        <f>IFERROR([1]!EM_S_QSTM07_IS(B1134,"61",$K$2,"1")/1000000,"")</f>
        <v>37.783626590000004</v>
      </c>
      <c r="L1134" s="14">
        <f t="shared" si="122"/>
        <v>-1.0362326511124882</v>
      </c>
      <c r="M1134" s="33" t="str">
        <f ca="1">[1]!EM_S_MAJASSRES_NUM(B1134,$M$2,$M$1)</f>
        <v/>
      </c>
      <c r="N1134" s="29" t="str">
        <f t="shared" si="123"/>
        <v/>
      </c>
      <c r="O1134" s="21">
        <f t="shared" ca="1" si="124"/>
        <v>-1.0362326511124882</v>
      </c>
      <c r="P1134" s="10" t="str">
        <f t="shared" si="125"/>
        <v>财报</v>
      </c>
    </row>
    <row r="1135" spans="1:16" x14ac:dyDescent="0.2">
      <c r="A1135" s="17" t="str">
        <f t="shared" ca="1" si="120"/>
        <v/>
      </c>
      <c r="B1135" s="8" t="s">
        <v>2322</v>
      </c>
      <c r="C1135" s="8" t="s">
        <v>2323</v>
      </c>
      <c r="D1135" s="13">
        <f>IFERROR([1]!EM_S_QSTM07_IS(B1135,"61",$C$1,"1")/1000000,"")</f>
        <v>-9.0014312100000016</v>
      </c>
      <c r="E1135" s="13" t="str">
        <f>IFERROR([1]!EM_S_PERFORMANCEEXPRESS_PERFEXNETPROFITTOSHAREHOLDER(B1135,$C$1)/1000000,"")</f>
        <v/>
      </c>
      <c r="F1135" s="13">
        <f>IFERROR([1]!EM_S_PROFITNOTICE_FORECASTT(B1135,$C$1)/1000000,"")</f>
        <v>-7.3597999999999999</v>
      </c>
      <c r="G1135" s="13">
        <f>IFERROR([1]!EM_S_PROFITNOTICE_FORECASTL(B1135,$C$1)/1000000,"")</f>
        <v>-11.0397</v>
      </c>
      <c r="H1135" s="13">
        <f t="shared" si="121"/>
        <v>-9.1997499999999999</v>
      </c>
      <c r="I1135" s="20">
        <f>IFERROR([1]!EM_S_QSTM07_IS(B1135,"61",$I$1,"1")/1000000,"")</f>
        <v>1.01616084</v>
      </c>
      <c r="J1135" s="13">
        <f t="shared" si="119"/>
        <v>-10.017592050000001</v>
      </c>
      <c r="K1135" s="13">
        <f>IFERROR([1]!EM_S_QSTM07_IS(B1135,"61",$K$2,"1")/1000000,"")</f>
        <v>2.3162712000000001</v>
      </c>
      <c r="L1135" s="14">
        <f t="shared" si="122"/>
        <v>-5.324878731816896</v>
      </c>
      <c r="M1135" s="33" t="str">
        <f ca="1">[1]!EM_S_MAJASSRES_NUM(B1135,$M$2,$M$1)</f>
        <v/>
      </c>
      <c r="N1135" s="29">
        <f t="shared" si="123"/>
        <v>1</v>
      </c>
      <c r="O1135" s="21" t="str">
        <f t="shared" ca="1" si="124"/>
        <v/>
      </c>
      <c r="P1135" s="10" t="str">
        <f t="shared" si="125"/>
        <v>财报</v>
      </c>
    </row>
    <row r="1136" spans="1:16" x14ac:dyDescent="0.2">
      <c r="A1136" s="17">
        <f t="shared" ca="1" si="120"/>
        <v>523</v>
      </c>
      <c r="B1136" s="8" t="s">
        <v>2324</v>
      </c>
      <c r="C1136" s="8" t="s">
        <v>2325</v>
      </c>
      <c r="D1136" s="13">
        <f>IFERROR([1]!EM_S_QSTM07_IS(B1136,"61",$C$1,"1")/1000000,"")</f>
        <v>129.05070509999999</v>
      </c>
      <c r="E1136" s="13" t="str">
        <f>IFERROR([1]!EM_S_PERFORMANCEEXPRESS_PERFEXNETPROFITTOSHAREHOLDER(B1136,$C$1)/1000000,"")</f>
        <v/>
      </c>
      <c r="F1136" s="13">
        <f>IFERROR([1]!EM_S_PROFITNOTICE_FORECASTT(B1136,$C$1)/1000000,"")</f>
        <v>183.91839999999999</v>
      </c>
      <c r="G1136" s="13">
        <f>IFERROR([1]!EM_S_PROFITNOTICE_FORECASTL(B1136,$C$1)/1000000,"")</f>
        <v>144.50729999999999</v>
      </c>
      <c r="H1136" s="13">
        <f t="shared" si="121"/>
        <v>164.21285</v>
      </c>
      <c r="I1136" s="20">
        <f>IFERROR([1]!EM_S_QSTM07_IS(B1136,"61",$I$1,"1")/1000000,"")</f>
        <v>41.8107629</v>
      </c>
      <c r="J1136" s="13">
        <f t="shared" si="119"/>
        <v>87.239942199999987</v>
      </c>
      <c r="K1136" s="13">
        <f>IFERROR([1]!EM_S_QSTM07_IS(B1136,"61",$K$2,"1")/1000000,"")</f>
        <v>102.67287928</v>
      </c>
      <c r="L1136" s="14">
        <f t="shared" si="122"/>
        <v>-0.15031171998121076</v>
      </c>
      <c r="M1136" s="33" t="str">
        <f ca="1">[1]!EM_S_MAJASSRES_NUM(B1136,$M$2,$M$1)</f>
        <v/>
      </c>
      <c r="N1136" s="29" t="str">
        <f t="shared" si="123"/>
        <v/>
      </c>
      <c r="O1136" s="21">
        <f t="shared" ca="1" si="124"/>
        <v>-0.15031171998121076</v>
      </c>
      <c r="P1136" s="10" t="str">
        <f t="shared" si="125"/>
        <v>财报</v>
      </c>
    </row>
    <row r="1137" spans="1:16" x14ac:dyDescent="0.2">
      <c r="A1137" s="17">
        <f t="shared" ca="1" si="120"/>
        <v>1777</v>
      </c>
      <c r="B1137" s="8" t="s">
        <v>2326</v>
      </c>
      <c r="C1137" s="8" t="s">
        <v>2327</v>
      </c>
      <c r="D1137" s="13">
        <f>IFERROR([1]!EM_S_QSTM07_IS(B1137,"61",$C$1,"1")/1000000,"")</f>
        <v>19.545850260000002</v>
      </c>
      <c r="E1137" s="13">
        <f>IFERROR([1]!EM_S_PERFORMANCEEXPRESS_PERFEXNETPROFITTOSHAREHOLDER(B1137,$C$1)/1000000,"")</f>
        <v>48.954295770000002</v>
      </c>
      <c r="F1137" s="13">
        <f>IFERROR([1]!EM_S_PROFITNOTICE_FORECASTT(B1137,$C$1)/1000000,"")</f>
        <v>70.883200000000002</v>
      </c>
      <c r="G1137" s="13">
        <f>IFERROR([1]!EM_S_PROFITNOTICE_FORECASTL(B1137,$C$1)/1000000,"")</f>
        <v>47.255400000000002</v>
      </c>
      <c r="H1137" s="13">
        <f t="shared" si="121"/>
        <v>59.069299999999998</v>
      </c>
      <c r="I1137" s="20">
        <f>IFERROR([1]!EM_S_QSTM07_IS(B1137,"61",$I$1,"1")/1000000,"")</f>
        <v>29.40844551</v>
      </c>
      <c r="J1137" s="13">
        <f t="shared" si="119"/>
        <v>-9.8625952499999983</v>
      </c>
      <c r="K1137" s="13">
        <f>IFERROR([1]!EM_S_QSTM07_IS(B1137,"61",$K$2,"1")/1000000,"")</f>
        <v>28.86939473</v>
      </c>
      <c r="L1137" s="14">
        <f t="shared" si="122"/>
        <v>-1.3416280577490305</v>
      </c>
      <c r="M1137" s="33" t="str">
        <f ca="1">[1]!EM_S_MAJASSRES_NUM(B1137,$M$2,$M$1)</f>
        <v/>
      </c>
      <c r="N1137" s="29" t="str">
        <f t="shared" si="123"/>
        <v/>
      </c>
      <c r="O1137" s="21">
        <f t="shared" ca="1" si="124"/>
        <v>-1.3416280577490305</v>
      </c>
      <c r="P1137" s="10" t="str">
        <f t="shared" si="125"/>
        <v>财报</v>
      </c>
    </row>
    <row r="1138" spans="1:16" x14ac:dyDescent="0.2">
      <c r="A1138" s="17" t="str">
        <f t="shared" ca="1" si="120"/>
        <v/>
      </c>
      <c r="B1138" s="8" t="s">
        <v>2328</v>
      </c>
      <c r="C1138" s="8" t="s">
        <v>2329</v>
      </c>
      <c r="D1138" s="13">
        <f>IFERROR([1]!EM_S_QSTM07_IS(B1138,"61",$C$1,"1")/1000000,"")</f>
        <v>91.222346879999989</v>
      </c>
      <c r="E1138" s="13" t="str">
        <f>IFERROR([1]!EM_S_PERFORMANCEEXPRESS_PERFEXNETPROFITTOSHAREHOLDER(B1138,$C$1)/1000000,"")</f>
        <v/>
      </c>
      <c r="F1138" s="13">
        <f>IFERROR([1]!EM_S_PROFITNOTICE_FORECASTT(B1138,$C$1)/1000000,"")</f>
        <v>97.164100000000005</v>
      </c>
      <c r="G1138" s="13">
        <f>IFERROR([1]!EM_S_PROFITNOTICE_FORECASTL(B1138,$C$1)/1000000,"")</f>
        <v>92.813400000000001</v>
      </c>
      <c r="H1138" s="13">
        <f t="shared" si="121"/>
        <v>94.98875000000001</v>
      </c>
      <c r="I1138" s="20">
        <f>IFERROR([1]!EM_S_QSTM07_IS(B1138,"61",$I$1,"1")/1000000,"")</f>
        <v>7.1822189100000005</v>
      </c>
      <c r="J1138" s="13">
        <f t="shared" si="119"/>
        <v>84.040127969999986</v>
      </c>
      <c r="K1138" s="13">
        <f>IFERROR([1]!EM_S_QSTM07_IS(B1138,"61",$K$2,"1")/1000000,"")</f>
        <v>16.38594071</v>
      </c>
      <c r="L1138" s="14">
        <f t="shared" si="122"/>
        <v>4.1287948282830076</v>
      </c>
      <c r="M1138" s="33">
        <f ca="1">[1]!EM_S_MAJASSRES_NUM(B1138,$M$2,$M$1)</f>
        <v>1</v>
      </c>
      <c r="N1138" s="29" t="str">
        <f t="shared" si="123"/>
        <v/>
      </c>
      <c r="O1138" s="21" t="str">
        <f t="shared" ca="1" si="124"/>
        <v/>
      </c>
      <c r="P1138" s="10" t="str">
        <f t="shared" si="125"/>
        <v>财报</v>
      </c>
    </row>
    <row r="1139" spans="1:16" x14ac:dyDescent="0.2">
      <c r="A1139" s="17">
        <f t="shared" ca="1" si="120"/>
        <v>709</v>
      </c>
      <c r="B1139" s="8" t="s">
        <v>2330</v>
      </c>
      <c r="C1139" s="8" t="s">
        <v>2331</v>
      </c>
      <c r="D1139" s="13">
        <f>IFERROR([1]!EM_S_QSTM07_IS(B1139,"61",$C$1,"1")/1000000,"")</f>
        <v>27.100588800000001</v>
      </c>
      <c r="E1139" s="13" t="str">
        <f>IFERROR([1]!EM_S_PERFORMANCEEXPRESS_PERFEXNETPROFITTOSHAREHOLDER(B1139,$C$1)/1000000,"")</f>
        <v/>
      </c>
      <c r="F1139" s="13">
        <f>IFERROR([1]!EM_S_PROFITNOTICE_FORECASTT(B1139,$C$1)/1000000,"")</f>
        <v>32.471400000000003</v>
      </c>
      <c r="G1139" s="13">
        <f>IFERROR([1]!EM_S_PROFITNOTICE_FORECASTL(B1139,$C$1)/1000000,"")</f>
        <v>28.651199999999999</v>
      </c>
      <c r="H1139" s="13">
        <f t="shared" si="121"/>
        <v>30.561300000000003</v>
      </c>
      <c r="I1139" s="20">
        <f>IFERROR([1]!EM_S_QSTM07_IS(B1139,"61",$I$1,"1")/1000000,"")</f>
        <v>1.6630292099999999</v>
      </c>
      <c r="J1139" s="13">
        <f t="shared" si="119"/>
        <v>25.437559589999999</v>
      </c>
      <c r="K1139" s="13">
        <f>IFERROR([1]!EM_S_QSTM07_IS(B1139,"61",$K$2,"1")/1000000,"")</f>
        <v>42.430125310000001</v>
      </c>
      <c r="L1139" s="14">
        <f t="shared" si="122"/>
        <v>-0.40048351485766565</v>
      </c>
      <c r="M1139" s="33" t="str">
        <f ca="1">[1]!EM_S_MAJASSRES_NUM(B1139,$M$2,$M$1)</f>
        <v/>
      </c>
      <c r="N1139" s="29" t="str">
        <f t="shared" si="123"/>
        <v/>
      </c>
      <c r="O1139" s="21">
        <f t="shared" ca="1" si="124"/>
        <v>-0.40048351485766565</v>
      </c>
      <c r="P1139" s="10" t="str">
        <f t="shared" si="125"/>
        <v>财报</v>
      </c>
    </row>
    <row r="1140" spans="1:16" x14ac:dyDescent="0.2">
      <c r="A1140" s="17">
        <f t="shared" ca="1" si="120"/>
        <v>994</v>
      </c>
      <c r="B1140" s="8" t="s">
        <v>2332</v>
      </c>
      <c r="C1140" s="8" t="s">
        <v>2333</v>
      </c>
      <c r="D1140" s="13">
        <f>IFERROR([1]!EM_S_QSTM07_IS(B1140,"61",$C$1,"1")/1000000,"")</f>
        <v>121.44438337999999</v>
      </c>
      <c r="E1140" s="13" t="str">
        <f>IFERROR([1]!EM_S_PERFORMANCEEXPRESS_PERFEXNETPROFITTOSHAREHOLDER(B1140,$C$1)/1000000,"")</f>
        <v/>
      </c>
      <c r="F1140" s="13">
        <f>IFERROR([1]!EM_S_PROFITNOTICE_FORECASTT(B1140,$C$1)/1000000,"")</f>
        <v>251.78</v>
      </c>
      <c r="G1140" s="13">
        <f>IFERROR([1]!EM_S_PROFITNOTICE_FORECASTL(B1140,$C$1)/1000000,"")</f>
        <v>199.69</v>
      </c>
      <c r="H1140" s="13">
        <f t="shared" si="121"/>
        <v>225.73500000000001</v>
      </c>
      <c r="I1140" s="20">
        <f>IFERROR([1]!EM_S_QSTM07_IS(B1140,"61",$I$1,"1")/1000000,"")</f>
        <v>84.627682019999995</v>
      </c>
      <c r="J1140" s="13">
        <f t="shared" si="119"/>
        <v>36.816701359999996</v>
      </c>
      <c r="K1140" s="13">
        <f>IFERROR([1]!EM_S_QSTM07_IS(B1140,"61",$K$2,"1")/1000000,"")</f>
        <v>101.10323818000001</v>
      </c>
      <c r="L1140" s="14">
        <f t="shared" si="122"/>
        <v>-0.63585042355959887</v>
      </c>
      <c r="M1140" s="33" t="str">
        <f ca="1">[1]!EM_S_MAJASSRES_NUM(B1140,$M$2,$M$1)</f>
        <v/>
      </c>
      <c r="N1140" s="29" t="str">
        <f t="shared" si="123"/>
        <v/>
      </c>
      <c r="O1140" s="21">
        <f t="shared" ca="1" si="124"/>
        <v>-0.63585042355959887</v>
      </c>
      <c r="P1140" s="10" t="str">
        <f t="shared" si="125"/>
        <v>财报</v>
      </c>
    </row>
    <row r="1141" spans="1:16" x14ac:dyDescent="0.2">
      <c r="A1141" s="17">
        <f t="shared" ca="1" si="120"/>
        <v>1473</v>
      </c>
      <c r="B1141" s="8" t="s">
        <v>2334</v>
      </c>
      <c r="C1141" s="8" t="s">
        <v>2335</v>
      </c>
      <c r="D1141" s="13">
        <f>IFERROR([1]!EM_S_QSTM07_IS(B1141,"61",$C$1,"1")/1000000,"")</f>
        <v>312.23054367000003</v>
      </c>
      <c r="E1141" s="13" t="str">
        <f>IFERROR([1]!EM_S_PERFORMANCEEXPRESS_PERFEXNETPROFITTOSHAREHOLDER(B1141,$C$1)/1000000,"")</f>
        <v/>
      </c>
      <c r="F1141" s="13" t="str">
        <f>IFERROR([1]!EM_S_PROFITNOTICE_FORECASTT(B1141,$C$1)/1000000,"")</f>
        <v/>
      </c>
      <c r="G1141" s="13" t="str">
        <f>IFERROR([1]!EM_S_PROFITNOTICE_FORECASTL(B1141,$C$1)/1000000,"")</f>
        <v/>
      </c>
      <c r="H1141" s="13" t="str">
        <f t="shared" si="121"/>
        <v/>
      </c>
      <c r="I1141" s="20">
        <f>IFERROR([1]!EM_S_QSTM07_IS(B1141,"61",$I$1,"1")/1000000,"")</f>
        <v>276.57111024</v>
      </c>
      <c r="J1141" s="13">
        <f t="shared" si="119"/>
        <v>35.659433430000036</v>
      </c>
      <c r="K1141" s="13">
        <f>IFERROR([1]!EM_S_QSTM07_IS(B1141,"61",$K$2,"1")/1000000,"")</f>
        <v>999.22147008000002</v>
      </c>
      <c r="L1141" s="14">
        <f t="shared" si="122"/>
        <v>-0.96431278300380685</v>
      </c>
      <c r="M1141" s="33" t="str">
        <f ca="1">[1]!EM_S_MAJASSRES_NUM(B1141,$M$2,$M$1)</f>
        <v/>
      </c>
      <c r="N1141" s="29" t="str">
        <f t="shared" si="123"/>
        <v/>
      </c>
      <c r="O1141" s="21">
        <f t="shared" ca="1" si="124"/>
        <v>-0.96431278300380685</v>
      </c>
      <c r="P1141" s="10" t="str">
        <f t="shared" si="125"/>
        <v>财报</v>
      </c>
    </row>
    <row r="1142" spans="1:16" x14ac:dyDescent="0.2">
      <c r="A1142" s="17">
        <f t="shared" ca="1" si="120"/>
        <v>605</v>
      </c>
      <c r="B1142" s="8" t="s">
        <v>2336</v>
      </c>
      <c r="C1142" s="8" t="s">
        <v>2337</v>
      </c>
      <c r="D1142" s="13">
        <f>IFERROR([1]!EM_S_QSTM07_IS(B1142,"61",$C$1,"1")/1000000,"")</f>
        <v>8.8336182100000009</v>
      </c>
      <c r="E1142" s="13" t="str">
        <f>IFERROR([1]!EM_S_PERFORMANCEEXPRESS_PERFEXNETPROFITTOSHAREHOLDER(B1142,$C$1)/1000000,"")</f>
        <v/>
      </c>
      <c r="F1142" s="13">
        <f>IFERROR([1]!EM_S_PROFITNOTICE_FORECASTT(B1142,$C$1)/1000000,"")</f>
        <v>14.2019</v>
      </c>
      <c r="G1142" s="13">
        <f>IFERROR([1]!EM_S_PROFITNOTICE_FORECASTL(B1142,$C$1)/1000000,"")</f>
        <v>7.101</v>
      </c>
      <c r="H1142" s="13">
        <f t="shared" si="121"/>
        <v>10.651450000000001</v>
      </c>
      <c r="I1142" s="20">
        <f>IFERROR([1]!EM_S_QSTM07_IS(B1142,"61",$I$1,"1")/1000000,"")</f>
        <v>0.77227234999999994</v>
      </c>
      <c r="J1142" s="13">
        <f t="shared" si="119"/>
        <v>8.0613458600000012</v>
      </c>
      <c r="K1142" s="13">
        <f>IFERROR([1]!EM_S_QSTM07_IS(B1142,"61",$K$2,"1")/1000000,"")</f>
        <v>11.02030428</v>
      </c>
      <c r="L1142" s="14">
        <f t="shared" si="122"/>
        <v>-0.26850060985793384</v>
      </c>
      <c r="M1142" s="33" t="str">
        <f ca="1">[1]!EM_S_MAJASSRES_NUM(B1142,$M$2,$M$1)</f>
        <v/>
      </c>
      <c r="N1142" s="29" t="str">
        <f t="shared" si="123"/>
        <v/>
      </c>
      <c r="O1142" s="21">
        <f t="shared" ca="1" si="124"/>
        <v>-0.26850060985793384</v>
      </c>
      <c r="P1142" s="10" t="str">
        <f t="shared" si="125"/>
        <v>财报</v>
      </c>
    </row>
    <row r="1143" spans="1:16" x14ac:dyDescent="0.2">
      <c r="A1143" s="17" t="str">
        <f t="shared" ca="1" si="120"/>
        <v/>
      </c>
      <c r="B1143" s="8" t="s">
        <v>2338</v>
      </c>
      <c r="C1143" s="8" t="s">
        <v>2339</v>
      </c>
      <c r="D1143" s="13">
        <f>IFERROR([1]!EM_S_QSTM07_IS(B1143,"61",$C$1,"1")/1000000,"")</f>
        <v>38.485130119999994</v>
      </c>
      <c r="E1143" s="13" t="str">
        <f>IFERROR([1]!EM_S_PERFORMANCEEXPRESS_PERFEXNETPROFITTOSHAREHOLDER(B1143,$C$1)/1000000,"")</f>
        <v/>
      </c>
      <c r="F1143" s="13">
        <f>IFERROR([1]!EM_S_PROFITNOTICE_FORECASTT(B1143,$C$1)/1000000,"")</f>
        <v>64.810699999999997</v>
      </c>
      <c r="G1143" s="13">
        <f>IFERROR([1]!EM_S_PROFITNOTICE_FORECASTL(B1143,$C$1)/1000000,"")</f>
        <v>49.854399999999998</v>
      </c>
      <c r="H1143" s="13">
        <f t="shared" si="121"/>
        <v>57.332549999999998</v>
      </c>
      <c r="I1143" s="20">
        <f>IFERROR([1]!EM_S_QSTM07_IS(B1143,"61",$I$1,"1")/1000000,"")</f>
        <v>16.757730370000001</v>
      </c>
      <c r="J1143" s="13">
        <f t="shared" si="119"/>
        <v>21.727399749999993</v>
      </c>
      <c r="K1143" s="13">
        <f>IFERROR([1]!EM_S_QSTM07_IS(B1143,"61",$K$2,"1")/1000000,"")</f>
        <v>26.040918050000002</v>
      </c>
      <c r="L1143" s="14">
        <f t="shared" si="122"/>
        <v>-0.16564386446429483</v>
      </c>
      <c r="M1143" s="33">
        <f ca="1">[1]!EM_S_MAJASSRES_NUM(B1143,$M$2,$M$1)</f>
        <v>1</v>
      </c>
      <c r="N1143" s="29" t="str">
        <f t="shared" si="123"/>
        <v/>
      </c>
      <c r="O1143" s="21" t="str">
        <f t="shared" ca="1" si="124"/>
        <v/>
      </c>
      <c r="P1143" s="10" t="str">
        <f t="shared" si="125"/>
        <v>财报</v>
      </c>
    </row>
    <row r="1144" spans="1:16" x14ac:dyDescent="0.2">
      <c r="A1144" s="17">
        <f t="shared" ca="1" si="120"/>
        <v>404</v>
      </c>
      <c r="B1144" s="8" t="s">
        <v>2340</v>
      </c>
      <c r="C1144" s="8" t="s">
        <v>2341</v>
      </c>
      <c r="D1144" s="13">
        <f>IFERROR([1]!EM_S_QSTM07_IS(B1144,"61",$C$1,"1")/1000000,"")</f>
        <v>22.556505260000002</v>
      </c>
      <c r="E1144" s="13" t="str">
        <f>IFERROR([1]!EM_S_PERFORMANCEEXPRESS_PERFEXNETPROFITTOSHAREHOLDER(B1144,$C$1)/1000000,"")</f>
        <v/>
      </c>
      <c r="F1144" s="13">
        <f>IFERROR([1]!EM_S_PROFITNOTICE_FORECASTT(B1144,$C$1)/1000000,"")</f>
        <v>28.520700000000001</v>
      </c>
      <c r="G1144" s="13">
        <f>IFERROR([1]!EM_S_PROFITNOTICE_FORECASTL(B1144,$C$1)/1000000,"")</f>
        <v>24.132899999999999</v>
      </c>
      <c r="H1144" s="13">
        <f t="shared" si="121"/>
        <v>26.326799999999999</v>
      </c>
      <c r="I1144" s="20">
        <f>IFERROR([1]!EM_S_QSTM07_IS(B1144,"61",$I$1,"1")/1000000,"")</f>
        <v>4.7986188800000003</v>
      </c>
      <c r="J1144" s="13">
        <f t="shared" si="119"/>
        <v>17.757886380000002</v>
      </c>
      <c r="K1144" s="13">
        <f>IFERROR([1]!EM_S_QSTM07_IS(B1144,"61",$K$2,"1")/1000000,"")</f>
        <v>15.473246019999999</v>
      </c>
      <c r="L1144" s="14">
        <f t="shared" si="122"/>
        <v>0.14765100723190097</v>
      </c>
      <c r="M1144" s="33" t="str">
        <f ca="1">[1]!EM_S_MAJASSRES_NUM(B1144,$M$2,$M$1)</f>
        <v/>
      </c>
      <c r="N1144" s="29" t="str">
        <f t="shared" si="123"/>
        <v/>
      </c>
      <c r="O1144" s="21">
        <f t="shared" ca="1" si="124"/>
        <v>0.14765100723190097</v>
      </c>
      <c r="P1144" s="10" t="str">
        <f t="shared" si="125"/>
        <v>财报</v>
      </c>
    </row>
    <row r="1145" spans="1:16" x14ac:dyDescent="0.2">
      <c r="A1145" s="17">
        <f t="shared" ca="1" si="120"/>
        <v>1092</v>
      </c>
      <c r="B1145" s="8" t="s">
        <v>2342</v>
      </c>
      <c r="C1145" s="8" t="s">
        <v>2343</v>
      </c>
      <c r="D1145" s="13">
        <f>IFERROR([1]!EM_S_QSTM07_IS(B1145,"61",$C$1,"1")/1000000,"")</f>
        <v>37.034764100000004</v>
      </c>
      <c r="E1145" s="13">
        <f>IFERROR([1]!EM_S_PERFORMANCEEXPRESS_PERFEXNETPROFITTOSHAREHOLDER(B1145,$C$1)/1000000,"")</f>
        <v>65.654381090000001</v>
      </c>
      <c r="F1145" s="13">
        <f>IFERROR([1]!EM_S_PROFITNOTICE_FORECASTT(B1145,$C$1)/1000000,"")</f>
        <v>67.651600000000002</v>
      </c>
      <c r="G1145" s="13">
        <f>IFERROR([1]!EM_S_PROFITNOTICE_FORECASTL(B1145,$C$1)/1000000,"")</f>
        <v>56.827399999999997</v>
      </c>
      <c r="H1145" s="13">
        <f t="shared" si="121"/>
        <v>62.2395</v>
      </c>
      <c r="I1145" s="20">
        <f>IFERROR([1]!EM_S_QSTM07_IS(B1145,"61",$I$1,"1")/1000000,"")</f>
        <v>28.619616989999997</v>
      </c>
      <c r="J1145" s="13">
        <f t="shared" si="119"/>
        <v>8.4151471100000066</v>
      </c>
      <c r="K1145" s="13">
        <f>IFERROR([1]!EM_S_QSTM07_IS(B1145,"61",$K$2,"1")/1000000,"")</f>
        <v>28.71179733</v>
      </c>
      <c r="L1145" s="14">
        <f t="shared" si="122"/>
        <v>-0.70690977603107763</v>
      </c>
      <c r="M1145" s="33" t="str">
        <f ca="1">[1]!EM_S_MAJASSRES_NUM(B1145,$M$2,$M$1)</f>
        <v/>
      </c>
      <c r="N1145" s="29" t="str">
        <f t="shared" si="123"/>
        <v/>
      </c>
      <c r="O1145" s="21">
        <f t="shared" ca="1" si="124"/>
        <v>-0.70690977603107763</v>
      </c>
      <c r="P1145" s="10" t="str">
        <f t="shared" si="125"/>
        <v>财报</v>
      </c>
    </row>
    <row r="1146" spans="1:16" x14ac:dyDescent="0.2">
      <c r="A1146" s="17">
        <f t="shared" ca="1" si="120"/>
        <v>1605</v>
      </c>
      <c r="B1146" s="8" t="s">
        <v>2344</v>
      </c>
      <c r="C1146" s="8" t="s">
        <v>2345</v>
      </c>
      <c r="D1146" s="13">
        <f>IFERROR([1]!EM_S_QSTM07_IS(B1146,"61",$C$1,"1")/1000000,"")</f>
        <v>39.578618939999998</v>
      </c>
      <c r="E1146" s="13" t="str">
        <f>IFERROR([1]!EM_S_PERFORMANCEEXPRESS_PERFEXNETPROFITTOSHAREHOLDER(B1146,$C$1)/1000000,"")</f>
        <v/>
      </c>
      <c r="F1146" s="13">
        <f>IFERROR([1]!EM_S_PROFITNOTICE_FORECASTT(B1146,$C$1)/1000000,"")</f>
        <v>104.68170000000001</v>
      </c>
      <c r="G1146" s="13">
        <f>IFERROR([1]!EM_S_PROFITNOTICE_FORECASTL(B1146,$C$1)/1000000,"")</f>
        <v>77.373500000000007</v>
      </c>
      <c r="H1146" s="13">
        <f t="shared" si="121"/>
        <v>91.027600000000007</v>
      </c>
      <c r="I1146" s="20">
        <f>IFERROR([1]!EM_S_QSTM07_IS(B1146,"61",$I$1,"1")/1000000,"")</f>
        <v>43.052802499999999</v>
      </c>
      <c r="J1146" s="13">
        <f t="shared" si="119"/>
        <v>-3.4741835600000002</v>
      </c>
      <c r="K1146" s="13">
        <f>IFERROR([1]!EM_S_QSTM07_IS(B1146,"61",$K$2,"1")/1000000,"")</f>
        <v>44.071391829999996</v>
      </c>
      <c r="L1146" s="14">
        <f t="shared" si="122"/>
        <v>-1.0788308110032294</v>
      </c>
      <c r="M1146" s="33" t="str">
        <f ca="1">[1]!EM_S_MAJASSRES_NUM(B1146,$M$2,$M$1)</f>
        <v/>
      </c>
      <c r="N1146" s="29" t="str">
        <f t="shared" si="123"/>
        <v/>
      </c>
      <c r="O1146" s="21">
        <f t="shared" ca="1" si="124"/>
        <v>-1.0788308110032294</v>
      </c>
      <c r="P1146" s="10" t="str">
        <f t="shared" si="125"/>
        <v>财报</v>
      </c>
    </row>
    <row r="1147" spans="1:16" x14ac:dyDescent="0.2">
      <c r="A1147" s="17">
        <f t="shared" ca="1" si="120"/>
        <v>373</v>
      </c>
      <c r="B1147" s="8" t="s">
        <v>2346</v>
      </c>
      <c r="C1147" s="8" t="s">
        <v>2347</v>
      </c>
      <c r="D1147" s="13">
        <f>IFERROR([1]!EM_S_QSTM07_IS(B1147,"61",$C$1,"1")/1000000,"")</f>
        <v>1.63747332</v>
      </c>
      <c r="E1147" s="13" t="str">
        <f>IFERROR([1]!EM_S_PERFORMANCEEXPRESS_PERFEXNETPROFITTOSHAREHOLDER(B1147,$C$1)/1000000,"")</f>
        <v/>
      </c>
      <c r="F1147" s="13">
        <f>IFERROR([1]!EM_S_PROFITNOTICE_FORECASTT(B1147,$C$1)/1000000,"")</f>
        <v>-21.69</v>
      </c>
      <c r="G1147" s="13">
        <f>IFERROR([1]!EM_S_PROFITNOTICE_FORECASTL(B1147,$C$1)/1000000,"")</f>
        <v>-21.91</v>
      </c>
      <c r="H1147" s="13">
        <f t="shared" si="121"/>
        <v>-21.8</v>
      </c>
      <c r="I1147" s="20">
        <f>IFERROR([1]!EM_S_QSTM07_IS(B1147,"61",$I$1,"1")/1000000,"")</f>
        <v>-23.347448199999999</v>
      </c>
      <c r="J1147" s="13">
        <f t="shared" si="119"/>
        <v>24.98492152</v>
      </c>
      <c r="K1147" s="13">
        <f>IFERROR([1]!EM_S_QSTM07_IS(B1147,"61",$K$2,"1")/1000000,"")</f>
        <v>19.682770059999999</v>
      </c>
      <c r="L1147" s="14">
        <f t="shared" si="122"/>
        <v>0.26938034859103571</v>
      </c>
      <c r="M1147" s="33" t="str">
        <f ca="1">[1]!EM_S_MAJASSRES_NUM(B1147,$M$2,$M$1)</f>
        <v/>
      </c>
      <c r="N1147" s="29" t="str">
        <f t="shared" si="123"/>
        <v/>
      </c>
      <c r="O1147" s="21">
        <f t="shared" ca="1" si="124"/>
        <v>0.26938034859103571</v>
      </c>
      <c r="P1147" s="10" t="str">
        <f t="shared" si="125"/>
        <v>财报</v>
      </c>
    </row>
    <row r="1148" spans="1:16" x14ac:dyDescent="0.2">
      <c r="A1148" s="17" t="str">
        <f t="shared" ca="1" si="120"/>
        <v/>
      </c>
      <c r="B1148" s="8" t="s">
        <v>2348</v>
      </c>
      <c r="C1148" s="8" t="s">
        <v>2349</v>
      </c>
      <c r="D1148" s="13">
        <f>IFERROR([1]!EM_S_QSTM07_IS(B1148,"61",$C$1,"1")/1000000,"")</f>
        <v>67.160420340000002</v>
      </c>
      <c r="E1148" s="13" t="str">
        <f>IFERROR([1]!EM_S_PERFORMANCEEXPRESS_PERFEXNETPROFITTOSHAREHOLDER(B1148,$C$1)/1000000,"")</f>
        <v/>
      </c>
      <c r="F1148" s="13">
        <f>IFERROR([1]!EM_S_PROFITNOTICE_FORECASTT(B1148,$C$1)/1000000,"")</f>
        <v>130</v>
      </c>
      <c r="G1148" s="13">
        <f>IFERROR([1]!EM_S_PROFITNOTICE_FORECASTL(B1148,$C$1)/1000000,"")</f>
        <v>110</v>
      </c>
      <c r="H1148" s="13">
        <f t="shared" si="121"/>
        <v>120</v>
      </c>
      <c r="I1148" s="20">
        <f>IFERROR([1]!EM_S_QSTM07_IS(B1148,"61",$I$1,"1")/1000000,"")</f>
        <v>61.021207619999998</v>
      </c>
      <c r="J1148" s="13">
        <f t="shared" si="119"/>
        <v>6.1392127200000033</v>
      </c>
      <c r="K1148" s="13">
        <f>IFERROR([1]!EM_S_QSTM07_IS(B1148,"61",$K$2,"1")/1000000,"")</f>
        <v>1.9968665700000001</v>
      </c>
      <c r="L1148" s="14">
        <f t="shared" si="122"/>
        <v>2.0744231047946298</v>
      </c>
      <c r="M1148" s="33">
        <f ca="1">[1]!EM_S_MAJASSRES_NUM(B1148,$M$2,$M$1)</f>
        <v>1</v>
      </c>
      <c r="N1148" s="29">
        <f t="shared" si="123"/>
        <v>1</v>
      </c>
      <c r="O1148" s="21" t="str">
        <f t="shared" ca="1" si="124"/>
        <v/>
      </c>
      <c r="P1148" s="10" t="str">
        <f t="shared" si="125"/>
        <v>财报</v>
      </c>
    </row>
    <row r="1149" spans="1:16" x14ac:dyDescent="0.2">
      <c r="A1149" s="17" t="str">
        <f t="shared" ca="1" si="120"/>
        <v/>
      </c>
      <c r="B1149" s="8" t="s">
        <v>2350</v>
      </c>
      <c r="C1149" s="8" t="s">
        <v>2351</v>
      </c>
      <c r="D1149" s="13">
        <f>IFERROR([1]!EM_S_QSTM07_IS(B1149,"61",$C$1,"1")/1000000,"")</f>
        <v>69.307052499999998</v>
      </c>
      <c r="E1149" s="13" t="str">
        <f>IFERROR([1]!EM_S_PERFORMANCEEXPRESS_PERFEXNETPROFITTOSHAREHOLDER(B1149,$C$1)/1000000,"")</f>
        <v/>
      </c>
      <c r="F1149" s="13">
        <f>IFERROR([1]!EM_S_PROFITNOTICE_FORECASTT(B1149,$C$1)/1000000,"")</f>
        <v>151.9188</v>
      </c>
      <c r="G1149" s="13">
        <f>IFERROR([1]!EM_S_PROFITNOTICE_FORECASTL(B1149,$C$1)/1000000,"")</f>
        <v>121.535</v>
      </c>
      <c r="H1149" s="13">
        <f t="shared" si="121"/>
        <v>136.7269</v>
      </c>
      <c r="I1149" s="20">
        <f>IFERROR([1]!EM_S_QSTM07_IS(B1149,"61",$I$1,"1")/1000000,"")</f>
        <v>53.507804189999995</v>
      </c>
      <c r="J1149" s="13">
        <f t="shared" si="119"/>
        <v>15.799248310000003</v>
      </c>
      <c r="K1149" s="13">
        <f>IFERROR([1]!EM_S_QSTM07_IS(B1149,"61",$K$2,"1")/1000000,"")</f>
        <v>62.781726929999998</v>
      </c>
      <c r="L1149" s="14">
        <f t="shared" si="122"/>
        <v>-0.74834638862967628</v>
      </c>
      <c r="M1149" s="33">
        <f ca="1">[1]!EM_S_MAJASSRES_NUM(B1149,$M$2,$M$1)</f>
        <v>1</v>
      </c>
      <c r="N1149" s="29" t="str">
        <f t="shared" si="123"/>
        <v/>
      </c>
      <c r="O1149" s="21" t="str">
        <f t="shared" ca="1" si="124"/>
        <v/>
      </c>
      <c r="P1149" s="10" t="str">
        <f t="shared" si="125"/>
        <v>财报</v>
      </c>
    </row>
    <row r="1150" spans="1:16" x14ac:dyDescent="0.2">
      <c r="A1150" s="17">
        <f t="shared" ca="1" si="120"/>
        <v>1478</v>
      </c>
      <c r="B1150" s="8" t="s">
        <v>2352</v>
      </c>
      <c r="C1150" s="8" t="s">
        <v>2353</v>
      </c>
      <c r="D1150" s="13">
        <f>IFERROR([1]!EM_S_QSTM07_IS(B1150,"61",$C$1,"1")/1000000,"")</f>
        <v>11.283472550000001</v>
      </c>
      <c r="E1150" s="13" t="str">
        <f>IFERROR([1]!EM_S_PERFORMANCEEXPRESS_PERFEXNETPROFITTOSHAREHOLDER(B1150,$C$1)/1000000,"")</f>
        <v/>
      </c>
      <c r="F1150" s="13">
        <f>IFERROR([1]!EM_S_PROFITNOTICE_FORECASTT(B1150,$C$1)/1000000,"")</f>
        <v>25</v>
      </c>
      <c r="G1150" s="13">
        <f>IFERROR([1]!EM_S_PROFITNOTICE_FORECASTL(B1150,$C$1)/1000000,"")</f>
        <v>22</v>
      </c>
      <c r="H1150" s="13">
        <f t="shared" si="121"/>
        <v>23.5</v>
      </c>
      <c r="I1150" s="20">
        <f>IFERROR([1]!EM_S_QSTM07_IS(B1150,"61",$I$1,"1")/1000000,"")</f>
        <v>10.929038670000001</v>
      </c>
      <c r="J1150" s="13">
        <f t="shared" si="119"/>
        <v>0.3544338800000002</v>
      </c>
      <c r="K1150" s="13">
        <f>IFERROR([1]!EM_S_QSTM07_IS(B1150,"61",$K$2,"1")/1000000,"")</f>
        <v>11.81405123</v>
      </c>
      <c r="L1150" s="14">
        <f t="shared" si="122"/>
        <v>-0.96999895521868329</v>
      </c>
      <c r="M1150" s="33" t="str">
        <f ca="1">[1]!EM_S_MAJASSRES_NUM(B1150,$M$2,$M$1)</f>
        <v/>
      </c>
      <c r="N1150" s="29" t="str">
        <f t="shared" si="123"/>
        <v/>
      </c>
      <c r="O1150" s="21">
        <f t="shared" ca="1" si="124"/>
        <v>-0.96999895521868329</v>
      </c>
      <c r="P1150" s="10" t="str">
        <f t="shared" si="125"/>
        <v>财报</v>
      </c>
    </row>
    <row r="1151" spans="1:16" x14ac:dyDescent="0.2">
      <c r="A1151" s="17" t="str">
        <f t="shared" ca="1" si="120"/>
        <v/>
      </c>
      <c r="B1151" s="8" t="s">
        <v>2354</v>
      </c>
      <c r="C1151" s="8" t="s">
        <v>2355</v>
      </c>
      <c r="D1151" s="13">
        <f>IFERROR([1]!EM_S_QSTM07_IS(B1151,"61",$C$1,"1")/1000000,"")</f>
        <v>39.574953569999998</v>
      </c>
      <c r="E1151" s="13" t="str">
        <f>IFERROR([1]!EM_S_PERFORMANCEEXPRESS_PERFEXNETPROFITTOSHAREHOLDER(B1151,$C$1)/1000000,"")</f>
        <v/>
      </c>
      <c r="F1151" s="13">
        <f>IFERROR([1]!EM_S_PROFITNOTICE_FORECASTT(B1151,$C$1)/1000000,"")</f>
        <v>23.352399999999999</v>
      </c>
      <c r="G1151" s="13">
        <f>IFERROR([1]!EM_S_PROFITNOTICE_FORECASTL(B1151,$C$1)/1000000,"")</f>
        <v>3.3361000000000001</v>
      </c>
      <c r="H1151" s="13">
        <f t="shared" si="121"/>
        <v>13.344249999999999</v>
      </c>
      <c r="I1151" s="20">
        <f>IFERROR([1]!EM_S_QSTM07_IS(B1151,"61",$I$1,"1")/1000000,"")</f>
        <v>-35.558981680000002</v>
      </c>
      <c r="J1151" s="13">
        <f t="shared" si="119"/>
        <v>75.133935250000007</v>
      </c>
      <c r="K1151" s="13">
        <f>IFERROR([1]!EM_S_QSTM07_IS(B1151,"61",$K$2,"1")/1000000,"")</f>
        <v>50.786371189999997</v>
      </c>
      <c r="L1151" s="14">
        <f t="shared" si="122"/>
        <v>0.47941137532571193</v>
      </c>
      <c r="M1151" s="33">
        <f ca="1">[1]!EM_S_MAJASSRES_NUM(B1151,$M$2,$M$1)</f>
        <v>1</v>
      </c>
      <c r="N1151" s="29" t="str">
        <f t="shared" si="123"/>
        <v/>
      </c>
      <c r="O1151" s="21" t="str">
        <f t="shared" ca="1" si="124"/>
        <v/>
      </c>
      <c r="P1151" s="10" t="str">
        <f t="shared" si="125"/>
        <v>财报</v>
      </c>
    </row>
    <row r="1152" spans="1:16" x14ac:dyDescent="0.2">
      <c r="A1152" s="17" t="str">
        <f t="shared" ca="1" si="120"/>
        <v/>
      </c>
      <c r="B1152" s="8" t="s">
        <v>2356</v>
      </c>
      <c r="C1152" s="8" t="s">
        <v>2357</v>
      </c>
      <c r="D1152" s="13">
        <f>IFERROR([1]!EM_S_QSTM07_IS(B1152,"61",$C$1,"1")/1000000,"")</f>
        <v>10.25648458</v>
      </c>
      <c r="E1152" s="13" t="str">
        <f>IFERROR([1]!EM_S_PERFORMANCEEXPRESS_PERFEXNETPROFITTOSHAREHOLDER(B1152,$C$1)/1000000,"")</f>
        <v/>
      </c>
      <c r="F1152" s="13">
        <f>IFERROR([1]!EM_S_PROFITNOTICE_FORECASTT(B1152,$C$1)/1000000,"")</f>
        <v>13.6</v>
      </c>
      <c r="G1152" s="13">
        <f>IFERROR([1]!EM_S_PROFITNOTICE_FORECASTL(B1152,$C$1)/1000000,"")</f>
        <v>12</v>
      </c>
      <c r="H1152" s="13">
        <f t="shared" si="121"/>
        <v>12.8</v>
      </c>
      <c r="I1152" s="20">
        <f>IFERROR([1]!EM_S_QSTM07_IS(B1152,"61",$I$1,"1")/1000000,"")</f>
        <v>2.6306895200000002</v>
      </c>
      <c r="J1152" s="13">
        <f t="shared" si="119"/>
        <v>7.6257950599999997</v>
      </c>
      <c r="K1152" s="13">
        <f>IFERROR([1]!EM_S_QSTM07_IS(B1152,"61",$K$2,"1")/1000000,"")</f>
        <v>2.0769681599999998</v>
      </c>
      <c r="L1152" s="14">
        <f t="shared" si="122"/>
        <v>2.6715994047785498</v>
      </c>
      <c r="M1152" s="33">
        <f ca="1">[1]!EM_S_MAJASSRES_NUM(B1152,$M$2,$M$1)</f>
        <v>1</v>
      </c>
      <c r="N1152" s="29">
        <f t="shared" si="123"/>
        <v>1</v>
      </c>
      <c r="O1152" s="21" t="str">
        <f t="shared" ca="1" si="124"/>
        <v/>
      </c>
      <c r="P1152" s="10" t="str">
        <f t="shared" si="125"/>
        <v>财报</v>
      </c>
    </row>
    <row r="1153" spans="1:16" x14ac:dyDescent="0.2">
      <c r="A1153" s="17" t="str">
        <f t="shared" ca="1" si="120"/>
        <v/>
      </c>
      <c r="B1153" s="8" t="s">
        <v>2358</v>
      </c>
      <c r="C1153" s="8" t="s">
        <v>2359</v>
      </c>
      <c r="D1153" s="13">
        <f>IFERROR([1]!EM_S_QSTM07_IS(B1153,"61",$C$1,"1")/1000000,"")</f>
        <v>11.409289579999999</v>
      </c>
      <c r="E1153" s="13" t="str">
        <f>IFERROR([1]!EM_S_PERFORMANCEEXPRESS_PERFEXNETPROFITTOSHAREHOLDER(B1153,$C$1)/1000000,"")</f>
        <v/>
      </c>
      <c r="F1153" s="13">
        <f>IFERROR([1]!EM_S_PROFITNOTICE_FORECASTT(B1153,$C$1)/1000000,"")</f>
        <v>16.2056</v>
      </c>
      <c r="G1153" s="13">
        <f>IFERROR([1]!EM_S_PROFITNOTICE_FORECASTL(B1153,$C$1)/1000000,"")</f>
        <v>12.154199999999999</v>
      </c>
      <c r="H1153" s="13">
        <f t="shared" si="121"/>
        <v>14.1799</v>
      </c>
      <c r="I1153" s="20">
        <f>IFERROR([1]!EM_S_QSTM07_IS(B1153,"61",$I$1,"1")/1000000,"")</f>
        <v>3.7493683999999998</v>
      </c>
      <c r="J1153" s="13">
        <f t="shared" si="119"/>
        <v>7.6599211799999996</v>
      </c>
      <c r="K1153" s="13">
        <f>IFERROR([1]!EM_S_QSTM07_IS(B1153,"61",$K$2,"1")/1000000,"")</f>
        <v>7.8530726399999997</v>
      </c>
      <c r="L1153" s="14">
        <f t="shared" si="122"/>
        <v>-2.4595654319581103E-2</v>
      </c>
      <c r="M1153" s="33" t="str">
        <f ca="1">[1]!EM_S_MAJASSRES_NUM(B1153,$M$2,$M$1)</f>
        <v/>
      </c>
      <c r="N1153" s="29">
        <f t="shared" si="123"/>
        <v>1</v>
      </c>
      <c r="O1153" s="21" t="str">
        <f t="shared" ca="1" si="124"/>
        <v/>
      </c>
      <c r="P1153" s="10" t="str">
        <f t="shared" si="125"/>
        <v>财报</v>
      </c>
    </row>
    <row r="1154" spans="1:16" x14ac:dyDescent="0.2">
      <c r="A1154" s="17" t="str">
        <f t="shared" ca="1" si="120"/>
        <v/>
      </c>
      <c r="B1154" s="8" t="s">
        <v>2360</v>
      </c>
      <c r="C1154" s="8" t="s">
        <v>2361</v>
      </c>
      <c r="D1154" s="13">
        <f>IFERROR([1]!EM_S_QSTM07_IS(B1154,"61",$C$1,"1")/1000000,"")</f>
        <v>34.664483500000003</v>
      </c>
      <c r="E1154" s="13" t="str">
        <f>IFERROR([1]!EM_S_PERFORMANCEEXPRESS_PERFEXNETPROFITTOSHAREHOLDER(B1154,$C$1)/1000000,"")</f>
        <v/>
      </c>
      <c r="F1154" s="13">
        <f>IFERROR([1]!EM_S_PROFITNOTICE_FORECASTT(B1154,$C$1)/1000000,"")</f>
        <v>67.242900000000006</v>
      </c>
      <c r="G1154" s="13">
        <f>IFERROR([1]!EM_S_PROFITNOTICE_FORECASTL(B1154,$C$1)/1000000,"")</f>
        <v>53.7943</v>
      </c>
      <c r="H1154" s="13">
        <f t="shared" si="121"/>
        <v>60.518600000000006</v>
      </c>
      <c r="I1154" s="20">
        <f>IFERROR([1]!EM_S_QSTM07_IS(B1154,"61",$I$1,"1")/1000000,"")</f>
        <v>25.991287</v>
      </c>
      <c r="J1154" s="13">
        <f t="shared" si="119"/>
        <v>8.6731965000000031</v>
      </c>
      <c r="K1154" s="13">
        <f>IFERROR([1]!EM_S_QSTM07_IS(B1154,"61",$K$2,"1")/1000000,"")</f>
        <v>31.327103649999998</v>
      </c>
      <c r="L1154" s="14">
        <f t="shared" si="122"/>
        <v>-0.72314081132744601</v>
      </c>
      <c r="M1154" s="33">
        <f ca="1">[1]!EM_S_MAJASSRES_NUM(B1154,$M$2,$M$1)</f>
        <v>1</v>
      </c>
      <c r="N1154" s="29" t="str">
        <f t="shared" si="123"/>
        <v/>
      </c>
      <c r="O1154" s="21" t="str">
        <f t="shared" ca="1" si="124"/>
        <v/>
      </c>
      <c r="P1154" s="10" t="str">
        <f t="shared" si="125"/>
        <v>财报</v>
      </c>
    </row>
    <row r="1155" spans="1:16" x14ac:dyDescent="0.2">
      <c r="A1155" s="17">
        <f t="shared" ca="1" si="120"/>
        <v>628</v>
      </c>
      <c r="B1155" s="8" t="s">
        <v>2362</v>
      </c>
      <c r="C1155" s="8" t="s">
        <v>2363</v>
      </c>
      <c r="D1155" s="13">
        <f>IFERROR([1]!EM_S_QSTM07_IS(B1155,"61",$C$1,"1")/1000000,"")</f>
        <v>27.76043181</v>
      </c>
      <c r="E1155" s="13" t="str">
        <f>IFERROR([1]!EM_S_PERFORMANCEEXPRESS_PERFEXNETPROFITTOSHAREHOLDER(B1155,$C$1)/1000000,"")</f>
        <v/>
      </c>
      <c r="F1155" s="13">
        <f>IFERROR([1]!EM_S_PROFITNOTICE_FORECASTT(B1155,$C$1)/1000000,"")</f>
        <v>45.199300000000001</v>
      </c>
      <c r="G1155" s="13">
        <f>IFERROR([1]!EM_S_PROFITNOTICE_FORECASTL(B1155,$C$1)/1000000,"")</f>
        <v>34.768700000000003</v>
      </c>
      <c r="H1155" s="13">
        <f t="shared" si="121"/>
        <v>39.984000000000002</v>
      </c>
      <c r="I1155" s="20">
        <f>IFERROR([1]!EM_S_QSTM07_IS(B1155,"61",$I$1,"1")/1000000,"")</f>
        <v>9.9273740799999999</v>
      </c>
      <c r="J1155" s="13">
        <f t="shared" si="119"/>
        <v>17.83305773</v>
      </c>
      <c r="K1155" s="13">
        <f>IFERROR([1]!EM_S_QSTM07_IS(B1155,"61",$K$2,"1")/1000000,"")</f>
        <v>25.669302100000003</v>
      </c>
      <c r="L1155" s="14">
        <f t="shared" si="122"/>
        <v>-0.30527687661597946</v>
      </c>
      <c r="M1155" s="33" t="str">
        <f ca="1">[1]!EM_S_MAJASSRES_NUM(B1155,$M$2,$M$1)</f>
        <v/>
      </c>
      <c r="N1155" s="29" t="str">
        <f t="shared" si="123"/>
        <v/>
      </c>
      <c r="O1155" s="21">
        <f t="shared" ca="1" si="124"/>
        <v>-0.30527687661597946</v>
      </c>
      <c r="P1155" s="10" t="str">
        <f t="shared" si="125"/>
        <v>财报</v>
      </c>
    </row>
    <row r="1156" spans="1:16" x14ac:dyDescent="0.2">
      <c r="A1156" s="17">
        <f t="shared" ca="1" si="120"/>
        <v>1744</v>
      </c>
      <c r="B1156" s="8" t="s">
        <v>2364</v>
      </c>
      <c r="C1156" s="8" t="s">
        <v>2365</v>
      </c>
      <c r="D1156" s="13">
        <f>IFERROR([1]!EM_S_QSTM07_IS(B1156,"61",$C$1,"1")/1000000,"")</f>
        <v>43.68517963</v>
      </c>
      <c r="E1156" s="13" t="str">
        <f>IFERROR([1]!EM_S_PERFORMANCEEXPRESS_PERFEXNETPROFITTOSHAREHOLDER(B1156,$C$1)/1000000,"")</f>
        <v/>
      </c>
      <c r="F1156" s="13">
        <f>IFERROR([1]!EM_S_PROFITNOTICE_FORECASTT(B1156,$C$1)/1000000,"")</f>
        <v>96.752899999999997</v>
      </c>
      <c r="G1156" s="13">
        <f>IFERROR([1]!EM_S_PROFITNOTICE_FORECASTL(B1156,$C$1)/1000000,"")</f>
        <v>81.476200000000006</v>
      </c>
      <c r="H1156" s="13">
        <f t="shared" si="121"/>
        <v>89.114550000000008</v>
      </c>
      <c r="I1156" s="20">
        <f>IFERROR([1]!EM_S_QSTM07_IS(B1156,"61",$I$1,"1")/1000000,"")</f>
        <v>50.542734289999999</v>
      </c>
      <c r="J1156" s="13">
        <f t="shared" ref="J1156:J1219" si="126">IFERROR(IF(D1156&lt;&gt;"",D1156-I1156,IF(E1156&lt;&gt;"",E1156-I1156,IF(H1156&lt;&gt;"",H1156-I1156,""))),"")</f>
        <v>-6.8575546599999981</v>
      </c>
      <c r="K1156" s="13">
        <f>IFERROR([1]!EM_S_QSTM07_IS(B1156,"61",$K$2,"1")/1000000,"")</f>
        <v>27.330052569999999</v>
      </c>
      <c r="L1156" s="14">
        <f t="shared" si="122"/>
        <v>-1.2509162630564232</v>
      </c>
      <c r="M1156" s="33" t="str">
        <f ca="1">[1]!EM_S_MAJASSRES_NUM(B1156,$M$2,$M$1)</f>
        <v/>
      </c>
      <c r="N1156" s="29" t="str">
        <f t="shared" si="123"/>
        <v/>
      </c>
      <c r="O1156" s="21">
        <f t="shared" ca="1" si="124"/>
        <v>-1.2509162630564232</v>
      </c>
      <c r="P1156" s="10" t="str">
        <f t="shared" si="125"/>
        <v>财报</v>
      </c>
    </row>
    <row r="1157" spans="1:16" x14ac:dyDescent="0.2">
      <c r="A1157" s="17">
        <f t="shared" ref="A1157:A1220" ca="1" si="127">IFERROR(RANK(O1157,$O$4:$O$2880,0),"")</f>
        <v>421</v>
      </c>
      <c r="B1157" s="8" t="s">
        <v>2366</v>
      </c>
      <c r="C1157" s="8" t="s">
        <v>2367</v>
      </c>
      <c r="D1157" s="13">
        <f>IFERROR([1]!EM_S_QSTM07_IS(B1157,"61",$C$1,"1")/1000000,"")</f>
        <v>74.217320720000004</v>
      </c>
      <c r="E1157" s="13">
        <f>IFERROR([1]!EM_S_PERFORMANCEEXPRESS_PERFEXNETPROFITTOSHAREHOLDER(B1157,$C$1)/1000000,"")</f>
        <v>34.49</v>
      </c>
      <c r="F1157" s="13">
        <f>IFERROR([1]!EM_S_PROFITNOTICE_FORECASTT(B1157,$C$1)/1000000,"")</f>
        <v>55.247900000000001</v>
      </c>
      <c r="G1157" s="13">
        <f>IFERROR([1]!EM_S_PROFITNOTICE_FORECASTL(B1157,$C$1)/1000000,"")</f>
        <v>36.832000000000001</v>
      </c>
      <c r="H1157" s="13">
        <f t="shared" ref="H1157:H1220" si="128">IFERROR(AVERAGE(F1157:G1157),"")</f>
        <v>46.039950000000005</v>
      </c>
      <c r="I1157" s="20">
        <f>IFERROR([1]!EM_S_QSTM07_IS(B1157,"61",$I$1,"1")/1000000,"")</f>
        <v>-39.795934450000004</v>
      </c>
      <c r="J1157" s="13">
        <f t="shared" si="126"/>
        <v>114.01325517000001</v>
      </c>
      <c r="K1157" s="13">
        <f>IFERROR([1]!EM_S_QSTM07_IS(B1157,"61",$K$2,"1")/1000000,"")</f>
        <v>105.09248261</v>
      </c>
      <c r="L1157" s="14">
        <f t="shared" ref="L1157:L1220" si="129">IFERROR(IF(J1157="","",(J1157-K1157)/ABS(K1157)),"")</f>
        <v>8.4884973106070225E-2</v>
      </c>
      <c r="M1157" s="33" t="str">
        <f ca="1">[1]!EM_S_MAJASSRES_NUM(B1157,$M$2,$M$1)</f>
        <v/>
      </c>
      <c r="N1157" s="29" t="str">
        <f t="shared" ref="N1157:N1220" si="130">IFERROR(IF(ABS(K1157)&lt;$N$2,1,""),"")</f>
        <v/>
      </c>
      <c r="O1157" s="21">
        <f t="shared" ref="O1157:O1220" ca="1" si="131">IFERROR(IF(AND(M1157="",N1157=""),L1157,""),"")</f>
        <v>8.4884973106070225E-2</v>
      </c>
      <c r="P1157" s="10" t="str">
        <f t="shared" ref="P1157:P1220" si="132">IFERROR(IF(D1157&lt;&gt;"","财报",IF(E1157&lt;&gt;"","快报",IF(H1157&lt;&gt;"","预告",""))),"")</f>
        <v>财报</v>
      </c>
    </row>
    <row r="1158" spans="1:16" x14ac:dyDescent="0.2">
      <c r="A1158" s="17">
        <f t="shared" ca="1" si="127"/>
        <v>764</v>
      </c>
      <c r="B1158" s="8" t="s">
        <v>2368</v>
      </c>
      <c r="C1158" s="8" t="s">
        <v>2369</v>
      </c>
      <c r="D1158" s="13">
        <f>IFERROR([1]!EM_S_QSTM07_IS(B1158,"61",$C$1,"1")/1000000,"")</f>
        <v>80.687381579999993</v>
      </c>
      <c r="E1158" s="13" t="str">
        <f>IFERROR([1]!EM_S_PERFORMANCEEXPRESS_PERFEXNETPROFITTOSHAREHOLDER(B1158,$C$1)/1000000,"")</f>
        <v/>
      </c>
      <c r="F1158" s="13">
        <f>IFERROR([1]!EM_S_PROFITNOTICE_FORECASTT(B1158,$C$1)/1000000,"")</f>
        <v>146.7467</v>
      </c>
      <c r="G1158" s="13">
        <f>IFERROR([1]!EM_S_PROFITNOTICE_FORECASTL(B1158,$C$1)/1000000,"")</f>
        <v>112.88209999999999</v>
      </c>
      <c r="H1158" s="13">
        <f t="shared" si="128"/>
        <v>129.81440000000001</v>
      </c>
      <c r="I1158" s="20">
        <f>IFERROR([1]!EM_S_QSTM07_IS(B1158,"61",$I$1,"1")/1000000,"")</f>
        <v>37.330354820000004</v>
      </c>
      <c r="J1158" s="13">
        <f t="shared" si="126"/>
        <v>43.357026759999989</v>
      </c>
      <c r="K1158" s="13">
        <f>IFERROR([1]!EM_S_QSTM07_IS(B1158,"61",$K$2,"1")/1000000,"")</f>
        <v>80.679329140000007</v>
      </c>
      <c r="L1158" s="14">
        <f t="shared" si="129"/>
        <v>-0.46260055429112379</v>
      </c>
      <c r="M1158" s="33" t="str">
        <f ca="1">[1]!EM_S_MAJASSRES_NUM(B1158,$M$2,$M$1)</f>
        <v/>
      </c>
      <c r="N1158" s="29" t="str">
        <f t="shared" si="130"/>
        <v/>
      </c>
      <c r="O1158" s="21">
        <f t="shared" ca="1" si="131"/>
        <v>-0.46260055429112379</v>
      </c>
      <c r="P1158" s="10" t="str">
        <f t="shared" si="132"/>
        <v>财报</v>
      </c>
    </row>
    <row r="1159" spans="1:16" x14ac:dyDescent="0.2">
      <c r="A1159" s="17" t="str">
        <f t="shared" ca="1" si="127"/>
        <v/>
      </c>
      <c r="B1159" s="8" t="s">
        <v>2370</v>
      </c>
      <c r="C1159" s="8" t="s">
        <v>2371</v>
      </c>
      <c r="D1159" s="13">
        <f>IFERROR([1]!EM_S_QSTM07_IS(B1159,"61",$C$1,"1")/1000000,"")</f>
        <v>3.4143472699999999</v>
      </c>
      <c r="E1159" s="13" t="str">
        <f>IFERROR([1]!EM_S_PERFORMANCEEXPRESS_PERFEXNETPROFITTOSHAREHOLDER(B1159,$C$1)/1000000,"")</f>
        <v/>
      </c>
      <c r="F1159" s="13">
        <f>IFERROR([1]!EM_S_PROFITNOTICE_FORECASTT(B1159,$C$1)/1000000,"")</f>
        <v>13.847099999999999</v>
      </c>
      <c r="G1159" s="13">
        <f>IFERROR([1]!EM_S_PROFITNOTICE_FORECASTL(B1159,$C$1)/1000000,"")</f>
        <v>6.9236000000000004</v>
      </c>
      <c r="H1159" s="13">
        <f t="shared" si="128"/>
        <v>10.385349999999999</v>
      </c>
      <c r="I1159" s="20">
        <f>IFERROR([1]!EM_S_QSTM07_IS(B1159,"61",$I$1,"1")/1000000,"")</f>
        <v>3.9468185099999999</v>
      </c>
      <c r="J1159" s="13">
        <f t="shared" si="126"/>
        <v>-0.53247124000000001</v>
      </c>
      <c r="K1159" s="13">
        <f>IFERROR([1]!EM_S_QSTM07_IS(B1159,"61",$K$2,"1")/1000000,"")</f>
        <v>6.9162420599999992</v>
      </c>
      <c r="L1159" s="14">
        <f t="shared" si="129"/>
        <v>-1.0769885199766998</v>
      </c>
      <c r="M1159" s="33" t="str">
        <f ca="1">[1]!EM_S_MAJASSRES_NUM(B1159,$M$2,$M$1)</f>
        <v/>
      </c>
      <c r="N1159" s="29">
        <f t="shared" si="130"/>
        <v>1</v>
      </c>
      <c r="O1159" s="21" t="str">
        <f t="shared" ca="1" si="131"/>
        <v/>
      </c>
      <c r="P1159" s="10" t="str">
        <f t="shared" si="132"/>
        <v>财报</v>
      </c>
    </row>
    <row r="1160" spans="1:16" x14ac:dyDescent="0.2">
      <c r="A1160" s="17">
        <f t="shared" ca="1" si="127"/>
        <v>1004</v>
      </c>
      <c r="B1160" s="8" t="s">
        <v>2372</v>
      </c>
      <c r="C1160" s="8" t="s">
        <v>2373</v>
      </c>
      <c r="D1160" s="13">
        <f>IFERROR([1]!EM_S_QSTM07_IS(B1160,"61",$C$1,"1")/1000000,"")</f>
        <v>41.292444000000003</v>
      </c>
      <c r="E1160" s="13" t="str">
        <f>IFERROR([1]!EM_S_PERFORMANCEEXPRESS_PERFEXNETPROFITTOSHAREHOLDER(B1160,$C$1)/1000000,"")</f>
        <v/>
      </c>
      <c r="F1160" s="13">
        <f>IFERROR([1]!EM_S_PROFITNOTICE_FORECASTT(B1160,$C$1)/1000000,"")</f>
        <v>86.761399999999995</v>
      </c>
      <c r="G1160" s="13">
        <f>IFERROR([1]!EM_S_PROFITNOTICE_FORECASTL(B1160,$C$1)/1000000,"")</f>
        <v>57.841000000000001</v>
      </c>
      <c r="H1160" s="13">
        <f t="shared" si="128"/>
        <v>72.301199999999994</v>
      </c>
      <c r="I1160" s="20">
        <f>IFERROR([1]!EM_S_QSTM07_IS(B1160,"61",$I$1,"1")/1000000,"")</f>
        <v>23.38382554</v>
      </c>
      <c r="J1160" s="13">
        <f t="shared" si="126"/>
        <v>17.908618460000003</v>
      </c>
      <c r="K1160" s="13">
        <f>IFERROR([1]!EM_S_QSTM07_IS(B1160,"61",$K$2,"1")/1000000,"")</f>
        <v>50.504776849999999</v>
      </c>
      <c r="L1160" s="14">
        <f t="shared" si="129"/>
        <v>-0.64540743317827376</v>
      </c>
      <c r="M1160" s="33" t="str">
        <f ca="1">[1]!EM_S_MAJASSRES_NUM(B1160,$M$2,$M$1)</f>
        <v/>
      </c>
      <c r="N1160" s="29" t="str">
        <f t="shared" si="130"/>
        <v/>
      </c>
      <c r="O1160" s="21">
        <f t="shared" ca="1" si="131"/>
        <v>-0.64540743317827376</v>
      </c>
      <c r="P1160" s="10" t="str">
        <f t="shared" si="132"/>
        <v>财报</v>
      </c>
    </row>
    <row r="1161" spans="1:16" x14ac:dyDescent="0.2">
      <c r="A1161" s="17">
        <f t="shared" ca="1" si="127"/>
        <v>1277</v>
      </c>
      <c r="B1161" s="8" t="s">
        <v>2374</v>
      </c>
      <c r="C1161" s="8" t="s">
        <v>2375</v>
      </c>
      <c r="D1161" s="13">
        <f>IFERROR([1]!EM_S_QSTM07_IS(B1161,"61",$C$1,"1")/1000000,"")</f>
        <v>-8.5054625399999999</v>
      </c>
      <c r="E1161" s="13">
        <f>IFERROR([1]!EM_S_PERFORMANCEEXPRESS_PERFEXNETPROFITTOSHAREHOLDER(B1161,$C$1)/1000000,"")</f>
        <v>-19.148498969999999</v>
      </c>
      <c r="F1161" s="13">
        <f>IFERROR([1]!EM_S_PROFITNOTICE_FORECASTT(B1161,$C$1)/1000000,"")</f>
        <v>-17</v>
      </c>
      <c r="G1161" s="13">
        <f>IFERROR([1]!EM_S_PROFITNOTICE_FORECASTL(B1161,$C$1)/1000000,"")</f>
        <v>-20</v>
      </c>
      <c r="H1161" s="13">
        <f t="shared" si="128"/>
        <v>-18.5</v>
      </c>
      <c r="I1161" s="20">
        <f>IFERROR([1]!EM_S_QSTM07_IS(B1161,"61",$I$1,"1")/1000000,"")</f>
        <v>-11.28155965</v>
      </c>
      <c r="J1161" s="13">
        <f t="shared" si="126"/>
        <v>2.7760971100000003</v>
      </c>
      <c r="K1161" s="13">
        <f>IFERROR([1]!EM_S_QSTM07_IS(B1161,"61",$K$2,"1")/1000000,"")</f>
        <v>17.431062739999998</v>
      </c>
      <c r="L1161" s="14">
        <f t="shared" si="129"/>
        <v>-0.84073850508095871</v>
      </c>
      <c r="M1161" s="33" t="str">
        <f ca="1">[1]!EM_S_MAJASSRES_NUM(B1161,$M$2,$M$1)</f>
        <v/>
      </c>
      <c r="N1161" s="29" t="str">
        <f t="shared" si="130"/>
        <v/>
      </c>
      <c r="O1161" s="21">
        <f t="shared" ca="1" si="131"/>
        <v>-0.84073850508095871</v>
      </c>
      <c r="P1161" s="10" t="str">
        <f t="shared" si="132"/>
        <v>财报</v>
      </c>
    </row>
    <row r="1162" spans="1:16" x14ac:dyDescent="0.2">
      <c r="A1162" s="17">
        <f t="shared" ca="1" si="127"/>
        <v>182</v>
      </c>
      <c r="B1162" s="8" t="s">
        <v>2376</v>
      </c>
      <c r="C1162" s="8" t="s">
        <v>2377</v>
      </c>
      <c r="D1162" s="13">
        <f>IFERROR([1]!EM_S_QSTM07_IS(B1162,"61",$C$1,"1")/1000000,"")</f>
        <v>20.21605787</v>
      </c>
      <c r="E1162" s="13" t="str">
        <f>IFERROR([1]!EM_S_PERFORMANCEEXPRESS_PERFEXNETPROFITTOSHAREHOLDER(B1162,$C$1)/1000000,"")</f>
        <v/>
      </c>
      <c r="F1162" s="13">
        <f>IFERROR([1]!EM_S_PROFITNOTICE_FORECASTT(B1162,$C$1)/1000000,"")</f>
        <v>8.4463000000000008</v>
      </c>
      <c r="G1162" s="13">
        <f>IFERROR([1]!EM_S_PROFITNOTICE_FORECASTL(B1162,$C$1)/1000000,"")</f>
        <v>3.3784999999999998</v>
      </c>
      <c r="H1162" s="13">
        <f t="shared" si="128"/>
        <v>5.9123999999999999</v>
      </c>
      <c r="I1162" s="20">
        <f>IFERROR([1]!EM_S_QSTM07_IS(B1162,"61",$I$1,"1")/1000000,"")</f>
        <v>-12.00247605</v>
      </c>
      <c r="J1162" s="13">
        <f t="shared" si="126"/>
        <v>32.218533919999999</v>
      </c>
      <c r="K1162" s="13">
        <f>IFERROR([1]!EM_S_QSTM07_IS(B1162,"61",$K$2,"1")/1000000,"")</f>
        <v>15.080953630000002</v>
      </c>
      <c r="L1162" s="14">
        <f t="shared" si="129"/>
        <v>1.1363724543193887</v>
      </c>
      <c r="M1162" s="33" t="str">
        <f ca="1">[1]!EM_S_MAJASSRES_NUM(B1162,$M$2,$M$1)</f>
        <v/>
      </c>
      <c r="N1162" s="29" t="str">
        <f t="shared" si="130"/>
        <v/>
      </c>
      <c r="O1162" s="21">
        <f t="shared" ca="1" si="131"/>
        <v>1.1363724543193887</v>
      </c>
      <c r="P1162" s="10" t="str">
        <f t="shared" si="132"/>
        <v>财报</v>
      </c>
    </row>
    <row r="1163" spans="1:16" x14ac:dyDescent="0.2">
      <c r="A1163" s="17">
        <f t="shared" ca="1" si="127"/>
        <v>695</v>
      </c>
      <c r="B1163" s="8" t="s">
        <v>2378</v>
      </c>
      <c r="C1163" s="8" t="s">
        <v>2379</v>
      </c>
      <c r="D1163" s="13">
        <f>IFERROR([1]!EM_S_QSTM07_IS(B1163,"61",$C$1,"1")/1000000,"")</f>
        <v>28.668800910000002</v>
      </c>
      <c r="E1163" s="13" t="str">
        <f>IFERROR([1]!EM_S_PERFORMANCEEXPRESS_PERFEXNETPROFITTOSHAREHOLDER(B1163,$C$1)/1000000,"")</f>
        <v/>
      </c>
      <c r="F1163" s="13">
        <f>IFERROR([1]!EM_S_PROFITNOTICE_FORECASTT(B1163,$C$1)/1000000,"")</f>
        <v>48.399700000000003</v>
      </c>
      <c r="G1163" s="13">
        <f>IFERROR([1]!EM_S_PROFITNOTICE_FORECASTL(B1163,$C$1)/1000000,"")</f>
        <v>40.953600000000002</v>
      </c>
      <c r="H1163" s="13">
        <f t="shared" si="128"/>
        <v>44.676650000000002</v>
      </c>
      <c r="I1163" s="20">
        <f>IFERROR([1]!EM_S_QSTM07_IS(B1163,"61",$I$1,"1")/1000000,"")</f>
        <v>18.974650749999999</v>
      </c>
      <c r="J1163" s="13">
        <f t="shared" si="126"/>
        <v>9.6941501600000031</v>
      </c>
      <c r="K1163" s="13">
        <f>IFERROR([1]!EM_S_QSTM07_IS(B1163,"61",$K$2,"1")/1000000,"")</f>
        <v>15.70839776</v>
      </c>
      <c r="L1163" s="14">
        <f t="shared" si="129"/>
        <v>-0.38286830343160327</v>
      </c>
      <c r="M1163" s="33" t="str">
        <f ca="1">[1]!EM_S_MAJASSRES_NUM(B1163,$M$2,$M$1)</f>
        <v/>
      </c>
      <c r="N1163" s="29" t="str">
        <f t="shared" si="130"/>
        <v/>
      </c>
      <c r="O1163" s="21">
        <f t="shared" ca="1" si="131"/>
        <v>-0.38286830343160327</v>
      </c>
      <c r="P1163" s="10" t="str">
        <f t="shared" si="132"/>
        <v>财报</v>
      </c>
    </row>
    <row r="1164" spans="1:16" x14ac:dyDescent="0.2">
      <c r="A1164" s="17">
        <f t="shared" ca="1" si="127"/>
        <v>666</v>
      </c>
      <c r="B1164" s="8" t="s">
        <v>2380</v>
      </c>
      <c r="C1164" s="8" t="s">
        <v>2381</v>
      </c>
      <c r="D1164" s="13">
        <f>IFERROR([1]!EM_S_QSTM07_IS(B1164,"61",$C$1,"1")/1000000,"")</f>
        <v>13.09511777</v>
      </c>
      <c r="E1164" s="13">
        <f>IFERROR([1]!EM_S_PERFORMANCEEXPRESS_PERFEXNETPROFITTOSHAREHOLDER(B1164,$C$1)/1000000,"")</f>
        <v>13.80807718</v>
      </c>
      <c r="F1164" s="13">
        <f>IFERROR([1]!EM_S_PROFITNOTICE_FORECASTT(B1164,$C$1)/1000000,"")</f>
        <v>14.4674</v>
      </c>
      <c r="G1164" s="13">
        <f>IFERROR([1]!EM_S_PROFITNOTICE_FORECASTL(B1164,$C$1)/1000000,"")</f>
        <v>10.8506</v>
      </c>
      <c r="H1164" s="13">
        <f t="shared" si="128"/>
        <v>12.658999999999999</v>
      </c>
      <c r="I1164" s="20">
        <f>IFERROR([1]!EM_S_QSTM07_IS(B1164,"61",$I$1,"1")/1000000,"")</f>
        <v>0.71295941000000007</v>
      </c>
      <c r="J1164" s="13">
        <f t="shared" si="126"/>
        <v>12.38215836</v>
      </c>
      <c r="K1164" s="13">
        <f>IFERROR([1]!EM_S_QSTM07_IS(B1164,"61",$K$2,"1")/1000000,"")</f>
        <v>18.973398960000001</v>
      </c>
      <c r="L1164" s="14">
        <f t="shared" si="129"/>
        <v>-0.3473937702936491</v>
      </c>
      <c r="M1164" s="33" t="str">
        <f ca="1">[1]!EM_S_MAJASSRES_NUM(B1164,$M$2,$M$1)</f>
        <v/>
      </c>
      <c r="N1164" s="29" t="str">
        <f t="shared" si="130"/>
        <v/>
      </c>
      <c r="O1164" s="21">
        <f t="shared" ca="1" si="131"/>
        <v>-0.3473937702936491</v>
      </c>
      <c r="P1164" s="10" t="str">
        <f t="shared" si="132"/>
        <v>财报</v>
      </c>
    </row>
    <row r="1165" spans="1:16" x14ac:dyDescent="0.2">
      <c r="A1165" s="17">
        <f t="shared" ca="1" si="127"/>
        <v>1387</v>
      </c>
      <c r="B1165" s="8" t="s">
        <v>2382</v>
      </c>
      <c r="C1165" s="8" t="s">
        <v>2383</v>
      </c>
      <c r="D1165" s="13">
        <f>IFERROR([1]!EM_S_QSTM07_IS(B1165,"61",$C$1,"1")/1000000,"")</f>
        <v>54.133847850000002</v>
      </c>
      <c r="E1165" s="13" t="str">
        <f>IFERROR([1]!EM_S_PERFORMANCEEXPRESS_PERFEXNETPROFITTOSHAREHOLDER(B1165,$C$1)/1000000,"")</f>
        <v/>
      </c>
      <c r="F1165" s="13">
        <f>IFERROR([1]!EM_S_PROFITNOTICE_FORECASTT(B1165,$C$1)/1000000,"")</f>
        <v>121.1028</v>
      </c>
      <c r="G1165" s="13">
        <f>IFERROR([1]!EM_S_PROFITNOTICE_FORECASTL(B1165,$C$1)/1000000,"")</f>
        <v>99.9392</v>
      </c>
      <c r="H1165" s="13">
        <f t="shared" si="128"/>
        <v>110.521</v>
      </c>
      <c r="I1165" s="20">
        <f>IFERROR([1]!EM_S_QSTM07_IS(B1165,"61",$I$1,"1")/1000000,"")</f>
        <v>48.02837092</v>
      </c>
      <c r="J1165" s="13">
        <f t="shared" si="126"/>
        <v>6.1054769300000018</v>
      </c>
      <c r="K1165" s="13">
        <f>IFERROR([1]!EM_S_QSTM07_IS(B1165,"61",$K$2,"1")/1000000,"")</f>
        <v>69.744084279999996</v>
      </c>
      <c r="L1165" s="14">
        <f t="shared" si="129"/>
        <v>-0.91245885592979492</v>
      </c>
      <c r="M1165" s="33" t="str">
        <f ca="1">[1]!EM_S_MAJASSRES_NUM(B1165,$M$2,$M$1)</f>
        <v/>
      </c>
      <c r="N1165" s="29" t="str">
        <f t="shared" si="130"/>
        <v/>
      </c>
      <c r="O1165" s="21">
        <f t="shared" ca="1" si="131"/>
        <v>-0.91245885592979492</v>
      </c>
      <c r="P1165" s="10" t="str">
        <f t="shared" si="132"/>
        <v>财报</v>
      </c>
    </row>
    <row r="1166" spans="1:16" x14ac:dyDescent="0.2">
      <c r="A1166" s="17">
        <f t="shared" ca="1" si="127"/>
        <v>1311</v>
      </c>
      <c r="B1166" s="8" t="s">
        <v>2384</v>
      </c>
      <c r="C1166" s="8" t="s">
        <v>2385</v>
      </c>
      <c r="D1166" s="13">
        <f>IFERROR([1]!EM_S_QSTM07_IS(B1166,"61",$C$1,"1")/1000000,"")</f>
        <v>20.035192309999999</v>
      </c>
      <c r="E1166" s="13" t="str">
        <f>IFERROR([1]!EM_S_PERFORMANCEEXPRESS_PERFEXNETPROFITTOSHAREHOLDER(B1166,$C$1)/1000000,"")</f>
        <v/>
      </c>
      <c r="F1166" s="13">
        <f>IFERROR([1]!EM_S_PROFITNOTICE_FORECASTT(B1166,$C$1)/1000000,"")</f>
        <v>53.303899999999999</v>
      </c>
      <c r="G1166" s="13">
        <f>IFERROR([1]!EM_S_PROFITNOTICE_FORECASTL(B1166,$C$1)/1000000,"")</f>
        <v>17.767900000000001</v>
      </c>
      <c r="H1166" s="13">
        <f t="shared" si="128"/>
        <v>35.535899999999998</v>
      </c>
      <c r="I1166" s="20">
        <f>IFERROR([1]!EM_S_QSTM07_IS(B1166,"61",$I$1,"1")/1000000,"")</f>
        <v>10.826772419999999</v>
      </c>
      <c r="J1166" s="13">
        <f t="shared" si="126"/>
        <v>9.2084198900000001</v>
      </c>
      <c r="K1166" s="13">
        <f>IFERROR([1]!EM_S_QSTM07_IS(B1166,"61",$K$2,"1")/1000000,"")</f>
        <v>68.220474569999993</v>
      </c>
      <c r="L1166" s="14">
        <f t="shared" si="129"/>
        <v>-0.8650197034242062</v>
      </c>
      <c r="M1166" s="33" t="str">
        <f ca="1">[1]!EM_S_MAJASSRES_NUM(B1166,$M$2,$M$1)</f>
        <v/>
      </c>
      <c r="N1166" s="29" t="str">
        <f t="shared" si="130"/>
        <v/>
      </c>
      <c r="O1166" s="21">
        <f t="shared" ca="1" si="131"/>
        <v>-0.8650197034242062</v>
      </c>
      <c r="P1166" s="10" t="str">
        <f t="shared" si="132"/>
        <v>财报</v>
      </c>
    </row>
    <row r="1167" spans="1:16" x14ac:dyDescent="0.2">
      <c r="A1167" s="17">
        <f t="shared" ca="1" si="127"/>
        <v>447</v>
      </c>
      <c r="B1167" s="8" t="s">
        <v>2386</v>
      </c>
      <c r="C1167" s="8" t="s">
        <v>2387</v>
      </c>
      <c r="D1167" s="13">
        <f>IFERROR([1]!EM_S_QSTM07_IS(B1167,"61",$C$1,"1")/1000000,"")</f>
        <v>31.5607197</v>
      </c>
      <c r="E1167" s="13" t="str">
        <f>IFERROR([1]!EM_S_PERFORMANCEEXPRESS_PERFEXNETPROFITTOSHAREHOLDER(B1167,$C$1)/1000000,"")</f>
        <v/>
      </c>
      <c r="F1167" s="13">
        <f>IFERROR([1]!EM_S_PROFITNOTICE_FORECASTT(B1167,$C$1)/1000000,"")</f>
        <v>52.867400000000004</v>
      </c>
      <c r="G1167" s="13">
        <f>IFERROR([1]!EM_S_PROFITNOTICE_FORECASTL(B1167,$C$1)/1000000,"")</f>
        <v>44.9373</v>
      </c>
      <c r="H1167" s="13">
        <f t="shared" si="128"/>
        <v>48.902349999999998</v>
      </c>
      <c r="I1167" s="20">
        <f>IFERROR([1]!EM_S_QSTM07_IS(B1167,"61",$I$1,"1")/1000000,"")</f>
        <v>13.813194119999999</v>
      </c>
      <c r="J1167" s="13">
        <f t="shared" si="126"/>
        <v>17.747525580000001</v>
      </c>
      <c r="K1167" s="13">
        <f>IFERROR([1]!EM_S_QSTM07_IS(B1167,"61",$K$2,"1")/1000000,"")</f>
        <v>17.958364499999998</v>
      </c>
      <c r="L1167" s="14">
        <f t="shared" si="129"/>
        <v>-1.1740429926121444E-2</v>
      </c>
      <c r="M1167" s="33" t="str">
        <f ca="1">[1]!EM_S_MAJASSRES_NUM(B1167,$M$2,$M$1)</f>
        <v/>
      </c>
      <c r="N1167" s="29" t="str">
        <f t="shared" si="130"/>
        <v/>
      </c>
      <c r="O1167" s="21">
        <f t="shared" ca="1" si="131"/>
        <v>-1.1740429926121444E-2</v>
      </c>
      <c r="P1167" s="10" t="str">
        <f t="shared" si="132"/>
        <v>财报</v>
      </c>
    </row>
    <row r="1168" spans="1:16" x14ac:dyDescent="0.2">
      <c r="A1168" s="17">
        <f t="shared" ca="1" si="127"/>
        <v>1810</v>
      </c>
      <c r="B1168" s="8" t="s">
        <v>2388</v>
      </c>
      <c r="C1168" s="8" t="s">
        <v>2389</v>
      </c>
      <c r="D1168" s="13">
        <f>IFERROR([1]!EM_S_QSTM07_IS(B1168,"61",$C$1,"1")/1000000,"")</f>
        <v>14.098450339999999</v>
      </c>
      <c r="E1168" s="13" t="str">
        <f>IFERROR([1]!EM_S_PERFORMANCEEXPRESS_PERFEXNETPROFITTOSHAREHOLDER(B1168,$C$1)/1000000,"")</f>
        <v/>
      </c>
      <c r="F1168" s="13">
        <f>IFERROR([1]!EM_S_PROFITNOTICE_FORECASTT(B1168,$C$1)/1000000,"")</f>
        <v>50.1676</v>
      </c>
      <c r="G1168" s="13">
        <f>IFERROR([1]!EM_S_PROFITNOTICE_FORECASTL(B1168,$C$1)/1000000,"")</f>
        <v>39.019300000000001</v>
      </c>
      <c r="H1168" s="13">
        <f t="shared" si="128"/>
        <v>44.593450000000004</v>
      </c>
      <c r="I1168" s="20">
        <f>IFERROR([1]!EM_S_QSTM07_IS(B1168,"61",$I$1,"1")/1000000,"")</f>
        <v>25.391706510000002</v>
      </c>
      <c r="J1168" s="13">
        <f t="shared" si="126"/>
        <v>-11.293256170000003</v>
      </c>
      <c r="K1168" s="13">
        <f>IFERROR([1]!EM_S_QSTM07_IS(B1168,"61",$K$2,"1")/1000000,"")</f>
        <v>27.206804269999999</v>
      </c>
      <c r="L1168" s="14">
        <f t="shared" si="129"/>
        <v>-1.415089404030178</v>
      </c>
      <c r="M1168" s="33" t="str">
        <f ca="1">[1]!EM_S_MAJASSRES_NUM(B1168,$M$2,$M$1)</f>
        <v/>
      </c>
      <c r="N1168" s="29" t="str">
        <f t="shared" si="130"/>
        <v/>
      </c>
      <c r="O1168" s="21">
        <f t="shared" ca="1" si="131"/>
        <v>-1.415089404030178</v>
      </c>
      <c r="P1168" s="10" t="str">
        <f t="shared" si="132"/>
        <v>财报</v>
      </c>
    </row>
    <row r="1169" spans="1:16" x14ac:dyDescent="0.2">
      <c r="A1169" s="17">
        <f t="shared" ca="1" si="127"/>
        <v>1554</v>
      </c>
      <c r="B1169" s="8" t="s">
        <v>2390</v>
      </c>
      <c r="C1169" s="8" t="s">
        <v>2391</v>
      </c>
      <c r="D1169" s="13">
        <f>IFERROR([1]!EM_S_QSTM07_IS(B1169,"61",$C$1,"1")/1000000,"")</f>
        <v>303.44102199999998</v>
      </c>
      <c r="E1169" s="13" t="str">
        <f>IFERROR([1]!EM_S_PERFORMANCEEXPRESS_PERFEXNETPROFITTOSHAREHOLDER(B1169,$C$1)/1000000,"")</f>
        <v/>
      </c>
      <c r="F1169" s="13">
        <f>IFERROR([1]!EM_S_PROFITNOTICE_FORECASTT(B1169,$C$1)/1000000,"")</f>
        <v>664.42449999999997</v>
      </c>
      <c r="G1169" s="13">
        <f>IFERROR([1]!EM_S_PROFITNOTICE_FORECASTL(B1169,$C$1)/1000000,"")</f>
        <v>581.37149999999997</v>
      </c>
      <c r="H1169" s="13">
        <f t="shared" si="128"/>
        <v>622.89799999999991</v>
      </c>
      <c r="I1169" s="20">
        <f>IFERROR([1]!EM_S_QSTM07_IS(B1169,"61",$I$1,"1")/1000000,"")</f>
        <v>308.99956200000003</v>
      </c>
      <c r="J1169" s="13">
        <f t="shared" si="126"/>
        <v>-5.5585400000000504</v>
      </c>
      <c r="K1169" s="13">
        <f>IFERROR([1]!EM_S_QSTM07_IS(B1169,"61",$K$2,"1")/1000000,"")</f>
        <v>285.56067300000001</v>
      </c>
      <c r="L1169" s="14">
        <f t="shared" si="129"/>
        <v>-1.0194653554412938</v>
      </c>
      <c r="M1169" s="33" t="str">
        <f ca="1">[1]!EM_S_MAJASSRES_NUM(B1169,$M$2,$M$1)</f>
        <v/>
      </c>
      <c r="N1169" s="29" t="str">
        <f t="shared" si="130"/>
        <v/>
      </c>
      <c r="O1169" s="21">
        <f t="shared" ca="1" si="131"/>
        <v>-1.0194653554412938</v>
      </c>
      <c r="P1169" s="10" t="str">
        <f t="shared" si="132"/>
        <v>财报</v>
      </c>
    </row>
    <row r="1170" spans="1:16" x14ac:dyDescent="0.2">
      <c r="A1170" s="17" t="str">
        <f t="shared" ca="1" si="127"/>
        <v/>
      </c>
      <c r="B1170" s="8" t="s">
        <v>2392</v>
      </c>
      <c r="C1170" s="8" t="s">
        <v>2393</v>
      </c>
      <c r="D1170" s="13">
        <f>IFERROR([1]!EM_S_QSTM07_IS(B1170,"61",$C$1,"1")/1000000,"")</f>
        <v>-3.21019356</v>
      </c>
      <c r="E1170" s="13" t="str">
        <f>IFERROR([1]!EM_S_PERFORMANCEEXPRESS_PERFEXNETPROFITTOSHAREHOLDER(B1170,$C$1)/1000000,"")</f>
        <v/>
      </c>
      <c r="F1170" s="13">
        <f>IFERROR([1]!EM_S_PROFITNOTICE_FORECASTT(B1170,$C$1)/1000000,"")</f>
        <v>14</v>
      </c>
      <c r="G1170" s="13">
        <f>IFERROR([1]!EM_S_PROFITNOTICE_FORECASTL(B1170,$C$1)/1000000,"")</f>
        <v>6</v>
      </c>
      <c r="H1170" s="13">
        <f t="shared" si="128"/>
        <v>10</v>
      </c>
      <c r="I1170" s="20">
        <f>IFERROR([1]!EM_S_QSTM07_IS(B1170,"61",$I$1,"1")/1000000,"")</f>
        <v>12.75071408</v>
      </c>
      <c r="J1170" s="13">
        <f t="shared" si="126"/>
        <v>-15.96090764</v>
      </c>
      <c r="K1170" s="13">
        <f>IFERROR([1]!EM_S_QSTM07_IS(B1170,"61",$K$2,"1")/1000000,"")</f>
        <v>-3.1164206600000002</v>
      </c>
      <c r="L1170" s="14">
        <f t="shared" si="129"/>
        <v>-4.1215510938115774</v>
      </c>
      <c r="M1170" s="33" t="str">
        <f ca="1">[1]!EM_S_MAJASSRES_NUM(B1170,$M$2,$M$1)</f>
        <v/>
      </c>
      <c r="N1170" s="29">
        <f t="shared" si="130"/>
        <v>1</v>
      </c>
      <c r="O1170" s="21" t="str">
        <f t="shared" ca="1" si="131"/>
        <v/>
      </c>
      <c r="P1170" s="10" t="str">
        <f t="shared" si="132"/>
        <v>财报</v>
      </c>
    </row>
    <row r="1171" spans="1:16" x14ac:dyDescent="0.2">
      <c r="A1171" s="17">
        <f t="shared" ca="1" si="127"/>
        <v>1123</v>
      </c>
      <c r="B1171" s="8" t="s">
        <v>2394</v>
      </c>
      <c r="C1171" s="8" t="s">
        <v>2395</v>
      </c>
      <c r="D1171" s="13">
        <f>IFERROR([1]!EM_S_QSTM07_IS(B1171,"61",$C$1,"1")/1000000,"")</f>
        <v>22.041359249999999</v>
      </c>
      <c r="E1171" s="13" t="str">
        <f>IFERROR([1]!EM_S_PERFORMANCEEXPRESS_PERFEXNETPROFITTOSHAREHOLDER(B1171,$C$1)/1000000,"")</f>
        <v/>
      </c>
      <c r="F1171" s="13">
        <f>IFERROR([1]!EM_S_PROFITNOTICE_FORECASTT(B1171,$C$1)/1000000,"")</f>
        <v>43.331800000000001</v>
      </c>
      <c r="G1171" s="13">
        <f>IFERROR([1]!EM_S_PROFITNOTICE_FORECASTL(B1171,$C$1)/1000000,"")</f>
        <v>36.1098</v>
      </c>
      <c r="H1171" s="13">
        <f t="shared" si="128"/>
        <v>39.720799999999997</v>
      </c>
      <c r="I1171" s="20">
        <f>IFERROR([1]!EM_S_QSTM07_IS(B1171,"61",$I$1,"1")/1000000,"")</f>
        <v>16.826064129999999</v>
      </c>
      <c r="J1171" s="13">
        <f t="shared" si="126"/>
        <v>5.2152951200000004</v>
      </c>
      <c r="K1171" s="13">
        <f>IFERROR([1]!EM_S_QSTM07_IS(B1171,"61",$K$2,"1")/1000000,"")</f>
        <v>19.78326238</v>
      </c>
      <c r="L1171" s="14">
        <f t="shared" si="129"/>
        <v>-0.73637840818042066</v>
      </c>
      <c r="M1171" s="33" t="str">
        <f ca="1">[1]!EM_S_MAJASSRES_NUM(B1171,$M$2,$M$1)</f>
        <v/>
      </c>
      <c r="N1171" s="29" t="str">
        <f t="shared" si="130"/>
        <v/>
      </c>
      <c r="O1171" s="21">
        <f t="shared" ca="1" si="131"/>
        <v>-0.73637840818042066</v>
      </c>
      <c r="P1171" s="10" t="str">
        <f t="shared" si="132"/>
        <v>财报</v>
      </c>
    </row>
    <row r="1172" spans="1:16" x14ac:dyDescent="0.2">
      <c r="A1172" s="17">
        <f t="shared" ca="1" si="127"/>
        <v>537</v>
      </c>
      <c r="B1172" s="8" t="s">
        <v>2396</v>
      </c>
      <c r="C1172" s="8" t="s">
        <v>2397</v>
      </c>
      <c r="D1172" s="13">
        <f>IFERROR([1]!EM_S_QSTM07_IS(B1172,"61",$C$1,"1")/1000000,"")</f>
        <v>99.454124750000005</v>
      </c>
      <c r="E1172" s="13" t="str">
        <f>IFERROR([1]!EM_S_PERFORMANCEEXPRESS_PERFEXNETPROFITTOSHAREHOLDER(B1172,$C$1)/1000000,"")</f>
        <v/>
      </c>
      <c r="F1172" s="13">
        <f>IFERROR([1]!EM_S_PROFITNOTICE_FORECASTT(B1172,$C$1)/1000000,"")</f>
        <v>151.38740000000001</v>
      </c>
      <c r="G1172" s="13">
        <f>IFERROR([1]!EM_S_PROFITNOTICE_FORECASTL(B1172,$C$1)/1000000,"")</f>
        <v>121.1099</v>
      </c>
      <c r="H1172" s="13">
        <f t="shared" si="128"/>
        <v>136.24865</v>
      </c>
      <c r="I1172" s="20">
        <f>IFERROR([1]!EM_S_QSTM07_IS(B1172,"61",$I$1,"1")/1000000,"")</f>
        <v>42.878488789999999</v>
      </c>
      <c r="J1172" s="13">
        <f t="shared" si="126"/>
        <v>56.575635960000007</v>
      </c>
      <c r="K1172" s="13">
        <f>IFERROR([1]!EM_S_QSTM07_IS(B1172,"61",$K$2,"1")/1000000,"")</f>
        <v>68.842066150000008</v>
      </c>
      <c r="L1172" s="14">
        <f t="shared" si="129"/>
        <v>-0.17818219115144904</v>
      </c>
      <c r="M1172" s="33" t="str">
        <f ca="1">[1]!EM_S_MAJASSRES_NUM(B1172,$M$2,$M$1)</f>
        <v/>
      </c>
      <c r="N1172" s="29" t="str">
        <f t="shared" si="130"/>
        <v/>
      </c>
      <c r="O1172" s="21">
        <f t="shared" ca="1" si="131"/>
        <v>-0.17818219115144904</v>
      </c>
      <c r="P1172" s="10" t="str">
        <f t="shared" si="132"/>
        <v>财报</v>
      </c>
    </row>
    <row r="1173" spans="1:16" x14ac:dyDescent="0.2">
      <c r="A1173" s="17">
        <f t="shared" ca="1" si="127"/>
        <v>648</v>
      </c>
      <c r="B1173" s="8" t="s">
        <v>2398</v>
      </c>
      <c r="C1173" s="8" t="s">
        <v>2399</v>
      </c>
      <c r="D1173" s="13">
        <f>IFERROR([1]!EM_S_QSTM07_IS(B1173,"61",$C$1,"1")/1000000,"")</f>
        <v>51.147874009999995</v>
      </c>
      <c r="E1173" s="13">
        <f>IFERROR([1]!EM_S_PERFORMANCEEXPRESS_PERFEXNETPROFITTOSHAREHOLDER(B1173,$C$1)/1000000,"")</f>
        <v>75.10454369</v>
      </c>
      <c r="F1173" s="13">
        <f>IFERROR([1]!EM_S_PROFITNOTICE_FORECASTT(B1173,$C$1)/1000000,"")</f>
        <v>77.591399999999993</v>
      </c>
      <c r="G1173" s="13">
        <f>IFERROR([1]!EM_S_PROFITNOTICE_FORECASTL(B1173,$C$1)/1000000,"")</f>
        <v>65.654300000000006</v>
      </c>
      <c r="H1173" s="13">
        <f t="shared" si="128"/>
        <v>71.62285</v>
      </c>
      <c r="I1173" s="20">
        <f>IFERROR([1]!EM_S_QSTM07_IS(B1173,"61",$I$1,"1")/1000000,"")</f>
        <v>23.956669680000001</v>
      </c>
      <c r="J1173" s="13">
        <f t="shared" si="126"/>
        <v>27.191204329999994</v>
      </c>
      <c r="K1173" s="13">
        <f>IFERROR([1]!EM_S_QSTM07_IS(B1173,"61",$K$2,"1")/1000000,"")</f>
        <v>40.846652679999998</v>
      </c>
      <c r="L1173" s="14">
        <f t="shared" si="129"/>
        <v>-0.33431009529665101</v>
      </c>
      <c r="M1173" s="33" t="str">
        <f ca="1">[1]!EM_S_MAJASSRES_NUM(B1173,$M$2,$M$1)</f>
        <v/>
      </c>
      <c r="N1173" s="29" t="str">
        <f t="shared" si="130"/>
        <v/>
      </c>
      <c r="O1173" s="21">
        <f t="shared" ca="1" si="131"/>
        <v>-0.33431009529665101</v>
      </c>
      <c r="P1173" s="10" t="str">
        <f t="shared" si="132"/>
        <v>财报</v>
      </c>
    </row>
    <row r="1174" spans="1:16" x14ac:dyDescent="0.2">
      <c r="A1174" s="17" t="str">
        <f t="shared" ca="1" si="127"/>
        <v/>
      </c>
      <c r="B1174" s="8" t="s">
        <v>2400</v>
      </c>
      <c r="C1174" s="8" t="s">
        <v>2401</v>
      </c>
      <c r="D1174" s="13">
        <f>IFERROR([1]!EM_S_QSTM07_IS(B1174,"61",$C$1,"1")/1000000,"")</f>
        <v>38.701520369999997</v>
      </c>
      <c r="E1174" s="13" t="str">
        <f>IFERROR([1]!EM_S_PERFORMANCEEXPRESS_PERFEXNETPROFITTOSHAREHOLDER(B1174,$C$1)/1000000,"")</f>
        <v/>
      </c>
      <c r="F1174" s="13">
        <f>IFERROR([1]!EM_S_PROFITNOTICE_FORECASTT(B1174,$C$1)/1000000,"")</f>
        <v>87.899900000000002</v>
      </c>
      <c r="G1174" s="13">
        <f>IFERROR([1]!EM_S_PROFITNOTICE_FORECASTL(B1174,$C$1)/1000000,"")</f>
        <v>58.599899999999998</v>
      </c>
      <c r="H1174" s="13">
        <f t="shared" si="128"/>
        <v>73.249899999999997</v>
      </c>
      <c r="I1174" s="20">
        <f>IFERROR([1]!EM_S_QSTM07_IS(B1174,"61",$I$1,"1")/1000000,"")</f>
        <v>36.548777389999998</v>
      </c>
      <c r="J1174" s="13">
        <f t="shared" si="126"/>
        <v>2.1527429799999993</v>
      </c>
      <c r="K1174" s="13">
        <f>IFERROR([1]!EM_S_QSTM07_IS(B1174,"61",$K$2,"1")/1000000,"")</f>
        <v>32.820055480000001</v>
      </c>
      <c r="L1174" s="14">
        <f t="shared" si="129"/>
        <v>-0.93440769832604809</v>
      </c>
      <c r="M1174" s="33">
        <f ca="1">[1]!EM_S_MAJASSRES_NUM(B1174,$M$2,$M$1)</f>
        <v>1</v>
      </c>
      <c r="N1174" s="29" t="str">
        <f t="shared" si="130"/>
        <v/>
      </c>
      <c r="O1174" s="21" t="str">
        <f t="shared" ca="1" si="131"/>
        <v/>
      </c>
      <c r="P1174" s="10" t="str">
        <f t="shared" si="132"/>
        <v>财报</v>
      </c>
    </row>
    <row r="1175" spans="1:16" x14ac:dyDescent="0.2">
      <c r="A1175" s="17" t="str">
        <f t="shared" ca="1" si="127"/>
        <v/>
      </c>
      <c r="B1175" s="8" t="s">
        <v>2402</v>
      </c>
      <c r="C1175" s="8" t="s">
        <v>2403</v>
      </c>
      <c r="D1175" s="13">
        <f>IFERROR([1]!EM_S_QSTM07_IS(B1175,"61",$C$1,"1")/1000000,"")</f>
        <v>17.574740899999998</v>
      </c>
      <c r="E1175" s="13" t="str">
        <f>IFERROR([1]!EM_S_PERFORMANCEEXPRESS_PERFEXNETPROFITTOSHAREHOLDER(B1175,$C$1)/1000000,"")</f>
        <v/>
      </c>
      <c r="F1175" s="13">
        <f>IFERROR([1]!EM_S_PROFITNOTICE_FORECASTT(B1175,$C$1)/1000000,"")</f>
        <v>38.403799999999997</v>
      </c>
      <c r="G1175" s="13">
        <f>IFERROR([1]!EM_S_PROFITNOTICE_FORECASTL(B1175,$C$1)/1000000,"")</f>
        <v>33.795299999999997</v>
      </c>
      <c r="H1175" s="13">
        <f t="shared" si="128"/>
        <v>36.099549999999994</v>
      </c>
      <c r="I1175" s="20">
        <f>IFERROR([1]!EM_S_QSTM07_IS(B1175,"61",$I$1,"1")/1000000,"")</f>
        <v>14.215880569999999</v>
      </c>
      <c r="J1175" s="13">
        <f t="shared" si="126"/>
        <v>3.3588603299999988</v>
      </c>
      <c r="K1175" s="13">
        <f>IFERROR([1]!EM_S_QSTM07_IS(B1175,"61",$K$2,"1")/1000000,"")</f>
        <v>12.573124609999999</v>
      </c>
      <c r="L1175" s="14">
        <f t="shared" si="129"/>
        <v>-0.73285396954321613</v>
      </c>
      <c r="M1175" s="33">
        <f ca="1">[1]!EM_S_MAJASSRES_NUM(B1175,$M$2,$M$1)</f>
        <v>1</v>
      </c>
      <c r="N1175" s="29" t="str">
        <f t="shared" si="130"/>
        <v/>
      </c>
      <c r="O1175" s="21" t="str">
        <f t="shared" ca="1" si="131"/>
        <v/>
      </c>
      <c r="P1175" s="10" t="str">
        <f t="shared" si="132"/>
        <v>财报</v>
      </c>
    </row>
    <row r="1176" spans="1:16" x14ac:dyDescent="0.2">
      <c r="A1176" s="17">
        <f t="shared" ca="1" si="127"/>
        <v>90</v>
      </c>
      <c r="B1176" s="8" t="s">
        <v>2404</v>
      </c>
      <c r="C1176" s="8" t="s">
        <v>2405</v>
      </c>
      <c r="D1176" s="13">
        <f>IFERROR([1]!EM_S_QSTM07_IS(B1176,"61",$C$1,"1")/1000000,"")</f>
        <v>121.672558</v>
      </c>
      <c r="E1176" s="13" t="str">
        <f>IFERROR([1]!EM_S_PERFORMANCEEXPRESS_PERFEXNETPROFITTOSHAREHOLDER(B1176,$C$1)/1000000,"")</f>
        <v/>
      </c>
      <c r="F1176" s="13">
        <f>IFERROR([1]!EM_S_PROFITNOTICE_FORECASTT(B1176,$C$1)/1000000,"")</f>
        <v>193.55029999999999</v>
      </c>
      <c r="G1176" s="13">
        <f>IFERROR([1]!EM_S_PROFITNOTICE_FORECASTL(B1176,$C$1)/1000000,"")</f>
        <v>187.68510000000001</v>
      </c>
      <c r="H1176" s="13">
        <f t="shared" si="128"/>
        <v>190.61770000000001</v>
      </c>
      <c r="I1176" s="20">
        <f>IFERROR([1]!EM_S_QSTM07_IS(B1176,"61",$I$1,"1")/1000000,"")</f>
        <v>70.932266580000004</v>
      </c>
      <c r="J1176" s="13">
        <f t="shared" si="126"/>
        <v>50.740291419999991</v>
      </c>
      <c r="K1176" s="13">
        <f>IFERROR([1]!EM_S_QSTM07_IS(B1176,"61",$K$2,"1")/1000000,"")</f>
        <v>17.202769789999998</v>
      </c>
      <c r="L1176" s="14">
        <f t="shared" si="129"/>
        <v>1.9495419655906467</v>
      </c>
      <c r="M1176" s="33" t="str">
        <f ca="1">[1]!EM_S_MAJASSRES_NUM(B1176,$M$2,$M$1)</f>
        <v/>
      </c>
      <c r="N1176" s="29" t="str">
        <f t="shared" si="130"/>
        <v/>
      </c>
      <c r="O1176" s="21">
        <f t="shared" ca="1" si="131"/>
        <v>1.9495419655906467</v>
      </c>
      <c r="P1176" s="10" t="str">
        <f t="shared" si="132"/>
        <v>财报</v>
      </c>
    </row>
    <row r="1177" spans="1:16" x14ac:dyDescent="0.2">
      <c r="A1177" s="17">
        <f t="shared" ca="1" si="127"/>
        <v>1223</v>
      </c>
      <c r="B1177" s="8" t="s">
        <v>2406</v>
      </c>
      <c r="C1177" s="8" t="s">
        <v>2407</v>
      </c>
      <c r="D1177" s="13">
        <f>IFERROR([1]!EM_S_QSTM07_IS(B1177,"61",$C$1,"1")/1000000,"")</f>
        <v>58.873025090000006</v>
      </c>
      <c r="E1177" s="13" t="str">
        <f>IFERROR([1]!EM_S_PERFORMANCEEXPRESS_PERFEXNETPROFITTOSHAREHOLDER(B1177,$C$1)/1000000,"")</f>
        <v/>
      </c>
      <c r="F1177" s="13">
        <f>IFERROR([1]!EM_S_PROFITNOTICE_FORECASTT(B1177,$C$1)/1000000,"")</f>
        <v>117.79</v>
      </c>
      <c r="G1177" s="13">
        <f>IFERROR([1]!EM_S_PROFITNOTICE_FORECASTL(B1177,$C$1)/1000000,"")</f>
        <v>103.93</v>
      </c>
      <c r="H1177" s="13">
        <f t="shared" si="128"/>
        <v>110.86000000000001</v>
      </c>
      <c r="I1177" s="20">
        <f>IFERROR([1]!EM_S_QSTM07_IS(B1177,"61",$I$1,"1")/1000000,"")</f>
        <v>50.574726929999997</v>
      </c>
      <c r="J1177" s="13">
        <f t="shared" si="126"/>
        <v>8.2982981600000087</v>
      </c>
      <c r="K1177" s="13">
        <f>IFERROR([1]!EM_S_QSTM07_IS(B1177,"61",$K$2,"1")/1000000,"")</f>
        <v>41.621619459999998</v>
      </c>
      <c r="L1177" s="14">
        <f t="shared" si="129"/>
        <v>-0.80062529359351342</v>
      </c>
      <c r="M1177" s="33" t="str">
        <f ca="1">[1]!EM_S_MAJASSRES_NUM(B1177,$M$2,$M$1)</f>
        <v/>
      </c>
      <c r="N1177" s="29" t="str">
        <f t="shared" si="130"/>
        <v/>
      </c>
      <c r="O1177" s="21">
        <f t="shared" ca="1" si="131"/>
        <v>-0.80062529359351342</v>
      </c>
      <c r="P1177" s="10" t="str">
        <f t="shared" si="132"/>
        <v>财报</v>
      </c>
    </row>
    <row r="1178" spans="1:16" x14ac:dyDescent="0.2">
      <c r="A1178" s="17">
        <f t="shared" ca="1" si="127"/>
        <v>682</v>
      </c>
      <c r="B1178" s="8" t="s">
        <v>2408</v>
      </c>
      <c r="C1178" s="8" t="s">
        <v>2409</v>
      </c>
      <c r="D1178" s="13">
        <f>IFERROR([1]!EM_S_QSTM07_IS(B1178,"61",$C$1,"1")/1000000,"")</f>
        <v>35.464210569999999</v>
      </c>
      <c r="E1178" s="13" t="str">
        <f>IFERROR([1]!EM_S_PERFORMANCEEXPRESS_PERFEXNETPROFITTOSHAREHOLDER(B1178,$C$1)/1000000,"")</f>
        <v/>
      </c>
      <c r="F1178" s="13">
        <f>IFERROR([1]!EM_S_PROFITNOTICE_FORECASTT(B1178,$C$1)/1000000,"")</f>
        <v>62.4803</v>
      </c>
      <c r="G1178" s="13">
        <f>IFERROR([1]!EM_S_PROFITNOTICE_FORECASTL(B1178,$C$1)/1000000,"")</f>
        <v>48.595799999999997</v>
      </c>
      <c r="H1178" s="13">
        <f t="shared" si="128"/>
        <v>55.538049999999998</v>
      </c>
      <c r="I1178" s="20">
        <f>IFERROR([1]!EM_S_QSTM07_IS(B1178,"61",$I$1,"1")/1000000,"")</f>
        <v>23.65066526</v>
      </c>
      <c r="J1178" s="13">
        <f t="shared" si="126"/>
        <v>11.813545309999999</v>
      </c>
      <c r="K1178" s="13">
        <f>IFERROR([1]!EM_S_QSTM07_IS(B1178,"61",$K$2,"1")/1000000,"")</f>
        <v>18.637035040000001</v>
      </c>
      <c r="L1178" s="14">
        <f t="shared" si="129"/>
        <v>-0.36612528309116715</v>
      </c>
      <c r="M1178" s="33" t="str">
        <f ca="1">[1]!EM_S_MAJASSRES_NUM(B1178,$M$2,$M$1)</f>
        <v/>
      </c>
      <c r="N1178" s="29" t="str">
        <f t="shared" si="130"/>
        <v/>
      </c>
      <c r="O1178" s="21">
        <f t="shared" ca="1" si="131"/>
        <v>-0.36612528309116715</v>
      </c>
      <c r="P1178" s="10" t="str">
        <f t="shared" si="132"/>
        <v>财报</v>
      </c>
    </row>
    <row r="1179" spans="1:16" x14ac:dyDescent="0.2">
      <c r="A1179" s="17">
        <f t="shared" ca="1" si="127"/>
        <v>171</v>
      </c>
      <c r="B1179" s="8" t="s">
        <v>2410</v>
      </c>
      <c r="C1179" s="8" t="s">
        <v>2411</v>
      </c>
      <c r="D1179" s="13">
        <f>IFERROR([1]!EM_S_QSTM07_IS(B1179,"61",$C$1,"1")/1000000,"")</f>
        <v>48.697241670000004</v>
      </c>
      <c r="E1179" s="13" t="str">
        <f>IFERROR([1]!EM_S_PERFORMANCEEXPRESS_PERFEXNETPROFITTOSHAREHOLDER(B1179,$C$1)/1000000,"")</f>
        <v/>
      </c>
      <c r="F1179" s="13">
        <f>IFERROR([1]!EM_S_PROFITNOTICE_FORECASTT(B1179,$C$1)/1000000,"")</f>
        <v>-12.379200000000001</v>
      </c>
      <c r="G1179" s="13">
        <f>IFERROR([1]!EM_S_PROFITNOTICE_FORECASTL(B1179,$C$1)/1000000,"")</f>
        <v>-18.5688</v>
      </c>
      <c r="H1179" s="13">
        <f t="shared" si="128"/>
        <v>-15.474</v>
      </c>
      <c r="I1179" s="20">
        <f>IFERROR([1]!EM_S_QSTM07_IS(B1179,"61",$I$1,"1")/1000000,"")</f>
        <v>-62.139797569999999</v>
      </c>
      <c r="J1179" s="13">
        <f t="shared" si="126"/>
        <v>110.83703924</v>
      </c>
      <c r="K1179" s="13">
        <f>IFERROR([1]!EM_S_QSTM07_IS(B1179,"61",$K$2,"1")/1000000,"")</f>
        <v>50.740572649999997</v>
      </c>
      <c r="L1179" s="14">
        <f t="shared" si="129"/>
        <v>1.1843868417594614</v>
      </c>
      <c r="M1179" s="33" t="str">
        <f ca="1">[1]!EM_S_MAJASSRES_NUM(B1179,$M$2,$M$1)</f>
        <v/>
      </c>
      <c r="N1179" s="29" t="str">
        <f t="shared" si="130"/>
        <v/>
      </c>
      <c r="O1179" s="21">
        <f t="shared" ca="1" si="131"/>
        <v>1.1843868417594614</v>
      </c>
      <c r="P1179" s="10" t="str">
        <f t="shared" si="132"/>
        <v>财报</v>
      </c>
    </row>
    <row r="1180" spans="1:16" x14ac:dyDescent="0.2">
      <c r="A1180" s="17">
        <f t="shared" ca="1" si="127"/>
        <v>29</v>
      </c>
      <c r="B1180" s="8" t="s">
        <v>2412</v>
      </c>
      <c r="C1180" s="8" t="s">
        <v>2413</v>
      </c>
      <c r="D1180" s="13">
        <f>IFERROR([1]!EM_S_QSTM07_IS(B1180,"61",$C$1,"1")/1000000,"")</f>
        <v>704.47168202</v>
      </c>
      <c r="E1180" s="13" t="str">
        <f>IFERROR([1]!EM_S_PERFORMANCEEXPRESS_PERFEXNETPROFITTOSHAREHOLDER(B1180,$C$1)/1000000,"")</f>
        <v/>
      </c>
      <c r="F1180" s="13">
        <f>IFERROR([1]!EM_S_PROFITNOTICE_FORECASTT(B1180,$C$1)/1000000,"")</f>
        <v>1000</v>
      </c>
      <c r="G1180" s="13">
        <f>IFERROR([1]!EM_S_PROFITNOTICE_FORECASTL(B1180,$C$1)/1000000,"")</f>
        <v>976.6</v>
      </c>
      <c r="H1180" s="13">
        <f t="shared" si="128"/>
        <v>988.3</v>
      </c>
      <c r="I1180" s="20">
        <f>IFERROR([1]!EM_S_QSTM07_IS(B1180,"61",$I$1,"1")/1000000,"")</f>
        <v>367.95721387000003</v>
      </c>
      <c r="J1180" s="13">
        <f t="shared" si="126"/>
        <v>336.51446814999997</v>
      </c>
      <c r="K1180" s="13">
        <f>IFERROR([1]!EM_S_QSTM07_IS(B1180,"61",$K$2,"1")/1000000,"")</f>
        <v>67.027330810000009</v>
      </c>
      <c r="L1180" s="14">
        <f t="shared" si="129"/>
        <v>4.0205560042948081</v>
      </c>
      <c r="M1180" s="33" t="str">
        <f ca="1">[1]!EM_S_MAJASSRES_NUM(B1180,$M$2,$M$1)</f>
        <v/>
      </c>
      <c r="N1180" s="29" t="str">
        <f t="shared" si="130"/>
        <v/>
      </c>
      <c r="O1180" s="21">
        <f t="shared" ca="1" si="131"/>
        <v>4.0205560042948081</v>
      </c>
      <c r="P1180" s="10" t="str">
        <f t="shared" si="132"/>
        <v>财报</v>
      </c>
    </row>
    <row r="1181" spans="1:16" x14ac:dyDescent="0.2">
      <c r="A1181" s="17">
        <f t="shared" ca="1" si="127"/>
        <v>156</v>
      </c>
      <c r="B1181" s="8" t="s">
        <v>2414</v>
      </c>
      <c r="C1181" s="8" t="s">
        <v>2415</v>
      </c>
      <c r="D1181" s="13">
        <f>IFERROR([1]!EM_S_QSTM07_IS(B1181,"61",$C$1,"1")/1000000,"")</f>
        <v>-0.91453545000000103</v>
      </c>
      <c r="E1181" s="13" t="str">
        <f>IFERROR([1]!EM_S_PERFORMANCEEXPRESS_PERFEXNETPROFITTOSHAREHOLDER(B1181,$C$1)/1000000,"")</f>
        <v/>
      </c>
      <c r="F1181" s="13">
        <f>IFERROR([1]!EM_S_PROFITNOTICE_FORECASTT(B1181,$C$1)/1000000,"")</f>
        <v>-6</v>
      </c>
      <c r="G1181" s="13">
        <f>IFERROR([1]!EM_S_PROFITNOTICE_FORECASTL(B1181,$C$1)/1000000,"")</f>
        <v>-9</v>
      </c>
      <c r="H1181" s="13">
        <f t="shared" si="128"/>
        <v>-7.5</v>
      </c>
      <c r="I1181" s="20">
        <f>IFERROR([1]!EM_S_QSTM07_IS(B1181,"61",$I$1,"1")/1000000,"")</f>
        <v>-4.1417277800000001</v>
      </c>
      <c r="J1181" s="13">
        <f t="shared" si="126"/>
        <v>3.2271923299999989</v>
      </c>
      <c r="K1181" s="13">
        <f>IFERROR([1]!EM_S_QSTM07_IS(B1181,"61",$K$2,"1")/1000000,"")</f>
        <v>-13.98949874</v>
      </c>
      <c r="L1181" s="14">
        <f t="shared" si="129"/>
        <v>1.2306867736992269</v>
      </c>
      <c r="M1181" s="33" t="str">
        <f ca="1">[1]!EM_S_MAJASSRES_NUM(B1181,$M$2,$M$1)</f>
        <v/>
      </c>
      <c r="N1181" s="29" t="str">
        <f t="shared" si="130"/>
        <v/>
      </c>
      <c r="O1181" s="21">
        <f t="shared" ca="1" si="131"/>
        <v>1.2306867736992269</v>
      </c>
      <c r="P1181" s="10" t="str">
        <f t="shared" si="132"/>
        <v>财报</v>
      </c>
    </row>
    <row r="1182" spans="1:16" x14ac:dyDescent="0.2">
      <c r="A1182" s="17">
        <f t="shared" ca="1" si="127"/>
        <v>686</v>
      </c>
      <c r="B1182" s="8" t="s">
        <v>2416</v>
      </c>
      <c r="C1182" s="8" t="s">
        <v>2417</v>
      </c>
      <c r="D1182" s="13">
        <f>IFERROR([1]!EM_S_QSTM07_IS(B1182,"61",$C$1,"1")/1000000,"")</f>
        <v>47.893683070000002</v>
      </c>
      <c r="E1182" s="13" t="str">
        <f>IFERROR([1]!EM_S_PERFORMANCEEXPRESS_PERFEXNETPROFITTOSHAREHOLDER(B1182,$C$1)/1000000,"")</f>
        <v/>
      </c>
      <c r="F1182" s="13">
        <f>IFERROR([1]!EM_S_PROFITNOTICE_FORECASTT(B1182,$C$1)/1000000,"")</f>
        <v>86.649199999999993</v>
      </c>
      <c r="G1182" s="13">
        <f>IFERROR([1]!EM_S_PROFITNOTICE_FORECASTL(B1182,$C$1)/1000000,"")</f>
        <v>50.545400000000001</v>
      </c>
      <c r="H1182" s="13">
        <f t="shared" si="128"/>
        <v>68.59729999999999</v>
      </c>
      <c r="I1182" s="20">
        <f>IFERROR([1]!EM_S_QSTM07_IS(B1182,"61",$I$1,"1")/1000000,"")</f>
        <v>32.169842299999999</v>
      </c>
      <c r="J1182" s="13">
        <f t="shared" si="126"/>
        <v>15.723840770000002</v>
      </c>
      <c r="K1182" s="13">
        <f>IFERROR([1]!EM_S_QSTM07_IS(B1182,"61",$K$2,"1")/1000000,"")</f>
        <v>24.923324480000002</v>
      </c>
      <c r="L1182" s="14">
        <f t="shared" si="129"/>
        <v>-0.36911142080512682</v>
      </c>
      <c r="M1182" s="33" t="str">
        <f ca="1">[1]!EM_S_MAJASSRES_NUM(B1182,$M$2,$M$1)</f>
        <v/>
      </c>
      <c r="N1182" s="29" t="str">
        <f t="shared" si="130"/>
        <v/>
      </c>
      <c r="O1182" s="21">
        <f t="shared" ca="1" si="131"/>
        <v>-0.36911142080512682</v>
      </c>
      <c r="P1182" s="10" t="str">
        <f t="shared" si="132"/>
        <v>财报</v>
      </c>
    </row>
    <row r="1183" spans="1:16" x14ac:dyDescent="0.2">
      <c r="A1183" s="17" t="str">
        <f t="shared" ca="1" si="127"/>
        <v/>
      </c>
      <c r="B1183" s="8" t="s">
        <v>2418</v>
      </c>
      <c r="C1183" s="8" t="s">
        <v>2419</v>
      </c>
      <c r="D1183" s="13">
        <f>IFERROR([1]!EM_S_QSTM07_IS(B1183,"61",$C$1,"1")/1000000,"")</f>
        <v>74.789064030000006</v>
      </c>
      <c r="E1183" s="13" t="str">
        <f>IFERROR([1]!EM_S_PERFORMANCEEXPRESS_PERFEXNETPROFITTOSHAREHOLDER(B1183,$C$1)/1000000,"")</f>
        <v/>
      </c>
      <c r="F1183" s="13">
        <f>IFERROR([1]!EM_S_PROFITNOTICE_FORECASTT(B1183,$C$1)/1000000,"")</f>
        <v>105.13549999999999</v>
      </c>
      <c r="G1183" s="13">
        <f>IFERROR([1]!EM_S_PROFITNOTICE_FORECASTL(B1183,$C$1)/1000000,"")</f>
        <v>70.090299999999999</v>
      </c>
      <c r="H1183" s="13">
        <f t="shared" si="128"/>
        <v>87.612899999999996</v>
      </c>
      <c r="I1183" s="20">
        <f>IFERROR([1]!EM_S_QSTM07_IS(B1183,"61",$I$1,"1")/1000000,"")</f>
        <v>28.45029233</v>
      </c>
      <c r="J1183" s="13">
        <f t="shared" si="126"/>
        <v>46.338771700000009</v>
      </c>
      <c r="K1183" s="13">
        <f>IFERROR([1]!EM_S_QSTM07_IS(B1183,"61",$K$2,"1")/1000000,"")</f>
        <v>46.530954909999998</v>
      </c>
      <c r="L1183" s="14">
        <f t="shared" si="129"/>
        <v>-4.1302227811939171E-3</v>
      </c>
      <c r="M1183" s="33">
        <f ca="1">[1]!EM_S_MAJASSRES_NUM(B1183,$M$2,$M$1)</f>
        <v>1</v>
      </c>
      <c r="N1183" s="29" t="str">
        <f t="shared" si="130"/>
        <v/>
      </c>
      <c r="O1183" s="21" t="str">
        <f t="shared" ca="1" si="131"/>
        <v/>
      </c>
      <c r="P1183" s="10" t="str">
        <f t="shared" si="132"/>
        <v>财报</v>
      </c>
    </row>
    <row r="1184" spans="1:16" x14ac:dyDescent="0.2">
      <c r="A1184" s="17">
        <f t="shared" ca="1" si="127"/>
        <v>509</v>
      </c>
      <c r="B1184" s="8" t="s">
        <v>2420</v>
      </c>
      <c r="C1184" s="8" t="s">
        <v>2421</v>
      </c>
      <c r="D1184" s="13">
        <f>IFERROR([1]!EM_S_QSTM07_IS(B1184,"61",$C$1,"1")/1000000,"")</f>
        <v>46.614910180000003</v>
      </c>
      <c r="E1184" s="13" t="str">
        <f>IFERROR([1]!EM_S_PERFORMANCEEXPRESS_PERFEXNETPROFITTOSHAREHOLDER(B1184,$C$1)/1000000,"")</f>
        <v/>
      </c>
      <c r="F1184" s="13">
        <f>IFERROR([1]!EM_S_PROFITNOTICE_FORECASTT(B1184,$C$1)/1000000,"")</f>
        <v>73.533299999999997</v>
      </c>
      <c r="G1184" s="13">
        <f>IFERROR([1]!EM_S_PROFITNOTICE_FORECASTL(B1184,$C$1)/1000000,"")</f>
        <v>53.924399999999999</v>
      </c>
      <c r="H1184" s="13">
        <f t="shared" si="128"/>
        <v>63.728849999999994</v>
      </c>
      <c r="I1184" s="20">
        <f>IFERROR([1]!EM_S_QSTM07_IS(B1184,"61",$I$1,"1")/1000000,"")</f>
        <v>11.634161070000001</v>
      </c>
      <c r="J1184" s="13">
        <f t="shared" si="126"/>
        <v>34.980749110000005</v>
      </c>
      <c r="K1184" s="13">
        <f>IFERROR([1]!EM_S_QSTM07_IS(B1184,"61",$K$2,"1")/1000000,"")</f>
        <v>40.417532100000003</v>
      </c>
      <c r="L1184" s="14">
        <f t="shared" si="129"/>
        <v>-0.13451546167015965</v>
      </c>
      <c r="M1184" s="33" t="str">
        <f ca="1">[1]!EM_S_MAJASSRES_NUM(B1184,$M$2,$M$1)</f>
        <v/>
      </c>
      <c r="N1184" s="29" t="str">
        <f t="shared" si="130"/>
        <v/>
      </c>
      <c r="O1184" s="21">
        <f t="shared" ca="1" si="131"/>
        <v>-0.13451546167015965</v>
      </c>
      <c r="P1184" s="10" t="str">
        <f t="shared" si="132"/>
        <v>财报</v>
      </c>
    </row>
    <row r="1185" spans="1:16" x14ac:dyDescent="0.2">
      <c r="A1185" s="17">
        <f t="shared" ca="1" si="127"/>
        <v>660</v>
      </c>
      <c r="B1185" s="8" t="s">
        <v>2422</v>
      </c>
      <c r="C1185" s="8" t="s">
        <v>2423</v>
      </c>
      <c r="D1185" s="13">
        <f>IFERROR([1]!EM_S_QSTM07_IS(B1185,"61",$C$1,"1")/1000000,"")</f>
        <v>15.593498</v>
      </c>
      <c r="E1185" s="13" t="str">
        <f>IFERROR([1]!EM_S_PERFORMANCEEXPRESS_PERFEXNETPROFITTOSHAREHOLDER(B1185,$C$1)/1000000,"")</f>
        <v/>
      </c>
      <c r="F1185" s="13">
        <f>IFERROR([1]!EM_S_PROFITNOTICE_FORECASTT(B1185,$C$1)/1000000,"")</f>
        <v>35.073900000000002</v>
      </c>
      <c r="G1185" s="13">
        <f>IFERROR([1]!EM_S_PROFITNOTICE_FORECASTL(B1185,$C$1)/1000000,"")</f>
        <v>23.3826</v>
      </c>
      <c r="H1185" s="13">
        <f t="shared" si="128"/>
        <v>29.228250000000003</v>
      </c>
      <c r="I1185" s="20">
        <f>IFERROR([1]!EM_S_QSTM07_IS(B1185,"61",$I$1,"1")/1000000,"")</f>
        <v>5.9243849299999995</v>
      </c>
      <c r="J1185" s="13">
        <f t="shared" si="126"/>
        <v>9.6691130700000016</v>
      </c>
      <c r="K1185" s="13">
        <f>IFERROR([1]!EM_S_QSTM07_IS(B1185,"61",$K$2,"1")/1000000,"")</f>
        <v>14.68921074</v>
      </c>
      <c r="L1185" s="14">
        <f t="shared" si="129"/>
        <v>-0.34175407779601358</v>
      </c>
      <c r="M1185" s="33" t="str">
        <f ca="1">[1]!EM_S_MAJASSRES_NUM(B1185,$M$2,$M$1)</f>
        <v/>
      </c>
      <c r="N1185" s="29" t="str">
        <f t="shared" si="130"/>
        <v/>
      </c>
      <c r="O1185" s="21">
        <f t="shared" ca="1" si="131"/>
        <v>-0.34175407779601358</v>
      </c>
      <c r="P1185" s="10" t="str">
        <f t="shared" si="132"/>
        <v>财报</v>
      </c>
    </row>
    <row r="1186" spans="1:16" x14ac:dyDescent="0.2">
      <c r="A1186" s="17" t="str">
        <f t="shared" ca="1" si="127"/>
        <v/>
      </c>
      <c r="B1186" s="8" t="s">
        <v>2424</v>
      </c>
      <c r="C1186" s="8" t="s">
        <v>2425</v>
      </c>
      <c r="D1186" s="13">
        <f>IFERROR([1]!EM_S_QSTM07_IS(B1186,"61",$C$1,"1")/1000000,"")</f>
        <v>24.907365339999998</v>
      </c>
      <c r="E1186" s="13" t="str">
        <f>IFERROR([1]!EM_S_PERFORMANCEEXPRESS_PERFEXNETPROFITTOSHAREHOLDER(B1186,$C$1)/1000000,"")</f>
        <v/>
      </c>
      <c r="F1186" s="13">
        <f>IFERROR([1]!EM_S_PROFITNOTICE_FORECASTT(B1186,$C$1)/1000000,"")</f>
        <v>60</v>
      </c>
      <c r="G1186" s="13">
        <f>IFERROR([1]!EM_S_PROFITNOTICE_FORECASTL(B1186,$C$1)/1000000,"")</f>
        <v>45</v>
      </c>
      <c r="H1186" s="13">
        <f t="shared" si="128"/>
        <v>52.5</v>
      </c>
      <c r="I1186" s="20">
        <f>IFERROR([1]!EM_S_QSTM07_IS(B1186,"61",$I$1,"1")/1000000,"")</f>
        <v>26.20602272</v>
      </c>
      <c r="J1186" s="13">
        <f t="shared" si="126"/>
        <v>-1.2986573800000016</v>
      </c>
      <c r="K1186" s="13">
        <f>IFERROR([1]!EM_S_QSTM07_IS(B1186,"61",$K$2,"1")/1000000,"")</f>
        <v>50.692850409999998</v>
      </c>
      <c r="L1186" s="14">
        <f t="shared" si="129"/>
        <v>-1.0256181565940079</v>
      </c>
      <c r="M1186" s="33">
        <f ca="1">[1]!EM_S_MAJASSRES_NUM(B1186,$M$2,$M$1)</f>
        <v>1</v>
      </c>
      <c r="N1186" s="29" t="str">
        <f t="shared" si="130"/>
        <v/>
      </c>
      <c r="O1186" s="21" t="str">
        <f t="shared" ca="1" si="131"/>
        <v/>
      </c>
      <c r="P1186" s="10" t="str">
        <f t="shared" si="132"/>
        <v>财报</v>
      </c>
    </row>
    <row r="1187" spans="1:16" x14ac:dyDescent="0.2">
      <c r="A1187" s="17" t="str">
        <f t="shared" ca="1" si="127"/>
        <v/>
      </c>
      <c r="B1187" s="8" t="s">
        <v>2426</v>
      </c>
      <c r="C1187" s="8" t="s">
        <v>2427</v>
      </c>
      <c r="D1187" s="13">
        <f>IFERROR([1]!EM_S_QSTM07_IS(B1187,"61",$C$1,"1")/1000000,"")</f>
        <v>40.755827009999997</v>
      </c>
      <c r="E1187" s="13" t="str">
        <f>IFERROR([1]!EM_S_PERFORMANCEEXPRESS_PERFEXNETPROFITTOSHAREHOLDER(B1187,$C$1)/1000000,"")</f>
        <v/>
      </c>
      <c r="F1187" s="13">
        <f>IFERROR([1]!EM_S_PROFITNOTICE_FORECASTT(B1187,$C$1)/1000000,"")</f>
        <v>68.837800000000001</v>
      </c>
      <c r="G1187" s="13">
        <f>IFERROR([1]!EM_S_PROFITNOTICE_FORECASTL(B1187,$C$1)/1000000,"")</f>
        <v>54.496600000000001</v>
      </c>
      <c r="H1187" s="13">
        <f t="shared" si="128"/>
        <v>61.667200000000001</v>
      </c>
      <c r="I1187" s="20">
        <f>IFERROR([1]!EM_S_QSTM07_IS(B1187,"61",$I$1,"1")/1000000,"")</f>
        <v>22.41118492</v>
      </c>
      <c r="J1187" s="13">
        <f t="shared" si="126"/>
        <v>18.344642089999997</v>
      </c>
      <c r="K1187" s="13">
        <f>IFERROR([1]!EM_S_QSTM07_IS(B1187,"61",$K$2,"1")/1000000,"")</f>
        <v>19.897590879999999</v>
      </c>
      <c r="L1187" s="14">
        <f t="shared" si="129"/>
        <v>-7.8047076119197104E-2</v>
      </c>
      <c r="M1187" s="33">
        <f ca="1">[1]!EM_S_MAJASSRES_NUM(B1187,$M$2,$M$1)</f>
        <v>1</v>
      </c>
      <c r="N1187" s="29" t="str">
        <f t="shared" si="130"/>
        <v/>
      </c>
      <c r="O1187" s="21" t="str">
        <f t="shared" ca="1" si="131"/>
        <v/>
      </c>
      <c r="P1187" s="10" t="str">
        <f t="shared" si="132"/>
        <v>财报</v>
      </c>
    </row>
    <row r="1188" spans="1:16" x14ac:dyDescent="0.2">
      <c r="A1188" s="17">
        <f t="shared" ca="1" si="127"/>
        <v>1755</v>
      </c>
      <c r="B1188" s="8" t="s">
        <v>2428</v>
      </c>
      <c r="C1188" s="8" t="s">
        <v>2429</v>
      </c>
      <c r="D1188" s="13">
        <f>IFERROR([1]!EM_S_QSTM07_IS(B1188,"61",$C$1,"1")/1000000,"")</f>
        <v>2.1532549799999998</v>
      </c>
      <c r="E1188" s="13" t="str">
        <f>IFERROR([1]!EM_S_PERFORMANCEEXPRESS_PERFEXNETPROFITTOSHAREHOLDER(B1188,$C$1)/1000000,"")</f>
        <v/>
      </c>
      <c r="F1188" s="13">
        <f>IFERROR([1]!EM_S_PROFITNOTICE_FORECASTT(B1188,$C$1)/1000000,"")</f>
        <v>11.86</v>
      </c>
      <c r="G1188" s="13">
        <f>IFERROR([1]!EM_S_PROFITNOTICE_FORECASTL(B1188,$C$1)/1000000,"")</f>
        <v>3</v>
      </c>
      <c r="H1188" s="13">
        <f t="shared" si="128"/>
        <v>7.43</v>
      </c>
      <c r="I1188" s="20">
        <f>IFERROR([1]!EM_S_QSTM07_IS(B1188,"61",$I$1,"1")/1000000,"")</f>
        <v>6.52826168</v>
      </c>
      <c r="J1188" s="13">
        <f t="shared" si="126"/>
        <v>-4.3750067000000001</v>
      </c>
      <c r="K1188" s="13">
        <f>IFERROR([1]!EM_S_QSTM07_IS(B1188,"61",$K$2,"1")/1000000,"")</f>
        <v>15.957608279999999</v>
      </c>
      <c r="L1188" s="14">
        <f t="shared" si="129"/>
        <v>-1.274164312297557</v>
      </c>
      <c r="M1188" s="33" t="str">
        <f ca="1">[1]!EM_S_MAJASSRES_NUM(B1188,$M$2,$M$1)</f>
        <v/>
      </c>
      <c r="N1188" s="29" t="str">
        <f t="shared" si="130"/>
        <v/>
      </c>
      <c r="O1188" s="21">
        <f t="shared" ca="1" si="131"/>
        <v>-1.274164312297557</v>
      </c>
      <c r="P1188" s="10" t="str">
        <f t="shared" si="132"/>
        <v>财报</v>
      </c>
    </row>
    <row r="1189" spans="1:16" x14ac:dyDescent="0.2">
      <c r="A1189" s="17">
        <f t="shared" ca="1" si="127"/>
        <v>515</v>
      </c>
      <c r="B1189" s="8" t="s">
        <v>2430</v>
      </c>
      <c r="C1189" s="8" t="s">
        <v>2431</v>
      </c>
      <c r="D1189" s="13">
        <f>IFERROR([1]!EM_S_QSTM07_IS(B1189,"61",$C$1,"1")/1000000,"")</f>
        <v>-19.525279179999998</v>
      </c>
      <c r="E1189" s="13" t="str">
        <f>IFERROR([1]!EM_S_PERFORMANCEEXPRESS_PERFEXNETPROFITTOSHAREHOLDER(B1189,$C$1)/1000000,"")</f>
        <v/>
      </c>
      <c r="F1189" s="13">
        <f>IFERROR([1]!EM_S_PROFITNOTICE_FORECASTT(B1189,$C$1)/1000000,"")</f>
        <v>10</v>
      </c>
      <c r="G1189" s="13">
        <f>IFERROR([1]!EM_S_PROFITNOTICE_FORECASTL(B1189,$C$1)/1000000,"")</f>
        <v>-10</v>
      </c>
      <c r="H1189" s="13">
        <f t="shared" si="128"/>
        <v>0</v>
      </c>
      <c r="I1189" s="20">
        <f>IFERROR([1]!EM_S_QSTM07_IS(B1189,"61",$I$1,"1")/1000000,"")</f>
        <v>21.09936351</v>
      </c>
      <c r="J1189" s="13">
        <f t="shared" si="126"/>
        <v>-40.624642690000002</v>
      </c>
      <c r="K1189" s="13">
        <f>IFERROR([1]!EM_S_QSTM07_IS(B1189,"61",$K$2,"1")/1000000,"")</f>
        <v>-35.568737899999995</v>
      </c>
      <c r="L1189" s="14">
        <f t="shared" si="129"/>
        <v>-0.14214462161166555</v>
      </c>
      <c r="M1189" s="33" t="str">
        <f ca="1">[1]!EM_S_MAJASSRES_NUM(B1189,$M$2,$M$1)</f>
        <v/>
      </c>
      <c r="N1189" s="29" t="str">
        <f t="shared" si="130"/>
        <v/>
      </c>
      <c r="O1189" s="21">
        <f t="shared" ca="1" si="131"/>
        <v>-0.14214462161166555</v>
      </c>
      <c r="P1189" s="10" t="str">
        <f t="shared" si="132"/>
        <v>财报</v>
      </c>
    </row>
    <row r="1190" spans="1:16" x14ac:dyDescent="0.2">
      <c r="A1190" s="17">
        <f t="shared" ca="1" si="127"/>
        <v>1192</v>
      </c>
      <c r="B1190" s="8" t="s">
        <v>2432</v>
      </c>
      <c r="C1190" s="8" t="s">
        <v>2433</v>
      </c>
      <c r="D1190" s="13">
        <f>IFERROR([1]!EM_S_QSTM07_IS(B1190,"61",$C$1,"1")/1000000,"")</f>
        <v>15.930332400000001</v>
      </c>
      <c r="E1190" s="13">
        <f>IFERROR([1]!EM_S_PERFORMANCEEXPRESS_PERFEXNETPROFITTOSHAREHOLDER(B1190,$C$1)/1000000,"")</f>
        <v>28.337058880000001</v>
      </c>
      <c r="F1190" s="13">
        <f>IFERROR([1]!EM_S_PROFITNOTICE_FORECASTT(B1190,$C$1)/1000000,"")</f>
        <v>29.665400000000002</v>
      </c>
      <c r="G1190" s="13">
        <f>IFERROR([1]!EM_S_PROFITNOTICE_FORECASTL(B1190,$C$1)/1000000,"")</f>
        <v>16.480799999999999</v>
      </c>
      <c r="H1190" s="13">
        <f t="shared" si="128"/>
        <v>23.0731</v>
      </c>
      <c r="I1190" s="20">
        <f>IFERROR([1]!EM_S_QSTM07_IS(B1190,"61",$I$1,"1")/1000000,"")</f>
        <v>12.5892801</v>
      </c>
      <c r="J1190" s="13">
        <f t="shared" si="126"/>
        <v>3.3410523000000012</v>
      </c>
      <c r="K1190" s="13">
        <f>IFERROR([1]!EM_S_QSTM07_IS(B1190,"61",$K$2,"1")/1000000,"")</f>
        <v>15.206574310000001</v>
      </c>
      <c r="L1190" s="14">
        <f t="shared" si="129"/>
        <v>-0.78028895713856539</v>
      </c>
      <c r="M1190" s="33" t="str">
        <f ca="1">[1]!EM_S_MAJASSRES_NUM(B1190,$M$2,$M$1)</f>
        <v/>
      </c>
      <c r="N1190" s="29" t="str">
        <f t="shared" si="130"/>
        <v/>
      </c>
      <c r="O1190" s="21">
        <f t="shared" ca="1" si="131"/>
        <v>-0.78028895713856539</v>
      </c>
      <c r="P1190" s="10" t="str">
        <f t="shared" si="132"/>
        <v>财报</v>
      </c>
    </row>
    <row r="1191" spans="1:16" x14ac:dyDescent="0.2">
      <c r="A1191" s="17">
        <f t="shared" ca="1" si="127"/>
        <v>353</v>
      </c>
      <c r="B1191" s="8" t="s">
        <v>2434</v>
      </c>
      <c r="C1191" s="8" t="s">
        <v>2435</v>
      </c>
      <c r="D1191" s="13">
        <f>IFERROR([1]!EM_S_QSTM07_IS(B1191,"61",$C$1,"1")/1000000,"")</f>
        <v>77.600002400000008</v>
      </c>
      <c r="E1191" s="13" t="str">
        <f>IFERROR([1]!EM_S_PERFORMANCEEXPRESS_PERFEXNETPROFITTOSHAREHOLDER(B1191,$C$1)/1000000,"")</f>
        <v/>
      </c>
      <c r="F1191" s="13">
        <f>IFERROR([1]!EM_S_PROFITNOTICE_FORECASTT(B1191,$C$1)/1000000,"")</f>
        <v>138.48660000000001</v>
      </c>
      <c r="G1191" s="13">
        <f>IFERROR([1]!EM_S_PROFITNOTICE_FORECASTL(B1191,$C$1)/1000000,"")</f>
        <v>123.64879999999999</v>
      </c>
      <c r="H1191" s="13">
        <f t="shared" si="128"/>
        <v>131.0677</v>
      </c>
      <c r="I1191" s="20">
        <f>IFERROR([1]!EM_S_QSTM07_IS(B1191,"61",$I$1,"1")/1000000,"")</f>
        <v>55.255584740000003</v>
      </c>
      <c r="J1191" s="13">
        <f t="shared" si="126"/>
        <v>22.344417660000005</v>
      </c>
      <c r="K1191" s="13">
        <f>IFERROR([1]!EM_S_QSTM07_IS(B1191,"61",$K$2,"1")/1000000,"")</f>
        <v>16.49207002</v>
      </c>
      <c r="L1191" s="14">
        <f t="shared" si="129"/>
        <v>0.35485828236860739</v>
      </c>
      <c r="M1191" s="33" t="str">
        <f ca="1">[1]!EM_S_MAJASSRES_NUM(B1191,$M$2,$M$1)</f>
        <v/>
      </c>
      <c r="N1191" s="29" t="str">
        <f t="shared" si="130"/>
        <v/>
      </c>
      <c r="O1191" s="21">
        <f t="shared" ca="1" si="131"/>
        <v>0.35485828236860739</v>
      </c>
      <c r="P1191" s="10" t="str">
        <f t="shared" si="132"/>
        <v>财报</v>
      </c>
    </row>
    <row r="1192" spans="1:16" x14ac:dyDescent="0.2">
      <c r="A1192" s="17">
        <f t="shared" ca="1" si="127"/>
        <v>1700</v>
      </c>
      <c r="B1192" s="8" t="s">
        <v>2436</v>
      </c>
      <c r="C1192" s="8" t="s">
        <v>2437</v>
      </c>
      <c r="D1192" s="13">
        <f>IFERROR([1]!EM_S_QSTM07_IS(B1192,"61",$C$1,"1")/1000000,"")</f>
        <v>90.578278180000012</v>
      </c>
      <c r="E1192" s="13" t="str">
        <f>IFERROR([1]!EM_S_PERFORMANCEEXPRESS_PERFEXNETPROFITTOSHAREHOLDER(B1192,$C$1)/1000000,"")</f>
        <v/>
      </c>
      <c r="F1192" s="13">
        <f>IFERROR([1]!EM_S_PROFITNOTICE_FORECASTT(B1192,$C$1)/1000000,"")</f>
        <v>226.17660000000001</v>
      </c>
      <c r="G1192" s="13">
        <f>IFERROR([1]!EM_S_PROFITNOTICE_FORECASTL(B1192,$C$1)/1000000,"")</f>
        <v>173.982</v>
      </c>
      <c r="H1192" s="13">
        <f t="shared" si="128"/>
        <v>200.07929999999999</v>
      </c>
      <c r="I1192" s="20">
        <f>IFERROR([1]!EM_S_QSTM07_IS(B1192,"61",$I$1,"1")/1000000,"")</f>
        <v>105.76346248</v>
      </c>
      <c r="J1192" s="13">
        <f t="shared" si="126"/>
        <v>-15.185184299999989</v>
      </c>
      <c r="K1192" s="13">
        <f>IFERROR([1]!EM_S_QSTM07_IS(B1192,"61",$K$2,"1")/1000000,"")</f>
        <v>83.399236459999997</v>
      </c>
      <c r="L1192" s="14">
        <f t="shared" si="129"/>
        <v>-1.1820782173141731</v>
      </c>
      <c r="M1192" s="33" t="str">
        <f ca="1">[1]!EM_S_MAJASSRES_NUM(B1192,$M$2,$M$1)</f>
        <v/>
      </c>
      <c r="N1192" s="29" t="str">
        <f t="shared" si="130"/>
        <v/>
      </c>
      <c r="O1192" s="21">
        <f t="shared" ca="1" si="131"/>
        <v>-1.1820782173141731</v>
      </c>
      <c r="P1192" s="10" t="str">
        <f t="shared" si="132"/>
        <v>财报</v>
      </c>
    </row>
    <row r="1193" spans="1:16" x14ac:dyDescent="0.2">
      <c r="A1193" s="17">
        <f t="shared" ca="1" si="127"/>
        <v>1228</v>
      </c>
      <c r="B1193" s="8" t="s">
        <v>2438</v>
      </c>
      <c r="C1193" s="8" t="s">
        <v>2439</v>
      </c>
      <c r="D1193" s="13">
        <f>IFERROR([1]!EM_S_QSTM07_IS(B1193,"61",$C$1,"1")/1000000,"")</f>
        <v>23.799331210000002</v>
      </c>
      <c r="E1193" s="13" t="str">
        <f>IFERROR([1]!EM_S_PERFORMANCEEXPRESS_PERFEXNETPROFITTOSHAREHOLDER(B1193,$C$1)/1000000,"")</f>
        <v/>
      </c>
      <c r="F1193" s="13">
        <f>IFERROR([1]!EM_S_PROFITNOTICE_FORECASTT(B1193,$C$1)/1000000,"")</f>
        <v>50.927399999999999</v>
      </c>
      <c r="G1193" s="13">
        <f>IFERROR([1]!EM_S_PROFITNOTICE_FORECASTL(B1193,$C$1)/1000000,"")</f>
        <v>30.5564</v>
      </c>
      <c r="H1193" s="13">
        <f t="shared" si="128"/>
        <v>40.741900000000001</v>
      </c>
      <c r="I1193" s="20">
        <f>IFERROR([1]!EM_S_QSTM07_IS(B1193,"61",$I$1,"1")/1000000,"")</f>
        <v>19.9505859</v>
      </c>
      <c r="J1193" s="13">
        <f t="shared" si="126"/>
        <v>3.8487453100000018</v>
      </c>
      <c r="K1193" s="13">
        <f>IFERROR([1]!EM_S_QSTM07_IS(B1193,"61",$K$2,"1")/1000000,"")</f>
        <v>20.111254519999999</v>
      </c>
      <c r="L1193" s="14">
        <f t="shared" si="129"/>
        <v>-0.8086272884581841</v>
      </c>
      <c r="M1193" s="33" t="str">
        <f ca="1">[1]!EM_S_MAJASSRES_NUM(B1193,$M$2,$M$1)</f>
        <v/>
      </c>
      <c r="N1193" s="29" t="str">
        <f t="shared" si="130"/>
        <v/>
      </c>
      <c r="O1193" s="21">
        <f t="shared" ca="1" si="131"/>
        <v>-0.8086272884581841</v>
      </c>
      <c r="P1193" s="10" t="str">
        <f t="shared" si="132"/>
        <v>财报</v>
      </c>
    </row>
    <row r="1194" spans="1:16" x14ac:dyDescent="0.2">
      <c r="A1194" s="17" t="str">
        <f t="shared" ca="1" si="127"/>
        <v/>
      </c>
      <c r="B1194" s="8" t="s">
        <v>2440</v>
      </c>
      <c r="C1194" s="8" t="s">
        <v>2441</v>
      </c>
      <c r="D1194" s="13">
        <f>IFERROR([1]!EM_S_QSTM07_IS(B1194,"61",$C$1,"1")/1000000,"")</f>
        <v>5.4429639700000001</v>
      </c>
      <c r="E1194" s="13" t="str">
        <f>IFERROR([1]!EM_S_PERFORMANCEEXPRESS_PERFEXNETPROFITTOSHAREHOLDER(B1194,$C$1)/1000000,"")</f>
        <v/>
      </c>
      <c r="F1194" s="13">
        <f>IFERROR([1]!EM_S_PROFITNOTICE_FORECASTT(B1194,$C$1)/1000000,"")</f>
        <v>10.0715</v>
      </c>
      <c r="G1194" s="13">
        <f>IFERROR([1]!EM_S_PROFITNOTICE_FORECASTL(B1194,$C$1)/1000000,"")</f>
        <v>6.2946999999999997</v>
      </c>
      <c r="H1194" s="13">
        <f t="shared" si="128"/>
        <v>8.1830999999999996</v>
      </c>
      <c r="I1194" s="20">
        <f>IFERROR([1]!EM_S_QSTM07_IS(B1194,"61",$I$1,"1")/1000000,"")</f>
        <v>1.3818779299999999</v>
      </c>
      <c r="J1194" s="13">
        <f t="shared" si="126"/>
        <v>4.0610860400000002</v>
      </c>
      <c r="K1194" s="13">
        <f>IFERROR([1]!EM_S_QSTM07_IS(B1194,"61",$K$2,"1")/1000000,"")</f>
        <v>6.9800624800000008</v>
      </c>
      <c r="L1194" s="14">
        <f t="shared" si="129"/>
        <v>-0.41818772372937274</v>
      </c>
      <c r="M1194" s="33" t="str">
        <f ca="1">[1]!EM_S_MAJASSRES_NUM(B1194,$M$2,$M$1)</f>
        <v/>
      </c>
      <c r="N1194" s="29">
        <f t="shared" si="130"/>
        <v>1</v>
      </c>
      <c r="O1194" s="21" t="str">
        <f t="shared" ca="1" si="131"/>
        <v/>
      </c>
      <c r="P1194" s="10" t="str">
        <f t="shared" si="132"/>
        <v>财报</v>
      </c>
    </row>
    <row r="1195" spans="1:16" x14ac:dyDescent="0.2">
      <c r="A1195" s="17">
        <f t="shared" ca="1" si="127"/>
        <v>1045</v>
      </c>
      <c r="B1195" s="8" t="s">
        <v>2442</v>
      </c>
      <c r="C1195" s="8" t="s">
        <v>2443</v>
      </c>
      <c r="D1195" s="13">
        <f>IFERROR([1]!EM_S_QSTM07_IS(B1195,"61",$C$1,"1")/1000000,"")</f>
        <v>15.451768509999999</v>
      </c>
      <c r="E1195" s="13" t="str">
        <f>IFERROR([1]!EM_S_PERFORMANCEEXPRESS_PERFEXNETPROFITTOSHAREHOLDER(B1195,$C$1)/1000000,"")</f>
        <v/>
      </c>
      <c r="F1195" s="13">
        <f>IFERROR([1]!EM_S_PROFITNOTICE_FORECASTT(B1195,$C$1)/1000000,"")</f>
        <v>37.789400000000001</v>
      </c>
      <c r="G1195" s="13">
        <f>IFERROR([1]!EM_S_PROFITNOTICE_FORECASTL(B1195,$C$1)/1000000,"")</f>
        <v>18.8947</v>
      </c>
      <c r="H1195" s="13">
        <f t="shared" si="128"/>
        <v>28.34205</v>
      </c>
      <c r="I1195" s="20">
        <f>IFERROR([1]!EM_S_QSTM07_IS(B1195,"61",$I$1,"1")/1000000,"")</f>
        <v>4.4067058799999996</v>
      </c>
      <c r="J1195" s="13">
        <f t="shared" si="126"/>
        <v>11.04506263</v>
      </c>
      <c r="K1195" s="13">
        <f>IFERROR([1]!EM_S_QSTM07_IS(B1195,"61",$K$2,"1")/1000000,"")</f>
        <v>33.93250235</v>
      </c>
      <c r="L1195" s="14">
        <f t="shared" si="129"/>
        <v>-0.67449902408980456</v>
      </c>
      <c r="M1195" s="33" t="str">
        <f ca="1">[1]!EM_S_MAJASSRES_NUM(B1195,$M$2,$M$1)</f>
        <v/>
      </c>
      <c r="N1195" s="29" t="str">
        <f t="shared" si="130"/>
        <v/>
      </c>
      <c r="O1195" s="21">
        <f t="shared" ca="1" si="131"/>
        <v>-0.67449902408980456</v>
      </c>
      <c r="P1195" s="10" t="str">
        <f t="shared" si="132"/>
        <v>财报</v>
      </c>
    </row>
    <row r="1196" spans="1:16" x14ac:dyDescent="0.2">
      <c r="A1196" s="17" t="str">
        <f t="shared" ca="1" si="127"/>
        <v/>
      </c>
      <c r="B1196" s="8" t="s">
        <v>2444</v>
      </c>
      <c r="C1196" s="8" t="s">
        <v>2445</v>
      </c>
      <c r="D1196" s="13">
        <f>IFERROR([1]!EM_S_QSTM07_IS(B1196,"61",$C$1,"1")/1000000,"")</f>
        <v>11.99957996</v>
      </c>
      <c r="E1196" s="13" t="str">
        <f>IFERROR([1]!EM_S_PERFORMANCEEXPRESS_PERFEXNETPROFITTOSHAREHOLDER(B1196,$C$1)/1000000,"")</f>
        <v/>
      </c>
      <c r="F1196" s="13">
        <f>IFERROR([1]!EM_S_PROFITNOTICE_FORECASTT(B1196,$C$1)/1000000,"")</f>
        <v>12.3</v>
      </c>
      <c r="G1196" s="13">
        <f>IFERROR([1]!EM_S_PROFITNOTICE_FORECASTL(B1196,$C$1)/1000000,"")</f>
        <v>7.38</v>
      </c>
      <c r="H1196" s="13">
        <f t="shared" si="128"/>
        <v>9.84</v>
      </c>
      <c r="I1196" s="20">
        <f>IFERROR([1]!EM_S_QSTM07_IS(B1196,"61",$I$1,"1")/1000000,"")</f>
        <v>-1.32608923</v>
      </c>
      <c r="J1196" s="13">
        <f t="shared" si="126"/>
        <v>13.325669189999999</v>
      </c>
      <c r="K1196" s="13">
        <f>IFERROR([1]!EM_S_QSTM07_IS(B1196,"61",$K$2,"1")/1000000,"")</f>
        <v>8.60087622</v>
      </c>
      <c r="L1196" s="14">
        <f t="shared" si="129"/>
        <v>0.54933856146112514</v>
      </c>
      <c r="M1196" s="33" t="str">
        <f ca="1">[1]!EM_S_MAJASSRES_NUM(B1196,$M$2,$M$1)</f>
        <v/>
      </c>
      <c r="N1196" s="29">
        <f t="shared" si="130"/>
        <v>1</v>
      </c>
      <c r="O1196" s="21" t="str">
        <f t="shared" ca="1" si="131"/>
        <v/>
      </c>
      <c r="P1196" s="10" t="str">
        <f t="shared" si="132"/>
        <v>财报</v>
      </c>
    </row>
    <row r="1197" spans="1:16" x14ac:dyDescent="0.2">
      <c r="A1197" s="17">
        <f t="shared" ca="1" si="127"/>
        <v>501</v>
      </c>
      <c r="B1197" s="8" t="s">
        <v>2446</v>
      </c>
      <c r="C1197" s="8" t="s">
        <v>2447</v>
      </c>
      <c r="D1197" s="13">
        <f>IFERROR([1]!EM_S_QSTM07_IS(B1197,"61",$C$1,"1")/1000000,"")</f>
        <v>39.647883899999997</v>
      </c>
      <c r="E1197" s="13" t="str">
        <f>IFERROR([1]!EM_S_PERFORMANCEEXPRESS_PERFEXNETPROFITTOSHAREHOLDER(B1197,$C$1)/1000000,"")</f>
        <v/>
      </c>
      <c r="F1197" s="13">
        <f>IFERROR([1]!EM_S_PROFITNOTICE_FORECASTT(B1197,$C$1)/1000000,"")</f>
        <v>52.723100000000002</v>
      </c>
      <c r="G1197" s="13">
        <f>IFERROR([1]!EM_S_PROFITNOTICE_FORECASTL(B1197,$C$1)/1000000,"")</f>
        <v>38.969200000000001</v>
      </c>
      <c r="H1197" s="13">
        <f t="shared" si="128"/>
        <v>45.846150000000002</v>
      </c>
      <c r="I1197" s="20">
        <f>IFERROR([1]!EM_S_QSTM07_IS(B1197,"61",$I$1,"1")/1000000,"")</f>
        <v>8.9845475199999996</v>
      </c>
      <c r="J1197" s="13">
        <f t="shared" si="126"/>
        <v>30.663336379999997</v>
      </c>
      <c r="K1197" s="13">
        <f>IFERROR([1]!EM_S_QSTM07_IS(B1197,"61",$K$2,"1")/1000000,"")</f>
        <v>34.888366560000001</v>
      </c>
      <c r="L1197" s="14">
        <f t="shared" si="129"/>
        <v>-0.12110140418107337</v>
      </c>
      <c r="M1197" s="33" t="str">
        <f ca="1">[1]!EM_S_MAJASSRES_NUM(B1197,$M$2,$M$1)</f>
        <v/>
      </c>
      <c r="N1197" s="29" t="str">
        <f t="shared" si="130"/>
        <v/>
      </c>
      <c r="O1197" s="21">
        <f t="shared" ca="1" si="131"/>
        <v>-0.12110140418107337</v>
      </c>
      <c r="P1197" s="10" t="str">
        <f t="shared" si="132"/>
        <v>财报</v>
      </c>
    </row>
    <row r="1198" spans="1:16" x14ac:dyDescent="0.2">
      <c r="A1198" s="17">
        <f t="shared" ca="1" si="127"/>
        <v>829</v>
      </c>
      <c r="B1198" s="8" t="s">
        <v>2448</v>
      </c>
      <c r="C1198" s="8" t="s">
        <v>2449</v>
      </c>
      <c r="D1198" s="13">
        <f>IFERROR([1]!EM_S_QSTM07_IS(B1198,"61",$C$1,"1")/1000000,"")</f>
        <v>35.639846320000004</v>
      </c>
      <c r="E1198" s="13" t="str">
        <f>IFERROR([1]!EM_S_PERFORMANCEEXPRESS_PERFEXNETPROFITTOSHAREHOLDER(B1198,$C$1)/1000000,"")</f>
        <v/>
      </c>
      <c r="F1198" s="13">
        <f>IFERROR([1]!EM_S_PROFITNOTICE_FORECASTT(B1198,$C$1)/1000000,"")</f>
        <v>62.475700000000003</v>
      </c>
      <c r="G1198" s="13">
        <f>IFERROR([1]!EM_S_PROFITNOTICE_FORECASTL(B1198,$C$1)/1000000,"")</f>
        <v>52.863999999999997</v>
      </c>
      <c r="H1198" s="13">
        <f t="shared" si="128"/>
        <v>57.669849999999997</v>
      </c>
      <c r="I1198" s="20">
        <f>IFERROR([1]!EM_S_QSTM07_IS(B1198,"61",$I$1,"1")/1000000,"")</f>
        <v>21.282442839999998</v>
      </c>
      <c r="J1198" s="13">
        <f t="shared" si="126"/>
        <v>14.357403480000006</v>
      </c>
      <c r="K1198" s="13">
        <f>IFERROR([1]!EM_S_QSTM07_IS(B1198,"61",$K$2,"1")/1000000,"")</f>
        <v>29.634222000000001</v>
      </c>
      <c r="L1198" s="14">
        <f t="shared" si="129"/>
        <v>-0.51551272444405638</v>
      </c>
      <c r="M1198" s="33" t="str">
        <f ca="1">[1]!EM_S_MAJASSRES_NUM(B1198,$M$2,$M$1)</f>
        <v/>
      </c>
      <c r="N1198" s="29" t="str">
        <f t="shared" si="130"/>
        <v/>
      </c>
      <c r="O1198" s="21">
        <f t="shared" ca="1" si="131"/>
        <v>-0.51551272444405638</v>
      </c>
      <c r="P1198" s="10" t="str">
        <f t="shared" si="132"/>
        <v>财报</v>
      </c>
    </row>
    <row r="1199" spans="1:16" x14ac:dyDescent="0.2">
      <c r="A1199" s="17">
        <f t="shared" ca="1" si="127"/>
        <v>1455</v>
      </c>
      <c r="B1199" s="8" t="s">
        <v>2450</v>
      </c>
      <c r="C1199" s="8" t="s">
        <v>2451</v>
      </c>
      <c r="D1199" s="13">
        <f>IFERROR([1]!EM_S_QSTM07_IS(B1199,"61",$C$1,"1")/1000000,"")</f>
        <v>29.83753119</v>
      </c>
      <c r="E1199" s="13" t="str">
        <f>IFERROR([1]!EM_S_PERFORMANCEEXPRESS_PERFEXNETPROFITTOSHAREHOLDER(B1199,$C$1)/1000000,"")</f>
        <v/>
      </c>
      <c r="F1199" s="13">
        <f>IFERROR([1]!EM_S_PROFITNOTICE_FORECASTT(B1199,$C$1)/1000000,"")</f>
        <v>60.379600000000003</v>
      </c>
      <c r="G1199" s="13">
        <f>IFERROR([1]!EM_S_PROFITNOTICE_FORECASTL(B1199,$C$1)/1000000,"")</f>
        <v>45.284700000000001</v>
      </c>
      <c r="H1199" s="13">
        <f t="shared" si="128"/>
        <v>52.832149999999999</v>
      </c>
      <c r="I1199" s="20">
        <f>IFERROR([1]!EM_S_QSTM07_IS(B1199,"61",$I$1,"1")/1000000,"")</f>
        <v>29.10619531</v>
      </c>
      <c r="J1199" s="13">
        <f t="shared" si="126"/>
        <v>0.73133587999999961</v>
      </c>
      <c r="K1199" s="13">
        <f>IFERROR([1]!EM_S_QSTM07_IS(B1199,"61",$K$2,"1")/1000000,"")</f>
        <v>16.07071028</v>
      </c>
      <c r="L1199" s="14">
        <f t="shared" si="129"/>
        <v>-0.95449262246298183</v>
      </c>
      <c r="M1199" s="33" t="str">
        <f ca="1">[1]!EM_S_MAJASSRES_NUM(B1199,$M$2,$M$1)</f>
        <v/>
      </c>
      <c r="N1199" s="29" t="str">
        <f t="shared" si="130"/>
        <v/>
      </c>
      <c r="O1199" s="21">
        <f t="shared" ca="1" si="131"/>
        <v>-0.95449262246298183</v>
      </c>
      <c r="P1199" s="10" t="str">
        <f t="shared" si="132"/>
        <v>财报</v>
      </c>
    </row>
    <row r="1200" spans="1:16" x14ac:dyDescent="0.2">
      <c r="A1200" s="17" t="str">
        <f t="shared" ca="1" si="127"/>
        <v/>
      </c>
      <c r="B1200" s="8" t="s">
        <v>2452</v>
      </c>
      <c r="C1200" s="8" t="s">
        <v>2453</v>
      </c>
      <c r="D1200" s="13">
        <f>IFERROR([1]!EM_S_QSTM07_IS(B1200,"61",$C$1,"1")/1000000,"")</f>
        <v>7.4994497999999998</v>
      </c>
      <c r="E1200" s="13" t="str">
        <f>IFERROR([1]!EM_S_PERFORMANCEEXPRESS_PERFEXNETPROFITTOSHAREHOLDER(B1200,$C$1)/1000000,"")</f>
        <v/>
      </c>
      <c r="F1200" s="13">
        <f>IFERROR([1]!EM_S_PROFITNOTICE_FORECASTT(B1200,$C$1)/1000000,"")</f>
        <v>13.487</v>
      </c>
      <c r="G1200" s="13">
        <f>IFERROR([1]!EM_S_PROFITNOTICE_FORECASTL(B1200,$C$1)/1000000,"")</f>
        <v>11.2392</v>
      </c>
      <c r="H1200" s="13">
        <f t="shared" si="128"/>
        <v>12.363099999999999</v>
      </c>
      <c r="I1200" s="20">
        <f>IFERROR([1]!EM_S_QSTM07_IS(B1200,"61",$I$1,"1")/1000000,"")</f>
        <v>4.6713846299999995</v>
      </c>
      <c r="J1200" s="13">
        <f t="shared" si="126"/>
        <v>2.8280651700000004</v>
      </c>
      <c r="K1200" s="13">
        <f>IFERROR([1]!EM_S_QSTM07_IS(B1200,"61",$K$2,"1")/1000000,"")</f>
        <v>5.7095889900000003</v>
      </c>
      <c r="L1200" s="14">
        <f t="shared" si="129"/>
        <v>-0.50468147970840194</v>
      </c>
      <c r="M1200" s="33" t="str">
        <f ca="1">[1]!EM_S_MAJASSRES_NUM(B1200,$M$2,$M$1)</f>
        <v/>
      </c>
      <c r="N1200" s="29">
        <f t="shared" si="130"/>
        <v>1</v>
      </c>
      <c r="O1200" s="21" t="str">
        <f t="shared" ca="1" si="131"/>
        <v/>
      </c>
      <c r="P1200" s="10" t="str">
        <f t="shared" si="132"/>
        <v>财报</v>
      </c>
    </row>
    <row r="1201" spans="1:16" x14ac:dyDescent="0.2">
      <c r="A1201" s="17">
        <f t="shared" ca="1" si="127"/>
        <v>1385</v>
      </c>
      <c r="B1201" s="8" t="s">
        <v>2454</v>
      </c>
      <c r="C1201" s="8" t="s">
        <v>2455</v>
      </c>
      <c r="D1201" s="13">
        <f>IFERROR([1]!EM_S_QSTM07_IS(B1201,"61",$C$1,"1")/1000000,"")</f>
        <v>1353.59023321</v>
      </c>
      <c r="E1201" s="13">
        <f>IFERROR([1]!EM_S_PERFORMANCEEXPRESS_PERFEXNETPROFITTOSHAREHOLDER(B1201,$C$1)/1000000,"")</f>
        <v>2196.3737000000001</v>
      </c>
      <c r="F1201" s="13" t="str">
        <f>IFERROR([1]!EM_S_PROFITNOTICE_FORECASTT(B1201,$C$1)/1000000,"")</f>
        <v/>
      </c>
      <c r="G1201" s="13" t="str">
        <f>IFERROR([1]!EM_S_PROFITNOTICE_FORECASTL(B1201,$C$1)/1000000,"")</f>
        <v/>
      </c>
      <c r="H1201" s="13" t="str">
        <f t="shared" si="128"/>
        <v/>
      </c>
      <c r="I1201" s="20">
        <f>IFERROR([1]!EM_S_QSTM07_IS(B1201,"61",$I$1,"1")/1000000,"")</f>
        <v>842.78349299000001</v>
      </c>
      <c r="J1201" s="13">
        <f t="shared" si="126"/>
        <v>510.80674021999994</v>
      </c>
      <c r="K1201" s="13">
        <f>IFERROR([1]!EM_S_QSTM07_IS(B1201,"61",$K$2,"1")/1000000,"")</f>
        <v>5766.4030481600003</v>
      </c>
      <c r="L1201" s="14">
        <f t="shared" si="129"/>
        <v>-0.91141674698181341</v>
      </c>
      <c r="M1201" s="33" t="str">
        <f ca="1">[1]!EM_S_MAJASSRES_NUM(B1201,$M$2,$M$1)</f>
        <v/>
      </c>
      <c r="N1201" s="29" t="str">
        <f t="shared" si="130"/>
        <v/>
      </c>
      <c r="O1201" s="21">
        <f t="shared" ca="1" si="131"/>
        <v>-0.91141674698181341</v>
      </c>
      <c r="P1201" s="10" t="str">
        <f t="shared" si="132"/>
        <v>财报</v>
      </c>
    </row>
    <row r="1202" spans="1:16" x14ac:dyDescent="0.2">
      <c r="A1202" s="17">
        <f t="shared" ca="1" si="127"/>
        <v>1752</v>
      </c>
      <c r="B1202" s="8" t="s">
        <v>2456</v>
      </c>
      <c r="C1202" s="8" t="s">
        <v>2457</v>
      </c>
      <c r="D1202" s="13">
        <f>IFERROR([1]!EM_S_QSTM07_IS(B1202,"61",$C$1,"1")/1000000,"")</f>
        <v>69.760474799999997</v>
      </c>
      <c r="E1202" s="13" t="str">
        <f>IFERROR([1]!EM_S_PERFORMANCEEXPRESS_PERFEXNETPROFITTOSHAREHOLDER(B1202,$C$1)/1000000,"")</f>
        <v/>
      </c>
      <c r="F1202" s="13">
        <f>IFERROR([1]!EM_S_PROFITNOTICE_FORECASTT(B1202,$C$1)/1000000,"")</f>
        <v>236.61170000000001</v>
      </c>
      <c r="G1202" s="13">
        <f>IFERROR([1]!EM_S_PROFITNOTICE_FORECASTL(B1202,$C$1)/1000000,"")</f>
        <v>163.8081</v>
      </c>
      <c r="H1202" s="13">
        <f t="shared" si="128"/>
        <v>200.2099</v>
      </c>
      <c r="I1202" s="20">
        <f>IFERROR([1]!EM_S_QSTM07_IS(B1202,"61",$I$1,"1")/1000000,"")</f>
        <v>96.393679180000007</v>
      </c>
      <c r="J1202" s="13">
        <f t="shared" si="126"/>
        <v>-26.633204380000009</v>
      </c>
      <c r="K1202" s="13">
        <f>IFERROR([1]!EM_S_QSTM07_IS(B1202,"61",$K$2,"1")/1000000,"")</f>
        <v>97.874779200000006</v>
      </c>
      <c r="L1202" s="14">
        <f t="shared" si="129"/>
        <v>-1.2721150902989726</v>
      </c>
      <c r="M1202" s="33" t="str">
        <f ca="1">[1]!EM_S_MAJASSRES_NUM(B1202,$M$2,$M$1)</f>
        <v/>
      </c>
      <c r="N1202" s="29" t="str">
        <f t="shared" si="130"/>
        <v/>
      </c>
      <c r="O1202" s="21">
        <f t="shared" ca="1" si="131"/>
        <v>-1.2721150902989726</v>
      </c>
      <c r="P1202" s="10" t="str">
        <f t="shared" si="132"/>
        <v>财报</v>
      </c>
    </row>
    <row r="1203" spans="1:16" x14ac:dyDescent="0.2">
      <c r="A1203" s="17">
        <f t="shared" ca="1" si="127"/>
        <v>419</v>
      </c>
      <c r="B1203" s="8" t="s">
        <v>2458</v>
      </c>
      <c r="C1203" s="8" t="s">
        <v>2459</v>
      </c>
      <c r="D1203" s="13">
        <f>IFERROR([1]!EM_S_QSTM07_IS(B1203,"61",$C$1,"1")/1000000,"")</f>
        <v>17.968043359999999</v>
      </c>
      <c r="E1203" s="13" t="str">
        <f>IFERROR([1]!EM_S_PERFORMANCEEXPRESS_PERFEXNETPROFITTOSHAREHOLDER(B1203,$C$1)/1000000,"")</f>
        <v/>
      </c>
      <c r="F1203" s="13">
        <f>IFERROR([1]!EM_S_PROFITNOTICE_FORECASTT(B1203,$C$1)/1000000,"")</f>
        <v>21.430700000000002</v>
      </c>
      <c r="G1203" s="13">
        <f>IFERROR([1]!EM_S_PROFITNOTICE_FORECASTL(B1203,$C$1)/1000000,"")</f>
        <v>12.501200000000001</v>
      </c>
      <c r="H1203" s="13">
        <f t="shared" si="128"/>
        <v>16.965949999999999</v>
      </c>
      <c r="I1203" s="20">
        <f>IFERROR([1]!EM_S_QSTM07_IS(B1203,"61",$I$1,"1")/1000000,"")</f>
        <v>-1.2506821399999999</v>
      </c>
      <c r="J1203" s="13">
        <f t="shared" si="126"/>
        <v>19.218725499999998</v>
      </c>
      <c r="K1203" s="13">
        <f>IFERROR([1]!EM_S_QSTM07_IS(B1203,"61",$K$2,"1")/1000000,"")</f>
        <v>17.650893889999999</v>
      </c>
      <c r="L1203" s="14">
        <f t="shared" si="129"/>
        <v>8.8824487857141546E-2</v>
      </c>
      <c r="M1203" s="33" t="str">
        <f ca="1">[1]!EM_S_MAJASSRES_NUM(B1203,$M$2,$M$1)</f>
        <v/>
      </c>
      <c r="N1203" s="29" t="str">
        <f t="shared" si="130"/>
        <v/>
      </c>
      <c r="O1203" s="21">
        <f t="shared" ca="1" si="131"/>
        <v>8.8824487857141546E-2</v>
      </c>
      <c r="P1203" s="10" t="str">
        <f t="shared" si="132"/>
        <v>财报</v>
      </c>
    </row>
    <row r="1204" spans="1:16" x14ac:dyDescent="0.2">
      <c r="A1204" s="17" t="str">
        <f t="shared" ca="1" si="127"/>
        <v/>
      </c>
      <c r="B1204" s="8" t="s">
        <v>2460</v>
      </c>
      <c r="C1204" s="8" t="s">
        <v>2461</v>
      </c>
      <c r="D1204" s="13">
        <f>IFERROR([1]!EM_S_QSTM07_IS(B1204,"61",$C$1,"1")/1000000,"")</f>
        <v>341.30242730999998</v>
      </c>
      <c r="E1204" s="13" t="str">
        <f>IFERROR([1]!EM_S_PERFORMANCEEXPRESS_PERFEXNETPROFITTOSHAREHOLDER(B1204,$C$1)/1000000,"")</f>
        <v/>
      </c>
      <c r="F1204" s="13">
        <f>IFERROR([1]!EM_S_PROFITNOTICE_FORECASTT(B1204,$C$1)/1000000,"")</f>
        <v>942.67039999999997</v>
      </c>
      <c r="G1204" s="13">
        <f>IFERROR([1]!EM_S_PROFITNOTICE_FORECASTL(B1204,$C$1)/1000000,"")</f>
        <v>816.98099999999999</v>
      </c>
      <c r="H1204" s="13">
        <f t="shared" si="128"/>
        <v>879.82569999999998</v>
      </c>
      <c r="I1204" s="20">
        <f>IFERROR([1]!EM_S_QSTM07_IS(B1204,"61",$I$1,"1")/1000000,"")</f>
        <v>463.42026552999999</v>
      </c>
      <c r="J1204" s="13">
        <f t="shared" si="126"/>
        <v>-122.11783822000001</v>
      </c>
      <c r="K1204" s="13">
        <f>IFERROR([1]!EM_S_QSTM07_IS(B1204,"61",$K$2,"1")/1000000,"")</f>
        <v>290.34464520999995</v>
      </c>
      <c r="L1204" s="14">
        <f t="shared" si="129"/>
        <v>-1.4205961440469304</v>
      </c>
      <c r="M1204" s="33">
        <f ca="1">[1]!EM_S_MAJASSRES_NUM(B1204,$M$2,$M$1)</f>
        <v>1</v>
      </c>
      <c r="N1204" s="29" t="str">
        <f t="shared" si="130"/>
        <v/>
      </c>
      <c r="O1204" s="21" t="str">
        <f t="shared" ca="1" si="131"/>
        <v/>
      </c>
      <c r="P1204" s="10" t="str">
        <f t="shared" si="132"/>
        <v>财报</v>
      </c>
    </row>
    <row r="1205" spans="1:16" x14ac:dyDescent="0.2">
      <c r="A1205" s="17">
        <f t="shared" ca="1" si="127"/>
        <v>1528</v>
      </c>
      <c r="B1205" s="8" t="s">
        <v>2462</v>
      </c>
      <c r="C1205" s="8" t="s">
        <v>2463</v>
      </c>
      <c r="D1205" s="13">
        <f>IFERROR([1]!EM_S_QSTM07_IS(B1205,"61",$C$1,"1")/1000000,"")</f>
        <v>9.0444587500000004</v>
      </c>
      <c r="E1205" s="13" t="str">
        <f>IFERROR([1]!EM_S_PERFORMANCEEXPRESS_PERFEXNETPROFITTOSHAREHOLDER(B1205,$C$1)/1000000,"")</f>
        <v/>
      </c>
      <c r="F1205" s="13">
        <f>IFERROR([1]!EM_S_PROFITNOTICE_FORECASTT(B1205,$C$1)/1000000,"")</f>
        <v>35.1479</v>
      </c>
      <c r="G1205" s="13">
        <f>IFERROR([1]!EM_S_PROFITNOTICE_FORECASTL(B1205,$C$1)/1000000,"")</f>
        <v>17.574000000000002</v>
      </c>
      <c r="H1205" s="13">
        <f t="shared" si="128"/>
        <v>26.360950000000003</v>
      </c>
      <c r="I1205" s="20">
        <f>IFERROR([1]!EM_S_QSTM07_IS(B1205,"61",$I$1,"1")/1000000,"")</f>
        <v>9.0844273800000011</v>
      </c>
      <c r="J1205" s="13">
        <f t="shared" si="126"/>
        <v>-3.9968630000000616E-2</v>
      </c>
      <c r="K1205" s="13">
        <f>IFERROR([1]!EM_S_QSTM07_IS(B1205,"61",$K$2,"1")/1000000,"")</f>
        <v>23.573686949999999</v>
      </c>
      <c r="L1205" s="14">
        <f t="shared" si="129"/>
        <v>-1.0016954764048904</v>
      </c>
      <c r="M1205" s="33" t="str">
        <f ca="1">[1]!EM_S_MAJASSRES_NUM(B1205,$M$2,$M$1)</f>
        <v/>
      </c>
      <c r="N1205" s="29" t="str">
        <f t="shared" si="130"/>
        <v/>
      </c>
      <c r="O1205" s="21">
        <f t="shared" ca="1" si="131"/>
        <v>-1.0016954764048904</v>
      </c>
      <c r="P1205" s="10" t="str">
        <f t="shared" si="132"/>
        <v>财报</v>
      </c>
    </row>
    <row r="1206" spans="1:16" x14ac:dyDescent="0.2">
      <c r="A1206" s="17">
        <f t="shared" ca="1" si="127"/>
        <v>568</v>
      </c>
      <c r="B1206" s="8" t="s">
        <v>2464</v>
      </c>
      <c r="C1206" s="8" t="s">
        <v>2465</v>
      </c>
      <c r="D1206" s="13">
        <f>IFERROR([1]!EM_S_QSTM07_IS(B1206,"61",$C$1,"1")/1000000,"")</f>
        <v>26.136449949999999</v>
      </c>
      <c r="E1206" s="13" t="str">
        <f>IFERROR([1]!EM_S_PERFORMANCEEXPRESS_PERFEXNETPROFITTOSHAREHOLDER(B1206,$C$1)/1000000,"")</f>
        <v/>
      </c>
      <c r="F1206" s="13">
        <f>IFERROR([1]!EM_S_PROFITNOTICE_FORECASTT(B1206,$C$1)/1000000,"")</f>
        <v>35.895499999999998</v>
      </c>
      <c r="G1206" s="13">
        <f>IFERROR([1]!EM_S_PROFITNOTICE_FORECASTL(B1206,$C$1)/1000000,"")</f>
        <v>26.531400000000001</v>
      </c>
      <c r="H1206" s="13">
        <f t="shared" si="128"/>
        <v>31.213450000000002</v>
      </c>
      <c r="I1206" s="20">
        <f>IFERROR([1]!EM_S_QSTM07_IS(B1206,"61",$I$1,"1")/1000000,"")</f>
        <v>6.1839115700000002</v>
      </c>
      <c r="J1206" s="13">
        <f t="shared" si="126"/>
        <v>19.95253838</v>
      </c>
      <c r="K1206" s="13">
        <f>IFERROR([1]!EM_S_QSTM07_IS(B1206,"61",$K$2,"1")/1000000,"")</f>
        <v>25.592365230000002</v>
      </c>
      <c r="L1206" s="14">
        <f t="shared" si="129"/>
        <v>-0.22037145841404521</v>
      </c>
      <c r="M1206" s="33" t="str">
        <f ca="1">[1]!EM_S_MAJASSRES_NUM(B1206,$M$2,$M$1)</f>
        <v/>
      </c>
      <c r="N1206" s="29" t="str">
        <f t="shared" si="130"/>
        <v/>
      </c>
      <c r="O1206" s="21">
        <f t="shared" ca="1" si="131"/>
        <v>-0.22037145841404521</v>
      </c>
      <c r="P1206" s="10" t="str">
        <f t="shared" si="132"/>
        <v>财报</v>
      </c>
    </row>
    <row r="1207" spans="1:16" x14ac:dyDescent="0.2">
      <c r="A1207" s="17">
        <f t="shared" ca="1" si="127"/>
        <v>1042</v>
      </c>
      <c r="B1207" s="8" t="s">
        <v>2466</v>
      </c>
      <c r="C1207" s="8" t="s">
        <v>2467</v>
      </c>
      <c r="D1207" s="13">
        <f>IFERROR([1]!EM_S_QSTM07_IS(B1207,"61",$C$1,"1")/1000000,"")</f>
        <v>35.687948110000001</v>
      </c>
      <c r="E1207" s="13" t="str">
        <f>IFERROR([1]!EM_S_PERFORMANCEEXPRESS_PERFEXNETPROFITTOSHAREHOLDER(B1207,$C$1)/1000000,"")</f>
        <v/>
      </c>
      <c r="F1207" s="13">
        <f>IFERROR([1]!EM_S_PROFITNOTICE_FORECASTT(B1207,$C$1)/1000000,"")</f>
        <v>62.489899999999999</v>
      </c>
      <c r="G1207" s="13">
        <f>IFERROR([1]!EM_S_PROFITNOTICE_FORECASTL(B1207,$C$1)/1000000,"")</f>
        <v>57.055999999999997</v>
      </c>
      <c r="H1207" s="13">
        <f t="shared" si="128"/>
        <v>59.772949999999994</v>
      </c>
      <c r="I1207" s="20">
        <f>IFERROR([1]!EM_S_QSTM07_IS(B1207,"61",$I$1,"1")/1000000,"")</f>
        <v>25.725812090000002</v>
      </c>
      <c r="J1207" s="13">
        <f t="shared" si="126"/>
        <v>9.9621360199999991</v>
      </c>
      <c r="K1207" s="13">
        <f>IFERROR([1]!EM_S_QSTM07_IS(B1207,"61",$K$2,"1")/1000000,"")</f>
        <v>30.518938579999997</v>
      </c>
      <c r="L1207" s="14">
        <f t="shared" si="129"/>
        <v>-0.67357527871141321</v>
      </c>
      <c r="M1207" s="33" t="str">
        <f ca="1">[1]!EM_S_MAJASSRES_NUM(B1207,$M$2,$M$1)</f>
        <v/>
      </c>
      <c r="N1207" s="29" t="str">
        <f t="shared" si="130"/>
        <v/>
      </c>
      <c r="O1207" s="21">
        <f t="shared" ca="1" si="131"/>
        <v>-0.67357527871141321</v>
      </c>
      <c r="P1207" s="10" t="str">
        <f t="shared" si="132"/>
        <v>财报</v>
      </c>
    </row>
    <row r="1208" spans="1:16" x14ac:dyDescent="0.2">
      <c r="A1208" s="17">
        <f t="shared" ca="1" si="127"/>
        <v>362</v>
      </c>
      <c r="B1208" s="8" t="s">
        <v>2468</v>
      </c>
      <c r="C1208" s="8" t="s">
        <v>2469</v>
      </c>
      <c r="D1208" s="13">
        <f>IFERROR([1]!EM_S_QSTM07_IS(B1208,"61",$C$1,"1")/1000000,"")</f>
        <v>24.286924429999999</v>
      </c>
      <c r="E1208" s="13" t="str">
        <f>IFERROR([1]!EM_S_PERFORMANCEEXPRESS_PERFEXNETPROFITTOSHAREHOLDER(B1208,$C$1)/1000000,"")</f>
        <v/>
      </c>
      <c r="F1208" s="13">
        <f>IFERROR([1]!EM_S_PROFITNOTICE_FORECASTT(B1208,$C$1)/1000000,"")</f>
        <v>35</v>
      </c>
      <c r="G1208" s="13">
        <f>IFERROR([1]!EM_S_PROFITNOTICE_FORECASTL(B1208,$C$1)/1000000,"")</f>
        <v>28</v>
      </c>
      <c r="H1208" s="13">
        <f t="shared" si="128"/>
        <v>31.5</v>
      </c>
      <c r="I1208" s="20">
        <f>IFERROR([1]!EM_S_QSTM07_IS(B1208,"61",$I$1,"1")/1000000,"")</f>
        <v>6.42144548</v>
      </c>
      <c r="J1208" s="13">
        <f t="shared" si="126"/>
        <v>17.86547895</v>
      </c>
      <c r="K1208" s="13">
        <f>IFERROR([1]!EM_S_QSTM07_IS(B1208,"61",$K$2,"1")/1000000,"")</f>
        <v>13.44385443</v>
      </c>
      <c r="L1208" s="14">
        <f t="shared" si="129"/>
        <v>0.32889559635019044</v>
      </c>
      <c r="M1208" s="33" t="str">
        <f ca="1">[1]!EM_S_MAJASSRES_NUM(B1208,$M$2,$M$1)</f>
        <v/>
      </c>
      <c r="N1208" s="29" t="str">
        <f t="shared" si="130"/>
        <v/>
      </c>
      <c r="O1208" s="21">
        <f t="shared" ca="1" si="131"/>
        <v>0.32889559635019044</v>
      </c>
      <c r="P1208" s="10" t="str">
        <f t="shared" si="132"/>
        <v>财报</v>
      </c>
    </row>
    <row r="1209" spans="1:16" x14ac:dyDescent="0.2">
      <c r="A1209" s="17">
        <f t="shared" ca="1" si="127"/>
        <v>983</v>
      </c>
      <c r="B1209" s="8" t="s">
        <v>2470</v>
      </c>
      <c r="C1209" s="8" t="s">
        <v>2471</v>
      </c>
      <c r="D1209" s="13">
        <f>IFERROR([1]!EM_S_QSTM07_IS(B1209,"61",$C$1,"1")/1000000,"")</f>
        <v>102.15295427</v>
      </c>
      <c r="E1209" s="13" t="str">
        <f>IFERROR([1]!EM_S_PERFORMANCEEXPRESS_PERFEXNETPROFITTOSHAREHOLDER(B1209,$C$1)/1000000,"")</f>
        <v/>
      </c>
      <c r="F1209" s="13">
        <f>IFERROR([1]!EM_S_PROFITNOTICE_FORECASTT(B1209,$C$1)/1000000,"")</f>
        <v>150</v>
      </c>
      <c r="G1209" s="13">
        <f>IFERROR([1]!EM_S_PROFITNOTICE_FORECASTL(B1209,$C$1)/1000000,"")</f>
        <v>135</v>
      </c>
      <c r="H1209" s="13">
        <f t="shared" si="128"/>
        <v>142.5</v>
      </c>
      <c r="I1209" s="20">
        <f>IFERROR([1]!EM_S_QSTM07_IS(B1209,"61",$I$1,"1")/1000000,"")</f>
        <v>50.464327750000002</v>
      </c>
      <c r="J1209" s="13">
        <f t="shared" si="126"/>
        <v>51.688626519999993</v>
      </c>
      <c r="K1209" s="13">
        <f>IFERROR([1]!EM_S_QSTM07_IS(B1209,"61",$K$2,"1")/1000000,"")</f>
        <v>139.40503409999999</v>
      </c>
      <c r="L1209" s="14">
        <f t="shared" si="129"/>
        <v>-0.62921979931569783</v>
      </c>
      <c r="M1209" s="33" t="str">
        <f ca="1">[1]!EM_S_MAJASSRES_NUM(B1209,$M$2,$M$1)</f>
        <v/>
      </c>
      <c r="N1209" s="29" t="str">
        <f t="shared" si="130"/>
        <v/>
      </c>
      <c r="O1209" s="21">
        <f t="shared" ca="1" si="131"/>
        <v>-0.62921979931569783</v>
      </c>
      <c r="P1209" s="10" t="str">
        <f t="shared" si="132"/>
        <v>财报</v>
      </c>
    </row>
    <row r="1210" spans="1:16" x14ac:dyDescent="0.2">
      <c r="A1210" s="17" t="str">
        <f t="shared" ca="1" si="127"/>
        <v/>
      </c>
      <c r="B1210" s="8" t="s">
        <v>2472</v>
      </c>
      <c r="C1210" s="8" t="s">
        <v>2473</v>
      </c>
      <c r="D1210" s="13">
        <f>IFERROR([1]!EM_S_QSTM07_IS(B1210,"61",$C$1,"1")/1000000,"")</f>
        <v>56.056939509999999</v>
      </c>
      <c r="E1210" s="13" t="str">
        <f>IFERROR([1]!EM_S_PERFORMANCEEXPRESS_PERFEXNETPROFITTOSHAREHOLDER(B1210,$C$1)/1000000,"")</f>
        <v/>
      </c>
      <c r="F1210" s="13">
        <f>IFERROR([1]!EM_S_PROFITNOTICE_FORECASTT(B1210,$C$1)/1000000,"")</f>
        <v>77</v>
      </c>
      <c r="G1210" s="13">
        <f>IFERROR([1]!EM_S_PROFITNOTICE_FORECASTL(B1210,$C$1)/1000000,"")</f>
        <v>73</v>
      </c>
      <c r="H1210" s="13">
        <f t="shared" si="128"/>
        <v>75</v>
      </c>
      <c r="I1210" s="20">
        <f>IFERROR([1]!EM_S_QSTM07_IS(B1210,"61",$I$1,"1")/1000000,"")</f>
        <v>20.325634230000002</v>
      </c>
      <c r="J1210" s="13">
        <f t="shared" si="126"/>
        <v>35.731305280000001</v>
      </c>
      <c r="K1210" s="13">
        <f>IFERROR([1]!EM_S_QSTM07_IS(B1210,"61",$K$2,"1")/1000000,"")</f>
        <v>6.1525973399999998</v>
      </c>
      <c r="L1210" s="14">
        <f t="shared" si="129"/>
        <v>4.8075156402157795</v>
      </c>
      <c r="M1210" s="33" t="str">
        <f ca="1">[1]!EM_S_MAJASSRES_NUM(B1210,$M$2,$M$1)</f>
        <v/>
      </c>
      <c r="N1210" s="29">
        <f t="shared" si="130"/>
        <v>1</v>
      </c>
      <c r="O1210" s="21" t="str">
        <f t="shared" ca="1" si="131"/>
        <v/>
      </c>
      <c r="P1210" s="10" t="str">
        <f t="shared" si="132"/>
        <v>财报</v>
      </c>
    </row>
    <row r="1211" spans="1:16" x14ac:dyDescent="0.2">
      <c r="A1211" s="17">
        <f t="shared" ca="1" si="127"/>
        <v>440</v>
      </c>
      <c r="B1211" s="8" t="s">
        <v>2474</v>
      </c>
      <c r="C1211" s="8" t="s">
        <v>2475</v>
      </c>
      <c r="D1211" s="13">
        <f>IFERROR([1]!EM_S_QSTM07_IS(B1211,"61",$C$1,"1")/1000000,"")</f>
        <v>17.236765070000001</v>
      </c>
      <c r="E1211" s="13" t="str">
        <f>IFERROR([1]!EM_S_PERFORMANCEEXPRESS_PERFEXNETPROFITTOSHAREHOLDER(B1211,$C$1)/1000000,"")</f>
        <v/>
      </c>
      <c r="F1211" s="13">
        <f>IFERROR([1]!EM_S_PROFITNOTICE_FORECASTT(B1211,$C$1)/1000000,"")</f>
        <v>22.463999999999999</v>
      </c>
      <c r="G1211" s="13">
        <f>IFERROR([1]!EM_S_PROFITNOTICE_FORECASTL(B1211,$C$1)/1000000,"")</f>
        <v>17.28</v>
      </c>
      <c r="H1211" s="13">
        <f t="shared" si="128"/>
        <v>19.872</v>
      </c>
      <c r="I1211" s="20">
        <f>IFERROR([1]!EM_S_QSTM07_IS(B1211,"61",$I$1,"1")/1000000,"")</f>
        <v>5.1053477200000001</v>
      </c>
      <c r="J1211" s="13">
        <f t="shared" si="126"/>
        <v>12.13141735</v>
      </c>
      <c r="K1211" s="13">
        <f>IFERROR([1]!EM_S_QSTM07_IS(B1211,"61",$K$2,"1")/1000000,"")</f>
        <v>12.104636119999999</v>
      </c>
      <c r="L1211" s="14">
        <f t="shared" si="129"/>
        <v>2.2124770818803424E-3</v>
      </c>
      <c r="M1211" s="33" t="str">
        <f ca="1">[1]!EM_S_MAJASSRES_NUM(B1211,$M$2,$M$1)</f>
        <v/>
      </c>
      <c r="N1211" s="29" t="str">
        <f t="shared" si="130"/>
        <v/>
      </c>
      <c r="O1211" s="21">
        <f t="shared" ca="1" si="131"/>
        <v>2.2124770818803424E-3</v>
      </c>
      <c r="P1211" s="10" t="str">
        <f t="shared" si="132"/>
        <v>财报</v>
      </c>
    </row>
    <row r="1212" spans="1:16" x14ac:dyDescent="0.2">
      <c r="A1212" s="17" t="str">
        <f t="shared" ca="1" si="127"/>
        <v/>
      </c>
      <c r="B1212" s="8" t="s">
        <v>2476</v>
      </c>
      <c r="C1212" s="8" t="s">
        <v>2477</v>
      </c>
      <c r="D1212" s="13">
        <f>IFERROR([1]!EM_S_QSTM07_IS(B1212,"61",$C$1,"1")/1000000,"")</f>
        <v>21.466611140000001</v>
      </c>
      <c r="E1212" s="13" t="str">
        <f>IFERROR([1]!EM_S_PERFORMANCEEXPRESS_PERFEXNETPROFITTOSHAREHOLDER(B1212,$C$1)/1000000,"")</f>
        <v/>
      </c>
      <c r="F1212" s="13">
        <f>IFERROR([1]!EM_S_PROFITNOTICE_FORECASTT(B1212,$C$1)/1000000,"")</f>
        <v>33.214100000000002</v>
      </c>
      <c r="G1212" s="13">
        <f>IFERROR([1]!EM_S_PROFITNOTICE_FORECASTL(B1212,$C$1)/1000000,"")</f>
        <v>26.571200000000001</v>
      </c>
      <c r="H1212" s="13">
        <f t="shared" si="128"/>
        <v>29.892650000000003</v>
      </c>
      <c r="I1212" s="20">
        <f>IFERROR([1]!EM_S_QSTM07_IS(B1212,"61",$I$1,"1")/1000000,"")</f>
        <v>14.78677877</v>
      </c>
      <c r="J1212" s="13">
        <f t="shared" si="126"/>
        <v>6.6798323700000015</v>
      </c>
      <c r="K1212" s="13">
        <f>IFERROR([1]!EM_S_QSTM07_IS(B1212,"61",$K$2,"1")/1000000,"")</f>
        <v>3.7088709300000002</v>
      </c>
      <c r="L1212" s="14">
        <f t="shared" si="129"/>
        <v>0.80104201415280885</v>
      </c>
      <c r="M1212" s="33" t="str">
        <f ca="1">[1]!EM_S_MAJASSRES_NUM(B1212,$M$2,$M$1)</f>
        <v/>
      </c>
      <c r="N1212" s="29">
        <f t="shared" si="130"/>
        <v>1</v>
      </c>
      <c r="O1212" s="21" t="str">
        <f t="shared" ca="1" si="131"/>
        <v/>
      </c>
      <c r="P1212" s="10" t="str">
        <f t="shared" si="132"/>
        <v>财报</v>
      </c>
    </row>
    <row r="1213" spans="1:16" x14ac:dyDescent="0.2">
      <c r="A1213" s="17">
        <f t="shared" ca="1" si="127"/>
        <v>681</v>
      </c>
      <c r="B1213" s="8" t="s">
        <v>2478</v>
      </c>
      <c r="C1213" s="8" t="s">
        <v>2479</v>
      </c>
      <c r="D1213" s="13">
        <f>IFERROR([1]!EM_S_QSTM07_IS(B1213,"61",$C$1,"1")/1000000,"")</f>
        <v>71.146743950000001</v>
      </c>
      <c r="E1213" s="13" t="str">
        <f>IFERROR([1]!EM_S_PERFORMANCEEXPRESS_PERFEXNETPROFITTOSHAREHOLDER(B1213,$C$1)/1000000,"")</f>
        <v/>
      </c>
      <c r="F1213" s="13">
        <f>IFERROR([1]!EM_S_PROFITNOTICE_FORECASTT(B1213,$C$1)/1000000,"")</f>
        <v>106.6662</v>
      </c>
      <c r="G1213" s="13">
        <f>IFERROR([1]!EM_S_PROFITNOTICE_FORECASTL(B1213,$C$1)/1000000,"")</f>
        <v>78.840199999999996</v>
      </c>
      <c r="H1213" s="13">
        <f t="shared" si="128"/>
        <v>92.753199999999993</v>
      </c>
      <c r="I1213" s="20">
        <f>IFERROR([1]!EM_S_QSTM07_IS(B1213,"61",$I$1,"1")/1000000,"")</f>
        <v>32.481821189999998</v>
      </c>
      <c r="J1213" s="13">
        <f t="shared" si="126"/>
        <v>38.664922760000003</v>
      </c>
      <c r="K1213" s="13">
        <f>IFERROR([1]!EM_S_QSTM07_IS(B1213,"61",$K$2,"1")/1000000,"")</f>
        <v>60.879506649999996</v>
      </c>
      <c r="L1213" s="14">
        <f t="shared" si="129"/>
        <v>-0.36489428236849869</v>
      </c>
      <c r="M1213" s="33" t="str">
        <f ca="1">[1]!EM_S_MAJASSRES_NUM(B1213,$M$2,$M$1)</f>
        <v/>
      </c>
      <c r="N1213" s="29" t="str">
        <f t="shared" si="130"/>
        <v/>
      </c>
      <c r="O1213" s="21">
        <f t="shared" ca="1" si="131"/>
        <v>-0.36489428236849869</v>
      </c>
      <c r="P1213" s="10" t="str">
        <f t="shared" si="132"/>
        <v>财报</v>
      </c>
    </row>
    <row r="1214" spans="1:16" x14ac:dyDescent="0.2">
      <c r="A1214" s="17">
        <f t="shared" ca="1" si="127"/>
        <v>1325</v>
      </c>
      <c r="B1214" s="8" t="s">
        <v>2480</v>
      </c>
      <c r="C1214" s="8" t="s">
        <v>2481</v>
      </c>
      <c r="D1214" s="13">
        <f>IFERROR([1]!EM_S_QSTM07_IS(B1214,"61",$C$1,"1")/1000000,"")</f>
        <v>17.798573570000002</v>
      </c>
      <c r="E1214" s="13" t="str">
        <f>IFERROR([1]!EM_S_PERFORMANCEEXPRESS_PERFEXNETPROFITTOSHAREHOLDER(B1214,$C$1)/1000000,"")</f>
        <v/>
      </c>
      <c r="F1214" s="13">
        <f>IFERROR([1]!EM_S_PROFITNOTICE_FORECASTT(B1214,$C$1)/1000000,"")</f>
        <v>34.887599999999999</v>
      </c>
      <c r="G1214" s="13">
        <f>IFERROR([1]!EM_S_PROFITNOTICE_FORECASTL(B1214,$C$1)/1000000,"")</f>
        <v>26.165700000000001</v>
      </c>
      <c r="H1214" s="13">
        <f t="shared" si="128"/>
        <v>30.52665</v>
      </c>
      <c r="I1214" s="20">
        <f>IFERROR([1]!EM_S_QSTM07_IS(B1214,"61",$I$1,"1")/1000000,"")</f>
        <v>16.009554990000002</v>
      </c>
      <c r="J1214" s="13">
        <f t="shared" si="126"/>
        <v>1.7890185800000005</v>
      </c>
      <c r="K1214" s="13">
        <f>IFERROR([1]!EM_S_QSTM07_IS(B1214,"61",$K$2,"1")/1000000,"")</f>
        <v>14.36972825</v>
      </c>
      <c r="L1214" s="14">
        <f t="shared" si="129"/>
        <v>-0.87550087594732351</v>
      </c>
      <c r="M1214" s="33" t="str">
        <f ca="1">[1]!EM_S_MAJASSRES_NUM(B1214,$M$2,$M$1)</f>
        <v/>
      </c>
      <c r="N1214" s="29" t="str">
        <f t="shared" si="130"/>
        <v/>
      </c>
      <c r="O1214" s="21">
        <f t="shared" ca="1" si="131"/>
        <v>-0.87550087594732351</v>
      </c>
      <c r="P1214" s="10" t="str">
        <f t="shared" si="132"/>
        <v>财报</v>
      </c>
    </row>
    <row r="1215" spans="1:16" x14ac:dyDescent="0.2">
      <c r="A1215" s="17">
        <f t="shared" ca="1" si="127"/>
        <v>914</v>
      </c>
      <c r="B1215" s="8" t="s">
        <v>2482</v>
      </c>
      <c r="C1215" s="8" t="s">
        <v>2483</v>
      </c>
      <c r="D1215" s="13">
        <f>IFERROR([1]!EM_S_QSTM07_IS(B1215,"61",$C$1,"1")/1000000,"")</f>
        <v>6.2962253800000001</v>
      </c>
      <c r="E1215" s="13" t="str">
        <f>IFERROR([1]!EM_S_PERFORMANCEEXPRESS_PERFEXNETPROFITTOSHAREHOLDER(B1215,$C$1)/1000000,"")</f>
        <v/>
      </c>
      <c r="F1215" s="13">
        <f>IFERROR([1]!EM_S_PROFITNOTICE_FORECASTT(B1215,$C$1)/1000000,"")</f>
        <v>12</v>
      </c>
      <c r="G1215" s="13">
        <f>IFERROR([1]!EM_S_PROFITNOTICE_FORECASTL(B1215,$C$1)/1000000,"")</f>
        <v>5</v>
      </c>
      <c r="H1215" s="13">
        <f t="shared" si="128"/>
        <v>8.5</v>
      </c>
      <c r="I1215" s="20">
        <f>IFERROR([1]!EM_S_QSTM07_IS(B1215,"61",$I$1,"1")/1000000,"")</f>
        <v>-0.37608142999999999</v>
      </c>
      <c r="J1215" s="13">
        <f t="shared" si="126"/>
        <v>6.6723068100000003</v>
      </c>
      <c r="K1215" s="13">
        <f>IFERROR([1]!EM_S_QSTM07_IS(B1215,"61",$K$2,"1")/1000000,"")</f>
        <v>15.55164969</v>
      </c>
      <c r="L1215" s="14">
        <f t="shared" si="129"/>
        <v>-0.57095826211347744</v>
      </c>
      <c r="M1215" s="33" t="str">
        <f ca="1">[1]!EM_S_MAJASSRES_NUM(B1215,$M$2,$M$1)</f>
        <v/>
      </c>
      <c r="N1215" s="29" t="str">
        <f t="shared" si="130"/>
        <v/>
      </c>
      <c r="O1215" s="21">
        <f t="shared" ca="1" si="131"/>
        <v>-0.57095826211347744</v>
      </c>
      <c r="P1215" s="10" t="str">
        <f t="shared" si="132"/>
        <v>财报</v>
      </c>
    </row>
    <row r="1216" spans="1:16" x14ac:dyDescent="0.2">
      <c r="A1216" s="17">
        <f t="shared" ca="1" si="127"/>
        <v>1981</v>
      </c>
      <c r="B1216" s="8" t="s">
        <v>2484</v>
      </c>
      <c r="C1216" s="8" t="s">
        <v>2485</v>
      </c>
      <c r="D1216" s="13">
        <f>IFERROR([1]!EM_S_QSTM07_IS(B1216,"61",$C$1,"1")/1000000,"")</f>
        <v>31.961584479999999</v>
      </c>
      <c r="E1216" s="13" t="str">
        <f>IFERROR([1]!EM_S_PERFORMANCEEXPRESS_PERFEXNETPROFITTOSHAREHOLDER(B1216,$C$1)/1000000,"")</f>
        <v/>
      </c>
      <c r="F1216" s="13">
        <f>IFERROR([1]!EM_S_PROFITNOTICE_FORECASTT(B1216,$C$1)/1000000,"")</f>
        <v>94.0702</v>
      </c>
      <c r="G1216" s="13">
        <f>IFERROR([1]!EM_S_PROFITNOTICE_FORECASTL(B1216,$C$1)/1000000,"")</f>
        <v>72.690600000000003</v>
      </c>
      <c r="H1216" s="13">
        <f t="shared" si="128"/>
        <v>83.380400000000009</v>
      </c>
      <c r="I1216" s="20">
        <f>IFERROR([1]!EM_S_QSTM07_IS(B1216,"61",$I$1,"1")/1000000,"")</f>
        <v>57.505721200000004</v>
      </c>
      <c r="J1216" s="13">
        <f t="shared" si="126"/>
        <v>-25.544136720000004</v>
      </c>
      <c r="K1216" s="13">
        <f>IFERROR([1]!EM_S_QSTM07_IS(B1216,"61",$K$2,"1")/1000000,"")</f>
        <v>14.66719151</v>
      </c>
      <c r="L1216" s="14">
        <f t="shared" si="129"/>
        <v>-2.7415833632897049</v>
      </c>
      <c r="M1216" s="33" t="str">
        <f ca="1">[1]!EM_S_MAJASSRES_NUM(B1216,$M$2,$M$1)</f>
        <v/>
      </c>
      <c r="N1216" s="29" t="str">
        <f t="shared" si="130"/>
        <v/>
      </c>
      <c r="O1216" s="21">
        <f t="shared" ca="1" si="131"/>
        <v>-2.7415833632897049</v>
      </c>
      <c r="P1216" s="10" t="str">
        <f t="shared" si="132"/>
        <v>财报</v>
      </c>
    </row>
    <row r="1217" spans="1:16" x14ac:dyDescent="0.2">
      <c r="A1217" s="17">
        <f t="shared" ca="1" si="127"/>
        <v>1441</v>
      </c>
      <c r="B1217" s="8" t="s">
        <v>2486</v>
      </c>
      <c r="C1217" s="8" t="s">
        <v>2487</v>
      </c>
      <c r="D1217" s="13">
        <f>IFERROR([1]!EM_S_QSTM07_IS(B1217,"61",$C$1,"1")/1000000,"")</f>
        <v>11.651073199999999</v>
      </c>
      <c r="E1217" s="13" t="str">
        <f>IFERROR([1]!EM_S_PERFORMANCEEXPRESS_PERFEXNETPROFITTOSHAREHOLDER(B1217,$C$1)/1000000,"")</f>
        <v/>
      </c>
      <c r="F1217" s="13">
        <f>IFERROR([1]!EM_S_PROFITNOTICE_FORECASTT(B1217,$C$1)/1000000,"")</f>
        <v>31</v>
      </c>
      <c r="G1217" s="13">
        <f>IFERROR([1]!EM_S_PROFITNOTICE_FORECASTL(B1217,$C$1)/1000000,"")</f>
        <v>21</v>
      </c>
      <c r="H1217" s="13">
        <f t="shared" si="128"/>
        <v>26</v>
      </c>
      <c r="I1217" s="20">
        <f>IFERROR([1]!EM_S_QSTM07_IS(B1217,"61",$I$1,"1")/1000000,"")</f>
        <v>10.46713808</v>
      </c>
      <c r="J1217" s="13">
        <f t="shared" si="126"/>
        <v>1.1839351199999992</v>
      </c>
      <c r="K1217" s="13">
        <f>IFERROR([1]!EM_S_QSTM07_IS(B1217,"61",$K$2,"1")/1000000,"")</f>
        <v>21.158580069999999</v>
      </c>
      <c r="L1217" s="14">
        <f t="shared" si="129"/>
        <v>-0.94404467993205932</v>
      </c>
      <c r="M1217" s="33" t="str">
        <f ca="1">[1]!EM_S_MAJASSRES_NUM(B1217,$M$2,$M$1)</f>
        <v/>
      </c>
      <c r="N1217" s="29" t="str">
        <f t="shared" si="130"/>
        <v/>
      </c>
      <c r="O1217" s="21">
        <f t="shared" ca="1" si="131"/>
        <v>-0.94404467993205932</v>
      </c>
      <c r="P1217" s="10" t="str">
        <f t="shared" si="132"/>
        <v>财报</v>
      </c>
    </row>
    <row r="1218" spans="1:16" x14ac:dyDescent="0.2">
      <c r="A1218" s="17" t="str">
        <f t="shared" ca="1" si="127"/>
        <v/>
      </c>
      <c r="B1218" s="8" t="s">
        <v>2488</v>
      </c>
      <c r="C1218" s="8" t="s">
        <v>2489</v>
      </c>
      <c r="D1218" s="13">
        <f>IFERROR([1]!EM_S_QSTM07_IS(B1218,"61",$C$1,"1")/1000000,"")</f>
        <v>1.15730522</v>
      </c>
      <c r="E1218" s="13" t="str">
        <f>IFERROR([1]!EM_S_PERFORMANCEEXPRESS_PERFEXNETPROFITTOSHAREHOLDER(B1218,$C$1)/1000000,"")</f>
        <v/>
      </c>
      <c r="F1218" s="13">
        <f>IFERROR([1]!EM_S_PROFITNOTICE_FORECASTT(B1218,$C$1)/1000000,"")</f>
        <v>-3.6</v>
      </c>
      <c r="G1218" s="13">
        <f>IFERROR([1]!EM_S_PROFITNOTICE_FORECASTL(B1218,$C$1)/1000000,"")</f>
        <v>-5.9</v>
      </c>
      <c r="H1218" s="13">
        <f t="shared" si="128"/>
        <v>-4.75</v>
      </c>
      <c r="I1218" s="20">
        <f>IFERROR([1]!EM_S_QSTM07_IS(B1218,"61",$I$1,"1")/1000000,"")</f>
        <v>-5.2960325300000006</v>
      </c>
      <c r="J1218" s="13">
        <f t="shared" si="126"/>
        <v>6.4533377500000011</v>
      </c>
      <c r="K1218" s="13">
        <f>IFERROR([1]!EM_S_QSTM07_IS(B1218,"61",$K$2,"1")/1000000,"")</f>
        <v>5.8831529500000004</v>
      </c>
      <c r="L1218" s="14">
        <f t="shared" si="129"/>
        <v>9.6918234974666215E-2</v>
      </c>
      <c r="M1218" s="33" t="str">
        <f ca="1">[1]!EM_S_MAJASSRES_NUM(B1218,$M$2,$M$1)</f>
        <v/>
      </c>
      <c r="N1218" s="29">
        <f t="shared" si="130"/>
        <v>1</v>
      </c>
      <c r="O1218" s="21" t="str">
        <f t="shared" ca="1" si="131"/>
        <v/>
      </c>
      <c r="P1218" s="10" t="str">
        <f t="shared" si="132"/>
        <v>财报</v>
      </c>
    </row>
    <row r="1219" spans="1:16" x14ac:dyDescent="0.2">
      <c r="A1219" s="17">
        <f t="shared" ca="1" si="127"/>
        <v>1005</v>
      </c>
      <c r="B1219" s="8" t="s">
        <v>30</v>
      </c>
      <c r="C1219" s="8" t="s">
        <v>31</v>
      </c>
      <c r="D1219" s="13">
        <f>IFERROR([1]!EM_S_QSTM07_IS(B1219,"61",$C$1,"1")/1000000,"")</f>
        <v>78.68267637000001</v>
      </c>
      <c r="E1219" s="13" t="str">
        <f>IFERROR([1]!EM_S_PERFORMANCEEXPRESS_PERFEXNETPROFITTOSHAREHOLDER(B1219,$C$1)/1000000,"")</f>
        <v/>
      </c>
      <c r="F1219" s="13">
        <f>IFERROR([1]!EM_S_PROFITNOTICE_FORECASTT(B1219,$C$1)/1000000,"")</f>
        <v>134.37970000000001</v>
      </c>
      <c r="G1219" s="13">
        <f>IFERROR([1]!EM_S_PROFITNOTICE_FORECASTL(B1219,$C$1)/1000000,"")</f>
        <v>109.94710000000001</v>
      </c>
      <c r="H1219" s="13">
        <f t="shared" si="128"/>
        <v>122.16340000000001</v>
      </c>
      <c r="I1219" s="20">
        <f>IFERROR([1]!EM_S_QSTM07_IS(B1219,"61",$I$1,"1")/1000000,"")</f>
        <v>53.691658750000002</v>
      </c>
      <c r="J1219" s="13">
        <f t="shared" si="126"/>
        <v>24.991017620000008</v>
      </c>
      <c r="K1219" s="13">
        <f>IFERROR([1]!EM_S_QSTM07_IS(B1219,"61",$K$2,"1")/1000000,"")</f>
        <v>70.598895849999991</v>
      </c>
      <c r="L1219" s="14">
        <f t="shared" si="129"/>
        <v>-0.64601404428338505</v>
      </c>
      <c r="M1219" s="33" t="str">
        <f ca="1">[1]!EM_S_MAJASSRES_NUM(B1219,$M$2,$M$1)</f>
        <v/>
      </c>
      <c r="N1219" s="29" t="str">
        <f t="shared" si="130"/>
        <v/>
      </c>
      <c r="O1219" s="21">
        <f t="shared" ca="1" si="131"/>
        <v>-0.64601404428338505</v>
      </c>
      <c r="P1219" s="10" t="str">
        <f t="shared" si="132"/>
        <v>财报</v>
      </c>
    </row>
    <row r="1220" spans="1:16" x14ac:dyDescent="0.2">
      <c r="A1220" s="17">
        <f t="shared" ca="1" si="127"/>
        <v>843</v>
      </c>
      <c r="B1220" s="8" t="s">
        <v>2490</v>
      </c>
      <c r="C1220" s="8" t="s">
        <v>2491</v>
      </c>
      <c r="D1220" s="13">
        <f>IFERROR([1]!EM_S_QSTM07_IS(B1220,"61",$C$1,"1")/1000000,"")</f>
        <v>20.09501388</v>
      </c>
      <c r="E1220" s="13" t="str">
        <f>IFERROR([1]!EM_S_PERFORMANCEEXPRESS_PERFEXNETPROFITTOSHAREHOLDER(B1220,$C$1)/1000000,"")</f>
        <v/>
      </c>
      <c r="F1220" s="13">
        <f>IFERROR([1]!EM_S_PROFITNOTICE_FORECASTT(B1220,$C$1)/1000000,"")</f>
        <v>35.997900000000001</v>
      </c>
      <c r="G1220" s="13">
        <f>IFERROR([1]!EM_S_PROFITNOTICE_FORECASTL(B1220,$C$1)/1000000,"")</f>
        <v>23.9986</v>
      </c>
      <c r="H1220" s="13">
        <f t="shared" si="128"/>
        <v>29.998249999999999</v>
      </c>
      <c r="I1220" s="20">
        <f>IFERROR([1]!EM_S_QSTM07_IS(B1220,"61",$I$1,"1")/1000000,"")</f>
        <v>10.12944177</v>
      </c>
      <c r="J1220" s="13">
        <f t="shared" ref="J1220:J1283" si="133">IFERROR(IF(D1220&lt;&gt;"",D1220-I1220,IF(E1220&lt;&gt;"",E1220-I1220,IF(H1220&lt;&gt;"",H1220-I1220,""))),"")</f>
        <v>9.9655721100000001</v>
      </c>
      <c r="K1220" s="13">
        <f>IFERROR([1]!EM_S_QSTM07_IS(B1220,"61",$K$2,"1")/1000000,"")</f>
        <v>21.103036829999997</v>
      </c>
      <c r="L1220" s="14">
        <f t="shared" si="129"/>
        <v>-0.52776597082781085</v>
      </c>
      <c r="M1220" s="33" t="str">
        <f ca="1">[1]!EM_S_MAJASSRES_NUM(B1220,$M$2,$M$1)</f>
        <v/>
      </c>
      <c r="N1220" s="29" t="str">
        <f t="shared" si="130"/>
        <v/>
      </c>
      <c r="O1220" s="21">
        <f t="shared" ca="1" si="131"/>
        <v>-0.52776597082781085</v>
      </c>
      <c r="P1220" s="10" t="str">
        <f t="shared" si="132"/>
        <v>财报</v>
      </c>
    </row>
    <row r="1221" spans="1:16" x14ac:dyDescent="0.2">
      <c r="A1221" s="17">
        <f t="shared" ref="A1221:A1284" ca="1" si="134">IFERROR(RANK(O1221,$O$4:$O$2880,0),"")</f>
        <v>1260</v>
      </c>
      <c r="B1221" s="8" t="s">
        <v>2492</v>
      </c>
      <c r="C1221" s="8" t="s">
        <v>2493</v>
      </c>
      <c r="D1221" s="13">
        <f>IFERROR([1]!EM_S_QSTM07_IS(B1221,"61",$C$1,"1")/1000000,"")</f>
        <v>11.14330898</v>
      </c>
      <c r="E1221" s="13">
        <f>IFERROR([1]!EM_S_PERFORMANCEEXPRESS_PERFEXNETPROFITTOSHAREHOLDER(B1221,$C$1)/1000000,"")</f>
        <v>20.376069749999999</v>
      </c>
      <c r="F1221" s="13">
        <f>IFERROR([1]!EM_S_PROFITNOTICE_FORECASTT(B1221,$C$1)/1000000,"")</f>
        <v>24.2818</v>
      </c>
      <c r="G1221" s="13">
        <f>IFERROR([1]!EM_S_PROFITNOTICE_FORECASTL(B1221,$C$1)/1000000,"")</f>
        <v>18.211300000000001</v>
      </c>
      <c r="H1221" s="13">
        <f t="shared" ref="H1221:H1284" si="135">IFERROR(AVERAGE(F1221:G1221),"")</f>
        <v>21.246549999999999</v>
      </c>
      <c r="I1221" s="20">
        <f>IFERROR([1]!EM_S_QSTM07_IS(B1221,"61",$I$1,"1")/1000000,"")</f>
        <v>9.2327607699999987</v>
      </c>
      <c r="J1221" s="13">
        <f t="shared" si="133"/>
        <v>1.9105482100000017</v>
      </c>
      <c r="K1221" s="13">
        <f>IFERROR([1]!EM_S_QSTM07_IS(B1221,"61",$K$2,"1")/1000000,"")</f>
        <v>11.121183670000001</v>
      </c>
      <c r="L1221" s="14">
        <f t="shared" ref="L1221:L1284" si="136">IFERROR(IF(J1221="","",(J1221-K1221)/ABS(K1221)),"")</f>
        <v>-0.82820639720627853</v>
      </c>
      <c r="M1221" s="33" t="str">
        <f ca="1">[1]!EM_S_MAJASSRES_NUM(B1221,$M$2,$M$1)</f>
        <v/>
      </c>
      <c r="N1221" s="29" t="str">
        <f t="shared" ref="N1221:N1284" si="137">IFERROR(IF(ABS(K1221)&lt;$N$2,1,""),"")</f>
        <v/>
      </c>
      <c r="O1221" s="21">
        <f t="shared" ref="O1221:O1284" ca="1" si="138">IFERROR(IF(AND(M1221="",N1221=""),L1221,""),"")</f>
        <v>-0.82820639720627853</v>
      </c>
      <c r="P1221" s="10" t="str">
        <f t="shared" ref="P1221:P1284" si="139">IFERROR(IF(D1221&lt;&gt;"","财报",IF(E1221&lt;&gt;"","快报",IF(H1221&lt;&gt;"","预告",""))),"")</f>
        <v>财报</v>
      </c>
    </row>
    <row r="1222" spans="1:16" x14ac:dyDescent="0.2">
      <c r="A1222" s="17" t="str">
        <f t="shared" ca="1" si="134"/>
        <v/>
      </c>
      <c r="B1222" s="8" t="s">
        <v>2494</v>
      </c>
      <c r="C1222" s="8" t="s">
        <v>2495</v>
      </c>
      <c r="D1222" s="13">
        <f>IFERROR([1]!EM_S_QSTM07_IS(B1222,"61",$C$1,"1")/1000000,"")</f>
        <v>9.6632451499999998</v>
      </c>
      <c r="E1222" s="13" t="str">
        <f>IFERROR([1]!EM_S_PERFORMANCEEXPRESS_PERFEXNETPROFITTOSHAREHOLDER(B1222,$C$1)/1000000,"")</f>
        <v/>
      </c>
      <c r="F1222" s="13">
        <f>IFERROR([1]!EM_S_PROFITNOTICE_FORECASTT(B1222,$C$1)/1000000,"")</f>
        <v>30.13</v>
      </c>
      <c r="G1222" s="13">
        <f>IFERROR([1]!EM_S_PROFITNOTICE_FORECASTL(B1222,$C$1)/1000000,"")</f>
        <v>22.27</v>
      </c>
      <c r="H1222" s="13">
        <f t="shared" si="135"/>
        <v>26.2</v>
      </c>
      <c r="I1222" s="20">
        <f>IFERROR([1]!EM_S_QSTM07_IS(B1222,"61",$I$1,"1")/1000000,"")</f>
        <v>17.012800540000001</v>
      </c>
      <c r="J1222" s="13">
        <f t="shared" si="133"/>
        <v>-7.3495553900000008</v>
      </c>
      <c r="K1222" s="13">
        <f>IFERROR([1]!EM_S_QSTM07_IS(B1222,"61",$K$2,"1")/1000000,"")</f>
        <v>10.02312669</v>
      </c>
      <c r="L1222" s="14">
        <f t="shared" si="136"/>
        <v>-1.7332597519028268</v>
      </c>
      <c r="M1222" s="33">
        <f ca="1">[1]!EM_S_MAJASSRES_NUM(B1222,$M$2,$M$1)</f>
        <v>1</v>
      </c>
      <c r="N1222" s="29" t="str">
        <f t="shared" si="137"/>
        <v/>
      </c>
      <c r="O1222" s="21" t="str">
        <f t="shared" ca="1" si="138"/>
        <v/>
      </c>
      <c r="P1222" s="10" t="str">
        <f t="shared" si="139"/>
        <v>财报</v>
      </c>
    </row>
    <row r="1223" spans="1:16" x14ac:dyDescent="0.2">
      <c r="A1223" s="17" t="str">
        <f t="shared" ca="1" si="134"/>
        <v/>
      </c>
      <c r="B1223" s="8" t="s">
        <v>2496</v>
      </c>
      <c r="C1223" s="8" t="s">
        <v>2497</v>
      </c>
      <c r="D1223" s="13">
        <f>IFERROR([1]!EM_S_QSTM07_IS(B1223,"61",$C$1,"1")/1000000,"")</f>
        <v>1.6307077800000001</v>
      </c>
      <c r="E1223" s="13" t="str">
        <f>IFERROR([1]!EM_S_PERFORMANCEEXPRESS_PERFEXNETPROFITTOSHAREHOLDER(B1223,$C$1)/1000000,"")</f>
        <v/>
      </c>
      <c r="F1223" s="13">
        <f>IFERROR([1]!EM_S_PROFITNOTICE_FORECASTT(B1223,$C$1)/1000000,"")</f>
        <v>14.22</v>
      </c>
      <c r="G1223" s="13">
        <f>IFERROR([1]!EM_S_PROFITNOTICE_FORECASTL(B1223,$C$1)/1000000,"")</f>
        <v>11.4</v>
      </c>
      <c r="H1223" s="13">
        <f t="shared" si="135"/>
        <v>12.81</v>
      </c>
      <c r="I1223" s="20">
        <f>IFERROR([1]!EM_S_QSTM07_IS(B1223,"61",$I$1,"1")/1000000,"")</f>
        <v>9.3645747899999989</v>
      </c>
      <c r="J1223" s="13">
        <f t="shared" si="133"/>
        <v>-7.7338670099999991</v>
      </c>
      <c r="K1223" s="13">
        <f>IFERROR([1]!EM_S_QSTM07_IS(B1223,"61",$K$2,"1")/1000000,"")</f>
        <v>8.7945237799999987</v>
      </c>
      <c r="L1223" s="14">
        <f t="shared" si="136"/>
        <v>-1.8793957698525887</v>
      </c>
      <c r="M1223" s="33" t="str">
        <f ca="1">[1]!EM_S_MAJASSRES_NUM(B1223,$M$2,$M$1)</f>
        <v/>
      </c>
      <c r="N1223" s="29">
        <f t="shared" si="137"/>
        <v>1</v>
      </c>
      <c r="O1223" s="21" t="str">
        <f t="shared" ca="1" si="138"/>
        <v/>
      </c>
      <c r="P1223" s="10" t="str">
        <f t="shared" si="139"/>
        <v>财报</v>
      </c>
    </row>
    <row r="1224" spans="1:16" x14ac:dyDescent="0.2">
      <c r="A1224" s="17" t="str">
        <f t="shared" ca="1" si="134"/>
        <v/>
      </c>
      <c r="B1224" s="8" t="s">
        <v>2498</v>
      </c>
      <c r="C1224" s="8" t="s">
        <v>2499</v>
      </c>
      <c r="D1224" s="13">
        <f>IFERROR([1]!EM_S_QSTM07_IS(B1224,"61",$C$1,"1")/1000000,"")</f>
        <v>1.55566811</v>
      </c>
      <c r="E1224" s="13" t="str">
        <f>IFERROR([1]!EM_S_PERFORMANCEEXPRESS_PERFEXNETPROFITTOSHAREHOLDER(B1224,$C$1)/1000000,"")</f>
        <v/>
      </c>
      <c r="F1224" s="13">
        <f>IFERROR([1]!EM_S_PROFITNOTICE_FORECASTT(B1224,$C$1)/1000000,"")</f>
        <v>10.2362</v>
      </c>
      <c r="G1224" s="13">
        <f>IFERROR([1]!EM_S_PROFITNOTICE_FORECASTL(B1224,$C$1)/1000000,"")</f>
        <v>5.5834000000000001</v>
      </c>
      <c r="H1224" s="13">
        <f t="shared" si="135"/>
        <v>7.9098000000000006</v>
      </c>
      <c r="I1224" s="20">
        <f>IFERROR([1]!EM_S_QSTM07_IS(B1224,"61",$I$1,"1")/1000000,"")</f>
        <v>8.3391000799999997</v>
      </c>
      <c r="J1224" s="13">
        <f t="shared" si="133"/>
        <v>-6.7834319699999996</v>
      </c>
      <c r="K1224" s="13">
        <f>IFERROR([1]!EM_S_QSTM07_IS(B1224,"61",$K$2,"1")/1000000,"")</f>
        <v>1.6097163600000002</v>
      </c>
      <c r="L1224" s="14">
        <f t="shared" si="136"/>
        <v>-5.2140541890249521</v>
      </c>
      <c r="M1224" s="33" t="str">
        <f ca="1">[1]!EM_S_MAJASSRES_NUM(B1224,$M$2,$M$1)</f>
        <v/>
      </c>
      <c r="N1224" s="29">
        <f t="shared" si="137"/>
        <v>1</v>
      </c>
      <c r="O1224" s="21" t="str">
        <f t="shared" ca="1" si="138"/>
        <v/>
      </c>
      <c r="P1224" s="10" t="str">
        <f t="shared" si="139"/>
        <v>财报</v>
      </c>
    </row>
    <row r="1225" spans="1:16" x14ac:dyDescent="0.2">
      <c r="A1225" s="17">
        <f t="shared" ca="1" si="134"/>
        <v>1540</v>
      </c>
      <c r="B1225" s="8" t="s">
        <v>2500</v>
      </c>
      <c r="C1225" s="8" t="s">
        <v>2501</v>
      </c>
      <c r="D1225" s="13">
        <f>IFERROR([1]!EM_S_QSTM07_IS(B1225,"61",$C$1,"1")/1000000,"")</f>
        <v>14.436824289999999</v>
      </c>
      <c r="E1225" s="13">
        <f>IFERROR([1]!EM_S_PERFORMANCEEXPRESS_PERFEXNETPROFITTOSHAREHOLDER(B1225,$C$1)/1000000,"")</f>
        <v>29.115728180000001</v>
      </c>
      <c r="F1225" s="13">
        <f>IFERROR([1]!EM_S_PROFITNOTICE_FORECASTT(B1225,$C$1)/1000000,"")</f>
        <v>35.951900000000002</v>
      </c>
      <c r="G1225" s="13">
        <f>IFERROR([1]!EM_S_PROFITNOTICE_FORECASTL(B1225,$C$1)/1000000,"")</f>
        <v>29.415199999999999</v>
      </c>
      <c r="H1225" s="13">
        <f t="shared" si="135"/>
        <v>32.683549999999997</v>
      </c>
      <c r="I1225" s="20">
        <f>IFERROR([1]!EM_S_QSTM07_IS(B1225,"61",$I$1,"1")/1000000,"")</f>
        <v>14.566341060000001</v>
      </c>
      <c r="J1225" s="13">
        <f t="shared" si="133"/>
        <v>-0.12951677000000217</v>
      </c>
      <c r="K1225" s="13">
        <f>IFERROR([1]!EM_S_QSTM07_IS(B1225,"61",$K$2,"1")/1000000,"")</f>
        <v>16.62193564</v>
      </c>
      <c r="L1225" s="14">
        <f t="shared" si="136"/>
        <v>-1.0077919186312048</v>
      </c>
      <c r="M1225" s="33" t="str">
        <f ca="1">[1]!EM_S_MAJASSRES_NUM(B1225,$M$2,$M$1)</f>
        <v/>
      </c>
      <c r="N1225" s="29" t="str">
        <f t="shared" si="137"/>
        <v/>
      </c>
      <c r="O1225" s="21">
        <f t="shared" ca="1" si="138"/>
        <v>-1.0077919186312048</v>
      </c>
      <c r="P1225" s="10" t="str">
        <f t="shared" si="139"/>
        <v>财报</v>
      </c>
    </row>
    <row r="1226" spans="1:16" x14ac:dyDescent="0.2">
      <c r="A1226" s="17">
        <f t="shared" ca="1" si="134"/>
        <v>1869</v>
      </c>
      <c r="B1226" s="8" t="s">
        <v>2502</v>
      </c>
      <c r="C1226" s="8" t="s">
        <v>2503</v>
      </c>
      <c r="D1226" s="13">
        <f>IFERROR([1]!EM_S_QSTM07_IS(B1226,"61",$C$1,"1")/1000000,"")</f>
        <v>47.230896139999999</v>
      </c>
      <c r="E1226" s="13" t="str">
        <f>IFERROR([1]!EM_S_PERFORMANCEEXPRESS_PERFEXNETPROFITTOSHAREHOLDER(B1226,$C$1)/1000000,"")</f>
        <v/>
      </c>
      <c r="F1226" s="13">
        <f>IFERROR([1]!EM_S_PROFITNOTICE_FORECASTT(B1226,$C$1)/1000000,"")</f>
        <v>139.78440000000001</v>
      </c>
      <c r="G1226" s="13">
        <f>IFERROR([1]!EM_S_PROFITNOTICE_FORECASTL(B1226,$C$1)/1000000,"")</f>
        <v>101.6614</v>
      </c>
      <c r="H1226" s="13">
        <f t="shared" si="135"/>
        <v>120.72290000000001</v>
      </c>
      <c r="I1226" s="20">
        <f>IFERROR([1]!EM_S_QSTM07_IS(B1226,"61",$I$1,"1")/1000000,"")</f>
        <v>72.715419909999994</v>
      </c>
      <c r="J1226" s="13">
        <f t="shared" si="133"/>
        <v>-25.484523769999996</v>
      </c>
      <c r="K1226" s="13">
        <f>IFERROR([1]!EM_S_QSTM07_IS(B1226,"61",$K$2,"1")/1000000,"")</f>
        <v>43.674938689999998</v>
      </c>
      <c r="L1226" s="14">
        <f t="shared" si="136"/>
        <v>-1.5835045116121715</v>
      </c>
      <c r="M1226" s="33" t="str">
        <f ca="1">[1]!EM_S_MAJASSRES_NUM(B1226,$M$2,$M$1)</f>
        <v/>
      </c>
      <c r="N1226" s="29" t="str">
        <f t="shared" si="137"/>
        <v/>
      </c>
      <c r="O1226" s="21">
        <f t="shared" ca="1" si="138"/>
        <v>-1.5835045116121715</v>
      </c>
      <c r="P1226" s="10" t="str">
        <f t="shared" si="139"/>
        <v>财报</v>
      </c>
    </row>
    <row r="1227" spans="1:16" x14ac:dyDescent="0.2">
      <c r="A1227" s="17">
        <f t="shared" ca="1" si="134"/>
        <v>1240</v>
      </c>
      <c r="B1227" s="8" t="s">
        <v>2504</v>
      </c>
      <c r="C1227" s="8" t="s">
        <v>2505</v>
      </c>
      <c r="D1227" s="13">
        <f>IFERROR([1]!EM_S_QSTM07_IS(B1227,"61",$C$1,"1")/1000000,"")</f>
        <v>31.15695977</v>
      </c>
      <c r="E1227" s="13" t="str">
        <f>IFERROR([1]!EM_S_PERFORMANCEEXPRESS_PERFEXNETPROFITTOSHAREHOLDER(B1227,$C$1)/1000000,"")</f>
        <v/>
      </c>
      <c r="F1227" s="13">
        <f>IFERROR([1]!EM_S_PROFITNOTICE_FORECASTT(B1227,$C$1)/1000000,"")</f>
        <v>63.3429</v>
      </c>
      <c r="G1227" s="13">
        <f>IFERROR([1]!EM_S_PROFITNOTICE_FORECASTL(B1227,$C$1)/1000000,"")</f>
        <v>52.164700000000003</v>
      </c>
      <c r="H1227" s="13">
        <f t="shared" si="135"/>
        <v>57.753799999999998</v>
      </c>
      <c r="I1227" s="20">
        <f>IFERROR([1]!EM_S_QSTM07_IS(B1227,"61",$I$1,"1")/1000000,"")</f>
        <v>27.929786760000002</v>
      </c>
      <c r="J1227" s="13">
        <f t="shared" si="133"/>
        <v>3.2271730099999978</v>
      </c>
      <c r="K1227" s="13">
        <f>IFERROR([1]!EM_S_QSTM07_IS(B1227,"61",$K$2,"1")/1000000,"")</f>
        <v>17.422296299999999</v>
      </c>
      <c r="L1227" s="14">
        <f t="shared" si="136"/>
        <v>-0.8147676428852838</v>
      </c>
      <c r="M1227" s="33" t="str">
        <f ca="1">[1]!EM_S_MAJASSRES_NUM(B1227,$M$2,$M$1)</f>
        <v/>
      </c>
      <c r="N1227" s="29" t="str">
        <f t="shared" si="137"/>
        <v/>
      </c>
      <c r="O1227" s="21">
        <f t="shared" ca="1" si="138"/>
        <v>-0.8147676428852838</v>
      </c>
      <c r="P1227" s="10" t="str">
        <f t="shared" si="139"/>
        <v>财报</v>
      </c>
    </row>
    <row r="1228" spans="1:16" x14ac:dyDescent="0.2">
      <c r="A1228" s="17">
        <f t="shared" ca="1" si="134"/>
        <v>1270</v>
      </c>
      <c r="B1228" s="8" t="s">
        <v>2506</v>
      </c>
      <c r="C1228" s="8" t="s">
        <v>2507</v>
      </c>
      <c r="D1228" s="13">
        <f>IFERROR([1]!EM_S_QSTM07_IS(B1228,"61",$C$1,"1")/1000000,"")</f>
        <v>18.894470479999999</v>
      </c>
      <c r="E1228" s="13" t="str">
        <f>IFERROR([1]!EM_S_PERFORMANCEEXPRESS_PERFEXNETPROFITTOSHAREHOLDER(B1228,$C$1)/1000000,"")</f>
        <v/>
      </c>
      <c r="F1228" s="13">
        <f>IFERROR([1]!EM_S_PROFITNOTICE_FORECASTT(B1228,$C$1)/1000000,"")</f>
        <v>42.6877</v>
      </c>
      <c r="G1228" s="13">
        <f>IFERROR([1]!EM_S_PROFITNOTICE_FORECASTL(B1228,$C$1)/1000000,"")</f>
        <v>28.458500000000001</v>
      </c>
      <c r="H1228" s="13">
        <f t="shared" si="135"/>
        <v>35.573099999999997</v>
      </c>
      <c r="I1228" s="20">
        <f>IFERROR([1]!EM_S_QSTM07_IS(B1228,"61",$I$1,"1")/1000000,"")</f>
        <v>15.580709689999999</v>
      </c>
      <c r="J1228" s="13">
        <f t="shared" si="133"/>
        <v>3.3137607899999999</v>
      </c>
      <c r="K1228" s="13">
        <f>IFERROR([1]!EM_S_QSTM07_IS(B1228,"61",$K$2,"1")/1000000,"")</f>
        <v>20.373270469999998</v>
      </c>
      <c r="L1228" s="14">
        <f t="shared" si="136"/>
        <v>-0.83734762688790831</v>
      </c>
      <c r="M1228" s="33" t="str">
        <f ca="1">[1]!EM_S_MAJASSRES_NUM(B1228,$M$2,$M$1)</f>
        <v/>
      </c>
      <c r="N1228" s="29" t="str">
        <f t="shared" si="137"/>
        <v/>
      </c>
      <c r="O1228" s="21">
        <f t="shared" ca="1" si="138"/>
        <v>-0.83734762688790831</v>
      </c>
      <c r="P1228" s="10" t="str">
        <f t="shared" si="139"/>
        <v>财报</v>
      </c>
    </row>
    <row r="1229" spans="1:16" x14ac:dyDescent="0.2">
      <c r="A1229" s="17">
        <f t="shared" ca="1" si="134"/>
        <v>1707</v>
      </c>
      <c r="B1229" s="8" t="s">
        <v>2508</v>
      </c>
      <c r="C1229" s="8" t="s">
        <v>2509</v>
      </c>
      <c r="D1229" s="13">
        <f>IFERROR([1]!EM_S_QSTM07_IS(B1229,"61",$C$1,"1")/1000000,"")</f>
        <v>8.4773431600000002</v>
      </c>
      <c r="E1229" s="13" t="str">
        <f>IFERROR([1]!EM_S_PERFORMANCEEXPRESS_PERFEXNETPROFITTOSHAREHOLDER(B1229,$C$1)/1000000,"")</f>
        <v/>
      </c>
      <c r="F1229" s="13">
        <f>IFERROR([1]!EM_S_PROFITNOTICE_FORECASTT(B1229,$C$1)/1000000,"")</f>
        <v>24.254300000000001</v>
      </c>
      <c r="G1229" s="13">
        <f>IFERROR([1]!EM_S_PROFITNOTICE_FORECASTL(B1229,$C$1)/1000000,"")</f>
        <v>17.639500000000002</v>
      </c>
      <c r="H1229" s="13">
        <f t="shared" si="135"/>
        <v>20.946899999999999</v>
      </c>
      <c r="I1229" s="20">
        <f>IFERROR([1]!EM_S_QSTM07_IS(B1229,"61",$I$1,"1")/1000000,"")</f>
        <v>10.756389109999999</v>
      </c>
      <c r="J1229" s="13">
        <f t="shared" si="133"/>
        <v>-2.2790459499999987</v>
      </c>
      <c r="K1229" s="13">
        <f>IFERROR([1]!EM_S_QSTM07_IS(B1229,"61",$K$2,"1")/1000000,"")</f>
        <v>11.35700754</v>
      </c>
      <c r="L1229" s="14">
        <f t="shared" si="136"/>
        <v>-1.2006731035418508</v>
      </c>
      <c r="M1229" s="33" t="str">
        <f ca="1">[1]!EM_S_MAJASSRES_NUM(B1229,$M$2,$M$1)</f>
        <v/>
      </c>
      <c r="N1229" s="29" t="str">
        <f t="shared" si="137"/>
        <v/>
      </c>
      <c r="O1229" s="21">
        <f t="shared" ca="1" si="138"/>
        <v>-1.2006731035418508</v>
      </c>
      <c r="P1229" s="10" t="str">
        <f t="shared" si="139"/>
        <v>财报</v>
      </c>
    </row>
    <row r="1230" spans="1:16" x14ac:dyDescent="0.2">
      <c r="A1230" s="17">
        <f t="shared" ca="1" si="134"/>
        <v>1224</v>
      </c>
      <c r="B1230" s="8" t="s">
        <v>2510</v>
      </c>
      <c r="C1230" s="8" t="s">
        <v>2511</v>
      </c>
      <c r="D1230" s="13">
        <f>IFERROR([1]!EM_S_QSTM07_IS(B1230,"61",$C$1,"1")/1000000,"")</f>
        <v>27.134876329999997</v>
      </c>
      <c r="E1230" s="13" t="str">
        <f>IFERROR([1]!EM_S_PERFORMANCEEXPRESS_PERFEXNETPROFITTOSHAREHOLDER(B1230,$C$1)/1000000,"")</f>
        <v/>
      </c>
      <c r="F1230" s="13">
        <f>IFERROR([1]!EM_S_PROFITNOTICE_FORECASTT(B1230,$C$1)/1000000,"")</f>
        <v>48.094299999999997</v>
      </c>
      <c r="G1230" s="13">
        <f>IFERROR([1]!EM_S_PROFITNOTICE_FORECASTL(B1230,$C$1)/1000000,"")</f>
        <v>40.6952</v>
      </c>
      <c r="H1230" s="13">
        <f t="shared" si="135"/>
        <v>44.394750000000002</v>
      </c>
      <c r="I1230" s="20">
        <f>IFERROR([1]!EM_S_QSTM07_IS(B1230,"61",$I$1,"1")/1000000,"")</f>
        <v>23.260483929999999</v>
      </c>
      <c r="J1230" s="13">
        <f t="shared" si="133"/>
        <v>3.8743923999999978</v>
      </c>
      <c r="K1230" s="13">
        <f>IFERROR([1]!EM_S_QSTM07_IS(B1230,"61",$K$2,"1")/1000000,"")</f>
        <v>19.654339399999998</v>
      </c>
      <c r="L1230" s="14">
        <f t="shared" si="136"/>
        <v>-0.80287343567497371</v>
      </c>
      <c r="M1230" s="33" t="str">
        <f ca="1">[1]!EM_S_MAJASSRES_NUM(B1230,$M$2,$M$1)</f>
        <v/>
      </c>
      <c r="N1230" s="29" t="str">
        <f t="shared" si="137"/>
        <v/>
      </c>
      <c r="O1230" s="21">
        <f t="shared" ca="1" si="138"/>
        <v>-0.80287343567497371</v>
      </c>
      <c r="P1230" s="10" t="str">
        <f t="shared" si="139"/>
        <v>财报</v>
      </c>
    </row>
    <row r="1231" spans="1:16" x14ac:dyDescent="0.2">
      <c r="A1231" s="17">
        <f t="shared" ca="1" si="134"/>
        <v>1732</v>
      </c>
      <c r="B1231" s="8" t="s">
        <v>2512</v>
      </c>
      <c r="C1231" s="8" t="s">
        <v>2513</v>
      </c>
      <c r="D1231" s="13">
        <f>IFERROR([1]!EM_S_QSTM07_IS(B1231,"61",$C$1,"1")/1000000,"")</f>
        <v>52.684904780000004</v>
      </c>
      <c r="E1231" s="13" t="str">
        <f>IFERROR([1]!EM_S_PERFORMANCEEXPRESS_PERFEXNETPROFITTOSHAREHOLDER(B1231,$C$1)/1000000,"")</f>
        <v/>
      </c>
      <c r="F1231" s="13">
        <f>IFERROR([1]!EM_S_PROFITNOTICE_FORECASTT(B1231,$C$1)/1000000,"")</f>
        <v>150.71</v>
      </c>
      <c r="G1231" s="13">
        <f>IFERROR([1]!EM_S_PROFITNOTICE_FORECASTL(B1231,$C$1)/1000000,"")</f>
        <v>111.05</v>
      </c>
      <c r="H1231" s="13">
        <f t="shared" si="135"/>
        <v>130.88</v>
      </c>
      <c r="I1231" s="20">
        <f>IFERROR([1]!EM_S_QSTM07_IS(B1231,"61",$I$1,"1")/1000000,"")</f>
        <v>61.02204699</v>
      </c>
      <c r="J1231" s="13">
        <f t="shared" si="133"/>
        <v>-8.3371422099999961</v>
      </c>
      <c r="K1231" s="13">
        <f>IFERROR([1]!EM_S_QSTM07_IS(B1231,"61",$K$2,"1")/1000000,"")</f>
        <v>36.111022579999997</v>
      </c>
      <c r="L1231" s="14">
        <f t="shared" si="136"/>
        <v>-1.2308752733747701</v>
      </c>
      <c r="M1231" s="33" t="str">
        <f ca="1">[1]!EM_S_MAJASSRES_NUM(B1231,$M$2,$M$1)</f>
        <v/>
      </c>
      <c r="N1231" s="29" t="str">
        <f t="shared" si="137"/>
        <v/>
      </c>
      <c r="O1231" s="21">
        <f t="shared" ca="1" si="138"/>
        <v>-1.2308752733747701</v>
      </c>
      <c r="P1231" s="10" t="str">
        <f t="shared" si="139"/>
        <v>财报</v>
      </c>
    </row>
    <row r="1232" spans="1:16" x14ac:dyDescent="0.2">
      <c r="A1232" s="17">
        <f t="shared" ca="1" si="134"/>
        <v>1039</v>
      </c>
      <c r="B1232" s="8" t="s">
        <v>2514</v>
      </c>
      <c r="C1232" s="8" t="s">
        <v>2515</v>
      </c>
      <c r="D1232" s="13">
        <f>IFERROR([1]!EM_S_QSTM07_IS(B1232,"61",$C$1,"1")/1000000,"")</f>
        <v>25.080790359999998</v>
      </c>
      <c r="E1232" s="13" t="str">
        <f>IFERROR([1]!EM_S_PERFORMANCEEXPRESS_PERFEXNETPROFITTOSHAREHOLDER(B1232,$C$1)/1000000,"")</f>
        <v/>
      </c>
      <c r="F1232" s="13">
        <f>IFERROR([1]!EM_S_PROFITNOTICE_FORECASTT(B1232,$C$1)/1000000,"")</f>
        <v>49.07</v>
      </c>
      <c r="G1232" s="13">
        <f>IFERROR([1]!EM_S_PROFITNOTICE_FORECASTL(B1232,$C$1)/1000000,"")</f>
        <v>40.89</v>
      </c>
      <c r="H1232" s="13">
        <f t="shared" si="135"/>
        <v>44.980000000000004</v>
      </c>
      <c r="I1232" s="20">
        <f>IFERROR([1]!EM_S_QSTM07_IS(B1232,"61",$I$1,"1")/1000000,"")</f>
        <v>16.298953230000002</v>
      </c>
      <c r="J1232" s="13">
        <f t="shared" si="133"/>
        <v>8.781837129999996</v>
      </c>
      <c r="K1232" s="13">
        <f>IFERROR([1]!EM_S_QSTM07_IS(B1232,"61",$K$2,"1")/1000000,"")</f>
        <v>26.732820520000001</v>
      </c>
      <c r="L1232" s="14">
        <f t="shared" si="136"/>
        <v>-0.67149605020428293</v>
      </c>
      <c r="M1232" s="33" t="str">
        <f ca="1">[1]!EM_S_MAJASSRES_NUM(B1232,$M$2,$M$1)</f>
        <v/>
      </c>
      <c r="N1232" s="29" t="str">
        <f t="shared" si="137"/>
        <v/>
      </c>
      <c r="O1232" s="21">
        <f t="shared" ca="1" si="138"/>
        <v>-0.67149605020428293</v>
      </c>
      <c r="P1232" s="10" t="str">
        <f t="shared" si="139"/>
        <v>财报</v>
      </c>
    </row>
    <row r="1233" spans="1:16" x14ac:dyDescent="0.2">
      <c r="A1233" s="17">
        <f t="shared" ca="1" si="134"/>
        <v>908</v>
      </c>
      <c r="B1233" s="8" t="s">
        <v>2516</v>
      </c>
      <c r="C1233" s="8" t="s">
        <v>2517</v>
      </c>
      <c r="D1233" s="13">
        <f>IFERROR([1]!EM_S_QSTM07_IS(B1233,"61",$C$1,"1")/1000000,"")</f>
        <v>20.12377064</v>
      </c>
      <c r="E1233" s="13" t="str">
        <f>IFERROR([1]!EM_S_PERFORMANCEEXPRESS_PERFEXNETPROFITTOSHAREHOLDER(B1233,$C$1)/1000000,"")</f>
        <v/>
      </c>
      <c r="F1233" s="13">
        <f>IFERROR([1]!EM_S_PROFITNOTICE_FORECASTT(B1233,$C$1)/1000000,"")</f>
        <v>39.800800000000002</v>
      </c>
      <c r="G1233" s="13">
        <f>IFERROR([1]!EM_S_PROFITNOTICE_FORECASTL(B1233,$C$1)/1000000,"")</f>
        <v>30.616</v>
      </c>
      <c r="H1233" s="13">
        <f t="shared" si="135"/>
        <v>35.208399999999997</v>
      </c>
      <c r="I1233" s="20">
        <f>IFERROR([1]!EM_S_QSTM07_IS(B1233,"61",$I$1,"1")/1000000,"")</f>
        <v>12.088049359999999</v>
      </c>
      <c r="J1233" s="13">
        <f t="shared" si="133"/>
        <v>8.0357212800000006</v>
      </c>
      <c r="K1233" s="13">
        <f>IFERROR([1]!EM_S_QSTM07_IS(B1233,"61",$K$2,"1")/1000000,"")</f>
        <v>18.57709934</v>
      </c>
      <c r="L1233" s="14">
        <f t="shared" si="136"/>
        <v>-0.56743939767294149</v>
      </c>
      <c r="M1233" s="33" t="str">
        <f ca="1">[1]!EM_S_MAJASSRES_NUM(B1233,$M$2,$M$1)</f>
        <v/>
      </c>
      <c r="N1233" s="29" t="str">
        <f t="shared" si="137"/>
        <v/>
      </c>
      <c r="O1233" s="21">
        <f t="shared" ca="1" si="138"/>
        <v>-0.56743939767294149</v>
      </c>
      <c r="P1233" s="10" t="str">
        <f t="shared" si="139"/>
        <v>财报</v>
      </c>
    </row>
    <row r="1234" spans="1:16" x14ac:dyDescent="0.2">
      <c r="A1234" s="17" t="str">
        <f t="shared" ca="1" si="134"/>
        <v/>
      </c>
      <c r="B1234" s="8" t="s">
        <v>2518</v>
      </c>
      <c r="C1234" s="8" t="s">
        <v>2519</v>
      </c>
      <c r="D1234" s="13">
        <f>IFERROR([1]!EM_S_QSTM07_IS(B1234,"61",$C$1,"1")/1000000,"")</f>
        <v>-11.167255730000001</v>
      </c>
      <c r="E1234" s="13" t="str">
        <f>IFERROR([1]!EM_S_PERFORMANCEEXPRESS_PERFEXNETPROFITTOSHAREHOLDER(B1234,$C$1)/1000000,"")</f>
        <v/>
      </c>
      <c r="F1234" s="13">
        <f>IFERROR([1]!EM_S_PROFITNOTICE_FORECASTT(B1234,$C$1)/1000000,"")</f>
        <v>85.344399999999993</v>
      </c>
      <c r="G1234" s="13">
        <f>IFERROR([1]!EM_S_PROFITNOTICE_FORECASTL(B1234,$C$1)/1000000,"")</f>
        <v>65.947900000000004</v>
      </c>
      <c r="H1234" s="13">
        <f t="shared" si="135"/>
        <v>75.646150000000006</v>
      </c>
      <c r="I1234" s="20">
        <f>IFERROR([1]!EM_S_QSTM07_IS(B1234,"61",$I$1,"1")/1000000,"")</f>
        <v>86.306592549999991</v>
      </c>
      <c r="J1234" s="13">
        <f t="shared" si="133"/>
        <v>-97.473848279999999</v>
      </c>
      <c r="K1234" s="13">
        <f>IFERROR([1]!EM_S_QSTM07_IS(B1234,"61",$K$2,"1")/1000000,"")</f>
        <v>-7.8351167000000004</v>
      </c>
      <c r="L1234" s="14">
        <f t="shared" si="136"/>
        <v>-11.440637709965442</v>
      </c>
      <c r="M1234" s="33" t="str">
        <f ca="1">[1]!EM_S_MAJASSRES_NUM(B1234,$M$2,$M$1)</f>
        <v/>
      </c>
      <c r="N1234" s="29">
        <f t="shared" si="137"/>
        <v>1</v>
      </c>
      <c r="O1234" s="21" t="str">
        <f t="shared" ca="1" si="138"/>
        <v/>
      </c>
      <c r="P1234" s="10" t="str">
        <f t="shared" si="139"/>
        <v>财报</v>
      </c>
    </row>
    <row r="1235" spans="1:16" x14ac:dyDescent="0.2">
      <c r="A1235" s="17">
        <f t="shared" ca="1" si="134"/>
        <v>1817</v>
      </c>
      <c r="B1235" s="8" t="s">
        <v>2520</v>
      </c>
      <c r="C1235" s="8" t="s">
        <v>2521</v>
      </c>
      <c r="D1235" s="13">
        <f>IFERROR([1]!EM_S_QSTM07_IS(B1235,"61",$C$1,"1")/1000000,"")</f>
        <v>76.150937420000005</v>
      </c>
      <c r="E1235" s="13" t="str">
        <f>IFERROR([1]!EM_S_PERFORMANCEEXPRESS_PERFEXNETPROFITTOSHAREHOLDER(B1235,$C$1)/1000000,"")</f>
        <v/>
      </c>
      <c r="F1235" s="13">
        <f>IFERROR([1]!EM_S_PROFITNOTICE_FORECASTT(B1235,$C$1)/1000000,"")</f>
        <v>192.05</v>
      </c>
      <c r="G1235" s="13">
        <f>IFERROR([1]!EM_S_PROFITNOTICE_FORECASTL(B1235,$C$1)/1000000,"")</f>
        <v>153.63999999999999</v>
      </c>
      <c r="H1235" s="13">
        <f t="shared" si="135"/>
        <v>172.845</v>
      </c>
      <c r="I1235" s="20">
        <f>IFERROR([1]!EM_S_QSTM07_IS(B1235,"61",$I$1,"1")/1000000,"")</f>
        <v>101.98507608</v>
      </c>
      <c r="J1235" s="13">
        <f t="shared" si="133"/>
        <v>-25.834138659999994</v>
      </c>
      <c r="K1235" s="13">
        <f>IFERROR([1]!EM_S_QSTM07_IS(B1235,"61",$K$2,"1")/1000000,"")</f>
        <v>59.863104319999998</v>
      </c>
      <c r="L1235" s="14">
        <f t="shared" si="136"/>
        <v>-1.4315536080772364</v>
      </c>
      <c r="M1235" s="33" t="str">
        <f ca="1">[1]!EM_S_MAJASSRES_NUM(B1235,$M$2,$M$1)</f>
        <v/>
      </c>
      <c r="N1235" s="29" t="str">
        <f t="shared" si="137"/>
        <v/>
      </c>
      <c r="O1235" s="21">
        <f t="shared" ca="1" si="138"/>
        <v>-1.4315536080772364</v>
      </c>
      <c r="P1235" s="10" t="str">
        <f t="shared" si="139"/>
        <v>财报</v>
      </c>
    </row>
    <row r="1236" spans="1:16" x14ac:dyDescent="0.2">
      <c r="A1236" s="17">
        <f t="shared" ca="1" si="134"/>
        <v>351</v>
      </c>
      <c r="B1236" s="8" t="s">
        <v>2522</v>
      </c>
      <c r="C1236" s="8" t="s">
        <v>2523</v>
      </c>
      <c r="D1236" s="13">
        <f>IFERROR([1]!EM_S_QSTM07_IS(B1236,"61",$C$1,"1")/1000000,"")</f>
        <v>54.072533159999999</v>
      </c>
      <c r="E1236" s="13" t="str">
        <f>IFERROR([1]!EM_S_PERFORMANCEEXPRESS_PERFEXNETPROFITTOSHAREHOLDER(B1236,$C$1)/1000000,"")</f>
        <v/>
      </c>
      <c r="F1236" s="13">
        <f>IFERROR([1]!EM_S_PROFITNOTICE_FORECASTT(B1236,$C$1)/1000000,"")</f>
        <v>61.959600000000002</v>
      </c>
      <c r="G1236" s="13">
        <f>IFERROR([1]!EM_S_PROFITNOTICE_FORECASTL(B1236,$C$1)/1000000,"")</f>
        <v>49.567700000000002</v>
      </c>
      <c r="H1236" s="13">
        <f t="shared" si="135"/>
        <v>55.763649999999998</v>
      </c>
      <c r="I1236" s="20">
        <f>IFERROR([1]!EM_S_QSTM07_IS(B1236,"61",$I$1,"1")/1000000,"")</f>
        <v>7.4358020400000004</v>
      </c>
      <c r="J1236" s="13">
        <f t="shared" si="133"/>
        <v>46.63673112</v>
      </c>
      <c r="K1236" s="13">
        <f>IFERROR([1]!EM_S_QSTM07_IS(B1236,"61",$K$2,"1")/1000000,"")</f>
        <v>34.349536039999997</v>
      </c>
      <c r="L1236" s="14">
        <f t="shared" si="136"/>
        <v>0.35771065628634924</v>
      </c>
      <c r="M1236" s="33" t="str">
        <f ca="1">[1]!EM_S_MAJASSRES_NUM(B1236,$M$2,$M$1)</f>
        <v/>
      </c>
      <c r="N1236" s="29" t="str">
        <f t="shared" si="137"/>
        <v/>
      </c>
      <c r="O1236" s="21">
        <f t="shared" ca="1" si="138"/>
        <v>0.35771065628634924</v>
      </c>
      <c r="P1236" s="10" t="str">
        <f t="shared" si="139"/>
        <v>财报</v>
      </c>
    </row>
    <row r="1237" spans="1:16" x14ac:dyDescent="0.2">
      <c r="A1237" s="17">
        <f t="shared" ca="1" si="134"/>
        <v>1779</v>
      </c>
      <c r="B1237" s="8" t="s">
        <v>2524</v>
      </c>
      <c r="C1237" s="8" t="s">
        <v>2525</v>
      </c>
      <c r="D1237" s="13">
        <f>IFERROR([1]!EM_S_QSTM07_IS(B1237,"61",$C$1,"1")/1000000,"")</f>
        <v>25.352995199999999</v>
      </c>
      <c r="E1237" s="13" t="str">
        <f>IFERROR([1]!EM_S_PERFORMANCEEXPRESS_PERFEXNETPROFITTOSHAREHOLDER(B1237,$C$1)/1000000,"")</f>
        <v/>
      </c>
      <c r="F1237" s="13">
        <f>IFERROR([1]!EM_S_PROFITNOTICE_FORECASTT(B1237,$C$1)/1000000,"")</f>
        <v>66.400000000000006</v>
      </c>
      <c r="G1237" s="13">
        <f>IFERROR([1]!EM_S_PROFITNOTICE_FORECASTL(B1237,$C$1)/1000000,"")</f>
        <v>60.307000000000002</v>
      </c>
      <c r="H1237" s="13">
        <f t="shared" si="135"/>
        <v>63.353500000000004</v>
      </c>
      <c r="I1237" s="20">
        <f>IFERROR([1]!EM_S_QSTM07_IS(B1237,"61",$I$1,"1")/1000000,"")</f>
        <v>35.246376259999998</v>
      </c>
      <c r="J1237" s="13">
        <f t="shared" si="133"/>
        <v>-9.8933810599999994</v>
      </c>
      <c r="K1237" s="13">
        <f>IFERROR([1]!EM_S_QSTM07_IS(B1237,"61",$K$2,"1")/1000000,"")</f>
        <v>28.613625550000002</v>
      </c>
      <c r="L1237" s="14">
        <f t="shared" si="136"/>
        <v>-1.345757689556401</v>
      </c>
      <c r="M1237" s="33" t="str">
        <f ca="1">[1]!EM_S_MAJASSRES_NUM(B1237,$M$2,$M$1)</f>
        <v/>
      </c>
      <c r="N1237" s="29" t="str">
        <f t="shared" si="137"/>
        <v/>
      </c>
      <c r="O1237" s="21">
        <f t="shared" ca="1" si="138"/>
        <v>-1.345757689556401</v>
      </c>
      <c r="P1237" s="10" t="str">
        <f t="shared" si="139"/>
        <v>财报</v>
      </c>
    </row>
    <row r="1238" spans="1:16" x14ac:dyDescent="0.2">
      <c r="A1238" s="17">
        <f t="shared" ca="1" si="134"/>
        <v>528</v>
      </c>
      <c r="B1238" s="8" t="s">
        <v>2526</v>
      </c>
      <c r="C1238" s="8" t="s">
        <v>2527</v>
      </c>
      <c r="D1238" s="13">
        <f>IFERROR([1]!EM_S_QSTM07_IS(B1238,"61",$C$1,"1")/1000000,"")</f>
        <v>21.870981530000002</v>
      </c>
      <c r="E1238" s="13">
        <f>IFERROR([1]!EM_S_PERFORMANCEEXPRESS_PERFEXNETPROFITTOSHAREHOLDER(B1238,$C$1)/1000000,"")</f>
        <v>25.520199999999999</v>
      </c>
      <c r="F1238" s="13">
        <f>IFERROR([1]!EM_S_PROFITNOTICE_FORECASTT(B1238,$C$1)/1000000,"")</f>
        <v>30.557099999999998</v>
      </c>
      <c r="G1238" s="13">
        <f>IFERROR([1]!EM_S_PROFITNOTICE_FORECASTL(B1238,$C$1)/1000000,"")</f>
        <v>19.5566</v>
      </c>
      <c r="H1238" s="13">
        <f t="shared" si="135"/>
        <v>25.056849999999997</v>
      </c>
      <c r="I1238" s="20">
        <f>IFERROR([1]!EM_S_QSTM07_IS(B1238,"61",$I$1,"1")/1000000,"")</f>
        <v>5.5381000999999994</v>
      </c>
      <c r="J1238" s="13">
        <f t="shared" si="133"/>
        <v>16.33288143</v>
      </c>
      <c r="K1238" s="13">
        <f>IFERROR([1]!EM_S_QSTM07_IS(B1238,"61",$K$2,"1")/1000000,"")</f>
        <v>19.395589600000001</v>
      </c>
      <c r="L1238" s="14">
        <f t="shared" si="136"/>
        <v>-0.15790745386775973</v>
      </c>
      <c r="M1238" s="33" t="str">
        <f ca="1">[1]!EM_S_MAJASSRES_NUM(B1238,$M$2,$M$1)</f>
        <v/>
      </c>
      <c r="N1238" s="29" t="str">
        <f t="shared" si="137"/>
        <v/>
      </c>
      <c r="O1238" s="21">
        <f t="shared" ca="1" si="138"/>
        <v>-0.15790745386775973</v>
      </c>
      <c r="P1238" s="10" t="str">
        <f t="shared" si="139"/>
        <v>财报</v>
      </c>
    </row>
    <row r="1239" spans="1:16" x14ac:dyDescent="0.2">
      <c r="A1239" s="17">
        <f t="shared" ca="1" si="134"/>
        <v>1764</v>
      </c>
      <c r="B1239" s="8" t="s">
        <v>2528</v>
      </c>
      <c r="C1239" s="8" t="s">
        <v>2529</v>
      </c>
      <c r="D1239" s="13">
        <f>IFERROR([1]!EM_S_QSTM07_IS(B1239,"61",$C$1,"1")/1000000,"")</f>
        <v>6.70383643</v>
      </c>
      <c r="E1239" s="13" t="str">
        <f>IFERROR([1]!EM_S_PERFORMANCEEXPRESS_PERFEXNETPROFITTOSHAREHOLDER(B1239,$C$1)/1000000,"")</f>
        <v/>
      </c>
      <c r="F1239" s="13">
        <f>IFERROR([1]!EM_S_PROFITNOTICE_FORECASTT(B1239,$C$1)/1000000,"")</f>
        <v>20.4862</v>
      </c>
      <c r="G1239" s="13">
        <f>IFERROR([1]!EM_S_PROFITNOTICE_FORECASTL(B1239,$C$1)/1000000,"")</f>
        <v>15.141999999999999</v>
      </c>
      <c r="H1239" s="13">
        <f t="shared" si="135"/>
        <v>17.8141</v>
      </c>
      <c r="I1239" s="20">
        <f>IFERROR([1]!EM_S_QSTM07_IS(B1239,"61",$I$1,"1")/1000000,"")</f>
        <v>10.21385422</v>
      </c>
      <c r="J1239" s="13">
        <f t="shared" si="133"/>
        <v>-3.51001779</v>
      </c>
      <c r="K1239" s="13">
        <f>IFERROR([1]!EM_S_QSTM07_IS(B1239,"61",$K$2,"1")/1000000,"")</f>
        <v>11.51124458</v>
      </c>
      <c r="L1239" s="14">
        <f t="shared" si="136"/>
        <v>-1.3049207898942929</v>
      </c>
      <c r="M1239" s="33" t="str">
        <f ca="1">[1]!EM_S_MAJASSRES_NUM(B1239,$M$2,$M$1)</f>
        <v/>
      </c>
      <c r="N1239" s="29" t="str">
        <f t="shared" si="137"/>
        <v/>
      </c>
      <c r="O1239" s="21">
        <f t="shared" ca="1" si="138"/>
        <v>-1.3049207898942929</v>
      </c>
      <c r="P1239" s="10" t="str">
        <f t="shared" si="139"/>
        <v>财报</v>
      </c>
    </row>
    <row r="1240" spans="1:16" x14ac:dyDescent="0.2">
      <c r="A1240" s="17">
        <f t="shared" ca="1" si="134"/>
        <v>1285</v>
      </c>
      <c r="B1240" s="8" t="s">
        <v>2530</v>
      </c>
      <c r="C1240" s="8" t="s">
        <v>2531</v>
      </c>
      <c r="D1240" s="13">
        <f>IFERROR([1]!EM_S_QSTM07_IS(B1240,"61",$C$1,"1")/1000000,"")</f>
        <v>11.92727324</v>
      </c>
      <c r="E1240" s="13" t="str">
        <f>IFERROR([1]!EM_S_PERFORMANCEEXPRESS_PERFEXNETPROFITTOSHAREHOLDER(B1240,$C$1)/1000000,"")</f>
        <v/>
      </c>
      <c r="F1240" s="13">
        <f>IFERROR([1]!EM_S_PROFITNOTICE_FORECASTT(B1240,$C$1)/1000000,"")</f>
        <v>28.526</v>
      </c>
      <c r="G1240" s="13">
        <f>IFERROR([1]!EM_S_PROFITNOTICE_FORECASTL(B1240,$C$1)/1000000,"")</f>
        <v>18.152899999999999</v>
      </c>
      <c r="H1240" s="13">
        <f t="shared" si="135"/>
        <v>23.339449999999999</v>
      </c>
      <c r="I1240" s="20">
        <f>IFERROR([1]!EM_S_QSTM07_IS(B1240,"61",$I$1,"1")/1000000,"")</f>
        <v>9.6133977599999998</v>
      </c>
      <c r="J1240" s="13">
        <f t="shared" si="133"/>
        <v>2.3138754800000001</v>
      </c>
      <c r="K1240" s="13">
        <f>IFERROR([1]!EM_S_QSTM07_IS(B1240,"61",$K$2,"1")/1000000,"")</f>
        <v>15.31914441</v>
      </c>
      <c r="L1240" s="14">
        <f t="shared" si="136"/>
        <v>-0.84895530598369751</v>
      </c>
      <c r="M1240" s="33" t="str">
        <f ca="1">[1]!EM_S_MAJASSRES_NUM(B1240,$M$2,$M$1)</f>
        <v/>
      </c>
      <c r="N1240" s="29" t="str">
        <f t="shared" si="137"/>
        <v/>
      </c>
      <c r="O1240" s="21">
        <f t="shared" ca="1" si="138"/>
        <v>-0.84895530598369751</v>
      </c>
      <c r="P1240" s="10" t="str">
        <f t="shared" si="139"/>
        <v>财报</v>
      </c>
    </row>
    <row r="1241" spans="1:16" x14ac:dyDescent="0.2">
      <c r="A1241" s="17" t="str">
        <f t="shared" ca="1" si="134"/>
        <v/>
      </c>
      <c r="B1241" s="8" t="s">
        <v>2532</v>
      </c>
      <c r="C1241" s="8" t="s">
        <v>2533</v>
      </c>
      <c r="D1241" s="13">
        <f>IFERROR([1]!EM_S_QSTM07_IS(B1241,"61",$C$1,"1")/1000000,"")</f>
        <v>6.1521335300000004</v>
      </c>
      <c r="E1241" s="13" t="str">
        <f>IFERROR([1]!EM_S_PERFORMANCEEXPRESS_PERFEXNETPROFITTOSHAREHOLDER(B1241,$C$1)/1000000,"")</f>
        <v/>
      </c>
      <c r="F1241" s="13">
        <f>IFERROR([1]!EM_S_PROFITNOTICE_FORECASTT(B1241,$C$1)/1000000,"")</f>
        <v>9.2676999999999996</v>
      </c>
      <c r="G1241" s="13">
        <f>IFERROR([1]!EM_S_PROFITNOTICE_FORECASTL(B1241,$C$1)/1000000,"")</f>
        <v>4.6337999999999999</v>
      </c>
      <c r="H1241" s="13">
        <f t="shared" si="135"/>
        <v>6.9507499999999993</v>
      </c>
      <c r="I1241" s="20">
        <f>IFERROR([1]!EM_S_QSTM07_IS(B1241,"61",$I$1,"1")/1000000,"")</f>
        <v>0.57152248999999999</v>
      </c>
      <c r="J1241" s="13">
        <f t="shared" si="133"/>
        <v>5.5806110400000009</v>
      </c>
      <c r="K1241" s="13">
        <f>IFERROR([1]!EM_S_QSTM07_IS(B1241,"61",$K$2,"1")/1000000,"")</f>
        <v>7.8278041799999993</v>
      </c>
      <c r="L1241" s="14">
        <f t="shared" si="136"/>
        <v>-0.28707835407298077</v>
      </c>
      <c r="M1241" s="33" t="str">
        <f ca="1">[1]!EM_S_MAJASSRES_NUM(B1241,$M$2,$M$1)</f>
        <v/>
      </c>
      <c r="N1241" s="29">
        <f t="shared" si="137"/>
        <v>1</v>
      </c>
      <c r="O1241" s="21" t="str">
        <f t="shared" ca="1" si="138"/>
        <v/>
      </c>
      <c r="P1241" s="10" t="str">
        <f t="shared" si="139"/>
        <v>财报</v>
      </c>
    </row>
    <row r="1242" spans="1:16" x14ac:dyDescent="0.2">
      <c r="A1242" s="17">
        <f t="shared" ca="1" si="134"/>
        <v>1902</v>
      </c>
      <c r="B1242" s="8" t="s">
        <v>2534</v>
      </c>
      <c r="C1242" s="8" t="s">
        <v>2535</v>
      </c>
      <c r="D1242" s="13">
        <f>IFERROR([1]!EM_S_QSTM07_IS(B1242,"61",$C$1,"1")/1000000,"")</f>
        <v>21.05652255</v>
      </c>
      <c r="E1242" s="13" t="str">
        <f>IFERROR([1]!EM_S_PERFORMANCEEXPRESS_PERFEXNETPROFITTOSHAREHOLDER(B1242,$C$1)/1000000,"")</f>
        <v/>
      </c>
      <c r="F1242" s="13">
        <f>IFERROR([1]!EM_S_PROFITNOTICE_FORECASTT(B1242,$C$1)/1000000,"")</f>
        <v>89.450599999999994</v>
      </c>
      <c r="G1242" s="13">
        <f>IFERROR([1]!EM_S_PROFITNOTICE_FORECASTL(B1242,$C$1)/1000000,"")</f>
        <v>59.633800000000001</v>
      </c>
      <c r="H1242" s="13">
        <f t="shared" si="135"/>
        <v>74.542199999999994</v>
      </c>
      <c r="I1242" s="20">
        <f>IFERROR([1]!EM_S_QSTM07_IS(B1242,"61",$I$1,"1")/1000000,"")</f>
        <v>39.32741455</v>
      </c>
      <c r="J1242" s="13">
        <f t="shared" si="133"/>
        <v>-18.270892</v>
      </c>
      <c r="K1242" s="13">
        <f>IFERROR([1]!EM_S_QSTM07_IS(B1242,"61",$K$2,"1")/1000000,"")</f>
        <v>25.508671750000001</v>
      </c>
      <c r="L1242" s="14">
        <f t="shared" si="136"/>
        <v>-1.7162619903954819</v>
      </c>
      <c r="M1242" s="33" t="str">
        <f ca="1">[1]!EM_S_MAJASSRES_NUM(B1242,$M$2,$M$1)</f>
        <v/>
      </c>
      <c r="N1242" s="29" t="str">
        <f t="shared" si="137"/>
        <v/>
      </c>
      <c r="O1242" s="21">
        <f t="shared" ca="1" si="138"/>
        <v>-1.7162619903954819</v>
      </c>
      <c r="P1242" s="10" t="str">
        <f t="shared" si="139"/>
        <v>财报</v>
      </c>
    </row>
    <row r="1243" spans="1:16" x14ac:dyDescent="0.2">
      <c r="A1243" s="17">
        <f t="shared" ca="1" si="134"/>
        <v>1463</v>
      </c>
      <c r="B1243" s="8" t="s">
        <v>2536</v>
      </c>
      <c r="C1243" s="8" t="s">
        <v>2537</v>
      </c>
      <c r="D1243" s="13">
        <f>IFERROR([1]!EM_S_QSTM07_IS(B1243,"61",$C$1,"1")/1000000,"")</f>
        <v>19.04822304</v>
      </c>
      <c r="E1243" s="13">
        <f>IFERROR([1]!EM_S_PERFORMANCEEXPRESS_PERFEXNETPROFITTOSHAREHOLDER(B1243,$C$1)/1000000,"")</f>
        <v>37.488206659999996</v>
      </c>
      <c r="F1243" s="13">
        <f>IFERROR([1]!EM_S_PROFITNOTICE_FORECASTT(B1243,$C$1)/1000000,"")</f>
        <v>37.672199999999997</v>
      </c>
      <c r="G1243" s="13">
        <f>IFERROR([1]!EM_S_PROFITNOTICE_FORECASTL(B1243,$C$1)/1000000,"")</f>
        <v>32.6492</v>
      </c>
      <c r="H1243" s="13">
        <f t="shared" si="135"/>
        <v>35.160699999999999</v>
      </c>
      <c r="I1243" s="20">
        <f>IFERROR([1]!EM_S_QSTM07_IS(B1243,"61",$I$1,"1")/1000000,"")</f>
        <v>18.43998362</v>
      </c>
      <c r="J1243" s="13">
        <f t="shared" si="133"/>
        <v>0.60823942000000031</v>
      </c>
      <c r="K1243" s="13">
        <f>IFERROR([1]!EM_S_QSTM07_IS(B1243,"61",$K$2,"1")/1000000,"")</f>
        <v>15.041095380000002</v>
      </c>
      <c r="L1243" s="14">
        <f t="shared" si="136"/>
        <v>-0.95956149438366234</v>
      </c>
      <c r="M1243" s="33" t="str">
        <f ca="1">[1]!EM_S_MAJASSRES_NUM(B1243,$M$2,$M$1)</f>
        <v/>
      </c>
      <c r="N1243" s="29" t="str">
        <f t="shared" si="137"/>
        <v/>
      </c>
      <c r="O1243" s="21">
        <f t="shared" ca="1" si="138"/>
        <v>-0.95956149438366234</v>
      </c>
      <c r="P1243" s="10" t="str">
        <f t="shared" si="139"/>
        <v>财报</v>
      </c>
    </row>
    <row r="1244" spans="1:16" x14ac:dyDescent="0.2">
      <c r="A1244" s="17">
        <f t="shared" ca="1" si="134"/>
        <v>665</v>
      </c>
      <c r="B1244" s="8" t="s">
        <v>2538</v>
      </c>
      <c r="C1244" s="8" t="s">
        <v>2539</v>
      </c>
      <c r="D1244" s="13">
        <f>IFERROR([1]!EM_S_QSTM07_IS(B1244,"61",$C$1,"1")/1000000,"")</f>
        <v>40.139229159999999</v>
      </c>
      <c r="E1244" s="13" t="str">
        <f>IFERROR([1]!EM_S_PERFORMANCEEXPRESS_PERFEXNETPROFITTOSHAREHOLDER(B1244,$C$1)/1000000,"")</f>
        <v/>
      </c>
      <c r="F1244" s="13">
        <f>IFERROR([1]!EM_S_PROFITNOTICE_FORECASTT(B1244,$C$1)/1000000,"")</f>
        <v>69.226299999999995</v>
      </c>
      <c r="G1244" s="13">
        <f>IFERROR([1]!EM_S_PROFITNOTICE_FORECASTL(B1244,$C$1)/1000000,"")</f>
        <v>47.7423</v>
      </c>
      <c r="H1244" s="13">
        <f t="shared" si="135"/>
        <v>58.484299999999998</v>
      </c>
      <c r="I1244" s="20">
        <f>IFERROR([1]!EM_S_QSTM07_IS(B1244,"61",$I$1,"1")/1000000,"")</f>
        <v>16.008300309999999</v>
      </c>
      <c r="J1244" s="13">
        <f t="shared" si="133"/>
        <v>24.13092885</v>
      </c>
      <c r="K1244" s="13">
        <f>IFERROR([1]!EM_S_QSTM07_IS(B1244,"61",$K$2,"1")/1000000,"")</f>
        <v>36.936115289999996</v>
      </c>
      <c r="L1244" s="14">
        <f t="shared" si="136"/>
        <v>-0.34668471059994888</v>
      </c>
      <c r="M1244" s="33" t="str">
        <f ca="1">[1]!EM_S_MAJASSRES_NUM(B1244,$M$2,$M$1)</f>
        <v/>
      </c>
      <c r="N1244" s="29" t="str">
        <f t="shared" si="137"/>
        <v/>
      </c>
      <c r="O1244" s="21">
        <f t="shared" ca="1" si="138"/>
        <v>-0.34668471059994888</v>
      </c>
      <c r="P1244" s="10" t="str">
        <f t="shared" si="139"/>
        <v>财报</v>
      </c>
    </row>
    <row r="1245" spans="1:16" x14ac:dyDescent="0.2">
      <c r="A1245" s="17" t="str">
        <f t="shared" ca="1" si="134"/>
        <v/>
      </c>
      <c r="B1245" s="8" t="s">
        <v>2540</v>
      </c>
      <c r="C1245" s="8" t="s">
        <v>2541</v>
      </c>
      <c r="D1245" s="13">
        <f>IFERROR([1]!EM_S_QSTM07_IS(B1245,"61",$C$1,"1")/1000000,"")</f>
        <v>6.4492027400000005</v>
      </c>
      <c r="E1245" s="13" t="str">
        <f>IFERROR([1]!EM_S_PERFORMANCEEXPRESS_PERFEXNETPROFITTOSHAREHOLDER(B1245,$C$1)/1000000,"")</f>
        <v/>
      </c>
      <c r="F1245" s="13">
        <f>IFERROR([1]!EM_S_PROFITNOTICE_FORECASTT(B1245,$C$1)/1000000,"")</f>
        <v>10</v>
      </c>
      <c r="G1245" s="13">
        <f>IFERROR([1]!EM_S_PROFITNOTICE_FORECASTL(B1245,$C$1)/1000000,"")</f>
        <v>8.5</v>
      </c>
      <c r="H1245" s="13">
        <f t="shared" si="135"/>
        <v>9.25</v>
      </c>
      <c r="I1245" s="20">
        <f>IFERROR([1]!EM_S_QSTM07_IS(B1245,"61",$I$1,"1")/1000000,"")</f>
        <v>2.63414591</v>
      </c>
      <c r="J1245" s="13">
        <f t="shared" si="133"/>
        <v>3.8150568300000005</v>
      </c>
      <c r="K1245" s="13">
        <f>IFERROR([1]!EM_S_QSTM07_IS(B1245,"61",$K$2,"1")/1000000,"")</f>
        <v>-4.0528910000000098E-2</v>
      </c>
      <c r="L1245" s="14">
        <f t="shared" si="136"/>
        <v>95.131740281196585</v>
      </c>
      <c r="M1245" s="33" t="str">
        <f ca="1">[1]!EM_S_MAJASSRES_NUM(B1245,$M$2,$M$1)</f>
        <v/>
      </c>
      <c r="N1245" s="29">
        <f t="shared" si="137"/>
        <v>1</v>
      </c>
      <c r="O1245" s="21" t="str">
        <f t="shared" ca="1" si="138"/>
        <v/>
      </c>
      <c r="P1245" s="10" t="str">
        <f t="shared" si="139"/>
        <v>财报</v>
      </c>
    </row>
    <row r="1246" spans="1:16" x14ac:dyDescent="0.2">
      <c r="A1246" s="17">
        <f t="shared" ca="1" si="134"/>
        <v>1822</v>
      </c>
      <c r="B1246" s="8" t="s">
        <v>2542</v>
      </c>
      <c r="C1246" s="8" t="s">
        <v>2543</v>
      </c>
      <c r="D1246" s="13">
        <f>IFERROR([1]!EM_S_QSTM07_IS(B1246,"61",$C$1,"1")/1000000,"")</f>
        <v>17.433766350000003</v>
      </c>
      <c r="E1246" s="13" t="str">
        <f>IFERROR([1]!EM_S_PERFORMANCEEXPRESS_PERFEXNETPROFITTOSHAREHOLDER(B1246,$C$1)/1000000,"")</f>
        <v/>
      </c>
      <c r="F1246" s="13">
        <f>IFERROR([1]!EM_S_PROFITNOTICE_FORECASTT(B1246,$C$1)/1000000,"")</f>
        <v>55</v>
      </c>
      <c r="G1246" s="13">
        <f>IFERROR([1]!EM_S_PROFITNOTICE_FORECASTL(B1246,$C$1)/1000000,"")</f>
        <v>40</v>
      </c>
      <c r="H1246" s="13">
        <f t="shared" si="135"/>
        <v>47.5</v>
      </c>
      <c r="I1246" s="20">
        <f>IFERROR([1]!EM_S_QSTM07_IS(B1246,"61",$I$1,"1")/1000000,"")</f>
        <v>27.689812510000003</v>
      </c>
      <c r="J1246" s="13">
        <f t="shared" si="133"/>
        <v>-10.25604616</v>
      </c>
      <c r="K1246" s="13">
        <f>IFERROR([1]!EM_S_QSTM07_IS(B1246,"61",$K$2,"1")/1000000,"")</f>
        <v>22.754612980000001</v>
      </c>
      <c r="L1246" s="14">
        <f t="shared" si="136"/>
        <v>-1.4507238232974771</v>
      </c>
      <c r="M1246" s="33" t="str">
        <f ca="1">[1]!EM_S_MAJASSRES_NUM(B1246,$M$2,$M$1)</f>
        <v/>
      </c>
      <c r="N1246" s="29" t="str">
        <f t="shared" si="137"/>
        <v/>
      </c>
      <c r="O1246" s="21">
        <f t="shared" ca="1" si="138"/>
        <v>-1.4507238232974771</v>
      </c>
      <c r="P1246" s="10" t="str">
        <f t="shared" si="139"/>
        <v>财报</v>
      </c>
    </row>
    <row r="1247" spans="1:16" x14ac:dyDescent="0.2">
      <c r="A1247" s="17">
        <f t="shared" ca="1" si="134"/>
        <v>1078</v>
      </c>
      <c r="B1247" s="8" t="s">
        <v>2544</v>
      </c>
      <c r="C1247" s="8" t="s">
        <v>2545</v>
      </c>
      <c r="D1247" s="13">
        <f>IFERROR([1]!EM_S_QSTM07_IS(B1247,"61",$C$1,"1")/1000000,"")</f>
        <v>35.819259619999997</v>
      </c>
      <c r="E1247" s="13" t="str">
        <f>IFERROR([1]!EM_S_PERFORMANCEEXPRESS_PERFEXNETPROFITTOSHAREHOLDER(B1247,$C$1)/1000000,"")</f>
        <v/>
      </c>
      <c r="F1247" s="13">
        <f>IFERROR([1]!EM_S_PROFITNOTICE_FORECASTT(B1247,$C$1)/1000000,"")</f>
        <v>67.572299999999998</v>
      </c>
      <c r="G1247" s="13">
        <f>IFERROR([1]!EM_S_PROFITNOTICE_FORECASTL(B1247,$C$1)/1000000,"")</f>
        <v>63.5974</v>
      </c>
      <c r="H1247" s="13">
        <f t="shared" si="135"/>
        <v>65.584850000000003</v>
      </c>
      <c r="I1247" s="20">
        <f>IFERROR([1]!EM_S_QSTM07_IS(B1247,"61",$I$1,"1")/1000000,"")</f>
        <v>28.574162870000002</v>
      </c>
      <c r="J1247" s="13">
        <f t="shared" si="133"/>
        <v>7.2450967499999948</v>
      </c>
      <c r="K1247" s="13">
        <f>IFERROR([1]!EM_S_QSTM07_IS(B1247,"61",$K$2,"1")/1000000,"")</f>
        <v>24.297898760000002</v>
      </c>
      <c r="L1247" s="14">
        <f t="shared" si="136"/>
        <v>-0.70182208669306378</v>
      </c>
      <c r="M1247" s="33" t="str">
        <f ca="1">[1]!EM_S_MAJASSRES_NUM(B1247,$M$2,$M$1)</f>
        <v/>
      </c>
      <c r="N1247" s="29" t="str">
        <f t="shared" si="137"/>
        <v/>
      </c>
      <c r="O1247" s="21">
        <f t="shared" ca="1" si="138"/>
        <v>-0.70182208669306378</v>
      </c>
      <c r="P1247" s="10" t="str">
        <f t="shared" si="139"/>
        <v>财报</v>
      </c>
    </row>
    <row r="1248" spans="1:16" x14ac:dyDescent="0.2">
      <c r="A1248" s="17">
        <f t="shared" ca="1" si="134"/>
        <v>1028</v>
      </c>
      <c r="B1248" s="8" t="s">
        <v>2546</v>
      </c>
      <c r="C1248" s="8" t="s">
        <v>2547</v>
      </c>
      <c r="D1248" s="13">
        <f>IFERROR([1]!EM_S_QSTM07_IS(B1248,"61",$C$1,"1")/1000000,"")</f>
        <v>32.760290820000002</v>
      </c>
      <c r="E1248" s="13" t="str">
        <f>IFERROR([1]!EM_S_PERFORMANCEEXPRESS_PERFEXNETPROFITTOSHAREHOLDER(B1248,$C$1)/1000000,"")</f>
        <v/>
      </c>
      <c r="F1248" s="13">
        <f>IFERROR([1]!EM_S_PROFITNOTICE_FORECASTT(B1248,$C$1)/1000000,"")</f>
        <v>56.7</v>
      </c>
      <c r="G1248" s="13">
        <f>IFERROR([1]!EM_S_PROFITNOTICE_FORECASTL(B1248,$C$1)/1000000,"")</f>
        <v>54</v>
      </c>
      <c r="H1248" s="13">
        <f t="shared" si="135"/>
        <v>55.35</v>
      </c>
      <c r="I1248" s="20">
        <f>IFERROR([1]!EM_S_QSTM07_IS(B1248,"61",$I$1,"1")/1000000,"")</f>
        <v>21.693847479999999</v>
      </c>
      <c r="J1248" s="13">
        <f t="shared" si="133"/>
        <v>11.066443340000003</v>
      </c>
      <c r="K1248" s="13">
        <f>IFERROR([1]!EM_S_QSTM07_IS(B1248,"61",$K$2,"1")/1000000,"")</f>
        <v>33.042334449999998</v>
      </c>
      <c r="L1248" s="14">
        <f t="shared" si="136"/>
        <v>-0.66508288460230136</v>
      </c>
      <c r="M1248" s="33" t="str">
        <f ca="1">[1]!EM_S_MAJASSRES_NUM(B1248,$M$2,$M$1)</f>
        <v/>
      </c>
      <c r="N1248" s="29" t="str">
        <f t="shared" si="137"/>
        <v/>
      </c>
      <c r="O1248" s="21">
        <f t="shared" ca="1" si="138"/>
        <v>-0.66508288460230136</v>
      </c>
      <c r="P1248" s="10" t="str">
        <f t="shared" si="139"/>
        <v>财报</v>
      </c>
    </row>
    <row r="1249" spans="1:16" x14ac:dyDescent="0.2">
      <c r="A1249" s="17">
        <f t="shared" ca="1" si="134"/>
        <v>1679</v>
      </c>
      <c r="B1249" s="8" t="s">
        <v>2548</v>
      </c>
      <c r="C1249" s="8" t="s">
        <v>2549</v>
      </c>
      <c r="D1249" s="13">
        <f>IFERROR([1]!EM_S_QSTM07_IS(B1249,"61",$C$1,"1")/1000000,"")</f>
        <v>18.547960270000001</v>
      </c>
      <c r="E1249" s="13" t="str">
        <f>IFERROR([1]!EM_S_PERFORMANCEEXPRESS_PERFEXNETPROFITTOSHAREHOLDER(B1249,$C$1)/1000000,"")</f>
        <v/>
      </c>
      <c r="F1249" s="13">
        <f>IFERROR([1]!EM_S_PROFITNOTICE_FORECASTT(B1249,$C$1)/1000000,"")</f>
        <v>43.496499999999997</v>
      </c>
      <c r="G1249" s="13">
        <f>IFERROR([1]!EM_S_PROFITNOTICE_FORECASTL(B1249,$C$1)/1000000,"")</f>
        <v>29.656700000000001</v>
      </c>
      <c r="H1249" s="13">
        <f t="shared" si="135"/>
        <v>36.576599999999999</v>
      </c>
      <c r="I1249" s="20">
        <f>IFERROR([1]!EM_S_QSTM07_IS(B1249,"61",$I$1,"1")/1000000,"")</f>
        <v>21.044904899999999</v>
      </c>
      <c r="J1249" s="13">
        <f t="shared" si="133"/>
        <v>-2.496944629999998</v>
      </c>
      <c r="K1249" s="13">
        <f>IFERROR([1]!EM_S_QSTM07_IS(B1249,"61",$K$2,"1")/1000000,"")</f>
        <v>15.9213682</v>
      </c>
      <c r="L1249" s="14">
        <f t="shared" si="136"/>
        <v>-1.156829777355441</v>
      </c>
      <c r="M1249" s="33" t="str">
        <f ca="1">[1]!EM_S_MAJASSRES_NUM(B1249,$M$2,$M$1)</f>
        <v/>
      </c>
      <c r="N1249" s="29" t="str">
        <f t="shared" si="137"/>
        <v/>
      </c>
      <c r="O1249" s="21">
        <f t="shared" ca="1" si="138"/>
        <v>-1.156829777355441</v>
      </c>
      <c r="P1249" s="10" t="str">
        <f t="shared" si="139"/>
        <v>财报</v>
      </c>
    </row>
    <row r="1250" spans="1:16" x14ac:dyDescent="0.2">
      <c r="A1250" s="17">
        <f t="shared" ca="1" si="134"/>
        <v>964</v>
      </c>
      <c r="B1250" s="8" t="s">
        <v>2550</v>
      </c>
      <c r="C1250" s="8" t="s">
        <v>2551</v>
      </c>
      <c r="D1250" s="13">
        <f>IFERROR([1]!EM_S_QSTM07_IS(B1250,"61",$C$1,"1")/1000000,"")</f>
        <v>46.866544609999998</v>
      </c>
      <c r="E1250" s="13" t="str">
        <f>IFERROR([1]!EM_S_PERFORMANCEEXPRESS_PERFEXNETPROFITTOSHAREHOLDER(B1250,$C$1)/1000000,"")</f>
        <v/>
      </c>
      <c r="F1250" s="13">
        <f>IFERROR([1]!EM_S_PROFITNOTICE_FORECASTT(B1250,$C$1)/1000000,"")</f>
        <v>82.456800000000001</v>
      </c>
      <c r="G1250" s="13">
        <f>IFERROR([1]!EM_S_PROFITNOTICE_FORECASTL(B1250,$C$1)/1000000,"")</f>
        <v>68.713999999999999</v>
      </c>
      <c r="H1250" s="13">
        <f t="shared" si="135"/>
        <v>75.585399999999993</v>
      </c>
      <c r="I1250" s="20">
        <f>IFERROR([1]!EM_S_QSTM07_IS(B1250,"61",$I$1,"1")/1000000,"")</f>
        <v>31.31310766</v>
      </c>
      <c r="J1250" s="13">
        <f t="shared" si="133"/>
        <v>15.553436949999998</v>
      </c>
      <c r="K1250" s="13">
        <f>IFERROR([1]!EM_S_QSTM07_IS(B1250,"61",$K$2,"1")/1000000,"")</f>
        <v>40.685824869999998</v>
      </c>
      <c r="L1250" s="14">
        <f t="shared" si="136"/>
        <v>-0.61771852974109309</v>
      </c>
      <c r="M1250" s="33" t="str">
        <f ca="1">[1]!EM_S_MAJASSRES_NUM(B1250,$M$2,$M$1)</f>
        <v/>
      </c>
      <c r="N1250" s="29" t="str">
        <f t="shared" si="137"/>
        <v/>
      </c>
      <c r="O1250" s="21">
        <f t="shared" ca="1" si="138"/>
        <v>-0.61771852974109309</v>
      </c>
      <c r="P1250" s="10" t="str">
        <f t="shared" si="139"/>
        <v>财报</v>
      </c>
    </row>
    <row r="1251" spans="1:16" x14ac:dyDescent="0.2">
      <c r="A1251" s="17">
        <f t="shared" ca="1" si="134"/>
        <v>408</v>
      </c>
      <c r="B1251" s="8" t="s">
        <v>2552</v>
      </c>
      <c r="C1251" s="8" t="s">
        <v>2553</v>
      </c>
      <c r="D1251" s="13">
        <f>IFERROR([1]!EM_S_QSTM07_IS(B1251,"61",$C$1,"1")/1000000,"")</f>
        <v>97.206696230000006</v>
      </c>
      <c r="E1251" s="13">
        <f>IFERROR([1]!EM_S_PERFORMANCEEXPRESS_PERFEXNETPROFITTOSHAREHOLDER(B1251,$C$1)/1000000,"")</f>
        <v>95.912250540000002</v>
      </c>
      <c r="F1251" s="13">
        <f>IFERROR([1]!EM_S_PROFITNOTICE_FORECASTT(B1251,$C$1)/1000000,"")</f>
        <v>95.707700000000003</v>
      </c>
      <c r="G1251" s="13">
        <f>IFERROR([1]!EM_S_PROFITNOTICE_FORECASTL(B1251,$C$1)/1000000,"")</f>
        <v>79.756399999999999</v>
      </c>
      <c r="H1251" s="13">
        <f t="shared" si="135"/>
        <v>87.732050000000001</v>
      </c>
      <c r="I1251" s="20">
        <f>IFERROR([1]!EM_S_QSTM07_IS(B1251,"61",$I$1,"1")/1000000,"")</f>
        <v>-1.2944456899999999</v>
      </c>
      <c r="J1251" s="13">
        <f t="shared" si="133"/>
        <v>98.501141920000009</v>
      </c>
      <c r="K1251" s="13">
        <f>IFERROR([1]!EM_S_QSTM07_IS(B1251,"61",$K$2,"1")/1000000,"")</f>
        <v>86.664017479999998</v>
      </c>
      <c r="L1251" s="14">
        <f t="shared" si="136"/>
        <v>0.13658638018635288</v>
      </c>
      <c r="M1251" s="33" t="str">
        <f ca="1">[1]!EM_S_MAJASSRES_NUM(B1251,$M$2,$M$1)</f>
        <v/>
      </c>
      <c r="N1251" s="29" t="str">
        <f t="shared" si="137"/>
        <v/>
      </c>
      <c r="O1251" s="21">
        <f t="shared" ca="1" si="138"/>
        <v>0.13658638018635288</v>
      </c>
      <c r="P1251" s="10" t="str">
        <f t="shared" si="139"/>
        <v>财报</v>
      </c>
    </row>
    <row r="1252" spans="1:16" x14ac:dyDescent="0.2">
      <c r="A1252" s="17">
        <f t="shared" ca="1" si="134"/>
        <v>1254</v>
      </c>
      <c r="B1252" s="8" t="s">
        <v>2554</v>
      </c>
      <c r="C1252" s="8" t="s">
        <v>2555</v>
      </c>
      <c r="D1252" s="13">
        <f>IFERROR([1]!EM_S_QSTM07_IS(B1252,"61",$C$1,"1")/1000000,"")</f>
        <v>65.925726990000001</v>
      </c>
      <c r="E1252" s="13">
        <f>IFERROR([1]!EM_S_PERFORMANCEEXPRESS_PERFEXNETPROFITTOSHAREHOLDER(B1252,$C$1)/1000000,"")</f>
        <v>116.21498990000001</v>
      </c>
      <c r="F1252" s="13">
        <f>IFERROR([1]!EM_S_PROFITNOTICE_FORECASTT(B1252,$C$1)/1000000,"")</f>
        <v>140</v>
      </c>
      <c r="G1252" s="13">
        <f>IFERROR([1]!EM_S_PROFITNOTICE_FORECASTL(B1252,$C$1)/1000000,"")</f>
        <v>115.2</v>
      </c>
      <c r="H1252" s="13">
        <f t="shared" si="135"/>
        <v>127.6</v>
      </c>
      <c r="I1252" s="20">
        <f>IFERROR([1]!EM_S_QSTM07_IS(B1252,"61",$I$1,"1")/1000000,"")</f>
        <v>51.217840969999997</v>
      </c>
      <c r="J1252" s="13">
        <f t="shared" si="133"/>
        <v>14.707886020000004</v>
      </c>
      <c r="K1252" s="13">
        <f>IFERROR([1]!EM_S_QSTM07_IS(B1252,"61",$K$2,"1")/1000000,"")</f>
        <v>84.272262069999996</v>
      </c>
      <c r="L1252" s="14">
        <f t="shared" si="136"/>
        <v>-0.82547180224279459</v>
      </c>
      <c r="M1252" s="33" t="str">
        <f ca="1">[1]!EM_S_MAJASSRES_NUM(B1252,$M$2,$M$1)</f>
        <v/>
      </c>
      <c r="N1252" s="29" t="str">
        <f t="shared" si="137"/>
        <v/>
      </c>
      <c r="O1252" s="21">
        <f t="shared" ca="1" si="138"/>
        <v>-0.82547180224279459</v>
      </c>
      <c r="P1252" s="10" t="str">
        <f t="shared" si="139"/>
        <v>财报</v>
      </c>
    </row>
    <row r="1253" spans="1:16" x14ac:dyDescent="0.2">
      <c r="A1253" s="17">
        <f t="shared" ca="1" si="134"/>
        <v>634</v>
      </c>
      <c r="B1253" s="8" t="s">
        <v>2556</v>
      </c>
      <c r="C1253" s="8" t="s">
        <v>2557</v>
      </c>
      <c r="D1253" s="13">
        <f>IFERROR([1]!EM_S_QSTM07_IS(B1253,"61",$C$1,"1")/1000000,"")</f>
        <v>37.034650169999999</v>
      </c>
      <c r="E1253" s="13">
        <f>IFERROR([1]!EM_S_PERFORMANCEEXPRESS_PERFEXNETPROFITTOSHAREHOLDER(B1253,$C$1)/1000000,"")</f>
        <v>52.566385590000003</v>
      </c>
      <c r="F1253" s="13" t="str">
        <f>IFERROR([1]!EM_S_PROFITNOTICE_FORECASTT(B1253,$C$1)/1000000,"")</f>
        <v/>
      </c>
      <c r="G1253" s="13" t="str">
        <f>IFERROR([1]!EM_S_PROFITNOTICE_FORECASTL(B1253,$C$1)/1000000,"")</f>
        <v/>
      </c>
      <c r="H1253" s="13" t="str">
        <f t="shared" si="135"/>
        <v/>
      </c>
      <c r="I1253" s="20">
        <f>IFERROR([1]!EM_S_QSTM07_IS(B1253,"61",$I$1,"1")/1000000,"")</f>
        <v>15.53173542</v>
      </c>
      <c r="J1253" s="13">
        <f t="shared" si="133"/>
        <v>21.502914749999999</v>
      </c>
      <c r="K1253" s="13">
        <f>IFERROR([1]!EM_S_QSTM07_IS(B1253,"61",$K$2,"1")/1000000,"")</f>
        <v>31.373424109999998</v>
      </c>
      <c r="L1253" s="14">
        <f t="shared" si="136"/>
        <v>-0.31461371017050904</v>
      </c>
      <c r="M1253" s="33" t="str">
        <f ca="1">[1]!EM_S_MAJASSRES_NUM(B1253,$M$2,$M$1)</f>
        <v/>
      </c>
      <c r="N1253" s="29" t="str">
        <f t="shared" si="137"/>
        <v/>
      </c>
      <c r="O1253" s="21">
        <f t="shared" ca="1" si="138"/>
        <v>-0.31461371017050904</v>
      </c>
      <c r="P1253" s="10" t="str">
        <f t="shared" si="139"/>
        <v>财报</v>
      </c>
    </row>
    <row r="1254" spans="1:16" x14ac:dyDescent="0.2">
      <c r="A1254" s="17">
        <f t="shared" ca="1" si="134"/>
        <v>999</v>
      </c>
      <c r="B1254" s="8" t="s">
        <v>2558</v>
      </c>
      <c r="C1254" s="8" t="s">
        <v>2559</v>
      </c>
      <c r="D1254" s="13">
        <f>IFERROR([1]!EM_S_QSTM07_IS(B1254,"61",$C$1,"1")/1000000,"")</f>
        <v>20.486863890000002</v>
      </c>
      <c r="E1254" s="13">
        <f>IFERROR([1]!EM_S_PERFORMANCEEXPRESS_PERFEXNETPROFITTOSHAREHOLDER(B1254,$C$1)/1000000,"")</f>
        <v>35.014070420000003</v>
      </c>
      <c r="F1254" s="13">
        <f>IFERROR([1]!EM_S_PROFITNOTICE_FORECASTT(B1254,$C$1)/1000000,"")</f>
        <v>35.119599999999998</v>
      </c>
      <c r="G1254" s="13">
        <f>IFERROR([1]!EM_S_PROFITNOTICE_FORECASTL(B1254,$C$1)/1000000,"")</f>
        <v>28.734200000000001</v>
      </c>
      <c r="H1254" s="13">
        <f t="shared" si="135"/>
        <v>31.9269</v>
      </c>
      <c r="I1254" s="20">
        <f>IFERROR([1]!EM_S_QSTM07_IS(B1254,"61",$I$1,"1")/1000000,"")</f>
        <v>14.527206529999999</v>
      </c>
      <c r="J1254" s="13">
        <f t="shared" si="133"/>
        <v>5.9596573600000031</v>
      </c>
      <c r="K1254" s="13">
        <f>IFERROR([1]!EM_S_QSTM07_IS(B1254,"61",$K$2,"1")/1000000,"")</f>
        <v>16.64348764</v>
      </c>
      <c r="L1254" s="14">
        <f t="shared" si="136"/>
        <v>-0.64192256521542357</v>
      </c>
      <c r="M1254" s="33" t="str">
        <f ca="1">[1]!EM_S_MAJASSRES_NUM(B1254,$M$2,$M$1)</f>
        <v/>
      </c>
      <c r="N1254" s="29" t="str">
        <f t="shared" si="137"/>
        <v/>
      </c>
      <c r="O1254" s="21">
        <f t="shared" ca="1" si="138"/>
        <v>-0.64192256521542357</v>
      </c>
      <c r="P1254" s="10" t="str">
        <f t="shared" si="139"/>
        <v>财报</v>
      </c>
    </row>
    <row r="1255" spans="1:16" x14ac:dyDescent="0.2">
      <c r="A1255" s="17">
        <f t="shared" ca="1" si="134"/>
        <v>780</v>
      </c>
      <c r="B1255" s="8" t="s">
        <v>2560</v>
      </c>
      <c r="C1255" s="8" t="s">
        <v>2561</v>
      </c>
      <c r="D1255" s="13">
        <f>IFERROR([1]!EM_S_QSTM07_IS(B1255,"61",$C$1,"1")/1000000,"")</f>
        <v>15.343869960000001</v>
      </c>
      <c r="E1255" s="13" t="str">
        <f>IFERROR([1]!EM_S_PERFORMANCEEXPRESS_PERFEXNETPROFITTOSHAREHOLDER(B1255,$C$1)/1000000,"")</f>
        <v/>
      </c>
      <c r="F1255" s="13">
        <f>IFERROR([1]!EM_S_PROFITNOTICE_FORECASTT(B1255,$C$1)/1000000,"")</f>
        <v>23.529299999999999</v>
      </c>
      <c r="G1255" s="13">
        <f>IFERROR([1]!EM_S_PROFITNOTICE_FORECASTL(B1255,$C$1)/1000000,"")</f>
        <v>21.176400000000001</v>
      </c>
      <c r="H1255" s="13">
        <f t="shared" si="135"/>
        <v>22.35285</v>
      </c>
      <c r="I1255" s="20">
        <f>IFERROR([1]!EM_S_QSTM07_IS(B1255,"61",$I$1,"1")/1000000,"")</f>
        <v>6.5506310000000001</v>
      </c>
      <c r="J1255" s="13">
        <f t="shared" si="133"/>
        <v>8.79323896</v>
      </c>
      <c r="K1255" s="13">
        <f>IFERROR([1]!EM_S_QSTM07_IS(B1255,"61",$K$2,"1")/1000000,"")</f>
        <v>16.767930589999999</v>
      </c>
      <c r="L1255" s="14">
        <f t="shared" si="136"/>
        <v>-0.47559187982063322</v>
      </c>
      <c r="M1255" s="33" t="str">
        <f ca="1">[1]!EM_S_MAJASSRES_NUM(B1255,$M$2,$M$1)</f>
        <v/>
      </c>
      <c r="N1255" s="29" t="str">
        <f t="shared" si="137"/>
        <v/>
      </c>
      <c r="O1255" s="21">
        <f t="shared" ca="1" si="138"/>
        <v>-0.47559187982063322</v>
      </c>
      <c r="P1255" s="10" t="str">
        <f t="shared" si="139"/>
        <v>财报</v>
      </c>
    </row>
    <row r="1256" spans="1:16" x14ac:dyDescent="0.2">
      <c r="A1256" s="17">
        <f t="shared" ca="1" si="134"/>
        <v>1427</v>
      </c>
      <c r="B1256" s="8" t="s">
        <v>2562</v>
      </c>
      <c r="C1256" s="8" t="s">
        <v>2563</v>
      </c>
      <c r="D1256" s="13">
        <f>IFERROR([1]!EM_S_QSTM07_IS(B1256,"61",$C$1,"1")/1000000,"")</f>
        <v>130.78464066000001</v>
      </c>
      <c r="E1256" s="13">
        <f>IFERROR([1]!EM_S_PERFORMANCEEXPRESS_PERFEXNETPROFITTOSHAREHOLDER(B1256,$C$1)/1000000,"")</f>
        <v>221.99279999999999</v>
      </c>
      <c r="F1256" s="13" t="str">
        <f>IFERROR([1]!EM_S_PROFITNOTICE_FORECASTT(B1256,$C$1)/1000000,"")</f>
        <v/>
      </c>
      <c r="G1256" s="13" t="str">
        <f>IFERROR([1]!EM_S_PROFITNOTICE_FORECASTL(B1256,$C$1)/1000000,"")</f>
        <v/>
      </c>
      <c r="H1256" s="13" t="str">
        <f t="shared" si="135"/>
        <v/>
      </c>
      <c r="I1256" s="20">
        <f>IFERROR([1]!EM_S_QSTM07_IS(B1256,"61",$I$1,"1")/1000000,"")</f>
        <v>99.891212209999992</v>
      </c>
      <c r="J1256" s="13">
        <f t="shared" si="133"/>
        <v>30.893428450000016</v>
      </c>
      <c r="K1256" s="13">
        <f>IFERROR([1]!EM_S_QSTM07_IS(B1256,"61",$K$2,"1")/1000000,"")</f>
        <v>467.47991152999998</v>
      </c>
      <c r="L1256" s="14">
        <f t="shared" si="136"/>
        <v>-0.93391496043350852</v>
      </c>
      <c r="M1256" s="33" t="str">
        <f ca="1">[1]!EM_S_MAJASSRES_NUM(B1256,$M$2,$M$1)</f>
        <v/>
      </c>
      <c r="N1256" s="29" t="str">
        <f t="shared" si="137"/>
        <v/>
      </c>
      <c r="O1256" s="21">
        <f t="shared" ca="1" si="138"/>
        <v>-0.93391496043350852</v>
      </c>
      <c r="P1256" s="10" t="str">
        <f t="shared" si="139"/>
        <v>财报</v>
      </c>
    </row>
    <row r="1257" spans="1:16" x14ac:dyDescent="0.2">
      <c r="A1257" s="17">
        <f t="shared" ca="1" si="134"/>
        <v>461</v>
      </c>
      <c r="B1257" s="8" t="s">
        <v>2564</v>
      </c>
      <c r="C1257" s="8" t="s">
        <v>2565</v>
      </c>
      <c r="D1257" s="13">
        <f>IFERROR([1]!EM_S_QSTM07_IS(B1257,"61",$C$1,"1")/1000000,"")</f>
        <v>19.5328424</v>
      </c>
      <c r="E1257" s="13" t="str">
        <f>IFERROR([1]!EM_S_PERFORMANCEEXPRESS_PERFEXNETPROFITTOSHAREHOLDER(B1257,$C$1)/1000000,"")</f>
        <v/>
      </c>
      <c r="F1257" s="13" t="str">
        <f>IFERROR([1]!EM_S_PROFITNOTICE_FORECASTT(B1257,$C$1)/1000000,"")</f>
        <v/>
      </c>
      <c r="G1257" s="13" t="str">
        <f>IFERROR([1]!EM_S_PROFITNOTICE_FORECASTL(B1257,$C$1)/1000000,"")</f>
        <v/>
      </c>
      <c r="H1257" s="13" t="str">
        <f t="shared" si="135"/>
        <v/>
      </c>
      <c r="I1257" s="20">
        <f>IFERROR([1]!EM_S_QSTM07_IS(B1257,"61",$I$1,"1")/1000000,"")</f>
        <v>-2.1082999999999998</v>
      </c>
      <c r="J1257" s="13">
        <f t="shared" si="133"/>
        <v>21.6411424</v>
      </c>
      <c r="K1257" s="13">
        <f>IFERROR([1]!EM_S_QSTM07_IS(B1257,"61",$K$2,"1")/1000000,"")</f>
        <v>22.49835307</v>
      </c>
      <c r="L1257" s="14">
        <f t="shared" si="136"/>
        <v>-3.8101040877655701E-2</v>
      </c>
      <c r="M1257" s="33" t="str">
        <f ca="1">[1]!EM_S_MAJASSRES_NUM(B1257,$M$2,$M$1)</f>
        <v/>
      </c>
      <c r="N1257" s="29" t="str">
        <f t="shared" si="137"/>
        <v/>
      </c>
      <c r="O1257" s="21">
        <f t="shared" ca="1" si="138"/>
        <v>-3.8101040877655701E-2</v>
      </c>
      <c r="P1257" s="10" t="str">
        <f t="shared" si="139"/>
        <v>财报</v>
      </c>
    </row>
    <row r="1258" spans="1:16" x14ac:dyDescent="0.2">
      <c r="A1258" s="17" t="str">
        <f t="shared" ca="1" si="134"/>
        <v/>
      </c>
      <c r="B1258" s="8" t="s">
        <v>2566</v>
      </c>
      <c r="C1258" s="8" t="s">
        <v>2567</v>
      </c>
      <c r="D1258" s="13" t="str">
        <f>IFERROR([1]!EM_S_QSTM07_IS(B1258,"61",$C$1,"1")/1000000,"")</f>
        <v/>
      </c>
      <c r="E1258" s="13">
        <f>IFERROR([1]!EM_S_PERFORMANCEEXPRESS_PERFEXNETPROFITTOSHAREHOLDER(B1258,$C$1)/1000000,"")</f>
        <v>16.067385340000001</v>
      </c>
      <c r="F1258" s="13">
        <f>IFERROR([1]!EM_S_PROFITNOTICE_FORECASTT(B1258,$C$1)/1000000,"")</f>
        <v>23.858499999999999</v>
      </c>
      <c r="G1258" s="13">
        <f>IFERROR([1]!EM_S_PROFITNOTICE_FORECASTL(B1258,$C$1)/1000000,"")</f>
        <v>15.9057</v>
      </c>
      <c r="H1258" s="13">
        <f t="shared" si="135"/>
        <v>19.882100000000001</v>
      </c>
      <c r="I1258" s="20" t="str">
        <f>IFERROR([1]!EM_S_QSTM07_IS(B1258,"61",$I$1,"1")/1000000,"")</f>
        <v/>
      </c>
      <c r="J1258" s="13" t="str">
        <f t="shared" si="133"/>
        <v/>
      </c>
      <c r="K1258" s="13" t="str">
        <f>IFERROR([1]!EM_S_QSTM07_IS(B1258,"61",$K$2,"1")/1000000,"")</f>
        <v/>
      </c>
      <c r="L1258" s="14" t="str">
        <f t="shared" si="136"/>
        <v/>
      </c>
      <c r="M1258" s="33" t="str">
        <f ca="1">[1]!EM_S_MAJASSRES_NUM(B1258,$M$2,$M$1)</f>
        <v/>
      </c>
      <c r="N1258" s="29" t="str">
        <f t="shared" si="137"/>
        <v/>
      </c>
      <c r="O1258" s="21" t="str">
        <f t="shared" ca="1" si="138"/>
        <v/>
      </c>
      <c r="P1258" s="10" t="str">
        <f t="shared" si="139"/>
        <v>快报</v>
      </c>
    </row>
    <row r="1259" spans="1:16" x14ac:dyDescent="0.2">
      <c r="A1259" s="17">
        <f t="shared" ca="1" si="134"/>
        <v>672</v>
      </c>
      <c r="B1259" s="8" t="s">
        <v>2568</v>
      </c>
      <c r="C1259" s="8" t="s">
        <v>2569</v>
      </c>
      <c r="D1259" s="13">
        <f>IFERROR([1]!EM_S_QSTM07_IS(B1259,"61",$C$1,"1")/1000000,"")</f>
        <v>10.80291927</v>
      </c>
      <c r="E1259" s="13" t="str">
        <f>IFERROR([1]!EM_S_PERFORMANCEEXPRESS_PERFEXNETPROFITTOSHAREHOLDER(B1259,$C$1)/1000000,"")</f>
        <v/>
      </c>
      <c r="F1259" s="13">
        <f>IFERROR([1]!EM_S_PROFITNOTICE_FORECASTT(B1259,$C$1)/1000000,"")</f>
        <v>14.9</v>
      </c>
      <c r="G1259" s="13">
        <f>IFERROR([1]!EM_S_PROFITNOTICE_FORECASTL(B1259,$C$1)/1000000,"")</f>
        <v>13.6</v>
      </c>
      <c r="H1259" s="13">
        <f t="shared" si="135"/>
        <v>14.25</v>
      </c>
      <c r="I1259" s="20">
        <f>IFERROR([1]!EM_S_QSTM07_IS(B1259,"61",$I$1,"1")/1000000,"")</f>
        <v>3.8401750899999998</v>
      </c>
      <c r="J1259" s="13">
        <f t="shared" si="133"/>
        <v>6.9627441800000005</v>
      </c>
      <c r="K1259" s="13">
        <f>IFERROR([1]!EM_S_QSTM07_IS(B1259,"61",$K$2,"1")/1000000,"")</f>
        <v>10.8039366</v>
      </c>
      <c r="L1259" s="14">
        <f t="shared" si="136"/>
        <v>-0.35553637180729103</v>
      </c>
      <c r="M1259" s="33" t="str">
        <f ca="1">[1]!EM_S_MAJASSRES_NUM(B1259,$M$2,$M$1)</f>
        <v/>
      </c>
      <c r="N1259" s="29" t="str">
        <f t="shared" si="137"/>
        <v/>
      </c>
      <c r="O1259" s="21">
        <f t="shared" ca="1" si="138"/>
        <v>-0.35553637180729103</v>
      </c>
      <c r="P1259" s="10" t="str">
        <f t="shared" si="139"/>
        <v>财报</v>
      </c>
    </row>
    <row r="1260" spans="1:16" x14ac:dyDescent="0.2">
      <c r="A1260" s="17">
        <f t="shared" ca="1" si="134"/>
        <v>986</v>
      </c>
      <c r="B1260" s="8" t="s">
        <v>2570</v>
      </c>
      <c r="C1260" s="8" t="s">
        <v>2571</v>
      </c>
      <c r="D1260" s="13">
        <f>IFERROR([1]!EM_S_QSTM07_IS(B1260,"61",$C$1,"1")/1000000,"")</f>
        <v>27.492778989999998</v>
      </c>
      <c r="E1260" s="13" t="str">
        <f>IFERROR([1]!EM_S_PERFORMANCEEXPRESS_PERFEXNETPROFITTOSHAREHOLDER(B1260,$C$1)/1000000,"")</f>
        <v/>
      </c>
      <c r="F1260" s="13" t="str">
        <f>IFERROR([1]!EM_S_PROFITNOTICE_FORECASTT(B1260,$C$1)/1000000,"")</f>
        <v/>
      </c>
      <c r="G1260" s="13" t="str">
        <f>IFERROR([1]!EM_S_PROFITNOTICE_FORECASTL(B1260,$C$1)/1000000,"")</f>
        <v/>
      </c>
      <c r="H1260" s="13" t="str">
        <f t="shared" si="135"/>
        <v/>
      </c>
      <c r="I1260" s="20">
        <f>IFERROR([1]!EM_S_QSTM07_IS(B1260,"61",$I$1,"1")/1000000,"")</f>
        <v>19.031384559999999</v>
      </c>
      <c r="J1260" s="13">
        <f t="shared" si="133"/>
        <v>8.4613944299999986</v>
      </c>
      <c r="K1260" s="13">
        <f>IFERROR([1]!EM_S_QSTM07_IS(B1260,"61",$K$2,"1")/1000000,"")</f>
        <v>23.017370159999999</v>
      </c>
      <c r="L1260" s="14">
        <f t="shared" si="136"/>
        <v>-0.6323909129851697</v>
      </c>
      <c r="M1260" s="33" t="str">
        <f ca="1">[1]!EM_S_MAJASSRES_NUM(B1260,$M$2,$M$1)</f>
        <v/>
      </c>
      <c r="N1260" s="29" t="str">
        <f t="shared" si="137"/>
        <v/>
      </c>
      <c r="O1260" s="21">
        <f t="shared" ca="1" si="138"/>
        <v>-0.6323909129851697</v>
      </c>
      <c r="P1260" s="10" t="str">
        <f t="shared" si="139"/>
        <v>财报</v>
      </c>
    </row>
    <row r="1261" spans="1:16" x14ac:dyDescent="0.2">
      <c r="A1261" s="17">
        <f t="shared" ca="1" si="134"/>
        <v>1468</v>
      </c>
      <c r="B1261" s="8" t="s">
        <v>2572</v>
      </c>
      <c r="C1261" s="8" t="s">
        <v>2573</v>
      </c>
      <c r="D1261" s="13">
        <f>IFERROR([1]!EM_S_QSTM07_IS(B1261,"61",$C$1,"1")/1000000,"")</f>
        <v>12.659917869999999</v>
      </c>
      <c r="E1261" s="13">
        <f>IFERROR([1]!EM_S_PERFORMANCEEXPRESS_PERFEXNETPROFITTOSHAREHOLDER(B1261,$C$1)/1000000,"")</f>
        <v>24.8968673</v>
      </c>
      <c r="F1261" s="13">
        <f>IFERROR([1]!EM_S_PROFITNOTICE_FORECASTT(B1261,$C$1)/1000000,"")</f>
        <v>25</v>
      </c>
      <c r="G1261" s="13">
        <f>IFERROR([1]!EM_S_PROFITNOTICE_FORECASTL(B1261,$C$1)/1000000,"")</f>
        <v>22</v>
      </c>
      <c r="H1261" s="13">
        <f t="shared" si="135"/>
        <v>23.5</v>
      </c>
      <c r="I1261" s="20">
        <f>IFERROR([1]!EM_S_QSTM07_IS(B1261,"61",$I$1,"1")/1000000,"")</f>
        <v>12.200574789999999</v>
      </c>
      <c r="J1261" s="13">
        <f t="shared" si="133"/>
        <v>0.45934308000000001</v>
      </c>
      <c r="K1261" s="13">
        <f>IFERROR([1]!EM_S_QSTM07_IS(B1261,"61",$K$2,"1")/1000000,"")</f>
        <v>11.92193041</v>
      </c>
      <c r="L1261" s="14">
        <f t="shared" si="136"/>
        <v>-0.96147074641412877</v>
      </c>
      <c r="M1261" s="33" t="str">
        <f ca="1">[1]!EM_S_MAJASSRES_NUM(B1261,$M$2,$M$1)</f>
        <v/>
      </c>
      <c r="N1261" s="29" t="str">
        <f t="shared" si="137"/>
        <v/>
      </c>
      <c r="O1261" s="21">
        <f t="shared" ca="1" si="138"/>
        <v>-0.96147074641412877</v>
      </c>
      <c r="P1261" s="10" t="str">
        <f t="shared" si="139"/>
        <v>财报</v>
      </c>
    </row>
    <row r="1262" spans="1:16" x14ac:dyDescent="0.2">
      <c r="A1262" s="17">
        <f t="shared" ca="1" si="134"/>
        <v>900</v>
      </c>
      <c r="B1262" s="8" t="s">
        <v>2574</v>
      </c>
      <c r="C1262" s="8" t="s">
        <v>2575</v>
      </c>
      <c r="D1262" s="13">
        <f>IFERROR([1]!EM_S_QSTM07_IS(B1262,"61",$C$1,"1")/1000000,"")</f>
        <v>11.712870089999999</v>
      </c>
      <c r="E1262" s="13" t="str">
        <f>IFERROR([1]!EM_S_PERFORMANCEEXPRESS_PERFEXNETPROFITTOSHAREHOLDER(B1262,$C$1)/1000000,"")</f>
        <v/>
      </c>
      <c r="F1262" s="13">
        <f>IFERROR([1]!EM_S_PROFITNOTICE_FORECASTT(B1262,$C$1)/1000000,"")</f>
        <v>17.600000000000001</v>
      </c>
      <c r="G1262" s="13">
        <f>IFERROR([1]!EM_S_PROFITNOTICE_FORECASTL(B1262,$C$1)/1000000,"")</f>
        <v>16.8</v>
      </c>
      <c r="H1262" s="13">
        <f t="shared" si="135"/>
        <v>17.200000000000003</v>
      </c>
      <c r="I1262" s="20">
        <f>IFERROR([1]!EM_S_QSTM07_IS(B1262,"61",$I$1,"1")/1000000,"")</f>
        <v>6.3961590900000003</v>
      </c>
      <c r="J1262" s="13">
        <f t="shared" si="133"/>
        <v>5.3167109999999989</v>
      </c>
      <c r="K1262" s="13">
        <f>IFERROR([1]!EM_S_QSTM07_IS(B1262,"61",$K$2,"1")/1000000,"")</f>
        <v>12.233264890000001</v>
      </c>
      <c r="L1262" s="14">
        <f t="shared" si="136"/>
        <v>-0.56538903981829836</v>
      </c>
      <c r="M1262" s="33" t="str">
        <f ca="1">[1]!EM_S_MAJASSRES_NUM(B1262,$M$2,$M$1)</f>
        <v/>
      </c>
      <c r="N1262" s="29" t="str">
        <f t="shared" si="137"/>
        <v/>
      </c>
      <c r="O1262" s="21">
        <f t="shared" ca="1" si="138"/>
        <v>-0.56538903981829836</v>
      </c>
      <c r="P1262" s="10" t="str">
        <f t="shared" si="139"/>
        <v>财报</v>
      </c>
    </row>
    <row r="1263" spans="1:16" x14ac:dyDescent="0.2">
      <c r="A1263" s="17" t="str">
        <f t="shared" ca="1" si="134"/>
        <v/>
      </c>
      <c r="B1263" s="8" t="s">
        <v>2576</v>
      </c>
      <c r="C1263" s="8" t="s">
        <v>2577</v>
      </c>
      <c r="D1263" s="13">
        <f>IFERROR([1]!EM_S_QSTM07_IS(B1263,"61",$C$1,"1")/1000000,"")</f>
        <v>7.8502810300000005</v>
      </c>
      <c r="E1263" s="13" t="str">
        <f>IFERROR([1]!EM_S_PERFORMANCEEXPRESS_PERFEXNETPROFITTOSHAREHOLDER(B1263,$C$1)/1000000,"")</f>
        <v/>
      </c>
      <c r="F1263" s="13" t="str">
        <f>IFERROR([1]!EM_S_PROFITNOTICE_FORECASTT(B1263,$C$1)/1000000,"")</f>
        <v/>
      </c>
      <c r="G1263" s="13" t="str">
        <f>IFERROR([1]!EM_S_PROFITNOTICE_FORECASTL(B1263,$C$1)/1000000,"")</f>
        <v/>
      </c>
      <c r="H1263" s="13" t="str">
        <f t="shared" si="135"/>
        <v/>
      </c>
      <c r="I1263" s="20">
        <f>IFERROR([1]!EM_S_QSTM07_IS(B1263,"61",$I$1,"1")/1000000,"")</f>
        <v>6.6996137899999999</v>
      </c>
      <c r="J1263" s="13">
        <f t="shared" si="133"/>
        <v>1.1506672400000006</v>
      </c>
      <c r="K1263" s="13">
        <f>IFERROR([1]!EM_S_QSTM07_IS(B1263,"61",$K$2,"1")/1000000,"")</f>
        <v>5.2576953399999997</v>
      </c>
      <c r="L1263" s="14">
        <f t="shared" si="136"/>
        <v>-0.78114607911077616</v>
      </c>
      <c r="M1263" s="33" t="str">
        <f ca="1">[1]!EM_S_MAJASSRES_NUM(B1263,$M$2,$M$1)</f>
        <v/>
      </c>
      <c r="N1263" s="29">
        <f t="shared" si="137"/>
        <v>1</v>
      </c>
      <c r="O1263" s="21" t="str">
        <f t="shared" ca="1" si="138"/>
        <v/>
      </c>
      <c r="P1263" s="10" t="str">
        <f t="shared" si="139"/>
        <v>财报</v>
      </c>
    </row>
    <row r="1264" spans="1:16" x14ac:dyDescent="0.2">
      <c r="A1264" s="17">
        <f t="shared" ca="1" si="134"/>
        <v>1643</v>
      </c>
      <c r="B1264" s="8" t="s">
        <v>2578</v>
      </c>
      <c r="C1264" s="8" t="s">
        <v>2579</v>
      </c>
      <c r="D1264" s="13">
        <f>IFERROR([1]!EM_S_QSTM07_IS(B1264,"61",$C$1,"1")/1000000,"")</f>
        <v>44.976499149999995</v>
      </c>
      <c r="E1264" s="13" t="str">
        <f>IFERROR([1]!EM_S_PERFORMANCEEXPRESS_PERFEXNETPROFITTOSHAREHOLDER(B1264,$C$1)/1000000,"")</f>
        <v/>
      </c>
      <c r="F1264" s="13">
        <f>IFERROR([1]!EM_S_PROFITNOTICE_FORECASTT(B1264,$C$1)/1000000,"")</f>
        <v>102.1622</v>
      </c>
      <c r="G1264" s="13">
        <f>IFERROR([1]!EM_S_PROFITNOTICE_FORECASTL(B1264,$C$1)/1000000,"")</f>
        <v>85.135199999999998</v>
      </c>
      <c r="H1264" s="13">
        <f t="shared" si="135"/>
        <v>93.648699999999991</v>
      </c>
      <c r="I1264" s="20">
        <f>IFERROR([1]!EM_S_QSTM07_IS(B1264,"61",$I$1,"1")/1000000,"")</f>
        <v>50.06215031</v>
      </c>
      <c r="J1264" s="13">
        <f t="shared" si="133"/>
        <v>-5.0856511600000047</v>
      </c>
      <c r="K1264" s="13">
        <f>IFERROR([1]!EM_S_QSTM07_IS(B1264,"61",$K$2,"1")/1000000,"")</f>
        <v>40.885003170000005</v>
      </c>
      <c r="L1264" s="14">
        <f t="shared" si="136"/>
        <v>-1.1243891589992998</v>
      </c>
      <c r="M1264" s="33" t="str">
        <f ca="1">[1]!EM_S_MAJASSRES_NUM(B1264,$M$2,$M$1)</f>
        <v/>
      </c>
      <c r="N1264" s="29" t="str">
        <f t="shared" si="137"/>
        <v/>
      </c>
      <c r="O1264" s="21">
        <f t="shared" ca="1" si="138"/>
        <v>-1.1243891589992998</v>
      </c>
      <c r="P1264" s="10" t="str">
        <f t="shared" si="139"/>
        <v>财报</v>
      </c>
    </row>
    <row r="1265" spans="1:16" x14ac:dyDescent="0.2">
      <c r="A1265" s="17">
        <f t="shared" ca="1" si="134"/>
        <v>87</v>
      </c>
      <c r="B1265" s="8" t="s">
        <v>2580</v>
      </c>
      <c r="C1265" s="8" t="s">
        <v>2581</v>
      </c>
      <c r="D1265" s="13">
        <f>IFERROR([1]!EM_S_QSTM07_IS(B1265,"61",$C$1,"1")/1000000,"")</f>
        <v>229.61922612999999</v>
      </c>
      <c r="E1265" s="13" t="str">
        <f>IFERROR([1]!EM_S_PERFORMANCEEXPRESS_PERFEXNETPROFITTOSHAREHOLDER(B1265,$C$1)/1000000,"")</f>
        <v/>
      </c>
      <c r="F1265" s="13">
        <f>IFERROR([1]!EM_S_PROFITNOTICE_FORECASTT(B1265,$C$1)/1000000,"")</f>
        <v>255.39340000000001</v>
      </c>
      <c r="G1265" s="13">
        <f>IFERROR([1]!EM_S_PROFITNOTICE_FORECASTL(B1265,$C$1)/1000000,"")</f>
        <v>222.0812</v>
      </c>
      <c r="H1265" s="13">
        <f t="shared" si="135"/>
        <v>238.7373</v>
      </c>
      <c r="I1265" s="20">
        <f>IFERROR([1]!EM_S_QSTM07_IS(B1265,"61",$I$1,"1")/1000000,"")</f>
        <v>14.98996769</v>
      </c>
      <c r="J1265" s="13">
        <f t="shared" si="133"/>
        <v>214.62925844</v>
      </c>
      <c r="K1265" s="13">
        <f>IFERROR([1]!EM_S_QSTM07_IS(B1265,"61",$K$2,"1")/1000000,"")</f>
        <v>71.659854420000002</v>
      </c>
      <c r="L1265" s="14">
        <f t="shared" si="136"/>
        <v>1.9951115610988148</v>
      </c>
      <c r="M1265" s="33" t="str">
        <f ca="1">[1]!EM_S_MAJASSRES_NUM(B1265,$M$2,$M$1)</f>
        <v/>
      </c>
      <c r="N1265" s="29" t="str">
        <f t="shared" si="137"/>
        <v/>
      </c>
      <c r="O1265" s="21">
        <f t="shared" ca="1" si="138"/>
        <v>1.9951115610988148</v>
      </c>
      <c r="P1265" s="10" t="str">
        <f t="shared" si="139"/>
        <v>财报</v>
      </c>
    </row>
    <row r="1266" spans="1:16" x14ac:dyDescent="0.2">
      <c r="A1266" s="17">
        <f t="shared" ca="1" si="134"/>
        <v>1291</v>
      </c>
      <c r="B1266" s="8" t="s">
        <v>2582</v>
      </c>
      <c r="C1266" s="8" t="s">
        <v>2583</v>
      </c>
      <c r="D1266" s="13">
        <f>IFERROR([1]!EM_S_QSTM07_IS(B1266,"61",$C$1,"1")/1000000,"")</f>
        <v>200.59270183000001</v>
      </c>
      <c r="E1266" s="13" t="str">
        <f>IFERROR([1]!EM_S_PERFORMANCEEXPRESS_PERFEXNETPROFITTOSHAREHOLDER(B1266,$C$1)/1000000,"")</f>
        <v/>
      </c>
      <c r="F1266" s="13">
        <f>IFERROR([1]!EM_S_PROFITNOTICE_FORECASTT(B1266,$C$1)/1000000,"")</f>
        <v>403.25209999999998</v>
      </c>
      <c r="G1266" s="13">
        <f>IFERROR([1]!EM_S_PROFITNOTICE_FORECASTL(B1266,$C$1)/1000000,"")</f>
        <v>374.44839999999999</v>
      </c>
      <c r="H1266" s="13">
        <f t="shared" si="135"/>
        <v>388.85024999999996</v>
      </c>
      <c r="I1266" s="20">
        <f>IFERROR([1]!EM_S_QSTM07_IS(B1266,"61",$I$1,"1")/1000000,"")</f>
        <v>176.86168042</v>
      </c>
      <c r="J1266" s="13">
        <f t="shared" si="133"/>
        <v>23.731021410000011</v>
      </c>
      <c r="K1266" s="13">
        <f>IFERROR([1]!EM_S_QSTM07_IS(B1266,"61",$K$2,"1")/1000000,"")</f>
        <v>159.59018516</v>
      </c>
      <c r="L1266" s="14">
        <f t="shared" si="136"/>
        <v>-0.85130024514848424</v>
      </c>
      <c r="M1266" s="33" t="str">
        <f ca="1">[1]!EM_S_MAJASSRES_NUM(B1266,$M$2,$M$1)</f>
        <v/>
      </c>
      <c r="N1266" s="29" t="str">
        <f t="shared" si="137"/>
        <v/>
      </c>
      <c r="O1266" s="21">
        <f t="shared" ca="1" si="138"/>
        <v>-0.85130024514848424</v>
      </c>
      <c r="P1266" s="10" t="str">
        <f t="shared" si="139"/>
        <v>财报</v>
      </c>
    </row>
    <row r="1267" spans="1:16" x14ac:dyDescent="0.2">
      <c r="A1267" s="17" t="str">
        <f t="shared" ca="1" si="134"/>
        <v/>
      </c>
      <c r="B1267" s="8" t="s">
        <v>2584</v>
      </c>
      <c r="C1267" s="8" t="s">
        <v>2585</v>
      </c>
      <c r="D1267" s="13">
        <f>IFERROR([1]!EM_S_QSTM07_IS(B1267,"61",$C$1,"1")/1000000,"")</f>
        <v>8.45813813</v>
      </c>
      <c r="E1267" s="13" t="str">
        <f>IFERROR([1]!EM_S_PERFORMANCEEXPRESS_PERFEXNETPROFITTOSHAREHOLDER(B1267,$C$1)/1000000,"")</f>
        <v/>
      </c>
      <c r="F1267" s="13">
        <f>IFERROR([1]!EM_S_PROFITNOTICE_FORECASTT(B1267,$C$1)/1000000,"")</f>
        <v>27.62</v>
      </c>
      <c r="G1267" s="13">
        <f>IFERROR([1]!EM_S_PROFITNOTICE_FORECASTL(B1267,$C$1)/1000000,"")</f>
        <v>21.91</v>
      </c>
      <c r="H1267" s="13">
        <f t="shared" si="135"/>
        <v>24.765000000000001</v>
      </c>
      <c r="I1267" s="20">
        <f>IFERROR([1]!EM_S_QSTM07_IS(B1267,"61",$I$1,"1")/1000000,"")</f>
        <v>16.707385689999999</v>
      </c>
      <c r="J1267" s="13">
        <f t="shared" si="133"/>
        <v>-8.2492475599999988</v>
      </c>
      <c r="K1267" s="13">
        <f>IFERROR([1]!EM_S_QSTM07_IS(B1267,"61",$K$2,"1")/1000000,"")</f>
        <v>7.7065157300000005</v>
      </c>
      <c r="L1267" s="14">
        <f t="shared" si="136"/>
        <v>-2.0704250596527363</v>
      </c>
      <c r="M1267" s="33" t="str">
        <f ca="1">[1]!EM_S_MAJASSRES_NUM(B1267,$M$2,$M$1)</f>
        <v/>
      </c>
      <c r="N1267" s="29">
        <f t="shared" si="137"/>
        <v>1</v>
      </c>
      <c r="O1267" s="21" t="str">
        <f t="shared" ca="1" si="138"/>
        <v/>
      </c>
      <c r="P1267" s="10" t="str">
        <f t="shared" si="139"/>
        <v>财报</v>
      </c>
    </row>
    <row r="1268" spans="1:16" x14ac:dyDescent="0.2">
      <c r="A1268" s="17">
        <f t="shared" ca="1" si="134"/>
        <v>1975</v>
      </c>
      <c r="B1268" s="8" t="s">
        <v>2586</v>
      </c>
      <c r="C1268" s="8" t="s">
        <v>2587</v>
      </c>
      <c r="D1268" s="13">
        <f>IFERROR([1]!EM_S_QSTM07_IS(B1268,"61",$C$1,"1")/1000000,"")</f>
        <v>22.60499149</v>
      </c>
      <c r="E1268" s="13" t="str">
        <f>IFERROR([1]!EM_S_PERFORMANCEEXPRESS_PERFEXNETPROFITTOSHAREHOLDER(B1268,$C$1)/1000000,"")</f>
        <v/>
      </c>
      <c r="F1268" s="13">
        <f>IFERROR([1]!EM_S_PROFITNOTICE_FORECASTT(B1268,$C$1)/1000000,"")</f>
        <v>94</v>
      </c>
      <c r="G1268" s="13">
        <f>IFERROR([1]!EM_S_PROFITNOTICE_FORECASTL(B1268,$C$1)/1000000,"")</f>
        <v>94</v>
      </c>
      <c r="H1268" s="13">
        <f t="shared" si="135"/>
        <v>94</v>
      </c>
      <c r="I1268" s="20">
        <f>IFERROR([1]!EM_S_QSTM07_IS(B1268,"61",$I$1,"1")/1000000,"")</f>
        <v>71.792808719999996</v>
      </c>
      <c r="J1268" s="13">
        <f t="shared" si="133"/>
        <v>-49.187817229999993</v>
      </c>
      <c r="K1268" s="13">
        <f>IFERROR([1]!EM_S_QSTM07_IS(B1268,"61",$K$2,"1")/1000000,"")</f>
        <v>29.728034489999999</v>
      </c>
      <c r="L1268" s="14">
        <f t="shared" si="136"/>
        <v>-2.6545936545702653</v>
      </c>
      <c r="M1268" s="33" t="str">
        <f ca="1">[1]!EM_S_MAJASSRES_NUM(B1268,$M$2,$M$1)</f>
        <v/>
      </c>
      <c r="N1268" s="29" t="str">
        <f t="shared" si="137"/>
        <v/>
      </c>
      <c r="O1268" s="21">
        <f t="shared" ca="1" si="138"/>
        <v>-2.6545936545702653</v>
      </c>
      <c r="P1268" s="10" t="str">
        <f t="shared" si="139"/>
        <v>财报</v>
      </c>
    </row>
    <row r="1269" spans="1:16" x14ac:dyDescent="0.2">
      <c r="A1269" s="17" t="str">
        <f t="shared" ca="1" si="134"/>
        <v/>
      </c>
      <c r="B1269" s="8" t="s">
        <v>2588</v>
      </c>
      <c r="C1269" s="8" t="s">
        <v>2589</v>
      </c>
      <c r="D1269" s="13">
        <f>IFERROR([1]!EM_S_QSTM07_IS(B1269,"61",$C$1,"1")/1000000,"")</f>
        <v>13.07379358</v>
      </c>
      <c r="E1269" s="13" t="str">
        <f>IFERROR([1]!EM_S_PERFORMANCEEXPRESS_PERFEXNETPROFITTOSHAREHOLDER(B1269,$C$1)/1000000,"")</f>
        <v/>
      </c>
      <c r="F1269" s="13">
        <f>IFERROR([1]!EM_S_PROFITNOTICE_FORECASTT(B1269,$C$1)/1000000,"")</f>
        <v>34</v>
      </c>
      <c r="G1269" s="13">
        <f>IFERROR([1]!EM_S_PROFITNOTICE_FORECASTL(B1269,$C$1)/1000000,"")</f>
        <v>31</v>
      </c>
      <c r="H1269" s="13">
        <f t="shared" si="135"/>
        <v>32.5</v>
      </c>
      <c r="I1269" s="20">
        <f>IFERROR([1]!EM_S_QSTM07_IS(B1269,"61",$I$1,"1")/1000000,"")</f>
        <v>19.246497399999999</v>
      </c>
      <c r="J1269" s="13">
        <f t="shared" si="133"/>
        <v>-6.1727038199999988</v>
      </c>
      <c r="K1269" s="13">
        <f>IFERROR([1]!EM_S_QSTM07_IS(B1269,"61",$K$2,"1")/1000000,"")</f>
        <v>5.3998967100000002</v>
      </c>
      <c r="L1269" s="14">
        <f t="shared" si="136"/>
        <v>-2.1431151652528553</v>
      </c>
      <c r="M1269" s="33" t="str">
        <f ca="1">[1]!EM_S_MAJASSRES_NUM(B1269,$M$2,$M$1)</f>
        <v/>
      </c>
      <c r="N1269" s="29">
        <f t="shared" si="137"/>
        <v>1</v>
      </c>
      <c r="O1269" s="21" t="str">
        <f t="shared" ca="1" si="138"/>
        <v/>
      </c>
      <c r="P1269" s="10" t="str">
        <f t="shared" si="139"/>
        <v>财报</v>
      </c>
    </row>
    <row r="1270" spans="1:16" x14ac:dyDescent="0.2">
      <c r="A1270" s="17">
        <f t="shared" ca="1" si="134"/>
        <v>539</v>
      </c>
      <c r="B1270" s="8" t="s">
        <v>2590</v>
      </c>
      <c r="C1270" s="8" t="s">
        <v>2591</v>
      </c>
      <c r="D1270" s="13">
        <f>IFERROR([1]!EM_S_QSTM07_IS(B1270,"61",$C$1,"1")/1000000,"")</f>
        <v>30.19050335</v>
      </c>
      <c r="E1270" s="13" t="str">
        <f>IFERROR([1]!EM_S_PERFORMANCEEXPRESS_PERFEXNETPROFITTOSHAREHOLDER(B1270,$C$1)/1000000,"")</f>
        <v/>
      </c>
      <c r="F1270" s="13">
        <f>IFERROR([1]!EM_S_PROFITNOTICE_FORECASTT(B1270,$C$1)/1000000,"")</f>
        <v>47.335299999999997</v>
      </c>
      <c r="G1270" s="13">
        <f>IFERROR([1]!EM_S_PROFITNOTICE_FORECASTL(B1270,$C$1)/1000000,"")</f>
        <v>40.8063</v>
      </c>
      <c r="H1270" s="13">
        <f t="shared" si="135"/>
        <v>44.070799999999998</v>
      </c>
      <c r="I1270" s="20">
        <f>IFERROR([1]!EM_S_QSTM07_IS(B1270,"61",$I$1,"1")/1000000,"")</f>
        <v>12.78049588</v>
      </c>
      <c r="J1270" s="13">
        <f t="shared" si="133"/>
        <v>17.41000747</v>
      </c>
      <c r="K1270" s="13">
        <f>IFERROR([1]!EM_S_QSTM07_IS(B1270,"61",$K$2,"1")/1000000,"")</f>
        <v>21.244384499999999</v>
      </c>
      <c r="L1270" s="14">
        <f t="shared" si="136"/>
        <v>-0.18048896780229143</v>
      </c>
      <c r="M1270" s="33" t="str">
        <f ca="1">[1]!EM_S_MAJASSRES_NUM(B1270,$M$2,$M$1)</f>
        <v/>
      </c>
      <c r="N1270" s="29" t="str">
        <f t="shared" si="137"/>
        <v/>
      </c>
      <c r="O1270" s="21">
        <f t="shared" ca="1" si="138"/>
        <v>-0.18048896780229143</v>
      </c>
      <c r="P1270" s="10" t="str">
        <f t="shared" si="139"/>
        <v>财报</v>
      </c>
    </row>
    <row r="1271" spans="1:16" x14ac:dyDescent="0.2">
      <c r="A1271" s="17" t="str">
        <f t="shared" ca="1" si="134"/>
        <v/>
      </c>
      <c r="B1271" s="8" t="s">
        <v>2592</v>
      </c>
      <c r="C1271" s="8" t="s">
        <v>2593</v>
      </c>
      <c r="D1271" s="13">
        <f>IFERROR([1]!EM_S_QSTM07_IS(B1271,"61",$C$1,"1")/1000000,"")</f>
        <v>93.905957360000002</v>
      </c>
      <c r="E1271" s="13" t="str">
        <f>IFERROR([1]!EM_S_PERFORMANCEEXPRESS_PERFEXNETPROFITTOSHAREHOLDER(B1271,$C$1)/1000000,"")</f>
        <v/>
      </c>
      <c r="F1271" s="13">
        <f>IFERROR([1]!EM_S_PROFITNOTICE_FORECASTT(B1271,$C$1)/1000000,"")</f>
        <v>103.85</v>
      </c>
      <c r="G1271" s="13">
        <f>IFERROR([1]!EM_S_PROFITNOTICE_FORECASTL(B1271,$C$1)/1000000,"")</f>
        <v>97.62</v>
      </c>
      <c r="H1271" s="13">
        <f t="shared" si="135"/>
        <v>100.735</v>
      </c>
      <c r="I1271" s="20">
        <f>IFERROR([1]!EM_S_QSTM07_IS(B1271,"61",$I$1,"1")/1000000,"")</f>
        <v>7.8096769000000004</v>
      </c>
      <c r="J1271" s="13">
        <f t="shared" si="133"/>
        <v>86.096280460000003</v>
      </c>
      <c r="K1271" s="13">
        <f>IFERROR([1]!EM_S_QSTM07_IS(B1271,"61",$K$2,"1")/1000000,"")</f>
        <v>14.590693659999999</v>
      </c>
      <c r="L1271" s="14">
        <f t="shared" si="136"/>
        <v>4.9007667809537168</v>
      </c>
      <c r="M1271" s="33">
        <f ca="1">[1]!EM_S_MAJASSRES_NUM(B1271,$M$2,$M$1)</f>
        <v>1</v>
      </c>
      <c r="N1271" s="29" t="str">
        <f t="shared" si="137"/>
        <v/>
      </c>
      <c r="O1271" s="21" t="str">
        <f t="shared" ca="1" si="138"/>
        <v/>
      </c>
      <c r="P1271" s="10" t="str">
        <f t="shared" si="139"/>
        <v>财报</v>
      </c>
    </row>
    <row r="1272" spans="1:16" x14ac:dyDescent="0.2">
      <c r="A1272" s="17" t="str">
        <f t="shared" ca="1" si="134"/>
        <v/>
      </c>
      <c r="B1272" s="8" t="s">
        <v>2594</v>
      </c>
      <c r="C1272" s="8" t="s">
        <v>2595</v>
      </c>
      <c r="D1272" s="13">
        <f>IFERROR([1]!EM_S_QSTM07_IS(B1272,"61",$C$1,"1")/1000000,"")</f>
        <v>49.909749509999997</v>
      </c>
      <c r="E1272" s="13" t="str">
        <f>IFERROR([1]!EM_S_PERFORMANCEEXPRESS_PERFEXNETPROFITTOSHAREHOLDER(B1272,$C$1)/1000000,"")</f>
        <v/>
      </c>
      <c r="F1272" s="13">
        <f>IFERROR([1]!EM_S_PROFITNOTICE_FORECASTT(B1272,$C$1)/1000000,"")</f>
        <v>92</v>
      </c>
      <c r="G1272" s="13">
        <f>IFERROR([1]!EM_S_PROFITNOTICE_FORECASTL(B1272,$C$1)/1000000,"")</f>
        <v>80</v>
      </c>
      <c r="H1272" s="13">
        <f t="shared" si="135"/>
        <v>86</v>
      </c>
      <c r="I1272" s="20">
        <f>IFERROR([1]!EM_S_QSTM07_IS(B1272,"61",$I$1,"1")/1000000,"")</f>
        <v>35.201547520000005</v>
      </c>
      <c r="J1272" s="13">
        <f t="shared" si="133"/>
        <v>14.708201989999992</v>
      </c>
      <c r="K1272" s="13">
        <f>IFERROR([1]!EM_S_QSTM07_IS(B1272,"61",$K$2,"1")/1000000,"")</f>
        <v>37.852797320000001</v>
      </c>
      <c r="L1272" s="14">
        <f t="shared" si="136"/>
        <v>-0.61143685456956365</v>
      </c>
      <c r="M1272" s="33">
        <f ca="1">[1]!EM_S_MAJASSRES_NUM(B1272,$M$2,$M$1)</f>
        <v>1</v>
      </c>
      <c r="N1272" s="29" t="str">
        <f t="shared" si="137"/>
        <v/>
      </c>
      <c r="O1272" s="21" t="str">
        <f t="shared" ca="1" si="138"/>
        <v/>
      </c>
      <c r="P1272" s="10" t="str">
        <f t="shared" si="139"/>
        <v>财报</v>
      </c>
    </row>
    <row r="1273" spans="1:16" x14ac:dyDescent="0.2">
      <c r="A1273" s="17" t="str">
        <f t="shared" ca="1" si="134"/>
        <v/>
      </c>
      <c r="B1273" s="8" t="s">
        <v>2596</v>
      </c>
      <c r="C1273" s="8" t="s">
        <v>2597</v>
      </c>
      <c r="D1273" s="13">
        <f>IFERROR([1]!EM_S_QSTM07_IS(B1273,"61",$C$1,"1")/1000000,"")</f>
        <v>17.966189320000002</v>
      </c>
      <c r="E1273" s="13" t="str">
        <f>IFERROR([1]!EM_S_PERFORMANCEEXPRESS_PERFEXNETPROFITTOSHAREHOLDER(B1273,$C$1)/1000000,"")</f>
        <v/>
      </c>
      <c r="F1273" s="13">
        <f>IFERROR([1]!EM_S_PROFITNOTICE_FORECASTT(B1273,$C$1)/1000000,"")</f>
        <v>32</v>
      </c>
      <c r="G1273" s="13">
        <f>IFERROR([1]!EM_S_PROFITNOTICE_FORECASTL(B1273,$C$1)/1000000,"")</f>
        <v>27</v>
      </c>
      <c r="H1273" s="13">
        <f t="shared" si="135"/>
        <v>29.5</v>
      </c>
      <c r="I1273" s="20">
        <f>IFERROR([1]!EM_S_QSTM07_IS(B1273,"61",$I$1,"1")/1000000,"")</f>
        <v>12.27043065</v>
      </c>
      <c r="J1273" s="13">
        <f t="shared" si="133"/>
        <v>5.6957586700000018</v>
      </c>
      <c r="K1273" s="13">
        <f>IFERROR([1]!EM_S_QSTM07_IS(B1273,"61",$K$2,"1")/1000000,"")</f>
        <v>4.2022504400000003</v>
      </c>
      <c r="L1273" s="14">
        <f t="shared" si="136"/>
        <v>0.35540676390529485</v>
      </c>
      <c r="M1273" s="33">
        <f ca="1">[1]!EM_S_MAJASSRES_NUM(B1273,$M$2,$M$1)</f>
        <v>1</v>
      </c>
      <c r="N1273" s="29">
        <f t="shared" si="137"/>
        <v>1</v>
      </c>
      <c r="O1273" s="21" t="str">
        <f t="shared" ca="1" si="138"/>
        <v/>
      </c>
      <c r="P1273" s="10" t="str">
        <f t="shared" si="139"/>
        <v>财报</v>
      </c>
    </row>
    <row r="1274" spans="1:16" x14ac:dyDescent="0.2">
      <c r="A1274" s="17">
        <f t="shared" ca="1" si="134"/>
        <v>1137</v>
      </c>
      <c r="B1274" s="8" t="s">
        <v>2598</v>
      </c>
      <c r="C1274" s="8" t="s">
        <v>2599</v>
      </c>
      <c r="D1274" s="13">
        <f>IFERROR([1]!EM_S_QSTM07_IS(B1274,"61",$C$1,"1")/1000000,"")</f>
        <v>12.119249079999999</v>
      </c>
      <c r="E1274" s="13" t="str">
        <f>IFERROR([1]!EM_S_PERFORMANCEEXPRESS_PERFEXNETPROFITTOSHAREHOLDER(B1274,$C$1)/1000000,"")</f>
        <v/>
      </c>
      <c r="F1274" s="13">
        <f>IFERROR([1]!EM_S_PROFITNOTICE_FORECASTT(B1274,$C$1)/1000000,"")</f>
        <v>10</v>
      </c>
      <c r="G1274" s="13">
        <f>IFERROR([1]!EM_S_PROFITNOTICE_FORECASTL(B1274,$C$1)/1000000,"")</f>
        <v>-17</v>
      </c>
      <c r="H1274" s="13">
        <f t="shared" si="135"/>
        <v>-3.5</v>
      </c>
      <c r="I1274" s="20">
        <f>IFERROR([1]!EM_S_QSTM07_IS(B1274,"61",$I$1,"1")/1000000,"")</f>
        <v>-4.0879564999999998</v>
      </c>
      <c r="J1274" s="13">
        <f t="shared" si="133"/>
        <v>16.20720558</v>
      </c>
      <c r="K1274" s="13">
        <f>IFERROR([1]!EM_S_QSTM07_IS(B1274,"61",$K$2,"1")/1000000,"")</f>
        <v>63.385822729999994</v>
      </c>
      <c r="L1274" s="14">
        <f t="shared" si="136"/>
        <v>-0.74430866585045896</v>
      </c>
      <c r="M1274" s="33" t="str">
        <f ca="1">[1]!EM_S_MAJASSRES_NUM(B1274,$M$2,$M$1)</f>
        <v/>
      </c>
      <c r="N1274" s="29" t="str">
        <f t="shared" si="137"/>
        <v/>
      </c>
      <c r="O1274" s="21">
        <f t="shared" ca="1" si="138"/>
        <v>-0.74430866585045896</v>
      </c>
      <c r="P1274" s="10" t="str">
        <f t="shared" si="139"/>
        <v>财报</v>
      </c>
    </row>
    <row r="1275" spans="1:16" x14ac:dyDescent="0.2">
      <c r="A1275" s="17">
        <f t="shared" ca="1" si="134"/>
        <v>495</v>
      </c>
      <c r="B1275" s="8" t="s">
        <v>2600</v>
      </c>
      <c r="C1275" s="8" t="s">
        <v>2601</v>
      </c>
      <c r="D1275" s="13">
        <f>IFERROR([1]!EM_S_QSTM07_IS(B1275,"61",$C$1,"1")/1000000,"")</f>
        <v>24.18570605</v>
      </c>
      <c r="E1275" s="13" t="str">
        <f>IFERROR([1]!EM_S_PERFORMANCEEXPRESS_PERFEXNETPROFITTOSHAREHOLDER(B1275,$C$1)/1000000,"")</f>
        <v/>
      </c>
      <c r="F1275" s="13">
        <f>IFERROR([1]!EM_S_PROFITNOTICE_FORECASTT(B1275,$C$1)/1000000,"")</f>
        <v>17.625499999999999</v>
      </c>
      <c r="G1275" s="13">
        <f>IFERROR([1]!EM_S_PROFITNOTICE_FORECASTL(B1275,$C$1)/1000000,"")</f>
        <v>8.2251999999999992</v>
      </c>
      <c r="H1275" s="13">
        <f t="shared" si="135"/>
        <v>12.925349999999998</v>
      </c>
      <c r="I1275" s="20">
        <f>IFERROR([1]!EM_S_QSTM07_IS(B1275,"61",$I$1,"1")/1000000,"")</f>
        <v>-8.0523602000000007</v>
      </c>
      <c r="J1275" s="13">
        <f t="shared" si="133"/>
        <v>32.238066250000003</v>
      </c>
      <c r="K1275" s="13">
        <f>IFERROR([1]!EM_S_QSTM07_IS(B1275,"61",$K$2,"1")/1000000,"")</f>
        <v>36.301374580000001</v>
      </c>
      <c r="L1275" s="14">
        <f t="shared" si="136"/>
        <v>-0.11193263001778039</v>
      </c>
      <c r="M1275" s="33" t="str">
        <f ca="1">[1]!EM_S_MAJASSRES_NUM(B1275,$M$2,$M$1)</f>
        <v/>
      </c>
      <c r="N1275" s="29" t="str">
        <f t="shared" si="137"/>
        <v/>
      </c>
      <c r="O1275" s="21">
        <f t="shared" ca="1" si="138"/>
        <v>-0.11193263001778039</v>
      </c>
      <c r="P1275" s="10" t="str">
        <f t="shared" si="139"/>
        <v>财报</v>
      </c>
    </row>
    <row r="1276" spans="1:16" x14ac:dyDescent="0.2">
      <c r="A1276" s="17" t="str">
        <f t="shared" ca="1" si="134"/>
        <v/>
      </c>
      <c r="B1276" s="8" t="s">
        <v>2602</v>
      </c>
      <c r="C1276" s="8" t="s">
        <v>2603</v>
      </c>
      <c r="D1276" s="13">
        <f>IFERROR([1]!EM_S_QSTM07_IS(B1276,"61",$C$1,"1")/1000000,"")</f>
        <v>-1.185066</v>
      </c>
      <c r="E1276" s="13" t="str">
        <f>IFERROR([1]!EM_S_PERFORMANCEEXPRESS_PERFEXNETPROFITTOSHAREHOLDER(B1276,$C$1)/1000000,"")</f>
        <v/>
      </c>
      <c r="F1276" s="13">
        <f>IFERROR([1]!EM_S_PROFITNOTICE_FORECASTT(B1276,$C$1)/1000000,"")</f>
        <v>4.95</v>
      </c>
      <c r="G1276" s="13">
        <f>IFERROR([1]!EM_S_PROFITNOTICE_FORECASTL(B1276,$C$1)/1000000,"")</f>
        <v>4.5999999999999996</v>
      </c>
      <c r="H1276" s="13">
        <f t="shared" si="135"/>
        <v>4.7750000000000004</v>
      </c>
      <c r="I1276" s="20">
        <f>IFERROR([1]!EM_S_QSTM07_IS(B1276,"61",$I$1,"1")/1000000,"")</f>
        <v>5.8756740999999995</v>
      </c>
      <c r="J1276" s="13">
        <f t="shared" si="133"/>
        <v>-7.0607400999999994</v>
      </c>
      <c r="K1276" s="13">
        <f>IFERROR([1]!EM_S_QSTM07_IS(B1276,"61",$K$2,"1")/1000000,"")</f>
        <v>0.17889485999999999</v>
      </c>
      <c r="L1276" s="14">
        <f t="shared" si="136"/>
        <v>-40.468658294598292</v>
      </c>
      <c r="M1276" s="33">
        <f ca="1">[1]!EM_S_MAJASSRES_NUM(B1276,$M$2,$M$1)</f>
        <v>1</v>
      </c>
      <c r="N1276" s="29">
        <f t="shared" si="137"/>
        <v>1</v>
      </c>
      <c r="O1276" s="21" t="str">
        <f t="shared" ca="1" si="138"/>
        <v/>
      </c>
      <c r="P1276" s="10" t="str">
        <f t="shared" si="139"/>
        <v>财报</v>
      </c>
    </row>
    <row r="1277" spans="1:16" x14ac:dyDescent="0.2">
      <c r="A1277" s="17">
        <f t="shared" ca="1" si="134"/>
        <v>945</v>
      </c>
      <c r="B1277" s="8" t="s">
        <v>2604</v>
      </c>
      <c r="C1277" s="8" t="s">
        <v>2605</v>
      </c>
      <c r="D1277" s="13">
        <f>IFERROR([1]!EM_S_QSTM07_IS(B1277,"61",$C$1,"1")/1000000,"")</f>
        <v>51.319582049999994</v>
      </c>
      <c r="E1277" s="13" t="str">
        <f>IFERROR([1]!EM_S_PERFORMANCEEXPRESS_PERFEXNETPROFITTOSHAREHOLDER(B1277,$C$1)/1000000,"")</f>
        <v/>
      </c>
      <c r="F1277" s="13">
        <f>IFERROR([1]!EM_S_PROFITNOTICE_FORECASTT(B1277,$C$1)/1000000,"")</f>
        <v>92.539699999999996</v>
      </c>
      <c r="G1277" s="13">
        <f>IFERROR([1]!EM_S_PROFITNOTICE_FORECASTL(B1277,$C$1)/1000000,"")</f>
        <v>86.3703</v>
      </c>
      <c r="H1277" s="13">
        <f t="shared" si="135"/>
        <v>89.454999999999998</v>
      </c>
      <c r="I1277" s="20">
        <f>IFERROR([1]!EM_S_QSTM07_IS(B1277,"61",$I$1,"1")/1000000,"")</f>
        <v>37.646504619999995</v>
      </c>
      <c r="J1277" s="13">
        <f t="shared" si="133"/>
        <v>13.673077429999999</v>
      </c>
      <c r="K1277" s="13">
        <f>IFERROR([1]!EM_S_QSTM07_IS(B1277,"61",$K$2,"1")/1000000,"")</f>
        <v>34.403259119999994</v>
      </c>
      <c r="L1277" s="14">
        <f t="shared" si="136"/>
        <v>-0.60256447267662239</v>
      </c>
      <c r="M1277" s="33" t="str">
        <f ca="1">[1]!EM_S_MAJASSRES_NUM(B1277,$M$2,$M$1)</f>
        <v/>
      </c>
      <c r="N1277" s="29" t="str">
        <f t="shared" si="137"/>
        <v/>
      </c>
      <c r="O1277" s="21">
        <f t="shared" ca="1" si="138"/>
        <v>-0.60256447267662239</v>
      </c>
      <c r="P1277" s="10" t="str">
        <f t="shared" si="139"/>
        <v>财报</v>
      </c>
    </row>
    <row r="1278" spans="1:16" x14ac:dyDescent="0.2">
      <c r="A1278" s="17">
        <f t="shared" ca="1" si="134"/>
        <v>1062</v>
      </c>
      <c r="B1278" s="8" t="s">
        <v>2606</v>
      </c>
      <c r="C1278" s="8" t="s">
        <v>2607</v>
      </c>
      <c r="D1278" s="13">
        <f>IFERROR([1]!EM_S_QSTM07_IS(B1278,"61",$C$1,"1")/1000000,"")</f>
        <v>154.10920727000001</v>
      </c>
      <c r="E1278" s="13" t="str">
        <f>IFERROR([1]!EM_S_PERFORMANCEEXPRESS_PERFEXNETPROFITTOSHAREHOLDER(B1278,$C$1)/1000000,"")</f>
        <v/>
      </c>
      <c r="F1278" s="13">
        <f>IFERROR([1]!EM_S_PROFITNOTICE_FORECASTT(B1278,$C$1)/1000000,"")</f>
        <v>282.88760000000002</v>
      </c>
      <c r="G1278" s="13">
        <f>IFERROR([1]!EM_S_PROFITNOTICE_FORECASTL(B1278,$C$1)/1000000,"")</f>
        <v>262.6814</v>
      </c>
      <c r="H1278" s="13">
        <f t="shared" si="135"/>
        <v>272.78449999999998</v>
      </c>
      <c r="I1278" s="20">
        <f>IFERROR([1]!EM_S_QSTM07_IS(B1278,"61",$I$1,"1")/1000000,"")</f>
        <v>118.64333106000001</v>
      </c>
      <c r="J1278" s="13">
        <f t="shared" si="133"/>
        <v>35.465876210000005</v>
      </c>
      <c r="K1278" s="13">
        <f>IFERROR([1]!EM_S_QSTM07_IS(B1278,"61",$K$2,"1")/1000000,"")</f>
        <v>114.30918874</v>
      </c>
      <c r="L1278" s="14">
        <f t="shared" si="136"/>
        <v>-0.68973731157633966</v>
      </c>
      <c r="M1278" s="33" t="str">
        <f ca="1">[1]!EM_S_MAJASSRES_NUM(B1278,$M$2,$M$1)</f>
        <v/>
      </c>
      <c r="N1278" s="29" t="str">
        <f t="shared" si="137"/>
        <v/>
      </c>
      <c r="O1278" s="21">
        <f t="shared" ca="1" si="138"/>
        <v>-0.68973731157633966</v>
      </c>
      <c r="P1278" s="10" t="str">
        <f t="shared" si="139"/>
        <v>财报</v>
      </c>
    </row>
    <row r="1279" spans="1:16" x14ac:dyDescent="0.2">
      <c r="A1279" s="17">
        <f t="shared" ca="1" si="134"/>
        <v>887</v>
      </c>
      <c r="B1279" s="8" t="s">
        <v>2608</v>
      </c>
      <c r="C1279" s="8" t="s">
        <v>2609</v>
      </c>
      <c r="D1279" s="13">
        <f>IFERROR([1]!EM_S_QSTM07_IS(B1279,"61",$C$1,"1")/1000000,"")</f>
        <v>36.1810501</v>
      </c>
      <c r="E1279" s="13" t="str">
        <f>IFERROR([1]!EM_S_PERFORMANCEEXPRESS_PERFEXNETPROFITTOSHAREHOLDER(B1279,$C$1)/1000000,"")</f>
        <v/>
      </c>
      <c r="F1279" s="13">
        <f>IFERROR([1]!EM_S_PROFITNOTICE_FORECASTT(B1279,$C$1)/1000000,"")</f>
        <v>61.080399999999997</v>
      </c>
      <c r="G1279" s="13">
        <f>IFERROR([1]!EM_S_PROFITNOTICE_FORECASTL(B1279,$C$1)/1000000,"")</f>
        <v>49.974899999999998</v>
      </c>
      <c r="H1279" s="13">
        <f t="shared" si="135"/>
        <v>55.527649999999994</v>
      </c>
      <c r="I1279" s="20">
        <f>IFERROR([1]!EM_S_QSTM07_IS(B1279,"61",$I$1,"1")/1000000,"")</f>
        <v>20.514102569999999</v>
      </c>
      <c r="J1279" s="13">
        <f t="shared" si="133"/>
        <v>15.666947530000002</v>
      </c>
      <c r="K1279" s="13">
        <f>IFERROR([1]!EM_S_QSTM07_IS(B1279,"61",$K$2,"1")/1000000,"")</f>
        <v>35.097425030000004</v>
      </c>
      <c r="L1279" s="14">
        <f t="shared" si="136"/>
        <v>-0.55361547131709909</v>
      </c>
      <c r="M1279" s="33" t="str">
        <f ca="1">[1]!EM_S_MAJASSRES_NUM(B1279,$M$2,$M$1)</f>
        <v/>
      </c>
      <c r="N1279" s="29" t="str">
        <f t="shared" si="137"/>
        <v/>
      </c>
      <c r="O1279" s="21">
        <f t="shared" ca="1" si="138"/>
        <v>-0.55361547131709909</v>
      </c>
      <c r="P1279" s="10" t="str">
        <f t="shared" si="139"/>
        <v>财报</v>
      </c>
    </row>
    <row r="1280" spans="1:16" x14ac:dyDescent="0.2">
      <c r="A1280" s="17">
        <f t="shared" ca="1" si="134"/>
        <v>767</v>
      </c>
      <c r="B1280" s="8" t="s">
        <v>2610</v>
      </c>
      <c r="C1280" s="8" t="s">
        <v>2611</v>
      </c>
      <c r="D1280" s="13">
        <f>IFERROR([1]!EM_S_QSTM07_IS(B1280,"61",$C$1,"1")/1000000,"")</f>
        <v>344.09892305</v>
      </c>
      <c r="E1280" s="13" t="str">
        <f>IFERROR([1]!EM_S_PERFORMANCEEXPRESS_PERFEXNETPROFITTOSHAREHOLDER(B1280,$C$1)/1000000,"")</f>
        <v/>
      </c>
      <c r="F1280" s="13">
        <f>IFERROR([1]!EM_S_PROFITNOTICE_FORECASTT(B1280,$C$1)/1000000,"")</f>
        <v>612.31110000000001</v>
      </c>
      <c r="G1280" s="13">
        <f>IFERROR([1]!EM_S_PROFITNOTICE_FORECASTL(B1280,$C$1)/1000000,"")</f>
        <v>515.63040000000001</v>
      </c>
      <c r="H1280" s="13">
        <f t="shared" si="135"/>
        <v>563.97074999999995</v>
      </c>
      <c r="I1280" s="20">
        <f>IFERROR([1]!EM_S_QSTM07_IS(B1280,"61",$I$1,"1")/1000000,"")</f>
        <v>241.71389280000002</v>
      </c>
      <c r="J1280" s="13">
        <f t="shared" si="133"/>
        <v>102.38503024999997</v>
      </c>
      <c r="K1280" s="13">
        <f>IFERROR([1]!EM_S_QSTM07_IS(B1280,"61",$K$2,"1")/1000000,"")</f>
        <v>191.25618058000001</v>
      </c>
      <c r="L1280" s="14">
        <f t="shared" si="136"/>
        <v>-0.46467073670765047</v>
      </c>
      <c r="M1280" s="33" t="str">
        <f ca="1">[1]!EM_S_MAJASSRES_NUM(B1280,$M$2,$M$1)</f>
        <v/>
      </c>
      <c r="N1280" s="29" t="str">
        <f t="shared" si="137"/>
        <v/>
      </c>
      <c r="O1280" s="21">
        <f t="shared" ca="1" si="138"/>
        <v>-0.46467073670765047</v>
      </c>
      <c r="P1280" s="10" t="str">
        <f t="shared" si="139"/>
        <v>财报</v>
      </c>
    </row>
    <row r="1281" spans="1:16" x14ac:dyDescent="0.2">
      <c r="A1281" s="17" t="str">
        <f t="shared" ca="1" si="134"/>
        <v/>
      </c>
      <c r="B1281" s="8" t="s">
        <v>2612</v>
      </c>
      <c r="C1281" s="8" t="s">
        <v>2613</v>
      </c>
      <c r="D1281" s="13">
        <f>IFERROR([1]!EM_S_QSTM07_IS(B1281,"61",$C$1,"1")/1000000,"")</f>
        <v>21.277560309999998</v>
      </c>
      <c r="E1281" s="13" t="str">
        <f>IFERROR([1]!EM_S_PERFORMANCEEXPRESS_PERFEXNETPROFITTOSHAREHOLDER(B1281,$C$1)/1000000,"")</f>
        <v/>
      </c>
      <c r="F1281" s="13">
        <f>IFERROR([1]!EM_S_PROFITNOTICE_FORECASTT(B1281,$C$1)/1000000,"")</f>
        <v>33.608699999999999</v>
      </c>
      <c r="G1281" s="13">
        <f>IFERROR([1]!EM_S_PROFITNOTICE_FORECASTL(B1281,$C$1)/1000000,"")</f>
        <v>30.131900000000002</v>
      </c>
      <c r="H1281" s="13">
        <f t="shared" si="135"/>
        <v>31.8703</v>
      </c>
      <c r="I1281" s="20">
        <f>IFERROR([1]!EM_S_QSTM07_IS(B1281,"61",$I$1,"1")/1000000,"")</f>
        <v>10.060994630000001</v>
      </c>
      <c r="J1281" s="13">
        <f t="shared" si="133"/>
        <v>11.216565679999997</v>
      </c>
      <c r="K1281" s="13">
        <f>IFERROR([1]!EM_S_QSTM07_IS(B1281,"61",$K$2,"1")/1000000,"")</f>
        <v>7.7937236600000004</v>
      </c>
      <c r="L1281" s="14">
        <f t="shared" si="136"/>
        <v>0.43917928955669394</v>
      </c>
      <c r="M1281" s="33">
        <f ca="1">[1]!EM_S_MAJASSRES_NUM(B1281,$M$2,$M$1)</f>
        <v>1</v>
      </c>
      <c r="N1281" s="29">
        <f t="shared" si="137"/>
        <v>1</v>
      </c>
      <c r="O1281" s="21" t="str">
        <f t="shared" ca="1" si="138"/>
        <v/>
      </c>
      <c r="P1281" s="10" t="str">
        <f t="shared" si="139"/>
        <v>财报</v>
      </c>
    </row>
    <row r="1282" spans="1:16" x14ac:dyDescent="0.2">
      <c r="A1282" s="17">
        <f t="shared" ca="1" si="134"/>
        <v>1016</v>
      </c>
      <c r="B1282" s="8" t="s">
        <v>2614</v>
      </c>
      <c r="C1282" s="8" t="s">
        <v>2615</v>
      </c>
      <c r="D1282" s="13">
        <f>IFERROR([1]!EM_S_QSTM07_IS(B1282,"61",$C$1,"1")/1000000,"")</f>
        <v>22.215671579999999</v>
      </c>
      <c r="E1282" s="13" t="str">
        <f>IFERROR([1]!EM_S_PERFORMANCEEXPRESS_PERFEXNETPROFITTOSHAREHOLDER(B1282,$C$1)/1000000,"")</f>
        <v/>
      </c>
      <c r="F1282" s="13">
        <f>IFERROR([1]!EM_S_PROFITNOTICE_FORECASTT(B1282,$C$1)/1000000,"")</f>
        <v>39.799999999999997</v>
      </c>
      <c r="G1282" s="13">
        <f>IFERROR([1]!EM_S_PROFITNOTICE_FORECASTL(B1282,$C$1)/1000000,"")</f>
        <v>33.17</v>
      </c>
      <c r="H1282" s="13">
        <f t="shared" si="135"/>
        <v>36.484999999999999</v>
      </c>
      <c r="I1282" s="20">
        <f>IFERROR([1]!EM_S_QSTM07_IS(B1282,"61",$I$1,"1")/1000000,"")</f>
        <v>14.87945442</v>
      </c>
      <c r="J1282" s="13">
        <f t="shared" si="133"/>
        <v>7.3362171599999986</v>
      </c>
      <c r="K1282" s="13">
        <f>IFERROR([1]!EM_S_QSTM07_IS(B1282,"61",$K$2,"1")/1000000,"")</f>
        <v>21.390898249999999</v>
      </c>
      <c r="L1282" s="14">
        <f t="shared" si="136"/>
        <v>-0.65704024794751203</v>
      </c>
      <c r="M1282" s="33" t="str">
        <f ca="1">[1]!EM_S_MAJASSRES_NUM(B1282,$M$2,$M$1)</f>
        <v/>
      </c>
      <c r="N1282" s="29" t="str">
        <f t="shared" si="137"/>
        <v/>
      </c>
      <c r="O1282" s="21">
        <f t="shared" ca="1" si="138"/>
        <v>-0.65704024794751203</v>
      </c>
      <c r="P1282" s="10" t="str">
        <f t="shared" si="139"/>
        <v>财报</v>
      </c>
    </row>
    <row r="1283" spans="1:16" x14ac:dyDescent="0.2">
      <c r="A1283" s="17">
        <f t="shared" ca="1" si="134"/>
        <v>224</v>
      </c>
      <c r="B1283" s="8" t="s">
        <v>2616</v>
      </c>
      <c r="C1283" s="8" t="s">
        <v>2617</v>
      </c>
      <c r="D1283" s="13">
        <f>IFERROR([1]!EM_S_QSTM07_IS(B1283,"61",$C$1,"1")/1000000,"")</f>
        <v>165.07448313999998</v>
      </c>
      <c r="E1283" s="13" t="str">
        <f>IFERROR([1]!EM_S_PERFORMANCEEXPRESS_PERFEXNETPROFITTOSHAREHOLDER(B1283,$C$1)/1000000,"")</f>
        <v/>
      </c>
      <c r="F1283" s="13">
        <f>IFERROR([1]!EM_S_PROFITNOTICE_FORECASTT(B1283,$C$1)/1000000,"")</f>
        <v>218.0898</v>
      </c>
      <c r="G1283" s="13">
        <f>IFERROR([1]!EM_S_PROFITNOTICE_FORECASTL(B1283,$C$1)/1000000,"")</f>
        <v>185.37629999999999</v>
      </c>
      <c r="H1283" s="13">
        <f t="shared" si="135"/>
        <v>201.73304999999999</v>
      </c>
      <c r="I1283" s="20">
        <f>IFERROR([1]!EM_S_QSTM07_IS(B1283,"61",$I$1,"1")/1000000,"")</f>
        <v>37.091068039999996</v>
      </c>
      <c r="J1283" s="13">
        <f t="shared" si="133"/>
        <v>127.98341509999999</v>
      </c>
      <c r="K1283" s="13">
        <f>IFERROR([1]!EM_S_QSTM07_IS(B1283,"61",$K$2,"1")/1000000,"")</f>
        <v>65.714457929999995</v>
      </c>
      <c r="L1283" s="14">
        <f t="shared" si="136"/>
        <v>0.94756860410124355</v>
      </c>
      <c r="M1283" s="33" t="str">
        <f ca="1">[1]!EM_S_MAJASSRES_NUM(B1283,$M$2,$M$1)</f>
        <v/>
      </c>
      <c r="N1283" s="29" t="str">
        <f t="shared" si="137"/>
        <v/>
      </c>
      <c r="O1283" s="21">
        <f t="shared" ca="1" si="138"/>
        <v>0.94756860410124355</v>
      </c>
      <c r="P1283" s="10" t="str">
        <f t="shared" si="139"/>
        <v>财报</v>
      </c>
    </row>
    <row r="1284" spans="1:16" x14ac:dyDescent="0.2">
      <c r="A1284" s="17" t="str">
        <f t="shared" ca="1" si="134"/>
        <v/>
      </c>
      <c r="B1284" s="8" t="s">
        <v>2618</v>
      </c>
      <c r="C1284" s="8" t="s">
        <v>2619</v>
      </c>
      <c r="D1284" s="13">
        <f>IFERROR([1]!EM_S_QSTM07_IS(B1284,"61",$C$1,"1")/1000000,"")</f>
        <v>6.9103402599999999</v>
      </c>
      <c r="E1284" s="13" t="str">
        <f>IFERROR([1]!EM_S_PERFORMANCEEXPRESS_PERFEXNETPROFITTOSHAREHOLDER(B1284,$C$1)/1000000,"")</f>
        <v/>
      </c>
      <c r="F1284" s="13">
        <f>IFERROR([1]!EM_S_PROFITNOTICE_FORECASTT(B1284,$C$1)/1000000,"")</f>
        <v>19.8353</v>
      </c>
      <c r="G1284" s="13">
        <f>IFERROR([1]!EM_S_PROFITNOTICE_FORECASTL(B1284,$C$1)/1000000,"")</f>
        <v>16.334900000000001</v>
      </c>
      <c r="H1284" s="13">
        <f t="shared" si="135"/>
        <v>18.085100000000001</v>
      </c>
      <c r="I1284" s="20">
        <f>IFERROR([1]!EM_S_QSTM07_IS(B1284,"61",$I$1,"1")/1000000,"")</f>
        <v>12.073467769999999</v>
      </c>
      <c r="J1284" s="13">
        <f t="shared" ref="J1284:J1347" si="140">IFERROR(IF(D1284&lt;&gt;"",D1284-I1284,IF(E1284&lt;&gt;"",E1284-I1284,IF(H1284&lt;&gt;"",H1284-I1284,""))),"")</f>
        <v>-5.1631275099999989</v>
      </c>
      <c r="K1284" s="13">
        <f>IFERROR([1]!EM_S_QSTM07_IS(B1284,"61",$K$2,"1")/1000000,"")</f>
        <v>8.5495711099999987</v>
      </c>
      <c r="L1284" s="14">
        <f t="shared" si="136"/>
        <v>-1.6039048559945832</v>
      </c>
      <c r="M1284" s="33" t="str">
        <f ca="1">[1]!EM_S_MAJASSRES_NUM(B1284,$M$2,$M$1)</f>
        <v/>
      </c>
      <c r="N1284" s="29">
        <f t="shared" si="137"/>
        <v>1</v>
      </c>
      <c r="O1284" s="21" t="str">
        <f t="shared" ca="1" si="138"/>
        <v/>
      </c>
      <c r="P1284" s="10" t="str">
        <f t="shared" si="139"/>
        <v>财报</v>
      </c>
    </row>
    <row r="1285" spans="1:16" x14ac:dyDescent="0.2">
      <c r="A1285" s="17" t="str">
        <f t="shared" ref="A1285:A1348" ca="1" si="141">IFERROR(RANK(O1285,$O$4:$O$2880,0),"")</f>
        <v/>
      </c>
      <c r="B1285" s="8" t="s">
        <v>2620</v>
      </c>
      <c r="C1285" s="8" t="s">
        <v>2621</v>
      </c>
      <c r="D1285" s="13">
        <f>IFERROR([1]!EM_S_QSTM07_IS(B1285,"61",$C$1,"1")/1000000,"")</f>
        <v>23.13717355</v>
      </c>
      <c r="E1285" s="13" t="str">
        <f>IFERROR([1]!EM_S_PERFORMANCEEXPRESS_PERFEXNETPROFITTOSHAREHOLDER(B1285,$C$1)/1000000,"")</f>
        <v/>
      </c>
      <c r="F1285" s="13">
        <f>IFERROR([1]!EM_S_PROFITNOTICE_FORECASTT(B1285,$C$1)/1000000,"")</f>
        <v>20.927199999999999</v>
      </c>
      <c r="G1285" s="13">
        <f>IFERROR([1]!EM_S_PROFITNOTICE_FORECASTL(B1285,$C$1)/1000000,"")</f>
        <v>20.6052</v>
      </c>
      <c r="H1285" s="13">
        <f t="shared" ref="H1285:H1348" si="142">IFERROR(AVERAGE(F1285:G1285),"")</f>
        <v>20.766199999999998</v>
      </c>
      <c r="I1285" s="20">
        <f>IFERROR([1]!EM_S_QSTM07_IS(B1285,"61",$I$1,"1")/1000000,"")</f>
        <v>0.73790056999999998</v>
      </c>
      <c r="J1285" s="13">
        <f t="shared" si="140"/>
        <v>22.399272979999999</v>
      </c>
      <c r="K1285" s="13">
        <f>IFERROR([1]!EM_S_QSTM07_IS(B1285,"61",$K$2,"1")/1000000,"")</f>
        <v>0.49813766999999998</v>
      </c>
      <c r="L1285" s="14">
        <f t="shared" ref="L1285:L1348" si="143">IFERROR(IF(J1285="","",(J1285-K1285)/ABS(K1285)),"")</f>
        <v>43.966029130059574</v>
      </c>
      <c r="M1285" s="33">
        <f ca="1">[1]!EM_S_MAJASSRES_NUM(B1285,$M$2,$M$1)</f>
        <v>1</v>
      </c>
      <c r="N1285" s="29">
        <f t="shared" ref="N1285:N1348" si="144">IFERROR(IF(ABS(K1285)&lt;$N$2,1,""),"")</f>
        <v>1</v>
      </c>
      <c r="O1285" s="21" t="str">
        <f t="shared" ref="O1285:O1348" ca="1" si="145">IFERROR(IF(AND(M1285="",N1285=""),L1285,""),"")</f>
        <v/>
      </c>
      <c r="P1285" s="10" t="str">
        <f t="shared" ref="P1285:P1348" si="146">IFERROR(IF(D1285&lt;&gt;"","财报",IF(E1285&lt;&gt;"","快报",IF(H1285&lt;&gt;"","预告",""))),"")</f>
        <v>财报</v>
      </c>
    </row>
    <row r="1286" spans="1:16" x14ac:dyDescent="0.2">
      <c r="A1286" s="17" t="str">
        <f t="shared" ca="1" si="141"/>
        <v/>
      </c>
      <c r="B1286" s="8" t="s">
        <v>2622</v>
      </c>
      <c r="C1286" s="8" t="s">
        <v>2623</v>
      </c>
      <c r="D1286" s="13">
        <f>IFERROR([1]!EM_S_QSTM07_IS(B1286,"61",$C$1,"1")/1000000,"")</f>
        <v>24.846015129999998</v>
      </c>
      <c r="E1286" s="13" t="str">
        <f>IFERROR([1]!EM_S_PERFORMANCEEXPRESS_PERFEXNETPROFITTOSHAREHOLDER(B1286,$C$1)/1000000,"")</f>
        <v/>
      </c>
      <c r="F1286" s="13">
        <f>IFERROR([1]!EM_S_PROFITNOTICE_FORECASTT(B1286,$C$1)/1000000,"")</f>
        <v>39.5</v>
      </c>
      <c r="G1286" s="13">
        <f>IFERROR([1]!EM_S_PROFITNOTICE_FORECASTL(B1286,$C$1)/1000000,"")</f>
        <v>37.5</v>
      </c>
      <c r="H1286" s="13">
        <f t="shared" si="142"/>
        <v>38.5</v>
      </c>
      <c r="I1286" s="20">
        <f>IFERROR([1]!EM_S_QSTM07_IS(B1286,"61",$I$1,"1")/1000000,"")</f>
        <v>11.20462393</v>
      </c>
      <c r="J1286" s="13">
        <f t="shared" si="140"/>
        <v>13.641391199999997</v>
      </c>
      <c r="K1286" s="13">
        <f>IFERROR([1]!EM_S_QSTM07_IS(B1286,"61",$K$2,"1")/1000000,"")</f>
        <v>6.0670394600000002</v>
      </c>
      <c r="L1286" s="14">
        <f t="shared" si="143"/>
        <v>1.2484428014582252</v>
      </c>
      <c r="M1286" s="33">
        <f ca="1">[1]!EM_S_MAJASSRES_NUM(B1286,$M$2,$M$1)</f>
        <v>1</v>
      </c>
      <c r="N1286" s="29">
        <f t="shared" si="144"/>
        <v>1</v>
      </c>
      <c r="O1286" s="21" t="str">
        <f t="shared" ca="1" si="145"/>
        <v/>
      </c>
      <c r="P1286" s="10" t="str">
        <f t="shared" si="146"/>
        <v>财报</v>
      </c>
    </row>
    <row r="1287" spans="1:16" x14ac:dyDescent="0.2">
      <c r="A1287" s="17">
        <f t="shared" ca="1" si="141"/>
        <v>759</v>
      </c>
      <c r="B1287" s="8" t="s">
        <v>2624</v>
      </c>
      <c r="C1287" s="8" t="s">
        <v>2625</v>
      </c>
      <c r="D1287" s="13">
        <f>IFERROR([1]!EM_S_QSTM07_IS(B1287,"61",$C$1,"1")/1000000,"")</f>
        <v>111.59273863</v>
      </c>
      <c r="E1287" s="13" t="str">
        <f>IFERROR([1]!EM_S_PERFORMANCEEXPRESS_PERFEXNETPROFITTOSHAREHOLDER(B1287,$C$1)/1000000,"")</f>
        <v/>
      </c>
      <c r="F1287" s="13">
        <f>IFERROR([1]!EM_S_PROFITNOTICE_FORECASTT(B1287,$C$1)/1000000,"")</f>
        <v>188.92</v>
      </c>
      <c r="G1287" s="13">
        <f>IFERROR([1]!EM_S_PROFITNOTICE_FORECASTL(B1287,$C$1)/1000000,"")</f>
        <v>165.3</v>
      </c>
      <c r="H1287" s="13">
        <f t="shared" si="142"/>
        <v>177.11</v>
      </c>
      <c r="I1287" s="20">
        <f>IFERROR([1]!EM_S_QSTM07_IS(B1287,"61",$I$1,"1")/1000000,"")</f>
        <v>54.108572029999998</v>
      </c>
      <c r="J1287" s="13">
        <f t="shared" si="140"/>
        <v>57.484166600000002</v>
      </c>
      <c r="K1287" s="13">
        <f>IFERROR([1]!EM_S_QSTM07_IS(B1287,"61",$K$2,"1")/1000000,"")</f>
        <v>105.96249762000001</v>
      </c>
      <c r="L1287" s="14">
        <f t="shared" si="143"/>
        <v>-0.45750460878953375</v>
      </c>
      <c r="M1287" s="33" t="str">
        <f ca="1">[1]!EM_S_MAJASSRES_NUM(B1287,$M$2,$M$1)</f>
        <v/>
      </c>
      <c r="N1287" s="29" t="str">
        <f t="shared" si="144"/>
        <v/>
      </c>
      <c r="O1287" s="21">
        <f t="shared" ca="1" si="145"/>
        <v>-0.45750460878953375</v>
      </c>
      <c r="P1287" s="10" t="str">
        <f t="shared" si="146"/>
        <v>财报</v>
      </c>
    </row>
    <row r="1288" spans="1:16" x14ac:dyDescent="0.2">
      <c r="A1288" s="17">
        <f t="shared" ca="1" si="141"/>
        <v>575</v>
      </c>
      <c r="B1288" s="8" t="s">
        <v>2626</v>
      </c>
      <c r="C1288" s="8" t="s">
        <v>2627</v>
      </c>
      <c r="D1288" s="13">
        <f>IFERROR([1]!EM_S_QSTM07_IS(B1288,"61",$C$1,"1")/1000000,"")</f>
        <v>22.685046499999999</v>
      </c>
      <c r="E1288" s="13" t="str">
        <f>IFERROR([1]!EM_S_PERFORMANCEEXPRESS_PERFEXNETPROFITTOSHAREHOLDER(B1288,$C$1)/1000000,"")</f>
        <v/>
      </c>
      <c r="F1288" s="13">
        <f>IFERROR([1]!EM_S_PROFITNOTICE_FORECASTT(B1288,$C$1)/1000000,"")</f>
        <v>30.446999999999999</v>
      </c>
      <c r="G1288" s="13">
        <f>IFERROR([1]!EM_S_PROFITNOTICE_FORECASTL(B1288,$C$1)/1000000,"")</f>
        <v>24.911200000000001</v>
      </c>
      <c r="H1288" s="13">
        <f t="shared" si="142"/>
        <v>27.679099999999998</v>
      </c>
      <c r="I1288" s="20">
        <f>IFERROR([1]!EM_S_QSTM07_IS(B1288,"61",$I$1,"1")/1000000,"")</f>
        <v>5.2058923200000002</v>
      </c>
      <c r="J1288" s="13">
        <f t="shared" si="140"/>
        <v>17.479154179999998</v>
      </c>
      <c r="K1288" s="13">
        <f>IFERROR([1]!EM_S_QSTM07_IS(B1288,"61",$K$2,"1")/1000000,"")</f>
        <v>22.671379239999997</v>
      </c>
      <c r="L1288" s="14">
        <f t="shared" si="143"/>
        <v>-0.22902113740125496</v>
      </c>
      <c r="M1288" s="33" t="str">
        <f ca="1">[1]!EM_S_MAJASSRES_NUM(B1288,$M$2,$M$1)</f>
        <v/>
      </c>
      <c r="N1288" s="29" t="str">
        <f t="shared" si="144"/>
        <v/>
      </c>
      <c r="O1288" s="21">
        <f t="shared" ca="1" si="145"/>
        <v>-0.22902113740125496</v>
      </c>
      <c r="P1288" s="10" t="str">
        <f t="shared" si="146"/>
        <v>财报</v>
      </c>
    </row>
    <row r="1289" spans="1:16" x14ac:dyDescent="0.2">
      <c r="A1289" s="17" t="str">
        <f t="shared" ca="1" si="141"/>
        <v/>
      </c>
      <c r="B1289" s="8" t="s">
        <v>2628</v>
      </c>
      <c r="C1289" s="8" t="s">
        <v>2629</v>
      </c>
      <c r="D1289" s="13">
        <f>IFERROR([1]!EM_S_QSTM07_IS(B1289,"61",$C$1,"1")/1000000,"")</f>
        <v>186.27178264</v>
      </c>
      <c r="E1289" s="13" t="str">
        <f>IFERROR([1]!EM_S_PERFORMANCEEXPRESS_PERFEXNETPROFITTOSHAREHOLDER(B1289,$C$1)/1000000,"")</f>
        <v/>
      </c>
      <c r="F1289" s="13">
        <f>IFERROR([1]!EM_S_PROFITNOTICE_FORECASTT(B1289,$C$1)/1000000,"")</f>
        <v>322.07420000000002</v>
      </c>
      <c r="G1289" s="13">
        <f>IFERROR([1]!EM_S_PROFITNOTICE_FORECASTL(B1289,$C$1)/1000000,"")</f>
        <v>297.29930000000002</v>
      </c>
      <c r="H1289" s="13">
        <f t="shared" si="142"/>
        <v>309.68675000000002</v>
      </c>
      <c r="I1289" s="20">
        <f>IFERROR([1]!EM_S_QSTM07_IS(B1289,"61",$I$1,"1")/1000000,"")</f>
        <v>125.14964497</v>
      </c>
      <c r="J1289" s="13">
        <f t="shared" si="140"/>
        <v>61.122137670000001</v>
      </c>
      <c r="K1289" s="13">
        <f>IFERROR([1]!EM_S_QSTM07_IS(B1289,"61",$K$2,"1")/1000000,"")</f>
        <v>159.57770765999999</v>
      </c>
      <c r="L1289" s="14">
        <f t="shared" si="143"/>
        <v>-0.61697571317274302</v>
      </c>
      <c r="M1289" s="33">
        <f ca="1">[1]!EM_S_MAJASSRES_NUM(B1289,$M$2,$M$1)</f>
        <v>1</v>
      </c>
      <c r="N1289" s="29" t="str">
        <f t="shared" si="144"/>
        <v/>
      </c>
      <c r="O1289" s="21" t="str">
        <f t="shared" ca="1" si="145"/>
        <v/>
      </c>
      <c r="P1289" s="10" t="str">
        <f t="shared" si="146"/>
        <v>财报</v>
      </c>
    </row>
    <row r="1290" spans="1:16" x14ac:dyDescent="0.2">
      <c r="A1290" s="17">
        <f t="shared" ca="1" si="141"/>
        <v>1924</v>
      </c>
      <c r="B1290" s="8" t="s">
        <v>2630</v>
      </c>
      <c r="C1290" s="8" t="s">
        <v>2631</v>
      </c>
      <c r="D1290" s="13">
        <f>IFERROR([1]!EM_S_QSTM07_IS(B1290,"61",$C$1,"1")/1000000,"")</f>
        <v>40.279952840000007</v>
      </c>
      <c r="E1290" s="13" t="str">
        <f>IFERROR([1]!EM_S_PERFORMANCEEXPRESS_PERFEXNETPROFITTOSHAREHOLDER(B1290,$C$1)/1000000,"")</f>
        <v/>
      </c>
      <c r="F1290" s="13">
        <f>IFERROR([1]!EM_S_PROFITNOTICE_FORECASTT(B1290,$C$1)/1000000,"")</f>
        <v>377.92250000000001</v>
      </c>
      <c r="G1290" s="13">
        <f>IFERROR([1]!EM_S_PROFITNOTICE_FORECASTL(B1290,$C$1)/1000000,"")</f>
        <v>251.94829999999999</v>
      </c>
      <c r="H1290" s="13">
        <f t="shared" si="142"/>
        <v>314.93540000000002</v>
      </c>
      <c r="I1290" s="20">
        <f>IFERROR([1]!EM_S_QSTM07_IS(B1290,"61",$I$1,"1")/1000000,"")</f>
        <v>262.49819766000002</v>
      </c>
      <c r="J1290" s="13">
        <f t="shared" si="140"/>
        <v>-222.21824482</v>
      </c>
      <c r="K1290" s="13">
        <f>IFERROR([1]!EM_S_QSTM07_IS(B1290,"61",$K$2,"1")/1000000,"")</f>
        <v>259.40493924000003</v>
      </c>
      <c r="L1290" s="14">
        <f t="shared" si="143"/>
        <v>-1.8566461589785108</v>
      </c>
      <c r="M1290" s="33" t="str">
        <f ca="1">[1]!EM_S_MAJASSRES_NUM(B1290,$M$2,$M$1)</f>
        <v/>
      </c>
      <c r="N1290" s="29" t="str">
        <f t="shared" si="144"/>
        <v/>
      </c>
      <c r="O1290" s="21">
        <f t="shared" ca="1" si="145"/>
        <v>-1.8566461589785108</v>
      </c>
      <c r="P1290" s="10" t="str">
        <f t="shared" si="146"/>
        <v>财报</v>
      </c>
    </row>
    <row r="1291" spans="1:16" x14ac:dyDescent="0.2">
      <c r="A1291" s="17">
        <f t="shared" ca="1" si="141"/>
        <v>207</v>
      </c>
      <c r="B1291" s="8" t="s">
        <v>2632</v>
      </c>
      <c r="C1291" s="8" t="s">
        <v>2633</v>
      </c>
      <c r="D1291" s="13">
        <f>IFERROR([1]!EM_S_QSTM07_IS(B1291,"61",$C$1,"1")/1000000,"")</f>
        <v>4.7816592800000004</v>
      </c>
      <c r="E1291" s="13" t="str">
        <f>IFERROR([1]!EM_S_PERFORMANCEEXPRESS_PERFEXNETPROFITTOSHAREHOLDER(B1291,$C$1)/1000000,"")</f>
        <v/>
      </c>
      <c r="F1291" s="13">
        <f>IFERROR([1]!EM_S_PROFITNOTICE_FORECASTT(B1291,$C$1)/1000000,"")</f>
        <v>8</v>
      </c>
      <c r="G1291" s="13">
        <f>IFERROR([1]!EM_S_PROFITNOTICE_FORECASTL(B1291,$C$1)/1000000,"")</f>
        <v>4.8</v>
      </c>
      <c r="H1291" s="13">
        <f t="shared" si="142"/>
        <v>6.4</v>
      </c>
      <c r="I1291" s="20">
        <f>IFERROR([1]!EM_S_QSTM07_IS(B1291,"61",$I$1,"1")/1000000,"")</f>
        <v>1.68174399</v>
      </c>
      <c r="J1291" s="13">
        <f t="shared" si="140"/>
        <v>3.0999152900000002</v>
      </c>
      <c r="K1291" s="13">
        <f>IFERROR([1]!EM_S_QSTM07_IS(B1291,"61",$K$2,"1")/1000000,"")</f>
        <v>-93.337675189999999</v>
      </c>
      <c r="L1291" s="14">
        <f t="shared" si="143"/>
        <v>1.0332118330962257</v>
      </c>
      <c r="M1291" s="33" t="str">
        <f ca="1">[1]!EM_S_MAJASSRES_NUM(B1291,$M$2,$M$1)</f>
        <v/>
      </c>
      <c r="N1291" s="29" t="str">
        <f t="shared" si="144"/>
        <v/>
      </c>
      <c r="O1291" s="21">
        <f t="shared" ca="1" si="145"/>
        <v>1.0332118330962257</v>
      </c>
      <c r="P1291" s="10" t="str">
        <f t="shared" si="146"/>
        <v>财报</v>
      </c>
    </row>
    <row r="1292" spans="1:16" x14ac:dyDescent="0.2">
      <c r="A1292" s="17">
        <f t="shared" ca="1" si="141"/>
        <v>73</v>
      </c>
      <c r="B1292" s="8" t="s">
        <v>2634</v>
      </c>
      <c r="C1292" s="8" t="s">
        <v>2635</v>
      </c>
      <c r="D1292" s="13">
        <f>IFERROR([1]!EM_S_QSTM07_IS(B1292,"61",$C$1,"1")/1000000,"")</f>
        <v>14.40436208</v>
      </c>
      <c r="E1292" s="13" t="str">
        <f>IFERROR([1]!EM_S_PERFORMANCEEXPRESS_PERFEXNETPROFITTOSHAREHOLDER(B1292,$C$1)/1000000,"")</f>
        <v/>
      </c>
      <c r="F1292" s="13">
        <f>IFERROR([1]!EM_S_PROFITNOTICE_FORECASTT(B1292,$C$1)/1000000,"")</f>
        <v>0</v>
      </c>
      <c r="G1292" s="13">
        <f>IFERROR([1]!EM_S_PROFITNOTICE_FORECASTL(B1292,$C$1)/1000000,"")</f>
        <v>-5</v>
      </c>
      <c r="H1292" s="13">
        <f t="shared" si="142"/>
        <v>-2.5</v>
      </c>
      <c r="I1292" s="20">
        <f>IFERROR([1]!EM_S_QSTM07_IS(B1292,"61",$I$1,"1")/1000000,"")</f>
        <v>-16.92878842</v>
      </c>
      <c r="J1292" s="13">
        <f t="shared" si="140"/>
        <v>31.333150500000002</v>
      </c>
      <c r="K1292" s="13">
        <f>IFERROR([1]!EM_S_QSTM07_IS(B1292,"61",$K$2,"1")/1000000,"")</f>
        <v>-26.1862022</v>
      </c>
      <c r="L1292" s="14">
        <f t="shared" si="143"/>
        <v>2.1965519192393619</v>
      </c>
      <c r="M1292" s="33" t="str">
        <f ca="1">[1]!EM_S_MAJASSRES_NUM(B1292,$M$2,$M$1)</f>
        <v/>
      </c>
      <c r="N1292" s="29" t="str">
        <f t="shared" si="144"/>
        <v/>
      </c>
      <c r="O1292" s="21">
        <f t="shared" ca="1" si="145"/>
        <v>2.1965519192393619</v>
      </c>
      <c r="P1292" s="10" t="str">
        <f t="shared" si="146"/>
        <v>财报</v>
      </c>
    </row>
    <row r="1293" spans="1:16" x14ac:dyDescent="0.2">
      <c r="A1293" s="17" t="str">
        <f t="shared" ca="1" si="141"/>
        <v/>
      </c>
      <c r="B1293" s="8" t="s">
        <v>2636</v>
      </c>
      <c r="C1293" s="8" t="s">
        <v>2637</v>
      </c>
      <c r="D1293" s="13">
        <f>IFERROR([1]!EM_S_QSTM07_IS(B1293,"61",$C$1,"1")/1000000,"")</f>
        <v>7.3766464200000001</v>
      </c>
      <c r="E1293" s="13" t="str">
        <f>IFERROR([1]!EM_S_PERFORMANCEEXPRESS_PERFEXNETPROFITTOSHAREHOLDER(B1293,$C$1)/1000000,"")</f>
        <v/>
      </c>
      <c r="F1293" s="13">
        <f>IFERROR([1]!EM_S_PROFITNOTICE_FORECASTT(B1293,$C$1)/1000000,"")</f>
        <v>17.733899999999998</v>
      </c>
      <c r="G1293" s="13">
        <f>IFERROR([1]!EM_S_PROFITNOTICE_FORECASTL(B1293,$C$1)/1000000,"")</f>
        <v>14.187200000000001</v>
      </c>
      <c r="H1293" s="13">
        <f t="shared" si="142"/>
        <v>15.96055</v>
      </c>
      <c r="I1293" s="20">
        <f>IFERROR([1]!EM_S_QSTM07_IS(B1293,"61",$I$1,"1")/1000000,"")</f>
        <v>7.2104433700000001</v>
      </c>
      <c r="J1293" s="13">
        <f t="shared" si="140"/>
        <v>0.16620305000000002</v>
      </c>
      <c r="K1293" s="13">
        <f>IFERROR([1]!EM_S_QSTM07_IS(B1293,"61",$K$2,"1")/1000000,"")</f>
        <v>9.7895717300000005</v>
      </c>
      <c r="L1293" s="14">
        <f t="shared" si="143"/>
        <v>-0.98302243912359588</v>
      </c>
      <c r="M1293" s="33">
        <f ca="1">[1]!EM_S_MAJASSRES_NUM(B1293,$M$2,$M$1)</f>
        <v>1</v>
      </c>
      <c r="N1293" s="29">
        <f t="shared" si="144"/>
        <v>1</v>
      </c>
      <c r="O1293" s="21" t="str">
        <f t="shared" ca="1" si="145"/>
        <v/>
      </c>
      <c r="P1293" s="10" t="str">
        <f t="shared" si="146"/>
        <v>财报</v>
      </c>
    </row>
    <row r="1294" spans="1:16" x14ac:dyDescent="0.2">
      <c r="A1294" s="17" t="str">
        <f t="shared" ca="1" si="141"/>
        <v/>
      </c>
      <c r="B1294" s="8" t="s">
        <v>2638</v>
      </c>
      <c r="C1294" s="8" t="s">
        <v>2639</v>
      </c>
      <c r="D1294" s="13">
        <f>IFERROR([1]!EM_S_QSTM07_IS(B1294,"61",$C$1,"1")/1000000,"")</f>
        <v>56.138774939999998</v>
      </c>
      <c r="E1294" s="13" t="str">
        <f>IFERROR([1]!EM_S_PERFORMANCEEXPRESS_PERFEXNETPROFITTOSHAREHOLDER(B1294,$C$1)/1000000,"")</f>
        <v/>
      </c>
      <c r="F1294" s="13">
        <f>IFERROR([1]!EM_S_PROFITNOTICE_FORECASTT(B1294,$C$1)/1000000,"")</f>
        <v>78.5578</v>
      </c>
      <c r="G1294" s="13">
        <f>IFERROR([1]!EM_S_PROFITNOTICE_FORECASTL(B1294,$C$1)/1000000,"")</f>
        <v>66.774100000000004</v>
      </c>
      <c r="H1294" s="13">
        <f t="shared" si="142"/>
        <v>72.665950000000009</v>
      </c>
      <c r="I1294" s="20">
        <f>IFERROR([1]!EM_S_QSTM07_IS(B1294,"61",$I$1,"1")/1000000,"")</f>
        <v>20.74540627</v>
      </c>
      <c r="J1294" s="13">
        <f t="shared" si="140"/>
        <v>35.393368670000001</v>
      </c>
      <c r="K1294" s="13">
        <f>IFERROR([1]!EM_S_QSTM07_IS(B1294,"61",$K$2,"1")/1000000,"")</f>
        <v>17.022738140000001</v>
      </c>
      <c r="L1294" s="14">
        <f t="shared" si="143"/>
        <v>1.0791818789030609</v>
      </c>
      <c r="M1294" s="33">
        <f ca="1">[1]!EM_S_MAJASSRES_NUM(B1294,$M$2,$M$1)</f>
        <v>1</v>
      </c>
      <c r="N1294" s="29" t="str">
        <f t="shared" si="144"/>
        <v/>
      </c>
      <c r="O1294" s="21" t="str">
        <f t="shared" ca="1" si="145"/>
        <v/>
      </c>
      <c r="P1294" s="10" t="str">
        <f t="shared" si="146"/>
        <v>财报</v>
      </c>
    </row>
    <row r="1295" spans="1:16" x14ac:dyDescent="0.2">
      <c r="A1295" s="17">
        <f t="shared" ca="1" si="141"/>
        <v>1836</v>
      </c>
      <c r="B1295" s="8" t="s">
        <v>2640</v>
      </c>
      <c r="C1295" s="8" t="s">
        <v>2641</v>
      </c>
      <c r="D1295" s="13">
        <f>IFERROR([1]!EM_S_QSTM07_IS(B1295,"61",$C$1,"1")/1000000,"")</f>
        <v>38.490983679999999</v>
      </c>
      <c r="E1295" s="13" t="str">
        <f>IFERROR([1]!EM_S_PERFORMANCEEXPRESS_PERFEXNETPROFITTOSHAREHOLDER(B1295,$C$1)/1000000,"")</f>
        <v/>
      </c>
      <c r="F1295" s="13">
        <f>IFERROR([1]!EM_S_PROFITNOTICE_FORECASTT(B1295,$C$1)/1000000,"")</f>
        <v>152.2705</v>
      </c>
      <c r="G1295" s="13">
        <f>IFERROR([1]!EM_S_PROFITNOTICE_FORECASTL(B1295,$C$1)/1000000,"")</f>
        <v>111.66500000000001</v>
      </c>
      <c r="H1295" s="13">
        <f t="shared" si="142"/>
        <v>131.96775</v>
      </c>
      <c r="I1295" s="20">
        <f>IFERROR([1]!EM_S_QSTM07_IS(B1295,"61",$I$1,"1")/1000000,"")</f>
        <v>85.168397420000005</v>
      </c>
      <c r="J1295" s="13">
        <f t="shared" si="140"/>
        <v>-46.677413740000006</v>
      </c>
      <c r="K1295" s="13">
        <f>IFERROR([1]!EM_S_QSTM07_IS(B1295,"61",$K$2,"1")/1000000,"")</f>
        <v>97.007122440000003</v>
      </c>
      <c r="L1295" s="14">
        <f t="shared" si="143"/>
        <v>-1.481175119578158</v>
      </c>
      <c r="M1295" s="33" t="str">
        <f ca="1">[1]!EM_S_MAJASSRES_NUM(B1295,$M$2,$M$1)</f>
        <v/>
      </c>
      <c r="N1295" s="29" t="str">
        <f t="shared" si="144"/>
        <v/>
      </c>
      <c r="O1295" s="21">
        <f t="shared" ca="1" si="145"/>
        <v>-1.481175119578158</v>
      </c>
      <c r="P1295" s="10" t="str">
        <f t="shared" si="146"/>
        <v>财报</v>
      </c>
    </row>
    <row r="1296" spans="1:16" x14ac:dyDescent="0.2">
      <c r="A1296" s="17">
        <f t="shared" ca="1" si="141"/>
        <v>823</v>
      </c>
      <c r="B1296" s="8" t="s">
        <v>2642</v>
      </c>
      <c r="C1296" s="8" t="s">
        <v>2643</v>
      </c>
      <c r="D1296" s="13">
        <f>IFERROR([1]!EM_S_QSTM07_IS(B1296,"61",$C$1,"1")/1000000,"")</f>
        <v>220.27962767</v>
      </c>
      <c r="E1296" s="13" t="str">
        <f>IFERROR([1]!EM_S_PERFORMANCEEXPRESS_PERFEXNETPROFITTOSHAREHOLDER(B1296,$C$1)/1000000,"")</f>
        <v/>
      </c>
      <c r="F1296" s="13">
        <f>IFERROR([1]!EM_S_PROFITNOTICE_FORECASTT(B1296,$C$1)/1000000,"")</f>
        <v>403.99540000000002</v>
      </c>
      <c r="G1296" s="13">
        <f>IFERROR([1]!EM_S_PROFITNOTICE_FORECASTL(B1296,$C$1)/1000000,"")</f>
        <v>336.66289999999998</v>
      </c>
      <c r="H1296" s="13">
        <f t="shared" si="142"/>
        <v>370.32915000000003</v>
      </c>
      <c r="I1296" s="20">
        <f>IFERROR([1]!EM_S_QSTM07_IS(B1296,"61",$I$1,"1")/1000000,"")</f>
        <v>143.66393708000001</v>
      </c>
      <c r="J1296" s="13">
        <f t="shared" si="140"/>
        <v>76.615690589999986</v>
      </c>
      <c r="K1296" s="13">
        <f>IFERROR([1]!EM_S_QSTM07_IS(B1296,"61",$K$2,"1")/1000000,"")</f>
        <v>156.77028511</v>
      </c>
      <c r="L1296" s="14">
        <f t="shared" si="143"/>
        <v>-0.5112869091470903</v>
      </c>
      <c r="M1296" s="33" t="str">
        <f ca="1">[1]!EM_S_MAJASSRES_NUM(B1296,$M$2,$M$1)</f>
        <v/>
      </c>
      <c r="N1296" s="29" t="str">
        <f t="shared" si="144"/>
        <v/>
      </c>
      <c r="O1296" s="21">
        <f t="shared" ca="1" si="145"/>
        <v>-0.5112869091470903</v>
      </c>
      <c r="P1296" s="10" t="str">
        <f t="shared" si="146"/>
        <v>财报</v>
      </c>
    </row>
    <row r="1297" spans="1:16" x14ac:dyDescent="0.2">
      <c r="A1297" s="17">
        <f t="shared" ca="1" si="141"/>
        <v>1205</v>
      </c>
      <c r="B1297" s="8" t="s">
        <v>2644</v>
      </c>
      <c r="C1297" s="8" t="s">
        <v>2645</v>
      </c>
      <c r="D1297" s="13">
        <f>IFERROR([1]!EM_S_QSTM07_IS(B1297,"61",$C$1,"1")/1000000,"")</f>
        <v>25.531495079999999</v>
      </c>
      <c r="E1297" s="13">
        <f>IFERROR([1]!EM_S_PERFORMANCEEXPRESS_PERFEXNETPROFITTOSHAREHOLDER(B1297,$C$1)/1000000,"")</f>
        <v>46.472493039999996</v>
      </c>
      <c r="F1297" s="13" t="str">
        <f>IFERROR([1]!EM_S_PROFITNOTICE_FORECASTT(B1297,$C$1)/1000000,"")</f>
        <v/>
      </c>
      <c r="G1297" s="13" t="str">
        <f>IFERROR([1]!EM_S_PROFITNOTICE_FORECASTL(B1297,$C$1)/1000000,"")</f>
        <v/>
      </c>
      <c r="H1297" s="13" t="str">
        <f t="shared" si="142"/>
        <v/>
      </c>
      <c r="I1297" s="20">
        <f>IFERROR([1]!EM_S_QSTM07_IS(B1297,"61",$I$1,"1")/1000000,"")</f>
        <v>20.940997960000001</v>
      </c>
      <c r="J1297" s="13">
        <f t="shared" si="140"/>
        <v>4.5904971199999984</v>
      </c>
      <c r="K1297" s="13">
        <f>IFERROR([1]!EM_S_QSTM07_IS(B1297,"61",$K$2,"1")/1000000,"")</f>
        <v>21.85455653</v>
      </c>
      <c r="L1297" s="14">
        <f t="shared" si="143"/>
        <v>-0.78995240128992916</v>
      </c>
      <c r="M1297" s="33" t="str">
        <f ca="1">[1]!EM_S_MAJASSRES_NUM(B1297,$M$2,$M$1)</f>
        <v/>
      </c>
      <c r="N1297" s="29" t="str">
        <f t="shared" si="144"/>
        <v/>
      </c>
      <c r="O1297" s="21">
        <f t="shared" ca="1" si="145"/>
        <v>-0.78995240128992916</v>
      </c>
      <c r="P1297" s="10" t="str">
        <f t="shared" si="146"/>
        <v>财报</v>
      </c>
    </row>
    <row r="1298" spans="1:16" x14ac:dyDescent="0.2">
      <c r="A1298" s="17" t="str">
        <f t="shared" ca="1" si="141"/>
        <v/>
      </c>
      <c r="B1298" s="8" t="s">
        <v>2646</v>
      </c>
      <c r="C1298" s="8" t="s">
        <v>2647</v>
      </c>
      <c r="D1298" s="13">
        <f>IFERROR([1]!EM_S_QSTM07_IS(B1298,"61",$C$1,"1")/1000000,"")</f>
        <v>10.01776804</v>
      </c>
      <c r="E1298" s="13" t="str">
        <f>IFERROR([1]!EM_S_PERFORMANCEEXPRESS_PERFEXNETPROFITTOSHAREHOLDER(B1298,$C$1)/1000000,"")</f>
        <v/>
      </c>
      <c r="F1298" s="13">
        <f>IFERROR([1]!EM_S_PROFITNOTICE_FORECASTT(B1298,$C$1)/1000000,"")</f>
        <v>16.48</v>
      </c>
      <c r="G1298" s="13">
        <f>IFERROR([1]!EM_S_PROFITNOTICE_FORECASTL(B1298,$C$1)/1000000,"")</f>
        <v>14.83</v>
      </c>
      <c r="H1298" s="13">
        <f t="shared" si="142"/>
        <v>15.655000000000001</v>
      </c>
      <c r="I1298" s="20">
        <f>IFERROR([1]!EM_S_QSTM07_IS(B1298,"61",$I$1,"1")/1000000,"")</f>
        <v>5.5562743299999999</v>
      </c>
      <c r="J1298" s="13">
        <f t="shared" si="140"/>
        <v>4.4614937100000001</v>
      </c>
      <c r="K1298" s="13">
        <f>IFERROR([1]!EM_S_QSTM07_IS(B1298,"61",$K$2,"1")/1000000,"")</f>
        <v>9.0583068100000013</v>
      </c>
      <c r="L1298" s="14">
        <f t="shared" si="143"/>
        <v>-0.50746935342544452</v>
      </c>
      <c r="M1298" s="33" t="str">
        <f ca="1">[1]!EM_S_MAJASSRES_NUM(B1298,$M$2,$M$1)</f>
        <v/>
      </c>
      <c r="N1298" s="29">
        <f t="shared" si="144"/>
        <v>1</v>
      </c>
      <c r="O1298" s="21" t="str">
        <f t="shared" ca="1" si="145"/>
        <v/>
      </c>
      <c r="P1298" s="10" t="str">
        <f t="shared" si="146"/>
        <v>财报</v>
      </c>
    </row>
    <row r="1299" spans="1:16" x14ac:dyDescent="0.2">
      <c r="A1299" s="17" t="str">
        <f t="shared" ca="1" si="141"/>
        <v/>
      </c>
      <c r="B1299" s="8" t="s">
        <v>2648</v>
      </c>
      <c r="C1299" s="8" t="s">
        <v>2649</v>
      </c>
      <c r="D1299" s="13">
        <f>IFERROR([1]!EM_S_QSTM07_IS(B1299,"61",$C$1,"1")/1000000,"")</f>
        <v>8.938087470000001</v>
      </c>
      <c r="E1299" s="13" t="str">
        <f>IFERROR([1]!EM_S_PERFORMANCEEXPRESS_PERFEXNETPROFITTOSHAREHOLDER(B1299,$C$1)/1000000,"")</f>
        <v/>
      </c>
      <c r="F1299" s="13">
        <f>IFERROR([1]!EM_S_PROFITNOTICE_FORECASTT(B1299,$C$1)/1000000,"")</f>
        <v>11.5</v>
      </c>
      <c r="G1299" s="13">
        <f>IFERROR([1]!EM_S_PROFITNOTICE_FORECASTL(B1299,$C$1)/1000000,"")</f>
        <v>10.4</v>
      </c>
      <c r="H1299" s="13">
        <f t="shared" si="142"/>
        <v>10.95</v>
      </c>
      <c r="I1299" s="20">
        <f>IFERROR([1]!EM_S_QSTM07_IS(B1299,"61",$I$1,"1")/1000000,"")</f>
        <v>1.7428111499999999</v>
      </c>
      <c r="J1299" s="13">
        <f t="shared" si="140"/>
        <v>7.1952763200000014</v>
      </c>
      <c r="K1299" s="13">
        <f>IFERROR([1]!EM_S_QSTM07_IS(B1299,"61",$K$2,"1")/1000000,"")</f>
        <v>5.5050664500000002</v>
      </c>
      <c r="L1299" s="14">
        <f t="shared" si="143"/>
        <v>0.30702805957955354</v>
      </c>
      <c r="M1299" s="33">
        <f ca="1">[1]!EM_S_MAJASSRES_NUM(B1299,$M$2,$M$1)</f>
        <v>1</v>
      </c>
      <c r="N1299" s="29">
        <f t="shared" si="144"/>
        <v>1</v>
      </c>
      <c r="O1299" s="21" t="str">
        <f t="shared" ca="1" si="145"/>
        <v/>
      </c>
      <c r="P1299" s="10" t="str">
        <f t="shared" si="146"/>
        <v>财报</v>
      </c>
    </row>
    <row r="1300" spans="1:16" x14ac:dyDescent="0.2">
      <c r="A1300" s="17" t="str">
        <f t="shared" ca="1" si="141"/>
        <v/>
      </c>
      <c r="B1300" s="8" t="s">
        <v>2650</v>
      </c>
      <c r="C1300" s="8" t="s">
        <v>2651</v>
      </c>
      <c r="D1300" s="13">
        <f>IFERROR([1]!EM_S_QSTM07_IS(B1300,"61",$C$1,"1")/1000000,"")</f>
        <v>71.350587869999998</v>
      </c>
      <c r="E1300" s="13" t="str">
        <f>IFERROR([1]!EM_S_PERFORMANCEEXPRESS_PERFEXNETPROFITTOSHAREHOLDER(B1300,$C$1)/1000000,"")</f>
        <v/>
      </c>
      <c r="F1300" s="13">
        <f>IFERROR([1]!EM_S_PROFITNOTICE_FORECASTT(B1300,$C$1)/1000000,"")</f>
        <v>127.25530000000001</v>
      </c>
      <c r="G1300" s="13">
        <f>IFERROR([1]!EM_S_PROFITNOTICE_FORECASTL(B1300,$C$1)/1000000,"")</f>
        <v>119.0453</v>
      </c>
      <c r="H1300" s="13">
        <f t="shared" si="142"/>
        <v>123.1503</v>
      </c>
      <c r="I1300" s="20">
        <f>IFERROR([1]!EM_S_QSTM07_IS(B1300,"61",$I$1,"1")/1000000,"")</f>
        <v>53.158480240000003</v>
      </c>
      <c r="J1300" s="13">
        <f t="shared" si="140"/>
        <v>18.192107629999995</v>
      </c>
      <c r="K1300" s="13">
        <f>IFERROR([1]!EM_S_QSTM07_IS(B1300,"61",$K$2,"1")/1000000,"")</f>
        <v>28.944532460000001</v>
      </c>
      <c r="L1300" s="14">
        <f t="shared" si="143"/>
        <v>-0.37148379732370379</v>
      </c>
      <c r="M1300" s="33">
        <f ca="1">[1]!EM_S_MAJASSRES_NUM(B1300,$M$2,$M$1)</f>
        <v>1</v>
      </c>
      <c r="N1300" s="29" t="str">
        <f t="shared" si="144"/>
        <v/>
      </c>
      <c r="O1300" s="21" t="str">
        <f t="shared" ca="1" si="145"/>
        <v/>
      </c>
      <c r="P1300" s="10" t="str">
        <f t="shared" si="146"/>
        <v>财报</v>
      </c>
    </row>
    <row r="1301" spans="1:16" x14ac:dyDescent="0.2">
      <c r="A1301" s="17" t="str">
        <f t="shared" ca="1" si="141"/>
        <v/>
      </c>
      <c r="B1301" s="8" t="s">
        <v>2652</v>
      </c>
      <c r="C1301" s="8" t="s">
        <v>2653</v>
      </c>
      <c r="D1301" s="13">
        <f>IFERROR([1]!EM_S_QSTM07_IS(B1301,"61",$C$1,"1")/1000000,"")</f>
        <v>32.997444979999997</v>
      </c>
      <c r="E1301" s="13" t="str">
        <f>IFERROR([1]!EM_S_PERFORMANCEEXPRESS_PERFEXNETPROFITTOSHAREHOLDER(B1301,$C$1)/1000000,"")</f>
        <v/>
      </c>
      <c r="F1301" s="13">
        <f>IFERROR([1]!EM_S_PROFITNOTICE_FORECASTT(B1301,$C$1)/1000000,"")</f>
        <v>42.8889</v>
      </c>
      <c r="G1301" s="13">
        <f>IFERROR([1]!EM_S_PROFITNOTICE_FORECASTL(B1301,$C$1)/1000000,"")</f>
        <v>36.761899999999997</v>
      </c>
      <c r="H1301" s="13">
        <f t="shared" si="142"/>
        <v>39.825400000000002</v>
      </c>
      <c r="I1301" s="20">
        <f>IFERROR([1]!EM_S_QSTM07_IS(B1301,"61",$I$1,"1")/1000000,"")</f>
        <v>6.1842182300000008</v>
      </c>
      <c r="J1301" s="13">
        <f t="shared" si="140"/>
        <v>26.813226749999998</v>
      </c>
      <c r="K1301" s="13">
        <f>IFERROR([1]!EM_S_QSTM07_IS(B1301,"61",$K$2,"1")/1000000,"")</f>
        <v>14.748315470000001</v>
      </c>
      <c r="L1301" s="14">
        <f t="shared" si="143"/>
        <v>0.81805351292773754</v>
      </c>
      <c r="M1301" s="33">
        <f ca="1">[1]!EM_S_MAJASSRES_NUM(B1301,$M$2,$M$1)</f>
        <v>1</v>
      </c>
      <c r="N1301" s="29" t="str">
        <f t="shared" si="144"/>
        <v/>
      </c>
      <c r="O1301" s="21" t="str">
        <f t="shared" ca="1" si="145"/>
        <v/>
      </c>
      <c r="P1301" s="10" t="str">
        <f t="shared" si="146"/>
        <v>财报</v>
      </c>
    </row>
    <row r="1302" spans="1:16" x14ac:dyDescent="0.2">
      <c r="A1302" s="17">
        <f t="shared" ca="1" si="141"/>
        <v>1141</v>
      </c>
      <c r="B1302" s="8" t="s">
        <v>2654</v>
      </c>
      <c r="C1302" s="8" t="s">
        <v>2655</v>
      </c>
      <c r="D1302" s="13">
        <f>IFERROR([1]!EM_S_QSTM07_IS(B1302,"61",$C$1,"1")/1000000,"")</f>
        <v>108.34767937999999</v>
      </c>
      <c r="E1302" s="13" t="str">
        <f>IFERROR([1]!EM_S_PERFORMANCEEXPRESS_PERFEXNETPROFITTOSHAREHOLDER(B1302,$C$1)/1000000,"")</f>
        <v/>
      </c>
      <c r="F1302" s="13">
        <f>IFERROR([1]!EM_S_PROFITNOTICE_FORECASTT(B1302,$C$1)/1000000,"")</f>
        <v>198.85</v>
      </c>
      <c r="G1302" s="13">
        <f>IFERROR([1]!EM_S_PROFITNOTICE_FORECASTL(B1302,$C$1)/1000000,"")</f>
        <v>189.38</v>
      </c>
      <c r="H1302" s="13">
        <f t="shared" si="142"/>
        <v>194.11500000000001</v>
      </c>
      <c r="I1302" s="20">
        <f>IFERROR([1]!EM_S_QSTM07_IS(B1302,"61",$I$1,"1")/1000000,"")</f>
        <v>83.114086229999998</v>
      </c>
      <c r="J1302" s="13">
        <f t="shared" si="140"/>
        <v>25.23359314999999</v>
      </c>
      <c r="K1302" s="13">
        <f>IFERROR([1]!EM_S_QSTM07_IS(B1302,"61",$K$2,"1")/1000000,"")</f>
        <v>100.23878048</v>
      </c>
      <c r="L1302" s="14">
        <f t="shared" si="143"/>
        <v>-0.74826516215413563</v>
      </c>
      <c r="M1302" s="33" t="str">
        <f ca="1">[1]!EM_S_MAJASSRES_NUM(B1302,$M$2,$M$1)</f>
        <v/>
      </c>
      <c r="N1302" s="29" t="str">
        <f t="shared" si="144"/>
        <v/>
      </c>
      <c r="O1302" s="21">
        <f t="shared" ca="1" si="145"/>
        <v>-0.74826516215413563</v>
      </c>
      <c r="P1302" s="10" t="str">
        <f t="shared" si="146"/>
        <v>财报</v>
      </c>
    </row>
    <row r="1303" spans="1:16" x14ac:dyDescent="0.2">
      <c r="A1303" s="17" t="str">
        <f t="shared" ca="1" si="141"/>
        <v/>
      </c>
      <c r="B1303" s="8" t="s">
        <v>2656</v>
      </c>
      <c r="C1303" s="8" t="s">
        <v>2657</v>
      </c>
      <c r="D1303" s="13">
        <f>IFERROR([1]!EM_S_QSTM07_IS(B1303,"61",$C$1,"1")/1000000,"")</f>
        <v>13.280962349999999</v>
      </c>
      <c r="E1303" s="13" t="str">
        <f>IFERROR([1]!EM_S_PERFORMANCEEXPRESS_PERFEXNETPROFITTOSHAREHOLDER(B1303,$C$1)/1000000,"")</f>
        <v/>
      </c>
      <c r="F1303" s="13">
        <f>IFERROR([1]!EM_S_PROFITNOTICE_FORECASTT(B1303,$C$1)/1000000,"")</f>
        <v>25</v>
      </c>
      <c r="G1303" s="13">
        <f>IFERROR([1]!EM_S_PROFITNOTICE_FORECASTL(B1303,$C$1)/1000000,"")</f>
        <v>20</v>
      </c>
      <c r="H1303" s="13">
        <f t="shared" si="142"/>
        <v>22.5</v>
      </c>
      <c r="I1303" s="20">
        <f>IFERROR([1]!EM_S_QSTM07_IS(B1303,"61",$I$1,"1")/1000000,"")</f>
        <v>10.18281565</v>
      </c>
      <c r="J1303" s="13">
        <f t="shared" si="140"/>
        <v>3.0981466999999991</v>
      </c>
      <c r="K1303" s="13">
        <f>IFERROR([1]!EM_S_QSTM07_IS(B1303,"61",$K$2,"1")/1000000,"")</f>
        <v>-10.937348419999999</v>
      </c>
      <c r="L1303" s="14">
        <f t="shared" si="143"/>
        <v>1.2832630525269486</v>
      </c>
      <c r="M1303" s="33">
        <f ca="1">[1]!EM_S_MAJASSRES_NUM(B1303,$M$2,$M$1)</f>
        <v>1</v>
      </c>
      <c r="N1303" s="29" t="str">
        <f t="shared" si="144"/>
        <v/>
      </c>
      <c r="O1303" s="21" t="str">
        <f t="shared" ca="1" si="145"/>
        <v/>
      </c>
      <c r="P1303" s="10" t="str">
        <f t="shared" si="146"/>
        <v>财报</v>
      </c>
    </row>
    <row r="1304" spans="1:16" x14ac:dyDescent="0.2">
      <c r="A1304" s="17">
        <f t="shared" ca="1" si="141"/>
        <v>1922</v>
      </c>
      <c r="B1304" s="8" t="s">
        <v>2658</v>
      </c>
      <c r="C1304" s="8" t="s">
        <v>2659</v>
      </c>
      <c r="D1304" s="13">
        <f>IFERROR([1]!EM_S_QSTM07_IS(B1304,"61",$C$1,"1")/1000000,"")</f>
        <v>24.569839959999999</v>
      </c>
      <c r="E1304" s="13" t="str">
        <f>IFERROR([1]!EM_S_PERFORMANCEEXPRESS_PERFEXNETPROFITTOSHAREHOLDER(B1304,$C$1)/1000000,"")</f>
        <v/>
      </c>
      <c r="F1304" s="13">
        <f>IFERROR([1]!EM_S_PROFITNOTICE_FORECASTT(B1304,$C$1)/1000000,"")</f>
        <v>64.474400000000003</v>
      </c>
      <c r="G1304" s="13">
        <f>IFERROR([1]!EM_S_PROFITNOTICE_FORECASTL(B1304,$C$1)/1000000,"")</f>
        <v>54.922600000000003</v>
      </c>
      <c r="H1304" s="13">
        <f t="shared" si="142"/>
        <v>59.698500000000003</v>
      </c>
      <c r="I1304" s="20">
        <f>IFERROR([1]!EM_S_QSTM07_IS(B1304,"61",$I$1,"1")/1000000,"")</f>
        <v>38.42502717</v>
      </c>
      <c r="J1304" s="13">
        <f t="shared" si="140"/>
        <v>-13.85518721</v>
      </c>
      <c r="K1304" s="13">
        <f>IFERROR([1]!EM_S_QSTM07_IS(B1304,"61",$K$2,"1")/1000000,"")</f>
        <v>16.314969529999999</v>
      </c>
      <c r="L1304" s="14">
        <f t="shared" si="143"/>
        <v>-1.8492315713200109</v>
      </c>
      <c r="M1304" s="33" t="str">
        <f ca="1">[1]!EM_S_MAJASSRES_NUM(B1304,$M$2,$M$1)</f>
        <v/>
      </c>
      <c r="N1304" s="29" t="str">
        <f t="shared" si="144"/>
        <v/>
      </c>
      <c r="O1304" s="21">
        <f t="shared" ca="1" si="145"/>
        <v>-1.8492315713200109</v>
      </c>
      <c r="P1304" s="10" t="str">
        <f t="shared" si="146"/>
        <v>财报</v>
      </c>
    </row>
    <row r="1305" spans="1:16" x14ac:dyDescent="0.2">
      <c r="A1305" s="17" t="str">
        <f t="shared" ca="1" si="141"/>
        <v/>
      </c>
      <c r="B1305" s="8" t="s">
        <v>2660</v>
      </c>
      <c r="C1305" s="8" t="s">
        <v>2661</v>
      </c>
      <c r="D1305" s="13">
        <f>IFERROR([1]!EM_S_QSTM07_IS(B1305,"61",$C$1,"1")/1000000,"")</f>
        <v>7.7108683899999999</v>
      </c>
      <c r="E1305" s="13" t="str">
        <f>IFERROR([1]!EM_S_PERFORMANCEEXPRESS_PERFEXNETPROFITTOSHAREHOLDER(B1305,$C$1)/1000000,"")</f>
        <v/>
      </c>
      <c r="F1305" s="13">
        <f>IFERROR([1]!EM_S_PROFITNOTICE_FORECASTT(B1305,$C$1)/1000000,"")</f>
        <v>18.850000000000001</v>
      </c>
      <c r="G1305" s="13">
        <f>IFERROR([1]!EM_S_PROFITNOTICE_FORECASTL(B1305,$C$1)/1000000,"")</f>
        <v>15.87</v>
      </c>
      <c r="H1305" s="13">
        <f t="shared" si="142"/>
        <v>17.36</v>
      </c>
      <c r="I1305" s="20">
        <f>IFERROR([1]!EM_S_QSTM07_IS(B1305,"61",$I$1,"1")/1000000,"")</f>
        <v>12.053664289999999</v>
      </c>
      <c r="J1305" s="13">
        <f t="shared" si="140"/>
        <v>-4.3427958999999987</v>
      </c>
      <c r="K1305" s="13">
        <f>IFERROR([1]!EM_S_QSTM07_IS(B1305,"61",$K$2,"1")/1000000,"")</f>
        <v>4.7418758899999993</v>
      </c>
      <c r="L1305" s="14">
        <f t="shared" si="143"/>
        <v>-1.9158392165341973</v>
      </c>
      <c r="M1305" s="33" t="str">
        <f ca="1">[1]!EM_S_MAJASSRES_NUM(B1305,$M$2,$M$1)</f>
        <v/>
      </c>
      <c r="N1305" s="29">
        <f t="shared" si="144"/>
        <v>1</v>
      </c>
      <c r="O1305" s="21" t="str">
        <f t="shared" ca="1" si="145"/>
        <v/>
      </c>
      <c r="P1305" s="10" t="str">
        <f t="shared" si="146"/>
        <v>财报</v>
      </c>
    </row>
    <row r="1306" spans="1:16" x14ac:dyDescent="0.2">
      <c r="A1306" s="17">
        <f t="shared" ca="1" si="141"/>
        <v>1994</v>
      </c>
      <c r="B1306" s="8" t="s">
        <v>2662</v>
      </c>
      <c r="C1306" s="8" t="s">
        <v>2663</v>
      </c>
      <c r="D1306" s="13">
        <f>IFERROR([1]!EM_S_QSTM07_IS(B1306,"61",$C$1,"1")/1000000,"")</f>
        <v>48.208454259999996</v>
      </c>
      <c r="E1306" s="13" t="str">
        <f>IFERROR([1]!EM_S_PERFORMANCEEXPRESS_PERFEXNETPROFITTOSHAREHOLDER(B1306,$C$1)/1000000,"")</f>
        <v/>
      </c>
      <c r="F1306" s="13">
        <f>IFERROR([1]!EM_S_PROFITNOTICE_FORECASTT(B1306,$C$1)/1000000,"")</f>
        <v>288.35590000000002</v>
      </c>
      <c r="G1306" s="13">
        <f>IFERROR([1]!EM_S_PROFITNOTICE_FORECASTL(B1306,$C$1)/1000000,"")</f>
        <v>235.92760000000001</v>
      </c>
      <c r="H1306" s="13">
        <f t="shared" si="142"/>
        <v>262.14175</v>
      </c>
      <c r="I1306" s="20">
        <f>IFERROR([1]!EM_S_QSTM07_IS(B1306,"61",$I$1,"1")/1000000,"")</f>
        <v>220.96709428</v>
      </c>
      <c r="J1306" s="13">
        <f t="shared" si="140"/>
        <v>-172.75864002</v>
      </c>
      <c r="K1306" s="13">
        <f>IFERROR([1]!EM_S_QSTM07_IS(B1306,"61",$K$2,"1")/1000000,"")</f>
        <v>83.264595790000001</v>
      </c>
      <c r="L1306" s="14">
        <f t="shared" si="143"/>
        <v>-3.074815092547992</v>
      </c>
      <c r="M1306" s="33" t="str">
        <f ca="1">[1]!EM_S_MAJASSRES_NUM(B1306,$M$2,$M$1)</f>
        <v/>
      </c>
      <c r="N1306" s="29" t="str">
        <f t="shared" si="144"/>
        <v/>
      </c>
      <c r="O1306" s="21">
        <f t="shared" ca="1" si="145"/>
        <v>-3.074815092547992</v>
      </c>
      <c r="P1306" s="10" t="str">
        <f t="shared" si="146"/>
        <v>财报</v>
      </c>
    </row>
    <row r="1307" spans="1:16" x14ac:dyDescent="0.2">
      <c r="A1307" s="17" t="str">
        <f t="shared" ca="1" si="141"/>
        <v/>
      </c>
      <c r="B1307" s="8" t="s">
        <v>2664</v>
      </c>
      <c r="C1307" s="8" t="s">
        <v>2665</v>
      </c>
      <c r="D1307" s="13">
        <f>IFERROR([1]!EM_S_QSTM07_IS(B1307,"61",$C$1,"1")/1000000,"")</f>
        <v>19.02517491</v>
      </c>
      <c r="E1307" s="13" t="str">
        <f>IFERROR([1]!EM_S_PERFORMANCEEXPRESS_PERFEXNETPROFITTOSHAREHOLDER(B1307,$C$1)/1000000,"")</f>
        <v/>
      </c>
      <c r="F1307" s="13">
        <f>IFERROR([1]!EM_S_PROFITNOTICE_FORECASTT(B1307,$C$1)/1000000,"")</f>
        <v>26.392800000000001</v>
      </c>
      <c r="G1307" s="13">
        <f>IFERROR([1]!EM_S_PROFITNOTICE_FORECASTL(B1307,$C$1)/1000000,"")</f>
        <v>24.437799999999999</v>
      </c>
      <c r="H1307" s="13">
        <f t="shared" si="142"/>
        <v>25.415300000000002</v>
      </c>
      <c r="I1307" s="20">
        <f>IFERROR([1]!EM_S_QSTM07_IS(B1307,"61",$I$1,"1")/1000000,"")</f>
        <v>6.3317809400000007</v>
      </c>
      <c r="J1307" s="13">
        <f t="shared" si="140"/>
        <v>12.693393969999999</v>
      </c>
      <c r="K1307" s="13">
        <f>IFERROR([1]!EM_S_QSTM07_IS(B1307,"61",$K$2,"1")/1000000,"")</f>
        <v>6.2210739999999998</v>
      </c>
      <c r="L1307" s="14">
        <f t="shared" si="143"/>
        <v>1.0403862693161983</v>
      </c>
      <c r="M1307" s="33" t="str">
        <f ca="1">[1]!EM_S_MAJASSRES_NUM(B1307,$M$2,$M$1)</f>
        <v/>
      </c>
      <c r="N1307" s="29">
        <f t="shared" si="144"/>
        <v>1</v>
      </c>
      <c r="O1307" s="21" t="str">
        <f t="shared" ca="1" si="145"/>
        <v/>
      </c>
      <c r="P1307" s="10" t="str">
        <f t="shared" si="146"/>
        <v>财报</v>
      </c>
    </row>
    <row r="1308" spans="1:16" x14ac:dyDescent="0.2">
      <c r="A1308" s="17" t="str">
        <f t="shared" ca="1" si="141"/>
        <v/>
      </c>
      <c r="B1308" s="8" t="s">
        <v>2666</v>
      </c>
      <c r="C1308" s="8" t="s">
        <v>2667</v>
      </c>
      <c r="D1308" s="13">
        <f>IFERROR([1]!EM_S_QSTM07_IS(B1308,"61",$C$1,"1")/1000000,"")</f>
        <v>6.56121672</v>
      </c>
      <c r="E1308" s="13" t="str">
        <f>IFERROR([1]!EM_S_PERFORMANCEEXPRESS_PERFEXNETPROFITTOSHAREHOLDER(B1308,$C$1)/1000000,"")</f>
        <v/>
      </c>
      <c r="F1308" s="13">
        <f>IFERROR([1]!EM_S_PROFITNOTICE_FORECASTT(B1308,$C$1)/1000000,"")</f>
        <v>15.5097</v>
      </c>
      <c r="G1308" s="13">
        <f>IFERROR([1]!EM_S_PROFITNOTICE_FORECASTL(B1308,$C$1)/1000000,"")</f>
        <v>12.4078</v>
      </c>
      <c r="H1308" s="13">
        <f t="shared" si="142"/>
        <v>13.95875</v>
      </c>
      <c r="I1308" s="20">
        <f>IFERROR([1]!EM_S_QSTM07_IS(B1308,"61",$I$1,"1")/1000000,"")</f>
        <v>7.7005942000000003</v>
      </c>
      <c r="J1308" s="13">
        <f t="shared" si="140"/>
        <v>-1.1393774800000003</v>
      </c>
      <c r="K1308" s="13">
        <f>IFERROR([1]!EM_S_QSTM07_IS(B1308,"61",$K$2,"1")/1000000,"")</f>
        <v>5.5902444299999994</v>
      </c>
      <c r="L1308" s="14">
        <f t="shared" si="143"/>
        <v>-1.2038153240465732</v>
      </c>
      <c r="M1308" s="33" t="str">
        <f ca="1">[1]!EM_S_MAJASSRES_NUM(B1308,$M$2,$M$1)</f>
        <v/>
      </c>
      <c r="N1308" s="29">
        <f t="shared" si="144"/>
        <v>1</v>
      </c>
      <c r="O1308" s="21" t="str">
        <f t="shared" ca="1" si="145"/>
        <v/>
      </c>
      <c r="P1308" s="10" t="str">
        <f t="shared" si="146"/>
        <v>财报</v>
      </c>
    </row>
    <row r="1309" spans="1:16" x14ac:dyDescent="0.2">
      <c r="A1309" s="17" t="str">
        <f t="shared" ca="1" si="141"/>
        <v/>
      </c>
      <c r="B1309" s="8" t="s">
        <v>2668</v>
      </c>
      <c r="C1309" s="8" t="s">
        <v>2669</v>
      </c>
      <c r="D1309" s="13">
        <f>IFERROR([1]!EM_S_QSTM07_IS(B1309,"61",$C$1,"1")/1000000,"")</f>
        <v>4.5316348799999995</v>
      </c>
      <c r="E1309" s="13" t="str">
        <f>IFERROR([1]!EM_S_PERFORMANCEEXPRESS_PERFEXNETPROFITTOSHAREHOLDER(B1309,$C$1)/1000000,"")</f>
        <v/>
      </c>
      <c r="F1309" s="13">
        <f>IFERROR([1]!EM_S_PROFITNOTICE_FORECASTT(B1309,$C$1)/1000000,"")</f>
        <v>10.9962</v>
      </c>
      <c r="G1309" s="13">
        <f>IFERROR([1]!EM_S_PROFITNOTICE_FORECASTL(B1309,$C$1)/1000000,"")</f>
        <v>9.4253</v>
      </c>
      <c r="H1309" s="13">
        <f t="shared" si="142"/>
        <v>10.210750000000001</v>
      </c>
      <c r="I1309" s="20">
        <f>IFERROR([1]!EM_S_QSTM07_IS(B1309,"61",$I$1,"1")/1000000,"")</f>
        <v>5.7277073200000004</v>
      </c>
      <c r="J1309" s="13">
        <f t="shared" si="140"/>
        <v>-1.1960724400000009</v>
      </c>
      <c r="K1309" s="13">
        <f>IFERROR([1]!EM_S_QSTM07_IS(B1309,"61",$K$2,"1")/1000000,"")</f>
        <v>9.46321513</v>
      </c>
      <c r="L1309" s="14">
        <f t="shared" si="143"/>
        <v>-1.1263917625848161</v>
      </c>
      <c r="M1309" s="33" t="str">
        <f ca="1">[1]!EM_S_MAJASSRES_NUM(B1309,$M$2,$M$1)</f>
        <v/>
      </c>
      <c r="N1309" s="29">
        <f t="shared" si="144"/>
        <v>1</v>
      </c>
      <c r="O1309" s="21" t="str">
        <f t="shared" ca="1" si="145"/>
        <v/>
      </c>
      <c r="P1309" s="10" t="str">
        <f t="shared" si="146"/>
        <v>财报</v>
      </c>
    </row>
    <row r="1310" spans="1:16" x14ac:dyDescent="0.2">
      <c r="A1310" s="17">
        <f t="shared" ca="1" si="141"/>
        <v>381</v>
      </c>
      <c r="B1310" s="8" t="s">
        <v>2670</v>
      </c>
      <c r="C1310" s="8" t="s">
        <v>2671</v>
      </c>
      <c r="D1310" s="13">
        <f>IFERROR([1]!EM_S_QSTM07_IS(B1310,"61",$C$1,"1")/1000000,"")</f>
        <v>14.543313699999999</v>
      </c>
      <c r="E1310" s="13" t="str">
        <f>IFERROR([1]!EM_S_PERFORMANCEEXPRESS_PERFEXNETPROFITTOSHAREHOLDER(B1310,$C$1)/1000000,"")</f>
        <v/>
      </c>
      <c r="F1310" s="13">
        <f>IFERROR([1]!EM_S_PROFITNOTICE_FORECASTT(B1310,$C$1)/1000000,"")</f>
        <v>5</v>
      </c>
      <c r="G1310" s="13">
        <f>IFERROR([1]!EM_S_PROFITNOTICE_FORECASTL(B1310,$C$1)/1000000,"")</f>
        <v>2</v>
      </c>
      <c r="H1310" s="13">
        <f t="shared" si="142"/>
        <v>3.5</v>
      </c>
      <c r="I1310" s="20">
        <f>IFERROR([1]!EM_S_QSTM07_IS(B1310,"61",$I$1,"1")/1000000,"")</f>
        <v>-11.763015939999999</v>
      </c>
      <c r="J1310" s="13">
        <f t="shared" si="140"/>
        <v>26.306329639999998</v>
      </c>
      <c r="K1310" s="13">
        <f>IFERROR([1]!EM_S_QSTM07_IS(B1310,"61",$K$2,"1")/1000000,"")</f>
        <v>21.216382620000001</v>
      </c>
      <c r="L1310" s="14">
        <f t="shared" si="143"/>
        <v>0.23990644923616092</v>
      </c>
      <c r="M1310" s="33" t="str">
        <f ca="1">[1]!EM_S_MAJASSRES_NUM(B1310,$M$2,$M$1)</f>
        <v/>
      </c>
      <c r="N1310" s="29" t="str">
        <f t="shared" si="144"/>
        <v/>
      </c>
      <c r="O1310" s="21">
        <f t="shared" ca="1" si="145"/>
        <v>0.23990644923616092</v>
      </c>
      <c r="P1310" s="10" t="str">
        <f t="shared" si="146"/>
        <v>财报</v>
      </c>
    </row>
    <row r="1311" spans="1:16" x14ac:dyDescent="0.2">
      <c r="A1311" s="17">
        <f t="shared" ca="1" si="141"/>
        <v>1932</v>
      </c>
      <c r="B1311" s="8" t="s">
        <v>2672</v>
      </c>
      <c r="C1311" s="8" t="s">
        <v>2673</v>
      </c>
      <c r="D1311" s="13">
        <f>IFERROR([1]!EM_S_QSTM07_IS(B1311,"61",$C$1,"1")/1000000,"")</f>
        <v>41.642148970000001</v>
      </c>
      <c r="E1311" s="13" t="str">
        <f>IFERROR([1]!EM_S_PERFORMANCEEXPRESS_PERFEXNETPROFITTOSHAREHOLDER(B1311,$C$1)/1000000,"")</f>
        <v/>
      </c>
      <c r="F1311" s="13">
        <f>IFERROR([1]!EM_S_PROFITNOTICE_FORECASTT(B1311,$C$1)/1000000,"")</f>
        <v>107.9753</v>
      </c>
      <c r="G1311" s="13">
        <f>IFERROR([1]!EM_S_PROFITNOTICE_FORECASTL(B1311,$C$1)/1000000,"")</f>
        <v>101.33750000000001</v>
      </c>
      <c r="H1311" s="13">
        <f t="shared" si="142"/>
        <v>104.6564</v>
      </c>
      <c r="I1311" s="20">
        <f>IFERROR([1]!EM_S_QSTM07_IS(B1311,"61",$I$1,"1")/1000000,"")</f>
        <v>60.001873379999999</v>
      </c>
      <c r="J1311" s="13">
        <f t="shared" si="140"/>
        <v>-18.359724409999998</v>
      </c>
      <c r="K1311" s="13">
        <f>IFERROR([1]!EM_S_QSTM07_IS(B1311,"61",$K$2,"1")/1000000,"")</f>
        <v>19.29124457</v>
      </c>
      <c r="L1311" s="14">
        <f t="shared" si="143"/>
        <v>-1.9517128012855836</v>
      </c>
      <c r="M1311" s="33" t="str">
        <f ca="1">[1]!EM_S_MAJASSRES_NUM(B1311,$M$2,$M$1)</f>
        <v/>
      </c>
      <c r="N1311" s="29" t="str">
        <f t="shared" si="144"/>
        <v/>
      </c>
      <c r="O1311" s="21">
        <f t="shared" ca="1" si="145"/>
        <v>-1.9517128012855836</v>
      </c>
      <c r="P1311" s="10" t="str">
        <f t="shared" si="146"/>
        <v>财报</v>
      </c>
    </row>
    <row r="1312" spans="1:16" x14ac:dyDescent="0.2">
      <c r="A1312" s="17">
        <f t="shared" ca="1" si="141"/>
        <v>449</v>
      </c>
      <c r="B1312" s="8" t="s">
        <v>2674</v>
      </c>
      <c r="C1312" s="8" t="s">
        <v>2675</v>
      </c>
      <c r="D1312" s="13">
        <f>IFERROR([1]!EM_S_QSTM07_IS(B1312,"61",$C$1,"1")/1000000,"")</f>
        <v>35.538841689999998</v>
      </c>
      <c r="E1312" s="13" t="str">
        <f>IFERROR([1]!EM_S_PERFORMANCEEXPRESS_PERFEXNETPROFITTOSHAREHOLDER(B1312,$C$1)/1000000,"")</f>
        <v/>
      </c>
      <c r="F1312" s="13">
        <f>IFERROR([1]!EM_S_PROFITNOTICE_FORECASTT(B1312,$C$1)/1000000,"")</f>
        <v>46.599400000000003</v>
      </c>
      <c r="G1312" s="13">
        <f>IFERROR([1]!EM_S_PROFITNOTICE_FORECASTL(B1312,$C$1)/1000000,"")</f>
        <v>41.2226</v>
      </c>
      <c r="H1312" s="13">
        <f t="shared" si="142"/>
        <v>43.911000000000001</v>
      </c>
      <c r="I1312" s="20">
        <f>IFERROR([1]!EM_S_QSTM07_IS(B1312,"61",$I$1,"1")/1000000,"")</f>
        <v>8.0374996999999997</v>
      </c>
      <c r="J1312" s="13">
        <f t="shared" si="140"/>
        <v>27.50134199</v>
      </c>
      <c r="K1312" s="13">
        <f>IFERROR([1]!EM_S_QSTM07_IS(B1312,"61",$K$2,"1")/1000000,"")</f>
        <v>27.870241449999998</v>
      </c>
      <c r="L1312" s="14">
        <f t="shared" si="143"/>
        <v>-1.3236320921790865E-2</v>
      </c>
      <c r="M1312" s="33" t="str">
        <f ca="1">[1]!EM_S_MAJASSRES_NUM(B1312,$M$2,$M$1)</f>
        <v/>
      </c>
      <c r="N1312" s="29" t="str">
        <f t="shared" si="144"/>
        <v/>
      </c>
      <c r="O1312" s="21">
        <f t="shared" ca="1" si="145"/>
        <v>-1.3236320921790865E-2</v>
      </c>
      <c r="P1312" s="10" t="str">
        <f t="shared" si="146"/>
        <v>财报</v>
      </c>
    </row>
    <row r="1313" spans="1:16" x14ac:dyDescent="0.2">
      <c r="A1313" s="17">
        <f t="shared" ca="1" si="141"/>
        <v>1167</v>
      </c>
      <c r="B1313" s="8" t="s">
        <v>2676</v>
      </c>
      <c r="C1313" s="8" t="s">
        <v>2677</v>
      </c>
      <c r="D1313" s="13">
        <f>IFERROR([1]!EM_S_QSTM07_IS(B1313,"61",$C$1,"1")/1000000,"")</f>
        <v>29.487110730000001</v>
      </c>
      <c r="E1313" s="13" t="str">
        <f>IFERROR([1]!EM_S_PERFORMANCEEXPRESS_PERFEXNETPROFITTOSHAREHOLDER(B1313,$C$1)/1000000,"")</f>
        <v/>
      </c>
      <c r="F1313" s="13">
        <f>IFERROR([1]!EM_S_PROFITNOTICE_FORECASTT(B1313,$C$1)/1000000,"")</f>
        <v>58.65</v>
      </c>
      <c r="G1313" s="13">
        <f>IFERROR([1]!EM_S_PROFITNOTICE_FORECASTL(B1313,$C$1)/1000000,"")</f>
        <v>46.08</v>
      </c>
      <c r="H1313" s="13">
        <f t="shared" si="142"/>
        <v>52.364999999999995</v>
      </c>
      <c r="I1313" s="20">
        <f>IFERROR([1]!EM_S_QSTM07_IS(B1313,"61",$I$1,"1")/1000000,"")</f>
        <v>24.049448390000002</v>
      </c>
      <c r="J1313" s="13">
        <f t="shared" si="140"/>
        <v>5.4376623399999993</v>
      </c>
      <c r="K1313" s="13">
        <f>IFERROR([1]!EM_S_QSTM07_IS(B1313,"61",$K$2,"1")/1000000,"")</f>
        <v>22.855120809999999</v>
      </c>
      <c r="L1313" s="14">
        <f t="shared" si="143"/>
        <v>-0.7620812252446808</v>
      </c>
      <c r="M1313" s="33" t="str">
        <f ca="1">[1]!EM_S_MAJASSRES_NUM(B1313,$M$2,$M$1)</f>
        <v/>
      </c>
      <c r="N1313" s="29" t="str">
        <f t="shared" si="144"/>
        <v/>
      </c>
      <c r="O1313" s="21">
        <f t="shared" ca="1" si="145"/>
        <v>-0.7620812252446808</v>
      </c>
      <c r="P1313" s="10" t="str">
        <f t="shared" si="146"/>
        <v>财报</v>
      </c>
    </row>
    <row r="1314" spans="1:16" x14ac:dyDescent="0.2">
      <c r="A1314" s="17" t="str">
        <f t="shared" ca="1" si="141"/>
        <v/>
      </c>
      <c r="B1314" s="8" t="s">
        <v>2678</v>
      </c>
      <c r="C1314" s="8" t="s">
        <v>2679</v>
      </c>
      <c r="D1314" s="13">
        <f>IFERROR([1]!EM_S_QSTM07_IS(B1314,"61",$C$1,"1")/1000000,"")</f>
        <v>27.939965100000002</v>
      </c>
      <c r="E1314" s="13" t="str">
        <f>IFERROR([1]!EM_S_PERFORMANCEEXPRESS_PERFEXNETPROFITTOSHAREHOLDER(B1314,$C$1)/1000000,"")</f>
        <v/>
      </c>
      <c r="F1314" s="13">
        <f>IFERROR([1]!EM_S_PROFITNOTICE_FORECASTT(B1314,$C$1)/1000000,"")</f>
        <v>41</v>
      </c>
      <c r="G1314" s="13">
        <f>IFERROR([1]!EM_S_PROFITNOTICE_FORECASTL(B1314,$C$1)/1000000,"")</f>
        <v>36</v>
      </c>
      <c r="H1314" s="13">
        <f t="shared" si="142"/>
        <v>38.5</v>
      </c>
      <c r="I1314" s="20">
        <f>IFERROR([1]!EM_S_QSTM07_IS(B1314,"61",$I$1,"1")/1000000,"")</f>
        <v>13.015482220000001</v>
      </c>
      <c r="J1314" s="13">
        <f t="shared" si="140"/>
        <v>14.924482880000001</v>
      </c>
      <c r="K1314" s="13">
        <f>IFERROR([1]!EM_S_QSTM07_IS(B1314,"61",$K$2,"1")/1000000,"")</f>
        <v>-0.95037812000000099</v>
      </c>
      <c r="L1314" s="14">
        <f t="shared" si="143"/>
        <v>16.703731563180334</v>
      </c>
      <c r="M1314" s="33">
        <f ca="1">[1]!EM_S_MAJASSRES_NUM(B1314,$M$2,$M$1)</f>
        <v>1</v>
      </c>
      <c r="N1314" s="29">
        <f t="shared" si="144"/>
        <v>1</v>
      </c>
      <c r="O1314" s="21" t="str">
        <f t="shared" ca="1" si="145"/>
        <v/>
      </c>
      <c r="P1314" s="10" t="str">
        <f t="shared" si="146"/>
        <v>财报</v>
      </c>
    </row>
    <row r="1315" spans="1:16" x14ac:dyDescent="0.2">
      <c r="A1315" s="17" t="str">
        <f t="shared" ca="1" si="141"/>
        <v/>
      </c>
      <c r="B1315" s="8" t="s">
        <v>2680</v>
      </c>
      <c r="C1315" s="8" t="s">
        <v>2681</v>
      </c>
      <c r="D1315" s="13">
        <f>IFERROR([1]!EM_S_QSTM07_IS(B1315,"61",$C$1,"1")/1000000,"")</f>
        <v>0.68428312000000002</v>
      </c>
      <c r="E1315" s="13" t="str">
        <f>IFERROR([1]!EM_S_PERFORMANCEEXPRESS_PERFEXNETPROFITTOSHAREHOLDER(B1315,$C$1)/1000000,"")</f>
        <v/>
      </c>
      <c r="F1315" s="13">
        <f>IFERROR([1]!EM_S_PROFITNOTICE_FORECASTT(B1315,$C$1)/1000000,"")</f>
        <v>5.3007</v>
      </c>
      <c r="G1315" s="13">
        <f>IFERROR([1]!EM_S_PROFITNOTICE_FORECASTL(B1315,$C$1)/1000000,"")</f>
        <v>1.3251999999999999</v>
      </c>
      <c r="H1315" s="13">
        <f t="shared" si="142"/>
        <v>3.3129499999999998</v>
      </c>
      <c r="I1315" s="20">
        <f>IFERROR([1]!EM_S_QSTM07_IS(B1315,"61",$I$1,"1")/1000000,"")</f>
        <v>3.46028636</v>
      </c>
      <c r="J1315" s="13">
        <f t="shared" si="140"/>
        <v>-2.7760032400000001</v>
      </c>
      <c r="K1315" s="13">
        <f>IFERROR([1]!EM_S_QSTM07_IS(B1315,"61",$K$2,"1")/1000000,"")</f>
        <v>7.2003935599999993</v>
      </c>
      <c r="L1315" s="14">
        <f t="shared" si="143"/>
        <v>-1.3855349317878121</v>
      </c>
      <c r="M1315" s="33" t="str">
        <f ca="1">[1]!EM_S_MAJASSRES_NUM(B1315,$M$2,$M$1)</f>
        <v/>
      </c>
      <c r="N1315" s="29">
        <f t="shared" si="144"/>
        <v>1</v>
      </c>
      <c r="O1315" s="21" t="str">
        <f t="shared" ca="1" si="145"/>
        <v/>
      </c>
      <c r="P1315" s="10" t="str">
        <f t="shared" si="146"/>
        <v>财报</v>
      </c>
    </row>
    <row r="1316" spans="1:16" x14ac:dyDescent="0.2">
      <c r="A1316" s="17" t="str">
        <f t="shared" ca="1" si="141"/>
        <v/>
      </c>
      <c r="B1316" s="8" t="s">
        <v>2682</v>
      </c>
      <c r="C1316" s="8" t="s">
        <v>2683</v>
      </c>
      <c r="D1316" s="13">
        <f>IFERROR([1]!EM_S_QSTM07_IS(B1316,"61",$C$1,"1")/1000000,"")</f>
        <v>10.06823685</v>
      </c>
      <c r="E1316" s="13" t="str">
        <f>IFERROR([1]!EM_S_PERFORMANCEEXPRESS_PERFEXNETPROFITTOSHAREHOLDER(B1316,$C$1)/1000000,"")</f>
        <v/>
      </c>
      <c r="F1316" s="13">
        <f>IFERROR([1]!EM_S_PROFITNOTICE_FORECASTT(B1316,$C$1)/1000000,"")</f>
        <v>24</v>
      </c>
      <c r="G1316" s="13">
        <f>IFERROR([1]!EM_S_PROFITNOTICE_FORECASTL(B1316,$C$1)/1000000,"")</f>
        <v>18</v>
      </c>
      <c r="H1316" s="13">
        <f t="shared" si="142"/>
        <v>21</v>
      </c>
      <c r="I1316" s="20">
        <f>IFERROR([1]!EM_S_QSTM07_IS(B1316,"61",$I$1,"1")/1000000,"")</f>
        <v>10.14626919</v>
      </c>
      <c r="J1316" s="13">
        <f t="shared" si="140"/>
        <v>-7.8032340000000033E-2</v>
      </c>
      <c r="K1316" s="13">
        <f>IFERROR([1]!EM_S_QSTM07_IS(B1316,"61",$K$2,"1")/1000000,"")</f>
        <v>24.31394538</v>
      </c>
      <c r="L1316" s="14">
        <f t="shared" si="143"/>
        <v>-1.0032093656039955</v>
      </c>
      <c r="M1316" s="33">
        <f ca="1">[1]!EM_S_MAJASSRES_NUM(B1316,$M$2,$M$1)</f>
        <v>1</v>
      </c>
      <c r="N1316" s="29" t="str">
        <f t="shared" si="144"/>
        <v/>
      </c>
      <c r="O1316" s="21" t="str">
        <f t="shared" ca="1" si="145"/>
        <v/>
      </c>
      <c r="P1316" s="10" t="str">
        <f t="shared" si="146"/>
        <v>财报</v>
      </c>
    </row>
    <row r="1317" spans="1:16" x14ac:dyDescent="0.2">
      <c r="A1317" s="17" t="str">
        <f t="shared" ca="1" si="141"/>
        <v/>
      </c>
      <c r="B1317" s="8" t="s">
        <v>2684</v>
      </c>
      <c r="C1317" s="8" t="s">
        <v>2685</v>
      </c>
      <c r="D1317" s="13">
        <f>IFERROR([1]!EM_S_QSTM07_IS(B1317,"61",$C$1,"1")/1000000,"")</f>
        <v>57.830818990000004</v>
      </c>
      <c r="E1317" s="13" t="str">
        <f>IFERROR([1]!EM_S_PERFORMANCEEXPRESS_PERFEXNETPROFITTOSHAREHOLDER(B1317,$C$1)/1000000,"")</f>
        <v/>
      </c>
      <c r="F1317" s="13">
        <f>IFERROR([1]!EM_S_PROFITNOTICE_FORECASTT(B1317,$C$1)/1000000,"")</f>
        <v>105.61</v>
      </c>
      <c r="G1317" s="13">
        <f>IFERROR([1]!EM_S_PROFITNOTICE_FORECASTL(B1317,$C$1)/1000000,"")</f>
        <v>94.68</v>
      </c>
      <c r="H1317" s="13">
        <f t="shared" si="142"/>
        <v>100.14500000000001</v>
      </c>
      <c r="I1317" s="20">
        <f>IFERROR([1]!EM_S_QSTM07_IS(B1317,"61",$I$1,"1")/1000000,"")</f>
        <v>41.943293070000003</v>
      </c>
      <c r="J1317" s="13">
        <f t="shared" si="140"/>
        <v>15.887525920000002</v>
      </c>
      <c r="K1317" s="13">
        <f>IFERROR([1]!EM_S_QSTM07_IS(B1317,"61",$K$2,"1")/1000000,"")</f>
        <v>35.301388369999998</v>
      </c>
      <c r="L1317" s="14">
        <f t="shared" si="143"/>
        <v>-0.54994614507848594</v>
      </c>
      <c r="M1317" s="33">
        <f ca="1">[1]!EM_S_MAJASSRES_NUM(B1317,$M$2,$M$1)</f>
        <v>1</v>
      </c>
      <c r="N1317" s="29" t="str">
        <f t="shared" si="144"/>
        <v/>
      </c>
      <c r="O1317" s="21" t="str">
        <f t="shared" ca="1" si="145"/>
        <v/>
      </c>
      <c r="P1317" s="10" t="str">
        <f t="shared" si="146"/>
        <v>财报</v>
      </c>
    </row>
    <row r="1318" spans="1:16" x14ac:dyDescent="0.2">
      <c r="A1318" s="17">
        <f t="shared" ca="1" si="141"/>
        <v>1499</v>
      </c>
      <c r="B1318" s="8" t="s">
        <v>2686</v>
      </c>
      <c r="C1318" s="8" t="s">
        <v>2687</v>
      </c>
      <c r="D1318" s="13">
        <f>IFERROR([1]!EM_S_QSTM07_IS(B1318,"61",$C$1,"1")/1000000,"")</f>
        <v>71.125157860000002</v>
      </c>
      <c r="E1318" s="13" t="str">
        <f>IFERROR([1]!EM_S_PERFORMANCEEXPRESS_PERFEXNETPROFITTOSHAREHOLDER(B1318,$C$1)/1000000,"")</f>
        <v/>
      </c>
      <c r="F1318" s="13">
        <f>IFERROR([1]!EM_S_PROFITNOTICE_FORECASTT(B1318,$C$1)/1000000,"")</f>
        <v>142</v>
      </c>
      <c r="G1318" s="13">
        <f>IFERROR([1]!EM_S_PROFITNOTICE_FORECASTL(B1318,$C$1)/1000000,"")</f>
        <v>135</v>
      </c>
      <c r="H1318" s="13">
        <f t="shared" si="142"/>
        <v>138.5</v>
      </c>
      <c r="I1318" s="20">
        <f>IFERROR([1]!EM_S_QSTM07_IS(B1318,"61",$I$1,"1")/1000000,"")</f>
        <v>70.097003749999999</v>
      </c>
      <c r="J1318" s="13">
        <f t="shared" si="140"/>
        <v>1.0281541100000027</v>
      </c>
      <c r="K1318" s="13">
        <f>IFERROR([1]!EM_S_QSTM07_IS(B1318,"61",$K$2,"1")/1000000,"")</f>
        <v>71.875958659999995</v>
      </c>
      <c r="L1318" s="14">
        <f t="shared" si="143"/>
        <v>-0.98569543795772441</v>
      </c>
      <c r="M1318" s="33" t="str">
        <f ca="1">[1]!EM_S_MAJASSRES_NUM(B1318,$M$2,$M$1)</f>
        <v/>
      </c>
      <c r="N1318" s="29" t="str">
        <f t="shared" si="144"/>
        <v/>
      </c>
      <c r="O1318" s="21">
        <f t="shared" ca="1" si="145"/>
        <v>-0.98569543795772441</v>
      </c>
      <c r="P1318" s="10" t="str">
        <f t="shared" si="146"/>
        <v>财报</v>
      </c>
    </row>
    <row r="1319" spans="1:16" x14ac:dyDescent="0.2">
      <c r="A1319" s="17" t="str">
        <f t="shared" ca="1" si="141"/>
        <v/>
      </c>
      <c r="B1319" s="8" t="s">
        <v>2688</v>
      </c>
      <c r="C1319" s="8" t="s">
        <v>2689</v>
      </c>
      <c r="D1319" s="13">
        <f>IFERROR([1]!EM_S_QSTM07_IS(B1319,"61",$C$1,"1")/1000000,"")</f>
        <v>61.598995030000005</v>
      </c>
      <c r="E1319" s="13" t="str">
        <f>IFERROR([1]!EM_S_PERFORMANCEEXPRESS_PERFEXNETPROFITTOSHAREHOLDER(B1319,$C$1)/1000000,"")</f>
        <v/>
      </c>
      <c r="F1319" s="13">
        <f>IFERROR([1]!EM_S_PROFITNOTICE_FORECASTT(B1319,$C$1)/1000000,"")</f>
        <v>76.73</v>
      </c>
      <c r="G1319" s="13">
        <f>IFERROR([1]!EM_S_PROFITNOTICE_FORECASTL(B1319,$C$1)/1000000,"")</f>
        <v>67.34</v>
      </c>
      <c r="H1319" s="13">
        <f t="shared" si="142"/>
        <v>72.034999999999997</v>
      </c>
      <c r="I1319" s="20">
        <f>IFERROR([1]!EM_S_QSTM07_IS(B1319,"61",$I$1,"1")/1000000,"")</f>
        <v>10.20288407</v>
      </c>
      <c r="J1319" s="13">
        <f t="shared" si="140"/>
        <v>51.396110960000001</v>
      </c>
      <c r="K1319" s="13">
        <f>IFERROR([1]!EM_S_QSTM07_IS(B1319,"61",$K$2,"1")/1000000,"")</f>
        <v>16.79222335</v>
      </c>
      <c r="L1319" s="14">
        <f t="shared" si="143"/>
        <v>2.0607091085410079</v>
      </c>
      <c r="M1319" s="33">
        <f ca="1">[1]!EM_S_MAJASSRES_NUM(B1319,$M$2,$M$1)</f>
        <v>2</v>
      </c>
      <c r="N1319" s="29" t="str">
        <f t="shared" si="144"/>
        <v/>
      </c>
      <c r="O1319" s="21" t="str">
        <f t="shared" ca="1" si="145"/>
        <v/>
      </c>
      <c r="P1319" s="10" t="str">
        <f t="shared" si="146"/>
        <v>财报</v>
      </c>
    </row>
    <row r="1320" spans="1:16" x14ac:dyDescent="0.2">
      <c r="A1320" s="17">
        <f t="shared" ca="1" si="141"/>
        <v>1900</v>
      </c>
      <c r="B1320" s="8" t="s">
        <v>2690</v>
      </c>
      <c r="C1320" s="8" t="s">
        <v>2691</v>
      </c>
      <c r="D1320" s="13">
        <f>IFERROR([1]!EM_S_QSTM07_IS(B1320,"61",$C$1,"1")/1000000,"")</f>
        <v>8.2777128799999993</v>
      </c>
      <c r="E1320" s="13" t="str">
        <f>IFERROR([1]!EM_S_PERFORMANCEEXPRESS_PERFEXNETPROFITTOSHAREHOLDER(B1320,$C$1)/1000000,"")</f>
        <v/>
      </c>
      <c r="F1320" s="13">
        <f>IFERROR([1]!EM_S_PROFITNOTICE_FORECASTT(B1320,$C$1)/1000000,"")</f>
        <v>42.124499999999998</v>
      </c>
      <c r="G1320" s="13">
        <f>IFERROR([1]!EM_S_PROFITNOTICE_FORECASTL(B1320,$C$1)/1000000,"")</f>
        <v>32.763500000000001</v>
      </c>
      <c r="H1320" s="13">
        <f t="shared" si="142"/>
        <v>37.444000000000003</v>
      </c>
      <c r="I1320" s="20">
        <f>IFERROR([1]!EM_S_QSTM07_IS(B1320,"61",$I$1,"1")/1000000,"")</f>
        <v>26.493509299999999</v>
      </c>
      <c r="J1320" s="13">
        <f t="shared" si="140"/>
        <v>-18.21579642</v>
      </c>
      <c r="K1320" s="13">
        <f>IFERROR([1]!EM_S_QSTM07_IS(B1320,"61",$K$2,"1")/1000000,"")</f>
        <v>25.66304856</v>
      </c>
      <c r="L1320" s="14">
        <f t="shared" si="143"/>
        <v>-1.7098064120251191</v>
      </c>
      <c r="M1320" s="33" t="str">
        <f ca="1">[1]!EM_S_MAJASSRES_NUM(B1320,$M$2,$M$1)</f>
        <v/>
      </c>
      <c r="N1320" s="29" t="str">
        <f t="shared" si="144"/>
        <v/>
      </c>
      <c r="O1320" s="21">
        <f t="shared" ca="1" si="145"/>
        <v>-1.7098064120251191</v>
      </c>
      <c r="P1320" s="10" t="str">
        <f t="shared" si="146"/>
        <v>财报</v>
      </c>
    </row>
    <row r="1321" spans="1:16" x14ac:dyDescent="0.2">
      <c r="A1321" s="17">
        <f t="shared" ca="1" si="141"/>
        <v>618</v>
      </c>
      <c r="B1321" s="8" t="s">
        <v>2692</v>
      </c>
      <c r="C1321" s="8" t="s">
        <v>2693</v>
      </c>
      <c r="D1321" s="13">
        <f>IFERROR([1]!EM_S_QSTM07_IS(B1321,"61",$C$1,"1")/1000000,"")</f>
        <v>242.28753875000001</v>
      </c>
      <c r="E1321" s="13" t="str">
        <f>IFERROR([1]!EM_S_PERFORMANCEEXPRESS_PERFEXNETPROFITTOSHAREHOLDER(B1321,$C$1)/1000000,"")</f>
        <v/>
      </c>
      <c r="F1321" s="13">
        <f>IFERROR([1]!EM_S_PROFITNOTICE_FORECASTT(B1321,$C$1)/1000000,"")</f>
        <v>360</v>
      </c>
      <c r="G1321" s="13">
        <f>IFERROR([1]!EM_S_PROFITNOTICE_FORECASTL(B1321,$C$1)/1000000,"")</f>
        <v>320</v>
      </c>
      <c r="H1321" s="13">
        <f t="shared" si="142"/>
        <v>340</v>
      </c>
      <c r="I1321" s="20">
        <f>IFERROR([1]!EM_S_QSTM07_IS(B1321,"61",$I$1,"1")/1000000,"")</f>
        <v>108.35706003</v>
      </c>
      <c r="J1321" s="13">
        <f t="shared" si="140"/>
        <v>133.93047872</v>
      </c>
      <c r="K1321" s="13">
        <f>IFERROR([1]!EM_S_QSTM07_IS(B1321,"61",$K$2,"1")/1000000,"")</f>
        <v>187.5837487</v>
      </c>
      <c r="L1321" s="14">
        <f t="shared" si="143"/>
        <v>-0.28602301826160276</v>
      </c>
      <c r="M1321" s="33" t="str">
        <f ca="1">[1]!EM_S_MAJASSRES_NUM(B1321,$M$2,$M$1)</f>
        <v/>
      </c>
      <c r="N1321" s="29" t="str">
        <f t="shared" si="144"/>
        <v/>
      </c>
      <c r="O1321" s="21">
        <f t="shared" ca="1" si="145"/>
        <v>-0.28602301826160276</v>
      </c>
      <c r="P1321" s="10" t="str">
        <f t="shared" si="146"/>
        <v>财报</v>
      </c>
    </row>
    <row r="1322" spans="1:16" x14ac:dyDescent="0.2">
      <c r="A1322" s="17" t="str">
        <f t="shared" ca="1" si="141"/>
        <v/>
      </c>
      <c r="B1322" s="8" t="s">
        <v>2694</v>
      </c>
      <c r="C1322" s="8" t="s">
        <v>2695</v>
      </c>
      <c r="D1322" s="13">
        <f>IFERROR([1]!EM_S_QSTM07_IS(B1322,"61",$C$1,"1")/1000000,"")</f>
        <v>219.75367546999999</v>
      </c>
      <c r="E1322" s="13" t="str">
        <f>IFERROR([1]!EM_S_PERFORMANCEEXPRESS_PERFEXNETPROFITTOSHAREHOLDER(B1322,$C$1)/1000000,"")</f>
        <v/>
      </c>
      <c r="F1322" s="13">
        <f>IFERROR([1]!EM_S_PROFITNOTICE_FORECASTT(B1322,$C$1)/1000000,"")</f>
        <v>380</v>
      </c>
      <c r="G1322" s="13">
        <f>IFERROR([1]!EM_S_PROFITNOTICE_FORECASTL(B1322,$C$1)/1000000,"")</f>
        <v>280</v>
      </c>
      <c r="H1322" s="13">
        <f t="shared" si="142"/>
        <v>330</v>
      </c>
      <c r="I1322" s="20">
        <f>IFERROR([1]!EM_S_QSTM07_IS(B1322,"61",$I$1,"1")/1000000,"")</f>
        <v>117.04562874</v>
      </c>
      <c r="J1322" s="13">
        <f t="shared" si="140"/>
        <v>102.70804672999999</v>
      </c>
      <c r="K1322" s="13">
        <f>IFERROR([1]!EM_S_QSTM07_IS(B1322,"61",$K$2,"1")/1000000,"")</f>
        <v>843.13361013999997</v>
      </c>
      <c r="L1322" s="14">
        <f t="shared" si="143"/>
        <v>-0.87818295286206705</v>
      </c>
      <c r="M1322" s="33">
        <f ca="1">[1]!EM_S_MAJASSRES_NUM(B1322,$M$2,$M$1)</f>
        <v>1</v>
      </c>
      <c r="N1322" s="29" t="str">
        <f t="shared" si="144"/>
        <v/>
      </c>
      <c r="O1322" s="21" t="str">
        <f t="shared" ca="1" si="145"/>
        <v/>
      </c>
      <c r="P1322" s="10" t="str">
        <f t="shared" si="146"/>
        <v>财报</v>
      </c>
    </row>
    <row r="1323" spans="1:16" x14ac:dyDescent="0.2">
      <c r="A1323" s="17" t="str">
        <f t="shared" ca="1" si="141"/>
        <v/>
      </c>
      <c r="B1323" s="8" t="s">
        <v>2696</v>
      </c>
      <c r="C1323" s="8" t="s">
        <v>2697</v>
      </c>
      <c r="D1323" s="13">
        <f>IFERROR([1]!EM_S_QSTM07_IS(B1323,"61",$C$1,"1")/1000000,"")</f>
        <v>17.99978604</v>
      </c>
      <c r="E1323" s="13" t="str">
        <f>IFERROR([1]!EM_S_PERFORMANCEEXPRESS_PERFEXNETPROFITTOSHAREHOLDER(B1323,$C$1)/1000000,"")</f>
        <v/>
      </c>
      <c r="F1323" s="13">
        <f>IFERROR([1]!EM_S_PROFITNOTICE_FORECASTT(B1323,$C$1)/1000000,"")</f>
        <v>28.5</v>
      </c>
      <c r="G1323" s="13">
        <f>IFERROR([1]!EM_S_PROFITNOTICE_FORECASTL(B1323,$C$1)/1000000,"")</f>
        <v>22.5</v>
      </c>
      <c r="H1323" s="13">
        <f t="shared" si="142"/>
        <v>25.5</v>
      </c>
      <c r="I1323" s="20">
        <f>IFERROR([1]!EM_S_QSTM07_IS(B1323,"61",$I$1,"1")/1000000,"")</f>
        <v>8.9875184600000004</v>
      </c>
      <c r="J1323" s="13">
        <f t="shared" si="140"/>
        <v>9.0122675799999996</v>
      </c>
      <c r="K1323" s="13">
        <f>IFERROR([1]!EM_S_QSTM07_IS(B1323,"61",$K$2,"1")/1000000,"")</f>
        <v>15.090426599999999</v>
      </c>
      <c r="L1323" s="14">
        <f t="shared" si="143"/>
        <v>-0.40278245149146413</v>
      </c>
      <c r="M1323" s="33">
        <f ca="1">[1]!EM_S_MAJASSRES_NUM(B1323,$M$2,$M$1)</f>
        <v>1</v>
      </c>
      <c r="N1323" s="29" t="str">
        <f t="shared" si="144"/>
        <v/>
      </c>
      <c r="O1323" s="21" t="str">
        <f t="shared" ca="1" si="145"/>
        <v/>
      </c>
      <c r="P1323" s="10" t="str">
        <f t="shared" si="146"/>
        <v>财报</v>
      </c>
    </row>
    <row r="1324" spans="1:16" x14ac:dyDescent="0.2">
      <c r="A1324" s="17">
        <f t="shared" ca="1" si="141"/>
        <v>885</v>
      </c>
      <c r="B1324" s="8" t="s">
        <v>2698</v>
      </c>
      <c r="C1324" s="8" t="s">
        <v>2699</v>
      </c>
      <c r="D1324" s="13">
        <f>IFERROR([1]!EM_S_QSTM07_IS(B1324,"61",$C$1,"1")/1000000,"")</f>
        <v>17.310153829999997</v>
      </c>
      <c r="E1324" s="13" t="str">
        <f>IFERROR([1]!EM_S_PERFORMANCEEXPRESS_PERFEXNETPROFITTOSHAREHOLDER(B1324,$C$1)/1000000,"")</f>
        <v/>
      </c>
      <c r="F1324" s="13">
        <f>IFERROR([1]!EM_S_PROFITNOTICE_FORECASTT(B1324,$C$1)/1000000,"")</f>
        <v>30.739000000000001</v>
      </c>
      <c r="G1324" s="13">
        <f>IFERROR([1]!EM_S_PROFITNOTICE_FORECASTL(B1324,$C$1)/1000000,"")</f>
        <v>25.6158</v>
      </c>
      <c r="H1324" s="13">
        <f t="shared" si="142"/>
        <v>28.177399999999999</v>
      </c>
      <c r="I1324" s="20">
        <f>IFERROR([1]!EM_S_QSTM07_IS(B1324,"61",$I$1,"1")/1000000,"")</f>
        <v>11.991292019999999</v>
      </c>
      <c r="J1324" s="13">
        <f t="shared" si="140"/>
        <v>5.3188618099999978</v>
      </c>
      <c r="K1324" s="13">
        <f>IFERROR([1]!EM_S_QSTM07_IS(B1324,"61",$K$2,"1")/1000000,"")</f>
        <v>11.887534929999999</v>
      </c>
      <c r="L1324" s="14">
        <f t="shared" si="143"/>
        <v>-0.55256814458840897</v>
      </c>
      <c r="M1324" s="33" t="str">
        <f ca="1">[1]!EM_S_MAJASSRES_NUM(B1324,$M$2,$M$1)</f>
        <v/>
      </c>
      <c r="N1324" s="29" t="str">
        <f t="shared" si="144"/>
        <v/>
      </c>
      <c r="O1324" s="21">
        <f t="shared" ca="1" si="145"/>
        <v>-0.55256814458840897</v>
      </c>
      <c r="P1324" s="10" t="str">
        <f t="shared" si="146"/>
        <v>财报</v>
      </c>
    </row>
    <row r="1325" spans="1:16" x14ac:dyDescent="0.2">
      <c r="A1325" s="17" t="str">
        <f t="shared" ca="1" si="141"/>
        <v/>
      </c>
      <c r="B1325" s="8" t="s">
        <v>2700</v>
      </c>
      <c r="C1325" s="8" t="s">
        <v>2701</v>
      </c>
      <c r="D1325" s="13">
        <f>IFERROR([1]!EM_S_QSTM07_IS(B1325,"61",$C$1,"1")/1000000,"")</f>
        <v>39.361432619999995</v>
      </c>
      <c r="E1325" s="13" t="str">
        <f>IFERROR([1]!EM_S_PERFORMANCEEXPRESS_PERFEXNETPROFITTOSHAREHOLDER(B1325,$C$1)/1000000,"")</f>
        <v/>
      </c>
      <c r="F1325" s="13">
        <f>IFERROR([1]!EM_S_PROFITNOTICE_FORECASTT(B1325,$C$1)/1000000,"")</f>
        <v>68</v>
      </c>
      <c r="G1325" s="13">
        <f>IFERROR([1]!EM_S_PROFITNOTICE_FORECASTL(B1325,$C$1)/1000000,"")</f>
        <v>53</v>
      </c>
      <c r="H1325" s="13">
        <f t="shared" si="142"/>
        <v>60.5</v>
      </c>
      <c r="I1325" s="20">
        <f>IFERROR([1]!EM_S_QSTM07_IS(B1325,"61",$I$1,"1")/1000000,"")</f>
        <v>28.236961659999999</v>
      </c>
      <c r="J1325" s="13">
        <f t="shared" si="140"/>
        <v>11.124470959999996</v>
      </c>
      <c r="K1325" s="13">
        <f>IFERROR([1]!EM_S_QSTM07_IS(B1325,"61",$K$2,"1")/1000000,"")</f>
        <v>2.3855080000000002</v>
      </c>
      <c r="L1325" s="14">
        <f t="shared" si="143"/>
        <v>3.6633551260360462</v>
      </c>
      <c r="M1325" s="33">
        <f ca="1">[1]!EM_S_MAJASSRES_NUM(B1325,$M$2,$M$1)</f>
        <v>1</v>
      </c>
      <c r="N1325" s="29">
        <f t="shared" si="144"/>
        <v>1</v>
      </c>
      <c r="O1325" s="21" t="str">
        <f t="shared" ca="1" si="145"/>
        <v/>
      </c>
      <c r="P1325" s="10" t="str">
        <f t="shared" si="146"/>
        <v>财报</v>
      </c>
    </row>
    <row r="1326" spans="1:16" x14ac:dyDescent="0.2">
      <c r="A1326" s="17">
        <f t="shared" ca="1" si="141"/>
        <v>863</v>
      </c>
      <c r="B1326" s="8" t="s">
        <v>2702</v>
      </c>
      <c r="C1326" s="8" t="s">
        <v>2703</v>
      </c>
      <c r="D1326" s="13">
        <f>IFERROR([1]!EM_S_QSTM07_IS(B1326,"61",$C$1,"1")/1000000,"")</f>
        <v>45.811964000000003</v>
      </c>
      <c r="E1326" s="13" t="str">
        <f>IFERROR([1]!EM_S_PERFORMANCEEXPRESS_PERFEXNETPROFITTOSHAREHOLDER(B1326,$C$1)/1000000,"")</f>
        <v/>
      </c>
      <c r="F1326" s="13">
        <f>IFERROR([1]!EM_S_PROFITNOTICE_FORECASTT(B1326,$C$1)/1000000,"")</f>
        <v>86.7928</v>
      </c>
      <c r="G1326" s="13">
        <f>IFERROR([1]!EM_S_PROFITNOTICE_FORECASTL(B1326,$C$1)/1000000,"")</f>
        <v>76.581900000000005</v>
      </c>
      <c r="H1326" s="13">
        <f t="shared" si="142"/>
        <v>81.687350000000009</v>
      </c>
      <c r="I1326" s="20">
        <f>IFERROR([1]!EM_S_QSTM07_IS(B1326,"61",$I$1,"1")/1000000,"")</f>
        <v>31.9490163</v>
      </c>
      <c r="J1326" s="13">
        <f t="shared" si="140"/>
        <v>13.862947700000003</v>
      </c>
      <c r="K1326" s="13">
        <f>IFERROR([1]!EM_S_QSTM07_IS(B1326,"61",$K$2,"1")/1000000,"")</f>
        <v>30.144932470000001</v>
      </c>
      <c r="L1326" s="14">
        <f t="shared" si="143"/>
        <v>-0.54012344483450747</v>
      </c>
      <c r="M1326" s="33" t="str">
        <f ca="1">[1]!EM_S_MAJASSRES_NUM(B1326,$M$2,$M$1)</f>
        <v/>
      </c>
      <c r="N1326" s="29" t="str">
        <f t="shared" si="144"/>
        <v/>
      </c>
      <c r="O1326" s="21">
        <f t="shared" ca="1" si="145"/>
        <v>-0.54012344483450747</v>
      </c>
      <c r="P1326" s="10" t="str">
        <f t="shared" si="146"/>
        <v>财报</v>
      </c>
    </row>
    <row r="1327" spans="1:16" x14ac:dyDescent="0.2">
      <c r="A1327" s="17" t="str">
        <f t="shared" ca="1" si="141"/>
        <v/>
      </c>
      <c r="B1327" s="8" t="s">
        <v>2704</v>
      </c>
      <c r="C1327" s="8" t="s">
        <v>2705</v>
      </c>
      <c r="D1327" s="13">
        <f>IFERROR([1]!EM_S_QSTM07_IS(B1327,"61",$C$1,"1")/1000000,"")</f>
        <v>18.54594307</v>
      </c>
      <c r="E1327" s="13" t="str">
        <f>IFERROR([1]!EM_S_PERFORMANCEEXPRESS_PERFEXNETPROFITTOSHAREHOLDER(B1327,$C$1)/1000000,"")</f>
        <v/>
      </c>
      <c r="F1327" s="13">
        <f>IFERROR([1]!EM_S_PROFITNOTICE_FORECASTT(B1327,$C$1)/1000000,"")</f>
        <v>32.968299999999999</v>
      </c>
      <c r="G1327" s="13">
        <f>IFERROR([1]!EM_S_PROFITNOTICE_FORECASTL(B1327,$C$1)/1000000,"")</f>
        <v>29.089700000000001</v>
      </c>
      <c r="H1327" s="13">
        <f t="shared" si="142"/>
        <v>31.029</v>
      </c>
      <c r="I1327" s="20">
        <f>IFERROR([1]!EM_S_QSTM07_IS(B1327,"61",$I$1,"1")/1000000,"")</f>
        <v>11.471883119999999</v>
      </c>
      <c r="J1327" s="13">
        <f t="shared" si="140"/>
        <v>7.0740599500000005</v>
      </c>
      <c r="K1327" s="13">
        <f>IFERROR([1]!EM_S_QSTM07_IS(B1327,"61",$K$2,"1")/1000000,"")</f>
        <v>10.0922035</v>
      </c>
      <c r="L1327" s="14">
        <f t="shared" si="143"/>
        <v>-0.29905694529445426</v>
      </c>
      <c r="M1327" s="33">
        <f ca="1">[1]!EM_S_MAJASSRES_NUM(B1327,$M$2,$M$1)</f>
        <v>1</v>
      </c>
      <c r="N1327" s="29" t="str">
        <f t="shared" si="144"/>
        <v/>
      </c>
      <c r="O1327" s="21" t="str">
        <f t="shared" ca="1" si="145"/>
        <v/>
      </c>
      <c r="P1327" s="10" t="str">
        <f t="shared" si="146"/>
        <v>财报</v>
      </c>
    </row>
    <row r="1328" spans="1:16" x14ac:dyDescent="0.2">
      <c r="A1328" s="17">
        <f t="shared" ca="1" si="141"/>
        <v>905</v>
      </c>
      <c r="B1328" s="8" t="s">
        <v>2706</v>
      </c>
      <c r="C1328" s="8" t="s">
        <v>2707</v>
      </c>
      <c r="D1328" s="13">
        <f>IFERROR([1]!EM_S_QSTM07_IS(B1328,"61",$C$1,"1")/1000000,"")</f>
        <v>46.073651729999995</v>
      </c>
      <c r="E1328" s="13" t="str">
        <f>IFERROR([1]!EM_S_PERFORMANCEEXPRESS_PERFEXNETPROFITTOSHAREHOLDER(B1328,$C$1)/1000000,"")</f>
        <v/>
      </c>
      <c r="F1328" s="13">
        <f>IFERROR([1]!EM_S_PROFITNOTICE_FORECASTT(B1328,$C$1)/1000000,"")</f>
        <v>81</v>
      </c>
      <c r="G1328" s="13">
        <f>IFERROR([1]!EM_S_PROFITNOTICE_FORECASTL(B1328,$C$1)/1000000,"")</f>
        <v>68.599999999999994</v>
      </c>
      <c r="H1328" s="13">
        <f t="shared" si="142"/>
        <v>74.8</v>
      </c>
      <c r="I1328" s="20">
        <f>IFERROR([1]!EM_S_QSTM07_IS(B1328,"61",$I$1,"1")/1000000,"")</f>
        <v>27.751779679999999</v>
      </c>
      <c r="J1328" s="13">
        <f t="shared" si="140"/>
        <v>18.321872049999996</v>
      </c>
      <c r="K1328" s="13">
        <f>IFERROR([1]!EM_S_QSTM07_IS(B1328,"61",$K$2,"1")/1000000,"")</f>
        <v>42.28150385</v>
      </c>
      <c r="L1328" s="14">
        <f t="shared" si="143"/>
        <v>-0.56666933808694231</v>
      </c>
      <c r="M1328" s="33" t="str">
        <f ca="1">[1]!EM_S_MAJASSRES_NUM(B1328,$M$2,$M$1)</f>
        <v/>
      </c>
      <c r="N1328" s="29" t="str">
        <f t="shared" si="144"/>
        <v/>
      </c>
      <c r="O1328" s="21">
        <f t="shared" ca="1" si="145"/>
        <v>-0.56666933808694231</v>
      </c>
      <c r="P1328" s="10" t="str">
        <f t="shared" si="146"/>
        <v>财报</v>
      </c>
    </row>
    <row r="1329" spans="1:16" x14ac:dyDescent="0.2">
      <c r="A1329" s="17">
        <f t="shared" ca="1" si="141"/>
        <v>1476</v>
      </c>
      <c r="B1329" s="8" t="s">
        <v>2708</v>
      </c>
      <c r="C1329" s="8" t="s">
        <v>2709</v>
      </c>
      <c r="D1329" s="13">
        <f>IFERROR([1]!EM_S_QSTM07_IS(B1329,"61",$C$1,"1")/1000000,"")</f>
        <v>28.497439789999998</v>
      </c>
      <c r="E1329" s="13" t="str">
        <f>IFERROR([1]!EM_S_PERFORMANCEEXPRESS_PERFEXNETPROFITTOSHAREHOLDER(B1329,$C$1)/1000000,"")</f>
        <v/>
      </c>
      <c r="F1329" s="13">
        <f>IFERROR([1]!EM_S_PROFITNOTICE_FORECASTT(B1329,$C$1)/1000000,"")</f>
        <v>61.62</v>
      </c>
      <c r="G1329" s="13">
        <f>IFERROR([1]!EM_S_PROFITNOTICE_FORECASTL(B1329,$C$1)/1000000,"")</f>
        <v>53.92</v>
      </c>
      <c r="H1329" s="13">
        <f t="shared" si="142"/>
        <v>57.769999999999996</v>
      </c>
      <c r="I1329" s="20">
        <f>IFERROR([1]!EM_S_QSTM07_IS(B1329,"61",$I$1,"1")/1000000,"")</f>
        <v>27.230614800000001</v>
      </c>
      <c r="J1329" s="13">
        <f t="shared" si="140"/>
        <v>1.2668249899999964</v>
      </c>
      <c r="K1329" s="13">
        <f>IFERROR([1]!EM_S_QSTM07_IS(B1329,"61",$K$2,"1")/1000000,"")</f>
        <v>38.916602390000001</v>
      </c>
      <c r="L1329" s="14">
        <f t="shared" si="143"/>
        <v>-0.96744769809798403</v>
      </c>
      <c r="M1329" s="33" t="str">
        <f ca="1">[1]!EM_S_MAJASSRES_NUM(B1329,$M$2,$M$1)</f>
        <v/>
      </c>
      <c r="N1329" s="29" t="str">
        <f t="shared" si="144"/>
        <v/>
      </c>
      <c r="O1329" s="21">
        <f t="shared" ca="1" si="145"/>
        <v>-0.96744769809798403</v>
      </c>
      <c r="P1329" s="10" t="str">
        <f t="shared" si="146"/>
        <v>财报</v>
      </c>
    </row>
    <row r="1330" spans="1:16" x14ac:dyDescent="0.2">
      <c r="A1330" s="17">
        <f t="shared" ca="1" si="141"/>
        <v>693</v>
      </c>
      <c r="B1330" s="8" t="s">
        <v>2710</v>
      </c>
      <c r="C1330" s="8" t="s">
        <v>2711</v>
      </c>
      <c r="D1330" s="13">
        <f>IFERROR([1]!EM_S_QSTM07_IS(B1330,"61",$C$1,"1")/1000000,"")</f>
        <v>93.366200849999998</v>
      </c>
      <c r="E1330" s="13" t="str">
        <f>IFERROR([1]!EM_S_PERFORMANCEEXPRESS_PERFEXNETPROFITTOSHAREHOLDER(B1330,$C$1)/1000000,"")</f>
        <v/>
      </c>
      <c r="F1330" s="13">
        <f>IFERROR([1]!EM_S_PROFITNOTICE_FORECASTT(B1330,$C$1)/1000000,"")</f>
        <v>168.7081</v>
      </c>
      <c r="G1330" s="13">
        <f>IFERROR([1]!EM_S_PROFITNOTICE_FORECASTL(B1330,$C$1)/1000000,"")</f>
        <v>144.6069</v>
      </c>
      <c r="H1330" s="13">
        <f t="shared" si="142"/>
        <v>156.6575</v>
      </c>
      <c r="I1330" s="20">
        <f>IFERROR([1]!EM_S_QSTM07_IS(B1330,"61",$I$1,"1")/1000000,"")</f>
        <v>60.496726100000004</v>
      </c>
      <c r="J1330" s="13">
        <f t="shared" si="140"/>
        <v>32.869474749999995</v>
      </c>
      <c r="K1330" s="13">
        <f>IFERROR([1]!EM_S_QSTM07_IS(B1330,"61",$K$2,"1")/1000000,"")</f>
        <v>52.825934049999994</v>
      </c>
      <c r="L1330" s="14">
        <f t="shared" si="143"/>
        <v>-0.37777768929009597</v>
      </c>
      <c r="M1330" s="33" t="str">
        <f ca="1">[1]!EM_S_MAJASSRES_NUM(B1330,$M$2,$M$1)</f>
        <v/>
      </c>
      <c r="N1330" s="29" t="str">
        <f t="shared" si="144"/>
        <v/>
      </c>
      <c r="O1330" s="21">
        <f t="shared" ca="1" si="145"/>
        <v>-0.37777768929009597</v>
      </c>
      <c r="P1330" s="10" t="str">
        <f t="shared" si="146"/>
        <v>财报</v>
      </c>
    </row>
    <row r="1331" spans="1:16" x14ac:dyDescent="0.2">
      <c r="A1331" s="17" t="str">
        <f t="shared" ca="1" si="141"/>
        <v/>
      </c>
      <c r="B1331" s="8" t="s">
        <v>2712</v>
      </c>
      <c r="C1331" s="8" t="s">
        <v>2713</v>
      </c>
      <c r="D1331" s="13">
        <f>IFERROR([1]!EM_S_QSTM07_IS(B1331,"61",$C$1,"1")/1000000,"")</f>
        <v>10.42661193</v>
      </c>
      <c r="E1331" s="13" t="str">
        <f>IFERROR([1]!EM_S_PERFORMANCEEXPRESS_PERFEXNETPROFITTOSHAREHOLDER(B1331,$C$1)/1000000,"")</f>
        <v/>
      </c>
      <c r="F1331" s="13">
        <f>IFERROR([1]!EM_S_PROFITNOTICE_FORECASTT(B1331,$C$1)/1000000,"")</f>
        <v>20.436299999999999</v>
      </c>
      <c r="G1331" s="13">
        <f>IFERROR([1]!EM_S_PROFITNOTICE_FORECASTL(B1331,$C$1)/1000000,"")</f>
        <v>19.026900000000001</v>
      </c>
      <c r="H1331" s="13">
        <f t="shared" si="142"/>
        <v>19.7316</v>
      </c>
      <c r="I1331" s="20">
        <f>IFERROR([1]!EM_S_QSTM07_IS(B1331,"61",$I$1,"1")/1000000,"")</f>
        <v>9.2935431400000006</v>
      </c>
      <c r="J1331" s="13">
        <f t="shared" si="140"/>
        <v>1.1330687899999994</v>
      </c>
      <c r="K1331" s="13">
        <f>IFERROR([1]!EM_S_QSTM07_IS(B1331,"61",$K$2,"1")/1000000,"")</f>
        <v>3.8529289900000001</v>
      </c>
      <c r="L1331" s="14">
        <f t="shared" si="143"/>
        <v>-0.70592014725918961</v>
      </c>
      <c r="M1331" s="33" t="str">
        <f ca="1">[1]!EM_S_MAJASSRES_NUM(B1331,$M$2,$M$1)</f>
        <v/>
      </c>
      <c r="N1331" s="29">
        <f t="shared" si="144"/>
        <v>1</v>
      </c>
      <c r="O1331" s="21" t="str">
        <f t="shared" ca="1" si="145"/>
        <v/>
      </c>
      <c r="P1331" s="10" t="str">
        <f t="shared" si="146"/>
        <v>财报</v>
      </c>
    </row>
    <row r="1332" spans="1:16" x14ac:dyDescent="0.2">
      <c r="A1332" s="17">
        <f t="shared" ca="1" si="141"/>
        <v>314</v>
      </c>
      <c r="B1332" s="8" t="s">
        <v>2714</v>
      </c>
      <c r="C1332" s="8" t="s">
        <v>2715</v>
      </c>
      <c r="D1332" s="13">
        <f>IFERROR([1]!EM_S_QSTM07_IS(B1332,"61",$C$1,"1")/1000000,"")</f>
        <v>234.79607883</v>
      </c>
      <c r="E1332" s="13" t="str">
        <f>IFERROR([1]!EM_S_PERFORMANCEEXPRESS_PERFEXNETPROFITTOSHAREHOLDER(B1332,$C$1)/1000000,"")</f>
        <v/>
      </c>
      <c r="F1332" s="13">
        <f>IFERROR([1]!EM_S_PROFITNOTICE_FORECASTT(B1332,$C$1)/1000000,"")</f>
        <v>283.53640000000001</v>
      </c>
      <c r="G1332" s="13">
        <f>IFERROR([1]!EM_S_PROFITNOTICE_FORECASTL(B1332,$C$1)/1000000,"")</f>
        <v>237.5575</v>
      </c>
      <c r="H1332" s="13">
        <f t="shared" si="142"/>
        <v>260.54695000000004</v>
      </c>
      <c r="I1332" s="20">
        <f>IFERROR([1]!EM_S_QSTM07_IS(B1332,"61",$I$1,"1")/1000000,"")</f>
        <v>35.19638767</v>
      </c>
      <c r="J1332" s="13">
        <f t="shared" si="140"/>
        <v>199.59969115999999</v>
      </c>
      <c r="K1332" s="13">
        <f>IFERROR([1]!EM_S_QSTM07_IS(B1332,"61",$K$2,"1")/1000000,"")</f>
        <v>133.75771578000001</v>
      </c>
      <c r="L1332" s="14">
        <f t="shared" si="143"/>
        <v>0.49224805459667498</v>
      </c>
      <c r="M1332" s="33" t="str">
        <f ca="1">[1]!EM_S_MAJASSRES_NUM(B1332,$M$2,$M$1)</f>
        <v/>
      </c>
      <c r="N1332" s="29" t="str">
        <f t="shared" si="144"/>
        <v/>
      </c>
      <c r="O1332" s="21">
        <f t="shared" ca="1" si="145"/>
        <v>0.49224805459667498</v>
      </c>
      <c r="P1332" s="10" t="str">
        <f t="shared" si="146"/>
        <v>财报</v>
      </c>
    </row>
    <row r="1333" spans="1:16" x14ac:dyDescent="0.2">
      <c r="A1333" s="17">
        <f t="shared" ca="1" si="141"/>
        <v>642</v>
      </c>
      <c r="B1333" s="8" t="s">
        <v>2716</v>
      </c>
      <c r="C1333" s="8" t="s">
        <v>2717</v>
      </c>
      <c r="D1333" s="13">
        <f>IFERROR([1]!EM_S_QSTM07_IS(B1333,"61",$C$1,"1")/1000000,"")</f>
        <v>43.808265060000004</v>
      </c>
      <c r="E1333" s="13" t="str">
        <f>IFERROR([1]!EM_S_PERFORMANCEEXPRESS_PERFEXNETPROFITTOSHAREHOLDER(B1333,$C$1)/1000000,"")</f>
        <v/>
      </c>
      <c r="F1333" s="13">
        <f>IFERROR([1]!EM_S_PROFITNOTICE_FORECASTT(B1333,$C$1)/1000000,"")</f>
        <v>73.728999999999999</v>
      </c>
      <c r="G1333" s="13">
        <f>IFERROR([1]!EM_S_PROFITNOTICE_FORECASTL(B1333,$C$1)/1000000,"")</f>
        <v>62.669699999999999</v>
      </c>
      <c r="H1333" s="13">
        <f t="shared" si="142"/>
        <v>68.199349999999995</v>
      </c>
      <c r="I1333" s="20">
        <f>IFERROR([1]!EM_S_QSTM07_IS(B1333,"61",$I$1,"1")/1000000,"")</f>
        <v>20.813178319999999</v>
      </c>
      <c r="J1333" s="13">
        <f t="shared" si="140"/>
        <v>22.995086740000005</v>
      </c>
      <c r="K1333" s="13">
        <f>IFERROR([1]!EM_S_QSTM07_IS(B1333,"61",$K$2,"1")/1000000,"")</f>
        <v>34.158649520000004</v>
      </c>
      <c r="L1333" s="14">
        <f t="shared" si="143"/>
        <v>-0.32681510940482866</v>
      </c>
      <c r="M1333" s="33" t="str">
        <f ca="1">[1]!EM_S_MAJASSRES_NUM(B1333,$M$2,$M$1)</f>
        <v/>
      </c>
      <c r="N1333" s="29" t="str">
        <f t="shared" si="144"/>
        <v/>
      </c>
      <c r="O1333" s="21">
        <f t="shared" ca="1" si="145"/>
        <v>-0.32681510940482866</v>
      </c>
      <c r="P1333" s="10" t="str">
        <f t="shared" si="146"/>
        <v>财报</v>
      </c>
    </row>
    <row r="1334" spans="1:16" x14ac:dyDescent="0.2">
      <c r="A1334" s="17">
        <f t="shared" ca="1" si="141"/>
        <v>363</v>
      </c>
      <c r="B1334" s="8" t="s">
        <v>2718</v>
      </c>
      <c r="C1334" s="8" t="s">
        <v>2719</v>
      </c>
      <c r="D1334" s="13">
        <f>IFERROR([1]!EM_S_QSTM07_IS(B1334,"61",$C$1,"1")/1000000,"")</f>
        <v>601.34187505</v>
      </c>
      <c r="E1334" s="13" t="str">
        <f>IFERROR([1]!EM_S_PERFORMANCEEXPRESS_PERFEXNETPROFITTOSHAREHOLDER(B1334,$C$1)/1000000,"")</f>
        <v/>
      </c>
      <c r="F1334" s="13">
        <f>IFERROR([1]!EM_S_PROFITNOTICE_FORECASTT(B1334,$C$1)/1000000,"")</f>
        <v>815</v>
      </c>
      <c r="G1334" s="13">
        <f>IFERROR([1]!EM_S_PROFITNOTICE_FORECASTL(B1334,$C$1)/1000000,"")</f>
        <v>785</v>
      </c>
      <c r="H1334" s="13">
        <f t="shared" si="142"/>
        <v>800</v>
      </c>
      <c r="I1334" s="20">
        <f>IFERROR([1]!EM_S_QSTM07_IS(B1334,"61",$I$1,"1")/1000000,"")</f>
        <v>202.87840231999999</v>
      </c>
      <c r="J1334" s="13">
        <f t="shared" si="140"/>
        <v>398.46347273000003</v>
      </c>
      <c r="K1334" s="13">
        <f>IFERROR([1]!EM_S_QSTM07_IS(B1334,"61",$K$2,"1")/1000000,"")</f>
        <v>300.49396062</v>
      </c>
      <c r="L1334" s="14">
        <f t="shared" si="143"/>
        <v>0.32602822335551285</v>
      </c>
      <c r="M1334" s="33" t="str">
        <f ca="1">[1]!EM_S_MAJASSRES_NUM(B1334,$M$2,$M$1)</f>
        <v/>
      </c>
      <c r="N1334" s="29" t="str">
        <f t="shared" si="144"/>
        <v/>
      </c>
      <c r="O1334" s="21">
        <f t="shared" ca="1" si="145"/>
        <v>0.32602822335551285</v>
      </c>
      <c r="P1334" s="10" t="str">
        <f t="shared" si="146"/>
        <v>财报</v>
      </c>
    </row>
    <row r="1335" spans="1:16" x14ac:dyDescent="0.2">
      <c r="A1335" s="17" t="str">
        <f t="shared" ca="1" si="141"/>
        <v/>
      </c>
      <c r="B1335" s="8" t="s">
        <v>2720</v>
      </c>
      <c r="C1335" s="8" t="s">
        <v>2721</v>
      </c>
      <c r="D1335" s="13">
        <f>IFERROR([1]!EM_S_QSTM07_IS(B1335,"61",$C$1,"1")/1000000,"")</f>
        <v>20.774250840000001</v>
      </c>
      <c r="E1335" s="13" t="str">
        <f>IFERROR([1]!EM_S_PERFORMANCEEXPRESS_PERFEXNETPROFITTOSHAREHOLDER(B1335,$C$1)/1000000,"")</f>
        <v/>
      </c>
      <c r="F1335" s="13">
        <f>IFERROR([1]!EM_S_PROFITNOTICE_FORECASTT(B1335,$C$1)/1000000,"")</f>
        <v>38</v>
      </c>
      <c r="G1335" s="13">
        <f>IFERROR([1]!EM_S_PROFITNOTICE_FORECASTL(B1335,$C$1)/1000000,"")</f>
        <v>36</v>
      </c>
      <c r="H1335" s="13">
        <f t="shared" si="142"/>
        <v>37</v>
      </c>
      <c r="I1335" s="20">
        <f>IFERROR([1]!EM_S_QSTM07_IS(B1335,"61",$I$1,"1")/1000000,"")</f>
        <v>15.751777619999999</v>
      </c>
      <c r="J1335" s="13">
        <f t="shared" si="140"/>
        <v>5.022473220000002</v>
      </c>
      <c r="K1335" s="13">
        <f>IFERROR([1]!EM_S_QSTM07_IS(B1335,"61",$K$2,"1")/1000000,"")</f>
        <v>4.8208695300000004</v>
      </c>
      <c r="L1335" s="14">
        <f t="shared" si="143"/>
        <v>4.1818947545755616E-2</v>
      </c>
      <c r="M1335" s="33">
        <f ca="1">[1]!EM_S_MAJASSRES_NUM(B1335,$M$2,$M$1)</f>
        <v>1</v>
      </c>
      <c r="N1335" s="29">
        <f t="shared" si="144"/>
        <v>1</v>
      </c>
      <c r="O1335" s="21" t="str">
        <f t="shared" ca="1" si="145"/>
        <v/>
      </c>
      <c r="P1335" s="10" t="str">
        <f t="shared" si="146"/>
        <v>财报</v>
      </c>
    </row>
    <row r="1336" spans="1:16" x14ac:dyDescent="0.2">
      <c r="A1336" s="17" t="str">
        <f t="shared" ca="1" si="141"/>
        <v/>
      </c>
      <c r="B1336" s="8" t="s">
        <v>2722</v>
      </c>
      <c r="C1336" s="8" t="s">
        <v>2723</v>
      </c>
      <c r="D1336" s="13">
        <f>IFERROR([1]!EM_S_QSTM07_IS(B1336,"61",$C$1,"1")/1000000,"")</f>
        <v>15.06652302</v>
      </c>
      <c r="E1336" s="13" t="str">
        <f>IFERROR([1]!EM_S_PERFORMANCEEXPRESS_PERFEXNETPROFITTOSHAREHOLDER(B1336,$C$1)/1000000,"")</f>
        <v/>
      </c>
      <c r="F1336" s="13">
        <f>IFERROR([1]!EM_S_PROFITNOTICE_FORECASTT(B1336,$C$1)/1000000,"")</f>
        <v>7.9389000000000003</v>
      </c>
      <c r="G1336" s="13">
        <f>IFERROR([1]!EM_S_PROFITNOTICE_FORECASTL(B1336,$C$1)/1000000,"")</f>
        <v>3.0533999999999999</v>
      </c>
      <c r="H1336" s="13">
        <f t="shared" si="142"/>
        <v>5.4961500000000001</v>
      </c>
      <c r="I1336" s="20">
        <f>IFERROR([1]!EM_S_QSTM07_IS(B1336,"61",$I$1,"1")/1000000,"")</f>
        <v>-9.0355553999999998</v>
      </c>
      <c r="J1336" s="13">
        <f t="shared" si="140"/>
        <v>24.102078419999998</v>
      </c>
      <c r="K1336" s="13">
        <f>IFERROR([1]!EM_S_QSTM07_IS(B1336,"61",$K$2,"1")/1000000,"")</f>
        <v>4.8918517000000001</v>
      </c>
      <c r="L1336" s="14">
        <f t="shared" si="143"/>
        <v>3.9269846876183916</v>
      </c>
      <c r="M1336" s="33" t="str">
        <f ca="1">[1]!EM_S_MAJASSRES_NUM(B1336,$M$2,$M$1)</f>
        <v/>
      </c>
      <c r="N1336" s="29">
        <f t="shared" si="144"/>
        <v>1</v>
      </c>
      <c r="O1336" s="21" t="str">
        <f t="shared" ca="1" si="145"/>
        <v/>
      </c>
      <c r="P1336" s="10" t="str">
        <f t="shared" si="146"/>
        <v>财报</v>
      </c>
    </row>
    <row r="1337" spans="1:16" x14ac:dyDescent="0.2">
      <c r="A1337" s="17">
        <f t="shared" ca="1" si="141"/>
        <v>439</v>
      </c>
      <c r="B1337" s="8" t="s">
        <v>2724</v>
      </c>
      <c r="C1337" s="8" t="s">
        <v>2725</v>
      </c>
      <c r="D1337" s="13">
        <f>IFERROR([1]!EM_S_QSTM07_IS(B1337,"61",$C$1,"1")/1000000,"")</f>
        <v>37.64183336</v>
      </c>
      <c r="E1337" s="13" t="str">
        <f>IFERROR([1]!EM_S_PERFORMANCEEXPRESS_PERFEXNETPROFITTOSHAREHOLDER(B1337,$C$1)/1000000,"")</f>
        <v/>
      </c>
      <c r="F1337" s="13">
        <f>IFERROR([1]!EM_S_PROFITNOTICE_FORECASTT(B1337,$C$1)/1000000,"")</f>
        <v>49.657600000000002</v>
      </c>
      <c r="G1337" s="13">
        <f>IFERROR([1]!EM_S_PROFITNOTICE_FORECASTL(B1337,$C$1)/1000000,"")</f>
        <v>42.563600000000001</v>
      </c>
      <c r="H1337" s="13">
        <f t="shared" si="142"/>
        <v>46.110600000000005</v>
      </c>
      <c r="I1337" s="20">
        <f>IFERROR([1]!EM_S_QSTM07_IS(B1337,"61",$I$1,"1")/1000000,"")</f>
        <v>8.3843319699999999</v>
      </c>
      <c r="J1337" s="13">
        <f t="shared" si="140"/>
        <v>29.257501390000002</v>
      </c>
      <c r="K1337" s="13">
        <f>IFERROR([1]!EM_S_QSTM07_IS(B1337,"61",$K$2,"1")/1000000,"")</f>
        <v>29.162625579999997</v>
      </c>
      <c r="L1337" s="14">
        <f t="shared" si="143"/>
        <v>3.2533356689622493E-3</v>
      </c>
      <c r="M1337" s="33" t="str">
        <f ca="1">[1]!EM_S_MAJASSRES_NUM(B1337,$M$2,$M$1)</f>
        <v/>
      </c>
      <c r="N1337" s="29" t="str">
        <f t="shared" si="144"/>
        <v/>
      </c>
      <c r="O1337" s="21">
        <f t="shared" ca="1" si="145"/>
        <v>3.2533356689622493E-3</v>
      </c>
      <c r="P1337" s="10" t="str">
        <f t="shared" si="146"/>
        <v>财报</v>
      </c>
    </row>
    <row r="1338" spans="1:16" x14ac:dyDescent="0.2">
      <c r="A1338" s="17" t="str">
        <f t="shared" ca="1" si="141"/>
        <v/>
      </c>
      <c r="B1338" s="8" t="s">
        <v>2726</v>
      </c>
      <c r="C1338" s="8" t="s">
        <v>2727</v>
      </c>
      <c r="D1338" s="13">
        <f>IFERROR([1]!EM_S_QSTM07_IS(B1338,"61",$C$1,"1")/1000000,"")</f>
        <v>1.5233828600000001</v>
      </c>
      <c r="E1338" s="13" t="str">
        <f>IFERROR([1]!EM_S_PERFORMANCEEXPRESS_PERFEXNETPROFITTOSHAREHOLDER(B1338,$C$1)/1000000,"")</f>
        <v/>
      </c>
      <c r="F1338" s="13">
        <f>IFERROR([1]!EM_S_PROFITNOTICE_FORECASTT(B1338,$C$1)/1000000,"")</f>
        <v>2</v>
      </c>
      <c r="G1338" s="13">
        <f>IFERROR([1]!EM_S_PROFITNOTICE_FORECASTL(B1338,$C$1)/1000000,"")</f>
        <v>1</v>
      </c>
      <c r="H1338" s="13">
        <f t="shared" si="142"/>
        <v>1.5</v>
      </c>
      <c r="I1338" s="20">
        <f>IFERROR([1]!EM_S_QSTM07_IS(B1338,"61",$I$1,"1")/1000000,"")</f>
        <v>-0.48540589000000001</v>
      </c>
      <c r="J1338" s="13">
        <f t="shared" si="140"/>
        <v>2.0087887499999999</v>
      </c>
      <c r="K1338" s="13">
        <f>IFERROR([1]!EM_S_QSTM07_IS(B1338,"61",$K$2,"1")/1000000,"")</f>
        <v>8.1443309599999996</v>
      </c>
      <c r="L1338" s="14">
        <f t="shared" si="143"/>
        <v>-0.7533512869422978</v>
      </c>
      <c r="M1338" s="33" t="str">
        <f ca="1">[1]!EM_S_MAJASSRES_NUM(B1338,$M$2,$M$1)</f>
        <v/>
      </c>
      <c r="N1338" s="29">
        <f t="shared" si="144"/>
        <v>1</v>
      </c>
      <c r="O1338" s="21" t="str">
        <f t="shared" ca="1" si="145"/>
        <v/>
      </c>
      <c r="P1338" s="10" t="str">
        <f t="shared" si="146"/>
        <v>财报</v>
      </c>
    </row>
    <row r="1339" spans="1:16" x14ac:dyDescent="0.2">
      <c r="A1339" s="17">
        <f t="shared" ca="1" si="141"/>
        <v>1782</v>
      </c>
      <c r="B1339" s="8" t="s">
        <v>2728</v>
      </c>
      <c r="C1339" s="8" t="s">
        <v>2729</v>
      </c>
      <c r="D1339" s="13">
        <f>IFERROR([1]!EM_S_QSTM07_IS(B1339,"61",$C$1,"1")/1000000,"")</f>
        <v>19.341709899999998</v>
      </c>
      <c r="E1339" s="13" t="str">
        <f>IFERROR([1]!EM_S_PERFORMANCEEXPRESS_PERFEXNETPROFITTOSHAREHOLDER(B1339,$C$1)/1000000,"")</f>
        <v/>
      </c>
      <c r="F1339" s="13">
        <f>IFERROR([1]!EM_S_PROFITNOTICE_FORECASTT(B1339,$C$1)/1000000,"")</f>
        <v>48</v>
      </c>
      <c r="G1339" s="13">
        <f>IFERROR([1]!EM_S_PROFITNOTICE_FORECASTL(B1339,$C$1)/1000000,"")</f>
        <v>40</v>
      </c>
      <c r="H1339" s="13">
        <f t="shared" si="142"/>
        <v>44</v>
      </c>
      <c r="I1339" s="20">
        <f>IFERROR([1]!EM_S_QSTM07_IS(B1339,"61",$I$1,"1")/1000000,"")</f>
        <v>26.126662339999999</v>
      </c>
      <c r="J1339" s="13">
        <f t="shared" si="140"/>
        <v>-6.7849524400000014</v>
      </c>
      <c r="K1339" s="13">
        <f>IFERROR([1]!EM_S_QSTM07_IS(B1339,"61",$K$2,"1")/1000000,"")</f>
        <v>19.241626440000001</v>
      </c>
      <c r="L1339" s="14">
        <f t="shared" si="143"/>
        <v>-1.3526184473623946</v>
      </c>
      <c r="M1339" s="33" t="str">
        <f ca="1">[1]!EM_S_MAJASSRES_NUM(B1339,$M$2,$M$1)</f>
        <v/>
      </c>
      <c r="N1339" s="29" t="str">
        <f t="shared" si="144"/>
        <v/>
      </c>
      <c r="O1339" s="21">
        <f t="shared" ca="1" si="145"/>
        <v>-1.3526184473623946</v>
      </c>
      <c r="P1339" s="10" t="str">
        <f t="shared" si="146"/>
        <v>财报</v>
      </c>
    </row>
    <row r="1340" spans="1:16" x14ac:dyDescent="0.2">
      <c r="A1340" s="17">
        <f t="shared" ca="1" si="141"/>
        <v>933</v>
      </c>
      <c r="B1340" s="8" t="s">
        <v>2730</v>
      </c>
      <c r="C1340" s="8" t="s">
        <v>2731</v>
      </c>
      <c r="D1340" s="13">
        <f>IFERROR([1]!EM_S_QSTM07_IS(B1340,"61",$C$1,"1")/1000000,"")</f>
        <v>36.334993709999999</v>
      </c>
      <c r="E1340" s="13" t="str">
        <f>IFERROR([1]!EM_S_PERFORMANCEEXPRESS_PERFEXNETPROFITTOSHAREHOLDER(B1340,$C$1)/1000000,"")</f>
        <v/>
      </c>
      <c r="F1340" s="13">
        <f>IFERROR([1]!EM_S_PROFITNOTICE_FORECASTT(B1340,$C$1)/1000000,"")</f>
        <v>68.049700000000001</v>
      </c>
      <c r="G1340" s="13">
        <f>IFERROR([1]!EM_S_PROFITNOTICE_FORECASTL(B1340,$C$1)/1000000,"")</f>
        <v>57.073900000000002</v>
      </c>
      <c r="H1340" s="13">
        <f t="shared" si="142"/>
        <v>62.561800000000005</v>
      </c>
      <c r="I1340" s="20">
        <f>IFERROR([1]!EM_S_QSTM07_IS(B1340,"61",$I$1,"1")/1000000,"")</f>
        <v>27.123231739999998</v>
      </c>
      <c r="J1340" s="13">
        <f t="shared" si="140"/>
        <v>9.2117619700000013</v>
      </c>
      <c r="K1340" s="13">
        <f>IFERROR([1]!EM_S_QSTM07_IS(B1340,"61",$K$2,"1")/1000000,"")</f>
        <v>22.75277848</v>
      </c>
      <c r="L1340" s="14">
        <f t="shared" si="143"/>
        <v>-0.5951368322731545</v>
      </c>
      <c r="M1340" s="33" t="str">
        <f ca="1">[1]!EM_S_MAJASSRES_NUM(B1340,$M$2,$M$1)</f>
        <v/>
      </c>
      <c r="N1340" s="29" t="str">
        <f t="shared" si="144"/>
        <v/>
      </c>
      <c r="O1340" s="21">
        <f t="shared" ca="1" si="145"/>
        <v>-0.5951368322731545</v>
      </c>
      <c r="P1340" s="10" t="str">
        <f t="shared" si="146"/>
        <v>财报</v>
      </c>
    </row>
    <row r="1341" spans="1:16" x14ac:dyDescent="0.2">
      <c r="A1341" s="17">
        <f t="shared" ca="1" si="141"/>
        <v>1388</v>
      </c>
      <c r="B1341" s="8" t="s">
        <v>2732</v>
      </c>
      <c r="C1341" s="8" t="s">
        <v>2733</v>
      </c>
      <c r="D1341" s="13">
        <f>IFERROR([1]!EM_S_QSTM07_IS(B1341,"61",$C$1,"1")/1000000,"")</f>
        <v>52.540348059999999</v>
      </c>
      <c r="E1341" s="13" t="str">
        <f>IFERROR([1]!EM_S_PERFORMANCEEXPRESS_PERFEXNETPROFITTOSHAREHOLDER(B1341,$C$1)/1000000,"")</f>
        <v/>
      </c>
      <c r="F1341" s="13">
        <f>IFERROR([1]!EM_S_PROFITNOTICE_FORECASTT(B1341,$C$1)/1000000,"")</f>
        <v>110.79470000000001</v>
      </c>
      <c r="G1341" s="13">
        <f>IFERROR([1]!EM_S_PROFITNOTICE_FORECASTL(B1341,$C$1)/1000000,"")</f>
        <v>94.1755</v>
      </c>
      <c r="H1341" s="13">
        <f t="shared" si="142"/>
        <v>102.4851</v>
      </c>
      <c r="I1341" s="20">
        <f>IFERROR([1]!EM_S_QSTM07_IS(B1341,"61",$I$1,"1")/1000000,"")</f>
        <v>46.748757759999997</v>
      </c>
      <c r="J1341" s="13">
        <f t="shared" si="140"/>
        <v>5.7915903000000029</v>
      </c>
      <c r="K1341" s="13">
        <f>IFERROR([1]!EM_S_QSTM07_IS(B1341,"61",$K$2,"1")/1000000,"")</f>
        <v>66.493163260000003</v>
      </c>
      <c r="L1341" s="14">
        <f t="shared" si="143"/>
        <v>-0.91289946189875393</v>
      </c>
      <c r="M1341" s="33" t="str">
        <f ca="1">[1]!EM_S_MAJASSRES_NUM(B1341,$M$2,$M$1)</f>
        <v/>
      </c>
      <c r="N1341" s="29" t="str">
        <f t="shared" si="144"/>
        <v/>
      </c>
      <c r="O1341" s="21">
        <f t="shared" ca="1" si="145"/>
        <v>-0.91289946189875393</v>
      </c>
      <c r="P1341" s="10" t="str">
        <f t="shared" si="146"/>
        <v>财报</v>
      </c>
    </row>
    <row r="1342" spans="1:16" x14ac:dyDescent="0.2">
      <c r="A1342" s="17">
        <f t="shared" ca="1" si="141"/>
        <v>239</v>
      </c>
      <c r="B1342" s="8" t="s">
        <v>2734</v>
      </c>
      <c r="C1342" s="8" t="s">
        <v>2735</v>
      </c>
      <c r="D1342" s="13">
        <f>IFERROR([1]!EM_S_QSTM07_IS(B1342,"61",$C$1,"1")/1000000,"")</f>
        <v>-0.49142828000000005</v>
      </c>
      <c r="E1342" s="13" t="str">
        <f>IFERROR([1]!EM_S_PERFORMANCEEXPRESS_PERFEXNETPROFITTOSHAREHOLDER(B1342,$C$1)/1000000,"")</f>
        <v/>
      </c>
      <c r="F1342" s="13">
        <f>IFERROR([1]!EM_S_PROFITNOTICE_FORECASTT(B1342,$C$1)/1000000,"")</f>
        <v>5</v>
      </c>
      <c r="G1342" s="13">
        <f>IFERROR([1]!EM_S_PROFITNOTICE_FORECASTL(B1342,$C$1)/1000000,"")</f>
        <v>1</v>
      </c>
      <c r="H1342" s="13">
        <f t="shared" si="142"/>
        <v>3</v>
      </c>
      <c r="I1342" s="20">
        <f>IFERROR([1]!EM_S_QSTM07_IS(B1342,"61",$I$1,"1")/1000000,"")</f>
        <v>2.3177872700000002</v>
      </c>
      <c r="J1342" s="13">
        <f t="shared" si="140"/>
        <v>-2.8092155500000002</v>
      </c>
      <c r="K1342" s="13">
        <f>IFERROR([1]!EM_S_QSTM07_IS(B1342,"61",$K$2,"1")/1000000,"")</f>
        <v>-20.59933298</v>
      </c>
      <c r="L1342" s="14">
        <f t="shared" si="143"/>
        <v>0.86362589736631357</v>
      </c>
      <c r="M1342" s="33" t="str">
        <f ca="1">[1]!EM_S_MAJASSRES_NUM(B1342,$M$2,$M$1)</f>
        <v/>
      </c>
      <c r="N1342" s="29" t="str">
        <f t="shared" si="144"/>
        <v/>
      </c>
      <c r="O1342" s="21">
        <f t="shared" ca="1" si="145"/>
        <v>0.86362589736631357</v>
      </c>
      <c r="P1342" s="10" t="str">
        <f t="shared" si="146"/>
        <v>财报</v>
      </c>
    </row>
    <row r="1343" spans="1:16" x14ac:dyDescent="0.2">
      <c r="A1343" s="17" t="str">
        <f t="shared" ca="1" si="141"/>
        <v/>
      </c>
      <c r="B1343" s="8" t="s">
        <v>2736</v>
      </c>
      <c r="C1343" s="8" t="s">
        <v>2737</v>
      </c>
      <c r="D1343" s="13">
        <f>IFERROR([1]!EM_S_QSTM07_IS(B1343,"61",$C$1,"1")/1000000,"")</f>
        <v>2.5868666400000002</v>
      </c>
      <c r="E1343" s="13" t="str">
        <f>IFERROR([1]!EM_S_PERFORMANCEEXPRESS_PERFEXNETPROFITTOSHAREHOLDER(B1343,$C$1)/1000000,"")</f>
        <v/>
      </c>
      <c r="F1343" s="13">
        <f>IFERROR([1]!EM_S_PROFITNOTICE_FORECASTT(B1343,$C$1)/1000000,"")</f>
        <v>5</v>
      </c>
      <c r="G1343" s="13">
        <f>IFERROR([1]!EM_S_PROFITNOTICE_FORECASTL(B1343,$C$1)/1000000,"")</f>
        <v>4</v>
      </c>
      <c r="H1343" s="13">
        <f t="shared" si="142"/>
        <v>4.5</v>
      </c>
      <c r="I1343" s="20">
        <f>IFERROR([1]!EM_S_QSTM07_IS(B1343,"61",$I$1,"1")/1000000,"")</f>
        <v>2.1523075699999996</v>
      </c>
      <c r="J1343" s="13">
        <f t="shared" si="140"/>
        <v>0.4345590700000006</v>
      </c>
      <c r="K1343" s="13">
        <f>IFERROR([1]!EM_S_QSTM07_IS(B1343,"61",$K$2,"1")/1000000,"")</f>
        <v>10.721166849999999</v>
      </c>
      <c r="L1343" s="14">
        <f t="shared" si="143"/>
        <v>-0.95946718523459962</v>
      </c>
      <c r="M1343" s="33">
        <f ca="1">[1]!EM_S_MAJASSRES_NUM(B1343,$M$2,$M$1)</f>
        <v>1</v>
      </c>
      <c r="N1343" s="29" t="str">
        <f t="shared" si="144"/>
        <v/>
      </c>
      <c r="O1343" s="21" t="str">
        <f t="shared" ca="1" si="145"/>
        <v/>
      </c>
      <c r="P1343" s="10" t="str">
        <f t="shared" si="146"/>
        <v>财报</v>
      </c>
    </row>
    <row r="1344" spans="1:16" x14ac:dyDescent="0.2">
      <c r="A1344" s="17" t="str">
        <f t="shared" ca="1" si="141"/>
        <v/>
      </c>
      <c r="B1344" s="8" t="s">
        <v>2738</v>
      </c>
      <c r="C1344" s="8" t="s">
        <v>2739</v>
      </c>
      <c r="D1344" s="13">
        <f>IFERROR([1]!EM_S_QSTM07_IS(B1344,"61",$C$1,"1")/1000000,"")</f>
        <v>45.081126879999999</v>
      </c>
      <c r="E1344" s="13" t="str">
        <f>IFERROR([1]!EM_S_PERFORMANCEEXPRESS_PERFEXNETPROFITTOSHAREHOLDER(B1344,$C$1)/1000000,"")</f>
        <v/>
      </c>
      <c r="F1344" s="13">
        <f>IFERROR([1]!EM_S_PROFITNOTICE_FORECASTT(B1344,$C$1)/1000000,"")</f>
        <v>32.611899999999999</v>
      </c>
      <c r="G1344" s="13">
        <f>IFERROR([1]!EM_S_PROFITNOTICE_FORECASTL(B1344,$C$1)/1000000,"")</f>
        <v>30.664899999999999</v>
      </c>
      <c r="H1344" s="13">
        <f t="shared" si="142"/>
        <v>31.638399999999997</v>
      </c>
      <c r="I1344" s="20">
        <f>IFERROR([1]!EM_S_QSTM07_IS(B1344,"61",$I$1,"1")/1000000,"")</f>
        <v>-13.096002039999998</v>
      </c>
      <c r="J1344" s="13">
        <f t="shared" si="140"/>
        <v>58.177128920000001</v>
      </c>
      <c r="K1344" s="13">
        <f>IFERROR([1]!EM_S_QSTM07_IS(B1344,"61",$K$2,"1")/1000000,"")</f>
        <v>6.7510861599999998</v>
      </c>
      <c r="L1344" s="14">
        <f t="shared" si="143"/>
        <v>7.6174472582942121</v>
      </c>
      <c r="M1344" s="33" t="str">
        <f ca="1">[1]!EM_S_MAJASSRES_NUM(B1344,$M$2,$M$1)</f>
        <v/>
      </c>
      <c r="N1344" s="29">
        <f t="shared" si="144"/>
        <v>1</v>
      </c>
      <c r="O1344" s="21" t="str">
        <f t="shared" ca="1" si="145"/>
        <v/>
      </c>
      <c r="P1344" s="10" t="str">
        <f t="shared" si="146"/>
        <v>财报</v>
      </c>
    </row>
    <row r="1345" spans="1:16" x14ac:dyDescent="0.2">
      <c r="A1345" s="17" t="str">
        <f t="shared" ca="1" si="141"/>
        <v/>
      </c>
      <c r="B1345" s="8" t="s">
        <v>2740</v>
      </c>
      <c r="C1345" s="8" t="s">
        <v>2741</v>
      </c>
      <c r="D1345" s="13">
        <f>IFERROR([1]!EM_S_QSTM07_IS(B1345,"61",$C$1,"1")/1000000,"")</f>
        <v>21.927684550000002</v>
      </c>
      <c r="E1345" s="13" t="str">
        <f>IFERROR([1]!EM_S_PERFORMANCEEXPRESS_PERFEXNETPROFITTOSHAREHOLDER(B1345,$C$1)/1000000,"")</f>
        <v/>
      </c>
      <c r="F1345" s="13">
        <f>IFERROR([1]!EM_S_PROFITNOTICE_FORECASTT(B1345,$C$1)/1000000,"")</f>
        <v>53.188800000000001</v>
      </c>
      <c r="G1345" s="13">
        <f>IFERROR([1]!EM_S_PROFITNOTICE_FORECASTL(B1345,$C$1)/1000000,"")</f>
        <v>48.967500000000001</v>
      </c>
      <c r="H1345" s="13">
        <f t="shared" si="142"/>
        <v>51.078150000000001</v>
      </c>
      <c r="I1345" s="20">
        <f>IFERROR([1]!EM_S_QSTM07_IS(B1345,"61",$I$1,"1")/1000000,"")</f>
        <v>28.470908959999999</v>
      </c>
      <c r="J1345" s="13">
        <f t="shared" si="140"/>
        <v>-6.543224409999997</v>
      </c>
      <c r="K1345" s="13">
        <f>IFERROR([1]!EM_S_QSTM07_IS(B1345,"61",$K$2,"1")/1000000,"")</f>
        <v>-95.343491819999997</v>
      </c>
      <c r="L1345" s="14">
        <f t="shared" si="143"/>
        <v>0.93137209173801794</v>
      </c>
      <c r="M1345" s="33">
        <f ca="1">[1]!EM_S_MAJASSRES_NUM(B1345,$M$2,$M$1)</f>
        <v>1</v>
      </c>
      <c r="N1345" s="29" t="str">
        <f t="shared" si="144"/>
        <v/>
      </c>
      <c r="O1345" s="21" t="str">
        <f t="shared" ca="1" si="145"/>
        <v/>
      </c>
      <c r="P1345" s="10" t="str">
        <f t="shared" si="146"/>
        <v>财报</v>
      </c>
    </row>
    <row r="1346" spans="1:16" x14ac:dyDescent="0.2">
      <c r="A1346" s="17" t="str">
        <f t="shared" ca="1" si="141"/>
        <v/>
      </c>
      <c r="B1346" s="8" t="s">
        <v>2742</v>
      </c>
      <c r="C1346" s="8" t="s">
        <v>2743</v>
      </c>
      <c r="D1346" s="13">
        <f>IFERROR([1]!EM_S_QSTM07_IS(B1346,"61",$C$1,"1")/1000000,"")</f>
        <v>10.359010679999999</v>
      </c>
      <c r="E1346" s="13" t="str">
        <f>IFERROR([1]!EM_S_PERFORMANCEEXPRESS_PERFEXNETPROFITTOSHAREHOLDER(B1346,$C$1)/1000000,"")</f>
        <v/>
      </c>
      <c r="F1346" s="13">
        <f>IFERROR([1]!EM_S_PROFITNOTICE_FORECASTT(B1346,$C$1)/1000000,"")</f>
        <v>5.55</v>
      </c>
      <c r="G1346" s="13">
        <f>IFERROR([1]!EM_S_PROFITNOTICE_FORECASTL(B1346,$C$1)/1000000,"")</f>
        <v>2.7749999999999999</v>
      </c>
      <c r="H1346" s="13">
        <f t="shared" si="142"/>
        <v>4.1624999999999996</v>
      </c>
      <c r="I1346" s="20">
        <f>IFERROR([1]!EM_S_QSTM07_IS(B1346,"61",$I$1,"1")/1000000,"")</f>
        <v>-7.4465077599999994</v>
      </c>
      <c r="J1346" s="13">
        <f t="shared" si="140"/>
        <v>17.80551844</v>
      </c>
      <c r="K1346" s="13">
        <f>IFERROR([1]!EM_S_QSTM07_IS(B1346,"61",$K$2,"1")/1000000,"")</f>
        <v>-2.7329961200000001</v>
      </c>
      <c r="L1346" s="14">
        <f t="shared" si="143"/>
        <v>7.5150178259309053</v>
      </c>
      <c r="M1346" s="33" t="str">
        <f ca="1">[1]!EM_S_MAJASSRES_NUM(B1346,$M$2,$M$1)</f>
        <v/>
      </c>
      <c r="N1346" s="29">
        <f t="shared" si="144"/>
        <v>1</v>
      </c>
      <c r="O1346" s="21" t="str">
        <f t="shared" ca="1" si="145"/>
        <v/>
      </c>
      <c r="P1346" s="10" t="str">
        <f t="shared" si="146"/>
        <v>财报</v>
      </c>
    </row>
    <row r="1347" spans="1:16" x14ac:dyDescent="0.2">
      <c r="A1347" s="17" t="str">
        <f t="shared" ca="1" si="141"/>
        <v/>
      </c>
      <c r="B1347" s="8" t="s">
        <v>2744</v>
      </c>
      <c r="C1347" s="8" t="s">
        <v>2745</v>
      </c>
      <c r="D1347" s="13">
        <f>IFERROR([1]!EM_S_QSTM07_IS(B1347,"61",$C$1,"1")/1000000,"")</f>
        <v>9.2198735399999983</v>
      </c>
      <c r="E1347" s="13" t="str">
        <f>IFERROR([1]!EM_S_PERFORMANCEEXPRESS_PERFEXNETPROFITTOSHAREHOLDER(B1347,$C$1)/1000000,"")</f>
        <v/>
      </c>
      <c r="F1347" s="13">
        <f>IFERROR([1]!EM_S_PROFITNOTICE_FORECASTT(B1347,$C$1)/1000000,"")</f>
        <v>17.5</v>
      </c>
      <c r="G1347" s="13">
        <f>IFERROR([1]!EM_S_PROFITNOTICE_FORECASTL(B1347,$C$1)/1000000,"")</f>
        <v>15</v>
      </c>
      <c r="H1347" s="13">
        <f t="shared" si="142"/>
        <v>16.25</v>
      </c>
      <c r="I1347" s="20">
        <f>IFERROR([1]!EM_S_QSTM07_IS(B1347,"61",$I$1,"1")/1000000,"")</f>
        <v>6.0430747400000007</v>
      </c>
      <c r="J1347" s="13">
        <f t="shared" si="140"/>
        <v>3.1767987999999976</v>
      </c>
      <c r="K1347" s="13">
        <f>IFERROR([1]!EM_S_QSTM07_IS(B1347,"61",$K$2,"1")/1000000,"")</f>
        <v>5.3533982699999996</v>
      </c>
      <c r="L1347" s="14">
        <f t="shared" si="143"/>
        <v>-0.40658276485750838</v>
      </c>
      <c r="M1347" s="33" t="str">
        <f ca="1">[1]!EM_S_MAJASSRES_NUM(B1347,$M$2,$M$1)</f>
        <v/>
      </c>
      <c r="N1347" s="29">
        <f t="shared" si="144"/>
        <v>1</v>
      </c>
      <c r="O1347" s="21" t="str">
        <f t="shared" ca="1" si="145"/>
        <v/>
      </c>
      <c r="P1347" s="10" t="str">
        <f t="shared" si="146"/>
        <v>财报</v>
      </c>
    </row>
    <row r="1348" spans="1:16" x14ac:dyDescent="0.2">
      <c r="A1348" s="17">
        <f t="shared" ca="1" si="141"/>
        <v>1843</v>
      </c>
      <c r="B1348" s="8" t="s">
        <v>2746</v>
      </c>
      <c r="C1348" s="8" t="s">
        <v>2747</v>
      </c>
      <c r="D1348" s="13">
        <f>IFERROR([1]!EM_S_QSTM07_IS(B1348,"61",$C$1,"1")/1000000,"")</f>
        <v>5.6952596399999997</v>
      </c>
      <c r="E1348" s="13" t="str">
        <f>IFERROR([1]!EM_S_PERFORMANCEEXPRESS_PERFEXNETPROFITTOSHAREHOLDER(B1348,$C$1)/1000000,"")</f>
        <v/>
      </c>
      <c r="F1348" s="13">
        <f>IFERROR([1]!EM_S_PROFITNOTICE_FORECASTT(B1348,$C$1)/1000000,"")</f>
        <v>27.6</v>
      </c>
      <c r="G1348" s="13">
        <f>IFERROR([1]!EM_S_PROFITNOTICE_FORECASTL(B1348,$C$1)/1000000,"")</f>
        <v>22</v>
      </c>
      <c r="H1348" s="13">
        <f t="shared" si="142"/>
        <v>24.8</v>
      </c>
      <c r="I1348" s="20">
        <f>IFERROR([1]!EM_S_QSTM07_IS(B1348,"61",$I$1,"1")/1000000,"")</f>
        <v>18.347917679999998</v>
      </c>
      <c r="J1348" s="13">
        <f t="shared" ref="J1348:J1411" si="147">IFERROR(IF(D1348&lt;&gt;"",D1348-I1348,IF(E1348&lt;&gt;"",E1348-I1348,IF(H1348&lt;&gt;"",H1348-I1348,""))),"")</f>
        <v>-12.652658039999999</v>
      </c>
      <c r="K1348" s="13">
        <f>IFERROR([1]!EM_S_QSTM07_IS(B1348,"61",$K$2,"1")/1000000,"")</f>
        <v>25.534955839999999</v>
      </c>
      <c r="L1348" s="14">
        <f t="shared" si="143"/>
        <v>-1.4955034235923708</v>
      </c>
      <c r="M1348" s="33" t="str">
        <f ca="1">[1]!EM_S_MAJASSRES_NUM(B1348,$M$2,$M$1)</f>
        <v/>
      </c>
      <c r="N1348" s="29" t="str">
        <f t="shared" si="144"/>
        <v/>
      </c>
      <c r="O1348" s="21">
        <f t="shared" ca="1" si="145"/>
        <v>-1.4955034235923708</v>
      </c>
      <c r="P1348" s="10" t="str">
        <f t="shared" si="146"/>
        <v>财报</v>
      </c>
    </row>
    <row r="1349" spans="1:16" x14ac:dyDescent="0.2">
      <c r="A1349" s="17" t="str">
        <f t="shared" ref="A1349:A1412" ca="1" si="148">IFERROR(RANK(O1349,$O$4:$O$2880,0),"")</f>
        <v/>
      </c>
      <c r="B1349" s="8" t="s">
        <v>2748</v>
      </c>
      <c r="C1349" s="8" t="s">
        <v>2749</v>
      </c>
      <c r="D1349" s="13">
        <f>IFERROR([1]!EM_S_QSTM07_IS(B1349,"61",$C$1,"1")/1000000,"")</f>
        <v>-8.2629278799999994</v>
      </c>
      <c r="E1349" s="13" t="str">
        <f>IFERROR([1]!EM_S_PERFORMANCEEXPRESS_PERFEXNETPROFITTOSHAREHOLDER(B1349,$C$1)/1000000,"")</f>
        <v/>
      </c>
      <c r="F1349" s="13">
        <f>IFERROR([1]!EM_S_PROFITNOTICE_FORECASTT(B1349,$C$1)/1000000,"")</f>
        <v>-3.6</v>
      </c>
      <c r="G1349" s="13">
        <f>IFERROR([1]!EM_S_PROFITNOTICE_FORECASTL(B1349,$C$1)/1000000,"")</f>
        <v>-7.6</v>
      </c>
      <c r="H1349" s="13">
        <f t="shared" ref="H1349:H1412" si="149">IFERROR(AVERAGE(F1349:G1349),"")</f>
        <v>-5.6</v>
      </c>
      <c r="I1349" s="20">
        <f>IFERROR([1]!EM_S_QSTM07_IS(B1349,"61",$I$1,"1")/1000000,"")</f>
        <v>1.8681642700000001</v>
      </c>
      <c r="J1349" s="13">
        <f t="shared" si="147"/>
        <v>-10.131092149999999</v>
      </c>
      <c r="K1349" s="13">
        <f>IFERROR([1]!EM_S_QSTM07_IS(B1349,"61",$K$2,"1")/1000000,"")</f>
        <v>-5.0768735099999995</v>
      </c>
      <c r="L1349" s="14">
        <f t="shared" ref="L1349:L1412" si="150">IFERROR(IF(J1349="","",(J1349-K1349)/ABS(K1349)),"")</f>
        <v>-0.99553763355431713</v>
      </c>
      <c r="M1349" s="33" t="str">
        <f ca="1">[1]!EM_S_MAJASSRES_NUM(B1349,$M$2,$M$1)</f>
        <v/>
      </c>
      <c r="N1349" s="29">
        <f t="shared" ref="N1349:N1412" si="151">IFERROR(IF(ABS(K1349)&lt;$N$2,1,""),"")</f>
        <v>1</v>
      </c>
      <c r="O1349" s="21" t="str">
        <f t="shared" ref="O1349:O1412" ca="1" si="152">IFERROR(IF(AND(M1349="",N1349=""),L1349,""),"")</f>
        <v/>
      </c>
      <c r="P1349" s="10" t="str">
        <f t="shared" ref="P1349:P1412" si="153">IFERROR(IF(D1349&lt;&gt;"","财报",IF(E1349&lt;&gt;"","快报",IF(H1349&lt;&gt;"","预告",""))),"")</f>
        <v>财报</v>
      </c>
    </row>
    <row r="1350" spans="1:16" x14ac:dyDescent="0.2">
      <c r="A1350" s="17">
        <f t="shared" ca="1" si="148"/>
        <v>549</v>
      </c>
      <c r="B1350" s="8" t="s">
        <v>2750</v>
      </c>
      <c r="C1350" s="8" t="s">
        <v>2751</v>
      </c>
      <c r="D1350" s="13">
        <f>IFERROR([1]!EM_S_QSTM07_IS(B1350,"61",$C$1,"1")/1000000,"")</f>
        <v>92.522532549999994</v>
      </c>
      <c r="E1350" s="13" t="str">
        <f>IFERROR([1]!EM_S_PERFORMANCEEXPRESS_PERFEXNETPROFITTOSHAREHOLDER(B1350,$C$1)/1000000,"")</f>
        <v/>
      </c>
      <c r="F1350" s="13">
        <f>IFERROR([1]!EM_S_PROFITNOTICE_FORECASTT(B1350,$C$1)/1000000,"")</f>
        <v>133.76400000000001</v>
      </c>
      <c r="G1350" s="13">
        <f>IFERROR([1]!EM_S_PROFITNOTICE_FORECASTL(B1350,$C$1)/1000000,"")</f>
        <v>113.1849</v>
      </c>
      <c r="H1350" s="13">
        <f t="shared" si="149"/>
        <v>123.47445</v>
      </c>
      <c r="I1350" s="20">
        <f>IFERROR([1]!EM_S_QSTM07_IS(B1350,"61",$I$1,"1")/1000000,"")</f>
        <v>44.010981119999997</v>
      </c>
      <c r="J1350" s="13">
        <f t="shared" si="147"/>
        <v>48.511551429999997</v>
      </c>
      <c r="K1350" s="13">
        <f>IFERROR([1]!EM_S_QSTM07_IS(B1350,"61",$K$2,"1")/1000000,"")</f>
        <v>60.528146140000004</v>
      </c>
      <c r="L1350" s="14">
        <f t="shared" si="150"/>
        <v>-0.19852903940269276</v>
      </c>
      <c r="M1350" s="33" t="str">
        <f ca="1">[1]!EM_S_MAJASSRES_NUM(B1350,$M$2,$M$1)</f>
        <v/>
      </c>
      <c r="N1350" s="29" t="str">
        <f t="shared" si="151"/>
        <v/>
      </c>
      <c r="O1350" s="21">
        <f t="shared" ca="1" si="152"/>
        <v>-0.19852903940269276</v>
      </c>
      <c r="P1350" s="10" t="str">
        <f t="shared" si="153"/>
        <v>财报</v>
      </c>
    </row>
    <row r="1351" spans="1:16" x14ac:dyDescent="0.2">
      <c r="A1351" s="17" t="str">
        <f t="shared" ca="1" si="148"/>
        <v/>
      </c>
      <c r="B1351" s="8" t="s">
        <v>2752</v>
      </c>
      <c r="C1351" s="8" t="s">
        <v>2753</v>
      </c>
      <c r="D1351" s="13">
        <f>IFERROR([1]!EM_S_QSTM07_IS(B1351,"61",$C$1,"1")/1000000,"")</f>
        <v>6.1529085800000001</v>
      </c>
      <c r="E1351" s="13" t="str">
        <f>IFERROR([1]!EM_S_PERFORMANCEEXPRESS_PERFEXNETPROFITTOSHAREHOLDER(B1351,$C$1)/1000000,"")</f>
        <v/>
      </c>
      <c r="F1351" s="13">
        <f>IFERROR([1]!EM_S_PROFITNOTICE_FORECASTT(B1351,$C$1)/1000000,"")</f>
        <v>11.047800000000001</v>
      </c>
      <c r="G1351" s="13">
        <f>IFERROR([1]!EM_S_PROFITNOTICE_FORECASTL(B1351,$C$1)/1000000,"")</f>
        <v>9.2065000000000001</v>
      </c>
      <c r="H1351" s="13">
        <f t="shared" si="149"/>
        <v>10.12715</v>
      </c>
      <c r="I1351" s="20">
        <f>IFERROR([1]!EM_S_QSTM07_IS(B1351,"61",$I$1,"1")/1000000,"")</f>
        <v>4.7603388099999995</v>
      </c>
      <c r="J1351" s="13">
        <f t="shared" si="147"/>
        <v>1.3925697700000006</v>
      </c>
      <c r="K1351" s="13">
        <f>IFERROR([1]!EM_S_QSTM07_IS(B1351,"61",$K$2,"1")/1000000,"")</f>
        <v>4.0480073399999998</v>
      </c>
      <c r="L1351" s="14">
        <f t="shared" si="150"/>
        <v>-0.65598635253462745</v>
      </c>
      <c r="M1351" s="33">
        <f ca="1">[1]!EM_S_MAJASSRES_NUM(B1351,$M$2,$M$1)</f>
        <v>1</v>
      </c>
      <c r="N1351" s="29">
        <f t="shared" si="151"/>
        <v>1</v>
      </c>
      <c r="O1351" s="21" t="str">
        <f t="shared" ca="1" si="152"/>
        <v/>
      </c>
      <c r="P1351" s="10" t="str">
        <f t="shared" si="153"/>
        <v>财报</v>
      </c>
    </row>
    <row r="1352" spans="1:16" x14ac:dyDescent="0.2">
      <c r="A1352" s="17">
        <f t="shared" ca="1" si="148"/>
        <v>552</v>
      </c>
      <c r="B1352" s="8" t="s">
        <v>2754</v>
      </c>
      <c r="C1352" s="8" t="s">
        <v>2755</v>
      </c>
      <c r="D1352" s="13">
        <f>IFERROR([1]!EM_S_QSTM07_IS(B1352,"61",$C$1,"1")/1000000,"")</f>
        <v>74.518915239999998</v>
      </c>
      <c r="E1352" s="13" t="str">
        <f>IFERROR([1]!EM_S_PERFORMANCEEXPRESS_PERFEXNETPROFITTOSHAREHOLDER(B1352,$C$1)/1000000,"")</f>
        <v/>
      </c>
      <c r="F1352" s="13">
        <f>IFERROR([1]!EM_S_PROFITNOTICE_FORECASTT(B1352,$C$1)/1000000,"")</f>
        <v>88</v>
      </c>
      <c r="G1352" s="13">
        <f>IFERROR([1]!EM_S_PROFITNOTICE_FORECASTL(B1352,$C$1)/1000000,"")</f>
        <v>80</v>
      </c>
      <c r="H1352" s="13">
        <f t="shared" si="149"/>
        <v>84</v>
      </c>
      <c r="I1352" s="20">
        <f>IFERROR([1]!EM_S_QSTM07_IS(B1352,"61",$I$1,"1")/1000000,"")</f>
        <v>6.7639645100000001</v>
      </c>
      <c r="J1352" s="13">
        <f t="shared" si="147"/>
        <v>67.754950730000004</v>
      </c>
      <c r="K1352" s="13">
        <f>IFERROR([1]!EM_S_QSTM07_IS(B1352,"61",$K$2,"1")/1000000,"")</f>
        <v>85.020047629999993</v>
      </c>
      <c r="L1352" s="14">
        <f t="shared" si="150"/>
        <v>-0.20307089188112692</v>
      </c>
      <c r="M1352" s="33" t="str">
        <f ca="1">[1]!EM_S_MAJASSRES_NUM(B1352,$M$2,$M$1)</f>
        <v/>
      </c>
      <c r="N1352" s="29" t="str">
        <f t="shared" si="151"/>
        <v/>
      </c>
      <c r="O1352" s="21">
        <f t="shared" ca="1" si="152"/>
        <v>-0.20307089188112692</v>
      </c>
      <c r="P1352" s="10" t="str">
        <f t="shared" si="153"/>
        <v>财报</v>
      </c>
    </row>
    <row r="1353" spans="1:16" x14ac:dyDescent="0.2">
      <c r="A1353" s="17">
        <f t="shared" ca="1" si="148"/>
        <v>1832</v>
      </c>
      <c r="B1353" s="8" t="s">
        <v>2756</v>
      </c>
      <c r="C1353" s="8" t="s">
        <v>2757</v>
      </c>
      <c r="D1353" s="13">
        <f>IFERROR([1]!EM_S_QSTM07_IS(B1353,"61",$C$1,"1")/1000000,"")</f>
        <v>14.96138431</v>
      </c>
      <c r="E1353" s="13" t="str">
        <f>IFERROR([1]!EM_S_PERFORMANCEEXPRESS_PERFEXNETPROFITTOSHAREHOLDER(B1353,$C$1)/1000000,"")</f>
        <v/>
      </c>
      <c r="F1353" s="13">
        <f>IFERROR([1]!EM_S_PROFITNOTICE_FORECASTT(B1353,$C$1)/1000000,"")</f>
        <v>39</v>
      </c>
      <c r="G1353" s="13">
        <f>IFERROR([1]!EM_S_PROFITNOTICE_FORECASTL(B1353,$C$1)/1000000,"")</f>
        <v>35</v>
      </c>
      <c r="H1353" s="13">
        <f t="shared" si="149"/>
        <v>37</v>
      </c>
      <c r="I1353" s="20">
        <f>IFERROR([1]!EM_S_QSTM07_IS(B1353,"61",$I$1,"1")/1000000,"")</f>
        <v>20.23422807</v>
      </c>
      <c r="J1353" s="13">
        <f t="shared" si="147"/>
        <v>-5.2728437600000007</v>
      </c>
      <c r="K1353" s="13">
        <f>IFERROR([1]!EM_S_QSTM07_IS(B1353,"61",$K$2,"1")/1000000,"")</f>
        <v>11.02076628</v>
      </c>
      <c r="L1353" s="14">
        <f t="shared" si="150"/>
        <v>-1.4784462011111628</v>
      </c>
      <c r="M1353" s="33" t="str">
        <f ca="1">[1]!EM_S_MAJASSRES_NUM(B1353,$M$2,$M$1)</f>
        <v/>
      </c>
      <c r="N1353" s="29" t="str">
        <f t="shared" si="151"/>
        <v/>
      </c>
      <c r="O1353" s="21">
        <f t="shared" ca="1" si="152"/>
        <v>-1.4784462011111628</v>
      </c>
      <c r="P1353" s="10" t="str">
        <f t="shared" si="153"/>
        <v>财报</v>
      </c>
    </row>
    <row r="1354" spans="1:16" x14ac:dyDescent="0.2">
      <c r="A1354" s="17" t="str">
        <f t="shared" ca="1" si="148"/>
        <v/>
      </c>
      <c r="B1354" s="8" t="s">
        <v>2758</v>
      </c>
      <c r="C1354" s="8" t="s">
        <v>2759</v>
      </c>
      <c r="D1354" s="13">
        <f>IFERROR([1]!EM_S_QSTM07_IS(B1354,"61",$C$1,"1")/1000000,"")</f>
        <v>8.9879752200000009</v>
      </c>
      <c r="E1354" s="13" t="str">
        <f>IFERROR([1]!EM_S_PERFORMANCEEXPRESS_PERFEXNETPROFITTOSHAREHOLDER(B1354,$C$1)/1000000,"")</f>
        <v/>
      </c>
      <c r="F1354" s="13">
        <f>IFERROR([1]!EM_S_PROFITNOTICE_FORECASTT(B1354,$C$1)/1000000,"")</f>
        <v>11</v>
      </c>
      <c r="G1354" s="13">
        <f>IFERROR([1]!EM_S_PROFITNOTICE_FORECASTL(B1354,$C$1)/1000000,"")</f>
        <v>9.8000000000000007</v>
      </c>
      <c r="H1354" s="13">
        <f t="shared" si="149"/>
        <v>10.4</v>
      </c>
      <c r="I1354" s="20">
        <f>IFERROR([1]!EM_S_QSTM07_IS(B1354,"61",$I$1,"1")/1000000,"")</f>
        <v>1.6780951499999999</v>
      </c>
      <c r="J1354" s="13">
        <f t="shared" si="147"/>
        <v>7.3098800700000011</v>
      </c>
      <c r="K1354" s="13">
        <f>IFERROR([1]!EM_S_QSTM07_IS(B1354,"61",$K$2,"1")/1000000,"")</f>
        <v>2.99828421</v>
      </c>
      <c r="L1354" s="14">
        <f t="shared" si="150"/>
        <v>1.4380210673890721</v>
      </c>
      <c r="M1354" s="33" t="str">
        <f ca="1">[1]!EM_S_MAJASSRES_NUM(B1354,$M$2,$M$1)</f>
        <v/>
      </c>
      <c r="N1354" s="29">
        <f t="shared" si="151"/>
        <v>1</v>
      </c>
      <c r="O1354" s="21" t="str">
        <f t="shared" ca="1" si="152"/>
        <v/>
      </c>
      <c r="P1354" s="10" t="str">
        <f t="shared" si="153"/>
        <v>财报</v>
      </c>
    </row>
    <row r="1355" spans="1:16" x14ac:dyDescent="0.2">
      <c r="A1355" s="17" t="str">
        <f t="shared" ca="1" si="148"/>
        <v/>
      </c>
      <c r="B1355" s="8" t="s">
        <v>2760</v>
      </c>
      <c r="C1355" s="8" t="s">
        <v>2761</v>
      </c>
      <c r="D1355" s="13">
        <f>IFERROR([1]!EM_S_QSTM07_IS(B1355,"61",$C$1,"1")/1000000,"")</f>
        <v>0.24600197000000001</v>
      </c>
      <c r="E1355" s="13" t="str">
        <f>IFERROR([1]!EM_S_PERFORMANCEEXPRESS_PERFEXNETPROFITTOSHAREHOLDER(B1355,$C$1)/1000000,"")</f>
        <v/>
      </c>
      <c r="F1355" s="13">
        <f>IFERROR([1]!EM_S_PROFITNOTICE_FORECASTT(B1355,$C$1)/1000000,"")</f>
        <v>2.6629999999999998</v>
      </c>
      <c r="G1355" s="13">
        <f>IFERROR([1]!EM_S_PROFITNOTICE_FORECASTL(B1355,$C$1)/1000000,"")</f>
        <v>0.24199999999999999</v>
      </c>
      <c r="H1355" s="13">
        <f t="shared" si="149"/>
        <v>1.4524999999999999</v>
      </c>
      <c r="I1355" s="20">
        <f>IFERROR([1]!EM_S_QSTM07_IS(B1355,"61",$I$1,"1")/1000000,"")</f>
        <v>0.40049084999999995</v>
      </c>
      <c r="J1355" s="13">
        <f t="shared" si="147"/>
        <v>-0.15448887999999994</v>
      </c>
      <c r="K1355" s="13">
        <f>IFERROR([1]!EM_S_QSTM07_IS(B1355,"61",$K$2,"1")/1000000,"")</f>
        <v>2.2062740000000001</v>
      </c>
      <c r="L1355" s="14">
        <f t="shared" si="150"/>
        <v>-1.0700225266671322</v>
      </c>
      <c r="M1355" s="33" t="str">
        <f ca="1">[1]!EM_S_MAJASSRES_NUM(B1355,$M$2,$M$1)</f>
        <v/>
      </c>
      <c r="N1355" s="29">
        <f t="shared" si="151"/>
        <v>1</v>
      </c>
      <c r="O1355" s="21" t="str">
        <f t="shared" ca="1" si="152"/>
        <v/>
      </c>
      <c r="P1355" s="10" t="str">
        <f t="shared" si="153"/>
        <v>财报</v>
      </c>
    </row>
    <row r="1356" spans="1:16" x14ac:dyDescent="0.2">
      <c r="A1356" s="17">
        <f t="shared" ca="1" si="148"/>
        <v>99</v>
      </c>
      <c r="B1356" s="8" t="s">
        <v>2762</v>
      </c>
      <c r="C1356" s="8" t="s">
        <v>2763</v>
      </c>
      <c r="D1356" s="13">
        <f>IFERROR([1]!EM_S_QSTM07_IS(B1356,"61",$C$1,"1")/1000000,"")</f>
        <v>11.74319212</v>
      </c>
      <c r="E1356" s="13" t="str">
        <f>IFERROR([1]!EM_S_PERFORMANCEEXPRESS_PERFEXNETPROFITTOSHAREHOLDER(B1356,$C$1)/1000000,"")</f>
        <v/>
      </c>
      <c r="F1356" s="13">
        <f>IFERROR([1]!EM_S_PROFITNOTICE_FORECASTT(B1356,$C$1)/1000000,"")</f>
        <v>12</v>
      </c>
      <c r="G1356" s="13">
        <f>IFERROR([1]!EM_S_PROFITNOTICE_FORECASTL(B1356,$C$1)/1000000,"")</f>
        <v>7</v>
      </c>
      <c r="H1356" s="13">
        <f t="shared" si="149"/>
        <v>9.5</v>
      </c>
      <c r="I1356" s="20">
        <f>IFERROR([1]!EM_S_QSTM07_IS(B1356,"61",$I$1,"1")/1000000,"")</f>
        <v>-2.9470361499999997</v>
      </c>
      <c r="J1356" s="13">
        <f t="shared" si="147"/>
        <v>14.690228269999999</v>
      </c>
      <c r="K1356" s="13">
        <f>IFERROR([1]!EM_S_QSTM07_IS(B1356,"61",$K$2,"1")/1000000,"")</f>
        <v>-18.152127710000002</v>
      </c>
      <c r="L1356" s="14">
        <f t="shared" si="150"/>
        <v>1.8092840963160013</v>
      </c>
      <c r="M1356" s="33" t="str">
        <f ca="1">[1]!EM_S_MAJASSRES_NUM(B1356,$M$2,$M$1)</f>
        <v/>
      </c>
      <c r="N1356" s="29" t="str">
        <f t="shared" si="151"/>
        <v/>
      </c>
      <c r="O1356" s="21">
        <f t="shared" ca="1" si="152"/>
        <v>1.8092840963160013</v>
      </c>
      <c r="P1356" s="10" t="str">
        <f t="shared" si="153"/>
        <v>财报</v>
      </c>
    </row>
    <row r="1357" spans="1:16" x14ac:dyDescent="0.2">
      <c r="A1357" s="17">
        <f t="shared" ca="1" si="148"/>
        <v>1364</v>
      </c>
      <c r="B1357" s="8" t="s">
        <v>2764</v>
      </c>
      <c r="C1357" s="8" t="s">
        <v>2765</v>
      </c>
      <c r="D1357" s="13">
        <f>IFERROR([1]!EM_S_QSTM07_IS(B1357,"61",$C$1,"1")/1000000,"")</f>
        <v>12.61402271</v>
      </c>
      <c r="E1357" s="13" t="str">
        <f>IFERROR([1]!EM_S_PERFORMANCEEXPRESS_PERFEXNETPROFITTOSHAREHOLDER(B1357,$C$1)/1000000,"")</f>
        <v/>
      </c>
      <c r="F1357" s="13">
        <f>IFERROR([1]!EM_S_PROFITNOTICE_FORECASTT(B1357,$C$1)/1000000,"")</f>
        <v>31.309200000000001</v>
      </c>
      <c r="G1357" s="13">
        <f>IFERROR([1]!EM_S_PROFITNOTICE_FORECASTL(B1357,$C$1)/1000000,"")</f>
        <v>21.916399999999999</v>
      </c>
      <c r="H1357" s="13">
        <f t="shared" si="149"/>
        <v>26.6128</v>
      </c>
      <c r="I1357" s="20">
        <f>IFERROR([1]!EM_S_QSTM07_IS(B1357,"61",$I$1,"1")/1000000,"")</f>
        <v>10.433288560000001</v>
      </c>
      <c r="J1357" s="13">
        <f t="shared" si="147"/>
        <v>2.1807341499999993</v>
      </c>
      <c r="K1357" s="13">
        <f>IFERROR([1]!EM_S_QSTM07_IS(B1357,"61",$K$2,"1")/1000000,"")</f>
        <v>22.04440095</v>
      </c>
      <c r="L1357" s="14">
        <f t="shared" si="150"/>
        <v>-0.90107537261065829</v>
      </c>
      <c r="M1357" s="33" t="str">
        <f ca="1">[1]!EM_S_MAJASSRES_NUM(B1357,$M$2,$M$1)</f>
        <v/>
      </c>
      <c r="N1357" s="29" t="str">
        <f t="shared" si="151"/>
        <v/>
      </c>
      <c r="O1357" s="21">
        <f t="shared" ca="1" si="152"/>
        <v>-0.90107537261065829</v>
      </c>
      <c r="P1357" s="10" t="str">
        <f t="shared" si="153"/>
        <v>财报</v>
      </c>
    </row>
    <row r="1358" spans="1:16" x14ac:dyDescent="0.2">
      <c r="A1358" s="17">
        <f t="shared" ca="1" si="148"/>
        <v>460</v>
      </c>
      <c r="B1358" s="8" t="s">
        <v>2766</v>
      </c>
      <c r="C1358" s="8" t="s">
        <v>2767</v>
      </c>
      <c r="D1358" s="13">
        <f>IFERROR([1]!EM_S_QSTM07_IS(B1358,"61",$C$1,"1")/1000000,"")</f>
        <v>5.4583556900000003</v>
      </c>
      <c r="E1358" s="13" t="str">
        <f>IFERROR([1]!EM_S_PERFORMANCEEXPRESS_PERFEXNETPROFITTOSHAREHOLDER(B1358,$C$1)/1000000,"")</f>
        <v/>
      </c>
      <c r="F1358" s="13">
        <f>IFERROR([1]!EM_S_PROFITNOTICE_FORECASTT(B1358,$C$1)/1000000,"")</f>
        <v>3.42</v>
      </c>
      <c r="G1358" s="13">
        <f>IFERROR([1]!EM_S_PROFITNOTICE_FORECASTL(B1358,$C$1)/1000000,"")</f>
        <v>0</v>
      </c>
      <c r="H1358" s="13">
        <f t="shared" si="149"/>
        <v>1.71</v>
      </c>
      <c r="I1358" s="20">
        <f>IFERROR([1]!EM_S_QSTM07_IS(B1358,"61",$I$1,"1")/1000000,"")</f>
        <v>-4.1906925800000003</v>
      </c>
      <c r="J1358" s="13">
        <f t="shared" si="147"/>
        <v>9.6490482700000015</v>
      </c>
      <c r="K1358" s="13">
        <f>IFERROR([1]!EM_S_QSTM07_IS(B1358,"61",$K$2,"1")/1000000,"")</f>
        <v>10.027716710000002</v>
      </c>
      <c r="L1358" s="14">
        <f t="shared" si="150"/>
        <v>-3.7762179661734792E-2</v>
      </c>
      <c r="M1358" s="33" t="str">
        <f ca="1">[1]!EM_S_MAJASSRES_NUM(B1358,$M$2,$M$1)</f>
        <v/>
      </c>
      <c r="N1358" s="29" t="str">
        <f t="shared" si="151"/>
        <v/>
      </c>
      <c r="O1358" s="21">
        <f t="shared" ca="1" si="152"/>
        <v>-3.7762179661734792E-2</v>
      </c>
      <c r="P1358" s="10" t="str">
        <f t="shared" si="153"/>
        <v>财报</v>
      </c>
    </row>
    <row r="1359" spans="1:16" x14ac:dyDescent="0.2">
      <c r="A1359" s="17" t="str">
        <f t="shared" ca="1" si="148"/>
        <v/>
      </c>
      <c r="B1359" s="8" t="s">
        <v>2768</v>
      </c>
      <c r="C1359" s="8" t="s">
        <v>2769</v>
      </c>
      <c r="D1359" s="13">
        <f>IFERROR([1]!EM_S_QSTM07_IS(B1359,"61",$C$1,"1")/1000000,"")</f>
        <v>56.203831639999997</v>
      </c>
      <c r="E1359" s="13" t="str">
        <f>IFERROR([1]!EM_S_PERFORMANCEEXPRESS_PERFEXNETPROFITTOSHAREHOLDER(B1359,$C$1)/1000000,"")</f>
        <v/>
      </c>
      <c r="F1359" s="13">
        <f>IFERROR([1]!EM_S_PROFITNOTICE_FORECASTT(B1359,$C$1)/1000000,"")</f>
        <v>52.3</v>
      </c>
      <c r="G1359" s="13">
        <f>IFERROR([1]!EM_S_PROFITNOTICE_FORECASTL(B1359,$C$1)/1000000,"")</f>
        <v>50</v>
      </c>
      <c r="H1359" s="13">
        <f t="shared" si="149"/>
        <v>51.15</v>
      </c>
      <c r="I1359" s="20">
        <f>IFERROR([1]!EM_S_QSTM07_IS(B1359,"61",$I$1,"1")/1000000,"")</f>
        <v>-5.2835403400000001</v>
      </c>
      <c r="J1359" s="13">
        <f t="shared" si="147"/>
        <v>61.487371979999999</v>
      </c>
      <c r="K1359" s="13">
        <f>IFERROR([1]!EM_S_QSTM07_IS(B1359,"61",$K$2,"1")/1000000,"")</f>
        <v>10.178088019999999</v>
      </c>
      <c r="L1359" s="14">
        <f t="shared" si="150"/>
        <v>5.0411515266105953</v>
      </c>
      <c r="M1359" s="33">
        <f ca="1">[1]!EM_S_MAJASSRES_NUM(B1359,$M$2,$M$1)</f>
        <v>1</v>
      </c>
      <c r="N1359" s="29" t="str">
        <f t="shared" si="151"/>
        <v/>
      </c>
      <c r="O1359" s="21" t="str">
        <f t="shared" ca="1" si="152"/>
        <v/>
      </c>
      <c r="P1359" s="10" t="str">
        <f t="shared" si="153"/>
        <v>财报</v>
      </c>
    </row>
    <row r="1360" spans="1:16" x14ac:dyDescent="0.2">
      <c r="A1360" s="17" t="str">
        <f t="shared" ca="1" si="148"/>
        <v/>
      </c>
      <c r="B1360" s="8" t="s">
        <v>2770</v>
      </c>
      <c r="C1360" s="8" t="s">
        <v>2771</v>
      </c>
      <c r="D1360" s="13">
        <f>IFERROR([1]!EM_S_QSTM07_IS(B1360,"61",$C$1,"1")/1000000,"")</f>
        <v>67.756038400000008</v>
      </c>
      <c r="E1360" s="13" t="str">
        <f>IFERROR([1]!EM_S_PERFORMANCEEXPRESS_PERFEXNETPROFITTOSHAREHOLDER(B1360,$C$1)/1000000,"")</f>
        <v/>
      </c>
      <c r="F1360" s="13">
        <f>IFERROR([1]!EM_S_PROFITNOTICE_FORECASTT(B1360,$C$1)/1000000,"")</f>
        <v>135</v>
      </c>
      <c r="G1360" s="13">
        <f>IFERROR([1]!EM_S_PROFITNOTICE_FORECASTL(B1360,$C$1)/1000000,"")</f>
        <v>125</v>
      </c>
      <c r="H1360" s="13">
        <f t="shared" si="149"/>
        <v>130</v>
      </c>
      <c r="I1360" s="20">
        <f>IFERROR([1]!EM_S_QSTM07_IS(B1360,"61",$I$1,"1")/1000000,"")</f>
        <v>64.352694040000003</v>
      </c>
      <c r="J1360" s="13">
        <f t="shared" si="147"/>
        <v>3.4033443600000055</v>
      </c>
      <c r="K1360" s="13">
        <f>IFERROR([1]!EM_S_QSTM07_IS(B1360,"61",$K$2,"1")/1000000,"")</f>
        <v>17.234879170000003</v>
      </c>
      <c r="L1360" s="14">
        <f t="shared" si="150"/>
        <v>-0.80253157991823598</v>
      </c>
      <c r="M1360" s="33">
        <f ca="1">[1]!EM_S_MAJASSRES_NUM(B1360,$M$2,$M$1)</f>
        <v>1</v>
      </c>
      <c r="N1360" s="29" t="str">
        <f t="shared" si="151"/>
        <v/>
      </c>
      <c r="O1360" s="21" t="str">
        <f t="shared" ca="1" si="152"/>
        <v/>
      </c>
      <c r="P1360" s="10" t="str">
        <f t="shared" si="153"/>
        <v>财报</v>
      </c>
    </row>
    <row r="1361" spans="1:16" x14ac:dyDescent="0.2">
      <c r="A1361" s="17" t="str">
        <f t="shared" ca="1" si="148"/>
        <v/>
      </c>
      <c r="B1361" s="8" t="s">
        <v>2772</v>
      </c>
      <c r="C1361" s="8" t="s">
        <v>2773</v>
      </c>
      <c r="D1361" s="13">
        <f>IFERROR([1]!EM_S_QSTM07_IS(B1361,"61",$C$1,"1")/1000000,"")</f>
        <v>6.0749015499999999</v>
      </c>
      <c r="E1361" s="13" t="str">
        <f>IFERROR([1]!EM_S_PERFORMANCEEXPRESS_PERFEXNETPROFITTOSHAREHOLDER(B1361,$C$1)/1000000,"")</f>
        <v/>
      </c>
      <c r="F1361" s="13">
        <f>IFERROR([1]!EM_S_PROFITNOTICE_FORECASTT(B1361,$C$1)/1000000,"")</f>
        <v>3</v>
      </c>
      <c r="G1361" s="13">
        <f>IFERROR([1]!EM_S_PROFITNOTICE_FORECASTL(B1361,$C$1)/1000000,"")</f>
        <v>2</v>
      </c>
      <c r="H1361" s="13">
        <f t="shared" si="149"/>
        <v>2.5</v>
      </c>
      <c r="I1361" s="20">
        <f>IFERROR([1]!EM_S_QSTM07_IS(B1361,"61",$I$1,"1")/1000000,"")</f>
        <v>-3.5752536099999999</v>
      </c>
      <c r="J1361" s="13">
        <f t="shared" si="147"/>
        <v>9.6501551600000006</v>
      </c>
      <c r="K1361" s="13">
        <f>IFERROR([1]!EM_S_QSTM07_IS(B1361,"61",$K$2,"1")/1000000,"")</f>
        <v>-1.78776036</v>
      </c>
      <c r="L1361" s="14">
        <f t="shared" si="150"/>
        <v>6.3979019648919842</v>
      </c>
      <c r="M1361" s="33">
        <f ca="1">[1]!EM_S_MAJASSRES_NUM(B1361,$M$2,$M$1)</f>
        <v>1</v>
      </c>
      <c r="N1361" s="29">
        <f t="shared" si="151"/>
        <v>1</v>
      </c>
      <c r="O1361" s="21" t="str">
        <f t="shared" ca="1" si="152"/>
        <v/>
      </c>
      <c r="P1361" s="10" t="str">
        <f t="shared" si="153"/>
        <v>财报</v>
      </c>
    </row>
    <row r="1362" spans="1:16" x14ac:dyDescent="0.2">
      <c r="A1362" s="17">
        <f t="shared" ca="1" si="148"/>
        <v>1347</v>
      </c>
      <c r="B1362" s="8" t="s">
        <v>2774</v>
      </c>
      <c r="C1362" s="8" t="s">
        <v>2775</v>
      </c>
      <c r="D1362" s="13">
        <f>IFERROR([1]!EM_S_QSTM07_IS(B1362,"61",$C$1,"1")/1000000,"")</f>
        <v>85.575720279999999</v>
      </c>
      <c r="E1362" s="13" t="str">
        <f>IFERROR([1]!EM_S_PERFORMANCEEXPRESS_PERFEXNETPROFITTOSHAREHOLDER(B1362,$C$1)/1000000,"")</f>
        <v/>
      </c>
      <c r="F1362" s="13">
        <f>IFERROR([1]!EM_S_PROFITNOTICE_FORECASTT(B1362,$C$1)/1000000,"")</f>
        <v>173.23609999999999</v>
      </c>
      <c r="G1362" s="13">
        <f>IFERROR([1]!EM_S_PROFITNOTICE_FORECASTL(B1362,$C$1)/1000000,"")</f>
        <v>155.3152</v>
      </c>
      <c r="H1362" s="13">
        <f t="shared" si="149"/>
        <v>164.27564999999998</v>
      </c>
      <c r="I1362" s="20">
        <f>IFERROR([1]!EM_S_QSTM07_IS(B1362,"61",$I$1,"1")/1000000,"")</f>
        <v>78.528127139999995</v>
      </c>
      <c r="J1362" s="13">
        <f t="shared" si="147"/>
        <v>7.0475931400000036</v>
      </c>
      <c r="K1362" s="13">
        <f>IFERROR([1]!EM_S_QSTM07_IS(B1362,"61",$K$2,"1")/1000000,"")</f>
        <v>64.179141459999997</v>
      </c>
      <c r="L1362" s="14">
        <f t="shared" si="150"/>
        <v>-0.89018872830524765</v>
      </c>
      <c r="M1362" s="33" t="str">
        <f ca="1">[1]!EM_S_MAJASSRES_NUM(B1362,$M$2,$M$1)</f>
        <v/>
      </c>
      <c r="N1362" s="29" t="str">
        <f t="shared" si="151"/>
        <v/>
      </c>
      <c r="O1362" s="21">
        <f t="shared" ca="1" si="152"/>
        <v>-0.89018872830524765</v>
      </c>
      <c r="P1362" s="10" t="str">
        <f t="shared" si="153"/>
        <v>财报</v>
      </c>
    </row>
    <row r="1363" spans="1:16" x14ac:dyDescent="0.2">
      <c r="A1363" s="17">
        <f t="shared" ca="1" si="148"/>
        <v>1485</v>
      </c>
      <c r="B1363" s="8" t="s">
        <v>2776</v>
      </c>
      <c r="C1363" s="8" t="s">
        <v>2777</v>
      </c>
      <c r="D1363" s="13">
        <f>IFERROR([1]!EM_S_QSTM07_IS(B1363,"61",$C$1,"1")/1000000,"")</f>
        <v>22.616995550000002</v>
      </c>
      <c r="E1363" s="13" t="str">
        <f>IFERROR([1]!EM_S_PERFORMANCEEXPRESS_PERFEXNETPROFITTOSHAREHOLDER(B1363,$C$1)/1000000,"")</f>
        <v/>
      </c>
      <c r="F1363" s="13">
        <f>IFERROR([1]!EM_S_PROFITNOTICE_FORECASTT(B1363,$C$1)/1000000,"")</f>
        <v>54</v>
      </c>
      <c r="G1363" s="13">
        <f>IFERROR([1]!EM_S_PROFITNOTICE_FORECASTL(B1363,$C$1)/1000000,"")</f>
        <v>42</v>
      </c>
      <c r="H1363" s="13">
        <f t="shared" si="149"/>
        <v>48</v>
      </c>
      <c r="I1363" s="20">
        <f>IFERROR([1]!EM_S_QSTM07_IS(B1363,"61",$I$1,"1")/1000000,"")</f>
        <v>22.042244</v>
      </c>
      <c r="J1363" s="13">
        <f t="shared" si="147"/>
        <v>0.574751550000002</v>
      </c>
      <c r="K1363" s="13">
        <f>IFERROR([1]!EM_S_QSTM07_IS(B1363,"61",$K$2,"1")/1000000,"")</f>
        <v>23.323405359999999</v>
      </c>
      <c r="L1363" s="14">
        <f t="shared" si="150"/>
        <v>-0.97535730562803191</v>
      </c>
      <c r="M1363" s="33" t="str">
        <f ca="1">[1]!EM_S_MAJASSRES_NUM(B1363,$M$2,$M$1)</f>
        <v/>
      </c>
      <c r="N1363" s="29" t="str">
        <f t="shared" si="151"/>
        <v/>
      </c>
      <c r="O1363" s="21">
        <f t="shared" ca="1" si="152"/>
        <v>-0.97535730562803191</v>
      </c>
      <c r="P1363" s="10" t="str">
        <f t="shared" si="153"/>
        <v>财报</v>
      </c>
    </row>
    <row r="1364" spans="1:16" x14ac:dyDescent="0.2">
      <c r="A1364" s="17">
        <f t="shared" ca="1" si="148"/>
        <v>1785</v>
      </c>
      <c r="B1364" s="8" t="s">
        <v>2778</v>
      </c>
      <c r="C1364" s="8" t="s">
        <v>2779</v>
      </c>
      <c r="D1364" s="13">
        <f>IFERROR([1]!EM_S_QSTM07_IS(B1364,"61",$C$1,"1")/1000000,"")</f>
        <v>-6.71474189</v>
      </c>
      <c r="E1364" s="13" t="str">
        <f>IFERROR([1]!EM_S_PERFORMANCEEXPRESS_PERFEXNETPROFITTOSHAREHOLDER(B1364,$C$1)/1000000,"")</f>
        <v/>
      </c>
      <c r="F1364" s="13">
        <f>IFERROR([1]!EM_S_PROFITNOTICE_FORECASTT(B1364,$C$1)/1000000,"")</f>
        <v>-5</v>
      </c>
      <c r="G1364" s="13">
        <f>IFERROR([1]!EM_S_PROFITNOTICE_FORECASTL(B1364,$C$1)/1000000,"")</f>
        <v>-10</v>
      </c>
      <c r="H1364" s="13">
        <f t="shared" si="149"/>
        <v>-7.5</v>
      </c>
      <c r="I1364" s="20">
        <f>IFERROR([1]!EM_S_QSTM07_IS(B1364,"61",$I$1,"1")/1000000,"")</f>
        <v>0.53998658999999993</v>
      </c>
      <c r="J1364" s="13">
        <f t="shared" si="147"/>
        <v>-7.2547284799999998</v>
      </c>
      <c r="K1364" s="13">
        <f>IFERROR([1]!EM_S_QSTM07_IS(B1364,"61",$K$2,"1")/1000000,"")</f>
        <v>19.748129540000001</v>
      </c>
      <c r="L1364" s="14">
        <f t="shared" si="150"/>
        <v>-1.3673628160735674</v>
      </c>
      <c r="M1364" s="33" t="str">
        <f ca="1">[1]!EM_S_MAJASSRES_NUM(B1364,$M$2,$M$1)</f>
        <v/>
      </c>
      <c r="N1364" s="29" t="str">
        <f t="shared" si="151"/>
        <v/>
      </c>
      <c r="O1364" s="21">
        <f t="shared" ca="1" si="152"/>
        <v>-1.3673628160735674</v>
      </c>
      <c r="P1364" s="10" t="str">
        <f t="shared" si="153"/>
        <v>财报</v>
      </c>
    </row>
    <row r="1365" spans="1:16" x14ac:dyDescent="0.2">
      <c r="A1365" s="17">
        <f t="shared" ca="1" si="148"/>
        <v>1161</v>
      </c>
      <c r="B1365" s="8" t="s">
        <v>2780</v>
      </c>
      <c r="C1365" s="8" t="s">
        <v>2781</v>
      </c>
      <c r="D1365" s="13">
        <f>IFERROR([1]!EM_S_QSTM07_IS(B1365,"61",$C$1,"1")/1000000,"")</f>
        <v>9.8648479099999999</v>
      </c>
      <c r="E1365" s="13" t="str">
        <f>IFERROR([1]!EM_S_PERFORMANCEEXPRESS_PERFEXNETPROFITTOSHAREHOLDER(B1365,$C$1)/1000000,"")</f>
        <v/>
      </c>
      <c r="F1365" s="13">
        <f>IFERROR([1]!EM_S_PROFITNOTICE_FORECASTT(B1365,$C$1)/1000000,"")</f>
        <v>17.209399999999999</v>
      </c>
      <c r="G1365" s="13">
        <f>IFERROR([1]!EM_S_PROFITNOTICE_FORECASTL(B1365,$C$1)/1000000,"")</f>
        <v>12.620200000000001</v>
      </c>
      <c r="H1365" s="13">
        <f t="shared" si="149"/>
        <v>14.9148</v>
      </c>
      <c r="I1365" s="20">
        <f>IFERROR([1]!EM_S_QSTM07_IS(B1365,"61",$I$1,"1")/1000000,"")</f>
        <v>4.8063563600000005</v>
      </c>
      <c r="J1365" s="13">
        <f t="shared" si="147"/>
        <v>5.0584915499999994</v>
      </c>
      <c r="K1365" s="13">
        <f>IFERROR([1]!EM_S_QSTM07_IS(B1365,"61",$K$2,"1")/1000000,"")</f>
        <v>21.070472030000001</v>
      </c>
      <c r="L1365" s="14">
        <f t="shared" si="150"/>
        <v>-0.75992509599226099</v>
      </c>
      <c r="M1365" s="33" t="str">
        <f ca="1">[1]!EM_S_MAJASSRES_NUM(B1365,$M$2,$M$1)</f>
        <v/>
      </c>
      <c r="N1365" s="29" t="str">
        <f t="shared" si="151"/>
        <v/>
      </c>
      <c r="O1365" s="21">
        <f t="shared" ca="1" si="152"/>
        <v>-0.75992509599226099</v>
      </c>
      <c r="P1365" s="10" t="str">
        <f t="shared" si="153"/>
        <v>财报</v>
      </c>
    </row>
    <row r="1366" spans="1:16" x14ac:dyDescent="0.2">
      <c r="A1366" s="17">
        <f t="shared" ca="1" si="148"/>
        <v>1015</v>
      </c>
      <c r="B1366" s="8" t="s">
        <v>2782</v>
      </c>
      <c r="C1366" s="8" t="s">
        <v>2783</v>
      </c>
      <c r="D1366" s="13">
        <f>IFERROR([1]!EM_S_QSTM07_IS(B1366,"61",$C$1,"1")/1000000,"")</f>
        <v>169.64464618</v>
      </c>
      <c r="E1366" s="13" t="str">
        <f>IFERROR([1]!EM_S_PERFORMANCEEXPRESS_PERFEXNETPROFITTOSHAREHOLDER(B1366,$C$1)/1000000,"")</f>
        <v/>
      </c>
      <c r="F1366" s="13">
        <f>IFERROR([1]!EM_S_PROFITNOTICE_FORECASTT(B1366,$C$1)/1000000,"")</f>
        <v>305.6771</v>
      </c>
      <c r="G1366" s="13">
        <f>IFERROR([1]!EM_S_PROFITNOTICE_FORECASTL(B1366,$C$1)/1000000,"")</f>
        <v>280.20400000000001</v>
      </c>
      <c r="H1366" s="13">
        <f t="shared" si="149"/>
        <v>292.94055000000003</v>
      </c>
      <c r="I1366" s="20">
        <f>IFERROR([1]!EM_S_QSTM07_IS(B1366,"61",$I$1,"1")/1000000,"")</f>
        <v>114.73927268000001</v>
      </c>
      <c r="J1366" s="13">
        <f t="shared" si="147"/>
        <v>54.905373499999982</v>
      </c>
      <c r="K1366" s="13">
        <f>IFERROR([1]!EM_S_QSTM07_IS(B1366,"61",$K$2,"1")/1000000,"")</f>
        <v>159.34811056000001</v>
      </c>
      <c r="L1366" s="14">
        <f t="shared" si="150"/>
        <v>-0.65543756178190626</v>
      </c>
      <c r="M1366" s="33" t="str">
        <f ca="1">[1]!EM_S_MAJASSRES_NUM(B1366,$M$2,$M$1)</f>
        <v/>
      </c>
      <c r="N1366" s="29" t="str">
        <f t="shared" si="151"/>
        <v/>
      </c>
      <c r="O1366" s="21">
        <f t="shared" ca="1" si="152"/>
        <v>-0.65543756178190626</v>
      </c>
      <c r="P1366" s="10" t="str">
        <f t="shared" si="153"/>
        <v>财报</v>
      </c>
    </row>
    <row r="1367" spans="1:16" x14ac:dyDescent="0.2">
      <c r="A1367" s="17" t="str">
        <f t="shared" ca="1" si="148"/>
        <v/>
      </c>
      <c r="B1367" s="8" t="s">
        <v>2784</v>
      </c>
      <c r="C1367" s="8" t="s">
        <v>2785</v>
      </c>
      <c r="D1367" s="13">
        <f>IFERROR([1]!EM_S_QSTM07_IS(B1367,"61",$C$1,"1")/1000000,"")</f>
        <v>-14.67430186</v>
      </c>
      <c r="E1367" s="13" t="str">
        <f>IFERROR([1]!EM_S_PERFORMANCEEXPRESS_PERFEXNETPROFITTOSHAREHOLDER(B1367,$C$1)/1000000,"")</f>
        <v/>
      </c>
      <c r="F1367" s="13">
        <f>IFERROR([1]!EM_S_PROFITNOTICE_FORECASTT(B1367,$C$1)/1000000,"")</f>
        <v>-42</v>
      </c>
      <c r="G1367" s="13">
        <f>IFERROR([1]!EM_S_PROFITNOTICE_FORECASTL(B1367,$C$1)/1000000,"")</f>
        <v>-47</v>
      </c>
      <c r="H1367" s="13">
        <f t="shared" si="149"/>
        <v>-44.5</v>
      </c>
      <c r="I1367" s="20">
        <f>IFERROR([1]!EM_S_QSTM07_IS(B1367,"61",$I$1,"1")/1000000,"")</f>
        <v>-29.309706039999998</v>
      </c>
      <c r="J1367" s="13">
        <f t="shared" si="147"/>
        <v>14.635404179999998</v>
      </c>
      <c r="K1367" s="13">
        <f>IFERROR([1]!EM_S_QSTM07_IS(B1367,"61",$K$2,"1")/1000000,"")</f>
        <v>-9.5901413299999998</v>
      </c>
      <c r="L1367" s="14">
        <f t="shared" si="150"/>
        <v>2.5260884773634507</v>
      </c>
      <c r="M1367" s="33" t="str">
        <f ca="1">[1]!EM_S_MAJASSRES_NUM(B1367,$M$2,$M$1)</f>
        <v/>
      </c>
      <c r="N1367" s="29">
        <f t="shared" si="151"/>
        <v>1</v>
      </c>
      <c r="O1367" s="21" t="str">
        <f t="shared" ca="1" si="152"/>
        <v/>
      </c>
      <c r="P1367" s="10" t="str">
        <f t="shared" si="153"/>
        <v>财报</v>
      </c>
    </row>
    <row r="1368" spans="1:16" x14ac:dyDescent="0.2">
      <c r="A1368" s="17">
        <f t="shared" ca="1" si="148"/>
        <v>1584</v>
      </c>
      <c r="B1368" s="8" t="s">
        <v>2786</v>
      </c>
      <c r="C1368" s="8" t="s">
        <v>2787</v>
      </c>
      <c r="D1368" s="13">
        <f>IFERROR([1]!EM_S_QSTM07_IS(B1368,"61",$C$1,"1")/1000000,"")</f>
        <v>-13.651397749999999</v>
      </c>
      <c r="E1368" s="13" t="str">
        <f>IFERROR([1]!EM_S_PERFORMANCEEXPRESS_PERFEXNETPROFITTOSHAREHOLDER(B1368,$C$1)/1000000,"")</f>
        <v/>
      </c>
      <c r="F1368" s="13">
        <f>IFERROR([1]!EM_S_PROFITNOTICE_FORECASTT(B1368,$C$1)/1000000,"")</f>
        <v>-22</v>
      </c>
      <c r="G1368" s="13">
        <f>IFERROR([1]!EM_S_PROFITNOTICE_FORECASTL(B1368,$C$1)/1000000,"")</f>
        <v>-27</v>
      </c>
      <c r="H1368" s="13">
        <f t="shared" si="149"/>
        <v>-24.5</v>
      </c>
      <c r="I1368" s="20">
        <f>IFERROR([1]!EM_S_QSTM07_IS(B1368,"61",$I$1,"1")/1000000,"")</f>
        <v>-13.004878810000001</v>
      </c>
      <c r="J1368" s="13">
        <f t="shared" si="147"/>
        <v>-0.64651893999999821</v>
      </c>
      <c r="K1368" s="13">
        <f>IFERROR([1]!EM_S_QSTM07_IS(B1368,"61",$K$2,"1")/1000000,"")</f>
        <v>12.336259289999999</v>
      </c>
      <c r="L1368" s="14">
        <f t="shared" si="150"/>
        <v>-1.0524080213297784</v>
      </c>
      <c r="M1368" s="33" t="str">
        <f ca="1">[1]!EM_S_MAJASSRES_NUM(B1368,$M$2,$M$1)</f>
        <v/>
      </c>
      <c r="N1368" s="29" t="str">
        <f t="shared" si="151"/>
        <v/>
      </c>
      <c r="O1368" s="21">
        <f t="shared" ca="1" si="152"/>
        <v>-1.0524080213297784</v>
      </c>
      <c r="P1368" s="10" t="str">
        <f t="shared" si="153"/>
        <v>财报</v>
      </c>
    </row>
    <row r="1369" spans="1:16" x14ac:dyDescent="0.2">
      <c r="A1369" s="17" t="str">
        <f t="shared" ca="1" si="148"/>
        <v/>
      </c>
      <c r="B1369" s="8" t="s">
        <v>2788</v>
      </c>
      <c r="C1369" s="8" t="s">
        <v>2789</v>
      </c>
      <c r="D1369" s="13">
        <f>IFERROR([1]!EM_S_QSTM07_IS(B1369,"61",$C$1,"1")/1000000,"")</f>
        <v>8.1561330299999995</v>
      </c>
      <c r="E1369" s="13" t="str">
        <f>IFERROR([1]!EM_S_PERFORMANCEEXPRESS_PERFEXNETPROFITTOSHAREHOLDER(B1369,$C$1)/1000000,"")</f>
        <v/>
      </c>
      <c r="F1369" s="13">
        <f>IFERROR([1]!EM_S_PROFITNOTICE_FORECASTT(B1369,$C$1)/1000000,"")</f>
        <v>13.5</v>
      </c>
      <c r="G1369" s="13">
        <f>IFERROR([1]!EM_S_PROFITNOTICE_FORECASTL(B1369,$C$1)/1000000,"")</f>
        <v>11</v>
      </c>
      <c r="H1369" s="13">
        <f t="shared" si="149"/>
        <v>12.25</v>
      </c>
      <c r="I1369" s="20">
        <f>IFERROR([1]!EM_S_QSTM07_IS(B1369,"61",$I$1,"1")/1000000,"")</f>
        <v>4.6122498399999996</v>
      </c>
      <c r="J1369" s="13">
        <f t="shared" si="147"/>
        <v>3.5438831899999998</v>
      </c>
      <c r="K1369" s="13">
        <f>IFERROR([1]!EM_S_QSTM07_IS(B1369,"61",$K$2,"1")/1000000,"")</f>
        <v>4.8254620199999998</v>
      </c>
      <c r="L1369" s="14">
        <f t="shared" si="150"/>
        <v>-0.26558676136881088</v>
      </c>
      <c r="M1369" s="33" t="str">
        <f ca="1">[1]!EM_S_MAJASSRES_NUM(B1369,$M$2,$M$1)</f>
        <v/>
      </c>
      <c r="N1369" s="29">
        <f t="shared" si="151"/>
        <v>1</v>
      </c>
      <c r="O1369" s="21" t="str">
        <f t="shared" ca="1" si="152"/>
        <v/>
      </c>
      <c r="P1369" s="10" t="str">
        <f t="shared" si="153"/>
        <v>财报</v>
      </c>
    </row>
    <row r="1370" spans="1:16" x14ac:dyDescent="0.2">
      <c r="A1370" s="17">
        <f t="shared" ca="1" si="148"/>
        <v>1549</v>
      </c>
      <c r="B1370" s="8" t="s">
        <v>2790</v>
      </c>
      <c r="C1370" s="8" t="s">
        <v>2791</v>
      </c>
      <c r="D1370" s="13">
        <f>IFERROR([1]!EM_S_QSTM07_IS(B1370,"61",$C$1,"1")/1000000,"")</f>
        <v>30.134659929999998</v>
      </c>
      <c r="E1370" s="13" t="str">
        <f>IFERROR([1]!EM_S_PERFORMANCEEXPRESS_PERFEXNETPROFITTOSHAREHOLDER(B1370,$C$1)/1000000,"")</f>
        <v/>
      </c>
      <c r="F1370" s="13">
        <f>IFERROR([1]!EM_S_PROFITNOTICE_FORECASTT(B1370,$C$1)/1000000,"")</f>
        <v>74.586600000000004</v>
      </c>
      <c r="G1370" s="13">
        <f>IFERROR([1]!EM_S_PROFITNOTICE_FORECASTL(B1370,$C$1)/1000000,"")</f>
        <v>58.011800000000001</v>
      </c>
      <c r="H1370" s="13">
        <f t="shared" si="149"/>
        <v>66.299199999999999</v>
      </c>
      <c r="I1370" s="20">
        <f>IFERROR([1]!EM_S_QSTM07_IS(B1370,"61",$I$1,"1")/1000000,"")</f>
        <v>30.894061219999998</v>
      </c>
      <c r="J1370" s="13">
        <f t="shared" si="147"/>
        <v>-0.75940128999999956</v>
      </c>
      <c r="K1370" s="13">
        <f>IFERROR([1]!EM_S_QSTM07_IS(B1370,"61",$K$2,"1")/1000000,"")</f>
        <v>48.512230159999994</v>
      </c>
      <c r="L1370" s="14">
        <f t="shared" si="150"/>
        <v>-1.0156538111625746</v>
      </c>
      <c r="M1370" s="33" t="str">
        <f ca="1">[1]!EM_S_MAJASSRES_NUM(B1370,$M$2,$M$1)</f>
        <v/>
      </c>
      <c r="N1370" s="29" t="str">
        <f t="shared" si="151"/>
        <v/>
      </c>
      <c r="O1370" s="21">
        <f t="shared" ca="1" si="152"/>
        <v>-1.0156538111625746</v>
      </c>
      <c r="P1370" s="10" t="str">
        <f t="shared" si="153"/>
        <v>财报</v>
      </c>
    </row>
    <row r="1371" spans="1:16" x14ac:dyDescent="0.2">
      <c r="A1371" s="17" t="str">
        <f t="shared" ca="1" si="148"/>
        <v/>
      </c>
      <c r="B1371" s="8" t="s">
        <v>2792</v>
      </c>
      <c r="C1371" s="8" t="s">
        <v>2793</v>
      </c>
      <c r="D1371" s="13">
        <f>IFERROR([1]!EM_S_QSTM07_IS(B1371,"61",$C$1,"1")/1000000,"")</f>
        <v>22.174443309999997</v>
      </c>
      <c r="E1371" s="13" t="str">
        <f>IFERROR([1]!EM_S_PERFORMANCEEXPRESS_PERFEXNETPROFITTOSHAREHOLDER(B1371,$C$1)/1000000,"")</f>
        <v/>
      </c>
      <c r="F1371" s="13">
        <f>IFERROR([1]!EM_S_PROFITNOTICE_FORECASTT(B1371,$C$1)/1000000,"")</f>
        <v>47</v>
      </c>
      <c r="G1371" s="13">
        <f>IFERROR([1]!EM_S_PROFITNOTICE_FORECASTL(B1371,$C$1)/1000000,"")</f>
        <v>43</v>
      </c>
      <c r="H1371" s="13">
        <f t="shared" si="149"/>
        <v>45</v>
      </c>
      <c r="I1371" s="20">
        <f>IFERROR([1]!EM_S_QSTM07_IS(B1371,"61",$I$1,"1")/1000000,"")</f>
        <v>20.462752999999999</v>
      </c>
      <c r="J1371" s="13">
        <f t="shared" si="147"/>
        <v>1.711690309999998</v>
      </c>
      <c r="K1371" s="13">
        <f>IFERROR([1]!EM_S_QSTM07_IS(B1371,"61",$K$2,"1")/1000000,"")</f>
        <v>12.832877679999999</v>
      </c>
      <c r="L1371" s="14">
        <f t="shared" si="150"/>
        <v>-0.86661679845451478</v>
      </c>
      <c r="M1371" s="33">
        <f ca="1">[1]!EM_S_MAJASSRES_NUM(B1371,$M$2,$M$1)</f>
        <v>1</v>
      </c>
      <c r="N1371" s="29" t="str">
        <f t="shared" si="151"/>
        <v/>
      </c>
      <c r="O1371" s="21" t="str">
        <f t="shared" ca="1" si="152"/>
        <v/>
      </c>
      <c r="P1371" s="10" t="str">
        <f t="shared" si="153"/>
        <v>财报</v>
      </c>
    </row>
    <row r="1372" spans="1:16" x14ac:dyDescent="0.2">
      <c r="A1372" s="17" t="str">
        <f t="shared" ca="1" si="148"/>
        <v/>
      </c>
      <c r="B1372" s="8" t="s">
        <v>2794</v>
      </c>
      <c r="C1372" s="8" t="s">
        <v>2795</v>
      </c>
      <c r="D1372" s="13">
        <f>IFERROR([1]!EM_S_QSTM07_IS(B1372,"61",$C$1,"1")/1000000,"")</f>
        <v>0.67248839000000005</v>
      </c>
      <c r="E1372" s="13" t="str">
        <f>IFERROR([1]!EM_S_PERFORMANCEEXPRESS_PERFEXNETPROFITTOSHAREHOLDER(B1372,$C$1)/1000000,"")</f>
        <v/>
      </c>
      <c r="F1372" s="13" t="str">
        <f>IFERROR([1]!EM_S_PROFITNOTICE_FORECASTT(B1372,$C$1)/1000000,"")</f>
        <v/>
      </c>
      <c r="G1372" s="13" t="str">
        <f>IFERROR([1]!EM_S_PROFITNOTICE_FORECASTL(B1372,$C$1)/1000000,"")</f>
        <v/>
      </c>
      <c r="H1372" s="13" t="str">
        <f t="shared" si="149"/>
        <v/>
      </c>
      <c r="I1372" s="20">
        <f>IFERROR([1]!EM_S_QSTM07_IS(B1372,"61",$I$1,"1")/1000000,"")</f>
        <v>2.3888431099999998</v>
      </c>
      <c r="J1372" s="13">
        <f t="shared" si="147"/>
        <v>-1.7163547199999998</v>
      </c>
      <c r="K1372" s="13">
        <f>IFERROR([1]!EM_S_QSTM07_IS(B1372,"61",$K$2,"1")/1000000,"")</f>
        <v>5.83350671</v>
      </c>
      <c r="L1372" s="14">
        <f t="shared" si="150"/>
        <v>-1.2942234928876939</v>
      </c>
      <c r="M1372" s="33" t="str">
        <f ca="1">[1]!EM_S_MAJASSRES_NUM(B1372,$M$2,$M$1)</f>
        <v/>
      </c>
      <c r="N1372" s="29">
        <f t="shared" si="151"/>
        <v>1</v>
      </c>
      <c r="O1372" s="21" t="str">
        <f t="shared" ca="1" si="152"/>
        <v/>
      </c>
      <c r="P1372" s="10" t="str">
        <f t="shared" si="153"/>
        <v>财报</v>
      </c>
    </row>
    <row r="1373" spans="1:16" x14ac:dyDescent="0.2">
      <c r="A1373" s="17">
        <f t="shared" ca="1" si="148"/>
        <v>1136</v>
      </c>
      <c r="B1373" s="8" t="s">
        <v>2796</v>
      </c>
      <c r="C1373" s="8" t="s">
        <v>2797</v>
      </c>
      <c r="D1373" s="13">
        <f>IFERROR([1]!EM_S_QSTM07_IS(B1373,"61",$C$1,"1")/1000000,"")</f>
        <v>31.824095510000003</v>
      </c>
      <c r="E1373" s="13" t="str">
        <f>IFERROR([1]!EM_S_PERFORMANCEEXPRESS_PERFEXNETPROFITTOSHAREHOLDER(B1373,$C$1)/1000000,"")</f>
        <v/>
      </c>
      <c r="F1373" s="13">
        <f>IFERROR([1]!EM_S_PROFITNOTICE_FORECASTT(B1373,$C$1)/1000000,"")</f>
        <v>46</v>
      </c>
      <c r="G1373" s="13">
        <f>IFERROR([1]!EM_S_PROFITNOTICE_FORECASTL(B1373,$C$1)/1000000,"")</f>
        <v>45.5</v>
      </c>
      <c r="H1373" s="13">
        <f t="shared" si="149"/>
        <v>45.75</v>
      </c>
      <c r="I1373" s="20">
        <f>IFERROR([1]!EM_S_QSTM07_IS(B1373,"61",$I$1,"1")/1000000,"")</f>
        <v>22.459169420000002</v>
      </c>
      <c r="J1373" s="13">
        <f t="shared" si="147"/>
        <v>9.3649260900000009</v>
      </c>
      <c r="K1373" s="13">
        <f>IFERROR([1]!EM_S_QSTM07_IS(B1373,"61",$K$2,"1")/1000000,"")</f>
        <v>36.55642555</v>
      </c>
      <c r="L1373" s="14">
        <f t="shared" si="150"/>
        <v>-0.7438227083446346</v>
      </c>
      <c r="M1373" s="33" t="str">
        <f ca="1">[1]!EM_S_MAJASSRES_NUM(B1373,$M$2,$M$1)</f>
        <v/>
      </c>
      <c r="N1373" s="29" t="str">
        <f t="shared" si="151"/>
        <v/>
      </c>
      <c r="O1373" s="21">
        <f t="shared" ca="1" si="152"/>
        <v>-0.7438227083446346</v>
      </c>
      <c r="P1373" s="10" t="str">
        <f t="shared" si="153"/>
        <v>财报</v>
      </c>
    </row>
    <row r="1374" spans="1:16" x14ac:dyDescent="0.2">
      <c r="A1374" s="17" t="str">
        <f t="shared" ca="1" si="148"/>
        <v/>
      </c>
      <c r="B1374" s="8" t="s">
        <v>2798</v>
      </c>
      <c r="C1374" s="8" t="s">
        <v>2799</v>
      </c>
      <c r="D1374" s="13">
        <f>IFERROR([1]!EM_S_QSTM07_IS(B1374,"61",$C$1,"1")/1000000,"")</f>
        <v>8.6029418</v>
      </c>
      <c r="E1374" s="13" t="str">
        <f>IFERROR([1]!EM_S_PERFORMANCEEXPRESS_PERFEXNETPROFITTOSHAREHOLDER(B1374,$C$1)/1000000,"")</f>
        <v/>
      </c>
      <c r="F1374" s="13">
        <f>IFERROR([1]!EM_S_PROFITNOTICE_FORECASTT(B1374,$C$1)/1000000,"")</f>
        <v>9.9367999999999999</v>
      </c>
      <c r="G1374" s="13">
        <f>IFERROR([1]!EM_S_PROFITNOTICE_FORECASTL(B1374,$C$1)/1000000,"")</f>
        <v>8.2806999999999995</v>
      </c>
      <c r="H1374" s="13">
        <f t="shared" si="149"/>
        <v>9.1087500000000006</v>
      </c>
      <c r="I1374" s="20">
        <f>IFERROR([1]!EM_S_QSTM07_IS(B1374,"61",$I$1,"1")/1000000,"")</f>
        <v>0.95702688000000002</v>
      </c>
      <c r="J1374" s="13">
        <f t="shared" si="147"/>
        <v>7.6459149200000001</v>
      </c>
      <c r="K1374" s="13">
        <f>IFERROR([1]!EM_S_QSTM07_IS(B1374,"61",$K$2,"1")/1000000,"")</f>
        <v>7.7486143299999997</v>
      </c>
      <c r="L1374" s="14">
        <f t="shared" si="150"/>
        <v>-1.3253906521374075E-2</v>
      </c>
      <c r="M1374" s="33" t="str">
        <f ca="1">[1]!EM_S_MAJASSRES_NUM(B1374,$M$2,$M$1)</f>
        <v/>
      </c>
      <c r="N1374" s="29">
        <f t="shared" si="151"/>
        <v>1</v>
      </c>
      <c r="O1374" s="21" t="str">
        <f t="shared" ca="1" si="152"/>
        <v/>
      </c>
      <c r="P1374" s="10" t="str">
        <f t="shared" si="153"/>
        <v>财报</v>
      </c>
    </row>
    <row r="1375" spans="1:16" x14ac:dyDescent="0.2">
      <c r="A1375" s="17">
        <f t="shared" ca="1" si="148"/>
        <v>448</v>
      </c>
      <c r="B1375" s="8" t="s">
        <v>2800</v>
      </c>
      <c r="C1375" s="8" t="s">
        <v>2801</v>
      </c>
      <c r="D1375" s="13">
        <f>IFERROR([1]!EM_S_QSTM07_IS(B1375,"61",$C$1,"1")/1000000,"")</f>
        <v>158.21196721999999</v>
      </c>
      <c r="E1375" s="13" t="str">
        <f>IFERROR([1]!EM_S_PERFORMANCEEXPRESS_PERFEXNETPROFITTOSHAREHOLDER(B1375,$C$1)/1000000,"")</f>
        <v/>
      </c>
      <c r="F1375" s="13">
        <f>IFERROR([1]!EM_S_PROFITNOTICE_FORECASTT(B1375,$C$1)/1000000,"")</f>
        <v>254</v>
      </c>
      <c r="G1375" s="13">
        <f>IFERROR([1]!EM_S_PROFITNOTICE_FORECASTL(B1375,$C$1)/1000000,"")</f>
        <v>233.6</v>
      </c>
      <c r="H1375" s="13">
        <f t="shared" si="149"/>
        <v>243.8</v>
      </c>
      <c r="I1375" s="20">
        <f>IFERROR([1]!EM_S_QSTM07_IS(B1375,"61",$I$1,"1")/1000000,"")</f>
        <v>92.603909489999992</v>
      </c>
      <c r="J1375" s="13">
        <f t="shared" si="147"/>
        <v>65.608057729999999</v>
      </c>
      <c r="K1375" s="13">
        <f>IFERROR([1]!EM_S_QSTM07_IS(B1375,"61",$K$2,"1")/1000000,"")</f>
        <v>66.39819258</v>
      </c>
      <c r="L1375" s="14">
        <f t="shared" si="150"/>
        <v>-1.1899945153597449E-2</v>
      </c>
      <c r="M1375" s="33" t="str">
        <f ca="1">[1]!EM_S_MAJASSRES_NUM(B1375,$M$2,$M$1)</f>
        <v/>
      </c>
      <c r="N1375" s="29" t="str">
        <f t="shared" si="151"/>
        <v/>
      </c>
      <c r="O1375" s="21">
        <f t="shared" ca="1" si="152"/>
        <v>-1.1899945153597449E-2</v>
      </c>
      <c r="P1375" s="10" t="str">
        <f t="shared" si="153"/>
        <v>财报</v>
      </c>
    </row>
    <row r="1376" spans="1:16" x14ac:dyDescent="0.2">
      <c r="A1376" s="17">
        <f t="shared" ca="1" si="148"/>
        <v>518</v>
      </c>
      <c r="B1376" s="8" t="s">
        <v>2802</v>
      </c>
      <c r="C1376" s="8" t="s">
        <v>2803</v>
      </c>
      <c r="D1376" s="13">
        <f>IFERROR([1]!EM_S_QSTM07_IS(B1376,"61",$C$1,"1")/1000000,"")</f>
        <v>48.886323950000005</v>
      </c>
      <c r="E1376" s="13" t="str">
        <f>IFERROR([1]!EM_S_PERFORMANCEEXPRESS_PERFEXNETPROFITTOSHAREHOLDER(B1376,$C$1)/1000000,"")</f>
        <v/>
      </c>
      <c r="F1376" s="13">
        <f>IFERROR([1]!EM_S_PROFITNOTICE_FORECASTT(B1376,$C$1)/1000000,"")</f>
        <v>65.17</v>
      </c>
      <c r="G1376" s="13">
        <f>IFERROR([1]!EM_S_PROFITNOTICE_FORECASTL(B1376,$C$1)/1000000,"")</f>
        <v>57.02</v>
      </c>
      <c r="H1376" s="13">
        <f t="shared" si="149"/>
        <v>61.094999999999999</v>
      </c>
      <c r="I1376" s="20">
        <f>IFERROR([1]!EM_S_QSTM07_IS(B1376,"61",$I$1,"1")/1000000,"")</f>
        <v>12.409329679999999</v>
      </c>
      <c r="J1376" s="13">
        <f t="shared" si="147"/>
        <v>36.476994270000006</v>
      </c>
      <c r="K1376" s="13">
        <f>IFERROR([1]!EM_S_QSTM07_IS(B1376,"61",$K$2,"1")/1000000,"")</f>
        <v>42.731653909999999</v>
      </c>
      <c r="L1376" s="14">
        <f t="shared" si="150"/>
        <v>-0.14637064254927626</v>
      </c>
      <c r="M1376" s="33" t="str">
        <f ca="1">[1]!EM_S_MAJASSRES_NUM(B1376,$M$2,$M$1)</f>
        <v/>
      </c>
      <c r="N1376" s="29" t="str">
        <f t="shared" si="151"/>
        <v/>
      </c>
      <c r="O1376" s="21">
        <f t="shared" ca="1" si="152"/>
        <v>-0.14637064254927626</v>
      </c>
      <c r="P1376" s="10" t="str">
        <f t="shared" si="153"/>
        <v>财报</v>
      </c>
    </row>
    <row r="1377" spans="1:16" x14ac:dyDescent="0.2">
      <c r="A1377" s="17">
        <f t="shared" ca="1" si="148"/>
        <v>903</v>
      </c>
      <c r="B1377" s="8" t="s">
        <v>2804</v>
      </c>
      <c r="C1377" s="8" t="s">
        <v>2805</v>
      </c>
      <c r="D1377" s="13">
        <f>IFERROR([1]!EM_S_QSTM07_IS(B1377,"61",$C$1,"1")/1000000,"")</f>
        <v>191.92842697999998</v>
      </c>
      <c r="E1377" s="13" t="str">
        <f>IFERROR([1]!EM_S_PERFORMANCEEXPRESS_PERFEXNETPROFITTOSHAREHOLDER(B1377,$C$1)/1000000,"")</f>
        <v/>
      </c>
      <c r="F1377" s="13">
        <f>IFERROR([1]!EM_S_PROFITNOTICE_FORECASTT(B1377,$C$1)/1000000,"")</f>
        <v>348.81150000000002</v>
      </c>
      <c r="G1377" s="13">
        <f>IFERROR([1]!EM_S_PROFITNOTICE_FORECASTL(B1377,$C$1)/1000000,"")</f>
        <v>305.21010000000001</v>
      </c>
      <c r="H1377" s="13">
        <f t="shared" si="149"/>
        <v>327.01080000000002</v>
      </c>
      <c r="I1377" s="20">
        <f>IFERROR([1]!EM_S_QSTM07_IS(B1377,"61",$I$1,"1")/1000000,"")</f>
        <v>137.39086940000001</v>
      </c>
      <c r="J1377" s="13">
        <f t="shared" si="147"/>
        <v>54.537557579999969</v>
      </c>
      <c r="K1377" s="13">
        <f>IFERROR([1]!EM_S_QSTM07_IS(B1377,"61",$K$2,"1")/1000000,"")</f>
        <v>125.56172290000001</v>
      </c>
      <c r="L1377" s="14">
        <f t="shared" si="150"/>
        <v>-0.56565140776672185</v>
      </c>
      <c r="M1377" s="33" t="str">
        <f ca="1">[1]!EM_S_MAJASSRES_NUM(B1377,$M$2,$M$1)</f>
        <v/>
      </c>
      <c r="N1377" s="29" t="str">
        <f t="shared" si="151"/>
        <v/>
      </c>
      <c r="O1377" s="21">
        <f t="shared" ca="1" si="152"/>
        <v>-0.56565140776672185</v>
      </c>
      <c r="P1377" s="10" t="str">
        <f t="shared" si="153"/>
        <v>财报</v>
      </c>
    </row>
    <row r="1378" spans="1:16" x14ac:dyDescent="0.2">
      <c r="A1378" s="17" t="str">
        <f t="shared" ca="1" si="148"/>
        <v/>
      </c>
      <c r="B1378" s="8" t="s">
        <v>2806</v>
      </c>
      <c r="C1378" s="8" t="s">
        <v>2807</v>
      </c>
      <c r="D1378" s="13">
        <f>IFERROR([1]!EM_S_QSTM07_IS(B1378,"61",$C$1,"1")/1000000,"")</f>
        <v>-1.12777438</v>
      </c>
      <c r="E1378" s="13" t="str">
        <f>IFERROR([1]!EM_S_PERFORMANCEEXPRESS_PERFEXNETPROFITTOSHAREHOLDER(B1378,$C$1)/1000000,"")</f>
        <v/>
      </c>
      <c r="F1378" s="13">
        <f>IFERROR([1]!EM_S_PROFITNOTICE_FORECASTT(B1378,$C$1)/1000000,"")</f>
        <v>-1</v>
      </c>
      <c r="G1378" s="13">
        <f>IFERROR([1]!EM_S_PROFITNOTICE_FORECASTL(B1378,$C$1)/1000000,"")</f>
        <v>-3</v>
      </c>
      <c r="H1378" s="13">
        <f t="shared" si="149"/>
        <v>-2</v>
      </c>
      <c r="I1378" s="20">
        <f>IFERROR([1]!EM_S_QSTM07_IS(B1378,"61",$I$1,"1")/1000000,"")</f>
        <v>-0.15092388000000001</v>
      </c>
      <c r="J1378" s="13">
        <f t="shared" si="147"/>
        <v>-0.97685049999999995</v>
      </c>
      <c r="K1378" s="13">
        <f>IFERROR([1]!EM_S_QSTM07_IS(B1378,"61",$K$2,"1")/1000000,"")</f>
        <v>3.0660843500000001</v>
      </c>
      <c r="L1378" s="14">
        <f t="shared" si="150"/>
        <v>-1.3185987039136742</v>
      </c>
      <c r="M1378" s="33">
        <f ca="1">[1]!EM_S_MAJASSRES_NUM(B1378,$M$2,$M$1)</f>
        <v>1</v>
      </c>
      <c r="N1378" s="29">
        <f t="shared" si="151"/>
        <v>1</v>
      </c>
      <c r="O1378" s="21" t="str">
        <f t="shared" ca="1" si="152"/>
        <v/>
      </c>
      <c r="P1378" s="10" t="str">
        <f t="shared" si="153"/>
        <v>财报</v>
      </c>
    </row>
    <row r="1379" spans="1:16" x14ac:dyDescent="0.2">
      <c r="A1379" s="17">
        <f t="shared" ca="1" si="148"/>
        <v>1027</v>
      </c>
      <c r="B1379" s="8" t="s">
        <v>2808</v>
      </c>
      <c r="C1379" s="8" t="s">
        <v>2809</v>
      </c>
      <c r="D1379" s="13">
        <f>IFERROR([1]!EM_S_QSTM07_IS(B1379,"61",$C$1,"1")/1000000,"")</f>
        <v>18.805201520000001</v>
      </c>
      <c r="E1379" s="13" t="str">
        <f>IFERROR([1]!EM_S_PERFORMANCEEXPRESS_PERFEXNETPROFITTOSHAREHOLDER(B1379,$C$1)/1000000,"")</f>
        <v/>
      </c>
      <c r="F1379" s="13">
        <f>IFERROR([1]!EM_S_PROFITNOTICE_FORECASTT(B1379,$C$1)/1000000,"")</f>
        <v>31</v>
      </c>
      <c r="G1379" s="13">
        <f>IFERROR([1]!EM_S_PROFITNOTICE_FORECASTL(B1379,$C$1)/1000000,"")</f>
        <v>28</v>
      </c>
      <c r="H1379" s="13">
        <f t="shared" si="149"/>
        <v>29.5</v>
      </c>
      <c r="I1379" s="20">
        <f>IFERROR([1]!EM_S_QSTM07_IS(B1379,"61",$I$1,"1")/1000000,"")</f>
        <v>10.590891039999999</v>
      </c>
      <c r="J1379" s="13">
        <f t="shared" si="147"/>
        <v>8.2143104800000017</v>
      </c>
      <c r="K1379" s="13">
        <f>IFERROR([1]!EM_S_QSTM07_IS(B1379,"61",$K$2,"1")/1000000,"")</f>
        <v>24.488000499999998</v>
      </c>
      <c r="L1379" s="14">
        <f t="shared" si="150"/>
        <v>-0.66455772981546601</v>
      </c>
      <c r="M1379" s="33" t="str">
        <f ca="1">[1]!EM_S_MAJASSRES_NUM(B1379,$M$2,$M$1)</f>
        <v/>
      </c>
      <c r="N1379" s="29" t="str">
        <f t="shared" si="151"/>
        <v/>
      </c>
      <c r="O1379" s="21">
        <f t="shared" ca="1" si="152"/>
        <v>-0.66455772981546601</v>
      </c>
      <c r="P1379" s="10" t="str">
        <f t="shared" si="153"/>
        <v>财报</v>
      </c>
    </row>
    <row r="1380" spans="1:16" x14ac:dyDescent="0.2">
      <c r="A1380" s="17">
        <f t="shared" ca="1" si="148"/>
        <v>1989</v>
      </c>
      <c r="B1380" s="8" t="s">
        <v>2810</v>
      </c>
      <c r="C1380" s="8" t="s">
        <v>2811</v>
      </c>
      <c r="D1380" s="13">
        <f>IFERROR([1]!EM_S_QSTM07_IS(B1380,"61",$C$1,"1")/1000000,"")</f>
        <v>127.03356206999999</v>
      </c>
      <c r="E1380" s="13" t="str">
        <f>IFERROR([1]!EM_S_PERFORMANCEEXPRESS_PERFEXNETPROFITTOSHAREHOLDER(B1380,$C$1)/1000000,"")</f>
        <v/>
      </c>
      <c r="F1380" s="13">
        <f>IFERROR([1]!EM_S_PROFITNOTICE_FORECASTT(B1380,$C$1)/1000000,"")</f>
        <v>470</v>
      </c>
      <c r="G1380" s="13">
        <f>IFERROR([1]!EM_S_PROFITNOTICE_FORECASTL(B1380,$C$1)/1000000,"")</f>
        <v>460</v>
      </c>
      <c r="H1380" s="13">
        <f t="shared" si="149"/>
        <v>465</v>
      </c>
      <c r="I1380" s="20">
        <f>IFERROR([1]!EM_S_QSTM07_IS(B1380,"61",$I$1,"1")/1000000,"")</f>
        <v>352.95859680000001</v>
      </c>
      <c r="J1380" s="13">
        <f t="shared" si="147"/>
        <v>-225.92503473000002</v>
      </c>
      <c r="K1380" s="13">
        <f>IFERROR([1]!EM_S_QSTM07_IS(B1380,"61",$K$2,"1")/1000000,"")</f>
        <v>123.55887181</v>
      </c>
      <c r="L1380" s="14">
        <f t="shared" si="150"/>
        <v>-2.8284808805749813</v>
      </c>
      <c r="M1380" s="33" t="str">
        <f ca="1">[1]!EM_S_MAJASSRES_NUM(B1380,$M$2,$M$1)</f>
        <v/>
      </c>
      <c r="N1380" s="29" t="str">
        <f t="shared" si="151"/>
        <v/>
      </c>
      <c r="O1380" s="21">
        <f t="shared" ca="1" si="152"/>
        <v>-2.8284808805749813</v>
      </c>
      <c r="P1380" s="10" t="str">
        <f t="shared" si="153"/>
        <v>财报</v>
      </c>
    </row>
    <row r="1381" spans="1:16" x14ac:dyDescent="0.2">
      <c r="A1381" s="17">
        <f t="shared" ca="1" si="148"/>
        <v>1301</v>
      </c>
      <c r="B1381" s="8" t="s">
        <v>2812</v>
      </c>
      <c r="C1381" s="8" t="s">
        <v>2813</v>
      </c>
      <c r="D1381" s="13">
        <f>IFERROR([1]!EM_S_QSTM07_IS(B1381,"61",$C$1,"1")/1000000,"")</f>
        <v>26.848984000000002</v>
      </c>
      <c r="E1381" s="13" t="str">
        <f>IFERROR([1]!EM_S_PERFORMANCEEXPRESS_PERFEXNETPROFITTOSHAREHOLDER(B1381,$C$1)/1000000,"")</f>
        <v/>
      </c>
      <c r="F1381" s="13">
        <f>IFERROR([1]!EM_S_PROFITNOTICE_FORECASTT(B1381,$C$1)/1000000,"")</f>
        <v>52.5</v>
      </c>
      <c r="G1381" s="13">
        <f>IFERROR([1]!EM_S_PROFITNOTICE_FORECASTL(B1381,$C$1)/1000000,"")</f>
        <v>50.12</v>
      </c>
      <c r="H1381" s="13">
        <f t="shared" si="149"/>
        <v>51.31</v>
      </c>
      <c r="I1381" s="20">
        <f>IFERROR([1]!EM_S_QSTM07_IS(B1381,"61",$I$1,"1")/1000000,"")</f>
        <v>23.803221430000001</v>
      </c>
      <c r="J1381" s="13">
        <f t="shared" si="147"/>
        <v>3.0457625700000008</v>
      </c>
      <c r="K1381" s="13">
        <f>IFERROR([1]!EM_S_QSTM07_IS(B1381,"61",$K$2,"1")/1000000,"")</f>
        <v>21.514030170000002</v>
      </c>
      <c r="L1381" s="14">
        <f t="shared" si="150"/>
        <v>-0.85842900907301267</v>
      </c>
      <c r="M1381" s="33" t="str">
        <f ca="1">[1]!EM_S_MAJASSRES_NUM(B1381,$M$2,$M$1)</f>
        <v/>
      </c>
      <c r="N1381" s="29" t="str">
        <f t="shared" si="151"/>
        <v/>
      </c>
      <c r="O1381" s="21">
        <f t="shared" ca="1" si="152"/>
        <v>-0.85842900907301267</v>
      </c>
      <c r="P1381" s="10" t="str">
        <f t="shared" si="153"/>
        <v>财报</v>
      </c>
    </row>
    <row r="1382" spans="1:16" x14ac:dyDescent="0.2">
      <c r="A1382" s="17" t="str">
        <f t="shared" ca="1" si="148"/>
        <v/>
      </c>
      <c r="B1382" s="8" t="s">
        <v>2814</v>
      </c>
      <c r="C1382" s="8" t="s">
        <v>2815</v>
      </c>
      <c r="D1382" s="13">
        <f>IFERROR([1]!EM_S_QSTM07_IS(B1382,"61",$C$1,"1")/1000000,"")</f>
        <v>6.6821802100000003</v>
      </c>
      <c r="E1382" s="13" t="str">
        <f>IFERROR([1]!EM_S_PERFORMANCEEXPRESS_PERFEXNETPROFITTOSHAREHOLDER(B1382,$C$1)/1000000,"")</f>
        <v/>
      </c>
      <c r="F1382" s="13">
        <f>IFERROR([1]!EM_S_PROFITNOTICE_FORECASTT(B1382,$C$1)/1000000,"")</f>
        <v>7.4218000000000002</v>
      </c>
      <c r="G1382" s="13">
        <f>IFERROR([1]!EM_S_PROFITNOTICE_FORECASTL(B1382,$C$1)/1000000,"")</f>
        <v>6.2343000000000002</v>
      </c>
      <c r="H1382" s="13">
        <f t="shared" si="149"/>
        <v>6.8280500000000002</v>
      </c>
      <c r="I1382" s="20">
        <f>IFERROR([1]!EM_S_QSTM07_IS(B1382,"61",$I$1,"1")/1000000,"")</f>
        <v>0.82503631000000011</v>
      </c>
      <c r="J1382" s="13">
        <f t="shared" si="147"/>
        <v>5.8571439000000005</v>
      </c>
      <c r="K1382" s="13">
        <f>IFERROR([1]!EM_S_QSTM07_IS(B1382,"61",$K$2,"1")/1000000,"")</f>
        <v>4.3282771699999998</v>
      </c>
      <c r="L1382" s="14">
        <f t="shared" si="150"/>
        <v>0.35322754757870573</v>
      </c>
      <c r="M1382" s="33" t="str">
        <f ca="1">[1]!EM_S_MAJASSRES_NUM(B1382,$M$2,$M$1)</f>
        <v/>
      </c>
      <c r="N1382" s="29">
        <f t="shared" si="151"/>
        <v>1</v>
      </c>
      <c r="O1382" s="21" t="str">
        <f t="shared" ca="1" si="152"/>
        <v/>
      </c>
      <c r="P1382" s="10" t="str">
        <f t="shared" si="153"/>
        <v>财报</v>
      </c>
    </row>
    <row r="1383" spans="1:16" x14ac:dyDescent="0.2">
      <c r="A1383" s="17">
        <f t="shared" ca="1" si="148"/>
        <v>203</v>
      </c>
      <c r="B1383" s="8" t="s">
        <v>2816</v>
      </c>
      <c r="C1383" s="8" t="s">
        <v>2817</v>
      </c>
      <c r="D1383" s="13">
        <f>IFERROR([1]!EM_S_QSTM07_IS(B1383,"61",$C$1,"1")/1000000,"")</f>
        <v>43.785304200000006</v>
      </c>
      <c r="E1383" s="13" t="str">
        <f>IFERROR([1]!EM_S_PERFORMANCEEXPRESS_PERFEXNETPROFITTOSHAREHOLDER(B1383,$C$1)/1000000,"")</f>
        <v/>
      </c>
      <c r="F1383" s="13">
        <f>IFERROR([1]!EM_S_PROFITNOTICE_FORECASTT(B1383,$C$1)/1000000,"")</f>
        <v>61.670999999999999</v>
      </c>
      <c r="G1383" s="13">
        <f>IFERROR([1]!EM_S_PROFITNOTICE_FORECASTL(B1383,$C$1)/1000000,"")</f>
        <v>57.933399999999999</v>
      </c>
      <c r="H1383" s="13">
        <f t="shared" si="149"/>
        <v>59.802199999999999</v>
      </c>
      <c r="I1383" s="20">
        <f>IFERROR([1]!EM_S_QSTM07_IS(B1383,"61",$I$1,"1")/1000000,"")</f>
        <v>16.18740455</v>
      </c>
      <c r="J1383" s="13">
        <f t="shared" si="147"/>
        <v>27.597899650000006</v>
      </c>
      <c r="K1383" s="13">
        <f>IFERROR([1]!EM_S_QSTM07_IS(B1383,"61",$K$2,"1")/1000000,"")</f>
        <v>13.48324992</v>
      </c>
      <c r="L1383" s="14">
        <f t="shared" si="150"/>
        <v>1.0468284585501479</v>
      </c>
      <c r="M1383" s="33" t="str">
        <f ca="1">[1]!EM_S_MAJASSRES_NUM(B1383,$M$2,$M$1)</f>
        <v/>
      </c>
      <c r="N1383" s="29" t="str">
        <f t="shared" si="151"/>
        <v/>
      </c>
      <c r="O1383" s="21">
        <f t="shared" ca="1" si="152"/>
        <v>1.0468284585501479</v>
      </c>
      <c r="P1383" s="10" t="str">
        <f t="shared" si="153"/>
        <v>财报</v>
      </c>
    </row>
    <row r="1384" spans="1:16" x14ac:dyDescent="0.2">
      <c r="A1384" s="17">
        <f t="shared" ca="1" si="148"/>
        <v>1983</v>
      </c>
      <c r="B1384" s="8" t="s">
        <v>2818</v>
      </c>
      <c r="C1384" s="8" t="s">
        <v>2819</v>
      </c>
      <c r="D1384" s="13">
        <f>IFERROR([1]!EM_S_QSTM07_IS(B1384,"61",$C$1,"1")/1000000,"")</f>
        <v>-47.159568299999997</v>
      </c>
      <c r="E1384" s="13" t="str">
        <f>IFERROR([1]!EM_S_PERFORMANCEEXPRESS_PERFEXNETPROFITTOSHAREHOLDER(B1384,$C$1)/1000000,"")</f>
        <v/>
      </c>
      <c r="F1384" s="13">
        <f>IFERROR([1]!EM_S_PROFITNOTICE_FORECASTT(B1384,$C$1)/1000000,"")</f>
        <v>16.218299999999999</v>
      </c>
      <c r="G1384" s="13">
        <f>IFERROR([1]!EM_S_PROFITNOTICE_FORECASTL(B1384,$C$1)/1000000,"")</f>
        <v>0</v>
      </c>
      <c r="H1384" s="13">
        <f t="shared" si="149"/>
        <v>8.1091499999999996</v>
      </c>
      <c r="I1384" s="20">
        <f>IFERROR([1]!EM_S_QSTM07_IS(B1384,"61",$I$1,"1")/1000000,"")</f>
        <v>59.198428280000002</v>
      </c>
      <c r="J1384" s="13">
        <f t="shared" si="147"/>
        <v>-106.35799657999999</v>
      </c>
      <c r="K1384" s="13">
        <f>IFERROR([1]!EM_S_QSTM07_IS(B1384,"61",$K$2,"1")/1000000,"")</f>
        <v>60.413679780000002</v>
      </c>
      <c r="L1384" s="14">
        <f t="shared" si="150"/>
        <v>-2.760495254838125</v>
      </c>
      <c r="M1384" s="33" t="str">
        <f ca="1">[1]!EM_S_MAJASSRES_NUM(B1384,$M$2,$M$1)</f>
        <v/>
      </c>
      <c r="N1384" s="29" t="str">
        <f t="shared" si="151"/>
        <v/>
      </c>
      <c r="O1384" s="21">
        <f t="shared" ca="1" si="152"/>
        <v>-2.760495254838125</v>
      </c>
      <c r="P1384" s="10" t="str">
        <f t="shared" si="153"/>
        <v>财报</v>
      </c>
    </row>
    <row r="1385" spans="1:16" x14ac:dyDescent="0.2">
      <c r="A1385" s="17" t="str">
        <f t="shared" ca="1" si="148"/>
        <v/>
      </c>
      <c r="B1385" s="8" t="s">
        <v>2820</v>
      </c>
      <c r="C1385" s="8" t="s">
        <v>2821</v>
      </c>
      <c r="D1385" s="13">
        <f>IFERROR([1]!EM_S_QSTM07_IS(B1385,"61",$C$1,"1")/1000000,"")</f>
        <v>16.10596499</v>
      </c>
      <c r="E1385" s="13" t="str">
        <f>IFERROR([1]!EM_S_PERFORMANCEEXPRESS_PERFEXNETPROFITTOSHAREHOLDER(B1385,$C$1)/1000000,"")</f>
        <v/>
      </c>
      <c r="F1385" s="13">
        <f>IFERROR([1]!EM_S_PROFITNOTICE_FORECASTT(B1385,$C$1)/1000000,"")</f>
        <v>8</v>
      </c>
      <c r="G1385" s="13">
        <f>IFERROR([1]!EM_S_PROFITNOTICE_FORECASTL(B1385,$C$1)/1000000,"")</f>
        <v>3</v>
      </c>
      <c r="H1385" s="13">
        <f t="shared" si="149"/>
        <v>5.5</v>
      </c>
      <c r="I1385" s="20">
        <f>IFERROR([1]!EM_S_QSTM07_IS(B1385,"61",$I$1,"1")/1000000,"")</f>
        <v>-10.691710789999998</v>
      </c>
      <c r="J1385" s="13">
        <f t="shared" si="147"/>
        <v>26.797675779999999</v>
      </c>
      <c r="K1385" s="13">
        <f>IFERROR([1]!EM_S_QSTM07_IS(B1385,"61",$K$2,"1")/1000000,"")</f>
        <v>-1.3818699800000001</v>
      </c>
      <c r="L1385" s="14">
        <f t="shared" si="150"/>
        <v>20.392327909171311</v>
      </c>
      <c r="M1385" s="33" t="str">
        <f ca="1">[1]!EM_S_MAJASSRES_NUM(B1385,$M$2,$M$1)</f>
        <v/>
      </c>
      <c r="N1385" s="29">
        <f t="shared" si="151"/>
        <v>1</v>
      </c>
      <c r="O1385" s="21" t="str">
        <f t="shared" ca="1" si="152"/>
        <v/>
      </c>
      <c r="P1385" s="10" t="str">
        <f t="shared" si="153"/>
        <v>财报</v>
      </c>
    </row>
    <row r="1386" spans="1:16" x14ac:dyDescent="0.2">
      <c r="A1386" s="17">
        <f t="shared" ca="1" si="148"/>
        <v>765</v>
      </c>
      <c r="B1386" s="8" t="s">
        <v>2822</v>
      </c>
      <c r="C1386" s="8" t="s">
        <v>2823</v>
      </c>
      <c r="D1386" s="13">
        <f>IFERROR([1]!EM_S_QSTM07_IS(B1386,"61",$C$1,"1")/1000000,"")</f>
        <v>249.05962119</v>
      </c>
      <c r="E1386" s="13" t="str">
        <f>IFERROR([1]!EM_S_PERFORMANCEEXPRESS_PERFEXNETPROFITTOSHAREHOLDER(B1386,$C$1)/1000000,"")</f>
        <v/>
      </c>
      <c r="F1386" s="13">
        <f>IFERROR([1]!EM_S_PROFITNOTICE_FORECASTT(B1386,$C$1)/1000000,"")</f>
        <v>402.78</v>
      </c>
      <c r="G1386" s="13">
        <f>IFERROR([1]!EM_S_PROFITNOTICE_FORECASTL(B1386,$C$1)/1000000,"")</f>
        <v>369.77</v>
      </c>
      <c r="H1386" s="13">
        <f t="shared" si="149"/>
        <v>386.27499999999998</v>
      </c>
      <c r="I1386" s="20">
        <f>IFERROR([1]!EM_S_QSTM07_IS(B1386,"61",$I$1,"1")/1000000,"")</f>
        <v>139.58705746000001</v>
      </c>
      <c r="J1386" s="13">
        <f t="shared" si="147"/>
        <v>109.47256372999999</v>
      </c>
      <c r="K1386" s="13">
        <f>IFERROR([1]!EM_S_QSTM07_IS(B1386,"61",$K$2,"1")/1000000,"")</f>
        <v>203.80261517</v>
      </c>
      <c r="L1386" s="14">
        <f t="shared" si="150"/>
        <v>-0.46285005401582063</v>
      </c>
      <c r="M1386" s="33" t="str">
        <f ca="1">[1]!EM_S_MAJASSRES_NUM(B1386,$M$2,$M$1)</f>
        <v/>
      </c>
      <c r="N1386" s="29" t="str">
        <f t="shared" si="151"/>
        <v/>
      </c>
      <c r="O1386" s="21">
        <f t="shared" ca="1" si="152"/>
        <v>-0.46285005401582063</v>
      </c>
      <c r="P1386" s="10" t="str">
        <f t="shared" si="153"/>
        <v>财报</v>
      </c>
    </row>
    <row r="1387" spans="1:16" x14ac:dyDescent="0.2">
      <c r="A1387" s="17" t="str">
        <f t="shared" ca="1" si="148"/>
        <v/>
      </c>
      <c r="B1387" s="8" t="s">
        <v>2824</v>
      </c>
      <c r="C1387" s="8" t="s">
        <v>2825</v>
      </c>
      <c r="D1387" s="13">
        <f>IFERROR([1]!EM_S_QSTM07_IS(B1387,"61",$C$1,"1")/1000000,"")</f>
        <v>-10.78216946</v>
      </c>
      <c r="E1387" s="13" t="str">
        <f>IFERROR([1]!EM_S_PERFORMANCEEXPRESS_PERFEXNETPROFITTOSHAREHOLDER(B1387,$C$1)/1000000,"")</f>
        <v/>
      </c>
      <c r="F1387" s="13">
        <f>IFERROR([1]!EM_S_PROFITNOTICE_FORECASTT(B1387,$C$1)/1000000,"")</f>
        <v>-22</v>
      </c>
      <c r="G1387" s="13">
        <f>IFERROR([1]!EM_S_PROFITNOTICE_FORECASTL(B1387,$C$1)/1000000,"")</f>
        <v>-27</v>
      </c>
      <c r="H1387" s="13">
        <f t="shared" si="149"/>
        <v>-24.5</v>
      </c>
      <c r="I1387" s="20">
        <f>IFERROR([1]!EM_S_QSTM07_IS(B1387,"61",$I$1,"1")/1000000,"")</f>
        <v>-12.42077448</v>
      </c>
      <c r="J1387" s="13">
        <f t="shared" si="147"/>
        <v>1.63860502</v>
      </c>
      <c r="K1387" s="13">
        <f>IFERROR([1]!EM_S_QSTM07_IS(B1387,"61",$K$2,"1")/1000000,"")</f>
        <v>-0.88915571999999909</v>
      </c>
      <c r="L1387" s="14">
        <f t="shared" si="150"/>
        <v>2.842877443334674</v>
      </c>
      <c r="M1387" s="33" t="str">
        <f ca="1">[1]!EM_S_MAJASSRES_NUM(B1387,$M$2,$M$1)</f>
        <v/>
      </c>
      <c r="N1387" s="29">
        <f t="shared" si="151"/>
        <v>1</v>
      </c>
      <c r="O1387" s="21" t="str">
        <f t="shared" ca="1" si="152"/>
        <v/>
      </c>
      <c r="P1387" s="10" t="str">
        <f t="shared" si="153"/>
        <v>财报</v>
      </c>
    </row>
    <row r="1388" spans="1:16" x14ac:dyDescent="0.2">
      <c r="A1388" s="17" t="str">
        <f t="shared" ca="1" si="148"/>
        <v/>
      </c>
      <c r="B1388" s="8" t="s">
        <v>2826</v>
      </c>
      <c r="C1388" s="8" t="s">
        <v>2827</v>
      </c>
      <c r="D1388" s="13">
        <f>IFERROR([1]!EM_S_QSTM07_IS(B1388,"61",$C$1,"1")/1000000,"")</f>
        <v>5.4077304900000005</v>
      </c>
      <c r="E1388" s="13" t="str">
        <f>IFERROR([1]!EM_S_PERFORMANCEEXPRESS_PERFEXNETPROFITTOSHAREHOLDER(B1388,$C$1)/1000000,"")</f>
        <v/>
      </c>
      <c r="F1388" s="13">
        <f>IFERROR([1]!EM_S_PROFITNOTICE_FORECASTT(B1388,$C$1)/1000000,"")</f>
        <v>11.342000000000001</v>
      </c>
      <c r="G1388" s="13">
        <f>IFERROR([1]!EM_S_PROFITNOTICE_FORECASTL(B1388,$C$1)/1000000,"")</f>
        <v>7.5613000000000001</v>
      </c>
      <c r="H1388" s="13">
        <f t="shared" si="149"/>
        <v>9.4516500000000008</v>
      </c>
      <c r="I1388" s="20">
        <f>IFERROR([1]!EM_S_QSTM07_IS(B1388,"61",$I$1,"1")/1000000,"")</f>
        <v>3.16981877</v>
      </c>
      <c r="J1388" s="13">
        <f t="shared" si="147"/>
        <v>2.2379117200000005</v>
      </c>
      <c r="K1388" s="13">
        <f>IFERROR([1]!EM_S_QSTM07_IS(B1388,"61",$K$2,"1")/1000000,"")</f>
        <v>6.6242830000000001</v>
      </c>
      <c r="L1388" s="14">
        <f t="shared" si="150"/>
        <v>-0.66216544190518423</v>
      </c>
      <c r="M1388" s="33" t="str">
        <f ca="1">[1]!EM_S_MAJASSRES_NUM(B1388,$M$2,$M$1)</f>
        <v/>
      </c>
      <c r="N1388" s="29">
        <f t="shared" si="151"/>
        <v>1</v>
      </c>
      <c r="O1388" s="21" t="str">
        <f t="shared" ca="1" si="152"/>
        <v/>
      </c>
      <c r="P1388" s="10" t="str">
        <f t="shared" si="153"/>
        <v>财报</v>
      </c>
    </row>
    <row r="1389" spans="1:16" x14ac:dyDescent="0.2">
      <c r="A1389" s="17">
        <f t="shared" ca="1" si="148"/>
        <v>928</v>
      </c>
      <c r="B1389" s="8" t="s">
        <v>2828</v>
      </c>
      <c r="C1389" s="8" t="s">
        <v>2829</v>
      </c>
      <c r="D1389" s="13">
        <f>IFERROR([1]!EM_S_QSTM07_IS(B1389,"61",$C$1,"1")/1000000,"")</f>
        <v>30.079217570000001</v>
      </c>
      <c r="E1389" s="13" t="str">
        <f>IFERROR([1]!EM_S_PERFORMANCEEXPRESS_PERFEXNETPROFITTOSHAREHOLDER(B1389,$C$1)/1000000,"")</f>
        <v/>
      </c>
      <c r="F1389" s="13">
        <f>IFERROR([1]!EM_S_PROFITNOTICE_FORECASTT(B1389,$C$1)/1000000,"")</f>
        <v>55.215000000000003</v>
      </c>
      <c r="G1389" s="13">
        <f>IFERROR([1]!EM_S_PROFITNOTICE_FORECASTL(B1389,$C$1)/1000000,"")</f>
        <v>49.6935</v>
      </c>
      <c r="H1389" s="13">
        <f t="shared" si="149"/>
        <v>52.454250000000002</v>
      </c>
      <c r="I1389" s="20">
        <f>IFERROR([1]!EM_S_QSTM07_IS(B1389,"61",$I$1,"1")/1000000,"")</f>
        <v>22.47337087</v>
      </c>
      <c r="J1389" s="13">
        <f t="shared" si="147"/>
        <v>7.6058467000000007</v>
      </c>
      <c r="K1389" s="13">
        <f>IFERROR([1]!EM_S_QSTM07_IS(B1389,"61",$K$2,"1")/1000000,"")</f>
        <v>18.648174699999998</v>
      </c>
      <c r="L1389" s="14">
        <f t="shared" si="150"/>
        <v>-0.59213988380321203</v>
      </c>
      <c r="M1389" s="33" t="str">
        <f ca="1">[1]!EM_S_MAJASSRES_NUM(B1389,$M$2,$M$1)</f>
        <v/>
      </c>
      <c r="N1389" s="29" t="str">
        <f t="shared" si="151"/>
        <v/>
      </c>
      <c r="O1389" s="21">
        <f t="shared" ca="1" si="152"/>
        <v>-0.59213988380321203</v>
      </c>
      <c r="P1389" s="10" t="str">
        <f t="shared" si="153"/>
        <v>财报</v>
      </c>
    </row>
    <row r="1390" spans="1:16" x14ac:dyDescent="0.2">
      <c r="A1390" s="17" t="str">
        <f t="shared" ca="1" si="148"/>
        <v/>
      </c>
      <c r="B1390" s="8" t="s">
        <v>2830</v>
      </c>
      <c r="C1390" s="8" t="s">
        <v>2831</v>
      </c>
      <c r="D1390" s="13">
        <f>IFERROR([1]!EM_S_QSTM07_IS(B1390,"61",$C$1,"1")/1000000,"")</f>
        <v>-22.232934960000001</v>
      </c>
      <c r="E1390" s="13" t="str">
        <f>IFERROR([1]!EM_S_PERFORMANCEEXPRESS_PERFEXNETPROFITTOSHAREHOLDER(B1390,$C$1)/1000000,"")</f>
        <v/>
      </c>
      <c r="F1390" s="13">
        <f>IFERROR([1]!EM_S_PROFITNOTICE_FORECASTT(B1390,$C$1)/1000000,"")</f>
        <v>-33</v>
      </c>
      <c r="G1390" s="13">
        <f>IFERROR([1]!EM_S_PROFITNOTICE_FORECASTL(B1390,$C$1)/1000000,"")</f>
        <v>-38</v>
      </c>
      <c r="H1390" s="13">
        <f t="shared" si="149"/>
        <v>-35.5</v>
      </c>
      <c r="I1390" s="20">
        <f>IFERROR([1]!EM_S_QSTM07_IS(B1390,"61",$I$1,"1")/1000000,"")</f>
        <v>-13.614744980000001</v>
      </c>
      <c r="J1390" s="13">
        <f t="shared" si="147"/>
        <v>-8.6181899800000004</v>
      </c>
      <c r="K1390" s="13">
        <f>IFERROR([1]!EM_S_QSTM07_IS(B1390,"61",$K$2,"1")/1000000,"")</f>
        <v>5.4794081700000001</v>
      </c>
      <c r="L1390" s="14">
        <f t="shared" si="150"/>
        <v>-2.5728322681243143</v>
      </c>
      <c r="M1390" s="33" t="str">
        <f ca="1">[1]!EM_S_MAJASSRES_NUM(B1390,$M$2,$M$1)</f>
        <v/>
      </c>
      <c r="N1390" s="29">
        <f t="shared" si="151"/>
        <v>1</v>
      </c>
      <c r="O1390" s="21" t="str">
        <f t="shared" ca="1" si="152"/>
        <v/>
      </c>
      <c r="P1390" s="10" t="str">
        <f t="shared" si="153"/>
        <v>财报</v>
      </c>
    </row>
    <row r="1391" spans="1:16" x14ac:dyDescent="0.2">
      <c r="A1391" s="17">
        <f t="shared" ca="1" si="148"/>
        <v>659</v>
      </c>
      <c r="B1391" s="8" t="s">
        <v>2832</v>
      </c>
      <c r="C1391" s="8" t="s">
        <v>2833</v>
      </c>
      <c r="D1391" s="13">
        <f>IFERROR([1]!EM_S_QSTM07_IS(B1391,"61",$C$1,"1")/1000000,"")</f>
        <v>72.073038969999999</v>
      </c>
      <c r="E1391" s="13" t="str">
        <f>IFERROR([1]!EM_S_PERFORMANCEEXPRESS_PERFEXNETPROFITTOSHAREHOLDER(B1391,$C$1)/1000000,"")</f>
        <v/>
      </c>
      <c r="F1391" s="13">
        <f>IFERROR([1]!EM_S_PROFITNOTICE_FORECASTT(B1391,$C$1)/1000000,"")</f>
        <v>117.7992</v>
      </c>
      <c r="G1391" s="13">
        <f>IFERROR([1]!EM_S_PROFITNOTICE_FORECASTL(B1391,$C$1)/1000000,"")</f>
        <v>94.999399999999994</v>
      </c>
      <c r="H1391" s="13">
        <f t="shared" si="149"/>
        <v>106.3993</v>
      </c>
      <c r="I1391" s="20">
        <f>IFERROR([1]!EM_S_QSTM07_IS(B1391,"61",$I$1,"1")/1000000,"")</f>
        <v>34.811623240000003</v>
      </c>
      <c r="J1391" s="13">
        <f t="shared" si="147"/>
        <v>37.261415729999996</v>
      </c>
      <c r="K1391" s="13">
        <f>IFERROR([1]!EM_S_QSTM07_IS(B1391,"61",$K$2,"1")/1000000,"")</f>
        <v>56.539963700000001</v>
      </c>
      <c r="L1391" s="14">
        <f t="shared" si="150"/>
        <v>-0.34097206132447527</v>
      </c>
      <c r="M1391" s="33" t="str">
        <f ca="1">[1]!EM_S_MAJASSRES_NUM(B1391,$M$2,$M$1)</f>
        <v/>
      </c>
      <c r="N1391" s="29" t="str">
        <f t="shared" si="151"/>
        <v/>
      </c>
      <c r="O1391" s="21">
        <f t="shared" ca="1" si="152"/>
        <v>-0.34097206132447527</v>
      </c>
      <c r="P1391" s="10" t="str">
        <f t="shared" si="153"/>
        <v>财报</v>
      </c>
    </row>
    <row r="1392" spans="1:16" x14ac:dyDescent="0.2">
      <c r="A1392" s="17">
        <f t="shared" ca="1" si="148"/>
        <v>558</v>
      </c>
      <c r="B1392" s="8" t="s">
        <v>2834</v>
      </c>
      <c r="C1392" s="8" t="s">
        <v>2835</v>
      </c>
      <c r="D1392" s="13">
        <f>IFERROR([1]!EM_S_QSTM07_IS(B1392,"61",$C$1,"1")/1000000,"")</f>
        <v>29.33855389</v>
      </c>
      <c r="E1392" s="13" t="str">
        <f>IFERROR([1]!EM_S_PERFORMANCEEXPRESS_PERFEXNETPROFITTOSHAREHOLDER(B1392,$C$1)/1000000,"")</f>
        <v/>
      </c>
      <c r="F1392" s="13">
        <f>IFERROR([1]!EM_S_PROFITNOTICE_FORECASTT(B1392,$C$1)/1000000,"")</f>
        <v>36.959400000000002</v>
      </c>
      <c r="G1392" s="13">
        <f>IFERROR([1]!EM_S_PROFITNOTICE_FORECASTL(B1392,$C$1)/1000000,"")</f>
        <v>33.439399999999999</v>
      </c>
      <c r="H1392" s="13">
        <f t="shared" si="149"/>
        <v>35.199399999999997</v>
      </c>
      <c r="I1392" s="20">
        <f>IFERROR([1]!EM_S_QSTM07_IS(B1392,"61",$I$1,"1")/1000000,"")</f>
        <v>5.0148351500000006</v>
      </c>
      <c r="J1392" s="13">
        <f t="shared" si="147"/>
        <v>24.32371874</v>
      </c>
      <c r="K1392" s="13">
        <f>IFERROR([1]!EM_S_QSTM07_IS(B1392,"61",$K$2,"1")/1000000,"")</f>
        <v>30.691812859999999</v>
      </c>
      <c r="L1392" s="14">
        <f t="shared" si="150"/>
        <v>-0.207485108457031</v>
      </c>
      <c r="M1392" s="33" t="str">
        <f ca="1">[1]!EM_S_MAJASSRES_NUM(B1392,$M$2,$M$1)</f>
        <v/>
      </c>
      <c r="N1392" s="29" t="str">
        <f t="shared" si="151"/>
        <v/>
      </c>
      <c r="O1392" s="21">
        <f t="shared" ca="1" si="152"/>
        <v>-0.207485108457031</v>
      </c>
      <c r="P1392" s="10" t="str">
        <f t="shared" si="153"/>
        <v>财报</v>
      </c>
    </row>
    <row r="1393" spans="1:16" x14ac:dyDescent="0.2">
      <c r="A1393" s="17" t="str">
        <f t="shared" ca="1" si="148"/>
        <v/>
      </c>
      <c r="B1393" s="8" t="s">
        <v>2836</v>
      </c>
      <c r="C1393" s="8" t="s">
        <v>2837</v>
      </c>
      <c r="D1393" s="13">
        <f>IFERROR([1]!EM_S_QSTM07_IS(B1393,"61",$C$1,"1")/1000000,"")</f>
        <v>31.727086079999999</v>
      </c>
      <c r="E1393" s="13" t="str">
        <f>IFERROR([1]!EM_S_PERFORMANCEEXPRESS_PERFEXNETPROFITTOSHAREHOLDER(B1393,$C$1)/1000000,"")</f>
        <v/>
      </c>
      <c r="F1393" s="13">
        <f>IFERROR([1]!EM_S_PROFITNOTICE_FORECASTT(B1393,$C$1)/1000000,"")</f>
        <v>101.2</v>
      </c>
      <c r="G1393" s="13">
        <f>IFERROR([1]!EM_S_PROFITNOTICE_FORECASTL(B1393,$C$1)/1000000,"")</f>
        <v>100.1</v>
      </c>
      <c r="H1393" s="13">
        <f t="shared" si="149"/>
        <v>100.65</v>
      </c>
      <c r="I1393" s="20">
        <f>IFERROR([1]!EM_S_QSTM07_IS(B1393,"61",$I$1,"1")/1000000,"")</f>
        <v>68.958787629999989</v>
      </c>
      <c r="J1393" s="13">
        <f t="shared" si="147"/>
        <v>-37.23170154999999</v>
      </c>
      <c r="K1393" s="13">
        <f>IFERROR([1]!EM_S_QSTM07_IS(B1393,"61",$K$2,"1")/1000000,"")</f>
        <v>2.7823111200000001</v>
      </c>
      <c r="L1393" s="14">
        <f t="shared" si="150"/>
        <v>-14.38157378675897</v>
      </c>
      <c r="M1393" s="33">
        <f ca="1">[1]!EM_S_MAJASSRES_NUM(B1393,$M$2,$M$1)</f>
        <v>1</v>
      </c>
      <c r="N1393" s="29">
        <f t="shared" si="151"/>
        <v>1</v>
      </c>
      <c r="O1393" s="21" t="str">
        <f t="shared" ca="1" si="152"/>
        <v/>
      </c>
      <c r="P1393" s="10" t="str">
        <f t="shared" si="153"/>
        <v>财报</v>
      </c>
    </row>
    <row r="1394" spans="1:16" x14ac:dyDescent="0.2">
      <c r="A1394" s="17" t="str">
        <f t="shared" ca="1" si="148"/>
        <v/>
      </c>
      <c r="B1394" s="8" t="s">
        <v>2838</v>
      </c>
      <c r="C1394" s="8" t="s">
        <v>2839</v>
      </c>
      <c r="D1394" s="13">
        <f>IFERROR([1]!EM_S_QSTM07_IS(B1394,"61",$C$1,"1")/1000000,"")</f>
        <v>9.4168413199999996</v>
      </c>
      <c r="E1394" s="13" t="str">
        <f>IFERROR([1]!EM_S_PERFORMANCEEXPRESS_PERFEXNETPROFITTOSHAREHOLDER(B1394,$C$1)/1000000,"")</f>
        <v/>
      </c>
      <c r="F1394" s="13">
        <f>IFERROR([1]!EM_S_PROFITNOTICE_FORECASTT(B1394,$C$1)/1000000,"")</f>
        <v>14.24</v>
      </c>
      <c r="G1394" s="13">
        <f>IFERROR([1]!EM_S_PROFITNOTICE_FORECASTL(B1394,$C$1)/1000000,"")</f>
        <v>12.11</v>
      </c>
      <c r="H1394" s="13">
        <f t="shared" si="149"/>
        <v>13.175000000000001</v>
      </c>
      <c r="I1394" s="20">
        <f>IFERROR([1]!EM_S_QSTM07_IS(B1394,"61",$I$1,"1")/1000000,"")</f>
        <v>4.0152994900000003</v>
      </c>
      <c r="J1394" s="13">
        <f t="shared" si="147"/>
        <v>5.4015418299999993</v>
      </c>
      <c r="K1394" s="13">
        <f>IFERROR([1]!EM_S_QSTM07_IS(B1394,"61",$K$2,"1")/1000000,"")</f>
        <v>2.0731837199999998</v>
      </c>
      <c r="L1394" s="14">
        <f t="shared" si="150"/>
        <v>1.6054332657020862</v>
      </c>
      <c r="M1394" s="33" t="str">
        <f ca="1">[1]!EM_S_MAJASSRES_NUM(B1394,$M$2,$M$1)</f>
        <v/>
      </c>
      <c r="N1394" s="29">
        <f t="shared" si="151"/>
        <v>1</v>
      </c>
      <c r="O1394" s="21" t="str">
        <f t="shared" ca="1" si="152"/>
        <v/>
      </c>
      <c r="P1394" s="10" t="str">
        <f t="shared" si="153"/>
        <v>财报</v>
      </c>
    </row>
    <row r="1395" spans="1:16" x14ac:dyDescent="0.2">
      <c r="A1395" s="17">
        <f t="shared" ca="1" si="148"/>
        <v>1109</v>
      </c>
      <c r="B1395" s="8" t="s">
        <v>2840</v>
      </c>
      <c r="C1395" s="8" t="s">
        <v>2841</v>
      </c>
      <c r="D1395" s="13">
        <f>IFERROR([1]!EM_S_QSTM07_IS(B1395,"61",$C$1,"1")/1000000,"")</f>
        <v>154.52010003999999</v>
      </c>
      <c r="E1395" s="13" t="str">
        <f>IFERROR([1]!EM_S_PERFORMANCEEXPRESS_PERFEXNETPROFITTOSHAREHOLDER(B1395,$C$1)/1000000,"")</f>
        <v/>
      </c>
      <c r="F1395" s="13">
        <f>IFERROR([1]!EM_S_PROFITNOTICE_FORECASTT(B1395,$C$1)/1000000,"")</f>
        <v>294.82679999999999</v>
      </c>
      <c r="G1395" s="13">
        <f>IFERROR([1]!EM_S_PROFITNOTICE_FORECASTL(B1395,$C$1)/1000000,"")</f>
        <v>251.14869999999999</v>
      </c>
      <c r="H1395" s="13">
        <f t="shared" si="149"/>
        <v>272.98775000000001</v>
      </c>
      <c r="I1395" s="20">
        <f>IFERROR([1]!EM_S_QSTM07_IS(B1395,"61",$I$1,"1")/1000000,"")</f>
        <v>116.94421675</v>
      </c>
      <c r="J1395" s="13">
        <f t="shared" si="147"/>
        <v>37.575883289999993</v>
      </c>
      <c r="K1395" s="13">
        <f>IFERROR([1]!EM_S_QSTM07_IS(B1395,"61",$K$2,"1")/1000000,"")</f>
        <v>135.49028884999998</v>
      </c>
      <c r="L1395" s="14">
        <f t="shared" si="150"/>
        <v>-0.7226673320358783</v>
      </c>
      <c r="M1395" s="33" t="str">
        <f ca="1">[1]!EM_S_MAJASSRES_NUM(B1395,$M$2,$M$1)</f>
        <v/>
      </c>
      <c r="N1395" s="29" t="str">
        <f t="shared" si="151"/>
        <v/>
      </c>
      <c r="O1395" s="21">
        <f t="shared" ca="1" si="152"/>
        <v>-0.7226673320358783</v>
      </c>
      <c r="P1395" s="10" t="str">
        <f t="shared" si="153"/>
        <v>财报</v>
      </c>
    </row>
    <row r="1396" spans="1:16" x14ac:dyDescent="0.2">
      <c r="A1396" s="17">
        <f t="shared" ca="1" si="148"/>
        <v>208</v>
      </c>
      <c r="B1396" s="8" t="s">
        <v>2842</v>
      </c>
      <c r="C1396" s="8" t="s">
        <v>2843</v>
      </c>
      <c r="D1396" s="13">
        <f>IFERROR([1]!EM_S_QSTM07_IS(B1396,"61",$C$1,"1")/1000000,"")</f>
        <v>24.284627269999998</v>
      </c>
      <c r="E1396" s="13" t="str">
        <f>IFERROR([1]!EM_S_PERFORMANCEEXPRESS_PERFEXNETPROFITTOSHAREHOLDER(B1396,$C$1)/1000000,"")</f>
        <v/>
      </c>
      <c r="F1396" s="13">
        <f>IFERROR([1]!EM_S_PROFITNOTICE_FORECASTT(B1396,$C$1)/1000000,"")</f>
        <v>51</v>
      </c>
      <c r="G1396" s="13">
        <f>IFERROR([1]!EM_S_PROFITNOTICE_FORECASTL(B1396,$C$1)/1000000,"")</f>
        <v>45</v>
      </c>
      <c r="H1396" s="13">
        <f t="shared" si="149"/>
        <v>48</v>
      </c>
      <c r="I1396" s="20">
        <f>IFERROR([1]!EM_S_QSTM07_IS(B1396,"61",$I$1,"1")/1000000,"")</f>
        <v>23.894221730000002</v>
      </c>
      <c r="J1396" s="13">
        <f t="shared" si="147"/>
        <v>0.39040553999999617</v>
      </c>
      <c r="K1396" s="13">
        <f>IFERROR([1]!EM_S_QSTM07_IS(B1396,"61",$K$2,"1")/1000000,"")</f>
        <v>-12.08693072</v>
      </c>
      <c r="L1396" s="14">
        <f t="shared" si="150"/>
        <v>1.0322998078704961</v>
      </c>
      <c r="M1396" s="33" t="str">
        <f ca="1">[1]!EM_S_MAJASSRES_NUM(B1396,$M$2,$M$1)</f>
        <v/>
      </c>
      <c r="N1396" s="29" t="str">
        <f t="shared" si="151"/>
        <v/>
      </c>
      <c r="O1396" s="21">
        <f t="shared" ca="1" si="152"/>
        <v>1.0322998078704961</v>
      </c>
      <c r="P1396" s="10" t="str">
        <f t="shared" si="153"/>
        <v>财报</v>
      </c>
    </row>
    <row r="1397" spans="1:16" x14ac:dyDescent="0.2">
      <c r="A1397" s="17">
        <f t="shared" ca="1" si="148"/>
        <v>959</v>
      </c>
      <c r="B1397" s="8" t="s">
        <v>2844</v>
      </c>
      <c r="C1397" s="8" t="s">
        <v>2845</v>
      </c>
      <c r="D1397" s="13">
        <f>IFERROR([1]!EM_S_QSTM07_IS(B1397,"61",$C$1,"1")/1000000,"")</f>
        <v>14.42096559</v>
      </c>
      <c r="E1397" s="13" t="str">
        <f>IFERROR([1]!EM_S_PERFORMANCEEXPRESS_PERFEXNETPROFITTOSHAREHOLDER(B1397,$C$1)/1000000,"")</f>
        <v/>
      </c>
      <c r="F1397" s="13">
        <f>IFERROR([1]!EM_S_PROFITNOTICE_FORECASTT(B1397,$C$1)/1000000,"")</f>
        <v>22.04</v>
      </c>
      <c r="G1397" s="13">
        <f>IFERROR([1]!EM_S_PROFITNOTICE_FORECASTL(B1397,$C$1)/1000000,"")</f>
        <v>15.75</v>
      </c>
      <c r="H1397" s="13">
        <f t="shared" si="149"/>
        <v>18.895</v>
      </c>
      <c r="I1397" s="20">
        <f>IFERROR([1]!EM_S_QSTM07_IS(B1397,"61",$I$1,"1")/1000000,"")</f>
        <v>4.8425138200000006</v>
      </c>
      <c r="J1397" s="13">
        <f t="shared" si="147"/>
        <v>9.5784517699999991</v>
      </c>
      <c r="K1397" s="13">
        <f>IFERROR([1]!EM_S_QSTM07_IS(B1397,"61",$K$2,"1")/1000000,"")</f>
        <v>24.886381249999999</v>
      </c>
      <c r="L1397" s="14">
        <f t="shared" si="150"/>
        <v>-0.61511271270104806</v>
      </c>
      <c r="M1397" s="33" t="str">
        <f ca="1">[1]!EM_S_MAJASSRES_NUM(B1397,$M$2,$M$1)</f>
        <v/>
      </c>
      <c r="N1397" s="29" t="str">
        <f t="shared" si="151"/>
        <v/>
      </c>
      <c r="O1397" s="21">
        <f t="shared" ca="1" si="152"/>
        <v>-0.61511271270104806</v>
      </c>
      <c r="P1397" s="10" t="str">
        <f t="shared" si="153"/>
        <v>财报</v>
      </c>
    </row>
    <row r="1398" spans="1:16" x14ac:dyDescent="0.2">
      <c r="A1398" s="17" t="str">
        <f t="shared" ca="1" si="148"/>
        <v/>
      </c>
      <c r="B1398" s="8" t="s">
        <v>2846</v>
      </c>
      <c r="C1398" s="8" t="s">
        <v>2847</v>
      </c>
      <c r="D1398" s="13">
        <f>IFERROR([1]!EM_S_QSTM07_IS(B1398,"61",$C$1,"1")/1000000,"")</f>
        <v>91.093362549999995</v>
      </c>
      <c r="E1398" s="13" t="str">
        <f>IFERROR([1]!EM_S_PERFORMANCEEXPRESS_PERFEXNETPROFITTOSHAREHOLDER(B1398,$C$1)/1000000,"")</f>
        <v/>
      </c>
      <c r="F1398" s="13">
        <f>IFERROR([1]!EM_S_PROFITNOTICE_FORECASTT(B1398,$C$1)/1000000,"")</f>
        <v>171</v>
      </c>
      <c r="G1398" s="13">
        <f>IFERROR([1]!EM_S_PROFITNOTICE_FORECASTL(B1398,$C$1)/1000000,"")</f>
        <v>150</v>
      </c>
      <c r="H1398" s="13">
        <f t="shared" si="149"/>
        <v>160.5</v>
      </c>
      <c r="I1398" s="20">
        <f>IFERROR([1]!EM_S_QSTM07_IS(B1398,"61",$I$1,"1")/1000000,"")</f>
        <v>73.057426000000007</v>
      </c>
      <c r="J1398" s="13">
        <f t="shared" si="147"/>
        <v>18.035936549999988</v>
      </c>
      <c r="K1398" s="13">
        <f>IFERROR([1]!EM_S_QSTM07_IS(B1398,"61",$K$2,"1")/1000000,"")</f>
        <v>44.898604259999999</v>
      </c>
      <c r="L1398" s="14">
        <f t="shared" si="150"/>
        <v>-0.59829627563571863</v>
      </c>
      <c r="M1398" s="33">
        <f ca="1">[1]!EM_S_MAJASSRES_NUM(B1398,$M$2,$M$1)</f>
        <v>1</v>
      </c>
      <c r="N1398" s="29" t="str">
        <f t="shared" si="151"/>
        <v/>
      </c>
      <c r="O1398" s="21" t="str">
        <f t="shared" ca="1" si="152"/>
        <v/>
      </c>
      <c r="P1398" s="10" t="str">
        <f t="shared" si="153"/>
        <v>财报</v>
      </c>
    </row>
    <row r="1399" spans="1:16" x14ac:dyDescent="0.2">
      <c r="A1399" s="17">
        <f t="shared" ca="1" si="148"/>
        <v>547</v>
      </c>
      <c r="B1399" s="8" t="s">
        <v>2848</v>
      </c>
      <c r="C1399" s="8" t="s">
        <v>2849</v>
      </c>
      <c r="D1399" s="13">
        <f>IFERROR([1]!EM_S_QSTM07_IS(B1399,"61",$C$1,"1")/1000000,"")</f>
        <v>33.420486390000001</v>
      </c>
      <c r="E1399" s="13" t="str">
        <f>IFERROR([1]!EM_S_PERFORMANCEEXPRESS_PERFEXNETPROFITTOSHAREHOLDER(B1399,$C$1)/1000000,"")</f>
        <v/>
      </c>
      <c r="F1399" s="13">
        <f>IFERROR([1]!EM_S_PROFITNOTICE_FORECASTT(B1399,$C$1)/1000000,"")</f>
        <v>50.24</v>
      </c>
      <c r="G1399" s="13">
        <f>IFERROR([1]!EM_S_PROFITNOTICE_FORECASTL(B1399,$C$1)/1000000,"")</f>
        <v>41.27</v>
      </c>
      <c r="H1399" s="13">
        <f t="shared" si="149"/>
        <v>45.755000000000003</v>
      </c>
      <c r="I1399" s="20">
        <f>IFERROR([1]!EM_S_QSTM07_IS(B1399,"61",$I$1,"1")/1000000,"")</f>
        <v>9.8688708300000005</v>
      </c>
      <c r="J1399" s="13">
        <f t="shared" si="147"/>
        <v>23.551615560000002</v>
      </c>
      <c r="K1399" s="13">
        <f>IFERROR([1]!EM_S_QSTM07_IS(B1399,"61",$K$2,"1")/1000000,"")</f>
        <v>29.148986559999997</v>
      </c>
      <c r="L1399" s="14">
        <f t="shared" si="150"/>
        <v>-0.19202626439442141</v>
      </c>
      <c r="M1399" s="33" t="str">
        <f ca="1">[1]!EM_S_MAJASSRES_NUM(B1399,$M$2,$M$1)</f>
        <v/>
      </c>
      <c r="N1399" s="29" t="str">
        <f t="shared" si="151"/>
        <v/>
      </c>
      <c r="O1399" s="21">
        <f t="shared" ca="1" si="152"/>
        <v>-0.19202626439442141</v>
      </c>
      <c r="P1399" s="10" t="str">
        <f t="shared" si="153"/>
        <v>财报</v>
      </c>
    </row>
    <row r="1400" spans="1:16" x14ac:dyDescent="0.2">
      <c r="A1400" s="17">
        <f t="shared" ca="1" si="148"/>
        <v>772</v>
      </c>
      <c r="B1400" s="8" t="s">
        <v>2850</v>
      </c>
      <c r="C1400" s="8" t="s">
        <v>2851</v>
      </c>
      <c r="D1400" s="13">
        <f>IFERROR([1]!EM_S_QSTM07_IS(B1400,"61",$C$1,"1")/1000000,"")</f>
        <v>35.026347219999998</v>
      </c>
      <c r="E1400" s="13" t="str">
        <f>IFERROR([1]!EM_S_PERFORMANCEEXPRESS_PERFEXNETPROFITTOSHAREHOLDER(B1400,$C$1)/1000000,"")</f>
        <v/>
      </c>
      <c r="F1400" s="13">
        <f>IFERROR([1]!EM_S_PROFITNOTICE_FORECASTT(B1400,$C$1)/1000000,"")</f>
        <v>50</v>
      </c>
      <c r="G1400" s="13">
        <f>IFERROR([1]!EM_S_PROFITNOTICE_FORECASTL(B1400,$C$1)/1000000,"")</f>
        <v>42</v>
      </c>
      <c r="H1400" s="13">
        <f t="shared" si="149"/>
        <v>46</v>
      </c>
      <c r="I1400" s="20">
        <f>IFERROR([1]!EM_S_QSTM07_IS(B1400,"61",$I$1,"1")/1000000,"")</f>
        <v>16.00251338</v>
      </c>
      <c r="J1400" s="13">
        <f t="shared" si="147"/>
        <v>19.023833839999998</v>
      </c>
      <c r="K1400" s="13">
        <f>IFERROR([1]!EM_S_QSTM07_IS(B1400,"61",$K$2,"1")/1000000,"")</f>
        <v>35.798134179999998</v>
      </c>
      <c r="L1400" s="14">
        <f t="shared" si="150"/>
        <v>-0.46858029682931374</v>
      </c>
      <c r="M1400" s="33" t="str">
        <f ca="1">[1]!EM_S_MAJASSRES_NUM(B1400,$M$2,$M$1)</f>
        <v/>
      </c>
      <c r="N1400" s="29" t="str">
        <f t="shared" si="151"/>
        <v/>
      </c>
      <c r="O1400" s="21">
        <f t="shared" ca="1" si="152"/>
        <v>-0.46858029682931374</v>
      </c>
      <c r="P1400" s="10" t="str">
        <f t="shared" si="153"/>
        <v>财报</v>
      </c>
    </row>
    <row r="1401" spans="1:16" x14ac:dyDescent="0.2">
      <c r="A1401" s="17" t="str">
        <f t="shared" ca="1" si="148"/>
        <v/>
      </c>
      <c r="B1401" s="8" t="s">
        <v>2852</v>
      </c>
      <c r="C1401" s="8" t="s">
        <v>2853</v>
      </c>
      <c r="D1401" s="13">
        <f>IFERROR([1]!EM_S_QSTM07_IS(B1401,"61",$C$1,"1")/1000000,"")</f>
        <v>1.3936444800000001</v>
      </c>
      <c r="E1401" s="13" t="str">
        <f>IFERROR([1]!EM_S_PERFORMANCEEXPRESS_PERFEXNETPROFITTOSHAREHOLDER(B1401,$C$1)/1000000,"")</f>
        <v/>
      </c>
      <c r="F1401" s="13">
        <f>IFERROR([1]!EM_S_PROFITNOTICE_FORECASTT(B1401,$C$1)/1000000,"")</f>
        <v>7.58</v>
      </c>
      <c r="G1401" s="13">
        <f>IFERROR([1]!EM_S_PROFITNOTICE_FORECASTL(B1401,$C$1)/1000000,"")</f>
        <v>0</v>
      </c>
      <c r="H1401" s="13">
        <f t="shared" si="149"/>
        <v>3.79</v>
      </c>
      <c r="I1401" s="20">
        <f>IFERROR([1]!EM_S_QSTM07_IS(B1401,"61",$I$1,"1")/1000000,"")</f>
        <v>5.9104812100000004</v>
      </c>
      <c r="J1401" s="13">
        <f t="shared" si="147"/>
        <v>-4.5168367300000005</v>
      </c>
      <c r="K1401" s="13">
        <f>IFERROR([1]!EM_S_QSTM07_IS(B1401,"61",$K$2,"1")/1000000,"")</f>
        <v>7.6678267300000007</v>
      </c>
      <c r="L1401" s="14">
        <f t="shared" si="150"/>
        <v>-1.5890634842240365</v>
      </c>
      <c r="M1401" s="33" t="str">
        <f ca="1">[1]!EM_S_MAJASSRES_NUM(B1401,$M$2,$M$1)</f>
        <v/>
      </c>
      <c r="N1401" s="29">
        <f t="shared" si="151"/>
        <v>1</v>
      </c>
      <c r="O1401" s="21" t="str">
        <f t="shared" ca="1" si="152"/>
        <v/>
      </c>
      <c r="P1401" s="10" t="str">
        <f t="shared" si="153"/>
        <v>财报</v>
      </c>
    </row>
    <row r="1402" spans="1:16" x14ac:dyDescent="0.2">
      <c r="A1402" s="17" t="str">
        <f t="shared" ca="1" si="148"/>
        <v/>
      </c>
      <c r="B1402" s="8" t="s">
        <v>2854</v>
      </c>
      <c r="C1402" s="8" t="s">
        <v>2855</v>
      </c>
      <c r="D1402" s="13">
        <f>IFERROR([1]!EM_S_QSTM07_IS(B1402,"61",$C$1,"1")/1000000,"")</f>
        <v>2.9252845699999996</v>
      </c>
      <c r="E1402" s="13" t="str">
        <f>IFERROR([1]!EM_S_PERFORMANCEEXPRESS_PERFEXNETPROFITTOSHAREHOLDER(B1402,$C$1)/1000000,"")</f>
        <v/>
      </c>
      <c r="F1402" s="13">
        <f>IFERROR([1]!EM_S_PROFITNOTICE_FORECASTT(B1402,$C$1)/1000000,"")</f>
        <v>-1</v>
      </c>
      <c r="G1402" s="13">
        <f>IFERROR([1]!EM_S_PROFITNOTICE_FORECASTL(B1402,$C$1)/1000000,"")</f>
        <v>-2</v>
      </c>
      <c r="H1402" s="13">
        <f t="shared" si="149"/>
        <v>-1.5</v>
      </c>
      <c r="I1402" s="20">
        <f>IFERROR([1]!EM_S_QSTM07_IS(B1402,"61",$I$1,"1")/1000000,"")</f>
        <v>-4.3716380099999999</v>
      </c>
      <c r="J1402" s="13">
        <f t="shared" si="147"/>
        <v>7.2969225799999995</v>
      </c>
      <c r="K1402" s="13">
        <f>IFERROR([1]!EM_S_QSTM07_IS(B1402,"61",$K$2,"1")/1000000,"")</f>
        <v>0.32113279</v>
      </c>
      <c r="L1402" s="14">
        <f t="shared" si="150"/>
        <v>21.722446312629735</v>
      </c>
      <c r="M1402" s="33">
        <f ca="1">[1]!EM_S_MAJASSRES_NUM(B1402,$M$2,$M$1)</f>
        <v>1</v>
      </c>
      <c r="N1402" s="29">
        <f t="shared" si="151"/>
        <v>1</v>
      </c>
      <c r="O1402" s="21" t="str">
        <f t="shared" ca="1" si="152"/>
        <v/>
      </c>
      <c r="P1402" s="10" t="str">
        <f t="shared" si="153"/>
        <v>财报</v>
      </c>
    </row>
    <row r="1403" spans="1:16" x14ac:dyDescent="0.2">
      <c r="A1403" s="17" t="str">
        <f t="shared" ca="1" si="148"/>
        <v/>
      </c>
      <c r="B1403" s="8" t="s">
        <v>2856</v>
      </c>
      <c r="C1403" s="8" t="s">
        <v>2857</v>
      </c>
      <c r="D1403" s="13">
        <f>IFERROR([1]!EM_S_QSTM07_IS(B1403,"61",$C$1,"1")/1000000,"")</f>
        <v>1.5738650700000001</v>
      </c>
      <c r="E1403" s="13" t="str">
        <f>IFERROR([1]!EM_S_PERFORMANCEEXPRESS_PERFEXNETPROFITTOSHAREHOLDER(B1403,$C$1)/1000000,"")</f>
        <v/>
      </c>
      <c r="F1403" s="13">
        <f>IFERROR([1]!EM_S_PROFITNOTICE_FORECASTT(B1403,$C$1)/1000000,"")</f>
        <v>5.01</v>
      </c>
      <c r="G1403" s="13">
        <f>IFERROR([1]!EM_S_PROFITNOTICE_FORECASTL(B1403,$C$1)/1000000,"")</f>
        <v>1.67</v>
      </c>
      <c r="H1403" s="13">
        <f t="shared" si="149"/>
        <v>3.34</v>
      </c>
      <c r="I1403" s="20">
        <f>IFERROR([1]!EM_S_QSTM07_IS(B1403,"61",$I$1,"1")/1000000,"")</f>
        <v>0.62454268999999996</v>
      </c>
      <c r="J1403" s="13">
        <f t="shared" si="147"/>
        <v>0.94932238000000013</v>
      </c>
      <c r="K1403" s="13">
        <f>IFERROR([1]!EM_S_QSTM07_IS(B1403,"61",$K$2,"1")/1000000,"")</f>
        <v>4.3460682199999994</v>
      </c>
      <c r="L1403" s="14">
        <f t="shared" si="150"/>
        <v>-0.7815675383024705</v>
      </c>
      <c r="M1403" s="33" t="str">
        <f ca="1">[1]!EM_S_MAJASSRES_NUM(B1403,$M$2,$M$1)</f>
        <v/>
      </c>
      <c r="N1403" s="29">
        <f t="shared" si="151"/>
        <v>1</v>
      </c>
      <c r="O1403" s="21" t="str">
        <f t="shared" ca="1" si="152"/>
        <v/>
      </c>
      <c r="P1403" s="10" t="str">
        <f t="shared" si="153"/>
        <v>财报</v>
      </c>
    </row>
    <row r="1404" spans="1:16" x14ac:dyDescent="0.2">
      <c r="A1404" s="17">
        <f t="shared" ca="1" si="148"/>
        <v>1995</v>
      </c>
      <c r="B1404" s="8" t="s">
        <v>2858</v>
      </c>
      <c r="C1404" s="8" t="s">
        <v>2859</v>
      </c>
      <c r="D1404" s="13">
        <f>IFERROR([1]!EM_S_QSTM07_IS(B1404,"61",$C$1,"1")/1000000,"")</f>
        <v>-119.84771366</v>
      </c>
      <c r="E1404" s="13" t="str">
        <f>IFERROR([1]!EM_S_PERFORMANCEEXPRESS_PERFEXNETPROFITTOSHAREHOLDER(B1404,$C$1)/1000000,"")</f>
        <v/>
      </c>
      <c r="F1404" s="13">
        <f>IFERROR([1]!EM_S_PROFITNOTICE_FORECASTT(B1404,$C$1)/1000000,"")</f>
        <v>-150</v>
      </c>
      <c r="G1404" s="13">
        <f>IFERROR([1]!EM_S_PROFITNOTICE_FORECASTL(B1404,$C$1)/1000000,"")</f>
        <v>-155</v>
      </c>
      <c r="H1404" s="13">
        <f t="shared" si="149"/>
        <v>-152.5</v>
      </c>
      <c r="I1404" s="20">
        <f>IFERROR([1]!EM_S_QSTM07_IS(B1404,"61",$I$1,"1")/1000000,"")</f>
        <v>-42.054141840000007</v>
      </c>
      <c r="J1404" s="13">
        <f t="shared" si="147"/>
        <v>-77.793571819999983</v>
      </c>
      <c r="K1404" s="13">
        <f>IFERROR([1]!EM_S_QSTM07_IS(B1404,"61",$K$2,"1")/1000000,"")</f>
        <v>-18.865133969999999</v>
      </c>
      <c r="L1404" s="14">
        <f t="shared" si="150"/>
        <v>-3.1236691954433007</v>
      </c>
      <c r="M1404" s="33" t="str">
        <f ca="1">[1]!EM_S_MAJASSRES_NUM(B1404,$M$2,$M$1)</f>
        <v/>
      </c>
      <c r="N1404" s="29" t="str">
        <f t="shared" si="151"/>
        <v/>
      </c>
      <c r="O1404" s="21">
        <f t="shared" ca="1" si="152"/>
        <v>-3.1236691954433007</v>
      </c>
      <c r="P1404" s="10" t="str">
        <f t="shared" si="153"/>
        <v>财报</v>
      </c>
    </row>
    <row r="1405" spans="1:16" x14ac:dyDescent="0.2">
      <c r="A1405" s="17" t="str">
        <f t="shared" ca="1" si="148"/>
        <v/>
      </c>
      <c r="B1405" s="8" t="s">
        <v>2860</v>
      </c>
      <c r="C1405" s="8" t="s">
        <v>2861</v>
      </c>
      <c r="D1405" s="13">
        <f>IFERROR([1]!EM_S_QSTM07_IS(B1405,"61",$C$1,"1")/1000000,"")</f>
        <v>5.6880609699999995</v>
      </c>
      <c r="E1405" s="13" t="str">
        <f>IFERROR([1]!EM_S_PERFORMANCEEXPRESS_PERFEXNETPROFITTOSHAREHOLDER(B1405,$C$1)/1000000,"")</f>
        <v/>
      </c>
      <c r="F1405" s="13">
        <f>IFERROR([1]!EM_S_PROFITNOTICE_FORECASTT(B1405,$C$1)/1000000,"")</f>
        <v>18</v>
      </c>
      <c r="G1405" s="13">
        <f>IFERROR([1]!EM_S_PROFITNOTICE_FORECASTL(B1405,$C$1)/1000000,"")</f>
        <v>13</v>
      </c>
      <c r="H1405" s="13">
        <f t="shared" si="149"/>
        <v>15.5</v>
      </c>
      <c r="I1405" s="20">
        <f>IFERROR([1]!EM_S_QSTM07_IS(B1405,"61",$I$1,"1")/1000000,"")</f>
        <v>8.1410944599999997</v>
      </c>
      <c r="J1405" s="13">
        <f t="shared" si="147"/>
        <v>-2.4530334900000001</v>
      </c>
      <c r="K1405" s="13">
        <f>IFERROR([1]!EM_S_QSTM07_IS(B1405,"61",$K$2,"1")/1000000,"")</f>
        <v>4.7662490199999992</v>
      </c>
      <c r="L1405" s="14">
        <f t="shared" si="150"/>
        <v>-1.5146675047205151</v>
      </c>
      <c r="M1405" s="33">
        <f ca="1">[1]!EM_S_MAJASSRES_NUM(B1405,$M$2,$M$1)</f>
        <v>1</v>
      </c>
      <c r="N1405" s="29">
        <f t="shared" si="151"/>
        <v>1</v>
      </c>
      <c r="O1405" s="21" t="str">
        <f t="shared" ca="1" si="152"/>
        <v/>
      </c>
      <c r="P1405" s="10" t="str">
        <f t="shared" si="153"/>
        <v>财报</v>
      </c>
    </row>
    <row r="1406" spans="1:16" x14ac:dyDescent="0.2">
      <c r="A1406" s="17" t="str">
        <f t="shared" ca="1" si="148"/>
        <v/>
      </c>
      <c r="B1406" s="8" t="s">
        <v>2862</v>
      </c>
      <c r="C1406" s="8" t="s">
        <v>2863</v>
      </c>
      <c r="D1406" s="13">
        <f>IFERROR([1]!EM_S_QSTM07_IS(B1406,"61",$C$1,"1")/1000000,"")</f>
        <v>238.08600447999999</v>
      </c>
      <c r="E1406" s="13" t="str">
        <f>IFERROR([1]!EM_S_PERFORMANCEEXPRESS_PERFEXNETPROFITTOSHAREHOLDER(B1406,$C$1)/1000000,"")</f>
        <v/>
      </c>
      <c r="F1406" s="13">
        <f>IFERROR([1]!EM_S_PROFITNOTICE_FORECASTT(B1406,$C$1)/1000000,"")</f>
        <v>470.63549999999998</v>
      </c>
      <c r="G1406" s="13">
        <f>IFERROR([1]!EM_S_PROFITNOTICE_FORECASTL(B1406,$C$1)/1000000,"")</f>
        <v>415.26659999999998</v>
      </c>
      <c r="H1406" s="13">
        <f t="shared" si="149"/>
        <v>442.95105000000001</v>
      </c>
      <c r="I1406" s="20">
        <f>IFERROR([1]!EM_S_QSTM07_IS(B1406,"61",$I$1,"1")/1000000,"")</f>
        <v>194.05183953</v>
      </c>
      <c r="J1406" s="13">
        <f t="shared" si="147"/>
        <v>44.03416494999999</v>
      </c>
      <c r="K1406" s="13">
        <f>IFERROR([1]!EM_S_QSTM07_IS(B1406,"61",$K$2,"1")/1000000,"")</f>
        <v>181.31852712</v>
      </c>
      <c r="L1406" s="14">
        <f t="shared" si="150"/>
        <v>-0.7571447019263654</v>
      </c>
      <c r="M1406" s="33">
        <f ca="1">[1]!EM_S_MAJASSRES_NUM(B1406,$M$2,$M$1)</f>
        <v>1</v>
      </c>
      <c r="N1406" s="29" t="str">
        <f t="shared" si="151"/>
        <v/>
      </c>
      <c r="O1406" s="21" t="str">
        <f t="shared" ca="1" si="152"/>
        <v/>
      </c>
      <c r="P1406" s="10" t="str">
        <f t="shared" si="153"/>
        <v>财报</v>
      </c>
    </row>
    <row r="1407" spans="1:16" x14ac:dyDescent="0.2">
      <c r="A1407" s="17">
        <f t="shared" ca="1" si="148"/>
        <v>328</v>
      </c>
      <c r="B1407" s="8" t="s">
        <v>2864</v>
      </c>
      <c r="C1407" s="8" t="s">
        <v>2865</v>
      </c>
      <c r="D1407" s="13">
        <f>IFERROR([1]!EM_S_QSTM07_IS(B1407,"61",$C$1,"1")/1000000,"")</f>
        <v>114.67988683</v>
      </c>
      <c r="E1407" s="13" t="str">
        <f>IFERROR([1]!EM_S_PERFORMANCEEXPRESS_PERFEXNETPROFITTOSHAREHOLDER(B1407,$C$1)/1000000,"")</f>
        <v/>
      </c>
      <c r="F1407" s="13">
        <f>IFERROR([1]!EM_S_PROFITNOTICE_FORECASTT(B1407,$C$1)/1000000,"")</f>
        <v>156.5</v>
      </c>
      <c r="G1407" s="13">
        <f>IFERROR([1]!EM_S_PROFITNOTICE_FORECASTL(B1407,$C$1)/1000000,"")</f>
        <v>132</v>
      </c>
      <c r="H1407" s="13">
        <f t="shared" si="149"/>
        <v>144.25</v>
      </c>
      <c r="I1407" s="20">
        <f>IFERROR([1]!EM_S_QSTM07_IS(B1407,"61",$I$1,"1")/1000000,"")</f>
        <v>38.627567659999997</v>
      </c>
      <c r="J1407" s="13">
        <f t="shared" si="147"/>
        <v>76.052319170000004</v>
      </c>
      <c r="K1407" s="13">
        <f>IFERROR([1]!EM_S_QSTM07_IS(B1407,"61",$K$2,"1")/1000000,"")</f>
        <v>52.52086173</v>
      </c>
      <c r="L1407" s="14">
        <f t="shared" si="150"/>
        <v>0.44804020088190588</v>
      </c>
      <c r="M1407" s="33" t="str">
        <f ca="1">[1]!EM_S_MAJASSRES_NUM(B1407,$M$2,$M$1)</f>
        <v/>
      </c>
      <c r="N1407" s="29" t="str">
        <f t="shared" si="151"/>
        <v/>
      </c>
      <c r="O1407" s="21">
        <f t="shared" ca="1" si="152"/>
        <v>0.44804020088190588</v>
      </c>
      <c r="P1407" s="10" t="str">
        <f t="shared" si="153"/>
        <v>财报</v>
      </c>
    </row>
    <row r="1408" spans="1:16" x14ac:dyDescent="0.2">
      <c r="A1408" s="17">
        <f t="shared" ca="1" si="148"/>
        <v>1816</v>
      </c>
      <c r="B1408" s="8" t="s">
        <v>2866</v>
      </c>
      <c r="C1408" s="8" t="s">
        <v>2867</v>
      </c>
      <c r="D1408" s="13">
        <f>IFERROR([1]!EM_S_QSTM07_IS(B1408,"61",$C$1,"1")/1000000,"")</f>
        <v>133.93575503</v>
      </c>
      <c r="E1408" s="13" t="str">
        <f>IFERROR([1]!EM_S_PERFORMANCEEXPRESS_PERFEXNETPROFITTOSHAREHOLDER(B1408,$C$1)/1000000,"")</f>
        <v/>
      </c>
      <c r="F1408" s="13">
        <f>IFERROR([1]!EM_S_PROFITNOTICE_FORECASTT(B1408,$C$1)/1000000,"")</f>
        <v>396.0711</v>
      </c>
      <c r="G1408" s="13">
        <f>IFERROR([1]!EM_S_PROFITNOTICE_FORECASTL(B1408,$C$1)/1000000,"")</f>
        <v>312.68770000000001</v>
      </c>
      <c r="H1408" s="13">
        <f t="shared" si="149"/>
        <v>354.37940000000003</v>
      </c>
      <c r="I1408" s="20">
        <f>IFERROR([1]!EM_S_QSTM07_IS(B1408,"61",$I$1,"1")/1000000,"")</f>
        <v>224.84407168000001</v>
      </c>
      <c r="J1408" s="13">
        <f t="shared" si="147"/>
        <v>-90.908316650000017</v>
      </c>
      <c r="K1408" s="13">
        <f>IFERROR([1]!EM_S_QSTM07_IS(B1408,"61",$K$2,"1")/1000000,"")</f>
        <v>211.65893333000002</v>
      </c>
      <c r="L1408" s="14">
        <f t="shared" si="150"/>
        <v>-1.4295038022716657</v>
      </c>
      <c r="M1408" s="33" t="str">
        <f ca="1">[1]!EM_S_MAJASSRES_NUM(B1408,$M$2,$M$1)</f>
        <v/>
      </c>
      <c r="N1408" s="29" t="str">
        <f t="shared" si="151"/>
        <v/>
      </c>
      <c r="O1408" s="21">
        <f t="shared" ca="1" si="152"/>
        <v>-1.4295038022716657</v>
      </c>
      <c r="P1408" s="10" t="str">
        <f t="shared" si="153"/>
        <v>财报</v>
      </c>
    </row>
    <row r="1409" spans="1:16" x14ac:dyDescent="0.2">
      <c r="A1409" s="17">
        <f t="shared" ca="1" si="148"/>
        <v>1696</v>
      </c>
      <c r="B1409" s="8" t="s">
        <v>2868</v>
      </c>
      <c r="C1409" s="8" t="s">
        <v>2869</v>
      </c>
      <c r="D1409" s="13">
        <f>IFERROR([1]!EM_S_QSTM07_IS(B1409,"61",$C$1,"1")/1000000,"")</f>
        <v>21.6860769</v>
      </c>
      <c r="E1409" s="13" t="str">
        <f>IFERROR([1]!EM_S_PERFORMANCEEXPRESS_PERFEXNETPROFITTOSHAREHOLDER(B1409,$C$1)/1000000,"")</f>
        <v/>
      </c>
      <c r="F1409" s="13">
        <f>IFERROR([1]!EM_S_PROFITNOTICE_FORECASTT(B1409,$C$1)/1000000,"")</f>
        <v>65.1494</v>
      </c>
      <c r="G1409" s="13">
        <f>IFERROR([1]!EM_S_PROFITNOTICE_FORECASTL(B1409,$C$1)/1000000,"")</f>
        <v>51.188800000000001</v>
      </c>
      <c r="H1409" s="13">
        <f t="shared" si="149"/>
        <v>58.1691</v>
      </c>
      <c r="I1409" s="20">
        <f>IFERROR([1]!EM_S_QSTM07_IS(B1409,"61",$I$1,"1")/1000000,"")</f>
        <v>31.52213004</v>
      </c>
      <c r="J1409" s="13">
        <f t="shared" si="147"/>
        <v>-9.8360531400000006</v>
      </c>
      <c r="K1409" s="13">
        <f>IFERROR([1]!EM_S_QSTM07_IS(B1409,"61",$K$2,"1")/1000000,"")</f>
        <v>54.411091770000006</v>
      </c>
      <c r="L1409" s="14">
        <f t="shared" si="150"/>
        <v>-1.1807729420607433</v>
      </c>
      <c r="M1409" s="33" t="str">
        <f ca="1">[1]!EM_S_MAJASSRES_NUM(B1409,$M$2,$M$1)</f>
        <v/>
      </c>
      <c r="N1409" s="29" t="str">
        <f t="shared" si="151"/>
        <v/>
      </c>
      <c r="O1409" s="21">
        <f t="shared" ca="1" si="152"/>
        <v>-1.1807729420607433</v>
      </c>
      <c r="P1409" s="10" t="str">
        <f t="shared" si="153"/>
        <v>财报</v>
      </c>
    </row>
    <row r="1410" spans="1:16" x14ac:dyDescent="0.2">
      <c r="A1410" s="17" t="str">
        <f t="shared" ca="1" si="148"/>
        <v/>
      </c>
      <c r="B1410" s="8" t="s">
        <v>2870</v>
      </c>
      <c r="C1410" s="8" t="s">
        <v>2871</v>
      </c>
      <c r="D1410" s="13">
        <f>IFERROR([1]!EM_S_QSTM07_IS(B1410,"61",$C$1,"1")/1000000,"")</f>
        <v>61.822354869999998</v>
      </c>
      <c r="E1410" s="13" t="str">
        <f>IFERROR([1]!EM_S_PERFORMANCEEXPRESS_PERFEXNETPROFITTOSHAREHOLDER(B1410,$C$1)/1000000,"")</f>
        <v/>
      </c>
      <c r="F1410" s="13">
        <f>IFERROR([1]!EM_S_PROFITNOTICE_FORECASTT(B1410,$C$1)/1000000,"")</f>
        <v>80</v>
      </c>
      <c r="G1410" s="13">
        <f>IFERROR([1]!EM_S_PROFITNOTICE_FORECASTL(B1410,$C$1)/1000000,"")</f>
        <v>60</v>
      </c>
      <c r="H1410" s="13">
        <f t="shared" si="149"/>
        <v>70</v>
      </c>
      <c r="I1410" s="20">
        <f>IFERROR([1]!EM_S_QSTM07_IS(B1410,"61",$I$1,"1")/1000000,"")</f>
        <v>10.446163140000001</v>
      </c>
      <c r="J1410" s="13">
        <f t="shared" si="147"/>
        <v>51.376191729999995</v>
      </c>
      <c r="K1410" s="13">
        <f>IFERROR([1]!EM_S_QSTM07_IS(B1410,"61",$K$2,"1")/1000000,"")</f>
        <v>33.663057770000002</v>
      </c>
      <c r="L1410" s="14">
        <f t="shared" si="150"/>
        <v>0.52618909669535918</v>
      </c>
      <c r="M1410" s="33">
        <f ca="1">[1]!EM_S_MAJASSRES_NUM(B1410,$M$2,$M$1)</f>
        <v>1</v>
      </c>
      <c r="N1410" s="29" t="str">
        <f t="shared" si="151"/>
        <v/>
      </c>
      <c r="O1410" s="21" t="str">
        <f t="shared" ca="1" si="152"/>
        <v/>
      </c>
      <c r="P1410" s="10" t="str">
        <f t="shared" si="153"/>
        <v>财报</v>
      </c>
    </row>
    <row r="1411" spans="1:16" x14ac:dyDescent="0.2">
      <c r="A1411" s="17">
        <f t="shared" ca="1" si="148"/>
        <v>1266</v>
      </c>
      <c r="B1411" s="8" t="s">
        <v>2872</v>
      </c>
      <c r="C1411" s="8" t="s">
        <v>2873</v>
      </c>
      <c r="D1411" s="13">
        <f>IFERROR([1]!EM_S_QSTM07_IS(B1411,"61",$C$1,"1")/1000000,"")</f>
        <v>17.13263598</v>
      </c>
      <c r="E1411" s="13" t="str">
        <f>IFERROR([1]!EM_S_PERFORMANCEEXPRESS_PERFEXNETPROFITTOSHAREHOLDER(B1411,$C$1)/1000000,"")</f>
        <v/>
      </c>
      <c r="F1411" s="13">
        <f>IFERROR([1]!EM_S_PROFITNOTICE_FORECASTT(B1411,$C$1)/1000000,"")</f>
        <v>32.44</v>
      </c>
      <c r="G1411" s="13">
        <f>IFERROR([1]!EM_S_PROFITNOTICE_FORECASTL(B1411,$C$1)/1000000,"")</f>
        <v>24.96</v>
      </c>
      <c r="H1411" s="13">
        <f t="shared" si="149"/>
        <v>28.7</v>
      </c>
      <c r="I1411" s="20">
        <f>IFERROR([1]!EM_S_QSTM07_IS(B1411,"61",$I$1,"1")/1000000,"")</f>
        <v>14.82863309</v>
      </c>
      <c r="J1411" s="13">
        <f t="shared" si="147"/>
        <v>2.3040028899999996</v>
      </c>
      <c r="K1411" s="13">
        <f>IFERROR([1]!EM_S_QSTM07_IS(B1411,"61",$K$2,"1")/1000000,"")</f>
        <v>14.01157697</v>
      </c>
      <c r="L1411" s="14">
        <f t="shared" si="150"/>
        <v>-0.83556434119206791</v>
      </c>
      <c r="M1411" s="33" t="str">
        <f ca="1">[1]!EM_S_MAJASSRES_NUM(B1411,$M$2,$M$1)</f>
        <v/>
      </c>
      <c r="N1411" s="29" t="str">
        <f t="shared" si="151"/>
        <v/>
      </c>
      <c r="O1411" s="21">
        <f t="shared" ca="1" si="152"/>
        <v>-0.83556434119206791</v>
      </c>
      <c r="P1411" s="10" t="str">
        <f t="shared" si="153"/>
        <v>财报</v>
      </c>
    </row>
    <row r="1412" spans="1:16" x14ac:dyDescent="0.2">
      <c r="A1412" s="17" t="str">
        <f t="shared" ca="1" si="148"/>
        <v/>
      </c>
      <c r="B1412" s="8" t="s">
        <v>2874</v>
      </c>
      <c r="C1412" s="8" t="s">
        <v>2875</v>
      </c>
      <c r="D1412" s="13">
        <f>IFERROR([1]!EM_S_QSTM07_IS(B1412,"61",$C$1,"1")/1000000,"")</f>
        <v>-0.49025456000000001</v>
      </c>
      <c r="E1412" s="13" t="str">
        <f>IFERROR([1]!EM_S_PERFORMANCEEXPRESS_PERFEXNETPROFITTOSHAREHOLDER(B1412,$C$1)/1000000,"")</f>
        <v/>
      </c>
      <c r="F1412" s="13">
        <f>IFERROR([1]!EM_S_PROFITNOTICE_FORECASTT(B1412,$C$1)/1000000,"")</f>
        <v>1.0293000000000001</v>
      </c>
      <c r="G1412" s="13">
        <f>IFERROR([1]!EM_S_PROFITNOTICE_FORECASTL(B1412,$C$1)/1000000,"")</f>
        <v>0.76080000000000003</v>
      </c>
      <c r="H1412" s="13">
        <f t="shared" si="149"/>
        <v>0.89505000000000012</v>
      </c>
      <c r="I1412" s="20">
        <f>IFERROR([1]!EM_S_QSTM07_IS(B1412,"61",$I$1,"1")/1000000,"")</f>
        <v>1.3852558000000001</v>
      </c>
      <c r="J1412" s="13">
        <f t="shared" ref="J1412:J1475" si="154">IFERROR(IF(D1412&lt;&gt;"",D1412-I1412,IF(E1412&lt;&gt;"",E1412-I1412,IF(H1412&lt;&gt;"",H1412-I1412,""))),"")</f>
        <v>-1.8755103600000003</v>
      </c>
      <c r="K1412" s="13">
        <f>IFERROR([1]!EM_S_QSTM07_IS(B1412,"61",$K$2,"1")/1000000,"")</f>
        <v>8.6844901099999987</v>
      </c>
      <c r="L1412" s="14">
        <f t="shared" si="150"/>
        <v>-1.2159609068862189</v>
      </c>
      <c r="M1412" s="33" t="str">
        <f ca="1">[1]!EM_S_MAJASSRES_NUM(B1412,$M$2,$M$1)</f>
        <v/>
      </c>
      <c r="N1412" s="29">
        <f t="shared" si="151"/>
        <v>1</v>
      </c>
      <c r="O1412" s="21" t="str">
        <f t="shared" ca="1" si="152"/>
        <v/>
      </c>
      <c r="P1412" s="10" t="str">
        <f t="shared" si="153"/>
        <v>财报</v>
      </c>
    </row>
    <row r="1413" spans="1:16" x14ac:dyDescent="0.2">
      <c r="A1413" s="17" t="str">
        <f t="shared" ref="A1413:A1476" ca="1" si="155">IFERROR(RANK(O1413,$O$4:$O$2880,0),"")</f>
        <v/>
      </c>
      <c r="B1413" s="8" t="s">
        <v>2876</v>
      </c>
      <c r="C1413" s="8" t="s">
        <v>2877</v>
      </c>
      <c r="D1413" s="13">
        <f>IFERROR([1]!EM_S_QSTM07_IS(B1413,"61",$C$1,"1")/1000000,"")</f>
        <v>13.215698659999999</v>
      </c>
      <c r="E1413" s="13" t="str">
        <f>IFERROR([1]!EM_S_PERFORMANCEEXPRESS_PERFEXNETPROFITTOSHAREHOLDER(B1413,$C$1)/1000000,"")</f>
        <v/>
      </c>
      <c r="F1413" s="13">
        <f>IFERROR([1]!EM_S_PROFITNOTICE_FORECASTT(B1413,$C$1)/1000000,"")</f>
        <v>20.572800000000001</v>
      </c>
      <c r="G1413" s="13">
        <f>IFERROR([1]!EM_S_PROFITNOTICE_FORECASTL(B1413,$C$1)/1000000,"")</f>
        <v>17.281099999999999</v>
      </c>
      <c r="H1413" s="13">
        <f t="shared" ref="H1413:H1476" si="156">IFERROR(AVERAGE(F1413:G1413),"")</f>
        <v>18.926949999999998</v>
      </c>
      <c r="I1413" s="20">
        <f>IFERROR([1]!EM_S_QSTM07_IS(B1413,"61",$I$1,"1")/1000000,"")</f>
        <v>6.67587435</v>
      </c>
      <c r="J1413" s="13">
        <f t="shared" si="154"/>
        <v>6.5398243099999993</v>
      </c>
      <c r="K1413" s="13">
        <f>IFERROR([1]!EM_S_QSTM07_IS(B1413,"61",$K$2,"1")/1000000,"")</f>
        <v>6.5699974900000004</v>
      </c>
      <c r="L1413" s="14">
        <f t="shared" ref="L1413:L1476" si="157">IFERROR(IF(J1413="","",(J1413-K1413)/ABS(K1413)),"")</f>
        <v>-4.5925710087297358E-3</v>
      </c>
      <c r="M1413" s="33" t="str">
        <f ca="1">[1]!EM_S_MAJASSRES_NUM(B1413,$M$2,$M$1)</f>
        <v/>
      </c>
      <c r="N1413" s="29">
        <f t="shared" ref="N1413:N1476" si="158">IFERROR(IF(ABS(K1413)&lt;$N$2,1,""),"")</f>
        <v>1</v>
      </c>
      <c r="O1413" s="21" t="str">
        <f t="shared" ref="O1413:O1476" ca="1" si="159">IFERROR(IF(AND(M1413="",N1413=""),L1413,""),"")</f>
        <v/>
      </c>
      <c r="P1413" s="10" t="str">
        <f t="shared" ref="P1413:P1476" si="160">IFERROR(IF(D1413&lt;&gt;"","财报",IF(E1413&lt;&gt;"","快报",IF(H1413&lt;&gt;"","预告",""))),"")</f>
        <v>财报</v>
      </c>
    </row>
    <row r="1414" spans="1:16" x14ac:dyDescent="0.2">
      <c r="A1414" s="17">
        <f t="shared" ca="1" si="155"/>
        <v>133</v>
      </c>
      <c r="B1414" s="8" t="s">
        <v>2878</v>
      </c>
      <c r="C1414" s="8" t="s">
        <v>2879</v>
      </c>
      <c r="D1414" s="13">
        <f>IFERROR([1]!EM_S_QSTM07_IS(B1414,"61",$C$1,"1")/1000000,"")</f>
        <v>28.060211850000002</v>
      </c>
      <c r="E1414" s="13" t="str">
        <f>IFERROR([1]!EM_S_PERFORMANCEEXPRESS_PERFEXNETPROFITTOSHAREHOLDER(B1414,$C$1)/1000000,"")</f>
        <v/>
      </c>
      <c r="F1414" s="13">
        <f>IFERROR([1]!EM_S_PROFITNOTICE_FORECASTT(B1414,$C$1)/1000000,"")</f>
        <v>17</v>
      </c>
      <c r="G1414" s="13">
        <f>IFERROR([1]!EM_S_PROFITNOTICE_FORECASTL(B1414,$C$1)/1000000,"")</f>
        <v>12</v>
      </c>
      <c r="H1414" s="13">
        <f t="shared" si="156"/>
        <v>14.5</v>
      </c>
      <c r="I1414" s="20">
        <f>IFERROR([1]!EM_S_QSTM07_IS(B1414,"61",$I$1,"1")/1000000,"")</f>
        <v>-15.895952289999999</v>
      </c>
      <c r="J1414" s="13">
        <f t="shared" si="154"/>
        <v>43.956164139999998</v>
      </c>
      <c r="K1414" s="13">
        <f>IFERROR([1]!EM_S_QSTM07_IS(B1414,"61",$K$2,"1")/1000000,"")</f>
        <v>17.822664</v>
      </c>
      <c r="L1414" s="14">
        <f t="shared" si="157"/>
        <v>1.46630717719865</v>
      </c>
      <c r="M1414" s="33" t="str">
        <f ca="1">[1]!EM_S_MAJASSRES_NUM(B1414,$M$2,$M$1)</f>
        <v/>
      </c>
      <c r="N1414" s="29" t="str">
        <f t="shared" si="158"/>
        <v/>
      </c>
      <c r="O1414" s="21">
        <f t="shared" ca="1" si="159"/>
        <v>1.46630717719865</v>
      </c>
      <c r="P1414" s="10" t="str">
        <f t="shared" si="160"/>
        <v>财报</v>
      </c>
    </row>
    <row r="1415" spans="1:16" x14ac:dyDescent="0.2">
      <c r="A1415" s="17" t="str">
        <f t="shared" ca="1" si="155"/>
        <v/>
      </c>
      <c r="B1415" s="8" t="s">
        <v>2880</v>
      </c>
      <c r="C1415" s="8" t="s">
        <v>2881</v>
      </c>
      <c r="D1415" s="13">
        <f>IFERROR([1]!EM_S_QSTM07_IS(B1415,"61",$C$1,"1")/1000000,"")</f>
        <v>6.4896610599999995</v>
      </c>
      <c r="E1415" s="13" t="str">
        <f>IFERROR([1]!EM_S_PERFORMANCEEXPRESS_PERFEXNETPROFITTOSHAREHOLDER(B1415,$C$1)/1000000,"")</f>
        <v/>
      </c>
      <c r="F1415" s="13">
        <f>IFERROR([1]!EM_S_PROFITNOTICE_FORECASTT(B1415,$C$1)/1000000,"")</f>
        <v>16.787299999999998</v>
      </c>
      <c r="G1415" s="13">
        <f>IFERROR([1]!EM_S_PROFITNOTICE_FORECASTL(B1415,$C$1)/1000000,"")</f>
        <v>13.735099999999999</v>
      </c>
      <c r="H1415" s="13">
        <f t="shared" si="156"/>
        <v>15.261199999999999</v>
      </c>
      <c r="I1415" s="20">
        <f>IFERROR([1]!EM_S_QSTM07_IS(B1415,"61",$I$1,"1")/1000000,"")</f>
        <v>7.80598584</v>
      </c>
      <c r="J1415" s="13">
        <f t="shared" si="154"/>
        <v>-1.3163247800000004</v>
      </c>
      <c r="K1415" s="13">
        <f>IFERROR([1]!EM_S_QSTM07_IS(B1415,"61",$K$2,"1")/1000000,"")</f>
        <v>9.236699119999999</v>
      </c>
      <c r="L1415" s="14">
        <f t="shared" si="157"/>
        <v>-1.1425103018836886</v>
      </c>
      <c r="M1415" s="33" t="str">
        <f ca="1">[1]!EM_S_MAJASSRES_NUM(B1415,$M$2,$M$1)</f>
        <v/>
      </c>
      <c r="N1415" s="29">
        <f t="shared" si="158"/>
        <v>1</v>
      </c>
      <c r="O1415" s="21" t="str">
        <f t="shared" ca="1" si="159"/>
        <v/>
      </c>
      <c r="P1415" s="10" t="str">
        <f t="shared" si="160"/>
        <v>财报</v>
      </c>
    </row>
    <row r="1416" spans="1:16" x14ac:dyDescent="0.2">
      <c r="A1416" s="17">
        <f t="shared" ca="1" si="155"/>
        <v>1198</v>
      </c>
      <c r="B1416" s="8" t="s">
        <v>2882</v>
      </c>
      <c r="C1416" s="8" t="s">
        <v>2883</v>
      </c>
      <c r="D1416" s="13">
        <f>IFERROR([1]!EM_S_QSTM07_IS(B1416,"61",$C$1,"1")/1000000,"")</f>
        <v>25.39085017</v>
      </c>
      <c r="E1416" s="13" t="str">
        <f>IFERROR([1]!EM_S_PERFORMANCEEXPRESS_PERFEXNETPROFITTOSHAREHOLDER(B1416,$C$1)/1000000,"")</f>
        <v/>
      </c>
      <c r="F1416" s="13">
        <f>IFERROR([1]!EM_S_PROFITNOTICE_FORECASTT(B1416,$C$1)/1000000,"")</f>
        <v>51.941299999999998</v>
      </c>
      <c r="G1416" s="13">
        <f>IFERROR([1]!EM_S_PROFITNOTICE_FORECASTL(B1416,$C$1)/1000000,"")</f>
        <v>41.553100000000001</v>
      </c>
      <c r="H1416" s="13">
        <f t="shared" si="156"/>
        <v>46.747199999999999</v>
      </c>
      <c r="I1416" s="20">
        <f>IFERROR([1]!EM_S_QSTM07_IS(B1416,"61",$I$1,"1")/1000000,"")</f>
        <v>20.9984684</v>
      </c>
      <c r="J1416" s="13">
        <f t="shared" si="154"/>
        <v>4.3923817700000001</v>
      </c>
      <c r="K1416" s="13">
        <f>IFERROR([1]!EM_S_QSTM07_IS(B1416,"61",$K$2,"1")/1000000,"")</f>
        <v>20.265563350000001</v>
      </c>
      <c r="L1416" s="14">
        <f t="shared" si="157"/>
        <v>-0.78325883696689835</v>
      </c>
      <c r="M1416" s="33" t="str">
        <f ca="1">[1]!EM_S_MAJASSRES_NUM(B1416,$M$2,$M$1)</f>
        <v/>
      </c>
      <c r="N1416" s="29" t="str">
        <f t="shared" si="158"/>
        <v/>
      </c>
      <c r="O1416" s="21">
        <f t="shared" ca="1" si="159"/>
        <v>-0.78325883696689835</v>
      </c>
      <c r="P1416" s="10" t="str">
        <f t="shared" si="160"/>
        <v>财报</v>
      </c>
    </row>
    <row r="1417" spans="1:16" x14ac:dyDescent="0.2">
      <c r="A1417" s="17">
        <f t="shared" ca="1" si="155"/>
        <v>371</v>
      </c>
      <c r="B1417" s="8" t="s">
        <v>2884</v>
      </c>
      <c r="C1417" s="8" t="s">
        <v>2885</v>
      </c>
      <c r="D1417" s="13">
        <f>IFERROR([1]!EM_S_QSTM07_IS(B1417,"61",$C$1,"1")/1000000,"")</f>
        <v>14.964223329999999</v>
      </c>
      <c r="E1417" s="13" t="str">
        <f>IFERROR([1]!EM_S_PERFORMANCEEXPRESS_PERFEXNETPROFITTOSHAREHOLDER(B1417,$C$1)/1000000,"")</f>
        <v/>
      </c>
      <c r="F1417" s="13">
        <f>IFERROR([1]!EM_S_PROFITNOTICE_FORECASTT(B1417,$C$1)/1000000,"")</f>
        <v>6.6</v>
      </c>
      <c r="G1417" s="13">
        <f>IFERROR([1]!EM_S_PROFITNOTICE_FORECASTL(B1417,$C$1)/1000000,"")</f>
        <v>2</v>
      </c>
      <c r="H1417" s="13">
        <f t="shared" si="156"/>
        <v>4.3</v>
      </c>
      <c r="I1417" s="20">
        <f>IFERROR([1]!EM_S_QSTM07_IS(B1417,"61",$I$1,"1")/1000000,"")</f>
        <v>-11.844788490000001</v>
      </c>
      <c r="J1417" s="13">
        <f t="shared" si="154"/>
        <v>26.809011820000002</v>
      </c>
      <c r="K1417" s="13">
        <f>IFERROR([1]!EM_S_QSTM07_IS(B1417,"61",$K$2,"1")/1000000,"")</f>
        <v>20.763707800000002</v>
      </c>
      <c r="L1417" s="14">
        <f t="shared" si="157"/>
        <v>0.29114761574519937</v>
      </c>
      <c r="M1417" s="33" t="str">
        <f ca="1">[1]!EM_S_MAJASSRES_NUM(B1417,$M$2,$M$1)</f>
        <v/>
      </c>
      <c r="N1417" s="29" t="str">
        <f t="shared" si="158"/>
        <v/>
      </c>
      <c r="O1417" s="21">
        <f t="shared" ca="1" si="159"/>
        <v>0.29114761574519937</v>
      </c>
      <c r="P1417" s="10" t="str">
        <f t="shared" si="160"/>
        <v>财报</v>
      </c>
    </row>
    <row r="1418" spans="1:16" x14ac:dyDescent="0.2">
      <c r="A1418" s="17" t="str">
        <f t="shared" ca="1" si="155"/>
        <v/>
      </c>
      <c r="B1418" s="8" t="s">
        <v>2886</v>
      </c>
      <c r="C1418" s="8" t="s">
        <v>2887</v>
      </c>
      <c r="D1418" s="13">
        <f>IFERROR([1]!EM_S_QSTM07_IS(B1418,"61",$C$1,"1")/1000000,"")</f>
        <v>156.23290636000002</v>
      </c>
      <c r="E1418" s="13" t="str">
        <f>IFERROR([1]!EM_S_PERFORMANCEEXPRESS_PERFEXNETPROFITTOSHAREHOLDER(B1418,$C$1)/1000000,"")</f>
        <v/>
      </c>
      <c r="F1418" s="13">
        <f>IFERROR([1]!EM_S_PROFITNOTICE_FORECASTT(B1418,$C$1)/1000000,"")</f>
        <v>258</v>
      </c>
      <c r="G1418" s="13">
        <f>IFERROR([1]!EM_S_PROFITNOTICE_FORECASTL(B1418,$C$1)/1000000,"")</f>
        <v>245</v>
      </c>
      <c r="H1418" s="13">
        <f t="shared" si="156"/>
        <v>251.5</v>
      </c>
      <c r="I1418" s="20">
        <f>IFERROR([1]!EM_S_QSTM07_IS(B1418,"61",$I$1,"1")/1000000,"")</f>
        <v>98.297755819999992</v>
      </c>
      <c r="J1418" s="13">
        <f t="shared" si="154"/>
        <v>57.935150540000024</v>
      </c>
      <c r="K1418" s="13">
        <f>IFERROR([1]!EM_S_QSTM07_IS(B1418,"61",$K$2,"1")/1000000,"")</f>
        <v>24.14354015</v>
      </c>
      <c r="L1418" s="14">
        <f t="shared" si="157"/>
        <v>1.3996129059805682</v>
      </c>
      <c r="M1418" s="33">
        <f ca="1">[1]!EM_S_MAJASSRES_NUM(B1418,$M$2,$M$1)</f>
        <v>1</v>
      </c>
      <c r="N1418" s="29" t="str">
        <f t="shared" si="158"/>
        <v/>
      </c>
      <c r="O1418" s="21" t="str">
        <f t="shared" ca="1" si="159"/>
        <v/>
      </c>
      <c r="P1418" s="10" t="str">
        <f t="shared" si="160"/>
        <v>财报</v>
      </c>
    </row>
    <row r="1419" spans="1:16" x14ac:dyDescent="0.2">
      <c r="A1419" s="17">
        <f t="shared" ca="1" si="155"/>
        <v>741</v>
      </c>
      <c r="B1419" s="8" t="s">
        <v>2888</v>
      </c>
      <c r="C1419" s="8" t="s">
        <v>2889</v>
      </c>
      <c r="D1419" s="13">
        <f>IFERROR([1]!EM_S_QSTM07_IS(B1419,"61",$C$1,"1")/1000000,"")</f>
        <v>24.99552293</v>
      </c>
      <c r="E1419" s="13" t="str">
        <f>IFERROR([1]!EM_S_PERFORMANCEEXPRESS_PERFEXNETPROFITTOSHAREHOLDER(B1419,$C$1)/1000000,"")</f>
        <v/>
      </c>
      <c r="F1419" s="13">
        <f>IFERROR([1]!EM_S_PROFITNOTICE_FORECASTT(B1419,$C$1)/1000000,"")</f>
        <v>23.337700000000002</v>
      </c>
      <c r="G1419" s="13">
        <f>IFERROR([1]!EM_S_PROFITNOTICE_FORECASTL(B1419,$C$1)/1000000,"")</f>
        <v>12.965400000000001</v>
      </c>
      <c r="H1419" s="13">
        <f t="shared" si="156"/>
        <v>18.15155</v>
      </c>
      <c r="I1419" s="20">
        <f>IFERROR([1]!EM_S_QSTM07_IS(B1419,"61",$I$1,"1")/1000000,"")</f>
        <v>-10.914840160000001</v>
      </c>
      <c r="J1419" s="13">
        <f t="shared" si="154"/>
        <v>35.910363090000004</v>
      </c>
      <c r="K1419" s="13">
        <f>IFERROR([1]!EM_S_QSTM07_IS(B1419,"61",$K$2,"1")/1000000,"")</f>
        <v>63.905897039999999</v>
      </c>
      <c r="L1419" s="14">
        <f t="shared" si="157"/>
        <v>-0.43807434441420989</v>
      </c>
      <c r="M1419" s="33" t="str">
        <f ca="1">[1]!EM_S_MAJASSRES_NUM(B1419,$M$2,$M$1)</f>
        <v/>
      </c>
      <c r="N1419" s="29" t="str">
        <f t="shared" si="158"/>
        <v/>
      </c>
      <c r="O1419" s="21">
        <f t="shared" ca="1" si="159"/>
        <v>-0.43807434441420989</v>
      </c>
      <c r="P1419" s="10" t="str">
        <f t="shared" si="160"/>
        <v>财报</v>
      </c>
    </row>
    <row r="1420" spans="1:16" x14ac:dyDescent="0.2">
      <c r="A1420" s="17" t="str">
        <f t="shared" ca="1" si="155"/>
        <v/>
      </c>
      <c r="B1420" s="8" t="s">
        <v>2890</v>
      </c>
      <c r="C1420" s="8" t="s">
        <v>2891</v>
      </c>
      <c r="D1420" s="13">
        <f>IFERROR([1]!EM_S_QSTM07_IS(B1420,"61",$C$1,"1")/1000000,"")</f>
        <v>17.214195570000001</v>
      </c>
      <c r="E1420" s="13" t="str">
        <f>IFERROR([1]!EM_S_PERFORMANCEEXPRESS_PERFEXNETPROFITTOSHAREHOLDER(B1420,$C$1)/1000000,"")</f>
        <v/>
      </c>
      <c r="F1420" s="13">
        <f>IFERROR([1]!EM_S_PROFITNOTICE_FORECASTT(B1420,$C$1)/1000000,"")</f>
        <v>41.7639</v>
      </c>
      <c r="G1420" s="13">
        <f>IFERROR([1]!EM_S_PROFITNOTICE_FORECASTL(B1420,$C$1)/1000000,"")</f>
        <v>32.126100000000001</v>
      </c>
      <c r="H1420" s="13">
        <f t="shared" si="156"/>
        <v>36.945</v>
      </c>
      <c r="I1420" s="20">
        <f>IFERROR([1]!EM_S_QSTM07_IS(B1420,"61",$I$1,"1")/1000000,"")</f>
        <v>17.29080605</v>
      </c>
      <c r="J1420" s="13">
        <f t="shared" si="154"/>
        <v>-7.661047999999937E-2</v>
      </c>
      <c r="K1420" s="13">
        <f>IFERROR([1]!EM_S_QSTM07_IS(B1420,"61",$K$2,"1")/1000000,"")</f>
        <v>17.21114373</v>
      </c>
      <c r="L1420" s="14">
        <f t="shared" si="157"/>
        <v>-1.0044512137718344</v>
      </c>
      <c r="M1420" s="33">
        <f ca="1">[1]!EM_S_MAJASSRES_NUM(B1420,$M$2,$M$1)</f>
        <v>1</v>
      </c>
      <c r="N1420" s="29" t="str">
        <f t="shared" si="158"/>
        <v/>
      </c>
      <c r="O1420" s="21" t="str">
        <f t="shared" ca="1" si="159"/>
        <v/>
      </c>
      <c r="P1420" s="10" t="str">
        <f t="shared" si="160"/>
        <v>财报</v>
      </c>
    </row>
    <row r="1421" spans="1:16" x14ac:dyDescent="0.2">
      <c r="A1421" s="17" t="str">
        <f t="shared" ca="1" si="155"/>
        <v/>
      </c>
      <c r="B1421" s="8" t="s">
        <v>2892</v>
      </c>
      <c r="C1421" s="8" t="s">
        <v>2893</v>
      </c>
      <c r="D1421" s="13">
        <f>IFERROR([1]!EM_S_QSTM07_IS(B1421,"61",$C$1,"1")/1000000,"")</f>
        <v>16.709469599999998</v>
      </c>
      <c r="E1421" s="13" t="str">
        <f>IFERROR([1]!EM_S_PERFORMANCEEXPRESS_PERFEXNETPROFITTOSHAREHOLDER(B1421,$C$1)/1000000,"")</f>
        <v/>
      </c>
      <c r="F1421" s="13">
        <f>IFERROR([1]!EM_S_PROFITNOTICE_FORECASTT(B1421,$C$1)/1000000,"")</f>
        <v>20.354299999999999</v>
      </c>
      <c r="G1421" s="13">
        <f>IFERROR([1]!EM_S_PROFITNOTICE_FORECASTL(B1421,$C$1)/1000000,"")</f>
        <v>16.9619</v>
      </c>
      <c r="H1421" s="13">
        <f t="shared" si="156"/>
        <v>18.658099999999997</v>
      </c>
      <c r="I1421" s="20">
        <f>IFERROR([1]!EM_S_QSTM07_IS(B1421,"61",$I$1,"1")/1000000,"")</f>
        <v>1.49959029</v>
      </c>
      <c r="J1421" s="13">
        <f t="shared" si="154"/>
        <v>15.209879309999998</v>
      </c>
      <c r="K1421" s="13">
        <f>IFERROR([1]!EM_S_QSTM07_IS(B1421,"61",$K$2,"1")/1000000,"")</f>
        <v>15.67669497</v>
      </c>
      <c r="L1421" s="14">
        <f t="shared" si="157"/>
        <v>-2.9777683427108344E-2</v>
      </c>
      <c r="M1421" s="33">
        <f ca="1">[1]!EM_S_MAJASSRES_NUM(B1421,$M$2,$M$1)</f>
        <v>1</v>
      </c>
      <c r="N1421" s="29" t="str">
        <f t="shared" si="158"/>
        <v/>
      </c>
      <c r="O1421" s="21" t="str">
        <f t="shared" ca="1" si="159"/>
        <v/>
      </c>
      <c r="P1421" s="10" t="str">
        <f t="shared" si="160"/>
        <v>财报</v>
      </c>
    </row>
    <row r="1422" spans="1:16" x14ac:dyDescent="0.2">
      <c r="A1422" s="17">
        <f t="shared" ca="1" si="155"/>
        <v>1546</v>
      </c>
      <c r="B1422" s="8" t="s">
        <v>2894</v>
      </c>
      <c r="C1422" s="8" t="s">
        <v>2895</v>
      </c>
      <c r="D1422" s="13">
        <f>IFERROR([1]!EM_S_QSTM07_IS(B1422,"61",$C$1,"1")/1000000,"")</f>
        <v>36.05953658</v>
      </c>
      <c r="E1422" s="13" t="str">
        <f>IFERROR([1]!EM_S_PERFORMANCEEXPRESS_PERFEXNETPROFITTOSHAREHOLDER(B1422,$C$1)/1000000,"")</f>
        <v/>
      </c>
      <c r="F1422" s="13">
        <f>IFERROR([1]!EM_S_PROFITNOTICE_FORECASTT(B1422,$C$1)/1000000,"")</f>
        <v>75</v>
      </c>
      <c r="G1422" s="13">
        <f>IFERROR([1]!EM_S_PROFITNOTICE_FORECASTL(B1422,$C$1)/1000000,"")</f>
        <v>68</v>
      </c>
      <c r="H1422" s="13">
        <f t="shared" si="156"/>
        <v>71.5</v>
      </c>
      <c r="I1422" s="20">
        <f>IFERROR([1]!EM_S_QSTM07_IS(B1422,"61",$I$1,"1")/1000000,"")</f>
        <v>36.32095829</v>
      </c>
      <c r="J1422" s="13">
        <f t="shared" si="154"/>
        <v>-0.26142171000000047</v>
      </c>
      <c r="K1422" s="13">
        <f>IFERROR([1]!EM_S_QSTM07_IS(B1422,"61",$K$2,"1")/1000000,"")</f>
        <v>20.471034660000001</v>
      </c>
      <c r="L1422" s="14">
        <f t="shared" si="157"/>
        <v>-1.0127703222793527</v>
      </c>
      <c r="M1422" s="33" t="str">
        <f ca="1">[1]!EM_S_MAJASSRES_NUM(B1422,$M$2,$M$1)</f>
        <v/>
      </c>
      <c r="N1422" s="29" t="str">
        <f t="shared" si="158"/>
        <v/>
      </c>
      <c r="O1422" s="21">
        <f t="shared" ca="1" si="159"/>
        <v>-1.0127703222793527</v>
      </c>
      <c r="P1422" s="10" t="str">
        <f t="shared" si="160"/>
        <v>财报</v>
      </c>
    </row>
    <row r="1423" spans="1:16" x14ac:dyDescent="0.2">
      <c r="A1423" s="17">
        <f t="shared" ca="1" si="155"/>
        <v>117</v>
      </c>
      <c r="B1423" s="8" t="s">
        <v>2896</v>
      </c>
      <c r="C1423" s="8" t="s">
        <v>2897</v>
      </c>
      <c r="D1423" s="13">
        <f>IFERROR([1]!EM_S_QSTM07_IS(B1423,"61",$C$1,"1")/1000000,"")</f>
        <v>-14.633615800000001</v>
      </c>
      <c r="E1423" s="13" t="str">
        <f>IFERROR([1]!EM_S_PERFORMANCEEXPRESS_PERFEXNETPROFITTOSHAREHOLDER(B1423,$C$1)/1000000,"")</f>
        <v/>
      </c>
      <c r="F1423" s="13">
        <f>IFERROR([1]!EM_S_PROFITNOTICE_FORECASTT(B1423,$C$1)/1000000,"")</f>
        <v>-32.86</v>
      </c>
      <c r="G1423" s="13">
        <f>IFERROR([1]!EM_S_PROFITNOTICE_FORECASTL(B1423,$C$1)/1000000,"")</f>
        <v>-37.86</v>
      </c>
      <c r="H1423" s="13">
        <f t="shared" si="156"/>
        <v>-35.36</v>
      </c>
      <c r="I1423" s="20">
        <f>IFERROR([1]!EM_S_QSTM07_IS(B1423,"61",$I$1,"1")/1000000,"")</f>
        <v>-21.371589760000003</v>
      </c>
      <c r="J1423" s="13">
        <f t="shared" si="154"/>
        <v>6.7379739600000015</v>
      </c>
      <c r="K1423" s="13">
        <f>IFERROR([1]!EM_S_QSTM07_IS(B1423,"61",$K$2,"1")/1000000,"")</f>
        <v>-10.459993990000001</v>
      </c>
      <c r="L1423" s="14">
        <f t="shared" si="157"/>
        <v>1.6441661406728973</v>
      </c>
      <c r="M1423" s="33" t="str">
        <f ca="1">[1]!EM_S_MAJASSRES_NUM(B1423,$M$2,$M$1)</f>
        <v/>
      </c>
      <c r="N1423" s="29" t="str">
        <f t="shared" si="158"/>
        <v/>
      </c>
      <c r="O1423" s="21">
        <f t="shared" ca="1" si="159"/>
        <v>1.6441661406728973</v>
      </c>
      <c r="P1423" s="10" t="str">
        <f t="shared" si="160"/>
        <v>财报</v>
      </c>
    </row>
    <row r="1424" spans="1:16" x14ac:dyDescent="0.2">
      <c r="A1424" s="17">
        <f t="shared" ca="1" si="155"/>
        <v>793</v>
      </c>
      <c r="B1424" s="8" t="s">
        <v>2898</v>
      </c>
      <c r="C1424" s="8" t="s">
        <v>2899</v>
      </c>
      <c r="D1424" s="13">
        <f>IFERROR([1]!EM_S_QSTM07_IS(B1424,"61",$C$1,"1")/1000000,"")</f>
        <v>16.581471789999998</v>
      </c>
      <c r="E1424" s="13" t="str">
        <f>IFERROR([1]!EM_S_PERFORMANCEEXPRESS_PERFEXNETPROFITTOSHAREHOLDER(B1424,$C$1)/1000000,"")</f>
        <v/>
      </c>
      <c r="F1424" s="13">
        <f>IFERROR([1]!EM_S_PROFITNOTICE_FORECASTT(B1424,$C$1)/1000000,"")</f>
        <v>27.755500000000001</v>
      </c>
      <c r="G1424" s="13">
        <f>IFERROR([1]!EM_S_PROFITNOTICE_FORECASTL(B1424,$C$1)/1000000,"")</f>
        <v>23.790500000000002</v>
      </c>
      <c r="H1424" s="13">
        <f t="shared" si="156"/>
        <v>25.773000000000003</v>
      </c>
      <c r="I1424" s="20">
        <f>IFERROR([1]!EM_S_QSTM07_IS(B1424,"61",$I$1,"1")/1000000,"")</f>
        <v>10.064008660000001</v>
      </c>
      <c r="J1424" s="13">
        <f t="shared" si="154"/>
        <v>6.5174631299999977</v>
      </c>
      <c r="K1424" s="13">
        <f>IFERROR([1]!EM_S_QSTM07_IS(B1424,"61",$K$2,"1")/1000000,"")</f>
        <v>12.796506920000001</v>
      </c>
      <c r="L1424" s="14">
        <f t="shared" si="157"/>
        <v>-0.49068420227916404</v>
      </c>
      <c r="M1424" s="33" t="str">
        <f ca="1">[1]!EM_S_MAJASSRES_NUM(B1424,$M$2,$M$1)</f>
        <v/>
      </c>
      <c r="N1424" s="29" t="str">
        <f t="shared" si="158"/>
        <v/>
      </c>
      <c r="O1424" s="21">
        <f t="shared" ca="1" si="159"/>
        <v>-0.49068420227916404</v>
      </c>
      <c r="P1424" s="10" t="str">
        <f t="shared" si="160"/>
        <v>财报</v>
      </c>
    </row>
    <row r="1425" spans="1:16" x14ac:dyDescent="0.2">
      <c r="A1425" s="17" t="str">
        <f t="shared" ca="1" si="155"/>
        <v/>
      </c>
      <c r="B1425" s="8" t="s">
        <v>2900</v>
      </c>
      <c r="C1425" s="8" t="s">
        <v>2901</v>
      </c>
      <c r="D1425" s="13">
        <f>IFERROR([1]!EM_S_QSTM07_IS(B1425,"61",$C$1,"1")/1000000,"")</f>
        <v>29.221278890000001</v>
      </c>
      <c r="E1425" s="13" t="str">
        <f>IFERROR([1]!EM_S_PERFORMANCEEXPRESS_PERFEXNETPROFITTOSHAREHOLDER(B1425,$C$1)/1000000,"")</f>
        <v/>
      </c>
      <c r="F1425" s="13">
        <f>IFERROR([1]!EM_S_PROFITNOTICE_FORECASTT(B1425,$C$1)/1000000,"")</f>
        <v>34.167999999999999</v>
      </c>
      <c r="G1425" s="13">
        <f>IFERROR([1]!EM_S_PROFITNOTICE_FORECASTL(B1425,$C$1)/1000000,"")</f>
        <v>32.245699999999999</v>
      </c>
      <c r="H1425" s="13">
        <f t="shared" si="156"/>
        <v>33.206850000000003</v>
      </c>
      <c r="I1425" s="20">
        <f>IFERROR([1]!EM_S_QSTM07_IS(B1425,"61",$I$1,"1")/1000000,"")</f>
        <v>3.2522989199999999</v>
      </c>
      <c r="J1425" s="13">
        <f t="shared" si="154"/>
        <v>25.968979969999999</v>
      </c>
      <c r="K1425" s="13">
        <f>IFERROR([1]!EM_S_QSTM07_IS(B1425,"61",$K$2,"1")/1000000,"")</f>
        <v>4.0263020300000001</v>
      </c>
      <c r="L1425" s="14">
        <f t="shared" si="157"/>
        <v>5.4498340602629849</v>
      </c>
      <c r="M1425" s="33" t="str">
        <f ca="1">[1]!EM_S_MAJASSRES_NUM(B1425,$M$2,$M$1)</f>
        <v/>
      </c>
      <c r="N1425" s="29">
        <f t="shared" si="158"/>
        <v>1</v>
      </c>
      <c r="O1425" s="21" t="str">
        <f t="shared" ca="1" si="159"/>
        <v/>
      </c>
      <c r="P1425" s="10" t="str">
        <f t="shared" si="160"/>
        <v>财报</v>
      </c>
    </row>
    <row r="1426" spans="1:16" x14ac:dyDescent="0.2">
      <c r="A1426" s="17" t="str">
        <f t="shared" ca="1" si="155"/>
        <v/>
      </c>
      <c r="B1426" s="8" t="s">
        <v>2902</v>
      </c>
      <c r="C1426" s="8" t="s">
        <v>2903</v>
      </c>
      <c r="D1426" s="13">
        <f>IFERROR([1]!EM_S_QSTM07_IS(B1426,"61",$C$1,"1")/1000000,"")</f>
        <v>5.2593016399999994</v>
      </c>
      <c r="E1426" s="13" t="str">
        <f>IFERROR([1]!EM_S_PERFORMANCEEXPRESS_PERFEXNETPROFITTOSHAREHOLDER(B1426,$C$1)/1000000,"")</f>
        <v/>
      </c>
      <c r="F1426" s="13">
        <f>IFERROR([1]!EM_S_PROFITNOTICE_FORECASTT(B1426,$C$1)/1000000,"")</f>
        <v>-10</v>
      </c>
      <c r="G1426" s="13">
        <f>IFERROR([1]!EM_S_PROFITNOTICE_FORECASTL(B1426,$C$1)/1000000,"")</f>
        <v>-15</v>
      </c>
      <c r="H1426" s="13">
        <f t="shared" si="156"/>
        <v>-12.5</v>
      </c>
      <c r="I1426" s="20">
        <f>IFERROR([1]!EM_S_QSTM07_IS(B1426,"61",$I$1,"1")/1000000,"")</f>
        <v>-16.951362809999999</v>
      </c>
      <c r="J1426" s="13">
        <f t="shared" si="154"/>
        <v>22.210664449999999</v>
      </c>
      <c r="K1426" s="13">
        <f>IFERROR([1]!EM_S_QSTM07_IS(B1426,"61",$K$2,"1")/1000000,"")</f>
        <v>-16.934740619999999</v>
      </c>
      <c r="L1426" s="14">
        <f t="shared" si="157"/>
        <v>2.3115444132500684</v>
      </c>
      <c r="M1426" s="33">
        <f ca="1">[1]!EM_S_MAJASSRES_NUM(B1426,$M$2,$M$1)</f>
        <v>2</v>
      </c>
      <c r="N1426" s="29" t="str">
        <f t="shared" si="158"/>
        <v/>
      </c>
      <c r="O1426" s="21" t="str">
        <f t="shared" ca="1" si="159"/>
        <v/>
      </c>
      <c r="P1426" s="10" t="str">
        <f t="shared" si="160"/>
        <v>财报</v>
      </c>
    </row>
    <row r="1427" spans="1:16" x14ac:dyDescent="0.2">
      <c r="A1427" s="17">
        <f t="shared" ca="1" si="155"/>
        <v>786</v>
      </c>
      <c r="B1427" s="8" t="s">
        <v>2904</v>
      </c>
      <c r="C1427" s="8" t="s">
        <v>2905</v>
      </c>
      <c r="D1427" s="13">
        <f>IFERROR([1]!EM_S_QSTM07_IS(B1427,"61",$C$1,"1")/1000000,"")</f>
        <v>21.933212659999999</v>
      </c>
      <c r="E1427" s="13" t="str">
        <f>IFERROR([1]!EM_S_PERFORMANCEEXPRESS_PERFEXNETPROFITTOSHAREHOLDER(B1427,$C$1)/1000000,"")</f>
        <v/>
      </c>
      <c r="F1427" s="13">
        <f>IFERROR([1]!EM_S_PROFITNOTICE_FORECASTT(B1427,$C$1)/1000000,"")</f>
        <v>37.159700000000001</v>
      </c>
      <c r="G1427" s="13">
        <f>IFERROR([1]!EM_S_PROFITNOTICE_FORECASTL(B1427,$C$1)/1000000,"")</f>
        <v>34.4071</v>
      </c>
      <c r="H1427" s="13">
        <f t="shared" si="156"/>
        <v>35.7834</v>
      </c>
      <c r="I1427" s="20">
        <f>IFERROR([1]!EM_S_QSTM07_IS(B1427,"61",$I$1,"1")/1000000,"")</f>
        <v>14.548642970000001</v>
      </c>
      <c r="J1427" s="13">
        <f t="shared" si="154"/>
        <v>7.3845696899999975</v>
      </c>
      <c r="K1427" s="13">
        <f>IFERROR([1]!EM_S_QSTM07_IS(B1427,"61",$K$2,"1")/1000000,"")</f>
        <v>14.266644289999999</v>
      </c>
      <c r="L1427" s="14">
        <f t="shared" si="157"/>
        <v>-0.48238916314917119</v>
      </c>
      <c r="M1427" s="33" t="str">
        <f ca="1">[1]!EM_S_MAJASSRES_NUM(B1427,$M$2,$M$1)</f>
        <v/>
      </c>
      <c r="N1427" s="29" t="str">
        <f t="shared" si="158"/>
        <v/>
      </c>
      <c r="O1427" s="21">
        <f t="shared" ca="1" si="159"/>
        <v>-0.48238916314917119</v>
      </c>
      <c r="P1427" s="10" t="str">
        <f t="shared" si="160"/>
        <v>财报</v>
      </c>
    </row>
    <row r="1428" spans="1:16" x14ac:dyDescent="0.2">
      <c r="A1428" s="17">
        <f t="shared" ca="1" si="155"/>
        <v>1389</v>
      </c>
      <c r="B1428" s="8" t="s">
        <v>2906</v>
      </c>
      <c r="C1428" s="8" t="s">
        <v>2907</v>
      </c>
      <c r="D1428" s="13">
        <f>IFERROR([1]!EM_S_QSTM07_IS(B1428,"61",$C$1,"1")/1000000,"")</f>
        <v>35.98375265</v>
      </c>
      <c r="E1428" s="13" t="str">
        <f>IFERROR([1]!EM_S_PERFORMANCEEXPRESS_PERFEXNETPROFITTOSHAREHOLDER(B1428,$C$1)/1000000,"")</f>
        <v/>
      </c>
      <c r="F1428" s="13">
        <f>IFERROR([1]!EM_S_PROFITNOTICE_FORECASTT(B1428,$C$1)/1000000,"")</f>
        <v>77.03</v>
      </c>
      <c r="G1428" s="13">
        <f>IFERROR([1]!EM_S_PROFITNOTICE_FORECASTL(B1428,$C$1)/1000000,"")</f>
        <v>66.025700000000001</v>
      </c>
      <c r="H1428" s="13">
        <f t="shared" si="156"/>
        <v>71.527850000000001</v>
      </c>
      <c r="I1428" s="20">
        <f>IFERROR([1]!EM_S_QSTM07_IS(B1428,"61",$I$1,"1")/1000000,"")</f>
        <v>33.306729900000001</v>
      </c>
      <c r="J1428" s="13">
        <f t="shared" si="154"/>
        <v>2.677022749999999</v>
      </c>
      <c r="K1428" s="13">
        <f>IFERROR([1]!EM_S_QSTM07_IS(B1428,"61",$K$2,"1")/1000000,"")</f>
        <v>31.04839471</v>
      </c>
      <c r="L1428" s="14">
        <f t="shared" si="157"/>
        <v>-0.91377902867429761</v>
      </c>
      <c r="M1428" s="33" t="str">
        <f ca="1">[1]!EM_S_MAJASSRES_NUM(B1428,$M$2,$M$1)</f>
        <v/>
      </c>
      <c r="N1428" s="29" t="str">
        <f t="shared" si="158"/>
        <v/>
      </c>
      <c r="O1428" s="21">
        <f t="shared" ca="1" si="159"/>
        <v>-0.91377902867429761</v>
      </c>
      <c r="P1428" s="10" t="str">
        <f t="shared" si="160"/>
        <v>财报</v>
      </c>
    </row>
    <row r="1429" spans="1:16" x14ac:dyDescent="0.2">
      <c r="A1429" s="17" t="str">
        <f t="shared" ca="1" si="155"/>
        <v/>
      </c>
      <c r="B1429" s="8" t="s">
        <v>2908</v>
      </c>
      <c r="C1429" s="8" t="s">
        <v>2909</v>
      </c>
      <c r="D1429" s="13">
        <f>IFERROR([1]!EM_S_QSTM07_IS(B1429,"61",$C$1,"1")/1000000,"")</f>
        <v>-1.0586209</v>
      </c>
      <c r="E1429" s="13" t="str">
        <f>IFERROR([1]!EM_S_PERFORMANCEEXPRESS_PERFEXNETPROFITTOSHAREHOLDER(B1429,$C$1)/1000000,"")</f>
        <v/>
      </c>
      <c r="F1429" s="13">
        <f>IFERROR([1]!EM_S_PROFITNOTICE_FORECASTT(B1429,$C$1)/1000000,"")</f>
        <v>-11.24</v>
      </c>
      <c r="G1429" s="13">
        <f>IFERROR([1]!EM_S_PROFITNOTICE_FORECASTL(B1429,$C$1)/1000000,"")</f>
        <v>-16.239999999999998</v>
      </c>
      <c r="H1429" s="13">
        <f t="shared" si="156"/>
        <v>-13.739999999999998</v>
      </c>
      <c r="I1429" s="20">
        <f>IFERROR([1]!EM_S_QSTM07_IS(B1429,"61",$I$1,"1")/1000000,"")</f>
        <v>-12.86471248</v>
      </c>
      <c r="J1429" s="13">
        <f t="shared" si="154"/>
        <v>11.80609158</v>
      </c>
      <c r="K1429" s="13">
        <f>IFERROR([1]!EM_S_QSTM07_IS(B1429,"61",$K$2,"1")/1000000,"")</f>
        <v>-2.4918294700000003</v>
      </c>
      <c r="L1429" s="14">
        <f t="shared" si="157"/>
        <v>5.7379211627993145</v>
      </c>
      <c r="M1429" s="33" t="str">
        <f ca="1">[1]!EM_S_MAJASSRES_NUM(B1429,$M$2,$M$1)</f>
        <v/>
      </c>
      <c r="N1429" s="29">
        <f t="shared" si="158"/>
        <v>1</v>
      </c>
      <c r="O1429" s="21" t="str">
        <f t="shared" ca="1" si="159"/>
        <v/>
      </c>
      <c r="P1429" s="10" t="str">
        <f t="shared" si="160"/>
        <v>财报</v>
      </c>
    </row>
    <row r="1430" spans="1:16" x14ac:dyDescent="0.2">
      <c r="A1430" s="17">
        <f t="shared" ca="1" si="155"/>
        <v>466</v>
      </c>
      <c r="B1430" s="8" t="s">
        <v>2910</v>
      </c>
      <c r="C1430" s="8" t="s">
        <v>2911</v>
      </c>
      <c r="D1430" s="13">
        <f>IFERROR([1]!EM_S_QSTM07_IS(B1430,"61",$C$1,"1")/1000000,"")</f>
        <v>27.068138300000001</v>
      </c>
      <c r="E1430" s="13" t="str">
        <f>IFERROR([1]!EM_S_PERFORMANCEEXPRESS_PERFEXNETPROFITTOSHAREHOLDER(B1430,$C$1)/1000000,"")</f>
        <v/>
      </c>
      <c r="F1430" s="13">
        <f>IFERROR([1]!EM_S_PROFITNOTICE_FORECASTT(B1430,$C$1)/1000000,"")</f>
        <v>32.659999999999997</v>
      </c>
      <c r="G1430" s="13">
        <f>IFERROR([1]!EM_S_PROFITNOTICE_FORECASTL(B1430,$C$1)/1000000,"")</f>
        <v>31.3</v>
      </c>
      <c r="H1430" s="13">
        <f t="shared" si="156"/>
        <v>31.979999999999997</v>
      </c>
      <c r="I1430" s="20">
        <f>IFERROR([1]!EM_S_QSTM07_IS(B1430,"61",$I$1,"1")/1000000,"")</f>
        <v>4.9674483799999996</v>
      </c>
      <c r="J1430" s="13">
        <f t="shared" si="154"/>
        <v>22.100689920000001</v>
      </c>
      <c r="K1430" s="13">
        <f>IFERROR([1]!EM_S_QSTM07_IS(B1430,"61",$K$2,"1")/1000000,"")</f>
        <v>23.26330828</v>
      </c>
      <c r="L1430" s="14">
        <f t="shared" si="157"/>
        <v>-4.9976484256090498E-2</v>
      </c>
      <c r="M1430" s="33" t="str">
        <f ca="1">[1]!EM_S_MAJASSRES_NUM(B1430,$M$2,$M$1)</f>
        <v/>
      </c>
      <c r="N1430" s="29" t="str">
        <f t="shared" si="158"/>
        <v/>
      </c>
      <c r="O1430" s="21">
        <f t="shared" ca="1" si="159"/>
        <v>-4.9976484256090498E-2</v>
      </c>
      <c r="P1430" s="10" t="str">
        <f t="shared" si="160"/>
        <v>财报</v>
      </c>
    </row>
    <row r="1431" spans="1:16" x14ac:dyDescent="0.2">
      <c r="A1431" s="17">
        <f t="shared" ca="1" si="155"/>
        <v>364</v>
      </c>
      <c r="B1431" s="8" t="s">
        <v>2912</v>
      </c>
      <c r="C1431" s="8" t="s">
        <v>2913</v>
      </c>
      <c r="D1431" s="13">
        <f>IFERROR([1]!EM_S_QSTM07_IS(B1431,"61",$C$1,"1")/1000000,"")</f>
        <v>13.15521509</v>
      </c>
      <c r="E1431" s="13" t="str">
        <f>IFERROR([1]!EM_S_PERFORMANCEEXPRESS_PERFEXNETPROFITTOSHAREHOLDER(B1431,$C$1)/1000000,"")</f>
        <v/>
      </c>
      <c r="F1431" s="13">
        <f>IFERROR([1]!EM_S_PROFITNOTICE_FORECASTT(B1431,$C$1)/1000000,"")</f>
        <v>4</v>
      </c>
      <c r="G1431" s="13">
        <f>IFERROR([1]!EM_S_PROFITNOTICE_FORECASTL(B1431,$C$1)/1000000,"")</f>
        <v>3.7</v>
      </c>
      <c r="H1431" s="13">
        <f t="shared" si="156"/>
        <v>3.85</v>
      </c>
      <c r="I1431" s="20">
        <f>IFERROR([1]!EM_S_QSTM07_IS(B1431,"61",$I$1,"1")/1000000,"")</f>
        <v>-9.3284037400000006</v>
      </c>
      <c r="J1431" s="13">
        <f t="shared" si="154"/>
        <v>22.483618830000001</v>
      </c>
      <c r="K1431" s="13">
        <f>IFERROR([1]!EM_S_QSTM07_IS(B1431,"61",$K$2,"1")/1000000,"")</f>
        <v>17.175657649999998</v>
      </c>
      <c r="L1431" s="14">
        <f t="shared" si="157"/>
        <v>0.30903976360986701</v>
      </c>
      <c r="M1431" s="33" t="str">
        <f ca="1">[1]!EM_S_MAJASSRES_NUM(B1431,$M$2,$M$1)</f>
        <v/>
      </c>
      <c r="N1431" s="29" t="str">
        <f t="shared" si="158"/>
        <v/>
      </c>
      <c r="O1431" s="21">
        <f t="shared" ca="1" si="159"/>
        <v>0.30903976360986701</v>
      </c>
      <c r="P1431" s="10" t="str">
        <f t="shared" si="160"/>
        <v>财报</v>
      </c>
    </row>
    <row r="1432" spans="1:16" x14ac:dyDescent="0.2">
      <c r="A1432" s="17">
        <f t="shared" ca="1" si="155"/>
        <v>992</v>
      </c>
      <c r="B1432" s="8" t="s">
        <v>2914</v>
      </c>
      <c r="C1432" s="8" t="s">
        <v>2915</v>
      </c>
      <c r="D1432" s="13">
        <f>IFERROR([1]!EM_S_QSTM07_IS(B1432,"61",$C$1,"1")/1000000,"")</f>
        <v>63.450106900000002</v>
      </c>
      <c r="E1432" s="13" t="str">
        <f>IFERROR([1]!EM_S_PERFORMANCEEXPRESS_PERFEXNETPROFITTOSHAREHOLDER(B1432,$C$1)/1000000,"")</f>
        <v/>
      </c>
      <c r="F1432" s="13">
        <f>IFERROR([1]!EM_S_PROFITNOTICE_FORECASTT(B1432,$C$1)/1000000,"")</f>
        <v>106</v>
      </c>
      <c r="G1432" s="13">
        <f>IFERROR([1]!EM_S_PROFITNOTICE_FORECASTL(B1432,$C$1)/1000000,"")</f>
        <v>103</v>
      </c>
      <c r="H1432" s="13">
        <f t="shared" si="156"/>
        <v>104.5</v>
      </c>
      <c r="I1432" s="20">
        <f>IFERROR([1]!EM_S_QSTM07_IS(B1432,"61",$I$1,"1")/1000000,"")</f>
        <v>41.69382512</v>
      </c>
      <c r="J1432" s="13">
        <f t="shared" si="154"/>
        <v>21.756281780000002</v>
      </c>
      <c r="K1432" s="13">
        <f>IFERROR([1]!EM_S_QSTM07_IS(B1432,"61",$K$2,"1")/1000000,"")</f>
        <v>59.637264219999999</v>
      </c>
      <c r="L1432" s="14">
        <f t="shared" si="157"/>
        <v>-0.63518980851063589</v>
      </c>
      <c r="M1432" s="33" t="str">
        <f ca="1">[1]!EM_S_MAJASSRES_NUM(B1432,$M$2,$M$1)</f>
        <v/>
      </c>
      <c r="N1432" s="29" t="str">
        <f t="shared" si="158"/>
        <v/>
      </c>
      <c r="O1432" s="21">
        <f t="shared" ca="1" si="159"/>
        <v>-0.63518980851063589</v>
      </c>
      <c r="P1432" s="10" t="str">
        <f t="shared" si="160"/>
        <v>财报</v>
      </c>
    </row>
    <row r="1433" spans="1:16" x14ac:dyDescent="0.2">
      <c r="A1433" s="17">
        <f t="shared" ca="1" si="155"/>
        <v>1765</v>
      </c>
      <c r="B1433" s="8" t="s">
        <v>2916</v>
      </c>
      <c r="C1433" s="8" t="s">
        <v>2917</v>
      </c>
      <c r="D1433" s="13">
        <f>IFERROR([1]!EM_S_QSTM07_IS(B1433,"61",$C$1,"1")/1000000,"")</f>
        <v>56.267481850000003</v>
      </c>
      <c r="E1433" s="13" t="str">
        <f>IFERROR([1]!EM_S_PERFORMANCEEXPRESS_PERFEXNETPROFITTOSHAREHOLDER(B1433,$C$1)/1000000,"")</f>
        <v/>
      </c>
      <c r="F1433" s="13">
        <f>IFERROR([1]!EM_S_PROFITNOTICE_FORECASTT(B1433,$C$1)/1000000,"")</f>
        <v>178.90880000000001</v>
      </c>
      <c r="G1433" s="13">
        <f>IFERROR([1]!EM_S_PROFITNOTICE_FORECASTL(B1433,$C$1)/1000000,"")</f>
        <v>139.15129999999999</v>
      </c>
      <c r="H1433" s="13">
        <f t="shared" si="156"/>
        <v>159.03005000000002</v>
      </c>
      <c r="I1433" s="20">
        <f>IFERROR([1]!EM_S_QSTM07_IS(B1433,"61",$I$1,"1")/1000000,"")</f>
        <v>86.366653110000001</v>
      </c>
      <c r="J1433" s="13">
        <f t="shared" si="154"/>
        <v>-30.099171259999999</v>
      </c>
      <c r="K1433" s="13">
        <f>IFERROR([1]!EM_S_QSTM07_IS(B1433,"61",$K$2,"1")/1000000,"")</f>
        <v>97.46282617</v>
      </c>
      <c r="L1433" s="14">
        <f t="shared" si="157"/>
        <v>-1.308827195381133</v>
      </c>
      <c r="M1433" s="33" t="str">
        <f ca="1">[1]!EM_S_MAJASSRES_NUM(B1433,$M$2,$M$1)</f>
        <v/>
      </c>
      <c r="N1433" s="29" t="str">
        <f t="shared" si="158"/>
        <v/>
      </c>
      <c r="O1433" s="21">
        <f t="shared" ca="1" si="159"/>
        <v>-1.308827195381133</v>
      </c>
      <c r="P1433" s="10" t="str">
        <f t="shared" si="160"/>
        <v>财报</v>
      </c>
    </row>
    <row r="1434" spans="1:16" x14ac:dyDescent="0.2">
      <c r="A1434" s="17">
        <f t="shared" ca="1" si="155"/>
        <v>564</v>
      </c>
      <c r="B1434" s="8" t="s">
        <v>2918</v>
      </c>
      <c r="C1434" s="8" t="s">
        <v>2919</v>
      </c>
      <c r="D1434" s="13">
        <f>IFERROR([1]!EM_S_QSTM07_IS(B1434,"61",$C$1,"1")/1000000,"")</f>
        <v>36.269890369999999</v>
      </c>
      <c r="E1434" s="13" t="str">
        <f>IFERROR([1]!EM_S_PERFORMANCEEXPRESS_PERFEXNETPROFITTOSHAREHOLDER(B1434,$C$1)/1000000,"")</f>
        <v/>
      </c>
      <c r="F1434" s="13">
        <f>IFERROR([1]!EM_S_PROFITNOTICE_FORECASTT(B1434,$C$1)/1000000,"")</f>
        <v>50.4435</v>
      </c>
      <c r="G1434" s="13">
        <f>IFERROR([1]!EM_S_PROFITNOTICE_FORECASTL(B1434,$C$1)/1000000,"")</f>
        <v>44.390300000000003</v>
      </c>
      <c r="H1434" s="13">
        <f t="shared" si="156"/>
        <v>47.416899999999998</v>
      </c>
      <c r="I1434" s="20">
        <f>IFERROR([1]!EM_S_QSTM07_IS(B1434,"61",$I$1,"1")/1000000,"")</f>
        <v>11.577637429999999</v>
      </c>
      <c r="J1434" s="13">
        <f t="shared" si="154"/>
        <v>24.692252939999999</v>
      </c>
      <c r="K1434" s="13">
        <f>IFERROR([1]!EM_S_QSTM07_IS(B1434,"61",$K$2,"1")/1000000,"")</f>
        <v>31.518415510000001</v>
      </c>
      <c r="L1434" s="14">
        <f t="shared" si="157"/>
        <v>-0.21657695856678555</v>
      </c>
      <c r="M1434" s="33" t="str">
        <f ca="1">[1]!EM_S_MAJASSRES_NUM(B1434,$M$2,$M$1)</f>
        <v/>
      </c>
      <c r="N1434" s="29" t="str">
        <f t="shared" si="158"/>
        <v/>
      </c>
      <c r="O1434" s="21">
        <f t="shared" ca="1" si="159"/>
        <v>-0.21657695856678555</v>
      </c>
      <c r="P1434" s="10" t="str">
        <f t="shared" si="160"/>
        <v>财报</v>
      </c>
    </row>
    <row r="1435" spans="1:16" x14ac:dyDescent="0.2">
      <c r="A1435" s="17">
        <f t="shared" ca="1" si="155"/>
        <v>345</v>
      </c>
      <c r="B1435" s="8" t="s">
        <v>2920</v>
      </c>
      <c r="C1435" s="8" t="s">
        <v>2921</v>
      </c>
      <c r="D1435" s="13">
        <f>IFERROR([1]!EM_S_QSTM07_IS(B1435,"61",$C$1,"1")/1000000,"")</f>
        <v>36.531098840000006</v>
      </c>
      <c r="E1435" s="13" t="str">
        <f>IFERROR([1]!EM_S_PERFORMANCEEXPRESS_PERFEXNETPROFITTOSHAREHOLDER(B1435,$C$1)/1000000,"")</f>
        <v/>
      </c>
      <c r="F1435" s="13">
        <f>IFERROR([1]!EM_S_PROFITNOTICE_FORECASTT(B1435,$C$1)/1000000,"")</f>
        <v>49.158200000000001</v>
      </c>
      <c r="G1435" s="13">
        <f>IFERROR([1]!EM_S_PROFITNOTICE_FORECASTL(B1435,$C$1)/1000000,"")</f>
        <v>42.298999999999999</v>
      </c>
      <c r="H1435" s="13">
        <f t="shared" si="156"/>
        <v>45.7286</v>
      </c>
      <c r="I1435" s="20">
        <f>IFERROR([1]!EM_S_QSTM07_IS(B1435,"61",$I$1,"1")/1000000,"")</f>
        <v>10.3292427</v>
      </c>
      <c r="J1435" s="13">
        <f t="shared" si="154"/>
        <v>26.201856140000004</v>
      </c>
      <c r="K1435" s="13">
        <f>IFERROR([1]!EM_S_QSTM07_IS(B1435,"61",$K$2,"1")/1000000,"")</f>
        <v>19.03395051</v>
      </c>
      <c r="L1435" s="14">
        <f t="shared" si="157"/>
        <v>0.37658528250528711</v>
      </c>
      <c r="M1435" s="33" t="str">
        <f ca="1">[1]!EM_S_MAJASSRES_NUM(B1435,$M$2,$M$1)</f>
        <v/>
      </c>
      <c r="N1435" s="29" t="str">
        <f t="shared" si="158"/>
        <v/>
      </c>
      <c r="O1435" s="21">
        <f t="shared" ca="1" si="159"/>
        <v>0.37658528250528711</v>
      </c>
      <c r="P1435" s="10" t="str">
        <f t="shared" si="160"/>
        <v>财报</v>
      </c>
    </row>
    <row r="1436" spans="1:16" x14ac:dyDescent="0.2">
      <c r="A1436" s="17">
        <f t="shared" ca="1" si="155"/>
        <v>1000</v>
      </c>
      <c r="B1436" s="8" t="s">
        <v>2922</v>
      </c>
      <c r="C1436" s="8" t="s">
        <v>2923</v>
      </c>
      <c r="D1436" s="13">
        <f>IFERROR([1]!EM_S_QSTM07_IS(B1436,"61",$C$1,"1")/1000000,"")</f>
        <v>12.60726363</v>
      </c>
      <c r="E1436" s="13" t="str">
        <f>IFERROR([1]!EM_S_PERFORMANCEEXPRESS_PERFEXNETPROFITTOSHAREHOLDER(B1436,$C$1)/1000000,"")</f>
        <v/>
      </c>
      <c r="F1436" s="13">
        <f>IFERROR([1]!EM_S_PROFITNOTICE_FORECASTT(B1436,$C$1)/1000000,"")</f>
        <v>23.8384</v>
      </c>
      <c r="G1436" s="13">
        <f>IFERROR([1]!EM_S_PROFITNOTICE_FORECASTL(B1436,$C$1)/1000000,"")</f>
        <v>18.181799999999999</v>
      </c>
      <c r="H1436" s="13">
        <f t="shared" si="156"/>
        <v>21.010100000000001</v>
      </c>
      <c r="I1436" s="20">
        <f>IFERROR([1]!EM_S_QSTM07_IS(B1436,"61",$I$1,"1")/1000000,"")</f>
        <v>8.27622781</v>
      </c>
      <c r="J1436" s="13">
        <f t="shared" si="154"/>
        <v>4.3310358200000003</v>
      </c>
      <c r="K1436" s="13">
        <f>IFERROR([1]!EM_S_QSTM07_IS(B1436,"61",$K$2,"1")/1000000,"")</f>
        <v>12.149684050000001</v>
      </c>
      <c r="L1436" s="14">
        <f t="shared" si="157"/>
        <v>-0.64352687673388509</v>
      </c>
      <c r="M1436" s="33" t="str">
        <f ca="1">[1]!EM_S_MAJASSRES_NUM(B1436,$M$2,$M$1)</f>
        <v/>
      </c>
      <c r="N1436" s="29" t="str">
        <f t="shared" si="158"/>
        <v/>
      </c>
      <c r="O1436" s="21">
        <f t="shared" ca="1" si="159"/>
        <v>-0.64352687673388509</v>
      </c>
      <c r="P1436" s="10" t="str">
        <f t="shared" si="160"/>
        <v>财报</v>
      </c>
    </row>
    <row r="1437" spans="1:16" x14ac:dyDescent="0.2">
      <c r="A1437" s="17">
        <f t="shared" ca="1" si="155"/>
        <v>1095</v>
      </c>
      <c r="B1437" s="8" t="s">
        <v>2924</v>
      </c>
      <c r="C1437" s="8" t="s">
        <v>2925</v>
      </c>
      <c r="D1437" s="13">
        <f>IFERROR([1]!EM_S_QSTM07_IS(B1437,"61",$C$1,"1")/1000000,"")</f>
        <v>10.51069843</v>
      </c>
      <c r="E1437" s="13" t="str">
        <f>IFERROR([1]!EM_S_PERFORMANCEEXPRESS_PERFEXNETPROFITTOSHAREHOLDER(B1437,$C$1)/1000000,"")</f>
        <v/>
      </c>
      <c r="F1437" s="13">
        <f>IFERROR([1]!EM_S_PROFITNOTICE_FORECASTT(B1437,$C$1)/1000000,"")</f>
        <v>18.867999999999999</v>
      </c>
      <c r="G1437" s="13">
        <f>IFERROR([1]!EM_S_PROFITNOTICE_FORECASTL(B1437,$C$1)/1000000,"")</f>
        <v>10.781599999999999</v>
      </c>
      <c r="H1437" s="13">
        <f t="shared" si="156"/>
        <v>14.8248</v>
      </c>
      <c r="I1437" s="20">
        <f>IFERROR([1]!EM_S_QSTM07_IS(B1437,"61",$I$1,"1")/1000000,"")</f>
        <v>5.0244157699999992</v>
      </c>
      <c r="J1437" s="13">
        <f t="shared" si="154"/>
        <v>5.4862826600000005</v>
      </c>
      <c r="K1437" s="13">
        <f>IFERROR([1]!EM_S_QSTM07_IS(B1437,"61",$K$2,"1")/1000000,"")</f>
        <v>18.90838793</v>
      </c>
      <c r="L1437" s="14">
        <f t="shared" si="157"/>
        <v>-0.70984926476489951</v>
      </c>
      <c r="M1437" s="33" t="str">
        <f ca="1">[1]!EM_S_MAJASSRES_NUM(B1437,$M$2,$M$1)</f>
        <v/>
      </c>
      <c r="N1437" s="29" t="str">
        <f t="shared" si="158"/>
        <v/>
      </c>
      <c r="O1437" s="21">
        <f t="shared" ca="1" si="159"/>
        <v>-0.70984926476489951</v>
      </c>
      <c r="P1437" s="10" t="str">
        <f t="shared" si="160"/>
        <v>财报</v>
      </c>
    </row>
    <row r="1438" spans="1:16" x14ac:dyDescent="0.2">
      <c r="A1438" s="17" t="str">
        <f t="shared" ca="1" si="155"/>
        <v/>
      </c>
      <c r="B1438" s="8" t="s">
        <v>2926</v>
      </c>
      <c r="C1438" s="8" t="s">
        <v>2927</v>
      </c>
      <c r="D1438" s="13">
        <f>IFERROR([1]!EM_S_QSTM07_IS(B1438,"61",$C$1,"1")/1000000,"")</f>
        <v>13.013133180000001</v>
      </c>
      <c r="E1438" s="13" t="str">
        <f>IFERROR([1]!EM_S_PERFORMANCEEXPRESS_PERFEXNETPROFITTOSHAREHOLDER(B1438,$C$1)/1000000,"")</f>
        <v/>
      </c>
      <c r="F1438" s="13">
        <f>IFERROR([1]!EM_S_PROFITNOTICE_FORECASTT(B1438,$C$1)/1000000,"")</f>
        <v>27.15</v>
      </c>
      <c r="G1438" s="13">
        <f>IFERROR([1]!EM_S_PROFITNOTICE_FORECASTL(B1438,$C$1)/1000000,"")</f>
        <v>23.9</v>
      </c>
      <c r="H1438" s="13">
        <f t="shared" si="156"/>
        <v>25.524999999999999</v>
      </c>
      <c r="I1438" s="20">
        <f>IFERROR([1]!EM_S_QSTM07_IS(B1438,"61",$I$1,"1")/1000000,"")</f>
        <v>12.64721795</v>
      </c>
      <c r="J1438" s="13">
        <f t="shared" si="154"/>
        <v>0.36591523000000059</v>
      </c>
      <c r="K1438" s="13">
        <f>IFERROR([1]!EM_S_QSTM07_IS(B1438,"61",$K$2,"1")/1000000,"")</f>
        <v>5.3243306700000002</v>
      </c>
      <c r="L1438" s="14">
        <f t="shared" si="157"/>
        <v>-0.93127488642624057</v>
      </c>
      <c r="M1438" s="33" t="str">
        <f ca="1">[1]!EM_S_MAJASSRES_NUM(B1438,$M$2,$M$1)</f>
        <v/>
      </c>
      <c r="N1438" s="29">
        <f t="shared" si="158"/>
        <v>1</v>
      </c>
      <c r="O1438" s="21" t="str">
        <f t="shared" ca="1" si="159"/>
        <v/>
      </c>
      <c r="P1438" s="10" t="str">
        <f t="shared" si="160"/>
        <v>财报</v>
      </c>
    </row>
    <row r="1439" spans="1:16" x14ac:dyDescent="0.2">
      <c r="A1439" s="17" t="str">
        <f t="shared" ca="1" si="155"/>
        <v/>
      </c>
      <c r="B1439" s="8" t="s">
        <v>2928</v>
      </c>
      <c r="C1439" s="8" t="s">
        <v>2929</v>
      </c>
      <c r="D1439" s="13">
        <f>IFERROR([1]!EM_S_QSTM07_IS(B1439,"61",$C$1,"1")/1000000,"")</f>
        <v>21.991077839999999</v>
      </c>
      <c r="E1439" s="13" t="str">
        <f>IFERROR([1]!EM_S_PERFORMANCEEXPRESS_PERFEXNETPROFITTOSHAREHOLDER(B1439,$C$1)/1000000,"")</f>
        <v/>
      </c>
      <c r="F1439" s="13">
        <f>IFERROR([1]!EM_S_PROFITNOTICE_FORECASTT(B1439,$C$1)/1000000,"")</f>
        <v>18.2364</v>
      </c>
      <c r="G1439" s="13">
        <f>IFERROR([1]!EM_S_PROFITNOTICE_FORECASTL(B1439,$C$1)/1000000,"")</f>
        <v>15.110200000000001</v>
      </c>
      <c r="H1439" s="13">
        <f t="shared" si="156"/>
        <v>16.673300000000001</v>
      </c>
      <c r="I1439" s="20">
        <f>IFERROR([1]!EM_S_QSTM07_IS(B1439,"61",$I$1,"1")/1000000,"")</f>
        <v>-4.8435958499999998</v>
      </c>
      <c r="J1439" s="13">
        <f t="shared" si="154"/>
        <v>26.834673689999999</v>
      </c>
      <c r="K1439" s="13">
        <f>IFERROR([1]!EM_S_QSTM07_IS(B1439,"61",$K$2,"1")/1000000,"")</f>
        <v>9.2683752500000001</v>
      </c>
      <c r="L1439" s="14">
        <f t="shared" si="157"/>
        <v>1.8952942631449883</v>
      </c>
      <c r="M1439" s="33" t="str">
        <f ca="1">[1]!EM_S_MAJASSRES_NUM(B1439,$M$2,$M$1)</f>
        <v/>
      </c>
      <c r="N1439" s="29">
        <f t="shared" si="158"/>
        <v>1</v>
      </c>
      <c r="O1439" s="21" t="str">
        <f t="shared" ca="1" si="159"/>
        <v/>
      </c>
      <c r="P1439" s="10" t="str">
        <f t="shared" si="160"/>
        <v>财报</v>
      </c>
    </row>
    <row r="1440" spans="1:16" x14ac:dyDescent="0.2">
      <c r="A1440" s="17">
        <f t="shared" ca="1" si="155"/>
        <v>1704</v>
      </c>
      <c r="B1440" s="8" t="s">
        <v>2930</v>
      </c>
      <c r="C1440" s="8" t="s">
        <v>2931</v>
      </c>
      <c r="D1440" s="13">
        <f>IFERROR([1]!EM_S_QSTM07_IS(B1440,"61",$C$1,"1")/1000000,"")</f>
        <v>36.078058979999994</v>
      </c>
      <c r="E1440" s="13" t="str">
        <f>IFERROR([1]!EM_S_PERFORMANCEEXPRESS_PERFEXNETPROFITTOSHAREHOLDER(B1440,$C$1)/1000000,"")</f>
        <v/>
      </c>
      <c r="F1440" s="13">
        <f>IFERROR([1]!EM_S_PROFITNOTICE_FORECASTT(B1440,$C$1)/1000000,"")</f>
        <v>91.926599999999993</v>
      </c>
      <c r="G1440" s="13">
        <f>IFERROR([1]!EM_S_PROFITNOTICE_FORECASTL(B1440,$C$1)/1000000,"")</f>
        <v>72.228099999999998</v>
      </c>
      <c r="H1440" s="13">
        <f t="shared" si="156"/>
        <v>82.077349999999996</v>
      </c>
      <c r="I1440" s="20">
        <f>IFERROR([1]!EM_S_QSTM07_IS(B1440,"61",$I$1,"1")/1000000,"")</f>
        <v>41.89954461</v>
      </c>
      <c r="J1440" s="13">
        <f t="shared" si="154"/>
        <v>-5.8214856300000051</v>
      </c>
      <c r="K1440" s="13">
        <f>IFERROR([1]!EM_S_QSTM07_IS(B1440,"61",$K$2,"1")/1000000,"")</f>
        <v>31.43510732</v>
      </c>
      <c r="L1440" s="14">
        <f t="shared" si="157"/>
        <v>-1.185190575961425</v>
      </c>
      <c r="M1440" s="33" t="str">
        <f ca="1">[1]!EM_S_MAJASSRES_NUM(B1440,$M$2,$M$1)</f>
        <v/>
      </c>
      <c r="N1440" s="29" t="str">
        <f t="shared" si="158"/>
        <v/>
      </c>
      <c r="O1440" s="21">
        <f t="shared" ca="1" si="159"/>
        <v>-1.185190575961425</v>
      </c>
      <c r="P1440" s="10" t="str">
        <f t="shared" si="160"/>
        <v>财报</v>
      </c>
    </row>
    <row r="1441" spans="1:16" x14ac:dyDescent="0.2">
      <c r="A1441" s="17" t="str">
        <f t="shared" ca="1" si="155"/>
        <v/>
      </c>
      <c r="B1441" s="8" t="s">
        <v>2932</v>
      </c>
      <c r="C1441" s="8" t="s">
        <v>2933</v>
      </c>
      <c r="D1441" s="13">
        <f>IFERROR([1]!EM_S_QSTM07_IS(B1441,"61",$C$1,"1")/1000000,"")</f>
        <v>3.5394972200000003</v>
      </c>
      <c r="E1441" s="13" t="str">
        <f>IFERROR([1]!EM_S_PERFORMANCEEXPRESS_PERFEXNETPROFITTOSHAREHOLDER(B1441,$C$1)/1000000,"")</f>
        <v/>
      </c>
      <c r="F1441" s="13">
        <f>IFERROR([1]!EM_S_PROFITNOTICE_FORECASTT(B1441,$C$1)/1000000,"")</f>
        <v>12.280799999999999</v>
      </c>
      <c r="G1441" s="13">
        <f>IFERROR([1]!EM_S_PROFITNOTICE_FORECASTL(B1441,$C$1)/1000000,"")</f>
        <v>7.8150000000000004</v>
      </c>
      <c r="H1441" s="13">
        <f t="shared" si="156"/>
        <v>10.0479</v>
      </c>
      <c r="I1441" s="20">
        <f>IFERROR([1]!EM_S_QSTM07_IS(B1441,"61",$I$1,"1")/1000000,"")</f>
        <v>5.2145772800000003</v>
      </c>
      <c r="J1441" s="13">
        <f t="shared" si="154"/>
        <v>-1.67508006</v>
      </c>
      <c r="K1441" s="13">
        <f>IFERROR([1]!EM_S_QSTM07_IS(B1441,"61",$K$2,"1")/1000000,"")</f>
        <v>9.9912785799999995</v>
      </c>
      <c r="L1441" s="14">
        <f t="shared" si="157"/>
        <v>-1.167654224290481</v>
      </c>
      <c r="M1441" s="33" t="str">
        <f ca="1">[1]!EM_S_MAJASSRES_NUM(B1441,$M$2,$M$1)</f>
        <v/>
      </c>
      <c r="N1441" s="29">
        <f t="shared" si="158"/>
        <v>1</v>
      </c>
      <c r="O1441" s="21" t="str">
        <f t="shared" ca="1" si="159"/>
        <v/>
      </c>
      <c r="P1441" s="10" t="str">
        <f t="shared" si="160"/>
        <v>财报</v>
      </c>
    </row>
    <row r="1442" spans="1:16" x14ac:dyDescent="0.2">
      <c r="A1442" s="17">
        <f t="shared" ca="1" si="155"/>
        <v>1126</v>
      </c>
      <c r="B1442" s="8" t="s">
        <v>2934</v>
      </c>
      <c r="C1442" s="8" t="s">
        <v>2935</v>
      </c>
      <c r="D1442" s="13">
        <f>IFERROR([1]!EM_S_QSTM07_IS(B1442,"61",$C$1,"1")/1000000,"")</f>
        <v>28.691003100000003</v>
      </c>
      <c r="E1442" s="13" t="str">
        <f>IFERROR([1]!EM_S_PERFORMANCEEXPRESS_PERFEXNETPROFITTOSHAREHOLDER(B1442,$C$1)/1000000,"")</f>
        <v/>
      </c>
      <c r="F1442" s="13">
        <f>IFERROR([1]!EM_S_PROFITNOTICE_FORECASTT(B1442,$C$1)/1000000,"")</f>
        <v>67.745099999999994</v>
      </c>
      <c r="G1442" s="13">
        <f>IFERROR([1]!EM_S_PROFITNOTICE_FORECASTL(B1442,$C$1)/1000000,"")</f>
        <v>42.340699999999998</v>
      </c>
      <c r="H1442" s="13">
        <f t="shared" si="156"/>
        <v>55.042899999999996</v>
      </c>
      <c r="I1442" s="20">
        <f>IFERROR([1]!EM_S_QSTM07_IS(B1442,"61",$I$1,"1")/1000000,"")</f>
        <v>15.283687410000001</v>
      </c>
      <c r="J1442" s="13">
        <f t="shared" si="154"/>
        <v>13.407315690000003</v>
      </c>
      <c r="K1442" s="13">
        <f>IFERROR([1]!EM_S_QSTM07_IS(B1442,"61",$K$2,"1")/1000000,"")</f>
        <v>51.130786119999996</v>
      </c>
      <c r="L1442" s="14">
        <f t="shared" si="157"/>
        <v>-0.73778389288727009</v>
      </c>
      <c r="M1442" s="33" t="str">
        <f ca="1">[1]!EM_S_MAJASSRES_NUM(B1442,$M$2,$M$1)</f>
        <v/>
      </c>
      <c r="N1442" s="29" t="str">
        <f t="shared" si="158"/>
        <v/>
      </c>
      <c r="O1442" s="21">
        <f t="shared" ca="1" si="159"/>
        <v>-0.73778389288727009</v>
      </c>
      <c r="P1442" s="10" t="str">
        <f t="shared" si="160"/>
        <v>财报</v>
      </c>
    </row>
    <row r="1443" spans="1:16" x14ac:dyDescent="0.2">
      <c r="A1443" s="17">
        <f t="shared" ca="1" si="155"/>
        <v>1014</v>
      </c>
      <c r="B1443" s="8" t="s">
        <v>2936</v>
      </c>
      <c r="C1443" s="8" t="s">
        <v>2937</v>
      </c>
      <c r="D1443" s="13">
        <f>IFERROR([1]!EM_S_QSTM07_IS(B1443,"61",$C$1,"1")/1000000,"")</f>
        <v>34.251463700000002</v>
      </c>
      <c r="E1443" s="13" t="str">
        <f>IFERROR([1]!EM_S_PERFORMANCEEXPRESS_PERFEXNETPROFITTOSHAREHOLDER(B1443,$C$1)/1000000,"")</f>
        <v/>
      </c>
      <c r="F1443" s="13">
        <f>IFERROR([1]!EM_S_PROFITNOTICE_FORECASTT(B1443,$C$1)/1000000,"")</f>
        <v>58</v>
      </c>
      <c r="G1443" s="13">
        <f>IFERROR([1]!EM_S_PROFITNOTICE_FORECASTL(B1443,$C$1)/1000000,"")</f>
        <v>57</v>
      </c>
      <c r="H1443" s="13">
        <f t="shared" si="156"/>
        <v>57.5</v>
      </c>
      <c r="I1443" s="20">
        <f>IFERROR([1]!EM_S_QSTM07_IS(B1443,"61",$I$1,"1")/1000000,"")</f>
        <v>23.189153519999998</v>
      </c>
      <c r="J1443" s="13">
        <f t="shared" si="154"/>
        <v>11.062310180000004</v>
      </c>
      <c r="K1443" s="13">
        <f>IFERROR([1]!EM_S_QSTM07_IS(B1443,"61",$K$2,"1")/1000000,"")</f>
        <v>32.103339390000002</v>
      </c>
      <c r="L1443" s="14">
        <f t="shared" si="157"/>
        <v>-0.65541559257708104</v>
      </c>
      <c r="M1443" s="33" t="str">
        <f ca="1">[1]!EM_S_MAJASSRES_NUM(B1443,$M$2,$M$1)</f>
        <v/>
      </c>
      <c r="N1443" s="29" t="str">
        <f t="shared" si="158"/>
        <v/>
      </c>
      <c r="O1443" s="21">
        <f t="shared" ca="1" si="159"/>
        <v>-0.65541559257708104</v>
      </c>
      <c r="P1443" s="10" t="str">
        <f t="shared" si="160"/>
        <v>财报</v>
      </c>
    </row>
    <row r="1444" spans="1:16" x14ac:dyDescent="0.2">
      <c r="A1444" s="17" t="str">
        <f t="shared" ca="1" si="155"/>
        <v/>
      </c>
      <c r="B1444" s="8" t="s">
        <v>2938</v>
      </c>
      <c r="C1444" s="8" t="s">
        <v>2939</v>
      </c>
      <c r="D1444" s="13">
        <f>IFERROR([1]!EM_S_QSTM07_IS(B1444,"61",$C$1,"1")/1000000,"")</f>
        <v>293.75500445</v>
      </c>
      <c r="E1444" s="13" t="str">
        <f>IFERROR([1]!EM_S_PERFORMANCEEXPRESS_PERFEXNETPROFITTOSHAREHOLDER(B1444,$C$1)/1000000,"")</f>
        <v/>
      </c>
      <c r="F1444" s="13">
        <f>IFERROR([1]!EM_S_PROFITNOTICE_FORECASTT(B1444,$C$1)/1000000,"")</f>
        <v>410</v>
      </c>
      <c r="G1444" s="13">
        <f>IFERROR([1]!EM_S_PROFITNOTICE_FORECASTL(B1444,$C$1)/1000000,"")</f>
        <v>380</v>
      </c>
      <c r="H1444" s="13">
        <f t="shared" si="156"/>
        <v>395</v>
      </c>
      <c r="I1444" s="20">
        <f>IFERROR([1]!EM_S_QSTM07_IS(B1444,"61",$I$1,"1")/1000000,"")</f>
        <v>109.39142493999999</v>
      </c>
      <c r="J1444" s="13">
        <f t="shared" si="154"/>
        <v>184.36357951000002</v>
      </c>
      <c r="K1444" s="13">
        <f>IFERROR([1]!EM_S_QSTM07_IS(B1444,"61",$K$2,"1")/1000000,"")</f>
        <v>53.12484431</v>
      </c>
      <c r="L1444" s="14">
        <f t="shared" si="157"/>
        <v>2.4703834317928752</v>
      </c>
      <c r="M1444" s="33">
        <f ca="1">[1]!EM_S_MAJASSRES_NUM(B1444,$M$2,$M$1)</f>
        <v>2</v>
      </c>
      <c r="N1444" s="29" t="str">
        <f t="shared" si="158"/>
        <v/>
      </c>
      <c r="O1444" s="21" t="str">
        <f t="shared" ca="1" si="159"/>
        <v/>
      </c>
      <c r="P1444" s="10" t="str">
        <f t="shared" si="160"/>
        <v>财报</v>
      </c>
    </row>
    <row r="1445" spans="1:16" x14ac:dyDescent="0.2">
      <c r="A1445" s="17">
        <f t="shared" ca="1" si="155"/>
        <v>954</v>
      </c>
      <c r="B1445" s="8" t="s">
        <v>2940</v>
      </c>
      <c r="C1445" s="8" t="s">
        <v>2941</v>
      </c>
      <c r="D1445" s="13">
        <f>IFERROR([1]!EM_S_QSTM07_IS(B1445,"61",$C$1,"1")/1000000,"")</f>
        <v>78.797211919999995</v>
      </c>
      <c r="E1445" s="13" t="str">
        <f>IFERROR([1]!EM_S_PERFORMANCEEXPRESS_PERFEXNETPROFITTOSHAREHOLDER(B1445,$C$1)/1000000,"")</f>
        <v/>
      </c>
      <c r="F1445" s="13">
        <f>IFERROR([1]!EM_S_PROFITNOTICE_FORECASTT(B1445,$C$1)/1000000,"")</f>
        <v>143.92939999999999</v>
      </c>
      <c r="G1445" s="13">
        <f>IFERROR([1]!EM_S_PROFITNOTICE_FORECASTL(B1445,$C$1)/1000000,"")</f>
        <v>132.41499999999999</v>
      </c>
      <c r="H1445" s="13">
        <f t="shared" si="156"/>
        <v>138.17219999999998</v>
      </c>
      <c r="I1445" s="20">
        <f>IFERROR([1]!EM_S_QSTM07_IS(B1445,"61",$I$1,"1")/1000000,"")</f>
        <v>58.201862380000001</v>
      </c>
      <c r="J1445" s="13">
        <f t="shared" si="154"/>
        <v>20.595349539999994</v>
      </c>
      <c r="K1445" s="13">
        <f>IFERROR([1]!EM_S_QSTM07_IS(B1445,"61",$K$2,"1")/1000000,"")</f>
        <v>52.62689168</v>
      </c>
      <c r="L1445" s="14">
        <f t="shared" si="157"/>
        <v>-0.60865350617264513</v>
      </c>
      <c r="M1445" s="33" t="str">
        <f ca="1">[1]!EM_S_MAJASSRES_NUM(B1445,$M$2,$M$1)</f>
        <v/>
      </c>
      <c r="N1445" s="29" t="str">
        <f t="shared" si="158"/>
        <v/>
      </c>
      <c r="O1445" s="21">
        <f t="shared" ca="1" si="159"/>
        <v>-0.60865350617264513</v>
      </c>
      <c r="P1445" s="10" t="str">
        <f t="shared" si="160"/>
        <v>财报</v>
      </c>
    </row>
    <row r="1446" spans="1:16" x14ac:dyDescent="0.2">
      <c r="A1446" s="17" t="str">
        <f t="shared" ca="1" si="155"/>
        <v/>
      </c>
      <c r="B1446" s="8" t="s">
        <v>2942</v>
      </c>
      <c r="C1446" s="8" t="s">
        <v>2943</v>
      </c>
      <c r="D1446" s="13">
        <f>IFERROR([1]!EM_S_QSTM07_IS(B1446,"61",$C$1,"1")/1000000,"")</f>
        <v>14.416930150000001</v>
      </c>
      <c r="E1446" s="13" t="str">
        <f>IFERROR([1]!EM_S_PERFORMANCEEXPRESS_PERFEXNETPROFITTOSHAREHOLDER(B1446,$C$1)/1000000,"")</f>
        <v/>
      </c>
      <c r="F1446" s="13">
        <f>IFERROR([1]!EM_S_PROFITNOTICE_FORECASTT(B1446,$C$1)/1000000,"")</f>
        <v>22.5</v>
      </c>
      <c r="G1446" s="13">
        <f>IFERROR([1]!EM_S_PROFITNOTICE_FORECASTL(B1446,$C$1)/1000000,"")</f>
        <v>21</v>
      </c>
      <c r="H1446" s="13">
        <f t="shared" si="156"/>
        <v>21.75</v>
      </c>
      <c r="I1446" s="20">
        <f>IFERROR([1]!EM_S_QSTM07_IS(B1446,"61",$I$1,"1")/1000000,"")</f>
        <v>7.6174047500000004</v>
      </c>
      <c r="J1446" s="13">
        <f t="shared" si="154"/>
        <v>6.7995254000000003</v>
      </c>
      <c r="K1446" s="13">
        <f>IFERROR([1]!EM_S_QSTM07_IS(B1446,"61",$K$2,"1")/1000000,"")</f>
        <v>7.3700668</v>
      </c>
      <c r="L1446" s="14">
        <f t="shared" si="157"/>
        <v>-7.7413328193985942E-2</v>
      </c>
      <c r="M1446" s="33">
        <f ca="1">[1]!EM_S_MAJASSRES_NUM(B1446,$M$2,$M$1)</f>
        <v>1</v>
      </c>
      <c r="N1446" s="29">
        <f t="shared" si="158"/>
        <v>1</v>
      </c>
      <c r="O1446" s="21" t="str">
        <f t="shared" ca="1" si="159"/>
        <v/>
      </c>
      <c r="P1446" s="10" t="str">
        <f t="shared" si="160"/>
        <v>财报</v>
      </c>
    </row>
    <row r="1447" spans="1:16" x14ac:dyDescent="0.2">
      <c r="A1447" s="17">
        <f t="shared" ca="1" si="155"/>
        <v>388</v>
      </c>
      <c r="B1447" s="8" t="s">
        <v>2944</v>
      </c>
      <c r="C1447" s="8" t="s">
        <v>2945</v>
      </c>
      <c r="D1447" s="13">
        <f>IFERROR([1]!EM_S_QSTM07_IS(B1447,"61",$C$1,"1")/1000000,"")</f>
        <v>71.096116140000007</v>
      </c>
      <c r="E1447" s="13" t="str">
        <f>IFERROR([1]!EM_S_PERFORMANCEEXPRESS_PERFEXNETPROFITTOSHAREHOLDER(B1447,$C$1)/1000000,"")</f>
        <v/>
      </c>
      <c r="F1447" s="13">
        <f>IFERROR([1]!EM_S_PROFITNOTICE_FORECASTT(B1447,$C$1)/1000000,"")</f>
        <v>92.387500000000003</v>
      </c>
      <c r="G1447" s="13">
        <f>IFERROR([1]!EM_S_PROFITNOTICE_FORECASTL(B1447,$C$1)/1000000,"")</f>
        <v>75.064899999999994</v>
      </c>
      <c r="H1447" s="13">
        <f t="shared" si="156"/>
        <v>83.726200000000006</v>
      </c>
      <c r="I1447" s="20">
        <f>IFERROR([1]!EM_S_QSTM07_IS(B1447,"61",$I$1,"1")/1000000,"")</f>
        <v>11.98825725</v>
      </c>
      <c r="J1447" s="13">
        <f t="shared" si="154"/>
        <v>59.107858890000003</v>
      </c>
      <c r="K1447" s="13">
        <f>IFERROR([1]!EM_S_QSTM07_IS(B1447,"61",$K$2,"1")/1000000,"")</f>
        <v>48.852460960000002</v>
      </c>
      <c r="L1447" s="14">
        <f t="shared" si="157"/>
        <v>0.20992592242992708</v>
      </c>
      <c r="M1447" s="33" t="str">
        <f ca="1">[1]!EM_S_MAJASSRES_NUM(B1447,$M$2,$M$1)</f>
        <v/>
      </c>
      <c r="N1447" s="29" t="str">
        <f t="shared" si="158"/>
        <v/>
      </c>
      <c r="O1447" s="21">
        <f t="shared" ca="1" si="159"/>
        <v>0.20992592242992708</v>
      </c>
      <c r="P1447" s="10" t="str">
        <f t="shared" si="160"/>
        <v>财报</v>
      </c>
    </row>
    <row r="1448" spans="1:16" x14ac:dyDescent="0.2">
      <c r="A1448" s="17">
        <f t="shared" ca="1" si="155"/>
        <v>268</v>
      </c>
      <c r="B1448" s="8" t="s">
        <v>2946</v>
      </c>
      <c r="C1448" s="8" t="s">
        <v>2947</v>
      </c>
      <c r="D1448" s="13">
        <f>IFERROR([1]!EM_S_QSTM07_IS(B1448,"61",$C$1,"1")/1000000,"")</f>
        <v>50.190930039999998</v>
      </c>
      <c r="E1448" s="13" t="str">
        <f>IFERROR([1]!EM_S_PERFORMANCEEXPRESS_PERFEXNETPROFITTOSHAREHOLDER(B1448,$C$1)/1000000,"")</f>
        <v/>
      </c>
      <c r="F1448" s="13">
        <f>IFERROR([1]!EM_S_PROFITNOTICE_FORECASTT(B1448,$C$1)/1000000,"")</f>
        <v>63.098799999999997</v>
      </c>
      <c r="G1448" s="13">
        <f>IFERROR([1]!EM_S_PROFITNOTICE_FORECASTL(B1448,$C$1)/1000000,"")</f>
        <v>56.788899999999998</v>
      </c>
      <c r="H1448" s="13">
        <f t="shared" si="156"/>
        <v>59.943849999999998</v>
      </c>
      <c r="I1448" s="20">
        <f>IFERROR([1]!EM_S_QSTM07_IS(B1448,"61",$I$1,"1")/1000000,"")</f>
        <v>7.0304475199999992</v>
      </c>
      <c r="J1448" s="13">
        <f t="shared" si="154"/>
        <v>43.160482520000002</v>
      </c>
      <c r="K1448" s="13">
        <f>IFERROR([1]!EM_S_QSTM07_IS(B1448,"61",$K$2,"1")/1000000,"")</f>
        <v>25.13287661</v>
      </c>
      <c r="L1448" s="14">
        <f t="shared" si="157"/>
        <v>0.71729178437246943</v>
      </c>
      <c r="M1448" s="33" t="str">
        <f ca="1">[1]!EM_S_MAJASSRES_NUM(B1448,$M$2,$M$1)</f>
        <v/>
      </c>
      <c r="N1448" s="29" t="str">
        <f t="shared" si="158"/>
        <v/>
      </c>
      <c r="O1448" s="21">
        <f t="shared" ca="1" si="159"/>
        <v>0.71729178437246943</v>
      </c>
      <c r="P1448" s="10" t="str">
        <f t="shared" si="160"/>
        <v>财报</v>
      </c>
    </row>
    <row r="1449" spans="1:16" x14ac:dyDescent="0.2">
      <c r="A1449" s="17" t="str">
        <f t="shared" ca="1" si="155"/>
        <v/>
      </c>
      <c r="B1449" s="8" t="s">
        <v>2948</v>
      </c>
      <c r="C1449" s="8" t="s">
        <v>2949</v>
      </c>
      <c r="D1449" s="13">
        <f>IFERROR([1]!EM_S_QSTM07_IS(B1449,"61",$C$1,"1")/1000000,"")</f>
        <v>22.358232730000001</v>
      </c>
      <c r="E1449" s="13" t="str">
        <f>IFERROR([1]!EM_S_PERFORMANCEEXPRESS_PERFEXNETPROFITTOSHAREHOLDER(B1449,$C$1)/1000000,"")</f>
        <v/>
      </c>
      <c r="F1449" s="13">
        <f>IFERROR([1]!EM_S_PROFITNOTICE_FORECASTT(B1449,$C$1)/1000000,"")</f>
        <v>24.65</v>
      </c>
      <c r="G1449" s="13">
        <f>IFERROR([1]!EM_S_PROFITNOTICE_FORECASTL(B1449,$C$1)/1000000,"")</f>
        <v>19.899999999999999</v>
      </c>
      <c r="H1449" s="13">
        <f t="shared" si="156"/>
        <v>22.274999999999999</v>
      </c>
      <c r="I1449" s="20">
        <f>IFERROR([1]!EM_S_QSTM07_IS(B1449,"61",$I$1,"1")/1000000,"")</f>
        <v>1.0521204399999999</v>
      </c>
      <c r="J1449" s="13">
        <f t="shared" si="154"/>
        <v>21.306112290000002</v>
      </c>
      <c r="K1449" s="13">
        <f>IFERROR([1]!EM_S_QSTM07_IS(B1449,"61",$K$2,"1")/1000000,"")</f>
        <v>18.09293942</v>
      </c>
      <c r="L1449" s="14">
        <f t="shared" si="157"/>
        <v>0.17759263961543739</v>
      </c>
      <c r="M1449" s="33">
        <f ca="1">[1]!EM_S_MAJASSRES_NUM(B1449,$M$2,$M$1)</f>
        <v>1</v>
      </c>
      <c r="N1449" s="29" t="str">
        <f t="shared" si="158"/>
        <v/>
      </c>
      <c r="O1449" s="21" t="str">
        <f t="shared" ca="1" si="159"/>
        <v/>
      </c>
      <c r="P1449" s="10" t="str">
        <f t="shared" si="160"/>
        <v>财报</v>
      </c>
    </row>
    <row r="1450" spans="1:16" x14ac:dyDescent="0.2">
      <c r="A1450" s="17">
        <f t="shared" ca="1" si="155"/>
        <v>395</v>
      </c>
      <c r="B1450" s="8" t="s">
        <v>2950</v>
      </c>
      <c r="C1450" s="8" t="s">
        <v>2951</v>
      </c>
      <c r="D1450" s="13">
        <f>IFERROR([1]!EM_S_QSTM07_IS(B1450,"61",$C$1,"1")/1000000,"")</f>
        <v>9.1484445900000004</v>
      </c>
      <c r="E1450" s="13" t="str">
        <f>IFERROR([1]!EM_S_PERFORMANCEEXPRESS_PERFEXNETPROFITTOSHAREHOLDER(B1450,$C$1)/1000000,"")</f>
        <v/>
      </c>
      <c r="F1450" s="13">
        <f>IFERROR([1]!EM_S_PROFITNOTICE_FORECASTT(B1450,$C$1)/1000000,"")</f>
        <v>10</v>
      </c>
      <c r="G1450" s="13">
        <f>IFERROR([1]!EM_S_PROFITNOTICE_FORECASTL(B1450,$C$1)/1000000,"")</f>
        <v>5</v>
      </c>
      <c r="H1450" s="13">
        <f t="shared" si="156"/>
        <v>7.5</v>
      </c>
      <c r="I1450" s="20">
        <f>IFERROR([1]!EM_S_QSTM07_IS(B1450,"61",$I$1,"1")/1000000,"")</f>
        <v>-3.9490671800000001</v>
      </c>
      <c r="J1450" s="13">
        <f t="shared" si="154"/>
        <v>13.097511770000001</v>
      </c>
      <c r="K1450" s="13">
        <f>IFERROR([1]!EM_S_QSTM07_IS(B1450,"61",$K$2,"1")/1000000,"")</f>
        <v>11.195618319999999</v>
      </c>
      <c r="L1450" s="14">
        <f t="shared" si="157"/>
        <v>0.16987837523921601</v>
      </c>
      <c r="M1450" s="33" t="str">
        <f ca="1">[1]!EM_S_MAJASSRES_NUM(B1450,$M$2,$M$1)</f>
        <v/>
      </c>
      <c r="N1450" s="29" t="str">
        <f t="shared" si="158"/>
        <v/>
      </c>
      <c r="O1450" s="21">
        <f t="shared" ca="1" si="159"/>
        <v>0.16987837523921601</v>
      </c>
      <c r="P1450" s="10" t="str">
        <f t="shared" si="160"/>
        <v>财报</v>
      </c>
    </row>
    <row r="1451" spans="1:16" x14ac:dyDescent="0.2">
      <c r="A1451" s="17">
        <f t="shared" ca="1" si="155"/>
        <v>1233</v>
      </c>
      <c r="B1451" s="8" t="s">
        <v>2952</v>
      </c>
      <c r="C1451" s="8" t="s">
        <v>2953</v>
      </c>
      <c r="D1451" s="13">
        <f>IFERROR([1]!EM_S_QSTM07_IS(B1451,"61",$C$1,"1")/1000000,"")</f>
        <v>26.264327959999999</v>
      </c>
      <c r="E1451" s="13" t="str">
        <f>IFERROR([1]!EM_S_PERFORMANCEEXPRESS_PERFEXNETPROFITTOSHAREHOLDER(B1451,$C$1)/1000000,"")</f>
        <v/>
      </c>
      <c r="F1451" s="13">
        <f>IFERROR([1]!EM_S_PROFITNOTICE_FORECASTT(B1451,$C$1)/1000000,"")</f>
        <v>50.11</v>
      </c>
      <c r="G1451" s="13">
        <f>IFERROR([1]!EM_S_PROFITNOTICE_FORECASTL(B1451,$C$1)/1000000,"")</f>
        <v>45.56</v>
      </c>
      <c r="H1451" s="13">
        <f t="shared" si="156"/>
        <v>47.835000000000001</v>
      </c>
      <c r="I1451" s="20">
        <f>IFERROR([1]!EM_S_QSTM07_IS(B1451,"61",$I$1,"1")/1000000,"")</f>
        <v>20.128055370000002</v>
      </c>
      <c r="J1451" s="13">
        <f t="shared" si="154"/>
        <v>6.1362725899999973</v>
      </c>
      <c r="K1451" s="13">
        <f>IFERROR([1]!EM_S_QSTM07_IS(B1451,"61",$K$2,"1")/1000000,"")</f>
        <v>32.64617295</v>
      </c>
      <c r="L1451" s="14">
        <f t="shared" si="157"/>
        <v>-0.81203700049625582</v>
      </c>
      <c r="M1451" s="33" t="str">
        <f ca="1">[1]!EM_S_MAJASSRES_NUM(B1451,$M$2,$M$1)</f>
        <v/>
      </c>
      <c r="N1451" s="29" t="str">
        <f t="shared" si="158"/>
        <v/>
      </c>
      <c r="O1451" s="21">
        <f t="shared" ca="1" si="159"/>
        <v>-0.81203700049625582</v>
      </c>
      <c r="P1451" s="10" t="str">
        <f t="shared" si="160"/>
        <v>财报</v>
      </c>
    </row>
    <row r="1452" spans="1:16" x14ac:dyDescent="0.2">
      <c r="A1452" s="17" t="str">
        <f t="shared" ca="1" si="155"/>
        <v/>
      </c>
      <c r="B1452" s="8" t="s">
        <v>2954</v>
      </c>
      <c r="C1452" s="8" t="s">
        <v>2955</v>
      </c>
      <c r="D1452" s="13">
        <f>IFERROR([1]!EM_S_QSTM07_IS(B1452,"61",$C$1,"1")/1000000,"")</f>
        <v>1.2624073200000001</v>
      </c>
      <c r="E1452" s="13" t="str">
        <f>IFERROR([1]!EM_S_PERFORMANCEEXPRESS_PERFEXNETPROFITTOSHAREHOLDER(B1452,$C$1)/1000000,"")</f>
        <v/>
      </c>
      <c r="F1452" s="13">
        <f>IFERROR([1]!EM_S_PROFITNOTICE_FORECASTT(B1452,$C$1)/1000000,"")</f>
        <v>7.73</v>
      </c>
      <c r="G1452" s="13">
        <f>IFERROR([1]!EM_S_PROFITNOTICE_FORECASTL(B1452,$C$1)/1000000,"")</f>
        <v>6.02</v>
      </c>
      <c r="H1452" s="13">
        <f t="shared" si="156"/>
        <v>6.875</v>
      </c>
      <c r="I1452" s="20">
        <f>IFERROR([1]!EM_S_QSTM07_IS(B1452,"61",$I$1,"1")/1000000,"")</f>
        <v>4.8451552099999997</v>
      </c>
      <c r="J1452" s="13">
        <f t="shared" si="154"/>
        <v>-3.5827478899999994</v>
      </c>
      <c r="K1452" s="13">
        <f>IFERROR([1]!EM_S_QSTM07_IS(B1452,"61",$K$2,"1")/1000000,"")</f>
        <v>-2.2240520000000499E-2</v>
      </c>
      <c r="L1452" s="14">
        <f t="shared" si="157"/>
        <v>-160.09101271013083</v>
      </c>
      <c r="M1452" s="33" t="str">
        <f ca="1">[1]!EM_S_MAJASSRES_NUM(B1452,$M$2,$M$1)</f>
        <v/>
      </c>
      <c r="N1452" s="29">
        <f t="shared" si="158"/>
        <v>1</v>
      </c>
      <c r="O1452" s="21" t="str">
        <f t="shared" ca="1" si="159"/>
        <v/>
      </c>
      <c r="P1452" s="10" t="str">
        <f t="shared" si="160"/>
        <v>财报</v>
      </c>
    </row>
    <row r="1453" spans="1:16" x14ac:dyDescent="0.2">
      <c r="A1453" s="17" t="str">
        <f t="shared" ca="1" si="155"/>
        <v/>
      </c>
      <c r="B1453" s="8" t="s">
        <v>2956</v>
      </c>
      <c r="C1453" s="8" t="s">
        <v>2957</v>
      </c>
      <c r="D1453" s="13">
        <f>IFERROR([1]!EM_S_QSTM07_IS(B1453,"61",$C$1,"1")/1000000,"")</f>
        <v>9.3343358500000004</v>
      </c>
      <c r="E1453" s="13" t="str">
        <f>IFERROR([1]!EM_S_PERFORMANCEEXPRESS_PERFEXNETPROFITTOSHAREHOLDER(B1453,$C$1)/1000000,"")</f>
        <v/>
      </c>
      <c r="F1453" s="13">
        <f>IFERROR([1]!EM_S_PROFITNOTICE_FORECASTT(B1453,$C$1)/1000000,"")</f>
        <v>20.393999999999998</v>
      </c>
      <c r="G1453" s="13">
        <f>IFERROR([1]!EM_S_PROFITNOTICE_FORECASTL(B1453,$C$1)/1000000,"")</f>
        <v>16.995000000000001</v>
      </c>
      <c r="H1453" s="13">
        <f t="shared" si="156"/>
        <v>18.694499999999998</v>
      </c>
      <c r="I1453" s="20">
        <f>IFERROR([1]!EM_S_QSTM07_IS(B1453,"61",$I$1,"1")/1000000,"")</f>
        <v>8.93604646</v>
      </c>
      <c r="J1453" s="13">
        <f t="shared" si="154"/>
        <v>0.39828939000000041</v>
      </c>
      <c r="K1453" s="13">
        <f>IFERROR([1]!EM_S_QSTM07_IS(B1453,"61",$K$2,"1")/1000000,"")</f>
        <v>6.9179248399999995</v>
      </c>
      <c r="L1453" s="14">
        <f t="shared" si="157"/>
        <v>-0.94242646469689018</v>
      </c>
      <c r="M1453" s="33" t="str">
        <f ca="1">[1]!EM_S_MAJASSRES_NUM(B1453,$M$2,$M$1)</f>
        <v/>
      </c>
      <c r="N1453" s="29">
        <f t="shared" si="158"/>
        <v>1</v>
      </c>
      <c r="O1453" s="21" t="str">
        <f t="shared" ca="1" si="159"/>
        <v/>
      </c>
      <c r="P1453" s="10" t="str">
        <f t="shared" si="160"/>
        <v>财报</v>
      </c>
    </row>
    <row r="1454" spans="1:16" x14ac:dyDescent="0.2">
      <c r="A1454" s="17">
        <f t="shared" ca="1" si="155"/>
        <v>595</v>
      </c>
      <c r="B1454" s="8" t="s">
        <v>2958</v>
      </c>
      <c r="C1454" s="8" t="s">
        <v>2959</v>
      </c>
      <c r="D1454" s="13">
        <f>IFERROR([1]!EM_S_QSTM07_IS(B1454,"61",$C$1,"1")/1000000,"")</f>
        <v>39.007088060000001</v>
      </c>
      <c r="E1454" s="13" t="str">
        <f>IFERROR([1]!EM_S_PERFORMANCEEXPRESS_PERFEXNETPROFITTOSHAREHOLDER(B1454,$C$1)/1000000,"")</f>
        <v/>
      </c>
      <c r="F1454" s="13">
        <f>IFERROR([1]!EM_S_PROFITNOTICE_FORECASTT(B1454,$C$1)/1000000,"")</f>
        <v>53.784700000000001</v>
      </c>
      <c r="G1454" s="13">
        <f>IFERROR([1]!EM_S_PROFITNOTICE_FORECASTL(B1454,$C$1)/1000000,"")</f>
        <v>49.107799999999997</v>
      </c>
      <c r="H1454" s="13">
        <f t="shared" si="156"/>
        <v>51.446249999999999</v>
      </c>
      <c r="I1454" s="20">
        <f>IFERROR([1]!EM_S_QSTM07_IS(B1454,"61",$I$1,"1")/1000000,"")</f>
        <v>13.454011119999999</v>
      </c>
      <c r="J1454" s="13">
        <f t="shared" si="154"/>
        <v>25.553076940000004</v>
      </c>
      <c r="K1454" s="13">
        <f>IFERROR([1]!EM_S_QSTM07_IS(B1454,"61",$K$2,"1")/1000000,"")</f>
        <v>34.321609819999999</v>
      </c>
      <c r="L1454" s="14">
        <f t="shared" si="157"/>
        <v>-0.25548139862863795</v>
      </c>
      <c r="M1454" s="33" t="str">
        <f ca="1">[1]!EM_S_MAJASSRES_NUM(B1454,$M$2,$M$1)</f>
        <v/>
      </c>
      <c r="N1454" s="29" t="str">
        <f t="shared" si="158"/>
        <v/>
      </c>
      <c r="O1454" s="21">
        <f t="shared" ca="1" si="159"/>
        <v>-0.25548139862863795</v>
      </c>
      <c r="P1454" s="10" t="str">
        <f t="shared" si="160"/>
        <v>财报</v>
      </c>
    </row>
    <row r="1455" spans="1:16" x14ac:dyDescent="0.2">
      <c r="A1455" s="17" t="str">
        <f t="shared" ca="1" si="155"/>
        <v/>
      </c>
      <c r="B1455" s="8" t="s">
        <v>2960</v>
      </c>
      <c r="C1455" s="8" t="s">
        <v>2961</v>
      </c>
      <c r="D1455" s="13">
        <f>IFERROR([1]!EM_S_QSTM07_IS(B1455,"61",$C$1,"1")/1000000,"")</f>
        <v>53.262959369999997</v>
      </c>
      <c r="E1455" s="13" t="str">
        <f>IFERROR([1]!EM_S_PERFORMANCEEXPRESS_PERFEXNETPROFITTOSHAREHOLDER(B1455,$C$1)/1000000,"")</f>
        <v/>
      </c>
      <c r="F1455" s="13">
        <f>IFERROR([1]!EM_S_PROFITNOTICE_FORECASTT(B1455,$C$1)/1000000,"")</f>
        <v>85</v>
      </c>
      <c r="G1455" s="13">
        <f>IFERROR([1]!EM_S_PROFITNOTICE_FORECASTL(B1455,$C$1)/1000000,"")</f>
        <v>77</v>
      </c>
      <c r="H1455" s="13">
        <f t="shared" si="156"/>
        <v>81</v>
      </c>
      <c r="I1455" s="20">
        <f>IFERROR([1]!EM_S_QSTM07_IS(B1455,"61",$I$1,"1")/1000000,"")</f>
        <v>30.542823800000001</v>
      </c>
      <c r="J1455" s="13">
        <f t="shared" si="154"/>
        <v>22.720135569999997</v>
      </c>
      <c r="K1455" s="13">
        <f>IFERROR([1]!EM_S_QSTM07_IS(B1455,"61",$K$2,"1")/1000000,"")</f>
        <v>18.211055010000003</v>
      </c>
      <c r="L1455" s="14">
        <f t="shared" si="157"/>
        <v>0.24760128161295325</v>
      </c>
      <c r="M1455" s="33">
        <f ca="1">[1]!EM_S_MAJASSRES_NUM(B1455,$M$2,$M$1)</f>
        <v>2</v>
      </c>
      <c r="N1455" s="29" t="str">
        <f t="shared" si="158"/>
        <v/>
      </c>
      <c r="O1455" s="21" t="str">
        <f t="shared" ca="1" si="159"/>
        <v/>
      </c>
      <c r="P1455" s="10" t="str">
        <f t="shared" si="160"/>
        <v>财报</v>
      </c>
    </row>
    <row r="1456" spans="1:16" x14ac:dyDescent="0.2">
      <c r="A1456" s="17">
        <f t="shared" ca="1" si="155"/>
        <v>1452</v>
      </c>
      <c r="B1456" s="8" t="s">
        <v>2962</v>
      </c>
      <c r="C1456" s="8" t="s">
        <v>2963</v>
      </c>
      <c r="D1456" s="13">
        <f>IFERROR([1]!EM_S_QSTM07_IS(B1456,"61",$C$1,"1")/1000000,"")</f>
        <v>36.215759909999996</v>
      </c>
      <c r="E1456" s="13" t="str">
        <f>IFERROR([1]!EM_S_PERFORMANCEEXPRESS_PERFEXNETPROFITTOSHAREHOLDER(B1456,$C$1)/1000000,"")</f>
        <v/>
      </c>
      <c r="F1456" s="13">
        <f>IFERROR([1]!EM_S_PROFITNOTICE_FORECASTT(B1456,$C$1)/1000000,"")</f>
        <v>82.229200000000006</v>
      </c>
      <c r="G1456" s="13">
        <f>IFERROR([1]!EM_S_PROFITNOTICE_FORECASTL(B1456,$C$1)/1000000,"")</f>
        <v>64.9178</v>
      </c>
      <c r="H1456" s="13">
        <f t="shared" si="156"/>
        <v>73.573499999999996</v>
      </c>
      <c r="I1456" s="20">
        <f>IFERROR([1]!EM_S_QSTM07_IS(B1456,"61",$I$1,"1")/1000000,"")</f>
        <v>34.108281579999996</v>
      </c>
      <c r="J1456" s="13">
        <f t="shared" si="154"/>
        <v>2.1074783299999993</v>
      </c>
      <c r="K1456" s="13">
        <f>IFERROR([1]!EM_S_QSTM07_IS(B1456,"61",$K$2,"1")/1000000,"")</f>
        <v>45.183590340000002</v>
      </c>
      <c r="L1456" s="14">
        <f t="shared" si="157"/>
        <v>-0.95335743985501087</v>
      </c>
      <c r="M1456" s="33" t="str">
        <f ca="1">[1]!EM_S_MAJASSRES_NUM(B1456,$M$2,$M$1)</f>
        <v/>
      </c>
      <c r="N1456" s="29" t="str">
        <f t="shared" si="158"/>
        <v/>
      </c>
      <c r="O1456" s="21">
        <f t="shared" ca="1" si="159"/>
        <v>-0.95335743985501087</v>
      </c>
      <c r="P1456" s="10" t="str">
        <f t="shared" si="160"/>
        <v>财报</v>
      </c>
    </row>
    <row r="1457" spans="1:16" x14ac:dyDescent="0.2">
      <c r="A1457" s="17">
        <f t="shared" ca="1" si="155"/>
        <v>783</v>
      </c>
      <c r="B1457" s="8" t="s">
        <v>2964</v>
      </c>
      <c r="C1457" s="8" t="s">
        <v>2965</v>
      </c>
      <c r="D1457" s="13">
        <f>IFERROR([1]!EM_S_QSTM07_IS(B1457,"61",$C$1,"1")/1000000,"")</f>
        <v>76.988713790000006</v>
      </c>
      <c r="E1457" s="13" t="str">
        <f>IFERROR([1]!EM_S_PERFORMANCEEXPRESS_PERFEXNETPROFITTOSHAREHOLDER(B1457,$C$1)/1000000,"")</f>
        <v/>
      </c>
      <c r="F1457" s="13">
        <f>IFERROR([1]!EM_S_PROFITNOTICE_FORECASTT(B1457,$C$1)/1000000,"")</f>
        <v>130.6</v>
      </c>
      <c r="G1457" s="13">
        <f>IFERROR([1]!EM_S_PROFITNOTICE_FORECASTL(B1457,$C$1)/1000000,"")</f>
        <v>112</v>
      </c>
      <c r="H1457" s="13">
        <f t="shared" si="156"/>
        <v>121.3</v>
      </c>
      <c r="I1457" s="20">
        <f>IFERROR([1]!EM_S_QSTM07_IS(B1457,"61",$I$1,"1")/1000000,"")</f>
        <v>48.490551619999998</v>
      </c>
      <c r="J1457" s="13">
        <f t="shared" si="154"/>
        <v>28.498162170000008</v>
      </c>
      <c r="K1457" s="13">
        <f>IFERROR([1]!EM_S_QSTM07_IS(B1457,"61",$K$2,"1")/1000000,"")</f>
        <v>54.81446914</v>
      </c>
      <c r="L1457" s="14">
        <f t="shared" si="157"/>
        <v>-0.48009781692469372</v>
      </c>
      <c r="M1457" s="33" t="str">
        <f ca="1">[1]!EM_S_MAJASSRES_NUM(B1457,$M$2,$M$1)</f>
        <v/>
      </c>
      <c r="N1457" s="29" t="str">
        <f t="shared" si="158"/>
        <v/>
      </c>
      <c r="O1457" s="21">
        <f t="shared" ca="1" si="159"/>
        <v>-0.48009781692469372</v>
      </c>
      <c r="P1457" s="10" t="str">
        <f t="shared" si="160"/>
        <v>财报</v>
      </c>
    </row>
    <row r="1458" spans="1:16" x14ac:dyDescent="0.2">
      <c r="A1458" s="17">
        <f t="shared" ca="1" si="155"/>
        <v>308</v>
      </c>
      <c r="B1458" s="8" t="s">
        <v>2966</v>
      </c>
      <c r="C1458" s="8" t="s">
        <v>2967</v>
      </c>
      <c r="D1458" s="13">
        <f>IFERROR([1]!EM_S_QSTM07_IS(B1458,"61",$C$1,"1")/1000000,"")</f>
        <v>181.79292659000001</v>
      </c>
      <c r="E1458" s="13" t="str">
        <f>IFERROR([1]!EM_S_PERFORMANCEEXPRESS_PERFEXNETPROFITTOSHAREHOLDER(B1458,$C$1)/1000000,"")</f>
        <v/>
      </c>
      <c r="F1458" s="13">
        <f>IFERROR([1]!EM_S_PROFITNOTICE_FORECASTT(B1458,$C$1)/1000000,"")</f>
        <v>180.3</v>
      </c>
      <c r="G1458" s="13">
        <f>IFERROR([1]!EM_S_PROFITNOTICE_FORECASTL(B1458,$C$1)/1000000,"")</f>
        <v>144.24</v>
      </c>
      <c r="H1458" s="13">
        <f t="shared" si="156"/>
        <v>162.27000000000001</v>
      </c>
      <c r="I1458" s="20">
        <f>IFERROR([1]!EM_S_QSTM07_IS(B1458,"61",$I$1,"1")/1000000,"")</f>
        <v>-4.4115529900000006</v>
      </c>
      <c r="J1458" s="13">
        <f t="shared" si="154"/>
        <v>186.20447958</v>
      </c>
      <c r="K1458" s="13">
        <f>IFERROR([1]!EM_S_QSTM07_IS(B1458,"61",$K$2,"1")/1000000,"")</f>
        <v>123.25598519</v>
      </c>
      <c r="L1458" s="14">
        <f t="shared" si="157"/>
        <v>0.51071349024523582</v>
      </c>
      <c r="M1458" s="33" t="str">
        <f ca="1">[1]!EM_S_MAJASSRES_NUM(B1458,$M$2,$M$1)</f>
        <v/>
      </c>
      <c r="N1458" s="29" t="str">
        <f t="shared" si="158"/>
        <v/>
      </c>
      <c r="O1458" s="21">
        <f t="shared" ca="1" si="159"/>
        <v>0.51071349024523582</v>
      </c>
      <c r="P1458" s="10" t="str">
        <f t="shared" si="160"/>
        <v>财报</v>
      </c>
    </row>
    <row r="1459" spans="1:16" x14ac:dyDescent="0.2">
      <c r="A1459" s="17">
        <f t="shared" ca="1" si="155"/>
        <v>1963</v>
      </c>
      <c r="B1459" s="8" t="s">
        <v>2968</v>
      </c>
      <c r="C1459" s="8" t="s">
        <v>2969</v>
      </c>
      <c r="D1459" s="13">
        <f>IFERROR([1]!EM_S_QSTM07_IS(B1459,"61",$C$1,"1")/1000000,"")</f>
        <v>-3.5321789700000004</v>
      </c>
      <c r="E1459" s="13" t="str">
        <f>IFERROR([1]!EM_S_PERFORMANCEEXPRESS_PERFEXNETPROFITTOSHAREHOLDER(B1459,$C$1)/1000000,"")</f>
        <v/>
      </c>
      <c r="F1459" s="13">
        <f>IFERROR([1]!EM_S_PROFITNOTICE_FORECASTT(B1459,$C$1)/1000000,"")</f>
        <v>23.7986</v>
      </c>
      <c r="G1459" s="13">
        <f>IFERROR([1]!EM_S_PROFITNOTICE_FORECASTL(B1459,$C$1)/1000000,"")</f>
        <v>20.2288</v>
      </c>
      <c r="H1459" s="13">
        <f t="shared" si="156"/>
        <v>22.0137</v>
      </c>
      <c r="I1459" s="20">
        <f>IFERROR([1]!EM_S_QSTM07_IS(B1459,"61",$I$1,"1")/1000000,"")</f>
        <v>25.802185980000001</v>
      </c>
      <c r="J1459" s="13">
        <f t="shared" si="154"/>
        <v>-29.334364950000001</v>
      </c>
      <c r="K1459" s="13">
        <f>IFERROR([1]!EM_S_QSTM07_IS(B1459,"61",$K$2,"1")/1000000,"")</f>
        <v>20.765415390000001</v>
      </c>
      <c r="L1459" s="14">
        <f t="shared" si="157"/>
        <v>-2.4126548590078554</v>
      </c>
      <c r="M1459" s="33" t="str">
        <f ca="1">[1]!EM_S_MAJASSRES_NUM(B1459,$M$2,$M$1)</f>
        <v/>
      </c>
      <c r="N1459" s="29" t="str">
        <f t="shared" si="158"/>
        <v/>
      </c>
      <c r="O1459" s="21">
        <f t="shared" ca="1" si="159"/>
        <v>-2.4126548590078554</v>
      </c>
      <c r="P1459" s="10" t="str">
        <f t="shared" si="160"/>
        <v>财报</v>
      </c>
    </row>
    <row r="1460" spans="1:16" x14ac:dyDescent="0.2">
      <c r="A1460" s="17">
        <f t="shared" ca="1" si="155"/>
        <v>1645</v>
      </c>
      <c r="B1460" s="8" t="s">
        <v>2970</v>
      </c>
      <c r="C1460" s="8" t="s">
        <v>2971</v>
      </c>
      <c r="D1460" s="13">
        <f>IFERROR([1]!EM_S_QSTM07_IS(B1460,"61",$C$1,"1")/1000000,"")</f>
        <v>52.02698324</v>
      </c>
      <c r="E1460" s="13" t="str">
        <f>IFERROR([1]!EM_S_PERFORMANCEEXPRESS_PERFEXNETPROFITTOSHAREHOLDER(B1460,$C$1)/1000000,"")</f>
        <v/>
      </c>
      <c r="F1460" s="13">
        <f>IFERROR([1]!EM_S_PROFITNOTICE_FORECASTT(B1460,$C$1)/1000000,"")</f>
        <v>116.59</v>
      </c>
      <c r="G1460" s="13">
        <f>IFERROR([1]!EM_S_PROFITNOTICE_FORECASTL(B1460,$C$1)/1000000,"")</f>
        <v>107.62</v>
      </c>
      <c r="H1460" s="13">
        <f t="shared" si="156"/>
        <v>112.105</v>
      </c>
      <c r="I1460" s="20">
        <f>IFERROR([1]!EM_S_QSTM07_IS(B1460,"61",$I$1,"1")/1000000,"")</f>
        <v>58.613031970000002</v>
      </c>
      <c r="J1460" s="13">
        <f t="shared" si="154"/>
        <v>-6.5860487300000017</v>
      </c>
      <c r="K1460" s="13">
        <f>IFERROR([1]!EM_S_QSTM07_IS(B1460,"61",$K$2,"1")/1000000,"")</f>
        <v>51.951996659999999</v>
      </c>
      <c r="L1460" s="14">
        <f t="shared" si="157"/>
        <v>-1.1267718115456162</v>
      </c>
      <c r="M1460" s="33" t="str">
        <f ca="1">[1]!EM_S_MAJASSRES_NUM(B1460,$M$2,$M$1)</f>
        <v/>
      </c>
      <c r="N1460" s="29" t="str">
        <f t="shared" si="158"/>
        <v/>
      </c>
      <c r="O1460" s="21">
        <f t="shared" ca="1" si="159"/>
        <v>-1.1267718115456162</v>
      </c>
      <c r="P1460" s="10" t="str">
        <f t="shared" si="160"/>
        <v>财报</v>
      </c>
    </row>
    <row r="1461" spans="1:16" x14ac:dyDescent="0.2">
      <c r="A1461" s="17">
        <f t="shared" ca="1" si="155"/>
        <v>1261</v>
      </c>
      <c r="B1461" s="8" t="s">
        <v>2972</v>
      </c>
      <c r="C1461" s="8" t="s">
        <v>2973</v>
      </c>
      <c r="D1461" s="13">
        <f>IFERROR([1]!EM_S_QSTM07_IS(B1461,"61",$C$1,"1")/1000000,"")</f>
        <v>19.909613710000002</v>
      </c>
      <c r="E1461" s="13" t="str">
        <f>IFERROR([1]!EM_S_PERFORMANCEEXPRESS_PERFEXNETPROFITTOSHAREHOLDER(B1461,$C$1)/1000000,"")</f>
        <v/>
      </c>
      <c r="F1461" s="13">
        <f>IFERROR([1]!EM_S_PROFITNOTICE_FORECASTT(B1461,$C$1)/1000000,"")</f>
        <v>39.5</v>
      </c>
      <c r="G1461" s="13">
        <f>IFERROR([1]!EM_S_PROFITNOTICE_FORECASTL(B1461,$C$1)/1000000,"")</f>
        <v>32.700000000000003</v>
      </c>
      <c r="H1461" s="13">
        <f t="shared" si="156"/>
        <v>36.1</v>
      </c>
      <c r="I1461" s="20">
        <f>IFERROR([1]!EM_S_QSTM07_IS(B1461,"61",$I$1,"1")/1000000,"")</f>
        <v>17.191169070000001</v>
      </c>
      <c r="J1461" s="13">
        <f t="shared" si="154"/>
        <v>2.7184446400000013</v>
      </c>
      <c r="K1461" s="13">
        <f>IFERROR([1]!EM_S_QSTM07_IS(B1461,"61",$K$2,"1")/1000000,"")</f>
        <v>15.87213972</v>
      </c>
      <c r="L1461" s="14">
        <f t="shared" si="157"/>
        <v>-0.82872853389927181</v>
      </c>
      <c r="M1461" s="33" t="str">
        <f ca="1">[1]!EM_S_MAJASSRES_NUM(B1461,$M$2,$M$1)</f>
        <v/>
      </c>
      <c r="N1461" s="29" t="str">
        <f t="shared" si="158"/>
        <v/>
      </c>
      <c r="O1461" s="21">
        <f t="shared" ca="1" si="159"/>
        <v>-0.82872853389927181</v>
      </c>
      <c r="P1461" s="10" t="str">
        <f t="shared" si="160"/>
        <v>财报</v>
      </c>
    </row>
    <row r="1462" spans="1:16" x14ac:dyDescent="0.2">
      <c r="A1462" s="17" t="str">
        <f t="shared" ca="1" si="155"/>
        <v/>
      </c>
      <c r="B1462" s="8" t="s">
        <v>2974</v>
      </c>
      <c r="C1462" s="8" t="s">
        <v>2975</v>
      </c>
      <c r="D1462" s="13">
        <f>IFERROR([1]!EM_S_QSTM07_IS(B1462,"61",$C$1,"1")/1000000,"")</f>
        <v>12.661702480000001</v>
      </c>
      <c r="E1462" s="13" t="str">
        <f>IFERROR([1]!EM_S_PERFORMANCEEXPRESS_PERFEXNETPROFITTOSHAREHOLDER(B1462,$C$1)/1000000,"")</f>
        <v/>
      </c>
      <c r="F1462" s="13">
        <f>IFERROR([1]!EM_S_PROFITNOTICE_FORECASTT(B1462,$C$1)/1000000,"")</f>
        <v>4.0999999999999996</v>
      </c>
      <c r="G1462" s="13">
        <f>IFERROR([1]!EM_S_PROFITNOTICE_FORECASTL(B1462,$C$1)/1000000,"")</f>
        <v>3.2</v>
      </c>
      <c r="H1462" s="13">
        <f t="shared" si="156"/>
        <v>3.65</v>
      </c>
      <c r="I1462" s="20">
        <f>IFERROR([1]!EM_S_QSTM07_IS(B1462,"61",$I$1,"1")/1000000,"")</f>
        <v>-8.6043923499999995</v>
      </c>
      <c r="J1462" s="13">
        <f t="shared" si="154"/>
        <v>21.26609483</v>
      </c>
      <c r="K1462" s="13">
        <f>IFERROR([1]!EM_S_QSTM07_IS(B1462,"61",$K$2,"1")/1000000,"")</f>
        <v>-6.6507037699999998</v>
      </c>
      <c r="L1462" s="14">
        <f t="shared" si="157"/>
        <v>4.197570597855691</v>
      </c>
      <c r="M1462" s="33" t="str">
        <f ca="1">[1]!EM_S_MAJASSRES_NUM(B1462,$M$2,$M$1)</f>
        <v/>
      </c>
      <c r="N1462" s="29">
        <f t="shared" si="158"/>
        <v>1</v>
      </c>
      <c r="O1462" s="21" t="str">
        <f t="shared" ca="1" si="159"/>
        <v/>
      </c>
      <c r="P1462" s="10" t="str">
        <f t="shared" si="160"/>
        <v>财报</v>
      </c>
    </row>
    <row r="1463" spans="1:16" x14ac:dyDescent="0.2">
      <c r="A1463" s="17">
        <f t="shared" ca="1" si="155"/>
        <v>1666</v>
      </c>
      <c r="B1463" s="8" t="s">
        <v>2976</v>
      </c>
      <c r="C1463" s="8" t="s">
        <v>2977</v>
      </c>
      <c r="D1463" s="13">
        <f>IFERROR([1]!EM_S_QSTM07_IS(B1463,"61",$C$1,"1")/1000000,"")</f>
        <v>3.1318311099999998</v>
      </c>
      <c r="E1463" s="13" t="str">
        <f>IFERROR([1]!EM_S_PERFORMANCEEXPRESS_PERFEXNETPROFITTOSHAREHOLDER(B1463,$C$1)/1000000,"")</f>
        <v/>
      </c>
      <c r="F1463" s="13">
        <f>IFERROR([1]!EM_S_PROFITNOTICE_FORECASTT(B1463,$C$1)/1000000,"")</f>
        <v>30.055800000000001</v>
      </c>
      <c r="G1463" s="13">
        <f>IFERROR([1]!EM_S_PROFITNOTICE_FORECASTL(B1463,$C$1)/1000000,"")</f>
        <v>12.0223</v>
      </c>
      <c r="H1463" s="13">
        <f t="shared" si="156"/>
        <v>21.03905</v>
      </c>
      <c r="I1463" s="20">
        <f>IFERROR([1]!EM_S_QSTM07_IS(B1463,"61",$I$1,"1")/1000000,"")</f>
        <v>10.53935633</v>
      </c>
      <c r="J1463" s="13">
        <f t="shared" si="154"/>
        <v>-7.4075252200000001</v>
      </c>
      <c r="K1463" s="13">
        <f>IFERROR([1]!EM_S_QSTM07_IS(B1463,"61",$K$2,"1")/1000000,"")</f>
        <v>52.104630759999999</v>
      </c>
      <c r="L1463" s="14">
        <f t="shared" si="157"/>
        <v>-1.1421663508972921</v>
      </c>
      <c r="M1463" s="33" t="str">
        <f ca="1">[1]!EM_S_MAJASSRES_NUM(B1463,$M$2,$M$1)</f>
        <v/>
      </c>
      <c r="N1463" s="29" t="str">
        <f t="shared" si="158"/>
        <v/>
      </c>
      <c r="O1463" s="21">
        <f t="shared" ca="1" si="159"/>
        <v>-1.1421663508972921</v>
      </c>
      <c r="P1463" s="10" t="str">
        <f t="shared" si="160"/>
        <v>财报</v>
      </c>
    </row>
    <row r="1464" spans="1:16" x14ac:dyDescent="0.2">
      <c r="A1464" s="17">
        <f t="shared" ca="1" si="155"/>
        <v>507</v>
      </c>
      <c r="B1464" s="8" t="s">
        <v>2978</v>
      </c>
      <c r="C1464" s="8" t="s">
        <v>2979</v>
      </c>
      <c r="D1464" s="13">
        <f>IFERROR([1]!EM_S_QSTM07_IS(B1464,"61",$C$1,"1")/1000000,"")</f>
        <v>75.103790549999999</v>
      </c>
      <c r="E1464" s="13" t="str">
        <f>IFERROR([1]!EM_S_PERFORMANCEEXPRESS_PERFEXNETPROFITTOSHAREHOLDER(B1464,$C$1)/1000000,"")</f>
        <v/>
      </c>
      <c r="F1464" s="13">
        <f>IFERROR([1]!EM_S_PROFITNOTICE_FORECASTT(B1464,$C$1)/1000000,"")</f>
        <v>107.624</v>
      </c>
      <c r="G1464" s="13">
        <f>IFERROR([1]!EM_S_PROFITNOTICE_FORECASTL(B1464,$C$1)/1000000,"")</f>
        <v>83.707599999999999</v>
      </c>
      <c r="H1464" s="13">
        <f t="shared" si="156"/>
        <v>95.66579999999999</v>
      </c>
      <c r="I1464" s="20">
        <f>IFERROR([1]!EM_S_QSTM07_IS(B1464,"61",$I$1,"1")/1000000,"")</f>
        <v>10.072765670000001</v>
      </c>
      <c r="J1464" s="13">
        <f t="shared" si="154"/>
        <v>65.031024880000004</v>
      </c>
      <c r="K1464" s="13">
        <f>IFERROR([1]!EM_S_QSTM07_IS(B1464,"61",$K$2,"1")/1000000,"")</f>
        <v>74.706936810000002</v>
      </c>
      <c r="L1464" s="14">
        <f t="shared" si="157"/>
        <v>-0.12951825283117238</v>
      </c>
      <c r="M1464" s="33" t="str">
        <f ca="1">[1]!EM_S_MAJASSRES_NUM(B1464,$M$2,$M$1)</f>
        <v/>
      </c>
      <c r="N1464" s="29" t="str">
        <f t="shared" si="158"/>
        <v/>
      </c>
      <c r="O1464" s="21">
        <f t="shared" ca="1" si="159"/>
        <v>-0.12951825283117238</v>
      </c>
      <c r="P1464" s="10" t="str">
        <f t="shared" si="160"/>
        <v>财报</v>
      </c>
    </row>
    <row r="1465" spans="1:16" x14ac:dyDescent="0.2">
      <c r="A1465" s="17">
        <f t="shared" ca="1" si="155"/>
        <v>1297</v>
      </c>
      <c r="B1465" s="8" t="s">
        <v>2980</v>
      </c>
      <c r="C1465" s="8" t="s">
        <v>2981</v>
      </c>
      <c r="D1465" s="13">
        <f>IFERROR([1]!EM_S_QSTM07_IS(B1465,"61",$C$1,"1")/1000000,"")</f>
        <v>63.43805322</v>
      </c>
      <c r="E1465" s="13" t="str">
        <f>IFERROR([1]!EM_S_PERFORMANCEEXPRESS_PERFEXNETPROFITTOSHAREHOLDER(B1465,$C$1)/1000000,"")</f>
        <v/>
      </c>
      <c r="F1465" s="13">
        <f>IFERROR([1]!EM_S_PROFITNOTICE_FORECASTT(B1465,$C$1)/1000000,"")</f>
        <v>120.2226</v>
      </c>
      <c r="G1465" s="13">
        <f>IFERROR([1]!EM_S_PROFITNOTICE_FORECASTL(B1465,$C$1)/1000000,"")</f>
        <v>109.2933</v>
      </c>
      <c r="H1465" s="13">
        <f t="shared" si="156"/>
        <v>114.75794999999999</v>
      </c>
      <c r="I1465" s="20">
        <f>IFERROR([1]!EM_S_QSTM07_IS(B1465,"61",$I$1,"1")/1000000,"")</f>
        <v>54.921654459999999</v>
      </c>
      <c r="J1465" s="13">
        <f t="shared" si="154"/>
        <v>8.5163987600000013</v>
      </c>
      <c r="K1465" s="13">
        <f>IFERROR([1]!EM_S_QSTM07_IS(B1465,"61",$K$2,"1")/1000000,"")</f>
        <v>58.849161240000001</v>
      </c>
      <c r="L1465" s="14">
        <f t="shared" si="157"/>
        <v>-0.85528427966427201</v>
      </c>
      <c r="M1465" s="33" t="str">
        <f ca="1">[1]!EM_S_MAJASSRES_NUM(B1465,$M$2,$M$1)</f>
        <v/>
      </c>
      <c r="N1465" s="29" t="str">
        <f t="shared" si="158"/>
        <v/>
      </c>
      <c r="O1465" s="21">
        <f t="shared" ca="1" si="159"/>
        <v>-0.85528427966427201</v>
      </c>
      <c r="P1465" s="10" t="str">
        <f t="shared" si="160"/>
        <v>财报</v>
      </c>
    </row>
    <row r="1466" spans="1:16" x14ac:dyDescent="0.2">
      <c r="A1466" s="17">
        <f t="shared" ca="1" si="155"/>
        <v>256</v>
      </c>
      <c r="B1466" s="8" t="s">
        <v>2982</v>
      </c>
      <c r="C1466" s="8" t="s">
        <v>2983</v>
      </c>
      <c r="D1466" s="13">
        <f>IFERROR([1]!EM_S_QSTM07_IS(B1466,"61",$C$1,"1")/1000000,"")</f>
        <v>27.71824505</v>
      </c>
      <c r="E1466" s="13" t="str">
        <f>IFERROR([1]!EM_S_PERFORMANCEEXPRESS_PERFEXNETPROFITTOSHAREHOLDER(B1466,$C$1)/1000000,"")</f>
        <v/>
      </c>
      <c r="F1466" s="13">
        <f>IFERROR([1]!EM_S_PROFITNOTICE_FORECASTT(B1466,$C$1)/1000000,"")</f>
        <v>37</v>
      </c>
      <c r="G1466" s="13">
        <f>IFERROR([1]!EM_S_PROFITNOTICE_FORECASTL(B1466,$C$1)/1000000,"")</f>
        <v>32</v>
      </c>
      <c r="H1466" s="13">
        <f t="shared" si="156"/>
        <v>34.5</v>
      </c>
      <c r="I1466" s="20">
        <f>IFERROR([1]!EM_S_QSTM07_IS(B1466,"61",$I$1,"1")/1000000,"")</f>
        <v>7.5360175199999997</v>
      </c>
      <c r="J1466" s="13">
        <f t="shared" si="154"/>
        <v>20.182227529999999</v>
      </c>
      <c r="K1466" s="13">
        <f>IFERROR([1]!EM_S_QSTM07_IS(B1466,"61",$K$2,"1")/1000000,"")</f>
        <v>11.10817149</v>
      </c>
      <c r="L1466" s="14">
        <f t="shared" si="157"/>
        <v>0.81688116249994969</v>
      </c>
      <c r="M1466" s="33" t="str">
        <f ca="1">[1]!EM_S_MAJASSRES_NUM(B1466,$M$2,$M$1)</f>
        <v/>
      </c>
      <c r="N1466" s="29" t="str">
        <f t="shared" si="158"/>
        <v/>
      </c>
      <c r="O1466" s="21">
        <f t="shared" ca="1" si="159"/>
        <v>0.81688116249994969</v>
      </c>
      <c r="P1466" s="10" t="str">
        <f t="shared" si="160"/>
        <v>财报</v>
      </c>
    </row>
    <row r="1467" spans="1:16" x14ac:dyDescent="0.2">
      <c r="A1467" s="17">
        <f t="shared" ca="1" si="155"/>
        <v>820</v>
      </c>
      <c r="B1467" s="8" t="s">
        <v>2984</v>
      </c>
      <c r="C1467" s="8" t="s">
        <v>2985</v>
      </c>
      <c r="D1467" s="13">
        <f>IFERROR([1]!EM_S_QSTM07_IS(B1467,"61",$C$1,"1")/1000000,"")</f>
        <v>16.542182180000001</v>
      </c>
      <c r="E1467" s="13" t="str">
        <f>IFERROR([1]!EM_S_PERFORMANCEEXPRESS_PERFEXNETPROFITTOSHAREHOLDER(B1467,$C$1)/1000000,"")</f>
        <v/>
      </c>
      <c r="F1467" s="13">
        <f>IFERROR([1]!EM_S_PROFITNOTICE_FORECASTT(B1467,$C$1)/1000000,"")</f>
        <v>23.1633</v>
      </c>
      <c r="G1467" s="13">
        <f>IFERROR([1]!EM_S_PROFITNOTICE_FORECASTL(B1467,$C$1)/1000000,"")</f>
        <v>21.334599999999998</v>
      </c>
      <c r="H1467" s="13">
        <f t="shared" si="156"/>
        <v>22.248950000000001</v>
      </c>
      <c r="I1467" s="20">
        <f>IFERROR([1]!EM_S_QSTM07_IS(B1467,"61",$I$1,"1")/1000000,"")</f>
        <v>6.03128566</v>
      </c>
      <c r="J1467" s="13">
        <f t="shared" si="154"/>
        <v>10.510896520000001</v>
      </c>
      <c r="K1467" s="13">
        <f>IFERROR([1]!EM_S_QSTM07_IS(B1467,"61",$K$2,"1")/1000000,"")</f>
        <v>21.45684056</v>
      </c>
      <c r="L1467" s="14">
        <f t="shared" si="157"/>
        <v>-0.51013773483527247</v>
      </c>
      <c r="M1467" s="33" t="str">
        <f ca="1">[1]!EM_S_MAJASSRES_NUM(B1467,$M$2,$M$1)</f>
        <v/>
      </c>
      <c r="N1467" s="29" t="str">
        <f t="shared" si="158"/>
        <v/>
      </c>
      <c r="O1467" s="21">
        <f t="shared" ca="1" si="159"/>
        <v>-0.51013773483527247</v>
      </c>
      <c r="P1467" s="10" t="str">
        <f t="shared" si="160"/>
        <v>财报</v>
      </c>
    </row>
    <row r="1468" spans="1:16" x14ac:dyDescent="0.2">
      <c r="A1468" s="17">
        <f t="shared" ca="1" si="155"/>
        <v>551</v>
      </c>
      <c r="B1468" s="8" t="s">
        <v>2986</v>
      </c>
      <c r="C1468" s="8" t="s">
        <v>2987</v>
      </c>
      <c r="D1468" s="13">
        <f>IFERROR([1]!EM_S_QSTM07_IS(B1468,"61",$C$1,"1")/1000000,"")</f>
        <v>103.98044609</v>
      </c>
      <c r="E1468" s="13" t="str">
        <f>IFERROR([1]!EM_S_PERFORMANCEEXPRESS_PERFEXNETPROFITTOSHAREHOLDER(B1468,$C$1)/1000000,"")</f>
        <v/>
      </c>
      <c r="F1468" s="13">
        <f>IFERROR([1]!EM_S_PROFITNOTICE_FORECASTT(B1468,$C$1)/1000000,"")</f>
        <v>160.73869999999999</v>
      </c>
      <c r="G1468" s="13">
        <f>IFERROR([1]!EM_S_PROFITNOTICE_FORECASTL(B1468,$C$1)/1000000,"")</f>
        <v>131.51349999999999</v>
      </c>
      <c r="H1468" s="13">
        <f t="shared" si="156"/>
        <v>146.12610000000001</v>
      </c>
      <c r="I1468" s="20">
        <f>IFERROR([1]!EM_S_QSTM07_IS(B1468,"61",$I$1,"1")/1000000,"")</f>
        <v>43.158525350000005</v>
      </c>
      <c r="J1468" s="13">
        <f t="shared" si="154"/>
        <v>60.821920739999996</v>
      </c>
      <c r="K1468" s="13">
        <f>IFERROR([1]!EM_S_QSTM07_IS(B1468,"61",$K$2,"1")/1000000,"")</f>
        <v>76.18589304999999</v>
      </c>
      <c r="L1468" s="14">
        <f t="shared" si="157"/>
        <v>-0.20166426742437452</v>
      </c>
      <c r="M1468" s="33" t="str">
        <f ca="1">[1]!EM_S_MAJASSRES_NUM(B1468,$M$2,$M$1)</f>
        <v/>
      </c>
      <c r="N1468" s="29" t="str">
        <f t="shared" si="158"/>
        <v/>
      </c>
      <c r="O1468" s="21">
        <f t="shared" ca="1" si="159"/>
        <v>-0.20166426742437452</v>
      </c>
      <c r="P1468" s="10" t="str">
        <f t="shared" si="160"/>
        <v>财报</v>
      </c>
    </row>
    <row r="1469" spans="1:16" x14ac:dyDescent="0.2">
      <c r="A1469" s="17">
        <f t="shared" ca="1" si="155"/>
        <v>1665</v>
      </c>
      <c r="B1469" s="8" t="s">
        <v>2988</v>
      </c>
      <c r="C1469" s="8" t="s">
        <v>2989</v>
      </c>
      <c r="D1469" s="13">
        <f>IFERROR([1]!EM_S_QSTM07_IS(B1469,"61",$C$1,"1")/1000000,"")</f>
        <v>66.705881500000004</v>
      </c>
      <c r="E1469" s="13" t="str">
        <f>IFERROR([1]!EM_S_PERFORMANCEEXPRESS_PERFEXNETPROFITTOSHAREHOLDER(B1469,$C$1)/1000000,"")</f>
        <v/>
      </c>
      <c r="F1469" s="13">
        <f>IFERROR([1]!EM_S_PROFITNOTICE_FORECASTT(B1469,$C$1)/1000000,"")</f>
        <v>173.45</v>
      </c>
      <c r="G1469" s="13">
        <f>IFERROR([1]!EM_S_PROFITNOTICE_FORECASTL(B1469,$C$1)/1000000,"")</f>
        <v>163.25</v>
      </c>
      <c r="H1469" s="13">
        <f t="shared" si="156"/>
        <v>168.35</v>
      </c>
      <c r="I1469" s="20">
        <f>IFERROR([1]!EM_S_QSTM07_IS(B1469,"61",$I$1,"1")/1000000,"")</f>
        <v>86.136080450000009</v>
      </c>
      <c r="J1469" s="13">
        <f t="shared" si="154"/>
        <v>-19.430198950000005</v>
      </c>
      <c r="K1469" s="13">
        <f>IFERROR([1]!EM_S_QSTM07_IS(B1469,"61",$K$2,"1")/1000000,"")</f>
        <v>136.89370256999999</v>
      </c>
      <c r="L1469" s="14">
        <f t="shared" si="157"/>
        <v>-1.1419363972573133</v>
      </c>
      <c r="M1469" s="33" t="str">
        <f ca="1">[1]!EM_S_MAJASSRES_NUM(B1469,$M$2,$M$1)</f>
        <v/>
      </c>
      <c r="N1469" s="29" t="str">
        <f t="shared" si="158"/>
        <v/>
      </c>
      <c r="O1469" s="21">
        <f t="shared" ca="1" si="159"/>
        <v>-1.1419363972573133</v>
      </c>
      <c r="P1469" s="10" t="str">
        <f t="shared" si="160"/>
        <v>财报</v>
      </c>
    </row>
    <row r="1470" spans="1:16" x14ac:dyDescent="0.2">
      <c r="A1470" s="17" t="str">
        <f t="shared" ca="1" si="155"/>
        <v/>
      </c>
      <c r="B1470" s="8" t="s">
        <v>2990</v>
      </c>
      <c r="C1470" s="8" t="s">
        <v>2991</v>
      </c>
      <c r="D1470" s="13">
        <f>IFERROR([1]!EM_S_QSTM07_IS(B1470,"61",$C$1,"1")/1000000,"")</f>
        <v>20.299213469999998</v>
      </c>
      <c r="E1470" s="13" t="str">
        <f>IFERROR([1]!EM_S_PERFORMANCEEXPRESS_PERFEXNETPROFITTOSHAREHOLDER(B1470,$C$1)/1000000,"")</f>
        <v/>
      </c>
      <c r="F1470" s="13">
        <f>IFERROR([1]!EM_S_PROFITNOTICE_FORECASTT(B1470,$C$1)/1000000,"")</f>
        <v>23.7</v>
      </c>
      <c r="G1470" s="13">
        <f>IFERROR([1]!EM_S_PROFITNOTICE_FORECASTL(B1470,$C$1)/1000000,"")</f>
        <v>22.25</v>
      </c>
      <c r="H1470" s="13">
        <f t="shared" si="156"/>
        <v>22.975000000000001</v>
      </c>
      <c r="I1470" s="20">
        <f>IFERROR([1]!EM_S_QSTM07_IS(B1470,"61",$I$1,"1")/1000000,"")</f>
        <v>3.0446629600000001</v>
      </c>
      <c r="J1470" s="13">
        <f t="shared" si="154"/>
        <v>17.254550509999998</v>
      </c>
      <c r="K1470" s="13">
        <f>IFERROR([1]!EM_S_QSTM07_IS(B1470,"61",$K$2,"1")/1000000,"")</f>
        <v>4.1449191000000001</v>
      </c>
      <c r="L1470" s="14">
        <f t="shared" si="157"/>
        <v>3.1628196096758554</v>
      </c>
      <c r="M1470" s="33">
        <f ca="1">[1]!EM_S_MAJASSRES_NUM(B1470,$M$2,$M$1)</f>
        <v>2</v>
      </c>
      <c r="N1470" s="29">
        <f t="shared" si="158"/>
        <v>1</v>
      </c>
      <c r="O1470" s="21" t="str">
        <f t="shared" ca="1" si="159"/>
        <v/>
      </c>
      <c r="P1470" s="10" t="str">
        <f t="shared" si="160"/>
        <v>财报</v>
      </c>
    </row>
    <row r="1471" spans="1:16" x14ac:dyDescent="0.2">
      <c r="A1471" s="17">
        <f t="shared" ca="1" si="155"/>
        <v>1943</v>
      </c>
      <c r="B1471" s="8" t="s">
        <v>2992</v>
      </c>
      <c r="C1471" s="8" t="s">
        <v>2993</v>
      </c>
      <c r="D1471" s="13">
        <f>IFERROR([1]!EM_S_QSTM07_IS(B1471,"61",$C$1,"1")/1000000,"")</f>
        <v>9.915164429999999</v>
      </c>
      <c r="E1471" s="13" t="str">
        <f>IFERROR([1]!EM_S_PERFORMANCEEXPRESS_PERFEXNETPROFITTOSHAREHOLDER(B1471,$C$1)/1000000,"")</f>
        <v/>
      </c>
      <c r="F1471" s="13">
        <f>IFERROR([1]!EM_S_PROFITNOTICE_FORECASTT(B1471,$C$1)/1000000,"")</f>
        <v>33.084699999999998</v>
      </c>
      <c r="G1471" s="13">
        <f>IFERROR([1]!EM_S_PROFITNOTICE_FORECASTL(B1471,$C$1)/1000000,"")</f>
        <v>29.4086</v>
      </c>
      <c r="H1471" s="13">
        <f t="shared" si="156"/>
        <v>31.246649999999999</v>
      </c>
      <c r="I1471" s="20">
        <f>IFERROR([1]!EM_S_QSTM07_IS(B1471,"61",$I$1,"1")/1000000,"")</f>
        <v>22.847122370000001</v>
      </c>
      <c r="J1471" s="13">
        <f t="shared" si="154"/>
        <v>-12.931957940000002</v>
      </c>
      <c r="K1471" s="13">
        <f>IFERROR([1]!EM_S_QSTM07_IS(B1471,"61",$K$2,"1")/1000000,"")</f>
        <v>11.984724249999999</v>
      </c>
      <c r="L1471" s="14">
        <f t="shared" si="157"/>
        <v>-2.0790367529732698</v>
      </c>
      <c r="M1471" s="33" t="str">
        <f ca="1">[1]!EM_S_MAJASSRES_NUM(B1471,$M$2,$M$1)</f>
        <v/>
      </c>
      <c r="N1471" s="29" t="str">
        <f t="shared" si="158"/>
        <v/>
      </c>
      <c r="O1471" s="21">
        <f t="shared" ca="1" si="159"/>
        <v>-2.0790367529732698</v>
      </c>
      <c r="P1471" s="10" t="str">
        <f t="shared" si="160"/>
        <v>财报</v>
      </c>
    </row>
    <row r="1472" spans="1:16" x14ac:dyDescent="0.2">
      <c r="A1472" s="17" t="str">
        <f t="shared" ca="1" si="155"/>
        <v/>
      </c>
      <c r="B1472" s="8" t="s">
        <v>2994</v>
      </c>
      <c r="C1472" s="8" t="s">
        <v>2995</v>
      </c>
      <c r="D1472" s="13">
        <f>IFERROR([1]!EM_S_QSTM07_IS(B1472,"61",$C$1,"1")/1000000,"")</f>
        <v>3.3508791800000002</v>
      </c>
      <c r="E1472" s="13" t="str">
        <f>IFERROR([1]!EM_S_PERFORMANCEEXPRESS_PERFEXNETPROFITTOSHAREHOLDER(B1472,$C$1)/1000000,"")</f>
        <v/>
      </c>
      <c r="F1472" s="13">
        <f>IFERROR([1]!EM_S_PROFITNOTICE_FORECASTT(B1472,$C$1)/1000000,"")</f>
        <v>7.5</v>
      </c>
      <c r="G1472" s="13">
        <f>IFERROR([1]!EM_S_PROFITNOTICE_FORECASTL(B1472,$C$1)/1000000,"")</f>
        <v>6.5</v>
      </c>
      <c r="H1472" s="13">
        <f t="shared" si="156"/>
        <v>7</v>
      </c>
      <c r="I1472" s="20">
        <f>IFERROR([1]!EM_S_QSTM07_IS(B1472,"61",$I$1,"1")/1000000,"")</f>
        <v>3.4994683100000001</v>
      </c>
      <c r="J1472" s="13">
        <f t="shared" si="154"/>
        <v>-0.14858912999999996</v>
      </c>
      <c r="K1472" s="13">
        <f>IFERROR([1]!EM_S_QSTM07_IS(B1472,"61",$K$2,"1")/1000000,"")</f>
        <v>3.96178081</v>
      </c>
      <c r="L1472" s="14">
        <f t="shared" si="157"/>
        <v>-1.0375056413078036</v>
      </c>
      <c r="M1472" s="33" t="str">
        <f ca="1">[1]!EM_S_MAJASSRES_NUM(B1472,$M$2,$M$1)</f>
        <v/>
      </c>
      <c r="N1472" s="29">
        <f t="shared" si="158"/>
        <v>1</v>
      </c>
      <c r="O1472" s="21" t="str">
        <f t="shared" ca="1" si="159"/>
        <v/>
      </c>
      <c r="P1472" s="10" t="str">
        <f t="shared" si="160"/>
        <v>财报</v>
      </c>
    </row>
    <row r="1473" spans="1:16" x14ac:dyDescent="0.2">
      <c r="A1473" s="17">
        <f t="shared" ca="1" si="155"/>
        <v>201</v>
      </c>
      <c r="B1473" s="8" t="s">
        <v>2996</v>
      </c>
      <c r="C1473" s="8" t="s">
        <v>2997</v>
      </c>
      <c r="D1473" s="13">
        <f>IFERROR([1]!EM_S_QSTM07_IS(B1473,"61",$C$1,"1")/1000000,"")</f>
        <v>57.493854130000003</v>
      </c>
      <c r="E1473" s="13" t="str">
        <f>IFERROR([1]!EM_S_PERFORMANCEEXPRESS_PERFEXNETPROFITTOSHAREHOLDER(B1473,$C$1)/1000000,"")</f>
        <v/>
      </c>
      <c r="F1473" s="13">
        <f>IFERROR([1]!EM_S_PROFITNOTICE_FORECASTT(B1473,$C$1)/1000000,"")</f>
        <v>80.504499999999993</v>
      </c>
      <c r="G1473" s="13">
        <f>IFERROR([1]!EM_S_PROFITNOTICE_FORECASTL(B1473,$C$1)/1000000,"")</f>
        <v>69.003799999999998</v>
      </c>
      <c r="H1473" s="13">
        <f t="shared" si="156"/>
        <v>74.754149999999996</v>
      </c>
      <c r="I1473" s="20">
        <f>IFERROR([1]!EM_S_QSTM07_IS(B1473,"61",$I$1,"1")/1000000,"")</f>
        <v>20.893699190000003</v>
      </c>
      <c r="J1473" s="13">
        <f t="shared" si="154"/>
        <v>36.600154939999996</v>
      </c>
      <c r="K1473" s="13">
        <f>IFERROR([1]!EM_S_QSTM07_IS(B1473,"61",$K$2,"1")/1000000,"")</f>
        <v>17.839094760000002</v>
      </c>
      <c r="L1473" s="14">
        <f t="shared" si="157"/>
        <v>1.0516822984800374</v>
      </c>
      <c r="M1473" s="33" t="str">
        <f ca="1">[1]!EM_S_MAJASSRES_NUM(B1473,$M$2,$M$1)</f>
        <v/>
      </c>
      <c r="N1473" s="29" t="str">
        <f t="shared" si="158"/>
        <v/>
      </c>
      <c r="O1473" s="21">
        <f t="shared" ca="1" si="159"/>
        <v>1.0516822984800374</v>
      </c>
      <c r="P1473" s="10" t="str">
        <f t="shared" si="160"/>
        <v>财报</v>
      </c>
    </row>
    <row r="1474" spans="1:16" x14ac:dyDescent="0.2">
      <c r="A1474" s="17">
        <f t="shared" ca="1" si="155"/>
        <v>391</v>
      </c>
      <c r="B1474" s="8" t="s">
        <v>2998</v>
      </c>
      <c r="C1474" s="8" t="s">
        <v>2999</v>
      </c>
      <c r="D1474" s="13">
        <f>IFERROR([1]!EM_S_QSTM07_IS(B1474,"61",$C$1,"1")/1000000,"")</f>
        <v>37.362308200000001</v>
      </c>
      <c r="E1474" s="13" t="str">
        <f>IFERROR([1]!EM_S_PERFORMANCEEXPRESS_PERFEXNETPROFITTOSHAREHOLDER(B1474,$C$1)/1000000,"")</f>
        <v/>
      </c>
      <c r="F1474" s="13">
        <f>IFERROR([1]!EM_S_PROFITNOTICE_FORECASTT(B1474,$C$1)/1000000,"")</f>
        <v>48.213700000000003</v>
      </c>
      <c r="G1474" s="13">
        <f>IFERROR([1]!EM_S_PROFITNOTICE_FORECASTL(B1474,$C$1)/1000000,"")</f>
        <v>41.992600000000003</v>
      </c>
      <c r="H1474" s="13">
        <f t="shared" si="156"/>
        <v>45.103149999999999</v>
      </c>
      <c r="I1474" s="20">
        <f>IFERROR([1]!EM_S_QSTM07_IS(B1474,"61",$I$1,"1")/1000000,"")</f>
        <v>5.2202647500000001</v>
      </c>
      <c r="J1474" s="13">
        <f t="shared" si="154"/>
        <v>32.142043450000003</v>
      </c>
      <c r="K1474" s="13">
        <f>IFERROR([1]!EM_S_QSTM07_IS(B1474,"61",$K$2,"1")/1000000,"")</f>
        <v>26.907096329999998</v>
      </c>
      <c r="L1474" s="14">
        <f t="shared" si="157"/>
        <v>0.19455637486098096</v>
      </c>
      <c r="M1474" s="33" t="str">
        <f ca="1">[1]!EM_S_MAJASSRES_NUM(B1474,$M$2,$M$1)</f>
        <v/>
      </c>
      <c r="N1474" s="29" t="str">
        <f t="shared" si="158"/>
        <v/>
      </c>
      <c r="O1474" s="21">
        <f t="shared" ca="1" si="159"/>
        <v>0.19455637486098096</v>
      </c>
      <c r="P1474" s="10" t="str">
        <f t="shared" si="160"/>
        <v>财报</v>
      </c>
    </row>
    <row r="1475" spans="1:16" x14ac:dyDescent="0.2">
      <c r="A1475" s="17">
        <f t="shared" ca="1" si="155"/>
        <v>902</v>
      </c>
      <c r="B1475" s="8" t="s">
        <v>3000</v>
      </c>
      <c r="C1475" s="8" t="s">
        <v>3001</v>
      </c>
      <c r="D1475" s="13">
        <f>IFERROR([1]!EM_S_QSTM07_IS(B1475,"61",$C$1,"1")/1000000,"")</f>
        <v>27.77973102</v>
      </c>
      <c r="E1475" s="13" t="str">
        <f>IFERROR([1]!EM_S_PERFORMANCEEXPRESS_PERFEXNETPROFITTOSHAREHOLDER(B1475,$C$1)/1000000,"")</f>
        <v/>
      </c>
      <c r="F1475" s="13">
        <f>IFERROR([1]!EM_S_PROFITNOTICE_FORECASTT(B1475,$C$1)/1000000,"")</f>
        <v>49.7684</v>
      </c>
      <c r="G1475" s="13">
        <f>IFERROR([1]!EM_S_PROFITNOTICE_FORECASTL(B1475,$C$1)/1000000,"")</f>
        <v>39.814700000000002</v>
      </c>
      <c r="H1475" s="13">
        <f t="shared" si="156"/>
        <v>44.791550000000001</v>
      </c>
      <c r="I1475" s="20">
        <f>IFERROR([1]!EM_S_QSTM07_IS(B1475,"61",$I$1,"1")/1000000,"")</f>
        <v>16.681992619999999</v>
      </c>
      <c r="J1475" s="13">
        <f t="shared" si="154"/>
        <v>11.097738400000001</v>
      </c>
      <c r="K1475" s="13">
        <f>IFERROR([1]!EM_S_QSTM07_IS(B1475,"61",$K$2,"1")/1000000,"")</f>
        <v>25.547722589999999</v>
      </c>
      <c r="L1475" s="14">
        <f t="shared" si="157"/>
        <v>-0.56560752681947757</v>
      </c>
      <c r="M1475" s="33" t="str">
        <f ca="1">[1]!EM_S_MAJASSRES_NUM(B1475,$M$2,$M$1)</f>
        <v/>
      </c>
      <c r="N1475" s="29" t="str">
        <f t="shared" si="158"/>
        <v/>
      </c>
      <c r="O1475" s="21">
        <f t="shared" ca="1" si="159"/>
        <v>-0.56560752681947757</v>
      </c>
      <c r="P1475" s="10" t="str">
        <f t="shared" si="160"/>
        <v>财报</v>
      </c>
    </row>
    <row r="1476" spans="1:16" x14ac:dyDescent="0.2">
      <c r="A1476" s="17">
        <f t="shared" ca="1" si="155"/>
        <v>106</v>
      </c>
      <c r="B1476" s="8" t="s">
        <v>3002</v>
      </c>
      <c r="C1476" s="8" t="s">
        <v>3003</v>
      </c>
      <c r="D1476" s="13">
        <f>IFERROR([1]!EM_S_QSTM07_IS(B1476,"61",$C$1,"1")/1000000,"")</f>
        <v>12.129300460000001</v>
      </c>
      <c r="E1476" s="13" t="str">
        <f>IFERROR([1]!EM_S_PERFORMANCEEXPRESS_PERFEXNETPROFITTOSHAREHOLDER(B1476,$C$1)/1000000,"")</f>
        <v/>
      </c>
      <c r="F1476" s="13">
        <f>IFERROR([1]!EM_S_PROFITNOTICE_FORECASTT(B1476,$C$1)/1000000,"")</f>
        <v>18</v>
      </c>
      <c r="G1476" s="13">
        <f>IFERROR([1]!EM_S_PROFITNOTICE_FORECASTL(B1476,$C$1)/1000000,"")</f>
        <v>13</v>
      </c>
      <c r="H1476" s="13">
        <f t="shared" si="156"/>
        <v>15.5</v>
      </c>
      <c r="I1476" s="20">
        <f>IFERROR([1]!EM_S_QSTM07_IS(B1476,"61",$I$1,"1")/1000000,"")</f>
        <v>2.59138234</v>
      </c>
      <c r="J1476" s="13">
        <f t="shared" ref="J1476:J1539" si="161">IFERROR(IF(D1476&lt;&gt;"",D1476-I1476,IF(E1476&lt;&gt;"",E1476-I1476,IF(H1476&lt;&gt;"",H1476-I1476,""))),"")</f>
        <v>9.5379181200000005</v>
      </c>
      <c r="K1476" s="13">
        <f>IFERROR([1]!EM_S_QSTM07_IS(B1476,"61",$K$2,"1")/1000000,"")</f>
        <v>-12.47824342</v>
      </c>
      <c r="L1476" s="14">
        <f t="shared" si="157"/>
        <v>1.7643638450515176</v>
      </c>
      <c r="M1476" s="33" t="str">
        <f ca="1">[1]!EM_S_MAJASSRES_NUM(B1476,$M$2,$M$1)</f>
        <v/>
      </c>
      <c r="N1476" s="29" t="str">
        <f t="shared" si="158"/>
        <v/>
      </c>
      <c r="O1476" s="21">
        <f t="shared" ca="1" si="159"/>
        <v>1.7643638450515176</v>
      </c>
      <c r="P1476" s="10" t="str">
        <f t="shared" si="160"/>
        <v>财报</v>
      </c>
    </row>
    <row r="1477" spans="1:16" x14ac:dyDescent="0.2">
      <c r="A1477" s="17">
        <f t="shared" ref="A1477:A1540" ca="1" si="162">IFERROR(RANK(O1477,$O$4:$O$2880,0),"")</f>
        <v>1954</v>
      </c>
      <c r="B1477" s="8" t="s">
        <v>3004</v>
      </c>
      <c r="C1477" s="8" t="s">
        <v>3005</v>
      </c>
      <c r="D1477" s="13">
        <f>IFERROR([1]!EM_S_QSTM07_IS(B1477,"61",$C$1,"1")/1000000,"")</f>
        <v>-7.8193890700000006</v>
      </c>
      <c r="E1477" s="13" t="str">
        <f>IFERROR([1]!EM_S_PERFORMANCEEXPRESS_PERFEXNETPROFITTOSHAREHOLDER(B1477,$C$1)/1000000,"")</f>
        <v/>
      </c>
      <c r="F1477" s="13">
        <f>IFERROR([1]!EM_S_PROFITNOTICE_FORECASTT(B1477,$C$1)/1000000,"")</f>
        <v>11.163399999999999</v>
      </c>
      <c r="G1477" s="13">
        <f>IFERROR([1]!EM_S_PROFITNOTICE_FORECASTL(B1477,$C$1)/1000000,"")</f>
        <v>0</v>
      </c>
      <c r="H1477" s="13">
        <f t="shared" ref="H1477:H1540" si="163">IFERROR(AVERAGE(F1477:G1477),"")</f>
        <v>5.5816999999999997</v>
      </c>
      <c r="I1477" s="20">
        <f>IFERROR([1]!EM_S_QSTM07_IS(B1477,"61",$I$1,"1")/1000000,"")</f>
        <v>18.626689760000001</v>
      </c>
      <c r="J1477" s="13">
        <f t="shared" si="161"/>
        <v>-26.446078830000001</v>
      </c>
      <c r="K1477" s="13">
        <f>IFERROR([1]!EM_S_QSTM07_IS(B1477,"61",$K$2,"1")/1000000,"")</f>
        <v>21.580430719999999</v>
      </c>
      <c r="L1477" s="14">
        <f t="shared" ref="L1477:L1540" si="164">IFERROR(IF(J1477="","",(J1477-K1477)/ABS(K1477)),"")</f>
        <v>-2.2254657552080594</v>
      </c>
      <c r="M1477" s="33" t="str">
        <f ca="1">[1]!EM_S_MAJASSRES_NUM(B1477,$M$2,$M$1)</f>
        <v/>
      </c>
      <c r="N1477" s="29" t="str">
        <f t="shared" ref="N1477:N1540" si="165">IFERROR(IF(ABS(K1477)&lt;$N$2,1,""),"")</f>
        <v/>
      </c>
      <c r="O1477" s="21">
        <f t="shared" ref="O1477:O1540" ca="1" si="166">IFERROR(IF(AND(M1477="",N1477=""),L1477,""),"")</f>
        <v>-2.2254657552080594</v>
      </c>
      <c r="P1477" s="10" t="str">
        <f t="shared" ref="P1477:P1540" si="167">IFERROR(IF(D1477&lt;&gt;"","财报",IF(E1477&lt;&gt;"","快报",IF(H1477&lt;&gt;"","预告",""))),"")</f>
        <v>财报</v>
      </c>
    </row>
    <row r="1478" spans="1:16" x14ac:dyDescent="0.2">
      <c r="A1478" s="17">
        <f t="shared" ca="1" si="162"/>
        <v>1250</v>
      </c>
      <c r="B1478" s="8" t="s">
        <v>3006</v>
      </c>
      <c r="C1478" s="8" t="s">
        <v>3007</v>
      </c>
      <c r="D1478" s="13">
        <f>IFERROR([1]!EM_S_QSTM07_IS(B1478,"61",$C$1,"1")/1000000,"")</f>
        <v>14.140216890000001</v>
      </c>
      <c r="E1478" s="13" t="str">
        <f>IFERROR([1]!EM_S_PERFORMANCEEXPRESS_PERFEXNETPROFITTOSHAREHOLDER(B1478,$C$1)/1000000,"")</f>
        <v/>
      </c>
      <c r="F1478" s="13">
        <f>IFERROR([1]!EM_S_PROFITNOTICE_FORECASTT(B1478,$C$1)/1000000,"")</f>
        <v>29.108000000000001</v>
      </c>
      <c r="G1478" s="13">
        <f>IFERROR([1]!EM_S_PROFITNOTICE_FORECASTL(B1478,$C$1)/1000000,"")</f>
        <v>20.791399999999999</v>
      </c>
      <c r="H1478" s="13">
        <f t="shared" si="163"/>
        <v>24.9497</v>
      </c>
      <c r="I1478" s="20">
        <f>IFERROR([1]!EM_S_QSTM07_IS(B1478,"61",$I$1,"1")/1000000,"")</f>
        <v>10.50671782</v>
      </c>
      <c r="J1478" s="13">
        <f t="shared" si="161"/>
        <v>3.6334990700000009</v>
      </c>
      <c r="K1478" s="13">
        <f>IFERROR([1]!EM_S_QSTM07_IS(B1478,"61",$K$2,"1")/1000000,"")</f>
        <v>20.639353750000001</v>
      </c>
      <c r="L1478" s="14">
        <f t="shared" si="164"/>
        <v>-0.823952866256774</v>
      </c>
      <c r="M1478" s="33" t="str">
        <f ca="1">[1]!EM_S_MAJASSRES_NUM(B1478,$M$2,$M$1)</f>
        <v/>
      </c>
      <c r="N1478" s="29" t="str">
        <f t="shared" si="165"/>
        <v/>
      </c>
      <c r="O1478" s="21">
        <f t="shared" ca="1" si="166"/>
        <v>-0.823952866256774</v>
      </c>
      <c r="P1478" s="10" t="str">
        <f t="shared" si="167"/>
        <v>财报</v>
      </c>
    </row>
    <row r="1479" spans="1:16" x14ac:dyDescent="0.2">
      <c r="A1479" s="17">
        <f t="shared" ca="1" si="162"/>
        <v>473</v>
      </c>
      <c r="B1479" s="8" t="s">
        <v>3008</v>
      </c>
      <c r="C1479" s="8" t="s">
        <v>3009</v>
      </c>
      <c r="D1479" s="13">
        <f>IFERROR([1]!EM_S_QSTM07_IS(B1479,"61",$C$1,"1")/1000000,"")</f>
        <v>24.262515230000002</v>
      </c>
      <c r="E1479" s="13" t="str">
        <f>IFERROR([1]!EM_S_PERFORMANCEEXPRESS_PERFEXNETPROFITTOSHAREHOLDER(B1479,$C$1)/1000000,"")</f>
        <v/>
      </c>
      <c r="F1479" s="13">
        <f>IFERROR([1]!EM_S_PROFITNOTICE_FORECASTT(B1479,$C$1)/1000000,"")</f>
        <v>33.9131</v>
      </c>
      <c r="G1479" s="13">
        <f>IFERROR([1]!EM_S_PROFITNOTICE_FORECASTL(B1479,$C$1)/1000000,"")</f>
        <v>26.087</v>
      </c>
      <c r="H1479" s="13">
        <f t="shared" si="163"/>
        <v>30.000050000000002</v>
      </c>
      <c r="I1479" s="20">
        <f>IFERROR([1]!EM_S_QSTM07_IS(B1479,"61",$I$1,"1")/1000000,"")</f>
        <v>9.2174499999999995</v>
      </c>
      <c r="J1479" s="13">
        <f t="shared" si="161"/>
        <v>15.045065230000002</v>
      </c>
      <c r="K1479" s="13">
        <f>IFERROR([1]!EM_S_QSTM07_IS(B1479,"61",$K$2,"1")/1000000,"")</f>
        <v>16.04998981</v>
      </c>
      <c r="L1479" s="14">
        <f t="shared" si="164"/>
        <v>-6.2612163116382527E-2</v>
      </c>
      <c r="M1479" s="33" t="str">
        <f ca="1">[1]!EM_S_MAJASSRES_NUM(B1479,$M$2,$M$1)</f>
        <v/>
      </c>
      <c r="N1479" s="29" t="str">
        <f t="shared" si="165"/>
        <v/>
      </c>
      <c r="O1479" s="21">
        <f t="shared" ca="1" si="166"/>
        <v>-6.2612163116382527E-2</v>
      </c>
      <c r="P1479" s="10" t="str">
        <f t="shared" si="167"/>
        <v>财报</v>
      </c>
    </row>
    <row r="1480" spans="1:16" x14ac:dyDescent="0.2">
      <c r="A1480" s="17">
        <f t="shared" ca="1" si="162"/>
        <v>1122</v>
      </c>
      <c r="B1480" s="8" t="s">
        <v>3010</v>
      </c>
      <c r="C1480" s="8" t="s">
        <v>3011</v>
      </c>
      <c r="D1480" s="13">
        <f>IFERROR([1]!EM_S_QSTM07_IS(B1480,"61",$C$1,"1")/1000000,"")</f>
        <v>72.825753509999998</v>
      </c>
      <c r="E1480" s="13" t="str">
        <f>IFERROR([1]!EM_S_PERFORMANCEEXPRESS_PERFEXNETPROFITTOSHAREHOLDER(B1480,$C$1)/1000000,"")</f>
        <v/>
      </c>
      <c r="F1480" s="13">
        <f>IFERROR([1]!EM_S_PROFITNOTICE_FORECASTT(B1480,$C$1)/1000000,"")</f>
        <v>142.5838</v>
      </c>
      <c r="G1480" s="13">
        <f>IFERROR([1]!EM_S_PROFITNOTICE_FORECASTL(B1480,$C$1)/1000000,"")</f>
        <v>131.1771</v>
      </c>
      <c r="H1480" s="13">
        <f t="shared" si="163"/>
        <v>136.88045</v>
      </c>
      <c r="I1480" s="20">
        <f>IFERROR([1]!EM_S_QSTM07_IS(B1480,"61",$I$1,"1")/1000000,"")</f>
        <v>64.969467940000001</v>
      </c>
      <c r="J1480" s="13">
        <f t="shared" si="161"/>
        <v>7.8562855699999972</v>
      </c>
      <c r="K1480" s="13">
        <f>IFERROR([1]!EM_S_QSTM07_IS(B1480,"61",$K$2,"1")/1000000,"")</f>
        <v>29.763504899999997</v>
      </c>
      <c r="L1480" s="14">
        <f t="shared" si="164"/>
        <v>-0.73604299640127402</v>
      </c>
      <c r="M1480" s="33" t="str">
        <f ca="1">[1]!EM_S_MAJASSRES_NUM(B1480,$M$2,$M$1)</f>
        <v/>
      </c>
      <c r="N1480" s="29" t="str">
        <f t="shared" si="165"/>
        <v/>
      </c>
      <c r="O1480" s="21">
        <f t="shared" ca="1" si="166"/>
        <v>-0.73604299640127402</v>
      </c>
      <c r="P1480" s="10" t="str">
        <f t="shared" si="167"/>
        <v>财报</v>
      </c>
    </row>
    <row r="1481" spans="1:16" x14ac:dyDescent="0.2">
      <c r="A1481" s="17" t="str">
        <f t="shared" ca="1" si="162"/>
        <v/>
      </c>
      <c r="B1481" s="8" t="s">
        <v>3012</v>
      </c>
      <c r="C1481" s="8" t="s">
        <v>3013</v>
      </c>
      <c r="D1481" s="13">
        <f>IFERROR([1]!EM_S_QSTM07_IS(B1481,"61",$C$1,"1")/1000000,"")</f>
        <v>2.36898542</v>
      </c>
      <c r="E1481" s="13" t="str">
        <f>IFERROR([1]!EM_S_PERFORMANCEEXPRESS_PERFEXNETPROFITTOSHAREHOLDER(B1481,$C$1)/1000000,"")</f>
        <v/>
      </c>
      <c r="F1481" s="13">
        <f>IFERROR([1]!EM_S_PROFITNOTICE_FORECASTT(B1481,$C$1)/1000000,"")</f>
        <v>6.1896000000000004</v>
      </c>
      <c r="G1481" s="13">
        <f>IFERROR([1]!EM_S_PROFITNOTICE_FORECASTL(B1481,$C$1)/1000000,"")</f>
        <v>4.5750000000000002</v>
      </c>
      <c r="H1481" s="13">
        <f t="shared" si="163"/>
        <v>5.3823000000000008</v>
      </c>
      <c r="I1481" s="20">
        <f>IFERROR([1]!EM_S_QSTM07_IS(B1481,"61",$I$1,"1")/1000000,"")</f>
        <v>3.2643541200000001</v>
      </c>
      <c r="J1481" s="13">
        <f t="shared" si="161"/>
        <v>-0.89536870000000013</v>
      </c>
      <c r="K1481" s="13">
        <f>IFERROR([1]!EM_S_QSTM07_IS(B1481,"61",$K$2,"1")/1000000,"")</f>
        <v>2.8347225299999996</v>
      </c>
      <c r="L1481" s="14">
        <f t="shared" si="164"/>
        <v>-1.3158576158774877</v>
      </c>
      <c r="M1481" s="33" t="str">
        <f ca="1">[1]!EM_S_MAJASSRES_NUM(B1481,$M$2,$M$1)</f>
        <v/>
      </c>
      <c r="N1481" s="29">
        <f t="shared" si="165"/>
        <v>1</v>
      </c>
      <c r="O1481" s="21" t="str">
        <f t="shared" ca="1" si="166"/>
        <v/>
      </c>
      <c r="P1481" s="10" t="str">
        <f t="shared" si="167"/>
        <v>财报</v>
      </c>
    </row>
    <row r="1482" spans="1:16" x14ac:dyDescent="0.2">
      <c r="A1482" s="17" t="str">
        <f t="shared" ca="1" si="162"/>
        <v/>
      </c>
      <c r="B1482" s="8" t="s">
        <v>3014</v>
      </c>
      <c r="C1482" s="8" t="s">
        <v>3015</v>
      </c>
      <c r="D1482" s="13">
        <f>IFERROR([1]!EM_S_QSTM07_IS(B1482,"61",$C$1,"1")/1000000,"")</f>
        <v>57.828889409999995</v>
      </c>
      <c r="E1482" s="13" t="str">
        <f>IFERROR([1]!EM_S_PERFORMANCEEXPRESS_PERFEXNETPROFITTOSHAREHOLDER(B1482,$C$1)/1000000,"")</f>
        <v/>
      </c>
      <c r="F1482" s="13">
        <f>IFERROR([1]!EM_S_PROFITNOTICE_FORECASTT(B1482,$C$1)/1000000,"")</f>
        <v>105</v>
      </c>
      <c r="G1482" s="13">
        <f>IFERROR([1]!EM_S_PROFITNOTICE_FORECASTL(B1482,$C$1)/1000000,"")</f>
        <v>95</v>
      </c>
      <c r="H1482" s="13">
        <f t="shared" si="163"/>
        <v>100</v>
      </c>
      <c r="I1482" s="20">
        <f>IFERROR([1]!EM_S_QSTM07_IS(B1482,"61",$I$1,"1")/1000000,"")</f>
        <v>42.319069399999997</v>
      </c>
      <c r="J1482" s="13">
        <f t="shared" si="161"/>
        <v>15.509820009999999</v>
      </c>
      <c r="K1482" s="13">
        <f>IFERROR([1]!EM_S_QSTM07_IS(B1482,"61",$K$2,"1")/1000000,"")</f>
        <v>17.379842789999998</v>
      </c>
      <c r="L1482" s="14">
        <f t="shared" si="164"/>
        <v>-0.10759722067658585</v>
      </c>
      <c r="M1482" s="33">
        <f ca="1">[1]!EM_S_MAJASSRES_NUM(B1482,$M$2,$M$1)</f>
        <v>1</v>
      </c>
      <c r="N1482" s="29" t="str">
        <f t="shared" si="165"/>
        <v/>
      </c>
      <c r="O1482" s="21" t="str">
        <f t="shared" ca="1" si="166"/>
        <v/>
      </c>
      <c r="P1482" s="10" t="str">
        <f t="shared" si="167"/>
        <v>财报</v>
      </c>
    </row>
    <row r="1483" spans="1:16" x14ac:dyDescent="0.2">
      <c r="A1483" s="17" t="str">
        <f t="shared" ca="1" si="162"/>
        <v/>
      </c>
      <c r="B1483" s="8" t="s">
        <v>3016</v>
      </c>
      <c r="C1483" s="8" t="s">
        <v>3017</v>
      </c>
      <c r="D1483" s="13">
        <f>IFERROR([1]!EM_S_QSTM07_IS(B1483,"61",$C$1,"1")/1000000,"")</f>
        <v>39.350916659999996</v>
      </c>
      <c r="E1483" s="13" t="str">
        <f>IFERROR([1]!EM_S_PERFORMANCEEXPRESS_PERFEXNETPROFITTOSHAREHOLDER(B1483,$C$1)/1000000,"")</f>
        <v/>
      </c>
      <c r="F1483" s="13">
        <f>IFERROR([1]!EM_S_PROFITNOTICE_FORECASTT(B1483,$C$1)/1000000,"")</f>
        <v>80.069999999999993</v>
      </c>
      <c r="G1483" s="13">
        <f>IFERROR([1]!EM_S_PROFITNOTICE_FORECASTL(B1483,$C$1)/1000000,"")</f>
        <v>73.91</v>
      </c>
      <c r="H1483" s="13">
        <f t="shared" si="163"/>
        <v>76.989999999999995</v>
      </c>
      <c r="I1483" s="20">
        <f>IFERROR([1]!EM_S_QSTM07_IS(B1483,"61",$I$1,"1")/1000000,"")</f>
        <v>35.148865579999999</v>
      </c>
      <c r="J1483" s="13">
        <f t="shared" si="161"/>
        <v>4.2020510799999968</v>
      </c>
      <c r="K1483" s="13">
        <f>IFERROR([1]!EM_S_QSTM07_IS(B1483,"61",$K$2,"1")/1000000,"")</f>
        <v>49.716031360000002</v>
      </c>
      <c r="L1483" s="14">
        <f t="shared" si="164"/>
        <v>-0.91547895185815575</v>
      </c>
      <c r="M1483" s="33">
        <f ca="1">[1]!EM_S_MAJASSRES_NUM(B1483,$M$2,$M$1)</f>
        <v>1</v>
      </c>
      <c r="N1483" s="29" t="str">
        <f t="shared" si="165"/>
        <v/>
      </c>
      <c r="O1483" s="21" t="str">
        <f t="shared" ca="1" si="166"/>
        <v/>
      </c>
      <c r="P1483" s="10" t="str">
        <f t="shared" si="167"/>
        <v>财报</v>
      </c>
    </row>
    <row r="1484" spans="1:16" x14ac:dyDescent="0.2">
      <c r="A1484" s="17" t="str">
        <f t="shared" ca="1" si="162"/>
        <v/>
      </c>
      <c r="B1484" s="8" t="s">
        <v>3018</v>
      </c>
      <c r="C1484" s="8" t="s">
        <v>3019</v>
      </c>
      <c r="D1484" s="13">
        <f>IFERROR([1]!EM_S_QSTM07_IS(B1484,"61",$C$1,"1")/1000000,"")</f>
        <v>6.4272494099999999</v>
      </c>
      <c r="E1484" s="13" t="str">
        <f>IFERROR([1]!EM_S_PERFORMANCEEXPRESS_PERFEXNETPROFITTOSHAREHOLDER(B1484,$C$1)/1000000,"")</f>
        <v/>
      </c>
      <c r="F1484" s="13">
        <f>IFERROR([1]!EM_S_PROFITNOTICE_FORECASTT(B1484,$C$1)/1000000,"")</f>
        <v>4.1074000000000002</v>
      </c>
      <c r="G1484" s="13">
        <f>IFERROR([1]!EM_S_PROFITNOTICE_FORECASTL(B1484,$C$1)/1000000,"")</f>
        <v>2.0185</v>
      </c>
      <c r="H1484" s="13">
        <f t="shared" si="163"/>
        <v>3.0629499999999998</v>
      </c>
      <c r="I1484" s="20">
        <f>IFERROR([1]!EM_S_QSTM07_IS(B1484,"61",$I$1,"1")/1000000,"")</f>
        <v>-3.3462433199999997</v>
      </c>
      <c r="J1484" s="13">
        <f t="shared" si="161"/>
        <v>9.7734927299999992</v>
      </c>
      <c r="K1484" s="13">
        <f>IFERROR([1]!EM_S_QSTM07_IS(B1484,"61",$K$2,"1")/1000000,"")</f>
        <v>2.8224626399999999</v>
      </c>
      <c r="L1484" s="14">
        <f t="shared" si="164"/>
        <v>2.462753622134747</v>
      </c>
      <c r="M1484" s="33" t="str">
        <f ca="1">[1]!EM_S_MAJASSRES_NUM(B1484,$M$2,$M$1)</f>
        <v/>
      </c>
      <c r="N1484" s="29">
        <f t="shared" si="165"/>
        <v>1</v>
      </c>
      <c r="O1484" s="21" t="str">
        <f t="shared" ca="1" si="166"/>
        <v/>
      </c>
      <c r="P1484" s="10" t="str">
        <f t="shared" si="167"/>
        <v>财报</v>
      </c>
    </row>
    <row r="1485" spans="1:16" x14ac:dyDescent="0.2">
      <c r="A1485" s="17" t="str">
        <f t="shared" ca="1" si="162"/>
        <v/>
      </c>
      <c r="B1485" s="8" t="s">
        <v>3020</v>
      </c>
      <c r="C1485" s="8" t="s">
        <v>3021</v>
      </c>
      <c r="D1485" s="13">
        <f>IFERROR([1]!EM_S_QSTM07_IS(B1485,"61",$C$1,"1")/1000000,"")</f>
        <v>41.10717253</v>
      </c>
      <c r="E1485" s="13" t="str">
        <f>IFERROR([1]!EM_S_PERFORMANCEEXPRESS_PERFEXNETPROFITTOSHAREHOLDER(B1485,$C$1)/1000000,"")</f>
        <v/>
      </c>
      <c r="F1485" s="13">
        <f>IFERROR([1]!EM_S_PROFITNOTICE_FORECASTT(B1485,$C$1)/1000000,"")</f>
        <v>86.120400000000004</v>
      </c>
      <c r="G1485" s="13">
        <f>IFERROR([1]!EM_S_PROFITNOTICE_FORECASTL(B1485,$C$1)/1000000,"")</f>
        <v>66.982500000000002</v>
      </c>
      <c r="H1485" s="13">
        <f t="shared" si="163"/>
        <v>76.551450000000003</v>
      </c>
      <c r="I1485" s="20">
        <f>IFERROR([1]!EM_S_QSTM07_IS(B1485,"61",$I$1,"1")/1000000,"")</f>
        <v>31.786457609999999</v>
      </c>
      <c r="J1485" s="13">
        <f t="shared" si="161"/>
        <v>9.3207149200000003</v>
      </c>
      <c r="K1485" s="13">
        <f>IFERROR([1]!EM_S_QSTM07_IS(B1485,"61",$K$2,"1")/1000000,"")</f>
        <v>68.920380940000001</v>
      </c>
      <c r="L1485" s="14">
        <f t="shared" si="164"/>
        <v>-0.86476112301070518</v>
      </c>
      <c r="M1485" s="33">
        <f ca="1">[1]!EM_S_MAJASSRES_NUM(B1485,$M$2,$M$1)</f>
        <v>1</v>
      </c>
      <c r="N1485" s="29" t="str">
        <f t="shared" si="165"/>
        <v/>
      </c>
      <c r="O1485" s="21" t="str">
        <f t="shared" ca="1" si="166"/>
        <v/>
      </c>
      <c r="P1485" s="10" t="str">
        <f t="shared" si="167"/>
        <v>财报</v>
      </c>
    </row>
    <row r="1486" spans="1:16" x14ac:dyDescent="0.2">
      <c r="A1486" s="17">
        <f t="shared" ca="1" si="162"/>
        <v>1110</v>
      </c>
      <c r="B1486" s="8" t="s">
        <v>3022</v>
      </c>
      <c r="C1486" s="8" t="s">
        <v>3023</v>
      </c>
      <c r="D1486" s="13">
        <f>IFERROR([1]!EM_S_QSTM07_IS(B1486,"61",$C$1,"1")/1000000,"")</f>
        <v>22.010688179999999</v>
      </c>
      <c r="E1486" s="13" t="str">
        <f>IFERROR([1]!EM_S_PERFORMANCEEXPRESS_PERFEXNETPROFITTOSHAREHOLDER(B1486,$C$1)/1000000,"")</f>
        <v/>
      </c>
      <c r="F1486" s="13">
        <f>IFERROR([1]!EM_S_PROFITNOTICE_FORECASTT(B1486,$C$1)/1000000,"")</f>
        <v>42.516800000000003</v>
      </c>
      <c r="G1486" s="13">
        <f>IFERROR([1]!EM_S_PROFITNOTICE_FORECASTL(B1486,$C$1)/1000000,"")</f>
        <v>35.714100000000002</v>
      </c>
      <c r="H1486" s="13">
        <f t="shared" si="163"/>
        <v>39.115450000000003</v>
      </c>
      <c r="I1486" s="20">
        <f>IFERROR([1]!EM_S_QSTM07_IS(B1486,"61",$I$1,"1")/1000000,"")</f>
        <v>17.110936969999997</v>
      </c>
      <c r="J1486" s="13">
        <f t="shared" si="161"/>
        <v>4.8997512100000016</v>
      </c>
      <c r="K1486" s="13">
        <f>IFERROR([1]!EM_S_QSTM07_IS(B1486,"61",$K$2,"1")/1000000,"")</f>
        <v>17.79063906</v>
      </c>
      <c r="L1486" s="14">
        <f t="shared" si="164"/>
        <v>-0.72458824028325819</v>
      </c>
      <c r="M1486" s="33" t="str">
        <f ca="1">[1]!EM_S_MAJASSRES_NUM(B1486,$M$2,$M$1)</f>
        <v/>
      </c>
      <c r="N1486" s="29" t="str">
        <f t="shared" si="165"/>
        <v/>
      </c>
      <c r="O1486" s="21">
        <f t="shared" ca="1" si="166"/>
        <v>-0.72458824028325819</v>
      </c>
      <c r="P1486" s="10" t="str">
        <f t="shared" si="167"/>
        <v>财报</v>
      </c>
    </row>
    <row r="1487" spans="1:16" x14ac:dyDescent="0.2">
      <c r="A1487" s="17">
        <f t="shared" ca="1" si="162"/>
        <v>200</v>
      </c>
      <c r="B1487" s="8" t="s">
        <v>3024</v>
      </c>
      <c r="C1487" s="8" t="s">
        <v>3025</v>
      </c>
      <c r="D1487" s="13">
        <f>IFERROR([1]!EM_S_QSTM07_IS(B1487,"61",$C$1,"1")/1000000,"")</f>
        <v>9.5562346700000003</v>
      </c>
      <c r="E1487" s="13" t="str">
        <f>IFERROR([1]!EM_S_PERFORMANCEEXPRESS_PERFEXNETPROFITTOSHAREHOLDER(B1487,$C$1)/1000000,"")</f>
        <v/>
      </c>
      <c r="F1487" s="13">
        <f>IFERROR([1]!EM_S_PROFITNOTICE_FORECASTT(B1487,$C$1)/1000000,"")</f>
        <v>14.5</v>
      </c>
      <c r="G1487" s="13">
        <f>IFERROR([1]!EM_S_PROFITNOTICE_FORECASTL(B1487,$C$1)/1000000,"")</f>
        <v>13</v>
      </c>
      <c r="H1487" s="13">
        <f t="shared" si="163"/>
        <v>13.75</v>
      </c>
      <c r="I1487" s="20">
        <f>IFERROR([1]!EM_S_QSTM07_IS(B1487,"61",$I$1,"1")/1000000,"")</f>
        <v>4.0314053699999999</v>
      </c>
      <c r="J1487" s="13">
        <f t="shared" si="161"/>
        <v>5.5248293000000004</v>
      </c>
      <c r="K1487" s="13">
        <f>IFERROR([1]!EM_S_QSTM07_IS(B1487,"61",$K$2,"1")/1000000,"")</f>
        <v>-95.854792410000002</v>
      </c>
      <c r="L1487" s="14">
        <f t="shared" si="164"/>
        <v>1.0576374864635734</v>
      </c>
      <c r="M1487" s="33" t="str">
        <f ca="1">[1]!EM_S_MAJASSRES_NUM(B1487,$M$2,$M$1)</f>
        <v/>
      </c>
      <c r="N1487" s="29" t="str">
        <f t="shared" si="165"/>
        <v/>
      </c>
      <c r="O1487" s="21">
        <f t="shared" ca="1" si="166"/>
        <v>1.0576374864635734</v>
      </c>
      <c r="P1487" s="10" t="str">
        <f t="shared" si="167"/>
        <v>财报</v>
      </c>
    </row>
    <row r="1488" spans="1:16" x14ac:dyDescent="0.2">
      <c r="A1488" s="17">
        <f t="shared" ca="1" si="162"/>
        <v>1120</v>
      </c>
      <c r="B1488" s="8" t="s">
        <v>3026</v>
      </c>
      <c r="C1488" s="8" t="s">
        <v>3027</v>
      </c>
      <c r="D1488" s="13">
        <f>IFERROR([1]!EM_S_QSTM07_IS(B1488,"61",$C$1,"1")/1000000,"")</f>
        <v>4.1978192000000005</v>
      </c>
      <c r="E1488" s="13" t="str">
        <f>IFERROR([1]!EM_S_PERFORMANCEEXPRESS_PERFEXNETPROFITTOSHAREHOLDER(B1488,$C$1)/1000000,"")</f>
        <v/>
      </c>
      <c r="F1488" s="13">
        <f>IFERROR([1]!EM_S_PROFITNOTICE_FORECASTT(B1488,$C$1)/1000000,"")</f>
        <v>1.6</v>
      </c>
      <c r="G1488" s="13">
        <f>IFERROR([1]!EM_S_PROFITNOTICE_FORECASTL(B1488,$C$1)/1000000,"")</f>
        <v>-1.6</v>
      </c>
      <c r="H1488" s="13">
        <f t="shared" si="163"/>
        <v>0</v>
      </c>
      <c r="I1488" s="20">
        <f>IFERROR([1]!EM_S_QSTM07_IS(B1488,"61",$I$1,"1")/1000000,"")</f>
        <v>-3.7895409</v>
      </c>
      <c r="J1488" s="13">
        <f t="shared" si="161"/>
        <v>7.9873601000000001</v>
      </c>
      <c r="K1488" s="13">
        <f>IFERROR([1]!EM_S_QSTM07_IS(B1488,"61",$K$2,"1")/1000000,"")</f>
        <v>29.973364800000002</v>
      </c>
      <c r="L1488" s="14">
        <f t="shared" si="164"/>
        <v>-0.73351807001661695</v>
      </c>
      <c r="M1488" s="33" t="str">
        <f ca="1">[1]!EM_S_MAJASSRES_NUM(B1488,$M$2,$M$1)</f>
        <v/>
      </c>
      <c r="N1488" s="29" t="str">
        <f t="shared" si="165"/>
        <v/>
      </c>
      <c r="O1488" s="21">
        <f t="shared" ca="1" si="166"/>
        <v>-0.73351807001661695</v>
      </c>
      <c r="P1488" s="10" t="str">
        <f t="shared" si="167"/>
        <v>财报</v>
      </c>
    </row>
    <row r="1489" spans="1:16" x14ac:dyDescent="0.2">
      <c r="A1489" s="17">
        <f t="shared" ca="1" si="162"/>
        <v>1919</v>
      </c>
      <c r="B1489" s="8" t="s">
        <v>3028</v>
      </c>
      <c r="C1489" s="8" t="s">
        <v>3029</v>
      </c>
      <c r="D1489" s="13">
        <f>IFERROR([1]!EM_S_QSTM07_IS(B1489,"61",$C$1,"1")/1000000,"")</f>
        <v>-45.661954819999998</v>
      </c>
      <c r="E1489" s="13" t="str">
        <f>IFERROR([1]!EM_S_PERFORMANCEEXPRESS_PERFEXNETPROFITTOSHAREHOLDER(B1489,$C$1)/1000000,"")</f>
        <v/>
      </c>
      <c r="F1489" s="13">
        <f>IFERROR([1]!EM_S_PROFITNOTICE_FORECASTT(B1489,$C$1)/1000000,"")</f>
        <v>-70</v>
      </c>
      <c r="G1489" s="13">
        <f>IFERROR([1]!EM_S_PROFITNOTICE_FORECASTL(B1489,$C$1)/1000000,"")</f>
        <v>-75</v>
      </c>
      <c r="H1489" s="13">
        <f t="shared" si="163"/>
        <v>-72.5</v>
      </c>
      <c r="I1489" s="20">
        <f>IFERROR([1]!EM_S_QSTM07_IS(B1489,"61",$I$1,"1")/1000000,"")</f>
        <v>-25.848976950000001</v>
      </c>
      <c r="J1489" s="13">
        <f t="shared" si="161"/>
        <v>-19.812977869999997</v>
      </c>
      <c r="K1489" s="13">
        <f>IFERROR([1]!EM_S_QSTM07_IS(B1489,"61",$K$2,"1")/1000000,"")</f>
        <v>23.939687769999999</v>
      </c>
      <c r="L1489" s="14">
        <f t="shared" si="164"/>
        <v>-1.8276205629894895</v>
      </c>
      <c r="M1489" s="33" t="str">
        <f ca="1">[1]!EM_S_MAJASSRES_NUM(B1489,$M$2,$M$1)</f>
        <v/>
      </c>
      <c r="N1489" s="29" t="str">
        <f t="shared" si="165"/>
        <v/>
      </c>
      <c r="O1489" s="21">
        <f t="shared" ca="1" si="166"/>
        <v>-1.8276205629894895</v>
      </c>
      <c r="P1489" s="10" t="str">
        <f t="shared" si="167"/>
        <v>财报</v>
      </c>
    </row>
    <row r="1490" spans="1:16" x14ac:dyDescent="0.2">
      <c r="A1490" s="17">
        <f t="shared" ca="1" si="162"/>
        <v>805</v>
      </c>
      <c r="B1490" s="8" t="s">
        <v>3030</v>
      </c>
      <c r="C1490" s="8" t="s">
        <v>3031</v>
      </c>
      <c r="D1490" s="13">
        <f>IFERROR([1]!EM_S_QSTM07_IS(B1490,"61",$C$1,"1")/1000000,"")</f>
        <v>13.92115834</v>
      </c>
      <c r="E1490" s="13" t="str">
        <f>IFERROR([1]!EM_S_PERFORMANCEEXPRESS_PERFEXNETPROFITTOSHAREHOLDER(B1490,$C$1)/1000000,"")</f>
        <v/>
      </c>
      <c r="F1490" s="13">
        <f>IFERROR([1]!EM_S_PROFITNOTICE_FORECASTT(B1490,$C$1)/1000000,"")</f>
        <v>21.7</v>
      </c>
      <c r="G1490" s="13">
        <f>IFERROR([1]!EM_S_PROFITNOTICE_FORECASTL(B1490,$C$1)/1000000,"")</f>
        <v>15.317600000000001</v>
      </c>
      <c r="H1490" s="13">
        <f t="shared" si="163"/>
        <v>18.508800000000001</v>
      </c>
      <c r="I1490" s="20">
        <f>IFERROR([1]!EM_S_QSTM07_IS(B1490,"61",$I$1,"1")/1000000,"")</f>
        <v>2.0715476399999999</v>
      </c>
      <c r="J1490" s="13">
        <f t="shared" si="161"/>
        <v>11.849610699999999</v>
      </c>
      <c r="K1490" s="13">
        <f>IFERROR([1]!EM_S_QSTM07_IS(B1490,"61",$K$2,"1")/1000000,"")</f>
        <v>23.542241860000001</v>
      </c>
      <c r="L1490" s="14">
        <f t="shared" si="164"/>
        <v>-0.49666600273386202</v>
      </c>
      <c r="M1490" s="33" t="str">
        <f ca="1">[1]!EM_S_MAJASSRES_NUM(B1490,$M$2,$M$1)</f>
        <v/>
      </c>
      <c r="N1490" s="29" t="str">
        <f t="shared" si="165"/>
        <v/>
      </c>
      <c r="O1490" s="21">
        <f t="shared" ca="1" si="166"/>
        <v>-0.49666600273386202</v>
      </c>
      <c r="P1490" s="10" t="str">
        <f t="shared" si="167"/>
        <v>财报</v>
      </c>
    </row>
    <row r="1491" spans="1:16" x14ac:dyDescent="0.2">
      <c r="A1491" s="17" t="str">
        <f t="shared" ca="1" si="162"/>
        <v/>
      </c>
      <c r="B1491" s="8" t="s">
        <v>3032</v>
      </c>
      <c r="C1491" s="8" t="s">
        <v>3033</v>
      </c>
      <c r="D1491" s="13">
        <f>IFERROR([1]!EM_S_QSTM07_IS(B1491,"61",$C$1,"1")/1000000,"")</f>
        <v>34.696937170000005</v>
      </c>
      <c r="E1491" s="13" t="str">
        <f>IFERROR([1]!EM_S_PERFORMANCEEXPRESS_PERFEXNETPROFITTOSHAREHOLDER(B1491,$C$1)/1000000,"")</f>
        <v/>
      </c>
      <c r="F1491" s="13">
        <f>IFERROR([1]!EM_S_PROFITNOTICE_FORECASTT(B1491,$C$1)/1000000,"")</f>
        <v>60.262599999999999</v>
      </c>
      <c r="G1491" s="13">
        <f>IFERROR([1]!EM_S_PROFITNOTICE_FORECASTL(B1491,$C$1)/1000000,"")</f>
        <v>51.223199999999999</v>
      </c>
      <c r="H1491" s="13">
        <f t="shared" si="163"/>
        <v>55.742899999999999</v>
      </c>
      <c r="I1491" s="20">
        <f>IFERROR([1]!EM_S_QSTM07_IS(B1491,"61",$I$1,"1")/1000000,"")</f>
        <v>19.196274070000001</v>
      </c>
      <c r="J1491" s="13">
        <f t="shared" si="161"/>
        <v>15.500663100000004</v>
      </c>
      <c r="K1491" s="13">
        <f>IFERROR([1]!EM_S_QSTM07_IS(B1491,"61",$K$2,"1")/1000000,"")</f>
        <v>22.118904079999997</v>
      </c>
      <c r="L1491" s="14">
        <f t="shared" si="164"/>
        <v>-0.29921197524357607</v>
      </c>
      <c r="M1491" s="33">
        <f ca="1">[1]!EM_S_MAJASSRES_NUM(B1491,$M$2,$M$1)</f>
        <v>1</v>
      </c>
      <c r="N1491" s="29" t="str">
        <f t="shared" si="165"/>
        <v/>
      </c>
      <c r="O1491" s="21" t="str">
        <f t="shared" ca="1" si="166"/>
        <v/>
      </c>
      <c r="P1491" s="10" t="str">
        <f t="shared" si="167"/>
        <v>财报</v>
      </c>
    </row>
    <row r="1492" spans="1:16" x14ac:dyDescent="0.2">
      <c r="A1492" s="17">
        <f t="shared" ca="1" si="162"/>
        <v>499</v>
      </c>
      <c r="B1492" s="8" t="s">
        <v>3034</v>
      </c>
      <c r="C1492" s="8" t="s">
        <v>3035</v>
      </c>
      <c r="D1492" s="13">
        <f>IFERROR([1]!EM_S_QSTM07_IS(B1492,"61",$C$1,"1")/1000000,"")</f>
        <v>42.24767499</v>
      </c>
      <c r="E1492" s="13" t="str">
        <f>IFERROR([1]!EM_S_PERFORMANCEEXPRESS_PERFEXNETPROFITTOSHAREHOLDER(B1492,$C$1)/1000000,"")</f>
        <v/>
      </c>
      <c r="F1492" s="13">
        <f>IFERROR([1]!EM_S_PROFITNOTICE_FORECASTT(B1492,$C$1)/1000000,"")</f>
        <v>61.110199999999999</v>
      </c>
      <c r="G1492" s="13">
        <f>IFERROR([1]!EM_S_PROFITNOTICE_FORECASTL(B1492,$C$1)/1000000,"")</f>
        <v>52.962200000000003</v>
      </c>
      <c r="H1492" s="13">
        <f t="shared" si="163"/>
        <v>57.036200000000001</v>
      </c>
      <c r="I1492" s="20">
        <f>IFERROR([1]!EM_S_QSTM07_IS(B1492,"61",$I$1,"1")/1000000,"")</f>
        <v>15.16950426</v>
      </c>
      <c r="J1492" s="13">
        <f t="shared" si="161"/>
        <v>27.07817073</v>
      </c>
      <c r="K1492" s="13">
        <f>IFERROR([1]!EM_S_QSTM07_IS(B1492,"61",$K$2,"1")/1000000,"")</f>
        <v>30.64527537</v>
      </c>
      <c r="L1492" s="14">
        <f t="shared" si="164"/>
        <v>-0.11639982336370176</v>
      </c>
      <c r="M1492" s="33" t="str">
        <f ca="1">[1]!EM_S_MAJASSRES_NUM(B1492,$M$2,$M$1)</f>
        <v/>
      </c>
      <c r="N1492" s="29" t="str">
        <f t="shared" si="165"/>
        <v/>
      </c>
      <c r="O1492" s="21">
        <f t="shared" ca="1" si="166"/>
        <v>-0.11639982336370176</v>
      </c>
      <c r="P1492" s="10" t="str">
        <f t="shared" si="167"/>
        <v>财报</v>
      </c>
    </row>
    <row r="1493" spans="1:16" x14ac:dyDescent="0.2">
      <c r="A1493" s="17">
        <f t="shared" ca="1" si="162"/>
        <v>789</v>
      </c>
      <c r="B1493" s="8" t="s">
        <v>3036</v>
      </c>
      <c r="C1493" s="8" t="s">
        <v>3037</v>
      </c>
      <c r="D1493" s="13">
        <f>IFERROR([1]!EM_S_QSTM07_IS(B1493,"61",$C$1,"1")/1000000,"")</f>
        <v>45.363761969999999</v>
      </c>
      <c r="E1493" s="13" t="str">
        <f>IFERROR([1]!EM_S_PERFORMANCEEXPRESS_PERFEXNETPROFITTOSHAREHOLDER(B1493,$C$1)/1000000,"")</f>
        <v/>
      </c>
      <c r="F1493" s="13">
        <f>IFERROR([1]!EM_S_PROFITNOTICE_FORECASTT(B1493,$C$1)/1000000,"")</f>
        <v>71</v>
      </c>
      <c r="G1493" s="13">
        <f>IFERROR([1]!EM_S_PROFITNOTICE_FORECASTL(B1493,$C$1)/1000000,"")</f>
        <v>68</v>
      </c>
      <c r="H1493" s="13">
        <f t="shared" si="163"/>
        <v>69.5</v>
      </c>
      <c r="I1493" s="20">
        <f>IFERROR([1]!EM_S_QSTM07_IS(B1493,"61",$I$1,"1")/1000000,"")</f>
        <v>20.164529300000002</v>
      </c>
      <c r="J1493" s="13">
        <f t="shared" si="161"/>
        <v>25.199232669999997</v>
      </c>
      <c r="K1493" s="13">
        <f>IFERROR([1]!EM_S_QSTM07_IS(B1493,"61",$K$2,"1")/1000000,"")</f>
        <v>49.311286380000006</v>
      </c>
      <c r="L1493" s="14">
        <f t="shared" si="164"/>
        <v>-0.48897636788845833</v>
      </c>
      <c r="M1493" s="33" t="str">
        <f ca="1">[1]!EM_S_MAJASSRES_NUM(B1493,$M$2,$M$1)</f>
        <v/>
      </c>
      <c r="N1493" s="29" t="str">
        <f t="shared" si="165"/>
        <v/>
      </c>
      <c r="O1493" s="21">
        <f t="shared" ca="1" si="166"/>
        <v>-0.48897636788845833</v>
      </c>
      <c r="P1493" s="10" t="str">
        <f t="shared" si="167"/>
        <v>财报</v>
      </c>
    </row>
    <row r="1494" spans="1:16" x14ac:dyDescent="0.2">
      <c r="A1494" s="17">
        <f t="shared" ca="1" si="162"/>
        <v>1678</v>
      </c>
      <c r="B1494" s="8" t="s">
        <v>3038</v>
      </c>
      <c r="C1494" s="8" t="s">
        <v>3039</v>
      </c>
      <c r="D1494" s="13">
        <f>IFERROR([1]!EM_S_QSTM07_IS(B1494,"61",$C$1,"1")/1000000,"")</f>
        <v>33.621792479999996</v>
      </c>
      <c r="E1494" s="13" t="str">
        <f>IFERROR([1]!EM_S_PERFORMANCEEXPRESS_PERFEXNETPROFITTOSHAREHOLDER(B1494,$C$1)/1000000,"")</f>
        <v/>
      </c>
      <c r="F1494" s="13">
        <f>IFERROR([1]!EM_S_PROFITNOTICE_FORECASTT(B1494,$C$1)/1000000,"")</f>
        <v>86.34</v>
      </c>
      <c r="G1494" s="13">
        <f>IFERROR([1]!EM_S_PROFITNOTICE_FORECASTL(B1494,$C$1)/1000000,"")</f>
        <v>60.44</v>
      </c>
      <c r="H1494" s="13">
        <f t="shared" si="163"/>
        <v>73.39</v>
      </c>
      <c r="I1494" s="20">
        <f>IFERROR([1]!EM_S_QSTM07_IS(B1494,"61",$I$1,"1")/1000000,"")</f>
        <v>41.0943568</v>
      </c>
      <c r="J1494" s="13">
        <f t="shared" si="161"/>
        <v>-7.4725643200000036</v>
      </c>
      <c r="K1494" s="13">
        <f>IFERROR([1]!EM_S_QSTM07_IS(B1494,"61",$K$2,"1")/1000000,"")</f>
        <v>47.849013590000006</v>
      </c>
      <c r="L1494" s="14">
        <f t="shared" si="164"/>
        <v>-1.1561696628488429</v>
      </c>
      <c r="M1494" s="33" t="str">
        <f ca="1">[1]!EM_S_MAJASSRES_NUM(B1494,$M$2,$M$1)</f>
        <v/>
      </c>
      <c r="N1494" s="29" t="str">
        <f t="shared" si="165"/>
        <v/>
      </c>
      <c r="O1494" s="21">
        <f t="shared" ca="1" si="166"/>
        <v>-1.1561696628488429</v>
      </c>
      <c r="P1494" s="10" t="str">
        <f t="shared" si="167"/>
        <v>财报</v>
      </c>
    </row>
    <row r="1495" spans="1:16" x14ac:dyDescent="0.2">
      <c r="A1495" s="17">
        <f t="shared" ca="1" si="162"/>
        <v>1717</v>
      </c>
      <c r="B1495" s="8" t="s">
        <v>3040</v>
      </c>
      <c r="C1495" s="8" t="s">
        <v>3041</v>
      </c>
      <c r="D1495" s="13">
        <f>IFERROR([1]!EM_S_QSTM07_IS(B1495,"61",$C$1,"1")/1000000,"")</f>
        <v>4.5378052000000002</v>
      </c>
      <c r="E1495" s="13" t="str">
        <f>IFERROR([1]!EM_S_PERFORMANCEEXPRESS_PERFEXNETPROFITTOSHAREHOLDER(B1495,$C$1)/1000000,"")</f>
        <v/>
      </c>
      <c r="F1495" s="13">
        <f>IFERROR([1]!EM_S_PROFITNOTICE_FORECASTT(B1495,$C$1)/1000000,"")</f>
        <v>17</v>
      </c>
      <c r="G1495" s="13">
        <f>IFERROR([1]!EM_S_PROFITNOTICE_FORECASTL(B1495,$C$1)/1000000,"")</f>
        <v>14</v>
      </c>
      <c r="H1495" s="13">
        <f t="shared" si="163"/>
        <v>15.5</v>
      </c>
      <c r="I1495" s="20">
        <f>IFERROR([1]!EM_S_QSTM07_IS(B1495,"61",$I$1,"1")/1000000,"")</f>
        <v>10.7735433</v>
      </c>
      <c r="J1495" s="13">
        <f t="shared" si="161"/>
        <v>-6.2357380999999998</v>
      </c>
      <c r="K1495" s="13">
        <f>IFERROR([1]!EM_S_QSTM07_IS(B1495,"61",$K$2,"1")/1000000,"")</f>
        <v>29.403026029999999</v>
      </c>
      <c r="L1495" s="14">
        <f t="shared" si="164"/>
        <v>-1.2120781069825146</v>
      </c>
      <c r="M1495" s="33" t="str">
        <f ca="1">[1]!EM_S_MAJASSRES_NUM(B1495,$M$2,$M$1)</f>
        <v/>
      </c>
      <c r="N1495" s="29" t="str">
        <f t="shared" si="165"/>
        <v/>
      </c>
      <c r="O1495" s="21">
        <f t="shared" ca="1" si="166"/>
        <v>-1.2120781069825146</v>
      </c>
      <c r="P1495" s="10" t="str">
        <f t="shared" si="167"/>
        <v>财报</v>
      </c>
    </row>
    <row r="1496" spans="1:16" x14ac:dyDescent="0.2">
      <c r="A1496" s="17" t="str">
        <f t="shared" ca="1" si="162"/>
        <v/>
      </c>
      <c r="B1496" s="8" t="s">
        <v>3042</v>
      </c>
      <c r="C1496" s="8" t="s">
        <v>3043</v>
      </c>
      <c r="D1496" s="13">
        <f>IFERROR([1]!EM_S_QSTM07_IS(B1496,"61",$C$1,"1")/1000000,"")</f>
        <v>-4.0972728099999998</v>
      </c>
      <c r="E1496" s="13" t="str">
        <f>IFERROR([1]!EM_S_PERFORMANCEEXPRESS_PERFEXNETPROFITTOSHAREHOLDER(B1496,$C$1)/1000000,"")</f>
        <v/>
      </c>
      <c r="F1496" s="13">
        <f>IFERROR([1]!EM_S_PROFITNOTICE_FORECASTT(B1496,$C$1)/1000000,"")</f>
        <v>5.9100999999999999</v>
      </c>
      <c r="G1496" s="13">
        <f>IFERROR([1]!EM_S_PROFITNOTICE_FORECASTL(B1496,$C$1)/1000000,"")</f>
        <v>3.7610000000000001</v>
      </c>
      <c r="H1496" s="13">
        <f t="shared" si="163"/>
        <v>4.8355499999999996</v>
      </c>
      <c r="I1496" s="20">
        <f>IFERROR([1]!EM_S_QSTM07_IS(B1496,"61",$I$1,"1")/1000000,"")</f>
        <v>8.9617871300000012</v>
      </c>
      <c r="J1496" s="13">
        <f t="shared" si="161"/>
        <v>-13.059059940000001</v>
      </c>
      <c r="K1496" s="13">
        <f>IFERROR([1]!EM_S_QSTM07_IS(B1496,"61",$K$2,"1")/1000000,"")</f>
        <v>-1.4585808200000001</v>
      </c>
      <c r="L1496" s="14">
        <f t="shared" si="164"/>
        <v>-7.9532645438186966</v>
      </c>
      <c r="M1496" s="33" t="str">
        <f ca="1">[1]!EM_S_MAJASSRES_NUM(B1496,$M$2,$M$1)</f>
        <v/>
      </c>
      <c r="N1496" s="29">
        <f t="shared" si="165"/>
        <v>1</v>
      </c>
      <c r="O1496" s="21" t="str">
        <f t="shared" ca="1" si="166"/>
        <v/>
      </c>
      <c r="P1496" s="10" t="str">
        <f t="shared" si="167"/>
        <v>财报</v>
      </c>
    </row>
    <row r="1497" spans="1:16" x14ac:dyDescent="0.2">
      <c r="A1497" s="17">
        <f t="shared" ca="1" si="162"/>
        <v>1714</v>
      </c>
      <c r="B1497" s="8" t="s">
        <v>3044</v>
      </c>
      <c r="C1497" s="8" t="s">
        <v>3045</v>
      </c>
      <c r="D1497" s="13">
        <f>IFERROR([1]!EM_S_QSTM07_IS(B1497,"61",$C$1,"1")/1000000,"")</f>
        <v>12.684565409999999</v>
      </c>
      <c r="E1497" s="13" t="str">
        <f>IFERROR([1]!EM_S_PERFORMANCEEXPRESS_PERFEXNETPROFITTOSHAREHOLDER(B1497,$C$1)/1000000,"")</f>
        <v/>
      </c>
      <c r="F1497" s="13">
        <f>IFERROR([1]!EM_S_PROFITNOTICE_FORECASTT(B1497,$C$1)/1000000,"")</f>
        <v>29</v>
      </c>
      <c r="G1497" s="13">
        <f>IFERROR([1]!EM_S_PROFITNOTICE_FORECASTL(B1497,$C$1)/1000000,"")</f>
        <v>27</v>
      </c>
      <c r="H1497" s="13">
        <f t="shared" si="163"/>
        <v>28</v>
      </c>
      <c r="I1497" s="20">
        <f>IFERROR([1]!EM_S_QSTM07_IS(B1497,"61",$I$1,"1")/1000000,"")</f>
        <v>16.173013019999999</v>
      </c>
      <c r="J1497" s="13">
        <f t="shared" si="161"/>
        <v>-3.4884476099999997</v>
      </c>
      <c r="K1497" s="13">
        <f>IFERROR([1]!EM_S_QSTM07_IS(B1497,"61",$K$2,"1")/1000000,"")</f>
        <v>16.680861069999999</v>
      </c>
      <c r="L1497" s="14">
        <f t="shared" si="164"/>
        <v>-1.2091287491311744</v>
      </c>
      <c r="M1497" s="33" t="str">
        <f ca="1">[1]!EM_S_MAJASSRES_NUM(B1497,$M$2,$M$1)</f>
        <v/>
      </c>
      <c r="N1497" s="29" t="str">
        <f t="shared" si="165"/>
        <v/>
      </c>
      <c r="O1497" s="21">
        <f t="shared" ca="1" si="166"/>
        <v>-1.2091287491311744</v>
      </c>
      <c r="P1497" s="10" t="str">
        <f t="shared" si="167"/>
        <v>财报</v>
      </c>
    </row>
    <row r="1498" spans="1:16" x14ac:dyDescent="0.2">
      <c r="A1498" s="17">
        <f t="shared" ca="1" si="162"/>
        <v>191</v>
      </c>
      <c r="B1498" s="8" t="s">
        <v>3046</v>
      </c>
      <c r="C1498" s="8" t="s">
        <v>3047</v>
      </c>
      <c r="D1498" s="13">
        <f>IFERROR([1]!EM_S_QSTM07_IS(B1498,"61",$C$1,"1")/1000000,"")</f>
        <v>111.90569262999999</v>
      </c>
      <c r="E1498" s="13" t="str">
        <f>IFERROR([1]!EM_S_PERFORMANCEEXPRESS_PERFEXNETPROFITTOSHAREHOLDER(B1498,$C$1)/1000000,"")</f>
        <v/>
      </c>
      <c r="F1498" s="13">
        <f>IFERROR([1]!EM_S_PROFITNOTICE_FORECASTT(B1498,$C$1)/1000000,"")</f>
        <v>165</v>
      </c>
      <c r="G1498" s="13">
        <f>IFERROR([1]!EM_S_PROFITNOTICE_FORECASTL(B1498,$C$1)/1000000,"")</f>
        <v>149</v>
      </c>
      <c r="H1498" s="13">
        <f t="shared" si="163"/>
        <v>157</v>
      </c>
      <c r="I1498" s="20">
        <f>IFERROR([1]!EM_S_QSTM07_IS(B1498,"61",$I$1,"1")/1000000,"")</f>
        <v>42.547208420000004</v>
      </c>
      <c r="J1498" s="13">
        <f t="shared" si="161"/>
        <v>69.358484209999986</v>
      </c>
      <c r="K1498" s="13">
        <f>IFERROR([1]!EM_S_QSTM07_IS(B1498,"61",$K$2,"1")/1000000,"")</f>
        <v>33.42771123</v>
      </c>
      <c r="L1498" s="14">
        <f t="shared" si="164"/>
        <v>1.0748798424390358</v>
      </c>
      <c r="M1498" s="33" t="str">
        <f ca="1">[1]!EM_S_MAJASSRES_NUM(B1498,$M$2,$M$1)</f>
        <v/>
      </c>
      <c r="N1498" s="29" t="str">
        <f t="shared" si="165"/>
        <v/>
      </c>
      <c r="O1498" s="21">
        <f t="shared" ca="1" si="166"/>
        <v>1.0748798424390358</v>
      </c>
      <c r="P1498" s="10" t="str">
        <f t="shared" si="167"/>
        <v>财报</v>
      </c>
    </row>
    <row r="1499" spans="1:16" x14ac:dyDescent="0.2">
      <c r="A1499" s="17" t="str">
        <f t="shared" ca="1" si="162"/>
        <v/>
      </c>
      <c r="B1499" s="8" t="s">
        <v>3048</v>
      </c>
      <c r="C1499" s="8" t="s">
        <v>3049</v>
      </c>
      <c r="D1499" s="13">
        <f>IFERROR([1]!EM_S_QSTM07_IS(B1499,"61",$C$1,"1")/1000000,"")</f>
        <v>7.0983869800000008</v>
      </c>
      <c r="E1499" s="13" t="str">
        <f>IFERROR([1]!EM_S_PERFORMANCEEXPRESS_PERFEXNETPROFITTOSHAREHOLDER(B1499,$C$1)/1000000,"")</f>
        <v/>
      </c>
      <c r="F1499" s="13">
        <f>IFERROR([1]!EM_S_PROFITNOTICE_FORECASTT(B1499,$C$1)/1000000,"")</f>
        <v>19.600000000000001</v>
      </c>
      <c r="G1499" s="13">
        <f>IFERROR([1]!EM_S_PROFITNOTICE_FORECASTL(B1499,$C$1)/1000000,"")</f>
        <v>14.5</v>
      </c>
      <c r="H1499" s="13">
        <f t="shared" si="163"/>
        <v>17.05</v>
      </c>
      <c r="I1499" s="20">
        <f>IFERROR([1]!EM_S_QSTM07_IS(B1499,"61",$I$1,"1")/1000000,"")</f>
        <v>8.34144036</v>
      </c>
      <c r="J1499" s="13">
        <f t="shared" si="161"/>
        <v>-1.2430533799999992</v>
      </c>
      <c r="K1499" s="13">
        <f>IFERROR([1]!EM_S_QSTM07_IS(B1499,"61",$K$2,"1")/1000000,"")</f>
        <v>8.0492953400000005</v>
      </c>
      <c r="L1499" s="14">
        <f t="shared" si="164"/>
        <v>-1.1544300870441162</v>
      </c>
      <c r="M1499" s="33">
        <f ca="1">[1]!EM_S_MAJASSRES_NUM(B1499,$M$2,$M$1)</f>
        <v>1</v>
      </c>
      <c r="N1499" s="29">
        <f t="shared" si="165"/>
        <v>1</v>
      </c>
      <c r="O1499" s="21" t="str">
        <f t="shared" ca="1" si="166"/>
        <v/>
      </c>
      <c r="P1499" s="10" t="str">
        <f t="shared" si="167"/>
        <v>财报</v>
      </c>
    </row>
    <row r="1500" spans="1:16" x14ac:dyDescent="0.2">
      <c r="A1500" s="17" t="str">
        <f t="shared" ca="1" si="162"/>
        <v/>
      </c>
      <c r="B1500" s="8" t="s">
        <v>3050</v>
      </c>
      <c r="C1500" s="8" t="s">
        <v>3051</v>
      </c>
      <c r="D1500" s="13">
        <f>IFERROR([1]!EM_S_QSTM07_IS(B1500,"61",$C$1,"1")/1000000,"")</f>
        <v>5.0973412500000004</v>
      </c>
      <c r="E1500" s="13" t="str">
        <f>IFERROR([1]!EM_S_PERFORMANCEEXPRESS_PERFEXNETPROFITTOSHAREHOLDER(B1500,$C$1)/1000000,"")</f>
        <v/>
      </c>
      <c r="F1500" s="13">
        <f>IFERROR([1]!EM_S_PROFITNOTICE_FORECASTT(B1500,$C$1)/1000000,"")</f>
        <v>8.6</v>
      </c>
      <c r="G1500" s="13">
        <f>IFERROR([1]!EM_S_PROFITNOTICE_FORECASTL(B1500,$C$1)/1000000,"")</f>
        <v>7.5</v>
      </c>
      <c r="H1500" s="13">
        <f t="shared" si="163"/>
        <v>8.0500000000000007</v>
      </c>
      <c r="I1500" s="20">
        <f>IFERROR([1]!EM_S_QSTM07_IS(B1500,"61",$I$1,"1")/1000000,"")</f>
        <v>3.2511970800000003</v>
      </c>
      <c r="J1500" s="13">
        <f t="shared" si="161"/>
        <v>1.8461441700000001</v>
      </c>
      <c r="K1500" s="13">
        <f>IFERROR([1]!EM_S_QSTM07_IS(B1500,"61",$K$2,"1")/1000000,"")</f>
        <v>1.3826526000000001</v>
      </c>
      <c r="L1500" s="14">
        <f t="shared" si="164"/>
        <v>0.33521910709891978</v>
      </c>
      <c r="M1500" s="33" t="str">
        <f ca="1">[1]!EM_S_MAJASSRES_NUM(B1500,$M$2,$M$1)</f>
        <v/>
      </c>
      <c r="N1500" s="29">
        <f t="shared" si="165"/>
        <v>1</v>
      </c>
      <c r="O1500" s="21" t="str">
        <f t="shared" ca="1" si="166"/>
        <v/>
      </c>
      <c r="P1500" s="10" t="str">
        <f t="shared" si="167"/>
        <v>财报</v>
      </c>
    </row>
    <row r="1501" spans="1:16" x14ac:dyDescent="0.2">
      <c r="A1501" s="17">
        <f t="shared" ca="1" si="162"/>
        <v>633</v>
      </c>
      <c r="B1501" s="8" t="s">
        <v>3052</v>
      </c>
      <c r="C1501" s="8" t="s">
        <v>3053</v>
      </c>
      <c r="D1501" s="13">
        <f>IFERROR([1]!EM_S_QSTM07_IS(B1501,"61",$C$1,"1")/1000000,"")</f>
        <v>20.810018020000001</v>
      </c>
      <c r="E1501" s="13" t="str">
        <f>IFERROR([1]!EM_S_PERFORMANCEEXPRESS_PERFEXNETPROFITTOSHAREHOLDER(B1501,$C$1)/1000000,"")</f>
        <v/>
      </c>
      <c r="F1501" s="13">
        <f>IFERROR([1]!EM_S_PROFITNOTICE_FORECASTT(B1501,$C$1)/1000000,"")</f>
        <v>35.829300000000003</v>
      </c>
      <c r="G1501" s="13">
        <f>IFERROR([1]!EM_S_PROFITNOTICE_FORECASTL(B1501,$C$1)/1000000,"")</f>
        <v>31.4863</v>
      </c>
      <c r="H1501" s="13">
        <f t="shared" si="163"/>
        <v>33.657800000000002</v>
      </c>
      <c r="I1501" s="20">
        <f>IFERROR([1]!EM_S_QSTM07_IS(B1501,"61",$I$1,"1")/1000000,"")</f>
        <v>12.09424242</v>
      </c>
      <c r="J1501" s="13">
        <f t="shared" si="161"/>
        <v>8.7157756000000006</v>
      </c>
      <c r="K1501" s="13">
        <f>IFERROR([1]!EM_S_QSTM07_IS(B1501,"61",$K$2,"1")/1000000,"")</f>
        <v>12.638237289999999</v>
      </c>
      <c r="L1501" s="14">
        <f t="shared" si="164"/>
        <v>-0.31036461810252963</v>
      </c>
      <c r="M1501" s="33" t="str">
        <f ca="1">[1]!EM_S_MAJASSRES_NUM(B1501,$M$2,$M$1)</f>
        <v/>
      </c>
      <c r="N1501" s="29" t="str">
        <f t="shared" si="165"/>
        <v/>
      </c>
      <c r="O1501" s="21">
        <f t="shared" ca="1" si="166"/>
        <v>-0.31036461810252963</v>
      </c>
      <c r="P1501" s="10" t="str">
        <f t="shared" si="167"/>
        <v>财报</v>
      </c>
    </row>
    <row r="1502" spans="1:16" x14ac:dyDescent="0.2">
      <c r="A1502" s="17">
        <f t="shared" ca="1" si="162"/>
        <v>1908</v>
      </c>
      <c r="B1502" s="8" t="s">
        <v>3054</v>
      </c>
      <c r="C1502" s="8" t="s">
        <v>3055</v>
      </c>
      <c r="D1502" s="13">
        <f>IFERROR([1]!EM_S_QSTM07_IS(B1502,"61",$C$1,"1")/1000000,"")</f>
        <v>6.9522333400000003</v>
      </c>
      <c r="E1502" s="13" t="str">
        <f>IFERROR([1]!EM_S_PERFORMANCEEXPRESS_PERFEXNETPROFITTOSHAREHOLDER(B1502,$C$1)/1000000,"")</f>
        <v/>
      </c>
      <c r="F1502" s="13">
        <f>IFERROR([1]!EM_S_PROFITNOTICE_FORECASTT(B1502,$C$1)/1000000,"")</f>
        <v>27</v>
      </c>
      <c r="G1502" s="13">
        <f>IFERROR([1]!EM_S_PROFITNOTICE_FORECASTL(B1502,$C$1)/1000000,"")</f>
        <v>21.657800000000002</v>
      </c>
      <c r="H1502" s="13">
        <f t="shared" si="163"/>
        <v>24.328900000000001</v>
      </c>
      <c r="I1502" s="20">
        <f>IFERROR([1]!EM_S_QSTM07_IS(B1502,"61",$I$1,"1")/1000000,"")</f>
        <v>16.740205580000001</v>
      </c>
      <c r="J1502" s="13">
        <f t="shared" si="161"/>
        <v>-9.787972240000002</v>
      </c>
      <c r="K1502" s="13">
        <f>IFERROR([1]!EM_S_QSTM07_IS(B1502,"61",$K$2,"1")/1000000,"")</f>
        <v>13.110085590000001</v>
      </c>
      <c r="L1502" s="14">
        <f t="shared" si="164"/>
        <v>-1.746598652831526</v>
      </c>
      <c r="M1502" s="33" t="str">
        <f ca="1">[1]!EM_S_MAJASSRES_NUM(B1502,$M$2,$M$1)</f>
        <v/>
      </c>
      <c r="N1502" s="29" t="str">
        <f t="shared" si="165"/>
        <v/>
      </c>
      <c r="O1502" s="21">
        <f t="shared" ca="1" si="166"/>
        <v>-1.746598652831526</v>
      </c>
      <c r="P1502" s="10" t="str">
        <f t="shared" si="167"/>
        <v>财报</v>
      </c>
    </row>
    <row r="1503" spans="1:16" x14ac:dyDescent="0.2">
      <c r="A1503" s="17" t="str">
        <f t="shared" ca="1" si="162"/>
        <v/>
      </c>
      <c r="B1503" s="8" t="s">
        <v>3056</v>
      </c>
      <c r="C1503" s="8" t="s">
        <v>3057</v>
      </c>
      <c r="D1503" s="13">
        <f>IFERROR([1]!EM_S_QSTM07_IS(B1503,"61",$C$1,"1")/1000000,"")</f>
        <v>54.918620829999995</v>
      </c>
      <c r="E1503" s="13" t="str">
        <f>IFERROR([1]!EM_S_PERFORMANCEEXPRESS_PERFEXNETPROFITTOSHAREHOLDER(B1503,$C$1)/1000000,"")</f>
        <v/>
      </c>
      <c r="F1503" s="13">
        <f>IFERROR([1]!EM_S_PROFITNOTICE_FORECASTT(B1503,$C$1)/1000000,"")</f>
        <v>110</v>
      </c>
      <c r="G1503" s="13">
        <f>IFERROR([1]!EM_S_PROFITNOTICE_FORECASTL(B1503,$C$1)/1000000,"")</f>
        <v>84.5</v>
      </c>
      <c r="H1503" s="13">
        <f t="shared" si="163"/>
        <v>97.25</v>
      </c>
      <c r="I1503" s="20">
        <f>IFERROR([1]!EM_S_QSTM07_IS(B1503,"61",$I$1,"1")/1000000,"")</f>
        <v>58.341053009999996</v>
      </c>
      <c r="J1503" s="13">
        <f t="shared" si="161"/>
        <v>-3.4224321800000013</v>
      </c>
      <c r="K1503" s="13">
        <f>IFERROR([1]!EM_S_QSTM07_IS(B1503,"61",$K$2,"1")/1000000,"")</f>
        <v>7.1167632599999999</v>
      </c>
      <c r="L1503" s="14">
        <f t="shared" si="164"/>
        <v>-1.4808972920647638</v>
      </c>
      <c r="M1503" s="33">
        <f ca="1">[1]!EM_S_MAJASSRES_NUM(B1503,$M$2,$M$1)</f>
        <v>1</v>
      </c>
      <c r="N1503" s="29">
        <f t="shared" si="165"/>
        <v>1</v>
      </c>
      <c r="O1503" s="21" t="str">
        <f t="shared" ca="1" si="166"/>
        <v/>
      </c>
      <c r="P1503" s="10" t="str">
        <f t="shared" si="167"/>
        <v>财报</v>
      </c>
    </row>
    <row r="1504" spans="1:16" x14ac:dyDescent="0.2">
      <c r="A1504" s="17">
        <f t="shared" ca="1" si="162"/>
        <v>1551</v>
      </c>
      <c r="B1504" s="8" t="s">
        <v>3058</v>
      </c>
      <c r="C1504" s="8" t="s">
        <v>3059</v>
      </c>
      <c r="D1504" s="13">
        <f>IFERROR([1]!EM_S_QSTM07_IS(B1504,"61",$C$1,"1")/1000000,"")</f>
        <v>7.6378757799999999</v>
      </c>
      <c r="E1504" s="13" t="str">
        <f>IFERROR([1]!EM_S_PERFORMANCEEXPRESS_PERFEXNETPROFITTOSHAREHOLDER(B1504,$C$1)/1000000,"")</f>
        <v/>
      </c>
      <c r="F1504" s="13">
        <f>IFERROR([1]!EM_S_PROFITNOTICE_FORECASTT(B1504,$C$1)/1000000,"")</f>
        <v>18.97682532</v>
      </c>
      <c r="G1504" s="13">
        <f>IFERROR([1]!EM_S_PROFITNOTICE_FORECASTL(B1504,$C$1)/1000000,"")</f>
        <v>14.232618990000001</v>
      </c>
      <c r="H1504" s="13">
        <f t="shared" si="163"/>
        <v>16.604722155000001</v>
      </c>
      <c r="I1504" s="20">
        <f>IFERROR([1]!EM_S_QSTM07_IS(B1504,"61",$I$1,"1")/1000000,"")</f>
        <v>7.902266</v>
      </c>
      <c r="J1504" s="13">
        <f t="shared" si="161"/>
        <v>-0.26439022000000012</v>
      </c>
      <c r="K1504" s="13">
        <f>IFERROR([1]!EM_S_QSTM07_IS(B1504,"61",$K$2,"1")/1000000,"")</f>
        <v>15.791566019999999</v>
      </c>
      <c r="L1504" s="14">
        <f t="shared" si="164"/>
        <v>-1.0167424953082647</v>
      </c>
      <c r="M1504" s="33" t="str">
        <f ca="1">[1]!EM_S_MAJASSRES_NUM(B1504,$M$2,$M$1)</f>
        <v/>
      </c>
      <c r="N1504" s="29" t="str">
        <f t="shared" si="165"/>
        <v/>
      </c>
      <c r="O1504" s="21">
        <f t="shared" ca="1" si="166"/>
        <v>-1.0167424953082647</v>
      </c>
      <c r="P1504" s="10" t="str">
        <f t="shared" si="167"/>
        <v>财报</v>
      </c>
    </row>
    <row r="1505" spans="1:16" x14ac:dyDescent="0.2">
      <c r="A1505" s="17">
        <f t="shared" ca="1" si="162"/>
        <v>485</v>
      </c>
      <c r="B1505" s="8" t="s">
        <v>3060</v>
      </c>
      <c r="C1505" s="8" t="s">
        <v>3061</v>
      </c>
      <c r="D1505" s="13">
        <f>IFERROR([1]!EM_S_QSTM07_IS(B1505,"61",$C$1,"1")/1000000,"")</f>
        <v>95.870329830000003</v>
      </c>
      <c r="E1505" s="13" t="str">
        <f>IFERROR([1]!EM_S_PERFORMANCEEXPRESS_PERFEXNETPROFITTOSHAREHOLDER(B1505,$C$1)/1000000,"")</f>
        <v/>
      </c>
      <c r="F1505" s="13">
        <f>IFERROR([1]!EM_S_PROFITNOTICE_FORECASTT(B1505,$C$1)/1000000,"")</f>
        <v>142.32</v>
      </c>
      <c r="G1505" s="13">
        <f>IFERROR([1]!EM_S_PROFITNOTICE_FORECASTL(B1505,$C$1)/1000000,"")</f>
        <v>124.53</v>
      </c>
      <c r="H1505" s="13">
        <f t="shared" si="163"/>
        <v>133.42500000000001</v>
      </c>
      <c r="I1505" s="20">
        <f>IFERROR([1]!EM_S_QSTM07_IS(B1505,"61",$I$1,"1")/1000000,"")</f>
        <v>39.67342773</v>
      </c>
      <c r="J1505" s="13">
        <f t="shared" si="161"/>
        <v>56.196902100000003</v>
      </c>
      <c r="K1505" s="13">
        <f>IFERROR([1]!EM_S_QSTM07_IS(B1505,"61",$K$2,"1")/1000000,"")</f>
        <v>62.271373369999999</v>
      </c>
      <c r="L1505" s="14">
        <f t="shared" si="164"/>
        <v>-9.7548374819150019E-2</v>
      </c>
      <c r="M1505" s="33" t="str">
        <f ca="1">[1]!EM_S_MAJASSRES_NUM(B1505,$M$2,$M$1)</f>
        <v/>
      </c>
      <c r="N1505" s="29" t="str">
        <f t="shared" si="165"/>
        <v/>
      </c>
      <c r="O1505" s="21">
        <f t="shared" ca="1" si="166"/>
        <v>-9.7548374819150019E-2</v>
      </c>
      <c r="P1505" s="10" t="str">
        <f t="shared" si="167"/>
        <v>财报</v>
      </c>
    </row>
    <row r="1506" spans="1:16" x14ac:dyDescent="0.2">
      <c r="A1506" s="17">
        <f t="shared" ca="1" si="162"/>
        <v>330</v>
      </c>
      <c r="B1506" s="8" t="s">
        <v>3062</v>
      </c>
      <c r="C1506" s="8" t="s">
        <v>3063</v>
      </c>
      <c r="D1506" s="13">
        <f>IFERROR([1]!EM_S_QSTM07_IS(B1506,"61",$C$1,"1")/1000000,"")</f>
        <v>32.620030540000002</v>
      </c>
      <c r="E1506" s="13" t="str">
        <f>IFERROR([1]!EM_S_PERFORMANCEEXPRESS_PERFEXNETPROFITTOSHAREHOLDER(B1506,$C$1)/1000000,"")</f>
        <v/>
      </c>
      <c r="F1506" s="13">
        <f>IFERROR([1]!EM_S_PROFITNOTICE_FORECASTT(B1506,$C$1)/1000000,"")</f>
        <v>44.742100000000001</v>
      </c>
      <c r="G1506" s="13">
        <f>IFERROR([1]!EM_S_PROFITNOTICE_FORECASTL(B1506,$C$1)/1000000,"")</f>
        <v>36.846499999999999</v>
      </c>
      <c r="H1506" s="13">
        <f t="shared" si="163"/>
        <v>40.7943</v>
      </c>
      <c r="I1506" s="20">
        <f>IFERROR([1]!EM_S_QSTM07_IS(B1506,"61",$I$1,"1")/1000000,"")</f>
        <v>6.48315544</v>
      </c>
      <c r="J1506" s="13">
        <f t="shared" si="161"/>
        <v>26.136875100000001</v>
      </c>
      <c r="K1506" s="13">
        <f>IFERROR([1]!EM_S_QSTM07_IS(B1506,"61",$K$2,"1")/1000000,"")</f>
        <v>18.211065720000001</v>
      </c>
      <c r="L1506" s="14">
        <f t="shared" si="164"/>
        <v>0.43521941559387223</v>
      </c>
      <c r="M1506" s="33" t="str">
        <f ca="1">[1]!EM_S_MAJASSRES_NUM(B1506,$M$2,$M$1)</f>
        <v/>
      </c>
      <c r="N1506" s="29" t="str">
        <f t="shared" si="165"/>
        <v/>
      </c>
      <c r="O1506" s="21">
        <f t="shared" ca="1" si="166"/>
        <v>0.43521941559387223</v>
      </c>
      <c r="P1506" s="10" t="str">
        <f t="shared" si="167"/>
        <v>财报</v>
      </c>
    </row>
    <row r="1507" spans="1:16" x14ac:dyDescent="0.2">
      <c r="A1507" s="17" t="str">
        <f t="shared" ca="1" si="162"/>
        <v/>
      </c>
      <c r="B1507" s="8" t="s">
        <v>3064</v>
      </c>
      <c r="C1507" s="8" t="s">
        <v>3065</v>
      </c>
      <c r="D1507" s="13">
        <f>IFERROR([1]!EM_S_QSTM07_IS(B1507,"61",$C$1,"1")/1000000,"")</f>
        <v>15.32253667</v>
      </c>
      <c r="E1507" s="13" t="str">
        <f>IFERROR([1]!EM_S_PERFORMANCEEXPRESS_PERFEXNETPROFITTOSHAREHOLDER(B1507,$C$1)/1000000,"")</f>
        <v/>
      </c>
      <c r="F1507" s="13">
        <f>IFERROR([1]!EM_S_PROFITNOTICE_FORECASTT(B1507,$C$1)/1000000,"")</f>
        <v>30.557600000000001</v>
      </c>
      <c r="G1507" s="13">
        <f>IFERROR([1]!EM_S_PROFITNOTICE_FORECASTL(B1507,$C$1)/1000000,"")</f>
        <v>28.08</v>
      </c>
      <c r="H1507" s="13">
        <f t="shared" si="163"/>
        <v>29.3188</v>
      </c>
      <c r="I1507" s="20">
        <f>IFERROR([1]!EM_S_QSTM07_IS(B1507,"61",$I$1,"1")/1000000,"")</f>
        <v>14.09909996</v>
      </c>
      <c r="J1507" s="13">
        <f t="shared" si="161"/>
        <v>1.2234367099999996</v>
      </c>
      <c r="K1507" s="13">
        <f>IFERROR([1]!EM_S_QSTM07_IS(B1507,"61",$K$2,"1")/1000000,"")</f>
        <v>1.6678855700000002</v>
      </c>
      <c r="L1507" s="14">
        <f t="shared" si="164"/>
        <v>-0.26647443205591165</v>
      </c>
      <c r="M1507" s="33" t="str">
        <f ca="1">[1]!EM_S_MAJASSRES_NUM(B1507,$M$2,$M$1)</f>
        <v/>
      </c>
      <c r="N1507" s="29">
        <f t="shared" si="165"/>
        <v>1</v>
      </c>
      <c r="O1507" s="21" t="str">
        <f t="shared" ca="1" si="166"/>
        <v/>
      </c>
      <c r="P1507" s="10" t="str">
        <f t="shared" si="167"/>
        <v>财报</v>
      </c>
    </row>
    <row r="1508" spans="1:16" x14ac:dyDescent="0.2">
      <c r="A1508" s="17" t="str">
        <f t="shared" ca="1" si="162"/>
        <v/>
      </c>
      <c r="B1508" s="8" t="s">
        <v>3066</v>
      </c>
      <c r="C1508" s="8" t="s">
        <v>3067</v>
      </c>
      <c r="D1508" s="13">
        <f>IFERROR([1]!EM_S_QSTM07_IS(B1508,"61",$C$1,"1")/1000000,"")</f>
        <v>7.0988326100000005</v>
      </c>
      <c r="E1508" s="13" t="str">
        <f>IFERROR([1]!EM_S_PERFORMANCEEXPRESS_PERFEXNETPROFITTOSHAREHOLDER(B1508,$C$1)/1000000,"")</f>
        <v/>
      </c>
      <c r="F1508" s="13">
        <f>IFERROR([1]!EM_S_PROFITNOTICE_FORECASTT(B1508,$C$1)/1000000,"")</f>
        <v>18.568300000000001</v>
      </c>
      <c r="G1508" s="13">
        <f>IFERROR([1]!EM_S_PROFITNOTICE_FORECASTL(B1508,$C$1)/1000000,"")</f>
        <v>15.0868</v>
      </c>
      <c r="H1508" s="13">
        <f t="shared" si="163"/>
        <v>16.827550000000002</v>
      </c>
      <c r="I1508" s="20">
        <f>IFERROR([1]!EM_S_QSTM07_IS(B1508,"61",$I$1,"1")/1000000,"")</f>
        <v>8.2279734399999995</v>
      </c>
      <c r="J1508" s="13">
        <f t="shared" si="161"/>
        <v>-1.129140829999999</v>
      </c>
      <c r="K1508" s="13">
        <f>IFERROR([1]!EM_S_QSTM07_IS(B1508,"61",$K$2,"1")/1000000,"")</f>
        <v>4.8390785000000003</v>
      </c>
      <c r="L1508" s="14">
        <f t="shared" si="164"/>
        <v>-1.2333379857342672</v>
      </c>
      <c r="M1508" s="33">
        <f ca="1">[1]!EM_S_MAJASSRES_NUM(B1508,$M$2,$M$1)</f>
        <v>2</v>
      </c>
      <c r="N1508" s="29">
        <f t="shared" si="165"/>
        <v>1</v>
      </c>
      <c r="O1508" s="21" t="str">
        <f t="shared" ca="1" si="166"/>
        <v/>
      </c>
      <c r="P1508" s="10" t="str">
        <f t="shared" si="167"/>
        <v>财报</v>
      </c>
    </row>
    <row r="1509" spans="1:16" x14ac:dyDescent="0.2">
      <c r="A1509" s="17" t="str">
        <f t="shared" ca="1" si="162"/>
        <v/>
      </c>
      <c r="B1509" s="8" t="s">
        <v>3068</v>
      </c>
      <c r="C1509" s="8" t="s">
        <v>3069</v>
      </c>
      <c r="D1509" s="13">
        <f>IFERROR([1]!EM_S_QSTM07_IS(B1509,"61",$C$1,"1")/1000000,"")</f>
        <v>3.8682942499999999</v>
      </c>
      <c r="E1509" s="13" t="str">
        <f>IFERROR([1]!EM_S_PERFORMANCEEXPRESS_PERFEXNETPROFITTOSHAREHOLDER(B1509,$C$1)/1000000,"")</f>
        <v/>
      </c>
      <c r="F1509" s="13">
        <f>IFERROR([1]!EM_S_PROFITNOTICE_FORECASTT(B1509,$C$1)/1000000,"")</f>
        <v>9.2763000000000009</v>
      </c>
      <c r="G1509" s="13">
        <f>IFERROR([1]!EM_S_PROFITNOTICE_FORECASTL(B1509,$C$1)/1000000,"")</f>
        <v>9.1999999999999993</v>
      </c>
      <c r="H1509" s="13">
        <f t="shared" si="163"/>
        <v>9.238150000000001</v>
      </c>
      <c r="I1509" s="20">
        <f>IFERROR([1]!EM_S_QSTM07_IS(B1509,"61",$I$1,"1")/1000000,"")</f>
        <v>5.3887134200000002</v>
      </c>
      <c r="J1509" s="13">
        <f t="shared" si="161"/>
        <v>-1.5204191700000003</v>
      </c>
      <c r="K1509" s="13">
        <f>IFERROR([1]!EM_S_QSTM07_IS(B1509,"61",$K$2,"1")/1000000,"")</f>
        <v>2.7810183500000001</v>
      </c>
      <c r="L1509" s="14">
        <f t="shared" si="164"/>
        <v>-1.5467131024144447</v>
      </c>
      <c r="M1509" s="33">
        <f ca="1">[1]!EM_S_MAJASSRES_NUM(B1509,$M$2,$M$1)</f>
        <v>1</v>
      </c>
      <c r="N1509" s="29">
        <f t="shared" si="165"/>
        <v>1</v>
      </c>
      <c r="O1509" s="21" t="str">
        <f t="shared" ca="1" si="166"/>
        <v/>
      </c>
      <c r="P1509" s="10" t="str">
        <f t="shared" si="167"/>
        <v>财报</v>
      </c>
    </row>
    <row r="1510" spans="1:16" x14ac:dyDescent="0.2">
      <c r="A1510" s="17" t="str">
        <f t="shared" ca="1" si="162"/>
        <v/>
      </c>
      <c r="B1510" s="8" t="s">
        <v>3070</v>
      </c>
      <c r="C1510" s="8" t="s">
        <v>3071</v>
      </c>
      <c r="D1510" s="13">
        <f>IFERROR([1]!EM_S_QSTM07_IS(B1510,"61",$C$1,"1")/1000000,"")</f>
        <v>9.5210606199999983</v>
      </c>
      <c r="E1510" s="13" t="str">
        <f>IFERROR([1]!EM_S_PERFORMANCEEXPRESS_PERFEXNETPROFITTOSHAREHOLDER(B1510,$C$1)/1000000,"")</f>
        <v/>
      </c>
      <c r="F1510" s="13">
        <f>IFERROR([1]!EM_S_PROFITNOTICE_FORECASTT(B1510,$C$1)/1000000,"")</f>
        <v>12</v>
      </c>
      <c r="G1510" s="13">
        <f>IFERROR([1]!EM_S_PROFITNOTICE_FORECASTL(B1510,$C$1)/1000000,"")</f>
        <v>7</v>
      </c>
      <c r="H1510" s="13">
        <f t="shared" si="163"/>
        <v>9.5</v>
      </c>
      <c r="I1510" s="20">
        <f>IFERROR([1]!EM_S_QSTM07_IS(B1510,"61",$I$1,"1")/1000000,"")</f>
        <v>1.4209503999999999</v>
      </c>
      <c r="J1510" s="13">
        <f t="shared" si="161"/>
        <v>8.1001102199999977</v>
      </c>
      <c r="K1510" s="13">
        <f>IFERROR([1]!EM_S_QSTM07_IS(B1510,"61",$K$2,"1")/1000000,"")</f>
        <v>-4.9700620400000002</v>
      </c>
      <c r="L1510" s="14">
        <f t="shared" si="164"/>
        <v>2.6297805047117677</v>
      </c>
      <c r="M1510" s="33" t="str">
        <f ca="1">[1]!EM_S_MAJASSRES_NUM(B1510,$M$2,$M$1)</f>
        <v/>
      </c>
      <c r="N1510" s="29">
        <f t="shared" si="165"/>
        <v>1</v>
      </c>
      <c r="O1510" s="21" t="str">
        <f t="shared" ca="1" si="166"/>
        <v/>
      </c>
      <c r="P1510" s="10" t="str">
        <f t="shared" si="167"/>
        <v>财报</v>
      </c>
    </row>
    <row r="1511" spans="1:16" x14ac:dyDescent="0.2">
      <c r="A1511" s="17" t="str">
        <f t="shared" ca="1" si="162"/>
        <v/>
      </c>
      <c r="B1511" s="8" t="s">
        <v>3072</v>
      </c>
      <c r="C1511" s="8" t="s">
        <v>3073</v>
      </c>
      <c r="D1511" s="13">
        <f>IFERROR([1]!EM_S_QSTM07_IS(B1511,"61",$C$1,"1")/1000000,"")</f>
        <v>42.798329969999998</v>
      </c>
      <c r="E1511" s="13" t="str">
        <f>IFERROR([1]!EM_S_PERFORMANCEEXPRESS_PERFEXNETPROFITTOSHAREHOLDER(B1511,$C$1)/1000000,"")</f>
        <v/>
      </c>
      <c r="F1511" s="13">
        <f>IFERROR([1]!EM_S_PROFITNOTICE_FORECASTT(B1511,$C$1)/1000000,"")</f>
        <v>50.919400000000003</v>
      </c>
      <c r="G1511" s="13">
        <f>IFERROR([1]!EM_S_PROFITNOTICE_FORECASTL(B1511,$C$1)/1000000,"")</f>
        <v>47.924199999999999</v>
      </c>
      <c r="H1511" s="13">
        <f t="shared" si="163"/>
        <v>49.421800000000005</v>
      </c>
      <c r="I1511" s="20">
        <f>IFERROR([1]!EM_S_QSTM07_IS(B1511,"61",$I$1,"1")/1000000,"")</f>
        <v>7.0459270800000002</v>
      </c>
      <c r="J1511" s="13">
        <f t="shared" si="161"/>
        <v>35.752402889999999</v>
      </c>
      <c r="K1511" s="13">
        <f>IFERROR([1]!EM_S_QSTM07_IS(B1511,"61",$K$2,"1")/1000000,"")</f>
        <v>13.52676613</v>
      </c>
      <c r="L1511" s="14">
        <f t="shared" si="164"/>
        <v>1.6430857565214665</v>
      </c>
      <c r="M1511" s="33">
        <f ca="1">[1]!EM_S_MAJASSRES_NUM(B1511,$M$2,$M$1)</f>
        <v>1</v>
      </c>
      <c r="N1511" s="29" t="str">
        <f t="shared" si="165"/>
        <v/>
      </c>
      <c r="O1511" s="21" t="str">
        <f t="shared" ca="1" si="166"/>
        <v/>
      </c>
      <c r="P1511" s="10" t="str">
        <f t="shared" si="167"/>
        <v>财报</v>
      </c>
    </row>
    <row r="1512" spans="1:16" x14ac:dyDescent="0.2">
      <c r="A1512" s="17">
        <f t="shared" ca="1" si="162"/>
        <v>1960</v>
      </c>
      <c r="B1512" s="8" t="s">
        <v>3074</v>
      </c>
      <c r="C1512" s="8" t="s">
        <v>3075</v>
      </c>
      <c r="D1512" s="13">
        <f>IFERROR([1]!EM_S_QSTM07_IS(B1512,"61",$C$1,"1")/1000000,"")</f>
        <v>108.80279121</v>
      </c>
      <c r="E1512" s="13" t="str">
        <f>IFERROR([1]!EM_S_PERFORMANCEEXPRESS_PERFEXNETPROFITTOSHAREHOLDER(B1512,$C$1)/1000000,"")</f>
        <v/>
      </c>
      <c r="F1512" s="13">
        <f>IFERROR([1]!EM_S_PROFITNOTICE_FORECASTT(B1512,$C$1)/1000000,"")</f>
        <v>330</v>
      </c>
      <c r="G1512" s="13">
        <f>IFERROR([1]!EM_S_PROFITNOTICE_FORECASTL(B1512,$C$1)/1000000,"")</f>
        <v>310</v>
      </c>
      <c r="H1512" s="13">
        <f t="shared" si="163"/>
        <v>320</v>
      </c>
      <c r="I1512" s="20">
        <f>IFERROR([1]!EM_S_QSTM07_IS(B1512,"61",$I$1,"1")/1000000,"")</f>
        <v>212.65659361000002</v>
      </c>
      <c r="J1512" s="13">
        <f t="shared" si="161"/>
        <v>-103.85380240000002</v>
      </c>
      <c r="K1512" s="13">
        <f>IFERROR([1]!EM_S_QSTM07_IS(B1512,"61",$K$2,"1")/1000000,"")</f>
        <v>77.443176750000006</v>
      </c>
      <c r="L1512" s="14">
        <f t="shared" si="164"/>
        <v>-2.3410323124432009</v>
      </c>
      <c r="M1512" s="33" t="str">
        <f ca="1">[1]!EM_S_MAJASSRES_NUM(B1512,$M$2,$M$1)</f>
        <v/>
      </c>
      <c r="N1512" s="29" t="str">
        <f t="shared" si="165"/>
        <v/>
      </c>
      <c r="O1512" s="21">
        <f t="shared" ca="1" si="166"/>
        <v>-2.3410323124432009</v>
      </c>
      <c r="P1512" s="10" t="str">
        <f t="shared" si="167"/>
        <v>财报</v>
      </c>
    </row>
    <row r="1513" spans="1:16" x14ac:dyDescent="0.2">
      <c r="A1513" s="17">
        <f t="shared" ca="1" si="162"/>
        <v>1733</v>
      </c>
      <c r="B1513" s="8" t="s">
        <v>3076</v>
      </c>
      <c r="C1513" s="8" t="s">
        <v>3077</v>
      </c>
      <c r="D1513" s="13">
        <f>IFERROR([1]!EM_S_QSTM07_IS(B1513,"61",$C$1,"1")/1000000,"")</f>
        <v>50.950458210000001</v>
      </c>
      <c r="E1513" s="13" t="str">
        <f>IFERROR([1]!EM_S_PERFORMANCEEXPRESS_PERFEXNETPROFITTOSHAREHOLDER(B1513,$C$1)/1000000,"")</f>
        <v/>
      </c>
      <c r="F1513" s="13">
        <f>IFERROR([1]!EM_S_PROFITNOTICE_FORECASTT(B1513,$C$1)/1000000,"")</f>
        <v>122.5534</v>
      </c>
      <c r="G1513" s="13">
        <f>IFERROR([1]!EM_S_PROFITNOTICE_FORECASTL(B1513,$C$1)/1000000,"")</f>
        <v>99.574700000000007</v>
      </c>
      <c r="H1513" s="13">
        <f t="shared" si="163"/>
        <v>111.06405000000001</v>
      </c>
      <c r="I1513" s="20">
        <f>IFERROR([1]!EM_S_QSTM07_IS(B1513,"61",$I$1,"1")/1000000,"")</f>
        <v>60.903060509999996</v>
      </c>
      <c r="J1513" s="13">
        <f t="shared" si="161"/>
        <v>-9.9526022999999952</v>
      </c>
      <c r="K1513" s="13">
        <f>IFERROR([1]!EM_S_QSTM07_IS(B1513,"61",$K$2,"1")/1000000,"")</f>
        <v>42.421446880000005</v>
      </c>
      <c r="L1513" s="14">
        <f t="shared" si="164"/>
        <v>-1.2346125139991924</v>
      </c>
      <c r="M1513" s="33" t="str">
        <f ca="1">[1]!EM_S_MAJASSRES_NUM(B1513,$M$2,$M$1)</f>
        <v/>
      </c>
      <c r="N1513" s="29" t="str">
        <f t="shared" si="165"/>
        <v/>
      </c>
      <c r="O1513" s="21">
        <f t="shared" ca="1" si="166"/>
        <v>-1.2346125139991924</v>
      </c>
      <c r="P1513" s="10" t="str">
        <f t="shared" si="167"/>
        <v>财报</v>
      </c>
    </row>
    <row r="1514" spans="1:16" x14ac:dyDescent="0.2">
      <c r="A1514" s="17">
        <f t="shared" ca="1" si="162"/>
        <v>12</v>
      </c>
      <c r="B1514" s="8" t="s">
        <v>3078</v>
      </c>
      <c r="C1514" s="8" t="s">
        <v>3079</v>
      </c>
      <c r="D1514" s="13">
        <f>IFERROR([1]!EM_S_QSTM07_IS(B1514,"61",$C$1,"1")/1000000,"")</f>
        <v>401.29954814000001</v>
      </c>
      <c r="E1514" s="13" t="str">
        <f>IFERROR([1]!EM_S_PERFORMANCEEXPRESS_PERFEXNETPROFITTOSHAREHOLDER(B1514,$C$1)/1000000,"")</f>
        <v/>
      </c>
      <c r="F1514" s="13">
        <f>IFERROR([1]!EM_S_PROFITNOTICE_FORECASTT(B1514,$C$1)/1000000,"")</f>
        <v>435.1</v>
      </c>
      <c r="G1514" s="13">
        <f>IFERROR([1]!EM_S_PROFITNOTICE_FORECASTL(B1514,$C$1)/1000000,"")</f>
        <v>420.5</v>
      </c>
      <c r="H1514" s="13">
        <f t="shared" si="163"/>
        <v>427.8</v>
      </c>
      <c r="I1514" s="20">
        <f>IFERROR([1]!EM_S_QSTM07_IS(B1514,"61",$I$1,"1")/1000000,"")</f>
        <v>22.153166590000001</v>
      </c>
      <c r="J1514" s="13">
        <f t="shared" si="161"/>
        <v>379.14638155</v>
      </c>
      <c r="K1514" s="13">
        <f>IFERROR([1]!EM_S_QSTM07_IS(B1514,"61",$K$2,"1")/1000000,"")</f>
        <v>41.447439079999995</v>
      </c>
      <c r="L1514" s="14">
        <f t="shared" si="164"/>
        <v>8.147643134674464</v>
      </c>
      <c r="M1514" s="33" t="str">
        <f ca="1">[1]!EM_S_MAJASSRES_NUM(B1514,$M$2,$M$1)</f>
        <v/>
      </c>
      <c r="N1514" s="29" t="str">
        <f t="shared" si="165"/>
        <v/>
      </c>
      <c r="O1514" s="21">
        <f t="shared" ca="1" si="166"/>
        <v>8.147643134674464</v>
      </c>
      <c r="P1514" s="10" t="str">
        <f t="shared" si="167"/>
        <v>财报</v>
      </c>
    </row>
    <row r="1515" spans="1:16" x14ac:dyDescent="0.2">
      <c r="A1515" s="17">
        <f t="shared" ca="1" si="162"/>
        <v>731</v>
      </c>
      <c r="B1515" s="8" t="s">
        <v>3080</v>
      </c>
      <c r="C1515" s="8" t="s">
        <v>3081</v>
      </c>
      <c r="D1515" s="13">
        <f>IFERROR([1]!EM_S_QSTM07_IS(B1515,"61",$C$1,"1")/1000000,"")</f>
        <v>13.404514929999999</v>
      </c>
      <c r="E1515" s="13" t="str">
        <f>IFERROR([1]!EM_S_PERFORMANCEEXPRESS_PERFEXNETPROFITTOSHAREHOLDER(B1515,$C$1)/1000000,"")</f>
        <v/>
      </c>
      <c r="F1515" s="13">
        <f>IFERROR([1]!EM_S_PROFITNOTICE_FORECASTT(B1515,$C$1)/1000000,"")</f>
        <v>20.920400000000001</v>
      </c>
      <c r="G1515" s="13">
        <f>IFERROR([1]!EM_S_PROFITNOTICE_FORECASTL(B1515,$C$1)/1000000,"")</f>
        <v>17.116700000000002</v>
      </c>
      <c r="H1515" s="13">
        <f t="shared" si="163"/>
        <v>19.018550000000001</v>
      </c>
      <c r="I1515" s="20">
        <f>IFERROR([1]!EM_S_QSTM07_IS(B1515,"61",$I$1,"1")/1000000,"")</f>
        <v>6.6279287199999999</v>
      </c>
      <c r="J1515" s="13">
        <f t="shared" si="161"/>
        <v>6.7765862099999996</v>
      </c>
      <c r="K1515" s="13">
        <f>IFERROR([1]!EM_S_QSTM07_IS(B1515,"61",$K$2,"1")/1000000,"")</f>
        <v>11.73175593</v>
      </c>
      <c r="L1515" s="14">
        <f t="shared" si="164"/>
        <v>-0.42237238394372228</v>
      </c>
      <c r="M1515" s="33" t="str">
        <f ca="1">[1]!EM_S_MAJASSRES_NUM(B1515,$M$2,$M$1)</f>
        <v/>
      </c>
      <c r="N1515" s="29" t="str">
        <f t="shared" si="165"/>
        <v/>
      </c>
      <c r="O1515" s="21">
        <f t="shared" ca="1" si="166"/>
        <v>-0.42237238394372228</v>
      </c>
      <c r="P1515" s="10" t="str">
        <f t="shared" si="167"/>
        <v>财报</v>
      </c>
    </row>
    <row r="1516" spans="1:16" x14ac:dyDescent="0.2">
      <c r="A1516" s="17">
        <f t="shared" ca="1" si="162"/>
        <v>1067</v>
      </c>
      <c r="B1516" s="8" t="s">
        <v>3082</v>
      </c>
      <c r="C1516" s="8" t="s">
        <v>3083</v>
      </c>
      <c r="D1516" s="13">
        <f>IFERROR([1]!EM_S_QSTM07_IS(B1516,"61",$C$1,"1")/1000000,"")</f>
        <v>39.880322090000007</v>
      </c>
      <c r="E1516" s="13" t="str">
        <f>IFERROR([1]!EM_S_PERFORMANCEEXPRESS_PERFEXNETPROFITTOSHAREHOLDER(B1516,$C$1)/1000000,"")</f>
        <v/>
      </c>
      <c r="F1516" s="13">
        <f>IFERROR([1]!EM_S_PROFITNOTICE_FORECASTT(B1516,$C$1)/1000000,"")</f>
        <v>74.748500000000007</v>
      </c>
      <c r="G1516" s="13">
        <f>IFERROR([1]!EM_S_PROFITNOTICE_FORECASTL(B1516,$C$1)/1000000,"")</f>
        <v>65.778700000000001</v>
      </c>
      <c r="H1516" s="13">
        <f t="shared" si="163"/>
        <v>70.263599999999997</v>
      </c>
      <c r="I1516" s="20">
        <f>IFERROR([1]!EM_S_QSTM07_IS(B1516,"61",$I$1,"1")/1000000,"")</f>
        <v>28.896054190000001</v>
      </c>
      <c r="J1516" s="13">
        <f t="shared" si="161"/>
        <v>10.984267900000006</v>
      </c>
      <c r="K1516" s="13">
        <f>IFERROR([1]!EM_S_QSTM07_IS(B1516,"61",$K$2,"1")/1000000,"")</f>
        <v>35.743421979999994</v>
      </c>
      <c r="L1516" s="14">
        <f t="shared" si="164"/>
        <v>-0.69269120605894463</v>
      </c>
      <c r="M1516" s="33" t="str">
        <f ca="1">[1]!EM_S_MAJASSRES_NUM(B1516,$M$2,$M$1)</f>
        <v/>
      </c>
      <c r="N1516" s="29" t="str">
        <f t="shared" si="165"/>
        <v/>
      </c>
      <c r="O1516" s="21">
        <f t="shared" ca="1" si="166"/>
        <v>-0.69269120605894463</v>
      </c>
      <c r="P1516" s="10" t="str">
        <f t="shared" si="167"/>
        <v>财报</v>
      </c>
    </row>
    <row r="1517" spans="1:16" x14ac:dyDescent="0.2">
      <c r="A1517" s="17" t="str">
        <f t="shared" ca="1" si="162"/>
        <v/>
      </c>
      <c r="B1517" s="8" t="s">
        <v>3084</v>
      </c>
      <c r="C1517" s="8" t="s">
        <v>3085</v>
      </c>
      <c r="D1517" s="13">
        <f>IFERROR([1]!EM_S_QSTM07_IS(B1517,"61",$C$1,"1")/1000000,"")</f>
        <v>19.803721299999999</v>
      </c>
      <c r="E1517" s="13" t="str">
        <f>IFERROR([1]!EM_S_PERFORMANCEEXPRESS_PERFEXNETPROFITTOSHAREHOLDER(B1517,$C$1)/1000000,"")</f>
        <v/>
      </c>
      <c r="F1517" s="13">
        <f>IFERROR([1]!EM_S_PROFITNOTICE_FORECASTT(B1517,$C$1)/1000000,"")</f>
        <v>30</v>
      </c>
      <c r="G1517" s="13">
        <f>IFERROR([1]!EM_S_PROFITNOTICE_FORECASTL(B1517,$C$1)/1000000,"")</f>
        <v>26</v>
      </c>
      <c r="H1517" s="13">
        <f t="shared" si="163"/>
        <v>28</v>
      </c>
      <c r="I1517" s="20">
        <f>IFERROR([1]!EM_S_QSTM07_IS(B1517,"61",$I$1,"1")/1000000,"")</f>
        <v>9.1016377599999991</v>
      </c>
      <c r="J1517" s="13">
        <f t="shared" si="161"/>
        <v>10.70208354</v>
      </c>
      <c r="K1517" s="13">
        <f>IFERROR([1]!EM_S_QSTM07_IS(B1517,"61",$K$2,"1")/1000000,"")</f>
        <v>1.4736404999999999</v>
      </c>
      <c r="L1517" s="14">
        <f t="shared" si="164"/>
        <v>6.2623435227248443</v>
      </c>
      <c r="M1517" s="33" t="str">
        <f ca="1">[1]!EM_S_MAJASSRES_NUM(B1517,$M$2,$M$1)</f>
        <v/>
      </c>
      <c r="N1517" s="29">
        <f t="shared" si="165"/>
        <v>1</v>
      </c>
      <c r="O1517" s="21" t="str">
        <f t="shared" ca="1" si="166"/>
        <v/>
      </c>
      <c r="P1517" s="10" t="str">
        <f t="shared" si="167"/>
        <v>财报</v>
      </c>
    </row>
    <row r="1518" spans="1:16" x14ac:dyDescent="0.2">
      <c r="A1518" s="17">
        <f t="shared" ca="1" si="162"/>
        <v>1333</v>
      </c>
      <c r="B1518" s="8" t="s">
        <v>3086</v>
      </c>
      <c r="C1518" s="8" t="s">
        <v>3087</v>
      </c>
      <c r="D1518" s="13">
        <f>IFERROR([1]!EM_S_QSTM07_IS(B1518,"61",$C$1,"1")/1000000,"")</f>
        <v>26.504108309999999</v>
      </c>
      <c r="E1518" s="13" t="str">
        <f>IFERROR([1]!EM_S_PERFORMANCEEXPRESS_PERFEXNETPROFITTOSHAREHOLDER(B1518,$C$1)/1000000,"")</f>
        <v/>
      </c>
      <c r="F1518" s="13">
        <f>IFERROR([1]!EM_S_PROFITNOTICE_FORECASTT(B1518,$C$1)/1000000,"")</f>
        <v>70.014694890000001</v>
      </c>
      <c r="G1518" s="13">
        <f>IFERROR([1]!EM_S_PROFITNOTICE_FORECASTL(B1518,$C$1)/1000000,"")</f>
        <v>35.007347450000005</v>
      </c>
      <c r="H1518" s="13">
        <f t="shared" si="163"/>
        <v>52.511021170000006</v>
      </c>
      <c r="I1518" s="20">
        <f>IFERROR([1]!EM_S_QSTM07_IS(B1518,"61",$I$1,"1")/1000000,"")</f>
        <v>17.674089769999998</v>
      </c>
      <c r="J1518" s="13">
        <f t="shared" si="161"/>
        <v>8.8300185400000011</v>
      </c>
      <c r="K1518" s="13">
        <f>IFERROR([1]!EM_S_QSTM07_IS(B1518,"61",$K$2,"1")/1000000,"")</f>
        <v>74.259383299999996</v>
      </c>
      <c r="L1518" s="14">
        <f t="shared" si="164"/>
        <v>-0.88109221828132256</v>
      </c>
      <c r="M1518" s="33" t="str">
        <f ca="1">[1]!EM_S_MAJASSRES_NUM(B1518,$M$2,$M$1)</f>
        <v/>
      </c>
      <c r="N1518" s="29" t="str">
        <f t="shared" si="165"/>
        <v/>
      </c>
      <c r="O1518" s="21">
        <f t="shared" ca="1" si="166"/>
        <v>-0.88109221828132256</v>
      </c>
      <c r="P1518" s="10" t="str">
        <f t="shared" si="167"/>
        <v>财报</v>
      </c>
    </row>
    <row r="1519" spans="1:16" x14ac:dyDescent="0.2">
      <c r="A1519" s="17">
        <f t="shared" ca="1" si="162"/>
        <v>1220</v>
      </c>
      <c r="B1519" s="8" t="s">
        <v>3088</v>
      </c>
      <c r="C1519" s="8" t="s">
        <v>3089</v>
      </c>
      <c r="D1519" s="13">
        <f>IFERROR([1]!EM_S_QSTM07_IS(B1519,"61",$C$1,"1")/1000000,"")</f>
        <v>49.924304790000001</v>
      </c>
      <c r="E1519" s="13">
        <f>IFERROR([1]!EM_S_PERFORMANCEEXPRESS_PERFEXNETPROFITTOSHAREHOLDER(B1519,$C$1)/1000000,"")</f>
        <v>92.490880200000007</v>
      </c>
      <c r="F1519" s="13">
        <f>IFERROR([1]!EM_S_PROFITNOTICE_FORECASTT(B1519,$C$1)/1000000,"")</f>
        <v>94</v>
      </c>
      <c r="G1519" s="13">
        <f>IFERROR([1]!EM_S_PROFITNOTICE_FORECASTL(B1519,$C$1)/1000000,"")</f>
        <v>91</v>
      </c>
      <c r="H1519" s="13">
        <f t="shared" si="163"/>
        <v>92.5</v>
      </c>
      <c r="I1519" s="20">
        <f>IFERROR([1]!EM_S_QSTM07_IS(B1519,"61",$I$1,"1")/1000000,"")</f>
        <v>42.566575409999999</v>
      </c>
      <c r="J1519" s="13">
        <f t="shared" si="161"/>
        <v>7.3577293800000021</v>
      </c>
      <c r="K1519" s="13">
        <f>IFERROR([1]!EM_S_QSTM07_IS(B1519,"61",$K$2,"1")/1000000,"")</f>
        <v>36.541036220000002</v>
      </c>
      <c r="L1519" s="14">
        <f t="shared" si="164"/>
        <v>-0.79864475282797542</v>
      </c>
      <c r="M1519" s="33" t="str">
        <f ca="1">[1]!EM_S_MAJASSRES_NUM(B1519,$M$2,$M$1)</f>
        <v/>
      </c>
      <c r="N1519" s="29" t="str">
        <f t="shared" si="165"/>
        <v/>
      </c>
      <c r="O1519" s="21">
        <f t="shared" ca="1" si="166"/>
        <v>-0.79864475282797542</v>
      </c>
      <c r="P1519" s="10" t="str">
        <f t="shared" si="167"/>
        <v>财报</v>
      </c>
    </row>
    <row r="1520" spans="1:16" x14ac:dyDescent="0.2">
      <c r="A1520" s="17">
        <f t="shared" ca="1" si="162"/>
        <v>1182</v>
      </c>
      <c r="B1520" s="8" t="s">
        <v>3090</v>
      </c>
      <c r="C1520" s="8" t="s">
        <v>3091</v>
      </c>
      <c r="D1520" s="13">
        <f>IFERROR([1]!EM_S_QSTM07_IS(B1520,"61",$C$1,"1")/1000000,"")</f>
        <v>21.12722527</v>
      </c>
      <c r="E1520" s="13" t="str">
        <f>IFERROR([1]!EM_S_PERFORMANCEEXPRESS_PERFEXNETPROFITTOSHAREHOLDER(B1520,$C$1)/1000000,"")</f>
        <v/>
      </c>
      <c r="F1520" s="13">
        <f>IFERROR([1]!EM_S_PROFITNOTICE_FORECASTT(B1520,$C$1)/1000000,"")</f>
        <v>45.413600000000002</v>
      </c>
      <c r="G1520" s="13">
        <f>IFERROR([1]!EM_S_PROFITNOTICE_FORECASTL(B1520,$C$1)/1000000,"")</f>
        <v>35.682099999999998</v>
      </c>
      <c r="H1520" s="13">
        <f t="shared" si="163"/>
        <v>40.547849999999997</v>
      </c>
      <c r="I1520" s="20">
        <f>IFERROR([1]!EM_S_QSTM07_IS(B1520,"61",$I$1,"1")/1000000,"")</f>
        <v>16.657266759999999</v>
      </c>
      <c r="J1520" s="13">
        <f t="shared" si="161"/>
        <v>4.4699585100000014</v>
      </c>
      <c r="K1520" s="13">
        <f>IFERROR([1]!EM_S_QSTM07_IS(B1520,"61",$K$2,"1")/1000000,"")</f>
        <v>19.793757929999998</v>
      </c>
      <c r="L1520" s="14">
        <f t="shared" si="164"/>
        <v>-0.77417332646949255</v>
      </c>
      <c r="M1520" s="33" t="str">
        <f ca="1">[1]!EM_S_MAJASSRES_NUM(B1520,$M$2,$M$1)</f>
        <v/>
      </c>
      <c r="N1520" s="29" t="str">
        <f t="shared" si="165"/>
        <v/>
      </c>
      <c r="O1520" s="21">
        <f t="shared" ca="1" si="166"/>
        <v>-0.77417332646949255</v>
      </c>
      <c r="P1520" s="10" t="str">
        <f t="shared" si="167"/>
        <v>财报</v>
      </c>
    </row>
    <row r="1521" spans="1:16" x14ac:dyDescent="0.2">
      <c r="A1521" s="17" t="str">
        <f t="shared" ca="1" si="162"/>
        <v/>
      </c>
      <c r="B1521" s="8" t="s">
        <v>3092</v>
      </c>
      <c r="C1521" s="8" t="s">
        <v>3093</v>
      </c>
      <c r="D1521" s="13">
        <f>IFERROR([1]!EM_S_QSTM07_IS(B1521,"61",$C$1,"1")/1000000,"")</f>
        <v>1.1333927399999999</v>
      </c>
      <c r="E1521" s="13" t="str">
        <f>IFERROR([1]!EM_S_PERFORMANCEEXPRESS_PERFEXNETPROFITTOSHAREHOLDER(B1521,$C$1)/1000000,"")</f>
        <v/>
      </c>
      <c r="F1521" s="13">
        <f>IFERROR([1]!EM_S_PROFITNOTICE_FORECASTT(B1521,$C$1)/1000000,"")</f>
        <v>3.8</v>
      </c>
      <c r="G1521" s="13">
        <f>IFERROR([1]!EM_S_PROFITNOTICE_FORECASTL(B1521,$C$1)/1000000,"")</f>
        <v>2.2000000000000002</v>
      </c>
      <c r="H1521" s="13">
        <f t="shared" si="163"/>
        <v>3</v>
      </c>
      <c r="I1521" s="20">
        <f>IFERROR([1]!EM_S_QSTM07_IS(B1521,"61",$I$1,"1")/1000000,"")</f>
        <v>1.2876425</v>
      </c>
      <c r="J1521" s="13">
        <f t="shared" si="161"/>
        <v>-0.15424976000000012</v>
      </c>
      <c r="K1521" s="13">
        <f>IFERROR([1]!EM_S_QSTM07_IS(B1521,"61",$K$2,"1")/1000000,"")</f>
        <v>2.8043917400000002</v>
      </c>
      <c r="L1521" s="14">
        <f t="shared" si="164"/>
        <v>-1.0550029290843654</v>
      </c>
      <c r="M1521" s="33" t="str">
        <f ca="1">[1]!EM_S_MAJASSRES_NUM(B1521,$M$2,$M$1)</f>
        <v/>
      </c>
      <c r="N1521" s="29">
        <f t="shared" si="165"/>
        <v>1</v>
      </c>
      <c r="O1521" s="21" t="str">
        <f t="shared" ca="1" si="166"/>
        <v/>
      </c>
      <c r="P1521" s="10" t="str">
        <f t="shared" si="167"/>
        <v>财报</v>
      </c>
    </row>
    <row r="1522" spans="1:16" x14ac:dyDescent="0.2">
      <c r="A1522" s="17">
        <f t="shared" ca="1" si="162"/>
        <v>1794</v>
      </c>
      <c r="B1522" s="8" t="s">
        <v>3094</v>
      </c>
      <c r="C1522" s="8" t="s">
        <v>3095</v>
      </c>
      <c r="D1522" s="13">
        <f>IFERROR([1]!EM_S_QSTM07_IS(B1522,"61",$C$1,"1")/1000000,"")</f>
        <v>2.1216865299999998</v>
      </c>
      <c r="E1522" s="13" t="str">
        <f>IFERROR([1]!EM_S_PERFORMANCEEXPRESS_PERFEXNETPROFITTOSHAREHOLDER(B1522,$C$1)/1000000,"")</f>
        <v/>
      </c>
      <c r="F1522" s="13">
        <f>IFERROR([1]!EM_S_PROFITNOTICE_FORECASTT(B1522,$C$1)/1000000,"")</f>
        <v>26.1067</v>
      </c>
      <c r="G1522" s="13">
        <f>IFERROR([1]!EM_S_PROFITNOTICE_FORECASTL(B1522,$C$1)/1000000,"")</f>
        <v>14.918100000000001</v>
      </c>
      <c r="H1522" s="13">
        <f t="shared" si="163"/>
        <v>20.5124</v>
      </c>
      <c r="I1522" s="20">
        <f>IFERROR([1]!EM_S_QSTM07_IS(B1522,"61",$I$1,"1")/1000000,"")</f>
        <v>10.325126920000001</v>
      </c>
      <c r="J1522" s="13">
        <f t="shared" si="161"/>
        <v>-8.2034403900000008</v>
      </c>
      <c r="K1522" s="13">
        <f>IFERROR([1]!EM_S_QSTM07_IS(B1522,"61",$K$2,"1")/1000000,"")</f>
        <v>21.376202620000001</v>
      </c>
      <c r="L1522" s="14">
        <f t="shared" si="164"/>
        <v>-1.383765093166019</v>
      </c>
      <c r="M1522" s="33" t="str">
        <f ca="1">[1]!EM_S_MAJASSRES_NUM(B1522,$M$2,$M$1)</f>
        <v/>
      </c>
      <c r="N1522" s="29" t="str">
        <f t="shared" si="165"/>
        <v/>
      </c>
      <c r="O1522" s="21">
        <f t="shared" ca="1" si="166"/>
        <v>-1.383765093166019</v>
      </c>
      <c r="P1522" s="10" t="str">
        <f t="shared" si="167"/>
        <v>财报</v>
      </c>
    </row>
    <row r="1523" spans="1:16" x14ac:dyDescent="0.2">
      <c r="A1523" s="17">
        <f t="shared" ca="1" si="162"/>
        <v>273</v>
      </c>
      <c r="B1523" s="8" t="s">
        <v>3096</v>
      </c>
      <c r="C1523" s="8" t="s">
        <v>3097</v>
      </c>
      <c r="D1523" s="13">
        <f>IFERROR([1]!EM_S_QSTM07_IS(B1523,"61",$C$1,"1")/1000000,"")</f>
        <v>67.706344120000011</v>
      </c>
      <c r="E1523" s="13" t="str">
        <f>IFERROR([1]!EM_S_PERFORMANCEEXPRESS_PERFEXNETPROFITTOSHAREHOLDER(B1523,$C$1)/1000000,"")</f>
        <v/>
      </c>
      <c r="F1523" s="13">
        <f>IFERROR([1]!EM_S_PROFITNOTICE_FORECASTT(B1523,$C$1)/1000000,"")</f>
        <v>75.148099999999999</v>
      </c>
      <c r="G1523" s="13">
        <f>IFERROR([1]!EM_S_PROFITNOTICE_FORECASTL(B1523,$C$1)/1000000,"")</f>
        <v>67.024000000000001</v>
      </c>
      <c r="H1523" s="13">
        <f t="shared" si="163"/>
        <v>71.08605</v>
      </c>
      <c r="I1523" s="20">
        <f>IFERROR([1]!EM_S_QSTM07_IS(B1523,"61",$I$1,"1")/1000000,"")</f>
        <v>14.10010681</v>
      </c>
      <c r="J1523" s="13">
        <f t="shared" si="161"/>
        <v>53.606237310000012</v>
      </c>
      <c r="K1523" s="13">
        <f>IFERROR([1]!EM_S_QSTM07_IS(B1523,"61",$K$2,"1")/1000000,"")</f>
        <v>31.751462879999998</v>
      </c>
      <c r="L1523" s="14">
        <f t="shared" si="164"/>
        <v>0.68830763837864517</v>
      </c>
      <c r="M1523" s="33" t="str">
        <f ca="1">[1]!EM_S_MAJASSRES_NUM(B1523,$M$2,$M$1)</f>
        <v/>
      </c>
      <c r="N1523" s="29" t="str">
        <f t="shared" si="165"/>
        <v/>
      </c>
      <c r="O1523" s="21">
        <f t="shared" ca="1" si="166"/>
        <v>0.68830763837864517</v>
      </c>
      <c r="P1523" s="10" t="str">
        <f t="shared" si="167"/>
        <v>财报</v>
      </c>
    </row>
    <row r="1524" spans="1:16" x14ac:dyDescent="0.2">
      <c r="A1524" s="17">
        <f t="shared" ca="1" si="162"/>
        <v>977</v>
      </c>
      <c r="B1524" s="8" t="s">
        <v>3098</v>
      </c>
      <c r="C1524" s="8" t="s">
        <v>3099</v>
      </c>
      <c r="D1524" s="13">
        <f>IFERROR([1]!EM_S_QSTM07_IS(B1524,"61",$C$1,"1")/1000000,"")</f>
        <v>15.73696825</v>
      </c>
      <c r="E1524" s="13" t="str">
        <f>IFERROR([1]!EM_S_PERFORMANCEEXPRESS_PERFEXNETPROFITTOSHAREHOLDER(B1524,$C$1)/1000000,"")</f>
        <v/>
      </c>
      <c r="F1524" s="13">
        <f>IFERROR([1]!EM_S_PROFITNOTICE_FORECASTT(B1524,$C$1)/1000000,"")</f>
        <v>19.38</v>
      </c>
      <c r="G1524" s="13">
        <f>IFERROR([1]!EM_S_PROFITNOTICE_FORECASTL(B1524,$C$1)/1000000,"")</f>
        <v>13.85</v>
      </c>
      <c r="H1524" s="13">
        <f t="shared" si="163"/>
        <v>16.614999999999998</v>
      </c>
      <c r="I1524" s="20">
        <f>IFERROR([1]!EM_S_QSTM07_IS(B1524,"61",$I$1,"1")/1000000,"")</f>
        <v>2.6864907900000001</v>
      </c>
      <c r="J1524" s="13">
        <f t="shared" si="161"/>
        <v>13.05047746</v>
      </c>
      <c r="K1524" s="13">
        <f>IFERROR([1]!EM_S_QSTM07_IS(B1524,"61",$K$2,"1")/1000000,"")</f>
        <v>34.845754340000006</v>
      </c>
      <c r="L1524" s="14">
        <f t="shared" si="164"/>
        <v>-0.62547869296607117</v>
      </c>
      <c r="M1524" s="33" t="str">
        <f ca="1">[1]!EM_S_MAJASSRES_NUM(B1524,$M$2,$M$1)</f>
        <v/>
      </c>
      <c r="N1524" s="29" t="str">
        <f t="shared" si="165"/>
        <v/>
      </c>
      <c r="O1524" s="21">
        <f t="shared" ca="1" si="166"/>
        <v>-0.62547869296607117</v>
      </c>
      <c r="P1524" s="10" t="str">
        <f t="shared" si="167"/>
        <v>财报</v>
      </c>
    </row>
    <row r="1525" spans="1:16" x14ac:dyDescent="0.2">
      <c r="A1525" s="17" t="str">
        <f t="shared" ca="1" si="162"/>
        <v/>
      </c>
      <c r="B1525" s="8" t="s">
        <v>3100</v>
      </c>
      <c r="C1525" s="8" t="s">
        <v>3101</v>
      </c>
      <c r="D1525" s="13">
        <f>IFERROR([1]!EM_S_QSTM07_IS(B1525,"61",$C$1,"1")/1000000,"")</f>
        <v>3.3152118900000001</v>
      </c>
      <c r="E1525" s="13" t="str">
        <f>IFERROR([1]!EM_S_PERFORMANCEEXPRESS_PERFEXNETPROFITTOSHAREHOLDER(B1525,$C$1)/1000000,"")</f>
        <v/>
      </c>
      <c r="F1525" s="13">
        <f>IFERROR([1]!EM_S_PROFITNOTICE_FORECASTT(B1525,$C$1)/1000000,"")</f>
        <v>-2.1791999999999998</v>
      </c>
      <c r="G1525" s="13">
        <f>IFERROR([1]!EM_S_PROFITNOTICE_FORECASTL(B1525,$C$1)/1000000,"")</f>
        <v>-3.4245000000000001</v>
      </c>
      <c r="H1525" s="13">
        <f t="shared" si="163"/>
        <v>-2.80185</v>
      </c>
      <c r="I1525" s="20">
        <f>IFERROR([1]!EM_S_QSTM07_IS(B1525,"61",$I$1,"1")/1000000,"")</f>
        <v>-6.22484269</v>
      </c>
      <c r="J1525" s="13">
        <f t="shared" si="161"/>
        <v>9.5400545799999996</v>
      </c>
      <c r="K1525" s="13">
        <f>IFERROR([1]!EM_S_QSTM07_IS(B1525,"61",$K$2,"1")/1000000,"")</f>
        <v>-1.8783815500000001</v>
      </c>
      <c r="L1525" s="14">
        <f t="shared" si="164"/>
        <v>6.0788694022255489</v>
      </c>
      <c r="M1525" s="33" t="str">
        <f ca="1">[1]!EM_S_MAJASSRES_NUM(B1525,$M$2,$M$1)</f>
        <v/>
      </c>
      <c r="N1525" s="29">
        <f t="shared" si="165"/>
        <v>1</v>
      </c>
      <c r="O1525" s="21" t="str">
        <f t="shared" ca="1" si="166"/>
        <v/>
      </c>
      <c r="P1525" s="10" t="str">
        <f t="shared" si="167"/>
        <v>财报</v>
      </c>
    </row>
    <row r="1526" spans="1:16" x14ac:dyDescent="0.2">
      <c r="A1526" s="17" t="str">
        <f t="shared" ca="1" si="162"/>
        <v/>
      </c>
      <c r="B1526" s="8" t="s">
        <v>3102</v>
      </c>
      <c r="C1526" s="8" t="s">
        <v>3103</v>
      </c>
      <c r="D1526" s="13">
        <f>IFERROR([1]!EM_S_QSTM07_IS(B1526,"61",$C$1,"1")/1000000,"")</f>
        <v>46.524241590000003</v>
      </c>
      <c r="E1526" s="13" t="str">
        <f>IFERROR([1]!EM_S_PERFORMANCEEXPRESS_PERFEXNETPROFITTOSHAREHOLDER(B1526,$C$1)/1000000,"")</f>
        <v/>
      </c>
      <c r="F1526" s="13">
        <f>IFERROR([1]!EM_S_PROFITNOTICE_FORECASTT(B1526,$C$1)/1000000,"")</f>
        <v>71.77</v>
      </c>
      <c r="G1526" s="13">
        <f>IFERROR([1]!EM_S_PROFITNOTICE_FORECASTL(B1526,$C$1)/1000000,"")</f>
        <v>67.5</v>
      </c>
      <c r="H1526" s="13">
        <f t="shared" si="163"/>
        <v>69.634999999999991</v>
      </c>
      <c r="I1526" s="20">
        <f>IFERROR([1]!EM_S_QSTM07_IS(B1526,"61",$I$1,"1")/1000000,"")</f>
        <v>22.790109340000001</v>
      </c>
      <c r="J1526" s="13">
        <f t="shared" si="161"/>
        <v>23.734132250000002</v>
      </c>
      <c r="K1526" s="13">
        <f>IFERROR([1]!EM_S_QSTM07_IS(B1526,"61",$K$2,"1")/1000000,"")</f>
        <v>9.3229811799999993</v>
      </c>
      <c r="L1526" s="14">
        <f t="shared" si="164"/>
        <v>1.5457664015149286</v>
      </c>
      <c r="M1526" s="33" t="str">
        <f ca="1">[1]!EM_S_MAJASSRES_NUM(B1526,$M$2,$M$1)</f>
        <v/>
      </c>
      <c r="N1526" s="29">
        <f t="shared" si="165"/>
        <v>1</v>
      </c>
      <c r="O1526" s="21" t="str">
        <f t="shared" ca="1" si="166"/>
        <v/>
      </c>
      <c r="P1526" s="10" t="str">
        <f t="shared" si="167"/>
        <v>财报</v>
      </c>
    </row>
    <row r="1527" spans="1:16" x14ac:dyDescent="0.2">
      <c r="A1527" s="17" t="str">
        <f t="shared" ca="1" si="162"/>
        <v/>
      </c>
      <c r="B1527" s="8" t="s">
        <v>3104</v>
      </c>
      <c r="C1527" s="8" t="s">
        <v>3105</v>
      </c>
      <c r="D1527" s="13">
        <f>IFERROR([1]!EM_S_QSTM07_IS(B1527,"61",$C$1,"1")/1000000,"")</f>
        <v>80.155626330000004</v>
      </c>
      <c r="E1527" s="13" t="str">
        <f>IFERROR([1]!EM_S_PERFORMANCEEXPRESS_PERFEXNETPROFITTOSHAREHOLDER(B1527,$C$1)/1000000,"")</f>
        <v/>
      </c>
      <c r="F1527" s="13">
        <f>IFERROR([1]!EM_S_PROFITNOTICE_FORECASTT(B1527,$C$1)/1000000,"")</f>
        <v>127.09690000000001</v>
      </c>
      <c r="G1527" s="13">
        <f>IFERROR([1]!EM_S_PROFITNOTICE_FORECASTL(B1527,$C$1)/1000000,"")</f>
        <v>116.5055</v>
      </c>
      <c r="H1527" s="13">
        <f t="shared" si="163"/>
        <v>121.80119999999999</v>
      </c>
      <c r="I1527" s="20">
        <f>IFERROR([1]!EM_S_QSTM07_IS(B1527,"61",$I$1,"1")/1000000,"")</f>
        <v>40.036037969999995</v>
      </c>
      <c r="J1527" s="13">
        <f t="shared" si="161"/>
        <v>40.119588360000009</v>
      </c>
      <c r="K1527" s="13">
        <f>IFERROR([1]!EM_S_QSTM07_IS(B1527,"61",$K$2,"1")/1000000,"")</f>
        <v>23.932818789999999</v>
      </c>
      <c r="L1527" s="14">
        <f t="shared" si="164"/>
        <v>0.67634196005208669</v>
      </c>
      <c r="M1527" s="33">
        <f ca="1">[1]!EM_S_MAJASSRES_NUM(B1527,$M$2,$M$1)</f>
        <v>1</v>
      </c>
      <c r="N1527" s="29" t="str">
        <f t="shared" si="165"/>
        <v/>
      </c>
      <c r="O1527" s="21" t="str">
        <f t="shared" ca="1" si="166"/>
        <v/>
      </c>
      <c r="P1527" s="10" t="str">
        <f t="shared" si="167"/>
        <v>财报</v>
      </c>
    </row>
    <row r="1528" spans="1:16" x14ac:dyDescent="0.2">
      <c r="A1528" s="17">
        <f t="shared" ca="1" si="162"/>
        <v>451</v>
      </c>
      <c r="B1528" s="8" t="s">
        <v>3106</v>
      </c>
      <c r="C1528" s="8" t="s">
        <v>3107</v>
      </c>
      <c r="D1528" s="13">
        <f>IFERROR([1]!EM_S_QSTM07_IS(B1528,"61",$C$1,"1")/1000000,"")</f>
        <v>358.96475529000003</v>
      </c>
      <c r="E1528" s="13" t="str">
        <f>IFERROR([1]!EM_S_PERFORMANCEEXPRESS_PERFEXNETPROFITTOSHAREHOLDER(B1528,$C$1)/1000000,"")</f>
        <v/>
      </c>
      <c r="F1528" s="13">
        <f>IFERROR([1]!EM_S_PROFITNOTICE_FORECASTT(B1528,$C$1)/1000000,"")</f>
        <v>578.41359999999997</v>
      </c>
      <c r="G1528" s="13">
        <f>IFERROR([1]!EM_S_PROFITNOTICE_FORECASTL(B1528,$C$1)/1000000,"")</f>
        <v>512.87900000000002</v>
      </c>
      <c r="H1528" s="13">
        <f t="shared" si="163"/>
        <v>545.6463</v>
      </c>
      <c r="I1528" s="20">
        <f>IFERROR([1]!EM_S_QSTM07_IS(B1528,"61",$I$1,"1")/1000000,"")</f>
        <v>168.09898471</v>
      </c>
      <c r="J1528" s="13">
        <f t="shared" si="161"/>
        <v>190.86577058000003</v>
      </c>
      <c r="K1528" s="13">
        <f>IFERROR([1]!EM_S_QSTM07_IS(B1528,"61",$K$2,"1")/1000000,"")</f>
        <v>194.79488813</v>
      </c>
      <c r="L1528" s="14">
        <f t="shared" si="164"/>
        <v>-2.0170537264703796E-2</v>
      </c>
      <c r="M1528" s="33" t="str">
        <f ca="1">[1]!EM_S_MAJASSRES_NUM(B1528,$M$2,$M$1)</f>
        <v/>
      </c>
      <c r="N1528" s="29" t="str">
        <f t="shared" si="165"/>
        <v/>
      </c>
      <c r="O1528" s="21">
        <f t="shared" ca="1" si="166"/>
        <v>-2.0170537264703796E-2</v>
      </c>
      <c r="P1528" s="10" t="str">
        <f t="shared" si="167"/>
        <v>财报</v>
      </c>
    </row>
    <row r="1529" spans="1:16" x14ac:dyDescent="0.2">
      <c r="A1529" s="17" t="str">
        <f t="shared" ca="1" si="162"/>
        <v/>
      </c>
      <c r="B1529" s="8" t="s">
        <v>3108</v>
      </c>
      <c r="C1529" s="8" t="s">
        <v>3109</v>
      </c>
      <c r="D1529" s="13">
        <f>IFERROR([1]!EM_S_QSTM07_IS(B1529,"61",$C$1,"1")/1000000,"")</f>
        <v>-3.1367028700000001</v>
      </c>
      <c r="E1529" s="13" t="str">
        <f>IFERROR([1]!EM_S_PERFORMANCEEXPRESS_PERFEXNETPROFITTOSHAREHOLDER(B1529,$C$1)/1000000,"")</f>
        <v/>
      </c>
      <c r="F1529" s="13">
        <f>IFERROR([1]!EM_S_PROFITNOTICE_FORECASTT(B1529,$C$1)/1000000,"")</f>
        <v>-3.7</v>
      </c>
      <c r="G1529" s="13">
        <f>IFERROR([1]!EM_S_PROFITNOTICE_FORECASTL(B1529,$C$1)/1000000,"")</f>
        <v>-6.7</v>
      </c>
      <c r="H1529" s="13">
        <f t="shared" si="163"/>
        <v>-5.2</v>
      </c>
      <c r="I1529" s="20">
        <f>IFERROR([1]!EM_S_QSTM07_IS(B1529,"61",$I$1,"1")/1000000,"")</f>
        <v>-2.0303788700000003</v>
      </c>
      <c r="J1529" s="13">
        <f t="shared" si="161"/>
        <v>-1.1063239999999999</v>
      </c>
      <c r="K1529" s="13">
        <f>IFERROR([1]!EM_S_QSTM07_IS(B1529,"61",$K$2,"1")/1000000,"")</f>
        <v>-4.9449086700000002</v>
      </c>
      <c r="L1529" s="14">
        <f t="shared" si="164"/>
        <v>0.77627008427639987</v>
      </c>
      <c r="M1529" s="33" t="str">
        <f ca="1">[1]!EM_S_MAJASSRES_NUM(B1529,$M$2,$M$1)</f>
        <v/>
      </c>
      <c r="N1529" s="29">
        <f t="shared" si="165"/>
        <v>1</v>
      </c>
      <c r="O1529" s="21" t="str">
        <f t="shared" ca="1" si="166"/>
        <v/>
      </c>
      <c r="P1529" s="10" t="str">
        <f t="shared" si="167"/>
        <v>财报</v>
      </c>
    </row>
    <row r="1530" spans="1:16" x14ac:dyDescent="0.2">
      <c r="A1530" s="17" t="str">
        <f t="shared" ca="1" si="162"/>
        <v/>
      </c>
      <c r="B1530" s="8" t="s">
        <v>3110</v>
      </c>
      <c r="C1530" s="8" t="s">
        <v>3111</v>
      </c>
      <c r="D1530" s="13">
        <f>IFERROR([1]!EM_S_QSTM07_IS(B1530,"61",$C$1,"1")/1000000,"")</f>
        <v>86.658112469999992</v>
      </c>
      <c r="E1530" s="13" t="str">
        <f>IFERROR([1]!EM_S_PERFORMANCEEXPRESS_PERFEXNETPROFITTOSHAREHOLDER(B1530,$C$1)/1000000,"")</f>
        <v/>
      </c>
      <c r="F1530" s="13">
        <f>IFERROR([1]!EM_S_PROFITNOTICE_FORECASTT(B1530,$C$1)/1000000,"")</f>
        <v>155.42009999999999</v>
      </c>
      <c r="G1530" s="13">
        <f>IFERROR([1]!EM_S_PROFITNOTICE_FORECASTL(B1530,$C$1)/1000000,"")</f>
        <v>137.1354</v>
      </c>
      <c r="H1530" s="13">
        <f t="shared" si="163"/>
        <v>146.27775</v>
      </c>
      <c r="I1530" s="20">
        <f>IFERROR([1]!EM_S_QSTM07_IS(B1530,"61",$I$1,"1")/1000000,"")</f>
        <v>56.851677600000002</v>
      </c>
      <c r="J1530" s="13">
        <f t="shared" si="161"/>
        <v>29.80643486999999</v>
      </c>
      <c r="K1530" s="13">
        <f>IFERROR([1]!EM_S_QSTM07_IS(B1530,"61",$K$2,"1")/1000000,"")</f>
        <v>63.942323469999998</v>
      </c>
      <c r="L1530" s="14">
        <f t="shared" si="164"/>
        <v>-0.53385436667805231</v>
      </c>
      <c r="M1530" s="33">
        <f ca="1">[1]!EM_S_MAJASSRES_NUM(B1530,$M$2,$M$1)</f>
        <v>2</v>
      </c>
      <c r="N1530" s="29" t="str">
        <f t="shared" si="165"/>
        <v/>
      </c>
      <c r="O1530" s="21" t="str">
        <f t="shared" ca="1" si="166"/>
        <v/>
      </c>
      <c r="P1530" s="10" t="str">
        <f t="shared" si="167"/>
        <v>财报</v>
      </c>
    </row>
    <row r="1531" spans="1:16" x14ac:dyDescent="0.2">
      <c r="A1531" s="17">
        <f t="shared" ca="1" si="162"/>
        <v>1280</v>
      </c>
      <c r="B1531" s="8" t="s">
        <v>3112</v>
      </c>
      <c r="C1531" s="8" t="s">
        <v>3113</v>
      </c>
      <c r="D1531" s="13">
        <f>IFERROR([1]!EM_S_QSTM07_IS(B1531,"61",$C$1,"1")/1000000,"")</f>
        <v>19.260094899999999</v>
      </c>
      <c r="E1531" s="13" t="str">
        <f>IFERROR([1]!EM_S_PERFORMANCEEXPRESS_PERFEXNETPROFITTOSHAREHOLDER(B1531,$C$1)/1000000,"")</f>
        <v/>
      </c>
      <c r="F1531" s="13">
        <f>IFERROR([1]!EM_S_PROFITNOTICE_FORECASTT(B1531,$C$1)/1000000,"")</f>
        <v>38.027200000000001</v>
      </c>
      <c r="G1531" s="13">
        <f>IFERROR([1]!EM_S_PROFITNOTICE_FORECASTL(B1531,$C$1)/1000000,"")</f>
        <v>29.2517</v>
      </c>
      <c r="H1531" s="13">
        <f t="shared" si="163"/>
        <v>33.639449999999997</v>
      </c>
      <c r="I1531" s="20">
        <f>IFERROR([1]!EM_S_QSTM07_IS(B1531,"61",$I$1,"1")/1000000,"")</f>
        <v>16.775028649999999</v>
      </c>
      <c r="J1531" s="13">
        <f t="shared" si="161"/>
        <v>2.4850662499999991</v>
      </c>
      <c r="K1531" s="13">
        <f>IFERROR([1]!EM_S_QSTM07_IS(B1531,"61",$K$2,"1")/1000000,"")</f>
        <v>15.832469619999999</v>
      </c>
      <c r="L1531" s="14">
        <f t="shared" si="164"/>
        <v>-0.84303988514458938</v>
      </c>
      <c r="M1531" s="33" t="str">
        <f ca="1">[1]!EM_S_MAJASSRES_NUM(B1531,$M$2,$M$1)</f>
        <v/>
      </c>
      <c r="N1531" s="29" t="str">
        <f t="shared" si="165"/>
        <v/>
      </c>
      <c r="O1531" s="21">
        <f t="shared" ca="1" si="166"/>
        <v>-0.84303988514458938</v>
      </c>
      <c r="P1531" s="10" t="str">
        <f t="shared" si="167"/>
        <v>财报</v>
      </c>
    </row>
    <row r="1532" spans="1:16" x14ac:dyDescent="0.2">
      <c r="A1532" s="17">
        <f t="shared" ca="1" si="162"/>
        <v>444</v>
      </c>
      <c r="B1532" s="8" t="s">
        <v>3114</v>
      </c>
      <c r="C1532" s="8" t="s">
        <v>3115</v>
      </c>
      <c r="D1532" s="13">
        <f>IFERROR([1]!EM_S_QSTM07_IS(B1532,"61",$C$1,"1")/1000000,"")</f>
        <v>96.411454860000006</v>
      </c>
      <c r="E1532" s="13" t="str">
        <f>IFERROR([1]!EM_S_PERFORMANCEEXPRESS_PERFEXNETPROFITTOSHAREHOLDER(B1532,$C$1)/1000000,"")</f>
        <v/>
      </c>
      <c r="F1532" s="13">
        <f>IFERROR([1]!EM_S_PROFITNOTICE_FORECASTT(B1532,$C$1)/1000000,"")</f>
        <v>131.31979999999999</v>
      </c>
      <c r="G1532" s="13">
        <f>IFERROR([1]!EM_S_PROFITNOTICE_FORECASTL(B1532,$C$1)/1000000,"")</f>
        <v>122.5651</v>
      </c>
      <c r="H1532" s="13">
        <f t="shared" si="163"/>
        <v>126.94244999999999</v>
      </c>
      <c r="I1532" s="20">
        <f>IFERROR([1]!EM_S_QSTM07_IS(B1532,"61",$I$1,"1")/1000000,"")</f>
        <v>28.556913229999999</v>
      </c>
      <c r="J1532" s="13">
        <f t="shared" si="161"/>
        <v>67.85454163</v>
      </c>
      <c r="K1532" s="13">
        <f>IFERROR([1]!EM_S_QSTM07_IS(B1532,"61",$K$2,"1")/1000000,"")</f>
        <v>68.206234530000003</v>
      </c>
      <c r="L1532" s="14">
        <f t="shared" si="164"/>
        <v>-5.1563160233587414E-3</v>
      </c>
      <c r="M1532" s="33" t="str">
        <f ca="1">[1]!EM_S_MAJASSRES_NUM(B1532,$M$2,$M$1)</f>
        <v/>
      </c>
      <c r="N1532" s="29" t="str">
        <f t="shared" si="165"/>
        <v/>
      </c>
      <c r="O1532" s="21">
        <f t="shared" ca="1" si="166"/>
        <v>-5.1563160233587414E-3</v>
      </c>
      <c r="P1532" s="10" t="str">
        <f t="shared" si="167"/>
        <v>财报</v>
      </c>
    </row>
    <row r="1533" spans="1:16" x14ac:dyDescent="0.2">
      <c r="A1533" s="17">
        <f t="shared" ca="1" si="162"/>
        <v>611</v>
      </c>
      <c r="B1533" s="8" t="s">
        <v>3116</v>
      </c>
      <c r="C1533" s="8" t="s">
        <v>3117</v>
      </c>
      <c r="D1533" s="13">
        <f>IFERROR([1]!EM_S_QSTM07_IS(B1533,"61",$C$1,"1")/1000000,"")</f>
        <v>24.844465629999998</v>
      </c>
      <c r="E1533" s="13" t="str">
        <f>IFERROR([1]!EM_S_PERFORMANCEEXPRESS_PERFEXNETPROFITTOSHAREHOLDER(B1533,$C$1)/1000000,"")</f>
        <v/>
      </c>
      <c r="F1533" s="13">
        <f>IFERROR([1]!EM_S_PROFITNOTICE_FORECASTT(B1533,$C$1)/1000000,"")</f>
        <v>34.56</v>
      </c>
      <c r="G1533" s="13">
        <f>IFERROR([1]!EM_S_PROFITNOTICE_FORECASTL(B1533,$C$1)/1000000,"")</f>
        <v>31.63</v>
      </c>
      <c r="H1533" s="13">
        <f t="shared" si="163"/>
        <v>33.094999999999999</v>
      </c>
      <c r="I1533" s="20">
        <f>IFERROR([1]!EM_S_QSTM07_IS(B1533,"61",$I$1,"1")/1000000,"")</f>
        <v>9.823814689999999</v>
      </c>
      <c r="J1533" s="13">
        <f t="shared" si="161"/>
        <v>15.020650939999999</v>
      </c>
      <c r="K1533" s="13">
        <f>IFERROR([1]!EM_S_QSTM07_IS(B1533,"61",$K$2,"1")/1000000,"")</f>
        <v>20.81777486</v>
      </c>
      <c r="L1533" s="14">
        <f t="shared" si="164"/>
        <v>-0.27846991136112231</v>
      </c>
      <c r="M1533" s="33" t="str">
        <f ca="1">[1]!EM_S_MAJASSRES_NUM(B1533,$M$2,$M$1)</f>
        <v/>
      </c>
      <c r="N1533" s="29" t="str">
        <f t="shared" si="165"/>
        <v/>
      </c>
      <c r="O1533" s="21">
        <f t="shared" ca="1" si="166"/>
        <v>-0.27846991136112231</v>
      </c>
      <c r="P1533" s="10" t="str">
        <f t="shared" si="167"/>
        <v>财报</v>
      </c>
    </row>
    <row r="1534" spans="1:16" x14ac:dyDescent="0.2">
      <c r="A1534" s="17">
        <f t="shared" ca="1" si="162"/>
        <v>1617</v>
      </c>
      <c r="B1534" s="8" t="s">
        <v>3118</v>
      </c>
      <c r="C1534" s="8" t="s">
        <v>3119</v>
      </c>
      <c r="D1534" s="13">
        <f>IFERROR([1]!EM_S_QSTM07_IS(B1534,"61",$C$1,"1")/1000000,"")</f>
        <v>48.572090559999999</v>
      </c>
      <c r="E1534" s="13" t="str">
        <f>IFERROR([1]!EM_S_PERFORMANCEEXPRESS_PERFEXNETPROFITTOSHAREHOLDER(B1534,$C$1)/1000000,"")</f>
        <v/>
      </c>
      <c r="F1534" s="13">
        <f>IFERROR([1]!EM_S_PROFITNOTICE_FORECASTT(B1534,$C$1)/1000000,"")</f>
        <v>137.62690000000001</v>
      </c>
      <c r="G1534" s="13">
        <f>IFERROR([1]!EM_S_PROFITNOTICE_FORECASTL(B1534,$C$1)/1000000,"")</f>
        <v>100.09229999999999</v>
      </c>
      <c r="H1534" s="13">
        <f t="shared" si="163"/>
        <v>118.8596</v>
      </c>
      <c r="I1534" s="20">
        <f>IFERROR([1]!EM_S_QSTM07_IS(B1534,"61",$I$1,"1")/1000000,"")</f>
        <v>53.301682190000001</v>
      </c>
      <c r="J1534" s="13">
        <f t="shared" si="161"/>
        <v>-4.7295916300000016</v>
      </c>
      <c r="K1534" s="13">
        <f>IFERROR([1]!EM_S_QSTM07_IS(B1534,"61",$K$2,"1")/1000000,"")</f>
        <v>50.503889610000002</v>
      </c>
      <c r="L1534" s="14">
        <f t="shared" si="164"/>
        <v>-1.0936480668424302</v>
      </c>
      <c r="M1534" s="33" t="str">
        <f ca="1">[1]!EM_S_MAJASSRES_NUM(B1534,$M$2,$M$1)</f>
        <v/>
      </c>
      <c r="N1534" s="29" t="str">
        <f t="shared" si="165"/>
        <v/>
      </c>
      <c r="O1534" s="21">
        <f t="shared" ca="1" si="166"/>
        <v>-1.0936480668424302</v>
      </c>
      <c r="P1534" s="10" t="str">
        <f t="shared" si="167"/>
        <v>财报</v>
      </c>
    </row>
    <row r="1535" spans="1:16" x14ac:dyDescent="0.2">
      <c r="A1535" s="17">
        <f t="shared" ca="1" si="162"/>
        <v>1689</v>
      </c>
      <c r="B1535" s="8" t="s">
        <v>3120</v>
      </c>
      <c r="C1535" s="8" t="s">
        <v>3121</v>
      </c>
      <c r="D1535" s="13">
        <f>IFERROR([1]!EM_S_QSTM07_IS(B1535,"61",$C$1,"1")/1000000,"")</f>
        <v>103.94899694</v>
      </c>
      <c r="E1535" s="13" t="str">
        <f>IFERROR([1]!EM_S_PERFORMANCEEXPRESS_PERFEXNETPROFITTOSHAREHOLDER(B1535,$C$1)/1000000,"")</f>
        <v/>
      </c>
      <c r="F1535" s="13">
        <f>IFERROR([1]!EM_S_PROFITNOTICE_FORECASTT(B1535,$C$1)/1000000,"")</f>
        <v>249.5</v>
      </c>
      <c r="G1535" s="13">
        <f>IFERROR([1]!EM_S_PROFITNOTICE_FORECASTL(B1535,$C$1)/1000000,"")</f>
        <v>216.2</v>
      </c>
      <c r="H1535" s="13">
        <f t="shared" si="163"/>
        <v>232.85</v>
      </c>
      <c r="I1535" s="20">
        <f>IFERROR([1]!EM_S_QSTM07_IS(B1535,"61",$I$1,"1")/1000000,"")</f>
        <v>121.14315592</v>
      </c>
      <c r="J1535" s="13">
        <f t="shared" si="161"/>
        <v>-17.194158979999997</v>
      </c>
      <c r="K1535" s="13">
        <f>IFERROR([1]!EM_S_QSTM07_IS(B1535,"61",$K$2,"1")/1000000,"")</f>
        <v>97.403737969999995</v>
      </c>
      <c r="L1535" s="14">
        <f t="shared" si="164"/>
        <v>-1.1765246317887281</v>
      </c>
      <c r="M1535" s="33" t="str">
        <f ca="1">[1]!EM_S_MAJASSRES_NUM(B1535,$M$2,$M$1)</f>
        <v/>
      </c>
      <c r="N1535" s="29" t="str">
        <f t="shared" si="165"/>
        <v/>
      </c>
      <c r="O1535" s="21">
        <f t="shared" ca="1" si="166"/>
        <v>-1.1765246317887281</v>
      </c>
      <c r="P1535" s="10" t="str">
        <f t="shared" si="167"/>
        <v>财报</v>
      </c>
    </row>
    <row r="1536" spans="1:16" x14ac:dyDescent="0.2">
      <c r="A1536" s="17">
        <f t="shared" ca="1" si="162"/>
        <v>122</v>
      </c>
      <c r="B1536" s="8" t="s">
        <v>3122</v>
      </c>
      <c r="C1536" s="8" t="s">
        <v>3123</v>
      </c>
      <c r="D1536" s="13">
        <f>IFERROR([1]!EM_S_QSTM07_IS(B1536,"61",$C$1,"1")/1000000,"")</f>
        <v>-10.18344518</v>
      </c>
      <c r="E1536" s="13" t="str">
        <f>IFERROR([1]!EM_S_PERFORMANCEEXPRESS_PERFEXNETPROFITTOSHAREHOLDER(B1536,$C$1)/1000000,"")</f>
        <v/>
      </c>
      <c r="F1536" s="13">
        <f>IFERROR([1]!EM_S_PROFITNOTICE_FORECASTT(B1536,$C$1)/1000000,"")</f>
        <v>-29</v>
      </c>
      <c r="G1536" s="13">
        <f>IFERROR([1]!EM_S_PROFITNOTICE_FORECASTL(B1536,$C$1)/1000000,"")</f>
        <v>-34</v>
      </c>
      <c r="H1536" s="13">
        <f t="shared" si="163"/>
        <v>-31.5</v>
      </c>
      <c r="I1536" s="20">
        <f>IFERROR([1]!EM_S_QSTM07_IS(B1536,"61",$I$1,"1")/1000000,"")</f>
        <v>-20.74713272</v>
      </c>
      <c r="J1536" s="13">
        <f t="shared" si="161"/>
        <v>10.56368754</v>
      </c>
      <c r="K1536" s="13">
        <f>IFERROR([1]!EM_S_QSTM07_IS(B1536,"61",$K$2,"1")/1000000,"")</f>
        <v>-18.555199999999999</v>
      </c>
      <c r="L1536" s="14">
        <f t="shared" si="164"/>
        <v>1.5693114350694146</v>
      </c>
      <c r="M1536" s="33" t="str">
        <f ca="1">[1]!EM_S_MAJASSRES_NUM(B1536,$M$2,$M$1)</f>
        <v/>
      </c>
      <c r="N1536" s="29" t="str">
        <f t="shared" si="165"/>
        <v/>
      </c>
      <c r="O1536" s="21">
        <f t="shared" ca="1" si="166"/>
        <v>1.5693114350694146</v>
      </c>
      <c r="P1536" s="10" t="str">
        <f t="shared" si="167"/>
        <v>财报</v>
      </c>
    </row>
    <row r="1537" spans="1:16" x14ac:dyDescent="0.2">
      <c r="A1537" s="17" t="str">
        <f t="shared" ca="1" si="162"/>
        <v/>
      </c>
      <c r="B1537" s="8" t="s">
        <v>3124</v>
      </c>
      <c r="C1537" s="8" t="s">
        <v>3125</v>
      </c>
      <c r="D1537" s="13">
        <f>IFERROR([1]!EM_S_QSTM07_IS(B1537,"61",$C$1,"1")/1000000,"")</f>
        <v>5.9411896900000007</v>
      </c>
      <c r="E1537" s="13" t="str">
        <f>IFERROR([1]!EM_S_PERFORMANCEEXPRESS_PERFEXNETPROFITTOSHAREHOLDER(B1537,$C$1)/1000000,"")</f>
        <v/>
      </c>
      <c r="F1537" s="13">
        <f>IFERROR([1]!EM_S_PROFITNOTICE_FORECASTT(B1537,$C$1)/1000000,"")</f>
        <v>12.29</v>
      </c>
      <c r="G1537" s="13">
        <f>IFERROR([1]!EM_S_PROFITNOTICE_FORECASTL(B1537,$C$1)/1000000,"")</f>
        <v>8.1999999999999993</v>
      </c>
      <c r="H1537" s="13">
        <f t="shared" si="163"/>
        <v>10.244999999999999</v>
      </c>
      <c r="I1537" s="20">
        <f>IFERROR([1]!EM_S_QSTM07_IS(B1537,"61",$I$1,"1")/1000000,"")</f>
        <v>2.3109859799999999</v>
      </c>
      <c r="J1537" s="13">
        <f t="shared" si="161"/>
        <v>3.6302037100000009</v>
      </c>
      <c r="K1537" s="13">
        <f>IFERROR([1]!EM_S_QSTM07_IS(B1537,"61",$K$2,"1")/1000000,"")</f>
        <v>9.5099552500000009</v>
      </c>
      <c r="L1537" s="14">
        <f t="shared" si="164"/>
        <v>-0.61827331311574774</v>
      </c>
      <c r="M1537" s="33" t="str">
        <f ca="1">[1]!EM_S_MAJASSRES_NUM(B1537,$M$2,$M$1)</f>
        <v/>
      </c>
      <c r="N1537" s="29">
        <f t="shared" si="165"/>
        <v>1</v>
      </c>
      <c r="O1537" s="21" t="str">
        <f t="shared" ca="1" si="166"/>
        <v/>
      </c>
      <c r="P1537" s="10" t="str">
        <f t="shared" si="167"/>
        <v>财报</v>
      </c>
    </row>
    <row r="1538" spans="1:16" x14ac:dyDescent="0.2">
      <c r="A1538" s="17" t="str">
        <f t="shared" ca="1" si="162"/>
        <v/>
      </c>
      <c r="B1538" s="8" t="s">
        <v>3126</v>
      </c>
      <c r="C1538" s="8" t="s">
        <v>3127</v>
      </c>
      <c r="D1538" s="13">
        <f>IFERROR([1]!EM_S_QSTM07_IS(B1538,"61",$C$1,"1")/1000000,"")</f>
        <v>-10.231904759999999</v>
      </c>
      <c r="E1538" s="13" t="str">
        <f>IFERROR([1]!EM_S_PERFORMANCEEXPRESS_PERFEXNETPROFITTOSHAREHOLDER(B1538,$C$1)/1000000,"")</f>
        <v/>
      </c>
      <c r="F1538" s="13">
        <f>IFERROR([1]!EM_S_PROFITNOTICE_FORECASTT(B1538,$C$1)/1000000,"")</f>
        <v>-11</v>
      </c>
      <c r="G1538" s="13">
        <f>IFERROR([1]!EM_S_PROFITNOTICE_FORECASTL(B1538,$C$1)/1000000,"")</f>
        <v>-16</v>
      </c>
      <c r="H1538" s="13">
        <f t="shared" si="163"/>
        <v>-13.5</v>
      </c>
      <c r="I1538" s="20">
        <f>IFERROR([1]!EM_S_QSTM07_IS(B1538,"61",$I$1,"1")/1000000,"")</f>
        <v>-3.2727575199999999</v>
      </c>
      <c r="J1538" s="13">
        <f t="shared" si="161"/>
        <v>-6.9591472399999992</v>
      </c>
      <c r="K1538" s="13">
        <f>IFERROR([1]!EM_S_QSTM07_IS(B1538,"61",$K$2,"1")/1000000,"")</f>
        <v>-7.4819521900000003</v>
      </c>
      <c r="L1538" s="14">
        <f t="shared" si="164"/>
        <v>6.9875473235281538E-2</v>
      </c>
      <c r="M1538" s="33" t="str">
        <f ca="1">[1]!EM_S_MAJASSRES_NUM(B1538,$M$2,$M$1)</f>
        <v/>
      </c>
      <c r="N1538" s="29">
        <f t="shared" si="165"/>
        <v>1</v>
      </c>
      <c r="O1538" s="21" t="str">
        <f t="shared" ca="1" si="166"/>
        <v/>
      </c>
      <c r="P1538" s="10" t="str">
        <f t="shared" si="167"/>
        <v>财报</v>
      </c>
    </row>
    <row r="1539" spans="1:16" x14ac:dyDescent="0.2">
      <c r="A1539" s="17">
        <f t="shared" ca="1" si="162"/>
        <v>1883</v>
      </c>
      <c r="B1539" s="8" t="s">
        <v>3128</v>
      </c>
      <c r="C1539" s="8" t="s">
        <v>3129</v>
      </c>
      <c r="D1539" s="13">
        <f>IFERROR([1]!EM_S_QSTM07_IS(B1539,"61",$C$1,"1")/1000000,"")</f>
        <v>25.719520399999997</v>
      </c>
      <c r="E1539" s="13" t="str">
        <f>IFERROR([1]!EM_S_PERFORMANCEEXPRESS_PERFEXNETPROFITTOSHAREHOLDER(B1539,$C$1)/1000000,"")</f>
        <v/>
      </c>
      <c r="F1539" s="13">
        <f>IFERROR([1]!EM_S_PROFITNOTICE_FORECASTT(B1539,$C$1)/1000000,"")</f>
        <v>65</v>
      </c>
      <c r="G1539" s="13">
        <f>IFERROR([1]!EM_S_PROFITNOTICE_FORECASTL(B1539,$C$1)/1000000,"")</f>
        <v>50</v>
      </c>
      <c r="H1539" s="13">
        <f t="shared" si="163"/>
        <v>57.5</v>
      </c>
      <c r="I1539" s="20">
        <f>IFERROR([1]!EM_S_QSTM07_IS(B1539,"61",$I$1,"1")/1000000,"")</f>
        <v>36.679375749999998</v>
      </c>
      <c r="J1539" s="13">
        <f t="shared" si="161"/>
        <v>-10.959855350000002</v>
      </c>
      <c r="K1539" s="13">
        <f>IFERROR([1]!EM_S_QSTM07_IS(B1539,"61",$K$2,"1")/1000000,"")</f>
        <v>17.573044280000001</v>
      </c>
      <c r="L1539" s="14">
        <f t="shared" si="164"/>
        <v>-1.6236742578787835</v>
      </c>
      <c r="M1539" s="33" t="str">
        <f ca="1">[1]!EM_S_MAJASSRES_NUM(B1539,$M$2,$M$1)</f>
        <v/>
      </c>
      <c r="N1539" s="29" t="str">
        <f t="shared" si="165"/>
        <v/>
      </c>
      <c r="O1539" s="21">
        <f t="shared" ca="1" si="166"/>
        <v>-1.6236742578787835</v>
      </c>
      <c r="P1539" s="10" t="str">
        <f t="shared" si="167"/>
        <v>财报</v>
      </c>
    </row>
    <row r="1540" spans="1:16" x14ac:dyDescent="0.2">
      <c r="A1540" s="17" t="str">
        <f t="shared" ca="1" si="162"/>
        <v/>
      </c>
      <c r="B1540" s="8" t="s">
        <v>3130</v>
      </c>
      <c r="C1540" s="8" t="s">
        <v>3131</v>
      </c>
      <c r="D1540" s="13">
        <f>IFERROR([1]!EM_S_QSTM07_IS(B1540,"61",$C$1,"1")/1000000,"")</f>
        <v>27.387390979999999</v>
      </c>
      <c r="E1540" s="13" t="str">
        <f>IFERROR([1]!EM_S_PERFORMANCEEXPRESS_PERFEXNETPROFITTOSHAREHOLDER(B1540,$C$1)/1000000,"")</f>
        <v/>
      </c>
      <c r="F1540" s="13">
        <f>IFERROR([1]!EM_S_PROFITNOTICE_FORECASTT(B1540,$C$1)/1000000,"")</f>
        <v>49.896000000000001</v>
      </c>
      <c r="G1540" s="13">
        <f>IFERROR([1]!EM_S_PROFITNOTICE_FORECASTL(B1540,$C$1)/1000000,"")</f>
        <v>46.2</v>
      </c>
      <c r="H1540" s="13">
        <f t="shared" si="163"/>
        <v>48.048000000000002</v>
      </c>
      <c r="I1540" s="20">
        <f>IFERROR([1]!EM_S_QSTM07_IS(B1540,"61",$I$1,"1")/1000000,"")</f>
        <v>20.191009640000001</v>
      </c>
      <c r="J1540" s="13">
        <f t="shared" ref="J1540:J1603" si="168">IFERROR(IF(D1540&lt;&gt;"",D1540-I1540,IF(E1540&lt;&gt;"",E1540-I1540,IF(H1540&lt;&gt;"",H1540-I1540,""))),"")</f>
        <v>7.1963813399999985</v>
      </c>
      <c r="K1540" s="13">
        <f>IFERROR([1]!EM_S_QSTM07_IS(B1540,"61",$K$2,"1")/1000000,"")</f>
        <v>11.38850006</v>
      </c>
      <c r="L1540" s="14">
        <f t="shared" si="164"/>
        <v>-0.36810104034016239</v>
      </c>
      <c r="M1540" s="33">
        <f ca="1">[1]!EM_S_MAJASSRES_NUM(B1540,$M$2,$M$1)</f>
        <v>1</v>
      </c>
      <c r="N1540" s="29" t="str">
        <f t="shared" si="165"/>
        <v/>
      </c>
      <c r="O1540" s="21" t="str">
        <f t="shared" ca="1" si="166"/>
        <v/>
      </c>
      <c r="P1540" s="10" t="str">
        <f t="shared" si="167"/>
        <v>财报</v>
      </c>
    </row>
    <row r="1541" spans="1:16" x14ac:dyDescent="0.2">
      <c r="A1541" s="17" t="str">
        <f t="shared" ref="A1541:A1604" ca="1" si="169">IFERROR(RANK(O1541,$O$4:$O$2880,0),"")</f>
        <v/>
      </c>
      <c r="B1541" s="8" t="s">
        <v>3132</v>
      </c>
      <c r="C1541" s="8" t="s">
        <v>3133</v>
      </c>
      <c r="D1541" s="13">
        <f>IFERROR([1]!EM_S_QSTM07_IS(B1541,"61",$C$1,"1")/1000000,"")</f>
        <v>0.54300126999999998</v>
      </c>
      <c r="E1541" s="13" t="str">
        <f>IFERROR([1]!EM_S_PERFORMANCEEXPRESS_PERFEXNETPROFITTOSHAREHOLDER(B1541,$C$1)/1000000,"")</f>
        <v/>
      </c>
      <c r="F1541" s="13">
        <f>IFERROR([1]!EM_S_PROFITNOTICE_FORECASTT(B1541,$C$1)/1000000,"")</f>
        <v>6</v>
      </c>
      <c r="G1541" s="13">
        <f>IFERROR([1]!EM_S_PROFITNOTICE_FORECASTL(B1541,$C$1)/1000000,"")</f>
        <v>5.4</v>
      </c>
      <c r="H1541" s="13">
        <f t="shared" ref="H1541:H1604" si="170">IFERROR(AVERAGE(F1541:G1541),"")</f>
        <v>5.7</v>
      </c>
      <c r="I1541" s="20">
        <f>IFERROR([1]!EM_S_QSTM07_IS(B1541,"61",$I$1,"1")/1000000,"")</f>
        <v>4.7212327099999998</v>
      </c>
      <c r="J1541" s="13">
        <f t="shared" si="168"/>
        <v>-4.1782314399999994</v>
      </c>
      <c r="K1541" s="13">
        <f>IFERROR([1]!EM_S_QSTM07_IS(B1541,"61",$K$2,"1")/1000000,"")</f>
        <v>3.99937107</v>
      </c>
      <c r="L1541" s="14">
        <f t="shared" ref="L1541:L1604" si="171">IFERROR(IF(J1541="","",(J1541-K1541)/ABS(K1541)),"")</f>
        <v>-2.0447221242714044</v>
      </c>
      <c r="M1541" s="33" t="str">
        <f ca="1">[1]!EM_S_MAJASSRES_NUM(B1541,$M$2,$M$1)</f>
        <v/>
      </c>
      <c r="N1541" s="29">
        <f t="shared" ref="N1541:N1604" si="172">IFERROR(IF(ABS(K1541)&lt;$N$2,1,""),"")</f>
        <v>1</v>
      </c>
      <c r="O1541" s="21" t="str">
        <f t="shared" ref="O1541:O1604" ca="1" si="173">IFERROR(IF(AND(M1541="",N1541=""),L1541,""),"")</f>
        <v/>
      </c>
      <c r="P1541" s="10" t="str">
        <f t="shared" ref="P1541:P1604" si="174">IFERROR(IF(D1541&lt;&gt;"","财报",IF(E1541&lt;&gt;"","快报",IF(H1541&lt;&gt;"","预告",""))),"")</f>
        <v>财报</v>
      </c>
    </row>
    <row r="1542" spans="1:16" x14ac:dyDescent="0.2">
      <c r="A1542" s="17">
        <f t="shared" ca="1" si="169"/>
        <v>610</v>
      </c>
      <c r="B1542" s="8" t="s">
        <v>3134</v>
      </c>
      <c r="C1542" s="8" t="s">
        <v>3135</v>
      </c>
      <c r="D1542" s="13">
        <f>IFERROR([1]!EM_S_QSTM07_IS(B1542,"61",$C$1,"1")/1000000,"")</f>
        <v>19.951982040000001</v>
      </c>
      <c r="E1542" s="13" t="str">
        <f>IFERROR([1]!EM_S_PERFORMANCEEXPRESS_PERFEXNETPROFITTOSHAREHOLDER(B1542,$C$1)/1000000,"")</f>
        <v/>
      </c>
      <c r="F1542" s="13">
        <f>IFERROR([1]!EM_S_PROFITNOTICE_FORECASTT(B1542,$C$1)/1000000,"")</f>
        <v>30.971499999999999</v>
      </c>
      <c r="G1542" s="13">
        <f>IFERROR([1]!EM_S_PROFITNOTICE_FORECASTL(B1542,$C$1)/1000000,"")</f>
        <v>23.5383</v>
      </c>
      <c r="H1542" s="13">
        <f t="shared" si="170"/>
        <v>27.254899999999999</v>
      </c>
      <c r="I1542" s="20">
        <f>IFERROR([1]!EM_S_QSTM07_IS(B1542,"61",$I$1,"1")/1000000,"")</f>
        <v>5.28698114</v>
      </c>
      <c r="J1542" s="13">
        <f t="shared" si="168"/>
        <v>14.665000900000001</v>
      </c>
      <c r="K1542" s="13">
        <f>IFERROR([1]!EM_S_QSTM07_IS(B1542,"61",$K$2,"1")/1000000,"")</f>
        <v>20.211812010000003</v>
      </c>
      <c r="L1542" s="14">
        <f t="shared" si="171"/>
        <v>-0.27443413323138272</v>
      </c>
      <c r="M1542" s="33" t="str">
        <f ca="1">[1]!EM_S_MAJASSRES_NUM(B1542,$M$2,$M$1)</f>
        <v/>
      </c>
      <c r="N1542" s="29" t="str">
        <f t="shared" si="172"/>
        <v/>
      </c>
      <c r="O1542" s="21">
        <f t="shared" ca="1" si="173"/>
        <v>-0.27443413323138272</v>
      </c>
      <c r="P1542" s="10" t="str">
        <f t="shared" si="174"/>
        <v>财报</v>
      </c>
    </row>
    <row r="1543" spans="1:16" x14ac:dyDescent="0.2">
      <c r="A1543" s="17" t="str">
        <f t="shared" ca="1" si="169"/>
        <v/>
      </c>
      <c r="B1543" s="8" t="s">
        <v>3136</v>
      </c>
      <c r="C1543" s="8" t="s">
        <v>3137</v>
      </c>
      <c r="D1543" s="13">
        <f>IFERROR([1]!EM_S_QSTM07_IS(B1543,"61",$C$1,"1")/1000000,"")</f>
        <v>22.17716424</v>
      </c>
      <c r="E1543" s="13" t="str">
        <f>IFERROR([1]!EM_S_PERFORMANCEEXPRESS_PERFEXNETPROFITTOSHAREHOLDER(B1543,$C$1)/1000000,"")</f>
        <v/>
      </c>
      <c r="F1543" s="13">
        <f>IFERROR([1]!EM_S_PROFITNOTICE_FORECASTT(B1543,$C$1)/1000000,"")</f>
        <v>45.064100000000003</v>
      </c>
      <c r="G1543" s="13">
        <f>IFERROR([1]!EM_S_PROFITNOTICE_FORECASTL(B1543,$C$1)/1000000,"")</f>
        <v>37.338799999999999</v>
      </c>
      <c r="H1543" s="13">
        <f t="shared" si="170"/>
        <v>41.201450000000001</v>
      </c>
      <c r="I1543" s="20">
        <f>IFERROR([1]!EM_S_QSTM07_IS(B1543,"61",$I$1,"1")/1000000,"")</f>
        <v>18.569566949999999</v>
      </c>
      <c r="J1543" s="13">
        <f t="shared" si="168"/>
        <v>3.6075972900000011</v>
      </c>
      <c r="K1543" s="13">
        <f>IFERROR([1]!EM_S_QSTM07_IS(B1543,"61",$K$2,"1")/1000000,"")</f>
        <v>14.88176219</v>
      </c>
      <c r="L1543" s="14">
        <f t="shared" si="171"/>
        <v>-0.75758265426226379</v>
      </c>
      <c r="M1543" s="33">
        <f ca="1">[1]!EM_S_MAJASSRES_NUM(B1543,$M$2,$M$1)</f>
        <v>1</v>
      </c>
      <c r="N1543" s="29" t="str">
        <f t="shared" si="172"/>
        <v/>
      </c>
      <c r="O1543" s="21" t="str">
        <f t="shared" ca="1" si="173"/>
        <v/>
      </c>
      <c r="P1543" s="10" t="str">
        <f t="shared" si="174"/>
        <v>财报</v>
      </c>
    </row>
    <row r="1544" spans="1:16" x14ac:dyDescent="0.2">
      <c r="A1544" s="17" t="str">
        <f t="shared" ca="1" si="169"/>
        <v/>
      </c>
      <c r="B1544" s="8" t="s">
        <v>3138</v>
      </c>
      <c r="C1544" s="8" t="s">
        <v>3139</v>
      </c>
      <c r="D1544" s="13">
        <f>IFERROR([1]!EM_S_QSTM07_IS(B1544,"61",$C$1,"1")/1000000,"")</f>
        <v>13.14267817</v>
      </c>
      <c r="E1544" s="13" t="str">
        <f>IFERROR([1]!EM_S_PERFORMANCEEXPRESS_PERFEXNETPROFITTOSHAREHOLDER(B1544,$C$1)/1000000,"")</f>
        <v/>
      </c>
      <c r="F1544" s="13">
        <f>IFERROR([1]!EM_S_PROFITNOTICE_FORECASTT(B1544,$C$1)/1000000,"")</f>
        <v>19.2</v>
      </c>
      <c r="G1544" s="13">
        <f>IFERROR([1]!EM_S_PROFITNOTICE_FORECASTL(B1544,$C$1)/1000000,"")</f>
        <v>17</v>
      </c>
      <c r="H1544" s="13">
        <f t="shared" si="170"/>
        <v>18.100000000000001</v>
      </c>
      <c r="I1544" s="20">
        <f>IFERROR([1]!EM_S_QSTM07_IS(B1544,"61",$I$1,"1")/1000000,"")</f>
        <v>4.1003161299999995</v>
      </c>
      <c r="J1544" s="13">
        <f t="shared" si="168"/>
        <v>9.0423620400000004</v>
      </c>
      <c r="K1544" s="13">
        <f>IFERROR([1]!EM_S_QSTM07_IS(B1544,"61",$K$2,"1")/1000000,"")</f>
        <v>2.8186816700000001</v>
      </c>
      <c r="L1544" s="14">
        <f t="shared" si="171"/>
        <v>2.2080110841321079</v>
      </c>
      <c r="M1544" s="33" t="str">
        <f ca="1">[1]!EM_S_MAJASSRES_NUM(B1544,$M$2,$M$1)</f>
        <v/>
      </c>
      <c r="N1544" s="29">
        <f t="shared" si="172"/>
        <v>1</v>
      </c>
      <c r="O1544" s="21" t="str">
        <f t="shared" ca="1" si="173"/>
        <v/>
      </c>
      <c r="P1544" s="10" t="str">
        <f t="shared" si="174"/>
        <v>财报</v>
      </c>
    </row>
    <row r="1545" spans="1:16" x14ac:dyDescent="0.2">
      <c r="A1545" s="17">
        <f t="shared" ca="1" si="169"/>
        <v>1100</v>
      </c>
      <c r="B1545" s="8" t="s">
        <v>3140</v>
      </c>
      <c r="C1545" s="8" t="s">
        <v>3141</v>
      </c>
      <c r="D1545" s="13">
        <f>IFERROR([1]!EM_S_QSTM07_IS(B1545,"61",$C$1,"1")/1000000,"")</f>
        <v>71.18187279</v>
      </c>
      <c r="E1545" s="13" t="str">
        <f>IFERROR([1]!EM_S_PERFORMANCEEXPRESS_PERFEXNETPROFITTOSHAREHOLDER(B1545,$C$1)/1000000,"")</f>
        <v/>
      </c>
      <c r="F1545" s="13">
        <f>IFERROR([1]!EM_S_PROFITNOTICE_FORECASTT(B1545,$C$1)/1000000,"")</f>
        <v>134.6944</v>
      </c>
      <c r="G1545" s="13">
        <f>IFERROR([1]!EM_S_PROFITNOTICE_FORECASTL(B1545,$C$1)/1000000,"")</f>
        <v>114.7396</v>
      </c>
      <c r="H1545" s="13">
        <f t="shared" si="170"/>
        <v>124.717</v>
      </c>
      <c r="I1545" s="20">
        <f>IFERROR([1]!EM_S_QSTM07_IS(B1545,"61",$I$1,"1")/1000000,"")</f>
        <v>54.550115729999995</v>
      </c>
      <c r="J1545" s="13">
        <f t="shared" si="168"/>
        <v>16.631757060000005</v>
      </c>
      <c r="K1545" s="13">
        <f>IFERROR([1]!EM_S_QSTM07_IS(B1545,"61",$K$2,"1")/1000000,"")</f>
        <v>58.140428399999998</v>
      </c>
      <c r="L1545" s="14">
        <f t="shared" si="171"/>
        <v>-0.71393817490343769</v>
      </c>
      <c r="M1545" s="33" t="str">
        <f ca="1">[1]!EM_S_MAJASSRES_NUM(B1545,$M$2,$M$1)</f>
        <v/>
      </c>
      <c r="N1545" s="29" t="str">
        <f t="shared" si="172"/>
        <v/>
      </c>
      <c r="O1545" s="21">
        <f t="shared" ca="1" si="173"/>
        <v>-0.71393817490343769</v>
      </c>
      <c r="P1545" s="10" t="str">
        <f t="shared" si="174"/>
        <v>财报</v>
      </c>
    </row>
    <row r="1546" spans="1:16" x14ac:dyDescent="0.2">
      <c r="A1546" s="17">
        <f t="shared" ca="1" si="169"/>
        <v>571</v>
      </c>
      <c r="B1546" s="8" t="s">
        <v>3142</v>
      </c>
      <c r="C1546" s="8" t="s">
        <v>3143</v>
      </c>
      <c r="D1546" s="13">
        <f>IFERROR([1]!EM_S_QSTM07_IS(B1546,"61",$C$1,"1")/1000000,"")</f>
        <v>39.132200429999997</v>
      </c>
      <c r="E1546" s="13" t="str">
        <f>IFERROR([1]!EM_S_PERFORMANCEEXPRESS_PERFEXNETPROFITTOSHAREHOLDER(B1546,$C$1)/1000000,"")</f>
        <v/>
      </c>
      <c r="F1546" s="13">
        <f>IFERROR([1]!EM_S_PROFITNOTICE_FORECASTT(B1546,$C$1)/1000000,"")</f>
        <v>56.6</v>
      </c>
      <c r="G1546" s="13">
        <f>IFERROR([1]!EM_S_PROFITNOTICE_FORECASTL(B1546,$C$1)/1000000,"")</f>
        <v>52.6</v>
      </c>
      <c r="H1546" s="13">
        <f t="shared" si="170"/>
        <v>54.6</v>
      </c>
      <c r="I1546" s="20">
        <f>IFERROR([1]!EM_S_QSTM07_IS(B1546,"61",$I$1,"1")/1000000,"")</f>
        <v>15.10716468</v>
      </c>
      <c r="J1546" s="13">
        <f t="shared" si="168"/>
        <v>24.025035749999997</v>
      </c>
      <c r="K1546" s="13">
        <f>IFERROR([1]!EM_S_QSTM07_IS(B1546,"61",$K$2,"1")/1000000,"")</f>
        <v>30.929548390000001</v>
      </c>
      <c r="L1546" s="14">
        <f t="shared" si="171"/>
        <v>-0.22323354201422285</v>
      </c>
      <c r="M1546" s="33" t="str">
        <f ca="1">[1]!EM_S_MAJASSRES_NUM(B1546,$M$2,$M$1)</f>
        <v/>
      </c>
      <c r="N1546" s="29" t="str">
        <f t="shared" si="172"/>
        <v/>
      </c>
      <c r="O1546" s="21">
        <f t="shared" ca="1" si="173"/>
        <v>-0.22323354201422285</v>
      </c>
      <c r="P1546" s="10" t="str">
        <f t="shared" si="174"/>
        <v>财报</v>
      </c>
    </row>
    <row r="1547" spans="1:16" x14ac:dyDescent="0.2">
      <c r="A1547" s="17">
        <f t="shared" ca="1" si="169"/>
        <v>858</v>
      </c>
      <c r="B1547" s="8" t="s">
        <v>3144</v>
      </c>
      <c r="C1547" s="8" t="s">
        <v>3145</v>
      </c>
      <c r="D1547" s="13">
        <f>IFERROR([1]!EM_S_QSTM07_IS(B1547,"61",$C$1,"1")/1000000,"")</f>
        <v>24.139165769999998</v>
      </c>
      <c r="E1547" s="13" t="str">
        <f>IFERROR([1]!EM_S_PERFORMANCEEXPRESS_PERFEXNETPROFITTOSHAREHOLDER(B1547,$C$1)/1000000,"")</f>
        <v/>
      </c>
      <c r="F1547" s="13">
        <f>IFERROR([1]!EM_S_PROFITNOTICE_FORECASTT(B1547,$C$1)/1000000,"")</f>
        <v>44.322099999999999</v>
      </c>
      <c r="G1547" s="13">
        <f>IFERROR([1]!EM_S_PROFITNOTICE_FORECASTL(B1547,$C$1)/1000000,"")</f>
        <v>36.1143</v>
      </c>
      <c r="H1547" s="13">
        <f t="shared" si="170"/>
        <v>40.218199999999996</v>
      </c>
      <c r="I1547" s="20">
        <f>IFERROR([1]!EM_S_QSTM07_IS(B1547,"61",$I$1,"1")/1000000,"")</f>
        <v>15.47857286</v>
      </c>
      <c r="J1547" s="13">
        <f t="shared" si="168"/>
        <v>8.6605929099999983</v>
      </c>
      <c r="K1547" s="13">
        <f>IFERROR([1]!EM_S_QSTM07_IS(B1547,"61",$K$2,"1")/1000000,"")</f>
        <v>18.766795980000001</v>
      </c>
      <c r="L1547" s="14">
        <f t="shared" si="171"/>
        <v>-0.53851510299202399</v>
      </c>
      <c r="M1547" s="33" t="str">
        <f ca="1">[1]!EM_S_MAJASSRES_NUM(B1547,$M$2,$M$1)</f>
        <v/>
      </c>
      <c r="N1547" s="29" t="str">
        <f t="shared" si="172"/>
        <v/>
      </c>
      <c r="O1547" s="21">
        <f t="shared" ca="1" si="173"/>
        <v>-0.53851510299202399</v>
      </c>
      <c r="P1547" s="10" t="str">
        <f t="shared" si="174"/>
        <v>财报</v>
      </c>
    </row>
    <row r="1548" spans="1:16" x14ac:dyDescent="0.2">
      <c r="A1548" s="17" t="str">
        <f t="shared" ca="1" si="169"/>
        <v/>
      </c>
      <c r="B1548" s="8" t="s">
        <v>3146</v>
      </c>
      <c r="C1548" s="8" t="s">
        <v>3147</v>
      </c>
      <c r="D1548" s="13">
        <f>IFERROR([1]!EM_S_QSTM07_IS(B1548,"61",$C$1,"1")/1000000,"")</f>
        <v>89.326165870000011</v>
      </c>
      <c r="E1548" s="13" t="str">
        <f>IFERROR([1]!EM_S_PERFORMANCEEXPRESS_PERFEXNETPROFITTOSHAREHOLDER(B1548,$C$1)/1000000,"")</f>
        <v/>
      </c>
      <c r="F1548" s="13">
        <f>IFERROR([1]!EM_S_PROFITNOTICE_FORECASTT(B1548,$C$1)/1000000,"")</f>
        <v>150.2132</v>
      </c>
      <c r="G1548" s="13">
        <f>IFERROR([1]!EM_S_PROFITNOTICE_FORECASTL(B1548,$C$1)/1000000,"")</f>
        <v>138.94720000000001</v>
      </c>
      <c r="H1548" s="13">
        <f t="shared" si="170"/>
        <v>144.58019999999999</v>
      </c>
      <c r="I1548" s="20">
        <f>IFERROR([1]!EM_S_QSTM07_IS(B1548,"61",$I$1,"1")/1000000,"")</f>
        <v>51.268411189999995</v>
      </c>
      <c r="J1548" s="13">
        <f t="shared" si="168"/>
        <v>38.057754680000016</v>
      </c>
      <c r="K1548" s="13">
        <f>IFERROR([1]!EM_S_QSTM07_IS(B1548,"61",$K$2,"1")/1000000,"")</f>
        <v>24.00864807</v>
      </c>
      <c r="L1548" s="14">
        <f t="shared" si="171"/>
        <v>0.58516858462993071</v>
      </c>
      <c r="M1548" s="33">
        <f ca="1">[1]!EM_S_MAJASSRES_NUM(B1548,$M$2,$M$1)</f>
        <v>1</v>
      </c>
      <c r="N1548" s="29" t="str">
        <f t="shared" si="172"/>
        <v/>
      </c>
      <c r="O1548" s="21" t="str">
        <f t="shared" ca="1" si="173"/>
        <v/>
      </c>
      <c r="P1548" s="10" t="str">
        <f t="shared" si="174"/>
        <v>财报</v>
      </c>
    </row>
    <row r="1549" spans="1:16" x14ac:dyDescent="0.2">
      <c r="A1549" s="17">
        <f t="shared" ca="1" si="169"/>
        <v>926</v>
      </c>
      <c r="B1549" s="8" t="s">
        <v>3148</v>
      </c>
      <c r="C1549" s="8" t="s">
        <v>3149</v>
      </c>
      <c r="D1549" s="13">
        <f>IFERROR([1]!EM_S_QSTM07_IS(B1549,"61",$C$1,"1")/1000000,"")</f>
        <v>24.152223899999999</v>
      </c>
      <c r="E1549" s="13" t="str">
        <f>IFERROR([1]!EM_S_PERFORMANCEEXPRESS_PERFEXNETPROFITTOSHAREHOLDER(B1549,$C$1)/1000000,"")</f>
        <v/>
      </c>
      <c r="F1549" s="13">
        <f>IFERROR([1]!EM_S_PROFITNOTICE_FORECASTT(B1549,$C$1)/1000000,"")</f>
        <v>41.883800000000001</v>
      </c>
      <c r="G1549" s="13">
        <f>IFERROR([1]!EM_S_PROFITNOTICE_FORECASTL(B1549,$C$1)/1000000,"")</f>
        <v>34.903199999999998</v>
      </c>
      <c r="H1549" s="13">
        <f t="shared" si="170"/>
        <v>38.393500000000003</v>
      </c>
      <c r="I1549" s="20">
        <f>IFERROR([1]!EM_S_QSTM07_IS(B1549,"61",$I$1,"1")/1000000,"")</f>
        <v>14.981674960000001</v>
      </c>
      <c r="J1549" s="13">
        <f t="shared" si="168"/>
        <v>9.170548939999998</v>
      </c>
      <c r="K1549" s="13">
        <f>IFERROR([1]!EM_S_QSTM07_IS(B1549,"61",$K$2,"1")/1000000,"")</f>
        <v>22.04137472</v>
      </c>
      <c r="L1549" s="14">
        <f t="shared" si="171"/>
        <v>-0.58393933878911897</v>
      </c>
      <c r="M1549" s="33" t="str">
        <f ca="1">[1]!EM_S_MAJASSRES_NUM(B1549,$M$2,$M$1)</f>
        <v/>
      </c>
      <c r="N1549" s="29" t="str">
        <f t="shared" si="172"/>
        <v/>
      </c>
      <c r="O1549" s="21">
        <f t="shared" ca="1" si="173"/>
        <v>-0.58393933878911897</v>
      </c>
      <c r="P1549" s="10" t="str">
        <f t="shared" si="174"/>
        <v>财报</v>
      </c>
    </row>
    <row r="1550" spans="1:16" x14ac:dyDescent="0.2">
      <c r="A1550" s="17">
        <f t="shared" ca="1" si="169"/>
        <v>1553</v>
      </c>
      <c r="B1550" s="8" t="s">
        <v>3150</v>
      </c>
      <c r="C1550" s="8" t="s">
        <v>3151</v>
      </c>
      <c r="D1550" s="13">
        <f>IFERROR([1]!EM_S_QSTM07_IS(B1550,"61",$C$1,"1")/1000000,"")</f>
        <v>17.388223539999998</v>
      </c>
      <c r="E1550" s="13" t="str">
        <f>IFERROR([1]!EM_S_PERFORMANCEEXPRESS_PERFEXNETPROFITTOSHAREHOLDER(B1550,$C$1)/1000000,"")</f>
        <v/>
      </c>
      <c r="F1550" s="13">
        <f>IFERROR([1]!EM_S_PROFITNOTICE_FORECASTT(B1550,$C$1)/1000000,"")</f>
        <v>46.433199999999999</v>
      </c>
      <c r="G1550" s="13">
        <f>IFERROR([1]!EM_S_PROFITNOTICE_FORECASTL(B1550,$C$1)/1000000,"")</f>
        <v>34.213900000000002</v>
      </c>
      <c r="H1550" s="13">
        <f t="shared" si="170"/>
        <v>40.323549999999997</v>
      </c>
      <c r="I1550" s="20">
        <f>IFERROR([1]!EM_S_QSTM07_IS(B1550,"61",$I$1,"1")/1000000,"")</f>
        <v>18.040665649999998</v>
      </c>
      <c r="J1550" s="13">
        <f t="shared" si="168"/>
        <v>-0.65244210999999908</v>
      </c>
      <c r="K1550" s="13">
        <f>IFERROR([1]!EM_S_QSTM07_IS(B1550,"61",$K$2,"1")/1000000,"")</f>
        <v>33.978327960000001</v>
      </c>
      <c r="L1550" s="14">
        <f t="shared" si="171"/>
        <v>-1.0192017132440438</v>
      </c>
      <c r="M1550" s="33" t="str">
        <f ca="1">[1]!EM_S_MAJASSRES_NUM(B1550,$M$2,$M$1)</f>
        <v/>
      </c>
      <c r="N1550" s="29" t="str">
        <f t="shared" si="172"/>
        <v/>
      </c>
      <c r="O1550" s="21">
        <f t="shared" ca="1" si="173"/>
        <v>-1.0192017132440438</v>
      </c>
      <c r="P1550" s="10" t="str">
        <f t="shared" si="174"/>
        <v>财报</v>
      </c>
    </row>
    <row r="1551" spans="1:16" x14ac:dyDescent="0.2">
      <c r="A1551" s="17">
        <f t="shared" ca="1" si="169"/>
        <v>909</v>
      </c>
      <c r="B1551" s="8" t="s">
        <v>3152</v>
      </c>
      <c r="C1551" s="8" t="s">
        <v>3153</v>
      </c>
      <c r="D1551" s="13">
        <f>IFERROR([1]!EM_S_QSTM07_IS(B1551,"61",$C$1,"1")/1000000,"")</f>
        <v>9.4535268100000014</v>
      </c>
      <c r="E1551" s="13" t="str">
        <f>IFERROR([1]!EM_S_PERFORMANCEEXPRESS_PERFEXNETPROFITTOSHAREHOLDER(B1551,$C$1)/1000000,"")</f>
        <v/>
      </c>
      <c r="F1551" s="13">
        <f>IFERROR([1]!EM_S_PROFITNOTICE_FORECASTT(B1551,$C$1)/1000000,"")</f>
        <v>17.680700000000002</v>
      </c>
      <c r="G1551" s="13">
        <f>IFERROR([1]!EM_S_PROFITNOTICE_FORECASTL(B1551,$C$1)/1000000,"")</f>
        <v>12.3765</v>
      </c>
      <c r="H1551" s="13">
        <f t="shared" si="170"/>
        <v>15.028600000000001</v>
      </c>
      <c r="I1551" s="20">
        <f>IFERROR([1]!EM_S_QSTM07_IS(B1551,"61",$I$1,"1")/1000000,"")</f>
        <v>4.1318895600000003</v>
      </c>
      <c r="J1551" s="13">
        <f t="shared" si="168"/>
        <v>5.3216372500000011</v>
      </c>
      <c r="K1551" s="13">
        <f>IFERROR([1]!EM_S_QSTM07_IS(B1551,"61",$K$2,"1")/1000000,"")</f>
        <v>12.305883880000001</v>
      </c>
      <c r="L1551" s="14">
        <f t="shared" si="171"/>
        <v>-0.56755343200914388</v>
      </c>
      <c r="M1551" s="33" t="str">
        <f ca="1">[1]!EM_S_MAJASSRES_NUM(B1551,$M$2,$M$1)</f>
        <v/>
      </c>
      <c r="N1551" s="29" t="str">
        <f t="shared" si="172"/>
        <v/>
      </c>
      <c r="O1551" s="21">
        <f t="shared" ca="1" si="173"/>
        <v>-0.56755343200914388</v>
      </c>
      <c r="P1551" s="10" t="str">
        <f t="shared" si="174"/>
        <v>财报</v>
      </c>
    </row>
    <row r="1552" spans="1:16" x14ac:dyDescent="0.2">
      <c r="A1552" s="17">
        <f t="shared" ca="1" si="169"/>
        <v>1070</v>
      </c>
      <c r="B1552" s="8" t="s">
        <v>3154</v>
      </c>
      <c r="C1552" s="8" t="s">
        <v>3155</v>
      </c>
      <c r="D1552" s="13">
        <f>IFERROR([1]!EM_S_QSTM07_IS(B1552,"61",$C$1,"1")/1000000,"")</f>
        <v>51.601827149999998</v>
      </c>
      <c r="E1552" s="13" t="str">
        <f>IFERROR([1]!EM_S_PERFORMANCEEXPRESS_PERFEXNETPROFITTOSHAREHOLDER(B1552,$C$1)/1000000,"")</f>
        <v/>
      </c>
      <c r="F1552" s="13">
        <f>IFERROR([1]!EM_S_PROFITNOTICE_FORECASTT(B1552,$C$1)/1000000,"")</f>
        <v>93.556200000000004</v>
      </c>
      <c r="G1552" s="13">
        <f>IFERROR([1]!EM_S_PROFITNOTICE_FORECASTL(B1552,$C$1)/1000000,"")</f>
        <v>74.844999999999999</v>
      </c>
      <c r="H1552" s="13">
        <f t="shared" si="170"/>
        <v>84.200600000000009</v>
      </c>
      <c r="I1552" s="20">
        <f>IFERROR([1]!EM_S_QSTM07_IS(B1552,"61",$I$1,"1")/1000000,"")</f>
        <v>39.820083289999999</v>
      </c>
      <c r="J1552" s="13">
        <f t="shared" si="168"/>
        <v>11.781743859999999</v>
      </c>
      <c r="K1552" s="13">
        <f>IFERROR([1]!EM_S_QSTM07_IS(B1552,"61",$K$2,"1")/1000000,"")</f>
        <v>38.57936711</v>
      </c>
      <c r="L1552" s="14">
        <f t="shared" si="171"/>
        <v>-0.69461023488521401</v>
      </c>
      <c r="M1552" s="33" t="str">
        <f ca="1">[1]!EM_S_MAJASSRES_NUM(B1552,$M$2,$M$1)</f>
        <v/>
      </c>
      <c r="N1552" s="29" t="str">
        <f t="shared" si="172"/>
        <v/>
      </c>
      <c r="O1552" s="21">
        <f t="shared" ca="1" si="173"/>
        <v>-0.69461023488521401</v>
      </c>
      <c r="P1552" s="10" t="str">
        <f t="shared" si="174"/>
        <v>财报</v>
      </c>
    </row>
    <row r="1553" spans="1:16" x14ac:dyDescent="0.2">
      <c r="A1553" s="17" t="str">
        <f t="shared" ca="1" si="169"/>
        <v/>
      </c>
      <c r="B1553" s="8" t="s">
        <v>3156</v>
      </c>
      <c r="C1553" s="8" t="s">
        <v>3157</v>
      </c>
      <c r="D1553" s="13">
        <f>IFERROR([1]!EM_S_QSTM07_IS(B1553,"61",$C$1,"1")/1000000,"")</f>
        <v>89.089277690000003</v>
      </c>
      <c r="E1553" s="13" t="str">
        <f>IFERROR([1]!EM_S_PERFORMANCEEXPRESS_PERFEXNETPROFITTOSHAREHOLDER(B1553,$C$1)/1000000,"")</f>
        <v/>
      </c>
      <c r="F1553" s="13">
        <f>IFERROR([1]!EM_S_PROFITNOTICE_FORECASTT(B1553,$C$1)/1000000,"")</f>
        <v>140</v>
      </c>
      <c r="G1553" s="13">
        <f>IFERROR([1]!EM_S_PROFITNOTICE_FORECASTL(B1553,$C$1)/1000000,"")</f>
        <v>123</v>
      </c>
      <c r="H1553" s="13">
        <f t="shared" si="170"/>
        <v>131.5</v>
      </c>
      <c r="I1553" s="20">
        <f>IFERROR([1]!EM_S_QSTM07_IS(B1553,"61",$I$1,"1")/1000000,"")</f>
        <v>41.312437719999998</v>
      </c>
      <c r="J1553" s="13">
        <f t="shared" si="168"/>
        <v>47.776839970000005</v>
      </c>
      <c r="K1553" s="13">
        <f>IFERROR([1]!EM_S_QSTM07_IS(B1553,"61",$K$2,"1")/1000000,"")</f>
        <v>34.095356950000003</v>
      </c>
      <c r="L1553" s="14">
        <f t="shared" si="171"/>
        <v>0.40127114785932755</v>
      </c>
      <c r="M1553" s="33">
        <f ca="1">[1]!EM_S_MAJASSRES_NUM(B1553,$M$2,$M$1)</f>
        <v>1</v>
      </c>
      <c r="N1553" s="29" t="str">
        <f t="shared" si="172"/>
        <v/>
      </c>
      <c r="O1553" s="21" t="str">
        <f t="shared" ca="1" si="173"/>
        <v/>
      </c>
      <c r="P1553" s="10" t="str">
        <f t="shared" si="174"/>
        <v>财报</v>
      </c>
    </row>
    <row r="1554" spans="1:16" x14ac:dyDescent="0.2">
      <c r="A1554" s="17">
        <f t="shared" ca="1" si="169"/>
        <v>1797</v>
      </c>
      <c r="B1554" s="8" t="s">
        <v>3158</v>
      </c>
      <c r="C1554" s="8" t="s">
        <v>3159</v>
      </c>
      <c r="D1554" s="13">
        <f>IFERROR([1]!EM_S_QSTM07_IS(B1554,"61",$C$1,"1")/1000000,"")</f>
        <v>-1.8689334499999999</v>
      </c>
      <c r="E1554" s="13" t="str">
        <f>IFERROR([1]!EM_S_PERFORMANCEEXPRESS_PERFEXNETPROFITTOSHAREHOLDER(B1554,$C$1)/1000000,"")</f>
        <v/>
      </c>
      <c r="F1554" s="13">
        <f>IFERROR([1]!EM_S_PROFITNOTICE_FORECASTT(B1554,$C$1)/1000000,"")</f>
        <v>12.6492</v>
      </c>
      <c r="G1554" s="13">
        <f>IFERROR([1]!EM_S_PROFITNOTICE_FORECASTL(B1554,$C$1)/1000000,"")</f>
        <v>3.1623000000000001</v>
      </c>
      <c r="H1554" s="13">
        <f t="shared" si="170"/>
        <v>7.9057500000000003</v>
      </c>
      <c r="I1554" s="20">
        <f>IFERROR([1]!EM_S_QSTM07_IS(B1554,"61",$I$1,"1")/1000000,"")</f>
        <v>6.1752749900000001</v>
      </c>
      <c r="J1554" s="13">
        <f t="shared" si="168"/>
        <v>-8.0442084400000002</v>
      </c>
      <c r="K1554" s="13">
        <f>IFERROR([1]!EM_S_QSTM07_IS(B1554,"61",$K$2,"1")/1000000,"")</f>
        <v>20.807723769999999</v>
      </c>
      <c r="L1554" s="14">
        <f t="shared" si="171"/>
        <v>-1.3865972332638286</v>
      </c>
      <c r="M1554" s="33" t="str">
        <f ca="1">[1]!EM_S_MAJASSRES_NUM(B1554,$M$2,$M$1)</f>
        <v/>
      </c>
      <c r="N1554" s="29" t="str">
        <f t="shared" si="172"/>
        <v/>
      </c>
      <c r="O1554" s="21">
        <f t="shared" ca="1" si="173"/>
        <v>-1.3865972332638286</v>
      </c>
      <c r="P1554" s="10" t="str">
        <f t="shared" si="174"/>
        <v>财报</v>
      </c>
    </row>
    <row r="1555" spans="1:16" x14ac:dyDescent="0.2">
      <c r="A1555" s="17" t="str">
        <f t="shared" ca="1" si="169"/>
        <v/>
      </c>
      <c r="B1555" s="8" t="s">
        <v>3160</v>
      </c>
      <c r="C1555" s="8" t="s">
        <v>3161</v>
      </c>
      <c r="D1555" s="13">
        <f>IFERROR([1]!EM_S_QSTM07_IS(B1555,"61",$C$1,"1")/1000000,"")</f>
        <v>67.161388169999995</v>
      </c>
      <c r="E1555" s="13" t="str">
        <f>IFERROR([1]!EM_S_PERFORMANCEEXPRESS_PERFEXNETPROFITTOSHAREHOLDER(B1555,$C$1)/1000000,"")</f>
        <v/>
      </c>
      <c r="F1555" s="13">
        <f>IFERROR([1]!EM_S_PROFITNOTICE_FORECASTT(B1555,$C$1)/1000000,"")</f>
        <v>120.14530000000001</v>
      </c>
      <c r="G1555" s="13">
        <f>IFERROR([1]!EM_S_PROFITNOTICE_FORECASTL(B1555,$C$1)/1000000,"")</f>
        <v>98.943200000000004</v>
      </c>
      <c r="H1555" s="13">
        <f t="shared" si="170"/>
        <v>109.54425000000001</v>
      </c>
      <c r="I1555" s="20">
        <f>IFERROR([1]!EM_S_QSTM07_IS(B1555,"61",$I$1,"1")/1000000,"")</f>
        <v>38.540021289999999</v>
      </c>
      <c r="J1555" s="13">
        <f t="shared" si="168"/>
        <v>28.621366879999997</v>
      </c>
      <c r="K1555" s="13">
        <f>IFERROR([1]!EM_S_QSTM07_IS(B1555,"61",$K$2,"1")/1000000,"")</f>
        <v>25.449753649999998</v>
      </c>
      <c r="L1555" s="14">
        <f t="shared" si="171"/>
        <v>0.12462255130709285</v>
      </c>
      <c r="M1555" s="33">
        <f ca="1">[1]!EM_S_MAJASSRES_NUM(B1555,$M$2,$M$1)</f>
        <v>1</v>
      </c>
      <c r="N1555" s="29" t="str">
        <f t="shared" si="172"/>
        <v/>
      </c>
      <c r="O1555" s="21" t="str">
        <f t="shared" ca="1" si="173"/>
        <v/>
      </c>
      <c r="P1555" s="10" t="str">
        <f t="shared" si="174"/>
        <v>财报</v>
      </c>
    </row>
    <row r="1556" spans="1:16" x14ac:dyDescent="0.2">
      <c r="A1556" s="17">
        <f t="shared" ca="1" si="169"/>
        <v>891</v>
      </c>
      <c r="B1556" s="8" t="s">
        <v>3162</v>
      </c>
      <c r="C1556" s="8" t="s">
        <v>3163</v>
      </c>
      <c r="D1556" s="13">
        <f>IFERROR([1]!EM_S_QSTM07_IS(B1556,"61",$C$1,"1")/1000000,"")</f>
        <v>36.357650020000001</v>
      </c>
      <c r="E1556" s="13" t="str">
        <f>IFERROR([1]!EM_S_PERFORMANCEEXPRESS_PERFEXNETPROFITTOSHAREHOLDER(B1556,$C$1)/1000000,"")</f>
        <v/>
      </c>
      <c r="F1556" s="13">
        <f>IFERROR([1]!EM_S_PROFITNOTICE_FORECASTT(B1556,$C$1)/1000000,"")</f>
        <v>64.87</v>
      </c>
      <c r="G1556" s="13">
        <f>IFERROR([1]!EM_S_PROFITNOTICE_FORECASTL(B1556,$C$1)/1000000,"")</f>
        <v>47.95</v>
      </c>
      <c r="H1556" s="13">
        <f t="shared" si="170"/>
        <v>56.410000000000004</v>
      </c>
      <c r="I1556" s="20">
        <f>IFERROR([1]!EM_S_QSTM07_IS(B1556,"61",$I$1,"1")/1000000,"")</f>
        <v>22.027913890000001</v>
      </c>
      <c r="J1556" s="13">
        <f t="shared" si="168"/>
        <v>14.329736130000001</v>
      </c>
      <c r="K1556" s="13">
        <f>IFERROR([1]!EM_S_QSTM07_IS(B1556,"61",$K$2,"1")/1000000,"")</f>
        <v>32.344774530000002</v>
      </c>
      <c r="L1556" s="14">
        <f t="shared" si="171"/>
        <v>-0.55696905177962919</v>
      </c>
      <c r="M1556" s="33" t="str">
        <f ca="1">[1]!EM_S_MAJASSRES_NUM(B1556,$M$2,$M$1)</f>
        <v/>
      </c>
      <c r="N1556" s="29" t="str">
        <f t="shared" si="172"/>
        <v/>
      </c>
      <c r="O1556" s="21">
        <f t="shared" ca="1" si="173"/>
        <v>-0.55696905177962919</v>
      </c>
      <c r="P1556" s="10" t="str">
        <f t="shared" si="174"/>
        <v>财报</v>
      </c>
    </row>
    <row r="1557" spans="1:16" x14ac:dyDescent="0.2">
      <c r="A1557" s="17" t="str">
        <f t="shared" ca="1" si="169"/>
        <v/>
      </c>
      <c r="B1557" s="8" t="s">
        <v>3164</v>
      </c>
      <c r="C1557" s="8" t="s">
        <v>3165</v>
      </c>
      <c r="D1557" s="13">
        <f>IFERROR([1]!EM_S_QSTM07_IS(B1557,"61",$C$1,"1")/1000000,"")</f>
        <v>101.68108619</v>
      </c>
      <c r="E1557" s="13" t="str">
        <f>IFERROR([1]!EM_S_PERFORMANCEEXPRESS_PERFEXNETPROFITTOSHAREHOLDER(B1557,$C$1)/1000000,"")</f>
        <v/>
      </c>
      <c r="F1557" s="13">
        <f>IFERROR([1]!EM_S_PROFITNOTICE_FORECASTT(B1557,$C$1)/1000000,"")</f>
        <v>187.10130000000001</v>
      </c>
      <c r="G1557" s="13">
        <f>IFERROR([1]!EM_S_PROFITNOTICE_FORECASTL(B1557,$C$1)/1000000,"")</f>
        <v>170.83160000000001</v>
      </c>
      <c r="H1557" s="13">
        <f t="shared" si="170"/>
        <v>178.96645000000001</v>
      </c>
      <c r="I1557" s="20">
        <f>IFERROR([1]!EM_S_QSTM07_IS(B1557,"61",$I$1,"1")/1000000,"")</f>
        <v>81.898081040000008</v>
      </c>
      <c r="J1557" s="13">
        <f t="shared" si="168"/>
        <v>19.783005149999994</v>
      </c>
      <c r="K1557" s="13">
        <f>IFERROR([1]!EM_S_QSTM07_IS(B1557,"61",$K$2,"1")/1000000,"")</f>
        <v>47.3031237</v>
      </c>
      <c r="L1557" s="14">
        <f t="shared" si="171"/>
        <v>-0.58178226716135462</v>
      </c>
      <c r="M1557" s="33">
        <f ca="1">[1]!EM_S_MAJASSRES_NUM(B1557,$M$2,$M$1)</f>
        <v>1</v>
      </c>
      <c r="N1557" s="29" t="str">
        <f t="shared" si="172"/>
        <v/>
      </c>
      <c r="O1557" s="21" t="str">
        <f t="shared" ca="1" si="173"/>
        <v/>
      </c>
      <c r="P1557" s="10" t="str">
        <f t="shared" si="174"/>
        <v>财报</v>
      </c>
    </row>
    <row r="1558" spans="1:16" x14ac:dyDescent="0.2">
      <c r="A1558" s="17" t="str">
        <f t="shared" ca="1" si="169"/>
        <v/>
      </c>
      <c r="B1558" s="8" t="s">
        <v>3166</v>
      </c>
      <c r="C1558" s="8" t="s">
        <v>3167</v>
      </c>
      <c r="D1558" s="13">
        <f>IFERROR([1]!EM_S_QSTM07_IS(B1558,"61",$C$1,"1")/1000000,"")</f>
        <v>58.256997699999999</v>
      </c>
      <c r="E1558" s="13" t="str">
        <f>IFERROR([1]!EM_S_PERFORMANCEEXPRESS_PERFEXNETPROFITTOSHAREHOLDER(B1558,$C$1)/1000000,"")</f>
        <v/>
      </c>
      <c r="F1558" s="13">
        <f>IFERROR([1]!EM_S_PROFITNOTICE_FORECASTT(B1558,$C$1)/1000000,"")</f>
        <v>86.215299999999999</v>
      </c>
      <c r="G1558" s="13">
        <f>IFERROR([1]!EM_S_PROFITNOTICE_FORECASTL(B1558,$C$1)/1000000,"")</f>
        <v>76.977900000000005</v>
      </c>
      <c r="H1558" s="13">
        <f t="shared" si="170"/>
        <v>81.596599999999995</v>
      </c>
      <c r="I1558" s="20">
        <f>IFERROR([1]!EM_S_QSTM07_IS(B1558,"61",$I$1,"1")/1000000,"")</f>
        <v>20.106236500000001</v>
      </c>
      <c r="J1558" s="13">
        <f t="shared" si="168"/>
        <v>38.150761199999998</v>
      </c>
      <c r="K1558" s="13">
        <f>IFERROR([1]!EM_S_QSTM07_IS(B1558,"61",$K$2,"1")/1000000,"")</f>
        <v>20.493947670000001</v>
      </c>
      <c r="L1558" s="14">
        <f t="shared" si="171"/>
        <v>0.86156234095624573</v>
      </c>
      <c r="M1558" s="33">
        <f ca="1">[1]!EM_S_MAJASSRES_NUM(B1558,$M$2,$M$1)</f>
        <v>2</v>
      </c>
      <c r="N1558" s="29" t="str">
        <f t="shared" si="172"/>
        <v/>
      </c>
      <c r="O1558" s="21" t="str">
        <f t="shared" ca="1" si="173"/>
        <v/>
      </c>
      <c r="P1558" s="10" t="str">
        <f t="shared" si="174"/>
        <v>财报</v>
      </c>
    </row>
    <row r="1559" spans="1:16" x14ac:dyDescent="0.2">
      <c r="A1559" s="17">
        <f t="shared" ca="1" si="169"/>
        <v>1920</v>
      </c>
      <c r="B1559" s="8" t="s">
        <v>3168</v>
      </c>
      <c r="C1559" s="8" t="s">
        <v>3169</v>
      </c>
      <c r="D1559" s="13">
        <f>IFERROR([1]!EM_S_QSTM07_IS(B1559,"61",$C$1,"1")/1000000,"")</f>
        <v>8.4808354700000006</v>
      </c>
      <c r="E1559" s="13" t="str">
        <f>IFERROR([1]!EM_S_PERFORMANCEEXPRESS_PERFEXNETPROFITTOSHAREHOLDER(B1559,$C$1)/1000000,"")</f>
        <v/>
      </c>
      <c r="F1559" s="13">
        <f>IFERROR([1]!EM_S_PROFITNOTICE_FORECASTT(B1559,$C$1)/1000000,"")</f>
        <v>67.542400000000001</v>
      </c>
      <c r="G1559" s="13">
        <f>IFERROR([1]!EM_S_PROFITNOTICE_FORECASTL(B1559,$C$1)/1000000,"")</f>
        <v>45.028199999999998</v>
      </c>
      <c r="H1559" s="13">
        <f t="shared" si="170"/>
        <v>56.285299999999999</v>
      </c>
      <c r="I1559" s="20">
        <f>IFERROR([1]!EM_S_QSTM07_IS(B1559,"61",$I$1,"1")/1000000,"")</f>
        <v>43.882773999999998</v>
      </c>
      <c r="J1559" s="13">
        <f t="shared" si="168"/>
        <v>-35.401938529999995</v>
      </c>
      <c r="K1559" s="13">
        <f>IFERROR([1]!EM_S_QSTM07_IS(B1559,"61",$K$2,"1")/1000000,"")</f>
        <v>42.020149670000002</v>
      </c>
      <c r="L1559" s="14">
        <f t="shared" si="171"/>
        <v>-1.842499105977125</v>
      </c>
      <c r="M1559" s="33" t="str">
        <f ca="1">[1]!EM_S_MAJASSRES_NUM(B1559,$M$2,$M$1)</f>
        <v/>
      </c>
      <c r="N1559" s="29" t="str">
        <f t="shared" si="172"/>
        <v/>
      </c>
      <c r="O1559" s="21">
        <f t="shared" ca="1" si="173"/>
        <v>-1.842499105977125</v>
      </c>
      <c r="P1559" s="10" t="str">
        <f t="shared" si="174"/>
        <v>财报</v>
      </c>
    </row>
    <row r="1560" spans="1:16" x14ac:dyDescent="0.2">
      <c r="A1560" s="17" t="str">
        <f t="shared" ca="1" si="169"/>
        <v/>
      </c>
      <c r="B1560" s="8" t="s">
        <v>3170</v>
      </c>
      <c r="C1560" s="8" t="s">
        <v>3171</v>
      </c>
      <c r="D1560" s="13">
        <f>IFERROR([1]!EM_S_QSTM07_IS(B1560,"61",$C$1,"1")/1000000,"")</f>
        <v>26.360863949999999</v>
      </c>
      <c r="E1560" s="13" t="str">
        <f>IFERROR([1]!EM_S_PERFORMANCEEXPRESS_PERFEXNETPROFITTOSHAREHOLDER(B1560,$C$1)/1000000,"")</f>
        <v/>
      </c>
      <c r="F1560" s="13">
        <f>IFERROR([1]!EM_S_PROFITNOTICE_FORECASTT(B1560,$C$1)/1000000,"")</f>
        <v>42.359299999999998</v>
      </c>
      <c r="G1560" s="13">
        <f>IFERROR([1]!EM_S_PROFITNOTICE_FORECASTL(B1560,$C$1)/1000000,"")</f>
        <v>36.634999999999998</v>
      </c>
      <c r="H1560" s="13">
        <f t="shared" si="170"/>
        <v>39.497149999999998</v>
      </c>
      <c r="I1560" s="20">
        <f>IFERROR([1]!EM_S_QSTM07_IS(B1560,"61",$I$1,"1")/1000000,"")</f>
        <v>14.361541730000001</v>
      </c>
      <c r="J1560" s="13">
        <f t="shared" si="168"/>
        <v>11.999322219999998</v>
      </c>
      <c r="K1560" s="13">
        <f>IFERROR([1]!EM_S_QSTM07_IS(B1560,"61",$K$2,"1")/1000000,"")</f>
        <v>24.124789320000001</v>
      </c>
      <c r="L1560" s="14">
        <f t="shared" si="171"/>
        <v>-0.50261442448940741</v>
      </c>
      <c r="M1560" s="33">
        <f ca="1">[1]!EM_S_MAJASSRES_NUM(B1560,$M$2,$M$1)</f>
        <v>1</v>
      </c>
      <c r="N1560" s="29" t="str">
        <f t="shared" si="172"/>
        <v/>
      </c>
      <c r="O1560" s="21" t="str">
        <f t="shared" ca="1" si="173"/>
        <v/>
      </c>
      <c r="P1560" s="10" t="str">
        <f t="shared" si="174"/>
        <v>财报</v>
      </c>
    </row>
    <row r="1561" spans="1:16" x14ac:dyDescent="0.2">
      <c r="A1561" s="17">
        <f t="shared" ca="1" si="169"/>
        <v>1910</v>
      </c>
      <c r="B1561" s="8" t="s">
        <v>3172</v>
      </c>
      <c r="C1561" s="8" t="s">
        <v>3173</v>
      </c>
      <c r="D1561" s="13">
        <f>IFERROR([1]!EM_S_QSTM07_IS(B1561,"61",$C$1,"1")/1000000,"")</f>
        <v>2.2080153399999998</v>
      </c>
      <c r="E1561" s="13" t="str">
        <f>IFERROR([1]!EM_S_PERFORMANCEEXPRESS_PERFEXNETPROFITTOSHAREHOLDER(B1561,$C$1)/1000000,"")</f>
        <v/>
      </c>
      <c r="F1561" s="13">
        <f>IFERROR([1]!EM_S_PROFITNOTICE_FORECASTT(B1561,$C$1)/1000000,"")</f>
        <v>38.665500000000002</v>
      </c>
      <c r="G1561" s="13">
        <f>IFERROR([1]!EM_S_PROFITNOTICE_FORECASTL(B1561,$C$1)/1000000,"")</f>
        <v>25.018899999999999</v>
      </c>
      <c r="H1561" s="13">
        <f t="shared" si="170"/>
        <v>31.842199999999998</v>
      </c>
      <c r="I1561" s="20">
        <f>IFERROR([1]!EM_S_QSTM07_IS(B1561,"61",$I$1,"1")/1000000,"")</f>
        <v>22.857399409999999</v>
      </c>
      <c r="J1561" s="13">
        <f t="shared" si="168"/>
        <v>-20.64938407</v>
      </c>
      <c r="K1561" s="13">
        <f>IFERROR([1]!EM_S_QSTM07_IS(B1561,"61",$K$2,"1")/1000000,"")</f>
        <v>27.19904579</v>
      </c>
      <c r="L1561" s="14">
        <f t="shared" si="171"/>
        <v>-1.7591951655006937</v>
      </c>
      <c r="M1561" s="33" t="str">
        <f ca="1">[1]!EM_S_MAJASSRES_NUM(B1561,$M$2,$M$1)</f>
        <v/>
      </c>
      <c r="N1561" s="29" t="str">
        <f t="shared" si="172"/>
        <v/>
      </c>
      <c r="O1561" s="21">
        <f t="shared" ca="1" si="173"/>
        <v>-1.7591951655006937</v>
      </c>
      <c r="P1561" s="10" t="str">
        <f t="shared" si="174"/>
        <v>财报</v>
      </c>
    </row>
    <row r="1562" spans="1:16" x14ac:dyDescent="0.2">
      <c r="A1562" s="17" t="str">
        <f t="shared" ca="1" si="169"/>
        <v/>
      </c>
      <c r="B1562" s="8" t="s">
        <v>3174</v>
      </c>
      <c r="C1562" s="8" t="s">
        <v>3175</v>
      </c>
      <c r="D1562" s="13">
        <f>IFERROR([1]!EM_S_QSTM07_IS(B1562,"61",$C$1,"1")/1000000,"")</f>
        <v>22.998654930000001</v>
      </c>
      <c r="E1562" s="13" t="str">
        <f>IFERROR([1]!EM_S_PERFORMANCEEXPRESS_PERFEXNETPROFITTOSHAREHOLDER(B1562,$C$1)/1000000,"")</f>
        <v/>
      </c>
      <c r="F1562" s="13">
        <f>IFERROR([1]!EM_S_PROFITNOTICE_FORECASTT(B1562,$C$1)/1000000,"")</f>
        <v>39</v>
      </c>
      <c r="G1562" s="13">
        <f>IFERROR([1]!EM_S_PROFITNOTICE_FORECASTL(B1562,$C$1)/1000000,"")</f>
        <v>36</v>
      </c>
      <c r="H1562" s="13">
        <f t="shared" si="170"/>
        <v>37.5</v>
      </c>
      <c r="I1562" s="20">
        <f>IFERROR([1]!EM_S_QSTM07_IS(B1562,"61",$I$1,"1")/1000000,"")</f>
        <v>14.56694708</v>
      </c>
      <c r="J1562" s="13">
        <f t="shared" si="168"/>
        <v>8.4317078500000004</v>
      </c>
      <c r="K1562" s="13">
        <f>IFERROR([1]!EM_S_QSTM07_IS(B1562,"61",$K$2,"1")/1000000,"")</f>
        <v>28.05843672</v>
      </c>
      <c r="L1562" s="14">
        <f t="shared" si="171"/>
        <v>-0.69949473899271464</v>
      </c>
      <c r="M1562" s="33">
        <f ca="1">[1]!EM_S_MAJASSRES_NUM(B1562,$M$2,$M$1)</f>
        <v>1</v>
      </c>
      <c r="N1562" s="29" t="str">
        <f t="shared" si="172"/>
        <v/>
      </c>
      <c r="O1562" s="21" t="str">
        <f t="shared" ca="1" si="173"/>
        <v/>
      </c>
      <c r="P1562" s="10" t="str">
        <f t="shared" si="174"/>
        <v>财报</v>
      </c>
    </row>
    <row r="1563" spans="1:16" x14ac:dyDescent="0.2">
      <c r="A1563" s="17">
        <f t="shared" ca="1" si="169"/>
        <v>152</v>
      </c>
      <c r="B1563" s="8" t="s">
        <v>3176</v>
      </c>
      <c r="C1563" s="8" t="s">
        <v>3177</v>
      </c>
      <c r="D1563" s="13">
        <f>IFERROR([1]!EM_S_QSTM07_IS(B1563,"61",$C$1,"1")/1000000,"")</f>
        <v>36.197306429999998</v>
      </c>
      <c r="E1563" s="13" t="str">
        <f>IFERROR([1]!EM_S_PERFORMANCEEXPRESS_PERFEXNETPROFITTOSHAREHOLDER(B1563,$C$1)/1000000,"")</f>
        <v/>
      </c>
      <c r="F1563" s="13">
        <f>IFERROR([1]!EM_S_PROFITNOTICE_FORECASTT(B1563,$C$1)/1000000,"")</f>
        <v>46.99</v>
      </c>
      <c r="G1563" s="13">
        <f>IFERROR([1]!EM_S_PROFITNOTICE_FORECASTL(B1563,$C$1)/1000000,"")</f>
        <v>42.84</v>
      </c>
      <c r="H1563" s="13">
        <f t="shared" si="170"/>
        <v>44.915000000000006</v>
      </c>
      <c r="I1563" s="20">
        <f>IFERROR([1]!EM_S_QSTM07_IS(B1563,"61",$I$1,"1")/1000000,"")</f>
        <v>7.8348169699999994</v>
      </c>
      <c r="J1563" s="13">
        <f t="shared" si="168"/>
        <v>28.362489459999999</v>
      </c>
      <c r="K1563" s="13">
        <f>IFERROR([1]!EM_S_QSTM07_IS(B1563,"61",$K$2,"1")/1000000,"")</f>
        <v>12.554812570000001</v>
      </c>
      <c r="L1563" s="14">
        <f t="shared" si="171"/>
        <v>1.2590930212508937</v>
      </c>
      <c r="M1563" s="33" t="str">
        <f ca="1">[1]!EM_S_MAJASSRES_NUM(B1563,$M$2,$M$1)</f>
        <v/>
      </c>
      <c r="N1563" s="29" t="str">
        <f t="shared" si="172"/>
        <v/>
      </c>
      <c r="O1563" s="21">
        <f t="shared" ca="1" si="173"/>
        <v>1.2590930212508937</v>
      </c>
      <c r="P1563" s="10" t="str">
        <f t="shared" si="174"/>
        <v>财报</v>
      </c>
    </row>
    <row r="1564" spans="1:16" x14ac:dyDescent="0.2">
      <c r="A1564" s="17">
        <f t="shared" ca="1" si="169"/>
        <v>1399</v>
      </c>
      <c r="B1564" s="8" t="s">
        <v>3178</v>
      </c>
      <c r="C1564" s="8" t="s">
        <v>3179</v>
      </c>
      <c r="D1564" s="13">
        <f>IFERROR([1]!EM_S_QSTM07_IS(B1564,"61",$C$1,"1")/1000000,"")</f>
        <v>30.659143820000001</v>
      </c>
      <c r="E1564" s="13" t="str">
        <f>IFERROR([1]!EM_S_PERFORMANCEEXPRESS_PERFEXNETPROFITTOSHAREHOLDER(B1564,$C$1)/1000000,"")</f>
        <v/>
      </c>
      <c r="F1564" s="13">
        <f>IFERROR([1]!EM_S_PROFITNOTICE_FORECASTT(B1564,$C$1)/1000000,"")</f>
        <v>67.952399999999997</v>
      </c>
      <c r="G1564" s="13">
        <f>IFERROR([1]!EM_S_PROFITNOTICE_FORECASTL(B1564,$C$1)/1000000,"")</f>
        <v>47.566699999999997</v>
      </c>
      <c r="H1564" s="13">
        <f t="shared" si="170"/>
        <v>57.759549999999997</v>
      </c>
      <c r="I1564" s="20">
        <f>IFERROR([1]!EM_S_QSTM07_IS(B1564,"61",$I$1,"1")/1000000,"")</f>
        <v>28.755233190000002</v>
      </c>
      <c r="J1564" s="13">
        <f t="shared" si="168"/>
        <v>1.9039106299999986</v>
      </c>
      <c r="K1564" s="13">
        <f>IFERROR([1]!EM_S_QSTM07_IS(B1564,"61",$K$2,"1")/1000000,"")</f>
        <v>23.874604649999998</v>
      </c>
      <c r="L1564" s="14">
        <f t="shared" si="171"/>
        <v>-0.92025373161519564</v>
      </c>
      <c r="M1564" s="33" t="str">
        <f ca="1">[1]!EM_S_MAJASSRES_NUM(B1564,$M$2,$M$1)</f>
        <v/>
      </c>
      <c r="N1564" s="29" t="str">
        <f t="shared" si="172"/>
        <v/>
      </c>
      <c r="O1564" s="21">
        <f t="shared" ca="1" si="173"/>
        <v>-0.92025373161519564</v>
      </c>
      <c r="P1564" s="10" t="str">
        <f t="shared" si="174"/>
        <v>财报</v>
      </c>
    </row>
    <row r="1565" spans="1:16" x14ac:dyDescent="0.2">
      <c r="A1565" s="17">
        <f t="shared" ca="1" si="169"/>
        <v>884</v>
      </c>
      <c r="B1565" s="8" t="s">
        <v>3180</v>
      </c>
      <c r="C1565" s="8" t="s">
        <v>3181</v>
      </c>
      <c r="D1565" s="13">
        <f>IFERROR([1]!EM_S_QSTM07_IS(B1565,"61",$C$1,"1")/1000000,"")</f>
        <v>37.153809649999999</v>
      </c>
      <c r="E1565" s="13" t="str">
        <f>IFERROR([1]!EM_S_PERFORMANCEEXPRESS_PERFEXNETPROFITTOSHAREHOLDER(B1565,$C$1)/1000000,"")</f>
        <v/>
      </c>
      <c r="F1565" s="13">
        <f>IFERROR([1]!EM_S_PROFITNOTICE_FORECASTT(B1565,$C$1)/1000000,"")</f>
        <v>65.704099999999997</v>
      </c>
      <c r="G1565" s="13">
        <f>IFERROR([1]!EM_S_PROFITNOTICE_FORECASTL(B1565,$C$1)/1000000,"")</f>
        <v>56.317799999999998</v>
      </c>
      <c r="H1565" s="13">
        <f t="shared" si="170"/>
        <v>61.010949999999994</v>
      </c>
      <c r="I1565" s="20">
        <f>IFERROR([1]!EM_S_QSTM07_IS(B1565,"61",$I$1,"1")/1000000,"")</f>
        <v>24.53244561</v>
      </c>
      <c r="J1565" s="13">
        <f t="shared" si="168"/>
        <v>12.62136404</v>
      </c>
      <c r="K1565" s="13">
        <f>IFERROR([1]!EM_S_QSTM07_IS(B1565,"61",$K$2,"1")/1000000,"")</f>
        <v>28.139003170000002</v>
      </c>
      <c r="L1565" s="14">
        <f t="shared" si="171"/>
        <v>-0.55146371164078456</v>
      </c>
      <c r="M1565" s="33" t="str">
        <f ca="1">[1]!EM_S_MAJASSRES_NUM(B1565,$M$2,$M$1)</f>
        <v/>
      </c>
      <c r="N1565" s="29" t="str">
        <f t="shared" si="172"/>
        <v/>
      </c>
      <c r="O1565" s="21">
        <f t="shared" ca="1" si="173"/>
        <v>-0.55146371164078456</v>
      </c>
      <c r="P1565" s="10" t="str">
        <f t="shared" si="174"/>
        <v>财报</v>
      </c>
    </row>
    <row r="1566" spans="1:16" x14ac:dyDescent="0.2">
      <c r="A1566" s="17">
        <f t="shared" ca="1" si="169"/>
        <v>1342</v>
      </c>
      <c r="B1566" s="8" t="s">
        <v>3182</v>
      </c>
      <c r="C1566" s="8" t="s">
        <v>3183</v>
      </c>
      <c r="D1566" s="13">
        <f>IFERROR([1]!EM_S_QSTM07_IS(B1566,"61",$C$1,"1")/1000000,"")</f>
        <v>19.37153159</v>
      </c>
      <c r="E1566" s="13" t="str">
        <f>IFERROR([1]!EM_S_PERFORMANCEEXPRESS_PERFEXNETPROFITTOSHAREHOLDER(B1566,$C$1)/1000000,"")</f>
        <v/>
      </c>
      <c r="F1566" s="13">
        <f>IFERROR([1]!EM_S_PROFITNOTICE_FORECASTT(B1566,$C$1)/1000000,"")</f>
        <v>39.079799999999999</v>
      </c>
      <c r="G1566" s="13">
        <f>IFERROR([1]!EM_S_PROFITNOTICE_FORECASTL(B1566,$C$1)/1000000,"")</f>
        <v>34.7376</v>
      </c>
      <c r="H1566" s="13">
        <f t="shared" si="170"/>
        <v>36.908699999999996</v>
      </c>
      <c r="I1566" s="20">
        <f>IFERROR([1]!EM_S_QSTM07_IS(B1566,"61",$I$1,"1")/1000000,"")</f>
        <v>16.320010199999999</v>
      </c>
      <c r="J1566" s="13">
        <f t="shared" si="168"/>
        <v>3.0515213900000013</v>
      </c>
      <c r="K1566" s="13">
        <f>IFERROR([1]!EM_S_QSTM07_IS(B1566,"61",$K$2,"1")/1000000,"")</f>
        <v>26.967955589999999</v>
      </c>
      <c r="L1566" s="14">
        <f t="shared" si="171"/>
        <v>-0.8868463951664346</v>
      </c>
      <c r="M1566" s="33" t="str">
        <f ca="1">[1]!EM_S_MAJASSRES_NUM(B1566,$M$2,$M$1)</f>
        <v/>
      </c>
      <c r="N1566" s="29" t="str">
        <f t="shared" si="172"/>
        <v/>
      </c>
      <c r="O1566" s="21">
        <f t="shared" ca="1" si="173"/>
        <v>-0.8868463951664346</v>
      </c>
      <c r="P1566" s="10" t="str">
        <f t="shared" si="174"/>
        <v>财报</v>
      </c>
    </row>
    <row r="1567" spans="1:16" x14ac:dyDescent="0.2">
      <c r="A1567" s="17" t="str">
        <f t="shared" ca="1" si="169"/>
        <v/>
      </c>
      <c r="B1567" s="8" t="s">
        <v>3184</v>
      </c>
      <c r="C1567" s="8" t="s">
        <v>3185</v>
      </c>
      <c r="D1567" s="13">
        <f>IFERROR([1]!EM_S_QSTM07_IS(B1567,"61",$C$1,"1")/1000000,"")</f>
        <v>25.859168589999999</v>
      </c>
      <c r="E1567" s="13" t="str">
        <f>IFERROR([1]!EM_S_PERFORMANCEEXPRESS_PERFEXNETPROFITTOSHAREHOLDER(B1567,$C$1)/1000000,"")</f>
        <v/>
      </c>
      <c r="F1567" s="13">
        <f>IFERROR([1]!EM_S_PROFITNOTICE_FORECASTT(B1567,$C$1)/1000000,"")</f>
        <v>42.94</v>
      </c>
      <c r="G1567" s="13">
        <f>IFERROR([1]!EM_S_PROFITNOTICE_FORECASTL(B1567,$C$1)/1000000,"")</f>
        <v>37.4</v>
      </c>
      <c r="H1567" s="13">
        <f t="shared" si="170"/>
        <v>40.17</v>
      </c>
      <c r="I1567" s="20">
        <f>IFERROR([1]!EM_S_QSTM07_IS(B1567,"61",$I$1,"1")/1000000,"")</f>
        <v>12.836760740000001</v>
      </c>
      <c r="J1567" s="13">
        <f t="shared" si="168"/>
        <v>13.022407849999999</v>
      </c>
      <c r="K1567" s="13">
        <f>IFERROR([1]!EM_S_QSTM07_IS(B1567,"61",$K$2,"1")/1000000,"")</f>
        <v>18.075071149999999</v>
      </c>
      <c r="L1567" s="14">
        <f t="shared" si="171"/>
        <v>-0.27953767141879277</v>
      </c>
      <c r="M1567" s="33">
        <f ca="1">[1]!EM_S_MAJASSRES_NUM(B1567,$M$2,$M$1)</f>
        <v>1</v>
      </c>
      <c r="N1567" s="29" t="str">
        <f t="shared" si="172"/>
        <v/>
      </c>
      <c r="O1567" s="21" t="str">
        <f t="shared" ca="1" si="173"/>
        <v/>
      </c>
      <c r="P1567" s="10" t="str">
        <f t="shared" si="174"/>
        <v>财报</v>
      </c>
    </row>
    <row r="1568" spans="1:16" x14ac:dyDescent="0.2">
      <c r="A1568" s="17">
        <f t="shared" ca="1" si="169"/>
        <v>899</v>
      </c>
      <c r="B1568" s="8" t="s">
        <v>3186</v>
      </c>
      <c r="C1568" s="8" t="s">
        <v>3187</v>
      </c>
      <c r="D1568" s="13">
        <f>IFERROR([1]!EM_S_QSTM07_IS(B1568,"61",$C$1,"1")/1000000,"")</f>
        <v>66.165080369999998</v>
      </c>
      <c r="E1568" s="13" t="str">
        <f>IFERROR([1]!EM_S_PERFORMANCEEXPRESS_PERFEXNETPROFITTOSHAREHOLDER(B1568,$C$1)/1000000,"")</f>
        <v/>
      </c>
      <c r="F1568" s="13">
        <f>IFERROR([1]!EM_S_PROFITNOTICE_FORECASTT(B1568,$C$1)/1000000,"")</f>
        <v>126.6095</v>
      </c>
      <c r="G1568" s="13">
        <f>IFERROR([1]!EM_S_PROFITNOTICE_FORECASTL(B1568,$C$1)/1000000,"")</f>
        <v>118.1688</v>
      </c>
      <c r="H1568" s="13">
        <f t="shared" si="170"/>
        <v>122.38915</v>
      </c>
      <c r="I1568" s="20">
        <f>IFERROR([1]!EM_S_QSTM07_IS(B1568,"61",$I$1,"1")/1000000,"")</f>
        <v>45.970677960000003</v>
      </c>
      <c r="J1568" s="13">
        <f t="shared" si="168"/>
        <v>20.194402409999995</v>
      </c>
      <c r="K1568" s="13">
        <f>IFERROR([1]!EM_S_QSTM07_IS(B1568,"61",$K$2,"1")/1000000,"")</f>
        <v>46.340894899999995</v>
      </c>
      <c r="L1568" s="14">
        <f t="shared" si="171"/>
        <v>-0.56422070714046579</v>
      </c>
      <c r="M1568" s="33" t="str">
        <f ca="1">[1]!EM_S_MAJASSRES_NUM(B1568,$M$2,$M$1)</f>
        <v/>
      </c>
      <c r="N1568" s="29" t="str">
        <f t="shared" si="172"/>
        <v/>
      </c>
      <c r="O1568" s="21">
        <f t="shared" ca="1" si="173"/>
        <v>-0.56422070714046579</v>
      </c>
      <c r="P1568" s="10" t="str">
        <f t="shared" si="174"/>
        <v>财报</v>
      </c>
    </row>
    <row r="1569" spans="1:16" x14ac:dyDescent="0.2">
      <c r="A1569" s="17" t="str">
        <f t="shared" ca="1" si="169"/>
        <v/>
      </c>
      <c r="B1569" s="8" t="s">
        <v>3188</v>
      </c>
      <c r="C1569" s="8" t="s">
        <v>3189</v>
      </c>
      <c r="D1569" s="13">
        <f>IFERROR([1]!EM_S_QSTM07_IS(B1569,"61",$C$1,"1")/1000000,"")</f>
        <v>11.818944199999999</v>
      </c>
      <c r="E1569" s="13" t="str">
        <f>IFERROR([1]!EM_S_PERFORMANCEEXPRESS_PERFEXNETPROFITTOSHAREHOLDER(B1569,$C$1)/1000000,"")</f>
        <v/>
      </c>
      <c r="F1569" s="13">
        <f>IFERROR([1]!EM_S_PROFITNOTICE_FORECASTT(B1569,$C$1)/1000000,"")</f>
        <v>6</v>
      </c>
      <c r="G1569" s="13">
        <f>IFERROR([1]!EM_S_PROFITNOTICE_FORECASTL(B1569,$C$1)/1000000,"")</f>
        <v>5</v>
      </c>
      <c r="H1569" s="13">
        <f t="shared" si="170"/>
        <v>5.5</v>
      </c>
      <c r="I1569" s="20">
        <f>IFERROR([1]!EM_S_QSTM07_IS(B1569,"61",$I$1,"1")/1000000,"")</f>
        <v>-6.4971679299999998</v>
      </c>
      <c r="J1569" s="13">
        <f t="shared" si="168"/>
        <v>18.31611213</v>
      </c>
      <c r="K1569" s="13">
        <f>IFERROR([1]!EM_S_QSTM07_IS(B1569,"61",$K$2,"1")/1000000,"")</f>
        <v>-1.27160206</v>
      </c>
      <c r="L1569" s="14">
        <f t="shared" si="171"/>
        <v>15.403965443402946</v>
      </c>
      <c r="M1569" s="33" t="str">
        <f ca="1">[1]!EM_S_MAJASSRES_NUM(B1569,$M$2,$M$1)</f>
        <v/>
      </c>
      <c r="N1569" s="29">
        <f t="shared" si="172"/>
        <v>1</v>
      </c>
      <c r="O1569" s="21" t="str">
        <f t="shared" ca="1" si="173"/>
        <v/>
      </c>
      <c r="P1569" s="10" t="str">
        <f t="shared" si="174"/>
        <v>财报</v>
      </c>
    </row>
    <row r="1570" spans="1:16" x14ac:dyDescent="0.2">
      <c r="A1570" s="17">
        <f t="shared" ca="1" si="169"/>
        <v>497</v>
      </c>
      <c r="B1570" s="8" t="s">
        <v>3190</v>
      </c>
      <c r="C1570" s="8" t="s">
        <v>3191</v>
      </c>
      <c r="D1570" s="13">
        <f>IFERROR([1]!EM_S_QSTM07_IS(B1570,"61",$C$1,"1")/1000000,"")</f>
        <v>2.7393265499999999</v>
      </c>
      <c r="E1570" s="13" t="str">
        <f>IFERROR([1]!EM_S_PERFORMANCEEXPRESS_PERFEXNETPROFITTOSHAREHOLDER(B1570,$C$1)/1000000,"")</f>
        <v/>
      </c>
      <c r="F1570" s="13">
        <f>IFERROR([1]!EM_S_PROFITNOTICE_FORECASTT(B1570,$C$1)/1000000,"")</f>
        <v>-5</v>
      </c>
      <c r="G1570" s="13">
        <f>IFERROR([1]!EM_S_PROFITNOTICE_FORECASTL(B1570,$C$1)/1000000,"")</f>
        <v>-10</v>
      </c>
      <c r="H1570" s="13">
        <f t="shared" si="170"/>
        <v>-7.5</v>
      </c>
      <c r="I1570" s="20">
        <f>IFERROR([1]!EM_S_QSTM07_IS(B1570,"61",$I$1,"1")/1000000,"")</f>
        <v>-10.859632960000001</v>
      </c>
      <c r="J1570" s="13">
        <f t="shared" si="168"/>
        <v>13.59895951</v>
      </c>
      <c r="K1570" s="13">
        <f>IFERROR([1]!EM_S_QSTM07_IS(B1570,"61",$K$2,"1")/1000000,"")</f>
        <v>15.34169142</v>
      </c>
      <c r="L1570" s="14">
        <f t="shared" si="171"/>
        <v>-0.11359450938558897</v>
      </c>
      <c r="M1570" s="33" t="str">
        <f ca="1">[1]!EM_S_MAJASSRES_NUM(B1570,$M$2,$M$1)</f>
        <v/>
      </c>
      <c r="N1570" s="29" t="str">
        <f t="shared" si="172"/>
        <v/>
      </c>
      <c r="O1570" s="21">
        <f t="shared" ca="1" si="173"/>
        <v>-0.11359450938558897</v>
      </c>
      <c r="P1570" s="10" t="str">
        <f t="shared" si="174"/>
        <v>财报</v>
      </c>
    </row>
    <row r="1571" spans="1:16" x14ac:dyDescent="0.2">
      <c r="A1571" s="17" t="str">
        <f t="shared" ca="1" si="169"/>
        <v/>
      </c>
      <c r="B1571" s="8" t="s">
        <v>3192</v>
      </c>
      <c r="C1571" s="8" t="s">
        <v>3193</v>
      </c>
      <c r="D1571" s="13">
        <f>IFERROR([1]!EM_S_QSTM07_IS(B1571,"61",$C$1,"1")/1000000,"")</f>
        <v>44.433125869999998</v>
      </c>
      <c r="E1571" s="13" t="str">
        <f>IFERROR([1]!EM_S_PERFORMANCEEXPRESS_PERFEXNETPROFITTOSHAREHOLDER(B1571,$C$1)/1000000,"")</f>
        <v/>
      </c>
      <c r="F1571" s="13">
        <f>IFERROR([1]!EM_S_PROFITNOTICE_FORECASTT(B1571,$C$1)/1000000,"")</f>
        <v>89</v>
      </c>
      <c r="G1571" s="13">
        <f>IFERROR([1]!EM_S_PROFITNOTICE_FORECASTL(B1571,$C$1)/1000000,"")</f>
        <v>80</v>
      </c>
      <c r="H1571" s="13">
        <f t="shared" si="170"/>
        <v>84.5</v>
      </c>
      <c r="I1571" s="20">
        <f>IFERROR([1]!EM_S_QSTM07_IS(B1571,"61",$I$1,"1")/1000000,"")</f>
        <v>40.334790490000003</v>
      </c>
      <c r="J1571" s="13">
        <f t="shared" si="168"/>
        <v>4.0983353799999946</v>
      </c>
      <c r="K1571" s="13">
        <f>IFERROR([1]!EM_S_QSTM07_IS(B1571,"61",$K$2,"1")/1000000,"")</f>
        <v>14.729792640000001</v>
      </c>
      <c r="L1571" s="14">
        <f t="shared" si="171"/>
        <v>-0.72176557537744168</v>
      </c>
      <c r="M1571" s="33">
        <f ca="1">[1]!EM_S_MAJASSRES_NUM(B1571,$M$2,$M$1)</f>
        <v>1</v>
      </c>
      <c r="N1571" s="29" t="str">
        <f t="shared" si="172"/>
        <v/>
      </c>
      <c r="O1571" s="21" t="str">
        <f t="shared" ca="1" si="173"/>
        <v/>
      </c>
      <c r="P1571" s="10" t="str">
        <f t="shared" si="174"/>
        <v>财报</v>
      </c>
    </row>
    <row r="1572" spans="1:16" x14ac:dyDescent="0.2">
      <c r="A1572" s="17" t="str">
        <f t="shared" ca="1" si="169"/>
        <v/>
      </c>
      <c r="B1572" s="8" t="s">
        <v>3194</v>
      </c>
      <c r="C1572" s="8" t="s">
        <v>3195</v>
      </c>
      <c r="D1572" s="13">
        <f>IFERROR([1]!EM_S_QSTM07_IS(B1572,"61",$C$1,"1")/1000000,"")</f>
        <v>39.249033840000003</v>
      </c>
      <c r="E1572" s="13" t="str">
        <f>IFERROR([1]!EM_S_PERFORMANCEEXPRESS_PERFEXNETPROFITTOSHAREHOLDER(B1572,$C$1)/1000000,"")</f>
        <v/>
      </c>
      <c r="F1572" s="13">
        <f>IFERROR([1]!EM_S_PROFITNOTICE_FORECASTT(B1572,$C$1)/1000000,"")</f>
        <v>50.902099999999997</v>
      </c>
      <c r="G1572" s="13">
        <f>IFERROR([1]!EM_S_PROFITNOTICE_FORECASTL(B1572,$C$1)/1000000,"")</f>
        <v>46.883600000000001</v>
      </c>
      <c r="H1572" s="13">
        <f t="shared" si="170"/>
        <v>48.892849999999996</v>
      </c>
      <c r="I1572" s="20">
        <f>IFERROR([1]!EM_S_QSTM07_IS(B1572,"61",$I$1,"1")/1000000,"")</f>
        <v>9.1114890899999992</v>
      </c>
      <c r="J1572" s="13">
        <f t="shared" si="168"/>
        <v>30.137544750000004</v>
      </c>
      <c r="K1572" s="13">
        <f>IFERROR([1]!EM_S_QSTM07_IS(B1572,"61",$K$2,"1")/1000000,"")</f>
        <v>9.3417177200000001</v>
      </c>
      <c r="L1572" s="14">
        <f t="shared" si="171"/>
        <v>2.226124536548296</v>
      </c>
      <c r="M1572" s="33" t="str">
        <f ca="1">[1]!EM_S_MAJASSRES_NUM(B1572,$M$2,$M$1)</f>
        <v/>
      </c>
      <c r="N1572" s="29">
        <f t="shared" si="172"/>
        <v>1</v>
      </c>
      <c r="O1572" s="21" t="str">
        <f t="shared" ca="1" si="173"/>
        <v/>
      </c>
      <c r="P1572" s="10" t="str">
        <f t="shared" si="174"/>
        <v>财报</v>
      </c>
    </row>
    <row r="1573" spans="1:16" x14ac:dyDescent="0.2">
      <c r="A1573" s="17" t="str">
        <f t="shared" ca="1" si="169"/>
        <v/>
      </c>
      <c r="B1573" s="8" t="s">
        <v>3196</v>
      </c>
      <c r="C1573" s="8" t="s">
        <v>3197</v>
      </c>
      <c r="D1573" s="13">
        <f>IFERROR([1]!EM_S_QSTM07_IS(B1573,"61",$C$1,"1")/1000000,"")</f>
        <v>0.70759706999999994</v>
      </c>
      <c r="E1573" s="13" t="str">
        <f>IFERROR([1]!EM_S_PERFORMANCEEXPRESS_PERFEXNETPROFITTOSHAREHOLDER(B1573,$C$1)/1000000,"")</f>
        <v/>
      </c>
      <c r="F1573" s="13">
        <f>IFERROR([1]!EM_S_PROFITNOTICE_FORECASTT(B1573,$C$1)/1000000,"")</f>
        <v>-25.5</v>
      </c>
      <c r="G1573" s="13">
        <f>IFERROR([1]!EM_S_PROFITNOTICE_FORECASTL(B1573,$C$1)/1000000,"")</f>
        <v>-26.4</v>
      </c>
      <c r="H1573" s="13">
        <f t="shared" si="170"/>
        <v>-25.95</v>
      </c>
      <c r="I1573" s="20">
        <f>IFERROR([1]!EM_S_QSTM07_IS(B1573,"61",$I$1,"1")/1000000,"")</f>
        <v>-26.85834994</v>
      </c>
      <c r="J1573" s="13">
        <f t="shared" si="168"/>
        <v>27.565947009999999</v>
      </c>
      <c r="K1573" s="13">
        <f>IFERROR([1]!EM_S_QSTM07_IS(B1573,"61",$K$2,"1")/1000000,"")</f>
        <v>1.3933902499999999</v>
      </c>
      <c r="L1573" s="14">
        <f t="shared" si="171"/>
        <v>18.783364358979835</v>
      </c>
      <c r="M1573" s="33" t="str">
        <f ca="1">[1]!EM_S_MAJASSRES_NUM(B1573,$M$2,$M$1)</f>
        <v/>
      </c>
      <c r="N1573" s="29">
        <f t="shared" si="172"/>
        <v>1</v>
      </c>
      <c r="O1573" s="21" t="str">
        <f t="shared" ca="1" si="173"/>
        <v/>
      </c>
      <c r="P1573" s="10" t="str">
        <f t="shared" si="174"/>
        <v>财报</v>
      </c>
    </row>
    <row r="1574" spans="1:16" x14ac:dyDescent="0.2">
      <c r="A1574" s="17" t="str">
        <f t="shared" ca="1" si="169"/>
        <v/>
      </c>
      <c r="B1574" s="8" t="s">
        <v>3198</v>
      </c>
      <c r="C1574" s="8" t="s">
        <v>3199</v>
      </c>
      <c r="D1574" s="13">
        <f>IFERROR([1]!EM_S_QSTM07_IS(B1574,"61",$C$1,"1")/1000000,"")</f>
        <v>-13.581497429999999</v>
      </c>
      <c r="E1574" s="13" t="str">
        <f>IFERROR([1]!EM_S_PERFORMANCEEXPRESS_PERFEXNETPROFITTOSHAREHOLDER(B1574,$C$1)/1000000,"")</f>
        <v/>
      </c>
      <c r="F1574" s="13">
        <f>IFERROR([1]!EM_S_PROFITNOTICE_FORECASTT(B1574,$C$1)/1000000,"")</f>
        <v>-26</v>
      </c>
      <c r="G1574" s="13">
        <f>IFERROR([1]!EM_S_PROFITNOTICE_FORECASTL(B1574,$C$1)/1000000,"")</f>
        <v>-31</v>
      </c>
      <c r="H1574" s="13">
        <f t="shared" si="170"/>
        <v>-28.5</v>
      </c>
      <c r="I1574" s="20">
        <f>IFERROR([1]!EM_S_QSTM07_IS(B1574,"61",$I$1,"1")/1000000,"")</f>
        <v>-16.346221880000002</v>
      </c>
      <c r="J1574" s="13">
        <f t="shared" si="168"/>
        <v>2.7647244500000028</v>
      </c>
      <c r="K1574" s="13">
        <f>IFERROR([1]!EM_S_QSTM07_IS(B1574,"61",$K$2,"1")/1000000,"")</f>
        <v>-2.0363474699999999</v>
      </c>
      <c r="L1574" s="14">
        <f t="shared" si="171"/>
        <v>2.3576879637344028</v>
      </c>
      <c r="M1574" s="33" t="str">
        <f ca="1">[1]!EM_S_MAJASSRES_NUM(B1574,$M$2,$M$1)</f>
        <v/>
      </c>
      <c r="N1574" s="29">
        <f t="shared" si="172"/>
        <v>1</v>
      </c>
      <c r="O1574" s="21" t="str">
        <f t="shared" ca="1" si="173"/>
        <v/>
      </c>
      <c r="P1574" s="10" t="str">
        <f t="shared" si="174"/>
        <v>财报</v>
      </c>
    </row>
    <row r="1575" spans="1:16" x14ac:dyDescent="0.2">
      <c r="A1575" s="17">
        <f t="shared" ca="1" si="169"/>
        <v>1839</v>
      </c>
      <c r="B1575" s="8" t="s">
        <v>3200</v>
      </c>
      <c r="C1575" s="8" t="s">
        <v>3201</v>
      </c>
      <c r="D1575" s="13">
        <f>IFERROR([1]!EM_S_QSTM07_IS(B1575,"61",$C$1,"1")/1000000,"")</f>
        <v>13.13422278</v>
      </c>
      <c r="E1575" s="13" t="str">
        <f>IFERROR([1]!EM_S_PERFORMANCEEXPRESS_PERFEXNETPROFITTOSHAREHOLDER(B1575,$C$1)/1000000,"")</f>
        <v/>
      </c>
      <c r="F1575" s="13">
        <f>IFERROR([1]!EM_S_PROFITNOTICE_FORECASTT(B1575,$C$1)/1000000,"")</f>
        <v>33.776499999999999</v>
      </c>
      <c r="G1575" s="13">
        <f>IFERROR([1]!EM_S_PROFITNOTICE_FORECASTL(B1575,$C$1)/1000000,"")</f>
        <v>28.372299999999999</v>
      </c>
      <c r="H1575" s="13">
        <f t="shared" si="170"/>
        <v>31.074399999999997</v>
      </c>
      <c r="I1575" s="20">
        <f>IFERROR([1]!EM_S_QSTM07_IS(B1575,"61",$I$1,"1")/1000000,"")</f>
        <v>18.061128010000001</v>
      </c>
      <c r="J1575" s="13">
        <f t="shared" si="168"/>
        <v>-4.9269052300000009</v>
      </c>
      <c r="K1575" s="13">
        <f>IFERROR([1]!EM_S_QSTM07_IS(B1575,"61",$K$2,"1")/1000000,"")</f>
        <v>10.16153604</v>
      </c>
      <c r="L1575" s="14">
        <f t="shared" si="171"/>
        <v>-1.4848583138027232</v>
      </c>
      <c r="M1575" s="33" t="str">
        <f ca="1">[1]!EM_S_MAJASSRES_NUM(B1575,$M$2,$M$1)</f>
        <v/>
      </c>
      <c r="N1575" s="29" t="str">
        <f t="shared" si="172"/>
        <v/>
      </c>
      <c r="O1575" s="21">
        <f t="shared" ca="1" si="173"/>
        <v>-1.4848583138027232</v>
      </c>
      <c r="P1575" s="10" t="str">
        <f t="shared" si="174"/>
        <v>财报</v>
      </c>
    </row>
    <row r="1576" spans="1:16" x14ac:dyDescent="0.2">
      <c r="A1576" s="17" t="str">
        <f t="shared" ca="1" si="169"/>
        <v/>
      </c>
      <c r="B1576" s="8" t="s">
        <v>3202</v>
      </c>
      <c r="C1576" s="8" t="s">
        <v>3203</v>
      </c>
      <c r="D1576" s="13">
        <f>IFERROR([1]!EM_S_QSTM07_IS(B1576,"61",$C$1,"1")/1000000,"")</f>
        <v>197.14991165999999</v>
      </c>
      <c r="E1576" s="13" t="str">
        <f>IFERROR([1]!EM_S_PERFORMANCEEXPRESS_PERFEXNETPROFITTOSHAREHOLDER(B1576,$C$1)/1000000,"")</f>
        <v/>
      </c>
      <c r="F1576" s="13">
        <f>IFERROR([1]!EM_S_PROFITNOTICE_FORECASTT(B1576,$C$1)/1000000,"")</f>
        <v>438.05059999999997</v>
      </c>
      <c r="G1576" s="13">
        <f>IFERROR([1]!EM_S_PROFITNOTICE_FORECASTL(B1576,$C$1)/1000000,"")</f>
        <v>404.3544</v>
      </c>
      <c r="H1576" s="13">
        <f t="shared" si="170"/>
        <v>421.20249999999999</v>
      </c>
      <c r="I1576" s="20">
        <f>IFERROR([1]!EM_S_QSTM07_IS(B1576,"61",$I$1,"1")/1000000,"")</f>
        <v>221.35069188999998</v>
      </c>
      <c r="J1576" s="13">
        <f t="shared" si="168"/>
        <v>-24.200780229999992</v>
      </c>
      <c r="K1576" s="13">
        <f>IFERROR([1]!EM_S_QSTM07_IS(B1576,"61",$K$2,"1")/1000000,"")</f>
        <v>90.284131079999995</v>
      </c>
      <c r="L1576" s="14">
        <f t="shared" si="171"/>
        <v>-1.2680513168870826</v>
      </c>
      <c r="M1576" s="33">
        <f ca="1">[1]!EM_S_MAJASSRES_NUM(B1576,$M$2,$M$1)</f>
        <v>1</v>
      </c>
      <c r="N1576" s="29" t="str">
        <f t="shared" si="172"/>
        <v/>
      </c>
      <c r="O1576" s="21" t="str">
        <f t="shared" ca="1" si="173"/>
        <v/>
      </c>
      <c r="P1576" s="10" t="str">
        <f t="shared" si="174"/>
        <v>财报</v>
      </c>
    </row>
    <row r="1577" spans="1:16" x14ac:dyDescent="0.2">
      <c r="A1577" s="17">
        <f t="shared" ca="1" si="169"/>
        <v>516</v>
      </c>
      <c r="B1577" s="8" t="s">
        <v>3204</v>
      </c>
      <c r="C1577" s="8" t="s">
        <v>3205</v>
      </c>
      <c r="D1577" s="13">
        <f>IFERROR([1]!EM_S_QSTM07_IS(B1577,"61",$C$1,"1")/1000000,"")</f>
        <v>49.617743310000002</v>
      </c>
      <c r="E1577" s="13" t="str">
        <f>IFERROR([1]!EM_S_PERFORMANCEEXPRESS_PERFEXNETPROFITTOSHAREHOLDER(B1577,$C$1)/1000000,"")</f>
        <v/>
      </c>
      <c r="F1577" s="13">
        <f>IFERROR([1]!EM_S_PROFITNOTICE_FORECASTT(B1577,$C$1)/1000000,"")</f>
        <v>77.421000000000006</v>
      </c>
      <c r="G1577" s="13">
        <f>IFERROR([1]!EM_S_PROFITNOTICE_FORECASTL(B1577,$C$1)/1000000,"")</f>
        <v>63.758800000000001</v>
      </c>
      <c r="H1577" s="13">
        <f t="shared" si="170"/>
        <v>70.5899</v>
      </c>
      <c r="I1577" s="20">
        <f>IFERROR([1]!EM_S_QSTM07_IS(B1577,"61",$I$1,"1")/1000000,"")</f>
        <v>25.689343809999997</v>
      </c>
      <c r="J1577" s="13">
        <f t="shared" si="168"/>
        <v>23.928399500000005</v>
      </c>
      <c r="K1577" s="13">
        <f>IFERROR([1]!EM_S_QSTM07_IS(B1577,"61",$K$2,"1")/1000000,"")</f>
        <v>27.921659460000001</v>
      </c>
      <c r="L1577" s="14">
        <f t="shared" si="171"/>
        <v>-0.14301656983248645</v>
      </c>
      <c r="M1577" s="33" t="str">
        <f ca="1">[1]!EM_S_MAJASSRES_NUM(B1577,$M$2,$M$1)</f>
        <v/>
      </c>
      <c r="N1577" s="29" t="str">
        <f t="shared" si="172"/>
        <v/>
      </c>
      <c r="O1577" s="21">
        <f t="shared" ca="1" si="173"/>
        <v>-0.14301656983248645</v>
      </c>
      <c r="P1577" s="10" t="str">
        <f t="shared" si="174"/>
        <v>财报</v>
      </c>
    </row>
    <row r="1578" spans="1:16" x14ac:dyDescent="0.2">
      <c r="A1578" s="17" t="str">
        <f t="shared" ca="1" si="169"/>
        <v/>
      </c>
      <c r="B1578" s="8" t="s">
        <v>3206</v>
      </c>
      <c r="C1578" s="8" t="s">
        <v>3207</v>
      </c>
      <c r="D1578" s="13">
        <f>IFERROR([1]!EM_S_QSTM07_IS(B1578,"61",$C$1,"1")/1000000,"")</f>
        <v>75.910121920000009</v>
      </c>
      <c r="E1578" s="13" t="str">
        <f>IFERROR([1]!EM_S_PERFORMANCEEXPRESS_PERFEXNETPROFITTOSHAREHOLDER(B1578,$C$1)/1000000,"")</f>
        <v/>
      </c>
      <c r="F1578" s="13">
        <f>IFERROR([1]!EM_S_PROFITNOTICE_FORECASTT(B1578,$C$1)/1000000,"")</f>
        <v>122.8</v>
      </c>
      <c r="G1578" s="13">
        <f>IFERROR([1]!EM_S_PROFITNOTICE_FORECASTL(B1578,$C$1)/1000000,"")</f>
        <v>121</v>
      </c>
      <c r="H1578" s="13">
        <f t="shared" si="170"/>
        <v>121.9</v>
      </c>
      <c r="I1578" s="20">
        <f>IFERROR([1]!EM_S_QSTM07_IS(B1578,"61",$I$1,"1")/1000000,"")</f>
        <v>46.373470939999997</v>
      </c>
      <c r="J1578" s="13">
        <f t="shared" si="168"/>
        <v>29.536650980000012</v>
      </c>
      <c r="K1578" s="13">
        <f>IFERROR([1]!EM_S_QSTM07_IS(B1578,"61",$K$2,"1")/1000000,"")</f>
        <v>-11.039495310000001</v>
      </c>
      <c r="L1578" s="14">
        <f t="shared" si="171"/>
        <v>3.6755435960233229</v>
      </c>
      <c r="M1578" s="33">
        <f ca="1">[1]!EM_S_MAJASSRES_NUM(B1578,$M$2,$M$1)</f>
        <v>1</v>
      </c>
      <c r="N1578" s="29" t="str">
        <f t="shared" si="172"/>
        <v/>
      </c>
      <c r="O1578" s="21" t="str">
        <f t="shared" ca="1" si="173"/>
        <v/>
      </c>
      <c r="P1578" s="10" t="str">
        <f t="shared" si="174"/>
        <v>财报</v>
      </c>
    </row>
    <row r="1579" spans="1:16" x14ac:dyDescent="0.2">
      <c r="A1579" s="17" t="str">
        <f t="shared" ca="1" si="169"/>
        <v/>
      </c>
      <c r="B1579" s="8" t="s">
        <v>3208</v>
      </c>
      <c r="C1579" s="8" t="s">
        <v>3209</v>
      </c>
      <c r="D1579" s="13">
        <f>IFERROR([1]!EM_S_QSTM07_IS(B1579,"61",$C$1,"1")/1000000,"")</f>
        <v>9.9532864399999994</v>
      </c>
      <c r="E1579" s="13" t="str">
        <f>IFERROR([1]!EM_S_PERFORMANCEEXPRESS_PERFEXNETPROFITTOSHAREHOLDER(B1579,$C$1)/1000000,"")</f>
        <v/>
      </c>
      <c r="F1579" s="13">
        <f>IFERROR([1]!EM_S_PROFITNOTICE_FORECASTT(B1579,$C$1)/1000000,"")</f>
        <v>12.8408</v>
      </c>
      <c r="G1579" s="13">
        <f>IFERROR([1]!EM_S_PROFITNOTICE_FORECASTL(B1579,$C$1)/1000000,"")</f>
        <v>11.006399999999999</v>
      </c>
      <c r="H1579" s="13">
        <f t="shared" si="170"/>
        <v>11.9236</v>
      </c>
      <c r="I1579" s="20">
        <f>IFERROR([1]!EM_S_QSTM07_IS(B1579,"61",$I$1,"1")/1000000,"")</f>
        <v>2.3061369599999999</v>
      </c>
      <c r="J1579" s="13">
        <f t="shared" si="168"/>
        <v>7.6471494799999995</v>
      </c>
      <c r="K1579" s="13">
        <f>IFERROR([1]!EM_S_QSTM07_IS(B1579,"61",$K$2,"1")/1000000,"")</f>
        <v>18.516372010000001</v>
      </c>
      <c r="L1579" s="14">
        <f t="shared" si="171"/>
        <v>-0.58700605734913625</v>
      </c>
      <c r="M1579" s="33">
        <f ca="1">[1]!EM_S_MAJASSRES_NUM(B1579,$M$2,$M$1)</f>
        <v>1</v>
      </c>
      <c r="N1579" s="29" t="str">
        <f t="shared" si="172"/>
        <v/>
      </c>
      <c r="O1579" s="21" t="str">
        <f t="shared" ca="1" si="173"/>
        <v/>
      </c>
      <c r="P1579" s="10" t="str">
        <f t="shared" si="174"/>
        <v>财报</v>
      </c>
    </row>
    <row r="1580" spans="1:16" x14ac:dyDescent="0.2">
      <c r="A1580" s="17" t="str">
        <f t="shared" ca="1" si="169"/>
        <v/>
      </c>
      <c r="B1580" s="8" t="s">
        <v>3210</v>
      </c>
      <c r="C1580" s="8" t="s">
        <v>3211</v>
      </c>
      <c r="D1580" s="13">
        <f>IFERROR([1]!EM_S_QSTM07_IS(B1580,"61",$C$1,"1")/1000000,"")</f>
        <v>24.43343655</v>
      </c>
      <c r="E1580" s="13" t="str">
        <f>IFERROR([1]!EM_S_PERFORMANCEEXPRESS_PERFEXNETPROFITTOSHAREHOLDER(B1580,$C$1)/1000000,"")</f>
        <v/>
      </c>
      <c r="F1580" s="13">
        <f>IFERROR([1]!EM_S_PROFITNOTICE_FORECASTT(B1580,$C$1)/1000000,"")</f>
        <v>46.621299999999998</v>
      </c>
      <c r="G1580" s="13">
        <f>IFERROR([1]!EM_S_PROFITNOTICE_FORECASTL(B1580,$C$1)/1000000,"")</f>
        <v>43.259599999999999</v>
      </c>
      <c r="H1580" s="13">
        <f t="shared" si="170"/>
        <v>44.940449999999998</v>
      </c>
      <c r="I1580" s="20">
        <f>IFERROR([1]!EM_S_QSTM07_IS(B1580,"61",$I$1,"1")/1000000,"")</f>
        <v>19.33963683</v>
      </c>
      <c r="J1580" s="13">
        <f t="shared" si="168"/>
        <v>5.0937997199999998</v>
      </c>
      <c r="K1580" s="13">
        <f>IFERROR([1]!EM_S_QSTM07_IS(B1580,"61",$K$2,"1")/1000000,"")</f>
        <v>7.4566379899999999</v>
      </c>
      <c r="L1580" s="14">
        <f t="shared" si="171"/>
        <v>-0.31687716007787581</v>
      </c>
      <c r="M1580" s="33">
        <f ca="1">[1]!EM_S_MAJASSRES_NUM(B1580,$M$2,$M$1)</f>
        <v>1</v>
      </c>
      <c r="N1580" s="29">
        <f t="shared" si="172"/>
        <v>1</v>
      </c>
      <c r="O1580" s="21" t="str">
        <f t="shared" ca="1" si="173"/>
        <v/>
      </c>
      <c r="P1580" s="10" t="str">
        <f t="shared" si="174"/>
        <v>财报</v>
      </c>
    </row>
    <row r="1581" spans="1:16" x14ac:dyDescent="0.2">
      <c r="A1581" s="17">
        <f t="shared" ca="1" si="169"/>
        <v>1469</v>
      </c>
      <c r="B1581" s="8" t="s">
        <v>3212</v>
      </c>
      <c r="C1581" s="8" t="s">
        <v>3213</v>
      </c>
      <c r="D1581" s="13">
        <f>IFERROR([1]!EM_S_QSTM07_IS(B1581,"61",$C$1,"1")/1000000,"")</f>
        <v>21.05288651</v>
      </c>
      <c r="E1581" s="13" t="str">
        <f>IFERROR([1]!EM_S_PERFORMANCEEXPRESS_PERFEXNETPROFITTOSHAREHOLDER(B1581,$C$1)/1000000,"")</f>
        <v/>
      </c>
      <c r="F1581" s="13">
        <f>IFERROR([1]!EM_S_PROFITNOTICE_FORECASTT(B1581,$C$1)/1000000,"")</f>
        <v>44.6419</v>
      </c>
      <c r="G1581" s="13">
        <f>IFERROR([1]!EM_S_PROFITNOTICE_FORECASTL(B1581,$C$1)/1000000,"")</f>
        <v>37.945599999999999</v>
      </c>
      <c r="H1581" s="13">
        <f t="shared" si="170"/>
        <v>41.293750000000003</v>
      </c>
      <c r="I1581" s="20">
        <f>IFERROR([1]!EM_S_QSTM07_IS(B1581,"61",$I$1,"1")/1000000,"")</f>
        <v>20.15375057</v>
      </c>
      <c r="J1581" s="13">
        <f t="shared" si="168"/>
        <v>0.89913594000000074</v>
      </c>
      <c r="K1581" s="13">
        <f>IFERROR([1]!EM_S_QSTM07_IS(B1581,"61",$K$2,"1")/1000000,"")</f>
        <v>24.370801409999999</v>
      </c>
      <c r="L1581" s="14">
        <f t="shared" si="171"/>
        <v>-0.9631060167093618</v>
      </c>
      <c r="M1581" s="33" t="str">
        <f ca="1">[1]!EM_S_MAJASSRES_NUM(B1581,$M$2,$M$1)</f>
        <v/>
      </c>
      <c r="N1581" s="29" t="str">
        <f t="shared" si="172"/>
        <v/>
      </c>
      <c r="O1581" s="21">
        <f t="shared" ca="1" si="173"/>
        <v>-0.9631060167093618</v>
      </c>
      <c r="P1581" s="10" t="str">
        <f t="shared" si="174"/>
        <v>财报</v>
      </c>
    </row>
    <row r="1582" spans="1:16" x14ac:dyDescent="0.2">
      <c r="A1582" s="17">
        <f t="shared" ca="1" si="169"/>
        <v>1397</v>
      </c>
      <c r="B1582" s="8" t="s">
        <v>3214</v>
      </c>
      <c r="C1582" s="8" t="s">
        <v>3215</v>
      </c>
      <c r="D1582" s="13">
        <f>IFERROR([1]!EM_S_QSTM07_IS(B1582,"61",$C$1,"1")/1000000,"")</f>
        <v>7.8822455999999992</v>
      </c>
      <c r="E1582" s="13" t="str">
        <f>IFERROR([1]!EM_S_PERFORMANCEEXPRESS_PERFEXNETPROFITTOSHAREHOLDER(B1582,$C$1)/1000000,"")</f>
        <v/>
      </c>
      <c r="F1582" s="13">
        <f>IFERROR([1]!EM_S_PROFITNOTICE_FORECASTT(B1582,$C$1)/1000000,"")</f>
        <v>18.110900000000001</v>
      </c>
      <c r="G1582" s="13">
        <f>IFERROR([1]!EM_S_PROFITNOTICE_FORECASTL(B1582,$C$1)/1000000,"")</f>
        <v>13.5832</v>
      </c>
      <c r="H1582" s="13">
        <f t="shared" si="170"/>
        <v>15.847049999999999</v>
      </c>
      <c r="I1582" s="20">
        <f>IFERROR([1]!EM_S_QSTM07_IS(B1582,"61",$I$1,"1")/1000000,"")</f>
        <v>6.53445813</v>
      </c>
      <c r="J1582" s="13">
        <f t="shared" si="168"/>
        <v>1.3477874699999992</v>
      </c>
      <c r="K1582" s="13">
        <f>IFERROR([1]!EM_S_QSTM07_IS(B1582,"61",$K$2,"1")/1000000,"")</f>
        <v>16.462370230000001</v>
      </c>
      <c r="L1582" s="14">
        <f t="shared" si="171"/>
        <v>-0.91812919700081363</v>
      </c>
      <c r="M1582" s="33" t="str">
        <f ca="1">[1]!EM_S_MAJASSRES_NUM(B1582,$M$2,$M$1)</f>
        <v/>
      </c>
      <c r="N1582" s="29" t="str">
        <f t="shared" si="172"/>
        <v/>
      </c>
      <c r="O1582" s="21">
        <f t="shared" ca="1" si="173"/>
        <v>-0.91812919700081363</v>
      </c>
      <c r="P1582" s="10" t="str">
        <f t="shared" si="174"/>
        <v>财报</v>
      </c>
    </row>
    <row r="1583" spans="1:16" x14ac:dyDescent="0.2">
      <c r="A1583" s="17">
        <f t="shared" ca="1" si="169"/>
        <v>84</v>
      </c>
      <c r="B1583" s="8" t="s">
        <v>3216</v>
      </c>
      <c r="C1583" s="8" t="s">
        <v>3217</v>
      </c>
      <c r="D1583" s="13">
        <f>IFERROR([1]!EM_S_QSTM07_IS(B1583,"61",$C$1,"1")/1000000,"")</f>
        <v>34.612087459999998</v>
      </c>
      <c r="E1583" s="13" t="str">
        <f>IFERROR([1]!EM_S_PERFORMANCEEXPRESS_PERFEXNETPROFITTOSHAREHOLDER(B1583,$C$1)/1000000,"")</f>
        <v/>
      </c>
      <c r="F1583" s="13">
        <f>IFERROR([1]!EM_S_PROFITNOTICE_FORECASTT(B1583,$C$1)/1000000,"")</f>
        <v>52</v>
      </c>
      <c r="G1583" s="13">
        <f>IFERROR([1]!EM_S_PROFITNOTICE_FORECASTL(B1583,$C$1)/1000000,"")</f>
        <v>49</v>
      </c>
      <c r="H1583" s="13">
        <f t="shared" si="170"/>
        <v>50.5</v>
      </c>
      <c r="I1583" s="20">
        <f>IFERROR([1]!EM_S_QSTM07_IS(B1583,"61",$I$1,"1")/1000000,"")</f>
        <v>16.1265228</v>
      </c>
      <c r="J1583" s="13">
        <f t="shared" si="168"/>
        <v>18.485564659999998</v>
      </c>
      <c r="K1583" s="13">
        <f>IFERROR([1]!EM_S_QSTM07_IS(B1583,"61",$K$2,"1")/1000000,"")</f>
        <v>-18.000839729999999</v>
      </c>
      <c r="L1583" s="14">
        <f t="shared" si="171"/>
        <v>2.0269279065460575</v>
      </c>
      <c r="M1583" s="33" t="str">
        <f ca="1">[1]!EM_S_MAJASSRES_NUM(B1583,$M$2,$M$1)</f>
        <v/>
      </c>
      <c r="N1583" s="29" t="str">
        <f t="shared" si="172"/>
        <v/>
      </c>
      <c r="O1583" s="21">
        <f t="shared" ca="1" si="173"/>
        <v>2.0269279065460575</v>
      </c>
      <c r="P1583" s="10" t="str">
        <f t="shared" si="174"/>
        <v>财报</v>
      </c>
    </row>
    <row r="1584" spans="1:16" x14ac:dyDescent="0.2">
      <c r="A1584" s="17" t="str">
        <f t="shared" ca="1" si="169"/>
        <v/>
      </c>
      <c r="B1584" s="8" t="s">
        <v>3218</v>
      </c>
      <c r="C1584" s="8" t="s">
        <v>3219</v>
      </c>
      <c r="D1584" s="13">
        <f>IFERROR([1]!EM_S_QSTM07_IS(B1584,"61",$C$1,"1")/1000000,"")</f>
        <v>67.07220697999999</v>
      </c>
      <c r="E1584" s="13" t="str">
        <f>IFERROR([1]!EM_S_PERFORMANCEEXPRESS_PERFEXNETPROFITTOSHAREHOLDER(B1584,$C$1)/1000000,"")</f>
        <v/>
      </c>
      <c r="F1584" s="13">
        <f>IFERROR([1]!EM_S_PROFITNOTICE_FORECASTT(B1584,$C$1)/1000000,"")</f>
        <v>56.56</v>
      </c>
      <c r="G1584" s="13">
        <f>IFERROR([1]!EM_S_PROFITNOTICE_FORECASTL(B1584,$C$1)/1000000,"")</f>
        <v>52.8</v>
      </c>
      <c r="H1584" s="13">
        <f t="shared" si="170"/>
        <v>54.68</v>
      </c>
      <c r="I1584" s="20">
        <f>IFERROR([1]!EM_S_QSTM07_IS(B1584,"61",$I$1,"1")/1000000,"")</f>
        <v>-13.90058977</v>
      </c>
      <c r="J1584" s="13">
        <f t="shared" si="168"/>
        <v>80.972796749999986</v>
      </c>
      <c r="K1584" s="13">
        <f>IFERROR([1]!EM_S_QSTM07_IS(B1584,"61",$K$2,"1")/1000000,"")</f>
        <v>26.63771659</v>
      </c>
      <c r="L1584" s="14">
        <f t="shared" si="171"/>
        <v>2.0397799479703824</v>
      </c>
      <c r="M1584" s="33">
        <f ca="1">[1]!EM_S_MAJASSRES_NUM(B1584,$M$2,$M$1)</f>
        <v>1</v>
      </c>
      <c r="N1584" s="29" t="str">
        <f t="shared" si="172"/>
        <v/>
      </c>
      <c r="O1584" s="21" t="str">
        <f t="shared" ca="1" si="173"/>
        <v/>
      </c>
      <c r="P1584" s="10" t="str">
        <f t="shared" si="174"/>
        <v>财报</v>
      </c>
    </row>
    <row r="1585" spans="1:16" x14ac:dyDescent="0.2">
      <c r="A1585" s="17" t="str">
        <f t="shared" ca="1" si="169"/>
        <v/>
      </c>
      <c r="B1585" s="8" t="s">
        <v>3220</v>
      </c>
      <c r="C1585" s="8" t="s">
        <v>3221</v>
      </c>
      <c r="D1585" s="13">
        <f>IFERROR([1]!EM_S_QSTM07_IS(B1585,"61",$C$1,"1")/1000000,"")</f>
        <v>61.961888770000002</v>
      </c>
      <c r="E1585" s="13" t="str">
        <f>IFERROR([1]!EM_S_PERFORMANCEEXPRESS_PERFEXNETPROFITTOSHAREHOLDER(B1585,$C$1)/1000000,"")</f>
        <v/>
      </c>
      <c r="F1585" s="13">
        <f>IFERROR([1]!EM_S_PROFITNOTICE_FORECASTT(B1585,$C$1)/1000000,"")</f>
        <v>101.4495</v>
      </c>
      <c r="G1585" s="13">
        <f>IFERROR([1]!EM_S_PROFITNOTICE_FORECASTL(B1585,$C$1)/1000000,"")</f>
        <v>95.362499999999997</v>
      </c>
      <c r="H1585" s="13">
        <f t="shared" si="170"/>
        <v>98.406000000000006</v>
      </c>
      <c r="I1585" s="20">
        <f>IFERROR([1]!EM_S_QSTM07_IS(B1585,"61",$I$1,"1")/1000000,"")</f>
        <v>38.026399789999999</v>
      </c>
      <c r="J1585" s="13">
        <f t="shared" si="168"/>
        <v>23.935488980000002</v>
      </c>
      <c r="K1585" s="13">
        <f>IFERROR([1]!EM_S_QSTM07_IS(B1585,"61",$K$2,"1")/1000000,"")</f>
        <v>18.565914890000002</v>
      </c>
      <c r="L1585" s="14">
        <f t="shared" si="171"/>
        <v>0.28921677826349229</v>
      </c>
      <c r="M1585" s="33">
        <f ca="1">[1]!EM_S_MAJASSRES_NUM(B1585,$M$2,$M$1)</f>
        <v>2</v>
      </c>
      <c r="N1585" s="29" t="str">
        <f t="shared" si="172"/>
        <v/>
      </c>
      <c r="O1585" s="21" t="str">
        <f t="shared" ca="1" si="173"/>
        <v/>
      </c>
      <c r="P1585" s="10" t="str">
        <f t="shared" si="174"/>
        <v>财报</v>
      </c>
    </row>
    <row r="1586" spans="1:16" x14ac:dyDescent="0.2">
      <c r="A1586" s="17">
        <f t="shared" ca="1" si="169"/>
        <v>1144</v>
      </c>
      <c r="B1586" s="8" t="s">
        <v>3222</v>
      </c>
      <c r="C1586" s="8" t="s">
        <v>3223</v>
      </c>
      <c r="D1586" s="13">
        <f>IFERROR([1]!EM_S_QSTM07_IS(B1586,"61",$C$1,"1")/1000000,"")</f>
        <v>17.454202670000001</v>
      </c>
      <c r="E1586" s="13" t="str">
        <f>IFERROR([1]!EM_S_PERFORMANCEEXPRESS_PERFEXNETPROFITTOSHAREHOLDER(B1586,$C$1)/1000000,"")</f>
        <v/>
      </c>
      <c r="F1586" s="13">
        <f>IFERROR([1]!EM_S_PROFITNOTICE_FORECASTT(B1586,$C$1)/1000000,"")</f>
        <v>32.954700000000003</v>
      </c>
      <c r="G1586" s="13">
        <f>IFERROR([1]!EM_S_PROFITNOTICE_FORECASTL(B1586,$C$1)/1000000,"")</f>
        <v>29.659199999999998</v>
      </c>
      <c r="H1586" s="13">
        <f t="shared" si="170"/>
        <v>31.306950000000001</v>
      </c>
      <c r="I1586" s="20">
        <f>IFERROR([1]!EM_S_QSTM07_IS(B1586,"61",$I$1,"1")/1000000,"")</f>
        <v>12.374419570000001</v>
      </c>
      <c r="J1586" s="13">
        <f t="shared" si="168"/>
        <v>5.0797831000000002</v>
      </c>
      <c r="K1586" s="13">
        <f>IFERROR([1]!EM_S_QSTM07_IS(B1586,"61",$K$2,"1")/1000000,"")</f>
        <v>20.543185190000003</v>
      </c>
      <c r="L1586" s="14">
        <f t="shared" si="171"/>
        <v>-0.75272660724137685</v>
      </c>
      <c r="M1586" s="33" t="str">
        <f ca="1">[1]!EM_S_MAJASSRES_NUM(B1586,$M$2,$M$1)</f>
        <v/>
      </c>
      <c r="N1586" s="29" t="str">
        <f t="shared" si="172"/>
        <v/>
      </c>
      <c r="O1586" s="21">
        <f t="shared" ca="1" si="173"/>
        <v>-0.75272660724137685</v>
      </c>
      <c r="P1586" s="10" t="str">
        <f t="shared" si="174"/>
        <v>财报</v>
      </c>
    </row>
    <row r="1587" spans="1:16" x14ac:dyDescent="0.2">
      <c r="A1587" s="17">
        <f t="shared" ca="1" si="169"/>
        <v>616</v>
      </c>
      <c r="B1587" s="8" t="s">
        <v>3224</v>
      </c>
      <c r="C1587" s="8" t="s">
        <v>3225</v>
      </c>
      <c r="D1587" s="13">
        <f>IFERROR([1]!EM_S_QSTM07_IS(B1587,"61",$C$1,"1")/1000000,"")</f>
        <v>41.049894270000003</v>
      </c>
      <c r="E1587" s="13" t="str">
        <f>IFERROR([1]!EM_S_PERFORMANCEEXPRESS_PERFEXNETPROFITTOSHAREHOLDER(B1587,$C$1)/1000000,"")</f>
        <v/>
      </c>
      <c r="F1587" s="13">
        <f>IFERROR([1]!EM_S_PROFITNOTICE_FORECASTT(B1587,$C$1)/1000000,"")</f>
        <v>80.174499999999995</v>
      </c>
      <c r="G1587" s="13">
        <f>IFERROR([1]!EM_S_PROFITNOTICE_FORECASTL(B1587,$C$1)/1000000,"")</f>
        <v>66.231099999999998</v>
      </c>
      <c r="H1587" s="13">
        <f t="shared" si="170"/>
        <v>73.202799999999996</v>
      </c>
      <c r="I1587" s="20">
        <f>IFERROR([1]!EM_S_QSTM07_IS(B1587,"61",$I$1,"1")/1000000,"")</f>
        <v>25.128453559999997</v>
      </c>
      <c r="J1587" s="13">
        <f t="shared" si="168"/>
        <v>15.921440710000006</v>
      </c>
      <c r="K1587" s="13">
        <f>IFERROR([1]!EM_S_QSTM07_IS(B1587,"61",$K$2,"1")/1000000,"")</f>
        <v>22.217795719999998</v>
      </c>
      <c r="L1587" s="14">
        <f t="shared" si="171"/>
        <v>-0.28339242512398044</v>
      </c>
      <c r="M1587" s="33" t="str">
        <f ca="1">[1]!EM_S_MAJASSRES_NUM(B1587,$M$2,$M$1)</f>
        <v/>
      </c>
      <c r="N1587" s="29" t="str">
        <f t="shared" si="172"/>
        <v/>
      </c>
      <c r="O1587" s="21">
        <f t="shared" ca="1" si="173"/>
        <v>-0.28339242512398044</v>
      </c>
      <c r="P1587" s="10" t="str">
        <f t="shared" si="174"/>
        <v>财报</v>
      </c>
    </row>
    <row r="1588" spans="1:16" x14ac:dyDescent="0.2">
      <c r="A1588" s="17">
        <f t="shared" ca="1" si="169"/>
        <v>650</v>
      </c>
      <c r="B1588" s="8" t="s">
        <v>3226</v>
      </c>
      <c r="C1588" s="8" t="s">
        <v>3227</v>
      </c>
      <c r="D1588" s="13">
        <f>IFERROR([1]!EM_S_QSTM07_IS(B1588,"61",$C$1,"1")/1000000,"")</f>
        <v>23.759734569999999</v>
      </c>
      <c r="E1588" s="13" t="str">
        <f>IFERROR([1]!EM_S_PERFORMANCEEXPRESS_PERFEXNETPROFITTOSHAREHOLDER(B1588,$C$1)/1000000,"")</f>
        <v/>
      </c>
      <c r="F1588" s="13">
        <f>IFERROR([1]!EM_S_PROFITNOTICE_FORECASTT(B1588,$C$1)/1000000,"")</f>
        <v>40</v>
      </c>
      <c r="G1588" s="13">
        <f>IFERROR([1]!EM_S_PROFITNOTICE_FORECASTL(B1588,$C$1)/1000000,"")</f>
        <v>36</v>
      </c>
      <c r="H1588" s="13">
        <f t="shared" si="170"/>
        <v>38</v>
      </c>
      <c r="I1588" s="20">
        <f>IFERROR([1]!EM_S_QSTM07_IS(B1588,"61",$I$1,"1")/1000000,"")</f>
        <v>14.603672529999999</v>
      </c>
      <c r="J1588" s="13">
        <f t="shared" si="168"/>
        <v>9.1560620400000001</v>
      </c>
      <c r="K1588" s="13">
        <f>IFERROR([1]!EM_S_QSTM07_IS(B1588,"61",$K$2,"1")/1000000,"")</f>
        <v>13.75721542</v>
      </c>
      <c r="L1588" s="14">
        <f t="shared" si="171"/>
        <v>-0.33445382946543989</v>
      </c>
      <c r="M1588" s="33" t="str">
        <f ca="1">[1]!EM_S_MAJASSRES_NUM(B1588,$M$2,$M$1)</f>
        <v/>
      </c>
      <c r="N1588" s="29" t="str">
        <f t="shared" si="172"/>
        <v/>
      </c>
      <c r="O1588" s="21">
        <f t="shared" ca="1" si="173"/>
        <v>-0.33445382946543989</v>
      </c>
      <c r="P1588" s="10" t="str">
        <f t="shared" si="174"/>
        <v>财报</v>
      </c>
    </row>
    <row r="1589" spans="1:16" x14ac:dyDescent="0.2">
      <c r="A1589" s="17">
        <f t="shared" ca="1" si="169"/>
        <v>1017</v>
      </c>
      <c r="B1589" s="8" t="s">
        <v>3228</v>
      </c>
      <c r="C1589" s="8" t="s">
        <v>3229</v>
      </c>
      <c r="D1589" s="13">
        <f>IFERROR([1]!EM_S_QSTM07_IS(B1589,"61",$C$1,"1")/1000000,"")</f>
        <v>9.2967799800000002</v>
      </c>
      <c r="E1589" s="13" t="str">
        <f>IFERROR([1]!EM_S_PERFORMANCEEXPRESS_PERFEXNETPROFITTOSHAREHOLDER(B1589,$C$1)/1000000,"")</f>
        <v/>
      </c>
      <c r="F1589" s="13">
        <f>IFERROR([1]!EM_S_PROFITNOTICE_FORECASTT(B1589,$C$1)/1000000,"")</f>
        <v>17.345099999999999</v>
      </c>
      <c r="G1589" s="13">
        <f>IFERROR([1]!EM_S_PROFITNOTICE_FORECASTL(B1589,$C$1)/1000000,"")</f>
        <v>13.2639</v>
      </c>
      <c r="H1589" s="13">
        <f t="shared" si="170"/>
        <v>15.304499999999999</v>
      </c>
      <c r="I1589" s="20">
        <f>IFERROR([1]!EM_S_QSTM07_IS(B1589,"61",$I$1,"1")/1000000,"")</f>
        <v>4.39418693</v>
      </c>
      <c r="J1589" s="13">
        <f t="shared" si="168"/>
        <v>4.9025930500000001</v>
      </c>
      <c r="K1589" s="13">
        <f>IFERROR([1]!EM_S_QSTM07_IS(B1589,"61",$K$2,"1")/1000000,"")</f>
        <v>14.29839915</v>
      </c>
      <c r="L1589" s="14">
        <f t="shared" si="171"/>
        <v>-0.65712294092727153</v>
      </c>
      <c r="M1589" s="33" t="str">
        <f ca="1">[1]!EM_S_MAJASSRES_NUM(B1589,$M$2,$M$1)</f>
        <v/>
      </c>
      <c r="N1589" s="29" t="str">
        <f t="shared" si="172"/>
        <v/>
      </c>
      <c r="O1589" s="21">
        <f t="shared" ca="1" si="173"/>
        <v>-0.65712294092727153</v>
      </c>
      <c r="P1589" s="10" t="str">
        <f t="shared" si="174"/>
        <v>财报</v>
      </c>
    </row>
    <row r="1590" spans="1:16" x14ac:dyDescent="0.2">
      <c r="A1590" s="17" t="str">
        <f t="shared" ca="1" si="169"/>
        <v/>
      </c>
      <c r="B1590" s="8" t="s">
        <v>3230</v>
      </c>
      <c r="C1590" s="8" t="s">
        <v>3231</v>
      </c>
      <c r="D1590" s="13">
        <f>IFERROR([1]!EM_S_QSTM07_IS(B1590,"61",$C$1,"1")/1000000,"")</f>
        <v>8.8736821500000005</v>
      </c>
      <c r="E1590" s="13" t="str">
        <f>IFERROR([1]!EM_S_PERFORMANCEEXPRESS_PERFEXNETPROFITTOSHAREHOLDER(B1590,$C$1)/1000000,"")</f>
        <v/>
      </c>
      <c r="F1590" s="13">
        <f>IFERROR([1]!EM_S_PROFITNOTICE_FORECASTT(B1590,$C$1)/1000000,"")</f>
        <v>19.4846</v>
      </c>
      <c r="G1590" s="13">
        <f>IFERROR([1]!EM_S_PROFITNOTICE_FORECASTL(B1590,$C$1)/1000000,"")</f>
        <v>16.367100000000001</v>
      </c>
      <c r="H1590" s="13">
        <f t="shared" si="170"/>
        <v>17.925850000000001</v>
      </c>
      <c r="I1590" s="20">
        <f>IFERROR([1]!EM_S_QSTM07_IS(B1590,"61",$I$1,"1")/1000000,"")</f>
        <v>8.9708210800000003</v>
      </c>
      <c r="J1590" s="13">
        <f t="shared" si="168"/>
        <v>-9.7138929999999846E-2</v>
      </c>
      <c r="K1590" s="13">
        <f>IFERROR([1]!EM_S_QSTM07_IS(B1590,"61",$K$2,"1")/1000000,"")</f>
        <v>8.751322179999999</v>
      </c>
      <c r="L1590" s="14">
        <f t="shared" si="171"/>
        <v>-1.011099914733113</v>
      </c>
      <c r="M1590" s="33" t="str">
        <f ca="1">[1]!EM_S_MAJASSRES_NUM(B1590,$M$2,$M$1)</f>
        <v/>
      </c>
      <c r="N1590" s="29">
        <f t="shared" si="172"/>
        <v>1</v>
      </c>
      <c r="O1590" s="21" t="str">
        <f t="shared" ca="1" si="173"/>
        <v/>
      </c>
      <c r="P1590" s="10" t="str">
        <f t="shared" si="174"/>
        <v>财报</v>
      </c>
    </row>
    <row r="1591" spans="1:16" x14ac:dyDescent="0.2">
      <c r="A1591" s="17" t="str">
        <f t="shared" ca="1" si="169"/>
        <v/>
      </c>
      <c r="B1591" s="8" t="s">
        <v>3232</v>
      </c>
      <c r="C1591" s="8" t="s">
        <v>3233</v>
      </c>
      <c r="D1591" s="13">
        <f>IFERROR([1]!EM_S_QSTM07_IS(B1591,"61",$C$1,"1")/1000000,"")</f>
        <v>-6.57710537</v>
      </c>
      <c r="E1591" s="13" t="str">
        <f>IFERROR([1]!EM_S_PERFORMANCEEXPRESS_PERFEXNETPROFITTOSHAREHOLDER(B1591,$C$1)/1000000,"")</f>
        <v/>
      </c>
      <c r="F1591" s="13">
        <f>IFERROR([1]!EM_S_PROFITNOTICE_FORECASTT(B1591,$C$1)/1000000,"")</f>
        <v>-7.9</v>
      </c>
      <c r="G1591" s="13">
        <f>IFERROR([1]!EM_S_PROFITNOTICE_FORECASTL(B1591,$C$1)/1000000,"")</f>
        <v>-8.1</v>
      </c>
      <c r="H1591" s="13">
        <f t="shared" si="170"/>
        <v>-8</v>
      </c>
      <c r="I1591" s="20">
        <f>IFERROR([1]!EM_S_QSTM07_IS(B1591,"61",$I$1,"1")/1000000,"")</f>
        <v>-1.2588451899999999</v>
      </c>
      <c r="J1591" s="13">
        <f t="shared" si="168"/>
        <v>-5.3182601800000002</v>
      </c>
      <c r="K1591" s="13">
        <f>IFERROR([1]!EM_S_QSTM07_IS(B1591,"61",$K$2,"1")/1000000,"")</f>
        <v>4.77429399999999E-2</v>
      </c>
      <c r="L1591" s="14">
        <f t="shared" si="171"/>
        <v>-112.39364647422239</v>
      </c>
      <c r="M1591" s="33" t="str">
        <f ca="1">[1]!EM_S_MAJASSRES_NUM(B1591,$M$2,$M$1)</f>
        <v/>
      </c>
      <c r="N1591" s="29">
        <f t="shared" si="172"/>
        <v>1</v>
      </c>
      <c r="O1591" s="21" t="str">
        <f t="shared" ca="1" si="173"/>
        <v/>
      </c>
      <c r="P1591" s="10" t="str">
        <f t="shared" si="174"/>
        <v>财报</v>
      </c>
    </row>
    <row r="1592" spans="1:16" x14ac:dyDescent="0.2">
      <c r="A1592" s="17" t="str">
        <f t="shared" ca="1" si="169"/>
        <v/>
      </c>
      <c r="B1592" s="8" t="s">
        <v>3234</v>
      </c>
      <c r="C1592" s="8" t="s">
        <v>3235</v>
      </c>
      <c r="D1592" s="13">
        <f>IFERROR([1]!EM_S_QSTM07_IS(B1592,"61",$C$1,"1")/1000000,"")</f>
        <v>0.79026587999999998</v>
      </c>
      <c r="E1592" s="13" t="str">
        <f>IFERROR([1]!EM_S_PERFORMANCEEXPRESS_PERFEXNETPROFITTOSHAREHOLDER(B1592,$C$1)/1000000,"")</f>
        <v/>
      </c>
      <c r="F1592" s="13">
        <f>IFERROR([1]!EM_S_PROFITNOTICE_FORECASTT(B1592,$C$1)/1000000,"")</f>
        <v>5.3170000000000002</v>
      </c>
      <c r="G1592" s="13">
        <f>IFERROR([1]!EM_S_PROFITNOTICE_FORECASTL(B1592,$C$1)/1000000,"")</f>
        <v>5.0370999999999997</v>
      </c>
      <c r="H1592" s="13">
        <f t="shared" si="170"/>
        <v>5.1770499999999995</v>
      </c>
      <c r="I1592" s="20">
        <f>IFERROR([1]!EM_S_QSTM07_IS(B1592,"61",$I$1,"1")/1000000,"")</f>
        <v>4.5212379199999999</v>
      </c>
      <c r="J1592" s="13">
        <f t="shared" si="168"/>
        <v>-3.7309720400000002</v>
      </c>
      <c r="K1592" s="13">
        <f>IFERROR([1]!EM_S_QSTM07_IS(B1592,"61",$K$2,"1")/1000000,"")</f>
        <v>0.54526896999999996</v>
      </c>
      <c r="L1592" s="14">
        <f t="shared" si="171"/>
        <v>-7.8424433541486875</v>
      </c>
      <c r="M1592" s="33">
        <f ca="1">[1]!EM_S_MAJASSRES_NUM(B1592,$M$2,$M$1)</f>
        <v>1</v>
      </c>
      <c r="N1592" s="29">
        <f t="shared" si="172"/>
        <v>1</v>
      </c>
      <c r="O1592" s="21" t="str">
        <f t="shared" ca="1" si="173"/>
        <v/>
      </c>
      <c r="P1592" s="10" t="str">
        <f t="shared" si="174"/>
        <v>财报</v>
      </c>
    </row>
    <row r="1593" spans="1:16" x14ac:dyDescent="0.2">
      <c r="A1593" s="17">
        <f t="shared" ca="1" si="169"/>
        <v>944</v>
      </c>
      <c r="B1593" s="8" t="s">
        <v>3236</v>
      </c>
      <c r="C1593" s="8" t="s">
        <v>3237</v>
      </c>
      <c r="D1593" s="13">
        <f>IFERROR([1]!EM_S_QSTM07_IS(B1593,"61",$C$1,"1")/1000000,"")</f>
        <v>37.352269450000001</v>
      </c>
      <c r="E1593" s="13" t="str">
        <f>IFERROR([1]!EM_S_PERFORMANCEEXPRESS_PERFEXNETPROFITTOSHAREHOLDER(B1593,$C$1)/1000000,"")</f>
        <v/>
      </c>
      <c r="F1593" s="13">
        <f>IFERROR([1]!EM_S_PROFITNOTICE_FORECASTT(B1593,$C$1)/1000000,"")</f>
        <v>64</v>
      </c>
      <c r="G1593" s="13">
        <f>IFERROR([1]!EM_S_PROFITNOTICE_FORECASTL(B1593,$C$1)/1000000,"")</f>
        <v>50</v>
      </c>
      <c r="H1593" s="13">
        <f t="shared" si="170"/>
        <v>57</v>
      </c>
      <c r="I1593" s="20">
        <f>IFERROR([1]!EM_S_QSTM07_IS(B1593,"61",$I$1,"1")/1000000,"")</f>
        <v>21.753675010000002</v>
      </c>
      <c r="J1593" s="13">
        <f t="shared" si="168"/>
        <v>15.598594439999999</v>
      </c>
      <c r="K1593" s="13">
        <f>IFERROR([1]!EM_S_QSTM07_IS(B1593,"61",$K$2,"1")/1000000,"")</f>
        <v>39.084770259999999</v>
      </c>
      <c r="L1593" s="14">
        <f t="shared" si="171"/>
        <v>-0.60090351468782055</v>
      </c>
      <c r="M1593" s="33" t="str">
        <f ca="1">[1]!EM_S_MAJASSRES_NUM(B1593,$M$2,$M$1)</f>
        <v/>
      </c>
      <c r="N1593" s="29" t="str">
        <f t="shared" si="172"/>
        <v/>
      </c>
      <c r="O1593" s="21">
        <f t="shared" ca="1" si="173"/>
        <v>-0.60090351468782055</v>
      </c>
      <c r="P1593" s="10" t="str">
        <f t="shared" si="174"/>
        <v>财报</v>
      </c>
    </row>
    <row r="1594" spans="1:16" x14ac:dyDescent="0.2">
      <c r="A1594" s="17">
        <f t="shared" ca="1" si="169"/>
        <v>1570</v>
      </c>
      <c r="B1594" s="8" t="s">
        <v>3238</v>
      </c>
      <c r="C1594" s="8" t="s">
        <v>3239</v>
      </c>
      <c r="D1594" s="13">
        <f>IFERROR([1]!EM_S_QSTM07_IS(B1594,"61",$C$1,"1")/1000000,"")</f>
        <v>7.2196022199999996</v>
      </c>
      <c r="E1594" s="13" t="str">
        <f>IFERROR([1]!EM_S_PERFORMANCEEXPRESS_PERFEXNETPROFITTOSHAREHOLDER(B1594,$C$1)/1000000,"")</f>
        <v/>
      </c>
      <c r="F1594" s="13">
        <f>IFERROR([1]!EM_S_PROFITNOTICE_FORECASTT(B1594,$C$1)/1000000,"")</f>
        <v>17.4358</v>
      </c>
      <c r="G1594" s="13">
        <f>IFERROR([1]!EM_S_PROFITNOTICE_FORECASTL(B1594,$C$1)/1000000,"")</f>
        <v>13.0768</v>
      </c>
      <c r="H1594" s="13">
        <f t="shared" si="170"/>
        <v>15.2563</v>
      </c>
      <c r="I1594" s="20">
        <f>IFERROR([1]!EM_S_QSTM07_IS(B1594,"61",$I$1,"1")/1000000,"")</f>
        <v>7.7076075999999993</v>
      </c>
      <c r="J1594" s="13">
        <f t="shared" si="168"/>
        <v>-0.48800537999999971</v>
      </c>
      <c r="K1594" s="13">
        <f>IFERROR([1]!EM_S_QSTM07_IS(B1594,"61",$K$2,"1")/1000000,"")</f>
        <v>14.254593009999999</v>
      </c>
      <c r="L1594" s="14">
        <f t="shared" si="171"/>
        <v>-1.0342349570877014</v>
      </c>
      <c r="M1594" s="33" t="str">
        <f ca="1">[1]!EM_S_MAJASSRES_NUM(B1594,$M$2,$M$1)</f>
        <v/>
      </c>
      <c r="N1594" s="29" t="str">
        <f t="shared" si="172"/>
        <v/>
      </c>
      <c r="O1594" s="21">
        <f t="shared" ca="1" si="173"/>
        <v>-1.0342349570877014</v>
      </c>
      <c r="P1594" s="10" t="str">
        <f t="shared" si="174"/>
        <v>财报</v>
      </c>
    </row>
    <row r="1595" spans="1:16" x14ac:dyDescent="0.2">
      <c r="A1595" s="17">
        <f t="shared" ca="1" si="169"/>
        <v>1037</v>
      </c>
      <c r="B1595" s="8" t="s">
        <v>3240</v>
      </c>
      <c r="C1595" s="8" t="s">
        <v>3241</v>
      </c>
      <c r="D1595" s="13">
        <f>IFERROR([1]!EM_S_QSTM07_IS(B1595,"61",$C$1,"1")/1000000,"")</f>
        <v>4.64968146</v>
      </c>
      <c r="E1595" s="13" t="str">
        <f>IFERROR([1]!EM_S_PERFORMANCEEXPRESS_PERFEXNETPROFITTOSHAREHOLDER(B1595,$C$1)/1000000,"")</f>
        <v/>
      </c>
      <c r="F1595" s="13">
        <f>IFERROR([1]!EM_S_PROFITNOTICE_FORECASTT(B1595,$C$1)/1000000,"")</f>
        <v>6.6086</v>
      </c>
      <c r="G1595" s="13">
        <f>IFERROR([1]!EM_S_PROFITNOTICE_FORECASTL(B1595,$C$1)/1000000,"")</f>
        <v>3.3043</v>
      </c>
      <c r="H1595" s="13">
        <f t="shared" si="170"/>
        <v>4.9564500000000002</v>
      </c>
      <c r="I1595" s="20">
        <f>IFERROR([1]!EM_S_QSTM07_IS(B1595,"61",$I$1,"1")/1000000,"")</f>
        <v>1.1121043500000001</v>
      </c>
      <c r="J1595" s="13">
        <f t="shared" si="168"/>
        <v>3.53757711</v>
      </c>
      <c r="K1595" s="13">
        <f>IFERROR([1]!EM_S_QSTM07_IS(B1595,"61",$K$2,"1")/1000000,"")</f>
        <v>10.740320329999999</v>
      </c>
      <c r="L1595" s="14">
        <f t="shared" si="171"/>
        <v>-0.6706264802811519</v>
      </c>
      <c r="M1595" s="33" t="str">
        <f ca="1">[1]!EM_S_MAJASSRES_NUM(B1595,$M$2,$M$1)</f>
        <v/>
      </c>
      <c r="N1595" s="29" t="str">
        <f t="shared" si="172"/>
        <v/>
      </c>
      <c r="O1595" s="21">
        <f t="shared" ca="1" si="173"/>
        <v>-0.6706264802811519</v>
      </c>
      <c r="P1595" s="10" t="str">
        <f t="shared" si="174"/>
        <v>财报</v>
      </c>
    </row>
    <row r="1596" spans="1:16" x14ac:dyDescent="0.2">
      <c r="A1596" s="17">
        <f t="shared" ca="1" si="169"/>
        <v>727</v>
      </c>
      <c r="B1596" s="8" t="s">
        <v>3242</v>
      </c>
      <c r="C1596" s="8" t="s">
        <v>3243</v>
      </c>
      <c r="D1596" s="13">
        <f>IFERROR([1]!EM_S_QSTM07_IS(B1596,"61",$C$1,"1")/1000000,"")</f>
        <v>25.914393780000001</v>
      </c>
      <c r="E1596" s="13" t="str">
        <f>IFERROR([1]!EM_S_PERFORMANCEEXPRESS_PERFEXNETPROFITTOSHAREHOLDER(B1596,$C$1)/1000000,"")</f>
        <v/>
      </c>
      <c r="F1596" s="13">
        <f>IFERROR([1]!EM_S_PROFITNOTICE_FORECASTT(B1596,$C$1)/1000000,"")</f>
        <v>50.119900000000001</v>
      </c>
      <c r="G1596" s="13">
        <f>IFERROR([1]!EM_S_PROFITNOTICE_FORECASTL(B1596,$C$1)/1000000,"")</f>
        <v>41.007199999999997</v>
      </c>
      <c r="H1596" s="13">
        <f t="shared" si="170"/>
        <v>45.563549999999999</v>
      </c>
      <c r="I1596" s="20">
        <f>IFERROR([1]!EM_S_QSTM07_IS(B1596,"61",$I$1,"1")/1000000,"")</f>
        <v>17.441050570000002</v>
      </c>
      <c r="J1596" s="13">
        <f t="shared" si="168"/>
        <v>8.4733432099999995</v>
      </c>
      <c r="K1596" s="13">
        <f>IFERROR([1]!EM_S_QSTM07_IS(B1596,"61",$K$2,"1")/1000000,"")</f>
        <v>14.555683310000001</v>
      </c>
      <c r="L1596" s="14">
        <f t="shared" si="171"/>
        <v>-0.41786702626467087</v>
      </c>
      <c r="M1596" s="33" t="str">
        <f ca="1">[1]!EM_S_MAJASSRES_NUM(B1596,$M$2,$M$1)</f>
        <v/>
      </c>
      <c r="N1596" s="29" t="str">
        <f t="shared" si="172"/>
        <v/>
      </c>
      <c r="O1596" s="21">
        <f t="shared" ca="1" si="173"/>
        <v>-0.41786702626467087</v>
      </c>
      <c r="P1596" s="10" t="str">
        <f t="shared" si="174"/>
        <v>财报</v>
      </c>
    </row>
    <row r="1597" spans="1:16" x14ac:dyDescent="0.2">
      <c r="A1597" s="17">
        <f t="shared" ca="1" si="169"/>
        <v>1386</v>
      </c>
      <c r="B1597" s="8" t="s">
        <v>3244</v>
      </c>
      <c r="C1597" s="8" t="s">
        <v>3245</v>
      </c>
      <c r="D1597" s="13">
        <f>IFERROR([1]!EM_S_QSTM07_IS(B1597,"61",$C$1,"1")/1000000,"")</f>
        <v>60.992820530000003</v>
      </c>
      <c r="E1597" s="13" t="str">
        <f>IFERROR([1]!EM_S_PERFORMANCEEXPRESS_PERFEXNETPROFITTOSHAREHOLDER(B1597,$C$1)/1000000,"")</f>
        <v/>
      </c>
      <c r="F1597" s="13">
        <f>IFERROR([1]!EM_S_PROFITNOTICE_FORECASTT(B1597,$C$1)/1000000,"")</f>
        <v>126.27</v>
      </c>
      <c r="G1597" s="13">
        <f>IFERROR([1]!EM_S_PROFITNOTICE_FORECASTL(B1597,$C$1)/1000000,"")</f>
        <v>112</v>
      </c>
      <c r="H1597" s="13">
        <f t="shared" si="170"/>
        <v>119.13499999999999</v>
      </c>
      <c r="I1597" s="20">
        <f>IFERROR([1]!EM_S_QSTM07_IS(B1597,"61",$I$1,"1")/1000000,"")</f>
        <v>55.181837479999999</v>
      </c>
      <c r="J1597" s="13">
        <f t="shared" si="168"/>
        <v>5.8109830500000044</v>
      </c>
      <c r="K1597" s="13">
        <f>IFERROR([1]!EM_S_QSTM07_IS(B1597,"61",$K$2,"1")/1000000,"")</f>
        <v>65.710597190000001</v>
      </c>
      <c r="L1597" s="14">
        <f t="shared" si="171"/>
        <v>-0.9115670333477911</v>
      </c>
      <c r="M1597" s="33" t="str">
        <f ca="1">[1]!EM_S_MAJASSRES_NUM(B1597,$M$2,$M$1)</f>
        <v/>
      </c>
      <c r="N1597" s="29" t="str">
        <f t="shared" si="172"/>
        <v/>
      </c>
      <c r="O1597" s="21">
        <f t="shared" ca="1" si="173"/>
        <v>-0.9115670333477911</v>
      </c>
      <c r="P1597" s="10" t="str">
        <f t="shared" si="174"/>
        <v>财报</v>
      </c>
    </row>
    <row r="1598" spans="1:16" x14ac:dyDescent="0.2">
      <c r="A1598" s="17">
        <f t="shared" ca="1" si="169"/>
        <v>67</v>
      </c>
      <c r="B1598" s="8" t="s">
        <v>3246</v>
      </c>
      <c r="C1598" s="8" t="s">
        <v>3247</v>
      </c>
      <c r="D1598" s="13">
        <f>IFERROR([1]!EM_S_QSTM07_IS(B1598,"61",$C$1,"1")/1000000,"")</f>
        <v>10.32220162</v>
      </c>
      <c r="E1598" s="13" t="str">
        <f>IFERROR([1]!EM_S_PERFORMANCEEXPRESS_PERFEXNETPROFITTOSHAREHOLDER(B1598,$C$1)/1000000,"")</f>
        <v/>
      </c>
      <c r="F1598" s="13">
        <f>IFERROR([1]!EM_S_PROFITNOTICE_FORECASTT(B1598,$C$1)/1000000,"")</f>
        <v>7</v>
      </c>
      <c r="G1598" s="13">
        <f>IFERROR([1]!EM_S_PROFITNOTICE_FORECASTL(B1598,$C$1)/1000000,"")</f>
        <v>2</v>
      </c>
      <c r="H1598" s="13">
        <f t="shared" si="170"/>
        <v>4.5</v>
      </c>
      <c r="I1598" s="20">
        <f>IFERROR([1]!EM_S_QSTM07_IS(B1598,"61",$I$1,"1")/1000000,"")</f>
        <v>-7.9855144000000005</v>
      </c>
      <c r="J1598" s="13">
        <f t="shared" si="168"/>
        <v>18.307716020000001</v>
      </c>
      <c r="K1598" s="13">
        <f>IFERROR([1]!EM_S_QSTM07_IS(B1598,"61",$K$2,"1")/1000000,"")</f>
        <v>-13.43666647</v>
      </c>
      <c r="L1598" s="14">
        <f t="shared" si="171"/>
        <v>2.3625191978140987</v>
      </c>
      <c r="M1598" s="33" t="str">
        <f ca="1">[1]!EM_S_MAJASSRES_NUM(B1598,$M$2,$M$1)</f>
        <v/>
      </c>
      <c r="N1598" s="29" t="str">
        <f t="shared" si="172"/>
        <v/>
      </c>
      <c r="O1598" s="21">
        <f t="shared" ca="1" si="173"/>
        <v>2.3625191978140987</v>
      </c>
      <c r="P1598" s="10" t="str">
        <f t="shared" si="174"/>
        <v>财报</v>
      </c>
    </row>
    <row r="1599" spans="1:16" x14ac:dyDescent="0.2">
      <c r="A1599" s="17" t="str">
        <f t="shared" ca="1" si="169"/>
        <v/>
      </c>
      <c r="B1599" s="8" t="s">
        <v>3248</v>
      </c>
      <c r="C1599" s="8" t="s">
        <v>3249</v>
      </c>
      <c r="D1599" s="13">
        <f>IFERROR([1]!EM_S_QSTM07_IS(B1599,"61",$C$1,"1")/1000000,"")</f>
        <v>2.6610594600000002</v>
      </c>
      <c r="E1599" s="13" t="str">
        <f>IFERROR([1]!EM_S_PERFORMANCEEXPRESS_PERFEXNETPROFITTOSHAREHOLDER(B1599,$C$1)/1000000,"")</f>
        <v/>
      </c>
      <c r="F1599" s="13">
        <f>IFERROR([1]!EM_S_PROFITNOTICE_FORECASTT(B1599,$C$1)/1000000,"")</f>
        <v>5.2670000000000003</v>
      </c>
      <c r="G1599" s="13">
        <f>IFERROR([1]!EM_S_PROFITNOTICE_FORECASTL(B1599,$C$1)/1000000,"")</f>
        <v>4.2135999999999996</v>
      </c>
      <c r="H1599" s="13">
        <f t="shared" si="170"/>
        <v>4.7402999999999995</v>
      </c>
      <c r="I1599" s="20">
        <f>IFERROR([1]!EM_S_QSTM07_IS(B1599,"61",$I$1,"1")/1000000,"")</f>
        <v>2.3816159100000003</v>
      </c>
      <c r="J1599" s="13">
        <f t="shared" si="168"/>
        <v>0.27944354999999987</v>
      </c>
      <c r="K1599" s="13">
        <f>IFERROR([1]!EM_S_QSTM07_IS(B1599,"61",$K$2,"1")/1000000,"")</f>
        <v>1.60981178</v>
      </c>
      <c r="L1599" s="14">
        <f t="shared" si="171"/>
        <v>-0.82641228404975398</v>
      </c>
      <c r="M1599" s="33" t="str">
        <f ca="1">[1]!EM_S_MAJASSRES_NUM(B1599,$M$2,$M$1)</f>
        <v/>
      </c>
      <c r="N1599" s="29">
        <f t="shared" si="172"/>
        <v>1</v>
      </c>
      <c r="O1599" s="21" t="str">
        <f t="shared" ca="1" si="173"/>
        <v/>
      </c>
      <c r="P1599" s="10" t="str">
        <f t="shared" si="174"/>
        <v>财报</v>
      </c>
    </row>
    <row r="1600" spans="1:16" x14ac:dyDescent="0.2">
      <c r="A1600" s="17" t="str">
        <f t="shared" ca="1" si="169"/>
        <v/>
      </c>
      <c r="B1600" s="8" t="s">
        <v>3250</v>
      </c>
      <c r="C1600" s="8" t="s">
        <v>3251</v>
      </c>
      <c r="D1600" s="13">
        <f>IFERROR([1]!EM_S_QSTM07_IS(B1600,"61",$C$1,"1")/1000000,"")</f>
        <v>24.679063190000001</v>
      </c>
      <c r="E1600" s="13" t="str">
        <f>IFERROR([1]!EM_S_PERFORMANCEEXPRESS_PERFEXNETPROFITTOSHAREHOLDER(B1600,$C$1)/1000000,"")</f>
        <v/>
      </c>
      <c r="F1600" s="13">
        <f>IFERROR([1]!EM_S_PROFITNOTICE_FORECASTT(B1600,$C$1)/1000000,"")</f>
        <v>55.253</v>
      </c>
      <c r="G1600" s="13">
        <f>IFERROR([1]!EM_S_PROFITNOTICE_FORECASTL(B1600,$C$1)/1000000,"")</f>
        <v>46.9651</v>
      </c>
      <c r="H1600" s="13">
        <f t="shared" si="170"/>
        <v>51.109049999999996</v>
      </c>
      <c r="I1600" s="20">
        <f>IFERROR([1]!EM_S_QSTM07_IS(B1600,"61",$I$1,"1")/1000000,"")</f>
        <v>25.321763699999998</v>
      </c>
      <c r="J1600" s="13">
        <f t="shared" si="168"/>
        <v>-0.64270050999999739</v>
      </c>
      <c r="K1600" s="13">
        <f>IFERROR([1]!EM_S_QSTM07_IS(B1600,"61",$K$2,"1")/1000000,"")</f>
        <v>15.389499000000001</v>
      </c>
      <c r="L1600" s="14">
        <f t="shared" si="171"/>
        <v>-1.0417622763418093</v>
      </c>
      <c r="M1600" s="33">
        <f ca="1">[1]!EM_S_MAJASSRES_NUM(B1600,$M$2,$M$1)</f>
        <v>1</v>
      </c>
      <c r="N1600" s="29" t="str">
        <f t="shared" si="172"/>
        <v/>
      </c>
      <c r="O1600" s="21" t="str">
        <f t="shared" ca="1" si="173"/>
        <v/>
      </c>
      <c r="P1600" s="10" t="str">
        <f t="shared" si="174"/>
        <v>财报</v>
      </c>
    </row>
    <row r="1601" spans="1:16" x14ac:dyDescent="0.2">
      <c r="A1601" s="17" t="str">
        <f t="shared" ca="1" si="169"/>
        <v/>
      </c>
      <c r="B1601" s="8" t="s">
        <v>3252</v>
      </c>
      <c r="C1601" s="8" t="s">
        <v>3253</v>
      </c>
      <c r="D1601" s="13">
        <f>IFERROR([1]!EM_S_QSTM07_IS(B1601,"61",$C$1,"1")/1000000,"")</f>
        <v>1.88695707</v>
      </c>
      <c r="E1601" s="13" t="str">
        <f>IFERROR([1]!EM_S_PERFORMANCEEXPRESS_PERFEXNETPROFITTOSHAREHOLDER(B1601,$C$1)/1000000,"")</f>
        <v/>
      </c>
      <c r="F1601" s="13">
        <f>IFERROR([1]!EM_S_PROFITNOTICE_FORECASTT(B1601,$C$1)/1000000,"")</f>
        <v>5</v>
      </c>
      <c r="G1601" s="13">
        <f>IFERROR([1]!EM_S_PROFITNOTICE_FORECASTL(B1601,$C$1)/1000000,"")</f>
        <v>4</v>
      </c>
      <c r="H1601" s="13">
        <f t="shared" si="170"/>
        <v>4.5</v>
      </c>
      <c r="I1601" s="20">
        <f>IFERROR([1]!EM_S_QSTM07_IS(B1601,"61",$I$1,"1")/1000000,"")</f>
        <v>2.2179386299999999</v>
      </c>
      <c r="J1601" s="13">
        <f t="shared" si="168"/>
        <v>-0.3309815599999999</v>
      </c>
      <c r="K1601" s="13">
        <f>IFERROR([1]!EM_S_QSTM07_IS(B1601,"61",$K$2,"1")/1000000,"")</f>
        <v>-4.4104097400000004</v>
      </c>
      <c r="L1601" s="14">
        <f t="shared" si="171"/>
        <v>0.92495446466159859</v>
      </c>
      <c r="M1601" s="33">
        <f ca="1">[1]!EM_S_MAJASSRES_NUM(B1601,$M$2,$M$1)</f>
        <v>1</v>
      </c>
      <c r="N1601" s="29">
        <f t="shared" si="172"/>
        <v>1</v>
      </c>
      <c r="O1601" s="21" t="str">
        <f t="shared" ca="1" si="173"/>
        <v/>
      </c>
      <c r="P1601" s="10" t="str">
        <f t="shared" si="174"/>
        <v>财报</v>
      </c>
    </row>
    <row r="1602" spans="1:16" x14ac:dyDescent="0.2">
      <c r="A1602" s="17" t="str">
        <f t="shared" ca="1" si="169"/>
        <v/>
      </c>
      <c r="B1602" s="8" t="s">
        <v>3254</v>
      </c>
      <c r="C1602" s="8" t="s">
        <v>3255</v>
      </c>
      <c r="D1602" s="13">
        <f>IFERROR([1]!EM_S_QSTM07_IS(B1602,"61",$C$1,"1")/1000000,"")</f>
        <v>29.076742710000001</v>
      </c>
      <c r="E1602" s="13" t="str">
        <f>IFERROR([1]!EM_S_PERFORMANCEEXPRESS_PERFEXNETPROFITTOSHAREHOLDER(B1602,$C$1)/1000000,"")</f>
        <v/>
      </c>
      <c r="F1602" s="13">
        <f>IFERROR([1]!EM_S_PROFITNOTICE_FORECASTT(B1602,$C$1)/1000000,"")</f>
        <v>42.37</v>
      </c>
      <c r="G1602" s="13">
        <f>IFERROR([1]!EM_S_PROFITNOTICE_FORECASTL(B1602,$C$1)/1000000,"")</f>
        <v>35.6</v>
      </c>
      <c r="H1602" s="13">
        <f t="shared" si="170"/>
        <v>38.984999999999999</v>
      </c>
      <c r="I1602" s="20">
        <f>IFERROR([1]!EM_S_QSTM07_IS(B1602,"61",$I$1,"1")/1000000,"")</f>
        <v>9.9325899499999988</v>
      </c>
      <c r="J1602" s="13">
        <f t="shared" si="168"/>
        <v>19.144152760000004</v>
      </c>
      <c r="K1602" s="13">
        <f>IFERROR([1]!EM_S_QSTM07_IS(B1602,"61",$K$2,"1")/1000000,"")</f>
        <v>9.7308338599999988</v>
      </c>
      <c r="L1602" s="14">
        <f t="shared" si="171"/>
        <v>0.9673702208291538</v>
      </c>
      <c r="M1602" s="33" t="str">
        <f ca="1">[1]!EM_S_MAJASSRES_NUM(B1602,$M$2,$M$1)</f>
        <v/>
      </c>
      <c r="N1602" s="29">
        <f t="shared" si="172"/>
        <v>1</v>
      </c>
      <c r="O1602" s="21" t="str">
        <f t="shared" ca="1" si="173"/>
        <v/>
      </c>
      <c r="P1602" s="10" t="str">
        <f t="shared" si="174"/>
        <v>财报</v>
      </c>
    </row>
    <row r="1603" spans="1:16" x14ac:dyDescent="0.2">
      <c r="A1603" s="17" t="str">
        <f t="shared" ca="1" si="169"/>
        <v/>
      </c>
      <c r="B1603" s="8" t="s">
        <v>3256</v>
      </c>
      <c r="C1603" s="8" t="s">
        <v>3257</v>
      </c>
      <c r="D1603" s="13">
        <f>IFERROR([1]!EM_S_QSTM07_IS(B1603,"61",$C$1,"1")/1000000,"")</f>
        <v>39.551147579999999</v>
      </c>
      <c r="E1603" s="13" t="str">
        <f>IFERROR([1]!EM_S_PERFORMANCEEXPRESS_PERFEXNETPROFITTOSHAREHOLDER(B1603,$C$1)/1000000,"")</f>
        <v/>
      </c>
      <c r="F1603" s="13">
        <f>IFERROR([1]!EM_S_PROFITNOTICE_FORECASTT(B1603,$C$1)/1000000,"")</f>
        <v>79.187399999999997</v>
      </c>
      <c r="G1603" s="13">
        <f>IFERROR([1]!EM_S_PROFITNOTICE_FORECASTL(B1603,$C$1)/1000000,"")</f>
        <v>70.388800000000003</v>
      </c>
      <c r="H1603" s="13">
        <f t="shared" si="170"/>
        <v>74.7881</v>
      </c>
      <c r="I1603" s="20">
        <f>IFERROR([1]!EM_S_QSTM07_IS(B1603,"61",$I$1,"1")/1000000,"")</f>
        <v>32.338316380000002</v>
      </c>
      <c r="J1603" s="13">
        <f t="shared" si="168"/>
        <v>7.2128311999999966</v>
      </c>
      <c r="K1603" s="13">
        <f>IFERROR([1]!EM_S_QSTM07_IS(B1603,"61",$K$2,"1")/1000000,"")</f>
        <v>34.054074560000004</v>
      </c>
      <c r="L1603" s="14">
        <f t="shared" si="171"/>
        <v>-0.78819476690544965</v>
      </c>
      <c r="M1603" s="33">
        <f ca="1">[1]!EM_S_MAJASSRES_NUM(B1603,$M$2,$M$1)</f>
        <v>1</v>
      </c>
      <c r="N1603" s="29" t="str">
        <f t="shared" si="172"/>
        <v/>
      </c>
      <c r="O1603" s="21" t="str">
        <f t="shared" ca="1" si="173"/>
        <v/>
      </c>
      <c r="P1603" s="10" t="str">
        <f t="shared" si="174"/>
        <v>财报</v>
      </c>
    </row>
    <row r="1604" spans="1:16" x14ac:dyDescent="0.2">
      <c r="A1604" s="17" t="str">
        <f t="shared" ca="1" si="169"/>
        <v/>
      </c>
      <c r="B1604" s="8" t="s">
        <v>3258</v>
      </c>
      <c r="C1604" s="8" t="s">
        <v>3259</v>
      </c>
      <c r="D1604" s="13">
        <f>IFERROR([1]!EM_S_QSTM07_IS(B1604,"61",$C$1,"1")/1000000,"")</f>
        <v>71.140213829999993</v>
      </c>
      <c r="E1604" s="13" t="str">
        <f>IFERROR([1]!EM_S_PERFORMANCEEXPRESS_PERFEXNETPROFITTOSHAREHOLDER(B1604,$C$1)/1000000,"")</f>
        <v/>
      </c>
      <c r="F1604" s="13">
        <f>IFERROR([1]!EM_S_PROFITNOTICE_FORECASTT(B1604,$C$1)/1000000,"")</f>
        <v>85.2</v>
      </c>
      <c r="G1604" s="13">
        <f>IFERROR([1]!EM_S_PROFITNOTICE_FORECASTL(B1604,$C$1)/1000000,"")</f>
        <v>84.27</v>
      </c>
      <c r="H1604" s="13">
        <f t="shared" si="170"/>
        <v>84.734999999999999</v>
      </c>
      <c r="I1604" s="20">
        <f>IFERROR([1]!EM_S_QSTM07_IS(B1604,"61",$I$1,"1")/1000000,"")</f>
        <v>13.350124210000001</v>
      </c>
      <c r="J1604" s="13">
        <f t="shared" ref="J1604:J1667" si="175">IFERROR(IF(D1604&lt;&gt;"",D1604-I1604,IF(E1604&lt;&gt;"",E1604-I1604,IF(H1604&lt;&gt;"",H1604-I1604,""))),"")</f>
        <v>57.790089619999989</v>
      </c>
      <c r="K1604" s="13">
        <f>IFERROR([1]!EM_S_QSTM07_IS(B1604,"61",$K$2,"1")/1000000,"")</f>
        <v>2.6549494399999998</v>
      </c>
      <c r="L1604" s="14">
        <f t="shared" si="171"/>
        <v>20.766926612357633</v>
      </c>
      <c r="M1604" s="33">
        <f ca="1">[1]!EM_S_MAJASSRES_NUM(B1604,$M$2,$M$1)</f>
        <v>1</v>
      </c>
      <c r="N1604" s="29">
        <f t="shared" si="172"/>
        <v>1</v>
      </c>
      <c r="O1604" s="21" t="str">
        <f t="shared" ca="1" si="173"/>
        <v/>
      </c>
      <c r="P1604" s="10" t="str">
        <f t="shared" si="174"/>
        <v>财报</v>
      </c>
    </row>
    <row r="1605" spans="1:16" x14ac:dyDescent="0.2">
      <c r="A1605" s="17" t="str">
        <f t="shared" ref="A1605:A1668" ca="1" si="176">IFERROR(RANK(O1605,$O$4:$O$2880,0),"")</f>
        <v/>
      </c>
      <c r="B1605" s="8" t="s">
        <v>3260</v>
      </c>
      <c r="C1605" s="8" t="s">
        <v>3261</v>
      </c>
      <c r="D1605" s="13">
        <f>IFERROR([1]!EM_S_QSTM07_IS(B1605,"61",$C$1,"1")/1000000,"")</f>
        <v>-24.954523260000002</v>
      </c>
      <c r="E1605" s="13" t="str">
        <f>IFERROR([1]!EM_S_PERFORMANCEEXPRESS_PERFEXNETPROFITTOSHAREHOLDER(B1605,$C$1)/1000000,"")</f>
        <v/>
      </c>
      <c r="F1605" s="13">
        <f>IFERROR([1]!EM_S_PROFITNOTICE_FORECASTT(B1605,$C$1)/1000000,"")</f>
        <v>-30</v>
      </c>
      <c r="G1605" s="13">
        <f>IFERROR([1]!EM_S_PROFITNOTICE_FORECASTL(B1605,$C$1)/1000000,"")</f>
        <v>-35</v>
      </c>
      <c r="H1605" s="13">
        <f t="shared" ref="H1605:H1668" si="177">IFERROR(AVERAGE(F1605:G1605),"")</f>
        <v>-32.5</v>
      </c>
      <c r="I1605" s="20">
        <f>IFERROR([1]!EM_S_QSTM07_IS(B1605,"61",$I$1,"1")/1000000,"")</f>
        <v>-10.376090269999999</v>
      </c>
      <c r="J1605" s="13">
        <f t="shared" si="175"/>
        <v>-14.578432990000003</v>
      </c>
      <c r="K1605" s="13">
        <f>IFERROR([1]!EM_S_QSTM07_IS(B1605,"61",$K$2,"1")/1000000,"")</f>
        <v>-6.4837057900000001</v>
      </c>
      <c r="L1605" s="14">
        <f t="shared" ref="L1605:L1668" si="178">IFERROR(IF(J1605="","",(J1605-K1605)/ABS(K1605)),"")</f>
        <v>-1.2484723184825453</v>
      </c>
      <c r="M1605" s="33" t="str">
        <f ca="1">[1]!EM_S_MAJASSRES_NUM(B1605,$M$2,$M$1)</f>
        <v/>
      </c>
      <c r="N1605" s="29">
        <f t="shared" ref="N1605:N1668" si="179">IFERROR(IF(ABS(K1605)&lt;$N$2,1,""),"")</f>
        <v>1</v>
      </c>
      <c r="O1605" s="21" t="str">
        <f t="shared" ref="O1605:O1668" ca="1" si="180">IFERROR(IF(AND(M1605="",N1605=""),L1605,""),"")</f>
        <v/>
      </c>
      <c r="P1605" s="10" t="str">
        <f t="shared" ref="P1605:P1668" si="181">IFERROR(IF(D1605&lt;&gt;"","财报",IF(E1605&lt;&gt;"","快报",IF(H1605&lt;&gt;"","预告",""))),"")</f>
        <v>财报</v>
      </c>
    </row>
    <row r="1606" spans="1:16" x14ac:dyDescent="0.2">
      <c r="A1606" s="17">
        <f t="shared" ca="1" si="176"/>
        <v>1905</v>
      </c>
      <c r="B1606" s="8" t="s">
        <v>3262</v>
      </c>
      <c r="C1606" s="8" t="s">
        <v>3263</v>
      </c>
      <c r="D1606" s="13">
        <f>IFERROR([1]!EM_S_QSTM07_IS(B1606,"61",$C$1,"1")/1000000,"")</f>
        <v>-1.6221899999994802E-3</v>
      </c>
      <c r="E1606" s="13" t="str">
        <f>IFERROR([1]!EM_S_PERFORMANCEEXPRESS_PERFEXNETPROFITTOSHAREHOLDER(B1606,$C$1)/1000000,"")</f>
        <v/>
      </c>
      <c r="F1606" s="13">
        <f>IFERROR([1]!EM_S_PROFITNOTICE_FORECASTT(B1606,$C$1)/1000000,"")</f>
        <v>15.12</v>
      </c>
      <c r="G1606" s="13">
        <f>IFERROR([1]!EM_S_PROFITNOTICE_FORECASTL(B1606,$C$1)/1000000,"")</f>
        <v>10.58</v>
      </c>
      <c r="H1606" s="13">
        <f t="shared" si="177"/>
        <v>12.85</v>
      </c>
      <c r="I1606" s="20">
        <f>IFERROR([1]!EM_S_QSTM07_IS(B1606,"61",$I$1,"1")/1000000,"")</f>
        <v>11.204029449999998</v>
      </c>
      <c r="J1606" s="13">
        <f t="shared" si="175"/>
        <v>-11.205651639999997</v>
      </c>
      <c r="K1606" s="13">
        <f>IFERROR([1]!EM_S_QSTM07_IS(B1606,"61",$K$2,"1")/1000000,"")</f>
        <v>15.173949650000001</v>
      </c>
      <c r="L1606" s="14">
        <f t="shared" si="178"/>
        <v>-1.7384795586164341</v>
      </c>
      <c r="M1606" s="33" t="str">
        <f ca="1">[1]!EM_S_MAJASSRES_NUM(B1606,$M$2,$M$1)</f>
        <v/>
      </c>
      <c r="N1606" s="29" t="str">
        <f t="shared" si="179"/>
        <v/>
      </c>
      <c r="O1606" s="21">
        <f t="shared" ca="1" si="180"/>
        <v>-1.7384795586164341</v>
      </c>
      <c r="P1606" s="10" t="str">
        <f t="shared" si="181"/>
        <v>财报</v>
      </c>
    </row>
    <row r="1607" spans="1:16" x14ac:dyDescent="0.2">
      <c r="A1607" s="17">
        <f t="shared" ca="1" si="176"/>
        <v>1231</v>
      </c>
      <c r="B1607" s="8" t="s">
        <v>3264</v>
      </c>
      <c r="C1607" s="8" t="s">
        <v>3265</v>
      </c>
      <c r="D1607" s="13">
        <f>IFERROR([1]!EM_S_QSTM07_IS(B1607,"61",$C$1,"1")/1000000,"")</f>
        <v>2.9746069900000003</v>
      </c>
      <c r="E1607" s="13" t="str">
        <f>IFERROR([1]!EM_S_PERFORMANCEEXPRESS_PERFEXNETPROFITTOSHAREHOLDER(B1607,$C$1)/1000000,"")</f>
        <v/>
      </c>
      <c r="F1607" s="13">
        <f>IFERROR([1]!EM_S_PROFITNOTICE_FORECASTT(B1607,$C$1)/1000000,"")</f>
        <v>4</v>
      </c>
      <c r="G1607" s="13">
        <f>IFERROR([1]!EM_S_PROFITNOTICE_FORECASTL(B1607,$C$1)/1000000,"")</f>
        <v>2</v>
      </c>
      <c r="H1607" s="13">
        <f t="shared" si="177"/>
        <v>3</v>
      </c>
      <c r="I1607" s="20">
        <f>IFERROR([1]!EM_S_QSTM07_IS(B1607,"61",$I$1,"1")/1000000,"")</f>
        <v>0.65265118</v>
      </c>
      <c r="J1607" s="13">
        <f t="shared" si="175"/>
        <v>2.3219558100000004</v>
      </c>
      <c r="K1607" s="13">
        <f>IFERROR([1]!EM_S_QSTM07_IS(B1607,"61",$K$2,"1")/1000000,"")</f>
        <v>12.346219619999999</v>
      </c>
      <c r="L1607" s="14">
        <f t="shared" si="178"/>
        <v>-0.81192981483671356</v>
      </c>
      <c r="M1607" s="33" t="str">
        <f ca="1">[1]!EM_S_MAJASSRES_NUM(B1607,$M$2,$M$1)</f>
        <v/>
      </c>
      <c r="N1607" s="29" t="str">
        <f t="shared" si="179"/>
        <v/>
      </c>
      <c r="O1607" s="21">
        <f t="shared" ca="1" si="180"/>
        <v>-0.81192981483671356</v>
      </c>
      <c r="P1607" s="10" t="str">
        <f t="shared" si="181"/>
        <v>财报</v>
      </c>
    </row>
    <row r="1608" spans="1:16" x14ac:dyDescent="0.2">
      <c r="A1608" s="17">
        <f t="shared" ca="1" si="176"/>
        <v>1590</v>
      </c>
      <c r="B1608" s="8" t="s">
        <v>3266</v>
      </c>
      <c r="C1608" s="8" t="s">
        <v>3267</v>
      </c>
      <c r="D1608" s="13">
        <f>IFERROR([1]!EM_S_QSTM07_IS(B1608,"61",$C$1,"1")/1000000,"")</f>
        <v>37.94233723</v>
      </c>
      <c r="E1608" s="13" t="str">
        <f>IFERROR([1]!EM_S_PERFORMANCEEXPRESS_PERFEXNETPROFITTOSHAREHOLDER(B1608,$C$1)/1000000,"")</f>
        <v/>
      </c>
      <c r="F1608" s="13">
        <f>IFERROR([1]!EM_S_PROFITNOTICE_FORECASTT(B1608,$C$1)/1000000,"")</f>
        <v>83.516999999999996</v>
      </c>
      <c r="G1608" s="13">
        <f>IFERROR([1]!EM_S_PROFITNOTICE_FORECASTL(B1608,$C$1)/1000000,"")</f>
        <v>75.924499999999995</v>
      </c>
      <c r="H1608" s="13">
        <f t="shared" si="177"/>
        <v>79.720749999999995</v>
      </c>
      <c r="I1608" s="20">
        <f>IFERROR([1]!EM_S_QSTM07_IS(B1608,"61",$I$1,"1")/1000000,"")</f>
        <v>40.209620659999999</v>
      </c>
      <c r="J1608" s="13">
        <f t="shared" si="175"/>
        <v>-2.2672834299999991</v>
      </c>
      <c r="K1608" s="13">
        <f>IFERROR([1]!EM_S_QSTM07_IS(B1608,"61",$K$2,"1")/1000000,"")</f>
        <v>40.044925169999999</v>
      </c>
      <c r="L1608" s="14">
        <f t="shared" si="178"/>
        <v>-1.0566184958612073</v>
      </c>
      <c r="M1608" s="33" t="str">
        <f ca="1">[1]!EM_S_MAJASSRES_NUM(B1608,$M$2,$M$1)</f>
        <v/>
      </c>
      <c r="N1608" s="29" t="str">
        <f t="shared" si="179"/>
        <v/>
      </c>
      <c r="O1608" s="21">
        <f t="shared" ca="1" si="180"/>
        <v>-1.0566184958612073</v>
      </c>
      <c r="P1608" s="10" t="str">
        <f t="shared" si="181"/>
        <v>财报</v>
      </c>
    </row>
    <row r="1609" spans="1:16" x14ac:dyDescent="0.2">
      <c r="A1609" s="17" t="str">
        <f t="shared" ca="1" si="176"/>
        <v/>
      </c>
      <c r="B1609" s="8" t="s">
        <v>3268</v>
      </c>
      <c r="C1609" s="8" t="s">
        <v>3269</v>
      </c>
      <c r="D1609" s="13">
        <f>IFERROR([1]!EM_S_QSTM07_IS(B1609,"61",$C$1,"1")/1000000,"")</f>
        <v>-3.49254504</v>
      </c>
      <c r="E1609" s="13" t="str">
        <f>IFERROR([1]!EM_S_PERFORMANCEEXPRESS_PERFEXNETPROFITTOSHAREHOLDER(B1609,$C$1)/1000000,"")</f>
        <v/>
      </c>
      <c r="F1609" s="13">
        <f>IFERROR([1]!EM_S_PROFITNOTICE_FORECASTT(B1609,$C$1)/1000000,"")</f>
        <v>6.8704999999999998</v>
      </c>
      <c r="G1609" s="13">
        <f>IFERROR([1]!EM_S_PROFITNOTICE_FORECASTL(B1609,$C$1)/1000000,"")</f>
        <v>5.9119000000000002</v>
      </c>
      <c r="H1609" s="13">
        <f t="shared" si="177"/>
        <v>6.3911999999999995</v>
      </c>
      <c r="I1609" s="20">
        <f>IFERROR([1]!EM_S_QSTM07_IS(B1609,"61",$I$1,"1")/1000000,"")</f>
        <v>9.6132284499999994</v>
      </c>
      <c r="J1609" s="13">
        <f t="shared" si="175"/>
        <v>-13.105773489999999</v>
      </c>
      <c r="K1609" s="13">
        <f>IFERROR([1]!EM_S_QSTM07_IS(B1609,"61",$K$2,"1")/1000000,"")</f>
        <v>-3.26175287</v>
      </c>
      <c r="L1609" s="14">
        <f t="shared" si="178"/>
        <v>-3.0180154697004982</v>
      </c>
      <c r="M1609" s="33" t="str">
        <f ca="1">[1]!EM_S_MAJASSRES_NUM(B1609,$M$2,$M$1)</f>
        <v/>
      </c>
      <c r="N1609" s="29">
        <f t="shared" si="179"/>
        <v>1</v>
      </c>
      <c r="O1609" s="21" t="str">
        <f t="shared" ca="1" si="180"/>
        <v/>
      </c>
      <c r="P1609" s="10" t="str">
        <f t="shared" si="181"/>
        <v>财报</v>
      </c>
    </row>
    <row r="1610" spans="1:16" x14ac:dyDescent="0.2">
      <c r="A1610" s="17" t="str">
        <f t="shared" ca="1" si="176"/>
        <v/>
      </c>
      <c r="B1610" s="8" t="s">
        <v>3270</v>
      </c>
      <c r="C1610" s="8" t="s">
        <v>3271</v>
      </c>
      <c r="D1610" s="13">
        <f>IFERROR([1]!EM_S_QSTM07_IS(B1610,"61",$C$1,"1")/1000000,"")</f>
        <v>17.416469960000001</v>
      </c>
      <c r="E1610" s="13" t="str">
        <f>IFERROR([1]!EM_S_PERFORMANCEEXPRESS_PERFEXNETPROFITTOSHAREHOLDER(B1610,$C$1)/1000000,"")</f>
        <v/>
      </c>
      <c r="F1610" s="13">
        <f>IFERROR([1]!EM_S_PROFITNOTICE_FORECASTT(B1610,$C$1)/1000000,"")</f>
        <v>44.103499999999997</v>
      </c>
      <c r="G1610" s="13">
        <f>IFERROR([1]!EM_S_PROFITNOTICE_FORECASTL(B1610,$C$1)/1000000,"")</f>
        <v>35.282800000000002</v>
      </c>
      <c r="H1610" s="13">
        <f t="shared" si="177"/>
        <v>39.693150000000003</v>
      </c>
      <c r="I1610" s="20">
        <f>IFERROR([1]!EM_S_QSTM07_IS(B1610,"61",$I$1,"1")/1000000,"")</f>
        <v>21.86918352</v>
      </c>
      <c r="J1610" s="13">
        <f t="shared" si="175"/>
        <v>-4.4527135599999994</v>
      </c>
      <c r="K1610" s="13">
        <f>IFERROR([1]!EM_S_QSTM07_IS(B1610,"61",$K$2,"1")/1000000,"")</f>
        <v>37.267734020000006</v>
      </c>
      <c r="L1610" s="14">
        <f t="shared" si="178"/>
        <v>-1.1194790527808967</v>
      </c>
      <c r="M1610" s="33">
        <f ca="1">[1]!EM_S_MAJASSRES_NUM(B1610,$M$2,$M$1)</f>
        <v>1</v>
      </c>
      <c r="N1610" s="29" t="str">
        <f t="shared" si="179"/>
        <v/>
      </c>
      <c r="O1610" s="21" t="str">
        <f t="shared" ca="1" si="180"/>
        <v/>
      </c>
      <c r="P1610" s="10" t="str">
        <f t="shared" si="181"/>
        <v>财报</v>
      </c>
    </row>
    <row r="1611" spans="1:16" x14ac:dyDescent="0.2">
      <c r="A1611" s="17" t="str">
        <f t="shared" ca="1" si="176"/>
        <v/>
      </c>
      <c r="B1611" s="8" t="s">
        <v>3272</v>
      </c>
      <c r="C1611" s="8" t="s">
        <v>3273</v>
      </c>
      <c r="D1611" s="13">
        <f>IFERROR([1]!EM_S_QSTM07_IS(B1611,"61",$C$1,"1")/1000000,"")</f>
        <v>15.448324619999999</v>
      </c>
      <c r="E1611" s="13" t="str">
        <f>IFERROR([1]!EM_S_PERFORMANCEEXPRESS_PERFEXNETPROFITTOSHAREHOLDER(B1611,$C$1)/1000000,"")</f>
        <v/>
      </c>
      <c r="F1611" s="13">
        <f>IFERROR([1]!EM_S_PROFITNOTICE_FORECASTT(B1611,$C$1)/1000000,"")</f>
        <v>37.933500000000002</v>
      </c>
      <c r="G1611" s="13">
        <f>IFERROR([1]!EM_S_PROFITNOTICE_FORECASTL(B1611,$C$1)/1000000,"")</f>
        <v>33.381500000000003</v>
      </c>
      <c r="H1611" s="13">
        <f t="shared" si="177"/>
        <v>35.657499999999999</v>
      </c>
      <c r="I1611" s="20">
        <f>IFERROR([1]!EM_S_QSTM07_IS(B1611,"61",$I$1,"1")/1000000,"")</f>
        <v>19.10565398</v>
      </c>
      <c r="J1611" s="13">
        <f t="shared" si="175"/>
        <v>-3.6573293600000003</v>
      </c>
      <c r="K1611" s="13">
        <f>IFERROR([1]!EM_S_QSTM07_IS(B1611,"61",$K$2,"1")/1000000,"")</f>
        <v>9.5176924899999999</v>
      </c>
      <c r="L1611" s="14">
        <f t="shared" si="178"/>
        <v>-1.3842663927041838</v>
      </c>
      <c r="M1611" s="33" t="str">
        <f ca="1">[1]!EM_S_MAJASSRES_NUM(B1611,$M$2,$M$1)</f>
        <v/>
      </c>
      <c r="N1611" s="29">
        <f t="shared" si="179"/>
        <v>1</v>
      </c>
      <c r="O1611" s="21" t="str">
        <f t="shared" ca="1" si="180"/>
        <v/>
      </c>
      <c r="P1611" s="10" t="str">
        <f t="shared" si="181"/>
        <v>财报</v>
      </c>
    </row>
    <row r="1612" spans="1:16" x14ac:dyDescent="0.2">
      <c r="A1612" s="17" t="str">
        <f t="shared" ca="1" si="176"/>
        <v/>
      </c>
      <c r="B1612" s="8" t="s">
        <v>3274</v>
      </c>
      <c r="C1612" s="8" t="s">
        <v>3275</v>
      </c>
      <c r="D1612" s="13">
        <f>IFERROR([1]!EM_S_QSTM07_IS(B1612,"61",$C$1,"1")/1000000,"")</f>
        <v>34.19634422</v>
      </c>
      <c r="E1612" s="13" t="str">
        <f>IFERROR([1]!EM_S_PERFORMANCEEXPRESS_PERFEXNETPROFITTOSHAREHOLDER(B1612,$C$1)/1000000,"")</f>
        <v/>
      </c>
      <c r="F1612" s="13">
        <f>IFERROR([1]!EM_S_PROFITNOTICE_FORECASTT(B1612,$C$1)/1000000,"")</f>
        <v>64.66</v>
      </c>
      <c r="G1612" s="13">
        <f>IFERROR([1]!EM_S_PROFITNOTICE_FORECASTL(B1612,$C$1)/1000000,"")</f>
        <v>56.23</v>
      </c>
      <c r="H1612" s="13">
        <f t="shared" si="177"/>
        <v>60.444999999999993</v>
      </c>
      <c r="I1612" s="20">
        <f>IFERROR([1]!EM_S_QSTM07_IS(B1612,"61",$I$1,"1")/1000000,"")</f>
        <v>23.963259960000002</v>
      </c>
      <c r="J1612" s="13">
        <f t="shared" si="175"/>
        <v>10.233084259999998</v>
      </c>
      <c r="K1612" s="13">
        <f>IFERROR([1]!EM_S_QSTM07_IS(B1612,"61",$K$2,"1")/1000000,"")</f>
        <v>35.401949380000005</v>
      </c>
      <c r="L1612" s="14">
        <f t="shared" si="178"/>
        <v>-0.71094574058170135</v>
      </c>
      <c r="M1612" s="33">
        <f ca="1">[1]!EM_S_MAJASSRES_NUM(B1612,$M$2,$M$1)</f>
        <v>1</v>
      </c>
      <c r="N1612" s="29" t="str">
        <f t="shared" si="179"/>
        <v/>
      </c>
      <c r="O1612" s="21" t="str">
        <f t="shared" ca="1" si="180"/>
        <v/>
      </c>
      <c r="P1612" s="10" t="str">
        <f t="shared" si="181"/>
        <v>财报</v>
      </c>
    </row>
    <row r="1613" spans="1:16" x14ac:dyDescent="0.2">
      <c r="A1613" s="17">
        <f t="shared" ca="1" si="176"/>
        <v>384</v>
      </c>
      <c r="B1613" s="8" t="s">
        <v>3276</v>
      </c>
      <c r="C1613" s="8" t="s">
        <v>3277</v>
      </c>
      <c r="D1613" s="13">
        <f>IFERROR([1]!EM_S_QSTM07_IS(B1613,"61",$C$1,"1")/1000000,"")</f>
        <v>16.740867130000002</v>
      </c>
      <c r="E1613" s="13" t="str">
        <f>IFERROR([1]!EM_S_PERFORMANCEEXPRESS_PERFEXNETPROFITTOSHAREHOLDER(B1613,$C$1)/1000000,"")</f>
        <v/>
      </c>
      <c r="F1613" s="13">
        <f>IFERROR([1]!EM_S_PROFITNOTICE_FORECASTT(B1613,$C$1)/1000000,"")</f>
        <v>17.7745</v>
      </c>
      <c r="G1613" s="13">
        <f>IFERROR([1]!EM_S_PROFITNOTICE_FORECASTL(B1613,$C$1)/1000000,"")</f>
        <v>15.039899999999999</v>
      </c>
      <c r="H1613" s="13">
        <f t="shared" si="177"/>
        <v>16.4072</v>
      </c>
      <c r="I1613" s="20">
        <f>IFERROR([1]!EM_S_QSTM07_IS(B1613,"61",$I$1,"1")/1000000,"")</f>
        <v>0.39086623999999998</v>
      </c>
      <c r="J1613" s="13">
        <f t="shared" si="175"/>
        <v>16.35000089</v>
      </c>
      <c r="K1613" s="13">
        <f>IFERROR([1]!EM_S_QSTM07_IS(B1613,"61",$K$2,"1")/1000000,"")</f>
        <v>13.38424843</v>
      </c>
      <c r="L1613" s="14">
        <f t="shared" si="178"/>
        <v>0.22158528179680545</v>
      </c>
      <c r="M1613" s="33" t="str">
        <f ca="1">[1]!EM_S_MAJASSRES_NUM(B1613,$M$2,$M$1)</f>
        <v/>
      </c>
      <c r="N1613" s="29" t="str">
        <f t="shared" si="179"/>
        <v/>
      </c>
      <c r="O1613" s="21">
        <f t="shared" ca="1" si="180"/>
        <v>0.22158528179680545</v>
      </c>
      <c r="P1613" s="10" t="str">
        <f t="shared" si="181"/>
        <v>财报</v>
      </c>
    </row>
    <row r="1614" spans="1:16" x14ac:dyDescent="0.2">
      <c r="A1614" s="17" t="str">
        <f t="shared" ca="1" si="176"/>
        <v/>
      </c>
      <c r="B1614" s="8" t="s">
        <v>3278</v>
      </c>
      <c r="C1614" s="8" t="s">
        <v>3279</v>
      </c>
      <c r="D1614" s="13">
        <f>IFERROR([1]!EM_S_QSTM07_IS(B1614,"61",$C$1,"1")/1000000,"")</f>
        <v>31.495156510000001</v>
      </c>
      <c r="E1614" s="13" t="str">
        <f>IFERROR([1]!EM_S_PERFORMANCEEXPRESS_PERFEXNETPROFITTOSHAREHOLDER(B1614,$C$1)/1000000,"")</f>
        <v/>
      </c>
      <c r="F1614" s="13">
        <f>IFERROR([1]!EM_S_PROFITNOTICE_FORECASTT(B1614,$C$1)/1000000,"")</f>
        <v>38.5</v>
      </c>
      <c r="G1614" s="13">
        <f>IFERROR([1]!EM_S_PROFITNOTICE_FORECASTL(B1614,$C$1)/1000000,"")</f>
        <v>34.6</v>
      </c>
      <c r="H1614" s="13">
        <f t="shared" si="177"/>
        <v>36.549999999999997</v>
      </c>
      <c r="I1614" s="20">
        <f>IFERROR([1]!EM_S_QSTM07_IS(B1614,"61",$I$1,"1")/1000000,"")</f>
        <v>5.8206705300000001</v>
      </c>
      <c r="J1614" s="13">
        <f t="shared" si="175"/>
        <v>25.67448598</v>
      </c>
      <c r="K1614" s="13">
        <f>IFERROR([1]!EM_S_QSTM07_IS(B1614,"61",$K$2,"1")/1000000,"")</f>
        <v>12.665447910000001</v>
      </c>
      <c r="L1614" s="14">
        <f t="shared" si="178"/>
        <v>1.027128149153629</v>
      </c>
      <c r="M1614" s="33">
        <f ca="1">[1]!EM_S_MAJASSRES_NUM(B1614,$M$2,$M$1)</f>
        <v>2</v>
      </c>
      <c r="N1614" s="29" t="str">
        <f t="shared" si="179"/>
        <v/>
      </c>
      <c r="O1614" s="21" t="str">
        <f t="shared" ca="1" si="180"/>
        <v/>
      </c>
      <c r="P1614" s="10" t="str">
        <f t="shared" si="181"/>
        <v>财报</v>
      </c>
    </row>
    <row r="1615" spans="1:16" x14ac:dyDescent="0.2">
      <c r="A1615" s="17" t="str">
        <f t="shared" ca="1" si="176"/>
        <v/>
      </c>
      <c r="B1615" s="8" t="s">
        <v>3280</v>
      </c>
      <c r="C1615" s="8" t="s">
        <v>3281</v>
      </c>
      <c r="D1615" s="13">
        <f>IFERROR([1]!EM_S_QSTM07_IS(B1615,"61",$C$1,"1")/1000000,"")</f>
        <v>3.4861132799999996</v>
      </c>
      <c r="E1615" s="13" t="str">
        <f>IFERROR([1]!EM_S_PERFORMANCEEXPRESS_PERFEXNETPROFITTOSHAREHOLDER(B1615,$C$1)/1000000,"")</f>
        <v/>
      </c>
      <c r="F1615" s="13">
        <f>IFERROR([1]!EM_S_PROFITNOTICE_FORECASTT(B1615,$C$1)/1000000,"")</f>
        <v>1.8291999999999999</v>
      </c>
      <c r="G1615" s="13">
        <f>IFERROR([1]!EM_S_PROFITNOTICE_FORECASTL(B1615,$C$1)/1000000,"")</f>
        <v>1.4440999999999999</v>
      </c>
      <c r="H1615" s="13">
        <f t="shared" si="177"/>
        <v>1.6366499999999999</v>
      </c>
      <c r="I1615" s="20">
        <f>IFERROR([1]!EM_S_QSTM07_IS(B1615,"61",$I$1,"1")/1000000,"")</f>
        <v>-1.9835311</v>
      </c>
      <c r="J1615" s="13">
        <f t="shared" si="175"/>
        <v>5.4696443800000001</v>
      </c>
      <c r="K1615" s="13">
        <f>IFERROR([1]!EM_S_QSTM07_IS(B1615,"61",$K$2,"1")/1000000,"")</f>
        <v>4.3040684200000001</v>
      </c>
      <c r="L1615" s="14">
        <f t="shared" si="178"/>
        <v>0.2708079533735665</v>
      </c>
      <c r="M1615" s="33" t="str">
        <f ca="1">[1]!EM_S_MAJASSRES_NUM(B1615,$M$2,$M$1)</f>
        <v/>
      </c>
      <c r="N1615" s="29">
        <f t="shared" si="179"/>
        <v>1</v>
      </c>
      <c r="O1615" s="21" t="str">
        <f t="shared" ca="1" si="180"/>
        <v/>
      </c>
      <c r="P1615" s="10" t="str">
        <f t="shared" si="181"/>
        <v>财报</v>
      </c>
    </row>
    <row r="1616" spans="1:16" x14ac:dyDescent="0.2">
      <c r="A1616" s="17">
        <f t="shared" ca="1" si="176"/>
        <v>235</v>
      </c>
      <c r="B1616" s="8" t="s">
        <v>3282</v>
      </c>
      <c r="C1616" s="8" t="s">
        <v>3283</v>
      </c>
      <c r="D1616" s="13">
        <f>IFERROR([1]!EM_S_QSTM07_IS(B1616,"61",$C$1,"1")/1000000,"")</f>
        <v>142.70179569999999</v>
      </c>
      <c r="E1616" s="13" t="str">
        <f>IFERROR([1]!EM_S_PERFORMANCEEXPRESS_PERFEXNETPROFITTOSHAREHOLDER(B1616,$C$1)/1000000,"")</f>
        <v/>
      </c>
      <c r="F1616" s="13">
        <f>IFERROR([1]!EM_S_PROFITNOTICE_FORECASTT(B1616,$C$1)/1000000,"")</f>
        <v>135.0849</v>
      </c>
      <c r="G1616" s="13">
        <f>IFERROR([1]!EM_S_PROFITNOTICE_FORECASTL(B1616,$C$1)/1000000,"")</f>
        <v>112.5707</v>
      </c>
      <c r="H1616" s="13">
        <f t="shared" si="177"/>
        <v>123.8278</v>
      </c>
      <c r="I1616" s="20">
        <f>IFERROR([1]!EM_S_QSTM07_IS(B1616,"61",$I$1,"1")/1000000,"")</f>
        <v>-20.088298899999998</v>
      </c>
      <c r="J1616" s="13">
        <f t="shared" si="175"/>
        <v>162.79009459999997</v>
      </c>
      <c r="K1616" s="13">
        <f>IFERROR([1]!EM_S_QSTM07_IS(B1616,"61",$K$2,"1")/1000000,"")</f>
        <v>86.123498010000006</v>
      </c>
      <c r="L1616" s="14">
        <f t="shared" si="178"/>
        <v>0.89019371439253459</v>
      </c>
      <c r="M1616" s="33" t="str">
        <f ca="1">[1]!EM_S_MAJASSRES_NUM(B1616,$M$2,$M$1)</f>
        <v/>
      </c>
      <c r="N1616" s="29" t="str">
        <f t="shared" si="179"/>
        <v/>
      </c>
      <c r="O1616" s="21">
        <f t="shared" ca="1" si="180"/>
        <v>0.89019371439253459</v>
      </c>
      <c r="P1616" s="10" t="str">
        <f t="shared" si="181"/>
        <v>财报</v>
      </c>
    </row>
    <row r="1617" spans="1:16" x14ac:dyDescent="0.2">
      <c r="A1617" s="17" t="str">
        <f t="shared" ca="1" si="176"/>
        <v/>
      </c>
      <c r="B1617" s="8" t="s">
        <v>3284</v>
      </c>
      <c r="C1617" s="8" t="s">
        <v>3285</v>
      </c>
      <c r="D1617" s="13">
        <f>IFERROR([1]!EM_S_QSTM07_IS(B1617,"61",$C$1,"1")/1000000,"")</f>
        <v>3.7075368499999999</v>
      </c>
      <c r="E1617" s="13" t="str">
        <f>IFERROR([1]!EM_S_PERFORMANCEEXPRESS_PERFEXNETPROFITTOSHAREHOLDER(B1617,$C$1)/1000000,"")</f>
        <v/>
      </c>
      <c r="F1617" s="13">
        <f>IFERROR([1]!EM_S_PROFITNOTICE_FORECASTT(B1617,$C$1)/1000000,"")</f>
        <v>6.9353999999999996</v>
      </c>
      <c r="G1617" s="13">
        <f>IFERROR([1]!EM_S_PROFITNOTICE_FORECASTL(B1617,$C$1)/1000000,"")</f>
        <v>5.2016</v>
      </c>
      <c r="H1617" s="13">
        <f t="shared" si="177"/>
        <v>6.0685000000000002</v>
      </c>
      <c r="I1617" s="20">
        <f>IFERROR([1]!EM_S_QSTM07_IS(B1617,"61",$I$1,"1")/1000000,"")</f>
        <v>1.98916483</v>
      </c>
      <c r="J1617" s="13">
        <f t="shared" si="175"/>
        <v>1.7183720199999999</v>
      </c>
      <c r="K1617" s="13">
        <f>IFERROR([1]!EM_S_QSTM07_IS(B1617,"61",$K$2,"1")/1000000,"")</f>
        <v>5.14006366</v>
      </c>
      <c r="L1617" s="14">
        <f t="shared" si="178"/>
        <v>-0.665690517926387</v>
      </c>
      <c r="M1617" s="33" t="str">
        <f ca="1">[1]!EM_S_MAJASSRES_NUM(B1617,$M$2,$M$1)</f>
        <v/>
      </c>
      <c r="N1617" s="29">
        <f t="shared" si="179"/>
        <v>1</v>
      </c>
      <c r="O1617" s="21" t="str">
        <f t="shared" ca="1" si="180"/>
        <v/>
      </c>
      <c r="P1617" s="10" t="str">
        <f t="shared" si="181"/>
        <v>财报</v>
      </c>
    </row>
    <row r="1618" spans="1:16" x14ac:dyDescent="0.2">
      <c r="A1618" s="17">
        <f t="shared" ca="1" si="176"/>
        <v>1628</v>
      </c>
      <c r="B1618" s="8" t="s">
        <v>3286</v>
      </c>
      <c r="C1618" s="8" t="s">
        <v>3287</v>
      </c>
      <c r="D1618" s="13">
        <f>IFERROR([1]!EM_S_QSTM07_IS(B1618,"61",$C$1,"1")/1000000,"")</f>
        <v>25.652806229999999</v>
      </c>
      <c r="E1618" s="13" t="str">
        <f>IFERROR([1]!EM_S_PERFORMANCEEXPRESS_PERFEXNETPROFITTOSHAREHOLDER(B1618,$C$1)/1000000,"")</f>
        <v/>
      </c>
      <c r="F1618" s="13">
        <f>IFERROR([1]!EM_S_PROFITNOTICE_FORECASTT(B1618,$C$1)/1000000,"")</f>
        <v>61.6006</v>
      </c>
      <c r="G1618" s="13">
        <f>IFERROR([1]!EM_S_PROFITNOTICE_FORECASTL(B1618,$C$1)/1000000,"")</f>
        <v>51.333799999999997</v>
      </c>
      <c r="H1618" s="13">
        <f t="shared" si="177"/>
        <v>56.467199999999998</v>
      </c>
      <c r="I1618" s="20">
        <f>IFERROR([1]!EM_S_QSTM07_IS(B1618,"61",$I$1,"1")/1000000,"")</f>
        <v>28.476602460000002</v>
      </c>
      <c r="J1618" s="13">
        <f t="shared" si="175"/>
        <v>-2.8237962300000028</v>
      </c>
      <c r="K1618" s="13">
        <f>IFERROR([1]!EM_S_QSTM07_IS(B1618,"61",$K$2,"1")/1000000,"")</f>
        <v>27.16502444</v>
      </c>
      <c r="L1618" s="14">
        <f t="shared" si="178"/>
        <v>-1.1039497032751429</v>
      </c>
      <c r="M1618" s="33" t="str">
        <f ca="1">[1]!EM_S_MAJASSRES_NUM(B1618,$M$2,$M$1)</f>
        <v/>
      </c>
      <c r="N1618" s="29" t="str">
        <f t="shared" si="179"/>
        <v/>
      </c>
      <c r="O1618" s="21">
        <f t="shared" ca="1" si="180"/>
        <v>-1.1039497032751429</v>
      </c>
      <c r="P1618" s="10" t="str">
        <f t="shared" si="181"/>
        <v>财报</v>
      </c>
    </row>
    <row r="1619" spans="1:16" x14ac:dyDescent="0.2">
      <c r="A1619" s="17" t="str">
        <f t="shared" ca="1" si="176"/>
        <v/>
      </c>
      <c r="B1619" s="8" t="s">
        <v>3288</v>
      </c>
      <c r="C1619" s="8" t="s">
        <v>3289</v>
      </c>
      <c r="D1619" s="13">
        <f>IFERROR([1]!EM_S_QSTM07_IS(B1619,"61",$C$1,"1")/1000000,"")</f>
        <v>24.52480598</v>
      </c>
      <c r="E1619" s="13" t="str">
        <f>IFERROR([1]!EM_S_PERFORMANCEEXPRESS_PERFEXNETPROFITTOSHAREHOLDER(B1619,$C$1)/1000000,"")</f>
        <v/>
      </c>
      <c r="F1619" s="13">
        <f>IFERROR([1]!EM_S_PROFITNOTICE_FORECASTT(B1619,$C$1)/1000000,"")</f>
        <v>49.68</v>
      </c>
      <c r="G1619" s="13">
        <f>IFERROR([1]!EM_S_PROFITNOTICE_FORECASTL(B1619,$C$1)/1000000,"")</f>
        <v>45.16</v>
      </c>
      <c r="H1619" s="13">
        <f t="shared" si="177"/>
        <v>47.42</v>
      </c>
      <c r="I1619" s="20">
        <f>IFERROR([1]!EM_S_QSTM07_IS(B1619,"61",$I$1,"1")/1000000,"")</f>
        <v>25.31887888</v>
      </c>
      <c r="J1619" s="13">
        <f t="shared" si="175"/>
        <v>-0.79407289999999975</v>
      </c>
      <c r="K1619" s="13">
        <f>IFERROR([1]!EM_S_QSTM07_IS(B1619,"61",$K$2,"1")/1000000,"")</f>
        <v>23.793394600000003</v>
      </c>
      <c r="L1619" s="14">
        <f t="shared" si="178"/>
        <v>-1.0333736700184848</v>
      </c>
      <c r="M1619" s="33">
        <f ca="1">[1]!EM_S_MAJASSRES_NUM(B1619,$M$2,$M$1)</f>
        <v>1</v>
      </c>
      <c r="N1619" s="29" t="str">
        <f t="shared" si="179"/>
        <v/>
      </c>
      <c r="O1619" s="21" t="str">
        <f t="shared" ca="1" si="180"/>
        <v/>
      </c>
      <c r="P1619" s="10" t="str">
        <f t="shared" si="181"/>
        <v>财报</v>
      </c>
    </row>
    <row r="1620" spans="1:16" x14ac:dyDescent="0.2">
      <c r="A1620" s="17">
        <f t="shared" ca="1" si="176"/>
        <v>1012</v>
      </c>
      <c r="B1620" s="8" t="s">
        <v>3290</v>
      </c>
      <c r="C1620" s="8" t="s">
        <v>3291</v>
      </c>
      <c r="D1620" s="13">
        <f>IFERROR([1]!EM_S_QSTM07_IS(B1620,"61",$C$1,"1")/1000000,"")</f>
        <v>22.825236309999998</v>
      </c>
      <c r="E1620" s="13" t="str">
        <f>IFERROR([1]!EM_S_PERFORMANCEEXPRESS_PERFEXNETPROFITTOSHAREHOLDER(B1620,$C$1)/1000000,"")</f>
        <v/>
      </c>
      <c r="F1620" s="13">
        <f>IFERROR([1]!EM_S_PROFITNOTICE_FORECASTT(B1620,$C$1)/1000000,"")</f>
        <v>37.008800000000001</v>
      </c>
      <c r="G1620" s="13">
        <f>IFERROR([1]!EM_S_PROFITNOTICE_FORECASTL(B1620,$C$1)/1000000,"")</f>
        <v>33.644399999999997</v>
      </c>
      <c r="H1620" s="13">
        <f t="shared" si="177"/>
        <v>35.326599999999999</v>
      </c>
      <c r="I1620" s="20">
        <f>IFERROR([1]!EM_S_QSTM07_IS(B1620,"61",$I$1,"1")/1000000,"")</f>
        <v>13.08353453</v>
      </c>
      <c r="J1620" s="13">
        <f t="shared" si="175"/>
        <v>9.7417017799999979</v>
      </c>
      <c r="K1620" s="13">
        <f>IFERROR([1]!EM_S_QSTM07_IS(B1620,"61",$K$2,"1")/1000000,"")</f>
        <v>27.94765713</v>
      </c>
      <c r="L1620" s="14">
        <f t="shared" si="178"/>
        <v>-0.65143046750981815</v>
      </c>
      <c r="M1620" s="33" t="str">
        <f ca="1">[1]!EM_S_MAJASSRES_NUM(B1620,$M$2,$M$1)</f>
        <v/>
      </c>
      <c r="N1620" s="29" t="str">
        <f t="shared" si="179"/>
        <v/>
      </c>
      <c r="O1620" s="21">
        <f t="shared" ca="1" si="180"/>
        <v>-0.65143046750981815</v>
      </c>
      <c r="P1620" s="10" t="str">
        <f t="shared" si="181"/>
        <v>财报</v>
      </c>
    </row>
    <row r="1621" spans="1:16" x14ac:dyDescent="0.2">
      <c r="A1621" s="17">
        <f t="shared" ca="1" si="176"/>
        <v>956</v>
      </c>
      <c r="B1621" s="8" t="s">
        <v>3292</v>
      </c>
      <c r="C1621" s="8" t="s">
        <v>3293</v>
      </c>
      <c r="D1621" s="13">
        <f>IFERROR([1]!EM_S_QSTM07_IS(B1621,"61",$C$1,"1")/1000000,"")</f>
        <v>75.821159890000004</v>
      </c>
      <c r="E1621" s="13" t="str">
        <f>IFERROR([1]!EM_S_PERFORMANCEEXPRESS_PERFEXNETPROFITTOSHAREHOLDER(B1621,$C$1)/1000000,"")</f>
        <v/>
      </c>
      <c r="F1621" s="13">
        <f>IFERROR([1]!EM_S_PROFITNOTICE_FORECASTT(B1621,$C$1)/1000000,"")</f>
        <v>137.2055</v>
      </c>
      <c r="G1621" s="13">
        <f>IFERROR([1]!EM_S_PROFITNOTICE_FORECASTL(B1621,$C$1)/1000000,"")</f>
        <v>116.09699999999999</v>
      </c>
      <c r="H1621" s="13">
        <f t="shared" si="177"/>
        <v>126.65125</v>
      </c>
      <c r="I1621" s="20">
        <f>IFERROR([1]!EM_S_QSTM07_IS(B1621,"61",$I$1,"1")/1000000,"")</f>
        <v>51.465465960000003</v>
      </c>
      <c r="J1621" s="13">
        <f t="shared" si="175"/>
        <v>24.355693930000001</v>
      </c>
      <c r="K1621" s="13">
        <f>IFERROR([1]!EM_S_QSTM07_IS(B1621,"61",$K$2,"1")/1000000,"")</f>
        <v>62.822890639999997</v>
      </c>
      <c r="L1621" s="14">
        <f t="shared" si="178"/>
        <v>-0.61231179142061831</v>
      </c>
      <c r="M1621" s="33" t="str">
        <f ca="1">[1]!EM_S_MAJASSRES_NUM(B1621,$M$2,$M$1)</f>
        <v/>
      </c>
      <c r="N1621" s="29" t="str">
        <f t="shared" si="179"/>
        <v/>
      </c>
      <c r="O1621" s="21">
        <f t="shared" ca="1" si="180"/>
        <v>-0.61231179142061831</v>
      </c>
      <c r="P1621" s="10" t="str">
        <f t="shared" si="181"/>
        <v>财报</v>
      </c>
    </row>
    <row r="1622" spans="1:16" x14ac:dyDescent="0.2">
      <c r="A1622" s="17">
        <f t="shared" ca="1" si="176"/>
        <v>380</v>
      </c>
      <c r="B1622" s="8" t="s">
        <v>3294</v>
      </c>
      <c r="C1622" s="8" t="s">
        <v>3295</v>
      </c>
      <c r="D1622" s="13">
        <f>IFERROR([1]!EM_S_QSTM07_IS(B1622,"61",$C$1,"1")/1000000,"")</f>
        <v>18.550487190000002</v>
      </c>
      <c r="E1622" s="13" t="str">
        <f>IFERROR([1]!EM_S_PERFORMANCEEXPRESS_PERFEXNETPROFITTOSHAREHOLDER(B1622,$C$1)/1000000,"")</f>
        <v/>
      </c>
      <c r="F1622" s="13">
        <f>IFERROR([1]!EM_S_PROFITNOTICE_FORECASTT(B1622,$C$1)/1000000,"")</f>
        <v>23.465299999999999</v>
      </c>
      <c r="G1622" s="13">
        <f>IFERROR([1]!EM_S_PROFITNOTICE_FORECASTL(B1622,$C$1)/1000000,"")</f>
        <v>20.5321</v>
      </c>
      <c r="H1622" s="13">
        <f t="shared" si="177"/>
        <v>21.998699999999999</v>
      </c>
      <c r="I1622" s="20">
        <f>IFERROR([1]!EM_S_QSTM07_IS(B1622,"61",$I$1,"1")/1000000,"")</f>
        <v>2.5350345699999997</v>
      </c>
      <c r="J1622" s="13">
        <f t="shared" si="175"/>
        <v>16.015452620000001</v>
      </c>
      <c r="K1622" s="13">
        <f>IFERROR([1]!EM_S_QSTM07_IS(B1622,"61",$K$2,"1")/1000000,"")</f>
        <v>12.88713516</v>
      </c>
      <c r="L1622" s="14">
        <f t="shared" si="178"/>
        <v>0.24274731514494349</v>
      </c>
      <c r="M1622" s="33" t="str">
        <f ca="1">[1]!EM_S_MAJASSRES_NUM(B1622,$M$2,$M$1)</f>
        <v/>
      </c>
      <c r="N1622" s="29" t="str">
        <f t="shared" si="179"/>
        <v/>
      </c>
      <c r="O1622" s="21">
        <f t="shared" ca="1" si="180"/>
        <v>0.24274731514494349</v>
      </c>
      <c r="P1622" s="10" t="str">
        <f t="shared" si="181"/>
        <v>财报</v>
      </c>
    </row>
    <row r="1623" spans="1:16" x14ac:dyDescent="0.2">
      <c r="A1623" s="17">
        <f t="shared" ca="1" si="176"/>
        <v>1421</v>
      </c>
      <c r="B1623" s="8" t="s">
        <v>3296</v>
      </c>
      <c r="C1623" s="8" t="s">
        <v>3297</v>
      </c>
      <c r="D1623" s="13">
        <f>IFERROR([1]!EM_S_QSTM07_IS(B1623,"61",$C$1,"1")/1000000,"")</f>
        <v>47.301813670000001</v>
      </c>
      <c r="E1623" s="13" t="str">
        <f>IFERROR([1]!EM_S_PERFORMANCEEXPRESS_PERFEXNETPROFITTOSHAREHOLDER(B1623,$C$1)/1000000,"")</f>
        <v/>
      </c>
      <c r="F1623" s="13">
        <f>IFERROR([1]!EM_S_PROFITNOTICE_FORECASTT(B1623,$C$1)/1000000,"")</f>
        <v>94.26</v>
      </c>
      <c r="G1623" s="13">
        <f>IFERROR([1]!EM_S_PROFITNOTICE_FORECASTL(B1623,$C$1)/1000000,"")</f>
        <v>83.17</v>
      </c>
      <c r="H1623" s="13">
        <f t="shared" si="177"/>
        <v>88.715000000000003</v>
      </c>
      <c r="I1623" s="20">
        <f>IFERROR([1]!EM_S_QSTM07_IS(B1623,"61",$I$1,"1")/1000000,"")</f>
        <v>45.598771720000002</v>
      </c>
      <c r="J1623" s="13">
        <f t="shared" si="175"/>
        <v>1.7030419499999994</v>
      </c>
      <c r="K1623" s="13">
        <f>IFERROR([1]!EM_S_QSTM07_IS(B1623,"61",$K$2,"1")/1000000,"")</f>
        <v>24.207118659999999</v>
      </c>
      <c r="L1623" s="14">
        <f t="shared" si="178"/>
        <v>-0.92964706068822156</v>
      </c>
      <c r="M1623" s="33" t="str">
        <f ca="1">[1]!EM_S_MAJASSRES_NUM(B1623,$M$2,$M$1)</f>
        <v/>
      </c>
      <c r="N1623" s="29" t="str">
        <f t="shared" si="179"/>
        <v/>
      </c>
      <c r="O1623" s="21">
        <f t="shared" ca="1" si="180"/>
        <v>-0.92964706068822156</v>
      </c>
      <c r="P1623" s="10" t="str">
        <f t="shared" si="181"/>
        <v>财报</v>
      </c>
    </row>
    <row r="1624" spans="1:16" x14ac:dyDescent="0.2">
      <c r="A1624" s="17">
        <f t="shared" ca="1" si="176"/>
        <v>279</v>
      </c>
      <c r="B1624" s="8" t="s">
        <v>3298</v>
      </c>
      <c r="C1624" s="8" t="s">
        <v>3299</v>
      </c>
      <c r="D1624" s="13">
        <f>IFERROR([1]!EM_S_QSTM07_IS(B1624,"61",$C$1,"1")/1000000,"")</f>
        <v>22.162011109999998</v>
      </c>
      <c r="E1624" s="13" t="str">
        <f>IFERROR([1]!EM_S_PERFORMANCEEXPRESS_PERFEXNETPROFITTOSHAREHOLDER(B1624,$C$1)/1000000,"")</f>
        <v/>
      </c>
      <c r="F1624" s="13" t="str">
        <f>IFERROR([1]!EM_S_PROFITNOTICE_FORECASTT(B1624,$C$1)/1000000,"")</f>
        <v/>
      </c>
      <c r="G1624" s="13" t="str">
        <f>IFERROR([1]!EM_S_PROFITNOTICE_FORECASTL(B1624,$C$1)/1000000,"")</f>
        <v/>
      </c>
      <c r="H1624" s="13" t="str">
        <f t="shared" si="177"/>
        <v/>
      </c>
      <c r="I1624" s="20">
        <f>IFERROR([1]!EM_S_QSTM07_IS(B1624,"61",$I$1,"1")/1000000,"")</f>
        <v>-14.331737390000001</v>
      </c>
      <c r="J1624" s="13">
        <f t="shared" si="175"/>
        <v>36.493748499999995</v>
      </c>
      <c r="K1624" s="13">
        <f>IFERROR([1]!EM_S_QSTM07_IS(B1624,"61",$K$2,"1")/1000000,"")</f>
        <v>22.035517540000001</v>
      </c>
      <c r="L1624" s="14">
        <f t="shared" si="178"/>
        <v>0.6561330331250298</v>
      </c>
      <c r="M1624" s="33" t="str">
        <f ca="1">[1]!EM_S_MAJASSRES_NUM(B1624,$M$2,$M$1)</f>
        <v/>
      </c>
      <c r="N1624" s="29" t="str">
        <f t="shared" si="179"/>
        <v/>
      </c>
      <c r="O1624" s="21">
        <f t="shared" ca="1" si="180"/>
        <v>0.6561330331250298</v>
      </c>
      <c r="P1624" s="10" t="str">
        <f t="shared" si="181"/>
        <v>财报</v>
      </c>
    </row>
    <row r="1625" spans="1:16" x14ac:dyDescent="0.2">
      <c r="A1625" s="17">
        <f t="shared" ca="1" si="176"/>
        <v>354</v>
      </c>
      <c r="B1625" s="8" t="s">
        <v>3300</v>
      </c>
      <c r="C1625" s="8" t="s">
        <v>3301</v>
      </c>
      <c r="D1625" s="13">
        <f>IFERROR([1]!EM_S_QSTM07_IS(B1625,"61",$C$1,"1")/1000000,"")</f>
        <v>26.779861440000001</v>
      </c>
      <c r="E1625" s="13" t="str">
        <f>IFERROR([1]!EM_S_PERFORMANCEEXPRESS_PERFEXNETPROFITTOSHAREHOLDER(B1625,$C$1)/1000000,"")</f>
        <v/>
      </c>
      <c r="F1625" s="13">
        <f>IFERROR([1]!EM_S_PROFITNOTICE_FORECASTT(B1625,$C$1)/1000000,"")</f>
        <v>31.370200000000001</v>
      </c>
      <c r="G1625" s="13">
        <f>IFERROR([1]!EM_S_PROFITNOTICE_FORECASTL(B1625,$C$1)/1000000,"")</f>
        <v>27.449000000000002</v>
      </c>
      <c r="H1625" s="13">
        <f t="shared" si="177"/>
        <v>29.409600000000001</v>
      </c>
      <c r="I1625" s="20">
        <f>IFERROR([1]!EM_S_QSTM07_IS(B1625,"61",$I$1,"1")/1000000,"")</f>
        <v>2.97419893</v>
      </c>
      <c r="J1625" s="13">
        <f t="shared" si="175"/>
        <v>23.805662510000001</v>
      </c>
      <c r="K1625" s="13">
        <f>IFERROR([1]!EM_S_QSTM07_IS(B1625,"61",$K$2,"1")/1000000,"")</f>
        <v>17.594627410000001</v>
      </c>
      <c r="L1625" s="14">
        <f t="shared" si="178"/>
        <v>0.35300748093534079</v>
      </c>
      <c r="M1625" s="33" t="str">
        <f ca="1">[1]!EM_S_MAJASSRES_NUM(B1625,$M$2,$M$1)</f>
        <v/>
      </c>
      <c r="N1625" s="29" t="str">
        <f t="shared" si="179"/>
        <v/>
      </c>
      <c r="O1625" s="21">
        <f t="shared" ca="1" si="180"/>
        <v>0.35300748093534079</v>
      </c>
      <c r="P1625" s="10" t="str">
        <f t="shared" si="181"/>
        <v>财报</v>
      </c>
    </row>
    <row r="1626" spans="1:16" x14ac:dyDescent="0.2">
      <c r="A1626" s="17" t="str">
        <f t="shared" ca="1" si="176"/>
        <v/>
      </c>
      <c r="B1626" s="8" t="s">
        <v>3302</v>
      </c>
      <c r="C1626" s="8" t="s">
        <v>3303</v>
      </c>
      <c r="D1626" s="13">
        <f>IFERROR([1]!EM_S_QSTM07_IS(B1626,"61",$C$1,"1")/1000000,"")</f>
        <v>22.006806350000002</v>
      </c>
      <c r="E1626" s="13" t="str">
        <f>IFERROR([1]!EM_S_PERFORMANCEEXPRESS_PERFEXNETPROFITTOSHAREHOLDER(B1626,$C$1)/1000000,"")</f>
        <v/>
      </c>
      <c r="F1626" s="13">
        <f>IFERROR([1]!EM_S_PROFITNOTICE_FORECASTT(B1626,$C$1)/1000000,"")</f>
        <v>10.810499999999999</v>
      </c>
      <c r="G1626" s="13">
        <f>IFERROR([1]!EM_S_PROFITNOTICE_FORECASTL(B1626,$C$1)/1000000,"")</f>
        <v>4.5736999999999997</v>
      </c>
      <c r="H1626" s="13">
        <f t="shared" si="177"/>
        <v>7.6920999999999999</v>
      </c>
      <c r="I1626" s="20">
        <f>IFERROR([1]!EM_S_QSTM07_IS(B1626,"61",$I$1,"1")/1000000,"")</f>
        <v>-9.7778630199999998</v>
      </c>
      <c r="J1626" s="13">
        <f t="shared" si="175"/>
        <v>31.784669370000003</v>
      </c>
      <c r="K1626" s="13">
        <f>IFERROR([1]!EM_S_QSTM07_IS(B1626,"61",$K$2,"1")/1000000,"")</f>
        <v>21.99808062</v>
      </c>
      <c r="L1626" s="14">
        <f t="shared" si="178"/>
        <v>0.444883756862966</v>
      </c>
      <c r="M1626" s="33">
        <f ca="1">[1]!EM_S_MAJASSRES_NUM(B1626,$M$2,$M$1)</f>
        <v>2</v>
      </c>
      <c r="N1626" s="29" t="str">
        <f t="shared" si="179"/>
        <v/>
      </c>
      <c r="O1626" s="21" t="str">
        <f t="shared" ca="1" si="180"/>
        <v/>
      </c>
      <c r="P1626" s="10" t="str">
        <f t="shared" si="181"/>
        <v>财报</v>
      </c>
    </row>
    <row r="1627" spans="1:16" x14ac:dyDescent="0.2">
      <c r="A1627" s="17" t="str">
        <f t="shared" ca="1" si="176"/>
        <v/>
      </c>
      <c r="B1627" s="8" t="s">
        <v>3304</v>
      </c>
      <c r="C1627" s="8" t="s">
        <v>3305</v>
      </c>
      <c r="D1627" s="13">
        <f>IFERROR([1]!EM_S_QSTM07_IS(B1627,"61",$C$1,"1")/1000000,"")</f>
        <v>34.753752890000001</v>
      </c>
      <c r="E1627" s="13" t="str">
        <f>IFERROR([1]!EM_S_PERFORMANCEEXPRESS_PERFEXNETPROFITTOSHAREHOLDER(B1627,$C$1)/1000000,"")</f>
        <v/>
      </c>
      <c r="F1627" s="13">
        <f>IFERROR([1]!EM_S_PROFITNOTICE_FORECASTT(B1627,$C$1)/1000000,"")</f>
        <v>72.969300000000004</v>
      </c>
      <c r="G1627" s="13">
        <f>IFERROR([1]!EM_S_PROFITNOTICE_FORECASTL(B1627,$C$1)/1000000,"")</f>
        <v>60.8078</v>
      </c>
      <c r="H1627" s="13">
        <f t="shared" si="177"/>
        <v>66.888550000000009</v>
      </c>
      <c r="I1627" s="20">
        <f>IFERROR([1]!EM_S_QSTM07_IS(B1627,"61",$I$1,"1")/1000000,"")</f>
        <v>32.739671100000002</v>
      </c>
      <c r="J1627" s="13">
        <f t="shared" si="175"/>
        <v>2.0140817899999988</v>
      </c>
      <c r="K1627" s="13">
        <f>IFERROR([1]!EM_S_QSTM07_IS(B1627,"61",$K$2,"1")/1000000,"")</f>
        <v>14.90791011</v>
      </c>
      <c r="L1627" s="14">
        <f t="shared" si="178"/>
        <v>-0.86489844819704254</v>
      </c>
      <c r="M1627" s="33">
        <f ca="1">[1]!EM_S_MAJASSRES_NUM(B1627,$M$2,$M$1)</f>
        <v>1</v>
      </c>
      <c r="N1627" s="29" t="str">
        <f t="shared" si="179"/>
        <v/>
      </c>
      <c r="O1627" s="21" t="str">
        <f t="shared" ca="1" si="180"/>
        <v/>
      </c>
      <c r="P1627" s="10" t="str">
        <f t="shared" si="181"/>
        <v>财报</v>
      </c>
    </row>
    <row r="1628" spans="1:16" x14ac:dyDescent="0.2">
      <c r="A1628" s="17" t="str">
        <f t="shared" ca="1" si="176"/>
        <v/>
      </c>
      <c r="B1628" s="8" t="s">
        <v>3306</v>
      </c>
      <c r="C1628" s="8" t="s">
        <v>3307</v>
      </c>
      <c r="D1628" s="13">
        <f>IFERROR([1]!EM_S_QSTM07_IS(B1628,"61",$C$1,"1")/1000000,"")</f>
        <v>-5.7695004800000005</v>
      </c>
      <c r="E1628" s="13" t="str">
        <f>IFERROR([1]!EM_S_PERFORMANCEEXPRESS_PERFEXNETPROFITTOSHAREHOLDER(B1628,$C$1)/1000000,"")</f>
        <v/>
      </c>
      <c r="F1628" s="13">
        <f>IFERROR([1]!EM_S_PROFITNOTICE_FORECASTT(B1628,$C$1)/1000000,"")</f>
        <v>-15</v>
      </c>
      <c r="G1628" s="13">
        <f>IFERROR([1]!EM_S_PROFITNOTICE_FORECASTL(B1628,$C$1)/1000000,"")</f>
        <v>-18</v>
      </c>
      <c r="H1628" s="13">
        <f t="shared" si="177"/>
        <v>-16.5</v>
      </c>
      <c r="I1628" s="20">
        <f>IFERROR([1]!EM_S_QSTM07_IS(B1628,"61",$I$1,"1")/1000000,"")</f>
        <v>-9.42267206</v>
      </c>
      <c r="J1628" s="13">
        <f t="shared" si="175"/>
        <v>3.6531715799999995</v>
      </c>
      <c r="K1628" s="13">
        <f>IFERROR([1]!EM_S_QSTM07_IS(B1628,"61",$K$2,"1")/1000000,"")</f>
        <v>2.4368407200000002</v>
      </c>
      <c r="L1628" s="14">
        <f t="shared" si="178"/>
        <v>0.49914253730953712</v>
      </c>
      <c r="M1628" s="33">
        <f ca="1">[1]!EM_S_MAJASSRES_NUM(B1628,$M$2,$M$1)</f>
        <v>1</v>
      </c>
      <c r="N1628" s="29">
        <f t="shared" si="179"/>
        <v>1</v>
      </c>
      <c r="O1628" s="21" t="str">
        <f t="shared" ca="1" si="180"/>
        <v/>
      </c>
      <c r="P1628" s="10" t="str">
        <f t="shared" si="181"/>
        <v>财报</v>
      </c>
    </row>
    <row r="1629" spans="1:16" x14ac:dyDescent="0.2">
      <c r="A1629" s="17" t="str">
        <f t="shared" ca="1" si="176"/>
        <v/>
      </c>
      <c r="B1629" s="8" t="s">
        <v>3308</v>
      </c>
      <c r="C1629" s="8" t="s">
        <v>3309</v>
      </c>
      <c r="D1629" s="13">
        <f>IFERROR([1]!EM_S_QSTM07_IS(B1629,"61",$C$1,"1")/1000000,"")</f>
        <v>36.210807840000001</v>
      </c>
      <c r="E1629" s="13" t="str">
        <f>IFERROR([1]!EM_S_PERFORMANCEEXPRESS_PERFEXNETPROFITTOSHAREHOLDER(B1629,$C$1)/1000000,"")</f>
        <v/>
      </c>
      <c r="F1629" s="13">
        <f>IFERROR([1]!EM_S_PROFITNOTICE_FORECASTT(B1629,$C$1)/1000000,"")</f>
        <v>5</v>
      </c>
      <c r="G1629" s="13">
        <f>IFERROR([1]!EM_S_PROFITNOTICE_FORECASTL(B1629,$C$1)/1000000,"")</f>
        <v>0</v>
      </c>
      <c r="H1629" s="13">
        <f t="shared" si="177"/>
        <v>2.5</v>
      </c>
      <c r="I1629" s="20">
        <f>IFERROR([1]!EM_S_QSTM07_IS(B1629,"61",$I$1,"1")/1000000,"")</f>
        <v>-33.376491289999997</v>
      </c>
      <c r="J1629" s="13">
        <f t="shared" si="175"/>
        <v>69.587299129999991</v>
      </c>
      <c r="K1629" s="13">
        <f>IFERROR([1]!EM_S_QSTM07_IS(B1629,"61",$K$2,"1")/1000000,"")</f>
        <v>31.997332350000001</v>
      </c>
      <c r="L1629" s="14">
        <f t="shared" si="178"/>
        <v>1.1747843966748681</v>
      </c>
      <c r="M1629" s="33">
        <f ca="1">[1]!EM_S_MAJASSRES_NUM(B1629,$M$2,$M$1)</f>
        <v>1</v>
      </c>
      <c r="N1629" s="29" t="str">
        <f t="shared" si="179"/>
        <v/>
      </c>
      <c r="O1629" s="21" t="str">
        <f t="shared" ca="1" si="180"/>
        <v/>
      </c>
      <c r="P1629" s="10" t="str">
        <f t="shared" si="181"/>
        <v>财报</v>
      </c>
    </row>
    <row r="1630" spans="1:16" x14ac:dyDescent="0.2">
      <c r="A1630" s="17" t="str">
        <f t="shared" ca="1" si="176"/>
        <v/>
      </c>
      <c r="B1630" s="8" t="s">
        <v>3310</v>
      </c>
      <c r="C1630" s="8" t="s">
        <v>3311</v>
      </c>
      <c r="D1630" s="13">
        <f>IFERROR([1]!EM_S_QSTM07_IS(B1630,"61",$C$1,"1")/1000000,"")</f>
        <v>4.2072240999999995</v>
      </c>
      <c r="E1630" s="13" t="str">
        <f>IFERROR([1]!EM_S_PERFORMANCEEXPRESS_PERFEXNETPROFITTOSHAREHOLDER(B1630,$C$1)/1000000,"")</f>
        <v/>
      </c>
      <c r="F1630" s="13">
        <f>IFERROR([1]!EM_S_PROFITNOTICE_FORECASTT(B1630,$C$1)/1000000,"")</f>
        <v>-10.69</v>
      </c>
      <c r="G1630" s="13">
        <f>IFERROR([1]!EM_S_PROFITNOTICE_FORECASTL(B1630,$C$1)/1000000,"")</f>
        <v>-11.5808</v>
      </c>
      <c r="H1630" s="13">
        <f t="shared" si="177"/>
        <v>-11.135400000000001</v>
      </c>
      <c r="I1630" s="20">
        <f>IFERROR([1]!EM_S_QSTM07_IS(B1630,"61",$I$1,"1")/1000000,"")</f>
        <v>-15.25450676</v>
      </c>
      <c r="J1630" s="13">
        <f t="shared" si="175"/>
        <v>19.461730859999999</v>
      </c>
      <c r="K1630" s="13">
        <f>IFERROR([1]!EM_S_QSTM07_IS(B1630,"61",$K$2,"1")/1000000,"")</f>
        <v>3.41686969</v>
      </c>
      <c r="L1630" s="14">
        <f t="shared" si="178"/>
        <v>4.69577789781032</v>
      </c>
      <c r="M1630" s="33">
        <f ca="1">[1]!EM_S_MAJASSRES_NUM(B1630,$M$2,$M$1)</f>
        <v>1</v>
      </c>
      <c r="N1630" s="29">
        <f t="shared" si="179"/>
        <v>1</v>
      </c>
      <c r="O1630" s="21" t="str">
        <f t="shared" ca="1" si="180"/>
        <v/>
      </c>
      <c r="P1630" s="10" t="str">
        <f t="shared" si="181"/>
        <v>财报</v>
      </c>
    </row>
    <row r="1631" spans="1:16" x14ac:dyDescent="0.2">
      <c r="A1631" s="17">
        <f t="shared" ca="1" si="176"/>
        <v>530</v>
      </c>
      <c r="B1631" s="8" t="s">
        <v>3312</v>
      </c>
      <c r="C1631" s="8" t="s">
        <v>3313</v>
      </c>
      <c r="D1631" s="13">
        <f>IFERROR([1]!EM_S_QSTM07_IS(B1631,"61",$C$1,"1")/1000000,"")</f>
        <v>12.901445300000001</v>
      </c>
      <c r="E1631" s="13" t="str">
        <f>IFERROR([1]!EM_S_PERFORMANCEEXPRESS_PERFEXNETPROFITTOSHAREHOLDER(B1631,$C$1)/1000000,"")</f>
        <v/>
      </c>
      <c r="F1631" s="13">
        <f>IFERROR([1]!EM_S_PROFITNOTICE_FORECASTT(B1631,$C$1)/1000000,"")</f>
        <v>9.9983000000000004</v>
      </c>
      <c r="G1631" s="13">
        <f>IFERROR([1]!EM_S_PROFITNOTICE_FORECASTL(B1631,$C$1)/1000000,"")</f>
        <v>7.9985999999999997</v>
      </c>
      <c r="H1631" s="13">
        <f t="shared" si="177"/>
        <v>8.9984500000000001</v>
      </c>
      <c r="I1631" s="20">
        <f>IFERROR([1]!EM_S_QSTM07_IS(B1631,"61",$I$1,"1")/1000000,"")</f>
        <v>-4.6076099800000003</v>
      </c>
      <c r="J1631" s="13">
        <f t="shared" si="175"/>
        <v>17.509055280000002</v>
      </c>
      <c r="K1631" s="13">
        <f>IFERROR([1]!EM_S_QSTM07_IS(B1631,"61",$K$2,"1")/1000000,"")</f>
        <v>20.954418820000001</v>
      </c>
      <c r="L1631" s="14">
        <f t="shared" si="178"/>
        <v>-0.16442181334619324</v>
      </c>
      <c r="M1631" s="33" t="str">
        <f ca="1">[1]!EM_S_MAJASSRES_NUM(B1631,$M$2,$M$1)</f>
        <v/>
      </c>
      <c r="N1631" s="29" t="str">
        <f t="shared" si="179"/>
        <v/>
      </c>
      <c r="O1631" s="21">
        <f t="shared" ca="1" si="180"/>
        <v>-0.16442181334619324</v>
      </c>
      <c r="P1631" s="10" t="str">
        <f t="shared" si="181"/>
        <v>财报</v>
      </c>
    </row>
    <row r="1632" spans="1:16" x14ac:dyDescent="0.2">
      <c r="A1632" s="17">
        <f t="shared" ca="1" si="176"/>
        <v>1798</v>
      </c>
      <c r="B1632" s="8" t="s">
        <v>3314</v>
      </c>
      <c r="C1632" s="8" t="s">
        <v>3315</v>
      </c>
      <c r="D1632" s="13">
        <f>IFERROR([1]!EM_S_QSTM07_IS(B1632,"61",$C$1,"1")/1000000,"")</f>
        <v>-4.2748620300000004</v>
      </c>
      <c r="E1632" s="13" t="str">
        <f>IFERROR([1]!EM_S_PERFORMANCEEXPRESS_PERFEXNETPROFITTOSHAREHOLDER(B1632,$C$1)/1000000,"")</f>
        <v/>
      </c>
      <c r="F1632" s="13">
        <f>IFERROR([1]!EM_S_PROFITNOTICE_FORECASTT(B1632,$C$1)/1000000,"")</f>
        <v>-3.4365000000000001</v>
      </c>
      <c r="G1632" s="13">
        <f>IFERROR([1]!EM_S_PROFITNOTICE_FORECASTL(B1632,$C$1)/1000000,"")</f>
        <v>-3.8765000000000001</v>
      </c>
      <c r="H1632" s="13">
        <f t="shared" si="177"/>
        <v>-3.6565000000000003</v>
      </c>
      <c r="I1632" s="20">
        <f>IFERROR([1]!EM_S_QSTM07_IS(B1632,"61",$I$1,"1")/1000000,"")</f>
        <v>0.61864443000000002</v>
      </c>
      <c r="J1632" s="13">
        <f t="shared" si="175"/>
        <v>-4.8935064600000002</v>
      </c>
      <c r="K1632" s="13">
        <f>IFERROR([1]!EM_S_QSTM07_IS(B1632,"61",$K$2,"1")/1000000,"")</f>
        <v>12.472895119999999</v>
      </c>
      <c r="L1632" s="14">
        <f t="shared" si="178"/>
        <v>-1.3923312441033338</v>
      </c>
      <c r="M1632" s="33" t="str">
        <f ca="1">[1]!EM_S_MAJASSRES_NUM(B1632,$M$2,$M$1)</f>
        <v/>
      </c>
      <c r="N1632" s="29" t="str">
        <f t="shared" si="179"/>
        <v/>
      </c>
      <c r="O1632" s="21">
        <f t="shared" ca="1" si="180"/>
        <v>-1.3923312441033338</v>
      </c>
      <c r="P1632" s="10" t="str">
        <f t="shared" si="181"/>
        <v>财报</v>
      </c>
    </row>
    <row r="1633" spans="1:16" x14ac:dyDescent="0.2">
      <c r="A1633" s="17">
        <f t="shared" ca="1" si="176"/>
        <v>739</v>
      </c>
      <c r="B1633" s="8" t="s">
        <v>3316</v>
      </c>
      <c r="C1633" s="8" t="s">
        <v>3317</v>
      </c>
      <c r="D1633" s="13">
        <f>IFERROR([1]!EM_S_QSTM07_IS(B1633,"61",$C$1,"1")/1000000,"")</f>
        <v>58.332231630000003</v>
      </c>
      <c r="E1633" s="13" t="str">
        <f>IFERROR([1]!EM_S_PERFORMANCEEXPRESS_PERFEXNETPROFITTOSHAREHOLDER(B1633,$C$1)/1000000,"")</f>
        <v/>
      </c>
      <c r="F1633" s="13">
        <f>IFERROR([1]!EM_S_PROFITNOTICE_FORECASTT(B1633,$C$1)/1000000,"")</f>
        <v>110.3293</v>
      </c>
      <c r="G1633" s="13">
        <f>IFERROR([1]!EM_S_PROFITNOTICE_FORECASTL(B1633,$C$1)/1000000,"")</f>
        <v>97.349400000000003</v>
      </c>
      <c r="H1633" s="13">
        <f t="shared" si="177"/>
        <v>103.83935</v>
      </c>
      <c r="I1633" s="20">
        <f>IFERROR([1]!EM_S_QSTM07_IS(B1633,"61",$I$1,"1")/1000000,"")</f>
        <v>39.594428149999999</v>
      </c>
      <c r="J1633" s="13">
        <f t="shared" si="175"/>
        <v>18.737803480000004</v>
      </c>
      <c r="K1633" s="13">
        <f>IFERROR([1]!EM_S_QSTM07_IS(B1633,"61",$K$2,"1")/1000000,"")</f>
        <v>33.198041619999998</v>
      </c>
      <c r="L1633" s="14">
        <f t="shared" si="178"/>
        <v>-0.43557503498304234</v>
      </c>
      <c r="M1633" s="33" t="str">
        <f ca="1">[1]!EM_S_MAJASSRES_NUM(B1633,$M$2,$M$1)</f>
        <v/>
      </c>
      <c r="N1633" s="29" t="str">
        <f t="shared" si="179"/>
        <v/>
      </c>
      <c r="O1633" s="21">
        <f t="shared" ca="1" si="180"/>
        <v>-0.43557503498304234</v>
      </c>
      <c r="P1633" s="10" t="str">
        <f t="shared" si="181"/>
        <v>财报</v>
      </c>
    </row>
    <row r="1634" spans="1:16" x14ac:dyDescent="0.2">
      <c r="A1634" s="17">
        <f t="shared" ca="1" si="176"/>
        <v>734</v>
      </c>
      <c r="B1634" s="8" t="s">
        <v>3318</v>
      </c>
      <c r="C1634" s="8" t="s">
        <v>3319</v>
      </c>
      <c r="D1634" s="13">
        <f>IFERROR([1]!EM_S_QSTM07_IS(B1634,"61",$C$1,"1")/1000000,"")</f>
        <v>9.7923374600000006</v>
      </c>
      <c r="E1634" s="13" t="str">
        <f>IFERROR([1]!EM_S_PERFORMANCEEXPRESS_PERFEXNETPROFITTOSHAREHOLDER(B1634,$C$1)/1000000,"")</f>
        <v/>
      </c>
      <c r="F1634" s="13">
        <f>IFERROR([1]!EM_S_PROFITNOTICE_FORECASTT(B1634,$C$1)/1000000,"")</f>
        <v>8</v>
      </c>
      <c r="G1634" s="13">
        <f>IFERROR([1]!EM_S_PROFITNOTICE_FORECASTL(B1634,$C$1)/1000000,"")</f>
        <v>3</v>
      </c>
      <c r="H1634" s="13">
        <f t="shared" si="177"/>
        <v>5.5</v>
      </c>
      <c r="I1634" s="20">
        <f>IFERROR([1]!EM_S_QSTM07_IS(B1634,"61",$I$1,"1")/1000000,"")</f>
        <v>-4.4868743799999997</v>
      </c>
      <c r="J1634" s="13">
        <f t="shared" si="175"/>
        <v>14.27921184</v>
      </c>
      <c r="K1634" s="13">
        <f>IFERROR([1]!EM_S_QSTM07_IS(B1634,"61",$K$2,"1")/1000000,"")</f>
        <v>25.080880670000003</v>
      </c>
      <c r="L1634" s="14">
        <f t="shared" si="178"/>
        <v>-0.43067342698696398</v>
      </c>
      <c r="M1634" s="33" t="str">
        <f ca="1">[1]!EM_S_MAJASSRES_NUM(B1634,$M$2,$M$1)</f>
        <v/>
      </c>
      <c r="N1634" s="29" t="str">
        <f t="shared" si="179"/>
        <v/>
      </c>
      <c r="O1634" s="21">
        <f t="shared" ca="1" si="180"/>
        <v>-0.43067342698696398</v>
      </c>
      <c r="P1634" s="10" t="str">
        <f t="shared" si="181"/>
        <v>财报</v>
      </c>
    </row>
    <row r="1635" spans="1:16" x14ac:dyDescent="0.2">
      <c r="A1635" s="17">
        <f t="shared" ca="1" si="176"/>
        <v>1467</v>
      </c>
      <c r="B1635" s="8" t="s">
        <v>3320</v>
      </c>
      <c r="C1635" s="8" t="s">
        <v>3321</v>
      </c>
      <c r="D1635" s="13">
        <f>IFERROR([1]!EM_S_QSTM07_IS(B1635,"61",$C$1,"1")/1000000,"")</f>
        <v>31.72535251</v>
      </c>
      <c r="E1635" s="13" t="str">
        <f>IFERROR([1]!EM_S_PERFORMANCEEXPRESS_PERFEXNETPROFITTOSHAREHOLDER(B1635,$C$1)/1000000,"")</f>
        <v/>
      </c>
      <c r="F1635" s="13">
        <f>IFERROR([1]!EM_S_PROFITNOTICE_FORECASTT(B1635,$C$1)/1000000,"")</f>
        <v>63</v>
      </c>
      <c r="G1635" s="13">
        <f>IFERROR([1]!EM_S_PROFITNOTICE_FORECASTL(B1635,$C$1)/1000000,"")</f>
        <v>61</v>
      </c>
      <c r="H1635" s="13">
        <f t="shared" si="177"/>
        <v>62</v>
      </c>
      <c r="I1635" s="20">
        <f>IFERROR([1]!EM_S_QSTM07_IS(B1635,"61",$I$1,"1")/1000000,"")</f>
        <v>30.535481230000002</v>
      </c>
      <c r="J1635" s="13">
        <f t="shared" si="175"/>
        <v>1.1898712799999984</v>
      </c>
      <c r="K1635" s="13">
        <f>IFERROR([1]!EM_S_QSTM07_IS(B1635,"61",$K$2,"1")/1000000,"")</f>
        <v>30.773903960000002</v>
      </c>
      <c r="L1635" s="14">
        <f t="shared" si="178"/>
        <v>-0.9613350557814635</v>
      </c>
      <c r="M1635" s="33" t="str">
        <f ca="1">[1]!EM_S_MAJASSRES_NUM(B1635,$M$2,$M$1)</f>
        <v/>
      </c>
      <c r="N1635" s="29" t="str">
        <f t="shared" si="179"/>
        <v/>
      </c>
      <c r="O1635" s="21">
        <f t="shared" ca="1" si="180"/>
        <v>-0.9613350557814635</v>
      </c>
      <c r="P1635" s="10" t="str">
        <f t="shared" si="181"/>
        <v>财报</v>
      </c>
    </row>
    <row r="1636" spans="1:16" x14ac:dyDescent="0.2">
      <c r="A1636" s="17">
        <f t="shared" ca="1" si="176"/>
        <v>430</v>
      </c>
      <c r="B1636" s="8" t="s">
        <v>3322</v>
      </c>
      <c r="C1636" s="8" t="s">
        <v>3323</v>
      </c>
      <c r="D1636" s="13">
        <f>IFERROR([1]!EM_S_QSTM07_IS(B1636,"61",$C$1,"1")/1000000,"")</f>
        <v>118.51184282999999</v>
      </c>
      <c r="E1636" s="13" t="str">
        <f>IFERROR([1]!EM_S_PERFORMANCEEXPRESS_PERFEXNETPROFITTOSHAREHOLDER(B1636,$C$1)/1000000,"")</f>
        <v/>
      </c>
      <c r="F1636" s="13">
        <f>IFERROR([1]!EM_S_PROFITNOTICE_FORECASTT(B1636,$C$1)/1000000,"")</f>
        <v>168.97649999999999</v>
      </c>
      <c r="G1636" s="13">
        <f>IFERROR([1]!EM_S_PROFITNOTICE_FORECASTL(B1636,$C$1)/1000000,"")</f>
        <v>137.29339999999999</v>
      </c>
      <c r="H1636" s="13">
        <f t="shared" si="177"/>
        <v>153.13495</v>
      </c>
      <c r="I1636" s="20">
        <f>IFERROR([1]!EM_S_QSTM07_IS(B1636,"61",$I$1,"1")/1000000,"")</f>
        <v>35.351856789999999</v>
      </c>
      <c r="J1636" s="13">
        <f t="shared" si="175"/>
        <v>83.159986039999993</v>
      </c>
      <c r="K1636" s="13">
        <f>IFERROR([1]!EM_S_QSTM07_IS(B1636,"61",$K$2,"1")/1000000,"")</f>
        <v>79.938870750000007</v>
      </c>
      <c r="L1636" s="14">
        <f t="shared" si="178"/>
        <v>4.0294730958530409E-2</v>
      </c>
      <c r="M1636" s="33" t="str">
        <f ca="1">[1]!EM_S_MAJASSRES_NUM(B1636,$M$2,$M$1)</f>
        <v/>
      </c>
      <c r="N1636" s="29" t="str">
        <f t="shared" si="179"/>
        <v/>
      </c>
      <c r="O1636" s="21">
        <f t="shared" ca="1" si="180"/>
        <v>4.0294730958530409E-2</v>
      </c>
      <c r="P1636" s="10" t="str">
        <f t="shared" si="181"/>
        <v>财报</v>
      </c>
    </row>
    <row r="1637" spans="1:16" x14ac:dyDescent="0.2">
      <c r="A1637" s="17">
        <f t="shared" ca="1" si="176"/>
        <v>394</v>
      </c>
      <c r="B1637" s="8" t="s">
        <v>3324</v>
      </c>
      <c r="C1637" s="8" t="s">
        <v>3325</v>
      </c>
      <c r="D1637" s="13">
        <f>IFERROR([1]!EM_S_QSTM07_IS(B1637,"61",$C$1,"1")/1000000,"")</f>
        <v>18.920379219999997</v>
      </c>
      <c r="E1637" s="13" t="str">
        <f>IFERROR([1]!EM_S_PERFORMANCEEXPRESS_PERFEXNETPROFITTOSHAREHOLDER(B1637,$C$1)/1000000,"")</f>
        <v/>
      </c>
      <c r="F1637" s="13">
        <f>IFERROR([1]!EM_S_PROFITNOTICE_FORECASTT(B1637,$C$1)/1000000,"")</f>
        <v>21.52</v>
      </c>
      <c r="G1637" s="13">
        <f>IFERROR([1]!EM_S_PROFITNOTICE_FORECASTL(B1637,$C$1)/1000000,"")</f>
        <v>19.68</v>
      </c>
      <c r="H1637" s="13">
        <f t="shared" si="177"/>
        <v>20.6</v>
      </c>
      <c r="I1637" s="20">
        <f>IFERROR([1]!EM_S_QSTM07_IS(B1637,"61",$I$1,"1")/1000000,"")</f>
        <v>1.61626048</v>
      </c>
      <c r="J1637" s="13">
        <f t="shared" si="175"/>
        <v>17.304118739999996</v>
      </c>
      <c r="K1637" s="13">
        <f>IFERROR([1]!EM_S_QSTM07_IS(B1637,"61",$K$2,"1")/1000000,"")</f>
        <v>14.68037992</v>
      </c>
      <c r="L1637" s="14">
        <f t="shared" si="178"/>
        <v>0.17872417705113428</v>
      </c>
      <c r="M1637" s="33" t="str">
        <f ca="1">[1]!EM_S_MAJASSRES_NUM(B1637,$M$2,$M$1)</f>
        <v/>
      </c>
      <c r="N1637" s="29" t="str">
        <f t="shared" si="179"/>
        <v/>
      </c>
      <c r="O1637" s="21">
        <f t="shared" ca="1" si="180"/>
        <v>0.17872417705113428</v>
      </c>
      <c r="P1637" s="10" t="str">
        <f t="shared" si="181"/>
        <v>财报</v>
      </c>
    </row>
    <row r="1638" spans="1:16" x14ac:dyDescent="0.2">
      <c r="A1638" s="17">
        <f t="shared" ca="1" si="176"/>
        <v>500</v>
      </c>
      <c r="B1638" s="8" t="s">
        <v>3326</v>
      </c>
      <c r="C1638" s="8" t="s">
        <v>3327</v>
      </c>
      <c r="D1638" s="13">
        <f>IFERROR([1]!EM_S_QSTM07_IS(B1638,"61",$C$1,"1")/1000000,"")</f>
        <v>26.81026997</v>
      </c>
      <c r="E1638" s="13" t="str">
        <f>IFERROR([1]!EM_S_PERFORMANCEEXPRESS_PERFEXNETPROFITTOSHAREHOLDER(B1638,$C$1)/1000000,"")</f>
        <v/>
      </c>
      <c r="F1638" s="13">
        <f>IFERROR([1]!EM_S_PROFITNOTICE_FORECASTT(B1638,$C$1)/1000000,"")</f>
        <v>21.351700000000001</v>
      </c>
      <c r="G1638" s="13">
        <f>IFERROR([1]!EM_S_PROFITNOTICE_FORECASTL(B1638,$C$1)/1000000,"")</f>
        <v>19.104199999999999</v>
      </c>
      <c r="H1638" s="13">
        <f t="shared" si="177"/>
        <v>20.22795</v>
      </c>
      <c r="I1638" s="20">
        <f>IFERROR([1]!EM_S_QSTM07_IS(B1638,"61",$I$1,"1")/1000000,"")</f>
        <v>-6.42060327</v>
      </c>
      <c r="J1638" s="13">
        <f t="shared" si="175"/>
        <v>33.230873240000001</v>
      </c>
      <c r="K1638" s="13">
        <f>IFERROR([1]!EM_S_QSTM07_IS(B1638,"61",$K$2,"1")/1000000,"")</f>
        <v>37.773023450000004</v>
      </c>
      <c r="L1638" s="14">
        <f t="shared" si="178"/>
        <v>-0.12024852117047047</v>
      </c>
      <c r="M1638" s="33" t="str">
        <f ca="1">[1]!EM_S_MAJASSRES_NUM(B1638,$M$2,$M$1)</f>
        <v/>
      </c>
      <c r="N1638" s="29" t="str">
        <f t="shared" si="179"/>
        <v/>
      </c>
      <c r="O1638" s="21">
        <f t="shared" ca="1" si="180"/>
        <v>-0.12024852117047047</v>
      </c>
      <c r="P1638" s="10" t="str">
        <f t="shared" si="181"/>
        <v>财报</v>
      </c>
    </row>
    <row r="1639" spans="1:16" x14ac:dyDescent="0.2">
      <c r="A1639" s="17">
        <f t="shared" ca="1" si="176"/>
        <v>806</v>
      </c>
      <c r="B1639" s="8" t="s">
        <v>3328</v>
      </c>
      <c r="C1639" s="8" t="s">
        <v>3329</v>
      </c>
      <c r="D1639" s="13">
        <f>IFERROR([1]!EM_S_QSTM07_IS(B1639,"61",$C$1,"1")/1000000,"")</f>
        <v>9.7163721499999998</v>
      </c>
      <c r="E1639" s="13" t="str">
        <f>IFERROR([1]!EM_S_PERFORMANCEEXPRESS_PERFEXNETPROFITTOSHAREHOLDER(B1639,$C$1)/1000000,"")</f>
        <v/>
      </c>
      <c r="F1639" s="13">
        <f>IFERROR([1]!EM_S_PROFITNOTICE_FORECASTT(B1639,$C$1)/1000000,"")</f>
        <v>13.7386</v>
      </c>
      <c r="G1639" s="13">
        <f>IFERROR([1]!EM_S_PROFITNOTICE_FORECASTL(B1639,$C$1)/1000000,"")</f>
        <v>12.364699999999999</v>
      </c>
      <c r="H1639" s="13">
        <f t="shared" si="177"/>
        <v>13.051649999999999</v>
      </c>
      <c r="I1639" s="20">
        <f>IFERROR([1]!EM_S_QSTM07_IS(B1639,"61",$I$1,"1")/1000000,"")</f>
        <v>3.3036045499999998</v>
      </c>
      <c r="J1639" s="13">
        <f t="shared" si="175"/>
        <v>6.4127676000000005</v>
      </c>
      <c r="K1639" s="13">
        <f>IFERROR([1]!EM_S_QSTM07_IS(B1639,"61",$K$2,"1")/1000000,"")</f>
        <v>12.76613628</v>
      </c>
      <c r="L1639" s="14">
        <f t="shared" si="178"/>
        <v>-0.49767357488995873</v>
      </c>
      <c r="M1639" s="33" t="str">
        <f ca="1">[1]!EM_S_MAJASSRES_NUM(B1639,$M$2,$M$1)</f>
        <v/>
      </c>
      <c r="N1639" s="29" t="str">
        <f t="shared" si="179"/>
        <v/>
      </c>
      <c r="O1639" s="21">
        <f t="shared" ca="1" si="180"/>
        <v>-0.49767357488995873</v>
      </c>
      <c r="P1639" s="10" t="str">
        <f t="shared" si="181"/>
        <v>财报</v>
      </c>
    </row>
    <row r="1640" spans="1:16" x14ac:dyDescent="0.2">
      <c r="A1640" s="17" t="str">
        <f t="shared" ca="1" si="176"/>
        <v/>
      </c>
      <c r="B1640" s="8" t="s">
        <v>3330</v>
      </c>
      <c r="C1640" s="8" t="s">
        <v>3331</v>
      </c>
      <c r="D1640" s="13">
        <f>IFERROR([1]!EM_S_QSTM07_IS(B1640,"61",$C$1,"1")/1000000,"")</f>
        <v>4.6728294200000002</v>
      </c>
      <c r="E1640" s="13" t="str">
        <f>IFERROR([1]!EM_S_PERFORMANCEEXPRESS_PERFEXNETPROFITTOSHAREHOLDER(B1640,$C$1)/1000000,"")</f>
        <v/>
      </c>
      <c r="F1640" s="13">
        <f>IFERROR([1]!EM_S_PROFITNOTICE_FORECASTT(B1640,$C$1)/1000000,"")</f>
        <v>8.1074999999999999</v>
      </c>
      <c r="G1640" s="13">
        <f>IFERROR([1]!EM_S_PROFITNOTICE_FORECASTL(B1640,$C$1)/1000000,"")</f>
        <v>7.0461</v>
      </c>
      <c r="H1640" s="13">
        <f t="shared" si="177"/>
        <v>7.5768000000000004</v>
      </c>
      <c r="I1640" s="20">
        <f>IFERROR([1]!EM_S_QSTM07_IS(B1640,"61",$I$1,"1")/1000000,"")</f>
        <v>2.8523042300000001</v>
      </c>
      <c r="J1640" s="13">
        <f t="shared" si="175"/>
        <v>1.8205251900000001</v>
      </c>
      <c r="K1640" s="13">
        <f>IFERROR([1]!EM_S_QSTM07_IS(B1640,"61",$K$2,"1")/1000000,"")</f>
        <v>4.3092186300000002</v>
      </c>
      <c r="L1640" s="14">
        <f t="shared" si="178"/>
        <v>-0.57752777328914495</v>
      </c>
      <c r="M1640" s="33" t="str">
        <f ca="1">[1]!EM_S_MAJASSRES_NUM(B1640,$M$2,$M$1)</f>
        <v/>
      </c>
      <c r="N1640" s="29">
        <f t="shared" si="179"/>
        <v>1</v>
      </c>
      <c r="O1640" s="21" t="str">
        <f t="shared" ca="1" si="180"/>
        <v/>
      </c>
      <c r="P1640" s="10" t="str">
        <f t="shared" si="181"/>
        <v>财报</v>
      </c>
    </row>
    <row r="1641" spans="1:16" x14ac:dyDescent="0.2">
      <c r="A1641" s="17" t="str">
        <f t="shared" ca="1" si="176"/>
        <v/>
      </c>
      <c r="B1641" s="8" t="s">
        <v>3332</v>
      </c>
      <c r="C1641" s="8" t="s">
        <v>3333</v>
      </c>
      <c r="D1641" s="13">
        <f>IFERROR([1]!EM_S_QSTM07_IS(B1641,"61",$C$1,"1")/1000000,"")</f>
        <v>21.703174269999998</v>
      </c>
      <c r="E1641" s="13" t="str">
        <f>IFERROR([1]!EM_S_PERFORMANCEEXPRESS_PERFEXNETPROFITTOSHAREHOLDER(B1641,$C$1)/1000000,"")</f>
        <v/>
      </c>
      <c r="F1641" s="13">
        <f>IFERROR([1]!EM_S_PROFITNOTICE_FORECASTT(B1641,$C$1)/1000000,"")</f>
        <v>34.369500000000002</v>
      </c>
      <c r="G1641" s="13">
        <f>IFERROR([1]!EM_S_PROFITNOTICE_FORECASTL(B1641,$C$1)/1000000,"")</f>
        <v>30.550699999999999</v>
      </c>
      <c r="H1641" s="13">
        <f t="shared" si="177"/>
        <v>32.460099999999997</v>
      </c>
      <c r="I1641" s="20">
        <f>IFERROR([1]!EM_S_QSTM07_IS(B1641,"61",$I$1,"1")/1000000,"")</f>
        <v>10.60529863</v>
      </c>
      <c r="J1641" s="13">
        <f t="shared" si="175"/>
        <v>11.097875639999998</v>
      </c>
      <c r="K1641" s="13">
        <f>IFERROR([1]!EM_S_QSTM07_IS(B1641,"61",$K$2,"1")/1000000,"")</f>
        <v>18.14303168</v>
      </c>
      <c r="L1641" s="14">
        <f t="shared" si="178"/>
        <v>-0.38831195162196852</v>
      </c>
      <c r="M1641" s="33">
        <f ca="1">[1]!EM_S_MAJASSRES_NUM(B1641,$M$2,$M$1)</f>
        <v>1</v>
      </c>
      <c r="N1641" s="29" t="str">
        <f t="shared" si="179"/>
        <v/>
      </c>
      <c r="O1641" s="21" t="str">
        <f t="shared" ca="1" si="180"/>
        <v/>
      </c>
      <c r="P1641" s="10" t="str">
        <f t="shared" si="181"/>
        <v>财报</v>
      </c>
    </row>
    <row r="1642" spans="1:16" x14ac:dyDescent="0.2">
      <c r="A1642" s="17">
        <f t="shared" ca="1" si="176"/>
        <v>676</v>
      </c>
      <c r="B1642" s="8" t="s">
        <v>3334</v>
      </c>
      <c r="C1642" s="8" t="s">
        <v>3335</v>
      </c>
      <c r="D1642" s="13">
        <f>IFERROR([1]!EM_S_QSTM07_IS(B1642,"61",$C$1,"1")/1000000,"")</f>
        <v>29.23741738</v>
      </c>
      <c r="E1642" s="13" t="str">
        <f>IFERROR([1]!EM_S_PERFORMANCEEXPRESS_PERFEXNETPROFITTOSHAREHOLDER(B1642,$C$1)/1000000,"")</f>
        <v/>
      </c>
      <c r="F1642" s="13">
        <f>IFERROR([1]!EM_S_PROFITNOTICE_FORECASTT(B1642,$C$1)/1000000,"")</f>
        <v>46.286999999999999</v>
      </c>
      <c r="G1642" s="13">
        <f>IFERROR([1]!EM_S_PROFITNOTICE_FORECASTL(B1642,$C$1)/1000000,"")</f>
        <v>38.9786</v>
      </c>
      <c r="H1642" s="13">
        <f t="shared" si="177"/>
        <v>42.632800000000003</v>
      </c>
      <c r="I1642" s="20">
        <f>IFERROR([1]!EM_S_QSTM07_IS(B1642,"61",$I$1,"1")/1000000,"")</f>
        <v>13.609230419999999</v>
      </c>
      <c r="J1642" s="13">
        <f t="shared" si="175"/>
        <v>15.628186960000001</v>
      </c>
      <c r="K1642" s="13">
        <f>IFERROR([1]!EM_S_QSTM07_IS(B1642,"61",$K$2,"1")/1000000,"")</f>
        <v>24.416242860000001</v>
      </c>
      <c r="L1642" s="14">
        <f t="shared" si="178"/>
        <v>-0.35992662550048043</v>
      </c>
      <c r="M1642" s="33" t="str">
        <f ca="1">[1]!EM_S_MAJASSRES_NUM(B1642,$M$2,$M$1)</f>
        <v/>
      </c>
      <c r="N1642" s="29" t="str">
        <f t="shared" si="179"/>
        <v/>
      </c>
      <c r="O1642" s="21">
        <f t="shared" ca="1" si="180"/>
        <v>-0.35992662550048043</v>
      </c>
      <c r="P1642" s="10" t="str">
        <f t="shared" si="181"/>
        <v>财报</v>
      </c>
    </row>
    <row r="1643" spans="1:16" x14ac:dyDescent="0.2">
      <c r="A1643" s="17" t="str">
        <f t="shared" ca="1" si="176"/>
        <v/>
      </c>
      <c r="B1643" s="8" t="s">
        <v>3336</v>
      </c>
      <c r="C1643" s="8" t="s">
        <v>3337</v>
      </c>
      <c r="D1643" s="13">
        <f>IFERROR([1]!EM_S_QSTM07_IS(B1643,"61",$C$1,"1")/1000000,"")</f>
        <v>72.263663489999999</v>
      </c>
      <c r="E1643" s="13" t="str">
        <f>IFERROR([1]!EM_S_PERFORMANCEEXPRESS_PERFEXNETPROFITTOSHAREHOLDER(B1643,$C$1)/1000000,"")</f>
        <v/>
      </c>
      <c r="F1643" s="13">
        <f>IFERROR([1]!EM_S_PROFITNOTICE_FORECASTT(B1643,$C$1)/1000000,"")</f>
        <v>140</v>
      </c>
      <c r="G1643" s="13">
        <f>IFERROR([1]!EM_S_PROFITNOTICE_FORECASTL(B1643,$C$1)/1000000,"")</f>
        <v>130</v>
      </c>
      <c r="H1643" s="13">
        <f t="shared" si="177"/>
        <v>135</v>
      </c>
      <c r="I1643" s="20">
        <f>IFERROR([1]!EM_S_QSTM07_IS(B1643,"61",$I$1,"1")/1000000,"")</f>
        <v>60.086159170000002</v>
      </c>
      <c r="J1643" s="13">
        <f t="shared" si="175"/>
        <v>12.177504319999997</v>
      </c>
      <c r="K1643" s="13">
        <f>IFERROR([1]!EM_S_QSTM07_IS(B1643,"61",$K$2,"1")/1000000,"")</f>
        <v>24.553303510000003</v>
      </c>
      <c r="L1643" s="14">
        <f t="shared" si="178"/>
        <v>-0.50403804868699742</v>
      </c>
      <c r="M1643" s="33">
        <f ca="1">[1]!EM_S_MAJASSRES_NUM(B1643,$M$2,$M$1)</f>
        <v>1</v>
      </c>
      <c r="N1643" s="29" t="str">
        <f t="shared" si="179"/>
        <v/>
      </c>
      <c r="O1643" s="21" t="str">
        <f t="shared" ca="1" si="180"/>
        <v/>
      </c>
      <c r="P1643" s="10" t="str">
        <f t="shared" si="181"/>
        <v>财报</v>
      </c>
    </row>
    <row r="1644" spans="1:16" x14ac:dyDescent="0.2">
      <c r="A1644" s="17">
        <f t="shared" ca="1" si="176"/>
        <v>1980</v>
      </c>
      <c r="B1644" s="8" t="s">
        <v>3338</v>
      </c>
      <c r="C1644" s="8" t="s">
        <v>3339</v>
      </c>
      <c r="D1644" s="13">
        <f>IFERROR([1]!EM_S_QSTM07_IS(B1644,"61",$C$1,"1")/1000000,"")</f>
        <v>8.9257030799999999</v>
      </c>
      <c r="E1644" s="13" t="str">
        <f>IFERROR([1]!EM_S_PERFORMANCEEXPRESS_PERFEXNETPROFITTOSHAREHOLDER(B1644,$C$1)/1000000,"")</f>
        <v/>
      </c>
      <c r="F1644" s="13">
        <f>IFERROR([1]!EM_S_PROFITNOTICE_FORECASTT(B1644,$C$1)/1000000,"")</f>
        <v>57.917999999999999</v>
      </c>
      <c r="G1644" s="13">
        <f>IFERROR([1]!EM_S_PROFITNOTICE_FORECASTL(B1644,$C$1)/1000000,"")</f>
        <v>51.48</v>
      </c>
      <c r="H1644" s="13">
        <f t="shared" si="177"/>
        <v>54.698999999999998</v>
      </c>
      <c r="I1644" s="20">
        <f>IFERROR([1]!EM_S_QSTM07_IS(B1644,"61",$I$1,"1")/1000000,"")</f>
        <v>44.568672630000002</v>
      </c>
      <c r="J1644" s="13">
        <f t="shared" si="175"/>
        <v>-35.642969550000004</v>
      </c>
      <c r="K1644" s="13">
        <f>IFERROR([1]!EM_S_QSTM07_IS(B1644,"61",$K$2,"1")/1000000,"")</f>
        <v>20.739699329999997</v>
      </c>
      <c r="L1644" s="14">
        <f t="shared" si="178"/>
        <v>-2.7185866093267035</v>
      </c>
      <c r="M1644" s="33" t="str">
        <f ca="1">[1]!EM_S_MAJASSRES_NUM(B1644,$M$2,$M$1)</f>
        <v/>
      </c>
      <c r="N1644" s="29" t="str">
        <f t="shared" si="179"/>
        <v/>
      </c>
      <c r="O1644" s="21">
        <f t="shared" ca="1" si="180"/>
        <v>-2.7185866093267035</v>
      </c>
      <c r="P1644" s="10" t="str">
        <f t="shared" si="181"/>
        <v>财报</v>
      </c>
    </row>
    <row r="1645" spans="1:16" x14ac:dyDescent="0.2">
      <c r="A1645" s="17">
        <f t="shared" ca="1" si="176"/>
        <v>957</v>
      </c>
      <c r="B1645" s="8" t="s">
        <v>3340</v>
      </c>
      <c r="C1645" s="8" t="s">
        <v>3341</v>
      </c>
      <c r="D1645" s="13">
        <f>IFERROR([1]!EM_S_QSTM07_IS(B1645,"61",$C$1,"1")/1000000,"")</f>
        <v>20.138250639999999</v>
      </c>
      <c r="E1645" s="13" t="str">
        <f>IFERROR([1]!EM_S_PERFORMANCEEXPRESS_PERFEXNETPROFITTOSHAREHOLDER(B1645,$C$1)/1000000,"")</f>
        <v/>
      </c>
      <c r="F1645" s="13">
        <f>IFERROR([1]!EM_S_PROFITNOTICE_FORECASTT(B1645,$C$1)/1000000,"")</f>
        <v>38.224299999999999</v>
      </c>
      <c r="G1645" s="13">
        <f>IFERROR([1]!EM_S_PROFITNOTICE_FORECASTL(B1645,$C$1)/1000000,"")</f>
        <v>32.108400000000003</v>
      </c>
      <c r="H1645" s="13">
        <f t="shared" si="177"/>
        <v>35.166350000000001</v>
      </c>
      <c r="I1645" s="20">
        <f>IFERROR([1]!EM_S_QSTM07_IS(B1645,"61",$I$1,"1")/1000000,"")</f>
        <v>12.657996019999999</v>
      </c>
      <c r="J1645" s="13">
        <f t="shared" si="175"/>
        <v>7.4802546200000002</v>
      </c>
      <c r="K1645" s="13">
        <f>IFERROR([1]!EM_S_QSTM07_IS(B1645,"61",$K$2,"1")/1000000,"")</f>
        <v>19.332952379999998</v>
      </c>
      <c r="L1645" s="14">
        <f t="shared" si="178"/>
        <v>-0.61308265426969411</v>
      </c>
      <c r="M1645" s="33" t="str">
        <f ca="1">[1]!EM_S_MAJASSRES_NUM(B1645,$M$2,$M$1)</f>
        <v/>
      </c>
      <c r="N1645" s="29" t="str">
        <f t="shared" si="179"/>
        <v/>
      </c>
      <c r="O1645" s="21">
        <f t="shared" ca="1" si="180"/>
        <v>-0.61308265426969411</v>
      </c>
      <c r="P1645" s="10" t="str">
        <f t="shared" si="181"/>
        <v>财报</v>
      </c>
    </row>
    <row r="1646" spans="1:16" x14ac:dyDescent="0.2">
      <c r="A1646" s="17">
        <f t="shared" ca="1" si="176"/>
        <v>1065</v>
      </c>
      <c r="B1646" s="8" t="s">
        <v>3342</v>
      </c>
      <c r="C1646" s="8" t="s">
        <v>3343</v>
      </c>
      <c r="D1646" s="13">
        <f>IFERROR([1]!EM_S_QSTM07_IS(B1646,"61",$C$1,"1")/1000000,"")</f>
        <v>20.443862879999998</v>
      </c>
      <c r="E1646" s="13" t="str">
        <f>IFERROR([1]!EM_S_PERFORMANCEEXPRESS_PERFEXNETPROFITTOSHAREHOLDER(B1646,$C$1)/1000000,"")</f>
        <v/>
      </c>
      <c r="F1646" s="13">
        <f>IFERROR([1]!EM_S_PROFITNOTICE_FORECASTT(B1646,$C$1)/1000000,"")</f>
        <v>35.9621</v>
      </c>
      <c r="G1646" s="13">
        <f>IFERROR([1]!EM_S_PROFITNOTICE_FORECASTL(B1646,$C$1)/1000000,"")</f>
        <v>23.974799999999998</v>
      </c>
      <c r="H1646" s="13">
        <f t="shared" si="177"/>
        <v>29.968449999999997</v>
      </c>
      <c r="I1646" s="20">
        <f>IFERROR([1]!EM_S_QSTM07_IS(B1646,"61",$I$1,"1")/1000000,"")</f>
        <v>8.3893415600000001</v>
      </c>
      <c r="J1646" s="13">
        <f t="shared" si="175"/>
        <v>12.054521319999997</v>
      </c>
      <c r="K1646" s="13">
        <f>IFERROR([1]!EM_S_QSTM07_IS(B1646,"61",$K$2,"1")/1000000,"")</f>
        <v>38.986722540000002</v>
      </c>
      <c r="L1646" s="14">
        <f t="shared" si="178"/>
        <v>-0.69080444483036052</v>
      </c>
      <c r="M1646" s="33" t="str">
        <f ca="1">[1]!EM_S_MAJASSRES_NUM(B1646,$M$2,$M$1)</f>
        <v/>
      </c>
      <c r="N1646" s="29" t="str">
        <f t="shared" si="179"/>
        <v/>
      </c>
      <c r="O1646" s="21">
        <f t="shared" ca="1" si="180"/>
        <v>-0.69080444483036052</v>
      </c>
      <c r="P1646" s="10" t="str">
        <f t="shared" si="181"/>
        <v>财报</v>
      </c>
    </row>
    <row r="1647" spans="1:16" x14ac:dyDescent="0.2">
      <c r="A1647" s="17">
        <f t="shared" ca="1" si="176"/>
        <v>662</v>
      </c>
      <c r="B1647" s="8" t="s">
        <v>3344</v>
      </c>
      <c r="C1647" s="8" t="s">
        <v>3345</v>
      </c>
      <c r="D1647" s="13">
        <f>IFERROR([1]!EM_S_QSTM07_IS(B1647,"61",$C$1,"1")/1000000,"")</f>
        <v>26.586158430000001</v>
      </c>
      <c r="E1647" s="13" t="str">
        <f>IFERROR([1]!EM_S_PERFORMANCEEXPRESS_PERFEXNETPROFITTOSHAREHOLDER(B1647,$C$1)/1000000,"")</f>
        <v/>
      </c>
      <c r="F1647" s="13">
        <f>IFERROR([1]!EM_S_PROFITNOTICE_FORECASTT(B1647,$C$1)/1000000,"")</f>
        <v>47.8</v>
      </c>
      <c r="G1647" s="13">
        <f>IFERROR([1]!EM_S_PROFITNOTICE_FORECASTL(B1647,$C$1)/1000000,"")</f>
        <v>42</v>
      </c>
      <c r="H1647" s="13">
        <f t="shared" si="177"/>
        <v>44.9</v>
      </c>
      <c r="I1647" s="20">
        <f>IFERROR([1]!EM_S_QSTM07_IS(B1647,"61",$I$1,"1")/1000000,"")</f>
        <v>17.012281980000001</v>
      </c>
      <c r="J1647" s="13">
        <f t="shared" si="175"/>
        <v>9.5738764500000002</v>
      </c>
      <c r="K1647" s="13">
        <f>IFERROR([1]!EM_S_QSTM07_IS(B1647,"61",$K$2,"1")/1000000,"")</f>
        <v>14.593488619999999</v>
      </c>
      <c r="L1647" s="14">
        <f t="shared" si="178"/>
        <v>-0.343962454811576</v>
      </c>
      <c r="M1647" s="33" t="str">
        <f ca="1">[1]!EM_S_MAJASSRES_NUM(B1647,$M$2,$M$1)</f>
        <v/>
      </c>
      <c r="N1647" s="29" t="str">
        <f t="shared" si="179"/>
        <v/>
      </c>
      <c r="O1647" s="21">
        <f t="shared" ca="1" si="180"/>
        <v>-0.343962454811576</v>
      </c>
      <c r="P1647" s="10" t="str">
        <f t="shared" si="181"/>
        <v>财报</v>
      </c>
    </row>
    <row r="1648" spans="1:16" x14ac:dyDescent="0.2">
      <c r="A1648" s="17">
        <f t="shared" ca="1" si="176"/>
        <v>292</v>
      </c>
      <c r="B1648" s="8" t="s">
        <v>3346</v>
      </c>
      <c r="C1648" s="8" t="s">
        <v>3347</v>
      </c>
      <c r="D1648" s="13">
        <f>IFERROR([1]!EM_S_QSTM07_IS(B1648,"61",$C$1,"1")/1000000,"")</f>
        <v>33.116635809999998</v>
      </c>
      <c r="E1648" s="13" t="str">
        <f>IFERROR([1]!EM_S_PERFORMANCEEXPRESS_PERFEXNETPROFITTOSHAREHOLDER(B1648,$C$1)/1000000,"")</f>
        <v/>
      </c>
      <c r="F1648" s="13">
        <f>IFERROR([1]!EM_S_PROFITNOTICE_FORECASTT(B1648,$C$1)/1000000,"")</f>
        <v>44.2166</v>
      </c>
      <c r="G1648" s="13">
        <f>IFERROR([1]!EM_S_PROFITNOTICE_FORECASTL(B1648,$C$1)/1000000,"")</f>
        <v>37.234999999999999</v>
      </c>
      <c r="H1648" s="13">
        <f t="shared" si="177"/>
        <v>40.7258</v>
      </c>
      <c r="I1648" s="20">
        <f>IFERROR([1]!EM_S_QSTM07_IS(B1648,"61",$I$1,"1")/1000000,"")</f>
        <v>10.56168495</v>
      </c>
      <c r="J1648" s="13">
        <f t="shared" si="175"/>
        <v>22.554950859999998</v>
      </c>
      <c r="K1648" s="13">
        <f>IFERROR([1]!EM_S_QSTM07_IS(B1648,"61",$K$2,"1")/1000000,"")</f>
        <v>13.98142592</v>
      </c>
      <c r="L1648" s="14">
        <f t="shared" si="178"/>
        <v>0.61320819414676686</v>
      </c>
      <c r="M1648" s="33" t="str">
        <f ca="1">[1]!EM_S_MAJASSRES_NUM(B1648,$M$2,$M$1)</f>
        <v/>
      </c>
      <c r="N1648" s="29" t="str">
        <f t="shared" si="179"/>
        <v/>
      </c>
      <c r="O1648" s="21">
        <f t="shared" ca="1" si="180"/>
        <v>0.61320819414676686</v>
      </c>
      <c r="P1648" s="10" t="str">
        <f t="shared" si="181"/>
        <v>财报</v>
      </c>
    </row>
    <row r="1649" spans="1:16" x14ac:dyDescent="0.2">
      <c r="A1649" s="17">
        <f t="shared" ca="1" si="176"/>
        <v>410</v>
      </c>
      <c r="B1649" s="8" t="s">
        <v>3348</v>
      </c>
      <c r="C1649" s="8" t="s">
        <v>3349</v>
      </c>
      <c r="D1649" s="13">
        <f>IFERROR([1]!EM_S_QSTM07_IS(B1649,"61",$C$1,"1")/1000000,"")</f>
        <v>38.265493469999996</v>
      </c>
      <c r="E1649" s="13" t="str">
        <f>IFERROR([1]!EM_S_PERFORMANCEEXPRESS_PERFEXNETPROFITTOSHAREHOLDER(B1649,$C$1)/1000000,"")</f>
        <v/>
      </c>
      <c r="F1649" s="13">
        <f>IFERROR([1]!EM_S_PROFITNOTICE_FORECASTT(B1649,$C$1)/1000000,"")</f>
        <v>65.790000000000006</v>
      </c>
      <c r="G1649" s="13">
        <f>IFERROR([1]!EM_S_PROFITNOTICE_FORECASTL(B1649,$C$1)/1000000,"")</f>
        <v>60.06</v>
      </c>
      <c r="H1649" s="13">
        <f t="shared" si="177"/>
        <v>62.925000000000004</v>
      </c>
      <c r="I1649" s="20">
        <f>IFERROR([1]!EM_S_QSTM07_IS(B1649,"61",$I$1,"1")/1000000,"")</f>
        <v>22.498919149999999</v>
      </c>
      <c r="J1649" s="13">
        <f t="shared" si="175"/>
        <v>15.766574319999997</v>
      </c>
      <c r="K1649" s="13">
        <f>IFERROR([1]!EM_S_QSTM07_IS(B1649,"61",$K$2,"1")/1000000,"")</f>
        <v>13.9796485</v>
      </c>
      <c r="L1649" s="14">
        <f t="shared" si="178"/>
        <v>0.12782337266920529</v>
      </c>
      <c r="M1649" s="33" t="str">
        <f ca="1">[1]!EM_S_MAJASSRES_NUM(B1649,$M$2,$M$1)</f>
        <v/>
      </c>
      <c r="N1649" s="29" t="str">
        <f t="shared" si="179"/>
        <v/>
      </c>
      <c r="O1649" s="21">
        <f t="shared" ca="1" si="180"/>
        <v>0.12782337266920529</v>
      </c>
      <c r="P1649" s="10" t="str">
        <f t="shared" si="181"/>
        <v>财报</v>
      </c>
    </row>
    <row r="1650" spans="1:16" x14ac:dyDescent="0.2">
      <c r="A1650" s="17" t="str">
        <f t="shared" ca="1" si="176"/>
        <v/>
      </c>
      <c r="B1650" s="8" t="s">
        <v>3350</v>
      </c>
      <c r="C1650" s="8" t="s">
        <v>3351</v>
      </c>
      <c r="D1650" s="13">
        <f>IFERROR([1]!EM_S_QSTM07_IS(B1650,"61",$C$1,"1")/1000000,"")</f>
        <v>6.1186804500000003</v>
      </c>
      <c r="E1650" s="13" t="str">
        <f>IFERROR([1]!EM_S_PERFORMANCEEXPRESS_PERFEXNETPROFITTOSHAREHOLDER(B1650,$C$1)/1000000,"")</f>
        <v/>
      </c>
      <c r="F1650" s="13">
        <f>IFERROR([1]!EM_S_PROFITNOTICE_FORECASTT(B1650,$C$1)/1000000,"")</f>
        <v>14.049300000000001</v>
      </c>
      <c r="G1650" s="13">
        <f>IFERROR([1]!EM_S_PROFITNOTICE_FORECASTL(B1650,$C$1)/1000000,"")</f>
        <v>9.3661999999999992</v>
      </c>
      <c r="H1650" s="13">
        <f t="shared" si="177"/>
        <v>11.707750000000001</v>
      </c>
      <c r="I1650" s="20">
        <f>IFERROR([1]!EM_S_QSTM07_IS(B1650,"61",$I$1,"1")/1000000,"")</f>
        <v>5.1287589000000002</v>
      </c>
      <c r="J1650" s="13">
        <f t="shared" si="175"/>
        <v>0.98992155000000004</v>
      </c>
      <c r="K1650" s="13">
        <f>IFERROR([1]!EM_S_QSTM07_IS(B1650,"61",$K$2,"1")/1000000,"")</f>
        <v>12.203851800000001</v>
      </c>
      <c r="L1650" s="14">
        <f t="shared" si="178"/>
        <v>-0.91888449923654436</v>
      </c>
      <c r="M1650" s="33">
        <f ca="1">[1]!EM_S_MAJASSRES_NUM(B1650,$M$2,$M$1)</f>
        <v>1</v>
      </c>
      <c r="N1650" s="29" t="str">
        <f t="shared" si="179"/>
        <v/>
      </c>
      <c r="O1650" s="21" t="str">
        <f t="shared" ca="1" si="180"/>
        <v/>
      </c>
      <c r="P1650" s="10" t="str">
        <f t="shared" si="181"/>
        <v>财报</v>
      </c>
    </row>
    <row r="1651" spans="1:16" x14ac:dyDescent="0.2">
      <c r="A1651" s="17" t="str">
        <f t="shared" ca="1" si="176"/>
        <v/>
      </c>
      <c r="B1651" s="8" t="s">
        <v>3352</v>
      </c>
      <c r="C1651" s="8" t="s">
        <v>3353</v>
      </c>
      <c r="D1651" s="13">
        <f>IFERROR([1]!EM_S_QSTM07_IS(B1651,"61",$C$1,"1")/1000000,"")</f>
        <v>0.94991263999999997</v>
      </c>
      <c r="E1651" s="13" t="str">
        <f>IFERROR([1]!EM_S_PERFORMANCEEXPRESS_PERFEXNETPROFITTOSHAREHOLDER(B1651,$C$1)/1000000,"")</f>
        <v/>
      </c>
      <c r="F1651" s="13">
        <f>IFERROR([1]!EM_S_PROFITNOTICE_FORECASTT(B1651,$C$1)/1000000,"")</f>
        <v>2.5127000000000002</v>
      </c>
      <c r="G1651" s="13">
        <f>IFERROR([1]!EM_S_PROFITNOTICE_FORECASTL(B1651,$C$1)/1000000,"")</f>
        <v>1.6751</v>
      </c>
      <c r="H1651" s="13">
        <f t="shared" si="177"/>
        <v>2.0939000000000001</v>
      </c>
      <c r="I1651" s="20">
        <f>IFERROR([1]!EM_S_QSTM07_IS(B1651,"61",$I$1,"1")/1000000,"")</f>
        <v>1.3234397499999999</v>
      </c>
      <c r="J1651" s="13">
        <f t="shared" si="175"/>
        <v>-0.37352710999999994</v>
      </c>
      <c r="K1651" s="13">
        <f>IFERROR([1]!EM_S_QSTM07_IS(B1651,"61",$K$2,"1")/1000000,"")</f>
        <v>5.5785901399999993</v>
      </c>
      <c r="L1651" s="14">
        <f t="shared" si="178"/>
        <v>-1.06695725992159</v>
      </c>
      <c r="M1651" s="33" t="str">
        <f ca="1">[1]!EM_S_MAJASSRES_NUM(B1651,$M$2,$M$1)</f>
        <v/>
      </c>
      <c r="N1651" s="29">
        <f t="shared" si="179"/>
        <v>1</v>
      </c>
      <c r="O1651" s="21" t="str">
        <f t="shared" ca="1" si="180"/>
        <v/>
      </c>
      <c r="P1651" s="10" t="str">
        <f t="shared" si="181"/>
        <v>财报</v>
      </c>
    </row>
    <row r="1652" spans="1:16" x14ac:dyDescent="0.2">
      <c r="A1652" s="17">
        <f t="shared" ca="1" si="176"/>
        <v>1863</v>
      </c>
      <c r="B1652" s="8" t="s">
        <v>3354</v>
      </c>
      <c r="C1652" s="8" t="s">
        <v>3355</v>
      </c>
      <c r="D1652" s="13">
        <f>IFERROR([1]!EM_S_QSTM07_IS(B1652,"61",$C$1,"1")/1000000,"")</f>
        <v>0.75514477000000002</v>
      </c>
      <c r="E1652" s="13" t="str">
        <f>IFERROR([1]!EM_S_PERFORMANCEEXPRESS_PERFEXNETPROFITTOSHAREHOLDER(B1652,$C$1)/1000000,"")</f>
        <v/>
      </c>
      <c r="F1652" s="13">
        <f>IFERROR([1]!EM_S_PROFITNOTICE_FORECASTT(B1652,$C$1)/1000000,"")</f>
        <v>28.17</v>
      </c>
      <c r="G1652" s="13">
        <f>IFERROR([1]!EM_S_PROFITNOTICE_FORECASTL(B1652,$C$1)/1000000,"")</f>
        <v>24.35</v>
      </c>
      <c r="H1652" s="13">
        <f t="shared" si="177"/>
        <v>26.26</v>
      </c>
      <c r="I1652" s="20">
        <f>IFERROR([1]!EM_S_QSTM07_IS(B1652,"61",$I$1,"1")/1000000,"")</f>
        <v>24.918245129999999</v>
      </c>
      <c r="J1652" s="13">
        <f t="shared" si="175"/>
        <v>-24.163100359999998</v>
      </c>
      <c r="K1652" s="13">
        <f>IFERROR([1]!EM_S_QSTM07_IS(B1652,"61",$K$2,"1")/1000000,"")</f>
        <v>42.813843810000002</v>
      </c>
      <c r="L1652" s="14">
        <f t="shared" si="178"/>
        <v>-1.5643758702729755</v>
      </c>
      <c r="M1652" s="33" t="str">
        <f ca="1">[1]!EM_S_MAJASSRES_NUM(B1652,$M$2,$M$1)</f>
        <v/>
      </c>
      <c r="N1652" s="29" t="str">
        <f t="shared" si="179"/>
        <v/>
      </c>
      <c r="O1652" s="21">
        <f t="shared" ca="1" si="180"/>
        <v>-1.5643758702729755</v>
      </c>
      <c r="P1652" s="10" t="str">
        <f t="shared" si="181"/>
        <v>财报</v>
      </c>
    </row>
    <row r="1653" spans="1:16" x14ac:dyDescent="0.2">
      <c r="A1653" s="17">
        <f t="shared" ca="1" si="176"/>
        <v>821</v>
      </c>
      <c r="B1653" s="8" t="s">
        <v>3356</v>
      </c>
      <c r="C1653" s="8" t="s">
        <v>3357</v>
      </c>
      <c r="D1653" s="13">
        <f>IFERROR([1]!EM_S_QSTM07_IS(B1653,"61",$C$1,"1")/1000000,"")</f>
        <v>44.741332130000004</v>
      </c>
      <c r="E1653" s="13" t="str">
        <f>IFERROR([1]!EM_S_PERFORMANCEEXPRESS_PERFEXNETPROFITTOSHAREHOLDER(B1653,$C$1)/1000000,"")</f>
        <v/>
      </c>
      <c r="F1653" s="13">
        <f>IFERROR([1]!EM_S_PROFITNOTICE_FORECASTT(B1653,$C$1)/1000000,"")</f>
        <v>81</v>
      </c>
      <c r="G1653" s="13">
        <f>IFERROR([1]!EM_S_PROFITNOTICE_FORECASTL(B1653,$C$1)/1000000,"")</f>
        <v>76</v>
      </c>
      <c r="H1653" s="13">
        <f t="shared" si="177"/>
        <v>78.5</v>
      </c>
      <c r="I1653" s="20">
        <f>IFERROR([1]!EM_S_QSTM07_IS(B1653,"61",$I$1,"1")/1000000,"")</f>
        <v>36.395017729999999</v>
      </c>
      <c r="J1653" s="13">
        <f t="shared" si="175"/>
        <v>8.3463144000000042</v>
      </c>
      <c r="K1653" s="13">
        <f>IFERROR([1]!EM_S_QSTM07_IS(B1653,"61",$K$2,"1")/1000000,"")</f>
        <v>17.059740920000003</v>
      </c>
      <c r="L1653" s="14">
        <f t="shared" si="178"/>
        <v>-0.51075960419684951</v>
      </c>
      <c r="M1653" s="33" t="str">
        <f ca="1">[1]!EM_S_MAJASSRES_NUM(B1653,$M$2,$M$1)</f>
        <v/>
      </c>
      <c r="N1653" s="29" t="str">
        <f t="shared" si="179"/>
        <v/>
      </c>
      <c r="O1653" s="21">
        <f t="shared" ca="1" si="180"/>
        <v>-0.51075960419684951</v>
      </c>
      <c r="P1653" s="10" t="str">
        <f t="shared" si="181"/>
        <v>财报</v>
      </c>
    </row>
    <row r="1654" spans="1:16" x14ac:dyDescent="0.2">
      <c r="A1654" s="17">
        <f t="shared" ca="1" si="176"/>
        <v>1336</v>
      </c>
      <c r="B1654" s="8" t="s">
        <v>3358</v>
      </c>
      <c r="C1654" s="8" t="s">
        <v>3359</v>
      </c>
      <c r="D1654" s="13">
        <f>IFERROR([1]!EM_S_QSTM07_IS(B1654,"61",$C$1,"1")/1000000,"")</f>
        <v>31.540700899999997</v>
      </c>
      <c r="E1654" s="13" t="str">
        <f>IFERROR([1]!EM_S_PERFORMANCEEXPRESS_PERFEXNETPROFITTOSHAREHOLDER(B1654,$C$1)/1000000,"")</f>
        <v/>
      </c>
      <c r="F1654" s="13">
        <f>IFERROR([1]!EM_S_PROFITNOTICE_FORECASTT(B1654,$C$1)/1000000,"")</f>
        <v>61.864699999999999</v>
      </c>
      <c r="G1654" s="13">
        <f>IFERROR([1]!EM_S_PROFITNOTICE_FORECASTL(B1654,$C$1)/1000000,"")</f>
        <v>57.105800000000002</v>
      </c>
      <c r="H1654" s="13">
        <f t="shared" si="177"/>
        <v>59.485250000000001</v>
      </c>
      <c r="I1654" s="20">
        <f>IFERROR([1]!EM_S_QSTM07_IS(B1654,"61",$I$1,"1")/1000000,"")</f>
        <v>28.644780140000002</v>
      </c>
      <c r="J1654" s="13">
        <f t="shared" si="175"/>
        <v>2.8959207599999957</v>
      </c>
      <c r="K1654" s="13">
        <f>IFERROR([1]!EM_S_QSTM07_IS(B1654,"61",$K$2,"1")/1000000,"")</f>
        <v>25.021701739999997</v>
      </c>
      <c r="L1654" s="14">
        <f t="shared" si="178"/>
        <v>-0.88426363681849263</v>
      </c>
      <c r="M1654" s="33" t="str">
        <f ca="1">[1]!EM_S_MAJASSRES_NUM(B1654,$M$2,$M$1)</f>
        <v/>
      </c>
      <c r="N1654" s="29" t="str">
        <f t="shared" si="179"/>
        <v/>
      </c>
      <c r="O1654" s="21">
        <f t="shared" ca="1" si="180"/>
        <v>-0.88426363681849263</v>
      </c>
      <c r="P1654" s="10" t="str">
        <f t="shared" si="181"/>
        <v>财报</v>
      </c>
    </row>
    <row r="1655" spans="1:16" x14ac:dyDescent="0.2">
      <c r="A1655" s="17">
        <f t="shared" ca="1" si="176"/>
        <v>454</v>
      </c>
      <c r="B1655" s="8" t="s">
        <v>3360</v>
      </c>
      <c r="C1655" s="8" t="s">
        <v>3361</v>
      </c>
      <c r="D1655" s="13">
        <f>IFERROR([1]!EM_S_QSTM07_IS(B1655,"61",$C$1,"1")/1000000,"")</f>
        <v>34.06827912</v>
      </c>
      <c r="E1655" s="13" t="str">
        <f>IFERROR([1]!EM_S_PERFORMANCEEXPRESS_PERFEXNETPROFITTOSHAREHOLDER(B1655,$C$1)/1000000,"")</f>
        <v/>
      </c>
      <c r="F1655" s="13">
        <f>IFERROR([1]!EM_S_PROFITNOTICE_FORECASTT(B1655,$C$1)/1000000,"")</f>
        <v>46.567799999999998</v>
      </c>
      <c r="G1655" s="13">
        <f>IFERROR([1]!EM_S_PROFITNOTICE_FORECASTL(B1655,$C$1)/1000000,"")</f>
        <v>39.116900000000001</v>
      </c>
      <c r="H1655" s="13">
        <f t="shared" si="177"/>
        <v>42.842349999999996</v>
      </c>
      <c r="I1655" s="20">
        <f>IFERROR([1]!EM_S_QSTM07_IS(B1655,"61",$I$1,"1")/1000000,"")</f>
        <v>9.5655919100000002</v>
      </c>
      <c r="J1655" s="13">
        <f t="shared" si="175"/>
        <v>24.502687209999998</v>
      </c>
      <c r="K1655" s="13">
        <f>IFERROR([1]!EM_S_QSTM07_IS(B1655,"61",$K$2,"1")/1000000,"")</f>
        <v>25.165456379999998</v>
      </c>
      <c r="L1655" s="14">
        <f t="shared" si="178"/>
        <v>-2.6336465351239569E-2</v>
      </c>
      <c r="M1655" s="33" t="str">
        <f ca="1">[1]!EM_S_MAJASSRES_NUM(B1655,$M$2,$M$1)</f>
        <v/>
      </c>
      <c r="N1655" s="29" t="str">
        <f t="shared" si="179"/>
        <v/>
      </c>
      <c r="O1655" s="21">
        <f t="shared" ca="1" si="180"/>
        <v>-2.6336465351239569E-2</v>
      </c>
      <c r="P1655" s="10" t="str">
        <f t="shared" si="181"/>
        <v>财报</v>
      </c>
    </row>
    <row r="1656" spans="1:16" x14ac:dyDescent="0.2">
      <c r="A1656" s="17">
        <f t="shared" ca="1" si="176"/>
        <v>708</v>
      </c>
      <c r="B1656" s="8" t="s">
        <v>3362</v>
      </c>
      <c r="C1656" s="8" t="s">
        <v>3363</v>
      </c>
      <c r="D1656" s="13">
        <f>IFERROR([1]!EM_S_QSTM07_IS(B1656,"61",$C$1,"1")/1000000,"")</f>
        <v>40.155656899999997</v>
      </c>
      <c r="E1656" s="13" t="str">
        <f>IFERROR([1]!EM_S_PERFORMANCEEXPRESS_PERFEXNETPROFITTOSHAREHOLDER(B1656,$C$1)/1000000,"")</f>
        <v/>
      </c>
      <c r="F1656" s="13">
        <f>IFERROR([1]!EM_S_PROFITNOTICE_FORECASTT(B1656,$C$1)/1000000,"")</f>
        <v>64.8339</v>
      </c>
      <c r="G1656" s="13">
        <f>IFERROR([1]!EM_S_PROFITNOTICE_FORECASTL(B1656,$C$1)/1000000,"")</f>
        <v>52.827599999999997</v>
      </c>
      <c r="H1656" s="13">
        <f t="shared" si="177"/>
        <v>58.830749999999995</v>
      </c>
      <c r="I1656" s="20">
        <f>IFERROR([1]!EM_S_QSTM07_IS(B1656,"61",$I$1,"1")/1000000,"")</f>
        <v>22.29256968</v>
      </c>
      <c r="J1656" s="13">
        <f t="shared" si="175"/>
        <v>17.863087219999997</v>
      </c>
      <c r="K1656" s="13">
        <f>IFERROR([1]!EM_S_QSTM07_IS(B1656,"61",$K$2,"1")/1000000,"")</f>
        <v>29.79466352</v>
      </c>
      <c r="L1656" s="14">
        <f t="shared" si="178"/>
        <v>-0.40046017945431067</v>
      </c>
      <c r="M1656" s="33" t="str">
        <f ca="1">[1]!EM_S_MAJASSRES_NUM(B1656,$M$2,$M$1)</f>
        <v/>
      </c>
      <c r="N1656" s="29" t="str">
        <f t="shared" si="179"/>
        <v/>
      </c>
      <c r="O1656" s="21">
        <f t="shared" ca="1" si="180"/>
        <v>-0.40046017945431067</v>
      </c>
      <c r="P1656" s="10" t="str">
        <f t="shared" si="181"/>
        <v>财报</v>
      </c>
    </row>
    <row r="1657" spans="1:16" x14ac:dyDescent="0.2">
      <c r="A1657" s="17" t="str">
        <f t="shared" ca="1" si="176"/>
        <v/>
      </c>
      <c r="B1657" s="8" t="s">
        <v>3364</v>
      </c>
      <c r="C1657" s="8" t="s">
        <v>3365</v>
      </c>
      <c r="D1657" s="13">
        <f>IFERROR([1]!EM_S_QSTM07_IS(B1657,"61",$C$1,"1")/1000000,"")</f>
        <v>-12.043628949999999</v>
      </c>
      <c r="E1657" s="13" t="str">
        <f>IFERROR([1]!EM_S_PERFORMANCEEXPRESS_PERFEXNETPROFITTOSHAREHOLDER(B1657,$C$1)/1000000,"")</f>
        <v/>
      </c>
      <c r="F1657" s="13">
        <f>IFERROR([1]!EM_S_PROFITNOTICE_FORECASTT(B1657,$C$1)/1000000,"")</f>
        <v>-19.5</v>
      </c>
      <c r="G1657" s="13">
        <f>IFERROR([1]!EM_S_PROFITNOTICE_FORECASTL(B1657,$C$1)/1000000,"")</f>
        <v>-22.5</v>
      </c>
      <c r="H1657" s="13">
        <f t="shared" si="177"/>
        <v>-21</v>
      </c>
      <c r="I1657" s="20">
        <f>IFERROR([1]!EM_S_QSTM07_IS(B1657,"61",$I$1,"1")/1000000,"")</f>
        <v>-9.6575196699999992</v>
      </c>
      <c r="J1657" s="13">
        <f t="shared" si="175"/>
        <v>-2.3861092799999994</v>
      </c>
      <c r="K1657" s="13">
        <f>IFERROR([1]!EM_S_QSTM07_IS(B1657,"61",$K$2,"1")/1000000,"")</f>
        <v>-9.2536768000000009</v>
      </c>
      <c r="L1657" s="14">
        <f t="shared" si="178"/>
        <v>0.74214473537696934</v>
      </c>
      <c r="M1657" s="33" t="str">
        <f ca="1">[1]!EM_S_MAJASSRES_NUM(B1657,$M$2,$M$1)</f>
        <v/>
      </c>
      <c r="N1657" s="29">
        <f t="shared" si="179"/>
        <v>1</v>
      </c>
      <c r="O1657" s="21" t="str">
        <f t="shared" ca="1" si="180"/>
        <v/>
      </c>
      <c r="P1657" s="10" t="str">
        <f t="shared" si="181"/>
        <v>财报</v>
      </c>
    </row>
    <row r="1658" spans="1:16" x14ac:dyDescent="0.2">
      <c r="A1658" s="17">
        <f t="shared" ca="1" si="176"/>
        <v>1423</v>
      </c>
      <c r="B1658" s="8" t="s">
        <v>3366</v>
      </c>
      <c r="C1658" s="8" t="s">
        <v>3367</v>
      </c>
      <c r="D1658" s="13">
        <f>IFERROR([1]!EM_S_QSTM07_IS(B1658,"61",$C$1,"1")/1000000,"")</f>
        <v>19.064964889999999</v>
      </c>
      <c r="E1658" s="13" t="str">
        <f>IFERROR([1]!EM_S_PERFORMANCEEXPRESS_PERFEXNETPROFITTOSHAREHOLDER(B1658,$C$1)/1000000,"")</f>
        <v/>
      </c>
      <c r="F1658" s="13">
        <f>IFERROR([1]!EM_S_PROFITNOTICE_FORECASTT(B1658,$C$1)/1000000,"")</f>
        <v>46.574599999999997</v>
      </c>
      <c r="G1658" s="13">
        <f>IFERROR([1]!EM_S_PROFITNOTICE_FORECASTL(B1658,$C$1)/1000000,"")</f>
        <v>31.049700000000001</v>
      </c>
      <c r="H1658" s="13">
        <f t="shared" si="177"/>
        <v>38.812150000000003</v>
      </c>
      <c r="I1658" s="20">
        <f>IFERROR([1]!EM_S_QSTM07_IS(B1658,"61",$I$1,"1")/1000000,"")</f>
        <v>17.17231979</v>
      </c>
      <c r="J1658" s="13">
        <f t="shared" si="175"/>
        <v>1.8926450999999993</v>
      </c>
      <c r="K1658" s="13">
        <f>IFERROR([1]!EM_S_QSTM07_IS(B1658,"61",$K$2,"1")/1000000,"")</f>
        <v>27.64513255</v>
      </c>
      <c r="L1658" s="14">
        <f t="shared" si="178"/>
        <v>-0.93153785402993128</v>
      </c>
      <c r="M1658" s="33" t="str">
        <f ca="1">[1]!EM_S_MAJASSRES_NUM(B1658,$M$2,$M$1)</f>
        <v/>
      </c>
      <c r="N1658" s="29" t="str">
        <f t="shared" si="179"/>
        <v/>
      </c>
      <c r="O1658" s="21">
        <f t="shared" ca="1" si="180"/>
        <v>-0.93153785402993128</v>
      </c>
      <c r="P1658" s="10" t="str">
        <f t="shared" si="181"/>
        <v>财报</v>
      </c>
    </row>
    <row r="1659" spans="1:16" x14ac:dyDescent="0.2">
      <c r="A1659" s="17" t="str">
        <f t="shared" ca="1" si="176"/>
        <v/>
      </c>
      <c r="B1659" s="8" t="s">
        <v>3368</v>
      </c>
      <c r="C1659" s="8" t="s">
        <v>3369</v>
      </c>
      <c r="D1659" s="13">
        <f>IFERROR([1]!EM_S_QSTM07_IS(B1659,"61",$C$1,"1")/1000000,"")</f>
        <v>6.79348245</v>
      </c>
      <c r="E1659" s="13" t="str">
        <f>IFERROR([1]!EM_S_PERFORMANCEEXPRESS_PERFEXNETPROFITTOSHAREHOLDER(B1659,$C$1)/1000000,"")</f>
        <v/>
      </c>
      <c r="F1659" s="13">
        <f>IFERROR([1]!EM_S_PROFITNOTICE_FORECASTT(B1659,$C$1)/1000000,"")</f>
        <v>21.885300000000001</v>
      </c>
      <c r="G1659" s="13">
        <f>IFERROR([1]!EM_S_PROFITNOTICE_FORECASTL(B1659,$C$1)/1000000,"")</f>
        <v>18.967300000000002</v>
      </c>
      <c r="H1659" s="13">
        <f t="shared" si="177"/>
        <v>20.426300000000001</v>
      </c>
      <c r="I1659" s="20">
        <f>IFERROR([1]!EM_S_QSTM07_IS(B1659,"61",$I$1,"1")/1000000,"")</f>
        <v>13.54968867</v>
      </c>
      <c r="J1659" s="13">
        <f t="shared" si="175"/>
        <v>-6.7562062200000002</v>
      </c>
      <c r="K1659" s="13">
        <f>IFERROR([1]!EM_S_QSTM07_IS(B1659,"61",$K$2,"1")/1000000,"")</f>
        <v>3.6644090600000001</v>
      </c>
      <c r="L1659" s="14">
        <f t="shared" si="178"/>
        <v>-2.8437369052897168</v>
      </c>
      <c r="M1659" s="33" t="str">
        <f ca="1">[1]!EM_S_MAJASSRES_NUM(B1659,$M$2,$M$1)</f>
        <v/>
      </c>
      <c r="N1659" s="29">
        <f t="shared" si="179"/>
        <v>1</v>
      </c>
      <c r="O1659" s="21" t="str">
        <f t="shared" ca="1" si="180"/>
        <v/>
      </c>
      <c r="P1659" s="10" t="str">
        <f t="shared" si="181"/>
        <v>财报</v>
      </c>
    </row>
    <row r="1660" spans="1:16" x14ac:dyDescent="0.2">
      <c r="A1660" s="17">
        <f t="shared" ca="1" si="176"/>
        <v>392</v>
      </c>
      <c r="B1660" s="8" t="s">
        <v>3370</v>
      </c>
      <c r="C1660" s="8" t="s">
        <v>3371</v>
      </c>
      <c r="D1660" s="13">
        <f>IFERROR([1]!EM_S_QSTM07_IS(B1660,"61",$C$1,"1")/1000000,"")</f>
        <v>18.934544329999998</v>
      </c>
      <c r="E1660" s="13" t="str">
        <f>IFERROR([1]!EM_S_PERFORMANCEEXPRESS_PERFEXNETPROFITTOSHAREHOLDER(B1660,$C$1)/1000000,"")</f>
        <v/>
      </c>
      <c r="F1660" s="13">
        <f>IFERROR([1]!EM_S_PROFITNOTICE_FORECASTT(B1660,$C$1)/1000000,"")</f>
        <v>21.578499999999998</v>
      </c>
      <c r="G1660" s="13">
        <f>IFERROR([1]!EM_S_PROFITNOTICE_FORECASTL(B1660,$C$1)/1000000,"")</f>
        <v>18.7639</v>
      </c>
      <c r="H1660" s="13">
        <f t="shared" si="177"/>
        <v>20.171199999999999</v>
      </c>
      <c r="I1660" s="20">
        <f>IFERROR([1]!EM_S_QSTM07_IS(B1660,"61",$I$1,"1")/1000000,"")</f>
        <v>1.24389376</v>
      </c>
      <c r="J1660" s="13">
        <f t="shared" si="175"/>
        <v>17.690650569999999</v>
      </c>
      <c r="K1660" s="13">
        <f>IFERROR([1]!EM_S_QSTM07_IS(B1660,"61",$K$2,"1")/1000000,"")</f>
        <v>14.84247186</v>
      </c>
      <c r="L1660" s="14">
        <f t="shared" si="178"/>
        <v>0.19189382583070627</v>
      </c>
      <c r="M1660" s="33" t="str">
        <f ca="1">[1]!EM_S_MAJASSRES_NUM(B1660,$M$2,$M$1)</f>
        <v/>
      </c>
      <c r="N1660" s="29" t="str">
        <f t="shared" si="179"/>
        <v/>
      </c>
      <c r="O1660" s="21">
        <f t="shared" ca="1" si="180"/>
        <v>0.19189382583070627</v>
      </c>
      <c r="P1660" s="10" t="str">
        <f t="shared" si="181"/>
        <v>财报</v>
      </c>
    </row>
    <row r="1661" spans="1:16" x14ac:dyDescent="0.2">
      <c r="A1661" s="17" t="str">
        <f t="shared" ca="1" si="176"/>
        <v/>
      </c>
      <c r="B1661" s="8" t="s">
        <v>3372</v>
      </c>
      <c r="C1661" s="8" t="s">
        <v>3373</v>
      </c>
      <c r="D1661" s="13">
        <f>IFERROR([1]!EM_S_QSTM07_IS(B1661,"61",$C$1,"1")/1000000,"")</f>
        <v>11.513079980000001</v>
      </c>
      <c r="E1661" s="13" t="str">
        <f>IFERROR([1]!EM_S_PERFORMANCEEXPRESS_PERFEXNETPROFITTOSHAREHOLDER(B1661,$C$1)/1000000,"")</f>
        <v/>
      </c>
      <c r="F1661" s="13">
        <f>IFERROR([1]!EM_S_PROFITNOTICE_FORECASTT(B1661,$C$1)/1000000,"")</f>
        <v>16.5</v>
      </c>
      <c r="G1661" s="13">
        <f>IFERROR([1]!EM_S_PROFITNOTICE_FORECASTL(B1661,$C$1)/1000000,"")</f>
        <v>14.5</v>
      </c>
      <c r="H1661" s="13">
        <f t="shared" si="177"/>
        <v>15.5</v>
      </c>
      <c r="I1661" s="20">
        <f>IFERROR([1]!EM_S_QSTM07_IS(B1661,"61",$I$1,"1")/1000000,"")</f>
        <v>4.2164449800000003</v>
      </c>
      <c r="J1661" s="13">
        <f t="shared" si="175"/>
        <v>7.2966350000000002</v>
      </c>
      <c r="K1661" s="13">
        <f>IFERROR([1]!EM_S_QSTM07_IS(B1661,"61",$K$2,"1")/1000000,"")</f>
        <v>4.1849811499999996</v>
      </c>
      <c r="L1661" s="14">
        <f t="shared" si="178"/>
        <v>0.74352876117494604</v>
      </c>
      <c r="M1661" s="33" t="str">
        <f ca="1">[1]!EM_S_MAJASSRES_NUM(B1661,$M$2,$M$1)</f>
        <v/>
      </c>
      <c r="N1661" s="29">
        <f t="shared" si="179"/>
        <v>1</v>
      </c>
      <c r="O1661" s="21" t="str">
        <f t="shared" ca="1" si="180"/>
        <v/>
      </c>
      <c r="P1661" s="10" t="str">
        <f t="shared" si="181"/>
        <v>财报</v>
      </c>
    </row>
    <row r="1662" spans="1:16" x14ac:dyDescent="0.2">
      <c r="A1662" s="17">
        <f t="shared" ca="1" si="176"/>
        <v>1567</v>
      </c>
      <c r="B1662" s="8" t="s">
        <v>3374</v>
      </c>
      <c r="C1662" s="8" t="s">
        <v>3375</v>
      </c>
      <c r="D1662" s="13">
        <f>IFERROR([1]!EM_S_QSTM07_IS(B1662,"61",$C$1,"1")/1000000,"")</f>
        <v>-29.217826479999999</v>
      </c>
      <c r="E1662" s="13" t="str">
        <f>IFERROR([1]!EM_S_PERFORMANCEEXPRESS_PERFEXNETPROFITTOSHAREHOLDER(B1662,$C$1)/1000000,"")</f>
        <v/>
      </c>
      <c r="F1662" s="13">
        <f>IFERROR([1]!EM_S_PROFITNOTICE_FORECASTT(B1662,$C$1)/1000000,"")</f>
        <v>-53</v>
      </c>
      <c r="G1662" s="13">
        <f>IFERROR([1]!EM_S_PROFITNOTICE_FORECASTL(B1662,$C$1)/1000000,"")</f>
        <v>-58</v>
      </c>
      <c r="H1662" s="13">
        <f t="shared" si="177"/>
        <v>-55.5</v>
      </c>
      <c r="I1662" s="20">
        <f>IFERROR([1]!EM_S_QSTM07_IS(B1662,"61",$I$1,"1")/1000000,"")</f>
        <v>-28.549894120000001</v>
      </c>
      <c r="J1662" s="13">
        <f t="shared" si="175"/>
        <v>-0.66793235999999823</v>
      </c>
      <c r="K1662" s="13">
        <f>IFERROR([1]!EM_S_QSTM07_IS(B1662,"61",$K$2,"1")/1000000,"")</f>
        <v>21.718960429999999</v>
      </c>
      <c r="L1662" s="14">
        <f t="shared" si="178"/>
        <v>-1.0307534222069576</v>
      </c>
      <c r="M1662" s="33" t="str">
        <f ca="1">[1]!EM_S_MAJASSRES_NUM(B1662,$M$2,$M$1)</f>
        <v/>
      </c>
      <c r="N1662" s="29" t="str">
        <f t="shared" si="179"/>
        <v/>
      </c>
      <c r="O1662" s="21">
        <f t="shared" ca="1" si="180"/>
        <v>-1.0307534222069576</v>
      </c>
      <c r="P1662" s="10" t="str">
        <f t="shared" si="181"/>
        <v>财报</v>
      </c>
    </row>
    <row r="1663" spans="1:16" x14ac:dyDescent="0.2">
      <c r="A1663" s="17">
        <f t="shared" ca="1" si="176"/>
        <v>1323</v>
      </c>
      <c r="B1663" s="8" t="s">
        <v>3376</v>
      </c>
      <c r="C1663" s="8" t="s">
        <v>3377</v>
      </c>
      <c r="D1663" s="13">
        <f>IFERROR([1]!EM_S_QSTM07_IS(B1663,"61",$C$1,"1")/1000000,"")</f>
        <v>55.134966259999999</v>
      </c>
      <c r="E1663" s="13" t="str">
        <f>IFERROR([1]!EM_S_PERFORMANCEEXPRESS_PERFEXNETPROFITTOSHAREHOLDER(B1663,$C$1)/1000000,"")</f>
        <v/>
      </c>
      <c r="F1663" s="13">
        <f>IFERROR([1]!EM_S_PROFITNOTICE_FORECASTT(B1663,$C$1)/1000000,"")</f>
        <v>111.0986</v>
      </c>
      <c r="G1663" s="13">
        <f>IFERROR([1]!EM_S_PROFITNOTICE_FORECASTL(B1663,$C$1)/1000000,"")</f>
        <v>97.872500000000002</v>
      </c>
      <c r="H1663" s="13">
        <f t="shared" si="177"/>
        <v>104.48555</v>
      </c>
      <c r="I1663" s="20">
        <f>IFERROR([1]!EM_S_QSTM07_IS(B1663,"61",$I$1,"1")/1000000,"")</f>
        <v>50.904228150000002</v>
      </c>
      <c r="J1663" s="13">
        <f t="shared" si="175"/>
        <v>4.2307381099999972</v>
      </c>
      <c r="K1663" s="13">
        <f>IFERROR([1]!EM_S_QSTM07_IS(B1663,"61",$K$2,"1")/1000000,"")</f>
        <v>33.860401430000003</v>
      </c>
      <c r="L1663" s="14">
        <f t="shared" si="178"/>
        <v>-0.87505351586731039</v>
      </c>
      <c r="M1663" s="33" t="str">
        <f ca="1">[1]!EM_S_MAJASSRES_NUM(B1663,$M$2,$M$1)</f>
        <v/>
      </c>
      <c r="N1663" s="29" t="str">
        <f t="shared" si="179"/>
        <v/>
      </c>
      <c r="O1663" s="21">
        <f t="shared" ca="1" si="180"/>
        <v>-0.87505351586731039</v>
      </c>
      <c r="P1663" s="10" t="str">
        <f t="shared" si="181"/>
        <v>财报</v>
      </c>
    </row>
    <row r="1664" spans="1:16" x14ac:dyDescent="0.2">
      <c r="A1664" s="17" t="str">
        <f t="shared" ca="1" si="176"/>
        <v/>
      </c>
      <c r="B1664" s="8" t="s">
        <v>3378</v>
      </c>
      <c r="C1664" s="8" t="s">
        <v>3379</v>
      </c>
      <c r="D1664" s="13">
        <f>IFERROR([1]!EM_S_QSTM07_IS(B1664,"61",$C$1,"1")/1000000,"")</f>
        <v>-1.84057363</v>
      </c>
      <c r="E1664" s="13" t="str">
        <f>IFERROR([1]!EM_S_PERFORMANCEEXPRESS_PERFEXNETPROFITTOSHAREHOLDER(B1664,$C$1)/1000000,"")</f>
        <v/>
      </c>
      <c r="F1664" s="13">
        <f>IFERROR([1]!EM_S_PROFITNOTICE_FORECASTT(B1664,$C$1)/1000000,"")</f>
        <v>0</v>
      </c>
      <c r="G1664" s="13">
        <f>IFERROR([1]!EM_S_PROFITNOTICE_FORECASTL(B1664,$C$1)/1000000,"")</f>
        <v>-3</v>
      </c>
      <c r="H1664" s="13">
        <f t="shared" si="177"/>
        <v>-1.5</v>
      </c>
      <c r="I1664" s="20">
        <f>IFERROR([1]!EM_S_QSTM07_IS(B1664,"61",$I$1,"1")/1000000,"")</f>
        <v>0.16209750000000001</v>
      </c>
      <c r="J1664" s="13">
        <f t="shared" si="175"/>
        <v>-2.00267113</v>
      </c>
      <c r="K1664" s="13">
        <f>IFERROR([1]!EM_S_QSTM07_IS(B1664,"61",$K$2,"1")/1000000,"")</f>
        <v>8.4386328099999997</v>
      </c>
      <c r="L1664" s="14">
        <f t="shared" si="178"/>
        <v>-1.2373217528349831</v>
      </c>
      <c r="M1664" s="33" t="str">
        <f ca="1">[1]!EM_S_MAJASSRES_NUM(B1664,$M$2,$M$1)</f>
        <v/>
      </c>
      <c r="N1664" s="29">
        <f t="shared" si="179"/>
        <v>1</v>
      </c>
      <c r="O1664" s="21" t="str">
        <f t="shared" ca="1" si="180"/>
        <v/>
      </c>
      <c r="P1664" s="10" t="str">
        <f t="shared" si="181"/>
        <v>财报</v>
      </c>
    </row>
    <row r="1665" spans="1:16" x14ac:dyDescent="0.2">
      <c r="A1665" s="17" t="str">
        <f t="shared" ca="1" si="176"/>
        <v/>
      </c>
      <c r="B1665" s="8" t="s">
        <v>3380</v>
      </c>
      <c r="C1665" s="8" t="s">
        <v>3381</v>
      </c>
      <c r="D1665" s="13">
        <f>IFERROR([1]!EM_S_QSTM07_IS(B1665,"61",$C$1,"1")/1000000,"")</f>
        <v>2.8775136299999997</v>
      </c>
      <c r="E1665" s="13" t="str">
        <f>IFERROR([1]!EM_S_PERFORMANCEEXPRESS_PERFEXNETPROFITTOSHAREHOLDER(B1665,$C$1)/1000000,"")</f>
        <v/>
      </c>
      <c r="F1665" s="13">
        <f>IFERROR([1]!EM_S_PROFITNOTICE_FORECASTT(B1665,$C$1)/1000000,"")</f>
        <v>5.7</v>
      </c>
      <c r="G1665" s="13">
        <f>IFERROR([1]!EM_S_PROFITNOTICE_FORECASTL(B1665,$C$1)/1000000,"")</f>
        <v>5.0999999999999996</v>
      </c>
      <c r="H1665" s="13">
        <f t="shared" si="177"/>
        <v>5.4</v>
      </c>
      <c r="I1665" s="20">
        <f>IFERROR([1]!EM_S_QSTM07_IS(B1665,"61",$I$1,"1")/1000000,"")</f>
        <v>1.3845038000000001</v>
      </c>
      <c r="J1665" s="13">
        <f t="shared" si="175"/>
        <v>1.4930098299999996</v>
      </c>
      <c r="K1665" s="13">
        <f>IFERROR([1]!EM_S_QSTM07_IS(B1665,"61",$K$2,"1")/1000000,"")</f>
        <v>5.1645015800000005</v>
      </c>
      <c r="L1665" s="14">
        <f t="shared" si="178"/>
        <v>-0.71090921226903769</v>
      </c>
      <c r="M1665" s="33" t="str">
        <f ca="1">[1]!EM_S_MAJASSRES_NUM(B1665,$M$2,$M$1)</f>
        <v/>
      </c>
      <c r="N1665" s="29">
        <f t="shared" si="179"/>
        <v>1</v>
      </c>
      <c r="O1665" s="21" t="str">
        <f t="shared" ca="1" si="180"/>
        <v/>
      </c>
      <c r="P1665" s="10" t="str">
        <f t="shared" si="181"/>
        <v>财报</v>
      </c>
    </row>
    <row r="1666" spans="1:16" x14ac:dyDescent="0.2">
      <c r="A1666" s="17">
        <f t="shared" ca="1" si="176"/>
        <v>1659</v>
      </c>
      <c r="B1666" s="8" t="s">
        <v>3382</v>
      </c>
      <c r="C1666" s="8" t="s">
        <v>3383</v>
      </c>
      <c r="D1666" s="13">
        <f>IFERROR([1]!EM_S_QSTM07_IS(B1666,"61",$C$1,"1")/1000000,"")</f>
        <v>57.043977630000001</v>
      </c>
      <c r="E1666" s="13" t="str">
        <f>IFERROR([1]!EM_S_PERFORMANCEEXPRESS_PERFEXNETPROFITTOSHAREHOLDER(B1666,$C$1)/1000000,"")</f>
        <v/>
      </c>
      <c r="F1666" s="13">
        <f>IFERROR([1]!EM_S_PROFITNOTICE_FORECASTT(B1666,$C$1)/1000000,"")</f>
        <v>128.07939999999999</v>
      </c>
      <c r="G1666" s="13">
        <f>IFERROR([1]!EM_S_PROFITNOTICE_FORECASTL(B1666,$C$1)/1000000,"")</f>
        <v>117.4061</v>
      </c>
      <c r="H1666" s="13">
        <f t="shared" si="177"/>
        <v>122.74275</v>
      </c>
      <c r="I1666" s="20">
        <f>IFERROR([1]!EM_S_QSTM07_IS(B1666,"61",$I$1,"1")/1000000,"")</f>
        <v>64.08909890999999</v>
      </c>
      <c r="J1666" s="13">
        <f t="shared" si="175"/>
        <v>-7.0451212799999894</v>
      </c>
      <c r="K1666" s="13">
        <f>IFERROR([1]!EM_S_QSTM07_IS(B1666,"61",$K$2,"1")/1000000,"")</f>
        <v>52.181418560000004</v>
      </c>
      <c r="L1666" s="14">
        <f t="shared" si="178"/>
        <v>-1.1350120689398135</v>
      </c>
      <c r="M1666" s="33" t="str">
        <f ca="1">[1]!EM_S_MAJASSRES_NUM(B1666,$M$2,$M$1)</f>
        <v/>
      </c>
      <c r="N1666" s="29" t="str">
        <f t="shared" si="179"/>
        <v/>
      </c>
      <c r="O1666" s="21">
        <f t="shared" ca="1" si="180"/>
        <v>-1.1350120689398135</v>
      </c>
      <c r="P1666" s="10" t="str">
        <f t="shared" si="181"/>
        <v>财报</v>
      </c>
    </row>
    <row r="1667" spans="1:16" x14ac:dyDescent="0.2">
      <c r="A1667" s="17">
        <f t="shared" ca="1" si="176"/>
        <v>769</v>
      </c>
      <c r="B1667" s="8" t="s">
        <v>3384</v>
      </c>
      <c r="C1667" s="8" t="s">
        <v>3385</v>
      </c>
      <c r="D1667" s="13">
        <f>IFERROR([1]!EM_S_QSTM07_IS(B1667,"61",$C$1,"1")/1000000,"")</f>
        <v>15.408801109999999</v>
      </c>
      <c r="E1667" s="13" t="str">
        <f>IFERROR([1]!EM_S_PERFORMANCEEXPRESS_PERFEXNETPROFITTOSHAREHOLDER(B1667,$C$1)/1000000,"")</f>
        <v/>
      </c>
      <c r="F1667" s="13">
        <f>IFERROR([1]!EM_S_PROFITNOTICE_FORECASTT(B1667,$C$1)/1000000,"")</f>
        <v>14</v>
      </c>
      <c r="G1667" s="13">
        <f>IFERROR([1]!EM_S_PROFITNOTICE_FORECASTL(B1667,$C$1)/1000000,"")</f>
        <v>11</v>
      </c>
      <c r="H1667" s="13">
        <f t="shared" si="177"/>
        <v>12.5</v>
      </c>
      <c r="I1667" s="20">
        <f>IFERROR([1]!EM_S_QSTM07_IS(B1667,"61",$I$1,"1")/1000000,"")</f>
        <v>-4.5659761900000007</v>
      </c>
      <c r="J1667" s="13">
        <f t="shared" si="175"/>
        <v>19.9747773</v>
      </c>
      <c r="K1667" s="13">
        <f>IFERROR([1]!EM_S_QSTM07_IS(B1667,"61",$K$2,"1")/1000000,"")</f>
        <v>37.529968859999997</v>
      </c>
      <c r="L1667" s="14">
        <f t="shared" si="178"/>
        <v>-0.46776461833706939</v>
      </c>
      <c r="M1667" s="33" t="str">
        <f ca="1">[1]!EM_S_MAJASSRES_NUM(B1667,$M$2,$M$1)</f>
        <v/>
      </c>
      <c r="N1667" s="29" t="str">
        <f t="shared" si="179"/>
        <v/>
      </c>
      <c r="O1667" s="21">
        <f t="shared" ca="1" si="180"/>
        <v>-0.46776461833706939</v>
      </c>
      <c r="P1667" s="10" t="str">
        <f t="shared" si="181"/>
        <v>财报</v>
      </c>
    </row>
    <row r="1668" spans="1:16" x14ac:dyDescent="0.2">
      <c r="A1668" s="17">
        <f t="shared" ca="1" si="176"/>
        <v>1150</v>
      </c>
      <c r="B1668" s="8" t="s">
        <v>3386</v>
      </c>
      <c r="C1668" s="8" t="s">
        <v>3387</v>
      </c>
      <c r="D1668" s="13">
        <f>IFERROR([1]!EM_S_QSTM07_IS(B1668,"61",$C$1,"1")/1000000,"")</f>
        <v>278.69089493000001</v>
      </c>
      <c r="E1668" s="13" t="str">
        <f>IFERROR([1]!EM_S_PERFORMANCEEXPRESS_PERFEXNETPROFITTOSHAREHOLDER(B1668,$C$1)/1000000,"")</f>
        <v/>
      </c>
      <c r="F1668" s="13">
        <f>IFERROR([1]!EM_S_PROFITNOTICE_FORECASTT(B1668,$C$1)/1000000,"")</f>
        <v>519.67999999999995</v>
      </c>
      <c r="G1668" s="13">
        <f>IFERROR([1]!EM_S_PROFITNOTICE_FORECASTL(B1668,$C$1)/1000000,"")</f>
        <v>481.18</v>
      </c>
      <c r="H1668" s="13">
        <f t="shared" si="177"/>
        <v>500.42999999999995</v>
      </c>
      <c r="I1668" s="20">
        <f>IFERROR([1]!EM_S_QSTM07_IS(B1668,"61",$I$1,"1")/1000000,"")</f>
        <v>224.87315480999999</v>
      </c>
      <c r="J1668" s="13">
        <f t="shared" ref="J1668:J1731" si="182">IFERROR(IF(D1668&lt;&gt;"",D1668-I1668,IF(E1668&lt;&gt;"",E1668-I1668,IF(H1668&lt;&gt;"",H1668-I1668,""))),"")</f>
        <v>53.817740120000025</v>
      </c>
      <c r="K1668" s="13">
        <f>IFERROR([1]!EM_S_QSTM07_IS(B1668,"61",$K$2,"1")/1000000,"")</f>
        <v>220.35746641999998</v>
      </c>
      <c r="L1668" s="14">
        <f t="shared" si="178"/>
        <v>-0.75577074380850007</v>
      </c>
      <c r="M1668" s="33" t="str">
        <f ca="1">[1]!EM_S_MAJASSRES_NUM(B1668,$M$2,$M$1)</f>
        <v/>
      </c>
      <c r="N1668" s="29" t="str">
        <f t="shared" si="179"/>
        <v/>
      </c>
      <c r="O1668" s="21">
        <f t="shared" ca="1" si="180"/>
        <v>-0.75577074380850007</v>
      </c>
      <c r="P1668" s="10" t="str">
        <f t="shared" si="181"/>
        <v>财报</v>
      </c>
    </row>
    <row r="1669" spans="1:16" x14ac:dyDescent="0.2">
      <c r="A1669" s="17">
        <f t="shared" ref="A1669:A1732" ca="1" si="183">IFERROR(RANK(O1669,$O$4:$O$2880,0),"")</f>
        <v>468</v>
      </c>
      <c r="B1669" s="8" t="s">
        <v>3388</v>
      </c>
      <c r="C1669" s="8" t="s">
        <v>3389</v>
      </c>
      <c r="D1669" s="13">
        <f>IFERROR([1]!EM_S_QSTM07_IS(B1669,"61",$C$1,"1")/1000000,"")</f>
        <v>38.022987649999997</v>
      </c>
      <c r="E1669" s="13" t="str">
        <f>IFERROR([1]!EM_S_PERFORMANCEEXPRESS_PERFEXNETPROFITTOSHAREHOLDER(B1669,$C$1)/1000000,"")</f>
        <v/>
      </c>
      <c r="F1669" s="13">
        <f>IFERROR([1]!EM_S_PROFITNOTICE_FORECASTT(B1669,$C$1)/1000000,"")</f>
        <v>47</v>
      </c>
      <c r="G1669" s="13">
        <f>IFERROR([1]!EM_S_PROFITNOTICE_FORECASTL(B1669,$C$1)/1000000,"")</f>
        <v>45</v>
      </c>
      <c r="H1669" s="13">
        <f t="shared" ref="H1669:H1732" si="184">IFERROR(AVERAGE(F1669:G1669),"")</f>
        <v>46</v>
      </c>
      <c r="I1669" s="20">
        <f>IFERROR([1]!EM_S_QSTM07_IS(B1669,"61",$I$1,"1")/1000000,"")</f>
        <v>9.3868357600000003</v>
      </c>
      <c r="J1669" s="13">
        <f t="shared" si="182"/>
        <v>28.636151889999997</v>
      </c>
      <c r="K1669" s="13">
        <f>IFERROR([1]!EM_S_QSTM07_IS(B1669,"61",$K$2,"1")/1000000,"")</f>
        <v>30.311433780000002</v>
      </c>
      <c r="L1669" s="14">
        <f t="shared" ref="L1669:L1732" si="185">IFERROR(IF(J1669="","",(J1669-K1669)/ABS(K1669)),"")</f>
        <v>-5.5268975468438043E-2</v>
      </c>
      <c r="M1669" s="33" t="str">
        <f ca="1">[1]!EM_S_MAJASSRES_NUM(B1669,$M$2,$M$1)</f>
        <v/>
      </c>
      <c r="N1669" s="29" t="str">
        <f t="shared" ref="N1669:N1732" si="186">IFERROR(IF(ABS(K1669)&lt;$N$2,1,""),"")</f>
        <v/>
      </c>
      <c r="O1669" s="21">
        <f t="shared" ref="O1669:O1732" ca="1" si="187">IFERROR(IF(AND(M1669="",N1669=""),L1669,""),"")</f>
        <v>-5.5268975468438043E-2</v>
      </c>
      <c r="P1669" s="10" t="str">
        <f t="shared" ref="P1669:P1732" si="188">IFERROR(IF(D1669&lt;&gt;"","财报",IF(E1669&lt;&gt;"","快报",IF(H1669&lt;&gt;"","预告",""))),"")</f>
        <v>财报</v>
      </c>
    </row>
    <row r="1670" spans="1:16" x14ac:dyDescent="0.2">
      <c r="A1670" s="17" t="str">
        <f t="shared" ca="1" si="183"/>
        <v/>
      </c>
      <c r="B1670" s="8" t="s">
        <v>3390</v>
      </c>
      <c r="C1670" s="8" t="s">
        <v>3391</v>
      </c>
      <c r="D1670" s="13">
        <f>IFERROR([1]!EM_S_QSTM07_IS(B1670,"61",$C$1,"1")/1000000,"")</f>
        <v>17.900592920000001</v>
      </c>
      <c r="E1670" s="13" t="str">
        <f>IFERROR([1]!EM_S_PERFORMANCEEXPRESS_PERFEXNETPROFITTOSHAREHOLDER(B1670,$C$1)/1000000,"")</f>
        <v/>
      </c>
      <c r="F1670" s="13">
        <f>IFERROR([1]!EM_S_PROFITNOTICE_FORECASTT(B1670,$C$1)/1000000,"")</f>
        <v>22.310600000000001</v>
      </c>
      <c r="G1670" s="13">
        <f>IFERROR([1]!EM_S_PROFITNOTICE_FORECASTL(B1670,$C$1)/1000000,"")</f>
        <v>19.005299999999998</v>
      </c>
      <c r="H1670" s="13">
        <f t="shared" si="184"/>
        <v>20.65795</v>
      </c>
      <c r="I1670" s="20">
        <f>IFERROR([1]!EM_S_QSTM07_IS(B1670,"61",$I$1,"1")/1000000,"")</f>
        <v>2.0467076200000003</v>
      </c>
      <c r="J1670" s="13">
        <f t="shared" si="182"/>
        <v>15.853885300000002</v>
      </c>
      <c r="K1670" s="13">
        <f>IFERROR([1]!EM_S_QSTM07_IS(B1670,"61",$K$2,"1")/1000000,"")</f>
        <v>14.805960710000001</v>
      </c>
      <c r="L1670" s="14">
        <f t="shared" si="185"/>
        <v>7.0777209971402175E-2</v>
      </c>
      <c r="M1670" s="33">
        <f ca="1">[1]!EM_S_MAJASSRES_NUM(B1670,$M$2,$M$1)</f>
        <v>2</v>
      </c>
      <c r="N1670" s="29" t="str">
        <f t="shared" si="186"/>
        <v/>
      </c>
      <c r="O1670" s="21" t="str">
        <f t="shared" ca="1" si="187"/>
        <v/>
      </c>
      <c r="P1670" s="10" t="str">
        <f t="shared" si="188"/>
        <v>财报</v>
      </c>
    </row>
    <row r="1671" spans="1:16" x14ac:dyDescent="0.2">
      <c r="A1671" s="17">
        <f t="shared" ca="1" si="183"/>
        <v>794</v>
      </c>
      <c r="B1671" s="8" t="s">
        <v>3392</v>
      </c>
      <c r="C1671" s="8" t="s">
        <v>3393</v>
      </c>
      <c r="D1671" s="13">
        <f>IFERROR([1]!EM_S_QSTM07_IS(B1671,"61",$C$1,"1")/1000000,"")</f>
        <v>14.50132676</v>
      </c>
      <c r="E1671" s="13" t="str">
        <f>IFERROR([1]!EM_S_PERFORMANCEEXPRESS_PERFEXNETPROFITTOSHAREHOLDER(B1671,$C$1)/1000000,"")</f>
        <v/>
      </c>
      <c r="F1671" s="13">
        <f>IFERROR([1]!EM_S_PROFITNOTICE_FORECASTT(B1671,$C$1)/1000000,"")</f>
        <v>21.911799999999999</v>
      </c>
      <c r="G1671" s="13">
        <f>IFERROR([1]!EM_S_PROFITNOTICE_FORECASTL(B1671,$C$1)/1000000,"")</f>
        <v>19.720600000000001</v>
      </c>
      <c r="H1671" s="13">
        <f t="shared" si="184"/>
        <v>20.816200000000002</v>
      </c>
      <c r="I1671" s="20">
        <f>IFERROR([1]!EM_S_QSTM07_IS(B1671,"61",$I$1,"1")/1000000,"")</f>
        <v>5.4859200899999996</v>
      </c>
      <c r="J1671" s="13">
        <f t="shared" si="182"/>
        <v>9.0154066700000008</v>
      </c>
      <c r="K1671" s="13">
        <f>IFERROR([1]!EM_S_QSTM07_IS(B1671,"61",$K$2,"1")/1000000,"")</f>
        <v>17.728168520000001</v>
      </c>
      <c r="L1671" s="14">
        <f t="shared" si="185"/>
        <v>-0.49146429537663261</v>
      </c>
      <c r="M1671" s="33" t="str">
        <f ca="1">[1]!EM_S_MAJASSRES_NUM(B1671,$M$2,$M$1)</f>
        <v/>
      </c>
      <c r="N1671" s="29" t="str">
        <f t="shared" si="186"/>
        <v/>
      </c>
      <c r="O1671" s="21">
        <f t="shared" ca="1" si="187"/>
        <v>-0.49146429537663261</v>
      </c>
      <c r="P1671" s="10" t="str">
        <f t="shared" si="188"/>
        <v>财报</v>
      </c>
    </row>
    <row r="1672" spans="1:16" x14ac:dyDescent="0.2">
      <c r="A1672" s="17">
        <f t="shared" ca="1" si="183"/>
        <v>668</v>
      </c>
      <c r="B1672" s="8" t="s">
        <v>3394</v>
      </c>
      <c r="C1672" s="8" t="s">
        <v>3395</v>
      </c>
      <c r="D1672" s="13">
        <f>IFERROR([1]!EM_S_QSTM07_IS(B1672,"61",$C$1,"1")/1000000,"")</f>
        <v>17.981929079999997</v>
      </c>
      <c r="E1672" s="13" t="str">
        <f>IFERROR([1]!EM_S_PERFORMANCEEXPRESS_PERFEXNETPROFITTOSHAREHOLDER(B1672,$C$1)/1000000,"")</f>
        <v/>
      </c>
      <c r="F1672" s="13">
        <f>IFERROR([1]!EM_S_PROFITNOTICE_FORECASTT(B1672,$C$1)/1000000,"")</f>
        <v>30.4681</v>
      </c>
      <c r="G1672" s="13">
        <f>IFERROR([1]!EM_S_PROFITNOTICE_FORECASTL(B1672,$C$1)/1000000,"")</f>
        <v>24.164400000000001</v>
      </c>
      <c r="H1672" s="13">
        <f t="shared" si="184"/>
        <v>27.31625</v>
      </c>
      <c r="I1672" s="20">
        <f>IFERROR([1]!EM_S_QSTM07_IS(B1672,"61",$I$1,"1")/1000000,"")</f>
        <v>7.5108561600000003</v>
      </c>
      <c r="J1672" s="13">
        <f t="shared" si="182"/>
        <v>10.471072919999997</v>
      </c>
      <c r="K1672" s="13">
        <f>IFERROR([1]!EM_S_QSTM07_IS(B1672,"61",$K$2,"1")/1000000,"")</f>
        <v>16.092642140000002</v>
      </c>
      <c r="L1672" s="14">
        <f t="shared" si="185"/>
        <v>-0.34932543525758192</v>
      </c>
      <c r="M1672" s="33" t="str">
        <f ca="1">[1]!EM_S_MAJASSRES_NUM(B1672,$M$2,$M$1)</f>
        <v/>
      </c>
      <c r="N1672" s="29" t="str">
        <f t="shared" si="186"/>
        <v/>
      </c>
      <c r="O1672" s="21">
        <f t="shared" ca="1" si="187"/>
        <v>-0.34932543525758192</v>
      </c>
      <c r="P1672" s="10" t="str">
        <f t="shared" si="188"/>
        <v>财报</v>
      </c>
    </row>
    <row r="1673" spans="1:16" x14ac:dyDescent="0.2">
      <c r="A1673" s="17">
        <f t="shared" ca="1" si="183"/>
        <v>1286</v>
      </c>
      <c r="B1673" s="8" t="s">
        <v>3396</v>
      </c>
      <c r="C1673" s="8" t="s">
        <v>3397</v>
      </c>
      <c r="D1673" s="13">
        <f>IFERROR([1]!EM_S_QSTM07_IS(B1673,"61",$C$1,"1")/1000000,"")</f>
        <v>15.62480792</v>
      </c>
      <c r="E1673" s="13" t="str">
        <f>IFERROR([1]!EM_S_PERFORMANCEEXPRESS_PERFEXNETPROFITTOSHAREHOLDER(B1673,$C$1)/1000000,"")</f>
        <v/>
      </c>
      <c r="F1673" s="13">
        <f>IFERROR([1]!EM_S_PROFITNOTICE_FORECASTT(B1673,$C$1)/1000000,"")</f>
        <v>30.527100000000001</v>
      </c>
      <c r="G1673" s="13">
        <f>IFERROR([1]!EM_S_PROFITNOTICE_FORECASTL(B1673,$C$1)/1000000,"")</f>
        <v>26.1661</v>
      </c>
      <c r="H1673" s="13">
        <f t="shared" si="184"/>
        <v>28.346600000000002</v>
      </c>
      <c r="I1673" s="20">
        <f>IFERROR([1]!EM_S_QSTM07_IS(B1673,"61",$I$1,"1")/1000000,"")</f>
        <v>12.599285230000001</v>
      </c>
      <c r="J1673" s="13">
        <f t="shared" si="182"/>
        <v>3.025522689999999</v>
      </c>
      <c r="K1673" s="13">
        <f>IFERROR([1]!EM_S_QSTM07_IS(B1673,"61",$K$2,"1")/1000000,"")</f>
        <v>20.035577719999999</v>
      </c>
      <c r="L1673" s="14">
        <f t="shared" si="185"/>
        <v>-0.84899249064428783</v>
      </c>
      <c r="M1673" s="33" t="str">
        <f ca="1">[1]!EM_S_MAJASSRES_NUM(B1673,$M$2,$M$1)</f>
        <v/>
      </c>
      <c r="N1673" s="29" t="str">
        <f t="shared" si="186"/>
        <v/>
      </c>
      <c r="O1673" s="21">
        <f t="shared" ca="1" si="187"/>
        <v>-0.84899249064428783</v>
      </c>
      <c r="P1673" s="10" t="str">
        <f t="shared" si="188"/>
        <v>财报</v>
      </c>
    </row>
    <row r="1674" spans="1:16" x14ac:dyDescent="0.2">
      <c r="A1674" s="17">
        <f t="shared" ca="1" si="183"/>
        <v>1625</v>
      </c>
      <c r="B1674" s="8" t="s">
        <v>3398</v>
      </c>
      <c r="C1674" s="8" t="s">
        <v>3399</v>
      </c>
      <c r="D1674" s="13">
        <f>IFERROR([1]!EM_S_QSTM07_IS(B1674,"61",$C$1,"1")/1000000,"")</f>
        <v>17.554686820000001</v>
      </c>
      <c r="E1674" s="13" t="str">
        <f>IFERROR([1]!EM_S_PERFORMANCEEXPRESS_PERFEXNETPROFITTOSHAREHOLDER(B1674,$C$1)/1000000,"")</f>
        <v/>
      </c>
      <c r="F1674" s="13">
        <f>IFERROR([1]!EM_S_PROFITNOTICE_FORECASTT(B1674,$C$1)/1000000,"")</f>
        <v>45.27</v>
      </c>
      <c r="G1674" s="13">
        <f>IFERROR([1]!EM_S_PROFITNOTICE_FORECASTL(B1674,$C$1)/1000000,"")</f>
        <v>37.04</v>
      </c>
      <c r="H1674" s="13">
        <f t="shared" si="184"/>
        <v>41.155000000000001</v>
      </c>
      <c r="I1674" s="20">
        <f>IFERROR([1]!EM_S_QSTM07_IS(B1674,"61",$I$1,"1")/1000000,"")</f>
        <v>19.374225510000002</v>
      </c>
      <c r="J1674" s="13">
        <f t="shared" si="182"/>
        <v>-1.8195386900000017</v>
      </c>
      <c r="K1674" s="13">
        <f>IFERROR([1]!EM_S_QSTM07_IS(B1674,"61",$K$2,"1")/1000000,"")</f>
        <v>17.92249305</v>
      </c>
      <c r="L1674" s="14">
        <f t="shared" si="185"/>
        <v>-1.1015226333146773</v>
      </c>
      <c r="M1674" s="33" t="str">
        <f ca="1">[1]!EM_S_MAJASSRES_NUM(B1674,$M$2,$M$1)</f>
        <v/>
      </c>
      <c r="N1674" s="29" t="str">
        <f t="shared" si="186"/>
        <v/>
      </c>
      <c r="O1674" s="21">
        <f t="shared" ca="1" si="187"/>
        <v>-1.1015226333146773</v>
      </c>
      <c r="P1674" s="10" t="str">
        <f t="shared" si="188"/>
        <v>财报</v>
      </c>
    </row>
    <row r="1675" spans="1:16" x14ac:dyDescent="0.2">
      <c r="A1675" s="17">
        <f t="shared" ca="1" si="183"/>
        <v>561</v>
      </c>
      <c r="B1675" s="8" t="s">
        <v>3400</v>
      </c>
      <c r="C1675" s="8" t="s">
        <v>3401</v>
      </c>
      <c r="D1675" s="13">
        <f>IFERROR([1]!EM_S_QSTM07_IS(B1675,"61",$C$1,"1")/1000000,"")</f>
        <v>38.573663619999998</v>
      </c>
      <c r="E1675" s="13" t="str">
        <f>IFERROR([1]!EM_S_PERFORMANCEEXPRESS_PERFEXNETPROFITTOSHAREHOLDER(B1675,$C$1)/1000000,"")</f>
        <v/>
      </c>
      <c r="F1675" s="13">
        <f>IFERROR([1]!EM_S_PROFITNOTICE_FORECASTT(B1675,$C$1)/1000000,"")</f>
        <v>50.827399999999997</v>
      </c>
      <c r="G1675" s="13">
        <f>IFERROR([1]!EM_S_PROFITNOTICE_FORECASTL(B1675,$C$1)/1000000,"")</f>
        <v>47.866599999999998</v>
      </c>
      <c r="H1675" s="13">
        <f t="shared" si="184"/>
        <v>49.346999999999994</v>
      </c>
      <c r="I1675" s="20">
        <f>IFERROR([1]!EM_S_QSTM07_IS(B1675,"61",$I$1,"1")/1000000,"")</f>
        <v>12.4021592</v>
      </c>
      <c r="J1675" s="13">
        <f t="shared" si="182"/>
        <v>26.171504419999998</v>
      </c>
      <c r="K1675" s="13">
        <f>IFERROR([1]!EM_S_QSTM07_IS(B1675,"61",$K$2,"1")/1000000,"")</f>
        <v>33.235488289999999</v>
      </c>
      <c r="L1675" s="14">
        <f t="shared" si="185"/>
        <v>-0.21254340566211677</v>
      </c>
      <c r="M1675" s="33" t="str">
        <f ca="1">[1]!EM_S_MAJASSRES_NUM(B1675,$M$2,$M$1)</f>
        <v/>
      </c>
      <c r="N1675" s="29" t="str">
        <f t="shared" si="186"/>
        <v/>
      </c>
      <c r="O1675" s="21">
        <f t="shared" ca="1" si="187"/>
        <v>-0.21254340566211677</v>
      </c>
      <c r="P1675" s="10" t="str">
        <f t="shared" si="188"/>
        <v>财报</v>
      </c>
    </row>
    <row r="1676" spans="1:16" x14ac:dyDescent="0.2">
      <c r="A1676" s="17">
        <f t="shared" ca="1" si="183"/>
        <v>357</v>
      </c>
      <c r="B1676" s="8" t="s">
        <v>3402</v>
      </c>
      <c r="C1676" s="8" t="s">
        <v>3403</v>
      </c>
      <c r="D1676" s="13">
        <f>IFERROR([1]!EM_S_QSTM07_IS(B1676,"61",$C$1,"1")/1000000,"")</f>
        <v>19.975141579999999</v>
      </c>
      <c r="E1676" s="13" t="str">
        <f>IFERROR([1]!EM_S_PERFORMANCEEXPRESS_PERFEXNETPROFITTOSHAREHOLDER(B1676,$C$1)/1000000,"")</f>
        <v/>
      </c>
      <c r="F1676" s="13">
        <f>IFERROR([1]!EM_S_PROFITNOTICE_FORECASTT(B1676,$C$1)/1000000,"")</f>
        <v>20.32</v>
      </c>
      <c r="G1676" s="13">
        <f>IFERROR([1]!EM_S_PROFITNOTICE_FORECASTL(B1676,$C$1)/1000000,"")</f>
        <v>16.940000000000001</v>
      </c>
      <c r="H1676" s="13">
        <f t="shared" si="184"/>
        <v>18.630000000000003</v>
      </c>
      <c r="I1676" s="20">
        <f>IFERROR([1]!EM_S_QSTM07_IS(B1676,"61",$I$1,"1")/1000000,"")</f>
        <v>-0.36302021999999995</v>
      </c>
      <c r="J1676" s="13">
        <f t="shared" si="182"/>
        <v>20.338161799999998</v>
      </c>
      <c r="K1676" s="13">
        <f>IFERROR([1]!EM_S_QSTM07_IS(B1676,"61",$K$2,"1")/1000000,"")</f>
        <v>15.139169539999999</v>
      </c>
      <c r="L1676" s="14">
        <f t="shared" si="185"/>
        <v>0.34341330587939234</v>
      </c>
      <c r="M1676" s="33" t="str">
        <f ca="1">[1]!EM_S_MAJASSRES_NUM(B1676,$M$2,$M$1)</f>
        <v/>
      </c>
      <c r="N1676" s="29" t="str">
        <f t="shared" si="186"/>
        <v/>
      </c>
      <c r="O1676" s="21">
        <f t="shared" ca="1" si="187"/>
        <v>0.34341330587939234</v>
      </c>
      <c r="P1676" s="10" t="str">
        <f t="shared" si="188"/>
        <v>财报</v>
      </c>
    </row>
    <row r="1677" spans="1:16" x14ac:dyDescent="0.2">
      <c r="A1677" s="17" t="str">
        <f t="shared" ca="1" si="183"/>
        <v/>
      </c>
      <c r="B1677" s="8" t="s">
        <v>3404</v>
      </c>
      <c r="C1677" s="8" t="s">
        <v>3405</v>
      </c>
      <c r="D1677" s="13">
        <f>IFERROR([1]!EM_S_QSTM07_IS(B1677,"61",$C$1,"1")/1000000,"")</f>
        <v>11.3359988</v>
      </c>
      <c r="E1677" s="13" t="str">
        <f>IFERROR([1]!EM_S_PERFORMANCEEXPRESS_PERFEXNETPROFITTOSHAREHOLDER(B1677,$C$1)/1000000,"")</f>
        <v/>
      </c>
      <c r="F1677" s="13">
        <f>IFERROR([1]!EM_S_PROFITNOTICE_FORECASTT(B1677,$C$1)/1000000,"")</f>
        <v>16</v>
      </c>
      <c r="G1677" s="13">
        <f>IFERROR([1]!EM_S_PROFITNOTICE_FORECASTL(B1677,$C$1)/1000000,"")</f>
        <v>13.89</v>
      </c>
      <c r="H1677" s="13">
        <f t="shared" si="184"/>
        <v>14.945</v>
      </c>
      <c r="I1677" s="20">
        <f>IFERROR([1]!EM_S_QSTM07_IS(B1677,"61",$I$1,"1")/1000000,"")</f>
        <v>4.9930258800000002</v>
      </c>
      <c r="J1677" s="13">
        <f t="shared" si="182"/>
        <v>6.3429729200000002</v>
      </c>
      <c r="K1677" s="13">
        <f>IFERROR([1]!EM_S_QSTM07_IS(B1677,"61",$K$2,"1")/1000000,"")</f>
        <v>8.4492954900000008</v>
      </c>
      <c r="L1677" s="14">
        <f t="shared" si="185"/>
        <v>-0.24928972746815373</v>
      </c>
      <c r="M1677" s="33" t="str">
        <f ca="1">[1]!EM_S_MAJASSRES_NUM(B1677,$M$2,$M$1)</f>
        <v/>
      </c>
      <c r="N1677" s="29">
        <f t="shared" si="186"/>
        <v>1</v>
      </c>
      <c r="O1677" s="21" t="str">
        <f t="shared" ca="1" si="187"/>
        <v/>
      </c>
      <c r="P1677" s="10" t="str">
        <f t="shared" si="188"/>
        <v>财报</v>
      </c>
    </row>
    <row r="1678" spans="1:16" x14ac:dyDescent="0.2">
      <c r="A1678" s="17">
        <f t="shared" ca="1" si="183"/>
        <v>904</v>
      </c>
      <c r="B1678" s="8" t="s">
        <v>3406</v>
      </c>
      <c r="C1678" s="8" t="s">
        <v>3407</v>
      </c>
      <c r="D1678" s="13">
        <f>IFERROR([1]!EM_S_QSTM07_IS(B1678,"61",$C$1,"1")/1000000,"")</f>
        <v>147.24067561000001</v>
      </c>
      <c r="E1678" s="13" t="str">
        <f>IFERROR([1]!EM_S_PERFORMANCEEXPRESS_PERFEXNETPROFITTOSHAREHOLDER(B1678,$C$1)/1000000,"")</f>
        <v/>
      </c>
      <c r="F1678" s="13">
        <f>IFERROR([1]!EM_S_PROFITNOTICE_FORECASTT(B1678,$C$1)/1000000,"")</f>
        <v>272.7552</v>
      </c>
      <c r="G1678" s="13">
        <f>IFERROR([1]!EM_S_PROFITNOTICE_FORECASTL(B1678,$C$1)/1000000,"")</f>
        <v>243.53139999999999</v>
      </c>
      <c r="H1678" s="13">
        <f t="shared" si="184"/>
        <v>258.14330000000001</v>
      </c>
      <c r="I1678" s="20">
        <f>IFERROR([1]!EM_S_QSTM07_IS(B1678,"61",$I$1,"1")/1000000,"")</f>
        <v>96.718082670000001</v>
      </c>
      <c r="J1678" s="13">
        <f t="shared" si="182"/>
        <v>50.52259294000001</v>
      </c>
      <c r="K1678" s="13">
        <f>IFERROR([1]!EM_S_QSTM07_IS(B1678,"61",$K$2,"1")/1000000,"")</f>
        <v>116.48079572</v>
      </c>
      <c r="L1678" s="14">
        <f t="shared" si="185"/>
        <v>-0.56625817476858831</v>
      </c>
      <c r="M1678" s="33" t="str">
        <f ca="1">[1]!EM_S_MAJASSRES_NUM(B1678,$M$2,$M$1)</f>
        <v/>
      </c>
      <c r="N1678" s="29" t="str">
        <f t="shared" si="186"/>
        <v/>
      </c>
      <c r="O1678" s="21">
        <f t="shared" ca="1" si="187"/>
        <v>-0.56625817476858831</v>
      </c>
      <c r="P1678" s="10" t="str">
        <f t="shared" si="188"/>
        <v>财报</v>
      </c>
    </row>
    <row r="1679" spans="1:16" x14ac:dyDescent="0.2">
      <c r="A1679" s="17" t="str">
        <f t="shared" ca="1" si="183"/>
        <v/>
      </c>
      <c r="B1679" s="8" t="s">
        <v>3408</v>
      </c>
      <c r="C1679" s="8" t="s">
        <v>3409</v>
      </c>
      <c r="D1679" s="13">
        <f>IFERROR([1]!EM_S_QSTM07_IS(B1679,"61",$C$1,"1")/1000000,"")</f>
        <v>14.812038300000001</v>
      </c>
      <c r="E1679" s="13" t="str">
        <f>IFERROR([1]!EM_S_PERFORMANCEEXPRESS_PERFEXNETPROFITTOSHAREHOLDER(B1679,$C$1)/1000000,"")</f>
        <v/>
      </c>
      <c r="F1679" s="13">
        <f>IFERROR([1]!EM_S_PROFITNOTICE_FORECASTT(B1679,$C$1)/1000000,"")</f>
        <v>28</v>
      </c>
      <c r="G1679" s="13">
        <f>IFERROR([1]!EM_S_PROFITNOTICE_FORECASTL(B1679,$C$1)/1000000,"")</f>
        <v>25</v>
      </c>
      <c r="H1679" s="13">
        <f t="shared" si="184"/>
        <v>26.5</v>
      </c>
      <c r="I1679" s="20">
        <f>IFERROR([1]!EM_S_QSTM07_IS(B1679,"61",$I$1,"1")/1000000,"")</f>
        <v>13.52611493</v>
      </c>
      <c r="J1679" s="13">
        <f t="shared" si="182"/>
        <v>1.2859233700000008</v>
      </c>
      <c r="K1679" s="13">
        <f>IFERROR([1]!EM_S_QSTM07_IS(B1679,"61",$K$2,"1")/1000000,"")</f>
        <v>13.757237</v>
      </c>
      <c r="L1679" s="14">
        <f t="shared" si="185"/>
        <v>-0.90652749749095685</v>
      </c>
      <c r="M1679" s="33">
        <f ca="1">[1]!EM_S_MAJASSRES_NUM(B1679,$M$2,$M$1)</f>
        <v>1</v>
      </c>
      <c r="N1679" s="29" t="str">
        <f t="shared" si="186"/>
        <v/>
      </c>
      <c r="O1679" s="21" t="str">
        <f t="shared" ca="1" si="187"/>
        <v/>
      </c>
      <c r="P1679" s="10" t="str">
        <f t="shared" si="188"/>
        <v>财报</v>
      </c>
    </row>
    <row r="1680" spans="1:16" x14ac:dyDescent="0.2">
      <c r="A1680" s="17" t="str">
        <f t="shared" ca="1" si="183"/>
        <v/>
      </c>
      <c r="B1680" s="8" t="s">
        <v>3410</v>
      </c>
      <c r="C1680" s="8" t="s">
        <v>3411</v>
      </c>
      <c r="D1680" s="13">
        <f>IFERROR([1]!EM_S_QSTM07_IS(B1680,"61",$C$1,"1")/1000000,"")</f>
        <v>28.8023399</v>
      </c>
      <c r="E1680" s="13" t="str">
        <f>IFERROR([1]!EM_S_PERFORMANCEEXPRESS_PERFEXNETPROFITTOSHAREHOLDER(B1680,$C$1)/1000000,"")</f>
        <v/>
      </c>
      <c r="F1680" s="13">
        <f>IFERROR([1]!EM_S_PROFITNOTICE_FORECASTT(B1680,$C$1)/1000000,"")</f>
        <v>33.86</v>
      </c>
      <c r="G1680" s="13">
        <f>IFERROR([1]!EM_S_PROFITNOTICE_FORECASTL(B1680,$C$1)/1000000,"")</f>
        <v>31</v>
      </c>
      <c r="H1680" s="13">
        <f t="shared" si="184"/>
        <v>32.43</v>
      </c>
      <c r="I1680" s="20">
        <f>IFERROR([1]!EM_S_QSTM07_IS(B1680,"61",$I$1,"1")/1000000,"")</f>
        <v>3.2930875499999996</v>
      </c>
      <c r="J1680" s="13">
        <f t="shared" si="182"/>
        <v>25.509252350000001</v>
      </c>
      <c r="K1680" s="13">
        <f>IFERROR([1]!EM_S_QSTM07_IS(B1680,"61",$K$2,"1")/1000000,"")</f>
        <v>7.5555701100000006</v>
      </c>
      <c r="L1680" s="14">
        <f t="shared" si="185"/>
        <v>2.3762180720469814</v>
      </c>
      <c r="M1680" s="33">
        <f ca="1">[1]!EM_S_MAJASSRES_NUM(B1680,$M$2,$M$1)</f>
        <v>1</v>
      </c>
      <c r="N1680" s="29">
        <f t="shared" si="186"/>
        <v>1</v>
      </c>
      <c r="O1680" s="21" t="str">
        <f t="shared" ca="1" si="187"/>
        <v/>
      </c>
      <c r="P1680" s="10" t="str">
        <f t="shared" si="188"/>
        <v>财报</v>
      </c>
    </row>
    <row r="1681" spans="1:16" x14ac:dyDescent="0.2">
      <c r="A1681" s="17">
        <f t="shared" ca="1" si="183"/>
        <v>1426</v>
      </c>
      <c r="B1681" s="8" t="s">
        <v>3412</v>
      </c>
      <c r="C1681" s="8" t="s">
        <v>3413</v>
      </c>
      <c r="D1681" s="13">
        <f>IFERROR([1]!EM_S_QSTM07_IS(B1681,"61",$C$1,"1")/1000000,"")</f>
        <v>13.634929660000001</v>
      </c>
      <c r="E1681" s="13" t="str">
        <f>IFERROR([1]!EM_S_PERFORMANCEEXPRESS_PERFEXNETPROFITTOSHAREHOLDER(B1681,$C$1)/1000000,"")</f>
        <v/>
      </c>
      <c r="F1681" s="13">
        <f>IFERROR([1]!EM_S_PROFITNOTICE_FORECASTT(B1681,$C$1)/1000000,"")</f>
        <v>26.729800000000001</v>
      </c>
      <c r="G1681" s="13">
        <f>IFERROR([1]!EM_S_PROFITNOTICE_FORECASTL(B1681,$C$1)/1000000,"")</f>
        <v>25.456900000000001</v>
      </c>
      <c r="H1681" s="13">
        <f t="shared" si="184"/>
        <v>26.093350000000001</v>
      </c>
      <c r="I1681" s="20">
        <f>IFERROR([1]!EM_S_QSTM07_IS(B1681,"61",$I$1,"1")/1000000,"")</f>
        <v>12.733698029999999</v>
      </c>
      <c r="J1681" s="13">
        <f t="shared" si="182"/>
        <v>0.90123163000000162</v>
      </c>
      <c r="K1681" s="13">
        <f>IFERROR([1]!EM_S_QSTM07_IS(B1681,"61",$K$2,"1")/1000000,"")</f>
        <v>13.35933172</v>
      </c>
      <c r="L1681" s="14">
        <f t="shared" si="185"/>
        <v>-0.93253916820923122</v>
      </c>
      <c r="M1681" s="33" t="str">
        <f ca="1">[1]!EM_S_MAJASSRES_NUM(B1681,$M$2,$M$1)</f>
        <v/>
      </c>
      <c r="N1681" s="29" t="str">
        <f t="shared" si="186"/>
        <v/>
      </c>
      <c r="O1681" s="21">
        <f t="shared" ca="1" si="187"/>
        <v>-0.93253916820923122</v>
      </c>
      <c r="P1681" s="10" t="str">
        <f t="shared" si="188"/>
        <v>财报</v>
      </c>
    </row>
    <row r="1682" spans="1:16" x14ac:dyDescent="0.2">
      <c r="A1682" s="17">
        <f t="shared" ca="1" si="183"/>
        <v>577</v>
      </c>
      <c r="B1682" s="8" t="s">
        <v>3414</v>
      </c>
      <c r="C1682" s="8" t="s">
        <v>3415</v>
      </c>
      <c r="D1682" s="13">
        <f>IFERROR([1]!EM_S_QSTM07_IS(B1682,"61",$C$1,"1")/1000000,"")</f>
        <v>16.356509240000001</v>
      </c>
      <c r="E1682" s="13" t="str">
        <f>IFERROR([1]!EM_S_PERFORMANCEEXPRESS_PERFEXNETPROFITTOSHAREHOLDER(B1682,$C$1)/1000000,"")</f>
        <v/>
      </c>
      <c r="F1682" s="13">
        <f>IFERROR([1]!EM_S_PROFITNOTICE_FORECASTT(B1682,$C$1)/1000000,"")</f>
        <v>21.832999999999998</v>
      </c>
      <c r="G1682" s="13">
        <f>IFERROR([1]!EM_S_PROFITNOTICE_FORECASTL(B1682,$C$1)/1000000,"")</f>
        <v>19.848199999999999</v>
      </c>
      <c r="H1682" s="13">
        <f t="shared" si="184"/>
        <v>20.840599999999998</v>
      </c>
      <c r="I1682" s="20">
        <f>IFERROR([1]!EM_S_QSTM07_IS(B1682,"61",$I$1,"1")/1000000,"")</f>
        <v>4.3337450099999995</v>
      </c>
      <c r="J1682" s="13">
        <f t="shared" si="182"/>
        <v>12.022764230000002</v>
      </c>
      <c r="K1682" s="13">
        <f>IFERROR([1]!EM_S_QSTM07_IS(B1682,"61",$K$2,"1")/1000000,"")</f>
        <v>15.634742220000001</v>
      </c>
      <c r="L1682" s="14">
        <f t="shared" si="185"/>
        <v>-0.23102254832059518</v>
      </c>
      <c r="M1682" s="33" t="str">
        <f ca="1">[1]!EM_S_MAJASSRES_NUM(B1682,$M$2,$M$1)</f>
        <v/>
      </c>
      <c r="N1682" s="29" t="str">
        <f t="shared" si="186"/>
        <v/>
      </c>
      <c r="O1682" s="21">
        <f t="shared" ca="1" si="187"/>
        <v>-0.23102254832059518</v>
      </c>
      <c r="P1682" s="10" t="str">
        <f t="shared" si="188"/>
        <v>财报</v>
      </c>
    </row>
    <row r="1683" spans="1:16" x14ac:dyDescent="0.2">
      <c r="A1683" s="17">
        <f t="shared" ca="1" si="183"/>
        <v>1170</v>
      </c>
      <c r="B1683" s="8" t="s">
        <v>3416</v>
      </c>
      <c r="C1683" s="8" t="s">
        <v>3417</v>
      </c>
      <c r="D1683" s="13">
        <f>IFERROR([1]!EM_S_QSTM07_IS(B1683,"61",$C$1,"1")/1000000,"")</f>
        <v>6.3322934800000006</v>
      </c>
      <c r="E1683" s="13" t="str">
        <f>IFERROR([1]!EM_S_PERFORMANCEEXPRESS_PERFEXNETPROFITTOSHAREHOLDER(B1683,$C$1)/1000000,"")</f>
        <v/>
      </c>
      <c r="F1683" s="13">
        <f>IFERROR([1]!EM_S_PROFITNOTICE_FORECASTT(B1683,$C$1)/1000000,"")</f>
        <v>14.481999999999999</v>
      </c>
      <c r="G1683" s="13">
        <f>IFERROR([1]!EM_S_PROFITNOTICE_FORECASTL(B1683,$C$1)/1000000,"")</f>
        <v>8.2753999999999994</v>
      </c>
      <c r="H1683" s="13">
        <f t="shared" si="184"/>
        <v>11.378699999999998</v>
      </c>
      <c r="I1683" s="20">
        <f>IFERROR([1]!EM_S_QSTM07_IS(B1683,"61",$I$1,"1")/1000000,"")</f>
        <v>2.6266966300000001</v>
      </c>
      <c r="J1683" s="13">
        <f t="shared" si="182"/>
        <v>3.7055968500000005</v>
      </c>
      <c r="K1683" s="13">
        <f>IFERROR([1]!EM_S_QSTM07_IS(B1683,"61",$K$2,"1")/1000000,"")</f>
        <v>15.61589828</v>
      </c>
      <c r="L1683" s="14">
        <f t="shared" si="185"/>
        <v>-0.76270357403993017</v>
      </c>
      <c r="M1683" s="33" t="str">
        <f ca="1">[1]!EM_S_MAJASSRES_NUM(B1683,$M$2,$M$1)</f>
        <v/>
      </c>
      <c r="N1683" s="29" t="str">
        <f t="shared" si="186"/>
        <v/>
      </c>
      <c r="O1683" s="21">
        <f t="shared" ca="1" si="187"/>
        <v>-0.76270357403993017</v>
      </c>
      <c r="P1683" s="10" t="str">
        <f t="shared" si="188"/>
        <v>财报</v>
      </c>
    </row>
    <row r="1684" spans="1:16" x14ac:dyDescent="0.2">
      <c r="A1684" s="17">
        <f t="shared" ca="1" si="183"/>
        <v>401</v>
      </c>
      <c r="B1684" s="8" t="s">
        <v>3418</v>
      </c>
      <c r="C1684" s="8" t="s">
        <v>3419</v>
      </c>
      <c r="D1684" s="13">
        <f>IFERROR([1]!EM_S_QSTM07_IS(B1684,"61",$C$1,"1")/1000000,"")</f>
        <v>19.074017309999999</v>
      </c>
      <c r="E1684" s="13" t="str">
        <f>IFERROR([1]!EM_S_PERFORMANCEEXPRESS_PERFEXNETPROFITTOSHAREHOLDER(B1684,$C$1)/1000000,"")</f>
        <v/>
      </c>
      <c r="F1684" s="13">
        <f>IFERROR([1]!EM_S_PROFITNOTICE_FORECASTT(B1684,$C$1)/1000000,"")</f>
        <v>21.842700000000001</v>
      </c>
      <c r="G1684" s="13">
        <f>IFERROR([1]!EM_S_PROFITNOTICE_FORECASTL(B1684,$C$1)/1000000,"")</f>
        <v>18.930299999999999</v>
      </c>
      <c r="H1684" s="13">
        <f t="shared" si="184"/>
        <v>20.386499999999998</v>
      </c>
      <c r="I1684" s="20">
        <f>IFERROR([1]!EM_S_QSTM07_IS(B1684,"61",$I$1,"1")/1000000,"")</f>
        <v>0.96526148000000001</v>
      </c>
      <c r="J1684" s="13">
        <f t="shared" si="182"/>
        <v>18.10875583</v>
      </c>
      <c r="K1684" s="13">
        <f>IFERROR([1]!EM_S_QSTM07_IS(B1684,"61",$K$2,"1")/1000000,"")</f>
        <v>15.709629230000001</v>
      </c>
      <c r="L1684" s="14">
        <f t="shared" si="185"/>
        <v>0.15271694607651787</v>
      </c>
      <c r="M1684" s="33" t="str">
        <f ca="1">[1]!EM_S_MAJASSRES_NUM(B1684,$M$2,$M$1)</f>
        <v/>
      </c>
      <c r="N1684" s="29" t="str">
        <f t="shared" si="186"/>
        <v/>
      </c>
      <c r="O1684" s="21">
        <f t="shared" ca="1" si="187"/>
        <v>0.15271694607651787</v>
      </c>
      <c r="P1684" s="10" t="str">
        <f t="shared" si="188"/>
        <v>财报</v>
      </c>
    </row>
    <row r="1685" spans="1:16" x14ac:dyDescent="0.2">
      <c r="A1685" s="17" t="str">
        <f t="shared" ca="1" si="183"/>
        <v/>
      </c>
      <c r="B1685" s="8" t="s">
        <v>3420</v>
      </c>
      <c r="C1685" s="8" t="s">
        <v>3421</v>
      </c>
      <c r="D1685" s="13">
        <f>IFERROR([1]!EM_S_QSTM07_IS(B1685,"61",$C$1,"1")/1000000,"")</f>
        <v>27.496868059999997</v>
      </c>
      <c r="E1685" s="13" t="str">
        <f>IFERROR([1]!EM_S_PERFORMANCEEXPRESS_PERFEXNETPROFITTOSHAREHOLDER(B1685,$C$1)/1000000,"")</f>
        <v/>
      </c>
      <c r="F1685" s="13">
        <f>IFERROR([1]!EM_S_PROFITNOTICE_FORECASTT(B1685,$C$1)/1000000,"")</f>
        <v>35.326599999999999</v>
      </c>
      <c r="G1685" s="13">
        <f>IFERROR([1]!EM_S_PROFITNOTICE_FORECASTL(B1685,$C$1)/1000000,"")</f>
        <v>26.495000000000001</v>
      </c>
      <c r="H1685" s="13">
        <f t="shared" si="184"/>
        <v>30.910800000000002</v>
      </c>
      <c r="I1685" s="20">
        <f>IFERROR([1]!EM_S_QSTM07_IS(B1685,"61",$I$1,"1")/1000000,"")</f>
        <v>6.1295574200000003</v>
      </c>
      <c r="J1685" s="13">
        <f t="shared" si="182"/>
        <v>21.367310639999996</v>
      </c>
      <c r="K1685" s="13">
        <f>IFERROR([1]!EM_S_QSTM07_IS(B1685,"61",$K$2,"1")/1000000,"")</f>
        <v>30.871754450000001</v>
      </c>
      <c r="L1685" s="14">
        <f t="shared" si="185"/>
        <v>-0.30786859960918112</v>
      </c>
      <c r="M1685" s="33">
        <f ca="1">[1]!EM_S_MAJASSRES_NUM(B1685,$M$2,$M$1)</f>
        <v>1</v>
      </c>
      <c r="N1685" s="29" t="str">
        <f t="shared" si="186"/>
        <v/>
      </c>
      <c r="O1685" s="21" t="str">
        <f t="shared" ca="1" si="187"/>
        <v/>
      </c>
      <c r="P1685" s="10" t="str">
        <f t="shared" si="188"/>
        <v>财报</v>
      </c>
    </row>
    <row r="1686" spans="1:16" x14ac:dyDescent="0.2">
      <c r="A1686" s="17">
        <f t="shared" ca="1" si="183"/>
        <v>280</v>
      </c>
      <c r="B1686" s="8" t="s">
        <v>3422</v>
      </c>
      <c r="C1686" s="8" t="s">
        <v>3423</v>
      </c>
      <c r="D1686" s="13">
        <f>IFERROR([1]!EM_S_QSTM07_IS(B1686,"61",$C$1,"1")/1000000,"")</f>
        <v>48.16280106</v>
      </c>
      <c r="E1686" s="13" t="str">
        <f>IFERROR([1]!EM_S_PERFORMANCEEXPRESS_PERFEXNETPROFITTOSHAREHOLDER(B1686,$C$1)/1000000,"")</f>
        <v/>
      </c>
      <c r="F1686" s="13">
        <f>IFERROR([1]!EM_S_PROFITNOTICE_FORECASTT(B1686,$C$1)/1000000,"")</f>
        <v>67</v>
      </c>
      <c r="G1686" s="13">
        <f>IFERROR([1]!EM_S_PROFITNOTICE_FORECASTL(B1686,$C$1)/1000000,"")</f>
        <v>55</v>
      </c>
      <c r="H1686" s="13">
        <f t="shared" si="184"/>
        <v>61</v>
      </c>
      <c r="I1686" s="20">
        <f>IFERROR([1]!EM_S_QSTM07_IS(B1686,"61",$I$1,"1")/1000000,"")</f>
        <v>8.505967570000001</v>
      </c>
      <c r="J1686" s="13">
        <f t="shared" si="182"/>
        <v>39.656833489999997</v>
      </c>
      <c r="K1686" s="13">
        <f>IFERROR([1]!EM_S_QSTM07_IS(B1686,"61",$K$2,"1")/1000000,"")</f>
        <v>23.953525339999999</v>
      </c>
      <c r="L1686" s="14">
        <f t="shared" si="185"/>
        <v>0.65557398867619032</v>
      </c>
      <c r="M1686" s="33" t="str">
        <f ca="1">[1]!EM_S_MAJASSRES_NUM(B1686,$M$2,$M$1)</f>
        <v/>
      </c>
      <c r="N1686" s="29" t="str">
        <f t="shared" si="186"/>
        <v/>
      </c>
      <c r="O1686" s="21">
        <f t="shared" ca="1" si="187"/>
        <v>0.65557398867619032</v>
      </c>
      <c r="P1686" s="10" t="str">
        <f t="shared" si="188"/>
        <v>财报</v>
      </c>
    </row>
    <row r="1687" spans="1:16" x14ac:dyDescent="0.2">
      <c r="A1687" s="17">
        <f t="shared" ca="1" si="183"/>
        <v>325</v>
      </c>
      <c r="B1687" s="8" t="s">
        <v>3424</v>
      </c>
      <c r="C1687" s="8" t="s">
        <v>3425</v>
      </c>
      <c r="D1687" s="13">
        <f>IFERROR([1]!EM_S_QSTM07_IS(B1687,"61",$C$1,"1")/1000000,"")</f>
        <v>18.661254539999998</v>
      </c>
      <c r="E1687" s="13" t="str">
        <f>IFERROR([1]!EM_S_PERFORMANCEEXPRESS_PERFEXNETPROFITTOSHAREHOLDER(B1687,$C$1)/1000000,"")</f>
        <v/>
      </c>
      <c r="F1687" s="13">
        <f>IFERROR([1]!EM_S_PROFITNOTICE_FORECASTT(B1687,$C$1)/1000000,"")</f>
        <v>13</v>
      </c>
      <c r="G1687" s="13">
        <f>IFERROR([1]!EM_S_PROFITNOTICE_FORECASTL(B1687,$C$1)/1000000,"")</f>
        <v>11</v>
      </c>
      <c r="H1687" s="13">
        <f t="shared" si="184"/>
        <v>12</v>
      </c>
      <c r="I1687" s="20">
        <f>IFERROR([1]!EM_S_QSTM07_IS(B1687,"61",$I$1,"1")/1000000,"")</f>
        <v>-5.7615084000000003</v>
      </c>
      <c r="J1687" s="13">
        <f t="shared" si="182"/>
        <v>24.422762939999998</v>
      </c>
      <c r="K1687" s="13">
        <f>IFERROR([1]!EM_S_QSTM07_IS(B1687,"61",$K$2,"1")/1000000,"")</f>
        <v>16.751573910000001</v>
      </c>
      <c r="L1687" s="14">
        <f t="shared" si="185"/>
        <v>0.45793840454720569</v>
      </c>
      <c r="M1687" s="33" t="str">
        <f ca="1">[1]!EM_S_MAJASSRES_NUM(B1687,$M$2,$M$1)</f>
        <v/>
      </c>
      <c r="N1687" s="29" t="str">
        <f t="shared" si="186"/>
        <v/>
      </c>
      <c r="O1687" s="21">
        <f t="shared" ca="1" si="187"/>
        <v>0.45793840454720569</v>
      </c>
      <c r="P1687" s="10" t="str">
        <f t="shared" si="188"/>
        <v>财报</v>
      </c>
    </row>
    <row r="1688" spans="1:16" x14ac:dyDescent="0.2">
      <c r="A1688" s="17">
        <f t="shared" ca="1" si="183"/>
        <v>1269</v>
      </c>
      <c r="B1688" s="8" t="s">
        <v>3426</v>
      </c>
      <c r="C1688" s="8" t="s">
        <v>3427</v>
      </c>
      <c r="D1688" s="13">
        <f>IFERROR([1]!EM_S_QSTM07_IS(B1688,"61",$C$1,"1")/1000000,"")</f>
        <v>18.634755260000002</v>
      </c>
      <c r="E1688" s="13" t="str">
        <f>IFERROR([1]!EM_S_PERFORMANCEEXPRESS_PERFEXNETPROFITTOSHAREHOLDER(B1688,$C$1)/1000000,"")</f>
        <v/>
      </c>
      <c r="F1688" s="13">
        <f>IFERROR([1]!EM_S_PROFITNOTICE_FORECASTT(B1688,$C$1)/1000000,"")</f>
        <v>36.753500000000003</v>
      </c>
      <c r="G1688" s="13">
        <f>IFERROR([1]!EM_S_PROFITNOTICE_FORECASTL(B1688,$C$1)/1000000,"")</f>
        <v>33.746400000000001</v>
      </c>
      <c r="H1688" s="13">
        <f t="shared" si="184"/>
        <v>35.249949999999998</v>
      </c>
      <c r="I1688" s="20">
        <f>IFERROR([1]!EM_S_QSTM07_IS(B1688,"61",$I$1,"1")/1000000,"")</f>
        <v>15.655198609999999</v>
      </c>
      <c r="J1688" s="13">
        <f t="shared" si="182"/>
        <v>2.9795566500000028</v>
      </c>
      <c r="K1688" s="13">
        <f>IFERROR([1]!EM_S_QSTM07_IS(B1688,"61",$K$2,"1")/1000000,"")</f>
        <v>18.279016890000001</v>
      </c>
      <c r="L1688" s="14">
        <f t="shared" si="185"/>
        <v>-0.83699579315832651</v>
      </c>
      <c r="M1688" s="33" t="str">
        <f ca="1">[1]!EM_S_MAJASSRES_NUM(B1688,$M$2,$M$1)</f>
        <v/>
      </c>
      <c r="N1688" s="29" t="str">
        <f t="shared" si="186"/>
        <v/>
      </c>
      <c r="O1688" s="21">
        <f t="shared" ca="1" si="187"/>
        <v>-0.83699579315832651</v>
      </c>
      <c r="P1688" s="10" t="str">
        <f t="shared" si="188"/>
        <v>财报</v>
      </c>
    </row>
    <row r="1689" spans="1:16" x14ac:dyDescent="0.2">
      <c r="A1689" s="17" t="str">
        <f t="shared" ca="1" si="183"/>
        <v/>
      </c>
      <c r="B1689" s="8" t="s">
        <v>3428</v>
      </c>
      <c r="C1689" s="8" t="s">
        <v>3429</v>
      </c>
      <c r="D1689" s="13">
        <f>IFERROR([1]!EM_S_QSTM07_IS(B1689,"61",$C$1,"1")/1000000,"")</f>
        <v>32.80929974</v>
      </c>
      <c r="E1689" s="13" t="str">
        <f>IFERROR([1]!EM_S_PERFORMANCEEXPRESS_PERFEXNETPROFITTOSHAREHOLDER(B1689,$C$1)/1000000,"")</f>
        <v/>
      </c>
      <c r="F1689" s="13">
        <f>IFERROR([1]!EM_S_PROFITNOTICE_FORECASTT(B1689,$C$1)/1000000,"")</f>
        <v>59.16</v>
      </c>
      <c r="G1689" s="13">
        <f>IFERROR([1]!EM_S_PROFITNOTICE_FORECASTL(B1689,$C$1)/1000000,"")</f>
        <v>53.04</v>
      </c>
      <c r="H1689" s="13">
        <f t="shared" si="184"/>
        <v>56.099999999999994</v>
      </c>
      <c r="I1689" s="20">
        <f>IFERROR([1]!EM_S_QSTM07_IS(B1689,"61",$I$1,"1")/1000000,"")</f>
        <v>23.200279070000001</v>
      </c>
      <c r="J1689" s="13">
        <f t="shared" si="182"/>
        <v>9.6090206699999996</v>
      </c>
      <c r="K1689" s="13">
        <f>IFERROR([1]!EM_S_QSTM07_IS(B1689,"61",$K$2,"1")/1000000,"")</f>
        <v>18.430196079999998</v>
      </c>
      <c r="L1689" s="14">
        <f t="shared" si="185"/>
        <v>-0.47862623770848128</v>
      </c>
      <c r="M1689" s="33">
        <f ca="1">[1]!EM_S_MAJASSRES_NUM(B1689,$M$2,$M$1)</f>
        <v>1</v>
      </c>
      <c r="N1689" s="29" t="str">
        <f t="shared" si="186"/>
        <v/>
      </c>
      <c r="O1689" s="21" t="str">
        <f t="shared" ca="1" si="187"/>
        <v/>
      </c>
      <c r="P1689" s="10" t="str">
        <f t="shared" si="188"/>
        <v>财报</v>
      </c>
    </row>
    <row r="1690" spans="1:16" x14ac:dyDescent="0.2">
      <c r="A1690" s="17">
        <f t="shared" ca="1" si="183"/>
        <v>920</v>
      </c>
      <c r="B1690" s="8" t="s">
        <v>3430</v>
      </c>
      <c r="C1690" s="8" t="s">
        <v>3431</v>
      </c>
      <c r="D1690" s="13">
        <f>IFERROR([1]!EM_S_QSTM07_IS(B1690,"61",$C$1,"1")/1000000,"")</f>
        <v>19.51868906</v>
      </c>
      <c r="E1690" s="13" t="str">
        <f>IFERROR([1]!EM_S_PERFORMANCEEXPRESS_PERFEXNETPROFITTOSHAREHOLDER(B1690,$C$1)/1000000,"")</f>
        <v/>
      </c>
      <c r="F1690" s="13">
        <f>IFERROR([1]!EM_S_PROFITNOTICE_FORECASTT(B1690,$C$1)/1000000,"")</f>
        <v>33.439599999999999</v>
      </c>
      <c r="G1690" s="13">
        <f>IFERROR([1]!EM_S_PROFITNOTICE_FORECASTL(B1690,$C$1)/1000000,"")</f>
        <v>30.3996</v>
      </c>
      <c r="H1690" s="13">
        <f t="shared" si="184"/>
        <v>31.919599999999999</v>
      </c>
      <c r="I1690" s="20">
        <f>IFERROR([1]!EM_S_QSTM07_IS(B1690,"61",$I$1,"1")/1000000,"")</f>
        <v>11.231299659999999</v>
      </c>
      <c r="J1690" s="13">
        <f t="shared" si="182"/>
        <v>8.2873894000000004</v>
      </c>
      <c r="K1690" s="13">
        <f>IFERROR([1]!EM_S_QSTM07_IS(B1690,"61",$K$2,"1")/1000000,"")</f>
        <v>19.70774351</v>
      </c>
      <c r="L1690" s="14">
        <f t="shared" si="185"/>
        <v>-0.57948562727159214</v>
      </c>
      <c r="M1690" s="33" t="str">
        <f ca="1">[1]!EM_S_MAJASSRES_NUM(B1690,$M$2,$M$1)</f>
        <v/>
      </c>
      <c r="N1690" s="29" t="str">
        <f t="shared" si="186"/>
        <v/>
      </c>
      <c r="O1690" s="21">
        <f t="shared" ca="1" si="187"/>
        <v>-0.57948562727159214</v>
      </c>
      <c r="P1690" s="10" t="str">
        <f t="shared" si="188"/>
        <v>财报</v>
      </c>
    </row>
    <row r="1691" spans="1:16" x14ac:dyDescent="0.2">
      <c r="A1691" s="17" t="str">
        <f t="shared" ca="1" si="183"/>
        <v/>
      </c>
      <c r="B1691" s="8" t="s">
        <v>3432</v>
      </c>
      <c r="C1691" s="8" t="s">
        <v>3433</v>
      </c>
      <c r="D1691" s="13">
        <f>IFERROR([1]!EM_S_QSTM07_IS(B1691,"61",$C$1,"1")/1000000,"")</f>
        <v>15.46790062</v>
      </c>
      <c r="E1691" s="13" t="str">
        <f>IFERROR([1]!EM_S_PERFORMANCEEXPRESS_PERFEXNETPROFITTOSHAREHOLDER(B1691,$C$1)/1000000,"")</f>
        <v/>
      </c>
      <c r="F1691" s="13">
        <f>IFERROR([1]!EM_S_PROFITNOTICE_FORECASTT(B1691,$C$1)/1000000,"")</f>
        <v>19.9161</v>
      </c>
      <c r="G1691" s="13">
        <f>IFERROR([1]!EM_S_PROFITNOTICE_FORECASTL(B1691,$C$1)/1000000,"")</f>
        <v>17.924499999999998</v>
      </c>
      <c r="H1691" s="13">
        <f t="shared" si="184"/>
        <v>18.920299999999997</v>
      </c>
      <c r="I1691" s="20">
        <f>IFERROR([1]!EM_S_QSTM07_IS(B1691,"61",$I$1,"1")/1000000,"")</f>
        <v>3.39548995</v>
      </c>
      <c r="J1691" s="13">
        <f t="shared" si="182"/>
        <v>12.07241067</v>
      </c>
      <c r="K1691" s="13">
        <f>IFERROR([1]!EM_S_QSTM07_IS(B1691,"61",$K$2,"1")/1000000,"")</f>
        <v>9.9079583499999995</v>
      </c>
      <c r="L1691" s="14">
        <f t="shared" si="185"/>
        <v>0.21845593648463416</v>
      </c>
      <c r="M1691" s="33" t="str">
        <f ca="1">[1]!EM_S_MAJASSRES_NUM(B1691,$M$2,$M$1)</f>
        <v/>
      </c>
      <c r="N1691" s="29">
        <f t="shared" si="186"/>
        <v>1</v>
      </c>
      <c r="O1691" s="21" t="str">
        <f t="shared" ca="1" si="187"/>
        <v/>
      </c>
      <c r="P1691" s="10" t="str">
        <f t="shared" si="188"/>
        <v>财报</v>
      </c>
    </row>
    <row r="1692" spans="1:16" x14ac:dyDescent="0.2">
      <c r="A1692" s="17" t="str">
        <f t="shared" ca="1" si="183"/>
        <v/>
      </c>
      <c r="B1692" s="8" t="s">
        <v>3434</v>
      </c>
      <c r="C1692" s="8" t="s">
        <v>3435</v>
      </c>
      <c r="D1692" s="13">
        <f>IFERROR([1]!EM_S_QSTM07_IS(B1692,"61",$C$1,"1")/1000000,"")</f>
        <v>58.967751229999998</v>
      </c>
      <c r="E1692" s="13" t="str">
        <f>IFERROR([1]!EM_S_PERFORMANCEEXPRESS_PERFEXNETPROFITTOSHAREHOLDER(B1692,$C$1)/1000000,"")</f>
        <v/>
      </c>
      <c r="F1692" s="13">
        <f>IFERROR([1]!EM_S_PROFITNOTICE_FORECASTT(B1692,$C$1)/1000000,"")</f>
        <v>115.596</v>
      </c>
      <c r="G1692" s="13">
        <f>IFERROR([1]!EM_S_PROFITNOTICE_FORECASTL(B1692,$C$1)/1000000,"")</f>
        <v>88.92</v>
      </c>
      <c r="H1692" s="13">
        <f t="shared" si="184"/>
        <v>102.25800000000001</v>
      </c>
      <c r="I1692" s="20">
        <f>IFERROR([1]!EM_S_QSTM07_IS(B1692,"61",$I$1,"1")/1000000,"")</f>
        <v>52.853736079999997</v>
      </c>
      <c r="J1692" s="13">
        <f t="shared" si="182"/>
        <v>6.1140151500000002</v>
      </c>
      <c r="K1692" s="13">
        <f>IFERROR([1]!EM_S_QSTM07_IS(B1692,"61",$K$2,"1")/1000000,"")</f>
        <v>46.80229027</v>
      </c>
      <c r="L1692" s="14">
        <f t="shared" si="185"/>
        <v>-0.86936504357524891</v>
      </c>
      <c r="M1692" s="33">
        <f ca="1">[1]!EM_S_MAJASSRES_NUM(B1692,$M$2,$M$1)</f>
        <v>1</v>
      </c>
      <c r="N1692" s="29" t="str">
        <f t="shared" si="186"/>
        <v/>
      </c>
      <c r="O1692" s="21" t="str">
        <f t="shared" ca="1" si="187"/>
        <v/>
      </c>
      <c r="P1692" s="10" t="str">
        <f t="shared" si="188"/>
        <v>财报</v>
      </c>
    </row>
    <row r="1693" spans="1:16" x14ac:dyDescent="0.2">
      <c r="A1693" s="17">
        <f t="shared" ca="1" si="183"/>
        <v>1763</v>
      </c>
      <c r="B1693" s="8" t="s">
        <v>3436</v>
      </c>
      <c r="C1693" s="8" t="s">
        <v>3437</v>
      </c>
      <c r="D1693" s="13">
        <f>IFERROR([1]!EM_S_QSTM07_IS(B1693,"61",$C$1,"1")/1000000,"")</f>
        <v>82.102631860000002</v>
      </c>
      <c r="E1693" s="13" t="str">
        <f>IFERROR([1]!EM_S_PERFORMANCEEXPRESS_PERFEXNETPROFITTOSHAREHOLDER(B1693,$C$1)/1000000,"")</f>
        <v/>
      </c>
      <c r="F1693" s="13">
        <f>IFERROR([1]!EM_S_PROFITNOTICE_FORECASTT(B1693,$C$1)/1000000,"")</f>
        <v>410.95069999999998</v>
      </c>
      <c r="G1693" s="13">
        <f>IFERROR([1]!EM_S_PROFITNOTICE_FORECASTL(B1693,$C$1)/1000000,"")</f>
        <v>239.72120000000001</v>
      </c>
      <c r="H1693" s="13">
        <f t="shared" si="184"/>
        <v>325.33595000000003</v>
      </c>
      <c r="I1693" s="20">
        <f>IFERROR([1]!EM_S_QSTM07_IS(B1693,"61",$I$1,"1")/1000000,"")</f>
        <v>165.03239855000001</v>
      </c>
      <c r="J1693" s="13">
        <f t="shared" si="182"/>
        <v>-82.929766690000008</v>
      </c>
      <c r="K1693" s="13">
        <f>IFERROR([1]!EM_S_QSTM07_IS(B1693,"61",$K$2,"1")/1000000,"")</f>
        <v>279.24592873</v>
      </c>
      <c r="L1693" s="14">
        <f t="shared" si="185"/>
        <v>-1.2969775318378371</v>
      </c>
      <c r="M1693" s="33" t="str">
        <f ca="1">[1]!EM_S_MAJASSRES_NUM(B1693,$M$2,$M$1)</f>
        <v/>
      </c>
      <c r="N1693" s="29" t="str">
        <f t="shared" si="186"/>
        <v/>
      </c>
      <c r="O1693" s="21">
        <f t="shared" ca="1" si="187"/>
        <v>-1.2969775318378371</v>
      </c>
      <c r="P1693" s="10" t="str">
        <f t="shared" si="188"/>
        <v>财报</v>
      </c>
    </row>
    <row r="1694" spans="1:16" x14ac:dyDescent="0.2">
      <c r="A1694" s="17" t="str">
        <f t="shared" ca="1" si="183"/>
        <v/>
      </c>
      <c r="B1694" s="8" t="s">
        <v>3438</v>
      </c>
      <c r="C1694" s="8" t="s">
        <v>3439</v>
      </c>
      <c r="D1694" s="13">
        <f>IFERROR([1]!EM_S_QSTM07_IS(B1694,"61",$C$1,"1")/1000000,"")</f>
        <v>9.4433067699999995</v>
      </c>
      <c r="E1694" s="13" t="str">
        <f>IFERROR([1]!EM_S_PERFORMANCEEXPRESS_PERFEXNETPROFITTOSHAREHOLDER(B1694,$C$1)/1000000,"")</f>
        <v/>
      </c>
      <c r="F1694" s="13">
        <f>IFERROR([1]!EM_S_PROFITNOTICE_FORECASTT(B1694,$C$1)/1000000,"")</f>
        <v>12.745200000000001</v>
      </c>
      <c r="G1694" s="13">
        <f>IFERROR([1]!EM_S_PROFITNOTICE_FORECASTL(B1694,$C$1)/1000000,"")</f>
        <v>11.245799999999999</v>
      </c>
      <c r="H1694" s="13">
        <f t="shared" si="184"/>
        <v>11.9955</v>
      </c>
      <c r="I1694" s="20">
        <f>IFERROR([1]!EM_S_QSTM07_IS(B1694,"61",$I$1,"1")/1000000,"")</f>
        <v>2.4696573799999997</v>
      </c>
      <c r="J1694" s="13">
        <f t="shared" si="182"/>
        <v>6.9736493900000003</v>
      </c>
      <c r="K1694" s="13">
        <f>IFERROR([1]!EM_S_QSTM07_IS(B1694,"61",$K$2,"1")/1000000,"")</f>
        <v>6.1402017899999999</v>
      </c>
      <c r="L1694" s="14">
        <f t="shared" si="185"/>
        <v>0.13573619052021421</v>
      </c>
      <c r="M1694" s="33" t="str">
        <f ca="1">[1]!EM_S_MAJASSRES_NUM(B1694,$M$2,$M$1)</f>
        <v/>
      </c>
      <c r="N1694" s="29">
        <f t="shared" si="186"/>
        <v>1</v>
      </c>
      <c r="O1694" s="21" t="str">
        <f t="shared" ca="1" si="187"/>
        <v/>
      </c>
      <c r="P1694" s="10" t="str">
        <f t="shared" si="188"/>
        <v>财报</v>
      </c>
    </row>
    <row r="1695" spans="1:16" x14ac:dyDescent="0.2">
      <c r="A1695" s="17">
        <f t="shared" ca="1" si="183"/>
        <v>1783</v>
      </c>
      <c r="B1695" s="8" t="s">
        <v>3440</v>
      </c>
      <c r="C1695" s="8" t="s">
        <v>3441</v>
      </c>
      <c r="D1695" s="13">
        <f>IFERROR([1]!EM_S_QSTM07_IS(B1695,"61",$C$1,"1")/1000000,"")</f>
        <v>11.169437650000001</v>
      </c>
      <c r="E1695" s="13" t="str">
        <f>IFERROR([1]!EM_S_PERFORMANCEEXPRESS_PERFEXNETPROFITTOSHAREHOLDER(B1695,$C$1)/1000000,"")</f>
        <v/>
      </c>
      <c r="F1695" s="13">
        <f>IFERROR([1]!EM_S_PROFITNOTICE_FORECASTT(B1695,$C$1)/1000000,"")</f>
        <v>30.959499999999998</v>
      </c>
      <c r="G1695" s="13">
        <f>IFERROR([1]!EM_S_PROFITNOTICE_FORECASTL(B1695,$C$1)/1000000,"")</f>
        <v>27.5943</v>
      </c>
      <c r="H1695" s="13">
        <f t="shared" si="184"/>
        <v>29.276899999999998</v>
      </c>
      <c r="I1695" s="20">
        <f>IFERROR([1]!EM_S_QSTM07_IS(B1695,"61",$I$1,"1")/1000000,"")</f>
        <v>17.713006230000001</v>
      </c>
      <c r="J1695" s="13">
        <f t="shared" si="182"/>
        <v>-6.5435685800000005</v>
      </c>
      <c r="K1695" s="13">
        <f>IFERROR([1]!EM_S_QSTM07_IS(B1695,"61",$K$2,"1")/1000000,"")</f>
        <v>18.049259500000002</v>
      </c>
      <c r="L1695" s="14">
        <f t="shared" si="185"/>
        <v>-1.3625394482250091</v>
      </c>
      <c r="M1695" s="33" t="str">
        <f ca="1">[1]!EM_S_MAJASSRES_NUM(B1695,$M$2,$M$1)</f>
        <v/>
      </c>
      <c r="N1695" s="29" t="str">
        <f t="shared" si="186"/>
        <v/>
      </c>
      <c r="O1695" s="21">
        <f t="shared" ca="1" si="187"/>
        <v>-1.3625394482250091</v>
      </c>
      <c r="P1695" s="10" t="str">
        <f t="shared" si="188"/>
        <v>财报</v>
      </c>
    </row>
    <row r="1696" spans="1:16" x14ac:dyDescent="0.2">
      <c r="A1696" s="17">
        <f t="shared" ca="1" si="183"/>
        <v>1882</v>
      </c>
      <c r="B1696" s="8" t="s">
        <v>3442</v>
      </c>
      <c r="C1696" s="8" t="s">
        <v>3443</v>
      </c>
      <c r="D1696" s="13">
        <f>IFERROR([1]!EM_S_QSTM07_IS(B1696,"61",$C$1,"1")/1000000,"")</f>
        <v>12.552322160000001</v>
      </c>
      <c r="E1696" s="13">
        <f>IFERROR([1]!EM_S_PERFORMANCEEXPRESS_PERFEXNETPROFITTOSHAREHOLDER(B1696,$C$1)/1000000,"")</f>
        <v>40.751767210000004</v>
      </c>
      <c r="F1696" s="13" t="str">
        <f>IFERROR([1]!EM_S_PROFITNOTICE_FORECASTT(B1696,$C$1)/1000000,"")</f>
        <v/>
      </c>
      <c r="G1696" s="13" t="str">
        <f>IFERROR([1]!EM_S_PROFITNOTICE_FORECASTL(B1696,$C$1)/1000000,"")</f>
        <v/>
      </c>
      <c r="H1696" s="13" t="str">
        <f t="shared" si="184"/>
        <v/>
      </c>
      <c r="I1696" s="20">
        <f>IFERROR([1]!EM_S_QSTM07_IS(B1696,"61",$I$1,"1")/1000000,"")</f>
        <v>28.198845049999999</v>
      </c>
      <c r="J1696" s="13">
        <f t="shared" si="182"/>
        <v>-15.646522889999998</v>
      </c>
      <c r="K1696" s="13">
        <f>IFERROR([1]!EM_S_QSTM07_IS(B1696,"61",$K$2,"1")/1000000,"")</f>
        <v>25.10053869</v>
      </c>
      <c r="L1696" s="14">
        <f t="shared" si="185"/>
        <v>-1.6233540675457112</v>
      </c>
      <c r="M1696" s="33" t="str">
        <f ca="1">[1]!EM_S_MAJASSRES_NUM(B1696,$M$2,$M$1)</f>
        <v/>
      </c>
      <c r="N1696" s="29" t="str">
        <f t="shared" si="186"/>
        <v/>
      </c>
      <c r="O1696" s="21">
        <f t="shared" ca="1" si="187"/>
        <v>-1.6233540675457112</v>
      </c>
      <c r="P1696" s="10" t="str">
        <f t="shared" si="188"/>
        <v>财报</v>
      </c>
    </row>
    <row r="1697" spans="1:16" x14ac:dyDescent="0.2">
      <c r="A1697" s="17" t="str">
        <f t="shared" ca="1" si="183"/>
        <v/>
      </c>
      <c r="B1697" s="8" t="s">
        <v>3444</v>
      </c>
      <c r="C1697" s="8" t="s">
        <v>3445</v>
      </c>
      <c r="D1697" s="13">
        <f>IFERROR([1]!EM_S_QSTM07_IS(B1697,"61",$C$1,"1")/1000000,"")</f>
        <v>7.2275100800000001</v>
      </c>
      <c r="E1697" s="13" t="str">
        <f>IFERROR([1]!EM_S_PERFORMANCEEXPRESS_PERFEXNETPROFITTOSHAREHOLDER(B1697,$C$1)/1000000,"")</f>
        <v/>
      </c>
      <c r="F1697" s="13">
        <f>IFERROR([1]!EM_S_PROFITNOTICE_FORECASTT(B1697,$C$1)/1000000,"")</f>
        <v>18.462700000000002</v>
      </c>
      <c r="G1697" s="13">
        <f>IFERROR([1]!EM_S_PROFITNOTICE_FORECASTL(B1697,$C$1)/1000000,"")</f>
        <v>16.615600000000001</v>
      </c>
      <c r="H1697" s="13">
        <f t="shared" si="184"/>
        <v>17.539149999999999</v>
      </c>
      <c r="I1697" s="20">
        <f>IFERROR([1]!EM_S_QSTM07_IS(B1697,"61",$I$1,"1")/1000000,"")</f>
        <v>9.6218783600000002</v>
      </c>
      <c r="J1697" s="13">
        <f t="shared" si="182"/>
        <v>-2.3943682800000001</v>
      </c>
      <c r="K1697" s="13">
        <f>IFERROR([1]!EM_S_QSTM07_IS(B1697,"61",$K$2,"1")/1000000,"")</f>
        <v>9.3116670399999997</v>
      </c>
      <c r="L1697" s="14">
        <f t="shared" si="185"/>
        <v>-1.2571363720067035</v>
      </c>
      <c r="M1697" s="33">
        <f ca="1">[1]!EM_S_MAJASSRES_NUM(B1697,$M$2,$M$1)</f>
        <v>1</v>
      </c>
      <c r="N1697" s="29">
        <f t="shared" si="186"/>
        <v>1</v>
      </c>
      <c r="O1697" s="21" t="str">
        <f t="shared" ca="1" si="187"/>
        <v/>
      </c>
      <c r="P1697" s="10" t="str">
        <f t="shared" si="188"/>
        <v>财报</v>
      </c>
    </row>
    <row r="1698" spans="1:16" x14ac:dyDescent="0.2">
      <c r="A1698" s="17">
        <f t="shared" ca="1" si="183"/>
        <v>1396</v>
      </c>
      <c r="B1698" s="8" t="s">
        <v>3446</v>
      </c>
      <c r="C1698" s="8" t="s">
        <v>3447</v>
      </c>
      <c r="D1698" s="13">
        <f>IFERROR([1]!EM_S_QSTM07_IS(B1698,"61",$C$1,"1")/1000000,"")</f>
        <v>22.536913120000001</v>
      </c>
      <c r="E1698" s="13" t="str">
        <f>IFERROR([1]!EM_S_PERFORMANCEEXPRESS_PERFEXNETPROFITTOSHAREHOLDER(B1698,$C$1)/1000000,"")</f>
        <v/>
      </c>
      <c r="F1698" s="13">
        <f>IFERROR([1]!EM_S_PROFITNOTICE_FORECASTT(B1698,$C$1)/1000000,"")</f>
        <v>49.201799999999999</v>
      </c>
      <c r="G1698" s="13">
        <f>IFERROR([1]!EM_S_PROFITNOTICE_FORECASTL(B1698,$C$1)/1000000,"")</f>
        <v>39.976399999999998</v>
      </c>
      <c r="H1698" s="13">
        <f t="shared" si="184"/>
        <v>44.589100000000002</v>
      </c>
      <c r="I1698" s="20">
        <f>IFERROR([1]!EM_S_QSTM07_IS(B1698,"61",$I$1,"1")/1000000,"")</f>
        <v>21.138333020000001</v>
      </c>
      <c r="J1698" s="13">
        <f t="shared" si="182"/>
        <v>1.3985801000000002</v>
      </c>
      <c r="K1698" s="13">
        <f>IFERROR([1]!EM_S_QSTM07_IS(B1698,"61",$K$2,"1")/1000000,"")</f>
        <v>17.070345620000001</v>
      </c>
      <c r="L1698" s="14">
        <f t="shared" si="185"/>
        <v>-0.91806960848165886</v>
      </c>
      <c r="M1698" s="33" t="str">
        <f ca="1">[1]!EM_S_MAJASSRES_NUM(B1698,$M$2,$M$1)</f>
        <v/>
      </c>
      <c r="N1698" s="29" t="str">
        <f t="shared" si="186"/>
        <v/>
      </c>
      <c r="O1698" s="21">
        <f t="shared" ca="1" si="187"/>
        <v>-0.91806960848165886</v>
      </c>
      <c r="P1698" s="10" t="str">
        <f t="shared" si="188"/>
        <v>财报</v>
      </c>
    </row>
    <row r="1699" spans="1:16" x14ac:dyDescent="0.2">
      <c r="A1699" s="17">
        <f t="shared" ca="1" si="183"/>
        <v>1180</v>
      </c>
      <c r="B1699" s="8" t="s">
        <v>3448</v>
      </c>
      <c r="C1699" s="8" t="s">
        <v>3449</v>
      </c>
      <c r="D1699" s="13">
        <f>IFERROR([1]!EM_S_QSTM07_IS(B1699,"61",$C$1,"1")/1000000,"")</f>
        <v>46.625725450000004</v>
      </c>
      <c r="E1699" s="13" t="str">
        <f>IFERROR([1]!EM_S_PERFORMANCEEXPRESS_PERFEXNETPROFITTOSHAREHOLDER(B1699,$C$1)/1000000,"")</f>
        <v/>
      </c>
      <c r="F1699" s="13">
        <f>IFERROR([1]!EM_S_PROFITNOTICE_FORECASTT(B1699,$C$1)/1000000,"")</f>
        <v>87.114199999999997</v>
      </c>
      <c r="G1699" s="13">
        <f>IFERROR([1]!EM_S_PROFITNOTICE_FORECASTL(B1699,$C$1)/1000000,"")</f>
        <v>73.712000000000003</v>
      </c>
      <c r="H1699" s="13">
        <f t="shared" si="184"/>
        <v>80.4131</v>
      </c>
      <c r="I1699" s="20">
        <f>IFERROR([1]!EM_S_QSTM07_IS(B1699,"61",$I$1,"1")/1000000,"")</f>
        <v>38.878525009999997</v>
      </c>
      <c r="J1699" s="13">
        <f t="shared" si="182"/>
        <v>7.7472004400000074</v>
      </c>
      <c r="K1699" s="13">
        <f>IFERROR([1]!EM_S_QSTM07_IS(B1699,"61",$K$2,"1")/1000000,"")</f>
        <v>33.925757149999995</v>
      </c>
      <c r="L1699" s="14">
        <f t="shared" si="185"/>
        <v>-0.77164251911176551</v>
      </c>
      <c r="M1699" s="33" t="str">
        <f ca="1">[1]!EM_S_MAJASSRES_NUM(B1699,$M$2,$M$1)</f>
        <v/>
      </c>
      <c r="N1699" s="29" t="str">
        <f t="shared" si="186"/>
        <v/>
      </c>
      <c r="O1699" s="21">
        <f t="shared" ca="1" si="187"/>
        <v>-0.77164251911176551</v>
      </c>
      <c r="P1699" s="10" t="str">
        <f t="shared" si="188"/>
        <v>财报</v>
      </c>
    </row>
    <row r="1700" spans="1:16" x14ac:dyDescent="0.2">
      <c r="A1700" s="17">
        <f t="shared" ca="1" si="183"/>
        <v>533</v>
      </c>
      <c r="B1700" s="8" t="s">
        <v>3450</v>
      </c>
      <c r="C1700" s="8" t="s">
        <v>3451</v>
      </c>
      <c r="D1700" s="13">
        <f>IFERROR([1]!EM_S_QSTM07_IS(B1700,"61",$C$1,"1")/1000000,"")</f>
        <v>37.13909692</v>
      </c>
      <c r="E1700" s="13" t="str">
        <f>IFERROR([1]!EM_S_PERFORMANCEEXPRESS_PERFEXNETPROFITTOSHAREHOLDER(B1700,$C$1)/1000000,"")</f>
        <v/>
      </c>
      <c r="F1700" s="13">
        <f>IFERROR([1]!EM_S_PROFITNOTICE_FORECASTT(B1700,$C$1)/1000000,"")</f>
        <v>51.115400000000001</v>
      </c>
      <c r="G1700" s="13">
        <f>IFERROR([1]!EM_S_PROFITNOTICE_FORECASTL(B1700,$C$1)/1000000,"")</f>
        <v>42.936999999999998</v>
      </c>
      <c r="H1700" s="13">
        <f t="shared" si="184"/>
        <v>47.026200000000003</v>
      </c>
      <c r="I1700" s="20">
        <f>IFERROR([1]!EM_S_QSTM07_IS(B1700,"61",$I$1,"1")/1000000,"")</f>
        <v>10.35410351</v>
      </c>
      <c r="J1700" s="13">
        <f t="shared" si="182"/>
        <v>26.784993409999998</v>
      </c>
      <c r="K1700" s="13">
        <f>IFERROR([1]!EM_S_QSTM07_IS(B1700,"61",$K$2,"1")/1000000,"")</f>
        <v>32.232593280000003</v>
      </c>
      <c r="L1700" s="14">
        <f t="shared" si="185"/>
        <v>-0.16900904691960311</v>
      </c>
      <c r="M1700" s="33" t="str">
        <f ca="1">[1]!EM_S_MAJASSRES_NUM(B1700,$M$2,$M$1)</f>
        <v/>
      </c>
      <c r="N1700" s="29" t="str">
        <f t="shared" si="186"/>
        <v/>
      </c>
      <c r="O1700" s="21">
        <f t="shared" ca="1" si="187"/>
        <v>-0.16900904691960311</v>
      </c>
      <c r="P1700" s="10" t="str">
        <f t="shared" si="188"/>
        <v>财报</v>
      </c>
    </row>
    <row r="1701" spans="1:16" x14ac:dyDescent="0.2">
      <c r="A1701" s="17" t="str">
        <f t="shared" ca="1" si="183"/>
        <v/>
      </c>
      <c r="B1701" s="8" t="s">
        <v>3452</v>
      </c>
      <c r="C1701" s="8" t="s">
        <v>3453</v>
      </c>
      <c r="D1701" s="13">
        <f>IFERROR([1]!EM_S_QSTM07_IS(B1701,"61",$C$1,"1")/1000000,"")</f>
        <v>19.52102889</v>
      </c>
      <c r="E1701" s="13" t="str">
        <f>IFERROR([1]!EM_S_PERFORMANCEEXPRESS_PERFEXNETPROFITTOSHAREHOLDER(B1701,$C$1)/1000000,"")</f>
        <v/>
      </c>
      <c r="F1701" s="13">
        <f>IFERROR([1]!EM_S_PROFITNOTICE_FORECASTT(B1701,$C$1)/1000000,"")</f>
        <v>27.802299999999999</v>
      </c>
      <c r="G1701" s="13">
        <f>IFERROR([1]!EM_S_PROFITNOTICE_FORECASTL(B1701,$C$1)/1000000,"")</f>
        <v>23.683399999999999</v>
      </c>
      <c r="H1701" s="13">
        <f t="shared" si="184"/>
        <v>25.742849999999997</v>
      </c>
      <c r="I1701" s="20">
        <f>IFERROR([1]!EM_S_QSTM07_IS(B1701,"61",$I$1,"1")/1000000,"")</f>
        <v>6.13527632</v>
      </c>
      <c r="J1701" s="13">
        <f t="shared" si="182"/>
        <v>13.385752570000001</v>
      </c>
      <c r="K1701" s="13">
        <f>IFERROR([1]!EM_S_QSTM07_IS(B1701,"61",$K$2,"1")/1000000,"")</f>
        <v>13.55806018</v>
      </c>
      <c r="L1701" s="14">
        <f t="shared" si="185"/>
        <v>-1.2708868946766908E-2</v>
      </c>
      <c r="M1701" s="33">
        <f ca="1">[1]!EM_S_MAJASSRES_NUM(B1701,$M$2,$M$1)</f>
        <v>1</v>
      </c>
      <c r="N1701" s="29" t="str">
        <f t="shared" si="186"/>
        <v/>
      </c>
      <c r="O1701" s="21" t="str">
        <f t="shared" ca="1" si="187"/>
        <v/>
      </c>
      <c r="P1701" s="10" t="str">
        <f t="shared" si="188"/>
        <v>财报</v>
      </c>
    </row>
    <row r="1702" spans="1:16" x14ac:dyDescent="0.2">
      <c r="A1702" s="17">
        <f t="shared" ca="1" si="183"/>
        <v>1708</v>
      </c>
      <c r="B1702" s="8" t="s">
        <v>3454</v>
      </c>
      <c r="C1702" s="8" t="s">
        <v>3455</v>
      </c>
      <c r="D1702" s="13">
        <f>IFERROR([1]!EM_S_QSTM07_IS(B1702,"61",$C$1,"1")/1000000,"")</f>
        <v>0.31724632000000003</v>
      </c>
      <c r="E1702" s="13" t="str">
        <f>IFERROR([1]!EM_S_PERFORMANCEEXPRESS_PERFEXNETPROFITTOSHAREHOLDER(B1702,$C$1)/1000000,"")</f>
        <v/>
      </c>
      <c r="F1702" s="13">
        <f>IFERROR([1]!EM_S_PROFITNOTICE_FORECASTT(B1702,$C$1)/1000000,"")</f>
        <v>5</v>
      </c>
      <c r="G1702" s="13">
        <f>IFERROR([1]!EM_S_PROFITNOTICE_FORECASTL(B1702,$C$1)/1000000,"")</f>
        <v>0</v>
      </c>
      <c r="H1702" s="13">
        <f t="shared" si="184"/>
        <v>2.5</v>
      </c>
      <c r="I1702" s="20">
        <f>IFERROR([1]!EM_S_QSTM07_IS(B1702,"61",$I$1,"1")/1000000,"")</f>
        <v>3.3856817000000001</v>
      </c>
      <c r="J1702" s="13">
        <f t="shared" si="182"/>
        <v>-3.0684353799999999</v>
      </c>
      <c r="K1702" s="13">
        <f>IFERROR([1]!EM_S_QSTM07_IS(B1702,"61",$K$2,"1")/1000000,"")</f>
        <v>15.04057401</v>
      </c>
      <c r="L1702" s="14">
        <f t="shared" si="185"/>
        <v>-1.2040105236648477</v>
      </c>
      <c r="M1702" s="33" t="str">
        <f ca="1">[1]!EM_S_MAJASSRES_NUM(B1702,$M$2,$M$1)</f>
        <v/>
      </c>
      <c r="N1702" s="29" t="str">
        <f t="shared" si="186"/>
        <v/>
      </c>
      <c r="O1702" s="21">
        <f t="shared" ca="1" si="187"/>
        <v>-1.2040105236648477</v>
      </c>
      <c r="P1702" s="10" t="str">
        <f t="shared" si="188"/>
        <v>财报</v>
      </c>
    </row>
    <row r="1703" spans="1:16" x14ac:dyDescent="0.2">
      <c r="A1703" s="17">
        <f t="shared" ca="1" si="183"/>
        <v>1825</v>
      </c>
      <c r="B1703" s="8" t="s">
        <v>3456</v>
      </c>
      <c r="C1703" s="8" t="s">
        <v>3457</v>
      </c>
      <c r="D1703" s="13">
        <f>IFERROR([1]!EM_S_QSTM07_IS(B1703,"61",$C$1,"1")/1000000,"")</f>
        <v>35.28868988</v>
      </c>
      <c r="E1703" s="13" t="str">
        <f>IFERROR([1]!EM_S_PERFORMANCEEXPRESS_PERFEXNETPROFITTOSHAREHOLDER(B1703,$C$1)/1000000,"")</f>
        <v/>
      </c>
      <c r="F1703" s="13">
        <f>IFERROR([1]!EM_S_PROFITNOTICE_FORECASTT(B1703,$C$1)/1000000,"")</f>
        <v>94.092799999999997</v>
      </c>
      <c r="G1703" s="13">
        <f>IFERROR([1]!EM_S_PROFITNOTICE_FORECASTL(B1703,$C$1)/1000000,"")</f>
        <v>75.274299999999997</v>
      </c>
      <c r="H1703" s="13">
        <f t="shared" si="184"/>
        <v>84.683549999999997</v>
      </c>
      <c r="I1703" s="20">
        <f>IFERROR([1]!EM_S_QSTM07_IS(B1703,"61",$I$1,"1")/1000000,"")</f>
        <v>51.858668380000005</v>
      </c>
      <c r="J1703" s="13">
        <f t="shared" si="182"/>
        <v>-16.569978500000005</v>
      </c>
      <c r="K1703" s="13">
        <f>IFERROR([1]!EM_S_QSTM07_IS(B1703,"61",$K$2,"1")/1000000,"")</f>
        <v>35.729065259999999</v>
      </c>
      <c r="L1703" s="14">
        <f t="shared" si="185"/>
        <v>-1.4637674783658756</v>
      </c>
      <c r="M1703" s="33" t="str">
        <f ca="1">[1]!EM_S_MAJASSRES_NUM(B1703,$M$2,$M$1)</f>
        <v/>
      </c>
      <c r="N1703" s="29" t="str">
        <f t="shared" si="186"/>
        <v/>
      </c>
      <c r="O1703" s="21">
        <f t="shared" ca="1" si="187"/>
        <v>-1.4637674783658756</v>
      </c>
      <c r="P1703" s="10" t="str">
        <f t="shared" si="188"/>
        <v>财报</v>
      </c>
    </row>
    <row r="1704" spans="1:16" x14ac:dyDescent="0.2">
      <c r="A1704" s="17">
        <f t="shared" ca="1" si="183"/>
        <v>1350</v>
      </c>
      <c r="B1704" s="8" t="s">
        <v>3458</v>
      </c>
      <c r="C1704" s="8" t="s">
        <v>3459</v>
      </c>
      <c r="D1704" s="13">
        <f>IFERROR([1]!EM_S_QSTM07_IS(B1704,"61",$C$1,"1")/1000000,"")</f>
        <v>12.062823509999999</v>
      </c>
      <c r="E1704" s="13" t="str">
        <f>IFERROR([1]!EM_S_PERFORMANCEEXPRESS_PERFEXNETPROFITTOSHAREHOLDER(B1704,$C$1)/1000000,"")</f>
        <v/>
      </c>
      <c r="F1704" s="13">
        <f>IFERROR([1]!EM_S_PROFITNOTICE_FORECASTT(B1704,$C$1)/1000000,"")</f>
        <v>23.7254</v>
      </c>
      <c r="G1704" s="13">
        <f>IFERROR([1]!EM_S_PROFITNOTICE_FORECASTL(B1704,$C$1)/1000000,"")</f>
        <v>20.849599999999999</v>
      </c>
      <c r="H1704" s="13">
        <f t="shared" si="184"/>
        <v>22.287500000000001</v>
      </c>
      <c r="I1704" s="20">
        <f>IFERROR([1]!EM_S_QSTM07_IS(B1704,"61",$I$1,"1")/1000000,"")</f>
        <v>9.4819975399999983</v>
      </c>
      <c r="J1704" s="13">
        <f t="shared" si="182"/>
        <v>2.5808259700000011</v>
      </c>
      <c r="K1704" s="13">
        <f>IFERROR([1]!EM_S_QSTM07_IS(B1704,"61",$K$2,"1")/1000000,"")</f>
        <v>24.349002519999999</v>
      </c>
      <c r="L1704" s="14">
        <f t="shared" si="185"/>
        <v>-0.89400691186917669</v>
      </c>
      <c r="M1704" s="33" t="str">
        <f ca="1">[1]!EM_S_MAJASSRES_NUM(B1704,$M$2,$M$1)</f>
        <v/>
      </c>
      <c r="N1704" s="29" t="str">
        <f t="shared" si="186"/>
        <v/>
      </c>
      <c r="O1704" s="21">
        <f t="shared" ca="1" si="187"/>
        <v>-0.89400691186917669</v>
      </c>
      <c r="P1704" s="10" t="str">
        <f t="shared" si="188"/>
        <v>财报</v>
      </c>
    </row>
    <row r="1705" spans="1:16" x14ac:dyDescent="0.2">
      <c r="A1705" s="17" t="str">
        <f t="shared" ca="1" si="183"/>
        <v/>
      </c>
      <c r="B1705" s="8" t="s">
        <v>3460</v>
      </c>
      <c r="C1705" s="8" t="s">
        <v>3461</v>
      </c>
      <c r="D1705" s="13">
        <f>IFERROR([1]!EM_S_QSTM07_IS(B1705,"61",$C$1,"1")/1000000,"")</f>
        <v>8.7229419299999993</v>
      </c>
      <c r="E1705" s="13" t="str">
        <f>IFERROR([1]!EM_S_PERFORMANCEEXPRESS_PERFEXNETPROFITTOSHAREHOLDER(B1705,$C$1)/1000000,"")</f>
        <v/>
      </c>
      <c r="F1705" s="13">
        <f>IFERROR([1]!EM_S_PROFITNOTICE_FORECASTT(B1705,$C$1)/1000000,"")</f>
        <v>14.662800000000001</v>
      </c>
      <c r="G1705" s="13">
        <f>IFERROR([1]!EM_S_PROFITNOTICE_FORECASTL(B1705,$C$1)/1000000,"")</f>
        <v>12.83</v>
      </c>
      <c r="H1705" s="13">
        <f t="shared" si="184"/>
        <v>13.746400000000001</v>
      </c>
      <c r="I1705" s="20">
        <f>IFERROR([1]!EM_S_QSTM07_IS(B1705,"61",$I$1,"1")/1000000,"")</f>
        <v>4.7706708400000002</v>
      </c>
      <c r="J1705" s="13">
        <f t="shared" si="182"/>
        <v>3.9522710899999991</v>
      </c>
      <c r="K1705" s="13">
        <f>IFERROR([1]!EM_S_QSTM07_IS(B1705,"61",$K$2,"1")/1000000,"")</f>
        <v>8.0898743499999988</v>
      </c>
      <c r="L1705" s="14">
        <f t="shared" si="185"/>
        <v>-0.51145457654728599</v>
      </c>
      <c r="M1705" s="33" t="str">
        <f ca="1">[1]!EM_S_MAJASSRES_NUM(B1705,$M$2,$M$1)</f>
        <v/>
      </c>
      <c r="N1705" s="29">
        <f t="shared" si="186"/>
        <v>1</v>
      </c>
      <c r="O1705" s="21" t="str">
        <f t="shared" ca="1" si="187"/>
        <v/>
      </c>
      <c r="P1705" s="10" t="str">
        <f t="shared" si="188"/>
        <v>财报</v>
      </c>
    </row>
    <row r="1706" spans="1:16" x14ac:dyDescent="0.2">
      <c r="A1706" s="17">
        <f t="shared" ca="1" si="183"/>
        <v>1809</v>
      </c>
      <c r="B1706" s="8" t="s">
        <v>3462</v>
      </c>
      <c r="C1706" s="8" t="s">
        <v>3463</v>
      </c>
      <c r="D1706" s="13">
        <f>IFERROR([1]!EM_S_QSTM07_IS(B1706,"61",$C$1,"1")/1000000,"")</f>
        <v>22.660142760000003</v>
      </c>
      <c r="E1706" s="13" t="str">
        <f>IFERROR([1]!EM_S_PERFORMANCEEXPRESS_PERFEXNETPROFITTOSHAREHOLDER(B1706,$C$1)/1000000,"")</f>
        <v/>
      </c>
      <c r="F1706" s="13">
        <f>IFERROR([1]!EM_S_PROFITNOTICE_FORECASTT(B1706,$C$1)/1000000,"")</f>
        <v>53.563000000000002</v>
      </c>
      <c r="G1706" s="13">
        <f>IFERROR([1]!EM_S_PROFITNOTICE_FORECASTL(B1706,$C$1)/1000000,"")</f>
        <v>49.1</v>
      </c>
      <c r="H1706" s="13">
        <f t="shared" si="184"/>
        <v>51.331500000000005</v>
      </c>
      <c r="I1706" s="20">
        <f>IFERROR([1]!EM_S_QSTM07_IS(B1706,"61",$I$1,"1")/1000000,"")</f>
        <v>29.631693600000002</v>
      </c>
      <c r="J1706" s="13">
        <f t="shared" si="182"/>
        <v>-6.971550839999999</v>
      </c>
      <c r="K1706" s="13">
        <f>IFERROR([1]!EM_S_QSTM07_IS(B1706,"61",$K$2,"1")/1000000,"")</f>
        <v>16.891942960000002</v>
      </c>
      <c r="L1706" s="14">
        <f t="shared" si="185"/>
        <v>-1.4127145619961292</v>
      </c>
      <c r="M1706" s="33" t="str">
        <f ca="1">[1]!EM_S_MAJASSRES_NUM(B1706,$M$2,$M$1)</f>
        <v/>
      </c>
      <c r="N1706" s="29" t="str">
        <f t="shared" si="186"/>
        <v/>
      </c>
      <c r="O1706" s="21">
        <f t="shared" ca="1" si="187"/>
        <v>-1.4127145619961292</v>
      </c>
      <c r="P1706" s="10" t="str">
        <f t="shared" si="188"/>
        <v>财报</v>
      </c>
    </row>
    <row r="1707" spans="1:16" x14ac:dyDescent="0.2">
      <c r="A1707" s="17">
        <f t="shared" ca="1" si="183"/>
        <v>1400</v>
      </c>
      <c r="B1707" s="8" t="s">
        <v>3464</v>
      </c>
      <c r="C1707" s="8" t="s">
        <v>3465</v>
      </c>
      <c r="D1707" s="13">
        <f>IFERROR([1]!EM_S_QSTM07_IS(B1707,"61",$C$1,"1")/1000000,"")</f>
        <v>24.623603469999999</v>
      </c>
      <c r="E1707" s="13" t="str">
        <f>IFERROR([1]!EM_S_PERFORMANCEEXPRESS_PERFEXNETPROFITTOSHAREHOLDER(B1707,$C$1)/1000000,"")</f>
        <v/>
      </c>
      <c r="F1707" s="13">
        <f>IFERROR([1]!EM_S_PROFITNOTICE_FORECASTT(B1707,$C$1)/1000000,"")</f>
        <v>54.610500000000002</v>
      </c>
      <c r="G1707" s="13">
        <f>IFERROR([1]!EM_S_PROFITNOTICE_FORECASTL(B1707,$C$1)/1000000,"")</f>
        <v>44.973300000000002</v>
      </c>
      <c r="H1707" s="13">
        <f t="shared" si="184"/>
        <v>49.791899999999998</v>
      </c>
      <c r="I1707" s="20">
        <f>IFERROR([1]!EM_S_QSTM07_IS(B1707,"61",$I$1,"1")/1000000,"")</f>
        <v>23.476365170000001</v>
      </c>
      <c r="J1707" s="13">
        <f t="shared" si="182"/>
        <v>1.1472382999999979</v>
      </c>
      <c r="K1707" s="13">
        <f>IFERROR([1]!EM_S_QSTM07_IS(B1707,"61",$K$2,"1")/1000000,"")</f>
        <v>14.409827630000001</v>
      </c>
      <c r="L1707" s="14">
        <f t="shared" si="185"/>
        <v>-0.9203850087969444</v>
      </c>
      <c r="M1707" s="33" t="str">
        <f ca="1">[1]!EM_S_MAJASSRES_NUM(B1707,$M$2,$M$1)</f>
        <v/>
      </c>
      <c r="N1707" s="29" t="str">
        <f t="shared" si="186"/>
        <v/>
      </c>
      <c r="O1707" s="21">
        <f t="shared" ca="1" si="187"/>
        <v>-0.9203850087969444</v>
      </c>
      <c r="P1707" s="10" t="str">
        <f t="shared" si="188"/>
        <v>财报</v>
      </c>
    </row>
    <row r="1708" spans="1:16" x14ac:dyDescent="0.2">
      <c r="A1708" s="17">
        <f t="shared" ca="1" si="183"/>
        <v>1789</v>
      </c>
      <c r="B1708" s="8" t="s">
        <v>3466</v>
      </c>
      <c r="C1708" s="8" t="s">
        <v>3467</v>
      </c>
      <c r="D1708" s="13">
        <f>IFERROR([1]!EM_S_QSTM07_IS(B1708,"61",$C$1,"1")/1000000,"")</f>
        <v>-22.601595940000003</v>
      </c>
      <c r="E1708" s="13" t="str">
        <f>IFERROR([1]!EM_S_PERFORMANCEEXPRESS_PERFEXNETPROFITTOSHAREHOLDER(B1708,$C$1)/1000000,"")</f>
        <v/>
      </c>
      <c r="F1708" s="13">
        <f>IFERROR([1]!EM_S_PROFITNOTICE_FORECASTT(B1708,$C$1)/1000000,"")</f>
        <v>-37</v>
      </c>
      <c r="G1708" s="13">
        <f>IFERROR([1]!EM_S_PROFITNOTICE_FORECASTL(B1708,$C$1)/1000000,"")</f>
        <v>-42</v>
      </c>
      <c r="H1708" s="13">
        <f t="shared" si="184"/>
        <v>-39.5</v>
      </c>
      <c r="I1708" s="20">
        <f>IFERROR([1]!EM_S_QSTM07_IS(B1708,"61",$I$1,"1")/1000000,"")</f>
        <v>-15.023573990000001</v>
      </c>
      <c r="J1708" s="13">
        <f t="shared" si="182"/>
        <v>-7.5780219500000019</v>
      </c>
      <c r="K1708" s="13">
        <f>IFERROR([1]!EM_S_QSTM07_IS(B1708,"61",$K$2,"1")/1000000,"")</f>
        <v>20.330619010000003</v>
      </c>
      <c r="L1708" s="14">
        <f t="shared" si="185"/>
        <v>-1.3727393615645744</v>
      </c>
      <c r="M1708" s="33" t="str">
        <f ca="1">[1]!EM_S_MAJASSRES_NUM(B1708,$M$2,$M$1)</f>
        <v/>
      </c>
      <c r="N1708" s="29" t="str">
        <f t="shared" si="186"/>
        <v/>
      </c>
      <c r="O1708" s="21">
        <f t="shared" ca="1" si="187"/>
        <v>-1.3727393615645744</v>
      </c>
      <c r="P1708" s="10" t="str">
        <f t="shared" si="188"/>
        <v>财报</v>
      </c>
    </row>
    <row r="1709" spans="1:16" x14ac:dyDescent="0.2">
      <c r="A1709" s="17">
        <f t="shared" ca="1" si="183"/>
        <v>316</v>
      </c>
      <c r="B1709" s="8" t="s">
        <v>3468</v>
      </c>
      <c r="C1709" s="8" t="s">
        <v>3469</v>
      </c>
      <c r="D1709" s="13">
        <f>IFERROR([1]!EM_S_QSTM07_IS(B1709,"61",$C$1,"1")/1000000,"")</f>
        <v>30.202052200000001</v>
      </c>
      <c r="E1709" s="13" t="str">
        <f>IFERROR([1]!EM_S_PERFORMANCEEXPRESS_PERFEXNETPROFITTOSHAREHOLDER(B1709,$C$1)/1000000,"")</f>
        <v/>
      </c>
      <c r="F1709" s="13">
        <f>IFERROR([1]!EM_S_PROFITNOTICE_FORECASTT(B1709,$C$1)/1000000,"")</f>
        <v>20.404800000000002</v>
      </c>
      <c r="G1709" s="13">
        <f>IFERROR([1]!EM_S_PROFITNOTICE_FORECASTL(B1709,$C$1)/1000000,"")</f>
        <v>15.6036</v>
      </c>
      <c r="H1709" s="13">
        <f t="shared" si="184"/>
        <v>18.004200000000001</v>
      </c>
      <c r="I1709" s="20">
        <f>IFERROR([1]!EM_S_QSTM07_IS(B1709,"61",$I$1,"1")/1000000,"")</f>
        <v>-12.439323310000001</v>
      </c>
      <c r="J1709" s="13">
        <f t="shared" si="182"/>
        <v>42.641375510000003</v>
      </c>
      <c r="K1709" s="13">
        <f>IFERROR([1]!EM_S_QSTM07_IS(B1709,"61",$K$2,"1")/1000000,"")</f>
        <v>28.616309260000001</v>
      </c>
      <c r="L1709" s="14">
        <f t="shared" si="185"/>
        <v>0.49010744616197938</v>
      </c>
      <c r="M1709" s="33" t="str">
        <f ca="1">[1]!EM_S_MAJASSRES_NUM(B1709,$M$2,$M$1)</f>
        <v/>
      </c>
      <c r="N1709" s="29" t="str">
        <f t="shared" si="186"/>
        <v/>
      </c>
      <c r="O1709" s="21">
        <f t="shared" ca="1" si="187"/>
        <v>0.49010744616197938</v>
      </c>
      <c r="P1709" s="10" t="str">
        <f t="shared" si="188"/>
        <v>财报</v>
      </c>
    </row>
    <row r="1710" spans="1:16" x14ac:dyDescent="0.2">
      <c r="A1710" s="17">
        <f t="shared" ca="1" si="183"/>
        <v>1626</v>
      </c>
      <c r="B1710" s="8" t="s">
        <v>3470</v>
      </c>
      <c r="C1710" s="8" t="s">
        <v>3471</v>
      </c>
      <c r="D1710" s="13">
        <f>IFERROR([1]!EM_S_QSTM07_IS(B1710,"61",$C$1,"1")/1000000,"")</f>
        <v>46.461990319999998</v>
      </c>
      <c r="E1710" s="13" t="str">
        <f>IFERROR([1]!EM_S_PERFORMANCEEXPRESS_PERFEXNETPROFITTOSHAREHOLDER(B1710,$C$1)/1000000,"")</f>
        <v/>
      </c>
      <c r="F1710" s="13">
        <f>IFERROR([1]!EM_S_PROFITNOTICE_FORECASTT(B1710,$C$1)/1000000,"")</f>
        <v>99.391900000000007</v>
      </c>
      <c r="G1710" s="13">
        <f>IFERROR([1]!EM_S_PROFITNOTICE_FORECASTL(B1710,$C$1)/1000000,"")</f>
        <v>87.834699999999998</v>
      </c>
      <c r="H1710" s="13">
        <f t="shared" si="184"/>
        <v>93.61330000000001</v>
      </c>
      <c r="I1710" s="20">
        <f>IFERROR([1]!EM_S_QSTM07_IS(B1710,"61",$I$1,"1")/1000000,"")</f>
        <v>48.647955029999999</v>
      </c>
      <c r="J1710" s="13">
        <f t="shared" si="182"/>
        <v>-2.1859647100000004</v>
      </c>
      <c r="K1710" s="13">
        <f>IFERROR([1]!EM_S_QSTM07_IS(B1710,"61",$K$2,"1")/1000000,"")</f>
        <v>21.49903832</v>
      </c>
      <c r="L1710" s="14">
        <f t="shared" si="185"/>
        <v>-1.1016773251651193</v>
      </c>
      <c r="M1710" s="33" t="str">
        <f ca="1">[1]!EM_S_MAJASSRES_NUM(B1710,$M$2,$M$1)</f>
        <v/>
      </c>
      <c r="N1710" s="29" t="str">
        <f t="shared" si="186"/>
        <v/>
      </c>
      <c r="O1710" s="21">
        <f t="shared" ca="1" si="187"/>
        <v>-1.1016773251651193</v>
      </c>
      <c r="P1710" s="10" t="str">
        <f t="shared" si="188"/>
        <v>财报</v>
      </c>
    </row>
    <row r="1711" spans="1:16" x14ac:dyDescent="0.2">
      <c r="A1711" s="17" t="str">
        <f t="shared" ca="1" si="183"/>
        <v/>
      </c>
      <c r="B1711" s="8" t="s">
        <v>3472</v>
      </c>
      <c r="C1711" s="8" t="s">
        <v>3473</v>
      </c>
      <c r="D1711" s="13">
        <f>IFERROR([1]!EM_S_QSTM07_IS(B1711,"61",$C$1,"1")/1000000,"")</f>
        <v>-3.8673465299999998</v>
      </c>
      <c r="E1711" s="13" t="str">
        <f>IFERROR([1]!EM_S_PERFORMANCEEXPRESS_PERFEXNETPROFITTOSHAREHOLDER(B1711,$C$1)/1000000,"")</f>
        <v/>
      </c>
      <c r="F1711" s="13">
        <f>IFERROR([1]!EM_S_PROFITNOTICE_FORECASTT(B1711,$C$1)/1000000,"")</f>
        <v>-3</v>
      </c>
      <c r="G1711" s="13">
        <f>IFERROR([1]!EM_S_PROFITNOTICE_FORECASTL(B1711,$C$1)/1000000,"")</f>
        <v>-4</v>
      </c>
      <c r="H1711" s="13">
        <f t="shared" si="184"/>
        <v>-3.5</v>
      </c>
      <c r="I1711" s="20">
        <f>IFERROR([1]!EM_S_QSTM07_IS(B1711,"61",$I$1,"1")/1000000,"")</f>
        <v>0.77184254000000008</v>
      </c>
      <c r="J1711" s="13">
        <f t="shared" si="182"/>
        <v>-4.6391890699999996</v>
      </c>
      <c r="K1711" s="13">
        <f>IFERROR([1]!EM_S_QSTM07_IS(B1711,"61",$K$2,"1")/1000000,"")</f>
        <v>5.1550934400000008</v>
      </c>
      <c r="L1711" s="14">
        <f t="shared" si="185"/>
        <v>-1.8999233717090487</v>
      </c>
      <c r="M1711" s="33">
        <f ca="1">[1]!EM_S_MAJASSRES_NUM(B1711,$M$2,$M$1)</f>
        <v>1</v>
      </c>
      <c r="N1711" s="29">
        <f t="shared" si="186"/>
        <v>1</v>
      </c>
      <c r="O1711" s="21" t="str">
        <f t="shared" ca="1" si="187"/>
        <v/>
      </c>
      <c r="P1711" s="10" t="str">
        <f t="shared" si="188"/>
        <v>财报</v>
      </c>
    </row>
    <row r="1712" spans="1:16" x14ac:dyDescent="0.2">
      <c r="A1712" s="17">
        <f t="shared" ca="1" si="183"/>
        <v>1217</v>
      </c>
      <c r="B1712" s="8" t="s">
        <v>3474</v>
      </c>
      <c r="C1712" s="8" t="s">
        <v>3475</v>
      </c>
      <c r="D1712" s="13">
        <f>IFERROR([1]!EM_S_QSTM07_IS(B1712,"61",$C$1,"1")/1000000,"")</f>
        <v>14.711134550000001</v>
      </c>
      <c r="E1712" s="13" t="str">
        <f>IFERROR([1]!EM_S_PERFORMANCEEXPRESS_PERFEXNETPROFITTOSHAREHOLDER(B1712,$C$1)/1000000,"")</f>
        <v/>
      </c>
      <c r="F1712" s="13">
        <f>IFERROR([1]!EM_S_PROFITNOTICE_FORECASTT(B1712,$C$1)/1000000,"")</f>
        <v>28.575099999999999</v>
      </c>
      <c r="G1712" s="13">
        <f>IFERROR([1]!EM_S_PROFITNOTICE_FORECASTL(B1712,$C$1)/1000000,"")</f>
        <v>24.492999999999999</v>
      </c>
      <c r="H1712" s="13">
        <f t="shared" si="184"/>
        <v>26.534050000000001</v>
      </c>
      <c r="I1712" s="20">
        <f>IFERROR([1]!EM_S_QSTM07_IS(B1712,"61",$I$1,"1")/1000000,"")</f>
        <v>12.582906960000001</v>
      </c>
      <c r="J1712" s="13">
        <f t="shared" si="182"/>
        <v>2.1282275899999998</v>
      </c>
      <c r="K1712" s="13">
        <f>IFERROR([1]!EM_S_QSTM07_IS(B1712,"61",$K$2,"1")/1000000,"")</f>
        <v>10.530885400000001</v>
      </c>
      <c r="L1712" s="14">
        <f t="shared" si="185"/>
        <v>-0.79790611053463756</v>
      </c>
      <c r="M1712" s="33" t="str">
        <f ca="1">[1]!EM_S_MAJASSRES_NUM(B1712,$M$2,$M$1)</f>
        <v/>
      </c>
      <c r="N1712" s="29" t="str">
        <f t="shared" si="186"/>
        <v/>
      </c>
      <c r="O1712" s="21">
        <f t="shared" ca="1" si="187"/>
        <v>-0.79790611053463756</v>
      </c>
      <c r="P1712" s="10" t="str">
        <f t="shared" si="188"/>
        <v>财报</v>
      </c>
    </row>
    <row r="1713" spans="1:16" x14ac:dyDescent="0.2">
      <c r="A1713" s="17">
        <f t="shared" ca="1" si="183"/>
        <v>1466</v>
      </c>
      <c r="B1713" s="8" t="s">
        <v>3476</v>
      </c>
      <c r="C1713" s="8" t="s">
        <v>3477</v>
      </c>
      <c r="D1713" s="13">
        <f>IFERROR([1]!EM_S_QSTM07_IS(B1713,"61",$C$1,"1")/1000000,"")</f>
        <v>9.8450938400000005</v>
      </c>
      <c r="E1713" s="13" t="str">
        <f>IFERROR([1]!EM_S_PERFORMANCEEXPRESS_PERFEXNETPROFITTOSHAREHOLDER(B1713,$C$1)/1000000,"")</f>
        <v/>
      </c>
      <c r="F1713" s="13">
        <f>IFERROR([1]!EM_S_PROFITNOTICE_FORECASTT(B1713,$C$1)/1000000,"")</f>
        <v>23.9</v>
      </c>
      <c r="G1713" s="13">
        <f>IFERROR([1]!EM_S_PROFITNOTICE_FORECASTL(B1713,$C$1)/1000000,"")</f>
        <v>18.399999999999999</v>
      </c>
      <c r="H1713" s="13">
        <f t="shared" si="184"/>
        <v>21.15</v>
      </c>
      <c r="I1713" s="20">
        <f>IFERROR([1]!EM_S_QSTM07_IS(B1713,"61",$I$1,"1")/1000000,"")</f>
        <v>9.2869176699999993</v>
      </c>
      <c r="J1713" s="13">
        <f t="shared" si="182"/>
        <v>0.55817617000000119</v>
      </c>
      <c r="K1713" s="13">
        <f>IFERROR([1]!EM_S_QSTM07_IS(B1713,"61",$K$2,"1")/1000000,"")</f>
        <v>14.206705250000001</v>
      </c>
      <c r="L1713" s="14">
        <f t="shared" si="185"/>
        <v>-0.96071037160428163</v>
      </c>
      <c r="M1713" s="33" t="str">
        <f ca="1">[1]!EM_S_MAJASSRES_NUM(B1713,$M$2,$M$1)</f>
        <v/>
      </c>
      <c r="N1713" s="29" t="str">
        <f t="shared" si="186"/>
        <v/>
      </c>
      <c r="O1713" s="21">
        <f t="shared" ca="1" si="187"/>
        <v>-0.96071037160428163</v>
      </c>
      <c r="P1713" s="10" t="str">
        <f t="shared" si="188"/>
        <v>财报</v>
      </c>
    </row>
    <row r="1714" spans="1:16" x14ac:dyDescent="0.2">
      <c r="A1714" s="17" t="str">
        <f t="shared" ca="1" si="183"/>
        <v/>
      </c>
      <c r="B1714" s="8" t="s">
        <v>3478</v>
      </c>
      <c r="C1714" s="8" t="s">
        <v>3479</v>
      </c>
      <c r="D1714" s="13">
        <f>IFERROR([1]!EM_S_QSTM07_IS(B1714,"61",$C$1,"1")/1000000,"")</f>
        <v>6.7057480400000005</v>
      </c>
      <c r="E1714" s="13" t="str">
        <f>IFERROR([1]!EM_S_PERFORMANCEEXPRESS_PERFEXNETPROFITTOSHAREHOLDER(B1714,$C$1)/1000000,"")</f>
        <v/>
      </c>
      <c r="F1714" s="13">
        <f>IFERROR([1]!EM_S_PROFITNOTICE_FORECASTT(B1714,$C$1)/1000000,"")</f>
        <v>18.844999999999999</v>
      </c>
      <c r="G1714" s="13">
        <f>IFERROR([1]!EM_S_PROFITNOTICE_FORECASTL(B1714,$C$1)/1000000,"")</f>
        <v>17.2746</v>
      </c>
      <c r="H1714" s="13">
        <f t="shared" si="184"/>
        <v>18.059799999999999</v>
      </c>
      <c r="I1714" s="20">
        <f>IFERROR([1]!EM_S_QSTM07_IS(B1714,"61",$I$1,"1")/1000000,"")</f>
        <v>11.06975557</v>
      </c>
      <c r="J1714" s="13">
        <f t="shared" si="182"/>
        <v>-4.3640075299999994</v>
      </c>
      <c r="K1714" s="13">
        <f>IFERROR([1]!EM_S_QSTM07_IS(B1714,"61",$K$2,"1")/1000000,"")</f>
        <v>7.7832347100000003</v>
      </c>
      <c r="L1714" s="14">
        <f t="shared" si="185"/>
        <v>-1.5606932968876124</v>
      </c>
      <c r="M1714" s="33" t="str">
        <f ca="1">[1]!EM_S_MAJASSRES_NUM(B1714,$M$2,$M$1)</f>
        <v/>
      </c>
      <c r="N1714" s="29">
        <f t="shared" si="186"/>
        <v>1</v>
      </c>
      <c r="O1714" s="21" t="str">
        <f t="shared" ca="1" si="187"/>
        <v/>
      </c>
      <c r="P1714" s="10" t="str">
        <f t="shared" si="188"/>
        <v>财报</v>
      </c>
    </row>
    <row r="1715" spans="1:16" x14ac:dyDescent="0.2">
      <c r="A1715" s="17" t="str">
        <f t="shared" ca="1" si="183"/>
        <v/>
      </c>
      <c r="B1715" s="8" t="s">
        <v>3480</v>
      </c>
      <c r="C1715" s="8" t="s">
        <v>3481</v>
      </c>
      <c r="D1715" s="13">
        <f>IFERROR([1]!EM_S_QSTM07_IS(B1715,"61",$C$1,"1")/1000000,"")</f>
        <v>12.679738539999999</v>
      </c>
      <c r="E1715" s="13" t="str">
        <f>IFERROR([1]!EM_S_PERFORMANCEEXPRESS_PERFEXNETPROFITTOSHAREHOLDER(B1715,$C$1)/1000000,"")</f>
        <v/>
      </c>
      <c r="F1715" s="13">
        <f>IFERROR([1]!EM_S_PROFITNOTICE_FORECASTT(B1715,$C$1)/1000000,"")</f>
        <v>15.5284</v>
      </c>
      <c r="G1715" s="13">
        <f>IFERROR([1]!EM_S_PROFITNOTICE_FORECASTL(B1715,$C$1)/1000000,"")</f>
        <v>12.616899999999999</v>
      </c>
      <c r="H1715" s="13">
        <f t="shared" si="184"/>
        <v>14.072649999999999</v>
      </c>
      <c r="I1715" s="20">
        <f>IFERROR([1]!EM_S_QSTM07_IS(B1715,"61",$I$1,"1")/1000000,"")</f>
        <v>1.2136696200000001</v>
      </c>
      <c r="J1715" s="13">
        <f t="shared" si="182"/>
        <v>11.466068919999998</v>
      </c>
      <c r="K1715" s="13">
        <f>IFERROR([1]!EM_S_QSTM07_IS(B1715,"61",$K$2,"1")/1000000,"")</f>
        <v>15.837573539999999</v>
      </c>
      <c r="L1715" s="14">
        <f t="shared" si="185"/>
        <v>-0.2760211094811435</v>
      </c>
      <c r="M1715" s="33">
        <f ca="1">[1]!EM_S_MAJASSRES_NUM(B1715,$M$2,$M$1)</f>
        <v>1</v>
      </c>
      <c r="N1715" s="29" t="str">
        <f t="shared" si="186"/>
        <v/>
      </c>
      <c r="O1715" s="21" t="str">
        <f t="shared" ca="1" si="187"/>
        <v/>
      </c>
      <c r="P1715" s="10" t="str">
        <f t="shared" si="188"/>
        <v>财报</v>
      </c>
    </row>
    <row r="1716" spans="1:16" x14ac:dyDescent="0.2">
      <c r="A1716" s="17">
        <f t="shared" ca="1" si="183"/>
        <v>472</v>
      </c>
      <c r="B1716" s="8" t="s">
        <v>3482</v>
      </c>
      <c r="C1716" s="8" t="s">
        <v>3483</v>
      </c>
      <c r="D1716" s="13">
        <f>IFERROR([1]!EM_S_QSTM07_IS(B1716,"61",$C$1,"1")/1000000,"")</f>
        <v>36.07794535</v>
      </c>
      <c r="E1716" s="13" t="str">
        <f>IFERROR([1]!EM_S_PERFORMANCEEXPRESS_PERFEXNETPROFITTOSHAREHOLDER(B1716,$C$1)/1000000,"")</f>
        <v/>
      </c>
      <c r="F1716" s="13">
        <f>IFERROR([1]!EM_S_PROFITNOTICE_FORECASTT(B1716,$C$1)/1000000,"")</f>
        <v>62</v>
      </c>
      <c r="G1716" s="13">
        <f>IFERROR([1]!EM_S_PROFITNOTICE_FORECASTL(B1716,$C$1)/1000000,"")</f>
        <v>56</v>
      </c>
      <c r="H1716" s="13">
        <f t="shared" si="184"/>
        <v>59</v>
      </c>
      <c r="I1716" s="20">
        <f>IFERROR([1]!EM_S_QSTM07_IS(B1716,"61",$I$1,"1")/1000000,"")</f>
        <v>21.593125409999999</v>
      </c>
      <c r="J1716" s="13">
        <f t="shared" si="182"/>
        <v>14.484819940000001</v>
      </c>
      <c r="K1716" s="13">
        <f>IFERROR([1]!EM_S_QSTM07_IS(B1716,"61",$K$2,"1")/1000000,"")</f>
        <v>15.42854584</v>
      </c>
      <c r="L1716" s="14">
        <f t="shared" si="185"/>
        <v>-6.1167520891910493E-2</v>
      </c>
      <c r="M1716" s="33" t="str">
        <f ca="1">[1]!EM_S_MAJASSRES_NUM(B1716,$M$2,$M$1)</f>
        <v/>
      </c>
      <c r="N1716" s="29" t="str">
        <f t="shared" si="186"/>
        <v/>
      </c>
      <c r="O1716" s="21">
        <f t="shared" ca="1" si="187"/>
        <v>-6.1167520891910493E-2</v>
      </c>
      <c r="P1716" s="10" t="str">
        <f t="shared" si="188"/>
        <v>财报</v>
      </c>
    </row>
    <row r="1717" spans="1:16" x14ac:dyDescent="0.2">
      <c r="A1717" s="17">
        <f t="shared" ca="1" si="183"/>
        <v>1833</v>
      </c>
      <c r="B1717" s="8" t="s">
        <v>3484</v>
      </c>
      <c r="C1717" s="8" t="s">
        <v>3485</v>
      </c>
      <c r="D1717" s="13">
        <f>IFERROR([1]!EM_S_QSTM07_IS(B1717,"61",$C$1,"1")/1000000,"")</f>
        <v>27.112829000000001</v>
      </c>
      <c r="E1717" s="13" t="str">
        <f>IFERROR([1]!EM_S_PERFORMANCEEXPRESS_PERFEXNETPROFITTOSHAREHOLDER(B1717,$C$1)/1000000,"")</f>
        <v/>
      </c>
      <c r="F1717" s="13">
        <f>IFERROR([1]!EM_S_PROFITNOTICE_FORECASTT(B1717,$C$1)/1000000,"")</f>
        <v>68.91</v>
      </c>
      <c r="G1717" s="13">
        <f>IFERROR([1]!EM_S_PROFITNOTICE_FORECASTL(B1717,$C$1)/1000000,"")</f>
        <v>62.96</v>
      </c>
      <c r="H1717" s="13">
        <f t="shared" si="184"/>
        <v>65.935000000000002</v>
      </c>
      <c r="I1717" s="20">
        <f>IFERROR([1]!EM_S_QSTM07_IS(B1717,"61",$I$1,"1")/1000000,"")</f>
        <v>38.99142114</v>
      </c>
      <c r="J1717" s="13">
        <f t="shared" si="182"/>
        <v>-11.878592139999999</v>
      </c>
      <c r="K1717" s="13">
        <f>IFERROR([1]!EM_S_QSTM07_IS(B1717,"61",$K$2,"1")/1000000,"")</f>
        <v>24.743651940000003</v>
      </c>
      <c r="L1717" s="14">
        <f t="shared" si="185"/>
        <v>-1.4800662476502648</v>
      </c>
      <c r="M1717" s="33" t="str">
        <f ca="1">[1]!EM_S_MAJASSRES_NUM(B1717,$M$2,$M$1)</f>
        <v/>
      </c>
      <c r="N1717" s="29" t="str">
        <f t="shared" si="186"/>
        <v/>
      </c>
      <c r="O1717" s="21">
        <f t="shared" ca="1" si="187"/>
        <v>-1.4800662476502648</v>
      </c>
      <c r="P1717" s="10" t="str">
        <f t="shared" si="188"/>
        <v>财报</v>
      </c>
    </row>
    <row r="1718" spans="1:16" x14ac:dyDescent="0.2">
      <c r="A1718" s="17" t="str">
        <f t="shared" ca="1" si="183"/>
        <v/>
      </c>
      <c r="B1718" s="8" t="s">
        <v>3486</v>
      </c>
      <c r="C1718" s="8" t="s">
        <v>3487</v>
      </c>
      <c r="D1718" s="13">
        <f>IFERROR([1]!EM_S_QSTM07_IS(B1718,"61",$C$1,"1")/1000000,"")</f>
        <v>47.53933524</v>
      </c>
      <c r="E1718" s="13" t="str">
        <f>IFERROR([1]!EM_S_PERFORMANCEEXPRESS_PERFEXNETPROFITTOSHAREHOLDER(B1718,$C$1)/1000000,"")</f>
        <v/>
      </c>
      <c r="F1718" s="13">
        <f>IFERROR([1]!EM_S_PROFITNOTICE_FORECASTT(B1718,$C$1)/1000000,"")</f>
        <v>67.424400000000006</v>
      </c>
      <c r="G1718" s="13">
        <f>IFERROR([1]!EM_S_PROFITNOTICE_FORECASTL(B1718,$C$1)/1000000,"")</f>
        <v>62.774500000000003</v>
      </c>
      <c r="H1718" s="13">
        <f t="shared" si="184"/>
        <v>65.099450000000004</v>
      </c>
      <c r="I1718" s="20">
        <f>IFERROR([1]!EM_S_QSTM07_IS(B1718,"61",$I$1,"1")/1000000,"")</f>
        <v>19.620727969999997</v>
      </c>
      <c r="J1718" s="13">
        <f t="shared" si="182"/>
        <v>27.918607270000003</v>
      </c>
      <c r="K1718" s="13">
        <f>IFERROR([1]!EM_S_QSTM07_IS(B1718,"61",$K$2,"1")/1000000,"")</f>
        <v>16.069918850000001</v>
      </c>
      <c r="L1718" s="14">
        <f t="shared" si="185"/>
        <v>0.7373209865337933</v>
      </c>
      <c r="M1718" s="33">
        <f ca="1">[1]!EM_S_MAJASSRES_NUM(B1718,$M$2,$M$1)</f>
        <v>1</v>
      </c>
      <c r="N1718" s="29" t="str">
        <f t="shared" si="186"/>
        <v/>
      </c>
      <c r="O1718" s="21" t="str">
        <f t="shared" ca="1" si="187"/>
        <v/>
      </c>
      <c r="P1718" s="10" t="str">
        <f t="shared" si="188"/>
        <v>财报</v>
      </c>
    </row>
    <row r="1719" spans="1:16" x14ac:dyDescent="0.2">
      <c r="A1719" s="17">
        <f t="shared" ca="1" si="183"/>
        <v>1088</v>
      </c>
      <c r="B1719" s="8" t="s">
        <v>3488</v>
      </c>
      <c r="C1719" s="8" t="s">
        <v>3489</v>
      </c>
      <c r="D1719" s="13">
        <f>IFERROR([1]!EM_S_QSTM07_IS(B1719,"61",$C$1,"1")/1000000,"")</f>
        <v>8.3481751500000012</v>
      </c>
      <c r="E1719" s="13" t="str">
        <f>IFERROR([1]!EM_S_PERFORMANCEEXPRESS_PERFEXNETPROFITTOSHAREHOLDER(B1719,$C$1)/1000000,"")</f>
        <v/>
      </c>
      <c r="F1719" s="13">
        <f>IFERROR([1]!EM_S_PROFITNOTICE_FORECASTT(B1719,$C$1)/1000000,"")</f>
        <v>13</v>
      </c>
      <c r="G1719" s="13">
        <f>IFERROR([1]!EM_S_PROFITNOTICE_FORECASTL(B1719,$C$1)/1000000,"")</f>
        <v>11</v>
      </c>
      <c r="H1719" s="13">
        <f t="shared" si="184"/>
        <v>12</v>
      </c>
      <c r="I1719" s="20">
        <f>IFERROR([1]!EM_S_QSTM07_IS(B1719,"61",$I$1,"1")/1000000,"")</f>
        <v>4.1807303500000002</v>
      </c>
      <c r="J1719" s="13">
        <f t="shared" si="182"/>
        <v>4.1674448000000011</v>
      </c>
      <c r="K1719" s="13">
        <f>IFERROR([1]!EM_S_QSTM07_IS(B1719,"61",$K$2,"1")/1000000,"")</f>
        <v>14.202668789999999</v>
      </c>
      <c r="L1719" s="14">
        <f t="shared" si="185"/>
        <v>-0.70657311934681821</v>
      </c>
      <c r="M1719" s="33" t="str">
        <f ca="1">[1]!EM_S_MAJASSRES_NUM(B1719,$M$2,$M$1)</f>
        <v/>
      </c>
      <c r="N1719" s="29" t="str">
        <f t="shared" si="186"/>
        <v/>
      </c>
      <c r="O1719" s="21">
        <f t="shared" ca="1" si="187"/>
        <v>-0.70657311934681821</v>
      </c>
      <c r="P1719" s="10" t="str">
        <f t="shared" si="188"/>
        <v>财报</v>
      </c>
    </row>
    <row r="1720" spans="1:16" x14ac:dyDescent="0.2">
      <c r="A1720" s="17" t="str">
        <f t="shared" ca="1" si="183"/>
        <v/>
      </c>
      <c r="B1720" s="8" t="s">
        <v>3490</v>
      </c>
      <c r="C1720" s="8" t="s">
        <v>3491</v>
      </c>
      <c r="D1720" s="13">
        <f>IFERROR([1]!EM_S_QSTM07_IS(B1720,"61",$C$1,"1")/1000000,"")</f>
        <v>-1.7859312199999999</v>
      </c>
      <c r="E1720" s="13" t="str">
        <f>IFERROR([1]!EM_S_PERFORMANCEEXPRESS_PERFEXNETPROFITTOSHAREHOLDER(B1720,$C$1)/1000000,"")</f>
        <v/>
      </c>
      <c r="F1720" s="13">
        <f>IFERROR([1]!EM_S_PROFITNOTICE_FORECASTT(B1720,$C$1)/1000000,"")</f>
        <v>5</v>
      </c>
      <c r="G1720" s="13">
        <f>IFERROR([1]!EM_S_PROFITNOTICE_FORECASTL(B1720,$C$1)/1000000,"")</f>
        <v>3</v>
      </c>
      <c r="H1720" s="13">
        <f t="shared" si="184"/>
        <v>4</v>
      </c>
      <c r="I1720" s="20">
        <f>IFERROR([1]!EM_S_QSTM07_IS(B1720,"61",$I$1,"1")/1000000,"")</f>
        <v>5.3948536100000002</v>
      </c>
      <c r="J1720" s="13">
        <f t="shared" si="182"/>
        <v>-7.1807848300000003</v>
      </c>
      <c r="K1720" s="13">
        <f>IFERROR([1]!EM_S_QSTM07_IS(B1720,"61",$K$2,"1")/1000000,"")</f>
        <v>7.35930061</v>
      </c>
      <c r="L1720" s="14">
        <f t="shared" si="185"/>
        <v>-1.9757428335299378</v>
      </c>
      <c r="M1720" s="33" t="str">
        <f ca="1">[1]!EM_S_MAJASSRES_NUM(B1720,$M$2,$M$1)</f>
        <v/>
      </c>
      <c r="N1720" s="29">
        <f t="shared" si="186"/>
        <v>1</v>
      </c>
      <c r="O1720" s="21" t="str">
        <f t="shared" ca="1" si="187"/>
        <v/>
      </c>
      <c r="P1720" s="10" t="str">
        <f t="shared" si="188"/>
        <v>财报</v>
      </c>
    </row>
    <row r="1721" spans="1:16" x14ac:dyDescent="0.2">
      <c r="A1721" s="17">
        <f t="shared" ca="1" si="183"/>
        <v>609</v>
      </c>
      <c r="B1721" s="8" t="s">
        <v>3492</v>
      </c>
      <c r="C1721" s="8" t="s">
        <v>3493</v>
      </c>
      <c r="D1721" s="13">
        <f>IFERROR([1]!EM_S_QSTM07_IS(B1721,"61",$C$1,"1")/1000000,"")</f>
        <v>20.08281564</v>
      </c>
      <c r="E1721" s="13" t="str">
        <f>IFERROR([1]!EM_S_PERFORMANCEEXPRESS_PERFEXNETPROFITTOSHAREHOLDER(B1721,$C$1)/1000000,"")</f>
        <v/>
      </c>
      <c r="F1721" s="13">
        <f>IFERROR([1]!EM_S_PROFITNOTICE_FORECASTT(B1721,$C$1)/1000000,"")</f>
        <v>28.45</v>
      </c>
      <c r="G1721" s="13">
        <f>IFERROR([1]!EM_S_PROFITNOTICE_FORECASTL(B1721,$C$1)/1000000,"")</f>
        <v>26.26</v>
      </c>
      <c r="H1721" s="13">
        <f t="shared" si="184"/>
        <v>27.355</v>
      </c>
      <c r="I1721" s="20">
        <f>IFERROR([1]!EM_S_QSTM07_IS(B1721,"61",$I$1,"1")/1000000,"")</f>
        <v>6.9491653700000002</v>
      </c>
      <c r="J1721" s="13">
        <f t="shared" si="182"/>
        <v>13.13365027</v>
      </c>
      <c r="K1721" s="13">
        <f>IFERROR([1]!EM_S_QSTM07_IS(B1721,"61",$K$2,"1")/1000000,"")</f>
        <v>18.098596059999998</v>
      </c>
      <c r="L1721" s="14">
        <f t="shared" si="185"/>
        <v>-0.27432767566834121</v>
      </c>
      <c r="M1721" s="33" t="str">
        <f ca="1">[1]!EM_S_MAJASSRES_NUM(B1721,$M$2,$M$1)</f>
        <v/>
      </c>
      <c r="N1721" s="29" t="str">
        <f t="shared" si="186"/>
        <v/>
      </c>
      <c r="O1721" s="21">
        <f t="shared" ca="1" si="187"/>
        <v>-0.27432767566834121</v>
      </c>
      <c r="P1721" s="10" t="str">
        <f t="shared" si="188"/>
        <v>财报</v>
      </c>
    </row>
    <row r="1722" spans="1:16" x14ac:dyDescent="0.2">
      <c r="A1722" s="17">
        <f t="shared" ca="1" si="183"/>
        <v>1057</v>
      </c>
      <c r="B1722" s="8" t="s">
        <v>3494</v>
      </c>
      <c r="C1722" s="8" t="s">
        <v>3495</v>
      </c>
      <c r="D1722" s="13">
        <f>IFERROR([1]!EM_S_QSTM07_IS(B1722,"61",$C$1,"1")/1000000,"")</f>
        <v>96.23927338</v>
      </c>
      <c r="E1722" s="13" t="str">
        <f>IFERROR([1]!EM_S_PERFORMANCEEXPRESS_PERFEXNETPROFITTOSHAREHOLDER(B1722,$C$1)/1000000,"")</f>
        <v/>
      </c>
      <c r="F1722" s="13">
        <f>IFERROR([1]!EM_S_PROFITNOTICE_FORECASTT(B1722,$C$1)/1000000,"")</f>
        <v>205.42769999999999</v>
      </c>
      <c r="G1722" s="13">
        <f>IFERROR([1]!EM_S_PROFITNOTICE_FORECASTL(B1722,$C$1)/1000000,"")</f>
        <v>164.34209999999999</v>
      </c>
      <c r="H1722" s="13">
        <f t="shared" si="184"/>
        <v>184.88489999999999</v>
      </c>
      <c r="I1722" s="20">
        <f>IFERROR([1]!EM_S_QSTM07_IS(B1722,"61",$I$1,"1")/1000000,"")</f>
        <v>68.67078583</v>
      </c>
      <c r="J1722" s="13">
        <f t="shared" si="182"/>
        <v>27.56848755</v>
      </c>
      <c r="K1722" s="13">
        <f>IFERROR([1]!EM_S_QSTM07_IS(B1722,"61",$K$2,"1")/1000000,"")</f>
        <v>87.846457239999992</v>
      </c>
      <c r="L1722" s="14">
        <f t="shared" si="185"/>
        <v>-0.68617416779049145</v>
      </c>
      <c r="M1722" s="33" t="str">
        <f ca="1">[1]!EM_S_MAJASSRES_NUM(B1722,$M$2,$M$1)</f>
        <v/>
      </c>
      <c r="N1722" s="29" t="str">
        <f t="shared" si="186"/>
        <v/>
      </c>
      <c r="O1722" s="21">
        <f t="shared" ca="1" si="187"/>
        <v>-0.68617416779049145</v>
      </c>
      <c r="P1722" s="10" t="str">
        <f t="shared" si="188"/>
        <v>财报</v>
      </c>
    </row>
    <row r="1723" spans="1:16" x14ac:dyDescent="0.2">
      <c r="A1723" s="17" t="str">
        <f t="shared" ca="1" si="183"/>
        <v/>
      </c>
      <c r="B1723" s="8" t="s">
        <v>3496</v>
      </c>
      <c r="C1723" s="8" t="s">
        <v>3497</v>
      </c>
      <c r="D1723" s="13">
        <f>IFERROR([1]!EM_S_QSTM07_IS(B1723,"61",$C$1,"1")/1000000,"")</f>
        <v>9.7199401500000011</v>
      </c>
      <c r="E1723" s="13" t="str">
        <f>IFERROR([1]!EM_S_PERFORMANCEEXPRESS_PERFEXNETPROFITTOSHAREHOLDER(B1723,$C$1)/1000000,"")</f>
        <v/>
      </c>
      <c r="F1723" s="13">
        <f>IFERROR([1]!EM_S_PROFITNOTICE_FORECASTT(B1723,$C$1)/1000000,"")</f>
        <v>18.078199999999999</v>
      </c>
      <c r="G1723" s="13">
        <f>IFERROR([1]!EM_S_PROFITNOTICE_FORECASTL(B1723,$C$1)/1000000,"")</f>
        <v>16.6876</v>
      </c>
      <c r="H1723" s="13">
        <f t="shared" si="184"/>
        <v>17.382899999999999</v>
      </c>
      <c r="I1723" s="20">
        <f>IFERROR([1]!EM_S_QSTM07_IS(B1723,"61",$I$1,"1")/1000000,"")</f>
        <v>7.4716356199999998</v>
      </c>
      <c r="J1723" s="13">
        <f t="shared" si="182"/>
        <v>2.2483045300000013</v>
      </c>
      <c r="K1723" s="13">
        <f>IFERROR([1]!EM_S_QSTM07_IS(B1723,"61",$K$2,"1")/1000000,"")</f>
        <v>6.6968275500000001</v>
      </c>
      <c r="L1723" s="14">
        <f t="shared" si="185"/>
        <v>-0.66427319305840549</v>
      </c>
      <c r="M1723" s="33" t="str">
        <f ca="1">[1]!EM_S_MAJASSRES_NUM(B1723,$M$2,$M$1)</f>
        <v/>
      </c>
      <c r="N1723" s="29">
        <f t="shared" si="186"/>
        <v>1</v>
      </c>
      <c r="O1723" s="21" t="str">
        <f t="shared" ca="1" si="187"/>
        <v/>
      </c>
      <c r="P1723" s="10" t="str">
        <f t="shared" si="188"/>
        <v>财报</v>
      </c>
    </row>
    <row r="1724" spans="1:16" x14ac:dyDescent="0.2">
      <c r="A1724" s="17" t="str">
        <f t="shared" ca="1" si="183"/>
        <v/>
      </c>
      <c r="B1724" s="8" t="s">
        <v>3498</v>
      </c>
      <c r="C1724" s="8" t="s">
        <v>3499</v>
      </c>
      <c r="D1724" s="13">
        <f>IFERROR([1]!EM_S_QSTM07_IS(B1724,"61",$C$1,"1")/1000000,"")</f>
        <v>2.7466744599999999</v>
      </c>
      <c r="E1724" s="13" t="str">
        <f>IFERROR([1]!EM_S_PERFORMANCEEXPRESS_PERFEXNETPROFITTOSHAREHOLDER(B1724,$C$1)/1000000,"")</f>
        <v/>
      </c>
      <c r="F1724" s="13">
        <f>IFERROR([1]!EM_S_PROFITNOTICE_FORECASTT(B1724,$C$1)/1000000,"")</f>
        <v>8.4026999999999994</v>
      </c>
      <c r="G1724" s="13">
        <f>IFERROR([1]!EM_S_PROFITNOTICE_FORECASTL(B1724,$C$1)/1000000,"")</f>
        <v>4.3369</v>
      </c>
      <c r="H1724" s="13">
        <f t="shared" si="184"/>
        <v>6.3697999999999997</v>
      </c>
      <c r="I1724" s="20">
        <f>IFERROR([1]!EM_S_QSTM07_IS(B1724,"61",$I$1,"1")/1000000,"")</f>
        <v>1.9802599299999999</v>
      </c>
      <c r="J1724" s="13">
        <f t="shared" si="182"/>
        <v>0.76641453000000004</v>
      </c>
      <c r="K1724" s="13">
        <f>IFERROR([1]!EM_S_QSTM07_IS(B1724,"61",$K$2,"1")/1000000,"")</f>
        <v>9.7949797200000006</v>
      </c>
      <c r="L1724" s="14">
        <f t="shared" si="185"/>
        <v>-0.92175435254499938</v>
      </c>
      <c r="M1724" s="33" t="str">
        <f ca="1">[1]!EM_S_MAJASSRES_NUM(B1724,$M$2,$M$1)</f>
        <v/>
      </c>
      <c r="N1724" s="29">
        <f t="shared" si="186"/>
        <v>1</v>
      </c>
      <c r="O1724" s="21" t="str">
        <f t="shared" ca="1" si="187"/>
        <v/>
      </c>
      <c r="P1724" s="10" t="str">
        <f t="shared" si="188"/>
        <v>财报</v>
      </c>
    </row>
    <row r="1725" spans="1:16" x14ac:dyDescent="0.2">
      <c r="A1725" s="17" t="str">
        <f t="shared" ca="1" si="183"/>
        <v/>
      </c>
      <c r="B1725" s="8" t="s">
        <v>3500</v>
      </c>
      <c r="C1725" s="8" t="s">
        <v>3501</v>
      </c>
      <c r="D1725" s="13">
        <f>IFERROR([1]!EM_S_QSTM07_IS(B1725,"61",$C$1,"1")/1000000,"")</f>
        <v>3.14465058</v>
      </c>
      <c r="E1725" s="13" t="str">
        <f>IFERROR([1]!EM_S_PERFORMANCEEXPRESS_PERFEXNETPROFITTOSHAREHOLDER(B1725,$C$1)/1000000,"")</f>
        <v/>
      </c>
      <c r="F1725" s="13">
        <f>IFERROR([1]!EM_S_PROFITNOTICE_FORECASTT(B1725,$C$1)/1000000,"")</f>
        <v>8.4911999999999992</v>
      </c>
      <c r="G1725" s="13">
        <f>IFERROR([1]!EM_S_PROFITNOTICE_FORECASTL(B1725,$C$1)/1000000,"")</f>
        <v>6.7930000000000001</v>
      </c>
      <c r="H1725" s="13">
        <f t="shared" si="184"/>
        <v>7.6420999999999992</v>
      </c>
      <c r="I1725" s="20">
        <f>IFERROR([1]!EM_S_QSTM07_IS(B1725,"61",$I$1,"1")/1000000,"")</f>
        <v>3.56261099</v>
      </c>
      <c r="J1725" s="13">
        <f t="shared" si="182"/>
        <v>-0.41796041000000006</v>
      </c>
      <c r="K1725" s="13">
        <f>IFERROR([1]!EM_S_QSTM07_IS(B1725,"61",$K$2,"1")/1000000,"")</f>
        <v>4.4334269500000003</v>
      </c>
      <c r="L1725" s="14">
        <f t="shared" si="185"/>
        <v>-1.0942747934529518</v>
      </c>
      <c r="M1725" s="33">
        <f ca="1">[1]!EM_S_MAJASSRES_NUM(B1725,$M$2,$M$1)</f>
        <v>1</v>
      </c>
      <c r="N1725" s="29">
        <f t="shared" si="186"/>
        <v>1</v>
      </c>
      <c r="O1725" s="21" t="str">
        <f t="shared" ca="1" si="187"/>
        <v/>
      </c>
      <c r="P1725" s="10" t="str">
        <f t="shared" si="188"/>
        <v>财报</v>
      </c>
    </row>
    <row r="1726" spans="1:16" x14ac:dyDescent="0.2">
      <c r="A1726" s="17">
        <f t="shared" ca="1" si="183"/>
        <v>1942</v>
      </c>
      <c r="B1726" s="8" t="s">
        <v>3502</v>
      </c>
      <c r="C1726" s="8" t="s">
        <v>3503</v>
      </c>
      <c r="D1726" s="13">
        <f>IFERROR([1]!EM_S_QSTM07_IS(B1726,"61",$C$1,"1")/1000000,"")</f>
        <v>2.7431190000000001</v>
      </c>
      <c r="E1726" s="13" t="str">
        <f>IFERROR([1]!EM_S_PERFORMANCEEXPRESS_PERFEXNETPROFITTOSHAREHOLDER(B1726,$C$1)/1000000,"")</f>
        <v/>
      </c>
      <c r="F1726" s="13">
        <f>IFERROR([1]!EM_S_PROFITNOTICE_FORECASTT(B1726,$C$1)/1000000,"")</f>
        <v>27.463699999999999</v>
      </c>
      <c r="G1726" s="13">
        <f>IFERROR([1]!EM_S_PROFITNOTICE_FORECASTL(B1726,$C$1)/1000000,"")</f>
        <v>19.834900000000001</v>
      </c>
      <c r="H1726" s="13">
        <f t="shared" si="184"/>
        <v>23.6493</v>
      </c>
      <c r="I1726" s="20">
        <f>IFERROR([1]!EM_S_QSTM07_IS(B1726,"61",$I$1,"1")/1000000,"")</f>
        <v>17.51114334</v>
      </c>
      <c r="J1726" s="13">
        <f t="shared" si="182"/>
        <v>-14.76802434</v>
      </c>
      <c r="K1726" s="13">
        <f>IFERROR([1]!EM_S_QSTM07_IS(B1726,"61",$K$2,"1")/1000000,"")</f>
        <v>13.749322039999999</v>
      </c>
      <c r="L1726" s="14">
        <f t="shared" si="185"/>
        <v>-2.07409109314891</v>
      </c>
      <c r="M1726" s="33" t="str">
        <f ca="1">[1]!EM_S_MAJASSRES_NUM(B1726,$M$2,$M$1)</f>
        <v/>
      </c>
      <c r="N1726" s="29" t="str">
        <f t="shared" si="186"/>
        <v/>
      </c>
      <c r="O1726" s="21">
        <f t="shared" ca="1" si="187"/>
        <v>-2.07409109314891</v>
      </c>
      <c r="P1726" s="10" t="str">
        <f t="shared" si="188"/>
        <v>财报</v>
      </c>
    </row>
    <row r="1727" spans="1:16" x14ac:dyDescent="0.2">
      <c r="A1727" s="17">
        <f t="shared" ca="1" si="183"/>
        <v>1058</v>
      </c>
      <c r="B1727" s="8" t="s">
        <v>3504</v>
      </c>
      <c r="C1727" s="8" t="s">
        <v>3505</v>
      </c>
      <c r="D1727" s="13">
        <f>IFERROR([1]!EM_S_QSTM07_IS(B1727,"61",$C$1,"1")/1000000,"")</f>
        <v>13.415993480000001</v>
      </c>
      <c r="E1727" s="13" t="str">
        <f>IFERROR([1]!EM_S_PERFORMANCEEXPRESS_PERFEXNETPROFITTOSHAREHOLDER(B1727,$C$1)/1000000,"")</f>
        <v/>
      </c>
      <c r="F1727" s="13">
        <f>IFERROR([1]!EM_S_PROFITNOTICE_FORECASTT(B1727,$C$1)/1000000,"")</f>
        <v>22.5504</v>
      </c>
      <c r="G1727" s="13">
        <f>IFERROR([1]!EM_S_PROFITNOTICE_FORECASTL(B1727,$C$1)/1000000,"")</f>
        <v>16.912800000000001</v>
      </c>
      <c r="H1727" s="13">
        <f t="shared" si="184"/>
        <v>19.7316</v>
      </c>
      <c r="I1727" s="20">
        <f>IFERROR([1]!EM_S_QSTM07_IS(B1727,"61",$I$1,"1")/1000000,"")</f>
        <v>7.5656250800000002</v>
      </c>
      <c r="J1727" s="13">
        <f t="shared" si="182"/>
        <v>5.8503684000000007</v>
      </c>
      <c r="K1727" s="13">
        <f>IFERROR([1]!EM_S_QSTM07_IS(B1727,"61",$K$2,"1")/1000000,"")</f>
        <v>18.774726170000001</v>
      </c>
      <c r="L1727" s="14">
        <f t="shared" si="185"/>
        <v>-0.68839127947718026</v>
      </c>
      <c r="M1727" s="33" t="str">
        <f ca="1">[1]!EM_S_MAJASSRES_NUM(B1727,$M$2,$M$1)</f>
        <v/>
      </c>
      <c r="N1727" s="29" t="str">
        <f t="shared" si="186"/>
        <v/>
      </c>
      <c r="O1727" s="21">
        <f t="shared" ca="1" si="187"/>
        <v>-0.68839127947718026</v>
      </c>
      <c r="P1727" s="10" t="str">
        <f t="shared" si="188"/>
        <v>财报</v>
      </c>
    </row>
    <row r="1728" spans="1:16" x14ac:dyDescent="0.2">
      <c r="A1728" s="17" t="str">
        <f t="shared" ca="1" si="183"/>
        <v/>
      </c>
      <c r="B1728" s="8" t="s">
        <v>3506</v>
      </c>
      <c r="C1728" s="8" t="s">
        <v>3507</v>
      </c>
      <c r="D1728" s="13">
        <f>IFERROR([1]!EM_S_QSTM07_IS(B1728,"61",$C$1,"1")/1000000,"")</f>
        <v>9.3227588000000008</v>
      </c>
      <c r="E1728" s="13" t="str">
        <f>IFERROR([1]!EM_S_PERFORMANCEEXPRESS_PERFEXNETPROFITTOSHAREHOLDER(B1728,$C$1)/1000000,"")</f>
        <v/>
      </c>
      <c r="F1728" s="13">
        <f>IFERROR([1]!EM_S_PROFITNOTICE_FORECASTT(B1728,$C$1)/1000000,"")</f>
        <v>-11</v>
      </c>
      <c r="G1728" s="13">
        <f>IFERROR([1]!EM_S_PROFITNOTICE_FORECASTL(B1728,$C$1)/1000000,"")</f>
        <v>-13</v>
      </c>
      <c r="H1728" s="13">
        <f t="shared" si="184"/>
        <v>-12</v>
      </c>
      <c r="I1728" s="20">
        <f>IFERROR([1]!EM_S_QSTM07_IS(B1728,"61",$I$1,"1")/1000000,"")</f>
        <v>-21.030545370000002</v>
      </c>
      <c r="J1728" s="13">
        <f t="shared" si="182"/>
        <v>30.353304170000001</v>
      </c>
      <c r="K1728" s="13">
        <f>IFERROR([1]!EM_S_QSTM07_IS(B1728,"61",$K$2,"1")/1000000,"")</f>
        <v>8.0565270400000006</v>
      </c>
      <c r="L1728" s="14">
        <f t="shared" si="185"/>
        <v>2.7675420214316069</v>
      </c>
      <c r="M1728" s="33" t="str">
        <f ca="1">[1]!EM_S_MAJASSRES_NUM(B1728,$M$2,$M$1)</f>
        <v/>
      </c>
      <c r="N1728" s="29">
        <f t="shared" si="186"/>
        <v>1</v>
      </c>
      <c r="O1728" s="21" t="str">
        <f t="shared" ca="1" si="187"/>
        <v/>
      </c>
      <c r="P1728" s="10" t="str">
        <f t="shared" si="188"/>
        <v>财报</v>
      </c>
    </row>
    <row r="1729" spans="1:16" x14ac:dyDescent="0.2">
      <c r="A1729" s="17">
        <f t="shared" ca="1" si="183"/>
        <v>1163</v>
      </c>
      <c r="B1729" s="8" t="s">
        <v>3508</v>
      </c>
      <c r="C1729" s="8" t="s">
        <v>3509</v>
      </c>
      <c r="D1729" s="13">
        <f>IFERROR([1]!EM_S_QSTM07_IS(B1729,"61",$C$1,"1")/1000000,"")</f>
        <v>20.095079370000001</v>
      </c>
      <c r="E1729" s="13" t="str">
        <f>IFERROR([1]!EM_S_PERFORMANCEEXPRESS_PERFEXNETPROFITTOSHAREHOLDER(B1729,$C$1)/1000000,"")</f>
        <v/>
      </c>
      <c r="F1729" s="13">
        <f>IFERROR([1]!EM_S_PROFITNOTICE_FORECASTT(B1729,$C$1)/1000000,"")</f>
        <v>40.112900000000003</v>
      </c>
      <c r="G1729" s="13">
        <f>IFERROR([1]!EM_S_PROFITNOTICE_FORECASTL(B1729,$C$1)/1000000,"")</f>
        <v>33.427399999999999</v>
      </c>
      <c r="H1729" s="13">
        <f t="shared" si="184"/>
        <v>36.770150000000001</v>
      </c>
      <c r="I1729" s="20">
        <f>IFERROR([1]!EM_S_QSTM07_IS(B1729,"61",$I$1,"1")/1000000,"")</f>
        <v>16.039270349999999</v>
      </c>
      <c r="J1729" s="13">
        <f t="shared" si="182"/>
        <v>4.0558090200000017</v>
      </c>
      <c r="K1729" s="13">
        <f>IFERROR([1]!EM_S_QSTM07_IS(B1729,"61",$K$2,"1")/1000000,"")</f>
        <v>16.936752670000001</v>
      </c>
      <c r="L1729" s="14">
        <f t="shared" si="185"/>
        <v>-0.76053207488918229</v>
      </c>
      <c r="M1729" s="33" t="str">
        <f ca="1">[1]!EM_S_MAJASSRES_NUM(B1729,$M$2,$M$1)</f>
        <v/>
      </c>
      <c r="N1729" s="29" t="str">
        <f t="shared" si="186"/>
        <v/>
      </c>
      <c r="O1729" s="21">
        <f t="shared" ca="1" si="187"/>
        <v>-0.76053207488918229</v>
      </c>
      <c r="P1729" s="10" t="str">
        <f t="shared" si="188"/>
        <v>财报</v>
      </c>
    </row>
    <row r="1730" spans="1:16" x14ac:dyDescent="0.2">
      <c r="A1730" s="17">
        <f t="shared" ca="1" si="183"/>
        <v>411</v>
      </c>
      <c r="B1730" s="8" t="s">
        <v>3510</v>
      </c>
      <c r="C1730" s="8" t="s">
        <v>3511</v>
      </c>
      <c r="D1730" s="13">
        <f>IFERROR([1]!EM_S_QSTM07_IS(B1730,"61",$C$1,"1")/1000000,"")</f>
        <v>51.925821219999996</v>
      </c>
      <c r="E1730" s="13" t="str">
        <f>IFERROR([1]!EM_S_PERFORMANCEEXPRESS_PERFEXNETPROFITTOSHAREHOLDER(B1730,$C$1)/1000000,"")</f>
        <v/>
      </c>
      <c r="F1730" s="13">
        <f>IFERROR([1]!EM_S_PROFITNOTICE_FORECASTT(B1730,$C$1)/1000000,"")</f>
        <v>63.012700000000002</v>
      </c>
      <c r="G1730" s="13">
        <f>IFERROR([1]!EM_S_PROFITNOTICE_FORECASTL(B1730,$C$1)/1000000,"")</f>
        <v>53.063400000000001</v>
      </c>
      <c r="H1730" s="13">
        <f t="shared" si="184"/>
        <v>58.038049999999998</v>
      </c>
      <c r="I1730" s="20">
        <f>IFERROR([1]!EM_S_QSTM07_IS(B1730,"61",$I$1,"1")/1000000,"")</f>
        <v>7.3385809699999998</v>
      </c>
      <c r="J1730" s="13">
        <f t="shared" si="182"/>
        <v>44.587240249999994</v>
      </c>
      <c r="K1730" s="13">
        <f>IFERROR([1]!EM_S_QSTM07_IS(B1730,"61",$K$2,"1")/1000000,"")</f>
        <v>39.641823559999999</v>
      </c>
      <c r="L1730" s="14">
        <f t="shared" si="185"/>
        <v>0.12475250243003692</v>
      </c>
      <c r="M1730" s="33" t="str">
        <f ca="1">[1]!EM_S_MAJASSRES_NUM(B1730,$M$2,$M$1)</f>
        <v/>
      </c>
      <c r="N1730" s="29" t="str">
        <f t="shared" si="186"/>
        <v/>
      </c>
      <c r="O1730" s="21">
        <f t="shared" ca="1" si="187"/>
        <v>0.12475250243003692</v>
      </c>
      <c r="P1730" s="10" t="str">
        <f t="shared" si="188"/>
        <v>财报</v>
      </c>
    </row>
    <row r="1731" spans="1:16" x14ac:dyDescent="0.2">
      <c r="A1731" s="17" t="str">
        <f t="shared" ca="1" si="183"/>
        <v/>
      </c>
      <c r="B1731" s="8" t="s">
        <v>3512</v>
      </c>
      <c r="C1731" s="8" t="s">
        <v>3513</v>
      </c>
      <c r="D1731" s="13">
        <f>IFERROR([1]!EM_S_QSTM07_IS(B1731,"61",$C$1,"1")/1000000,"")</f>
        <v>1.5962094599999999</v>
      </c>
      <c r="E1731" s="13" t="str">
        <f>IFERROR([1]!EM_S_PERFORMANCEEXPRESS_PERFEXNETPROFITTOSHAREHOLDER(B1731,$C$1)/1000000,"")</f>
        <v/>
      </c>
      <c r="F1731" s="13">
        <f>IFERROR([1]!EM_S_PROFITNOTICE_FORECASTT(B1731,$C$1)/1000000,"")</f>
        <v>7.3986999999999998</v>
      </c>
      <c r="G1731" s="13">
        <f>IFERROR([1]!EM_S_PROFITNOTICE_FORECASTL(B1731,$C$1)/1000000,"")</f>
        <v>2.9594999999999998</v>
      </c>
      <c r="H1731" s="13">
        <f t="shared" si="184"/>
        <v>5.1791</v>
      </c>
      <c r="I1731" s="20">
        <f>IFERROR([1]!EM_S_QSTM07_IS(B1731,"61",$I$1,"1")/1000000,"")</f>
        <v>1.39097494</v>
      </c>
      <c r="J1731" s="13">
        <f t="shared" si="182"/>
        <v>0.20523451999999986</v>
      </c>
      <c r="K1731" s="13">
        <f>IFERROR([1]!EM_S_QSTM07_IS(B1731,"61",$K$2,"1")/1000000,"")</f>
        <v>8.3754030400000001</v>
      </c>
      <c r="L1731" s="14">
        <f t="shared" si="185"/>
        <v>-0.97549556492746414</v>
      </c>
      <c r="M1731" s="33" t="str">
        <f ca="1">[1]!EM_S_MAJASSRES_NUM(B1731,$M$2,$M$1)</f>
        <v/>
      </c>
      <c r="N1731" s="29">
        <f t="shared" si="186"/>
        <v>1</v>
      </c>
      <c r="O1731" s="21" t="str">
        <f t="shared" ca="1" si="187"/>
        <v/>
      </c>
      <c r="P1731" s="10" t="str">
        <f t="shared" si="188"/>
        <v>财报</v>
      </c>
    </row>
    <row r="1732" spans="1:16" x14ac:dyDescent="0.2">
      <c r="A1732" s="17">
        <f t="shared" ca="1" si="183"/>
        <v>1229</v>
      </c>
      <c r="B1732" s="8" t="s">
        <v>3514</v>
      </c>
      <c r="C1732" s="8" t="s">
        <v>3515</v>
      </c>
      <c r="D1732" s="13">
        <f>IFERROR([1]!EM_S_QSTM07_IS(B1732,"61",$C$1,"1")/1000000,"")</f>
        <v>36.17943313</v>
      </c>
      <c r="E1732" s="13" t="str">
        <f>IFERROR([1]!EM_S_PERFORMANCEEXPRESS_PERFEXNETPROFITTOSHAREHOLDER(B1732,$C$1)/1000000,"")</f>
        <v/>
      </c>
      <c r="F1732" s="13">
        <f>IFERROR([1]!EM_S_PROFITNOTICE_FORECASTT(B1732,$C$1)/1000000,"")</f>
        <v>65</v>
      </c>
      <c r="G1732" s="13">
        <f>IFERROR([1]!EM_S_PROFITNOTICE_FORECASTL(B1732,$C$1)/1000000,"")</f>
        <v>61</v>
      </c>
      <c r="H1732" s="13">
        <f t="shared" si="184"/>
        <v>63</v>
      </c>
      <c r="I1732" s="20">
        <f>IFERROR([1]!EM_S_QSTM07_IS(B1732,"61",$I$1,"1")/1000000,"")</f>
        <v>26.08105772</v>
      </c>
      <c r="J1732" s="13">
        <f t="shared" ref="J1732:J1795" si="189">IFERROR(IF(D1732&lt;&gt;"",D1732-I1732,IF(E1732&lt;&gt;"",E1732-I1732,IF(H1732&lt;&gt;"",H1732-I1732,""))),"")</f>
        <v>10.098375409999999</v>
      </c>
      <c r="K1732" s="13">
        <f>IFERROR([1]!EM_S_QSTM07_IS(B1732,"61",$K$2,"1")/1000000,"")</f>
        <v>52.867700909999996</v>
      </c>
      <c r="L1732" s="14">
        <f t="shared" si="185"/>
        <v>-0.80898780850729446</v>
      </c>
      <c r="M1732" s="33" t="str">
        <f ca="1">[1]!EM_S_MAJASSRES_NUM(B1732,$M$2,$M$1)</f>
        <v/>
      </c>
      <c r="N1732" s="29" t="str">
        <f t="shared" si="186"/>
        <v/>
      </c>
      <c r="O1732" s="21">
        <f t="shared" ca="1" si="187"/>
        <v>-0.80898780850729446</v>
      </c>
      <c r="P1732" s="10" t="str">
        <f t="shared" si="188"/>
        <v>财报</v>
      </c>
    </row>
    <row r="1733" spans="1:16" x14ac:dyDescent="0.2">
      <c r="A1733" s="17">
        <f t="shared" ref="A1733:A1796" ca="1" si="190">IFERROR(RANK(O1733,$O$4:$O$2880,0),"")</f>
        <v>1257</v>
      </c>
      <c r="B1733" s="8" t="s">
        <v>3516</v>
      </c>
      <c r="C1733" s="8" t="s">
        <v>3517</v>
      </c>
      <c r="D1733" s="13">
        <f>IFERROR([1]!EM_S_QSTM07_IS(B1733,"61",$C$1,"1")/1000000,"")</f>
        <v>30.50447892</v>
      </c>
      <c r="E1733" s="13" t="str">
        <f>IFERROR([1]!EM_S_PERFORMANCEEXPRESS_PERFEXNETPROFITTOSHAREHOLDER(B1733,$C$1)/1000000,"")</f>
        <v/>
      </c>
      <c r="F1733" s="13">
        <f>IFERROR([1]!EM_S_PROFITNOTICE_FORECASTT(B1733,$C$1)/1000000,"")</f>
        <v>56</v>
      </c>
      <c r="G1733" s="13">
        <f>IFERROR([1]!EM_S_PROFITNOTICE_FORECASTL(B1733,$C$1)/1000000,"")</f>
        <v>48</v>
      </c>
      <c r="H1733" s="13">
        <f t="shared" ref="H1733:H1796" si="191">IFERROR(AVERAGE(F1733:G1733),"")</f>
        <v>52</v>
      </c>
      <c r="I1733" s="20">
        <f>IFERROR([1]!EM_S_QSTM07_IS(B1733,"61",$I$1,"1")/1000000,"")</f>
        <v>23.07871458</v>
      </c>
      <c r="J1733" s="13">
        <f t="shared" si="189"/>
        <v>7.4257643400000006</v>
      </c>
      <c r="K1733" s="13">
        <f>IFERROR([1]!EM_S_QSTM07_IS(B1733,"61",$K$2,"1")/1000000,"")</f>
        <v>42.769056229999997</v>
      </c>
      <c r="L1733" s="14">
        <f t="shared" ref="L1733:L1796" si="192">IFERROR(IF(J1733="","",(J1733-K1733)/ABS(K1733)),"")</f>
        <v>-0.82637530507883261</v>
      </c>
      <c r="M1733" s="33" t="str">
        <f ca="1">[1]!EM_S_MAJASSRES_NUM(B1733,$M$2,$M$1)</f>
        <v/>
      </c>
      <c r="N1733" s="29" t="str">
        <f t="shared" ref="N1733:N1796" si="193">IFERROR(IF(ABS(K1733)&lt;$N$2,1,""),"")</f>
        <v/>
      </c>
      <c r="O1733" s="21">
        <f t="shared" ref="O1733:O1796" ca="1" si="194">IFERROR(IF(AND(M1733="",N1733=""),L1733,""),"")</f>
        <v>-0.82637530507883261</v>
      </c>
      <c r="P1733" s="10" t="str">
        <f t="shared" ref="P1733:P1796" si="195">IFERROR(IF(D1733&lt;&gt;"","财报",IF(E1733&lt;&gt;"","快报",IF(H1733&lt;&gt;"","预告",""))),"")</f>
        <v>财报</v>
      </c>
    </row>
    <row r="1734" spans="1:16" x14ac:dyDescent="0.2">
      <c r="A1734" s="17">
        <f t="shared" ca="1" si="190"/>
        <v>1837</v>
      </c>
      <c r="B1734" s="8" t="s">
        <v>3518</v>
      </c>
      <c r="C1734" s="8" t="s">
        <v>3519</v>
      </c>
      <c r="D1734" s="13">
        <f>IFERROR([1]!EM_S_QSTM07_IS(B1734,"61",$C$1,"1")/1000000,"")</f>
        <v>19.82183624</v>
      </c>
      <c r="E1734" s="13" t="str">
        <f>IFERROR([1]!EM_S_PERFORMANCEEXPRESS_PERFEXNETPROFITTOSHAREHOLDER(B1734,$C$1)/1000000,"")</f>
        <v/>
      </c>
      <c r="F1734" s="13">
        <f>IFERROR([1]!EM_S_PROFITNOTICE_FORECASTT(B1734,$C$1)/1000000,"")</f>
        <v>55</v>
      </c>
      <c r="G1734" s="13">
        <f>IFERROR([1]!EM_S_PROFITNOTICE_FORECASTL(B1734,$C$1)/1000000,"")</f>
        <v>50</v>
      </c>
      <c r="H1734" s="13">
        <f t="shared" si="191"/>
        <v>52.5</v>
      </c>
      <c r="I1734" s="20">
        <f>IFERROR([1]!EM_S_QSTM07_IS(B1734,"61",$I$1,"1")/1000000,"")</f>
        <v>30.555825940000002</v>
      </c>
      <c r="J1734" s="13">
        <f t="shared" si="189"/>
        <v>-10.733989700000002</v>
      </c>
      <c r="K1734" s="13">
        <f>IFERROR([1]!EM_S_QSTM07_IS(B1734,"61",$K$2,"1")/1000000,"")</f>
        <v>22.303695279999999</v>
      </c>
      <c r="L1734" s="14">
        <f t="shared" si="192"/>
        <v>-1.4812650803037695</v>
      </c>
      <c r="M1734" s="33" t="str">
        <f ca="1">[1]!EM_S_MAJASSRES_NUM(B1734,$M$2,$M$1)</f>
        <v/>
      </c>
      <c r="N1734" s="29" t="str">
        <f t="shared" si="193"/>
        <v/>
      </c>
      <c r="O1734" s="21">
        <f t="shared" ca="1" si="194"/>
        <v>-1.4812650803037695</v>
      </c>
      <c r="P1734" s="10" t="str">
        <f t="shared" si="195"/>
        <v>财报</v>
      </c>
    </row>
    <row r="1735" spans="1:16" x14ac:dyDescent="0.2">
      <c r="A1735" s="17">
        <f t="shared" ca="1" si="190"/>
        <v>896</v>
      </c>
      <c r="B1735" s="8" t="s">
        <v>3520</v>
      </c>
      <c r="C1735" s="8" t="s">
        <v>3521</v>
      </c>
      <c r="D1735" s="13">
        <f>IFERROR([1]!EM_S_QSTM07_IS(B1735,"61",$C$1,"1")/1000000,"")</f>
        <v>55.236935240000001</v>
      </c>
      <c r="E1735" s="13" t="str">
        <f>IFERROR([1]!EM_S_PERFORMANCEEXPRESS_PERFEXNETPROFITTOSHAREHOLDER(B1735,$C$1)/1000000,"")</f>
        <v/>
      </c>
      <c r="F1735" s="13">
        <f>IFERROR([1]!EM_S_PROFITNOTICE_FORECASTT(B1735,$C$1)/1000000,"")</f>
        <v>97</v>
      </c>
      <c r="G1735" s="13">
        <f>IFERROR([1]!EM_S_PROFITNOTICE_FORECASTL(B1735,$C$1)/1000000,"")</f>
        <v>93</v>
      </c>
      <c r="H1735" s="13">
        <f t="shared" si="191"/>
        <v>95</v>
      </c>
      <c r="I1735" s="20">
        <f>IFERROR([1]!EM_S_QSTM07_IS(B1735,"61",$I$1,"1")/1000000,"")</f>
        <v>39.957863909999993</v>
      </c>
      <c r="J1735" s="13">
        <f t="shared" si="189"/>
        <v>15.279071330000008</v>
      </c>
      <c r="K1735" s="13">
        <f>IFERROR([1]!EM_S_QSTM07_IS(B1735,"61",$K$2,"1")/1000000,"")</f>
        <v>34.882084579999997</v>
      </c>
      <c r="L1735" s="14">
        <f t="shared" si="192"/>
        <v>-0.56197940822721293</v>
      </c>
      <c r="M1735" s="33" t="str">
        <f ca="1">[1]!EM_S_MAJASSRES_NUM(B1735,$M$2,$M$1)</f>
        <v/>
      </c>
      <c r="N1735" s="29" t="str">
        <f t="shared" si="193"/>
        <v/>
      </c>
      <c r="O1735" s="21">
        <f t="shared" ca="1" si="194"/>
        <v>-0.56197940822721293</v>
      </c>
      <c r="P1735" s="10" t="str">
        <f t="shared" si="195"/>
        <v>财报</v>
      </c>
    </row>
    <row r="1736" spans="1:16" x14ac:dyDescent="0.2">
      <c r="A1736" s="17">
        <f t="shared" ca="1" si="190"/>
        <v>360</v>
      </c>
      <c r="B1736" s="8" t="s">
        <v>3522</v>
      </c>
      <c r="C1736" s="8" t="s">
        <v>3523</v>
      </c>
      <c r="D1736" s="13">
        <f>IFERROR([1]!EM_S_QSTM07_IS(B1736,"61",$C$1,"1")/1000000,"")</f>
        <v>43.461273609999999</v>
      </c>
      <c r="E1736" s="13" t="str">
        <f>IFERROR([1]!EM_S_PERFORMANCEEXPRESS_PERFEXNETPROFITTOSHAREHOLDER(B1736,$C$1)/1000000,"")</f>
        <v/>
      </c>
      <c r="F1736" s="13">
        <f>IFERROR([1]!EM_S_PROFITNOTICE_FORECASTT(B1736,$C$1)/1000000,"")</f>
        <v>31.39</v>
      </c>
      <c r="G1736" s="13">
        <f>IFERROR([1]!EM_S_PROFITNOTICE_FORECASTL(B1736,$C$1)/1000000,"")</f>
        <v>28.4</v>
      </c>
      <c r="H1736" s="13">
        <f t="shared" si="191"/>
        <v>29.895</v>
      </c>
      <c r="I1736" s="20">
        <f>IFERROR([1]!EM_S_QSTM07_IS(B1736,"61",$I$1,"1")/1000000,"")</f>
        <v>-13.39970211</v>
      </c>
      <c r="J1736" s="13">
        <f t="shared" si="189"/>
        <v>56.860975719999999</v>
      </c>
      <c r="K1736" s="13">
        <f>IFERROR([1]!EM_S_QSTM07_IS(B1736,"61",$K$2,"1")/1000000,"")</f>
        <v>42.651664959999998</v>
      </c>
      <c r="L1736" s="14">
        <f t="shared" si="192"/>
        <v>0.33314785655673501</v>
      </c>
      <c r="M1736" s="33" t="str">
        <f ca="1">[1]!EM_S_MAJASSRES_NUM(B1736,$M$2,$M$1)</f>
        <v/>
      </c>
      <c r="N1736" s="29" t="str">
        <f t="shared" si="193"/>
        <v/>
      </c>
      <c r="O1736" s="21">
        <f t="shared" ca="1" si="194"/>
        <v>0.33314785655673501</v>
      </c>
      <c r="P1736" s="10" t="str">
        <f t="shared" si="195"/>
        <v>财报</v>
      </c>
    </row>
    <row r="1737" spans="1:16" x14ac:dyDescent="0.2">
      <c r="A1737" s="17">
        <f t="shared" ca="1" si="190"/>
        <v>548</v>
      </c>
      <c r="B1737" s="8" t="s">
        <v>3524</v>
      </c>
      <c r="C1737" s="8" t="s">
        <v>3525</v>
      </c>
      <c r="D1737" s="13">
        <f>IFERROR([1]!EM_S_QSTM07_IS(B1737,"61",$C$1,"1")/1000000,"")</f>
        <v>12.800467970000001</v>
      </c>
      <c r="E1737" s="13" t="str">
        <f>IFERROR([1]!EM_S_PERFORMANCEEXPRESS_PERFEXNETPROFITTOSHAREHOLDER(B1737,$C$1)/1000000,"")</f>
        <v/>
      </c>
      <c r="F1737" s="13">
        <f>IFERROR([1]!EM_S_PROFITNOTICE_FORECASTT(B1737,$C$1)/1000000,"")</f>
        <v>15.597300000000001</v>
      </c>
      <c r="G1737" s="13">
        <f>IFERROR([1]!EM_S_PROFITNOTICE_FORECASTL(B1737,$C$1)/1000000,"")</f>
        <v>14.037599999999999</v>
      </c>
      <c r="H1737" s="13">
        <f t="shared" si="191"/>
        <v>14.817450000000001</v>
      </c>
      <c r="I1737" s="20">
        <f>IFERROR([1]!EM_S_QSTM07_IS(B1737,"61",$I$1,"1")/1000000,"")</f>
        <v>2.2720417000000004</v>
      </c>
      <c r="J1737" s="13">
        <f t="shared" si="189"/>
        <v>10.528426270000001</v>
      </c>
      <c r="K1737" s="13">
        <f>IFERROR([1]!EM_S_QSTM07_IS(B1737,"61",$K$2,"1")/1000000,"")</f>
        <v>13.097988599999999</v>
      </c>
      <c r="L1737" s="14">
        <f t="shared" si="192"/>
        <v>-0.19617991803718615</v>
      </c>
      <c r="M1737" s="33" t="str">
        <f ca="1">[1]!EM_S_MAJASSRES_NUM(B1737,$M$2,$M$1)</f>
        <v/>
      </c>
      <c r="N1737" s="29" t="str">
        <f t="shared" si="193"/>
        <v/>
      </c>
      <c r="O1737" s="21">
        <f t="shared" ca="1" si="194"/>
        <v>-0.19617991803718615</v>
      </c>
      <c r="P1737" s="10" t="str">
        <f t="shared" si="195"/>
        <v>财报</v>
      </c>
    </row>
    <row r="1738" spans="1:16" x14ac:dyDescent="0.2">
      <c r="A1738" s="17" t="str">
        <f t="shared" ca="1" si="190"/>
        <v/>
      </c>
      <c r="B1738" s="8" t="s">
        <v>3526</v>
      </c>
      <c r="C1738" s="8" t="s">
        <v>3527</v>
      </c>
      <c r="D1738" s="13">
        <f>IFERROR([1]!EM_S_QSTM07_IS(B1738,"61",$C$1,"1")/1000000,"")</f>
        <v>4.7695576399999995</v>
      </c>
      <c r="E1738" s="13" t="str">
        <f>IFERROR([1]!EM_S_PERFORMANCEEXPRESS_PERFEXNETPROFITTOSHAREHOLDER(B1738,$C$1)/1000000,"")</f>
        <v/>
      </c>
      <c r="F1738" s="13">
        <f>IFERROR([1]!EM_S_PROFITNOTICE_FORECASTT(B1738,$C$1)/1000000,"")</f>
        <v>9.2756000000000007</v>
      </c>
      <c r="G1738" s="13">
        <f>IFERROR([1]!EM_S_PROFITNOTICE_FORECASTL(B1738,$C$1)/1000000,"")</f>
        <v>6.9566999999999997</v>
      </c>
      <c r="H1738" s="13">
        <f t="shared" si="191"/>
        <v>8.1161500000000011</v>
      </c>
      <c r="I1738" s="20">
        <f>IFERROR([1]!EM_S_QSTM07_IS(B1738,"61",$I$1,"1")/1000000,"")</f>
        <v>3.2458183100000002</v>
      </c>
      <c r="J1738" s="13">
        <f t="shared" si="189"/>
        <v>1.5237393299999993</v>
      </c>
      <c r="K1738" s="13">
        <f>IFERROR([1]!EM_S_QSTM07_IS(B1738,"61",$K$2,"1")/1000000,"")</f>
        <v>9.9130609800000009</v>
      </c>
      <c r="L1738" s="14">
        <f t="shared" si="192"/>
        <v>-0.84628972493216725</v>
      </c>
      <c r="M1738" s="33" t="str">
        <f ca="1">[1]!EM_S_MAJASSRES_NUM(B1738,$M$2,$M$1)</f>
        <v/>
      </c>
      <c r="N1738" s="29">
        <f t="shared" si="193"/>
        <v>1</v>
      </c>
      <c r="O1738" s="21" t="str">
        <f t="shared" ca="1" si="194"/>
        <v/>
      </c>
      <c r="P1738" s="10" t="str">
        <f t="shared" si="195"/>
        <v>财报</v>
      </c>
    </row>
    <row r="1739" spans="1:16" x14ac:dyDescent="0.2">
      <c r="A1739" s="17">
        <f t="shared" ca="1" si="190"/>
        <v>585</v>
      </c>
      <c r="B1739" s="8" t="s">
        <v>3528</v>
      </c>
      <c r="C1739" s="8" t="s">
        <v>3529</v>
      </c>
      <c r="D1739" s="13">
        <f>IFERROR([1]!EM_S_QSTM07_IS(B1739,"61",$C$1,"1")/1000000,"")</f>
        <v>13.36373744</v>
      </c>
      <c r="E1739" s="13" t="str">
        <f>IFERROR([1]!EM_S_PERFORMANCEEXPRESS_PERFEXNETPROFITTOSHAREHOLDER(B1739,$C$1)/1000000,"")</f>
        <v/>
      </c>
      <c r="F1739" s="13">
        <f>IFERROR([1]!EM_S_PROFITNOTICE_FORECASTT(B1739,$C$1)/1000000,"")</f>
        <v>17.224299999999999</v>
      </c>
      <c r="G1739" s="13">
        <f>IFERROR([1]!EM_S_PROFITNOTICE_FORECASTL(B1739,$C$1)/1000000,"")</f>
        <v>13.779400000000001</v>
      </c>
      <c r="H1739" s="13">
        <f t="shared" si="191"/>
        <v>15.501850000000001</v>
      </c>
      <c r="I1739" s="20">
        <f>IFERROR([1]!EM_S_QSTM07_IS(B1739,"61",$I$1,"1")/1000000,"")</f>
        <v>1.2019386399999998</v>
      </c>
      <c r="J1739" s="13">
        <f t="shared" si="189"/>
        <v>12.1617988</v>
      </c>
      <c r="K1739" s="13">
        <f>IFERROR([1]!EM_S_QSTM07_IS(B1739,"61",$K$2,"1")/1000000,"")</f>
        <v>16.097168719999999</v>
      </c>
      <c r="L1739" s="14">
        <f t="shared" si="192"/>
        <v>-0.24447590681648765</v>
      </c>
      <c r="M1739" s="33" t="str">
        <f ca="1">[1]!EM_S_MAJASSRES_NUM(B1739,$M$2,$M$1)</f>
        <v/>
      </c>
      <c r="N1739" s="29" t="str">
        <f t="shared" si="193"/>
        <v/>
      </c>
      <c r="O1739" s="21">
        <f t="shared" ca="1" si="194"/>
        <v>-0.24447590681648765</v>
      </c>
      <c r="P1739" s="10" t="str">
        <f t="shared" si="195"/>
        <v>财报</v>
      </c>
    </row>
    <row r="1740" spans="1:16" x14ac:dyDescent="0.2">
      <c r="A1740" s="17">
        <f t="shared" ca="1" si="190"/>
        <v>1008</v>
      </c>
      <c r="B1740" s="8" t="s">
        <v>3530</v>
      </c>
      <c r="C1740" s="8" t="s">
        <v>3531</v>
      </c>
      <c r="D1740" s="13">
        <f>IFERROR([1]!EM_S_QSTM07_IS(B1740,"61",$C$1,"1")/1000000,"")</f>
        <v>18.848496449999999</v>
      </c>
      <c r="E1740" s="13" t="str">
        <f>IFERROR([1]!EM_S_PERFORMANCEEXPRESS_PERFEXNETPROFITTOSHAREHOLDER(B1740,$C$1)/1000000,"")</f>
        <v/>
      </c>
      <c r="F1740" s="13">
        <f>IFERROR([1]!EM_S_PROFITNOTICE_FORECASTT(B1740,$C$1)/1000000,"")</f>
        <v>34.1952</v>
      </c>
      <c r="G1740" s="13">
        <f>IFERROR([1]!EM_S_PROFITNOTICE_FORECASTL(B1740,$C$1)/1000000,"")</f>
        <v>28.495999999999999</v>
      </c>
      <c r="H1740" s="13">
        <f t="shared" si="191"/>
        <v>31.345599999999997</v>
      </c>
      <c r="I1740" s="20">
        <f>IFERROR([1]!EM_S_QSTM07_IS(B1740,"61",$I$1,"1")/1000000,"")</f>
        <v>12.88492609</v>
      </c>
      <c r="J1740" s="13">
        <f t="shared" si="189"/>
        <v>5.9635703599999985</v>
      </c>
      <c r="K1740" s="13">
        <f>IFERROR([1]!EM_S_QSTM07_IS(B1740,"61",$K$2,"1")/1000000,"")</f>
        <v>17.035815960000001</v>
      </c>
      <c r="L1740" s="14">
        <f t="shared" si="192"/>
        <v>-0.6499392589117875</v>
      </c>
      <c r="M1740" s="33" t="str">
        <f ca="1">[1]!EM_S_MAJASSRES_NUM(B1740,$M$2,$M$1)</f>
        <v/>
      </c>
      <c r="N1740" s="29" t="str">
        <f t="shared" si="193"/>
        <v/>
      </c>
      <c r="O1740" s="21">
        <f t="shared" ca="1" si="194"/>
        <v>-0.6499392589117875</v>
      </c>
      <c r="P1740" s="10" t="str">
        <f t="shared" si="195"/>
        <v>财报</v>
      </c>
    </row>
    <row r="1741" spans="1:16" x14ac:dyDescent="0.2">
      <c r="A1741" s="17">
        <f t="shared" ca="1" si="190"/>
        <v>604</v>
      </c>
      <c r="B1741" s="8" t="s">
        <v>3532</v>
      </c>
      <c r="C1741" s="8" t="s">
        <v>3533</v>
      </c>
      <c r="D1741" s="13">
        <f>IFERROR([1]!EM_S_QSTM07_IS(B1741,"61",$C$1,"1")/1000000,"")</f>
        <v>54.208925869999995</v>
      </c>
      <c r="E1741" s="13" t="str">
        <f>IFERROR([1]!EM_S_PERFORMANCEEXPRESS_PERFEXNETPROFITTOSHAREHOLDER(B1741,$C$1)/1000000,"")</f>
        <v/>
      </c>
      <c r="F1741" s="13">
        <f>IFERROR([1]!EM_S_PROFITNOTICE_FORECASTT(B1741,$C$1)/1000000,"")</f>
        <v>87.753900000000002</v>
      </c>
      <c r="G1741" s="13">
        <f>IFERROR([1]!EM_S_PROFITNOTICE_FORECASTL(B1741,$C$1)/1000000,"")</f>
        <v>70.203100000000006</v>
      </c>
      <c r="H1741" s="13">
        <f t="shared" si="191"/>
        <v>78.978499999999997</v>
      </c>
      <c r="I1741" s="20">
        <f>IFERROR([1]!EM_S_QSTM07_IS(B1741,"61",$I$1,"1")/1000000,"")</f>
        <v>26.140955229999999</v>
      </c>
      <c r="J1741" s="13">
        <f t="shared" si="189"/>
        <v>28.067970639999995</v>
      </c>
      <c r="K1741" s="13">
        <f>IFERROR([1]!EM_S_QSTM07_IS(B1741,"61",$K$2,"1")/1000000,"")</f>
        <v>38.3289537</v>
      </c>
      <c r="L1741" s="14">
        <f t="shared" si="192"/>
        <v>-0.26770840499097698</v>
      </c>
      <c r="M1741" s="33" t="str">
        <f ca="1">[1]!EM_S_MAJASSRES_NUM(B1741,$M$2,$M$1)</f>
        <v/>
      </c>
      <c r="N1741" s="29" t="str">
        <f t="shared" si="193"/>
        <v/>
      </c>
      <c r="O1741" s="21">
        <f t="shared" ca="1" si="194"/>
        <v>-0.26770840499097698</v>
      </c>
      <c r="P1741" s="10" t="str">
        <f t="shared" si="195"/>
        <v>财报</v>
      </c>
    </row>
    <row r="1742" spans="1:16" x14ac:dyDescent="0.2">
      <c r="A1742" s="17" t="str">
        <f t="shared" ca="1" si="190"/>
        <v/>
      </c>
      <c r="B1742" s="8" t="s">
        <v>3534</v>
      </c>
      <c r="C1742" s="8" t="s">
        <v>3535</v>
      </c>
      <c r="D1742" s="13">
        <f>IFERROR([1]!EM_S_QSTM07_IS(B1742,"61",$C$1,"1")/1000000,"")</f>
        <v>1.8170770199999999</v>
      </c>
      <c r="E1742" s="13" t="str">
        <f>IFERROR([1]!EM_S_PERFORMANCEEXPRESS_PERFEXNETPROFITTOSHAREHOLDER(B1742,$C$1)/1000000,"")</f>
        <v/>
      </c>
      <c r="F1742" s="13">
        <f>IFERROR([1]!EM_S_PROFITNOTICE_FORECASTT(B1742,$C$1)/1000000,"")</f>
        <v>13</v>
      </c>
      <c r="G1742" s="13">
        <f>IFERROR([1]!EM_S_PROFITNOTICE_FORECASTL(B1742,$C$1)/1000000,"")</f>
        <v>11.5</v>
      </c>
      <c r="H1742" s="13">
        <f t="shared" si="191"/>
        <v>12.25</v>
      </c>
      <c r="I1742" s="20">
        <f>IFERROR([1]!EM_S_QSTM07_IS(B1742,"61",$I$1,"1")/1000000,"")</f>
        <v>10.891749259999999</v>
      </c>
      <c r="J1742" s="13">
        <f t="shared" si="189"/>
        <v>-9.0746722399999999</v>
      </c>
      <c r="K1742" s="13">
        <f>IFERROR([1]!EM_S_QSTM07_IS(B1742,"61",$K$2,"1")/1000000,"")</f>
        <v>2.9961957999999997</v>
      </c>
      <c r="L1742" s="14">
        <f t="shared" si="192"/>
        <v>-4.0287313799718971</v>
      </c>
      <c r="M1742" s="33" t="str">
        <f ca="1">[1]!EM_S_MAJASSRES_NUM(B1742,$M$2,$M$1)</f>
        <v/>
      </c>
      <c r="N1742" s="29">
        <f t="shared" si="193"/>
        <v>1</v>
      </c>
      <c r="O1742" s="21" t="str">
        <f t="shared" ca="1" si="194"/>
        <v/>
      </c>
      <c r="P1742" s="10" t="str">
        <f t="shared" si="195"/>
        <v>财报</v>
      </c>
    </row>
    <row r="1743" spans="1:16" x14ac:dyDescent="0.2">
      <c r="A1743" s="17">
        <f t="shared" ca="1" si="190"/>
        <v>486</v>
      </c>
      <c r="B1743" s="8" t="s">
        <v>3536</v>
      </c>
      <c r="C1743" s="8" t="s">
        <v>3537</v>
      </c>
      <c r="D1743" s="13">
        <f>IFERROR([1]!EM_S_QSTM07_IS(B1743,"61",$C$1,"1")/1000000,"")</f>
        <v>41.836360259999999</v>
      </c>
      <c r="E1743" s="13" t="str">
        <f>IFERROR([1]!EM_S_PERFORMANCEEXPRESS_PERFEXNETPROFITTOSHAREHOLDER(B1743,$C$1)/1000000,"")</f>
        <v/>
      </c>
      <c r="F1743" s="13">
        <f>IFERROR([1]!EM_S_PROFITNOTICE_FORECASTT(B1743,$C$1)/1000000,"")</f>
        <v>68</v>
      </c>
      <c r="G1743" s="13">
        <f>IFERROR([1]!EM_S_PROFITNOTICE_FORECASTL(B1743,$C$1)/1000000,"")</f>
        <v>65</v>
      </c>
      <c r="H1743" s="13">
        <f t="shared" si="191"/>
        <v>66.5</v>
      </c>
      <c r="I1743" s="20">
        <f>IFERROR([1]!EM_S_QSTM07_IS(B1743,"61",$I$1,"1")/1000000,"")</f>
        <v>25.799011760000003</v>
      </c>
      <c r="J1743" s="13">
        <f t="shared" si="189"/>
        <v>16.037348499999997</v>
      </c>
      <c r="K1743" s="13">
        <f>IFERROR([1]!EM_S_QSTM07_IS(B1743,"61",$K$2,"1")/1000000,"")</f>
        <v>17.809945579999997</v>
      </c>
      <c r="L1743" s="14">
        <f t="shared" si="192"/>
        <v>-9.9528495021937113E-2</v>
      </c>
      <c r="M1743" s="33" t="str">
        <f ca="1">[1]!EM_S_MAJASSRES_NUM(B1743,$M$2,$M$1)</f>
        <v/>
      </c>
      <c r="N1743" s="29" t="str">
        <f t="shared" si="193"/>
        <v/>
      </c>
      <c r="O1743" s="21">
        <f t="shared" ca="1" si="194"/>
        <v>-9.9528495021937113E-2</v>
      </c>
      <c r="P1743" s="10" t="str">
        <f t="shared" si="195"/>
        <v>财报</v>
      </c>
    </row>
    <row r="1744" spans="1:16" x14ac:dyDescent="0.2">
      <c r="A1744" s="17">
        <f t="shared" ca="1" si="190"/>
        <v>1171</v>
      </c>
      <c r="B1744" s="8" t="s">
        <v>3538</v>
      </c>
      <c r="C1744" s="8" t="s">
        <v>3539</v>
      </c>
      <c r="D1744" s="13">
        <f>IFERROR([1]!EM_S_QSTM07_IS(B1744,"61",$C$1,"1")/1000000,"")</f>
        <v>72.955689059999997</v>
      </c>
      <c r="E1744" s="13" t="str">
        <f>IFERROR([1]!EM_S_PERFORMANCEEXPRESS_PERFEXNETPROFITTOSHAREHOLDER(B1744,$C$1)/1000000,"")</f>
        <v/>
      </c>
      <c r="F1744" s="13">
        <f>IFERROR([1]!EM_S_PROFITNOTICE_FORECASTT(B1744,$C$1)/1000000,"")</f>
        <v>137.01349999999999</v>
      </c>
      <c r="G1744" s="13">
        <f>IFERROR([1]!EM_S_PROFITNOTICE_FORECASTL(B1744,$C$1)/1000000,"")</f>
        <v>105.395</v>
      </c>
      <c r="H1744" s="13">
        <f t="shared" si="191"/>
        <v>121.20425</v>
      </c>
      <c r="I1744" s="20">
        <f>IFERROR([1]!EM_S_QSTM07_IS(B1744,"61",$I$1,"1")/1000000,"")</f>
        <v>58.854650799999995</v>
      </c>
      <c r="J1744" s="13">
        <f t="shared" si="189"/>
        <v>14.101038260000003</v>
      </c>
      <c r="K1744" s="13">
        <f>IFERROR([1]!EM_S_QSTM07_IS(B1744,"61",$K$2,"1")/1000000,"")</f>
        <v>59.452898640000001</v>
      </c>
      <c r="L1744" s="14">
        <f t="shared" si="192"/>
        <v>-0.7628200040273091</v>
      </c>
      <c r="M1744" s="33" t="str">
        <f ca="1">[1]!EM_S_MAJASSRES_NUM(B1744,$M$2,$M$1)</f>
        <v/>
      </c>
      <c r="N1744" s="29" t="str">
        <f t="shared" si="193"/>
        <v/>
      </c>
      <c r="O1744" s="21">
        <f t="shared" ca="1" si="194"/>
        <v>-0.7628200040273091</v>
      </c>
      <c r="P1744" s="10" t="str">
        <f t="shared" si="195"/>
        <v>财报</v>
      </c>
    </row>
    <row r="1745" spans="1:16" x14ac:dyDescent="0.2">
      <c r="A1745" s="17">
        <f t="shared" ca="1" si="190"/>
        <v>1204</v>
      </c>
      <c r="B1745" s="8" t="s">
        <v>3540</v>
      </c>
      <c r="C1745" s="8" t="s">
        <v>3541</v>
      </c>
      <c r="D1745" s="13">
        <f>IFERROR([1]!EM_S_QSTM07_IS(B1745,"61",$C$1,"1")/1000000,"")</f>
        <v>-11.559847880000001</v>
      </c>
      <c r="E1745" s="13" t="str">
        <f>IFERROR([1]!EM_S_PERFORMANCEEXPRESS_PERFEXNETPROFITTOSHAREHOLDER(B1745,$C$1)/1000000,"")</f>
        <v/>
      </c>
      <c r="F1745" s="13">
        <f>IFERROR([1]!EM_S_PROFITNOTICE_FORECASTT(B1745,$C$1)/1000000,"")</f>
        <v>-31.25</v>
      </c>
      <c r="G1745" s="13">
        <f>IFERROR([1]!EM_S_PROFITNOTICE_FORECASTL(B1745,$C$1)/1000000,"")</f>
        <v>-36.25</v>
      </c>
      <c r="H1745" s="13">
        <f t="shared" si="191"/>
        <v>-33.75</v>
      </c>
      <c r="I1745" s="20">
        <f>IFERROR([1]!EM_S_QSTM07_IS(B1745,"61",$I$1,"1")/1000000,"")</f>
        <v>-17.309526959999999</v>
      </c>
      <c r="J1745" s="13">
        <f t="shared" si="189"/>
        <v>5.7496790799999982</v>
      </c>
      <c r="K1745" s="13">
        <f>IFERROR([1]!EM_S_QSTM07_IS(B1745,"61",$K$2,"1")/1000000,"")</f>
        <v>26.948967719999999</v>
      </c>
      <c r="L1745" s="14">
        <f t="shared" si="192"/>
        <v>-0.78664566525370416</v>
      </c>
      <c r="M1745" s="33" t="str">
        <f ca="1">[1]!EM_S_MAJASSRES_NUM(B1745,$M$2,$M$1)</f>
        <v/>
      </c>
      <c r="N1745" s="29" t="str">
        <f t="shared" si="193"/>
        <v/>
      </c>
      <c r="O1745" s="21">
        <f t="shared" ca="1" si="194"/>
        <v>-0.78664566525370416</v>
      </c>
      <c r="P1745" s="10" t="str">
        <f t="shared" si="195"/>
        <v>财报</v>
      </c>
    </row>
    <row r="1746" spans="1:16" x14ac:dyDescent="0.2">
      <c r="A1746" s="17">
        <f t="shared" ca="1" si="190"/>
        <v>773</v>
      </c>
      <c r="B1746" s="8" t="s">
        <v>3542</v>
      </c>
      <c r="C1746" s="8" t="s">
        <v>3543</v>
      </c>
      <c r="D1746" s="13">
        <f>IFERROR([1]!EM_S_QSTM07_IS(B1746,"61",$C$1,"1")/1000000,"")</f>
        <v>15.91285832</v>
      </c>
      <c r="E1746" s="13" t="str">
        <f>IFERROR([1]!EM_S_PERFORMANCEEXPRESS_PERFEXNETPROFITTOSHAREHOLDER(B1746,$C$1)/1000000,"")</f>
        <v/>
      </c>
      <c r="F1746" s="13">
        <f>IFERROR([1]!EM_S_PROFITNOTICE_FORECASTT(B1746,$C$1)/1000000,"")</f>
        <v>28.525500000000001</v>
      </c>
      <c r="G1746" s="13">
        <f>IFERROR([1]!EM_S_PROFITNOTICE_FORECASTL(B1746,$C$1)/1000000,"")</f>
        <v>22.820399999999999</v>
      </c>
      <c r="H1746" s="13">
        <f t="shared" si="191"/>
        <v>25.67295</v>
      </c>
      <c r="I1746" s="20">
        <f>IFERROR([1]!EM_S_QSTM07_IS(B1746,"61",$I$1,"1")/1000000,"")</f>
        <v>8.9803099299999989</v>
      </c>
      <c r="J1746" s="13">
        <f t="shared" si="189"/>
        <v>6.9325483900000009</v>
      </c>
      <c r="K1746" s="13">
        <f>IFERROR([1]!EM_S_QSTM07_IS(B1746,"61",$K$2,"1")/1000000,"")</f>
        <v>13.102892689999999</v>
      </c>
      <c r="L1746" s="14">
        <f t="shared" si="192"/>
        <v>-0.47091466334828075</v>
      </c>
      <c r="M1746" s="33" t="str">
        <f ca="1">[1]!EM_S_MAJASSRES_NUM(B1746,$M$2,$M$1)</f>
        <v/>
      </c>
      <c r="N1746" s="29" t="str">
        <f t="shared" si="193"/>
        <v/>
      </c>
      <c r="O1746" s="21">
        <f t="shared" ca="1" si="194"/>
        <v>-0.47091466334828075</v>
      </c>
      <c r="P1746" s="10" t="str">
        <f t="shared" si="195"/>
        <v>财报</v>
      </c>
    </row>
    <row r="1747" spans="1:16" x14ac:dyDescent="0.2">
      <c r="A1747" s="17">
        <f t="shared" ca="1" si="190"/>
        <v>819</v>
      </c>
      <c r="B1747" s="8" t="s">
        <v>3544</v>
      </c>
      <c r="C1747" s="8" t="s">
        <v>3545</v>
      </c>
      <c r="D1747" s="13">
        <f>IFERROR([1]!EM_S_QSTM07_IS(B1747,"61",$C$1,"1")/1000000,"")</f>
        <v>22.745843090000001</v>
      </c>
      <c r="E1747" s="13" t="str">
        <f>IFERROR([1]!EM_S_PERFORMANCEEXPRESS_PERFEXNETPROFITTOSHAREHOLDER(B1747,$C$1)/1000000,"")</f>
        <v/>
      </c>
      <c r="F1747" s="13">
        <f>IFERROR([1]!EM_S_PROFITNOTICE_FORECASTT(B1747,$C$1)/1000000,"")</f>
        <v>37.987099999999998</v>
      </c>
      <c r="G1747" s="13">
        <f>IFERROR([1]!EM_S_PROFITNOTICE_FORECASTL(B1747,$C$1)/1000000,"")</f>
        <v>31.655899999999999</v>
      </c>
      <c r="H1747" s="13">
        <f t="shared" si="191"/>
        <v>34.8215</v>
      </c>
      <c r="I1747" s="20">
        <f>IFERROR([1]!EM_S_QSTM07_IS(B1747,"61",$I$1,"1")/1000000,"")</f>
        <v>12.730217060000001</v>
      </c>
      <c r="J1747" s="13">
        <f t="shared" si="189"/>
        <v>10.01562603</v>
      </c>
      <c r="K1747" s="13">
        <f>IFERROR([1]!EM_S_QSTM07_IS(B1747,"61",$K$2,"1")/1000000,"")</f>
        <v>20.376394649999998</v>
      </c>
      <c r="L1747" s="14">
        <f t="shared" si="192"/>
        <v>-0.508469177102437</v>
      </c>
      <c r="M1747" s="33" t="str">
        <f ca="1">[1]!EM_S_MAJASSRES_NUM(B1747,$M$2,$M$1)</f>
        <v/>
      </c>
      <c r="N1747" s="29" t="str">
        <f t="shared" si="193"/>
        <v/>
      </c>
      <c r="O1747" s="21">
        <f t="shared" ca="1" si="194"/>
        <v>-0.508469177102437</v>
      </c>
      <c r="P1747" s="10" t="str">
        <f t="shared" si="195"/>
        <v>财报</v>
      </c>
    </row>
    <row r="1748" spans="1:16" x14ac:dyDescent="0.2">
      <c r="A1748" s="17">
        <f t="shared" ca="1" si="190"/>
        <v>1104</v>
      </c>
      <c r="B1748" s="8" t="s">
        <v>3546</v>
      </c>
      <c r="C1748" s="8" t="s">
        <v>3547</v>
      </c>
      <c r="D1748" s="13">
        <f>IFERROR([1]!EM_S_QSTM07_IS(B1748,"61",$C$1,"1")/1000000,"")</f>
        <v>6.9501047900000001</v>
      </c>
      <c r="E1748" s="13" t="str">
        <f>IFERROR([1]!EM_S_PERFORMANCEEXPRESS_PERFEXNETPROFITTOSHAREHOLDER(B1748,$C$1)/1000000,"")</f>
        <v/>
      </c>
      <c r="F1748" s="13">
        <f>IFERROR([1]!EM_S_PROFITNOTICE_FORECASTT(B1748,$C$1)/1000000,"")</f>
        <v>14.3614</v>
      </c>
      <c r="G1748" s="13">
        <f>IFERROR([1]!EM_S_PROFITNOTICE_FORECASTL(B1748,$C$1)/1000000,"")</f>
        <v>9.5742999999999991</v>
      </c>
      <c r="H1748" s="13">
        <f t="shared" si="191"/>
        <v>11.967849999999999</v>
      </c>
      <c r="I1748" s="20">
        <f>IFERROR([1]!EM_S_QSTM07_IS(B1748,"61",$I$1,"1")/1000000,"")</f>
        <v>3.91737337</v>
      </c>
      <c r="J1748" s="13">
        <f t="shared" si="189"/>
        <v>3.0327314200000002</v>
      </c>
      <c r="K1748" s="13">
        <f>IFERROR([1]!EM_S_QSTM07_IS(B1748,"61",$K$2,"1")/1000000,"")</f>
        <v>10.757128679999999</v>
      </c>
      <c r="L1748" s="14">
        <f t="shared" si="192"/>
        <v>-0.7180724048008692</v>
      </c>
      <c r="M1748" s="33" t="str">
        <f ca="1">[1]!EM_S_MAJASSRES_NUM(B1748,$M$2,$M$1)</f>
        <v/>
      </c>
      <c r="N1748" s="29" t="str">
        <f t="shared" si="193"/>
        <v/>
      </c>
      <c r="O1748" s="21">
        <f t="shared" ca="1" si="194"/>
        <v>-0.7180724048008692</v>
      </c>
      <c r="P1748" s="10" t="str">
        <f t="shared" si="195"/>
        <v>财报</v>
      </c>
    </row>
    <row r="1749" spans="1:16" x14ac:dyDescent="0.2">
      <c r="A1749" s="17">
        <f t="shared" ca="1" si="190"/>
        <v>1193</v>
      </c>
      <c r="B1749" s="8" t="s">
        <v>3548</v>
      </c>
      <c r="C1749" s="8" t="s">
        <v>3549</v>
      </c>
      <c r="D1749" s="13">
        <f>IFERROR([1]!EM_S_QSTM07_IS(B1749,"61",$C$1,"1")/1000000,"")</f>
        <v>11.68616332</v>
      </c>
      <c r="E1749" s="13" t="str">
        <f>IFERROR([1]!EM_S_PERFORMANCEEXPRESS_PERFEXNETPROFITTOSHAREHOLDER(B1749,$C$1)/1000000,"")</f>
        <v/>
      </c>
      <c r="F1749" s="13">
        <f>IFERROR([1]!EM_S_PROFITNOTICE_FORECASTT(B1749,$C$1)/1000000,"")</f>
        <v>20.7225</v>
      </c>
      <c r="G1749" s="13">
        <f>IFERROR([1]!EM_S_PROFITNOTICE_FORECASTL(B1749,$C$1)/1000000,"")</f>
        <v>18.420000000000002</v>
      </c>
      <c r="H1749" s="13">
        <f t="shared" si="191"/>
        <v>19.571249999999999</v>
      </c>
      <c r="I1749" s="20">
        <f>IFERROR([1]!EM_S_QSTM07_IS(B1749,"61",$I$1,"1")/1000000,"")</f>
        <v>8.6001398400000006</v>
      </c>
      <c r="J1749" s="13">
        <f t="shared" si="189"/>
        <v>3.0860234799999997</v>
      </c>
      <c r="K1749" s="13">
        <f>IFERROR([1]!EM_S_QSTM07_IS(B1749,"61",$K$2,"1")/1000000,"")</f>
        <v>14.054403890000001</v>
      </c>
      <c r="L1749" s="14">
        <f t="shared" si="192"/>
        <v>-0.78042302582496803</v>
      </c>
      <c r="M1749" s="33" t="str">
        <f ca="1">[1]!EM_S_MAJASSRES_NUM(B1749,$M$2,$M$1)</f>
        <v/>
      </c>
      <c r="N1749" s="29" t="str">
        <f t="shared" si="193"/>
        <v/>
      </c>
      <c r="O1749" s="21">
        <f t="shared" ca="1" si="194"/>
        <v>-0.78042302582496803</v>
      </c>
      <c r="P1749" s="10" t="str">
        <f t="shared" si="195"/>
        <v>财报</v>
      </c>
    </row>
    <row r="1750" spans="1:16" x14ac:dyDescent="0.2">
      <c r="A1750" s="17">
        <f t="shared" ca="1" si="190"/>
        <v>827</v>
      </c>
      <c r="B1750" s="8" t="s">
        <v>3550</v>
      </c>
      <c r="C1750" s="8" t="s">
        <v>3551</v>
      </c>
      <c r="D1750" s="13">
        <f>IFERROR([1]!EM_S_QSTM07_IS(B1750,"61",$C$1,"1")/1000000,"")</f>
        <v>12.394999439999999</v>
      </c>
      <c r="E1750" s="13" t="str">
        <f>IFERROR([1]!EM_S_PERFORMANCEEXPRESS_PERFEXNETPROFITTOSHAREHOLDER(B1750,$C$1)/1000000,"")</f>
        <v/>
      </c>
      <c r="F1750" s="13">
        <f>IFERROR([1]!EM_S_PROFITNOTICE_FORECASTT(B1750,$C$1)/1000000,"")</f>
        <v>19.621300000000002</v>
      </c>
      <c r="G1750" s="13">
        <f>IFERROR([1]!EM_S_PROFITNOTICE_FORECASTL(B1750,$C$1)/1000000,"")</f>
        <v>17.9862</v>
      </c>
      <c r="H1750" s="13">
        <f t="shared" si="191"/>
        <v>18.803750000000001</v>
      </c>
      <c r="I1750" s="20">
        <f>IFERROR([1]!EM_S_QSTM07_IS(B1750,"61",$I$1,"1")/1000000,"")</f>
        <v>6.3665288699999998</v>
      </c>
      <c r="J1750" s="13">
        <f t="shared" si="189"/>
        <v>6.0284705699999996</v>
      </c>
      <c r="K1750" s="13">
        <f>IFERROR([1]!EM_S_QSTM07_IS(B1750,"61",$K$2,"1")/1000000,"")</f>
        <v>12.41044142</v>
      </c>
      <c r="L1750" s="14">
        <f t="shared" si="192"/>
        <v>-0.51424205102931786</v>
      </c>
      <c r="M1750" s="33" t="str">
        <f ca="1">[1]!EM_S_MAJASSRES_NUM(B1750,$M$2,$M$1)</f>
        <v/>
      </c>
      <c r="N1750" s="29" t="str">
        <f t="shared" si="193"/>
        <v/>
      </c>
      <c r="O1750" s="21">
        <f t="shared" ca="1" si="194"/>
        <v>-0.51424205102931786</v>
      </c>
      <c r="P1750" s="10" t="str">
        <f t="shared" si="195"/>
        <v>财报</v>
      </c>
    </row>
    <row r="1751" spans="1:16" x14ac:dyDescent="0.2">
      <c r="A1751" s="17" t="str">
        <f t="shared" ca="1" si="190"/>
        <v/>
      </c>
      <c r="B1751" s="8" t="s">
        <v>3552</v>
      </c>
      <c r="C1751" s="8" t="s">
        <v>3553</v>
      </c>
      <c r="D1751" s="13">
        <f>IFERROR([1]!EM_S_QSTM07_IS(B1751,"61",$C$1,"1")/1000000,"")</f>
        <v>4.7759611699999995</v>
      </c>
      <c r="E1751" s="13" t="str">
        <f>IFERROR([1]!EM_S_PERFORMANCEEXPRESS_PERFEXNETPROFITTOSHAREHOLDER(B1751,$C$1)/1000000,"")</f>
        <v/>
      </c>
      <c r="F1751" s="13">
        <f>IFERROR([1]!EM_S_PROFITNOTICE_FORECASTT(B1751,$C$1)/1000000,"")</f>
        <v>4.6500000000000004</v>
      </c>
      <c r="G1751" s="13">
        <f>IFERROR([1]!EM_S_PROFITNOTICE_FORECASTL(B1751,$C$1)/1000000,"")</f>
        <v>2.4</v>
      </c>
      <c r="H1751" s="13">
        <f t="shared" si="191"/>
        <v>3.5250000000000004</v>
      </c>
      <c r="I1751" s="20">
        <f>IFERROR([1]!EM_S_QSTM07_IS(B1751,"61",$I$1,"1")/1000000,"")</f>
        <v>-0.99060671999999994</v>
      </c>
      <c r="J1751" s="13">
        <f t="shared" si="189"/>
        <v>5.7665678899999993</v>
      </c>
      <c r="K1751" s="13">
        <f>IFERROR([1]!EM_S_QSTM07_IS(B1751,"61",$K$2,"1")/1000000,"")</f>
        <v>7.8910587000000003</v>
      </c>
      <c r="L1751" s="14">
        <f t="shared" si="192"/>
        <v>-0.26922760186792183</v>
      </c>
      <c r="M1751" s="33" t="str">
        <f ca="1">[1]!EM_S_MAJASSRES_NUM(B1751,$M$2,$M$1)</f>
        <v/>
      </c>
      <c r="N1751" s="29">
        <f t="shared" si="193"/>
        <v>1</v>
      </c>
      <c r="O1751" s="21" t="str">
        <f t="shared" ca="1" si="194"/>
        <v/>
      </c>
      <c r="P1751" s="10" t="str">
        <f t="shared" si="195"/>
        <v>财报</v>
      </c>
    </row>
    <row r="1752" spans="1:16" x14ac:dyDescent="0.2">
      <c r="A1752" s="17">
        <f t="shared" ca="1" si="190"/>
        <v>907</v>
      </c>
      <c r="B1752" s="8" t="s">
        <v>3554</v>
      </c>
      <c r="C1752" s="8" t="s">
        <v>3555</v>
      </c>
      <c r="D1752" s="13">
        <f>IFERROR([1]!EM_S_QSTM07_IS(B1752,"61",$C$1,"1")/1000000,"")</f>
        <v>14.178195369999999</v>
      </c>
      <c r="E1752" s="13" t="str">
        <f>IFERROR([1]!EM_S_PERFORMANCEEXPRESS_PERFEXNETPROFITTOSHAREHOLDER(B1752,$C$1)/1000000,"")</f>
        <v/>
      </c>
      <c r="F1752" s="13">
        <f>IFERROR([1]!EM_S_PROFITNOTICE_FORECASTT(B1752,$C$1)/1000000,"")</f>
        <v>23.5</v>
      </c>
      <c r="G1752" s="13">
        <f>IFERROR([1]!EM_S_PROFITNOTICE_FORECASTL(B1752,$C$1)/1000000,"")</f>
        <v>22.5</v>
      </c>
      <c r="H1752" s="13">
        <f t="shared" si="191"/>
        <v>23</v>
      </c>
      <c r="I1752" s="20">
        <f>IFERROR([1]!EM_S_QSTM07_IS(B1752,"61",$I$1,"1")/1000000,"")</f>
        <v>9.1184127799999999</v>
      </c>
      <c r="J1752" s="13">
        <f t="shared" si="189"/>
        <v>5.0597825899999993</v>
      </c>
      <c r="K1752" s="13">
        <f>IFERROR([1]!EM_S_QSTM07_IS(B1752,"61",$K$2,"1")/1000000,"")</f>
        <v>11.68107348</v>
      </c>
      <c r="L1752" s="14">
        <f t="shared" si="192"/>
        <v>-0.56683924652445561</v>
      </c>
      <c r="M1752" s="33" t="str">
        <f ca="1">[1]!EM_S_MAJASSRES_NUM(B1752,$M$2,$M$1)</f>
        <v/>
      </c>
      <c r="N1752" s="29" t="str">
        <f t="shared" si="193"/>
        <v/>
      </c>
      <c r="O1752" s="21">
        <f t="shared" ca="1" si="194"/>
        <v>-0.56683924652445561</v>
      </c>
      <c r="P1752" s="10" t="str">
        <f t="shared" si="195"/>
        <v>财报</v>
      </c>
    </row>
    <row r="1753" spans="1:16" x14ac:dyDescent="0.2">
      <c r="A1753" s="17">
        <f t="shared" ca="1" si="190"/>
        <v>603</v>
      </c>
      <c r="B1753" s="8" t="s">
        <v>3556</v>
      </c>
      <c r="C1753" s="8" t="s">
        <v>3557</v>
      </c>
      <c r="D1753" s="13">
        <f>IFERROR([1]!EM_S_QSTM07_IS(B1753,"61",$C$1,"1")/1000000,"")</f>
        <v>29.880200930000001</v>
      </c>
      <c r="E1753" s="13" t="str">
        <f>IFERROR([1]!EM_S_PERFORMANCEEXPRESS_PERFEXNETPROFITTOSHAREHOLDER(B1753,$C$1)/1000000,"")</f>
        <v/>
      </c>
      <c r="F1753" s="13">
        <f>IFERROR([1]!EM_S_PROFITNOTICE_FORECASTT(B1753,$C$1)/1000000,"")</f>
        <v>42</v>
      </c>
      <c r="G1753" s="13">
        <f>IFERROR([1]!EM_S_PROFITNOTICE_FORECASTL(B1753,$C$1)/1000000,"")</f>
        <v>37</v>
      </c>
      <c r="H1753" s="13">
        <f t="shared" si="191"/>
        <v>39.5</v>
      </c>
      <c r="I1753" s="20">
        <f>IFERROR([1]!EM_S_QSTM07_IS(B1753,"61",$I$1,"1")/1000000,"")</f>
        <v>8.8819467100000011</v>
      </c>
      <c r="J1753" s="13">
        <f t="shared" si="189"/>
        <v>20.99825422</v>
      </c>
      <c r="K1753" s="13">
        <f>IFERROR([1]!EM_S_QSTM07_IS(B1753,"61",$K$2,"1")/1000000,"")</f>
        <v>28.517616539999999</v>
      </c>
      <c r="L1753" s="14">
        <f t="shared" si="192"/>
        <v>-0.263674290923052</v>
      </c>
      <c r="M1753" s="33" t="str">
        <f ca="1">[1]!EM_S_MAJASSRES_NUM(B1753,$M$2,$M$1)</f>
        <v/>
      </c>
      <c r="N1753" s="29" t="str">
        <f t="shared" si="193"/>
        <v/>
      </c>
      <c r="O1753" s="21">
        <f t="shared" ca="1" si="194"/>
        <v>-0.263674290923052</v>
      </c>
      <c r="P1753" s="10" t="str">
        <f t="shared" si="195"/>
        <v>财报</v>
      </c>
    </row>
    <row r="1754" spans="1:16" x14ac:dyDescent="0.2">
      <c r="A1754" s="17" t="str">
        <f t="shared" ca="1" si="190"/>
        <v/>
      </c>
      <c r="B1754" s="8" t="s">
        <v>3558</v>
      </c>
      <c r="C1754" s="8" t="s">
        <v>3559</v>
      </c>
      <c r="D1754" s="13">
        <f>IFERROR([1]!EM_S_QSTM07_IS(B1754,"61",$C$1,"1")/1000000,"")</f>
        <v>54.722824759999995</v>
      </c>
      <c r="E1754" s="13" t="str">
        <f>IFERROR([1]!EM_S_PERFORMANCEEXPRESS_PERFEXNETPROFITTOSHAREHOLDER(B1754,$C$1)/1000000,"")</f>
        <v/>
      </c>
      <c r="F1754" s="13">
        <f>IFERROR([1]!EM_S_PROFITNOTICE_FORECASTT(B1754,$C$1)/1000000,"")</f>
        <v>84.090599999999995</v>
      </c>
      <c r="G1754" s="13">
        <f>IFERROR([1]!EM_S_PROFITNOTICE_FORECASTL(B1754,$C$1)/1000000,"")</f>
        <v>64.685100000000006</v>
      </c>
      <c r="H1754" s="13">
        <f t="shared" si="191"/>
        <v>74.38785</v>
      </c>
      <c r="I1754" s="20">
        <f>IFERROR([1]!EM_S_QSTM07_IS(B1754,"61",$I$1,"1")/1000000,"")</f>
        <v>15.809156369999998</v>
      </c>
      <c r="J1754" s="13">
        <f t="shared" si="189"/>
        <v>38.913668389999998</v>
      </c>
      <c r="K1754" s="13">
        <f>IFERROR([1]!EM_S_QSTM07_IS(B1754,"61",$K$2,"1")/1000000,"")</f>
        <v>60.026960350000003</v>
      </c>
      <c r="L1754" s="14">
        <f t="shared" si="192"/>
        <v>-0.35173015319940326</v>
      </c>
      <c r="M1754" s="33">
        <f ca="1">[1]!EM_S_MAJASSRES_NUM(B1754,$M$2,$M$1)</f>
        <v>1</v>
      </c>
      <c r="N1754" s="29" t="str">
        <f t="shared" si="193"/>
        <v/>
      </c>
      <c r="O1754" s="21" t="str">
        <f t="shared" ca="1" si="194"/>
        <v/>
      </c>
      <c r="P1754" s="10" t="str">
        <f t="shared" si="195"/>
        <v>财报</v>
      </c>
    </row>
    <row r="1755" spans="1:16" x14ac:dyDescent="0.2">
      <c r="A1755" s="17">
        <f t="shared" ca="1" si="190"/>
        <v>1119</v>
      </c>
      <c r="B1755" s="8" t="s">
        <v>3560</v>
      </c>
      <c r="C1755" s="8" t="s">
        <v>3561</v>
      </c>
      <c r="D1755" s="13">
        <f>IFERROR([1]!EM_S_QSTM07_IS(B1755,"61",$C$1,"1")/1000000,"")</f>
        <v>40.86479988</v>
      </c>
      <c r="E1755" s="13" t="str">
        <f>IFERROR([1]!EM_S_PERFORMANCEEXPRESS_PERFEXNETPROFITTOSHAREHOLDER(B1755,$C$1)/1000000,"")</f>
        <v/>
      </c>
      <c r="F1755" s="13">
        <f>IFERROR([1]!EM_S_PROFITNOTICE_FORECASTT(B1755,$C$1)/1000000,"")</f>
        <v>76.818600000000004</v>
      </c>
      <c r="G1755" s="13">
        <f>IFERROR([1]!EM_S_PROFITNOTICE_FORECASTL(B1755,$C$1)/1000000,"")</f>
        <v>70.206100000000006</v>
      </c>
      <c r="H1755" s="13">
        <f t="shared" si="191"/>
        <v>73.512349999999998</v>
      </c>
      <c r="I1755" s="20">
        <f>IFERROR([1]!EM_S_QSTM07_IS(B1755,"61",$I$1,"1")/1000000,"")</f>
        <v>32.691938319999998</v>
      </c>
      <c r="J1755" s="13">
        <f t="shared" si="189"/>
        <v>8.1728615600000012</v>
      </c>
      <c r="K1755" s="13">
        <f>IFERROR([1]!EM_S_QSTM07_IS(B1755,"61",$K$2,"1")/1000000,"")</f>
        <v>30.624803480000001</v>
      </c>
      <c r="L1755" s="14">
        <f t="shared" si="192"/>
        <v>-0.73312933859845286</v>
      </c>
      <c r="M1755" s="33" t="str">
        <f ca="1">[1]!EM_S_MAJASSRES_NUM(B1755,$M$2,$M$1)</f>
        <v/>
      </c>
      <c r="N1755" s="29" t="str">
        <f t="shared" si="193"/>
        <v/>
      </c>
      <c r="O1755" s="21">
        <f t="shared" ca="1" si="194"/>
        <v>-0.73312933859845286</v>
      </c>
      <c r="P1755" s="10" t="str">
        <f t="shared" si="195"/>
        <v>财报</v>
      </c>
    </row>
    <row r="1756" spans="1:16" x14ac:dyDescent="0.2">
      <c r="A1756" s="17">
        <f t="shared" ca="1" si="190"/>
        <v>710</v>
      </c>
      <c r="B1756" s="8" t="s">
        <v>3562</v>
      </c>
      <c r="C1756" s="8" t="s">
        <v>3563</v>
      </c>
      <c r="D1756" s="13">
        <f>IFERROR([1]!EM_S_QSTM07_IS(B1756,"61",$C$1,"1")/1000000,"")</f>
        <v>49.542912350000002</v>
      </c>
      <c r="E1756" s="13" t="str">
        <f>IFERROR([1]!EM_S_PERFORMANCEEXPRESS_PERFEXNETPROFITTOSHAREHOLDER(B1756,$C$1)/1000000,"")</f>
        <v/>
      </c>
      <c r="F1756" s="13">
        <f>IFERROR([1]!EM_S_PROFITNOTICE_FORECASTT(B1756,$C$1)/1000000,"")</f>
        <v>93.755499999999998</v>
      </c>
      <c r="G1756" s="13">
        <f>IFERROR([1]!EM_S_PROFITNOTICE_FORECASTL(B1756,$C$1)/1000000,"")</f>
        <v>81.526499999999999</v>
      </c>
      <c r="H1756" s="13">
        <f t="shared" si="191"/>
        <v>87.640999999999991</v>
      </c>
      <c r="I1756" s="20">
        <f>IFERROR([1]!EM_S_QSTM07_IS(B1756,"61",$I$1,"1")/1000000,"")</f>
        <v>36.87561453</v>
      </c>
      <c r="J1756" s="13">
        <f t="shared" si="189"/>
        <v>12.667297820000002</v>
      </c>
      <c r="K1756" s="13">
        <f>IFERROR([1]!EM_S_QSTM07_IS(B1756,"61",$K$2,"1")/1000000,"")</f>
        <v>21.143736559999997</v>
      </c>
      <c r="L1756" s="14">
        <f t="shared" si="192"/>
        <v>-0.40089596821953577</v>
      </c>
      <c r="M1756" s="33" t="str">
        <f ca="1">[1]!EM_S_MAJASSRES_NUM(B1756,$M$2,$M$1)</f>
        <v/>
      </c>
      <c r="N1756" s="29" t="str">
        <f t="shared" si="193"/>
        <v/>
      </c>
      <c r="O1756" s="21">
        <f t="shared" ca="1" si="194"/>
        <v>-0.40089596821953577</v>
      </c>
      <c r="P1756" s="10" t="str">
        <f t="shared" si="195"/>
        <v>财报</v>
      </c>
    </row>
    <row r="1757" spans="1:16" x14ac:dyDescent="0.2">
      <c r="A1757" s="17">
        <f t="shared" ca="1" si="190"/>
        <v>513</v>
      </c>
      <c r="B1757" s="8" t="s">
        <v>3564</v>
      </c>
      <c r="C1757" s="8" t="s">
        <v>3565</v>
      </c>
      <c r="D1757" s="13">
        <f>IFERROR([1]!EM_S_QSTM07_IS(B1757,"61",$C$1,"1")/1000000,"")</f>
        <v>4134.2747333099996</v>
      </c>
      <c r="E1757" s="13" t="str">
        <f>IFERROR([1]!EM_S_PERFORMANCEEXPRESS_PERFEXNETPROFITTOSHAREHOLDER(B1757,$C$1)/1000000,"")</f>
        <v/>
      </c>
      <c r="F1757" s="13">
        <f>IFERROR([1]!EM_S_PROFITNOTICE_FORECASTT(B1757,$C$1)/1000000,"")</f>
        <v>7470</v>
      </c>
      <c r="G1757" s="13">
        <f>IFERROR([1]!EM_S_PROFITNOTICE_FORECASTL(B1757,$C$1)/1000000,"")</f>
        <v>6973</v>
      </c>
      <c r="H1757" s="13">
        <f t="shared" si="191"/>
        <v>7221.5</v>
      </c>
      <c r="I1757" s="20">
        <f>IFERROR([1]!EM_S_QSTM07_IS(B1757,"61",$I$1,"1")/1000000,"")</f>
        <v>3092.3357092699998</v>
      </c>
      <c r="J1757" s="13">
        <f t="shared" si="189"/>
        <v>1041.9390240399998</v>
      </c>
      <c r="K1757" s="13">
        <f>IFERROR([1]!EM_S_QSTM07_IS(B1757,"61",$K$2,"1")/1000000,"")</f>
        <v>1210.56504079</v>
      </c>
      <c r="L1757" s="14">
        <f t="shared" si="192"/>
        <v>-0.1392952968805021</v>
      </c>
      <c r="M1757" s="33" t="str">
        <f ca="1">[1]!EM_S_MAJASSRES_NUM(B1757,$M$2,$M$1)</f>
        <v/>
      </c>
      <c r="N1757" s="29" t="str">
        <f t="shared" si="193"/>
        <v/>
      </c>
      <c r="O1757" s="21">
        <f t="shared" ca="1" si="194"/>
        <v>-0.1392952968805021</v>
      </c>
      <c r="P1757" s="10" t="str">
        <f t="shared" si="195"/>
        <v>财报</v>
      </c>
    </row>
    <row r="1758" spans="1:16" x14ac:dyDescent="0.2">
      <c r="A1758" s="17">
        <f t="shared" ca="1" si="190"/>
        <v>341</v>
      </c>
      <c r="B1758" s="8" t="s">
        <v>3566</v>
      </c>
      <c r="C1758" s="8" t="s">
        <v>3567</v>
      </c>
      <c r="D1758" s="13">
        <f>IFERROR([1]!EM_S_QSTM07_IS(B1758,"61",$C$1,"1")/1000000,"")</f>
        <v>22.989714410000001</v>
      </c>
      <c r="E1758" s="13" t="str">
        <f>IFERROR([1]!EM_S_PERFORMANCEEXPRESS_PERFEXNETPROFITTOSHAREHOLDER(B1758,$C$1)/1000000,"")</f>
        <v/>
      </c>
      <c r="F1758" s="13">
        <f>IFERROR([1]!EM_S_PROFITNOTICE_FORECASTT(B1758,$C$1)/1000000,"")</f>
        <v>20</v>
      </c>
      <c r="G1758" s="13">
        <f>IFERROR([1]!EM_S_PROFITNOTICE_FORECASTL(B1758,$C$1)/1000000,"")</f>
        <v>16</v>
      </c>
      <c r="H1758" s="13">
        <f t="shared" si="191"/>
        <v>18</v>
      </c>
      <c r="I1758" s="20">
        <f>IFERROR([1]!EM_S_QSTM07_IS(B1758,"61",$I$1,"1")/1000000,"")</f>
        <v>-3.4748765099999996</v>
      </c>
      <c r="J1758" s="13">
        <f t="shared" si="189"/>
        <v>26.464590919999999</v>
      </c>
      <c r="K1758" s="13">
        <f>IFERROR([1]!EM_S_QSTM07_IS(B1758,"61",$K$2,"1")/1000000,"")</f>
        <v>18.994889749999999</v>
      </c>
      <c r="L1758" s="14">
        <f t="shared" si="192"/>
        <v>0.39324793501367922</v>
      </c>
      <c r="M1758" s="33" t="str">
        <f ca="1">[1]!EM_S_MAJASSRES_NUM(B1758,$M$2,$M$1)</f>
        <v/>
      </c>
      <c r="N1758" s="29" t="str">
        <f t="shared" si="193"/>
        <v/>
      </c>
      <c r="O1758" s="21">
        <f t="shared" ca="1" si="194"/>
        <v>0.39324793501367922</v>
      </c>
      <c r="P1758" s="10" t="str">
        <f t="shared" si="195"/>
        <v>财报</v>
      </c>
    </row>
    <row r="1759" spans="1:16" x14ac:dyDescent="0.2">
      <c r="A1759" s="17">
        <f t="shared" ca="1" si="190"/>
        <v>586</v>
      </c>
      <c r="B1759" s="8" t="s">
        <v>3568</v>
      </c>
      <c r="C1759" s="8" t="s">
        <v>3569</v>
      </c>
      <c r="D1759" s="13">
        <f>IFERROR([1]!EM_S_QSTM07_IS(B1759,"61",$C$1,"1")/1000000,"")</f>
        <v>22.761922129999999</v>
      </c>
      <c r="E1759" s="13" t="str">
        <f>IFERROR([1]!EM_S_PERFORMANCEEXPRESS_PERFEXNETPROFITTOSHAREHOLDER(B1759,$C$1)/1000000,"")</f>
        <v/>
      </c>
      <c r="F1759" s="13">
        <f>IFERROR([1]!EM_S_PROFITNOTICE_FORECASTT(B1759,$C$1)/1000000,"")</f>
        <v>32</v>
      </c>
      <c r="G1759" s="13">
        <f>IFERROR([1]!EM_S_PROFITNOTICE_FORECASTL(B1759,$C$1)/1000000,"")</f>
        <v>28</v>
      </c>
      <c r="H1759" s="13">
        <f t="shared" si="191"/>
        <v>30</v>
      </c>
      <c r="I1759" s="20">
        <f>IFERROR([1]!EM_S_QSTM07_IS(B1759,"61",$I$1,"1")/1000000,"")</f>
        <v>8.6660554300000001</v>
      </c>
      <c r="J1759" s="13">
        <f t="shared" si="189"/>
        <v>14.095866699999998</v>
      </c>
      <c r="K1759" s="13">
        <f>IFERROR([1]!EM_S_QSTM07_IS(B1759,"61",$K$2,"1")/1000000,"")</f>
        <v>18.687509760000001</v>
      </c>
      <c r="L1759" s="14">
        <f t="shared" si="192"/>
        <v>-0.24570652371394414</v>
      </c>
      <c r="M1759" s="33" t="str">
        <f ca="1">[1]!EM_S_MAJASSRES_NUM(B1759,$M$2,$M$1)</f>
        <v/>
      </c>
      <c r="N1759" s="29" t="str">
        <f t="shared" si="193"/>
        <v/>
      </c>
      <c r="O1759" s="21">
        <f t="shared" ca="1" si="194"/>
        <v>-0.24570652371394414</v>
      </c>
      <c r="P1759" s="10" t="str">
        <f t="shared" si="195"/>
        <v>财报</v>
      </c>
    </row>
    <row r="1760" spans="1:16" x14ac:dyDescent="0.2">
      <c r="A1760" s="17">
        <f t="shared" ca="1" si="190"/>
        <v>1034</v>
      </c>
      <c r="B1760" s="8" t="s">
        <v>3570</v>
      </c>
      <c r="C1760" s="8" t="s">
        <v>3571</v>
      </c>
      <c r="D1760" s="13">
        <f>IFERROR([1]!EM_S_QSTM07_IS(B1760,"61",$C$1,"1")/1000000,"")</f>
        <v>19.964952190000002</v>
      </c>
      <c r="E1760" s="13" t="str">
        <f>IFERROR([1]!EM_S_PERFORMANCEEXPRESS_PERFEXNETPROFITTOSHAREHOLDER(B1760,$C$1)/1000000,"")</f>
        <v/>
      </c>
      <c r="F1760" s="13">
        <f>IFERROR([1]!EM_S_PROFITNOTICE_FORECASTT(B1760,$C$1)/1000000,"")</f>
        <v>33.700000000000003</v>
      </c>
      <c r="G1760" s="13">
        <f>IFERROR([1]!EM_S_PROFITNOTICE_FORECASTL(B1760,$C$1)/1000000,"")</f>
        <v>32.9</v>
      </c>
      <c r="H1760" s="13">
        <f t="shared" si="191"/>
        <v>33.299999999999997</v>
      </c>
      <c r="I1760" s="20">
        <f>IFERROR([1]!EM_S_QSTM07_IS(B1760,"61",$I$1,"1")/1000000,"")</f>
        <v>13.473487199999999</v>
      </c>
      <c r="J1760" s="13">
        <f t="shared" si="189"/>
        <v>6.4914649900000025</v>
      </c>
      <c r="K1760" s="13">
        <f>IFERROR([1]!EM_S_QSTM07_IS(B1760,"61",$K$2,"1")/1000000,"")</f>
        <v>19.612037219999998</v>
      </c>
      <c r="L1760" s="14">
        <f t="shared" si="192"/>
        <v>-0.66900608451935195</v>
      </c>
      <c r="M1760" s="33" t="str">
        <f ca="1">[1]!EM_S_MAJASSRES_NUM(B1760,$M$2,$M$1)</f>
        <v/>
      </c>
      <c r="N1760" s="29" t="str">
        <f t="shared" si="193"/>
        <v/>
      </c>
      <c r="O1760" s="21">
        <f t="shared" ca="1" si="194"/>
        <v>-0.66900608451935195</v>
      </c>
      <c r="P1760" s="10" t="str">
        <f t="shared" si="195"/>
        <v>财报</v>
      </c>
    </row>
    <row r="1761" spans="1:16" x14ac:dyDescent="0.2">
      <c r="A1761" s="17">
        <f t="shared" ca="1" si="190"/>
        <v>1209</v>
      </c>
      <c r="B1761" s="8" t="s">
        <v>3572</v>
      </c>
      <c r="C1761" s="8" t="s">
        <v>3573</v>
      </c>
      <c r="D1761" s="13">
        <f>IFERROR([1]!EM_S_QSTM07_IS(B1761,"61",$C$1,"1")/1000000,"")</f>
        <v>26.991428299999999</v>
      </c>
      <c r="E1761" s="13" t="str">
        <f>IFERROR([1]!EM_S_PERFORMANCEEXPRESS_PERFEXNETPROFITTOSHAREHOLDER(B1761,$C$1)/1000000,"")</f>
        <v/>
      </c>
      <c r="F1761" s="13">
        <f>IFERROR([1]!EM_S_PROFITNOTICE_FORECASTT(B1761,$C$1)/1000000,"")</f>
        <v>51</v>
      </c>
      <c r="G1761" s="13">
        <f>IFERROR([1]!EM_S_PROFITNOTICE_FORECASTL(B1761,$C$1)/1000000,"")</f>
        <v>46</v>
      </c>
      <c r="H1761" s="13">
        <f t="shared" si="191"/>
        <v>48.5</v>
      </c>
      <c r="I1761" s="20">
        <f>IFERROR([1]!EM_S_QSTM07_IS(B1761,"61",$I$1,"1")/1000000,"")</f>
        <v>21.478878050000002</v>
      </c>
      <c r="J1761" s="13">
        <f t="shared" si="189"/>
        <v>5.5125502499999968</v>
      </c>
      <c r="K1761" s="13">
        <f>IFERROR([1]!EM_S_QSTM07_IS(B1761,"61",$K$2,"1")/1000000,"")</f>
        <v>26.63656237</v>
      </c>
      <c r="L1761" s="14">
        <f t="shared" si="192"/>
        <v>-0.79304573265022271</v>
      </c>
      <c r="M1761" s="33" t="str">
        <f ca="1">[1]!EM_S_MAJASSRES_NUM(B1761,$M$2,$M$1)</f>
        <v/>
      </c>
      <c r="N1761" s="29" t="str">
        <f t="shared" si="193"/>
        <v/>
      </c>
      <c r="O1761" s="21">
        <f t="shared" ca="1" si="194"/>
        <v>-0.79304573265022271</v>
      </c>
      <c r="P1761" s="10" t="str">
        <f t="shared" si="195"/>
        <v>财报</v>
      </c>
    </row>
    <row r="1762" spans="1:16" x14ac:dyDescent="0.2">
      <c r="A1762" s="17">
        <f t="shared" ca="1" si="190"/>
        <v>307</v>
      </c>
      <c r="B1762" s="8" t="s">
        <v>3574</v>
      </c>
      <c r="C1762" s="8" t="s">
        <v>3575</v>
      </c>
      <c r="D1762" s="13">
        <f>IFERROR([1]!EM_S_QSTM07_IS(B1762,"61",$C$1,"1")/1000000,"")</f>
        <v>21.759461820000002</v>
      </c>
      <c r="E1762" s="13" t="str">
        <f>IFERROR([1]!EM_S_PERFORMANCEEXPRESS_PERFEXNETPROFITTOSHAREHOLDER(B1762,$C$1)/1000000,"")</f>
        <v/>
      </c>
      <c r="F1762" s="13">
        <f>IFERROR([1]!EM_S_PROFITNOTICE_FORECASTT(B1762,$C$1)/1000000,"")</f>
        <v>30</v>
      </c>
      <c r="G1762" s="13">
        <f>IFERROR([1]!EM_S_PROFITNOTICE_FORECASTL(B1762,$C$1)/1000000,"")</f>
        <v>24.5</v>
      </c>
      <c r="H1762" s="13">
        <f t="shared" si="191"/>
        <v>27.25</v>
      </c>
      <c r="I1762" s="20">
        <f>IFERROR([1]!EM_S_QSTM07_IS(B1762,"61",$I$1,"1")/1000000,"")</f>
        <v>6.5121337500000003</v>
      </c>
      <c r="J1762" s="13">
        <f t="shared" si="189"/>
        <v>15.247328070000002</v>
      </c>
      <c r="K1762" s="13">
        <f>IFERROR([1]!EM_S_QSTM07_IS(B1762,"61",$K$2,"1")/1000000,"")</f>
        <v>10.056194039999999</v>
      </c>
      <c r="L1762" s="14">
        <f t="shared" si="192"/>
        <v>0.51621259587389612</v>
      </c>
      <c r="M1762" s="33" t="str">
        <f ca="1">[1]!EM_S_MAJASSRES_NUM(B1762,$M$2,$M$1)</f>
        <v/>
      </c>
      <c r="N1762" s="29" t="str">
        <f t="shared" si="193"/>
        <v/>
      </c>
      <c r="O1762" s="21">
        <f t="shared" ca="1" si="194"/>
        <v>0.51621259587389612</v>
      </c>
      <c r="P1762" s="10" t="str">
        <f t="shared" si="195"/>
        <v>财报</v>
      </c>
    </row>
    <row r="1763" spans="1:16" x14ac:dyDescent="0.2">
      <c r="A1763" s="17" t="str">
        <f t="shared" ca="1" si="190"/>
        <v/>
      </c>
      <c r="B1763" s="8" t="s">
        <v>3576</v>
      </c>
      <c r="C1763" s="8" t="s">
        <v>3577</v>
      </c>
      <c r="D1763" s="13">
        <f>IFERROR([1]!EM_S_QSTM07_IS(B1763,"61",$C$1,"1")/1000000,"")</f>
        <v>15.245103039999998</v>
      </c>
      <c r="E1763" s="13" t="str">
        <f>IFERROR([1]!EM_S_PERFORMANCEEXPRESS_PERFEXNETPROFITTOSHAREHOLDER(B1763,$C$1)/1000000,"")</f>
        <v/>
      </c>
      <c r="F1763" s="13">
        <f>IFERROR([1]!EM_S_PROFITNOTICE_FORECASTT(B1763,$C$1)/1000000,"")</f>
        <v>22</v>
      </c>
      <c r="G1763" s="13">
        <f>IFERROR([1]!EM_S_PROFITNOTICE_FORECASTL(B1763,$C$1)/1000000,"")</f>
        <v>18.5</v>
      </c>
      <c r="H1763" s="13">
        <f t="shared" si="191"/>
        <v>20.25</v>
      </c>
      <c r="I1763" s="20">
        <f>IFERROR([1]!EM_S_QSTM07_IS(B1763,"61",$I$1,"1")/1000000,"")</f>
        <v>5.6072002699999999</v>
      </c>
      <c r="J1763" s="13">
        <f t="shared" si="189"/>
        <v>9.6379027699999984</v>
      </c>
      <c r="K1763" s="13">
        <f>IFERROR([1]!EM_S_QSTM07_IS(B1763,"61",$K$2,"1")/1000000,"")</f>
        <v>9.7602468900000012</v>
      </c>
      <c r="L1763" s="14">
        <f t="shared" si="192"/>
        <v>-1.2534941111515553E-2</v>
      </c>
      <c r="M1763" s="33" t="str">
        <f ca="1">[1]!EM_S_MAJASSRES_NUM(B1763,$M$2,$M$1)</f>
        <v/>
      </c>
      <c r="N1763" s="29">
        <f t="shared" si="193"/>
        <v>1</v>
      </c>
      <c r="O1763" s="21" t="str">
        <f t="shared" ca="1" si="194"/>
        <v/>
      </c>
      <c r="P1763" s="10" t="str">
        <f t="shared" si="195"/>
        <v>财报</v>
      </c>
    </row>
    <row r="1764" spans="1:16" x14ac:dyDescent="0.2">
      <c r="A1764" s="17">
        <f t="shared" ca="1" si="190"/>
        <v>1043</v>
      </c>
      <c r="B1764" s="8" t="s">
        <v>3578</v>
      </c>
      <c r="C1764" s="8" t="s">
        <v>3579</v>
      </c>
      <c r="D1764" s="13">
        <f>IFERROR([1]!EM_S_QSTM07_IS(B1764,"61",$C$1,"1")/1000000,"")</f>
        <v>14.058460999999999</v>
      </c>
      <c r="E1764" s="13" t="str">
        <f>IFERROR([1]!EM_S_PERFORMANCEEXPRESS_PERFEXNETPROFITTOSHAREHOLDER(B1764,$C$1)/1000000,"")</f>
        <v/>
      </c>
      <c r="F1764" s="13">
        <f>IFERROR([1]!EM_S_PROFITNOTICE_FORECASTT(B1764,$C$1)/1000000,"")</f>
        <v>28.822199999999999</v>
      </c>
      <c r="G1764" s="13">
        <f>IFERROR([1]!EM_S_PROFITNOTICE_FORECASTL(B1764,$C$1)/1000000,"")</f>
        <v>22.1709</v>
      </c>
      <c r="H1764" s="13">
        <f t="shared" si="191"/>
        <v>25.496549999999999</v>
      </c>
      <c r="I1764" s="20">
        <f>IFERROR([1]!EM_S_QSTM07_IS(B1764,"61",$I$1,"1")/1000000,"")</f>
        <v>9.9194685899999993</v>
      </c>
      <c r="J1764" s="13">
        <f t="shared" si="189"/>
        <v>4.1389924100000002</v>
      </c>
      <c r="K1764" s="13">
        <f>IFERROR([1]!EM_S_QSTM07_IS(B1764,"61",$K$2,"1")/1000000,"")</f>
        <v>12.68200807</v>
      </c>
      <c r="L1764" s="14">
        <f t="shared" si="192"/>
        <v>-0.67363272542058872</v>
      </c>
      <c r="M1764" s="33" t="str">
        <f ca="1">[1]!EM_S_MAJASSRES_NUM(B1764,$M$2,$M$1)</f>
        <v/>
      </c>
      <c r="N1764" s="29" t="str">
        <f t="shared" si="193"/>
        <v/>
      </c>
      <c r="O1764" s="21">
        <f t="shared" ca="1" si="194"/>
        <v>-0.67363272542058872</v>
      </c>
      <c r="P1764" s="10" t="str">
        <f t="shared" si="195"/>
        <v>财报</v>
      </c>
    </row>
    <row r="1765" spans="1:16" x14ac:dyDescent="0.2">
      <c r="A1765" s="17">
        <f t="shared" ca="1" si="190"/>
        <v>1519</v>
      </c>
      <c r="B1765" s="8" t="s">
        <v>3580</v>
      </c>
      <c r="C1765" s="8" t="s">
        <v>3581</v>
      </c>
      <c r="D1765" s="13">
        <f>IFERROR([1]!EM_S_QSTM07_IS(B1765,"61",$C$1,"1")/1000000,"")</f>
        <v>22.255607620000003</v>
      </c>
      <c r="E1765" s="13" t="str">
        <f>IFERROR([1]!EM_S_PERFORMANCEEXPRESS_PERFEXNETPROFITTOSHAREHOLDER(B1765,$C$1)/1000000,"")</f>
        <v/>
      </c>
      <c r="F1765" s="13">
        <f>IFERROR([1]!EM_S_PROFITNOTICE_FORECASTT(B1765,$C$1)/1000000,"")</f>
        <v>46.7</v>
      </c>
      <c r="G1765" s="13">
        <f>IFERROR([1]!EM_S_PROFITNOTICE_FORECASTL(B1765,$C$1)/1000000,"")</f>
        <v>42.46</v>
      </c>
      <c r="H1765" s="13">
        <f t="shared" si="191"/>
        <v>44.58</v>
      </c>
      <c r="I1765" s="20">
        <f>IFERROR([1]!EM_S_QSTM07_IS(B1765,"61",$I$1,"1")/1000000,"")</f>
        <v>22.202591649999999</v>
      </c>
      <c r="J1765" s="13">
        <f t="shared" si="189"/>
        <v>5.3015970000004131E-2</v>
      </c>
      <c r="K1765" s="13">
        <f>IFERROR([1]!EM_S_QSTM07_IS(B1765,"61",$K$2,"1")/1000000,"")</f>
        <v>19.73931309</v>
      </c>
      <c r="L1765" s="14">
        <f t="shared" si="192"/>
        <v>-0.99731419377370012</v>
      </c>
      <c r="M1765" s="33" t="str">
        <f ca="1">[1]!EM_S_MAJASSRES_NUM(B1765,$M$2,$M$1)</f>
        <v/>
      </c>
      <c r="N1765" s="29" t="str">
        <f t="shared" si="193"/>
        <v/>
      </c>
      <c r="O1765" s="21">
        <f t="shared" ca="1" si="194"/>
        <v>-0.99731419377370012</v>
      </c>
      <c r="P1765" s="10" t="str">
        <f t="shared" si="195"/>
        <v>财报</v>
      </c>
    </row>
    <row r="1766" spans="1:16" x14ac:dyDescent="0.2">
      <c r="A1766" s="17">
        <f t="shared" ca="1" si="190"/>
        <v>946</v>
      </c>
      <c r="B1766" s="8" t="s">
        <v>3582</v>
      </c>
      <c r="C1766" s="8" t="s">
        <v>3583</v>
      </c>
      <c r="D1766" s="13">
        <f>IFERROR([1]!EM_S_QSTM07_IS(B1766,"61",$C$1,"1")/1000000,"")</f>
        <v>18.383540570000001</v>
      </c>
      <c r="E1766" s="13" t="str">
        <f>IFERROR([1]!EM_S_PERFORMANCEEXPRESS_PERFEXNETPROFITTOSHAREHOLDER(B1766,$C$1)/1000000,"")</f>
        <v/>
      </c>
      <c r="F1766" s="13">
        <f>IFERROR([1]!EM_S_PROFITNOTICE_FORECASTT(B1766,$C$1)/1000000,"")</f>
        <v>29.618500000000001</v>
      </c>
      <c r="G1766" s="13">
        <f>IFERROR([1]!EM_S_PROFITNOTICE_FORECASTL(B1766,$C$1)/1000000,"")</f>
        <v>23.511600000000001</v>
      </c>
      <c r="H1766" s="13">
        <f t="shared" si="191"/>
        <v>26.565049999999999</v>
      </c>
      <c r="I1766" s="20">
        <f>IFERROR([1]!EM_S_QSTM07_IS(B1766,"61",$I$1,"1")/1000000,"")</f>
        <v>8.366003730000001</v>
      </c>
      <c r="J1766" s="13">
        <f t="shared" si="189"/>
        <v>10.01753684</v>
      </c>
      <c r="K1766" s="13">
        <f>IFERROR([1]!EM_S_QSTM07_IS(B1766,"61",$K$2,"1")/1000000,"")</f>
        <v>25.383943329999997</v>
      </c>
      <c r="L1766" s="14">
        <f t="shared" si="192"/>
        <v>-0.60535931278412602</v>
      </c>
      <c r="M1766" s="33" t="str">
        <f ca="1">[1]!EM_S_MAJASSRES_NUM(B1766,$M$2,$M$1)</f>
        <v/>
      </c>
      <c r="N1766" s="29" t="str">
        <f t="shared" si="193"/>
        <v/>
      </c>
      <c r="O1766" s="21">
        <f t="shared" ca="1" si="194"/>
        <v>-0.60535931278412602</v>
      </c>
      <c r="P1766" s="10" t="str">
        <f t="shared" si="195"/>
        <v>财报</v>
      </c>
    </row>
    <row r="1767" spans="1:16" x14ac:dyDescent="0.2">
      <c r="A1767" s="17" t="str">
        <f t="shared" ca="1" si="190"/>
        <v/>
      </c>
      <c r="B1767" s="8" t="s">
        <v>3584</v>
      </c>
      <c r="C1767" s="8" t="s">
        <v>3585</v>
      </c>
      <c r="D1767" s="13">
        <f>IFERROR([1]!EM_S_QSTM07_IS(B1767,"61",$C$1,"1")/1000000,"")</f>
        <v>8.5713928399999997</v>
      </c>
      <c r="E1767" s="13" t="str">
        <f>IFERROR([1]!EM_S_PERFORMANCEEXPRESS_PERFEXNETPROFITTOSHAREHOLDER(B1767,$C$1)/1000000,"")</f>
        <v/>
      </c>
      <c r="F1767" s="13">
        <f>IFERROR([1]!EM_S_PROFITNOTICE_FORECASTT(B1767,$C$1)/1000000,"")</f>
        <v>28</v>
      </c>
      <c r="G1767" s="13">
        <f>IFERROR([1]!EM_S_PROFITNOTICE_FORECASTL(B1767,$C$1)/1000000,"")</f>
        <v>26</v>
      </c>
      <c r="H1767" s="13">
        <f t="shared" si="191"/>
        <v>27</v>
      </c>
      <c r="I1767" s="20">
        <f>IFERROR([1]!EM_S_QSTM07_IS(B1767,"61",$I$1,"1")/1000000,"")</f>
        <v>18.541336140000002</v>
      </c>
      <c r="J1767" s="13">
        <f t="shared" si="189"/>
        <v>-9.9699433000000024</v>
      </c>
      <c r="K1767" s="13" t="str">
        <f>IFERROR([1]!EM_S_QSTM07_IS(B1767,"61",$K$2,"1")/1000000,"")</f>
        <v/>
      </c>
      <c r="L1767" s="14" t="str">
        <f t="shared" si="192"/>
        <v/>
      </c>
      <c r="M1767" s="33" t="str">
        <f ca="1">[1]!EM_S_MAJASSRES_NUM(B1767,$M$2,$M$1)</f>
        <v/>
      </c>
      <c r="N1767" s="29" t="str">
        <f t="shared" si="193"/>
        <v/>
      </c>
      <c r="O1767" s="21" t="str">
        <f t="shared" ca="1" si="194"/>
        <v/>
      </c>
      <c r="P1767" s="10" t="str">
        <f t="shared" si="195"/>
        <v>财报</v>
      </c>
    </row>
    <row r="1768" spans="1:16" x14ac:dyDescent="0.2">
      <c r="A1768" s="17">
        <f t="shared" ca="1" si="190"/>
        <v>815</v>
      </c>
      <c r="B1768" s="8" t="s">
        <v>3586</v>
      </c>
      <c r="C1768" s="8" t="s">
        <v>3587</v>
      </c>
      <c r="D1768" s="13">
        <f>IFERROR([1]!EM_S_QSTM07_IS(B1768,"61",$C$1,"1")/1000000,"")</f>
        <v>11.665160699999999</v>
      </c>
      <c r="E1768" s="13" t="str">
        <f>IFERROR([1]!EM_S_PERFORMANCEEXPRESS_PERFEXNETPROFITTOSHAREHOLDER(B1768,$C$1)/1000000,"")</f>
        <v/>
      </c>
      <c r="F1768" s="13">
        <f>IFERROR([1]!EM_S_PROFITNOTICE_FORECASTT(B1768,$C$1)/1000000,"")</f>
        <v>18.560300000000002</v>
      </c>
      <c r="G1768" s="13">
        <f>IFERROR([1]!EM_S_PROFITNOTICE_FORECASTL(B1768,$C$1)/1000000,"")</f>
        <v>16.5717</v>
      </c>
      <c r="H1768" s="13">
        <f t="shared" si="191"/>
        <v>17.566000000000003</v>
      </c>
      <c r="I1768" s="20">
        <f>IFERROR([1]!EM_S_QSTM07_IS(B1768,"61",$I$1,"1")/1000000,"")</f>
        <v>5.9221832300000008</v>
      </c>
      <c r="J1768" s="13">
        <f t="shared" si="189"/>
        <v>5.7429774699999987</v>
      </c>
      <c r="K1768" s="13">
        <f>IFERROR([1]!EM_S_QSTM07_IS(B1768,"61",$K$2,"1")/1000000,"")</f>
        <v>11.581692260000001</v>
      </c>
      <c r="L1768" s="14">
        <f t="shared" si="192"/>
        <v>-0.50413313175012664</v>
      </c>
      <c r="M1768" s="33" t="str">
        <f ca="1">[1]!EM_S_MAJASSRES_NUM(B1768,$M$2,$M$1)</f>
        <v/>
      </c>
      <c r="N1768" s="29" t="str">
        <f t="shared" si="193"/>
        <v/>
      </c>
      <c r="O1768" s="21">
        <f t="shared" ca="1" si="194"/>
        <v>-0.50413313175012664</v>
      </c>
      <c r="P1768" s="10" t="str">
        <f t="shared" si="195"/>
        <v>财报</v>
      </c>
    </row>
    <row r="1769" spans="1:16" x14ac:dyDescent="0.2">
      <c r="A1769" s="17">
        <f t="shared" ca="1" si="190"/>
        <v>1899</v>
      </c>
      <c r="B1769" s="8" t="s">
        <v>3588</v>
      </c>
      <c r="C1769" s="8" t="s">
        <v>3589</v>
      </c>
      <c r="D1769" s="13">
        <f>IFERROR([1]!EM_S_QSTM07_IS(B1769,"61",$C$1,"1")/1000000,"")</f>
        <v>-39.781377990000003</v>
      </c>
      <c r="E1769" s="13" t="str">
        <f>IFERROR([1]!EM_S_PERFORMANCEEXPRESS_PERFEXNETPROFITTOSHAREHOLDER(B1769,$C$1)/1000000,"")</f>
        <v/>
      </c>
      <c r="F1769" s="13">
        <f>IFERROR([1]!EM_S_PROFITNOTICE_FORECASTT(B1769,$C$1)/1000000,"")</f>
        <v>15</v>
      </c>
      <c r="G1769" s="13">
        <f>IFERROR([1]!EM_S_PROFITNOTICE_FORECASTL(B1769,$C$1)/1000000,"")</f>
        <v>10</v>
      </c>
      <c r="H1769" s="13">
        <f t="shared" si="191"/>
        <v>12.5</v>
      </c>
      <c r="I1769" s="20">
        <f>IFERROR([1]!EM_S_QSTM07_IS(B1769,"61",$I$1,"1")/1000000,"")</f>
        <v>52.183373880000005</v>
      </c>
      <c r="J1769" s="13">
        <f t="shared" si="189"/>
        <v>-91.964751870000015</v>
      </c>
      <c r="K1769" s="13">
        <f>IFERROR([1]!EM_S_QSTM07_IS(B1769,"61",$K$2,"1")/1000000,"")</f>
        <v>-34.001304950000005</v>
      </c>
      <c r="L1769" s="14">
        <f t="shared" si="192"/>
        <v>-1.7047418328572121</v>
      </c>
      <c r="M1769" s="33" t="str">
        <f ca="1">[1]!EM_S_MAJASSRES_NUM(B1769,$M$2,$M$1)</f>
        <v/>
      </c>
      <c r="N1769" s="29" t="str">
        <f t="shared" si="193"/>
        <v/>
      </c>
      <c r="O1769" s="21">
        <f t="shared" ca="1" si="194"/>
        <v>-1.7047418328572121</v>
      </c>
      <c r="P1769" s="10" t="str">
        <f t="shared" si="195"/>
        <v>财报</v>
      </c>
    </row>
    <row r="1770" spans="1:16" x14ac:dyDescent="0.2">
      <c r="A1770" s="17">
        <f t="shared" ca="1" si="190"/>
        <v>1038</v>
      </c>
      <c r="B1770" s="8" t="s">
        <v>3590</v>
      </c>
      <c r="C1770" s="8" t="s">
        <v>3591</v>
      </c>
      <c r="D1770" s="13">
        <f>IFERROR([1]!EM_S_QSTM07_IS(B1770,"61",$C$1,"1")/1000000,"")</f>
        <v>45.385575380000006</v>
      </c>
      <c r="E1770" s="13" t="str">
        <f>IFERROR([1]!EM_S_PERFORMANCEEXPRESS_PERFEXNETPROFITTOSHAREHOLDER(B1770,$C$1)/1000000,"")</f>
        <v/>
      </c>
      <c r="F1770" s="13">
        <f>IFERROR([1]!EM_S_PROFITNOTICE_FORECASTT(B1770,$C$1)/1000000,"")</f>
        <v>82</v>
      </c>
      <c r="G1770" s="13">
        <f>IFERROR([1]!EM_S_PROFITNOTICE_FORECASTL(B1770,$C$1)/1000000,"")</f>
        <v>76</v>
      </c>
      <c r="H1770" s="13">
        <f t="shared" si="191"/>
        <v>79</v>
      </c>
      <c r="I1770" s="20">
        <f>IFERROR([1]!EM_S_QSTM07_IS(B1770,"61",$I$1,"1")/1000000,"")</f>
        <v>31.694730230000001</v>
      </c>
      <c r="J1770" s="13">
        <f t="shared" si="189"/>
        <v>13.690845150000005</v>
      </c>
      <c r="K1770" s="13">
        <f>IFERROR([1]!EM_S_QSTM07_IS(B1770,"61",$K$2,"1")/1000000,"")</f>
        <v>41.619805229999997</v>
      </c>
      <c r="L1770" s="14">
        <f t="shared" si="192"/>
        <v>-0.67104975445364412</v>
      </c>
      <c r="M1770" s="33" t="str">
        <f ca="1">[1]!EM_S_MAJASSRES_NUM(B1770,$M$2,$M$1)</f>
        <v/>
      </c>
      <c r="N1770" s="29" t="str">
        <f t="shared" si="193"/>
        <v/>
      </c>
      <c r="O1770" s="21">
        <f t="shared" ca="1" si="194"/>
        <v>-0.67104975445364412</v>
      </c>
      <c r="P1770" s="10" t="str">
        <f t="shared" si="195"/>
        <v>财报</v>
      </c>
    </row>
    <row r="1771" spans="1:16" x14ac:dyDescent="0.2">
      <c r="A1771" s="17" t="str">
        <f t="shared" ca="1" si="190"/>
        <v/>
      </c>
      <c r="B1771" s="8" t="s">
        <v>3592</v>
      </c>
      <c r="C1771" s="8" t="s">
        <v>3593</v>
      </c>
      <c r="D1771" s="13">
        <f>IFERROR([1]!EM_S_QSTM07_IS(B1771,"61",$C$1,"1")/1000000,"")</f>
        <v>11.2595812</v>
      </c>
      <c r="E1771" s="13" t="str">
        <f>IFERROR([1]!EM_S_PERFORMANCEEXPRESS_PERFEXNETPROFITTOSHAREHOLDER(B1771,$C$1)/1000000,"")</f>
        <v/>
      </c>
      <c r="F1771" s="13" t="str">
        <f>IFERROR([1]!EM_S_PROFITNOTICE_FORECASTT(B1771,$C$1)/1000000,"")</f>
        <v/>
      </c>
      <c r="G1771" s="13" t="str">
        <f>IFERROR([1]!EM_S_PROFITNOTICE_FORECASTL(B1771,$C$1)/1000000,"")</f>
        <v/>
      </c>
      <c r="H1771" s="13" t="str">
        <f t="shared" si="191"/>
        <v/>
      </c>
      <c r="I1771" s="20">
        <f>IFERROR([1]!EM_S_QSTM07_IS(B1771,"61",$I$1,"1")/1000000,"")</f>
        <v>-2.15643575</v>
      </c>
      <c r="J1771" s="13">
        <f t="shared" si="189"/>
        <v>13.416016949999999</v>
      </c>
      <c r="K1771" s="13" t="str">
        <f>IFERROR([1]!EM_S_QSTM07_IS(B1771,"61",$K$2,"1")/1000000,"")</f>
        <v/>
      </c>
      <c r="L1771" s="14" t="str">
        <f t="shared" si="192"/>
        <v/>
      </c>
      <c r="M1771" s="33" t="str">
        <f ca="1">[1]!EM_S_MAJASSRES_NUM(B1771,$M$2,$M$1)</f>
        <v/>
      </c>
      <c r="N1771" s="29" t="str">
        <f t="shared" si="193"/>
        <v/>
      </c>
      <c r="O1771" s="21" t="str">
        <f t="shared" ca="1" si="194"/>
        <v/>
      </c>
      <c r="P1771" s="10" t="str">
        <f t="shared" si="195"/>
        <v>财报</v>
      </c>
    </row>
    <row r="1772" spans="1:16" x14ac:dyDescent="0.2">
      <c r="A1772" s="17">
        <f t="shared" ca="1" si="190"/>
        <v>1206</v>
      </c>
      <c r="B1772" s="8" t="s">
        <v>3594</v>
      </c>
      <c r="C1772" s="8" t="s">
        <v>3595</v>
      </c>
      <c r="D1772" s="13">
        <f>IFERROR([1]!EM_S_QSTM07_IS(B1772,"61",$C$1,"1")/1000000,"")</f>
        <v>9.7241898599999992</v>
      </c>
      <c r="E1772" s="13" t="str">
        <f>IFERROR([1]!EM_S_PERFORMANCEEXPRESS_PERFEXNETPROFITTOSHAREHOLDER(B1772,$C$1)/1000000,"")</f>
        <v/>
      </c>
      <c r="F1772" s="13">
        <f>IFERROR([1]!EM_S_PROFITNOTICE_FORECASTT(B1772,$C$1)/1000000,"")</f>
        <v>17</v>
      </c>
      <c r="G1772" s="13">
        <f>IFERROR([1]!EM_S_PROFITNOTICE_FORECASTL(B1772,$C$1)/1000000,"")</f>
        <v>15</v>
      </c>
      <c r="H1772" s="13">
        <f t="shared" si="191"/>
        <v>16</v>
      </c>
      <c r="I1772" s="20">
        <f>IFERROR([1]!EM_S_QSTM07_IS(B1772,"61",$I$1,"1")/1000000,"")</f>
        <v>5.72365338</v>
      </c>
      <c r="J1772" s="13">
        <f t="shared" si="189"/>
        <v>4.0005364799999992</v>
      </c>
      <c r="K1772" s="13">
        <f>IFERROR([1]!EM_S_QSTM07_IS(B1772,"61",$K$2,"1")/1000000,"")</f>
        <v>19.095448399999999</v>
      </c>
      <c r="L1772" s="14">
        <f t="shared" si="192"/>
        <v>-0.79049790315476443</v>
      </c>
      <c r="M1772" s="33" t="str">
        <f ca="1">[1]!EM_S_MAJASSRES_NUM(B1772,$M$2,$M$1)</f>
        <v/>
      </c>
      <c r="N1772" s="29" t="str">
        <f t="shared" si="193"/>
        <v/>
      </c>
      <c r="O1772" s="21">
        <f t="shared" ca="1" si="194"/>
        <v>-0.79049790315476443</v>
      </c>
      <c r="P1772" s="10" t="str">
        <f t="shared" si="195"/>
        <v>财报</v>
      </c>
    </row>
    <row r="1773" spans="1:16" x14ac:dyDescent="0.2">
      <c r="A1773" s="17">
        <f t="shared" ca="1" si="190"/>
        <v>1087</v>
      </c>
      <c r="B1773" s="8" t="s">
        <v>3596</v>
      </c>
      <c r="C1773" s="8" t="s">
        <v>3597</v>
      </c>
      <c r="D1773" s="13">
        <f>IFERROR([1]!EM_S_QSTM07_IS(B1773,"61",$C$1,"1")/1000000,"")</f>
        <v>30.370176079999997</v>
      </c>
      <c r="E1773" s="13" t="str">
        <f>IFERROR([1]!EM_S_PERFORMANCEEXPRESS_PERFEXNETPROFITTOSHAREHOLDER(B1773,$C$1)/1000000,"")</f>
        <v/>
      </c>
      <c r="F1773" s="13">
        <f>IFERROR([1]!EM_S_PROFITNOTICE_FORECASTT(B1773,$C$1)/1000000,"")</f>
        <v>53.253100000000003</v>
      </c>
      <c r="G1773" s="13">
        <f>IFERROR([1]!EM_S_PROFITNOTICE_FORECASTL(B1773,$C$1)/1000000,"")</f>
        <v>51.224400000000003</v>
      </c>
      <c r="H1773" s="13">
        <f t="shared" si="191"/>
        <v>52.238750000000003</v>
      </c>
      <c r="I1773" s="20">
        <f>IFERROR([1]!EM_S_QSTM07_IS(B1773,"61",$I$1,"1")/1000000,"")</f>
        <v>20.9123023</v>
      </c>
      <c r="J1773" s="13">
        <f t="shared" si="189"/>
        <v>9.4578737799999963</v>
      </c>
      <c r="K1773" s="13">
        <f>IFERROR([1]!EM_S_QSTM07_IS(B1773,"61",$K$2,"1")/1000000,"")</f>
        <v>32.223172869999999</v>
      </c>
      <c r="L1773" s="14">
        <f t="shared" si="192"/>
        <v>-0.70648843867248889</v>
      </c>
      <c r="M1773" s="33" t="str">
        <f ca="1">[1]!EM_S_MAJASSRES_NUM(B1773,$M$2,$M$1)</f>
        <v/>
      </c>
      <c r="N1773" s="29" t="str">
        <f t="shared" si="193"/>
        <v/>
      </c>
      <c r="O1773" s="21">
        <f t="shared" ca="1" si="194"/>
        <v>-0.70648843867248889</v>
      </c>
      <c r="P1773" s="10" t="str">
        <f t="shared" si="195"/>
        <v>财报</v>
      </c>
    </row>
    <row r="1774" spans="1:16" x14ac:dyDescent="0.2">
      <c r="A1774" s="17">
        <f t="shared" ca="1" si="190"/>
        <v>655</v>
      </c>
      <c r="B1774" s="8" t="s">
        <v>3598</v>
      </c>
      <c r="C1774" s="8" t="s">
        <v>3599</v>
      </c>
      <c r="D1774" s="13">
        <f>IFERROR([1]!EM_S_QSTM07_IS(B1774,"61",$C$1,"1")/1000000,"")</f>
        <v>13.34834916</v>
      </c>
      <c r="E1774" s="13" t="str">
        <f>IFERROR([1]!EM_S_PERFORMANCEEXPRESS_PERFEXNETPROFITTOSHAREHOLDER(B1774,$C$1)/1000000,"")</f>
        <v/>
      </c>
      <c r="F1774" s="13" t="str">
        <f>IFERROR([1]!EM_S_PROFITNOTICE_FORECASTT(B1774,$C$1)/1000000,"")</f>
        <v/>
      </c>
      <c r="G1774" s="13" t="str">
        <f>IFERROR([1]!EM_S_PROFITNOTICE_FORECASTL(B1774,$C$1)/1000000,"")</f>
        <v/>
      </c>
      <c r="H1774" s="13" t="str">
        <f t="shared" si="191"/>
        <v/>
      </c>
      <c r="I1774" s="20">
        <f>IFERROR([1]!EM_S_QSTM07_IS(B1774,"61",$I$1,"1")/1000000,"")</f>
        <v>5.8290771699999997</v>
      </c>
      <c r="J1774" s="13">
        <f t="shared" si="189"/>
        <v>7.51927199</v>
      </c>
      <c r="K1774" s="13">
        <f>IFERROR([1]!EM_S_QSTM07_IS(B1774,"61",$K$2,"1")/1000000,"")</f>
        <v>11.363910429999999</v>
      </c>
      <c r="L1774" s="14">
        <f t="shared" si="192"/>
        <v>-0.33832002317181226</v>
      </c>
      <c r="M1774" s="33" t="str">
        <f ca="1">[1]!EM_S_MAJASSRES_NUM(B1774,$M$2,$M$1)</f>
        <v/>
      </c>
      <c r="N1774" s="29" t="str">
        <f t="shared" si="193"/>
        <v/>
      </c>
      <c r="O1774" s="21">
        <f t="shared" ca="1" si="194"/>
        <v>-0.33832002317181226</v>
      </c>
      <c r="P1774" s="10" t="str">
        <f t="shared" si="195"/>
        <v>财报</v>
      </c>
    </row>
    <row r="1775" spans="1:16" x14ac:dyDescent="0.2">
      <c r="A1775" s="17">
        <f t="shared" ca="1" si="190"/>
        <v>810</v>
      </c>
      <c r="B1775" s="8" t="s">
        <v>3600</v>
      </c>
      <c r="C1775" s="8" t="s">
        <v>3601</v>
      </c>
      <c r="D1775" s="13">
        <f>IFERROR([1]!EM_S_QSTM07_IS(B1775,"61",$C$1,"1")/1000000,"")</f>
        <v>31.322453899999999</v>
      </c>
      <c r="E1775" s="13" t="str">
        <f>IFERROR([1]!EM_S_PERFORMANCEEXPRESS_PERFEXNETPROFITTOSHAREHOLDER(B1775,$C$1)/1000000,"")</f>
        <v/>
      </c>
      <c r="F1775" s="13">
        <f>IFERROR([1]!EM_S_PROFITNOTICE_FORECASTT(B1775,$C$1)/1000000,"")</f>
        <v>52</v>
      </c>
      <c r="G1775" s="13">
        <f>IFERROR([1]!EM_S_PROFITNOTICE_FORECASTL(B1775,$C$1)/1000000,"")</f>
        <v>47</v>
      </c>
      <c r="H1775" s="13">
        <f t="shared" si="191"/>
        <v>49.5</v>
      </c>
      <c r="I1775" s="20">
        <f>IFERROR([1]!EM_S_QSTM07_IS(B1775,"61",$I$1,"1")/1000000,"")</f>
        <v>18.03842109</v>
      </c>
      <c r="J1775" s="13">
        <f t="shared" si="189"/>
        <v>13.284032809999999</v>
      </c>
      <c r="K1775" s="13">
        <f>IFERROR([1]!EM_S_QSTM07_IS(B1775,"61",$K$2,"1")/1000000,"")</f>
        <v>26.58754884</v>
      </c>
      <c r="L1775" s="14">
        <f t="shared" si="192"/>
        <v>-0.50036639744636202</v>
      </c>
      <c r="M1775" s="33" t="str">
        <f ca="1">[1]!EM_S_MAJASSRES_NUM(B1775,$M$2,$M$1)</f>
        <v/>
      </c>
      <c r="N1775" s="29" t="str">
        <f t="shared" si="193"/>
        <v/>
      </c>
      <c r="O1775" s="21">
        <f t="shared" ca="1" si="194"/>
        <v>-0.50036639744636202</v>
      </c>
      <c r="P1775" s="10" t="str">
        <f t="shared" si="195"/>
        <v>财报</v>
      </c>
    </row>
    <row r="1776" spans="1:16" x14ac:dyDescent="0.2">
      <c r="A1776" s="17">
        <f t="shared" ca="1" si="190"/>
        <v>1959</v>
      </c>
      <c r="B1776" s="8" t="s">
        <v>3602</v>
      </c>
      <c r="C1776" s="8" t="s">
        <v>3603</v>
      </c>
      <c r="D1776" s="13">
        <f>IFERROR([1]!EM_S_QSTM07_IS(B1776,"61",$C$1,"1")/1000000,"")</f>
        <v>17.270867500000001</v>
      </c>
      <c r="E1776" s="13" t="str">
        <f>IFERROR([1]!EM_S_PERFORMANCEEXPRESS_PERFEXNETPROFITTOSHAREHOLDER(B1776,$C$1)/1000000,"")</f>
        <v/>
      </c>
      <c r="F1776" s="13">
        <f>IFERROR([1]!EM_S_PROFITNOTICE_FORECASTT(B1776,$C$1)/1000000,"")</f>
        <v>60.9895</v>
      </c>
      <c r="G1776" s="13">
        <f>IFERROR([1]!EM_S_PROFITNOTICE_FORECASTL(B1776,$C$1)/1000000,"")</f>
        <v>55.445</v>
      </c>
      <c r="H1776" s="13">
        <f t="shared" si="191"/>
        <v>58.21725</v>
      </c>
      <c r="I1776" s="20">
        <f>IFERROR([1]!EM_S_QSTM07_IS(B1776,"61",$I$1,"1")/1000000,"")</f>
        <v>39.77529225</v>
      </c>
      <c r="J1776" s="13">
        <f t="shared" si="189"/>
        <v>-22.504424749999998</v>
      </c>
      <c r="K1776" s="13">
        <f>IFERROR([1]!EM_S_QSTM07_IS(B1776,"61",$K$2,"1")/1000000,"")</f>
        <v>16.95744736</v>
      </c>
      <c r="L1776" s="14">
        <f t="shared" si="192"/>
        <v>-2.3271115794871617</v>
      </c>
      <c r="M1776" s="33" t="str">
        <f ca="1">[1]!EM_S_MAJASSRES_NUM(B1776,$M$2,$M$1)</f>
        <v/>
      </c>
      <c r="N1776" s="29" t="str">
        <f t="shared" si="193"/>
        <v/>
      </c>
      <c r="O1776" s="21">
        <f t="shared" ca="1" si="194"/>
        <v>-2.3271115794871617</v>
      </c>
      <c r="P1776" s="10" t="str">
        <f t="shared" si="195"/>
        <v>财报</v>
      </c>
    </row>
    <row r="1777" spans="1:16" x14ac:dyDescent="0.2">
      <c r="A1777" s="17" t="str">
        <f t="shared" ca="1" si="190"/>
        <v/>
      </c>
      <c r="B1777" s="8" t="s">
        <v>3604</v>
      </c>
      <c r="C1777" s="8" t="s">
        <v>3605</v>
      </c>
      <c r="D1777" s="13">
        <f>IFERROR([1]!EM_S_QSTM07_IS(B1777,"61",$C$1,"1")/1000000,"")</f>
        <v>11.132681439999999</v>
      </c>
      <c r="E1777" s="13" t="str">
        <f>IFERROR([1]!EM_S_PERFORMANCEEXPRESS_PERFEXNETPROFITTOSHAREHOLDER(B1777,$C$1)/1000000,"")</f>
        <v/>
      </c>
      <c r="F1777" s="13">
        <f>IFERROR([1]!EM_S_PROFITNOTICE_FORECASTT(B1777,$C$1)/1000000,"")</f>
        <v>8.6</v>
      </c>
      <c r="G1777" s="13">
        <f>IFERROR([1]!EM_S_PROFITNOTICE_FORECASTL(B1777,$C$1)/1000000,"")</f>
        <v>7.2</v>
      </c>
      <c r="H1777" s="13">
        <f t="shared" si="191"/>
        <v>7.9</v>
      </c>
      <c r="I1777" s="20">
        <f>IFERROR([1]!EM_S_QSTM07_IS(B1777,"61",$I$1,"1")/1000000,"")</f>
        <v>-1.3031783400000001</v>
      </c>
      <c r="J1777" s="13">
        <f t="shared" si="189"/>
        <v>12.435859779999999</v>
      </c>
      <c r="K1777" s="13">
        <f>IFERROR([1]!EM_S_QSTM07_IS(B1777,"61",$K$2,"1")/1000000,"")</f>
        <v>9.7191778699999993</v>
      </c>
      <c r="L1777" s="14">
        <f t="shared" si="192"/>
        <v>0.27951766562329622</v>
      </c>
      <c r="M1777" s="33" t="str">
        <f ca="1">[1]!EM_S_MAJASSRES_NUM(B1777,$M$2,$M$1)</f>
        <v/>
      </c>
      <c r="N1777" s="29">
        <f t="shared" si="193"/>
        <v>1</v>
      </c>
      <c r="O1777" s="21" t="str">
        <f t="shared" ca="1" si="194"/>
        <v/>
      </c>
      <c r="P1777" s="10" t="str">
        <f t="shared" si="195"/>
        <v>财报</v>
      </c>
    </row>
    <row r="1778" spans="1:16" x14ac:dyDescent="0.2">
      <c r="A1778" s="17" t="str">
        <f t="shared" ca="1" si="190"/>
        <v/>
      </c>
      <c r="B1778" s="8" t="s">
        <v>3606</v>
      </c>
      <c r="C1778" s="8" t="s">
        <v>3607</v>
      </c>
      <c r="D1778" s="13">
        <f>IFERROR([1]!EM_S_QSTM07_IS(B1778,"61",$C$1,"1")/1000000,"")</f>
        <v>9.9825267400000008</v>
      </c>
      <c r="E1778" s="13" t="str">
        <f>IFERROR([1]!EM_S_PERFORMANCEEXPRESS_PERFEXNETPROFITTOSHAREHOLDER(B1778,$C$1)/1000000,"")</f>
        <v/>
      </c>
      <c r="F1778" s="13">
        <f>IFERROR([1]!EM_S_PROFITNOTICE_FORECASTT(B1778,$C$1)/1000000,"")</f>
        <v>16.351299999999998</v>
      </c>
      <c r="G1778" s="13">
        <f>IFERROR([1]!EM_S_PROFITNOTICE_FORECASTL(B1778,$C$1)/1000000,"")</f>
        <v>15.6404</v>
      </c>
      <c r="H1778" s="13">
        <f t="shared" si="191"/>
        <v>15.995849999999999</v>
      </c>
      <c r="I1778" s="20">
        <f>IFERROR([1]!EM_S_QSTM07_IS(B1778,"61",$I$1,"1")/1000000,"")</f>
        <v>5.8707599100000003</v>
      </c>
      <c r="J1778" s="13">
        <f t="shared" si="189"/>
        <v>4.1117668300000005</v>
      </c>
      <c r="K1778" s="13">
        <f>IFERROR([1]!EM_S_QSTM07_IS(B1778,"61",$K$2,"1")/1000000,"")</f>
        <v>9.6376966999999993</v>
      </c>
      <c r="L1778" s="14">
        <f t="shared" si="192"/>
        <v>-0.57336623490133276</v>
      </c>
      <c r="M1778" s="33" t="str">
        <f ca="1">[1]!EM_S_MAJASSRES_NUM(B1778,$M$2,$M$1)</f>
        <v/>
      </c>
      <c r="N1778" s="29">
        <f t="shared" si="193"/>
        <v>1</v>
      </c>
      <c r="O1778" s="21" t="str">
        <f t="shared" ca="1" si="194"/>
        <v/>
      </c>
      <c r="P1778" s="10" t="str">
        <f t="shared" si="195"/>
        <v>财报</v>
      </c>
    </row>
    <row r="1779" spans="1:16" x14ac:dyDescent="0.2">
      <c r="A1779" s="17" t="str">
        <f t="shared" ca="1" si="190"/>
        <v/>
      </c>
      <c r="B1779" s="8" t="s">
        <v>3608</v>
      </c>
      <c r="C1779" s="8" t="s">
        <v>3609</v>
      </c>
      <c r="D1779" s="13">
        <f>IFERROR([1]!EM_S_QSTM07_IS(B1779,"61",$C$1,"1")/1000000,"")</f>
        <v>16.110701349999999</v>
      </c>
      <c r="E1779" s="13" t="str">
        <f>IFERROR([1]!EM_S_PERFORMANCEEXPRESS_PERFEXNETPROFITTOSHAREHOLDER(B1779,$C$1)/1000000,"")</f>
        <v/>
      </c>
      <c r="F1779" s="13">
        <f>IFERROR([1]!EM_S_PROFITNOTICE_FORECASTT(B1779,$C$1)/1000000,"")</f>
        <v>29.292300000000001</v>
      </c>
      <c r="G1779" s="13">
        <f>IFERROR([1]!EM_S_PROFITNOTICE_FORECASTL(B1779,$C$1)/1000000,"")</f>
        <v>26.948899999999998</v>
      </c>
      <c r="H1779" s="13">
        <f t="shared" si="191"/>
        <v>28.1206</v>
      </c>
      <c r="I1779" s="20">
        <f>IFERROR([1]!EM_S_QSTM07_IS(B1779,"61",$I$1,"1")/1000000,"")</f>
        <v>12.481517210000002</v>
      </c>
      <c r="J1779" s="13">
        <f t="shared" si="189"/>
        <v>3.6291841399999978</v>
      </c>
      <c r="K1779" s="13" t="str">
        <f>IFERROR([1]!EM_S_QSTM07_IS(B1779,"61",$K$2,"1")/1000000,"")</f>
        <v/>
      </c>
      <c r="L1779" s="14" t="str">
        <f t="shared" si="192"/>
        <v/>
      </c>
      <c r="M1779" s="33" t="str">
        <f ca="1">[1]!EM_S_MAJASSRES_NUM(B1779,$M$2,$M$1)</f>
        <v/>
      </c>
      <c r="N1779" s="29" t="str">
        <f t="shared" si="193"/>
        <v/>
      </c>
      <c r="O1779" s="21" t="str">
        <f t="shared" ca="1" si="194"/>
        <v/>
      </c>
      <c r="P1779" s="10" t="str">
        <f t="shared" si="195"/>
        <v>财报</v>
      </c>
    </row>
    <row r="1780" spans="1:16" x14ac:dyDescent="0.2">
      <c r="A1780" s="17">
        <f t="shared" ca="1" si="190"/>
        <v>1607</v>
      </c>
      <c r="B1780" s="8" t="s">
        <v>3610</v>
      </c>
      <c r="C1780" s="8" t="s">
        <v>3611</v>
      </c>
      <c r="D1780" s="13">
        <f>IFERROR([1]!EM_S_QSTM07_IS(B1780,"61",$C$1,"1")/1000000,"")</f>
        <v>12848</v>
      </c>
      <c r="E1780" s="13" t="str">
        <f>IFERROR([1]!EM_S_PERFORMANCEEXPRESS_PERFEXNETPROFITTOSHAREHOLDER(B1780,$C$1)/1000000,"")</f>
        <v/>
      </c>
      <c r="F1780" s="13" t="str">
        <f>IFERROR([1]!EM_S_PROFITNOTICE_FORECASTT(B1780,$C$1)/1000000,"")</f>
        <v/>
      </c>
      <c r="G1780" s="13" t="str">
        <f>IFERROR([1]!EM_S_PROFITNOTICE_FORECASTL(B1780,$C$1)/1000000,"")</f>
        <v/>
      </c>
      <c r="H1780" s="13" t="str">
        <f t="shared" si="191"/>
        <v/>
      </c>
      <c r="I1780" s="20">
        <f>IFERROR([1]!EM_S_QSTM07_IS(B1780,"61",$I$1,"1")/1000000,"")</f>
        <v>13922</v>
      </c>
      <c r="J1780" s="13">
        <f t="shared" si="189"/>
        <v>-1074</v>
      </c>
      <c r="K1780" s="13">
        <f>IFERROR([1]!EM_S_QSTM07_IS(B1780,"61",$K$2,"1")/1000000,"")</f>
        <v>12709</v>
      </c>
      <c r="L1780" s="14">
        <f t="shared" si="192"/>
        <v>-1.0845070422535212</v>
      </c>
      <c r="M1780" s="33" t="str">
        <f ca="1">[1]!EM_S_MAJASSRES_NUM(B1780,$M$2,$M$1)</f>
        <v/>
      </c>
      <c r="N1780" s="29" t="str">
        <f t="shared" si="193"/>
        <v/>
      </c>
      <c r="O1780" s="21">
        <f t="shared" ca="1" si="194"/>
        <v>-1.0845070422535212</v>
      </c>
      <c r="P1780" s="10" t="str">
        <f t="shared" si="195"/>
        <v>财报</v>
      </c>
    </row>
    <row r="1781" spans="1:16" x14ac:dyDescent="0.2">
      <c r="A1781" s="17">
        <f t="shared" ca="1" si="190"/>
        <v>1509</v>
      </c>
      <c r="B1781" s="8" t="s">
        <v>3612</v>
      </c>
      <c r="C1781" s="8" t="s">
        <v>3613</v>
      </c>
      <c r="D1781" s="13">
        <f>IFERROR([1]!EM_S_QSTM07_IS(B1781,"61",$C$1,"1")/1000000,"")</f>
        <v>349.23488823000002</v>
      </c>
      <c r="E1781" s="13" t="str">
        <f>IFERROR([1]!EM_S_PERFORMANCEEXPRESS_PERFEXNETPROFITTOSHAREHOLDER(B1781,$C$1)/1000000,"")</f>
        <v/>
      </c>
      <c r="F1781" s="13" t="str">
        <f>IFERROR([1]!EM_S_PROFITNOTICE_FORECASTT(B1781,$C$1)/1000000,"")</f>
        <v/>
      </c>
      <c r="G1781" s="13" t="str">
        <f>IFERROR([1]!EM_S_PROFITNOTICE_FORECASTL(B1781,$C$1)/1000000,"")</f>
        <v/>
      </c>
      <c r="H1781" s="13" t="str">
        <f t="shared" si="191"/>
        <v/>
      </c>
      <c r="I1781" s="20">
        <f>IFERROR([1]!EM_S_QSTM07_IS(B1781,"61",$I$1,"1")/1000000,"")</f>
        <v>345.79105262000002</v>
      </c>
      <c r="J1781" s="13">
        <f t="shared" si="189"/>
        <v>3.4438356100000078</v>
      </c>
      <c r="K1781" s="13">
        <f>IFERROR([1]!EM_S_QSTM07_IS(B1781,"61",$K$2,"1")/1000000,"")</f>
        <v>308.79373370999997</v>
      </c>
      <c r="L1781" s="14">
        <f t="shared" si="192"/>
        <v>-0.98884745629833848</v>
      </c>
      <c r="M1781" s="33" t="str">
        <f ca="1">[1]!EM_S_MAJASSRES_NUM(B1781,$M$2,$M$1)</f>
        <v/>
      </c>
      <c r="N1781" s="29" t="str">
        <f t="shared" si="193"/>
        <v/>
      </c>
      <c r="O1781" s="21">
        <f t="shared" ca="1" si="194"/>
        <v>-0.98884745629833848</v>
      </c>
      <c r="P1781" s="10" t="str">
        <f t="shared" si="195"/>
        <v>财报</v>
      </c>
    </row>
    <row r="1782" spans="1:16" x14ac:dyDescent="0.2">
      <c r="A1782" s="17">
        <f t="shared" ca="1" si="190"/>
        <v>66</v>
      </c>
      <c r="B1782" s="8" t="s">
        <v>32</v>
      </c>
      <c r="C1782" s="8" t="s">
        <v>33</v>
      </c>
      <c r="D1782" s="13">
        <f>IFERROR([1]!EM_S_QSTM07_IS(B1782,"61",$C$1,"1")/1000000,"")</f>
        <v>242.50436668999998</v>
      </c>
      <c r="E1782" s="13" t="str">
        <f>IFERROR([1]!EM_S_PERFORMANCEEXPRESS_PERFEXNETPROFITTOSHAREHOLDER(B1782,$C$1)/1000000,"")</f>
        <v/>
      </c>
      <c r="F1782" s="13" t="str">
        <f>IFERROR([1]!EM_S_PROFITNOTICE_FORECASTT(B1782,$C$1)/1000000,"")</f>
        <v/>
      </c>
      <c r="G1782" s="13" t="str">
        <f>IFERROR([1]!EM_S_PROFITNOTICE_FORECASTL(B1782,$C$1)/1000000,"")</f>
        <v/>
      </c>
      <c r="H1782" s="13" t="str">
        <f t="shared" si="191"/>
        <v/>
      </c>
      <c r="I1782" s="20">
        <f>IFERROR([1]!EM_S_QSTM07_IS(B1782,"61",$I$1,"1")/1000000,"")</f>
        <v>30.257813210000002</v>
      </c>
      <c r="J1782" s="13">
        <f t="shared" si="189"/>
        <v>212.24655347999999</v>
      </c>
      <c r="K1782" s="13">
        <f>IFERROR([1]!EM_S_QSTM07_IS(B1782,"61",$K$2,"1")/1000000,"")</f>
        <v>62.512505570000002</v>
      </c>
      <c r="L1782" s="14">
        <f t="shared" si="192"/>
        <v>2.3952654999939398</v>
      </c>
      <c r="M1782" s="33" t="str">
        <f ca="1">[1]!EM_S_MAJASSRES_NUM(B1782,$M$2,$M$1)</f>
        <v/>
      </c>
      <c r="N1782" s="29" t="str">
        <f t="shared" si="193"/>
        <v/>
      </c>
      <c r="O1782" s="21">
        <f t="shared" ca="1" si="194"/>
        <v>2.3952654999939398</v>
      </c>
      <c r="P1782" s="10" t="str">
        <f t="shared" si="195"/>
        <v>财报</v>
      </c>
    </row>
    <row r="1783" spans="1:16" x14ac:dyDescent="0.2">
      <c r="A1783" s="17">
        <f t="shared" ca="1" si="190"/>
        <v>1709</v>
      </c>
      <c r="B1783" s="8" t="s">
        <v>3614</v>
      </c>
      <c r="C1783" s="8" t="s">
        <v>3615</v>
      </c>
      <c r="D1783" s="13">
        <f>IFERROR([1]!EM_S_QSTM07_IS(B1783,"61",$C$1,"1")/1000000,"")</f>
        <v>101.10305256000001</v>
      </c>
      <c r="E1783" s="13" t="str">
        <f>IFERROR([1]!EM_S_PERFORMANCEEXPRESS_PERFEXNETPROFITTOSHAREHOLDER(B1783,$C$1)/1000000,"")</f>
        <v/>
      </c>
      <c r="F1783" s="13" t="str">
        <f>IFERROR([1]!EM_S_PROFITNOTICE_FORECASTT(B1783,$C$1)/1000000,"")</f>
        <v/>
      </c>
      <c r="G1783" s="13" t="str">
        <f>IFERROR([1]!EM_S_PROFITNOTICE_FORECASTL(B1783,$C$1)/1000000,"")</f>
        <v/>
      </c>
      <c r="H1783" s="13" t="str">
        <f t="shared" si="191"/>
        <v/>
      </c>
      <c r="I1783" s="20">
        <f>IFERROR([1]!EM_S_QSTM07_IS(B1783,"61",$I$1,"1")/1000000,"")</f>
        <v>121.3103701</v>
      </c>
      <c r="J1783" s="13">
        <f t="shared" si="189"/>
        <v>-20.207317539999991</v>
      </c>
      <c r="K1783" s="13">
        <f>IFERROR([1]!EM_S_QSTM07_IS(B1783,"61",$K$2,"1")/1000000,"")</f>
        <v>98.913839170000003</v>
      </c>
      <c r="L1783" s="14">
        <f t="shared" si="192"/>
        <v>-1.2042921163465339</v>
      </c>
      <c r="M1783" s="33" t="str">
        <f ca="1">[1]!EM_S_MAJASSRES_NUM(B1783,$M$2,$M$1)</f>
        <v/>
      </c>
      <c r="N1783" s="29" t="str">
        <f t="shared" si="193"/>
        <v/>
      </c>
      <c r="O1783" s="21">
        <f t="shared" ca="1" si="194"/>
        <v>-1.2042921163465339</v>
      </c>
      <c r="P1783" s="10" t="str">
        <f t="shared" si="195"/>
        <v>财报</v>
      </c>
    </row>
    <row r="1784" spans="1:16" x14ac:dyDescent="0.2">
      <c r="A1784" s="17">
        <f t="shared" ca="1" si="190"/>
        <v>1271</v>
      </c>
      <c r="B1784" s="8" t="s">
        <v>3616</v>
      </c>
      <c r="C1784" s="8" t="s">
        <v>3617</v>
      </c>
      <c r="D1784" s="13">
        <f>IFERROR([1]!EM_S_QSTM07_IS(B1784,"61",$C$1,"1")/1000000,"")</f>
        <v>201.134062</v>
      </c>
      <c r="E1784" s="13">
        <f>IFERROR([1]!EM_S_PERFORMANCEEXPRESS_PERFEXNETPROFITTOSHAREHOLDER(B1784,$C$1)/1000000,"")</f>
        <v>377.47</v>
      </c>
      <c r="F1784" s="13" t="str">
        <f>IFERROR([1]!EM_S_PROFITNOTICE_FORECASTT(B1784,$C$1)/1000000,"")</f>
        <v/>
      </c>
      <c r="G1784" s="13" t="str">
        <f>IFERROR([1]!EM_S_PROFITNOTICE_FORECASTL(B1784,$C$1)/1000000,"")</f>
        <v/>
      </c>
      <c r="H1784" s="13" t="str">
        <f t="shared" si="191"/>
        <v/>
      </c>
      <c r="I1784" s="20">
        <f>IFERROR([1]!EM_S_QSTM07_IS(B1784,"61",$I$1,"1")/1000000,"")</f>
        <v>176.332213</v>
      </c>
      <c r="J1784" s="13">
        <f t="shared" si="189"/>
        <v>24.801849000000004</v>
      </c>
      <c r="K1784" s="13">
        <f>IFERROR([1]!EM_S_QSTM07_IS(B1784,"61",$K$2,"1")/1000000,"")</f>
        <v>153.093099</v>
      </c>
      <c r="L1784" s="14">
        <f t="shared" si="192"/>
        <v>-0.83799499022486956</v>
      </c>
      <c r="M1784" s="33" t="str">
        <f ca="1">[1]!EM_S_MAJASSRES_NUM(B1784,$M$2,$M$1)</f>
        <v/>
      </c>
      <c r="N1784" s="29" t="str">
        <f t="shared" si="193"/>
        <v/>
      </c>
      <c r="O1784" s="21">
        <f t="shared" ca="1" si="194"/>
        <v>-0.83799499022486956</v>
      </c>
      <c r="P1784" s="10" t="str">
        <f t="shared" si="195"/>
        <v>财报</v>
      </c>
    </row>
    <row r="1785" spans="1:16" x14ac:dyDescent="0.2">
      <c r="A1785" s="17">
        <f t="shared" ca="1" si="190"/>
        <v>941</v>
      </c>
      <c r="B1785" s="8" t="s">
        <v>3618</v>
      </c>
      <c r="C1785" s="8" t="s">
        <v>3619</v>
      </c>
      <c r="D1785" s="13">
        <f>IFERROR([1]!EM_S_QSTM07_IS(B1785,"61",$C$1,"1")/1000000,"")</f>
        <v>160.76339618</v>
      </c>
      <c r="E1785" s="13" t="str">
        <f>IFERROR([1]!EM_S_PERFORMANCEEXPRESS_PERFEXNETPROFITTOSHAREHOLDER(B1785,$C$1)/1000000,"")</f>
        <v/>
      </c>
      <c r="F1785" s="13" t="str">
        <f>IFERROR([1]!EM_S_PROFITNOTICE_FORECASTT(B1785,$C$1)/1000000,"")</f>
        <v/>
      </c>
      <c r="G1785" s="13" t="str">
        <f>IFERROR([1]!EM_S_PROFITNOTICE_FORECASTL(B1785,$C$1)/1000000,"")</f>
        <v/>
      </c>
      <c r="H1785" s="13" t="str">
        <f t="shared" si="191"/>
        <v/>
      </c>
      <c r="I1785" s="20">
        <f>IFERROR([1]!EM_S_QSTM07_IS(B1785,"61",$I$1,"1")/1000000,"")</f>
        <v>95.943146680000012</v>
      </c>
      <c r="J1785" s="13">
        <f t="shared" si="189"/>
        <v>64.820249499999989</v>
      </c>
      <c r="K1785" s="13">
        <f>IFERROR([1]!EM_S_QSTM07_IS(B1785,"61",$K$2,"1")/1000000,"")</f>
        <v>162.13588307000001</v>
      </c>
      <c r="L1785" s="14">
        <f t="shared" si="192"/>
        <v>-0.60021034040925592</v>
      </c>
      <c r="M1785" s="33" t="str">
        <f ca="1">[1]!EM_S_MAJASSRES_NUM(B1785,$M$2,$M$1)</f>
        <v/>
      </c>
      <c r="N1785" s="29" t="str">
        <f t="shared" si="193"/>
        <v/>
      </c>
      <c r="O1785" s="21">
        <f t="shared" ca="1" si="194"/>
        <v>-0.60021034040925592</v>
      </c>
      <c r="P1785" s="10" t="str">
        <f t="shared" si="195"/>
        <v>财报</v>
      </c>
    </row>
    <row r="1786" spans="1:16" x14ac:dyDescent="0.2">
      <c r="A1786" s="17">
        <f t="shared" ca="1" si="190"/>
        <v>1235</v>
      </c>
      <c r="B1786" s="8" t="s">
        <v>3620</v>
      </c>
      <c r="C1786" s="8" t="s">
        <v>3621</v>
      </c>
      <c r="D1786" s="13">
        <f>IFERROR([1]!EM_S_QSTM07_IS(B1786,"61",$C$1,"1")/1000000,"")</f>
        <v>765.56262745000004</v>
      </c>
      <c r="E1786" s="13" t="str">
        <f>IFERROR([1]!EM_S_PERFORMANCEEXPRESS_PERFEXNETPROFITTOSHAREHOLDER(B1786,$C$1)/1000000,"")</f>
        <v/>
      </c>
      <c r="F1786" s="13" t="str">
        <f>IFERROR([1]!EM_S_PROFITNOTICE_FORECASTT(B1786,$C$1)/1000000,"")</f>
        <v/>
      </c>
      <c r="G1786" s="13" t="str">
        <f>IFERROR([1]!EM_S_PROFITNOTICE_FORECASTL(B1786,$C$1)/1000000,"")</f>
        <v/>
      </c>
      <c r="H1786" s="13" t="str">
        <f t="shared" si="191"/>
        <v/>
      </c>
      <c r="I1786" s="20">
        <f>IFERROR([1]!EM_S_QSTM07_IS(B1786,"61",$I$1,"1")/1000000,"")</f>
        <v>641.03554211000005</v>
      </c>
      <c r="J1786" s="13">
        <f t="shared" si="189"/>
        <v>124.52708533999999</v>
      </c>
      <c r="K1786" s="13">
        <f>IFERROR([1]!EM_S_QSTM07_IS(B1786,"61",$K$2,"1")/1000000,"")</f>
        <v>664.12747494000007</v>
      </c>
      <c r="L1786" s="14">
        <f t="shared" si="192"/>
        <v>-0.81249520605776737</v>
      </c>
      <c r="M1786" s="33" t="str">
        <f ca="1">[1]!EM_S_MAJASSRES_NUM(B1786,$M$2,$M$1)</f>
        <v/>
      </c>
      <c r="N1786" s="29" t="str">
        <f t="shared" si="193"/>
        <v/>
      </c>
      <c r="O1786" s="21">
        <f t="shared" ca="1" si="194"/>
        <v>-0.81249520605776737</v>
      </c>
      <c r="P1786" s="10" t="str">
        <f t="shared" si="195"/>
        <v>财报</v>
      </c>
    </row>
    <row r="1787" spans="1:16" x14ac:dyDescent="0.2">
      <c r="A1787" s="17">
        <f t="shared" ca="1" si="190"/>
        <v>36</v>
      </c>
      <c r="B1787" s="8" t="s">
        <v>34</v>
      </c>
      <c r="C1787" s="8" t="s">
        <v>35</v>
      </c>
      <c r="D1787" s="13">
        <f>IFERROR([1]!EM_S_QSTM07_IS(B1787,"61",$C$1,"1")/1000000,"")</f>
        <v>577.96203767999998</v>
      </c>
      <c r="E1787" s="13" t="str">
        <f>IFERROR([1]!EM_S_PERFORMANCEEXPRESS_PERFEXNETPROFITTOSHAREHOLDER(B1787,$C$1)/1000000,"")</f>
        <v/>
      </c>
      <c r="F1787" s="13" t="str">
        <f>IFERROR([1]!EM_S_PROFITNOTICE_FORECASTT(B1787,$C$1)/1000000,"")</f>
        <v/>
      </c>
      <c r="G1787" s="13" t="str">
        <f>IFERROR([1]!EM_S_PROFITNOTICE_FORECASTL(B1787,$C$1)/1000000,"")</f>
        <v/>
      </c>
      <c r="H1787" s="13" t="str">
        <f t="shared" si="191"/>
        <v/>
      </c>
      <c r="I1787" s="20">
        <f>IFERROR([1]!EM_S_QSTM07_IS(B1787,"61",$I$1,"1")/1000000,"")</f>
        <v>-550.44406127000002</v>
      </c>
      <c r="J1787" s="13">
        <f t="shared" si="189"/>
        <v>1128.4060989499999</v>
      </c>
      <c r="K1787" s="13">
        <f>IFERROR([1]!EM_S_QSTM07_IS(B1787,"61",$K$2,"1")/1000000,"")</f>
        <v>-464.43456794999997</v>
      </c>
      <c r="L1787" s="14">
        <f t="shared" si="192"/>
        <v>3.4296341763076552</v>
      </c>
      <c r="M1787" s="33" t="str">
        <f ca="1">[1]!EM_S_MAJASSRES_NUM(B1787,$M$2,$M$1)</f>
        <v/>
      </c>
      <c r="N1787" s="29" t="str">
        <f t="shared" si="193"/>
        <v/>
      </c>
      <c r="O1787" s="21">
        <f t="shared" ca="1" si="194"/>
        <v>3.4296341763076552</v>
      </c>
      <c r="P1787" s="10" t="str">
        <f t="shared" si="195"/>
        <v>财报</v>
      </c>
    </row>
    <row r="1788" spans="1:16" x14ac:dyDescent="0.2">
      <c r="A1788" s="17">
        <f t="shared" ca="1" si="190"/>
        <v>1802</v>
      </c>
      <c r="B1788" s="8" t="s">
        <v>3622</v>
      </c>
      <c r="C1788" s="8" t="s">
        <v>3623</v>
      </c>
      <c r="D1788" s="13">
        <f>IFERROR([1]!EM_S_QSTM07_IS(B1788,"61",$C$1,"1")/1000000,"")</f>
        <v>2344.7363300000002</v>
      </c>
      <c r="E1788" s="13" t="str">
        <f>IFERROR([1]!EM_S_PERFORMANCEEXPRESS_PERFEXNETPROFITTOSHAREHOLDER(B1788,$C$1)/1000000,"")</f>
        <v/>
      </c>
      <c r="F1788" s="13" t="str">
        <f>IFERROR([1]!EM_S_PROFITNOTICE_FORECASTT(B1788,$C$1)/1000000,"")</f>
        <v/>
      </c>
      <c r="G1788" s="13" t="str">
        <f>IFERROR([1]!EM_S_PROFITNOTICE_FORECASTL(B1788,$C$1)/1000000,"")</f>
        <v/>
      </c>
      <c r="H1788" s="13" t="str">
        <f t="shared" si="191"/>
        <v/>
      </c>
      <c r="I1788" s="20">
        <f>IFERROR([1]!EM_S_QSTM07_IS(B1788,"61",$I$1,"1")/1000000,"")</f>
        <v>3947.576869</v>
      </c>
      <c r="J1788" s="13">
        <f t="shared" si="189"/>
        <v>-1602.8405389999998</v>
      </c>
      <c r="K1788" s="13">
        <f>IFERROR([1]!EM_S_QSTM07_IS(B1788,"61",$K$2,"1")/1000000,"")</f>
        <v>4024.4869180000001</v>
      </c>
      <c r="L1788" s="14">
        <f t="shared" si="192"/>
        <v>-1.398272021168985</v>
      </c>
      <c r="M1788" s="33" t="str">
        <f ca="1">[1]!EM_S_MAJASSRES_NUM(B1788,$M$2,$M$1)</f>
        <v/>
      </c>
      <c r="N1788" s="29" t="str">
        <f t="shared" si="193"/>
        <v/>
      </c>
      <c r="O1788" s="21">
        <f t="shared" ca="1" si="194"/>
        <v>-1.398272021168985</v>
      </c>
      <c r="P1788" s="10" t="str">
        <f t="shared" si="195"/>
        <v>财报</v>
      </c>
    </row>
    <row r="1789" spans="1:16" x14ac:dyDescent="0.2">
      <c r="A1789" s="17">
        <f t="shared" ca="1" si="190"/>
        <v>1632</v>
      </c>
      <c r="B1789" s="8" t="s">
        <v>3624</v>
      </c>
      <c r="C1789" s="8" t="s">
        <v>3625</v>
      </c>
      <c r="D1789" s="13">
        <f>IFERROR([1]!EM_S_QSTM07_IS(B1789,"61",$C$1,"1")/1000000,"")</f>
        <v>227.44783672999998</v>
      </c>
      <c r="E1789" s="13" t="str">
        <f>IFERROR([1]!EM_S_PERFORMANCEEXPRESS_PERFEXNETPROFITTOSHAREHOLDER(B1789,$C$1)/1000000,"")</f>
        <v/>
      </c>
      <c r="F1789" s="13" t="str">
        <f>IFERROR([1]!EM_S_PROFITNOTICE_FORECASTT(B1789,$C$1)/1000000,"")</f>
        <v/>
      </c>
      <c r="G1789" s="13" t="str">
        <f>IFERROR([1]!EM_S_PROFITNOTICE_FORECASTL(B1789,$C$1)/1000000,"")</f>
        <v/>
      </c>
      <c r="H1789" s="13" t="str">
        <f t="shared" si="191"/>
        <v/>
      </c>
      <c r="I1789" s="20">
        <f>IFERROR([1]!EM_S_QSTM07_IS(B1789,"61",$I$1,"1")/1000000,"")</f>
        <v>254.21391631</v>
      </c>
      <c r="J1789" s="13">
        <f t="shared" si="189"/>
        <v>-26.766079580000024</v>
      </c>
      <c r="K1789" s="13">
        <f>IFERROR([1]!EM_S_QSTM07_IS(B1789,"61",$K$2,"1")/1000000,"")</f>
        <v>247.59909069</v>
      </c>
      <c r="L1789" s="14">
        <f t="shared" si="192"/>
        <v>-1.1081024954712446</v>
      </c>
      <c r="M1789" s="33" t="str">
        <f ca="1">[1]!EM_S_MAJASSRES_NUM(B1789,$M$2,$M$1)</f>
        <v/>
      </c>
      <c r="N1789" s="29" t="str">
        <f t="shared" si="193"/>
        <v/>
      </c>
      <c r="O1789" s="21">
        <f t="shared" ca="1" si="194"/>
        <v>-1.1081024954712446</v>
      </c>
      <c r="P1789" s="10" t="str">
        <f t="shared" si="195"/>
        <v>财报</v>
      </c>
    </row>
    <row r="1790" spans="1:16" x14ac:dyDescent="0.2">
      <c r="A1790" s="17">
        <f t="shared" ca="1" si="190"/>
        <v>1232</v>
      </c>
      <c r="B1790" s="8" t="s">
        <v>3626</v>
      </c>
      <c r="C1790" s="8" t="s">
        <v>3627</v>
      </c>
      <c r="D1790" s="13">
        <f>IFERROR([1]!EM_S_QSTM07_IS(B1790,"61",$C$1,"1")/1000000,"")</f>
        <v>5395</v>
      </c>
      <c r="E1790" s="13" t="str">
        <f>IFERROR([1]!EM_S_PERFORMANCEEXPRESS_PERFEXNETPROFITTOSHAREHOLDER(B1790,$C$1)/1000000,"")</f>
        <v/>
      </c>
      <c r="F1790" s="13" t="str">
        <f>IFERROR([1]!EM_S_PROFITNOTICE_FORECASTT(B1790,$C$1)/1000000,"")</f>
        <v/>
      </c>
      <c r="G1790" s="13" t="str">
        <f>IFERROR([1]!EM_S_PROFITNOTICE_FORECASTL(B1790,$C$1)/1000000,"")</f>
        <v/>
      </c>
      <c r="H1790" s="13" t="str">
        <f t="shared" si="191"/>
        <v/>
      </c>
      <c r="I1790" s="20">
        <f>IFERROR([1]!EM_S_QSTM07_IS(B1790,"61",$I$1,"1")/1000000,"")</f>
        <v>4431</v>
      </c>
      <c r="J1790" s="13">
        <f t="shared" si="189"/>
        <v>964</v>
      </c>
      <c r="K1790" s="13">
        <f>IFERROR([1]!EM_S_QSTM07_IS(B1790,"61",$K$2,"1")/1000000,"")</f>
        <v>5127</v>
      </c>
      <c r="L1790" s="14">
        <f t="shared" si="192"/>
        <v>-0.81197581431636434</v>
      </c>
      <c r="M1790" s="33" t="str">
        <f ca="1">[1]!EM_S_MAJASSRES_NUM(B1790,$M$2,$M$1)</f>
        <v/>
      </c>
      <c r="N1790" s="29" t="str">
        <f t="shared" si="193"/>
        <v/>
      </c>
      <c r="O1790" s="21">
        <f t="shared" ca="1" si="194"/>
        <v>-0.81197581431636434</v>
      </c>
      <c r="P1790" s="10" t="str">
        <f t="shared" si="195"/>
        <v>财报</v>
      </c>
    </row>
    <row r="1791" spans="1:16" x14ac:dyDescent="0.2">
      <c r="A1791" s="17">
        <f t="shared" ca="1" si="190"/>
        <v>1548</v>
      </c>
      <c r="B1791" s="8" t="s">
        <v>3628</v>
      </c>
      <c r="C1791" s="8" t="s">
        <v>3629</v>
      </c>
      <c r="D1791" s="13">
        <f>IFERROR([1]!EM_S_QSTM07_IS(B1791,"61",$C$1,"1")/1000000,"")</f>
        <v>13517</v>
      </c>
      <c r="E1791" s="13" t="str">
        <f>IFERROR([1]!EM_S_PERFORMANCEEXPRESS_PERFEXNETPROFITTOSHAREHOLDER(B1791,$C$1)/1000000,"")</f>
        <v/>
      </c>
      <c r="F1791" s="13" t="str">
        <f>IFERROR([1]!EM_S_PROFITNOTICE_FORECASTT(B1791,$C$1)/1000000,"")</f>
        <v/>
      </c>
      <c r="G1791" s="13" t="str">
        <f>IFERROR([1]!EM_S_PROFITNOTICE_FORECASTL(B1791,$C$1)/1000000,"")</f>
        <v/>
      </c>
      <c r="H1791" s="13" t="str">
        <f t="shared" si="191"/>
        <v/>
      </c>
      <c r="I1791" s="20">
        <f>IFERROR([1]!EM_S_QSTM07_IS(B1791,"61",$I$1,"1")/1000000,"")</f>
        <v>13706</v>
      </c>
      <c r="J1791" s="13">
        <f t="shared" si="189"/>
        <v>-189</v>
      </c>
      <c r="K1791" s="13">
        <f>IFERROR([1]!EM_S_QSTM07_IS(B1791,"61",$K$2,"1")/1000000,"")</f>
        <v>13401</v>
      </c>
      <c r="L1791" s="14">
        <f t="shared" si="192"/>
        <v>-1.0141034251175285</v>
      </c>
      <c r="M1791" s="33" t="str">
        <f ca="1">[1]!EM_S_MAJASSRES_NUM(B1791,$M$2,$M$1)</f>
        <v/>
      </c>
      <c r="N1791" s="29" t="str">
        <f t="shared" si="193"/>
        <v/>
      </c>
      <c r="O1791" s="21">
        <f t="shared" ca="1" si="194"/>
        <v>-1.0141034251175285</v>
      </c>
      <c r="P1791" s="10" t="str">
        <f t="shared" si="195"/>
        <v>财报</v>
      </c>
    </row>
    <row r="1792" spans="1:16" x14ac:dyDescent="0.2">
      <c r="A1792" s="17">
        <f t="shared" ca="1" si="190"/>
        <v>1504</v>
      </c>
      <c r="B1792" s="8" t="s">
        <v>3630</v>
      </c>
      <c r="C1792" s="8" t="s">
        <v>3631</v>
      </c>
      <c r="D1792" s="13">
        <f>IFERROR([1]!EM_S_QSTM07_IS(B1792,"61",$C$1,"1")/1000000,"")</f>
        <v>80.799880370000011</v>
      </c>
      <c r="E1792" s="13" t="str">
        <f>IFERROR([1]!EM_S_PERFORMANCEEXPRESS_PERFEXNETPROFITTOSHAREHOLDER(B1792,$C$1)/1000000,"")</f>
        <v/>
      </c>
      <c r="F1792" s="13" t="str">
        <f>IFERROR([1]!EM_S_PROFITNOTICE_FORECASTT(B1792,$C$1)/1000000,"")</f>
        <v/>
      </c>
      <c r="G1792" s="13" t="str">
        <f>IFERROR([1]!EM_S_PROFITNOTICE_FORECASTL(B1792,$C$1)/1000000,"")</f>
        <v/>
      </c>
      <c r="H1792" s="13" t="str">
        <f t="shared" si="191"/>
        <v/>
      </c>
      <c r="I1792" s="20">
        <f>IFERROR([1]!EM_S_QSTM07_IS(B1792,"61",$I$1,"1")/1000000,"")</f>
        <v>79.603940440000002</v>
      </c>
      <c r="J1792" s="13">
        <f t="shared" si="189"/>
        <v>1.1959399300000086</v>
      </c>
      <c r="K1792" s="13">
        <f>IFERROR([1]!EM_S_QSTM07_IS(B1792,"61",$K$2,"1")/1000000,"")</f>
        <v>96.110707640000001</v>
      </c>
      <c r="L1792" s="14">
        <f t="shared" si="192"/>
        <v>-0.9875566421331573</v>
      </c>
      <c r="M1792" s="33" t="str">
        <f ca="1">[1]!EM_S_MAJASSRES_NUM(B1792,$M$2,$M$1)</f>
        <v/>
      </c>
      <c r="N1792" s="29" t="str">
        <f t="shared" si="193"/>
        <v/>
      </c>
      <c r="O1792" s="21">
        <f t="shared" ca="1" si="194"/>
        <v>-0.9875566421331573</v>
      </c>
      <c r="P1792" s="10" t="str">
        <f t="shared" si="195"/>
        <v>财报</v>
      </c>
    </row>
    <row r="1793" spans="1:16" x14ac:dyDescent="0.2">
      <c r="A1793" s="17">
        <f t="shared" ca="1" si="190"/>
        <v>1076</v>
      </c>
      <c r="B1793" s="8" t="s">
        <v>3632</v>
      </c>
      <c r="C1793" s="8" t="s">
        <v>3633</v>
      </c>
      <c r="D1793" s="13">
        <f>IFERROR([1]!EM_S_QSTM07_IS(B1793,"61",$C$1,"1")/1000000,"")</f>
        <v>1697.5377568599999</v>
      </c>
      <c r="E1793" s="13" t="str">
        <f>IFERROR([1]!EM_S_PERFORMANCEEXPRESS_PERFEXNETPROFITTOSHAREHOLDER(B1793,$C$1)/1000000,"")</f>
        <v/>
      </c>
      <c r="F1793" s="13" t="str">
        <f>IFERROR([1]!EM_S_PROFITNOTICE_FORECASTT(B1793,$C$1)/1000000,"")</f>
        <v/>
      </c>
      <c r="G1793" s="13" t="str">
        <f>IFERROR([1]!EM_S_PROFITNOTICE_FORECASTL(B1793,$C$1)/1000000,"")</f>
        <v/>
      </c>
      <c r="H1793" s="13" t="str">
        <f t="shared" si="191"/>
        <v/>
      </c>
      <c r="I1793" s="20">
        <f>IFERROR([1]!EM_S_QSTM07_IS(B1793,"61",$I$1,"1")/1000000,"")</f>
        <v>1219.6124666199999</v>
      </c>
      <c r="J1793" s="13">
        <f t="shared" si="189"/>
        <v>477.92529024000009</v>
      </c>
      <c r="K1793" s="13">
        <f>IFERROR([1]!EM_S_QSTM07_IS(B1793,"61",$K$2,"1")/1000000,"")</f>
        <v>1593.40649364</v>
      </c>
      <c r="L1793" s="14">
        <f t="shared" si="192"/>
        <v>-0.70006066113850152</v>
      </c>
      <c r="M1793" s="33" t="str">
        <f ca="1">[1]!EM_S_MAJASSRES_NUM(B1793,$M$2,$M$1)</f>
        <v/>
      </c>
      <c r="N1793" s="29" t="str">
        <f t="shared" si="193"/>
        <v/>
      </c>
      <c r="O1793" s="21">
        <f t="shared" ca="1" si="194"/>
        <v>-0.70006066113850152</v>
      </c>
      <c r="P1793" s="10" t="str">
        <f t="shared" si="195"/>
        <v>财报</v>
      </c>
    </row>
    <row r="1794" spans="1:16" x14ac:dyDescent="0.2">
      <c r="A1794" s="17">
        <f t="shared" ca="1" si="190"/>
        <v>1139</v>
      </c>
      <c r="B1794" s="8" t="s">
        <v>36</v>
      </c>
      <c r="C1794" s="8" t="s">
        <v>37</v>
      </c>
      <c r="D1794" s="13">
        <f>IFERROR([1]!EM_S_QSTM07_IS(B1794,"61",$C$1,"1")/1000000,"")</f>
        <v>1939.9570717399999</v>
      </c>
      <c r="E1794" s="13" t="str">
        <f>IFERROR([1]!EM_S_PERFORMANCEEXPRESS_PERFEXNETPROFITTOSHAREHOLDER(B1794,$C$1)/1000000,"")</f>
        <v/>
      </c>
      <c r="F1794" s="13" t="str">
        <f>IFERROR([1]!EM_S_PROFITNOTICE_FORECASTT(B1794,$C$1)/1000000,"")</f>
        <v/>
      </c>
      <c r="G1794" s="13" t="str">
        <f>IFERROR([1]!EM_S_PROFITNOTICE_FORECASTL(B1794,$C$1)/1000000,"")</f>
        <v/>
      </c>
      <c r="H1794" s="13" t="str">
        <f t="shared" si="191"/>
        <v/>
      </c>
      <c r="I1794" s="20">
        <f>IFERROR([1]!EM_S_QSTM07_IS(B1794,"61",$I$1,"1")/1000000,"")</f>
        <v>1528.5257250100001</v>
      </c>
      <c r="J1794" s="13">
        <f t="shared" si="189"/>
        <v>411.43134672999986</v>
      </c>
      <c r="K1794" s="13">
        <f>IFERROR([1]!EM_S_QSTM07_IS(B1794,"61",$K$2,"1")/1000000,"")</f>
        <v>1627.33198539</v>
      </c>
      <c r="L1794" s="14">
        <f t="shared" si="192"/>
        <v>-0.74717430098849935</v>
      </c>
      <c r="M1794" s="33" t="str">
        <f ca="1">[1]!EM_S_MAJASSRES_NUM(B1794,$M$2,$M$1)</f>
        <v/>
      </c>
      <c r="N1794" s="29" t="str">
        <f t="shared" si="193"/>
        <v/>
      </c>
      <c r="O1794" s="21">
        <f t="shared" ca="1" si="194"/>
        <v>-0.74717430098849935</v>
      </c>
      <c r="P1794" s="10" t="str">
        <f t="shared" si="195"/>
        <v>财报</v>
      </c>
    </row>
    <row r="1795" spans="1:16" x14ac:dyDescent="0.2">
      <c r="A1795" s="17">
        <f t="shared" ca="1" si="190"/>
        <v>1375</v>
      </c>
      <c r="B1795" s="8" t="s">
        <v>3634</v>
      </c>
      <c r="C1795" s="8" t="s">
        <v>3635</v>
      </c>
      <c r="D1795" s="13">
        <f>IFERROR([1]!EM_S_QSTM07_IS(B1795,"61",$C$1,"1")/1000000,"")</f>
        <v>217.1550259</v>
      </c>
      <c r="E1795" s="13" t="str">
        <f>IFERROR([1]!EM_S_PERFORMANCEEXPRESS_PERFEXNETPROFITTOSHAREHOLDER(B1795,$C$1)/1000000,"")</f>
        <v/>
      </c>
      <c r="F1795" s="13" t="str">
        <f>IFERROR([1]!EM_S_PROFITNOTICE_FORECASTT(B1795,$C$1)/1000000,"")</f>
        <v/>
      </c>
      <c r="G1795" s="13" t="str">
        <f>IFERROR([1]!EM_S_PROFITNOTICE_FORECASTL(B1795,$C$1)/1000000,"")</f>
        <v/>
      </c>
      <c r="H1795" s="13" t="str">
        <f t="shared" si="191"/>
        <v/>
      </c>
      <c r="I1795" s="20">
        <f>IFERROR([1]!EM_S_QSTM07_IS(B1795,"61",$I$1,"1")/1000000,"")</f>
        <v>162.23929546000002</v>
      </c>
      <c r="J1795" s="13">
        <f t="shared" si="189"/>
        <v>54.915730439999976</v>
      </c>
      <c r="K1795" s="13">
        <f>IFERROR([1]!EM_S_QSTM07_IS(B1795,"61",$K$2,"1")/1000000,"")</f>
        <v>589.99164159999998</v>
      </c>
      <c r="L1795" s="14">
        <f t="shared" si="192"/>
        <v>-0.90692117215241586</v>
      </c>
      <c r="M1795" s="33" t="str">
        <f ca="1">[1]!EM_S_MAJASSRES_NUM(B1795,$M$2,$M$1)</f>
        <v/>
      </c>
      <c r="N1795" s="29" t="str">
        <f t="shared" si="193"/>
        <v/>
      </c>
      <c r="O1795" s="21">
        <f t="shared" ca="1" si="194"/>
        <v>-0.90692117215241586</v>
      </c>
      <c r="P1795" s="10" t="str">
        <f t="shared" si="195"/>
        <v>财报</v>
      </c>
    </row>
    <row r="1796" spans="1:16" x14ac:dyDescent="0.2">
      <c r="A1796" s="17">
        <f t="shared" ca="1" si="190"/>
        <v>1683</v>
      </c>
      <c r="B1796" s="8" t="s">
        <v>3636</v>
      </c>
      <c r="C1796" s="8" t="s">
        <v>3637</v>
      </c>
      <c r="D1796" s="13">
        <f>IFERROR([1]!EM_S_QSTM07_IS(B1796,"61",$C$1,"1")/1000000,"")</f>
        <v>262.73957832000002</v>
      </c>
      <c r="E1796" s="13" t="str">
        <f>IFERROR([1]!EM_S_PERFORMANCEEXPRESS_PERFEXNETPROFITTOSHAREHOLDER(B1796,$C$1)/1000000,"")</f>
        <v/>
      </c>
      <c r="F1796" s="13" t="str">
        <f>IFERROR([1]!EM_S_PROFITNOTICE_FORECASTT(B1796,$C$1)/1000000,"")</f>
        <v/>
      </c>
      <c r="G1796" s="13" t="str">
        <f>IFERROR([1]!EM_S_PROFITNOTICE_FORECASTL(B1796,$C$1)/1000000,"")</f>
        <v/>
      </c>
      <c r="H1796" s="13" t="str">
        <f t="shared" si="191"/>
        <v/>
      </c>
      <c r="I1796" s="20">
        <f>IFERROR([1]!EM_S_QSTM07_IS(B1796,"61",$I$1,"1")/1000000,"")</f>
        <v>333.39103569000002</v>
      </c>
      <c r="J1796" s="13">
        <f t="shared" ref="J1796:J1859" si="196">IFERROR(IF(D1796&lt;&gt;"",D1796-I1796,IF(E1796&lt;&gt;"",E1796-I1796,IF(H1796&lt;&gt;"",H1796-I1796,""))),"")</f>
        <v>-70.651457370000003</v>
      </c>
      <c r="K1796" s="13">
        <f>IFERROR([1]!EM_S_QSTM07_IS(B1796,"61",$K$2,"1")/1000000,"")</f>
        <v>417.09764123000002</v>
      </c>
      <c r="L1796" s="14">
        <f t="shared" si="192"/>
        <v>-1.1693882927787662</v>
      </c>
      <c r="M1796" s="33" t="str">
        <f ca="1">[1]!EM_S_MAJASSRES_NUM(B1796,$M$2,$M$1)</f>
        <v/>
      </c>
      <c r="N1796" s="29" t="str">
        <f t="shared" si="193"/>
        <v/>
      </c>
      <c r="O1796" s="21">
        <f t="shared" ca="1" si="194"/>
        <v>-1.1693882927787662</v>
      </c>
      <c r="P1796" s="10" t="str">
        <f t="shared" si="195"/>
        <v>财报</v>
      </c>
    </row>
    <row r="1797" spans="1:16" x14ac:dyDescent="0.2">
      <c r="A1797" s="17">
        <f t="shared" ref="A1797:A1860" ca="1" si="197">IFERROR(RANK(O1797,$O$4:$O$2880,0),"")</f>
        <v>61</v>
      </c>
      <c r="B1797" s="8" t="s">
        <v>38</v>
      </c>
      <c r="C1797" s="8" t="s">
        <v>39</v>
      </c>
      <c r="D1797" s="13">
        <f>IFERROR([1]!EM_S_QSTM07_IS(B1797,"61",$C$1,"1")/1000000,"")</f>
        <v>356.06888062000002</v>
      </c>
      <c r="E1797" s="13" t="str">
        <f>IFERROR([1]!EM_S_PERFORMANCEEXPRESS_PERFEXNETPROFITTOSHAREHOLDER(B1797,$C$1)/1000000,"")</f>
        <v/>
      </c>
      <c r="F1797" s="13" t="str">
        <f>IFERROR([1]!EM_S_PROFITNOTICE_FORECASTT(B1797,$C$1)/1000000,"")</f>
        <v/>
      </c>
      <c r="G1797" s="13" t="str">
        <f>IFERROR([1]!EM_S_PROFITNOTICE_FORECASTL(B1797,$C$1)/1000000,"")</f>
        <v/>
      </c>
      <c r="H1797" s="13" t="str">
        <f t="shared" ref="H1797:H1860" si="198">IFERROR(AVERAGE(F1797:G1797),"")</f>
        <v/>
      </c>
      <c r="I1797" s="20">
        <f>IFERROR([1]!EM_S_QSTM07_IS(B1797,"61",$I$1,"1")/1000000,"")</f>
        <v>-332.91756233999996</v>
      </c>
      <c r="J1797" s="13">
        <f t="shared" si="196"/>
        <v>688.98644295999998</v>
      </c>
      <c r="K1797" s="13">
        <f>IFERROR([1]!EM_S_QSTM07_IS(B1797,"61",$K$2,"1")/1000000,"")</f>
        <v>197.42285537000001</v>
      </c>
      <c r="L1797" s="14">
        <f t="shared" ref="L1797:L1860" si="199">IFERROR(IF(J1797="","",(J1797-K1797)/ABS(K1797)),"")</f>
        <v>2.4899021274347195</v>
      </c>
      <c r="M1797" s="33" t="str">
        <f ca="1">[1]!EM_S_MAJASSRES_NUM(B1797,$M$2,$M$1)</f>
        <v/>
      </c>
      <c r="N1797" s="29" t="str">
        <f t="shared" ref="N1797:N1860" si="200">IFERROR(IF(ABS(K1797)&lt;$N$2,1,""),"")</f>
        <v/>
      </c>
      <c r="O1797" s="21">
        <f t="shared" ref="O1797:O1860" ca="1" si="201">IFERROR(IF(AND(M1797="",N1797=""),L1797,""),"")</f>
        <v>2.4899021274347195</v>
      </c>
      <c r="P1797" s="10" t="str">
        <f t="shared" ref="P1797:P1860" si="202">IFERROR(IF(D1797&lt;&gt;"","财报",IF(E1797&lt;&gt;"","快报",IF(H1797&lt;&gt;"","预告",""))),"")</f>
        <v>财报</v>
      </c>
    </row>
    <row r="1798" spans="1:16" x14ac:dyDescent="0.2">
      <c r="A1798" s="17">
        <f t="shared" ca="1" si="197"/>
        <v>859</v>
      </c>
      <c r="B1798" s="8" t="s">
        <v>3638</v>
      </c>
      <c r="C1798" s="8" t="s">
        <v>3639</v>
      </c>
      <c r="D1798" s="13">
        <f>IFERROR([1]!EM_S_QSTM07_IS(B1798,"61",$C$1,"1")/1000000,"")</f>
        <v>2690.85884971</v>
      </c>
      <c r="E1798" s="13" t="str">
        <f>IFERROR([1]!EM_S_PERFORMANCEEXPRESS_PERFEXNETPROFITTOSHAREHOLDER(B1798,$C$1)/1000000,"")</f>
        <v/>
      </c>
      <c r="F1798" s="13" t="str">
        <f>IFERROR([1]!EM_S_PROFITNOTICE_FORECASTT(B1798,$C$1)/1000000,"")</f>
        <v/>
      </c>
      <c r="G1798" s="13" t="str">
        <f>IFERROR([1]!EM_S_PROFITNOTICE_FORECASTL(B1798,$C$1)/1000000,"")</f>
        <v/>
      </c>
      <c r="H1798" s="13" t="str">
        <f t="shared" si="198"/>
        <v/>
      </c>
      <c r="I1798" s="20">
        <f>IFERROR([1]!EM_S_QSTM07_IS(B1798,"61",$I$1,"1")/1000000,"")</f>
        <v>1472.81998404</v>
      </c>
      <c r="J1798" s="13">
        <f t="shared" si="196"/>
        <v>1218.03886567</v>
      </c>
      <c r="K1798" s="13">
        <f>IFERROR([1]!EM_S_QSTM07_IS(B1798,"61",$K$2,"1")/1000000,"")</f>
        <v>2639.8369026999999</v>
      </c>
      <c r="L1798" s="14">
        <f t="shared" si="199"/>
        <v>-0.53859313640770701</v>
      </c>
      <c r="M1798" s="33" t="str">
        <f ca="1">[1]!EM_S_MAJASSRES_NUM(B1798,$M$2,$M$1)</f>
        <v/>
      </c>
      <c r="N1798" s="29" t="str">
        <f t="shared" si="200"/>
        <v/>
      </c>
      <c r="O1798" s="21">
        <f t="shared" ca="1" si="201"/>
        <v>-0.53859313640770701</v>
      </c>
      <c r="P1798" s="10" t="str">
        <f t="shared" si="202"/>
        <v>财报</v>
      </c>
    </row>
    <row r="1799" spans="1:16" x14ac:dyDescent="0.2">
      <c r="A1799" s="17">
        <f t="shared" ca="1" si="197"/>
        <v>21</v>
      </c>
      <c r="B1799" s="8" t="s">
        <v>3640</v>
      </c>
      <c r="C1799" s="8" t="s">
        <v>3641</v>
      </c>
      <c r="D1799" s="13">
        <f>IFERROR([1]!EM_S_QSTM07_IS(B1799,"61",$C$1,"1")/1000000,"")</f>
        <v>1665.6708871199999</v>
      </c>
      <c r="E1799" s="13" t="str">
        <f>IFERROR([1]!EM_S_PERFORMANCEEXPRESS_PERFEXNETPROFITTOSHAREHOLDER(B1799,$C$1)/1000000,"")</f>
        <v/>
      </c>
      <c r="F1799" s="13" t="str">
        <f>IFERROR([1]!EM_S_PROFITNOTICE_FORECASTT(B1799,$C$1)/1000000,"")</f>
        <v/>
      </c>
      <c r="G1799" s="13" t="str">
        <f>IFERROR([1]!EM_S_PROFITNOTICE_FORECASTL(B1799,$C$1)/1000000,"")</f>
        <v/>
      </c>
      <c r="H1799" s="13" t="str">
        <f t="shared" si="198"/>
        <v/>
      </c>
      <c r="I1799" s="20">
        <f>IFERROR([1]!EM_S_QSTM07_IS(B1799,"61",$I$1,"1")/1000000,"")</f>
        <v>154.67965249000002</v>
      </c>
      <c r="J1799" s="13">
        <f t="shared" si="196"/>
        <v>1510.9912346299998</v>
      </c>
      <c r="K1799" s="13">
        <f>IFERROR([1]!EM_S_QSTM07_IS(B1799,"61",$K$2,"1")/1000000,"")</f>
        <v>233.19931761000001</v>
      </c>
      <c r="L1799" s="14">
        <f t="shared" si="199"/>
        <v>5.4793981822749798</v>
      </c>
      <c r="M1799" s="33" t="str">
        <f ca="1">[1]!EM_S_MAJASSRES_NUM(B1799,$M$2,$M$1)</f>
        <v/>
      </c>
      <c r="N1799" s="29" t="str">
        <f t="shared" si="200"/>
        <v/>
      </c>
      <c r="O1799" s="21">
        <f t="shared" ca="1" si="201"/>
        <v>5.4793981822749798</v>
      </c>
      <c r="P1799" s="10" t="str">
        <f t="shared" si="202"/>
        <v>财报</v>
      </c>
    </row>
    <row r="1800" spans="1:16" x14ac:dyDescent="0.2">
      <c r="A1800" s="17">
        <f t="shared" ca="1" si="197"/>
        <v>1871</v>
      </c>
      <c r="B1800" s="8" t="s">
        <v>3642</v>
      </c>
      <c r="C1800" s="8" t="s">
        <v>3643</v>
      </c>
      <c r="D1800" s="13">
        <f>IFERROR([1]!EM_S_QSTM07_IS(B1800,"61",$C$1,"1")/1000000,"")</f>
        <v>816.64700000000005</v>
      </c>
      <c r="E1800" s="13" t="str">
        <f>IFERROR([1]!EM_S_PERFORMANCEEXPRESS_PERFEXNETPROFITTOSHAREHOLDER(B1800,$C$1)/1000000,"")</f>
        <v/>
      </c>
      <c r="F1800" s="13" t="str">
        <f>IFERROR([1]!EM_S_PROFITNOTICE_FORECASTT(B1800,$C$1)/1000000,"")</f>
        <v/>
      </c>
      <c r="G1800" s="13" t="str">
        <f>IFERROR([1]!EM_S_PROFITNOTICE_FORECASTL(B1800,$C$1)/1000000,"")</f>
        <v/>
      </c>
      <c r="H1800" s="13" t="str">
        <f t="shared" si="198"/>
        <v/>
      </c>
      <c r="I1800" s="20">
        <f>IFERROR([1]!EM_S_QSTM07_IS(B1800,"61",$I$1,"1")/1000000,"")</f>
        <v>1818.8150000000001</v>
      </c>
      <c r="J1800" s="13">
        <f t="shared" si="196"/>
        <v>-1002.168</v>
      </c>
      <c r="K1800" s="13">
        <f>IFERROR([1]!EM_S_QSTM07_IS(B1800,"61",$K$2,"1")/1000000,"")</f>
        <v>1708.2349999999999</v>
      </c>
      <c r="L1800" s="14">
        <f t="shared" si="199"/>
        <v>-1.5866686960517726</v>
      </c>
      <c r="M1800" s="33" t="str">
        <f ca="1">[1]!EM_S_MAJASSRES_NUM(B1800,$M$2,$M$1)</f>
        <v/>
      </c>
      <c r="N1800" s="29" t="str">
        <f t="shared" si="200"/>
        <v/>
      </c>
      <c r="O1800" s="21">
        <f t="shared" ca="1" si="201"/>
        <v>-1.5866686960517726</v>
      </c>
      <c r="P1800" s="10" t="str">
        <f t="shared" si="202"/>
        <v>财报</v>
      </c>
    </row>
    <row r="1801" spans="1:16" x14ac:dyDescent="0.2">
      <c r="A1801" s="17">
        <f t="shared" ca="1" si="197"/>
        <v>1072</v>
      </c>
      <c r="B1801" s="8" t="s">
        <v>3644</v>
      </c>
      <c r="C1801" s="8" t="s">
        <v>3645</v>
      </c>
      <c r="D1801" s="13">
        <f>IFERROR([1]!EM_S_QSTM07_IS(B1801,"61",$C$1,"1")/1000000,"")</f>
        <v>13065</v>
      </c>
      <c r="E1801" s="13" t="str">
        <f>IFERROR([1]!EM_S_PERFORMANCEEXPRESS_PERFEXNETPROFITTOSHAREHOLDER(B1801,$C$1)/1000000,"")</f>
        <v/>
      </c>
      <c r="F1801" s="13" t="str">
        <f>IFERROR([1]!EM_S_PROFITNOTICE_FORECASTT(B1801,$C$1)/1000000,"")</f>
        <v/>
      </c>
      <c r="G1801" s="13" t="str">
        <f>IFERROR([1]!EM_S_PROFITNOTICE_FORECASTL(B1801,$C$1)/1000000,"")</f>
        <v/>
      </c>
      <c r="H1801" s="13" t="str">
        <f t="shared" si="198"/>
        <v/>
      </c>
      <c r="I1801" s="20">
        <f>IFERROR([1]!EM_S_QSTM07_IS(B1801,"61",$I$1,"1")/1000000,"")</f>
        <v>6185</v>
      </c>
      <c r="J1801" s="13">
        <f t="shared" si="196"/>
        <v>6880</v>
      </c>
      <c r="K1801" s="13">
        <f>IFERROR([1]!EM_S_QSTM07_IS(B1801,"61",$K$2,"1")/1000000,"")</f>
        <v>22742</v>
      </c>
      <c r="L1801" s="14">
        <f t="shared" si="199"/>
        <v>-0.69747603552897719</v>
      </c>
      <c r="M1801" s="33" t="str">
        <f ca="1">[1]!EM_S_MAJASSRES_NUM(B1801,$M$2,$M$1)</f>
        <v/>
      </c>
      <c r="N1801" s="29" t="str">
        <f t="shared" si="200"/>
        <v/>
      </c>
      <c r="O1801" s="21">
        <f t="shared" ca="1" si="201"/>
        <v>-0.69747603552897719</v>
      </c>
      <c r="P1801" s="10" t="str">
        <f t="shared" si="202"/>
        <v>财报</v>
      </c>
    </row>
    <row r="1802" spans="1:16" x14ac:dyDescent="0.2">
      <c r="A1802" s="17">
        <f t="shared" ca="1" si="197"/>
        <v>1966</v>
      </c>
      <c r="B1802" s="8" t="s">
        <v>3646</v>
      </c>
      <c r="C1802" s="8" t="s">
        <v>3647</v>
      </c>
      <c r="D1802" s="13">
        <f>IFERROR([1]!EM_S_QSTM07_IS(B1802,"61",$C$1,"1")/1000000,"")</f>
        <v>428</v>
      </c>
      <c r="E1802" s="13" t="str">
        <f>IFERROR([1]!EM_S_PERFORMANCEEXPRESS_PERFEXNETPROFITTOSHAREHOLDER(B1802,$C$1)/1000000,"")</f>
        <v/>
      </c>
      <c r="F1802" s="13" t="str">
        <f>IFERROR([1]!EM_S_PROFITNOTICE_FORECASTT(B1802,$C$1)/1000000,"")</f>
        <v/>
      </c>
      <c r="G1802" s="13" t="str">
        <f>IFERROR([1]!EM_S_PROFITNOTICE_FORECASTL(B1802,$C$1)/1000000,"")</f>
        <v/>
      </c>
      <c r="H1802" s="13" t="str">
        <f t="shared" si="198"/>
        <v/>
      </c>
      <c r="I1802" s="20">
        <f>IFERROR([1]!EM_S_QSTM07_IS(B1802,"61",$I$1,"1")/1000000,"")</f>
        <v>2683</v>
      </c>
      <c r="J1802" s="13">
        <f t="shared" si="196"/>
        <v>-2255</v>
      </c>
      <c r="K1802" s="13">
        <f>IFERROR([1]!EM_S_QSTM07_IS(B1802,"61",$K$2,"1")/1000000,"")</f>
        <v>1579</v>
      </c>
      <c r="L1802" s="14">
        <f t="shared" si="199"/>
        <v>-2.4281190626979101</v>
      </c>
      <c r="M1802" s="33" t="str">
        <f ca="1">[1]!EM_S_MAJASSRES_NUM(B1802,$M$2,$M$1)</f>
        <v/>
      </c>
      <c r="N1802" s="29" t="str">
        <f t="shared" si="200"/>
        <v/>
      </c>
      <c r="O1802" s="21">
        <f t="shared" ca="1" si="201"/>
        <v>-2.4281190626979101</v>
      </c>
      <c r="P1802" s="10" t="str">
        <f t="shared" si="202"/>
        <v>财报</v>
      </c>
    </row>
    <row r="1803" spans="1:16" x14ac:dyDescent="0.2">
      <c r="A1803" s="17">
        <f t="shared" ca="1" si="197"/>
        <v>1181</v>
      </c>
      <c r="B1803" s="8" t="s">
        <v>3648</v>
      </c>
      <c r="C1803" s="8" t="s">
        <v>3649</v>
      </c>
      <c r="D1803" s="13">
        <f>IFERROR([1]!EM_S_QSTM07_IS(B1803,"61",$C$1,"1")/1000000,"")</f>
        <v>3600.8147390900003</v>
      </c>
      <c r="E1803" s="13">
        <f>IFERROR([1]!EM_S_PERFORMANCEEXPRESS_PERFEXNETPROFITTOSHAREHOLDER(B1803,$C$1)/1000000,"")</f>
        <v>5319</v>
      </c>
      <c r="F1803" s="13" t="str">
        <f>IFERROR([1]!EM_S_PROFITNOTICE_FORECASTT(B1803,$C$1)/1000000,"")</f>
        <v/>
      </c>
      <c r="G1803" s="13" t="str">
        <f>IFERROR([1]!EM_S_PROFITNOTICE_FORECASTL(B1803,$C$1)/1000000,"")</f>
        <v/>
      </c>
      <c r="H1803" s="13" t="str">
        <f t="shared" si="198"/>
        <v/>
      </c>
      <c r="I1803" s="20">
        <f>IFERROR([1]!EM_S_QSTM07_IS(B1803,"61",$I$1,"1")/1000000,"")</f>
        <v>1641.31638853</v>
      </c>
      <c r="J1803" s="13">
        <f t="shared" si="196"/>
        <v>1959.4983505600003</v>
      </c>
      <c r="K1803" s="13">
        <f>IFERROR([1]!EM_S_QSTM07_IS(B1803,"61",$K$2,"1")/1000000,"")</f>
        <v>8653.227879510001</v>
      </c>
      <c r="L1803" s="14">
        <f t="shared" si="199"/>
        <v>-0.77355290097006446</v>
      </c>
      <c r="M1803" s="33" t="str">
        <f ca="1">[1]!EM_S_MAJASSRES_NUM(B1803,$M$2,$M$1)</f>
        <v/>
      </c>
      <c r="N1803" s="29" t="str">
        <f t="shared" si="200"/>
        <v/>
      </c>
      <c r="O1803" s="21">
        <f t="shared" ca="1" si="201"/>
        <v>-0.77355290097006446</v>
      </c>
      <c r="P1803" s="10" t="str">
        <f t="shared" si="202"/>
        <v>财报</v>
      </c>
    </row>
    <row r="1804" spans="1:16" x14ac:dyDescent="0.2">
      <c r="A1804" s="17">
        <f t="shared" ca="1" si="197"/>
        <v>1662</v>
      </c>
      <c r="B1804" s="8" t="s">
        <v>3650</v>
      </c>
      <c r="C1804" s="8" t="s">
        <v>3651</v>
      </c>
      <c r="D1804" s="13">
        <f>IFERROR([1]!EM_S_QSTM07_IS(B1804,"61",$C$1,"1")/1000000,"")</f>
        <v>47.79</v>
      </c>
      <c r="E1804" s="13" t="str">
        <f>IFERROR([1]!EM_S_PERFORMANCEEXPRESS_PERFEXNETPROFITTOSHAREHOLDER(B1804,$C$1)/1000000,"")</f>
        <v/>
      </c>
      <c r="F1804" s="13" t="str">
        <f>IFERROR([1]!EM_S_PROFITNOTICE_FORECASTT(B1804,$C$1)/1000000,"")</f>
        <v/>
      </c>
      <c r="G1804" s="13" t="str">
        <f>IFERROR([1]!EM_S_PROFITNOTICE_FORECASTL(B1804,$C$1)/1000000,"")</f>
        <v/>
      </c>
      <c r="H1804" s="13" t="str">
        <f t="shared" si="198"/>
        <v/>
      </c>
      <c r="I1804" s="20">
        <f>IFERROR([1]!EM_S_QSTM07_IS(B1804,"61",$I$1,"1")/1000000,"")</f>
        <v>90.162999999999997</v>
      </c>
      <c r="J1804" s="13">
        <f t="shared" si="196"/>
        <v>-42.372999999999998</v>
      </c>
      <c r="K1804" s="13">
        <f>IFERROR([1]!EM_S_QSTM07_IS(B1804,"61",$K$2,"1")/1000000,"")</f>
        <v>303.24400000000003</v>
      </c>
      <c r="L1804" s="14">
        <f t="shared" si="199"/>
        <v>-1.1397323607392067</v>
      </c>
      <c r="M1804" s="33" t="str">
        <f ca="1">[1]!EM_S_MAJASSRES_NUM(B1804,$M$2,$M$1)</f>
        <v/>
      </c>
      <c r="N1804" s="29" t="str">
        <f t="shared" si="200"/>
        <v/>
      </c>
      <c r="O1804" s="21">
        <f t="shared" ca="1" si="201"/>
        <v>-1.1397323607392067</v>
      </c>
      <c r="P1804" s="10" t="str">
        <f t="shared" si="202"/>
        <v>财报</v>
      </c>
    </row>
    <row r="1805" spans="1:16" x14ac:dyDescent="0.2">
      <c r="A1805" s="17">
        <f t="shared" ca="1" si="197"/>
        <v>1525</v>
      </c>
      <c r="B1805" s="8" t="s">
        <v>3652</v>
      </c>
      <c r="C1805" s="8" t="s">
        <v>3653</v>
      </c>
      <c r="D1805" s="13">
        <f>IFERROR([1]!EM_S_QSTM07_IS(B1805,"61",$C$1,"1")/1000000,"")</f>
        <v>171.57215381</v>
      </c>
      <c r="E1805" s="13" t="str">
        <f>IFERROR([1]!EM_S_PERFORMANCEEXPRESS_PERFEXNETPROFITTOSHAREHOLDER(B1805,$C$1)/1000000,"")</f>
        <v/>
      </c>
      <c r="F1805" s="13" t="str">
        <f>IFERROR([1]!EM_S_PROFITNOTICE_FORECASTT(B1805,$C$1)/1000000,"")</f>
        <v/>
      </c>
      <c r="G1805" s="13" t="str">
        <f>IFERROR([1]!EM_S_PROFITNOTICE_FORECASTL(B1805,$C$1)/1000000,"")</f>
        <v/>
      </c>
      <c r="H1805" s="13" t="str">
        <f t="shared" si="198"/>
        <v/>
      </c>
      <c r="I1805" s="20">
        <f>IFERROR([1]!EM_S_QSTM07_IS(B1805,"61",$I$1,"1")/1000000,"")</f>
        <v>171.42345805000002</v>
      </c>
      <c r="J1805" s="13">
        <f t="shared" si="196"/>
        <v>0.14869575999998119</v>
      </c>
      <c r="K1805" s="13">
        <f>IFERROR([1]!EM_S_QSTM07_IS(B1805,"61",$K$2,"1")/1000000,"")</f>
        <v>163.05401618000002</v>
      </c>
      <c r="L1805" s="14">
        <f t="shared" si="199"/>
        <v>-0.9990880582798044</v>
      </c>
      <c r="M1805" s="33" t="str">
        <f ca="1">[1]!EM_S_MAJASSRES_NUM(B1805,$M$2,$M$1)</f>
        <v/>
      </c>
      <c r="N1805" s="29" t="str">
        <f t="shared" si="200"/>
        <v/>
      </c>
      <c r="O1805" s="21">
        <f t="shared" ca="1" si="201"/>
        <v>-0.9990880582798044</v>
      </c>
      <c r="P1805" s="10" t="str">
        <f t="shared" si="202"/>
        <v>财报</v>
      </c>
    </row>
    <row r="1806" spans="1:16" x14ac:dyDescent="0.2">
      <c r="A1806" s="17" t="str">
        <f t="shared" ca="1" si="197"/>
        <v/>
      </c>
      <c r="B1806" s="8" t="s">
        <v>3654</v>
      </c>
      <c r="C1806" s="8" t="s">
        <v>3655</v>
      </c>
      <c r="D1806" s="13">
        <f>IFERROR([1]!EM_S_QSTM07_IS(B1806,"61",$C$1,"1")/1000000,"")</f>
        <v>82.881643659999995</v>
      </c>
      <c r="E1806" s="13" t="str">
        <f>IFERROR([1]!EM_S_PERFORMANCEEXPRESS_PERFEXNETPROFITTOSHAREHOLDER(B1806,$C$1)/1000000,"")</f>
        <v/>
      </c>
      <c r="F1806" s="13" t="str">
        <f>IFERROR([1]!EM_S_PROFITNOTICE_FORECASTT(B1806,$C$1)/1000000,"")</f>
        <v/>
      </c>
      <c r="G1806" s="13" t="str">
        <f>IFERROR([1]!EM_S_PROFITNOTICE_FORECASTL(B1806,$C$1)/1000000,"")</f>
        <v/>
      </c>
      <c r="H1806" s="13" t="str">
        <f t="shared" si="198"/>
        <v/>
      </c>
      <c r="I1806" s="20">
        <f>IFERROR([1]!EM_S_QSTM07_IS(B1806,"61",$I$1,"1")/1000000,"")</f>
        <v>136.48114228</v>
      </c>
      <c r="J1806" s="13">
        <f t="shared" si="196"/>
        <v>-53.599498620000006</v>
      </c>
      <c r="K1806" s="13">
        <f>IFERROR([1]!EM_S_QSTM07_IS(B1806,"61",$K$2,"1")/1000000,"")</f>
        <v>65.063722600000006</v>
      </c>
      <c r="L1806" s="14">
        <f t="shared" si="199"/>
        <v>-1.8238000605886022</v>
      </c>
      <c r="M1806" s="33">
        <f ca="1">[1]!EM_S_MAJASSRES_NUM(B1806,$M$2,$M$1)</f>
        <v>1</v>
      </c>
      <c r="N1806" s="29" t="str">
        <f t="shared" si="200"/>
        <v/>
      </c>
      <c r="O1806" s="21" t="str">
        <f t="shared" ca="1" si="201"/>
        <v/>
      </c>
      <c r="P1806" s="10" t="str">
        <f t="shared" si="202"/>
        <v>财报</v>
      </c>
    </row>
    <row r="1807" spans="1:16" x14ac:dyDescent="0.2">
      <c r="A1807" s="17">
        <f t="shared" ca="1" si="197"/>
        <v>1615</v>
      </c>
      <c r="B1807" s="8" t="s">
        <v>3656</v>
      </c>
      <c r="C1807" s="8" t="s">
        <v>3657</v>
      </c>
      <c r="D1807" s="13">
        <f>IFERROR([1]!EM_S_QSTM07_IS(B1807,"61",$C$1,"1")/1000000,"")</f>
        <v>16881</v>
      </c>
      <c r="E1807" s="13">
        <f>IFERROR([1]!EM_S_PERFORMANCEEXPRESS_PERFEXNETPROFITTOSHAREHOLDER(B1807,$C$1)/1000000,"")</f>
        <v>35231</v>
      </c>
      <c r="F1807" s="13" t="str">
        <f>IFERROR([1]!EM_S_PROFITNOTICE_FORECASTT(B1807,$C$1)/1000000,"")</f>
        <v/>
      </c>
      <c r="G1807" s="13" t="str">
        <f>IFERROR([1]!EM_S_PROFITNOTICE_FORECASTL(B1807,$C$1)/1000000,"")</f>
        <v/>
      </c>
      <c r="H1807" s="13" t="str">
        <f t="shared" si="198"/>
        <v/>
      </c>
      <c r="I1807" s="20">
        <f>IFERROR([1]!EM_S_QSTM07_IS(B1807,"61",$I$1,"1")/1000000,"")</f>
        <v>18350</v>
      </c>
      <c r="J1807" s="13">
        <f t="shared" si="196"/>
        <v>-1469</v>
      </c>
      <c r="K1807" s="13">
        <f>IFERROR([1]!EM_S_QSTM07_IS(B1807,"61",$K$2,"1")/1000000,"")</f>
        <v>15756</v>
      </c>
      <c r="L1807" s="14">
        <f t="shared" si="199"/>
        <v>-1.0932343234323432</v>
      </c>
      <c r="M1807" s="33" t="str">
        <f ca="1">[1]!EM_S_MAJASSRES_NUM(B1807,$M$2,$M$1)</f>
        <v/>
      </c>
      <c r="N1807" s="29" t="str">
        <f t="shared" si="200"/>
        <v/>
      </c>
      <c r="O1807" s="21">
        <f t="shared" ca="1" si="201"/>
        <v>-1.0932343234323432</v>
      </c>
      <c r="P1807" s="10" t="str">
        <f t="shared" si="202"/>
        <v>财报</v>
      </c>
    </row>
    <row r="1808" spans="1:16" x14ac:dyDescent="0.2">
      <c r="A1808" s="17">
        <f t="shared" ca="1" si="197"/>
        <v>1230</v>
      </c>
      <c r="B1808" s="8" t="s">
        <v>3658</v>
      </c>
      <c r="C1808" s="8" t="s">
        <v>3659</v>
      </c>
      <c r="D1808" s="13">
        <f>IFERROR([1]!EM_S_QSTM07_IS(B1808,"61",$C$1,"1")/1000000,"")</f>
        <v>220.74908577000002</v>
      </c>
      <c r="E1808" s="13" t="str">
        <f>IFERROR([1]!EM_S_PERFORMANCEEXPRESS_PERFEXNETPROFITTOSHAREHOLDER(B1808,$C$1)/1000000,"")</f>
        <v/>
      </c>
      <c r="F1808" s="13" t="str">
        <f>IFERROR([1]!EM_S_PROFITNOTICE_FORECASTT(B1808,$C$1)/1000000,"")</f>
        <v/>
      </c>
      <c r="G1808" s="13" t="str">
        <f>IFERROR([1]!EM_S_PROFITNOTICE_FORECASTL(B1808,$C$1)/1000000,"")</f>
        <v/>
      </c>
      <c r="H1808" s="13" t="str">
        <f t="shared" si="198"/>
        <v/>
      </c>
      <c r="I1808" s="20">
        <f>IFERROR([1]!EM_S_QSTM07_IS(B1808,"61",$I$1,"1")/1000000,"")</f>
        <v>184.58195061000001</v>
      </c>
      <c r="J1808" s="13">
        <f t="shared" si="196"/>
        <v>36.167135160000015</v>
      </c>
      <c r="K1808" s="13">
        <f>IFERROR([1]!EM_S_QSTM07_IS(B1808,"61",$K$2,"1")/1000000,"")</f>
        <v>191.62694525000001</v>
      </c>
      <c r="L1808" s="14">
        <f t="shared" si="199"/>
        <v>-0.81126278920317962</v>
      </c>
      <c r="M1808" s="33" t="str">
        <f ca="1">[1]!EM_S_MAJASSRES_NUM(B1808,$M$2,$M$1)</f>
        <v/>
      </c>
      <c r="N1808" s="29" t="str">
        <f t="shared" si="200"/>
        <v/>
      </c>
      <c r="O1808" s="21">
        <f t="shared" ca="1" si="201"/>
        <v>-0.81126278920317962</v>
      </c>
      <c r="P1808" s="10" t="str">
        <f t="shared" si="202"/>
        <v>财报</v>
      </c>
    </row>
    <row r="1809" spans="1:16" x14ac:dyDescent="0.2">
      <c r="A1809" s="17">
        <f t="shared" ca="1" si="197"/>
        <v>791</v>
      </c>
      <c r="B1809" s="8" t="s">
        <v>3660</v>
      </c>
      <c r="C1809" s="8" t="s">
        <v>3661</v>
      </c>
      <c r="D1809" s="13">
        <f>IFERROR([1]!EM_S_QSTM07_IS(B1809,"61",$C$1,"1")/1000000,"")</f>
        <v>119.36707059</v>
      </c>
      <c r="E1809" s="13" t="str">
        <f>IFERROR([1]!EM_S_PERFORMANCEEXPRESS_PERFEXNETPROFITTOSHAREHOLDER(B1809,$C$1)/1000000,"")</f>
        <v/>
      </c>
      <c r="F1809" s="13" t="str">
        <f>IFERROR([1]!EM_S_PROFITNOTICE_FORECASTT(B1809,$C$1)/1000000,"")</f>
        <v/>
      </c>
      <c r="G1809" s="13" t="str">
        <f>IFERROR([1]!EM_S_PROFITNOTICE_FORECASTL(B1809,$C$1)/1000000,"")</f>
        <v/>
      </c>
      <c r="H1809" s="13" t="str">
        <f t="shared" si="198"/>
        <v/>
      </c>
      <c r="I1809" s="20">
        <f>IFERROR([1]!EM_S_QSTM07_IS(B1809,"61",$I$1,"1")/1000000,"")</f>
        <v>55.651414219999999</v>
      </c>
      <c r="J1809" s="13">
        <f t="shared" si="196"/>
        <v>63.715656369999998</v>
      </c>
      <c r="K1809" s="13">
        <f>IFERROR([1]!EM_S_QSTM07_IS(B1809,"61",$K$2,"1")/1000000,"")</f>
        <v>124.94720451000001</v>
      </c>
      <c r="L1809" s="14">
        <f t="shared" si="199"/>
        <v>-0.49005936851591914</v>
      </c>
      <c r="M1809" s="33" t="str">
        <f ca="1">[1]!EM_S_MAJASSRES_NUM(B1809,$M$2,$M$1)</f>
        <v/>
      </c>
      <c r="N1809" s="29" t="str">
        <f t="shared" si="200"/>
        <v/>
      </c>
      <c r="O1809" s="21">
        <f t="shared" ca="1" si="201"/>
        <v>-0.49005936851591914</v>
      </c>
      <c r="P1809" s="10" t="str">
        <f t="shared" si="202"/>
        <v>财报</v>
      </c>
    </row>
    <row r="1810" spans="1:16" x14ac:dyDescent="0.2">
      <c r="A1810" s="17">
        <f t="shared" ca="1" si="197"/>
        <v>751</v>
      </c>
      <c r="B1810" s="8" t="s">
        <v>3662</v>
      </c>
      <c r="C1810" s="8" t="s">
        <v>3663</v>
      </c>
      <c r="D1810" s="13">
        <f>IFERROR([1]!EM_S_QSTM07_IS(B1810,"61",$C$1,"1")/1000000,"")</f>
        <v>245.73197069999998</v>
      </c>
      <c r="E1810" s="13" t="str">
        <f>IFERROR([1]!EM_S_PERFORMANCEEXPRESS_PERFEXNETPROFITTOSHAREHOLDER(B1810,$C$1)/1000000,"")</f>
        <v/>
      </c>
      <c r="F1810" s="13" t="str">
        <f>IFERROR([1]!EM_S_PROFITNOTICE_FORECASTT(B1810,$C$1)/1000000,"")</f>
        <v/>
      </c>
      <c r="G1810" s="13" t="str">
        <f>IFERROR([1]!EM_S_PROFITNOTICE_FORECASTL(B1810,$C$1)/1000000,"")</f>
        <v/>
      </c>
      <c r="H1810" s="13" t="str">
        <f t="shared" si="198"/>
        <v/>
      </c>
      <c r="I1810" s="20">
        <f>IFERROR([1]!EM_S_QSTM07_IS(B1810,"61",$I$1,"1")/1000000,"")</f>
        <v>113.38712056</v>
      </c>
      <c r="J1810" s="13">
        <f t="shared" si="196"/>
        <v>132.34485013999998</v>
      </c>
      <c r="K1810" s="13">
        <f>IFERROR([1]!EM_S_QSTM07_IS(B1810,"61",$K$2,"1")/1000000,"")</f>
        <v>239.61656774000002</v>
      </c>
      <c r="L1810" s="14">
        <f t="shared" si="199"/>
        <v>-0.44768072012615179</v>
      </c>
      <c r="M1810" s="33" t="str">
        <f ca="1">[1]!EM_S_MAJASSRES_NUM(B1810,$M$2,$M$1)</f>
        <v/>
      </c>
      <c r="N1810" s="29" t="str">
        <f t="shared" si="200"/>
        <v/>
      </c>
      <c r="O1810" s="21">
        <f t="shared" ca="1" si="201"/>
        <v>-0.44768072012615179</v>
      </c>
      <c r="P1810" s="10" t="str">
        <f t="shared" si="202"/>
        <v>财报</v>
      </c>
    </row>
    <row r="1811" spans="1:16" x14ac:dyDescent="0.2">
      <c r="A1811" s="17">
        <f t="shared" ca="1" si="197"/>
        <v>701</v>
      </c>
      <c r="B1811" s="8" t="s">
        <v>3664</v>
      </c>
      <c r="C1811" s="8" t="s">
        <v>3665</v>
      </c>
      <c r="D1811" s="13">
        <f>IFERROR([1]!EM_S_QSTM07_IS(B1811,"61",$C$1,"1")/1000000,"")</f>
        <v>3596.85551493</v>
      </c>
      <c r="E1811" s="13">
        <f>IFERROR([1]!EM_S_PERFORMANCEEXPRESS_PERFEXNETPROFITTOSHAREHOLDER(B1811,$C$1)/1000000,"")</f>
        <v>4955.4318000000003</v>
      </c>
      <c r="F1811" s="13" t="str">
        <f>IFERROR([1]!EM_S_PROFITNOTICE_FORECASTT(B1811,$C$1)/1000000,"")</f>
        <v/>
      </c>
      <c r="G1811" s="13" t="str">
        <f>IFERROR([1]!EM_S_PROFITNOTICE_FORECASTL(B1811,$C$1)/1000000,"")</f>
        <v/>
      </c>
      <c r="H1811" s="13" t="str">
        <f t="shared" si="198"/>
        <v/>
      </c>
      <c r="I1811" s="20">
        <f>IFERROR([1]!EM_S_QSTM07_IS(B1811,"61",$I$1,"1")/1000000,"")</f>
        <v>1363.3728042299999</v>
      </c>
      <c r="J1811" s="13">
        <f t="shared" si="196"/>
        <v>2233.4827107000001</v>
      </c>
      <c r="K1811" s="13">
        <f>IFERROR([1]!EM_S_QSTM07_IS(B1811,"61",$K$2,"1")/1000000,"")</f>
        <v>3656.6410159899997</v>
      </c>
      <c r="L1811" s="14">
        <f t="shared" si="199"/>
        <v>-0.38919825573982231</v>
      </c>
      <c r="M1811" s="33" t="str">
        <f ca="1">[1]!EM_S_MAJASSRES_NUM(B1811,$M$2,$M$1)</f>
        <v/>
      </c>
      <c r="N1811" s="29" t="str">
        <f t="shared" si="200"/>
        <v/>
      </c>
      <c r="O1811" s="21">
        <f t="shared" ca="1" si="201"/>
        <v>-0.38919825573982231</v>
      </c>
      <c r="P1811" s="10" t="str">
        <f t="shared" si="202"/>
        <v>财报</v>
      </c>
    </row>
    <row r="1812" spans="1:16" x14ac:dyDescent="0.2">
      <c r="A1812" s="17">
        <f t="shared" ca="1" si="197"/>
        <v>1327</v>
      </c>
      <c r="B1812" s="8" t="s">
        <v>3666</v>
      </c>
      <c r="C1812" s="8" t="s">
        <v>3667</v>
      </c>
      <c r="D1812" s="13">
        <f>IFERROR([1]!EM_S_QSTM07_IS(B1812,"61",$C$1,"1")/1000000,"")</f>
        <v>300.84494699999999</v>
      </c>
      <c r="E1812" s="13" t="str">
        <f>IFERROR([1]!EM_S_PERFORMANCEEXPRESS_PERFEXNETPROFITTOSHAREHOLDER(B1812,$C$1)/1000000,"")</f>
        <v/>
      </c>
      <c r="F1812" s="13" t="str">
        <f>IFERROR([1]!EM_S_PROFITNOTICE_FORECASTT(B1812,$C$1)/1000000,"")</f>
        <v/>
      </c>
      <c r="G1812" s="13" t="str">
        <f>IFERROR([1]!EM_S_PROFITNOTICE_FORECASTL(B1812,$C$1)/1000000,"")</f>
        <v/>
      </c>
      <c r="H1812" s="13" t="str">
        <f t="shared" si="198"/>
        <v/>
      </c>
      <c r="I1812" s="20">
        <f>IFERROR([1]!EM_S_QSTM07_IS(B1812,"61",$I$1,"1")/1000000,"")</f>
        <v>145.66120799999999</v>
      </c>
      <c r="J1812" s="13">
        <f t="shared" si="196"/>
        <v>155.183739</v>
      </c>
      <c r="K1812" s="13">
        <f>IFERROR([1]!EM_S_QSTM07_IS(B1812,"61",$K$2,"1")/1000000,"")</f>
        <v>1255.091643</v>
      </c>
      <c r="L1812" s="14">
        <f t="shared" si="199"/>
        <v>-0.87635664705003535</v>
      </c>
      <c r="M1812" s="33" t="str">
        <f ca="1">[1]!EM_S_MAJASSRES_NUM(B1812,$M$2,$M$1)</f>
        <v/>
      </c>
      <c r="N1812" s="29" t="str">
        <f t="shared" si="200"/>
        <v/>
      </c>
      <c r="O1812" s="21">
        <f t="shared" ca="1" si="201"/>
        <v>-0.87635664705003535</v>
      </c>
      <c r="P1812" s="10" t="str">
        <f t="shared" si="202"/>
        <v>财报</v>
      </c>
    </row>
    <row r="1813" spans="1:16" x14ac:dyDescent="0.2">
      <c r="A1813" s="17">
        <f t="shared" ca="1" si="197"/>
        <v>299</v>
      </c>
      <c r="B1813" s="8" t="s">
        <v>3668</v>
      </c>
      <c r="C1813" s="8" t="s">
        <v>3669</v>
      </c>
      <c r="D1813" s="13">
        <f>IFERROR([1]!EM_S_QSTM07_IS(B1813,"61",$C$1,"1")/1000000,"")</f>
        <v>28.795510370000002</v>
      </c>
      <c r="E1813" s="13" t="str">
        <f>IFERROR([1]!EM_S_PERFORMANCEEXPRESS_PERFEXNETPROFITTOSHAREHOLDER(B1813,$C$1)/1000000,"")</f>
        <v/>
      </c>
      <c r="F1813" s="13" t="str">
        <f>IFERROR([1]!EM_S_PROFITNOTICE_FORECASTT(B1813,$C$1)/1000000,"")</f>
        <v/>
      </c>
      <c r="G1813" s="13" t="str">
        <f>IFERROR([1]!EM_S_PROFITNOTICE_FORECASTL(B1813,$C$1)/1000000,"")</f>
        <v/>
      </c>
      <c r="H1813" s="13" t="str">
        <f t="shared" si="198"/>
        <v/>
      </c>
      <c r="I1813" s="20">
        <f>IFERROR([1]!EM_S_QSTM07_IS(B1813,"61",$I$1,"1")/1000000,"")</f>
        <v>4.1882371899999997</v>
      </c>
      <c r="J1813" s="13">
        <f t="shared" si="196"/>
        <v>24.607273180000004</v>
      </c>
      <c r="K1813" s="13">
        <f>IFERROR([1]!EM_S_QSTM07_IS(B1813,"61",$K$2,"1")/1000000,"")</f>
        <v>15.54651518</v>
      </c>
      <c r="L1813" s="14">
        <f t="shared" si="199"/>
        <v>0.58281601343407963</v>
      </c>
      <c r="M1813" s="33" t="str">
        <f ca="1">[1]!EM_S_MAJASSRES_NUM(B1813,$M$2,$M$1)</f>
        <v/>
      </c>
      <c r="N1813" s="29" t="str">
        <f t="shared" si="200"/>
        <v/>
      </c>
      <c r="O1813" s="21">
        <f t="shared" ca="1" si="201"/>
        <v>0.58281601343407963</v>
      </c>
      <c r="P1813" s="10" t="str">
        <f t="shared" si="202"/>
        <v>财报</v>
      </c>
    </row>
    <row r="1814" spans="1:16" x14ac:dyDescent="0.2">
      <c r="A1814" s="17" t="str">
        <f t="shared" ca="1" si="197"/>
        <v/>
      </c>
      <c r="B1814" s="8" t="s">
        <v>3670</v>
      </c>
      <c r="C1814" s="8" t="s">
        <v>3671</v>
      </c>
      <c r="D1814" s="13">
        <f>IFERROR([1]!EM_S_QSTM07_IS(B1814,"61",$C$1,"1")/1000000,"")</f>
        <v>496.16443587999998</v>
      </c>
      <c r="E1814" s="13" t="str">
        <f>IFERROR([1]!EM_S_PERFORMANCEEXPRESS_PERFEXNETPROFITTOSHAREHOLDER(B1814,$C$1)/1000000,"")</f>
        <v/>
      </c>
      <c r="F1814" s="13" t="str">
        <f>IFERROR([1]!EM_S_PROFITNOTICE_FORECASTT(B1814,$C$1)/1000000,"")</f>
        <v/>
      </c>
      <c r="G1814" s="13" t="str">
        <f>IFERROR([1]!EM_S_PROFITNOTICE_FORECASTL(B1814,$C$1)/1000000,"")</f>
        <v/>
      </c>
      <c r="H1814" s="13" t="str">
        <f t="shared" si="198"/>
        <v/>
      </c>
      <c r="I1814" s="20">
        <f>IFERROR([1]!EM_S_QSTM07_IS(B1814,"61",$I$1,"1")/1000000,"")</f>
        <v>-7.25433664</v>
      </c>
      <c r="J1814" s="13">
        <f t="shared" si="196"/>
        <v>503.41877252</v>
      </c>
      <c r="K1814" s="13">
        <f>IFERROR([1]!EM_S_QSTM07_IS(B1814,"61",$K$2,"1")/1000000,"")</f>
        <v>7.2134969500000006</v>
      </c>
      <c r="L1814" s="14">
        <f t="shared" si="199"/>
        <v>68.788450180186189</v>
      </c>
      <c r="M1814" s="33" t="str">
        <f ca="1">[1]!EM_S_MAJASSRES_NUM(B1814,$M$2,$M$1)</f>
        <v/>
      </c>
      <c r="N1814" s="29">
        <f t="shared" si="200"/>
        <v>1</v>
      </c>
      <c r="O1814" s="21" t="str">
        <f t="shared" ca="1" si="201"/>
        <v/>
      </c>
      <c r="P1814" s="10" t="str">
        <f t="shared" si="202"/>
        <v>财报</v>
      </c>
    </row>
    <row r="1815" spans="1:16" x14ac:dyDescent="0.2">
      <c r="A1815" s="17">
        <f t="shared" ca="1" si="197"/>
        <v>30</v>
      </c>
      <c r="B1815" s="8" t="s">
        <v>3672</v>
      </c>
      <c r="C1815" s="8" t="s">
        <v>3673</v>
      </c>
      <c r="D1815" s="13">
        <f>IFERROR([1]!EM_S_QSTM07_IS(B1815,"61",$C$1,"1")/1000000,"")</f>
        <v>136.00764898</v>
      </c>
      <c r="E1815" s="13" t="str">
        <f>IFERROR([1]!EM_S_PERFORMANCEEXPRESS_PERFEXNETPROFITTOSHAREHOLDER(B1815,$C$1)/1000000,"")</f>
        <v/>
      </c>
      <c r="F1815" s="13">
        <f>IFERROR([1]!EM_S_PROFITNOTICE_FORECASTT(B1815,$C$1)/1000000,"")</f>
        <v>166</v>
      </c>
      <c r="G1815" s="13">
        <f>IFERROR([1]!EM_S_PROFITNOTICE_FORECASTL(B1815,$C$1)/1000000,"")</f>
        <v>166</v>
      </c>
      <c r="H1815" s="13">
        <f t="shared" si="198"/>
        <v>166</v>
      </c>
      <c r="I1815" s="20">
        <f>IFERROR([1]!EM_S_QSTM07_IS(B1815,"61",$I$1,"1")/1000000,"")</f>
        <v>29.94196105</v>
      </c>
      <c r="J1815" s="13">
        <f t="shared" si="196"/>
        <v>106.06568793</v>
      </c>
      <c r="K1815" s="13">
        <f>IFERROR([1]!EM_S_QSTM07_IS(B1815,"61",$K$2,"1")/1000000,"")</f>
        <v>21.67159187</v>
      </c>
      <c r="L1815" s="14">
        <f t="shared" si="199"/>
        <v>3.8942269015700135</v>
      </c>
      <c r="M1815" s="33" t="str">
        <f ca="1">[1]!EM_S_MAJASSRES_NUM(B1815,$M$2,$M$1)</f>
        <v/>
      </c>
      <c r="N1815" s="29" t="str">
        <f t="shared" si="200"/>
        <v/>
      </c>
      <c r="O1815" s="21">
        <f t="shared" ca="1" si="201"/>
        <v>3.8942269015700135</v>
      </c>
      <c r="P1815" s="10" t="str">
        <f t="shared" si="202"/>
        <v>财报</v>
      </c>
    </row>
    <row r="1816" spans="1:16" x14ac:dyDescent="0.2">
      <c r="A1816" s="17">
        <f t="shared" ca="1" si="197"/>
        <v>760</v>
      </c>
      <c r="B1816" s="8" t="s">
        <v>3674</v>
      </c>
      <c r="C1816" s="8" t="s">
        <v>3675</v>
      </c>
      <c r="D1816" s="13">
        <f>IFERROR([1]!EM_S_QSTM07_IS(B1816,"61",$C$1,"1")/1000000,"")</f>
        <v>117.38484737</v>
      </c>
      <c r="E1816" s="13" t="str">
        <f>IFERROR([1]!EM_S_PERFORMANCEEXPRESS_PERFEXNETPROFITTOSHAREHOLDER(B1816,$C$1)/1000000,"")</f>
        <v/>
      </c>
      <c r="F1816" s="13" t="str">
        <f>IFERROR([1]!EM_S_PROFITNOTICE_FORECASTT(B1816,$C$1)/1000000,"")</f>
        <v/>
      </c>
      <c r="G1816" s="13" t="str">
        <f>IFERROR([1]!EM_S_PROFITNOTICE_FORECASTL(B1816,$C$1)/1000000,"")</f>
        <v/>
      </c>
      <c r="H1816" s="13" t="str">
        <f t="shared" si="198"/>
        <v/>
      </c>
      <c r="I1816" s="20">
        <f>IFERROR([1]!EM_S_QSTM07_IS(B1816,"61",$I$1,"1")/1000000,"")</f>
        <v>57.795497600000004</v>
      </c>
      <c r="J1816" s="13">
        <f t="shared" si="196"/>
        <v>59.589349769999998</v>
      </c>
      <c r="K1816" s="13">
        <f>IFERROR([1]!EM_S_QSTM07_IS(B1816,"61",$K$2,"1")/1000000,"")</f>
        <v>110.00102385</v>
      </c>
      <c r="L1816" s="14">
        <f t="shared" si="199"/>
        <v>-0.45828368060230557</v>
      </c>
      <c r="M1816" s="33" t="str">
        <f ca="1">[1]!EM_S_MAJASSRES_NUM(B1816,$M$2,$M$1)</f>
        <v/>
      </c>
      <c r="N1816" s="29" t="str">
        <f t="shared" si="200"/>
        <v/>
      </c>
      <c r="O1816" s="21">
        <f t="shared" ca="1" si="201"/>
        <v>-0.45828368060230557</v>
      </c>
      <c r="P1816" s="10" t="str">
        <f t="shared" si="202"/>
        <v>财报</v>
      </c>
    </row>
    <row r="1817" spans="1:16" x14ac:dyDescent="0.2">
      <c r="A1817" s="17">
        <f t="shared" ca="1" si="197"/>
        <v>378</v>
      </c>
      <c r="B1817" s="8" t="s">
        <v>3676</v>
      </c>
      <c r="C1817" s="8" t="s">
        <v>3677</v>
      </c>
      <c r="D1817" s="13">
        <f>IFERROR([1]!EM_S_QSTM07_IS(B1817,"61",$C$1,"1")/1000000,"")</f>
        <v>41.182430150000002</v>
      </c>
      <c r="E1817" s="13" t="str">
        <f>IFERROR([1]!EM_S_PERFORMANCEEXPRESS_PERFEXNETPROFITTOSHAREHOLDER(B1817,$C$1)/1000000,"")</f>
        <v/>
      </c>
      <c r="F1817" s="13" t="str">
        <f>IFERROR([1]!EM_S_PROFITNOTICE_FORECASTT(B1817,$C$1)/1000000,"")</f>
        <v/>
      </c>
      <c r="G1817" s="13" t="str">
        <f>IFERROR([1]!EM_S_PROFITNOTICE_FORECASTL(B1817,$C$1)/1000000,"")</f>
        <v/>
      </c>
      <c r="H1817" s="13" t="str">
        <f t="shared" si="198"/>
        <v/>
      </c>
      <c r="I1817" s="20">
        <f>IFERROR([1]!EM_S_QSTM07_IS(B1817,"61",$I$1,"1")/1000000,"")</f>
        <v>-8.9126621500000009</v>
      </c>
      <c r="J1817" s="13">
        <f t="shared" si="196"/>
        <v>50.095092300000005</v>
      </c>
      <c r="K1817" s="13">
        <f>IFERROR([1]!EM_S_QSTM07_IS(B1817,"61",$K$2,"1")/1000000,"")</f>
        <v>39.936858130000005</v>
      </c>
      <c r="L1817" s="14">
        <f t="shared" si="199"/>
        <v>0.25435736924856583</v>
      </c>
      <c r="M1817" s="33" t="str">
        <f ca="1">[1]!EM_S_MAJASSRES_NUM(B1817,$M$2,$M$1)</f>
        <v/>
      </c>
      <c r="N1817" s="29" t="str">
        <f t="shared" si="200"/>
        <v/>
      </c>
      <c r="O1817" s="21">
        <f t="shared" ca="1" si="201"/>
        <v>0.25435736924856583</v>
      </c>
      <c r="P1817" s="10" t="str">
        <f t="shared" si="202"/>
        <v>财报</v>
      </c>
    </row>
    <row r="1818" spans="1:16" x14ac:dyDescent="0.2">
      <c r="A1818" s="17" t="str">
        <f t="shared" ca="1" si="197"/>
        <v/>
      </c>
      <c r="B1818" s="8" t="s">
        <v>3678</v>
      </c>
      <c r="C1818" s="8" t="s">
        <v>3679</v>
      </c>
      <c r="D1818" s="13">
        <f>IFERROR([1]!EM_S_QSTM07_IS(B1818,"61",$C$1,"1")/1000000,"")</f>
        <v>254.20053396</v>
      </c>
      <c r="E1818" s="13" t="str">
        <f>IFERROR([1]!EM_S_PERFORMANCEEXPRESS_PERFEXNETPROFITTOSHAREHOLDER(B1818,$C$1)/1000000,"")</f>
        <v/>
      </c>
      <c r="F1818" s="13" t="str">
        <f>IFERROR([1]!EM_S_PROFITNOTICE_FORECASTT(B1818,$C$1)/1000000,"")</f>
        <v/>
      </c>
      <c r="G1818" s="13" t="str">
        <f>IFERROR([1]!EM_S_PROFITNOTICE_FORECASTL(B1818,$C$1)/1000000,"")</f>
        <v/>
      </c>
      <c r="H1818" s="13" t="str">
        <f t="shared" si="198"/>
        <v/>
      </c>
      <c r="I1818" s="20">
        <f>IFERROR([1]!EM_S_QSTM07_IS(B1818,"61",$I$1,"1")/1000000,"")</f>
        <v>255.50079087999998</v>
      </c>
      <c r="J1818" s="13">
        <f t="shared" si="196"/>
        <v>-1.3002569199999812</v>
      </c>
      <c r="K1818" s="13">
        <f>IFERROR([1]!EM_S_QSTM07_IS(B1818,"61",$K$2,"1")/1000000,"")</f>
        <v>195.70308771999998</v>
      </c>
      <c r="L1818" s="14">
        <f t="shared" si="199"/>
        <v>-1.006644028641287</v>
      </c>
      <c r="M1818" s="33">
        <f ca="1">[1]!EM_S_MAJASSRES_NUM(B1818,$M$2,$M$1)</f>
        <v>1</v>
      </c>
      <c r="N1818" s="29" t="str">
        <f t="shared" si="200"/>
        <v/>
      </c>
      <c r="O1818" s="21" t="str">
        <f t="shared" ca="1" si="201"/>
        <v/>
      </c>
      <c r="P1818" s="10" t="str">
        <f t="shared" si="202"/>
        <v>财报</v>
      </c>
    </row>
    <row r="1819" spans="1:16" x14ac:dyDescent="0.2">
      <c r="A1819" s="17">
        <f t="shared" ca="1" si="197"/>
        <v>1557</v>
      </c>
      <c r="B1819" s="8" t="s">
        <v>3680</v>
      </c>
      <c r="C1819" s="8" t="s">
        <v>3681</v>
      </c>
      <c r="D1819" s="13">
        <f>IFERROR([1]!EM_S_QSTM07_IS(B1819,"61",$C$1,"1")/1000000,"")</f>
        <v>75.160339800000003</v>
      </c>
      <c r="E1819" s="13" t="str">
        <f>IFERROR([1]!EM_S_PERFORMANCEEXPRESS_PERFEXNETPROFITTOSHAREHOLDER(B1819,$C$1)/1000000,"")</f>
        <v/>
      </c>
      <c r="F1819" s="13" t="str">
        <f>IFERROR([1]!EM_S_PROFITNOTICE_FORECASTT(B1819,$C$1)/1000000,"")</f>
        <v/>
      </c>
      <c r="G1819" s="13" t="str">
        <f>IFERROR([1]!EM_S_PROFITNOTICE_FORECASTL(B1819,$C$1)/1000000,"")</f>
        <v/>
      </c>
      <c r="H1819" s="13" t="str">
        <f t="shared" si="198"/>
        <v/>
      </c>
      <c r="I1819" s="20">
        <f>IFERROR([1]!EM_S_QSTM07_IS(B1819,"61",$I$1,"1")/1000000,"")</f>
        <v>77.600345779999998</v>
      </c>
      <c r="J1819" s="13">
        <f t="shared" si="196"/>
        <v>-2.4400059799999951</v>
      </c>
      <c r="K1819" s="13">
        <f>IFERROR([1]!EM_S_QSTM07_IS(B1819,"61",$K$2,"1")/1000000,"")</f>
        <v>105.42462468000001</v>
      </c>
      <c r="L1819" s="14">
        <f t="shared" si="199"/>
        <v>-1.0231445545801681</v>
      </c>
      <c r="M1819" s="33" t="str">
        <f ca="1">[1]!EM_S_MAJASSRES_NUM(B1819,$M$2,$M$1)</f>
        <v/>
      </c>
      <c r="N1819" s="29" t="str">
        <f t="shared" si="200"/>
        <v/>
      </c>
      <c r="O1819" s="21">
        <f t="shared" ca="1" si="201"/>
        <v>-1.0231445545801681</v>
      </c>
      <c r="P1819" s="10" t="str">
        <f t="shared" si="202"/>
        <v>财报</v>
      </c>
    </row>
    <row r="1820" spans="1:16" x14ac:dyDescent="0.2">
      <c r="A1820" s="17">
        <f t="shared" ca="1" si="197"/>
        <v>477</v>
      </c>
      <c r="B1820" s="8" t="s">
        <v>3682</v>
      </c>
      <c r="C1820" s="8" t="s">
        <v>3683</v>
      </c>
      <c r="D1820" s="13">
        <f>IFERROR([1]!EM_S_QSTM07_IS(B1820,"61",$C$1,"1")/1000000,"")</f>
        <v>-49.162700950000001</v>
      </c>
      <c r="E1820" s="13" t="str">
        <f>IFERROR([1]!EM_S_PERFORMANCEEXPRESS_PERFEXNETPROFITTOSHAREHOLDER(B1820,$C$1)/1000000,"")</f>
        <v/>
      </c>
      <c r="F1820" s="13" t="str">
        <f>IFERROR([1]!EM_S_PROFITNOTICE_FORECASTT(B1820,$C$1)/1000000,"")</f>
        <v/>
      </c>
      <c r="G1820" s="13" t="str">
        <f>IFERROR([1]!EM_S_PROFITNOTICE_FORECASTL(B1820,$C$1)/1000000,"")</f>
        <v/>
      </c>
      <c r="H1820" s="13" t="str">
        <f t="shared" si="198"/>
        <v/>
      </c>
      <c r="I1820" s="20">
        <f>IFERROR([1]!EM_S_QSTM07_IS(B1820,"61",$I$1,"1")/1000000,"")</f>
        <v>161.58958522999998</v>
      </c>
      <c r="J1820" s="13">
        <f t="shared" si="196"/>
        <v>-210.75228618</v>
      </c>
      <c r="K1820" s="13">
        <f>IFERROR([1]!EM_S_QSTM07_IS(B1820,"61",$K$2,"1")/1000000,"")</f>
        <v>-196.46575711000003</v>
      </c>
      <c r="L1820" s="14">
        <f t="shared" si="199"/>
        <v>-7.2717654619074548E-2</v>
      </c>
      <c r="M1820" s="33" t="str">
        <f ca="1">[1]!EM_S_MAJASSRES_NUM(B1820,$M$2,$M$1)</f>
        <v/>
      </c>
      <c r="N1820" s="29" t="str">
        <f t="shared" si="200"/>
        <v/>
      </c>
      <c r="O1820" s="21">
        <f t="shared" ca="1" si="201"/>
        <v>-7.2717654619074548E-2</v>
      </c>
      <c r="P1820" s="10" t="str">
        <f t="shared" si="202"/>
        <v>财报</v>
      </c>
    </row>
    <row r="1821" spans="1:16" x14ac:dyDescent="0.2">
      <c r="A1821" s="17">
        <f t="shared" ca="1" si="197"/>
        <v>2008</v>
      </c>
      <c r="B1821" s="8" t="s">
        <v>3684</v>
      </c>
      <c r="C1821" s="8" t="s">
        <v>3685</v>
      </c>
      <c r="D1821" s="13">
        <f>IFERROR([1]!EM_S_QSTM07_IS(B1821,"61",$C$1,"1")/1000000,"")</f>
        <v>19.207217800000002</v>
      </c>
      <c r="E1821" s="13" t="str">
        <f>IFERROR([1]!EM_S_PERFORMANCEEXPRESS_PERFEXNETPROFITTOSHAREHOLDER(B1821,$C$1)/1000000,"")</f>
        <v/>
      </c>
      <c r="F1821" s="13" t="str">
        <f>IFERROR([1]!EM_S_PROFITNOTICE_FORECASTT(B1821,$C$1)/1000000,"")</f>
        <v/>
      </c>
      <c r="G1821" s="13" t="str">
        <f>IFERROR([1]!EM_S_PROFITNOTICE_FORECASTL(B1821,$C$1)/1000000,"")</f>
        <v/>
      </c>
      <c r="H1821" s="13" t="str">
        <f t="shared" si="198"/>
        <v/>
      </c>
      <c r="I1821" s="20">
        <f>IFERROR([1]!EM_S_QSTM07_IS(B1821,"61",$I$1,"1")/1000000,"")</f>
        <v>61.820154689999995</v>
      </c>
      <c r="J1821" s="13">
        <f t="shared" si="196"/>
        <v>-42.612936889999993</v>
      </c>
      <c r="K1821" s="13">
        <f>IFERROR([1]!EM_S_QSTM07_IS(B1821,"61",$K$2,"1")/1000000,"")</f>
        <v>14.057556880000002</v>
      </c>
      <c r="L1821" s="14">
        <f t="shared" si="199"/>
        <v>-4.031318831128214</v>
      </c>
      <c r="M1821" s="33" t="str">
        <f ca="1">[1]!EM_S_MAJASSRES_NUM(B1821,$M$2,$M$1)</f>
        <v/>
      </c>
      <c r="N1821" s="29" t="str">
        <f t="shared" si="200"/>
        <v/>
      </c>
      <c r="O1821" s="21">
        <f t="shared" ca="1" si="201"/>
        <v>-4.031318831128214</v>
      </c>
      <c r="P1821" s="10" t="str">
        <f t="shared" si="202"/>
        <v>财报</v>
      </c>
    </row>
    <row r="1822" spans="1:16" x14ac:dyDescent="0.2">
      <c r="A1822" s="17">
        <f t="shared" ca="1" si="197"/>
        <v>1999</v>
      </c>
      <c r="B1822" s="8" t="s">
        <v>3686</v>
      </c>
      <c r="C1822" s="8" t="s">
        <v>3687</v>
      </c>
      <c r="D1822" s="13">
        <f>IFERROR([1]!EM_S_QSTM07_IS(B1822,"61",$C$1,"1")/1000000,"")</f>
        <v>208.74772988999999</v>
      </c>
      <c r="E1822" s="13" t="str">
        <f>IFERROR([1]!EM_S_PERFORMANCEEXPRESS_PERFEXNETPROFITTOSHAREHOLDER(B1822,$C$1)/1000000,"")</f>
        <v/>
      </c>
      <c r="F1822" s="13" t="str">
        <f>IFERROR([1]!EM_S_PROFITNOTICE_FORECASTT(B1822,$C$1)/1000000,"")</f>
        <v/>
      </c>
      <c r="G1822" s="13" t="str">
        <f>IFERROR([1]!EM_S_PROFITNOTICE_FORECASTL(B1822,$C$1)/1000000,"")</f>
        <v/>
      </c>
      <c r="H1822" s="13" t="str">
        <f t="shared" si="198"/>
        <v/>
      </c>
      <c r="I1822" s="20">
        <f>IFERROR([1]!EM_S_QSTM07_IS(B1822,"61",$I$1,"1")/1000000,"")</f>
        <v>532.23888812999996</v>
      </c>
      <c r="J1822" s="13">
        <f t="shared" si="196"/>
        <v>-323.49115824</v>
      </c>
      <c r="K1822" s="13">
        <f>IFERROR([1]!EM_S_QSTM07_IS(B1822,"61",$K$2,"1")/1000000,"")</f>
        <v>142.22170874</v>
      </c>
      <c r="L1822" s="14">
        <f t="shared" si="199"/>
        <v>-3.2745554184796388</v>
      </c>
      <c r="M1822" s="33" t="str">
        <f ca="1">[1]!EM_S_MAJASSRES_NUM(B1822,$M$2,$M$1)</f>
        <v/>
      </c>
      <c r="N1822" s="29" t="str">
        <f t="shared" si="200"/>
        <v/>
      </c>
      <c r="O1822" s="21">
        <f t="shared" ca="1" si="201"/>
        <v>-3.2745554184796388</v>
      </c>
      <c r="P1822" s="10" t="str">
        <f t="shared" si="202"/>
        <v>财报</v>
      </c>
    </row>
    <row r="1823" spans="1:16" x14ac:dyDescent="0.2">
      <c r="A1823" s="17" t="str">
        <f t="shared" ca="1" si="197"/>
        <v/>
      </c>
      <c r="B1823" s="8" t="s">
        <v>3688</v>
      </c>
      <c r="C1823" s="8" t="s">
        <v>3689</v>
      </c>
      <c r="D1823" s="13">
        <f>IFERROR([1]!EM_S_QSTM07_IS(B1823,"61",$C$1,"1")/1000000,"")</f>
        <v>739.69959111000003</v>
      </c>
      <c r="E1823" s="13" t="str">
        <f>IFERROR([1]!EM_S_PERFORMANCEEXPRESS_PERFEXNETPROFITTOSHAREHOLDER(B1823,$C$1)/1000000,"")</f>
        <v/>
      </c>
      <c r="F1823" s="13" t="str">
        <f>IFERROR([1]!EM_S_PROFITNOTICE_FORECASTT(B1823,$C$1)/1000000,"")</f>
        <v/>
      </c>
      <c r="G1823" s="13" t="str">
        <f>IFERROR([1]!EM_S_PROFITNOTICE_FORECASTL(B1823,$C$1)/1000000,"")</f>
        <v/>
      </c>
      <c r="H1823" s="13" t="str">
        <f t="shared" si="198"/>
        <v/>
      </c>
      <c r="I1823" s="20">
        <f>IFERROR([1]!EM_S_QSTM07_IS(B1823,"61",$I$1,"1")/1000000,"")</f>
        <v>646.53902661000006</v>
      </c>
      <c r="J1823" s="13">
        <f t="shared" si="196"/>
        <v>93.160564499999964</v>
      </c>
      <c r="K1823" s="13">
        <f>IFERROR([1]!EM_S_QSTM07_IS(B1823,"61",$K$2,"1")/1000000,"")</f>
        <v>1836.05062529</v>
      </c>
      <c r="L1823" s="14">
        <f t="shared" si="199"/>
        <v>-0.94926035087660754</v>
      </c>
      <c r="M1823" s="33">
        <f ca="1">[1]!EM_S_MAJASSRES_NUM(B1823,$M$2,$M$1)</f>
        <v>1</v>
      </c>
      <c r="N1823" s="29" t="str">
        <f t="shared" si="200"/>
        <v/>
      </c>
      <c r="O1823" s="21" t="str">
        <f t="shared" ca="1" si="201"/>
        <v/>
      </c>
      <c r="P1823" s="10" t="str">
        <f t="shared" si="202"/>
        <v>财报</v>
      </c>
    </row>
    <row r="1824" spans="1:16" x14ac:dyDescent="0.2">
      <c r="A1824" s="17" t="str">
        <f t="shared" ca="1" si="197"/>
        <v/>
      </c>
      <c r="B1824" s="8" t="s">
        <v>3690</v>
      </c>
      <c r="C1824" s="8" t="s">
        <v>3691</v>
      </c>
      <c r="D1824" s="13">
        <f>IFERROR([1]!EM_S_QSTM07_IS(B1824,"61",$C$1,"1")/1000000,"")</f>
        <v>251.12680222999998</v>
      </c>
      <c r="E1824" s="13" t="str">
        <f>IFERROR([1]!EM_S_PERFORMANCEEXPRESS_PERFEXNETPROFITTOSHAREHOLDER(B1824,$C$1)/1000000,"")</f>
        <v/>
      </c>
      <c r="F1824" s="13" t="str">
        <f>IFERROR([1]!EM_S_PROFITNOTICE_FORECASTT(B1824,$C$1)/1000000,"")</f>
        <v/>
      </c>
      <c r="G1824" s="13" t="str">
        <f>IFERROR([1]!EM_S_PROFITNOTICE_FORECASTL(B1824,$C$1)/1000000,"")</f>
        <v/>
      </c>
      <c r="H1824" s="13" t="str">
        <f t="shared" si="198"/>
        <v/>
      </c>
      <c r="I1824" s="20">
        <f>IFERROR([1]!EM_S_QSTM07_IS(B1824,"61",$I$1,"1")/1000000,"")</f>
        <v>182.39577127000001</v>
      </c>
      <c r="J1824" s="13">
        <f t="shared" si="196"/>
        <v>68.73103095999997</v>
      </c>
      <c r="K1824" s="13">
        <f>IFERROR([1]!EM_S_QSTM07_IS(B1824,"61",$K$2,"1")/1000000,"")</f>
        <v>166.3866032</v>
      </c>
      <c r="L1824" s="14">
        <f t="shared" si="199"/>
        <v>-0.58691968200478306</v>
      </c>
      <c r="M1824" s="33">
        <f ca="1">[1]!EM_S_MAJASSRES_NUM(B1824,$M$2,$M$1)</f>
        <v>1</v>
      </c>
      <c r="N1824" s="29" t="str">
        <f t="shared" si="200"/>
        <v/>
      </c>
      <c r="O1824" s="21" t="str">
        <f t="shared" ca="1" si="201"/>
        <v/>
      </c>
      <c r="P1824" s="10" t="str">
        <f t="shared" si="202"/>
        <v>财报</v>
      </c>
    </row>
    <row r="1825" spans="1:16" x14ac:dyDescent="0.2">
      <c r="A1825" s="17">
        <f t="shared" ca="1" si="197"/>
        <v>1112</v>
      </c>
      <c r="B1825" s="8" t="s">
        <v>3692</v>
      </c>
      <c r="C1825" s="8" t="s">
        <v>3693</v>
      </c>
      <c r="D1825" s="13">
        <f>IFERROR([1]!EM_S_QSTM07_IS(B1825,"61",$C$1,"1")/1000000,"")</f>
        <v>34.809421840000006</v>
      </c>
      <c r="E1825" s="13" t="str">
        <f>IFERROR([1]!EM_S_PERFORMANCEEXPRESS_PERFEXNETPROFITTOSHAREHOLDER(B1825,$C$1)/1000000,"")</f>
        <v/>
      </c>
      <c r="F1825" s="13" t="str">
        <f>IFERROR([1]!EM_S_PROFITNOTICE_FORECASTT(B1825,$C$1)/1000000,"")</f>
        <v/>
      </c>
      <c r="G1825" s="13" t="str">
        <f>IFERROR([1]!EM_S_PROFITNOTICE_FORECASTL(B1825,$C$1)/1000000,"")</f>
        <v/>
      </c>
      <c r="H1825" s="13" t="str">
        <f t="shared" si="198"/>
        <v/>
      </c>
      <c r="I1825" s="20">
        <f>IFERROR([1]!EM_S_QSTM07_IS(B1825,"61",$I$1,"1")/1000000,"")</f>
        <v>26.557787680000001</v>
      </c>
      <c r="J1825" s="13">
        <f t="shared" si="196"/>
        <v>8.2516341600000054</v>
      </c>
      <c r="K1825" s="13">
        <f>IFERROR([1]!EM_S_QSTM07_IS(B1825,"61",$K$2,"1")/1000000,"")</f>
        <v>29.990979660000001</v>
      </c>
      <c r="L1825" s="14">
        <f t="shared" si="199"/>
        <v>-0.72486280029706751</v>
      </c>
      <c r="M1825" s="33" t="str">
        <f ca="1">[1]!EM_S_MAJASSRES_NUM(B1825,$M$2,$M$1)</f>
        <v/>
      </c>
      <c r="N1825" s="29" t="str">
        <f t="shared" si="200"/>
        <v/>
      </c>
      <c r="O1825" s="21">
        <f t="shared" ca="1" si="201"/>
        <v>-0.72486280029706751</v>
      </c>
      <c r="P1825" s="10" t="str">
        <f t="shared" si="202"/>
        <v>财报</v>
      </c>
    </row>
    <row r="1826" spans="1:16" x14ac:dyDescent="0.2">
      <c r="A1826" s="17">
        <f t="shared" ca="1" si="197"/>
        <v>340</v>
      </c>
      <c r="B1826" s="8" t="s">
        <v>3694</v>
      </c>
      <c r="C1826" s="8" t="s">
        <v>3695</v>
      </c>
      <c r="D1826" s="13">
        <f>IFERROR([1]!EM_S_QSTM07_IS(B1826,"61",$C$1,"1")/1000000,"")</f>
        <v>492.83701361000004</v>
      </c>
      <c r="E1826" s="13" t="str">
        <f>IFERROR([1]!EM_S_PERFORMANCEEXPRESS_PERFEXNETPROFITTOSHAREHOLDER(B1826,$C$1)/1000000,"")</f>
        <v/>
      </c>
      <c r="F1826" s="13" t="str">
        <f>IFERROR([1]!EM_S_PROFITNOTICE_FORECASTT(B1826,$C$1)/1000000,"")</f>
        <v/>
      </c>
      <c r="G1826" s="13" t="str">
        <f>IFERROR([1]!EM_S_PROFITNOTICE_FORECASTL(B1826,$C$1)/1000000,"")</f>
        <v/>
      </c>
      <c r="H1826" s="13" t="str">
        <f t="shared" si="198"/>
        <v/>
      </c>
      <c r="I1826" s="20">
        <f>IFERROR([1]!EM_S_QSTM07_IS(B1826,"61",$I$1,"1")/1000000,"")</f>
        <v>270.14253063000001</v>
      </c>
      <c r="J1826" s="13">
        <f t="shared" si="196"/>
        <v>222.69448298000003</v>
      </c>
      <c r="K1826" s="13">
        <f>IFERROR([1]!EM_S_QSTM07_IS(B1826,"61",$K$2,"1")/1000000,"")</f>
        <v>159.67914336000001</v>
      </c>
      <c r="L1826" s="14">
        <f t="shared" si="199"/>
        <v>0.39463726003295624</v>
      </c>
      <c r="M1826" s="33" t="str">
        <f ca="1">[1]!EM_S_MAJASSRES_NUM(B1826,$M$2,$M$1)</f>
        <v/>
      </c>
      <c r="N1826" s="29" t="str">
        <f t="shared" si="200"/>
        <v/>
      </c>
      <c r="O1826" s="21">
        <f t="shared" ca="1" si="201"/>
        <v>0.39463726003295624</v>
      </c>
      <c r="P1826" s="10" t="str">
        <f t="shared" si="202"/>
        <v>财报</v>
      </c>
    </row>
    <row r="1827" spans="1:16" x14ac:dyDescent="0.2">
      <c r="A1827" s="17">
        <f t="shared" ca="1" si="197"/>
        <v>532</v>
      </c>
      <c r="B1827" s="8" t="s">
        <v>3696</v>
      </c>
      <c r="C1827" s="8" t="s">
        <v>3697</v>
      </c>
      <c r="D1827" s="13">
        <f>IFERROR([1]!EM_S_QSTM07_IS(B1827,"61",$C$1,"1")/1000000,"")</f>
        <v>856.76655528999993</v>
      </c>
      <c r="E1827" s="13" t="str">
        <f>IFERROR([1]!EM_S_PERFORMANCEEXPRESS_PERFEXNETPROFITTOSHAREHOLDER(B1827,$C$1)/1000000,"")</f>
        <v/>
      </c>
      <c r="F1827" s="13" t="str">
        <f>IFERROR([1]!EM_S_PROFITNOTICE_FORECASTT(B1827,$C$1)/1000000,"")</f>
        <v/>
      </c>
      <c r="G1827" s="13" t="str">
        <f>IFERROR([1]!EM_S_PROFITNOTICE_FORECASTL(B1827,$C$1)/1000000,"")</f>
        <v/>
      </c>
      <c r="H1827" s="13" t="str">
        <f t="shared" si="198"/>
        <v/>
      </c>
      <c r="I1827" s="20">
        <f>IFERROR([1]!EM_S_QSTM07_IS(B1827,"61",$I$1,"1")/1000000,"")</f>
        <v>378.53464351999997</v>
      </c>
      <c r="J1827" s="13">
        <f t="shared" si="196"/>
        <v>478.23191176999995</v>
      </c>
      <c r="K1827" s="13">
        <f>IFERROR([1]!EM_S_QSTM07_IS(B1827,"61",$K$2,"1")/1000000,"")</f>
        <v>572.65502490999995</v>
      </c>
      <c r="L1827" s="14">
        <f t="shared" si="199"/>
        <v>-0.16488655304271502</v>
      </c>
      <c r="M1827" s="33" t="str">
        <f ca="1">[1]!EM_S_MAJASSRES_NUM(B1827,$M$2,$M$1)</f>
        <v/>
      </c>
      <c r="N1827" s="29" t="str">
        <f t="shared" si="200"/>
        <v/>
      </c>
      <c r="O1827" s="21">
        <f t="shared" ca="1" si="201"/>
        <v>-0.16488655304271502</v>
      </c>
      <c r="P1827" s="10" t="str">
        <f t="shared" si="202"/>
        <v>财报</v>
      </c>
    </row>
    <row r="1828" spans="1:16" x14ac:dyDescent="0.2">
      <c r="A1828" s="17">
        <f t="shared" ca="1" si="197"/>
        <v>1317</v>
      </c>
      <c r="B1828" s="8" t="s">
        <v>3698</v>
      </c>
      <c r="C1828" s="8" t="s">
        <v>3699</v>
      </c>
      <c r="D1828" s="13">
        <f>IFERROR([1]!EM_S_QSTM07_IS(B1828,"61",$C$1,"1")/1000000,"")</f>
        <v>33.059502039999998</v>
      </c>
      <c r="E1828" s="13" t="str">
        <f>IFERROR([1]!EM_S_PERFORMANCEEXPRESS_PERFEXNETPROFITTOSHAREHOLDER(B1828,$C$1)/1000000,"")</f>
        <v/>
      </c>
      <c r="F1828" s="13" t="str">
        <f>IFERROR([1]!EM_S_PROFITNOTICE_FORECASTT(B1828,$C$1)/1000000,"")</f>
        <v/>
      </c>
      <c r="G1828" s="13" t="str">
        <f>IFERROR([1]!EM_S_PROFITNOTICE_FORECASTL(B1828,$C$1)/1000000,"")</f>
        <v/>
      </c>
      <c r="H1828" s="13" t="str">
        <f t="shared" si="198"/>
        <v/>
      </c>
      <c r="I1828" s="20">
        <f>IFERROR([1]!EM_S_QSTM07_IS(B1828,"61",$I$1,"1")/1000000,"")</f>
        <v>1.18461354</v>
      </c>
      <c r="J1828" s="13">
        <f t="shared" si="196"/>
        <v>31.874888499999997</v>
      </c>
      <c r="K1828" s="13">
        <f>IFERROR([1]!EM_S_QSTM07_IS(B1828,"61",$K$2,"1")/1000000,"")</f>
        <v>243.75581144</v>
      </c>
      <c r="L1828" s="14">
        <f t="shared" si="199"/>
        <v>-0.86923434435594604</v>
      </c>
      <c r="M1828" s="33" t="str">
        <f ca="1">[1]!EM_S_MAJASSRES_NUM(B1828,$M$2,$M$1)</f>
        <v/>
      </c>
      <c r="N1828" s="29" t="str">
        <f t="shared" si="200"/>
        <v/>
      </c>
      <c r="O1828" s="21">
        <f t="shared" ca="1" si="201"/>
        <v>-0.86923434435594604</v>
      </c>
      <c r="P1828" s="10" t="str">
        <f t="shared" si="202"/>
        <v>财报</v>
      </c>
    </row>
    <row r="1829" spans="1:16" x14ac:dyDescent="0.2">
      <c r="A1829" s="17">
        <f t="shared" ca="1" si="197"/>
        <v>1221</v>
      </c>
      <c r="B1829" s="8" t="s">
        <v>3700</v>
      </c>
      <c r="C1829" s="8" t="s">
        <v>3701</v>
      </c>
      <c r="D1829" s="13">
        <f>IFERROR([1]!EM_S_QSTM07_IS(B1829,"61",$C$1,"1")/1000000,"")</f>
        <v>795.80705609000006</v>
      </c>
      <c r="E1829" s="13" t="str">
        <f>IFERROR([1]!EM_S_PERFORMANCEEXPRESS_PERFEXNETPROFITTOSHAREHOLDER(B1829,$C$1)/1000000,"")</f>
        <v/>
      </c>
      <c r="F1829" s="13" t="str">
        <f>IFERROR([1]!EM_S_PROFITNOTICE_FORECASTT(B1829,$C$1)/1000000,"")</f>
        <v/>
      </c>
      <c r="G1829" s="13" t="str">
        <f>IFERROR([1]!EM_S_PROFITNOTICE_FORECASTL(B1829,$C$1)/1000000,"")</f>
        <v/>
      </c>
      <c r="H1829" s="13" t="str">
        <f t="shared" si="198"/>
        <v/>
      </c>
      <c r="I1829" s="20">
        <f>IFERROR([1]!EM_S_QSTM07_IS(B1829,"61",$I$1,"1")/1000000,"")</f>
        <v>645.76210767999999</v>
      </c>
      <c r="J1829" s="13">
        <f t="shared" si="196"/>
        <v>150.04494841000007</v>
      </c>
      <c r="K1829" s="13">
        <f>IFERROR([1]!EM_S_QSTM07_IS(B1829,"61",$K$2,"1")/1000000,"")</f>
        <v>746.04671532000009</v>
      </c>
      <c r="L1829" s="14">
        <f t="shared" si="199"/>
        <v>-0.79887995573354731</v>
      </c>
      <c r="M1829" s="33" t="str">
        <f ca="1">[1]!EM_S_MAJASSRES_NUM(B1829,$M$2,$M$1)</f>
        <v/>
      </c>
      <c r="N1829" s="29" t="str">
        <f t="shared" si="200"/>
        <v/>
      </c>
      <c r="O1829" s="21">
        <f t="shared" ca="1" si="201"/>
        <v>-0.79887995573354731</v>
      </c>
      <c r="P1829" s="10" t="str">
        <f t="shared" si="202"/>
        <v>财报</v>
      </c>
    </row>
    <row r="1830" spans="1:16" x14ac:dyDescent="0.2">
      <c r="A1830" s="17">
        <f t="shared" ca="1" si="197"/>
        <v>135</v>
      </c>
      <c r="B1830" s="8" t="s">
        <v>3702</v>
      </c>
      <c r="C1830" s="8" t="s">
        <v>3703</v>
      </c>
      <c r="D1830" s="13">
        <f>IFERROR([1]!EM_S_QSTM07_IS(B1830,"61",$C$1,"1")/1000000,"")</f>
        <v>-31.738565039999997</v>
      </c>
      <c r="E1830" s="13" t="str">
        <f>IFERROR([1]!EM_S_PERFORMANCEEXPRESS_PERFEXNETPROFITTOSHAREHOLDER(B1830,$C$1)/1000000,"")</f>
        <v/>
      </c>
      <c r="F1830" s="13" t="str">
        <f>IFERROR([1]!EM_S_PROFITNOTICE_FORECASTT(B1830,$C$1)/1000000,"")</f>
        <v/>
      </c>
      <c r="G1830" s="13" t="str">
        <f>IFERROR([1]!EM_S_PROFITNOTICE_FORECASTL(B1830,$C$1)/1000000,"")</f>
        <v/>
      </c>
      <c r="H1830" s="13" t="str">
        <f t="shared" si="198"/>
        <v/>
      </c>
      <c r="I1830" s="20">
        <f>IFERROR([1]!EM_S_QSTM07_IS(B1830,"61",$I$1,"1")/1000000,"")</f>
        <v>-43.503805399999997</v>
      </c>
      <c r="J1830" s="13">
        <f t="shared" si="196"/>
        <v>11.76524036</v>
      </c>
      <c r="K1830" s="13">
        <f>IFERROR([1]!EM_S_QSTM07_IS(B1830,"61",$K$2,"1")/1000000,"")</f>
        <v>-25.97672743</v>
      </c>
      <c r="L1830" s="14">
        <f t="shared" si="199"/>
        <v>1.4529146479942106</v>
      </c>
      <c r="M1830" s="33" t="str">
        <f ca="1">[1]!EM_S_MAJASSRES_NUM(B1830,$M$2,$M$1)</f>
        <v/>
      </c>
      <c r="N1830" s="29" t="str">
        <f t="shared" si="200"/>
        <v/>
      </c>
      <c r="O1830" s="21">
        <f t="shared" ca="1" si="201"/>
        <v>1.4529146479942106</v>
      </c>
      <c r="P1830" s="10" t="str">
        <f t="shared" si="202"/>
        <v>财报</v>
      </c>
    </row>
    <row r="1831" spans="1:16" x14ac:dyDescent="0.2">
      <c r="A1831" s="17" t="str">
        <f t="shared" ca="1" si="197"/>
        <v/>
      </c>
      <c r="B1831" s="8" t="s">
        <v>3704</v>
      </c>
      <c r="C1831" s="8" t="s">
        <v>3705</v>
      </c>
      <c r="D1831" s="13">
        <f>IFERROR([1]!EM_S_QSTM07_IS(B1831,"61",$C$1,"1")/1000000,"")</f>
        <v>4.2079299000000008</v>
      </c>
      <c r="E1831" s="13" t="str">
        <f>IFERROR([1]!EM_S_PERFORMANCEEXPRESS_PERFEXNETPROFITTOSHAREHOLDER(B1831,$C$1)/1000000,"")</f>
        <v/>
      </c>
      <c r="F1831" s="13" t="str">
        <f>IFERROR([1]!EM_S_PROFITNOTICE_FORECASTT(B1831,$C$1)/1000000,"")</f>
        <v/>
      </c>
      <c r="G1831" s="13" t="str">
        <f>IFERROR([1]!EM_S_PROFITNOTICE_FORECASTL(B1831,$C$1)/1000000,"")</f>
        <v/>
      </c>
      <c r="H1831" s="13" t="str">
        <f t="shared" si="198"/>
        <v/>
      </c>
      <c r="I1831" s="20">
        <f>IFERROR([1]!EM_S_QSTM07_IS(B1831,"61",$I$1,"1")/1000000,"")</f>
        <v>1.4429626</v>
      </c>
      <c r="J1831" s="13">
        <f t="shared" si="196"/>
        <v>2.7649673000000008</v>
      </c>
      <c r="K1831" s="13">
        <f>IFERROR([1]!EM_S_QSTM07_IS(B1831,"61",$K$2,"1")/1000000,"")</f>
        <v>-0.82336544999999994</v>
      </c>
      <c r="L1831" s="14">
        <f t="shared" si="199"/>
        <v>4.3581288843246959</v>
      </c>
      <c r="M1831" s="33">
        <f ca="1">[1]!EM_S_MAJASSRES_NUM(B1831,$M$2,$M$1)</f>
        <v>1</v>
      </c>
      <c r="N1831" s="29">
        <f t="shared" si="200"/>
        <v>1</v>
      </c>
      <c r="O1831" s="21" t="str">
        <f t="shared" ca="1" si="201"/>
        <v/>
      </c>
      <c r="P1831" s="10" t="str">
        <f t="shared" si="202"/>
        <v>财报</v>
      </c>
    </row>
    <row r="1832" spans="1:16" x14ac:dyDescent="0.2">
      <c r="A1832" s="17" t="str">
        <f t="shared" ca="1" si="197"/>
        <v/>
      </c>
      <c r="B1832" s="8" t="s">
        <v>3706</v>
      </c>
      <c r="C1832" s="8" t="s">
        <v>3707</v>
      </c>
      <c r="D1832" s="13">
        <f>IFERROR([1]!EM_S_QSTM07_IS(B1832,"61",$C$1,"1")/1000000,"")</f>
        <v>-19.391357020000001</v>
      </c>
      <c r="E1832" s="13" t="str">
        <f>IFERROR([1]!EM_S_PERFORMANCEEXPRESS_PERFEXNETPROFITTOSHAREHOLDER(B1832,$C$1)/1000000,"")</f>
        <v/>
      </c>
      <c r="F1832" s="13" t="str">
        <f>IFERROR([1]!EM_S_PROFITNOTICE_FORECASTT(B1832,$C$1)/1000000,"")</f>
        <v/>
      </c>
      <c r="G1832" s="13" t="str">
        <f>IFERROR([1]!EM_S_PROFITNOTICE_FORECASTL(B1832,$C$1)/1000000,"")</f>
        <v/>
      </c>
      <c r="H1832" s="13" t="str">
        <f t="shared" si="198"/>
        <v/>
      </c>
      <c r="I1832" s="20">
        <f>IFERROR([1]!EM_S_QSTM07_IS(B1832,"61",$I$1,"1")/1000000,"")</f>
        <v>-12.98032353</v>
      </c>
      <c r="J1832" s="13">
        <f t="shared" si="196"/>
        <v>-6.4110334900000012</v>
      </c>
      <c r="K1832" s="13">
        <f>IFERROR([1]!EM_S_QSTM07_IS(B1832,"61",$K$2,"1")/1000000,"")</f>
        <v>-2.8235741700000001</v>
      </c>
      <c r="L1832" s="14">
        <f t="shared" si="199"/>
        <v>-1.2705383687512628</v>
      </c>
      <c r="M1832" s="33" t="str">
        <f ca="1">[1]!EM_S_MAJASSRES_NUM(B1832,$M$2,$M$1)</f>
        <v/>
      </c>
      <c r="N1832" s="29">
        <f t="shared" si="200"/>
        <v>1</v>
      </c>
      <c r="O1832" s="21" t="str">
        <f t="shared" ca="1" si="201"/>
        <v/>
      </c>
      <c r="P1832" s="10" t="str">
        <f t="shared" si="202"/>
        <v>财报</v>
      </c>
    </row>
    <row r="1833" spans="1:16" x14ac:dyDescent="0.2">
      <c r="A1833" s="17" t="str">
        <f t="shared" ca="1" si="197"/>
        <v/>
      </c>
      <c r="B1833" s="8" t="s">
        <v>3708</v>
      </c>
      <c r="C1833" s="8" t="s">
        <v>3709</v>
      </c>
      <c r="D1833" s="13">
        <f>IFERROR([1]!EM_S_QSTM07_IS(B1833,"61",$C$1,"1")/1000000,"")</f>
        <v>-28.824419690000003</v>
      </c>
      <c r="E1833" s="13" t="str">
        <f>IFERROR([1]!EM_S_PERFORMANCEEXPRESS_PERFEXNETPROFITTOSHAREHOLDER(B1833,$C$1)/1000000,"")</f>
        <v/>
      </c>
      <c r="F1833" s="13" t="str">
        <f>IFERROR([1]!EM_S_PROFITNOTICE_FORECASTT(B1833,$C$1)/1000000,"")</f>
        <v/>
      </c>
      <c r="G1833" s="13" t="str">
        <f>IFERROR([1]!EM_S_PROFITNOTICE_FORECASTL(B1833,$C$1)/1000000,"")</f>
        <v/>
      </c>
      <c r="H1833" s="13" t="str">
        <f t="shared" si="198"/>
        <v/>
      </c>
      <c r="I1833" s="20">
        <f>IFERROR([1]!EM_S_QSTM07_IS(B1833,"61",$I$1,"1")/1000000,"")</f>
        <v>-21.72026898</v>
      </c>
      <c r="J1833" s="13">
        <f t="shared" si="196"/>
        <v>-7.1041507100000025</v>
      </c>
      <c r="K1833" s="13">
        <f>IFERROR([1]!EM_S_QSTM07_IS(B1833,"61",$K$2,"1")/1000000,"")</f>
        <v>-32.534513269999998</v>
      </c>
      <c r="L1833" s="14">
        <f t="shared" si="199"/>
        <v>0.78164263128685796</v>
      </c>
      <c r="M1833" s="33">
        <f ca="1">[1]!EM_S_MAJASSRES_NUM(B1833,$M$2,$M$1)</f>
        <v>1</v>
      </c>
      <c r="N1833" s="29" t="str">
        <f t="shared" si="200"/>
        <v/>
      </c>
      <c r="O1833" s="21" t="str">
        <f t="shared" ca="1" si="201"/>
        <v/>
      </c>
      <c r="P1833" s="10" t="str">
        <f t="shared" si="202"/>
        <v>财报</v>
      </c>
    </row>
    <row r="1834" spans="1:16" x14ac:dyDescent="0.2">
      <c r="A1834" s="17">
        <f t="shared" ca="1" si="197"/>
        <v>1970</v>
      </c>
      <c r="B1834" s="8" t="s">
        <v>3710</v>
      </c>
      <c r="C1834" s="8" t="s">
        <v>3711</v>
      </c>
      <c r="D1834" s="13">
        <f>IFERROR([1]!EM_S_QSTM07_IS(B1834,"61",$C$1,"1")/1000000,"")</f>
        <v>74.766387440000003</v>
      </c>
      <c r="E1834" s="13" t="str">
        <f>IFERROR([1]!EM_S_PERFORMANCEEXPRESS_PERFEXNETPROFITTOSHAREHOLDER(B1834,$C$1)/1000000,"")</f>
        <v/>
      </c>
      <c r="F1834" s="13" t="str">
        <f>IFERROR([1]!EM_S_PROFITNOTICE_FORECASTT(B1834,$C$1)/1000000,"")</f>
        <v/>
      </c>
      <c r="G1834" s="13" t="str">
        <f>IFERROR([1]!EM_S_PROFITNOTICE_FORECASTL(B1834,$C$1)/1000000,"")</f>
        <v/>
      </c>
      <c r="H1834" s="13" t="str">
        <f t="shared" si="198"/>
        <v/>
      </c>
      <c r="I1834" s="20">
        <f>IFERROR([1]!EM_S_QSTM07_IS(B1834,"61",$I$1,"1")/1000000,"")</f>
        <v>128.18702125999999</v>
      </c>
      <c r="J1834" s="13">
        <f t="shared" si="196"/>
        <v>-53.420633819999992</v>
      </c>
      <c r="K1834" s="13">
        <f>IFERROR([1]!EM_S_QSTM07_IS(B1834,"61",$K$2,"1")/1000000,"")</f>
        <v>34.42674659</v>
      </c>
      <c r="L1834" s="14">
        <f t="shared" si="199"/>
        <v>-2.5517189136750198</v>
      </c>
      <c r="M1834" s="33" t="str">
        <f ca="1">[1]!EM_S_MAJASSRES_NUM(B1834,$M$2,$M$1)</f>
        <v/>
      </c>
      <c r="N1834" s="29" t="str">
        <f t="shared" si="200"/>
        <v/>
      </c>
      <c r="O1834" s="21">
        <f t="shared" ca="1" si="201"/>
        <v>-2.5517189136750198</v>
      </c>
      <c r="P1834" s="10" t="str">
        <f t="shared" si="202"/>
        <v>财报</v>
      </c>
    </row>
    <row r="1835" spans="1:16" x14ac:dyDescent="0.2">
      <c r="A1835" s="17" t="str">
        <f t="shared" ca="1" si="197"/>
        <v/>
      </c>
      <c r="B1835" s="8" t="s">
        <v>3712</v>
      </c>
      <c r="C1835" s="8" t="s">
        <v>3713</v>
      </c>
      <c r="D1835" s="13">
        <f>IFERROR([1]!EM_S_QSTM07_IS(B1835,"61",$C$1,"1")/1000000,"")</f>
        <v>198.79164956</v>
      </c>
      <c r="E1835" s="13" t="str">
        <f>IFERROR([1]!EM_S_PERFORMANCEEXPRESS_PERFEXNETPROFITTOSHAREHOLDER(B1835,$C$1)/1000000,"")</f>
        <v/>
      </c>
      <c r="F1835" s="13">
        <f>IFERROR([1]!EM_S_PROFITNOTICE_FORECASTT(B1835,$C$1)/1000000,"")</f>
        <v>360.07</v>
      </c>
      <c r="G1835" s="13">
        <f>IFERROR([1]!EM_S_PROFITNOTICE_FORECASTL(B1835,$C$1)/1000000,"")</f>
        <v>334.2</v>
      </c>
      <c r="H1835" s="13">
        <f t="shared" si="198"/>
        <v>347.13499999999999</v>
      </c>
      <c r="I1835" s="20">
        <f>IFERROR([1]!EM_S_QSTM07_IS(B1835,"61",$I$1,"1")/1000000,"")</f>
        <v>137.45304068999999</v>
      </c>
      <c r="J1835" s="13">
        <f t="shared" si="196"/>
        <v>61.338608870000002</v>
      </c>
      <c r="K1835" s="13">
        <f>IFERROR([1]!EM_S_QSTM07_IS(B1835,"61",$K$2,"1")/1000000,"")</f>
        <v>41.69095171</v>
      </c>
      <c r="L1835" s="14">
        <f t="shared" si="199"/>
        <v>0.47126909686946078</v>
      </c>
      <c r="M1835" s="33">
        <f ca="1">[1]!EM_S_MAJASSRES_NUM(B1835,$M$2,$M$1)</f>
        <v>1</v>
      </c>
      <c r="N1835" s="29" t="str">
        <f t="shared" si="200"/>
        <v/>
      </c>
      <c r="O1835" s="21" t="str">
        <f t="shared" ca="1" si="201"/>
        <v/>
      </c>
      <c r="P1835" s="10" t="str">
        <f t="shared" si="202"/>
        <v>财报</v>
      </c>
    </row>
    <row r="1836" spans="1:16" x14ac:dyDescent="0.2">
      <c r="A1836" s="17" t="str">
        <f t="shared" ca="1" si="197"/>
        <v/>
      </c>
      <c r="B1836" s="8" t="s">
        <v>3714</v>
      </c>
      <c r="C1836" s="8" t="s">
        <v>3715</v>
      </c>
      <c r="D1836" s="13">
        <f>IFERROR([1]!EM_S_QSTM07_IS(B1836,"61",$C$1,"1")/1000000,"")</f>
        <v>240.92831544999999</v>
      </c>
      <c r="E1836" s="13" t="str">
        <f>IFERROR([1]!EM_S_PERFORMANCEEXPRESS_PERFEXNETPROFITTOSHAREHOLDER(B1836,$C$1)/1000000,"")</f>
        <v/>
      </c>
      <c r="F1836" s="13">
        <f>IFERROR([1]!EM_S_PROFITNOTICE_FORECASTT(B1836,$C$1)/1000000,"")</f>
        <v>270</v>
      </c>
      <c r="G1836" s="13">
        <f>IFERROR([1]!EM_S_PROFITNOTICE_FORECASTL(B1836,$C$1)/1000000,"")</f>
        <v>250</v>
      </c>
      <c r="H1836" s="13">
        <f t="shared" si="198"/>
        <v>260</v>
      </c>
      <c r="I1836" s="20">
        <f>IFERROR([1]!EM_S_QSTM07_IS(B1836,"61",$I$1,"1")/1000000,"")</f>
        <v>27.805618469999999</v>
      </c>
      <c r="J1836" s="13">
        <f t="shared" si="196"/>
        <v>213.12269698</v>
      </c>
      <c r="K1836" s="13">
        <f>IFERROR([1]!EM_S_QSTM07_IS(B1836,"61",$K$2,"1")/1000000,"")</f>
        <v>1.8448857599999999</v>
      </c>
      <c r="L1836" s="14">
        <f t="shared" si="199"/>
        <v>114.52080979800071</v>
      </c>
      <c r="M1836" s="33">
        <f ca="1">[1]!EM_S_MAJASSRES_NUM(B1836,$M$2,$M$1)</f>
        <v>1</v>
      </c>
      <c r="N1836" s="29">
        <f t="shared" si="200"/>
        <v>1</v>
      </c>
      <c r="O1836" s="21" t="str">
        <f t="shared" ca="1" si="201"/>
        <v/>
      </c>
      <c r="P1836" s="10" t="str">
        <f t="shared" si="202"/>
        <v>财报</v>
      </c>
    </row>
    <row r="1837" spans="1:16" x14ac:dyDescent="0.2">
      <c r="A1837" s="17" t="str">
        <f t="shared" ca="1" si="197"/>
        <v/>
      </c>
      <c r="B1837" s="8" t="s">
        <v>3716</v>
      </c>
      <c r="C1837" s="8" t="s">
        <v>3717</v>
      </c>
      <c r="D1837" s="13">
        <f>IFERROR([1]!EM_S_QSTM07_IS(B1837,"61",$C$1,"1")/1000000,"")</f>
        <v>84.047573290000003</v>
      </c>
      <c r="E1837" s="13" t="str">
        <f>IFERROR([1]!EM_S_PERFORMANCEEXPRESS_PERFEXNETPROFITTOSHAREHOLDER(B1837,$C$1)/1000000,"")</f>
        <v/>
      </c>
      <c r="F1837" s="13" t="str">
        <f>IFERROR([1]!EM_S_PROFITNOTICE_FORECASTT(B1837,$C$1)/1000000,"")</f>
        <v/>
      </c>
      <c r="G1837" s="13" t="str">
        <f>IFERROR([1]!EM_S_PROFITNOTICE_FORECASTL(B1837,$C$1)/1000000,"")</f>
        <v/>
      </c>
      <c r="H1837" s="13" t="str">
        <f t="shared" si="198"/>
        <v/>
      </c>
      <c r="I1837" s="20">
        <f>IFERROR([1]!EM_S_QSTM07_IS(B1837,"61",$I$1,"1")/1000000,"")</f>
        <v>110.58848252</v>
      </c>
      <c r="J1837" s="13">
        <f t="shared" si="196"/>
        <v>-26.540909229999997</v>
      </c>
      <c r="K1837" s="13">
        <f>IFERROR([1]!EM_S_QSTM07_IS(B1837,"61",$K$2,"1")/1000000,"")</f>
        <v>-7.5861693299999997</v>
      </c>
      <c r="L1837" s="14">
        <f t="shared" si="199"/>
        <v>-2.4985917233671868</v>
      </c>
      <c r="M1837" s="33" t="str">
        <f ca="1">[1]!EM_S_MAJASSRES_NUM(B1837,$M$2,$M$1)</f>
        <v/>
      </c>
      <c r="N1837" s="29">
        <f t="shared" si="200"/>
        <v>1</v>
      </c>
      <c r="O1837" s="21" t="str">
        <f t="shared" ca="1" si="201"/>
        <v/>
      </c>
      <c r="P1837" s="10" t="str">
        <f t="shared" si="202"/>
        <v>财报</v>
      </c>
    </row>
    <row r="1838" spans="1:16" x14ac:dyDescent="0.2">
      <c r="A1838" s="17" t="str">
        <f t="shared" ca="1" si="197"/>
        <v/>
      </c>
      <c r="B1838" s="8" t="s">
        <v>3718</v>
      </c>
      <c r="C1838" s="8" t="s">
        <v>3719</v>
      </c>
      <c r="D1838" s="13">
        <f>IFERROR([1]!EM_S_QSTM07_IS(B1838,"61",$C$1,"1")/1000000,"")</f>
        <v>140.62580351</v>
      </c>
      <c r="E1838" s="13" t="str">
        <f>IFERROR([1]!EM_S_PERFORMANCEEXPRESS_PERFEXNETPROFITTOSHAREHOLDER(B1838,$C$1)/1000000,"")</f>
        <v/>
      </c>
      <c r="F1838" s="13">
        <f>IFERROR([1]!EM_S_PROFITNOTICE_FORECASTT(B1838,$C$1)/1000000,"")</f>
        <v>110</v>
      </c>
      <c r="G1838" s="13">
        <f>IFERROR([1]!EM_S_PROFITNOTICE_FORECASTL(B1838,$C$1)/1000000,"")</f>
        <v>90</v>
      </c>
      <c r="H1838" s="13">
        <f t="shared" si="198"/>
        <v>100</v>
      </c>
      <c r="I1838" s="20">
        <f>IFERROR([1]!EM_S_QSTM07_IS(B1838,"61",$I$1,"1")/1000000,"")</f>
        <v>-36.147467369999994</v>
      </c>
      <c r="J1838" s="13">
        <f t="shared" si="196"/>
        <v>176.77327087999998</v>
      </c>
      <c r="K1838" s="13">
        <f>IFERROR([1]!EM_S_QSTM07_IS(B1838,"61",$K$2,"1")/1000000,"")</f>
        <v>0.34648052000000001</v>
      </c>
      <c r="L1838" s="14">
        <f t="shared" si="199"/>
        <v>509.19685285625866</v>
      </c>
      <c r="M1838" s="33" t="str">
        <f ca="1">[1]!EM_S_MAJASSRES_NUM(B1838,$M$2,$M$1)</f>
        <v/>
      </c>
      <c r="N1838" s="29">
        <f t="shared" si="200"/>
        <v>1</v>
      </c>
      <c r="O1838" s="21" t="str">
        <f t="shared" ca="1" si="201"/>
        <v/>
      </c>
      <c r="P1838" s="10" t="str">
        <f t="shared" si="202"/>
        <v>财报</v>
      </c>
    </row>
    <row r="1839" spans="1:16" x14ac:dyDescent="0.2">
      <c r="A1839" s="17">
        <f t="shared" ca="1" si="197"/>
        <v>1086</v>
      </c>
      <c r="B1839" s="8" t="s">
        <v>3720</v>
      </c>
      <c r="C1839" s="8" t="s">
        <v>3721</v>
      </c>
      <c r="D1839" s="13">
        <f>IFERROR([1]!EM_S_QSTM07_IS(B1839,"61",$C$1,"1")/1000000,"")</f>
        <v>15.01506775</v>
      </c>
      <c r="E1839" s="13" t="str">
        <f>IFERROR([1]!EM_S_PERFORMANCEEXPRESS_PERFEXNETPROFITTOSHAREHOLDER(B1839,$C$1)/1000000,"")</f>
        <v/>
      </c>
      <c r="F1839" s="13" t="str">
        <f>IFERROR([1]!EM_S_PROFITNOTICE_FORECASTT(B1839,$C$1)/1000000,"")</f>
        <v/>
      </c>
      <c r="G1839" s="13" t="str">
        <f>IFERROR([1]!EM_S_PROFITNOTICE_FORECASTL(B1839,$C$1)/1000000,"")</f>
        <v/>
      </c>
      <c r="H1839" s="13" t="str">
        <f t="shared" si="198"/>
        <v/>
      </c>
      <c r="I1839" s="20">
        <f>IFERROR([1]!EM_S_QSTM07_IS(B1839,"61",$I$1,"1")/1000000,"")</f>
        <v>11.168202189999999</v>
      </c>
      <c r="J1839" s="13">
        <f t="shared" si="196"/>
        <v>3.8468655600000012</v>
      </c>
      <c r="K1839" s="13">
        <f>IFERROR([1]!EM_S_QSTM07_IS(B1839,"61",$K$2,"1")/1000000,"")</f>
        <v>13.06803947</v>
      </c>
      <c r="L1839" s="14">
        <f t="shared" si="199"/>
        <v>-0.70562795063244466</v>
      </c>
      <c r="M1839" s="33" t="str">
        <f ca="1">[1]!EM_S_MAJASSRES_NUM(B1839,$M$2,$M$1)</f>
        <v/>
      </c>
      <c r="N1839" s="29" t="str">
        <f t="shared" si="200"/>
        <v/>
      </c>
      <c r="O1839" s="21">
        <f t="shared" ca="1" si="201"/>
        <v>-0.70562795063244466</v>
      </c>
      <c r="P1839" s="10" t="str">
        <f t="shared" si="202"/>
        <v>财报</v>
      </c>
    </row>
    <row r="1840" spans="1:16" x14ac:dyDescent="0.2">
      <c r="A1840" s="17">
        <f t="shared" ca="1" si="197"/>
        <v>565</v>
      </c>
      <c r="B1840" s="8" t="s">
        <v>3722</v>
      </c>
      <c r="C1840" s="8" t="s">
        <v>3723</v>
      </c>
      <c r="D1840" s="13">
        <f>IFERROR([1]!EM_S_QSTM07_IS(B1840,"61",$C$1,"1")/1000000,"")</f>
        <v>277.94658219999997</v>
      </c>
      <c r="E1840" s="13" t="str">
        <f>IFERROR([1]!EM_S_PERFORMANCEEXPRESS_PERFEXNETPROFITTOSHAREHOLDER(B1840,$C$1)/1000000,"")</f>
        <v/>
      </c>
      <c r="F1840" s="13" t="str">
        <f>IFERROR([1]!EM_S_PROFITNOTICE_FORECASTT(B1840,$C$1)/1000000,"")</f>
        <v/>
      </c>
      <c r="G1840" s="13" t="str">
        <f>IFERROR([1]!EM_S_PROFITNOTICE_FORECASTL(B1840,$C$1)/1000000,"")</f>
        <v/>
      </c>
      <c r="H1840" s="13" t="str">
        <f t="shared" si="198"/>
        <v/>
      </c>
      <c r="I1840" s="20">
        <f>IFERROR([1]!EM_S_QSTM07_IS(B1840,"61",$I$1,"1")/1000000,"")</f>
        <v>149.00704984999999</v>
      </c>
      <c r="J1840" s="13">
        <f t="shared" si="196"/>
        <v>128.93953234999998</v>
      </c>
      <c r="K1840" s="13">
        <f>IFERROR([1]!EM_S_QSTM07_IS(B1840,"61",$K$2,"1")/1000000,"")</f>
        <v>164.89577511000002</v>
      </c>
      <c r="L1840" s="14">
        <f t="shared" si="199"/>
        <v>-0.21805436031344075</v>
      </c>
      <c r="M1840" s="33" t="str">
        <f ca="1">[1]!EM_S_MAJASSRES_NUM(B1840,$M$2,$M$1)</f>
        <v/>
      </c>
      <c r="N1840" s="29" t="str">
        <f t="shared" si="200"/>
        <v/>
      </c>
      <c r="O1840" s="21">
        <f t="shared" ca="1" si="201"/>
        <v>-0.21805436031344075</v>
      </c>
      <c r="P1840" s="10" t="str">
        <f t="shared" si="202"/>
        <v>财报</v>
      </c>
    </row>
    <row r="1841" spans="1:16" x14ac:dyDescent="0.2">
      <c r="A1841" s="17" t="str">
        <f t="shared" ca="1" si="197"/>
        <v/>
      </c>
      <c r="B1841" s="8" t="s">
        <v>3724</v>
      </c>
      <c r="C1841" s="8" t="s">
        <v>3725</v>
      </c>
      <c r="D1841" s="13">
        <f>IFERROR([1]!EM_S_QSTM07_IS(B1841,"61",$C$1,"1")/1000000,"")</f>
        <v>9.5651215999999994</v>
      </c>
      <c r="E1841" s="13" t="str">
        <f>IFERROR([1]!EM_S_PERFORMANCEEXPRESS_PERFEXNETPROFITTOSHAREHOLDER(B1841,$C$1)/1000000,"")</f>
        <v/>
      </c>
      <c r="F1841" s="13" t="str">
        <f>IFERROR([1]!EM_S_PROFITNOTICE_FORECASTT(B1841,$C$1)/1000000,"")</f>
        <v/>
      </c>
      <c r="G1841" s="13" t="str">
        <f>IFERROR([1]!EM_S_PROFITNOTICE_FORECASTL(B1841,$C$1)/1000000,"")</f>
        <v/>
      </c>
      <c r="H1841" s="13" t="str">
        <f t="shared" si="198"/>
        <v/>
      </c>
      <c r="I1841" s="20">
        <f>IFERROR([1]!EM_S_QSTM07_IS(B1841,"61",$I$1,"1")/1000000,"")</f>
        <v>3.0410212200000002</v>
      </c>
      <c r="J1841" s="13">
        <f t="shared" si="196"/>
        <v>6.5241003799999993</v>
      </c>
      <c r="K1841" s="13">
        <f>IFERROR([1]!EM_S_QSTM07_IS(B1841,"61",$K$2,"1")/1000000,"")</f>
        <v>9.7177711999999996</v>
      </c>
      <c r="L1841" s="14">
        <f t="shared" si="199"/>
        <v>-0.32864231460810689</v>
      </c>
      <c r="M1841" s="33" t="str">
        <f ca="1">[1]!EM_S_MAJASSRES_NUM(B1841,$M$2,$M$1)</f>
        <v/>
      </c>
      <c r="N1841" s="29">
        <f t="shared" si="200"/>
        <v>1</v>
      </c>
      <c r="O1841" s="21" t="str">
        <f t="shared" ca="1" si="201"/>
        <v/>
      </c>
      <c r="P1841" s="10" t="str">
        <f t="shared" si="202"/>
        <v>财报</v>
      </c>
    </row>
    <row r="1842" spans="1:16" x14ac:dyDescent="0.2">
      <c r="A1842" s="17">
        <f t="shared" ca="1" si="197"/>
        <v>1560</v>
      </c>
      <c r="B1842" s="8" t="s">
        <v>3726</v>
      </c>
      <c r="C1842" s="8" t="s">
        <v>3727</v>
      </c>
      <c r="D1842" s="13">
        <f>IFERROR([1]!EM_S_QSTM07_IS(B1842,"61",$C$1,"1")/1000000,"")</f>
        <v>29.79267205</v>
      </c>
      <c r="E1842" s="13">
        <f>IFERROR([1]!EM_S_PERFORMANCEEXPRESS_PERFEXNETPROFITTOSHAREHOLDER(B1842,$C$1)/1000000,"")</f>
        <v>60.858057930000001</v>
      </c>
      <c r="F1842" s="13" t="str">
        <f>IFERROR([1]!EM_S_PROFITNOTICE_FORECASTT(B1842,$C$1)/1000000,"")</f>
        <v/>
      </c>
      <c r="G1842" s="13" t="str">
        <f>IFERROR([1]!EM_S_PROFITNOTICE_FORECASTL(B1842,$C$1)/1000000,"")</f>
        <v/>
      </c>
      <c r="H1842" s="13" t="str">
        <f t="shared" si="198"/>
        <v/>
      </c>
      <c r="I1842" s="20">
        <f>IFERROR([1]!EM_S_QSTM07_IS(B1842,"61",$I$1,"1")/1000000,"")</f>
        <v>31.065385879999997</v>
      </c>
      <c r="J1842" s="13">
        <f t="shared" si="196"/>
        <v>-1.2727138299999972</v>
      </c>
      <c r="K1842" s="13">
        <f>IFERROR([1]!EM_S_QSTM07_IS(B1842,"61",$K$2,"1")/1000000,"")</f>
        <v>51.249601079999998</v>
      </c>
      <c r="L1842" s="14">
        <f t="shared" si="199"/>
        <v>-1.0248336338855264</v>
      </c>
      <c r="M1842" s="33" t="str">
        <f ca="1">[1]!EM_S_MAJASSRES_NUM(B1842,$M$2,$M$1)</f>
        <v/>
      </c>
      <c r="N1842" s="29" t="str">
        <f t="shared" si="200"/>
        <v/>
      </c>
      <c r="O1842" s="21">
        <f t="shared" ca="1" si="201"/>
        <v>-1.0248336338855264</v>
      </c>
      <c r="P1842" s="10" t="str">
        <f t="shared" si="202"/>
        <v>财报</v>
      </c>
    </row>
    <row r="1843" spans="1:16" x14ac:dyDescent="0.2">
      <c r="A1843" s="17">
        <f t="shared" ca="1" si="197"/>
        <v>872</v>
      </c>
      <c r="B1843" s="8" t="s">
        <v>3728</v>
      </c>
      <c r="C1843" s="8" t="s">
        <v>3729</v>
      </c>
      <c r="D1843" s="13">
        <f>IFERROR([1]!EM_S_QSTM07_IS(B1843,"61",$C$1,"1")/1000000,"")</f>
        <v>-13.72398295</v>
      </c>
      <c r="E1843" s="13" t="str">
        <f>IFERROR([1]!EM_S_PERFORMANCEEXPRESS_PERFEXNETPROFITTOSHAREHOLDER(B1843,$C$1)/1000000,"")</f>
        <v/>
      </c>
      <c r="F1843" s="13" t="str">
        <f>IFERROR([1]!EM_S_PROFITNOTICE_FORECASTT(B1843,$C$1)/1000000,"")</f>
        <v/>
      </c>
      <c r="G1843" s="13" t="str">
        <f>IFERROR([1]!EM_S_PROFITNOTICE_FORECASTL(B1843,$C$1)/1000000,"")</f>
        <v/>
      </c>
      <c r="H1843" s="13" t="str">
        <f t="shared" si="198"/>
        <v/>
      </c>
      <c r="I1843" s="20">
        <f>IFERROR([1]!EM_S_QSTM07_IS(B1843,"61",$I$1,"1")/1000000,"")</f>
        <v>-19.341449050000001</v>
      </c>
      <c r="J1843" s="13">
        <f t="shared" si="196"/>
        <v>5.6174661000000015</v>
      </c>
      <c r="K1843" s="13">
        <f>IFERROR([1]!EM_S_QSTM07_IS(B1843,"61",$K$2,"1")/1000000,"")</f>
        <v>12.34798316</v>
      </c>
      <c r="L1843" s="14">
        <f t="shared" si="199"/>
        <v>-0.54507015216888255</v>
      </c>
      <c r="M1843" s="33" t="str">
        <f ca="1">[1]!EM_S_MAJASSRES_NUM(B1843,$M$2,$M$1)</f>
        <v/>
      </c>
      <c r="N1843" s="29" t="str">
        <f t="shared" si="200"/>
        <v/>
      </c>
      <c r="O1843" s="21">
        <f t="shared" ca="1" si="201"/>
        <v>-0.54507015216888255</v>
      </c>
      <c r="P1843" s="10" t="str">
        <f t="shared" si="202"/>
        <v>财报</v>
      </c>
    </row>
    <row r="1844" spans="1:16" x14ac:dyDescent="0.2">
      <c r="A1844" s="17" t="str">
        <f t="shared" ca="1" si="197"/>
        <v/>
      </c>
      <c r="B1844" s="8" t="s">
        <v>3730</v>
      </c>
      <c r="C1844" s="8" t="s">
        <v>3731</v>
      </c>
      <c r="D1844" s="13">
        <f>IFERROR([1]!EM_S_QSTM07_IS(B1844,"61",$C$1,"1")/1000000,"")</f>
        <v>0.92341384999999998</v>
      </c>
      <c r="E1844" s="13" t="str">
        <f>IFERROR([1]!EM_S_PERFORMANCEEXPRESS_PERFEXNETPROFITTOSHAREHOLDER(B1844,$C$1)/1000000,"")</f>
        <v/>
      </c>
      <c r="F1844" s="13" t="str">
        <f>IFERROR([1]!EM_S_PROFITNOTICE_FORECASTT(B1844,$C$1)/1000000,"")</f>
        <v/>
      </c>
      <c r="G1844" s="13" t="str">
        <f>IFERROR([1]!EM_S_PROFITNOTICE_FORECASTL(B1844,$C$1)/1000000,"")</f>
        <v/>
      </c>
      <c r="H1844" s="13" t="str">
        <f t="shared" si="198"/>
        <v/>
      </c>
      <c r="I1844" s="20">
        <f>IFERROR([1]!EM_S_QSTM07_IS(B1844,"61",$I$1,"1")/1000000,"")</f>
        <v>1.7569581399999998</v>
      </c>
      <c r="J1844" s="13">
        <f t="shared" si="196"/>
        <v>-0.83354428999999985</v>
      </c>
      <c r="K1844" s="13">
        <f>IFERROR([1]!EM_S_QSTM07_IS(B1844,"61",$K$2,"1")/1000000,"")</f>
        <v>8.4813628599999991</v>
      </c>
      <c r="L1844" s="14">
        <f t="shared" si="199"/>
        <v>-1.0982795222606476</v>
      </c>
      <c r="M1844" s="33" t="str">
        <f ca="1">[1]!EM_S_MAJASSRES_NUM(B1844,$M$2,$M$1)</f>
        <v/>
      </c>
      <c r="N1844" s="29">
        <f t="shared" si="200"/>
        <v>1</v>
      </c>
      <c r="O1844" s="21" t="str">
        <f t="shared" ca="1" si="201"/>
        <v/>
      </c>
      <c r="P1844" s="10" t="str">
        <f t="shared" si="202"/>
        <v>财报</v>
      </c>
    </row>
    <row r="1845" spans="1:16" x14ac:dyDescent="0.2">
      <c r="A1845" s="17" t="str">
        <f t="shared" ca="1" si="197"/>
        <v/>
      </c>
      <c r="B1845" s="8" t="s">
        <v>3732</v>
      </c>
      <c r="C1845" s="8" t="s">
        <v>3733</v>
      </c>
      <c r="D1845" s="13">
        <f>IFERROR([1]!EM_S_QSTM07_IS(B1845,"61",$C$1,"1")/1000000,"")</f>
        <v>-2.2576701400000001</v>
      </c>
      <c r="E1845" s="13" t="str">
        <f>IFERROR([1]!EM_S_PERFORMANCEEXPRESS_PERFEXNETPROFITTOSHAREHOLDER(B1845,$C$1)/1000000,"")</f>
        <v/>
      </c>
      <c r="F1845" s="13" t="str">
        <f>IFERROR([1]!EM_S_PROFITNOTICE_FORECASTT(B1845,$C$1)/1000000,"")</f>
        <v/>
      </c>
      <c r="G1845" s="13" t="str">
        <f>IFERROR([1]!EM_S_PROFITNOTICE_FORECASTL(B1845,$C$1)/1000000,"")</f>
        <v/>
      </c>
      <c r="H1845" s="13" t="str">
        <f t="shared" si="198"/>
        <v/>
      </c>
      <c r="I1845" s="20">
        <f>IFERROR([1]!EM_S_QSTM07_IS(B1845,"61",$I$1,"1")/1000000,"")</f>
        <v>-44.894237600000004</v>
      </c>
      <c r="J1845" s="13">
        <f t="shared" si="196"/>
        <v>42.636567460000002</v>
      </c>
      <c r="K1845" s="13">
        <f>IFERROR([1]!EM_S_QSTM07_IS(B1845,"61",$K$2,"1")/1000000,"")</f>
        <v>0.883102629999995</v>
      </c>
      <c r="L1845" s="14">
        <f t="shared" si="199"/>
        <v>47.280421789707773</v>
      </c>
      <c r="M1845" s="33" t="str">
        <f ca="1">[1]!EM_S_MAJASSRES_NUM(B1845,$M$2,$M$1)</f>
        <v/>
      </c>
      <c r="N1845" s="29">
        <f t="shared" si="200"/>
        <v>1</v>
      </c>
      <c r="O1845" s="21" t="str">
        <f t="shared" ca="1" si="201"/>
        <v/>
      </c>
      <c r="P1845" s="10" t="str">
        <f t="shared" si="202"/>
        <v>财报</v>
      </c>
    </row>
    <row r="1846" spans="1:16" x14ac:dyDescent="0.2">
      <c r="A1846" s="17">
        <f t="shared" ca="1" si="197"/>
        <v>1289</v>
      </c>
      <c r="B1846" s="8" t="s">
        <v>3734</v>
      </c>
      <c r="C1846" s="8" t="s">
        <v>3735</v>
      </c>
      <c r="D1846" s="13">
        <f>IFERROR([1]!EM_S_QSTM07_IS(B1846,"61",$C$1,"1")/1000000,"")</f>
        <v>300.32716137</v>
      </c>
      <c r="E1846" s="13" t="str">
        <f>IFERROR([1]!EM_S_PERFORMANCEEXPRESS_PERFEXNETPROFITTOSHAREHOLDER(B1846,$C$1)/1000000,"")</f>
        <v/>
      </c>
      <c r="F1846" s="13" t="str">
        <f>IFERROR([1]!EM_S_PROFITNOTICE_FORECASTT(B1846,$C$1)/1000000,"")</f>
        <v/>
      </c>
      <c r="G1846" s="13" t="str">
        <f>IFERROR([1]!EM_S_PROFITNOTICE_FORECASTL(B1846,$C$1)/1000000,"")</f>
        <v/>
      </c>
      <c r="H1846" s="13" t="str">
        <f t="shared" si="198"/>
        <v/>
      </c>
      <c r="I1846" s="20">
        <f>IFERROR([1]!EM_S_QSTM07_IS(B1846,"61",$I$1,"1")/1000000,"")</f>
        <v>262.92711930000002</v>
      </c>
      <c r="J1846" s="13">
        <f t="shared" si="196"/>
        <v>37.400042069999984</v>
      </c>
      <c r="K1846" s="13">
        <f>IFERROR([1]!EM_S_QSTM07_IS(B1846,"61",$K$2,"1")/1000000,"")</f>
        <v>250.10233880999999</v>
      </c>
      <c r="L1846" s="14">
        <f t="shared" si="199"/>
        <v>-0.85046104627429175</v>
      </c>
      <c r="M1846" s="33" t="str">
        <f ca="1">[1]!EM_S_MAJASSRES_NUM(B1846,$M$2,$M$1)</f>
        <v/>
      </c>
      <c r="N1846" s="29" t="str">
        <f t="shared" si="200"/>
        <v/>
      </c>
      <c r="O1846" s="21">
        <f t="shared" ca="1" si="201"/>
        <v>-0.85046104627429175</v>
      </c>
      <c r="P1846" s="10" t="str">
        <f t="shared" si="202"/>
        <v>财报</v>
      </c>
    </row>
    <row r="1847" spans="1:16" x14ac:dyDescent="0.2">
      <c r="A1847" s="17">
        <f t="shared" ca="1" si="197"/>
        <v>1791</v>
      </c>
      <c r="B1847" s="8" t="s">
        <v>3736</v>
      </c>
      <c r="C1847" s="8" t="s">
        <v>3737</v>
      </c>
      <c r="D1847" s="13">
        <f>IFERROR([1]!EM_S_QSTM07_IS(B1847,"61",$C$1,"1")/1000000,"")</f>
        <v>80.356273939999994</v>
      </c>
      <c r="E1847" s="13" t="str">
        <f>IFERROR([1]!EM_S_PERFORMANCEEXPRESS_PERFEXNETPROFITTOSHAREHOLDER(B1847,$C$1)/1000000,"")</f>
        <v/>
      </c>
      <c r="F1847" s="13" t="str">
        <f>IFERROR([1]!EM_S_PROFITNOTICE_FORECASTT(B1847,$C$1)/1000000,"")</f>
        <v/>
      </c>
      <c r="G1847" s="13" t="str">
        <f>IFERROR([1]!EM_S_PROFITNOTICE_FORECASTL(B1847,$C$1)/1000000,"")</f>
        <v/>
      </c>
      <c r="H1847" s="13" t="str">
        <f t="shared" si="198"/>
        <v/>
      </c>
      <c r="I1847" s="20">
        <f>IFERROR([1]!EM_S_QSTM07_IS(B1847,"61",$I$1,"1")/1000000,"")</f>
        <v>114.86113189</v>
      </c>
      <c r="J1847" s="13">
        <f t="shared" si="196"/>
        <v>-34.504857950000002</v>
      </c>
      <c r="K1847" s="13">
        <f>IFERROR([1]!EM_S_QSTM07_IS(B1847,"61",$K$2,"1")/1000000,"")</f>
        <v>92.049589130000001</v>
      </c>
      <c r="L1847" s="14">
        <f t="shared" si="199"/>
        <v>-1.3748507546434499</v>
      </c>
      <c r="M1847" s="33" t="str">
        <f ca="1">[1]!EM_S_MAJASSRES_NUM(B1847,$M$2,$M$1)</f>
        <v/>
      </c>
      <c r="N1847" s="29" t="str">
        <f t="shared" si="200"/>
        <v/>
      </c>
      <c r="O1847" s="21">
        <f t="shared" ca="1" si="201"/>
        <v>-1.3748507546434499</v>
      </c>
      <c r="P1847" s="10" t="str">
        <f t="shared" si="202"/>
        <v>财报</v>
      </c>
    </row>
    <row r="1848" spans="1:16" x14ac:dyDescent="0.2">
      <c r="A1848" s="17">
        <f t="shared" ca="1" si="197"/>
        <v>623</v>
      </c>
      <c r="B1848" s="8" t="s">
        <v>3738</v>
      </c>
      <c r="C1848" s="8" t="s">
        <v>3739</v>
      </c>
      <c r="D1848" s="13">
        <f>IFERROR([1]!EM_S_QSTM07_IS(B1848,"61",$C$1,"1")/1000000,"")</f>
        <v>5.8455852999999998</v>
      </c>
      <c r="E1848" s="13" t="str">
        <f>IFERROR([1]!EM_S_PERFORMANCEEXPRESS_PERFEXNETPROFITTOSHAREHOLDER(B1848,$C$1)/1000000,"")</f>
        <v/>
      </c>
      <c r="F1848" s="13" t="str">
        <f>IFERROR([1]!EM_S_PROFITNOTICE_FORECASTT(B1848,$C$1)/1000000,"")</f>
        <v/>
      </c>
      <c r="G1848" s="13" t="str">
        <f>IFERROR([1]!EM_S_PROFITNOTICE_FORECASTL(B1848,$C$1)/1000000,"")</f>
        <v/>
      </c>
      <c r="H1848" s="13" t="str">
        <f t="shared" si="198"/>
        <v/>
      </c>
      <c r="I1848" s="20">
        <f>IFERROR([1]!EM_S_QSTM07_IS(B1848,"61",$I$1,"1")/1000000,"")</f>
        <v>-9.0875592300000001</v>
      </c>
      <c r="J1848" s="13">
        <f t="shared" si="196"/>
        <v>14.93314453</v>
      </c>
      <c r="K1848" s="13">
        <f>IFERROR([1]!EM_S_QSTM07_IS(B1848,"61",$K$2,"1")/1000000,"")</f>
        <v>21.330684959999999</v>
      </c>
      <c r="L1848" s="14">
        <f t="shared" si="199"/>
        <v>-0.29992194071577527</v>
      </c>
      <c r="M1848" s="33" t="str">
        <f ca="1">[1]!EM_S_MAJASSRES_NUM(B1848,$M$2,$M$1)</f>
        <v/>
      </c>
      <c r="N1848" s="29" t="str">
        <f t="shared" si="200"/>
        <v/>
      </c>
      <c r="O1848" s="21">
        <f t="shared" ca="1" si="201"/>
        <v>-0.29992194071577527</v>
      </c>
      <c r="P1848" s="10" t="str">
        <f t="shared" si="202"/>
        <v>财报</v>
      </c>
    </row>
    <row r="1849" spans="1:16" x14ac:dyDescent="0.2">
      <c r="A1849" s="17">
        <f t="shared" ca="1" si="197"/>
        <v>1234</v>
      </c>
      <c r="B1849" s="8" t="s">
        <v>3740</v>
      </c>
      <c r="C1849" s="8" t="s">
        <v>3741</v>
      </c>
      <c r="D1849" s="13">
        <f>IFERROR([1]!EM_S_QSTM07_IS(B1849,"61",$C$1,"1")/1000000,"")</f>
        <v>659.22091661000002</v>
      </c>
      <c r="E1849" s="13" t="str">
        <f>IFERROR([1]!EM_S_PERFORMANCEEXPRESS_PERFEXNETPROFITTOSHAREHOLDER(B1849,$C$1)/1000000,"")</f>
        <v/>
      </c>
      <c r="F1849" s="13" t="str">
        <f>IFERROR([1]!EM_S_PROFITNOTICE_FORECASTT(B1849,$C$1)/1000000,"")</f>
        <v/>
      </c>
      <c r="G1849" s="13" t="str">
        <f>IFERROR([1]!EM_S_PROFITNOTICE_FORECASTL(B1849,$C$1)/1000000,"")</f>
        <v/>
      </c>
      <c r="H1849" s="13" t="str">
        <f t="shared" si="198"/>
        <v/>
      </c>
      <c r="I1849" s="20">
        <f>IFERROR([1]!EM_S_QSTM07_IS(B1849,"61",$I$1,"1")/1000000,"")</f>
        <v>553.93709376999993</v>
      </c>
      <c r="J1849" s="13">
        <f t="shared" si="196"/>
        <v>105.28382284000008</v>
      </c>
      <c r="K1849" s="13">
        <f>IFERROR([1]!EM_S_QSTM07_IS(B1849,"61",$K$2,"1")/1000000,"")</f>
        <v>561.11129566</v>
      </c>
      <c r="L1849" s="14">
        <f t="shared" si="199"/>
        <v>-0.81236552595833711</v>
      </c>
      <c r="M1849" s="33" t="str">
        <f ca="1">[1]!EM_S_MAJASSRES_NUM(B1849,$M$2,$M$1)</f>
        <v/>
      </c>
      <c r="N1849" s="29" t="str">
        <f t="shared" si="200"/>
        <v/>
      </c>
      <c r="O1849" s="21">
        <f t="shared" ca="1" si="201"/>
        <v>-0.81236552595833711</v>
      </c>
      <c r="P1849" s="10" t="str">
        <f t="shared" si="202"/>
        <v>财报</v>
      </c>
    </row>
    <row r="1850" spans="1:16" x14ac:dyDescent="0.2">
      <c r="A1850" s="17" t="str">
        <f t="shared" ca="1" si="197"/>
        <v/>
      </c>
      <c r="B1850" s="8" t="s">
        <v>3742</v>
      </c>
      <c r="C1850" s="8" t="s">
        <v>3743</v>
      </c>
      <c r="D1850" s="13">
        <f>IFERROR([1]!EM_S_QSTM07_IS(B1850,"61",$C$1,"1")/1000000,"")</f>
        <v>153.2706216</v>
      </c>
      <c r="E1850" s="13" t="str">
        <f>IFERROR([1]!EM_S_PERFORMANCEEXPRESS_PERFEXNETPROFITTOSHAREHOLDER(B1850,$C$1)/1000000,"")</f>
        <v/>
      </c>
      <c r="F1850" s="13" t="str">
        <f>IFERROR([1]!EM_S_PROFITNOTICE_FORECASTT(B1850,$C$1)/1000000,"")</f>
        <v/>
      </c>
      <c r="G1850" s="13" t="str">
        <f>IFERROR([1]!EM_S_PROFITNOTICE_FORECASTL(B1850,$C$1)/1000000,"")</f>
        <v/>
      </c>
      <c r="H1850" s="13" t="str">
        <f t="shared" si="198"/>
        <v/>
      </c>
      <c r="I1850" s="20">
        <f>IFERROR([1]!EM_S_QSTM07_IS(B1850,"61",$I$1,"1")/1000000,"")</f>
        <v>21.5225498</v>
      </c>
      <c r="J1850" s="13">
        <f t="shared" si="196"/>
        <v>131.74807179999999</v>
      </c>
      <c r="K1850" s="13">
        <f>IFERROR([1]!EM_S_QSTM07_IS(B1850,"61",$K$2,"1")/1000000,"")</f>
        <v>17.778953780000002</v>
      </c>
      <c r="L1850" s="14">
        <f t="shared" si="199"/>
        <v>6.410338843909182</v>
      </c>
      <c r="M1850" s="33">
        <f ca="1">[1]!EM_S_MAJASSRES_NUM(B1850,$M$2,$M$1)</f>
        <v>1</v>
      </c>
      <c r="N1850" s="29" t="str">
        <f t="shared" si="200"/>
        <v/>
      </c>
      <c r="O1850" s="21" t="str">
        <f t="shared" ca="1" si="201"/>
        <v/>
      </c>
      <c r="P1850" s="10" t="str">
        <f t="shared" si="202"/>
        <v>财报</v>
      </c>
    </row>
    <row r="1851" spans="1:16" x14ac:dyDescent="0.2">
      <c r="A1851" s="17">
        <f t="shared" ca="1" si="197"/>
        <v>195</v>
      </c>
      <c r="B1851" s="8" t="s">
        <v>3744</v>
      </c>
      <c r="C1851" s="8" t="s">
        <v>3745</v>
      </c>
      <c r="D1851" s="13">
        <f>IFERROR([1]!EM_S_QSTM07_IS(B1851,"61",$C$1,"1")/1000000,"")</f>
        <v>-15.358411820000001</v>
      </c>
      <c r="E1851" s="13" t="str">
        <f>IFERROR([1]!EM_S_PERFORMANCEEXPRESS_PERFEXNETPROFITTOSHAREHOLDER(B1851,$C$1)/1000000,"")</f>
        <v/>
      </c>
      <c r="F1851" s="13" t="str">
        <f>IFERROR([1]!EM_S_PROFITNOTICE_FORECASTT(B1851,$C$1)/1000000,"")</f>
        <v/>
      </c>
      <c r="G1851" s="13" t="str">
        <f>IFERROR([1]!EM_S_PROFITNOTICE_FORECASTL(B1851,$C$1)/1000000,"")</f>
        <v/>
      </c>
      <c r="H1851" s="13" t="str">
        <f t="shared" si="198"/>
        <v/>
      </c>
      <c r="I1851" s="20">
        <f>IFERROR([1]!EM_S_QSTM07_IS(B1851,"61",$I$1,"1")/1000000,"")</f>
        <v>-19.052691800000002</v>
      </c>
      <c r="J1851" s="13">
        <f t="shared" si="196"/>
        <v>3.694279980000001</v>
      </c>
      <c r="K1851" s="13">
        <f>IFERROR([1]!EM_S_QSTM07_IS(B1851,"61",$K$2,"1")/1000000,"")</f>
        <v>-54.33410619</v>
      </c>
      <c r="L1851" s="14">
        <f t="shared" si="199"/>
        <v>1.0679919159262792</v>
      </c>
      <c r="M1851" s="33" t="str">
        <f ca="1">[1]!EM_S_MAJASSRES_NUM(B1851,$M$2,$M$1)</f>
        <v/>
      </c>
      <c r="N1851" s="29" t="str">
        <f t="shared" si="200"/>
        <v/>
      </c>
      <c r="O1851" s="21">
        <f t="shared" ca="1" si="201"/>
        <v>1.0679919159262792</v>
      </c>
      <c r="P1851" s="10" t="str">
        <f t="shared" si="202"/>
        <v>财报</v>
      </c>
    </row>
    <row r="1852" spans="1:16" x14ac:dyDescent="0.2">
      <c r="A1852" s="17">
        <f t="shared" ca="1" si="197"/>
        <v>148</v>
      </c>
      <c r="B1852" s="8" t="s">
        <v>3746</v>
      </c>
      <c r="C1852" s="8" t="s">
        <v>3747</v>
      </c>
      <c r="D1852" s="13">
        <f>IFERROR([1]!EM_S_QSTM07_IS(B1852,"61",$C$1,"1")/1000000,"")</f>
        <v>162.38177166999998</v>
      </c>
      <c r="E1852" s="13" t="str">
        <f>IFERROR([1]!EM_S_PERFORMANCEEXPRESS_PERFEXNETPROFITTOSHAREHOLDER(B1852,$C$1)/1000000,"")</f>
        <v/>
      </c>
      <c r="F1852" s="13" t="str">
        <f>IFERROR([1]!EM_S_PROFITNOTICE_FORECASTT(B1852,$C$1)/1000000,"")</f>
        <v/>
      </c>
      <c r="G1852" s="13" t="str">
        <f>IFERROR([1]!EM_S_PROFITNOTICE_FORECASTL(B1852,$C$1)/1000000,"")</f>
        <v/>
      </c>
      <c r="H1852" s="13" t="str">
        <f t="shared" si="198"/>
        <v/>
      </c>
      <c r="I1852" s="20">
        <f>IFERROR([1]!EM_S_QSTM07_IS(B1852,"61",$I$1,"1")/1000000,"")</f>
        <v>93.706025990000001</v>
      </c>
      <c r="J1852" s="13">
        <f t="shared" si="196"/>
        <v>68.675745679999977</v>
      </c>
      <c r="K1852" s="13">
        <f>IFERROR([1]!EM_S_QSTM07_IS(B1852,"61",$K$2,"1")/1000000,"")</f>
        <v>29.908721059999998</v>
      </c>
      <c r="L1852" s="14">
        <f t="shared" si="199"/>
        <v>1.2961779456309517</v>
      </c>
      <c r="M1852" s="33" t="str">
        <f ca="1">[1]!EM_S_MAJASSRES_NUM(B1852,$M$2,$M$1)</f>
        <v/>
      </c>
      <c r="N1852" s="29" t="str">
        <f t="shared" si="200"/>
        <v/>
      </c>
      <c r="O1852" s="21">
        <f t="shared" ca="1" si="201"/>
        <v>1.2961779456309517</v>
      </c>
      <c r="P1852" s="10" t="str">
        <f t="shared" si="202"/>
        <v>财报</v>
      </c>
    </row>
    <row r="1853" spans="1:16" x14ac:dyDescent="0.2">
      <c r="A1853" s="17">
        <f t="shared" ca="1" si="197"/>
        <v>774</v>
      </c>
      <c r="B1853" s="8" t="s">
        <v>3748</v>
      </c>
      <c r="C1853" s="8" t="s">
        <v>3749</v>
      </c>
      <c r="D1853" s="13">
        <f>IFERROR([1]!EM_S_QSTM07_IS(B1853,"61",$C$1,"1")/1000000,"")</f>
        <v>203.94216</v>
      </c>
      <c r="E1853" s="13" t="str">
        <f>IFERROR([1]!EM_S_PERFORMANCEEXPRESS_PERFEXNETPROFITTOSHAREHOLDER(B1853,$C$1)/1000000,"")</f>
        <v/>
      </c>
      <c r="F1853" s="13" t="str">
        <f>IFERROR([1]!EM_S_PROFITNOTICE_FORECASTT(B1853,$C$1)/1000000,"")</f>
        <v/>
      </c>
      <c r="G1853" s="13" t="str">
        <f>IFERROR([1]!EM_S_PROFITNOTICE_FORECASTL(B1853,$C$1)/1000000,"")</f>
        <v/>
      </c>
      <c r="H1853" s="13" t="str">
        <f t="shared" si="198"/>
        <v/>
      </c>
      <c r="I1853" s="20">
        <f>IFERROR([1]!EM_S_QSTM07_IS(B1853,"61",$I$1,"1")/1000000,"")</f>
        <v>146.44481707</v>
      </c>
      <c r="J1853" s="13">
        <f t="shared" si="196"/>
        <v>57.497342930000002</v>
      </c>
      <c r="K1853" s="13">
        <f>IFERROR([1]!EM_S_QSTM07_IS(B1853,"61",$K$2,"1")/1000000,"")</f>
        <v>108.70010544</v>
      </c>
      <c r="L1853" s="14">
        <f t="shared" si="199"/>
        <v>-0.47104611631000454</v>
      </c>
      <c r="M1853" s="33" t="str">
        <f ca="1">[1]!EM_S_MAJASSRES_NUM(B1853,$M$2,$M$1)</f>
        <v/>
      </c>
      <c r="N1853" s="29" t="str">
        <f t="shared" si="200"/>
        <v/>
      </c>
      <c r="O1853" s="21">
        <f t="shared" ca="1" si="201"/>
        <v>-0.47104611631000454</v>
      </c>
      <c r="P1853" s="10" t="str">
        <f t="shared" si="202"/>
        <v>财报</v>
      </c>
    </row>
    <row r="1854" spans="1:16" x14ac:dyDescent="0.2">
      <c r="A1854" s="17" t="str">
        <f t="shared" ca="1" si="197"/>
        <v/>
      </c>
      <c r="B1854" s="8" t="s">
        <v>3750</v>
      </c>
      <c r="C1854" s="8" t="s">
        <v>3751</v>
      </c>
      <c r="D1854" s="13">
        <f>IFERROR([1]!EM_S_QSTM07_IS(B1854,"61",$C$1,"1")/1000000,"")</f>
        <v>-6.4632495999999993</v>
      </c>
      <c r="E1854" s="13" t="str">
        <f>IFERROR([1]!EM_S_PERFORMANCEEXPRESS_PERFEXNETPROFITTOSHAREHOLDER(B1854,$C$1)/1000000,"")</f>
        <v/>
      </c>
      <c r="F1854" s="13" t="str">
        <f>IFERROR([1]!EM_S_PROFITNOTICE_FORECASTT(B1854,$C$1)/1000000,"")</f>
        <v/>
      </c>
      <c r="G1854" s="13" t="str">
        <f>IFERROR([1]!EM_S_PROFITNOTICE_FORECASTL(B1854,$C$1)/1000000,"")</f>
        <v/>
      </c>
      <c r="H1854" s="13" t="str">
        <f t="shared" si="198"/>
        <v/>
      </c>
      <c r="I1854" s="20">
        <f>IFERROR([1]!EM_S_QSTM07_IS(B1854,"61",$I$1,"1")/1000000,"")</f>
        <v>-2.40729243</v>
      </c>
      <c r="J1854" s="13">
        <f t="shared" si="196"/>
        <v>-4.0559571699999992</v>
      </c>
      <c r="K1854" s="13">
        <f>IFERROR([1]!EM_S_QSTM07_IS(B1854,"61",$K$2,"1")/1000000,"")</f>
        <v>-8.3099756399999993</v>
      </c>
      <c r="L1854" s="14">
        <f t="shared" si="199"/>
        <v>0.51191708066186348</v>
      </c>
      <c r="M1854" s="33" t="str">
        <f ca="1">[1]!EM_S_MAJASSRES_NUM(B1854,$M$2,$M$1)</f>
        <v/>
      </c>
      <c r="N1854" s="29">
        <f t="shared" si="200"/>
        <v>1</v>
      </c>
      <c r="O1854" s="21" t="str">
        <f t="shared" ca="1" si="201"/>
        <v/>
      </c>
      <c r="P1854" s="10" t="str">
        <f t="shared" si="202"/>
        <v>财报</v>
      </c>
    </row>
    <row r="1855" spans="1:16" x14ac:dyDescent="0.2">
      <c r="A1855" s="17" t="str">
        <f t="shared" ca="1" si="197"/>
        <v/>
      </c>
      <c r="B1855" s="8" t="s">
        <v>3752</v>
      </c>
      <c r="C1855" s="8" t="s">
        <v>3753</v>
      </c>
      <c r="D1855" s="13">
        <f>IFERROR([1]!EM_S_QSTM07_IS(B1855,"61",$C$1,"1")/1000000,"")</f>
        <v>-585.10997519000011</v>
      </c>
      <c r="E1855" s="13" t="str">
        <f>IFERROR([1]!EM_S_PERFORMANCEEXPRESS_PERFEXNETPROFITTOSHAREHOLDER(B1855,$C$1)/1000000,"")</f>
        <v/>
      </c>
      <c r="F1855" s="13">
        <f>IFERROR([1]!EM_S_PROFITNOTICE_FORECASTT(B1855,$C$1)/1000000,"")</f>
        <v>-900</v>
      </c>
      <c r="G1855" s="13">
        <f>IFERROR([1]!EM_S_PROFITNOTICE_FORECASTL(B1855,$C$1)/1000000,"")</f>
        <v>-980</v>
      </c>
      <c r="H1855" s="13">
        <f t="shared" si="198"/>
        <v>-940</v>
      </c>
      <c r="I1855" s="20">
        <f>IFERROR([1]!EM_S_QSTM07_IS(B1855,"61",$I$1,"1")/1000000,"")</f>
        <v>-392.95782180999998</v>
      </c>
      <c r="J1855" s="13">
        <f t="shared" si="196"/>
        <v>-192.15215338000013</v>
      </c>
      <c r="K1855" s="13">
        <f>IFERROR([1]!EM_S_QSTM07_IS(B1855,"61",$K$2,"1")/1000000,"")</f>
        <v>5.2417840800000004</v>
      </c>
      <c r="L1855" s="14">
        <f t="shared" si="199"/>
        <v>-37.657777284866739</v>
      </c>
      <c r="M1855" s="33" t="str">
        <f ca="1">[1]!EM_S_MAJASSRES_NUM(B1855,$M$2,$M$1)</f>
        <v/>
      </c>
      <c r="N1855" s="29">
        <f t="shared" si="200"/>
        <v>1</v>
      </c>
      <c r="O1855" s="21" t="str">
        <f t="shared" ca="1" si="201"/>
        <v/>
      </c>
      <c r="P1855" s="10" t="str">
        <f t="shared" si="202"/>
        <v>财报</v>
      </c>
    </row>
    <row r="1856" spans="1:16" x14ac:dyDescent="0.2">
      <c r="A1856" s="17">
        <f t="shared" ca="1" si="197"/>
        <v>418</v>
      </c>
      <c r="B1856" s="8" t="s">
        <v>3754</v>
      </c>
      <c r="C1856" s="8" t="s">
        <v>3755</v>
      </c>
      <c r="D1856" s="13">
        <f>IFERROR([1]!EM_S_QSTM07_IS(B1856,"61",$C$1,"1")/1000000,"")</f>
        <v>-26.41668009</v>
      </c>
      <c r="E1856" s="13" t="str">
        <f>IFERROR([1]!EM_S_PERFORMANCEEXPRESS_PERFEXNETPROFITTOSHAREHOLDER(B1856,$C$1)/1000000,"")</f>
        <v/>
      </c>
      <c r="F1856" s="13" t="str">
        <f>IFERROR([1]!EM_S_PROFITNOTICE_FORECASTT(B1856,$C$1)/1000000,"")</f>
        <v/>
      </c>
      <c r="G1856" s="13" t="str">
        <f>IFERROR([1]!EM_S_PROFITNOTICE_FORECASTL(B1856,$C$1)/1000000,"")</f>
        <v/>
      </c>
      <c r="H1856" s="13" t="str">
        <f t="shared" si="198"/>
        <v/>
      </c>
      <c r="I1856" s="20">
        <f>IFERROR([1]!EM_S_QSTM07_IS(B1856,"61",$I$1,"1")/1000000,"")</f>
        <v>-91.74763145</v>
      </c>
      <c r="J1856" s="13">
        <f t="shared" si="196"/>
        <v>65.33095136</v>
      </c>
      <c r="K1856" s="13">
        <f>IFERROR([1]!EM_S_QSTM07_IS(B1856,"61",$K$2,"1")/1000000,"")</f>
        <v>59.084778289999996</v>
      </c>
      <c r="L1856" s="14">
        <f t="shared" si="199"/>
        <v>0.10571543552795491</v>
      </c>
      <c r="M1856" s="33" t="str">
        <f ca="1">[1]!EM_S_MAJASSRES_NUM(B1856,$M$2,$M$1)</f>
        <v/>
      </c>
      <c r="N1856" s="29" t="str">
        <f t="shared" si="200"/>
        <v/>
      </c>
      <c r="O1856" s="21">
        <f t="shared" ca="1" si="201"/>
        <v>0.10571543552795491</v>
      </c>
      <c r="P1856" s="10" t="str">
        <f t="shared" si="202"/>
        <v>财报</v>
      </c>
    </row>
    <row r="1857" spans="1:16" x14ac:dyDescent="0.2">
      <c r="A1857" s="17">
        <f t="shared" ca="1" si="197"/>
        <v>755</v>
      </c>
      <c r="B1857" s="8" t="s">
        <v>3756</v>
      </c>
      <c r="C1857" s="8" t="s">
        <v>3757</v>
      </c>
      <c r="D1857" s="13">
        <f>IFERROR([1]!EM_S_QSTM07_IS(B1857,"61",$C$1,"1")/1000000,"")</f>
        <v>329.81735655</v>
      </c>
      <c r="E1857" s="13">
        <f>IFERROR([1]!EM_S_PERFORMANCEEXPRESS_PERFEXNETPROFITTOSHAREHOLDER(B1857,$C$1)/1000000,"")</f>
        <v>497.42</v>
      </c>
      <c r="F1857" s="13" t="str">
        <f>IFERROR([1]!EM_S_PROFITNOTICE_FORECASTT(B1857,$C$1)/1000000,"")</f>
        <v/>
      </c>
      <c r="G1857" s="13" t="str">
        <f>IFERROR([1]!EM_S_PROFITNOTICE_FORECASTL(B1857,$C$1)/1000000,"")</f>
        <v/>
      </c>
      <c r="H1857" s="13" t="str">
        <f t="shared" si="198"/>
        <v/>
      </c>
      <c r="I1857" s="20">
        <f>IFERROR([1]!EM_S_QSTM07_IS(B1857,"61",$I$1,"1")/1000000,"")</f>
        <v>166.98089899999999</v>
      </c>
      <c r="J1857" s="13">
        <f t="shared" si="196"/>
        <v>162.83645755000001</v>
      </c>
      <c r="K1857" s="13">
        <f>IFERROR([1]!EM_S_QSTM07_IS(B1857,"61",$K$2,"1")/1000000,"")</f>
        <v>297.25320209</v>
      </c>
      <c r="L1857" s="14">
        <f t="shared" si="199"/>
        <v>-0.45219611965459111</v>
      </c>
      <c r="M1857" s="33" t="str">
        <f ca="1">[1]!EM_S_MAJASSRES_NUM(B1857,$M$2,$M$1)</f>
        <v/>
      </c>
      <c r="N1857" s="29" t="str">
        <f t="shared" si="200"/>
        <v/>
      </c>
      <c r="O1857" s="21">
        <f t="shared" ca="1" si="201"/>
        <v>-0.45219611965459111</v>
      </c>
      <c r="P1857" s="10" t="str">
        <f t="shared" si="202"/>
        <v>财报</v>
      </c>
    </row>
    <row r="1858" spans="1:16" x14ac:dyDescent="0.2">
      <c r="A1858" s="17" t="str">
        <f t="shared" ca="1" si="197"/>
        <v/>
      </c>
      <c r="B1858" s="8" t="s">
        <v>82</v>
      </c>
      <c r="C1858" s="8" t="s">
        <v>83</v>
      </c>
      <c r="D1858" s="13">
        <f>IFERROR([1]!EM_S_QSTM07_IS(B1858,"61",$C$1,"1")/1000000,"")</f>
        <v>6.7651060000000096E-2</v>
      </c>
      <c r="E1858" s="13" t="str">
        <f>IFERROR([1]!EM_S_PERFORMANCEEXPRESS_PERFEXNETPROFITTOSHAREHOLDER(B1858,$C$1)/1000000,"")</f>
        <v/>
      </c>
      <c r="F1858" s="13" t="str">
        <f>IFERROR([1]!EM_S_PROFITNOTICE_FORECASTT(B1858,$C$1)/1000000,"")</f>
        <v/>
      </c>
      <c r="G1858" s="13" t="str">
        <f>IFERROR([1]!EM_S_PROFITNOTICE_FORECASTL(B1858,$C$1)/1000000,"")</f>
        <v/>
      </c>
      <c r="H1858" s="13" t="str">
        <f t="shared" si="198"/>
        <v/>
      </c>
      <c r="I1858" s="20">
        <f>IFERROR([1]!EM_S_QSTM07_IS(B1858,"61",$I$1,"1")/1000000,"")</f>
        <v>1.28331404</v>
      </c>
      <c r="J1858" s="13">
        <f t="shared" si="196"/>
        <v>-1.2156629799999998</v>
      </c>
      <c r="K1858" s="13">
        <f>IFERROR([1]!EM_S_QSTM07_IS(B1858,"61",$K$2,"1")/1000000,"")</f>
        <v>0.88646891000000005</v>
      </c>
      <c r="L1858" s="14">
        <f t="shared" si="199"/>
        <v>-2.3713543320994752</v>
      </c>
      <c r="M1858" s="33" t="str">
        <f ca="1">[1]!EM_S_MAJASSRES_NUM(B1858,$M$2,$M$1)</f>
        <v/>
      </c>
      <c r="N1858" s="29">
        <f t="shared" si="200"/>
        <v>1</v>
      </c>
      <c r="O1858" s="21" t="str">
        <f t="shared" ca="1" si="201"/>
        <v/>
      </c>
      <c r="P1858" s="10" t="str">
        <f t="shared" si="202"/>
        <v>财报</v>
      </c>
    </row>
    <row r="1859" spans="1:16" x14ac:dyDescent="0.2">
      <c r="A1859" s="17">
        <f t="shared" ca="1" si="197"/>
        <v>2036</v>
      </c>
      <c r="B1859" s="8" t="s">
        <v>3758</v>
      </c>
      <c r="C1859" s="8" t="s">
        <v>3759</v>
      </c>
      <c r="D1859" s="13">
        <f>IFERROR([1]!EM_S_QSTM07_IS(B1859,"61",$C$1,"1")/1000000,"")</f>
        <v>-245.473580910001</v>
      </c>
      <c r="E1859" s="13" t="str">
        <f>IFERROR([1]!EM_S_PERFORMANCEEXPRESS_PERFEXNETPROFITTOSHAREHOLDER(B1859,$C$1)/1000000,"")</f>
        <v/>
      </c>
      <c r="F1859" s="13" t="str">
        <f>IFERROR([1]!EM_S_PROFITNOTICE_FORECASTT(B1859,$C$1)/1000000,"")</f>
        <v/>
      </c>
      <c r="G1859" s="13" t="str">
        <f>IFERROR([1]!EM_S_PROFITNOTICE_FORECASTL(B1859,$C$1)/1000000,"")</f>
        <v/>
      </c>
      <c r="H1859" s="13" t="str">
        <f t="shared" si="198"/>
        <v/>
      </c>
      <c r="I1859" s="20">
        <f>IFERROR([1]!EM_S_QSTM07_IS(B1859,"61",$I$1,"1")/1000000,"")</f>
        <v>5202.3569055600001</v>
      </c>
      <c r="J1859" s="13">
        <f t="shared" si="196"/>
        <v>-5447.8304864700012</v>
      </c>
      <c r="K1859" s="13">
        <f>IFERROR([1]!EM_S_QSTM07_IS(B1859,"61",$K$2,"1")/1000000,"")</f>
        <v>726.75633564999998</v>
      </c>
      <c r="L1859" s="14">
        <f t="shared" si="199"/>
        <v>-8.4960894308510486</v>
      </c>
      <c r="M1859" s="33" t="str">
        <f ca="1">[1]!EM_S_MAJASSRES_NUM(B1859,$M$2,$M$1)</f>
        <v/>
      </c>
      <c r="N1859" s="29" t="str">
        <f t="shared" si="200"/>
        <v/>
      </c>
      <c r="O1859" s="21">
        <f t="shared" ca="1" si="201"/>
        <v>-8.4960894308510486</v>
      </c>
      <c r="P1859" s="10" t="str">
        <f t="shared" si="202"/>
        <v>财报</v>
      </c>
    </row>
    <row r="1860" spans="1:16" x14ac:dyDescent="0.2">
      <c r="A1860" s="17">
        <f t="shared" ca="1" si="197"/>
        <v>1907</v>
      </c>
      <c r="B1860" s="8" t="s">
        <v>3760</v>
      </c>
      <c r="C1860" s="8" t="s">
        <v>3761</v>
      </c>
      <c r="D1860" s="13">
        <f>IFERROR([1]!EM_S_QSTM07_IS(B1860,"61",$C$1,"1")/1000000,"")</f>
        <v>17.066267610000001</v>
      </c>
      <c r="E1860" s="13">
        <f>IFERROR([1]!EM_S_PERFORMANCEEXPRESS_PERFEXNETPROFITTOSHAREHOLDER(B1860,$C$1)/1000000,"")</f>
        <v>47.096699999999998</v>
      </c>
      <c r="F1860" s="13" t="str">
        <f>IFERROR([1]!EM_S_PROFITNOTICE_FORECASTT(B1860,$C$1)/1000000,"")</f>
        <v/>
      </c>
      <c r="G1860" s="13" t="str">
        <f>IFERROR([1]!EM_S_PROFITNOTICE_FORECASTL(B1860,$C$1)/1000000,"")</f>
        <v/>
      </c>
      <c r="H1860" s="13" t="str">
        <f t="shared" si="198"/>
        <v/>
      </c>
      <c r="I1860" s="20">
        <f>IFERROR([1]!EM_S_QSTM07_IS(B1860,"61",$I$1,"1")/1000000,"")</f>
        <v>30.675875739999999</v>
      </c>
      <c r="J1860" s="13">
        <f t="shared" ref="J1860:J1923" si="203">IFERROR(IF(D1860&lt;&gt;"",D1860-I1860,IF(E1860&lt;&gt;"",E1860-I1860,IF(H1860&lt;&gt;"",H1860-I1860,""))),"")</f>
        <v>-13.609608129999998</v>
      </c>
      <c r="K1860" s="13">
        <f>IFERROR([1]!EM_S_QSTM07_IS(B1860,"61",$K$2,"1")/1000000,"")</f>
        <v>18.355032980000001</v>
      </c>
      <c r="L1860" s="14">
        <f t="shared" si="199"/>
        <v>-1.7414646514026584</v>
      </c>
      <c r="M1860" s="33" t="str">
        <f ca="1">[1]!EM_S_MAJASSRES_NUM(B1860,$M$2,$M$1)</f>
        <v/>
      </c>
      <c r="N1860" s="29" t="str">
        <f t="shared" si="200"/>
        <v/>
      </c>
      <c r="O1860" s="21">
        <f t="shared" ca="1" si="201"/>
        <v>-1.7414646514026584</v>
      </c>
      <c r="P1860" s="10" t="str">
        <f t="shared" si="202"/>
        <v>财报</v>
      </c>
    </row>
    <row r="1861" spans="1:16" x14ac:dyDescent="0.2">
      <c r="A1861" s="17">
        <f t="shared" ref="A1861:A1924" ca="1" si="204">IFERROR(RANK(O1861,$O$4:$O$2880,0),"")</f>
        <v>39</v>
      </c>
      <c r="B1861" s="8" t="s">
        <v>3762</v>
      </c>
      <c r="C1861" s="8" t="s">
        <v>3763</v>
      </c>
      <c r="D1861" s="13">
        <f>IFERROR([1]!EM_S_QSTM07_IS(B1861,"61",$C$1,"1")/1000000,"")</f>
        <v>25.814298309999998</v>
      </c>
      <c r="E1861" s="13" t="str">
        <f>IFERROR([1]!EM_S_PERFORMANCEEXPRESS_PERFEXNETPROFITTOSHAREHOLDER(B1861,$C$1)/1000000,"")</f>
        <v/>
      </c>
      <c r="F1861" s="13">
        <f>IFERROR([1]!EM_S_PROFITNOTICE_FORECASTT(B1861,$C$1)/1000000,"")</f>
        <v>3</v>
      </c>
      <c r="G1861" s="13">
        <f>IFERROR([1]!EM_S_PROFITNOTICE_FORECASTL(B1861,$C$1)/1000000,"")</f>
        <v>3</v>
      </c>
      <c r="H1861" s="13">
        <f t="shared" ref="H1861:H1924" si="205">IFERROR(AVERAGE(F1861:G1861),"")</f>
        <v>3</v>
      </c>
      <c r="I1861" s="20">
        <f>IFERROR([1]!EM_S_QSTM07_IS(B1861,"61",$I$1,"1")/1000000,"")</f>
        <v>-22.861332570000002</v>
      </c>
      <c r="J1861" s="13">
        <f t="shared" si="203"/>
        <v>48.67563088</v>
      </c>
      <c r="K1861" s="13">
        <f>IFERROR([1]!EM_S_QSTM07_IS(B1861,"61",$K$2,"1")/1000000,"")</f>
        <v>-21.749651649999997</v>
      </c>
      <c r="L1861" s="14">
        <f t="shared" ref="L1861:L1924" si="206">IFERROR(IF(J1861="","",(J1861-K1861)/ABS(K1861)),"")</f>
        <v>3.2379958844076482</v>
      </c>
      <c r="M1861" s="33" t="str">
        <f ca="1">[1]!EM_S_MAJASSRES_NUM(B1861,$M$2,$M$1)</f>
        <v/>
      </c>
      <c r="N1861" s="29" t="str">
        <f t="shared" ref="N1861:N1924" si="207">IFERROR(IF(ABS(K1861)&lt;$N$2,1,""),"")</f>
        <v/>
      </c>
      <c r="O1861" s="21">
        <f t="shared" ref="O1861:O1924" ca="1" si="208">IFERROR(IF(AND(M1861="",N1861=""),L1861,""),"")</f>
        <v>3.2379958844076482</v>
      </c>
      <c r="P1861" s="10" t="str">
        <f t="shared" ref="P1861:P1924" si="209">IFERROR(IF(D1861&lt;&gt;"","财报",IF(E1861&lt;&gt;"","快报",IF(H1861&lt;&gt;"","预告",""))),"")</f>
        <v>财报</v>
      </c>
    </row>
    <row r="1862" spans="1:16" x14ac:dyDescent="0.2">
      <c r="A1862" s="17">
        <f t="shared" ca="1" si="204"/>
        <v>1642</v>
      </c>
      <c r="B1862" s="8" t="s">
        <v>3764</v>
      </c>
      <c r="C1862" s="8" t="s">
        <v>3765</v>
      </c>
      <c r="D1862" s="13">
        <f>IFERROR([1]!EM_S_QSTM07_IS(B1862,"61",$C$1,"1")/1000000,"")</f>
        <v>7123.8444436700001</v>
      </c>
      <c r="E1862" s="13" t="str">
        <f>IFERROR([1]!EM_S_PERFORMANCEEXPRESS_PERFEXNETPROFITTOSHAREHOLDER(B1862,$C$1)/1000000,"")</f>
        <v/>
      </c>
      <c r="F1862" s="13" t="str">
        <f>IFERROR([1]!EM_S_PROFITNOTICE_FORECASTT(B1862,$C$1)/1000000,"")</f>
        <v/>
      </c>
      <c r="G1862" s="13" t="str">
        <f>IFERROR([1]!EM_S_PROFITNOTICE_FORECASTL(B1862,$C$1)/1000000,"")</f>
        <v/>
      </c>
      <c r="H1862" s="13" t="str">
        <f t="shared" si="205"/>
        <v/>
      </c>
      <c r="I1862" s="20">
        <f>IFERROR([1]!EM_S_QSTM07_IS(B1862,"61",$I$1,"1")/1000000,"")</f>
        <v>7935.7187483600001</v>
      </c>
      <c r="J1862" s="13">
        <f t="shared" si="203"/>
        <v>-811.87430468999992</v>
      </c>
      <c r="K1862" s="13">
        <f>IFERROR([1]!EM_S_QSTM07_IS(B1862,"61",$K$2,"1")/1000000,"")</f>
        <v>6697.6805057399997</v>
      </c>
      <c r="L1862" s="14">
        <f t="shared" si="206"/>
        <v>-1.121217233935571</v>
      </c>
      <c r="M1862" s="33" t="str">
        <f ca="1">[1]!EM_S_MAJASSRES_NUM(B1862,$M$2,$M$1)</f>
        <v/>
      </c>
      <c r="N1862" s="29" t="str">
        <f t="shared" si="207"/>
        <v/>
      </c>
      <c r="O1862" s="21">
        <f t="shared" ca="1" si="208"/>
        <v>-1.121217233935571</v>
      </c>
      <c r="P1862" s="10" t="str">
        <f t="shared" si="209"/>
        <v>财报</v>
      </c>
    </row>
    <row r="1863" spans="1:16" x14ac:dyDescent="0.2">
      <c r="A1863" s="17">
        <f t="shared" ca="1" si="204"/>
        <v>921</v>
      </c>
      <c r="B1863" s="8" t="s">
        <v>3766</v>
      </c>
      <c r="C1863" s="8" t="s">
        <v>3767</v>
      </c>
      <c r="D1863" s="13">
        <f>IFERROR([1]!EM_S_QSTM07_IS(B1863,"61",$C$1,"1")/1000000,"")</f>
        <v>69.156975569999986</v>
      </c>
      <c r="E1863" s="13" t="str">
        <f>IFERROR([1]!EM_S_PERFORMANCEEXPRESS_PERFEXNETPROFITTOSHAREHOLDER(B1863,$C$1)/1000000,"")</f>
        <v/>
      </c>
      <c r="F1863" s="13" t="str">
        <f>IFERROR([1]!EM_S_PROFITNOTICE_FORECASTT(B1863,$C$1)/1000000,"")</f>
        <v/>
      </c>
      <c r="G1863" s="13" t="str">
        <f>IFERROR([1]!EM_S_PROFITNOTICE_FORECASTL(B1863,$C$1)/1000000,"")</f>
        <v/>
      </c>
      <c r="H1863" s="13" t="str">
        <f t="shared" si="205"/>
        <v/>
      </c>
      <c r="I1863" s="20">
        <f>IFERROR([1]!EM_S_QSTM07_IS(B1863,"61",$I$1,"1")/1000000,"")</f>
        <v>44.942699689999998</v>
      </c>
      <c r="J1863" s="13">
        <f t="shared" si="203"/>
        <v>24.214275879999988</v>
      </c>
      <c r="K1863" s="13">
        <f>IFERROR([1]!EM_S_QSTM07_IS(B1863,"61",$K$2,"1")/1000000,"")</f>
        <v>57.592281749999998</v>
      </c>
      <c r="L1863" s="14">
        <f t="shared" si="206"/>
        <v>-0.57955692769543743</v>
      </c>
      <c r="M1863" s="33" t="str">
        <f ca="1">[1]!EM_S_MAJASSRES_NUM(B1863,$M$2,$M$1)</f>
        <v/>
      </c>
      <c r="N1863" s="29" t="str">
        <f t="shared" si="207"/>
        <v/>
      </c>
      <c r="O1863" s="21">
        <f t="shared" ca="1" si="208"/>
        <v>-0.57955692769543743</v>
      </c>
      <c r="P1863" s="10" t="str">
        <f t="shared" si="209"/>
        <v>财报</v>
      </c>
    </row>
    <row r="1864" spans="1:16" x14ac:dyDescent="0.2">
      <c r="A1864" s="17">
        <f t="shared" ca="1" si="204"/>
        <v>641</v>
      </c>
      <c r="B1864" s="8" t="s">
        <v>3768</v>
      </c>
      <c r="C1864" s="8" t="s">
        <v>3769</v>
      </c>
      <c r="D1864" s="13">
        <f>IFERROR([1]!EM_S_QSTM07_IS(B1864,"61",$C$1,"1")/1000000,"")</f>
        <v>119.27852254999999</v>
      </c>
      <c r="E1864" s="13" t="str">
        <f>IFERROR([1]!EM_S_PERFORMANCEEXPRESS_PERFEXNETPROFITTOSHAREHOLDER(B1864,$C$1)/1000000,"")</f>
        <v/>
      </c>
      <c r="F1864" s="13" t="str">
        <f>IFERROR([1]!EM_S_PROFITNOTICE_FORECASTT(B1864,$C$1)/1000000,"")</f>
        <v/>
      </c>
      <c r="G1864" s="13" t="str">
        <f>IFERROR([1]!EM_S_PROFITNOTICE_FORECASTL(B1864,$C$1)/1000000,"")</f>
        <v/>
      </c>
      <c r="H1864" s="13" t="str">
        <f t="shared" si="205"/>
        <v/>
      </c>
      <c r="I1864" s="20">
        <f>IFERROR([1]!EM_S_QSTM07_IS(B1864,"61",$I$1,"1")/1000000,"")</f>
        <v>46.103355329999999</v>
      </c>
      <c r="J1864" s="13">
        <f t="shared" si="203"/>
        <v>73.175167219999992</v>
      </c>
      <c r="K1864" s="13">
        <f>IFERROR([1]!EM_S_QSTM07_IS(B1864,"61",$K$2,"1")/1000000,"")</f>
        <v>108.49667845</v>
      </c>
      <c r="L1864" s="14">
        <f t="shared" si="206"/>
        <v>-0.32555384860263442</v>
      </c>
      <c r="M1864" s="33" t="str">
        <f ca="1">[1]!EM_S_MAJASSRES_NUM(B1864,$M$2,$M$1)</f>
        <v/>
      </c>
      <c r="N1864" s="29" t="str">
        <f t="shared" si="207"/>
        <v/>
      </c>
      <c r="O1864" s="21">
        <f t="shared" ca="1" si="208"/>
        <v>-0.32555384860263442</v>
      </c>
      <c r="P1864" s="10" t="str">
        <f t="shared" si="209"/>
        <v>财报</v>
      </c>
    </row>
    <row r="1865" spans="1:16" x14ac:dyDescent="0.2">
      <c r="A1865" s="17" t="str">
        <f t="shared" ca="1" si="204"/>
        <v/>
      </c>
      <c r="B1865" s="8" t="s">
        <v>3770</v>
      </c>
      <c r="C1865" s="8" t="s">
        <v>3771</v>
      </c>
      <c r="D1865" s="13">
        <f>IFERROR([1]!EM_S_QSTM07_IS(B1865,"61",$C$1,"1")/1000000,"")</f>
        <v>-8.038553799999999</v>
      </c>
      <c r="E1865" s="13" t="str">
        <f>IFERROR([1]!EM_S_PERFORMANCEEXPRESS_PERFEXNETPROFITTOSHAREHOLDER(B1865,$C$1)/1000000,"")</f>
        <v/>
      </c>
      <c r="F1865" s="13" t="str">
        <f>IFERROR([1]!EM_S_PROFITNOTICE_FORECASTT(B1865,$C$1)/1000000,"")</f>
        <v/>
      </c>
      <c r="G1865" s="13" t="str">
        <f>IFERROR([1]!EM_S_PROFITNOTICE_FORECASTL(B1865,$C$1)/1000000,"")</f>
        <v/>
      </c>
      <c r="H1865" s="13" t="str">
        <f t="shared" si="205"/>
        <v/>
      </c>
      <c r="I1865" s="20">
        <f>IFERROR([1]!EM_S_QSTM07_IS(B1865,"61",$I$1,"1")/1000000,"")</f>
        <v>-4.4749416799999997</v>
      </c>
      <c r="J1865" s="13">
        <f t="shared" si="203"/>
        <v>-3.5636121199999993</v>
      </c>
      <c r="K1865" s="13">
        <f>IFERROR([1]!EM_S_QSTM07_IS(B1865,"61",$K$2,"1")/1000000,"")</f>
        <v>6.5973068699999997</v>
      </c>
      <c r="L1865" s="14">
        <f t="shared" si="206"/>
        <v>-1.540161643261563</v>
      </c>
      <c r="M1865" s="33" t="str">
        <f ca="1">[1]!EM_S_MAJASSRES_NUM(B1865,$M$2,$M$1)</f>
        <v/>
      </c>
      <c r="N1865" s="29">
        <f t="shared" si="207"/>
        <v>1</v>
      </c>
      <c r="O1865" s="21" t="str">
        <f t="shared" ca="1" si="208"/>
        <v/>
      </c>
      <c r="P1865" s="10" t="str">
        <f t="shared" si="209"/>
        <v>财报</v>
      </c>
    </row>
    <row r="1866" spans="1:16" x14ac:dyDescent="0.2">
      <c r="A1866" s="17">
        <f t="shared" ca="1" si="204"/>
        <v>1189</v>
      </c>
      <c r="B1866" s="8" t="s">
        <v>3772</v>
      </c>
      <c r="C1866" s="8" t="s">
        <v>3773</v>
      </c>
      <c r="D1866" s="13">
        <f>IFERROR([1]!EM_S_QSTM07_IS(B1866,"61",$C$1,"1")/1000000,"")</f>
        <v>26.29914144</v>
      </c>
      <c r="E1866" s="13" t="str">
        <f>IFERROR([1]!EM_S_PERFORMANCEEXPRESS_PERFEXNETPROFITTOSHAREHOLDER(B1866,$C$1)/1000000,"")</f>
        <v/>
      </c>
      <c r="F1866" s="13">
        <f>IFERROR([1]!EM_S_PROFITNOTICE_FORECASTT(B1866,$C$1)/1000000,"")</f>
        <v>43</v>
      </c>
      <c r="G1866" s="13">
        <f>IFERROR([1]!EM_S_PROFITNOTICE_FORECASTL(B1866,$C$1)/1000000,"")</f>
        <v>35</v>
      </c>
      <c r="H1866" s="13">
        <f t="shared" si="205"/>
        <v>39</v>
      </c>
      <c r="I1866" s="20">
        <f>IFERROR([1]!EM_S_QSTM07_IS(B1866,"61",$I$1,"1")/1000000,"")</f>
        <v>13.480923859999999</v>
      </c>
      <c r="J1866" s="13">
        <f t="shared" si="203"/>
        <v>12.818217580000001</v>
      </c>
      <c r="K1866" s="13">
        <f>IFERROR([1]!EM_S_QSTM07_IS(B1866,"61",$K$2,"1")/1000000,"")</f>
        <v>58.040363679999999</v>
      </c>
      <c r="L1866" s="14">
        <f t="shared" si="206"/>
        <v>-0.77914994381027625</v>
      </c>
      <c r="M1866" s="33" t="str">
        <f ca="1">[1]!EM_S_MAJASSRES_NUM(B1866,$M$2,$M$1)</f>
        <v/>
      </c>
      <c r="N1866" s="29" t="str">
        <f t="shared" si="207"/>
        <v/>
      </c>
      <c r="O1866" s="21">
        <f t="shared" ca="1" si="208"/>
        <v>-0.77914994381027625</v>
      </c>
      <c r="P1866" s="10" t="str">
        <f t="shared" si="209"/>
        <v>财报</v>
      </c>
    </row>
    <row r="1867" spans="1:16" x14ac:dyDescent="0.2">
      <c r="A1867" s="17">
        <f t="shared" ca="1" si="204"/>
        <v>1517</v>
      </c>
      <c r="B1867" s="8" t="s">
        <v>3774</v>
      </c>
      <c r="C1867" s="8" t="s">
        <v>3775</v>
      </c>
      <c r="D1867" s="13">
        <f>IFERROR([1]!EM_S_QSTM07_IS(B1867,"61",$C$1,"1")/1000000,"")</f>
        <v>320.88935457999997</v>
      </c>
      <c r="E1867" s="13" t="str">
        <f>IFERROR([1]!EM_S_PERFORMANCEEXPRESS_PERFEXNETPROFITTOSHAREHOLDER(B1867,$C$1)/1000000,"")</f>
        <v/>
      </c>
      <c r="F1867" s="13" t="str">
        <f>IFERROR([1]!EM_S_PROFITNOTICE_FORECASTT(B1867,$C$1)/1000000,"")</f>
        <v/>
      </c>
      <c r="G1867" s="13" t="str">
        <f>IFERROR([1]!EM_S_PROFITNOTICE_FORECASTL(B1867,$C$1)/1000000,"")</f>
        <v/>
      </c>
      <c r="H1867" s="13" t="str">
        <f t="shared" si="205"/>
        <v/>
      </c>
      <c r="I1867" s="20">
        <f>IFERROR([1]!EM_S_QSTM07_IS(B1867,"61",$I$1,"1")/1000000,"")</f>
        <v>317.06296930000002</v>
      </c>
      <c r="J1867" s="13">
        <f t="shared" si="203"/>
        <v>3.826385279999954</v>
      </c>
      <c r="K1867" s="13">
        <f>IFERROR([1]!EM_S_QSTM07_IS(B1867,"61",$K$2,"1")/1000000,"")</f>
        <v>852.30041226999992</v>
      </c>
      <c r="L1867" s="14">
        <f t="shared" si="206"/>
        <v>-0.99551052043984256</v>
      </c>
      <c r="M1867" s="33" t="str">
        <f ca="1">[1]!EM_S_MAJASSRES_NUM(B1867,$M$2,$M$1)</f>
        <v/>
      </c>
      <c r="N1867" s="29" t="str">
        <f t="shared" si="207"/>
        <v/>
      </c>
      <c r="O1867" s="21">
        <f t="shared" ca="1" si="208"/>
        <v>-0.99551052043984256</v>
      </c>
      <c r="P1867" s="10" t="str">
        <f t="shared" si="209"/>
        <v>财报</v>
      </c>
    </row>
    <row r="1868" spans="1:16" x14ac:dyDescent="0.2">
      <c r="A1868" s="17">
        <f t="shared" ca="1" si="204"/>
        <v>1414</v>
      </c>
      <c r="B1868" s="8" t="s">
        <v>3776</v>
      </c>
      <c r="C1868" s="8" t="s">
        <v>3777</v>
      </c>
      <c r="D1868" s="13">
        <f>IFERROR([1]!EM_S_QSTM07_IS(B1868,"61",$C$1,"1")/1000000,"")</f>
        <v>10.95024761</v>
      </c>
      <c r="E1868" s="13" t="str">
        <f>IFERROR([1]!EM_S_PERFORMANCEEXPRESS_PERFEXNETPROFITTOSHAREHOLDER(B1868,$C$1)/1000000,"")</f>
        <v/>
      </c>
      <c r="F1868" s="13" t="str">
        <f>IFERROR([1]!EM_S_PROFITNOTICE_FORECASTT(B1868,$C$1)/1000000,"")</f>
        <v/>
      </c>
      <c r="G1868" s="13" t="str">
        <f>IFERROR([1]!EM_S_PROFITNOTICE_FORECASTL(B1868,$C$1)/1000000,"")</f>
        <v/>
      </c>
      <c r="H1868" s="13" t="str">
        <f t="shared" si="205"/>
        <v/>
      </c>
      <c r="I1868" s="20">
        <f>IFERROR([1]!EM_S_QSTM07_IS(B1868,"61",$I$1,"1")/1000000,"")</f>
        <v>8.8312148199999996</v>
      </c>
      <c r="J1868" s="13">
        <f t="shared" si="203"/>
        <v>2.1190327900000003</v>
      </c>
      <c r="K1868" s="13">
        <f>IFERROR([1]!EM_S_QSTM07_IS(B1868,"61",$K$2,"1")/1000000,"")</f>
        <v>28.61866513</v>
      </c>
      <c r="L1868" s="14">
        <f t="shared" si="206"/>
        <v>-0.92595626733901404</v>
      </c>
      <c r="M1868" s="33" t="str">
        <f ca="1">[1]!EM_S_MAJASSRES_NUM(B1868,$M$2,$M$1)</f>
        <v/>
      </c>
      <c r="N1868" s="29" t="str">
        <f t="shared" si="207"/>
        <v/>
      </c>
      <c r="O1868" s="21">
        <f t="shared" ca="1" si="208"/>
        <v>-0.92595626733901404</v>
      </c>
      <c r="P1868" s="10" t="str">
        <f t="shared" si="209"/>
        <v>财报</v>
      </c>
    </row>
    <row r="1869" spans="1:16" x14ac:dyDescent="0.2">
      <c r="A1869" s="17">
        <f t="shared" ca="1" si="204"/>
        <v>1368</v>
      </c>
      <c r="B1869" s="8" t="s">
        <v>3778</v>
      </c>
      <c r="C1869" s="8" t="s">
        <v>3779</v>
      </c>
      <c r="D1869" s="13">
        <f>IFERROR([1]!EM_S_QSTM07_IS(B1869,"61",$C$1,"1")/1000000,"")</f>
        <v>24.594192039999999</v>
      </c>
      <c r="E1869" s="13" t="str">
        <f>IFERROR([1]!EM_S_PERFORMANCEEXPRESS_PERFEXNETPROFITTOSHAREHOLDER(B1869,$C$1)/1000000,"")</f>
        <v/>
      </c>
      <c r="F1869" s="13" t="str">
        <f>IFERROR([1]!EM_S_PROFITNOTICE_FORECASTT(B1869,$C$1)/1000000,"")</f>
        <v/>
      </c>
      <c r="G1869" s="13" t="str">
        <f>IFERROR([1]!EM_S_PROFITNOTICE_FORECASTL(B1869,$C$1)/1000000,"")</f>
        <v/>
      </c>
      <c r="H1869" s="13" t="str">
        <f t="shared" si="205"/>
        <v/>
      </c>
      <c r="I1869" s="20">
        <f>IFERROR([1]!EM_S_QSTM07_IS(B1869,"61",$I$1,"1")/1000000,"")</f>
        <v>6.6559675800000004</v>
      </c>
      <c r="J1869" s="13">
        <f t="shared" si="203"/>
        <v>17.938224460000001</v>
      </c>
      <c r="K1869" s="13">
        <f>IFERROR([1]!EM_S_QSTM07_IS(B1869,"61",$K$2,"1")/1000000,"")</f>
        <v>184.88164956</v>
      </c>
      <c r="L1869" s="14">
        <f t="shared" si="206"/>
        <v>-0.90297455424758932</v>
      </c>
      <c r="M1869" s="33" t="str">
        <f ca="1">[1]!EM_S_MAJASSRES_NUM(B1869,$M$2,$M$1)</f>
        <v/>
      </c>
      <c r="N1869" s="29" t="str">
        <f t="shared" si="207"/>
        <v/>
      </c>
      <c r="O1869" s="21">
        <f t="shared" ca="1" si="208"/>
        <v>-0.90297455424758932</v>
      </c>
      <c r="P1869" s="10" t="str">
        <f t="shared" si="209"/>
        <v>财报</v>
      </c>
    </row>
    <row r="1870" spans="1:16" x14ac:dyDescent="0.2">
      <c r="A1870" s="17" t="str">
        <f t="shared" ca="1" si="204"/>
        <v/>
      </c>
      <c r="B1870" s="8" t="s">
        <v>3780</v>
      </c>
      <c r="C1870" s="8" t="s">
        <v>3781</v>
      </c>
      <c r="D1870" s="13">
        <f>IFERROR([1]!EM_S_QSTM07_IS(B1870,"61",$C$1,"1")/1000000,"")</f>
        <v>1.27324949</v>
      </c>
      <c r="E1870" s="13" t="str">
        <f>IFERROR([1]!EM_S_PERFORMANCEEXPRESS_PERFEXNETPROFITTOSHAREHOLDER(B1870,$C$1)/1000000,"")</f>
        <v/>
      </c>
      <c r="F1870" s="13" t="str">
        <f>IFERROR([1]!EM_S_PROFITNOTICE_FORECASTT(B1870,$C$1)/1000000,"")</f>
        <v/>
      </c>
      <c r="G1870" s="13" t="str">
        <f>IFERROR([1]!EM_S_PROFITNOTICE_FORECASTL(B1870,$C$1)/1000000,"")</f>
        <v/>
      </c>
      <c r="H1870" s="13" t="str">
        <f t="shared" si="205"/>
        <v/>
      </c>
      <c r="I1870" s="20">
        <f>IFERROR([1]!EM_S_QSTM07_IS(B1870,"61",$I$1,"1")/1000000,"")</f>
        <v>4.7976892599999994</v>
      </c>
      <c r="J1870" s="13">
        <f t="shared" si="203"/>
        <v>-3.5244397699999994</v>
      </c>
      <c r="K1870" s="13">
        <f>IFERROR([1]!EM_S_QSTM07_IS(B1870,"61",$K$2,"1")/1000000,"")</f>
        <v>-2.44315587</v>
      </c>
      <c r="L1870" s="14">
        <f t="shared" si="206"/>
        <v>-0.44257671533662707</v>
      </c>
      <c r="M1870" s="33" t="str">
        <f ca="1">[1]!EM_S_MAJASSRES_NUM(B1870,$M$2,$M$1)</f>
        <v/>
      </c>
      <c r="N1870" s="29">
        <f t="shared" si="207"/>
        <v>1</v>
      </c>
      <c r="O1870" s="21" t="str">
        <f t="shared" ca="1" si="208"/>
        <v/>
      </c>
      <c r="P1870" s="10" t="str">
        <f t="shared" si="209"/>
        <v>财报</v>
      </c>
    </row>
    <row r="1871" spans="1:16" x14ac:dyDescent="0.2">
      <c r="A1871" s="17" t="str">
        <f t="shared" ca="1" si="204"/>
        <v/>
      </c>
      <c r="B1871" s="8" t="s">
        <v>3782</v>
      </c>
      <c r="C1871" s="8" t="s">
        <v>3783</v>
      </c>
      <c r="D1871" s="13">
        <f>IFERROR([1]!EM_S_QSTM07_IS(B1871,"61",$C$1,"1")/1000000,"")</f>
        <v>29.536223850000002</v>
      </c>
      <c r="E1871" s="13" t="str">
        <f>IFERROR([1]!EM_S_PERFORMANCEEXPRESS_PERFEXNETPROFITTOSHAREHOLDER(B1871,$C$1)/1000000,"")</f>
        <v/>
      </c>
      <c r="F1871" s="13" t="str">
        <f>IFERROR([1]!EM_S_PROFITNOTICE_FORECASTT(B1871,$C$1)/1000000,"")</f>
        <v/>
      </c>
      <c r="G1871" s="13" t="str">
        <f>IFERROR([1]!EM_S_PROFITNOTICE_FORECASTL(B1871,$C$1)/1000000,"")</f>
        <v/>
      </c>
      <c r="H1871" s="13" t="str">
        <f t="shared" si="205"/>
        <v/>
      </c>
      <c r="I1871" s="20">
        <f>IFERROR([1]!EM_S_QSTM07_IS(B1871,"61",$I$1,"1")/1000000,"")</f>
        <v>21.98846459</v>
      </c>
      <c r="J1871" s="13">
        <f t="shared" si="203"/>
        <v>7.547759260000003</v>
      </c>
      <c r="K1871" s="13">
        <f>IFERROR([1]!EM_S_QSTM07_IS(B1871,"61",$K$2,"1")/1000000,"")</f>
        <v>9.5089635099999992</v>
      </c>
      <c r="L1871" s="14">
        <f t="shared" si="206"/>
        <v>-0.20624795204414412</v>
      </c>
      <c r="M1871" s="33" t="str">
        <f ca="1">[1]!EM_S_MAJASSRES_NUM(B1871,$M$2,$M$1)</f>
        <v/>
      </c>
      <c r="N1871" s="29">
        <f t="shared" si="207"/>
        <v>1</v>
      </c>
      <c r="O1871" s="21" t="str">
        <f t="shared" ca="1" si="208"/>
        <v/>
      </c>
      <c r="P1871" s="10" t="str">
        <f t="shared" si="209"/>
        <v>财报</v>
      </c>
    </row>
    <row r="1872" spans="1:16" x14ac:dyDescent="0.2">
      <c r="A1872" s="17">
        <f t="shared" ca="1" si="204"/>
        <v>1290</v>
      </c>
      <c r="B1872" s="8" t="s">
        <v>3784</v>
      </c>
      <c r="C1872" s="8" t="s">
        <v>3785</v>
      </c>
      <c r="D1872" s="13">
        <f>IFERROR([1]!EM_S_QSTM07_IS(B1872,"61",$C$1,"1")/1000000,"")</f>
        <v>43.094164920000004</v>
      </c>
      <c r="E1872" s="13" t="str">
        <f>IFERROR([1]!EM_S_PERFORMANCEEXPRESS_PERFEXNETPROFITTOSHAREHOLDER(B1872,$C$1)/1000000,"")</f>
        <v/>
      </c>
      <c r="F1872" s="13" t="str">
        <f>IFERROR([1]!EM_S_PROFITNOTICE_FORECASTT(B1872,$C$1)/1000000,"")</f>
        <v/>
      </c>
      <c r="G1872" s="13" t="str">
        <f>IFERROR([1]!EM_S_PROFITNOTICE_FORECASTL(B1872,$C$1)/1000000,"")</f>
        <v/>
      </c>
      <c r="H1872" s="13" t="str">
        <f t="shared" si="205"/>
        <v/>
      </c>
      <c r="I1872" s="20">
        <f>IFERROR([1]!EM_S_QSTM07_IS(B1872,"61",$I$1,"1")/1000000,"")</f>
        <v>34.762479909999996</v>
      </c>
      <c r="J1872" s="13">
        <f t="shared" si="203"/>
        <v>8.3316850100000082</v>
      </c>
      <c r="K1872" s="13">
        <f>IFERROR([1]!EM_S_QSTM07_IS(B1872,"61",$K$2,"1")/1000000,"")</f>
        <v>55.875224350000003</v>
      </c>
      <c r="L1872" s="14">
        <f t="shared" si="206"/>
        <v>-0.85088766788996328</v>
      </c>
      <c r="M1872" s="33" t="str">
        <f ca="1">[1]!EM_S_MAJASSRES_NUM(B1872,$M$2,$M$1)</f>
        <v/>
      </c>
      <c r="N1872" s="29" t="str">
        <f t="shared" si="207"/>
        <v/>
      </c>
      <c r="O1872" s="21">
        <f t="shared" ca="1" si="208"/>
        <v>-0.85088766788996328</v>
      </c>
      <c r="P1872" s="10" t="str">
        <f t="shared" si="209"/>
        <v>财报</v>
      </c>
    </row>
    <row r="1873" spans="1:16" x14ac:dyDescent="0.2">
      <c r="A1873" s="17">
        <f t="shared" ca="1" si="204"/>
        <v>1936</v>
      </c>
      <c r="B1873" s="8" t="s">
        <v>3786</v>
      </c>
      <c r="C1873" s="8" t="s">
        <v>3787</v>
      </c>
      <c r="D1873" s="13">
        <f>IFERROR([1]!EM_S_QSTM07_IS(B1873,"61",$C$1,"1")/1000000,"")</f>
        <v>631</v>
      </c>
      <c r="E1873" s="13" t="str">
        <f>IFERROR([1]!EM_S_PERFORMANCEEXPRESS_PERFEXNETPROFITTOSHAREHOLDER(B1873,$C$1)/1000000,"")</f>
        <v/>
      </c>
      <c r="F1873" s="13" t="str">
        <f>IFERROR([1]!EM_S_PROFITNOTICE_FORECASTT(B1873,$C$1)/1000000,"")</f>
        <v/>
      </c>
      <c r="G1873" s="13" t="str">
        <f>IFERROR([1]!EM_S_PROFITNOTICE_FORECASTL(B1873,$C$1)/1000000,"")</f>
        <v/>
      </c>
      <c r="H1873" s="13" t="str">
        <f t="shared" si="205"/>
        <v/>
      </c>
      <c r="I1873" s="20">
        <f>IFERROR([1]!EM_S_QSTM07_IS(B1873,"61",$I$1,"1")/1000000,"")</f>
        <v>2602</v>
      </c>
      <c r="J1873" s="13">
        <f t="shared" si="203"/>
        <v>-1971</v>
      </c>
      <c r="K1873" s="13">
        <f>IFERROR([1]!EM_S_QSTM07_IS(B1873,"61",$K$2,"1")/1000000,"")</f>
        <v>2000</v>
      </c>
      <c r="L1873" s="14">
        <f t="shared" si="206"/>
        <v>-1.9855</v>
      </c>
      <c r="M1873" s="33" t="str">
        <f ca="1">[1]!EM_S_MAJASSRES_NUM(B1873,$M$2,$M$1)</f>
        <v/>
      </c>
      <c r="N1873" s="29" t="str">
        <f t="shared" si="207"/>
        <v/>
      </c>
      <c r="O1873" s="21">
        <f t="shared" ca="1" si="208"/>
        <v>-1.9855</v>
      </c>
      <c r="P1873" s="10" t="str">
        <f t="shared" si="209"/>
        <v>财报</v>
      </c>
    </row>
    <row r="1874" spans="1:16" x14ac:dyDescent="0.2">
      <c r="A1874" s="17">
        <f t="shared" ca="1" si="204"/>
        <v>971</v>
      </c>
      <c r="B1874" s="8" t="s">
        <v>3788</v>
      </c>
      <c r="C1874" s="8" t="s">
        <v>3789</v>
      </c>
      <c r="D1874" s="13">
        <f>IFERROR([1]!EM_S_QSTM07_IS(B1874,"61",$C$1,"1")/1000000,"")</f>
        <v>71.414674260000012</v>
      </c>
      <c r="E1874" s="13" t="str">
        <f>IFERROR([1]!EM_S_PERFORMANCEEXPRESS_PERFEXNETPROFITTOSHAREHOLDER(B1874,$C$1)/1000000,"")</f>
        <v/>
      </c>
      <c r="F1874" s="13" t="str">
        <f>IFERROR([1]!EM_S_PROFITNOTICE_FORECASTT(B1874,$C$1)/1000000,"")</f>
        <v/>
      </c>
      <c r="G1874" s="13" t="str">
        <f>IFERROR([1]!EM_S_PROFITNOTICE_FORECASTL(B1874,$C$1)/1000000,"")</f>
        <v/>
      </c>
      <c r="H1874" s="13" t="str">
        <f t="shared" si="205"/>
        <v/>
      </c>
      <c r="I1874" s="20">
        <f>IFERROR([1]!EM_S_QSTM07_IS(B1874,"61",$I$1,"1")/1000000,"")</f>
        <v>46.7830589</v>
      </c>
      <c r="J1874" s="13">
        <f t="shared" si="203"/>
        <v>24.631615360000012</v>
      </c>
      <c r="K1874" s="13">
        <f>IFERROR([1]!EM_S_QSTM07_IS(B1874,"61",$K$2,"1")/1000000,"")</f>
        <v>65.103163299999991</v>
      </c>
      <c r="L1874" s="14">
        <f t="shared" si="206"/>
        <v>-0.6216525570885737</v>
      </c>
      <c r="M1874" s="33" t="str">
        <f ca="1">[1]!EM_S_MAJASSRES_NUM(B1874,$M$2,$M$1)</f>
        <v/>
      </c>
      <c r="N1874" s="29" t="str">
        <f t="shared" si="207"/>
        <v/>
      </c>
      <c r="O1874" s="21">
        <f t="shared" ca="1" si="208"/>
        <v>-0.6216525570885737</v>
      </c>
      <c r="P1874" s="10" t="str">
        <f t="shared" si="209"/>
        <v>财报</v>
      </c>
    </row>
    <row r="1875" spans="1:16" x14ac:dyDescent="0.2">
      <c r="A1875" s="17">
        <f t="shared" ca="1" si="204"/>
        <v>89</v>
      </c>
      <c r="B1875" s="8" t="s">
        <v>40</v>
      </c>
      <c r="C1875" s="8" t="s">
        <v>41</v>
      </c>
      <c r="D1875" s="13">
        <f>IFERROR([1]!EM_S_QSTM07_IS(B1875,"61",$C$1,"1")/1000000,"")</f>
        <v>-105.58324186</v>
      </c>
      <c r="E1875" s="13" t="str">
        <f>IFERROR([1]!EM_S_PERFORMANCEEXPRESS_PERFEXNETPROFITTOSHAREHOLDER(B1875,$C$1)/1000000,"")</f>
        <v/>
      </c>
      <c r="F1875" s="13" t="str">
        <f>IFERROR([1]!EM_S_PROFITNOTICE_FORECASTT(B1875,$C$1)/1000000,"")</f>
        <v/>
      </c>
      <c r="G1875" s="13" t="str">
        <f>IFERROR([1]!EM_S_PROFITNOTICE_FORECASTL(B1875,$C$1)/1000000,"")</f>
        <v/>
      </c>
      <c r="H1875" s="13" t="str">
        <f t="shared" si="205"/>
        <v/>
      </c>
      <c r="I1875" s="20">
        <f>IFERROR([1]!EM_S_QSTM07_IS(B1875,"61",$I$1,"1")/1000000,"")</f>
        <v>-254.64341809000001</v>
      </c>
      <c r="J1875" s="13">
        <f t="shared" si="203"/>
        <v>149.06017623000002</v>
      </c>
      <c r="K1875" s="13">
        <f>IFERROR([1]!EM_S_QSTM07_IS(B1875,"61",$K$2,"1")/1000000,"")</f>
        <v>-156.87925043000001</v>
      </c>
      <c r="L1875" s="14">
        <f t="shared" si="206"/>
        <v>1.9501586463565563</v>
      </c>
      <c r="M1875" s="33" t="str">
        <f ca="1">[1]!EM_S_MAJASSRES_NUM(B1875,$M$2,$M$1)</f>
        <v/>
      </c>
      <c r="N1875" s="29" t="str">
        <f t="shared" si="207"/>
        <v/>
      </c>
      <c r="O1875" s="21">
        <f t="shared" ca="1" si="208"/>
        <v>1.9501586463565563</v>
      </c>
      <c r="P1875" s="10" t="str">
        <f t="shared" si="209"/>
        <v>财报</v>
      </c>
    </row>
    <row r="1876" spans="1:16" x14ac:dyDescent="0.2">
      <c r="A1876" s="17">
        <f t="shared" ca="1" si="204"/>
        <v>862</v>
      </c>
      <c r="B1876" s="8" t="s">
        <v>3790</v>
      </c>
      <c r="C1876" s="8" t="s">
        <v>3791</v>
      </c>
      <c r="D1876" s="13">
        <f>IFERROR([1]!EM_S_QSTM07_IS(B1876,"61",$C$1,"1")/1000000,"")</f>
        <v>105.72952556</v>
      </c>
      <c r="E1876" s="13" t="str">
        <f>IFERROR([1]!EM_S_PERFORMANCEEXPRESS_PERFEXNETPROFITTOSHAREHOLDER(B1876,$C$1)/1000000,"")</f>
        <v/>
      </c>
      <c r="F1876" s="13" t="str">
        <f>IFERROR([1]!EM_S_PROFITNOTICE_FORECASTT(B1876,$C$1)/1000000,"")</f>
        <v/>
      </c>
      <c r="G1876" s="13" t="str">
        <f>IFERROR([1]!EM_S_PROFITNOTICE_FORECASTL(B1876,$C$1)/1000000,"")</f>
        <v/>
      </c>
      <c r="H1876" s="13" t="str">
        <f t="shared" si="205"/>
        <v/>
      </c>
      <c r="I1876" s="20">
        <f>IFERROR([1]!EM_S_QSTM07_IS(B1876,"61",$I$1,"1")/1000000,"")</f>
        <v>56.565581340000001</v>
      </c>
      <c r="J1876" s="13">
        <f t="shared" si="203"/>
        <v>49.163944219999998</v>
      </c>
      <c r="K1876" s="13">
        <f>IFERROR([1]!EM_S_QSTM07_IS(B1876,"61",$K$2,"1")/1000000,"")</f>
        <v>106.89458533</v>
      </c>
      <c r="L1876" s="14">
        <f t="shared" si="206"/>
        <v>-0.54007077095417555</v>
      </c>
      <c r="M1876" s="33" t="str">
        <f ca="1">[1]!EM_S_MAJASSRES_NUM(B1876,$M$2,$M$1)</f>
        <v/>
      </c>
      <c r="N1876" s="29" t="str">
        <f t="shared" si="207"/>
        <v/>
      </c>
      <c r="O1876" s="21">
        <f t="shared" ca="1" si="208"/>
        <v>-0.54007077095417555</v>
      </c>
      <c r="P1876" s="10" t="str">
        <f t="shared" si="209"/>
        <v>财报</v>
      </c>
    </row>
    <row r="1877" spans="1:16" x14ac:dyDescent="0.2">
      <c r="A1877" s="17">
        <f t="shared" ca="1" si="204"/>
        <v>107</v>
      </c>
      <c r="B1877" s="8" t="s">
        <v>3792</v>
      </c>
      <c r="C1877" s="8" t="s">
        <v>3793</v>
      </c>
      <c r="D1877" s="13">
        <f>IFERROR([1]!EM_S_QSTM07_IS(B1877,"61",$C$1,"1")/1000000,"")</f>
        <v>51.975009970000002</v>
      </c>
      <c r="E1877" s="13" t="str">
        <f>IFERROR([1]!EM_S_PERFORMANCEEXPRESS_PERFEXNETPROFITTOSHAREHOLDER(B1877,$C$1)/1000000,"")</f>
        <v/>
      </c>
      <c r="F1877" s="13" t="str">
        <f>IFERROR([1]!EM_S_PROFITNOTICE_FORECASTT(B1877,$C$1)/1000000,"")</f>
        <v/>
      </c>
      <c r="G1877" s="13" t="str">
        <f>IFERROR([1]!EM_S_PROFITNOTICE_FORECASTL(B1877,$C$1)/1000000,"")</f>
        <v/>
      </c>
      <c r="H1877" s="13" t="str">
        <f t="shared" si="205"/>
        <v/>
      </c>
      <c r="I1877" s="20">
        <f>IFERROR([1]!EM_S_QSTM07_IS(B1877,"61",$I$1,"1")/1000000,"")</f>
        <v>20.620838760000002</v>
      </c>
      <c r="J1877" s="13">
        <f t="shared" si="203"/>
        <v>31.354171210000001</v>
      </c>
      <c r="K1877" s="13">
        <f>IFERROR([1]!EM_S_QSTM07_IS(B1877,"61",$K$2,"1")/1000000,"")</f>
        <v>11.385099449999998</v>
      </c>
      <c r="L1877" s="14">
        <f t="shared" si="206"/>
        <v>1.7539655097171774</v>
      </c>
      <c r="M1877" s="33" t="str">
        <f ca="1">[1]!EM_S_MAJASSRES_NUM(B1877,$M$2,$M$1)</f>
        <v/>
      </c>
      <c r="N1877" s="29" t="str">
        <f t="shared" si="207"/>
        <v/>
      </c>
      <c r="O1877" s="21">
        <f t="shared" ca="1" si="208"/>
        <v>1.7539655097171774</v>
      </c>
      <c r="P1877" s="10" t="str">
        <f t="shared" si="209"/>
        <v>财报</v>
      </c>
    </row>
    <row r="1878" spans="1:16" x14ac:dyDescent="0.2">
      <c r="A1878" s="17">
        <f t="shared" ca="1" si="204"/>
        <v>763</v>
      </c>
      <c r="B1878" s="8" t="s">
        <v>3794</v>
      </c>
      <c r="C1878" s="8" t="s">
        <v>3795</v>
      </c>
      <c r="D1878" s="13">
        <f>IFERROR([1]!EM_S_QSTM07_IS(B1878,"61",$C$1,"1")/1000000,"")</f>
        <v>250.17781785</v>
      </c>
      <c r="E1878" s="13" t="str">
        <f>IFERROR([1]!EM_S_PERFORMANCEEXPRESS_PERFEXNETPROFITTOSHAREHOLDER(B1878,$C$1)/1000000,"")</f>
        <v/>
      </c>
      <c r="F1878" s="13" t="str">
        <f>IFERROR([1]!EM_S_PROFITNOTICE_FORECASTT(B1878,$C$1)/1000000,"")</f>
        <v/>
      </c>
      <c r="G1878" s="13" t="str">
        <f>IFERROR([1]!EM_S_PROFITNOTICE_FORECASTL(B1878,$C$1)/1000000,"")</f>
        <v/>
      </c>
      <c r="H1878" s="13" t="str">
        <f t="shared" si="205"/>
        <v/>
      </c>
      <c r="I1878" s="20">
        <f>IFERROR([1]!EM_S_QSTM07_IS(B1878,"61",$I$1,"1")/1000000,"")</f>
        <v>141.31314302999999</v>
      </c>
      <c r="J1878" s="13">
        <f t="shared" si="203"/>
        <v>108.86467482</v>
      </c>
      <c r="K1878" s="13">
        <f>IFERROR([1]!EM_S_QSTM07_IS(B1878,"61",$K$2,"1")/1000000,"")</f>
        <v>202.50162902000002</v>
      </c>
      <c r="L1878" s="14">
        <f t="shared" si="206"/>
        <v>-0.46240099229400267</v>
      </c>
      <c r="M1878" s="33" t="str">
        <f ca="1">[1]!EM_S_MAJASSRES_NUM(B1878,$M$2,$M$1)</f>
        <v/>
      </c>
      <c r="N1878" s="29" t="str">
        <f t="shared" si="207"/>
        <v/>
      </c>
      <c r="O1878" s="21">
        <f t="shared" ca="1" si="208"/>
        <v>-0.46240099229400267</v>
      </c>
      <c r="P1878" s="10" t="str">
        <f t="shared" si="209"/>
        <v>财报</v>
      </c>
    </row>
    <row r="1879" spans="1:16" x14ac:dyDescent="0.2">
      <c r="A1879" s="17">
        <f t="shared" ca="1" si="204"/>
        <v>154</v>
      </c>
      <c r="B1879" s="8" t="s">
        <v>3796</v>
      </c>
      <c r="C1879" s="8" t="s">
        <v>3797</v>
      </c>
      <c r="D1879" s="13">
        <f>IFERROR([1]!EM_S_QSTM07_IS(B1879,"61",$C$1,"1")/1000000,"")</f>
        <v>-71.498886339999999</v>
      </c>
      <c r="E1879" s="13" t="str">
        <f>IFERROR([1]!EM_S_PERFORMANCEEXPRESS_PERFEXNETPROFITTOSHAREHOLDER(B1879,$C$1)/1000000,"")</f>
        <v/>
      </c>
      <c r="F1879" s="13" t="str">
        <f>IFERROR([1]!EM_S_PROFITNOTICE_FORECASTT(B1879,$C$1)/1000000,"")</f>
        <v/>
      </c>
      <c r="G1879" s="13" t="str">
        <f>IFERROR([1]!EM_S_PROFITNOTICE_FORECASTL(B1879,$C$1)/1000000,"")</f>
        <v/>
      </c>
      <c r="H1879" s="13" t="str">
        <f t="shared" si="205"/>
        <v/>
      </c>
      <c r="I1879" s="20">
        <f>IFERROR([1]!EM_S_QSTM07_IS(B1879,"61",$I$1,"1")/1000000,"")</f>
        <v>-120.99411959</v>
      </c>
      <c r="J1879" s="13">
        <f t="shared" si="203"/>
        <v>49.495233249999998</v>
      </c>
      <c r="K1879" s="13">
        <f>IFERROR([1]!EM_S_QSTM07_IS(B1879,"61",$K$2,"1")/1000000,"")</f>
        <v>-196.53260413999999</v>
      </c>
      <c r="L1879" s="14">
        <f t="shared" si="206"/>
        <v>1.2518423518916082</v>
      </c>
      <c r="M1879" s="33" t="str">
        <f ca="1">[1]!EM_S_MAJASSRES_NUM(B1879,$M$2,$M$1)</f>
        <v/>
      </c>
      <c r="N1879" s="29" t="str">
        <f t="shared" si="207"/>
        <v/>
      </c>
      <c r="O1879" s="21">
        <f t="shared" ca="1" si="208"/>
        <v>1.2518423518916082</v>
      </c>
      <c r="P1879" s="10" t="str">
        <f t="shared" si="209"/>
        <v>财报</v>
      </c>
    </row>
    <row r="1880" spans="1:16" x14ac:dyDescent="0.2">
      <c r="A1880" s="17">
        <f t="shared" ca="1" si="204"/>
        <v>1096</v>
      </c>
      <c r="B1880" s="8" t="s">
        <v>3798</v>
      </c>
      <c r="C1880" s="8" t="s">
        <v>3799</v>
      </c>
      <c r="D1880" s="13">
        <f>IFERROR([1]!EM_S_QSTM07_IS(B1880,"61",$C$1,"1")/1000000,"")</f>
        <v>86.97696637</v>
      </c>
      <c r="E1880" s="13" t="str">
        <f>IFERROR([1]!EM_S_PERFORMANCEEXPRESS_PERFEXNETPROFITTOSHAREHOLDER(B1880,$C$1)/1000000,"")</f>
        <v/>
      </c>
      <c r="F1880" s="13" t="str">
        <f>IFERROR([1]!EM_S_PROFITNOTICE_FORECASTT(B1880,$C$1)/1000000,"")</f>
        <v/>
      </c>
      <c r="G1880" s="13" t="str">
        <f>IFERROR([1]!EM_S_PROFITNOTICE_FORECASTL(B1880,$C$1)/1000000,"")</f>
        <v/>
      </c>
      <c r="H1880" s="13" t="str">
        <f t="shared" si="205"/>
        <v/>
      </c>
      <c r="I1880" s="20">
        <f>IFERROR([1]!EM_S_QSTM07_IS(B1880,"61",$I$1,"1")/1000000,"")</f>
        <v>52.316233609999998</v>
      </c>
      <c r="J1880" s="13">
        <f t="shared" si="203"/>
        <v>34.660732760000002</v>
      </c>
      <c r="K1880" s="13">
        <f>IFERROR([1]!EM_S_QSTM07_IS(B1880,"61",$K$2,"1")/1000000,"")</f>
        <v>120.23658808</v>
      </c>
      <c r="L1880" s="14">
        <f t="shared" si="206"/>
        <v>-0.71172890620500384</v>
      </c>
      <c r="M1880" s="33" t="str">
        <f ca="1">[1]!EM_S_MAJASSRES_NUM(B1880,$M$2,$M$1)</f>
        <v/>
      </c>
      <c r="N1880" s="29" t="str">
        <f t="shared" si="207"/>
        <v/>
      </c>
      <c r="O1880" s="21">
        <f t="shared" ca="1" si="208"/>
        <v>-0.71172890620500384</v>
      </c>
      <c r="P1880" s="10" t="str">
        <f t="shared" si="209"/>
        <v>财报</v>
      </c>
    </row>
    <row r="1881" spans="1:16" x14ac:dyDescent="0.2">
      <c r="A1881" s="17">
        <f t="shared" ca="1" si="204"/>
        <v>185</v>
      </c>
      <c r="B1881" s="8" t="s">
        <v>3800</v>
      </c>
      <c r="C1881" s="8" t="s">
        <v>3801</v>
      </c>
      <c r="D1881" s="13">
        <f>IFERROR([1]!EM_S_QSTM07_IS(B1881,"61",$C$1,"1")/1000000,"")</f>
        <v>-31.11705611</v>
      </c>
      <c r="E1881" s="13" t="str">
        <f>IFERROR([1]!EM_S_PERFORMANCEEXPRESS_PERFEXNETPROFITTOSHAREHOLDER(B1881,$C$1)/1000000,"")</f>
        <v/>
      </c>
      <c r="F1881" s="13">
        <f>IFERROR([1]!EM_S_PROFITNOTICE_FORECASTT(B1881,$C$1)/1000000,"")</f>
        <v>-150</v>
      </c>
      <c r="G1881" s="13">
        <f>IFERROR([1]!EM_S_PROFITNOTICE_FORECASTL(B1881,$C$1)/1000000,"")</f>
        <v>-200</v>
      </c>
      <c r="H1881" s="13">
        <f t="shared" si="205"/>
        <v>-175</v>
      </c>
      <c r="I1881" s="20">
        <f>IFERROR([1]!EM_S_QSTM07_IS(B1881,"61",$I$1,"1")/1000000,"")</f>
        <v>-151.22610484</v>
      </c>
      <c r="J1881" s="13">
        <f t="shared" si="203"/>
        <v>120.10904873000001</v>
      </c>
      <c r="K1881" s="13">
        <f>IFERROR([1]!EM_S_QSTM07_IS(B1881,"61",$K$2,"1")/1000000,"")</f>
        <v>56.542284680000002</v>
      </c>
      <c r="L1881" s="14">
        <f t="shared" si="206"/>
        <v>1.1242340915255709</v>
      </c>
      <c r="M1881" s="33" t="str">
        <f ca="1">[1]!EM_S_MAJASSRES_NUM(B1881,$M$2,$M$1)</f>
        <v/>
      </c>
      <c r="N1881" s="29" t="str">
        <f t="shared" si="207"/>
        <v/>
      </c>
      <c r="O1881" s="21">
        <f t="shared" ca="1" si="208"/>
        <v>1.1242340915255709</v>
      </c>
      <c r="P1881" s="10" t="str">
        <f t="shared" si="209"/>
        <v>财报</v>
      </c>
    </row>
    <row r="1882" spans="1:16" x14ac:dyDescent="0.2">
      <c r="A1882" s="17">
        <f t="shared" ca="1" si="204"/>
        <v>1169</v>
      </c>
      <c r="B1882" s="8" t="s">
        <v>3802</v>
      </c>
      <c r="C1882" s="8" t="s">
        <v>3803</v>
      </c>
      <c r="D1882" s="13">
        <f>IFERROR([1]!EM_S_QSTM07_IS(B1882,"61",$C$1,"1")/1000000,"")</f>
        <v>72.850869079999995</v>
      </c>
      <c r="E1882" s="13" t="str">
        <f>IFERROR([1]!EM_S_PERFORMANCEEXPRESS_PERFEXNETPROFITTOSHAREHOLDER(B1882,$C$1)/1000000,"")</f>
        <v/>
      </c>
      <c r="F1882" s="13" t="str">
        <f>IFERROR([1]!EM_S_PROFITNOTICE_FORECASTT(B1882,$C$1)/1000000,"")</f>
        <v/>
      </c>
      <c r="G1882" s="13" t="str">
        <f>IFERROR([1]!EM_S_PROFITNOTICE_FORECASTL(B1882,$C$1)/1000000,"")</f>
        <v/>
      </c>
      <c r="H1882" s="13" t="str">
        <f t="shared" si="205"/>
        <v/>
      </c>
      <c r="I1882" s="20">
        <f>IFERROR([1]!EM_S_QSTM07_IS(B1882,"61",$I$1,"1")/1000000,"")</f>
        <v>53.414156210000002</v>
      </c>
      <c r="J1882" s="13">
        <f t="shared" si="203"/>
        <v>19.436712869999994</v>
      </c>
      <c r="K1882" s="13">
        <f>IFERROR([1]!EM_S_QSTM07_IS(B1882,"61",$K$2,"1")/1000000,"")</f>
        <v>81.770387989999989</v>
      </c>
      <c r="L1882" s="14">
        <f t="shared" si="206"/>
        <v>-0.76230132511567661</v>
      </c>
      <c r="M1882" s="33" t="str">
        <f ca="1">[1]!EM_S_MAJASSRES_NUM(B1882,$M$2,$M$1)</f>
        <v/>
      </c>
      <c r="N1882" s="29" t="str">
        <f t="shared" si="207"/>
        <v/>
      </c>
      <c r="O1882" s="21">
        <f t="shared" ca="1" si="208"/>
        <v>-0.76230132511567661</v>
      </c>
      <c r="P1882" s="10" t="str">
        <f t="shared" si="209"/>
        <v>财报</v>
      </c>
    </row>
    <row r="1883" spans="1:16" x14ac:dyDescent="0.2">
      <c r="A1883" s="17" t="str">
        <f t="shared" ca="1" si="204"/>
        <v/>
      </c>
      <c r="B1883" s="8" t="s">
        <v>42</v>
      </c>
      <c r="C1883" s="8" t="s">
        <v>43</v>
      </c>
      <c r="D1883" s="13">
        <f>IFERROR([1]!EM_S_QSTM07_IS(B1883,"61",$C$1,"1")/1000000,"")</f>
        <v>227.24663074</v>
      </c>
      <c r="E1883" s="13" t="str">
        <f>IFERROR([1]!EM_S_PERFORMANCEEXPRESS_PERFEXNETPROFITTOSHAREHOLDER(B1883,$C$1)/1000000,"")</f>
        <v/>
      </c>
      <c r="F1883" s="13">
        <f>IFERROR([1]!EM_S_PROFITNOTICE_FORECASTT(B1883,$C$1)/1000000,"")</f>
        <v>340</v>
      </c>
      <c r="G1883" s="13">
        <f>IFERROR([1]!EM_S_PROFITNOTICE_FORECASTL(B1883,$C$1)/1000000,"")</f>
        <v>340</v>
      </c>
      <c r="H1883" s="13">
        <f t="shared" si="205"/>
        <v>340</v>
      </c>
      <c r="I1883" s="20">
        <f>IFERROR([1]!EM_S_QSTM07_IS(B1883,"61",$I$1,"1")/1000000,"")</f>
        <v>111.40044773999999</v>
      </c>
      <c r="J1883" s="13">
        <f t="shared" si="203"/>
        <v>115.84618300000001</v>
      </c>
      <c r="K1883" s="13">
        <f>IFERROR([1]!EM_S_QSTM07_IS(B1883,"61",$K$2,"1")/1000000,"")</f>
        <v>-235.12551188999998</v>
      </c>
      <c r="L1883" s="14">
        <f t="shared" si="206"/>
        <v>1.4926993335125494</v>
      </c>
      <c r="M1883" s="33">
        <f ca="1">[1]!EM_S_MAJASSRES_NUM(B1883,$M$2,$M$1)</f>
        <v>1</v>
      </c>
      <c r="N1883" s="29" t="str">
        <f t="shared" si="207"/>
        <v/>
      </c>
      <c r="O1883" s="21" t="str">
        <f t="shared" ca="1" si="208"/>
        <v/>
      </c>
      <c r="P1883" s="10" t="str">
        <f t="shared" si="209"/>
        <v>财报</v>
      </c>
    </row>
    <row r="1884" spans="1:16" x14ac:dyDescent="0.2">
      <c r="A1884" s="17">
        <f t="shared" ca="1" si="204"/>
        <v>222</v>
      </c>
      <c r="B1884" s="8" t="s">
        <v>3804</v>
      </c>
      <c r="C1884" s="8" t="s">
        <v>3805</v>
      </c>
      <c r="D1884" s="13">
        <f>IFERROR([1]!EM_S_QSTM07_IS(B1884,"61",$C$1,"1")/1000000,"")</f>
        <v>3.03637413</v>
      </c>
      <c r="E1884" s="13" t="str">
        <f>IFERROR([1]!EM_S_PERFORMANCEEXPRESS_PERFEXNETPROFITTOSHAREHOLDER(B1884,$C$1)/1000000,"")</f>
        <v/>
      </c>
      <c r="F1884" s="13" t="str">
        <f>IFERROR([1]!EM_S_PROFITNOTICE_FORECASTT(B1884,$C$1)/1000000,"")</f>
        <v/>
      </c>
      <c r="G1884" s="13" t="str">
        <f>IFERROR([1]!EM_S_PROFITNOTICE_FORECASTL(B1884,$C$1)/1000000,"")</f>
        <v/>
      </c>
      <c r="H1884" s="13" t="str">
        <f t="shared" si="205"/>
        <v/>
      </c>
      <c r="I1884" s="20">
        <f>IFERROR([1]!EM_S_QSTM07_IS(B1884,"61",$I$1,"1")/1000000,"")</f>
        <v>6.7004445300000004</v>
      </c>
      <c r="J1884" s="13">
        <f t="shared" si="203"/>
        <v>-3.6640704000000004</v>
      </c>
      <c r="K1884" s="13">
        <f>IFERROR([1]!EM_S_QSTM07_IS(B1884,"61",$K$2,"1")/1000000,"")</f>
        <v>-87.809599810000009</v>
      </c>
      <c r="L1884" s="14">
        <f t="shared" si="206"/>
        <v>0.95827255325239824</v>
      </c>
      <c r="M1884" s="33" t="str">
        <f ca="1">[1]!EM_S_MAJASSRES_NUM(B1884,$M$2,$M$1)</f>
        <v/>
      </c>
      <c r="N1884" s="29" t="str">
        <f t="shared" si="207"/>
        <v/>
      </c>
      <c r="O1884" s="21">
        <f t="shared" ca="1" si="208"/>
        <v>0.95827255325239824</v>
      </c>
      <c r="P1884" s="10" t="str">
        <f t="shared" si="209"/>
        <v>财报</v>
      </c>
    </row>
    <row r="1885" spans="1:16" x14ac:dyDescent="0.2">
      <c r="A1885" s="17">
        <f t="shared" ca="1" si="204"/>
        <v>592</v>
      </c>
      <c r="B1885" s="8" t="s">
        <v>3806</v>
      </c>
      <c r="C1885" s="8" t="s">
        <v>3807</v>
      </c>
      <c r="D1885" s="13">
        <f>IFERROR([1]!EM_S_QSTM07_IS(B1885,"61",$C$1,"1")/1000000,"")</f>
        <v>17.41398002</v>
      </c>
      <c r="E1885" s="13" t="str">
        <f>IFERROR([1]!EM_S_PERFORMANCEEXPRESS_PERFEXNETPROFITTOSHAREHOLDER(B1885,$C$1)/1000000,"")</f>
        <v/>
      </c>
      <c r="F1885" s="13" t="str">
        <f>IFERROR([1]!EM_S_PROFITNOTICE_FORECASTT(B1885,$C$1)/1000000,"")</f>
        <v/>
      </c>
      <c r="G1885" s="13" t="str">
        <f>IFERROR([1]!EM_S_PROFITNOTICE_FORECASTL(B1885,$C$1)/1000000,"")</f>
        <v/>
      </c>
      <c r="H1885" s="13" t="str">
        <f t="shared" si="205"/>
        <v/>
      </c>
      <c r="I1885" s="20">
        <f>IFERROR([1]!EM_S_QSTM07_IS(B1885,"61",$I$1,"1")/1000000,"")</f>
        <v>4.8227655199999999</v>
      </c>
      <c r="J1885" s="13">
        <f t="shared" si="203"/>
        <v>12.5912145</v>
      </c>
      <c r="K1885" s="13">
        <f>IFERROR([1]!EM_S_QSTM07_IS(B1885,"61",$K$2,"1")/1000000,"")</f>
        <v>16.847942249999999</v>
      </c>
      <c r="L1885" s="14">
        <f t="shared" si="206"/>
        <v>-0.25265564701232279</v>
      </c>
      <c r="M1885" s="33" t="str">
        <f ca="1">[1]!EM_S_MAJASSRES_NUM(B1885,$M$2,$M$1)</f>
        <v/>
      </c>
      <c r="N1885" s="29" t="str">
        <f t="shared" si="207"/>
        <v/>
      </c>
      <c r="O1885" s="21">
        <f t="shared" ca="1" si="208"/>
        <v>-0.25265564701232279</v>
      </c>
      <c r="P1885" s="10" t="str">
        <f t="shared" si="209"/>
        <v>财报</v>
      </c>
    </row>
    <row r="1886" spans="1:16" x14ac:dyDescent="0.2">
      <c r="A1886" s="17">
        <f t="shared" ca="1" si="204"/>
        <v>2030</v>
      </c>
      <c r="B1886" s="8" t="s">
        <v>3808</v>
      </c>
      <c r="C1886" s="8" t="s">
        <v>3809</v>
      </c>
      <c r="D1886" s="13">
        <f>IFERROR([1]!EM_S_QSTM07_IS(B1886,"61",$C$1,"1")/1000000,"")</f>
        <v>44.734468829999997</v>
      </c>
      <c r="E1886" s="13" t="str">
        <f>IFERROR([1]!EM_S_PERFORMANCEEXPRESS_PERFEXNETPROFITTOSHAREHOLDER(B1886,$C$1)/1000000,"")</f>
        <v/>
      </c>
      <c r="F1886" s="13">
        <f>IFERROR([1]!EM_S_PROFITNOTICE_FORECASTT(B1886,$C$1)/1000000,"")</f>
        <v>960</v>
      </c>
      <c r="G1886" s="13">
        <f>IFERROR([1]!EM_S_PROFITNOTICE_FORECASTL(B1886,$C$1)/1000000,"")</f>
        <v>960</v>
      </c>
      <c r="H1886" s="13">
        <f t="shared" si="205"/>
        <v>960</v>
      </c>
      <c r="I1886" s="20">
        <f>IFERROR([1]!EM_S_QSTM07_IS(B1886,"61",$I$1,"1")/1000000,"")</f>
        <v>919.69536728999992</v>
      </c>
      <c r="J1886" s="13">
        <f t="shared" si="203"/>
        <v>-874.96089845999995</v>
      </c>
      <c r="K1886" s="13">
        <f>IFERROR([1]!EM_S_QSTM07_IS(B1886,"61",$K$2,"1")/1000000,"")</f>
        <v>159.50638075000001</v>
      </c>
      <c r="L1886" s="14">
        <f t="shared" si="206"/>
        <v>-6.4854288232604134</v>
      </c>
      <c r="M1886" s="33" t="str">
        <f ca="1">[1]!EM_S_MAJASSRES_NUM(B1886,$M$2,$M$1)</f>
        <v/>
      </c>
      <c r="N1886" s="29" t="str">
        <f t="shared" si="207"/>
        <v/>
      </c>
      <c r="O1886" s="21">
        <f t="shared" ca="1" si="208"/>
        <v>-6.4854288232604134</v>
      </c>
      <c r="P1886" s="10" t="str">
        <f t="shared" si="209"/>
        <v>财报</v>
      </c>
    </row>
    <row r="1887" spans="1:16" x14ac:dyDescent="0.2">
      <c r="A1887" s="17">
        <f t="shared" ca="1" si="204"/>
        <v>1844</v>
      </c>
      <c r="B1887" s="8" t="s">
        <v>3810</v>
      </c>
      <c r="C1887" s="8" t="s">
        <v>3811</v>
      </c>
      <c r="D1887" s="13">
        <f>IFERROR([1]!EM_S_QSTM07_IS(B1887,"61",$C$1,"1")/1000000,"")</f>
        <v>4.6977531399999997</v>
      </c>
      <c r="E1887" s="13" t="str">
        <f>IFERROR([1]!EM_S_PERFORMANCEEXPRESS_PERFEXNETPROFITTOSHAREHOLDER(B1887,$C$1)/1000000,"")</f>
        <v/>
      </c>
      <c r="F1887" s="13" t="str">
        <f>IFERROR([1]!EM_S_PROFITNOTICE_FORECASTT(B1887,$C$1)/1000000,"")</f>
        <v/>
      </c>
      <c r="G1887" s="13" t="str">
        <f>IFERROR([1]!EM_S_PROFITNOTICE_FORECASTL(B1887,$C$1)/1000000,"")</f>
        <v/>
      </c>
      <c r="H1887" s="13" t="str">
        <f t="shared" si="205"/>
        <v/>
      </c>
      <c r="I1887" s="20">
        <f>IFERROR([1]!EM_S_QSTM07_IS(B1887,"61",$I$1,"1")/1000000,"")</f>
        <v>10.54601482</v>
      </c>
      <c r="J1887" s="13">
        <f t="shared" si="203"/>
        <v>-5.8482616800000002</v>
      </c>
      <c r="K1887" s="13">
        <f>IFERROR([1]!EM_S_QSTM07_IS(B1887,"61",$K$2,"1")/1000000,"")</f>
        <v>11.71699031</v>
      </c>
      <c r="L1887" s="14">
        <f t="shared" si="206"/>
        <v>-1.4991266123185862</v>
      </c>
      <c r="M1887" s="33" t="str">
        <f ca="1">[1]!EM_S_MAJASSRES_NUM(B1887,$M$2,$M$1)</f>
        <v/>
      </c>
      <c r="N1887" s="29" t="str">
        <f t="shared" si="207"/>
        <v/>
      </c>
      <c r="O1887" s="21">
        <f t="shared" ca="1" si="208"/>
        <v>-1.4991266123185862</v>
      </c>
      <c r="P1887" s="10" t="str">
        <f t="shared" si="209"/>
        <v>财报</v>
      </c>
    </row>
    <row r="1888" spans="1:16" x14ac:dyDescent="0.2">
      <c r="A1888" s="17">
        <f t="shared" ca="1" si="204"/>
        <v>639</v>
      </c>
      <c r="B1888" s="8" t="s">
        <v>3812</v>
      </c>
      <c r="C1888" s="8" t="s">
        <v>3813</v>
      </c>
      <c r="D1888" s="13">
        <f>IFERROR([1]!EM_S_QSTM07_IS(B1888,"61",$C$1,"1")/1000000,"")</f>
        <v>79.917039560000006</v>
      </c>
      <c r="E1888" s="13">
        <f>IFERROR([1]!EM_S_PERFORMANCEEXPRESS_PERFEXNETPROFITTOSHAREHOLDER(B1888,$C$1)/1000000,"")</f>
        <v>123.65689999999999</v>
      </c>
      <c r="F1888" s="13" t="str">
        <f>IFERROR([1]!EM_S_PROFITNOTICE_FORECASTT(B1888,$C$1)/1000000,"")</f>
        <v/>
      </c>
      <c r="G1888" s="13" t="str">
        <f>IFERROR([1]!EM_S_PROFITNOTICE_FORECASTL(B1888,$C$1)/1000000,"")</f>
        <v/>
      </c>
      <c r="H1888" s="13" t="str">
        <f t="shared" si="205"/>
        <v/>
      </c>
      <c r="I1888" s="20">
        <f>IFERROR([1]!EM_S_QSTM07_IS(B1888,"61",$I$1,"1")/1000000,"")</f>
        <v>43.739869649999996</v>
      </c>
      <c r="J1888" s="13">
        <f t="shared" si="203"/>
        <v>36.177169910000011</v>
      </c>
      <c r="K1888" s="13">
        <f>IFERROR([1]!EM_S_QSTM07_IS(B1888,"61",$K$2,"1")/1000000,"")</f>
        <v>53.338176689999997</v>
      </c>
      <c r="L1888" s="14">
        <f t="shared" si="206"/>
        <v>-0.32173965900145562</v>
      </c>
      <c r="M1888" s="33" t="str">
        <f ca="1">[1]!EM_S_MAJASSRES_NUM(B1888,$M$2,$M$1)</f>
        <v/>
      </c>
      <c r="N1888" s="29" t="str">
        <f t="shared" si="207"/>
        <v/>
      </c>
      <c r="O1888" s="21">
        <f t="shared" ca="1" si="208"/>
        <v>-0.32173965900145562</v>
      </c>
      <c r="P1888" s="10" t="str">
        <f t="shared" si="209"/>
        <v>财报</v>
      </c>
    </row>
    <row r="1889" spans="1:16" x14ac:dyDescent="0.2">
      <c r="A1889" s="17">
        <f t="shared" ca="1" si="204"/>
        <v>553</v>
      </c>
      <c r="B1889" s="8" t="s">
        <v>3814</v>
      </c>
      <c r="C1889" s="8" t="s">
        <v>3815</v>
      </c>
      <c r="D1889" s="13">
        <f>IFERROR([1]!EM_S_QSTM07_IS(B1889,"61",$C$1,"1")/1000000,"")</f>
        <v>73.097780720000003</v>
      </c>
      <c r="E1889" s="13" t="str">
        <f>IFERROR([1]!EM_S_PERFORMANCEEXPRESS_PERFEXNETPROFITTOSHAREHOLDER(B1889,$C$1)/1000000,"")</f>
        <v/>
      </c>
      <c r="F1889" s="13" t="str">
        <f>IFERROR([1]!EM_S_PROFITNOTICE_FORECASTT(B1889,$C$1)/1000000,"")</f>
        <v/>
      </c>
      <c r="G1889" s="13" t="str">
        <f>IFERROR([1]!EM_S_PROFITNOTICE_FORECASTL(B1889,$C$1)/1000000,"")</f>
        <v/>
      </c>
      <c r="H1889" s="13" t="str">
        <f t="shared" si="205"/>
        <v/>
      </c>
      <c r="I1889" s="20">
        <f>IFERROR([1]!EM_S_QSTM07_IS(B1889,"61",$I$1,"1")/1000000,"")</f>
        <v>25.210707679999999</v>
      </c>
      <c r="J1889" s="13">
        <f t="shared" si="203"/>
        <v>47.887073040000004</v>
      </c>
      <c r="K1889" s="13">
        <f>IFERROR([1]!EM_S_QSTM07_IS(B1889,"61",$K$2,"1")/1000000,"")</f>
        <v>60.180084549999997</v>
      </c>
      <c r="L1889" s="14">
        <f t="shared" si="206"/>
        <v>-0.20427042603747875</v>
      </c>
      <c r="M1889" s="33" t="str">
        <f ca="1">[1]!EM_S_MAJASSRES_NUM(B1889,$M$2,$M$1)</f>
        <v/>
      </c>
      <c r="N1889" s="29" t="str">
        <f t="shared" si="207"/>
        <v/>
      </c>
      <c r="O1889" s="21">
        <f t="shared" ca="1" si="208"/>
        <v>-0.20427042603747875</v>
      </c>
      <c r="P1889" s="10" t="str">
        <f t="shared" si="209"/>
        <v>财报</v>
      </c>
    </row>
    <row r="1890" spans="1:16" x14ac:dyDescent="0.2">
      <c r="A1890" s="17" t="str">
        <f t="shared" ca="1" si="204"/>
        <v/>
      </c>
      <c r="B1890" s="8" t="s">
        <v>3816</v>
      </c>
      <c r="C1890" s="8" t="s">
        <v>3817</v>
      </c>
      <c r="D1890" s="13">
        <f>IFERROR([1]!EM_S_QSTM07_IS(B1890,"61",$C$1,"1")/1000000,"")</f>
        <v>3.6755414800000001</v>
      </c>
      <c r="E1890" s="13" t="str">
        <f>IFERROR([1]!EM_S_PERFORMANCEEXPRESS_PERFEXNETPROFITTOSHAREHOLDER(B1890,$C$1)/1000000,"")</f>
        <v/>
      </c>
      <c r="F1890" s="13" t="str">
        <f>IFERROR([1]!EM_S_PROFITNOTICE_FORECASTT(B1890,$C$1)/1000000,"")</f>
        <v/>
      </c>
      <c r="G1890" s="13" t="str">
        <f>IFERROR([1]!EM_S_PROFITNOTICE_FORECASTL(B1890,$C$1)/1000000,"")</f>
        <v/>
      </c>
      <c r="H1890" s="13" t="str">
        <f t="shared" si="205"/>
        <v/>
      </c>
      <c r="I1890" s="20">
        <f>IFERROR([1]!EM_S_QSTM07_IS(B1890,"61",$I$1,"1")/1000000,"")</f>
        <v>12.066827099999999</v>
      </c>
      <c r="J1890" s="13">
        <f t="shared" si="203"/>
        <v>-8.3912856199999997</v>
      </c>
      <c r="K1890" s="13">
        <f>IFERROR([1]!EM_S_QSTM07_IS(B1890,"61",$K$2,"1")/1000000,"")</f>
        <v>4.3868491600000006</v>
      </c>
      <c r="L1890" s="14">
        <f t="shared" si="206"/>
        <v>-2.9128274791194322</v>
      </c>
      <c r="M1890" s="33" t="str">
        <f ca="1">[1]!EM_S_MAJASSRES_NUM(B1890,$M$2,$M$1)</f>
        <v/>
      </c>
      <c r="N1890" s="29">
        <f t="shared" si="207"/>
        <v>1</v>
      </c>
      <c r="O1890" s="21" t="str">
        <f t="shared" ca="1" si="208"/>
        <v/>
      </c>
      <c r="P1890" s="10" t="str">
        <f t="shared" si="209"/>
        <v>财报</v>
      </c>
    </row>
    <row r="1891" spans="1:16" x14ac:dyDescent="0.2">
      <c r="A1891" s="17" t="str">
        <f t="shared" ca="1" si="204"/>
        <v/>
      </c>
      <c r="B1891" s="8" t="s">
        <v>3818</v>
      </c>
      <c r="C1891" s="8" t="s">
        <v>3819</v>
      </c>
      <c r="D1891" s="13">
        <f>IFERROR([1]!EM_S_QSTM07_IS(B1891,"61",$C$1,"1")/1000000,"")</f>
        <v>15.15759414</v>
      </c>
      <c r="E1891" s="13" t="str">
        <f>IFERROR([1]!EM_S_PERFORMANCEEXPRESS_PERFEXNETPROFITTOSHAREHOLDER(B1891,$C$1)/1000000,"")</f>
        <v/>
      </c>
      <c r="F1891" s="13" t="str">
        <f>IFERROR([1]!EM_S_PROFITNOTICE_FORECASTT(B1891,$C$1)/1000000,"")</f>
        <v/>
      </c>
      <c r="G1891" s="13" t="str">
        <f>IFERROR([1]!EM_S_PROFITNOTICE_FORECASTL(B1891,$C$1)/1000000,"")</f>
        <v/>
      </c>
      <c r="H1891" s="13" t="str">
        <f t="shared" si="205"/>
        <v/>
      </c>
      <c r="I1891" s="20">
        <f>IFERROR([1]!EM_S_QSTM07_IS(B1891,"61",$I$1,"1")/1000000,"")</f>
        <v>14.40575746</v>
      </c>
      <c r="J1891" s="13">
        <f t="shared" si="203"/>
        <v>0.75183668000000026</v>
      </c>
      <c r="K1891" s="13">
        <f>IFERROR([1]!EM_S_QSTM07_IS(B1891,"61",$K$2,"1")/1000000,"")</f>
        <v>8.7015551500000008</v>
      </c>
      <c r="L1891" s="14">
        <f t="shared" si="206"/>
        <v>-0.91359743551128325</v>
      </c>
      <c r="M1891" s="33" t="str">
        <f ca="1">[1]!EM_S_MAJASSRES_NUM(B1891,$M$2,$M$1)</f>
        <v/>
      </c>
      <c r="N1891" s="29">
        <f t="shared" si="207"/>
        <v>1</v>
      </c>
      <c r="O1891" s="21" t="str">
        <f t="shared" ca="1" si="208"/>
        <v/>
      </c>
      <c r="P1891" s="10" t="str">
        <f t="shared" si="209"/>
        <v>财报</v>
      </c>
    </row>
    <row r="1892" spans="1:16" x14ac:dyDescent="0.2">
      <c r="A1892" s="17" t="str">
        <f t="shared" ca="1" si="204"/>
        <v/>
      </c>
      <c r="B1892" s="8" t="s">
        <v>3820</v>
      </c>
      <c r="C1892" s="8" t="s">
        <v>3821</v>
      </c>
      <c r="D1892" s="13">
        <f>IFERROR([1]!EM_S_QSTM07_IS(B1892,"61",$C$1,"1")/1000000,"")</f>
        <v>19.73655819</v>
      </c>
      <c r="E1892" s="13" t="str">
        <f>IFERROR([1]!EM_S_PERFORMANCEEXPRESS_PERFEXNETPROFITTOSHAREHOLDER(B1892,$C$1)/1000000,"")</f>
        <v/>
      </c>
      <c r="F1892" s="13" t="str">
        <f>IFERROR([1]!EM_S_PROFITNOTICE_FORECASTT(B1892,$C$1)/1000000,"")</f>
        <v/>
      </c>
      <c r="G1892" s="13" t="str">
        <f>IFERROR([1]!EM_S_PROFITNOTICE_FORECASTL(B1892,$C$1)/1000000,"")</f>
        <v/>
      </c>
      <c r="H1892" s="13" t="str">
        <f t="shared" si="205"/>
        <v/>
      </c>
      <c r="I1892" s="20">
        <f>IFERROR([1]!EM_S_QSTM07_IS(B1892,"61",$I$1,"1")/1000000,"")</f>
        <v>0.46289585999999999</v>
      </c>
      <c r="J1892" s="13">
        <f t="shared" si="203"/>
        <v>19.273662330000001</v>
      </c>
      <c r="K1892" s="13">
        <f>IFERROR([1]!EM_S_QSTM07_IS(B1892,"61",$K$2,"1")/1000000,"")</f>
        <v>22.061060829999999</v>
      </c>
      <c r="L1892" s="14">
        <f t="shared" si="206"/>
        <v>-0.12634925044989317</v>
      </c>
      <c r="M1892" s="33">
        <f ca="1">[1]!EM_S_MAJASSRES_NUM(B1892,$M$2,$M$1)</f>
        <v>2</v>
      </c>
      <c r="N1892" s="29" t="str">
        <f t="shared" si="207"/>
        <v/>
      </c>
      <c r="O1892" s="21" t="str">
        <f t="shared" ca="1" si="208"/>
        <v/>
      </c>
      <c r="P1892" s="10" t="str">
        <f t="shared" si="209"/>
        <v>财报</v>
      </c>
    </row>
    <row r="1893" spans="1:16" x14ac:dyDescent="0.2">
      <c r="A1893" s="17" t="str">
        <f t="shared" ca="1" si="204"/>
        <v/>
      </c>
      <c r="B1893" s="8" t="s">
        <v>3822</v>
      </c>
      <c r="C1893" s="8" t="s">
        <v>3823</v>
      </c>
      <c r="D1893" s="13">
        <f>IFERROR([1]!EM_S_QSTM07_IS(B1893,"61",$C$1,"1")/1000000,"")</f>
        <v>-0.50532193000000003</v>
      </c>
      <c r="E1893" s="13">
        <f>IFERROR([1]!EM_S_PERFORMANCEEXPRESS_PERFEXNETPROFITTOSHAREHOLDER(B1893,$C$1)/1000000,"")</f>
        <v>3.0538787099999998</v>
      </c>
      <c r="F1893" s="13" t="str">
        <f>IFERROR([1]!EM_S_PROFITNOTICE_FORECASTT(B1893,$C$1)/1000000,"")</f>
        <v/>
      </c>
      <c r="G1893" s="13" t="str">
        <f>IFERROR([1]!EM_S_PROFITNOTICE_FORECASTL(B1893,$C$1)/1000000,"")</f>
        <v/>
      </c>
      <c r="H1893" s="13" t="str">
        <f t="shared" si="205"/>
        <v/>
      </c>
      <c r="I1893" s="20">
        <f>IFERROR([1]!EM_S_QSTM07_IS(B1893,"61",$I$1,"1")/1000000,"")</f>
        <v>3.5592006400000002</v>
      </c>
      <c r="J1893" s="13">
        <f t="shared" si="203"/>
        <v>-4.0645225700000003</v>
      </c>
      <c r="K1893" s="13">
        <f>IFERROR([1]!EM_S_QSTM07_IS(B1893,"61",$K$2,"1")/1000000,"")</f>
        <v>0.63486830000000005</v>
      </c>
      <c r="L1893" s="14">
        <f t="shared" si="206"/>
        <v>-7.4021507610318551</v>
      </c>
      <c r="M1893" s="33" t="str">
        <f ca="1">[1]!EM_S_MAJASSRES_NUM(B1893,$M$2,$M$1)</f>
        <v/>
      </c>
      <c r="N1893" s="29">
        <f t="shared" si="207"/>
        <v>1</v>
      </c>
      <c r="O1893" s="21" t="str">
        <f t="shared" ca="1" si="208"/>
        <v/>
      </c>
      <c r="P1893" s="10" t="str">
        <f t="shared" si="209"/>
        <v>财报</v>
      </c>
    </row>
    <row r="1894" spans="1:16" x14ac:dyDescent="0.2">
      <c r="A1894" s="17">
        <f t="shared" ca="1" si="204"/>
        <v>283</v>
      </c>
      <c r="B1894" s="8" t="s">
        <v>3824</v>
      </c>
      <c r="C1894" s="8" t="s">
        <v>3825</v>
      </c>
      <c r="D1894" s="13">
        <f>IFERROR([1]!EM_S_QSTM07_IS(B1894,"61",$C$1,"1")/1000000,"")</f>
        <v>239.05913769</v>
      </c>
      <c r="E1894" s="13" t="str">
        <f>IFERROR([1]!EM_S_PERFORMANCEEXPRESS_PERFEXNETPROFITTOSHAREHOLDER(B1894,$C$1)/1000000,"")</f>
        <v/>
      </c>
      <c r="F1894" s="13" t="str">
        <f>IFERROR([1]!EM_S_PROFITNOTICE_FORECASTT(B1894,$C$1)/1000000,"")</f>
        <v/>
      </c>
      <c r="G1894" s="13" t="str">
        <f>IFERROR([1]!EM_S_PROFITNOTICE_FORECASTL(B1894,$C$1)/1000000,"")</f>
        <v/>
      </c>
      <c r="H1894" s="13" t="str">
        <f t="shared" si="205"/>
        <v/>
      </c>
      <c r="I1894" s="20">
        <f>IFERROR([1]!EM_S_QSTM07_IS(B1894,"61",$I$1,"1")/1000000,"")</f>
        <v>79.109001829999997</v>
      </c>
      <c r="J1894" s="13">
        <f t="shared" si="203"/>
        <v>159.95013585999999</v>
      </c>
      <c r="K1894" s="13">
        <f>IFERROR([1]!EM_S_QSTM07_IS(B1894,"61",$K$2,"1")/1000000,"")</f>
        <v>97.69059077</v>
      </c>
      <c r="L1894" s="14">
        <f t="shared" si="206"/>
        <v>0.6373136307117041</v>
      </c>
      <c r="M1894" s="33" t="str">
        <f ca="1">[1]!EM_S_MAJASSRES_NUM(B1894,$M$2,$M$1)</f>
        <v/>
      </c>
      <c r="N1894" s="29" t="str">
        <f t="shared" si="207"/>
        <v/>
      </c>
      <c r="O1894" s="21">
        <f t="shared" ca="1" si="208"/>
        <v>0.6373136307117041</v>
      </c>
      <c r="P1894" s="10" t="str">
        <f t="shared" si="209"/>
        <v>财报</v>
      </c>
    </row>
    <row r="1895" spans="1:16" x14ac:dyDescent="0.2">
      <c r="A1895" s="17">
        <f t="shared" ca="1" si="204"/>
        <v>1930</v>
      </c>
      <c r="B1895" s="8" t="s">
        <v>3826</v>
      </c>
      <c r="C1895" s="8" t="s">
        <v>3827</v>
      </c>
      <c r="D1895" s="13">
        <f>IFERROR([1]!EM_S_QSTM07_IS(B1895,"61",$C$1,"1")/1000000,"")</f>
        <v>-71.305932330000005</v>
      </c>
      <c r="E1895" s="13" t="str">
        <f>IFERROR([1]!EM_S_PERFORMANCEEXPRESS_PERFEXNETPROFITTOSHAREHOLDER(B1895,$C$1)/1000000,"")</f>
        <v/>
      </c>
      <c r="F1895" s="13" t="str">
        <f>IFERROR([1]!EM_S_PROFITNOTICE_FORECASTT(B1895,$C$1)/1000000,"")</f>
        <v/>
      </c>
      <c r="G1895" s="13" t="str">
        <f>IFERROR([1]!EM_S_PROFITNOTICE_FORECASTL(B1895,$C$1)/1000000,"")</f>
        <v/>
      </c>
      <c r="H1895" s="13" t="str">
        <f t="shared" si="205"/>
        <v/>
      </c>
      <c r="I1895" s="20">
        <f>IFERROR([1]!EM_S_QSTM07_IS(B1895,"61",$I$1,"1")/1000000,"")</f>
        <v>-44.50082278</v>
      </c>
      <c r="J1895" s="13">
        <f t="shared" si="203"/>
        <v>-26.805109550000005</v>
      </c>
      <c r="K1895" s="13">
        <f>IFERROR([1]!EM_S_QSTM07_IS(B1895,"61",$K$2,"1")/1000000,"")</f>
        <v>28.923653039999998</v>
      </c>
      <c r="L1895" s="14">
        <f t="shared" si="206"/>
        <v>-1.9267539447015856</v>
      </c>
      <c r="M1895" s="33" t="str">
        <f ca="1">[1]!EM_S_MAJASSRES_NUM(B1895,$M$2,$M$1)</f>
        <v/>
      </c>
      <c r="N1895" s="29" t="str">
        <f t="shared" si="207"/>
        <v/>
      </c>
      <c r="O1895" s="21">
        <f t="shared" ca="1" si="208"/>
        <v>-1.9267539447015856</v>
      </c>
      <c r="P1895" s="10" t="str">
        <f t="shared" si="209"/>
        <v>财报</v>
      </c>
    </row>
    <row r="1896" spans="1:16" x14ac:dyDescent="0.2">
      <c r="A1896" s="17">
        <f t="shared" ca="1" si="204"/>
        <v>1288</v>
      </c>
      <c r="B1896" s="8" t="s">
        <v>3828</v>
      </c>
      <c r="C1896" s="8" t="s">
        <v>3829</v>
      </c>
      <c r="D1896" s="13">
        <f>IFERROR([1]!EM_S_QSTM07_IS(B1896,"61",$C$1,"1")/1000000,"")</f>
        <v>19.47422993</v>
      </c>
      <c r="E1896" s="13" t="str">
        <f>IFERROR([1]!EM_S_PERFORMANCEEXPRESS_PERFEXNETPROFITTOSHAREHOLDER(B1896,$C$1)/1000000,"")</f>
        <v/>
      </c>
      <c r="F1896" s="13" t="str">
        <f>IFERROR([1]!EM_S_PROFITNOTICE_FORECASTT(B1896,$C$1)/1000000,"")</f>
        <v/>
      </c>
      <c r="G1896" s="13" t="str">
        <f>IFERROR([1]!EM_S_PROFITNOTICE_FORECASTL(B1896,$C$1)/1000000,"")</f>
        <v/>
      </c>
      <c r="H1896" s="13" t="str">
        <f t="shared" si="205"/>
        <v/>
      </c>
      <c r="I1896" s="20">
        <f>IFERROR([1]!EM_S_QSTM07_IS(B1896,"61",$I$1,"1")/1000000,"")</f>
        <v>15.079372509999999</v>
      </c>
      <c r="J1896" s="13">
        <f t="shared" si="203"/>
        <v>4.394857420000001</v>
      </c>
      <c r="K1896" s="13">
        <f>IFERROR([1]!EM_S_QSTM07_IS(B1896,"61",$K$2,"1")/1000000,"")</f>
        <v>29.174588530000001</v>
      </c>
      <c r="L1896" s="14">
        <f t="shared" si="206"/>
        <v>-0.8493600889870031</v>
      </c>
      <c r="M1896" s="33" t="str">
        <f ca="1">[1]!EM_S_MAJASSRES_NUM(B1896,$M$2,$M$1)</f>
        <v/>
      </c>
      <c r="N1896" s="29" t="str">
        <f t="shared" si="207"/>
        <v/>
      </c>
      <c r="O1896" s="21">
        <f t="shared" ca="1" si="208"/>
        <v>-0.8493600889870031</v>
      </c>
      <c r="P1896" s="10" t="str">
        <f t="shared" si="209"/>
        <v>财报</v>
      </c>
    </row>
    <row r="1897" spans="1:16" x14ac:dyDescent="0.2">
      <c r="A1897" s="17">
        <f t="shared" ca="1" si="204"/>
        <v>1724</v>
      </c>
      <c r="B1897" s="8" t="s">
        <v>3830</v>
      </c>
      <c r="C1897" s="8" t="s">
        <v>3831</v>
      </c>
      <c r="D1897" s="13">
        <f>IFERROR([1]!EM_S_QSTM07_IS(B1897,"61",$C$1,"1")/1000000,"")</f>
        <v>202.14172693</v>
      </c>
      <c r="E1897" s="13" t="str">
        <f>IFERROR([1]!EM_S_PERFORMANCEEXPRESS_PERFEXNETPROFITTOSHAREHOLDER(B1897,$C$1)/1000000,"")</f>
        <v/>
      </c>
      <c r="F1897" s="13" t="str">
        <f>IFERROR([1]!EM_S_PROFITNOTICE_FORECASTT(B1897,$C$1)/1000000,"")</f>
        <v/>
      </c>
      <c r="G1897" s="13" t="str">
        <f>IFERROR([1]!EM_S_PROFITNOTICE_FORECASTL(B1897,$C$1)/1000000,"")</f>
        <v/>
      </c>
      <c r="H1897" s="13" t="str">
        <f t="shared" si="205"/>
        <v/>
      </c>
      <c r="I1897" s="20">
        <f>IFERROR([1]!EM_S_QSTM07_IS(B1897,"61",$I$1,"1")/1000000,"")</f>
        <v>248.85865253999998</v>
      </c>
      <c r="J1897" s="13">
        <f t="shared" si="203"/>
        <v>-46.716925609999976</v>
      </c>
      <c r="K1897" s="13">
        <f>IFERROR([1]!EM_S_QSTM07_IS(B1897,"61",$K$2,"1")/1000000,"")</f>
        <v>212.10862461000002</v>
      </c>
      <c r="L1897" s="14">
        <f t="shared" si="206"/>
        <v>-1.2202500049014859</v>
      </c>
      <c r="M1897" s="33" t="str">
        <f ca="1">[1]!EM_S_MAJASSRES_NUM(B1897,$M$2,$M$1)</f>
        <v/>
      </c>
      <c r="N1897" s="29" t="str">
        <f t="shared" si="207"/>
        <v/>
      </c>
      <c r="O1897" s="21">
        <f t="shared" ca="1" si="208"/>
        <v>-1.2202500049014859</v>
      </c>
      <c r="P1897" s="10" t="str">
        <f t="shared" si="209"/>
        <v>财报</v>
      </c>
    </row>
    <row r="1898" spans="1:16" x14ac:dyDescent="0.2">
      <c r="A1898" s="17" t="str">
        <f t="shared" ca="1" si="204"/>
        <v/>
      </c>
      <c r="B1898" s="8" t="s">
        <v>88</v>
      </c>
      <c r="C1898" s="8" t="s">
        <v>89</v>
      </c>
      <c r="D1898" s="13">
        <f>IFERROR([1]!EM_S_QSTM07_IS(B1898,"61",$C$1,"1")/1000000,"")</f>
        <v>16.440113650000001</v>
      </c>
      <c r="E1898" s="13" t="str">
        <f>IFERROR([1]!EM_S_PERFORMANCEEXPRESS_PERFEXNETPROFITTOSHAREHOLDER(B1898,$C$1)/1000000,"")</f>
        <v/>
      </c>
      <c r="F1898" s="13" t="str">
        <f>IFERROR([1]!EM_S_PROFITNOTICE_FORECASTT(B1898,$C$1)/1000000,"")</f>
        <v/>
      </c>
      <c r="G1898" s="13" t="str">
        <f>IFERROR([1]!EM_S_PROFITNOTICE_FORECASTL(B1898,$C$1)/1000000,"")</f>
        <v/>
      </c>
      <c r="H1898" s="13" t="str">
        <f t="shared" si="205"/>
        <v/>
      </c>
      <c r="I1898" s="20">
        <f>IFERROR([1]!EM_S_QSTM07_IS(B1898,"61",$I$1,"1")/1000000,"")</f>
        <v>-2.0973140299999997</v>
      </c>
      <c r="J1898" s="13">
        <f t="shared" si="203"/>
        <v>18.53742768</v>
      </c>
      <c r="K1898" s="13">
        <f>IFERROR([1]!EM_S_QSTM07_IS(B1898,"61",$K$2,"1")/1000000,"")</f>
        <v>-0.20582002999999999</v>
      </c>
      <c r="L1898" s="14">
        <f t="shared" si="206"/>
        <v>91.066198513332267</v>
      </c>
      <c r="M1898" s="33" t="str">
        <f ca="1">[1]!EM_S_MAJASSRES_NUM(B1898,$M$2,$M$1)</f>
        <v/>
      </c>
      <c r="N1898" s="29">
        <f t="shared" si="207"/>
        <v>1</v>
      </c>
      <c r="O1898" s="21" t="str">
        <f t="shared" ca="1" si="208"/>
        <v/>
      </c>
      <c r="P1898" s="10" t="str">
        <f t="shared" si="209"/>
        <v>财报</v>
      </c>
    </row>
    <row r="1899" spans="1:16" x14ac:dyDescent="0.2">
      <c r="A1899" s="17" t="str">
        <f t="shared" ca="1" si="204"/>
        <v/>
      </c>
      <c r="B1899" s="8" t="s">
        <v>3832</v>
      </c>
      <c r="C1899" s="8" t="s">
        <v>3833</v>
      </c>
      <c r="D1899" s="13">
        <f>IFERROR([1]!EM_S_QSTM07_IS(B1899,"61",$C$1,"1")/1000000,"")</f>
        <v>-9.7579678000000012</v>
      </c>
      <c r="E1899" s="13" t="str">
        <f>IFERROR([1]!EM_S_PERFORMANCEEXPRESS_PERFEXNETPROFITTOSHAREHOLDER(B1899,$C$1)/1000000,"")</f>
        <v/>
      </c>
      <c r="F1899" s="13" t="str">
        <f>IFERROR([1]!EM_S_PROFITNOTICE_FORECASTT(B1899,$C$1)/1000000,"")</f>
        <v/>
      </c>
      <c r="G1899" s="13" t="str">
        <f>IFERROR([1]!EM_S_PROFITNOTICE_FORECASTL(B1899,$C$1)/1000000,"")</f>
        <v/>
      </c>
      <c r="H1899" s="13" t="str">
        <f t="shared" si="205"/>
        <v/>
      </c>
      <c r="I1899" s="20">
        <f>IFERROR([1]!EM_S_QSTM07_IS(B1899,"61",$I$1,"1")/1000000,"")</f>
        <v>-1.9542861999999999</v>
      </c>
      <c r="J1899" s="13">
        <f t="shared" si="203"/>
        <v>-7.8036816000000009</v>
      </c>
      <c r="K1899" s="13">
        <f>IFERROR([1]!EM_S_QSTM07_IS(B1899,"61",$K$2,"1")/1000000,"")</f>
        <v>-9.2806826000000004</v>
      </c>
      <c r="L1899" s="14">
        <f t="shared" si="206"/>
        <v>0.15914788422998105</v>
      </c>
      <c r="M1899" s="33" t="str">
        <f ca="1">[1]!EM_S_MAJASSRES_NUM(B1899,$M$2,$M$1)</f>
        <v/>
      </c>
      <c r="N1899" s="29">
        <f t="shared" si="207"/>
        <v>1</v>
      </c>
      <c r="O1899" s="21" t="str">
        <f t="shared" ca="1" si="208"/>
        <v/>
      </c>
      <c r="P1899" s="10" t="str">
        <f t="shared" si="209"/>
        <v>财报</v>
      </c>
    </row>
    <row r="1900" spans="1:16" x14ac:dyDescent="0.2">
      <c r="A1900" s="17" t="str">
        <f t="shared" ca="1" si="204"/>
        <v/>
      </c>
      <c r="B1900" s="8" t="s">
        <v>3834</v>
      </c>
      <c r="C1900" s="8" t="s">
        <v>3835</v>
      </c>
      <c r="D1900" s="13">
        <f>IFERROR([1]!EM_S_QSTM07_IS(B1900,"61",$C$1,"1")/1000000,"")</f>
        <v>2.11226263</v>
      </c>
      <c r="E1900" s="13" t="str">
        <f>IFERROR([1]!EM_S_PERFORMANCEEXPRESS_PERFEXNETPROFITTOSHAREHOLDER(B1900,$C$1)/1000000,"")</f>
        <v/>
      </c>
      <c r="F1900" s="13" t="str">
        <f>IFERROR([1]!EM_S_PROFITNOTICE_FORECASTT(B1900,$C$1)/1000000,"")</f>
        <v/>
      </c>
      <c r="G1900" s="13" t="str">
        <f>IFERROR([1]!EM_S_PROFITNOTICE_FORECASTL(B1900,$C$1)/1000000,"")</f>
        <v/>
      </c>
      <c r="H1900" s="13" t="str">
        <f t="shared" si="205"/>
        <v/>
      </c>
      <c r="I1900" s="20">
        <f>IFERROR([1]!EM_S_QSTM07_IS(B1900,"61",$I$1,"1")/1000000,"")</f>
        <v>0.16513280999999999</v>
      </c>
      <c r="J1900" s="13">
        <f t="shared" si="203"/>
        <v>1.94712982</v>
      </c>
      <c r="K1900" s="13">
        <f>IFERROR([1]!EM_S_QSTM07_IS(B1900,"61",$K$2,"1")/1000000,"")</f>
        <v>2.4849376899999998</v>
      </c>
      <c r="L1900" s="14">
        <f t="shared" si="206"/>
        <v>-0.21642710485831126</v>
      </c>
      <c r="M1900" s="33" t="str">
        <f ca="1">[1]!EM_S_MAJASSRES_NUM(B1900,$M$2,$M$1)</f>
        <v/>
      </c>
      <c r="N1900" s="29">
        <f t="shared" si="207"/>
        <v>1</v>
      </c>
      <c r="O1900" s="21" t="str">
        <f t="shared" ca="1" si="208"/>
        <v/>
      </c>
      <c r="P1900" s="10" t="str">
        <f t="shared" si="209"/>
        <v>财报</v>
      </c>
    </row>
    <row r="1901" spans="1:16" x14ac:dyDescent="0.2">
      <c r="A1901" s="17" t="str">
        <f t="shared" ca="1" si="204"/>
        <v/>
      </c>
      <c r="B1901" s="8" t="s">
        <v>3836</v>
      </c>
      <c r="C1901" s="8" t="s">
        <v>3837</v>
      </c>
      <c r="D1901" s="13">
        <f>IFERROR([1]!EM_S_QSTM07_IS(B1901,"61",$C$1,"1")/1000000,"")</f>
        <v>-1.4113957800000001</v>
      </c>
      <c r="E1901" s="13" t="str">
        <f>IFERROR([1]!EM_S_PERFORMANCEEXPRESS_PERFEXNETPROFITTOSHAREHOLDER(B1901,$C$1)/1000000,"")</f>
        <v/>
      </c>
      <c r="F1901" s="13" t="str">
        <f>IFERROR([1]!EM_S_PROFITNOTICE_FORECASTT(B1901,$C$1)/1000000,"")</f>
        <v/>
      </c>
      <c r="G1901" s="13" t="str">
        <f>IFERROR([1]!EM_S_PROFITNOTICE_FORECASTL(B1901,$C$1)/1000000,"")</f>
        <v/>
      </c>
      <c r="H1901" s="13" t="str">
        <f t="shared" si="205"/>
        <v/>
      </c>
      <c r="I1901" s="20">
        <f>IFERROR([1]!EM_S_QSTM07_IS(B1901,"61",$I$1,"1")/1000000,"")</f>
        <v>-12.88345539</v>
      </c>
      <c r="J1901" s="13">
        <f t="shared" si="203"/>
        <v>11.472059610000001</v>
      </c>
      <c r="K1901" s="13">
        <f>IFERROR([1]!EM_S_QSTM07_IS(B1901,"61",$K$2,"1")/1000000,"")</f>
        <v>-3.0695240099999999</v>
      </c>
      <c r="L1901" s="14">
        <f t="shared" si="206"/>
        <v>4.7374067030021383</v>
      </c>
      <c r="M1901" s="33" t="str">
        <f ca="1">[1]!EM_S_MAJASSRES_NUM(B1901,$M$2,$M$1)</f>
        <v/>
      </c>
      <c r="N1901" s="29">
        <f t="shared" si="207"/>
        <v>1</v>
      </c>
      <c r="O1901" s="21" t="str">
        <f t="shared" ca="1" si="208"/>
        <v/>
      </c>
      <c r="P1901" s="10" t="str">
        <f t="shared" si="209"/>
        <v>财报</v>
      </c>
    </row>
    <row r="1902" spans="1:16" x14ac:dyDescent="0.2">
      <c r="A1902" s="17">
        <f t="shared" ca="1" si="204"/>
        <v>2022</v>
      </c>
      <c r="B1902" s="8" t="s">
        <v>3838</v>
      </c>
      <c r="C1902" s="8" t="s">
        <v>3839</v>
      </c>
      <c r="D1902" s="13">
        <f>IFERROR([1]!EM_S_QSTM07_IS(B1902,"61",$C$1,"1")/1000000,"")</f>
        <v>-98.6336443</v>
      </c>
      <c r="E1902" s="13" t="str">
        <f>IFERROR([1]!EM_S_PERFORMANCEEXPRESS_PERFEXNETPROFITTOSHAREHOLDER(B1902,$C$1)/1000000,"")</f>
        <v/>
      </c>
      <c r="F1902" s="13" t="str">
        <f>IFERROR([1]!EM_S_PROFITNOTICE_FORECASTT(B1902,$C$1)/1000000,"")</f>
        <v/>
      </c>
      <c r="G1902" s="13" t="str">
        <f>IFERROR([1]!EM_S_PROFITNOTICE_FORECASTL(B1902,$C$1)/1000000,"")</f>
        <v/>
      </c>
      <c r="H1902" s="13" t="str">
        <f t="shared" si="205"/>
        <v/>
      </c>
      <c r="I1902" s="20">
        <f>IFERROR([1]!EM_S_QSTM07_IS(B1902,"61",$I$1,"1")/1000000,"")</f>
        <v>115.71916911</v>
      </c>
      <c r="J1902" s="13">
        <f t="shared" si="203"/>
        <v>-214.35281341000001</v>
      </c>
      <c r="K1902" s="13">
        <f>IFERROR([1]!EM_S_QSTM07_IS(B1902,"61",$K$2,"1")/1000000,"")</f>
        <v>47.212459920000001</v>
      </c>
      <c r="L1902" s="14">
        <f t="shared" si="206"/>
        <v>-5.5401746440074078</v>
      </c>
      <c r="M1902" s="33" t="str">
        <f ca="1">[1]!EM_S_MAJASSRES_NUM(B1902,$M$2,$M$1)</f>
        <v/>
      </c>
      <c r="N1902" s="29" t="str">
        <f t="shared" si="207"/>
        <v/>
      </c>
      <c r="O1902" s="21">
        <f t="shared" ca="1" si="208"/>
        <v>-5.5401746440074078</v>
      </c>
      <c r="P1902" s="10" t="str">
        <f t="shared" si="209"/>
        <v>财报</v>
      </c>
    </row>
    <row r="1903" spans="1:16" x14ac:dyDescent="0.2">
      <c r="A1903" s="17">
        <f t="shared" ca="1" si="204"/>
        <v>1446</v>
      </c>
      <c r="B1903" s="8" t="s">
        <v>3840</v>
      </c>
      <c r="C1903" s="8" t="s">
        <v>3841</v>
      </c>
      <c r="D1903" s="13">
        <f>IFERROR([1]!EM_S_QSTM07_IS(B1903,"61",$C$1,"1")/1000000,"")</f>
        <v>50.023836150000001</v>
      </c>
      <c r="E1903" s="13" t="str">
        <f>IFERROR([1]!EM_S_PERFORMANCEEXPRESS_PERFEXNETPROFITTOSHAREHOLDER(B1903,$C$1)/1000000,"")</f>
        <v/>
      </c>
      <c r="F1903" s="13">
        <f>IFERROR([1]!EM_S_PROFITNOTICE_FORECASTT(B1903,$C$1)/1000000,"")</f>
        <v>96</v>
      </c>
      <c r="G1903" s="13">
        <f>IFERROR([1]!EM_S_PROFITNOTICE_FORECASTL(B1903,$C$1)/1000000,"")</f>
        <v>96</v>
      </c>
      <c r="H1903" s="13">
        <f t="shared" si="205"/>
        <v>96</v>
      </c>
      <c r="I1903" s="20">
        <f>IFERROR([1]!EM_S_QSTM07_IS(B1903,"61",$I$1,"1")/1000000,"")</f>
        <v>46.348316259999997</v>
      </c>
      <c r="J1903" s="13">
        <f t="shared" si="203"/>
        <v>3.6755198900000039</v>
      </c>
      <c r="K1903" s="13">
        <f>IFERROR([1]!EM_S_QSTM07_IS(B1903,"61",$K$2,"1")/1000000,"")</f>
        <v>68.213645880000001</v>
      </c>
      <c r="L1903" s="14">
        <f t="shared" si="206"/>
        <v>-0.94611752762099977</v>
      </c>
      <c r="M1903" s="33" t="str">
        <f ca="1">[1]!EM_S_MAJASSRES_NUM(B1903,$M$2,$M$1)</f>
        <v/>
      </c>
      <c r="N1903" s="29" t="str">
        <f t="shared" si="207"/>
        <v/>
      </c>
      <c r="O1903" s="21">
        <f t="shared" ca="1" si="208"/>
        <v>-0.94611752762099977</v>
      </c>
      <c r="P1903" s="10" t="str">
        <f t="shared" si="209"/>
        <v>财报</v>
      </c>
    </row>
    <row r="1904" spans="1:16" x14ac:dyDescent="0.2">
      <c r="A1904" s="17">
        <f t="shared" ca="1" si="204"/>
        <v>1875</v>
      </c>
      <c r="B1904" s="8" t="s">
        <v>3842</v>
      </c>
      <c r="C1904" s="8" t="s">
        <v>3843</v>
      </c>
      <c r="D1904" s="13">
        <f>IFERROR([1]!EM_S_QSTM07_IS(B1904,"61",$C$1,"1")/1000000,"")</f>
        <v>-33.365452779999998</v>
      </c>
      <c r="E1904" s="13" t="str">
        <f>IFERROR([1]!EM_S_PERFORMANCEEXPRESS_PERFEXNETPROFITTOSHAREHOLDER(B1904,$C$1)/1000000,"")</f>
        <v/>
      </c>
      <c r="F1904" s="13">
        <f>IFERROR([1]!EM_S_PROFITNOTICE_FORECASTT(B1904,$C$1)/1000000,"")</f>
        <v>-45</v>
      </c>
      <c r="G1904" s="13">
        <f>IFERROR([1]!EM_S_PROFITNOTICE_FORECASTL(B1904,$C$1)/1000000,"")</f>
        <v>-45</v>
      </c>
      <c r="H1904" s="13">
        <f t="shared" si="205"/>
        <v>-45</v>
      </c>
      <c r="I1904" s="20">
        <f>IFERROR([1]!EM_S_QSTM07_IS(B1904,"61",$I$1,"1")/1000000,"")</f>
        <v>-11.34890326</v>
      </c>
      <c r="J1904" s="13">
        <f t="shared" si="203"/>
        <v>-22.016549519999998</v>
      </c>
      <c r="K1904" s="13">
        <f>IFERROR([1]!EM_S_QSTM07_IS(B1904,"61",$K$2,"1")/1000000,"")</f>
        <v>36.880591659999993</v>
      </c>
      <c r="L1904" s="14">
        <f t="shared" si="206"/>
        <v>-1.5969684467909104</v>
      </c>
      <c r="M1904" s="33" t="str">
        <f ca="1">[1]!EM_S_MAJASSRES_NUM(B1904,$M$2,$M$1)</f>
        <v/>
      </c>
      <c r="N1904" s="29" t="str">
        <f t="shared" si="207"/>
        <v/>
      </c>
      <c r="O1904" s="21">
        <f t="shared" ca="1" si="208"/>
        <v>-1.5969684467909104</v>
      </c>
      <c r="P1904" s="10" t="str">
        <f t="shared" si="209"/>
        <v>财报</v>
      </c>
    </row>
    <row r="1905" spans="1:16" x14ac:dyDescent="0.2">
      <c r="A1905" s="17">
        <f t="shared" ca="1" si="204"/>
        <v>699</v>
      </c>
      <c r="B1905" s="8" t="s">
        <v>3844</v>
      </c>
      <c r="C1905" s="8" t="s">
        <v>3845</v>
      </c>
      <c r="D1905" s="13">
        <f>IFERROR([1]!EM_S_QSTM07_IS(B1905,"61",$C$1,"1")/1000000,"")</f>
        <v>543.46446702999992</v>
      </c>
      <c r="E1905" s="13" t="str">
        <f>IFERROR([1]!EM_S_PERFORMANCEEXPRESS_PERFEXNETPROFITTOSHAREHOLDER(B1905,$C$1)/1000000,"")</f>
        <v/>
      </c>
      <c r="F1905" s="13" t="str">
        <f>IFERROR([1]!EM_S_PROFITNOTICE_FORECASTT(B1905,$C$1)/1000000,"")</f>
        <v/>
      </c>
      <c r="G1905" s="13" t="str">
        <f>IFERROR([1]!EM_S_PROFITNOTICE_FORECASTL(B1905,$C$1)/1000000,"")</f>
        <v/>
      </c>
      <c r="H1905" s="13" t="str">
        <f t="shared" si="205"/>
        <v/>
      </c>
      <c r="I1905" s="20">
        <f>IFERROR([1]!EM_S_QSTM07_IS(B1905,"61",$I$1,"1")/1000000,"")</f>
        <v>318.05126852999996</v>
      </c>
      <c r="J1905" s="13">
        <f t="shared" si="203"/>
        <v>225.41319849999996</v>
      </c>
      <c r="K1905" s="13">
        <f>IFERROR([1]!EM_S_QSTM07_IS(B1905,"61",$K$2,"1")/1000000,"")</f>
        <v>367.93203900999998</v>
      </c>
      <c r="L1905" s="14">
        <f t="shared" si="206"/>
        <v>-0.38735099257318689</v>
      </c>
      <c r="M1905" s="33" t="str">
        <f ca="1">[1]!EM_S_MAJASSRES_NUM(B1905,$M$2,$M$1)</f>
        <v/>
      </c>
      <c r="N1905" s="29" t="str">
        <f t="shared" si="207"/>
        <v/>
      </c>
      <c r="O1905" s="21">
        <f t="shared" ca="1" si="208"/>
        <v>-0.38735099257318689</v>
      </c>
      <c r="P1905" s="10" t="str">
        <f t="shared" si="209"/>
        <v>财报</v>
      </c>
    </row>
    <row r="1906" spans="1:16" x14ac:dyDescent="0.2">
      <c r="A1906" s="17" t="str">
        <f t="shared" ca="1" si="204"/>
        <v/>
      </c>
      <c r="B1906" s="8" t="s">
        <v>3846</v>
      </c>
      <c r="C1906" s="8" t="s">
        <v>3847</v>
      </c>
      <c r="D1906" s="13">
        <f>IFERROR([1]!EM_S_QSTM07_IS(B1906,"61",$C$1,"1")/1000000,"")</f>
        <v>-26.982445269999999</v>
      </c>
      <c r="E1906" s="13" t="str">
        <f>IFERROR([1]!EM_S_PERFORMANCEEXPRESS_PERFEXNETPROFITTOSHAREHOLDER(B1906,$C$1)/1000000,"")</f>
        <v/>
      </c>
      <c r="F1906" s="13" t="str">
        <f>IFERROR([1]!EM_S_PROFITNOTICE_FORECASTT(B1906,$C$1)/1000000,"")</f>
        <v/>
      </c>
      <c r="G1906" s="13" t="str">
        <f>IFERROR([1]!EM_S_PROFITNOTICE_FORECASTL(B1906,$C$1)/1000000,"")</f>
        <v/>
      </c>
      <c r="H1906" s="13" t="str">
        <f t="shared" si="205"/>
        <v/>
      </c>
      <c r="I1906" s="20">
        <f>IFERROR([1]!EM_S_QSTM07_IS(B1906,"61",$I$1,"1")/1000000,"")</f>
        <v>-10.32497661</v>
      </c>
      <c r="J1906" s="13">
        <f t="shared" si="203"/>
        <v>-16.657468659999999</v>
      </c>
      <c r="K1906" s="13">
        <f>IFERROR([1]!EM_S_QSTM07_IS(B1906,"61",$K$2,"1")/1000000,"")</f>
        <v>-28.652559420000003</v>
      </c>
      <c r="L1906" s="14">
        <f t="shared" si="206"/>
        <v>0.4186394166109717</v>
      </c>
      <c r="M1906" s="33">
        <f ca="1">[1]!EM_S_MAJASSRES_NUM(B1906,$M$2,$M$1)</f>
        <v>1</v>
      </c>
      <c r="N1906" s="29" t="str">
        <f t="shared" si="207"/>
        <v/>
      </c>
      <c r="O1906" s="21" t="str">
        <f t="shared" ca="1" si="208"/>
        <v/>
      </c>
      <c r="P1906" s="10" t="str">
        <f t="shared" si="209"/>
        <v>财报</v>
      </c>
    </row>
    <row r="1907" spans="1:16" x14ac:dyDescent="0.2">
      <c r="A1907" s="17" t="str">
        <f t="shared" ca="1" si="204"/>
        <v/>
      </c>
      <c r="B1907" s="8" t="s">
        <v>3848</v>
      </c>
      <c r="C1907" s="8" t="s">
        <v>3849</v>
      </c>
      <c r="D1907" s="13">
        <f>IFERROR([1]!EM_S_QSTM07_IS(B1907,"61",$C$1,"1")/1000000,"")</f>
        <v>-18.536122670000001</v>
      </c>
      <c r="E1907" s="13" t="str">
        <f>IFERROR([1]!EM_S_PERFORMANCEEXPRESS_PERFEXNETPROFITTOSHAREHOLDER(B1907,$C$1)/1000000,"")</f>
        <v/>
      </c>
      <c r="F1907" s="13" t="str">
        <f>IFERROR([1]!EM_S_PROFITNOTICE_FORECASTT(B1907,$C$1)/1000000,"")</f>
        <v/>
      </c>
      <c r="G1907" s="13" t="str">
        <f>IFERROR([1]!EM_S_PROFITNOTICE_FORECASTL(B1907,$C$1)/1000000,"")</f>
        <v/>
      </c>
      <c r="H1907" s="13" t="str">
        <f t="shared" si="205"/>
        <v/>
      </c>
      <c r="I1907" s="20">
        <f>IFERROR([1]!EM_S_QSTM07_IS(B1907,"61",$I$1,"1")/1000000,"")</f>
        <v>-12.261381199999999</v>
      </c>
      <c r="J1907" s="13">
        <f t="shared" si="203"/>
        <v>-6.2747414700000022</v>
      </c>
      <c r="K1907" s="13">
        <f>IFERROR([1]!EM_S_QSTM07_IS(B1907,"61",$K$2,"1")/1000000,"")</f>
        <v>6.61790769</v>
      </c>
      <c r="L1907" s="14">
        <f t="shared" si="206"/>
        <v>-1.9481458134391114</v>
      </c>
      <c r="M1907" s="33" t="str">
        <f ca="1">[1]!EM_S_MAJASSRES_NUM(B1907,$M$2,$M$1)</f>
        <v/>
      </c>
      <c r="N1907" s="29">
        <f t="shared" si="207"/>
        <v>1</v>
      </c>
      <c r="O1907" s="21" t="str">
        <f t="shared" ca="1" si="208"/>
        <v/>
      </c>
      <c r="P1907" s="10" t="str">
        <f t="shared" si="209"/>
        <v>财报</v>
      </c>
    </row>
    <row r="1908" spans="1:16" x14ac:dyDescent="0.2">
      <c r="A1908" s="17">
        <f t="shared" ca="1" si="204"/>
        <v>1022</v>
      </c>
      <c r="B1908" s="8" t="s">
        <v>3850</v>
      </c>
      <c r="C1908" s="8" t="s">
        <v>3851</v>
      </c>
      <c r="D1908" s="13">
        <f>IFERROR([1]!EM_S_QSTM07_IS(B1908,"61",$C$1,"1")/1000000,"")</f>
        <v>187.25261013999997</v>
      </c>
      <c r="E1908" s="13" t="str">
        <f>IFERROR([1]!EM_S_PERFORMANCEEXPRESS_PERFEXNETPROFITTOSHAREHOLDER(B1908,$C$1)/1000000,"")</f>
        <v/>
      </c>
      <c r="F1908" s="13" t="str">
        <f>IFERROR([1]!EM_S_PROFITNOTICE_FORECASTT(B1908,$C$1)/1000000,"")</f>
        <v/>
      </c>
      <c r="G1908" s="13" t="str">
        <f>IFERROR([1]!EM_S_PROFITNOTICE_FORECASTL(B1908,$C$1)/1000000,"")</f>
        <v/>
      </c>
      <c r="H1908" s="13" t="str">
        <f t="shared" si="205"/>
        <v/>
      </c>
      <c r="I1908" s="20">
        <f>IFERROR([1]!EM_S_QSTM07_IS(B1908,"61",$I$1,"1")/1000000,"")</f>
        <v>50.479272039999998</v>
      </c>
      <c r="J1908" s="13">
        <f t="shared" si="203"/>
        <v>136.77333809999999</v>
      </c>
      <c r="K1908" s="13">
        <f>IFERROR([1]!EM_S_QSTM07_IS(B1908,"61",$K$2,"1")/1000000,"")</f>
        <v>402.88843644000002</v>
      </c>
      <c r="L1908" s="14">
        <f t="shared" si="206"/>
        <v>-0.66051808458799266</v>
      </c>
      <c r="M1908" s="33" t="str">
        <f ca="1">[1]!EM_S_MAJASSRES_NUM(B1908,$M$2,$M$1)</f>
        <v/>
      </c>
      <c r="N1908" s="29" t="str">
        <f t="shared" si="207"/>
        <v/>
      </c>
      <c r="O1908" s="21">
        <f t="shared" ca="1" si="208"/>
        <v>-0.66051808458799266</v>
      </c>
      <c r="P1908" s="10" t="str">
        <f t="shared" si="209"/>
        <v>财报</v>
      </c>
    </row>
    <row r="1909" spans="1:16" x14ac:dyDescent="0.2">
      <c r="A1909" s="17" t="str">
        <f t="shared" ca="1" si="204"/>
        <v/>
      </c>
      <c r="B1909" s="8" t="s">
        <v>3852</v>
      </c>
      <c r="C1909" s="8" t="s">
        <v>3853</v>
      </c>
      <c r="D1909" s="13">
        <f>IFERROR([1]!EM_S_QSTM07_IS(B1909,"61",$C$1,"1")/1000000,"")</f>
        <v>18.466172149999998</v>
      </c>
      <c r="E1909" s="13" t="str">
        <f>IFERROR([1]!EM_S_PERFORMANCEEXPRESS_PERFEXNETPROFITTOSHAREHOLDER(B1909,$C$1)/1000000,"")</f>
        <v/>
      </c>
      <c r="F1909" s="13" t="str">
        <f>IFERROR([1]!EM_S_PROFITNOTICE_FORECASTT(B1909,$C$1)/1000000,"")</f>
        <v/>
      </c>
      <c r="G1909" s="13" t="str">
        <f>IFERROR([1]!EM_S_PROFITNOTICE_FORECASTL(B1909,$C$1)/1000000,"")</f>
        <v/>
      </c>
      <c r="H1909" s="13" t="str">
        <f t="shared" si="205"/>
        <v/>
      </c>
      <c r="I1909" s="20">
        <f>IFERROR([1]!EM_S_QSTM07_IS(B1909,"61",$I$1,"1")/1000000,"")</f>
        <v>-11.35221924</v>
      </c>
      <c r="J1909" s="13">
        <f t="shared" si="203"/>
        <v>29.818391389999999</v>
      </c>
      <c r="K1909" s="13">
        <f>IFERROR([1]!EM_S_QSTM07_IS(B1909,"61",$K$2,"1")/1000000,"")</f>
        <v>1.4487484099999999</v>
      </c>
      <c r="L1909" s="14">
        <f t="shared" si="206"/>
        <v>19.582173677760931</v>
      </c>
      <c r="M1909" s="33" t="str">
        <f ca="1">[1]!EM_S_MAJASSRES_NUM(B1909,$M$2,$M$1)</f>
        <v/>
      </c>
      <c r="N1909" s="29">
        <f t="shared" si="207"/>
        <v>1</v>
      </c>
      <c r="O1909" s="21" t="str">
        <f t="shared" ca="1" si="208"/>
        <v/>
      </c>
      <c r="P1909" s="10" t="str">
        <f t="shared" si="209"/>
        <v>财报</v>
      </c>
    </row>
    <row r="1910" spans="1:16" x14ac:dyDescent="0.2">
      <c r="A1910" s="17" t="str">
        <f t="shared" ca="1" si="204"/>
        <v/>
      </c>
      <c r="B1910" s="8" t="s">
        <v>3854</v>
      </c>
      <c r="C1910" s="8" t="s">
        <v>3855</v>
      </c>
      <c r="D1910" s="13">
        <f>IFERROR([1]!EM_S_QSTM07_IS(B1910,"61",$C$1,"1")/1000000,"")</f>
        <v>69.188998280000007</v>
      </c>
      <c r="E1910" s="13" t="str">
        <f>IFERROR([1]!EM_S_PERFORMANCEEXPRESS_PERFEXNETPROFITTOSHAREHOLDER(B1910,$C$1)/1000000,"")</f>
        <v/>
      </c>
      <c r="F1910" s="13" t="str">
        <f>IFERROR([1]!EM_S_PROFITNOTICE_FORECASTT(B1910,$C$1)/1000000,"")</f>
        <v/>
      </c>
      <c r="G1910" s="13" t="str">
        <f>IFERROR([1]!EM_S_PROFITNOTICE_FORECASTL(B1910,$C$1)/1000000,"")</f>
        <v/>
      </c>
      <c r="H1910" s="13" t="str">
        <f t="shared" si="205"/>
        <v/>
      </c>
      <c r="I1910" s="20">
        <f>IFERROR([1]!EM_S_QSTM07_IS(B1910,"61",$I$1,"1")/1000000,"")</f>
        <v>21.532725370000001</v>
      </c>
      <c r="J1910" s="13">
        <f t="shared" si="203"/>
        <v>47.656272910000006</v>
      </c>
      <c r="K1910" s="13">
        <f>IFERROR([1]!EM_S_QSTM07_IS(B1910,"61",$K$2,"1")/1000000,"")</f>
        <v>-4.9405323699999997</v>
      </c>
      <c r="L1910" s="14">
        <f t="shared" si="206"/>
        <v>10.645979287450759</v>
      </c>
      <c r="M1910" s="33" t="str">
        <f ca="1">[1]!EM_S_MAJASSRES_NUM(B1910,$M$2,$M$1)</f>
        <v/>
      </c>
      <c r="N1910" s="29">
        <f t="shared" si="207"/>
        <v>1</v>
      </c>
      <c r="O1910" s="21" t="str">
        <f t="shared" ca="1" si="208"/>
        <v/>
      </c>
      <c r="P1910" s="10" t="str">
        <f t="shared" si="209"/>
        <v>财报</v>
      </c>
    </row>
    <row r="1911" spans="1:16" x14ac:dyDescent="0.2">
      <c r="A1911" s="17">
        <f t="shared" ca="1" si="204"/>
        <v>339</v>
      </c>
      <c r="B1911" s="8" t="s">
        <v>3856</v>
      </c>
      <c r="C1911" s="8" t="s">
        <v>3857</v>
      </c>
      <c r="D1911" s="13">
        <f>IFERROR([1]!EM_S_QSTM07_IS(B1911,"61",$C$1,"1")/1000000,"")</f>
        <v>83.184265209999992</v>
      </c>
      <c r="E1911" s="13">
        <f>IFERROR([1]!EM_S_PERFORMANCEEXPRESS_PERFEXNETPROFITTOSHAREHOLDER(B1911,$C$1)/1000000,"")</f>
        <v>48.772406429999997</v>
      </c>
      <c r="F1911" s="13" t="str">
        <f>IFERROR([1]!EM_S_PROFITNOTICE_FORECASTT(B1911,$C$1)/1000000,"")</f>
        <v/>
      </c>
      <c r="G1911" s="13" t="str">
        <f>IFERROR([1]!EM_S_PROFITNOTICE_FORECASTL(B1911,$C$1)/1000000,"")</f>
        <v/>
      </c>
      <c r="H1911" s="13" t="str">
        <f t="shared" si="205"/>
        <v/>
      </c>
      <c r="I1911" s="20">
        <f>IFERROR([1]!EM_S_QSTM07_IS(B1911,"61",$I$1,"1")/1000000,"")</f>
        <v>-34.411858780000003</v>
      </c>
      <c r="J1911" s="13">
        <f t="shared" si="203"/>
        <v>117.59612399</v>
      </c>
      <c r="K1911" s="13">
        <f>IFERROR([1]!EM_S_QSTM07_IS(B1911,"61",$K$2,"1")/1000000,"")</f>
        <v>83.905980749999998</v>
      </c>
      <c r="L1911" s="14">
        <f t="shared" si="206"/>
        <v>0.401522548677199</v>
      </c>
      <c r="M1911" s="33" t="str">
        <f ca="1">[1]!EM_S_MAJASSRES_NUM(B1911,$M$2,$M$1)</f>
        <v/>
      </c>
      <c r="N1911" s="29" t="str">
        <f t="shared" si="207"/>
        <v/>
      </c>
      <c r="O1911" s="21">
        <f t="shared" ca="1" si="208"/>
        <v>0.401522548677199</v>
      </c>
      <c r="P1911" s="10" t="str">
        <f t="shared" si="209"/>
        <v>财报</v>
      </c>
    </row>
    <row r="1912" spans="1:16" x14ac:dyDescent="0.2">
      <c r="A1912" s="17">
        <f t="shared" ca="1" si="204"/>
        <v>149</v>
      </c>
      <c r="B1912" s="8" t="s">
        <v>3858</v>
      </c>
      <c r="C1912" s="8" t="s">
        <v>3859</v>
      </c>
      <c r="D1912" s="13">
        <f>IFERROR([1]!EM_S_QSTM07_IS(B1912,"61",$C$1,"1")/1000000,"")</f>
        <v>97.604548190000003</v>
      </c>
      <c r="E1912" s="13" t="str">
        <f>IFERROR([1]!EM_S_PERFORMANCEEXPRESS_PERFEXNETPROFITTOSHAREHOLDER(B1912,$C$1)/1000000,"")</f>
        <v/>
      </c>
      <c r="F1912" s="13" t="str">
        <f>IFERROR([1]!EM_S_PROFITNOTICE_FORECASTT(B1912,$C$1)/1000000,"")</f>
        <v/>
      </c>
      <c r="G1912" s="13" t="str">
        <f>IFERROR([1]!EM_S_PROFITNOTICE_FORECASTL(B1912,$C$1)/1000000,"")</f>
        <v/>
      </c>
      <c r="H1912" s="13" t="str">
        <f t="shared" si="205"/>
        <v/>
      </c>
      <c r="I1912" s="20">
        <f>IFERROR([1]!EM_S_QSTM07_IS(B1912,"61",$I$1,"1")/1000000,"")</f>
        <v>-0.67604648000000001</v>
      </c>
      <c r="J1912" s="13">
        <f t="shared" si="203"/>
        <v>98.280594669999999</v>
      </c>
      <c r="K1912" s="13">
        <f>IFERROR([1]!EM_S_QSTM07_IS(B1912,"61",$K$2,"1")/1000000,"")</f>
        <v>42.812106319999998</v>
      </c>
      <c r="L1912" s="14">
        <f t="shared" si="206"/>
        <v>1.2956262402835219</v>
      </c>
      <c r="M1912" s="33" t="str">
        <f ca="1">[1]!EM_S_MAJASSRES_NUM(B1912,$M$2,$M$1)</f>
        <v/>
      </c>
      <c r="N1912" s="29" t="str">
        <f t="shared" si="207"/>
        <v/>
      </c>
      <c r="O1912" s="21">
        <f t="shared" ca="1" si="208"/>
        <v>1.2956262402835219</v>
      </c>
      <c r="P1912" s="10" t="str">
        <f t="shared" si="209"/>
        <v>财报</v>
      </c>
    </row>
    <row r="1913" spans="1:16" x14ac:dyDescent="0.2">
      <c r="A1913" s="17" t="str">
        <f t="shared" ca="1" si="204"/>
        <v/>
      </c>
      <c r="B1913" s="8" t="s">
        <v>3860</v>
      </c>
      <c r="C1913" s="8" t="s">
        <v>3861</v>
      </c>
      <c r="D1913" s="13">
        <f>IFERROR([1]!EM_S_QSTM07_IS(B1913,"61",$C$1,"1")/1000000,"")</f>
        <v>139.90939662</v>
      </c>
      <c r="E1913" s="13" t="str">
        <f>IFERROR([1]!EM_S_PERFORMANCEEXPRESS_PERFEXNETPROFITTOSHAREHOLDER(B1913,$C$1)/1000000,"")</f>
        <v/>
      </c>
      <c r="F1913" s="13" t="str">
        <f>IFERROR([1]!EM_S_PROFITNOTICE_FORECASTT(B1913,$C$1)/1000000,"")</f>
        <v/>
      </c>
      <c r="G1913" s="13" t="str">
        <f>IFERROR([1]!EM_S_PROFITNOTICE_FORECASTL(B1913,$C$1)/1000000,"")</f>
        <v/>
      </c>
      <c r="H1913" s="13" t="str">
        <f t="shared" si="205"/>
        <v/>
      </c>
      <c r="I1913" s="20">
        <f>IFERROR([1]!EM_S_QSTM07_IS(B1913,"61",$I$1,"1")/1000000,"")</f>
        <v>104.37879653</v>
      </c>
      <c r="J1913" s="13">
        <f t="shared" si="203"/>
        <v>35.530600089999993</v>
      </c>
      <c r="K1913" s="13">
        <f>IFERROR([1]!EM_S_QSTM07_IS(B1913,"61",$K$2,"1")/1000000,"")</f>
        <v>99.585849840000009</v>
      </c>
      <c r="L1913" s="14">
        <f t="shared" si="206"/>
        <v>-0.64321637916345176</v>
      </c>
      <c r="M1913" s="33">
        <f ca="1">[1]!EM_S_MAJASSRES_NUM(B1913,$M$2,$M$1)</f>
        <v>2</v>
      </c>
      <c r="N1913" s="29" t="str">
        <f t="shared" si="207"/>
        <v/>
      </c>
      <c r="O1913" s="21" t="str">
        <f t="shared" ca="1" si="208"/>
        <v/>
      </c>
      <c r="P1913" s="10" t="str">
        <f t="shared" si="209"/>
        <v>财报</v>
      </c>
    </row>
    <row r="1914" spans="1:16" x14ac:dyDescent="0.2">
      <c r="A1914" s="17" t="str">
        <f t="shared" ca="1" si="204"/>
        <v/>
      </c>
      <c r="B1914" s="8" t="s">
        <v>3862</v>
      </c>
      <c r="C1914" s="8" t="s">
        <v>3863</v>
      </c>
      <c r="D1914" s="13">
        <f>IFERROR([1]!EM_S_QSTM07_IS(B1914,"61",$C$1,"1")/1000000,"")</f>
        <v>13.39678095</v>
      </c>
      <c r="E1914" s="13" t="str">
        <f>IFERROR([1]!EM_S_PERFORMANCEEXPRESS_PERFEXNETPROFITTOSHAREHOLDER(B1914,$C$1)/1000000,"")</f>
        <v/>
      </c>
      <c r="F1914" s="13">
        <f>IFERROR([1]!EM_S_PROFITNOTICE_FORECASTT(B1914,$C$1)/1000000,"")</f>
        <v>65</v>
      </c>
      <c r="G1914" s="13">
        <f>IFERROR([1]!EM_S_PROFITNOTICE_FORECASTL(B1914,$C$1)/1000000,"")</f>
        <v>50</v>
      </c>
      <c r="H1914" s="13">
        <f t="shared" si="205"/>
        <v>57.5</v>
      </c>
      <c r="I1914" s="20">
        <f>IFERROR([1]!EM_S_QSTM07_IS(B1914,"61",$I$1,"1")/1000000,"")</f>
        <v>38.71616178</v>
      </c>
      <c r="J1914" s="13">
        <f t="shared" si="203"/>
        <v>-25.31938083</v>
      </c>
      <c r="K1914" s="13">
        <f>IFERROR([1]!EM_S_QSTM07_IS(B1914,"61",$K$2,"1")/1000000,"")</f>
        <v>42.829122429999998</v>
      </c>
      <c r="L1914" s="14">
        <f t="shared" si="206"/>
        <v>-1.5911720668893472</v>
      </c>
      <c r="M1914" s="33">
        <f ca="1">[1]!EM_S_MAJASSRES_NUM(B1914,$M$2,$M$1)</f>
        <v>1</v>
      </c>
      <c r="N1914" s="29" t="str">
        <f t="shared" si="207"/>
        <v/>
      </c>
      <c r="O1914" s="21" t="str">
        <f t="shared" ca="1" si="208"/>
        <v/>
      </c>
      <c r="P1914" s="10" t="str">
        <f t="shared" si="209"/>
        <v>财报</v>
      </c>
    </row>
    <row r="1915" spans="1:16" x14ac:dyDescent="0.2">
      <c r="A1915" s="17">
        <f t="shared" ca="1" si="204"/>
        <v>315</v>
      </c>
      <c r="B1915" s="8" t="s">
        <v>3864</v>
      </c>
      <c r="C1915" s="8" t="s">
        <v>3865</v>
      </c>
      <c r="D1915" s="13">
        <f>IFERROR([1]!EM_S_QSTM07_IS(B1915,"61",$C$1,"1")/1000000,"")</f>
        <v>-33.315133320000001</v>
      </c>
      <c r="E1915" s="13" t="str">
        <f>IFERROR([1]!EM_S_PERFORMANCEEXPRESS_PERFEXNETPROFITTOSHAREHOLDER(B1915,$C$1)/1000000,"")</f>
        <v/>
      </c>
      <c r="F1915" s="13" t="str">
        <f>IFERROR([1]!EM_S_PROFITNOTICE_FORECASTT(B1915,$C$1)/1000000,"")</f>
        <v/>
      </c>
      <c r="G1915" s="13" t="str">
        <f>IFERROR([1]!EM_S_PROFITNOTICE_FORECASTL(B1915,$C$1)/1000000,"")</f>
        <v/>
      </c>
      <c r="H1915" s="13" t="str">
        <f t="shared" si="205"/>
        <v/>
      </c>
      <c r="I1915" s="20">
        <f>IFERROR([1]!EM_S_QSTM07_IS(B1915,"61",$I$1,"1")/1000000,"")</f>
        <v>-20.10620617</v>
      </c>
      <c r="J1915" s="13">
        <f t="shared" si="203"/>
        <v>-13.208927150000001</v>
      </c>
      <c r="K1915" s="13">
        <f>IFERROR([1]!EM_S_QSTM07_IS(B1915,"61",$K$2,"1")/1000000,"")</f>
        <v>-25.91057653</v>
      </c>
      <c r="L1915" s="14">
        <f t="shared" si="206"/>
        <v>0.4902109902994119</v>
      </c>
      <c r="M1915" s="33" t="str">
        <f ca="1">[1]!EM_S_MAJASSRES_NUM(B1915,$M$2,$M$1)</f>
        <v/>
      </c>
      <c r="N1915" s="29" t="str">
        <f t="shared" si="207"/>
        <v/>
      </c>
      <c r="O1915" s="21">
        <f t="shared" ca="1" si="208"/>
        <v>0.4902109902994119</v>
      </c>
      <c r="P1915" s="10" t="str">
        <f t="shared" si="209"/>
        <v>财报</v>
      </c>
    </row>
    <row r="1916" spans="1:16" x14ac:dyDescent="0.2">
      <c r="A1916" s="17">
        <f t="shared" ca="1" si="204"/>
        <v>1594</v>
      </c>
      <c r="B1916" s="8" t="s">
        <v>3866</v>
      </c>
      <c r="C1916" s="8" t="s">
        <v>3867</v>
      </c>
      <c r="D1916" s="13">
        <f>IFERROR([1]!EM_S_QSTM07_IS(B1916,"61",$C$1,"1")/1000000,"")</f>
        <v>72.546282810000008</v>
      </c>
      <c r="E1916" s="13" t="str">
        <f>IFERROR([1]!EM_S_PERFORMANCEEXPRESS_PERFEXNETPROFITTOSHAREHOLDER(B1916,$C$1)/1000000,"")</f>
        <v/>
      </c>
      <c r="F1916" s="13" t="str">
        <f>IFERROR([1]!EM_S_PROFITNOTICE_FORECASTT(B1916,$C$1)/1000000,"")</f>
        <v/>
      </c>
      <c r="G1916" s="13" t="str">
        <f>IFERROR([1]!EM_S_PROFITNOTICE_FORECASTL(B1916,$C$1)/1000000,"")</f>
        <v/>
      </c>
      <c r="H1916" s="13" t="str">
        <f t="shared" si="205"/>
        <v/>
      </c>
      <c r="I1916" s="20">
        <f>IFERROR([1]!EM_S_QSTM07_IS(B1916,"61",$I$1,"1")/1000000,"")</f>
        <v>74.287072190000004</v>
      </c>
      <c r="J1916" s="13">
        <f t="shared" si="203"/>
        <v>-1.7407893799999954</v>
      </c>
      <c r="K1916" s="13">
        <f>IFERROR([1]!EM_S_QSTM07_IS(B1916,"61",$K$2,"1")/1000000,"")</f>
        <v>29.136323050000001</v>
      </c>
      <c r="L1916" s="14">
        <f t="shared" si="206"/>
        <v>-1.0597463645983289</v>
      </c>
      <c r="M1916" s="33" t="str">
        <f ca="1">[1]!EM_S_MAJASSRES_NUM(B1916,$M$2,$M$1)</f>
        <v/>
      </c>
      <c r="N1916" s="29" t="str">
        <f t="shared" si="207"/>
        <v/>
      </c>
      <c r="O1916" s="21">
        <f t="shared" ca="1" si="208"/>
        <v>-1.0597463645983289</v>
      </c>
      <c r="P1916" s="10" t="str">
        <f t="shared" si="209"/>
        <v>财报</v>
      </c>
    </row>
    <row r="1917" spans="1:16" x14ac:dyDescent="0.2">
      <c r="A1917" s="17" t="str">
        <f t="shared" ca="1" si="204"/>
        <v/>
      </c>
      <c r="B1917" s="8" t="s">
        <v>3868</v>
      </c>
      <c r="C1917" s="8" t="s">
        <v>3869</v>
      </c>
      <c r="D1917" s="13">
        <f>IFERROR([1]!EM_S_QSTM07_IS(B1917,"61",$C$1,"1")/1000000,"")</f>
        <v>181.19969771000001</v>
      </c>
      <c r="E1917" s="13" t="str">
        <f>IFERROR([1]!EM_S_PERFORMANCEEXPRESS_PERFEXNETPROFITTOSHAREHOLDER(B1917,$C$1)/1000000,"")</f>
        <v/>
      </c>
      <c r="F1917" s="13" t="str">
        <f>IFERROR([1]!EM_S_PROFITNOTICE_FORECASTT(B1917,$C$1)/1000000,"")</f>
        <v/>
      </c>
      <c r="G1917" s="13" t="str">
        <f>IFERROR([1]!EM_S_PROFITNOTICE_FORECASTL(B1917,$C$1)/1000000,"")</f>
        <v/>
      </c>
      <c r="H1917" s="13" t="str">
        <f t="shared" si="205"/>
        <v/>
      </c>
      <c r="I1917" s="20">
        <f>IFERROR([1]!EM_S_QSTM07_IS(B1917,"61",$I$1,"1")/1000000,"")</f>
        <v>134.56095480000002</v>
      </c>
      <c r="J1917" s="13">
        <f t="shared" si="203"/>
        <v>46.638742909999991</v>
      </c>
      <c r="K1917" s="13">
        <f>IFERROR([1]!EM_S_QSTM07_IS(B1917,"61",$K$2,"1")/1000000,"")</f>
        <v>5.0652842299999898</v>
      </c>
      <c r="L1917" s="14">
        <f t="shared" si="206"/>
        <v>8.2075273157968631</v>
      </c>
      <c r="M1917" s="33">
        <f ca="1">[1]!EM_S_MAJASSRES_NUM(B1917,$M$2,$M$1)</f>
        <v>1</v>
      </c>
      <c r="N1917" s="29">
        <f t="shared" si="207"/>
        <v>1</v>
      </c>
      <c r="O1917" s="21" t="str">
        <f t="shared" ca="1" si="208"/>
        <v/>
      </c>
      <c r="P1917" s="10" t="str">
        <f t="shared" si="209"/>
        <v>财报</v>
      </c>
    </row>
    <row r="1918" spans="1:16" x14ac:dyDescent="0.2">
      <c r="A1918" s="17">
        <f t="shared" ca="1" si="204"/>
        <v>1210</v>
      </c>
      <c r="B1918" s="8" t="s">
        <v>3870</v>
      </c>
      <c r="C1918" s="8" t="s">
        <v>3871</v>
      </c>
      <c r="D1918" s="13">
        <f>IFERROR([1]!EM_S_QSTM07_IS(B1918,"61",$C$1,"1")/1000000,"")</f>
        <v>97.263135290000008</v>
      </c>
      <c r="E1918" s="13" t="str">
        <f>IFERROR([1]!EM_S_PERFORMANCEEXPRESS_PERFEXNETPROFITTOSHAREHOLDER(B1918,$C$1)/1000000,"")</f>
        <v/>
      </c>
      <c r="F1918" s="13" t="str">
        <f>IFERROR([1]!EM_S_PROFITNOTICE_FORECASTT(B1918,$C$1)/1000000,"")</f>
        <v/>
      </c>
      <c r="G1918" s="13" t="str">
        <f>IFERROR([1]!EM_S_PROFITNOTICE_FORECASTL(B1918,$C$1)/1000000,"")</f>
        <v/>
      </c>
      <c r="H1918" s="13" t="str">
        <f t="shared" si="205"/>
        <v/>
      </c>
      <c r="I1918" s="20">
        <f>IFERROR([1]!EM_S_QSTM07_IS(B1918,"61",$I$1,"1")/1000000,"")</f>
        <v>77.451161209999995</v>
      </c>
      <c r="J1918" s="13">
        <f t="shared" si="203"/>
        <v>19.811974080000013</v>
      </c>
      <c r="K1918" s="13">
        <f>IFERROR([1]!EM_S_QSTM07_IS(B1918,"61",$K$2,"1")/1000000,"")</f>
        <v>95.906241719999997</v>
      </c>
      <c r="L1918" s="14">
        <f t="shared" si="206"/>
        <v>-0.79342351733642713</v>
      </c>
      <c r="M1918" s="33" t="str">
        <f ca="1">[1]!EM_S_MAJASSRES_NUM(B1918,$M$2,$M$1)</f>
        <v/>
      </c>
      <c r="N1918" s="29" t="str">
        <f t="shared" si="207"/>
        <v/>
      </c>
      <c r="O1918" s="21">
        <f t="shared" ca="1" si="208"/>
        <v>-0.79342351733642713</v>
      </c>
      <c r="P1918" s="10" t="str">
        <f t="shared" si="209"/>
        <v>财报</v>
      </c>
    </row>
    <row r="1919" spans="1:16" x14ac:dyDescent="0.2">
      <c r="A1919" s="17" t="str">
        <f t="shared" ca="1" si="204"/>
        <v/>
      </c>
      <c r="B1919" s="8" t="s">
        <v>3872</v>
      </c>
      <c r="C1919" s="8" t="s">
        <v>3873</v>
      </c>
      <c r="D1919" s="13">
        <f>IFERROR([1]!EM_S_QSTM07_IS(B1919,"61",$C$1,"1")/1000000,"")</f>
        <v>-369.78337237</v>
      </c>
      <c r="E1919" s="13" t="str">
        <f>IFERROR([1]!EM_S_PERFORMANCEEXPRESS_PERFEXNETPROFITTOSHAREHOLDER(B1919,$C$1)/1000000,"")</f>
        <v/>
      </c>
      <c r="F1919" s="13" t="str">
        <f>IFERROR([1]!EM_S_PROFITNOTICE_FORECASTT(B1919,$C$1)/1000000,"")</f>
        <v/>
      </c>
      <c r="G1919" s="13" t="str">
        <f>IFERROR([1]!EM_S_PROFITNOTICE_FORECASTL(B1919,$C$1)/1000000,"")</f>
        <v/>
      </c>
      <c r="H1919" s="13" t="str">
        <f t="shared" si="205"/>
        <v/>
      </c>
      <c r="I1919" s="20">
        <f>IFERROR([1]!EM_S_QSTM07_IS(B1919,"61",$I$1,"1")/1000000,"")</f>
        <v>-222.2074829</v>
      </c>
      <c r="J1919" s="13">
        <f t="shared" si="203"/>
        <v>-147.57588946999999</v>
      </c>
      <c r="K1919" s="13">
        <f>IFERROR([1]!EM_S_QSTM07_IS(B1919,"61",$K$2,"1")/1000000,"")</f>
        <v>3.7458090400000001</v>
      </c>
      <c r="L1919" s="14">
        <f t="shared" si="206"/>
        <v>-40.397600863817658</v>
      </c>
      <c r="M1919" s="33" t="str">
        <f ca="1">[1]!EM_S_MAJASSRES_NUM(B1919,$M$2,$M$1)</f>
        <v/>
      </c>
      <c r="N1919" s="29">
        <f t="shared" si="207"/>
        <v>1</v>
      </c>
      <c r="O1919" s="21" t="str">
        <f t="shared" ca="1" si="208"/>
        <v/>
      </c>
      <c r="P1919" s="10" t="str">
        <f t="shared" si="209"/>
        <v>财报</v>
      </c>
    </row>
    <row r="1920" spans="1:16" x14ac:dyDescent="0.2">
      <c r="A1920" s="17">
        <f t="shared" ca="1" si="204"/>
        <v>1293</v>
      </c>
      <c r="B1920" s="8" t="s">
        <v>3874</v>
      </c>
      <c r="C1920" s="8" t="s">
        <v>3875</v>
      </c>
      <c r="D1920" s="13">
        <f>IFERROR([1]!EM_S_QSTM07_IS(B1920,"61",$C$1,"1")/1000000,"")</f>
        <v>581.96196753999993</v>
      </c>
      <c r="E1920" s="13" t="str">
        <f>IFERROR([1]!EM_S_PERFORMANCEEXPRESS_PERFEXNETPROFITTOSHAREHOLDER(B1920,$C$1)/1000000,"")</f>
        <v/>
      </c>
      <c r="F1920" s="13" t="str">
        <f>IFERROR([1]!EM_S_PROFITNOTICE_FORECASTT(B1920,$C$1)/1000000,"")</f>
        <v/>
      </c>
      <c r="G1920" s="13" t="str">
        <f>IFERROR([1]!EM_S_PROFITNOTICE_FORECASTL(B1920,$C$1)/1000000,"")</f>
        <v/>
      </c>
      <c r="H1920" s="13" t="str">
        <f t="shared" si="205"/>
        <v/>
      </c>
      <c r="I1920" s="20">
        <f>IFERROR([1]!EM_S_QSTM07_IS(B1920,"61",$I$1,"1")/1000000,"")</f>
        <v>496.87251204</v>
      </c>
      <c r="J1920" s="13">
        <f t="shared" si="203"/>
        <v>85.089455499999929</v>
      </c>
      <c r="K1920" s="13">
        <f>IFERROR([1]!EM_S_QSTM07_IS(B1920,"61",$K$2,"1")/1000000,"")</f>
        <v>574.87949221999997</v>
      </c>
      <c r="L1920" s="14">
        <f t="shared" si="206"/>
        <v>-0.85198731794830296</v>
      </c>
      <c r="M1920" s="33" t="str">
        <f ca="1">[1]!EM_S_MAJASSRES_NUM(B1920,$M$2,$M$1)</f>
        <v/>
      </c>
      <c r="N1920" s="29" t="str">
        <f t="shared" si="207"/>
        <v/>
      </c>
      <c r="O1920" s="21">
        <f t="shared" ca="1" si="208"/>
        <v>-0.85198731794830296</v>
      </c>
      <c r="P1920" s="10" t="str">
        <f t="shared" si="209"/>
        <v>财报</v>
      </c>
    </row>
    <row r="1921" spans="1:16" x14ac:dyDescent="0.2">
      <c r="A1921" s="17">
        <f t="shared" ca="1" si="204"/>
        <v>1071</v>
      </c>
      <c r="B1921" s="8" t="s">
        <v>3876</v>
      </c>
      <c r="C1921" s="8" t="s">
        <v>3877</v>
      </c>
      <c r="D1921" s="13">
        <f>IFERROR([1]!EM_S_QSTM07_IS(B1921,"61",$C$1,"1")/1000000,"")</f>
        <v>16.99369042</v>
      </c>
      <c r="E1921" s="13" t="str">
        <f>IFERROR([1]!EM_S_PERFORMANCEEXPRESS_PERFEXNETPROFITTOSHAREHOLDER(B1921,$C$1)/1000000,"")</f>
        <v/>
      </c>
      <c r="F1921" s="13" t="str">
        <f>IFERROR([1]!EM_S_PROFITNOTICE_FORECASTT(B1921,$C$1)/1000000,"")</f>
        <v/>
      </c>
      <c r="G1921" s="13" t="str">
        <f>IFERROR([1]!EM_S_PROFITNOTICE_FORECASTL(B1921,$C$1)/1000000,"")</f>
        <v/>
      </c>
      <c r="H1921" s="13" t="str">
        <f t="shared" si="205"/>
        <v/>
      </c>
      <c r="I1921" s="20">
        <f>IFERROR([1]!EM_S_QSTM07_IS(B1921,"61",$I$1,"1")/1000000,"")</f>
        <v>10.68139302</v>
      </c>
      <c r="J1921" s="13">
        <f t="shared" si="203"/>
        <v>6.3122974000000003</v>
      </c>
      <c r="K1921" s="13">
        <f>IFERROR([1]!EM_S_QSTM07_IS(B1921,"61",$K$2,"1")/1000000,"")</f>
        <v>20.781152949999999</v>
      </c>
      <c r="L1921" s="14">
        <f t="shared" si="206"/>
        <v>-0.69624893213636641</v>
      </c>
      <c r="M1921" s="33" t="str">
        <f ca="1">[1]!EM_S_MAJASSRES_NUM(B1921,$M$2,$M$1)</f>
        <v/>
      </c>
      <c r="N1921" s="29" t="str">
        <f t="shared" si="207"/>
        <v/>
      </c>
      <c r="O1921" s="21">
        <f t="shared" ca="1" si="208"/>
        <v>-0.69624893213636641</v>
      </c>
      <c r="P1921" s="10" t="str">
        <f t="shared" si="209"/>
        <v>财报</v>
      </c>
    </row>
    <row r="1922" spans="1:16" x14ac:dyDescent="0.2">
      <c r="A1922" s="17">
        <f t="shared" ca="1" si="204"/>
        <v>1812</v>
      </c>
      <c r="B1922" s="8" t="s">
        <v>3878</v>
      </c>
      <c r="C1922" s="8" t="s">
        <v>3879</v>
      </c>
      <c r="D1922" s="13">
        <f>IFERROR([1]!EM_S_QSTM07_IS(B1922,"61",$C$1,"1")/1000000,"")</f>
        <v>81.093404079999999</v>
      </c>
      <c r="E1922" s="13" t="str">
        <f>IFERROR([1]!EM_S_PERFORMANCEEXPRESS_PERFEXNETPROFITTOSHAREHOLDER(B1922,$C$1)/1000000,"")</f>
        <v/>
      </c>
      <c r="F1922" s="13" t="str">
        <f>IFERROR([1]!EM_S_PROFITNOTICE_FORECASTT(B1922,$C$1)/1000000,"")</f>
        <v/>
      </c>
      <c r="G1922" s="13" t="str">
        <f>IFERROR([1]!EM_S_PROFITNOTICE_FORECASTL(B1922,$C$1)/1000000,"")</f>
        <v/>
      </c>
      <c r="H1922" s="13" t="str">
        <f t="shared" si="205"/>
        <v/>
      </c>
      <c r="I1922" s="20">
        <f>IFERROR([1]!EM_S_QSTM07_IS(B1922,"61",$I$1,"1")/1000000,"")</f>
        <v>100.84472017</v>
      </c>
      <c r="J1922" s="13">
        <f t="shared" si="203"/>
        <v>-19.751316090000003</v>
      </c>
      <c r="K1922" s="13">
        <f>IFERROR([1]!EM_S_QSTM07_IS(B1922,"61",$K$2,"1")/1000000,"")</f>
        <v>47.356502119999995</v>
      </c>
      <c r="L1922" s="14">
        <f t="shared" si="206"/>
        <v>-1.4170771743223507</v>
      </c>
      <c r="M1922" s="33" t="str">
        <f ca="1">[1]!EM_S_MAJASSRES_NUM(B1922,$M$2,$M$1)</f>
        <v/>
      </c>
      <c r="N1922" s="29" t="str">
        <f t="shared" si="207"/>
        <v/>
      </c>
      <c r="O1922" s="21">
        <f t="shared" ca="1" si="208"/>
        <v>-1.4170771743223507</v>
      </c>
      <c r="P1922" s="10" t="str">
        <f t="shared" si="209"/>
        <v>财报</v>
      </c>
    </row>
    <row r="1923" spans="1:16" x14ac:dyDescent="0.2">
      <c r="A1923" s="17">
        <f t="shared" ca="1" si="204"/>
        <v>837</v>
      </c>
      <c r="B1923" s="8" t="s">
        <v>3880</v>
      </c>
      <c r="C1923" s="8" t="s">
        <v>3881</v>
      </c>
      <c r="D1923" s="13">
        <f>IFERROR([1]!EM_S_QSTM07_IS(B1923,"61",$C$1,"1")/1000000,"")</f>
        <v>30.909485829999998</v>
      </c>
      <c r="E1923" s="13" t="str">
        <f>IFERROR([1]!EM_S_PERFORMANCEEXPRESS_PERFEXNETPROFITTOSHAREHOLDER(B1923,$C$1)/1000000,"")</f>
        <v/>
      </c>
      <c r="F1923" s="13" t="str">
        <f>IFERROR([1]!EM_S_PROFITNOTICE_FORECASTT(B1923,$C$1)/1000000,"")</f>
        <v/>
      </c>
      <c r="G1923" s="13" t="str">
        <f>IFERROR([1]!EM_S_PROFITNOTICE_FORECASTL(B1923,$C$1)/1000000,"")</f>
        <v/>
      </c>
      <c r="H1923" s="13" t="str">
        <f t="shared" si="205"/>
        <v/>
      </c>
      <c r="I1923" s="20">
        <f>IFERROR([1]!EM_S_QSTM07_IS(B1923,"61",$I$1,"1")/1000000,"")</f>
        <v>18.21891544</v>
      </c>
      <c r="J1923" s="13">
        <f t="shared" si="203"/>
        <v>12.690570389999998</v>
      </c>
      <c r="K1923" s="13">
        <f>IFERROR([1]!EM_S_QSTM07_IS(B1923,"61",$K$2,"1")/1000000,"")</f>
        <v>26.74742479</v>
      </c>
      <c r="L1923" s="14">
        <f t="shared" si="206"/>
        <v>-0.52554047764835321</v>
      </c>
      <c r="M1923" s="33" t="str">
        <f ca="1">[1]!EM_S_MAJASSRES_NUM(B1923,$M$2,$M$1)</f>
        <v/>
      </c>
      <c r="N1923" s="29" t="str">
        <f t="shared" si="207"/>
        <v/>
      </c>
      <c r="O1923" s="21">
        <f t="shared" ca="1" si="208"/>
        <v>-0.52554047764835321</v>
      </c>
      <c r="P1923" s="10" t="str">
        <f t="shared" si="209"/>
        <v>财报</v>
      </c>
    </row>
    <row r="1924" spans="1:16" x14ac:dyDescent="0.2">
      <c r="A1924" s="17">
        <f t="shared" ca="1" si="204"/>
        <v>301</v>
      </c>
      <c r="B1924" s="8" t="s">
        <v>3882</v>
      </c>
      <c r="C1924" s="8" t="s">
        <v>3883</v>
      </c>
      <c r="D1924" s="13">
        <f>IFERROR([1]!EM_S_QSTM07_IS(B1924,"61",$C$1,"1")/1000000,"")</f>
        <v>112.51622243000001</v>
      </c>
      <c r="E1924" s="13" t="str">
        <f>IFERROR([1]!EM_S_PERFORMANCEEXPRESS_PERFEXNETPROFITTOSHAREHOLDER(B1924,$C$1)/1000000,"")</f>
        <v/>
      </c>
      <c r="F1924" s="13" t="str">
        <f>IFERROR([1]!EM_S_PROFITNOTICE_FORECASTT(B1924,$C$1)/1000000,"")</f>
        <v/>
      </c>
      <c r="G1924" s="13" t="str">
        <f>IFERROR([1]!EM_S_PROFITNOTICE_FORECASTL(B1924,$C$1)/1000000,"")</f>
        <v/>
      </c>
      <c r="H1924" s="13" t="str">
        <f t="shared" si="205"/>
        <v/>
      </c>
      <c r="I1924" s="20">
        <f>IFERROR([1]!EM_S_QSTM07_IS(B1924,"61",$I$1,"1")/1000000,"")</f>
        <v>-94.382764730000005</v>
      </c>
      <c r="J1924" s="13">
        <f t="shared" ref="J1924:J1987" si="210">IFERROR(IF(D1924&lt;&gt;"",D1924-I1924,IF(E1924&lt;&gt;"",E1924-I1924,IF(H1924&lt;&gt;"",H1924-I1924,""))),"")</f>
        <v>206.89898716000002</v>
      </c>
      <c r="K1924" s="13">
        <f>IFERROR([1]!EM_S_QSTM07_IS(B1924,"61",$K$2,"1")/1000000,"")</f>
        <v>133.96395974000001</v>
      </c>
      <c r="L1924" s="14">
        <f t="shared" si="206"/>
        <v>0.54443767981742108</v>
      </c>
      <c r="M1924" s="33" t="str">
        <f ca="1">[1]!EM_S_MAJASSRES_NUM(B1924,$M$2,$M$1)</f>
        <v/>
      </c>
      <c r="N1924" s="29" t="str">
        <f t="shared" si="207"/>
        <v/>
      </c>
      <c r="O1924" s="21">
        <f t="shared" ca="1" si="208"/>
        <v>0.54443767981742108</v>
      </c>
      <c r="P1924" s="10" t="str">
        <f t="shared" si="209"/>
        <v>财报</v>
      </c>
    </row>
    <row r="1925" spans="1:16" x14ac:dyDescent="0.2">
      <c r="A1925" s="17">
        <f t="shared" ref="A1925:A1988" ca="1" si="211">IFERROR(RANK(O1925,$O$4:$O$2880,0),"")</f>
        <v>1298</v>
      </c>
      <c r="B1925" s="8" t="s">
        <v>3884</v>
      </c>
      <c r="C1925" s="8" t="s">
        <v>3885</v>
      </c>
      <c r="D1925" s="13">
        <f>IFERROR([1]!EM_S_QSTM07_IS(B1925,"61",$C$1,"1")/1000000,"")</f>
        <v>402.23944533999997</v>
      </c>
      <c r="E1925" s="13" t="str">
        <f>IFERROR([1]!EM_S_PERFORMANCEEXPRESS_PERFEXNETPROFITTOSHAREHOLDER(B1925,$C$1)/1000000,"")</f>
        <v/>
      </c>
      <c r="F1925" s="13" t="str">
        <f>IFERROR([1]!EM_S_PROFITNOTICE_FORECASTT(B1925,$C$1)/1000000,"")</f>
        <v/>
      </c>
      <c r="G1925" s="13" t="str">
        <f>IFERROR([1]!EM_S_PROFITNOTICE_FORECASTL(B1925,$C$1)/1000000,"")</f>
        <v/>
      </c>
      <c r="H1925" s="13" t="str">
        <f t="shared" ref="H1925:H1988" si="212">IFERROR(AVERAGE(F1925:G1925),"")</f>
        <v/>
      </c>
      <c r="I1925" s="20">
        <f>IFERROR([1]!EM_S_QSTM07_IS(B1925,"61",$I$1,"1")/1000000,"")</f>
        <v>359.65898920999996</v>
      </c>
      <c r="J1925" s="13">
        <f t="shared" si="210"/>
        <v>42.580456130000016</v>
      </c>
      <c r="K1925" s="13">
        <f>IFERROR([1]!EM_S_QSTM07_IS(B1925,"61",$K$2,"1")/1000000,"")</f>
        <v>295.64314331000003</v>
      </c>
      <c r="L1925" s="14">
        <f t="shared" ref="L1925:L1988" si="213">IFERROR(IF(J1925="","",(J1925-K1925)/ABS(K1925)),"")</f>
        <v>-0.85597346972680577</v>
      </c>
      <c r="M1925" s="33" t="str">
        <f ca="1">[1]!EM_S_MAJASSRES_NUM(B1925,$M$2,$M$1)</f>
        <v/>
      </c>
      <c r="N1925" s="29" t="str">
        <f t="shared" ref="N1925:N1988" si="214">IFERROR(IF(ABS(K1925)&lt;$N$2,1,""),"")</f>
        <v/>
      </c>
      <c r="O1925" s="21">
        <f t="shared" ref="O1925:O1988" ca="1" si="215">IFERROR(IF(AND(M1925="",N1925=""),L1925,""),"")</f>
        <v>-0.85597346972680577</v>
      </c>
      <c r="P1925" s="10" t="str">
        <f t="shared" ref="P1925:P1988" si="216">IFERROR(IF(D1925&lt;&gt;"","财报",IF(E1925&lt;&gt;"","快报",IF(H1925&lt;&gt;"","预告",""))),"")</f>
        <v>财报</v>
      </c>
    </row>
    <row r="1926" spans="1:16" x14ac:dyDescent="0.2">
      <c r="A1926" s="17">
        <f t="shared" ca="1" si="211"/>
        <v>1952</v>
      </c>
      <c r="B1926" s="8" t="s">
        <v>3886</v>
      </c>
      <c r="C1926" s="8" t="s">
        <v>3887</v>
      </c>
      <c r="D1926" s="13">
        <f>IFERROR([1]!EM_S_QSTM07_IS(B1926,"61",$C$1,"1")/1000000,"")</f>
        <v>623.12857609000002</v>
      </c>
      <c r="E1926" s="13" t="str">
        <f>IFERROR([1]!EM_S_PERFORMANCEEXPRESS_PERFEXNETPROFITTOSHAREHOLDER(B1926,$C$1)/1000000,"")</f>
        <v/>
      </c>
      <c r="F1926" s="13" t="str">
        <f>IFERROR([1]!EM_S_PROFITNOTICE_FORECASTT(B1926,$C$1)/1000000,"")</f>
        <v/>
      </c>
      <c r="G1926" s="13" t="str">
        <f>IFERROR([1]!EM_S_PROFITNOTICE_FORECASTL(B1926,$C$1)/1000000,"")</f>
        <v/>
      </c>
      <c r="H1926" s="13" t="str">
        <f t="shared" si="212"/>
        <v/>
      </c>
      <c r="I1926" s="20">
        <f>IFERROR([1]!EM_S_QSTM07_IS(B1926,"61",$I$1,"1")/1000000,"")</f>
        <v>2447.4623650200001</v>
      </c>
      <c r="J1926" s="13">
        <f t="shared" si="210"/>
        <v>-1824.3337889300001</v>
      </c>
      <c r="K1926" s="13">
        <f>IFERROR([1]!EM_S_QSTM07_IS(B1926,"61",$K$2,"1")/1000000,"")</f>
        <v>1514.4335591400002</v>
      </c>
      <c r="L1926" s="14">
        <f t="shared" si="213"/>
        <v>-2.2046311163138665</v>
      </c>
      <c r="M1926" s="33" t="str">
        <f ca="1">[1]!EM_S_MAJASSRES_NUM(B1926,$M$2,$M$1)</f>
        <v/>
      </c>
      <c r="N1926" s="29" t="str">
        <f t="shared" si="214"/>
        <v/>
      </c>
      <c r="O1926" s="21">
        <f t="shared" ca="1" si="215"/>
        <v>-2.2046311163138665</v>
      </c>
      <c r="P1926" s="10" t="str">
        <f t="shared" si="216"/>
        <v>财报</v>
      </c>
    </row>
    <row r="1927" spans="1:16" x14ac:dyDescent="0.2">
      <c r="A1927" s="17">
        <f t="shared" ca="1" si="211"/>
        <v>707</v>
      </c>
      <c r="B1927" s="8" t="s">
        <v>3888</v>
      </c>
      <c r="C1927" s="8" t="s">
        <v>3889</v>
      </c>
      <c r="D1927" s="13">
        <f>IFERROR([1]!EM_S_QSTM07_IS(B1927,"61",$C$1,"1")/1000000,"")</f>
        <v>52.128255329999995</v>
      </c>
      <c r="E1927" s="13" t="str">
        <f>IFERROR([1]!EM_S_PERFORMANCEEXPRESS_PERFEXNETPROFITTOSHAREHOLDER(B1927,$C$1)/1000000,"")</f>
        <v/>
      </c>
      <c r="F1927" s="13">
        <f>IFERROR([1]!EM_S_PROFITNOTICE_FORECASTT(B1927,$C$1)/1000000,"")</f>
        <v>57</v>
      </c>
      <c r="G1927" s="13">
        <f>IFERROR([1]!EM_S_PROFITNOTICE_FORECASTL(B1927,$C$1)/1000000,"")</f>
        <v>52</v>
      </c>
      <c r="H1927" s="13">
        <f t="shared" si="212"/>
        <v>54.5</v>
      </c>
      <c r="I1927" s="20">
        <f>IFERROR([1]!EM_S_QSTM07_IS(B1927,"61",$I$1,"1")/1000000,"")</f>
        <v>3.5157524900000001</v>
      </c>
      <c r="J1927" s="13">
        <f t="shared" si="210"/>
        <v>48.612502839999998</v>
      </c>
      <c r="K1927" s="13">
        <f>IFERROR([1]!EM_S_QSTM07_IS(B1927,"61",$K$2,"1")/1000000,"")</f>
        <v>81.062294819999991</v>
      </c>
      <c r="L1927" s="14">
        <f t="shared" si="213"/>
        <v>-0.40030685107120678</v>
      </c>
      <c r="M1927" s="33" t="str">
        <f ca="1">[1]!EM_S_MAJASSRES_NUM(B1927,$M$2,$M$1)</f>
        <v/>
      </c>
      <c r="N1927" s="29" t="str">
        <f t="shared" si="214"/>
        <v/>
      </c>
      <c r="O1927" s="21">
        <f t="shared" ca="1" si="215"/>
        <v>-0.40030685107120678</v>
      </c>
      <c r="P1927" s="10" t="str">
        <f t="shared" si="216"/>
        <v>财报</v>
      </c>
    </row>
    <row r="1928" spans="1:16" x14ac:dyDescent="0.2">
      <c r="A1928" s="17">
        <f t="shared" ca="1" si="211"/>
        <v>243</v>
      </c>
      <c r="B1928" s="8" t="s">
        <v>3890</v>
      </c>
      <c r="C1928" s="8" t="s">
        <v>3891</v>
      </c>
      <c r="D1928" s="13">
        <f>IFERROR([1]!EM_S_QSTM07_IS(B1928,"61",$C$1,"1")/1000000,"")</f>
        <v>-57.383847809999999</v>
      </c>
      <c r="E1928" s="13" t="str">
        <f>IFERROR([1]!EM_S_PERFORMANCEEXPRESS_PERFEXNETPROFITTOSHAREHOLDER(B1928,$C$1)/1000000,"")</f>
        <v/>
      </c>
      <c r="F1928" s="13" t="str">
        <f>IFERROR([1]!EM_S_PROFITNOTICE_FORECASTT(B1928,$C$1)/1000000,"")</f>
        <v/>
      </c>
      <c r="G1928" s="13" t="str">
        <f>IFERROR([1]!EM_S_PROFITNOTICE_FORECASTL(B1928,$C$1)/1000000,"")</f>
        <v/>
      </c>
      <c r="H1928" s="13" t="str">
        <f t="shared" si="212"/>
        <v/>
      </c>
      <c r="I1928" s="20">
        <f>IFERROR([1]!EM_S_QSTM07_IS(B1928,"61",$I$1,"1")/1000000,"")</f>
        <v>-43.753478569999999</v>
      </c>
      <c r="J1928" s="13">
        <f t="shared" si="210"/>
        <v>-13.63036924</v>
      </c>
      <c r="K1928" s="13">
        <f>IFERROR([1]!EM_S_QSTM07_IS(B1928,"61",$K$2,"1")/1000000,"")</f>
        <v>-92.164392800000002</v>
      </c>
      <c r="L1928" s="14">
        <f t="shared" si="213"/>
        <v>0.85210807747002271</v>
      </c>
      <c r="M1928" s="33" t="str">
        <f ca="1">[1]!EM_S_MAJASSRES_NUM(B1928,$M$2,$M$1)</f>
        <v/>
      </c>
      <c r="N1928" s="29" t="str">
        <f t="shared" si="214"/>
        <v/>
      </c>
      <c r="O1928" s="21">
        <f t="shared" ca="1" si="215"/>
        <v>0.85210807747002271</v>
      </c>
      <c r="P1928" s="10" t="str">
        <f t="shared" si="216"/>
        <v>财报</v>
      </c>
    </row>
    <row r="1929" spans="1:16" x14ac:dyDescent="0.2">
      <c r="A1929" s="17">
        <f t="shared" ca="1" si="211"/>
        <v>2027</v>
      </c>
      <c r="B1929" s="8" t="s">
        <v>3892</v>
      </c>
      <c r="C1929" s="8" t="s">
        <v>3893</v>
      </c>
      <c r="D1929" s="13">
        <f>IFERROR([1]!EM_S_QSTM07_IS(B1929,"61",$C$1,"1")/1000000,"")</f>
        <v>40.723318520000007</v>
      </c>
      <c r="E1929" s="13" t="str">
        <f>IFERROR([1]!EM_S_PERFORMANCEEXPRESS_PERFEXNETPROFITTOSHAREHOLDER(B1929,$C$1)/1000000,"")</f>
        <v/>
      </c>
      <c r="F1929" s="13">
        <f>IFERROR([1]!EM_S_PROFITNOTICE_FORECASTT(B1929,$C$1)/1000000,"")</f>
        <v>180</v>
      </c>
      <c r="G1929" s="13">
        <f>IFERROR([1]!EM_S_PROFITNOTICE_FORECASTL(B1929,$C$1)/1000000,"")</f>
        <v>170</v>
      </c>
      <c r="H1929" s="13">
        <f t="shared" si="212"/>
        <v>175</v>
      </c>
      <c r="I1929" s="20">
        <f>IFERROR([1]!EM_S_QSTM07_IS(B1929,"61",$I$1,"1")/1000000,"")</f>
        <v>143.07489422</v>
      </c>
      <c r="J1929" s="13">
        <f t="shared" si="210"/>
        <v>-102.3515757</v>
      </c>
      <c r="K1929" s="13">
        <f>IFERROR([1]!EM_S_QSTM07_IS(B1929,"61",$K$2,"1")/1000000,"")</f>
        <v>19.355310260000003</v>
      </c>
      <c r="L1929" s="14">
        <f t="shared" si="213"/>
        <v>-6.2880359097896461</v>
      </c>
      <c r="M1929" s="33" t="str">
        <f ca="1">[1]!EM_S_MAJASSRES_NUM(B1929,$M$2,$M$1)</f>
        <v/>
      </c>
      <c r="N1929" s="29" t="str">
        <f t="shared" si="214"/>
        <v/>
      </c>
      <c r="O1929" s="21">
        <f t="shared" ca="1" si="215"/>
        <v>-6.2880359097896461</v>
      </c>
      <c r="P1929" s="10" t="str">
        <f t="shared" si="216"/>
        <v>财报</v>
      </c>
    </row>
    <row r="1930" spans="1:16" x14ac:dyDescent="0.2">
      <c r="A1930" s="17">
        <f t="shared" ca="1" si="211"/>
        <v>1496</v>
      </c>
      <c r="B1930" s="8" t="s">
        <v>3894</v>
      </c>
      <c r="C1930" s="8" t="s">
        <v>3895</v>
      </c>
      <c r="D1930" s="13">
        <f>IFERROR([1]!EM_S_QSTM07_IS(B1930,"61",$C$1,"1")/1000000,"")</f>
        <v>37.690589380000006</v>
      </c>
      <c r="E1930" s="13" t="str">
        <f>IFERROR([1]!EM_S_PERFORMANCEEXPRESS_PERFEXNETPROFITTOSHAREHOLDER(B1930,$C$1)/1000000,"")</f>
        <v/>
      </c>
      <c r="F1930" s="13" t="str">
        <f>IFERROR([1]!EM_S_PROFITNOTICE_FORECASTT(B1930,$C$1)/1000000,"")</f>
        <v/>
      </c>
      <c r="G1930" s="13" t="str">
        <f>IFERROR([1]!EM_S_PROFITNOTICE_FORECASTL(B1930,$C$1)/1000000,"")</f>
        <v/>
      </c>
      <c r="H1930" s="13" t="str">
        <f t="shared" si="212"/>
        <v/>
      </c>
      <c r="I1930" s="20">
        <f>IFERROR([1]!EM_S_QSTM07_IS(B1930,"61",$I$1,"1")/1000000,"")</f>
        <v>36.595531219999998</v>
      </c>
      <c r="J1930" s="13">
        <f t="shared" si="210"/>
        <v>1.0950581600000078</v>
      </c>
      <c r="K1930" s="13">
        <f>IFERROR([1]!EM_S_QSTM07_IS(B1930,"61",$K$2,"1")/1000000,"")</f>
        <v>66.567052419999996</v>
      </c>
      <c r="L1930" s="14">
        <f t="shared" si="213"/>
        <v>-0.98354954710791731</v>
      </c>
      <c r="M1930" s="33" t="str">
        <f ca="1">[1]!EM_S_MAJASSRES_NUM(B1930,$M$2,$M$1)</f>
        <v/>
      </c>
      <c r="N1930" s="29" t="str">
        <f t="shared" si="214"/>
        <v/>
      </c>
      <c r="O1930" s="21">
        <f t="shared" ca="1" si="215"/>
        <v>-0.98354954710791731</v>
      </c>
      <c r="P1930" s="10" t="str">
        <f t="shared" si="216"/>
        <v>财报</v>
      </c>
    </row>
    <row r="1931" spans="1:16" x14ac:dyDescent="0.2">
      <c r="A1931" s="17">
        <f t="shared" ca="1" si="211"/>
        <v>1382</v>
      </c>
      <c r="B1931" s="8" t="s">
        <v>3896</v>
      </c>
      <c r="C1931" s="8" t="s">
        <v>3897</v>
      </c>
      <c r="D1931" s="13">
        <f>IFERROR([1]!EM_S_QSTM07_IS(B1931,"61",$C$1,"1")/1000000,"")</f>
        <v>163.17210621999999</v>
      </c>
      <c r="E1931" s="13">
        <f>IFERROR([1]!EM_S_PERFORMANCEEXPRESS_PERFEXNETPROFITTOSHAREHOLDER(B1931,$C$1)/1000000,"")</f>
        <v>316.23360000000002</v>
      </c>
      <c r="F1931" s="13" t="str">
        <f>IFERROR([1]!EM_S_PROFITNOTICE_FORECASTT(B1931,$C$1)/1000000,"")</f>
        <v/>
      </c>
      <c r="G1931" s="13" t="str">
        <f>IFERROR([1]!EM_S_PROFITNOTICE_FORECASTL(B1931,$C$1)/1000000,"")</f>
        <v/>
      </c>
      <c r="H1931" s="13" t="str">
        <f t="shared" si="212"/>
        <v/>
      </c>
      <c r="I1931" s="20">
        <f>IFERROR([1]!EM_S_QSTM07_IS(B1931,"61",$I$1,"1")/1000000,"")</f>
        <v>153.06149962000001</v>
      </c>
      <c r="J1931" s="13">
        <f t="shared" si="210"/>
        <v>10.110606599999983</v>
      </c>
      <c r="K1931" s="13">
        <f>IFERROR([1]!EM_S_QSTM07_IS(B1931,"61",$K$2,"1")/1000000,"")</f>
        <v>112.05307420999999</v>
      </c>
      <c r="L1931" s="14">
        <f t="shared" si="213"/>
        <v>-0.90976948494022059</v>
      </c>
      <c r="M1931" s="33" t="str">
        <f ca="1">[1]!EM_S_MAJASSRES_NUM(B1931,$M$2,$M$1)</f>
        <v/>
      </c>
      <c r="N1931" s="29" t="str">
        <f t="shared" si="214"/>
        <v/>
      </c>
      <c r="O1931" s="21">
        <f t="shared" ca="1" si="215"/>
        <v>-0.90976948494022059</v>
      </c>
      <c r="P1931" s="10" t="str">
        <f t="shared" si="216"/>
        <v>财报</v>
      </c>
    </row>
    <row r="1932" spans="1:16" x14ac:dyDescent="0.2">
      <c r="A1932" s="17">
        <f t="shared" ca="1" si="211"/>
        <v>822</v>
      </c>
      <c r="B1932" s="8" t="s">
        <v>3898</v>
      </c>
      <c r="C1932" s="8" t="s">
        <v>3899</v>
      </c>
      <c r="D1932" s="13">
        <f>IFERROR([1]!EM_S_QSTM07_IS(B1932,"61",$C$1,"1")/1000000,"")</f>
        <v>6.8074205899999995</v>
      </c>
      <c r="E1932" s="13" t="str">
        <f>IFERROR([1]!EM_S_PERFORMANCEEXPRESS_PERFEXNETPROFITTOSHAREHOLDER(B1932,$C$1)/1000000,"")</f>
        <v/>
      </c>
      <c r="F1932" s="13" t="str">
        <f>IFERROR([1]!EM_S_PROFITNOTICE_FORECASTT(B1932,$C$1)/1000000,"")</f>
        <v/>
      </c>
      <c r="G1932" s="13" t="str">
        <f>IFERROR([1]!EM_S_PROFITNOTICE_FORECASTL(B1932,$C$1)/1000000,"")</f>
        <v/>
      </c>
      <c r="H1932" s="13" t="str">
        <f t="shared" si="212"/>
        <v/>
      </c>
      <c r="I1932" s="20">
        <f>IFERROR([1]!EM_S_QSTM07_IS(B1932,"61",$I$1,"1")/1000000,"")</f>
        <v>0.60921615000000007</v>
      </c>
      <c r="J1932" s="13">
        <f t="shared" si="210"/>
        <v>6.1982044399999996</v>
      </c>
      <c r="K1932" s="13">
        <f>IFERROR([1]!EM_S_QSTM07_IS(B1932,"61",$K$2,"1")/1000000,"")</f>
        <v>12.67690311</v>
      </c>
      <c r="L1932" s="14">
        <f t="shared" si="213"/>
        <v>-0.51106320004050265</v>
      </c>
      <c r="M1932" s="33" t="str">
        <f ca="1">[1]!EM_S_MAJASSRES_NUM(B1932,$M$2,$M$1)</f>
        <v/>
      </c>
      <c r="N1932" s="29" t="str">
        <f t="shared" si="214"/>
        <v/>
      </c>
      <c r="O1932" s="21">
        <f t="shared" ca="1" si="215"/>
        <v>-0.51106320004050265</v>
      </c>
      <c r="P1932" s="10" t="str">
        <f t="shared" si="216"/>
        <v>财报</v>
      </c>
    </row>
    <row r="1933" spans="1:16" x14ac:dyDescent="0.2">
      <c r="A1933" s="17">
        <f t="shared" ca="1" si="211"/>
        <v>1901</v>
      </c>
      <c r="B1933" s="8" t="s">
        <v>3900</v>
      </c>
      <c r="C1933" s="8" t="s">
        <v>3901</v>
      </c>
      <c r="D1933" s="13">
        <f>IFERROR([1]!EM_S_QSTM07_IS(B1933,"61",$C$1,"1")/1000000,"")</f>
        <v>72.484251730000011</v>
      </c>
      <c r="E1933" s="13" t="str">
        <f>IFERROR([1]!EM_S_PERFORMANCEEXPRESS_PERFEXNETPROFITTOSHAREHOLDER(B1933,$C$1)/1000000,"")</f>
        <v/>
      </c>
      <c r="F1933" s="13" t="str">
        <f>IFERROR([1]!EM_S_PROFITNOTICE_FORECASTT(B1933,$C$1)/1000000,"")</f>
        <v/>
      </c>
      <c r="G1933" s="13" t="str">
        <f>IFERROR([1]!EM_S_PROFITNOTICE_FORECASTL(B1933,$C$1)/1000000,"")</f>
        <v/>
      </c>
      <c r="H1933" s="13" t="str">
        <f t="shared" si="212"/>
        <v/>
      </c>
      <c r="I1933" s="20">
        <f>IFERROR([1]!EM_S_QSTM07_IS(B1933,"61",$I$1,"1")/1000000,"")</f>
        <v>154.99794299000001</v>
      </c>
      <c r="J1933" s="13">
        <f t="shared" si="210"/>
        <v>-82.513691260000002</v>
      </c>
      <c r="K1933" s="13">
        <f>IFERROR([1]!EM_S_QSTM07_IS(B1933,"61",$K$2,"1")/1000000,"")</f>
        <v>116.00541837999999</v>
      </c>
      <c r="L1933" s="14">
        <f t="shared" si="213"/>
        <v>-1.7112917000972245</v>
      </c>
      <c r="M1933" s="33" t="str">
        <f ca="1">[1]!EM_S_MAJASSRES_NUM(B1933,$M$2,$M$1)</f>
        <v/>
      </c>
      <c r="N1933" s="29" t="str">
        <f t="shared" si="214"/>
        <v/>
      </c>
      <c r="O1933" s="21">
        <f t="shared" ca="1" si="215"/>
        <v>-1.7112917000972245</v>
      </c>
      <c r="P1933" s="10" t="str">
        <f t="shared" si="216"/>
        <v>财报</v>
      </c>
    </row>
    <row r="1934" spans="1:16" x14ac:dyDescent="0.2">
      <c r="A1934" s="17">
        <f t="shared" ca="1" si="211"/>
        <v>227</v>
      </c>
      <c r="B1934" s="8" t="s">
        <v>3902</v>
      </c>
      <c r="C1934" s="8" t="s">
        <v>3903</v>
      </c>
      <c r="D1934" s="13">
        <f>IFERROR([1]!EM_S_QSTM07_IS(B1934,"61",$C$1,"1")/1000000,"")</f>
        <v>-16.461260129999999</v>
      </c>
      <c r="E1934" s="13" t="str">
        <f>IFERROR([1]!EM_S_PERFORMANCEEXPRESS_PERFEXNETPROFITTOSHAREHOLDER(B1934,$C$1)/1000000,"")</f>
        <v/>
      </c>
      <c r="F1934" s="13" t="str">
        <f>IFERROR([1]!EM_S_PROFITNOTICE_FORECASTT(B1934,$C$1)/1000000,"")</f>
        <v/>
      </c>
      <c r="G1934" s="13" t="str">
        <f>IFERROR([1]!EM_S_PROFITNOTICE_FORECASTL(B1934,$C$1)/1000000,"")</f>
        <v/>
      </c>
      <c r="H1934" s="13" t="str">
        <f t="shared" si="212"/>
        <v/>
      </c>
      <c r="I1934" s="20">
        <f>IFERROR([1]!EM_S_QSTM07_IS(B1934,"61",$I$1,"1")/1000000,"")</f>
        <v>10.878896800000001</v>
      </c>
      <c r="J1934" s="13">
        <f t="shared" si="210"/>
        <v>-27.340156929999999</v>
      </c>
      <c r="K1934" s="13">
        <f>IFERROR([1]!EM_S_QSTM07_IS(B1934,"61",$K$2,"1")/1000000,"")</f>
        <v>-429.65872261000004</v>
      </c>
      <c r="L1934" s="14">
        <f t="shared" si="213"/>
        <v>0.93636773678439533</v>
      </c>
      <c r="M1934" s="33" t="str">
        <f ca="1">[1]!EM_S_MAJASSRES_NUM(B1934,$M$2,$M$1)</f>
        <v/>
      </c>
      <c r="N1934" s="29" t="str">
        <f t="shared" si="214"/>
        <v/>
      </c>
      <c r="O1934" s="21">
        <f t="shared" ca="1" si="215"/>
        <v>0.93636773678439533</v>
      </c>
      <c r="P1934" s="10" t="str">
        <f t="shared" si="216"/>
        <v>财报</v>
      </c>
    </row>
    <row r="1935" spans="1:16" x14ac:dyDescent="0.2">
      <c r="A1935" s="17" t="str">
        <f t="shared" ca="1" si="211"/>
        <v/>
      </c>
      <c r="B1935" s="8" t="s">
        <v>3904</v>
      </c>
      <c r="C1935" s="8" t="s">
        <v>3905</v>
      </c>
      <c r="D1935" s="13">
        <f>IFERROR([1]!EM_S_QSTM07_IS(B1935,"61",$C$1,"1")/1000000,"")</f>
        <v>30.45022123</v>
      </c>
      <c r="E1935" s="13" t="str">
        <f>IFERROR([1]!EM_S_PERFORMANCEEXPRESS_PERFEXNETPROFITTOSHAREHOLDER(B1935,$C$1)/1000000,"")</f>
        <v/>
      </c>
      <c r="F1935" s="13" t="str">
        <f>IFERROR([1]!EM_S_PROFITNOTICE_FORECASTT(B1935,$C$1)/1000000,"")</f>
        <v/>
      </c>
      <c r="G1935" s="13" t="str">
        <f>IFERROR([1]!EM_S_PROFITNOTICE_FORECASTL(B1935,$C$1)/1000000,"")</f>
        <v/>
      </c>
      <c r="H1935" s="13" t="str">
        <f t="shared" si="212"/>
        <v/>
      </c>
      <c r="I1935" s="20">
        <f>IFERROR([1]!EM_S_QSTM07_IS(B1935,"61",$I$1,"1")/1000000,"")</f>
        <v>-10.18928395</v>
      </c>
      <c r="J1935" s="13">
        <f t="shared" si="210"/>
        <v>40.63950518</v>
      </c>
      <c r="K1935" s="13">
        <f>IFERROR([1]!EM_S_QSTM07_IS(B1935,"61",$K$2,"1")/1000000,"")</f>
        <v>-2.5474319100000002</v>
      </c>
      <c r="L1935" s="14">
        <f t="shared" si="213"/>
        <v>16.953127155418258</v>
      </c>
      <c r="M1935" s="33" t="str">
        <f ca="1">[1]!EM_S_MAJASSRES_NUM(B1935,$M$2,$M$1)</f>
        <v/>
      </c>
      <c r="N1935" s="29">
        <f t="shared" si="214"/>
        <v>1</v>
      </c>
      <c r="O1935" s="21" t="str">
        <f t="shared" ca="1" si="215"/>
        <v/>
      </c>
      <c r="P1935" s="10" t="str">
        <f t="shared" si="216"/>
        <v>财报</v>
      </c>
    </row>
    <row r="1936" spans="1:16" x14ac:dyDescent="0.2">
      <c r="A1936" s="17">
        <f t="shared" ca="1" si="211"/>
        <v>1172</v>
      </c>
      <c r="B1936" s="8" t="s">
        <v>3906</v>
      </c>
      <c r="C1936" s="8" t="s">
        <v>3907</v>
      </c>
      <c r="D1936" s="13">
        <f>IFERROR([1]!EM_S_QSTM07_IS(B1936,"61",$C$1,"1")/1000000,"")</f>
        <v>344.923</v>
      </c>
      <c r="E1936" s="13" t="str">
        <f>IFERROR([1]!EM_S_PERFORMANCEEXPRESS_PERFEXNETPROFITTOSHAREHOLDER(B1936,$C$1)/1000000,"")</f>
        <v/>
      </c>
      <c r="F1936" s="13" t="str">
        <f>IFERROR([1]!EM_S_PROFITNOTICE_FORECASTT(B1936,$C$1)/1000000,"")</f>
        <v/>
      </c>
      <c r="G1936" s="13" t="str">
        <f>IFERROR([1]!EM_S_PROFITNOTICE_FORECASTL(B1936,$C$1)/1000000,"")</f>
        <v/>
      </c>
      <c r="H1936" s="13" t="str">
        <f t="shared" si="212"/>
        <v/>
      </c>
      <c r="I1936" s="20">
        <f>IFERROR([1]!EM_S_QSTM07_IS(B1936,"61",$I$1,"1")/1000000,"")</f>
        <v>247.499</v>
      </c>
      <c r="J1936" s="13">
        <f t="shared" si="210"/>
        <v>97.424000000000007</v>
      </c>
      <c r="K1936" s="13">
        <f>IFERROR([1]!EM_S_QSTM07_IS(B1936,"61",$K$2,"1")/1000000,"")</f>
        <v>411.36900000000003</v>
      </c>
      <c r="L1936" s="14">
        <f t="shared" si="213"/>
        <v>-0.76317126472826102</v>
      </c>
      <c r="M1936" s="33" t="str">
        <f ca="1">[1]!EM_S_MAJASSRES_NUM(B1936,$M$2,$M$1)</f>
        <v/>
      </c>
      <c r="N1936" s="29" t="str">
        <f t="shared" si="214"/>
        <v/>
      </c>
      <c r="O1936" s="21">
        <f t="shared" ca="1" si="215"/>
        <v>-0.76317126472826102</v>
      </c>
      <c r="P1936" s="10" t="str">
        <f t="shared" si="216"/>
        <v>财报</v>
      </c>
    </row>
    <row r="1937" spans="1:16" x14ac:dyDescent="0.2">
      <c r="A1937" s="17">
        <f t="shared" ca="1" si="211"/>
        <v>2034</v>
      </c>
      <c r="B1937" s="8" t="s">
        <v>3908</v>
      </c>
      <c r="C1937" s="8" t="s">
        <v>3909</v>
      </c>
      <c r="D1937" s="13">
        <f>IFERROR([1]!EM_S_QSTM07_IS(B1937,"61",$C$1,"1")/1000000,"")</f>
        <v>-34.226442820000003</v>
      </c>
      <c r="E1937" s="13" t="str">
        <f>IFERROR([1]!EM_S_PERFORMANCEEXPRESS_PERFEXNETPROFITTOSHAREHOLDER(B1937,$C$1)/1000000,"")</f>
        <v/>
      </c>
      <c r="F1937" s="13">
        <f>IFERROR([1]!EM_S_PROFITNOTICE_FORECASTT(B1937,$C$1)/1000000,"")</f>
        <v>60</v>
      </c>
      <c r="G1937" s="13">
        <f>IFERROR([1]!EM_S_PROFITNOTICE_FORECASTL(B1937,$C$1)/1000000,"")</f>
        <v>50</v>
      </c>
      <c r="H1937" s="13">
        <f t="shared" si="212"/>
        <v>55</v>
      </c>
      <c r="I1937" s="20">
        <f>IFERROR([1]!EM_S_QSTM07_IS(B1937,"61",$I$1,"1")/1000000,"")</f>
        <v>94.136395300000004</v>
      </c>
      <c r="J1937" s="13">
        <f t="shared" si="210"/>
        <v>-128.36283811999999</v>
      </c>
      <c r="K1937" s="13">
        <f>IFERROR([1]!EM_S_QSTM07_IS(B1937,"61",$K$2,"1")/1000000,"")</f>
        <v>19.872080370000003</v>
      </c>
      <c r="L1937" s="14">
        <f t="shared" si="213"/>
        <v>-7.4594564700827029</v>
      </c>
      <c r="M1937" s="33" t="str">
        <f ca="1">[1]!EM_S_MAJASSRES_NUM(B1937,$M$2,$M$1)</f>
        <v/>
      </c>
      <c r="N1937" s="29" t="str">
        <f t="shared" si="214"/>
        <v/>
      </c>
      <c r="O1937" s="21">
        <f t="shared" ca="1" si="215"/>
        <v>-7.4594564700827029</v>
      </c>
      <c r="P1937" s="10" t="str">
        <f t="shared" si="216"/>
        <v>财报</v>
      </c>
    </row>
    <row r="1938" spans="1:16" x14ac:dyDescent="0.2">
      <c r="A1938" s="17">
        <f t="shared" ca="1" si="211"/>
        <v>1580</v>
      </c>
      <c r="B1938" s="8" t="s">
        <v>3910</v>
      </c>
      <c r="C1938" s="8" t="s">
        <v>3911</v>
      </c>
      <c r="D1938" s="13">
        <f>IFERROR([1]!EM_S_QSTM07_IS(B1938,"61",$C$1,"1")/1000000,"")</f>
        <v>11.684035710000002</v>
      </c>
      <c r="E1938" s="13" t="str">
        <f>IFERROR([1]!EM_S_PERFORMANCEEXPRESS_PERFEXNETPROFITTOSHAREHOLDER(B1938,$C$1)/1000000,"")</f>
        <v/>
      </c>
      <c r="F1938" s="13" t="str">
        <f>IFERROR([1]!EM_S_PROFITNOTICE_FORECASTT(B1938,$C$1)/1000000,"")</f>
        <v/>
      </c>
      <c r="G1938" s="13" t="str">
        <f>IFERROR([1]!EM_S_PROFITNOTICE_FORECASTL(B1938,$C$1)/1000000,"")</f>
        <v/>
      </c>
      <c r="H1938" s="13" t="str">
        <f t="shared" si="212"/>
        <v/>
      </c>
      <c r="I1938" s="20">
        <f>IFERROR([1]!EM_S_QSTM07_IS(B1938,"61",$I$1,"1")/1000000,"")</f>
        <v>13.4044103</v>
      </c>
      <c r="J1938" s="13">
        <f t="shared" si="210"/>
        <v>-1.7203745899999987</v>
      </c>
      <c r="K1938" s="13">
        <f>IFERROR([1]!EM_S_QSTM07_IS(B1938,"61",$K$2,"1")/1000000,"")</f>
        <v>38.92897361</v>
      </c>
      <c r="L1938" s="14">
        <f t="shared" si="213"/>
        <v>-1.0441926521678977</v>
      </c>
      <c r="M1938" s="33" t="str">
        <f ca="1">[1]!EM_S_MAJASSRES_NUM(B1938,$M$2,$M$1)</f>
        <v/>
      </c>
      <c r="N1938" s="29" t="str">
        <f t="shared" si="214"/>
        <v/>
      </c>
      <c r="O1938" s="21">
        <f t="shared" ca="1" si="215"/>
        <v>-1.0441926521678977</v>
      </c>
      <c r="P1938" s="10" t="str">
        <f t="shared" si="216"/>
        <v>财报</v>
      </c>
    </row>
    <row r="1939" spans="1:16" x14ac:dyDescent="0.2">
      <c r="A1939" s="17">
        <f t="shared" ca="1" si="211"/>
        <v>1412</v>
      </c>
      <c r="B1939" s="8" t="s">
        <v>3912</v>
      </c>
      <c r="C1939" s="8" t="s">
        <v>3913</v>
      </c>
      <c r="D1939" s="13">
        <f>IFERROR([1]!EM_S_QSTM07_IS(B1939,"61",$C$1,"1")/1000000,"")</f>
        <v>10.37711363</v>
      </c>
      <c r="E1939" s="13" t="str">
        <f>IFERROR([1]!EM_S_PERFORMANCEEXPRESS_PERFEXNETPROFITTOSHAREHOLDER(B1939,$C$1)/1000000,"")</f>
        <v/>
      </c>
      <c r="F1939" s="13" t="str">
        <f>IFERROR([1]!EM_S_PROFITNOTICE_FORECASTT(B1939,$C$1)/1000000,"")</f>
        <v/>
      </c>
      <c r="G1939" s="13" t="str">
        <f>IFERROR([1]!EM_S_PROFITNOTICE_FORECASTL(B1939,$C$1)/1000000,"")</f>
        <v/>
      </c>
      <c r="H1939" s="13" t="str">
        <f t="shared" si="212"/>
        <v/>
      </c>
      <c r="I1939" s="20">
        <f>IFERROR([1]!EM_S_QSTM07_IS(B1939,"61",$I$1,"1")/1000000,"")</f>
        <v>2.0122039699999998</v>
      </c>
      <c r="J1939" s="13">
        <f t="shared" si="210"/>
        <v>8.3649096600000004</v>
      </c>
      <c r="K1939" s="13">
        <f>IFERROR([1]!EM_S_QSTM07_IS(B1939,"61",$K$2,"1")/1000000,"")</f>
        <v>112.26399884</v>
      </c>
      <c r="L1939" s="14">
        <f t="shared" si="213"/>
        <v>-0.92548893905051643</v>
      </c>
      <c r="M1939" s="33" t="str">
        <f ca="1">[1]!EM_S_MAJASSRES_NUM(B1939,$M$2,$M$1)</f>
        <v/>
      </c>
      <c r="N1939" s="29" t="str">
        <f t="shared" si="214"/>
        <v/>
      </c>
      <c r="O1939" s="21">
        <f t="shared" ca="1" si="215"/>
        <v>-0.92548893905051643</v>
      </c>
      <c r="P1939" s="10" t="str">
        <f t="shared" si="216"/>
        <v>财报</v>
      </c>
    </row>
    <row r="1940" spans="1:16" x14ac:dyDescent="0.2">
      <c r="A1940" s="17">
        <f t="shared" ca="1" si="211"/>
        <v>667</v>
      </c>
      <c r="B1940" s="8" t="s">
        <v>3914</v>
      </c>
      <c r="C1940" s="8" t="s">
        <v>3915</v>
      </c>
      <c r="D1940" s="13">
        <f>IFERROR([1]!EM_S_QSTM07_IS(B1940,"61",$C$1,"1")/1000000,"")</f>
        <v>14.90041798</v>
      </c>
      <c r="E1940" s="13" t="str">
        <f>IFERROR([1]!EM_S_PERFORMANCEEXPRESS_PERFEXNETPROFITTOSHAREHOLDER(B1940,$C$1)/1000000,"")</f>
        <v/>
      </c>
      <c r="F1940" s="13" t="str">
        <f>IFERROR([1]!EM_S_PROFITNOTICE_FORECASTT(B1940,$C$1)/1000000,"")</f>
        <v/>
      </c>
      <c r="G1940" s="13" t="str">
        <f>IFERROR([1]!EM_S_PROFITNOTICE_FORECASTL(B1940,$C$1)/1000000,"")</f>
        <v/>
      </c>
      <c r="H1940" s="13" t="str">
        <f t="shared" si="212"/>
        <v/>
      </c>
      <c r="I1940" s="20">
        <f>IFERROR([1]!EM_S_QSTM07_IS(B1940,"61",$I$1,"1")/1000000,"")</f>
        <v>4.4140745900000002</v>
      </c>
      <c r="J1940" s="13">
        <f t="shared" si="210"/>
        <v>10.48634339</v>
      </c>
      <c r="K1940" s="13">
        <f>IFERROR([1]!EM_S_QSTM07_IS(B1940,"61",$K$2,"1")/1000000,"")</f>
        <v>16.115968540000001</v>
      </c>
      <c r="L1940" s="14">
        <f t="shared" si="213"/>
        <v>-0.34931969096534365</v>
      </c>
      <c r="M1940" s="33" t="str">
        <f ca="1">[1]!EM_S_MAJASSRES_NUM(B1940,$M$2,$M$1)</f>
        <v/>
      </c>
      <c r="N1940" s="29" t="str">
        <f t="shared" si="214"/>
        <v/>
      </c>
      <c r="O1940" s="21">
        <f t="shared" ca="1" si="215"/>
        <v>-0.34931969096534365</v>
      </c>
      <c r="P1940" s="10" t="str">
        <f t="shared" si="216"/>
        <v>财报</v>
      </c>
    </row>
    <row r="1941" spans="1:16" x14ac:dyDescent="0.2">
      <c r="A1941" s="17">
        <f t="shared" ca="1" si="211"/>
        <v>1588</v>
      </c>
      <c r="B1941" s="8" t="s">
        <v>3916</v>
      </c>
      <c r="C1941" s="8" t="s">
        <v>3917</v>
      </c>
      <c r="D1941" s="13">
        <f>IFERROR([1]!EM_S_QSTM07_IS(B1941,"61",$C$1,"1")/1000000,"")</f>
        <v>-0.13555612</v>
      </c>
      <c r="E1941" s="13" t="str">
        <f>IFERROR([1]!EM_S_PERFORMANCEEXPRESS_PERFEXNETPROFITTOSHAREHOLDER(B1941,$C$1)/1000000,"")</f>
        <v/>
      </c>
      <c r="F1941" s="13" t="str">
        <f>IFERROR([1]!EM_S_PROFITNOTICE_FORECASTT(B1941,$C$1)/1000000,"")</f>
        <v/>
      </c>
      <c r="G1941" s="13" t="str">
        <f>IFERROR([1]!EM_S_PROFITNOTICE_FORECASTL(B1941,$C$1)/1000000,"")</f>
        <v/>
      </c>
      <c r="H1941" s="13" t="str">
        <f t="shared" si="212"/>
        <v/>
      </c>
      <c r="I1941" s="20">
        <f>IFERROR([1]!EM_S_QSTM07_IS(B1941,"61",$I$1,"1")/1000000,"")</f>
        <v>1.05902479</v>
      </c>
      <c r="J1941" s="13">
        <f t="shared" si="210"/>
        <v>-1.19458091</v>
      </c>
      <c r="K1941" s="13">
        <f>IFERROR([1]!EM_S_QSTM07_IS(B1941,"61",$K$2,"1")/1000000,"")</f>
        <v>21.3810754</v>
      </c>
      <c r="L1941" s="14">
        <f t="shared" si="213"/>
        <v>-1.0558709460423117</v>
      </c>
      <c r="M1941" s="33" t="str">
        <f ca="1">[1]!EM_S_MAJASSRES_NUM(B1941,$M$2,$M$1)</f>
        <v/>
      </c>
      <c r="N1941" s="29" t="str">
        <f t="shared" si="214"/>
        <v/>
      </c>
      <c r="O1941" s="21">
        <f t="shared" ca="1" si="215"/>
        <v>-1.0558709460423117</v>
      </c>
      <c r="P1941" s="10" t="str">
        <f t="shared" si="216"/>
        <v>财报</v>
      </c>
    </row>
    <row r="1942" spans="1:16" x14ac:dyDescent="0.2">
      <c r="A1942" s="17">
        <f t="shared" ca="1" si="211"/>
        <v>1921</v>
      </c>
      <c r="B1942" s="8" t="s">
        <v>3918</v>
      </c>
      <c r="C1942" s="8" t="s">
        <v>3919</v>
      </c>
      <c r="D1942" s="13">
        <f>IFERROR([1]!EM_S_QSTM07_IS(B1942,"61",$C$1,"1")/1000000,"")</f>
        <v>51.6969414</v>
      </c>
      <c r="E1942" s="13" t="str">
        <f>IFERROR([1]!EM_S_PERFORMANCEEXPRESS_PERFEXNETPROFITTOSHAREHOLDER(B1942,$C$1)/1000000,"")</f>
        <v/>
      </c>
      <c r="F1942" s="13" t="str">
        <f>IFERROR([1]!EM_S_PROFITNOTICE_FORECASTT(B1942,$C$1)/1000000,"")</f>
        <v/>
      </c>
      <c r="G1942" s="13" t="str">
        <f>IFERROR([1]!EM_S_PROFITNOTICE_FORECASTL(B1942,$C$1)/1000000,"")</f>
        <v/>
      </c>
      <c r="H1942" s="13" t="str">
        <f t="shared" si="212"/>
        <v/>
      </c>
      <c r="I1942" s="20">
        <f>IFERROR([1]!EM_S_QSTM07_IS(B1942,"61",$I$1,"1")/1000000,"")</f>
        <v>81.37306156999999</v>
      </c>
      <c r="J1942" s="13">
        <f t="shared" si="210"/>
        <v>-29.67612016999999</v>
      </c>
      <c r="K1942" s="13">
        <f>IFERROR([1]!EM_S_QSTM07_IS(B1942,"61",$K$2,"1")/1000000,"")</f>
        <v>35.19757757</v>
      </c>
      <c r="L1942" s="14">
        <f t="shared" si="213"/>
        <v>-1.843129619104636</v>
      </c>
      <c r="M1942" s="33" t="str">
        <f ca="1">[1]!EM_S_MAJASSRES_NUM(B1942,$M$2,$M$1)</f>
        <v/>
      </c>
      <c r="N1942" s="29" t="str">
        <f t="shared" si="214"/>
        <v/>
      </c>
      <c r="O1942" s="21">
        <f t="shared" ca="1" si="215"/>
        <v>-1.843129619104636</v>
      </c>
      <c r="P1942" s="10" t="str">
        <f t="shared" si="216"/>
        <v>财报</v>
      </c>
    </row>
    <row r="1943" spans="1:16" x14ac:dyDescent="0.2">
      <c r="A1943" s="17">
        <f t="shared" ca="1" si="211"/>
        <v>1073</v>
      </c>
      <c r="B1943" s="8" t="s">
        <v>3920</v>
      </c>
      <c r="C1943" s="8" t="s">
        <v>3921</v>
      </c>
      <c r="D1943" s="13">
        <f>IFERROR([1]!EM_S_QSTM07_IS(B1943,"61",$C$1,"1")/1000000,"")</f>
        <v>866.03458186</v>
      </c>
      <c r="E1943" s="13" t="str">
        <f>IFERROR([1]!EM_S_PERFORMANCEEXPRESS_PERFEXNETPROFITTOSHAREHOLDER(B1943,$C$1)/1000000,"")</f>
        <v/>
      </c>
      <c r="F1943" s="13" t="str">
        <f>IFERROR([1]!EM_S_PROFITNOTICE_FORECASTT(B1943,$C$1)/1000000,"")</f>
        <v/>
      </c>
      <c r="G1943" s="13" t="str">
        <f>IFERROR([1]!EM_S_PROFITNOTICE_FORECASTL(B1943,$C$1)/1000000,"")</f>
        <v/>
      </c>
      <c r="H1943" s="13" t="str">
        <f t="shared" si="212"/>
        <v/>
      </c>
      <c r="I1943" s="20">
        <f>IFERROR([1]!EM_S_QSTM07_IS(B1943,"61",$I$1,"1")/1000000,"")</f>
        <v>634.23182571000007</v>
      </c>
      <c r="J1943" s="13">
        <f t="shared" si="210"/>
        <v>231.80275614999994</v>
      </c>
      <c r="K1943" s="13">
        <f>IFERROR([1]!EM_S_QSTM07_IS(B1943,"61",$K$2,"1")/1000000,"")</f>
        <v>767.12847050000005</v>
      </c>
      <c r="L1943" s="14">
        <f t="shared" si="213"/>
        <v>-0.6978305915319305</v>
      </c>
      <c r="M1943" s="33" t="str">
        <f ca="1">[1]!EM_S_MAJASSRES_NUM(B1943,$M$2,$M$1)</f>
        <v/>
      </c>
      <c r="N1943" s="29" t="str">
        <f t="shared" si="214"/>
        <v/>
      </c>
      <c r="O1943" s="21">
        <f t="shared" ca="1" si="215"/>
        <v>-0.6978305915319305</v>
      </c>
      <c r="P1943" s="10" t="str">
        <f t="shared" si="216"/>
        <v>财报</v>
      </c>
    </row>
    <row r="1944" spans="1:16" x14ac:dyDescent="0.2">
      <c r="A1944" s="17">
        <f t="shared" ca="1" si="211"/>
        <v>1886</v>
      </c>
      <c r="B1944" s="8" t="s">
        <v>3922</v>
      </c>
      <c r="C1944" s="8" t="s">
        <v>3923</v>
      </c>
      <c r="D1944" s="13">
        <f>IFERROR([1]!EM_S_QSTM07_IS(B1944,"61",$C$1,"1")/1000000,"")</f>
        <v>50.012588569999998</v>
      </c>
      <c r="E1944" s="13" t="str">
        <f>IFERROR([1]!EM_S_PERFORMANCEEXPRESS_PERFEXNETPROFITTOSHAREHOLDER(B1944,$C$1)/1000000,"")</f>
        <v/>
      </c>
      <c r="F1944" s="13" t="str">
        <f>IFERROR([1]!EM_S_PROFITNOTICE_FORECASTT(B1944,$C$1)/1000000,"")</f>
        <v/>
      </c>
      <c r="G1944" s="13" t="str">
        <f>IFERROR([1]!EM_S_PROFITNOTICE_FORECASTL(B1944,$C$1)/1000000,"")</f>
        <v/>
      </c>
      <c r="H1944" s="13" t="str">
        <f t="shared" si="212"/>
        <v/>
      </c>
      <c r="I1944" s="20">
        <f>IFERROR([1]!EM_S_QSTM07_IS(B1944,"61",$I$1,"1")/1000000,"")</f>
        <v>87.772873069999989</v>
      </c>
      <c r="J1944" s="13">
        <f t="shared" si="210"/>
        <v>-37.76028449999999</v>
      </c>
      <c r="K1944" s="13">
        <f>IFERROR([1]!EM_S_QSTM07_IS(B1944,"61",$K$2,"1")/1000000,"")</f>
        <v>60.082903939999994</v>
      </c>
      <c r="L1944" s="14">
        <f t="shared" si="213"/>
        <v>-1.6284696980976181</v>
      </c>
      <c r="M1944" s="33" t="str">
        <f ca="1">[1]!EM_S_MAJASSRES_NUM(B1944,$M$2,$M$1)</f>
        <v/>
      </c>
      <c r="N1944" s="29" t="str">
        <f t="shared" si="214"/>
        <v/>
      </c>
      <c r="O1944" s="21">
        <f t="shared" ca="1" si="215"/>
        <v>-1.6284696980976181</v>
      </c>
      <c r="P1944" s="10" t="str">
        <f t="shared" si="216"/>
        <v>财报</v>
      </c>
    </row>
    <row r="1945" spans="1:16" x14ac:dyDescent="0.2">
      <c r="A1945" s="17">
        <f t="shared" ca="1" si="211"/>
        <v>317</v>
      </c>
      <c r="B1945" s="8" t="s">
        <v>3924</v>
      </c>
      <c r="C1945" s="8" t="s">
        <v>3925</v>
      </c>
      <c r="D1945" s="13">
        <f>IFERROR([1]!EM_S_QSTM07_IS(B1945,"61",$C$1,"1")/1000000,"")</f>
        <v>-223.99144672999998</v>
      </c>
      <c r="E1945" s="13" t="str">
        <f>IFERROR([1]!EM_S_PERFORMANCEEXPRESS_PERFEXNETPROFITTOSHAREHOLDER(B1945,$C$1)/1000000,"")</f>
        <v/>
      </c>
      <c r="F1945" s="13" t="str">
        <f>IFERROR([1]!EM_S_PROFITNOTICE_FORECASTT(B1945,$C$1)/1000000,"")</f>
        <v/>
      </c>
      <c r="G1945" s="13" t="str">
        <f>IFERROR([1]!EM_S_PROFITNOTICE_FORECASTL(B1945,$C$1)/1000000,"")</f>
        <v/>
      </c>
      <c r="H1945" s="13" t="str">
        <f t="shared" si="212"/>
        <v/>
      </c>
      <c r="I1945" s="20">
        <f>IFERROR([1]!EM_S_QSTM07_IS(B1945,"61",$I$1,"1")/1000000,"")</f>
        <v>-151.26603184999999</v>
      </c>
      <c r="J1945" s="13">
        <f t="shared" si="210"/>
        <v>-72.725414879999988</v>
      </c>
      <c r="K1945" s="13">
        <f>IFERROR([1]!EM_S_QSTM07_IS(B1945,"61",$K$2,"1")/1000000,"")</f>
        <v>-141.74952236999999</v>
      </c>
      <c r="L1945" s="14">
        <f t="shared" si="213"/>
        <v>0.48694419801874644</v>
      </c>
      <c r="M1945" s="33" t="str">
        <f ca="1">[1]!EM_S_MAJASSRES_NUM(B1945,$M$2,$M$1)</f>
        <v/>
      </c>
      <c r="N1945" s="29" t="str">
        <f t="shared" si="214"/>
        <v/>
      </c>
      <c r="O1945" s="21">
        <f t="shared" ca="1" si="215"/>
        <v>0.48694419801874644</v>
      </c>
      <c r="P1945" s="10" t="str">
        <f t="shared" si="216"/>
        <v>财报</v>
      </c>
    </row>
    <row r="1946" spans="1:16" x14ac:dyDescent="0.2">
      <c r="A1946" s="17">
        <f t="shared" ca="1" si="211"/>
        <v>2014</v>
      </c>
      <c r="B1946" s="8" t="s">
        <v>3926</v>
      </c>
      <c r="C1946" s="8" t="s">
        <v>3927</v>
      </c>
      <c r="D1946" s="13">
        <f>IFERROR([1]!EM_S_QSTM07_IS(B1946,"61",$C$1,"1")/1000000,"")</f>
        <v>-16.655893599999999</v>
      </c>
      <c r="E1946" s="13" t="str">
        <f>IFERROR([1]!EM_S_PERFORMANCEEXPRESS_PERFEXNETPROFITTOSHAREHOLDER(B1946,$C$1)/1000000,"")</f>
        <v/>
      </c>
      <c r="F1946" s="13" t="str">
        <f>IFERROR([1]!EM_S_PROFITNOTICE_FORECASTT(B1946,$C$1)/1000000,"")</f>
        <v/>
      </c>
      <c r="G1946" s="13" t="str">
        <f>IFERROR([1]!EM_S_PROFITNOTICE_FORECASTL(B1946,$C$1)/1000000,"")</f>
        <v/>
      </c>
      <c r="H1946" s="13" t="str">
        <f t="shared" si="212"/>
        <v/>
      </c>
      <c r="I1946" s="20">
        <f>IFERROR([1]!EM_S_QSTM07_IS(B1946,"61",$I$1,"1")/1000000,"")</f>
        <v>27.491210070000001</v>
      </c>
      <c r="J1946" s="13">
        <f t="shared" si="210"/>
        <v>-44.14710367</v>
      </c>
      <c r="K1946" s="13">
        <f>IFERROR([1]!EM_S_QSTM07_IS(B1946,"61",$K$2,"1")/1000000,"")</f>
        <v>12.20445625</v>
      </c>
      <c r="L1946" s="14">
        <f t="shared" si="213"/>
        <v>-4.6172937790653314</v>
      </c>
      <c r="M1946" s="33" t="str">
        <f ca="1">[1]!EM_S_MAJASSRES_NUM(B1946,$M$2,$M$1)</f>
        <v/>
      </c>
      <c r="N1946" s="29" t="str">
        <f t="shared" si="214"/>
        <v/>
      </c>
      <c r="O1946" s="21">
        <f t="shared" ca="1" si="215"/>
        <v>-4.6172937790653314</v>
      </c>
      <c r="P1946" s="10" t="str">
        <f t="shared" si="216"/>
        <v>财报</v>
      </c>
    </row>
    <row r="1947" spans="1:16" x14ac:dyDescent="0.2">
      <c r="A1947" s="17" t="str">
        <f t="shared" ca="1" si="211"/>
        <v/>
      </c>
      <c r="B1947" s="8" t="s">
        <v>3928</v>
      </c>
      <c r="C1947" s="8" t="s">
        <v>3929</v>
      </c>
      <c r="D1947" s="13">
        <f>IFERROR([1]!EM_S_QSTM07_IS(B1947,"61",$C$1,"1")/1000000,"")</f>
        <v>13.472722429999999</v>
      </c>
      <c r="E1947" s="13" t="str">
        <f>IFERROR([1]!EM_S_PERFORMANCEEXPRESS_PERFEXNETPROFITTOSHAREHOLDER(B1947,$C$1)/1000000,"")</f>
        <v/>
      </c>
      <c r="F1947" s="13" t="str">
        <f>IFERROR([1]!EM_S_PROFITNOTICE_FORECASTT(B1947,$C$1)/1000000,"")</f>
        <v/>
      </c>
      <c r="G1947" s="13" t="str">
        <f>IFERROR([1]!EM_S_PROFITNOTICE_FORECASTL(B1947,$C$1)/1000000,"")</f>
        <v/>
      </c>
      <c r="H1947" s="13" t="str">
        <f t="shared" si="212"/>
        <v/>
      </c>
      <c r="I1947" s="20">
        <f>IFERROR([1]!EM_S_QSTM07_IS(B1947,"61",$I$1,"1")/1000000,"")</f>
        <v>-9.4976354999999995</v>
      </c>
      <c r="J1947" s="13">
        <f t="shared" si="210"/>
        <v>22.970357929999999</v>
      </c>
      <c r="K1947" s="13">
        <f>IFERROR([1]!EM_S_QSTM07_IS(B1947,"61",$K$2,"1")/1000000,"")</f>
        <v>22.852074920000003</v>
      </c>
      <c r="L1947" s="14">
        <f t="shared" si="213"/>
        <v>5.1760293283685506E-3</v>
      </c>
      <c r="M1947" s="33">
        <f ca="1">[1]!EM_S_MAJASSRES_NUM(B1947,$M$2,$M$1)</f>
        <v>1</v>
      </c>
      <c r="N1947" s="29" t="str">
        <f t="shared" si="214"/>
        <v/>
      </c>
      <c r="O1947" s="21" t="str">
        <f t="shared" ca="1" si="215"/>
        <v/>
      </c>
      <c r="P1947" s="10" t="str">
        <f t="shared" si="216"/>
        <v>财报</v>
      </c>
    </row>
    <row r="1948" spans="1:16" x14ac:dyDescent="0.2">
      <c r="A1948" s="17">
        <f t="shared" ca="1" si="211"/>
        <v>1956</v>
      </c>
      <c r="B1948" s="8" t="s">
        <v>3930</v>
      </c>
      <c r="C1948" s="8" t="s">
        <v>3931</v>
      </c>
      <c r="D1948" s="13">
        <f>IFERROR([1]!EM_S_QSTM07_IS(B1948,"61",$C$1,"1")/1000000,"")</f>
        <v>92.331171689999991</v>
      </c>
      <c r="E1948" s="13" t="str">
        <f>IFERROR([1]!EM_S_PERFORMANCEEXPRESS_PERFEXNETPROFITTOSHAREHOLDER(B1948,$C$1)/1000000,"")</f>
        <v/>
      </c>
      <c r="F1948" s="13" t="str">
        <f>IFERROR([1]!EM_S_PROFITNOTICE_FORECASTT(B1948,$C$1)/1000000,"")</f>
        <v/>
      </c>
      <c r="G1948" s="13" t="str">
        <f>IFERROR([1]!EM_S_PROFITNOTICE_FORECASTL(B1948,$C$1)/1000000,"")</f>
        <v/>
      </c>
      <c r="H1948" s="13" t="str">
        <f t="shared" si="212"/>
        <v/>
      </c>
      <c r="I1948" s="20">
        <f>IFERROR([1]!EM_S_QSTM07_IS(B1948,"61",$I$1,"1")/1000000,"")</f>
        <v>191.47351254</v>
      </c>
      <c r="J1948" s="13">
        <f t="shared" si="210"/>
        <v>-99.142340850000011</v>
      </c>
      <c r="K1948" s="13">
        <f>IFERROR([1]!EM_S_QSTM07_IS(B1948,"61",$K$2,"1")/1000000,"")</f>
        <v>79.218381409999992</v>
      </c>
      <c r="L1948" s="14">
        <f t="shared" si="213"/>
        <v>-2.2515067726123088</v>
      </c>
      <c r="M1948" s="33" t="str">
        <f ca="1">[1]!EM_S_MAJASSRES_NUM(B1948,$M$2,$M$1)</f>
        <v/>
      </c>
      <c r="N1948" s="29" t="str">
        <f t="shared" si="214"/>
        <v/>
      </c>
      <c r="O1948" s="21">
        <f t="shared" ca="1" si="215"/>
        <v>-2.2515067726123088</v>
      </c>
      <c r="P1948" s="10" t="str">
        <f t="shared" si="216"/>
        <v>财报</v>
      </c>
    </row>
    <row r="1949" spans="1:16" x14ac:dyDescent="0.2">
      <c r="A1949" s="17" t="str">
        <f t="shared" ca="1" si="211"/>
        <v/>
      </c>
      <c r="B1949" s="8" t="s">
        <v>3932</v>
      </c>
      <c r="C1949" s="8" t="s">
        <v>3933</v>
      </c>
      <c r="D1949" s="13">
        <f>IFERROR([1]!EM_S_QSTM07_IS(B1949,"61",$C$1,"1")/1000000,"")</f>
        <v>-19.618455579999999</v>
      </c>
      <c r="E1949" s="13" t="str">
        <f>IFERROR([1]!EM_S_PERFORMANCEEXPRESS_PERFEXNETPROFITTOSHAREHOLDER(B1949,$C$1)/1000000,"")</f>
        <v/>
      </c>
      <c r="F1949" s="13">
        <f>IFERROR([1]!EM_S_PROFITNOTICE_FORECASTT(B1949,$C$1)/1000000,"")</f>
        <v>-40</v>
      </c>
      <c r="G1949" s="13">
        <f>IFERROR([1]!EM_S_PROFITNOTICE_FORECASTL(B1949,$C$1)/1000000,"")</f>
        <v>-48</v>
      </c>
      <c r="H1949" s="13">
        <f t="shared" si="212"/>
        <v>-44</v>
      </c>
      <c r="I1949" s="20">
        <f>IFERROR([1]!EM_S_QSTM07_IS(B1949,"61",$I$1,"1")/1000000,"")</f>
        <v>-25.889533879999998</v>
      </c>
      <c r="J1949" s="13">
        <f t="shared" si="210"/>
        <v>6.2710782999999992</v>
      </c>
      <c r="K1949" s="13">
        <f>IFERROR([1]!EM_S_QSTM07_IS(B1949,"61",$K$2,"1")/1000000,"")</f>
        <v>0.81599595999999996</v>
      </c>
      <c r="L1949" s="14">
        <f t="shared" si="213"/>
        <v>6.6851830246806605</v>
      </c>
      <c r="M1949" s="33" t="str">
        <f ca="1">[1]!EM_S_MAJASSRES_NUM(B1949,$M$2,$M$1)</f>
        <v/>
      </c>
      <c r="N1949" s="29">
        <f t="shared" si="214"/>
        <v>1</v>
      </c>
      <c r="O1949" s="21" t="str">
        <f t="shared" ca="1" si="215"/>
        <v/>
      </c>
      <c r="P1949" s="10" t="str">
        <f t="shared" si="216"/>
        <v>财报</v>
      </c>
    </row>
    <row r="1950" spans="1:16" x14ac:dyDescent="0.2">
      <c r="A1950" s="17" t="str">
        <f t="shared" ca="1" si="211"/>
        <v/>
      </c>
      <c r="B1950" s="8" t="s">
        <v>3934</v>
      </c>
      <c r="C1950" s="8" t="s">
        <v>3935</v>
      </c>
      <c r="D1950" s="13">
        <f>IFERROR([1]!EM_S_QSTM07_IS(B1950,"61",$C$1,"1")/1000000,"")</f>
        <v>18.163169579999998</v>
      </c>
      <c r="E1950" s="13" t="str">
        <f>IFERROR([1]!EM_S_PERFORMANCEEXPRESS_PERFEXNETPROFITTOSHAREHOLDER(B1950,$C$1)/1000000,"")</f>
        <v/>
      </c>
      <c r="F1950" s="13" t="str">
        <f>IFERROR([1]!EM_S_PROFITNOTICE_FORECASTT(B1950,$C$1)/1000000,"")</f>
        <v/>
      </c>
      <c r="G1950" s="13" t="str">
        <f>IFERROR([1]!EM_S_PROFITNOTICE_FORECASTL(B1950,$C$1)/1000000,"")</f>
        <v/>
      </c>
      <c r="H1950" s="13" t="str">
        <f t="shared" si="212"/>
        <v/>
      </c>
      <c r="I1950" s="20">
        <f>IFERROR([1]!EM_S_QSTM07_IS(B1950,"61",$I$1,"1")/1000000,"")</f>
        <v>18.008573200000001</v>
      </c>
      <c r="J1950" s="13">
        <f t="shared" si="210"/>
        <v>0.15459637999999742</v>
      </c>
      <c r="K1950" s="13">
        <f>IFERROR([1]!EM_S_QSTM07_IS(B1950,"61",$K$2,"1")/1000000,"")</f>
        <v>9.2808249399999987</v>
      </c>
      <c r="L1950" s="14">
        <f t="shared" si="213"/>
        <v>-0.98334238809594465</v>
      </c>
      <c r="M1950" s="33" t="str">
        <f ca="1">[1]!EM_S_MAJASSRES_NUM(B1950,$M$2,$M$1)</f>
        <v/>
      </c>
      <c r="N1950" s="29">
        <f t="shared" si="214"/>
        <v>1</v>
      </c>
      <c r="O1950" s="21" t="str">
        <f t="shared" ca="1" si="215"/>
        <v/>
      </c>
      <c r="P1950" s="10" t="str">
        <f t="shared" si="216"/>
        <v>财报</v>
      </c>
    </row>
    <row r="1951" spans="1:16" x14ac:dyDescent="0.2">
      <c r="A1951" s="17" t="str">
        <f t="shared" ca="1" si="211"/>
        <v/>
      </c>
      <c r="B1951" s="8" t="s">
        <v>3936</v>
      </c>
      <c r="C1951" s="8" t="s">
        <v>3937</v>
      </c>
      <c r="D1951" s="13">
        <f>IFERROR([1]!EM_S_QSTM07_IS(B1951,"61",$C$1,"1")/1000000,"")</f>
        <v>14.32224527</v>
      </c>
      <c r="E1951" s="13" t="str">
        <f>IFERROR([1]!EM_S_PERFORMANCEEXPRESS_PERFEXNETPROFITTOSHAREHOLDER(B1951,$C$1)/1000000,"")</f>
        <v/>
      </c>
      <c r="F1951" s="13" t="str">
        <f>IFERROR([1]!EM_S_PROFITNOTICE_FORECASTT(B1951,$C$1)/1000000,"")</f>
        <v/>
      </c>
      <c r="G1951" s="13" t="str">
        <f>IFERROR([1]!EM_S_PROFITNOTICE_FORECASTL(B1951,$C$1)/1000000,"")</f>
        <v/>
      </c>
      <c r="H1951" s="13" t="str">
        <f t="shared" si="212"/>
        <v/>
      </c>
      <c r="I1951" s="20">
        <f>IFERROR([1]!EM_S_QSTM07_IS(B1951,"61",$I$1,"1")/1000000,"")</f>
        <v>2.9633739399999999</v>
      </c>
      <c r="J1951" s="13">
        <f t="shared" si="210"/>
        <v>11.358871329999999</v>
      </c>
      <c r="K1951" s="13">
        <f>IFERROR([1]!EM_S_QSTM07_IS(B1951,"61",$K$2,"1")/1000000,"")</f>
        <v>9.5124347899999986</v>
      </c>
      <c r="L1951" s="14">
        <f t="shared" si="213"/>
        <v>0.19410766862140047</v>
      </c>
      <c r="M1951" s="33" t="str">
        <f ca="1">[1]!EM_S_MAJASSRES_NUM(B1951,$M$2,$M$1)</f>
        <v/>
      </c>
      <c r="N1951" s="29">
        <f t="shared" si="214"/>
        <v>1</v>
      </c>
      <c r="O1951" s="21" t="str">
        <f t="shared" ca="1" si="215"/>
        <v/>
      </c>
      <c r="P1951" s="10" t="str">
        <f t="shared" si="216"/>
        <v>财报</v>
      </c>
    </row>
    <row r="1952" spans="1:16" x14ac:dyDescent="0.2">
      <c r="A1952" s="17">
        <f t="shared" ca="1" si="211"/>
        <v>212</v>
      </c>
      <c r="B1952" s="8" t="s">
        <v>3938</v>
      </c>
      <c r="C1952" s="8" t="s">
        <v>3939</v>
      </c>
      <c r="D1952" s="13">
        <f>IFERROR([1]!EM_S_QSTM07_IS(B1952,"61",$C$1,"1")/1000000,"")</f>
        <v>0.47958866999999999</v>
      </c>
      <c r="E1952" s="13" t="str">
        <f>IFERROR([1]!EM_S_PERFORMANCEEXPRESS_PERFEXNETPROFITTOSHAREHOLDER(B1952,$C$1)/1000000,"")</f>
        <v/>
      </c>
      <c r="F1952" s="13" t="str">
        <f>IFERROR([1]!EM_S_PROFITNOTICE_FORECASTT(B1952,$C$1)/1000000,"")</f>
        <v/>
      </c>
      <c r="G1952" s="13" t="str">
        <f>IFERROR([1]!EM_S_PROFITNOTICE_FORECASTL(B1952,$C$1)/1000000,"")</f>
        <v/>
      </c>
      <c r="H1952" s="13" t="str">
        <f t="shared" si="212"/>
        <v/>
      </c>
      <c r="I1952" s="20">
        <f>IFERROR([1]!EM_S_QSTM07_IS(B1952,"61",$I$1,"1")/1000000,"")</f>
        <v>0.73084062999999999</v>
      </c>
      <c r="J1952" s="13">
        <f t="shared" si="210"/>
        <v>-0.25125196</v>
      </c>
      <c r="K1952" s="13">
        <f>IFERROR([1]!EM_S_QSTM07_IS(B1952,"61",$K$2,"1")/1000000,"")</f>
        <v>-52.216582209999999</v>
      </c>
      <c r="L1952" s="14">
        <f t="shared" si="213"/>
        <v>0.99518827258763254</v>
      </c>
      <c r="M1952" s="33" t="str">
        <f ca="1">[1]!EM_S_MAJASSRES_NUM(B1952,$M$2,$M$1)</f>
        <v/>
      </c>
      <c r="N1952" s="29" t="str">
        <f t="shared" si="214"/>
        <v/>
      </c>
      <c r="O1952" s="21">
        <f t="shared" ca="1" si="215"/>
        <v>0.99518827258763254</v>
      </c>
      <c r="P1952" s="10" t="str">
        <f t="shared" si="216"/>
        <v>财报</v>
      </c>
    </row>
    <row r="1953" spans="1:16" x14ac:dyDescent="0.2">
      <c r="A1953" s="17">
        <f t="shared" ca="1" si="211"/>
        <v>1091</v>
      </c>
      <c r="B1953" s="8" t="s">
        <v>3940</v>
      </c>
      <c r="C1953" s="8" t="s">
        <v>3941</v>
      </c>
      <c r="D1953" s="13">
        <f>IFERROR([1]!EM_S_QSTM07_IS(B1953,"61",$C$1,"1")/1000000,"")</f>
        <v>197.29571794</v>
      </c>
      <c r="E1953" s="13" t="str">
        <f>IFERROR([1]!EM_S_PERFORMANCEEXPRESS_PERFEXNETPROFITTOSHAREHOLDER(B1953,$C$1)/1000000,"")</f>
        <v/>
      </c>
      <c r="F1953" s="13" t="str">
        <f>IFERROR([1]!EM_S_PROFITNOTICE_FORECASTT(B1953,$C$1)/1000000,"")</f>
        <v/>
      </c>
      <c r="G1953" s="13" t="str">
        <f>IFERROR([1]!EM_S_PROFITNOTICE_FORECASTL(B1953,$C$1)/1000000,"")</f>
        <v/>
      </c>
      <c r="H1953" s="13" t="str">
        <f t="shared" si="212"/>
        <v/>
      </c>
      <c r="I1953" s="20">
        <f>IFERROR([1]!EM_S_QSTM07_IS(B1953,"61",$I$1,"1")/1000000,"")</f>
        <v>112.97544568000001</v>
      </c>
      <c r="J1953" s="13">
        <f t="shared" si="210"/>
        <v>84.320272259999996</v>
      </c>
      <c r="K1953" s="13">
        <f>IFERROR([1]!EM_S_QSTM07_IS(B1953,"61",$K$2,"1")/1000000,"")</f>
        <v>287.42511382999999</v>
      </c>
      <c r="L1953" s="14">
        <f t="shared" si="213"/>
        <v>-0.70663568281694433</v>
      </c>
      <c r="M1953" s="33" t="str">
        <f ca="1">[1]!EM_S_MAJASSRES_NUM(B1953,$M$2,$M$1)</f>
        <v/>
      </c>
      <c r="N1953" s="29" t="str">
        <f t="shared" si="214"/>
        <v/>
      </c>
      <c r="O1953" s="21">
        <f t="shared" ca="1" si="215"/>
        <v>-0.70663568281694433</v>
      </c>
      <c r="P1953" s="10" t="str">
        <f t="shared" si="216"/>
        <v>财报</v>
      </c>
    </row>
    <row r="1954" spans="1:16" x14ac:dyDescent="0.2">
      <c r="A1954" s="17" t="str">
        <f t="shared" ca="1" si="211"/>
        <v/>
      </c>
      <c r="B1954" s="8" t="s">
        <v>3942</v>
      </c>
      <c r="C1954" s="8" t="s">
        <v>3943</v>
      </c>
      <c r="D1954" s="13">
        <f>IFERROR([1]!EM_S_QSTM07_IS(B1954,"61",$C$1,"1")/1000000,"")</f>
        <v>-32.409335769999998</v>
      </c>
      <c r="E1954" s="13" t="str">
        <f>IFERROR([1]!EM_S_PERFORMANCEEXPRESS_PERFEXNETPROFITTOSHAREHOLDER(B1954,$C$1)/1000000,"")</f>
        <v/>
      </c>
      <c r="F1954" s="13" t="str">
        <f>IFERROR([1]!EM_S_PROFITNOTICE_FORECASTT(B1954,$C$1)/1000000,"")</f>
        <v/>
      </c>
      <c r="G1954" s="13" t="str">
        <f>IFERROR([1]!EM_S_PROFITNOTICE_FORECASTL(B1954,$C$1)/1000000,"")</f>
        <v/>
      </c>
      <c r="H1954" s="13" t="str">
        <f t="shared" si="212"/>
        <v/>
      </c>
      <c r="I1954" s="20">
        <f>IFERROR([1]!EM_S_QSTM07_IS(B1954,"61",$I$1,"1")/1000000,"")</f>
        <v>-6.8624064599999999</v>
      </c>
      <c r="J1954" s="13">
        <f t="shared" si="210"/>
        <v>-25.546929309999999</v>
      </c>
      <c r="K1954" s="13">
        <f>IFERROR([1]!EM_S_QSTM07_IS(B1954,"61",$K$2,"1")/1000000,"")</f>
        <v>-7.77957301</v>
      </c>
      <c r="L1954" s="14">
        <f t="shared" si="213"/>
        <v>-2.2838472339242175</v>
      </c>
      <c r="M1954" s="33" t="str">
        <f ca="1">[1]!EM_S_MAJASSRES_NUM(B1954,$M$2,$M$1)</f>
        <v/>
      </c>
      <c r="N1954" s="29">
        <f t="shared" si="214"/>
        <v>1</v>
      </c>
      <c r="O1954" s="21" t="str">
        <f t="shared" ca="1" si="215"/>
        <v/>
      </c>
      <c r="P1954" s="10" t="str">
        <f t="shared" si="216"/>
        <v>财报</v>
      </c>
    </row>
    <row r="1955" spans="1:16" x14ac:dyDescent="0.2">
      <c r="A1955" s="17">
        <f t="shared" ca="1" si="211"/>
        <v>756</v>
      </c>
      <c r="B1955" s="8" t="s">
        <v>3944</v>
      </c>
      <c r="C1955" s="8" t="s">
        <v>3945</v>
      </c>
      <c r="D1955" s="13">
        <f>IFERROR([1]!EM_S_QSTM07_IS(B1955,"61",$C$1,"1")/1000000,"")</f>
        <v>134.17003166000001</v>
      </c>
      <c r="E1955" s="13" t="str">
        <f>IFERROR([1]!EM_S_PERFORMANCEEXPRESS_PERFEXNETPROFITTOSHAREHOLDER(B1955,$C$1)/1000000,"")</f>
        <v/>
      </c>
      <c r="F1955" s="13" t="str">
        <f>IFERROR([1]!EM_S_PROFITNOTICE_FORECASTT(B1955,$C$1)/1000000,"")</f>
        <v/>
      </c>
      <c r="G1955" s="13" t="str">
        <f>IFERROR([1]!EM_S_PROFITNOTICE_FORECASTL(B1955,$C$1)/1000000,"")</f>
        <v/>
      </c>
      <c r="H1955" s="13" t="str">
        <f t="shared" si="212"/>
        <v/>
      </c>
      <c r="I1955" s="20">
        <f>IFERROR([1]!EM_S_QSTM07_IS(B1955,"61",$I$1,"1")/1000000,"")</f>
        <v>49.36484961</v>
      </c>
      <c r="J1955" s="13">
        <f t="shared" si="210"/>
        <v>84.805182050000013</v>
      </c>
      <c r="K1955" s="13">
        <f>IFERROR([1]!EM_S_QSTM07_IS(B1955,"61",$K$2,"1")/1000000,"")</f>
        <v>154.86181191999998</v>
      </c>
      <c r="L1955" s="14">
        <f t="shared" si="213"/>
        <v>-0.45238157168269799</v>
      </c>
      <c r="M1955" s="33" t="str">
        <f ca="1">[1]!EM_S_MAJASSRES_NUM(B1955,$M$2,$M$1)</f>
        <v/>
      </c>
      <c r="N1955" s="29" t="str">
        <f t="shared" si="214"/>
        <v/>
      </c>
      <c r="O1955" s="21">
        <f t="shared" ca="1" si="215"/>
        <v>-0.45238157168269799</v>
      </c>
      <c r="P1955" s="10" t="str">
        <f t="shared" si="216"/>
        <v>财报</v>
      </c>
    </row>
    <row r="1956" spans="1:16" x14ac:dyDescent="0.2">
      <c r="A1956" s="17">
        <f t="shared" ca="1" si="211"/>
        <v>358</v>
      </c>
      <c r="B1956" s="8" t="s">
        <v>3946</v>
      </c>
      <c r="C1956" s="8" t="s">
        <v>3947</v>
      </c>
      <c r="D1956" s="13">
        <f>IFERROR([1]!EM_S_QSTM07_IS(B1956,"61",$C$1,"1")/1000000,"")</f>
        <v>41.654443960000002</v>
      </c>
      <c r="E1956" s="13" t="str">
        <f>IFERROR([1]!EM_S_PERFORMANCEEXPRESS_PERFEXNETPROFITTOSHAREHOLDER(B1956,$C$1)/1000000,"")</f>
        <v/>
      </c>
      <c r="F1956" s="13" t="str">
        <f>IFERROR([1]!EM_S_PROFITNOTICE_FORECASTT(B1956,$C$1)/1000000,"")</f>
        <v/>
      </c>
      <c r="G1956" s="13" t="str">
        <f>IFERROR([1]!EM_S_PROFITNOTICE_FORECASTL(B1956,$C$1)/1000000,"")</f>
        <v/>
      </c>
      <c r="H1956" s="13" t="str">
        <f t="shared" si="212"/>
        <v/>
      </c>
      <c r="I1956" s="20">
        <f>IFERROR([1]!EM_S_QSTM07_IS(B1956,"61",$I$1,"1")/1000000,"")</f>
        <v>20.052876940000001</v>
      </c>
      <c r="J1956" s="13">
        <f t="shared" si="210"/>
        <v>21.601567020000001</v>
      </c>
      <c r="K1956" s="13">
        <f>IFERROR([1]!EM_S_QSTM07_IS(B1956,"61",$K$2,"1")/1000000,"")</f>
        <v>16.100417069999999</v>
      </c>
      <c r="L1956" s="14">
        <f t="shared" si="213"/>
        <v>0.34167748115359864</v>
      </c>
      <c r="M1956" s="33" t="str">
        <f ca="1">[1]!EM_S_MAJASSRES_NUM(B1956,$M$2,$M$1)</f>
        <v/>
      </c>
      <c r="N1956" s="29" t="str">
        <f t="shared" si="214"/>
        <v/>
      </c>
      <c r="O1956" s="21">
        <f t="shared" ca="1" si="215"/>
        <v>0.34167748115359864</v>
      </c>
      <c r="P1956" s="10" t="str">
        <f t="shared" si="216"/>
        <v>财报</v>
      </c>
    </row>
    <row r="1957" spans="1:16" x14ac:dyDescent="0.2">
      <c r="A1957" s="17">
        <f t="shared" ca="1" si="211"/>
        <v>196</v>
      </c>
      <c r="B1957" s="8" t="s">
        <v>3948</v>
      </c>
      <c r="C1957" s="8" t="s">
        <v>3949</v>
      </c>
      <c r="D1957" s="13">
        <f>IFERROR([1]!EM_S_QSTM07_IS(B1957,"61",$C$1,"1")/1000000,"")</f>
        <v>27.386242129999999</v>
      </c>
      <c r="E1957" s="13" t="str">
        <f>IFERROR([1]!EM_S_PERFORMANCEEXPRESS_PERFEXNETPROFITTOSHAREHOLDER(B1957,$C$1)/1000000,"")</f>
        <v/>
      </c>
      <c r="F1957" s="13" t="str">
        <f>IFERROR([1]!EM_S_PROFITNOTICE_FORECASTT(B1957,$C$1)/1000000,"")</f>
        <v/>
      </c>
      <c r="G1957" s="13" t="str">
        <f>IFERROR([1]!EM_S_PROFITNOTICE_FORECASTL(B1957,$C$1)/1000000,"")</f>
        <v/>
      </c>
      <c r="H1957" s="13" t="str">
        <f t="shared" si="212"/>
        <v/>
      </c>
      <c r="I1957" s="20">
        <f>IFERROR([1]!EM_S_QSTM07_IS(B1957,"61",$I$1,"1")/1000000,"")</f>
        <v>13.325944710000002</v>
      </c>
      <c r="J1957" s="13">
        <f t="shared" si="210"/>
        <v>14.060297419999998</v>
      </c>
      <c r="K1957" s="13">
        <f>IFERROR([1]!EM_S_QSTM07_IS(B1957,"61",$K$2,"1")/1000000,"")</f>
        <v>-217.47795575999999</v>
      </c>
      <c r="L1957" s="14">
        <f t="shared" si="213"/>
        <v>1.0646515982314841</v>
      </c>
      <c r="M1957" s="33" t="str">
        <f ca="1">[1]!EM_S_MAJASSRES_NUM(B1957,$M$2,$M$1)</f>
        <v/>
      </c>
      <c r="N1957" s="29" t="str">
        <f t="shared" si="214"/>
        <v/>
      </c>
      <c r="O1957" s="21">
        <f t="shared" ca="1" si="215"/>
        <v>1.0646515982314841</v>
      </c>
      <c r="P1957" s="10" t="str">
        <f t="shared" si="216"/>
        <v>财报</v>
      </c>
    </row>
    <row r="1958" spans="1:16" x14ac:dyDescent="0.2">
      <c r="A1958" s="17">
        <f t="shared" ca="1" si="211"/>
        <v>70</v>
      </c>
      <c r="B1958" s="8" t="s">
        <v>3950</v>
      </c>
      <c r="C1958" s="8" t="s">
        <v>3951</v>
      </c>
      <c r="D1958" s="13">
        <f>IFERROR([1]!EM_S_QSTM07_IS(B1958,"61",$C$1,"1")/1000000,"")</f>
        <v>27.352350809999997</v>
      </c>
      <c r="E1958" s="13">
        <f>IFERROR([1]!EM_S_PERFORMANCEEXPRESS_PERFEXNETPROFITTOSHAREHOLDER(B1958,$C$1)/1000000,"")</f>
        <v>14.219198</v>
      </c>
      <c r="F1958" s="13" t="str">
        <f>IFERROR([1]!EM_S_PROFITNOTICE_FORECASTT(B1958,$C$1)/1000000,"")</f>
        <v/>
      </c>
      <c r="G1958" s="13" t="str">
        <f>IFERROR([1]!EM_S_PROFITNOTICE_FORECASTL(B1958,$C$1)/1000000,"")</f>
        <v/>
      </c>
      <c r="H1958" s="13" t="str">
        <f t="shared" si="212"/>
        <v/>
      </c>
      <c r="I1958" s="20">
        <f>IFERROR([1]!EM_S_QSTM07_IS(B1958,"61",$I$1,"1")/1000000,"")</f>
        <v>-13.13315281</v>
      </c>
      <c r="J1958" s="13">
        <f t="shared" si="210"/>
        <v>40.485503619999996</v>
      </c>
      <c r="K1958" s="13">
        <f>IFERROR([1]!EM_S_QSTM07_IS(B1958,"61",$K$2,"1")/1000000,"")</f>
        <v>-31.347662940000003</v>
      </c>
      <c r="L1958" s="14">
        <f t="shared" si="213"/>
        <v>2.2914999021614459</v>
      </c>
      <c r="M1958" s="33" t="str">
        <f ca="1">[1]!EM_S_MAJASSRES_NUM(B1958,$M$2,$M$1)</f>
        <v/>
      </c>
      <c r="N1958" s="29" t="str">
        <f t="shared" si="214"/>
        <v/>
      </c>
      <c r="O1958" s="21">
        <f t="shared" ca="1" si="215"/>
        <v>2.2914999021614459</v>
      </c>
      <c r="P1958" s="10" t="str">
        <f t="shared" si="216"/>
        <v>财报</v>
      </c>
    </row>
    <row r="1959" spans="1:16" x14ac:dyDescent="0.2">
      <c r="A1959" s="17">
        <f t="shared" ca="1" si="211"/>
        <v>20</v>
      </c>
      <c r="B1959" s="8" t="s">
        <v>3952</v>
      </c>
      <c r="C1959" s="8" t="s">
        <v>3953</v>
      </c>
      <c r="D1959" s="13">
        <f>IFERROR([1]!EM_S_QSTM07_IS(B1959,"61",$C$1,"1")/1000000,"")</f>
        <v>47.289538450000002</v>
      </c>
      <c r="E1959" s="13" t="str">
        <f>IFERROR([1]!EM_S_PERFORMANCEEXPRESS_PERFEXNETPROFITTOSHAREHOLDER(B1959,$C$1)/1000000,"")</f>
        <v/>
      </c>
      <c r="F1959" s="13" t="str">
        <f>IFERROR([1]!EM_S_PROFITNOTICE_FORECASTT(B1959,$C$1)/1000000,"")</f>
        <v/>
      </c>
      <c r="G1959" s="13" t="str">
        <f>IFERROR([1]!EM_S_PROFITNOTICE_FORECASTL(B1959,$C$1)/1000000,"")</f>
        <v/>
      </c>
      <c r="H1959" s="13" t="str">
        <f t="shared" si="212"/>
        <v/>
      </c>
      <c r="I1959" s="20">
        <f>IFERROR([1]!EM_S_QSTM07_IS(B1959,"61",$I$1,"1")/1000000,"")</f>
        <v>-20.535814970000001</v>
      </c>
      <c r="J1959" s="13">
        <f t="shared" si="210"/>
        <v>67.825353419999999</v>
      </c>
      <c r="K1959" s="13">
        <f>IFERROR([1]!EM_S_QSTM07_IS(B1959,"61",$K$2,"1")/1000000,"")</f>
        <v>-14.85528248</v>
      </c>
      <c r="L1959" s="14">
        <f t="shared" si="213"/>
        <v>5.5657397300465199</v>
      </c>
      <c r="M1959" s="33" t="str">
        <f ca="1">[1]!EM_S_MAJASSRES_NUM(B1959,$M$2,$M$1)</f>
        <v/>
      </c>
      <c r="N1959" s="29" t="str">
        <f t="shared" si="214"/>
        <v/>
      </c>
      <c r="O1959" s="21">
        <f t="shared" ca="1" si="215"/>
        <v>5.5657397300465199</v>
      </c>
      <c r="P1959" s="10" t="str">
        <f t="shared" si="216"/>
        <v>财报</v>
      </c>
    </row>
    <row r="1960" spans="1:16" x14ac:dyDescent="0.2">
      <c r="A1960" s="17">
        <f t="shared" ca="1" si="211"/>
        <v>963</v>
      </c>
      <c r="B1960" s="8" t="s">
        <v>3954</v>
      </c>
      <c r="C1960" s="8" t="s">
        <v>3955</v>
      </c>
      <c r="D1960" s="13">
        <f>IFERROR([1]!EM_S_QSTM07_IS(B1960,"61",$C$1,"1")/1000000,"")</f>
        <v>127.38503707</v>
      </c>
      <c r="E1960" s="13" t="str">
        <f>IFERROR([1]!EM_S_PERFORMANCEEXPRESS_PERFEXNETPROFITTOSHAREHOLDER(B1960,$C$1)/1000000,"")</f>
        <v/>
      </c>
      <c r="F1960" s="13" t="str">
        <f>IFERROR([1]!EM_S_PROFITNOTICE_FORECASTT(B1960,$C$1)/1000000,"")</f>
        <v/>
      </c>
      <c r="G1960" s="13" t="str">
        <f>IFERROR([1]!EM_S_PROFITNOTICE_FORECASTL(B1960,$C$1)/1000000,"")</f>
        <v/>
      </c>
      <c r="H1960" s="13" t="str">
        <f t="shared" si="212"/>
        <v/>
      </c>
      <c r="I1960" s="20">
        <f>IFERROR([1]!EM_S_QSTM07_IS(B1960,"61",$I$1,"1")/1000000,"")</f>
        <v>64.72219063</v>
      </c>
      <c r="J1960" s="13">
        <f t="shared" si="210"/>
        <v>62.662846439999996</v>
      </c>
      <c r="K1960" s="13">
        <f>IFERROR([1]!EM_S_QSTM07_IS(B1960,"61",$K$2,"1")/1000000,"")</f>
        <v>163.72825129</v>
      </c>
      <c r="L1960" s="14">
        <f t="shared" si="213"/>
        <v>-0.61727529643610601</v>
      </c>
      <c r="M1960" s="33" t="str">
        <f ca="1">[1]!EM_S_MAJASSRES_NUM(B1960,$M$2,$M$1)</f>
        <v/>
      </c>
      <c r="N1960" s="29" t="str">
        <f t="shared" si="214"/>
        <v/>
      </c>
      <c r="O1960" s="21">
        <f t="shared" ca="1" si="215"/>
        <v>-0.61727529643610601</v>
      </c>
      <c r="P1960" s="10" t="str">
        <f t="shared" si="216"/>
        <v>财报</v>
      </c>
    </row>
    <row r="1961" spans="1:16" x14ac:dyDescent="0.2">
      <c r="A1961" s="17" t="str">
        <f t="shared" ca="1" si="211"/>
        <v/>
      </c>
      <c r="B1961" s="8" t="s">
        <v>3956</v>
      </c>
      <c r="C1961" s="8" t="s">
        <v>3957</v>
      </c>
      <c r="D1961" s="13">
        <f>IFERROR([1]!EM_S_QSTM07_IS(B1961,"61",$C$1,"1")/1000000,"")</f>
        <v>25.35346054</v>
      </c>
      <c r="E1961" s="13" t="str">
        <f>IFERROR([1]!EM_S_PERFORMANCEEXPRESS_PERFEXNETPROFITTOSHAREHOLDER(B1961,$C$1)/1000000,"")</f>
        <v/>
      </c>
      <c r="F1961" s="13" t="str">
        <f>IFERROR([1]!EM_S_PROFITNOTICE_FORECASTT(B1961,$C$1)/1000000,"")</f>
        <v/>
      </c>
      <c r="G1961" s="13" t="str">
        <f>IFERROR([1]!EM_S_PROFITNOTICE_FORECASTL(B1961,$C$1)/1000000,"")</f>
        <v/>
      </c>
      <c r="H1961" s="13" t="str">
        <f t="shared" si="212"/>
        <v/>
      </c>
      <c r="I1961" s="20">
        <f>IFERROR([1]!EM_S_QSTM07_IS(B1961,"61",$I$1,"1")/1000000,"")</f>
        <v>0.22787905</v>
      </c>
      <c r="J1961" s="13">
        <f t="shared" si="210"/>
        <v>25.125581490000002</v>
      </c>
      <c r="K1961" s="13">
        <f>IFERROR([1]!EM_S_QSTM07_IS(B1961,"61",$K$2,"1")/1000000,"")</f>
        <v>138.72356061000002</v>
      </c>
      <c r="L1961" s="14">
        <f t="shared" si="213"/>
        <v>-0.81888021487109375</v>
      </c>
      <c r="M1961" s="33">
        <f ca="1">[1]!EM_S_MAJASSRES_NUM(B1961,$M$2,$M$1)</f>
        <v>1</v>
      </c>
      <c r="N1961" s="29" t="str">
        <f t="shared" si="214"/>
        <v/>
      </c>
      <c r="O1961" s="21" t="str">
        <f t="shared" ca="1" si="215"/>
        <v/>
      </c>
      <c r="P1961" s="10" t="str">
        <f t="shared" si="216"/>
        <v>财报</v>
      </c>
    </row>
    <row r="1962" spans="1:16" x14ac:dyDescent="0.2">
      <c r="A1962" s="17">
        <f t="shared" ca="1" si="211"/>
        <v>1225</v>
      </c>
      <c r="B1962" s="8" t="s">
        <v>3958</v>
      </c>
      <c r="C1962" s="8" t="s">
        <v>3959</v>
      </c>
      <c r="D1962" s="13">
        <f>IFERROR([1]!EM_S_QSTM07_IS(B1962,"61",$C$1,"1")/1000000,"")</f>
        <v>32.532900320000003</v>
      </c>
      <c r="E1962" s="13" t="str">
        <f>IFERROR([1]!EM_S_PERFORMANCEEXPRESS_PERFEXNETPROFITTOSHAREHOLDER(B1962,$C$1)/1000000,"")</f>
        <v/>
      </c>
      <c r="F1962" s="13" t="str">
        <f>IFERROR([1]!EM_S_PROFITNOTICE_FORECASTT(B1962,$C$1)/1000000,"")</f>
        <v/>
      </c>
      <c r="G1962" s="13" t="str">
        <f>IFERROR([1]!EM_S_PROFITNOTICE_FORECASTL(B1962,$C$1)/1000000,"")</f>
        <v/>
      </c>
      <c r="H1962" s="13" t="str">
        <f t="shared" si="212"/>
        <v/>
      </c>
      <c r="I1962" s="20">
        <f>IFERROR([1]!EM_S_QSTM07_IS(B1962,"61",$I$1,"1")/1000000,"")</f>
        <v>28.18258488</v>
      </c>
      <c r="J1962" s="13">
        <f t="shared" si="210"/>
        <v>4.3503154400000028</v>
      </c>
      <c r="K1962" s="13">
        <f>IFERROR([1]!EM_S_QSTM07_IS(B1962,"61",$K$2,"1")/1000000,"")</f>
        <v>22.201362280000001</v>
      </c>
      <c r="L1962" s="14">
        <f t="shared" si="213"/>
        <v>-0.80405186919908223</v>
      </c>
      <c r="M1962" s="33" t="str">
        <f ca="1">[1]!EM_S_MAJASSRES_NUM(B1962,$M$2,$M$1)</f>
        <v/>
      </c>
      <c r="N1962" s="29" t="str">
        <f t="shared" si="214"/>
        <v/>
      </c>
      <c r="O1962" s="21">
        <f t="shared" ca="1" si="215"/>
        <v>-0.80405186919908223</v>
      </c>
      <c r="P1962" s="10" t="str">
        <f t="shared" si="216"/>
        <v>财报</v>
      </c>
    </row>
    <row r="1963" spans="1:16" x14ac:dyDescent="0.2">
      <c r="A1963" s="17">
        <f t="shared" ca="1" si="211"/>
        <v>803</v>
      </c>
      <c r="B1963" s="8" t="s">
        <v>3960</v>
      </c>
      <c r="C1963" s="8" t="s">
        <v>3961</v>
      </c>
      <c r="D1963" s="13">
        <f>IFERROR([1]!EM_S_QSTM07_IS(B1963,"61",$C$1,"1")/1000000,"")</f>
        <v>172.34598387</v>
      </c>
      <c r="E1963" s="13" t="str">
        <f>IFERROR([1]!EM_S_PERFORMANCEEXPRESS_PERFEXNETPROFITTOSHAREHOLDER(B1963,$C$1)/1000000,"")</f>
        <v/>
      </c>
      <c r="F1963" s="13" t="str">
        <f>IFERROR([1]!EM_S_PROFITNOTICE_FORECASTT(B1963,$C$1)/1000000,"")</f>
        <v/>
      </c>
      <c r="G1963" s="13" t="str">
        <f>IFERROR([1]!EM_S_PROFITNOTICE_FORECASTL(B1963,$C$1)/1000000,"")</f>
        <v/>
      </c>
      <c r="H1963" s="13" t="str">
        <f t="shared" si="212"/>
        <v/>
      </c>
      <c r="I1963" s="20">
        <f>IFERROR([1]!EM_S_QSTM07_IS(B1963,"61",$I$1,"1")/1000000,"")</f>
        <v>73.085510150000005</v>
      </c>
      <c r="J1963" s="13">
        <f t="shared" si="210"/>
        <v>99.260473719999993</v>
      </c>
      <c r="K1963" s="13">
        <f>IFERROR([1]!EM_S_QSTM07_IS(B1963,"61",$K$2,"1")/1000000,"")</f>
        <v>196.74562037999999</v>
      </c>
      <c r="L1963" s="14">
        <f t="shared" si="213"/>
        <v>-0.49548826790509726</v>
      </c>
      <c r="M1963" s="33" t="str">
        <f ca="1">[1]!EM_S_MAJASSRES_NUM(B1963,$M$2,$M$1)</f>
        <v/>
      </c>
      <c r="N1963" s="29" t="str">
        <f t="shared" si="214"/>
        <v/>
      </c>
      <c r="O1963" s="21">
        <f t="shared" ca="1" si="215"/>
        <v>-0.49548826790509726</v>
      </c>
      <c r="P1963" s="10" t="str">
        <f t="shared" si="216"/>
        <v>财报</v>
      </c>
    </row>
    <row r="1964" spans="1:16" x14ac:dyDescent="0.2">
      <c r="A1964" s="17">
        <f t="shared" ca="1" si="211"/>
        <v>613</v>
      </c>
      <c r="B1964" s="8" t="s">
        <v>3962</v>
      </c>
      <c r="C1964" s="8" t="s">
        <v>3963</v>
      </c>
      <c r="D1964" s="13">
        <f>IFERROR([1]!EM_S_QSTM07_IS(B1964,"61",$C$1,"1")/1000000,"")</f>
        <v>50.276774920000001</v>
      </c>
      <c r="E1964" s="13" t="str">
        <f>IFERROR([1]!EM_S_PERFORMANCEEXPRESS_PERFEXNETPROFITTOSHAREHOLDER(B1964,$C$1)/1000000,"")</f>
        <v/>
      </c>
      <c r="F1964" s="13" t="str">
        <f>IFERROR([1]!EM_S_PROFITNOTICE_FORECASTT(B1964,$C$1)/1000000,"")</f>
        <v/>
      </c>
      <c r="G1964" s="13" t="str">
        <f>IFERROR([1]!EM_S_PROFITNOTICE_FORECASTL(B1964,$C$1)/1000000,"")</f>
        <v/>
      </c>
      <c r="H1964" s="13" t="str">
        <f t="shared" si="212"/>
        <v/>
      </c>
      <c r="I1964" s="20">
        <f>IFERROR([1]!EM_S_QSTM07_IS(B1964,"61",$I$1,"1")/1000000,"")</f>
        <v>33.593860429999999</v>
      </c>
      <c r="J1964" s="13">
        <f t="shared" si="210"/>
        <v>16.682914490000002</v>
      </c>
      <c r="K1964" s="13">
        <f>IFERROR([1]!EM_S_QSTM07_IS(B1964,"61",$K$2,"1")/1000000,"")</f>
        <v>23.213998760000003</v>
      </c>
      <c r="L1964" s="14">
        <f t="shared" si="213"/>
        <v>-0.28134249241253945</v>
      </c>
      <c r="M1964" s="33" t="str">
        <f ca="1">[1]!EM_S_MAJASSRES_NUM(B1964,$M$2,$M$1)</f>
        <v/>
      </c>
      <c r="N1964" s="29" t="str">
        <f t="shared" si="214"/>
        <v/>
      </c>
      <c r="O1964" s="21">
        <f t="shared" ca="1" si="215"/>
        <v>-0.28134249241253945</v>
      </c>
      <c r="P1964" s="10" t="str">
        <f t="shared" si="216"/>
        <v>财报</v>
      </c>
    </row>
    <row r="1965" spans="1:16" x14ac:dyDescent="0.2">
      <c r="A1965" s="17">
        <f t="shared" ca="1" si="211"/>
        <v>1986</v>
      </c>
      <c r="B1965" s="8" t="s">
        <v>3964</v>
      </c>
      <c r="C1965" s="8" t="s">
        <v>3965</v>
      </c>
      <c r="D1965" s="13">
        <f>IFERROR([1]!EM_S_QSTM07_IS(B1965,"61",$C$1,"1")/1000000,"")</f>
        <v>232.28200000000001</v>
      </c>
      <c r="E1965" s="13" t="str">
        <f>IFERROR([1]!EM_S_PERFORMANCEEXPRESS_PERFEXNETPROFITTOSHAREHOLDER(B1965,$C$1)/1000000,"")</f>
        <v/>
      </c>
      <c r="F1965" s="13" t="str">
        <f>IFERROR([1]!EM_S_PROFITNOTICE_FORECASTT(B1965,$C$1)/1000000,"")</f>
        <v/>
      </c>
      <c r="G1965" s="13" t="str">
        <f>IFERROR([1]!EM_S_PROFITNOTICE_FORECASTL(B1965,$C$1)/1000000,"")</f>
        <v/>
      </c>
      <c r="H1965" s="13" t="str">
        <f t="shared" si="212"/>
        <v/>
      </c>
      <c r="I1965" s="20">
        <f>IFERROR([1]!EM_S_QSTM07_IS(B1965,"61",$I$1,"1")/1000000,"")</f>
        <v>1441.057</v>
      </c>
      <c r="J1965" s="13">
        <f t="shared" si="210"/>
        <v>-1208.7750000000001</v>
      </c>
      <c r="K1965" s="13">
        <f>IFERROR([1]!EM_S_QSTM07_IS(B1965,"61",$K$2,"1")/1000000,"")</f>
        <v>681.44799999999998</v>
      </c>
      <c r="L1965" s="14">
        <f t="shared" si="213"/>
        <v>-2.7738330731031566</v>
      </c>
      <c r="M1965" s="33" t="str">
        <f ca="1">[1]!EM_S_MAJASSRES_NUM(B1965,$M$2,$M$1)</f>
        <v/>
      </c>
      <c r="N1965" s="29" t="str">
        <f t="shared" si="214"/>
        <v/>
      </c>
      <c r="O1965" s="21">
        <f t="shared" ca="1" si="215"/>
        <v>-2.7738330731031566</v>
      </c>
      <c r="P1965" s="10" t="str">
        <f t="shared" si="216"/>
        <v>财报</v>
      </c>
    </row>
    <row r="1966" spans="1:16" x14ac:dyDescent="0.2">
      <c r="A1966" s="17" t="str">
        <f t="shared" ca="1" si="211"/>
        <v/>
      </c>
      <c r="B1966" s="8" t="s">
        <v>3966</v>
      </c>
      <c r="C1966" s="8" t="s">
        <v>3967</v>
      </c>
      <c r="D1966" s="13">
        <f>IFERROR([1]!EM_S_QSTM07_IS(B1966,"61",$C$1,"1")/1000000,"")</f>
        <v>0.53028754</v>
      </c>
      <c r="E1966" s="13" t="str">
        <f>IFERROR([1]!EM_S_PERFORMANCEEXPRESS_PERFEXNETPROFITTOSHAREHOLDER(B1966,$C$1)/1000000,"")</f>
        <v/>
      </c>
      <c r="F1966" s="13" t="str">
        <f>IFERROR([1]!EM_S_PROFITNOTICE_FORECASTT(B1966,$C$1)/1000000,"")</f>
        <v/>
      </c>
      <c r="G1966" s="13" t="str">
        <f>IFERROR([1]!EM_S_PROFITNOTICE_FORECASTL(B1966,$C$1)/1000000,"")</f>
        <v/>
      </c>
      <c r="H1966" s="13" t="str">
        <f t="shared" si="212"/>
        <v/>
      </c>
      <c r="I1966" s="20">
        <f>IFERROR([1]!EM_S_QSTM07_IS(B1966,"61",$I$1,"1")/1000000,"")</f>
        <v>1.29294748</v>
      </c>
      <c r="J1966" s="13">
        <f t="shared" si="210"/>
        <v>-0.76265994000000004</v>
      </c>
      <c r="K1966" s="13">
        <f>IFERROR([1]!EM_S_QSTM07_IS(B1966,"61",$K$2,"1")/1000000,"")</f>
        <v>6.7631884299999996</v>
      </c>
      <c r="L1966" s="14">
        <f t="shared" si="213"/>
        <v>-1.1127663302440325</v>
      </c>
      <c r="M1966" s="33" t="str">
        <f ca="1">[1]!EM_S_MAJASSRES_NUM(B1966,$M$2,$M$1)</f>
        <v/>
      </c>
      <c r="N1966" s="29">
        <f t="shared" si="214"/>
        <v>1</v>
      </c>
      <c r="O1966" s="21" t="str">
        <f t="shared" ca="1" si="215"/>
        <v/>
      </c>
      <c r="P1966" s="10" t="str">
        <f t="shared" si="216"/>
        <v>财报</v>
      </c>
    </row>
    <row r="1967" spans="1:16" x14ac:dyDescent="0.2">
      <c r="A1967" s="17">
        <f t="shared" ca="1" si="211"/>
        <v>1719</v>
      </c>
      <c r="B1967" s="8" t="s">
        <v>3968</v>
      </c>
      <c r="C1967" s="8" t="s">
        <v>3969</v>
      </c>
      <c r="D1967" s="13">
        <f>IFERROR([1]!EM_S_QSTM07_IS(B1967,"61",$C$1,"1")/1000000,"")</f>
        <v>14.627348769999999</v>
      </c>
      <c r="E1967" s="13" t="str">
        <f>IFERROR([1]!EM_S_PERFORMANCEEXPRESS_PERFEXNETPROFITTOSHAREHOLDER(B1967,$C$1)/1000000,"")</f>
        <v/>
      </c>
      <c r="F1967" s="13" t="str">
        <f>IFERROR([1]!EM_S_PROFITNOTICE_FORECASTT(B1967,$C$1)/1000000,"")</f>
        <v/>
      </c>
      <c r="G1967" s="13" t="str">
        <f>IFERROR([1]!EM_S_PROFITNOTICE_FORECASTL(B1967,$C$1)/1000000,"")</f>
        <v/>
      </c>
      <c r="H1967" s="13" t="str">
        <f t="shared" si="212"/>
        <v/>
      </c>
      <c r="I1967" s="20">
        <f>IFERROR([1]!EM_S_QSTM07_IS(B1967,"61",$I$1,"1")/1000000,"")</f>
        <v>18.164476929999999</v>
      </c>
      <c r="J1967" s="13">
        <f t="shared" si="210"/>
        <v>-3.53712816</v>
      </c>
      <c r="K1967" s="13">
        <f>IFERROR([1]!EM_S_QSTM07_IS(B1967,"61",$K$2,"1")/1000000,"")</f>
        <v>16.533970630000002</v>
      </c>
      <c r="L1967" s="14">
        <f t="shared" si="213"/>
        <v>-1.2139309570069072</v>
      </c>
      <c r="M1967" s="33" t="str">
        <f ca="1">[1]!EM_S_MAJASSRES_NUM(B1967,$M$2,$M$1)</f>
        <v/>
      </c>
      <c r="N1967" s="29" t="str">
        <f t="shared" si="214"/>
        <v/>
      </c>
      <c r="O1967" s="21">
        <f t="shared" ca="1" si="215"/>
        <v>-1.2139309570069072</v>
      </c>
      <c r="P1967" s="10" t="str">
        <f t="shared" si="216"/>
        <v>财报</v>
      </c>
    </row>
    <row r="1968" spans="1:16" x14ac:dyDescent="0.2">
      <c r="A1968" s="17">
        <f t="shared" ca="1" si="211"/>
        <v>64</v>
      </c>
      <c r="B1968" s="8" t="s">
        <v>3970</v>
      </c>
      <c r="C1968" s="8" t="s">
        <v>3971</v>
      </c>
      <c r="D1968" s="13">
        <f>IFERROR([1]!EM_S_QSTM07_IS(B1968,"61",$C$1,"1")/1000000,"")</f>
        <v>-126.08882773000001</v>
      </c>
      <c r="E1968" s="13" t="str">
        <f>IFERROR([1]!EM_S_PERFORMANCEEXPRESS_PERFEXNETPROFITTOSHAREHOLDER(B1968,$C$1)/1000000,"")</f>
        <v/>
      </c>
      <c r="F1968" s="13" t="str">
        <f>IFERROR([1]!EM_S_PROFITNOTICE_FORECASTT(B1968,$C$1)/1000000,"")</f>
        <v/>
      </c>
      <c r="G1968" s="13" t="str">
        <f>IFERROR([1]!EM_S_PROFITNOTICE_FORECASTL(B1968,$C$1)/1000000,"")</f>
        <v/>
      </c>
      <c r="H1968" s="13" t="str">
        <f t="shared" si="212"/>
        <v/>
      </c>
      <c r="I1968" s="20">
        <f>IFERROR([1]!EM_S_QSTM07_IS(B1968,"61",$I$1,"1")/1000000,"")</f>
        <v>-360.15207182</v>
      </c>
      <c r="J1968" s="13">
        <f t="shared" si="210"/>
        <v>234.06324409000001</v>
      </c>
      <c r="K1968" s="13">
        <f>IFERROR([1]!EM_S_QSTM07_IS(B1968,"61",$K$2,"1")/1000000,"")</f>
        <v>-159.31495586000003</v>
      </c>
      <c r="L1968" s="14">
        <f t="shared" si="213"/>
        <v>2.4691856318604888</v>
      </c>
      <c r="M1968" s="33" t="str">
        <f ca="1">[1]!EM_S_MAJASSRES_NUM(B1968,$M$2,$M$1)</f>
        <v/>
      </c>
      <c r="N1968" s="29" t="str">
        <f t="shared" si="214"/>
        <v/>
      </c>
      <c r="O1968" s="21">
        <f t="shared" ca="1" si="215"/>
        <v>2.4691856318604888</v>
      </c>
      <c r="P1968" s="10" t="str">
        <f t="shared" si="216"/>
        <v>财报</v>
      </c>
    </row>
    <row r="1969" spans="1:16" x14ac:dyDescent="0.2">
      <c r="A1969" s="17">
        <f t="shared" ca="1" si="211"/>
        <v>1498</v>
      </c>
      <c r="B1969" s="8" t="s">
        <v>3972</v>
      </c>
      <c r="C1969" s="8" t="s">
        <v>3973</v>
      </c>
      <c r="D1969" s="13">
        <f>IFERROR([1]!EM_S_QSTM07_IS(B1969,"61",$C$1,"1")/1000000,"")</f>
        <v>74.931861290000001</v>
      </c>
      <c r="E1969" s="13" t="str">
        <f>IFERROR([1]!EM_S_PERFORMANCEEXPRESS_PERFEXNETPROFITTOSHAREHOLDER(B1969,$C$1)/1000000,"")</f>
        <v/>
      </c>
      <c r="F1969" s="13" t="str">
        <f>IFERROR([1]!EM_S_PROFITNOTICE_FORECASTT(B1969,$C$1)/1000000,"")</f>
        <v/>
      </c>
      <c r="G1969" s="13" t="str">
        <f>IFERROR([1]!EM_S_PROFITNOTICE_FORECASTL(B1969,$C$1)/1000000,"")</f>
        <v/>
      </c>
      <c r="H1969" s="13" t="str">
        <f t="shared" si="212"/>
        <v/>
      </c>
      <c r="I1969" s="20">
        <f>IFERROR([1]!EM_S_QSTM07_IS(B1969,"61",$I$1,"1")/1000000,"")</f>
        <v>74.147629989999999</v>
      </c>
      <c r="J1969" s="13">
        <f t="shared" si="210"/>
        <v>0.78423130000000185</v>
      </c>
      <c r="K1969" s="13">
        <f>IFERROR([1]!EM_S_QSTM07_IS(B1969,"61",$K$2,"1")/1000000,"")</f>
        <v>52.812669649999997</v>
      </c>
      <c r="L1969" s="14">
        <f t="shared" si="213"/>
        <v>-0.98515069764135654</v>
      </c>
      <c r="M1969" s="33" t="str">
        <f ca="1">[1]!EM_S_MAJASSRES_NUM(B1969,$M$2,$M$1)</f>
        <v/>
      </c>
      <c r="N1969" s="29" t="str">
        <f t="shared" si="214"/>
        <v/>
      </c>
      <c r="O1969" s="21">
        <f t="shared" ca="1" si="215"/>
        <v>-0.98515069764135654</v>
      </c>
      <c r="P1969" s="10" t="str">
        <f t="shared" si="216"/>
        <v>财报</v>
      </c>
    </row>
    <row r="1970" spans="1:16" x14ac:dyDescent="0.2">
      <c r="A1970" s="17" t="str">
        <f t="shared" ca="1" si="211"/>
        <v/>
      </c>
      <c r="B1970" s="8" t="s">
        <v>3974</v>
      </c>
      <c r="C1970" s="8" t="s">
        <v>3975</v>
      </c>
      <c r="D1970" s="13">
        <f>IFERROR([1]!EM_S_QSTM07_IS(B1970,"61",$C$1,"1")/1000000,"")</f>
        <v>-79.38925716</v>
      </c>
      <c r="E1970" s="13" t="str">
        <f>IFERROR([1]!EM_S_PERFORMANCEEXPRESS_PERFEXNETPROFITTOSHAREHOLDER(B1970,$C$1)/1000000,"")</f>
        <v/>
      </c>
      <c r="F1970" s="13" t="str">
        <f>IFERROR([1]!EM_S_PROFITNOTICE_FORECASTT(B1970,$C$1)/1000000,"")</f>
        <v/>
      </c>
      <c r="G1970" s="13" t="str">
        <f>IFERROR([1]!EM_S_PROFITNOTICE_FORECASTL(B1970,$C$1)/1000000,"")</f>
        <v/>
      </c>
      <c r="H1970" s="13" t="str">
        <f t="shared" si="212"/>
        <v/>
      </c>
      <c r="I1970" s="20">
        <f>IFERROR([1]!EM_S_QSTM07_IS(B1970,"61",$I$1,"1")/1000000,"")</f>
        <v>-64.161163819999999</v>
      </c>
      <c r="J1970" s="13">
        <f t="shared" si="210"/>
        <v>-15.228093340000001</v>
      </c>
      <c r="K1970" s="13">
        <f>IFERROR([1]!EM_S_QSTM07_IS(B1970,"61",$K$2,"1")/1000000,"")</f>
        <v>-47.029045100000005</v>
      </c>
      <c r="L1970" s="14">
        <f t="shared" si="213"/>
        <v>0.67619811740553504</v>
      </c>
      <c r="M1970" s="33">
        <f ca="1">[1]!EM_S_MAJASSRES_NUM(B1970,$M$2,$M$1)</f>
        <v>1</v>
      </c>
      <c r="N1970" s="29" t="str">
        <f t="shared" si="214"/>
        <v/>
      </c>
      <c r="O1970" s="21" t="str">
        <f t="shared" ca="1" si="215"/>
        <v/>
      </c>
      <c r="P1970" s="10" t="str">
        <f t="shared" si="216"/>
        <v>财报</v>
      </c>
    </row>
    <row r="1971" spans="1:16" x14ac:dyDescent="0.2">
      <c r="A1971" s="17" t="str">
        <f t="shared" ca="1" si="211"/>
        <v/>
      </c>
      <c r="B1971" s="8" t="s">
        <v>80</v>
      </c>
      <c r="C1971" s="8" t="s">
        <v>81</v>
      </c>
      <c r="D1971" s="13">
        <f>IFERROR([1]!EM_S_QSTM07_IS(B1971,"61",$C$1,"1")/1000000,"")</f>
        <v>-8.744355109999999</v>
      </c>
      <c r="E1971" s="13" t="str">
        <f>IFERROR([1]!EM_S_PERFORMANCEEXPRESS_PERFEXNETPROFITTOSHAREHOLDER(B1971,$C$1)/1000000,"")</f>
        <v/>
      </c>
      <c r="F1971" s="13" t="str">
        <f>IFERROR([1]!EM_S_PROFITNOTICE_FORECASTT(B1971,$C$1)/1000000,"")</f>
        <v/>
      </c>
      <c r="G1971" s="13" t="str">
        <f>IFERROR([1]!EM_S_PROFITNOTICE_FORECASTL(B1971,$C$1)/1000000,"")</f>
        <v/>
      </c>
      <c r="H1971" s="13" t="str">
        <f t="shared" si="212"/>
        <v/>
      </c>
      <c r="I1971" s="20">
        <f>IFERROR([1]!EM_S_QSTM07_IS(B1971,"61",$I$1,"1")/1000000,"")</f>
        <v>-6.9736359500000002</v>
      </c>
      <c r="J1971" s="13">
        <f t="shared" si="210"/>
        <v>-1.7707191599999987</v>
      </c>
      <c r="K1971" s="13">
        <f>IFERROR([1]!EM_S_QSTM07_IS(B1971,"61",$K$2,"1")/1000000,"")</f>
        <v>-0.67431742000000006</v>
      </c>
      <c r="L1971" s="14">
        <f t="shared" si="213"/>
        <v>-1.6259430758885018</v>
      </c>
      <c r="M1971" s="33" t="str">
        <f ca="1">[1]!EM_S_MAJASSRES_NUM(B1971,$M$2,$M$1)</f>
        <v/>
      </c>
      <c r="N1971" s="29">
        <f t="shared" si="214"/>
        <v>1</v>
      </c>
      <c r="O1971" s="21" t="str">
        <f t="shared" ca="1" si="215"/>
        <v/>
      </c>
      <c r="P1971" s="10" t="str">
        <f t="shared" si="216"/>
        <v>财报</v>
      </c>
    </row>
    <row r="1972" spans="1:16" x14ac:dyDescent="0.2">
      <c r="A1972" s="17" t="str">
        <f t="shared" ca="1" si="211"/>
        <v/>
      </c>
      <c r="B1972" s="8" t="s">
        <v>3976</v>
      </c>
      <c r="C1972" s="8" t="s">
        <v>3977</v>
      </c>
      <c r="D1972" s="13">
        <f>IFERROR([1]!EM_S_QSTM07_IS(B1972,"61",$C$1,"1")/1000000,"")</f>
        <v>61.947356570000004</v>
      </c>
      <c r="E1972" s="13" t="str">
        <f>IFERROR([1]!EM_S_PERFORMANCEEXPRESS_PERFEXNETPROFITTOSHAREHOLDER(B1972,$C$1)/1000000,"")</f>
        <v/>
      </c>
      <c r="F1972" s="13" t="str">
        <f>IFERROR([1]!EM_S_PROFITNOTICE_FORECASTT(B1972,$C$1)/1000000,"")</f>
        <v/>
      </c>
      <c r="G1972" s="13" t="str">
        <f>IFERROR([1]!EM_S_PROFITNOTICE_FORECASTL(B1972,$C$1)/1000000,"")</f>
        <v/>
      </c>
      <c r="H1972" s="13" t="str">
        <f t="shared" si="212"/>
        <v/>
      </c>
      <c r="I1972" s="20">
        <f>IFERROR([1]!EM_S_QSTM07_IS(B1972,"61",$I$1,"1")/1000000,"")</f>
        <v>55.771329549999997</v>
      </c>
      <c r="J1972" s="13">
        <f t="shared" si="210"/>
        <v>6.1760270200000065</v>
      </c>
      <c r="K1972" s="13">
        <f>IFERROR([1]!EM_S_QSTM07_IS(B1972,"61",$K$2,"1")/1000000,"")</f>
        <v>19.989644769999998</v>
      </c>
      <c r="L1972" s="14">
        <f t="shared" si="213"/>
        <v>-0.6910386807238893</v>
      </c>
      <c r="M1972" s="33">
        <f ca="1">[1]!EM_S_MAJASSRES_NUM(B1972,$M$2,$M$1)</f>
        <v>1</v>
      </c>
      <c r="N1972" s="29" t="str">
        <f t="shared" si="214"/>
        <v/>
      </c>
      <c r="O1972" s="21" t="str">
        <f t="shared" ca="1" si="215"/>
        <v/>
      </c>
      <c r="P1972" s="10" t="str">
        <f t="shared" si="216"/>
        <v>财报</v>
      </c>
    </row>
    <row r="1973" spans="1:16" x14ac:dyDescent="0.2">
      <c r="A1973" s="17">
        <f t="shared" ca="1" si="211"/>
        <v>88</v>
      </c>
      <c r="B1973" s="8" t="s">
        <v>3978</v>
      </c>
      <c r="C1973" s="8" t="s">
        <v>3979</v>
      </c>
      <c r="D1973" s="13">
        <f>IFERROR([1]!EM_S_QSTM07_IS(B1973,"61",$C$1,"1")/1000000,"")</f>
        <v>41.068469239999999</v>
      </c>
      <c r="E1973" s="13" t="str">
        <f>IFERROR([1]!EM_S_PERFORMANCEEXPRESS_PERFEXNETPROFITTOSHAREHOLDER(B1973,$C$1)/1000000,"")</f>
        <v/>
      </c>
      <c r="F1973" s="13" t="str">
        <f>IFERROR([1]!EM_S_PROFITNOTICE_FORECASTT(B1973,$C$1)/1000000,"")</f>
        <v/>
      </c>
      <c r="G1973" s="13" t="str">
        <f>IFERROR([1]!EM_S_PROFITNOTICE_FORECASTL(B1973,$C$1)/1000000,"")</f>
        <v/>
      </c>
      <c r="H1973" s="13" t="str">
        <f t="shared" si="212"/>
        <v/>
      </c>
      <c r="I1973" s="20">
        <f>IFERROR([1]!EM_S_QSTM07_IS(B1973,"61",$I$1,"1")/1000000,"")</f>
        <v>-63.694103599999998</v>
      </c>
      <c r="J1973" s="13">
        <f t="shared" si="210"/>
        <v>104.76257283999999</v>
      </c>
      <c r="K1973" s="13">
        <f>IFERROR([1]!EM_S_QSTM07_IS(B1973,"61",$K$2,"1")/1000000,"")</f>
        <v>-106.68726826000001</v>
      </c>
      <c r="L1973" s="14">
        <f t="shared" si="213"/>
        <v>1.9819594647853438</v>
      </c>
      <c r="M1973" s="33" t="str">
        <f ca="1">[1]!EM_S_MAJASSRES_NUM(B1973,$M$2,$M$1)</f>
        <v/>
      </c>
      <c r="N1973" s="29" t="str">
        <f t="shared" si="214"/>
        <v/>
      </c>
      <c r="O1973" s="21">
        <f t="shared" ca="1" si="215"/>
        <v>1.9819594647853438</v>
      </c>
      <c r="P1973" s="10" t="str">
        <f t="shared" si="216"/>
        <v>财报</v>
      </c>
    </row>
    <row r="1974" spans="1:16" x14ac:dyDescent="0.2">
      <c r="A1974" s="17" t="str">
        <f t="shared" ca="1" si="211"/>
        <v/>
      </c>
      <c r="B1974" s="8" t="s">
        <v>44</v>
      </c>
      <c r="C1974" s="8" t="s">
        <v>45</v>
      </c>
      <c r="D1974" s="13">
        <f>IFERROR([1]!EM_S_QSTM07_IS(B1974,"61",$C$1,"1")/1000000,"")</f>
        <v>51.104580810000002</v>
      </c>
      <c r="E1974" s="13" t="str">
        <f>IFERROR([1]!EM_S_PERFORMANCEEXPRESS_PERFEXNETPROFITTOSHAREHOLDER(B1974,$C$1)/1000000,"")</f>
        <v/>
      </c>
      <c r="F1974" s="13" t="str">
        <f>IFERROR([1]!EM_S_PROFITNOTICE_FORECASTT(B1974,$C$1)/1000000,"")</f>
        <v/>
      </c>
      <c r="G1974" s="13" t="str">
        <f>IFERROR([1]!EM_S_PROFITNOTICE_FORECASTL(B1974,$C$1)/1000000,"")</f>
        <v/>
      </c>
      <c r="H1974" s="13" t="str">
        <f t="shared" si="212"/>
        <v/>
      </c>
      <c r="I1974" s="20">
        <f>IFERROR([1]!EM_S_QSTM07_IS(B1974,"61",$I$1,"1")/1000000,"")</f>
        <v>-130.83606518000002</v>
      </c>
      <c r="J1974" s="13">
        <f t="shared" si="210"/>
        <v>181.94064599000001</v>
      </c>
      <c r="K1974" s="13">
        <f>IFERROR([1]!EM_S_QSTM07_IS(B1974,"61",$K$2,"1")/1000000,"")</f>
        <v>9.38825106</v>
      </c>
      <c r="L1974" s="14">
        <f t="shared" si="213"/>
        <v>18.379610198664629</v>
      </c>
      <c r="M1974" s="33" t="str">
        <f ca="1">[1]!EM_S_MAJASSRES_NUM(B1974,$M$2,$M$1)</f>
        <v/>
      </c>
      <c r="N1974" s="29">
        <f t="shared" si="214"/>
        <v>1</v>
      </c>
      <c r="O1974" s="21" t="str">
        <f t="shared" ca="1" si="215"/>
        <v/>
      </c>
      <c r="P1974" s="10" t="str">
        <f t="shared" si="216"/>
        <v>财报</v>
      </c>
    </row>
    <row r="1975" spans="1:16" x14ac:dyDescent="0.2">
      <c r="A1975" s="17" t="str">
        <f t="shared" ca="1" si="211"/>
        <v/>
      </c>
      <c r="B1975" s="8" t="s">
        <v>3980</v>
      </c>
      <c r="C1975" s="8" t="s">
        <v>3981</v>
      </c>
      <c r="D1975" s="13">
        <f>IFERROR([1]!EM_S_QSTM07_IS(B1975,"61",$C$1,"1")/1000000,"")</f>
        <v>4.2321619800000008</v>
      </c>
      <c r="E1975" s="13" t="str">
        <f>IFERROR([1]!EM_S_PERFORMANCEEXPRESS_PERFEXNETPROFITTOSHAREHOLDER(B1975,$C$1)/1000000,"")</f>
        <v/>
      </c>
      <c r="F1975" s="13" t="str">
        <f>IFERROR([1]!EM_S_PROFITNOTICE_FORECASTT(B1975,$C$1)/1000000,"")</f>
        <v/>
      </c>
      <c r="G1975" s="13" t="str">
        <f>IFERROR([1]!EM_S_PROFITNOTICE_FORECASTL(B1975,$C$1)/1000000,"")</f>
        <v/>
      </c>
      <c r="H1975" s="13" t="str">
        <f t="shared" si="212"/>
        <v/>
      </c>
      <c r="I1975" s="20">
        <f>IFERROR([1]!EM_S_QSTM07_IS(B1975,"61",$I$1,"1")/1000000,"")</f>
        <v>3.7142179100000003</v>
      </c>
      <c r="J1975" s="13">
        <f t="shared" si="210"/>
        <v>0.51794407000000042</v>
      </c>
      <c r="K1975" s="13">
        <f>IFERROR([1]!EM_S_QSTM07_IS(B1975,"61",$K$2,"1")/1000000,"")</f>
        <v>7.1528385500000002</v>
      </c>
      <c r="L1975" s="14">
        <f t="shared" si="213"/>
        <v>-0.92758901709028507</v>
      </c>
      <c r="M1975" s="33" t="str">
        <f ca="1">[1]!EM_S_MAJASSRES_NUM(B1975,$M$2,$M$1)</f>
        <v/>
      </c>
      <c r="N1975" s="29">
        <f t="shared" si="214"/>
        <v>1</v>
      </c>
      <c r="O1975" s="21" t="str">
        <f t="shared" ca="1" si="215"/>
        <v/>
      </c>
      <c r="P1975" s="10" t="str">
        <f t="shared" si="216"/>
        <v>财报</v>
      </c>
    </row>
    <row r="1976" spans="1:16" x14ac:dyDescent="0.2">
      <c r="A1976" s="17" t="str">
        <f t="shared" ca="1" si="211"/>
        <v/>
      </c>
      <c r="B1976" s="8" t="s">
        <v>3982</v>
      </c>
      <c r="C1976" s="8" t="s">
        <v>3983</v>
      </c>
      <c r="D1976" s="13">
        <f>IFERROR([1]!EM_S_QSTM07_IS(B1976,"61",$C$1,"1")/1000000,"")</f>
        <v>1.73393416</v>
      </c>
      <c r="E1976" s="13" t="str">
        <f>IFERROR([1]!EM_S_PERFORMANCEEXPRESS_PERFEXNETPROFITTOSHAREHOLDER(B1976,$C$1)/1000000,"")</f>
        <v/>
      </c>
      <c r="F1976" s="13" t="str">
        <f>IFERROR([1]!EM_S_PROFITNOTICE_FORECASTT(B1976,$C$1)/1000000,"")</f>
        <v/>
      </c>
      <c r="G1976" s="13" t="str">
        <f>IFERROR([1]!EM_S_PROFITNOTICE_FORECASTL(B1976,$C$1)/1000000,"")</f>
        <v/>
      </c>
      <c r="H1976" s="13" t="str">
        <f t="shared" si="212"/>
        <v/>
      </c>
      <c r="I1976" s="20">
        <f>IFERROR([1]!EM_S_QSTM07_IS(B1976,"61",$I$1,"1")/1000000,"")</f>
        <v>12.751958179999999</v>
      </c>
      <c r="J1976" s="13">
        <f t="shared" si="210"/>
        <v>-11.018024019999999</v>
      </c>
      <c r="K1976" s="13">
        <f>IFERROR([1]!EM_S_QSTM07_IS(B1976,"61",$K$2,"1")/1000000,"")</f>
        <v>9.4802679699999999</v>
      </c>
      <c r="L1976" s="14">
        <f t="shared" si="213"/>
        <v>-2.1622059687411976</v>
      </c>
      <c r="M1976" s="33" t="str">
        <f ca="1">[1]!EM_S_MAJASSRES_NUM(B1976,$M$2,$M$1)</f>
        <v/>
      </c>
      <c r="N1976" s="29">
        <f t="shared" si="214"/>
        <v>1</v>
      </c>
      <c r="O1976" s="21" t="str">
        <f t="shared" ca="1" si="215"/>
        <v/>
      </c>
      <c r="P1976" s="10" t="str">
        <f t="shared" si="216"/>
        <v>财报</v>
      </c>
    </row>
    <row r="1977" spans="1:16" x14ac:dyDescent="0.2">
      <c r="A1977" s="17" t="str">
        <f t="shared" ca="1" si="211"/>
        <v/>
      </c>
      <c r="B1977" s="8" t="s">
        <v>84</v>
      </c>
      <c r="C1977" s="8" t="s">
        <v>85</v>
      </c>
      <c r="D1977" s="13">
        <f>IFERROR([1]!EM_S_QSTM07_IS(B1977,"61",$C$1,"1")/1000000,"")</f>
        <v>3.94139237</v>
      </c>
      <c r="E1977" s="13" t="str">
        <f>IFERROR([1]!EM_S_PERFORMANCEEXPRESS_PERFEXNETPROFITTOSHAREHOLDER(B1977,$C$1)/1000000,"")</f>
        <v/>
      </c>
      <c r="F1977" s="13" t="str">
        <f>IFERROR([1]!EM_S_PROFITNOTICE_FORECASTT(B1977,$C$1)/1000000,"")</f>
        <v/>
      </c>
      <c r="G1977" s="13" t="str">
        <f>IFERROR([1]!EM_S_PROFITNOTICE_FORECASTL(B1977,$C$1)/1000000,"")</f>
        <v/>
      </c>
      <c r="H1977" s="13" t="str">
        <f t="shared" si="212"/>
        <v/>
      </c>
      <c r="I1977" s="20">
        <f>IFERROR([1]!EM_S_QSTM07_IS(B1977,"61",$I$1,"1")/1000000,"")</f>
        <v>-1.7172735100000001</v>
      </c>
      <c r="J1977" s="13">
        <f t="shared" si="210"/>
        <v>5.65866588</v>
      </c>
      <c r="K1977" s="13">
        <f>IFERROR([1]!EM_S_QSTM07_IS(B1977,"61",$K$2,"1")/1000000,"")</f>
        <v>-7.1187739900000002</v>
      </c>
      <c r="L1977" s="14">
        <f t="shared" si="213"/>
        <v>1.7948933184209714</v>
      </c>
      <c r="M1977" s="33" t="str">
        <f ca="1">[1]!EM_S_MAJASSRES_NUM(B1977,$M$2,$M$1)</f>
        <v/>
      </c>
      <c r="N1977" s="29">
        <f t="shared" si="214"/>
        <v>1</v>
      </c>
      <c r="O1977" s="21" t="str">
        <f t="shared" ca="1" si="215"/>
        <v/>
      </c>
      <c r="P1977" s="10" t="str">
        <f t="shared" si="216"/>
        <v>财报</v>
      </c>
    </row>
    <row r="1978" spans="1:16" x14ac:dyDescent="0.2">
      <c r="A1978" s="17" t="str">
        <f t="shared" ca="1" si="211"/>
        <v/>
      </c>
      <c r="B1978" s="8" t="s">
        <v>3984</v>
      </c>
      <c r="C1978" s="8" t="s">
        <v>3985</v>
      </c>
      <c r="D1978" s="13">
        <f>IFERROR([1]!EM_S_QSTM07_IS(B1978,"61",$C$1,"1")/1000000,"")</f>
        <v>-0.41320284999999995</v>
      </c>
      <c r="E1978" s="13" t="str">
        <f>IFERROR([1]!EM_S_PERFORMANCEEXPRESS_PERFEXNETPROFITTOSHAREHOLDER(B1978,$C$1)/1000000,"")</f>
        <v/>
      </c>
      <c r="F1978" s="13" t="str">
        <f>IFERROR([1]!EM_S_PROFITNOTICE_FORECASTT(B1978,$C$1)/1000000,"")</f>
        <v/>
      </c>
      <c r="G1978" s="13" t="str">
        <f>IFERROR([1]!EM_S_PROFITNOTICE_FORECASTL(B1978,$C$1)/1000000,"")</f>
        <v/>
      </c>
      <c r="H1978" s="13" t="str">
        <f t="shared" si="212"/>
        <v/>
      </c>
      <c r="I1978" s="20">
        <f>IFERROR([1]!EM_S_QSTM07_IS(B1978,"61",$I$1,"1")/1000000,"")</f>
        <v>2.51862166</v>
      </c>
      <c r="J1978" s="13">
        <f t="shared" si="210"/>
        <v>-2.9318245099999998</v>
      </c>
      <c r="K1978" s="13">
        <f>IFERROR([1]!EM_S_QSTM07_IS(B1978,"61",$K$2,"1")/1000000,"")</f>
        <v>-2.5137875800000002</v>
      </c>
      <c r="L1978" s="14">
        <f t="shared" si="213"/>
        <v>-0.16629763522023586</v>
      </c>
      <c r="M1978" s="33" t="str">
        <f ca="1">[1]!EM_S_MAJASSRES_NUM(B1978,$M$2,$M$1)</f>
        <v/>
      </c>
      <c r="N1978" s="29">
        <f t="shared" si="214"/>
        <v>1</v>
      </c>
      <c r="O1978" s="21" t="str">
        <f t="shared" ca="1" si="215"/>
        <v/>
      </c>
      <c r="P1978" s="10" t="str">
        <f t="shared" si="216"/>
        <v>财报</v>
      </c>
    </row>
    <row r="1979" spans="1:16" x14ac:dyDescent="0.2">
      <c r="A1979" s="17" t="str">
        <f t="shared" ca="1" si="211"/>
        <v/>
      </c>
      <c r="B1979" s="8" t="s">
        <v>3986</v>
      </c>
      <c r="C1979" s="8" t="s">
        <v>3987</v>
      </c>
      <c r="D1979" s="13">
        <f>IFERROR([1]!EM_S_QSTM07_IS(B1979,"61",$C$1,"1")/1000000,"")</f>
        <v>1094.2848529</v>
      </c>
      <c r="E1979" s="13" t="str">
        <f>IFERROR([1]!EM_S_PERFORMANCEEXPRESS_PERFEXNETPROFITTOSHAREHOLDER(B1979,$C$1)/1000000,"")</f>
        <v/>
      </c>
      <c r="F1979" s="13" t="str">
        <f>IFERROR([1]!EM_S_PROFITNOTICE_FORECASTT(B1979,$C$1)/1000000,"")</f>
        <v/>
      </c>
      <c r="G1979" s="13" t="str">
        <f>IFERROR([1]!EM_S_PROFITNOTICE_FORECASTL(B1979,$C$1)/1000000,"")</f>
        <v/>
      </c>
      <c r="H1979" s="13" t="str">
        <f t="shared" si="212"/>
        <v/>
      </c>
      <c r="I1979" s="20">
        <f>IFERROR([1]!EM_S_QSTM07_IS(B1979,"61",$I$1,"1")/1000000,"")</f>
        <v>728.87751091999996</v>
      </c>
      <c r="J1979" s="13">
        <f t="shared" si="210"/>
        <v>365.40734198000007</v>
      </c>
      <c r="K1979" s="13">
        <f>IFERROR([1]!EM_S_QSTM07_IS(B1979,"61",$K$2,"1")/1000000,"")</f>
        <v>385.79164046</v>
      </c>
      <c r="L1979" s="14">
        <f t="shared" si="213"/>
        <v>-5.2837584701666003E-2</v>
      </c>
      <c r="M1979" s="33">
        <f ca="1">[1]!EM_S_MAJASSRES_NUM(B1979,$M$2,$M$1)</f>
        <v>1</v>
      </c>
      <c r="N1979" s="29" t="str">
        <f t="shared" si="214"/>
        <v/>
      </c>
      <c r="O1979" s="21" t="str">
        <f t="shared" ca="1" si="215"/>
        <v/>
      </c>
      <c r="P1979" s="10" t="str">
        <f t="shared" si="216"/>
        <v>财报</v>
      </c>
    </row>
    <row r="1980" spans="1:16" x14ac:dyDescent="0.2">
      <c r="A1980" s="17" t="str">
        <f t="shared" ca="1" si="211"/>
        <v/>
      </c>
      <c r="B1980" s="8" t="s">
        <v>3988</v>
      </c>
      <c r="C1980" s="8" t="s">
        <v>3989</v>
      </c>
      <c r="D1980" s="13">
        <f>IFERROR([1]!EM_S_QSTM07_IS(B1980,"61",$C$1,"1")/1000000,"")</f>
        <v>-31.980586469999999</v>
      </c>
      <c r="E1980" s="13" t="str">
        <f>IFERROR([1]!EM_S_PERFORMANCEEXPRESS_PERFEXNETPROFITTOSHAREHOLDER(B1980,$C$1)/1000000,"")</f>
        <v/>
      </c>
      <c r="F1980" s="13" t="str">
        <f>IFERROR([1]!EM_S_PROFITNOTICE_FORECASTT(B1980,$C$1)/1000000,"")</f>
        <v/>
      </c>
      <c r="G1980" s="13" t="str">
        <f>IFERROR([1]!EM_S_PROFITNOTICE_FORECASTL(B1980,$C$1)/1000000,"")</f>
        <v/>
      </c>
      <c r="H1980" s="13" t="str">
        <f t="shared" si="212"/>
        <v/>
      </c>
      <c r="I1980" s="20">
        <f>IFERROR([1]!EM_S_QSTM07_IS(B1980,"61",$I$1,"1")/1000000,"")</f>
        <v>1.6087210000000001</v>
      </c>
      <c r="J1980" s="13">
        <f t="shared" si="210"/>
        <v>-33.589307470000001</v>
      </c>
      <c r="K1980" s="13">
        <f>IFERROR([1]!EM_S_QSTM07_IS(B1980,"61",$K$2,"1")/1000000,"")</f>
        <v>-2.8432003099999998</v>
      </c>
      <c r="L1980" s="14">
        <f t="shared" si="213"/>
        <v>-10.813908204730044</v>
      </c>
      <c r="M1980" s="33" t="str">
        <f ca="1">[1]!EM_S_MAJASSRES_NUM(B1980,$M$2,$M$1)</f>
        <v/>
      </c>
      <c r="N1980" s="29">
        <f t="shared" si="214"/>
        <v>1</v>
      </c>
      <c r="O1980" s="21" t="str">
        <f t="shared" ca="1" si="215"/>
        <v/>
      </c>
      <c r="P1980" s="10" t="str">
        <f t="shared" si="216"/>
        <v>财报</v>
      </c>
    </row>
    <row r="1981" spans="1:16" x14ac:dyDescent="0.2">
      <c r="A1981" s="17" t="str">
        <f t="shared" ca="1" si="211"/>
        <v/>
      </c>
      <c r="B1981" s="8" t="s">
        <v>3990</v>
      </c>
      <c r="C1981" s="8" t="s">
        <v>3991</v>
      </c>
      <c r="D1981" s="13">
        <f>IFERROR([1]!EM_S_QSTM07_IS(B1981,"61",$C$1,"1")/1000000,"")</f>
        <v>-17.19011536</v>
      </c>
      <c r="E1981" s="13" t="str">
        <f>IFERROR([1]!EM_S_PERFORMANCEEXPRESS_PERFEXNETPROFITTOSHAREHOLDER(B1981,$C$1)/1000000,"")</f>
        <v/>
      </c>
      <c r="F1981" s="13">
        <f>IFERROR([1]!EM_S_PROFITNOTICE_FORECASTT(B1981,$C$1)/1000000,"")</f>
        <v>-45</v>
      </c>
      <c r="G1981" s="13">
        <f>IFERROR([1]!EM_S_PROFITNOTICE_FORECASTL(B1981,$C$1)/1000000,"")</f>
        <v>-45</v>
      </c>
      <c r="H1981" s="13">
        <f t="shared" si="212"/>
        <v>-45</v>
      </c>
      <c r="I1981" s="20">
        <f>IFERROR([1]!EM_S_QSTM07_IS(B1981,"61",$I$1,"1")/1000000,"")</f>
        <v>-27.962434550000001</v>
      </c>
      <c r="J1981" s="13">
        <f t="shared" si="210"/>
        <v>10.772319190000001</v>
      </c>
      <c r="K1981" s="13">
        <f>IFERROR([1]!EM_S_QSTM07_IS(B1981,"61",$K$2,"1")/1000000,"")</f>
        <v>0.76926831999999989</v>
      </c>
      <c r="L1981" s="14">
        <f t="shared" si="213"/>
        <v>13.003331360376315</v>
      </c>
      <c r="M1981" s="33" t="str">
        <f ca="1">[1]!EM_S_MAJASSRES_NUM(B1981,$M$2,$M$1)</f>
        <v/>
      </c>
      <c r="N1981" s="29">
        <f t="shared" si="214"/>
        <v>1</v>
      </c>
      <c r="O1981" s="21" t="str">
        <f t="shared" ca="1" si="215"/>
        <v/>
      </c>
      <c r="P1981" s="10" t="str">
        <f t="shared" si="216"/>
        <v>财报</v>
      </c>
    </row>
    <row r="1982" spans="1:16" x14ac:dyDescent="0.2">
      <c r="A1982" s="17">
        <f t="shared" ca="1" si="211"/>
        <v>295</v>
      </c>
      <c r="B1982" s="8" t="s">
        <v>3992</v>
      </c>
      <c r="C1982" s="8" t="s">
        <v>3993</v>
      </c>
      <c r="D1982" s="13">
        <f>IFERROR([1]!EM_S_QSTM07_IS(B1982,"61",$C$1,"1")/1000000,"")</f>
        <v>-179.22163086</v>
      </c>
      <c r="E1982" s="13" t="str">
        <f>IFERROR([1]!EM_S_PERFORMANCEEXPRESS_PERFEXNETPROFITTOSHAREHOLDER(B1982,$C$1)/1000000,"")</f>
        <v/>
      </c>
      <c r="F1982" s="13" t="str">
        <f>IFERROR([1]!EM_S_PROFITNOTICE_FORECASTT(B1982,$C$1)/1000000,"")</f>
        <v/>
      </c>
      <c r="G1982" s="13" t="str">
        <f>IFERROR([1]!EM_S_PROFITNOTICE_FORECASTL(B1982,$C$1)/1000000,"")</f>
        <v/>
      </c>
      <c r="H1982" s="13" t="str">
        <f t="shared" si="212"/>
        <v/>
      </c>
      <c r="I1982" s="20">
        <f>IFERROR([1]!EM_S_QSTM07_IS(B1982,"61",$I$1,"1")/1000000,"")</f>
        <v>-143.05785177999999</v>
      </c>
      <c r="J1982" s="13">
        <f t="shared" si="210"/>
        <v>-36.163779080000012</v>
      </c>
      <c r="K1982" s="13">
        <f>IFERROR([1]!EM_S_QSTM07_IS(B1982,"61",$K$2,"1")/1000000,"")</f>
        <v>-90.238711780000003</v>
      </c>
      <c r="L1982" s="14">
        <f t="shared" si="213"/>
        <v>0.59924318104001184</v>
      </c>
      <c r="M1982" s="33" t="str">
        <f ca="1">[1]!EM_S_MAJASSRES_NUM(B1982,$M$2,$M$1)</f>
        <v/>
      </c>
      <c r="N1982" s="29" t="str">
        <f t="shared" si="214"/>
        <v/>
      </c>
      <c r="O1982" s="21">
        <f t="shared" ca="1" si="215"/>
        <v>0.59924318104001184</v>
      </c>
      <c r="P1982" s="10" t="str">
        <f t="shared" si="216"/>
        <v>财报</v>
      </c>
    </row>
    <row r="1983" spans="1:16" x14ac:dyDescent="0.2">
      <c r="A1983" s="17">
        <f t="shared" ca="1" si="211"/>
        <v>1621</v>
      </c>
      <c r="B1983" s="8" t="s">
        <v>3994</v>
      </c>
      <c r="C1983" s="8" t="s">
        <v>3995</v>
      </c>
      <c r="D1983" s="13">
        <f>IFERROR([1]!EM_S_QSTM07_IS(B1983,"61",$C$1,"1")/1000000,"")</f>
        <v>141.98061902000001</v>
      </c>
      <c r="E1983" s="13" t="str">
        <f>IFERROR([1]!EM_S_PERFORMANCEEXPRESS_PERFEXNETPROFITTOSHAREHOLDER(B1983,$C$1)/1000000,"")</f>
        <v/>
      </c>
      <c r="F1983" s="13" t="str">
        <f>IFERROR([1]!EM_S_PROFITNOTICE_FORECASTT(B1983,$C$1)/1000000,"")</f>
        <v/>
      </c>
      <c r="G1983" s="13" t="str">
        <f>IFERROR([1]!EM_S_PROFITNOTICE_FORECASTL(B1983,$C$1)/1000000,"")</f>
        <v/>
      </c>
      <c r="H1983" s="13" t="str">
        <f t="shared" si="212"/>
        <v/>
      </c>
      <c r="I1983" s="20">
        <f>IFERROR([1]!EM_S_QSTM07_IS(B1983,"61",$I$1,"1")/1000000,"")</f>
        <v>189.24972940999999</v>
      </c>
      <c r="J1983" s="13">
        <f t="shared" si="210"/>
        <v>-47.26911038999998</v>
      </c>
      <c r="K1983" s="13">
        <f>IFERROR([1]!EM_S_QSTM07_IS(B1983,"61",$K$2,"1")/1000000,"")</f>
        <v>491.77670620999999</v>
      </c>
      <c r="L1983" s="14">
        <f t="shared" si="213"/>
        <v>-1.0961190511732268</v>
      </c>
      <c r="M1983" s="33" t="str">
        <f ca="1">[1]!EM_S_MAJASSRES_NUM(B1983,$M$2,$M$1)</f>
        <v/>
      </c>
      <c r="N1983" s="29" t="str">
        <f t="shared" si="214"/>
        <v/>
      </c>
      <c r="O1983" s="21">
        <f t="shared" ca="1" si="215"/>
        <v>-1.0961190511732268</v>
      </c>
      <c r="P1983" s="10" t="str">
        <f t="shared" si="216"/>
        <v>财报</v>
      </c>
    </row>
    <row r="1984" spans="1:16" x14ac:dyDescent="0.2">
      <c r="A1984" s="17" t="str">
        <f t="shared" ca="1" si="211"/>
        <v/>
      </c>
      <c r="B1984" s="8" t="s">
        <v>3996</v>
      </c>
      <c r="C1984" s="8" t="s">
        <v>3997</v>
      </c>
      <c r="D1984" s="13">
        <f>IFERROR([1]!EM_S_QSTM07_IS(B1984,"61",$C$1,"1")/1000000,"")</f>
        <v>-4.7438278600000006</v>
      </c>
      <c r="E1984" s="13" t="str">
        <f>IFERROR([1]!EM_S_PERFORMANCEEXPRESS_PERFEXNETPROFITTOSHAREHOLDER(B1984,$C$1)/1000000,"")</f>
        <v/>
      </c>
      <c r="F1984" s="13" t="str">
        <f>IFERROR([1]!EM_S_PROFITNOTICE_FORECASTT(B1984,$C$1)/1000000,"")</f>
        <v/>
      </c>
      <c r="G1984" s="13" t="str">
        <f>IFERROR([1]!EM_S_PROFITNOTICE_FORECASTL(B1984,$C$1)/1000000,"")</f>
        <v/>
      </c>
      <c r="H1984" s="13" t="str">
        <f t="shared" si="212"/>
        <v/>
      </c>
      <c r="I1984" s="20">
        <f>IFERROR([1]!EM_S_QSTM07_IS(B1984,"61",$I$1,"1")/1000000,"")</f>
        <v>-13.258248160000001</v>
      </c>
      <c r="J1984" s="13">
        <f t="shared" si="210"/>
        <v>8.5144203000000012</v>
      </c>
      <c r="K1984" s="13">
        <f>IFERROR([1]!EM_S_QSTM07_IS(B1984,"61",$K$2,"1")/1000000,"")</f>
        <v>-15.19352342</v>
      </c>
      <c r="L1984" s="14">
        <f t="shared" si="213"/>
        <v>1.5603980106939541</v>
      </c>
      <c r="M1984" s="33">
        <f ca="1">[1]!EM_S_MAJASSRES_NUM(B1984,$M$2,$M$1)</f>
        <v>1</v>
      </c>
      <c r="N1984" s="29" t="str">
        <f t="shared" si="214"/>
        <v/>
      </c>
      <c r="O1984" s="21" t="str">
        <f t="shared" ca="1" si="215"/>
        <v/>
      </c>
      <c r="P1984" s="10" t="str">
        <f t="shared" si="216"/>
        <v>财报</v>
      </c>
    </row>
    <row r="1985" spans="1:16" x14ac:dyDescent="0.2">
      <c r="A1985" s="17" t="str">
        <f t="shared" ca="1" si="211"/>
        <v/>
      </c>
      <c r="B1985" s="8" t="s">
        <v>3998</v>
      </c>
      <c r="C1985" s="8" t="s">
        <v>3999</v>
      </c>
      <c r="D1985" s="13">
        <f>IFERROR([1]!EM_S_QSTM07_IS(B1985,"61",$C$1,"1")/1000000,"")</f>
        <v>-11.780065460000001</v>
      </c>
      <c r="E1985" s="13" t="str">
        <f>IFERROR([1]!EM_S_PERFORMANCEEXPRESS_PERFEXNETPROFITTOSHAREHOLDER(B1985,$C$1)/1000000,"")</f>
        <v/>
      </c>
      <c r="F1985" s="13" t="str">
        <f>IFERROR([1]!EM_S_PROFITNOTICE_FORECASTT(B1985,$C$1)/1000000,"")</f>
        <v/>
      </c>
      <c r="G1985" s="13" t="str">
        <f>IFERROR([1]!EM_S_PROFITNOTICE_FORECASTL(B1985,$C$1)/1000000,"")</f>
        <v/>
      </c>
      <c r="H1985" s="13" t="str">
        <f t="shared" si="212"/>
        <v/>
      </c>
      <c r="I1985" s="20">
        <f>IFERROR([1]!EM_S_QSTM07_IS(B1985,"61",$I$1,"1")/1000000,"")</f>
        <v>-6.9214706399999999</v>
      </c>
      <c r="J1985" s="13">
        <f t="shared" si="210"/>
        <v>-4.8585948200000013</v>
      </c>
      <c r="K1985" s="13">
        <f>IFERROR([1]!EM_S_QSTM07_IS(B1985,"61",$K$2,"1")/1000000,"")</f>
        <v>-29.9465322</v>
      </c>
      <c r="L1985" s="14">
        <f t="shared" si="213"/>
        <v>0.83775768133847561</v>
      </c>
      <c r="M1985" s="33">
        <f ca="1">[1]!EM_S_MAJASSRES_NUM(B1985,$M$2,$M$1)</f>
        <v>1</v>
      </c>
      <c r="N1985" s="29" t="str">
        <f t="shared" si="214"/>
        <v/>
      </c>
      <c r="O1985" s="21" t="str">
        <f t="shared" ca="1" si="215"/>
        <v/>
      </c>
      <c r="P1985" s="10" t="str">
        <f t="shared" si="216"/>
        <v>财报</v>
      </c>
    </row>
    <row r="1986" spans="1:16" x14ac:dyDescent="0.2">
      <c r="A1986" s="17" t="str">
        <f t="shared" ca="1" si="211"/>
        <v/>
      </c>
      <c r="B1986" s="8" t="s">
        <v>4000</v>
      </c>
      <c r="C1986" s="8" t="s">
        <v>4001</v>
      </c>
      <c r="D1986" s="13">
        <f>IFERROR([1]!EM_S_QSTM07_IS(B1986,"61",$C$1,"1")/1000000,"")</f>
        <v>-18.549525110000001</v>
      </c>
      <c r="E1986" s="13" t="str">
        <f>IFERROR([1]!EM_S_PERFORMANCEEXPRESS_PERFEXNETPROFITTOSHAREHOLDER(B1986,$C$1)/1000000,"")</f>
        <v/>
      </c>
      <c r="F1986" s="13" t="str">
        <f>IFERROR([1]!EM_S_PROFITNOTICE_FORECASTT(B1986,$C$1)/1000000,"")</f>
        <v/>
      </c>
      <c r="G1986" s="13" t="str">
        <f>IFERROR([1]!EM_S_PROFITNOTICE_FORECASTL(B1986,$C$1)/1000000,"")</f>
        <v/>
      </c>
      <c r="H1986" s="13" t="str">
        <f t="shared" si="212"/>
        <v/>
      </c>
      <c r="I1986" s="20">
        <f>IFERROR([1]!EM_S_QSTM07_IS(B1986,"61",$I$1,"1")/1000000,"")</f>
        <v>-22.067019269999999</v>
      </c>
      <c r="J1986" s="13">
        <f t="shared" si="210"/>
        <v>3.5174941599999983</v>
      </c>
      <c r="K1986" s="13">
        <f>IFERROR([1]!EM_S_QSTM07_IS(B1986,"61",$K$2,"1")/1000000,"")</f>
        <v>1.3675942299999999</v>
      </c>
      <c r="L1986" s="14">
        <f t="shared" si="213"/>
        <v>1.5720305649432278</v>
      </c>
      <c r="M1986" s="33" t="str">
        <f ca="1">[1]!EM_S_MAJASSRES_NUM(B1986,$M$2,$M$1)</f>
        <v/>
      </c>
      <c r="N1986" s="29">
        <f t="shared" si="214"/>
        <v>1</v>
      </c>
      <c r="O1986" s="21" t="str">
        <f t="shared" ca="1" si="215"/>
        <v/>
      </c>
      <c r="P1986" s="10" t="str">
        <f t="shared" si="216"/>
        <v>财报</v>
      </c>
    </row>
    <row r="1987" spans="1:16" x14ac:dyDescent="0.2">
      <c r="A1987" s="17">
        <f t="shared" ca="1" si="211"/>
        <v>14</v>
      </c>
      <c r="B1987" s="8" t="s">
        <v>4002</v>
      </c>
      <c r="C1987" s="8" t="s">
        <v>4003</v>
      </c>
      <c r="D1987" s="13">
        <f>IFERROR([1]!EM_S_QSTM07_IS(B1987,"61",$C$1,"1")/1000000,"")</f>
        <v>260.18748599999998</v>
      </c>
      <c r="E1987" s="13" t="str">
        <f>IFERROR([1]!EM_S_PERFORMANCEEXPRESS_PERFEXNETPROFITTOSHAREHOLDER(B1987,$C$1)/1000000,"")</f>
        <v/>
      </c>
      <c r="F1987" s="13" t="str">
        <f>IFERROR([1]!EM_S_PROFITNOTICE_FORECASTT(B1987,$C$1)/1000000,"")</f>
        <v/>
      </c>
      <c r="G1987" s="13" t="str">
        <f>IFERROR([1]!EM_S_PROFITNOTICE_FORECASTL(B1987,$C$1)/1000000,"")</f>
        <v/>
      </c>
      <c r="H1987" s="13" t="str">
        <f t="shared" si="212"/>
        <v/>
      </c>
      <c r="I1987" s="20">
        <f>IFERROR([1]!EM_S_QSTM07_IS(B1987,"61",$I$1,"1")/1000000,"")</f>
        <v>4.7158009999999999</v>
      </c>
      <c r="J1987" s="13">
        <f t="shared" si="210"/>
        <v>255.47168499999998</v>
      </c>
      <c r="K1987" s="13">
        <f>IFERROR([1]!EM_S_QSTM07_IS(B1987,"61",$K$2,"1")/1000000,"")</f>
        <v>-38.777276999999998</v>
      </c>
      <c r="L1987" s="14">
        <f t="shared" si="213"/>
        <v>7.588180108675501</v>
      </c>
      <c r="M1987" s="33" t="str">
        <f ca="1">[1]!EM_S_MAJASSRES_NUM(B1987,$M$2,$M$1)</f>
        <v/>
      </c>
      <c r="N1987" s="29" t="str">
        <f t="shared" si="214"/>
        <v/>
      </c>
      <c r="O1987" s="21">
        <f t="shared" ca="1" si="215"/>
        <v>7.588180108675501</v>
      </c>
      <c r="P1987" s="10" t="str">
        <f t="shared" si="216"/>
        <v>财报</v>
      </c>
    </row>
    <row r="1988" spans="1:16" x14ac:dyDescent="0.2">
      <c r="A1988" s="17" t="str">
        <f t="shared" ca="1" si="211"/>
        <v/>
      </c>
      <c r="B1988" s="8" t="s">
        <v>4004</v>
      </c>
      <c r="C1988" s="8" t="s">
        <v>4005</v>
      </c>
      <c r="D1988" s="13">
        <f>IFERROR([1]!EM_S_QSTM07_IS(B1988,"61",$C$1,"1")/1000000,"")</f>
        <v>-12.578403</v>
      </c>
      <c r="E1988" s="13" t="str">
        <f>IFERROR([1]!EM_S_PERFORMANCEEXPRESS_PERFEXNETPROFITTOSHAREHOLDER(B1988,$C$1)/1000000,"")</f>
        <v/>
      </c>
      <c r="F1988" s="13" t="str">
        <f>IFERROR([1]!EM_S_PROFITNOTICE_FORECASTT(B1988,$C$1)/1000000,"")</f>
        <v/>
      </c>
      <c r="G1988" s="13" t="str">
        <f>IFERROR([1]!EM_S_PROFITNOTICE_FORECASTL(B1988,$C$1)/1000000,"")</f>
        <v/>
      </c>
      <c r="H1988" s="13" t="str">
        <f t="shared" si="212"/>
        <v/>
      </c>
      <c r="I1988" s="20">
        <f>IFERROR([1]!EM_S_QSTM07_IS(B1988,"61",$I$1,"1")/1000000,"")</f>
        <v>-8.7293690299999991</v>
      </c>
      <c r="J1988" s="13">
        <f t="shared" ref="J1988:J2051" si="217">IFERROR(IF(D1988&lt;&gt;"",D1988-I1988,IF(E1988&lt;&gt;"",E1988-I1988,IF(H1988&lt;&gt;"",H1988-I1988,""))),"")</f>
        <v>-3.8490339700000007</v>
      </c>
      <c r="K1988" s="13">
        <f>IFERROR([1]!EM_S_QSTM07_IS(B1988,"61",$K$2,"1")/1000000,"")</f>
        <v>-0.37143885000000104</v>
      </c>
      <c r="L1988" s="14">
        <f t="shared" si="213"/>
        <v>-9.3624970032079027</v>
      </c>
      <c r="M1988" s="33" t="str">
        <f ca="1">[1]!EM_S_MAJASSRES_NUM(B1988,$M$2,$M$1)</f>
        <v/>
      </c>
      <c r="N1988" s="29">
        <f t="shared" si="214"/>
        <v>1</v>
      </c>
      <c r="O1988" s="21" t="str">
        <f t="shared" ca="1" si="215"/>
        <v/>
      </c>
      <c r="P1988" s="10" t="str">
        <f t="shared" si="216"/>
        <v>财报</v>
      </c>
    </row>
    <row r="1989" spans="1:16" x14ac:dyDescent="0.2">
      <c r="A1989" s="17">
        <f t="shared" ref="A1989:A2052" ca="1" si="218">IFERROR(RANK(O1989,$O$4:$O$2880,0),"")</f>
        <v>968</v>
      </c>
      <c r="B1989" s="8" t="s">
        <v>4006</v>
      </c>
      <c r="C1989" s="8" t="s">
        <v>4007</v>
      </c>
      <c r="D1989" s="13">
        <f>IFERROR([1]!EM_S_QSTM07_IS(B1989,"61",$C$1,"1")/1000000,"")</f>
        <v>35.310795429999999</v>
      </c>
      <c r="E1989" s="13" t="str">
        <f>IFERROR([1]!EM_S_PERFORMANCEEXPRESS_PERFEXNETPROFITTOSHAREHOLDER(B1989,$C$1)/1000000,"")</f>
        <v/>
      </c>
      <c r="F1989" s="13" t="str">
        <f>IFERROR([1]!EM_S_PROFITNOTICE_FORECASTT(B1989,$C$1)/1000000,"")</f>
        <v/>
      </c>
      <c r="G1989" s="13" t="str">
        <f>IFERROR([1]!EM_S_PROFITNOTICE_FORECASTL(B1989,$C$1)/1000000,"")</f>
        <v/>
      </c>
      <c r="H1989" s="13" t="str">
        <f t="shared" ref="H1989:H2052" si="219">IFERROR(AVERAGE(F1989:G1989),"")</f>
        <v/>
      </c>
      <c r="I1989" s="20">
        <f>IFERROR([1]!EM_S_QSTM07_IS(B1989,"61",$I$1,"1")/1000000,"")</f>
        <v>19.580060940000003</v>
      </c>
      <c r="J1989" s="13">
        <f t="shared" si="217"/>
        <v>15.730734489999996</v>
      </c>
      <c r="K1989" s="13">
        <f>IFERROR([1]!EM_S_QSTM07_IS(B1989,"61",$K$2,"1")/1000000,"")</f>
        <v>41.400094789999997</v>
      </c>
      <c r="L1989" s="14">
        <f t="shared" ref="L1989:L2052" si="220">IFERROR(IF(J1989="","",(J1989-K1989)/ABS(K1989)),"")</f>
        <v>-0.62003143785555581</v>
      </c>
      <c r="M1989" s="33" t="str">
        <f ca="1">[1]!EM_S_MAJASSRES_NUM(B1989,$M$2,$M$1)</f>
        <v/>
      </c>
      <c r="N1989" s="29" t="str">
        <f t="shared" ref="N1989:N2052" si="221">IFERROR(IF(ABS(K1989)&lt;$N$2,1,""),"")</f>
        <v/>
      </c>
      <c r="O1989" s="21">
        <f t="shared" ref="O1989:O2052" ca="1" si="222">IFERROR(IF(AND(M1989="",N1989=""),L1989,""),"")</f>
        <v>-0.62003143785555581</v>
      </c>
      <c r="P1989" s="10" t="str">
        <f t="shared" ref="P1989:P2052" si="223">IFERROR(IF(D1989&lt;&gt;"","财报",IF(E1989&lt;&gt;"","快报",IF(H1989&lt;&gt;"","预告",""))),"")</f>
        <v>财报</v>
      </c>
    </row>
    <row r="1990" spans="1:16" x14ac:dyDescent="0.2">
      <c r="A1990" s="17">
        <f t="shared" ca="1" si="218"/>
        <v>136</v>
      </c>
      <c r="B1990" s="8" t="s">
        <v>4008</v>
      </c>
      <c r="C1990" s="8" t="s">
        <v>4009</v>
      </c>
      <c r="D1990" s="13">
        <f>IFERROR([1]!EM_S_QSTM07_IS(B1990,"61",$C$1,"1")/1000000,"")</f>
        <v>-32.333767379999998</v>
      </c>
      <c r="E1990" s="13" t="str">
        <f>IFERROR([1]!EM_S_PERFORMANCEEXPRESS_PERFEXNETPROFITTOSHAREHOLDER(B1990,$C$1)/1000000,"")</f>
        <v/>
      </c>
      <c r="F1990" s="13" t="str">
        <f>IFERROR([1]!EM_S_PROFITNOTICE_FORECASTT(B1990,$C$1)/1000000,"")</f>
        <v/>
      </c>
      <c r="G1990" s="13" t="str">
        <f>IFERROR([1]!EM_S_PROFITNOTICE_FORECASTL(B1990,$C$1)/1000000,"")</f>
        <v/>
      </c>
      <c r="H1990" s="13" t="str">
        <f t="shared" si="219"/>
        <v/>
      </c>
      <c r="I1990" s="20">
        <f>IFERROR([1]!EM_S_QSTM07_IS(B1990,"61",$I$1,"1")/1000000,"")</f>
        <v>-45.784885090000003</v>
      </c>
      <c r="J1990" s="13">
        <f t="shared" si="217"/>
        <v>13.451117710000005</v>
      </c>
      <c r="K1990" s="13">
        <f>IFERROR([1]!EM_S_QSTM07_IS(B1990,"61",$K$2,"1")/1000000,"")</f>
        <v>-31.302769730000001</v>
      </c>
      <c r="L1990" s="14">
        <f t="shared" si="220"/>
        <v>1.4297101446939597</v>
      </c>
      <c r="M1990" s="33" t="str">
        <f ca="1">[1]!EM_S_MAJASSRES_NUM(B1990,$M$2,$M$1)</f>
        <v/>
      </c>
      <c r="N1990" s="29" t="str">
        <f t="shared" si="221"/>
        <v/>
      </c>
      <c r="O1990" s="21">
        <f t="shared" ca="1" si="222"/>
        <v>1.4297101446939597</v>
      </c>
      <c r="P1990" s="10" t="str">
        <f t="shared" si="223"/>
        <v>财报</v>
      </c>
    </row>
    <row r="1991" spans="1:16" x14ac:dyDescent="0.2">
      <c r="A1991" s="17">
        <f t="shared" ca="1" si="218"/>
        <v>100</v>
      </c>
      <c r="B1991" s="8" t="s">
        <v>4010</v>
      </c>
      <c r="C1991" s="8" t="s">
        <v>4011</v>
      </c>
      <c r="D1991" s="13">
        <f>IFERROR([1]!EM_S_QSTM07_IS(B1991,"61",$C$1,"1")/1000000,"")</f>
        <v>5.4753316299999994</v>
      </c>
      <c r="E1991" s="13" t="str">
        <f>IFERROR([1]!EM_S_PERFORMANCEEXPRESS_PERFEXNETPROFITTOSHAREHOLDER(B1991,$C$1)/1000000,"")</f>
        <v/>
      </c>
      <c r="F1991" s="13" t="str">
        <f>IFERROR([1]!EM_S_PROFITNOTICE_FORECASTT(B1991,$C$1)/1000000,"")</f>
        <v/>
      </c>
      <c r="G1991" s="13" t="str">
        <f>IFERROR([1]!EM_S_PROFITNOTICE_FORECASTL(B1991,$C$1)/1000000,"")</f>
        <v/>
      </c>
      <c r="H1991" s="13" t="str">
        <f t="shared" si="219"/>
        <v/>
      </c>
      <c r="I1991" s="20">
        <f>IFERROR([1]!EM_S_QSTM07_IS(B1991,"61",$I$1,"1")/1000000,"")</f>
        <v>-20.923234300000001</v>
      </c>
      <c r="J1991" s="13">
        <f t="shared" si="217"/>
        <v>26.39856593</v>
      </c>
      <c r="K1991" s="13">
        <f>IFERROR([1]!EM_S_QSTM07_IS(B1991,"61",$K$2,"1")/1000000,"")</f>
        <v>-32.925327549999999</v>
      </c>
      <c r="L1991" s="14">
        <f t="shared" si="220"/>
        <v>1.8017707914951326</v>
      </c>
      <c r="M1991" s="33" t="str">
        <f ca="1">[1]!EM_S_MAJASSRES_NUM(B1991,$M$2,$M$1)</f>
        <v/>
      </c>
      <c r="N1991" s="29" t="str">
        <f t="shared" si="221"/>
        <v/>
      </c>
      <c r="O1991" s="21">
        <f t="shared" ca="1" si="222"/>
        <v>1.8017707914951326</v>
      </c>
      <c r="P1991" s="10" t="str">
        <f t="shared" si="223"/>
        <v>财报</v>
      </c>
    </row>
    <row r="1992" spans="1:16" x14ac:dyDescent="0.2">
      <c r="A1992" s="17">
        <f t="shared" ca="1" si="218"/>
        <v>925</v>
      </c>
      <c r="B1992" s="8" t="s">
        <v>4012</v>
      </c>
      <c r="C1992" s="8" t="s">
        <v>4013</v>
      </c>
      <c r="D1992" s="13">
        <f>IFERROR([1]!EM_S_QSTM07_IS(B1992,"61",$C$1,"1")/1000000,"")</f>
        <v>14.839037680000001</v>
      </c>
      <c r="E1992" s="13" t="str">
        <f>IFERROR([1]!EM_S_PERFORMANCEEXPRESS_PERFEXNETPROFITTOSHAREHOLDER(B1992,$C$1)/1000000,"")</f>
        <v/>
      </c>
      <c r="F1992" s="13" t="str">
        <f>IFERROR([1]!EM_S_PROFITNOTICE_FORECASTT(B1992,$C$1)/1000000,"")</f>
        <v/>
      </c>
      <c r="G1992" s="13" t="str">
        <f>IFERROR([1]!EM_S_PROFITNOTICE_FORECASTL(B1992,$C$1)/1000000,"")</f>
        <v/>
      </c>
      <c r="H1992" s="13" t="str">
        <f t="shared" si="219"/>
        <v/>
      </c>
      <c r="I1992" s="20">
        <f>IFERROR([1]!EM_S_QSTM07_IS(B1992,"61",$I$1,"1")/1000000,"")</f>
        <v>-4.7558584599999998</v>
      </c>
      <c r="J1992" s="13">
        <f t="shared" si="217"/>
        <v>19.594896139999999</v>
      </c>
      <c r="K1992" s="13">
        <f>IFERROR([1]!EM_S_QSTM07_IS(B1992,"61",$K$2,"1")/1000000,"")</f>
        <v>47.058086039999999</v>
      </c>
      <c r="L1992" s="14">
        <f t="shared" si="220"/>
        <v>-0.58360193138020788</v>
      </c>
      <c r="M1992" s="33" t="str">
        <f ca="1">[1]!EM_S_MAJASSRES_NUM(B1992,$M$2,$M$1)</f>
        <v/>
      </c>
      <c r="N1992" s="29" t="str">
        <f t="shared" si="221"/>
        <v/>
      </c>
      <c r="O1992" s="21">
        <f t="shared" ca="1" si="222"/>
        <v>-0.58360193138020788</v>
      </c>
      <c r="P1992" s="10" t="str">
        <f t="shared" si="223"/>
        <v>财报</v>
      </c>
    </row>
    <row r="1993" spans="1:16" x14ac:dyDescent="0.2">
      <c r="A1993" s="17">
        <f t="shared" ca="1" si="218"/>
        <v>1520</v>
      </c>
      <c r="B1993" s="8" t="s">
        <v>4014</v>
      </c>
      <c r="C1993" s="8" t="s">
        <v>4015</v>
      </c>
      <c r="D1993" s="13">
        <f>IFERROR([1]!EM_S_QSTM07_IS(B1993,"61",$C$1,"1")/1000000,"")</f>
        <v>140.37681686000002</v>
      </c>
      <c r="E1993" s="13" t="str">
        <f>IFERROR([1]!EM_S_PERFORMANCEEXPRESS_PERFEXNETPROFITTOSHAREHOLDER(B1993,$C$1)/1000000,"")</f>
        <v/>
      </c>
      <c r="F1993" s="13" t="str">
        <f>IFERROR([1]!EM_S_PROFITNOTICE_FORECASTT(B1993,$C$1)/1000000,"")</f>
        <v/>
      </c>
      <c r="G1993" s="13" t="str">
        <f>IFERROR([1]!EM_S_PROFITNOTICE_FORECASTL(B1993,$C$1)/1000000,"")</f>
        <v/>
      </c>
      <c r="H1993" s="13" t="str">
        <f t="shared" si="219"/>
        <v/>
      </c>
      <c r="I1993" s="20">
        <f>IFERROR([1]!EM_S_QSTM07_IS(B1993,"61",$I$1,"1")/1000000,"")</f>
        <v>139.37262518</v>
      </c>
      <c r="J1993" s="13">
        <f t="shared" si="217"/>
        <v>1.0041916800000195</v>
      </c>
      <c r="K1993" s="13">
        <f>IFERROR([1]!EM_S_QSTM07_IS(B1993,"61",$K$2,"1")/1000000,"")</f>
        <v>399.20232408999999</v>
      </c>
      <c r="L1993" s="14">
        <f t="shared" si="220"/>
        <v>-0.99748450442444414</v>
      </c>
      <c r="M1993" s="33" t="str">
        <f ca="1">[1]!EM_S_MAJASSRES_NUM(B1993,$M$2,$M$1)</f>
        <v/>
      </c>
      <c r="N1993" s="29" t="str">
        <f t="shared" si="221"/>
        <v/>
      </c>
      <c r="O1993" s="21">
        <f t="shared" ca="1" si="222"/>
        <v>-0.99748450442444414</v>
      </c>
      <c r="P1993" s="10" t="str">
        <f t="shared" si="223"/>
        <v>财报</v>
      </c>
    </row>
    <row r="1994" spans="1:16" x14ac:dyDescent="0.2">
      <c r="A1994" s="17">
        <f t="shared" ca="1" si="218"/>
        <v>46</v>
      </c>
      <c r="B1994" s="8" t="s">
        <v>4016</v>
      </c>
      <c r="C1994" s="8" t="s">
        <v>4017</v>
      </c>
      <c r="D1994" s="13">
        <f>IFERROR([1]!EM_S_QSTM07_IS(B1994,"61",$C$1,"1")/1000000,"")</f>
        <v>-19.942070229999999</v>
      </c>
      <c r="E1994" s="13" t="str">
        <f>IFERROR([1]!EM_S_PERFORMANCEEXPRESS_PERFEXNETPROFITTOSHAREHOLDER(B1994,$C$1)/1000000,"")</f>
        <v/>
      </c>
      <c r="F1994" s="13" t="str">
        <f>IFERROR([1]!EM_S_PROFITNOTICE_FORECASTT(B1994,$C$1)/1000000,"")</f>
        <v/>
      </c>
      <c r="G1994" s="13" t="str">
        <f>IFERROR([1]!EM_S_PROFITNOTICE_FORECASTL(B1994,$C$1)/1000000,"")</f>
        <v/>
      </c>
      <c r="H1994" s="13" t="str">
        <f t="shared" si="219"/>
        <v/>
      </c>
      <c r="I1994" s="20">
        <f>IFERROR([1]!EM_S_QSTM07_IS(B1994,"61",$I$1,"1")/1000000,"")</f>
        <v>-39.586623759999995</v>
      </c>
      <c r="J1994" s="13">
        <f t="shared" si="217"/>
        <v>19.644553529999996</v>
      </c>
      <c r="K1994" s="13">
        <f>IFERROR([1]!EM_S_QSTM07_IS(B1994,"61",$K$2,"1")/1000000,"")</f>
        <v>-10.164514089999999</v>
      </c>
      <c r="L1994" s="14">
        <f t="shared" si="220"/>
        <v>2.9326603668469109</v>
      </c>
      <c r="M1994" s="33" t="str">
        <f ca="1">[1]!EM_S_MAJASSRES_NUM(B1994,$M$2,$M$1)</f>
        <v/>
      </c>
      <c r="N1994" s="29" t="str">
        <f t="shared" si="221"/>
        <v/>
      </c>
      <c r="O1994" s="21">
        <f t="shared" ca="1" si="222"/>
        <v>2.9326603668469109</v>
      </c>
      <c r="P1994" s="10" t="str">
        <f t="shared" si="223"/>
        <v>财报</v>
      </c>
    </row>
    <row r="1995" spans="1:16" x14ac:dyDescent="0.2">
      <c r="A1995" s="17">
        <f t="shared" ca="1" si="218"/>
        <v>1443</v>
      </c>
      <c r="B1995" s="8" t="s">
        <v>4018</v>
      </c>
      <c r="C1995" s="8" t="s">
        <v>4019</v>
      </c>
      <c r="D1995" s="13">
        <f>IFERROR([1]!EM_S_QSTM07_IS(B1995,"61",$C$1,"1")/1000000,"")</f>
        <v>40.917081639999999</v>
      </c>
      <c r="E1995" s="13" t="str">
        <f>IFERROR([1]!EM_S_PERFORMANCEEXPRESS_PERFEXNETPROFITTOSHAREHOLDER(B1995,$C$1)/1000000,"")</f>
        <v/>
      </c>
      <c r="F1995" s="13" t="str">
        <f>IFERROR([1]!EM_S_PROFITNOTICE_FORECASTT(B1995,$C$1)/1000000,"")</f>
        <v/>
      </c>
      <c r="G1995" s="13" t="str">
        <f>IFERROR([1]!EM_S_PROFITNOTICE_FORECASTL(B1995,$C$1)/1000000,"")</f>
        <v/>
      </c>
      <c r="H1995" s="13" t="str">
        <f t="shared" si="219"/>
        <v/>
      </c>
      <c r="I1995" s="20">
        <f>IFERROR([1]!EM_S_QSTM07_IS(B1995,"61",$I$1,"1")/1000000,"")</f>
        <v>26.881392139999999</v>
      </c>
      <c r="J1995" s="13">
        <f t="shared" si="217"/>
        <v>14.0356895</v>
      </c>
      <c r="K1995" s="13">
        <f>IFERROR([1]!EM_S_QSTM07_IS(B1995,"61",$K$2,"1")/1000000,"")</f>
        <v>251.18678549000001</v>
      </c>
      <c r="L1995" s="14">
        <f t="shared" si="220"/>
        <v>-0.94412250042286261</v>
      </c>
      <c r="M1995" s="33" t="str">
        <f ca="1">[1]!EM_S_MAJASSRES_NUM(B1995,$M$2,$M$1)</f>
        <v/>
      </c>
      <c r="N1995" s="29" t="str">
        <f t="shared" si="221"/>
        <v/>
      </c>
      <c r="O1995" s="21">
        <f t="shared" ca="1" si="222"/>
        <v>-0.94412250042286261</v>
      </c>
      <c r="P1995" s="10" t="str">
        <f t="shared" si="223"/>
        <v>财报</v>
      </c>
    </row>
    <row r="1996" spans="1:16" x14ac:dyDescent="0.2">
      <c r="A1996" s="17" t="str">
        <f t="shared" ca="1" si="218"/>
        <v/>
      </c>
      <c r="B1996" s="8" t="s">
        <v>4020</v>
      </c>
      <c r="C1996" s="8" t="s">
        <v>4021</v>
      </c>
      <c r="D1996" s="13">
        <f>IFERROR([1]!EM_S_QSTM07_IS(B1996,"61",$C$1,"1")/1000000,"")</f>
        <v>1.64591821</v>
      </c>
      <c r="E1996" s="13" t="str">
        <f>IFERROR([1]!EM_S_PERFORMANCEEXPRESS_PERFEXNETPROFITTOSHAREHOLDER(B1996,$C$1)/1000000,"")</f>
        <v/>
      </c>
      <c r="F1996" s="13" t="str">
        <f>IFERROR([1]!EM_S_PROFITNOTICE_FORECASTT(B1996,$C$1)/1000000,"")</f>
        <v/>
      </c>
      <c r="G1996" s="13" t="str">
        <f>IFERROR([1]!EM_S_PROFITNOTICE_FORECASTL(B1996,$C$1)/1000000,"")</f>
        <v/>
      </c>
      <c r="H1996" s="13" t="str">
        <f t="shared" si="219"/>
        <v/>
      </c>
      <c r="I1996" s="20">
        <f>IFERROR([1]!EM_S_QSTM07_IS(B1996,"61",$I$1,"1")/1000000,"")</f>
        <v>5.6909288899999995</v>
      </c>
      <c r="J1996" s="13">
        <f t="shared" si="217"/>
        <v>-4.045010679999999</v>
      </c>
      <c r="K1996" s="13">
        <f>IFERROR([1]!EM_S_QSTM07_IS(B1996,"61",$K$2,"1")/1000000,"")</f>
        <v>1.3957447299999999</v>
      </c>
      <c r="L1996" s="14">
        <f t="shared" si="220"/>
        <v>-3.8981020619723199</v>
      </c>
      <c r="M1996" s="33" t="str">
        <f ca="1">[1]!EM_S_MAJASSRES_NUM(B1996,$M$2,$M$1)</f>
        <v/>
      </c>
      <c r="N1996" s="29">
        <f t="shared" si="221"/>
        <v>1</v>
      </c>
      <c r="O1996" s="21" t="str">
        <f t="shared" ca="1" si="222"/>
        <v/>
      </c>
      <c r="P1996" s="10" t="str">
        <f t="shared" si="223"/>
        <v>财报</v>
      </c>
    </row>
    <row r="1997" spans="1:16" x14ac:dyDescent="0.2">
      <c r="A1997" s="17" t="str">
        <f t="shared" ca="1" si="218"/>
        <v/>
      </c>
      <c r="B1997" s="8" t="s">
        <v>4022</v>
      </c>
      <c r="C1997" s="8" t="s">
        <v>4023</v>
      </c>
      <c r="D1997" s="13">
        <f>IFERROR([1]!EM_S_QSTM07_IS(B1997,"61",$C$1,"1")/1000000,"")</f>
        <v>6.9194949400000008</v>
      </c>
      <c r="E1997" s="13" t="str">
        <f>IFERROR([1]!EM_S_PERFORMANCEEXPRESS_PERFEXNETPROFITTOSHAREHOLDER(B1997,$C$1)/1000000,"")</f>
        <v/>
      </c>
      <c r="F1997" s="13" t="str">
        <f>IFERROR([1]!EM_S_PROFITNOTICE_FORECASTT(B1997,$C$1)/1000000,"")</f>
        <v/>
      </c>
      <c r="G1997" s="13" t="str">
        <f>IFERROR([1]!EM_S_PROFITNOTICE_FORECASTL(B1997,$C$1)/1000000,"")</f>
        <v/>
      </c>
      <c r="H1997" s="13" t="str">
        <f t="shared" si="219"/>
        <v/>
      </c>
      <c r="I1997" s="20">
        <f>IFERROR([1]!EM_S_QSTM07_IS(B1997,"61",$I$1,"1")/1000000,"")</f>
        <v>7.0246395799999997</v>
      </c>
      <c r="J1997" s="13">
        <f t="shared" si="217"/>
        <v>-0.1051446399999989</v>
      </c>
      <c r="K1997" s="13">
        <f>IFERROR([1]!EM_S_QSTM07_IS(B1997,"61",$K$2,"1")/1000000,"")</f>
        <v>12.24282476</v>
      </c>
      <c r="L1997" s="14">
        <f t="shared" si="220"/>
        <v>-1.0085882663569219</v>
      </c>
      <c r="M1997" s="33">
        <f ca="1">[1]!EM_S_MAJASSRES_NUM(B1997,$M$2,$M$1)</f>
        <v>1</v>
      </c>
      <c r="N1997" s="29" t="str">
        <f t="shared" si="221"/>
        <v/>
      </c>
      <c r="O1997" s="21" t="str">
        <f t="shared" ca="1" si="222"/>
        <v/>
      </c>
      <c r="P1997" s="10" t="str">
        <f t="shared" si="223"/>
        <v>财报</v>
      </c>
    </row>
    <row r="1998" spans="1:16" x14ac:dyDescent="0.2">
      <c r="A1998" s="17">
        <f t="shared" ca="1" si="218"/>
        <v>101</v>
      </c>
      <c r="B1998" s="8" t="s">
        <v>4024</v>
      </c>
      <c r="C1998" s="8" t="s">
        <v>4025</v>
      </c>
      <c r="D1998" s="13">
        <f>IFERROR([1]!EM_S_QSTM07_IS(B1998,"61",$C$1,"1")/1000000,"")</f>
        <v>-35.356096890000003</v>
      </c>
      <c r="E1998" s="13" t="str">
        <f>IFERROR([1]!EM_S_PERFORMANCEEXPRESS_PERFEXNETPROFITTOSHAREHOLDER(B1998,$C$1)/1000000,"")</f>
        <v/>
      </c>
      <c r="F1998" s="13">
        <f>IFERROR([1]!EM_S_PROFITNOTICE_FORECASTT(B1998,$C$1)/1000000,"")</f>
        <v>-90</v>
      </c>
      <c r="G1998" s="13">
        <f>IFERROR([1]!EM_S_PROFITNOTICE_FORECASTL(B1998,$C$1)/1000000,"")</f>
        <v>-110</v>
      </c>
      <c r="H1998" s="13">
        <f t="shared" si="219"/>
        <v>-100</v>
      </c>
      <c r="I1998" s="20">
        <f>IFERROR([1]!EM_S_QSTM07_IS(B1998,"61",$I$1,"1")/1000000,"")</f>
        <v>-65.544711950000007</v>
      </c>
      <c r="J1998" s="13">
        <f t="shared" si="217"/>
        <v>30.188615060000004</v>
      </c>
      <c r="K1998" s="13">
        <f>IFERROR([1]!EM_S_QSTM07_IS(B1998,"61",$K$2,"1")/1000000,"")</f>
        <v>-37.698259419999999</v>
      </c>
      <c r="L1998" s="14">
        <f t="shared" si="220"/>
        <v>1.8007959922941186</v>
      </c>
      <c r="M1998" s="33" t="str">
        <f ca="1">[1]!EM_S_MAJASSRES_NUM(B1998,$M$2,$M$1)</f>
        <v/>
      </c>
      <c r="N1998" s="29" t="str">
        <f t="shared" si="221"/>
        <v/>
      </c>
      <c r="O1998" s="21">
        <f t="shared" ca="1" si="222"/>
        <v>1.8007959922941186</v>
      </c>
      <c r="P1998" s="10" t="str">
        <f t="shared" si="223"/>
        <v>财报</v>
      </c>
    </row>
    <row r="1999" spans="1:16" x14ac:dyDescent="0.2">
      <c r="A1999" s="17">
        <f t="shared" ca="1" si="218"/>
        <v>1392</v>
      </c>
      <c r="B1999" s="8" t="s">
        <v>4026</v>
      </c>
      <c r="C1999" s="8" t="s">
        <v>4027</v>
      </c>
      <c r="D1999" s="13">
        <f>IFERROR([1]!EM_S_QSTM07_IS(B1999,"61",$C$1,"1")/1000000,"")</f>
        <v>41.897836829999996</v>
      </c>
      <c r="E1999" s="13" t="str">
        <f>IFERROR([1]!EM_S_PERFORMANCEEXPRESS_PERFEXNETPROFITTOSHAREHOLDER(B1999,$C$1)/1000000,"")</f>
        <v/>
      </c>
      <c r="F1999" s="13" t="str">
        <f>IFERROR([1]!EM_S_PROFITNOTICE_FORECASTT(B1999,$C$1)/1000000,"")</f>
        <v/>
      </c>
      <c r="G1999" s="13" t="str">
        <f>IFERROR([1]!EM_S_PROFITNOTICE_FORECASTL(B1999,$C$1)/1000000,"")</f>
        <v/>
      </c>
      <c r="H1999" s="13" t="str">
        <f t="shared" si="219"/>
        <v/>
      </c>
      <c r="I1999" s="20">
        <f>IFERROR([1]!EM_S_QSTM07_IS(B1999,"61",$I$1,"1")/1000000,"")</f>
        <v>38.630920630000006</v>
      </c>
      <c r="J1999" s="13">
        <f t="shared" si="217"/>
        <v>3.2669161999999901</v>
      </c>
      <c r="K1999" s="13">
        <f>IFERROR([1]!EM_S_QSTM07_IS(B1999,"61",$K$2,"1")/1000000,"")</f>
        <v>38.209709909999994</v>
      </c>
      <c r="L1999" s="14">
        <f t="shared" si="220"/>
        <v>-0.91450036632848153</v>
      </c>
      <c r="M1999" s="33" t="str">
        <f ca="1">[1]!EM_S_MAJASSRES_NUM(B1999,$M$2,$M$1)</f>
        <v/>
      </c>
      <c r="N1999" s="29" t="str">
        <f t="shared" si="221"/>
        <v/>
      </c>
      <c r="O1999" s="21">
        <f t="shared" ca="1" si="222"/>
        <v>-0.91450036632848153</v>
      </c>
      <c r="P1999" s="10" t="str">
        <f t="shared" si="223"/>
        <v>财报</v>
      </c>
    </row>
    <row r="2000" spans="1:16" x14ac:dyDescent="0.2">
      <c r="A2000" s="17">
        <f t="shared" ca="1" si="218"/>
        <v>1219</v>
      </c>
      <c r="B2000" s="8" t="s">
        <v>4028</v>
      </c>
      <c r="C2000" s="8" t="s">
        <v>4029</v>
      </c>
      <c r="D2000" s="13">
        <f>IFERROR([1]!EM_S_QSTM07_IS(B2000,"61",$C$1,"1")/1000000,"")</f>
        <v>117.11313435</v>
      </c>
      <c r="E2000" s="13" t="str">
        <f>IFERROR([1]!EM_S_PERFORMANCEEXPRESS_PERFEXNETPROFITTOSHAREHOLDER(B2000,$C$1)/1000000,"")</f>
        <v/>
      </c>
      <c r="F2000" s="13" t="str">
        <f>IFERROR([1]!EM_S_PROFITNOTICE_FORECASTT(B2000,$C$1)/1000000,"")</f>
        <v/>
      </c>
      <c r="G2000" s="13" t="str">
        <f>IFERROR([1]!EM_S_PROFITNOTICE_FORECASTL(B2000,$C$1)/1000000,"")</f>
        <v/>
      </c>
      <c r="H2000" s="13" t="str">
        <f t="shared" si="219"/>
        <v/>
      </c>
      <c r="I2000" s="20">
        <f>IFERROR([1]!EM_S_QSTM07_IS(B2000,"61",$I$1,"1")/1000000,"")</f>
        <v>100.60876306999999</v>
      </c>
      <c r="J2000" s="13">
        <f t="shared" si="217"/>
        <v>16.504371280000001</v>
      </c>
      <c r="K2000" s="13">
        <f>IFERROR([1]!EM_S_QSTM07_IS(B2000,"61",$K$2,"1")/1000000,"")</f>
        <v>81.879844340000005</v>
      </c>
      <c r="L2000" s="14">
        <f t="shared" si="220"/>
        <v>-0.79843181905101313</v>
      </c>
      <c r="M2000" s="33" t="str">
        <f ca="1">[1]!EM_S_MAJASSRES_NUM(B2000,$M$2,$M$1)</f>
        <v/>
      </c>
      <c r="N2000" s="29" t="str">
        <f t="shared" si="221"/>
        <v/>
      </c>
      <c r="O2000" s="21">
        <f t="shared" ca="1" si="222"/>
        <v>-0.79843181905101313</v>
      </c>
      <c r="P2000" s="10" t="str">
        <f t="shared" si="223"/>
        <v>财报</v>
      </c>
    </row>
    <row r="2001" spans="1:16" x14ac:dyDescent="0.2">
      <c r="A2001" s="17">
        <f t="shared" ca="1" si="218"/>
        <v>433</v>
      </c>
      <c r="B2001" s="8" t="s">
        <v>4030</v>
      </c>
      <c r="C2001" s="8" t="s">
        <v>4031</v>
      </c>
      <c r="D2001" s="13">
        <f>IFERROR([1]!EM_S_QSTM07_IS(B2001,"61",$C$1,"1")/1000000,"")</f>
        <v>1.62836917</v>
      </c>
      <c r="E2001" s="13" t="str">
        <f>IFERROR([1]!EM_S_PERFORMANCEEXPRESS_PERFEXNETPROFITTOSHAREHOLDER(B2001,$C$1)/1000000,"")</f>
        <v/>
      </c>
      <c r="F2001" s="13">
        <f>IFERROR([1]!EM_S_PROFITNOTICE_FORECASTT(B2001,$C$1)/1000000,"")</f>
        <v>-7.5</v>
      </c>
      <c r="G2001" s="13">
        <f>IFERROR([1]!EM_S_PROFITNOTICE_FORECASTL(B2001,$C$1)/1000000,"")</f>
        <v>-7.5</v>
      </c>
      <c r="H2001" s="13">
        <f t="shared" si="219"/>
        <v>-7.5</v>
      </c>
      <c r="I2001" s="20">
        <f>IFERROR([1]!EM_S_QSTM07_IS(B2001,"61",$I$1,"1")/1000000,"")</f>
        <v>-9.0137009700000004</v>
      </c>
      <c r="J2001" s="13">
        <f t="shared" si="217"/>
        <v>10.642070140000001</v>
      </c>
      <c r="K2001" s="13">
        <f>IFERROR([1]!EM_S_QSTM07_IS(B2001,"61",$K$2,"1")/1000000,"")</f>
        <v>10.335129759999999</v>
      </c>
      <c r="L2001" s="14">
        <f t="shared" si="220"/>
        <v>2.9698744682234365E-2</v>
      </c>
      <c r="M2001" s="33" t="str">
        <f ca="1">[1]!EM_S_MAJASSRES_NUM(B2001,$M$2,$M$1)</f>
        <v/>
      </c>
      <c r="N2001" s="29" t="str">
        <f t="shared" si="221"/>
        <v/>
      </c>
      <c r="O2001" s="21">
        <f t="shared" ca="1" si="222"/>
        <v>2.9698744682234365E-2</v>
      </c>
      <c r="P2001" s="10" t="str">
        <f t="shared" si="223"/>
        <v>财报</v>
      </c>
    </row>
    <row r="2002" spans="1:16" x14ac:dyDescent="0.2">
      <c r="A2002" s="17">
        <f t="shared" ca="1" si="218"/>
        <v>175</v>
      </c>
      <c r="B2002" s="8" t="s">
        <v>4032</v>
      </c>
      <c r="C2002" s="8" t="s">
        <v>4033</v>
      </c>
      <c r="D2002" s="13">
        <f>IFERROR([1]!EM_S_QSTM07_IS(B2002,"61",$C$1,"1")/1000000,"")</f>
        <v>-5.28522932</v>
      </c>
      <c r="E2002" s="13" t="str">
        <f>IFERROR([1]!EM_S_PERFORMANCEEXPRESS_PERFEXNETPROFITTOSHAREHOLDER(B2002,$C$1)/1000000,"")</f>
        <v/>
      </c>
      <c r="F2002" s="13" t="str">
        <f>IFERROR([1]!EM_S_PROFITNOTICE_FORECASTT(B2002,$C$1)/1000000,"")</f>
        <v/>
      </c>
      <c r="G2002" s="13" t="str">
        <f>IFERROR([1]!EM_S_PROFITNOTICE_FORECASTL(B2002,$C$1)/1000000,"")</f>
        <v/>
      </c>
      <c r="H2002" s="13" t="str">
        <f t="shared" si="219"/>
        <v/>
      </c>
      <c r="I2002" s="20">
        <f>IFERROR([1]!EM_S_QSTM07_IS(B2002,"61",$I$1,"1")/1000000,"")</f>
        <v>-8.0049467700000001</v>
      </c>
      <c r="J2002" s="13">
        <f t="shared" si="217"/>
        <v>2.7197174500000001</v>
      </c>
      <c r="K2002" s="13">
        <f>IFERROR([1]!EM_S_QSTM07_IS(B2002,"61",$K$2,"1")/1000000,"")</f>
        <v>-16.06682648</v>
      </c>
      <c r="L2002" s="14">
        <f t="shared" si="220"/>
        <v>1.1692753359467414</v>
      </c>
      <c r="M2002" s="33" t="str">
        <f ca="1">[1]!EM_S_MAJASSRES_NUM(B2002,$M$2,$M$1)</f>
        <v/>
      </c>
      <c r="N2002" s="29" t="str">
        <f t="shared" si="221"/>
        <v/>
      </c>
      <c r="O2002" s="21">
        <f t="shared" ca="1" si="222"/>
        <v>1.1692753359467414</v>
      </c>
      <c r="P2002" s="10" t="str">
        <f t="shared" si="223"/>
        <v>财报</v>
      </c>
    </row>
    <row r="2003" spans="1:16" x14ac:dyDescent="0.2">
      <c r="A2003" s="17">
        <f t="shared" ca="1" si="218"/>
        <v>334</v>
      </c>
      <c r="B2003" s="8" t="s">
        <v>4034</v>
      </c>
      <c r="C2003" s="8" t="s">
        <v>4035</v>
      </c>
      <c r="D2003" s="13">
        <f>IFERROR([1]!EM_S_QSTM07_IS(B2003,"61",$C$1,"1")/1000000,"")</f>
        <v>261.36097053999998</v>
      </c>
      <c r="E2003" s="13" t="str">
        <f>IFERROR([1]!EM_S_PERFORMANCEEXPRESS_PERFEXNETPROFITTOSHAREHOLDER(B2003,$C$1)/1000000,"")</f>
        <v/>
      </c>
      <c r="F2003" s="13" t="str">
        <f>IFERROR([1]!EM_S_PROFITNOTICE_FORECASTT(B2003,$C$1)/1000000,"")</f>
        <v/>
      </c>
      <c r="G2003" s="13" t="str">
        <f>IFERROR([1]!EM_S_PROFITNOTICE_FORECASTL(B2003,$C$1)/1000000,"")</f>
        <v/>
      </c>
      <c r="H2003" s="13" t="str">
        <f t="shared" si="219"/>
        <v/>
      </c>
      <c r="I2003" s="20">
        <f>IFERROR([1]!EM_S_QSTM07_IS(B2003,"61",$I$1,"1")/1000000,"")</f>
        <v>173.50610646000001</v>
      </c>
      <c r="J2003" s="13">
        <f t="shared" si="217"/>
        <v>87.85486407999997</v>
      </c>
      <c r="K2003" s="13">
        <f>IFERROR([1]!EM_S_QSTM07_IS(B2003,"61",$K$2,"1")/1000000,"")</f>
        <v>61.945703639999998</v>
      </c>
      <c r="L2003" s="14">
        <f t="shared" si="220"/>
        <v>0.41825597123849173</v>
      </c>
      <c r="M2003" s="33" t="str">
        <f ca="1">[1]!EM_S_MAJASSRES_NUM(B2003,$M$2,$M$1)</f>
        <v/>
      </c>
      <c r="N2003" s="29" t="str">
        <f t="shared" si="221"/>
        <v/>
      </c>
      <c r="O2003" s="21">
        <f t="shared" ca="1" si="222"/>
        <v>0.41825597123849173</v>
      </c>
      <c r="P2003" s="10" t="str">
        <f t="shared" si="223"/>
        <v>财报</v>
      </c>
    </row>
    <row r="2004" spans="1:16" x14ac:dyDescent="0.2">
      <c r="A2004" s="17">
        <f t="shared" ca="1" si="218"/>
        <v>1132</v>
      </c>
      <c r="B2004" s="8" t="s">
        <v>4036</v>
      </c>
      <c r="C2004" s="8" t="s">
        <v>4037</v>
      </c>
      <c r="D2004" s="13">
        <f>IFERROR([1]!EM_S_QSTM07_IS(B2004,"61",$C$1,"1")/1000000,"")</f>
        <v>14.269115960000001</v>
      </c>
      <c r="E2004" s="13" t="str">
        <f>IFERROR([1]!EM_S_PERFORMANCEEXPRESS_PERFEXNETPROFITTOSHAREHOLDER(B2004,$C$1)/1000000,"")</f>
        <v/>
      </c>
      <c r="F2004" s="13" t="str">
        <f>IFERROR([1]!EM_S_PROFITNOTICE_FORECASTT(B2004,$C$1)/1000000,"")</f>
        <v/>
      </c>
      <c r="G2004" s="13" t="str">
        <f>IFERROR([1]!EM_S_PROFITNOTICE_FORECASTL(B2004,$C$1)/1000000,"")</f>
        <v/>
      </c>
      <c r="H2004" s="13" t="str">
        <f t="shared" si="219"/>
        <v/>
      </c>
      <c r="I2004" s="20">
        <f>IFERROR([1]!EM_S_QSTM07_IS(B2004,"61",$I$1,"1")/1000000,"")</f>
        <v>6.0725647599999997</v>
      </c>
      <c r="J2004" s="13">
        <f t="shared" si="217"/>
        <v>8.1965512000000018</v>
      </c>
      <c r="K2004" s="13">
        <f>IFERROR([1]!EM_S_QSTM07_IS(B2004,"61",$K$2,"1")/1000000,"")</f>
        <v>31.698280929999999</v>
      </c>
      <c r="L2004" s="14">
        <f t="shared" si="220"/>
        <v>-0.74141969344960301</v>
      </c>
      <c r="M2004" s="33" t="str">
        <f ca="1">[1]!EM_S_MAJASSRES_NUM(B2004,$M$2,$M$1)</f>
        <v/>
      </c>
      <c r="N2004" s="29" t="str">
        <f t="shared" si="221"/>
        <v/>
      </c>
      <c r="O2004" s="21">
        <f t="shared" ca="1" si="222"/>
        <v>-0.74141969344960301</v>
      </c>
      <c r="P2004" s="10" t="str">
        <f t="shared" si="223"/>
        <v>财报</v>
      </c>
    </row>
    <row r="2005" spans="1:16" x14ac:dyDescent="0.2">
      <c r="A2005" s="17">
        <f t="shared" ca="1" si="218"/>
        <v>7</v>
      </c>
      <c r="B2005" s="8" t="s">
        <v>4038</v>
      </c>
      <c r="C2005" s="8" t="s">
        <v>4039</v>
      </c>
      <c r="D2005" s="13">
        <f>IFERROR([1]!EM_S_QSTM07_IS(B2005,"61",$C$1,"1")/1000000,"")</f>
        <v>3.1999624399999997</v>
      </c>
      <c r="E2005" s="13" t="str">
        <f>IFERROR([1]!EM_S_PERFORMANCEEXPRESS_PERFEXNETPROFITTOSHAREHOLDER(B2005,$C$1)/1000000,"")</f>
        <v/>
      </c>
      <c r="F2005" s="13" t="str">
        <f>IFERROR([1]!EM_S_PROFITNOTICE_FORECASTT(B2005,$C$1)/1000000,"")</f>
        <v/>
      </c>
      <c r="G2005" s="13" t="str">
        <f>IFERROR([1]!EM_S_PROFITNOTICE_FORECASTL(B2005,$C$1)/1000000,"")</f>
        <v/>
      </c>
      <c r="H2005" s="13" t="str">
        <f t="shared" si="219"/>
        <v/>
      </c>
      <c r="I2005" s="20">
        <f>IFERROR([1]!EM_S_QSTM07_IS(B2005,"61",$I$1,"1")/1000000,"")</f>
        <v>-115.33325614</v>
      </c>
      <c r="J2005" s="13">
        <f t="shared" si="217"/>
        <v>118.53321858</v>
      </c>
      <c r="K2005" s="13">
        <f>IFERROR([1]!EM_S_QSTM07_IS(B2005,"61",$K$2,"1")/1000000,"")</f>
        <v>-10.086809329999999</v>
      </c>
      <c r="L2005" s="14">
        <f t="shared" si="220"/>
        <v>12.75130952733098</v>
      </c>
      <c r="M2005" s="33" t="str">
        <f ca="1">[1]!EM_S_MAJASSRES_NUM(B2005,$M$2,$M$1)</f>
        <v/>
      </c>
      <c r="N2005" s="29" t="str">
        <f t="shared" si="221"/>
        <v/>
      </c>
      <c r="O2005" s="21">
        <f t="shared" ca="1" si="222"/>
        <v>12.75130952733098</v>
      </c>
      <c r="P2005" s="10" t="str">
        <f t="shared" si="223"/>
        <v>财报</v>
      </c>
    </row>
    <row r="2006" spans="1:16" x14ac:dyDescent="0.2">
      <c r="A2006" s="17">
        <f t="shared" ca="1" si="218"/>
        <v>248</v>
      </c>
      <c r="B2006" s="8" t="s">
        <v>4040</v>
      </c>
      <c r="C2006" s="8" t="s">
        <v>4041</v>
      </c>
      <c r="D2006" s="13">
        <f>IFERROR([1]!EM_S_QSTM07_IS(B2006,"61",$C$1,"1")/1000000,"")</f>
        <v>551.82378899000003</v>
      </c>
      <c r="E2006" s="13" t="str">
        <f>IFERROR([1]!EM_S_PERFORMANCEEXPRESS_PERFEXNETPROFITTOSHAREHOLDER(B2006,$C$1)/1000000,"")</f>
        <v/>
      </c>
      <c r="F2006" s="13" t="str">
        <f>IFERROR([1]!EM_S_PROFITNOTICE_FORECASTT(B2006,$C$1)/1000000,"")</f>
        <v/>
      </c>
      <c r="G2006" s="13" t="str">
        <f>IFERROR([1]!EM_S_PROFITNOTICE_FORECASTL(B2006,$C$1)/1000000,"")</f>
        <v/>
      </c>
      <c r="H2006" s="13" t="str">
        <f t="shared" si="219"/>
        <v/>
      </c>
      <c r="I2006" s="20">
        <f>IFERROR([1]!EM_S_QSTM07_IS(B2006,"61",$I$1,"1")/1000000,"")</f>
        <v>187.18396719</v>
      </c>
      <c r="J2006" s="13">
        <f t="shared" si="217"/>
        <v>364.63982180000005</v>
      </c>
      <c r="K2006" s="13">
        <f>IFERROR([1]!EM_S_QSTM07_IS(B2006,"61",$K$2,"1")/1000000,"")</f>
        <v>198.83911240999998</v>
      </c>
      <c r="L2006" s="14">
        <f t="shared" si="220"/>
        <v>0.83384354003816019</v>
      </c>
      <c r="M2006" s="33" t="str">
        <f ca="1">[1]!EM_S_MAJASSRES_NUM(B2006,$M$2,$M$1)</f>
        <v/>
      </c>
      <c r="N2006" s="29" t="str">
        <f t="shared" si="221"/>
        <v/>
      </c>
      <c r="O2006" s="21">
        <f t="shared" ca="1" si="222"/>
        <v>0.83384354003816019</v>
      </c>
      <c r="P2006" s="10" t="str">
        <f t="shared" si="223"/>
        <v>财报</v>
      </c>
    </row>
    <row r="2007" spans="1:16" x14ac:dyDescent="0.2">
      <c r="A2007" s="17">
        <f t="shared" ca="1" si="218"/>
        <v>697</v>
      </c>
      <c r="B2007" s="8" t="s">
        <v>4042</v>
      </c>
      <c r="C2007" s="8" t="s">
        <v>4043</v>
      </c>
      <c r="D2007" s="13">
        <f>IFERROR([1]!EM_S_QSTM07_IS(B2007,"61",$C$1,"1")/1000000,"")</f>
        <v>341.92380541</v>
      </c>
      <c r="E2007" s="13" t="str">
        <f>IFERROR([1]!EM_S_PERFORMANCEEXPRESS_PERFEXNETPROFITTOSHAREHOLDER(B2007,$C$1)/1000000,"")</f>
        <v/>
      </c>
      <c r="F2007" s="13" t="str">
        <f>IFERROR([1]!EM_S_PROFITNOTICE_FORECASTT(B2007,$C$1)/1000000,"")</f>
        <v/>
      </c>
      <c r="G2007" s="13" t="str">
        <f>IFERROR([1]!EM_S_PROFITNOTICE_FORECASTL(B2007,$C$1)/1000000,"")</f>
        <v/>
      </c>
      <c r="H2007" s="13" t="str">
        <f t="shared" si="219"/>
        <v/>
      </c>
      <c r="I2007" s="20">
        <f>IFERROR([1]!EM_S_QSTM07_IS(B2007,"61",$I$1,"1")/1000000,"")</f>
        <v>146.13201784</v>
      </c>
      <c r="J2007" s="13">
        <f t="shared" si="217"/>
        <v>195.79178757</v>
      </c>
      <c r="K2007" s="13">
        <f>IFERROR([1]!EM_S_QSTM07_IS(B2007,"61",$K$2,"1")/1000000,"")</f>
        <v>318.61283607000001</v>
      </c>
      <c r="L2007" s="14">
        <f t="shared" si="220"/>
        <v>-0.3854868184689707</v>
      </c>
      <c r="M2007" s="33" t="str">
        <f ca="1">[1]!EM_S_MAJASSRES_NUM(B2007,$M$2,$M$1)</f>
        <v/>
      </c>
      <c r="N2007" s="29" t="str">
        <f t="shared" si="221"/>
        <v/>
      </c>
      <c r="O2007" s="21">
        <f t="shared" ca="1" si="222"/>
        <v>-0.3854868184689707</v>
      </c>
      <c r="P2007" s="10" t="str">
        <f t="shared" si="223"/>
        <v>财报</v>
      </c>
    </row>
    <row r="2008" spans="1:16" x14ac:dyDescent="0.2">
      <c r="A2008" s="17">
        <f t="shared" ca="1" si="218"/>
        <v>1737</v>
      </c>
      <c r="B2008" s="8" t="s">
        <v>4044</v>
      </c>
      <c r="C2008" s="8" t="s">
        <v>4045</v>
      </c>
      <c r="D2008" s="13">
        <f>IFERROR([1]!EM_S_QSTM07_IS(B2008,"61",$C$1,"1")/1000000,"")</f>
        <v>248.72899656999999</v>
      </c>
      <c r="E2008" s="13" t="str">
        <f>IFERROR([1]!EM_S_PERFORMANCEEXPRESS_PERFEXNETPROFITTOSHAREHOLDER(B2008,$C$1)/1000000,"")</f>
        <v/>
      </c>
      <c r="F2008" s="13" t="str">
        <f>IFERROR([1]!EM_S_PROFITNOTICE_FORECASTT(B2008,$C$1)/1000000,"")</f>
        <v/>
      </c>
      <c r="G2008" s="13" t="str">
        <f>IFERROR([1]!EM_S_PROFITNOTICE_FORECASTL(B2008,$C$1)/1000000,"")</f>
        <v/>
      </c>
      <c r="H2008" s="13" t="str">
        <f t="shared" si="219"/>
        <v/>
      </c>
      <c r="I2008" s="20">
        <f>IFERROR([1]!EM_S_QSTM07_IS(B2008,"61",$I$1,"1")/1000000,"")</f>
        <v>368.60152549000003</v>
      </c>
      <c r="J2008" s="13">
        <f t="shared" si="217"/>
        <v>-119.87252892000004</v>
      </c>
      <c r="K2008" s="13">
        <f>IFERROR([1]!EM_S_QSTM07_IS(B2008,"61",$K$2,"1")/1000000,"")</f>
        <v>497.84830962000001</v>
      </c>
      <c r="L2008" s="14">
        <f t="shared" si="220"/>
        <v>-1.2407812311575326</v>
      </c>
      <c r="M2008" s="33" t="str">
        <f ca="1">[1]!EM_S_MAJASSRES_NUM(B2008,$M$2,$M$1)</f>
        <v/>
      </c>
      <c r="N2008" s="29" t="str">
        <f t="shared" si="221"/>
        <v/>
      </c>
      <c r="O2008" s="21">
        <f t="shared" ca="1" si="222"/>
        <v>-1.2407812311575326</v>
      </c>
      <c r="P2008" s="10" t="str">
        <f t="shared" si="223"/>
        <v>财报</v>
      </c>
    </row>
    <row r="2009" spans="1:16" x14ac:dyDescent="0.2">
      <c r="A2009" s="17" t="str">
        <f t="shared" ca="1" si="218"/>
        <v/>
      </c>
      <c r="B2009" s="8" t="s">
        <v>4046</v>
      </c>
      <c r="C2009" s="8" t="s">
        <v>4047</v>
      </c>
      <c r="D2009" s="13">
        <f>IFERROR([1]!EM_S_QSTM07_IS(B2009,"61",$C$1,"1")/1000000,"")</f>
        <v>7.3273294699999996</v>
      </c>
      <c r="E2009" s="13" t="str">
        <f>IFERROR([1]!EM_S_PERFORMANCEEXPRESS_PERFEXNETPROFITTOSHAREHOLDER(B2009,$C$1)/1000000,"")</f>
        <v/>
      </c>
      <c r="F2009" s="13" t="str">
        <f>IFERROR([1]!EM_S_PROFITNOTICE_FORECASTT(B2009,$C$1)/1000000,"")</f>
        <v/>
      </c>
      <c r="G2009" s="13" t="str">
        <f>IFERROR([1]!EM_S_PROFITNOTICE_FORECASTL(B2009,$C$1)/1000000,"")</f>
        <v/>
      </c>
      <c r="H2009" s="13" t="str">
        <f t="shared" si="219"/>
        <v/>
      </c>
      <c r="I2009" s="20">
        <f>IFERROR([1]!EM_S_QSTM07_IS(B2009,"61",$I$1,"1")/1000000,"")</f>
        <v>4.4002809900000006</v>
      </c>
      <c r="J2009" s="13">
        <f t="shared" si="217"/>
        <v>2.927048479999999</v>
      </c>
      <c r="K2009" s="13">
        <f>IFERROR([1]!EM_S_QSTM07_IS(B2009,"61",$K$2,"1")/1000000,"")</f>
        <v>7.0204022400000001</v>
      </c>
      <c r="L2009" s="14">
        <f t="shared" si="220"/>
        <v>-0.5830654170607753</v>
      </c>
      <c r="M2009" s="33" t="str">
        <f ca="1">[1]!EM_S_MAJASSRES_NUM(B2009,$M$2,$M$1)</f>
        <v/>
      </c>
      <c r="N2009" s="29">
        <f t="shared" si="221"/>
        <v>1</v>
      </c>
      <c r="O2009" s="21" t="str">
        <f t="shared" ca="1" si="222"/>
        <v/>
      </c>
      <c r="P2009" s="10" t="str">
        <f t="shared" si="223"/>
        <v>财报</v>
      </c>
    </row>
    <row r="2010" spans="1:16" x14ac:dyDescent="0.2">
      <c r="A2010" s="17">
        <f t="shared" ca="1" si="218"/>
        <v>1390</v>
      </c>
      <c r="B2010" s="8" t="s">
        <v>4048</v>
      </c>
      <c r="C2010" s="8" t="s">
        <v>4049</v>
      </c>
      <c r="D2010" s="13">
        <f>IFERROR([1]!EM_S_QSTM07_IS(B2010,"61",$C$1,"1")/1000000,"")</f>
        <v>205.15730153000001</v>
      </c>
      <c r="E2010" s="13" t="str">
        <f>IFERROR([1]!EM_S_PERFORMANCEEXPRESS_PERFEXNETPROFITTOSHAREHOLDER(B2010,$C$1)/1000000,"")</f>
        <v/>
      </c>
      <c r="F2010" s="13" t="str">
        <f>IFERROR([1]!EM_S_PROFITNOTICE_FORECASTT(B2010,$C$1)/1000000,"")</f>
        <v/>
      </c>
      <c r="G2010" s="13" t="str">
        <f>IFERROR([1]!EM_S_PROFITNOTICE_FORECASTL(B2010,$C$1)/1000000,"")</f>
        <v/>
      </c>
      <c r="H2010" s="13" t="str">
        <f t="shared" si="219"/>
        <v/>
      </c>
      <c r="I2010" s="20">
        <f>IFERROR([1]!EM_S_QSTM07_IS(B2010,"61",$I$1,"1")/1000000,"")</f>
        <v>188.10121921999999</v>
      </c>
      <c r="J2010" s="13">
        <f t="shared" si="217"/>
        <v>17.056082310000022</v>
      </c>
      <c r="K2010" s="13">
        <f>IFERROR([1]!EM_S_QSTM07_IS(B2010,"61",$K$2,"1")/1000000,"")</f>
        <v>198.20787858</v>
      </c>
      <c r="L2010" s="14">
        <f t="shared" si="220"/>
        <v>-0.91394851490166218</v>
      </c>
      <c r="M2010" s="33" t="str">
        <f ca="1">[1]!EM_S_MAJASSRES_NUM(B2010,$M$2,$M$1)</f>
        <v/>
      </c>
      <c r="N2010" s="29" t="str">
        <f t="shared" si="221"/>
        <v/>
      </c>
      <c r="O2010" s="21">
        <f t="shared" ca="1" si="222"/>
        <v>-0.91394851490166218</v>
      </c>
      <c r="P2010" s="10" t="str">
        <f t="shared" si="223"/>
        <v>财报</v>
      </c>
    </row>
    <row r="2011" spans="1:16" x14ac:dyDescent="0.2">
      <c r="A2011" s="17">
        <f t="shared" ca="1" si="218"/>
        <v>265</v>
      </c>
      <c r="B2011" s="8" t="s">
        <v>4050</v>
      </c>
      <c r="C2011" s="8" t="s">
        <v>4051</v>
      </c>
      <c r="D2011" s="13">
        <f>IFERROR([1]!EM_S_QSTM07_IS(B2011,"61",$C$1,"1")/1000000,"")</f>
        <v>-9.7070089199999998</v>
      </c>
      <c r="E2011" s="13" t="str">
        <f>IFERROR([1]!EM_S_PERFORMANCEEXPRESS_PERFEXNETPROFITTOSHAREHOLDER(B2011,$C$1)/1000000,"")</f>
        <v/>
      </c>
      <c r="F2011" s="13" t="str">
        <f>IFERROR([1]!EM_S_PROFITNOTICE_FORECASTT(B2011,$C$1)/1000000,"")</f>
        <v/>
      </c>
      <c r="G2011" s="13" t="str">
        <f>IFERROR([1]!EM_S_PROFITNOTICE_FORECASTL(B2011,$C$1)/1000000,"")</f>
        <v/>
      </c>
      <c r="H2011" s="13" t="str">
        <f t="shared" si="219"/>
        <v/>
      </c>
      <c r="I2011" s="20">
        <f>IFERROR([1]!EM_S_QSTM07_IS(B2011,"61",$I$1,"1")/1000000,"")</f>
        <v>-5.3166380799999997</v>
      </c>
      <c r="J2011" s="13">
        <f t="shared" si="217"/>
        <v>-4.3903708400000001</v>
      </c>
      <c r="K2011" s="13">
        <f>IFERROR([1]!EM_S_QSTM07_IS(B2011,"61",$K$2,"1")/1000000,"")</f>
        <v>-16.965328850000002</v>
      </c>
      <c r="L2011" s="14">
        <f t="shared" si="220"/>
        <v>0.74121510529988943</v>
      </c>
      <c r="M2011" s="33" t="str">
        <f ca="1">[1]!EM_S_MAJASSRES_NUM(B2011,$M$2,$M$1)</f>
        <v/>
      </c>
      <c r="N2011" s="29" t="str">
        <f t="shared" si="221"/>
        <v/>
      </c>
      <c r="O2011" s="21">
        <f t="shared" ca="1" si="222"/>
        <v>0.74121510529988943</v>
      </c>
      <c r="P2011" s="10" t="str">
        <f t="shared" si="223"/>
        <v>财报</v>
      </c>
    </row>
    <row r="2012" spans="1:16" x14ac:dyDescent="0.2">
      <c r="A2012" s="17">
        <f t="shared" ca="1" si="218"/>
        <v>1630</v>
      </c>
      <c r="B2012" s="8" t="s">
        <v>4052</v>
      </c>
      <c r="C2012" s="8" t="s">
        <v>4053</v>
      </c>
      <c r="D2012" s="13">
        <f>IFERROR([1]!EM_S_QSTM07_IS(B2012,"61",$C$1,"1")/1000000,"")</f>
        <v>629.98336014999995</v>
      </c>
      <c r="E2012" s="13" t="str">
        <f>IFERROR([1]!EM_S_PERFORMANCEEXPRESS_PERFEXNETPROFITTOSHAREHOLDER(B2012,$C$1)/1000000,"")</f>
        <v/>
      </c>
      <c r="F2012" s="13" t="str">
        <f>IFERROR([1]!EM_S_PROFITNOTICE_FORECASTT(B2012,$C$1)/1000000,"")</f>
        <v/>
      </c>
      <c r="G2012" s="13" t="str">
        <f>IFERROR([1]!EM_S_PROFITNOTICE_FORECASTL(B2012,$C$1)/1000000,"")</f>
        <v/>
      </c>
      <c r="H2012" s="13" t="str">
        <f t="shared" si="219"/>
        <v/>
      </c>
      <c r="I2012" s="20">
        <f>IFERROR([1]!EM_S_QSTM07_IS(B2012,"61",$I$1,"1")/1000000,"")</f>
        <v>684.33865102999994</v>
      </c>
      <c r="J2012" s="13">
        <f t="shared" si="217"/>
        <v>-54.355290879999984</v>
      </c>
      <c r="K2012" s="13">
        <f>IFERROR([1]!EM_S_QSTM07_IS(B2012,"61",$K$2,"1")/1000000,"")</f>
        <v>513.86727245999998</v>
      </c>
      <c r="L2012" s="14">
        <f t="shared" si="220"/>
        <v>-1.1057769073710197</v>
      </c>
      <c r="M2012" s="33" t="str">
        <f ca="1">[1]!EM_S_MAJASSRES_NUM(B2012,$M$2,$M$1)</f>
        <v/>
      </c>
      <c r="N2012" s="29" t="str">
        <f t="shared" si="221"/>
        <v/>
      </c>
      <c r="O2012" s="21">
        <f t="shared" ca="1" si="222"/>
        <v>-1.1057769073710197</v>
      </c>
      <c r="P2012" s="10" t="str">
        <f t="shared" si="223"/>
        <v>财报</v>
      </c>
    </row>
    <row r="2013" spans="1:16" x14ac:dyDescent="0.2">
      <c r="A2013" s="17">
        <f t="shared" ca="1" si="218"/>
        <v>288</v>
      </c>
      <c r="B2013" s="8" t="s">
        <v>4054</v>
      </c>
      <c r="C2013" s="8" t="s">
        <v>4055</v>
      </c>
      <c r="D2013" s="13">
        <f>IFERROR([1]!EM_S_QSTM07_IS(B2013,"61",$C$1,"1")/1000000,"")</f>
        <v>129.88315799</v>
      </c>
      <c r="E2013" s="13" t="str">
        <f>IFERROR([1]!EM_S_PERFORMANCEEXPRESS_PERFEXNETPROFITTOSHAREHOLDER(B2013,$C$1)/1000000,"")</f>
        <v/>
      </c>
      <c r="F2013" s="13" t="str">
        <f>IFERROR([1]!EM_S_PROFITNOTICE_FORECASTT(B2013,$C$1)/1000000,"")</f>
        <v/>
      </c>
      <c r="G2013" s="13" t="str">
        <f>IFERROR([1]!EM_S_PROFITNOTICE_FORECASTL(B2013,$C$1)/1000000,"")</f>
        <v/>
      </c>
      <c r="H2013" s="13" t="str">
        <f t="shared" si="219"/>
        <v/>
      </c>
      <c r="I2013" s="20">
        <f>IFERROR([1]!EM_S_QSTM07_IS(B2013,"61",$I$1,"1")/1000000,"")</f>
        <v>27.005313430000001</v>
      </c>
      <c r="J2013" s="13">
        <f t="shared" si="217"/>
        <v>102.87784456</v>
      </c>
      <c r="K2013" s="13">
        <f>IFERROR([1]!EM_S_QSTM07_IS(B2013,"61",$K$2,"1")/1000000,"")</f>
        <v>63.545427350000004</v>
      </c>
      <c r="L2013" s="14">
        <f t="shared" si="220"/>
        <v>0.61896534259439506</v>
      </c>
      <c r="M2013" s="33" t="str">
        <f ca="1">[1]!EM_S_MAJASSRES_NUM(B2013,$M$2,$M$1)</f>
        <v/>
      </c>
      <c r="N2013" s="29" t="str">
        <f t="shared" si="221"/>
        <v/>
      </c>
      <c r="O2013" s="21">
        <f t="shared" ca="1" si="222"/>
        <v>0.61896534259439506</v>
      </c>
      <c r="P2013" s="10" t="str">
        <f t="shared" si="223"/>
        <v>财报</v>
      </c>
    </row>
    <row r="2014" spans="1:16" x14ac:dyDescent="0.2">
      <c r="A2014" s="17">
        <f t="shared" ca="1" si="218"/>
        <v>1529</v>
      </c>
      <c r="B2014" s="8" t="s">
        <v>4056</v>
      </c>
      <c r="C2014" s="8" t="s">
        <v>4057</v>
      </c>
      <c r="D2014" s="13">
        <f>IFERROR([1]!EM_S_QSTM07_IS(B2014,"61",$C$1,"1")/1000000,"")</f>
        <v>36.980341600000003</v>
      </c>
      <c r="E2014" s="13" t="str">
        <f>IFERROR([1]!EM_S_PERFORMANCEEXPRESS_PERFEXNETPROFITTOSHAREHOLDER(B2014,$C$1)/1000000,"")</f>
        <v/>
      </c>
      <c r="F2014" s="13" t="str">
        <f>IFERROR([1]!EM_S_PROFITNOTICE_FORECASTT(B2014,$C$1)/1000000,"")</f>
        <v/>
      </c>
      <c r="G2014" s="13" t="str">
        <f>IFERROR([1]!EM_S_PROFITNOTICE_FORECASTL(B2014,$C$1)/1000000,"")</f>
        <v/>
      </c>
      <c r="H2014" s="13" t="str">
        <f t="shared" si="219"/>
        <v/>
      </c>
      <c r="I2014" s="20">
        <f>IFERROR([1]!EM_S_QSTM07_IS(B2014,"61",$I$1,"1")/1000000,"")</f>
        <v>37.049916020000005</v>
      </c>
      <c r="J2014" s="13">
        <f t="shared" si="217"/>
        <v>-6.9574420000002135E-2</v>
      </c>
      <c r="K2014" s="13">
        <f>IFERROR([1]!EM_S_QSTM07_IS(B2014,"61",$K$2,"1")/1000000,"")</f>
        <v>40.227340570000003</v>
      </c>
      <c r="L2014" s="14">
        <f t="shared" si="220"/>
        <v>-1.0017295306876908</v>
      </c>
      <c r="M2014" s="33" t="str">
        <f ca="1">[1]!EM_S_MAJASSRES_NUM(B2014,$M$2,$M$1)</f>
        <v/>
      </c>
      <c r="N2014" s="29" t="str">
        <f t="shared" si="221"/>
        <v/>
      </c>
      <c r="O2014" s="21">
        <f t="shared" ca="1" si="222"/>
        <v>-1.0017295306876908</v>
      </c>
      <c r="P2014" s="10" t="str">
        <f t="shared" si="223"/>
        <v>财报</v>
      </c>
    </row>
    <row r="2015" spans="1:16" x14ac:dyDescent="0.2">
      <c r="A2015" s="17">
        <f t="shared" ca="1" si="218"/>
        <v>1721</v>
      </c>
      <c r="B2015" s="8" t="s">
        <v>4058</v>
      </c>
      <c r="C2015" s="8" t="s">
        <v>4059</v>
      </c>
      <c r="D2015" s="13">
        <f>IFERROR([1]!EM_S_QSTM07_IS(B2015,"61",$C$1,"1")/1000000,"")</f>
        <v>15.50169082</v>
      </c>
      <c r="E2015" s="13" t="str">
        <f>IFERROR([1]!EM_S_PERFORMANCEEXPRESS_PERFEXNETPROFITTOSHAREHOLDER(B2015,$C$1)/1000000,"")</f>
        <v/>
      </c>
      <c r="F2015" s="13" t="str">
        <f>IFERROR([1]!EM_S_PROFITNOTICE_FORECASTT(B2015,$C$1)/1000000,"")</f>
        <v/>
      </c>
      <c r="G2015" s="13" t="str">
        <f>IFERROR([1]!EM_S_PROFITNOTICE_FORECASTL(B2015,$C$1)/1000000,"")</f>
        <v/>
      </c>
      <c r="H2015" s="13" t="str">
        <f t="shared" si="219"/>
        <v/>
      </c>
      <c r="I2015" s="20">
        <f>IFERROR([1]!EM_S_QSTM07_IS(B2015,"61",$I$1,"1")/1000000,"")</f>
        <v>19.36922427</v>
      </c>
      <c r="J2015" s="13">
        <f t="shared" si="217"/>
        <v>-3.8675334499999998</v>
      </c>
      <c r="K2015" s="13">
        <f>IFERROR([1]!EM_S_QSTM07_IS(B2015,"61",$K$2,"1")/1000000,"")</f>
        <v>18.016961420000001</v>
      </c>
      <c r="L2015" s="14">
        <f t="shared" si="220"/>
        <v>-1.2146606944335678</v>
      </c>
      <c r="M2015" s="33" t="str">
        <f ca="1">[1]!EM_S_MAJASSRES_NUM(B2015,$M$2,$M$1)</f>
        <v/>
      </c>
      <c r="N2015" s="29" t="str">
        <f t="shared" si="221"/>
        <v/>
      </c>
      <c r="O2015" s="21">
        <f t="shared" ca="1" si="222"/>
        <v>-1.2146606944335678</v>
      </c>
      <c r="P2015" s="10" t="str">
        <f t="shared" si="223"/>
        <v>财报</v>
      </c>
    </row>
    <row r="2016" spans="1:16" x14ac:dyDescent="0.2">
      <c r="A2016" s="17">
        <f t="shared" ca="1" si="218"/>
        <v>1660</v>
      </c>
      <c r="B2016" s="8" t="s">
        <v>4060</v>
      </c>
      <c r="C2016" s="8" t="s">
        <v>4061</v>
      </c>
      <c r="D2016" s="13">
        <f>IFERROR([1]!EM_S_QSTM07_IS(B2016,"61",$C$1,"1")/1000000,"")</f>
        <v>32.2956869</v>
      </c>
      <c r="E2016" s="13" t="str">
        <f>IFERROR([1]!EM_S_PERFORMANCEEXPRESS_PERFEXNETPROFITTOSHAREHOLDER(B2016,$C$1)/1000000,"")</f>
        <v/>
      </c>
      <c r="F2016" s="13" t="str">
        <f>IFERROR([1]!EM_S_PROFITNOTICE_FORECASTT(B2016,$C$1)/1000000,"")</f>
        <v/>
      </c>
      <c r="G2016" s="13" t="str">
        <f>IFERROR([1]!EM_S_PROFITNOTICE_FORECASTL(B2016,$C$1)/1000000,"")</f>
        <v/>
      </c>
      <c r="H2016" s="13" t="str">
        <f t="shared" si="219"/>
        <v/>
      </c>
      <c r="I2016" s="20">
        <f>IFERROR([1]!EM_S_QSTM07_IS(B2016,"61",$I$1,"1")/1000000,"")</f>
        <v>42.062933189999995</v>
      </c>
      <c r="J2016" s="13">
        <f t="shared" si="217"/>
        <v>-9.7672462899999957</v>
      </c>
      <c r="K2016" s="13">
        <f>IFERROR([1]!EM_S_QSTM07_IS(B2016,"61",$K$2,"1")/1000000,"")</f>
        <v>71.908633319999993</v>
      </c>
      <c r="L2016" s="14">
        <f t="shared" si="220"/>
        <v>-1.1358285624277527</v>
      </c>
      <c r="M2016" s="33" t="str">
        <f ca="1">[1]!EM_S_MAJASSRES_NUM(B2016,$M$2,$M$1)</f>
        <v/>
      </c>
      <c r="N2016" s="29" t="str">
        <f t="shared" si="221"/>
        <v/>
      </c>
      <c r="O2016" s="21">
        <f t="shared" ca="1" si="222"/>
        <v>-1.1358285624277527</v>
      </c>
      <c r="P2016" s="10" t="str">
        <f t="shared" si="223"/>
        <v>财报</v>
      </c>
    </row>
    <row r="2017" spans="1:16" x14ac:dyDescent="0.2">
      <c r="A2017" s="17" t="str">
        <f t="shared" ca="1" si="218"/>
        <v/>
      </c>
      <c r="B2017" s="8" t="s">
        <v>4062</v>
      </c>
      <c r="C2017" s="8" t="s">
        <v>4063</v>
      </c>
      <c r="D2017" s="13">
        <f>IFERROR([1]!EM_S_QSTM07_IS(B2017,"61",$C$1,"1")/1000000,"")</f>
        <v>-90.287518689999999</v>
      </c>
      <c r="E2017" s="13" t="str">
        <f>IFERROR([1]!EM_S_PERFORMANCEEXPRESS_PERFEXNETPROFITTOSHAREHOLDER(B2017,$C$1)/1000000,"")</f>
        <v/>
      </c>
      <c r="F2017" s="13">
        <f>IFERROR([1]!EM_S_PROFITNOTICE_FORECASTT(B2017,$C$1)/1000000,"")</f>
        <v>-90</v>
      </c>
      <c r="G2017" s="13">
        <f>IFERROR([1]!EM_S_PROFITNOTICE_FORECASTL(B2017,$C$1)/1000000,"")</f>
        <v>-90</v>
      </c>
      <c r="H2017" s="13">
        <f t="shared" si="219"/>
        <v>-90</v>
      </c>
      <c r="I2017" s="20">
        <f>IFERROR([1]!EM_S_QSTM07_IS(B2017,"61",$I$1,"1")/1000000,"")</f>
        <v>-4.8692768600000003</v>
      </c>
      <c r="J2017" s="13">
        <f t="shared" si="217"/>
        <v>-85.418241829999999</v>
      </c>
      <c r="K2017" s="13">
        <f>IFERROR([1]!EM_S_QSTM07_IS(B2017,"61",$K$2,"1")/1000000,"")</f>
        <v>-9.3102753400000005</v>
      </c>
      <c r="L2017" s="14">
        <f t="shared" si="220"/>
        <v>-8.1746203748685264</v>
      </c>
      <c r="M2017" s="33" t="str">
        <f ca="1">[1]!EM_S_MAJASSRES_NUM(B2017,$M$2,$M$1)</f>
        <v/>
      </c>
      <c r="N2017" s="29">
        <f t="shared" si="221"/>
        <v>1</v>
      </c>
      <c r="O2017" s="21" t="str">
        <f t="shared" ca="1" si="222"/>
        <v/>
      </c>
      <c r="P2017" s="10" t="str">
        <f t="shared" si="223"/>
        <v>财报</v>
      </c>
    </row>
    <row r="2018" spans="1:16" x14ac:dyDescent="0.2">
      <c r="A2018" s="17">
        <f t="shared" ca="1" si="218"/>
        <v>27</v>
      </c>
      <c r="B2018" s="8" t="s">
        <v>46</v>
      </c>
      <c r="C2018" s="8" t="s">
        <v>47</v>
      </c>
      <c r="D2018" s="13">
        <f>IFERROR([1]!EM_S_QSTM07_IS(B2018,"61",$C$1,"1")/1000000,"")</f>
        <v>134.42426778000001</v>
      </c>
      <c r="E2018" s="13" t="str">
        <f>IFERROR([1]!EM_S_PERFORMANCEEXPRESS_PERFEXNETPROFITTOSHAREHOLDER(B2018,$C$1)/1000000,"")</f>
        <v/>
      </c>
      <c r="F2018" s="13" t="str">
        <f>IFERROR([1]!EM_S_PROFITNOTICE_FORECASTT(B2018,$C$1)/1000000,"")</f>
        <v/>
      </c>
      <c r="G2018" s="13" t="str">
        <f>IFERROR([1]!EM_S_PROFITNOTICE_FORECASTL(B2018,$C$1)/1000000,"")</f>
        <v/>
      </c>
      <c r="H2018" s="13" t="str">
        <f t="shared" si="219"/>
        <v/>
      </c>
      <c r="I2018" s="20">
        <f>IFERROR([1]!EM_S_QSTM07_IS(B2018,"61",$I$1,"1")/1000000,"")</f>
        <v>11.13280542</v>
      </c>
      <c r="J2018" s="13">
        <f t="shared" si="217"/>
        <v>123.29146236000001</v>
      </c>
      <c r="K2018" s="13">
        <f>IFERROR([1]!EM_S_QSTM07_IS(B2018,"61",$K$2,"1")/1000000,"")</f>
        <v>-39.769983979999999</v>
      </c>
      <c r="L2018" s="14">
        <f t="shared" si="220"/>
        <v>4.1001134529499002</v>
      </c>
      <c r="M2018" s="33" t="str">
        <f ca="1">[1]!EM_S_MAJASSRES_NUM(B2018,$M$2,$M$1)</f>
        <v/>
      </c>
      <c r="N2018" s="29" t="str">
        <f t="shared" si="221"/>
        <v/>
      </c>
      <c r="O2018" s="21">
        <f t="shared" ca="1" si="222"/>
        <v>4.1001134529499002</v>
      </c>
      <c r="P2018" s="10" t="str">
        <f t="shared" si="223"/>
        <v>财报</v>
      </c>
    </row>
    <row r="2019" spans="1:16" x14ac:dyDescent="0.2">
      <c r="A2019" s="17">
        <f t="shared" ca="1" si="218"/>
        <v>1821</v>
      </c>
      <c r="B2019" s="8" t="s">
        <v>4064</v>
      </c>
      <c r="C2019" s="8" t="s">
        <v>4065</v>
      </c>
      <c r="D2019" s="13">
        <f>IFERROR([1]!EM_S_QSTM07_IS(B2019,"61",$C$1,"1")/1000000,"")</f>
        <v>-7.6937606699999996</v>
      </c>
      <c r="E2019" s="13" t="str">
        <f>IFERROR([1]!EM_S_PERFORMANCEEXPRESS_PERFEXNETPROFITTOSHAREHOLDER(B2019,$C$1)/1000000,"")</f>
        <v/>
      </c>
      <c r="F2019" s="13" t="str">
        <f>IFERROR([1]!EM_S_PROFITNOTICE_FORECASTT(B2019,$C$1)/1000000,"")</f>
        <v/>
      </c>
      <c r="G2019" s="13" t="str">
        <f>IFERROR([1]!EM_S_PROFITNOTICE_FORECASTL(B2019,$C$1)/1000000,"")</f>
        <v/>
      </c>
      <c r="H2019" s="13" t="str">
        <f t="shared" si="219"/>
        <v/>
      </c>
      <c r="I2019" s="20">
        <f>IFERROR([1]!EM_S_QSTM07_IS(B2019,"61",$I$1,"1")/1000000,"")</f>
        <v>3.4304336000000002</v>
      </c>
      <c r="J2019" s="13">
        <f t="shared" si="217"/>
        <v>-11.12419427</v>
      </c>
      <c r="K2019" s="13">
        <f>IFERROR([1]!EM_S_QSTM07_IS(B2019,"61",$K$2,"1")/1000000,"")</f>
        <v>24.998668859999999</v>
      </c>
      <c r="L2019" s="14">
        <f t="shared" si="220"/>
        <v>-1.4449914646375295</v>
      </c>
      <c r="M2019" s="33" t="str">
        <f ca="1">[1]!EM_S_MAJASSRES_NUM(B2019,$M$2,$M$1)</f>
        <v/>
      </c>
      <c r="N2019" s="29" t="str">
        <f t="shared" si="221"/>
        <v/>
      </c>
      <c r="O2019" s="21">
        <f t="shared" ca="1" si="222"/>
        <v>-1.4449914646375295</v>
      </c>
      <c r="P2019" s="10" t="str">
        <f t="shared" si="223"/>
        <v>财报</v>
      </c>
    </row>
    <row r="2020" spans="1:16" x14ac:dyDescent="0.2">
      <c r="A2020" s="17">
        <f t="shared" ca="1" si="218"/>
        <v>1081</v>
      </c>
      <c r="B2020" s="8" t="s">
        <v>4066</v>
      </c>
      <c r="C2020" s="8" t="s">
        <v>4067</v>
      </c>
      <c r="D2020" s="13">
        <f>IFERROR([1]!EM_S_QSTM07_IS(B2020,"61",$C$1,"1")/1000000,"")</f>
        <v>84.860496150000003</v>
      </c>
      <c r="E2020" s="13" t="str">
        <f>IFERROR([1]!EM_S_PERFORMANCEEXPRESS_PERFEXNETPROFITTOSHAREHOLDER(B2020,$C$1)/1000000,"")</f>
        <v/>
      </c>
      <c r="F2020" s="13" t="str">
        <f>IFERROR([1]!EM_S_PROFITNOTICE_FORECASTT(B2020,$C$1)/1000000,"")</f>
        <v/>
      </c>
      <c r="G2020" s="13" t="str">
        <f>IFERROR([1]!EM_S_PROFITNOTICE_FORECASTL(B2020,$C$1)/1000000,"")</f>
        <v/>
      </c>
      <c r="H2020" s="13" t="str">
        <f t="shared" si="219"/>
        <v/>
      </c>
      <c r="I2020" s="20">
        <f>IFERROR([1]!EM_S_QSTM07_IS(B2020,"61",$I$1,"1")/1000000,"")</f>
        <v>59.7679118</v>
      </c>
      <c r="J2020" s="13">
        <f t="shared" si="217"/>
        <v>25.092584350000003</v>
      </c>
      <c r="K2020" s="13">
        <f>IFERROR([1]!EM_S_QSTM07_IS(B2020,"61",$K$2,"1")/1000000,"")</f>
        <v>84.596168169999999</v>
      </c>
      <c r="L2020" s="14">
        <f t="shared" si="220"/>
        <v>-0.70338391332837591</v>
      </c>
      <c r="M2020" s="33" t="str">
        <f ca="1">[1]!EM_S_MAJASSRES_NUM(B2020,$M$2,$M$1)</f>
        <v/>
      </c>
      <c r="N2020" s="29" t="str">
        <f t="shared" si="221"/>
        <v/>
      </c>
      <c r="O2020" s="21">
        <f t="shared" ca="1" si="222"/>
        <v>-0.70338391332837591</v>
      </c>
      <c r="P2020" s="10" t="str">
        <f t="shared" si="223"/>
        <v>财报</v>
      </c>
    </row>
    <row r="2021" spans="1:16" x14ac:dyDescent="0.2">
      <c r="A2021" s="17">
        <f t="shared" ca="1" si="218"/>
        <v>1611</v>
      </c>
      <c r="B2021" s="8" t="s">
        <v>4068</v>
      </c>
      <c r="C2021" s="8" t="s">
        <v>4069</v>
      </c>
      <c r="D2021" s="13">
        <f>IFERROR([1]!EM_S_QSTM07_IS(B2021,"61",$C$1,"1")/1000000,"")</f>
        <v>47.405329539999997</v>
      </c>
      <c r="E2021" s="13" t="str">
        <f>IFERROR([1]!EM_S_PERFORMANCEEXPRESS_PERFEXNETPROFITTOSHAREHOLDER(B2021,$C$1)/1000000,"")</f>
        <v/>
      </c>
      <c r="F2021" s="13" t="str">
        <f>IFERROR([1]!EM_S_PROFITNOTICE_FORECASTT(B2021,$C$1)/1000000,"")</f>
        <v/>
      </c>
      <c r="G2021" s="13" t="str">
        <f>IFERROR([1]!EM_S_PROFITNOTICE_FORECASTL(B2021,$C$1)/1000000,"")</f>
        <v/>
      </c>
      <c r="H2021" s="13" t="str">
        <f t="shared" si="219"/>
        <v/>
      </c>
      <c r="I2021" s="20">
        <f>IFERROR([1]!EM_S_QSTM07_IS(B2021,"61",$I$1,"1")/1000000,"")</f>
        <v>51.024684569999998</v>
      </c>
      <c r="J2021" s="13">
        <f t="shared" si="217"/>
        <v>-3.6193550300000012</v>
      </c>
      <c r="K2021" s="13">
        <f>IFERROR([1]!EM_S_QSTM07_IS(B2021,"61",$K$2,"1")/1000000,"")</f>
        <v>40.190559610000001</v>
      </c>
      <c r="L2021" s="14">
        <f t="shared" si="220"/>
        <v>-1.0900548552973981</v>
      </c>
      <c r="M2021" s="33" t="str">
        <f ca="1">[1]!EM_S_MAJASSRES_NUM(B2021,$M$2,$M$1)</f>
        <v/>
      </c>
      <c r="N2021" s="29" t="str">
        <f t="shared" si="221"/>
        <v/>
      </c>
      <c r="O2021" s="21">
        <f t="shared" ca="1" si="222"/>
        <v>-1.0900548552973981</v>
      </c>
      <c r="P2021" s="10" t="str">
        <f t="shared" si="223"/>
        <v>财报</v>
      </c>
    </row>
    <row r="2022" spans="1:16" x14ac:dyDescent="0.2">
      <c r="A2022" s="17">
        <f t="shared" ca="1" si="218"/>
        <v>1852</v>
      </c>
      <c r="B2022" s="8" t="s">
        <v>4070</v>
      </c>
      <c r="C2022" s="8" t="s">
        <v>4071</v>
      </c>
      <c r="D2022" s="13">
        <f>IFERROR([1]!EM_S_QSTM07_IS(B2022,"61",$C$1,"1")/1000000,"")</f>
        <v>10.13872321</v>
      </c>
      <c r="E2022" s="13" t="str">
        <f>IFERROR([1]!EM_S_PERFORMANCEEXPRESS_PERFEXNETPROFITTOSHAREHOLDER(B2022,$C$1)/1000000,"")</f>
        <v/>
      </c>
      <c r="F2022" s="13" t="str">
        <f>IFERROR([1]!EM_S_PROFITNOTICE_FORECASTT(B2022,$C$1)/1000000,"")</f>
        <v/>
      </c>
      <c r="G2022" s="13" t="str">
        <f>IFERROR([1]!EM_S_PROFITNOTICE_FORECASTL(B2022,$C$1)/1000000,"")</f>
        <v/>
      </c>
      <c r="H2022" s="13" t="str">
        <f t="shared" si="219"/>
        <v/>
      </c>
      <c r="I2022" s="20">
        <f>IFERROR([1]!EM_S_QSTM07_IS(B2022,"61",$I$1,"1")/1000000,"")</f>
        <v>21.15679652</v>
      </c>
      <c r="J2022" s="13">
        <f t="shared" si="217"/>
        <v>-11.01807331</v>
      </c>
      <c r="K2022" s="13">
        <f>IFERROR([1]!EM_S_QSTM07_IS(B2022,"61",$K$2,"1")/1000000,"")</f>
        <v>21.0959626</v>
      </c>
      <c r="L2022" s="14">
        <f t="shared" si="220"/>
        <v>-1.5222835060392077</v>
      </c>
      <c r="M2022" s="33" t="str">
        <f ca="1">[1]!EM_S_MAJASSRES_NUM(B2022,$M$2,$M$1)</f>
        <v/>
      </c>
      <c r="N2022" s="29" t="str">
        <f t="shared" si="221"/>
        <v/>
      </c>
      <c r="O2022" s="21">
        <f t="shared" ca="1" si="222"/>
        <v>-1.5222835060392077</v>
      </c>
      <c r="P2022" s="10" t="str">
        <f t="shared" si="223"/>
        <v>财报</v>
      </c>
    </row>
    <row r="2023" spans="1:16" x14ac:dyDescent="0.2">
      <c r="A2023" s="17">
        <f t="shared" ca="1" si="218"/>
        <v>138</v>
      </c>
      <c r="B2023" s="8" t="s">
        <v>4072</v>
      </c>
      <c r="C2023" s="8" t="s">
        <v>4073</v>
      </c>
      <c r="D2023" s="13">
        <f>IFERROR([1]!EM_S_QSTM07_IS(B2023,"61",$C$1,"1")/1000000,"")</f>
        <v>14.40959441</v>
      </c>
      <c r="E2023" s="13" t="str">
        <f>IFERROR([1]!EM_S_PERFORMANCEEXPRESS_PERFEXNETPROFITTOSHAREHOLDER(B2023,$C$1)/1000000,"")</f>
        <v/>
      </c>
      <c r="F2023" s="13">
        <f>IFERROR([1]!EM_S_PROFITNOTICE_FORECASTT(B2023,$C$1)/1000000,"")</f>
        <v>-6.7</v>
      </c>
      <c r="G2023" s="13">
        <f>IFERROR([1]!EM_S_PROFITNOTICE_FORECASTL(B2023,$C$1)/1000000,"")</f>
        <v>-6.7</v>
      </c>
      <c r="H2023" s="13">
        <f t="shared" si="219"/>
        <v>-6.7</v>
      </c>
      <c r="I2023" s="20">
        <f>IFERROR([1]!EM_S_QSTM07_IS(B2023,"61",$I$1,"1")/1000000,"")</f>
        <v>-20.852698510000003</v>
      </c>
      <c r="J2023" s="13">
        <f t="shared" si="217"/>
        <v>35.262292920000007</v>
      </c>
      <c r="K2023" s="13">
        <f>IFERROR([1]!EM_S_QSTM07_IS(B2023,"61",$K$2,"1")/1000000,"")</f>
        <v>14.671896140000001</v>
      </c>
      <c r="L2023" s="14">
        <f t="shared" si="220"/>
        <v>1.4033903037157134</v>
      </c>
      <c r="M2023" s="33" t="str">
        <f ca="1">[1]!EM_S_MAJASSRES_NUM(B2023,$M$2,$M$1)</f>
        <v/>
      </c>
      <c r="N2023" s="29" t="str">
        <f t="shared" si="221"/>
        <v/>
      </c>
      <c r="O2023" s="21">
        <f t="shared" ca="1" si="222"/>
        <v>1.4033903037157134</v>
      </c>
      <c r="P2023" s="10" t="str">
        <f t="shared" si="223"/>
        <v>财报</v>
      </c>
    </row>
    <row r="2024" spans="1:16" x14ac:dyDescent="0.2">
      <c r="A2024" s="17" t="str">
        <f t="shared" ca="1" si="218"/>
        <v/>
      </c>
      <c r="B2024" s="8" t="s">
        <v>4074</v>
      </c>
      <c r="C2024" s="8" t="s">
        <v>4075</v>
      </c>
      <c r="D2024" s="13">
        <f>IFERROR([1]!EM_S_QSTM07_IS(B2024,"61",$C$1,"1")/1000000,"")</f>
        <v>11.048566789999999</v>
      </c>
      <c r="E2024" s="13" t="str">
        <f>IFERROR([1]!EM_S_PERFORMANCEEXPRESS_PERFEXNETPROFITTOSHAREHOLDER(B2024,$C$1)/1000000,"")</f>
        <v/>
      </c>
      <c r="F2024" s="13" t="str">
        <f>IFERROR([1]!EM_S_PROFITNOTICE_FORECASTT(B2024,$C$1)/1000000,"")</f>
        <v/>
      </c>
      <c r="G2024" s="13" t="str">
        <f>IFERROR([1]!EM_S_PROFITNOTICE_FORECASTL(B2024,$C$1)/1000000,"")</f>
        <v/>
      </c>
      <c r="H2024" s="13" t="str">
        <f t="shared" si="219"/>
        <v/>
      </c>
      <c r="I2024" s="20">
        <f>IFERROR([1]!EM_S_QSTM07_IS(B2024,"61",$I$1,"1")/1000000,"")</f>
        <v>7.1637123699999998</v>
      </c>
      <c r="J2024" s="13">
        <f t="shared" si="217"/>
        <v>3.884854419999999</v>
      </c>
      <c r="K2024" s="13">
        <f>IFERROR([1]!EM_S_QSTM07_IS(B2024,"61",$K$2,"1")/1000000,"")</f>
        <v>7.2028454400000008</v>
      </c>
      <c r="L2024" s="14">
        <f t="shared" si="220"/>
        <v>-0.46065003721640341</v>
      </c>
      <c r="M2024" s="33" t="str">
        <f ca="1">[1]!EM_S_MAJASSRES_NUM(B2024,$M$2,$M$1)</f>
        <v/>
      </c>
      <c r="N2024" s="29">
        <f t="shared" si="221"/>
        <v>1</v>
      </c>
      <c r="O2024" s="21" t="str">
        <f t="shared" ca="1" si="222"/>
        <v/>
      </c>
      <c r="P2024" s="10" t="str">
        <f t="shared" si="223"/>
        <v>财报</v>
      </c>
    </row>
    <row r="2025" spans="1:16" x14ac:dyDescent="0.2">
      <c r="A2025" s="17">
        <f t="shared" ca="1" si="218"/>
        <v>906</v>
      </c>
      <c r="B2025" s="8" t="s">
        <v>4076</v>
      </c>
      <c r="C2025" s="8" t="s">
        <v>4077</v>
      </c>
      <c r="D2025" s="13">
        <f>IFERROR([1]!EM_S_QSTM07_IS(B2025,"61",$C$1,"1")/1000000,"")</f>
        <v>36.97020895</v>
      </c>
      <c r="E2025" s="13" t="str">
        <f>IFERROR([1]!EM_S_PERFORMANCEEXPRESS_PERFEXNETPROFITTOSHAREHOLDER(B2025,$C$1)/1000000,"")</f>
        <v/>
      </c>
      <c r="F2025" s="13" t="str">
        <f>IFERROR([1]!EM_S_PROFITNOTICE_FORECASTT(B2025,$C$1)/1000000,"")</f>
        <v/>
      </c>
      <c r="G2025" s="13" t="str">
        <f>IFERROR([1]!EM_S_PROFITNOTICE_FORECASTL(B2025,$C$1)/1000000,"")</f>
        <v/>
      </c>
      <c r="H2025" s="13" t="str">
        <f t="shared" si="219"/>
        <v/>
      </c>
      <c r="I2025" s="20">
        <f>IFERROR([1]!EM_S_QSTM07_IS(B2025,"61",$I$1,"1")/1000000,"")</f>
        <v>15.02322597</v>
      </c>
      <c r="J2025" s="13">
        <f t="shared" si="217"/>
        <v>21.946982980000001</v>
      </c>
      <c r="K2025" s="13">
        <f>IFERROR([1]!EM_S_QSTM07_IS(B2025,"61",$K$2,"1")/1000000,"")</f>
        <v>50.657060739999999</v>
      </c>
      <c r="L2025" s="14">
        <f t="shared" si="220"/>
        <v>-0.56675372279011538</v>
      </c>
      <c r="M2025" s="33" t="str">
        <f ca="1">[1]!EM_S_MAJASSRES_NUM(B2025,$M$2,$M$1)</f>
        <v/>
      </c>
      <c r="N2025" s="29" t="str">
        <f t="shared" si="221"/>
        <v/>
      </c>
      <c r="O2025" s="21">
        <f t="shared" ca="1" si="222"/>
        <v>-0.56675372279011538</v>
      </c>
      <c r="P2025" s="10" t="str">
        <f t="shared" si="223"/>
        <v>财报</v>
      </c>
    </row>
    <row r="2026" spans="1:16" x14ac:dyDescent="0.2">
      <c r="A2026" s="17" t="str">
        <f t="shared" ca="1" si="218"/>
        <v/>
      </c>
      <c r="B2026" s="8" t="s">
        <v>4078</v>
      </c>
      <c r="C2026" s="8" t="s">
        <v>4079</v>
      </c>
      <c r="D2026" s="13">
        <f>IFERROR([1]!EM_S_QSTM07_IS(B2026,"61",$C$1,"1")/1000000,"")</f>
        <v>-49.106222469999999</v>
      </c>
      <c r="E2026" s="13">
        <f>IFERROR([1]!EM_S_PERFORMANCEEXPRESS_PERFEXNETPROFITTOSHAREHOLDER(B2026,$C$1)/1000000,"")</f>
        <v>6.1016000000000004</v>
      </c>
      <c r="F2026" s="13" t="str">
        <f>IFERROR([1]!EM_S_PROFITNOTICE_FORECASTT(B2026,$C$1)/1000000,"")</f>
        <v/>
      </c>
      <c r="G2026" s="13" t="str">
        <f>IFERROR([1]!EM_S_PROFITNOTICE_FORECASTL(B2026,$C$1)/1000000,"")</f>
        <v/>
      </c>
      <c r="H2026" s="13" t="str">
        <f t="shared" si="219"/>
        <v/>
      </c>
      <c r="I2026" s="20">
        <f>IFERROR([1]!EM_S_QSTM07_IS(B2026,"61",$I$1,"1")/1000000,"")</f>
        <v>55.120280030000004</v>
      </c>
      <c r="J2026" s="13">
        <f t="shared" si="217"/>
        <v>-104.22650250000001</v>
      </c>
      <c r="K2026" s="13">
        <f>IFERROR([1]!EM_S_QSTM07_IS(B2026,"61",$K$2,"1")/1000000,"")</f>
        <v>292.46559549</v>
      </c>
      <c r="L2026" s="14">
        <f t="shared" si="220"/>
        <v>-1.3563718403369045</v>
      </c>
      <c r="M2026" s="33">
        <f ca="1">[1]!EM_S_MAJASSRES_NUM(B2026,$M$2,$M$1)</f>
        <v>1</v>
      </c>
      <c r="N2026" s="29" t="str">
        <f t="shared" si="221"/>
        <v/>
      </c>
      <c r="O2026" s="21" t="str">
        <f t="shared" ca="1" si="222"/>
        <v/>
      </c>
      <c r="P2026" s="10" t="str">
        <f t="shared" si="223"/>
        <v>财报</v>
      </c>
    </row>
    <row r="2027" spans="1:16" x14ac:dyDescent="0.2">
      <c r="A2027" s="17">
        <f t="shared" ca="1" si="218"/>
        <v>1811</v>
      </c>
      <c r="B2027" s="8" t="s">
        <v>4080</v>
      </c>
      <c r="C2027" s="8" t="s">
        <v>4081</v>
      </c>
      <c r="D2027" s="13">
        <f>IFERROR([1]!EM_S_QSTM07_IS(B2027,"61",$C$1,"1")/1000000,"")</f>
        <v>-2.90905466999999</v>
      </c>
      <c r="E2027" s="13" t="str">
        <f>IFERROR([1]!EM_S_PERFORMANCEEXPRESS_PERFEXNETPROFITTOSHAREHOLDER(B2027,$C$1)/1000000,"")</f>
        <v/>
      </c>
      <c r="F2027" s="13" t="str">
        <f>IFERROR([1]!EM_S_PROFITNOTICE_FORECASTT(B2027,$C$1)/1000000,"")</f>
        <v/>
      </c>
      <c r="G2027" s="13" t="str">
        <f>IFERROR([1]!EM_S_PROFITNOTICE_FORECASTL(B2027,$C$1)/1000000,"")</f>
        <v/>
      </c>
      <c r="H2027" s="13" t="str">
        <f t="shared" si="219"/>
        <v/>
      </c>
      <c r="I2027" s="20">
        <f>IFERROR([1]!EM_S_QSTM07_IS(B2027,"61",$I$1,"1")/1000000,"")</f>
        <v>61.269317479999998</v>
      </c>
      <c r="J2027" s="13">
        <f t="shared" si="217"/>
        <v>-64.178372149999987</v>
      </c>
      <c r="K2027" s="13">
        <f>IFERROR([1]!EM_S_QSTM07_IS(B2027,"61",$K$2,"1")/1000000,"")</f>
        <v>154.32886309</v>
      </c>
      <c r="L2027" s="14">
        <f t="shared" si="220"/>
        <v>-1.4158546292962262</v>
      </c>
      <c r="M2027" s="33" t="str">
        <f ca="1">[1]!EM_S_MAJASSRES_NUM(B2027,$M$2,$M$1)</f>
        <v/>
      </c>
      <c r="N2027" s="29" t="str">
        <f t="shared" si="221"/>
        <v/>
      </c>
      <c r="O2027" s="21">
        <f t="shared" ca="1" si="222"/>
        <v>-1.4158546292962262</v>
      </c>
      <c r="P2027" s="10" t="str">
        <f t="shared" si="223"/>
        <v>财报</v>
      </c>
    </row>
    <row r="2028" spans="1:16" x14ac:dyDescent="0.2">
      <c r="A2028" s="17" t="str">
        <f t="shared" ca="1" si="218"/>
        <v/>
      </c>
      <c r="B2028" s="8" t="s">
        <v>4082</v>
      </c>
      <c r="C2028" s="8" t="s">
        <v>4083</v>
      </c>
      <c r="D2028" s="13">
        <f>IFERROR([1]!EM_S_QSTM07_IS(B2028,"61",$C$1,"1")/1000000,"")</f>
        <v>3.2089100499999996</v>
      </c>
      <c r="E2028" s="13" t="str">
        <f>IFERROR([1]!EM_S_PERFORMANCEEXPRESS_PERFEXNETPROFITTOSHAREHOLDER(B2028,$C$1)/1000000,"")</f>
        <v/>
      </c>
      <c r="F2028" s="13" t="str">
        <f>IFERROR([1]!EM_S_PROFITNOTICE_FORECASTT(B2028,$C$1)/1000000,"")</f>
        <v/>
      </c>
      <c r="G2028" s="13" t="str">
        <f>IFERROR([1]!EM_S_PROFITNOTICE_FORECASTL(B2028,$C$1)/1000000,"")</f>
        <v/>
      </c>
      <c r="H2028" s="13" t="str">
        <f t="shared" si="219"/>
        <v/>
      </c>
      <c r="I2028" s="20">
        <f>IFERROR([1]!EM_S_QSTM07_IS(B2028,"61",$I$1,"1")/1000000,"")</f>
        <v>1.03349833</v>
      </c>
      <c r="J2028" s="13">
        <f t="shared" si="217"/>
        <v>2.1754117199999996</v>
      </c>
      <c r="K2028" s="13">
        <f>IFERROR([1]!EM_S_QSTM07_IS(B2028,"61",$K$2,"1")/1000000,"")</f>
        <v>1.8374788899999999</v>
      </c>
      <c r="L2028" s="14">
        <f t="shared" si="220"/>
        <v>0.18391113598045186</v>
      </c>
      <c r="M2028" s="33" t="str">
        <f ca="1">[1]!EM_S_MAJASSRES_NUM(B2028,$M$2,$M$1)</f>
        <v/>
      </c>
      <c r="N2028" s="29">
        <f t="shared" si="221"/>
        <v>1</v>
      </c>
      <c r="O2028" s="21" t="str">
        <f t="shared" ca="1" si="222"/>
        <v/>
      </c>
      <c r="P2028" s="10" t="str">
        <f t="shared" si="223"/>
        <v>财报</v>
      </c>
    </row>
    <row r="2029" spans="1:16" x14ac:dyDescent="0.2">
      <c r="A2029" s="17" t="str">
        <f t="shared" ca="1" si="218"/>
        <v/>
      </c>
      <c r="B2029" s="8" t="s">
        <v>4084</v>
      </c>
      <c r="C2029" s="8" t="s">
        <v>4085</v>
      </c>
      <c r="D2029" s="13">
        <f>IFERROR([1]!EM_S_QSTM07_IS(B2029,"61",$C$1,"1")/1000000,"")</f>
        <v>17.902364200000001</v>
      </c>
      <c r="E2029" s="13" t="str">
        <f>IFERROR([1]!EM_S_PERFORMANCEEXPRESS_PERFEXNETPROFITTOSHAREHOLDER(B2029,$C$1)/1000000,"")</f>
        <v/>
      </c>
      <c r="F2029" s="13" t="str">
        <f>IFERROR([1]!EM_S_PROFITNOTICE_FORECASTT(B2029,$C$1)/1000000,"")</f>
        <v/>
      </c>
      <c r="G2029" s="13" t="str">
        <f>IFERROR([1]!EM_S_PROFITNOTICE_FORECASTL(B2029,$C$1)/1000000,"")</f>
        <v/>
      </c>
      <c r="H2029" s="13" t="str">
        <f t="shared" si="219"/>
        <v/>
      </c>
      <c r="I2029" s="20">
        <f>IFERROR([1]!EM_S_QSTM07_IS(B2029,"61",$I$1,"1")/1000000,"")</f>
        <v>86.731034559999998</v>
      </c>
      <c r="J2029" s="13">
        <f t="shared" si="217"/>
        <v>-68.82867035999999</v>
      </c>
      <c r="K2029" s="13">
        <f>IFERROR([1]!EM_S_QSTM07_IS(B2029,"61",$K$2,"1")/1000000,"")</f>
        <v>4.6249993899999993</v>
      </c>
      <c r="L2029" s="14">
        <f t="shared" si="220"/>
        <v>-15.881876635231297</v>
      </c>
      <c r="M2029" s="33" t="str">
        <f ca="1">[1]!EM_S_MAJASSRES_NUM(B2029,$M$2,$M$1)</f>
        <v/>
      </c>
      <c r="N2029" s="29">
        <f t="shared" si="221"/>
        <v>1</v>
      </c>
      <c r="O2029" s="21" t="str">
        <f t="shared" ca="1" si="222"/>
        <v/>
      </c>
      <c r="P2029" s="10" t="str">
        <f t="shared" si="223"/>
        <v>财报</v>
      </c>
    </row>
    <row r="2030" spans="1:16" x14ac:dyDescent="0.2">
      <c r="A2030" s="17" t="str">
        <f t="shared" ca="1" si="218"/>
        <v/>
      </c>
      <c r="B2030" s="8" t="s">
        <v>4086</v>
      </c>
      <c r="C2030" s="8" t="s">
        <v>4087</v>
      </c>
      <c r="D2030" s="13">
        <f>IFERROR([1]!EM_S_QSTM07_IS(B2030,"61",$C$1,"1")/1000000,"")</f>
        <v>644.03455719999999</v>
      </c>
      <c r="E2030" s="13" t="str">
        <f>IFERROR([1]!EM_S_PERFORMANCEEXPRESS_PERFEXNETPROFITTOSHAREHOLDER(B2030,$C$1)/1000000,"")</f>
        <v/>
      </c>
      <c r="F2030" s="13" t="str">
        <f>IFERROR([1]!EM_S_PROFITNOTICE_FORECASTT(B2030,$C$1)/1000000,"")</f>
        <v/>
      </c>
      <c r="G2030" s="13" t="str">
        <f>IFERROR([1]!EM_S_PROFITNOTICE_FORECASTL(B2030,$C$1)/1000000,"")</f>
        <v/>
      </c>
      <c r="H2030" s="13" t="str">
        <f t="shared" si="219"/>
        <v/>
      </c>
      <c r="I2030" s="20">
        <f>IFERROR([1]!EM_S_QSTM07_IS(B2030,"61",$I$1,"1")/1000000,"")</f>
        <v>736.01807473999997</v>
      </c>
      <c r="J2030" s="13">
        <f t="shared" si="217"/>
        <v>-91.98351753999998</v>
      </c>
      <c r="K2030" s="13">
        <f>IFERROR([1]!EM_S_QSTM07_IS(B2030,"61",$K$2,"1")/1000000,"")</f>
        <v>900.24342614</v>
      </c>
      <c r="L2030" s="14">
        <f t="shared" si="220"/>
        <v>-1.1021762724048987</v>
      </c>
      <c r="M2030" s="33">
        <f ca="1">[1]!EM_S_MAJASSRES_NUM(B2030,$M$2,$M$1)</f>
        <v>1</v>
      </c>
      <c r="N2030" s="29" t="str">
        <f t="shared" si="221"/>
        <v/>
      </c>
      <c r="O2030" s="21" t="str">
        <f t="shared" ca="1" si="222"/>
        <v/>
      </c>
      <c r="P2030" s="10" t="str">
        <f t="shared" si="223"/>
        <v>财报</v>
      </c>
    </row>
    <row r="2031" spans="1:16" x14ac:dyDescent="0.2">
      <c r="A2031" s="17">
        <f t="shared" ca="1" si="218"/>
        <v>965</v>
      </c>
      <c r="B2031" s="8" t="s">
        <v>4088</v>
      </c>
      <c r="C2031" s="8" t="s">
        <v>4089</v>
      </c>
      <c r="D2031" s="13">
        <f>IFERROR([1]!EM_S_QSTM07_IS(B2031,"61",$C$1,"1")/1000000,"")</f>
        <v>147.23658209000001</v>
      </c>
      <c r="E2031" s="13" t="str">
        <f>IFERROR([1]!EM_S_PERFORMANCEEXPRESS_PERFEXNETPROFITTOSHAREHOLDER(B2031,$C$1)/1000000,"")</f>
        <v/>
      </c>
      <c r="F2031" s="13">
        <f>IFERROR([1]!EM_S_PROFITNOTICE_FORECASTT(B2031,$C$1)/1000000,"")</f>
        <v>266.3861</v>
      </c>
      <c r="G2031" s="13">
        <f>IFERROR([1]!EM_S_PROFITNOTICE_FORECASTL(B2031,$C$1)/1000000,"")</f>
        <v>238.34540000000001</v>
      </c>
      <c r="H2031" s="13">
        <f t="shared" si="219"/>
        <v>252.36574999999999</v>
      </c>
      <c r="I2031" s="20">
        <f>IFERROR([1]!EM_S_QSTM07_IS(B2031,"61",$I$1,"1")/1000000,"")</f>
        <v>112.48053798000001</v>
      </c>
      <c r="J2031" s="13">
        <f t="shared" si="217"/>
        <v>34.756044110000005</v>
      </c>
      <c r="K2031" s="13">
        <f>IFERROR([1]!EM_S_QSTM07_IS(B2031,"61",$K$2,"1")/1000000,"")</f>
        <v>91.018302340000005</v>
      </c>
      <c r="L2031" s="14">
        <f t="shared" si="220"/>
        <v>-0.61814225033369263</v>
      </c>
      <c r="M2031" s="33" t="str">
        <f ca="1">[1]!EM_S_MAJASSRES_NUM(B2031,$M$2,$M$1)</f>
        <v/>
      </c>
      <c r="N2031" s="29" t="str">
        <f t="shared" si="221"/>
        <v/>
      </c>
      <c r="O2031" s="21">
        <f t="shared" ca="1" si="222"/>
        <v>-0.61814225033369263</v>
      </c>
      <c r="P2031" s="10" t="str">
        <f t="shared" si="223"/>
        <v>财报</v>
      </c>
    </row>
    <row r="2032" spans="1:16" x14ac:dyDescent="0.2">
      <c r="A2032" s="17" t="str">
        <f t="shared" ca="1" si="218"/>
        <v/>
      </c>
      <c r="B2032" s="8" t="s">
        <v>4090</v>
      </c>
      <c r="C2032" s="8" t="s">
        <v>4091</v>
      </c>
      <c r="D2032" s="13">
        <f>IFERROR([1]!EM_S_QSTM07_IS(B2032,"61",$C$1,"1")/1000000,"")</f>
        <v>540.88584600000002</v>
      </c>
      <c r="E2032" s="13" t="str">
        <f>IFERROR([1]!EM_S_PERFORMANCEEXPRESS_PERFEXNETPROFITTOSHAREHOLDER(B2032,$C$1)/1000000,"")</f>
        <v/>
      </c>
      <c r="F2032" s="13" t="str">
        <f>IFERROR([1]!EM_S_PROFITNOTICE_FORECASTT(B2032,$C$1)/1000000,"")</f>
        <v/>
      </c>
      <c r="G2032" s="13" t="str">
        <f>IFERROR([1]!EM_S_PROFITNOTICE_FORECASTL(B2032,$C$1)/1000000,"")</f>
        <v/>
      </c>
      <c r="H2032" s="13" t="str">
        <f t="shared" si="219"/>
        <v/>
      </c>
      <c r="I2032" s="20">
        <f>IFERROR([1]!EM_S_QSTM07_IS(B2032,"61",$I$1,"1")/1000000,"")</f>
        <v>560.65385500000002</v>
      </c>
      <c r="J2032" s="13">
        <f t="shared" si="217"/>
        <v>-19.768009000000006</v>
      </c>
      <c r="K2032" s="13">
        <f>IFERROR([1]!EM_S_QSTM07_IS(B2032,"61",$K$2,"1")/1000000,"")</f>
        <v>-532.88382161000004</v>
      </c>
      <c r="L2032" s="14">
        <f t="shared" si="220"/>
        <v>0.96290371709864453</v>
      </c>
      <c r="M2032" s="33">
        <f ca="1">[1]!EM_S_MAJASSRES_NUM(B2032,$M$2,$M$1)</f>
        <v>1</v>
      </c>
      <c r="N2032" s="29" t="str">
        <f t="shared" si="221"/>
        <v/>
      </c>
      <c r="O2032" s="21" t="str">
        <f t="shared" ca="1" si="222"/>
        <v/>
      </c>
      <c r="P2032" s="10" t="str">
        <f t="shared" si="223"/>
        <v>财报</v>
      </c>
    </row>
    <row r="2033" spans="1:16" x14ac:dyDescent="0.2">
      <c r="A2033" s="17">
        <f t="shared" ca="1" si="218"/>
        <v>937</v>
      </c>
      <c r="B2033" s="8" t="s">
        <v>4092</v>
      </c>
      <c r="C2033" s="8" t="s">
        <v>4093</v>
      </c>
      <c r="D2033" s="13">
        <f>IFERROR([1]!EM_S_QSTM07_IS(B2033,"61",$C$1,"1")/1000000,"")</f>
        <v>48.610739100000004</v>
      </c>
      <c r="E2033" s="13" t="str">
        <f>IFERROR([1]!EM_S_PERFORMANCEEXPRESS_PERFEXNETPROFITTOSHAREHOLDER(B2033,$C$1)/1000000,"")</f>
        <v/>
      </c>
      <c r="F2033" s="13" t="str">
        <f>IFERROR([1]!EM_S_PROFITNOTICE_FORECASTT(B2033,$C$1)/1000000,"")</f>
        <v/>
      </c>
      <c r="G2033" s="13" t="str">
        <f>IFERROR([1]!EM_S_PROFITNOTICE_FORECASTL(B2033,$C$1)/1000000,"")</f>
        <v/>
      </c>
      <c r="H2033" s="13" t="str">
        <f t="shared" si="219"/>
        <v/>
      </c>
      <c r="I2033" s="20">
        <f>IFERROR([1]!EM_S_QSTM07_IS(B2033,"61",$I$1,"1")/1000000,"")</f>
        <v>32.015303070000002</v>
      </c>
      <c r="J2033" s="13">
        <f t="shared" si="217"/>
        <v>16.595436030000002</v>
      </c>
      <c r="K2033" s="13">
        <f>IFERROR([1]!EM_S_QSTM07_IS(B2033,"61",$K$2,"1")/1000000,"")</f>
        <v>41.096244069999997</v>
      </c>
      <c r="L2033" s="14">
        <f t="shared" si="220"/>
        <v>-0.59618119841480677</v>
      </c>
      <c r="M2033" s="33" t="str">
        <f ca="1">[1]!EM_S_MAJASSRES_NUM(B2033,$M$2,$M$1)</f>
        <v/>
      </c>
      <c r="N2033" s="29" t="str">
        <f t="shared" si="221"/>
        <v/>
      </c>
      <c r="O2033" s="21">
        <f t="shared" ca="1" si="222"/>
        <v>-0.59618119841480677</v>
      </c>
      <c r="P2033" s="10" t="str">
        <f t="shared" si="223"/>
        <v>财报</v>
      </c>
    </row>
    <row r="2034" spans="1:16" x14ac:dyDescent="0.2">
      <c r="A2034" s="17">
        <f t="shared" ca="1" si="218"/>
        <v>160</v>
      </c>
      <c r="B2034" s="8" t="s">
        <v>4094</v>
      </c>
      <c r="C2034" s="8" t="s">
        <v>4095</v>
      </c>
      <c r="D2034" s="13">
        <f>IFERROR([1]!EM_S_QSTM07_IS(B2034,"61",$C$1,"1")/1000000,"")</f>
        <v>-6.2023174299999999</v>
      </c>
      <c r="E2034" s="13" t="str">
        <f>IFERROR([1]!EM_S_PERFORMANCEEXPRESS_PERFEXNETPROFITTOSHAREHOLDER(B2034,$C$1)/1000000,"")</f>
        <v/>
      </c>
      <c r="F2034" s="13" t="str">
        <f>IFERROR([1]!EM_S_PROFITNOTICE_FORECASTT(B2034,$C$1)/1000000,"")</f>
        <v/>
      </c>
      <c r="G2034" s="13" t="str">
        <f>IFERROR([1]!EM_S_PROFITNOTICE_FORECASTL(B2034,$C$1)/1000000,"")</f>
        <v/>
      </c>
      <c r="H2034" s="13" t="str">
        <f t="shared" si="219"/>
        <v/>
      </c>
      <c r="I2034" s="20">
        <f>IFERROR([1]!EM_S_QSTM07_IS(B2034,"61",$I$1,"1")/1000000,"")</f>
        <v>-8.4221481199999992</v>
      </c>
      <c r="J2034" s="13">
        <f t="shared" si="217"/>
        <v>2.2198306899999993</v>
      </c>
      <c r="K2034" s="13">
        <f>IFERROR([1]!EM_S_QSTM07_IS(B2034,"61",$K$2,"1")/1000000,"")</f>
        <v>-10.466163140000001</v>
      </c>
      <c r="L2034" s="14">
        <f t="shared" si="220"/>
        <v>1.2120959381491163</v>
      </c>
      <c r="M2034" s="33" t="str">
        <f ca="1">[1]!EM_S_MAJASSRES_NUM(B2034,$M$2,$M$1)</f>
        <v/>
      </c>
      <c r="N2034" s="29" t="str">
        <f t="shared" si="221"/>
        <v/>
      </c>
      <c r="O2034" s="21">
        <f t="shared" ca="1" si="222"/>
        <v>1.2120959381491163</v>
      </c>
      <c r="P2034" s="10" t="str">
        <f t="shared" si="223"/>
        <v>财报</v>
      </c>
    </row>
    <row r="2035" spans="1:16" x14ac:dyDescent="0.2">
      <c r="A2035" s="17">
        <f t="shared" ca="1" si="218"/>
        <v>267</v>
      </c>
      <c r="B2035" s="8" t="s">
        <v>4096</v>
      </c>
      <c r="C2035" s="8" t="s">
        <v>4097</v>
      </c>
      <c r="D2035" s="13">
        <f>IFERROR([1]!EM_S_QSTM07_IS(B2035,"61",$C$1,"1")/1000000,"")</f>
        <v>-17.179297120000001</v>
      </c>
      <c r="E2035" s="13" t="str">
        <f>IFERROR([1]!EM_S_PERFORMANCEEXPRESS_PERFEXNETPROFITTOSHAREHOLDER(B2035,$C$1)/1000000,"")</f>
        <v/>
      </c>
      <c r="F2035" s="13" t="str">
        <f>IFERROR([1]!EM_S_PROFITNOTICE_FORECASTT(B2035,$C$1)/1000000,"")</f>
        <v/>
      </c>
      <c r="G2035" s="13" t="str">
        <f>IFERROR([1]!EM_S_PROFITNOTICE_FORECASTL(B2035,$C$1)/1000000,"")</f>
        <v/>
      </c>
      <c r="H2035" s="13" t="str">
        <f t="shared" si="219"/>
        <v/>
      </c>
      <c r="I2035" s="20">
        <f>IFERROR([1]!EM_S_QSTM07_IS(B2035,"61",$I$1,"1")/1000000,"")</f>
        <v>-12.55043976</v>
      </c>
      <c r="J2035" s="13">
        <f t="shared" si="217"/>
        <v>-4.6288573600000014</v>
      </c>
      <c r="K2035" s="13">
        <f>IFERROR([1]!EM_S_QSTM07_IS(B2035,"61",$K$2,"1")/1000000,"")</f>
        <v>-16.991101969999999</v>
      </c>
      <c r="L2035" s="14">
        <f t="shared" si="220"/>
        <v>0.72757168027283625</v>
      </c>
      <c r="M2035" s="33" t="str">
        <f ca="1">[1]!EM_S_MAJASSRES_NUM(B2035,$M$2,$M$1)</f>
        <v/>
      </c>
      <c r="N2035" s="29" t="str">
        <f t="shared" si="221"/>
        <v/>
      </c>
      <c r="O2035" s="21">
        <f t="shared" ca="1" si="222"/>
        <v>0.72757168027283625</v>
      </c>
      <c r="P2035" s="10" t="str">
        <f t="shared" si="223"/>
        <v>财报</v>
      </c>
    </row>
    <row r="2036" spans="1:16" x14ac:dyDescent="0.2">
      <c r="A2036" s="17" t="str">
        <f t="shared" ca="1" si="218"/>
        <v/>
      </c>
      <c r="B2036" s="8" t="s">
        <v>4098</v>
      </c>
      <c r="C2036" s="8" t="s">
        <v>4099</v>
      </c>
      <c r="D2036" s="13">
        <f>IFERROR([1]!EM_S_QSTM07_IS(B2036,"61",$C$1,"1")/1000000,"")</f>
        <v>-14.37389361</v>
      </c>
      <c r="E2036" s="13" t="str">
        <f>IFERROR([1]!EM_S_PERFORMANCEEXPRESS_PERFEXNETPROFITTOSHAREHOLDER(B2036,$C$1)/1000000,"")</f>
        <v/>
      </c>
      <c r="F2036" s="13" t="str">
        <f>IFERROR([1]!EM_S_PROFITNOTICE_FORECASTT(B2036,$C$1)/1000000,"")</f>
        <v/>
      </c>
      <c r="G2036" s="13" t="str">
        <f>IFERROR([1]!EM_S_PROFITNOTICE_FORECASTL(B2036,$C$1)/1000000,"")</f>
        <v/>
      </c>
      <c r="H2036" s="13" t="str">
        <f t="shared" si="219"/>
        <v/>
      </c>
      <c r="I2036" s="20">
        <f>IFERROR([1]!EM_S_QSTM07_IS(B2036,"61",$I$1,"1")/1000000,"")</f>
        <v>95.851581999999993</v>
      </c>
      <c r="J2036" s="13">
        <f t="shared" si="217"/>
        <v>-110.22547560999999</v>
      </c>
      <c r="K2036" s="13">
        <f>IFERROR([1]!EM_S_QSTM07_IS(B2036,"61",$K$2,"1")/1000000,"")</f>
        <v>1.4299714800000001</v>
      </c>
      <c r="L2036" s="14">
        <f t="shared" si="220"/>
        <v>-78.08228950831942</v>
      </c>
      <c r="M2036" s="33" t="str">
        <f ca="1">[1]!EM_S_MAJASSRES_NUM(B2036,$M$2,$M$1)</f>
        <v/>
      </c>
      <c r="N2036" s="29">
        <f t="shared" si="221"/>
        <v>1</v>
      </c>
      <c r="O2036" s="21" t="str">
        <f t="shared" ca="1" si="222"/>
        <v/>
      </c>
      <c r="P2036" s="10" t="str">
        <f t="shared" si="223"/>
        <v>财报</v>
      </c>
    </row>
    <row r="2037" spans="1:16" x14ac:dyDescent="0.2">
      <c r="A2037" s="17">
        <f t="shared" ca="1" si="218"/>
        <v>1374</v>
      </c>
      <c r="B2037" s="8" t="s">
        <v>4100</v>
      </c>
      <c r="C2037" s="8" t="s">
        <v>4101</v>
      </c>
      <c r="D2037" s="13">
        <f>IFERROR([1]!EM_S_QSTM07_IS(B2037,"61",$C$1,"1")/1000000,"")</f>
        <v>39.656465450000006</v>
      </c>
      <c r="E2037" s="13" t="str">
        <f>IFERROR([1]!EM_S_PERFORMANCEEXPRESS_PERFEXNETPROFITTOSHAREHOLDER(B2037,$C$1)/1000000,"")</f>
        <v/>
      </c>
      <c r="F2037" s="13" t="str">
        <f>IFERROR([1]!EM_S_PROFITNOTICE_FORECASTT(B2037,$C$1)/1000000,"")</f>
        <v/>
      </c>
      <c r="G2037" s="13" t="str">
        <f>IFERROR([1]!EM_S_PROFITNOTICE_FORECASTL(B2037,$C$1)/1000000,"")</f>
        <v/>
      </c>
      <c r="H2037" s="13" t="str">
        <f t="shared" si="219"/>
        <v/>
      </c>
      <c r="I2037" s="20">
        <f>IFERROR([1]!EM_S_QSTM07_IS(B2037,"61",$I$1,"1")/1000000,"")</f>
        <v>36.331535789999997</v>
      </c>
      <c r="J2037" s="13">
        <f t="shared" si="217"/>
        <v>3.3249296600000093</v>
      </c>
      <c r="K2037" s="13">
        <f>IFERROR([1]!EM_S_QSTM07_IS(B2037,"61",$K$2,"1")/1000000,"")</f>
        <v>35.255814020000003</v>
      </c>
      <c r="L2037" s="14">
        <f t="shared" si="220"/>
        <v>-0.9056913092940122</v>
      </c>
      <c r="M2037" s="33" t="str">
        <f ca="1">[1]!EM_S_MAJASSRES_NUM(B2037,$M$2,$M$1)</f>
        <v/>
      </c>
      <c r="N2037" s="29" t="str">
        <f t="shared" si="221"/>
        <v/>
      </c>
      <c r="O2037" s="21">
        <f t="shared" ca="1" si="222"/>
        <v>-0.9056913092940122</v>
      </c>
      <c r="P2037" s="10" t="str">
        <f t="shared" si="223"/>
        <v>财报</v>
      </c>
    </row>
    <row r="2038" spans="1:16" x14ac:dyDescent="0.2">
      <c r="A2038" s="17">
        <f t="shared" ca="1" si="218"/>
        <v>263</v>
      </c>
      <c r="B2038" s="8" t="s">
        <v>72</v>
      </c>
      <c r="C2038" s="8" t="s">
        <v>73</v>
      </c>
      <c r="D2038" s="13">
        <f>IFERROR([1]!EM_S_QSTM07_IS(B2038,"61",$C$1,"1")/1000000,"")</f>
        <v>-44.219954139999999</v>
      </c>
      <c r="E2038" s="13" t="str">
        <f>IFERROR([1]!EM_S_PERFORMANCEEXPRESS_PERFEXNETPROFITTOSHAREHOLDER(B2038,$C$1)/1000000,"")</f>
        <v/>
      </c>
      <c r="F2038" s="13" t="str">
        <f>IFERROR([1]!EM_S_PROFITNOTICE_FORECASTT(B2038,$C$1)/1000000,"")</f>
        <v/>
      </c>
      <c r="G2038" s="13" t="str">
        <f>IFERROR([1]!EM_S_PROFITNOTICE_FORECASTL(B2038,$C$1)/1000000,"")</f>
        <v/>
      </c>
      <c r="H2038" s="13" t="str">
        <f t="shared" si="219"/>
        <v/>
      </c>
      <c r="I2038" s="20">
        <f>IFERROR([1]!EM_S_QSTM07_IS(B2038,"61",$I$1,"1")/1000000,"")</f>
        <v>-33.995920159999997</v>
      </c>
      <c r="J2038" s="13">
        <f t="shared" si="217"/>
        <v>-10.224033980000002</v>
      </c>
      <c r="K2038" s="13">
        <f>IFERROR([1]!EM_S_QSTM07_IS(B2038,"61",$K$2,"1")/1000000,"")</f>
        <v>-41.198744240000003</v>
      </c>
      <c r="L2038" s="14">
        <f t="shared" si="220"/>
        <v>0.75183627150282284</v>
      </c>
      <c r="M2038" s="33" t="str">
        <f ca="1">[1]!EM_S_MAJASSRES_NUM(B2038,$M$2,$M$1)</f>
        <v/>
      </c>
      <c r="N2038" s="29" t="str">
        <f t="shared" si="221"/>
        <v/>
      </c>
      <c r="O2038" s="21">
        <f t="shared" ca="1" si="222"/>
        <v>0.75183627150282284</v>
      </c>
      <c r="P2038" s="10" t="str">
        <f t="shared" si="223"/>
        <v>财报</v>
      </c>
    </row>
    <row r="2039" spans="1:16" x14ac:dyDescent="0.2">
      <c r="A2039" s="17">
        <f t="shared" ca="1" si="218"/>
        <v>116</v>
      </c>
      <c r="B2039" s="8" t="s">
        <v>48</v>
      </c>
      <c r="C2039" s="8" t="s">
        <v>49</v>
      </c>
      <c r="D2039" s="13">
        <f>IFERROR([1]!EM_S_QSTM07_IS(B2039,"61",$C$1,"1")/1000000,"")</f>
        <v>494.09300760000002</v>
      </c>
      <c r="E2039" s="13" t="str">
        <f>IFERROR([1]!EM_S_PERFORMANCEEXPRESS_PERFEXNETPROFITTOSHAREHOLDER(B2039,$C$1)/1000000,"")</f>
        <v/>
      </c>
      <c r="F2039" s="13">
        <f>IFERROR([1]!EM_S_PROFITNOTICE_FORECASTT(B2039,$C$1)/1000000,"")</f>
        <v>227</v>
      </c>
      <c r="G2039" s="13">
        <f>IFERROR([1]!EM_S_PROFITNOTICE_FORECASTL(B2039,$C$1)/1000000,"")</f>
        <v>227</v>
      </c>
      <c r="H2039" s="13">
        <f t="shared" si="219"/>
        <v>227</v>
      </c>
      <c r="I2039" s="20">
        <f>IFERROR([1]!EM_S_QSTM07_IS(B2039,"61",$I$1,"1")/1000000,"")</f>
        <v>-266.75339966999996</v>
      </c>
      <c r="J2039" s="13">
        <f t="shared" si="217"/>
        <v>760.84640726999999</v>
      </c>
      <c r="K2039" s="13">
        <f>IFERROR([1]!EM_S_QSTM07_IS(B2039,"61",$K$2,"1")/1000000,"")</f>
        <v>-1167.8540303699999</v>
      </c>
      <c r="L2039" s="14">
        <f t="shared" si="220"/>
        <v>1.6514910147023669</v>
      </c>
      <c r="M2039" s="33" t="str">
        <f ca="1">[1]!EM_S_MAJASSRES_NUM(B2039,$M$2,$M$1)</f>
        <v/>
      </c>
      <c r="N2039" s="29" t="str">
        <f t="shared" si="221"/>
        <v/>
      </c>
      <c r="O2039" s="21">
        <f t="shared" ca="1" si="222"/>
        <v>1.6514910147023669</v>
      </c>
      <c r="P2039" s="10" t="str">
        <f t="shared" si="223"/>
        <v>财报</v>
      </c>
    </row>
    <row r="2040" spans="1:16" x14ac:dyDescent="0.2">
      <c r="A2040" s="17">
        <f t="shared" ca="1" si="218"/>
        <v>853</v>
      </c>
      <c r="B2040" s="8" t="s">
        <v>4102</v>
      </c>
      <c r="C2040" s="8" t="s">
        <v>4103</v>
      </c>
      <c r="D2040" s="13">
        <f>IFERROR([1]!EM_S_QSTM07_IS(B2040,"61",$C$1,"1")/1000000,"")</f>
        <v>43.089213180000002</v>
      </c>
      <c r="E2040" s="13" t="str">
        <f>IFERROR([1]!EM_S_PERFORMANCEEXPRESS_PERFEXNETPROFITTOSHAREHOLDER(B2040,$C$1)/1000000,"")</f>
        <v/>
      </c>
      <c r="F2040" s="13" t="str">
        <f>IFERROR([1]!EM_S_PROFITNOTICE_FORECASTT(B2040,$C$1)/1000000,"")</f>
        <v/>
      </c>
      <c r="G2040" s="13" t="str">
        <f>IFERROR([1]!EM_S_PROFITNOTICE_FORECASTL(B2040,$C$1)/1000000,"")</f>
        <v/>
      </c>
      <c r="H2040" s="13" t="str">
        <f t="shared" si="219"/>
        <v/>
      </c>
      <c r="I2040" s="20">
        <f>IFERROR([1]!EM_S_QSTM07_IS(B2040,"61",$I$1,"1")/1000000,"")</f>
        <v>27.579930510000001</v>
      </c>
      <c r="J2040" s="13">
        <f t="shared" si="217"/>
        <v>15.509282670000001</v>
      </c>
      <c r="K2040" s="13">
        <f>IFERROR([1]!EM_S_QSTM07_IS(B2040,"61",$K$2,"1")/1000000,"")</f>
        <v>33.425317379999996</v>
      </c>
      <c r="L2040" s="14">
        <f t="shared" si="220"/>
        <v>-0.53600193249683359</v>
      </c>
      <c r="M2040" s="33" t="str">
        <f ca="1">[1]!EM_S_MAJASSRES_NUM(B2040,$M$2,$M$1)</f>
        <v/>
      </c>
      <c r="N2040" s="29" t="str">
        <f t="shared" si="221"/>
        <v/>
      </c>
      <c r="O2040" s="21">
        <f t="shared" ca="1" si="222"/>
        <v>-0.53600193249683359</v>
      </c>
      <c r="P2040" s="10" t="str">
        <f t="shared" si="223"/>
        <v>财报</v>
      </c>
    </row>
    <row r="2041" spans="1:16" x14ac:dyDescent="0.2">
      <c r="A2041" s="17">
        <f t="shared" ca="1" si="218"/>
        <v>503</v>
      </c>
      <c r="B2041" s="8" t="s">
        <v>4104</v>
      </c>
      <c r="C2041" s="8" t="s">
        <v>4105</v>
      </c>
      <c r="D2041" s="13">
        <f>IFERROR([1]!EM_S_QSTM07_IS(B2041,"61",$C$1,"1")/1000000,"")</f>
        <v>924.33461727999997</v>
      </c>
      <c r="E2041" s="13" t="str">
        <f>IFERROR([1]!EM_S_PERFORMANCEEXPRESS_PERFEXNETPROFITTOSHAREHOLDER(B2041,$C$1)/1000000,"")</f>
        <v/>
      </c>
      <c r="F2041" s="13" t="str">
        <f>IFERROR([1]!EM_S_PROFITNOTICE_FORECASTT(B2041,$C$1)/1000000,"")</f>
        <v/>
      </c>
      <c r="G2041" s="13" t="str">
        <f>IFERROR([1]!EM_S_PROFITNOTICE_FORECASTL(B2041,$C$1)/1000000,"")</f>
        <v/>
      </c>
      <c r="H2041" s="13" t="str">
        <f t="shared" si="219"/>
        <v/>
      </c>
      <c r="I2041" s="20">
        <f>IFERROR([1]!EM_S_QSTM07_IS(B2041,"61",$I$1,"1")/1000000,"")</f>
        <v>443.64045897000005</v>
      </c>
      <c r="J2041" s="13">
        <f t="shared" si="217"/>
        <v>480.69415830999992</v>
      </c>
      <c r="K2041" s="13">
        <f>IFERROR([1]!EM_S_QSTM07_IS(B2041,"61",$K$2,"1")/1000000,"")</f>
        <v>547.82666565</v>
      </c>
      <c r="L2041" s="14">
        <f t="shared" si="220"/>
        <v>-0.12254333633129542</v>
      </c>
      <c r="M2041" s="33" t="str">
        <f ca="1">[1]!EM_S_MAJASSRES_NUM(B2041,$M$2,$M$1)</f>
        <v/>
      </c>
      <c r="N2041" s="29" t="str">
        <f t="shared" si="221"/>
        <v/>
      </c>
      <c r="O2041" s="21">
        <f t="shared" ca="1" si="222"/>
        <v>-0.12254333633129542</v>
      </c>
      <c r="P2041" s="10" t="str">
        <f t="shared" si="223"/>
        <v>财报</v>
      </c>
    </row>
    <row r="2042" spans="1:16" x14ac:dyDescent="0.2">
      <c r="A2042" s="17">
        <f t="shared" ca="1" si="218"/>
        <v>1249</v>
      </c>
      <c r="B2042" s="8" t="s">
        <v>4106</v>
      </c>
      <c r="C2042" s="8" t="s">
        <v>4107</v>
      </c>
      <c r="D2042" s="13">
        <f>IFERROR([1]!EM_S_QSTM07_IS(B2042,"61",$C$1,"1")/1000000,"")</f>
        <v>95.534275030000003</v>
      </c>
      <c r="E2042" s="13" t="str">
        <f>IFERROR([1]!EM_S_PERFORMANCEEXPRESS_PERFEXNETPROFITTOSHAREHOLDER(B2042,$C$1)/1000000,"")</f>
        <v/>
      </c>
      <c r="F2042" s="13">
        <f>IFERROR([1]!EM_S_PROFITNOTICE_FORECASTT(B2042,$C$1)/1000000,"")</f>
        <v>120</v>
      </c>
      <c r="G2042" s="13">
        <f>IFERROR([1]!EM_S_PROFITNOTICE_FORECASTL(B2042,$C$1)/1000000,"")</f>
        <v>80</v>
      </c>
      <c r="H2042" s="13">
        <f t="shared" si="219"/>
        <v>100</v>
      </c>
      <c r="I2042" s="20">
        <f>IFERROR([1]!EM_S_QSTM07_IS(B2042,"61",$I$1,"1")/1000000,"")</f>
        <v>17.37164932</v>
      </c>
      <c r="J2042" s="13">
        <f t="shared" si="217"/>
        <v>78.16262571</v>
      </c>
      <c r="K2042" s="13">
        <f>IFERROR([1]!EM_S_QSTM07_IS(B2042,"61",$K$2,"1")/1000000,"")</f>
        <v>441.71577229000002</v>
      </c>
      <c r="L2042" s="14">
        <f t="shared" si="220"/>
        <v>-0.82304769126812205</v>
      </c>
      <c r="M2042" s="33" t="str">
        <f ca="1">[1]!EM_S_MAJASSRES_NUM(B2042,$M$2,$M$1)</f>
        <v/>
      </c>
      <c r="N2042" s="29" t="str">
        <f t="shared" si="221"/>
        <v/>
      </c>
      <c r="O2042" s="21">
        <f t="shared" ca="1" si="222"/>
        <v>-0.82304769126812205</v>
      </c>
      <c r="P2042" s="10" t="str">
        <f t="shared" si="223"/>
        <v>财报</v>
      </c>
    </row>
    <row r="2043" spans="1:16" x14ac:dyDescent="0.2">
      <c r="A2043" s="17">
        <f t="shared" ca="1" si="218"/>
        <v>91</v>
      </c>
      <c r="B2043" s="8" t="s">
        <v>4108</v>
      </c>
      <c r="C2043" s="8" t="s">
        <v>4109</v>
      </c>
      <c r="D2043" s="13">
        <f>IFERROR([1]!EM_S_QSTM07_IS(B2043,"61",$C$1,"1")/1000000,"")</f>
        <v>-13.672279849999999</v>
      </c>
      <c r="E2043" s="13" t="str">
        <f>IFERROR([1]!EM_S_PERFORMANCEEXPRESS_PERFEXNETPROFITTOSHAREHOLDER(B2043,$C$1)/1000000,"")</f>
        <v/>
      </c>
      <c r="F2043" s="13" t="str">
        <f>IFERROR([1]!EM_S_PROFITNOTICE_FORECASTT(B2043,$C$1)/1000000,"")</f>
        <v/>
      </c>
      <c r="G2043" s="13" t="str">
        <f>IFERROR([1]!EM_S_PROFITNOTICE_FORECASTL(B2043,$C$1)/1000000,"")</f>
        <v/>
      </c>
      <c r="H2043" s="13" t="str">
        <f t="shared" si="219"/>
        <v/>
      </c>
      <c r="I2043" s="20">
        <f>IFERROR([1]!EM_S_QSTM07_IS(B2043,"61",$I$1,"1")/1000000,"")</f>
        <v>-28.340044379999998</v>
      </c>
      <c r="J2043" s="13">
        <f t="shared" si="217"/>
        <v>14.667764529999999</v>
      </c>
      <c r="K2043" s="13">
        <f>IFERROR([1]!EM_S_QSTM07_IS(B2043,"61",$K$2,"1")/1000000,"")</f>
        <v>-15.45827843</v>
      </c>
      <c r="L2043" s="14">
        <f t="shared" si="220"/>
        <v>1.9488614528726664</v>
      </c>
      <c r="M2043" s="33" t="str">
        <f ca="1">[1]!EM_S_MAJASSRES_NUM(B2043,$M$2,$M$1)</f>
        <v/>
      </c>
      <c r="N2043" s="29" t="str">
        <f t="shared" si="221"/>
        <v/>
      </c>
      <c r="O2043" s="21">
        <f t="shared" ca="1" si="222"/>
        <v>1.9488614528726664</v>
      </c>
      <c r="P2043" s="10" t="str">
        <f t="shared" si="223"/>
        <v>财报</v>
      </c>
    </row>
    <row r="2044" spans="1:16" x14ac:dyDescent="0.2">
      <c r="A2044" s="17">
        <f t="shared" ca="1" si="218"/>
        <v>478</v>
      </c>
      <c r="B2044" s="8" t="s">
        <v>4110</v>
      </c>
      <c r="C2044" s="8" t="s">
        <v>4111</v>
      </c>
      <c r="D2044" s="13">
        <f>IFERROR([1]!EM_S_QSTM07_IS(B2044,"61",$C$1,"1")/1000000,"")</f>
        <v>388.66879685000004</v>
      </c>
      <c r="E2044" s="13">
        <f>IFERROR([1]!EM_S_PERFORMANCEEXPRESS_PERFEXNETPROFITTOSHAREHOLDER(B2044,$C$1)/1000000,"")</f>
        <v>524.93150000000003</v>
      </c>
      <c r="F2044" s="13" t="str">
        <f>IFERROR([1]!EM_S_PROFITNOTICE_FORECASTT(B2044,$C$1)/1000000,"")</f>
        <v/>
      </c>
      <c r="G2044" s="13" t="str">
        <f>IFERROR([1]!EM_S_PROFITNOTICE_FORECASTL(B2044,$C$1)/1000000,"")</f>
        <v/>
      </c>
      <c r="H2044" s="13" t="str">
        <f t="shared" si="219"/>
        <v/>
      </c>
      <c r="I2044" s="20">
        <f>IFERROR([1]!EM_S_QSTM07_IS(B2044,"61",$I$1,"1")/1000000,"")</f>
        <v>136.26267502000002</v>
      </c>
      <c r="J2044" s="13">
        <f t="shared" si="217"/>
        <v>252.40612183000002</v>
      </c>
      <c r="K2044" s="13">
        <f>IFERROR([1]!EM_S_QSTM07_IS(B2044,"61",$K$2,"1")/1000000,"")</f>
        <v>272.80587563</v>
      </c>
      <c r="L2044" s="14">
        <f t="shared" si="220"/>
        <v>-7.4777545582147498E-2</v>
      </c>
      <c r="M2044" s="33" t="str">
        <f ca="1">[1]!EM_S_MAJASSRES_NUM(B2044,$M$2,$M$1)</f>
        <v/>
      </c>
      <c r="N2044" s="29" t="str">
        <f t="shared" si="221"/>
        <v/>
      </c>
      <c r="O2044" s="21">
        <f t="shared" ca="1" si="222"/>
        <v>-7.4777545582147498E-2</v>
      </c>
      <c r="P2044" s="10" t="str">
        <f t="shared" si="223"/>
        <v>财报</v>
      </c>
    </row>
    <row r="2045" spans="1:16" x14ac:dyDescent="0.2">
      <c r="A2045" s="17">
        <f t="shared" ca="1" si="218"/>
        <v>1296</v>
      </c>
      <c r="B2045" s="8" t="s">
        <v>4112</v>
      </c>
      <c r="C2045" s="8" t="s">
        <v>4113</v>
      </c>
      <c r="D2045" s="13">
        <f>IFERROR([1]!EM_S_QSTM07_IS(B2045,"61",$C$1,"1")/1000000,"")</f>
        <v>4.76187483</v>
      </c>
      <c r="E2045" s="13" t="str">
        <f>IFERROR([1]!EM_S_PERFORMANCEEXPRESS_PERFEXNETPROFITTOSHAREHOLDER(B2045,$C$1)/1000000,"")</f>
        <v/>
      </c>
      <c r="F2045" s="13" t="str">
        <f>IFERROR([1]!EM_S_PROFITNOTICE_FORECASTT(B2045,$C$1)/1000000,"")</f>
        <v/>
      </c>
      <c r="G2045" s="13" t="str">
        <f>IFERROR([1]!EM_S_PROFITNOTICE_FORECASTL(B2045,$C$1)/1000000,"")</f>
        <v/>
      </c>
      <c r="H2045" s="13" t="str">
        <f t="shared" si="219"/>
        <v/>
      </c>
      <c r="I2045" s="20">
        <f>IFERROR([1]!EM_S_QSTM07_IS(B2045,"61",$I$1,"1")/1000000,"")</f>
        <v>3.2922384999999998</v>
      </c>
      <c r="J2045" s="13">
        <f t="shared" si="217"/>
        <v>1.4696363300000002</v>
      </c>
      <c r="K2045" s="13">
        <f>IFERROR([1]!EM_S_QSTM07_IS(B2045,"61",$K$2,"1")/1000000,"")</f>
        <v>10.1353799</v>
      </c>
      <c r="L2045" s="14">
        <f t="shared" si="220"/>
        <v>-0.85499938389087915</v>
      </c>
      <c r="M2045" s="33" t="str">
        <f ca="1">[1]!EM_S_MAJASSRES_NUM(B2045,$M$2,$M$1)</f>
        <v/>
      </c>
      <c r="N2045" s="29" t="str">
        <f t="shared" si="221"/>
        <v/>
      </c>
      <c r="O2045" s="21">
        <f t="shared" ca="1" si="222"/>
        <v>-0.85499938389087915</v>
      </c>
      <c r="P2045" s="10" t="str">
        <f t="shared" si="223"/>
        <v>财报</v>
      </c>
    </row>
    <row r="2046" spans="1:16" x14ac:dyDescent="0.2">
      <c r="A2046" s="17">
        <f t="shared" ca="1" si="218"/>
        <v>1129</v>
      </c>
      <c r="B2046" s="8" t="s">
        <v>4114</v>
      </c>
      <c r="C2046" s="8" t="s">
        <v>4115</v>
      </c>
      <c r="D2046" s="13">
        <f>IFERROR([1]!EM_S_QSTM07_IS(B2046,"61",$C$1,"1")/1000000,"")</f>
        <v>244.92280338999998</v>
      </c>
      <c r="E2046" s="13" t="str">
        <f>IFERROR([1]!EM_S_PERFORMANCEEXPRESS_PERFEXNETPROFITTOSHAREHOLDER(B2046,$C$1)/1000000,"")</f>
        <v/>
      </c>
      <c r="F2046" s="13" t="str">
        <f>IFERROR([1]!EM_S_PROFITNOTICE_FORECASTT(B2046,$C$1)/1000000,"")</f>
        <v/>
      </c>
      <c r="G2046" s="13" t="str">
        <f>IFERROR([1]!EM_S_PROFITNOTICE_FORECASTL(B2046,$C$1)/1000000,"")</f>
        <v/>
      </c>
      <c r="H2046" s="13" t="str">
        <f t="shared" si="219"/>
        <v/>
      </c>
      <c r="I2046" s="20">
        <f>IFERROR([1]!EM_S_QSTM07_IS(B2046,"61",$I$1,"1")/1000000,"")</f>
        <v>127.42895975</v>
      </c>
      <c r="J2046" s="13">
        <f t="shared" si="217"/>
        <v>117.49384363999998</v>
      </c>
      <c r="K2046" s="13">
        <f>IFERROR([1]!EM_S_QSTM07_IS(B2046,"61",$K$2,"1")/1000000,"")</f>
        <v>450.98115835999999</v>
      </c>
      <c r="L2046" s="14">
        <f t="shared" si="220"/>
        <v>-0.7394706154304358</v>
      </c>
      <c r="M2046" s="33" t="str">
        <f ca="1">[1]!EM_S_MAJASSRES_NUM(B2046,$M$2,$M$1)</f>
        <v/>
      </c>
      <c r="N2046" s="29" t="str">
        <f t="shared" si="221"/>
        <v/>
      </c>
      <c r="O2046" s="21">
        <f t="shared" ca="1" si="222"/>
        <v>-0.7394706154304358</v>
      </c>
      <c r="P2046" s="10" t="str">
        <f t="shared" si="223"/>
        <v>财报</v>
      </c>
    </row>
    <row r="2047" spans="1:16" x14ac:dyDescent="0.2">
      <c r="A2047" s="17">
        <f t="shared" ca="1" si="218"/>
        <v>50</v>
      </c>
      <c r="B2047" s="8" t="s">
        <v>4116</v>
      </c>
      <c r="C2047" s="8" t="s">
        <v>4117</v>
      </c>
      <c r="D2047" s="13">
        <f>IFERROR([1]!EM_S_QSTM07_IS(B2047,"61",$C$1,"1")/1000000,"")</f>
        <v>27.429242840000001</v>
      </c>
      <c r="E2047" s="13" t="str">
        <f>IFERROR([1]!EM_S_PERFORMANCEEXPRESS_PERFEXNETPROFITTOSHAREHOLDER(B2047,$C$1)/1000000,"")</f>
        <v/>
      </c>
      <c r="F2047" s="13" t="str">
        <f>IFERROR([1]!EM_S_PROFITNOTICE_FORECASTT(B2047,$C$1)/1000000,"")</f>
        <v/>
      </c>
      <c r="G2047" s="13" t="str">
        <f>IFERROR([1]!EM_S_PROFITNOTICE_FORECASTL(B2047,$C$1)/1000000,"")</f>
        <v/>
      </c>
      <c r="H2047" s="13" t="str">
        <f t="shared" si="219"/>
        <v/>
      </c>
      <c r="I2047" s="20">
        <f>IFERROR([1]!EM_S_QSTM07_IS(B2047,"61",$I$1,"1")/1000000,"")</f>
        <v>-26.531763170000001</v>
      </c>
      <c r="J2047" s="13">
        <f t="shared" si="217"/>
        <v>53.961006010000006</v>
      </c>
      <c r="K2047" s="13">
        <f>IFERROR([1]!EM_S_QSTM07_IS(B2047,"61",$K$2,"1")/1000000,"")</f>
        <v>14.60587117</v>
      </c>
      <c r="L2047" s="14">
        <f t="shared" si="220"/>
        <v>2.6944736388497121</v>
      </c>
      <c r="M2047" s="33" t="str">
        <f ca="1">[1]!EM_S_MAJASSRES_NUM(B2047,$M$2,$M$1)</f>
        <v/>
      </c>
      <c r="N2047" s="29" t="str">
        <f t="shared" si="221"/>
        <v/>
      </c>
      <c r="O2047" s="21">
        <f t="shared" ca="1" si="222"/>
        <v>2.6944736388497121</v>
      </c>
      <c r="P2047" s="10" t="str">
        <f t="shared" si="223"/>
        <v>财报</v>
      </c>
    </row>
    <row r="2048" spans="1:16" x14ac:dyDescent="0.2">
      <c r="A2048" s="17">
        <f t="shared" ca="1" si="218"/>
        <v>1449</v>
      </c>
      <c r="B2048" s="8" t="s">
        <v>4118</v>
      </c>
      <c r="C2048" s="8" t="s">
        <v>4119</v>
      </c>
      <c r="D2048" s="13">
        <f>IFERROR([1]!EM_S_QSTM07_IS(B2048,"61",$C$1,"1")/1000000,"")</f>
        <v>114.79355386</v>
      </c>
      <c r="E2048" s="13" t="str">
        <f>IFERROR([1]!EM_S_PERFORMANCEEXPRESS_PERFEXNETPROFITTOSHAREHOLDER(B2048,$C$1)/1000000,"")</f>
        <v/>
      </c>
      <c r="F2048" s="13" t="str">
        <f>IFERROR([1]!EM_S_PROFITNOTICE_FORECASTT(B2048,$C$1)/1000000,"")</f>
        <v/>
      </c>
      <c r="G2048" s="13" t="str">
        <f>IFERROR([1]!EM_S_PROFITNOTICE_FORECASTL(B2048,$C$1)/1000000,"")</f>
        <v/>
      </c>
      <c r="H2048" s="13" t="str">
        <f t="shared" si="219"/>
        <v/>
      </c>
      <c r="I2048" s="20">
        <f>IFERROR([1]!EM_S_QSTM07_IS(B2048,"61",$I$1,"1")/1000000,"")</f>
        <v>106.01851551999999</v>
      </c>
      <c r="J2048" s="13">
        <f t="shared" si="217"/>
        <v>8.7750383400000089</v>
      </c>
      <c r="K2048" s="13">
        <f>IFERROR([1]!EM_S_QSTM07_IS(B2048,"61",$K$2,"1")/1000000,"")</f>
        <v>172.51560474999999</v>
      </c>
      <c r="L2048" s="14">
        <f t="shared" si="220"/>
        <v>-0.94913481390442156</v>
      </c>
      <c r="M2048" s="33" t="str">
        <f ca="1">[1]!EM_S_MAJASSRES_NUM(B2048,$M$2,$M$1)</f>
        <v/>
      </c>
      <c r="N2048" s="29" t="str">
        <f t="shared" si="221"/>
        <v/>
      </c>
      <c r="O2048" s="21">
        <f t="shared" ca="1" si="222"/>
        <v>-0.94913481390442156</v>
      </c>
      <c r="P2048" s="10" t="str">
        <f t="shared" si="223"/>
        <v>财报</v>
      </c>
    </row>
    <row r="2049" spans="1:16" x14ac:dyDescent="0.2">
      <c r="A2049" s="17" t="str">
        <f t="shared" ca="1" si="218"/>
        <v/>
      </c>
      <c r="B2049" s="8" t="s">
        <v>4120</v>
      </c>
      <c r="C2049" s="8" t="s">
        <v>4121</v>
      </c>
      <c r="D2049" s="13">
        <f>IFERROR([1]!EM_S_QSTM07_IS(B2049,"61",$C$1,"1")/1000000,"")</f>
        <v>1.9197420999999901</v>
      </c>
      <c r="E2049" s="13" t="str">
        <f>IFERROR([1]!EM_S_PERFORMANCEEXPRESS_PERFEXNETPROFITTOSHAREHOLDER(B2049,$C$1)/1000000,"")</f>
        <v/>
      </c>
      <c r="F2049" s="13" t="str">
        <f>IFERROR([1]!EM_S_PROFITNOTICE_FORECASTT(B2049,$C$1)/1000000,"")</f>
        <v/>
      </c>
      <c r="G2049" s="13" t="str">
        <f>IFERROR([1]!EM_S_PROFITNOTICE_FORECASTL(B2049,$C$1)/1000000,"")</f>
        <v/>
      </c>
      <c r="H2049" s="13" t="str">
        <f t="shared" si="219"/>
        <v/>
      </c>
      <c r="I2049" s="20">
        <f>IFERROR([1]!EM_S_QSTM07_IS(B2049,"61",$I$1,"1")/1000000,"")</f>
        <v>77.95902409</v>
      </c>
      <c r="J2049" s="13">
        <f t="shared" si="217"/>
        <v>-76.039281990000006</v>
      </c>
      <c r="K2049" s="13">
        <f>IFERROR([1]!EM_S_QSTM07_IS(B2049,"61",$K$2,"1")/1000000,"")</f>
        <v>-6.9096437300000009</v>
      </c>
      <c r="L2049" s="14">
        <f t="shared" si="220"/>
        <v>-10.004805017638731</v>
      </c>
      <c r="M2049" s="33" t="str">
        <f ca="1">[1]!EM_S_MAJASSRES_NUM(B2049,$M$2,$M$1)</f>
        <v/>
      </c>
      <c r="N2049" s="29">
        <f t="shared" si="221"/>
        <v>1</v>
      </c>
      <c r="O2049" s="21" t="str">
        <f t="shared" ca="1" si="222"/>
        <v/>
      </c>
      <c r="P2049" s="10" t="str">
        <f t="shared" si="223"/>
        <v>财报</v>
      </c>
    </row>
    <row r="2050" spans="1:16" x14ac:dyDescent="0.2">
      <c r="A2050" s="17">
        <f t="shared" ca="1" si="218"/>
        <v>276</v>
      </c>
      <c r="B2050" s="8" t="s">
        <v>4122</v>
      </c>
      <c r="C2050" s="8" t="s">
        <v>4123</v>
      </c>
      <c r="D2050" s="13">
        <f>IFERROR([1]!EM_S_QSTM07_IS(B2050,"61",$C$1,"1")/1000000,"")</f>
        <v>-41.920827799999998</v>
      </c>
      <c r="E2050" s="13" t="str">
        <f>IFERROR([1]!EM_S_PERFORMANCEEXPRESS_PERFEXNETPROFITTOSHAREHOLDER(B2050,$C$1)/1000000,"")</f>
        <v/>
      </c>
      <c r="F2050" s="13" t="str">
        <f>IFERROR([1]!EM_S_PROFITNOTICE_FORECASTT(B2050,$C$1)/1000000,"")</f>
        <v/>
      </c>
      <c r="G2050" s="13" t="str">
        <f>IFERROR([1]!EM_S_PROFITNOTICE_FORECASTL(B2050,$C$1)/1000000,"")</f>
        <v/>
      </c>
      <c r="H2050" s="13" t="str">
        <f t="shared" si="219"/>
        <v/>
      </c>
      <c r="I2050" s="20">
        <f>IFERROR([1]!EM_S_QSTM07_IS(B2050,"61",$I$1,"1")/1000000,"")</f>
        <v>-29.234458839999999</v>
      </c>
      <c r="J2050" s="13">
        <f t="shared" si="217"/>
        <v>-12.686368959999999</v>
      </c>
      <c r="K2050" s="13">
        <f>IFERROR([1]!EM_S_QSTM07_IS(B2050,"61",$K$2,"1")/1000000,"")</f>
        <v>-39.748255479999997</v>
      </c>
      <c r="L2050" s="14">
        <f t="shared" si="220"/>
        <v>0.68083205648148859</v>
      </c>
      <c r="M2050" s="33" t="str">
        <f ca="1">[1]!EM_S_MAJASSRES_NUM(B2050,$M$2,$M$1)</f>
        <v/>
      </c>
      <c r="N2050" s="29" t="str">
        <f t="shared" si="221"/>
        <v/>
      </c>
      <c r="O2050" s="21">
        <f t="shared" ca="1" si="222"/>
        <v>0.68083205648148859</v>
      </c>
      <c r="P2050" s="10" t="str">
        <f t="shared" si="223"/>
        <v>财报</v>
      </c>
    </row>
    <row r="2051" spans="1:16" x14ac:dyDescent="0.2">
      <c r="A2051" s="17">
        <f t="shared" ca="1" si="218"/>
        <v>1407</v>
      </c>
      <c r="B2051" s="8" t="s">
        <v>4124</v>
      </c>
      <c r="C2051" s="8" t="s">
        <v>4125</v>
      </c>
      <c r="D2051" s="13">
        <f>IFERROR([1]!EM_S_QSTM07_IS(B2051,"61",$C$1,"1")/1000000,"")</f>
        <v>58.635638</v>
      </c>
      <c r="E2051" s="13" t="str">
        <f>IFERROR([1]!EM_S_PERFORMANCEEXPRESS_PERFEXNETPROFITTOSHAREHOLDER(B2051,$C$1)/1000000,"")</f>
        <v/>
      </c>
      <c r="F2051" s="13" t="str">
        <f>IFERROR([1]!EM_S_PROFITNOTICE_FORECASTT(B2051,$C$1)/1000000,"")</f>
        <v/>
      </c>
      <c r="G2051" s="13" t="str">
        <f>IFERROR([1]!EM_S_PROFITNOTICE_FORECASTL(B2051,$C$1)/1000000,"")</f>
        <v/>
      </c>
      <c r="H2051" s="13" t="str">
        <f t="shared" si="219"/>
        <v/>
      </c>
      <c r="I2051" s="20">
        <f>IFERROR([1]!EM_S_QSTM07_IS(B2051,"61",$I$1,"1")/1000000,"")</f>
        <v>53.657722999999997</v>
      </c>
      <c r="J2051" s="13">
        <f t="shared" si="217"/>
        <v>4.977915000000003</v>
      </c>
      <c r="K2051" s="13">
        <f>IFERROR([1]!EM_S_QSTM07_IS(B2051,"61",$K$2,"1")/1000000,"")</f>
        <v>64.846770000000006</v>
      </c>
      <c r="L2051" s="14">
        <f t="shared" si="220"/>
        <v>-0.92323572939716192</v>
      </c>
      <c r="M2051" s="33" t="str">
        <f ca="1">[1]!EM_S_MAJASSRES_NUM(B2051,$M$2,$M$1)</f>
        <v/>
      </c>
      <c r="N2051" s="29" t="str">
        <f t="shared" si="221"/>
        <v/>
      </c>
      <c r="O2051" s="21">
        <f t="shared" ca="1" si="222"/>
        <v>-0.92323572939716192</v>
      </c>
      <c r="P2051" s="10" t="str">
        <f t="shared" si="223"/>
        <v>财报</v>
      </c>
    </row>
    <row r="2052" spans="1:16" x14ac:dyDescent="0.2">
      <c r="A2052" s="17">
        <f t="shared" ca="1" si="218"/>
        <v>2023</v>
      </c>
      <c r="B2052" s="8" t="s">
        <v>4126</v>
      </c>
      <c r="C2052" s="8" t="s">
        <v>4127</v>
      </c>
      <c r="D2052" s="13">
        <f>IFERROR([1]!EM_S_QSTM07_IS(B2052,"61",$C$1,"1")/1000000,"")</f>
        <v>-111.67178356999999</v>
      </c>
      <c r="E2052" s="13" t="str">
        <f>IFERROR([1]!EM_S_PERFORMANCEEXPRESS_PERFEXNETPROFITTOSHAREHOLDER(B2052,$C$1)/1000000,"")</f>
        <v/>
      </c>
      <c r="F2052" s="13">
        <f>IFERROR([1]!EM_S_PROFITNOTICE_FORECASTT(B2052,$C$1)/1000000,"")</f>
        <v>-125</v>
      </c>
      <c r="G2052" s="13">
        <f>IFERROR([1]!EM_S_PROFITNOTICE_FORECASTL(B2052,$C$1)/1000000,"")</f>
        <v>-130</v>
      </c>
      <c r="H2052" s="13">
        <f t="shared" si="219"/>
        <v>-127.5</v>
      </c>
      <c r="I2052" s="20">
        <f>IFERROR([1]!EM_S_QSTM07_IS(B2052,"61",$I$1,"1")/1000000,"")</f>
        <v>-18.93800431</v>
      </c>
      <c r="J2052" s="13">
        <f t="shared" ref="J2052:J2115" si="224">IFERROR(IF(D2052&lt;&gt;"",D2052-I2052,IF(E2052&lt;&gt;"",E2052-I2052,IF(H2052&lt;&gt;"",H2052-I2052,""))),"")</f>
        <v>-92.733779259999991</v>
      </c>
      <c r="K2052" s="13">
        <f>IFERROR([1]!EM_S_QSTM07_IS(B2052,"61",$K$2,"1")/1000000,"")</f>
        <v>20.121400569999999</v>
      </c>
      <c r="L2052" s="14">
        <f t="shared" si="220"/>
        <v>-5.6087139380477034</v>
      </c>
      <c r="M2052" s="33" t="str">
        <f ca="1">[1]!EM_S_MAJASSRES_NUM(B2052,$M$2,$M$1)</f>
        <v/>
      </c>
      <c r="N2052" s="29" t="str">
        <f t="shared" si="221"/>
        <v/>
      </c>
      <c r="O2052" s="21">
        <f t="shared" ca="1" si="222"/>
        <v>-5.6087139380477034</v>
      </c>
      <c r="P2052" s="10" t="str">
        <f t="shared" si="223"/>
        <v>财报</v>
      </c>
    </row>
    <row r="2053" spans="1:16" x14ac:dyDescent="0.2">
      <c r="A2053" s="17" t="str">
        <f t="shared" ref="A2053:A2116" ca="1" si="225">IFERROR(RANK(O2053,$O$4:$O$2880,0),"")</f>
        <v/>
      </c>
      <c r="B2053" s="8" t="s">
        <v>4128</v>
      </c>
      <c r="C2053" s="8" t="s">
        <v>4129</v>
      </c>
      <c r="D2053" s="13">
        <f>IFERROR([1]!EM_S_QSTM07_IS(B2053,"61",$C$1,"1")/1000000,"")</f>
        <v>-91.178717489999997</v>
      </c>
      <c r="E2053" s="13" t="str">
        <f>IFERROR([1]!EM_S_PERFORMANCEEXPRESS_PERFEXNETPROFITTOSHAREHOLDER(B2053,$C$1)/1000000,"")</f>
        <v/>
      </c>
      <c r="F2053" s="13">
        <f>IFERROR([1]!EM_S_PROFITNOTICE_FORECASTT(B2053,$C$1)/1000000,"")</f>
        <v>-85</v>
      </c>
      <c r="G2053" s="13">
        <f>IFERROR([1]!EM_S_PROFITNOTICE_FORECASTL(B2053,$C$1)/1000000,"")</f>
        <v>-95</v>
      </c>
      <c r="H2053" s="13">
        <f t="shared" ref="H2053:H2116" si="226">IFERROR(AVERAGE(F2053:G2053),"")</f>
        <v>-90</v>
      </c>
      <c r="I2053" s="20">
        <f>IFERROR([1]!EM_S_QSTM07_IS(B2053,"61",$I$1,"1")/1000000,"")</f>
        <v>3.3410969100000001</v>
      </c>
      <c r="J2053" s="13">
        <f t="shared" si="224"/>
        <v>-94.519814400000001</v>
      </c>
      <c r="K2053" s="13">
        <f>IFERROR([1]!EM_S_QSTM07_IS(B2053,"61",$K$2,"1")/1000000,"")</f>
        <v>-3.2051019900000002</v>
      </c>
      <c r="L2053" s="14">
        <f t="shared" ref="L2053:L2116" si="227">IFERROR(IF(J2053="","",(J2053-K2053)/ABS(K2053)),"")</f>
        <v>-28.490423298511008</v>
      </c>
      <c r="M2053" s="33" t="str">
        <f ca="1">[1]!EM_S_MAJASSRES_NUM(B2053,$M$2,$M$1)</f>
        <v/>
      </c>
      <c r="N2053" s="29">
        <f t="shared" ref="N2053:N2116" si="228">IFERROR(IF(ABS(K2053)&lt;$N$2,1,""),"")</f>
        <v>1</v>
      </c>
      <c r="O2053" s="21" t="str">
        <f t="shared" ref="O2053:O2116" ca="1" si="229">IFERROR(IF(AND(M2053="",N2053=""),L2053,""),"")</f>
        <v/>
      </c>
      <c r="P2053" s="10" t="str">
        <f t="shared" ref="P2053:P2116" si="230">IFERROR(IF(D2053&lt;&gt;"","财报",IF(E2053&lt;&gt;"","快报",IF(H2053&lt;&gt;"","预告",""))),"")</f>
        <v>财报</v>
      </c>
    </row>
    <row r="2054" spans="1:16" x14ac:dyDescent="0.2">
      <c r="A2054" s="17">
        <f t="shared" ca="1" si="225"/>
        <v>867</v>
      </c>
      <c r="B2054" s="8" t="s">
        <v>4130</v>
      </c>
      <c r="C2054" s="8" t="s">
        <v>4131</v>
      </c>
      <c r="D2054" s="13">
        <f>IFERROR([1]!EM_S_QSTM07_IS(B2054,"61",$C$1,"1")/1000000,"")</f>
        <v>155.58523843</v>
      </c>
      <c r="E2054" s="13" t="str">
        <f>IFERROR([1]!EM_S_PERFORMANCEEXPRESS_PERFEXNETPROFITTOSHAREHOLDER(B2054,$C$1)/1000000,"")</f>
        <v/>
      </c>
      <c r="F2054" s="13" t="str">
        <f>IFERROR([1]!EM_S_PROFITNOTICE_FORECASTT(B2054,$C$1)/1000000,"")</f>
        <v/>
      </c>
      <c r="G2054" s="13" t="str">
        <f>IFERROR([1]!EM_S_PROFITNOTICE_FORECASTL(B2054,$C$1)/1000000,"")</f>
        <v/>
      </c>
      <c r="H2054" s="13" t="str">
        <f t="shared" si="226"/>
        <v/>
      </c>
      <c r="I2054" s="20">
        <f>IFERROR([1]!EM_S_QSTM07_IS(B2054,"61",$I$1,"1")/1000000,"")</f>
        <v>106.27144481000001</v>
      </c>
      <c r="J2054" s="13">
        <f t="shared" si="224"/>
        <v>49.313793619999998</v>
      </c>
      <c r="K2054" s="13">
        <f>IFERROR([1]!EM_S_QSTM07_IS(B2054,"61",$K$2,"1")/1000000,"")</f>
        <v>107.88243017000001</v>
      </c>
      <c r="L2054" s="14">
        <f t="shared" si="227"/>
        <v>-0.54289318898089489</v>
      </c>
      <c r="M2054" s="33" t="str">
        <f ca="1">[1]!EM_S_MAJASSRES_NUM(B2054,$M$2,$M$1)</f>
        <v/>
      </c>
      <c r="N2054" s="29" t="str">
        <f t="shared" si="228"/>
        <v/>
      </c>
      <c r="O2054" s="21">
        <f t="shared" ca="1" si="229"/>
        <v>-0.54289318898089489</v>
      </c>
      <c r="P2054" s="10" t="str">
        <f t="shared" si="230"/>
        <v>财报</v>
      </c>
    </row>
    <row r="2055" spans="1:16" x14ac:dyDescent="0.2">
      <c r="A2055" s="17">
        <f t="shared" ca="1" si="225"/>
        <v>225</v>
      </c>
      <c r="B2055" s="8" t="s">
        <v>4132</v>
      </c>
      <c r="C2055" s="8" t="s">
        <v>4133</v>
      </c>
      <c r="D2055" s="13">
        <f>IFERROR([1]!EM_S_QSTM07_IS(B2055,"61",$C$1,"1")/1000000,"")</f>
        <v>318.65336793</v>
      </c>
      <c r="E2055" s="13" t="str">
        <f>IFERROR([1]!EM_S_PERFORMANCEEXPRESS_PERFEXNETPROFITTOSHAREHOLDER(B2055,$C$1)/1000000,"")</f>
        <v/>
      </c>
      <c r="F2055" s="13" t="str">
        <f>IFERROR([1]!EM_S_PROFITNOTICE_FORECASTT(B2055,$C$1)/1000000,"")</f>
        <v/>
      </c>
      <c r="G2055" s="13" t="str">
        <f>IFERROR([1]!EM_S_PROFITNOTICE_FORECASTL(B2055,$C$1)/1000000,"")</f>
        <v/>
      </c>
      <c r="H2055" s="13" t="str">
        <f t="shared" si="226"/>
        <v/>
      </c>
      <c r="I2055" s="20">
        <f>IFERROR([1]!EM_S_QSTM07_IS(B2055,"61",$I$1,"1")/1000000,"")</f>
        <v>25.546130719999997</v>
      </c>
      <c r="J2055" s="13">
        <f t="shared" si="224"/>
        <v>293.10723720999999</v>
      </c>
      <c r="K2055" s="13">
        <f>IFERROR([1]!EM_S_QSTM07_IS(B2055,"61",$K$2,"1")/1000000,"")</f>
        <v>150.72668372999999</v>
      </c>
      <c r="L2055" s="14">
        <f t="shared" si="227"/>
        <v>0.94462738751055786</v>
      </c>
      <c r="M2055" s="33" t="str">
        <f ca="1">[1]!EM_S_MAJASSRES_NUM(B2055,$M$2,$M$1)</f>
        <v/>
      </c>
      <c r="N2055" s="29" t="str">
        <f t="shared" si="228"/>
        <v/>
      </c>
      <c r="O2055" s="21">
        <f t="shared" ca="1" si="229"/>
        <v>0.94462738751055786</v>
      </c>
      <c r="P2055" s="10" t="str">
        <f t="shared" si="230"/>
        <v>财报</v>
      </c>
    </row>
    <row r="2056" spans="1:16" x14ac:dyDescent="0.2">
      <c r="A2056" s="17">
        <f t="shared" ca="1" si="225"/>
        <v>389</v>
      </c>
      <c r="B2056" s="8" t="s">
        <v>4134</v>
      </c>
      <c r="C2056" s="8" t="s">
        <v>4135</v>
      </c>
      <c r="D2056" s="13">
        <f>IFERROR([1]!EM_S_QSTM07_IS(B2056,"61",$C$1,"1")/1000000,"")</f>
        <v>75.838072940000004</v>
      </c>
      <c r="E2056" s="13" t="str">
        <f>IFERROR([1]!EM_S_PERFORMANCEEXPRESS_PERFEXNETPROFITTOSHAREHOLDER(B2056,$C$1)/1000000,"")</f>
        <v/>
      </c>
      <c r="F2056" s="13" t="str">
        <f>IFERROR([1]!EM_S_PROFITNOTICE_FORECASTT(B2056,$C$1)/1000000,"")</f>
        <v/>
      </c>
      <c r="G2056" s="13" t="str">
        <f>IFERROR([1]!EM_S_PROFITNOTICE_FORECASTL(B2056,$C$1)/1000000,"")</f>
        <v/>
      </c>
      <c r="H2056" s="13" t="str">
        <f t="shared" si="226"/>
        <v/>
      </c>
      <c r="I2056" s="20">
        <f>IFERROR([1]!EM_S_QSTM07_IS(B2056,"61",$I$1,"1")/1000000,"")</f>
        <v>2.5616071699999998</v>
      </c>
      <c r="J2056" s="13">
        <f t="shared" si="224"/>
        <v>73.276465770000001</v>
      </c>
      <c r="K2056" s="13">
        <f>IFERROR([1]!EM_S_QSTM07_IS(B2056,"61",$K$2,"1")/1000000,"")</f>
        <v>60.818206950000004</v>
      </c>
      <c r="L2056" s="14">
        <f t="shared" si="227"/>
        <v>0.20484423077849381</v>
      </c>
      <c r="M2056" s="33" t="str">
        <f ca="1">[1]!EM_S_MAJASSRES_NUM(B2056,$M$2,$M$1)</f>
        <v/>
      </c>
      <c r="N2056" s="29" t="str">
        <f t="shared" si="228"/>
        <v/>
      </c>
      <c r="O2056" s="21">
        <f t="shared" ca="1" si="229"/>
        <v>0.20484423077849381</v>
      </c>
      <c r="P2056" s="10" t="str">
        <f t="shared" si="230"/>
        <v>财报</v>
      </c>
    </row>
    <row r="2057" spans="1:16" x14ac:dyDescent="0.2">
      <c r="A2057" s="17">
        <f t="shared" ca="1" si="225"/>
        <v>1830</v>
      </c>
      <c r="B2057" s="8" t="s">
        <v>4136</v>
      </c>
      <c r="C2057" s="8" t="s">
        <v>4137</v>
      </c>
      <c r="D2057" s="13">
        <f>IFERROR([1]!EM_S_QSTM07_IS(B2057,"61",$C$1,"1")/1000000,"")</f>
        <v>63.289192549999996</v>
      </c>
      <c r="E2057" s="13" t="str">
        <f>IFERROR([1]!EM_S_PERFORMANCEEXPRESS_PERFEXNETPROFITTOSHAREHOLDER(B2057,$C$1)/1000000,"")</f>
        <v/>
      </c>
      <c r="F2057" s="13" t="str">
        <f>IFERROR([1]!EM_S_PROFITNOTICE_FORECASTT(B2057,$C$1)/1000000,"")</f>
        <v/>
      </c>
      <c r="G2057" s="13" t="str">
        <f>IFERROR([1]!EM_S_PROFITNOTICE_FORECASTL(B2057,$C$1)/1000000,"")</f>
        <v/>
      </c>
      <c r="H2057" s="13" t="str">
        <f t="shared" si="226"/>
        <v/>
      </c>
      <c r="I2057" s="20">
        <f>IFERROR([1]!EM_S_QSTM07_IS(B2057,"61",$I$1,"1")/1000000,"")</f>
        <v>86.518323940000002</v>
      </c>
      <c r="J2057" s="13">
        <f t="shared" si="224"/>
        <v>-23.229131390000006</v>
      </c>
      <c r="K2057" s="13">
        <f>IFERROR([1]!EM_S_QSTM07_IS(B2057,"61",$K$2,"1")/1000000,"")</f>
        <v>49.095875939999999</v>
      </c>
      <c r="L2057" s="14">
        <f t="shared" si="227"/>
        <v>-1.4731381393090592</v>
      </c>
      <c r="M2057" s="33" t="str">
        <f ca="1">[1]!EM_S_MAJASSRES_NUM(B2057,$M$2,$M$1)</f>
        <v/>
      </c>
      <c r="N2057" s="29" t="str">
        <f t="shared" si="228"/>
        <v/>
      </c>
      <c r="O2057" s="21">
        <f t="shared" ca="1" si="229"/>
        <v>-1.4731381393090592</v>
      </c>
      <c r="P2057" s="10" t="str">
        <f t="shared" si="230"/>
        <v>财报</v>
      </c>
    </row>
    <row r="2058" spans="1:16" x14ac:dyDescent="0.2">
      <c r="A2058" s="17" t="str">
        <f t="shared" ca="1" si="225"/>
        <v/>
      </c>
      <c r="B2058" s="8" t="s">
        <v>4138</v>
      </c>
      <c r="C2058" s="8" t="s">
        <v>4139</v>
      </c>
      <c r="D2058" s="13">
        <f>IFERROR([1]!EM_S_QSTM07_IS(B2058,"61",$C$1,"1")/1000000,"")</f>
        <v>34.704384079999997</v>
      </c>
      <c r="E2058" s="13" t="str">
        <f>IFERROR([1]!EM_S_PERFORMANCEEXPRESS_PERFEXNETPROFITTOSHAREHOLDER(B2058,$C$1)/1000000,"")</f>
        <v/>
      </c>
      <c r="F2058" s="13" t="str">
        <f>IFERROR([1]!EM_S_PROFITNOTICE_FORECASTT(B2058,$C$1)/1000000,"")</f>
        <v/>
      </c>
      <c r="G2058" s="13" t="str">
        <f>IFERROR([1]!EM_S_PROFITNOTICE_FORECASTL(B2058,$C$1)/1000000,"")</f>
        <v/>
      </c>
      <c r="H2058" s="13" t="str">
        <f t="shared" si="226"/>
        <v/>
      </c>
      <c r="I2058" s="20">
        <f>IFERROR([1]!EM_S_QSTM07_IS(B2058,"61",$I$1,"1")/1000000,"")</f>
        <v>7.7636429900000001</v>
      </c>
      <c r="J2058" s="13">
        <f t="shared" si="224"/>
        <v>26.940741089999996</v>
      </c>
      <c r="K2058" s="13">
        <f>IFERROR([1]!EM_S_QSTM07_IS(B2058,"61",$K$2,"1")/1000000,"")</f>
        <v>-3.4742288299999999</v>
      </c>
      <c r="L2058" s="14">
        <f t="shared" si="227"/>
        <v>8.754452112470668</v>
      </c>
      <c r="M2058" s="33" t="str">
        <f ca="1">[1]!EM_S_MAJASSRES_NUM(B2058,$M$2,$M$1)</f>
        <v/>
      </c>
      <c r="N2058" s="29">
        <f t="shared" si="228"/>
        <v>1</v>
      </c>
      <c r="O2058" s="21" t="str">
        <f t="shared" ca="1" si="229"/>
        <v/>
      </c>
      <c r="P2058" s="10" t="str">
        <f t="shared" si="230"/>
        <v>财报</v>
      </c>
    </row>
    <row r="2059" spans="1:16" x14ac:dyDescent="0.2">
      <c r="A2059" s="17">
        <f t="shared" ca="1" si="225"/>
        <v>1268</v>
      </c>
      <c r="B2059" s="8" t="s">
        <v>4140</v>
      </c>
      <c r="C2059" s="8" t="s">
        <v>4141</v>
      </c>
      <c r="D2059" s="13">
        <f>IFERROR([1]!EM_S_QSTM07_IS(B2059,"61",$C$1,"1")/1000000,"")</f>
        <v>139.06300156999998</v>
      </c>
      <c r="E2059" s="13" t="str">
        <f>IFERROR([1]!EM_S_PERFORMANCEEXPRESS_PERFEXNETPROFITTOSHAREHOLDER(B2059,$C$1)/1000000,"")</f>
        <v/>
      </c>
      <c r="F2059" s="13" t="str">
        <f>IFERROR([1]!EM_S_PROFITNOTICE_FORECASTT(B2059,$C$1)/1000000,"")</f>
        <v/>
      </c>
      <c r="G2059" s="13" t="str">
        <f>IFERROR([1]!EM_S_PROFITNOTICE_FORECASTL(B2059,$C$1)/1000000,"")</f>
        <v/>
      </c>
      <c r="H2059" s="13" t="str">
        <f t="shared" si="226"/>
        <v/>
      </c>
      <c r="I2059" s="20">
        <f>IFERROR([1]!EM_S_QSTM07_IS(B2059,"61",$I$1,"1")/1000000,"")</f>
        <v>119.58131459000001</v>
      </c>
      <c r="J2059" s="13">
        <f t="shared" si="224"/>
        <v>19.481686979999978</v>
      </c>
      <c r="K2059" s="13">
        <f>IFERROR([1]!EM_S_QSTM07_IS(B2059,"61",$K$2,"1")/1000000,"")</f>
        <v>119.45305811</v>
      </c>
      <c r="L2059" s="14">
        <f t="shared" si="227"/>
        <v>-0.83690926554546641</v>
      </c>
      <c r="M2059" s="33" t="str">
        <f ca="1">[1]!EM_S_MAJASSRES_NUM(B2059,$M$2,$M$1)</f>
        <v/>
      </c>
      <c r="N2059" s="29" t="str">
        <f t="shared" si="228"/>
        <v/>
      </c>
      <c r="O2059" s="21">
        <f t="shared" ca="1" si="229"/>
        <v>-0.83690926554546641</v>
      </c>
      <c r="P2059" s="10" t="str">
        <f t="shared" si="230"/>
        <v>财报</v>
      </c>
    </row>
    <row r="2060" spans="1:16" x14ac:dyDescent="0.2">
      <c r="A2060" s="17" t="str">
        <f t="shared" ca="1" si="225"/>
        <v/>
      </c>
      <c r="B2060" s="8" t="s">
        <v>4142</v>
      </c>
      <c r="C2060" s="8" t="s">
        <v>4143</v>
      </c>
      <c r="D2060" s="13">
        <f>IFERROR([1]!EM_S_QSTM07_IS(B2060,"61",$C$1,"1")/1000000,"")</f>
        <v>42.885890359999998</v>
      </c>
      <c r="E2060" s="13" t="str">
        <f>IFERROR([1]!EM_S_PERFORMANCEEXPRESS_PERFEXNETPROFITTOSHAREHOLDER(B2060,$C$1)/1000000,"")</f>
        <v/>
      </c>
      <c r="F2060" s="13" t="str">
        <f>IFERROR([1]!EM_S_PROFITNOTICE_FORECASTT(B2060,$C$1)/1000000,"")</f>
        <v/>
      </c>
      <c r="G2060" s="13" t="str">
        <f>IFERROR([1]!EM_S_PROFITNOTICE_FORECASTL(B2060,$C$1)/1000000,"")</f>
        <v/>
      </c>
      <c r="H2060" s="13" t="str">
        <f t="shared" si="226"/>
        <v/>
      </c>
      <c r="I2060" s="20">
        <f>IFERROR([1]!EM_S_QSTM07_IS(B2060,"61",$I$1,"1")/1000000,"")</f>
        <v>50.055378609999998</v>
      </c>
      <c r="J2060" s="13">
        <f t="shared" si="224"/>
        <v>-7.1694882500000006</v>
      </c>
      <c r="K2060" s="13">
        <f>IFERROR([1]!EM_S_QSTM07_IS(B2060,"61",$K$2,"1")/1000000,"")</f>
        <v>8.7643024700000005</v>
      </c>
      <c r="L2060" s="14">
        <f t="shared" si="227"/>
        <v>-1.8180329552227332</v>
      </c>
      <c r="M2060" s="33" t="str">
        <f ca="1">[1]!EM_S_MAJASSRES_NUM(B2060,$M$2,$M$1)</f>
        <v/>
      </c>
      <c r="N2060" s="29">
        <f t="shared" si="228"/>
        <v>1</v>
      </c>
      <c r="O2060" s="21" t="str">
        <f t="shared" ca="1" si="229"/>
        <v/>
      </c>
      <c r="P2060" s="10" t="str">
        <f t="shared" si="230"/>
        <v>财报</v>
      </c>
    </row>
    <row r="2061" spans="1:16" x14ac:dyDescent="0.2">
      <c r="A2061" s="17">
        <f t="shared" ca="1" si="225"/>
        <v>45</v>
      </c>
      <c r="B2061" s="8" t="s">
        <v>4144</v>
      </c>
      <c r="C2061" s="8" t="s">
        <v>4145</v>
      </c>
      <c r="D2061" s="13">
        <f>IFERROR([1]!EM_S_QSTM07_IS(B2061,"61",$C$1,"1")/1000000,"")</f>
        <v>76.607835800000004</v>
      </c>
      <c r="E2061" s="13" t="str">
        <f>IFERROR([1]!EM_S_PERFORMANCEEXPRESS_PERFEXNETPROFITTOSHAREHOLDER(B2061,$C$1)/1000000,"")</f>
        <v/>
      </c>
      <c r="F2061" s="13" t="str">
        <f>IFERROR([1]!EM_S_PROFITNOTICE_FORECASTT(B2061,$C$1)/1000000,"")</f>
        <v/>
      </c>
      <c r="G2061" s="13" t="str">
        <f>IFERROR([1]!EM_S_PROFITNOTICE_FORECASTL(B2061,$C$1)/1000000,"")</f>
        <v/>
      </c>
      <c r="H2061" s="13" t="str">
        <f t="shared" si="226"/>
        <v/>
      </c>
      <c r="I2061" s="20">
        <f>IFERROR([1]!EM_S_QSTM07_IS(B2061,"61",$I$1,"1")/1000000,"")</f>
        <v>-51.338245710000002</v>
      </c>
      <c r="J2061" s="13">
        <f t="shared" si="224"/>
        <v>127.94608151</v>
      </c>
      <c r="K2061" s="13">
        <f>IFERROR([1]!EM_S_QSTM07_IS(B2061,"61",$K$2,"1")/1000000,"")</f>
        <v>-64.796708559999999</v>
      </c>
      <c r="L2061" s="14">
        <f t="shared" si="227"/>
        <v>2.9745768628282314</v>
      </c>
      <c r="M2061" s="33" t="str">
        <f ca="1">[1]!EM_S_MAJASSRES_NUM(B2061,$M$2,$M$1)</f>
        <v/>
      </c>
      <c r="N2061" s="29" t="str">
        <f t="shared" si="228"/>
        <v/>
      </c>
      <c r="O2061" s="21">
        <f t="shared" ca="1" si="229"/>
        <v>2.9745768628282314</v>
      </c>
      <c r="P2061" s="10" t="str">
        <f t="shared" si="230"/>
        <v>财报</v>
      </c>
    </row>
    <row r="2062" spans="1:16" x14ac:dyDescent="0.2">
      <c r="A2062" s="17">
        <f t="shared" ca="1" si="225"/>
        <v>1477</v>
      </c>
      <c r="B2062" s="8" t="s">
        <v>4146</v>
      </c>
      <c r="C2062" s="8" t="s">
        <v>4147</v>
      </c>
      <c r="D2062" s="13">
        <f>IFERROR([1]!EM_S_QSTM07_IS(B2062,"61",$C$1,"1")/1000000,"")</f>
        <v>422.48794273000004</v>
      </c>
      <c r="E2062" s="13" t="str">
        <f>IFERROR([1]!EM_S_PERFORMANCEEXPRESS_PERFEXNETPROFITTOSHAREHOLDER(B2062,$C$1)/1000000,"")</f>
        <v/>
      </c>
      <c r="F2062" s="13" t="str">
        <f>IFERROR([1]!EM_S_PROFITNOTICE_FORECASTT(B2062,$C$1)/1000000,"")</f>
        <v/>
      </c>
      <c r="G2062" s="13" t="str">
        <f>IFERROR([1]!EM_S_PROFITNOTICE_FORECASTL(B2062,$C$1)/1000000,"")</f>
        <v/>
      </c>
      <c r="H2062" s="13" t="str">
        <f t="shared" si="226"/>
        <v/>
      </c>
      <c r="I2062" s="20">
        <f>IFERROR([1]!EM_S_QSTM07_IS(B2062,"61",$I$1,"1")/1000000,"")</f>
        <v>409.31857916000001</v>
      </c>
      <c r="J2062" s="13">
        <f t="shared" si="224"/>
        <v>13.16936357000003</v>
      </c>
      <c r="K2062" s="13">
        <f>IFERROR([1]!EM_S_QSTM07_IS(B2062,"61",$K$2,"1")/1000000,"")</f>
        <v>409.89577226</v>
      </c>
      <c r="L2062" s="14">
        <f t="shared" si="227"/>
        <v>-0.96787143351738059</v>
      </c>
      <c r="M2062" s="33" t="str">
        <f ca="1">[1]!EM_S_MAJASSRES_NUM(B2062,$M$2,$M$1)</f>
        <v/>
      </c>
      <c r="N2062" s="29" t="str">
        <f t="shared" si="228"/>
        <v/>
      </c>
      <c r="O2062" s="21">
        <f t="shared" ca="1" si="229"/>
        <v>-0.96787143351738059</v>
      </c>
      <c r="P2062" s="10" t="str">
        <f t="shared" si="230"/>
        <v>财报</v>
      </c>
    </row>
    <row r="2063" spans="1:16" x14ac:dyDescent="0.2">
      <c r="A2063" s="17">
        <f t="shared" ca="1" si="225"/>
        <v>1838</v>
      </c>
      <c r="B2063" s="8" t="s">
        <v>4148</v>
      </c>
      <c r="C2063" s="8" t="s">
        <v>4149</v>
      </c>
      <c r="D2063" s="13">
        <f>IFERROR([1]!EM_S_QSTM07_IS(B2063,"61",$C$1,"1")/1000000,"")</f>
        <v>-20.770462970000001</v>
      </c>
      <c r="E2063" s="13" t="str">
        <f>IFERROR([1]!EM_S_PERFORMANCEEXPRESS_PERFEXNETPROFITTOSHAREHOLDER(B2063,$C$1)/1000000,"")</f>
        <v/>
      </c>
      <c r="F2063" s="13" t="str">
        <f>IFERROR([1]!EM_S_PROFITNOTICE_FORECASTT(B2063,$C$1)/1000000,"")</f>
        <v/>
      </c>
      <c r="G2063" s="13" t="str">
        <f>IFERROR([1]!EM_S_PROFITNOTICE_FORECASTL(B2063,$C$1)/1000000,"")</f>
        <v/>
      </c>
      <c r="H2063" s="13" t="str">
        <f t="shared" si="226"/>
        <v/>
      </c>
      <c r="I2063" s="20">
        <f>IFERROR([1]!EM_S_QSTM07_IS(B2063,"61",$I$1,"1")/1000000,"")</f>
        <v>22.13766944</v>
      </c>
      <c r="J2063" s="13">
        <f t="shared" si="224"/>
        <v>-42.90813241</v>
      </c>
      <c r="K2063" s="13">
        <f>IFERROR([1]!EM_S_QSTM07_IS(B2063,"61",$K$2,"1")/1000000,"")</f>
        <v>-17.285457040000001</v>
      </c>
      <c r="L2063" s="14">
        <f t="shared" si="227"/>
        <v>-1.4823255937466377</v>
      </c>
      <c r="M2063" s="33" t="str">
        <f ca="1">[1]!EM_S_MAJASSRES_NUM(B2063,$M$2,$M$1)</f>
        <v/>
      </c>
      <c r="N2063" s="29" t="str">
        <f t="shared" si="228"/>
        <v/>
      </c>
      <c r="O2063" s="21">
        <f t="shared" ca="1" si="229"/>
        <v>-1.4823255937466377</v>
      </c>
      <c r="P2063" s="10" t="str">
        <f t="shared" si="230"/>
        <v>财报</v>
      </c>
    </row>
    <row r="2064" spans="1:16" x14ac:dyDescent="0.2">
      <c r="A2064" s="17">
        <f t="shared" ca="1" si="225"/>
        <v>1255</v>
      </c>
      <c r="B2064" s="8" t="s">
        <v>4150</v>
      </c>
      <c r="C2064" s="8" t="s">
        <v>4151</v>
      </c>
      <c r="D2064" s="13">
        <f>IFERROR([1]!EM_S_QSTM07_IS(B2064,"61",$C$1,"1")/1000000,"")</f>
        <v>239.55662465999998</v>
      </c>
      <c r="E2064" s="13" t="str">
        <f>IFERROR([1]!EM_S_PERFORMANCEEXPRESS_PERFEXNETPROFITTOSHAREHOLDER(B2064,$C$1)/1000000,"")</f>
        <v/>
      </c>
      <c r="F2064" s="13" t="str">
        <f>IFERROR([1]!EM_S_PROFITNOTICE_FORECASTT(B2064,$C$1)/1000000,"")</f>
        <v/>
      </c>
      <c r="G2064" s="13" t="str">
        <f>IFERROR([1]!EM_S_PROFITNOTICE_FORECASTL(B2064,$C$1)/1000000,"")</f>
        <v/>
      </c>
      <c r="H2064" s="13" t="str">
        <f t="shared" si="226"/>
        <v/>
      </c>
      <c r="I2064" s="20">
        <f>IFERROR([1]!EM_S_QSTM07_IS(B2064,"61",$I$1,"1")/1000000,"")</f>
        <v>188.88740761000003</v>
      </c>
      <c r="J2064" s="13">
        <f t="shared" si="224"/>
        <v>50.669217049999958</v>
      </c>
      <c r="K2064" s="13">
        <f>IFERROR([1]!EM_S_QSTM07_IS(B2064,"61",$K$2,"1")/1000000,"")</f>
        <v>290.91358374000004</v>
      </c>
      <c r="L2064" s="14">
        <f t="shared" si="227"/>
        <v>-0.82582725633298426</v>
      </c>
      <c r="M2064" s="33" t="str">
        <f ca="1">[1]!EM_S_MAJASSRES_NUM(B2064,$M$2,$M$1)</f>
        <v/>
      </c>
      <c r="N2064" s="29" t="str">
        <f t="shared" si="228"/>
        <v/>
      </c>
      <c r="O2064" s="21">
        <f t="shared" ca="1" si="229"/>
        <v>-0.82582725633298426</v>
      </c>
      <c r="P2064" s="10" t="str">
        <f t="shared" si="230"/>
        <v>财报</v>
      </c>
    </row>
    <row r="2065" spans="1:16" x14ac:dyDescent="0.2">
      <c r="A2065" s="17">
        <f t="shared" ca="1" si="225"/>
        <v>1373</v>
      </c>
      <c r="B2065" s="8" t="s">
        <v>4152</v>
      </c>
      <c r="C2065" s="8" t="s">
        <v>4153</v>
      </c>
      <c r="D2065" s="13">
        <f>IFERROR([1]!EM_S_QSTM07_IS(B2065,"61",$C$1,"1")/1000000,"")</f>
        <v>34.554547460000002</v>
      </c>
      <c r="E2065" s="13" t="str">
        <f>IFERROR([1]!EM_S_PERFORMANCEEXPRESS_PERFEXNETPROFITTOSHAREHOLDER(B2065,$C$1)/1000000,"")</f>
        <v/>
      </c>
      <c r="F2065" s="13" t="str">
        <f>IFERROR([1]!EM_S_PROFITNOTICE_FORECASTT(B2065,$C$1)/1000000,"")</f>
        <v/>
      </c>
      <c r="G2065" s="13" t="str">
        <f>IFERROR([1]!EM_S_PROFITNOTICE_FORECASTL(B2065,$C$1)/1000000,"")</f>
        <v/>
      </c>
      <c r="H2065" s="13" t="str">
        <f t="shared" si="226"/>
        <v/>
      </c>
      <c r="I2065" s="20">
        <f>IFERROR([1]!EM_S_QSTM07_IS(B2065,"61",$I$1,"1")/1000000,"")</f>
        <v>29.66943487</v>
      </c>
      <c r="J2065" s="13">
        <f t="shared" si="224"/>
        <v>4.8851125900000021</v>
      </c>
      <c r="K2065" s="13">
        <f>IFERROR([1]!EM_S_QSTM07_IS(B2065,"61",$K$2,"1")/1000000,"")</f>
        <v>51.767696810000004</v>
      </c>
      <c r="L2065" s="14">
        <f t="shared" si="227"/>
        <v>-0.90563395918637146</v>
      </c>
      <c r="M2065" s="33" t="str">
        <f ca="1">[1]!EM_S_MAJASSRES_NUM(B2065,$M$2,$M$1)</f>
        <v/>
      </c>
      <c r="N2065" s="29" t="str">
        <f t="shared" si="228"/>
        <v/>
      </c>
      <c r="O2065" s="21">
        <f t="shared" ca="1" si="229"/>
        <v>-0.90563395918637146</v>
      </c>
      <c r="P2065" s="10" t="str">
        <f t="shared" si="230"/>
        <v>财报</v>
      </c>
    </row>
    <row r="2066" spans="1:16" x14ac:dyDescent="0.2">
      <c r="A2066" s="17">
        <f t="shared" ca="1" si="225"/>
        <v>775</v>
      </c>
      <c r="B2066" s="8" t="s">
        <v>4154</v>
      </c>
      <c r="C2066" s="8" t="s">
        <v>4155</v>
      </c>
      <c r="D2066" s="13">
        <f>IFERROR([1]!EM_S_QSTM07_IS(B2066,"61",$C$1,"1")/1000000,"")</f>
        <v>88.818781610000002</v>
      </c>
      <c r="E2066" s="13" t="str">
        <f>IFERROR([1]!EM_S_PERFORMANCEEXPRESS_PERFEXNETPROFITTOSHAREHOLDER(B2066,$C$1)/1000000,"")</f>
        <v/>
      </c>
      <c r="F2066" s="13" t="str">
        <f>IFERROR([1]!EM_S_PROFITNOTICE_FORECASTT(B2066,$C$1)/1000000,"")</f>
        <v/>
      </c>
      <c r="G2066" s="13" t="str">
        <f>IFERROR([1]!EM_S_PROFITNOTICE_FORECASTL(B2066,$C$1)/1000000,"")</f>
        <v/>
      </c>
      <c r="H2066" s="13" t="str">
        <f t="shared" si="226"/>
        <v/>
      </c>
      <c r="I2066" s="20">
        <f>IFERROR([1]!EM_S_QSTM07_IS(B2066,"61",$I$1,"1")/1000000,"")</f>
        <v>42.849009840000001</v>
      </c>
      <c r="J2066" s="13">
        <f t="shared" si="224"/>
        <v>45.969771770000001</v>
      </c>
      <c r="K2066" s="13">
        <f>IFERROR([1]!EM_S_QSTM07_IS(B2066,"61",$K$2,"1")/1000000,"")</f>
        <v>86.930842830000003</v>
      </c>
      <c r="L2066" s="14">
        <f t="shared" si="227"/>
        <v>-0.47119146354191627</v>
      </c>
      <c r="M2066" s="33" t="str">
        <f ca="1">[1]!EM_S_MAJASSRES_NUM(B2066,$M$2,$M$1)</f>
        <v/>
      </c>
      <c r="N2066" s="29" t="str">
        <f t="shared" si="228"/>
        <v/>
      </c>
      <c r="O2066" s="21">
        <f t="shared" ca="1" si="229"/>
        <v>-0.47119146354191627</v>
      </c>
      <c r="P2066" s="10" t="str">
        <f t="shared" si="230"/>
        <v>财报</v>
      </c>
    </row>
    <row r="2067" spans="1:16" x14ac:dyDescent="0.2">
      <c r="A2067" s="17">
        <f t="shared" ca="1" si="225"/>
        <v>81</v>
      </c>
      <c r="B2067" s="8" t="s">
        <v>4156</v>
      </c>
      <c r="C2067" s="8" t="s">
        <v>4157</v>
      </c>
      <c r="D2067" s="13">
        <f>IFERROR([1]!EM_S_QSTM07_IS(B2067,"61",$C$1,"1")/1000000,"")</f>
        <v>139.80800139999999</v>
      </c>
      <c r="E2067" s="13" t="str">
        <f>IFERROR([1]!EM_S_PERFORMANCEEXPRESS_PERFEXNETPROFITTOSHAREHOLDER(B2067,$C$1)/1000000,"")</f>
        <v/>
      </c>
      <c r="F2067" s="13">
        <f>IFERROR([1]!EM_S_PROFITNOTICE_FORECASTT(B2067,$C$1)/1000000,"")</f>
        <v>280</v>
      </c>
      <c r="G2067" s="13">
        <f>IFERROR([1]!EM_S_PROFITNOTICE_FORECASTL(B2067,$C$1)/1000000,"")</f>
        <v>250</v>
      </c>
      <c r="H2067" s="13">
        <f t="shared" si="226"/>
        <v>265</v>
      </c>
      <c r="I2067" s="20">
        <f>IFERROR([1]!EM_S_QSTM07_IS(B2067,"61",$I$1,"1")/1000000,"")</f>
        <v>123.80720865000001</v>
      </c>
      <c r="J2067" s="13">
        <f t="shared" si="224"/>
        <v>16.000792749999988</v>
      </c>
      <c r="K2067" s="13">
        <f>IFERROR([1]!EM_S_QSTM07_IS(B2067,"61",$K$2,"1")/1000000,"")</f>
        <v>-14.72837073</v>
      </c>
      <c r="L2067" s="14">
        <f t="shared" si="227"/>
        <v>2.0863925849862137</v>
      </c>
      <c r="M2067" s="33" t="str">
        <f ca="1">[1]!EM_S_MAJASSRES_NUM(B2067,$M$2,$M$1)</f>
        <v/>
      </c>
      <c r="N2067" s="29" t="str">
        <f t="shared" si="228"/>
        <v/>
      </c>
      <c r="O2067" s="21">
        <f t="shared" ca="1" si="229"/>
        <v>2.0863925849862137</v>
      </c>
      <c r="P2067" s="10" t="str">
        <f t="shared" si="230"/>
        <v>财报</v>
      </c>
    </row>
    <row r="2068" spans="1:16" x14ac:dyDescent="0.2">
      <c r="A2068" s="17" t="str">
        <f t="shared" ca="1" si="225"/>
        <v/>
      </c>
      <c r="B2068" s="8" t="s">
        <v>4158</v>
      </c>
      <c r="C2068" s="8" t="s">
        <v>4159</v>
      </c>
      <c r="D2068" s="13">
        <f>IFERROR([1]!EM_S_QSTM07_IS(B2068,"61",$C$1,"1")/1000000,"")</f>
        <v>-367.75990698000004</v>
      </c>
      <c r="E2068" s="13" t="str">
        <f>IFERROR([1]!EM_S_PERFORMANCEEXPRESS_PERFEXNETPROFITTOSHAREHOLDER(B2068,$C$1)/1000000,"")</f>
        <v/>
      </c>
      <c r="F2068" s="13" t="str">
        <f>IFERROR([1]!EM_S_PROFITNOTICE_FORECASTT(B2068,$C$1)/1000000,"")</f>
        <v/>
      </c>
      <c r="G2068" s="13" t="str">
        <f>IFERROR([1]!EM_S_PROFITNOTICE_FORECASTL(B2068,$C$1)/1000000,"")</f>
        <v/>
      </c>
      <c r="H2068" s="13" t="str">
        <f t="shared" si="226"/>
        <v/>
      </c>
      <c r="I2068" s="20">
        <f>IFERROR([1]!EM_S_QSTM07_IS(B2068,"61",$I$1,"1")/1000000,"")</f>
        <v>-27.595214930000001</v>
      </c>
      <c r="J2068" s="13">
        <f t="shared" si="224"/>
        <v>-340.16469205000004</v>
      </c>
      <c r="K2068" s="13">
        <f>IFERROR([1]!EM_S_QSTM07_IS(B2068,"61",$K$2,"1")/1000000,"")</f>
        <v>-140.82827337999998</v>
      </c>
      <c r="L2068" s="14">
        <f t="shared" si="227"/>
        <v>-1.4154573785913449</v>
      </c>
      <c r="M2068" s="33">
        <f ca="1">[1]!EM_S_MAJASSRES_NUM(B2068,$M$2,$M$1)</f>
        <v>1</v>
      </c>
      <c r="N2068" s="29" t="str">
        <f t="shared" si="228"/>
        <v/>
      </c>
      <c r="O2068" s="21" t="str">
        <f t="shared" ca="1" si="229"/>
        <v/>
      </c>
      <c r="P2068" s="10" t="str">
        <f t="shared" si="230"/>
        <v>财报</v>
      </c>
    </row>
    <row r="2069" spans="1:16" x14ac:dyDescent="0.2">
      <c r="A2069" s="17">
        <f t="shared" ca="1" si="225"/>
        <v>728</v>
      </c>
      <c r="B2069" s="8" t="s">
        <v>4160</v>
      </c>
      <c r="C2069" s="8" t="s">
        <v>4161</v>
      </c>
      <c r="D2069" s="13">
        <f>IFERROR([1]!EM_S_QSTM07_IS(B2069,"61",$C$1,"1")/1000000,"")</f>
        <v>2657.35731764</v>
      </c>
      <c r="E2069" s="13" t="str">
        <f>IFERROR([1]!EM_S_PERFORMANCEEXPRESS_PERFEXNETPROFITTOSHAREHOLDER(B2069,$C$1)/1000000,"")</f>
        <v/>
      </c>
      <c r="F2069" s="13" t="str">
        <f>IFERROR([1]!EM_S_PROFITNOTICE_FORECASTT(B2069,$C$1)/1000000,"")</f>
        <v/>
      </c>
      <c r="G2069" s="13" t="str">
        <f>IFERROR([1]!EM_S_PROFITNOTICE_FORECASTL(B2069,$C$1)/1000000,"")</f>
        <v/>
      </c>
      <c r="H2069" s="13" t="str">
        <f t="shared" si="226"/>
        <v/>
      </c>
      <c r="I2069" s="20">
        <f>IFERROR([1]!EM_S_QSTM07_IS(B2069,"61",$I$1,"1")/1000000,"")</f>
        <v>1299.20138453</v>
      </c>
      <c r="J2069" s="13">
        <f t="shared" si="224"/>
        <v>1358.15593311</v>
      </c>
      <c r="K2069" s="13">
        <f>IFERROR([1]!EM_S_QSTM07_IS(B2069,"61",$K$2,"1")/1000000,"")</f>
        <v>2333.2074932800001</v>
      </c>
      <c r="L2069" s="14">
        <f t="shared" si="227"/>
        <v>-0.41790177812230589</v>
      </c>
      <c r="M2069" s="33" t="str">
        <f ca="1">[1]!EM_S_MAJASSRES_NUM(B2069,$M$2,$M$1)</f>
        <v/>
      </c>
      <c r="N2069" s="29" t="str">
        <f t="shared" si="228"/>
        <v/>
      </c>
      <c r="O2069" s="21">
        <f t="shared" ca="1" si="229"/>
        <v>-0.41790177812230589</v>
      </c>
      <c r="P2069" s="10" t="str">
        <f t="shared" si="230"/>
        <v>财报</v>
      </c>
    </row>
    <row r="2070" spans="1:16" x14ac:dyDescent="0.2">
      <c r="A2070" s="17" t="str">
        <f t="shared" ca="1" si="225"/>
        <v/>
      </c>
      <c r="B2070" s="8" t="s">
        <v>4162</v>
      </c>
      <c r="C2070" s="8" t="s">
        <v>4163</v>
      </c>
      <c r="D2070" s="13">
        <f>IFERROR([1]!EM_S_QSTM07_IS(B2070,"61",$C$1,"1")/1000000,"")</f>
        <v>8.8293843200000008</v>
      </c>
      <c r="E2070" s="13" t="str">
        <f>IFERROR([1]!EM_S_PERFORMANCEEXPRESS_PERFEXNETPROFITTOSHAREHOLDER(B2070,$C$1)/1000000,"")</f>
        <v/>
      </c>
      <c r="F2070" s="13" t="str">
        <f>IFERROR([1]!EM_S_PROFITNOTICE_FORECASTT(B2070,$C$1)/1000000,"")</f>
        <v/>
      </c>
      <c r="G2070" s="13" t="str">
        <f>IFERROR([1]!EM_S_PROFITNOTICE_FORECASTL(B2070,$C$1)/1000000,"")</f>
        <v/>
      </c>
      <c r="H2070" s="13" t="str">
        <f t="shared" si="226"/>
        <v/>
      </c>
      <c r="I2070" s="20">
        <f>IFERROR([1]!EM_S_QSTM07_IS(B2070,"61",$I$1,"1")/1000000,"")</f>
        <v>5.2956554200000001</v>
      </c>
      <c r="J2070" s="13">
        <f t="shared" si="224"/>
        <v>3.5337289000000007</v>
      </c>
      <c r="K2070" s="13">
        <f>IFERROR([1]!EM_S_QSTM07_IS(B2070,"61",$K$2,"1")/1000000,"")</f>
        <v>8.2720097500000005</v>
      </c>
      <c r="L2070" s="14">
        <f t="shared" si="227"/>
        <v>-0.57280890535700824</v>
      </c>
      <c r="M2070" s="33" t="str">
        <f ca="1">[1]!EM_S_MAJASSRES_NUM(B2070,$M$2,$M$1)</f>
        <v/>
      </c>
      <c r="N2070" s="29">
        <f t="shared" si="228"/>
        <v>1</v>
      </c>
      <c r="O2070" s="21" t="str">
        <f t="shared" ca="1" si="229"/>
        <v/>
      </c>
      <c r="P2070" s="10" t="str">
        <f t="shared" si="230"/>
        <v>财报</v>
      </c>
    </row>
    <row r="2071" spans="1:16" x14ac:dyDescent="0.2">
      <c r="A2071" s="17">
        <f t="shared" ca="1" si="225"/>
        <v>1569</v>
      </c>
      <c r="B2071" s="8" t="s">
        <v>4164</v>
      </c>
      <c r="C2071" s="8" t="s">
        <v>4165</v>
      </c>
      <c r="D2071" s="13">
        <f>IFERROR([1]!EM_S_QSTM07_IS(B2071,"61",$C$1,"1")/1000000,"")</f>
        <v>12.365596609999999</v>
      </c>
      <c r="E2071" s="13" t="str">
        <f>IFERROR([1]!EM_S_PERFORMANCEEXPRESS_PERFEXNETPROFITTOSHAREHOLDER(B2071,$C$1)/1000000,"")</f>
        <v/>
      </c>
      <c r="F2071" s="13" t="str">
        <f>IFERROR([1]!EM_S_PROFITNOTICE_FORECASTT(B2071,$C$1)/1000000,"")</f>
        <v/>
      </c>
      <c r="G2071" s="13" t="str">
        <f>IFERROR([1]!EM_S_PROFITNOTICE_FORECASTL(B2071,$C$1)/1000000,"")</f>
        <v/>
      </c>
      <c r="H2071" s="13" t="str">
        <f t="shared" si="226"/>
        <v/>
      </c>
      <c r="I2071" s="20">
        <f>IFERROR([1]!EM_S_QSTM07_IS(B2071,"61",$I$1,"1")/1000000,"")</f>
        <v>12.76420135</v>
      </c>
      <c r="J2071" s="13">
        <f t="shared" si="224"/>
        <v>-0.39860474000000146</v>
      </c>
      <c r="K2071" s="13">
        <f>IFERROR([1]!EM_S_QSTM07_IS(B2071,"61",$K$2,"1")/1000000,"")</f>
        <v>12.361515669999999</v>
      </c>
      <c r="L2071" s="14">
        <f t="shared" si="227"/>
        <v>-1.0322456202492523</v>
      </c>
      <c r="M2071" s="33" t="str">
        <f ca="1">[1]!EM_S_MAJASSRES_NUM(B2071,$M$2,$M$1)</f>
        <v/>
      </c>
      <c r="N2071" s="29" t="str">
        <f t="shared" si="228"/>
        <v/>
      </c>
      <c r="O2071" s="21">
        <f t="shared" ca="1" si="229"/>
        <v>-1.0322456202492523</v>
      </c>
      <c r="P2071" s="10" t="str">
        <f t="shared" si="230"/>
        <v>财报</v>
      </c>
    </row>
    <row r="2072" spans="1:16" x14ac:dyDescent="0.2">
      <c r="A2072" s="17" t="str">
        <f t="shared" ca="1" si="225"/>
        <v/>
      </c>
      <c r="B2072" s="8" t="s">
        <v>4166</v>
      </c>
      <c r="C2072" s="8" t="s">
        <v>4167</v>
      </c>
      <c r="D2072" s="13">
        <f>IFERROR([1]!EM_S_QSTM07_IS(B2072,"61",$C$1,"1")/1000000,"")</f>
        <v>303.30739649000003</v>
      </c>
      <c r="E2072" s="13">
        <f>IFERROR([1]!EM_S_PERFORMANCEEXPRESS_PERFEXNETPROFITTOSHAREHOLDER(B2072,$C$1)/1000000,"")</f>
        <v>448.81</v>
      </c>
      <c r="F2072" s="13" t="str">
        <f>IFERROR([1]!EM_S_PROFITNOTICE_FORECASTT(B2072,$C$1)/1000000,"")</f>
        <v/>
      </c>
      <c r="G2072" s="13" t="str">
        <f>IFERROR([1]!EM_S_PROFITNOTICE_FORECASTL(B2072,$C$1)/1000000,"")</f>
        <v/>
      </c>
      <c r="H2072" s="13" t="str">
        <f t="shared" si="226"/>
        <v/>
      </c>
      <c r="I2072" s="20">
        <f>IFERROR([1]!EM_S_QSTM07_IS(B2072,"61",$I$1,"1")/1000000,"")</f>
        <v>162.24547268999999</v>
      </c>
      <c r="J2072" s="13">
        <f t="shared" si="224"/>
        <v>141.06192380000005</v>
      </c>
      <c r="K2072" s="13">
        <f>IFERROR([1]!EM_S_QSTM07_IS(B2072,"61",$K$2,"1")/1000000,"")</f>
        <v>-92.248742620000002</v>
      </c>
      <c r="L2072" s="14">
        <f t="shared" si="227"/>
        <v>2.5291473877435493</v>
      </c>
      <c r="M2072" s="33">
        <f ca="1">[1]!EM_S_MAJASSRES_NUM(B2072,$M$2,$M$1)</f>
        <v>1</v>
      </c>
      <c r="N2072" s="29" t="str">
        <f t="shared" si="228"/>
        <v/>
      </c>
      <c r="O2072" s="21" t="str">
        <f t="shared" ca="1" si="229"/>
        <v/>
      </c>
      <c r="P2072" s="10" t="str">
        <f t="shared" si="230"/>
        <v>财报</v>
      </c>
    </row>
    <row r="2073" spans="1:16" x14ac:dyDescent="0.2">
      <c r="A2073" s="17">
        <f t="shared" ca="1" si="225"/>
        <v>1145</v>
      </c>
      <c r="B2073" s="8" t="s">
        <v>4168</v>
      </c>
      <c r="C2073" s="8" t="s">
        <v>4169</v>
      </c>
      <c r="D2073" s="13">
        <f>IFERROR([1]!EM_S_QSTM07_IS(B2073,"61",$C$1,"1")/1000000,"")</f>
        <v>74.049284939999993</v>
      </c>
      <c r="E2073" s="13" t="str">
        <f>IFERROR([1]!EM_S_PERFORMANCEEXPRESS_PERFEXNETPROFITTOSHAREHOLDER(B2073,$C$1)/1000000,"")</f>
        <v/>
      </c>
      <c r="F2073" s="13" t="str">
        <f>IFERROR([1]!EM_S_PROFITNOTICE_FORECASTT(B2073,$C$1)/1000000,"")</f>
        <v/>
      </c>
      <c r="G2073" s="13" t="str">
        <f>IFERROR([1]!EM_S_PROFITNOTICE_FORECASTL(B2073,$C$1)/1000000,"")</f>
        <v/>
      </c>
      <c r="H2073" s="13" t="str">
        <f t="shared" si="226"/>
        <v/>
      </c>
      <c r="I2073" s="20">
        <f>IFERROR([1]!EM_S_QSTM07_IS(B2073,"61",$I$1,"1")/1000000,"")</f>
        <v>10.873754099999999</v>
      </c>
      <c r="J2073" s="13">
        <f t="shared" si="224"/>
        <v>63.175530839999993</v>
      </c>
      <c r="K2073" s="13">
        <f>IFERROR([1]!EM_S_QSTM07_IS(B2073,"61",$K$2,"1")/1000000,"")</f>
        <v>255.65067141</v>
      </c>
      <c r="L2073" s="14">
        <f t="shared" si="227"/>
        <v>-0.75288337600849808</v>
      </c>
      <c r="M2073" s="33" t="str">
        <f ca="1">[1]!EM_S_MAJASSRES_NUM(B2073,$M$2,$M$1)</f>
        <v/>
      </c>
      <c r="N2073" s="29" t="str">
        <f t="shared" si="228"/>
        <v/>
      </c>
      <c r="O2073" s="21">
        <f t="shared" ca="1" si="229"/>
        <v>-0.75288337600849808</v>
      </c>
      <c r="P2073" s="10" t="str">
        <f t="shared" si="230"/>
        <v>财报</v>
      </c>
    </row>
    <row r="2074" spans="1:16" x14ac:dyDescent="0.2">
      <c r="A2074" s="17">
        <f t="shared" ca="1" si="225"/>
        <v>991</v>
      </c>
      <c r="B2074" s="8" t="s">
        <v>4170</v>
      </c>
      <c r="C2074" s="8" t="s">
        <v>4171</v>
      </c>
      <c r="D2074" s="13">
        <f>IFERROR([1]!EM_S_QSTM07_IS(B2074,"61",$C$1,"1")/1000000,"")</f>
        <v>748.05734800000005</v>
      </c>
      <c r="E2074" s="13" t="str">
        <f>IFERROR([1]!EM_S_PERFORMANCEEXPRESS_PERFEXNETPROFITTOSHAREHOLDER(B2074,$C$1)/1000000,"")</f>
        <v/>
      </c>
      <c r="F2074" s="13" t="str">
        <f>IFERROR([1]!EM_S_PROFITNOTICE_FORECASTT(B2074,$C$1)/1000000,"")</f>
        <v/>
      </c>
      <c r="G2074" s="13" t="str">
        <f>IFERROR([1]!EM_S_PROFITNOTICE_FORECASTL(B2074,$C$1)/1000000,"")</f>
        <v/>
      </c>
      <c r="H2074" s="13" t="str">
        <f t="shared" si="226"/>
        <v/>
      </c>
      <c r="I2074" s="20">
        <f>IFERROR([1]!EM_S_QSTM07_IS(B2074,"61",$I$1,"1")/1000000,"")</f>
        <v>521.67070899999999</v>
      </c>
      <c r="J2074" s="13">
        <f t="shared" si="224"/>
        <v>226.38663900000006</v>
      </c>
      <c r="K2074" s="13">
        <f>IFERROR([1]!EM_S_QSTM07_IS(B2074,"61",$K$2,"1")/1000000,"")</f>
        <v>620.26746300000002</v>
      </c>
      <c r="L2074" s="14">
        <f t="shared" si="227"/>
        <v>-0.6350177100938792</v>
      </c>
      <c r="M2074" s="33" t="str">
        <f ca="1">[1]!EM_S_MAJASSRES_NUM(B2074,$M$2,$M$1)</f>
        <v/>
      </c>
      <c r="N2074" s="29" t="str">
        <f t="shared" si="228"/>
        <v/>
      </c>
      <c r="O2074" s="21">
        <f t="shared" ca="1" si="229"/>
        <v>-0.6350177100938792</v>
      </c>
      <c r="P2074" s="10" t="str">
        <f t="shared" si="230"/>
        <v>财报</v>
      </c>
    </row>
    <row r="2075" spans="1:16" x14ac:dyDescent="0.2">
      <c r="A2075" s="17">
        <f t="shared" ca="1" si="225"/>
        <v>1897</v>
      </c>
      <c r="B2075" s="8" t="s">
        <v>4172</v>
      </c>
      <c r="C2075" s="8" t="s">
        <v>4173</v>
      </c>
      <c r="D2075" s="13">
        <f>IFERROR([1]!EM_S_QSTM07_IS(B2075,"61",$C$1,"1")/1000000,"")</f>
        <v>19.519554170000003</v>
      </c>
      <c r="E2075" s="13" t="str">
        <f>IFERROR([1]!EM_S_PERFORMANCEEXPRESS_PERFEXNETPROFITTOSHAREHOLDER(B2075,$C$1)/1000000,"")</f>
        <v/>
      </c>
      <c r="F2075" s="13" t="str">
        <f>IFERROR([1]!EM_S_PROFITNOTICE_FORECASTT(B2075,$C$1)/1000000,"")</f>
        <v/>
      </c>
      <c r="G2075" s="13" t="str">
        <f>IFERROR([1]!EM_S_PROFITNOTICE_FORECASTL(B2075,$C$1)/1000000,"")</f>
        <v/>
      </c>
      <c r="H2075" s="13" t="str">
        <f t="shared" si="226"/>
        <v/>
      </c>
      <c r="I2075" s="20">
        <f>IFERROR([1]!EM_S_QSTM07_IS(B2075,"61",$I$1,"1")/1000000,"")</f>
        <v>69.728453939999994</v>
      </c>
      <c r="J2075" s="13">
        <f t="shared" si="224"/>
        <v>-50.208899769999988</v>
      </c>
      <c r="K2075" s="13">
        <f>IFERROR([1]!EM_S_QSTM07_IS(B2075,"61",$K$2,"1")/1000000,"")</f>
        <v>73.355239139999995</v>
      </c>
      <c r="L2075" s="14">
        <f t="shared" si="227"/>
        <v>-1.6844623554995883</v>
      </c>
      <c r="M2075" s="33" t="str">
        <f ca="1">[1]!EM_S_MAJASSRES_NUM(B2075,$M$2,$M$1)</f>
        <v/>
      </c>
      <c r="N2075" s="29" t="str">
        <f t="shared" si="228"/>
        <v/>
      </c>
      <c r="O2075" s="21">
        <f t="shared" ca="1" si="229"/>
        <v>-1.6844623554995883</v>
      </c>
      <c r="P2075" s="10" t="str">
        <f t="shared" si="230"/>
        <v>财报</v>
      </c>
    </row>
    <row r="2076" spans="1:16" x14ac:dyDescent="0.2">
      <c r="A2076" s="17">
        <f t="shared" ca="1" si="225"/>
        <v>802</v>
      </c>
      <c r="B2076" s="8" t="s">
        <v>4174</v>
      </c>
      <c r="C2076" s="8" t="s">
        <v>4175</v>
      </c>
      <c r="D2076" s="13">
        <f>IFERROR([1]!EM_S_QSTM07_IS(B2076,"61",$C$1,"1")/1000000,"")</f>
        <v>660.02828883000006</v>
      </c>
      <c r="E2076" s="13" t="str">
        <f>IFERROR([1]!EM_S_PERFORMANCEEXPRESS_PERFEXNETPROFITTOSHAREHOLDER(B2076,$C$1)/1000000,"")</f>
        <v/>
      </c>
      <c r="F2076" s="13" t="str">
        <f>IFERROR([1]!EM_S_PROFITNOTICE_FORECASTT(B2076,$C$1)/1000000,"")</f>
        <v/>
      </c>
      <c r="G2076" s="13" t="str">
        <f>IFERROR([1]!EM_S_PROFITNOTICE_FORECASTL(B2076,$C$1)/1000000,"")</f>
        <v/>
      </c>
      <c r="H2076" s="13" t="str">
        <f t="shared" si="226"/>
        <v/>
      </c>
      <c r="I2076" s="20">
        <f>IFERROR([1]!EM_S_QSTM07_IS(B2076,"61",$I$1,"1")/1000000,"")</f>
        <v>303.66942154000003</v>
      </c>
      <c r="J2076" s="13">
        <f t="shared" si="224"/>
        <v>356.35886729000003</v>
      </c>
      <c r="K2076" s="13">
        <f>IFERROR([1]!EM_S_QSTM07_IS(B2076,"61",$K$2,"1")/1000000,"")</f>
        <v>705.18566669000006</v>
      </c>
      <c r="L2076" s="14">
        <f t="shared" si="227"/>
        <v>-0.4946595143337541</v>
      </c>
      <c r="M2076" s="33" t="str">
        <f ca="1">[1]!EM_S_MAJASSRES_NUM(B2076,$M$2,$M$1)</f>
        <v/>
      </c>
      <c r="N2076" s="29" t="str">
        <f t="shared" si="228"/>
        <v/>
      </c>
      <c r="O2076" s="21">
        <f t="shared" ca="1" si="229"/>
        <v>-0.4946595143337541</v>
      </c>
      <c r="P2076" s="10" t="str">
        <f t="shared" si="230"/>
        <v>财报</v>
      </c>
    </row>
    <row r="2077" spans="1:16" x14ac:dyDescent="0.2">
      <c r="A2077" s="17">
        <f t="shared" ca="1" si="225"/>
        <v>1194</v>
      </c>
      <c r="B2077" s="8" t="s">
        <v>4176</v>
      </c>
      <c r="C2077" s="8" t="s">
        <v>4177</v>
      </c>
      <c r="D2077" s="13">
        <f>IFERROR([1]!EM_S_QSTM07_IS(B2077,"61",$C$1,"1")/1000000,"")</f>
        <v>11.545102289999999</v>
      </c>
      <c r="E2077" s="13" t="str">
        <f>IFERROR([1]!EM_S_PERFORMANCEEXPRESS_PERFEXNETPROFITTOSHAREHOLDER(B2077,$C$1)/1000000,"")</f>
        <v/>
      </c>
      <c r="F2077" s="13" t="str">
        <f>IFERROR([1]!EM_S_PROFITNOTICE_FORECASTT(B2077,$C$1)/1000000,"")</f>
        <v/>
      </c>
      <c r="G2077" s="13" t="str">
        <f>IFERROR([1]!EM_S_PROFITNOTICE_FORECASTL(B2077,$C$1)/1000000,"")</f>
        <v/>
      </c>
      <c r="H2077" s="13" t="str">
        <f t="shared" si="226"/>
        <v/>
      </c>
      <c r="I2077" s="20">
        <f>IFERROR([1]!EM_S_QSTM07_IS(B2077,"61",$I$1,"1")/1000000,"")</f>
        <v>8.9559080000000009</v>
      </c>
      <c r="J2077" s="13">
        <f t="shared" si="224"/>
        <v>2.5891942899999982</v>
      </c>
      <c r="K2077" s="13">
        <f>IFERROR([1]!EM_S_QSTM07_IS(B2077,"61",$K$2,"1")/1000000,"")</f>
        <v>11.8540017</v>
      </c>
      <c r="L2077" s="14">
        <f t="shared" si="227"/>
        <v>-0.78157635239751999</v>
      </c>
      <c r="M2077" s="33" t="str">
        <f ca="1">[1]!EM_S_MAJASSRES_NUM(B2077,$M$2,$M$1)</f>
        <v/>
      </c>
      <c r="N2077" s="29" t="str">
        <f t="shared" si="228"/>
        <v/>
      </c>
      <c r="O2077" s="21">
        <f t="shared" ca="1" si="229"/>
        <v>-0.78157635239751999</v>
      </c>
      <c r="P2077" s="10" t="str">
        <f t="shared" si="230"/>
        <v>财报</v>
      </c>
    </row>
    <row r="2078" spans="1:16" x14ac:dyDescent="0.2">
      <c r="A2078" s="17">
        <f t="shared" ca="1" si="225"/>
        <v>145</v>
      </c>
      <c r="B2078" s="8" t="s">
        <v>4178</v>
      </c>
      <c r="C2078" s="8" t="s">
        <v>4179</v>
      </c>
      <c r="D2078" s="13">
        <f>IFERROR([1]!EM_S_QSTM07_IS(B2078,"61",$C$1,"1")/1000000,"")</f>
        <v>-43.574367389999999</v>
      </c>
      <c r="E2078" s="13" t="str">
        <f>IFERROR([1]!EM_S_PERFORMANCEEXPRESS_PERFEXNETPROFITTOSHAREHOLDER(B2078,$C$1)/1000000,"")</f>
        <v/>
      </c>
      <c r="F2078" s="13" t="str">
        <f>IFERROR([1]!EM_S_PROFITNOTICE_FORECASTT(B2078,$C$1)/1000000,"")</f>
        <v/>
      </c>
      <c r="G2078" s="13" t="str">
        <f>IFERROR([1]!EM_S_PROFITNOTICE_FORECASTL(B2078,$C$1)/1000000,"")</f>
        <v/>
      </c>
      <c r="H2078" s="13" t="str">
        <f t="shared" si="226"/>
        <v/>
      </c>
      <c r="I2078" s="20">
        <f>IFERROR([1]!EM_S_QSTM07_IS(B2078,"61",$I$1,"1")/1000000,"")</f>
        <v>-59.690931729999996</v>
      </c>
      <c r="J2078" s="13">
        <f t="shared" si="224"/>
        <v>16.116564339999996</v>
      </c>
      <c r="K2078" s="13">
        <f>IFERROR([1]!EM_S_QSTM07_IS(B2078,"61",$K$2,"1")/1000000,"")</f>
        <v>-52.472442399999998</v>
      </c>
      <c r="L2078" s="14">
        <f t="shared" si="227"/>
        <v>1.3071433995227941</v>
      </c>
      <c r="M2078" s="33" t="str">
        <f ca="1">[1]!EM_S_MAJASSRES_NUM(B2078,$M$2,$M$1)</f>
        <v/>
      </c>
      <c r="N2078" s="29" t="str">
        <f t="shared" si="228"/>
        <v/>
      </c>
      <c r="O2078" s="21">
        <f t="shared" ca="1" si="229"/>
        <v>1.3071433995227941</v>
      </c>
      <c r="P2078" s="10" t="str">
        <f t="shared" si="230"/>
        <v>财报</v>
      </c>
    </row>
    <row r="2079" spans="1:16" x14ac:dyDescent="0.2">
      <c r="A2079" s="17">
        <f t="shared" ca="1" si="225"/>
        <v>215</v>
      </c>
      <c r="B2079" s="8" t="s">
        <v>4180</v>
      </c>
      <c r="C2079" s="8" t="s">
        <v>4181</v>
      </c>
      <c r="D2079" s="13">
        <f>IFERROR([1]!EM_S_QSTM07_IS(B2079,"61",$C$1,"1")/1000000,"")</f>
        <v>0.33999565999999998</v>
      </c>
      <c r="E2079" s="13" t="str">
        <f>IFERROR([1]!EM_S_PERFORMANCEEXPRESS_PERFEXNETPROFITTOSHAREHOLDER(B2079,$C$1)/1000000,"")</f>
        <v/>
      </c>
      <c r="F2079" s="13" t="str">
        <f>IFERROR([1]!EM_S_PROFITNOTICE_FORECASTT(B2079,$C$1)/1000000,"")</f>
        <v/>
      </c>
      <c r="G2079" s="13" t="str">
        <f>IFERROR([1]!EM_S_PROFITNOTICE_FORECASTL(B2079,$C$1)/1000000,"")</f>
        <v/>
      </c>
      <c r="H2079" s="13" t="str">
        <f t="shared" si="226"/>
        <v/>
      </c>
      <c r="I2079" s="20">
        <f>IFERROR([1]!EM_S_QSTM07_IS(B2079,"61",$I$1,"1")/1000000,"")</f>
        <v>1.5772650400000001</v>
      </c>
      <c r="J2079" s="13">
        <f t="shared" si="224"/>
        <v>-1.2372693800000001</v>
      </c>
      <c r="K2079" s="13">
        <f>IFERROR([1]!EM_S_QSTM07_IS(B2079,"61",$K$2,"1")/1000000,"")</f>
        <v>-55.149254799999994</v>
      </c>
      <c r="L2079" s="14">
        <f t="shared" si="227"/>
        <v>0.97756507527641157</v>
      </c>
      <c r="M2079" s="33" t="str">
        <f ca="1">[1]!EM_S_MAJASSRES_NUM(B2079,$M$2,$M$1)</f>
        <v/>
      </c>
      <c r="N2079" s="29" t="str">
        <f t="shared" si="228"/>
        <v/>
      </c>
      <c r="O2079" s="21">
        <f t="shared" ca="1" si="229"/>
        <v>0.97756507527641157</v>
      </c>
      <c r="P2079" s="10" t="str">
        <f t="shared" si="230"/>
        <v>财报</v>
      </c>
    </row>
    <row r="2080" spans="1:16" x14ac:dyDescent="0.2">
      <c r="A2080" s="17">
        <f t="shared" ca="1" si="225"/>
        <v>1928</v>
      </c>
      <c r="B2080" s="8" t="s">
        <v>4182</v>
      </c>
      <c r="C2080" s="8" t="s">
        <v>4183</v>
      </c>
      <c r="D2080" s="13">
        <f>IFERROR([1]!EM_S_QSTM07_IS(B2080,"61",$C$1,"1")/1000000,"")</f>
        <v>14.192420519999999</v>
      </c>
      <c r="E2080" s="13" t="str">
        <f>IFERROR([1]!EM_S_PERFORMANCEEXPRESS_PERFEXNETPROFITTOSHAREHOLDER(B2080,$C$1)/1000000,"")</f>
        <v/>
      </c>
      <c r="F2080" s="13" t="str">
        <f>IFERROR([1]!EM_S_PROFITNOTICE_FORECASTT(B2080,$C$1)/1000000,"")</f>
        <v/>
      </c>
      <c r="G2080" s="13" t="str">
        <f>IFERROR([1]!EM_S_PROFITNOTICE_FORECASTL(B2080,$C$1)/1000000,"")</f>
        <v/>
      </c>
      <c r="H2080" s="13" t="str">
        <f t="shared" si="226"/>
        <v/>
      </c>
      <c r="I2080" s="20">
        <f>IFERROR([1]!EM_S_QSTM07_IS(B2080,"61",$I$1,"1")/1000000,"")</f>
        <v>24.582358109999998</v>
      </c>
      <c r="J2080" s="13">
        <f t="shared" si="224"/>
        <v>-10.389937589999999</v>
      </c>
      <c r="K2080" s="13">
        <f>IFERROR([1]!EM_S_QSTM07_IS(B2080,"61",$K$2,"1")/1000000,"")</f>
        <v>11.622994460000001</v>
      </c>
      <c r="L2080" s="14">
        <f t="shared" si="227"/>
        <v>-1.8939122896217915</v>
      </c>
      <c r="M2080" s="33" t="str">
        <f ca="1">[1]!EM_S_MAJASSRES_NUM(B2080,$M$2,$M$1)</f>
        <v/>
      </c>
      <c r="N2080" s="29" t="str">
        <f t="shared" si="228"/>
        <v/>
      </c>
      <c r="O2080" s="21">
        <f t="shared" ca="1" si="229"/>
        <v>-1.8939122896217915</v>
      </c>
      <c r="P2080" s="10" t="str">
        <f t="shared" si="230"/>
        <v>财报</v>
      </c>
    </row>
    <row r="2081" spans="1:16" x14ac:dyDescent="0.2">
      <c r="A2081" s="17">
        <f t="shared" ca="1" si="225"/>
        <v>1746</v>
      </c>
      <c r="B2081" s="8" t="s">
        <v>4184</v>
      </c>
      <c r="C2081" s="8" t="s">
        <v>4185</v>
      </c>
      <c r="D2081" s="13">
        <f>IFERROR([1]!EM_S_QSTM07_IS(B2081,"61",$C$1,"1")/1000000,"")</f>
        <v>-21.308886399999999</v>
      </c>
      <c r="E2081" s="13" t="str">
        <f>IFERROR([1]!EM_S_PERFORMANCEEXPRESS_PERFEXNETPROFITTOSHAREHOLDER(B2081,$C$1)/1000000,"")</f>
        <v/>
      </c>
      <c r="F2081" s="13" t="str">
        <f>IFERROR([1]!EM_S_PROFITNOTICE_FORECASTT(B2081,$C$1)/1000000,"")</f>
        <v/>
      </c>
      <c r="G2081" s="13" t="str">
        <f>IFERROR([1]!EM_S_PROFITNOTICE_FORECASTL(B2081,$C$1)/1000000,"")</f>
        <v/>
      </c>
      <c r="H2081" s="13" t="str">
        <f t="shared" si="226"/>
        <v/>
      </c>
      <c r="I2081" s="20">
        <f>IFERROR([1]!EM_S_QSTM07_IS(B2081,"61",$I$1,"1")/1000000,"")</f>
        <v>-11.566268970000001</v>
      </c>
      <c r="J2081" s="13">
        <f t="shared" si="224"/>
        <v>-9.7426174299999975</v>
      </c>
      <c r="K2081" s="13">
        <f>IFERROR([1]!EM_S_QSTM07_IS(B2081,"61",$K$2,"1")/1000000,"")</f>
        <v>37.794886340000005</v>
      </c>
      <c r="L2081" s="14">
        <f t="shared" si="227"/>
        <v>-1.2577760743174653</v>
      </c>
      <c r="M2081" s="33" t="str">
        <f ca="1">[1]!EM_S_MAJASSRES_NUM(B2081,$M$2,$M$1)</f>
        <v/>
      </c>
      <c r="N2081" s="29" t="str">
        <f t="shared" si="228"/>
        <v/>
      </c>
      <c r="O2081" s="21">
        <f t="shared" ca="1" si="229"/>
        <v>-1.2577760743174653</v>
      </c>
      <c r="P2081" s="10" t="str">
        <f t="shared" si="230"/>
        <v>财报</v>
      </c>
    </row>
    <row r="2082" spans="1:16" x14ac:dyDescent="0.2">
      <c r="A2082" s="17">
        <f t="shared" ca="1" si="225"/>
        <v>1841</v>
      </c>
      <c r="B2082" s="8" t="s">
        <v>4186</v>
      </c>
      <c r="C2082" s="8" t="s">
        <v>4187</v>
      </c>
      <c r="D2082" s="13">
        <f>IFERROR([1]!EM_S_QSTM07_IS(B2082,"61",$C$1,"1")/1000000,"")</f>
        <v>-45.96224668</v>
      </c>
      <c r="E2082" s="13" t="str">
        <f>IFERROR([1]!EM_S_PERFORMANCEEXPRESS_PERFEXNETPROFITTOSHAREHOLDER(B2082,$C$1)/1000000,"")</f>
        <v/>
      </c>
      <c r="F2082" s="13" t="str">
        <f>IFERROR([1]!EM_S_PROFITNOTICE_FORECASTT(B2082,$C$1)/1000000,"")</f>
        <v/>
      </c>
      <c r="G2082" s="13" t="str">
        <f>IFERROR([1]!EM_S_PROFITNOTICE_FORECASTL(B2082,$C$1)/1000000,"")</f>
        <v/>
      </c>
      <c r="H2082" s="13" t="str">
        <f t="shared" si="226"/>
        <v/>
      </c>
      <c r="I2082" s="20">
        <f>IFERROR([1]!EM_S_QSTM07_IS(B2082,"61",$I$1,"1")/1000000,"")</f>
        <v>-16.998072079999996</v>
      </c>
      <c r="J2082" s="13">
        <f t="shared" si="224"/>
        <v>-28.964174600000003</v>
      </c>
      <c r="K2082" s="13">
        <f>IFERROR([1]!EM_S_QSTM07_IS(B2082,"61",$K$2,"1")/1000000,"")</f>
        <v>59.360077609999998</v>
      </c>
      <c r="L2082" s="14">
        <f t="shared" si="227"/>
        <v>-1.4879403088098491</v>
      </c>
      <c r="M2082" s="33" t="str">
        <f ca="1">[1]!EM_S_MAJASSRES_NUM(B2082,$M$2,$M$1)</f>
        <v/>
      </c>
      <c r="N2082" s="29" t="str">
        <f t="shared" si="228"/>
        <v/>
      </c>
      <c r="O2082" s="21">
        <f t="shared" ca="1" si="229"/>
        <v>-1.4879403088098491</v>
      </c>
      <c r="P2082" s="10" t="str">
        <f t="shared" si="230"/>
        <v>财报</v>
      </c>
    </row>
    <row r="2083" spans="1:16" x14ac:dyDescent="0.2">
      <c r="A2083" s="17">
        <f t="shared" ca="1" si="225"/>
        <v>602</v>
      </c>
      <c r="B2083" s="8" t="s">
        <v>4188</v>
      </c>
      <c r="C2083" s="8" t="s">
        <v>4189</v>
      </c>
      <c r="D2083" s="13">
        <f>IFERROR([1]!EM_S_QSTM07_IS(B2083,"61",$C$1,"1")/1000000,"")</f>
        <v>17.195257690000002</v>
      </c>
      <c r="E2083" s="13" t="str">
        <f>IFERROR([1]!EM_S_PERFORMANCEEXPRESS_PERFEXNETPROFITTOSHAREHOLDER(B2083,$C$1)/1000000,"")</f>
        <v/>
      </c>
      <c r="F2083" s="13" t="str">
        <f>IFERROR([1]!EM_S_PROFITNOTICE_FORECASTT(B2083,$C$1)/1000000,"")</f>
        <v/>
      </c>
      <c r="G2083" s="13" t="str">
        <f>IFERROR([1]!EM_S_PROFITNOTICE_FORECASTL(B2083,$C$1)/1000000,"")</f>
        <v/>
      </c>
      <c r="H2083" s="13" t="str">
        <f t="shared" si="226"/>
        <v/>
      </c>
      <c r="I2083" s="20">
        <f>IFERROR([1]!EM_S_QSTM07_IS(B2083,"61",$I$1,"1")/1000000,"")</f>
        <v>8.7062750600000012</v>
      </c>
      <c r="J2083" s="13">
        <f t="shared" si="224"/>
        <v>8.4889826300000006</v>
      </c>
      <c r="K2083" s="13">
        <f>IFERROR([1]!EM_S_QSTM07_IS(B2083,"61",$K$2,"1")/1000000,"")</f>
        <v>11.50879748</v>
      </c>
      <c r="L2083" s="14">
        <f t="shared" si="227"/>
        <v>-0.2623918663307645</v>
      </c>
      <c r="M2083" s="33" t="str">
        <f ca="1">[1]!EM_S_MAJASSRES_NUM(B2083,$M$2,$M$1)</f>
        <v/>
      </c>
      <c r="N2083" s="29" t="str">
        <f t="shared" si="228"/>
        <v/>
      </c>
      <c r="O2083" s="21">
        <f t="shared" ca="1" si="229"/>
        <v>-0.2623918663307645</v>
      </c>
      <c r="P2083" s="10" t="str">
        <f t="shared" si="230"/>
        <v>财报</v>
      </c>
    </row>
    <row r="2084" spans="1:16" x14ac:dyDescent="0.2">
      <c r="A2084" s="17">
        <f t="shared" ca="1" si="225"/>
        <v>142</v>
      </c>
      <c r="B2084" s="8" t="s">
        <v>4190</v>
      </c>
      <c r="C2084" s="8" t="s">
        <v>4191</v>
      </c>
      <c r="D2084" s="13">
        <f>IFERROR([1]!EM_S_QSTM07_IS(B2084,"61",$C$1,"1")/1000000,"")</f>
        <v>-21.904534160000001</v>
      </c>
      <c r="E2084" s="13" t="str">
        <f>IFERROR([1]!EM_S_PERFORMANCEEXPRESS_PERFEXNETPROFITTOSHAREHOLDER(B2084,$C$1)/1000000,"")</f>
        <v/>
      </c>
      <c r="F2084" s="13" t="str">
        <f>IFERROR([1]!EM_S_PROFITNOTICE_FORECASTT(B2084,$C$1)/1000000,"")</f>
        <v/>
      </c>
      <c r="G2084" s="13" t="str">
        <f>IFERROR([1]!EM_S_PROFITNOTICE_FORECASTL(B2084,$C$1)/1000000,"")</f>
        <v/>
      </c>
      <c r="H2084" s="13" t="str">
        <f t="shared" si="226"/>
        <v/>
      </c>
      <c r="I2084" s="20">
        <f>IFERROR([1]!EM_S_QSTM07_IS(B2084,"61",$I$1,"1")/1000000,"")</f>
        <v>-48.52002718</v>
      </c>
      <c r="J2084" s="13">
        <f t="shared" si="224"/>
        <v>26.615493019999999</v>
      </c>
      <c r="K2084" s="13">
        <f>IFERROR([1]!EM_S_QSTM07_IS(B2084,"61",$K$2,"1")/1000000,"")</f>
        <v>-79.173683099999991</v>
      </c>
      <c r="L2084" s="14">
        <f t="shared" si="227"/>
        <v>1.3361659073809085</v>
      </c>
      <c r="M2084" s="33" t="str">
        <f ca="1">[1]!EM_S_MAJASSRES_NUM(B2084,$M$2,$M$1)</f>
        <v/>
      </c>
      <c r="N2084" s="29" t="str">
        <f t="shared" si="228"/>
        <v/>
      </c>
      <c r="O2084" s="21">
        <f t="shared" ca="1" si="229"/>
        <v>1.3361659073809085</v>
      </c>
      <c r="P2084" s="10" t="str">
        <f t="shared" si="230"/>
        <v>财报</v>
      </c>
    </row>
    <row r="2085" spans="1:16" x14ac:dyDescent="0.2">
      <c r="A2085" s="17">
        <f t="shared" ca="1" si="225"/>
        <v>1376</v>
      </c>
      <c r="B2085" s="8" t="s">
        <v>4192</v>
      </c>
      <c r="C2085" s="8" t="s">
        <v>4193</v>
      </c>
      <c r="D2085" s="13">
        <f>IFERROR([1]!EM_S_QSTM07_IS(B2085,"61",$C$1,"1")/1000000,"")</f>
        <v>272.00507299999998</v>
      </c>
      <c r="E2085" s="13" t="str">
        <f>IFERROR([1]!EM_S_PERFORMANCEEXPRESS_PERFEXNETPROFITTOSHAREHOLDER(B2085,$C$1)/1000000,"")</f>
        <v/>
      </c>
      <c r="F2085" s="13" t="str">
        <f>IFERROR([1]!EM_S_PROFITNOTICE_FORECASTT(B2085,$C$1)/1000000,"")</f>
        <v/>
      </c>
      <c r="G2085" s="13" t="str">
        <f>IFERROR([1]!EM_S_PROFITNOTICE_FORECASTL(B2085,$C$1)/1000000,"")</f>
        <v/>
      </c>
      <c r="H2085" s="13" t="str">
        <f t="shared" si="226"/>
        <v/>
      </c>
      <c r="I2085" s="20">
        <f>IFERROR([1]!EM_S_QSTM07_IS(B2085,"61",$I$1,"1")/1000000,"")</f>
        <v>201.37167199999999</v>
      </c>
      <c r="J2085" s="13">
        <f t="shared" si="224"/>
        <v>70.633400999999992</v>
      </c>
      <c r="K2085" s="13">
        <f>IFERROR([1]!EM_S_QSTM07_IS(B2085,"61",$K$2,"1")/1000000,"")</f>
        <v>761.45867699999997</v>
      </c>
      <c r="L2085" s="14">
        <f t="shared" si="227"/>
        <v>-0.90723935108562703</v>
      </c>
      <c r="M2085" s="33" t="str">
        <f ca="1">[1]!EM_S_MAJASSRES_NUM(B2085,$M$2,$M$1)</f>
        <v/>
      </c>
      <c r="N2085" s="29" t="str">
        <f t="shared" si="228"/>
        <v/>
      </c>
      <c r="O2085" s="21">
        <f t="shared" ca="1" si="229"/>
        <v>-0.90723935108562703</v>
      </c>
      <c r="P2085" s="10" t="str">
        <f t="shared" si="230"/>
        <v>财报</v>
      </c>
    </row>
    <row r="2086" spans="1:16" x14ac:dyDescent="0.2">
      <c r="A2086" s="17">
        <f t="shared" ca="1" si="225"/>
        <v>679</v>
      </c>
      <c r="B2086" s="8" t="s">
        <v>4194</v>
      </c>
      <c r="C2086" s="8" t="s">
        <v>4195</v>
      </c>
      <c r="D2086" s="13">
        <f>IFERROR([1]!EM_S_QSTM07_IS(B2086,"61",$C$1,"1")/1000000,"")</f>
        <v>67.707024709999999</v>
      </c>
      <c r="E2086" s="13" t="str">
        <f>IFERROR([1]!EM_S_PERFORMANCEEXPRESS_PERFEXNETPROFITTOSHAREHOLDER(B2086,$C$1)/1000000,"")</f>
        <v/>
      </c>
      <c r="F2086" s="13" t="str">
        <f>IFERROR([1]!EM_S_PROFITNOTICE_FORECASTT(B2086,$C$1)/1000000,"")</f>
        <v/>
      </c>
      <c r="G2086" s="13" t="str">
        <f>IFERROR([1]!EM_S_PROFITNOTICE_FORECASTL(B2086,$C$1)/1000000,"")</f>
        <v/>
      </c>
      <c r="H2086" s="13" t="str">
        <f t="shared" si="226"/>
        <v/>
      </c>
      <c r="I2086" s="20">
        <f>IFERROR([1]!EM_S_QSTM07_IS(B2086,"61",$I$1,"1")/1000000,"")</f>
        <v>31.51428409</v>
      </c>
      <c r="J2086" s="13">
        <f t="shared" si="224"/>
        <v>36.192740619999995</v>
      </c>
      <c r="K2086" s="13">
        <f>IFERROR([1]!EM_S_QSTM07_IS(B2086,"61",$K$2,"1")/1000000,"")</f>
        <v>56.674809590000002</v>
      </c>
      <c r="L2086" s="14">
        <f t="shared" si="227"/>
        <v>-0.36139634377552404</v>
      </c>
      <c r="M2086" s="33" t="str">
        <f ca="1">[1]!EM_S_MAJASSRES_NUM(B2086,$M$2,$M$1)</f>
        <v/>
      </c>
      <c r="N2086" s="29" t="str">
        <f t="shared" si="228"/>
        <v/>
      </c>
      <c r="O2086" s="21">
        <f t="shared" ca="1" si="229"/>
        <v>-0.36139634377552404</v>
      </c>
      <c r="P2086" s="10" t="str">
        <f t="shared" si="230"/>
        <v>财报</v>
      </c>
    </row>
    <row r="2087" spans="1:16" x14ac:dyDescent="0.2">
      <c r="A2087" s="17" t="str">
        <f t="shared" ca="1" si="225"/>
        <v/>
      </c>
      <c r="B2087" s="8" t="s">
        <v>4196</v>
      </c>
      <c r="C2087" s="8" t="s">
        <v>4197</v>
      </c>
      <c r="D2087" s="13">
        <f>IFERROR([1]!EM_S_QSTM07_IS(B2087,"61",$C$1,"1")/1000000,"")</f>
        <v>0.37047143999999999</v>
      </c>
      <c r="E2087" s="13" t="str">
        <f>IFERROR([1]!EM_S_PERFORMANCEEXPRESS_PERFEXNETPROFITTOSHAREHOLDER(B2087,$C$1)/1000000,"")</f>
        <v/>
      </c>
      <c r="F2087" s="13" t="str">
        <f>IFERROR([1]!EM_S_PROFITNOTICE_FORECASTT(B2087,$C$1)/1000000,"")</f>
        <v/>
      </c>
      <c r="G2087" s="13" t="str">
        <f>IFERROR([1]!EM_S_PROFITNOTICE_FORECASTL(B2087,$C$1)/1000000,"")</f>
        <v/>
      </c>
      <c r="H2087" s="13" t="str">
        <f t="shared" si="226"/>
        <v/>
      </c>
      <c r="I2087" s="20">
        <f>IFERROR([1]!EM_S_QSTM07_IS(B2087,"61",$I$1,"1")/1000000,"")</f>
        <v>1.9545346299999999</v>
      </c>
      <c r="J2087" s="13">
        <f t="shared" si="224"/>
        <v>-1.58406319</v>
      </c>
      <c r="K2087" s="13">
        <f>IFERROR([1]!EM_S_QSTM07_IS(B2087,"61",$K$2,"1")/1000000,"")</f>
        <v>1.7647564899999999</v>
      </c>
      <c r="L2087" s="14">
        <f t="shared" si="227"/>
        <v>-1.8976100663043887</v>
      </c>
      <c r="M2087" s="33" t="str">
        <f ca="1">[1]!EM_S_MAJASSRES_NUM(B2087,$M$2,$M$1)</f>
        <v/>
      </c>
      <c r="N2087" s="29">
        <f t="shared" si="228"/>
        <v>1</v>
      </c>
      <c r="O2087" s="21" t="str">
        <f t="shared" ca="1" si="229"/>
        <v/>
      </c>
      <c r="P2087" s="10" t="str">
        <f t="shared" si="230"/>
        <v>财报</v>
      </c>
    </row>
    <row r="2088" spans="1:16" x14ac:dyDescent="0.2">
      <c r="A2088" s="17">
        <f t="shared" ca="1" si="225"/>
        <v>2017</v>
      </c>
      <c r="B2088" s="8" t="s">
        <v>4198</v>
      </c>
      <c r="C2088" s="8" t="s">
        <v>4199</v>
      </c>
      <c r="D2088" s="13">
        <f>IFERROR([1]!EM_S_QSTM07_IS(B2088,"61",$C$1,"1")/1000000,"")</f>
        <v>110.67005239</v>
      </c>
      <c r="E2088" s="13" t="str">
        <f>IFERROR([1]!EM_S_PERFORMANCEEXPRESS_PERFEXNETPROFITTOSHAREHOLDER(B2088,$C$1)/1000000,"")</f>
        <v/>
      </c>
      <c r="F2088" s="13" t="str">
        <f>IFERROR([1]!EM_S_PROFITNOTICE_FORECASTT(B2088,$C$1)/1000000,"")</f>
        <v/>
      </c>
      <c r="G2088" s="13" t="str">
        <f>IFERROR([1]!EM_S_PROFITNOTICE_FORECASTL(B2088,$C$1)/1000000,"")</f>
        <v/>
      </c>
      <c r="H2088" s="13" t="str">
        <f t="shared" si="226"/>
        <v/>
      </c>
      <c r="I2088" s="20">
        <f>IFERROR([1]!EM_S_QSTM07_IS(B2088,"61",$I$1,"1")/1000000,"")</f>
        <v>631.54241095999998</v>
      </c>
      <c r="J2088" s="13">
        <f t="shared" si="224"/>
        <v>-520.87235856999996</v>
      </c>
      <c r="K2088" s="13">
        <f>IFERROR([1]!EM_S_QSTM07_IS(B2088,"61",$K$2,"1")/1000000,"")</f>
        <v>127.34506011000001</v>
      </c>
      <c r="L2088" s="14">
        <f t="shared" si="227"/>
        <v>-5.0902439255992578</v>
      </c>
      <c r="M2088" s="33" t="str">
        <f ca="1">[1]!EM_S_MAJASSRES_NUM(B2088,$M$2,$M$1)</f>
        <v/>
      </c>
      <c r="N2088" s="29" t="str">
        <f t="shared" si="228"/>
        <v/>
      </c>
      <c r="O2088" s="21">
        <f t="shared" ca="1" si="229"/>
        <v>-5.0902439255992578</v>
      </c>
      <c r="P2088" s="10" t="str">
        <f t="shared" si="230"/>
        <v>财报</v>
      </c>
    </row>
    <row r="2089" spans="1:16" x14ac:dyDescent="0.2">
      <c r="A2089" s="17" t="str">
        <f t="shared" ca="1" si="225"/>
        <v/>
      </c>
      <c r="B2089" s="8" t="s">
        <v>4200</v>
      </c>
      <c r="C2089" s="8" t="s">
        <v>4201</v>
      </c>
      <c r="D2089" s="13">
        <f>IFERROR([1]!EM_S_QSTM07_IS(B2089,"61",$C$1,"1")/1000000,"")</f>
        <v>26.749622760000001</v>
      </c>
      <c r="E2089" s="13" t="str">
        <f>IFERROR([1]!EM_S_PERFORMANCEEXPRESS_PERFEXNETPROFITTOSHAREHOLDER(B2089,$C$1)/1000000,"")</f>
        <v/>
      </c>
      <c r="F2089" s="13" t="str">
        <f>IFERROR([1]!EM_S_PROFITNOTICE_FORECASTT(B2089,$C$1)/1000000,"")</f>
        <v/>
      </c>
      <c r="G2089" s="13" t="str">
        <f>IFERROR([1]!EM_S_PROFITNOTICE_FORECASTL(B2089,$C$1)/1000000,"")</f>
        <v/>
      </c>
      <c r="H2089" s="13" t="str">
        <f t="shared" si="226"/>
        <v/>
      </c>
      <c r="I2089" s="20">
        <f>IFERROR([1]!EM_S_QSTM07_IS(B2089,"61",$I$1,"1")/1000000,"")</f>
        <v>1.8798036699999998</v>
      </c>
      <c r="J2089" s="13">
        <f t="shared" si="224"/>
        <v>24.86981909</v>
      </c>
      <c r="K2089" s="13">
        <f>IFERROR([1]!EM_S_QSTM07_IS(B2089,"61",$K$2,"1")/1000000,"")</f>
        <v>-3.3900961700000001</v>
      </c>
      <c r="L2089" s="14">
        <f t="shared" si="227"/>
        <v>8.336021706428463</v>
      </c>
      <c r="M2089" s="33" t="str">
        <f ca="1">[1]!EM_S_MAJASSRES_NUM(B2089,$M$2,$M$1)</f>
        <v/>
      </c>
      <c r="N2089" s="29">
        <f t="shared" si="228"/>
        <v>1</v>
      </c>
      <c r="O2089" s="21" t="str">
        <f t="shared" ca="1" si="229"/>
        <v/>
      </c>
      <c r="P2089" s="10" t="str">
        <f t="shared" si="230"/>
        <v>财报</v>
      </c>
    </row>
    <row r="2090" spans="1:16" x14ac:dyDescent="0.2">
      <c r="A2090" s="17">
        <f t="shared" ca="1" si="225"/>
        <v>1965</v>
      </c>
      <c r="B2090" s="8" t="s">
        <v>4202</v>
      </c>
      <c r="C2090" s="8" t="s">
        <v>4203</v>
      </c>
      <c r="D2090" s="13">
        <f>IFERROR([1]!EM_S_QSTM07_IS(B2090,"61",$C$1,"1")/1000000,"")</f>
        <v>49.873812399999998</v>
      </c>
      <c r="E2090" s="13" t="str">
        <f>IFERROR([1]!EM_S_PERFORMANCEEXPRESS_PERFEXNETPROFITTOSHAREHOLDER(B2090,$C$1)/1000000,"")</f>
        <v/>
      </c>
      <c r="F2090" s="13" t="str">
        <f>IFERROR([1]!EM_S_PROFITNOTICE_FORECASTT(B2090,$C$1)/1000000,"")</f>
        <v/>
      </c>
      <c r="G2090" s="13" t="str">
        <f>IFERROR([1]!EM_S_PROFITNOTICE_FORECASTL(B2090,$C$1)/1000000,"")</f>
        <v/>
      </c>
      <c r="H2090" s="13" t="str">
        <f t="shared" si="226"/>
        <v/>
      </c>
      <c r="I2090" s="20">
        <f>IFERROR([1]!EM_S_QSTM07_IS(B2090,"61",$I$1,"1")/1000000,"")</f>
        <v>94.978041879999992</v>
      </c>
      <c r="J2090" s="13">
        <f t="shared" si="224"/>
        <v>-45.104229479999994</v>
      </c>
      <c r="K2090" s="13">
        <f>IFERROR([1]!EM_S_QSTM07_IS(B2090,"61",$K$2,"1")/1000000,"")</f>
        <v>31.671998420000001</v>
      </c>
      <c r="L2090" s="14">
        <f t="shared" si="227"/>
        <v>-2.4241043107503413</v>
      </c>
      <c r="M2090" s="33" t="str">
        <f ca="1">[1]!EM_S_MAJASSRES_NUM(B2090,$M$2,$M$1)</f>
        <v/>
      </c>
      <c r="N2090" s="29" t="str">
        <f t="shared" si="228"/>
        <v/>
      </c>
      <c r="O2090" s="21">
        <f t="shared" ca="1" si="229"/>
        <v>-2.4241043107503413</v>
      </c>
      <c r="P2090" s="10" t="str">
        <f t="shared" si="230"/>
        <v>财报</v>
      </c>
    </row>
    <row r="2091" spans="1:16" x14ac:dyDescent="0.2">
      <c r="A2091" s="17">
        <f t="shared" ca="1" si="225"/>
        <v>1377</v>
      </c>
      <c r="B2091" s="8" t="s">
        <v>4204</v>
      </c>
      <c r="C2091" s="8" t="s">
        <v>4205</v>
      </c>
      <c r="D2091" s="13">
        <f>IFERROR([1]!EM_S_QSTM07_IS(B2091,"61",$C$1,"1")/1000000,"")</f>
        <v>516.54919501999996</v>
      </c>
      <c r="E2091" s="13" t="str">
        <f>IFERROR([1]!EM_S_PERFORMANCEEXPRESS_PERFEXNETPROFITTOSHAREHOLDER(B2091,$C$1)/1000000,"")</f>
        <v/>
      </c>
      <c r="F2091" s="13" t="str">
        <f>IFERROR([1]!EM_S_PROFITNOTICE_FORECASTT(B2091,$C$1)/1000000,"")</f>
        <v/>
      </c>
      <c r="G2091" s="13" t="str">
        <f>IFERROR([1]!EM_S_PROFITNOTICE_FORECASTL(B2091,$C$1)/1000000,"")</f>
        <v/>
      </c>
      <c r="H2091" s="13" t="str">
        <f t="shared" si="226"/>
        <v/>
      </c>
      <c r="I2091" s="20">
        <f>IFERROR([1]!EM_S_QSTM07_IS(B2091,"61",$I$1,"1")/1000000,"")</f>
        <v>343.81948065</v>
      </c>
      <c r="J2091" s="13">
        <f t="shared" si="224"/>
        <v>172.72971436999995</v>
      </c>
      <c r="K2091" s="13">
        <f>IFERROR([1]!EM_S_QSTM07_IS(B2091,"61",$K$2,"1")/1000000,"")</f>
        <v>1877.2774905599999</v>
      </c>
      <c r="L2091" s="14">
        <f t="shared" si="227"/>
        <v>-0.9079892476000051</v>
      </c>
      <c r="M2091" s="33" t="str">
        <f ca="1">[1]!EM_S_MAJASSRES_NUM(B2091,$M$2,$M$1)</f>
        <v/>
      </c>
      <c r="N2091" s="29" t="str">
        <f t="shared" si="228"/>
        <v/>
      </c>
      <c r="O2091" s="21">
        <f t="shared" ca="1" si="229"/>
        <v>-0.9079892476000051</v>
      </c>
      <c r="P2091" s="10" t="str">
        <f t="shared" si="230"/>
        <v>财报</v>
      </c>
    </row>
    <row r="2092" spans="1:16" x14ac:dyDescent="0.2">
      <c r="A2092" s="17" t="str">
        <f t="shared" ca="1" si="225"/>
        <v/>
      </c>
      <c r="B2092" s="8" t="s">
        <v>4206</v>
      </c>
      <c r="C2092" s="8" t="s">
        <v>4207</v>
      </c>
      <c r="D2092" s="13">
        <f>IFERROR([1]!EM_S_QSTM07_IS(B2092,"61",$C$1,"1")/1000000,"")</f>
        <v>18.71057154</v>
      </c>
      <c r="E2092" s="13" t="str">
        <f>IFERROR([1]!EM_S_PERFORMANCEEXPRESS_PERFEXNETPROFITTOSHAREHOLDER(B2092,$C$1)/1000000,"")</f>
        <v/>
      </c>
      <c r="F2092" s="13" t="str">
        <f>IFERROR([1]!EM_S_PROFITNOTICE_FORECASTT(B2092,$C$1)/1000000,"")</f>
        <v/>
      </c>
      <c r="G2092" s="13" t="str">
        <f>IFERROR([1]!EM_S_PROFITNOTICE_FORECASTL(B2092,$C$1)/1000000,"")</f>
        <v/>
      </c>
      <c r="H2092" s="13" t="str">
        <f t="shared" si="226"/>
        <v/>
      </c>
      <c r="I2092" s="20">
        <f>IFERROR([1]!EM_S_QSTM07_IS(B2092,"61",$I$1,"1")/1000000,"")</f>
        <v>13.997510289999999</v>
      </c>
      <c r="J2092" s="13">
        <f t="shared" si="224"/>
        <v>4.7130612500000009</v>
      </c>
      <c r="K2092" s="13">
        <f>IFERROR([1]!EM_S_QSTM07_IS(B2092,"61",$K$2,"1")/1000000,"")</f>
        <v>7.7476242400000004</v>
      </c>
      <c r="L2092" s="14">
        <f t="shared" si="227"/>
        <v>-0.39167658316893272</v>
      </c>
      <c r="M2092" s="33" t="str">
        <f ca="1">[1]!EM_S_MAJASSRES_NUM(B2092,$M$2,$M$1)</f>
        <v/>
      </c>
      <c r="N2092" s="29">
        <f t="shared" si="228"/>
        <v>1</v>
      </c>
      <c r="O2092" s="21" t="str">
        <f t="shared" ca="1" si="229"/>
        <v/>
      </c>
      <c r="P2092" s="10" t="str">
        <f t="shared" si="230"/>
        <v>财报</v>
      </c>
    </row>
    <row r="2093" spans="1:16" x14ac:dyDescent="0.2">
      <c r="A2093" s="17" t="str">
        <f t="shared" ca="1" si="225"/>
        <v/>
      </c>
      <c r="B2093" s="8" t="s">
        <v>4208</v>
      </c>
      <c r="C2093" s="8" t="s">
        <v>4209</v>
      </c>
      <c r="D2093" s="13">
        <f>IFERROR([1]!EM_S_QSTM07_IS(B2093,"61",$C$1,"1")/1000000,"")</f>
        <v>18.079690079999999</v>
      </c>
      <c r="E2093" s="13" t="str">
        <f>IFERROR([1]!EM_S_PERFORMANCEEXPRESS_PERFEXNETPROFITTOSHAREHOLDER(B2093,$C$1)/1000000,"")</f>
        <v/>
      </c>
      <c r="F2093" s="13" t="str">
        <f>IFERROR([1]!EM_S_PROFITNOTICE_FORECASTT(B2093,$C$1)/1000000,"")</f>
        <v/>
      </c>
      <c r="G2093" s="13" t="str">
        <f>IFERROR([1]!EM_S_PROFITNOTICE_FORECASTL(B2093,$C$1)/1000000,"")</f>
        <v/>
      </c>
      <c r="H2093" s="13" t="str">
        <f t="shared" si="226"/>
        <v/>
      </c>
      <c r="I2093" s="20">
        <f>IFERROR([1]!EM_S_QSTM07_IS(B2093,"61",$I$1,"1")/1000000,"")</f>
        <v>10.3991519</v>
      </c>
      <c r="J2093" s="13">
        <f t="shared" si="224"/>
        <v>7.6805381799999992</v>
      </c>
      <c r="K2093" s="13">
        <f>IFERROR([1]!EM_S_QSTM07_IS(B2093,"61",$K$2,"1")/1000000,"")</f>
        <v>3.6237654500000001</v>
      </c>
      <c r="L2093" s="14">
        <f t="shared" si="227"/>
        <v>1.1194909786448786</v>
      </c>
      <c r="M2093" s="33" t="str">
        <f ca="1">[1]!EM_S_MAJASSRES_NUM(B2093,$M$2,$M$1)</f>
        <v/>
      </c>
      <c r="N2093" s="29">
        <f t="shared" si="228"/>
        <v>1</v>
      </c>
      <c r="O2093" s="21" t="str">
        <f t="shared" ca="1" si="229"/>
        <v/>
      </c>
      <c r="P2093" s="10" t="str">
        <f t="shared" si="230"/>
        <v>财报</v>
      </c>
    </row>
    <row r="2094" spans="1:16" x14ac:dyDescent="0.2">
      <c r="A2094" s="17">
        <f t="shared" ca="1" si="225"/>
        <v>1093</v>
      </c>
      <c r="B2094" s="8" t="s">
        <v>4210</v>
      </c>
      <c r="C2094" s="8" t="s">
        <v>4211</v>
      </c>
      <c r="D2094" s="13">
        <f>IFERROR([1]!EM_S_QSTM07_IS(B2094,"61",$C$1,"1")/1000000,"")</f>
        <v>77.646683549999992</v>
      </c>
      <c r="E2094" s="13" t="str">
        <f>IFERROR([1]!EM_S_PERFORMANCEEXPRESS_PERFEXNETPROFITTOSHAREHOLDER(B2094,$C$1)/1000000,"")</f>
        <v/>
      </c>
      <c r="F2094" s="13" t="str">
        <f>IFERROR([1]!EM_S_PROFITNOTICE_FORECASTT(B2094,$C$1)/1000000,"")</f>
        <v/>
      </c>
      <c r="G2094" s="13" t="str">
        <f>IFERROR([1]!EM_S_PROFITNOTICE_FORECASTL(B2094,$C$1)/1000000,"")</f>
        <v/>
      </c>
      <c r="H2094" s="13" t="str">
        <f t="shared" si="226"/>
        <v/>
      </c>
      <c r="I2094" s="20">
        <f>IFERROR([1]!EM_S_QSTM07_IS(B2094,"61",$I$1,"1")/1000000,"")</f>
        <v>50.20885517</v>
      </c>
      <c r="J2094" s="13">
        <f t="shared" si="224"/>
        <v>27.437828379999992</v>
      </c>
      <c r="K2094" s="13">
        <f>IFERROR([1]!EM_S_QSTM07_IS(B2094,"61",$K$2,"1")/1000000,"")</f>
        <v>93.831545309999996</v>
      </c>
      <c r="L2094" s="14">
        <f t="shared" si="227"/>
        <v>-0.70758417876044688</v>
      </c>
      <c r="M2094" s="33" t="str">
        <f ca="1">[1]!EM_S_MAJASSRES_NUM(B2094,$M$2,$M$1)</f>
        <v/>
      </c>
      <c r="N2094" s="29" t="str">
        <f t="shared" si="228"/>
        <v/>
      </c>
      <c r="O2094" s="21">
        <f t="shared" ca="1" si="229"/>
        <v>-0.70758417876044688</v>
      </c>
      <c r="P2094" s="10" t="str">
        <f t="shared" si="230"/>
        <v>财报</v>
      </c>
    </row>
    <row r="2095" spans="1:16" x14ac:dyDescent="0.2">
      <c r="A2095" s="17">
        <f t="shared" ca="1" si="225"/>
        <v>1888</v>
      </c>
      <c r="B2095" s="8" t="s">
        <v>4212</v>
      </c>
      <c r="C2095" s="8" t="s">
        <v>4213</v>
      </c>
      <c r="D2095" s="13">
        <f>IFERROR([1]!EM_S_QSTM07_IS(B2095,"61",$C$1,"1")/1000000,"")</f>
        <v>253.18939516</v>
      </c>
      <c r="E2095" s="13" t="str">
        <f>IFERROR([1]!EM_S_PERFORMANCEEXPRESS_PERFEXNETPROFITTOSHAREHOLDER(B2095,$C$1)/1000000,"")</f>
        <v/>
      </c>
      <c r="F2095" s="13" t="str">
        <f>IFERROR([1]!EM_S_PROFITNOTICE_FORECASTT(B2095,$C$1)/1000000,"")</f>
        <v/>
      </c>
      <c r="G2095" s="13" t="str">
        <f>IFERROR([1]!EM_S_PROFITNOTICE_FORECASTL(B2095,$C$1)/1000000,"")</f>
        <v/>
      </c>
      <c r="H2095" s="13" t="str">
        <f t="shared" si="226"/>
        <v/>
      </c>
      <c r="I2095" s="20">
        <f>IFERROR([1]!EM_S_QSTM07_IS(B2095,"61",$I$1,"1")/1000000,"")</f>
        <v>381.25383529999999</v>
      </c>
      <c r="J2095" s="13">
        <f t="shared" si="224"/>
        <v>-128.06444013999999</v>
      </c>
      <c r="K2095" s="13">
        <f>IFERROR([1]!EM_S_QSTM07_IS(B2095,"61",$K$2,"1")/1000000,"")</f>
        <v>202.24044387000001</v>
      </c>
      <c r="L2095" s="14">
        <f t="shared" si="227"/>
        <v>-1.6332286346361053</v>
      </c>
      <c r="M2095" s="33" t="str">
        <f ca="1">[1]!EM_S_MAJASSRES_NUM(B2095,$M$2,$M$1)</f>
        <v/>
      </c>
      <c r="N2095" s="29" t="str">
        <f t="shared" si="228"/>
        <v/>
      </c>
      <c r="O2095" s="21">
        <f t="shared" ca="1" si="229"/>
        <v>-1.6332286346361053</v>
      </c>
      <c r="P2095" s="10" t="str">
        <f t="shared" si="230"/>
        <v>财报</v>
      </c>
    </row>
    <row r="2096" spans="1:16" x14ac:dyDescent="0.2">
      <c r="A2096" s="17">
        <f t="shared" ca="1" si="225"/>
        <v>700</v>
      </c>
      <c r="B2096" s="8" t="s">
        <v>4214</v>
      </c>
      <c r="C2096" s="8" t="s">
        <v>4215</v>
      </c>
      <c r="D2096" s="13">
        <f>IFERROR([1]!EM_S_QSTM07_IS(B2096,"61",$C$1,"1")/1000000,"")</f>
        <v>-188.00245286000001</v>
      </c>
      <c r="E2096" s="13" t="str">
        <f>IFERROR([1]!EM_S_PERFORMANCEEXPRESS_PERFEXNETPROFITTOSHAREHOLDER(B2096,$C$1)/1000000,"")</f>
        <v/>
      </c>
      <c r="F2096" s="13">
        <f>IFERROR([1]!EM_S_PROFITNOTICE_FORECASTT(B2096,$C$1)/1000000,"")</f>
        <v>-200</v>
      </c>
      <c r="G2096" s="13">
        <f>IFERROR([1]!EM_S_PROFITNOTICE_FORECASTL(B2096,$C$1)/1000000,"")</f>
        <v>-250</v>
      </c>
      <c r="H2096" s="13">
        <f t="shared" si="226"/>
        <v>-225</v>
      </c>
      <c r="I2096" s="20">
        <f>IFERROR([1]!EM_S_QSTM07_IS(B2096,"61",$I$1,"1")/1000000,"")</f>
        <v>-15.459258759999999</v>
      </c>
      <c r="J2096" s="13">
        <f t="shared" si="224"/>
        <v>-172.54319409999999</v>
      </c>
      <c r="K2096" s="13">
        <f>IFERROR([1]!EM_S_QSTM07_IS(B2096,"61",$K$2,"1")/1000000,"")</f>
        <v>-124.32058693</v>
      </c>
      <c r="L2096" s="14">
        <f t="shared" si="227"/>
        <v>-0.38788915304230526</v>
      </c>
      <c r="M2096" s="33" t="str">
        <f ca="1">[1]!EM_S_MAJASSRES_NUM(B2096,$M$2,$M$1)</f>
        <v/>
      </c>
      <c r="N2096" s="29" t="str">
        <f t="shared" si="228"/>
        <v/>
      </c>
      <c r="O2096" s="21">
        <f t="shared" ca="1" si="229"/>
        <v>-0.38788915304230526</v>
      </c>
      <c r="P2096" s="10" t="str">
        <f t="shared" si="230"/>
        <v>财报</v>
      </c>
    </row>
    <row r="2097" spans="1:16" x14ac:dyDescent="0.2">
      <c r="A2097" s="17">
        <f t="shared" ca="1" si="225"/>
        <v>1878</v>
      </c>
      <c r="B2097" s="8" t="s">
        <v>4216</v>
      </c>
      <c r="C2097" s="8" t="s">
        <v>4217</v>
      </c>
      <c r="D2097" s="13">
        <f>IFERROR([1]!EM_S_QSTM07_IS(B2097,"61",$C$1,"1")/1000000,"")</f>
        <v>374.78533743000003</v>
      </c>
      <c r="E2097" s="13" t="str">
        <f>IFERROR([1]!EM_S_PERFORMANCEEXPRESS_PERFEXNETPROFITTOSHAREHOLDER(B2097,$C$1)/1000000,"")</f>
        <v/>
      </c>
      <c r="F2097" s="13" t="str">
        <f>IFERROR([1]!EM_S_PROFITNOTICE_FORECASTT(B2097,$C$1)/1000000,"")</f>
        <v/>
      </c>
      <c r="G2097" s="13" t="str">
        <f>IFERROR([1]!EM_S_PROFITNOTICE_FORECASTL(B2097,$C$1)/1000000,"")</f>
        <v/>
      </c>
      <c r="H2097" s="13" t="str">
        <f t="shared" si="226"/>
        <v/>
      </c>
      <c r="I2097" s="20">
        <f>IFERROR([1]!EM_S_QSTM07_IS(B2097,"61",$I$1,"1")/1000000,"")</f>
        <v>562.83140438999999</v>
      </c>
      <c r="J2097" s="13">
        <f t="shared" si="224"/>
        <v>-188.04606695999996</v>
      </c>
      <c r="K2097" s="13">
        <f>IFERROR([1]!EM_S_QSTM07_IS(B2097,"61",$K$2,"1")/1000000,"")</f>
        <v>307.90945936999998</v>
      </c>
      <c r="L2097" s="14">
        <f t="shared" si="227"/>
        <v>-1.6107187071964362</v>
      </c>
      <c r="M2097" s="33" t="str">
        <f ca="1">[1]!EM_S_MAJASSRES_NUM(B2097,$M$2,$M$1)</f>
        <v/>
      </c>
      <c r="N2097" s="29" t="str">
        <f t="shared" si="228"/>
        <v/>
      </c>
      <c r="O2097" s="21">
        <f t="shared" ca="1" si="229"/>
        <v>-1.6107187071964362</v>
      </c>
      <c r="P2097" s="10" t="str">
        <f t="shared" si="230"/>
        <v>财报</v>
      </c>
    </row>
    <row r="2098" spans="1:16" x14ac:dyDescent="0.2">
      <c r="A2098" s="17">
        <f t="shared" ca="1" si="225"/>
        <v>1505</v>
      </c>
      <c r="B2098" s="8" t="s">
        <v>4218</v>
      </c>
      <c r="C2098" s="8" t="s">
        <v>4219</v>
      </c>
      <c r="D2098" s="13">
        <f>IFERROR([1]!EM_S_QSTM07_IS(B2098,"61",$C$1,"1")/1000000,"")</f>
        <v>786.12903200000005</v>
      </c>
      <c r="E2098" s="13" t="str">
        <f>IFERROR([1]!EM_S_PERFORMANCEEXPRESS_PERFEXNETPROFITTOSHAREHOLDER(B2098,$C$1)/1000000,"")</f>
        <v/>
      </c>
      <c r="F2098" s="13" t="str">
        <f>IFERROR([1]!EM_S_PROFITNOTICE_FORECASTT(B2098,$C$1)/1000000,"")</f>
        <v/>
      </c>
      <c r="G2098" s="13" t="str">
        <f>IFERROR([1]!EM_S_PROFITNOTICE_FORECASTL(B2098,$C$1)/1000000,"")</f>
        <v/>
      </c>
      <c r="H2098" s="13" t="str">
        <f t="shared" si="226"/>
        <v/>
      </c>
      <c r="I2098" s="20">
        <f>IFERROR([1]!EM_S_QSTM07_IS(B2098,"61",$I$1,"1")/1000000,"")</f>
        <v>773.69028600000001</v>
      </c>
      <c r="J2098" s="13">
        <f t="shared" si="224"/>
        <v>12.438746000000037</v>
      </c>
      <c r="K2098" s="13">
        <f>IFERROR([1]!EM_S_QSTM07_IS(B2098,"61",$K$2,"1")/1000000,"")</f>
        <v>1015.791286</v>
      </c>
      <c r="L2098" s="14">
        <f t="shared" si="227"/>
        <v>-0.98775462423094651</v>
      </c>
      <c r="M2098" s="33" t="str">
        <f ca="1">[1]!EM_S_MAJASSRES_NUM(B2098,$M$2,$M$1)</f>
        <v/>
      </c>
      <c r="N2098" s="29" t="str">
        <f t="shared" si="228"/>
        <v/>
      </c>
      <c r="O2098" s="21">
        <f t="shared" ca="1" si="229"/>
        <v>-0.98775462423094651</v>
      </c>
      <c r="P2098" s="10" t="str">
        <f t="shared" si="230"/>
        <v>财报</v>
      </c>
    </row>
    <row r="2099" spans="1:16" x14ac:dyDescent="0.2">
      <c r="A2099" s="17">
        <f t="shared" ca="1" si="225"/>
        <v>615</v>
      </c>
      <c r="B2099" s="8" t="s">
        <v>4220</v>
      </c>
      <c r="C2099" s="8" t="s">
        <v>4221</v>
      </c>
      <c r="D2099" s="13">
        <f>IFERROR([1]!EM_S_QSTM07_IS(B2099,"61",$C$1,"1")/1000000,"")</f>
        <v>11.010401180000001</v>
      </c>
      <c r="E2099" s="13" t="str">
        <f>IFERROR([1]!EM_S_PERFORMANCEEXPRESS_PERFEXNETPROFITTOSHAREHOLDER(B2099,$C$1)/1000000,"")</f>
        <v/>
      </c>
      <c r="F2099" s="13" t="str">
        <f>IFERROR([1]!EM_S_PROFITNOTICE_FORECASTT(B2099,$C$1)/1000000,"")</f>
        <v/>
      </c>
      <c r="G2099" s="13" t="str">
        <f>IFERROR([1]!EM_S_PROFITNOTICE_FORECASTL(B2099,$C$1)/1000000,"")</f>
        <v/>
      </c>
      <c r="H2099" s="13" t="str">
        <f t="shared" si="226"/>
        <v/>
      </c>
      <c r="I2099" s="20">
        <f>IFERROR([1]!EM_S_QSTM07_IS(B2099,"61",$I$1,"1")/1000000,"")</f>
        <v>0.99084919999999999</v>
      </c>
      <c r="J2099" s="13">
        <f t="shared" si="224"/>
        <v>10.019551980000001</v>
      </c>
      <c r="K2099" s="13">
        <f>IFERROR([1]!EM_S_QSTM07_IS(B2099,"61",$K$2,"1")/1000000,"")</f>
        <v>13.956671800000001</v>
      </c>
      <c r="L2099" s="14">
        <f t="shared" si="227"/>
        <v>-0.28209589481068109</v>
      </c>
      <c r="M2099" s="33" t="str">
        <f ca="1">[1]!EM_S_MAJASSRES_NUM(B2099,$M$2,$M$1)</f>
        <v/>
      </c>
      <c r="N2099" s="29" t="str">
        <f t="shared" si="228"/>
        <v/>
      </c>
      <c r="O2099" s="21">
        <f t="shared" ca="1" si="229"/>
        <v>-0.28209589481068109</v>
      </c>
      <c r="P2099" s="10" t="str">
        <f t="shared" si="230"/>
        <v>财报</v>
      </c>
    </row>
    <row r="2100" spans="1:16" x14ac:dyDescent="0.2">
      <c r="A2100" s="17" t="str">
        <f t="shared" ca="1" si="225"/>
        <v/>
      </c>
      <c r="B2100" s="8" t="s">
        <v>4222</v>
      </c>
      <c r="C2100" s="8" t="s">
        <v>4223</v>
      </c>
      <c r="D2100" s="13">
        <f>IFERROR([1]!EM_S_QSTM07_IS(B2100,"61",$C$1,"1")/1000000,"")</f>
        <v>17.468073589999999</v>
      </c>
      <c r="E2100" s="13" t="str">
        <f>IFERROR([1]!EM_S_PERFORMANCEEXPRESS_PERFEXNETPROFITTOSHAREHOLDER(B2100,$C$1)/1000000,"")</f>
        <v/>
      </c>
      <c r="F2100" s="13" t="str">
        <f>IFERROR([1]!EM_S_PROFITNOTICE_FORECASTT(B2100,$C$1)/1000000,"")</f>
        <v/>
      </c>
      <c r="G2100" s="13" t="str">
        <f>IFERROR([1]!EM_S_PROFITNOTICE_FORECASTL(B2100,$C$1)/1000000,"")</f>
        <v/>
      </c>
      <c r="H2100" s="13" t="str">
        <f t="shared" si="226"/>
        <v/>
      </c>
      <c r="I2100" s="20">
        <f>IFERROR([1]!EM_S_QSTM07_IS(B2100,"61",$I$1,"1")/1000000,"")</f>
        <v>6.6686114400000003</v>
      </c>
      <c r="J2100" s="13">
        <f t="shared" si="224"/>
        <v>10.79946215</v>
      </c>
      <c r="K2100" s="13">
        <f>IFERROR([1]!EM_S_QSTM07_IS(B2100,"61",$K$2,"1")/1000000,"")</f>
        <v>9.2789265099999998</v>
      </c>
      <c r="L2100" s="14">
        <f t="shared" si="227"/>
        <v>0.16386977937170885</v>
      </c>
      <c r="M2100" s="33" t="str">
        <f ca="1">[1]!EM_S_MAJASSRES_NUM(B2100,$M$2,$M$1)</f>
        <v/>
      </c>
      <c r="N2100" s="29">
        <f t="shared" si="228"/>
        <v>1</v>
      </c>
      <c r="O2100" s="21" t="str">
        <f t="shared" ca="1" si="229"/>
        <v/>
      </c>
      <c r="P2100" s="10" t="str">
        <f t="shared" si="230"/>
        <v>财报</v>
      </c>
    </row>
    <row r="2101" spans="1:16" x14ac:dyDescent="0.2">
      <c r="A2101" s="17">
        <f t="shared" ca="1" si="225"/>
        <v>1799</v>
      </c>
      <c r="B2101" s="8" t="s">
        <v>4224</v>
      </c>
      <c r="C2101" s="8" t="s">
        <v>4225</v>
      </c>
      <c r="D2101" s="13">
        <f>IFERROR([1]!EM_S_QSTM07_IS(B2101,"61",$C$1,"1")/1000000,"")</f>
        <v>98.230560099999991</v>
      </c>
      <c r="E2101" s="13" t="str">
        <f>IFERROR([1]!EM_S_PERFORMANCEEXPRESS_PERFEXNETPROFITTOSHAREHOLDER(B2101,$C$1)/1000000,"")</f>
        <v/>
      </c>
      <c r="F2101" s="13" t="str">
        <f>IFERROR([1]!EM_S_PROFITNOTICE_FORECASTT(B2101,$C$1)/1000000,"")</f>
        <v/>
      </c>
      <c r="G2101" s="13" t="str">
        <f>IFERROR([1]!EM_S_PROFITNOTICE_FORECASTL(B2101,$C$1)/1000000,"")</f>
        <v/>
      </c>
      <c r="H2101" s="13" t="str">
        <f t="shared" si="226"/>
        <v/>
      </c>
      <c r="I2101" s="20">
        <f>IFERROR([1]!EM_S_QSTM07_IS(B2101,"61",$I$1,"1")/1000000,"")</f>
        <v>159.15504819999998</v>
      </c>
      <c r="J2101" s="13">
        <f t="shared" si="224"/>
        <v>-60.924488099999991</v>
      </c>
      <c r="K2101" s="13">
        <f>IFERROR([1]!EM_S_QSTM07_IS(B2101,"61",$K$2,"1")/1000000,"")</f>
        <v>154.44353805</v>
      </c>
      <c r="L2101" s="14">
        <f t="shared" si="227"/>
        <v>-1.3944774178915542</v>
      </c>
      <c r="M2101" s="33" t="str">
        <f ca="1">[1]!EM_S_MAJASSRES_NUM(B2101,$M$2,$M$1)</f>
        <v/>
      </c>
      <c r="N2101" s="29" t="str">
        <f t="shared" si="228"/>
        <v/>
      </c>
      <c r="O2101" s="21">
        <f t="shared" ca="1" si="229"/>
        <v>-1.3944774178915542</v>
      </c>
      <c r="P2101" s="10" t="str">
        <f t="shared" si="230"/>
        <v>财报</v>
      </c>
    </row>
    <row r="2102" spans="1:16" x14ac:dyDescent="0.2">
      <c r="A2102" s="17" t="str">
        <f t="shared" ca="1" si="225"/>
        <v/>
      </c>
      <c r="B2102" s="8" t="s">
        <v>4226</v>
      </c>
      <c r="C2102" s="8" t="s">
        <v>4227</v>
      </c>
      <c r="D2102" s="13">
        <f>IFERROR([1]!EM_S_QSTM07_IS(B2102,"61",$C$1,"1")/1000000,"")</f>
        <v>31.488126149999999</v>
      </c>
      <c r="E2102" s="13" t="str">
        <f>IFERROR([1]!EM_S_PERFORMANCEEXPRESS_PERFEXNETPROFITTOSHAREHOLDER(B2102,$C$1)/1000000,"")</f>
        <v/>
      </c>
      <c r="F2102" s="13" t="str">
        <f>IFERROR([1]!EM_S_PROFITNOTICE_FORECASTT(B2102,$C$1)/1000000,"")</f>
        <v/>
      </c>
      <c r="G2102" s="13" t="str">
        <f>IFERROR([1]!EM_S_PROFITNOTICE_FORECASTL(B2102,$C$1)/1000000,"")</f>
        <v/>
      </c>
      <c r="H2102" s="13" t="str">
        <f t="shared" si="226"/>
        <v/>
      </c>
      <c r="I2102" s="20">
        <f>IFERROR([1]!EM_S_QSTM07_IS(B2102,"61",$I$1,"1")/1000000,"")</f>
        <v>22.777441230000001</v>
      </c>
      <c r="J2102" s="13">
        <f t="shared" si="224"/>
        <v>8.7106849199999985</v>
      </c>
      <c r="K2102" s="13">
        <f>IFERROR([1]!EM_S_QSTM07_IS(B2102,"61",$K$2,"1")/1000000,"")</f>
        <v>45.070238359999998</v>
      </c>
      <c r="L2102" s="14">
        <f t="shared" si="227"/>
        <v>-0.80673088856501896</v>
      </c>
      <c r="M2102" s="33">
        <f ca="1">[1]!EM_S_MAJASSRES_NUM(B2102,$M$2,$M$1)</f>
        <v>1</v>
      </c>
      <c r="N2102" s="29" t="str">
        <f t="shared" si="228"/>
        <v/>
      </c>
      <c r="O2102" s="21" t="str">
        <f t="shared" ca="1" si="229"/>
        <v/>
      </c>
      <c r="P2102" s="10" t="str">
        <f t="shared" si="230"/>
        <v>财报</v>
      </c>
    </row>
    <row r="2103" spans="1:16" x14ac:dyDescent="0.2">
      <c r="A2103" s="17">
        <f t="shared" ca="1" si="225"/>
        <v>555</v>
      </c>
      <c r="B2103" s="8" t="s">
        <v>4228</v>
      </c>
      <c r="C2103" s="8" t="s">
        <v>4229</v>
      </c>
      <c r="D2103" s="13">
        <f>IFERROR([1]!EM_S_QSTM07_IS(B2103,"61",$C$1,"1")/1000000,"")</f>
        <v>103.44165393</v>
      </c>
      <c r="E2103" s="13" t="str">
        <f>IFERROR([1]!EM_S_PERFORMANCEEXPRESS_PERFEXNETPROFITTOSHAREHOLDER(B2103,$C$1)/1000000,"")</f>
        <v/>
      </c>
      <c r="F2103" s="13" t="str">
        <f>IFERROR([1]!EM_S_PROFITNOTICE_FORECASTT(B2103,$C$1)/1000000,"")</f>
        <v/>
      </c>
      <c r="G2103" s="13" t="str">
        <f>IFERROR([1]!EM_S_PROFITNOTICE_FORECASTL(B2103,$C$1)/1000000,"")</f>
        <v/>
      </c>
      <c r="H2103" s="13" t="str">
        <f t="shared" si="226"/>
        <v/>
      </c>
      <c r="I2103" s="20">
        <f>IFERROR([1]!EM_S_QSTM07_IS(B2103,"61",$I$1,"1")/1000000,"")</f>
        <v>18.5922026</v>
      </c>
      <c r="J2103" s="13">
        <f t="shared" si="224"/>
        <v>84.849451329999994</v>
      </c>
      <c r="K2103" s="13">
        <f>IFERROR([1]!EM_S_QSTM07_IS(B2103,"61",$K$2,"1")/1000000,"")</f>
        <v>106.85693560999999</v>
      </c>
      <c r="L2103" s="14">
        <f t="shared" si="227"/>
        <v>-0.20595279243568793</v>
      </c>
      <c r="M2103" s="33" t="str">
        <f ca="1">[1]!EM_S_MAJASSRES_NUM(B2103,$M$2,$M$1)</f>
        <v/>
      </c>
      <c r="N2103" s="29" t="str">
        <f t="shared" si="228"/>
        <v/>
      </c>
      <c r="O2103" s="21">
        <f t="shared" ca="1" si="229"/>
        <v>-0.20595279243568793</v>
      </c>
      <c r="P2103" s="10" t="str">
        <f t="shared" si="230"/>
        <v>财报</v>
      </c>
    </row>
    <row r="2104" spans="1:16" x14ac:dyDescent="0.2">
      <c r="A2104" s="17">
        <f t="shared" ca="1" si="225"/>
        <v>1146</v>
      </c>
      <c r="B2104" s="8" t="s">
        <v>4230</v>
      </c>
      <c r="C2104" s="8" t="s">
        <v>4231</v>
      </c>
      <c r="D2104" s="13">
        <f>IFERROR([1]!EM_S_QSTM07_IS(B2104,"61",$C$1,"1")/1000000,"")</f>
        <v>443.31955332000001</v>
      </c>
      <c r="E2104" s="13" t="str">
        <f>IFERROR([1]!EM_S_PERFORMANCEEXPRESS_PERFEXNETPROFITTOSHAREHOLDER(B2104,$C$1)/1000000,"")</f>
        <v/>
      </c>
      <c r="F2104" s="13" t="str">
        <f>IFERROR([1]!EM_S_PROFITNOTICE_FORECASTT(B2104,$C$1)/1000000,"")</f>
        <v/>
      </c>
      <c r="G2104" s="13" t="str">
        <f>IFERROR([1]!EM_S_PROFITNOTICE_FORECASTL(B2104,$C$1)/1000000,"")</f>
        <v/>
      </c>
      <c r="H2104" s="13" t="str">
        <f t="shared" si="226"/>
        <v/>
      </c>
      <c r="I2104" s="20">
        <f>IFERROR([1]!EM_S_QSTM07_IS(B2104,"61",$I$1,"1")/1000000,"")</f>
        <v>334.65383484</v>
      </c>
      <c r="J2104" s="13">
        <f t="shared" si="224"/>
        <v>108.66571848000001</v>
      </c>
      <c r="K2104" s="13">
        <f>IFERROR([1]!EM_S_QSTM07_IS(B2104,"61",$K$2,"1")/1000000,"")</f>
        <v>442.25422994000002</v>
      </c>
      <c r="L2104" s="14">
        <f t="shared" si="227"/>
        <v>-0.75429128513990129</v>
      </c>
      <c r="M2104" s="33" t="str">
        <f ca="1">[1]!EM_S_MAJASSRES_NUM(B2104,$M$2,$M$1)</f>
        <v/>
      </c>
      <c r="N2104" s="29" t="str">
        <f t="shared" si="228"/>
        <v/>
      </c>
      <c r="O2104" s="21">
        <f t="shared" ca="1" si="229"/>
        <v>-0.75429128513990129</v>
      </c>
      <c r="P2104" s="10" t="str">
        <f t="shared" si="230"/>
        <v>财报</v>
      </c>
    </row>
    <row r="2105" spans="1:16" x14ac:dyDescent="0.2">
      <c r="A2105" s="17" t="str">
        <f t="shared" ca="1" si="225"/>
        <v/>
      </c>
      <c r="B2105" s="8" t="s">
        <v>4232</v>
      </c>
      <c r="C2105" s="8" t="s">
        <v>4233</v>
      </c>
      <c r="D2105" s="13">
        <f>IFERROR([1]!EM_S_QSTM07_IS(B2105,"61",$C$1,"1")/1000000,"")</f>
        <v>3.7993968900000001</v>
      </c>
      <c r="E2105" s="13" t="str">
        <f>IFERROR([1]!EM_S_PERFORMANCEEXPRESS_PERFEXNETPROFITTOSHAREHOLDER(B2105,$C$1)/1000000,"")</f>
        <v/>
      </c>
      <c r="F2105" s="13" t="str">
        <f>IFERROR([1]!EM_S_PROFITNOTICE_FORECASTT(B2105,$C$1)/1000000,"")</f>
        <v/>
      </c>
      <c r="G2105" s="13" t="str">
        <f>IFERROR([1]!EM_S_PROFITNOTICE_FORECASTL(B2105,$C$1)/1000000,"")</f>
        <v/>
      </c>
      <c r="H2105" s="13" t="str">
        <f t="shared" si="226"/>
        <v/>
      </c>
      <c r="I2105" s="20">
        <f>IFERROR([1]!EM_S_QSTM07_IS(B2105,"61",$I$1,"1")/1000000,"")</f>
        <v>-0.58321368000000007</v>
      </c>
      <c r="J2105" s="13">
        <f t="shared" si="224"/>
        <v>4.3826105700000006</v>
      </c>
      <c r="K2105" s="13">
        <f>IFERROR([1]!EM_S_QSTM07_IS(B2105,"61",$K$2,"1")/1000000,"")</f>
        <v>-2.7338847000000004</v>
      </c>
      <c r="L2105" s="14">
        <f t="shared" si="227"/>
        <v>2.6030707403278566</v>
      </c>
      <c r="M2105" s="33" t="str">
        <f ca="1">[1]!EM_S_MAJASSRES_NUM(B2105,$M$2,$M$1)</f>
        <v/>
      </c>
      <c r="N2105" s="29">
        <f t="shared" si="228"/>
        <v>1</v>
      </c>
      <c r="O2105" s="21" t="str">
        <f t="shared" ca="1" si="229"/>
        <v/>
      </c>
      <c r="P2105" s="10" t="str">
        <f t="shared" si="230"/>
        <v>财报</v>
      </c>
    </row>
    <row r="2106" spans="1:16" x14ac:dyDescent="0.2">
      <c r="A2106" s="17">
        <f t="shared" ca="1" si="225"/>
        <v>1506</v>
      </c>
      <c r="B2106" s="8" t="s">
        <v>4234</v>
      </c>
      <c r="C2106" s="8" t="s">
        <v>4235</v>
      </c>
      <c r="D2106" s="13">
        <f>IFERROR([1]!EM_S_QSTM07_IS(B2106,"61",$C$1,"1")/1000000,"")</f>
        <v>25.81782201</v>
      </c>
      <c r="E2106" s="13" t="str">
        <f>IFERROR([1]!EM_S_PERFORMANCEEXPRESS_PERFEXNETPROFITTOSHAREHOLDER(B2106,$C$1)/1000000,"")</f>
        <v/>
      </c>
      <c r="F2106" s="13" t="str">
        <f>IFERROR([1]!EM_S_PROFITNOTICE_FORECASTT(B2106,$C$1)/1000000,"")</f>
        <v/>
      </c>
      <c r="G2106" s="13" t="str">
        <f>IFERROR([1]!EM_S_PROFITNOTICE_FORECASTL(B2106,$C$1)/1000000,"")</f>
        <v/>
      </c>
      <c r="H2106" s="13" t="str">
        <f t="shared" si="226"/>
        <v/>
      </c>
      <c r="I2106" s="20">
        <f>IFERROR([1]!EM_S_QSTM07_IS(B2106,"61",$I$1,"1")/1000000,"")</f>
        <v>25.08352236</v>
      </c>
      <c r="J2106" s="13">
        <f t="shared" si="224"/>
        <v>0.73429965000000053</v>
      </c>
      <c r="K2106" s="13">
        <f>IFERROR([1]!EM_S_QSTM07_IS(B2106,"61",$K$2,"1")/1000000,"")</f>
        <v>60.212034989999999</v>
      </c>
      <c r="L2106" s="14">
        <f t="shared" si="227"/>
        <v>-0.98780476942654472</v>
      </c>
      <c r="M2106" s="33" t="str">
        <f ca="1">[1]!EM_S_MAJASSRES_NUM(B2106,$M$2,$M$1)</f>
        <v/>
      </c>
      <c r="N2106" s="29" t="str">
        <f t="shared" si="228"/>
        <v/>
      </c>
      <c r="O2106" s="21">
        <f t="shared" ca="1" si="229"/>
        <v>-0.98780476942654472</v>
      </c>
      <c r="P2106" s="10" t="str">
        <f t="shared" si="230"/>
        <v>财报</v>
      </c>
    </row>
    <row r="2107" spans="1:16" x14ac:dyDescent="0.2">
      <c r="A2107" s="17">
        <f t="shared" ca="1" si="225"/>
        <v>649</v>
      </c>
      <c r="B2107" s="8" t="s">
        <v>4236</v>
      </c>
      <c r="C2107" s="8" t="s">
        <v>4237</v>
      </c>
      <c r="D2107" s="13">
        <f>IFERROR([1]!EM_S_QSTM07_IS(B2107,"61",$C$1,"1")/1000000,"")</f>
        <v>-18.184911899999999</v>
      </c>
      <c r="E2107" s="13" t="str">
        <f>IFERROR([1]!EM_S_PERFORMANCEEXPRESS_PERFEXNETPROFITTOSHAREHOLDER(B2107,$C$1)/1000000,"")</f>
        <v/>
      </c>
      <c r="F2107" s="13" t="str">
        <f>IFERROR([1]!EM_S_PROFITNOTICE_FORECASTT(B2107,$C$1)/1000000,"")</f>
        <v/>
      </c>
      <c r="G2107" s="13" t="str">
        <f>IFERROR([1]!EM_S_PROFITNOTICE_FORECASTL(B2107,$C$1)/1000000,"")</f>
        <v/>
      </c>
      <c r="H2107" s="13" t="str">
        <f t="shared" si="226"/>
        <v/>
      </c>
      <c r="I2107" s="20">
        <f>IFERROR([1]!EM_S_QSTM07_IS(B2107,"61",$I$1,"1")/1000000,"")</f>
        <v>-44.344253070000001</v>
      </c>
      <c r="J2107" s="13">
        <f t="shared" si="224"/>
        <v>26.159341170000001</v>
      </c>
      <c r="K2107" s="13">
        <f>IFERROR([1]!EM_S_QSTM07_IS(B2107,"61",$K$2,"1")/1000000,"")</f>
        <v>39.30079173</v>
      </c>
      <c r="L2107" s="14">
        <f t="shared" si="227"/>
        <v>-0.33438131858215364</v>
      </c>
      <c r="M2107" s="33" t="str">
        <f ca="1">[1]!EM_S_MAJASSRES_NUM(B2107,$M$2,$M$1)</f>
        <v/>
      </c>
      <c r="N2107" s="29" t="str">
        <f t="shared" si="228"/>
        <v/>
      </c>
      <c r="O2107" s="21">
        <f t="shared" ca="1" si="229"/>
        <v>-0.33438131858215364</v>
      </c>
      <c r="P2107" s="10" t="str">
        <f t="shared" si="230"/>
        <v>财报</v>
      </c>
    </row>
    <row r="2108" spans="1:16" x14ac:dyDescent="0.2">
      <c r="A2108" s="17">
        <f t="shared" ca="1" si="225"/>
        <v>948</v>
      </c>
      <c r="B2108" s="8" t="s">
        <v>4238</v>
      </c>
      <c r="C2108" s="8" t="s">
        <v>4239</v>
      </c>
      <c r="D2108" s="13">
        <f>IFERROR([1]!EM_S_QSTM07_IS(B2108,"61",$C$1,"1")/1000000,"")</f>
        <v>120.37989675</v>
      </c>
      <c r="E2108" s="13" t="str">
        <f>IFERROR([1]!EM_S_PERFORMANCEEXPRESS_PERFEXNETPROFITTOSHAREHOLDER(B2108,$C$1)/1000000,"")</f>
        <v/>
      </c>
      <c r="F2108" s="13" t="str">
        <f>IFERROR([1]!EM_S_PROFITNOTICE_FORECASTT(B2108,$C$1)/1000000,"")</f>
        <v/>
      </c>
      <c r="G2108" s="13" t="str">
        <f>IFERROR([1]!EM_S_PROFITNOTICE_FORECASTL(B2108,$C$1)/1000000,"")</f>
        <v/>
      </c>
      <c r="H2108" s="13" t="str">
        <f t="shared" si="226"/>
        <v/>
      </c>
      <c r="I2108" s="20">
        <f>IFERROR([1]!EM_S_QSTM07_IS(B2108,"61",$I$1,"1")/1000000,"")</f>
        <v>76.498419489999989</v>
      </c>
      <c r="J2108" s="13">
        <f t="shared" si="224"/>
        <v>43.881477260000011</v>
      </c>
      <c r="K2108" s="13">
        <f>IFERROR([1]!EM_S_QSTM07_IS(B2108,"61",$K$2,"1")/1000000,"")</f>
        <v>111.61120084999999</v>
      </c>
      <c r="L2108" s="14">
        <f t="shared" si="227"/>
        <v>-0.6068362590330465</v>
      </c>
      <c r="M2108" s="33" t="str">
        <f ca="1">[1]!EM_S_MAJASSRES_NUM(B2108,$M$2,$M$1)</f>
        <v/>
      </c>
      <c r="N2108" s="29" t="str">
        <f t="shared" si="228"/>
        <v/>
      </c>
      <c r="O2108" s="21">
        <f t="shared" ca="1" si="229"/>
        <v>-0.6068362590330465</v>
      </c>
      <c r="P2108" s="10" t="str">
        <f t="shared" si="230"/>
        <v>财报</v>
      </c>
    </row>
    <row r="2109" spans="1:16" x14ac:dyDescent="0.2">
      <c r="A2109" s="17" t="str">
        <f t="shared" ca="1" si="225"/>
        <v/>
      </c>
      <c r="B2109" s="8" t="s">
        <v>4240</v>
      </c>
      <c r="C2109" s="8" t="s">
        <v>4241</v>
      </c>
      <c r="D2109" s="13">
        <f>IFERROR([1]!EM_S_QSTM07_IS(B2109,"61",$C$1,"1")/1000000,"")</f>
        <v>-3.0003465400000002</v>
      </c>
      <c r="E2109" s="13" t="str">
        <f>IFERROR([1]!EM_S_PERFORMANCEEXPRESS_PERFEXNETPROFITTOSHAREHOLDER(B2109,$C$1)/1000000,"")</f>
        <v/>
      </c>
      <c r="F2109" s="13">
        <f>IFERROR([1]!EM_S_PROFITNOTICE_FORECASTT(B2109,$C$1)/1000000,"")</f>
        <v>4</v>
      </c>
      <c r="G2109" s="13">
        <f>IFERROR([1]!EM_S_PROFITNOTICE_FORECASTL(B2109,$C$1)/1000000,"")</f>
        <v>4</v>
      </c>
      <c r="H2109" s="13">
        <f t="shared" si="226"/>
        <v>4</v>
      </c>
      <c r="I2109" s="20">
        <f>IFERROR([1]!EM_S_QSTM07_IS(B2109,"61",$I$1,"1")/1000000,"")</f>
        <v>7.1941642699999999</v>
      </c>
      <c r="J2109" s="13">
        <f t="shared" si="224"/>
        <v>-10.194510810000001</v>
      </c>
      <c r="K2109" s="13">
        <f>IFERROR([1]!EM_S_QSTM07_IS(B2109,"61",$K$2,"1")/1000000,"")</f>
        <v>7.8944407000000005</v>
      </c>
      <c r="L2109" s="14">
        <f t="shared" si="227"/>
        <v>-2.2913531429781973</v>
      </c>
      <c r="M2109" s="33" t="str">
        <f ca="1">[1]!EM_S_MAJASSRES_NUM(B2109,$M$2,$M$1)</f>
        <v/>
      </c>
      <c r="N2109" s="29">
        <f t="shared" si="228"/>
        <v>1</v>
      </c>
      <c r="O2109" s="21" t="str">
        <f t="shared" ca="1" si="229"/>
        <v/>
      </c>
      <c r="P2109" s="10" t="str">
        <f t="shared" si="230"/>
        <v>财报</v>
      </c>
    </row>
    <row r="2110" spans="1:16" x14ac:dyDescent="0.2">
      <c r="A2110" s="17" t="str">
        <f t="shared" ca="1" si="225"/>
        <v/>
      </c>
      <c r="B2110" s="8" t="s">
        <v>4242</v>
      </c>
      <c r="C2110" s="8" t="s">
        <v>4243</v>
      </c>
      <c r="D2110" s="13">
        <f>IFERROR([1]!EM_S_QSTM07_IS(B2110,"61",$C$1,"1")/1000000,"")</f>
        <v>32.220863059999999</v>
      </c>
      <c r="E2110" s="13" t="str">
        <f>IFERROR([1]!EM_S_PERFORMANCEEXPRESS_PERFEXNETPROFITTOSHAREHOLDER(B2110,$C$1)/1000000,"")</f>
        <v/>
      </c>
      <c r="F2110" s="13">
        <f>IFERROR([1]!EM_S_PROFITNOTICE_FORECASTT(B2110,$C$1)/1000000,"")</f>
        <v>75</v>
      </c>
      <c r="G2110" s="13">
        <f>IFERROR([1]!EM_S_PROFITNOTICE_FORECASTL(B2110,$C$1)/1000000,"")</f>
        <v>75</v>
      </c>
      <c r="H2110" s="13">
        <f t="shared" si="226"/>
        <v>75</v>
      </c>
      <c r="I2110" s="20">
        <f>IFERROR([1]!EM_S_QSTM07_IS(B2110,"61",$I$1,"1")/1000000,"")</f>
        <v>42.587971939999996</v>
      </c>
      <c r="J2110" s="13">
        <f t="shared" si="224"/>
        <v>-10.367108879999996</v>
      </c>
      <c r="K2110" s="13">
        <f>IFERROR([1]!EM_S_QSTM07_IS(B2110,"61",$K$2,"1")/1000000,"")</f>
        <v>-20.727117199999999</v>
      </c>
      <c r="L2110" s="14">
        <f t="shared" si="227"/>
        <v>0.49982871327615219</v>
      </c>
      <c r="M2110" s="33">
        <f ca="1">[1]!EM_S_MAJASSRES_NUM(B2110,$M$2,$M$1)</f>
        <v>1</v>
      </c>
      <c r="N2110" s="29" t="str">
        <f t="shared" si="228"/>
        <v/>
      </c>
      <c r="O2110" s="21" t="str">
        <f t="shared" ca="1" si="229"/>
        <v/>
      </c>
      <c r="P2110" s="10" t="str">
        <f t="shared" si="230"/>
        <v>财报</v>
      </c>
    </row>
    <row r="2111" spans="1:16" x14ac:dyDescent="0.2">
      <c r="A2111" s="17">
        <f t="shared" ca="1" si="225"/>
        <v>584</v>
      </c>
      <c r="B2111" s="8" t="s">
        <v>4244</v>
      </c>
      <c r="C2111" s="8" t="s">
        <v>4245</v>
      </c>
      <c r="D2111" s="13">
        <f>IFERROR([1]!EM_S_QSTM07_IS(B2111,"61",$C$1,"1")/1000000,"")</f>
        <v>25.426954760000001</v>
      </c>
      <c r="E2111" s="13" t="str">
        <f>IFERROR([1]!EM_S_PERFORMANCEEXPRESS_PERFEXNETPROFITTOSHAREHOLDER(B2111,$C$1)/1000000,"")</f>
        <v/>
      </c>
      <c r="F2111" s="13" t="str">
        <f>IFERROR([1]!EM_S_PROFITNOTICE_FORECASTT(B2111,$C$1)/1000000,"")</f>
        <v/>
      </c>
      <c r="G2111" s="13" t="str">
        <f>IFERROR([1]!EM_S_PROFITNOTICE_FORECASTL(B2111,$C$1)/1000000,"")</f>
        <v/>
      </c>
      <c r="H2111" s="13" t="str">
        <f t="shared" si="226"/>
        <v/>
      </c>
      <c r="I2111" s="20">
        <f>IFERROR([1]!EM_S_QSTM07_IS(B2111,"61",$I$1,"1")/1000000,"")</f>
        <v>5.95903136</v>
      </c>
      <c r="J2111" s="13">
        <f t="shared" si="224"/>
        <v>19.4679234</v>
      </c>
      <c r="K2111" s="13">
        <f>IFERROR([1]!EM_S_QSTM07_IS(B2111,"61",$K$2,"1")/1000000,"")</f>
        <v>25.720855</v>
      </c>
      <c r="L2111" s="14">
        <f t="shared" si="227"/>
        <v>-0.24310745502044936</v>
      </c>
      <c r="M2111" s="33" t="str">
        <f ca="1">[1]!EM_S_MAJASSRES_NUM(B2111,$M$2,$M$1)</f>
        <v/>
      </c>
      <c r="N2111" s="29" t="str">
        <f t="shared" si="228"/>
        <v/>
      </c>
      <c r="O2111" s="21">
        <f t="shared" ca="1" si="229"/>
        <v>-0.24310745502044936</v>
      </c>
      <c r="P2111" s="10" t="str">
        <f t="shared" si="230"/>
        <v>财报</v>
      </c>
    </row>
    <row r="2112" spans="1:16" x14ac:dyDescent="0.2">
      <c r="A2112" s="17" t="str">
        <f t="shared" ca="1" si="225"/>
        <v/>
      </c>
      <c r="B2112" s="8" t="s">
        <v>4246</v>
      </c>
      <c r="C2112" s="8" t="s">
        <v>4247</v>
      </c>
      <c r="D2112" s="13">
        <f>IFERROR([1]!EM_S_QSTM07_IS(B2112,"61",$C$1,"1")/1000000,"")</f>
        <v>-7.9112851700000002</v>
      </c>
      <c r="E2112" s="13" t="str">
        <f>IFERROR([1]!EM_S_PERFORMANCEEXPRESS_PERFEXNETPROFITTOSHAREHOLDER(B2112,$C$1)/1000000,"")</f>
        <v/>
      </c>
      <c r="F2112" s="13" t="str">
        <f>IFERROR([1]!EM_S_PROFITNOTICE_FORECASTT(B2112,$C$1)/1000000,"")</f>
        <v/>
      </c>
      <c r="G2112" s="13" t="str">
        <f>IFERROR([1]!EM_S_PROFITNOTICE_FORECASTL(B2112,$C$1)/1000000,"")</f>
        <v/>
      </c>
      <c r="H2112" s="13" t="str">
        <f t="shared" si="226"/>
        <v/>
      </c>
      <c r="I2112" s="20">
        <f>IFERROR([1]!EM_S_QSTM07_IS(B2112,"61",$I$1,"1")/1000000,"")</f>
        <v>-15.181619769999999</v>
      </c>
      <c r="J2112" s="13">
        <f t="shared" si="224"/>
        <v>7.2703345999999991</v>
      </c>
      <c r="K2112" s="13">
        <f>IFERROR([1]!EM_S_QSTM07_IS(B2112,"61",$K$2,"1")/1000000,"")</f>
        <v>6.1855393799999998</v>
      </c>
      <c r="L2112" s="14">
        <f t="shared" si="227"/>
        <v>0.17537601062043506</v>
      </c>
      <c r="M2112" s="33" t="str">
        <f ca="1">[1]!EM_S_MAJASSRES_NUM(B2112,$M$2,$M$1)</f>
        <v/>
      </c>
      <c r="N2112" s="29">
        <f t="shared" si="228"/>
        <v>1</v>
      </c>
      <c r="O2112" s="21" t="str">
        <f t="shared" ca="1" si="229"/>
        <v/>
      </c>
      <c r="P2112" s="10" t="str">
        <f t="shared" si="230"/>
        <v>财报</v>
      </c>
    </row>
    <row r="2113" spans="1:16" x14ac:dyDescent="0.2">
      <c r="A2113" s="17" t="str">
        <f t="shared" ca="1" si="225"/>
        <v/>
      </c>
      <c r="B2113" s="8" t="s">
        <v>4248</v>
      </c>
      <c r="C2113" s="8" t="s">
        <v>4249</v>
      </c>
      <c r="D2113" s="13">
        <f>IFERROR([1]!EM_S_QSTM07_IS(B2113,"61",$C$1,"1")/1000000,"")</f>
        <v>85.27198890999999</v>
      </c>
      <c r="E2113" s="13" t="str">
        <f>IFERROR([1]!EM_S_PERFORMANCEEXPRESS_PERFEXNETPROFITTOSHAREHOLDER(B2113,$C$1)/1000000,"")</f>
        <v/>
      </c>
      <c r="F2113" s="13">
        <f>IFERROR([1]!EM_S_PROFITNOTICE_FORECASTT(B2113,$C$1)/1000000,"")</f>
        <v>76</v>
      </c>
      <c r="G2113" s="13">
        <f>IFERROR([1]!EM_S_PROFITNOTICE_FORECASTL(B2113,$C$1)/1000000,"")</f>
        <v>64.680000000000007</v>
      </c>
      <c r="H2113" s="13">
        <f t="shared" si="226"/>
        <v>70.34</v>
      </c>
      <c r="I2113" s="20">
        <f>IFERROR([1]!EM_S_QSTM07_IS(B2113,"61",$I$1,"1")/1000000,"")</f>
        <v>-11.93601994</v>
      </c>
      <c r="J2113" s="13">
        <f t="shared" si="224"/>
        <v>97.208008849999985</v>
      </c>
      <c r="K2113" s="13">
        <f>IFERROR([1]!EM_S_QSTM07_IS(B2113,"61",$K$2,"1")/1000000,"")</f>
        <v>9.96837807</v>
      </c>
      <c r="L2113" s="14">
        <f t="shared" si="227"/>
        <v>8.7516374446660592</v>
      </c>
      <c r="M2113" s="33">
        <f ca="1">[1]!EM_S_MAJASSRES_NUM(B2113,$M$2,$M$1)</f>
        <v>1</v>
      </c>
      <c r="N2113" s="29">
        <f t="shared" si="228"/>
        <v>1</v>
      </c>
      <c r="O2113" s="21" t="str">
        <f t="shared" ca="1" si="229"/>
        <v/>
      </c>
      <c r="P2113" s="10" t="str">
        <f t="shared" si="230"/>
        <v>财报</v>
      </c>
    </row>
    <row r="2114" spans="1:16" x14ac:dyDescent="0.2">
      <c r="A2114" s="17" t="str">
        <f t="shared" ca="1" si="225"/>
        <v/>
      </c>
      <c r="B2114" s="8" t="s">
        <v>4250</v>
      </c>
      <c r="C2114" s="8" t="s">
        <v>4251</v>
      </c>
      <c r="D2114" s="13">
        <f>IFERROR([1]!EM_S_QSTM07_IS(B2114,"61",$C$1,"1")/1000000,"")</f>
        <v>106.505</v>
      </c>
      <c r="E2114" s="13" t="str">
        <f>IFERROR([1]!EM_S_PERFORMANCEEXPRESS_PERFEXNETPROFITTOSHAREHOLDER(B2114,$C$1)/1000000,"")</f>
        <v/>
      </c>
      <c r="F2114" s="13" t="str">
        <f>IFERROR([1]!EM_S_PROFITNOTICE_FORECASTT(B2114,$C$1)/1000000,"")</f>
        <v/>
      </c>
      <c r="G2114" s="13" t="str">
        <f>IFERROR([1]!EM_S_PROFITNOTICE_FORECASTL(B2114,$C$1)/1000000,"")</f>
        <v/>
      </c>
      <c r="H2114" s="13" t="str">
        <f t="shared" si="226"/>
        <v/>
      </c>
      <c r="I2114" s="20">
        <f>IFERROR([1]!EM_S_QSTM07_IS(B2114,"61",$I$1,"1")/1000000,"")</f>
        <v>-106.4251</v>
      </c>
      <c r="J2114" s="13">
        <f t="shared" si="224"/>
        <v>212.93009999999998</v>
      </c>
      <c r="K2114" s="13">
        <f>IFERROR([1]!EM_S_QSTM07_IS(B2114,"61",$K$2,"1")/1000000,"")</f>
        <v>4.4742561199999997</v>
      </c>
      <c r="L2114" s="14">
        <f t="shared" si="227"/>
        <v>46.590056154407179</v>
      </c>
      <c r="M2114" s="33" t="str">
        <f ca="1">[1]!EM_S_MAJASSRES_NUM(B2114,$M$2,$M$1)</f>
        <v/>
      </c>
      <c r="N2114" s="29">
        <f t="shared" si="228"/>
        <v>1</v>
      </c>
      <c r="O2114" s="21" t="str">
        <f t="shared" ca="1" si="229"/>
        <v/>
      </c>
      <c r="P2114" s="10" t="str">
        <f t="shared" si="230"/>
        <v>财报</v>
      </c>
    </row>
    <row r="2115" spans="1:16" x14ac:dyDescent="0.2">
      <c r="A2115" s="17" t="str">
        <f t="shared" ca="1" si="225"/>
        <v/>
      </c>
      <c r="B2115" s="8" t="s">
        <v>4252</v>
      </c>
      <c r="C2115" s="8" t="s">
        <v>4253</v>
      </c>
      <c r="D2115" s="13">
        <f>IFERROR([1]!EM_S_QSTM07_IS(B2115,"61",$C$1,"1")/1000000,"")</f>
        <v>33.345119519999997</v>
      </c>
      <c r="E2115" s="13" t="str">
        <f>IFERROR([1]!EM_S_PERFORMANCEEXPRESS_PERFEXNETPROFITTOSHAREHOLDER(B2115,$C$1)/1000000,"")</f>
        <v/>
      </c>
      <c r="F2115" s="13" t="str">
        <f>IFERROR([1]!EM_S_PROFITNOTICE_FORECASTT(B2115,$C$1)/1000000,"")</f>
        <v/>
      </c>
      <c r="G2115" s="13" t="str">
        <f>IFERROR([1]!EM_S_PROFITNOTICE_FORECASTL(B2115,$C$1)/1000000,"")</f>
        <v/>
      </c>
      <c r="H2115" s="13" t="str">
        <f t="shared" si="226"/>
        <v/>
      </c>
      <c r="I2115" s="20">
        <f>IFERROR([1]!EM_S_QSTM07_IS(B2115,"61",$I$1,"1")/1000000,"")</f>
        <v>143.65261424000002</v>
      </c>
      <c r="J2115" s="13">
        <f t="shared" si="224"/>
        <v>-110.30749472000002</v>
      </c>
      <c r="K2115" s="13">
        <f>IFERROR([1]!EM_S_QSTM07_IS(B2115,"61",$K$2,"1")/1000000,"")</f>
        <v>4.36900851999998</v>
      </c>
      <c r="L2115" s="14">
        <f t="shared" si="227"/>
        <v>-26.247717923882767</v>
      </c>
      <c r="M2115" s="33">
        <f ca="1">[1]!EM_S_MAJASSRES_NUM(B2115,$M$2,$M$1)</f>
        <v>1</v>
      </c>
      <c r="N2115" s="29">
        <f t="shared" si="228"/>
        <v>1</v>
      </c>
      <c r="O2115" s="21" t="str">
        <f t="shared" ca="1" si="229"/>
        <v/>
      </c>
      <c r="P2115" s="10" t="str">
        <f t="shared" si="230"/>
        <v>财报</v>
      </c>
    </row>
    <row r="2116" spans="1:16" x14ac:dyDescent="0.2">
      <c r="A2116" s="17">
        <f t="shared" ca="1" si="225"/>
        <v>170</v>
      </c>
      <c r="B2116" s="8" t="s">
        <v>4254</v>
      </c>
      <c r="C2116" s="8" t="s">
        <v>4255</v>
      </c>
      <c r="D2116" s="13">
        <f>IFERROR([1]!EM_S_QSTM07_IS(B2116,"61",$C$1,"1")/1000000,"")</f>
        <v>-116.39391626000001</v>
      </c>
      <c r="E2116" s="13" t="str">
        <f>IFERROR([1]!EM_S_PERFORMANCEEXPRESS_PERFEXNETPROFITTOSHAREHOLDER(B2116,$C$1)/1000000,"")</f>
        <v/>
      </c>
      <c r="F2116" s="13" t="str">
        <f>IFERROR([1]!EM_S_PROFITNOTICE_FORECASTT(B2116,$C$1)/1000000,"")</f>
        <v/>
      </c>
      <c r="G2116" s="13" t="str">
        <f>IFERROR([1]!EM_S_PROFITNOTICE_FORECASTL(B2116,$C$1)/1000000,"")</f>
        <v/>
      </c>
      <c r="H2116" s="13" t="str">
        <f t="shared" si="226"/>
        <v/>
      </c>
      <c r="I2116" s="20">
        <f>IFERROR([1]!EM_S_QSTM07_IS(B2116,"61",$I$1,"1")/1000000,"")</f>
        <v>-137.20541641</v>
      </c>
      <c r="J2116" s="13">
        <f t="shared" ref="J2116:J2179" si="231">IFERROR(IF(D2116&lt;&gt;"",D2116-I2116,IF(E2116&lt;&gt;"",E2116-I2116,IF(H2116&lt;&gt;"",H2116-I2116,""))),"")</f>
        <v>20.811500149999986</v>
      </c>
      <c r="K2116" s="13">
        <f>IFERROR([1]!EM_S_QSTM07_IS(B2116,"61",$K$2,"1")/1000000,"")</f>
        <v>-112.55267117</v>
      </c>
      <c r="L2116" s="14">
        <f t="shared" si="227"/>
        <v>1.1849045423237108</v>
      </c>
      <c r="M2116" s="33" t="str">
        <f ca="1">[1]!EM_S_MAJASSRES_NUM(B2116,$M$2,$M$1)</f>
        <v/>
      </c>
      <c r="N2116" s="29" t="str">
        <f t="shared" si="228"/>
        <v/>
      </c>
      <c r="O2116" s="21">
        <f t="shared" ca="1" si="229"/>
        <v>1.1849045423237108</v>
      </c>
      <c r="P2116" s="10" t="str">
        <f t="shared" si="230"/>
        <v>财报</v>
      </c>
    </row>
    <row r="2117" spans="1:16" x14ac:dyDescent="0.2">
      <c r="A2117" s="17">
        <f t="shared" ref="A2117:A2180" ca="1" si="232">IFERROR(RANK(O2117,$O$4:$O$2880,0),"")</f>
        <v>1692</v>
      </c>
      <c r="B2117" s="8" t="s">
        <v>4256</v>
      </c>
      <c r="C2117" s="8" t="s">
        <v>4257</v>
      </c>
      <c r="D2117" s="13">
        <f>IFERROR([1]!EM_S_QSTM07_IS(B2117,"61",$C$1,"1")/1000000,"")</f>
        <v>815.21996878999994</v>
      </c>
      <c r="E2117" s="13" t="str">
        <f>IFERROR([1]!EM_S_PERFORMANCEEXPRESS_PERFEXNETPROFITTOSHAREHOLDER(B2117,$C$1)/1000000,"")</f>
        <v/>
      </c>
      <c r="F2117" s="13" t="str">
        <f>IFERROR([1]!EM_S_PROFITNOTICE_FORECASTT(B2117,$C$1)/1000000,"")</f>
        <v/>
      </c>
      <c r="G2117" s="13" t="str">
        <f>IFERROR([1]!EM_S_PROFITNOTICE_FORECASTL(B2117,$C$1)/1000000,"")</f>
        <v/>
      </c>
      <c r="H2117" s="13" t="str">
        <f t="shared" ref="H2117:H2180" si="233">IFERROR(AVERAGE(F2117:G2117),"")</f>
        <v/>
      </c>
      <c r="I2117" s="20">
        <f>IFERROR([1]!EM_S_QSTM07_IS(B2117,"61",$I$1,"1")/1000000,"")</f>
        <v>957.61884839000004</v>
      </c>
      <c r="J2117" s="13">
        <f t="shared" si="231"/>
        <v>-142.3988796000001</v>
      </c>
      <c r="K2117" s="13">
        <f>IFERROR([1]!EM_S_QSTM07_IS(B2117,"61",$K$2,"1")/1000000,"")</f>
        <v>797.95144034000009</v>
      </c>
      <c r="L2117" s="14">
        <f t="shared" ref="L2117:L2180" si="234">IFERROR(IF(J2117="","",(J2117-K2117)/ABS(K2117)),"")</f>
        <v>-1.1784555706038016</v>
      </c>
      <c r="M2117" s="33" t="str">
        <f ca="1">[1]!EM_S_MAJASSRES_NUM(B2117,$M$2,$M$1)</f>
        <v/>
      </c>
      <c r="N2117" s="29" t="str">
        <f t="shared" ref="N2117:N2180" si="235">IFERROR(IF(ABS(K2117)&lt;$N$2,1,""),"")</f>
        <v/>
      </c>
      <c r="O2117" s="21">
        <f t="shared" ref="O2117:O2180" ca="1" si="236">IFERROR(IF(AND(M2117="",N2117=""),L2117,""),"")</f>
        <v>-1.1784555706038016</v>
      </c>
      <c r="P2117" s="10" t="str">
        <f t="shared" ref="P2117:P2180" si="237">IFERROR(IF(D2117&lt;&gt;"","财报",IF(E2117&lt;&gt;"","快报",IF(H2117&lt;&gt;"","预告",""))),"")</f>
        <v>财报</v>
      </c>
    </row>
    <row r="2118" spans="1:16" x14ac:dyDescent="0.2">
      <c r="A2118" s="17">
        <f t="shared" ca="1" si="232"/>
        <v>1391</v>
      </c>
      <c r="B2118" s="8" t="s">
        <v>50</v>
      </c>
      <c r="C2118" s="8" t="s">
        <v>51</v>
      </c>
      <c r="D2118" s="13">
        <f>IFERROR([1]!EM_S_QSTM07_IS(B2118,"61",$C$1,"1")/1000000,"")</f>
        <v>54.996768830000001</v>
      </c>
      <c r="E2118" s="13" t="str">
        <f>IFERROR([1]!EM_S_PERFORMANCEEXPRESS_PERFEXNETPROFITTOSHAREHOLDER(B2118,$C$1)/1000000,"")</f>
        <v/>
      </c>
      <c r="F2118" s="13" t="str">
        <f>IFERROR([1]!EM_S_PROFITNOTICE_FORECASTT(B2118,$C$1)/1000000,"")</f>
        <v/>
      </c>
      <c r="G2118" s="13" t="str">
        <f>IFERROR([1]!EM_S_PROFITNOTICE_FORECASTL(B2118,$C$1)/1000000,"")</f>
        <v/>
      </c>
      <c r="H2118" s="13" t="str">
        <f t="shared" si="233"/>
        <v/>
      </c>
      <c r="I2118" s="20">
        <f>IFERROR([1]!EM_S_QSTM07_IS(B2118,"61",$I$1,"1")/1000000,"")</f>
        <v>49.000853469999996</v>
      </c>
      <c r="J2118" s="13">
        <f t="shared" si="231"/>
        <v>5.995915360000005</v>
      </c>
      <c r="K2118" s="13">
        <f>IFERROR([1]!EM_S_QSTM07_IS(B2118,"61",$K$2,"1")/1000000,"")</f>
        <v>70.080830629999994</v>
      </c>
      <c r="L2118" s="14">
        <f t="shared" si="234"/>
        <v>-0.91444286110625383</v>
      </c>
      <c r="M2118" s="33" t="str">
        <f ca="1">[1]!EM_S_MAJASSRES_NUM(B2118,$M$2,$M$1)</f>
        <v/>
      </c>
      <c r="N2118" s="29" t="str">
        <f t="shared" si="235"/>
        <v/>
      </c>
      <c r="O2118" s="21">
        <f t="shared" ca="1" si="236"/>
        <v>-0.91444286110625383</v>
      </c>
      <c r="P2118" s="10" t="str">
        <f t="shared" si="237"/>
        <v>财报</v>
      </c>
    </row>
    <row r="2119" spans="1:16" x14ac:dyDescent="0.2">
      <c r="A2119" s="17">
        <f t="shared" ca="1" si="232"/>
        <v>1238</v>
      </c>
      <c r="B2119" s="8" t="s">
        <v>4258</v>
      </c>
      <c r="C2119" s="8" t="s">
        <v>4259</v>
      </c>
      <c r="D2119" s="13">
        <f>IFERROR([1]!EM_S_QSTM07_IS(B2119,"61",$C$1,"1")/1000000,"")</f>
        <v>31.047408019999999</v>
      </c>
      <c r="E2119" s="13" t="str">
        <f>IFERROR([1]!EM_S_PERFORMANCEEXPRESS_PERFEXNETPROFITTOSHAREHOLDER(B2119,$C$1)/1000000,"")</f>
        <v/>
      </c>
      <c r="F2119" s="13" t="str">
        <f>IFERROR([1]!EM_S_PROFITNOTICE_FORECASTT(B2119,$C$1)/1000000,"")</f>
        <v/>
      </c>
      <c r="G2119" s="13" t="str">
        <f>IFERROR([1]!EM_S_PROFITNOTICE_FORECASTL(B2119,$C$1)/1000000,"")</f>
        <v/>
      </c>
      <c r="H2119" s="13" t="str">
        <f t="shared" si="233"/>
        <v/>
      </c>
      <c r="I2119" s="20">
        <f>IFERROR([1]!EM_S_QSTM07_IS(B2119,"61",$I$1,"1")/1000000,"")</f>
        <v>28.121669230000002</v>
      </c>
      <c r="J2119" s="13">
        <f t="shared" si="231"/>
        <v>2.9257387899999969</v>
      </c>
      <c r="K2119" s="13">
        <f>IFERROR([1]!EM_S_QSTM07_IS(B2119,"61",$K$2,"1")/1000000,"")</f>
        <v>15.754370339999999</v>
      </c>
      <c r="L2119" s="14">
        <f t="shared" si="234"/>
        <v>-0.8142903380548564</v>
      </c>
      <c r="M2119" s="33" t="str">
        <f ca="1">[1]!EM_S_MAJASSRES_NUM(B2119,$M$2,$M$1)</f>
        <v/>
      </c>
      <c r="N2119" s="29" t="str">
        <f t="shared" si="235"/>
        <v/>
      </c>
      <c r="O2119" s="21">
        <f t="shared" ca="1" si="236"/>
        <v>-0.8142903380548564</v>
      </c>
      <c r="P2119" s="10" t="str">
        <f t="shared" si="237"/>
        <v>财报</v>
      </c>
    </row>
    <row r="2120" spans="1:16" x14ac:dyDescent="0.2">
      <c r="A2120" s="17">
        <f t="shared" ca="1" si="232"/>
        <v>329</v>
      </c>
      <c r="B2120" s="8" t="s">
        <v>4260</v>
      </c>
      <c r="C2120" s="8" t="s">
        <v>4261</v>
      </c>
      <c r="D2120" s="13">
        <f>IFERROR([1]!EM_S_QSTM07_IS(B2120,"61",$C$1,"1")/1000000,"")</f>
        <v>29.959122989999997</v>
      </c>
      <c r="E2120" s="13" t="str">
        <f>IFERROR([1]!EM_S_PERFORMANCEEXPRESS_PERFEXNETPROFITTOSHAREHOLDER(B2120,$C$1)/1000000,"")</f>
        <v/>
      </c>
      <c r="F2120" s="13" t="str">
        <f>IFERROR([1]!EM_S_PROFITNOTICE_FORECASTT(B2120,$C$1)/1000000,"")</f>
        <v/>
      </c>
      <c r="G2120" s="13" t="str">
        <f>IFERROR([1]!EM_S_PROFITNOTICE_FORECASTL(B2120,$C$1)/1000000,"")</f>
        <v/>
      </c>
      <c r="H2120" s="13" t="str">
        <f t="shared" si="233"/>
        <v/>
      </c>
      <c r="I2120" s="20">
        <f>IFERROR([1]!EM_S_QSTM07_IS(B2120,"61",$I$1,"1")/1000000,"")</f>
        <v>12.505311259999999</v>
      </c>
      <c r="J2120" s="13">
        <f t="shared" si="231"/>
        <v>17.453811729999998</v>
      </c>
      <c r="K2120" s="13">
        <f>IFERROR([1]!EM_S_QSTM07_IS(B2120,"61",$K$2,"1")/1000000,"")</f>
        <v>12.06095316</v>
      </c>
      <c r="L2120" s="14">
        <f t="shared" si="234"/>
        <v>0.44713369652121238</v>
      </c>
      <c r="M2120" s="33" t="str">
        <f ca="1">[1]!EM_S_MAJASSRES_NUM(B2120,$M$2,$M$1)</f>
        <v/>
      </c>
      <c r="N2120" s="29" t="str">
        <f t="shared" si="235"/>
        <v/>
      </c>
      <c r="O2120" s="21">
        <f t="shared" ca="1" si="236"/>
        <v>0.44713369652121238</v>
      </c>
      <c r="P2120" s="10" t="str">
        <f t="shared" si="237"/>
        <v>财报</v>
      </c>
    </row>
    <row r="2121" spans="1:16" x14ac:dyDescent="0.2">
      <c r="A2121" s="17">
        <f t="shared" ca="1" si="232"/>
        <v>231</v>
      </c>
      <c r="B2121" s="8" t="s">
        <v>4262</v>
      </c>
      <c r="C2121" s="8" t="s">
        <v>4263</v>
      </c>
      <c r="D2121" s="13">
        <f>IFERROR([1]!EM_S_QSTM07_IS(B2121,"61",$C$1,"1")/1000000,"")</f>
        <v>-487.28880960999999</v>
      </c>
      <c r="E2121" s="13" t="str">
        <f>IFERROR([1]!EM_S_PERFORMANCEEXPRESS_PERFEXNETPROFITTOSHAREHOLDER(B2121,$C$1)/1000000,"")</f>
        <v/>
      </c>
      <c r="F2121" s="13" t="str">
        <f>IFERROR([1]!EM_S_PROFITNOTICE_FORECASTT(B2121,$C$1)/1000000,"")</f>
        <v/>
      </c>
      <c r="G2121" s="13" t="str">
        <f>IFERROR([1]!EM_S_PROFITNOTICE_FORECASTL(B2121,$C$1)/1000000,"")</f>
        <v/>
      </c>
      <c r="H2121" s="13" t="str">
        <f t="shared" si="233"/>
        <v/>
      </c>
      <c r="I2121" s="20">
        <f>IFERROR([1]!EM_S_QSTM07_IS(B2121,"61",$I$1,"1")/1000000,"")</f>
        <v>-472.36161167</v>
      </c>
      <c r="J2121" s="13">
        <f t="shared" si="231"/>
        <v>-14.927197939999985</v>
      </c>
      <c r="K2121" s="13">
        <f>IFERROR([1]!EM_S_QSTM07_IS(B2121,"61",$K$2,"1")/1000000,"")</f>
        <v>-165.63473759999999</v>
      </c>
      <c r="L2121" s="14">
        <f t="shared" si="234"/>
        <v>0.90987882037131329</v>
      </c>
      <c r="M2121" s="33" t="str">
        <f ca="1">[1]!EM_S_MAJASSRES_NUM(B2121,$M$2,$M$1)</f>
        <v/>
      </c>
      <c r="N2121" s="29" t="str">
        <f t="shared" si="235"/>
        <v/>
      </c>
      <c r="O2121" s="21">
        <f t="shared" ca="1" si="236"/>
        <v>0.90987882037131329</v>
      </c>
      <c r="P2121" s="10" t="str">
        <f t="shared" si="237"/>
        <v>财报</v>
      </c>
    </row>
    <row r="2122" spans="1:16" x14ac:dyDescent="0.2">
      <c r="A2122" s="17" t="str">
        <f t="shared" ca="1" si="232"/>
        <v/>
      </c>
      <c r="B2122" s="8" t="s">
        <v>4264</v>
      </c>
      <c r="C2122" s="8" t="s">
        <v>4265</v>
      </c>
      <c r="D2122" s="13">
        <f>IFERROR([1]!EM_S_QSTM07_IS(B2122,"61",$C$1,"1")/1000000,"")</f>
        <v>4.09367254</v>
      </c>
      <c r="E2122" s="13" t="str">
        <f>IFERROR([1]!EM_S_PERFORMANCEEXPRESS_PERFEXNETPROFITTOSHAREHOLDER(B2122,$C$1)/1000000,"")</f>
        <v/>
      </c>
      <c r="F2122" s="13" t="str">
        <f>IFERROR([1]!EM_S_PROFITNOTICE_FORECASTT(B2122,$C$1)/1000000,"")</f>
        <v/>
      </c>
      <c r="G2122" s="13" t="str">
        <f>IFERROR([1]!EM_S_PROFITNOTICE_FORECASTL(B2122,$C$1)/1000000,"")</f>
        <v/>
      </c>
      <c r="H2122" s="13" t="str">
        <f t="shared" si="233"/>
        <v/>
      </c>
      <c r="I2122" s="20">
        <f>IFERROR([1]!EM_S_QSTM07_IS(B2122,"61",$I$1,"1")/1000000,"")</f>
        <v>-26.782046079999997</v>
      </c>
      <c r="J2122" s="13">
        <f t="shared" si="231"/>
        <v>30.875718619999997</v>
      </c>
      <c r="K2122" s="13">
        <f>IFERROR([1]!EM_S_QSTM07_IS(B2122,"61",$K$2,"1")/1000000,"")</f>
        <v>4.4200860799999999</v>
      </c>
      <c r="L2122" s="14">
        <f t="shared" si="234"/>
        <v>5.9853206614473891</v>
      </c>
      <c r="M2122" s="33" t="str">
        <f ca="1">[1]!EM_S_MAJASSRES_NUM(B2122,$M$2,$M$1)</f>
        <v/>
      </c>
      <c r="N2122" s="29">
        <f t="shared" si="235"/>
        <v>1</v>
      </c>
      <c r="O2122" s="21" t="str">
        <f t="shared" ca="1" si="236"/>
        <v/>
      </c>
      <c r="P2122" s="10" t="str">
        <f t="shared" si="237"/>
        <v>财报</v>
      </c>
    </row>
    <row r="2123" spans="1:16" x14ac:dyDescent="0.2">
      <c r="A2123" s="17">
        <f t="shared" ca="1" si="232"/>
        <v>5</v>
      </c>
      <c r="B2123" s="8" t="s">
        <v>4266</v>
      </c>
      <c r="C2123" s="8" t="s">
        <v>4267</v>
      </c>
      <c r="D2123" s="13">
        <f>IFERROR([1]!EM_S_QSTM07_IS(B2123,"61",$C$1,"1")/1000000,"")</f>
        <v>266.47129257</v>
      </c>
      <c r="E2123" s="13" t="str">
        <f>IFERROR([1]!EM_S_PERFORMANCEEXPRESS_PERFEXNETPROFITTOSHAREHOLDER(B2123,$C$1)/1000000,"")</f>
        <v/>
      </c>
      <c r="F2123" s="13" t="str">
        <f>IFERROR([1]!EM_S_PROFITNOTICE_FORECASTT(B2123,$C$1)/1000000,"")</f>
        <v/>
      </c>
      <c r="G2123" s="13" t="str">
        <f>IFERROR([1]!EM_S_PROFITNOTICE_FORECASTL(B2123,$C$1)/1000000,"")</f>
        <v/>
      </c>
      <c r="H2123" s="13" t="str">
        <f t="shared" si="233"/>
        <v/>
      </c>
      <c r="I2123" s="20">
        <f>IFERROR([1]!EM_S_QSTM07_IS(B2123,"61",$I$1,"1")/1000000,"")</f>
        <v>14.04762459</v>
      </c>
      <c r="J2123" s="13">
        <f t="shared" si="231"/>
        <v>252.42366798</v>
      </c>
      <c r="K2123" s="13">
        <f>IFERROR([1]!EM_S_QSTM07_IS(B2123,"61",$K$2,"1")/1000000,"")</f>
        <v>15.650623380000001</v>
      </c>
      <c r="L2123" s="14">
        <f t="shared" si="234"/>
        <v>15.128665411664898</v>
      </c>
      <c r="M2123" s="33" t="str">
        <f ca="1">[1]!EM_S_MAJASSRES_NUM(B2123,$M$2,$M$1)</f>
        <v/>
      </c>
      <c r="N2123" s="29" t="str">
        <f t="shared" si="235"/>
        <v/>
      </c>
      <c r="O2123" s="21">
        <f t="shared" ca="1" si="236"/>
        <v>15.128665411664898</v>
      </c>
      <c r="P2123" s="10" t="str">
        <f t="shared" si="237"/>
        <v>财报</v>
      </c>
    </row>
    <row r="2124" spans="1:16" x14ac:dyDescent="0.2">
      <c r="A2124" s="17" t="str">
        <f t="shared" ca="1" si="232"/>
        <v/>
      </c>
      <c r="B2124" s="8" t="s">
        <v>4268</v>
      </c>
      <c r="C2124" s="8" t="s">
        <v>4269</v>
      </c>
      <c r="D2124" s="13">
        <f>IFERROR([1]!EM_S_QSTM07_IS(B2124,"61",$C$1,"1")/1000000,"")</f>
        <v>-235.09052688999998</v>
      </c>
      <c r="E2124" s="13">
        <f>IFERROR([1]!EM_S_PERFORMANCEEXPRESS_PERFEXNETPROFITTOSHAREHOLDER(B2124,$C$1)/1000000,"")</f>
        <v>-346.93099999999998</v>
      </c>
      <c r="F2124" s="13" t="str">
        <f>IFERROR([1]!EM_S_PROFITNOTICE_FORECASTT(B2124,$C$1)/1000000,"")</f>
        <v/>
      </c>
      <c r="G2124" s="13" t="str">
        <f>IFERROR([1]!EM_S_PROFITNOTICE_FORECASTL(B2124,$C$1)/1000000,"")</f>
        <v/>
      </c>
      <c r="H2124" s="13" t="str">
        <f t="shared" si="233"/>
        <v/>
      </c>
      <c r="I2124" s="20">
        <f>IFERROR([1]!EM_S_QSTM07_IS(B2124,"61",$I$1,"1")/1000000,"")</f>
        <v>-119.39810804999999</v>
      </c>
      <c r="J2124" s="13">
        <f t="shared" si="231"/>
        <v>-115.69241883999999</v>
      </c>
      <c r="K2124" s="13">
        <f>IFERROR([1]!EM_S_QSTM07_IS(B2124,"61",$K$2,"1")/1000000,"")</f>
        <v>5.22560493000001</v>
      </c>
      <c r="L2124" s="14">
        <f t="shared" si="234"/>
        <v>-23.139526502628236</v>
      </c>
      <c r="M2124" s="33" t="str">
        <f ca="1">[1]!EM_S_MAJASSRES_NUM(B2124,$M$2,$M$1)</f>
        <v/>
      </c>
      <c r="N2124" s="29">
        <f t="shared" si="235"/>
        <v>1</v>
      </c>
      <c r="O2124" s="21" t="str">
        <f t="shared" ca="1" si="236"/>
        <v/>
      </c>
      <c r="P2124" s="10" t="str">
        <f t="shared" si="237"/>
        <v>财报</v>
      </c>
    </row>
    <row r="2125" spans="1:16" x14ac:dyDescent="0.2">
      <c r="A2125" s="17">
        <f t="shared" ca="1" si="232"/>
        <v>1140</v>
      </c>
      <c r="B2125" s="8" t="s">
        <v>4270</v>
      </c>
      <c r="C2125" s="8" t="s">
        <v>4271</v>
      </c>
      <c r="D2125" s="13">
        <f>IFERROR([1]!EM_S_QSTM07_IS(B2125,"61",$C$1,"1")/1000000,"")</f>
        <v>165.99039380000002</v>
      </c>
      <c r="E2125" s="13" t="str">
        <f>IFERROR([1]!EM_S_PERFORMANCEEXPRESS_PERFEXNETPROFITTOSHAREHOLDER(B2125,$C$1)/1000000,"")</f>
        <v/>
      </c>
      <c r="F2125" s="13" t="str">
        <f>IFERROR([1]!EM_S_PROFITNOTICE_FORECASTT(B2125,$C$1)/1000000,"")</f>
        <v/>
      </c>
      <c r="G2125" s="13" t="str">
        <f>IFERROR([1]!EM_S_PROFITNOTICE_FORECASTL(B2125,$C$1)/1000000,"")</f>
        <v/>
      </c>
      <c r="H2125" s="13" t="str">
        <f t="shared" si="233"/>
        <v/>
      </c>
      <c r="I2125" s="20">
        <f>IFERROR([1]!EM_S_QSTM07_IS(B2125,"61",$I$1,"1")/1000000,"")</f>
        <v>127.80825827</v>
      </c>
      <c r="J2125" s="13">
        <f t="shared" si="231"/>
        <v>38.182135530000025</v>
      </c>
      <c r="K2125" s="13">
        <f>IFERROR([1]!EM_S_QSTM07_IS(B2125,"61",$K$2,"1")/1000000,"")</f>
        <v>151.53001159000002</v>
      </c>
      <c r="L2125" s="14">
        <f t="shared" si="234"/>
        <v>-0.74802261856013874</v>
      </c>
      <c r="M2125" s="33" t="str">
        <f ca="1">[1]!EM_S_MAJASSRES_NUM(B2125,$M$2,$M$1)</f>
        <v/>
      </c>
      <c r="N2125" s="29" t="str">
        <f t="shared" si="235"/>
        <v/>
      </c>
      <c r="O2125" s="21">
        <f t="shared" ca="1" si="236"/>
        <v>-0.74802261856013874</v>
      </c>
      <c r="P2125" s="10" t="str">
        <f t="shared" si="237"/>
        <v>财报</v>
      </c>
    </row>
    <row r="2126" spans="1:16" x14ac:dyDescent="0.2">
      <c r="A2126" s="17">
        <f t="shared" ca="1" si="232"/>
        <v>465</v>
      </c>
      <c r="B2126" s="8" t="s">
        <v>4272</v>
      </c>
      <c r="C2126" s="8" t="s">
        <v>4273</v>
      </c>
      <c r="D2126" s="13">
        <f>IFERROR([1]!EM_S_QSTM07_IS(B2126,"61",$C$1,"1")/1000000,"")</f>
        <v>27.27622598</v>
      </c>
      <c r="E2126" s="13" t="str">
        <f>IFERROR([1]!EM_S_PERFORMANCEEXPRESS_PERFEXNETPROFITTOSHAREHOLDER(B2126,$C$1)/1000000,"")</f>
        <v/>
      </c>
      <c r="F2126" s="13" t="str">
        <f>IFERROR([1]!EM_S_PROFITNOTICE_FORECASTT(B2126,$C$1)/1000000,"")</f>
        <v/>
      </c>
      <c r="G2126" s="13" t="str">
        <f>IFERROR([1]!EM_S_PROFITNOTICE_FORECASTL(B2126,$C$1)/1000000,"")</f>
        <v/>
      </c>
      <c r="H2126" s="13" t="str">
        <f t="shared" si="233"/>
        <v/>
      </c>
      <c r="I2126" s="20">
        <f>IFERROR([1]!EM_S_QSTM07_IS(B2126,"61",$I$1,"1")/1000000,"")</f>
        <v>5.4438982699999992</v>
      </c>
      <c r="J2126" s="13">
        <f t="shared" si="231"/>
        <v>21.832327710000001</v>
      </c>
      <c r="K2126" s="13">
        <f>IFERROR([1]!EM_S_QSTM07_IS(B2126,"61",$K$2,"1")/1000000,"")</f>
        <v>22.97511489</v>
      </c>
      <c r="L2126" s="14">
        <f t="shared" si="234"/>
        <v>-4.9740216119545988E-2</v>
      </c>
      <c r="M2126" s="33" t="str">
        <f ca="1">[1]!EM_S_MAJASSRES_NUM(B2126,$M$2,$M$1)</f>
        <v/>
      </c>
      <c r="N2126" s="29" t="str">
        <f t="shared" si="235"/>
        <v/>
      </c>
      <c r="O2126" s="21">
        <f t="shared" ca="1" si="236"/>
        <v>-4.9740216119545988E-2</v>
      </c>
      <c r="P2126" s="10" t="str">
        <f t="shared" si="237"/>
        <v>财报</v>
      </c>
    </row>
    <row r="2127" spans="1:16" x14ac:dyDescent="0.2">
      <c r="A2127" s="17">
        <f t="shared" ca="1" si="232"/>
        <v>303</v>
      </c>
      <c r="B2127" s="8" t="s">
        <v>4274</v>
      </c>
      <c r="C2127" s="8" t="s">
        <v>4275</v>
      </c>
      <c r="D2127" s="13">
        <f>IFERROR([1]!EM_S_QSTM07_IS(B2127,"61",$C$1,"1")/1000000,"")</f>
        <v>363.47015475000001</v>
      </c>
      <c r="E2127" s="13" t="str">
        <f>IFERROR([1]!EM_S_PERFORMANCEEXPRESS_PERFEXNETPROFITTOSHAREHOLDER(B2127,$C$1)/1000000,"")</f>
        <v/>
      </c>
      <c r="F2127" s="13" t="str">
        <f>IFERROR([1]!EM_S_PROFITNOTICE_FORECASTT(B2127,$C$1)/1000000,"")</f>
        <v/>
      </c>
      <c r="G2127" s="13" t="str">
        <f>IFERROR([1]!EM_S_PROFITNOTICE_FORECASTL(B2127,$C$1)/1000000,"")</f>
        <v/>
      </c>
      <c r="H2127" s="13" t="str">
        <f t="shared" si="233"/>
        <v/>
      </c>
      <c r="I2127" s="20">
        <f>IFERROR([1]!EM_S_QSTM07_IS(B2127,"61",$I$1,"1")/1000000,"")</f>
        <v>210.91668228999998</v>
      </c>
      <c r="J2127" s="13">
        <f t="shared" si="231"/>
        <v>152.55347246000002</v>
      </c>
      <c r="K2127" s="13">
        <f>IFERROR([1]!EM_S_QSTM07_IS(B2127,"61",$K$2,"1")/1000000,"")</f>
        <v>98.90585818000001</v>
      </c>
      <c r="L2127" s="14">
        <f t="shared" si="234"/>
        <v>0.54241088715256935</v>
      </c>
      <c r="M2127" s="33" t="str">
        <f ca="1">[1]!EM_S_MAJASSRES_NUM(B2127,$M$2,$M$1)</f>
        <v/>
      </c>
      <c r="N2127" s="29" t="str">
        <f t="shared" si="235"/>
        <v/>
      </c>
      <c r="O2127" s="21">
        <f t="shared" ca="1" si="236"/>
        <v>0.54241088715256935</v>
      </c>
      <c r="P2127" s="10" t="str">
        <f t="shared" si="237"/>
        <v>财报</v>
      </c>
    </row>
    <row r="2128" spans="1:16" x14ac:dyDescent="0.2">
      <c r="A2128" s="17">
        <f t="shared" ca="1" si="232"/>
        <v>59</v>
      </c>
      <c r="B2128" s="8" t="s">
        <v>4276</v>
      </c>
      <c r="C2128" s="8" t="s">
        <v>4277</v>
      </c>
      <c r="D2128" s="13">
        <f>IFERROR([1]!EM_S_QSTM07_IS(B2128,"61",$C$1,"1")/1000000,"")</f>
        <v>67.697755889999996</v>
      </c>
      <c r="E2128" s="13" t="str">
        <f>IFERROR([1]!EM_S_PERFORMANCEEXPRESS_PERFEXNETPROFITTOSHAREHOLDER(B2128,$C$1)/1000000,"")</f>
        <v/>
      </c>
      <c r="F2128" s="13">
        <f>IFERROR([1]!EM_S_PROFITNOTICE_FORECASTT(B2128,$C$1)/1000000,"")</f>
        <v>78</v>
      </c>
      <c r="G2128" s="13">
        <f>IFERROR([1]!EM_S_PROFITNOTICE_FORECASTL(B2128,$C$1)/1000000,"")</f>
        <v>68</v>
      </c>
      <c r="H2128" s="13">
        <f t="shared" si="233"/>
        <v>73</v>
      </c>
      <c r="I2128" s="20">
        <f>IFERROR([1]!EM_S_QSTM07_IS(B2128,"61",$I$1,"1")/1000000,"")</f>
        <v>5.1965506100000001</v>
      </c>
      <c r="J2128" s="13">
        <f t="shared" si="231"/>
        <v>62.501205279999994</v>
      </c>
      <c r="K2128" s="13">
        <f>IFERROR([1]!EM_S_QSTM07_IS(B2128,"61",$K$2,"1")/1000000,"")</f>
        <v>-41.530786820000003</v>
      </c>
      <c r="L2128" s="14">
        <f t="shared" si="234"/>
        <v>2.5049367003540914</v>
      </c>
      <c r="M2128" s="33" t="str">
        <f ca="1">[1]!EM_S_MAJASSRES_NUM(B2128,$M$2,$M$1)</f>
        <v/>
      </c>
      <c r="N2128" s="29" t="str">
        <f t="shared" si="235"/>
        <v/>
      </c>
      <c r="O2128" s="21">
        <f t="shared" ca="1" si="236"/>
        <v>2.5049367003540914</v>
      </c>
      <c r="P2128" s="10" t="str">
        <f t="shared" si="237"/>
        <v>财报</v>
      </c>
    </row>
    <row r="2129" spans="1:16" x14ac:dyDescent="0.2">
      <c r="A2129" s="17" t="str">
        <f t="shared" ca="1" si="232"/>
        <v/>
      </c>
      <c r="B2129" s="8" t="s">
        <v>4278</v>
      </c>
      <c r="C2129" s="8" t="s">
        <v>4279</v>
      </c>
      <c r="D2129" s="13">
        <f>IFERROR([1]!EM_S_QSTM07_IS(B2129,"61",$C$1,"1")/1000000,"")</f>
        <v>297.79491745999997</v>
      </c>
      <c r="E2129" s="13" t="str">
        <f>IFERROR([1]!EM_S_PERFORMANCEEXPRESS_PERFEXNETPROFITTOSHAREHOLDER(B2129,$C$1)/1000000,"")</f>
        <v/>
      </c>
      <c r="F2129" s="13" t="str">
        <f>IFERROR([1]!EM_S_PROFITNOTICE_FORECASTT(B2129,$C$1)/1000000,"")</f>
        <v/>
      </c>
      <c r="G2129" s="13" t="str">
        <f>IFERROR([1]!EM_S_PROFITNOTICE_FORECASTL(B2129,$C$1)/1000000,"")</f>
        <v/>
      </c>
      <c r="H2129" s="13" t="str">
        <f t="shared" si="233"/>
        <v/>
      </c>
      <c r="I2129" s="20">
        <f>IFERROR([1]!EM_S_QSTM07_IS(B2129,"61",$I$1,"1")/1000000,"")</f>
        <v>279.69038777999998</v>
      </c>
      <c r="J2129" s="13">
        <f t="shared" si="231"/>
        <v>18.104529679999985</v>
      </c>
      <c r="K2129" s="13">
        <f>IFERROR([1]!EM_S_QSTM07_IS(B2129,"61",$K$2,"1")/1000000,"")</f>
        <v>321.86859555000001</v>
      </c>
      <c r="L2129" s="14">
        <f t="shared" si="234"/>
        <v>-0.9437517983105389</v>
      </c>
      <c r="M2129" s="33">
        <f ca="1">[1]!EM_S_MAJASSRES_NUM(B2129,$M$2,$M$1)</f>
        <v>1</v>
      </c>
      <c r="N2129" s="29" t="str">
        <f t="shared" si="235"/>
        <v/>
      </c>
      <c r="O2129" s="21" t="str">
        <f t="shared" ca="1" si="236"/>
        <v/>
      </c>
      <c r="P2129" s="10" t="str">
        <f t="shared" si="237"/>
        <v>财报</v>
      </c>
    </row>
    <row r="2130" spans="1:16" x14ac:dyDescent="0.2">
      <c r="A2130" s="17" t="str">
        <f t="shared" ca="1" si="232"/>
        <v/>
      </c>
      <c r="B2130" s="8" t="s">
        <v>4280</v>
      </c>
      <c r="C2130" s="8" t="s">
        <v>4281</v>
      </c>
      <c r="D2130" s="13">
        <f>IFERROR([1]!EM_S_QSTM07_IS(B2130,"61",$C$1,"1")/1000000,"")</f>
        <v>31.81184979</v>
      </c>
      <c r="E2130" s="13" t="str">
        <f>IFERROR([1]!EM_S_PERFORMANCEEXPRESS_PERFEXNETPROFITTOSHAREHOLDER(B2130,$C$1)/1000000,"")</f>
        <v/>
      </c>
      <c r="F2130" s="13" t="str">
        <f>IFERROR([1]!EM_S_PROFITNOTICE_FORECASTT(B2130,$C$1)/1000000,"")</f>
        <v/>
      </c>
      <c r="G2130" s="13" t="str">
        <f>IFERROR([1]!EM_S_PROFITNOTICE_FORECASTL(B2130,$C$1)/1000000,"")</f>
        <v/>
      </c>
      <c r="H2130" s="13" t="str">
        <f t="shared" si="233"/>
        <v/>
      </c>
      <c r="I2130" s="20">
        <f>IFERROR([1]!EM_S_QSTM07_IS(B2130,"61",$I$1,"1")/1000000,"")</f>
        <v>19.24169096</v>
      </c>
      <c r="J2130" s="13">
        <f t="shared" si="231"/>
        <v>12.57015883</v>
      </c>
      <c r="K2130" s="13">
        <f>IFERROR([1]!EM_S_QSTM07_IS(B2130,"61",$K$2,"1")/1000000,"")</f>
        <v>14.88713649</v>
      </c>
      <c r="L2130" s="14">
        <f t="shared" si="234"/>
        <v>-0.15563622067657951</v>
      </c>
      <c r="M2130" s="33">
        <f ca="1">[1]!EM_S_MAJASSRES_NUM(B2130,$M$2,$M$1)</f>
        <v>1</v>
      </c>
      <c r="N2130" s="29" t="str">
        <f t="shared" si="235"/>
        <v/>
      </c>
      <c r="O2130" s="21" t="str">
        <f t="shared" ca="1" si="236"/>
        <v/>
      </c>
      <c r="P2130" s="10" t="str">
        <f t="shared" si="237"/>
        <v>财报</v>
      </c>
    </row>
    <row r="2131" spans="1:16" x14ac:dyDescent="0.2">
      <c r="A2131" s="17" t="str">
        <f t="shared" ca="1" si="232"/>
        <v/>
      </c>
      <c r="B2131" s="8" t="s">
        <v>4282</v>
      </c>
      <c r="C2131" s="8" t="s">
        <v>4283</v>
      </c>
      <c r="D2131" s="13">
        <f>IFERROR([1]!EM_S_QSTM07_IS(B2131,"61",$C$1,"1")/1000000,"")</f>
        <v>50.831388220000001</v>
      </c>
      <c r="E2131" s="13">
        <f>IFERROR([1]!EM_S_PERFORMANCEEXPRESS_PERFEXNETPROFITTOSHAREHOLDER(B2131,$C$1)/1000000,"")</f>
        <v>88.776061389999995</v>
      </c>
      <c r="F2131" s="13" t="str">
        <f>IFERROR([1]!EM_S_PROFITNOTICE_FORECASTT(B2131,$C$1)/1000000,"")</f>
        <v/>
      </c>
      <c r="G2131" s="13" t="str">
        <f>IFERROR([1]!EM_S_PROFITNOTICE_FORECASTL(B2131,$C$1)/1000000,"")</f>
        <v/>
      </c>
      <c r="H2131" s="13" t="str">
        <f t="shared" si="233"/>
        <v/>
      </c>
      <c r="I2131" s="20">
        <f>IFERROR([1]!EM_S_QSTM07_IS(B2131,"61",$I$1,"1")/1000000,"")</f>
        <v>37.944673170000002</v>
      </c>
      <c r="J2131" s="13">
        <f t="shared" si="231"/>
        <v>12.886715049999999</v>
      </c>
      <c r="K2131" s="13">
        <f>IFERROR([1]!EM_S_QSTM07_IS(B2131,"61",$K$2,"1")/1000000,"")</f>
        <v>70.197110049999992</v>
      </c>
      <c r="L2131" s="14">
        <f t="shared" si="234"/>
        <v>-0.81642100307518284</v>
      </c>
      <c r="M2131" s="33">
        <f ca="1">[1]!EM_S_MAJASSRES_NUM(B2131,$M$2,$M$1)</f>
        <v>1</v>
      </c>
      <c r="N2131" s="29" t="str">
        <f t="shared" si="235"/>
        <v/>
      </c>
      <c r="O2131" s="21" t="str">
        <f t="shared" ca="1" si="236"/>
        <v/>
      </c>
      <c r="P2131" s="10" t="str">
        <f t="shared" si="237"/>
        <v>财报</v>
      </c>
    </row>
    <row r="2132" spans="1:16" x14ac:dyDescent="0.2">
      <c r="A2132" s="17" t="str">
        <f t="shared" ca="1" si="232"/>
        <v/>
      </c>
      <c r="B2132" s="8" t="s">
        <v>4284</v>
      </c>
      <c r="C2132" s="8" t="s">
        <v>4285</v>
      </c>
      <c r="D2132" s="13">
        <f>IFERROR([1]!EM_S_QSTM07_IS(B2132,"61",$C$1,"1")/1000000,"")</f>
        <v>-0.38183890999999998</v>
      </c>
      <c r="E2132" s="13" t="str">
        <f>IFERROR([1]!EM_S_PERFORMANCEEXPRESS_PERFEXNETPROFITTOSHAREHOLDER(B2132,$C$1)/1000000,"")</f>
        <v/>
      </c>
      <c r="F2132" s="13" t="str">
        <f>IFERROR([1]!EM_S_PROFITNOTICE_FORECASTT(B2132,$C$1)/1000000,"")</f>
        <v/>
      </c>
      <c r="G2132" s="13" t="str">
        <f>IFERROR([1]!EM_S_PROFITNOTICE_FORECASTL(B2132,$C$1)/1000000,"")</f>
        <v/>
      </c>
      <c r="H2132" s="13" t="str">
        <f t="shared" si="233"/>
        <v/>
      </c>
      <c r="I2132" s="20">
        <f>IFERROR([1]!EM_S_QSTM07_IS(B2132,"61",$I$1,"1")/1000000,"")</f>
        <v>-0.44636249</v>
      </c>
      <c r="J2132" s="13">
        <f t="shared" si="231"/>
        <v>6.4523580000000025E-2</v>
      </c>
      <c r="K2132" s="13">
        <f>IFERROR([1]!EM_S_QSTM07_IS(B2132,"61",$K$2,"1")/1000000,"")</f>
        <v>0.47791668999999998</v>
      </c>
      <c r="L2132" s="14">
        <f t="shared" si="234"/>
        <v>-0.86498990022717137</v>
      </c>
      <c r="M2132" s="33" t="str">
        <f ca="1">[1]!EM_S_MAJASSRES_NUM(B2132,$M$2,$M$1)</f>
        <v/>
      </c>
      <c r="N2132" s="29">
        <f t="shared" si="235"/>
        <v>1</v>
      </c>
      <c r="O2132" s="21" t="str">
        <f t="shared" ca="1" si="236"/>
        <v/>
      </c>
      <c r="P2132" s="10" t="str">
        <f t="shared" si="237"/>
        <v>财报</v>
      </c>
    </row>
    <row r="2133" spans="1:16" x14ac:dyDescent="0.2">
      <c r="A2133" s="17">
        <f t="shared" ca="1" si="232"/>
        <v>749</v>
      </c>
      <c r="B2133" s="8" t="s">
        <v>4286</v>
      </c>
      <c r="C2133" s="8" t="s">
        <v>4287</v>
      </c>
      <c r="D2133" s="13">
        <f>IFERROR([1]!EM_S_QSTM07_IS(B2133,"61",$C$1,"1")/1000000,"")</f>
        <v>162.98742505000001</v>
      </c>
      <c r="E2133" s="13">
        <f>IFERROR([1]!EM_S_PERFORMANCEEXPRESS_PERFEXNETPROFITTOSHAREHOLDER(B2133,$C$1)/1000000,"")</f>
        <v>248.3674</v>
      </c>
      <c r="F2133" s="13" t="str">
        <f>IFERROR([1]!EM_S_PROFITNOTICE_FORECASTT(B2133,$C$1)/1000000,"")</f>
        <v/>
      </c>
      <c r="G2133" s="13" t="str">
        <f>IFERROR([1]!EM_S_PROFITNOTICE_FORECASTL(B2133,$C$1)/1000000,"")</f>
        <v/>
      </c>
      <c r="H2133" s="13" t="str">
        <f t="shared" si="233"/>
        <v/>
      </c>
      <c r="I2133" s="20">
        <f>IFERROR([1]!EM_S_QSTM07_IS(B2133,"61",$I$1,"1")/1000000,"")</f>
        <v>85.380012309999998</v>
      </c>
      <c r="J2133" s="13">
        <f t="shared" si="231"/>
        <v>77.607412740000015</v>
      </c>
      <c r="K2133" s="13">
        <f>IFERROR([1]!EM_S_QSTM07_IS(B2133,"61",$K$2,"1")/1000000,"")</f>
        <v>140.28147858000003</v>
      </c>
      <c r="L2133" s="14">
        <f t="shared" si="234"/>
        <v>-0.44677363308698026</v>
      </c>
      <c r="M2133" s="33" t="str">
        <f ca="1">[1]!EM_S_MAJASSRES_NUM(B2133,$M$2,$M$1)</f>
        <v/>
      </c>
      <c r="N2133" s="29" t="str">
        <f t="shared" si="235"/>
        <v/>
      </c>
      <c r="O2133" s="21">
        <f t="shared" ca="1" si="236"/>
        <v>-0.44677363308698026</v>
      </c>
      <c r="P2133" s="10" t="str">
        <f t="shared" si="237"/>
        <v>财报</v>
      </c>
    </row>
    <row r="2134" spans="1:16" x14ac:dyDescent="0.2">
      <c r="A2134" s="17">
        <f t="shared" ca="1" si="232"/>
        <v>446</v>
      </c>
      <c r="B2134" s="8" t="s">
        <v>86</v>
      </c>
      <c r="C2134" s="8" t="s">
        <v>87</v>
      </c>
      <c r="D2134" s="13">
        <f>IFERROR([1]!EM_S_QSTM07_IS(B2134,"61",$C$1,"1")/1000000,"")</f>
        <v>-151.03599996</v>
      </c>
      <c r="E2134" s="13" t="str">
        <f>IFERROR([1]!EM_S_PERFORMANCEEXPRESS_PERFEXNETPROFITTOSHAREHOLDER(B2134,$C$1)/1000000,"")</f>
        <v/>
      </c>
      <c r="F2134" s="13" t="str">
        <f>IFERROR([1]!EM_S_PROFITNOTICE_FORECASTT(B2134,$C$1)/1000000,"")</f>
        <v/>
      </c>
      <c r="G2134" s="13" t="str">
        <f>IFERROR([1]!EM_S_PROFITNOTICE_FORECASTL(B2134,$C$1)/1000000,"")</f>
        <v/>
      </c>
      <c r="H2134" s="13" t="str">
        <f t="shared" si="233"/>
        <v/>
      </c>
      <c r="I2134" s="20">
        <f>IFERROR([1]!EM_S_QSTM07_IS(B2134,"61",$I$1,"1")/1000000,"")</f>
        <v>-88.40232395999999</v>
      </c>
      <c r="J2134" s="13">
        <f t="shared" si="231"/>
        <v>-62.633676000000008</v>
      </c>
      <c r="K2134" s="13">
        <f>IFERROR([1]!EM_S_QSTM07_IS(B2134,"61",$K$2,"1")/1000000,"")</f>
        <v>-62.265374080000001</v>
      </c>
      <c r="L2134" s="14">
        <f t="shared" si="234"/>
        <v>-5.9150358516565664E-3</v>
      </c>
      <c r="M2134" s="33" t="str">
        <f ca="1">[1]!EM_S_MAJASSRES_NUM(B2134,$M$2,$M$1)</f>
        <v/>
      </c>
      <c r="N2134" s="29" t="str">
        <f t="shared" si="235"/>
        <v/>
      </c>
      <c r="O2134" s="21">
        <f t="shared" ca="1" si="236"/>
        <v>-5.9150358516565664E-3</v>
      </c>
      <c r="P2134" s="10" t="str">
        <f t="shared" si="237"/>
        <v>财报</v>
      </c>
    </row>
    <row r="2135" spans="1:16" x14ac:dyDescent="0.2">
      <c r="A2135" s="17">
        <f t="shared" ca="1" si="232"/>
        <v>51</v>
      </c>
      <c r="B2135" s="8" t="s">
        <v>4288</v>
      </c>
      <c r="C2135" s="8" t="s">
        <v>4289</v>
      </c>
      <c r="D2135" s="13">
        <f>IFERROR([1]!EM_S_QSTM07_IS(B2135,"61",$C$1,"1")/1000000,"")</f>
        <v>-15.54187842</v>
      </c>
      <c r="E2135" s="13">
        <f>IFERROR([1]!EM_S_PERFORMANCEEXPRESS_PERFEXNETPROFITTOSHAREHOLDER(B2135,$C$1)/1000000,"")</f>
        <v>-171.22120000000001</v>
      </c>
      <c r="F2135" s="13" t="str">
        <f>IFERROR([1]!EM_S_PROFITNOTICE_FORECASTT(B2135,$C$1)/1000000,"")</f>
        <v/>
      </c>
      <c r="G2135" s="13" t="str">
        <f>IFERROR([1]!EM_S_PROFITNOTICE_FORECASTL(B2135,$C$1)/1000000,"")</f>
        <v/>
      </c>
      <c r="H2135" s="13" t="str">
        <f t="shared" si="233"/>
        <v/>
      </c>
      <c r="I2135" s="20">
        <f>IFERROR([1]!EM_S_QSTM07_IS(B2135,"61",$I$1,"1")/1000000,"")</f>
        <v>-155.67934991999999</v>
      </c>
      <c r="J2135" s="13">
        <f t="shared" si="231"/>
        <v>140.1374715</v>
      </c>
      <c r="K2135" s="13">
        <f>IFERROR([1]!EM_S_QSTM07_IS(B2135,"61",$K$2,"1")/1000000,"")</f>
        <v>-82.873741730000006</v>
      </c>
      <c r="L2135" s="14">
        <f t="shared" si="234"/>
        <v>2.6909755560037749</v>
      </c>
      <c r="M2135" s="33" t="str">
        <f ca="1">[1]!EM_S_MAJASSRES_NUM(B2135,$M$2,$M$1)</f>
        <v/>
      </c>
      <c r="N2135" s="29" t="str">
        <f t="shared" si="235"/>
        <v/>
      </c>
      <c r="O2135" s="21">
        <f t="shared" ca="1" si="236"/>
        <v>2.6909755560037749</v>
      </c>
      <c r="P2135" s="10" t="str">
        <f t="shared" si="237"/>
        <v>财报</v>
      </c>
    </row>
    <row r="2136" spans="1:16" x14ac:dyDescent="0.2">
      <c r="A2136" s="17">
        <f t="shared" ca="1" si="232"/>
        <v>1264</v>
      </c>
      <c r="B2136" s="8" t="s">
        <v>4290</v>
      </c>
      <c r="C2136" s="8" t="s">
        <v>4291</v>
      </c>
      <c r="D2136" s="13">
        <f>IFERROR([1]!EM_S_QSTM07_IS(B2136,"61",$C$1,"1")/1000000,"")</f>
        <v>268.38638362</v>
      </c>
      <c r="E2136" s="13" t="str">
        <f>IFERROR([1]!EM_S_PERFORMANCEEXPRESS_PERFEXNETPROFITTOSHAREHOLDER(B2136,$C$1)/1000000,"")</f>
        <v/>
      </c>
      <c r="F2136" s="13" t="str">
        <f>IFERROR([1]!EM_S_PROFITNOTICE_FORECASTT(B2136,$C$1)/1000000,"")</f>
        <v/>
      </c>
      <c r="G2136" s="13" t="str">
        <f>IFERROR([1]!EM_S_PROFITNOTICE_FORECASTL(B2136,$C$1)/1000000,"")</f>
        <v/>
      </c>
      <c r="H2136" s="13" t="str">
        <f t="shared" si="233"/>
        <v/>
      </c>
      <c r="I2136" s="20">
        <f>IFERROR([1]!EM_S_QSTM07_IS(B2136,"61",$I$1,"1")/1000000,"")</f>
        <v>221.60818133000001</v>
      </c>
      <c r="J2136" s="13">
        <f t="shared" si="231"/>
        <v>46.778202289999996</v>
      </c>
      <c r="K2136" s="13">
        <f>IFERROR([1]!EM_S_QSTM07_IS(B2136,"61",$K$2,"1")/1000000,"")</f>
        <v>280.69989564999997</v>
      </c>
      <c r="L2136" s="14">
        <f t="shared" si="234"/>
        <v>-0.83335155083802759</v>
      </c>
      <c r="M2136" s="33" t="str">
        <f ca="1">[1]!EM_S_MAJASSRES_NUM(B2136,$M$2,$M$1)</f>
        <v/>
      </c>
      <c r="N2136" s="29" t="str">
        <f t="shared" si="235"/>
        <v/>
      </c>
      <c r="O2136" s="21">
        <f t="shared" ca="1" si="236"/>
        <v>-0.83335155083802759</v>
      </c>
      <c r="P2136" s="10" t="str">
        <f t="shared" si="237"/>
        <v>财报</v>
      </c>
    </row>
    <row r="2137" spans="1:16" x14ac:dyDescent="0.2">
      <c r="A2137" s="17">
        <f t="shared" ca="1" si="232"/>
        <v>1492</v>
      </c>
      <c r="B2137" s="8" t="s">
        <v>4292</v>
      </c>
      <c r="C2137" s="8" t="s">
        <v>4293</v>
      </c>
      <c r="D2137" s="13">
        <f>IFERROR([1]!EM_S_QSTM07_IS(B2137,"61",$C$1,"1")/1000000,"")</f>
        <v>3.4919309100000002</v>
      </c>
      <c r="E2137" s="13">
        <f>IFERROR([1]!EM_S_PERFORMANCEEXPRESS_PERFEXNETPROFITTOSHAREHOLDER(B2137,$C$1)/1000000,"")</f>
        <v>4.4104000000000001</v>
      </c>
      <c r="F2137" s="13" t="str">
        <f>IFERROR([1]!EM_S_PROFITNOTICE_FORECASTT(B2137,$C$1)/1000000,"")</f>
        <v/>
      </c>
      <c r="G2137" s="13" t="str">
        <f>IFERROR([1]!EM_S_PROFITNOTICE_FORECASTL(B2137,$C$1)/1000000,"")</f>
        <v/>
      </c>
      <c r="H2137" s="13" t="str">
        <f t="shared" si="233"/>
        <v/>
      </c>
      <c r="I2137" s="20">
        <f>IFERROR([1]!EM_S_QSTM07_IS(B2137,"61",$I$1,"1")/1000000,"")</f>
        <v>0.91844081999999994</v>
      </c>
      <c r="J2137" s="13">
        <f t="shared" si="231"/>
        <v>2.5734900900000004</v>
      </c>
      <c r="K2137" s="13">
        <f>IFERROR([1]!EM_S_QSTM07_IS(B2137,"61",$K$2,"1")/1000000,"")</f>
        <v>138.27936863999997</v>
      </c>
      <c r="L2137" s="14">
        <f t="shared" si="234"/>
        <v>-0.98138919699076799</v>
      </c>
      <c r="M2137" s="33" t="str">
        <f ca="1">[1]!EM_S_MAJASSRES_NUM(B2137,$M$2,$M$1)</f>
        <v/>
      </c>
      <c r="N2137" s="29" t="str">
        <f t="shared" si="235"/>
        <v/>
      </c>
      <c r="O2137" s="21">
        <f t="shared" ca="1" si="236"/>
        <v>-0.98138919699076799</v>
      </c>
      <c r="P2137" s="10" t="str">
        <f t="shared" si="237"/>
        <v>财报</v>
      </c>
    </row>
    <row r="2138" spans="1:16" x14ac:dyDescent="0.2">
      <c r="A2138" s="17">
        <f t="shared" ca="1" si="232"/>
        <v>102</v>
      </c>
      <c r="B2138" s="8" t="s">
        <v>4294</v>
      </c>
      <c r="C2138" s="8" t="s">
        <v>4295</v>
      </c>
      <c r="D2138" s="13">
        <f>IFERROR([1]!EM_S_QSTM07_IS(B2138,"61",$C$1,"1")/1000000,"")</f>
        <v>136.49090143000001</v>
      </c>
      <c r="E2138" s="13" t="str">
        <f>IFERROR([1]!EM_S_PERFORMANCEEXPRESS_PERFEXNETPROFITTOSHAREHOLDER(B2138,$C$1)/1000000,"")</f>
        <v/>
      </c>
      <c r="F2138" s="13">
        <f>IFERROR([1]!EM_S_PROFITNOTICE_FORECASTT(B2138,$C$1)/1000000,"")</f>
        <v>155</v>
      </c>
      <c r="G2138" s="13">
        <f>IFERROR([1]!EM_S_PROFITNOTICE_FORECASTL(B2138,$C$1)/1000000,"")</f>
        <v>130</v>
      </c>
      <c r="H2138" s="13">
        <f t="shared" si="233"/>
        <v>142.5</v>
      </c>
      <c r="I2138" s="20">
        <f>IFERROR([1]!EM_S_QSTM07_IS(B2138,"61",$I$1,"1")/1000000,"")</f>
        <v>16.834363969999998</v>
      </c>
      <c r="J2138" s="13">
        <f t="shared" si="231"/>
        <v>119.65653746000001</v>
      </c>
      <c r="K2138" s="13">
        <f>IFERROR([1]!EM_S_QSTM07_IS(B2138,"61",$K$2,"1")/1000000,"")</f>
        <v>42.839888500000001</v>
      </c>
      <c r="L2138" s="14">
        <f t="shared" si="234"/>
        <v>1.7931103849628369</v>
      </c>
      <c r="M2138" s="33" t="str">
        <f ca="1">[1]!EM_S_MAJASSRES_NUM(B2138,$M$2,$M$1)</f>
        <v/>
      </c>
      <c r="N2138" s="29" t="str">
        <f t="shared" si="235"/>
        <v/>
      </c>
      <c r="O2138" s="21">
        <f t="shared" ca="1" si="236"/>
        <v>1.7931103849628369</v>
      </c>
      <c r="P2138" s="10" t="str">
        <f t="shared" si="237"/>
        <v>财报</v>
      </c>
    </row>
    <row r="2139" spans="1:16" x14ac:dyDescent="0.2">
      <c r="A2139" s="17">
        <f t="shared" ca="1" si="232"/>
        <v>349</v>
      </c>
      <c r="B2139" s="8" t="s">
        <v>4296</v>
      </c>
      <c r="C2139" s="8" t="s">
        <v>4297</v>
      </c>
      <c r="D2139" s="13">
        <f>IFERROR([1]!EM_S_QSTM07_IS(B2139,"61",$C$1,"1")/1000000,"")</f>
        <v>-323.66532049</v>
      </c>
      <c r="E2139" s="13" t="str">
        <f>IFERROR([1]!EM_S_PERFORMANCEEXPRESS_PERFEXNETPROFITTOSHAREHOLDER(B2139,$C$1)/1000000,"")</f>
        <v/>
      </c>
      <c r="F2139" s="13" t="str">
        <f>IFERROR([1]!EM_S_PROFITNOTICE_FORECASTT(B2139,$C$1)/1000000,"")</f>
        <v/>
      </c>
      <c r="G2139" s="13" t="str">
        <f>IFERROR([1]!EM_S_PROFITNOTICE_FORECASTL(B2139,$C$1)/1000000,"")</f>
        <v/>
      </c>
      <c r="H2139" s="13" t="str">
        <f t="shared" si="233"/>
        <v/>
      </c>
      <c r="I2139" s="20">
        <f>IFERROR([1]!EM_S_QSTM07_IS(B2139,"61",$I$1,"1")/1000000,"")</f>
        <v>-195.85328822999998</v>
      </c>
      <c r="J2139" s="13">
        <f t="shared" si="231"/>
        <v>-127.81203226000002</v>
      </c>
      <c r="K2139" s="13">
        <f>IFERROR([1]!EM_S_QSTM07_IS(B2139,"61",$K$2,"1")/1000000,"")</f>
        <v>-200.90276231999999</v>
      </c>
      <c r="L2139" s="14">
        <f t="shared" si="234"/>
        <v>0.3638114738491266</v>
      </c>
      <c r="M2139" s="33" t="str">
        <f ca="1">[1]!EM_S_MAJASSRES_NUM(B2139,$M$2,$M$1)</f>
        <v/>
      </c>
      <c r="N2139" s="29" t="str">
        <f t="shared" si="235"/>
        <v/>
      </c>
      <c r="O2139" s="21">
        <f t="shared" ca="1" si="236"/>
        <v>0.3638114738491266</v>
      </c>
      <c r="P2139" s="10" t="str">
        <f t="shared" si="237"/>
        <v>财报</v>
      </c>
    </row>
    <row r="2140" spans="1:16" x14ac:dyDescent="0.2">
      <c r="A2140" s="17" t="str">
        <f t="shared" ca="1" si="232"/>
        <v/>
      </c>
      <c r="B2140" s="8" t="s">
        <v>4298</v>
      </c>
      <c r="C2140" s="8" t="s">
        <v>4299</v>
      </c>
      <c r="D2140" s="13">
        <f>IFERROR([1]!EM_S_QSTM07_IS(B2140,"61",$C$1,"1")/1000000,"")</f>
        <v>30.338820160000001</v>
      </c>
      <c r="E2140" s="13" t="str">
        <f>IFERROR([1]!EM_S_PERFORMANCEEXPRESS_PERFEXNETPROFITTOSHAREHOLDER(B2140,$C$1)/1000000,"")</f>
        <v/>
      </c>
      <c r="F2140" s="13" t="str">
        <f>IFERROR([1]!EM_S_PROFITNOTICE_FORECASTT(B2140,$C$1)/1000000,"")</f>
        <v/>
      </c>
      <c r="G2140" s="13" t="str">
        <f>IFERROR([1]!EM_S_PROFITNOTICE_FORECASTL(B2140,$C$1)/1000000,"")</f>
        <v/>
      </c>
      <c r="H2140" s="13" t="str">
        <f t="shared" si="233"/>
        <v/>
      </c>
      <c r="I2140" s="20">
        <f>IFERROR([1]!EM_S_QSTM07_IS(B2140,"61",$I$1,"1")/1000000,"")</f>
        <v>11.034326380000001</v>
      </c>
      <c r="J2140" s="13">
        <f t="shared" si="231"/>
        <v>19.304493780000001</v>
      </c>
      <c r="K2140" s="13">
        <f>IFERROR([1]!EM_S_QSTM07_IS(B2140,"61",$K$2,"1")/1000000,"")</f>
        <v>2.9681026400000001</v>
      </c>
      <c r="L2140" s="14">
        <f t="shared" si="234"/>
        <v>5.5039845724472656</v>
      </c>
      <c r="M2140" s="33" t="str">
        <f ca="1">[1]!EM_S_MAJASSRES_NUM(B2140,$M$2,$M$1)</f>
        <v/>
      </c>
      <c r="N2140" s="29">
        <f t="shared" si="235"/>
        <v>1</v>
      </c>
      <c r="O2140" s="21" t="str">
        <f t="shared" ca="1" si="236"/>
        <v/>
      </c>
      <c r="P2140" s="10" t="str">
        <f t="shared" si="237"/>
        <v>财报</v>
      </c>
    </row>
    <row r="2141" spans="1:16" x14ac:dyDescent="0.2">
      <c r="A2141" s="17" t="str">
        <f t="shared" ca="1" si="232"/>
        <v/>
      </c>
      <c r="B2141" s="8" t="s">
        <v>4300</v>
      </c>
      <c r="C2141" s="8" t="s">
        <v>4301</v>
      </c>
      <c r="D2141" s="13">
        <f>IFERROR([1]!EM_S_QSTM07_IS(B2141,"61",$C$1,"1")/1000000,"")</f>
        <v>-4.5590128499999993</v>
      </c>
      <c r="E2141" s="13" t="str">
        <f>IFERROR([1]!EM_S_PERFORMANCEEXPRESS_PERFEXNETPROFITTOSHAREHOLDER(B2141,$C$1)/1000000,"")</f>
        <v/>
      </c>
      <c r="F2141" s="13" t="str">
        <f>IFERROR([1]!EM_S_PROFITNOTICE_FORECASTT(B2141,$C$1)/1000000,"")</f>
        <v/>
      </c>
      <c r="G2141" s="13" t="str">
        <f>IFERROR([1]!EM_S_PROFITNOTICE_FORECASTL(B2141,$C$1)/1000000,"")</f>
        <v/>
      </c>
      <c r="H2141" s="13" t="str">
        <f t="shared" si="233"/>
        <v/>
      </c>
      <c r="I2141" s="20">
        <f>IFERROR([1]!EM_S_QSTM07_IS(B2141,"61",$I$1,"1")/1000000,"")</f>
        <v>8.5696967200000014</v>
      </c>
      <c r="J2141" s="13">
        <f t="shared" si="231"/>
        <v>-13.128709570000002</v>
      </c>
      <c r="K2141" s="13">
        <f>IFERROR([1]!EM_S_QSTM07_IS(B2141,"61",$K$2,"1")/1000000,"")</f>
        <v>-5.3924043600000005</v>
      </c>
      <c r="L2141" s="14">
        <f t="shared" si="234"/>
        <v>-1.434667115727946</v>
      </c>
      <c r="M2141" s="33" t="str">
        <f ca="1">[1]!EM_S_MAJASSRES_NUM(B2141,$M$2,$M$1)</f>
        <v/>
      </c>
      <c r="N2141" s="29">
        <f t="shared" si="235"/>
        <v>1</v>
      </c>
      <c r="O2141" s="21" t="str">
        <f t="shared" ca="1" si="236"/>
        <v/>
      </c>
      <c r="P2141" s="10" t="str">
        <f t="shared" si="237"/>
        <v>财报</v>
      </c>
    </row>
    <row r="2142" spans="1:16" x14ac:dyDescent="0.2">
      <c r="A2142" s="17">
        <f t="shared" ca="1" si="232"/>
        <v>1384</v>
      </c>
      <c r="B2142" s="8" t="s">
        <v>4302</v>
      </c>
      <c r="C2142" s="8" t="s">
        <v>4303</v>
      </c>
      <c r="D2142" s="13">
        <f>IFERROR([1]!EM_S_QSTM07_IS(B2142,"61",$C$1,"1")/1000000,"")</f>
        <v>158.79341912999999</v>
      </c>
      <c r="E2142" s="13" t="str">
        <f>IFERROR([1]!EM_S_PERFORMANCEEXPRESS_PERFEXNETPROFITTOSHAREHOLDER(B2142,$C$1)/1000000,"")</f>
        <v/>
      </c>
      <c r="F2142" s="13" t="str">
        <f>IFERROR([1]!EM_S_PROFITNOTICE_FORECASTT(B2142,$C$1)/1000000,"")</f>
        <v/>
      </c>
      <c r="G2142" s="13" t="str">
        <f>IFERROR([1]!EM_S_PROFITNOTICE_FORECASTL(B2142,$C$1)/1000000,"")</f>
        <v/>
      </c>
      <c r="H2142" s="13" t="str">
        <f t="shared" si="233"/>
        <v/>
      </c>
      <c r="I2142" s="20">
        <f>IFERROR([1]!EM_S_QSTM07_IS(B2142,"61",$I$1,"1")/1000000,"")</f>
        <v>146.64232131999998</v>
      </c>
      <c r="J2142" s="13">
        <f t="shared" si="231"/>
        <v>12.15109781000001</v>
      </c>
      <c r="K2142" s="13">
        <f>IFERROR([1]!EM_S_QSTM07_IS(B2142,"61",$K$2,"1")/1000000,"")</f>
        <v>136.19752616999997</v>
      </c>
      <c r="L2142" s="14">
        <f t="shared" si="234"/>
        <v>-0.91078327080013799</v>
      </c>
      <c r="M2142" s="33" t="str">
        <f ca="1">[1]!EM_S_MAJASSRES_NUM(B2142,$M$2,$M$1)</f>
        <v/>
      </c>
      <c r="N2142" s="29" t="str">
        <f t="shared" si="235"/>
        <v/>
      </c>
      <c r="O2142" s="21">
        <f t="shared" ca="1" si="236"/>
        <v>-0.91078327080013799</v>
      </c>
      <c r="P2142" s="10" t="str">
        <f t="shared" si="237"/>
        <v>财报</v>
      </c>
    </row>
    <row r="2143" spans="1:16" x14ac:dyDescent="0.2">
      <c r="A2143" s="17" t="str">
        <f t="shared" ca="1" si="232"/>
        <v/>
      </c>
      <c r="B2143" s="8" t="s">
        <v>4304</v>
      </c>
      <c r="C2143" s="8" t="s">
        <v>4305</v>
      </c>
      <c r="D2143" s="13">
        <f>IFERROR([1]!EM_S_QSTM07_IS(B2143,"61",$C$1,"1")/1000000,"")</f>
        <v>239.16578172999999</v>
      </c>
      <c r="E2143" s="13" t="str">
        <f>IFERROR([1]!EM_S_PERFORMANCEEXPRESS_PERFEXNETPROFITTOSHAREHOLDER(B2143,$C$1)/1000000,"")</f>
        <v/>
      </c>
      <c r="F2143" s="13" t="str">
        <f>IFERROR([1]!EM_S_PROFITNOTICE_FORECASTT(B2143,$C$1)/1000000,"")</f>
        <v/>
      </c>
      <c r="G2143" s="13" t="str">
        <f>IFERROR([1]!EM_S_PROFITNOTICE_FORECASTL(B2143,$C$1)/1000000,"")</f>
        <v/>
      </c>
      <c r="H2143" s="13" t="str">
        <f t="shared" si="233"/>
        <v/>
      </c>
      <c r="I2143" s="20">
        <f>IFERROR([1]!EM_S_QSTM07_IS(B2143,"61",$I$1,"1")/1000000,"")</f>
        <v>-7.9101216299999999</v>
      </c>
      <c r="J2143" s="13">
        <f t="shared" si="231"/>
        <v>247.07590335999998</v>
      </c>
      <c r="K2143" s="13">
        <f>IFERROR([1]!EM_S_QSTM07_IS(B2143,"61",$K$2,"1")/1000000,"")</f>
        <v>124.89558237999999</v>
      </c>
      <c r="L2143" s="14">
        <f t="shared" si="234"/>
        <v>0.97825974827725526</v>
      </c>
      <c r="M2143" s="33">
        <f ca="1">[1]!EM_S_MAJASSRES_NUM(B2143,$M$2,$M$1)</f>
        <v>2</v>
      </c>
      <c r="N2143" s="29" t="str">
        <f t="shared" si="235"/>
        <v/>
      </c>
      <c r="O2143" s="21" t="str">
        <f t="shared" ca="1" si="236"/>
        <v/>
      </c>
      <c r="P2143" s="10" t="str">
        <f t="shared" si="237"/>
        <v>财报</v>
      </c>
    </row>
    <row r="2144" spans="1:16" x14ac:dyDescent="0.2">
      <c r="A2144" s="17">
        <f t="shared" ca="1" si="232"/>
        <v>1453</v>
      </c>
      <c r="B2144" s="8" t="s">
        <v>4306</v>
      </c>
      <c r="C2144" s="8" t="s">
        <v>4307</v>
      </c>
      <c r="D2144" s="13">
        <f>IFERROR([1]!EM_S_QSTM07_IS(B2144,"61",$C$1,"1")/1000000,"")</f>
        <v>39.136664700000004</v>
      </c>
      <c r="E2144" s="13" t="str">
        <f>IFERROR([1]!EM_S_PERFORMANCEEXPRESS_PERFEXNETPROFITTOSHAREHOLDER(B2144,$C$1)/1000000,"")</f>
        <v/>
      </c>
      <c r="F2144" s="13" t="str">
        <f>IFERROR([1]!EM_S_PROFITNOTICE_FORECASTT(B2144,$C$1)/1000000,"")</f>
        <v/>
      </c>
      <c r="G2144" s="13" t="str">
        <f>IFERROR([1]!EM_S_PROFITNOTICE_FORECASTL(B2144,$C$1)/1000000,"")</f>
        <v/>
      </c>
      <c r="H2144" s="13" t="str">
        <f t="shared" si="233"/>
        <v/>
      </c>
      <c r="I2144" s="20">
        <f>IFERROR([1]!EM_S_QSTM07_IS(B2144,"61",$I$1,"1")/1000000,"")</f>
        <v>37.098269880000004</v>
      </c>
      <c r="J2144" s="13">
        <f t="shared" si="231"/>
        <v>2.0383948200000006</v>
      </c>
      <c r="K2144" s="13">
        <f>IFERROR([1]!EM_S_QSTM07_IS(B2144,"61",$K$2,"1")/1000000,"")</f>
        <v>43.723866149999999</v>
      </c>
      <c r="L2144" s="14">
        <f t="shared" si="234"/>
        <v>-0.95338027033092088</v>
      </c>
      <c r="M2144" s="33" t="str">
        <f ca="1">[1]!EM_S_MAJASSRES_NUM(B2144,$M$2,$M$1)</f>
        <v/>
      </c>
      <c r="N2144" s="29" t="str">
        <f t="shared" si="235"/>
        <v/>
      </c>
      <c r="O2144" s="21">
        <f t="shared" ca="1" si="236"/>
        <v>-0.95338027033092088</v>
      </c>
      <c r="P2144" s="10" t="str">
        <f t="shared" si="237"/>
        <v>财报</v>
      </c>
    </row>
    <row r="2145" spans="1:16" x14ac:dyDescent="0.2">
      <c r="A2145" s="17" t="str">
        <f t="shared" ca="1" si="232"/>
        <v/>
      </c>
      <c r="B2145" s="8" t="s">
        <v>4308</v>
      </c>
      <c r="C2145" s="8" t="s">
        <v>4309</v>
      </c>
      <c r="D2145" s="13">
        <f>IFERROR([1]!EM_S_QSTM07_IS(B2145,"61",$C$1,"1")/1000000,"")</f>
        <v>-5.0123755000000001</v>
      </c>
      <c r="E2145" s="13" t="str">
        <f>IFERROR([1]!EM_S_PERFORMANCEEXPRESS_PERFEXNETPROFITTOSHAREHOLDER(B2145,$C$1)/1000000,"")</f>
        <v/>
      </c>
      <c r="F2145" s="13" t="str">
        <f>IFERROR([1]!EM_S_PROFITNOTICE_FORECASTT(B2145,$C$1)/1000000,"")</f>
        <v/>
      </c>
      <c r="G2145" s="13" t="str">
        <f>IFERROR([1]!EM_S_PROFITNOTICE_FORECASTL(B2145,$C$1)/1000000,"")</f>
        <v/>
      </c>
      <c r="H2145" s="13" t="str">
        <f t="shared" si="233"/>
        <v/>
      </c>
      <c r="I2145" s="20">
        <f>IFERROR([1]!EM_S_QSTM07_IS(B2145,"61",$I$1,"1")/1000000,"")</f>
        <v>-7.5623691800000001</v>
      </c>
      <c r="J2145" s="13">
        <f t="shared" si="231"/>
        <v>2.54999368</v>
      </c>
      <c r="K2145" s="13">
        <f>IFERROR([1]!EM_S_QSTM07_IS(B2145,"61",$K$2,"1")/1000000,"")</f>
        <v>-3.56237855</v>
      </c>
      <c r="L2145" s="14">
        <f t="shared" si="234"/>
        <v>1.7158121025627666</v>
      </c>
      <c r="M2145" s="33">
        <f ca="1">[1]!EM_S_MAJASSRES_NUM(B2145,$M$2,$M$1)</f>
        <v>1</v>
      </c>
      <c r="N2145" s="29">
        <f t="shared" si="235"/>
        <v>1</v>
      </c>
      <c r="O2145" s="21" t="str">
        <f t="shared" ca="1" si="236"/>
        <v/>
      </c>
      <c r="P2145" s="10" t="str">
        <f t="shared" si="237"/>
        <v>财报</v>
      </c>
    </row>
    <row r="2146" spans="1:16" x14ac:dyDescent="0.2">
      <c r="A2146" s="17">
        <f t="shared" ca="1" si="232"/>
        <v>1796</v>
      </c>
      <c r="B2146" s="8" t="s">
        <v>4310</v>
      </c>
      <c r="C2146" s="8" t="s">
        <v>4311</v>
      </c>
      <c r="D2146" s="13">
        <f>IFERROR([1]!EM_S_QSTM07_IS(B2146,"61",$C$1,"1")/1000000,"")</f>
        <v>8.8110324999999996</v>
      </c>
      <c r="E2146" s="13" t="str">
        <f>IFERROR([1]!EM_S_PERFORMANCEEXPRESS_PERFEXNETPROFITTOSHAREHOLDER(B2146,$C$1)/1000000,"")</f>
        <v/>
      </c>
      <c r="F2146" s="13" t="str">
        <f>IFERROR([1]!EM_S_PROFITNOTICE_FORECASTT(B2146,$C$1)/1000000,"")</f>
        <v/>
      </c>
      <c r="G2146" s="13" t="str">
        <f>IFERROR([1]!EM_S_PROFITNOTICE_FORECASTL(B2146,$C$1)/1000000,"")</f>
        <v/>
      </c>
      <c r="H2146" s="13" t="str">
        <f t="shared" si="233"/>
        <v/>
      </c>
      <c r="I2146" s="20">
        <f>IFERROR([1]!EM_S_QSTM07_IS(B2146,"61",$I$1,"1")/1000000,"")</f>
        <v>28.85067518</v>
      </c>
      <c r="J2146" s="13">
        <f t="shared" si="231"/>
        <v>-20.03964268</v>
      </c>
      <c r="K2146" s="13">
        <f>IFERROR([1]!EM_S_QSTM07_IS(B2146,"61",$K$2,"1")/1000000,"")</f>
        <v>52.178915840000002</v>
      </c>
      <c r="L2146" s="14">
        <f t="shared" si="234"/>
        <v>-1.3840563253833984</v>
      </c>
      <c r="M2146" s="33" t="str">
        <f ca="1">[1]!EM_S_MAJASSRES_NUM(B2146,$M$2,$M$1)</f>
        <v/>
      </c>
      <c r="N2146" s="29" t="str">
        <f t="shared" si="235"/>
        <v/>
      </c>
      <c r="O2146" s="21">
        <f t="shared" ca="1" si="236"/>
        <v>-1.3840563253833984</v>
      </c>
      <c r="P2146" s="10" t="str">
        <f t="shared" si="237"/>
        <v>财报</v>
      </c>
    </row>
    <row r="2147" spans="1:16" x14ac:dyDescent="0.2">
      <c r="A2147" s="17" t="str">
        <f t="shared" ca="1" si="232"/>
        <v/>
      </c>
      <c r="B2147" s="8" t="s">
        <v>4312</v>
      </c>
      <c r="C2147" s="8" t="s">
        <v>4313</v>
      </c>
      <c r="D2147" s="13">
        <f>IFERROR([1]!EM_S_QSTM07_IS(B2147,"61",$C$1,"1")/1000000,"")</f>
        <v>2.9921919700000004</v>
      </c>
      <c r="E2147" s="13" t="str">
        <f>IFERROR([1]!EM_S_PERFORMANCEEXPRESS_PERFEXNETPROFITTOSHAREHOLDER(B2147,$C$1)/1000000,"")</f>
        <v/>
      </c>
      <c r="F2147" s="13" t="str">
        <f>IFERROR([1]!EM_S_PROFITNOTICE_FORECASTT(B2147,$C$1)/1000000,"")</f>
        <v/>
      </c>
      <c r="G2147" s="13" t="str">
        <f>IFERROR([1]!EM_S_PROFITNOTICE_FORECASTL(B2147,$C$1)/1000000,"")</f>
        <v/>
      </c>
      <c r="H2147" s="13" t="str">
        <f t="shared" si="233"/>
        <v/>
      </c>
      <c r="I2147" s="20">
        <f>IFERROR([1]!EM_S_QSTM07_IS(B2147,"61",$I$1,"1")/1000000,"")</f>
        <v>3.0104523199999997</v>
      </c>
      <c r="J2147" s="13">
        <f t="shared" si="231"/>
        <v>-1.826034999999937E-2</v>
      </c>
      <c r="K2147" s="13">
        <f>IFERROR([1]!EM_S_QSTM07_IS(B2147,"61",$K$2,"1")/1000000,"")</f>
        <v>4.3733695800000003</v>
      </c>
      <c r="L2147" s="14">
        <f t="shared" si="234"/>
        <v>-1.0041753503027748</v>
      </c>
      <c r="M2147" s="33" t="str">
        <f ca="1">[1]!EM_S_MAJASSRES_NUM(B2147,$M$2,$M$1)</f>
        <v/>
      </c>
      <c r="N2147" s="29">
        <f t="shared" si="235"/>
        <v>1</v>
      </c>
      <c r="O2147" s="21" t="str">
        <f t="shared" ca="1" si="236"/>
        <v/>
      </c>
      <c r="P2147" s="10" t="str">
        <f t="shared" si="237"/>
        <v>财报</v>
      </c>
    </row>
    <row r="2148" spans="1:16" x14ac:dyDescent="0.2">
      <c r="A2148" s="17">
        <f t="shared" ca="1" si="232"/>
        <v>53</v>
      </c>
      <c r="B2148" s="8" t="s">
        <v>4314</v>
      </c>
      <c r="C2148" s="8" t="s">
        <v>4315</v>
      </c>
      <c r="D2148" s="13">
        <f>IFERROR([1]!EM_S_QSTM07_IS(B2148,"61",$C$1,"1")/1000000,"")</f>
        <v>49.944169020000004</v>
      </c>
      <c r="E2148" s="13">
        <f>IFERROR([1]!EM_S_PERFORMANCEEXPRESS_PERFEXNETPROFITTOSHAREHOLDER(B2148,$C$1)/1000000,"")</f>
        <v>-41.554379920000002</v>
      </c>
      <c r="F2148" s="13" t="str">
        <f>IFERROR([1]!EM_S_PROFITNOTICE_FORECASTT(B2148,$C$1)/1000000,"")</f>
        <v/>
      </c>
      <c r="G2148" s="13" t="str">
        <f>IFERROR([1]!EM_S_PROFITNOTICE_FORECASTL(B2148,$C$1)/1000000,"")</f>
        <v/>
      </c>
      <c r="H2148" s="13" t="str">
        <f t="shared" si="233"/>
        <v/>
      </c>
      <c r="I2148" s="20">
        <f>IFERROR([1]!EM_S_QSTM07_IS(B2148,"61",$I$1,"1")/1000000,"")</f>
        <v>-91.282949970000004</v>
      </c>
      <c r="J2148" s="13">
        <f t="shared" si="231"/>
        <v>141.22711899000001</v>
      </c>
      <c r="K2148" s="13">
        <f>IFERROR([1]!EM_S_QSTM07_IS(B2148,"61",$K$2,"1")/1000000,"")</f>
        <v>38.584644619999999</v>
      </c>
      <c r="L2148" s="14">
        <f t="shared" si="234"/>
        <v>2.6601897045021947</v>
      </c>
      <c r="M2148" s="33" t="str">
        <f ca="1">[1]!EM_S_MAJASSRES_NUM(B2148,$M$2,$M$1)</f>
        <v/>
      </c>
      <c r="N2148" s="29" t="str">
        <f t="shared" si="235"/>
        <v/>
      </c>
      <c r="O2148" s="21">
        <f t="shared" ca="1" si="236"/>
        <v>2.6601897045021947</v>
      </c>
      <c r="P2148" s="10" t="str">
        <f t="shared" si="237"/>
        <v>财报</v>
      </c>
    </row>
    <row r="2149" spans="1:16" x14ac:dyDescent="0.2">
      <c r="A2149" s="17" t="str">
        <f t="shared" ca="1" si="232"/>
        <v/>
      </c>
      <c r="B2149" s="8" t="s">
        <v>4316</v>
      </c>
      <c r="C2149" s="8" t="s">
        <v>4317</v>
      </c>
      <c r="D2149" s="13">
        <f>IFERROR([1]!EM_S_QSTM07_IS(B2149,"61",$C$1,"1")/1000000,"")</f>
        <v>49.849997209999998</v>
      </c>
      <c r="E2149" s="13" t="str">
        <f>IFERROR([1]!EM_S_PERFORMANCEEXPRESS_PERFEXNETPROFITTOSHAREHOLDER(B2149,$C$1)/1000000,"")</f>
        <v/>
      </c>
      <c r="F2149" s="13" t="str">
        <f>IFERROR([1]!EM_S_PROFITNOTICE_FORECASTT(B2149,$C$1)/1000000,"")</f>
        <v/>
      </c>
      <c r="G2149" s="13" t="str">
        <f>IFERROR([1]!EM_S_PROFITNOTICE_FORECASTL(B2149,$C$1)/1000000,"")</f>
        <v/>
      </c>
      <c r="H2149" s="13" t="str">
        <f t="shared" si="233"/>
        <v/>
      </c>
      <c r="I2149" s="20">
        <f>IFERROR([1]!EM_S_QSTM07_IS(B2149,"61",$I$1,"1")/1000000,"")</f>
        <v>23.991002479999999</v>
      </c>
      <c r="J2149" s="13">
        <f t="shared" si="231"/>
        <v>25.858994729999999</v>
      </c>
      <c r="K2149" s="13">
        <f>IFERROR([1]!EM_S_QSTM07_IS(B2149,"61",$K$2,"1")/1000000,"")</f>
        <v>0.31676371000000797</v>
      </c>
      <c r="L2149" s="14">
        <f t="shared" si="234"/>
        <v>80.634966107700123</v>
      </c>
      <c r="M2149" s="33" t="str">
        <f ca="1">[1]!EM_S_MAJASSRES_NUM(B2149,$M$2,$M$1)</f>
        <v/>
      </c>
      <c r="N2149" s="29">
        <f t="shared" si="235"/>
        <v>1</v>
      </c>
      <c r="O2149" s="21" t="str">
        <f t="shared" ca="1" si="236"/>
        <v/>
      </c>
      <c r="P2149" s="10" t="str">
        <f t="shared" si="237"/>
        <v>财报</v>
      </c>
    </row>
    <row r="2150" spans="1:16" x14ac:dyDescent="0.2">
      <c r="A2150" s="17" t="str">
        <f t="shared" ca="1" si="232"/>
        <v/>
      </c>
      <c r="B2150" s="8" t="s">
        <v>4318</v>
      </c>
      <c r="C2150" s="8" t="s">
        <v>4319</v>
      </c>
      <c r="D2150" s="13">
        <f>IFERROR([1]!EM_S_QSTM07_IS(B2150,"61",$C$1,"1")/1000000,"")</f>
        <v>-2.7917924700000003</v>
      </c>
      <c r="E2150" s="13" t="str">
        <f>IFERROR([1]!EM_S_PERFORMANCEEXPRESS_PERFEXNETPROFITTOSHAREHOLDER(B2150,$C$1)/1000000,"")</f>
        <v/>
      </c>
      <c r="F2150" s="13" t="str">
        <f>IFERROR([1]!EM_S_PROFITNOTICE_FORECASTT(B2150,$C$1)/1000000,"")</f>
        <v/>
      </c>
      <c r="G2150" s="13" t="str">
        <f>IFERROR([1]!EM_S_PROFITNOTICE_FORECASTL(B2150,$C$1)/1000000,"")</f>
        <v/>
      </c>
      <c r="H2150" s="13" t="str">
        <f t="shared" si="233"/>
        <v/>
      </c>
      <c r="I2150" s="20">
        <f>IFERROR([1]!EM_S_QSTM07_IS(B2150,"61",$I$1,"1")/1000000,"")</f>
        <v>-3.47477152</v>
      </c>
      <c r="J2150" s="13">
        <f t="shared" si="231"/>
        <v>0.6829790499999997</v>
      </c>
      <c r="K2150" s="13">
        <f>IFERROR([1]!EM_S_QSTM07_IS(B2150,"61",$K$2,"1")/1000000,"")</f>
        <v>-3.3434298500000001</v>
      </c>
      <c r="L2150" s="14">
        <f t="shared" si="234"/>
        <v>1.2042749752922137</v>
      </c>
      <c r="M2150" s="33" t="str">
        <f ca="1">[1]!EM_S_MAJASSRES_NUM(B2150,$M$2,$M$1)</f>
        <v/>
      </c>
      <c r="N2150" s="29">
        <f t="shared" si="235"/>
        <v>1</v>
      </c>
      <c r="O2150" s="21" t="str">
        <f t="shared" ca="1" si="236"/>
        <v/>
      </c>
      <c r="P2150" s="10" t="str">
        <f t="shared" si="237"/>
        <v>财报</v>
      </c>
    </row>
    <row r="2151" spans="1:16" x14ac:dyDescent="0.2">
      <c r="A2151" s="17">
        <f t="shared" ca="1" si="232"/>
        <v>146</v>
      </c>
      <c r="B2151" s="8" t="s">
        <v>4320</v>
      </c>
      <c r="C2151" s="8" t="s">
        <v>4321</v>
      </c>
      <c r="D2151" s="13">
        <f>IFERROR([1]!EM_S_QSTM07_IS(B2151,"61",$C$1,"1")/1000000,"")</f>
        <v>-40.674188360000002</v>
      </c>
      <c r="E2151" s="13" t="str">
        <f>IFERROR([1]!EM_S_PERFORMANCEEXPRESS_PERFEXNETPROFITTOSHAREHOLDER(B2151,$C$1)/1000000,"")</f>
        <v/>
      </c>
      <c r="F2151" s="13">
        <f>IFERROR([1]!EM_S_PROFITNOTICE_FORECASTT(B2151,$C$1)/1000000,"")</f>
        <v>-90</v>
      </c>
      <c r="G2151" s="13">
        <f>IFERROR([1]!EM_S_PROFITNOTICE_FORECASTL(B2151,$C$1)/1000000,"")</f>
        <v>-90</v>
      </c>
      <c r="H2151" s="13">
        <f t="shared" si="233"/>
        <v>-90</v>
      </c>
      <c r="I2151" s="20">
        <f>IFERROR([1]!EM_S_QSTM07_IS(B2151,"61",$I$1,"1")/1000000,"")</f>
        <v>-49.754412719999998</v>
      </c>
      <c r="J2151" s="13">
        <f t="shared" si="231"/>
        <v>9.0802243599999954</v>
      </c>
      <c r="K2151" s="13">
        <f>IFERROR([1]!EM_S_QSTM07_IS(B2151,"61",$K$2,"1")/1000000,"")</f>
        <v>-30.223355899999998</v>
      </c>
      <c r="L2151" s="14">
        <f t="shared" si="234"/>
        <v>1.3004373303230696</v>
      </c>
      <c r="M2151" s="33" t="str">
        <f ca="1">[1]!EM_S_MAJASSRES_NUM(B2151,$M$2,$M$1)</f>
        <v/>
      </c>
      <c r="N2151" s="29" t="str">
        <f t="shared" si="235"/>
        <v/>
      </c>
      <c r="O2151" s="21">
        <f t="shared" ca="1" si="236"/>
        <v>1.3004373303230696</v>
      </c>
      <c r="P2151" s="10" t="str">
        <f t="shared" si="237"/>
        <v>财报</v>
      </c>
    </row>
    <row r="2152" spans="1:16" x14ac:dyDescent="0.2">
      <c r="A2152" s="17">
        <f t="shared" ca="1" si="232"/>
        <v>346</v>
      </c>
      <c r="B2152" s="8" t="s">
        <v>4322</v>
      </c>
      <c r="C2152" s="8" t="s">
        <v>4323</v>
      </c>
      <c r="D2152" s="13">
        <f>IFERROR([1]!EM_S_QSTM07_IS(B2152,"61",$C$1,"1")/1000000,"")</f>
        <v>113.85690935</v>
      </c>
      <c r="E2152" s="13" t="str">
        <f>IFERROR([1]!EM_S_PERFORMANCEEXPRESS_PERFEXNETPROFITTOSHAREHOLDER(B2152,$C$1)/1000000,"")</f>
        <v/>
      </c>
      <c r="F2152" s="13" t="str">
        <f>IFERROR([1]!EM_S_PROFITNOTICE_FORECASTT(B2152,$C$1)/1000000,"")</f>
        <v/>
      </c>
      <c r="G2152" s="13" t="str">
        <f>IFERROR([1]!EM_S_PROFITNOTICE_FORECASTL(B2152,$C$1)/1000000,"")</f>
        <v/>
      </c>
      <c r="H2152" s="13" t="str">
        <f t="shared" si="233"/>
        <v/>
      </c>
      <c r="I2152" s="20">
        <f>IFERROR([1]!EM_S_QSTM07_IS(B2152,"61",$I$1,"1")/1000000,"")</f>
        <v>68.237183360000003</v>
      </c>
      <c r="J2152" s="13">
        <f t="shared" si="231"/>
        <v>45.619725989999992</v>
      </c>
      <c r="K2152" s="13">
        <f>IFERROR([1]!EM_S_QSTM07_IS(B2152,"61",$K$2,"1")/1000000,"")</f>
        <v>33.203743960000004</v>
      </c>
      <c r="L2152" s="14">
        <f t="shared" si="234"/>
        <v>0.37393319394816782</v>
      </c>
      <c r="M2152" s="33" t="str">
        <f ca="1">[1]!EM_S_MAJASSRES_NUM(B2152,$M$2,$M$1)</f>
        <v/>
      </c>
      <c r="N2152" s="29" t="str">
        <f t="shared" si="235"/>
        <v/>
      </c>
      <c r="O2152" s="21">
        <f t="shared" ca="1" si="236"/>
        <v>0.37393319394816782</v>
      </c>
      <c r="P2152" s="10" t="str">
        <f t="shared" si="237"/>
        <v>财报</v>
      </c>
    </row>
    <row r="2153" spans="1:16" x14ac:dyDescent="0.2">
      <c r="A2153" s="17">
        <f t="shared" ca="1" si="232"/>
        <v>985</v>
      </c>
      <c r="B2153" s="8" t="s">
        <v>4324</v>
      </c>
      <c r="C2153" s="8" t="s">
        <v>4325</v>
      </c>
      <c r="D2153" s="13">
        <f>IFERROR([1]!EM_S_QSTM07_IS(B2153,"61",$C$1,"1")/1000000,"")</f>
        <v>25.020763519999999</v>
      </c>
      <c r="E2153" s="13" t="str">
        <f>IFERROR([1]!EM_S_PERFORMANCEEXPRESS_PERFEXNETPROFITTOSHAREHOLDER(B2153,$C$1)/1000000,"")</f>
        <v/>
      </c>
      <c r="F2153" s="13" t="str">
        <f>IFERROR([1]!EM_S_PROFITNOTICE_FORECASTT(B2153,$C$1)/1000000,"")</f>
        <v/>
      </c>
      <c r="G2153" s="13" t="str">
        <f>IFERROR([1]!EM_S_PROFITNOTICE_FORECASTL(B2153,$C$1)/1000000,"")</f>
        <v/>
      </c>
      <c r="H2153" s="13" t="str">
        <f t="shared" si="233"/>
        <v/>
      </c>
      <c r="I2153" s="20">
        <f>IFERROR([1]!EM_S_QSTM07_IS(B2153,"61",$I$1,"1")/1000000,"")</f>
        <v>15.93530271</v>
      </c>
      <c r="J2153" s="13">
        <f t="shared" si="231"/>
        <v>9.0854608099999989</v>
      </c>
      <c r="K2153" s="13">
        <f>IFERROR([1]!EM_S_QSTM07_IS(B2153,"61",$K$2,"1")/1000000,"")</f>
        <v>24.66530101</v>
      </c>
      <c r="L2153" s="14">
        <f t="shared" si="234"/>
        <v>-0.63165011421038408</v>
      </c>
      <c r="M2153" s="33" t="str">
        <f ca="1">[1]!EM_S_MAJASSRES_NUM(B2153,$M$2,$M$1)</f>
        <v/>
      </c>
      <c r="N2153" s="29" t="str">
        <f t="shared" si="235"/>
        <v/>
      </c>
      <c r="O2153" s="21">
        <f t="shared" ca="1" si="236"/>
        <v>-0.63165011421038408</v>
      </c>
      <c r="P2153" s="10" t="str">
        <f t="shared" si="237"/>
        <v>财报</v>
      </c>
    </row>
    <row r="2154" spans="1:16" x14ac:dyDescent="0.2">
      <c r="A2154" s="17">
        <f t="shared" ca="1" si="232"/>
        <v>722</v>
      </c>
      <c r="B2154" s="8" t="s">
        <v>4326</v>
      </c>
      <c r="C2154" s="8" t="s">
        <v>4327</v>
      </c>
      <c r="D2154" s="13">
        <f>IFERROR([1]!EM_S_QSTM07_IS(B2154,"61",$C$1,"1")/1000000,"")</f>
        <v>22.49192064</v>
      </c>
      <c r="E2154" s="13" t="str">
        <f>IFERROR([1]!EM_S_PERFORMANCEEXPRESS_PERFEXNETPROFITTOSHAREHOLDER(B2154,$C$1)/1000000,"")</f>
        <v/>
      </c>
      <c r="F2154" s="13" t="str">
        <f>IFERROR([1]!EM_S_PROFITNOTICE_FORECASTT(B2154,$C$1)/1000000,"")</f>
        <v/>
      </c>
      <c r="G2154" s="13" t="str">
        <f>IFERROR([1]!EM_S_PROFITNOTICE_FORECASTL(B2154,$C$1)/1000000,"")</f>
        <v/>
      </c>
      <c r="H2154" s="13" t="str">
        <f t="shared" si="233"/>
        <v/>
      </c>
      <c r="I2154" s="20">
        <f>IFERROR([1]!EM_S_QSTM07_IS(B2154,"61",$I$1,"1")/1000000,"")</f>
        <v>2.0666206100000002</v>
      </c>
      <c r="J2154" s="13">
        <f t="shared" si="231"/>
        <v>20.425300029999999</v>
      </c>
      <c r="K2154" s="13">
        <f>IFERROR([1]!EM_S_QSTM07_IS(B2154,"61",$K$2,"1")/1000000,"")</f>
        <v>34.999474960000001</v>
      </c>
      <c r="L2154" s="14">
        <f t="shared" si="234"/>
        <v>-0.4164112446445683</v>
      </c>
      <c r="M2154" s="33" t="str">
        <f ca="1">[1]!EM_S_MAJASSRES_NUM(B2154,$M$2,$M$1)</f>
        <v/>
      </c>
      <c r="N2154" s="29" t="str">
        <f t="shared" si="235"/>
        <v/>
      </c>
      <c r="O2154" s="21">
        <f t="shared" ca="1" si="236"/>
        <v>-0.4164112446445683</v>
      </c>
      <c r="P2154" s="10" t="str">
        <f t="shared" si="237"/>
        <v>财报</v>
      </c>
    </row>
    <row r="2155" spans="1:16" x14ac:dyDescent="0.2">
      <c r="A2155" s="17" t="str">
        <f t="shared" ca="1" si="232"/>
        <v/>
      </c>
      <c r="B2155" s="8" t="s">
        <v>4328</v>
      </c>
      <c r="C2155" s="8" t="s">
        <v>4329</v>
      </c>
      <c r="D2155" s="13">
        <f>IFERROR([1]!EM_S_QSTM07_IS(B2155,"61",$C$1,"1")/1000000,"")</f>
        <v>95.431204819999991</v>
      </c>
      <c r="E2155" s="13" t="str">
        <f>IFERROR([1]!EM_S_PERFORMANCEEXPRESS_PERFEXNETPROFITTOSHAREHOLDER(B2155,$C$1)/1000000,"")</f>
        <v/>
      </c>
      <c r="F2155" s="13" t="str">
        <f>IFERROR([1]!EM_S_PROFITNOTICE_FORECASTT(B2155,$C$1)/1000000,"")</f>
        <v/>
      </c>
      <c r="G2155" s="13" t="str">
        <f>IFERROR([1]!EM_S_PROFITNOTICE_FORECASTL(B2155,$C$1)/1000000,"")</f>
        <v/>
      </c>
      <c r="H2155" s="13" t="str">
        <f t="shared" si="233"/>
        <v/>
      </c>
      <c r="I2155" s="20">
        <f>IFERROR([1]!EM_S_QSTM07_IS(B2155,"61",$I$1,"1")/1000000,"")</f>
        <v>41.021858939999994</v>
      </c>
      <c r="J2155" s="13">
        <f t="shared" si="231"/>
        <v>54.409345879999996</v>
      </c>
      <c r="K2155" s="13">
        <f>IFERROR([1]!EM_S_QSTM07_IS(B2155,"61",$K$2,"1")/1000000,"")</f>
        <v>51.194271289999996</v>
      </c>
      <c r="L2155" s="14">
        <f t="shared" si="234"/>
        <v>6.2801452369300848E-2</v>
      </c>
      <c r="M2155" s="33">
        <f ca="1">[1]!EM_S_MAJASSRES_NUM(B2155,$M$2,$M$1)</f>
        <v>1</v>
      </c>
      <c r="N2155" s="29" t="str">
        <f t="shared" si="235"/>
        <v/>
      </c>
      <c r="O2155" s="21" t="str">
        <f t="shared" ca="1" si="236"/>
        <v/>
      </c>
      <c r="P2155" s="10" t="str">
        <f t="shared" si="237"/>
        <v>财报</v>
      </c>
    </row>
    <row r="2156" spans="1:16" x14ac:dyDescent="0.2">
      <c r="A2156" s="17">
        <f t="shared" ca="1" si="232"/>
        <v>188</v>
      </c>
      <c r="B2156" s="8" t="s">
        <v>4330</v>
      </c>
      <c r="C2156" s="8" t="s">
        <v>4331</v>
      </c>
      <c r="D2156" s="13">
        <f>IFERROR([1]!EM_S_QSTM07_IS(B2156,"61",$C$1,"1")/1000000,"")</f>
        <v>1.48494693</v>
      </c>
      <c r="E2156" s="13" t="str">
        <f>IFERROR([1]!EM_S_PERFORMANCEEXPRESS_PERFEXNETPROFITTOSHAREHOLDER(B2156,$C$1)/1000000,"")</f>
        <v/>
      </c>
      <c r="F2156" s="13">
        <f>IFERROR([1]!EM_S_PROFITNOTICE_FORECASTT(B2156,$C$1)/1000000,"")</f>
        <v>0.24</v>
      </c>
      <c r="G2156" s="13">
        <f>IFERROR([1]!EM_S_PROFITNOTICE_FORECASTL(B2156,$C$1)/1000000,"")</f>
        <v>0.24</v>
      </c>
      <c r="H2156" s="13">
        <f t="shared" si="233"/>
        <v>0.24</v>
      </c>
      <c r="I2156" s="20">
        <f>IFERROR([1]!EM_S_QSTM07_IS(B2156,"61",$I$1,"1")/1000000,"")</f>
        <v>-1.24470459</v>
      </c>
      <c r="J2156" s="13">
        <f t="shared" si="231"/>
        <v>2.72965152</v>
      </c>
      <c r="K2156" s="13">
        <f>IFERROR([1]!EM_S_QSTM07_IS(B2156,"61",$K$2,"1")/1000000,"")</f>
        <v>-24.917554579999997</v>
      </c>
      <c r="L2156" s="14">
        <f t="shared" si="234"/>
        <v>1.1095473278180736</v>
      </c>
      <c r="M2156" s="33" t="str">
        <f ca="1">[1]!EM_S_MAJASSRES_NUM(B2156,$M$2,$M$1)</f>
        <v/>
      </c>
      <c r="N2156" s="29" t="str">
        <f t="shared" si="235"/>
        <v/>
      </c>
      <c r="O2156" s="21">
        <f t="shared" ca="1" si="236"/>
        <v>1.1095473278180736</v>
      </c>
      <c r="P2156" s="10" t="str">
        <f t="shared" si="237"/>
        <v>财报</v>
      </c>
    </row>
    <row r="2157" spans="1:16" x14ac:dyDescent="0.2">
      <c r="A2157" s="17" t="str">
        <f t="shared" ca="1" si="232"/>
        <v/>
      </c>
      <c r="B2157" s="8" t="s">
        <v>4332</v>
      </c>
      <c r="C2157" s="8" t="s">
        <v>4333</v>
      </c>
      <c r="D2157" s="13">
        <f>IFERROR([1]!EM_S_QSTM07_IS(B2157,"61",$C$1,"1")/1000000,"")</f>
        <v>19.911261629999998</v>
      </c>
      <c r="E2157" s="13" t="str">
        <f>IFERROR([1]!EM_S_PERFORMANCEEXPRESS_PERFEXNETPROFITTOSHAREHOLDER(B2157,$C$1)/1000000,"")</f>
        <v/>
      </c>
      <c r="F2157" s="13" t="str">
        <f>IFERROR([1]!EM_S_PROFITNOTICE_FORECASTT(B2157,$C$1)/1000000,"")</f>
        <v/>
      </c>
      <c r="G2157" s="13" t="str">
        <f>IFERROR([1]!EM_S_PROFITNOTICE_FORECASTL(B2157,$C$1)/1000000,"")</f>
        <v/>
      </c>
      <c r="H2157" s="13" t="str">
        <f t="shared" si="233"/>
        <v/>
      </c>
      <c r="I2157" s="20">
        <f>IFERROR([1]!EM_S_QSTM07_IS(B2157,"61",$I$1,"1")/1000000,"")</f>
        <v>1.6161263300000002</v>
      </c>
      <c r="J2157" s="13">
        <f t="shared" si="231"/>
        <v>18.295135299999998</v>
      </c>
      <c r="K2157" s="13">
        <f>IFERROR([1]!EM_S_QSTM07_IS(B2157,"61",$K$2,"1")/1000000,"")</f>
        <v>3.9799458799999998</v>
      </c>
      <c r="L2157" s="14">
        <f t="shared" si="234"/>
        <v>3.5968301709670483</v>
      </c>
      <c r="M2157" s="33" t="str">
        <f ca="1">[1]!EM_S_MAJASSRES_NUM(B2157,$M$2,$M$1)</f>
        <v/>
      </c>
      <c r="N2157" s="29">
        <f t="shared" si="235"/>
        <v>1</v>
      </c>
      <c r="O2157" s="21" t="str">
        <f t="shared" ca="1" si="236"/>
        <v/>
      </c>
      <c r="P2157" s="10" t="str">
        <f t="shared" si="237"/>
        <v>财报</v>
      </c>
    </row>
    <row r="2158" spans="1:16" x14ac:dyDescent="0.2">
      <c r="A2158" s="17" t="str">
        <f t="shared" ca="1" si="232"/>
        <v/>
      </c>
      <c r="B2158" s="8" t="s">
        <v>4334</v>
      </c>
      <c r="C2158" s="8" t="s">
        <v>4335</v>
      </c>
      <c r="D2158" s="13">
        <f>IFERROR([1]!EM_S_QSTM07_IS(B2158,"61",$C$1,"1")/1000000,"")</f>
        <v>116.78215269</v>
      </c>
      <c r="E2158" s="13" t="str">
        <f>IFERROR([1]!EM_S_PERFORMANCEEXPRESS_PERFEXNETPROFITTOSHAREHOLDER(B2158,$C$1)/1000000,"")</f>
        <v/>
      </c>
      <c r="F2158" s="13">
        <f>IFERROR([1]!EM_S_PROFITNOTICE_FORECASTT(B2158,$C$1)/1000000,"")</f>
        <v>20</v>
      </c>
      <c r="G2158" s="13">
        <f>IFERROR([1]!EM_S_PROFITNOTICE_FORECASTL(B2158,$C$1)/1000000,"")</f>
        <v>10</v>
      </c>
      <c r="H2158" s="13">
        <f t="shared" si="233"/>
        <v>15</v>
      </c>
      <c r="I2158" s="20">
        <f>IFERROR([1]!EM_S_QSTM07_IS(B2158,"61",$I$1,"1")/1000000,"")</f>
        <v>-96.147958729999999</v>
      </c>
      <c r="J2158" s="13">
        <f t="shared" si="231"/>
        <v>212.93011142</v>
      </c>
      <c r="K2158" s="13">
        <f>IFERROR([1]!EM_S_QSTM07_IS(B2158,"61",$K$2,"1")/1000000,"")</f>
        <v>-242.83399778</v>
      </c>
      <c r="L2158" s="14">
        <f t="shared" si="234"/>
        <v>1.87685461412577</v>
      </c>
      <c r="M2158" s="33">
        <f ca="1">[1]!EM_S_MAJASSRES_NUM(B2158,$M$2,$M$1)</f>
        <v>1</v>
      </c>
      <c r="N2158" s="29" t="str">
        <f t="shared" si="235"/>
        <v/>
      </c>
      <c r="O2158" s="21" t="str">
        <f t="shared" ca="1" si="236"/>
        <v/>
      </c>
      <c r="P2158" s="10" t="str">
        <f t="shared" si="237"/>
        <v>财报</v>
      </c>
    </row>
    <row r="2159" spans="1:16" x14ac:dyDescent="0.2">
      <c r="A2159" s="17">
        <f t="shared" ca="1" si="232"/>
        <v>534</v>
      </c>
      <c r="B2159" s="8" t="s">
        <v>4336</v>
      </c>
      <c r="C2159" s="8" t="s">
        <v>4337</v>
      </c>
      <c r="D2159" s="13">
        <f>IFERROR([1]!EM_S_QSTM07_IS(B2159,"61",$C$1,"1")/1000000,"")</f>
        <v>29.918299359999999</v>
      </c>
      <c r="E2159" s="13" t="str">
        <f>IFERROR([1]!EM_S_PERFORMANCEEXPRESS_PERFEXNETPROFITTOSHAREHOLDER(B2159,$C$1)/1000000,"")</f>
        <v/>
      </c>
      <c r="F2159" s="13" t="str">
        <f>IFERROR([1]!EM_S_PROFITNOTICE_FORECASTT(B2159,$C$1)/1000000,"")</f>
        <v/>
      </c>
      <c r="G2159" s="13" t="str">
        <f>IFERROR([1]!EM_S_PROFITNOTICE_FORECASTL(B2159,$C$1)/1000000,"")</f>
        <v/>
      </c>
      <c r="H2159" s="13" t="str">
        <f t="shared" si="233"/>
        <v/>
      </c>
      <c r="I2159" s="20">
        <f>IFERROR([1]!EM_S_QSTM07_IS(B2159,"61",$I$1,"1")/1000000,"")</f>
        <v>8.0614036599999999</v>
      </c>
      <c r="J2159" s="13">
        <f t="shared" si="231"/>
        <v>21.856895699999999</v>
      </c>
      <c r="K2159" s="13">
        <f>IFERROR([1]!EM_S_QSTM07_IS(B2159,"61",$K$2,"1")/1000000,"")</f>
        <v>26.35842706</v>
      </c>
      <c r="L2159" s="14">
        <f t="shared" si="234"/>
        <v>-0.17078148668557164</v>
      </c>
      <c r="M2159" s="33" t="str">
        <f ca="1">[1]!EM_S_MAJASSRES_NUM(B2159,$M$2,$M$1)</f>
        <v/>
      </c>
      <c r="N2159" s="29" t="str">
        <f t="shared" si="235"/>
        <v/>
      </c>
      <c r="O2159" s="21">
        <f t="shared" ca="1" si="236"/>
        <v>-0.17078148668557164</v>
      </c>
      <c r="P2159" s="10" t="str">
        <f t="shared" si="237"/>
        <v>财报</v>
      </c>
    </row>
    <row r="2160" spans="1:16" x14ac:dyDescent="0.2">
      <c r="A2160" s="17">
        <f t="shared" ca="1" si="232"/>
        <v>980</v>
      </c>
      <c r="B2160" s="8" t="s">
        <v>4338</v>
      </c>
      <c r="C2160" s="8" t="s">
        <v>4339</v>
      </c>
      <c r="D2160" s="13">
        <f>IFERROR([1]!EM_S_QSTM07_IS(B2160,"61",$C$1,"1")/1000000,"")</f>
        <v>16.706016000000002</v>
      </c>
      <c r="E2160" s="13" t="str">
        <f>IFERROR([1]!EM_S_PERFORMANCEEXPRESS_PERFEXNETPROFITTOSHAREHOLDER(B2160,$C$1)/1000000,"")</f>
        <v/>
      </c>
      <c r="F2160" s="13" t="str">
        <f>IFERROR([1]!EM_S_PROFITNOTICE_FORECASTT(B2160,$C$1)/1000000,"")</f>
        <v/>
      </c>
      <c r="G2160" s="13" t="str">
        <f>IFERROR([1]!EM_S_PROFITNOTICE_FORECASTL(B2160,$C$1)/1000000,"")</f>
        <v/>
      </c>
      <c r="H2160" s="13" t="str">
        <f t="shared" si="233"/>
        <v/>
      </c>
      <c r="I2160" s="20">
        <f>IFERROR([1]!EM_S_QSTM07_IS(B2160,"61",$I$1,"1")/1000000,"")</f>
        <v>10.08412734</v>
      </c>
      <c r="J2160" s="13">
        <f t="shared" si="231"/>
        <v>6.6218886600000015</v>
      </c>
      <c r="K2160" s="13">
        <f>IFERROR([1]!EM_S_QSTM07_IS(B2160,"61",$K$2,"1")/1000000,"")</f>
        <v>17.765510089999999</v>
      </c>
      <c r="L2160" s="14">
        <f t="shared" si="234"/>
        <v>-0.62726155193667155</v>
      </c>
      <c r="M2160" s="33" t="str">
        <f ca="1">[1]!EM_S_MAJASSRES_NUM(B2160,$M$2,$M$1)</f>
        <v/>
      </c>
      <c r="N2160" s="29" t="str">
        <f t="shared" si="235"/>
        <v/>
      </c>
      <c r="O2160" s="21">
        <f t="shared" ca="1" si="236"/>
        <v>-0.62726155193667155</v>
      </c>
      <c r="P2160" s="10" t="str">
        <f t="shared" si="237"/>
        <v>财报</v>
      </c>
    </row>
    <row r="2161" spans="1:16" x14ac:dyDescent="0.2">
      <c r="A2161" s="17">
        <f t="shared" ca="1" si="232"/>
        <v>1247</v>
      </c>
      <c r="B2161" s="8" t="s">
        <v>4340</v>
      </c>
      <c r="C2161" s="8" t="s">
        <v>4341</v>
      </c>
      <c r="D2161" s="13">
        <f>IFERROR([1]!EM_S_QSTM07_IS(B2161,"61",$C$1,"1")/1000000,"")</f>
        <v>80.285893129999991</v>
      </c>
      <c r="E2161" s="13" t="str">
        <f>IFERROR([1]!EM_S_PERFORMANCEEXPRESS_PERFEXNETPROFITTOSHAREHOLDER(B2161,$C$1)/1000000,"")</f>
        <v/>
      </c>
      <c r="F2161" s="13" t="str">
        <f>IFERROR([1]!EM_S_PROFITNOTICE_FORECASTT(B2161,$C$1)/1000000,"")</f>
        <v/>
      </c>
      <c r="G2161" s="13" t="str">
        <f>IFERROR([1]!EM_S_PROFITNOTICE_FORECASTL(B2161,$C$1)/1000000,"")</f>
        <v/>
      </c>
      <c r="H2161" s="13" t="str">
        <f t="shared" si="233"/>
        <v/>
      </c>
      <c r="I2161" s="20">
        <f>IFERROR([1]!EM_S_QSTM07_IS(B2161,"61",$I$1,"1")/1000000,"")</f>
        <v>63.842744170000003</v>
      </c>
      <c r="J2161" s="13">
        <f t="shared" si="231"/>
        <v>16.443148959999988</v>
      </c>
      <c r="K2161" s="13">
        <f>IFERROR([1]!EM_S_QSTM07_IS(B2161,"61",$K$2,"1")/1000000,"")</f>
        <v>92.234444459999992</v>
      </c>
      <c r="L2161" s="14">
        <f t="shared" si="234"/>
        <v>-0.82172442132363022</v>
      </c>
      <c r="M2161" s="33" t="str">
        <f ca="1">[1]!EM_S_MAJASSRES_NUM(B2161,$M$2,$M$1)</f>
        <v/>
      </c>
      <c r="N2161" s="29" t="str">
        <f t="shared" si="235"/>
        <v/>
      </c>
      <c r="O2161" s="21">
        <f t="shared" ca="1" si="236"/>
        <v>-0.82172442132363022</v>
      </c>
      <c r="P2161" s="10" t="str">
        <f t="shared" si="237"/>
        <v>财报</v>
      </c>
    </row>
    <row r="2162" spans="1:16" x14ac:dyDescent="0.2">
      <c r="A2162" s="17">
        <f t="shared" ca="1" si="232"/>
        <v>718</v>
      </c>
      <c r="B2162" s="8" t="s">
        <v>4342</v>
      </c>
      <c r="C2162" s="8" t="s">
        <v>4343</v>
      </c>
      <c r="D2162" s="13">
        <f>IFERROR([1]!EM_S_QSTM07_IS(B2162,"61",$C$1,"1")/1000000,"")</f>
        <v>1.7664503999999999</v>
      </c>
      <c r="E2162" s="13" t="str">
        <f>IFERROR([1]!EM_S_PERFORMANCEEXPRESS_PERFEXNETPROFITTOSHAREHOLDER(B2162,$C$1)/1000000,"")</f>
        <v/>
      </c>
      <c r="F2162" s="13" t="str">
        <f>IFERROR([1]!EM_S_PROFITNOTICE_FORECASTT(B2162,$C$1)/1000000,"")</f>
        <v/>
      </c>
      <c r="G2162" s="13" t="str">
        <f>IFERROR([1]!EM_S_PROFITNOTICE_FORECASTL(B2162,$C$1)/1000000,"")</f>
        <v/>
      </c>
      <c r="H2162" s="13" t="str">
        <f t="shared" si="233"/>
        <v/>
      </c>
      <c r="I2162" s="20">
        <f>IFERROR([1]!EM_S_QSTM07_IS(B2162,"61",$I$1,"1")/1000000,"")</f>
        <v>-34.07973638</v>
      </c>
      <c r="J2162" s="13">
        <f t="shared" si="231"/>
        <v>35.846186779999996</v>
      </c>
      <c r="K2162" s="13">
        <f>IFERROR([1]!EM_S_QSTM07_IS(B2162,"61",$K$2,"1")/1000000,"")</f>
        <v>61.119344579999996</v>
      </c>
      <c r="L2162" s="14">
        <f t="shared" si="234"/>
        <v>-0.41350505267476484</v>
      </c>
      <c r="M2162" s="33" t="str">
        <f ca="1">[1]!EM_S_MAJASSRES_NUM(B2162,$M$2,$M$1)</f>
        <v/>
      </c>
      <c r="N2162" s="29" t="str">
        <f t="shared" si="235"/>
        <v/>
      </c>
      <c r="O2162" s="21">
        <f t="shared" ca="1" si="236"/>
        <v>-0.41350505267476484</v>
      </c>
      <c r="P2162" s="10" t="str">
        <f t="shared" si="237"/>
        <v>财报</v>
      </c>
    </row>
    <row r="2163" spans="1:16" x14ac:dyDescent="0.2">
      <c r="A2163" s="17">
        <f t="shared" ca="1" si="232"/>
        <v>1581</v>
      </c>
      <c r="B2163" s="8" t="s">
        <v>4344</v>
      </c>
      <c r="C2163" s="8" t="s">
        <v>4345</v>
      </c>
      <c r="D2163" s="13">
        <f>IFERROR([1]!EM_S_QSTM07_IS(B2163,"61",$C$1,"1")/1000000,"")</f>
        <v>25.171703579999999</v>
      </c>
      <c r="E2163" s="13" t="str">
        <f>IFERROR([1]!EM_S_PERFORMANCEEXPRESS_PERFEXNETPROFITTOSHAREHOLDER(B2163,$C$1)/1000000,"")</f>
        <v/>
      </c>
      <c r="F2163" s="13" t="str">
        <f>IFERROR([1]!EM_S_PROFITNOTICE_FORECASTT(B2163,$C$1)/1000000,"")</f>
        <v/>
      </c>
      <c r="G2163" s="13" t="str">
        <f>IFERROR([1]!EM_S_PROFITNOTICE_FORECASTL(B2163,$C$1)/1000000,"")</f>
        <v/>
      </c>
      <c r="H2163" s="13" t="str">
        <f t="shared" si="233"/>
        <v/>
      </c>
      <c r="I2163" s="20">
        <f>IFERROR([1]!EM_S_QSTM07_IS(B2163,"61",$I$1,"1")/1000000,"")</f>
        <v>26.426590100000002</v>
      </c>
      <c r="J2163" s="13">
        <f t="shared" si="231"/>
        <v>-1.254886520000003</v>
      </c>
      <c r="K2163" s="13">
        <f>IFERROR([1]!EM_S_QSTM07_IS(B2163,"61",$K$2,"1")/1000000,"")</f>
        <v>25.652904600000003</v>
      </c>
      <c r="L2163" s="14">
        <f t="shared" si="234"/>
        <v>-1.048917911619256</v>
      </c>
      <c r="M2163" s="33" t="str">
        <f ca="1">[1]!EM_S_MAJASSRES_NUM(B2163,$M$2,$M$1)</f>
        <v/>
      </c>
      <c r="N2163" s="29" t="str">
        <f t="shared" si="235"/>
        <v/>
      </c>
      <c r="O2163" s="21">
        <f t="shared" ca="1" si="236"/>
        <v>-1.048917911619256</v>
      </c>
      <c r="P2163" s="10" t="str">
        <f t="shared" si="237"/>
        <v>财报</v>
      </c>
    </row>
    <row r="2164" spans="1:16" x14ac:dyDescent="0.2">
      <c r="A2164" s="17" t="str">
        <f t="shared" ca="1" si="232"/>
        <v/>
      </c>
      <c r="B2164" s="8" t="s">
        <v>4346</v>
      </c>
      <c r="C2164" s="8" t="s">
        <v>4347</v>
      </c>
      <c r="D2164" s="13">
        <f>IFERROR([1]!EM_S_QSTM07_IS(B2164,"61",$C$1,"1")/1000000,"")</f>
        <v>1.03746475</v>
      </c>
      <c r="E2164" s="13" t="str">
        <f>IFERROR([1]!EM_S_PERFORMANCEEXPRESS_PERFEXNETPROFITTOSHAREHOLDER(B2164,$C$1)/1000000,"")</f>
        <v/>
      </c>
      <c r="F2164" s="13" t="str">
        <f>IFERROR([1]!EM_S_PROFITNOTICE_FORECASTT(B2164,$C$1)/1000000,"")</f>
        <v/>
      </c>
      <c r="G2164" s="13" t="str">
        <f>IFERROR([1]!EM_S_PROFITNOTICE_FORECASTL(B2164,$C$1)/1000000,"")</f>
        <v/>
      </c>
      <c r="H2164" s="13" t="str">
        <f t="shared" si="233"/>
        <v/>
      </c>
      <c r="I2164" s="20">
        <f>IFERROR([1]!EM_S_QSTM07_IS(B2164,"61",$I$1,"1")/1000000,"")</f>
        <v>-5.2534557300000007</v>
      </c>
      <c r="J2164" s="13">
        <f t="shared" si="231"/>
        <v>6.2909204800000005</v>
      </c>
      <c r="K2164" s="13">
        <f>IFERROR([1]!EM_S_QSTM07_IS(B2164,"61",$K$2,"1")/1000000,"")</f>
        <v>-1.04699516</v>
      </c>
      <c r="L2164" s="14">
        <f t="shared" si="234"/>
        <v>7.0085478141083293</v>
      </c>
      <c r="M2164" s="33" t="str">
        <f ca="1">[1]!EM_S_MAJASSRES_NUM(B2164,$M$2,$M$1)</f>
        <v/>
      </c>
      <c r="N2164" s="29">
        <f t="shared" si="235"/>
        <v>1</v>
      </c>
      <c r="O2164" s="21" t="str">
        <f t="shared" ca="1" si="236"/>
        <v/>
      </c>
      <c r="P2164" s="10" t="str">
        <f t="shared" si="237"/>
        <v>财报</v>
      </c>
    </row>
    <row r="2165" spans="1:16" x14ac:dyDescent="0.2">
      <c r="A2165" s="17">
        <f t="shared" ca="1" si="232"/>
        <v>15</v>
      </c>
      <c r="B2165" s="8" t="s">
        <v>4348</v>
      </c>
      <c r="C2165" s="8" t="s">
        <v>4349</v>
      </c>
      <c r="D2165" s="13">
        <f>IFERROR([1]!EM_S_QSTM07_IS(B2165,"61",$C$1,"1")/1000000,"")</f>
        <v>184.66494449000001</v>
      </c>
      <c r="E2165" s="13" t="str">
        <f>IFERROR([1]!EM_S_PERFORMANCEEXPRESS_PERFEXNETPROFITTOSHAREHOLDER(B2165,$C$1)/1000000,"")</f>
        <v/>
      </c>
      <c r="F2165" s="13" t="str">
        <f>IFERROR([1]!EM_S_PROFITNOTICE_FORECASTT(B2165,$C$1)/1000000,"")</f>
        <v/>
      </c>
      <c r="G2165" s="13" t="str">
        <f>IFERROR([1]!EM_S_PROFITNOTICE_FORECASTL(B2165,$C$1)/1000000,"")</f>
        <v/>
      </c>
      <c r="H2165" s="13" t="str">
        <f t="shared" si="233"/>
        <v/>
      </c>
      <c r="I2165" s="20">
        <f>IFERROR([1]!EM_S_QSTM07_IS(B2165,"61",$I$1,"1")/1000000,"")</f>
        <v>36.600626779999999</v>
      </c>
      <c r="J2165" s="13">
        <f t="shared" si="231"/>
        <v>148.06431771000001</v>
      </c>
      <c r="K2165" s="13">
        <f>IFERROR([1]!EM_S_QSTM07_IS(B2165,"61",$K$2,"1")/1000000,"")</f>
        <v>17.458154969999999</v>
      </c>
      <c r="L2165" s="14">
        <f t="shared" si="234"/>
        <v>7.4810976855476961</v>
      </c>
      <c r="M2165" s="33" t="str">
        <f ca="1">[1]!EM_S_MAJASSRES_NUM(B2165,$M$2,$M$1)</f>
        <v/>
      </c>
      <c r="N2165" s="29" t="str">
        <f t="shared" si="235"/>
        <v/>
      </c>
      <c r="O2165" s="21">
        <f t="shared" ca="1" si="236"/>
        <v>7.4810976855476961</v>
      </c>
      <c r="P2165" s="10" t="str">
        <f t="shared" si="237"/>
        <v>财报</v>
      </c>
    </row>
    <row r="2166" spans="1:16" x14ac:dyDescent="0.2">
      <c r="A2166" s="17">
        <f t="shared" ca="1" si="232"/>
        <v>137</v>
      </c>
      <c r="B2166" s="8" t="s">
        <v>4350</v>
      </c>
      <c r="C2166" s="8" t="s">
        <v>4351</v>
      </c>
      <c r="D2166" s="13">
        <f>IFERROR([1]!EM_S_QSTM07_IS(B2166,"61",$C$1,"1")/1000000,"")</f>
        <v>-29.658679329999998</v>
      </c>
      <c r="E2166" s="13" t="str">
        <f>IFERROR([1]!EM_S_PERFORMANCEEXPRESS_PERFEXNETPROFITTOSHAREHOLDER(B2166,$C$1)/1000000,"")</f>
        <v/>
      </c>
      <c r="F2166" s="13" t="str">
        <f>IFERROR([1]!EM_S_PROFITNOTICE_FORECASTT(B2166,$C$1)/1000000,"")</f>
        <v/>
      </c>
      <c r="G2166" s="13" t="str">
        <f>IFERROR([1]!EM_S_PROFITNOTICE_FORECASTL(B2166,$C$1)/1000000,"")</f>
        <v/>
      </c>
      <c r="H2166" s="13" t="str">
        <f t="shared" si="233"/>
        <v/>
      </c>
      <c r="I2166" s="20">
        <f>IFERROR([1]!EM_S_QSTM07_IS(B2166,"61",$I$1,"1")/1000000,"")</f>
        <v>-34.823857490000002</v>
      </c>
      <c r="J2166" s="13">
        <f t="shared" si="231"/>
        <v>5.1651781600000035</v>
      </c>
      <c r="K2166" s="13">
        <f>IFERROR([1]!EM_S_QSTM07_IS(B2166,"61",$K$2,"1")/1000000,"")</f>
        <v>-12.630874519999999</v>
      </c>
      <c r="L2166" s="14">
        <f t="shared" si="234"/>
        <v>1.4089327426870839</v>
      </c>
      <c r="M2166" s="33" t="str">
        <f ca="1">[1]!EM_S_MAJASSRES_NUM(B2166,$M$2,$M$1)</f>
        <v/>
      </c>
      <c r="N2166" s="29" t="str">
        <f t="shared" si="235"/>
        <v/>
      </c>
      <c r="O2166" s="21">
        <f t="shared" ca="1" si="236"/>
        <v>1.4089327426870839</v>
      </c>
      <c r="P2166" s="10" t="str">
        <f t="shared" si="237"/>
        <v>财报</v>
      </c>
    </row>
    <row r="2167" spans="1:16" x14ac:dyDescent="0.2">
      <c r="A2167" s="17">
        <f t="shared" ca="1" si="232"/>
        <v>1756</v>
      </c>
      <c r="B2167" s="8" t="s">
        <v>4352</v>
      </c>
      <c r="C2167" s="8" t="s">
        <v>4353</v>
      </c>
      <c r="D2167" s="13">
        <f>IFERROR([1]!EM_S_QSTM07_IS(B2167,"61",$C$1,"1")/1000000,"")</f>
        <v>16.466649960000002</v>
      </c>
      <c r="E2167" s="13" t="str">
        <f>IFERROR([1]!EM_S_PERFORMANCEEXPRESS_PERFEXNETPROFITTOSHAREHOLDER(B2167,$C$1)/1000000,"")</f>
        <v/>
      </c>
      <c r="F2167" s="13" t="str">
        <f>IFERROR([1]!EM_S_PROFITNOTICE_FORECASTT(B2167,$C$1)/1000000,"")</f>
        <v/>
      </c>
      <c r="G2167" s="13" t="str">
        <f>IFERROR([1]!EM_S_PROFITNOTICE_FORECASTL(B2167,$C$1)/1000000,"")</f>
        <v/>
      </c>
      <c r="H2167" s="13" t="str">
        <f t="shared" si="233"/>
        <v/>
      </c>
      <c r="I2167" s="20">
        <f>IFERROR([1]!EM_S_QSTM07_IS(B2167,"61",$I$1,"1")/1000000,"")</f>
        <v>20.969530809999998</v>
      </c>
      <c r="J2167" s="13">
        <f t="shared" si="231"/>
        <v>-4.5028808499999968</v>
      </c>
      <c r="K2167" s="13">
        <f>IFERROR([1]!EM_S_QSTM07_IS(B2167,"61",$K$2,"1")/1000000,"")</f>
        <v>16.299323090000001</v>
      </c>
      <c r="L2167" s="14">
        <f t="shared" si="234"/>
        <v>-1.2762618315580612</v>
      </c>
      <c r="M2167" s="33" t="str">
        <f ca="1">[1]!EM_S_MAJASSRES_NUM(B2167,$M$2,$M$1)</f>
        <v/>
      </c>
      <c r="N2167" s="29" t="str">
        <f t="shared" si="235"/>
        <v/>
      </c>
      <c r="O2167" s="21">
        <f t="shared" ca="1" si="236"/>
        <v>-1.2762618315580612</v>
      </c>
      <c r="P2167" s="10" t="str">
        <f t="shared" si="237"/>
        <v>财报</v>
      </c>
    </row>
    <row r="2168" spans="1:16" x14ac:dyDescent="0.2">
      <c r="A2168" s="17">
        <f t="shared" ca="1" si="232"/>
        <v>969</v>
      </c>
      <c r="B2168" s="8" t="s">
        <v>4354</v>
      </c>
      <c r="C2168" s="8" t="s">
        <v>4355</v>
      </c>
      <c r="D2168" s="13">
        <f>IFERROR([1]!EM_S_QSTM07_IS(B2168,"61",$C$1,"1")/1000000,"")</f>
        <v>88.875001269999998</v>
      </c>
      <c r="E2168" s="13" t="str">
        <f>IFERROR([1]!EM_S_PERFORMANCEEXPRESS_PERFEXNETPROFITTOSHAREHOLDER(B2168,$C$1)/1000000,"")</f>
        <v/>
      </c>
      <c r="F2168" s="13" t="str">
        <f>IFERROR([1]!EM_S_PROFITNOTICE_FORECASTT(B2168,$C$1)/1000000,"")</f>
        <v/>
      </c>
      <c r="G2168" s="13" t="str">
        <f>IFERROR([1]!EM_S_PROFITNOTICE_FORECASTL(B2168,$C$1)/1000000,"")</f>
        <v/>
      </c>
      <c r="H2168" s="13" t="str">
        <f t="shared" si="233"/>
        <v/>
      </c>
      <c r="I2168" s="20">
        <f>IFERROR([1]!EM_S_QSTM07_IS(B2168,"61",$I$1,"1")/1000000,"")</f>
        <v>61.304535420000001</v>
      </c>
      <c r="J2168" s="13">
        <f t="shared" si="231"/>
        <v>27.570465849999998</v>
      </c>
      <c r="K2168" s="13">
        <f>IFERROR([1]!EM_S_QSTM07_IS(B2168,"61",$K$2,"1")/1000000,"")</f>
        <v>72.600623709999994</v>
      </c>
      <c r="L2168" s="14">
        <f t="shared" si="234"/>
        <v>-0.62024477971251302</v>
      </c>
      <c r="M2168" s="33" t="str">
        <f ca="1">[1]!EM_S_MAJASSRES_NUM(B2168,$M$2,$M$1)</f>
        <v/>
      </c>
      <c r="N2168" s="29" t="str">
        <f t="shared" si="235"/>
        <v/>
      </c>
      <c r="O2168" s="21">
        <f t="shared" ca="1" si="236"/>
        <v>-0.62024477971251302</v>
      </c>
      <c r="P2168" s="10" t="str">
        <f t="shared" si="237"/>
        <v>财报</v>
      </c>
    </row>
    <row r="2169" spans="1:16" x14ac:dyDescent="0.2">
      <c r="A2169" s="17">
        <f t="shared" ca="1" si="232"/>
        <v>1619</v>
      </c>
      <c r="B2169" s="8" t="s">
        <v>4356</v>
      </c>
      <c r="C2169" s="8" t="s">
        <v>4357</v>
      </c>
      <c r="D2169" s="13">
        <f>IFERROR([1]!EM_S_QSTM07_IS(B2169,"61",$C$1,"1")/1000000,"")</f>
        <v>24.263845839999998</v>
      </c>
      <c r="E2169" s="13" t="str">
        <f>IFERROR([1]!EM_S_PERFORMANCEEXPRESS_PERFEXNETPROFITTOSHAREHOLDER(B2169,$C$1)/1000000,"")</f>
        <v/>
      </c>
      <c r="F2169" s="13" t="str">
        <f>IFERROR([1]!EM_S_PROFITNOTICE_FORECASTT(B2169,$C$1)/1000000,"")</f>
        <v/>
      </c>
      <c r="G2169" s="13" t="str">
        <f>IFERROR([1]!EM_S_PROFITNOTICE_FORECASTL(B2169,$C$1)/1000000,"")</f>
        <v/>
      </c>
      <c r="H2169" s="13" t="str">
        <f t="shared" si="233"/>
        <v/>
      </c>
      <c r="I2169" s="20">
        <f>IFERROR([1]!EM_S_QSTM07_IS(B2169,"61",$I$1,"1")/1000000,"")</f>
        <v>36.946604700000002</v>
      </c>
      <c r="J2169" s="13">
        <f t="shared" si="231"/>
        <v>-12.682758860000003</v>
      </c>
      <c r="K2169" s="13">
        <f>IFERROR([1]!EM_S_QSTM07_IS(B2169,"61",$K$2,"1")/1000000,"")</f>
        <v>133.51525254999999</v>
      </c>
      <c r="L2169" s="14">
        <f t="shared" si="234"/>
        <v>-1.0949910861701022</v>
      </c>
      <c r="M2169" s="33" t="str">
        <f ca="1">[1]!EM_S_MAJASSRES_NUM(B2169,$M$2,$M$1)</f>
        <v/>
      </c>
      <c r="N2169" s="29" t="str">
        <f t="shared" si="235"/>
        <v/>
      </c>
      <c r="O2169" s="21">
        <f t="shared" ca="1" si="236"/>
        <v>-1.0949910861701022</v>
      </c>
      <c r="P2169" s="10" t="str">
        <f t="shared" si="237"/>
        <v>财报</v>
      </c>
    </row>
    <row r="2170" spans="1:16" x14ac:dyDescent="0.2">
      <c r="A2170" s="17" t="str">
        <f t="shared" ca="1" si="232"/>
        <v/>
      </c>
      <c r="B2170" s="8" t="s">
        <v>4358</v>
      </c>
      <c r="C2170" s="8" t="s">
        <v>4359</v>
      </c>
      <c r="D2170" s="13">
        <f>IFERROR([1]!EM_S_QSTM07_IS(B2170,"61",$C$1,"1")/1000000,"")</f>
        <v>415.10210710000001</v>
      </c>
      <c r="E2170" s="13" t="str">
        <f>IFERROR([1]!EM_S_PERFORMANCEEXPRESS_PERFEXNETPROFITTOSHAREHOLDER(B2170,$C$1)/1000000,"")</f>
        <v/>
      </c>
      <c r="F2170" s="13" t="str">
        <f>IFERROR([1]!EM_S_PROFITNOTICE_FORECASTT(B2170,$C$1)/1000000,"")</f>
        <v/>
      </c>
      <c r="G2170" s="13" t="str">
        <f>IFERROR([1]!EM_S_PROFITNOTICE_FORECASTL(B2170,$C$1)/1000000,"")</f>
        <v/>
      </c>
      <c r="H2170" s="13" t="str">
        <f t="shared" si="233"/>
        <v/>
      </c>
      <c r="I2170" s="20">
        <f>IFERROR([1]!EM_S_QSTM07_IS(B2170,"61",$I$1,"1")/1000000,"")</f>
        <v>46.287039329999999</v>
      </c>
      <c r="J2170" s="13">
        <f t="shared" si="231"/>
        <v>368.81506777000004</v>
      </c>
      <c r="K2170" s="13">
        <f>IFERROR([1]!EM_S_QSTM07_IS(B2170,"61",$K$2,"1")/1000000,"")</f>
        <v>61.585333320000004</v>
      </c>
      <c r="L2170" s="14">
        <f t="shared" si="234"/>
        <v>4.9886834719822213</v>
      </c>
      <c r="M2170" s="33">
        <f ca="1">[1]!EM_S_MAJASSRES_NUM(B2170,$M$2,$M$1)</f>
        <v>1</v>
      </c>
      <c r="N2170" s="29" t="str">
        <f t="shared" si="235"/>
        <v/>
      </c>
      <c r="O2170" s="21" t="str">
        <f t="shared" ca="1" si="236"/>
        <v/>
      </c>
      <c r="P2170" s="10" t="str">
        <f t="shared" si="237"/>
        <v>财报</v>
      </c>
    </row>
    <row r="2171" spans="1:16" x14ac:dyDescent="0.2">
      <c r="A2171" s="17">
        <f t="shared" ca="1" si="232"/>
        <v>839</v>
      </c>
      <c r="B2171" s="8" t="s">
        <v>4360</v>
      </c>
      <c r="C2171" s="8" t="s">
        <v>4361</v>
      </c>
      <c r="D2171" s="13">
        <f>IFERROR([1]!EM_S_QSTM07_IS(B2171,"61",$C$1,"1")/1000000,"")</f>
        <v>273.34444762999999</v>
      </c>
      <c r="E2171" s="13" t="str">
        <f>IFERROR([1]!EM_S_PERFORMANCEEXPRESS_PERFEXNETPROFITTOSHAREHOLDER(B2171,$C$1)/1000000,"")</f>
        <v/>
      </c>
      <c r="F2171" s="13" t="str">
        <f>IFERROR([1]!EM_S_PROFITNOTICE_FORECASTT(B2171,$C$1)/1000000,"")</f>
        <v/>
      </c>
      <c r="G2171" s="13" t="str">
        <f>IFERROR([1]!EM_S_PROFITNOTICE_FORECASTL(B2171,$C$1)/1000000,"")</f>
        <v/>
      </c>
      <c r="H2171" s="13" t="str">
        <f t="shared" si="233"/>
        <v/>
      </c>
      <c r="I2171" s="20">
        <f>IFERROR([1]!EM_S_QSTM07_IS(B2171,"61",$I$1,"1")/1000000,"")</f>
        <v>146.77486031999999</v>
      </c>
      <c r="J2171" s="13">
        <f t="shared" si="231"/>
        <v>126.56958731</v>
      </c>
      <c r="K2171" s="13">
        <f>IFERROR([1]!EM_S_QSTM07_IS(B2171,"61",$K$2,"1")/1000000,"")</f>
        <v>267.26672358000002</v>
      </c>
      <c r="L2171" s="14">
        <f t="shared" si="234"/>
        <v>-0.52642968187502637</v>
      </c>
      <c r="M2171" s="33" t="str">
        <f ca="1">[1]!EM_S_MAJASSRES_NUM(B2171,$M$2,$M$1)</f>
        <v/>
      </c>
      <c r="N2171" s="29" t="str">
        <f t="shared" si="235"/>
        <v/>
      </c>
      <c r="O2171" s="21">
        <f t="shared" ca="1" si="236"/>
        <v>-0.52642968187502637</v>
      </c>
      <c r="P2171" s="10" t="str">
        <f t="shared" si="237"/>
        <v>财报</v>
      </c>
    </row>
    <row r="2172" spans="1:16" x14ac:dyDescent="0.2">
      <c r="A2172" s="17">
        <f t="shared" ca="1" si="232"/>
        <v>8</v>
      </c>
      <c r="B2172" s="8" t="s">
        <v>4362</v>
      </c>
      <c r="C2172" s="8" t="s">
        <v>4363</v>
      </c>
      <c r="D2172" s="13">
        <f>IFERROR([1]!EM_S_QSTM07_IS(B2172,"61",$C$1,"1")/1000000,"")</f>
        <v>946.01165323999999</v>
      </c>
      <c r="E2172" s="13" t="str">
        <f>IFERROR([1]!EM_S_PERFORMANCEEXPRESS_PERFEXNETPROFITTOSHAREHOLDER(B2172,$C$1)/1000000,"")</f>
        <v/>
      </c>
      <c r="F2172" s="13" t="str">
        <f>IFERROR([1]!EM_S_PROFITNOTICE_FORECASTT(B2172,$C$1)/1000000,"")</f>
        <v/>
      </c>
      <c r="G2172" s="13" t="str">
        <f>IFERROR([1]!EM_S_PROFITNOTICE_FORECASTL(B2172,$C$1)/1000000,"")</f>
        <v/>
      </c>
      <c r="H2172" s="13" t="str">
        <f t="shared" si="233"/>
        <v/>
      </c>
      <c r="I2172" s="20">
        <f>IFERROR([1]!EM_S_QSTM07_IS(B2172,"61",$I$1,"1")/1000000,"")</f>
        <v>464.24975058000001</v>
      </c>
      <c r="J2172" s="13">
        <f t="shared" si="231"/>
        <v>481.76190265999998</v>
      </c>
      <c r="K2172" s="13">
        <f>IFERROR([1]!EM_S_QSTM07_IS(B2172,"61",$K$2,"1")/1000000,"")</f>
        <v>36.699698679999997</v>
      </c>
      <c r="L2172" s="14">
        <f t="shared" si="234"/>
        <v>12.127135098865068</v>
      </c>
      <c r="M2172" s="33" t="str">
        <f ca="1">[1]!EM_S_MAJASSRES_NUM(B2172,$M$2,$M$1)</f>
        <v/>
      </c>
      <c r="N2172" s="29" t="str">
        <f t="shared" si="235"/>
        <v/>
      </c>
      <c r="O2172" s="21">
        <f t="shared" ca="1" si="236"/>
        <v>12.127135098865068</v>
      </c>
      <c r="P2172" s="10" t="str">
        <f t="shared" si="237"/>
        <v>财报</v>
      </c>
    </row>
    <row r="2173" spans="1:16" x14ac:dyDescent="0.2">
      <c r="A2173" s="17">
        <f t="shared" ca="1" si="232"/>
        <v>1259</v>
      </c>
      <c r="B2173" s="8" t="s">
        <v>4364</v>
      </c>
      <c r="C2173" s="8" t="s">
        <v>4365</v>
      </c>
      <c r="D2173" s="13">
        <f>IFERROR([1]!EM_S_QSTM07_IS(B2173,"61",$C$1,"1")/1000000,"")</f>
        <v>117.45249173000001</v>
      </c>
      <c r="E2173" s="13" t="str">
        <f>IFERROR([1]!EM_S_PERFORMANCEEXPRESS_PERFEXNETPROFITTOSHAREHOLDER(B2173,$C$1)/1000000,"")</f>
        <v/>
      </c>
      <c r="F2173" s="13" t="str">
        <f>IFERROR([1]!EM_S_PROFITNOTICE_FORECASTT(B2173,$C$1)/1000000,"")</f>
        <v/>
      </c>
      <c r="G2173" s="13" t="str">
        <f>IFERROR([1]!EM_S_PROFITNOTICE_FORECASTL(B2173,$C$1)/1000000,"")</f>
        <v/>
      </c>
      <c r="H2173" s="13" t="str">
        <f t="shared" si="233"/>
        <v/>
      </c>
      <c r="I2173" s="20">
        <f>IFERROR([1]!EM_S_QSTM07_IS(B2173,"61",$I$1,"1")/1000000,"")</f>
        <v>95.101783239999989</v>
      </c>
      <c r="J2173" s="13">
        <f t="shared" si="231"/>
        <v>22.350708490000017</v>
      </c>
      <c r="K2173" s="13">
        <f>IFERROR([1]!EM_S_QSTM07_IS(B2173,"61",$K$2,"1")/1000000,"")</f>
        <v>129.85555861</v>
      </c>
      <c r="L2173" s="14">
        <f t="shared" si="234"/>
        <v>-0.82788023301238323</v>
      </c>
      <c r="M2173" s="33" t="str">
        <f ca="1">[1]!EM_S_MAJASSRES_NUM(B2173,$M$2,$M$1)</f>
        <v/>
      </c>
      <c r="N2173" s="29" t="str">
        <f t="shared" si="235"/>
        <v/>
      </c>
      <c r="O2173" s="21">
        <f t="shared" ca="1" si="236"/>
        <v>-0.82788023301238323</v>
      </c>
      <c r="P2173" s="10" t="str">
        <f t="shared" si="237"/>
        <v>财报</v>
      </c>
    </row>
    <row r="2174" spans="1:16" x14ac:dyDescent="0.2">
      <c r="A2174" s="17">
        <f t="shared" ca="1" si="232"/>
        <v>272</v>
      </c>
      <c r="B2174" s="8" t="s">
        <v>4366</v>
      </c>
      <c r="C2174" s="8" t="s">
        <v>4367</v>
      </c>
      <c r="D2174" s="13">
        <f>IFERROR([1]!EM_S_QSTM07_IS(B2174,"61",$C$1,"1")/1000000,"")</f>
        <v>267.65875206999999</v>
      </c>
      <c r="E2174" s="13" t="str">
        <f>IFERROR([1]!EM_S_PERFORMANCEEXPRESS_PERFEXNETPROFITTOSHAREHOLDER(B2174,$C$1)/1000000,"")</f>
        <v/>
      </c>
      <c r="F2174" s="13">
        <f>IFERROR([1]!EM_S_PROFITNOTICE_FORECASTT(B2174,$C$1)/1000000,"")</f>
        <v>421.89060000000001</v>
      </c>
      <c r="G2174" s="13">
        <f>IFERROR([1]!EM_S_PROFITNOTICE_FORECASTL(B2174,$C$1)/1000000,"")</f>
        <v>351.57549999999998</v>
      </c>
      <c r="H2174" s="13">
        <f t="shared" si="233"/>
        <v>386.73304999999999</v>
      </c>
      <c r="I2174" s="20">
        <f>IFERROR([1]!EM_S_QSTM07_IS(B2174,"61",$I$1,"1")/1000000,"")</f>
        <v>114.77881418999999</v>
      </c>
      <c r="J2174" s="13">
        <f t="shared" si="231"/>
        <v>152.87993788</v>
      </c>
      <c r="K2174" s="13">
        <f>IFERROR([1]!EM_S_QSTM07_IS(B2174,"61",$K$2,"1")/1000000,"")</f>
        <v>90.463863779999997</v>
      </c>
      <c r="L2174" s="14">
        <f t="shared" si="234"/>
        <v>0.68995587289738469</v>
      </c>
      <c r="M2174" s="33" t="str">
        <f ca="1">[1]!EM_S_MAJASSRES_NUM(B2174,$M$2,$M$1)</f>
        <v/>
      </c>
      <c r="N2174" s="29" t="str">
        <f t="shared" si="235"/>
        <v/>
      </c>
      <c r="O2174" s="21">
        <f t="shared" ca="1" si="236"/>
        <v>0.68995587289738469</v>
      </c>
      <c r="P2174" s="10" t="str">
        <f t="shared" si="237"/>
        <v>财报</v>
      </c>
    </row>
    <row r="2175" spans="1:16" x14ac:dyDescent="0.2">
      <c r="A2175" s="17">
        <f t="shared" ca="1" si="232"/>
        <v>1152</v>
      </c>
      <c r="B2175" s="8" t="s">
        <v>4368</v>
      </c>
      <c r="C2175" s="8" t="s">
        <v>4369</v>
      </c>
      <c r="D2175" s="13">
        <f>IFERROR([1]!EM_S_QSTM07_IS(B2175,"61",$C$1,"1")/1000000,"")</f>
        <v>23.8089643</v>
      </c>
      <c r="E2175" s="13" t="str">
        <f>IFERROR([1]!EM_S_PERFORMANCEEXPRESS_PERFEXNETPROFITTOSHAREHOLDER(B2175,$C$1)/1000000,"")</f>
        <v/>
      </c>
      <c r="F2175" s="13" t="str">
        <f>IFERROR([1]!EM_S_PROFITNOTICE_FORECASTT(B2175,$C$1)/1000000,"")</f>
        <v/>
      </c>
      <c r="G2175" s="13" t="str">
        <f>IFERROR([1]!EM_S_PROFITNOTICE_FORECASTL(B2175,$C$1)/1000000,"")</f>
        <v/>
      </c>
      <c r="H2175" s="13" t="str">
        <f t="shared" si="233"/>
        <v/>
      </c>
      <c r="I2175" s="20">
        <f>IFERROR([1]!EM_S_QSTM07_IS(B2175,"61",$I$1,"1")/1000000,"")</f>
        <v>15.86034628</v>
      </c>
      <c r="J2175" s="13">
        <f t="shared" si="231"/>
        <v>7.9486180199999996</v>
      </c>
      <c r="K2175" s="13">
        <f>IFERROR([1]!EM_S_QSTM07_IS(B2175,"61",$K$2,"1")/1000000,"")</f>
        <v>32.782962920000003</v>
      </c>
      <c r="L2175" s="14">
        <f t="shared" si="234"/>
        <v>-0.75753814445030654</v>
      </c>
      <c r="M2175" s="33" t="str">
        <f ca="1">[1]!EM_S_MAJASSRES_NUM(B2175,$M$2,$M$1)</f>
        <v/>
      </c>
      <c r="N2175" s="29" t="str">
        <f t="shared" si="235"/>
        <v/>
      </c>
      <c r="O2175" s="21">
        <f t="shared" ca="1" si="236"/>
        <v>-0.75753814445030654</v>
      </c>
      <c r="P2175" s="10" t="str">
        <f t="shared" si="237"/>
        <v>财报</v>
      </c>
    </row>
    <row r="2176" spans="1:16" x14ac:dyDescent="0.2">
      <c r="A2176" s="17">
        <f t="shared" ca="1" si="232"/>
        <v>173</v>
      </c>
      <c r="B2176" s="8" t="s">
        <v>4370</v>
      </c>
      <c r="C2176" s="8" t="s">
        <v>4371</v>
      </c>
      <c r="D2176" s="13">
        <f>IFERROR([1]!EM_S_QSTM07_IS(B2176,"61",$C$1,"1")/1000000,"")</f>
        <v>133.72365235999999</v>
      </c>
      <c r="E2176" s="13" t="str">
        <f>IFERROR([1]!EM_S_PERFORMANCEEXPRESS_PERFEXNETPROFITTOSHAREHOLDER(B2176,$C$1)/1000000,"")</f>
        <v/>
      </c>
      <c r="F2176" s="13" t="str">
        <f>IFERROR([1]!EM_S_PROFITNOTICE_FORECASTT(B2176,$C$1)/1000000,"")</f>
        <v/>
      </c>
      <c r="G2176" s="13" t="str">
        <f>IFERROR([1]!EM_S_PROFITNOTICE_FORECASTL(B2176,$C$1)/1000000,"")</f>
        <v/>
      </c>
      <c r="H2176" s="13" t="str">
        <f t="shared" si="233"/>
        <v/>
      </c>
      <c r="I2176" s="20">
        <f>IFERROR([1]!EM_S_QSTM07_IS(B2176,"61",$I$1,"1")/1000000,"")</f>
        <v>60.34594748</v>
      </c>
      <c r="J2176" s="13">
        <f t="shared" si="231"/>
        <v>73.377704879999982</v>
      </c>
      <c r="K2176" s="13">
        <f>IFERROR([1]!EM_S_QSTM07_IS(B2176,"61",$K$2,"1")/1000000,"")</f>
        <v>33.767856760000001</v>
      </c>
      <c r="L2176" s="14">
        <f t="shared" si="234"/>
        <v>1.1730045054834561</v>
      </c>
      <c r="M2176" s="33" t="str">
        <f ca="1">[1]!EM_S_MAJASSRES_NUM(B2176,$M$2,$M$1)</f>
        <v/>
      </c>
      <c r="N2176" s="29" t="str">
        <f t="shared" si="235"/>
        <v/>
      </c>
      <c r="O2176" s="21">
        <f t="shared" ca="1" si="236"/>
        <v>1.1730045054834561</v>
      </c>
      <c r="P2176" s="10" t="str">
        <f t="shared" si="237"/>
        <v>财报</v>
      </c>
    </row>
    <row r="2177" spans="1:16" x14ac:dyDescent="0.2">
      <c r="A2177" s="17" t="str">
        <f t="shared" ca="1" si="232"/>
        <v/>
      </c>
      <c r="B2177" s="8" t="s">
        <v>4372</v>
      </c>
      <c r="C2177" s="8" t="s">
        <v>4373</v>
      </c>
      <c r="D2177" s="13">
        <f>IFERROR([1]!EM_S_QSTM07_IS(B2177,"61",$C$1,"1")/1000000,"")</f>
        <v>-10.618524220000001</v>
      </c>
      <c r="E2177" s="13" t="str">
        <f>IFERROR([1]!EM_S_PERFORMANCEEXPRESS_PERFEXNETPROFITTOSHAREHOLDER(B2177,$C$1)/1000000,"")</f>
        <v/>
      </c>
      <c r="F2177" s="13" t="str">
        <f>IFERROR([1]!EM_S_PROFITNOTICE_FORECASTT(B2177,$C$1)/1000000,"")</f>
        <v/>
      </c>
      <c r="G2177" s="13" t="str">
        <f>IFERROR([1]!EM_S_PROFITNOTICE_FORECASTL(B2177,$C$1)/1000000,"")</f>
        <v/>
      </c>
      <c r="H2177" s="13" t="str">
        <f t="shared" si="233"/>
        <v/>
      </c>
      <c r="I2177" s="20">
        <f>IFERROR([1]!EM_S_QSTM07_IS(B2177,"61",$I$1,"1")/1000000,"")</f>
        <v>29.530341280000002</v>
      </c>
      <c r="J2177" s="13">
        <f t="shared" si="231"/>
        <v>-40.148865499999999</v>
      </c>
      <c r="K2177" s="13">
        <f>IFERROR([1]!EM_S_QSTM07_IS(B2177,"61",$K$2,"1")/1000000,"")</f>
        <v>29.94230731</v>
      </c>
      <c r="L2177" s="14">
        <f t="shared" si="234"/>
        <v>-2.3408741378654963</v>
      </c>
      <c r="M2177" s="33">
        <f ca="1">[1]!EM_S_MAJASSRES_NUM(B2177,$M$2,$M$1)</f>
        <v>1</v>
      </c>
      <c r="N2177" s="29" t="str">
        <f t="shared" si="235"/>
        <v/>
      </c>
      <c r="O2177" s="21" t="str">
        <f t="shared" ca="1" si="236"/>
        <v/>
      </c>
      <c r="P2177" s="10" t="str">
        <f t="shared" si="237"/>
        <v>财报</v>
      </c>
    </row>
    <row r="2178" spans="1:16" x14ac:dyDescent="0.2">
      <c r="A2178" s="17">
        <f t="shared" ca="1" si="232"/>
        <v>1648</v>
      </c>
      <c r="B2178" s="8" t="s">
        <v>4374</v>
      </c>
      <c r="C2178" s="8" t="s">
        <v>4375</v>
      </c>
      <c r="D2178" s="13">
        <f>IFERROR([1]!EM_S_QSTM07_IS(B2178,"61",$C$1,"1")/1000000,"")</f>
        <v>61.772620509999996</v>
      </c>
      <c r="E2178" s="13" t="str">
        <f>IFERROR([1]!EM_S_PERFORMANCEEXPRESS_PERFEXNETPROFITTOSHAREHOLDER(B2178,$C$1)/1000000,"")</f>
        <v/>
      </c>
      <c r="F2178" s="13" t="str">
        <f>IFERROR([1]!EM_S_PROFITNOTICE_FORECASTT(B2178,$C$1)/1000000,"")</f>
        <v/>
      </c>
      <c r="G2178" s="13" t="str">
        <f>IFERROR([1]!EM_S_PROFITNOTICE_FORECASTL(B2178,$C$1)/1000000,"")</f>
        <v/>
      </c>
      <c r="H2178" s="13" t="str">
        <f t="shared" si="233"/>
        <v/>
      </c>
      <c r="I2178" s="20">
        <f>IFERROR([1]!EM_S_QSTM07_IS(B2178,"61",$I$1,"1")/1000000,"")</f>
        <v>68.873568860000006</v>
      </c>
      <c r="J2178" s="13">
        <f t="shared" si="231"/>
        <v>-7.1009483500000101</v>
      </c>
      <c r="K2178" s="13">
        <f>IFERROR([1]!EM_S_QSTM07_IS(B2178,"61",$K$2,"1")/1000000,"")</f>
        <v>55.258517829999995</v>
      </c>
      <c r="L2178" s="14">
        <f t="shared" si="234"/>
        <v>-1.1285041406981946</v>
      </c>
      <c r="M2178" s="33" t="str">
        <f ca="1">[1]!EM_S_MAJASSRES_NUM(B2178,$M$2,$M$1)</f>
        <v/>
      </c>
      <c r="N2178" s="29" t="str">
        <f t="shared" si="235"/>
        <v/>
      </c>
      <c r="O2178" s="21">
        <f t="shared" ca="1" si="236"/>
        <v>-1.1285041406981946</v>
      </c>
      <c r="P2178" s="10" t="str">
        <f t="shared" si="237"/>
        <v>财报</v>
      </c>
    </row>
    <row r="2179" spans="1:16" x14ac:dyDescent="0.2">
      <c r="A2179" s="17" t="str">
        <f t="shared" ca="1" si="232"/>
        <v/>
      </c>
      <c r="B2179" s="8" t="s">
        <v>4376</v>
      </c>
      <c r="C2179" s="8" t="s">
        <v>4377</v>
      </c>
      <c r="D2179" s="13">
        <f>IFERROR([1]!EM_S_QSTM07_IS(B2179,"61",$C$1,"1")/1000000,"")</f>
        <v>2.1944940900000001</v>
      </c>
      <c r="E2179" s="13" t="str">
        <f>IFERROR([1]!EM_S_PERFORMANCEEXPRESS_PERFEXNETPROFITTOSHAREHOLDER(B2179,$C$1)/1000000,"")</f>
        <v/>
      </c>
      <c r="F2179" s="13" t="str">
        <f>IFERROR([1]!EM_S_PROFITNOTICE_FORECASTT(B2179,$C$1)/1000000,"")</f>
        <v/>
      </c>
      <c r="G2179" s="13" t="str">
        <f>IFERROR([1]!EM_S_PROFITNOTICE_FORECASTL(B2179,$C$1)/1000000,"")</f>
        <v/>
      </c>
      <c r="H2179" s="13" t="str">
        <f t="shared" si="233"/>
        <v/>
      </c>
      <c r="I2179" s="20">
        <f>IFERROR([1]!EM_S_QSTM07_IS(B2179,"61",$I$1,"1")/1000000,"")</f>
        <v>2.8714523999999999</v>
      </c>
      <c r="J2179" s="13">
        <f t="shared" si="231"/>
        <v>-0.67695830999999984</v>
      </c>
      <c r="K2179" s="13">
        <f>IFERROR([1]!EM_S_QSTM07_IS(B2179,"61",$K$2,"1")/1000000,"")</f>
        <v>1.30031487</v>
      </c>
      <c r="L2179" s="14">
        <f t="shared" si="234"/>
        <v>-1.5206110655336886</v>
      </c>
      <c r="M2179" s="33" t="str">
        <f ca="1">[1]!EM_S_MAJASSRES_NUM(B2179,$M$2,$M$1)</f>
        <v/>
      </c>
      <c r="N2179" s="29">
        <f t="shared" si="235"/>
        <v>1</v>
      </c>
      <c r="O2179" s="21" t="str">
        <f t="shared" ca="1" si="236"/>
        <v/>
      </c>
      <c r="P2179" s="10" t="str">
        <f t="shared" si="237"/>
        <v>财报</v>
      </c>
    </row>
    <row r="2180" spans="1:16" x14ac:dyDescent="0.2">
      <c r="A2180" s="17">
        <f t="shared" ca="1" si="232"/>
        <v>1211</v>
      </c>
      <c r="B2180" s="8" t="s">
        <v>4378</v>
      </c>
      <c r="C2180" s="8" t="s">
        <v>4379</v>
      </c>
      <c r="D2180" s="13">
        <f>IFERROR([1]!EM_S_QSTM07_IS(B2180,"61",$C$1,"1")/1000000,"")</f>
        <v>9.5623002400000008</v>
      </c>
      <c r="E2180" s="13" t="str">
        <f>IFERROR([1]!EM_S_PERFORMANCEEXPRESS_PERFEXNETPROFITTOSHAREHOLDER(B2180,$C$1)/1000000,"")</f>
        <v/>
      </c>
      <c r="F2180" s="13" t="str">
        <f>IFERROR([1]!EM_S_PROFITNOTICE_FORECASTT(B2180,$C$1)/1000000,"")</f>
        <v/>
      </c>
      <c r="G2180" s="13" t="str">
        <f>IFERROR([1]!EM_S_PROFITNOTICE_FORECASTL(B2180,$C$1)/1000000,"")</f>
        <v/>
      </c>
      <c r="H2180" s="13" t="str">
        <f t="shared" si="233"/>
        <v/>
      </c>
      <c r="I2180" s="20">
        <f>IFERROR([1]!EM_S_QSTM07_IS(B2180,"61",$I$1,"1")/1000000,"")</f>
        <v>3.8970748099999999</v>
      </c>
      <c r="J2180" s="13">
        <f t="shared" ref="J2180:J2243" si="238">IFERROR(IF(D2180&lt;&gt;"",D2180-I2180,IF(E2180&lt;&gt;"",E2180-I2180,IF(H2180&lt;&gt;"",H2180-I2180,""))),"")</f>
        <v>5.6652254300000013</v>
      </c>
      <c r="K2180" s="13">
        <f>IFERROR([1]!EM_S_QSTM07_IS(B2180,"61",$K$2,"1")/1000000,"")</f>
        <v>27.479279460000001</v>
      </c>
      <c r="L2180" s="14">
        <f t="shared" si="234"/>
        <v>-0.79383646364357763</v>
      </c>
      <c r="M2180" s="33" t="str">
        <f ca="1">[1]!EM_S_MAJASSRES_NUM(B2180,$M$2,$M$1)</f>
        <v/>
      </c>
      <c r="N2180" s="29" t="str">
        <f t="shared" si="235"/>
        <v/>
      </c>
      <c r="O2180" s="21">
        <f t="shared" ca="1" si="236"/>
        <v>-0.79383646364357763</v>
      </c>
      <c r="P2180" s="10" t="str">
        <f t="shared" si="237"/>
        <v>财报</v>
      </c>
    </row>
    <row r="2181" spans="1:16" x14ac:dyDescent="0.2">
      <c r="A2181" s="17">
        <f t="shared" ref="A2181:A2244" ca="1" si="239">IFERROR(RANK(O2181,$O$4:$O$2880,0),"")</f>
        <v>1031</v>
      </c>
      <c r="B2181" s="8" t="s">
        <v>4380</v>
      </c>
      <c r="C2181" s="8" t="s">
        <v>4381</v>
      </c>
      <c r="D2181" s="13">
        <f>IFERROR([1]!EM_S_QSTM07_IS(B2181,"61",$C$1,"1")/1000000,"")</f>
        <v>61.038401549999996</v>
      </c>
      <c r="E2181" s="13" t="str">
        <f>IFERROR([1]!EM_S_PERFORMANCEEXPRESS_PERFEXNETPROFITTOSHAREHOLDER(B2181,$C$1)/1000000,"")</f>
        <v/>
      </c>
      <c r="F2181" s="13" t="str">
        <f>IFERROR([1]!EM_S_PROFITNOTICE_FORECASTT(B2181,$C$1)/1000000,"")</f>
        <v/>
      </c>
      <c r="G2181" s="13" t="str">
        <f>IFERROR([1]!EM_S_PROFITNOTICE_FORECASTL(B2181,$C$1)/1000000,"")</f>
        <v/>
      </c>
      <c r="H2181" s="13" t="str">
        <f t="shared" ref="H2181:H2244" si="240">IFERROR(AVERAGE(F2181:G2181),"")</f>
        <v/>
      </c>
      <c r="I2181" s="20">
        <f>IFERROR([1]!EM_S_QSTM07_IS(B2181,"61",$I$1,"1")/1000000,"")</f>
        <v>33.637641270000003</v>
      </c>
      <c r="J2181" s="13">
        <f t="shared" si="238"/>
        <v>27.400760279999993</v>
      </c>
      <c r="K2181" s="13">
        <f>IFERROR([1]!EM_S_QSTM07_IS(B2181,"61",$K$2,"1")/1000000,"")</f>
        <v>82.049906759999999</v>
      </c>
      <c r="L2181" s="14">
        <f t="shared" ref="L2181:L2244" si="241">IFERROR(IF(J2181="","",(J2181-K2181)/ABS(K2181)),"")</f>
        <v>-0.66604763659087929</v>
      </c>
      <c r="M2181" s="33" t="str">
        <f ca="1">[1]!EM_S_MAJASSRES_NUM(B2181,$M$2,$M$1)</f>
        <v/>
      </c>
      <c r="N2181" s="29" t="str">
        <f t="shared" ref="N2181:N2244" si="242">IFERROR(IF(ABS(K2181)&lt;$N$2,1,""),"")</f>
        <v/>
      </c>
      <c r="O2181" s="21">
        <f t="shared" ref="O2181:O2244" ca="1" si="243">IFERROR(IF(AND(M2181="",N2181=""),L2181,""),"")</f>
        <v>-0.66604763659087929</v>
      </c>
      <c r="P2181" s="10" t="str">
        <f t="shared" ref="P2181:P2244" si="244">IFERROR(IF(D2181&lt;&gt;"","财报",IF(E2181&lt;&gt;"","快报",IF(H2181&lt;&gt;"","预告",""))),"")</f>
        <v>财报</v>
      </c>
    </row>
    <row r="2182" spans="1:16" x14ac:dyDescent="0.2">
      <c r="A2182" s="17">
        <f t="shared" ca="1" si="239"/>
        <v>129</v>
      </c>
      <c r="B2182" s="8" t="s">
        <v>4382</v>
      </c>
      <c r="C2182" s="8" t="s">
        <v>4383</v>
      </c>
      <c r="D2182" s="13">
        <f>IFERROR([1]!EM_S_QSTM07_IS(B2182,"61",$C$1,"1")/1000000,"")</f>
        <v>70.993062140000006</v>
      </c>
      <c r="E2182" s="13" t="str">
        <f>IFERROR([1]!EM_S_PERFORMANCEEXPRESS_PERFEXNETPROFITTOSHAREHOLDER(B2182,$C$1)/1000000,"")</f>
        <v/>
      </c>
      <c r="F2182" s="13" t="str">
        <f>IFERROR([1]!EM_S_PROFITNOTICE_FORECASTT(B2182,$C$1)/1000000,"")</f>
        <v/>
      </c>
      <c r="G2182" s="13" t="str">
        <f>IFERROR([1]!EM_S_PROFITNOTICE_FORECASTL(B2182,$C$1)/1000000,"")</f>
        <v/>
      </c>
      <c r="H2182" s="13" t="str">
        <f t="shared" si="240"/>
        <v/>
      </c>
      <c r="I2182" s="20">
        <f>IFERROR([1]!EM_S_QSTM07_IS(B2182,"61",$I$1,"1")/1000000,"")</f>
        <v>-54.227559849999999</v>
      </c>
      <c r="J2182" s="13">
        <f t="shared" si="238"/>
        <v>125.22062199000001</v>
      </c>
      <c r="K2182" s="13">
        <f>IFERROR([1]!EM_S_QSTM07_IS(B2182,"61",$K$2,"1")/1000000,"")</f>
        <v>49.895747350000001</v>
      </c>
      <c r="L2182" s="14">
        <f t="shared" si="241"/>
        <v>1.5096451830177871</v>
      </c>
      <c r="M2182" s="33" t="str">
        <f ca="1">[1]!EM_S_MAJASSRES_NUM(B2182,$M$2,$M$1)</f>
        <v/>
      </c>
      <c r="N2182" s="29" t="str">
        <f t="shared" si="242"/>
        <v/>
      </c>
      <c r="O2182" s="21">
        <f t="shared" ca="1" si="243"/>
        <v>1.5096451830177871</v>
      </c>
      <c r="P2182" s="10" t="str">
        <f t="shared" si="244"/>
        <v>财报</v>
      </c>
    </row>
    <row r="2183" spans="1:16" x14ac:dyDescent="0.2">
      <c r="A2183" s="17">
        <f t="shared" ca="1" si="239"/>
        <v>688</v>
      </c>
      <c r="B2183" s="8" t="s">
        <v>4384</v>
      </c>
      <c r="C2183" s="8" t="s">
        <v>4385</v>
      </c>
      <c r="D2183" s="13">
        <f>IFERROR([1]!EM_S_QSTM07_IS(B2183,"61",$C$1,"1")/1000000,"")</f>
        <v>268.18911681000003</v>
      </c>
      <c r="E2183" s="13" t="str">
        <f>IFERROR([1]!EM_S_PERFORMANCEEXPRESS_PERFEXNETPROFITTOSHAREHOLDER(B2183,$C$1)/1000000,"")</f>
        <v/>
      </c>
      <c r="F2183" s="13" t="str">
        <f>IFERROR([1]!EM_S_PROFITNOTICE_FORECASTT(B2183,$C$1)/1000000,"")</f>
        <v/>
      </c>
      <c r="G2183" s="13" t="str">
        <f>IFERROR([1]!EM_S_PROFITNOTICE_FORECASTL(B2183,$C$1)/1000000,"")</f>
        <v/>
      </c>
      <c r="H2183" s="13" t="str">
        <f t="shared" si="240"/>
        <v/>
      </c>
      <c r="I2183" s="20">
        <f>IFERROR([1]!EM_S_QSTM07_IS(B2183,"61",$I$1,"1")/1000000,"")</f>
        <v>119.16720987000001</v>
      </c>
      <c r="J2183" s="13">
        <f t="shared" si="238"/>
        <v>149.02190694000001</v>
      </c>
      <c r="K2183" s="13">
        <f>IFERROR([1]!EM_S_QSTM07_IS(B2183,"61",$K$2,"1")/1000000,"")</f>
        <v>237.01754236000002</v>
      </c>
      <c r="L2183" s="14">
        <f t="shared" si="241"/>
        <v>-0.37126212070136833</v>
      </c>
      <c r="M2183" s="33" t="str">
        <f ca="1">[1]!EM_S_MAJASSRES_NUM(B2183,$M$2,$M$1)</f>
        <v/>
      </c>
      <c r="N2183" s="29" t="str">
        <f t="shared" si="242"/>
        <v/>
      </c>
      <c r="O2183" s="21">
        <f t="shared" ca="1" si="243"/>
        <v>-0.37126212070136833</v>
      </c>
      <c r="P2183" s="10" t="str">
        <f t="shared" si="244"/>
        <v>财报</v>
      </c>
    </row>
    <row r="2184" spans="1:16" x14ac:dyDescent="0.2">
      <c r="A2184" s="17">
        <f t="shared" ca="1" si="239"/>
        <v>1545</v>
      </c>
      <c r="B2184" s="8" t="s">
        <v>4386</v>
      </c>
      <c r="C2184" s="8" t="s">
        <v>4387</v>
      </c>
      <c r="D2184" s="13">
        <f>IFERROR([1]!EM_S_QSTM07_IS(B2184,"61",$C$1,"1")/1000000,"")</f>
        <v>133.88735621000001</v>
      </c>
      <c r="E2184" s="13" t="str">
        <f>IFERROR([1]!EM_S_PERFORMANCEEXPRESS_PERFEXNETPROFITTOSHAREHOLDER(B2184,$C$1)/1000000,"")</f>
        <v/>
      </c>
      <c r="F2184" s="13" t="str">
        <f>IFERROR([1]!EM_S_PROFITNOTICE_FORECASTT(B2184,$C$1)/1000000,"")</f>
        <v/>
      </c>
      <c r="G2184" s="13" t="str">
        <f>IFERROR([1]!EM_S_PROFITNOTICE_FORECASTL(B2184,$C$1)/1000000,"")</f>
        <v/>
      </c>
      <c r="H2184" s="13" t="str">
        <f t="shared" si="240"/>
        <v/>
      </c>
      <c r="I2184" s="20">
        <f>IFERROR([1]!EM_S_QSTM07_IS(B2184,"61",$I$1,"1")/1000000,"")</f>
        <v>135.50302094</v>
      </c>
      <c r="J2184" s="13">
        <f t="shared" si="238"/>
        <v>-1.6156647299999918</v>
      </c>
      <c r="K2184" s="13">
        <f>IFERROR([1]!EM_S_QSTM07_IS(B2184,"61",$K$2,"1")/1000000,"")</f>
        <v>137.21464158000001</v>
      </c>
      <c r="L2184" s="14">
        <f t="shared" si="241"/>
        <v>-1.0117747254330582</v>
      </c>
      <c r="M2184" s="33" t="str">
        <f ca="1">[1]!EM_S_MAJASSRES_NUM(B2184,$M$2,$M$1)</f>
        <v/>
      </c>
      <c r="N2184" s="29" t="str">
        <f t="shared" si="242"/>
        <v/>
      </c>
      <c r="O2184" s="21">
        <f t="shared" ca="1" si="243"/>
        <v>-1.0117747254330582</v>
      </c>
      <c r="P2184" s="10" t="str">
        <f t="shared" si="244"/>
        <v>财报</v>
      </c>
    </row>
    <row r="2185" spans="1:16" x14ac:dyDescent="0.2">
      <c r="A2185" s="17">
        <f t="shared" ca="1" si="239"/>
        <v>1328</v>
      </c>
      <c r="B2185" s="8" t="s">
        <v>4388</v>
      </c>
      <c r="C2185" s="8" t="s">
        <v>4389</v>
      </c>
      <c r="D2185" s="13">
        <f>IFERROR([1]!EM_S_QSTM07_IS(B2185,"61",$C$1,"1")/1000000,"")</f>
        <v>98.97506568</v>
      </c>
      <c r="E2185" s="13" t="str">
        <f>IFERROR([1]!EM_S_PERFORMANCEEXPRESS_PERFEXNETPROFITTOSHAREHOLDER(B2185,$C$1)/1000000,"")</f>
        <v/>
      </c>
      <c r="F2185" s="13" t="str">
        <f>IFERROR([1]!EM_S_PROFITNOTICE_FORECASTT(B2185,$C$1)/1000000,"")</f>
        <v/>
      </c>
      <c r="G2185" s="13" t="str">
        <f>IFERROR([1]!EM_S_PROFITNOTICE_FORECASTL(B2185,$C$1)/1000000,"")</f>
        <v/>
      </c>
      <c r="H2185" s="13" t="str">
        <f t="shared" si="240"/>
        <v/>
      </c>
      <c r="I2185" s="20">
        <f>IFERROR([1]!EM_S_QSTM07_IS(B2185,"61",$I$1,"1")/1000000,"")</f>
        <v>67.548344010000008</v>
      </c>
      <c r="J2185" s="13">
        <f t="shared" si="238"/>
        <v>31.426721669999992</v>
      </c>
      <c r="K2185" s="13">
        <f>IFERROR([1]!EM_S_QSTM07_IS(B2185,"61",$K$2,"1")/1000000,"")</f>
        <v>254.81737338999997</v>
      </c>
      <c r="L2185" s="14">
        <f t="shared" si="241"/>
        <v>-0.87666962714547281</v>
      </c>
      <c r="M2185" s="33" t="str">
        <f ca="1">[1]!EM_S_MAJASSRES_NUM(B2185,$M$2,$M$1)</f>
        <v/>
      </c>
      <c r="N2185" s="29" t="str">
        <f t="shared" si="242"/>
        <v/>
      </c>
      <c r="O2185" s="21">
        <f t="shared" ca="1" si="243"/>
        <v>-0.87666962714547281</v>
      </c>
      <c r="P2185" s="10" t="str">
        <f t="shared" si="244"/>
        <v>财报</v>
      </c>
    </row>
    <row r="2186" spans="1:16" x14ac:dyDescent="0.2">
      <c r="A2186" s="17">
        <f t="shared" ca="1" si="239"/>
        <v>313</v>
      </c>
      <c r="B2186" s="8" t="s">
        <v>4390</v>
      </c>
      <c r="C2186" s="8" t="s">
        <v>4391</v>
      </c>
      <c r="D2186" s="13">
        <f>IFERROR([1]!EM_S_QSTM07_IS(B2186,"61",$C$1,"1")/1000000,"")</f>
        <v>12.608500189999999</v>
      </c>
      <c r="E2186" s="13" t="str">
        <f>IFERROR([1]!EM_S_PERFORMANCEEXPRESS_PERFEXNETPROFITTOSHAREHOLDER(B2186,$C$1)/1000000,"")</f>
        <v/>
      </c>
      <c r="F2186" s="13" t="str">
        <f>IFERROR([1]!EM_S_PROFITNOTICE_FORECASTT(B2186,$C$1)/1000000,"")</f>
        <v/>
      </c>
      <c r="G2186" s="13" t="str">
        <f>IFERROR([1]!EM_S_PROFITNOTICE_FORECASTL(B2186,$C$1)/1000000,"")</f>
        <v/>
      </c>
      <c r="H2186" s="13" t="str">
        <f t="shared" si="240"/>
        <v/>
      </c>
      <c r="I2186" s="20">
        <f>IFERROR([1]!EM_S_QSTM07_IS(B2186,"61",$I$1,"1")/1000000,"")</f>
        <v>-17.700561219999997</v>
      </c>
      <c r="J2186" s="13">
        <f t="shared" si="238"/>
        <v>30.309061409999998</v>
      </c>
      <c r="K2186" s="13">
        <f>IFERROR([1]!EM_S_QSTM07_IS(B2186,"61",$K$2,"1")/1000000,"")</f>
        <v>20.24197264</v>
      </c>
      <c r="L2186" s="14">
        <f t="shared" si="241"/>
        <v>0.49733733707882327</v>
      </c>
      <c r="M2186" s="33" t="str">
        <f ca="1">[1]!EM_S_MAJASSRES_NUM(B2186,$M$2,$M$1)</f>
        <v/>
      </c>
      <c r="N2186" s="29" t="str">
        <f t="shared" si="242"/>
        <v/>
      </c>
      <c r="O2186" s="21">
        <f t="shared" ca="1" si="243"/>
        <v>0.49733733707882327</v>
      </c>
      <c r="P2186" s="10" t="str">
        <f t="shared" si="244"/>
        <v>财报</v>
      </c>
    </row>
    <row r="2187" spans="1:16" x14ac:dyDescent="0.2">
      <c r="A2187" s="17">
        <f t="shared" ca="1" si="239"/>
        <v>1663</v>
      </c>
      <c r="B2187" s="8" t="s">
        <v>4392</v>
      </c>
      <c r="C2187" s="8" t="s">
        <v>4393</v>
      </c>
      <c r="D2187" s="13">
        <f>IFERROR([1]!EM_S_QSTM07_IS(B2187,"61",$C$1,"1")/1000000,"")</f>
        <v>35.97775145</v>
      </c>
      <c r="E2187" s="13" t="str">
        <f>IFERROR([1]!EM_S_PERFORMANCEEXPRESS_PERFEXNETPROFITTOSHAREHOLDER(B2187,$C$1)/1000000,"")</f>
        <v/>
      </c>
      <c r="F2187" s="13" t="str">
        <f>IFERROR([1]!EM_S_PROFITNOTICE_FORECASTT(B2187,$C$1)/1000000,"")</f>
        <v/>
      </c>
      <c r="G2187" s="13" t="str">
        <f>IFERROR([1]!EM_S_PROFITNOTICE_FORECASTL(B2187,$C$1)/1000000,"")</f>
        <v/>
      </c>
      <c r="H2187" s="13" t="str">
        <f t="shared" si="240"/>
        <v/>
      </c>
      <c r="I2187" s="20">
        <f>IFERROR([1]!EM_S_QSTM07_IS(B2187,"61",$I$1,"1")/1000000,"")</f>
        <v>46.09851493</v>
      </c>
      <c r="J2187" s="13">
        <f t="shared" si="238"/>
        <v>-10.120763480000001</v>
      </c>
      <c r="K2187" s="13">
        <f>IFERROR([1]!EM_S_QSTM07_IS(B2187,"61",$K$2,"1")/1000000,"")</f>
        <v>72.002240099999995</v>
      </c>
      <c r="L2187" s="14">
        <f t="shared" si="241"/>
        <v>-1.1405617862158708</v>
      </c>
      <c r="M2187" s="33" t="str">
        <f ca="1">[1]!EM_S_MAJASSRES_NUM(B2187,$M$2,$M$1)</f>
        <v/>
      </c>
      <c r="N2187" s="29" t="str">
        <f t="shared" si="242"/>
        <v/>
      </c>
      <c r="O2187" s="21">
        <f t="shared" ca="1" si="243"/>
        <v>-1.1405617862158708</v>
      </c>
      <c r="P2187" s="10" t="str">
        <f t="shared" si="244"/>
        <v>财报</v>
      </c>
    </row>
    <row r="2188" spans="1:16" x14ac:dyDescent="0.2">
      <c r="A2188" s="17" t="str">
        <f t="shared" ca="1" si="239"/>
        <v/>
      </c>
      <c r="B2188" s="8" t="s">
        <v>4394</v>
      </c>
      <c r="C2188" s="8" t="s">
        <v>4395</v>
      </c>
      <c r="D2188" s="13">
        <f>IFERROR([1]!EM_S_QSTM07_IS(B2188,"61",$C$1,"1")/1000000,"")</f>
        <v>74.584290040000013</v>
      </c>
      <c r="E2188" s="13" t="str">
        <f>IFERROR([1]!EM_S_PERFORMANCEEXPRESS_PERFEXNETPROFITTOSHAREHOLDER(B2188,$C$1)/1000000,"")</f>
        <v/>
      </c>
      <c r="F2188" s="13" t="str">
        <f>IFERROR([1]!EM_S_PROFITNOTICE_FORECASTT(B2188,$C$1)/1000000,"")</f>
        <v/>
      </c>
      <c r="G2188" s="13" t="str">
        <f>IFERROR([1]!EM_S_PROFITNOTICE_FORECASTL(B2188,$C$1)/1000000,"")</f>
        <v/>
      </c>
      <c r="H2188" s="13" t="str">
        <f t="shared" si="240"/>
        <v/>
      </c>
      <c r="I2188" s="20">
        <f>IFERROR([1]!EM_S_QSTM07_IS(B2188,"61",$I$1,"1")/1000000,"")</f>
        <v>12.06220502</v>
      </c>
      <c r="J2188" s="13">
        <f t="shared" si="238"/>
        <v>62.522085020000013</v>
      </c>
      <c r="K2188" s="13">
        <f>IFERROR([1]!EM_S_QSTM07_IS(B2188,"61",$K$2,"1")/1000000,"")</f>
        <v>9.1301860700000006</v>
      </c>
      <c r="L2188" s="14">
        <f t="shared" si="241"/>
        <v>5.847843465691823</v>
      </c>
      <c r="M2188" s="33" t="str">
        <f ca="1">[1]!EM_S_MAJASSRES_NUM(B2188,$M$2,$M$1)</f>
        <v/>
      </c>
      <c r="N2188" s="29">
        <f t="shared" si="242"/>
        <v>1</v>
      </c>
      <c r="O2188" s="21" t="str">
        <f t="shared" ca="1" si="243"/>
        <v/>
      </c>
      <c r="P2188" s="10" t="str">
        <f t="shared" si="244"/>
        <v>财报</v>
      </c>
    </row>
    <row r="2189" spans="1:16" x14ac:dyDescent="0.2">
      <c r="A2189" s="17" t="str">
        <f t="shared" ca="1" si="239"/>
        <v/>
      </c>
      <c r="B2189" s="8" t="s">
        <v>4396</v>
      </c>
      <c r="C2189" s="8" t="s">
        <v>4397</v>
      </c>
      <c r="D2189" s="13">
        <f>IFERROR([1]!EM_S_QSTM07_IS(B2189,"61",$C$1,"1")/1000000,"")</f>
        <v>-2.6100794300000003</v>
      </c>
      <c r="E2189" s="13" t="str">
        <f>IFERROR([1]!EM_S_PERFORMANCEEXPRESS_PERFEXNETPROFITTOSHAREHOLDER(B2189,$C$1)/1000000,"")</f>
        <v/>
      </c>
      <c r="F2189" s="13">
        <f>IFERROR([1]!EM_S_PROFITNOTICE_FORECASTT(B2189,$C$1)/1000000,"")</f>
        <v>2.2999999999999998</v>
      </c>
      <c r="G2189" s="13">
        <f>IFERROR([1]!EM_S_PROFITNOTICE_FORECASTL(B2189,$C$1)/1000000,"")</f>
        <v>2.2999999999999998</v>
      </c>
      <c r="H2189" s="13">
        <f t="shared" si="240"/>
        <v>2.2999999999999998</v>
      </c>
      <c r="I2189" s="20">
        <f>IFERROR([1]!EM_S_QSTM07_IS(B2189,"61",$I$1,"1")/1000000,"")</f>
        <v>5.0808235000000002</v>
      </c>
      <c r="J2189" s="13">
        <f t="shared" si="238"/>
        <v>-7.69090293</v>
      </c>
      <c r="K2189" s="13">
        <f>IFERROR([1]!EM_S_QSTM07_IS(B2189,"61",$K$2,"1")/1000000,"")</f>
        <v>6.8216689199999996</v>
      </c>
      <c r="L2189" s="14">
        <f t="shared" si="241"/>
        <v>-2.1274224856400683</v>
      </c>
      <c r="M2189" s="33" t="str">
        <f ca="1">[1]!EM_S_MAJASSRES_NUM(B2189,$M$2,$M$1)</f>
        <v/>
      </c>
      <c r="N2189" s="29">
        <f t="shared" si="242"/>
        <v>1</v>
      </c>
      <c r="O2189" s="21" t="str">
        <f t="shared" ca="1" si="243"/>
        <v/>
      </c>
      <c r="P2189" s="10" t="str">
        <f t="shared" si="244"/>
        <v>财报</v>
      </c>
    </row>
    <row r="2190" spans="1:16" x14ac:dyDescent="0.2">
      <c r="A2190" s="17" t="str">
        <f t="shared" ca="1" si="239"/>
        <v/>
      </c>
      <c r="B2190" s="8" t="s">
        <v>4398</v>
      </c>
      <c r="C2190" s="8" t="s">
        <v>4399</v>
      </c>
      <c r="D2190" s="13">
        <f>IFERROR([1]!EM_S_QSTM07_IS(B2190,"61",$C$1,"1")/1000000,"")</f>
        <v>-2.3907558500000001</v>
      </c>
      <c r="E2190" s="13" t="str">
        <f>IFERROR([1]!EM_S_PERFORMANCEEXPRESS_PERFEXNETPROFITTOSHAREHOLDER(B2190,$C$1)/1000000,"")</f>
        <v/>
      </c>
      <c r="F2190" s="13" t="str">
        <f>IFERROR([1]!EM_S_PROFITNOTICE_FORECASTT(B2190,$C$1)/1000000,"")</f>
        <v/>
      </c>
      <c r="G2190" s="13" t="str">
        <f>IFERROR([1]!EM_S_PROFITNOTICE_FORECASTL(B2190,$C$1)/1000000,"")</f>
        <v/>
      </c>
      <c r="H2190" s="13" t="str">
        <f t="shared" si="240"/>
        <v/>
      </c>
      <c r="I2190" s="20">
        <f>IFERROR([1]!EM_S_QSTM07_IS(B2190,"61",$I$1,"1")/1000000,"")</f>
        <v>-1.20836879</v>
      </c>
      <c r="J2190" s="13">
        <f t="shared" si="238"/>
        <v>-1.1823870600000002</v>
      </c>
      <c r="K2190" s="13">
        <f>IFERROR([1]!EM_S_QSTM07_IS(B2190,"61",$K$2,"1")/1000000,"")</f>
        <v>6.4603220000000003E-2</v>
      </c>
      <c r="L2190" s="14">
        <f t="shared" si="241"/>
        <v>-19.302292981681099</v>
      </c>
      <c r="M2190" s="33" t="str">
        <f ca="1">[1]!EM_S_MAJASSRES_NUM(B2190,$M$2,$M$1)</f>
        <v/>
      </c>
      <c r="N2190" s="29">
        <f t="shared" si="242"/>
        <v>1</v>
      </c>
      <c r="O2190" s="21" t="str">
        <f t="shared" ca="1" si="243"/>
        <v/>
      </c>
      <c r="P2190" s="10" t="str">
        <f t="shared" si="244"/>
        <v>财报</v>
      </c>
    </row>
    <row r="2191" spans="1:16" x14ac:dyDescent="0.2">
      <c r="A2191" s="17">
        <f t="shared" ca="1" si="239"/>
        <v>269</v>
      </c>
      <c r="B2191" s="8" t="s">
        <v>52</v>
      </c>
      <c r="C2191" s="8" t="s">
        <v>53</v>
      </c>
      <c r="D2191" s="13">
        <f>IFERROR([1]!EM_S_QSTM07_IS(B2191,"61",$C$1,"1")/1000000,"")</f>
        <v>197.03102052</v>
      </c>
      <c r="E2191" s="13" t="str">
        <f>IFERROR([1]!EM_S_PERFORMANCEEXPRESS_PERFEXNETPROFITTOSHAREHOLDER(B2191,$C$1)/1000000,"")</f>
        <v/>
      </c>
      <c r="F2191" s="13" t="str">
        <f>IFERROR([1]!EM_S_PROFITNOTICE_FORECASTT(B2191,$C$1)/1000000,"")</f>
        <v/>
      </c>
      <c r="G2191" s="13" t="str">
        <f>IFERROR([1]!EM_S_PROFITNOTICE_FORECASTL(B2191,$C$1)/1000000,"")</f>
        <v/>
      </c>
      <c r="H2191" s="13" t="str">
        <f t="shared" si="240"/>
        <v/>
      </c>
      <c r="I2191" s="20">
        <f>IFERROR([1]!EM_S_QSTM07_IS(B2191,"61",$I$1,"1")/1000000,"")</f>
        <v>61.82287066</v>
      </c>
      <c r="J2191" s="13">
        <f t="shared" si="238"/>
        <v>135.20814985999999</v>
      </c>
      <c r="K2191" s="13">
        <f>IFERROR([1]!EM_S_QSTM07_IS(B2191,"61",$K$2,"1")/1000000,"")</f>
        <v>79.107936549999991</v>
      </c>
      <c r="L2191" s="14">
        <f t="shared" si="241"/>
        <v>0.70916036691896256</v>
      </c>
      <c r="M2191" s="33" t="str">
        <f ca="1">[1]!EM_S_MAJASSRES_NUM(B2191,$M$2,$M$1)</f>
        <v/>
      </c>
      <c r="N2191" s="29" t="str">
        <f t="shared" si="242"/>
        <v/>
      </c>
      <c r="O2191" s="21">
        <f t="shared" ca="1" si="243"/>
        <v>0.70916036691896256</v>
      </c>
      <c r="P2191" s="10" t="str">
        <f t="shared" si="244"/>
        <v>财报</v>
      </c>
    </row>
    <row r="2192" spans="1:16" x14ac:dyDescent="0.2">
      <c r="A2192" s="17" t="str">
        <f t="shared" ca="1" si="239"/>
        <v/>
      </c>
      <c r="B2192" s="8" t="s">
        <v>4400</v>
      </c>
      <c r="C2192" s="8" t="s">
        <v>4401</v>
      </c>
      <c r="D2192" s="13">
        <f>IFERROR([1]!EM_S_QSTM07_IS(B2192,"61",$C$1,"1")/1000000,"")</f>
        <v>283.47005561999998</v>
      </c>
      <c r="E2192" s="13" t="str">
        <f>IFERROR([1]!EM_S_PERFORMANCEEXPRESS_PERFEXNETPROFITTOSHAREHOLDER(B2192,$C$1)/1000000,"")</f>
        <v/>
      </c>
      <c r="F2192" s="13">
        <f>IFERROR([1]!EM_S_PROFITNOTICE_FORECASTT(B2192,$C$1)/1000000,"")</f>
        <v>289</v>
      </c>
      <c r="G2192" s="13">
        <f>IFERROR([1]!EM_S_PROFITNOTICE_FORECASTL(B2192,$C$1)/1000000,"")</f>
        <v>286</v>
      </c>
      <c r="H2192" s="13">
        <f t="shared" si="240"/>
        <v>287.5</v>
      </c>
      <c r="I2192" s="20">
        <f>IFERROR([1]!EM_S_QSTM07_IS(B2192,"61",$I$1,"1")/1000000,"")</f>
        <v>3.7055938900000003</v>
      </c>
      <c r="J2192" s="13">
        <f t="shared" si="238"/>
        <v>279.76446172999999</v>
      </c>
      <c r="K2192" s="13">
        <f>IFERROR([1]!EM_S_QSTM07_IS(B2192,"61",$K$2,"1")/1000000,"")</f>
        <v>0.11159719999999899</v>
      </c>
      <c r="L2192" s="14">
        <f t="shared" si="241"/>
        <v>2505.9129129584121</v>
      </c>
      <c r="M2192" s="33" t="str">
        <f ca="1">[1]!EM_S_MAJASSRES_NUM(B2192,$M$2,$M$1)</f>
        <v/>
      </c>
      <c r="N2192" s="29">
        <f t="shared" si="242"/>
        <v>1</v>
      </c>
      <c r="O2192" s="21" t="str">
        <f t="shared" ca="1" si="243"/>
        <v/>
      </c>
      <c r="P2192" s="10" t="str">
        <f t="shared" si="244"/>
        <v>财报</v>
      </c>
    </row>
    <row r="2193" spans="1:16" x14ac:dyDescent="0.2">
      <c r="A2193" s="17">
        <f t="shared" ca="1" si="239"/>
        <v>1790</v>
      </c>
      <c r="B2193" s="8" t="s">
        <v>4402</v>
      </c>
      <c r="C2193" s="8" t="s">
        <v>4403</v>
      </c>
      <c r="D2193" s="13">
        <f>IFERROR([1]!EM_S_QSTM07_IS(B2193,"61",$C$1,"1")/1000000,"")</f>
        <v>51.19056183</v>
      </c>
      <c r="E2193" s="13" t="str">
        <f>IFERROR([1]!EM_S_PERFORMANCEEXPRESS_PERFEXNETPROFITTOSHAREHOLDER(B2193,$C$1)/1000000,"")</f>
        <v/>
      </c>
      <c r="F2193" s="13" t="str">
        <f>IFERROR([1]!EM_S_PROFITNOTICE_FORECASTT(B2193,$C$1)/1000000,"")</f>
        <v/>
      </c>
      <c r="G2193" s="13" t="str">
        <f>IFERROR([1]!EM_S_PROFITNOTICE_FORECASTL(B2193,$C$1)/1000000,"")</f>
        <v/>
      </c>
      <c r="H2193" s="13" t="str">
        <f t="shared" si="240"/>
        <v/>
      </c>
      <c r="I2193" s="20">
        <f>IFERROR([1]!EM_S_QSTM07_IS(B2193,"61",$I$1,"1")/1000000,"")</f>
        <v>78.922770510000007</v>
      </c>
      <c r="J2193" s="13">
        <f t="shared" si="238"/>
        <v>-27.732208680000006</v>
      </c>
      <c r="K2193" s="13">
        <f>IFERROR([1]!EM_S_QSTM07_IS(B2193,"61",$K$2,"1")/1000000,"")</f>
        <v>74.010057400000008</v>
      </c>
      <c r="L2193" s="14">
        <f t="shared" si="241"/>
        <v>-1.3747086498003445</v>
      </c>
      <c r="M2193" s="33" t="str">
        <f ca="1">[1]!EM_S_MAJASSRES_NUM(B2193,$M$2,$M$1)</f>
        <v/>
      </c>
      <c r="N2193" s="29" t="str">
        <f t="shared" si="242"/>
        <v/>
      </c>
      <c r="O2193" s="21">
        <f t="shared" ca="1" si="243"/>
        <v>-1.3747086498003445</v>
      </c>
      <c r="P2193" s="10" t="str">
        <f t="shared" si="244"/>
        <v>财报</v>
      </c>
    </row>
    <row r="2194" spans="1:16" x14ac:dyDescent="0.2">
      <c r="A2194" s="17">
        <f t="shared" ca="1" si="239"/>
        <v>566</v>
      </c>
      <c r="B2194" s="8" t="s">
        <v>4404</v>
      </c>
      <c r="C2194" s="8" t="s">
        <v>4405</v>
      </c>
      <c r="D2194" s="13">
        <f>IFERROR([1]!EM_S_QSTM07_IS(B2194,"61",$C$1,"1")/1000000,"")</f>
        <v>115.33823820000001</v>
      </c>
      <c r="E2194" s="13" t="str">
        <f>IFERROR([1]!EM_S_PERFORMANCEEXPRESS_PERFEXNETPROFITTOSHAREHOLDER(B2194,$C$1)/1000000,"")</f>
        <v/>
      </c>
      <c r="F2194" s="13" t="str">
        <f>IFERROR([1]!EM_S_PROFITNOTICE_FORECASTT(B2194,$C$1)/1000000,"")</f>
        <v/>
      </c>
      <c r="G2194" s="13" t="str">
        <f>IFERROR([1]!EM_S_PROFITNOTICE_FORECASTL(B2194,$C$1)/1000000,"")</f>
        <v/>
      </c>
      <c r="H2194" s="13" t="str">
        <f t="shared" si="240"/>
        <v/>
      </c>
      <c r="I2194" s="20">
        <f>IFERROR([1]!EM_S_QSTM07_IS(B2194,"61",$I$1,"1")/1000000,"")</f>
        <v>61.272906159999998</v>
      </c>
      <c r="J2194" s="13">
        <f t="shared" si="238"/>
        <v>54.065332040000008</v>
      </c>
      <c r="K2194" s="13">
        <f>IFERROR([1]!EM_S_QSTM07_IS(B2194,"61",$K$2,"1")/1000000,"")</f>
        <v>69.188857180000014</v>
      </c>
      <c r="L2194" s="14">
        <f t="shared" si="241"/>
        <v>-0.21858324817614805</v>
      </c>
      <c r="M2194" s="33" t="str">
        <f ca="1">[1]!EM_S_MAJASSRES_NUM(B2194,$M$2,$M$1)</f>
        <v/>
      </c>
      <c r="N2194" s="29" t="str">
        <f t="shared" si="242"/>
        <v/>
      </c>
      <c r="O2194" s="21">
        <f t="shared" ca="1" si="243"/>
        <v>-0.21858324817614805</v>
      </c>
      <c r="P2194" s="10" t="str">
        <f t="shared" si="244"/>
        <v>财报</v>
      </c>
    </row>
    <row r="2195" spans="1:16" x14ac:dyDescent="0.2">
      <c r="A2195" s="17">
        <f t="shared" ca="1" si="239"/>
        <v>1068</v>
      </c>
      <c r="B2195" s="8" t="s">
        <v>4406</v>
      </c>
      <c r="C2195" s="8" t="s">
        <v>4407</v>
      </c>
      <c r="D2195" s="13">
        <f>IFERROR([1]!EM_S_QSTM07_IS(B2195,"61",$C$1,"1")/1000000,"")</f>
        <v>169.24308246999999</v>
      </c>
      <c r="E2195" s="13" t="str">
        <f>IFERROR([1]!EM_S_PERFORMANCEEXPRESS_PERFEXNETPROFITTOSHAREHOLDER(B2195,$C$1)/1000000,"")</f>
        <v/>
      </c>
      <c r="F2195" s="13" t="str">
        <f>IFERROR([1]!EM_S_PROFITNOTICE_FORECASTT(B2195,$C$1)/1000000,"")</f>
        <v/>
      </c>
      <c r="G2195" s="13" t="str">
        <f>IFERROR([1]!EM_S_PROFITNOTICE_FORECASTL(B2195,$C$1)/1000000,"")</f>
        <v/>
      </c>
      <c r="H2195" s="13" t="str">
        <f t="shared" si="240"/>
        <v/>
      </c>
      <c r="I2195" s="20">
        <f>IFERROR([1]!EM_S_QSTM07_IS(B2195,"61",$I$1,"1")/1000000,"")</f>
        <v>122.78321311000001</v>
      </c>
      <c r="J2195" s="13">
        <f t="shared" si="238"/>
        <v>46.459869359999985</v>
      </c>
      <c r="K2195" s="13">
        <f>IFERROR([1]!EM_S_QSTM07_IS(B2195,"61",$K$2,"1")/1000000,"")</f>
        <v>151.40368476</v>
      </c>
      <c r="L2195" s="14">
        <f t="shared" si="241"/>
        <v>-0.69313911062569844</v>
      </c>
      <c r="M2195" s="33" t="str">
        <f ca="1">[1]!EM_S_MAJASSRES_NUM(B2195,$M$2,$M$1)</f>
        <v/>
      </c>
      <c r="N2195" s="29" t="str">
        <f t="shared" si="242"/>
        <v/>
      </c>
      <c r="O2195" s="21">
        <f t="shared" ca="1" si="243"/>
        <v>-0.69313911062569844</v>
      </c>
      <c r="P2195" s="10" t="str">
        <f t="shared" si="244"/>
        <v>财报</v>
      </c>
    </row>
    <row r="2196" spans="1:16" x14ac:dyDescent="0.2">
      <c r="A2196" s="17" t="str">
        <f t="shared" ca="1" si="239"/>
        <v/>
      </c>
      <c r="B2196" s="8" t="s">
        <v>4408</v>
      </c>
      <c r="C2196" s="8" t="s">
        <v>4409</v>
      </c>
      <c r="D2196" s="13">
        <f>IFERROR([1]!EM_S_QSTM07_IS(B2196,"61",$C$1,"1")/1000000,"")</f>
        <v>43.830970579999999</v>
      </c>
      <c r="E2196" s="13" t="str">
        <f>IFERROR([1]!EM_S_PERFORMANCEEXPRESS_PERFEXNETPROFITTOSHAREHOLDER(B2196,$C$1)/1000000,"")</f>
        <v/>
      </c>
      <c r="F2196" s="13" t="str">
        <f>IFERROR([1]!EM_S_PROFITNOTICE_FORECASTT(B2196,$C$1)/1000000,"")</f>
        <v/>
      </c>
      <c r="G2196" s="13" t="str">
        <f>IFERROR([1]!EM_S_PROFITNOTICE_FORECASTL(B2196,$C$1)/1000000,"")</f>
        <v/>
      </c>
      <c r="H2196" s="13" t="str">
        <f t="shared" si="240"/>
        <v/>
      </c>
      <c r="I2196" s="20">
        <f>IFERROR([1]!EM_S_QSTM07_IS(B2196,"61",$I$1,"1")/1000000,"")</f>
        <v>0.53630791</v>
      </c>
      <c r="J2196" s="13">
        <f t="shared" si="238"/>
        <v>43.294662670000001</v>
      </c>
      <c r="K2196" s="13">
        <f>IFERROR([1]!EM_S_QSTM07_IS(B2196,"61",$K$2,"1")/1000000,"")</f>
        <v>9.7392074999999991</v>
      </c>
      <c r="L2196" s="14">
        <f t="shared" si="241"/>
        <v>3.4453989372338567</v>
      </c>
      <c r="M2196" s="33" t="str">
        <f ca="1">[1]!EM_S_MAJASSRES_NUM(B2196,$M$2,$M$1)</f>
        <v/>
      </c>
      <c r="N2196" s="29">
        <f t="shared" si="242"/>
        <v>1</v>
      </c>
      <c r="O2196" s="21" t="str">
        <f t="shared" ca="1" si="243"/>
        <v/>
      </c>
      <c r="P2196" s="10" t="str">
        <f t="shared" si="244"/>
        <v>财报</v>
      </c>
    </row>
    <row r="2197" spans="1:16" x14ac:dyDescent="0.2">
      <c r="A2197" s="17">
        <f t="shared" ca="1" si="239"/>
        <v>1002</v>
      </c>
      <c r="B2197" s="8" t="s">
        <v>4410</v>
      </c>
      <c r="C2197" s="8" t="s">
        <v>4411</v>
      </c>
      <c r="D2197" s="13">
        <f>IFERROR([1]!EM_S_QSTM07_IS(B2197,"61",$C$1,"1")/1000000,"")</f>
        <v>16.886115100000001</v>
      </c>
      <c r="E2197" s="13" t="str">
        <f>IFERROR([1]!EM_S_PERFORMANCEEXPRESS_PERFEXNETPROFITTOSHAREHOLDER(B2197,$C$1)/1000000,"")</f>
        <v/>
      </c>
      <c r="F2197" s="13" t="str">
        <f>IFERROR([1]!EM_S_PROFITNOTICE_FORECASTT(B2197,$C$1)/1000000,"")</f>
        <v/>
      </c>
      <c r="G2197" s="13" t="str">
        <f>IFERROR([1]!EM_S_PROFITNOTICE_FORECASTL(B2197,$C$1)/1000000,"")</f>
        <v/>
      </c>
      <c r="H2197" s="13" t="str">
        <f t="shared" si="240"/>
        <v/>
      </c>
      <c r="I2197" s="20">
        <f>IFERROR([1]!EM_S_QSTM07_IS(B2197,"61",$I$1,"1")/1000000,"")</f>
        <v>12.487396009999999</v>
      </c>
      <c r="J2197" s="13">
        <f t="shared" si="238"/>
        <v>4.3987190900000019</v>
      </c>
      <c r="K2197" s="13">
        <f>IFERROR([1]!EM_S_QSTM07_IS(B2197,"61",$K$2,"1")/1000000,"")</f>
        <v>12.3919567</v>
      </c>
      <c r="L2197" s="14">
        <f t="shared" si="241"/>
        <v>-0.64503433989565162</v>
      </c>
      <c r="M2197" s="33" t="str">
        <f ca="1">[1]!EM_S_MAJASSRES_NUM(B2197,$M$2,$M$1)</f>
        <v/>
      </c>
      <c r="N2197" s="29" t="str">
        <f t="shared" si="242"/>
        <v/>
      </c>
      <c r="O2197" s="21">
        <f t="shared" ca="1" si="243"/>
        <v>-0.64503433989565162</v>
      </c>
      <c r="P2197" s="10" t="str">
        <f t="shared" si="244"/>
        <v>财报</v>
      </c>
    </row>
    <row r="2198" spans="1:16" x14ac:dyDescent="0.2">
      <c r="A2198" s="17">
        <f t="shared" ca="1" si="239"/>
        <v>1877</v>
      </c>
      <c r="B2198" s="8" t="s">
        <v>4412</v>
      </c>
      <c r="C2198" s="8" t="s">
        <v>4413</v>
      </c>
      <c r="D2198" s="13">
        <f>IFERROR([1]!EM_S_QSTM07_IS(B2198,"61",$C$1,"1")/1000000,"")</f>
        <v>-0.83950999999999998</v>
      </c>
      <c r="E2198" s="13" t="str">
        <f>IFERROR([1]!EM_S_PERFORMANCEEXPRESS_PERFEXNETPROFITTOSHAREHOLDER(B2198,$C$1)/1000000,"")</f>
        <v/>
      </c>
      <c r="F2198" s="13" t="str">
        <f>IFERROR([1]!EM_S_PROFITNOTICE_FORECASTT(B2198,$C$1)/1000000,"")</f>
        <v/>
      </c>
      <c r="G2198" s="13" t="str">
        <f>IFERROR([1]!EM_S_PROFITNOTICE_FORECASTL(B2198,$C$1)/1000000,"")</f>
        <v/>
      </c>
      <c r="H2198" s="13" t="str">
        <f t="shared" si="240"/>
        <v/>
      </c>
      <c r="I2198" s="20">
        <f>IFERROR([1]!EM_S_QSTM07_IS(B2198,"61",$I$1,"1")/1000000,"")</f>
        <v>9.7291922799999995</v>
      </c>
      <c r="J2198" s="13">
        <f t="shared" si="238"/>
        <v>-10.56870228</v>
      </c>
      <c r="K2198" s="13">
        <f>IFERROR([1]!EM_S_QSTM07_IS(B2198,"61",$K$2,"1")/1000000,"")</f>
        <v>17.58901547</v>
      </c>
      <c r="L2198" s="14">
        <f t="shared" si="241"/>
        <v>-1.6008694629910403</v>
      </c>
      <c r="M2198" s="33" t="str">
        <f ca="1">[1]!EM_S_MAJASSRES_NUM(B2198,$M$2,$M$1)</f>
        <v/>
      </c>
      <c r="N2198" s="29" t="str">
        <f t="shared" si="242"/>
        <v/>
      </c>
      <c r="O2198" s="21">
        <f t="shared" ca="1" si="243"/>
        <v>-1.6008694629910403</v>
      </c>
      <c r="P2198" s="10" t="str">
        <f t="shared" si="244"/>
        <v>财报</v>
      </c>
    </row>
    <row r="2199" spans="1:16" x14ac:dyDescent="0.2">
      <c r="A2199" s="17">
        <f t="shared" ca="1" si="239"/>
        <v>1684</v>
      </c>
      <c r="B2199" s="8" t="s">
        <v>4414</v>
      </c>
      <c r="C2199" s="8" t="s">
        <v>4415</v>
      </c>
      <c r="D2199" s="13">
        <f>IFERROR([1]!EM_S_QSTM07_IS(B2199,"61",$C$1,"1")/1000000,"")</f>
        <v>3.9556193500000001</v>
      </c>
      <c r="E2199" s="13" t="str">
        <f>IFERROR([1]!EM_S_PERFORMANCEEXPRESS_PERFEXNETPROFITTOSHAREHOLDER(B2199,$C$1)/1000000,"")</f>
        <v/>
      </c>
      <c r="F2199" s="13" t="str">
        <f>IFERROR([1]!EM_S_PROFITNOTICE_FORECASTT(B2199,$C$1)/1000000,"")</f>
        <v/>
      </c>
      <c r="G2199" s="13" t="str">
        <f>IFERROR([1]!EM_S_PROFITNOTICE_FORECASTL(B2199,$C$1)/1000000,"")</f>
        <v/>
      </c>
      <c r="H2199" s="13" t="str">
        <f t="shared" si="240"/>
        <v/>
      </c>
      <c r="I2199" s="20">
        <f>IFERROR([1]!EM_S_QSTM07_IS(B2199,"61",$I$1,"1")/1000000,"")</f>
        <v>11.033624470000001</v>
      </c>
      <c r="J2199" s="13">
        <f t="shared" si="238"/>
        <v>-7.0780051200000011</v>
      </c>
      <c r="K2199" s="13">
        <f>IFERROR([1]!EM_S_QSTM07_IS(B2199,"61",$K$2,"1")/1000000,"")</f>
        <v>41.700294790000001</v>
      </c>
      <c r="L2199" s="14">
        <f t="shared" si="241"/>
        <v>-1.1697351339035942</v>
      </c>
      <c r="M2199" s="33" t="str">
        <f ca="1">[1]!EM_S_MAJASSRES_NUM(B2199,$M$2,$M$1)</f>
        <v/>
      </c>
      <c r="N2199" s="29" t="str">
        <f t="shared" si="242"/>
        <v/>
      </c>
      <c r="O2199" s="21">
        <f t="shared" ca="1" si="243"/>
        <v>-1.1697351339035942</v>
      </c>
      <c r="P2199" s="10" t="str">
        <f t="shared" si="244"/>
        <v>财报</v>
      </c>
    </row>
    <row r="2200" spans="1:16" x14ac:dyDescent="0.2">
      <c r="A2200" s="17" t="str">
        <f t="shared" ca="1" si="239"/>
        <v/>
      </c>
      <c r="B2200" s="8" t="s">
        <v>4416</v>
      </c>
      <c r="C2200" s="8" t="s">
        <v>4417</v>
      </c>
      <c r="D2200" s="13">
        <f>IFERROR([1]!EM_S_QSTM07_IS(B2200,"61",$C$1,"1")/1000000,"")</f>
        <v>122.96749851999999</v>
      </c>
      <c r="E2200" s="13" t="str">
        <f>IFERROR([1]!EM_S_PERFORMANCEEXPRESS_PERFEXNETPROFITTOSHAREHOLDER(B2200,$C$1)/1000000,"")</f>
        <v/>
      </c>
      <c r="F2200" s="13" t="str">
        <f>IFERROR([1]!EM_S_PROFITNOTICE_FORECASTT(B2200,$C$1)/1000000,"")</f>
        <v/>
      </c>
      <c r="G2200" s="13" t="str">
        <f>IFERROR([1]!EM_S_PROFITNOTICE_FORECASTL(B2200,$C$1)/1000000,"")</f>
        <v/>
      </c>
      <c r="H2200" s="13" t="str">
        <f t="shared" si="240"/>
        <v/>
      </c>
      <c r="I2200" s="20">
        <f>IFERROR([1]!EM_S_QSTM07_IS(B2200,"61",$I$1,"1")/1000000,"")</f>
        <v>77.121822730000005</v>
      </c>
      <c r="J2200" s="13">
        <f t="shared" si="238"/>
        <v>45.845675789999987</v>
      </c>
      <c r="K2200" s="13">
        <f>IFERROR([1]!EM_S_QSTM07_IS(B2200,"61",$K$2,"1")/1000000,"")</f>
        <v>9.9819709000000003</v>
      </c>
      <c r="L2200" s="14">
        <f t="shared" si="241"/>
        <v>3.5928480707151715</v>
      </c>
      <c r="M2200" s="33">
        <f ca="1">[1]!EM_S_MAJASSRES_NUM(B2200,$M$2,$M$1)</f>
        <v>1</v>
      </c>
      <c r="N2200" s="29">
        <f t="shared" si="242"/>
        <v>1</v>
      </c>
      <c r="O2200" s="21" t="str">
        <f t="shared" ca="1" si="243"/>
        <v/>
      </c>
      <c r="P2200" s="10" t="str">
        <f t="shared" si="244"/>
        <v>财报</v>
      </c>
    </row>
    <row r="2201" spans="1:16" x14ac:dyDescent="0.2">
      <c r="A2201" s="17">
        <f t="shared" ca="1" si="239"/>
        <v>1778</v>
      </c>
      <c r="B2201" s="8" t="s">
        <v>4418</v>
      </c>
      <c r="C2201" s="8" t="s">
        <v>4419</v>
      </c>
      <c r="D2201" s="13">
        <f>IFERROR([1]!EM_S_QSTM07_IS(B2201,"61",$C$1,"1")/1000000,"")</f>
        <v>776.99170541000001</v>
      </c>
      <c r="E2201" s="13" t="str">
        <f>IFERROR([1]!EM_S_PERFORMANCEEXPRESS_PERFEXNETPROFITTOSHAREHOLDER(B2201,$C$1)/1000000,"")</f>
        <v/>
      </c>
      <c r="F2201" s="13" t="str">
        <f>IFERROR([1]!EM_S_PROFITNOTICE_FORECASTT(B2201,$C$1)/1000000,"")</f>
        <v/>
      </c>
      <c r="G2201" s="13" t="str">
        <f>IFERROR([1]!EM_S_PROFITNOTICE_FORECASTL(B2201,$C$1)/1000000,"")</f>
        <v/>
      </c>
      <c r="H2201" s="13" t="str">
        <f t="shared" si="240"/>
        <v/>
      </c>
      <c r="I2201" s="20">
        <f>IFERROR([1]!EM_S_QSTM07_IS(B2201,"61",$I$1,"1")/1000000,"")</f>
        <v>989.03906954000001</v>
      </c>
      <c r="J2201" s="13">
        <f t="shared" si="238"/>
        <v>-212.04736413000001</v>
      </c>
      <c r="K2201" s="13">
        <f>IFERROR([1]!EM_S_QSTM07_IS(B2201,"61",$K$2,"1")/1000000,"")</f>
        <v>614.82256903999996</v>
      </c>
      <c r="L2201" s="14">
        <f t="shared" si="241"/>
        <v>-1.344891965272349</v>
      </c>
      <c r="M2201" s="33" t="str">
        <f ca="1">[1]!EM_S_MAJASSRES_NUM(B2201,$M$2,$M$1)</f>
        <v/>
      </c>
      <c r="N2201" s="29" t="str">
        <f t="shared" si="242"/>
        <v/>
      </c>
      <c r="O2201" s="21">
        <f t="shared" ca="1" si="243"/>
        <v>-1.344891965272349</v>
      </c>
      <c r="P2201" s="10" t="str">
        <f t="shared" si="244"/>
        <v>财报</v>
      </c>
    </row>
    <row r="2202" spans="1:16" x14ac:dyDescent="0.2">
      <c r="A2202" s="17">
        <f t="shared" ca="1" si="239"/>
        <v>1757</v>
      </c>
      <c r="B2202" s="8" t="s">
        <v>4420</v>
      </c>
      <c r="C2202" s="8" t="s">
        <v>4421</v>
      </c>
      <c r="D2202" s="13">
        <f>IFERROR([1]!EM_S_QSTM07_IS(B2202,"61",$C$1,"1")/1000000,"")</f>
        <v>3913.3655426999999</v>
      </c>
      <c r="E2202" s="13" t="str">
        <f>IFERROR([1]!EM_S_PERFORMANCEEXPRESS_PERFEXNETPROFITTOSHAREHOLDER(B2202,$C$1)/1000000,"")</f>
        <v/>
      </c>
      <c r="F2202" s="13" t="str">
        <f>IFERROR([1]!EM_S_PROFITNOTICE_FORECASTT(B2202,$C$1)/1000000,"")</f>
        <v/>
      </c>
      <c r="G2202" s="13" t="str">
        <f>IFERROR([1]!EM_S_PROFITNOTICE_FORECASTL(B2202,$C$1)/1000000,"")</f>
        <v/>
      </c>
      <c r="H2202" s="13" t="str">
        <f t="shared" si="240"/>
        <v/>
      </c>
      <c r="I2202" s="20">
        <f>IFERROR([1]!EM_S_QSTM07_IS(B2202,"61",$I$1,"1")/1000000,"")</f>
        <v>4889.2715953199995</v>
      </c>
      <c r="J2202" s="13">
        <f t="shared" si="238"/>
        <v>-975.90605261999963</v>
      </c>
      <c r="K2202" s="13">
        <f>IFERROR([1]!EM_S_QSTM07_IS(B2202,"61",$K$2,"1")/1000000,"")</f>
        <v>3523.3305552800002</v>
      </c>
      <c r="L2202" s="14">
        <f t="shared" si="241"/>
        <v>-1.276983960859853</v>
      </c>
      <c r="M2202" s="33" t="str">
        <f ca="1">[1]!EM_S_MAJASSRES_NUM(B2202,$M$2,$M$1)</f>
        <v/>
      </c>
      <c r="N2202" s="29" t="str">
        <f t="shared" si="242"/>
        <v/>
      </c>
      <c r="O2202" s="21">
        <f t="shared" ca="1" si="243"/>
        <v>-1.276983960859853</v>
      </c>
      <c r="P2202" s="10" t="str">
        <f t="shared" si="244"/>
        <v>财报</v>
      </c>
    </row>
    <row r="2203" spans="1:16" x14ac:dyDescent="0.2">
      <c r="A2203" s="17" t="str">
        <f t="shared" ca="1" si="239"/>
        <v/>
      </c>
      <c r="B2203" s="8" t="s">
        <v>4422</v>
      </c>
      <c r="C2203" s="8" t="s">
        <v>4423</v>
      </c>
      <c r="D2203" s="13">
        <f>IFERROR([1]!EM_S_QSTM07_IS(B2203,"61",$C$1,"1")/1000000,"")</f>
        <v>3.1077273999999999</v>
      </c>
      <c r="E2203" s="13" t="str">
        <f>IFERROR([1]!EM_S_PERFORMANCEEXPRESS_PERFEXNETPROFITTOSHAREHOLDER(B2203,$C$1)/1000000,"")</f>
        <v/>
      </c>
      <c r="F2203" s="13" t="str">
        <f>IFERROR([1]!EM_S_PROFITNOTICE_FORECASTT(B2203,$C$1)/1000000,"")</f>
        <v/>
      </c>
      <c r="G2203" s="13" t="str">
        <f>IFERROR([1]!EM_S_PROFITNOTICE_FORECASTL(B2203,$C$1)/1000000,"")</f>
        <v/>
      </c>
      <c r="H2203" s="13" t="str">
        <f t="shared" si="240"/>
        <v/>
      </c>
      <c r="I2203" s="20">
        <f>IFERROR([1]!EM_S_QSTM07_IS(B2203,"61",$I$1,"1")/1000000,"")</f>
        <v>-9.4134177799999996</v>
      </c>
      <c r="J2203" s="13">
        <f t="shared" si="238"/>
        <v>12.52114518</v>
      </c>
      <c r="K2203" s="13">
        <f>IFERROR([1]!EM_S_QSTM07_IS(B2203,"61",$K$2,"1")/1000000,"")</f>
        <v>-1.9486392399999999</v>
      </c>
      <c r="L2203" s="14">
        <f t="shared" si="241"/>
        <v>7.4255840296021143</v>
      </c>
      <c r="M2203" s="33" t="str">
        <f ca="1">[1]!EM_S_MAJASSRES_NUM(B2203,$M$2,$M$1)</f>
        <v/>
      </c>
      <c r="N2203" s="29">
        <f t="shared" si="242"/>
        <v>1</v>
      </c>
      <c r="O2203" s="21" t="str">
        <f t="shared" ca="1" si="243"/>
        <v/>
      </c>
      <c r="P2203" s="10" t="str">
        <f t="shared" si="244"/>
        <v>财报</v>
      </c>
    </row>
    <row r="2204" spans="1:16" x14ac:dyDescent="0.2">
      <c r="A2204" s="17">
        <f t="shared" ca="1" si="239"/>
        <v>1340</v>
      </c>
      <c r="B2204" s="8" t="s">
        <v>4424</v>
      </c>
      <c r="C2204" s="8" t="s">
        <v>4425</v>
      </c>
      <c r="D2204" s="13">
        <f>IFERROR([1]!EM_S_QSTM07_IS(B2204,"61",$C$1,"1")/1000000,"")</f>
        <v>137.07864988999998</v>
      </c>
      <c r="E2204" s="13" t="str">
        <f>IFERROR([1]!EM_S_PERFORMANCEEXPRESS_PERFEXNETPROFITTOSHAREHOLDER(B2204,$C$1)/1000000,"")</f>
        <v/>
      </c>
      <c r="F2204" s="13" t="str">
        <f>IFERROR([1]!EM_S_PROFITNOTICE_FORECASTT(B2204,$C$1)/1000000,"")</f>
        <v/>
      </c>
      <c r="G2204" s="13" t="str">
        <f>IFERROR([1]!EM_S_PROFITNOTICE_FORECASTL(B2204,$C$1)/1000000,"")</f>
        <v/>
      </c>
      <c r="H2204" s="13" t="str">
        <f t="shared" si="240"/>
        <v/>
      </c>
      <c r="I2204" s="20">
        <f>IFERROR([1]!EM_S_QSTM07_IS(B2204,"61",$I$1,"1")/1000000,"")</f>
        <v>121.79109658</v>
      </c>
      <c r="J2204" s="13">
        <f t="shared" si="238"/>
        <v>15.287553309999979</v>
      </c>
      <c r="K2204" s="13">
        <f>IFERROR([1]!EM_S_QSTM07_IS(B2204,"61",$K$2,"1")/1000000,"")</f>
        <v>134.95504029</v>
      </c>
      <c r="L2204" s="14">
        <f t="shared" si="241"/>
        <v>-0.88672113855733647</v>
      </c>
      <c r="M2204" s="33" t="str">
        <f ca="1">[1]!EM_S_MAJASSRES_NUM(B2204,$M$2,$M$1)</f>
        <v/>
      </c>
      <c r="N2204" s="29" t="str">
        <f t="shared" si="242"/>
        <v/>
      </c>
      <c r="O2204" s="21">
        <f t="shared" ca="1" si="243"/>
        <v>-0.88672113855733647</v>
      </c>
      <c r="P2204" s="10" t="str">
        <f t="shared" si="244"/>
        <v>财报</v>
      </c>
    </row>
    <row r="2205" spans="1:16" x14ac:dyDescent="0.2">
      <c r="A2205" s="17">
        <f t="shared" ca="1" si="239"/>
        <v>950</v>
      </c>
      <c r="B2205" s="8" t="s">
        <v>4426</v>
      </c>
      <c r="C2205" s="8" t="s">
        <v>4427</v>
      </c>
      <c r="D2205" s="13">
        <f>IFERROR([1]!EM_S_QSTM07_IS(B2205,"61",$C$1,"1")/1000000,"")</f>
        <v>412.32007632</v>
      </c>
      <c r="E2205" s="13" t="str">
        <f>IFERROR([1]!EM_S_PERFORMANCEEXPRESS_PERFEXNETPROFITTOSHAREHOLDER(B2205,$C$1)/1000000,"")</f>
        <v/>
      </c>
      <c r="F2205" s="13">
        <f>IFERROR([1]!EM_S_PROFITNOTICE_FORECASTT(B2205,$C$1)/1000000,"")</f>
        <v>769.72360000000003</v>
      </c>
      <c r="G2205" s="13">
        <f>IFERROR([1]!EM_S_PROFITNOTICE_FORECASTL(B2205,$C$1)/1000000,"")</f>
        <v>679.16780000000006</v>
      </c>
      <c r="H2205" s="13">
        <f t="shared" si="240"/>
        <v>724.44569999999999</v>
      </c>
      <c r="I2205" s="20">
        <f>IFERROR([1]!EM_S_QSTM07_IS(B2205,"61",$I$1,"1")/1000000,"")</f>
        <v>315.35549649000001</v>
      </c>
      <c r="J2205" s="13">
        <f t="shared" si="238"/>
        <v>96.964579829999991</v>
      </c>
      <c r="K2205" s="13">
        <f>IFERROR([1]!EM_S_QSTM07_IS(B2205,"61",$K$2,"1")/1000000,"")</f>
        <v>246.73011283000002</v>
      </c>
      <c r="L2205" s="14">
        <f t="shared" si="241"/>
        <v>-0.60700143684200503</v>
      </c>
      <c r="M2205" s="33" t="str">
        <f ca="1">[1]!EM_S_MAJASSRES_NUM(B2205,$M$2,$M$1)</f>
        <v/>
      </c>
      <c r="N2205" s="29" t="str">
        <f t="shared" si="242"/>
        <v/>
      </c>
      <c r="O2205" s="21">
        <f t="shared" ca="1" si="243"/>
        <v>-0.60700143684200503</v>
      </c>
      <c r="P2205" s="10" t="str">
        <f t="shared" si="244"/>
        <v>财报</v>
      </c>
    </row>
    <row r="2206" spans="1:16" x14ac:dyDescent="0.2">
      <c r="A2206" s="17">
        <f t="shared" ca="1" si="239"/>
        <v>638</v>
      </c>
      <c r="B2206" s="8" t="s">
        <v>4428</v>
      </c>
      <c r="C2206" s="8" t="s">
        <v>4429</v>
      </c>
      <c r="D2206" s="13">
        <f>IFERROR([1]!EM_S_QSTM07_IS(B2206,"61",$C$1,"1")/1000000,"")</f>
        <v>57.494668880000006</v>
      </c>
      <c r="E2206" s="13" t="str">
        <f>IFERROR([1]!EM_S_PERFORMANCEEXPRESS_PERFEXNETPROFITTOSHAREHOLDER(B2206,$C$1)/1000000,"")</f>
        <v/>
      </c>
      <c r="F2206" s="13" t="str">
        <f>IFERROR([1]!EM_S_PROFITNOTICE_FORECASTT(B2206,$C$1)/1000000,"")</f>
        <v/>
      </c>
      <c r="G2206" s="13" t="str">
        <f>IFERROR([1]!EM_S_PROFITNOTICE_FORECASTL(B2206,$C$1)/1000000,"")</f>
        <v/>
      </c>
      <c r="H2206" s="13" t="str">
        <f t="shared" si="240"/>
        <v/>
      </c>
      <c r="I2206" s="20">
        <f>IFERROR([1]!EM_S_QSTM07_IS(B2206,"61",$I$1,"1")/1000000,"")</f>
        <v>17.668757129999999</v>
      </c>
      <c r="J2206" s="13">
        <f t="shared" si="238"/>
        <v>39.825911750000003</v>
      </c>
      <c r="K2206" s="13">
        <f>IFERROR([1]!EM_S_QSTM07_IS(B2206,"61",$K$2,"1")/1000000,"")</f>
        <v>58.675084630000001</v>
      </c>
      <c r="L2206" s="14">
        <f t="shared" si="241"/>
        <v>-0.32124662450614683</v>
      </c>
      <c r="M2206" s="33" t="str">
        <f ca="1">[1]!EM_S_MAJASSRES_NUM(B2206,$M$2,$M$1)</f>
        <v/>
      </c>
      <c r="N2206" s="29" t="str">
        <f t="shared" si="242"/>
        <v/>
      </c>
      <c r="O2206" s="21">
        <f t="shared" ca="1" si="243"/>
        <v>-0.32124662450614683</v>
      </c>
      <c r="P2206" s="10" t="str">
        <f t="shared" si="244"/>
        <v>财报</v>
      </c>
    </row>
    <row r="2207" spans="1:16" x14ac:dyDescent="0.2">
      <c r="A2207" s="17" t="str">
        <f t="shared" ca="1" si="239"/>
        <v/>
      </c>
      <c r="B2207" s="8" t="s">
        <v>4430</v>
      </c>
      <c r="C2207" s="8" t="s">
        <v>4431</v>
      </c>
      <c r="D2207" s="13">
        <f>IFERROR([1]!EM_S_QSTM07_IS(B2207,"61",$C$1,"1")/1000000,"")</f>
        <v>167.37169316000001</v>
      </c>
      <c r="E2207" s="13" t="str">
        <f>IFERROR([1]!EM_S_PERFORMANCEEXPRESS_PERFEXNETPROFITTOSHAREHOLDER(B2207,$C$1)/1000000,"")</f>
        <v/>
      </c>
      <c r="F2207" s="13" t="str">
        <f>IFERROR([1]!EM_S_PROFITNOTICE_FORECASTT(B2207,$C$1)/1000000,"")</f>
        <v/>
      </c>
      <c r="G2207" s="13" t="str">
        <f>IFERROR([1]!EM_S_PROFITNOTICE_FORECASTL(B2207,$C$1)/1000000,"")</f>
        <v/>
      </c>
      <c r="H2207" s="13" t="str">
        <f t="shared" si="240"/>
        <v/>
      </c>
      <c r="I2207" s="20">
        <f>IFERROR([1]!EM_S_QSTM07_IS(B2207,"61",$I$1,"1")/1000000,"")</f>
        <v>102.64340360999999</v>
      </c>
      <c r="J2207" s="13">
        <f t="shared" si="238"/>
        <v>64.728289550000014</v>
      </c>
      <c r="K2207" s="13">
        <f>IFERROR([1]!EM_S_QSTM07_IS(B2207,"61",$K$2,"1")/1000000,"")</f>
        <v>107.69462133</v>
      </c>
      <c r="L2207" s="14">
        <f t="shared" si="241"/>
        <v>-0.39896450954910462</v>
      </c>
      <c r="M2207" s="33">
        <f ca="1">[1]!EM_S_MAJASSRES_NUM(B2207,$M$2,$M$1)</f>
        <v>1</v>
      </c>
      <c r="N2207" s="29" t="str">
        <f t="shared" si="242"/>
        <v/>
      </c>
      <c r="O2207" s="21" t="str">
        <f t="shared" ca="1" si="243"/>
        <v/>
      </c>
      <c r="P2207" s="10" t="str">
        <f t="shared" si="244"/>
        <v>财报</v>
      </c>
    </row>
    <row r="2208" spans="1:16" x14ac:dyDescent="0.2">
      <c r="A2208" s="17">
        <f t="shared" ca="1" si="239"/>
        <v>1890</v>
      </c>
      <c r="B2208" s="8" t="s">
        <v>4432</v>
      </c>
      <c r="C2208" s="8" t="s">
        <v>4433</v>
      </c>
      <c r="D2208" s="13">
        <f>IFERROR([1]!EM_S_QSTM07_IS(B2208,"61",$C$1,"1")/1000000,"")</f>
        <v>4.36477453</v>
      </c>
      <c r="E2208" s="13" t="str">
        <f>IFERROR([1]!EM_S_PERFORMANCEEXPRESS_PERFEXNETPROFITTOSHAREHOLDER(B2208,$C$1)/1000000,"")</f>
        <v/>
      </c>
      <c r="F2208" s="13" t="str">
        <f>IFERROR([1]!EM_S_PROFITNOTICE_FORECASTT(B2208,$C$1)/1000000,"")</f>
        <v/>
      </c>
      <c r="G2208" s="13" t="str">
        <f>IFERROR([1]!EM_S_PROFITNOTICE_FORECASTL(B2208,$C$1)/1000000,"")</f>
        <v/>
      </c>
      <c r="H2208" s="13" t="str">
        <f t="shared" si="240"/>
        <v/>
      </c>
      <c r="I2208" s="20">
        <f>IFERROR([1]!EM_S_QSTM07_IS(B2208,"61",$I$1,"1")/1000000,"")</f>
        <v>19.642632719999998</v>
      </c>
      <c r="J2208" s="13">
        <f t="shared" si="238"/>
        <v>-15.277858189999998</v>
      </c>
      <c r="K2208" s="13">
        <f>IFERROR([1]!EM_S_QSTM07_IS(B2208,"61",$K$2,"1")/1000000,"")</f>
        <v>23.738681159999999</v>
      </c>
      <c r="L2208" s="14">
        <f t="shared" si="241"/>
        <v>-1.6435849610610802</v>
      </c>
      <c r="M2208" s="33" t="str">
        <f ca="1">[1]!EM_S_MAJASSRES_NUM(B2208,$M$2,$M$1)</f>
        <v/>
      </c>
      <c r="N2208" s="29" t="str">
        <f t="shared" si="242"/>
        <v/>
      </c>
      <c r="O2208" s="21">
        <f t="shared" ca="1" si="243"/>
        <v>-1.6435849610610802</v>
      </c>
      <c r="P2208" s="10" t="str">
        <f t="shared" si="244"/>
        <v>财报</v>
      </c>
    </row>
    <row r="2209" spans="1:16" x14ac:dyDescent="0.2">
      <c r="A2209" s="17" t="str">
        <f t="shared" ca="1" si="239"/>
        <v/>
      </c>
      <c r="B2209" s="8" t="s">
        <v>4434</v>
      </c>
      <c r="C2209" s="8" t="s">
        <v>4435</v>
      </c>
      <c r="D2209" s="13">
        <f>IFERROR([1]!EM_S_QSTM07_IS(B2209,"61",$C$1,"1")/1000000,"")</f>
        <v>4.84399785</v>
      </c>
      <c r="E2209" s="13" t="str">
        <f>IFERROR([1]!EM_S_PERFORMANCEEXPRESS_PERFEXNETPROFITTOSHAREHOLDER(B2209,$C$1)/1000000,"")</f>
        <v/>
      </c>
      <c r="F2209" s="13" t="str">
        <f>IFERROR([1]!EM_S_PROFITNOTICE_FORECASTT(B2209,$C$1)/1000000,"")</f>
        <v/>
      </c>
      <c r="G2209" s="13" t="str">
        <f>IFERROR([1]!EM_S_PROFITNOTICE_FORECASTL(B2209,$C$1)/1000000,"")</f>
        <v/>
      </c>
      <c r="H2209" s="13" t="str">
        <f t="shared" si="240"/>
        <v/>
      </c>
      <c r="I2209" s="20">
        <f>IFERROR([1]!EM_S_QSTM07_IS(B2209,"61",$I$1,"1")/1000000,"")</f>
        <v>2.2358595000000001</v>
      </c>
      <c r="J2209" s="13">
        <f t="shared" si="238"/>
        <v>2.6081383499999999</v>
      </c>
      <c r="K2209" s="13">
        <f>IFERROR([1]!EM_S_QSTM07_IS(B2209,"61",$K$2,"1")/1000000,"")</f>
        <v>3.6064700200000002</v>
      </c>
      <c r="L2209" s="14">
        <f t="shared" si="241"/>
        <v>-0.2768168498458779</v>
      </c>
      <c r="M2209" s="33" t="str">
        <f ca="1">[1]!EM_S_MAJASSRES_NUM(B2209,$M$2,$M$1)</f>
        <v/>
      </c>
      <c r="N2209" s="29">
        <f t="shared" si="242"/>
        <v>1</v>
      </c>
      <c r="O2209" s="21" t="str">
        <f t="shared" ca="1" si="243"/>
        <v/>
      </c>
      <c r="P2209" s="10" t="str">
        <f t="shared" si="244"/>
        <v>财报</v>
      </c>
    </row>
    <row r="2210" spans="1:16" x14ac:dyDescent="0.2">
      <c r="A2210" s="17" t="str">
        <f t="shared" ca="1" si="239"/>
        <v/>
      </c>
      <c r="B2210" s="8" t="s">
        <v>4436</v>
      </c>
      <c r="C2210" s="8" t="s">
        <v>4437</v>
      </c>
      <c r="D2210" s="13">
        <f>IFERROR([1]!EM_S_QSTM07_IS(B2210,"61",$C$1,"1")/1000000,"")</f>
        <v>13.831157449999999</v>
      </c>
      <c r="E2210" s="13" t="str">
        <f>IFERROR([1]!EM_S_PERFORMANCEEXPRESS_PERFEXNETPROFITTOSHAREHOLDER(B2210,$C$1)/1000000,"")</f>
        <v/>
      </c>
      <c r="F2210" s="13" t="str">
        <f>IFERROR([1]!EM_S_PROFITNOTICE_FORECASTT(B2210,$C$1)/1000000,"")</f>
        <v/>
      </c>
      <c r="G2210" s="13" t="str">
        <f>IFERROR([1]!EM_S_PROFITNOTICE_FORECASTL(B2210,$C$1)/1000000,"")</f>
        <v/>
      </c>
      <c r="H2210" s="13" t="str">
        <f t="shared" si="240"/>
        <v/>
      </c>
      <c r="I2210" s="20">
        <f>IFERROR([1]!EM_S_QSTM07_IS(B2210,"61",$I$1,"1")/1000000,"")</f>
        <v>62.741156789999998</v>
      </c>
      <c r="J2210" s="13">
        <f t="shared" si="238"/>
        <v>-48.909999339999999</v>
      </c>
      <c r="K2210" s="13">
        <f>IFERROR([1]!EM_S_QSTM07_IS(B2210,"61",$K$2,"1")/1000000,"")</f>
        <v>59.037637429999997</v>
      </c>
      <c r="L2210" s="14">
        <f t="shared" si="241"/>
        <v>-1.8284545498283502</v>
      </c>
      <c r="M2210" s="33">
        <f ca="1">[1]!EM_S_MAJASSRES_NUM(B2210,$M$2,$M$1)</f>
        <v>1</v>
      </c>
      <c r="N2210" s="29" t="str">
        <f t="shared" si="242"/>
        <v/>
      </c>
      <c r="O2210" s="21" t="str">
        <f t="shared" ca="1" si="243"/>
        <v/>
      </c>
      <c r="P2210" s="10" t="str">
        <f t="shared" si="244"/>
        <v>财报</v>
      </c>
    </row>
    <row r="2211" spans="1:16" x14ac:dyDescent="0.2">
      <c r="A2211" s="17">
        <f t="shared" ca="1" si="239"/>
        <v>1191</v>
      </c>
      <c r="B2211" s="8" t="s">
        <v>4438</v>
      </c>
      <c r="C2211" s="8" t="s">
        <v>4439</v>
      </c>
      <c r="D2211" s="13">
        <f>IFERROR([1]!EM_S_QSTM07_IS(B2211,"61",$C$1,"1")/1000000,"")</f>
        <v>47.523983450000003</v>
      </c>
      <c r="E2211" s="13" t="str">
        <f>IFERROR([1]!EM_S_PERFORMANCEEXPRESS_PERFEXNETPROFITTOSHAREHOLDER(B2211,$C$1)/1000000,"")</f>
        <v/>
      </c>
      <c r="F2211" s="13" t="str">
        <f>IFERROR([1]!EM_S_PROFITNOTICE_FORECASTT(B2211,$C$1)/1000000,"")</f>
        <v/>
      </c>
      <c r="G2211" s="13" t="str">
        <f>IFERROR([1]!EM_S_PROFITNOTICE_FORECASTL(B2211,$C$1)/1000000,"")</f>
        <v/>
      </c>
      <c r="H2211" s="13" t="str">
        <f t="shared" si="240"/>
        <v/>
      </c>
      <c r="I2211" s="20">
        <f>IFERROR([1]!EM_S_QSTM07_IS(B2211,"61",$I$1,"1")/1000000,"")</f>
        <v>38.646015520000006</v>
      </c>
      <c r="J2211" s="13">
        <f t="shared" si="238"/>
        <v>8.877967929999997</v>
      </c>
      <c r="K2211" s="13">
        <f>IFERROR([1]!EM_S_QSTM07_IS(B2211,"61",$K$2,"1")/1000000,"")</f>
        <v>40.398700140000003</v>
      </c>
      <c r="L2211" s="14">
        <f t="shared" si="241"/>
        <v>-0.78024124788090288</v>
      </c>
      <c r="M2211" s="33" t="str">
        <f ca="1">[1]!EM_S_MAJASSRES_NUM(B2211,$M$2,$M$1)</f>
        <v/>
      </c>
      <c r="N2211" s="29" t="str">
        <f t="shared" si="242"/>
        <v/>
      </c>
      <c r="O2211" s="21">
        <f t="shared" ca="1" si="243"/>
        <v>-0.78024124788090288</v>
      </c>
      <c r="P2211" s="10" t="str">
        <f t="shared" si="244"/>
        <v>财报</v>
      </c>
    </row>
    <row r="2212" spans="1:16" x14ac:dyDescent="0.2">
      <c r="A2212" s="17">
        <f t="shared" ca="1" si="239"/>
        <v>1636</v>
      </c>
      <c r="B2212" s="8" t="s">
        <v>4440</v>
      </c>
      <c r="C2212" s="8" t="s">
        <v>4441</v>
      </c>
      <c r="D2212" s="13">
        <f>IFERROR([1]!EM_S_QSTM07_IS(B2212,"61",$C$1,"1")/1000000,"")</f>
        <v>26.47704268</v>
      </c>
      <c r="E2212" s="13" t="str">
        <f>IFERROR([1]!EM_S_PERFORMANCEEXPRESS_PERFEXNETPROFITTOSHAREHOLDER(B2212,$C$1)/1000000,"")</f>
        <v/>
      </c>
      <c r="F2212" s="13" t="str">
        <f>IFERROR([1]!EM_S_PROFITNOTICE_FORECASTT(B2212,$C$1)/1000000,"")</f>
        <v/>
      </c>
      <c r="G2212" s="13" t="str">
        <f>IFERROR([1]!EM_S_PROFITNOTICE_FORECASTL(B2212,$C$1)/1000000,"")</f>
        <v/>
      </c>
      <c r="H2212" s="13" t="str">
        <f t="shared" si="240"/>
        <v/>
      </c>
      <c r="I2212" s="20">
        <f>IFERROR([1]!EM_S_QSTM07_IS(B2212,"61",$I$1,"1")/1000000,"")</f>
        <v>30.822110500000001</v>
      </c>
      <c r="J2212" s="13">
        <f t="shared" si="238"/>
        <v>-4.3450678200000006</v>
      </c>
      <c r="K2212" s="13">
        <f>IFERROR([1]!EM_S_QSTM07_IS(B2212,"61",$K$2,"1")/1000000,"")</f>
        <v>38.308818689999995</v>
      </c>
      <c r="L2212" s="14">
        <f t="shared" si="241"/>
        <v>-1.1134221301669691</v>
      </c>
      <c r="M2212" s="33" t="str">
        <f ca="1">[1]!EM_S_MAJASSRES_NUM(B2212,$M$2,$M$1)</f>
        <v/>
      </c>
      <c r="N2212" s="29" t="str">
        <f t="shared" si="242"/>
        <v/>
      </c>
      <c r="O2212" s="21">
        <f t="shared" ca="1" si="243"/>
        <v>-1.1134221301669691</v>
      </c>
      <c r="P2212" s="10" t="str">
        <f t="shared" si="244"/>
        <v>财报</v>
      </c>
    </row>
    <row r="2213" spans="1:16" x14ac:dyDescent="0.2">
      <c r="A2213" s="17" t="str">
        <f t="shared" ca="1" si="239"/>
        <v/>
      </c>
      <c r="B2213" s="8" t="s">
        <v>4442</v>
      </c>
      <c r="C2213" s="8" t="s">
        <v>4443</v>
      </c>
      <c r="D2213" s="13">
        <f>IFERROR([1]!EM_S_QSTM07_IS(B2213,"61",$C$1,"1")/1000000,"")</f>
        <v>5.2536887500000002</v>
      </c>
      <c r="E2213" s="13" t="str">
        <f>IFERROR([1]!EM_S_PERFORMANCEEXPRESS_PERFEXNETPROFITTOSHAREHOLDER(B2213,$C$1)/1000000,"")</f>
        <v/>
      </c>
      <c r="F2213" s="13" t="str">
        <f>IFERROR([1]!EM_S_PROFITNOTICE_FORECASTT(B2213,$C$1)/1000000,"")</f>
        <v/>
      </c>
      <c r="G2213" s="13" t="str">
        <f>IFERROR([1]!EM_S_PROFITNOTICE_FORECASTL(B2213,$C$1)/1000000,"")</f>
        <v/>
      </c>
      <c r="H2213" s="13" t="str">
        <f t="shared" si="240"/>
        <v/>
      </c>
      <c r="I2213" s="20">
        <f>IFERROR([1]!EM_S_QSTM07_IS(B2213,"61",$I$1,"1")/1000000,"")</f>
        <v>30.63087191</v>
      </c>
      <c r="J2213" s="13">
        <f t="shared" si="238"/>
        <v>-25.377183160000001</v>
      </c>
      <c r="K2213" s="13">
        <f>IFERROR([1]!EM_S_QSTM07_IS(B2213,"61",$K$2,"1")/1000000,"")</f>
        <v>2.7527757400000001</v>
      </c>
      <c r="L2213" s="14">
        <f t="shared" si="241"/>
        <v>-10.21876155447374</v>
      </c>
      <c r="M2213" s="33" t="str">
        <f ca="1">[1]!EM_S_MAJASSRES_NUM(B2213,$M$2,$M$1)</f>
        <v/>
      </c>
      <c r="N2213" s="29">
        <f t="shared" si="242"/>
        <v>1</v>
      </c>
      <c r="O2213" s="21" t="str">
        <f t="shared" ca="1" si="243"/>
        <v/>
      </c>
      <c r="P2213" s="10" t="str">
        <f t="shared" si="244"/>
        <v>财报</v>
      </c>
    </row>
    <row r="2214" spans="1:16" x14ac:dyDescent="0.2">
      <c r="A2214" s="17" t="str">
        <f t="shared" ca="1" si="239"/>
        <v/>
      </c>
      <c r="B2214" s="8" t="s">
        <v>4444</v>
      </c>
      <c r="C2214" s="8" t="s">
        <v>4445</v>
      </c>
      <c r="D2214" s="13">
        <f>IFERROR([1]!EM_S_QSTM07_IS(B2214,"61",$C$1,"1")/1000000,"")</f>
        <v>-40.89888388</v>
      </c>
      <c r="E2214" s="13" t="str">
        <f>IFERROR([1]!EM_S_PERFORMANCEEXPRESS_PERFEXNETPROFITTOSHAREHOLDER(B2214,$C$1)/1000000,"")</f>
        <v/>
      </c>
      <c r="F2214" s="13" t="str">
        <f>IFERROR([1]!EM_S_PROFITNOTICE_FORECASTT(B2214,$C$1)/1000000,"")</f>
        <v/>
      </c>
      <c r="G2214" s="13" t="str">
        <f>IFERROR([1]!EM_S_PROFITNOTICE_FORECASTL(B2214,$C$1)/1000000,"")</f>
        <v/>
      </c>
      <c r="H2214" s="13" t="str">
        <f t="shared" si="240"/>
        <v/>
      </c>
      <c r="I2214" s="20">
        <f>IFERROR([1]!EM_S_QSTM07_IS(B2214,"61",$I$1,"1")/1000000,"")</f>
        <v>-29.367722399999998</v>
      </c>
      <c r="J2214" s="13">
        <f t="shared" si="238"/>
        <v>-11.531161480000002</v>
      </c>
      <c r="K2214" s="13">
        <f>IFERROR([1]!EM_S_QSTM07_IS(B2214,"61",$K$2,"1")/1000000,"")</f>
        <v>2.8743481000000002</v>
      </c>
      <c r="L2214" s="14">
        <f t="shared" si="241"/>
        <v>-5.0117484308876863</v>
      </c>
      <c r="M2214" s="33" t="str">
        <f ca="1">[1]!EM_S_MAJASSRES_NUM(B2214,$M$2,$M$1)</f>
        <v/>
      </c>
      <c r="N2214" s="29">
        <f t="shared" si="242"/>
        <v>1</v>
      </c>
      <c r="O2214" s="21" t="str">
        <f t="shared" ca="1" si="243"/>
        <v/>
      </c>
      <c r="P2214" s="10" t="str">
        <f t="shared" si="244"/>
        <v>财报</v>
      </c>
    </row>
    <row r="2215" spans="1:16" x14ac:dyDescent="0.2">
      <c r="A2215" s="17">
        <f t="shared" ca="1" si="239"/>
        <v>1430</v>
      </c>
      <c r="B2215" s="8" t="s">
        <v>4446</v>
      </c>
      <c r="C2215" s="8" t="s">
        <v>4447</v>
      </c>
      <c r="D2215" s="13">
        <f>IFERROR([1]!EM_S_QSTM07_IS(B2215,"61",$C$1,"1")/1000000,"")</f>
        <v>14.056476079999999</v>
      </c>
      <c r="E2215" s="13" t="str">
        <f>IFERROR([1]!EM_S_PERFORMANCEEXPRESS_PERFEXNETPROFITTOSHAREHOLDER(B2215,$C$1)/1000000,"")</f>
        <v/>
      </c>
      <c r="F2215" s="13" t="str">
        <f>IFERROR([1]!EM_S_PROFITNOTICE_FORECASTT(B2215,$C$1)/1000000,"")</f>
        <v/>
      </c>
      <c r="G2215" s="13" t="str">
        <f>IFERROR([1]!EM_S_PROFITNOTICE_FORECASTL(B2215,$C$1)/1000000,"")</f>
        <v/>
      </c>
      <c r="H2215" s="13" t="str">
        <f t="shared" si="240"/>
        <v/>
      </c>
      <c r="I2215" s="20">
        <f>IFERROR([1]!EM_S_QSTM07_IS(B2215,"61",$I$1,"1")/1000000,"")</f>
        <v>9.6522207100000017</v>
      </c>
      <c r="J2215" s="13">
        <f t="shared" si="238"/>
        <v>4.4042553699999978</v>
      </c>
      <c r="K2215" s="13">
        <f>IFERROR([1]!EM_S_QSTM07_IS(B2215,"61",$K$2,"1")/1000000,"")</f>
        <v>69.99385534999999</v>
      </c>
      <c r="L2215" s="14">
        <f t="shared" si="241"/>
        <v>-0.93707654267682794</v>
      </c>
      <c r="M2215" s="33" t="str">
        <f ca="1">[1]!EM_S_MAJASSRES_NUM(B2215,$M$2,$M$1)</f>
        <v/>
      </c>
      <c r="N2215" s="29" t="str">
        <f t="shared" si="242"/>
        <v/>
      </c>
      <c r="O2215" s="21">
        <f t="shared" ca="1" si="243"/>
        <v>-0.93707654267682794</v>
      </c>
      <c r="P2215" s="10" t="str">
        <f t="shared" si="244"/>
        <v>财报</v>
      </c>
    </row>
    <row r="2216" spans="1:16" x14ac:dyDescent="0.2">
      <c r="A2216" s="17">
        <f t="shared" ca="1" si="239"/>
        <v>1118</v>
      </c>
      <c r="B2216" s="8" t="s">
        <v>4448</v>
      </c>
      <c r="C2216" s="8" t="s">
        <v>4449</v>
      </c>
      <c r="D2216" s="13">
        <f>IFERROR([1]!EM_S_QSTM07_IS(B2216,"61",$C$1,"1")/1000000,"")</f>
        <v>407.74200037000003</v>
      </c>
      <c r="E2216" s="13" t="str">
        <f>IFERROR([1]!EM_S_PERFORMANCEEXPRESS_PERFEXNETPROFITTOSHAREHOLDER(B2216,$C$1)/1000000,"")</f>
        <v/>
      </c>
      <c r="F2216" s="13" t="str">
        <f>IFERROR([1]!EM_S_PROFITNOTICE_FORECASTT(B2216,$C$1)/1000000,"")</f>
        <v/>
      </c>
      <c r="G2216" s="13" t="str">
        <f>IFERROR([1]!EM_S_PROFITNOTICE_FORECASTL(B2216,$C$1)/1000000,"")</f>
        <v/>
      </c>
      <c r="H2216" s="13" t="str">
        <f t="shared" si="240"/>
        <v/>
      </c>
      <c r="I2216" s="20">
        <f>IFERROR([1]!EM_S_QSTM07_IS(B2216,"61",$I$1,"1")/1000000,"")</f>
        <v>277.04293829</v>
      </c>
      <c r="J2216" s="13">
        <f t="shared" si="238"/>
        <v>130.69906208000003</v>
      </c>
      <c r="K2216" s="13">
        <f>IFERROR([1]!EM_S_QSTM07_IS(B2216,"61",$K$2,"1")/1000000,"")</f>
        <v>484.56104602999994</v>
      </c>
      <c r="L2216" s="14">
        <f t="shared" si="241"/>
        <v>-0.73027327897936678</v>
      </c>
      <c r="M2216" s="33" t="str">
        <f ca="1">[1]!EM_S_MAJASSRES_NUM(B2216,$M$2,$M$1)</f>
        <v/>
      </c>
      <c r="N2216" s="29" t="str">
        <f t="shared" si="242"/>
        <v/>
      </c>
      <c r="O2216" s="21">
        <f t="shared" ca="1" si="243"/>
        <v>-0.73027327897936678</v>
      </c>
      <c r="P2216" s="10" t="str">
        <f t="shared" si="244"/>
        <v>财报</v>
      </c>
    </row>
    <row r="2217" spans="1:16" x14ac:dyDescent="0.2">
      <c r="A2217" s="17">
        <f t="shared" ca="1" si="239"/>
        <v>65</v>
      </c>
      <c r="B2217" s="8" t="s">
        <v>4450</v>
      </c>
      <c r="C2217" s="8" t="s">
        <v>4451</v>
      </c>
      <c r="D2217" s="13">
        <f>IFERROR([1]!EM_S_QSTM07_IS(B2217,"61",$C$1,"1")/1000000,"")</f>
        <v>-10.185524839999999</v>
      </c>
      <c r="E2217" s="13" t="str">
        <f>IFERROR([1]!EM_S_PERFORMANCEEXPRESS_PERFEXNETPROFITTOSHAREHOLDER(B2217,$C$1)/1000000,"")</f>
        <v/>
      </c>
      <c r="F2217" s="13" t="str">
        <f>IFERROR([1]!EM_S_PROFITNOTICE_FORECASTT(B2217,$C$1)/1000000,"")</f>
        <v/>
      </c>
      <c r="G2217" s="13" t="str">
        <f>IFERROR([1]!EM_S_PROFITNOTICE_FORECASTL(B2217,$C$1)/1000000,"")</f>
        <v/>
      </c>
      <c r="H2217" s="13" t="str">
        <f t="shared" si="240"/>
        <v/>
      </c>
      <c r="I2217" s="20">
        <f>IFERROR([1]!EM_S_QSTM07_IS(B2217,"61",$I$1,"1")/1000000,"")</f>
        <v>-43.91400076</v>
      </c>
      <c r="J2217" s="13">
        <f t="shared" si="238"/>
        <v>33.728475920000001</v>
      </c>
      <c r="K2217" s="13">
        <f>IFERROR([1]!EM_S_QSTM07_IS(B2217,"61",$K$2,"1")/1000000,"")</f>
        <v>-23.13666512</v>
      </c>
      <c r="L2217" s="14">
        <f t="shared" si="241"/>
        <v>2.4577933226359461</v>
      </c>
      <c r="M2217" s="33" t="str">
        <f ca="1">[1]!EM_S_MAJASSRES_NUM(B2217,$M$2,$M$1)</f>
        <v/>
      </c>
      <c r="N2217" s="29" t="str">
        <f t="shared" si="242"/>
        <v/>
      </c>
      <c r="O2217" s="21">
        <f t="shared" ca="1" si="243"/>
        <v>2.4577933226359461</v>
      </c>
      <c r="P2217" s="10" t="str">
        <f t="shared" si="244"/>
        <v>财报</v>
      </c>
    </row>
    <row r="2218" spans="1:16" x14ac:dyDescent="0.2">
      <c r="A2218" s="17">
        <f t="shared" ca="1" si="239"/>
        <v>41</v>
      </c>
      <c r="B2218" s="8" t="s">
        <v>4452</v>
      </c>
      <c r="C2218" s="8" t="s">
        <v>4453</v>
      </c>
      <c r="D2218" s="13">
        <f>IFERROR([1]!EM_S_QSTM07_IS(B2218,"61",$C$1,"1")/1000000,"")</f>
        <v>184.82183083000001</v>
      </c>
      <c r="E2218" s="13" t="str">
        <f>IFERROR([1]!EM_S_PERFORMANCEEXPRESS_PERFEXNETPROFITTOSHAREHOLDER(B2218,$C$1)/1000000,"")</f>
        <v/>
      </c>
      <c r="F2218" s="13">
        <f>IFERROR([1]!EM_S_PROFITNOTICE_FORECASTT(B2218,$C$1)/1000000,"")</f>
        <v>270</v>
      </c>
      <c r="G2218" s="13">
        <f>IFERROR([1]!EM_S_PROFITNOTICE_FORECASTL(B2218,$C$1)/1000000,"")</f>
        <v>270</v>
      </c>
      <c r="H2218" s="13">
        <f t="shared" si="240"/>
        <v>270</v>
      </c>
      <c r="I2218" s="20">
        <f>IFERROR([1]!EM_S_QSTM07_IS(B2218,"61",$I$1,"1")/1000000,"")</f>
        <v>93.438244999999995</v>
      </c>
      <c r="J2218" s="13">
        <f t="shared" si="238"/>
        <v>91.383585830000015</v>
      </c>
      <c r="K2218" s="13">
        <f>IFERROR([1]!EM_S_QSTM07_IS(B2218,"61",$K$2,"1")/1000000,"")</f>
        <v>21.84163495</v>
      </c>
      <c r="L2218" s="14">
        <f t="shared" si="241"/>
        <v>3.1839169109453511</v>
      </c>
      <c r="M2218" s="33" t="str">
        <f ca="1">[1]!EM_S_MAJASSRES_NUM(B2218,$M$2,$M$1)</f>
        <v/>
      </c>
      <c r="N2218" s="29" t="str">
        <f t="shared" si="242"/>
        <v/>
      </c>
      <c r="O2218" s="21">
        <f t="shared" ca="1" si="243"/>
        <v>3.1839169109453511</v>
      </c>
      <c r="P2218" s="10" t="str">
        <f t="shared" si="244"/>
        <v>财报</v>
      </c>
    </row>
    <row r="2219" spans="1:16" x14ac:dyDescent="0.2">
      <c r="A2219" s="17" t="str">
        <f t="shared" ca="1" si="239"/>
        <v/>
      </c>
      <c r="B2219" s="8" t="s">
        <v>4454</v>
      </c>
      <c r="C2219" s="8" t="s">
        <v>4455</v>
      </c>
      <c r="D2219" s="13">
        <f>IFERROR([1]!EM_S_QSTM07_IS(B2219,"61",$C$1,"1")/1000000,"")</f>
        <v>-5.9975942999999994</v>
      </c>
      <c r="E2219" s="13" t="str">
        <f>IFERROR([1]!EM_S_PERFORMANCEEXPRESS_PERFEXNETPROFITTOSHAREHOLDER(B2219,$C$1)/1000000,"")</f>
        <v/>
      </c>
      <c r="F2219" s="13" t="str">
        <f>IFERROR([1]!EM_S_PROFITNOTICE_FORECASTT(B2219,$C$1)/1000000,"")</f>
        <v/>
      </c>
      <c r="G2219" s="13" t="str">
        <f>IFERROR([1]!EM_S_PROFITNOTICE_FORECASTL(B2219,$C$1)/1000000,"")</f>
        <v/>
      </c>
      <c r="H2219" s="13" t="str">
        <f t="shared" si="240"/>
        <v/>
      </c>
      <c r="I2219" s="20">
        <f>IFERROR([1]!EM_S_QSTM07_IS(B2219,"61",$I$1,"1")/1000000,"")</f>
        <v>-6.3845439900000001</v>
      </c>
      <c r="J2219" s="13">
        <f t="shared" si="238"/>
        <v>0.38694969000000068</v>
      </c>
      <c r="K2219" s="13">
        <f>IFERROR([1]!EM_S_QSTM07_IS(B2219,"61",$K$2,"1")/1000000,"")</f>
        <v>4.24830592</v>
      </c>
      <c r="L2219" s="14">
        <f t="shared" si="241"/>
        <v>-0.90891670767438504</v>
      </c>
      <c r="M2219" s="33" t="str">
        <f ca="1">[1]!EM_S_MAJASSRES_NUM(B2219,$M$2,$M$1)</f>
        <v/>
      </c>
      <c r="N2219" s="29">
        <f t="shared" si="242"/>
        <v>1</v>
      </c>
      <c r="O2219" s="21" t="str">
        <f t="shared" ca="1" si="243"/>
        <v/>
      </c>
      <c r="P2219" s="10" t="str">
        <f t="shared" si="244"/>
        <v>财报</v>
      </c>
    </row>
    <row r="2220" spans="1:16" x14ac:dyDescent="0.2">
      <c r="A2220" s="17" t="str">
        <f t="shared" ca="1" si="239"/>
        <v/>
      </c>
      <c r="B2220" s="8" t="s">
        <v>76</v>
      </c>
      <c r="C2220" s="8" t="s">
        <v>77</v>
      </c>
      <c r="D2220" s="13">
        <f>IFERROR([1]!EM_S_QSTM07_IS(B2220,"61",$C$1,"1")/1000000,"")</f>
        <v>-21.193214100000002</v>
      </c>
      <c r="E2220" s="13" t="str">
        <f>IFERROR([1]!EM_S_PERFORMANCEEXPRESS_PERFEXNETPROFITTOSHAREHOLDER(B2220,$C$1)/1000000,"")</f>
        <v/>
      </c>
      <c r="F2220" s="13" t="str">
        <f>IFERROR([1]!EM_S_PROFITNOTICE_FORECASTT(B2220,$C$1)/1000000,"")</f>
        <v/>
      </c>
      <c r="G2220" s="13" t="str">
        <f>IFERROR([1]!EM_S_PROFITNOTICE_FORECASTL(B2220,$C$1)/1000000,"")</f>
        <v/>
      </c>
      <c r="H2220" s="13" t="str">
        <f t="shared" si="240"/>
        <v/>
      </c>
      <c r="I2220" s="20">
        <f>IFERROR([1]!EM_S_QSTM07_IS(B2220,"61",$I$1,"1")/1000000,"")</f>
        <v>-5.7358537900000002</v>
      </c>
      <c r="J2220" s="13">
        <f t="shared" si="238"/>
        <v>-15.457360310000002</v>
      </c>
      <c r="K2220" s="13">
        <f>IFERROR([1]!EM_S_QSTM07_IS(B2220,"61",$K$2,"1")/1000000,"")</f>
        <v>2.5362947599999996</v>
      </c>
      <c r="L2220" s="14">
        <f t="shared" si="241"/>
        <v>-7.0944652623892992</v>
      </c>
      <c r="M2220" s="33" t="str">
        <f ca="1">[1]!EM_S_MAJASSRES_NUM(B2220,$M$2,$M$1)</f>
        <v/>
      </c>
      <c r="N2220" s="29">
        <f t="shared" si="242"/>
        <v>1</v>
      </c>
      <c r="O2220" s="21" t="str">
        <f t="shared" ca="1" si="243"/>
        <v/>
      </c>
      <c r="P2220" s="10" t="str">
        <f t="shared" si="244"/>
        <v>财报</v>
      </c>
    </row>
    <row r="2221" spans="1:16" x14ac:dyDescent="0.2">
      <c r="A2221" s="17" t="str">
        <f t="shared" ca="1" si="239"/>
        <v/>
      </c>
      <c r="B2221" s="8" t="s">
        <v>4456</v>
      </c>
      <c r="C2221" s="8" t="s">
        <v>4457</v>
      </c>
      <c r="D2221" s="13">
        <f>IFERROR([1]!EM_S_QSTM07_IS(B2221,"61",$C$1,"1")/1000000,"")</f>
        <v>-0.75417217000000003</v>
      </c>
      <c r="E2221" s="13" t="str">
        <f>IFERROR([1]!EM_S_PERFORMANCEEXPRESS_PERFEXNETPROFITTOSHAREHOLDER(B2221,$C$1)/1000000,"")</f>
        <v/>
      </c>
      <c r="F2221" s="13" t="str">
        <f>IFERROR([1]!EM_S_PROFITNOTICE_FORECASTT(B2221,$C$1)/1000000,"")</f>
        <v/>
      </c>
      <c r="G2221" s="13" t="str">
        <f>IFERROR([1]!EM_S_PROFITNOTICE_FORECASTL(B2221,$C$1)/1000000,"")</f>
        <v/>
      </c>
      <c r="H2221" s="13" t="str">
        <f t="shared" si="240"/>
        <v/>
      </c>
      <c r="I2221" s="20">
        <f>IFERROR([1]!EM_S_QSTM07_IS(B2221,"61",$I$1,"1")/1000000,"")</f>
        <v>-6.5834994199999999</v>
      </c>
      <c r="J2221" s="13">
        <f t="shared" si="238"/>
        <v>5.8293272499999995</v>
      </c>
      <c r="K2221" s="13">
        <f>IFERROR([1]!EM_S_QSTM07_IS(B2221,"61",$K$2,"1")/1000000,"")</f>
        <v>-7.3860629199999996</v>
      </c>
      <c r="L2221" s="14">
        <f t="shared" si="241"/>
        <v>1.7892333592522387</v>
      </c>
      <c r="M2221" s="33" t="str">
        <f ca="1">[1]!EM_S_MAJASSRES_NUM(B2221,$M$2,$M$1)</f>
        <v/>
      </c>
      <c r="N2221" s="29">
        <f t="shared" si="242"/>
        <v>1</v>
      </c>
      <c r="O2221" s="21" t="str">
        <f t="shared" ca="1" si="243"/>
        <v/>
      </c>
      <c r="P2221" s="10" t="str">
        <f t="shared" si="244"/>
        <v>财报</v>
      </c>
    </row>
    <row r="2222" spans="1:16" x14ac:dyDescent="0.2">
      <c r="A2222" s="17" t="str">
        <f t="shared" ca="1" si="239"/>
        <v/>
      </c>
      <c r="B2222" s="8" t="s">
        <v>4458</v>
      </c>
      <c r="C2222" s="8" t="s">
        <v>4459</v>
      </c>
      <c r="D2222" s="13">
        <f>IFERROR([1]!EM_S_QSTM07_IS(B2222,"61",$C$1,"1")/1000000,"")</f>
        <v>-3.6793907999999997</v>
      </c>
      <c r="E2222" s="13" t="str">
        <f>IFERROR([1]!EM_S_PERFORMANCEEXPRESS_PERFEXNETPROFITTOSHAREHOLDER(B2222,$C$1)/1000000,"")</f>
        <v/>
      </c>
      <c r="F2222" s="13" t="str">
        <f>IFERROR([1]!EM_S_PROFITNOTICE_FORECASTT(B2222,$C$1)/1000000,"")</f>
        <v/>
      </c>
      <c r="G2222" s="13" t="str">
        <f>IFERROR([1]!EM_S_PROFITNOTICE_FORECASTL(B2222,$C$1)/1000000,"")</f>
        <v/>
      </c>
      <c r="H2222" s="13" t="str">
        <f t="shared" si="240"/>
        <v/>
      </c>
      <c r="I2222" s="20">
        <f>IFERROR([1]!EM_S_QSTM07_IS(B2222,"61",$I$1,"1")/1000000,"")</f>
        <v>16.238945990000001</v>
      </c>
      <c r="J2222" s="13">
        <f t="shared" si="238"/>
        <v>-19.918336790000001</v>
      </c>
      <c r="K2222" s="13">
        <f>IFERROR([1]!EM_S_QSTM07_IS(B2222,"61",$K$2,"1")/1000000,"")</f>
        <v>1.6729957900000001</v>
      </c>
      <c r="L2222" s="14">
        <f t="shared" si="241"/>
        <v>-12.905790145473111</v>
      </c>
      <c r="M2222" s="33" t="str">
        <f ca="1">[1]!EM_S_MAJASSRES_NUM(B2222,$M$2,$M$1)</f>
        <v/>
      </c>
      <c r="N2222" s="29">
        <f t="shared" si="242"/>
        <v>1</v>
      </c>
      <c r="O2222" s="21" t="str">
        <f t="shared" ca="1" si="243"/>
        <v/>
      </c>
      <c r="P2222" s="10" t="str">
        <f t="shared" si="244"/>
        <v>财报</v>
      </c>
    </row>
    <row r="2223" spans="1:16" x14ac:dyDescent="0.2">
      <c r="A2223" s="17">
        <f t="shared" ca="1" si="239"/>
        <v>951</v>
      </c>
      <c r="B2223" s="8" t="s">
        <v>4460</v>
      </c>
      <c r="C2223" s="8" t="s">
        <v>4461</v>
      </c>
      <c r="D2223" s="13">
        <f>IFERROR([1]!EM_S_QSTM07_IS(B2223,"61",$C$1,"1")/1000000,"")</f>
        <v>-31.203249700000001</v>
      </c>
      <c r="E2223" s="13" t="str">
        <f>IFERROR([1]!EM_S_PERFORMANCEEXPRESS_PERFEXNETPROFITTOSHAREHOLDER(B2223,$C$1)/1000000,"")</f>
        <v/>
      </c>
      <c r="F2223" s="13" t="str">
        <f>IFERROR([1]!EM_S_PROFITNOTICE_FORECASTT(B2223,$C$1)/1000000,"")</f>
        <v/>
      </c>
      <c r="G2223" s="13" t="str">
        <f>IFERROR([1]!EM_S_PROFITNOTICE_FORECASTL(B2223,$C$1)/1000000,"")</f>
        <v/>
      </c>
      <c r="H2223" s="13" t="str">
        <f t="shared" si="240"/>
        <v/>
      </c>
      <c r="I2223" s="20">
        <f>IFERROR([1]!EM_S_QSTM07_IS(B2223,"61",$I$1,"1")/1000000,"")</f>
        <v>-53.051325630000001</v>
      </c>
      <c r="J2223" s="13">
        <f t="shared" si="238"/>
        <v>21.84807593</v>
      </c>
      <c r="K2223" s="13">
        <f>IFERROR([1]!EM_S_QSTM07_IS(B2223,"61",$K$2,"1")/1000000,"")</f>
        <v>55.791111260000001</v>
      </c>
      <c r="L2223" s="14">
        <f t="shared" si="241"/>
        <v>-0.60839503934268835</v>
      </c>
      <c r="M2223" s="33" t="str">
        <f ca="1">[1]!EM_S_MAJASSRES_NUM(B2223,$M$2,$M$1)</f>
        <v/>
      </c>
      <c r="N2223" s="29" t="str">
        <f t="shared" si="242"/>
        <v/>
      </c>
      <c r="O2223" s="21">
        <f t="shared" ca="1" si="243"/>
        <v>-0.60839503934268835</v>
      </c>
      <c r="P2223" s="10" t="str">
        <f t="shared" si="244"/>
        <v>财报</v>
      </c>
    </row>
    <row r="2224" spans="1:16" x14ac:dyDescent="0.2">
      <c r="A2224" s="17" t="str">
        <f t="shared" ca="1" si="239"/>
        <v/>
      </c>
      <c r="B2224" s="8" t="s">
        <v>4462</v>
      </c>
      <c r="C2224" s="8" t="s">
        <v>4463</v>
      </c>
      <c r="D2224" s="13">
        <f>IFERROR([1]!EM_S_QSTM07_IS(B2224,"61",$C$1,"1")/1000000,"")</f>
        <v>-392.35222314999999</v>
      </c>
      <c r="E2224" s="13" t="str">
        <f>IFERROR([1]!EM_S_PERFORMANCEEXPRESS_PERFEXNETPROFITTOSHAREHOLDER(B2224,$C$1)/1000000,"")</f>
        <v/>
      </c>
      <c r="F2224" s="13" t="str">
        <f>IFERROR([1]!EM_S_PROFITNOTICE_FORECASTT(B2224,$C$1)/1000000,"")</f>
        <v/>
      </c>
      <c r="G2224" s="13" t="str">
        <f>IFERROR([1]!EM_S_PROFITNOTICE_FORECASTL(B2224,$C$1)/1000000,"")</f>
        <v/>
      </c>
      <c r="H2224" s="13" t="str">
        <f t="shared" si="240"/>
        <v/>
      </c>
      <c r="I2224" s="20">
        <f>IFERROR([1]!EM_S_QSTM07_IS(B2224,"61",$I$1,"1")/1000000,"")</f>
        <v>-49.924314369999998</v>
      </c>
      <c r="J2224" s="13">
        <f t="shared" si="238"/>
        <v>-342.42790878</v>
      </c>
      <c r="K2224" s="13">
        <f>IFERROR([1]!EM_S_QSTM07_IS(B2224,"61",$K$2,"1")/1000000,"")</f>
        <v>3.087593</v>
      </c>
      <c r="L2224" s="14">
        <f t="shared" si="241"/>
        <v>-111.90448410136959</v>
      </c>
      <c r="M2224" s="33" t="str">
        <f ca="1">[1]!EM_S_MAJASSRES_NUM(B2224,$M$2,$M$1)</f>
        <v/>
      </c>
      <c r="N2224" s="29">
        <f t="shared" si="242"/>
        <v>1</v>
      </c>
      <c r="O2224" s="21" t="str">
        <f t="shared" ca="1" si="243"/>
        <v/>
      </c>
      <c r="P2224" s="10" t="str">
        <f t="shared" si="244"/>
        <v>财报</v>
      </c>
    </row>
    <row r="2225" spans="1:16" x14ac:dyDescent="0.2">
      <c r="A2225" s="17" t="str">
        <f t="shared" ca="1" si="239"/>
        <v/>
      </c>
      <c r="B2225" s="8" t="s">
        <v>4464</v>
      </c>
      <c r="C2225" s="8" t="s">
        <v>4465</v>
      </c>
      <c r="D2225" s="13">
        <f>IFERROR([1]!EM_S_QSTM07_IS(B2225,"61",$C$1,"1")/1000000,"")</f>
        <v>332.77903310000005</v>
      </c>
      <c r="E2225" s="13" t="str">
        <f>IFERROR([1]!EM_S_PERFORMANCEEXPRESS_PERFEXNETPROFITTOSHAREHOLDER(B2225,$C$1)/1000000,"")</f>
        <v/>
      </c>
      <c r="F2225" s="13" t="str">
        <f>IFERROR([1]!EM_S_PROFITNOTICE_FORECASTT(B2225,$C$1)/1000000,"")</f>
        <v/>
      </c>
      <c r="G2225" s="13" t="str">
        <f>IFERROR([1]!EM_S_PROFITNOTICE_FORECASTL(B2225,$C$1)/1000000,"")</f>
        <v/>
      </c>
      <c r="H2225" s="13" t="str">
        <f t="shared" si="240"/>
        <v/>
      </c>
      <c r="I2225" s="20">
        <f>IFERROR([1]!EM_S_QSTM07_IS(B2225,"61",$I$1,"1")/1000000,"")</f>
        <v>221.17199683999999</v>
      </c>
      <c r="J2225" s="13">
        <f t="shared" si="238"/>
        <v>111.60703626000006</v>
      </c>
      <c r="K2225" s="13">
        <f>IFERROR([1]!EM_S_QSTM07_IS(B2225,"61",$K$2,"1")/1000000,"")</f>
        <v>116.58466425</v>
      </c>
      <c r="L2225" s="14">
        <f t="shared" si="241"/>
        <v>-4.2695392417360291E-2</v>
      </c>
      <c r="M2225" s="33">
        <f ca="1">[1]!EM_S_MAJASSRES_NUM(B2225,$M$2,$M$1)</f>
        <v>1</v>
      </c>
      <c r="N2225" s="29" t="str">
        <f t="shared" si="242"/>
        <v/>
      </c>
      <c r="O2225" s="21" t="str">
        <f t="shared" ca="1" si="243"/>
        <v/>
      </c>
      <c r="P2225" s="10" t="str">
        <f t="shared" si="244"/>
        <v>财报</v>
      </c>
    </row>
    <row r="2226" spans="1:16" x14ac:dyDescent="0.2">
      <c r="A2226" s="17">
        <f t="shared" ca="1" si="239"/>
        <v>947</v>
      </c>
      <c r="B2226" s="8" t="s">
        <v>4466</v>
      </c>
      <c r="C2226" s="8" t="s">
        <v>4467</v>
      </c>
      <c r="D2226" s="13">
        <f>IFERROR([1]!EM_S_QSTM07_IS(B2226,"61",$C$1,"1")/1000000,"")</f>
        <v>363.22609479000005</v>
      </c>
      <c r="E2226" s="13" t="str">
        <f>IFERROR([1]!EM_S_PERFORMANCEEXPRESS_PERFEXNETPROFITTOSHAREHOLDER(B2226,$C$1)/1000000,"")</f>
        <v/>
      </c>
      <c r="F2226" s="13" t="str">
        <f>IFERROR([1]!EM_S_PROFITNOTICE_FORECASTT(B2226,$C$1)/1000000,"")</f>
        <v/>
      </c>
      <c r="G2226" s="13" t="str">
        <f>IFERROR([1]!EM_S_PROFITNOTICE_FORECASTL(B2226,$C$1)/1000000,"")</f>
        <v/>
      </c>
      <c r="H2226" s="13" t="str">
        <f t="shared" si="240"/>
        <v/>
      </c>
      <c r="I2226" s="20">
        <f>IFERROR([1]!EM_S_QSTM07_IS(B2226,"61",$I$1,"1")/1000000,"")</f>
        <v>251.67791278000001</v>
      </c>
      <c r="J2226" s="13">
        <f t="shared" si="238"/>
        <v>111.54818201000003</v>
      </c>
      <c r="K2226" s="13">
        <f>IFERROR([1]!EM_S_QSTM07_IS(B2226,"61",$K$2,"1")/1000000,"")</f>
        <v>283.12945872</v>
      </c>
      <c r="L2226" s="14">
        <f t="shared" si="241"/>
        <v>-0.60601704070534301</v>
      </c>
      <c r="M2226" s="33" t="str">
        <f ca="1">[1]!EM_S_MAJASSRES_NUM(B2226,$M$2,$M$1)</f>
        <v/>
      </c>
      <c r="N2226" s="29" t="str">
        <f t="shared" si="242"/>
        <v/>
      </c>
      <c r="O2226" s="21">
        <f t="shared" ca="1" si="243"/>
        <v>-0.60601704070534301</v>
      </c>
      <c r="P2226" s="10" t="str">
        <f t="shared" si="244"/>
        <v>财报</v>
      </c>
    </row>
    <row r="2227" spans="1:16" x14ac:dyDescent="0.2">
      <c r="A2227" s="17" t="str">
        <f t="shared" ca="1" si="239"/>
        <v/>
      </c>
      <c r="B2227" s="8" t="s">
        <v>4468</v>
      </c>
      <c r="C2227" s="8" t="s">
        <v>4469</v>
      </c>
      <c r="D2227" s="13">
        <f>IFERROR([1]!EM_S_QSTM07_IS(B2227,"61",$C$1,"1")/1000000,"")</f>
        <v>47.740802539999997</v>
      </c>
      <c r="E2227" s="13">
        <f>IFERROR([1]!EM_S_PERFORMANCEEXPRESS_PERFEXNETPROFITTOSHAREHOLDER(B2227,$C$1)/1000000,"")</f>
        <v>68.423500000000004</v>
      </c>
      <c r="F2227" s="13" t="str">
        <f>IFERROR([1]!EM_S_PROFITNOTICE_FORECASTT(B2227,$C$1)/1000000,"")</f>
        <v/>
      </c>
      <c r="G2227" s="13" t="str">
        <f>IFERROR([1]!EM_S_PROFITNOTICE_FORECASTL(B2227,$C$1)/1000000,"")</f>
        <v/>
      </c>
      <c r="H2227" s="13" t="str">
        <f t="shared" si="240"/>
        <v/>
      </c>
      <c r="I2227" s="20">
        <f>IFERROR([1]!EM_S_QSTM07_IS(B2227,"61",$I$1,"1")/1000000,"")</f>
        <v>20.682677559999998</v>
      </c>
      <c r="J2227" s="13">
        <f t="shared" si="238"/>
        <v>27.058124979999999</v>
      </c>
      <c r="K2227" s="13">
        <f>IFERROR([1]!EM_S_QSTM07_IS(B2227,"61",$K$2,"1")/1000000,"")</f>
        <v>8.9587102899999991</v>
      </c>
      <c r="L2227" s="14">
        <f t="shared" si="241"/>
        <v>2.0203147667586872</v>
      </c>
      <c r="M2227" s="33" t="str">
        <f ca="1">[1]!EM_S_MAJASSRES_NUM(B2227,$M$2,$M$1)</f>
        <v/>
      </c>
      <c r="N2227" s="29">
        <f t="shared" si="242"/>
        <v>1</v>
      </c>
      <c r="O2227" s="21" t="str">
        <f t="shared" ca="1" si="243"/>
        <v/>
      </c>
      <c r="P2227" s="10" t="str">
        <f t="shared" si="244"/>
        <v>财报</v>
      </c>
    </row>
    <row r="2228" spans="1:16" x14ac:dyDescent="0.2">
      <c r="A2228" s="17" t="str">
        <f t="shared" ca="1" si="239"/>
        <v/>
      </c>
      <c r="B2228" s="8" t="s">
        <v>4470</v>
      </c>
      <c r="C2228" s="8" t="s">
        <v>4471</v>
      </c>
      <c r="D2228" s="13">
        <f>IFERROR([1]!EM_S_QSTM07_IS(B2228,"61",$C$1,"1")/1000000,"")</f>
        <v>50.506093</v>
      </c>
      <c r="E2228" s="13" t="str">
        <f>IFERROR([1]!EM_S_PERFORMANCEEXPRESS_PERFEXNETPROFITTOSHAREHOLDER(B2228,$C$1)/1000000,"")</f>
        <v/>
      </c>
      <c r="F2228" s="13" t="str">
        <f>IFERROR([1]!EM_S_PROFITNOTICE_FORECASTT(B2228,$C$1)/1000000,"")</f>
        <v/>
      </c>
      <c r="G2228" s="13" t="str">
        <f>IFERROR([1]!EM_S_PROFITNOTICE_FORECASTL(B2228,$C$1)/1000000,"")</f>
        <v/>
      </c>
      <c r="H2228" s="13" t="str">
        <f t="shared" si="240"/>
        <v/>
      </c>
      <c r="I2228" s="20">
        <f>IFERROR([1]!EM_S_QSTM07_IS(B2228,"61",$I$1,"1")/1000000,"")</f>
        <v>13.176327220000001</v>
      </c>
      <c r="J2228" s="13">
        <f t="shared" si="238"/>
        <v>37.329765780000002</v>
      </c>
      <c r="K2228" s="13">
        <f>IFERROR([1]!EM_S_QSTM07_IS(B2228,"61",$K$2,"1")/1000000,"")</f>
        <v>6.8647435199999798</v>
      </c>
      <c r="L2228" s="14">
        <f t="shared" si="241"/>
        <v>4.4378966484679552</v>
      </c>
      <c r="M2228" s="33" t="str">
        <f ca="1">[1]!EM_S_MAJASSRES_NUM(B2228,$M$2,$M$1)</f>
        <v/>
      </c>
      <c r="N2228" s="29">
        <f t="shared" si="242"/>
        <v>1</v>
      </c>
      <c r="O2228" s="21" t="str">
        <f t="shared" ca="1" si="243"/>
        <v/>
      </c>
      <c r="P2228" s="10" t="str">
        <f t="shared" si="244"/>
        <v>财报</v>
      </c>
    </row>
    <row r="2229" spans="1:16" x14ac:dyDescent="0.2">
      <c r="A2229" s="17">
        <f t="shared" ca="1" si="239"/>
        <v>1417</v>
      </c>
      <c r="B2229" s="8" t="s">
        <v>4472</v>
      </c>
      <c r="C2229" s="8" t="s">
        <v>4473</v>
      </c>
      <c r="D2229" s="13">
        <f>IFERROR([1]!EM_S_QSTM07_IS(B2229,"61",$C$1,"1")/1000000,"")</f>
        <v>121.86417405</v>
      </c>
      <c r="E2229" s="13" t="str">
        <f>IFERROR([1]!EM_S_PERFORMANCEEXPRESS_PERFEXNETPROFITTOSHAREHOLDER(B2229,$C$1)/1000000,"")</f>
        <v/>
      </c>
      <c r="F2229" s="13" t="str">
        <f>IFERROR([1]!EM_S_PROFITNOTICE_FORECASTT(B2229,$C$1)/1000000,"")</f>
        <v/>
      </c>
      <c r="G2229" s="13" t="str">
        <f>IFERROR([1]!EM_S_PROFITNOTICE_FORECASTL(B2229,$C$1)/1000000,"")</f>
        <v/>
      </c>
      <c r="H2229" s="13" t="str">
        <f t="shared" si="240"/>
        <v/>
      </c>
      <c r="I2229" s="20">
        <f>IFERROR([1]!EM_S_QSTM07_IS(B2229,"61",$I$1,"1")/1000000,"")</f>
        <v>112.87382352</v>
      </c>
      <c r="J2229" s="13">
        <f t="shared" si="238"/>
        <v>8.9903505300000006</v>
      </c>
      <c r="K2229" s="13">
        <f>IFERROR([1]!EM_S_QSTM07_IS(B2229,"61",$K$2,"1")/1000000,"")</f>
        <v>124.44947676999999</v>
      </c>
      <c r="L2229" s="14">
        <f t="shared" si="241"/>
        <v>-0.92775903311658414</v>
      </c>
      <c r="M2229" s="33" t="str">
        <f ca="1">[1]!EM_S_MAJASSRES_NUM(B2229,$M$2,$M$1)</f>
        <v/>
      </c>
      <c r="N2229" s="29" t="str">
        <f t="shared" si="242"/>
        <v/>
      </c>
      <c r="O2229" s="21">
        <f t="shared" ca="1" si="243"/>
        <v>-0.92775903311658414</v>
      </c>
      <c r="P2229" s="10" t="str">
        <f t="shared" si="244"/>
        <v>财报</v>
      </c>
    </row>
    <row r="2230" spans="1:16" x14ac:dyDescent="0.2">
      <c r="A2230" s="17" t="str">
        <f t="shared" ca="1" si="239"/>
        <v/>
      </c>
      <c r="B2230" s="8" t="s">
        <v>4474</v>
      </c>
      <c r="C2230" s="8" t="s">
        <v>4475</v>
      </c>
      <c r="D2230" s="13">
        <f>IFERROR([1]!EM_S_QSTM07_IS(B2230,"61",$C$1,"1")/1000000,"")</f>
        <v>17.458469539999999</v>
      </c>
      <c r="E2230" s="13" t="str">
        <f>IFERROR([1]!EM_S_PERFORMANCEEXPRESS_PERFEXNETPROFITTOSHAREHOLDER(B2230,$C$1)/1000000,"")</f>
        <v/>
      </c>
      <c r="F2230" s="13" t="str">
        <f>IFERROR([1]!EM_S_PROFITNOTICE_FORECASTT(B2230,$C$1)/1000000,"")</f>
        <v/>
      </c>
      <c r="G2230" s="13" t="str">
        <f>IFERROR([1]!EM_S_PROFITNOTICE_FORECASTL(B2230,$C$1)/1000000,"")</f>
        <v/>
      </c>
      <c r="H2230" s="13" t="str">
        <f t="shared" si="240"/>
        <v/>
      </c>
      <c r="I2230" s="20">
        <f>IFERROR([1]!EM_S_QSTM07_IS(B2230,"61",$I$1,"1")/1000000,"")</f>
        <v>10.3483579</v>
      </c>
      <c r="J2230" s="13">
        <f t="shared" si="238"/>
        <v>7.1101116399999995</v>
      </c>
      <c r="K2230" s="13">
        <f>IFERROR([1]!EM_S_QSTM07_IS(B2230,"61",$K$2,"1")/1000000,"")</f>
        <v>19.294346449999999</v>
      </c>
      <c r="L2230" s="14">
        <f t="shared" si="241"/>
        <v>-0.63149248623552112</v>
      </c>
      <c r="M2230" s="33">
        <f ca="1">[1]!EM_S_MAJASSRES_NUM(B2230,$M$2,$M$1)</f>
        <v>1</v>
      </c>
      <c r="N2230" s="29" t="str">
        <f t="shared" si="242"/>
        <v/>
      </c>
      <c r="O2230" s="21" t="str">
        <f t="shared" ca="1" si="243"/>
        <v/>
      </c>
      <c r="P2230" s="10" t="str">
        <f t="shared" si="244"/>
        <v>财报</v>
      </c>
    </row>
    <row r="2231" spans="1:16" x14ac:dyDescent="0.2">
      <c r="A2231" s="17">
        <f t="shared" ca="1" si="239"/>
        <v>22</v>
      </c>
      <c r="B2231" s="8" t="s">
        <v>4476</v>
      </c>
      <c r="C2231" s="8" t="s">
        <v>4477</v>
      </c>
      <c r="D2231" s="13">
        <f>IFERROR([1]!EM_S_QSTM07_IS(B2231,"61",$C$1,"1")/1000000,"")</f>
        <v>26.30113691</v>
      </c>
      <c r="E2231" s="13" t="str">
        <f>IFERROR([1]!EM_S_PERFORMANCEEXPRESS_PERFEXNETPROFITTOSHAREHOLDER(B2231,$C$1)/1000000,"")</f>
        <v/>
      </c>
      <c r="F2231" s="13" t="str">
        <f>IFERROR([1]!EM_S_PROFITNOTICE_FORECASTT(B2231,$C$1)/1000000,"")</f>
        <v/>
      </c>
      <c r="G2231" s="13" t="str">
        <f>IFERROR([1]!EM_S_PROFITNOTICE_FORECASTL(B2231,$C$1)/1000000,"")</f>
        <v/>
      </c>
      <c r="H2231" s="13" t="str">
        <f t="shared" si="240"/>
        <v/>
      </c>
      <c r="I2231" s="20">
        <f>IFERROR([1]!EM_S_QSTM07_IS(B2231,"61",$I$1,"1")/1000000,"")</f>
        <v>-44.661449479999995</v>
      </c>
      <c r="J2231" s="13">
        <f t="shared" si="238"/>
        <v>70.962586389999998</v>
      </c>
      <c r="K2231" s="13">
        <f>IFERROR([1]!EM_S_QSTM07_IS(B2231,"61",$K$2,"1")/1000000,"")</f>
        <v>-18.4799428</v>
      </c>
      <c r="L2231" s="14">
        <f t="shared" si="241"/>
        <v>4.8399786816439718</v>
      </c>
      <c r="M2231" s="33" t="str">
        <f ca="1">[1]!EM_S_MAJASSRES_NUM(B2231,$M$2,$M$1)</f>
        <v/>
      </c>
      <c r="N2231" s="29" t="str">
        <f t="shared" si="242"/>
        <v/>
      </c>
      <c r="O2231" s="21">
        <f t="shared" ca="1" si="243"/>
        <v>4.8399786816439718</v>
      </c>
      <c r="P2231" s="10" t="str">
        <f t="shared" si="244"/>
        <v>财报</v>
      </c>
    </row>
    <row r="2232" spans="1:16" x14ac:dyDescent="0.2">
      <c r="A2232" s="17" t="str">
        <f t="shared" ca="1" si="239"/>
        <v/>
      </c>
      <c r="B2232" s="8" t="s">
        <v>4478</v>
      </c>
      <c r="C2232" s="8" t="s">
        <v>4479</v>
      </c>
      <c r="D2232" s="13">
        <f>IFERROR([1]!EM_S_QSTM07_IS(B2232,"61",$C$1,"1")/1000000,"")</f>
        <v>-9.9462882700000002</v>
      </c>
      <c r="E2232" s="13" t="str">
        <f>IFERROR([1]!EM_S_PERFORMANCEEXPRESS_PERFEXNETPROFITTOSHAREHOLDER(B2232,$C$1)/1000000,"")</f>
        <v/>
      </c>
      <c r="F2232" s="13" t="str">
        <f>IFERROR([1]!EM_S_PROFITNOTICE_FORECASTT(B2232,$C$1)/1000000,"")</f>
        <v/>
      </c>
      <c r="G2232" s="13" t="str">
        <f>IFERROR([1]!EM_S_PROFITNOTICE_FORECASTL(B2232,$C$1)/1000000,"")</f>
        <v/>
      </c>
      <c r="H2232" s="13" t="str">
        <f t="shared" si="240"/>
        <v/>
      </c>
      <c r="I2232" s="20">
        <f>IFERROR([1]!EM_S_QSTM07_IS(B2232,"61",$I$1,"1")/1000000,"")</f>
        <v>-2.59963465</v>
      </c>
      <c r="J2232" s="13">
        <f t="shared" si="238"/>
        <v>-7.3466536199999997</v>
      </c>
      <c r="K2232" s="13">
        <f>IFERROR([1]!EM_S_QSTM07_IS(B2232,"61",$K$2,"1")/1000000,"")</f>
        <v>0.66107928000000005</v>
      </c>
      <c r="L2232" s="14">
        <f t="shared" si="241"/>
        <v>-12.113120380962478</v>
      </c>
      <c r="M2232" s="33" t="str">
        <f ca="1">[1]!EM_S_MAJASSRES_NUM(B2232,$M$2,$M$1)</f>
        <v/>
      </c>
      <c r="N2232" s="29">
        <f t="shared" si="242"/>
        <v>1</v>
      </c>
      <c r="O2232" s="21" t="str">
        <f t="shared" ca="1" si="243"/>
        <v/>
      </c>
      <c r="P2232" s="10" t="str">
        <f t="shared" si="244"/>
        <v>财报</v>
      </c>
    </row>
    <row r="2233" spans="1:16" x14ac:dyDescent="0.2">
      <c r="A2233" s="17">
        <f t="shared" ca="1" si="239"/>
        <v>1153</v>
      </c>
      <c r="B2233" s="8" t="s">
        <v>4480</v>
      </c>
      <c r="C2233" s="8" t="s">
        <v>4481</v>
      </c>
      <c r="D2233" s="13">
        <f>IFERROR([1]!EM_S_QSTM07_IS(B2233,"61",$C$1,"1")/1000000,"")</f>
        <v>108.60245212000001</v>
      </c>
      <c r="E2233" s="13" t="str">
        <f>IFERROR([1]!EM_S_PERFORMANCEEXPRESS_PERFEXNETPROFITTOSHAREHOLDER(B2233,$C$1)/1000000,"")</f>
        <v/>
      </c>
      <c r="F2233" s="13" t="str">
        <f>IFERROR([1]!EM_S_PROFITNOTICE_FORECASTT(B2233,$C$1)/1000000,"")</f>
        <v/>
      </c>
      <c r="G2233" s="13" t="str">
        <f>IFERROR([1]!EM_S_PROFITNOTICE_FORECASTL(B2233,$C$1)/1000000,"")</f>
        <v/>
      </c>
      <c r="H2233" s="13" t="str">
        <f t="shared" si="240"/>
        <v/>
      </c>
      <c r="I2233" s="20">
        <f>IFERROR([1]!EM_S_QSTM07_IS(B2233,"61",$I$1,"1")/1000000,"")</f>
        <v>82.36584277</v>
      </c>
      <c r="J2233" s="13">
        <f t="shared" si="238"/>
        <v>26.236609350000009</v>
      </c>
      <c r="K2233" s="13">
        <f>IFERROR([1]!EM_S_QSTM07_IS(B2233,"61",$K$2,"1")/1000000,"")</f>
        <v>108.29830364</v>
      </c>
      <c r="L2233" s="14">
        <f t="shared" si="241"/>
        <v>-0.75773757789212948</v>
      </c>
      <c r="M2233" s="33" t="str">
        <f ca="1">[1]!EM_S_MAJASSRES_NUM(B2233,$M$2,$M$1)</f>
        <v/>
      </c>
      <c r="N2233" s="29" t="str">
        <f t="shared" si="242"/>
        <v/>
      </c>
      <c r="O2233" s="21">
        <f t="shared" ca="1" si="243"/>
        <v>-0.75773757789212948</v>
      </c>
      <c r="P2233" s="10" t="str">
        <f t="shared" si="244"/>
        <v>财报</v>
      </c>
    </row>
    <row r="2234" spans="1:16" x14ac:dyDescent="0.2">
      <c r="A2234" s="17">
        <f t="shared" ca="1" si="239"/>
        <v>1079</v>
      </c>
      <c r="B2234" s="8" t="s">
        <v>4482</v>
      </c>
      <c r="C2234" s="8" t="s">
        <v>4483</v>
      </c>
      <c r="D2234" s="13">
        <f>IFERROR([1]!EM_S_QSTM07_IS(B2234,"61",$C$1,"1")/1000000,"")</f>
        <v>16.772516279999998</v>
      </c>
      <c r="E2234" s="13" t="str">
        <f>IFERROR([1]!EM_S_PERFORMANCEEXPRESS_PERFEXNETPROFITTOSHAREHOLDER(B2234,$C$1)/1000000,"")</f>
        <v/>
      </c>
      <c r="F2234" s="13" t="str">
        <f>IFERROR([1]!EM_S_PROFITNOTICE_FORECASTT(B2234,$C$1)/1000000,"")</f>
        <v/>
      </c>
      <c r="G2234" s="13" t="str">
        <f>IFERROR([1]!EM_S_PROFITNOTICE_FORECASTL(B2234,$C$1)/1000000,"")</f>
        <v/>
      </c>
      <c r="H2234" s="13" t="str">
        <f t="shared" si="240"/>
        <v/>
      </c>
      <c r="I2234" s="20">
        <f>IFERROR([1]!EM_S_QSTM07_IS(B2234,"61",$I$1,"1")/1000000,"")</f>
        <v>11.88801567</v>
      </c>
      <c r="J2234" s="13">
        <f t="shared" si="238"/>
        <v>4.8845006099999981</v>
      </c>
      <c r="K2234" s="13">
        <f>IFERROR([1]!EM_S_QSTM07_IS(B2234,"61",$K$2,"1")/1000000,"")</f>
        <v>16.384952980000001</v>
      </c>
      <c r="L2234" s="14">
        <f t="shared" si="241"/>
        <v>-0.70189108165509073</v>
      </c>
      <c r="M2234" s="33" t="str">
        <f ca="1">[1]!EM_S_MAJASSRES_NUM(B2234,$M$2,$M$1)</f>
        <v/>
      </c>
      <c r="N2234" s="29" t="str">
        <f t="shared" si="242"/>
        <v/>
      </c>
      <c r="O2234" s="21">
        <f t="shared" ca="1" si="243"/>
        <v>-0.70189108165509073</v>
      </c>
      <c r="P2234" s="10" t="str">
        <f t="shared" si="244"/>
        <v>财报</v>
      </c>
    </row>
    <row r="2235" spans="1:16" x14ac:dyDescent="0.2">
      <c r="A2235" s="17" t="str">
        <f t="shared" ca="1" si="239"/>
        <v/>
      </c>
      <c r="B2235" s="8" t="s">
        <v>4484</v>
      </c>
      <c r="C2235" s="8" t="s">
        <v>4485</v>
      </c>
      <c r="D2235" s="13">
        <f>IFERROR([1]!EM_S_QSTM07_IS(B2235,"61",$C$1,"1")/1000000,"")</f>
        <v>-5.8583026600000006</v>
      </c>
      <c r="E2235" s="13" t="str">
        <f>IFERROR([1]!EM_S_PERFORMANCEEXPRESS_PERFEXNETPROFITTOSHAREHOLDER(B2235,$C$1)/1000000,"")</f>
        <v/>
      </c>
      <c r="F2235" s="13" t="str">
        <f>IFERROR([1]!EM_S_PROFITNOTICE_FORECASTT(B2235,$C$1)/1000000,"")</f>
        <v/>
      </c>
      <c r="G2235" s="13" t="str">
        <f>IFERROR([1]!EM_S_PROFITNOTICE_FORECASTL(B2235,$C$1)/1000000,"")</f>
        <v/>
      </c>
      <c r="H2235" s="13" t="str">
        <f t="shared" si="240"/>
        <v/>
      </c>
      <c r="I2235" s="20">
        <f>IFERROR([1]!EM_S_QSTM07_IS(B2235,"61",$I$1,"1")/1000000,"")</f>
        <v>30.541409559999998</v>
      </c>
      <c r="J2235" s="13">
        <f t="shared" si="238"/>
        <v>-36.399712219999998</v>
      </c>
      <c r="K2235" s="13">
        <f>IFERROR([1]!EM_S_QSTM07_IS(B2235,"61",$K$2,"1")/1000000,"")</f>
        <v>-4.1706847900000001</v>
      </c>
      <c r="L2235" s="14">
        <f t="shared" si="241"/>
        <v>-7.7275145576273561</v>
      </c>
      <c r="M2235" s="33" t="str">
        <f ca="1">[1]!EM_S_MAJASSRES_NUM(B2235,$M$2,$M$1)</f>
        <v/>
      </c>
      <c r="N2235" s="29">
        <f t="shared" si="242"/>
        <v>1</v>
      </c>
      <c r="O2235" s="21" t="str">
        <f t="shared" ca="1" si="243"/>
        <v/>
      </c>
      <c r="P2235" s="10" t="str">
        <f t="shared" si="244"/>
        <v>财报</v>
      </c>
    </row>
    <row r="2236" spans="1:16" x14ac:dyDescent="0.2">
      <c r="A2236" s="17" t="str">
        <f t="shared" ca="1" si="239"/>
        <v/>
      </c>
      <c r="B2236" s="8" t="s">
        <v>4486</v>
      </c>
      <c r="C2236" s="8" t="s">
        <v>4487</v>
      </c>
      <c r="D2236" s="13">
        <f>IFERROR([1]!EM_S_QSTM07_IS(B2236,"61",$C$1,"1")/1000000,"")</f>
        <v>6.6307623700000002</v>
      </c>
      <c r="E2236" s="13" t="str">
        <f>IFERROR([1]!EM_S_PERFORMANCEEXPRESS_PERFEXNETPROFITTOSHAREHOLDER(B2236,$C$1)/1000000,"")</f>
        <v/>
      </c>
      <c r="F2236" s="13" t="str">
        <f>IFERROR([1]!EM_S_PROFITNOTICE_FORECASTT(B2236,$C$1)/1000000,"")</f>
        <v/>
      </c>
      <c r="G2236" s="13" t="str">
        <f>IFERROR([1]!EM_S_PROFITNOTICE_FORECASTL(B2236,$C$1)/1000000,"")</f>
        <v/>
      </c>
      <c r="H2236" s="13" t="str">
        <f t="shared" si="240"/>
        <v/>
      </c>
      <c r="I2236" s="20">
        <f>IFERROR([1]!EM_S_QSTM07_IS(B2236,"61",$I$1,"1")/1000000,"")</f>
        <v>7.9862160400000004</v>
      </c>
      <c r="J2236" s="13">
        <f t="shared" si="238"/>
        <v>-1.3554536700000002</v>
      </c>
      <c r="K2236" s="13">
        <f>IFERROR([1]!EM_S_QSTM07_IS(B2236,"61",$K$2,"1")/1000000,"")</f>
        <v>5.56705001</v>
      </c>
      <c r="L2236" s="14">
        <f t="shared" si="241"/>
        <v>-1.2434779043775825</v>
      </c>
      <c r="M2236" s="33" t="str">
        <f ca="1">[1]!EM_S_MAJASSRES_NUM(B2236,$M$2,$M$1)</f>
        <v/>
      </c>
      <c r="N2236" s="29">
        <f t="shared" si="242"/>
        <v>1</v>
      </c>
      <c r="O2236" s="21" t="str">
        <f t="shared" ca="1" si="243"/>
        <v/>
      </c>
      <c r="P2236" s="10" t="str">
        <f t="shared" si="244"/>
        <v>财报</v>
      </c>
    </row>
    <row r="2237" spans="1:16" x14ac:dyDescent="0.2">
      <c r="A2237" s="17" t="str">
        <f t="shared" ca="1" si="239"/>
        <v/>
      </c>
      <c r="B2237" s="8" t="s">
        <v>4488</v>
      </c>
      <c r="C2237" s="8" t="s">
        <v>4489</v>
      </c>
      <c r="D2237" s="13">
        <f>IFERROR([1]!EM_S_QSTM07_IS(B2237,"61",$C$1,"1")/1000000,"")</f>
        <v>-13.57179232</v>
      </c>
      <c r="E2237" s="13" t="str">
        <f>IFERROR([1]!EM_S_PERFORMANCEEXPRESS_PERFEXNETPROFITTOSHAREHOLDER(B2237,$C$1)/1000000,"")</f>
        <v/>
      </c>
      <c r="F2237" s="13" t="str">
        <f>IFERROR([1]!EM_S_PROFITNOTICE_FORECASTT(B2237,$C$1)/1000000,"")</f>
        <v/>
      </c>
      <c r="G2237" s="13" t="str">
        <f>IFERROR([1]!EM_S_PROFITNOTICE_FORECASTL(B2237,$C$1)/1000000,"")</f>
        <v/>
      </c>
      <c r="H2237" s="13" t="str">
        <f t="shared" si="240"/>
        <v/>
      </c>
      <c r="I2237" s="20">
        <f>IFERROR([1]!EM_S_QSTM07_IS(B2237,"61",$I$1,"1")/1000000,"")</f>
        <v>13.619329070000001</v>
      </c>
      <c r="J2237" s="13">
        <f t="shared" si="238"/>
        <v>-27.191121389999999</v>
      </c>
      <c r="K2237" s="13">
        <f>IFERROR([1]!EM_S_QSTM07_IS(B2237,"61",$K$2,"1")/1000000,"")</f>
        <v>8.9486753500000003</v>
      </c>
      <c r="L2237" s="14">
        <f t="shared" si="241"/>
        <v>-4.038563846212166</v>
      </c>
      <c r="M2237" s="33" t="str">
        <f ca="1">[1]!EM_S_MAJASSRES_NUM(B2237,$M$2,$M$1)</f>
        <v/>
      </c>
      <c r="N2237" s="29">
        <f t="shared" si="242"/>
        <v>1</v>
      </c>
      <c r="O2237" s="21" t="str">
        <f t="shared" ca="1" si="243"/>
        <v/>
      </c>
      <c r="P2237" s="10" t="str">
        <f t="shared" si="244"/>
        <v>财报</v>
      </c>
    </row>
    <row r="2238" spans="1:16" x14ac:dyDescent="0.2">
      <c r="A2238" s="17">
        <f t="shared" ca="1" si="239"/>
        <v>526</v>
      </c>
      <c r="B2238" s="8" t="s">
        <v>4490</v>
      </c>
      <c r="C2238" s="8" t="s">
        <v>4491</v>
      </c>
      <c r="D2238" s="13">
        <f>IFERROR([1]!EM_S_QSTM07_IS(B2238,"61",$C$1,"1")/1000000,"")</f>
        <v>59.748195709999997</v>
      </c>
      <c r="E2238" s="13" t="str">
        <f>IFERROR([1]!EM_S_PERFORMANCEEXPRESS_PERFEXNETPROFITTOSHAREHOLDER(B2238,$C$1)/1000000,"")</f>
        <v/>
      </c>
      <c r="F2238" s="13" t="str">
        <f>IFERROR([1]!EM_S_PROFITNOTICE_FORECASTT(B2238,$C$1)/1000000,"")</f>
        <v/>
      </c>
      <c r="G2238" s="13" t="str">
        <f>IFERROR([1]!EM_S_PROFITNOTICE_FORECASTL(B2238,$C$1)/1000000,"")</f>
        <v/>
      </c>
      <c r="H2238" s="13" t="str">
        <f t="shared" si="240"/>
        <v/>
      </c>
      <c r="I2238" s="20">
        <f>IFERROR([1]!EM_S_QSTM07_IS(B2238,"61",$I$1,"1")/1000000,"")</f>
        <v>23.515267170000001</v>
      </c>
      <c r="J2238" s="13">
        <f t="shared" si="238"/>
        <v>36.232928539999996</v>
      </c>
      <c r="K2238" s="13">
        <f>IFERROR([1]!EM_S_QSTM07_IS(B2238,"61",$K$2,"1")/1000000,"")</f>
        <v>42.922347469999998</v>
      </c>
      <c r="L2238" s="14">
        <f t="shared" si="241"/>
        <v>-0.15584932615056718</v>
      </c>
      <c r="M2238" s="33" t="str">
        <f ca="1">[1]!EM_S_MAJASSRES_NUM(B2238,$M$2,$M$1)</f>
        <v/>
      </c>
      <c r="N2238" s="29" t="str">
        <f t="shared" si="242"/>
        <v/>
      </c>
      <c r="O2238" s="21">
        <f t="shared" ca="1" si="243"/>
        <v>-0.15584932615056718</v>
      </c>
      <c r="P2238" s="10" t="str">
        <f t="shared" si="244"/>
        <v>财报</v>
      </c>
    </row>
    <row r="2239" spans="1:16" x14ac:dyDescent="0.2">
      <c r="A2239" s="17">
        <f t="shared" ca="1" si="239"/>
        <v>1367</v>
      </c>
      <c r="B2239" s="8" t="s">
        <v>4492</v>
      </c>
      <c r="C2239" s="8" t="s">
        <v>4493</v>
      </c>
      <c r="D2239" s="13">
        <f>IFERROR([1]!EM_S_QSTM07_IS(B2239,"61",$C$1,"1")/1000000,"")</f>
        <v>93.3124921</v>
      </c>
      <c r="E2239" s="13" t="str">
        <f>IFERROR([1]!EM_S_PERFORMANCEEXPRESS_PERFEXNETPROFITTOSHAREHOLDER(B2239,$C$1)/1000000,"")</f>
        <v/>
      </c>
      <c r="F2239" s="13" t="str">
        <f>IFERROR([1]!EM_S_PROFITNOTICE_FORECASTT(B2239,$C$1)/1000000,"")</f>
        <v/>
      </c>
      <c r="G2239" s="13" t="str">
        <f>IFERROR([1]!EM_S_PROFITNOTICE_FORECASTL(B2239,$C$1)/1000000,"")</f>
        <v/>
      </c>
      <c r="H2239" s="13" t="str">
        <f t="shared" si="240"/>
        <v/>
      </c>
      <c r="I2239" s="20">
        <f>IFERROR([1]!EM_S_QSTM07_IS(B2239,"61",$I$1,"1")/1000000,"")</f>
        <v>84.892252749999997</v>
      </c>
      <c r="J2239" s="13">
        <f t="shared" si="238"/>
        <v>8.4202393500000028</v>
      </c>
      <c r="K2239" s="13">
        <f>IFERROR([1]!EM_S_QSTM07_IS(B2239,"61",$K$2,"1")/1000000,"")</f>
        <v>86.524378099999993</v>
      </c>
      <c r="L2239" s="14">
        <f t="shared" si="241"/>
        <v>-0.90268361894183902</v>
      </c>
      <c r="M2239" s="33" t="str">
        <f ca="1">[1]!EM_S_MAJASSRES_NUM(B2239,$M$2,$M$1)</f>
        <v/>
      </c>
      <c r="N2239" s="29" t="str">
        <f t="shared" si="242"/>
        <v/>
      </c>
      <c r="O2239" s="21">
        <f t="shared" ca="1" si="243"/>
        <v>-0.90268361894183902</v>
      </c>
      <c r="P2239" s="10" t="str">
        <f t="shared" si="244"/>
        <v>财报</v>
      </c>
    </row>
    <row r="2240" spans="1:16" x14ac:dyDescent="0.2">
      <c r="A2240" s="17">
        <f t="shared" ca="1" si="239"/>
        <v>1698</v>
      </c>
      <c r="B2240" s="8" t="s">
        <v>4494</v>
      </c>
      <c r="C2240" s="8" t="s">
        <v>4495</v>
      </c>
      <c r="D2240" s="13">
        <f>IFERROR([1]!EM_S_QSTM07_IS(B2240,"61",$C$1,"1")/1000000,"")</f>
        <v>49.614221729999997</v>
      </c>
      <c r="E2240" s="13" t="str">
        <f>IFERROR([1]!EM_S_PERFORMANCEEXPRESS_PERFEXNETPROFITTOSHAREHOLDER(B2240,$C$1)/1000000,"")</f>
        <v/>
      </c>
      <c r="F2240" s="13" t="str">
        <f>IFERROR([1]!EM_S_PROFITNOTICE_FORECASTT(B2240,$C$1)/1000000,"")</f>
        <v/>
      </c>
      <c r="G2240" s="13" t="str">
        <f>IFERROR([1]!EM_S_PROFITNOTICE_FORECASTL(B2240,$C$1)/1000000,"")</f>
        <v/>
      </c>
      <c r="H2240" s="13" t="str">
        <f t="shared" si="240"/>
        <v/>
      </c>
      <c r="I2240" s="20">
        <f>IFERROR([1]!EM_S_QSTM07_IS(B2240,"61",$I$1,"1")/1000000,"")</f>
        <v>76.615963260000001</v>
      </c>
      <c r="J2240" s="13">
        <f t="shared" si="238"/>
        <v>-27.001741530000004</v>
      </c>
      <c r="K2240" s="13">
        <f>IFERROR([1]!EM_S_QSTM07_IS(B2240,"61",$K$2,"1")/1000000,"")</f>
        <v>149.13418813999999</v>
      </c>
      <c r="L2240" s="14">
        <f t="shared" si="241"/>
        <v>-1.1810566836938292</v>
      </c>
      <c r="M2240" s="33" t="str">
        <f ca="1">[1]!EM_S_MAJASSRES_NUM(B2240,$M$2,$M$1)</f>
        <v/>
      </c>
      <c r="N2240" s="29" t="str">
        <f t="shared" si="242"/>
        <v/>
      </c>
      <c r="O2240" s="21">
        <f t="shared" ca="1" si="243"/>
        <v>-1.1810566836938292</v>
      </c>
      <c r="P2240" s="10" t="str">
        <f t="shared" si="244"/>
        <v>财报</v>
      </c>
    </row>
    <row r="2241" spans="1:16" x14ac:dyDescent="0.2">
      <c r="A2241" s="17">
        <f t="shared" ca="1" si="239"/>
        <v>1318</v>
      </c>
      <c r="B2241" s="8" t="s">
        <v>4496</v>
      </c>
      <c r="C2241" s="8" t="s">
        <v>4497</v>
      </c>
      <c r="D2241" s="13">
        <f>IFERROR([1]!EM_S_QSTM07_IS(B2241,"61",$C$1,"1")/1000000,"")</f>
        <v>231.30698053999998</v>
      </c>
      <c r="E2241" s="13" t="str">
        <f>IFERROR([1]!EM_S_PERFORMANCEEXPRESS_PERFEXNETPROFITTOSHAREHOLDER(B2241,$C$1)/1000000,"")</f>
        <v/>
      </c>
      <c r="F2241" s="13" t="str">
        <f>IFERROR([1]!EM_S_PROFITNOTICE_FORECASTT(B2241,$C$1)/1000000,"")</f>
        <v/>
      </c>
      <c r="G2241" s="13" t="str">
        <f>IFERROR([1]!EM_S_PROFITNOTICE_FORECASTL(B2241,$C$1)/1000000,"")</f>
        <v/>
      </c>
      <c r="H2241" s="13" t="str">
        <f t="shared" si="240"/>
        <v/>
      </c>
      <c r="I2241" s="20">
        <f>IFERROR([1]!EM_S_QSTM07_IS(B2241,"61",$I$1,"1")/1000000,"")</f>
        <v>209.12415772</v>
      </c>
      <c r="J2241" s="13">
        <f t="shared" si="238"/>
        <v>22.182822819999984</v>
      </c>
      <c r="K2241" s="13">
        <f>IFERROR([1]!EM_S_QSTM07_IS(B2241,"61",$K$2,"1")/1000000,"")</f>
        <v>171.57149955</v>
      </c>
      <c r="L2241" s="14">
        <f t="shared" si="241"/>
        <v>-0.87070799708470592</v>
      </c>
      <c r="M2241" s="33" t="str">
        <f ca="1">[1]!EM_S_MAJASSRES_NUM(B2241,$M$2,$M$1)</f>
        <v/>
      </c>
      <c r="N2241" s="29" t="str">
        <f t="shared" si="242"/>
        <v/>
      </c>
      <c r="O2241" s="21">
        <f t="shared" ca="1" si="243"/>
        <v>-0.87070799708470592</v>
      </c>
      <c r="P2241" s="10" t="str">
        <f t="shared" si="244"/>
        <v>财报</v>
      </c>
    </row>
    <row r="2242" spans="1:16" x14ac:dyDescent="0.2">
      <c r="A2242" s="17">
        <f t="shared" ca="1" si="239"/>
        <v>990</v>
      </c>
      <c r="B2242" s="8" t="s">
        <v>4498</v>
      </c>
      <c r="C2242" s="8" t="s">
        <v>4499</v>
      </c>
      <c r="D2242" s="13">
        <f>IFERROR([1]!EM_S_QSTM07_IS(B2242,"61",$C$1,"1")/1000000,"")</f>
        <v>89.460105609999999</v>
      </c>
      <c r="E2242" s="13" t="str">
        <f>IFERROR([1]!EM_S_PERFORMANCEEXPRESS_PERFEXNETPROFITTOSHAREHOLDER(B2242,$C$1)/1000000,"")</f>
        <v/>
      </c>
      <c r="F2242" s="13" t="str">
        <f>IFERROR([1]!EM_S_PROFITNOTICE_FORECASTT(B2242,$C$1)/1000000,"")</f>
        <v/>
      </c>
      <c r="G2242" s="13" t="str">
        <f>IFERROR([1]!EM_S_PROFITNOTICE_FORECASTL(B2242,$C$1)/1000000,"")</f>
        <v/>
      </c>
      <c r="H2242" s="13" t="str">
        <f t="shared" si="240"/>
        <v/>
      </c>
      <c r="I2242" s="20">
        <f>IFERROR([1]!EM_S_QSTM07_IS(B2242,"61",$I$1,"1")/1000000,"")</f>
        <v>60.503519600000004</v>
      </c>
      <c r="J2242" s="13">
        <f t="shared" si="238"/>
        <v>28.956586009999995</v>
      </c>
      <c r="K2242" s="13">
        <f>IFERROR([1]!EM_S_QSTM07_IS(B2242,"61",$K$2,"1")/1000000,"")</f>
        <v>79.201175050000003</v>
      </c>
      <c r="L2242" s="14">
        <f t="shared" si="241"/>
        <v>-0.63439196461770175</v>
      </c>
      <c r="M2242" s="33" t="str">
        <f ca="1">[1]!EM_S_MAJASSRES_NUM(B2242,$M$2,$M$1)</f>
        <v/>
      </c>
      <c r="N2242" s="29" t="str">
        <f t="shared" si="242"/>
        <v/>
      </c>
      <c r="O2242" s="21">
        <f t="shared" ca="1" si="243"/>
        <v>-0.63439196461770175</v>
      </c>
      <c r="P2242" s="10" t="str">
        <f t="shared" si="244"/>
        <v>财报</v>
      </c>
    </row>
    <row r="2243" spans="1:16" x14ac:dyDescent="0.2">
      <c r="A2243" s="17" t="str">
        <f t="shared" ca="1" si="239"/>
        <v/>
      </c>
      <c r="B2243" s="8" t="s">
        <v>4500</v>
      </c>
      <c r="C2243" s="8" t="s">
        <v>4501</v>
      </c>
      <c r="D2243" s="13">
        <f>IFERROR([1]!EM_S_QSTM07_IS(B2243,"61",$C$1,"1")/1000000,"")</f>
        <v>92.182857870000007</v>
      </c>
      <c r="E2243" s="13" t="str">
        <f>IFERROR([1]!EM_S_PERFORMANCEEXPRESS_PERFEXNETPROFITTOSHAREHOLDER(B2243,$C$1)/1000000,"")</f>
        <v/>
      </c>
      <c r="F2243" s="13" t="str">
        <f>IFERROR([1]!EM_S_PROFITNOTICE_FORECASTT(B2243,$C$1)/1000000,"")</f>
        <v/>
      </c>
      <c r="G2243" s="13" t="str">
        <f>IFERROR([1]!EM_S_PROFITNOTICE_FORECASTL(B2243,$C$1)/1000000,"")</f>
        <v/>
      </c>
      <c r="H2243" s="13" t="str">
        <f t="shared" si="240"/>
        <v/>
      </c>
      <c r="I2243" s="20">
        <f>IFERROR([1]!EM_S_QSTM07_IS(B2243,"61",$I$1,"1")/1000000,"")</f>
        <v>30.505982899999999</v>
      </c>
      <c r="J2243" s="13">
        <f t="shared" si="238"/>
        <v>61.676874970000007</v>
      </c>
      <c r="K2243" s="13">
        <f>IFERROR([1]!EM_S_QSTM07_IS(B2243,"61",$K$2,"1")/1000000,"")</f>
        <v>42.271092539999998</v>
      </c>
      <c r="L2243" s="14">
        <f t="shared" si="241"/>
        <v>0.4590792729484538</v>
      </c>
      <c r="M2243" s="33">
        <f ca="1">[1]!EM_S_MAJASSRES_NUM(B2243,$M$2,$M$1)</f>
        <v>1</v>
      </c>
      <c r="N2243" s="29" t="str">
        <f t="shared" si="242"/>
        <v/>
      </c>
      <c r="O2243" s="21" t="str">
        <f t="shared" ca="1" si="243"/>
        <v/>
      </c>
      <c r="P2243" s="10" t="str">
        <f t="shared" si="244"/>
        <v>财报</v>
      </c>
    </row>
    <row r="2244" spans="1:16" x14ac:dyDescent="0.2">
      <c r="A2244" s="17">
        <f t="shared" ca="1" si="239"/>
        <v>56</v>
      </c>
      <c r="B2244" s="8" t="s">
        <v>54</v>
      </c>
      <c r="C2244" s="8" t="s">
        <v>55</v>
      </c>
      <c r="D2244" s="13">
        <f>IFERROR([1]!EM_S_QSTM07_IS(B2244,"61",$C$1,"1")/1000000,"")</f>
        <v>268.27706666</v>
      </c>
      <c r="E2244" s="13" t="str">
        <f>IFERROR([1]!EM_S_PERFORMANCEEXPRESS_PERFEXNETPROFITTOSHAREHOLDER(B2244,$C$1)/1000000,"")</f>
        <v/>
      </c>
      <c r="F2244" s="13" t="str">
        <f>IFERROR([1]!EM_S_PROFITNOTICE_FORECASTT(B2244,$C$1)/1000000,"")</f>
        <v/>
      </c>
      <c r="G2244" s="13" t="str">
        <f>IFERROR([1]!EM_S_PROFITNOTICE_FORECASTL(B2244,$C$1)/1000000,"")</f>
        <v/>
      </c>
      <c r="H2244" s="13" t="str">
        <f t="shared" si="240"/>
        <v/>
      </c>
      <c r="I2244" s="20">
        <f>IFERROR([1]!EM_S_QSTM07_IS(B2244,"61",$I$1,"1")/1000000,"")</f>
        <v>-173.86888165000002</v>
      </c>
      <c r="J2244" s="13">
        <f t="shared" ref="J2244:J2307" si="245">IFERROR(IF(D2244&lt;&gt;"",D2244-I2244,IF(E2244&lt;&gt;"",E2244-I2244,IF(H2244&lt;&gt;"",H2244-I2244,""))),"")</f>
        <v>442.14594830999999</v>
      </c>
      <c r="K2244" s="13">
        <f>IFERROR([1]!EM_S_QSTM07_IS(B2244,"61",$K$2,"1")/1000000,"")</f>
        <v>-289.88632429</v>
      </c>
      <c r="L2244" s="14">
        <f t="shared" si="241"/>
        <v>2.5252390722222571</v>
      </c>
      <c r="M2244" s="33" t="str">
        <f ca="1">[1]!EM_S_MAJASSRES_NUM(B2244,$M$2,$M$1)</f>
        <v/>
      </c>
      <c r="N2244" s="29" t="str">
        <f t="shared" si="242"/>
        <v/>
      </c>
      <c r="O2244" s="21">
        <f t="shared" ca="1" si="243"/>
        <v>2.5252390722222571</v>
      </c>
      <c r="P2244" s="10" t="str">
        <f t="shared" si="244"/>
        <v>财报</v>
      </c>
    </row>
    <row r="2245" spans="1:16" x14ac:dyDescent="0.2">
      <c r="A2245" s="17">
        <f t="shared" ref="A2245:A2308" ca="1" si="246">IFERROR(RANK(O2245,$O$4:$O$2880,0),"")</f>
        <v>1294</v>
      </c>
      <c r="B2245" s="8" t="s">
        <v>4502</v>
      </c>
      <c r="C2245" s="8" t="s">
        <v>4503</v>
      </c>
      <c r="D2245" s="13">
        <f>IFERROR([1]!EM_S_QSTM07_IS(B2245,"61",$C$1,"1")/1000000,"")</f>
        <v>92.35010351999999</v>
      </c>
      <c r="E2245" s="13">
        <f>IFERROR([1]!EM_S_PERFORMANCEEXPRESS_PERFEXNETPROFITTOSHAREHOLDER(B2245,$C$1)/1000000,"")</f>
        <v>166.2397</v>
      </c>
      <c r="F2245" s="13" t="str">
        <f>IFERROR([1]!EM_S_PROFITNOTICE_FORECASTT(B2245,$C$1)/1000000,"")</f>
        <v/>
      </c>
      <c r="G2245" s="13" t="str">
        <f>IFERROR([1]!EM_S_PROFITNOTICE_FORECASTL(B2245,$C$1)/1000000,"")</f>
        <v/>
      </c>
      <c r="H2245" s="13" t="str">
        <f t="shared" ref="H2245:H2308" si="247">IFERROR(AVERAGE(F2245:G2245),"")</f>
        <v/>
      </c>
      <c r="I2245" s="20">
        <f>IFERROR([1]!EM_S_QSTM07_IS(B2245,"61",$I$1,"1")/1000000,"")</f>
        <v>71.70019696</v>
      </c>
      <c r="J2245" s="13">
        <f t="shared" si="245"/>
        <v>20.649906559999991</v>
      </c>
      <c r="K2245" s="13">
        <f>IFERROR([1]!EM_S_QSTM07_IS(B2245,"61",$K$2,"1")/1000000,"")</f>
        <v>140.28714176</v>
      </c>
      <c r="L2245" s="14">
        <f t="shared" ref="L2245:L2308" si="248">IFERROR(IF(J2245="","",(J2245-K2245)/ABS(K2245)),"")</f>
        <v>-0.85280257120551095</v>
      </c>
      <c r="M2245" s="33" t="str">
        <f ca="1">[1]!EM_S_MAJASSRES_NUM(B2245,$M$2,$M$1)</f>
        <v/>
      </c>
      <c r="N2245" s="29" t="str">
        <f t="shared" ref="N2245:N2308" si="249">IFERROR(IF(ABS(K2245)&lt;$N$2,1,""),"")</f>
        <v/>
      </c>
      <c r="O2245" s="21">
        <f t="shared" ref="O2245:O2308" ca="1" si="250">IFERROR(IF(AND(M2245="",N2245=""),L2245,""),"")</f>
        <v>-0.85280257120551095</v>
      </c>
      <c r="P2245" s="10" t="str">
        <f t="shared" ref="P2245:P2308" si="251">IFERROR(IF(D2245&lt;&gt;"","财报",IF(E2245&lt;&gt;"","快报",IF(H2245&lt;&gt;"","预告",""))),"")</f>
        <v>财报</v>
      </c>
    </row>
    <row r="2246" spans="1:16" x14ac:dyDescent="0.2">
      <c r="A2246" s="17" t="str">
        <f t="shared" ca="1" si="246"/>
        <v/>
      </c>
      <c r="B2246" s="8" t="s">
        <v>4504</v>
      </c>
      <c r="C2246" s="8" t="s">
        <v>4505</v>
      </c>
      <c r="D2246" s="13">
        <f>IFERROR([1]!EM_S_QSTM07_IS(B2246,"61",$C$1,"1")/1000000,"")</f>
        <v>48.796710210000001</v>
      </c>
      <c r="E2246" s="13" t="str">
        <f>IFERROR([1]!EM_S_PERFORMANCEEXPRESS_PERFEXNETPROFITTOSHAREHOLDER(B2246,$C$1)/1000000,"")</f>
        <v/>
      </c>
      <c r="F2246" s="13" t="str">
        <f>IFERROR([1]!EM_S_PROFITNOTICE_FORECASTT(B2246,$C$1)/1000000,"")</f>
        <v/>
      </c>
      <c r="G2246" s="13" t="str">
        <f>IFERROR([1]!EM_S_PROFITNOTICE_FORECASTL(B2246,$C$1)/1000000,"")</f>
        <v/>
      </c>
      <c r="H2246" s="13" t="str">
        <f t="shared" si="247"/>
        <v/>
      </c>
      <c r="I2246" s="20">
        <f>IFERROR([1]!EM_S_QSTM07_IS(B2246,"61",$I$1,"1")/1000000,"")</f>
        <v>14.374881929999999</v>
      </c>
      <c r="J2246" s="13">
        <f t="shared" si="245"/>
        <v>34.42182828</v>
      </c>
      <c r="K2246" s="13">
        <f>IFERROR([1]!EM_S_QSTM07_IS(B2246,"61",$K$2,"1")/1000000,"")</f>
        <v>32.362210650000002</v>
      </c>
      <c r="L2246" s="14">
        <f t="shared" si="248"/>
        <v>6.3642674237397875E-2</v>
      </c>
      <c r="M2246" s="33">
        <f ca="1">[1]!EM_S_MAJASSRES_NUM(B2246,$M$2,$M$1)</f>
        <v>1</v>
      </c>
      <c r="N2246" s="29" t="str">
        <f t="shared" si="249"/>
        <v/>
      </c>
      <c r="O2246" s="21" t="str">
        <f t="shared" ca="1" si="250"/>
        <v/>
      </c>
      <c r="P2246" s="10" t="str">
        <f t="shared" si="251"/>
        <v>财报</v>
      </c>
    </row>
    <row r="2247" spans="1:16" x14ac:dyDescent="0.2">
      <c r="A2247" s="17">
        <f t="shared" ca="1" si="246"/>
        <v>1522</v>
      </c>
      <c r="B2247" s="8" t="s">
        <v>4506</v>
      </c>
      <c r="C2247" s="8" t="s">
        <v>4507</v>
      </c>
      <c r="D2247" s="13">
        <f>IFERROR([1]!EM_S_QSTM07_IS(B2247,"61",$C$1,"1")/1000000,"")</f>
        <v>153.86827358000002</v>
      </c>
      <c r="E2247" s="13" t="str">
        <f>IFERROR([1]!EM_S_PERFORMANCEEXPRESS_PERFEXNETPROFITTOSHAREHOLDER(B2247,$C$1)/1000000,"")</f>
        <v/>
      </c>
      <c r="F2247" s="13" t="str">
        <f>IFERROR([1]!EM_S_PROFITNOTICE_FORECASTT(B2247,$C$1)/1000000,"")</f>
        <v/>
      </c>
      <c r="G2247" s="13" t="str">
        <f>IFERROR([1]!EM_S_PROFITNOTICE_FORECASTL(B2247,$C$1)/1000000,"")</f>
        <v/>
      </c>
      <c r="H2247" s="13" t="str">
        <f t="shared" si="247"/>
        <v/>
      </c>
      <c r="I2247" s="20">
        <f>IFERROR([1]!EM_S_QSTM07_IS(B2247,"61",$I$1,"1")/1000000,"")</f>
        <v>153.19369880000002</v>
      </c>
      <c r="J2247" s="13">
        <f t="shared" si="245"/>
        <v>0.67457478000000037</v>
      </c>
      <c r="K2247" s="13">
        <f>IFERROR([1]!EM_S_QSTM07_IS(B2247,"61",$K$2,"1")/1000000,"")</f>
        <v>314.59989180000002</v>
      </c>
      <c r="L2247" s="14">
        <f t="shared" si="248"/>
        <v>-0.99785576919260721</v>
      </c>
      <c r="M2247" s="33" t="str">
        <f ca="1">[1]!EM_S_MAJASSRES_NUM(B2247,$M$2,$M$1)</f>
        <v/>
      </c>
      <c r="N2247" s="29" t="str">
        <f t="shared" si="249"/>
        <v/>
      </c>
      <c r="O2247" s="21">
        <f t="shared" ca="1" si="250"/>
        <v>-0.99785576919260721</v>
      </c>
      <c r="P2247" s="10" t="str">
        <f t="shared" si="251"/>
        <v>财报</v>
      </c>
    </row>
    <row r="2248" spans="1:16" x14ac:dyDescent="0.2">
      <c r="A2248" s="17">
        <f t="shared" ca="1" si="246"/>
        <v>550</v>
      </c>
      <c r="B2248" s="8" t="s">
        <v>4508</v>
      </c>
      <c r="C2248" s="8" t="s">
        <v>4509</v>
      </c>
      <c r="D2248" s="13">
        <f>IFERROR([1]!EM_S_QSTM07_IS(B2248,"61",$C$1,"1")/1000000,"")</f>
        <v>1.7265902399999999</v>
      </c>
      <c r="E2248" s="13" t="str">
        <f>IFERROR([1]!EM_S_PERFORMANCEEXPRESS_PERFEXNETPROFITTOSHAREHOLDER(B2248,$C$1)/1000000,"")</f>
        <v/>
      </c>
      <c r="F2248" s="13" t="str">
        <f>IFERROR([1]!EM_S_PROFITNOTICE_FORECASTT(B2248,$C$1)/1000000,"")</f>
        <v/>
      </c>
      <c r="G2248" s="13" t="str">
        <f>IFERROR([1]!EM_S_PROFITNOTICE_FORECASTL(B2248,$C$1)/1000000,"")</f>
        <v/>
      </c>
      <c r="H2248" s="13" t="str">
        <f t="shared" si="247"/>
        <v/>
      </c>
      <c r="I2248" s="20">
        <f>IFERROR([1]!EM_S_QSTM07_IS(B2248,"61",$I$1,"1")/1000000,"")</f>
        <v>-18.082096059999998</v>
      </c>
      <c r="J2248" s="13">
        <f t="shared" si="245"/>
        <v>19.808686299999998</v>
      </c>
      <c r="K2248" s="13">
        <f>IFERROR([1]!EM_S_QSTM07_IS(B2248,"61",$K$2,"1")/1000000,"")</f>
        <v>24.756522879999999</v>
      </c>
      <c r="L2248" s="14">
        <f t="shared" si="248"/>
        <v>-0.19985991586876681</v>
      </c>
      <c r="M2248" s="33" t="str">
        <f ca="1">[1]!EM_S_MAJASSRES_NUM(B2248,$M$2,$M$1)</f>
        <v/>
      </c>
      <c r="N2248" s="29" t="str">
        <f t="shared" si="249"/>
        <v/>
      </c>
      <c r="O2248" s="21">
        <f t="shared" ca="1" si="250"/>
        <v>-0.19985991586876681</v>
      </c>
      <c r="P2248" s="10" t="str">
        <f t="shared" si="251"/>
        <v>财报</v>
      </c>
    </row>
    <row r="2249" spans="1:16" x14ac:dyDescent="0.2">
      <c r="A2249" s="17">
        <f t="shared" ca="1" si="246"/>
        <v>442</v>
      </c>
      <c r="B2249" s="8" t="s">
        <v>4510</v>
      </c>
      <c r="C2249" s="8" t="s">
        <v>4511</v>
      </c>
      <c r="D2249" s="13">
        <f>IFERROR([1]!EM_S_QSTM07_IS(B2249,"61",$C$1,"1")/1000000,"")</f>
        <v>144.23126618999999</v>
      </c>
      <c r="E2249" s="13" t="str">
        <f>IFERROR([1]!EM_S_PERFORMANCEEXPRESS_PERFEXNETPROFITTOSHAREHOLDER(B2249,$C$1)/1000000,"")</f>
        <v/>
      </c>
      <c r="F2249" s="13" t="str">
        <f>IFERROR([1]!EM_S_PROFITNOTICE_FORECASTT(B2249,$C$1)/1000000,"")</f>
        <v/>
      </c>
      <c r="G2249" s="13" t="str">
        <f>IFERROR([1]!EM_S_PROFITNOTICE_FORECASTL(B2249,$C$1)/1000000,"")</f>
        <v/>
      </c>
      <c r="H2249" s="13" t="str">
        <f t="shared" si="247"/>
        <v/>
      </c>
      <c r="I2249" s="20">
        <f>IFERROR([1]!EM_S_QSTM07_IS(B2249,"61",$I$1,"1")/1000000,"")</f>
        <v>76.684942450000008</v>
      </c>
      <c r="J2249" s="13">
        <f t="shared" si="245"/>
        <v>67.546323739999977</v>
      </c>
      <c r="K2249" s="13">
        <f>IFERROR([1]!EM_S_QSTM07_IS(B2249,"61",$K$2,"1")/1000000,"")</f>
        <v>67.659948450000002</v>
      </c>
      <c r="L2249" s="14">
        <f t="shared" si="248"/>
        <v>-1.6793496389373131E-3</v>
      </c>
      <c r="M2249" s="33" t="str">
        <f ca="1">[1]!EM_S_MAJASSRES_NUM(B2249,$M$2,$M$1)</f>
        <v/>
      </c>
      <c r="N2249" s="29" t="str">
        <f t="shared" si="249"/>
        <v/>
      </c>
      <c r="O2249" s="21">
        <f t="shared" ca="1" si="250"/>
        <v>-1.6793496389373131E-3</v>
      </c>
      <c r="P2249" s="10" t="str">
        <f t="shared" si="251"/>
        <v>财报</v>
      </c>
    </row>
    <row r="2250" spans="1:16" x14ac:dyDescent="0.2">
      <c r="A2250" s="17" t="str">
        <f t="shared" ca="1" si="246"/>
        <v/>
      </c>
      <c r="B2250" s="8" t="s">
        <v>4512</v>
      </c>
      <c r="C2250" s="8" t="s">
        <v>4513</v>
      </c>
      <c r="D2250" s="13">
        <f>IFERROR([1]!EM_S_QSTM07_IS(B2250,"61",$C$1,"1")/1000000,"")</f>
        <v>24.33409597</v>
      </c>
      <c r="E2250" s="13" t="str">
        <f>IFERROR([1]!EM_S_PERFORMANCEEXPRESS_PERFEXNETPROFITTOSHAREHOLDER(B2250,$C$1)/1000000,"")</f>
        <v/>
      </c>
      <c r="F2250" s="13" t="str">
        <f>IFERROR([1]!EM_S_PROFITNOTICE_FORECASTT(B2250,$C$1)/1000000,"")</f>
        <v/>
      </c>
      <c r="G2250" s="13" t="str">
        <f>IFERROR([1]!EM_S_PROFITNOTICE_FORECASTL(B2250,$C$1)/1000000,"")</f>
        <v/>
      </c>
      <c r="H2250" s="13" t="str">
        <f t="shared" si="247"/>
        <v/>
      </c>
      <c r="I2250" s="20">
        <f>IFERROR([1]!EM_S_QSTM07_IS(B2250,"61",$I$1,"1")/1000000,"")</f>
        <v>12.25932293</v>
      </c>
      <c r="J2250" s="13">
        <f t="shared" si="245"/>
        <v>12.07477304</v>
      </c>
      <c r="K2250" s="13">
        <f>IFERROR([1]!EM_S_QSTM07_IS(B2250,"61",$K$2,"1")/1000000,"")</f>
        <v>-10.672916789999999</v>
      </c>
      <c r="L2250" s="14">
        <f t="shared" si="248"/>
        <v>2.1313470607503913</v>
      </c>
      <c r="M2250" s="33">
        <f ca="1">[1]!EM_S_MAJASSRES_NUM(B2250,$M$2,$M$1)</f>
        <v>1</v>
      </c>
      <c r="N2250" s="29" t="str">
        <f t="shared" si="249"/>
        <v/>
      </c>
      <c r="O2250" s="21" t="str">
        <f t="shared" ca="1" si="250"/>
        <v/>
      </c>
      <c r="P2250" s="10" t="str">
        <f t="shared" si="251"/>
        <v>财报</v>
      </c>
    </row>
    <row r="2251" spans="1:16" x14ac:dyDescent="0.2">
      <c r="A2251" s="17">
        <f t="shared" ca="1" si="246"/>
        <v>852</v>
      </c>
      <c r="B2251" s="8" t="s">
        <v>4514</v>
      </c>
      <c r="C2251" s="8" t="s">
        <v>4515</v>
      </c>
      <c r="D2251" s="13">
        <f>IFERROR([1]!EM_S_QSTM07_IS(B2251,"61",$C$1,"1")/1000000,"")</f>
        <v>68.040461409999992</v>
      </c>
      <c r="E2251" s="13" t="str">
        <f>IFERROR([1]!EM_S_PERFORMANCEEXPRESS_PERFEXNETPROFITTOSHAREHOLDER(B2251,$C$1)/1000000,"")</f>
        <v/>
      </c>
      <c r="F2251" s="13" t="str">
        <f>IFERROR([1]!EM_S_PROFITNOTICE_FORECASTT(B2251,$C$1)/1000000,"")</f>
        <v/>
      </c>
      <c r="G2251" s="13" t="str">
        <f>IFERROR([1]!EM_S_PROFITNOTICE_FORECASTL(B2251,$C$1)/1000000,"")</f>
        <v/>
      </c>
      <c r="H2251" s="13" t="str">
        <f t="shared" si="247"/>
        <v/>
      </c>
      <c r="I2251" s="20">
        <f>IFERROR([1]!EM_S_QSTM07_IS(B2251,"61",$I$1,"1")/1000000,"")</f>
        <v>44.891878470000002</v>
      </c>
      <c r="J2251" s="13">
        <f t="shared" si="245"/>
        <v>23.14858293999999</v>
      </c>
      <c r="K2251" s="13">
        <f>IFERROR([1]!EM_S_QSTM07_IS(B2251,"61",$K$2,"1")/1000000,"")</f>
        <v>49.826220259999999</v>
      </c>
      <c r="L2251" s="14">
        <f t="shared" si="248"/>
        <v>-0.5354136272186103</v>
      </c>
      <c r="M2251" s="33" t="str">
        <f ca="1">[1]!EM_S_MAJASSRES_NUM(B2251,$M$2,$M$1)</f>
        <v/>
      </c>
      <c r="N2251" s="29" t="str">
        <f t="shared" si="249"/>
        <v/>
      </c>
      <c r="O2251" s="21">
        <f t="shared" ca="1" si="250"/>
        <v>-0.5354136272186103</v>
      </c>
      <c r="P2251" s="10" t="str">
        <f t="shared" si="251"/>
        <v>财报</v>
      </c>
    </row>
    <row r="2252" spans="1:16" x14ac:dyDescent="0.2">
      <c r="A2252" s="17">
        <f t="shared" ca="1" si="246"/>
        <v>1508</v>
      </c>
      <c r="B2252" s="8" t="s">
        <v>4516</v>
      </c>
      <c r="C2252" s="8" t="s">
        <v>4517</v>
      </c>
      <c r="D2252" s="13">
        <f>IFERROR([1]!EM_S_QSTM07_IS(B2252,"61",$C$1,"1")/1000000,"")</f>
        <v>344.21565747000005</v>
      </c>
      <c r="E2252" s="13">
        <f>IFERROR([1]!EM_S_PERFORMANCEEXPRESS_PERFEXNETPROFITTOSHAREHOLDER(B2252,$C$1)/1000000,"")</f>
        <v>678.74655092</v>
      </c>
      <c r="F2252" s="13" t="str">
        <f>IFERROR([1]!EM_S_PROFITNOTICE_FORECASTT(B2252,$C$1)/1000000,"")</f>
        <v/>
      </c>
      <c r="G2252" s="13" t="str">
        <f>IFERROR([1]!EM_S_PROFITNOTICE_FORECASTL(B2252,$C$1)/1000000,"")</f>
        <v/>
      </c>
      <c r="H2252" s="13" t="str">
        <f t="shared" si="247"/>
        <v/>
      </c>
      <c r="I2252" s="20">
        <f>IFERROR([1]!EM_S_QSTM07_IS(B2252,"61",$I$1,"1")/1000000,"")</f>
        <v>334.53089345000001</v>
      </c>
      <c r="J2252" s="13">
        <f t="shared" si="245"/>
        <v>9.6847640200000455</v>
      </c>
      <c r="K2252" s="13">
        <f>IFERROR([1]!EM_S_QSTM07_IS(B2252,"61",$K$2,"1")/1000000,"")</f>
        <v>837.54627242999993</v>
      </c>
      <c r="L2252" s="14">
        <f t="shared" si="248"/>
        <v>-0.9884367415403793</v>
      </c>
      <c r="M2252" s="33" t="str">
        <f ca="1">[1]!EM_S_MAJASSRES_NUM(B2252,$M$2,$M$1)</f>
        <v/>
      </c>
      <c r="N2252" s="29" t="str">
        <f t="shared" si="249"/>
        <v/>
      </c>
      <c r="O2252" s="21">
        <f t="shared" ca="1" si="250"/>
        <v>-0.9884367415403793</v>
      </c>
      <c r="P2252" s="10" t="str">
        <f t="shared" si="251"/>
        <v>财报</v>
      </c>
    </row>
    <row r="2253" spans="1:16" x14ac:dyDescent="0.2">
      <c r="A2253" s="17" t="str">
        <f t="shared" ca="1" si="246"/>
        <v/>
      </c>
      <c r="B2253" s="8" t="s">
        <v>4518</v>
      </c>
      <c r="C2253" s="8" t="s">
        <v>4519</v>
      </c>
      <c r="D2253" s="13">
        <f>IFERROR([1]!EM_S_QSTM07_IS(B2253,"61",$C$1,"1")/1000000,"")</f>
        <v>7.2160535299999999</v>
      </c>
      <c r="E2253" s="13" t="str">
        <f>IFERROR([1]!EM_S_PERFORMANCEEXPRESS_PERFEXNETPROFITTOSHAREHOLDER(B2253,$C$1)/1000000,"")</f>
        <v/>
      </c>
      <c r="F2253" s="13" t="str">
        <f>IFERROR([1]!EM_S_PROFITNOTICE_FORECASTT(B2253,$C$1)/1000000,"")</f>
        <v/>
      </c>
      <c r="G2253" s="13" t="str">
        <f>IFERROR([1]!EM_S_PROFITNOTICE_FORECASTL(B2253,$C$1)/1000000,"")</f>
        <v/>
      </c>
      <c r="H2253" s="13" t="str">
        <f t="shared" si="247"/>
        <v/>
      </c>
      <c r="I2253" s="20">
        <f>IFERROR([1]!EM_S_QSTM07_IS(B2253,"61",$I$1,"1")/1000000,"")</f>
        <v>-6.0216539000000004</v>
      </c>
      <c r="J2253" s="13">
        <f t="shared" si="245"/>
        <v>13.23770743</v>
      </c>
      <c r="K2253" s="13">
        <f>IFERROR([1]!EM_S_QSTM07_IS(B2253,"61",$K$2,"1")/1000000,"")</f>
        <v>8.6213797899999989</v>
      </c>
      <c r="L2253" s="14">
        <f t="shared" si="248"/>
        <v>0.53545114035627028</v>
      </c>
      <c r="M2253" s="33" t="str">
        <f ca="1">[1]!EM_S_MAJASSRES_NUM(B2253,$M$2,$M$1)</f>
        <v/>
      </c>
      <c r="N2253" s="29">
        <f t="shared" si="249"/>
        <v>1</v>
      </c>
      <c r="O2253" s="21" t="str">
        <f t="shared" ca="1" si="250"/>
        <v/>
      </c>
      <c r="P2253" s="10" t="str">
        <f t="shared" si="251"/>
        <v>财报</v>
      </c>
    </row>
    <row r="2254" spans="1:16" x14ac:dyDescent="0.2">
      <c r="A2254" s="17">
        <f t="shared" ca="1" si="246"/>
        <v>1514</v>
      </c>
      <c r="B2254" s="8" t="s">
        <v>4520</v>
      </c>
      <c r="C2254" s="8" t="s">
        <v>4521</v>
      </c>
      <c r="D2254" s="13">
        <f>IFERROR([1]!EM_S_QSTM07_IS(B2254,"61",$C$1,"1")/1000000,"")</f>
        <v>71.964394030000008</v>
      </c>
      <c r="E2254" s="13" t="str">
        <f>IFERROR([1]!EM_S_PERFORMANCEEXPRESS_PERFEXNETPROFITTOSHAREHOLDER(B2254,$C$1)/1000000,"")</f>
        <v/>
      </c>
      <c r="F2254" s="13" t="str">
        <f>IFERROR([1]!EM_S_PROFITNOTICE_FORECASTT(B2254,$C$1)/1000000,"")</f>
        <v/>
      </c>
      <c r="G2254" s="13" t="str">
        <f>IFERROR([1]!EM_S_PROFITNOTICE_FORECASTL(B2254,$C$1)/1000000,"")</f>
        <v/>
      </c>
      <c r="H2254" s="13" t="str">
        <f t="shared" si="247"/>
        <v/>
      </c>
      <c r="I2254" s="20">
        <f>IFERROR([1]!EM_S_QSTM07_IS(B2254,"61",$I$1,"1")/1000000,"")</f>
        <v>71.207718530000008</v>
      </c>
      <c r="J2254" s="13">
        <f t="shared" si="245"/>
        <v>0.75667550000000006</v>
      </c>
      <c r="K2254" s="13">
        <f>IFERROR([1]!EM_S_QSTM07_IS(B2254,"61",$K$2,"1")/1000000,"")</f>
        <v>99.741225319999998</v>
      </c>
      <c r="L2254" s="14">
        <f t="shared" si="248"/>
        <v>-0.99241361335222866</v>
      </c>
      <c r="M2254" s="33" t="str">
        <f ca="1">[1]!EM_S_MAJASSRES_NUM(B2254,$M$2,$M$1)</f>
        <v/>
      </c>
      <c r="N2254" s="29" t="str">
        <f t="shared" si="249"/>
        <v/>
      </c>
      <c r="O2254" s="21">
        <f t="shared" ca="1" si="250"/>
        <v>-0.99241361335222866</v>
      </c>
      <c r="P2254" s="10" t="str">
        <f t="shared" si="251"/>
        <v>财报</v>
      </c>
    </row>
    <row r="2255" spans="1:16" x14ac:dyDescent="0.2">
      <c r="A2255" s="17">
        <f t="shared" ca="1" si="246"/>
        <v>62</v>
      </c>
      <c r="B2255" s="8" t="s">
        <v>56</v>
      </c>
      <c r="C2255" s="8" t="s">
        <v>57</v>
      </c>
      <c r="D2255" s="13">
        <f>IFERROR([1]!EM_S_QSTM07_IS(B2255,"61",$C$1,"1")/1000000,"")</f>
        <v>133.60995782999998</v>
      </c>
      <c r="E2255" s="13" t="str">
        <f>IFERROR([1]!EM_S_PERFORMANCEEXPRESS_PERFEXNETPROFITTOSHAREHOLDER(B2255,$C$1)/1000000,"")</f>
        <v/>
      </c>
      <c r="F2255" s="13" t="str">
        <f>IFERROR([1]!EM_S_PROFITNOTICE_FORECASTT(B2255,$C$1)/1000000,"")</f>
        <v/>
      </c>
      <c r="G2255" s="13" t="str">
        <f>IFERROR([1]!EM_S_PROFITNOTICE_FORECASTL(B2255,$C$1)/1000000,"")</f>
        <v/>
      </c>
      <c r="H2255" s="13" t="str">
        <f t="shared" si="247"/>
        <v/>
      </c>
      <c r="I2255" s="20">
        <f>IFERROR([1]!EM_S_QSTM07_IS(B2255,"61",$I$1,"1")/1000000,"")</f>
        <v>-447.40907622000003</v>
      </c>
      <c r="J2255" s="13">
        <f t="shared" si="245"/>
        <v>581.01903405000007</v>
      </c>
      <c r="K2255" s="13">
        <f>IFERROR([1]!EM_S_QSTM07_IS(B2255,"61",$K$2,"1")/1000000,"")</f>
        <v>-390.22508782</v>
      </c>
      <c r="L2255" s="14">
        <f t="shared" si="248"/>
        <v>2.4889330598805786</v>
      </c>
      <c r="M2255" s="33" t="str">
        <f ca="1">[1]!EM_S_MAJASSRES_NUM(B2255,$M$2,$M$1)</f>
        <v/>
      </c>
      <c r="N2255" s="29" t="str">
        <f t="shared" si="249"/>
        <v/>
      </c>
      <c r="O2255" s="21">
        <f t="shared" ca="1" si="250"/>
        <v>2.4889330598805786</v>
      </c>
      <c r="P2255" s="10" t="str">
        <f t="shared" si="251"/>
        <v>财报</v>
      </c>
    </row>
    <row r="2256" spans="1:16" x14ac:dyDescent="0.2">
      <c r="A2256" s="17">
        <f t="shared" ca="1" si="246"/>
        <v>719</v>
      </c>
      <c r="B2256" s="8" t="s">
        <v>4522</v>
      </c>
      <c r="C2256" s="8" t="s">
        <v>4523</v>
      </c>
      <c r="D2256" s="13">
        <f>IFERROR([1]!EM_S_QSTM07_IS(B2256,"61",$C$1,"1")/1000000,"")</f>
        <v>267.65893215</v>
      </c>
      <c r="E2256" s="13" t="str">
        <f>IFERROR([1]!EM_S_PERFORMANCEEXPRESS_PERFEXNETPROFITTOSHAREHOLDER(B2256,$C$1)/1000000,"")</f>
        <v/>
      </c>
      <c r="F2256" s="13" t="str">
        <f>IFERROR([1]!EM_S_PROFITNOTICE_FORECASTT(B2256,$C$1)/1000000,"")</f>
        <v/>
      </c>
      <c r="G2256" s="13" t="str">
        <f>IFERROR([1]!EM_S_PROFITNOTICE_FORECASTL(B2256,$C$1)/1000000,"")</f>
        <v/>
      </c>
      <c r="H2256" s="13" t="str">
        <f t="shared" si="247"/>
        <v/>
      </c>
      <c r="I2256" s="20">
        <f>IFERROR([1]!EM_S_QSTM07_IS(B2256,"61",$I$1,"1")/1000000,"")</f>
        <v>21.421427399999999</v>
      </c>
      <c r="J2256" s="13">
        <f t="shared" si="245"/>
        <v>246.23750475</v>
      </c>
      <c r="K2256" s="13">
        <f>IFERROR([1]!EM_S_QSTM07_IS(B2256,"61",$K$2,"1")/1000000,"")</f>
        <v>420.23649839999996</v>
      </c>
      <c r="L2256" s="14">
        <f t="shared" si="248"/>
        <v>-0.41405017011249678</v>
      </c>
      <c r="M2256" s="33" t="str">
        <f ca="1">[1]!EM_S_MAJASSRES_NUM(B2256,$M$2,$M$1)</f>
        <v/>
      </c>
      <c r="N2256" s="29" t="str">
        <f t="shared" si="249"/>
        <v/>
      </c>
      <c r="O2256" s="21">
        <f t="shared" ca="1" si="250"/>
        <v>-0.41405017011249678</v>
      </c>
      <c r="P2256" s="10" t="str">
        <f t="shared" si="251"/>
        <v>财报</v>
      </c>
    </row>
    <row r="2257" spans="1:16" x14ac:dyDescent="0.2">
      <c r="A2257" s="17">
        <f t="shared" ca="1" si="246"/>
        <v>1620</v>
      </c>
      <c r="B2257" s="8" t="s">
        <v>4524</v>
      </c>
      <c r="C2257" s="8" t="s">
        <v>4525</v>
      </c>
      <c r="D2257" s="13">
        <f>IFERROR([1]!EM_S_QSTM07_IS(B2257,"61",$C$1,"1")/1000000,"")</f>
        <v>372.17419889999996</v>
      </c>
      <c r="E2257" s="13" t="str">
        <f>IFERROR([1]!EM_S_PERFORMANCEEXPRESS_PERFEXNETPROFITTOSHAREHOLDER(B2257,$C$1)/1000000,"")</f>
        <v/>
      </c>
      <c r="F2257" s="13" t="str">
        <f>IFERROR([1]!EM_S_PROFITNOTICE_FORECASTT(B2257,$C$1)/1000000,"")</f>
        <v/>
      </c>
      <c r="G2257" s="13" t="str">
        <f>IFERROR([1]!EM_S_PROFITNOTICE_FORECASTL(B2257,$C$1)/1000000,"")</f>
        <v/>
      </c>
      <c r="H2257" s="13" t="str">
        <f t="shared" si="247"/>
        <v/>
      </c>
      <c r="I2257" s="20">
        <f>IFERROR([1]!EM_S_QSTM07_IS(B2257,"61",$I$1,"1")/1000000,"")</f>
        <v>498.01784246</v>
      </c>
      <c r="J2257" s="13">
        <f t="shared" si="245"/>
        <v>-125.84364356000003</v>
      </c>
      <c r="K2257" s="13">
        <f>IFERROR([1]!EM_S_QSTM07_IS(B2257,"61",$K$2,"1")/1000000,"")</f>
        <v>1319.51525853</v>
      </c>
      <c r="L2257" s="14">
        <f t="shared" si="248"/>
        <v>-1.0953711165873106</v>
      </c>
      <c r="M2257" s="33" t="str">
        <f ca="1">[1]!EM_S_MAJASSRES_NUM(B2257,$M$2,$M$1)</f>
        <v/>
      </c>
      <c r="N2257" s="29" t="str">
        <f t="shared" si="249"/>
        <v/>
      </c>
      <c r="O2257" s="21">
        <f t="shared" ca="1" si="250"/>
        <v>-1.0953711165873106</v>
      </c>
      <c r="P2257" s="10" t="str">
        <f t="shared" si="251"/>
        <v>财报</v>
      </c>
    </row>
    <row r="2258" spans="1:16" x14ac:dyDescent="0.2">
      <c r="A2258" s="17">
        <f t="shared" ca="1" si="246"/>
        <v>1889</v>
      </c>
      <c r="B2258" s="8" t="s">
        <v>4526</v>
      </c>
      <c r="C2258" s="8" t="s">
        <v>4527</v>
      </c>
      <c r="D2258" s="13">
        <f>IFERROR([1]!EM_S_QSTM07_IS(B2258,"61",$C$1,"1")/1000000,"")</f>
        <v>-17.441438789999999</v>
      </c>
      <c r="E2258" s="13" t="str">
        <f>IFERROR([1]!EM_S_PERFORMANCEEXPRESS_PERFEXNETPROFITTOSHAREHOLDER(B2258,$C$1)/1000000,"")</f>
        <v/>
      </c>
      <c r="F2258" s="13" t="str">
        <f>IFERROR([1]!EM_S_PROFITNOTICE_FORECASTT(B2258,$C$1)/1000000,"")</f>
        <v/>
      </c>
      <c r="G2258" s="13" t="str">
        <f>IFERROR([1]!EM_S_PROFITNOTICE_FORECASTL(B2258,$C$1)/1000000,"")</f>
        <v/>
      </c>
      <c r="H2258" s="13" t="str">
        <f t="shared" si="247"/>
        <v/>
      </c>
      <c r="I2258" s="20">
        <f>IFERROR([1]!EM_S_QSTM07_IS(B2258,"61",$I$1,"1")/1000000,"")</f>
        <v>28.154468739999999</v>
      </c>
      <c r="J2258" s="13">
        <f t="shared" si="245"/>
        <v>-45.595907529999998</v>
      </c>
      <c r="K2258" s="13">
        <f>IFERROR([1]!EM_S_QSTM07_IS(B2258,"61",$K$2,"1")/1000000,"")</f>
        <v>71.57019185</v>
      </c>
      <c r="L2258" s="14">
        <f t="shared" si="248"/>
        <v>-1.6370795767260471</v>
      </c>
      <c r="M2258" s="33" t="str">
        <f ca="1">[1]!EM_S_MAJASSRES_NUM(B2258,$M$2,$M$1)</f>
        <v/>
      </c>
      <c r="N2258" s="29" t="str">
        <f t="shared" si="249"/>
        <v/>
      </c>
      <c r="O2258" s="21">
        <f t="shared" ca="1" si="250"/>
        <v>-1.6370795767260471</v>
      </c>
      <c r="P2258" s="10" t="str">
        <f t="shared" si="251"/>
        <v>财报</v>
      </c>
    </row>
    <row r="2259" spans="1:16" x14ac:dyDescent="0.2">
      <c r="A2259" s="17">
        <f t="shared" ca="1" si="246"/>
        <v>1011</v>
      </c>
      <c r="B2259" s="8" t="s">
        <v>4528</v>
      </c>
      <c r="C2259" s="8" t="s">
        <v>4529</v>
      </c>
      <c r="D2259" s="13">
        <f>IFERROR([1]!EM_S_QSTM07_IS(B2259,"61",$C$1,"1")/1000000,"")</f>
        <v>2199.8242420000001</v>
      </c>
      <c r="E2259" s="13" t="str">
        <f>IFERROR([1]!EM_S_PERFORMANCEEXPRESS_PERFEXNETPROFITTOSHAREHOLDER(B2259,$C$1)/1000000,"")</f>
        <v/>
      </c>
      <c r="F2259" s="13" t="str">
        <f>IFERROR([1]!EM_S_PROFITNOTICE_FORECASTT(B2259,$C$1)/1000000,"")</f>
        <v/>
      </c>
      <c r="G2259" s="13" t="str">
        <f>IFERROR([1]!EM_S_PROFITNOTICE_FORECASTL(B2259,$C$1)/1000000,"")</f>
        <v/>
      </c>
      <c r="H2259" s="13" t="str">
        <f t="shared" si="247"/>
        <v/>
      </c>
      <c r="I2259" s="20">
        <f>IFERROR([1]!EM_S_QSTM07_IS(B2259,"61",$I$1,"1")/1000000,"")</f>
        <v>1155.094163</v>
      </c>
      <c r="J2259" s="13">
        <f t="shared" si="245"/>
        <v>1044.7300790000002</v>
      </c>
      <c r="K2259" s="13">
        <f>IFERROR([1]!EM_S_QSTM07_IS(B2259,"61",$K$2,"1")/1000000,"")</f>
        <v>2991.8211179999998</v>
      </c>
      <c r="L2259" s="14">
        <f t="shared" si="248"/>
        <v>-0.65080463109425779</v>
      </c>
      <c r="M2259" s="33" t="str">
        <f ca="1">[1]!EM_S_MAJASSRES_NUM(B2259,$M$2,$M$1)</f>
        <v/>
      </c>
      <c r="N2259" s="29" t="str">
        <f t="shared" si="249"/>
        <v/>
      </c>
      <c r="O2259" s="21">
        <f t="shared" ca="1" si="250"/>
        <v>-0.65080463109425779</v>
      </c>
      <c r="P2259" s="10" t="str">
        <f t="shared" si="251"/>
        <v>财报</v>
      </c>
    </row>
    <row r="2260" spans="1:16" x14ac:dyDescent="0.2">
      <c r="A2260" s="17">
        <f t="shared" ca="1" si="246"/>
        <v>162</v>
      </c>
      <c r="B2260" s="8" t="s">
        <v>4530</v>
      </c>
      <c r="C2260" s="8" t="s">
        <v>4531</v>
      </c>
      <c r="D2260" s="13">
        <f>IFERROR([1]!EM_S_QSTM07_IS(B2260,"61",$C$1,"1")/1000000,"")</f>
        <v>13.196601230000001</v>
      </c>
      <c r="E2260" s="13" t="str">
        <f>IFERROR([1]!EM_S_PERFORMANCEEXPRESS_PERFEXNETPROFITTOSHAREHOLDER(B2260,$C$1)/1000000,"")</f>
        <v/>
      </c>
      <c r="F2260" s="13">
        <f>IFERROR([1]!EM_S_PROFITNOTICE_FORECASTT(B2260,$C$1)/1000000,"")</f>
        <v>21</v>
      </c>
      <c r="G2260" s="13">
        <f>IFERROR([1]!EM_S_PROFITNOTICE_FORECASTL(B2260,$C$1)/1000000,"")</f>
        <v>20</v>
      </c>
      <c r="H2260" s="13">
        <f t="shared" si="247"/>
        <v>20.5</v>
      </c>
      <c r="I2260" s="20">
        <f>IFERROR([1]!EM_S_QSTM07_IS(B2260,"61",$I$1,"1")/1000000,"")</f>
        <v>7.4557189400000006</v>
      </c>
      <c r="J2260" s="13">
        <f t="shared" si="245"/>
        <v>5.7408822900000001</v>
      </c>
      <c r="K2260" s="13">
        <f>IFERROR([1]!EM_S_QSTM07_IS(B2260,"61",$K$2,"1")/1000000,"")</f>
        <v>-27.71149333</v>
      </c>
      <c r="L2260" s="14">
        <f t="shared" si="248"/>
        <v>1.2071661105244378</v>
      </c>
      <c r="M2260" s="33" t="str">
        <f ca="1">[1]!EM_S_MAJASSRES_NUM(B2260,$M$2,$M$1)</f>
        <v/>
      </c>
      <c r="N2260" s="29" t="str">
        <f t="shared" si="249"/>
        <v/>
      </c>
      <c r="O2260" s="21">
        <f t="shared" ca="1" si="250"/>
        <v>1.2071661105244378</v>
      </c>
      <c r="P2260" s="10" t="str">
        <f t="shared" si="251"/>
        <v>财报</v>
      </c>
    </row>
    <row r="2261" spans="1:16" x14ac:dyDescent="0.2">
      <c r="A2261" s="17">
        <f t="shared" ca="1" si="246"/>
        <v>1299</v>
      </c>
      <c r="B2261" s="8" t="s">
        <v>4532</v>
      </c>
      <c r="C2261" s="8" t="s">
        <v>4533</v>
      </c>
      <c r="D2261" s="13">
        <f>IFERROR([1]!EM_S_QSTM07_IS(B2261,"61",$C$1,"1")/1000000,"")</f>
        <v>51.31332742</v>
      </c>
      <c r="E2261" s="13" t="str">
        <f>IFERROR([1]!EM_S_PERFORMANCEEXPRESS_PERFEXNETPROFITTOSHAREHOLDER(B2261,$C$1)/1000000,"")</f>
        <v/>
      </c>
      <c r="F2261" s="13" t="str">
        <f>IFERROR([1]!EM_S_PROFITNOTICE_FORECASTT(B2261,$C$1)/1000000,"")</f>
        <v/>
      </c>
      <c r="G2261" s="13" t="str">
        <f>IFERROR([1]!EM_S_PROFITNOTICE_FORECASTL(B2261,$C$1)/1000000,"")</f>
        <v/>
      </c>
      <c r="H2261" s="13" t="str">
        <f t="shared" si="247"/>
        <v/>
      </c>
      <c r="I2261" s="20">
        <f>IFERROR([1]!EM_S_QSTM07_IS(B2261,"61",$I$1,"1")/1000000,"")</f>
        <v>42.879054700000005</v>
      </c>
      <c r="J2261" s="13">
        <f t="shared" si="245"/>
        <v>8.4342727199999956</v>
      </c>
      <c r="K2261" s="13">
        <f>IFERROR([1]!EM_S_QSTM07_IS(B2261,"61",$K$2,"1")/1000000,"")</f>
        <v>58.56447489</v>
      </c>
      <c r="L2261" s="14">
        <f t="shared" si="248"/>
        <v>-0.85598312396991771</v>
      </c>
      <c r="M2261" s="33" t="str">
        <f ca="1">[1]!EM_S_MAJASSRES_NUM(B2261,$M$2,$M$1)</f>
        <v/>
      </c>
      <c r="N2261" s="29" t="str">
        <f t="shared" si="249"/>
        <v/>
      </c>
      <c r="O2261" s="21">
        <f t="shared" ca="1" si="250"/>
        <v>-0.85598312396991771</v>
      </c>
      <c r="P2261" s="10" t="str">
        <f t="shared" si="251"/>
        <v>财报</v>
      </c>
    </row>
    <row r="2262" spans="1:16" x14ac:dyDescent="0.2">
      <c r="A2262" s="17">
        <f t="shared" ca="1" si="246"/>
        <v>13</v>
      </c>
      <c r="B2262" s="8" t="s">
        <v>4534</v>
      </c>
      <c r="C2262" s="8" t="s">
        <v>4535</v>
      </c>
      <c r="D2262" s="13">
        <f>IFERROR([1]!EM_S_QSTM07_IS(B2262,"61",$C$1,"1")/1000000,"")</f>
        <v>36.740186999999999</v>
      </c>
      <c r="E2262" s="13" t="str">
        <f>IFERROR([1]!EM_S_PERFORMANCEEXPRESS_PERFEXNETPROFITTOSHAREHOLDER(B2262,$C$1)/1000000,"")</f>
        <v/>
      </c>
      <c r="F2262" s="13" t="str">
        <f>IFERROR([1]!EM_S_PROFITNOTICE_FORECASTT(B2262,$C$1)/1000000,"")</f>
        <v/>
      </c>
      <c r="G2262" s="13" t="str">
        <f>IFERROR([1]!EM_S_PROFITNOTICE_FORECASTL(B2262,$C$1)/1000000,"")</f>
        <v/>
      </c>
      <c r="H2262" s="13" t="str">
        <f t="shared" si="247"/>
        <v/>
      </c>
      <c r="I2262" s="20">
        <f>IFERROR([1]!EM_S_QSTM07_IS(B2262,"61",$I$1,"1")/1000000,"")</f>
        <v>-216.69457499999999</v>
      </c>
      <c r="J2262" s="13">
        <f t="shared" si="245"/>
        <v>253.43476199999998</v>
      </c>
      <c r="K2262" s="13">
        <f>IFERROR([1]!EM_S_QSTM07_IS(B2262,"61",$K$2,"1")/1000000,"")</f>
        <v>-38.32761</v>
      </c>
      <c r="L2262" s="14">
        <f t="shared" si="248"/>
        <v>7.6123288668403788</v>
      </c>
      <c r="M2262" s="33" t="str">
        <f ca="1">[1]!EM_S_MAJASSRES_NUM(B2262,$M$2,$M$1)</f>
        <v/>
      </c>
      <c r="N2262" s="29" t="str">
        <f t="shared" si="249"/>
        <v/>
      </c>
      <c r="O2262" s="21">
        <f t="shared" ca="1" si="250"/>
        <v>7.6123288668403788</v>
      </c>
      <c r="P2262" s="10" t="str">
        <f t="shared" si="251"/>
        <v>财报</v>
      </c>
    </row>
    <row r="2263" spans="1:16" x14ac:dyDescent="0.2">
      <c r="A2263" s="17" t="str">
        <f t="shared" ca="1" si="246"/>
        <v/>
      </c>
      <c r="B2263" s="8" t="s">
        <v>4536</v>
      </c>
      <c r="C2263" s="8" t="s">
        <v>4537</v>
      </c>
      <c r="D2263" s="13">
        <f>IFERROR([1]!EM_S_QSTM07_IS(B2263,"61",$C$1,"1")/1000000,"")</f>
        <v>23.743674160000001</v>
      </c>
      <c r="E2263" s="13" t="str">
        <f>IFERROR([1]!EM_S_PERFORMANCEEXPRESS_PERFEXNETPROFITTOSHAREHOLDER(B2263,$C$1)/1000000,"")</f>
        <v/>
      </c>
      <c r="F2263" s="13" t="str">
        <f>IFERROR([1]!EM_S_PROFITNOTICE_FORECASTT(B2263,$C$1)/1000000,"")</f>
        <v/>
      </c>
      <c r="G2263" s="13" t="str">
        <f>IFERROR([1]!EM_S_PROFITNOTICE_FORECASTL(B2263,$C$1)/1000000,"")</f>
        <v/>
      </c>
      <c r="H2263" s="13" t="str">
        <f t="shared" si="247"/>
        <v/>
      </c>
      <c r="I2263" s="20">
        <f>IFERROR([1]!EM_S_QSTM07_IS(B2263,"61",$I$1,"1")/1000000,"")</f>
        <v>26.2272353</v>
      </c>
      <c r="J2263" s="13">
        <f t="shared" si="245"/>
        <v>-2.4835611399999991</v>
      </c>
      <c r="K2263" s="13">
        <f>IFERROR([1]!EM_S_QSTM07_IS(B2263,"61",$K$2,"1")/1000000,"")</f>
        <v>9.3367911600000006</v>
      </c>
      <c r="L2263" s="14">
        <f t="shared" si="248"/>
        <v>-1.2659972893728084</v>
      </c>
      <c r="M2263" s="33">
        <f ca="1">[1]!EM_S_MAJASSRES_NUM(B2263,$M$2,$M$1)</f>
        <v>1</v>
      </c>
      <c r="N2263" s="29">
        <f t="shared" si="249"/>
        <v>1</v>
      </c>
      <c r="O2263" s="21" t="str">
        <f t="shared" ca="1" si="250"/>
        <v/>
      </c>
      <c r="P2263" s="10" t="str">
        <f t="shared" si="251"/>
        <v>财报</v>
      </c>
    </row>
    <row r="2264" spans="1:16" x14ac:dyDescent="0.2">
      <c r="A2264" s="17">
        <f t="shared" ca="1" si="246"/>
        <v>1281</v>
      </c>
      <c r="B2264" s="8" t="s">
        <v>4538</v>
      </c>
      <c r="C2264" s="8" t="s">
        <v>4539</v>
      </c>
      <c r="D2264" s="13">
        <f>IFERROR([1]!EM_S_QSTM07_IS(B2264,"61",$C$1,"1")/1000000,"")</f>
        <v>19.163311059999998</v>
      </c>
      <c r="E2264" s="13" t="str">
        <f>IFERROR([1]!EM_S_PERFORMANCEEXPRESS_PERFEXNETPROFITTOSHAREHOLDER(B2264,$C$1)/1000000,"")</f>
        <v/>
      </c>
      <c r="F2264" s="13" t="str">
        <f>IFERROR([1]!EM_S_PROFITNOTICE_FORECASTT(B2264,$C$1)/1000000,"")</f>
        <v/>
      </c>
      <c r="G2264" s="13" t="str">
        <f>IFERROR([1]!EM_S_PROFITNOTICE_FORECASTL(B2264,$C$1)/1000000,"")</f>
        <v/>
      </c>
      <c r="H2264" s="13" t="str">
        <f t="shared" si="247"/>
        <v/>
      </c>
      <c r="I2264" s="20">
        <f>IFERROR([1]!EM_S_QSTM07_IS(B2264,"61",$I$1,"1")/1000000,"")</f>
        <v>17.60618397</v>
      </c>
      <c r="J2264" s="13">
        <f t="shared" si="245"/>
        <v>1.557127089999998</v>
      </c>
      <c r="K2264" s="13">
        <f>IFERROR([1]!EM_S_QSTM07_IS(B2264,"61",$K$2,"1")/1000000,"")</f>
        <v>10.049350890000001</v>
      </c>
      <c r="L2264" s="14">
        <f t="shared" si="248"/>
        <v>-0.84505197330212856</v>
      </c>
      <c r="M2264" s="33" t="str">
        <f ca="1">[1]!EM_S_MAJASSRES_NUM(B2264,$M$2,$M$1)</f>
        <v/>
      </c>
      <c r="N2264" s="29" t="str">
        <f t="shared" si="249"/>
        <v/>
      </c>
      <c r="O2264" s="21">
        <f t="shared" ca="1" si="250"/>
        <v>-0.84505197330212856</v>
      </c>
      <c r="P2264" s="10" t="str">
        <f t="shared" si="251"/>
        <v>财报</v>
      </c>
    </row>
    <row r="2265" spans="1:16" x14ac:dyDescent="0.2">
      <c r="A2265" s="17" t="str">
        <f t="shared" ca="1" si="246"/>
        <v/>
      </c>
      <c r="B2265" s="8" t="s">
        <v>4540</v>
      </c>
      <c r="C2265" s="8" t="s">
        <v>4541</v>
      </c>
      <c r="D2265" s="13">
        <f>IFERROR([1]!EM_S_QSTM07_IS(B2265,"61",$C$1,"1")/1000000,"")</f>
        <v>-2.5294819300000002</v>
      </c>
      <c r="E2265" s="13" t="str">
        <f>IFERROR([1]!EM_S_PERFORMANCEEXPRESS_PERFEXNETPROFITTOSHAREHOLDER(B2265,$C$1)/1000000,"")</f>
        <v/>
      </c>
      <c r="F2265" s="13" t="str">
        <f>IFERROR([1]!EM_S_PROFITNOTICE_FORECASTT(B2265,$C$1)/1000000,"")</f>
        <v/>
      </c>
      <c r="G2265" s="13" t="str">
        <f>IFERROR([1]!EM_S_PROFITNOTICE_FORECASTL(B2265,$C$1)/1000000,"")</f>
        <v/>
      </c>
      <c r="H2265" s="13" t="str">
        <f t="shared" si="247"/>
        <v/>
      </c>
      <c r="I2265" s="20">
        <f>IFERROR([1]!EM_S_QSTM07_IS(B2265,"61",$I$1,"1")/1000000,"")</f>
        <v>2.9654430299999999</v>
      </c>
      <c r="J2265" s="13">
        <f t="shared" si="245"/>
        <v>-5.4949249600000005</v>
      </c>
      <c r="K2265" s="13">
        <f>IFERROR([1]!EM_S_QSTM07_IS(B2265,"61",$K$2,"1")/1000000,"")</f>
        <v>7.8807196900000003</v>
      </c>
      <c r="L2265" s="14">
        <f t="shared" si="248"/>
        <v>-1.6972618207665247</v>
      </c>
      <c r="M2265" s="33" t="str">
        <f ca="1">[1]!EM_S_MAJASSRES_NUM(B2265,$M$2,$M$1)</f>
        <v/>
      </c>
      <c r="N2265" s="29">
        <f t="shared" si="249"/>
        <v>1</v>
      </c>
      <c r="O2265" s="21" t="str">
        <f t="shared" ca="1" si="250"/>
        <v/>
      </c>
      <c r="P2265" s="10" t="str">
        <f t="shared" si="251"/>
        <v>财报</v>
      </c>
    </row>
    <row r="2266" spans="1:16" x14ac:dyDescent="0.2">
      <c r="A2266" s="17">
        <f t="shared" ca="1" si="246"/>
        <v>324</v>
      </c>
      <c r="B2266" s="8" t="s">
        <v>4542</v>
      </c>
      <c r="C2266" s="8" t="s">
        <v>4543</v>
      </c>
      <c r="D2266" s="13">
        <f>IFERROR([1]!EM_S_QSTM07_IS(B2266,"61",$C$1,"1")/1000000,"")</f>
        <v>12.11423246</v>
      </c>
      <c r="E2266" s="13" t="str">
        <f>IFERROR([1]!EM_S_PERFORMANCEEXPRESS_PERFEXNETPROFITTOSHAREHOLDER(B2266,$C$1)/1000000,"")</f>
        <v/>
      </c>
      <c r="F2266" s="13" t="str">
        <f>IFERROR([1]!EM_S_PROFITNOTICE_FORECASTT(B2266,$C$1)/1000000,"")</f>
        <v/>
      </c>
      <c r="G2266" s="13" t="str">
        <f>IFERROR([1]!EM_S_PROFITNOTICE_FORECASTL(B2266,$C$1)/1000000,"")</f>
        <v/>
      </c>
      <c r="H2266" s="13" t="str">
        <f t="shared" si="247"/>
        <v/>
      </c>
      <c r="I2266" s="20">
        <f>IFERROR([1]!EM_S_QSTM07_IS(B2266,"61",$I$1,"1")/1000000,"")</f>
        <v>-9.6412855399999984</v>
      </c>
      <c r="J2266" s="13">
        <f t="shared" si="245"/>
        <v>21.755517999999999</v>
      </c>
      <c r="K2266" s="13">
        <f>IFERROR([1]!EM_S_QSTM07_IS(B2266,"61",$K$2,"1")/1000000,"")</f>
        <v>14.910975449999999</v>
      </c>
      <c r="L2266" s="14">
        <f t="shared" si="248"/>
        <v>0.45902714902531749</v>
      </c>
      <c r="M2266" s="33" t="str">
        <f ca="1">[1]!EM_S_MAJASSRES_NUM(B2266,$M$2,$M$1)</f>
        <v/>
      </c>
      <c r="N2266" s="29" t="str">
        <f t="shared" si="249"/>
        <v/>
      </c>
      <c r="O2266" s="21">
        <f t="shared" ca="1" si="250"/>
        <v>0.45902714902531749</v>
      </c>
      <c r="P2266" s="10" t="str">
        <f t="shared" si="251"/>
        <v>财报</v>
      </c>
    </row>
    <row r="2267" spans="1:16" x14ac:dyDescent="0.2">
      <c r="A2267" s="17" t="str">
        <f t="shared" ca="1" si="246"/>
        <v/>
      </c>
      <c r="B2267" s="8" t="s">
        <v>4544</v>
      </c>
      <c r="C2267" s="8" t="s">
        <v>4545</v>
      </c>
      <c r="D2267" s="13">
        <f>IFERROR([1]!EM_S_QSTM07_IS(B2267,"61",$C$1,"1")/1000000,"")</f>
        <v>89.959653709999998</v>
      </c>
      <c r="E2267" s="13" t="str">
        <f>IFERROR([1]!EM_S_PERFORMANCEEXPRESS_PERFEXNETPROFITTOSHAREHOLDER(B2267,$C$1)/1000000,"")</f>
        <v/>
      </c>
      <c r="F2267" s="13" t="str">
        <f>IFERROR([1]!EM_S_PROFITNOTICE_FORECASTT(B2267,$C$1)/1000000,"")</f>
        <v/>
      </c>
      <c r="G2267" s="13" t="str">
        <f>IFERROR([1]!EM_S_PROFITNOTICE_FORECASTL(B2267,$C$1)/1000000,"")</f>
        <v/>
      </c>
      <c r="H2267" s="13" t="str">
        <f t="shared" si="247"/>
        <v/>
      </c>
      <c r="I2267" s="20">
        <f>IFERROR([1]!EM_S_QSTM07_IS(B2267,"61",$I$1,"1")/1000000,"")</f>
        <v>82.439332629999996</v>
      </c>
      <c r="J2267" s="13">
        <f t="shared" si="245"/>
        <v>7.5203210800000022</v>
      </c>
      <c r="K2267" s="13">
        <f>IFERROR([1]!EM_S_QSTM07_IS(B2267,"61",$K$2,"1")/1000000,"")</f>
        <v>2.0120303399999999</v>
      </c>
      <c r="L2267" s="14">
        <f t="shared" si="248"/>
        <v>2.7376777727914394</v>
      </c>
      <c r="M2267" s="33" t="str">
        <f ca="1">[1]!EM_S_MAJASSRES_NUM(B2267,$M$2,$M$1)</f>
        <v/>
      </c>
      <c r="N2267" s="29">
        <f t="shared" si="249"/>
        <v>1</v>
      </c>
      <c r="O2267" s="21" t="str">
        <f t="shared" ca="1" si="250"/>
        <v/>
      </c>
      <c r="P2267" s="10" t="str">
        <f t="shared" si="251"/>
        <v>财报</v>
      </c>
    </row>
    <row r="2268" spans="1:16" x14ac:dyDescent="0.2">
      <c r="A2268" s="17">
        <f t="shared" ca="1" si="246"/>
        <v>1860</v>
      </c>
      <c r="B2268" s="8" t="s">
        <v>4546</v>
      </c>
      <c r="C2268" s="8" t="s">
        <v>4547</v>
      </c>
      <c r="D2268" s="13">
        <f>IFERROR([1]!EM_S_QSTM07_IS(B2268,"61",$C$1,"1")/1000000,"")</f>
        <v>32.682482669999999</v>
      </c>
      <c r="E2268" s="13" t="str">
        <f>IFERROR([1]!EM_S_PERFORMANCEEXPRESS_PERFEXNETPROFITTOSHAREHOLDER(B2268,$C$1)/1000000,"")</f>
        <v/>
      </c>
      <c r="F2268" s="13">
        <f>IFERROR([1]!EM_S_PROFITNOTICE_FORECASTT(B2268,$C$1)/1000000,"")</f>
        <v>145</v>
      </c>
      <c r="G2268" s="13">
        <f>IFERROR([1]!EM_S_PROFITNOTICE_FORECASTL(B2268,$C$1)/1000000,"")</f>
        <v>145</v>
      </c>
      <c r="H2268" s="13">
        <f t="shared" si="247"/>
        <v>145</v>
      </c>
      <c r="I2268" s="20">
        <f>IFERROR([1]!EM_S_QSTM07_IS(B2268,"61",$I$1,"1")/1000000,"")</f>
        <v>112.56975898</v>
      </c>
      <c r="J2268" s="13">
        <f t="shared" si="245"/>
        <v>-79.887276310000004</v>
      </c>
      <c r="K2268" s="13">
        <f>IFERROR([1]!EM_S_QSTM07_IS(B2268,"61",$K$2,"1")/1000000,"")</f>
        <v>-31.254485769999999</v>
      </c>
      <c r="L2268" s="14">
        <f t="shared" si="248"/>
        <v>-1.5560259380968853</v>
      </c>
      <c r="M2268" s="33" t="str">
        <f ca="1">[1]!EM_S_MAJASSRES_NUM(B2268,$M$2,$M$1)</f>
        <v/>
      </c>
      <c r="N2268" s="29" t="str">
        <f t="shared" si="249"/>
        <v/>
      </c>
      <c r="O2268" s="21">
        <f t="shared" ca="1" si="250"/>
        <v>-1.5560259380968853</v>
      </c>
      <c r="P2268" s="10" t="str">
        <f t="shared" si="251"/>
        <v>财报</v>
      </c>
    </row>
    <row r="2269" spans="1:16" x14ac:dyDescent="0.2">
      <c r="A2269" s="17">
        <f t="shared" ca="1" si="246"/>
        <v>43</v>
      </c>
      <c r="B2269" s="8" t="s">
        <v>4548</v>
      </c>
      <c r="C2269" s="8" t="s">
        <v>4549</v>
      </c>
      <c r="D2269" s="13">
        <f>IFERROR([1]!EM_S_QSTM07_IS(B2269,"61",$C$1,"1")/1000000,"")</f>
        <v>29.916438500000002</v>
      </c>
      <c r="E2269" s="13" t="str">
        <f>IFERROR([1]!EM_S_PERFORMANCEEXPRESS_PERFEXNETPROFITTOSHAREHOLDER(B2269,$C$1)/1000000,"")</f>
        <v/>
      </c>
      <c r="F2269" s="13">
        <f>IFERROR([1]!EM_S_PROFITNOTICE_FORECASTT(B2269,$C$1)/1000000,"")</f>
        <v>-16</v>
      </c>
      <c r="G2269" s="13">
        <f>IFERROR([1]!EM_S_PROFITNOTICE_FORECASTL(B2269,$C$1)/1000000,"")</f>
        <v>-18</v>
      </c>
      <c r="H2269" s="13">
        <f t="shared" si="247"/>
        <v>-17</v>
      </c>
      <c r="I2269" s="20">
        <f>IFERROR([1]!EM_S_QSTM07_IS(B2269,"61",$I$1,"1")/1000000,"")</f>
        <v>-47.289716549999994</v>
      </c>
      <c r="J2269" s="13">
        <f t="shared" si="245"/>
        <v>77.206155049999992</v>
      </c>
      <c r="K2269" s="13">
        <f>IFERROR([1]!EM_S_QSTM07_IS(B2269,"61",$K$2,"1")/1000000,"")</f>
        <v>-37.854052129999999</v>
      </c>
      <c r="L2269" s="14">
        <f t="shared" si="248"/>
        <v>3.0395743838692706</v>
      </c>
      <c r="M2269" s="33" t="str">
        <f ca="1">[1]!EM_S_MAJASSRES_NUM(B2269,$M$2,$M$1)</f>
        <v/>
      </c>
      <c r="N2269" s="29" t="str">
        <f t="shared" si="249"/>
        <v/>
      </c>
      <c r="O2269" s="21">
        <f t="shared" ca="1" si="250"/>
        <v>3.0395743838692706</v>
      </c>
      <c r="P2269" s="10" t="str">
        <f t="shared" si="251"/>
        <v>财报</v>
      </c>
    </row>
    <row r="2270" spans="1:16" x14ac:dyDescent="0.2">
      <c r="A2270" s="17">
        <f t="shared" ca="1" si="246"/>
        <v>1456</v>
      </c>
      <c r="B2270" s="8" t="s">
        <v>4550</v>
      </c>
      <c r="C2270" s="8" t="s">
        <v>4551</v>
      </c>
      <c r="D2270" s="13">
        <f>IFERROR([1]!EM_S_QSTM07_IS(B2270,"61",$C$1,"1")/1000000,"")</f>
        <v>122.670666</v>
      </c>
      <c r="E2270" s="13" t="str">
        <f>IFERROR([1]!EM_S_PERFORMANCEEXPRESS_PERFEXNETPROFITTOSHAREHOLDER(B2270,$C$1)/1000000,"")</f>
        <v/>
      </c>
      <c r="F2270" s="13" t="str">
        <f>IFERROR([1]!EM_S_PROFITNOTICE_FORECASTT(B2270,$C$1)/1000000,"")</f>
        <v/>
      </c>
      <c r="G2270" s="13" t="str">
        <f>IFERROR([1]!EM_S_PROFITNOTICE_FORECASTL(B2270,$C$1)/1000000,"")</f>
        <v/>
      </c>
      <c r="H2270" s="13" t="str">
        <f t="shared" si="247"/>
        <v/>
      </c>
      <c r="I2270" s="20">
        <f>IFERROR([1]!EM_S_QSTM07_IS(B2270,"61",$I$1,"1")/1000000,"")</f>
        <v>118.050343</v>
      </c>
      <c r="J2270" s="13">
        <f t="shared" si="245"/>
        <v>4.6203229999999991</v>
      </c>
      <c r="K2270" s="13">
        <f>IFERROR([1]!EM_S_QSTM07_IS(B2270,"61",$K$2,"1")/1000000,"")</f>
        <v>103.21239199999999</v>
      </c>
      <c r="L2270" s="14">
        <f t="shared" si="248"/>
        <v>-0.95523480358831336</v>
      </c>
      <c r="M2270" s="33" t="str">
        <f ca="1">[1]!EM_S_MAJASSRES_NUM(B2270,$M$2,$M$1)</f>
        <v/>
      </c>
      <c r="N2270" s="29" t="str">
        <f t="shared" si="249"/>
        <v/>
      </c>
      <c r="O2270" s="21">
        <f t="shared" ca="1" si="250"/>
        <v>-0.95523480358831336</v>
      </c>
      <c r="P2270" s="10" t="str">
        <f t="shared" si="251"/>
        <v>财报</v>
      </c>
    </row>
    <row r="2271" spans="1:16" x14ac:dyDescent="0.2">
      <c r="A2271" s="17">
        <f t="shared" ca="1" si="246"/>
        <v>476</v>
      </c>
      <c r="B2271" s="8" t="s">
        <v>4552</v>
      </c>
      <c r="C2271" s="8" t="s">
        <v>4553</v>
      </c>
      <c r="D2271" s="13">
        <f>IFERROR([1]!EM_S_QSTM07_IS(B2271,"61",$C$1,"1")/1000000,"")</f>
        <v>506.27606407000002</v>
      </c>
      <c r="E2271" s="13" t="str">
        <f>IFERROR([1]!EM_S_PERFORMANCEEXPRESS_PERFEXNETPROFITTOSHAREHOLDER(B2271,$C$1)/1000000,"")</f>
        <v/>
      </c>
      <c r="F2271" s="13" t="str">
        <f>IFERROR([1]!EM_S_PROFITNOTICE_FORECASTT(B2271,$C$1)/1000000,"")</f>
        <v/>
      </c>
      <c r="G2271" s="13" t="str">
        <f>IFERROR([1]!EM_S_PROFITNOTICE_FORECASTL(B2271,$C$1)/1000000,"")</f>
        <v/>
      </c>
      <c r="H2271" s="13" t="str">
        <f t="shared" si="247"/>
        <v/>
      </c>
      <c r="I2271" s="20">
        <f>IFERROR([1]!EM_S_QSTM07_IS(B2271,"61",$I$1,"1")/1000000,"")</f>
        <v>86.197988900000013</v>
      </c>
      <c r="J2271" s="13">
        <f t="shared" si="245"/>
        <v>420.07807517000003</v>
      </c>
      <c r="K2271" s="13">
        <f>IFERROR([1]!EM_S_QSTM07_IS(B2271,"61",$K$2,"1")/1000000,"")</f>
        <v>452.06938862999999</v>
      </c>
      <c r="L2271" s="14">
        <f t="shared" si="248"/>
        <v>-7.0766378491031873E-2</v>
      </c>
      <c r="M2271" s="33" t="str">
        <f ca="1">[1]!EM_S_MAJASSRES_NUM(B2271,$M$2,$M$1)</f>
        <v/>
      </c>
      <c r="N2271" s="29" t="str">
        <f t="shared" si="249"/>
        <v/>
      </c>
      <c r="O2271" s="21">
        <f t="shared" ca="1" si="250"/>
        <v>-7.0766378491031873E-2</v>
      </c>
      <c r="P2271" s="10" t="str">
        <f t="shared" si="251"/>
        <v>财报</v>
      </c>
    </row>
    <row r="2272" spans="1:16" x14ac:dyDescent="0.2">
      <c r="A2272" s="17" t="str">
        <f t="shared" ca="1" si="246"/>
        <v/>
      </c>
      <c r="B2272" s="8" t="s">
        <v>4554</v>
      </c>
      <c r="C2272" s="8" t="s">
        <v>4555</v>
      </c>
      <c r="D2272" s="13">
        <f>IFERROR([1]!EM_S_QSTM07_IS(B2272,"61",$C$1,"1")/1000000,"")</f>
        <v>-13.044450869999999</v>
      </c>
      <c r="E2272" s="13" t="str">
        <f>IFERROR([1]!EM_S_PERFORMANCEEXPRESS_PERFEXNETPROFITTOSHAREHOLDER(B2272,$C$1)/1000000,"")</f>
        <v/>
      </c>
      <c r="F2272" s="13" t="str">
        <f>IFERROR([1]!EM_S_PROFITNOTICE_FORECASTT(B2272,$C$1)/1000000,"")</f>
        <v/>
      </c>
      <c r="G2272" s="13" t="str">
        <f>IFERROR([1]!EM_S_PROFITNOTICE_FORECASTL(B2272,$C$1)/1000000,"")</f>
        <v/>
      </c>
      <c r="H2272" s="13" t="str">
        <f t="shared" si="247"/>
        <v/>
      </c>
      <c r="I2272" s="20">
        <f>IFERROR([1]!EM_S_QSTM07_IS(B2272,"61",$I$1,"1")/1000000,"")</f>
        <v>0.66725864000000001</v>
      </c>
      <c r="J2272" s="13">
        <f t="shared" si="245"/>
        <v>-13.711709509999999</v>
      </c>
      <c r="K2272" s="13">
        <f>IFERROR([1]!EM_S_QSTM07_IS(B2272,"61",$K$2,"1")/1000000,"")</f>
        <v>4.5261826799999998</v>
      </c>
      <c r="L2272" s="14">
        <f t="shared" si="248"/>
        <v>-4.0294202597231443</v>
      </c>
      <c r="M2272" s="33" t="str">
        <f ca="1">[1]!EM_S_MAJASSRES_NUM(B2272,$M$2,$M$1)</f>
        <v/>
      </c>
      <c r="N2272" s="29">
        <f t="shared" si="249"/>
        <v>1</v>
      </c>
      <c r="O2272" s="21" t="str">
        <f t="shared" ca="1" si="250"/>
        <v/>
      </c>
      <c r="P2272" s="10" t="str">
        <f t="shared" si="251"/>
        <v>财报</v>
      </c>
    </row>
    <row r="2273" spans="1:16" x14ac:dyDescent="0.2">
      <c r="A2273" s="17">
        <f t="shared" ca="1" si="246"/>
        <v>1524</v>
      </c>
      <c r="B2273" s="8" t="s">
        <v>4556</v>
      </c>
      <c r="C2273" s="8" t="s">
        <v>4557</v>
      </c>
      <c r="D2273" s="13">
        <f>IFERROR([1]!EM_S_QSTM07_IS(B2273,"61",$C$1,"1")/1000000,"")</f>
        <v>535.16948300000001</v>
      </c>
      <c r="E2273" s="13" t="str">
        <f>IFERROR([1]!EM_S_PERFORMANCEEXPRESS_PERFEXNETPROFITTOSHAREHOLDER(B2273,$C$1)/1000000,"")</f>
        <v/>
      </c>
      <c r="F2273" s="13" t="str">
        <f>IFERROR([1]!EM_S_PROFITNOTICE_FORECASTT(B2273,$C$1)/1000000,"")</f>
        <v/>
      </c>
      <c r="G2273" s="13" t="str">
        <f>IFERROR([1]!EM_S_PROFITNOTICE_FORECASTL(B2273,$C$1)/1000000,"")</f>
        <v/>
      </c>
      <c r="H2273" s="13" t="str">
        <f t="shared" si="247"/>
        <v/>
      </c>
      <c r="I2273" s="20">
        <f>IFERROR([1]!EM_S_QSTM07_IS(B2273,"61",$I$1,"1")/1000000,"")</f>
        <v>533.85940300000004</v>
      </c>
      <c r="J2273" s="13">
        <f t="shared" si="245"/>
        <v>1.3100799999999708</v>
      </c>
      <c r="K2273" s="13">
        <f>IFERROR([1]!EM_S_QSTM07_IS(B2273,"61",$K$2,"1")/1000000,"")</f>
        <v>677.75106400000004</v>
      </c>
      <c r="L2273" s="14">
        <f t="shared" si="248"/>
        <v>-0.99806701889589367</v>
      </c>
      <c r="M2273" s="33" t="str">
        <f ca="1">[1]!EM_S_MAJASSRES_NUM(B2273,$M$2,$M$1)</f>
        <v/>
      </c>
      <c r="N2273" s="29" t="str">
        <f t="shared" si="249"/>
        <v/>
      </c>
      <c r="O2273" s="21">
        <f t="shared" ca="1" si="250"/>
        <v>-0.99806701889589367</v>
      </c>
      <c r="P2273" s="10" t="str">
        <f t="shared" si="251"/>
        <v>财报</v>
      </c>
    </row>
    <row r="2274" spans="1:16" x14ac:dyDescent="0.2">
      <c r="A2274" s="17">
        <f t="shared" ca="1" si="246"/>
        <v>130</v>
      </c>
      <c r="B2274" s="8" t="s">
        <v>4558</v>
      </c>
      <c r="C2274" s="8" t="s">
        <v>4559</v>
      </c>
      <c r="D2274" s="13">
        <f>IFERROR([1]!EM_S_QSTM07_IS(B2274,"61",$C$1,"1")/1000000,"")</f>
        <v>-43.301263030000001</v>
      </c>
      <c r="E2274" s="13" t="str">
        <f>IFERROR([1]!EM_S_PERFORMANCEEXPRESS_PERFEXNETPROFITTOSHAREHOLDER(B2274,$C$1)/1000000,"")</f>
        <v/>
      </c>
      <c r="F2274" s="13" t="str">
        <f>IFERROR([1]!EM_S_PROFITNOTICE_FORECASTT(B2274,$C$1)/1000000,"")</f>
        <v/>
      </c>
      <c r="G2274" s="13" t="str">
        <f>IFERROR([1]!EM_S_PROFITNOTICE_FORECASTL(B2274,$C$1)/1000000,"")</f>
        <v/>
      </c>
      <c r="H2274" s="13" t="str">
        <f t="shared" si="247"/>
        <v/>
      </c>
      <c r="I2274" s="20">
        <f>IFERROR([1]!EM_S_QSTM07_IS(B2274,"61",$I$1,"1")/1000000,"")</f>
        <v>-55.060014889999998</v>
      </c>
      <c r="J2274" s="13">
        <f t="shared" si="245"/>
        <v>11.758751859999997</v>
      </c>
      <c r="K2274" s="13">
        <f>IFERROR([1]!EM_S_QSTM07_IS(B2274,"61",$K$2,"1")/1000000,"")</f>
        <v>-23.68428776</v>
      </c>
      <c r="L2274" s="14">
        <f t="shared" si="248"/>
        <v>1.4964790150818532</v>
      </c>
      <c r="M2274" s="33" t="str">
        <f ca="1">[1]!EM_S_MAJASSRES_NUM(B2274,$M$2,$M$1)</f>
        <v/>
      </c>
      <c r="N2274" s="29" t="str">
        <f t="shared" si="249"/>
        <v/>
      </c>
      <c r="O2274" s="21">
        <f t="shared" ca="1" si="250"/>
        <v>1.4964790150818532</v>
      </c>
      <c r="P2274" s="10" t="str">
        <f t="shared" si="251"/>
        <v>财报</v>
      </c>
    </row>
    <row r="2275" spans="1:16" x14ac:dyDescent="0.2">
      <c r="A2275" s="17" t="str">
        <f t="shared" ca="1" si="246"/>
        <v/>
      </c>
      <c r="B2275" s="8" t="s">
        <v>4560</v>
      </c>
      <c r="C2275" s="8" t="s">
        <v>4561</v>
      </c>
      <c r="D2275" s="13">
        <f>IFERROR([1]!EM_S_QSTM07_IS(B2275,"61",$C$1,"1")/1000000,"")</f>
        <v>40.169366850000003</v>
      </c>
      <c r="E2275" s="13" t="str">
        <f>IFERROR([1]!EM_S_PERFORMANCEEXPRESS_PERFEXNETPROFITTOSHAREHOLDER(B2275,$C$1)/1000000,"")</f>
        <v/>
      </c>
      <c r="F2275" s="13" t="str">
        <f>IFERROR([1]!EM_S_PROFITNOTICE_FORECASTT(B2275,$C$1)/1000000,"")</f>
        <v/>
      </c>
      <c r="G2275" s="13" t="str">
        <f>IFERROR([1]!EM_S_PROFITNOTICE_FORECASTL(B2275,$C$1)/1000000,"")</f>
        <v/>
      </c>
      <c r="H2275" s="13" t="str">
        <f t="shared" si="247"/>
        <v/>
      </c>
      <c r="I2275" s="20">
        <f>IFERROR([1]!EM_S_QSTM07_IS(B2275,"61",$I$1,"1")/1000000,"")</f>
        <v>30.567915710000001</v>
      </c>
      <c r="J2275" s="13">
        <f t="shared" si="245"/>
        <v>9.6014511400000018</v>
      </c>
      <c r="K2275" s="13">
        <f>IFERROR([1]!EM_S_QSTM07_IS(B2275,"61",$K$2,"1")/1000000,"")</f>
        <v>23.055700300000002</v>
      </c>
      <c r="L2275" s="14">
        <f t="shared" si="248"/>
        <v>-0.58355413129654532</v>
      </c>
      <c r="M2275" s="33">
        <f ca="1">[1]!EM_S_MAJASSRES_NUM(B2275,$M$2,$M$1)</f>
        <v>1</v>
      </c>
      <c r="N2275" s="29" t="str">
        <f t="shared" si="249"/>
        <v/>
      </c>
      <c r="O2275" s="21" t="str">
        <f t="shared" ca="1" si="250"/>
        <v/>
      </c>
      <c r="P2275" s="10" t="str">
        <f t="shared" si="251"/>
        <v>财报</v>
      </c>
    </row>
    <row r="2276" spans="1:16" x14ac:dyDescent="0.2">
      <c r="A2276" s="17" t="str">
        <f t="shared" ca="1" si="246"/>
        <v/>
      </c>
      <c r="B2276" s="8" t="s">
        <v>70</v>
      </c>
      <c r="C2276" s="8" t="s">
        <v>71</v>
      </c>
      <c r="D2276" s="13">
        <f>IFERROR([1]!EM_S_QSTM07_IS(B2276,"61",$C$1,"1")/1000000,"")</f>
        <v>-10.72358504</v>
      </c>
      <c r="E2276" s="13" t="str">
        <f>IFERROR([1]!EM_S_PERFORMANCEEXPRESS_PERFEXNETPROFITTOSHAREHOLDER(B2276,$C$1)/1000000,"")</f>
        <v/>
      </c>
      <c r="F2276" s="13" t="str">
        <f>IFERROR([1]!EM_S_PROFITNOTICE_FORECASTT(B2276,$C$1)/1000000,"")</f>
        <v/>
      </c>
      <c r="G2276" s="13" t="str">
        <f>IFERROR([1]!EM_S_PROFITNOTICE_FORECASTL(B2276,$C$1)/1000000,"")</f>
        <v/>
      </c>
      <c r="H2276" s="13" t="str">
        <f t="shared" si="247"/>
        <v/>
      </c>
      <c r="I2276" s="20">
        <f>IFERROR([1]!EM_S_QSTM07_IS(B2276,"61",$I$1,"1")/1000000,"")</f>
        <v>-10.826680400000001</v>
      </c>
      <c r="J2276" s="13">
        <f t="shared" si="245"/>
        <v>0.10309536000000108</v>
      </c>
      <c r="K2276" s="13">
        <f>IFERROR([1]!EM_S_QSTM07_IS(B2276,"61",$K$2,"1")/1000000,"")</f>
        <v>-2.2681412000000001</v>
      </c>
      <c r="L2276" s="14">
        <f t="shared" si="248"/>
        <v>1.0454536781043442</v>
      </c>
      <c r="M2276" s="33">
        <f ca="1">[1]!EM_S_MAJASSRES_NUM(B2276,$M$2,$M$1)</f>
        <v>1</v>
      </c>
      <c r="N2276" s="29">
        <f t="shared" si="249"/>
        <v>1</v>
      </c>
      <c r="O2276" s="21" t="str">
        <f t="shared" ca="1" si="250"/>
        <v/>
      </c>
      <c r="P2276" s="10" t="str">
        <f t="shared" si="251"/>
        <v>财报</v>
      </c>
    </row>
    <row r="2277" spans="1:16" x14ac:dyDescent="0.2">
      <c r="A2277" s="17" t="str">
        <f t="shared" ca="1" si="246"/>
        <v/>
      </c>
      <c r="B2277" s="8" t="s">
        <v>4562</v>
      </c>
      <c r="C2277" s="8" t="s">
        <v>4563</v>
      </c>
      <c r="D2277" s="13">
        <f>IFERROR([1]!EM_S_QSTM07_IS(B2277,"61",$C$1,"1")/1000000,"")</f>
        <v>51.042532899999998</v>
      </c>
      <c r="E2277" s="13" t="str">
        <f>IFERROR([1]!EM_S_PERFORMANCEEXPRESS_PERFEXNETPROFITTOSHAREHOLDER(B2277,$C$1)/1000000,"")</f>
        <v/>
      </c>
      <c r="F2277" s="13" t="str">
        <f>IFERROR([1]!EM_S_PROFITNOTICE_FORECASTT(B2277,$C$1)/1000000,"")</f>
        <v/>
      </c>
      <c r="G2277" s="13" t="str">
        <f>IFERROR([1]!EM_S_PROFITNOTICE_FORECASTL(B2277,$C$1)/1000000,"")</f>
        <v/>
      </c>
      <c r="H2277" s="13" t="str">
        <f t="shared" si="247"/>
        <v/>
      </c>
      <c r="I2277" s="20">
        <f>IFERROR([1]!EM_S_QSTM07_IS(B2277,"61",$I$1,"1")/1000000,"")</f>
        <v>22.648927329999999</v>
      </c>
      <c r="J2277" s="13">
        <f t="shared" si="245"/>
        <v>28.393605569999998</v>
      </c>
      <c r="K2277" s="13">
        <f>IFERROR([1]!EM_S_QSTM07_IS(B2277,"61",$K$2,"1")/1000000,"")</f>
        <v>-7.4975009999999997</v>
      </c>
      <c r="L2277" s="14">
        <f t="shared" si="248"/>
        <v>4.7870759296997756</v>
      </c>
      <c r="M2277" s="33">
        <f ca="1">[1]!EM_S_MAJASSRES_NUM(B2277,$M$2,$M$1)</f>
        <v>1</v>
      </c>
      <c r="N2277" s="29">
        <f t="shared" si="249"/>
        <v>1</v>
      </c>
      <c r="O2277" s="21" t="str">
        <f t="shared" ca="1" si="250"/>
        <v/>
      </c>
      <c r="P2277" s="10" t="str">
        <f t="shared" si="251"/>
        <v>财报</v>
      </c>
    </row>
    <row r="2278" spans="1:16" x14ac:dyDescent="0.2">
      <c r="A2278" s="17" t="str">
        <f t="shared" ca="1" si="246"/>
        <v/>
      </c>
      <c r="B2278" s="8" t="s">
        <v>4564</v>
      </c>
      <c r="C2278" s="8" t="s">
        <v>4565</v>
      </c>
      <c r="D2278" s="13">
        <f>IFERROR([1]!EM_S_QSTM07_IS(B2278,"61",$C$1,"1")/1000000,"")</f>
        <v>11.004258519999999</v>
      </c>
      <c r="E2278" s="13" t="str">
        <f>IFERROR([1]!EM_S_PERFORMANCEEXPRESS_PERFEXNETPROFITTOSHAREHOLDER(B2278,$C$1)/1000000,"")</f>
        <v/>
      </c>
      <c r="F2278" s="13" t="str">
        <f>IFERROR([1]!EM_S_PROFITNOTICE_FORECASTT(B2278,$C$1)/1000000,"")</f>
        <v/>
      </c>
      <c r="G2278" s="13" t="str">
        <f>IFERROR([1]!EM_S_PROFITNOTICE_FORECASTL(B2278,$C$1)/1000000,"")</f>
        <v/>
      </c>
      <c r="H2278" s="13" t="str">
        <f t="shared" si="247"/>
        <v/>
      </c>
      <c r="I2278" s="20">
        <f>IFERROR([1]!EM_S_QSTM07_IS(B2278,"61",$I$1,"1")/1000000,"")</f>
        <v>3.3333132000000001</v>
      </c>
      <c r="J2278" s="13">
        <f t="shared" si="245"/>
        <v>7.6709453199999986</v>
      </c>
      <c r="K2278" s="13">
        <f>IFERROR([1]!EM_S_QSTM07_IS(B2278,"61",$K$2,"1")/1000000,"")</f>
        <v>4.3624291199999998</v>
      </c>
      <c r="L2278" s="14">
        <f t="shared" si="248"/>
        <v>0.75841145127877718</v>
      </c>
      <c r="M2278" s="33" t="str">
        <f ca="1">[1]!EM_S_MAJASSRES_NUM(B2278,$M$2,$M$1)</f>
        <v/>
      </c>
      <c r="N2278" s="29">
        <f t="shared" si="249"/>
        <v>1</v>
      </c>
      <c r="O2278" s="21" t="str">
        <f t="shared" ca="1" si="250"/>
        <v/>
      </c>
      <c r="P2278" s="10" t="str">
        <f t="shared" si="251"/>
        <v>财报</v>
      </c>
    </row>
    <row r="2279" spans="1:16" x14ac:dyDescent="0.2">
      <c r="A2279" s="17" t="str">
        <f t="shared" ca="1" si="246"/>
        <v/>
      </c>
      <c r="B2279" s="8" t="s">
        <v>4566</v>
      </c>
      <c r="C2279" s="8" t="s">
        <v>4567</v>
      </c>
      <c r="D2279" s="13">
        <f>IFERROR([1]!EM_S_QSTM07_IS(B2279,"61",$C$1,"1")/1000000,"")</f>
        <v>2346.81819352</v>
      </c>
      <c r="E2279" s="13">
        <f>IFERROR([1]!EM_S_PERFORMANCEEXPRESS_PERFEXNETPROFITTOSHAREHOLDER(B2279,$C$1)/1000000,"")</f>
        <v>4588.9938000000002</v>
      </c>
      <c r="F2279" s="13" t="str">
        <f>IFERROR([1]!EM_S_PROFITNOTICE_FORECASTT(B2279,$C$1)/1000000,"")</f>
        <v/>
      </c>
      <c r="G2279" s="13" t="str">
        <f>IFERROR([1]!EM_S_PROFITNOTICE_FORECASTL(B2279,$C$1)/1000000,"")</f>
        <v/>
      </c>
      <c r="H2279" s="13" t="str">
        <f t="shared" si="247"/>
        <v/>
      </c>
      <c r="I2279" s="20">
        <f>IFERROR([1]!EM_S_QSTM07_IS(B2279,"61",$I$1,"1")/1000000,"")</f>
        <v>2251.9058661599997</v>
      </c>
      <c r="J2279" s="13">
        <f t="shared" si="245"/>
        <v>94.91232736000029</v>
      </c>
      <c r="K2279" s="13">
        <f>IFERROR([1]!EM_S_QSTM07_IS(B2279,"61",$K$2,"1")/1000000,"")</f>
        <v>3977.9564059200002</v>
      </c>
      <c r="L2279" s="14">
        <f t="shared" si="248"/>
        <v>-0.9761404304937199</v>
      </c>
      <c r="M2279" s="33">
        <f ca="1">[1]!EM_S_MAJASSRES_NUM(B2279,$M$2,$M$1)</f>
        <v>1</v>
      </c>
      <c r="N2279" s="29" t="str">
        <f t="shared" si="249"/>
        <v/>
      </c>
      <c r="O2279" s="21" t="str">
        <f t="shared" ca="1" si="250"/>
        <v/>
      </c>
      <c r="P2279" s="10" t="str">
        <f t="shared" si="251"/>
        <v>财报</v>
      </c>
    </row>
    <row r="2280" spans="1:16" x14ac:dyDescent="0.2">
      <c r="A2280" s="17" t="str">
        <f t="shared" ca="1" si="246"/>
        <v/>
      </c>
      <c r="B2280" s="8" t="s">
        <v>4568</v>
      </c>
      <c r="C2280" s="8" t="s">
        <v>4569</v>
      </c>
      <c r="D2280" s="13">
        <f>IFERROR([1]!EM_S_QSTM07_IS(B2280,"61",$C$1,"1")/1000000,"")</f>
        <v>-7.9608019800000003</v>
      </c>
      <c r="E2280" s="13" t="str">
        <f>IFERROR([1]!EM_S_PERFORMANCEEXPRESS_PERFEXNETPROFITTOSHAREHOLDER(B2280,$C$1)/1000000,"")</f>
        <v/>
      </c>
      <c r="F2280" s="13" t="str">
        <f>IFERROR([1]!EM_S_PROFITNOTICE_FORECASTT(B2280,$C$1)/1000000,"")</f>
        <v/>
      </c>
      <c r="G2280" s="13" t="str">
        <f>IFERROR([1]!EM_S_PROFITNOTICE_FORECASTL(B2280,$C$1)/1000000,"")</f>
        <v/>
      </c>
      <c r="H2280" s="13" t="str">
        <f t="shared" si="247"/>
        <v/>
      </c>
      <c r="I2280" s="20">
        <f>IFERROR([1]!EM_S_QSTM07_IS(B2280,"61",$I$1,"1")/1000000,"")</f>
        <v>-7.4421009099999997</v>
      </c>
      <c r="J2280" s="13">
        <f t="shared" si="245"/>
        <v>-0.51870107000000054</v>
      </c>
      <c r="K2280" s="13">
        <f>IFERROR([1]!EM_S_QSTM07_IS(B2280,"61",$K$2,"1")/1000000,"")</f>
        <v>-5.7755346200000002</v>
      </c>
      <c r="L2280" s="14">
        <f t="shared" si="248"/>
        <v>0.91018994705636436</v>
      </c>
      <c r="M2280" s="33" t="str">
        <f ca="1">[1]!EM_S_MAJASSRES_NUM(B2280,$M$2,$M$1)</f>
        <v/>
      </c>
      <c r="N2280" s="29">
        <f t="shared" si="249"/>
        <v>1</v>
      </c>
      <c r="O2280" s="21" t="str">
        <f t="shared" ca="1" si="250"/>
        <v/>
      </c>
      <c r="P2280" s="10" t="str">
        <f t="shared" si="251"/>
        <v>财报</v>
      </c>
    </row>
    <row r="2281" spans="1:16" x14ac:dyDescent="0.2">
      <c r="A2281" s="17">
        <f t="shared" ca="1" si="246"/>
        <v>1997</v>
      </c>
      <c r="B2281" s="8" t="s">
        <v>4570</v>
      </c>
      <c r="C2281" s="8" t="s">
        <v>4571</v>
      </c>
      <c r="D2281" s="13">
        <f>IFERROR([1]!EM_S_QSTM07_IS(B2281,"61",$C$1,"1")/1000000,"")</f>
        <v>-33.710943540000002</v>
      </c>
      <c r="E2281" s="13" t="str">
        <f>IFERROR([1]!EM_S_PERFORMANCEEXPRESS_PERFEXNETPROFITTOSHAREHOLDER(B2281,$C$1)/1000000,"")</f>
        <v/>
      </c>
      <c r="F2281" s="13" t="str">
        <f>IFERROR([1]!EM_S_PROFITNOTICE_FORECASTT(B2281,$C$1)/1000000,"")</f>
        <v/>
      </c>
      <c r="G2281" s="13" t="str">
        <f>IFERROR([1]!EM_S_PROFITNOTICE_FORECASTL(B2281,$C$1)/1000000,"")</f>
        <v/>
      </c>
      <c r="H2281" s="13" t="str">
        <f t="shared" si="247"/>
        <v/>
      </c>
      <c r="I2281" s="20">
        <f>IFERROR([1]!EM_S_QSTM07_IS(B2281,"61",$I$1,"1")/1000000,"")</f>
        <v>-9.9654179900000006</v>
      </c>
      <c r="J2281" s="13">
        <f t="shared" si="245"/>
        <v>-23.745525550000004</v>
      </c>
      <c r="K2281" s="13">
        <f>IFERROR([1]!EM_S_QSTM07_IS(B2281,"61",$K$2,"1")/1000000,"")</f>
        <v>10.898761310000001</v>
      </c>
      <c r="L2281" s="14">
        <f t="shared" si="248"/>
        <v>-3.1787361769463325</v>
      </c>
      <c r="M2281" s="33" t="str">
        <f ca="1">[1]!EM_S_MAJASSRES_NUM(B2281,$M$2,$M$1)</f>
        <v/>
      </c>
      <c r="N2281" s="29" t="str">
        <f t="shared" si="249"/>
        <v/>
      </c>
      <c r="O2281" s="21">
        <f t="shared" ca="1" si="250"/>
        <v>-3.1787361769463325</v>
      </c>
      <c r="P2281" s="10" t="str">
        <f t="shared" si="251"/>
        <v>财报</v>
      </c>
    </row>
    <row r="2282" spans="1:16" x14ac:dyDescent="0.2">
      <c r="A2282" s="17" t="str">
        <f t="shared" ca="1" si="246"/>
        <v/>
      </c>
      <c r="B2282" s="8" t="s">
        <v>4572</v>
      </c>
      <c r="C2282" s="8" t="s">
        <v>4573</v>
      </c>
      <c r="D2282" s="13">
        <f>IFERROR([1]!EM_S_QSTM07_IS(B2282,"61",$C$1,"1")/1000000,"")</f>
        <v>-8.7770640899999997</v>
      </c>
      <c r="E2282" s="13" t="str">
        <f>IFERROR([1]!EM_S_PERFORMANCEEXPRESS_PERFEXNETPROFITTOSHAREHOLDER(B2282,$C$1)/1000000,"")</f>
        <v/>
      </c>
      <c r="F2282" s="13" t="str">
        <f>IFERROR([1]!EM_S_PROFITNOTICE_FORECASTT(B2282,$C$1)/1000000,"")</f>
        <v/>
      </c>
      <c r="G2282" s="13" t="str">
        <f>IFERROR([1]!EM_S_PROFITNOTICE_FORECASTL(B2282,$C$1)/1000000,"")</f>
        <v/>
      </c>
      <c r="H2282" s="13" t="str">
        <f t="shared" si="247"/>
        <v/>
      </c>
      <c r="I2282" s="20">
        <f>IFERROR([1]!EM_S_QSTM07_IS(B2282,"61",$I$1,"1")/1000000,"")</f>
        <v>-6.4046832</v>
      </c>
      <c r="J2282" s="13">
        <f t="shared" si="245"/>
        <v>-2.3723808899999996</v>
      </c>
      <c r="K2282" s="13">
        <f>IFERROR([1]!EM_S_QSTM07_IS(B2282,"61",$K$2,"1")/1000000,"")</f>
        <v>3.2852802900000002</v>
      </c>
      <c r="L2282" s="14">
        <f t="shared" si="248"/>
        <v>-1.7221243487872993</v>
      </c>
      <c r="M2282" s="33" t="str">
        <f ca="1">[1]!EM_S_MAJASSRES_NUM(B2282,$M$2,$M$1)</f>
        <v/>
      </c>
      <c r="N2282" s="29">
        <f t="shared" si="249"/>
        <v>1</v>
      </c>
      <c r="O2282" s="21" t="str">
        <f t="shared" ca="1" si="250"/>
        <v/>
      </c>
      <c r="P2282" s="10" t="str">
        <f t="shared" si="251"/>
        <v>财报</v>
      </c>
    </row>
    <row r="2283" spans="1:16" x14ac:dyDescent="0.2">
      <c r="A2283" s="17">
        <f t="shared" ca="1" si="246"/>
        <v>690</v>
      </c>
      <c r="B2283" s="8" t="s">
        <v>4574</v>
      </c>
      <c r="C2283" s="8" t="s">
        <v>4575</v>
      </c>
      <c r="D2283" s="13">
        <f>IFERROR([1]!EM_S_QSTM07_IS(B2283,"61",$C$1,"1")/1000000,"")</f>
        <v>167.21285018</v>
      </c>
      <c r="E2283" s="13" t="str">
        <f>IFERROR([1]!EM_S_PERFORMANCEEXPRESS_PERFEXNETPROFITTOSHAREHOLDER(B2283,$C$1)/1000000,"")</f>
        <v/>
      </c>
      <c r="F2283" s="13" t="str">
        <f>IFERROR([1]!EM_S_PROFITNOTICE_FORECASTT(B2283,$C$1)/1000000,"")</f>
        <v/>
      </c>
      <c r="G2283" s="13" t="str">
        <f>IFERROR([1]!EM_S_PROFITNOTICE_FORECASTL(B2283,$C$1)/1000000,"")</f>
        <v/>
      </c>
      <c r="H2283" s="13" t="str">
        <f t="shared" si="247"/>
        <v/>
      </c>
      <c r="I2283" s="20">
        <f>IFERROR([1]!EM_S_QSTM07_IS(B2283,"61",$I$1,"1")/1000000,"")</f>
        <v>92.50893524</v>
      </c>
      <c r="J2283" s="13">
        <f t="shared" si="245"/>
        <v>74.703914940000004</v>
      </c>
      <c r="K2283" s="13">
        <f>IFERROR([1]!EM_S_QSTM07_IS(B2283,"61",$K$2,"1")/1000000,"")</f>
        <v>119.60895995999999</v>
      </c>
      <c r="L2283" s="14">
        <f t="shared" si="248"/>
        <v>-0.37543211674959198</v>
      </c>
      <c r="M2283" s="33" t="str">
        <f ca="1">[1]!EM_S_MAJASSRES_NUM(B2283,$M$2,$M$1)</f>
        <v/>
      </c>
      <c r="N2283" s="29" t="str">
        <f t="shared" si="249"/>
        <v/>
      </c>
      <c r="O2283" s="21">
        <f t="shared" ca="1" si="250"/>
        <v>-0.37543211674959198</v>
      </c>
      <c r="P2283" s="10" t="str">
        <f t="shared" si="251"/>
        <v>财报</v>
      </c>
    </row>
    <row r="2284" spans="1:16" x14ac:dyDescent="0.2">
      <c r="A2284" s="17">
        <f t="shared" ca="1" si="246"/>
        <v>1267</v>
      </c>
      <c r="B2284" s="8" t="s">
        <v>4576</v>
      </c>
      <c r="C2284" s="8" t="s">
        <v>4577</v>
      </c>
      <c r="D2284" s="13">
        <f>IFERROR([1]!EM_S_QSTM07_IS(B2284,"61",$C$1,"1")/1000000,"")</f>
        <v>281.54541595999996</v>
      </c>
      <c r="E2284" s="13" t="str">
        <f>IFERROR([1]!EM_S_PERFORMANCEEXPRESS_PERFEXNETPROFITTOSHAREHOLDER(B2284,$C$1)/1000000,"")</f>
        <v/>
      </c>
      <c r="F2284" s="13" t="str">
        <f>IFERROR([1]!EM_S_PROFITNOTICE_FORECASTT(B2284,$C$1)/1000000,"")</f>
        <v/>
      </c>
      <c r="G2284" s="13" t="str">
        <f>IFERROR([1]!EM_S_PROFITNOTICE_FORECASTL(B2284,$C$1)/1000000,"")</f>
        <v/>
      </c>
      <c r="H2284" s="13" t="str">
        <f t="shared" si="247"/>
        <v/>
      </c>
      <c r="I2284" s="20">
        <f>IFERROR([1]!EM_S_QSTM07_IS(B2284,"61",$I$1,"1")/1000000,"")</f>
        <v>241.35006440999999</v>
      </c>
      <c r="J2284" s="13">
        <f t="shared" si="245"/>
        <v>40.19535154999997</v>
      </c>
      <c r="K2284" s="13">
        <f>IFERROR([1]!EM_S_QSTM07_IS(B2284,"61",$K$2,"1")/1000000,"")</f>
        <v>245.03550731999999</v>
      </c>
      <c r="L2284" s="14">
        <f t="shared" si="248"/>
        <v>-0.83596111441307352</v>
      </c>
      <c r="M2284" s="33" t="str">
        <f ca="1">[1]!EM_S_MAJASSRES_NUM(B2284,$M$2,$M$1)</f>
        <v/>
      </c>
      <c r="N2284" s="29" t="str">
        <f t="shared" si="249"/>
        <v/>
      </c>
      <c r="O2284" s="21">
        <f t="shared" ca="1" si="250"/>
        <v>-0.83596111441307352</v>
      </c>
      <c r="P2284" s="10" t="str">
        <f t="shared" si="251"/>
        <v>财报</v>
      </c>
    </row>
    <row r="2285" spans="1:16" x14ac:dyDescent="0.2">
      <c r="A2285" s="17">
        <f t="shared" ca="1" si="246"/>
        <v>1656</v>
      </c>
      <c r="B2285" s="8" t="s">
        <v>4578</v>
      </c>
      <c r="C2285" s="8" t="s">
        <v>4579</v>
      </c>
      <c r="D2285" s="13">
        <f>IFERROR([1]!EM_S_QSTM07_IS(B2285,"61",$C$1,"1")/1000000,"")</f>
        <v>31.43832072</v>
      </c>
      <c r="E2285" s="13" t="str">
        <f>IFERROR([1]!EM_S_PERFORMANCEEXPRESS_PERFEXNETPROFITTOSHAREHOLDER(B2285,$C$1)/1000000,"")</f>
        <v/>
      </c>
      <c r="F2285" s="13" t="str">
        <f>IFERROR([1]!EM_S_PROFITNOTICE_FORECASTT(B2285,$C$1)/1000000,"")</f>
        <v/>
      </c>
      <c r="G2285" s="13" t="str">
        <f>IFERROR([1]!EM_S_PROFITNOTICE_FORECASTL(B2285,$C$1)/1000000,"")</f>
        <v/>
      </c>
      <c r="H2285" s="13" t="str">
        <f t="shared" si="247"/>
        <v/>
      </c>
      <c r="I2285" s="20">
        <f>IFERROR([1]!EM_S_QSTM07_IS(B2285,"61",$I$1,"1")/1000000,"")</f>
        <v>37.7496978</v>
      </c>
      <c r="J2285" s="13">
        <f t="shared" si="245"/>
        <v>-6.3113770799999998</v>
      </c>
      <c r="K2285" s="13">
        <f>IFERROR([1]!EM_S_QSTM07_IS(B2285,"61",$K$2,"1")/1000000,"")</f>
        <v>47.192136210000001</v>
      </c>
      <c r="L2285" s="14">
        <f t="shared" si="248"/>
        <v>-1.1337378976004613</v>
      </c>
      <c r="M2285" s="33" t="str">
        <f ca="1">[1]!EM_S_MAJASSRES_NUM(B2285,$M$2,$M$1)</f>
        <v/>
      </c>
      <c r="N2285" s="29" t="str">
        <f t="shared" si="249"/>
        <v/>
      </c>
      <c r="O2285" s="21">
        <f t="shared" ca="1" si="250"/>
        <v>-1.1337378976004613</v>
      </c>
      <c r="P2285" s="10" t="str">
        <f t="shared" si="251"/>
        <v>财报</v>
      </c>
    </row>
    <row r="2286" spans="1:16" x14ac:dyDescent="0.2">
      <c r="A2286" s="17" t="str">
        <f t="shared" ca="1" si="246"/>
        <v/>
      </c>
      <c r="B2286" s="8" t="s">
        <v>4580</v>
      </c>
      <c r="C2286" s="8" t="s">
        <v>4581</v>
      </c>
      <c r="D2286" s="13">
        <f>IFERROR([1]!EM_S_QSTM07_IS(B2286,"61",$C$1,"1")/1000000,"")</f>
        <v>75.531060940000003</v>
      </c>
      <c r="E2286" s="13" t="str">
        <f>IFERROR([1]!EM_S_PERFORMANCEEXPRESS_PERFEXNETPROFITTOSHAREHOLDER(B2286,$C$1)/1000000,"")</f>
        <v/>
      </c>
      <c r="F2286" s="13" t="str">
        <f>IFERROR([1]!EM_S_PROFITNOTICE_FORECASTT(B2286,$C$1)/1000000,"")</f>
        <v/>
      </c>
      <c r="G2286" s="13" t="str">
        <f>IFERROR([1]!EM_S_PROFITNOTICE_FORECASTL(B2286,$C$1)/1000000,"")</f>
        <v/>
      </c>
      <c r="H2286" s="13" t="str">
        <f t="shared" si="247"/>
        <v/>
      </c>
      <c r="I2286" s="20">
        <f>IFERROR([1]!EM_S_QSTM07_IS(B2286,"61",$I$1,"1")/1000000,"")</f>
        <v>49.06157966</v>
      </c>
      <c r="J2286" s="13">
        <f t="shared" si="245"/>
        <v>26.469481280000004</v>
      </c>
      <c r="K2286" s="13">
        <f>IFERROR([1]!EM_S_QSTM07_IS(B2286,"61",$K$2,"1")/1000000,"")</f>
        <v>22.99364082</v>
      </c>
      <c r="L2286" s="14">
        <f t="shared" si="248"/>
        <v>0.15116529336131485</v>
      </c>
      <c r="M2286" s="33">
        <f ca="1">[1]!EM_S_MAJASSRES_NUM(B2286,$M$2,$M$1)</f>
        <v>1</v>
      </c>
      <c r="N2286" s="29" t="str">
        <f t="shared" si="249"/>
        <v/>
      </c>
      <c r="O2286" s="21" t="str">
        <f t="shared" ca="1" si="250"/>
        <v/>
      </c>
      <c r="P2286" s="10" t="str">
        <f t="shared" si="251"/>
        <v>财报</v>
      </c>
    </row>
    <row r="2287" spans="1:16" x14ac:dyDescent="0.2">
      <c r="A2287" s="17" t="str">
        <f t="shared" ca="1" si="246"/>
        <v/>
      </c>
      <c r="B2287" s="8" t="s">
        <v>4582</v>
      </c>
      <c r="C2287" s="8" t="s">
        <v>4583</v>
      </c>
      <c r="D2287" s="13">
        <f>IFERROR([1]!EM_S_QSTM07_IS(B2287,"61",$C$1,"1")/1000000,"")</f>
        <v>6.1310654400000004</v>
      </c>
      <c r="E2287" s="13" t="str">
        <f>IFERROR([1]!EM_S_PERFORMANCEEXPRESS_PERFEXNETPROFITTOSHAREHOLDER(B2287,$C$1)/1000000,"")</f>
        <v/>
      </c>
      <c r="F2287" s="13" t="str">
        <f>IFERROR([1]!EM_S_PROFITNOTICE_FORECASTT(B2287,$C$1)/1000000,"")</f>
        <v/>
      </c>
      <c r="G2287" s="13" t="str">
        <f>IFERROR([1]!EM_S_PROFITNOTICE_FORECASTL(B2287,$C$1)/1000000,"")</f>
        <v/>
      </c>
      <c r="H2287" s="13" t="str">
        <f t="shared" si="247"/>
        <v/>
      </c>
      <c r="I2287" s="20">
        <f>IFERROR([1]!EM_S_QSTM07_IS(B2287,"61",$I$1,"1")/1000000,"")</f>
        <v>1.5746118500000001</v>
      </c>
      <c r="J2287" s="13">
        <f t="shared" si="245"/>
        <v>4.5564535900000003</v>
      </c>
      <c r="K2287" s="13">
        <f>IFERROR([1]!EM_S_QSTM07_IS(B2287,"61",$K$2,"1")/1000000,"")</f>
        <v>2.67319336</v>
      </c>
      <c r="L2287" s="14">
        <f t="shared" si="248"/>
        <v>0.70449831956787456</v>
      </c>
      <c r="M2287" s="33" t="str">
        <f ca="1">[1]!EM_S_MAJASSRES_NUM(B2287,$M$2,$M$1)</f>
        <v/>
      </c>
      <c r="N2287" s="29">
        <f t="shared" si="249"/>
        <v>1</v>
      </c>
      <c r="O2287" s="21" t="str">
        <f t="shared" ca="1" si="250"/>
        <v/>
      </c>
      <c r="P2287" s="10" t="str">
        <f t="shared" si="251"/>
        <v>财报</v>
      </c>
    </row>
    <row r="2288" spans="1:16" x14ac:dyDescent="0.2">
      <c r="A2288" s="17">
        <f t="shared" ca="1" si="246"/>
        <v>1977</v>
      </c>
      <c r="B2288" s="8" t="s">
        <v>4584</v>
      </c>
      <c r="C2288" s="8" t="s">
        <v>4585</v>
      </c>
      <c r="D2288" s="13">
        <f>IFERROR([1]!EM_S_QSTM07_IS(B2288,"61",$C$1,"1")/1000000,"")</f>
        <v>-27.4634289</v>
      </c>
      <c r="E2288" s="13" t="str">
        <f>IFERROR([1]!EM_S_PERFORMANCEEXPRESS_PERFEXNETPROFITTOSHAREHOLDER(B2288,$C$1)/1000000,"")</f>
        <v/>
      </c>
      <c r="F2288" s="13" t="str">
        <f>IFERROR([1]!EM_S_PROFITNOTICE_FORECASTT(B2288,$C$1)/1000000,"")</f>
        <v/>
      </c>
      <c r="G2288" s="13" t="str">
        <f>IFERROR([1]!EM_S_PROFITNOTICE_FORECASTL(B2288,$C$1)/1000000,"")</f>
        <v/>
      </c>
      <c r="H2288" s="13" t="str">
        <f t="shared" si="247"/>
        <v/>
      </c>
      <c r="I2288" s="20">
        <f>IFERROR([1]!EM_S_QSTM07_IS(B2288,"61",$I$1,"1")/1000000,"")</f>
        <v>62.422905790000002</v>
      </c>
      <c r="J2288" s="13">
        <f t="shared" si="245"/>
        <v>-89.886334689999998</v>
      </c>
      <c r="K2288" s="13">
        <f>IFERROR([1]!EM_S_QSTM07_IS(B2288,"61",$K$2,"1")/1000000,"")</f>
        <v>-24.387619449999999</v>
      </c>
      <c r="L2288" s="14">
        <f t="shared" si="248"/>
        <v>-2.6857363169163277</v>
      </c>
      <c r="M2288" s="33" t="str">
        <f ca="1">[1]!EM_S_MAJASSRES_NUM(B2288,$M$2,$M$1)</f>
        <v/>
      </c>
      <c r="N2288" s="29" t="str">
        <f t="shared" si="249"/>
        <v/>
      </c>
      <c r="O2288" s="21">
        <f t="shared" ca="1" si="250"/>
        <v>-2.6857363169163277</v>
      </c>
      <c r="P2288" s="10" t="str">
        <f t="shared" si="251"/>
        <v>财报</v>
      </c>
    </row>
    <row r="2289" spans="1:16" x14ac:dyDescent="0.2">
      <c r="A2289" s="17">
        <f t="shared" ca="1" si="246"/>
        <v>1949</v>
      </c>
      <c r="B2289" s="8" t="s">
        <v>4586</v>
      </c>
      <c r="C2289" s="8" t="s">
        <v>4587</v>
      </c>
      <c r="D2289" s="13">
        <f>IFERROR([1]!EM_S_QSTM07_IS(B2289,"61",$C$1,"1")/1000000,"")</f>
        <v>103.455736</v>
      </c>
      <c r="E2289" s="13" t="str">
        <f>IFERROR([1]!EM_S_PERFORMANCEEXPRESS_PERFEXNETPROFITTOSHAREHOLDER(B2289,$C$1)/1000000,"")</f>
        <v/>
      </c>
      <c r="F2289" s="13" t="str">
        <f>IFERROR([1]!EM_S_PROFITNOTICE_FORECASTT(B2289,$C$1)/1000000,"")</f>
        <v/>
      </c>
      <c r="G2289" s="13" t="str">
        <f>IFERROR([1]!EM_S_PROFITNOTICE_FORECASTL(B2289,$C$1)/1000000,"")</f>
        <v/>
      </c>
      <c r="H2289" s="13" t="str">
        <f t="shared" si="247"/>
        <v/>
      </c>
      <c r="I2289" s="20">
        <f>IFERROR([1]!EM_S_QSTM07_IS(B2289,"61",$I$1,"1")/1000000,"")</f>
        <v>188.34658563999997</v>
      </c>
      <c r="J2289" s="13">
        <f t="shared" si="245"/>
        <v>-84.890849639999971</v>
      </c>
      <c r="K2289" s="13">
        <f>IFERROR([1]!EM_S_QSTM07_IS(B2289,"61",$K$2,"1")/1000000,"")</f>
        <v>73.992145559999997</v>
      </c>
      <c r="L2289" s="14">
        <f t="shared" si="248"/>
        <v>-2.1472954189598714</v>
      </c>
      <c r="M2289" s="33" t="str">
        <f ca="1">[1]!EM_S_MAJASSRES_NUM(B2289,$M$2,$M$1)</f>
        <v/>
      </c>
      <c r="N2289" s="29" t="str">
        <f t="shared" si="249"/>
        <v/>
      </c>
      <c r="O2289" s="21">
        <f t="shared" ca="1" si="250"/>
        <v>-2.1472954189598714</v>
      </c>
      <c r="P2289" s="10" t="str">
        <f t="shared" si="251"/>
        <v>财报</v>
      </c>
    </row>
    <row r="2290" spans="1:16" x14ac:dyDescent="0.2">
      <c r="A2290" s="17">
        <f t="shared" ca="1" si="246"/>
        <v>237</v>
      </c>
      <c r="B2290" s="8" t="s">
        <v>4588</v>
      </c>
      <c r="C2290" s="8" t="s">
        <v>4589</v>
      </c>
      <c r="D2290" s="13">
        <f>IFERROR([1]!EM_S_QSTM07_IS(B2290,"61",$C$1,"1")/1000000,"")</f>
        <v>2.9081673599999998</v>
      </c>
      <c r="E2290" s="13">
        <f>IFERROR([1]!EM_S_PERFORMANCEEXPRESS_PERFEXNETPROFITTOSHAREHOLDER(B2290,$C$1)/1000000,"")</f>
        <v>12.33</v>
      </c>
      <c r="F2290" s="13" t="str">
        <f>IFERROR([1]!EM_S_PROFITNOTICE_FORECASTT(B2290,$C$1)/1000000,"")</f>
        <v/>
      </c>
      <c r="G2290" s="13" t="str">
        <f>IFERROR([1]!EM_S_PROFITNOTICE_FORECASTL(B2290,$C$1)/1000000,"")</f>
        <v/>
      </c>
      <c r="H2290" s="13" t="str">
        <f t="shared" si="247"/>
        <v/>
      </c>
      <c r="I2290" s="20">
        <f>IFERROR([1]!EM_S_QSTM07_IS(B2290,"61",$I$1,"1")/1000000,"")</f>
        <v>9.4260090500000011</v>
      </c>
      <c r="J2290" s="13">
        <f t="shared" si="245"/>
        <v>-6.5178416900000009</v>
      </c>
      <c r="K2290" s="13">
        <f>IFERROR([1]!EM_S_QSTM07_IS(B2290,"61",$K$2,"1")/1000000,"")</f>
        <v>-52.696263139999999</v>
      </c>
      <c r="L2290" s="14">
        <f t="shared" si="248"/>
        <v>0.87631301914741433</v>
      </c>
      <c r="M2290" s="33" t="str">
        <f ca="1">[1]!EM_S_MAJASSRES_NUM(B2290,$M$2,$M$1)</f>
        <v/>
      </c>
      <c r="N2290" s="29" t="str">
        <f t="shared" si="249"/>
        <v/>
      </c>
      <c r="O2290" s="21">
        <f t="shared" ca="1" si="250"/>
        <v>0.87631301914741433</v>
      </c>
      <c r="P2290" s="10" t="str">
        <f t="shared" si="251"/>
        <v>财报</v>
      </c>
    </row>
    <row r="2291" spans="1:16" x14ac:dyDescent="0.2">
      <c r="A2291" s="17">
        <f t="shared" ca="1" si="246"/>
        <v>1199</v>
      </c>
      <c r="B2291" s="8" t="s">
        <v>4590</v>
      </c>
      <c r="C2291" s="8" t="s">
        <v>4591</v>
      </c>
      <c r="D2291" s="13">
        <f>IFERROR([1]!EM_S_QSTM07_IS(B2291,"61",$C$1,"1")/1000000,"")</f>
        <v>20.49404856</v>
      </c>
      <c r="E2291" s="13" t="str">
        <f>IFERROR([1]!EM_S_PERFORMANCEEXPRESS_PERFEXNETPROFITTOSHAREHOLDER(B2291,$C$1)/1000000,"")</f>
        <v/>
      </c>
      <c r="F2291" s="13" t="str">
        <f>IFERROR([1]!EM_S_PROFITNOTICE_FORECASTT(B2291,$C$1)/1000000,"")</f>
        <v/>
      </c>
      <c r="G2291" s="13" t="str">
        <f>IFERROR([1]!EM_S_PROFITNOTICE_FORECASTL(B2291,$C$1)/1000000,"")</f>
        <v/>
      </c>
      <c r="H2291" s="13" t="str">
        <f t="shared" si="247"/>
        <v/>
      </c>
      <c r="I2291" s="20">
        <f>IFERROR([1]!EM_S_QSTM07_IS(B2291,"61",$I$1,"1")/1000000,"")</f>
        <v>15.87870642</v>
      </c>
      <c r="J2291" s="13">
        <f t="shared" si="245"/>
        <v>4.6153421399999992</v>
      </c>
      <c r="K2291" s="13">
        <f>IFERROR([1]!EM_S_QSTM07_IS(B2291,"61",$K$2,"1")/1000000,"")</f>
        <v>21.412676190000003</v>
      </c>
      <c r="L2291" s="14">
        <f t="shared" si="248"/>
        <v>-0.78445748214529931</v>
      </c>
      <c r="M2291" s="33" t="str">
        <f ca="1">[1]!EM_S_MAJASSRES_NUM(B2291,$M$2,$M$1)</f>
        <v/>
      </c>
      <c r="N2291" s="29" t="str">
        <f t="shared" si="249"/>
        <v/>
      </c>
      <c r="O2291" s="21">
        <f t="shared" ca="1" si="250"/>
        <v>-0.78445748214529931</v>
      </c>
      <c r="P2291" s="10" t="str">
        <f t="shared" si="251"/>
        <v>财报</v>
      </c>
    </row>
    <row r="2292" spans="1:16" x14ac:dyDescent="0.2">
      <c r="A2292" s="17">
        <f t="shared" ca="1" si="246"/>
        <v>32</v>
      </c>
      <c r="B2292" s="8" t="s">
        <v>4592</v>
      </c>
      <c r="C2292" s="8" t="s">
        <v>4593</v>
      </c>
      <c r="D2292" s="13">
        <f>IFERROR([1]!EM_S_QSTM07_IS(B2292,"61",$C$1,"1")/1000000,"")</f>
        <v>58.254985420000004</v>
      </c>
      <c r="E2292" s="13" t="str">
        <f>IFERROR([1]!EM_S_PERFORMANCEEXPRESS_PERFEXNETPROFITTOSHAREHOLDER(B2292,$C$1)/1000000,"")</f>
        <v/>
      </c>
      <c r="F2292" s="13" t="str">
        <f>IFERROR([1]!EM_S_PROFITNOTICE_FORECASTT(B2292,$C$1)/1000000,"")</f>
        <v/>
      </c>
      <c r="G2292" s="13" t="str">
        <f>IFERROR([1]!EM_S_PROFITNOTICE_FORECASTL(B2292,$C$1)/1000000,"")</f>
        <v/>
      </c>
      <c r="H2292" s="13" t="str">
        <f t="shared" si="247"/>
        <v/>
      </c>
      <c r="I2292" s="20">
        <f>IFERROR([1]!EM_S_QSTM07_IS(B2292,"61",$I$1,"1")/1000000,"")</f>
        <v>-4.9611019299999999</v>
      </c>
      <c r="J2292" s="13">
        <f t="shared" si="245"/>
        <v>63.216087350000002</v>
      </c>
      <c r="K2292" s="13">
        <f>IFERROR([1]!EM_S_QSTM07_IS(B2292,"61",$K$2,"1")/1000000,"")</f>
        <v>12.94968216</v>
      </c>
      <c r="L2292" s="14">
        <f t="shared" si="248"/>
        <v>3.8816709606407822</v>
      </c>
      <c r="M2292" s="33" t="str">
        <f ca="1">[1]!EM_S_MAJASSRES_NUM(B2292,$M$2,$M$1)</f>
        <v/>
      </c>
      <c r="N2292" s="29" t="str">
        <f t="shared" si="249"/>
        <v/>
      </c>
      <c r="O2292" s="21">
        <f t="shared" ca="1" si="250"/>
        <v>3.8816709606407822</v>
      </c>
      <c r="P2292" s="10" t="str">
        <f t="shared" si="251"/>
        <v>财报</v>
      </c>
    </row>
    <row r="2293" spans="1:16" x14ac:dyDescent="0.2">
      <c r="A2293" s="17">
        <f t="shared" ca="1" si="246"/>
        <v>1929</v>
      </c>
      <c r="B2293" s="8" t="s">
        <v>4594</v>
      </c>
      <c r="C2293" s="8" t="s">
        <v>4595</v>
      </c>
      <c r="D2293" s="13">
        <f>IFERROR([1]!EM_S_QSTM07_IS(B2293,"61",$C$1,"1")/1000000,"")</f>
        <v>22.397943440000002</v>
      </c>
      <c r="E2293" s="13" t="str">
        <f>IFERROR([1]!EM_S_PERFORMANCEEXPRESS_PERFEXNETPROFITTOSHAREHOLDER(B2293,$C$1)/1000000,"")</f>
        <v/>
      </c>
      <c r="F2293" s="13" t="str">
        <f>IFERROR([1]!EM_S_PROFITNOTICE_FORECASTT(B2293,$C$1)/1000000,"")</f>
        <v/>
      </c>
      <c r="G2293" s="13" t="str">
        <f>IFERROR([1]!EM_S_PROFITNOTICE_FORECASTL(B2293,$C$1)/1000000,"")</f>
        <v/>
      </c>
      <c r="H2293" s="13" t="str">
        <f t="shared" si="247"/>
        <v/>
      </c>
      <c r="I2293" s="20">
        <f>IFERROR([1]!EM_S_QSTM07_IS(B2293,"61",$I$1,"1")/1000000,"")</f>
        <v>119.82517670999999</v>
      </c>
      <c r="J2293" s="13">
        <f t="shared" si="245"/>
        <v>-97.427233269999988</v>
      </c>
      <c r="K2293" s="13">
        <f>IFERROR([1]!EM_S_QSTM07_IS(B2293,"61",$K$2,"1")/1000000,"")</f>
        <v>106.92513109000001</v>
      </c>
      <c r="L2293" s="14">
        <f t="shared" si="248"/>
        <v>-1.911172446335319</v>
      </c>
      <c r="M2293" s="33" t="str">
        <f ca="1">[1]!EM_S_MAJASSRES_NUM(B2293,$M$2,$M$1)</f>
        <v/>
      </c>
      <c r="N2293" s="29" t="str">
        <f t="shared" si="249"/>
        <v/>
      </c>
      <c r="O2293" s="21">
        <f t="shared" ca="1" si="250"/>
        <v>-1.911172446335319</v>
      </c>
      <c r="P2293" s="10" t="str">
        <f t="shared" si="251"/>
        <v>财报</v>
      </c>
    </row>
    <row r="2294" spans="1:16" x14ac:dyDescent="0.2">
      <c r="A2294" s="17">
        <f t="shared" ca="1" si="246"/>
        <v>1944</v>
      </c>
      <c r="B2294" s="8" t="s">
        <v>4596</v>
      </c>
      <c r="C2294" s="8" t="s">
        <v>4597</v>
      </c>
      <c r="D2294" s="13">
        <f>IFERROR([1]!EM_S_QSTM07_IS(B2294,"61",$C$1,"1")/1000000,"")</f>
        <v>29.401113909999999</v>
      </c>
      <c r="E2294" s="13" t="str">
        <f>IFERROR([1]!EM_S_PERFORMANCEEXPRESS_PERFEXNETPROFITTOSHAREHOLDER(B2294,$C$1)/1000000,"")</f>
        <v/>
      </c>
      <c r="F2294" s="13" t="str">
        <f>IFERROR([1]!EM_S_PROFITNOTICE_FORECASTT(B2294,$C$1)/1000000,"")</f>
        <v/>
      </c>
      <c r="G2294" s="13" t="str">
        <f>IFERROR([1]!EM_S_PROFITNOTICE_FORECASTL(B2294,$C$1)/1000000,"")</f>
        <v/>
      </c>
      <c r="H2294" s="13" t="str">
        <f t="shared" si="247"/>
        <v/>
      </c>
      <c r="I2294" s="20">
        <f>IFERROR([1]!EM_S_QSTM07_IS(B2294,"61",$I$1,"1")/1000000,"")</f>
        <v>104.00579126000001</v>
      </c>
      <c r="J2294" s="13">
        <f t="shared" si="245"/>
        <v>-74.604677350000003</v>
      </c>
      <c r="K2294" s="13">
        <f>IFERROR([1]!EM_S_QSTM07_IS(B2294,"61",$K$2,"1")/1000000,"")</f>
        <v>68.791731959999993</v>
      </c>
      <c r="L2294" s="14">
        <f t="shared" si="248"/>
        <v>-2.0845006401842019</v>
      </c>
      <c r="M2294" s="33" t="str">
        <f ca="1">[1]!EM_S_MAJASSRES_NUM(B2294,$M$2,$M$1)</f>
        <v/>
      </c>
      <c r="N2294" s="29" t="str">
        <f t="shared" si="249"/>
        <v/>
      </c>
      <c r="O2294" s="21">
        <f t="shared" ca="1" si="250"/>
        <v>-2.0845006401842019</v>
      </c>
      <c r="P2294" s="10" t="str">
        <f t="shared" si="251"/>
        <v>财报</v>
      </c>
    </row>
    <row r="2295" spans="1:16" x14ac:dyDescent="0.2">
      <c r="A2295" s="17" t="str">
        <f t="shared" ca="1" si="246"/>
        <v/>
      </c>
      <c r="B2295" s="8" t="s">
        <v>4598</v>
      </c>
      <c r="C2295" s="8" t="s">
        <v>4599</v>
      </c>
      <c r="D2295" s="13">
        <f>IFERROR([1]!EM_S_QSTM07_IS(B2295,"61",$C$1,"1")/1000000,"")</f>
        <v>53.890564939999997</v>
      </c>
      <c r="E2295" s="13" t="str">
        <f>IFERROR([1]!EM_S_PERFORMANCEEXPRESS_PERFEXNETPROFITTOSHAREHOLDER(B2295,$C$1)/1000000,"")</f>
        <v/>
      </c>
      <c r="F2295" s="13" t="str">
        <f>IFERROR([1]!EM_S_PROFITNOTICE_FORECASTT(B2295,$C$1)/1000000,"")</f>
        <v/>
      </c>
      <c r="G2295" s="13" t="str">
        <f>IFERROR([1]!EM_S_PROFITNOTICE_FORECASTL(B2295,$C$1)/1000000,"")</f>
        <v/>
      </c>
      <c r="H2295" s="13" t="str">
        <f t="shared" si="247"/>
        <v/>
      </c>
      <c r="I2295" s="20">
        <f>IFERROR([1]!EM_S_QSTM07_IS(B2295,"61",$I$1,"1")/1000000,"")</f>
        <v>152.01055862000001</v>
      </c>
      <c r="J2295" s="13">
        <f t="shared" si="245"/>
        <v>-98.119993680000022</v>
      </c>
      <c r="K2295" s="13">
        <f>IFERROR([1]!EM_S_QSTM07_IS(B2295,"61",$K$2,"1")/1000000,"")</f>
        <v>-10.837870199999999</v>
      </c>
      <c r="L2295" s="14">
        <f t="shared" si="248"/>
        <v>-8.0534387171383575</v>
      </c>
      <c r="M2295" s="33">
        <f ca="1">[1]!EM_S_MAJASSRES_NUM(B2295,$M$2,$M$1)</f>
        <v>1</v>
      </c>
      <c r="N2295" s="29" t="str">
        <f t="shared" si="249"/>
        <v/>
      </c>
      <c r="O2295" s="21" t="str">
        <f t="shared" ca="1" si="250"/>
        <v/>
      </c>
      <c r="P2295" s="10" t="str">
        <f t="shared" si="251"/>
        <v>财报</v>
      </c>
    </row>
    <row r="2296" spans="1:16" x14ac:dyDescent="0.2">
      <c r="A2296" s="17">
        <f t="shared" ca="1" si="246"/>
        <v>607</v>
      </c>
      <c r="B2296" s="8" t="s">
        <v>4600</v>
      </c>
      <c r="C2296" s="8" t="s">
        <v>4601</v>
      </c>
      <c r="D2296" s="13">
        <f>IFERROR([1]!EM_S_QSTM07_IS(B2296,"61",$C$1,"1")/1000000,"")</f>
        <v>16.019772880000001</v>
      </c>
      <c r="E2296" s="13" t="str">
        <f>IFERROR([1]!EM_S_PERFORMANCEEXPRESS_PERFEXNETPROFITTOSHAREHOLDER(B2296,$C$1)/1000000,"")</f>
        <v/>
      </c>
      <c r="F2296" s="13" t="str">
        <f>IFERROR([1]!EM_S_PROFITNOTICE_FORECASTT(B2296,$C$1)/1000000,"")</f>
        <v/>
      </c>
      <c r="G2296" s="13" t="str">
        <f>IFERROR([1]!EM_S_PROFITNOTICE_FORECASTL(B2296,$C$1)/1000000,"")</f>
        <v/>
      </c>
      <c r="H2296" s="13" t="str">
        <f t="shared" si="247"/>
        <v/>
      </c>
      <c r="I2296" s="20">
        <f>IFERROR([1]!EM_S_QSTM07_IS(B2296,"61",$I$1,"1")/1000000,"")</f>
        <v>7.20390876</v>
      </c>
      <c r="J2296" s="13">
        <f t="shared" si="245"/>
        <v>8.8158641200000005</v>
      </c>
      <c r="K2296" s="13">
        <f>IFERROR([1]!EM_S_QSTM07_IS(B2296,"61",$K$2,"1")/1000000,"")</f>
        <v>12.072493039999999</v>
      </c>
      <c r="L2296" s="14">
        <f t="shared" si="248"/>
        <v>-0.26975612321413267</v>
      </c>
      <c r="M2296" s="33" t="str">
        <f ca="1">[1]!EM_S_MAJASSRES_NUM(B2296,$M$2,$M$1)</f>
        <v/>
      </c>
      <c r="N2296" s="29" t="str">
        <f t="shared" si="249"/>
        <v/>
      </c>
      <c r="O2296" s="21">
        <f t="shared" ca="1" si="250"/>
        <v>-0.26975612321413267</v>
      </c>
      <c r="P2296" s="10" t="str">
        <f t="shared" si="251"/>
        <v>财报</v>
      </c>
    </row>
    <row r="2297" spans="1:16" x14ac:dyDescent="0.2">
      <c r="A2297" s="17">
        <f t="shared" ca="1" si="246"/>
        <v>1948</v>
      </c>
      <c r="B2297" s="8" t="s">
        <v>4602</v>
      </c>
      <c r="C2297" s="8" t="s">
        <v>4603</v>
      </c>
      <c r="D2297" s="13">
        <f>IFERROR([1]!EM_S_QSTM07_IS(B2297,"61",$C$1,"1")/1000000,"")</f>
        <v>24.481404480000002</v>
      </c>
      <c r="E2297" s="13" t="str">
        <f>IFERROR([1]!EM_S_PERFORMANCEEXPRESS_PERFEXNETPROFITTOSHAREHOLDER(B2297,$C$1)/1000000,"")</f>
        <v/>
      </c>
      <c r="F2297" s="13" t="str">
        <f>IFERROR([1]!EM_S_PROFITNOTICE_FORECASTT(B2297,$C$1)/1000000,"")</f>
        <v/>
      </c>
      <c r="G2297" s="13" t="str">
        <f>IFERROR([1]!EM_S_PROFITNOTICE_FORECASTL(B2297,$C$1)/1000000,"")</f>
        <v/>
      </c>
      <c r="H2297" s="13" t="str">
        <f t="shared" si="247"/>
        <v/>
      </c>
      <c r="I2297" s="20">
        <f>IFERROR([1]!EM_S_QSTM07_IS(B2297,"61",$I$1,"1")/1000000,"")</f>
        <v>55.713403460000002</v>
      </c>
      <c r="J2297" s="13">
        <f t="shared" si="245"/>
        <v>-31.23199898</v>
      </c>
      <c r="K2297" s="13">
        <f>IFERROR([1]!EM_S_QSTM07_IS(B2297,"61",$K$2,"1")/1000000,"")</f>
        <v>27.529142289999999</v>
      </c>
      <c r="L2297" s="14">
        <f t="shared" si="248"/>
        <v>-2.1345067946902603</v>
      </c>
      <c r="M2297" s="33" t="str">
        <f ca="1">[1]!EM_S_MAJASSRES_NUM(B2297,$M$2,$M$1)</f>
        <v/>
      </c>
      <c r="N2297" s="29" t="str">
        <f t="shared" si="249"/>
        <v/>
      </c>
      <c r="O2297" s="21">
        <f t="shared" ca="1" si="250"/>
        <v>-2.1345067946902603</v>
      </c>
      <c r="P2297" s="10" t="str">
        <f t="shared" si="251"/>
        <v>财报</v>
      </c>
    </row>
    <row r="2298" spans="1:16" x14ac:dyDescent="0.2">
      <c r="A2298" s="17" t="str">
        <f t="shared" ca="1" si="246"/>
        <v/>
      </c>
      <c r="B2298" s="8" t="s">
        <v>4604</v>
      </c>
      <c r="C2298" s="8" t="s">
        <v>4605</v>
      </c>
      <c r="D2298" s="13">
        <f>IFERROR([1]!EM_S_QSTM07_IS(B2298,"61",$C$1,"1")/1000000,"")</f>
        <v>18.57899441</v>
      </c>
      <c r="E2298" s="13" t="str">
        <f>IFERROR([1]!EM_S_PERFORMANCEEXPRESS_PERFEXNETPROFITTOSHAREHOLDER(B2298,$C$1)/1000000,"")</f>
        <v/>
      </c>
      <c r="F2298" s="13" t="str">
        <f>IFERROR([1]!EM_S_PROFITNOTICE_FORECASTT(B2298,$C$1)/1000000,"")</f>
        <v/>
      </c>
      <c r="G2298" s="13" t="str">
        <f>IFERROR([1]!EM_S_PROFITNOTICE_FORECASTL(B2298,$C$1)/1000000,"")</f>
        <v/>
      </c>
      <c r="H2298" s="13" t="str">
        <f t="shared" si="247"/>
        <v/>
      </c>
      <c r="I2298" s="20">
        <f>IFERROR([1]!EM_S_QSTM07_IS(B2298,"61",$I$1,"1")/1000000,"")</f>
        <v>13.8301528</v>
      </c>
      <c r="J2298" s="13">
        <f t="shared" si="245"/>
        <v>4.7488416099999995</v>
      </c>
      <c r="K2298" s="13">
        <f>IFERROR([1]!EM_S_QSTM07_IS(B2298,"61",$K$2,"1")/1000000,"")</f>
        <v>-7.0627654599999996</v>
      </c>
      <c r="L2298" s="14">
        <f t="shared" si="248"/>
        <v>1.6723770790485799</v>
      </c>
      <c r="M2298" s="33" t="str">
        <f ca="1">[1]!EM_S_MAJASSRES_NUM(B2298,$M$2,$M$1)</f>
        <v/>
      </c>
      <c r="N2298" s="29">
        <f t="shared" si="249"/>
        <v>1</v>
      </c>
      <c r="O2298" s="21" t="str">
        <f t="shared" ca="1" si="250"/>
        <v/>
      </c>
      <c r="P2298" s="10" t="str">
        <f t="shared" si="251"/>
        <v>财报</v>
      </c>
    </row>
    <row r="2299" spans="1:16" x14ac:dyDescent="0.2">
      <c r="A2299" s="17" t="str">
        <f t="shared" ca="1" si="246"/>
        <v/>
      </c>
      <c r="B2299" s="8" t="s">
        <v>4606</v>
      </c>
      <c r="C2299" s="8" t="s">
        <v>4607</v>
      </c>
      <c r="D2299" s="13">
        <f>IFERROR([1]!EM_S_QSTM07_IS(B2299,"61",$C$1,"1")/1000000,"")</f>
        <v>68.244376900000006</v>
      </c>
      <c r="E2299" s="13" t="str">
        <f>IFERROR([1]!EM_S_PERFORMANCEEXPRESS_PERFEXNETPROFITTOSHAREHOLDER(B2299,$C$1)/1000000,"")</f>
        <v/>
      </c>
      <c r="F2299" s="13" t="str">
        <f>IFERROR([1]!EM_S_PROFITNOTICE_FORECASTT(B2299,$C$1)/1000000,"")</f>
        <v/>
      </c>
      <c r="G2299" s="13" t="str">
        <f>IFERROR([1]!EM_S_PROFITNOTICE_FORECASTL(B2299,$C$1)/1000000,"")</f>
        <v/>
      </c>
      <c r="H2299" s="13" t="str">
        <f t="shared" si="247"/>
        <v/>
      </c>
      <c r="I2299" s="20">
        <f>IFERROR([1]!EM_S_QSTM07_IS(B2299,"61",$I$1,"1")/1000000,"")</f>
        <v>26.119496890000001</v>
      </c>
      <c r="J2299" s="13">
        <f t="shared" si="245"/>
        <v>42.124880010000005</v>
      </c>
      <c r="K2299" s="13">
        <f>IFERROR([1]!EM_S_QSTM07_IS(B2299,"61",$K$2,"1")/1000000,"")</f>
        <v>0.87330660999999998</v>
      </c>
      <c r="L2299" s="14">
        <f t="shared" si="248"/>
        <v>47.236071418261687</v>
      </c>
      <c r="M2299" s="33" t="str">
        <f ca="1">[1]!EM_S_MAJASSRES_NUM(B2299,$M$2,$M$1)</f>
        <v/>
      </c>
      <c r="N2299" s="29">
        <f t="shared" si="249"/>
        <v>1</v>
      </c>
      <c r="O2299" s="21" t="str">
        <f t="shared" ca="1" si="250"/>
        <v/>
      </c>
      <c r="P2299" s="10" t="str">
        <f t="shared" si="251"/>
        <v>财报</v>
      </c>
    </row>
    <row r="2300" spans="1:16" x14ac:dyDescent="0.2">
      <c r="A2300" s="17">
        <f t="shared" ca="1" si="246"/>
        <v>1138</v>
      </c>
      <c r="B2300" s="8" t="s">
        <v>4608</v>
      </c>
      <c r="C2300" s="8" t="s">
        <v>4609</v>
      </c>
      <c r="D2300" s="13">
        <f>IFERROR([1]!EM_S_QSTM07_IS(B2300,"61",$C$1,"1")/1000000,"")</f>
        <v>27.884127739999997</v>
      </c>
      <c r="E2300" s="13" t="str">
        <f>IFERROR([1]!EM_S_PERFORMANCEEXPRESS_PERFEXNETPROFITTOSHAREHOLDER(B2300,$C$1)/1000000,"")</f>
        <v/>
      </c>
      <c r="F2300" s="13" t="str">
        <f>IFERROR([1]!EM_S_PROFITNOTICE_FORECASTT(B2300,$C$1)/1000000,"")</f>
        <v/>
      </c>
      <c r="G2300" s="13" t="str">
        <f>IFERROR([1]!EM_S_PROFITNOTICE_FORECASTL(B2300,$C$1)/1000000,"")</f>
        <v/>
      </c>
      <c r="H2300" s="13" t="str">
        <f t="shared" si="247"/>
        <v/>
      </c>
      <c r="I2300" s="20">
        <f>IFERROR([1]!EM_S_QSTM07_IS(B2300,"61",$I$1,"1")/1000000,"")</f>
        <v>22.47993078</v>
      </c>
      <c r="J2300" s="13">
        <f t="shared" si="245"/>
        <v>5.4041969599999966</v>
      </c>
      <c r="K2300" s="13">
        <f>IFERROR([1]!EM_S_QSTM07_IS(B2300,"61",$K$2,"1")/1000000,"")</f>
        <v>21.231721969999999</v>
      </c>
      <c r="L2300" s="14">
        <f t="shared" si="248"/>
        <v>-0.74546591333307677</v>
      </c>
      <c r="M2300" s="33" t="str">
        <f ca="1">[1]!EM_S_MAJASSRES_NUM(B2300,$M$2,$M$1)</f>
        <v/>
      </c>
      <c r="N2300" s="29" t="str">
        <f t="shared" si="249"/>
        <v/>
      </c>
      <c r="O2300" s="21">
        <f t="shared" ca="1" si="250"/>
        <v>-0.74546591333307677</v>
      </c>
      <c r="P2300" s="10" t="str">
        <f t="shared" si="251"/>
        <v>财报</v>
      </c>
    </row>
    <row r="2301" spans="1:16" x14ac:dyDescent="0.2">
      <c r="A2301" s="17">
        <f t="shared" ca="1" si="246"/>
        <v>1749</v>
      </c>
      <c r="B2301" s="8" t="s">
        <v>4610</v>
      </c>
      <c r="C2301" s="8" t="s">
        <v>4611</v>
      </c>
      <c r="D2301" s="13">
        <f>IFERROR([1]!EM_S_QSTM07_IS(B2301,"61",$C$1,"1")/1000000,"")</f>
        <v>134.02218654000001</v>
      </c>
      <c r="E2301" s="13" t="str">
        <f>IFERROR([1]!EM_S_PERFORMANCEEXPRESS_PERFEXNETPROFITTOSHAREHOLDER(B2301,$C$1)/1000000,"")</f>
        <v/>
      </c>
      <c r="F2301" s="13" t="str">
        <f>IFERROR([1]!EM_S_PROFITNOTICE_FORECASTT(B2301,$C$1)/1000000,"")</f>
        <v/>
      </c>
      <c r="G2301" s="13" t="str">
        <f>IFERROR([1]!EM_S_PROFITNOTICE_FORECASTL(B2301,$C$1)/1000000,"")</f>
        <v/>
      </c>
      <c r="H2301" s="13" t="str">
        <f t="shared" si="247"/>
        <v/>
      </c>
      <c r="I2301" s="20">
        <f>IFERROR([1]!EM_S_QSTM07_IS(B2301,"61",$I$1,"1")/1000000,"")</f>
        <v>170.97565907000001</v>
      </c>
      <c r="J2301" s="13">
        <f t="shared" si="245"/>
        <v>-36.953472529999999</v>
      </c>
      <c r="K2301" s="13">
        <f>IFERROR([1]!EM_S_QSTM07_IS(B2301,"61",$K$2,"1")/1000000,"")</f>
        <v>140.75606299</v>
      </c>
      <c r="L2301" s="14">
        <f t="shared" si="248"/>
        <v>-1.2625355650408137</v>
      </c>
      <c r="M2301" s="33" t="str">
        <f ca="1">[1]!EM_S_MAJASSRES_NUM(B2301,$M$2,$M$1)</f>
        <v/>
      </c>
      <c r="N2301" s="29" t="str">
        <f t="shared" si="249"/>
        <v/>
      </c>
      <c r="O2301" s="21">
        <f t="shared" ca="1" si="250"/>
        <v>-1.2625355650408137</v>
      </c>
      <c r="P2301" s="10" t="str">
        <f t="shared" si="251"/>
        <v>财报</v>
      </c>
    </row>
    <row r="2302" spans="1:16" x14ac:dyDescent="0.2">
      <c r="A2302" s="17">
        <f t="shared" ca="1" si="246"/>
        <v>453</v>
      </c>
      <c r="B2302" s="8" t="s">
        <v>4612</v>
      </c>
      <c r="C2302" s="8" t="s">
        <v>4613</v>
      </c>
      <c r="D2302" s="13">
        <f>IFERROR([1]!EM_S_QSTM07_IS(B2302,"61",$C$1,"1")/1000000,"")</f>
        <v>30.866466489999997</v>
      </c>
      <c r="E2302" s="13" t="str">
        <f>IFERROR([1]!EM_S_PERFORMANCEEXPRESS_PERFEXNETPROFITTOSHAREHOLDER(B2302,$C$1)/1000000,"")</f>
        <v/>
      </c>
      <c r="F2302" s="13" t="str">
        <f>IFERROR([1]!EM_S_PROFITNOTICE_FORECASTT(B2302,$C$1)/1000000,"")</f>
        <v/>
      </c>
      <c r="G2302" s="13" t="str">
        <f>IFERROR([1]!EM_S_PROFITNOTICE_FORECASTL(B2302,$C$1)/1000000,"")</f>
        <v/>
      </c>
      <c r="H2302" s="13" t="str">
        <f t="shared" si="247"/>
        <v/>
      </c>
      <c r="I2302" s="20">
        <f>IFERROR([1]!EM_S_QSTM07_IS(B2302,"61",$I$1,"1")/1000000,"")</f>
        <v>0.81253333999999999</v>
      </c>
      <c r="J2302" s="13">
        <f t="shared" si="245"/>
        <v>30.053933149999995</v>
      </c>
      <c r="K2302" s="13">
        <f>IFERROR([1]!EM_S_QSTM07_IS(B2302,"61",$K$2,"1")/1000000,"")</f>
        <v>30.71087606</v>
      </c>
      <c r="L2302" s="14">
        <f t="shared" si="248"/>
        <v>-2.1391213611638177E-2</v>
      </c>
      <c r="M2302" s="33" t="str">
        <f ca="1">[1]!EM_S_MAJASSRES_NUM(B2302,$M$2,$M$1)</f>
        <v/>
      </c>
      <c r="N2302" s="29" t="str">
        <f t="shared" si="249"/>
        <v/>
      </c>
      <c r="O2302" s="21">
        <f t="shared" ca="1" si="250"/>
        <v>-2.1391213611638177E-2</v>
      </c>
      <c r="P2302" s="10" t="str">
        <f t="shared" si="251"/>
        <v>财报</v>
      </c>
    </row>
    <row r="2303" spans="1:16" x14ac:dyDescent="0.2">
      <c r="A2303" s="17">
        <f t="shared" ca="1" si="246"/>
        <v>1369</v>
      </c>
      <c r="B2303" s="8" t="s">
        <v>4614</v>
      </c>
      <c r="C2303" s="8" t="s">
        <v>4615</v>
      </c>
      <c r="D2303" s="13">
        <f>IFERROR([1]!EM_S_QSTM07_IS(B2303,"61",$C$1,"1")/1000000,"")</f>
        <v>170.69966251</v>
      </c>
      <c r="E2303" s="13" t="str">
        <f>IFERROR([1]!EM_S_PERFORMANCEEXPRESS_PERFEXNETPROFITTOSHAREHOLDER(B2303,$C$1)/1000000,"")</f>
        <v/>
      </c>
      <c r="F2303" s="13" t="str">
        <f>IFERROR([1]!EM_S_PROFITNOTICE_FORECASTT(B2303,$C$1)/1000000,"")</f>
        <v/>
      </c>
      <c r="G2303" s="13" t="str">
        <f>IFERROR([1]!EM_S_PROFITNOTICE_FORECASTL(B2303,$C$1)/1000000,"")</f>
        <v/>
      </c>
      <c r="H2303" s="13" t="str">
        <f t="shared" si="247"/>
        <v/>
      </c>
      <c r="I2303" s="20">
        <f>IFERROR([1]!EM_S_QSTM07_IS(B2303,"61",$I$1,"1")/1000000,"")</f>
        <v>142.03120931999999</v>
      </c>
      <c r="J2303" s="13">
        <f t="shared" si="245"/>
        <v>28.668453190000008</v>
      </c>
      <c r="K2303" s="13">
        <f>IFERROR([1]!EM_S_QSTM07_IS(B2303,"61",$K$2,"1")/1000000,"")</f>
        <v>296.67023879000004</v>
      </c>
      <c r="L2303" s="14">
        <f t="shared" si="248"/>
        <v>-0.90336592808592053</v>
      </c>
      <c r="M2303" s="33" t="str">
        <f ca="1">[1]!EM_S_MAJASSRES_NUM(B2303,$M$2,$M$1)</f>
        <v/>
      </c>
      <c r="N2303" s="29" t="str">
        <f t="shared" si="249"/>
        <v/>
      </c>
      <c r="O2303" s="21">
        <f t="shared" ca="1" si="250"/>
        <v>-0.90336592808592053</v>
      </c>
      <c r="P2303" s="10" t="str">
        <f t="shared" si="251"/>
        <v>财报</v>
      </c>
    </row>
    <row r="2304" spans="1:16" x14ac:dyDescent="0.2">
      <c r="A2304" s="17" t="str">
        <f t="shared" ca="1" si="246"/>
        <v/>
      </c>
      <c r="B2304" s="8" t="s">
        <v>4616</v>
      </c>
      <c r="C2304" s="8" t="s">
        <v>4617</v>
      </c>
      <c r="D2304" s="13">
        <f>IFERROR([1]!EM_S_QSTM07_IS(B2304,"61",$C$1,"1")/1000000,"")</f>
        <v>35.333273520000006</v>
      </c>
      <c r="E2304" s="13" t="str">
        <f>IFERROR([1]!EM_S_PERFORMANCEEXPRESS_PERFEXNETPROFITTOSHAREHOLDER(B2304,$C$1)/1000000,"")</f>
        <v/>
      </c>
      <c r="F2304" s="13">
        <f>IFERROR([1]!EM_S_PROFITNOTICE_FORECASTT(B2304,$C$1)/1000000,"")</f>
        <v>44.43</v>
      </c>
      <c r="G2304" s="13">
        <f>IFERROR([1]!EM_S_PROFITNOTICE_FORECASTL(B2304,$C$1)/1000000,"")</f>
        <v>44.43</v>
      </c>
      <c r="H2304" s="13">
        <f t="shared" si="247"/>
        <v>44.43</v>
      </c>
      <c r="I2304" s="20">
        <f>IFERROR([1]!EM_S_QSTM07_IS(B2304,"61",$I$1,"1")/1000000,"")</f>
        <v>8.548741119999999</v>
      </c>
      <c r="J2304" s="13">
        <f t="shared" si="245"/>
        <v>26.784532400000007</v>
      </c>
      <c r="K2304" s="13">
        <f>IFERROR([1]!EM_S_QSTM07_IS(B2304,"61",$K$2,"1")/1000000,"")</f>
        <v>-4.0293481099999999</v>
      </c>
      <c r="L2304" s="14">
        <f t="shared" si="248"/>
        <v>7.6473612278686955</v>
      </c>
      <c r="M2304" s="33" t="str">
        <f ca="1">[1]!EM_S_MAJASSRES_NUM(B2304,$M$2,$M$1)</f>
        <v/>
      </c>
      <c r="N2304" s="29">
        <f t="shared" si="249"/>
        <v>1</v>
      </c>
      <c r="O2304" s="21" t="str">
        <f t="shared" ca="1" si="250"/>
        <v/>
      </c>
      <c r="P2304" s="10" t="str">
        <f t="shared" si="251"/>
        <v>财报</v>
      </c>
    </row>
    <row r="2305" spans="1:16" x14ac:dyDescent="0.2">
      <c r="A2305" s="17">
        <f t="shared" ca="1" si="246"/>
        <v>848</v>
      </c>
      <c r="B2305" s="8" t="s">
        <v>4618</v>
      </c>
      <c r="C2305" s="8" t="s">
        <v>4619</v>
      </c>
      <c r="D2305" s="13">
        <f>IFERROR([1]!EM_S_QSTM07_IS(B2305,"61",$C$1,"1")/1000000,"")</f>
        <v>934.14332686</v>
      </c>
      <c r="E2305" s="13" t="str">
        <f>IFERROR([1]!EM_S_PERFORMANCEEXPRESS_PERFEXNETPROFITTOSHAREHOLDER(B2305,$C$1)/1000000,"")</f>
        <v/>
      </c>
      <c r="F2305" s="13" t="str">
        <f>IFERROR([1]!EM_S_PROFITNOTICE_FORECASTT(B2305,$C$1)/1000000,"")</f>
        <v/>
      </c>
      <c r="G2305" s="13" t="str">
        <f>IFERROR([1]!EM_S_PROFITNOTICE_FORECASTL(B2305,$C$1)/1000000,"")</f>
        <v/>
      </c>
      <c r="H2305" s="13" t="str">
        <f t="shared" si="247"/>
        <v/>
      </c>
      <c r="I2305" s="20">
        <f>IFERROR([1]!EM_S_QSTM07_IS(B2305,"61",$I$1,"1")/1000000,"")</f>
        <v>344.52408537999997</v>
      </c>
      <c r="J2305" s="13">
        <f t="shared" si="245"/>
        <v>589.61924148000003</v>
      </c>
      <c r="K2305" s="13">
        <f>IFERROR([1]!EM_S_QSTM07_IS(B2305,"61",$K$2,"1")/1000000,"")</f>
        <v>1263.4699780399999</v>
      </c>
      <c r="L2305" s="14">
        <f t="shared" si="248"/>
        <v>-0.53333339792159795</v>
      </c>
      <c r="M2305" s="33" t="str">
        <f ca="1">[1]!EM_S_MAJASSRES_NUM(B2305,$M$2,$M$1)</f>
        <v/>
      </c>
      <c r="N2305" s="29" t="str">
        <f t="shared" si="249"/>
        <v/>
      </c>
      <c r="O2305" s="21">
        <f t="shared" ca="1" si="250"/>
        <v>-0.53333339792159795</v>
      </c>
      <c r="P2305" s="10" t="str">
        <f t="shared" si="251"/>
        <v>财报</v>
      </c>
    </row>
    <row r="2306" spans="1:16" x14ac:dyDescent="0.2">
      <c r="A2306" s="17">
        <f t="shared" ca="1" si="246"/>
        <v>936</v>
      </c>
      <c r="B2306" s="8" t="s">
        <v>4620</v>
      </c>
      <c r="C2306" s="8" t="s">
        <v>4621</v>
      </c>
      <c r="D2306" s="13">
        <f>IFERROR([1]!EM_S_QSTM07_IS(B2306,"61",$C$1,"1")/1000000,"")</f>
        <v>50.62959326</v>
      </c>
      <c r="E2306" s="13" t="str">
        <f>IFERROR([1]!EM_S_PERFORMANCEEXPRESS_PERFEXNETPROFITTOSHAREHOLDER(B2306,$C$1)/1000000,"")</f>
        <v/>
      </c>
      <c r="F2306" s="13" t="str">
        <f>IFERROR([1]!EM_S_PROFITNOTICE_FORECASTT(B2306,$C$1)/1000000,"")</f>
        <v/>
      </c>
      <c r="G2306" s="13" t="str">
        <f>IFERROR([1]!EM_S_PROFITNOTICE_FORECASTL(B2306,$C$1)/1000000,"")</f>
        <v/>
      </c>
      <c r="H2306" s="13" t="str">
        <f t="shared" si="247"/>
        <v/>
      </c>
      <c r="I2306" s="20">
        <f>IFERROR([1]!EM_S_QSTM07_IS(B2306,"61",$I$1,"1")/1000000,"")</f>
        <v>30.125966390000002</v>
      </c>
      <c r="J2306" s="13">
        <f t="shared" si="245"/>
        <v>20.503626869999998</v>
      </c>
      <c r="K2306" s="13">
        <f>IFERROR([1]!EM_S_QSTM07_IS(B2306,"61",$K$2,"1")/1000000,"")</f>
        <v>50.762148090000004</v>
      </c>
      <c r="L2306" s="14">
        <f t="shared" si="248"/>
        <v>-0.59608433367225544</v>
      </c>
      <c r="M2306" s="33" t="str">
        <f ca="1">[1]!EM_S_MAJASSRES_NUM(B2306,$M$2,$M$1)</f>
        <v/>
      </c>
      <c r="N2306" s="29" t="str">
        <f t="shared" si="249"/>
        <v/>
      </c>
      <c r="O2306" s="21">
        <f t="shared" ca="1" si="250"/>
        <v>-0.59608433367225544</v>
      </c>
      <c r="P2306" s="10" t="str">
        <f t="shared" si="251"/>
        <v>财报</v>
      </c>
    </row>
    <row r="2307" spans="1:16" x14ac:dyDescent="0.2">
      <c r="A2307" s="17">
        <f t="shared" ca="1" si="246"/>
        <v>505</v>
      </c>
      <c r="B2307" s="8" t="s">
        <v>4622</v>
      </c>
      <c r="C2307" s="8" t="s">
        <v>4623</v>
      </c>
      <c r="D2307" s="13">
        <f>IFERROR([1]!EM_S_QSTM07_IS(B2307,"61",$C$1,"1")/1000000,"")</f>
        <v>248.31907412999999</v>
      </c>
      <c r="E2307" s="13" t="str">
        <f>IFERROR([1]!EM_S_PERFORMANCEEXPRESS_PERFEXNETPROFITTOSHAREHOLDER(B2307,$C$1)/1000000,"")</f>
        <v/>
      </c>
      <c r="F2307" s="13" t="str">
        <f>IFERROR([1]!EM_S_PROFITNOTICE_FORECASTT(B2307,$C$1)/1000000,"")</f>
        <v/>
      </c>
      <c r="G2307" s="13" t="str">
        <f>IFERROR([1]!EM_S_PROFITNOTICE_FORECASTL(B2307,$C$1)/1000000,"")</f>
        <v/>
      </c>
      <c r="H2307" s="13" t="str">
        <f t="shared" si="247"/>
        <v/>
      </c>
      <c r="I2307" s="20">
        <f>IFERROR([1]!EM_S_QSTM07_IS(B2307,"61",$I$1,"1")/1000000,"")</f>
        <v>99.135281800000001</v>
      </c>
      <c r="J2307" s="13">
        <f t="shared" si="245"/>
        <v>149.18379232999999</v>
      </c>
      <c r="K2307" s="13">
        <f>IFERROR([1]!EM_S_QSTM07_IS(B2307,"61",$K$2,"1")/1000000,"")</f>
        <v>171.15406959000001</v>
      </c>
      <c r="L2307" s="14">
        <f t="shared" si="248"/>
        <v>-0.12836549731262523</v>
      </c>
      <c r="M2307" s="33" t="str">
        <f ca="1">[1]!EM_S_MAJASSRES_NUM(B2307,$M$2,$M$1)</f>
        <v/>
      </c>
      <c r="N2307" s="29" t="str">
        <f t="shared" si="249"/>
        <v/>
      </c>
      <c r="O2307" s="21">
        <f t="shared" ca="1" si="250"/>
        <v>-0.12836549731262523</v>
      </c>
      <c r="P2307" s="10" t="str">
        <f t="shared" si="251"/>
        <v>财报</v>
      </c>
    </row>
    <row r="2308" spans="1:16" x14ac:dyDescent="0.2">
      <c r="A2308" s="17">
        <f t="shared" ca="1" si="246"/>
        <v>1433</v>
      </c>
      <c r="B2308" s="8" t="s">
        <v>4624</v>
      </c>
      <c r="C2308" s="8" t="s">
        <v>4625</v>
      </c>
      <c r="D2308" s="13">
        <f>IFERROR([1]!EM_S_QSTM07_IS(B2308,"61",$C$1,"1")/1000000,"")</f>
        <v>7.7040161900000008</v>
      </c>
      <c r="E2308" s="13" t="str">
        <f>IFERROR([1]!EM_S_PERFORMANCEEXPRESS_PERFEXNETPROFITTOSHAREHOLDER(B2308,$C$1)/1000000,"")</f>
        <v/>
      </c>
      <c r="F2308" s="13" t="str">
        <f>IFERROR([1]!EM_S_PROFITNOTICE_FORECASTT(B2308,$C$1)/1000000,"")</f>
        <v/>
      </c>
      <c r="G2308" s="13" t="str">
        <f>IFERROR([1]!EM_S_PROFITNOTICE_FORECASTL(B2308,$C$1)/1000000,"")</f>
        <v/>
      </c>
      <c r="H2308" s="13" t="str">
        <f t="shared" si="247"/>
        <v/>
      </c>
      <c r="I2308" s="20">
        <f>IFERROR([1]!EM_S_QSTM07_IS(B2308,"61",$I$1,"1")/1000000,"")</f>
        <v>5.8293585300000004</v>
      </c>
      <c r="J2308" s="13">
        <f t="shared" ref="J2308:J2371" si="252">IFERROR(IF(D2308&lt;&gt;"",D2308-I2308,IF(E2308&lt;&gt;"",E2308-I2308,IF(H2308&lt;&gt;"",H2308-I2308,""))),"")</f>
        <v>1.8746576600000004</v>
      </c>
      <c r="K2308" s="13">
        <f>IFERROR([1]!EM_S_QSTM07_IS(B2308,"61",$K$2,"1")/1000000,"")</f>
        <v>30.799745489999999</v>
      </c>
      <c r="L2308" s="14">
        <f t="shared" si="248"/>
        <v>-0.93913398860361819</v>
      </c>
      <c r="M2308" s="33" t="str">
        <f ca="1">[1]!EM_S_MAJASSRES_NUM(B2308,$M$2,$M$1)</f>
        <v/>
      </c>
      <c r="N2308" s="29" t="str">
        <f t="shared" si="249"/>
        <v/>
      </c>
      <c r="O2308" s="21">
        <f t="shared" ca="1" si="250"/>
        <v>-0.93913398860361819</v>
      </c>
      <c r="P2308" s="10" t="str">
        <f t="shared" si="251"/>
        <v>财报</v>
      </c>
    </row>
    <row r="2309" spans="1:16" x14ac:dyDescent="0.2">
      <c r="A2309" s="17">
        <f t="shared" ref="A2309:A2372" ca="1" si="253">IFERROR(RANK(O2309,$O$4:$O$2880,0),"")</f>
        <v>1934</v>
      </c>
      <c r="B2309" s="8" t="s">
        <v>4626</v>
      </c>
      <c r="C2309" s="8" t="s">
        <v>4627</v>
      </c>
      <c r="D2309" s="13">
        <f>IFERROR([1]!EM_S_QSTM07_IS(B2309,"61",$C$1,"1")/1000000,"")</f>
        <v>-5.7203252399999895</v>
      </c>
      <c r="E2309" s="13" t="str">
        <f>IFERROR([1]!EM_S_PERFORMANCEEXPRESS_PERFEXNETPROFITTOSHAREHOLDER(B2309,$C$1)/1000000,"")</f>
        <v/>
      </c>
      <c r="F2309" s="13" t="str">
        <f>IFERROR([1]!EM_S_PROFITNOTICE_FORECASTT(B2309,$C$1)/1000000,"")</f>
        <v/>
      </c>
      <c r="G2309" s="13" t="str">
        <f>IFERROR([1]!EM_S_PROFITNOTICE_FORECASTL(B2309,$C$1)/1000000,"")</f>
        <v/>
      </c>
      <c r="H2309" s="13" t="str">
        <f t="shared" ref="H2309:H2372" si="254">IFERROR(AVERAGE(F2309:G2309),"")</f>
        <v/>
      </c>
      <c r="I2309" s="20">
        <f>IFERROR([1]!EM_S_QSTM07_IS(B2309,"61",$I$1,"1")/1000000,"")</f>
        <v>68.1762473</v>
      </c>
      <c r="J2309" s="13">
        <f t="shared" si="252"/>
        <v>-73.896572539999994</v>
      </c>
      <c r="K2309" s="13">
        <f>IFERROR([1]!EM_S_QSTM07_IS(B2309,"61",$K$2,"1")/1000000,"")</f>
        <v>75.987529080000002</v>
      </c>
      <c r="L2309" s="14">
        <f t="shared" ref="L2309:L2372" si="255">IFERROR(IF(J2309="","",(J2309-K2309)/ABS(K2309)),"")</f>
        <v>-1.9724828986372402</v>
      </c>
      <c r="M2309" s="33" t="str">
        <f ca="1">[1]!EM_S_MAJASSRES_NUM(B2309,$M$2,$M$1)</f>
        <v/>
      </c>
      <c r="N2309" s="29" t="str">
        <f t="shared" ref="N2309:N2372" si="256">IFERROR(IF(ABS(K2309)&lt;$N$2,1,""),"")</f>
        <v/>
      </c>
      <c r="O2309" s="21">
        <f t="shared" ref="O2309:O2372" ca="1" si="257">IFERROR(IF(AND(M2309="",N2309=""),L2309,""),"")</f>
        <v>-1.9724828986372402</v>
      </c>
      <c r="P2309" s="10" t="str">
        <f t="shared" ref="P2309:P2372" si="258">IFERROR(IF(D2309&lt;&gt;"","财报",IF(E2309&lt;&gt;"","快报",IF(H2309&lt;&gt;"","预告",""))),"")</f>
        <v>财报</v>
      </c>
    </row>
    <row r="2310" spans="1:16" x14ac:dyDescent="0.2">
      <c r="A2310" s="17">
        <f t="shared" ca="1" si="253"/>
        <v>1541</v>
      </c>
      <c r="B2310" s="8" t="s">
        <v>4628</v>
      </c>
      <c r="C2310" s="8" t="s">
        <v>4629</v>
      </c>
      <c r="D2310" s="13">
        <f>IFERROR([1]!EM_S_QSTM07_IS(B2310,"61",$C$1,"1")/1000000,"")</f>
        <v>575.54747829999997</v>
      </c>
      <c r="E2310" s="13" t="str">
        <f>IFERROR([1]!EM_S_PERFORMANCEEXPRESS_PERFEXNETPROFITTOSHAREHOLDER(B2310,$C$1)/1000000,"")</f>
        <v/>
      </c>
      <c r="F2310" s="13" t="str">
        <f>IFERROR([1]!EM_S_PROFITNOTICE_FORECASTT(B2310,$C$1)/1000000,"")</f>
        <v/>
      </c>
      <c r="G2310" s="13" t="str">
        <f>IFERROR([1]!EM_S_PROFITNOTICE_FORECASTL(B2310,$C$1)/1000000,"")</f>
        <v/>
      </c>
      <c r="H2310" s="13" t="str">
        <f t="shared" si="254"/>
        <v/>
      </c>
      <c r="I2310" s="20">
        <f>IFERROR([1]!EM_S_QSTM07_IS(B2310,"61",$I$1,"1")/1000000,"")</f>
        <v>582.35147414999994</v>
      </c>
      <c r="J2310" s="13">
        <f t="shared" si="252"/>
        <v>-6.8039958499999784</v>
      </c>
      <c r="K2310" s="13">
        <f>IFERROR([1]!EM_S_QSTM07_IS(B2310,"61",$K$2,"1")/1000000,"")</f>
        <v>863.86603258000002</v>
      </c>
      <c r="L2310" s="14">
        <f t="shared" si="255"/>
        <v>-1.0078762164425881</v>
      </c>
      <c r="M2310" s="33" t="str">
        <f ca="1">[1]!EM_S_MAJASSRES_NUM(B2310,$M$2,$M$1)</f>
        <v/>
      </c>
      <c r="N2310" s="29" t="str">
        <f t="shared" si="256"/>
        <v/>
      </c>
      <c r="O2310" s="21">
        <f t="shared" ca="1" si="257"/>
        <v>-1.0078762164425881</v>
      </c>
      <c r="P2310" s="10" t="str">
        <f t="shared" si="258"/>
        <v>财报</v>
      </c>
    </row>
    <row r="2311" spans="1:16" x14ac:dyDescent="0.2">
      <c r="A2311" s="17">
        <f t="shared" ca="1" si="253"/>
        <v>836</v>
      </c>
      <c r="B2311" s="8" t="s">
        <v>4630</v>
      </c>
      <c r="C2311" s="8" t="s">
        <v>4631</v>
      </c>
      <c r="D2311" s="13">
        <f>IFERROR([1]!EM_S_QSTM07_IS(B2311,"61",$C$1,"1")/1000000,"")</f>
        <v>196.97117274999999</v>
      </c>
      <c r="E2311" s="13" t="str">
        <f>IFERROR([1]!EM_S_PERFORMANCEEXPRESS_PERFEXNETPROFITTOSHAREHOLDER(B2311,$C$1)/1000000,"")</f>
        <v/>
      </c>
      <c r="F2311" s="13" t="str">
        <f>IFERROR([1]!EM_S_PROFITNOTICE_FORECASTT(B2311,$C$1)/1000000,"")</f>
        <v/>
      </c>
      <c r="G2311" s="13" t="str">
        <f>IFERROR([1]!EM_S_PROFITNOTICE_FORECASTL(B2311,$C$1)/1000000,"")</f>
        <v/>
      </c>
      <c r="H2311" s="13" t="str">
        <f t="shared" si="254"/>
        <v/>
      </c>
      <c r="I2311" s="20">
        <f>IFERROR([1]!EM_S_QSTM07_IS(B2311,"61",$I$1,"1")/1000000,"")</f>
        <v>115.27348217000001</v>
      </c>
      <c r="J2311" s="13">
        <f t="shared" si="252"/>
        <v>81.697690579999986</v>
      </c>
      <c r="K2311" s="13">
        <f>IFERROR([1]!EM_S_QSTM07_IS(B2311,"61",$K$2,"1")/1000000,"")</f>
        <v>171.93122369999998</v>
      </c>
      <c r="L2311" s="14">
        <f t="shared" si="255"/>
        <v>-0.52482342170405905</v>
      </c>
      <c r="M2311" s="33" t="str">
        <f ca="1">[1]!EM_S_MAJASSRES_NUM(B2311,$M$2,$M$1)</f>
        <v/>
      </c>
      <c r="N2311" s="29" t="str">
        <f t="shared" si="256"/>
        <v/>
      </c>
      <c r="O2311" s="21">
        <f t="shared" ca="1" si="257"/>
        <v>-0.52482342170405905</v>
      </c>
      <c r="P2311" s="10" t="str">
        <f t="shared" si="258"/>
        <v>财报</v>
      </c>
    </row>
    <row r="2312" spans="1:16" x14ac:dyDescent="0.2">
      <c r="A2312" s="17">
        <f t="shared" ca="1" si="253"/>
        <v>42</v>
      </c>
      <c r="B2312" s="8" t="s">
        <v>4632</v>
      </c>
      <c r="C2312" s="8" t="s">
        <v>4633</v>
      </c>
      <c r="D2312" s="13">
        <f>IFERROR([1]!EM_S_QSTM07_IS(B2312,"61",$C$1,"1")/1000000,"")</f>
        <v>133.18636809999998</v>
      </c>
      <c r="E2312" s="13" t="str">
        <f>IFERROR([1]!EM_S_PERFORMANCEEXPRESS_PERFEXNETPROFITTOSHAREHOLDER(B2312,$C$1)/1000000,"")</f>
        <v/>
      </c>
      <c r="F2312" s="13">
        <f>IFERROR([1]!EM_S_PROFITNOTICE_FORECASTT(B2312,$C$1)/1000000,"")</f>
        <v>175</v>
      </c>
      <c r="G2312" s="13">
        <f>IFERROR([1]!EM_S_PROFITNOTICE_FORECASTL(B2312,$C$1)/1000000,"")</f>
        <v>150</v>
      </c>
      <c r="H2312" s="13">
        <f t="shared" si="254"/>
        <v>162.5</v>
      </c>
      <c r="I2312" s="20">
        <f>IFERROR([1]!EM_S_QSTM07_IS(B2312,"61",$I$1,"1")/1000000,"")</f>
        <v>32.027396879999998</v>
      </c>
      <c r="J2312" s="13">
        <f t="shared" si="252"/>
        <v>101.15897121999998</v>
      </c>
      <c r="K2312" s="13">
        <f>IFERROR([1]!EM_S_QSTM07_IS(B2312,"61",$K$2,"1")/1000000,"")</f>
        <v>24.607126670000003</v>
      </c>
      <c r="L2312" s="14">
        <f t="shared" si="255"/>
        <v>3.1109623474783361</v>
      </c>
      <c r="M2312" s="33" t="str">
        <f ca="1">[1]!EM_S_MAJASSRES_NUM(B2312,$M$2,$M$1)</f>
        <v/>
      </c>
      <c r="N2312" s="29" t="str">
        <f t="shared" si="256"/>
        <v/>
      </c>
      <c r="O2312" s="21">
        <f t="shared" ca="1" si="257"/>
        <v>3.1109623474783361</v>
      </c>
      <c r="P2312" s="10" t="str">
        <f t="shared" si="258"/>
        <v>财报</v>
      </c>
    </row>
    <row r="2313" spans="1:16" x14ac:dyDescent="0.2">
      <c r="A2313" s="17">
        <f t="shared" ca="1" si="253"/>
        <v>1188</v>
      </c>
      <c r="B2313" s="8" t="s">
        <v>4634</v>
      </c>
      <c r="C2313" s="8" t="s">
        <v>4635</v>
      </c>
      <c r="D2313" s="13">
        <f>IFERROR([1]!EM_S_QSTM07_IS(B2313,"61",$C$1,"1")/1000000,"")</f>
        <v>22.180287870000001</v>
      </c>
      <c r="E2313" s="13" t="str">
        <f>IFERROR([1]!EM_S_PERFORMANCEEXPRESS_PERFEXNETPROFITTOSHAREHOLDER(B2313,$C$1)/1000000,"")</f>
        <v/>
      </c>
      <c r="F2313" s="13" t="str">
        <f>IFERROR([1]!EM_S_PROFITNOTICE_FORECASTT(B2313,$C$1)/1000000,"")</f>
        <v/>
      </c>
      <c r="G2313" s="13" t="str">
        <f>IFERROR([1]!EM_S_PROFITNOTICE_FORECASTL(B2313,$C$1)/1000000,"")</f>
        <v/>
      </c>
      <c r="H2313" s="13" t="str">
        <f t="shared" si="254"/>
        <v/>
      </c>
      <c r="I2313" s="20">
        <f>IFERROR([1]!EM_S_QSTM07_IS(B2313,"61",$I$1,"1")/1000000,"")</f>
        <v>-6.1850038099999995</v>
      </c>
      <c r="J2313" s="13">
        <f t="shared" si="252"/>
        <v>28.365291679999999</v>
      </c>
      <c r="K2313" s="13">
        <f>IFERROR([1]!EM_S_QSTM07_IS(B2313,"61",$K$2,"1")/1000000,"")</f>
        <v>127.90311495</v>
      </c>
      <c r="L2313" s="14">
        <f t="shared" si="255"/>
        <v>-0.77822829654235881</v>
      </c>
      <c r="M2313" s="33" t="str">
        <f ca="1">[1]!EM_S_MAJASSRES_NUM(B2313,$M$2,$M$1)</f>
        <v/>
      </c>
      <c r="N2313" s="29" t="str">
        <f t="shared" si="256"/>
        <v/>
      </c>
      <c r="O2313" s="21">
        <f t="shared" ca="1" si="257"/>
        <v>-0.77822829654235881</v>
      </c>
      <c r="P2313" s="10" t="str">
        <f t="shared" si="258"/>
        <v>财报</v>
      </c>
    </row>
    <row r="2314" spans="1:16" x14ac:dyDescent="0.2">
      <c r="A2314" s="17">
        <f t="shared" ca="1" si="253"/>
        <v>396</v>
      </c>
      <c r="B2314" s="8" t="s">
        <v>4636</v>
      </c>
      <c r="C2314" s="8" t="s">
        <v>4637</v>
      </c>
      <c r="D2314" s="13">
        <f>IFERROR([1]!EM_S_QSTM07_IS(B2314,"61",$C$1,"1")/1000000,"")</f>
        <v>74.790235690000003</v>
      </c>
      <c r="E2314" s="13" t="str">
        <f>IFERROR([1]!EM_S_PERFORMANCEEXPRESS_PERFEXNETPROFITTOSHAREHOLDER(B2314,$C$1)/1000000,"")</f>
        <v/>
      </c>
      <c r="F2314" s="13" t="str">
        <f>IFERROR([1]!EM_S_PROFITNOTICE_FORECASTT(B2314,$C$1)/1000000,"")</f>
        <v/>
      </c>
      <c r="G2314" s="13" t="str">
        <f>IFERROR([1]!EM_S_PROFITNOTICE_FORECASTL(B2314,$C$1)/1000000,"")</f>
        <v/>
      </c>
      <c r="H2314" s="13" t="str">
        <f t="shared" si="254"/>
        <v/>
      </c>
      <c r="I2314" s="20">
        <f>IFERROR([1]!EM_S_QSTM07_IS(B2314,"61",$I$1,"1")/1000000,"")</f>
        <v>0.58711119999999994</v>
      </c>
      <c r="J2314" s="13">
        <f t="shared" si="252"/>
        <v>74.203124490000008</v>
      </c>
      <c r="K2314" s="13">
        <f>IFERROR([1]!EM_S_QSTM07_IS(B2314,"61",$K$2,"1")/1000000,"")</f>
        <v>63.691487090000003</v>
      </c>
      <c r="L2314" s="14">
        <f t="shared" si="255"/>
        <v>0.16503991161560433</v>
      </c>
      <c r="M2314" s="33" t="str">
        <f ca="1">[1]!EM_S_MAJASSRES_NUM(B2314,$M$2,$M$1)</f>
        <v/>
      </c>
      <c r="N2314" s="29" t="str">
        <f t="shared" si="256"/>
        <v/>
      </c>
      <c r="O2314" s="21">
        <f t="shared" ca="1" si="257"/>
        <v>0.16503991161560433</v>
      </c>
      <c r="P2314" s="10" t="str">
        <f t="shared" si="258"/>
        <v>财报</v>
      </c>
    </row>
    <row r="2315" spans="1:16" x14ac:dyDescent="0.2">
      <c r="A2315" s="17">
        <f t="shared" ca="1" si="253"/>
        <v>37</v>
      </c>
      <c r="B2315" s="8" t="s">
        <v>4638</v>
      </c>
      <c r="C2315" s="8" t="s">
        <v>4639</v>
      </c>
      <c r="D2315" s="13">
        <f>IFERROR([1]!EM_S_QSTM07_IS(B2315,"61",$C$1,"1")/1000000,"")</f>
        <v>336.64946895999998</v>
      </c>
      <c r="E2315" s="13">
        <f>IFERROR([1]!EM_S_PERFORMANCEEXPRESS_PERFEXNETPROFITTOSHAREHOLDER(B2315,$C$1)/1000000,"")</f>
        <v>366.93292607000001</v>
      </c>
      <c r="F2315" s="13" t="str">
        <f>IFERROR([1]!EM_S_PROFITNOTICE_FORECASTT(B2315,$C$1)/1000000,"")</f>
        <v/>
      </c>
      <c r="G2315" s="13" t="str">
        <f>IFERROR([1]!EM_S_PROFITNOTICE_FORECASTL(B2315,$C$1)/1000000,"")</f>
        <v/>
      </c>
      <c r="H2315" s="13" t="str">
        <f t="shared" si="254"/>
        <v/>
      </c>
      <c r="I2315" s="20">
        <f>IFERROR([1]!EM_S_QSTM07_IS(B2315,"61",$I$1,"1")/1000000,"")</f>
        <v>30.283457110000001</v>
      </c>
      <c r="J2315" s="13">
        <f t="shared" si="252"/>
        <v>306.36601184999995</v>
      </c>
      <c r="K2315" s="13">
        <f>IFERROR([1]!EM_S_QSTM07_IS(B2315,"61",$K$2,"1")/1000000,"")</f>
        <v>71.262160750000007</v>
      </c>
      <c r="L2315" s="14">
        <f t="shared" si="255"/>
        <v>3.2991400853643063</v>
      </c>
      <c r="M2315" s="33" t="str">
        <f ca="1">[1]!EM_S_MAJASSRES_NUM(B2315,$M$2,$M$1)</f>
        <v/>
      </c>
      <c r="N2315" s="29" t="str">
        <f t="shared" si="256"/>
        <v/>
      </c>
      <c r="O2315" s="21">
        <f t="shared" ca="1" si="257"/>
        <v>3.2991400853643063</v>
      </c>
      <c r="P2315" s="10" t="str">
        <f t="shared" si="258"/>
        <v>财报</v>
      </c>
    </row>
    <row r="2316" spans="1:16" x14ac:dyDescent="0.2">
      <c r="A2316" s="17" t="str">
        <f t="shared" ca="1" si="253"/>
        <v/>
      </c>
      <c r="B2316" s="8" t="s">
        <v>4640</v>
      </c>
      <c r="C2316" s="8" t="s">
        <v>4641</v>
      </c>
      <c r="D2316" s="13">
        <f>IFERROR([1]!EM_S_QSTM07_IS(B2316,"61",$C$1,"1")/1000000,"")</f>
        <v>778.03302900999995</v>
      </c>
      <c r="E2316" s="13" t="str">
        <f>IFERROR([1]!EM_S_PERFORMANCEEXPRESS_PERFEXNETPROFITTOSHAREHOLDER(B2316,$C$1)/1000000,"")</f>
        <v/>
      </c>
      <c r="F2316" s="13" t="str">
        <f>IFERROR([1]!EM_S_PROFITNOTICE_FORECASTT(B2316,$C$1)/1000000,"")</f>
        <v/>
      </c>
      <c r="G2316" s="13" t="str">
        <f>IFERROR([1]!EM_S_PROFITNOTICE_FORECASTL(B2316,$C$1)/1000000,"")</f>
        <v/>
      </c>
      <c r="H2316" s="13" t="str">
        <f t="shared" si="254"/>
        <v/>
      </c>
      <c r="I2316" s="20">
        <f>IFERROR([1]!EM_S_QSTM07_IS(B2316,"61",$I$1,"1")/1000000,"")</f>
        <v>710.91269333000002</v>
      </c>
      <c r="J2316" s="13">
        <f t="shared" si="252"/>
        <v>67.120335679999926</v>
      </c>
      <c r="K2316" s="13">
        <f>IFERROR([1]!EM_S_QSTM07_IS(B2316,"61",$K$2,"1")/1000000,"")</f>
        <v>1877.4727333699998</v>
      </c>
      <c r="L2316" s="14">
        <f t="shared" si="255"/>
        <v>-0.96424963490174309</v>
      </c>
      <c r="M2316" s="33">
        <f ca="1">[1]!EM_S_MAJASSRES_NUM(B2316,$M$2,$M$1)</f>
        <v>1</v>
      </c>
      <c r="N2316" s="29" t="str">
        <f t="shared" si="256"/>
        <v/>
      </c>
      <c r="O2316" s="21" t="str">
        <f t="shared" ca="1" si="257"/>
        <v/>
      </c>
      <c r="P2316" s="10" t="str">
        <f t="shared" si="258"/>
        <v>财报</v>
      </c>
    </row>
    <row r="2317" spans="1:16" x14ac:dyDescent="0.2">
      <c r="A2317" s="17">
        <f t="shared" ca="1" si="253"/>
        <v>897</v>
      </c>
      <c r="B2317" s="8" t="s">
        <v>4642</v>
      </c>
      <c r="C2317" s="8" t="s">
        <v>4643</v>
      </c>
      <c r="D2317" s="13">
        <f>IFERROR([1]!EM_S_QSTM07_IS(B2317,"61",$C$1,"1")/1000000,"")</f>
        <v>78.500781079999996</v>
      </c>
      <c r="E2317" s="13" t="str">
        <f>IFERROR([1]!EM_S_PERFORMANCEEXPRESS_PERFEXNETPROFITTOSHAREHOLDER(B2317,$C$1)/1000000,"")</f>
        <v/>
      </c>
      <c r="F2317" s="13" t="str">
        <f>IFERROR([1]!EM_S_PROFITNOTICE_FORECASTT(B2317,$C$1)/1000000,"")</f>
        <v/>
      </c>
      <c r="G2317" s="13" t="str">
        <f>IFERROR([1]!EM_S_PROFITNOTICE_FORECASTL(B2317,$C$1)/1000000,"")</f>
        <v/>
      </c>
      <c r="H2317" s="13" t="str">
        <f t="shared" si="254"/>
        <v/>
      </c>
      <c r="I2317" s="20">
        <f>IFERROR([1]!EM_S_QSTM07_IS(B2317,"61",$I$1,"1")/1000000,"")</f>
        <v>49.340501840000002</v>
      </c>
      <c r="J2317" s="13">
        <f t="shared" si="252"/>
        <v>29.160279239999994</v>
      </c>
      <c r="K2317" s="13">
        <f>IFERROR([1]!EM_S_QSTM07_IS(B2317,"61",$K$2,"1")/1000000,"")</f>
        <v>66.731287640000005</v>
      </c>
      <c r="L2317" s="14">
        <f t="shared" si="255"/>
        <v>-0.56301938309188615</v>
      </c>
      <c r="M2317" s="33" t="str">
        <f ca="1">[1]!EM_S_MAJASSRES_NUM(B2317,$M$2,$M$1)</f>
        <v/>
      </c>
      <c r="N2317" s="29" t="str">
        <f t="shared" si="256"/>
        <v/>
      </c>
      <c r="O2317" s="21">
        <f t="shared" ca="1" si="257"/>
        <v>-0.56301938309188615</v>
      </c>
      <c r="P2317" s="10" t="str">
        <f t="shared" si="258"/>
        <v>财报</v>
      </c>
    </row>
    <row r="2318" spans="1:16" x14ac:dyDescent="0.2">
      <c r="A2318" s="17">
        <f t="shared" ca="1" si="253"/>
        <v>812</v>
      </c>
      <c r="B2318" s="8" t="s">
        <v>4644</v>
      </c>
      <c r="C2318" s="8" t="s">
        <v>4645</v>
      </c>
      <c r="D2318" s="13">
        <f>IFERROR([1]!EM_S_QSTM07_IS(B2318,"61",$C$1,"1")/1000000,"")</f>
        <v>35.027515880000003</v>
      </c>
      <c r="E2318" s="13" t="str">
        <f>IFERROR([1]!EM_S_PERFORMANCEEXPRESS_PERFEXNETPROFITTOSHAREHOLDER(B2318,$C$1)/1000000,"")</f>
        <v/>
      </c>
      <c r="F2318" s="13" t="str">
        <f>IFERROR([1]!EM_S_PROFITNOTICE_FORECASTT(B2318,$C$1)/1000000,"")</f>
        <v/>
      </c>
      <c r="G2318" s="13" t="str">
        <f>IFERROR([1]!EM_S_PROFITNOTICE_FORECASTL(B2318,$C$1)/1000000,"")</f>
        <v/>
      </c>
      <c r="H2318" s="13" t="str">
        <f t="shared" si="254"/>
        <v/>
      </c>
      <c r="I2318" s="20">
        <f>IFERROR([1]!EM_S_QSTM07_IS(B2318,"61",$I$1,"1")/1000000,"")</f>
        <v>20.596194359999998</v>
      </c>
      <c r="J2318" s="13">
        <f t="shared" si="252"/>
        <v>14.431321520000004</v>
      </c>
      <c r="K2318" s="13">
        <f>IFERROR([1]!EM_S_QSTM07_IS(B2318,"61",$K$2,"1")/1000000,"")</f>
        <v>28.924928870000002</v>
      </c>
      <c r="L2318" s="14">
        <f t="shared" si="255"/>
        <v>-0.50107668078078826</v>
      </c>
      <c r="M2318" s="33" t="str">
        <f ca="1">[1]!EM_S_MAJASSRES_NUM(B2318,$M$2,$M$1)</f>
        <v/>
      </c>
      <c r="N2318" s="29" t="str">
        <f t="shared" si="256"/>
        <v/>
      </c>
      <c r="O2318" s="21">
        <f t="shared" ca="1" si="257"/>
        <v>-0.50107668078078826</v>
      </c>
      <c r="P2318" s="10" t="str">
        <f t="shared" si="258"/>
        <v>财报</v>
      </c>
    </row>
    <row r="2319" spans="1:16" x14ac:dyDescent="0.2">
      <c r="A2319" s="17">
        <f t="shared" ca="1" si="253"/>
        <v>139</v>
      </c>
      <c r="B2319" s="8" t="s">
        <v>4646</v>
      </c>
      <c r="C2319" s="8" t="s">
        <v>4647</v>
      </c>
      <c r="D2319" s="13">
        <f>IFERROR([1]!EM_S_QSTM07_IS(B2319,"61",$C$1,"1")/1000000,"")</f>
        <v>15.037991269999999</v>
      </c>
      <c r="E2319" s="13" t="str">
        <f>IFERROR([1]!EM_S_PERFORMANCEEXPRESS_PERFEXNETPROFITTOSHAREHOLDER(B2319,$C$1)/1000000,"")</f>
        <v/>
      </c>
      <c r="F2319" s="13" t="str">
        <f>IFERROR([1]!EM_S_PROFITNOTICE_FORECASTT(B2319,$C$1)/1000000,"")</f>
        <v/>
      </c>
      <c r="G2319" s="13" t="str">
        <f>IFERROR([1]!EM_S_PROFITNOTICE_FORECASTL(B2319,$C$1)/1000000,"")</f>
        <v/>
      </c>
      <c r="H2319" s="13" t="str">
        <f t="shared" si="254"/>
        <v/>
      </c>
      <c r="I2319" s="20">
        <f>IFERROR([1]!EM_S_QSTM07_IS(B2319,"61",$I$1,"1")/1000000,"")</f>
        <v>8.1949139199999994</v>
      </c>
      <c r="J2319" s="13">
        <f t="shared" si="252"/>
        <v>6.8430773499999997</v>
      </c>
      <c r="K2319" s="13">
        <f>IFERROR([1]!EM_S_QSTM07_IS(B2319,"61",$K$2,"1")/1000000,"")</f>
        <v>-17.18528487</v>
      </c>
      <c r="L2319" s="14">
        <f t="shared" si="255"/>
        <v>1.3981940015405749</v>
      </c>
      <c r="M2319" s="33" t="str">
        <f ca="1">[1]!EM_S_MAJASSRES_NUM(B2319,$M$2,$M$1)</f>
        <v/>
      </c>
      <c r="N2319" s="29" t="str">
        <f t="shared" si="256"/>
        <v/>
      </c>
      <c r="O2319" s="21">
        <f t="shared" ca="1" si="257"/>
        <v>1.3981940015405749</v>
      </c>
      <c r="P2319" s="10" t="str">
        <f t="shared" si="258"/>
        <v>财报</v>
      </c>
    </row>
    <row r="2320" spans="1:16" x14ac:dyDescent="0.2">
      <c r="A2320" s="17" t="str">
        <f t="shared" ca="1" si="253"/>
        <v/>
      </c>
      <c r="B2320" s="8" t="s">
        <v>4648</v>
      </c>
      <c r="C2320" s="8" t="s">
        <v>4649</v>
      </c>
      <c r="D2320" s="13">
        <f>IFERROR([1]!EM_S_QSTM07_IS(B2320,"61",$C$1,"1")/1000000,"")</f>
        <v>6.1163006900000099</v>
      </c>
      <c r="E2320" s="13" t="str">
        <f>IFERROR([1]!EM_S_PERFORMANCEEXPRESS_PERFEXNETPROFITTOSHAREHOLDER(B2320,$C$1)/1000000,"")</f>
        <v/>
      </c>
      <c r="F2320" s="13" t="str">
        <f>IFERROR([1]!EM_S_PROFITNOTICE_FORECASTT(B2320,$C$1)/1000000,"")</f>
        <v/>
      </c>
      <c r="G2320" s="13" t="str">
        <f>IFERROR([1]!EM_S_PROFITNOTICE_FORECASTL(B2320,$C$1)/1000000,"")</f>
        <v/>
      </c>
      <c r="H2320" s="13" t="str">
        <f t="shared" si="254"/>
        <v/>
      </c>
      <c r="I2320" s="20">
        <f>IFERROR([1]!EM_S_QSTM07_IS(B2320,"61",$I$1,"1")/1000000,"")</f>
        <v>-87.546250790000002</v>
      </c>
      <c r="J2320" s="13">
        <f t="shared" si="252"/>
        <v>93.662551480000019</v>
      </c>
      <c r="K2320" s="13">
        <f>IFERROR([1]!EM_S_QSTM07_IS(B2320,"61",$K$2,"1")/1000000,"")</f>
        <v>11.24482983</v>
      </c>
      <c r="L2320" s="14">
        <f t="shared" si="255"/>
        <v>7.3293880739856441</v>
      </c>
      <c r="M2320" s="33">
        <f ca="1">[1]!EM_S_MAJASSRES_NUM(B2320,$M$2,$M$1)</f>
        <v>1</v>
      </c>
      <c r="N2320" s="29" t="str">
        <f t="shared" si="256"/>
        <v/>
      </c>
      <c r="O2320" s="21" t="str">
        <f t="shared" ca="1" si="257"/>
        <v/>
      </c>
      <c r="P2320" s="10" t="str">
        <f t="shared" si="258"/>
        <v>财报</v>
      </c>
    </row>
    <row r="2321" spans="1:16" x14ac:dyDescent="0.2">
      <c r="A2321" s="17" t="str">
        <f t="shared" ca="1" si="253"/>
        <v/>
      </c>
      <c r="B2321" s="8" t="s">
        <v>4650</v>
      </c>
      <c r="C2321" s="8" t="s">
        <v>4651</v>
      </c>
      <c r="D2321" s="13">
        <f>IFERROR([1]!EM_S_QSTM07_IS(B2321,"61",$C$1,"1")/1000000,"")</f>
        <v>147.65515682</v>
      </c>
      <c r="E2321" s="13" t="str">
        <f>IFERROR([1]!EM_S_PERFORMANCEEXPRESS_PERFEXNETPROFITTOSHAREHOLDER(B2321,$C$1)/1000000,"")</f>
        <v/>
      </c>
      <c r="F2321" s="13" t="str">
        <f>IFERROR([1]!EM_S_PROFITNOTICE_FORECASTT(B2321,$C$1)/1000000,"")</f>
        <v/>
      </c>
      <c r="G2321" s="13" t="str">
        <f>IFERROR([1]!EM_S_PROFITNOTICE_FORECASTL(B2321,$C$1)/1000000,"")</f>
        <v/>
      </c>
      <c r="H2321" s="13" t="str">
        <f t="shared" si="254"/>
        <v/>
      </c>
      <c r="I2321" s="20">
        <f>IFERROR([1]!EM_S_QSTM07_IS(B2321,"61",$I$1,"1")/1000000,"")</f>
        <v>55.460702229999995</v>
      </c>
      <c r="J2321" s="13">
        <f t="shared" si="252"/>
        <v>92.194454590000007</v>
      </c>
      <c r="K2321" s="13">
        <f>IFERROR([1]!EM_S_QSTM07_IS(B2321,"61",$K$2,"1")/1000000,"")</f>
        <v>92.027063530000007</v>
      </c>
      <c r="L2321" s="14">
        <f t="shared" si="255"/>
        <v>1.8189329701412446E-3</v>
      </c>
      <c r="M2321" s="33">
        <f ca="1">[1]!EM_S_MAJASSRES_NUM(B2321,$M$2,$M$1)</f>
        <v>1</v>
      </c>
      <c r="N2321" s="29" t="str">
        <f t="shared" si="256"/>
        <v/>
      </c>
      <c r="O2321" s="21" t="str">
        <f t="shared" ca="1" si="257"/>
        <v/>
      </c>
      <c r="P2321" s="10" t="str">
        <f t="shared" si="258"/>
        <v>财报</v>
      </c>
    </row>
    <row r="2322" spans="1:16" x14ac:dyDescent="0.2">
      <c r="A2322" s="17">
        <f t="shared" ca="1" si="253"/>
        <v>860</v>
      </c>
      <c r="B2322" s="8" t="s">
        <v>4652</v>
      </c>
      <c r="C2322" s="8" t="s">
        <v>4653</v>
      </c>
      <c r="D2322" s="13">
        <f>IFERROR([1]!EM_S_QSTM07_IS(B2322,"61",$C$1,"1")/1000000,"")</f>
        <v>110.39268312999999</v>
      </c>
      <c r="E2322" s="13" t="str">
        <f>IFERROR([1]!EM_S_PERFORMANCEEXPRESS_PERFEXNETPROFITTOSHAREHOLDER(B2322,$C$1)/1000000,"")</f>
        <v/>
      </c>
      <c r="F2322" s="13" t="str">
        <f>IFERROR([1]!EM_S_PROFITNOTICE_FORECASTT(B2322,$C$1)/1000000,"")</f>
        <v/>
      </c>
      <c r="G2322" s="13" t="str">
        <f>IFERROR([1]!EM_S_PROFITNOTICE_FORECASTL(B2322,$C$1)/1000000,"")</f>
        <v/>
      </c>
      <c r="H2322" s="13" t="str">
        <f t="shared" si="254"/>
        <v/>
      </c>
      <c r="I2322" s="20">
        <f>IFERROR([1]!EM_S_QSTM07_IS(B2322,"61",$I$1,"1")/1000000,"")</f>
        <v>32.501138900000001</v>
      </c>
      <c r="J2322" s="13">
        <f t="shared" si="252"/>
        <v>77.891544229999994</v>
      </c>
      <c r="K2322" s="13">
        <f>IFERROR([1]!EM_S_QSTM07_IS(B2322,"61",$K$2,"1")/1000000,"")</f>
        <v>168.93435767</v>
      </c>
      <c r="L2322" s="14">
        <f t="shared" si="255"/>
        <v>-0.53892419929073865</v>
      </c>
      <c r="M2322" s="33" t="str">
        <f ca="1">[1]!EM_S_MAJASSRES_NUM(B2322,$M$2,$M$1)</f>
        <v/>
      </c>
      <c r="N2322" s="29" t="str">
        <f t="shared" si="256"/>
        <v/>
      </c>
      <c r="O2322" s="21">
        <f t="shared" ca="1" si="257"/>
        <v>-0.53892419929073865</v>
      </c>
      <c r="P2322" s="10" t="str">
        <f t="shared" si="258"/>
        <v>财报</v>
      </c>
    </row>
    <row r="2323" spans="1:16" x14ac:dyDescent="0.2">
      <c r="A2323" s="17">
        <f t="shared" ca="1" si="253"/>
        <v>291</v>
      </c>
      <c r="B2323" s="8" t="s">
        <v>4654</v>
      </c>
      <c r="C2323" s="8" t="s">
        <v>4655</v>
      </c>
      <c r="D2323" s="13">
        <f>IFERROR([1]!EM_S_QSTM07_IS(B2323,"61",$C$1,"1")/1000000,"")</f>
        <v>279.14101163999999</v>
      </c>
      <c r="E2323" s="13" t="str">
        <f>IFERROR([1]!EM_S_PERFORMANCEEXPRESS_PERFEXNETPROFITTOSHAREHOLDER(B2323,$C$1)/1000000,"")</f>
        <v/>
      </c>
      <c r="F2323" s="13" t="str">
        <f>IFERROR([1]!EM_S_PROFITNOTICE_FORECASTT(B2323,$C$1)/1000000,"")</f>
        <v/>
      </c>
      <c r="G2323" s="13" t="str">
        <f>IFERROR([1]!EM_S_PROFITNOTICE_FORECASTL(B2323,$C$1)/1000000,"")</f>
        <v/>
      </c>
      <c r="H2323" s="13" t="str">
        <f t="shared" si="254"/>
        <v/>
      </c>
      <c r="I2323" s="20">
        <f>IFERROR([1]!EM_S_QSTM07_IS(B2323,"61",$I$1,"1")/1000000,"")</f>
        <v>-148.75306509999999</v>
      </c>
      <c r="J2323" s="13">
        <f t="shared" si="252"/>
        <v>427.89407673999995</v>
      </c>
      <c r="K2323" s="13">
        <f>IFERROR([1]!EM_S_QSTM07_IS(B2323,"61",$K$2,"1")/1000000,"")</f>
        <v>265.16387212000001</v>
      </c>
      <c r="L2323" s="14">
        <f t="shared" si="255"/>
        <v>0.61369674276877484</v>
      </c>
      <c r="M2323" s="33" t="str">
        <f ca="1">[1]!EM_S_MAJASSRES_NUM(B2323,$M$2,$M$1)</f>
        <v/>
      </c>
      <c r="N2323" s="29" t="str">
        <f t="shared" si="256"/>
        <v/>
      </c>
      <c r="O2323" s="21">
        <f t="shared" ca="1" si="257"/>
        <v>0.61369674276877484</v>
      </c>
      <c r="P2323" s="10" t="str">
        <f t="shared" si="258"/>
        <v>财报</v>
      </c>
    </row>
    <row r="2324" spans="1:16" x14ac:dyDescent="0.2">
      <c r="A2324" s="17">
        <f t="shared" ca="1" si="253"/>
        <v>69</v>
      </c>
      <c r="B2324" s="8" t="s">
        <v>4656</v>
      </c>
      <c r="C2324" s="8" t="s">
        <v>4657</v>
      </c>
      <c r="D2324" s="13">
        <f>IFERROR([1]!EM_S_QSTM07_IS(B2324,"61",$C$1,"1")/1000000,"")</f>
        <v>92.546267909999997</v>
      </c>
      <c r="E2324" s="13">
        <f>IFERROR([1]!EM_S_PERFORMANCEEXPRESS_PERFEXNETPROFITTOSHAREHOLDER(B2324,$C$1)/1000000,"")</f>
        <v>101.209</v>
      </c>
      <c r="F2324" s="13" t="str">
        <f>IFERROR([1]!EM_S_PROFITNOTICE_FORECASTT(B2324,$C$1)/1000000,"")</f>
        <v/>
      </c>
      <c r="G2324" s="13" t="str">
        <f>IFERROR([1]!EM_S_PROFITNOTICE_FORECASTL(B2324,$C$1)/1000000,"")</f>
        <v/>
      </c>
      <c r="H2324" s="13" t="str">
        <f t="shared" si="254"/>
        <v/>
      </c>
      <c r="I2324" s="20">
        <f>IFERROR([1]!EM_S_QSTM07_IS(B2324,"61",$I$1,"1")/1000000,"")</f>
        <v>8.6627755200000003</v>
      </c>
      <c r="J2324" s="13">
        <f t="shared" si="252"/>
        <v>83.883492390000001</v>
      </c>
      <c r="K2324" s="13">
        <f>IFERROR([1]!EM_S_QSTM07_IS(B2324,"61",$K$2,"1")/1000000,"")</f>
        <v>25.342173129999999</v>
      </c>
      <c r="L2324" s="14">
        <f t="shared" si="255"/>
        <v>2.3100354874736033</v>
      </c>
      <c r="M2324" s="33" t="str">
        <f ca="1">[1]!EM_S_MAJASSRES_NUM(B2324,$M$2,$M$1)</f>
        <v/>
      </c>
      <c r="N2324" s="29" t="str">
        <f t="shared" si="256"/>
        <v/>
      </c>
      <c r="O2324" s="21">
        <f t="shared" ca="1" si="257"/>
        <v>2.3100354874736033</v>
      </c>
      <c r="P2324" s="10" t="str">
        <f t="shared" si="258"/>
        <v>财报</v>
      </c>
    </row>
    <row r="2325" spans="1:16" x14ac:dyDescent="0.2">
      <c r="A2325" s="17">
        <f t="shared" ca="1" si="253"/>
        <v>868</v>
      </c>
      <c r="B2325" s="8" t="s">
        <v>4658</v>
      </c>
      <c r="C2325" s="8" t="s">
        <v>4659</v>
      </c>
      <c r="D2325" s="13">
        <f>IFERROR([1]!EM_S_QSTM07_IS(B2325,"61",$C$1,"1")/1000000,"")</f>
        <v>873.73829799999999</v>
      </c>
      <c r="E2325" s="13" t="str">
        <f>IFERROR([1]!EM_S_PERFORMANCEEXPRESS_PERFEXNETPROFITTOSHAREHOLDER(B2325,$C$1)/1000000,"")</f>
        <v/>
      </c>
      <c r="F2325" s="13" t="str">
        <f>IFERROR([1]!EM_S_PROFITNOTICE_FORECASTT(B2325,$C$1)/1000000,"")</f>
        <v/>
      </c>
      <c r="G2325" s="13" t="str">
        <f>IFERROR([1]!EM_S_PROFITNOTICE_FORECASTL(B2325,$C$1)/1000000,"")</f>
        <v/>
      </c>
      <c r="H2325" s="13" t="str">
        <f t="shared" si="254"/>
        <v/>
      </c>
      <c r="I2325" s="20">
        <f>IFERROR([1]!EM_S_QSTM07_IS(B2325,"61",$I$1,"1")/1000000,"")</f>
        <v>583.07129399999997</v>
      </c>
      <c r="J2325" s="13">
        <f t="shared" si="252"/>
        <v>290.66700400000002</v>
      </c>
      <c r="K2325" s="13">
        <f>IFERROR([1]!EM_S_QSTM07_IS(B2325,"61",$K$2,"1")/1000000,"")</f>
        <v>636.13960599999996</v>
      </c>
      <c r="L2325" s="14">
        <f t="shared" si="255"/>
        <v>-0.54307670634172078</v>
      </c>
      <c r="M2325" s="33" t="str">
        <f ca="1">[1]!EM_S_MAJASSRES_NUM(B2325,$M$2,$M$1)</f>
        <v/>
      </c>
      <c r="N2325" s="29" t="str">
        <f t="shared" si="256"/>
        <v/>
      </c>
      <c r="O2325" s="21">
        <f t="shared" ca="1" si="257"/>
        <v>-0.54307670634172078</v>
      </c>
      <c r="P2325" s="10" t="str">
        <f t="shared" si="258"/>
        <v>财报</v>
      </c>
    </row>
    <row r="2326" spans="1:16" x14ac:dyDescent="0.2">
      <c r="A2326" s="17">
        <f t="shared" ca="1" si="253"/>
        <v>835</v>
      </c>
      <c r="B2326" s="8" t="s">
        <v>4660</v>
      </c>
      <c r="C2326" s="8" t="s">
        <v>4661</v>
      </c>
      <c r="D2326" s="13">
        <f>IFERROR([1]!EM_S_QSTM07_IS(B2326,"61",$C$1,"1")/1000000,"")</f>
        <v>24.51816578</v>
      </c>
      <c r="E2326" s="13" t="str">
        <f>IFERROR([1]!EM_S_PERFORMANCEEXPRESS_PERFEXNETPROFITTOSHAREHOLDER(B2326,$C$1)/1000000,"")</f>
        <v/>
      </c>
      <c r="F2326" s="13" t="str">
        <f>IFERROR([1]!EM_S_PROFITNOTICE_FORECASTT(B2326,$C$1)/1000000,"")</f>
        <v/>
      </c>
      <c r="G2326" s="13" t="str">
        <f>IFERROR([1]!EM_S_PROFITNOTICE_FORECASTL(B2326,$C$1)/1000000,"")</f>
        <v/>
      </c>
      <c r="H2326" s="13" t="str">
        <f t="shared" si="254"/>
        <v/>
      </c>
      <c r="I2326" s="20">
        <f>IFERROR([1]!EM_S_QSTM07_IS(B2326,"61",$I$1,"1")/1000000,"")</f>
        <v>13.84434343</v>
      </c>
      <c r="J2326" s="13">
        <f t="shared" si="252"/>
        <v>10.67382235</v>
      </c>
      <c r="K2326" s="13">
        <f>IFERROR([1]!EM_S_QSTM07_IS(B2326,"61",$K$2,"1")/1000000,"")</f>
        <v>22.3691639</v>
      </c>
      <c r="L2326" s="14">
        <f t="shared" si="255"/>
        <v>-0.5228332003057119</v>
      </c>
      <c r="M2326" s="33" t="str">
        <f ca="1">[1]!EM_S_MAJASSRES_NUM(B2326,$M$2,$M$1)</f>
        <v/>
      </c>
      <c r="N2326" s="29" t="str">
        <f t="shared" si="256"/>
        <v/>
      </c>
      <c r="O2326" s="21">
        <f t="shared" ca="1" si="257"/>
        <v>-0.5228332003057119</v>
      </c>
      <c r="P2326" s="10" t="str">
        <f t="shared" si="258"/>
        <v>财报</v>
      </c>
    </row>
    <row r="2327" spans="1:16" x14ac:dyDescent="0.2">
      <c r="A2327" s="17">
        <f t="shared" ca="1" si="253"/>
        <v>898</v>
      </c>
      <c r="B2327" s="8" t="s">
        <v>4662</v>
      </c>
      <c r="C2327" s="8" t="s">
        <v>4663</v>
      </c>
      <c r="D2327" s="13">
        <f>IFERROR([1]!EM_S_QSTM07_IS(B2327,"61",$C$1,"1")/1000000,"")</f>
        <v>57.384938149999996</v>
      </c>
      <c r="E2327" s="13" t="str">
        <f>IFERROR([1]!EM_S_PERFORMANCEEXPRESS_PERFEXNETPROFITTOSHAREHOLDER(B2327,$C$1)/1000000,"")</f>
        <v/>
      </c>
      <c r="F2327" s="13" t="str">
        <f>IFERROR([1]!EM_S_PROFITNOTICE_FORECASTT(B2327,$C$1)/1000000,"")</f>
        <v/>
      </c>
      <c r="G2327" s="13" t="str">
        <f>IFERROR([1]!EM_S_PROFITNOTICE_FORECASTL(B2327,$C$1)/1000000,"")</f>
        <v/>
      </c>
      <c r="H2327" s="13" t="str">
        <f t="shared" si="254"/>
        <v/>
      </c>
      <c r="I2327" s="20">
        <f>IFERROR([1]!EM_S_QSTM07_IS(B2327,"61",$I$1,"1")/1000000,"")</f>
        <v>36.329154179999996</v>
      </c>
      <c r="J2327" s="13">
        <f t="shared" si="252"/>
        <v>21.05578397</v>
      </c>
      <c r="K2327" s="13">
        <f>IFERROR([1]!EM_S_QSTM07_IS(B2327,"61",$K$2,"1")/1000000,"")</f>
        <v>48.185939070000003</v>
      </c>
      <c r="L2327" s="14">
        <f t="shared" si="255"/>
        <v>-0.56303053595340047</v>
      </c>
      <c r="M2327" s="33" t="str">
        <f ca="1">[1]!EM_S_MAJASSRES_NUM(B2327,$M$2,$M$1)</f>
        <v/>
      </c>
      <c r="N2327" s="29" t="str">
        <f t="shared" si="256"/>
        <v/>
      </c>
      <c r="O2327" s="21">
        <f t="shared" ca="1" si="257"/>
        <v>-0.56303053595340047</v>
      </c>
      <c r="P2327" s="10" t="str">
        <f t="shared" si="258"/>
        <v>财报</v>
      </c>
    </row>
    <row r="2328" spans="1:16" x14ac:dyDescent="0.2">
      <c r="A2328" s="17">
        <f t="shared" ca="1" si="253"/>
        <v>796</v>
      </c>
      <c r="B2328" s="8" t="s">
        <v>4664</v>
      </c>
      <c r="C2328" s="8" t="s">
        <v>4665</v>
      </c>
      <c r="D2328" s="13">
        <f>IFERROR([1]!EM_S_QSTM07_IS(B2328,"61",$C$1,"1")/1000000,"")</f>
        <v>534.92643268000006</v>
      </c>
      <c r="E2328" s="13" t="str">
        <f>IFERROR([1]!EM_S_PERFORMANCEEXPRESS_PERFEXNETPROFITTOSHAREHOLDER(B2328,$C$1)/1000000,"")</f>
        <v/>
      </c>
      <c r="F2328" s="13" t="str">
        <f>IFERROR([1]!EM_S_PROFITNOTICE_FORECASTT(B2328,$C$1)/1000000,"")</f>
        <v/>
      </c>
      <c r="G2328" s="13" t="str">
        <f>IFERROR([1]!EM_S_PROFITNOTICE_FORECASTL(B2328,$C$1)/1000000,"")</f>
        <v/>
      </c>
      <c r="H2328" s="13" t="str">
        <f t="shared" si="254"/>
        <v/>
      </c>
      <c r="I2328" s="20">
        <f>IFERROR([1]!EM_S_QSTM07_IS(B2328,"61",$I$1,"1")/1000000,"")</f>
        <v>346.63132524000002</v>
      </c>
      <c r="J2328" s="13">
        <f t="shared" si="252"/>
        <v>188.29510744000004</v>
      </c>
      <c r="K2328" s="13">
        <f>IFERROR([1]!EM_S_QSTM07_IS(B2328,"61",$K$2,"1")/1000000,"")</f>
        <v>371.66463914999997</v>
      </c>
      <c r="L2328" s="14">
        <f t="shared" si="255"/>
        <v>-0.49337362878902746</v>
      </c>
      <c r="M2328" s="33" t="str">
        <f ca="1">[1]!EM_S_MAJASSRES_NUM(B2328,$M$2,$M$1)</f>
        <v/>
      </c>
      <c r="N2328" s="29" t="str">
        <f t="shared" si="256"/>
        <v/>
      </c>
      <c r="O2328" s="21">
        <f t="shared" ca="1" si="257"/>
        <v>-0.49337362878902746</v>
      </c>
      <c r="P2328" s="10" t="str">
        <f t="shared" si="258"/>
        <v>财报</v>
      </c>
    </row>
    <row r="2329" spans="1:16" x14ac:dyDescent="0.2">
      <c r="A2329" s="17">
        <f t="shared" ca="1" si="253"/>
        <v>511</v>
      </c>
      <c r="B2329" s="8" t="s">
        <v>4666</v>
      </c>
      <c r="C2329" s="8" t="s">
        <v>4667</v>
      </c>
      <c r="D2329" s="13">
        <f>IFERROR([1]!EM_S_QSTM07_IS(B2329,"61",$C$1,"1")/1000000,"")</f>
        <v>281.27512849999999</v>
      </c>
      <c r="E2329" s="13" t="str">
        <f>IFERROR([1]!EM_S_PERFORMANCEEXPRESS_PERFEXNETPROFITTOSHAREHOLDER(B2329,$C$1)/1000000,"")</f>
        <v/>
      </c>
      <c r="F2329" s="13" t="str">
        <f>IFERROR([1]!EM_S_PROFITNOTICE_FORECASTT(B2329,$C$1)/1000000,"")</f>
        <v/>
      </c>
      <c r="G2329" s="13" t="str">
        <f>IFERROR([1]!EM_S_PROFITNOTICE_FORECASTL(B2329,$C$1)/1000000,"")</f>
        <v/>
      </c>
      <c r="H2329" s="13" t="str">
        <f t="shared" si="254"/>
        <v/>
      </c>
      <c r="I2329" s="20">
        <f>IFERROR([1]!EM_S_QSTM07_IS(B2329,"61",$I$1,"1")/1000000,"")</f>
        <v>97.383313170000008</v>
      </c>
      <c r="J2329" s="13">
        <f t="shared" si="252"/>
        <v>183.89181532999999</v>
      </c>
      <c r="K2329" s="13">
        <f>IFERROR([1]!EM_S_QSTM07_IS(B2329,"61",$K$2,"1")/1000000,"")</f>
        <v>213.10795679</v>
      </c>
      <c r="L2329" s="14">
        <f t="shared" si="255"/>
        <v>-0.13709549798175799</v>
      </c>
      <c r="M2329" s="33" t="str">
        <f ca="1">[1]!EM_S_MAJASSRES_NUM(B2329,$M$2,$M$1)</f>
        <v/>
      </c>
      <c r="N2329" s="29" t="str">
        <f t="shared" si="256"/>
        <v/>
      </c>
      <c r="O2329" s="21">
        <f t="shared" ca="1" si="257"/>
        <v>-0.13709549798175799</v>
      </c>
      <c r="P2329" s="10" t="str">
        <f t="shared" si="258"/>
        <v>财报</v>
      </c>
    </row>
    <row r="2330" spans="1:16" x14ac:dyDescent="0.2">
      <c r="A2330" s="17">
        <f t="shared" ca="1" si="253"/>
        <v>1694</v>
      </c>
      <c r="B2330" s="8" t="s">
        <v>4668</v>
      </c>
      <c r="C2330" s="8" t="s">
        <v>4669</v>
      </c>
      <c r="D2330" s="13">
        <f>IFERROR([1]!EM_S_QSTM07_IS(B2330,"61",$C$1,"1")/1000000,"")</f>
        <v>-44.212318809999999</v>
      </c>
      <c r="E2330" s="13" t="str">
        <f>IFERROR([1]!EM_S_PERFORMANCEEXPRESS_PERFEXNETPROFITTOSHAREHOLDER(B2330,$C$1)/1000000,"")</f>
        <v/>
      </c>
      <c r="F2330" s="13" t="str">
        <f>IFERROR([1]!EM_S_PROFITNOTICE_FORECASTT(B2330,$C$1)/1000000,"")</f>
        <v/>
      </c>
      <c r="G2330" s="13" t="str">
        <f>IFERROR([1]!EM_S_PROFITNOTICE_FORECASTL(B2330,$C$1)/1000000,"")</f>
        <v/>
      </c>
      <c r="H2330" s="13" t="str">
        <f t="shared" si="254"/>
        <v/>
      </c>
      <c r="I2330" s="20">
        <f>IFERROR([1]!EM_S_QSTM07_IS(B2330,"61",$I$1,"1")/1000000,"")</f>
        <v>-14.07705599</v>
      </c>
      <c r="J2330" s="13">
        <f t="shared" si="252"/>
        <v>-30.135262820000001</v>
      </c>
      <c r="K2330" s="13">
        <f>IFERROR([1]!EM_S_QSTM07_IS(B2330,"61",$K$2,"1")/1000000,"")</f>
        <v>-13.829698820000001</v>
      </c>
      <c r="L2330" s="14">
        <f t="shared" si="255"/>
        <v>-1.1790252421418965</v>
      </c>
      <c r="M2330" s="33" t="str">
        <f ca="1">[1]!EM_S_MAJASSRES_NUM(B2330,$M$2,$M$1)</f>
        <v/>
      </c>
      <c r="N2330" s="29" t="str">
        <f t="shared" si="256"/>
        <v/>
      </c>
      <c r="O2330" s="21">
        <f t="shared" ca="1" si="257"/>
        <v>-1.1790252421418965</v>
      </c>
      <c r="P2330" s="10" t="str">
        <f t="shared" si="258"/>
        <v>财报</v>
      </c>
    </row>
    <row r="2331" spans="1:16" x14ac:dyDescent="0.2">
      <c r="A2331" s="17" t="str">
        <f t="shared" ca="1" si="253"/>
        <v/>
      </c>
      <c r="B2331" s="8" t="s">
        <v>4670</v>
      </c>
      <c r="C2331" s="8" t="s">
        <v>4671</v>
      </c>
      <c r="D2331" s="13">
        <f>IFERROR([1]!EM_S_QSTM07_IS(B2331,"61",$C$1,"1")/1000000,"")</f>
        <v>35.775858549999995</v>
      </c>
      <c r="E2331" s="13" t="str">
        <f>IFERROR([1]!EM_S_PERFORMANCEEXPRESS_PERFEXNETPROFITTOSHAREHOLDER(B2331,$C$1)/1000000,"")</f>
        <v/>
      </c>
      <c r="F2331" s="13" t="str">
        <f>IFERROR([1]!EM_S_PROFITNOTICE_FORECASTT(B2331,$C$1)/1000000,"")</f>
        <v/>
      </c>
      <c r="G2331" s="13" t="str">
        <f>IFERROR([1]!EM_S_PROFITNOTICE_FORECASTL(B2331,$C$1)/1000000,"")</f>
        <v/>
      </c>
      <c r="H2331" s="13" t="str">
        <f t="shared" si="254"/>
        <v/>
      </c>
      <c r="I2331" s="20">
        <f>IFERROR([1]!EM_S_QSTM07_IS(B2331,"61",$I$1,"1")/1000000,"")</f>
        <v>30.720563890000001</v>
      </c>
      <c r="J2331" s="13">
        <f t="shared" si="252"/>
        <v>5.0552946599999942</v>
      </c>
      <c r="K2331" s="13">
        <f>IFERROR([1]!EM_S_QSTM07_IS(B2331,"61",$K$2,"1")/1000000,"")</f>
        <v>88.916408719999993</v>
      </c>
      <c r="L2331" s="14">
        <f t="shared" si="255"/>
        <v>-0.94314553710868776</v>
      </c>
      <c r="M2331" s="33">
        <f ca="1">[1]!EM_S_MAJASSRES_NUM(B2331,$M$2,$M$1)</f>
        <v>1</v>
      </c>
      <c r="N2331" s="29" t="str">
        <f t="shared" si="256"/>
        <v/>
      </c>
      <c r="O2331" s="21" t="str">
        <f t="shared" ca="1" si="257"/>
        <v/>
      </c>
      <c r="P2331" s="10" t="str">
        <f t="shared" si="258"/>
        <v>财报</v>
      </c>
    </row>
    <row r="2332" spans="1:16" x14ac:dyDescent="0.2">
      <c r="A2332" s="17" t="str">
        <f t="shared" ca="1" si="253"/>
        <v/>
      </c>
      <c r="B2332" s="8" t="s">
        <v>4672</v>
      </c>
      <c r="C2332" s="8" t="s">
        <v>4673</v>
      </c>
      <c r="D2332" s="13">
        <f>IFERROR([1]!EM_S_QSTM07_IS(B2332,"61",$C$1,"1")/1000000,"")</f>
        <v>6.3495899999998504E-3</v>
      </c>
      <c r="E2332" s="13" t="str">
        <f>IFERROR([1]!EM_S_PERFORMANCEEXPRESS_PERFEXNETPROFITTOSHAREHOLDER(B2332,$C$1)/1000000,"")</f>
        <v/>
      </c>
      <c r="F2332" s="13" t="str">
        <f>IFERROR([1]!EM_S_PROFITNOTICE_FORECASTT(B2332,$C$1)/1000000,"")</f>
        <v/>
      </c>
      <c r="G2332" s="13" t="str">
        <f>IFERROR([1]!EM_S_PROFITNOTICE_FORECASTL(B2332,$C$1)/1000000,"")</f>
        <v/>
      </c>
      <c r="H2332" s="13" t="str">
        <f t="shared" si="254"/>
        <v/>
      </c>
      <c r="I2332" s="20">
        <f>IFERROR([1]!EM_S_QSTM07_IS(B2332,"61",$I$1,"1")/1000000,"")</f>
        <v>26.61994855</v>
      </c>
      <c r="J2332" s="13">
        <f t="shared" si="252"/>
        <v>-26.613598960000001</v>
      </c>
      <c r="K2332" s="13">
        <f>IFERROR([1]!EM_S_QSTM07_IS(B2332,"61",$K$2,"1")/1000000,"")</f>
        <v>-0.61020325000000109</v>
      </c>
      <c r="L2332" s="14">
        <f t="shared" si="255"/>
        <v>-42.614318606136486</v>
      </c>
      <c r="M2332" s="33">
        <f ca="1">[1]!EM_S_MAJASSRES_NUM(B2332,$M$2,$M$1)</f>
        <v>1</v>
      </c>
      <c r="N2332" s="29">
        <f t="shared" si="256"/>
        <v>1</v>
      </c>
      <c r="O2332" s="21" t="str">
        <f t="shared" ca="1" si="257"/>
        <v/>
      </c>
      <c r="P2332" s="10" t="str">
        <f t="shared" si="258"/>
        <v>财报</v>
      </c>
    </row>
    <row r="2333" spans="1:16" x14ac:dyDescent="0.2">
      <c r="A2333" s="17">
        <f t="shared" ca="1" si="253"/>
        <v>579</v>
      </c>
      <c r="B2333" s="8" t="s">
        <v>4674</v>
      </c>
      <c r="C2333" s="8" t="s">
        <v>4675</v>
      </c>
      <c r="D2333" s="13">
        <f>IFERROR([1]!EM_S_QSTM07_IS(B2333,"61",$C$1,"1")/1000000,"")</f>
        <v>78.121736739999989</v>
      </c>
      <c r="E2333" s="13" t="str">
        <f>IFERROR([1]!EM_S_PERFORMANCEEXPRESS_PERFEXNETPROFITTOSHAREHOLDER(B2333,$C$1)/1000000,"")</f>
        <v/>
      </c>
      <c r="F2333" s="13" t="str">
        <f>IFERROR([1]!EM_S_PROFITNOTICE_FORECASTT(B2333,$C$1)/1000000,"")</f>
        <v/>
      </c>
      <c r="G2333" s="13" t="str">
        <f>IFERROR([1]!EM_S_PROFITNOTICE_FORECASTL(B2333,$C$1)/1000000,"")</f>
        <v/>
      </c>
      <c r="H2333" s="13" t="str">
        <f t="shared" si="254"/>
        <v/>
      </c>
      <c r="I2333" s="20">
        <f>IFERROR([1]!EM_S_QSTM07_IS(B2333,"61",$I$1,"1")/1000000,"")</f>
        <v>25.509241890000002</v>
      </c>
      <c r="J2333" s="13">
        <f t="shared" si="252"/>
        <v>52.61249484999999</v>
      </c>
      <c r="K2333" s="13">
        <f>IFERROR([1]!EM_S_QSTM07_IS(B2333,"61",$K$2,"1")/1000000,"")</f>
        <v>68.707498909999998</v>
      </c>
      <c r="L2333" s="14">
        <f t="shared" si="255"/>
        <v>-0.23425396521976247</v>
      </c>
      <c r="M2333" s="33" t="str">
        <f ca="1">[1]!EM_S_MAJASSRES_NUM(B2333,$M$2,$M$1)</f>
        <v/>
      </c>
      <c r="N2333" s="29" t="str">
        <f t="shared" si="256"/>
        <v/>
      </c>
      <c r="O2333" s="21">
        <f t="shared" ca="1" si="257"/>
        <v>-0.23425396521976247</v>
      </c>
      <c r="P2333" s="10" t="str">
        <f t="shared" si="258"/>
        <v>财报</v>
      </c>
    </row>
    <row r="2334" spans="1:16" x14ac:dyDescent="0.2">
      <c r="A2334" s="17" t="str">
        <f t="shared" ca="1" si="253"/>
        <v/>
      </c>
      <c r="B2334" s="8" t="s">
        <v>4676</v>
      </c>
      <c r="C2334" s="8" t="s">
        <v>4677</v>
      </c>
      <c r="D2334" s="13">
        <f>IFERROR([1]!EM_S_QSTM07_IS(B2334,"61",$C$1,"1")/1000000,"")</f>
        <v>-3.3075165899999996</v>
      </c>
      <c r="E2334" s="13" t="str">
        <f>IFERROR([1]!EM_S_PERFORMANCEEXPRESS_PERFEXNETPROFITTOSHAREHOLDER(B2334,$C$1)/1000000,"")</f>
        <v/>
      </c>
      <c r="F2334" s="13">
        <f>IFERROR([1]!EM_S_PROFITNOTICE_FORECASTT(B2334,$C$1)/1000000,"")</f>
        <v>-8</v>
      </c>
      <c r="G2334" s="13">
        <f>IFERROR([1]!EM_S_PROFITNOTICE_FORECASTL(B2334,$C$1)/1000000,"")</f>
        <v>-8</v>
      </c>
      <c r="H2334" s="13">
        <f t="shared" si="254"/>
        <v>-8</v>
      </c>
      <c r="I2334" s="20">
        <f>IFERROR([1]!EM_S_QSTM07_IS(B2334,"61",$I$1,"1")/1000000,"")</f>
        <v>-4.9448178600000006</v>
      </c>
      <c r="J2334" s="13">
        <f t="shared" si="252"/>
        <v>1.6373012700000009</v>
      </c>
      <c r="K2334" s="13">
        <f>IFERROR([1]!EM_S_QSTM07_IS(B2334,"61",$K$2,"1")/1000000,"")</f>
        <v>-2.1974815800000003</v>
      </c>
      <c r="L2334" s="14">
        <f t="shared" si="255"/>
        <v>1.7450807710524703</v>
      </c>
      <c r="M2334" s="33" t="str">
        <f ca="1">[1]!EM_S_MAJASSRES_NUM(B2334,$M$2,$M$1)</f>
        <v/>
      </c>
      <c r="N2334" s="29">
        <f t="shared" si="256"/>
        <v>1</v>
      </c>
      <c r="O2334" s="21" t="str">
        <f t="shared" ca="1" si="257"/>
        <v/>
      </c>
      <c r="P2334" s="10" t="str">
        <f t="shared" si="258"/>
        <v>财报</v>
      </c>
    </row>
    <row r="2335" spans="1:16" x14ac:dyDescent="0.2">
      <c r="A2335" s="17">
        <f t="shared" ca="1" si="253"/>
        <v>1114</v>
      </c>
      <c r="B2335" s="8" t="s">
        <v>4678</v>
      </c>
      <c r="C2335" s="8" t="s">
        <v>4679</v>
      </c>
      <c r="D2335" s="13">
        <f>IFERROR([1]!EM_S_QSTM07_IS(B2335,"61",$C$1,"1")/1000000,"")</f>
        <v>22.550956249999999</v>
      </c>
      <c r="E2335" s="13" t="str">
        <f>IFERROR([1]!EM_S_PERFORMANCEEXPRESS_PERFEXNETPROFITTOSHAREHOLDER(B2335,$C$1)/1000000,"")</f>
        <v/>
      </c>
      <c r="F2335" s="13" t="str">
        <f>IFERROR([1]!EM_S_PROFITNOTICE_FORECASTT(B2335,$C$1)/1000000,"")</f>
        <v/>
      </c>
      <c r="G2335" s="13" t="str">
        <f>IFERROR([1]!EM_S_PROFITNOTICE_FORECASTL(B2335,$C$1)/1000000,"")</f>
        <v/>
      </c>
      <c r="H2335" s="13" t="str">
        <f t="shared" si="254"/>
        <v/>
      </c>
      <c r="I2335" s="20">
        <f>IFERROR([1]!EM_S_QSTM07_IS(B2335,"61",$I$1,"1")/1000000,"")</f>
        <v>13.0836811</v>
      </c>
      <c r="J2335" s="13">
        <f t="shared" si="252"/>
        <v>9.467275149999999</v>
      </c>
      <c r="K2335" s="13">
        <f>IFERROR([1]!EM_S_QSTM07_IS(B2335,"61",$K$2,"1")/1000000,"")</f>
        <v>34.439170859999997</v>
      </c>
      <c r="L2335" s="14">
        <f t="shared" si="255"/>
        <v>-0.72510153660534438</v>
      </c>
      <c r="M2335" s="33" t="str">
        <f ca="1">[1]!EM_S_MAJASSRES_NUM(B2335,$M$2,$M$1)</f>
        <v/>
      </c>
      <c r="N2335" s="29" t="str">
        <f t="shared" si="256"/>
        <v/>
      </c>
      <c r="O2335" s="21">
        <f t="shared" ca="1" si="257"/>
        <v>-0.72510153660534438</v>
      </c>
      <c r="P2335" s="10" t="str">
        <f t="shared" si="258"/>
        <v>财报</v>
      </c>
    </row>
    <row r="2336" spans="1:16" x14ac:dyDescent="0.2">
      <c r="A2336" s="17">
        <f t="shared" ca="1" si="253"/>
        <v>1867</v>
      </c>
      <c r="B2336" s="8" t="s">
        <v>4680</v>
      </c>
      <c r="C2336" s="8" t="s">
        <v>4681</v>
      </c>
      <c r="D2336" s="13">
        <f>IFERROR([1]!EM_S_QSTM07_IS(B2336,"61",$C$1,"1")/1000000,"")</f>
        <v>476.56853324000002</v>
      </c>
      <c r="E2336" s="13">
        <f>IFERROR([1]!EM_S_PERFORMANCEEXPRESS_PERFEXNETPROFITTOSHAREHOLDER(B2336,$C$1)/1000000,"")</f>
        <v>1397.1389894599999</v>
      </c>
      <c r="F2336" s="13" t="str">
        <f>IFERROR([1]!EM_S_PROFITNOTICE_FORECASTT(B2336,$C$1)/1000000,"")</f>
        <v/>
      </c>
      <c r="G2336" s="13" t="str">
        <f>IFERROR([1]!EM_S_PROFITNOTICE_FORECASTL(B2336,$C$1)/1000000,"")</f>
        <v/>
      </c>
      <c r="H2336" s="13" t="str">
        <f t="shared" si="254"/>
        <v/>
      </c>
      <c r="I2336" s="20">
        <f>IFERROR([1]!EM_S_QSTM07_IS(B2336,"61",$I$1,"1")/1000000,"")</f>
        <v>920.43074741999999</v>
      </c>
      <c r="J2336" s="13">
        <f t="shared" si="252"/>
        <v>-443.86221417999997</v>
      </c>
      <c r="K2336" s="13">
        <f>IFERROR([1]!EM_S_QSTM07_IS(B2336,"61",$K$2,"1")/1000000,"")</f>
        <v>765.66842952000002</v>
      </c>
      <c r="L2336" s="14">
        <f t="shared" si="255"/>
        <v>-1.579705518821324</v>
      </c>
      <c r="M2336" s="33" t="str">
        <f ca="1">[1]!EM_S_MAJASSRES_NUM(B2336,$M$2,$M$1)</f>
        <v/>
      </c>
      <c r="N2336" s="29" t="str">
        <f t="shared" si="256"/>
        <v/>
      </c>
      <c r="O2336" s="21">
        <f t="shared" ca="1" si="257"/>
        <v>-1.579705518821324</v>
      </c>
      <c r="P2336" s="10" t="str">
        <f t="shared" si="258"/>
        <v>财报</v>
      </c>
    </row>
    <row r="2337" spans="1:16" x14ac:dyDescent="0.2">
      <c r="A2337" s="17">
        <f t="shared" ca="1" si="253"/>
        <v>169</v>
      </c>
      <c r="B2337" s="8" t="s">
        <v>4682</v>
      </c>
      <c r="C2337" s="8" t="s">
        <v>4683</v>
      </c>
      <c r="D2337" s="13">
        <f>IFERROR([1]!EM_S_QSTM07_IS(B2337,"61",$C$1,"1")/1000000,"")</f>
        <v>22.241091690000001</v>
      </c>
      <c r="E2337" s="13" t="str">
        <f>IFERROR([1]!EM_S_PERFORMANCEEXPRESS_PERFEXNETPROFITTOSHAREHOLDER(B2337,$C$1)/1000000,"")</f>
        <v/>
      </c>
      <c r="F2337" s="13">
        <f>IFERROR([1]!EM_S_PROFITNOTICE_FORECASTT(B2337,$C$1)/1000000,"")</f>
        <v>-60</v>
      </c>
      <c r="G2337" s="13">
        <f>IFERROR([1]!EM_S_PROFITNOTICE_FORECASTL(B2337,$C$1)/1000000,"")</f>
        <v>-60</v>
      </c>
      <c r="H2337" s="13">
        <f t="shared" si="254"/>
        <v>-60</v>
      </c>
      <c r="I2337" s="20">
        <f>IFERROR([1]!EM_S_QSTM07_IS(B2337,"61",$I$1,"1")/1000000,"")</f>
        <v>-83.807368870000005</v>
      </c>
      <c r="J2337" s="13">
        <f t="shared" si="252"/>
        <v>106.04846056000001</v>
      </c>
      <c r="K2337" s="13">
        <f>IFERROR([1]!EM_S_QSTM07_IS(B2337,"61",$K$2,"1")/1000000,"")</f>
        <v>-549.54491746000008</v>
      </c>
      <c r="L2337" s="14">
        <f t="shared" si="255"/>
        <v>1.1929750547965334</v>
      </c>
      <c r="M2337" s="33" t="str">
        <f ca="1">[1]!EM_S_MAJASSRES_NUM(B2337,$M$2,$M$1)</f>
        <v/>
      </c>
      <c r="N2337" s="29" t="str">
        <f t="shared" si="256"/>
        <v/>
      </c>
      <c r="O2337" s="21">
        <f t="shared" ca="1" si="257"/>
        <v>1.1929750547965334</v>
      </c>
      <c r="P2337" s="10" t="str">
        <f t="shared" si="258"/>
        <v>财报</v>
      </c>
    </row>
    <row r="2338" spans="1:16" x14ac:dyDescent="0.2">
      <c r="A2338" s="17">
        <f t="shared" ca="1" si="253"/>
        <v>1578</v>
      </c>
      <c r="B2338" s="8" t="s">
        <v>4684</v>
      </c>
      <c r="C2338" s="8" t="s">
        <v>4685</v>
      </c>
      <c r="D2338" s="13">
        <f>IFERROR([1]!EM_S_QSTM07_IS(B2338,"61",$C$1,"1")/1000000,"")</f>
        <v>73.610876069999989</v>
      </c>
      <c r="E2338" s="13" t="str">
        <f>IFERROR([1]!EM_S_PERFORMANCEEXPRESS_PERFEXNETPROFITTOSHAREHOLDER(B2338,$C$1)/1000000,"")</f>
        <v/>
      </c>
      <c r="F2338" s="13" t="str">
        <f>IFERROR([1]!EM_S_PROFITNOTICE_FORECASTT(B2338,$C$1)/1000000,"")</f>
        <v/>
      </c>
      <c r="G2338" s="13" t="str">
        <f>IFERROR([1]!EM_S_PROFITNOTICE_FORECASTL(B2338,$C$1)/1000000,"")</f>
        <v/>
      </c>
      <c r="H2338" s="13" t="str">
        <f t="shared" si="254"/>
        <v/>
      </c>
      <c r="I2338" s="20">
        <f>IFERROR([1]!EM_S_QSTM07_IS(B2338,"61",$I$1,"1")/1000000,"")</f>
        <v>77.353308060000003</v>
      </c>
      <c r="J2338" s="13">
        <f t="shared" si="252"/>
        <v>-3.7424319900000143</v>
      </c>
      <c r="K2338" s="13">
        <f>IFERROR([1]!EM_S_QSTM07_IS(B2338,"61",$K$2,"1")/1000000,"")</f>
        <v>89.871007259999999</v>
      </c>
      <c r="L2338" s="14">
        <f t="shared" si="255"/>
        <v>-1.0416422615490781</v>
      </c>
      <c r="M2338" s="33" t="str">
        <f ca="1">[1]!EM_S_MAJASSRES_NUM(B2338,$M$2,$M$1)</f>
        <v/>
      </c>
      <c r="N2338" s="29" t="str">
        <f t="shared" si="256"/>
        <v/>
      </c>
      <c r="O2338" s="21">
        <f t="shared" ca="1" si="257"/>
        <v>-1.0416422615490781</v>
      </c>
      <c r="P2338" s="10" t="str">
        <f t="shared" si="258"/>
        <v>财报</v>
      </c>
    </row>
    <row r="2339" spans="1:16" x14ac:dyDescent="0.2">
      <c r="A2339" s="17" t="str">
        <f t="shared" ca="1" si="253"/>
        <v/>
      </c>
      <c r="B2339" s="8" t="s">
        <v>4686</v>
      </c>
      <c r="C2339" s="8" t="s">
        <v>4687</v>
      </c>
      <c r="D2339" s="13">
        <f>IFERROR([1]!EM_S_QSTM07_IS(B2339,"61",$C$1,"1")/1000000,"")</f>
        <v>-0.46480428000000101</v>
      </c>
      <c r="E2339" s="13" t="str">
        <f>IFERROR([1]!EM_S_PERFORMANCEEXPRESS_PERFEXNETPROFITTOSHAREHOLDER(B2339,$C$1)/1000000,"")</f>
        <v/>
      </c>
      <c r="F2339" s="13" t="str">
        <f>IFERROR([1]!EM_S_PROFITNOTICE_FORECASTT(B2339,$C$1)/1000000,"")</f>
        <v/>
      </c>
      <c r="G2339" s="13" t="str">
        <f>IFERROR([1]!EM_S_PROFITNOTICE_FORECASTL(B2339,$C$1)/1000000,"")</f>
        <v/>
      </c>
      <c r="H2339" s="13" t="str">
        <f t="shared" si="254"/>
        <v/>
      </c>
      <c r="I2339" s="20">
        <f>IFERROR([1]!EM_S_QSTM07_IS(B2339,"61",$I$1,"1")/1000000,"")</f>
        <v>15.476184460000001</v>
      </c>
      <c r="J2339" s="13">
        <f t="shared" si="252"/>
        <v>-15.940988740000002</v>
      </c>
      <c r="K2339" s="13">
        <f>IFERROR([1]!EM_S_QSTM07_IS(B2339,"61",$K$2,"1")/1000000,"")</f>
        <v>-12.651201779999999</v>
      </c>
      <c r="L2339" s="14">
        <f t="shared" si="255"/>
        <v>-0.26003750609691112</v>
      </c>
      <c r="M2339" s="33">
        <f ca="1">[1]!EM_S_MAJASSRES_NUM(B2339,$M$2,$M$1)</f>
        <v>1</v>
      </c>
      <c r="N2339" s="29" t="str">
        <f t="shared" si="256"/>
        <v/>
      </c>
      <c r="O2339" s="21" t="str">
        <f t="shared" ca="1" si="257"/>
        <v/>
      </c>
      <c r="P2339" s="10" t="str">
        <f t="shared" si="258"/>
        <v>财报</v>
      </c>
    </row>
    <row r="2340" spans="1:16" x14ac:dyDescent="0.2">
      <c r="A2340" s="17">
        <f t="shared" ca="1" si="253"/>
        <v>1486</v>
      </c>
      <c r="B2340" s="8" t="s">
        <v>4688</v>
      </c>
      <c r="C2340" s="8" t="s">
        <v>4689</v>
      </c>
      <c r="D2340" s="13">
        <f>IFERROR([1]!EM_S_QSTM07_IS(B2340,"61",$C$1,"1")/1000000,"")</f>
        <v>-8.3059173800000003</v>
      </c>
      <c r="E2340" s="13" t="str">
        <f>IFERROR([1]!EM_S_PERFORMANCEEXPRESS_PERFEXNETPROFITTOSHAREHOLDER(B2340,$C$1)/1000000,"")</f>
        <v/>
      </c>
      <c r="F2340" s="13" t="str">
        <f>IFERROR([1]!EM_S_PROFITNOTICE_FORECASTT(B2340,$C$1)/1000000,"")</f>
        <v/>
      </c>
      <c r="G2340" s="13" t="str">
        <f>IFERROR([1]!EM_S_PROFITNOTICE_FORECASTL(B2340,$C$1)/1000000,"")</f>
        <v/>
      </c>
      <c r="H2340" s="13" t="str">
        <f t="shared" si="254"/>
        <v/>
      </c>
      <c r="I2340" s="20">
        <f>IFERROR([1]!EM_S_QSTM07_IS(B2340,"61",$I$1,"1")/1000000,"")</f>
        <v>-8.5970883499999999</v>
      </c>
      <c r="J2340" s="13">
        <f t="shared" si="252"/>
        <v>0.29117096999999958</v>
      </c>
      <c r="K2340" s="13">
        <f>IFERROR([1]!EM_S_QSTM07_IS(B2340,"61",$K$2,"1")/1000000,"")</f>
        <v>12.197111359999999</v>
      </c>
      <c r="L2340" s="14">
        <f t="shared" si="255"/>
        <v>-0.97612787475607665</v>
      </c>
      <c r="M2340" s="33" t="str">
        <f ca="1">[1]!EM_S_MAJASSRES_NUM(B2340,$M$2,$M$1)</f>
        <v/>
      </c>
      <c r="N2340" s="29" t="str">
        <f t="shared" si="256"/>
        <v/>
      </c>
      <c r="O2340" s="21">
        <f t="shared" ca="1" si="257"/>
        <v>-0.97612787475607665</v>
      </c>
      <c r="P2340" s="10" t="str">
        <f t="shared" si="258"/>
        <v>财报</v>
      </c>
    </row>
    <row r="2341" spans="1:16" x14ac:dyDescent="0.2">
      <c r="A2341" s="17" t="str">
        <f t="shared" ca="1" si="253"/>
        <v/>
      </c>
      <c r="B2341" s="8" t="s">
        <v>4690</v>
      </c>
      <c r="C2341" s="8" t="s">
        <v>4691</v>
      </c>
      <c r="D2341" s="13">
        <f>IFERROR([1]!EM_S_QSTM07_IS(B2341,"61",$C$1,"1")/1000000,"")</f>
        <v>11.342189080000001</v>
      </c>
      <c r="E2341" s="13" t="str">
        <f>IFERROR([1]!EM_S_PERFORMANCEEXPRESS_PERFEXNETPROFITTOSHAREHOLDER(B2341,$C$1)/1000000,"")</f>
        <v/>
      </c>
      <c r="F2341" s="13" t="str">
        <f>IFERROR([1]!EM_S_PROFITNOTICE_FORECASTT(B2341,$C$1)/1000000,"")</f>
        <v/>
      </c>
      <c r="G2341" s="13" t="str">
        <f>IFERROR([1]!EM_S_PROFITNOTICE_FORECASTL(B2341,$C$1)/1000000,"")</f>
        <v/>
      </c>
      <c r="H2341" s="13" t="str">
        <f t="shared" si="254"/>
        <v/>
      </c>
      <c r="I2341" s="20">
        <f>IFERROR([1]!EM_S_QSTM07_IS(B2341,"61",$I$1,"1")/1000000,"")</f>
        <v>5.6737017600000001</v>
      </c>
      <c r="J2341" s="13">
        <f t="shared" si="252"/>
        <v>5.6684873200000006</v>
      </c>
      <c r="K2341" s="13">
        <f>IFERROR([1]!EM_S_QSTM07_IS(B2341,"61",$K$2,"1")/1000000,"")</f>
        <v>-4.4000802199999995</v>
      </c>
      <c r="L2341" s="14">
        <f t="shared" si="255"/>
        <v>2.2882690852395418</v>
      </c>
      <c r="M2341" s="33">
        <f ca="1">[1]!EM_S_MAJASSRES_NUM(B2341,$M$2,$M$1)</f>
        <v>1</v>
      </c>
      <c r="N2341" s="29">
        <f t="shared" si="256"/>
        <v>1</v>
      </c>
      <c r="O2341" s="21" t="str">
        <f t="shared" ca="1" si="257"/>
        <v/>
      </c>
      <c r="P2341" s="10" t="str">
        <f t="shared" si="258"/>
        <v>财报</v>
      </c>
    </row>
    <row r="2342" spans="1:16" x14ac:dyDescent="0.2">
      <c r="A2342" s="17" t="str">
        <f t="shared" ca="1" si="253"/>
        <v/>
      </c>
      <c r="B2342" s="8" t="s">
        <v>4692</v>
      </c>
      <c r="C2342" s="8" t="s">
        <v>4693</v>
      </c>
      <c r="D2342" s="13">
        <f>IFERROR([1]!EM_S_QSTM07_IS(B2342,"61",$C$1,"1")/1000000,"")</f>
        <v>5.6302762</v>
      </c>
      <c r="E2342" s="13" t="str">
        <f>IFERROR([1]!EM_S_PERFORMANCEEXPRESS_PERFEXNETPROFITTOSHAREHOLDER(B2342,$C$1)/1000000,"")</f>
        <v/>
      </c>
      <c r="F2342" s="13" t="str">
        <f>IFERROR([1]!EM_S_PROFITNOTICE_FORECASTT(B2342,$C$1)/1000000,"")</f>
        <v/>
      </c>
      <c r="G2342" s="13" t="str">
        <f>IFERROR([1]!EM_S_PROFITNOTICE_FORECASTL(B2342,$C$1)/1000000,"")</f>
        <v/>
      </c>
      <c r="H2342" s="13" t="str">
        <f t="shared" si="254"/>
        <v/>
      </c>
      <c r="I2342" s="20">
        <f>IFERROR([1]!EM_S_QSTM07_IS(B2342,"61",$I$1,"1")/1000000,"")</f>
        <v>-4.0188917699999998</v>
      </c>
      <c r="J2342" s="13">
        <f t="shared" si="252"/>
        <v>9.6491679700000006</v>
      </c>
      <c r="K2342" s="13">
        <f>IFERROR([1]!EM_S_QSTM07_IS(B2342,"61",$K$2,"1")/1000000,"")</f>
        <v>9.5370201300000002</v>
      </c>
      <c r="L2342" s="14">
        <f t="shared" si="255"/>
        <v>1.1759211836748051E-2</v>
      </c>
      <c r="M2342" s="33" t="str">
        <f ca="1">[1]!EM_S_MAJASSRES_NUM(B2342,$M$2,$M$1)</f>
        <v/>
      </c>
      <c r="N2342" s="29">
        <f t="shared" si="256"/>
        <v>1</v>
      </c>
      <c r="O2342" s="21" t="str">
        <f t="shared" ca="1" si="257"/>
        <v/>
      </c>
      <c r="P2342" s="10" t="str">
        <f t="shared" si="258"/>
        <v>财报</v>
      </c>
    </row>
    <row r="2343" spans="1:16" x14ac:dyDescent="0.2">
      <c r="A2343" s="17" t="str">
        <f t="shared" ca="1" si="253"/>
        <v/>
      </c>
      <c r="B2343" s="8" t="s">
        <v>4694</v>
      </c>
      <c r="C2343" s="8" t="s">
        <v>4695</v>
      </c>
      <c r="D2343" s="13">
        <f>IFERROR([1]!EM_S_QSTM07_IS(B2343,"61",$C$1,"1")/1000000,"")</f>
        <v>78.328575959999995</v>
      </c>
      <c r="E2343" s="13" t="str">
        <f>IFERROR([1]!EM_S_PERFORMANCEEXPRESS_PERFEXNETPROFITTOSHAREHOLDER(B2343,$C$1)/1000000,"")</f>
        <v/>
      </c>
      <c r="F2343" s="13" t="str">
        <f>IFERROR([1]!EM_S_PROFITNOTICE_FORECASTT(B2343,$C$1)/1000000,"")</f>
        <v/>
      </c>
      <c r="G2343" s="13" t="str">
        <f>IFERROR([1]!EM_S_PROFITNOTICE_FORECASTL(B2343,$C$1)/1000000,"")</f>
        <v/>
      </c>
      <c r="H2343" s="13" t="str">
        <f t="shared" si="254"/>
        <v/>
      </c>
      <c r="I2343" s="20">
        <f>IFERROR([1]!EM_S_QSTM07_IS(B2343,"61",$I$1,"1")/1000000,"")</f>
        <v>57.973393969999997</v>
      </c>
      <c r="J2343" s="13">
        <f t="shared" si="252"/>
        <v>20.355181989999998</v>
      </c>
      <c r="K2343" s="13">
        <f>IFERROR([1]!EM_S_QSTM07_IS(B2343,"61",$K$2,"1")/1000000,"")</f>
        <v>-0.94846142</v>
      </c>
      <c r="L2343" s="14">
        <f t="shared" si="255"/>
        <v>22.461265119249656</v>
      </c>
      <c r="M2343" s="33">
        <f ca="1">[1]!EM_S_MAJASSRES_NUM(B2343,$M$2,$M$1)</f>
        <v>1</v>
      </c>
      <c r="N2343" s="29">
        <f t="shared" si="256"/>
        <v>1</v>
      </c>
      <c r="O2343" s="21" t="str">
        <f t="shared" ca="1" si="257"/>
        <v/>
      </c>
      <c r="P2343" s="10" t="str">
        <f t="shared" si="258"/>
        <v>财报</v>
      </c>
    </row>
    <row r="2344" spans="1:16" x14ac:dyDescent="0.2">
      <c r="A2344" s="17">
        <f t="shared" ca="1" si="253"/>
        <v>1089</v>
      </c>
      <c r="B2344" s="8" t="s">
        <v>4696</v>
      </c>
      <c r="C2344" s="8" t="s">
        <v>4697</v>
      </c>
      <c r="D2344" s="13">
        <f>IFERROR([1]!EM_S_QSTM07_IS(B2344,"61",$C$1,"1")/1000000,"")</f>
        <v>-90.771039770000002</v>
      </c>
      <c r="E2344" s="13" t="str">
        <f>IFERROR([1]!EM_S_PERFORMANCEEXPRESS_PERFEXNETPROFITTOSHAREHOLDER(B2344,$C$1)/1000000,"")</f>
        <v/>
      </c>
      <c r="F2344" s="13" t="str">
        <f>IFERROR([1]!EM_S_PROFITNOTICE_FORECASTT(B2344,$C$1)/1000000,"")</f>
        <v/>
      </c>
      <c r="G2344" s="13" t="str">
        <f>IFERROR([1]!EM_S_PROFITNOTICE_FORECASTL(B2344,$C$1)/1000000,"")</f>
        <v/>
      </c>
      <c r="H2344" s="13" t="str">
        <f t="shared" si="254"/>
        <v/>
      </c>
      <c r="I2344" s="20">
        <f>IFERROR([1]!EM_S_QSTM07_IS(B2344,"61",$I$1,"1")/1000000,"")</f>
        <v>-176.79814887999999</v>
      </c>
      <c r="J2344" s="13">
        <f t="shared" si="252"/>
        <v>86.027109109999984</v>
      </c>
      <c r="K2344" s="13">
        <f>IFERROR([1]!EM_S_QSTM07_IS(B2344,"61",$K$2,"1")/1000000,"")</f>
        <v>293.20729462999998</v>
      </c>
      <c r="L2344" s="14">
        <f t="shared" si="255"/>
        <v>-0.70659969691900715</v>
      </c>
      <c r="M2344" s="33" t="str">
        <f ca="1">[1]!EM_S_MAJASSRES_NUM(B2344,$M$2,$M$1)</f>
        <v/>
      </c>
      <c r="N2344" s="29" t="str">
        <f t="shared" si="256"/>
        <v/>
      </c>
      <c r="O2344" s="21">
        <f t="shared" ca="1" si="257"/>
        <v>-0.70659969691900715</v>
      </c>
      <c r="P2344" s="10" t="str">
        <f t="shared" si="258"/>
        <v>财报</v>
      </c>
    </row>
    <row r="2345" spans="1:16" x14ac:dyDescent="0.2">
      <c r="A2345" s="17">
        <f t="shared" ca="1" si="253"/>
        <v>342</v>
      </c>
      <c r="B2345" s="8" t="s">
        <v>4698</v>
      </c>
      <c r="C2345" s="8" t="s">
        <v>4699</v>
      </c>
      <c r="D2345" s="13">
        <f>IFERROR([1]!EM_S_QSTM07_IS(B2345,"61",$C$1,"1")/1000000,"")</f>
        <v>3.5564166699999999</v>
      </c>
      <c r="E2345" s="13" t="str">
        <f>IFERROR([1]!EM_S_PERFORMANCEEXPRESS_PERFEXNETPROFITTOSHAREHOLDER(B2345,$C$1)/1000000,"")</f>
        <v/>
      </c>
      <c r="F2345" s="13">
        <f>IFERROR([1]!EM_S_PROFITNOTICE_FORECASTT(B2345,$C$1)/1000000,"")</f>
        <v>39</v>
      </c>
      <c r="G2345" s="13">
        <f>IFERROR([1]!EM_S_PROFITNOTICE_FORECASTL(B2345,$C$1)/1000000,"")</f>
        <v>39</v>
      </c>
      <c r="H2345" s="13">
        <f t="shared" si="254"/>
        <v>39</v>
      </c>
      <c r="I2345" s="20">
        <f>IFERROR([1]!EM_S_QSTM07_IS(B2345,"61",$I$1,"1")/1000000,"")</f>
        <v>36.03584592</v>
      </c>
      <c r="J2345" s="13">
        <f t="shared" si="252"/>
        <v>-32.479429250000003</v>
      </c>
      <c r="K2345" s="13">
        <f>IFERROR([1]!EM_S_QSTM07_IS(B2345,"61",$K$2,"1")/1000000,"")</f>
        <v>-52.971364170000001</v>
      </c>
      <c r="L2345" s="14">
        <f t="shared" si="255"/>
        <v>0.38684929567295301</v>
      </c>
      <c r="M2345" s="33" t="str">
        <f ca="1">[1]!EM_S_MAJASSRES_NUM(B2345,$M$2,$M$1)</f>
        <v/>
      </c>
      <c r="N2345" s="29" t="str">
        <f t="shared" si="256"/>
        <v/>
      </c>
      <c r="O2345" s="21">
        <f t="shared" ca="1" si="257"/>
        <v>0.38684929567295301</v>
      </c>
      <c r="P2345" s="10" t="str">
        <f t="shared" si="258"/>
        <v>财报</v>
      </c>
    </row>
    <row r="2346" spans="1:16" x14ac:dyDescent="0.2">
      <c r="A2346" s="17">
        <f t="shared" ca="1" si="253"/>
        <v>456</v>
      </c>
      <c r="B2346" s="8" t="s">
        <v>4700</v>
      </c>
      <c r="C2346" s="8" t="s">
        <v>4701</v>
      </c>
      <c r="D2346" s="13">
        <f>IFERROR([1]!EM_S_QSTM07_IS(B2346,"61",$C$1,"1")/1000000,"")</f>
        <v>121.02229729999999</v>
      </c>
      <c r="E2346" s="13">
        <f>IFERROR([1]!EM_S_PERFORMANCEEXPRESS_PERFEXNETPROFITTOSHAREHOLDER(B2346,$C$1)/1000000,"")</f>
        <v>158.50296840000001</v>
      </c>
      <c r="F2346" s="13" t="str">
        <f>IFERROR([1]!EM_S_PROFITNOTICE_FORECASTT(B2346,$C$1)/1000000,"")</f>
        <v/>
      </c>
      <c r="G2346" s="13" t="str">
        <f>IFERROR([1]!EM_S_PROFITNOTICE_FORECASTL(B2346,$C$1)/1000000,"")</f>
        <v/>
      </c>
      <c r="H2346" s="13" t="str">
        <f t="shared" si="254"/>
        <v/>
      </c>
      <c r="I2346" s="20">
        <f>IFERROR([1]!EM_S_QSTM07_IS(B2346,"61",$I$1,"1")/1000000,"")</f>
        <v>37.480671100000002</v>
      </c>
      <c r="J2346" s="13">
        <f t="shared" si="252"/>
        <v>83.541626199999996</v>
      </c>
      <c r="K2346" s="13">
        <f>IFERROR([1]!EM_S_QSTM07_IS(B2346,"61",$K$2,"1")/1000000,"")</f>
        <v>86.146590029999999</v>
      </c>
      <c r="L2346" s="14">
        <f t="shared" si="255"/>
        <v>-3.0238734105352758E-2</v>
      </c>
      <c r="M2346" s="33" t="str">
        <f ca="1">[1]!EM_S_MAJASSRES_NUM(B2346,$M$2,$M$1)</f>
        <v/>
      </c>
      <c r="N2346" s="29" t="str">
        <f t="shared" si="256"/>
        <v/>
      </c>
      <c r="O2346" s="21">
        <f t="shared" ca="1" si="257"/>
        <v>-3.0238734105352758E-2</v>
      </c>
      <c r="P2346" s="10" t="str">
        <f t="shared" si="258"/>
        <v>财报</v>
      </c>
    </row>
    <row r="2347" spans="1:16" x14ac:dyDescent="0.2">
      <c r="A2347" s="17" t="str">
        <f t="shared" ca="1" si="253"/>
        <v/>
      </c>
      <c r="B2347" s="8" t="s">
        <v>4702</v>
      </c>
      <c r="C2347" s="8" t="s">
        <v>4703</v>
      </c>
      <c r="D2347" s="13">
        <f>IFERROR([1]!EM_S_QSTM07_IS(B2347,"61",$C$1,"1")/1000000,"")</f>
        <v>36.036742140000001</v>
      </c>
      <c r="E2347" s="13" t="str">
        <f>IFERROR([1]!EM_S_PERFORMANCEEXPRESS_PERFEXNETPROFITTOSHAREHOLDER(B2347,$C$1)/1000000,"")</f>
        <v/>
      </c>
      <c r="F2347" s="13" t="str">
        <f>IFERROR([1]!EM_S_PROFITNOTICE_FORECASTT(B2347,$C$1)/1000000,"")</f>
        <v/>
      </c>
      <c r="G2347" s="13" t="str">
        <f>IFERROR([1]!EM_S_PROFITNOTICE_FORECASTL(B2347,$C$1)/1000000,"")</f>
        <v/>
      </c>
      <c r="H2347" s="13" t="str">
        <f t="shared" si="254"/>
        <v/>
      </c>
      <c r="I2347" s="20">
        <f>IFERROR([1]!EM_S_QSTM07_IS(B2347,"61",$I$1,"1")/1000000,"")</f>
        <v>1.0359975100000001</v>
      </c>
      <c r="J2347" s="13">
        <f t="shared" si="252"/>
        <v>35.00074463</v>
      </c>
      <c r="K2347" s="13">
        <f>IFERROR([1]!EM_S_QSTM07_IS(B2347,"61",$K$2,"1")/1000000,"")</f>
        <v>-321.31744777</v>
      </c>
      <c r="L2347" s="14">
        <f t="shared" si="255"/>
        <v>1.1089288641899508</v>
      </c>
      <c r="M2347" s="33">
        <f ca="1">[1]!EM_S_MAJASSRES_NUM(B2347,$M$2,$M$1)</f>
        <v>1</v>
      </c>
      <c r="N2347" s="29" t="str">
        <f t="shared" si="256"/>
        <v/>
      </c>
      <c r="O2347" s="21" t="str">
        <f t="shared" ca="1" si="257"/>
        <v/>
      </c>
      <c r="P2347" s="10" t="str">
        <f t="shared" si="258"/>
        <v>财报</v>
      </c>
    </row>
    <row r="2348" spans="1:16" x14ac:dyDescent="0.2">
      <c r="A2348" s="17">
        <f t="shared" ca="1" si="253"/>
        <v>838</v>
      </c>
      <c r="B2348" s="8" t="s">
        <v>4704</v>
      </c>
      <c r="C2348" s="8" t="s">
        <v>4705</v>
      </c>
      <c r="D2348" s="13">
        <f>IFERROR([1]!EM_S_QSTM07_IS(B2348,"61",$C$1,"1")/1000000,"")</f>
        <v>107.94910812000001</v>
      </c>
      <c r="E2348" s="13" t="str">
        <f>IFERROR([1]!EM_S_PERFORMANCEEXPRESS_PERFEXNETPROFITTOSHAREHOLDER(B2348,$C$1)/1000000,"")</f>
        <v/>
      </c>
      <c r="F2348" s="13" t="str">
        <f>IFERROR([1]!EM_S_PROFITNOTICE_FORECASTT(B2348,$C$1)/1000000,"")</f>
        <v/>
      </c>
      <c r="G2348" s="13" t="str">
        <f>IFERROR([1]!EM_S_PROFITNOTICE_FORECASTL(B2348,$C$1)/1000000,"")</f>
        <v/>
      </c>
      <c r="H2348" s="13" t="str">
        <f t="shared" si="254"/>
        <v/>
      </c>
      <c r="I2348" s="20">
        <f>IFERROR([1]!EM_S_QSTM07_IS(B2348,"61",$I$1,"1")/1000000,"")</f>
        <v>56.292733380000001</v>
      </c>
      <c r="J2348" s="13">
        <f t="shared" si="252"/>
        <v>51.656374740000004</v>
      </c>
      <c r="K2348" s="13">
        <f>IFERROR([1]!EM_S_QSTM07_IS(B2348,"61",$K$2,"1")/1000000,"")</f>
        <v>108.95921683</v>
      </c>
      <c r="L2348" s="14">
        <f t="shared" si="255"/>
        <v>-0.52591092114221827</v>
      </c>
      <c r="M2348" s="33" t="str">
        <f ca="1">[1]!EM_S_MAJASSRES_NUM(B2348,$M$2,$M$1)</f>
        <v/>
      </c>
      <c r="N2348" s="29" t="str">
        <f t="shared" si="256"/>
        <v/>
      </c>
      <c r="O2348" s="21">
        <f t="shared" ca="1" si="257"/>
        <v>-0.52591092114221827</v>
      </c>
      <c r="P2348" s="10" t="str">
        <f t="shared" si="258"/>
        <v>财报</v>
      </c>
    </row>
    <row r="2349" spans="1:16" x14ac:dyDescent="0.2">
      <c r="A2349" s="17">
        <f t="shared" ca="1" si="253"/>
        <v>2015</v>
      </c>
      <c r="B2349" s="8" t="s">
        <v>4706</v>
      </c>
      <c r="C2349" s="8" t="s">
        <v>4707</v>
      </c>
      <c r="D2349" s="13">
        <f>IFERROR([1]!EM_S_QSTM07_IS(B2349,"61",$C$1,"1")/1000000,"")</f>
        <v>43.044893030000004</v>
      </c>
      <c r="E2349" s="13" t="str">
        <f>IFERROR([1]!EM_S_PERFORMANCEEXPRESS_PERFEXNETPROFITTOSHAREHOLDER(B2349,$C$1)/1000000,"")</f>
        <v/>
      </c>
      <c r="F2349" s="13" t="str">
        <f>IFERROR([1]!EM_S_PROFITNOTICE_FORECASTT(B2349,$C$1)/1000000,"")</f>
        <v/>
      </c>
      <c r="G2349" s="13" t="str">
        <f>IFERROR([1]!EM_S_PROFITNOTICE_FORECASTL(B2349,$C$1)/1000000,"")</f>
        <v/>
      </c>
      <c r="H2349" s="13" t="str">
        <f t="shared" si="254"/>
        <v/>
      </c>
      <c r="I2349" s="20">
        <f>IFERROR([1]!EM_S_QSTM07_IS(B2349,"61",$I$1,"1")/1000000,"")</f>
        <v>204.47190547999998</v>
      </c>
      <c r="J2349" s="13">
        <f t="shared" si="252"/>
        <v>-161.42701244999998</v>
      </c>
      <c r="K2349" s="13">
        <f>IFERROR([1]!EM_S_QSTM07_IS(B2349,"61",$K$2,"1")/1000000,"")</f>
        <v>43.048329020000004</v>
      </c>
      <c r="L2349" s="14">
        <f t="shared" si="255"/>
        <v>-4.7499019387024743</v>
      </c>
      <c r="M2349" s="33" t="str">
        <f ca="1">[1]!EM_S_MAJASSRES_NUM(B2349,$M$2,$M$1)</f>
        <v/>
      </c>
      <c r="N2349" s="29" t="str">
        <f t="shared" si="256"/>
        <v/>
      </c>
      <c r="O2349" s="21">
        <f t="shared" ca="1" si="257"/>
        <v>-4.7499019387024743</v>
      </c>
      <c r="P2349" s="10" t="str">
        <f t="shared" si="258"/>
        <v>财报</v>
      </c>
    </row>
    <row r="2350" spans="1:16" x14ac:dyDescent="0.2">
      <c r="A2350" s="17">
        <f t="shared" ca="1" si="253"/>
        <v>832</v>
      </c>
      <c r="B2350" s="8" t="s">
        <v>4708</v>
      </c>
      <c r="C2350" s="8" t="s">
        <v>4709</v>
      </c>
      <c r="D2350" s="13">
        <f>IFERROR([1]!EM_S_QSTM07_IS(B2350,"61",$C$1,"1")/1000000,"")</f>
        <v>1951.4380000000001</v>
      </c>
      <c r="E2350" s="13" t="str">
        <f>IFERROR([1]!EM_S_PERFORMANCEEXPRESS_PERFEXNETPROFITTOSHAREHOLDER(B2350,$C$1)/1000000,"")</f>
        <v/>
      </c>
      <c r="F2350" s="13">
        <f>IFERROR([1]!EM_S_PROFITNOTICE_FORECASTT(B2350,$C$1)/1000000,"")</f>
        <v>3289</v>
      </c>
      <c r="G2350" s="13">
        <f>IFERROR([1]!EM_S_PROFITNOTICE_FORECASTL(B2350,$C$1)/1000000,"")</f>
        <v>2943</v>
      </c>
      <c r="H2350" s="13">
        <f t="shared" si="254"/>
        <v>3116</v>
      </c>
      <c r="I2350" s="20">
        <f>IFERROR([1]!EM_S_QSTM07_IS(B2350,"61",$I$1,"1")/1000000,"")</f>
        <v>1145.2370000000001</v>
      </c>
      <c r="J2350" s="13">
        <f t="shared" si="252"/>
        <v>806.20100000000002</v>
      </c>
      <c r="K2350" s="13">
        <f>IFERROR([1]!EM_S_QSTM07_IS(B2350,"61",$K$2,"1")/1000000,"")</f>
        <v>1678.99</v>
      </c>
      <c r="L2350" s="14">
        <f t="shared" si="255"/>
        <v>-0.5198297786169066</v>
      </c>
      <c r="M2350" s="33" t="str">
        <f ca="1">[1]!EM_S_MAJASSRES_NUM(B2350,$M$2,$M$1)</f>
        <v/>
      </c>
      <c r="N2350" s="29" t="str">
        <f t="shared" si="256"/>
        <v/>
      </c>
      <c r="O2350" s="21">
        <f t="shared" ca="1" si="257"/>
        <v>-0.5198297786169066</v>
      </c>
      <c r="P2350" s="10" t="str">
        <f t="shared" si="258"/>
        <v>财报</v>
      </c>
    </row>
    <row r="2351" spans="1:16" x14ac:dyDescent="0.2">
      <c r="A2351" s="17" t="str">
        <f t="shared" ca="1" si="253"/>
        <v/>
      </c>
      <c r="B2351" s="8" t="s">
        <v>4710</v>
      </c>
      <c r="C2351" s="8" t="s">
        <v>4711</v>
      </c>
      <c r="D2351" s="13">
        <f>IFERROR([1]!EM_S_QSTM07_IS(B2351,"61",$C$1,"1")/1000000,"")</f>
        <v>-9.2705429000000006</v>
      </c>
      <c r="E2351" s="13" t="str">
        <f>IFERROR([1]!EM_S_PERFORMANCEEXPRESS_PERFEXNETPROFITTOSHAREHOLDER(B2351,$C$1)/1000000,"")</f>
        <v/>
      </c>
      <c r="F2351" s="13">
        <f>IFERROR([1]!EM_S_PROFITNOTICE_FORECASTT(B2351,$C$1)/1000000,"")</f>
        <v>-17.5</v>
      </c>
      <c r="G2351" s="13">
        <f>IFERROR([1]!EM_S_PROFITNOTICE_FORECASTL(B2351,$C$1)/1000000,"")</f>
        <v>-17.5</v>
      </c>
      <c r="H2351" s="13">
        <f t="shared" si="254"/>
        <v>-17.5</v>
      </c>
      <c r="I2351" s="20">
        <f>IFERROR([1]!EM_S_QSTM07_IS(B2351,"61",$I$1,"1")/1000000,"")</f>
        <v>-8.1140477999999998</v>
      </c>
      <c r="J2351" s="13">
        <f t="shared" si="252"/>
        <v>-1.1564951000000008</v>
      </c>
      <c r="K2351" s="13">
        <f>IFERROR([1]!EM_S_QSTM07_IS(B2351,"61",$K$2,"1")/1000000,"")</f>
        <v>0.34539354999999899</v>
      </c>
      <c r="L2351" s="14">
        <f t="shared" si="255"/>
        <v>-4.3483401760108258</v>
      </c>
      <c r="M2351" s="33" t="str">
        <f ca="1">[1]!EM_S_MAJASSRES_NUM(B2351,$M$2,$M$1)</f>
        <v/>
      </c>
      <c r="N2351" s="29">
        <f t="shared" si="256"/>
        <v>1</v>
      </c>
      <c r="O2351" s="21" t="str">
        <f t="shared" ca="1" si="257"/>
        <v/>
      </c>
      <c r="P2351" s="10" t="str">
        <f t="shared" si="258"/>
        <v>财报</v>
      </c>
    </row>
    <row r="2352" spans="1:16" x14ac:dyDescent="0.2">
      <c r="A2352" s="17">
        <f t="shared" ca="1" si="253"/>
        <v>1415</v>
      </c>
      <c r="B2352" s="8" t="s">
        <v>4712</v>
      </c>
      <c r="C2352" s="8" t="s">
        <v>4713</v>
      </c>
      <c r="D2352" s="13">
        <f>IFERROR([1]!EM_S_QSTM07_IS(B2352,"61",$C$1,"1")/1000000,"")</f>
        <v>1718.35803246</v>
      </c>
      <c r="E2352" s="13" t="str">
        <f>IFERROR([1]!EM_S_PERFORMANCEEXPRESS_PERFEXNETPROFITTOSHAREHOLDER(B2352,$C$1)/1000000,"")</f>
        <v/>
      </c>
      <c r="F2352" s="13" t="str">
        <f>IFERROR([1]!EM_S_PROFITNOTICE_FORECASTT(B2352,$C$1)/1000000,"")</f>
        <v/>
      </c>
      <c r="G2352" s="13" t="str">
        <f>IFERROR([1]!EM_S_PROFITNOTICE_FORECASTL(B2352,$C$1)/1000000,"")</f>
        <v/>
      </c>
      <c r="H2352" s="13" t="str">
        <f t="shared" si="254"/>
        <v/>
      </c>
      <c r="I2352" s="20">
        <f>IFERROR([1]!EM_S_QSTM07_IS(B2352,"61",$I$1,"1")/1000000,"")</f>
        <v>1596.81513924</v>
      </c>
      <c r="J2352" s="13">
        <f t="shared" si="252"/>
        <v>121.54289322</v>
      </c>
      <c r="K2352" s="13">
        <f>IFERROR([1]!EM_S_QSTM07_IS(B2352,"61",$K$2,"1")/1000000,"")</f>
        <v>1649.52499827</v>
      </c>
      <c r="L2352" s="14">
        <f t="shared" si="255"/>
        <v>-0.92631642845820916</v>
      </c>
      <c r="M2352" s="33" t="str">
        <f ca="1">[1]!EM_S_MAJASSRES_NUM(B2352,$M$2,$M$1)</f>
        <v/>
      </c>
      <c r="N2352" s="29" t="str">
        <f t="shared" si="256"/>
        <v/>
      </c>
      <c r="O2352" s="21">
        <f t="shared" ca="1" si="257"/>
        <v>-0.92631642845820916</v>
      </c>
      <c r="P2352" s="10" t="str">
        <f t="shared" si="258"/>
        <v>财报</v>
      </c>
    </row>
    <row r="2353" spans="1:16" x14ac:dyDescent="0.2">
      <c r="A2353" s="17">
        <f t="shared" ca="1" si="253"/>
        <v>2040</v>
      </c>
      <c r="B2353" s="8" t="s">
        <v>4714</v>
      </c>
      <c r="C2353" s="8" t="s">
        <v>4715</v>
      </c>
      <c r="D2353" s="13">
        <f>IFERROR([1]!EM_S_QSTM07_IS(B2353,"61",$C$1,"1")/1000000,"")</f>
        <v>-353.06266512000002</v>
      </c>
      <c r="E2353" s="13" t="str">
        <f>IFERROR([1]!EM_S_PERFORMANCEEXPRESS_PERFEXNETPROFITTOSHAREHOLDER(B2353,$C$1)/1000000,"")</f>
        <v/>
      </c>
      <c r="F2353" s="13" t="str">
        <f>IFERROR([1]!EM_S_PROFITNOTICE_FORECASTT(B2353,$C$1)/1000000,"")</f>
        <v/>
      </c>
      <c r="G2353" s="13" t="str">
        <f>IFERROR([1]!EM_S_PROFITNOTICE_FORECASTL(B2353,$C$1)/1000000,"")</f>
        <v/>
      </c>
      <c r="H2353" s="13" t="str">
        <f t="shared" si="254"/>
        <v/>
      </c>
      <c r="I2353" s="20">
        <f>IFERROR([1]!EM_S_QSTM07_IS(B2353,"61",$I$1,"1")/1000000,"")</f>
        <v>11.982724900000001</v>
      </c>
      <c r="J2353" s="13">
        <f t="shared" si="252"/>
        <v>-365.04539002000001</v>
      </c>
      <c r="K2353" s="13">
        <f>IFERROR([1]!EM_S_QSTM07_IS(B2353,"61",$K$2,"1")/1000000,"")</f>
        <v>19.62039863</v>
      </c>
      <c r="L2353" s="14">
        <f t="shared" si="255"/>
        <v>-19.605401291991999</v>
      </c>
      <c r="M2353" s="33" t="str">
        <f ca="1">[1]!EM_S_MAJASSRES_NUM(B2353,$M$2,$M$1)</f>
        <v/>
      </c>
      <c r="N2353" s="29" t="str">
        <f t="shared" si="256"/>
        <v/>
      </c>
      <c r="O2353" s="21">
        <f t="shared" ca="1" si="257"/>
        <v>-19.605401291991999</v>
      </c>
      <c r="P2353" s="10" t="str">
        <f t="shared" si="258"/>
        <v>财报</v>
      </c>
    </row>
    <row r="2354" spans="1:16" x14ac:dyDescent="0.2">
      <c r="A2354" s="17" t="str">
        <f t="shared" ca="1" si="253"/>
        <v/>
      </c>
      <c r="B2354" s="8" t="s">
        <v>4716</v>
      </c>
      <c r="C2354" s="8" t="s">
        <v>4717</v>
      </c>
      <c r="D2354" s="13">
        <f>IFERROR([1]!EM_S_QSTM07_IS(B2354,"61",$C$1,"1")/1000000,"")</f>
        <v>3.1555455699999997</v>
      </c>
      <c r="E2354" s="13" t="str">
        <f>IFERROR([1]!EM_S_PERFORMANCEEXPRESS_PERFEXNETPROFITTOSHAREHOLDER(B2354,$C$1)/1000000,"")</f>
        <v/>
      </c>
      <c r="F2354" s="13" t="str">
        <f>IFERROR([1]!EM_S_PROFITNOTICE_FORECASTT(B2354,$C$1)/1000000,"")</f>
        <v/>
      </c>
      <c r="G2354" s="13" t="str">
        <f>IFERROR([1]!EM_S_PROFITNOTICE_FORECASTL(B2354,$C$1)/1000000,"")</f>
        <v/>
      </c>
      <c r="H2354" s="13" t="str">
        <f t="shared" si="254"/>
        <v/>
      </c>
      <c r="I2354" s="20">
        <f>IFERROR([1]!EM_S_QSTM07_IS(B2354,"61",$I$1,"1")/1000000,"")</f>
        <v>7.7560433600000005</v>
      </c>
      <c r="J2354" s="13">
        <f t="shared" si="252"/>
        <v>-4.6004977900000004</v>
      </c>
      <c r="K2354" s="13">
        <f>IFERROR([1]!EM_S_QSTM07_IS(B2354,"61",$K$2,"1")/1000000,"")</f>
        <v>4.94387971</v>
      </c>
      <c r="L2354" s="14">
        <f t="shared" si="255"/>
        <v>-1.9305440382569501</v>
      </c>
      <c r="M2354" s="33" t="str">
        <f ca="1">[1]!EM_S_MAJASSRES_NUM(B2354,$M$2,$M$1)</f>
        <v/>
      </c>
      <c r="N2354" s="29">
        <f t="shared" si="256"/>
        <v>1</v>
      </c>
      <c r="O2354" s="21" t="str">
        <f t="shared" ca="1" si="257"/>
        <v/>
      </c>
      <c r="P2354" s="10" t="str">
        <f t="shared" si="258"/>
        <v>财报</v>
      </c>
    </row>
    <row r="2355" spans="1:16" x14ac:dyDescent="0.2">
      <c r="A2355" s="17" t="str">
        <f t="shared" ca="1" si="253"/>
        <v/>
      </c>
      <c r="B2355" s="8" t="s">
        <v>4718</v>
      </c>
      <c r="C2355" s="8" t="s">
        <v>4719</v>
      </c>
      <c r="D2355" s="13">
        <f>IFERROR([1]!EM_S_QSTM07_IS(B2355,"61",$C$1,"1")/1000000,"")</f>
        <v>-12.428369289999999</v>
      </c>
      <c r="E2355" s="13" t="str">
        <f>IFERROR([1]!EM_S_PERFORMANCEEXPRESS_PERFEXNETPROFITTOSHAREHOLDER(B2355,$C$1)/1000000,"")</f>
        <v/>
      </c>
      <c r="F2355" s="13" t="str">
        <f>IFERROR([1]!EM_S_PROFITNOTICE_FORECASTT(B2355,$C$1)/1000000,"")</f>
        <v/>
      </c>
      <c r="G2355" s="13" t="str">
        <f>IFERROR([1]!EM_S_PROFITNOTICE_FORECASTL(B2355,$C$1)/1000000,"")</f>
        <v/>
      </c>
      <c r="H2355" s="13" t="str">
        <f t="shared" si="254"/>
        <v/>
      </c>
      <c r="I2355" s="20">
        <f>IFERROR([1]!EM_S_QSTM07_IS(B2355,"61",$I$1,"1")/1000000,"")</f>
        <v>22.678279180000001</v>
      </c>
      <c r="J2355" s="13">
        <f t="shared" si="252"/>
        <v>-35.106648469999996</v>
      </c>
      <c r="K2355" s="13">
        <f>IFERROR([1]!EM_S_QSTM07_IS(B2355,"61",$K$2,"1")/1000000,"")</f>
        <v>4.7486244000000095</v>
      </c>
      <c r="L2355" s="14">
        <f t="shared" si="255"/>
        <v>-8.3930143790694256</v>
      </c>
      <c r="M2355" s="33" t="str">
        <f ca="1">[1]!EM_S_MAJASSRES_NUM(B2355,$M$2,$M$1)</f>
        <v/>
      </c>
      <c r="N2355" s="29">
        <f t="shared" si="256"/>
        <v>1</v>
      </c>
      <c r="O2355" s="21" t="str">
        <f t="shared" ca="1" si="257"/>
        <v/>
      </c>
      <c r="P2355" s="10" t="str">
        <f t="shared" si="258"/>
        <v>财报</v>
      </c>
    </row>
    <row r="2356" spans="1:16" x14ac:dyDescent="0.2">
      <c r="A2356" s="17">
        <f t="shared" ca="1" si="253"/>
        <v>1734</v>
      </c>
      <c r="B2356" s="8" t="s">
        <v>4720</v>
      </c>
      <c r="C2356" s="8" t="s">
        <v>4721</v>
      </c>
      <c r="D2356" s="13">
        <f>IFERROR([1]!EM_S_QSTM07_IS(B2356,"61",$C$1,"1")/1000000,"")</f>
        <v>217.91115858000001</v>
      </c>
      <c r="E2356" s="13" t="str">
        <f>IFERROR([1]!EM_S_PERFORMANCEEXPRESS_PERFEXNETPROFITTOSHAREHOLDER(B2356,$C$1)/1000000,"")</f>
        <v/>
      </c>
      <c r="F2356" s="13" t="str">
        <f>IFERROR([1]!EM_S_PROFITNOTICE_FORECASTT(B2356,$C$1)/1000000,"")</f>
        <v/>
      </c>
      <c r="G2356" s="13" t="str">
        <f>IFERROR([1]!EM_S_PROFITNOTICE_FORECASTL(B2356,$C$1)/1000000,"")</f>
        <v/>
      </c>
      <c r="H2356" s="13" t="str">
        <f t="shared" si="254"/>
        <v/>
      </c>
      <c r="I2356" s="20">
        <f>IFERROR([1]!EM_S_QSTM07_IS(B2356,"61",$I$1,"1")/1000000,"")</f>
        <v>294.48032899000003</v>
      </c>
      <c r="J2356" s="13">
        <f t="shared" si="252"/>
        <v>-76.569170410000027</v>
      </c>
      <c r="K2356" s="13">
        <f>IFERROR([1]!EM_S_QSTM07_IS(B2356,"61",$K$2,"1")/1000000,"")</f>
        <v>322.30456807000002</v>
      </c>
      <c r="L2356" s="14">
        <f t="shared" si="255"/>
        <v>-1.2375677480108513</v>
      </c>
      <c r="M2356" s="33" t="str">
        <f ca="1">[1]!EM_S_MAJASSRES_NUM(B2356,$M$2,$M$1)</f>
        <v/>
      </c>
      <c r="N2356" s="29" t="str">
        <f t="shared" si="256"/>
        <v/>
      </c>
      <c r="O2356" s="21">
        <f t="shared" ca="1" si="257"/>
        <v>-1.2375677480108513</v>
      </c>
      <c r="P2356" s="10" t="str">
        <f t="shared" si="258"/>
        <v>财报</v>
      </c>
    </row>
    <row r="2357" spans="1:16" x14ac:dyDescent="0.2">
      <c r="A2357" s="17" t="str">
        <f t="shared" ca="1" si="253"/>
        <v/>
      </c>
      <c r="B2357" s="8" t="s">
        <v>4722</v>
      </c>
      <c r="C2357" s="8" t="s">
        <v>4723</v>
      </c>
      <c r="D2357" s="13">
        <f>IFERROR([1]!EM_S_QSTM07_IS(B2357,"61",$C$1,"1")/1000000,"")</f>
        <v>9.4504333800000015</v>
      </c>
      <c r="E2357" s="13" t="str">
        <f>IFERROR([1]!EM_S_PERFORMANCEEXPRESS_PERFEXNETPROFITTOSHAREHOLDER(B2357,$C$1)/1000000,"")</f>
        <v/>
      </c>
      <c r="F2357" s="13" t="str">
        <f>IFERROR([1]!EM_S_PROFITNOTICE_FORECASTT(B2357,$C$1)/1000000,"")</f>
        <v/>
      </c>
      <c r="G2357" s="13" t="str">
        <f>IFERROR([1]!EM_S_PROFITNOTICE_FORECASTL(B2357,$C$1)/1000000,"")</f>
        <v/>
      </c>
      <c r="H2357" s="13" t="str">
        <f t="shared" si="254"/>
        <v/>
      </c>
      <c r="I2357" s="20">
        <f>IFERROR([1]!EM_S_QSTM07_IS(B2357,"61",$I$1,"1")/1000000,"")</f>
        <v>-23.129535219999998</v>
      </c>
      <c r="J2357" s="13">
        <f t="shared" si="252"/>
        <v>32.579968600000001</v>
      </c>
      <c r="K2357" s="13">
        <f>IFERROR([1]!EM_S_QSTM07_IS(B2357,"61",$K$2,"1")/1000000,"")</f>
        <v>-6.8944782199999999</v>
      </c>
      <c r="L2357" s="14">
        <f t="shared" si="255"/>
        <v>5.7255162117257363</v>
      </c>
      <c r="M2357" s="33" t="str">
        <f ca="1">[1]!EM_S_MAJASSRES_NUM(B2357,$M$2,$M$1)</f>
        <v/>
      </c>
      <c r="N2357" s="29">
        <f t="shared" si="256"/>
        <v>1</v>
      </c>
      <c r="O2357" s="21" t="str">
        <f t="shared" ca="1" si="257"/>
        <v/>
      </c>
      <c r="P2357" s="10" t="str">
        <f t="shared" si="258"/>
        <v>财报</v>
      </c>
    </row>
    <row r="2358" spans="1:16" x14ac:dyDescent="0.2">
      <c r="A2358" s="17">
        <f t="shared" ca="1" si="253"/>
        <v>242</v>
      </c>
      <c r="B2358" s="8" t="s">
        <v>4724</v>
      </c>
      <c r="C2358" s="8" t="s">
        <v>4725</v>
      </c>
      <c r="D2358" s="13">
        <f>IFERROR([1]!EM_S_QSTM07_IS(B2358,"61",$C$1,"1")/1000000,"")</f>
        <v>-20.27859866</v>
      </c>
      <c r="E2358" s="13" t="str">
        <f>IFERROR([1]!EM_S_PERFORMANCEEXPRESS_PERFEXNETPROFITTOSHAREHOLDER(B2358,$C$1)/1000000,"")</f>
        <v/>
      </c>
      <c r="F2358" s="13" t="str">
        <f>IFERROR([1]!EM_S_PROFITNOTICE_FORECASTT(B2358,$C$1)/1000000,"")</f>
        <v/>
      </c>
      <c r="G2358" s="13" t="str">
        <f>IFERROR([1]!EM_S_PROFITNOTICE_FORECASTL(B2358,$C$1)/1000000,"")</f>
        <v/>
      </c>
      <c r="H2358" s="13" t="str">
        <f t="shared" si="254"/>
        <v/>
      </c>
      <c r="I2358" s="20">
        <f>IFERROR([1]!EM_S_QSTM07_IS(B2358,"61",$I$1,"1")/1000000,"")</f>
        <v>-18.485277079999999</v>
      </c>
      <c r="J2358" s="13">
        <f t="shared" si="252"/>
        <v>-1.7933215800000006</v>
      </c>
      <c r="K2358" s="13">
        <f>IFERROR([1]!EM_S_QSTM07_IS(B2358,"61",$K$2,"1")/1000000,"")</f>
        <v>-12.145360740000001</v>
      </c>
      <c r="L2358" s="14">
        <f t="shared" si="255"/>
        <v>0.85234513668302947</v>
      </c>
      <c r="M2358" s="33" t="str">
        <f ca="1">[1]!EM_S_MAJASSRES_NUM(B2358,$M$2,$M$1)</f>
        <v/>
      </c>
      <c r="N2358" s="29" t="str">
        <f t="shared" si="256"/>
        <v/>
      </c>
      <c r="O2358" s="21">
        <f t="shared" ca="1" si="257"/>
        <v>0.85234513668302947</v>
      </c>
      <c r="P2358" s="10" t="str">
        <f t="shared" si="258"/>
        <v>财报</v>
      </c>
    </row>
    <row r="2359" spans="1:16" x14ac:dyDescent="0.2">
      <c r="A2359" s="17">
        <f t="shared" ca="1" si="253"/>
        <v>841</v>
      </c>
      <c r="B2359" s="8" t="s">
        <v>4726</v>
      </c>
      <c r="C2359" s="8" t="s">
        <v>4727</v>
      </c>
      <c r="D2359" s="13">
        <f>IFERROR([1]!EM_S_QSTM07_IS(B2359,"61",$C$1,"1")/1000000,"")</f>
        <v>86.012816790000002</v>
      </c>
      <c r="E2359" s="13" t="str">
        <f>IFERROR([1]!EM_S_PERFORMANCEEXPRESS_PERFEXNETPROFITTOSHAREHOLDER(B2359,$C$1)/1000000,"")</f>
        <v/>
      </c>
      <c r="F2359" s="13" t="str">
        <f>IFERROR([1]!EM_S_PROFITNOTICE_FORECASTT(B2359,$C$1)/1000000,"")</f>
        <v/>
      </c>
      <c r="G2359" s="13" t="str">
        <f>IFERROR([1]!EM_S_PROFITNOTICE_FORECASTL(B2359,$C$1)/1000000,"")</f>
        <v/>
      </c>
      <c r="H2359" s="13" t="str">
        <f t="shared" si="254"/>
        <v/>
      </c>
      <c r="I2359" s="20">
        <f>IFERROR([1]!EM_S_QSTM07_IS(B2359,"61",$I$1,"1")/1000000,"")</f>
        <v>46.197997289999996</v>
      </c>
      <c r="J2359" s="13">
        <f t="shared" si="252"/>
        <v>39.814819500000006</v>
      </c>
      <c r="K2359" s="13">
        <f>IFERROR([1]!EM_S_QSTM07_IS(B2359,"61",$K$2,"1")/1000000,"")</f>
        <v>84.306390440000001</v>
      </c>
      <c r="L2359" s="14">
        <f t="shared" si="255"/>
        <v>-0.52773663666296089</v>
      </c>
      <c r="M2359" s="33" t="str">
        <f ca="1">[1]!EM_S_MAJASSRES_NUM(B2359,$M$2,$M$1)</f>
        <v/>
      </c>
      <c r="N2359" s="29" t="str">
        <f t="shared" si="256"/>
        <v/>
      </c>
      <c r="O2359" s="21">
        <f t="shared" ca="1" si="257"/>
        <v>-0.52773663666296089</v>
      </c>
      <c r="P2359" s="10" t="str">
        <f t="shared" si="258"/>
        <v>财报</v>
      </c>
    </row>
    <row r="2360" spans="1:16" x14ac:dyDescent="0.2">
      <c r="A2360" s="17" t="str">
        <f t="shared" ca="1" si="253"/>
        <v/>
      </c>
      <c r="B2360" s="8" t="s">
        <v>4728</v>
      </c>
      <c r="C2360" s="8" t="s">
        <v>4729</v>
      </c>
      <c r="D2360" s="13">
        <f>IFERROR([1]!EM_S_QSTM07_IS(B2360,"61",$C$1,"1")/1000000,"")</f>
        <v>3.9986775099999998</v>
      </c>
      <c r="E2360" s="13" t="str">
        <f>IFERROR([1]!EM_S_PERFORMANCEEXPRESS_PERFEXNETPROFITTOSHAREHOLDER(B2360,$C$1)/1000000,"")</f>
        <v/>
      </c>
      <c r="F2360" s="13" t="str">
        <f>IFERROR([1]!EM_S_PROFITNOTICE_FORECASTT(B2360,$C$1)/1000000,"")</f>
        <v/>
      </c>
      <c r="G2360" s="13" t="str">
        <f>IFERROR([1]!EM_S_PROFITNOTICE_FORECASTL(B2360,$C$1)/1000000,"")</f>
        <v/>
      </c>
      <c r="H2360" s="13" t="str">
        <f t="shared" si="254"/>
        <v/>
      </c>
      <c r="I2360" s="20">
        <f>IFERROR([1]!EM_S_QSTM07_IS(B2360,"61",$I$1,"1")/1000000,"")</f>
        <v>3.2858444599999999</v>
      </c>
      <c r="J2360" s="13">
        <f t="shared" si="252"/>
        <v>0.71283304999999997</v>
      </c>
      <c r="K2360" s="13">
        <f>IFERROR([1]!EM_S_QSTM07_IS(B2360,"61",$K$2,"1")/1000000,"")</f>
        <v>1.19276644</v>
      </c>
      <c r="L2360" s="14">
        <f t="shared" si="255"/>
        <v>-0.40236996439973616</v>
      </c>
      <c r="M2360" s="33" t="str">
        <f ca="1">[1]!EM_S_MAJASSRES_NUM(B2360,$M$2,$M$1)</f>
        <v/>
      </c>
      <c r="N2360" s="29">
        <f t="shared" si="256"/>
        <v>1</v>
      </c>
      <c r="O2360" s="21" t="str">
        <f t="shared" ca="1" si="257"/>
        <v/>
      </c>
      <c r="P2360" s="10" t="str">
        <f t="shared" si="258"/>
        <v>财报</v>
      </c>
    </row>
    <row r="2361" spans="1:16" x14ac:dyDescent="0.2">
      <c r="A2361" s="17">
        <f t="shared" ca="1" si="253"/>
        <v>1471</v>
      </c>
      <c r="B2361" s="8" t="s">
        <v>4730</v>
      </c>
      <c r="C2361" s="8" t="s">
        <v>4731</v>
      </c>
      <c r="D2361" s="13">
        <f>IFERROR([1]!EM_S_QSTM07_IS(B2361,"61",$C$1,"1")/1000000,"")</f>
        <v>124.21167122</v>
      </c>
      <c r="E2361" s="13" t="str">
        <f>IFERROR([1]!EM_S_PERFORMANCEEXPRESS_PERFEXNETPROFITTOSHAREHOLDER(B2361,$C$1)/1000000,"")</f>
        <v/>
      </c>
      <c r="F2361" s="13" t="str">
        <f>IFERROR([1]!EM_S_PROFITNOTICE_FORECASTT(B2361,$C$1)/1000000,"")</f>
        <v/>
      </c>
      <c r="G2361" s="13" t="str">
        <f>IFERROR([1]!EM_S_PROFITNOTICE_FORECASTL(B2361,$C$1)/1000000,"")</f>
        <v/>
      </c>
      <c r="H2361" s="13" t="str">
        <f t="shared" si="254"/>
        <v/>
      </c>
      <c r="I2361" s="20">
        <f>IFERROR([1]!EM_S_QSTM07_IS(B2361,"61",$I$1,"1")/1000000,"")</f>
        <v>120.74764973000001</v>
      </c>
      <c r="J2361" s="13">
        <f t="shared" si="252"/>
        <v>3.4640214899999933</v>
      </c>
      <c r="K2361" s="13">
        <f>IFERROR([1]!EM_S_QSTM07_IS(B2361,"61",$K$2,"1")/1000000,"")</f>
        <v>96.070527909999996</v>
      </c>
      <c r="L2361" s="14">
        <f t="shared" si="255"/>
        <v>-0.96394293270413656</v>
      </c>
      <c r="M2361" s="33" t="str">
        <f ca="1">[1]!EM_S_MAJASSRES_NUM(B2361,$M$2,$M$1)</f>
        <v/>
      </c>
      <c r="N2361" s="29" t="str">
        <f t="shared" si="256"/>
        <v/>
      </c>
      <c r="O2361" s="21">
        <f t="shared" ca="1" si="257"/>
        <v>-0.96394293270413656</v>
      </c>
      <c r="P2361" s="10" t="str">
        <f t="shared" si="258"/>
        <v>财报</v>
      </c>
    </row>
    <row r="2362" spans="1:16" x14ac:dyDescent="0.2">
      <c r="A2362" s="17" t="str">
        <f t="shared" ca="1" si="253"/>
        <v/>
      </c>
      <c r="B2362" s="8" t="s">
        <v>4732</v>
      </c>
      <c r="C2362" s="8" t="s">
        <v>4733</v>
      </c>
      <c r="D2362" s="13">
        <f>IFERROR([1]!EM_S_QSTM07_IS(B2362,"61",$C$1,"1")/1000000,"")</f>
        <v>24.35962254</v>
      </c>
      <c r="E2362" s="13" t="str">
        <f>IFERROR([1]!EM_S_PERFORMANCEEXPRESS_PERFEXNETPROFITTOSHAREHOLDER(B2362,$C$1)/1000000,"")</f>
        <v/>
      </c>
      <c r="F2362" s="13">
        <f>IFERROR([1]!EM_S_PROFITNOTICE_FORECASTT(B2362,$C$1)/1000000,"")</f>
        <v>30</v>
      </c>
      <c r="G2362" s="13">
        <f>IFERROR([1]!EM_S_PROFITNOTICE_FORECASTL(B2362,$C$1)/1000000,"")</f>
        <v>20</v>
      </c>
      <c r="H2362" s="13">
        <f t="shared" si="254"/>
        <v>25</v>
      </c>
      <c r="I2362" s="20">
        <f>IFERROR([1]!EM_S_QSTM07_IS(B2362,"61",$I$1,"1")/1000000,"")</f>
        <v>1.40805066</v>
      </c>
      <c r="J2362" s="13">
        <f t="shared" si="252"/>
        <v>22.951571879999999</v>
      </c>
      <c r="K2362" s="13">
        <f>IFERROR([1]!EM_S_QSTM07_IS(B2362,"61",$K$2,"1")/1000000,"")</f>
        <v>-7.7180394100000003</v>
      </c>
      <c r="L2362" s="14">
        <f t="shared" si="255"/>
        <v>3.9737567613690117</v>
      </c>
      <c r="M2362" s="33">
        <f ca="1">[1]!EM_S_MAJASSRES_NUM(B2362,$M$2,$M$1)</f>
        <v>1</v>
      </c>
      <c r="N2362" s="29">
        <f t="shared" si="256"/>
        <v>1</v>
      </c>
      <c r="O2362" s="21" t="str">
        <f t="shared" ca="1" si="257"/>
        <v/>
      </c>
      <c r="P2362" s="10" t="str">
        <f t="shared" si="258"/>
        <v>财报</v>
      </c>
    </row>
    <row r="2363" spans="1:16" x14ac:dyDescent="0.2">
      <c r="A2363" s="17" t="str">
        <f t="shared" ca="1" si="253"/>
        <v/>
      </c>
      <c r="B2363" s="8" t="s">
        <v>4734</v>
      </c>
      <c r="C2363" s="8" t="s">
        <v>4735</v>
      </c>
      <c r="D2363" s="13">
        <f>IFERROR([1]!EM_S_QSTM07_IS(B2363,"61",$C$1,"1")/1000000,"")</f>
        <v>10.995859400000001</v>
      </c>
      <c r="E2363" s="13">
        <f>IFERROR([1]!EM_S_PERFORMANCEEXPRESS_PERFEXNETPROFITTOSHAREHOLDER(B2363,$C$1)/1000000,"")</f>
        <v>23.1738</v>
      </c>
      <c r="F2363" s="13" t="str">
        <f>IFERROR([1]!EM_S_PROFITNOTICE_FORECASTT(B2363,$C$1)/1000000,"")</f>
        <v/>
      </c>
      <c r="G2363" s="13" t="str">
        <f>IFERROR([1]!EM_S_PROFITNOTICE_FORECASTL(B2363,$C$1)/1000000,"")</f>
        <v/>
      </c>
      <c r="H2363" s="13" t="str">
        <f t="shared" si="254"/>
        <v/>
      </c>
      <c r="I2363" s="20">
        <f>IFERROR([1]!EM_S_QSTM07_IS(B2363,"61",$I$1,"1")/1000000,"")</f>
        <v>12.177952210000001</v>
      </c>
      <c r="J2363" s="13">
        <f t="shared" si="252"/>
        <v>-1.1820928100000003</v>
      </c>
      <c r="K2363" s="13">
        <f>IFERROR([1]!EM_S_QSTM07_IS(B2363,"61",$K$2,"1")/1000000,"")</f>
        <v>2.3743242599999999</v>
      </c>
      <c r="L2363" s="14">
        <f t="shared" si="255"/>
        <v>-1.4978649420024881</v>
      </c>
      <c r="M2363" s="33" t="str">
        <f ca="1">[1]!EM_S_MAJASSRES_NUM(B2363,$M$2,$M$1)</f>
        <v/>
      </c>
      <c r="N2363" s="29">
        <f t="shared" si="256"/>
        <v>1</v>
      </c>
      <c r="O2363" s="21" t="str">
        <f t="shared" ca="1" si="257"/>
        <v/>
      </c>
      <c r="P2363" s="10" t="str">
        <f t="shared" si="258"/>
        <v>财报</v>
      </c>
    </row>
    <row r="2364" spans="1:16" x14ac:dyDescent="0.2">
      <c r="A2364" s="17">
        <f t="shared" ca="1" si="253"/>
        <v>1372</v>
      </c>
      <c r="B2364" s="8" t="s">
        <v>4736</v>
      </c>
      <c r="C2364" s="8" t="s">
        <v>4737</v>
      </c>
      <c r="D2364" s="13">
        <f>IFERROR([1]!EM_S_QSTM07_IS(B2364,"61",$C$1,"1")/1000000,"")</f>
        <v>509.14455914000001</v>
      </c>
      <c r="E2364" s="13" t="str">
        <f>IFERROR([1]!EM_S_PERFORMANCEEXPRESS_PERFEXNETPROFITTOSHAREHOLDER(B2364,$C$1)/1000000,"")</f>
        <v/>
      </c>
      <c r="F2364" s="13" t="str">
        <f>IFERROR([1]!EM_S_PROFITNOTICE_FORECASTT(B2364,$C$1)/1000000,"")</f>
        <v/>
      </c>
      <c r="G2364" s="13" t="str">
        <f>IFERROR([1]!EM_S_PROFITNOTICE_FORECASTL(B2364,$C$1)/1000000,"")</f>
        <v/>
      </c>
      <c r="H2364" s="13" t="str">
        <f t="shared" si="254"/>
        <v/>
      </c>
      <c r="I2364" s="20">
        <f>IFERROR([1]!EM_S_QSTM07_IS(B2364,"61",$I$1,"1")/1000000,"")</f>
        <v>457.17256311</v>
      </c>
      <c r="J2364" s="13">
        <f t="shared" si="252"/>
        <v>51.971996030000014</v>
      </c>
      <c r="K2364" s="13">
        <f>IFERROR([1]!EM_S_QSTM07_IS(B2364,"61",$K$2,"1")/1000000,"")</f>
        <v>549.67438765999998</v>
      </c>
      <c r="L2364" s="14">
        <f t="shared" si="255"/>
        <v>-0.90544948573782336</v>
      </c>
      <c r="M2364" s="33" t="str">
        <f ca="1">[1]!EM_S_MAJASSRES_NUM(B2364,$M$2,$M$1)</f>
        <v/>
      </c>
      <c r="N2364" s="29" t="str">
        <f t="shared" si="256"/>
        <v/>
      </c>
      <c r="O2364" s="21">
        <f t="shared" ca="1" si="257"/>
        <v>-0.90544948573782336</v>
      </c>
      <c r="P2364" s="10" t="str">
        <f t="shared" si="258"/>
        <v>财报</v>
      </c>
    </row>
    <row r="2365" spans="1:16" x14ac:dyDescent="0.2">
      <c r="A2365" s="17" t="str">
        <f t="shared" ca="1" si="253"/>
        <v/>
      </c>
      <c r="B2365" s="8" t="s">
        <v>4738</v>
      </c>
      <c r="C2365" s="8" t="s">
        <v>4739</v>
      </c>
      <c r="D2365" s="13">
        <f>IFERROR([1]!EM_S_QSTM07_IS(B2365,"61",$C$1,"1")/1000000,"")</f>
        <v>448.99546570000001</v>
      </c>
      <c r="E2365" s="13" t="str">
        <f>IFERROR([1]!EM_S_PERFORMANCEEXPRESS_PERFEXNETPROFITTOSHAREHOLDER(B2365,$C$1)/1000000,"")</f>
        <v/>
      </c>
      <c r="F2365" s="13" t="str">
        <f>IFERROR([1]!EM_S_PROFITNOTICE_FORECASTT(B2365,$C$1)/1000000,"")</f>
        <v/>
      </c>
      <c r="G2365" s="13" t="str">
        <f>IFERROR([1]!EM_S_PROFITNOTICE_FORECASTL(B2365,$C$1)/1000000,"")</f>
        <v/>
      </c>
      <c r="H2365" s="13" t="str">
        <f t="shared" si="254"/>
        <v/>
      </c>
      <c r="I2365" s="20">
        <f>IFERROR([1]!EM_S_QSTM07_IS(B2365,"61",$I$1,"1")/1000000,"")</f>
        <v>281.46591982000001</v>
      </c>
      <c r="J2365" s="13">
        <f t="shared" si="252"/>
        <v>167.52954588</v>
      </c>
      <c r="K2365" s="13">
        <f>IFERROR([1]!EM_S_QSTM07_IS(B2365,"61",$K$2,"1")/1000000,"")</f>
        <v>206.97073387</v>
      </c>
      <c r="L2365" s="14">
        <f t="shared" si="255"/>
        <v>-0.19056408243096501</v>
      </c>
      <c r="M2365" s="33">
        <f ca="1">[1]!EM_S_MAJASSRES_NUM(B2365,$M$2,$M$1)</f>
        <v>1</v>
      </c>
      <c r="N2365" s="29" t="str">
        <f t="shared" si="256"/>
        <v/>
      </c>
      <c r="O2365" s="21" t="str">
        <f t="shared" ca="1" si="257"/>
        <v/>
      </c>
      <c r="P2365" s="10" t="str">
        <f t="shared" si="258"/>
        <v>财报</v>
      </c>
    </row>
    <row r="2366" spans="1:16" x14ac:dyDescent="0.2">
      <c r="A2366" s="17" t="str">
        <f t="shared" ca="1" si="253"/>
        <v/>
      </c>
      <c r="B2366" s="8" t="s">
        <v>4740</v>
      </c>
      <c r="C2366" s="8" t="s">
        <v>4741</v>
      </c>
      <c r="D2366" s="13">
        <f>IFERROR([1]!EM_S_QSTM07_IS(B2366,"61",$C$1,"1")/1000000,"")</f>
        <v>580.31250233000003</v>
      </c>
      <c r="E2366" s="13" t="str">
        <f>IFERROR([1]!EM_S_PERFORMANCEEXPRESS_PERFEXNETPROFITTOSHAREHOLDER(B2366,$C$1)/1000000,"")</f>
        <v/>
      </c>
      <c r="F2366" s="13" t="str">
        <f>IFERROR([1]!EM_S_PROFITNOTICE_FORECASTT(B2366,$C$1)/1000000,"")</f>
        <v/>
      </c>
      <c r="G2366" s="13" t="str">
        <f>IFERROR([1]!EM_S_PROFITNOTICE_FORECASTL(B2366,$C$1)/1000000,"")</f>
        <v/>
      </c>
      <c r="H2366" s="13" t="str">
        <f t="shared" si="254"/>
        <v/>
      </c>
      <c r="I2366" s="20">
        <f>IFERROR([1]!EM_S_QSTM07_IS(B2366,"61",$I$1,"1")/1000000,"")</f>
        <v>548.95725995999999</v>
      </c>
      <c r="J2366" s="13">
        <f t="shared" si="252"/>
        <v>31.355242370000042</v>
      </c>
      <c r="K2366" s="13">
        <f>IFERROR([1]!EM_S_QSTM07_IS(B2366,"61",$K$2,"1")/1000000,"")</f>
        <v>1014.9896331599999</v>
      </c>
      <c r="L2366" s="14">
        <f t="shared" si="255"/>
        <v>-0.96910782007459451</v>
      </c>
      <c r="M2366" s="33">
        <f ca="1">[1]!EM_S_MAJASSRES_NUM(B2366,$M$2,$M$1)</f>
        <v>1</v>
      </c>
      <c r="N2366" s="29" t="str">
        <f t="shared" si="256"/>
        <v/>
      </c>
      <c r="O2366" s="21" t="str">
        <f t="shared" ca="1" si="257"/>
        <v/>
      </c>
      <c r="P2366" s="10" t="str">
        <f t="shared" si="258"/>
        <v>财报</v>
      </c>
    </row>
    <row r="2367" spans="1:16" x14ac:dyDescent="0.2">
      <c r="A2367" s="17">
        <f t="shared" ca="1" si="253"/>
        <v>625</v>
      </c>
      <c r="B2367" s="8" t="s">
        <v>4742</v>
      </c>
      <c r="C2367" s="8" t="s">
        <v>4743</v>
      </c>
      <c r="D2367" s="13">
        <f>IFERROR([1]!EM_S_QSTM07_IS(B2367,"61",$C$1,"1")/1000000,"")</f>
        <v>28.903632440000003</v>
      </c>
      <c r="E2367" s="13" t="str">
        <f>IFERROR([1]!EM_S_PERFORMANCEEXPRESS_PERFEXNETPROFITTOSHAREHOLDER(B2367,$C$1)/1000000,"")</f>
        <v/>
      </c>
      <c r="F2367" s="13" t="str">
        <f>IFERROR([1]!EM_S_PROFITNOTICE_FORECASTT(B2367,$C$1)/1000000,"")</f>
        <v/>
      </c>
      <c r="G2367" s="13" t="str">
        <f>IFERROR([1]!EM_S_PROFITNOTICE_FORECASTL(B2367,$C$1)/1000000,"")</f>
        <v/>
      </c>
      <c r="H2367" s="13" t="str">
        <f t="shared" si="254"/>
        <v/>
      </c>
      <c r="I2367" s="20">
        <f>IFERROR([1]!EM_S_QSTM07_IS(B2367,"61",$I$1,"1")/1000000,"")</f>
        <v>13.642066140000001</v>
      </c>
      <c r="J2367" s="13">
        <f t="shared" si="252"/>
        <v>15.261566300000002</v>
      </c>
      <c r="K2367" s="13">
        <f>IFERROR([1]!EM_S_QSTM07_IS(B2367,"61",$K$2,"1")/1000000,"")</f>
        <v>21.875833140000001</v>
      </c>
      <c r="L2367" s="14">
        <f t="shared" si="255"/>
        <v>-0.30235496850201332</v>
      </c>
      <c r="M2367" s="33" t="str">
        <f ca="1">[1]!EM_S_MAJASSRES_NUM(B2367,$M$2,$M$1)</f>
        <v/>
      </c>
      <c r="N2367" s="29" t="str">
        <f t="shared" si="256"/>
        <v/>
      </c>
      <c r="O2367" s="21">
        <f t="shared" ca="1" si="257"/>
        <v>-0.30235496850201332</v>
      </c>
      <c r="P2367" s="10" t="str">
        <f t="shared" si="258"/>
        <v>财报</v>
      </c>
    </row>
    <row r="2368" spans="1:16" x14ac:dyDescent="0.2">
      <c r="A2368" s="17">
        <f t="shared" ca="1" si="253"/>
        <v>244</v>
      </c>
      <c r="B2368" s="8" t="s">
        <v>4744</v>
      </c>
      <c r="C2368" s="8" t="s">
        <v>4745</v>
      </c>
      <c r="D2368" s="13">
        <f>IFERROR([1]!EM_S_QSTM07_IS(B2368,"61",$C$1,"1")/1000000,"")</f>
        <v>-60.750884710000001</v>
      </c>
      <c r="E2368" s="13" t="str">
        <f>IFERROR([1]!EM_S_PERFORMANCEEXPRESS_PERFEXNETPROFITTOSHAREHOLDER(B2368,$C$1)/1000000,"")</f>
        <v/>
      </c>
      <c r="F2368" s="13" t="str">
        <f>IFERROR([1]!EM_S_PROFITNOTICE_FORECASTT(B2368,$C$1)/1000000,"")</f>
        <v/>
      </c>
      <c r="G2368" s="13" t="str">
        <f>IFERROR([1]!EM_S_PROFITNOTICE_FORECASTL(B2368,$C$1)/1000000,"")</f>
        <v/>
      </c>
      <c r="H2368" s="13" t="str">
        <f t="shared" si="254"/>
        <v/>
      </c>
      <c r="I2368" s="20">
        <f>IFERROR([1]!EM_S_QSTM07_IS(B2368,"61",$I$1,"1")/1000000,"")</f>
        <v>-47.701422669999999</v>
      </c>
      <c r="J2368" s="13">
        <f t="shared" si="252"/>
        <v>-13.049462040000002</v>
      </c>
      <c r="K2368" s="13">
        <f>IFERROR([1]!EM_S_QSTM07_IS(B2368,"61",$K$2,"1")/1000000,"")</f>
        <v>-84.041414720000006</v>
      </c>
      <c r="L2368" s="14">
        <f t="shared" si="255"/>
        <v>0.84472581662889923</v>
      </c>
      <c r="M2368" s="33" t="str">
        <f ca="1">[1]!EM_S_MAJASSRES_NUM(B2368,$M$2,$M$1)</f>
        <v/>
      </c>
      <c r="N2368" s="29" t="str">
        <f t="shared" si="256"/>
        <v/>
      </c>
      <c r="O2368" s="21">
        <f t="shared" ca="1" si="257"/>
        <v>0.84472581662889923</v>
      </c>
      <c r="P2368" s="10" t="str">
        <f t="shared" si="258"/>
        <v>财报</v>
      </c>
    </row>
    <row r="2369" spans="1:16" x14ac:dyDescent="0.2">
      <c r="A2369" s="17">
        <f t="shared" ca="1" si="253"/>
        <v>192</v>
      </c>
      <c r="B2369" s="8" t="s">
        <v>4746</v>
      </c>
      <c r="C2369" s="8" t="s">
        <v>4747</v>
      </c>
      <c r="D2369" s="13">
        <f>IFERROR([1]!EM_S_QSTM07_IS(B2369,"61",$C$1,"1")/1000000,"")</f>
        <v>102.28294845000001</v>
      </c>
      <c r="E2369" s="13" t="str">
        <f>IFERROR([1]!EM_S_PERFORMANCEEXPRESS_PERFEXNETPROFITTOSHAREHOLDER(B2369,$C$1)/1000000,"")</f>
        <v/>
      </c>
      <c r="F2369" s="13" t="str">
        <f>IFERROR([1]!EM_S_PROFITNOTICE_FORECASTT(B2369,$C$1)/1000000,"")</f>
        <v/>
      </c>
      <c r="G2369" s="13" t="str">
        <f>IFERROR([1]!EM_S_PROFITNOTICE_FORECASTL(B2369,$C$1)/1000000,"")</f>
        <v/>
      </c>
      <c r="H2369" s="13" t="str">
        <f t="shared" si="254"/>
        <v/>
      </c>
      <c r="I2369" s="20">
        <f>IFERROR([1]!EM_S_QSTM07_IS(B2369,"61",$I$1,"1")/1000000,"")</f>
        <v>40.026578100000002</v>
      </c>
      <c r="J2369" s="13">
        <f t="shared" si="252"/>
        <v>62.256370350000005</v>
      </c>
      <c r="K2369" s="13">
        <f>IFERROR([1]!EM_S_QSTM07_IS(B2369,"61",$K$2,"1")/1000000,"")</f>
        <v>30.009264469999998</v>
      </c>
      <c r="L2369" s="14">
        <f t="shared" si="255"/>
        <v>1.0745716847621227</v>
      </c>
      <c r="M2369" s="33" t="str">
        <f ca="1">[1]!EM_S_MAJASSRES_NUM(B2369,$M$2,$M$1)</f>
        <v/>
      </c>
      <c r="N2369" s="29" t="str">
        <f t="shared" si="256"/>
        <v/>
      </c>
      <c r="O2369" s="21">
        <f t="shared" ca="1" si="257"/>
        <v>1.0745716847621227</v>
      </c>
      <c r="P2369" s="10" t="str">
        <f t="shared" si="258"/>
        <v>财报</v>
      </c>
    </row>
    <row r="2370" spans="1:16" x14ac:dyDescent="0.2">
      <c r="A2370" s="17" t="str">
        <f t="shared" ca="1" si="253"/>
        <v/>
      </c>
      <c r="B2370" s="8" t="s">
        <v>4748</v>
      </c>
      <c r="C2370" s="8" t="s">
        <v>4749</v>
      </c>
      <c r="D2370" s="13">
        <f>IFERROR([1]!EM_S_QSTM07_IS(B2370,"61",$C$1,"1")/1000000,"")</f>
        <v>-38.091233889999998</v>
      </c>
      <c r="E2370" s="13" t="str">
        <f>IFERROR([1]!EM_S_PERFORMANCEEXPRESS_PERFEXNETPROFITTOSHAREHOLDER(B2370,$C$1)/1000000,"")</f>
        <v/>
      </c>
      <c r="F2370" s="13" t="str">
        <f>IFERROR([1]!EM_S_PROFITNOTICE_FORECASTT(B2370,$C$1)/1000000,"")</f>
        <v/>
      </c>
      <c r="G2370" s="13" t="str">
        <f>IFERROR([1]!EM_S_PROFITNOTICE_FORECASTL(B2370,$C$1)/1000000,"")</f>
        <v/>
      </c>
      <c r="H2370" s="13" t="str">
        <f t="shared" si="254"/>
        <v/>
      </c>
      <c r="I2370" s="20">
        <f>IFERROR([1]!EM_S_QSTM07_IS(B2370,"61",$I$1,"1")/1000000,"")</f>
        <v>-46.133901259999995</v>
      </c>
      <c r="J2370" s="13">
        <f t="shared" si="252"/>
        <v>8.0426673699999967</v>
      </c>
      <c r="K2370" s="13">
        <f>IFERROR([1]!EM_S_QSTM07_IS(B2370,"61",$K$2,"1")/1000000,"")</f>
        <v>-137.78737941</v>
      </c>
      <c r="L2370" s="14">
        <f t="shared" si="255"/>
        <v>1.0583701308816409</v>
      </c>
      <c r="M2370" s="33">
        <f ca="1">[1]!EM_S_MAJASSRES_NUM(B2370,$M$2,$M$1)</f>
        <v>1</v>
      </c>
      <c r="N2370" s="29" t="str">
        <f t="shared" si="256"/>
        <v/>
      </c>
      <c r="O2370" s="21" t="str">
        <f t="shared" ca="1" si="257"/>
        <v/>
      </c>
      <c r="P2370" s="10" t="str">
        <f t="shared" si="258"/>
        <v>财报</v>
      </c>
    </row>
    <row r="2371" spans="1:16" x14ac:dyDescent="0.2">
      <c r="A2371" s="17">
        <f t="shared" ca="1" si="253"/>
        <v>482</v>
      </c>
      <c r="B2371" s="8" t="s">
        <v>4750</v>
      </c>
      <c r="C2371" s="8" t="s">
        <v>4751</v>
      </c>
      <c r="D2371" s="13">
        <f>IFERROR([1]!EM_S_QSTM07_IS(B2371,"61",$C$1,"1")/1000000,"")</f>
        <v>48.38092915</v>
      </c>
      <c r="E2371" s="13" t="str">
        <f>IFERROR([1]!EM_S_PERFORMANCEEXPRESS_PERFEXNETPROFITTOSHAREHOLDER(B2371,$C$1)/1000000,"")</f>
        <v/>
      </c>
      <c r="F2371" s="13" t="str">
        <f>IFERROR([1]!EM_S_PROFITNOTICE_FORECASTT(B2371,$C$1)/1000000,"")</f>
        <v/>
      </c>
      <c r="G2371" s="13" t="str">
        <f>IFERROR([1]!EM_S_PROFITNOTICE_FORECASTL(B2371,$C$1)/1000000,"")</f>
        <v/>
      </c>
      <c r="H2371" s="13" t="str">
        <f t="shared" si="254"/>
        <v/>
      </c>
      <c r="I2371" s="20">
        <f>IFERROR([1]!EM_S_QSTM07_IS(B2371,"61",$I$1,"1")/1000000,"")</f>
        <v>5.7375717800000006</v>
      </c>
      <c r="J2371" s="13">
        <f t="shared" si="252"/>
        <v>42.643357369999997</v>
      </c>
      <c r="K2371" s="13">
        <f>IFERROR([1]!EM_S_QSTM07_IS(B2371,"61",$K$2,"1")/1000000,"")</f>
        <v>46.682608909999999</v>
      </c>
      <c r="L2371" s="14">
        <f t="shared" si="255"/>
        <v>-8.6525831231654748E-2</v>
      </c>
      <c r="M2371" s="33" t="str">
        <f ca="1">[1]!EM_S_MAJASSRES_NUM(B2371,$M$2,$M$1)</f>
        <v/>
      </c>
      <c r="N2371" s="29" t="str">
        <f t="shared" si="256"/>
        <v/>
      </c>
      <c r="O2371" s="21">
        <f t="shared" ca="1" si="257"/>
        <v>-8.6525831231654748E-2</v>
      </c>
      <c r="P2371" s="10" t="str">
        <f t="shared" si="258"/>
        <v>财报</v>
      </c>
    </row>
    <row r="2372" spans="1:16" x14ac:dyDescent="0.2">
      <c r="A2372" s="17" t="str">
        <f t="shared" ca="1" si="253"/>
        <v/>
      </c>
      <c r="B2372" s="8" t="s">
        <v>4752</v>
      </c>
      <c r="C2372" s="8" t="s">
        <v>4753</v>
      </c>
      <c r="D2372" s="13">
        <f>IFERROR([1]!EM_S_QSTM07_IS(B2372,"61",$C$1,"1")/1000000,"")</f>
        <v>-5.8929040400000003</v>
      </c>
      <c r="E2372" s="13" t="str">
        <f>IFERROR([1]!EM_S_PERFORMANCEEXPRESS_PERFEXNETPROFITTOSHAREHOLDER(B2372,$C$1)/1000000,"")</f>
        <v/>
      </c>
      <c r="F2372" s="13" t="str">
        <f>IFERROR([1]!EM_S_PROFITNOTICE_FORECASTT(B2372,$C$1)/1000000,"")</f>
        <v/>
      </c>
      <c r="G2372" s="13" t="str">
        <f>IFERROR([1]!EM_S_PROFITNOTICE_FORECASTL(B2372,$C$1)/1000000,"")</f>
        <v/>
      </c>
      <c r="H2372" s="13" t="str">
        <f t="shared" si="254"/>
        <v/>
      </c>
      <c r="I2372" s="20">
        <f>IFERROR([1]!EM_S_QSTM07_IS(B2372,"61",$I$1,"1")/1000000,"")</f>
        <v>0.74027613999999997</v>
      </c>
      <c r="J2372" s="13">
        <f t="shared" ref="J2372:J2435" si="259">IFERROR(IF(D2372&lt;&gt;"",D2372-I2372,IF(E2372&lt;&gt;"",E2372-I2372,IF(H2372&lt;&gt;"",H2372-I2372,""))),"")</f>
        <v>-6.6331801800000001</v>
      </c>
      <c r="K2372" s="13">
        <f>IFERROR([1]!EM_S_QSTM07_IS(B2372,"61",$K$2,"1")/1000000,"")</f>
        <v>0.29650033000000003</v>
      </c>
      <c r="L2372" s="14">
        <f t="shared" si="255"/>
        <v>-23.371577731464917</v>
      </c>
      <c r="M2372" s="33" t="str">
        <f ca="1">[1]!EM_S_MAJASSRES_NUM(B2372,$M$2,$M$1)</f>
        <v/>
      </c>
      <c r="N2372" s="29">
        <f t="shared" si="256"/>
        <v>1</v>
      </c>
      <c r="O2372" s="21" t="str">
        <f t="shared" ca="1" si="257"/>
        <v/>
      </c>
      <c r="P2372" s="10" t="str">
        <f t="shared" si="258"/>
        <v>财报</v>
      </c>
    </row>
    <row r="2373" spans="1:16" x14ac:dyDescent="0.2">
      <c r="A2373" s="17">
        <f t="shared" ref="A2373:A2436" ca="1" si="260">IFERROR(RANK(O2373,$O$4:$O$2880,0),"")</f>
        <v>1859</v>
      </c>
      <c r="B2373" s="8" t="s">
        <v>4754</v>
      </c>
      <c r="C2373" s="8" t="s">
        <v>4755</v>
      </c>
      <c r="D2373" s="13">
        <f>IFERROR([1]!EM_S_QSTM07_IS(B2373,"61",$C$1,"1")/1000000,"")</f>
        <v>31.850188230000001</v>
      </c>
      <c r="E2373" s="13" t="str">
        <f>IFERROR([1]!EM_S_PERFORMANCEEXPRESS_PERFEXNETPROFITTOSHAREHOLDER(B2373,$C$1)/1000000,"")</f>
        <v/>
      </c>
      <c r="F2373" s="13" t="str">
        <f>IFERROR([1]!EM_S_PROFITNOTICE_FORECASTT(B2373,$C$1)/1000000,"")</f>
        <v/>
      </c>
      <c r="G2373" s="13" t="str">
        <f>IFERROR([1]!EM_S_PROFITNOTICE_FORECASTL(B2373,$C$1)/1000000,"")</f>
        <v/>
      </c>
      <c r="H2373" s="13" t="str">
        <f t="shared" ref="H2373:H2436" si="261">IFERROR(AVERAGE(F2373:G2373),"")</f>
        <v/>
      </c>
      <c r="I2373" s="20">
        <f>IFERROR([1]!EM_S_QSTM07_IS(B2373,"61",$I$1,"1")/1000000,"")</f>
        <v>49.551623409999998</v>
      </c>
      <c r="J2373" s="13">
        <f t="shared" si="259"/>
        <v>-17.701435179999997</v>
      </c>
      <c r="K2373" s="13">
        <f>IFERROR([1]!EM_S_QSTM07_IS(B2373,"61",$K$2,"1")/1000000,"")</f>
        <v>32.285795579999998</v>
      </c>
      <c r="L2373" s="14">
        <f t="shared" ref="L2373:L2436" si="262">IFERROR(IF(J2373="","",(J2373-K2373)/ABS(K2373)),"")</f>
        <v>-1.5482731604410411</v>
      </c>
      <c r="M2373" s="33" t="str">
        <f ca="1">[1]!EM_S_MAJASSRES_NUM(B2373,$M$2,$M$1)</f>
        <v/>
      </c>
      <c r="N2373" s="29" t="str">
        <f t="shared" ref="N2373:N2436" si="263">IFERROR(IF(ABS(K2373)&lt;$N$2,1,""),"")</f>
        <v/>
      </c>
      <c r="O2373" s="21">
        <f t="shared" ref="O2373:O2436" ca="1" si="264">IFERROR(IF(AND(M2373="",N2373=""),L2373,""),"")</f>
        <v>-1.5482731604410411</v>
      </c>
      <c r="P2373" s="10" t="str">
        <f t="shared" ref="P2373:P2436" si="265">IFERROR(IF(D2373&lt;&gt;"","财报",IF(E2373&lt;&gt;"","快报",IF(H2373&lt;&gt;"","预告",""))),"")</f>
        <v>财报</v>
      </c>
    </row>
    <row r="2374" spans="1:16" x14ac:dyDescent="0.2">
      <c r="A2374" s="17">
        <f t="shared" ca="1" si="260"/>
        <v>455</v>
      </c>
      <c r="B2374" s="8" t="s">
        <v>4756</v>
      </c>
      <c r="C2374" s="8" t="s">
        <v>4757</v>
      </c>
      <c r="D2374" s="13">
        <f>IFERROR([1]!EM_S_QSTM07_IS(B2374,"61",$C$1,"1")/1000000,"")</f>
        <v>-31.692913559999997</v>
      </c>
      <c r="E2374" s="13" t="str">
        <f>IFERROR([1]!EM_S_PERFORMANCEEXPRESS_PERFEXNETPROFITTOSHAREHOLDER(B2374,$C$1)/1000000,"")</f>
        <v/>
      </c>
      <c r="F2374" s="13" t="str">
        <f>IFERROR([1]!EM_S_PROFITNOTICE_FORECASTT(B2374,$C$1)/1000000,"")</f>
        <v/>
      </c>
      <c r="G2374" s="13" t="str">
        <f>IFERROR([1]!EM_S_PROFITNOTICE_FORECASTL(B2374,$C$1)/1000000,"")</f>
        <v/>
      </c>
      <c r="H2374" s="13" t="str">
        <f t="shared" si="261"/>
        <v/>
      </c>
      <c r="I2374" s="20">
        <f>IFERROR([1]!EM_S_QSTM07_IS(B2374,"61",$I$1,"1")/1000000,"")</f>
        <v>-14.55798242</v>
      </c>
      <c r="J2374" s="13">
        <f t="shared" si="259"/>
        <v>-17.134931139999999</v>
      </c>
      <c r="K2374" s="13">
        <f>IFERROR([1]!EM_S_QSTM07_IS(B2374,"61",$K$2,"1")/1000000,"")</f>
        <v>-16.672682429999998</v>
      </c>
      <c r="L2374" s="14">
        <f t="shared" si="262"/>
        <v>-2.7724915408228093E-2</v>
      </c>
      <c r="M2374" s="33" t="str">
        <f ca="1">[1]!EM_S_MAJASSRES_NUM(B2374,$M$2,$M$1)</f>
        <v/>
      </c>
      <c r="N2374" s="29" t="str">
        <f t="shared" si="263"/>
        <v/>
      </c>
      <c r="O2374" s="21">
        <f t="shared" ca="1" si="264"/>
        <v>-2.7724915408228093E-2</v>
      </c>
      <c r="P2374" s="10" t="str">
        <f t="shared" si="265"/>
        <v>财报</v>
      </c>
    </row>
    <row r="2375" spans="1:16" x14ac:dyDescent="0.2">
      <c r="A2375" s="17" t="str">
        <f t="shared" ca="1" si="260"/>
        <v/>
      </c>
      <c r="B2375" s="8" t="s">
        <v>4758</v>
      </c>
      <c r="C2375" s="8" t="s">
        <v>4759</v>
      </c>
      <c r="D2375" s="13">
        <f>IFERROR([1]!EM_S_QSTM07_IS(B2375,"61",$C$1,"1")/1000000,"")</f>
        <v>61.206713969999996</v>
      </c>
      <c r="E2375" s="13" t="str">
        <f>IFERROR([1]!EM_S_PERFORMANCEEXPRESS_PERFEXNETPROFITTOSHAREHOLDER(B2375,$C$1)/1000000,"")</f>
        <v/>
      </c>
      <c r="F2375" s="13" t="str">
        <f>IFERROR([1]!EM_S_PROFITNOTICE_FORECASTT(B2375,$C$1)/1000000,"")</f>
        <v/>
      </c>
      <c r="G2375" s="13" t="str">
        <f>IFERROR([1]!EM_S_PROFITNOTICE_FORECASTL(B2375,$C$1)/1000000,"")</f>
        <v/>
      </c>
      <c r="H2375" s="13" t="str">
        <f t="shared" si="261"/>
        <v/>
      </c>
      <c r="I2375" s="20">
        <f>IFERROR([1]!EM_S_QSTM07_IS(B2375,"61",$I$1,"1")/1000000,"")</f>
        <v>180.18225562000001</v>
      </c>
      <c r="J2375" s="13">
        <f t="shared" si="259"/>
        <v>-118.97554165000001</v>
      </c>
      <c r="K2375" s="13">
        <f>IFERROR([1]!EM_S_QSTM07_IS(B2375,"61",$K$2,"1")/1000000,"")</f>
        <v>-2.8777227700000001</v>
      </c>
      <c r="L2375" s="14">
        <f t="shared" si="262"/>
        <v>-40.343642580970368</v>
      </c>
      <c r="M2375" s="33" t="str">
        <f ca="1">[1]!EM_S_MAJASSRES_NUM(B2375,$M$2,$M$1)</f>
        <v/>
      </c>
      <c r="N2375" s="29">
        <f t="shared" si="263"/>
        <v>1</v>
      </c>
      <c r="O2375" s="21" t="str">
        <f t="shared" ca="1" si="264"/>
        <v/>
      </c>
      <c r="P2375" s="10" t="str">
        <f t="shared" si="265"/>
        <v>财报</v>
      </c>
    </row>
    <row r="2376" spans="1:16" x14ac:dyDescent="0.2">
      <c r="A2376" s="17">
        <f t="shared" ca="1" si="260"/>
        <v>194</v>
      </c>
      <c r="B2376" s="8" t="s">
        <v>4760</v>
      </c>
      <c r="C2376" s="8" t="s">
        <v>4761</v>
      </c>
      <c r="D2376" s="13">
        <f>IFERROR([1]!EM_S_QSTM07_IS(B2376,"61",$C$1,"1")/1000000,"")</f>
        <v>4.8163566200000005</v>
      </c>
      <c r="E2376" s="13" t="str">
        <f>IFERROR([1]!EM_S_PERFORMANCEEXPRESS_PERFEXNETPROFITTOSHAREHOLDER(B2376,$C$1)/1000000,"")</f>
        <v/>
      </c>
      <c r="F2376" s="13" t="str">
        <f>IFERROR([1]!EM_S_PROFITNOTICE_FORECASTT(B2376,$C$1)/1000000,"")</f>
        <v/>
      </c>
      <c r="G2376" s="13" t="str">
        <f>IFERROR([1]!EM_S_PROFITNOTICE_FORECASTL(B2376,$C$1)/1000000,"")</f>
        <v/>
      </c>
      <c r="H2376" s="13" t="str">
        <f t="shared" si="261"/>
        <v/>
      </c>
      <c r="I2376" s="20">
        <f>IFERROR([1]!EM_S_QSTM07_IS(B2376,"61",$I$1,"1")/1000000,"")</f>
        <v>1.10174405</v>
      </c>
      <c r="J2376" s="13">
        <f t="shared" si="259"/>
        <v>3.7146125700000008</v>
      </c>
      <c r="K2376" s="13">
        <f>IFERROR([1]!EM_S_QSTM07_IS(B2376,"61",$K$2,"1")/1000000,"")</f>
        <v>-53.75050461</v>
      </c>
      <c r="L2376" s="14">
        <f t="shared" si="262"/>
        <v>1.0691084222734704</v>
      </c>
      <c r="M2376" s="33" t="str">
        <f ca="1">[1]!EM_S_MAJASSRES_NUM(B2376,$M$2,$M$1)</f>
        <v/>
      </c>
      <c r="N2376" s="29" t="str">
        <f t="shared" si="263"/>
        <v/>
      </c>
      <c r="O2376" s="21">
        <f t="shared" ca="1" si="264"/>
        <v>1.0691084222734704</v>
      </c>
      <c r="P2376" s="10" t="str">
        <f t="shared" si="265"/>
        <v>财报</v>
      </c>
    </row>
    <row r="2377" spans="1:16" x14ac:dyDescent="0.2">
      <c r="A2377" s="17">
        <f t="shared" ca="1" si="260"/>
        <v>1208</v>
      </c>
      <c r="B2377" s="8" t="s">
        <v>4762</v>
      </c>
      <c r="C2377" s="8" t="s">
        <v>4763</v>
      </c>
      <c r="D2377" s="13">
        <f>IFERROR([1]!EM_S_QSTM07_IS(B2377,"61",$C$1,"1")/1000000,"")</f>
        <v>365.62797781</v>
      </c>
      <c r="E2377" s="13" t="str">
        <f>IFERROR([1]!EM_S_PERFORMANCEEXPRESS_PERFEXNETPROFITTOSHAREHOLDER(B2377,$C$1)/1000000,"")</f>
        <v/>
      </c>
      <c r="F2377" s="13" t="str">
        <f>IFERROR([1]!EM_S_PROFITNOTICE_FORECASTT(B2377,$C$1)/1000000,"")</f>
        <v/>
      </c>
      <c r="G2377" s="13" t="str">
        <f>IFERROR([1]!EM_S_PROFITNOTICE_FORECASTL(B2377,$C$1)/1000000,"")</f>
        <v/>
      </c>
      <c r="H2377" s="13" t="str">
        <f t="shared" si="261"/>
        <v/>
      </c>
      <c r="I2377" s="20">
        <f>IFERROR([1]!EM_S_QSTM07_IS(B2377,"61",$I$1,"1")/1000000,"")</f>
        <v>283.84055482999997</v>
      </c>
      <c r="J2377" s="13">
        <f t="shared" si="259"/>
        <v>81.787422980000031</v>
      </c>
      <c r="K2377" s="13">
        <f>IFERROR([1]!EM_S_QSTM07_IS(B2377,"61",$K$2,"1")/1000000,"")</f>
        <v>395.13084742000001</v>
      </c>
      <c r="L2377" s="14">
        <f t="shared" si="262"/>
        <v>-0.79301179972652203</v>
      </c>
      <c r="M2377" s="33" t="str">
        <f ca="1">[1]!EM_S_MAJASSRES_NUM(B2377,$M$2,$M$1)</f>
        <v/>
      </c>
      <c r="N2377" s="29" t="str">
        <f t="shared" si="263"/>
        <v/>
      </c>
      <c r="O2377" s="21">
        <f t="shared" ca="1" si="264"/>
        <v>-0.79301179972652203</v>
      </c>
      <c r="P2377" s="10" t="str">
        <f t="shared" si="265"/>
        <v>财报</v>
      </c>
    </row>
    <row r="2378" spans="1:16" x14ac:dyDescent="0.2">
      <c r="A2378" s="17">
        <f t="shared" ca="1" si="260"/>
        <v>711</v>
      </c>
      <c r="B2378" s="8" t="s">
        <v>4764</v>
      </c>
      <c r="C2378" s="8" t="s">
        <v>4765</v>
      </c>
      <c r="D2378" s="13">
        <f>IFERROR([1]!EM_S_QSTM07_IS(B2378,"61",$C$1,"1")/1000000,"")</f>
        <v>66.678127000000003</v>
      </c>
      <c r="E2378" s="13" t="str">
        <f>IFERROR([1]!EM_S_PERFORMANCEEXPRESS_PERFEXNETPROFITTOSHAREHOLDER(B2378,$C$1)/1000000,"")</f>
        <v/>
      </c>
      <c r="F2378" s="13" t="str">
        <f>IFERROR([1]!EM_S_PROFITNOTICE_FORECASTT(B2378,$C$1)/1000000,"")</f>
        <v/>
      </c>
      <c r="G2378" s="13" t="str">
        <f>IFERROR([1]!EM_S_PROFITNOTICE_FORECASTL(B2378,$C$1)/1000000,"")</f>
        <v/>
      </c>
      <c r="H2378" s="13" t="str">
        <f t="shared" si="261"/>
        <v/>
      </c>
      <c r="I2378" s="20">
        <f>IFERROR([1]!EM_S_QSTM07_IS(B2378,"61",$I$1,"1")/1000000,"")</f>
        <v>26.799405</v>
      </c>
      <c r="J2378" s="13">
        <f t="shared" si="259"/>
        <v>39.878722000000003</v>
      </c>
      <c r="K2378" s="13">
        <f>IFERROR([1]!EM_S_QSTM07_IS(B2378,"61",$K$2,"1")/1000000,"")</f>
        <v>66.875429999999994</v>
      </c>
      <c r="L2378" s="14">
        <f t="shared" si="262"/>
        <v>-0.4036864959223439</v>
      </c>
      <c r="M2378" s="33" t="str">
        <f ca="1">[1]!EM_S_MAJASSRES_NUM(B2378,$M$2,$M$1)</f>
        <v/>
      </c>
      <c r="N2378" s="29" t="str">
        <f t="shared" si="263"/>
        <v/>
      </c>
      <c r="O2378" s="21">
        <f t="shared" ca="1" si="264"/>
        <v>-0.4036864959223439</v>
      </c>
      <c r="P2378" s="10" t="str">
        <f t="shared" si="265"/>
        <v>财报</v>
      </c>
    </row>
    <row r="2379" spans="1:16" x14ac:dyDescent="0.2">
      <c r="A2379" s="17">
        <f t="shared" ca="1" si="260"/>
        <v>1938</v>
      </c>
      <c r="B2379" s="8" t="s">
        <v>4766</v>
      </c>
      <c r="C2379" s="8" t="s">
        <v>4767</v>
      </c>
      <c r="D2379" s="13">
        <f>IFERROR([1]!EM_S_QSTM07_IS(B2379,"61",$C$1,"1")/1000000,"")</f>
        <v>-55.977515279999999</v>
      </c>
      <c r="E2379" s="13" t="str">
        <f>IFERROR([1]!EM_S_PERFORMANCEEXPRESS_PERFEXNETPROFITTOSHAREHOLDER(B2379,$C$1)/1000000,"")</f>
        <v/>
      </c>
      <c r="F2379" s="13" t="str">
        <f>IFERROR([1]!EM_S_PROFITNOTICE_FORECASTT(B2379,$C$1)/1000000,"")</f>
        <v/>
      </c>
      <c r="G2379" s="13" t="str">
        <f>IFERROR([1]!EM_S_PROFITNOTICE_FORECASTL(B2379,$C$1)/1000000,"")</f>
        <v/>
      </c>
      <c r="H2379" s="13" t="str">
        <f t="shared" si="261"/>
        <v/>
      </c>
      <c r="I2379" s="20">
        <f>IFERROR([1]!EM_S_QSTM07_IS(B2379,"61",$I$1,"1")/1000000,"")</f>
        <v>82.950084860000004</v>
      </c>
      <c r="J2379" s="13">
        <f t="shared" si="259"/>
        <v>-138.92760014000001</v>
      </c>
      <c r="K2379" s="13">
        <f>IFERROR([1]!EM_S_QSTM07_IS(B2379,"61",$K$2,"1")/1000000,"")</f>
        <v>-46.217812189999997</v>
      </c>
      <c r="L2379" s="14">
        <f t="shared" si="262"/>
        <v>-2.0059319893566783</v>
      </c>
      <c r="M2379" s="33" t="str">
        <f ca="1">[1]!EM_S_MAJASSRES_NUM(B2379,$M$2,$M$1)</f>
        <v/>
      </c>
      <c r="N2379" s="29" t="str">
        <f t="shared" si="263"/>
        <v/>
      </c>
      <c r="O2379" s="21">
        <f t="shared" ca="1" si="264"/>
        <v>-2.0059319893566783</v>
      </c>
      <c r="P2379" s="10" t="str">
        <f t="shared" si="265"/>
        <v>财报</v>
      </c>
    </row>
    <row r="2380" spans="1:16" x14ac:dyDescent="0.2">
      <c r="A2380" s="17">
        <f t="shared" ca="1" si="260"/>
        <v>97</v>
      </c>
      <c r="B2380" s="8" t="s">
        <v>4768</v>
      </c>
      <c r="C2380" s="8" t="s">
        <v>4769</v>
      </c>
      <c r="D2380" s="13">
        <f>IFERROR([1]!EM_S_QSTM07_IS(B2380,"61",$C$1,"1")/1000000,"")</f>
        <v>173.90415186999999</v>
      </c>
      <c r="E2380" s="13" t="str">
        <f>IFERROR([1]!EM_S_PERFORMANCEEXPRESS_PERFEXNETPROFITTOSHAREHOLDER(B2380,$C$1)/1000000,"")</f>
        <v/>
      </c>
      <c r="F2380" s="13" t="str">
        <f>IFERROR([1]!EM_S_PROFITNOTICE_FORECASTT(B2380,$C$1)/1000000,"")</f>
        <v/>
      </c>
      <c r="G2380" s="13" t="str">
        <f>IFERROR([1]!EM_S_PROFITNOTICE_FORECASTL(B2380,$C$1)/1000000,"")</f>
        <v/>
      </c>
      <c r="H2380" s="13" t="str">
        <f t="shared" si="261"/>
        <v/>
      </c>
      <c r="I2380" s="20">
        <f>IFERROR([1]!EM_S_QSTM07_IS(B2380,"61",$I$1,"1")/1000000,"")</f>
        <v>-192.54175257</v>
      </c>
      <c r="J2380" s="13">
        <f t="shared" si="259"/>
        <v>366.44590443999999</v>
      </c>
      <c r="K2380" s="13">
        <f>IFERROR([1]!EM_S_QSTM07_IS(B2380,"61",$K$2,"1")/1000000,"")</f>
        <v>128.65166590999999</v>
      </c>
      <c r="L2380" s="14">
        <f t="shared" si="262"/>
        <v>1.8483572431650608</v>
      </c>
      <c r="M2380" s="33" t="str">
        <f ca="1">[1]!EM_S_MAJASSRES_NUM(B2380,$M$2,$M$1)</f>
        <v/>
      </c>
      <c r="N2380" s="29" t="str">
        <f t="shared" si="263"/>
        <v/>
      </c>
      <c r="O2380" s="21">
        <f t="shared" ca="1" si="264"/>
        <v>1.8483572431650608</v>
      </c>
      <c r="P2380" s="10" t="str">
        <f t="shared" si="265"/>
        <v>财报</v>
      </c>
    </row>
    <row r="2381" spans="1:16" x14ac:dyDescent="0.2">
      <c r="A2381" s="17" t="str">
        <f t="shared" ca="1" si="260"/>
        <v/>
      </c>
      <c r="B2381" s="8" t="s">
        <v>4770</v>
      </c>
      <c r="C2381" s="8" t="s">
        <v>4771</v>
      </c>
      <c r="D2381" s="13">
        <f>IFERROR([1]!EM_S_QSTM07_IS(B2381,"61",$C$1,"1")/1000000,"")</f>
        <v>-80.03414875</v>
      </c>
      <c r="E2381" s="13" t="str">
        <f>IFERROR([1]!EM_S_PERFORMANCEEXPRESS_PERFEXNETPROFITTOSHAREHOLDER(B2381,$C$1)/1000000,"")</f>
        <v/>
      </c>
      <c r="F2381" s="13" t="str">
        <f>IFERROR([1]!EM_S_PROFITNOTICE_FORECASTT(B2381,$C$1)/1000000,"")</f>
        <v/>
      </c>
      <c r="G2381" s="13" t="str">
        <f>IFERROR([1]!EM_S_PROFITNOTICE_FORECASTL(B2381,$C$1)/1000000,"")</f>
        <v/>
      </c>
      <c r="H2381" s="13" t="str">
        <f t="shared" si="261"/>
        <v/>
      </c>
      <c r="I2381" s="20">
        <f>IFERROR([1]!EM_S_QSTM07_IS(B2381,"61",$I$1,"1")/1000000,"")</f>
        <v>-65.143631650000003</v>
      </c>
      <c r="J2381" s="13">
        <f t="shared" si="259"/>
        <v>-14.890517099999997</v>
      </c>
      <c r="K2381" s="13">
        <f>IFERROR([1]!EM_S_QSTM07_IS(B2381,"61",$K$2,"1")/1000000,"")</f>
        <v>-66.475232359999993</v>
      </c>
      <c r="L2381" s="14">
        <f t="shared" si="262"/>
        <v>0.77599902141959209</v>
      </c>
      <c r="M2381" s="33">
        <f ca="1">[1]!EM_S_MAJASSRES_NUM(B2381,$M$2,$M$1)</f>
        <v>1</v>
      </c>
      <c r="N2381" s="29" t="str">
        <f t="shared" si="263"/>
        <v/>
      </c>
      <c r="O2381" s="21" t="str">
        <f t="shared" ca="1" si="264"/>
        <v/>
      </c>
      <c r="P2381" s="10" t="str">
        <f t="shared" si="265"/>
        <v>财报</v>
      </c>
    </row>
    <row r="2382" spans="1:16" x14ac:dyDescent="0.2">
      <c r="A2382" s="17">
        <f t="shared" ca="1" si="260"/>
        <v>206</v>
      </c>
      <c r="B2382" s="8" t="s">
        <v>4772</v>
      </c>
      <c r="C2382" s="8" t="s">
        <v>4773</v>
      </c>
      <c r="D2382" s="13">
        <f>IFERROR([1]!EM_S_QSTM07_IS(B2382,"61",$C$1,"1")/1000000,"")</f>
        <v>4.3726183299999999</v>
      </c>
      <c r="E2382" s="13" t="str">
        <f>IFERROR([1]!EM_S_PERFORMANCEEXPRESS_PERFEXNETPROFITTOSHAREHOLDER(B2382,$C$1)/1000000,"")</f>
        <v/>
      </c>
      <c r="F2382" s="13" t="str">
        <f>IFERROR([1]!EM_S_PROFITNOTICE_FORECASTT(B2382,$C$1)/1000000,"")</f>
        <v/>
      </c>
      <c r="G2382" s="13" t="str">
        <f>IFERROR([1]!EM_S_PROFITNOTICE_FORECASTL(B2382,$C$1)/1000000,"")</f>
        <v/>
      </c>
      <c r="H2382" s="13" t="str">
        <f t="shared" si="261"/>
        <v/>
      </c>
      <c r="I2382" s="20">
        <f>IFERROR([1]!EM_S_QSTM07_IS(B2382,"61",$I$1,"1")/1000000,"")</f>
        <v>1.38479295</v>
      </c>
      <c r="J2382" s="13">
        <f t="shared" si="259"/>
        <v>2.9878253799999999</v>
      </c>
      <c r="K2382" s="13">
        <f>IFERROR([1]!EM_S_QSTM07_IS(B2382,"61",$K$2,"1")/1000000,"")</f>
        <v>-84.380308099999993</v>
      </c>
      <c r="L2382" s="14">
        <f t="shared" si="262"/>
        <v>1.0354090361516468</v>
      </c>
      <c r="M2382" s="33" t="str">
        <f ca="1">[1]!EM_S_MAJASSRES_NUM(B2382,$M$2,$M$1)</f>
        <v/>
      </c>
      <c r="N2382" s="29" t="str">
        <f t="shared" si="263"/>
        <v/>
      </c>
      <c r="O2382" s="21">
        <f t="shared" ca="1" si="264"/>
        <v>1.0354090361516468</v>
      </c>
      <c r="P2382" s="10" t="str">
        <f t="shared" si="265"/>
        <v>财报</v>
      </c>
    </row>
    <row r="2383" spans="1:16" x14ac:dyDescent="0.2">
      <c r="A2383" s="17">
        <f t="shared" ca="1" si="260"/>
        <v>1383</v>
      </c>
      <c r="B2383" s="8" t="s">
        <v>4774</v>
      </c>
      <c r="C2383" s="8" t="s">
        <v>4775</v>
      </c>
      <c r="D2383" s="13">
        <f>IFERROR([1]!EM_S_QSTM07_IS(B2383,"61",$C$1,"1")/1000000,"")</f>
        <v>78.897033659999991</v>
      </c>
      <c r="E2383" s="13" t="str">
        <f>IFERROR([1]!EM_S_PERFORMANCEEXPRESS_PERFEXNETPROFITTOSHAREHOLDER(B2383,$C$1)/1000000,"")</f>
        <v/>
      </c>
      <c r="F2383" s="13" t="str">
        <f>IFERROR([1]!EM_S_PROFITNOTICE_FORECASTT(B2383,$C$1)/1000000,"")</f>
        <v/>
      </c>
      <c r="G2383" s="13" t="str">
        <f>IFERROR([1]!EM_S_PROFITNOTICE_FORECASTL(B2383,$C$1)/1000000,"")</f>
        <v/>
      </c>
      <c r="H2383" s="13" t="str">
        <f t="shared" si="261"/>
        <v/>
      </c>
      <c r="I2383" s="20">
        <f>IFERROR([1]!EM_S_QSTM07_IS(B2383,"61",$I$1,"1")/1000000,"")</f>
        <v>70.14211057</v>
      </c>
      <c r="J2383" s="13">
        <f t="shared" si="259"/>
        <v>8.7549230899999912</v>
      </c>
      <c r="K2383" s="13">
        <f>IFERROR([1]!EM_S_QSTM07_IS(B2383,"61",$K$2,"1")/1000000,"")</f>
        <v>97.230788629999992</v>
      </c>
      <c r="L2383" s="14">
        <f t="shared" si="262"/>
        <v>-0.9099572963116056</v>
      </c>
      <c r="M2383" s="33" t="str">
        <f ca="1">[1]!EM_S_MAJASSRES_NUM(B2383,$M$2,$M$1)</f>
        <v/>
      </c>
      <c r="N2383" s="29" t="str">
        <f t="shared" si="263"/>
        <v/>
      </c>
      <c r="O2383" s="21">
        <f t="shared" ca="1" si="264"/>
        <v>-0.9099572963116056</v>
      </c>
      <c r="P2383" s="10" t="str">
        <f t="shared" si="265"/>
        <v>财报</v>
      </c>
    </row>
    <row r="2384" spans="1:16" x14ac:dyDescent="0.2">
      <c r="A2384" s="17">
        <f t="shared" ca="1" si="260"/>
        <v>2035</v>
      </c>
      <c r="B2384" s="8" t="s">
        <v>4776</v>
      </c>
      <c r="C2384" s="8" t="s">
        <v>4777</v>
      </c>
      <c r="D2384" s="13">
        <f>IFERROR([1]!EM_S_QSTM07_IS(B2384,"61",$C$1,"1")/1000000,"")</f>
        <v>143.33675402</v>
      </c>
      <c r="E2384" s="13" t="str">
        <f>IFERROR([1]!EM_S_PERFORMANCEEXPRESS_PERFEXNETPROFITTOSHAREHOLDER(B2384,$C$1)/1000000,"")</f>
        <v/>
      </c>
      <c r="F2384" s="13" t="str">
        <f>IFERROR([1]!EM_S_PROFITNOTICE_FORECASTT(B2384,$C$1)/1000000,"")</f>
        <v/>
      </c>
      <c r="G2384" s="13" t="str">
        <f>IFERROR([1]!EM_S_PROFITNOTICE_FORECASTL(B2384,$C$1)/1000000,"")</f>
        <v/>
      </c>
      <c r="H2384" s="13" t="str">
        <f t="shared" si="261"/>
        <v/>
      </c>
      <c r="I2384" s="20">
        <f>IFERROR([1]!EM_S_QSTM07_IS(B2384,"61",$I$1,"1")/1000000,"")</f>
        <v>229.82367687999999</v>
      </c>
      <c r="J2384" s="13">
        <f t="shared" si="259"/>
        <v>-86.486922859999993</v>
      </c>
      <c r="K2384" s="13">
        <f>IFERROR([1]!EM_S_QSTM07_IS(B2384,"61",$K$2,"1")/1000000,"")</f>
        <v>11.894618269999999</v>
      </c>
      <c r="L2384" s="14">
        <f t="shared" si="262"/>
        <v>-8.2710969698063295</v>
      </c>
      <c r="M2384" s="33" t="str">
        <f ca="1">[1]!EM_S_MAJASSRES_NUM(B2384,$M$2,$M$1)</f>
        <v/>
      </c>
      <c r="N2384" s="29" t="str">
        <f t="shared" si="263"/>
        <v/>
      </c>
      <c r="O2384" s="21">
        <f t="shared" ca="1" si="264"/>
        <v>-8.2710969698063295</v>
      </c>
      <c r="P2384" s="10" t="str">
        <f t="shared" si="265"/>
        <v>财报</v>
      </c>
    </row>
    <row r="2385" spans="1:16" x14ac:dyDescent="0.2">
      <c r="A2385" s="17">
        <f t="shared" ca="1" si="260"/>
        <v>198</v>
      </c>
      <c r="B2385" s="8" t="s">
        <v>4778</v>
      </c>
      <c r="C2385" s="8" t="s">
        <v>4779</v>
      </c>
      <c r="D2385" s="13">
        <f>IFERROR([1]!EM_S_QSTM07_IS(B2385,"61",$C$1,"1")/1000000,"")</f>
        <v>-135.02263477000002</v>
      </c>
      <c r="E2385" s="13" t="str">
        <f>IFERROR([1]!EM_S_PERFORMANCEEXPRESS_PERFEXNETPROFITTOSHAREHOLDER(B2385,$C$1)/1000000,"")</f>
        <v/>
      </c>
      <c r="F2385" s="13" t="str">
        <f>IFERROR([1]!EM_S_PROFITNOTICE_FORECASTT(B2385,$C$1)/1000000,"")</f>
        <v/>
      </c>
      <c r="G2385" s="13" t="str">
        <f>IFERROR([1]!EM_S_PROFITNOTICE_FORECASTL(B2385,$C$1)/1000000,"")</f>
        <v/>
      </c>
      <c r="H2385" s="13" t="str">
        <f t="shared" si="261"/>
        <v/>
      </c>
      <c r="I2385" s="20">
        <f>IFERROR([1]!EM_S_QSTM07_IS(B2385,"61",$I$1,"1")/1000000,"")</f>
        <v>-147.41708731</v>
      </c>
      <c r="J2385" s="13">
        <f t="shared" si="259"/>
        <v>12.394452539999975</v>
      </c>
      <c r="K2385" s="13">
        <f>IFERROR([1]!EM_S_QSTM07_IS(B2385,"61",$K$2,"1")/1000000,"")</f>
        <v>-207.84877710000001</v>
      </c>
      <c r="L2385" s="14">
        <f t="shared" si="262"/>
        <v>1.059632068626686</v>
      </c>
      <c r="M2385" s="33" t="str">
        <f ca="1">[1]!EM_S_MAJASSRES_NUM(B2385,$M$2,$M$1)</f>
        <v/>
      </c>
      <c r="N2385" s="29" t="str">
        <f t="shared" si="263"/>
        <v/>
      </c>
      <c r="O2385" s="21">
        <f t="shared" ca="1" si="264"/>
        <v>1.059632068626686</v>
      </c>
      <c r="P2385" s="10" t="str">
        <f t="shared" si="265"/>
        <v>财报</v>
      </c>
    </row>
    <row r="2386" spans="1:16" x14ac:dyDescent="0.2">
      <c r="A2386" s="17">
        <f t="shared" ca="1" si="260"/>
        <v>2005</v>
      </c>
      <c r="B2386" s="8" t="s">
        <v>4780</v>
      </c>
      <c r="C2386" s="8" t="s">
        <v>4781</v>
      </c>
      <c r="D2386" s="13">
        <f>IFERROR([1]!EM_S_QSTM07_IS(B2386,"61",$C$1,"1")/1000000,"")</f>
        <v>-103.90847346</v>
      </c>
      <c r="E2386" s="13" t="str">
        <f>IFERROR([1]!EM_S_PERFORMANCEEXPRESS_PERFEXNETPROFITTOSHAREHOLDER(B2386,$C$1)/1000000,"")</f>
        <v/>
      </c>
      <c r="F2386" s="13" t="str">
        <f>IFERROR([1]!EM_S_PROFITNOTICE_FORECASTT(B2386,$C$1)/1000000,"")</f>
        <v/>
      </c>
      <c r="G2386" s="13" t="str">
        <f>IFERROR([1]!EM_S_PROFITNOTICE_FORECASTL(B2386,$C$1)/1000000,"")</f>
        <v/>
      </c>
      <c r="H2386" s="13" t="str">
        <f t="shared" si="261"/>
        <v/>
      </c>
      <c r="I2386" s="20">
        <f>IFERROR([1]!EM_S_QSTM07_IS(B2386,"61",$I$1,"1")/1000000,"")</f>
        <v>432.29363512999998</v>
      </c>
      <c r="J2386" s="13">
        <f t="shared" si="259"/>
        <v>-536.20210858999997</v>
      </c>
      <c r="K2386" s="13">
        <f>IFERROR([1]!EM_S_QSTM07_IS(B2386,"61",$K$2,"1")/1000000,"")</f>
        <v>-119.78964318999999</v>
      </c>
      <c r="L2386" s="14">
        <f t="shared" si="262"/>
        <v>-3.4761975602475288</v>
      </c>
      <c r="M2386" s="33" t="str">
        <f ca="1">[1]!EM_S_MAJASSRES_NUM(B2386,$M$2,$M$1)</f>
        <v/>
      </c>
      <c r="N2386" s="29" t="str">
        <f t="shared" si="263"/>
        <v/>
      </c>
      <c r="O2386" s="21">
        <f t="shared" ca="1" si="264"/>
        <v>-3.4761975602475288</v>
      </c>
      <c r="P2386" s="10" t="str">
        <f t="shared" si="265"/>
        <v>财报</v>
      </c>
    </row>
    <row r="2387" spans="1:16" x14ac:dyDescent="0.2">
      <c r="A2387" s="17">
        <f t="shared" ca="1" si="260"/>
        <v>1050</v>
      </c>
      <c r="B2387" s="8" t="s">
        <v>4782</v>
      </c>
      <c r="C2387" s="8" t="s">
        <v>4783</v>
      </c>
      <c r="D2387" s="13">
        <f>IFERROR([1]!EM_S_QSTM07_IS(B2387,"61",$C$1,"1")/1000000,"")</f>
        <v>8.0777991300000007</v>
      </c>
      <c r="E2387" s="13" t="str">
        <f>IFERROR([1]!EM_S_PERFORMANCEEXPRESS_PERFEXNETPROFITTOSHAREHOLDER(B2387,$C$1)/1000000,"")</f>
        <v/>
      </c>
      <c r="F2387" s="13" t="str">
        <f>IFERROR([1]!EM_S_PROFITNOTICE_FORECASTT(B2387,$C$1)/1000000,"")</f>
        <v/>
      </c>
      <c r="G2387" s="13" t="str">
        <f>IFERROR([1]!EM_S_PROFITNOTICE_FORECASTL(B2387,$C$1)/1000000,"")</f>
        <v/>
      </c>
      <c r="H2387" s="13" t="str">
        <f t="shared" si="261"/>
        <v/>
      </c>
      <c r="I2387" s="20">
        <f>IFERROR([1]!EM_S_QSTM07_IS(B2387,"61",$I$1,"1")/1000000,"")</f>
        <v>4.7860510199999995</v>
      </c>
      <c r="J2387" s="13">
        <f t="shared" si="259"/>
        <v>3.2917481100000012</v>
      </c>
      <c r="K2387" s="13">
        <f>IFERROR([1]!EM_S_QSTM07_IS(B2387,"61",$K$2,"1")/1000000,"")</f>
        <v>10.2688042</v>
      </c>
      <c r="L2387" s="14">
        <f t="shared" si="262"/>
        <v>-0.67944192469849596</v>
      </c>
      <c r="M2387" s="33" t="str">
        <f ca="1">[1]!EM_S_MAJASSRES_NUM(B2387,$M$2,$M$1)</f>
        <v/>
      </c>
      <c r="N2387" s="29" t="str">
        <f t="shared" si="263"/>
        <v/>
      </c>
      <c r="O2387" s="21">
        <f t="shared" ca="1" si="264"/>
        <v>-0.67944192469849596</v>
      </c>
      <c r="P2387" s="10" t="str">
        <f t="shared" si="265"/>
        <v>财报</v>
      </c>
    </row>
    <row r="2388" spans="1:16" x14ac:dyDescent="0.2">
      <c r="A2388" s="17">
        <f t="shared" ca="1" si="260"/>
        <v>531</v>
      </c>
      <c r="B2388" s="8" t="s">
        <v>4784</v>
      </c>
      <c r="C2388" s="8" t="s">
        <v>4785</v>
      </c>
      <c r="D2388" s="13">
        <f>IFERROR([1]!EM_S_QSTM07_IS(B2388,"61",$C$1,"1")/1000000,"")</f>
        <v>12.06045147</v>
      </c>
      <c r="E2388" s="13" t="str">
        <f>IFERROR([1]!EM_S_PERFORMANCEEXPRESS_PERFEXNETPROFITTOSHAREHOLDER(B2388,$C$1)/1000000,"")</f>
        <v/>
      </c>
      <c r="F2388" s="13" t="str">
        <f>IFERROR([1]!EM_S_PROFITNOTICE_FORECASTT(B2388,$C$1)/1000000,"")</f>
        <v/>
      </c>
      <c r="G2388" s="13" t="str">
        <f>IFERROR([1]!EM_S_PROFITNOTICE_FORECASTL(B2388,$C$1)/1000000,"")</f>
        <v/>
      </c>
      <c r="H2388" s="13" t="str">
        <f t="shared" si="261"/>
        <v/>
      </c>
      <c r="I2388" s="20">
        <f>IFERROR([1]!EM_S_QSTM07_IS(B2388,"61",$I$1,"1")/1000000,"")</f>
        <v>-11.315319000000001</v>
      </c>
      <c r="J2388" s="13">
        <f t="shared" si="259"/>
        <v>23.375770469999999</v>
      </c>
      <c r="K2388" s="13">
        <f>IFERROR([1]!EM_S_QSTM07_IS(B2388,"61",$K$2,"1")/1000000,"")</f>
        <v>27.978294940000001</v>
      </c>
      <c r="L2388" s="14">
        <f t="shared" si="262"/>
        <v>-0.16450339378686962</v>
      </c>
      <c r="M2388" s="33" t="str">
        <f ca="1">[1]!EM_S_MAJASSRES_NUM(B2388,$M$2,$M$1)</f>
        <v/>
      </c>
      <c r="N2388" s="29" t="str">
        <f t="shared" si="263"/>
        <v/>
      </c>
      <c r="O2388" s="21">
        <f t="shared" ca="1" si="264"/>
        <v>-0.16450339378686962</v>
      </c>
      <c r="P2388" s="10" t="str">
        <f t="shared" si="265"/>
        <v>财报</v>
      </c>
    </row>
    <row r="2389" spans="1:16" x14ac:dyDescent="0.2">
      <c r="A2389" s="17">
        <f t="shared" ca="1" si="260"/>
        <v>2006</v>
      </c>
      <c r="B2389" s="8" t="s">
        <v>4786</v>
      </c>
      <c r="C2389" s="8" t="s">
        <v>4787</v>
      </c>
      <c r="D2389" s="13">
        <f>IFERROR([1]!EM_S_QSTM07_IS(B2389,"61",$C$1,"1")/1000000,"")</f>
        <v>62.701570680000003</v>
      </c>
      <c r="E2389" s="13" t="str">
        <f>IFERROR([1]!EM_S_PERFORMANCEEXPRESS_PERFEXNETPROFITTOSHAREHOLDER(B2389,$C$1)/1000000,"")</f>
        <v/>
      </c>
      <c r="F2389" s="13" t="str">
        <f>IFERROR([1]!EM_S_PROFITNOTICE_FORECASTT(B2389,$C$1)/1000000,"")</f>
        <v/>
      </c>
      <c r="G2389" s="13" t="str">
        <f>IFERROR([1]!EM_S_PROFITNOTICE_FORECASTL(B2389,$C$1)/1000000,"")</f>
        <v/>
      </c>
      <c r="H2389" s="13" t="str">
        <f t="shared" si="261"/>
        <v/>
      </c>
      <c r="I2389" s="20">
        <f>IFERROR([1]!EM_S_QSTM07_IS(B2389,"61",$I$1,"1")/1000000,"")</f>
        <v>319.58055436000001</v>
      </c>
      <c r="J2389" s="13">
        <f t="shared" si="259"/>
        <v>-256.87898368000003</v>
      </c>
      <c r="K2389" s="13">
        <f>IFERROR([1]!EM_S_QSTM07_IS(B2389,"61",$K$2,"1")/1000000,"")</f>
        <v>91.732851239999988</v>
      </c>
      <c r="L2389" s="14">
        <f t="shared" si="262"/>
        <v>-3.8002943352096343</v>
      </c>
      <c r="M2389" s="33" t="str">
        <f ca="1">[1]!EM_S_MAJASSRES_NUM(B2389,$M$2,$M$1)</f>
        <v/>
      </c>
      <c r="N2389" s="29" t="str">
        <f t="shared" si="263"/>
        <v/>
      </c>
      <c r="O2389" s="21">
        <f t="shared" ca="1" si="264"/>
        <v>-3.8002943352096343</v>
      </c>
      <c r="P2389" s="10" t="str">
        <f t="shared" si="265"/>
        <v>财报</v>
      </c>
    </row>
    <row r="2390" spans="1:16" x14ac:dyDescent="0.2">
      <c r="A2390" s="17">
        <f t="shared" ca="1" si="260"/>
        <v>1664</v>
      </c>
      <c r="B2390" s="8" t="s">
        <v>4788</v>
      </c>
      <c r="C2390" s="8" t="s">
        <v>4789</v>
      </c>
      <c r="D2390" s="13">
        <f>IFERROR([1]!EM_S_QSTM07_IS(B2390,"61",$C$1,"1")/1000000,"")</f>
        <v>-12.884517170000001</v>
      </c>
      <c r="E2390" s="13" t="str">
        <f>IFERROR([1]!EM_S_PERFORMANCEEXPRESS_PERFEXNETPROFITTOSHAREHOLDER(B2390,$C$1)/1000000,"")</f>
        <v/>
      </c>
      <c r="F2390" s="13">
        <f>IFERROR([1]!EM_S_PROFITNOTICE_FORECASTT(B2390,$C$1)/1000000,"")</f>
        <v>-24</v>
      </c>
      <c r="G2390" s="13">
        <f>IFERROR([1]!EM_S_PROFITNOTICE_FORECASTL(B2390,$C$1)/1000000,"")</f>
        <v>-24</v>
      </c>
      <c r="H2390" s="13">
        <f t="shared" si="261"/>
        <v>-24</v>
      </c>
      <c r="I2390" s="20">
        <f>IFERROR([1]!EM_S_QSTM07_IS(B2390,"61",$I$1,"1")/1000000,"")</f>
        <v>-8.8813524800000003</v>
      </c>
      <c r="J2390" s="13">
        <f t="shared" si="259"/>
        <v>-4.0031646900000002</v>
      </c>
      <c r="K2390" s="13">
        <f>IFERROR([1]!EM_S_QSTM07_IS(B2390,"61",$K$2,"1")/1000000,"")</f>
        <v>28.424735579999997</v>
      </c>
      <c r="L2390" s="14">
        <f t="shared" si="262"/>
        <v>-1.1408338409598673</v>
      </c>
      <c r="M2390" s="33" t="str">
        <f ca="1">[1]!EM_S_MAJASSRES_NUM(B2390,$M$2,$M$1)</f>
        <v/>
      </c>
      <c r="N2390" s="29" t="str">
        <f t="shared" si="263"/>
        <v/>
      </c>
      <c r="O2390" s="21">
        <f t="shared" ca="1" si="264"/>
        <v>-1.1408338409598673</v>
      </c>
      <c r="P2390" s="10" t="str">
        <f t="shared" si="265"/>
        <v>财报</v>
      </c>
    </row>
    <row r="2391" spans="1:16" x14ac:dyDescent="0.2">
      <c r="A2391" s="17" t="str">
        <f t="shared" ca="1" si="260"/>
        <v/>
      </c>
      <c r="B2391" s="8" t="s">
        <v>4790</v>
      </c>
      <c r="C2391" s="8" t="s">
        <v>4791</v>
      </c>
      <c r="D2391" s="13">
        <f>IFERROR([1]!EM_S_QSTM07_IS(B2391,"61",$C$1,"1")/1000000,"")</f>
        <v>7.60198822</v>
      </c>
      <c r="E2391" s="13" t="str">
        <f>IFERROR([1]!EM_S_PERFORMANCEEXPRESS_PERFEXNETPROFITTOSHAREHOLDER(B2391,$C$1)/1000000,"")</f>
        <v/>
      </c>
      <c r="F2391" s="13" t="str">
        <f>IFERROR([1]!EM_S_PROFITNOTICE_FORECASTT(B2391,$C$1)/1000000,"")</f>
        <v/>
      </c>
      <c r="G2391" s="13" t="str">
        <f>IFERROR([1]!EM_S_PROFITNOTICE_FORECASTL(B2391,$C$1)/1000000,"")</f>
        <v/>
      </c>
      <c r="H2391" s="13" t="str">
        <f t="shared" si="261"/>
        <v/>
      </c>
      <c r="I2391" s="20">
        <f>IFERROR([1]!EM_S_QSTM07_IS(B2391,"61",$I$1,"1")/1000000,"")</f>
        <v>4.4319992199999998</v>
      </c>
      <c r="J2391" s="13">
        <f t="shared" si="259"/>
        <v>3.1699890000000002</v>
      </c>
      <c r="K2391" s="13">
        <f>IFERROR([1]!EM_S_QSTM07_IS(B2391,"61",$K$2,"1")/1000000,"")</f>
        <v>7.7728717600000001</v>
      </c>
      <c r="L2391" s="14">
        <f t="shared" si="262"/>
        <v>-0.59217273899807654</v>
      </c>
      <c r="M2391" s="33" t="str">
        <f ca="1">[1]!EM_S_MAJASSRES_NUM(B2391,$M$2,$M$1)</f>
        <v/>
      </c>
      <c r="N2391" s="29">
        <f t="shared" si="263"/>
        <v>1</v>
      </c>
      <c r="O2391" s="21" t="str">
        <f t="shared" ca="1" si="264"/>
        <v/>
      </c>
      <c r="P2391" s="10" t="str">
        <f t="shared" si="265"/>
        <v>财报</v>
      </c>
    </row>
    <row r="2392" spans="1:16" x14ac:dyDescent="0.2">
      <c r="A2392" s="17">
        <f t="shared" ca="1" si="260"/>
        <v>450</v>
      </c>
      <c r="B2392" s="8" t="s">
        <v>4792</v>
      </c>
      <c r="C2392" s="8" t="s">
        <v>4793</v>
      </c>
      <c r="D2392" s="13">
        <f>IFERROR([1]!EM_S_QSTM07_IS(B2392,"61",$C$1,"1")/1000000,"")</f>
        <v>-23.176482549999999</v>
      </c>
      <c r="E2392" s="13" t="str">
        <f>IFERROR([1]!EM_S_PERFORMANCEEXPRESS_PERFEXNETPROFITTOSHAREHOLDER(B2392,$C$1)/1000000,"")</f>
        <v/>
      </c>
      <c r="F2392" s="13" t="str">
        <f>IFERROR([1]!EM_S_PROFITNOTICE_FORECASTT(B2392,$C$1)/1000000,"")</f>
        <v/>
      </c>
      <c r="G2392" s="13" t="str">
        <f>IFERROR([1]!EM_S_PROFITNOTICE_FORECASTL(B2392,$C$1)/1000000,"")</f>
        <v/>
      </c>
      <c r="H2392" s="13" t="str">
        <f t="shared" si="261"/>
        <v/>
      </c>
      <c r="I2392" s="20">
        <f>IFERROR([1]!EM_S_QSTM07_IS(B2392,"61",$I$1,"1")/1000000,"")</f>
        <v>-7.4603520300000001</v>
      </c>
      <c r="J2392" s="13">
        <f t="shared" si="259"/>
        <v>-15.71613052</v>
      </c>
      <c r="K2392" s="13">
        <f>IFERROR([1]!EM_S_QSTM07_IS(B2392,"61",$K$2,"1")/1000000,"")</f>
        <v>-15.414441890000001</v>
      </c>
      <c r="L2392" s="14">
        <f t="shared" si="262"/>
        <v>-1.9571816621899062E-2</v>
      </c>
      <c r="M2392" s="33" t="str">
        <f ca="1">[1]!EM_S_MAJASSRES_NUM(B2392,$M$2,$M$1)</f>
        <v/>
      </c>
      <c r="N2392" s="29" t="str">
        <f t="shared" si="263"/>
        <v/>
      </c>
      <c r="O2392" s="21">
        <f t="shared" ca="1" si="264"/>
        <v>-1.9571816621899062E-2</v>
      </c>
      <c r="P2392" s="10" t="str">
        <f t="shared" si="265"/>
        <v>财报</v>
      </c>
    </row>
    <row r="2393" spans="1:16" x14ac:dyDescent="0.2">
      <c r="A2393" s="17" t="str">
        <f t="shared" ca="1" si="260"/>
        <v/>
      </c>
      <c r="B2393" s="8" t="s">
        <v>4794</v>
      </c>
      <c r="C2393" s="8" t="s">
        <v>4795</v>
      </c>
      <c r="D2393" s="13">
        <f>IFERROR([1]!EM_S_QSTM07_IS(B2393,"61",$C$1,"1")/1000000,"")</f>
        <v>-1.9334090900000001</v>
      </c>
      <c r="E2393" s="13" t="str">
        <f>IFERROR([1]!EM_S_PERFORMANCEEXPRESS_PERFEXNETPROFITTOSHAREHOLDER(B2393,$C$1)/1000000,"")</f>
        <v/>
      </c>
      <c r="F2393" s="13" t="str">
        <f>IFERROR([1]!EM_S_PROFITNOTICE_FORECASTT(B2393,$C$1)/1000000,"")</f>
        <v/>
      </c>
      <c r="G2393" s="13" t="str">
        <f>IFERROR([1]!EM_S_PROFITNOTICE_FORECASTL(B2393,$C$1)/1000000,"")</f>
        <v/>
      </c>
      <c r="H2393" s="13" t="str">
        <f t="shared" si="261"/>
        <v/>
      </c>
      <c r="I2393" s="20">
        <f>IFERROR([1]!EM_S_QSTM07_IS(B2393,"61",$I$1,"1")/1000000,"")</f>
        <v>-2.1677970899999996</v>
      </c>
      <c r="J2393" s="13">
        <f t="shared" si="259"/>
        <v>0.2343879999999996</v>
      </c>
      <c r="K2393" s="13">
        <f>IFERROR([1]!EM_S_QSTM07_IS(B2393,"61",$K$2,"1")/1000000,"")</f>
        <v>-2.3409792599999997</v>
      </c>
      <c r="L2393" s="14">
        <f t="shared" si="262"/>
        <v>1.1001239113925338</v>
      </c>
      <c r="M2393" s="33" t="str">
        <f ca="1">[1]!EM_S_MAJASSRES_NUM(B2393,$M$2,$M$1)</f>
        <v/>
      </c>
      <c r="N2393" s="29">
        <f t="shared" si="263"/>
        <v>1</v>
      </c>
      <c r="O2393" s="21" t="str">
        <f t="shared" ca="1" si="264"/>
        <v/>
      </c>
      <c r="P2393" s="10" t="str">
        <f t="shared" si="265"/>
        <v>财报</v>
      </c>
    </row>
    <row r="2394" spans="1:16" x14ac:dyDescent="0.2">
      <c r="A2394" s="17" t="str">
        <f t="shared" ca="1" si="260"/>
        <v/>
      </c>
      <c r="B2394" s="8" t="s">
        <v>4796</v>
      </c>
      <c r="C2394" s="8" t="s">
        <v>4797</v>
      </c>
      <c r="D2394" s="13">
        <f>IFERROR([1]!EM_S_QSTM07_IS(B2394,"61",$C$1,"1")/1000000,"")</f>
        <v>50.384297650000001</v>
      </c>
      <c r="E2394" s="13" t="str">
        <f>IFERROR([1]!EM_S_PERFORMANCEEXPRESS_PERFEXNETPROFITTOSHAREHOLDER(B2394,$C$1)/1000000,"")</f>
        <v/>
      </c>
      <c r="F2394" s="13" t="str">
        <f>IFERROR([1]!EM_S_PROFITNOTICE_FORECASTT(B2394,$C$1)/1000000,"")</f>
        <v/>
      </c>
      <c r="G2394" s="13" t="str">
        <f>IFERROR([1]!EM_S_PROFITNOTICE_FORECASTL(B2394,$C$1)/1000000,"")</f>
        <v/>
      </c>
      <c r="H2394" s="13" t="str">
        <f t="shared" si="261"/>
        <v/>
      </c>
      <c r="I2394" s="20">
        <f>IFERROR([1]!EM_S_QSTM07_IS(B2394,"61",$I$1,"1")/1000000,"")</f>
        <v>35.866563509999999</v>
      </c>
      <c r="J2394" s="13">
        <f t="shared" si="259"/>
        <v>14.517734140000002</v>
      </c>
      <c r="K2394" s="13">
        <f>IFERROR([1]!EM_S_QSTM07_IS(B2394,"61",$K$2,"1")/1000000,"")</f>
        <v>-8.1647746300000001</v>
      </c>
      <c r="L2394" s="14">
        <f t="shared" si="262"/>
        <v>2.7780936765427904</v>
      </c>
      <c r="M2394" s="33">
        <f ca="1">[1]!EM_S_MAJASSRES_NUM(B2394,$M$2,$M$1)</f>
        <v>2</v>
      </c>
      <c r="N2394" s="29">
        <f t="shared" si="263"/>
        <v>1</v>
      </c>
      <c r="O2394" s="21" t="str">
        <f t="shared" ca="1" si="264"/>
        <v/>
      </c>
      <c r="P2394" s="10" t="str">
        <f t="shared" si="265"/>
        <v>财报</v>
      </c>
    </row>
    <row r="2395" spans="1:16" x14ac:dyDescent="0.2">
      <c r="A2395" s="17">
        <f t="shared" ca="1" si="260"/>
        <v>1457</v>
      </c>
      <c r="B2395" s="8" t="s">
        <v>4798</v>
      </c>
      <c r="C2395" s="8" t="s">
        <v>4799</v>
      </c>
      <c r="D2395" s="13">
        <f>IFERROR([1]!EM_S_QSTM07_IS(B2395,"61",$C$1,"1")/1000000,"")</f>
        <v>12.88924242</v>
      </c>
      <c r="E2395" s="13" t="str">
        <f>IFERROR([1]!EM_S_PERFORMANCEEXPRESS_PERFEXNETPROFITTOSHAREHOLDER(B2395,$C$1)/1000000,"")</f>
        <v/>
      </c>
      <c r="F2395" s="13" t="str">
        <f>IFERROR([1]!EM_S_PROFITNOTICE_FORECASTT(B2395,$C$1)/1000000,"")</f>
        <v/>
      </c>
      <c r="G2395" s="13" t="str">
        <f>IFERROR([1]!EM_S_PROFITNOTICE_FORECASTL(B2395,$C$1)/1000000,"")</f>
        <v/>
      </c>
      <c r="H2395" s="13" t="str">
        <f t="shared" si="261"/>
        <v/>
      </c>
      <c r="I2395" s="20">
        <f>IFERROR([1]!EM_S_QSTM07_IS(B2395,"61",$I$1,"1")/1000000,"")</f>
        <v>12.3610261</v>
      </c>
      <c r="J2395" s="13">
        <f t="shared" si="259"/>
        <v>0.52821632000000029</v>
      </c>
      <c r="K2395" s="13">
        <f>IFERROR([1]!EM_S_QSTM07_IS(B2395,"61",$K$2,"1")/1000000,"")</f>
        <v>11.8748244</v>
      </c>
      <c r="L2395" s="14">
        <f t="shared" si="262"/>
        <v>-0.95551796791201393</v>
      </c>
      <c r="M2395" s="33" t="str">
        <f ca="1">[1]!EM_S_MAJASSRES_NUM(B2395,$M$2,$M$1)</f>
        <v/>
      </c>
      <c r="N2395" s="29" t="str">
        <f t="shared" si="263"/>
        <v/>
      </c>
      <c r="O2395" s="21">
        <f t="shared" ca="1" si="264"/>
        <v>-0.95551796791201393</v>
      </c>
      <c r="P2395" s="10" t="str">
        <f t="shared" si="265"/>
        <v>财报</v>
      </c>
    </row>
    <row r="2396" spans="1:16" x14ac:dyDescent="0.2">
      <c r="A2396" s="17">
        <f t="shared" ca="1" si="260"/>
        <v>28</v>
      </c>
      <c r="B2396" s="8" t="s">
        <v>4800</v>
      </c>
      <c r="C2396" s="8" t="s">
        <v>4801</v>
      </c>
      <c r="D2396" s="13">
        <f>IFERROR([1]!EM_S_QSTM07_IS(B2396,"61",$C$1,"1")/1000000,"")</f>
        <v>183.83611922999998</v>
      </c>
      <c r="E2396" s="13" t="str">
        <f>IFERROR([1]!EM_S_PERFORMANCEEXPRESS_PERFEXNETPROFITTOSHAREHOLDER(B2396,$C$1)/1000000,"")</f>
        <v/>
      </c>
      <c r="F2396" s="13">
        <f>IFERROR([1]!EM_S_PROFITNOTICE_FORECASTT(B2396,$C$1)/1000000,"")</f>
        <v>285</v>
      </c>
      <c r="G2396" s="13">
        <f>IFERROR([1]!EM_S_PROFITNOTICE_FORECASTL(B2396,$C$1)/1000000,"")</f>
        <v>285</v>
      </c>
      <c r="H2396" s="13">
        <f t="shared" si="261"/>
        <v>285</v>
      </c>
      <c r="I2396" s="20">
        <f>IFERROR([1]!EM_S_QSTM07_IS(B2396,"61",$I$1,"1")/1000000,"")</f>
        <v>80.009815779999997</v>
      </c>
      <c r="J2396" s="13">
        <f t="shared" si="259"/>
        <v>103.82630344999998</v>
      </c>
      <c r="K2396" s="13">
        <f>IFERROR([1]!EM_S_QSTM07_IS(B2396,"61",$K$2,"1")/1000000,"")</f>
        <v>20.605480579999998</v>
      </c>
      <c r="L2396" s="14">
        <f t="shared" si="262"/>
        <v>4.0387712650961127</v>
      </c>
      <c r="M2396" s="33" t="str">
        <f ca="1">[1]!EM_S_MAJASSRES_NUM(B2396,$M$2,$M$1)</f>
        <v/>
      </c>
      <c r="N2396" s="29" t="str">
        <f t="shared" si="263"/>
        <v/>
      </c>
      <c r="O2396" s="21">
        <f t="shared" ca="1" si="264"/>
        <v>4.0387712650961127</v>
      </c>
      <c r="P2396" s="10" t="str">
        <f t="shared" si="265"/>
        <v>财报</v>
      </c>
    </row>
    <row r="2397" spans="1:16" x14ac:dyDescent="0.2">
      <c r="A2397" s="17">
        <f t="shared" ca="1" si="260"/>
        <v>318</v>
      </c>
      <c r="B2397" s="8" t="s">
        <v>4802</v>
      </c>
      <c r="C2397" s="8" t="s">
        <v>4803</v>
      </c>
      <c r="D2397" s="13">
        <f>IFERROR([1]!EM_S_QSTM07_IS(B2397,"61",$C$1,"1")/1000000,"")</f>
        <v>113.65563501999999</v>
      </c>
      <c r="E2397" s="13" t="str">
        <f>IFERROR([1]!EM_S_PERFORMANCEEXPRESS_PERFEXNETPROFITTOSHAREHOLDER(B2397,$C$1)/1000000,"")</f>
        <v/>
      </c>
      <c r="F2397" s="13" t="str">
        <f>IFERROR([1]!EM_S_PROFITNOTICE_FORECASTT(B2397,$C$1)/1000000,"")</f>
        <v/>
      </c>
      <c r="G2397" s="13" t="str">
        <f>IFERROR([1]!EM_S_PROFITNOTICE_FORECASTL(B2397,$C$1)/1000000,"")</f>
        <v/>
      </c>
      <c r="H2397" s="13" t="str">
        <f t="shared" si="261"/>
        <v/>
      </c>
      <c r="I2397" s="20">
        <f>IFERROR([1]!EM_S_QSTM07_IS(B2397,"61",$I$1,"1")/1000000,"")</f>
        <v>-19.062306600000003</v>
      </c>
      <c r="J2397" s="13">
        <f t="shared" si="259"/>
        <v>132.71794162</v>
      </c>
      <c r="K2397" s="13">
        <f>IFERROR([1]!EM_S_QSTM07_IS(B2397,"61",$K$2,"1")/1000000,"")</f>
        <v>89.426782720000006</v>
      </c>
      <c r="L2397" s="14">
        <f t="shared" si="262"/>
        <v>0.48409612403866648</v>
      </c>
      <c r="M2397" s="33" t="str">
        <f ca="1">[1]!EM_S_MAJASSRES_NUM(B2397,$M$2,$M$1)</f>
        <v/>
      </c>
      <c r="N2397" s="29" t="str">
        <f t="shared" si="263"/>
        <v/>
      </c>
      <c r="O2397" s="21">
        <f t="shared" ca="1" si="264"/>
        <v>0.48409612403866648</v>
      </c>
      <c r="P2397" s="10" t="str">
        <f t="shared" si="265"/>
        <v>财报</v>
      </c>
    </row>
    <row r="2398" spans="1:16" x14ac:dyDescent="0.2">
      <c r="A2398" s="17">
        <f t="shared" ca="1" si="260"/>
        <v>1766</v>
      </c>
      <c r="B2398" s="8" t="s">
        <v>4804</v>
      </c>
      <c r="C2398" s="8" t="s">
        <v>4805</v>
      </c>
      <c r="D2398" s="13">
        <f>IFERROR([1]!EM_S_QSTM07_IS(B2398,"61",$C$1,"1")/1000000,"")</f>
        <v>16.164216070000002</v>
      </c>
      <c r="E2398" s="13" t="str">
        <f>IFERROR([1]!EM_S_PERFORMANCEEXPRESS_PERFEXNETPROFITTOSHAREHOLDER(B2398,$C$1)/1000000,"")</f>
        <v/>
      </c>
      <c r="F2398" s="13" t="str">
        <f>IFERROR([1]!EM_S_PROFITNOTICE_FORECASTT(B2398,$C$1)/1000000,"")</f>
        <v/>
      </c>
      <c r="G2398" s="13" t="str">
        <f>IFERROR([1]!EM_S_PROFITNOTICE_FORECASTL(B2398,$C$1)/1000000,"")</f>
        <v/>
      </c>
      <c r="H2398" s="13" t="str">
        <f t="shared" si="261"/>
        <v/>
      </c>
      <c r="I2398" s="20">
        <f>IFERROR([1]!EM_S_QSTM07_IS(B2398,"61",$I$1,"1")/1000000,"")</f>
        <v>23.881463610000001</v>
      </c>
      <c r="J2398" s="13">
        <f t="shared" si="259"/>
        <v>-7.7172475399999989</v>
      </c>
      <c r="K2398" s="13">
        <f>IFERROR([1]!EM_S_QSTM07_IS(B2398,"61",$K$2,"1")/1000000,"")</f>
        <v>24.426368489999998</v>
      </c>
      <c r="L2398" s="14">
        <f t="shared" si="262"/>
        <v>-1.31593920902157</v>
      </c>
      <c r="M2398" s="33" t="str">
        <f ca="1">[1]!EM_S_MAJASSRES_NUM(B2398,$M$2,$M$1)</f>
        <v/>
      </c>
      <c r="N2398" s="29" t="str">
        <f t="shared" si="263"/>
        <v/>
      </c>
      <c r="O2398" s="21">
        <f t="shared" ca="1" si="264"/>
        <v>-1.31593920902157</v>
      </c>
      <c r="P2398" s="10" t="str">
        <f t="shared" si="265"/>
        <v>财报</v>
      </c>
    </row>
    <row r="2399" spans="1:16" x14ac:dyDescent="0.2">
      <c r="A2399" s="17">
        <f t="shared" ca="1" si="260"/>
        <v>1243</v>
      </c>
      <c r="B2399" s="8" t="s">
        <v>4806</v>
      </c>
      <c r="C2399" s="8" t="s">
        <v>4807</v>
      </c>
      <c r="D2399" s="13">
        <f>IFERROR([1]!EM_S_QSTM07_IS(B2399,"61",$C$1,"1")/1000000,"")</f>
        <v>431.48461680999998</v>
      </c>
      <c r="E2399" s="13" t="str">
        <f>IFERROR([1]!EM_S_PERFORMANCEEXPRESS_PERFEXNETPROFITTOSHAREHOLDER(B2399,$C$1)/1000000,"")</f>
        <v/>
      </c>
      <c r="F2399" s="13" t="str">
        <f>IFERROR([1]!EM_S_PROFITNOTICE_FORECASTT(B2399,$C$1)/1000000,"")</f>
        <v/>
      </c>
      <c r="G2399" s="13" t="str">
        <f>IFERROR([1]!EM_S_PROFITNOTICE_FORECASTL(B2399,$C$1)/1000000,"")</f>
        <v/>
      </c>
      <c r="H2399" s="13" t="str">
        <f t="shared" si="261"/>
        <v/>
      </c>
      <c r="I2399" s="20">
        <f>IFERROR([1]!EM_S_QSTM07_IS(B2399,"61",$I$1,"1")/1000000,"")</f>
        <v>292.38004278</v>
      </c>
      <c r="J2399" s="13">
        <f t="shared" si="259"/>
        <v>139.10457402999998</v>
      </c>
      <c r="K2399" s="13">
        <f>IFERROR([1]!EM_S_QSTM07_IS(B2399,"61",$K$2,"1")/1000000,"")</f>
        <v>769.33657245000006</v>
      </c>
      <c r="L2399" s="14">
        <f t="shared" si="262"/>
        <v>-0.81918892327318737</v>
      </c>
      <c r="M2399" s="33" t="str">
        <f ca="1">[1]!EM_S_MAJASSRES_NUM(B2399,$M$2,$M$1)</f>
        <v/>
      </c>
      <c r="N2399" s="29" t="str">
        <f t="shared" si="263"/>
        <v/>
      </c>
      <c r="O2399" s="21">
        <f t="shared" ca="1" si="264"/>
        <v>-0.81918892327318737</v>
      </c>
      <c r="P2399" s="10" t="str">
        <f t="shared" si="265"/>
        <v>财报</v>
      </c>
    </row>
    <row r="2400" spans="1:16" x14ac:dyDescent="0.2">
      <c r="A2400" s="17">
        <f t="shared" ca="1" si="260"/>
        <v>111</v>
      </c>
      <c r="B2400" s="8" t="s">
        <v>4808</v>
      </c>
      <c r="C2400" s="8" t="s">
        <v>4809</v>
      </c>
      <c r="D2400" s="13">
        <f>IFERROR([1]!EM_S_QSTM07_IS(B2400,"61",$C$1,"1")/1000000,"")</f>
        <v>12.741916659999999</v>
      </c>
      <c r="E2400" s="13" t="str">
        <f>IFERROR([1]!EM_S_PERFORMANCEEXPRESS_PERFEXNETPROFITTOSHAREHOLDER(B2400,$C$1)/1000000,"")</f>
        <v/>
      </c>
      <c r="F2400" s="13" t="str">
        <f>IFERROR([1]!EM_S_PROFITNOTICE_FORECASTT(B2400,$C$1)/1000000,"")</f>
        <v/>
      </c>
      <c r="G2400" s="13" t="str">
        <f>IFERROR([1]!EM_S_PROFITNOTICE_FORECASTL(B2400,$C$1)/1000000,"")</f>
        <v/>
      </c>
      <c r="H2400" s="13" t="str">
        <f t="shared" si="261"/>
        <v/>
      </c>
      <c r="I2400" s="20">
        <f>IFERROR([1]!EM_S_QSTM07_IS(B2400,"61",$I$1,"1")/1000000,"")</f>
        <v>-99.116578739999994</v>
      </c>
      <c r="J2400" s="13">
        <f t="shared" si="259"/>
        <v>111.8584954</v>
      </c>
      <c r="K2400" s="13">
        <f>IFERROR([1]!EM_S_QSTM07_IS(B2400,"61",$K$2,"1")/1000000,"")</f>
        <v>-150.50654524999999</v>
      </c>
      <c r="L2400" s="14">
        <f t="shared" si="262"/>
        <v>1.7432134942317401</v>
      </c>
      <c r="M2400" s="33" t="str">
        <f ca="1">[1]!EM_S_MAJASSRES_NUM(B2400,$M$2,$M$1)</f>
        <v/>
      </c>
      <c r="N2400" s="29" t="str">
        <f t="shared" si="263"/>
        <v/>
      </c>
      <c r="O2400" s="21">
        <f t="shared" ca="1" si="264"/>
        <v>1.7432134942317401</v>
      </c>
      <c r="P2400" s="10" t="str">
        <f t="shared" si="265"/>
        <v>财报</v>
      </c>
    </row>
    <row r="2401" spans="1:16" x14ac:dyDescent="0.2">
      <c r="A2401" s="17">
        <f t="shared" ca="1" si="260"/>
        <v>1275</v>
      </c>
      <c r="B2401" s="8" t="s">
        <v>4810</v>
      </c>
      <c r="C2401" s="8" t="s">
        <v>4811</v>
      </c>
      <c r="D2401" s="13">
        <f>IFERROR([1]!EM_S_QSTM07_IS(B2401,"61",$C$1,"1")/1000000,"")</f>
        <v>1636.60229082</v>
      </c>
      <c r="E2401" s="13" t="str">
        <f>IFERROR([1]!EM_S_PERFORMANCEEXPRESS_PERFEXNETPROFITTOSHAREHOLDER(B2401,$C$1)/1000000,"")</f>
        <v/>
      </c>
      <c r="F2401" s="13" t="str">
        <f>IFERROR([1]!EM_S_PROFITNOTICE_FORECASTT(B2401,$C$1)/1000000,"")</f>
        <v/>
      </c>
      <c r="G2401" s="13" t="str">
        <f>IFERROR([1]!EM_S_PROFITNOTICE_FORECASTL(B2401,$C$1)/1000000,"")</f>
        <v/>
      </c>
      <c r="H2401" s="13" t="str">
        <f t="shared" si="261"/>
        <v/>
      </c>
      <c r="I2401" s="20">
        <f>IFERROR([1]!EM_S_QSTM07_IS(B2401,"61",$I$1,"1")/1000000,"")</f>
        <v>1427.0706743800001</v>
      </c>
      <c r="J2401" s="13">
        <f t="shared" si="259"/>
        <v>209.53161643999988</v>
      </c>
      <c r="K2401" s="13">
        <f>IFERROR([1]!EM_S_QSTM07_IS(B2401,"61",$K$2,"1")/1000000,"")</f>
        <v>1302.1821400599999</v>
      </c>
      <c r="L2401" s="14">
        <f t="shared" si="262"/>
        <v>-0.83909192885232986</v>
      </c>
      <c r="M2401" s="33" t="str">
        <f ca="1">[1]!EM_S_MAJASSRES_NUM(B2401,$M$2,$M$1)</f>
        <v/>
      </c>
      <c r="N2401" s="29" t="str">
        <f t="shared" si="263"/>
        <v/>
      </c>
      <c r="O2401" s="21">
        <f t="shared" ca="1" si="264"/>
        <v>-0.83909192885232986</v>
      </c>
      <c r="P2401" s="10" t="str">
        <f t="shared" si="265"/>
        <v>财报</v>
      </c>
    </row>
    <row r="2402" spans="1:16" x14ac:dyDescent="0.2">
      <c r="A2402" s="17">
        <f t="shared" ca="1" si="260"/>
        <v>1156</v>
      </c>
      <c r="B2402" s="8" t="s">
        <v>4812</v>
      </c>
      <c r="C2402" s="8" t="s">
        <v>4813</v>
      </c>
      <c r="D2402" s="13">
        <f>IFERROR([1]!EM_S_QSTM07_IS(B2402,"61",$C$1,"1")/1000000,"")</f>
        <v>101.22956195</v>
      </c>
      <c r="E2402" s="13" t="str">
        <f>IFERROR([1]!EM_S_PERFORMANCEEXPRESS_PERFEXNETPROFITTOSHAREHOLDER(B2402,$C$1)/1000000,"")</f>
        <v/>
      </c>
      <c r="F2402" s="13" t="str">
        <f>IFERROR([1]!EM_S_PROFITNOTICE_FORECASTT(B2402,$C$1)/1000000,"")</f>
        <v/>
      </c>
      <c r="G2402" s="13" t="str">
        <f>IFERROR([1]!EM_S_PROFITNOTICE_FORECASTL(B2402,$C$1)/1000000,"")</f>
        <v/>
      </c>
      <c r="H2402" s="13" t="str">
        <f t="shared" si="261"/>
        <v/>
      </c>
      <c r="I2402" s="20">
        <f>IFERROR([1]!EM_S_QSTM07_IS(B2402,"61",$I$1,"1")/1000000,"")</f>
        <v>74.166106290000002</v>
      </c>
      <c r="J2402" s="13">
        <f t="shared" si="259"/>
        <v>27.063455660000002</v>
      </c>
      <c r="K2402" s="13">
        <f>IFERROR([1]!EM_S_QSTM07_IS(B2402,"61",$K$2,"1")/1000000,"")</f>
        <v>112.17787617</v>
      </c>
      <c r="L2402" s="14">
        <f t="shared" si="262"/>
        <v>-0.75874515917036367</v>
      </c>
      <c r="M2402" s="33" t="str">
        <f ca="1">[1]!EM_S_MAJASSRES_NUM(B2402,$M$2,$M$1)</f>
        <v/>
      </c>
      <c r="N2402" s="29" t="str">
        <f t="shared" si="263"/>
        <v/>
      </c>
      <c r="O2402" s="21">
        <f t="shared" ca="1" si="264"/>
        <v>-0.75874515917036367</v>
      </c>
      <c r="P2402" s="10" t="str">
        <f t="shared" si="265"/>
        <v>财报</v>
      </c>
    </row>
    <row r="2403" spans="1:16" x14ac:dyDescent="0.2">
      <c r="A2403" s="17">
        <f t="shared" ca="1" si="260"/>
        <v>297</v>
      </c>
      <c r="B2403" s="8" t="s">
        <v>4814</v>
      </c>
      <c r="C2403" s="8" t="s">
        <v>4815</v>
      </c>
      <c r="D2403" s="13">
        <f>IFERROR([1]!EM_S_QSTM07_IS(B2403,"61",$C$1,"1")/1000000,"")</f>
        <v>206.20633007000001</v>
      </c>
      <c r="E2403" s="13" t="str">
        <f>IFERROR([1]!EM_S_PERFORMANCEEXPRESS_PERFEXNETPROFITTOSHAREHOLDER(B2403,$C$1)/1000000,"")</f>
        <v/>
      </c>
      <c r="F2403" s="13">
        <f>IFERROR([1]!EM_S_PROFITNOTICE_FORECASTT(B2403,$C$1)/1000000,"")</f>
        <v>256.43</v>
      </c>
      <c r="G2403" s="13">
        <f>IFERROR([1]!EM_S_PROFITNOTICE_FORECASTL(B2403,$C$1)/1000000,"")</f>
        <v>232</v>
      </c>
      <c r="H2403" s="13">
        <f t="shared" si="261"/>
        <v>244.215</v>
      </c>
      <c r="I2403" s="20">
        <f>IFERROR([1]!EM_S_QSTM07_IS(B2403,"61",$I$1,"1")/1000000,"")</f>
        <v>38.013805179999999</v>
      </c>
      <c r="J2403" s="13">
        <f t="shared" si="259"/>
        <v>168.19252489000002</v>
      </c>
      <c r="K2403" s="13">
        <f>IFERROR([1]!EM_S_QSTM07_IS(B2403,"61",$K$2,"1")/1000000,"")</f>
        <v>105.17585896999999</v>
      </c>
      <c r="L2403" s="14">
        <f t="shared" si="262"/>
        <v>0.59915522950922306</v>
      </c>
      <c r="M2403" s="33" t="str">
        <f ca="1">[1]!EM_S_MAJASSRES_NUM(B2403,$M$2,$M$1)</f>
        <v/>
      </c>
      <c r="N2403" s="29" t="str">
        <f t="shared" si="263"/>
        <v/>
      </c>
      <c r="O2403" s="21">
        <f t="shared" ca="1" si="264"/>
        <v>0.59915522950922306</v>
      </c>
      <c r="P2403" s="10" t="str">
        <f t="shared" si="265"/>
        <v>财报</v>
      </c>
    </row>
    <row r="2404" spans="1:16" x14ac:dyDescent="0.2">
      <c r="A2404" s="17" t="str">
        <f t="shared" ca="1" si="260"/>
        <v/>
      </c>
      <c r="B2404" s="8" t="s">
        <v>4816</v>
      </c>
      <c r="C2404" s="8" t="s">
        <v>4817</v>
      </c>
      <c r="D2404" s="13">
        <f>IFERROR([1]!EM_S_QSTM07_IS(B2404,"61",$C$1,"1")/1000000,"")</f>
        <v>-275.82860318000002</v>
      </c>
      <c r="E2404" s="13" t="str">
        <f>IFERROR([1]!EM_S_PERFORMANCEEXPRESS_PERFEXNETPROFITTOSHAREHOLDER(B2404,$C$1)/1000000,"")</f>
        <v/>
      </c>
      <c r="F2404" s="13" t="str">
        <f>IFERROR([1]!EM_S_PROFITNOTICE_FORECASTT(B2404,$C$1)/1000000,"")</f>
        <v/>
      </c>
      <c r="G2404" s="13" t="str">
        <f>IFERROR([1]!EM_S_PROFITNOTICE_FORECASTL(B2404,$C$1)/1000000,"")</f>
        <v/>
      </c>
      <c r="H2404" s="13" t="str">
        <f t="shared" si="261"/>
        <v/>
      </c>
      <c r="I2404" s="20">
        <f>IFERROR([1]!EM_S_QSTM07_IS(B2404,"61",$I$1,"1")/1000000,"")</f>
        <v>20.252151619999999</v>
      </c>
      <c r="J2404" s="13">
        <f t="shared" si="259"/>
        <v>-296.08075480000002</v>
      </c>
      <c r="K2404" s="13">
        <f>IFERROR([1]!EM_S_QSTM07_IS(B2404,"61",$K$2,"1")/1000000,"")</f>
        <v>-93.247961709999998</v>
      </c>
      <c r="L2404" s="14">
        <f t="shared" si="262"/>
        <v>-2.1751981423551916</v>
      </c>
      <c r="M2404" s="33">
        <f ca="1">[1]!EM_S_MAJASSRES_NUM(B2404,$M$2,$M$1)</f>
        <v>1</v>
      </c>
      <c r="N2404" s="29" t="str">
        <f t="shared" si="263"/>
        <v/>
      </c>
      <c r="O2404" s="21" t="str">
        <f t="shared" ca="1" si="264"/>
        <v/>
      </c>
      <c r="P2404" s="10" t="str">
        <f t="shared" si="265"/>
        <v>财报</v>
      </c>
    </row>
    <row r="2405" spans="1:16" x14ac:dyDescent="0.2">
      <c r="A2405" s="17" t="str">
        <f t="shared" ca="1" si="260"/>
        <v/>
      </c>
      <c r="B2405" s="8" t="s">
        <v>4818</v>
      </c>
      <c r="C2405" s="8" t="s">
        <v>4819</v>
      </c>
      <c r="D2405" s="13">
        <f>IFERROR([1]!EM_S_QSTM07_IS(B2405,"61",$C$1,"1")/1000000,"")</f>
        <v>11.061391390000001</v>
      </c>
      <c r="E2405" s="13" t="str">
        <f>IFERROR([1]!EM_S_PERFORMANCEEXPRESS_PERFEXNETPROFITTOSHAREHOLDER(B2405,$C$1)/1000000,"")</f>
        <v/>
      </c>
      <c r="F2405" s="13" t="str">
        <f>IFERROR([1]!EM_S_PROFITNOTICE_FORECASTT(B2405,$C$1)/1000000,"")</f>
        <v/>
      </c>
      <c r="G2405" s="13" t="str">
        <f>IFERROR([1]!EM_S_PROFITNOTICE_FORECASTL(B2405,$C$1)/1000000,"")</f>
        <v/>
      </c>
      <c r="H2405" s="13" t="str">
        <f t="shared" si="261"/>
        <v/>
      </c>
      <c r="I2405" s="20">
        <f>IFERROR([1]!EM_S_QSTM07_IS(B2405,"61",$I$1,"1")/1000000,"")</f>
        <v>5.7672500300000005</v>
      </c>
      <c r="J2405" s="13">
        <f t="shared" si="259"/>
        <v>5.2941413600000002</v>
      </c>
      <c r="K2405" s="13">
        <f>IFERROR([1]!EM_S_QSTM07_IS(B2405,"61",$K$2,"1")/1000000,"")</f>
        <v>36.158857140000002</v>
      </c>
      <c r="L2405" s="14">
        <f t="shared" si="262"/>
        <v>-0.85358659596175501</v>
      </c>
      <c r="M2405" s="33">
        <f ca="1">[1]!EM_S_MAJASSRES_NUM(B2405,$M$2,$M$1)</f>
        <v>1</v>
      </c>
      <c r="N2405" s="29" t="str">
        <f t="shared" si="263"/>
        <v/>
      </c>
      <c r="O2405" s="21" t="str">
        <f t="shared" ca="1" si="264"/>
        <v/>
      </c>
      <c r="P2405" s="10" t="str">
        <f t="shared" si="265"/>
        <v>财报</v>
      </c>
    </row>
    <row r="2406" spans="1:16" x14ac:dyDescent="0.2">
      <c r="A2406" s="17" t="str">
        <f t="shared" ca="1" si="260"/>
        <v/>
      </c>
      <c r="B2406" s="8" t="s">
        <v>4820</v>
      </c>
      <c r="C2406" s="8" t="s">
        <v>4821</v>
      </c>
      <c r="D2406" s="13">
        <f>IFERROR([1]!EM_S_QSTM07_IS(B2406,"61",$C$1,"1")/1000000,"")</f>
        <v>12.35821453</v>
      </c>
      <c r="E2406" s="13" t="str">
        <f>IFERROR([1]!EM_S_PERFORMANCEEXPRESS_PERFEXNETPROFITTOSHAREHOLDER(B2406,$C$1)/1000000,"")</f>
        <v/>
      </c>
      <c r="F2406" s="13" t="str">
        <f>IFERROR([1]!EM_S_PROFITNOTICE_FORECASTT(B2406,$C$1)/1000000,"")</f>
        <v/>
      </c>
      <c r="G2406" s="13" t="str">
        <f>IFERROR([1]!EM_S_PROFITNOTICE_FORECASTL(B2406,$C$1)/1000000,"")</f>
        <v/>
      </c>
      <c r="H2406" s="13" t="str">
        <f t="shared" si="261"/>
        <v/>
      </c>
      <c r="I2406" s="20">
        <f>IFERROR([1]!EM_S_QSTM07_IS(B2406,"61",$I$1,"1")/1000000,"")</f>
        <v>1.2464114199999998</v>
      </c>
      <c r="J2406" s="13">
        <f t="shared" si="259"/>
        <v>11.11180311</v>
      </c>
      <c r="K2406" s="13">
        <f>IFERROR([1]!EM_S_QSTM07_IS(B2406,"61",$K$2,"1")/1000000,"")</f>
        <v>-3.36617006</v>
      </c>
      <c r="L2406" s="14">
        <f t="shared" si="262"/>
        <v>4.3010225009249829</v>
      </c>
      <c r="M2406" s="33" t="str">
        <f ca="1">[1]!EM_S_MAJASSRES_NUM(B2406,$M$2,$M$1)</f>
        <v/>
      </c>
      <c r="N2406" s="29">
        <f t="shared" si="263"/>
        <v>1</v>
      </c>
      <c r="O2406" s="21" t="str">
        <f t="shared" ca="1" si="264"/>
        <v/>
      </c>
      <c r="P2406" s="10" t="str">
        <f t="shared" si="265"/>
        <v>财报</v>
      </c>
    </row>
    <row r="2407" spans="1:16" x14ac:dyDescent="0.2">
      <c r="A2407" s="17">
        <f t="shared" ca="1" si="260"/>
        <v>365</v>
      </c>
      <c r="B2407" s="8" t="s">
        <v>4822</v>
      </c>
      <c r="C2407" s="8" t="s">
        <v>4823</v>
      </c>
      <c r="D2407" s="13">
        <f>IFERROR([1]!EM_S_QSTM07_IS(B2407,"61",$C$1,"1")/1000000,"")</f>
        <v>-24.763226600000003</v>
      </c>
      <c r="E2407" s="13" t="str">
        <f>IFERROR([1]!EM_S_PERFORMANCEEXPRESS_PERFEXNETPROFITTOSHAREHOLDER(B2407,$C$1)/1000000,"")</f>
        <v/>
      </c>
      <c r="F2407" s="13" t="str">
        <f>IFERROR([1]!EM_S_PROFITNOTICE_FORECASTT(B2407,$C$1)/1000000,"")</f>
        <v/>
      </c>
      <c r="G2407" s="13" t="str">
        <f>IFERROR([1]!EM_S_PROFITNOTICE_FORECASTL(B2407,$C$1)/1000000,"")</f>
        <v/>
      </c>
      <c r="H2407" s="13" t="str">
        <f t="shared" si="261"/>
        <v/>
      </c>
      <c r="I2407" s="20">
        <f>IFERROR([1]!EM_S_QSTM07_IS(B2407,"61",$I$1,"1")/1000000,"")</f>
        <v>-13.508419119999999</v>
      </c>
      <c r="J2407" s="13">
        <f t="shared" si="259"/>
        <v>-11.254807480000004</v>
      </c>
      <c r="K2407" s="13">
        <f>IFERROR([1]!EM_S_QSTM07_IS(B2407,"61",$K$2,"1")/1000000,"")</f>
        <v>-16.281069370000001</v>
      </c>
      <c r="L2407" s="14">
        <f t="shared" si="262"/>
        <v>0.30871816683377945</v>
      </c>
      <c r="M2407" s="33" t="str">
        <f ca="1">[1]!EM_S_MAJASSRES_NUM(B2407,$M$2,$M$1)</f>
        <v/>
      </c>
      <c r="N2407" s="29" t="str">
        <f t="shared" si="263"/>
        <v/>
      </c>
      <c r="O2407" s="21">
        <f t="shared" ca="1" si="264"/>
        <v>0.30871816683377945</v>
      </c>
      <c r="P2407" s="10" t="str">
        <f t="shared" si="265"/>
        <v>财报</v>
      </c>
    </row>
    <row r="2408" spans="1:16" x14ac:dyDescent="0.2">
      <c r="A2408" s="17">
        <f t="shared" ca="1" si="260"/>
        <v>1556</v>
      </c>
      <c r="B2408" s="8" t="s">
        <v>4824</v>
      </c>
      <c r="C2408" s="8" t="s">
        <v>4825</v>
      </c>
      <c r="D2408" s="13">
        <f>IFERROR([1]!EM_S_QSTM07_IS(B2408,"61",$C$1,"1")/1000000,"")</f>
        <v>102.23307290999999</v>
      </c>
      <c r="E2408" s="13" t="str">
        <f>IFERROR([1]!EM_S_PERFORMANCEEXPRESS_PERFEXNETPROFITTOSHAREHOLDER(B2408,$C$1)/1000000,"")</f>
        <v/>
      </c>
      <c r="F2408" s="13" t="str">
        <f>IFERROR([1]!EM_S_PROFITNOTICE_FORECASTT(B2408,$C$1)/1000000,"")</f>
        <v/>
      </c>
      <c r="G2408" s="13" t="str">
        <f>IFERROR([1]!EM_S_PROFITNOTICE_FORECASTL(B2408,$C$1)/1000000,"")</f>
        <v/>
      </c>
      <c r="H2408" s="13" t="str">
        <f t="shared" si="261"/>
        <v/>
      </c>
      <c r="I2408" s="20">
        <f>IFERROR([1]!EM_S_QSTM07_IS(B2408,"61",$I$1,"1")/1000000,"")</f>
        <v>104.00364265</v>
      </c>
      <c r="J2408" s="13">
        <f t="shared" si="259"/>
        <v>-1.7705697400000133</v>
      </c>
      <c r="K2408" s="13">
        <f>IFERROR([1]!EM_S_QSTM07_IS(B2408,"61",$K$2,"1")/1000000,"")</f>
        <v>80.658466310000009</v>
      </c>
      <c r="L2408" s="14">
        <f t="shared" si="262"/>
        <v>-1.0219514431776457</v>
      </c>
      <c r="M2408" s="33" t="str">
        <f ca="1">[1]!EM_S_MAJASSRES_NUM(B2408,$M$2,$M$1)</f>
        <v/>
      </c>
      <c r="N2408" s="29" t="str">
        <f t="shared" si="263"/>
        <v/>
      </c>
      <c r="O2408" s="21">
        <f t="shared" ca="1" si="264"/>
        <v>-1.0219514431776457</v>
      </c>
      <c r="P2408" s="10" t="str">
        <f t="shared" si="265"/>
        <v>财报</v>
      </c>
    </row>
    <row r="2409" spans="1:16" x14ac:dyDescent="0.2">
      <c r="A2409" s="17">
        <f t="shared" ca="1" si="260"/>
        <v>71</v>
      </c>
      <c r="B2409" s="8" t="s">
        <v>4826</v>
      </c>
      <c r="C2409" s="8" t="s">
        <v>4827</v>
      </c>
      <c r="D2409" s="13">
        <f>IFERROR([1]!EM_S_QSTM07_IS(B2409,"61",$C$1,"1")/1000000,"")</f>
        <v>-10.33314221</v>
      </c>
      <c r="E2409" s="13" t="str">
        <f>IFERROR([1]!EM_S_PERFORMANCEEXPRESS_PERFEXNETPROFITTOSHAREHOLDER(B2409,$C$1)/1000000,"")</f>
        <v/>
      </c>
      <c r="F2409" s="13" t="str">
        <f>IFERROR([1]!EM_S_PROFITNOTICE_FORECASTT(B2409,$C$1)/1000000,"")</f>
        <v/>
      </c>
      <c r="G2409" s="13" t="str">
        <f>IFERROR([1]!EM_S_PROFITNOTICE_FORECASTL(B2409,$C$1)/1000000,"")</f>
        <v/>
      </c>
      <c r="H2409" s="13" t="str">
        <f t="shared" si="261"/>
        <v/>
      </c>
      <c r="I2409" s="20">
        <f>IFERROR([1]!EM_S_QSTM07_IS(B2409,"61",$I$1,"1")/1000000,"")</f>
        <v>-28.964957819999999</v>
      </c>
      <c r="J2409" s="13">
        <f t="shared" si="259"/>
        <v>18.631815609999997</v>
      </c>
      <c r="K2409" s="13">
        <f>IFERROR([1]!EM_S_QSTM07_IS(B2409,"61",$K$2,"1")/1000000,"")</f>
        <v>-14.790404029999999</v>
      </c>
      <c r="L2409" s="14">
        <f t="shared" si="262"/>
        <v>2.2597232348898855</v>
      </c>
      <c r="M2409" s="33" t="str">
        <f ca="1">[1]!EM_S_MAJASSRES_NUM(B2409,$M$2,$M$1)</f>
        <v/>
      </c>
      <c r="N2409" s="29" t="str">
        <f t="shared" si="263"/>
        <v/>
      </c>
      <c r="O2409" s="21">
        <f t="shared" ca="1" si="264"/>
        <v>2.2597232348898855</v>
      </c>
      <c r="P2409" s="10" t="str">
        <f t="shared" si="265"/>
        <v>财报</v>
      </c>
    </row>
    <row r="2410" spans="1:16" x14ac:dyDescent="0.2">
      <c r="A2410" s="17">
        <f t="shared" ca="1" si="260"/>
        <v>1740</v>
      </c>
      <c r="B2410" s="8" t="s">
        <v>4828</v>
      </c>
      <c r="C2410" s="8" t="s">
        <v>4829</v>
      </c>
      <c r="D2410" s="13">
        <f>IFERROR([1]!EM_S_QSTM07_IS(B2410,"61",$C$1,"1")/1000000,"")</f>
        <v>89.029467519999997</v>
      </c>
      <c r="E2410" s="13" t="str">
        <f>IFERROR([1]!EM_S_PERFORMANCEEXPRESS_PERFEXNETPROFITTOSHAREHOLDER(B2410,$C$1)/1000000,"")</f>
        <v/>
      </c>
      <c r="F2410" s="13" t="str">
        <f>IFERROR([1]!EM_S_PROFITNOTICE_FORECASTT(B2410,$C$1)/1000000,"")</f>
        <v/>
      </c>
      <c r="G2410" s="13" t="str">
        <f>IFERROR([1]!EM_S_PROFITNOTICE_FORECASTL(B2410,$C$1)/1000000,"")</f>
        <v/>
      </c>
      <c r="H2410" s="13" t="str">
        <f t="shared" si="261"/>
        <v/>
      </c>
      <c r="I2410" s="20">
        <f>IFERROR([1]!EM_S_QSTM07_IS(B2410,"61",$I$1,"1")/1000000,"")</f>
        <v>107.53940314</v>
      </c>
      <c r="J2410" s="13">
        <f t="shared" si="259"/>
        <v>-18.509935620000007</v>
      </c>
      <c r="K2410" s="13">
        <f>IFERROR([1]!EM_S_QSTM07_IS(B2410,"61",$K$2,"1")/1000000,"")</f>
        <v>75.510715329999996</v>
      </c>
      <c r="L2410" s="14">
        <f t="shared" si="262"/>
        <v>-1.2451299201591077</v>
      </c>
      <c r="M2410" s="33" t="str">
        <f ca="1">[1]!EM_S_MAJASSRES_NUM(B2410,$M$2,$M$1)</f>
        <v/>
      </c>
      <c r="N2410" s="29" t="str">
        <f t="shared" si="263"/>
        <v/>
      </c>
      <c r="O2410" s="21">
        <f t="shared" ca="1" si="264"/>
        <v>-1.2451299201591077</v>
      </c>
      <c r="P2410" s="10" t="str">
        <f t="shared" si="265"/>
        <v>财报</v>
      </c>
    </row>
    <row r="2411" spans="1:16" x14ac:dyDescent="0.2">
      <c r="A2411" s="17">
        <f t="shared" ca="1" si="260"/>
        <v>689</v>
      </c>
      <c r="B2411" s="8" t="s">
        <v>4830</v>
      </c>
      <c r="C2411" s="8" t="s">
        <v>4831</v>
      </c>
      <c r="D2411" s="13">
        <f>IFERROR([1]!EM_S_QSTM07_IS(B2411,"61",$C$1,"1")/1000000,"")</f>
        <v>74.660009650000006</v>
      </c>
      <c r="E2411" s="13" t="str">
        <f>IFERROR([1]!EM_S_PERFORMANCEEXPRESS_PERFEXNETPROFITTOSHAREHOLDER(B2411,$C$1)/1000000,"")</f>
        <v/>
      </c>
      <c r="F2411" s="13" t="str">
        <f>IFERROR([1]!EM_S_PROFITNOTICE_FORECASTT(B2411,$C$1)/1000000,"")</f>
        <v/>
      </c>
      <c r="G2411" s="13" t="str">
        <f>IFERROR([1]!EM_S_PROFITNOTICE_FORECASTL(B2411,$C$1)/1000000,"")</f>
        <v/>
      </c>
      <c r="H2411" s="13" t="str">
        <f t="shared" si="261"/>
        <v/>
      </c>
      <c r="I2411" s="20">
        <f>IFERROR([1]!EM_S_QSTM07_IS(B2411,"61",$I$1,"1")/1000000,"")</f>
        <v>15.910348689999999</v>
      </c>
      <c r="J2411" s="13">
        <f t="shared" si="259"/>
        <v>58.749660960000007</v>
      </c>
      <c r="K2411" s="13">
        <f>IFERROR([1]!EM_S_QSTM07_IS(B2411,"61",$K$2,"1")/1000000,"")</f>
        <v>93.550512150000003</v>
      </c>
      <c r="L2411" s="14">
        <f t="shared" si="262"/>
        <v>-0.37200064852878517</v>
      </c>
      <c r="M2411" s="33" t="str">
        <f ca="1">[1]!EM_S_MAJASSRES_NUM(B2411,$M$2,$M$1)</f>
        <v/>
      </c>
      <c r="N2411" s="29" t="str">
        <f t="shared" si="263"/>
        <v/>
      </c>
      <c r="O2411" s="21">
        <f t="shared" ca="1" si="264"/>
        <v>-0.37200064852878517</v>
      </c>
      <c r="P2411" s="10" t="str">
        <f t="shared" si="265"/>
        <v>财报</v>
      </c>
    </row>
    <row r="2412" spans="1:16" x14ac:dyDescent="0.2">
      <c r="A2412" s="17" t="str">
        <f t="shared" ca="1" si="260"/>
        <v/>
      </c>
      <c r="B2412" s="8" t="s">
        <v>4832</v>
      </c>
      <c r="C2412" s="8" t="s">
        <v>4833</v>
      </c>
      <c r="D2412" s="13">
        <f>IFERROR([1]!EM_S_QSTM07_IS(B2412,"61",$C$1,"1")/1000000,"")</f>
        <v>-3.5806202300000001</v>
      </c>
      <c r="E2412" s="13" t="str">
        <f>IFERROR([1]!EM_S_PERFORMANCEEXPRESS_PERFEXNETPROFITTOSHAREHOLDER(B2412,$C$1)/1000000,"")</f>
        <v/>
      </c>
      <c r="F2412" s="13" t="str">
        <f>IFERROR([1]!EM_S_PROFITNOTICE_FORECASTT(B2412,$C$1)/1000000,"")</f>
        <v/>
      </c>
      <c r="G2412" s="13" t="str">
        <f>IFERROR([1]!EM_S_PROFITNOTICE_FORECASTL(B2412,$C$1)/1000000,"")</f>
        <v/>
      </c>
      <c r="H2412" s="13" t="str">
        <f t="shared" si="261"/>
        <v/>
      </c>
      <c r="I2412" s="20">
        <f>IFERROR([1]!EM_S_QSTM07_IS(B2412,"61",$I$1,"1")/1000000,"")</f>
        <v>2.3401209999999999E-2</v>
      </c>
      <c r="J2412" s="13">
        <f t="shared" si="259"/>
        <v>-3.6040214399999999</v>
      </c>
      <c r="K2412" s="13">
        <f>IFERROR([1]!EM_S_QSTM07_IS(B2412,"61",$K$2,"1")/1000000,"")</f>
        <v>-1.1197796799999999</v>
      </c>
      <c r="L2412" s="14">
        <f t="shared" si="262"/>
        <v>-2.2185094124944293</v>
      </c>
      <c r="M2412" s="33" t="str">
        <f ca="1">[1]!EM_S_MAJASSRES_NUM(B2412,$M$2,$M$1)</f>
        <v/>
      </c>
      <c r="N2412" s="29">
        <f t="shared" si="263"/>
        <v>1</v>
      </c>
      <c r="O2412" s="21" t="str">
        <f t="shared" ca="1" si="264"/>
        <v/>
      </c>
      <c r="P2412" s="10" t="str">
        <f t="shared" si="265"/>
        <v>财报</v>
      </c>
    </row>
    <row r="2413" spans="1:16" x14ac:dyDescent="0.2">
      <c r="A2413" s="17">
        <f t="shared" ca="1" si="260"/>
        <v>1722</v>
      </c>
      <c r="B2413" s="8" t="s">
        <v>4834</v>
      </c>
      <c r="C2413" s="8" t="s">
        <v>4835</v>
      </c>
      <c r="D2413" s="13">
        <f>IFERROR([1]!EM_S_QSTM07_IS(B2413,"61",$C$1,"1")/1000000,"")</f>
        <v>134.58019725999998</v>
      </c>
      <c r="E2413" s="13" t="str">
        <f>IFERROR([1]!EM_S_PERFORMANCEEXPRESS_PERFEXNETPROFITTOSHAREHOLDER(B2413,$C$1)/1000000,"")</f>
        <v/>
      </c>
      <c r="F2413" s="13" t="str">
        <f>IFERROR([1]!EM_S_PROFITNOTICE_FORECASTT(B2413,$C$1)/1000000,"")</f>
        <v/>
      </c>
      <c r="G2413" s="13" t="str">
        <f>IFERROR([1]!EM_S_PROFITNOTICE_FORECASTL(B2413,$C$1)/1000000,"")</f>
        <v/>
      </c>
      <c r="H2413" s="13" t="str">
        <f t="shared" si="261"/>
        <v/>
      </c>
      <c r="I2413" s="20">
        <f>IFERROR([1]!EM_S_QSTM07_IS(B2413,"61",$I$1,"1")/1000000,"")</f>
        <v>164.57713575</v>
      </c>
      <c r="J2413" s="13">
        <f t="shared" si="259"/>
        <v>-29.996938490000019</v>
      </c>
      <c r="K2413" s="13">
        <f>IFERROR([1]!EM_S_QSTM07_IS(B2413,"61",$K$2,"1")/1000000,"")</f>
        <v>137.82967515999999</v>
      </c>
      <c r="L2413" s="14">
        <f t="shared" si="262"/>
        <v>-1.21763773625076</v>
      </c>
      <c r="M2413" s="33" t="str">
        <f ca="1">[1]!EM_S_MAJASSRES_NUM(B2413,$M$2,$M$1)</f>
        <v/>
      </c>
      <c r="N2413" s="29" t="str">
        <f t="shared" si="263"/>
        <v/>
      </c>
      <c r="O2413" s="21">
        <f t="shared" ca="1" si="264"/>
        <v>-1.21763773625076</v>
      </c>
      <c r="P2413" s="10" t="str">
        <f t="shared" si="265"/>
        <v>财报</v>
      </c>
    </row>
    <row r="2414" spans="1:16" x14ac:dyDescent="0.2">
      <c r="A2414" s="17">
        <f t="shared" ca="1" si="260"/>
        <v>1853</v>
      </c>
      <c r="B2414" s="8" t="s">
        <v>4836</v>
      </c>
      <c r="C2414" s="8" t="s">
        <v>4837</v>
      </c>
      <c r="D2414" s="13">
        <f>IFERROR([1]!EM_S_QSTM07_IS(B2414,"61",$C$1,"1")/1000000,"")</f>
        <v>234.07486162000001</v>
      </c>
      <c r="E2414" s="13" t="str">
        <f>IFERROR([1]!EM_S_PERFORMANCEEXPRESS_PERFEXNETPROFITTOSHAREHOLDER(B2414,$C$1)/1000000,"")</f>
        <v/>
      </c>
      <c r="F2414" s="13" t="str">
        <f>IFERROR([1]!EM_S_PROFITNOTICE_FORECASTT(B2414,$C$1)/1000000,"")</f>
        <v/>
      </c>
      <c r="G2414" s="13" t="str">
        <f>IFERROR([1]!EM_S_PROFITNOTICE_FORECASTL(B2414,$C$1)/1000000,"")</f>
        <v/>
      </c>
      <c r="H2414" s="13" t="str">
        <f t="shared" si="261"/>
        <v/>
      </c>
      <c r="I2414" s="20">
        <f>IFERROR([1]!EM_S_QSTM07_IS(B2414,"61",$I$1,"1")/1000000,"")</f>
        <v>377.44993082000002</v>
      </c>
      <c r="J2414" s="13">
        <f t="shared" si="259"/>
        <v>-143.37506920000001</v>
      </c>
      <c r="K2414" s="13">
        <f>IFERROR([1]!EM_S_QSTM07_IS(B2414,"61",$K$2,"1")/1000000,"")</f>
        <v>273.44070543999999</v>
      </c>
      <c r="L2414" s="14">
        <f t="shared" si="262"/>
        <v>-1.5243369635449548</v>
      </c>
      <c r="M2414" s="33" t="str">
        <f ca="1">[1]!EM_S_MAJASSRES_NUM(B2414,$M$2,$M$1)</f>
        <v/>
      </c>
      <c r="N2414" s="29" t="str">
        <f t="shared" si="263"/>
        <v/>
      </c>
      <c r="O2414" s="21">
        <f t="shared" ca="1" si="264"/>
        <v>-1.5243369635449548</v>
      </c>
      <c r="P2414" s="10" t="str">
        <f t="shared" si="265"/>
        <v>财报</v>
      </c>
    </row>
    <row r="2415" spans="1:16" x14ac:dyDescent="0.2">
      <c r="A2415" s="17" t="str">
        <f t="shared" ca="1" si="260"/>
        <v/>
      </c>
      <c r="B2415" s="8" t="s">
        <v>4838</v>
      </c>
      <c r="C2415" s="8" t="s">
        <v>4839</v>
      </c>
      <c r="D2415" s="13">
        <f>IFERROR([1]!EM_S_QSTM07_IS(B2415,"61",$C$1,"1")/1000000,"")</f>
        <v>4.9112245400000001</v>
      </c>
      <c r="E2415" s="13" t="str">
        <f>IFERROR([1]!EM_S_PERFORMANCEEXPRESS_PERFEXNETPROFITTOSHAREHOLDER(B2415,$C$1)/1000000,"")</f>
        <v/>
      </c>
      <c r="F2415" s="13" t="str">
        <f>IFERROR([1]!EM_S_PROFITNOTICE_FORECASTT(B2415,$C$1)/1000000,"")</f>
        <v/>
      </c>
      <c r="G2415" s="13" t="str">
        <f>IFERROR([1]!EM_S_PROFITNOTICE_FORECASTL(B2415,$C$1)/1000000,"")</f>
        <v/>
      </c>
      <c r="H2415" s="13" t="str">
        <f t="shared" si="261"/>
        <v/>
      </c>
      <c r="I2415" s="20">
        <f>IFERROR([1]!EM_S_QSTM07_IS(B2415,"61",$I$1,"1")/1000000,"")</f>
        <v>17.032112829999999</v>
      </c>
      <c r="J2415" s="13">
        <f t="shared" si="259"/>
        <v>-12.12088829</v>
      </c>
      <c r="K2415" s="13">
        <f>IFERROR([1]!EM_S_QSTM07_IS(B2415,"61",$K$2,"1")/1000000,"")</f>
        <v>-0.93473885999999906</v>
      </c>
      <c r="L2415" s="14">
        <f t="shared" si="262"/>
        <v>-11.967138533215589</v>
      </c>
      <c r="M2415" s="33" t="str">
        <f ca="1">[1]!EM_S_MAJASSRES_NUM(B2415,$M$2,$M$1)</f>
        <v/>
      </c>
      <c r="N2415" s="29">
        <f t="shared" si="263"/>
        <v>1</v>
      </c>
      <c r="O2415" s="21" t="str">
        <f t="shared" ca="1" si="264"/>
        <v/>
      </c>
      <c r="P2415" s="10" t="str">
        <f t="shared" si="265"/>
        <v>财报</v>
      </c>
    </row>
    <row r="2416" spans="1:16" x14ac:dyDescent="0.2">
      <c r="A2416" s="17">
        <f t="shared" ca="1" si="260"/>
        <v>1326</v>
      </c>
      <c r="B2416" s="8" t="s">
        <v>4840</v>
      </c>
      <c r="C2416" s="8" t="s">
        <v>4841</v>
      </c>
      <c r="D2416" s="13">
        <f>IFERROR([1]!EM_S_QSTM07_IS(B2416,"61",$C$1,"1")/1000000,"")</f>
        <v>162.19436629</v>
      </c>
      <c r="E2416" s="13" t="str">
        <f>IFERROR([1]!EM_S_PERFORMANCEEXPRESS_PERFEXNETPROFITTOSHAREHOLDER(B2416,$C$1)/1000000,"")</f>
        <v/>
      </c>
      <c r="F2416" s="13" t="str">
        <f>IFERROR([1]!EM_S_PROFITNOTICE_FORECASTT(B2416,$C$1)/1000000,"")</f>
        <v/>
      </c>
      <c r="G2416" s="13" t="str">
        <f>IFERROR([1]!EM_S_PROFITNOTICE_FORECASTL(B2416,$C$1)/1000000,"")</f>
        <v/>
      </c>
      <c r="H2416" s="13" t="str">
        <f t="shared" si="261"/>
        <v/>
      </c>
      <c r="I2416" s="20">
        <f>IFERROR([1]!EM_S_QSTM07_IS(B2416,"61",$I$1,"1")/1000000,"")</f>
        <v>138.80853346999999</v>
      </c>
      <c r="J2416" s="13">
        <f t="shared" si="259"/>
        <v>23.385832820000019</v>
      </c>
      <c r="K2416" s="13">
        <f>IFERROR([1]!EM_S_QSTM07_IS(B2416,"61",$K$2,"1")/1000000,"")</f>
        <v>188.89302447999998</v>
      </c>
      <c r="L2416" s="14">
        <f t="shared" si="262"/>
        <v>-0.87619536039311974</v>
      </c>
      <c r="M2416" s="33" t="str">
        <f ca="1">[1]!EM_S_MAJASSRES_NUM(B2416,$M$2,$M$1)</f>
        <v/>
      </c>
      <c r="N2416" s="29" t="str">
        <f t="shared" si="263"/>
        <v/>
      </c>
      <c r="O2416" s="21">
        <f t="shared" ca="1" si="264"/>
        <v>-0.87619536039311974</v>
      </c>
      <c r="P2416" s="10" t="str">
        <f t="shared" si="265"/>
        <v>财报</v>
      </c>
    </row>
    <row r="2417" spans="1:16" x14ac:dyDescent="0.2">
      <c r="A2417" s="17" t="str">
        <f t="shared" ca="1" si="260"/>
        <v/>
      </c>
      <c r="B2417" s="8" t="s">
        <v>4842</v>
      </c>
      <c r="C2417" s="8" t="s">
        <v>4843</v>
      </c>
      <c r="D2417" s="13">
        <f>IFERROR([1]!EM_S_QSTM07_IS(B2417,"61",$C$1,"1")/1000000,"")</f>
        <v>-247.99690762</v>
      </c>
      <c r="E2417" s="13" t="str">
        <f>IFERROR([1]!EM_S_PERFORMANCEEXPRESS_PERFEXNETPROFITTOSHAREHOLDER(B2417,$C$1)/1000000,"")</f>
        <v/>
      </c>
      <c r="F2417" s="13" t="str">
        <f>IFERROR([1]!EM_S_PROFITNOTICE_FORECASTT(B2417,$C$1)/1000000,"")</f>
        <v/>
      </c>
      <c r="G2417" s="13" t="str">
        <f>IFERROR([1]!EM_S_PROFITNOTICE_FORECASTL(B2417,$C$1)/1000000,"")</f>
        <v/>
      </c>
      <c r="H2417" s="13" t="str">
        <f t="shared" si="261"/>
        <v/>
      </c>
      <c r="I2417" s="20">
        <f>IFERROR([1]!EM_S_QSTM07_IS(B2417,"61",$I$1,"1")/1000000,"")</f>
        <v>23.49842537</v>
      </c>
      <c r="J2417" s="13">
        <f t="shared" si="259"/>
        <v>-271.49533299000001</v>
      </c>
      <c r="K2417" s="13">
        <f>IFERROR([1]!EM_S_QSTM07_IS(B2417,"61",$K$2,"1")/1000000,"")</f>
        <v>-3.4439536299999998</v>
      </c>
      <c r="L2417" s="14">
        <f t="shared" si="262"/>
        <v>-77.832458899860399</v>
      </c>
      <c r="M2417" s="33">
        <f ca="1">[1]!EM_S_MAJASSRES_NUM(B2417,$M$2,$M$1)</f>
        <v>1</v>
      </c>
      <c r="N2417" s="29">
        <f t="shared" si="263"/>
        <v>1</v>
      </c>
      <c r="O2417" s="21" t="str">
        <f t="shared" ca="1" si="264"/>
        <v/>
      </c>
      <c r="P2417" s="10" t="str">
        <f t="shared" si="265"/>
        <v>财报</v>
      </c>
    </row>
    <row r="2418" spans="1:16" x14ac:dyDescent="0.2">
      <c r="A2418" s="17">
        <f t="shared" ca="1" si="260"/>
        <v>379</v>
      </c>
      <c r="B2418" s="8" t="s">
        <v>4844</v>
      </c>
      <c r="C2418" s="8" t="s">
        <v>4845</v>
      </c>
      <c r="D2418" s="13">
        <f>IFERROR([1]!EM_S_QSTM07_IS(B2418,"61",$C$1,"1")/1000000,"")</f>
        <v>15.523739990000001</v>
      </c>
      <c r="E2418" s="13" t="str">
        <f>IFERROR([1]!EM_S_PERFORMANCEEXPRESS_PERFEXNETPROFITTOSHAREHOLDER(B2418,$C$1)/1000000,"")</f>
        <v/>
      </c>
      <c r="F2418" s="13" t="str">
        <f>IFERROR([1]!EM_S_PROFITNOTICE_FORECASTT(B2418,$C$1)/1000000,"")</f>
        <v/>
      </c>
      <c r="G2418" s="13" t="str">
        <f>IFERROR([1]!EM_S_PROFITNOTICE_FORECASTL(B2418,$C$1)/1000000,"")</f>
        <v/>
      </c>
      <c r="H2418" s="13" t="str">
        <f t="shared" si="261"/>
        <v/>
      </c>
      <c r="I2418" s="20">
        <f>IFERROR([1]!EM_S_QSTM07_IS(B2418,"61",$I$1,"1")/1000000,"")</f>
        <v>1.2032227499999999</v>
      </c>
      <c r="J2418" s="13">
        <f t="shared" si="259"/>
        <v>14.320517240000001</v>
      </c>
      <c r="K2418" s="13">
        <f>IFERROR([1]!EM_S_QSTM07_IS(B2418,"61",$K$2,"1")/1000000,"")</f>
        <v>11.41833993</v>
      </c>
      <c r="L2418" s="14">
        <f t="shared" si="262"/>
        <v>0.25416806013761761</v>
      </c>
      <c r="M2418" s="33" t="str">
        <f ca="1">[1]!EM_S_MAJASSRES_NUM(B2418,$M$2,$M$1)</f>
        <v/>
      </c>
      <c r="N2418" s="29" t="str">
        <f t="shared" si="263"/>
        <v/>
      </c>
      <c r="O2418" s="21">
        <f t="shared" ca="1" si="264"/>
        <v>0.25416806013761761</v>
      </c>
      <c r="P2418" s="10" t="str">
        <f t="shared" si="265"/>
        <v>财报</v>
      </c>
    </row>
    <row r="2419" spans="1:16" x14ac:dyDescent="0.2">
      <c r="A2419" s="17">
        <f t="shared" ca="1" si="260"/>
        <v>153</v>
      </c>
      <c r="B2419" s="8" t="s">
        <v>4846</v>
      </c>
      <c r="C2419" s="8" t="s">
        <v>4847</v>
      </c>
      <c r="D2419" s="13">
        <f>IFERROR([1]!EM_S_QSTM07_IS(B2419,"61",$C$1,"1")/1000000,"")</f>
        <v>-15.762685150000001</v>
      </c>
      <c r="E2419" s="13" t="str">
        <f>IFERROR([1]!EM_S_PERFORMANCEEXPRESS_PERFEXNETPROFITTOSHAREHOLDER(B2419,$C$1)/1000000,"")</f>
        <v/>
      </c>
      <c r="F2419" s="13" t="str">
        <f>IFERROR([1]!EM_S_PROFITNOTICE_FORECASTT(B2419,$C$1)/1000000,"")</f>
        <v/>
      </c>
      <c r="G2419" s="13" t="str">
        <f>IFERROR([1]!EM_S_PROFITNOTICE_FORECASTL(B2419,$C$1)/1000000,"")</f>
        <v/>
      </c>
      <c r="H2419" s="13" t="str">
        <f t="shared" si="261"/>
        <v/>
      </c>
      <c r="I2419" s="20">
        <f>IFERROR([1]!EM_S_QSTM07_IS(B2419,"61",$I$1,"1")/1000000,"")</f>
        <v>-25.70286312</v>
      </c>
      <c r="J2419" s="13">
        <f t="shared" si="259"/>
        <v>9.9401779699999988</v>
      </c>
      <c r="K2419" s="13">
        <f>IFERROR([1]!EM_S_QSTM07_IS(B2419,"61",$K$2,"1")/1000000,"")</f>
        <v>-39.138235889999997</v>
      </c>
      <c r="L2419" s="14">
        <f t="shared" si="262"/>
        <v>1.2539761372468952</v>
      </c>
      <c r="M2419" s="33" t="str">
        <f ca="1">[1]!EM_S_MAJASSRES_NUM(B2419,$M$2,$M$1)</f>
        <v/>
      </c>
      <c r="N2419" s="29" t="str">
        <f t="shared" si="263"/>
        <v/>
      </c>
      <c r="O2419" s="21">
        <f t="shared" ca="1" si="264"/>
        <v>1.2539761372468952</v>
      </c>
      <c r="P2419" s="10" t="str">
        <f t="shared" si="265"/>
        <v>财报</v>
      </c>
    </row>
    <row r="2420" spans="1:16" x14ac:dyDescent="0.2">
      <c r="A2420" s="17">
        <f t="shared" ca="1" si="260"/>
        <v>1429</v>
      </c>
      <c r="B2420" s="8" t="s">
        <v>4848</v>
      </c>
      <c r="C2420" s="8" t="s">
        <v>4849</v>
      </c>
      <c r="D2420" s="13">
        <f>IFERROR([1]!EM_S_QSTM07_IS(B2420,"61",$C$1,"1")/1000000,"")</f>
        <v>101.26768165</v>
      </c>
      <c r="E2420" s="13" t="str">
        <f>IFERROR([1]!EM_S_PERFORMANCEEXPRESS_PERFEXNETPROFITTOSHAREHOLDER(B2420,$C$1)/1000000,"")</f>
        <v/>
      </c>
      <c r="F2420" s="13" t="str">
        <f>IFERROR([1]!EM_S_PROFITNOTICE_FORECASTT(B2420,$C$1)/1000000,"")</f>
        <v/>
      </c>
      <c r="G2420" s="13" t="str">
        <f>IFERROR([1]!EM_S_PROFITNOTICE_FORECASTL(B2420,$C$1)/1000000,"")</f>
        <v/>
      </c>
      <c r="H2420" s="13" t="str">
        <f t="shared" si="261"/>
        <v/>
      </c>
      <c r="I2420" s="20">
        <f>IFERROR([1]!EM_S_QSTM07_IS(B2420,"61",$I$1,"1")/1000000,"")</f>
        <v>92.933328700000004</v>
      </c>
      <c r="J2420" s="13">
        <f t="shared" si="259"/>
        <v>8.334352949999996</v>
      </c>
      <c r="K2420" s="13">
        <f>IFERROR([1]!EM_S_QSTM07_IS(B2420,"61",$K$2,"1")/1000000,"")</f>
        <v>131.20723576</v>
      </c>
      <c r="L2420" s="14">
        <f t="shared" si="262"/>
        <v>-0.93647947156477773</v>
      </c>
      <c r="M2420" s="33" t="str">
        <f ca="1">[1]!EM_S_MAJASSRES_NUM(B2420,$M$2,$M$1)</f>
        <v/>
      </c>
      <c r="N2420" s="29" t="str">
        <f t="shared" si="263"/>
        <v/>
      </c>
      <c r="O2420" s="21">
        <f t="shared" ca="1" si="264"/>
        <v>-0.93647947156477773</v>
      </c>
      <c r="P2420" s="10" t="str">
        <f t="shared" si="265"/>
        <v>财报</v>
      </c>
    </row>
    <row r="2421" spans="1:16" x14ac:dyDescent="0.2">
      <c r="A2421" s="17">
        <f t="shared" ca="1" si="260"/>
        <v>1585</v>
      </c>
      <c r="B2421" s="8" t="s">
        <v>4850</v>
      </c>
      <c r="C2421" s="8" t="s">
        <v>4851</v>
      </c>
      <c r="D2421" s="13">
        <f>IFERROR([1]!EM_S_QSTM07_IS(B2421,"61",$C$1,"1")/1000000,"")</f>
        <v>35.228695340000002</v>
      </c>
      <c r="E2421" s="13" t="str">
        <f>IFERROR([1]!EM_S_PERFORMANCEEXPRESS_PERFEXNETPROFITTOSHAREHOLDER(B2421,$C$1)/1000000,"")</f>
        <v/>
      </c>
      <c r="F2421" s="13" t="str">
        <f>IFERROR([1]!EM_S_PROFITNOTICE_FORECASTT(B2421,$C$1)/1000000,"")</f>
        <v/>
      </c>
      <c r="G2421" s="13" t="str">
        <f>IFERROR([1]!EM_S_PROFITNOTICE_FORECASTL(B2421,$C$1)/1000000,"")</f>
        <v/>
      </c>
      <c r="H2421" s="13" t="str">
        <f t="shared" si="261"/>
        <v/>
      </c>
      <c r="I2421" s="20">
        <f>IFERROR([1]!EM_S_QSTM07_IS(B2421,"61",$I$1,"1")/1000000,"")</f>
        <v>37.144966659999994</v>
      </c>
      <c r="J2421" s="13">
        <f t="shared" si="259"/>
        <v>-1.9162713199999928</v>
      </c>
      <c r="K2421" s="13">
        <f>IFERROR([1]!EM_S_QSTM07_IS(B2421,"61",$K$2,"1")/1000000,"")</f>
        <v>36.45692932</v>
      </c>
      <c r="L2421" s="14">
        <f t="shared" si="262"/>
        <v>-1.0525626089674189</v>
      </c>
      <c r="M2421" s="33" t="str">
        <f ca="1">[1]!EM_S_MAJASSRES_NUM(B2421,$M$2,$M$1)</f>
        <v/>
      </c>
      <c r="N2421" s="29" t="str">
        <f t="shared" si="263"/>
        <v/>
      </c>
      <c r="O2421" s="21">
        <f t="shared" ca="1" si="264"/>
        <v>-1.0525626089674189</v>
      </c>
      <c r="P2421" s="10" t="str">
        <f t="shared" si="265"/>
        <v>财报</v>
      </c>
    </row>
    <row r="2422" spans="1:16" x14ac:dyDescent="0.2">
      <c r="A2422" s="17" t="str">
        <f t="shared" ca="1" si="260"/>
        <v/>
      </c>
      <c r="B2422" s="8" t="s">
        <v>4852</v>
      </c>
      <c r="C2422" s="8" t="s">
        <v>4853</v>
      </c>
      <c r="D2422" s="13">
        <f>IFERROR([1]!EM_S_QSTM07_IS(B2422,"61",$C$1,"1")/1000000,"")</f>
        <v>5.3790132100000001</v>
      </c>
      <c r="E2422" s="13" t="str">
        <f>IFERROR([1]!EM_S_PERFORMANCEEXPRESS_PERFEXNETPROFITTOSHAREHOLDER(B2422,$C$1)/1000000,"")</f>
        <v/>
      </c>
      <c r="F2422" s="13" t="str">
        <f>IFERROR([1]!EM_S_PROFITNOTICE_FORECASTT(B2422,$C$1)/1000000,"")</f>
        <v/>
      </c>
      <c r="G2422" s="13" t="str">
        <f>IFERROR([1]!EM_S_PROFITNOTICE_FORECASTL(B2422,$C$1)/1000000,"")</f>
        <v/>
      </c>
      <c r="H2422" s="13" t="str">
        <f t="shared" si="261"/>
        <v/>
      </c>
      <c r="I2422" s="20">
        <f>IFERROR([1]!EM_S_QSTM07_IS(B2422,"61",$I$1,"1")/1000000,"")</f>
        <v>6.9633305099999996</v>
      </c>
      <c r="J2422" s="13">
        <f t="shared" si="259"/>
        <v>-1.5843172999999995</v>
      </c>
      <c r="K2422" s="13">
        <f>IFERROR([1]!EM_S_QSTM07_IS(B2422,"61",$K$2,"1")/1000000,"")</f>
        <v>-9.6559299200000002</v>
      </c>
      <c r="L2422" s="14">
        <f t="shared" si="262"/>
        <v>0.83592286676413652</v>
      </c>
      <c r="M2422" s="33" t="str">
        <f ca="1">[1]!EM_S_MAJASSRES_NUM(B2422,$M$2,$M$1)</f>
        <v/>
      </c>
      <c r="N2422" s="29">
        <f t="shared" si="263"/>
        <v>1</v>
      </c>
      <c r="O2422" s="21" t="str">
        <f t="shared" ca="1" si="264"/>
        <v/>
      </c>
      <c r="P2422" s="10" t="str">
        <f t="shared" si="265"/>
        <v>财报</v>
      </c>
    </row>
    <row r="2423" spans="1:16" x14ac:dyDescent="0.2">
      <c r="A2423" s="17">
        <f t="shared" ca="1" si="260"/>
        <v>423</v>
      </c>
      <c r="B2423" s="8" t="s">
        <v>4854</v>
      </c>
      <c r="C2423" s="8" t="s">
        <v>4855</v>
      </c>
      <c r="D2423" s="13">
        <f>IFERROR([1]!EM_S_QSTM07_IS(B2423,"61",$C$1,"1")/1000000,"")</f>
        <v>26.975362879999999</v>
      </c>
      <c r="E2423" s="13" t="str">
        <f>IFERROR([1]!EM_S_PERFORMANCEEXPRESS_PERFEXNETPROFITTOSHAREHOLDER(B2423,$C$1)/1000000,"")</f>
        <v/>
      </c>
      <c r="F2423" s="13">
        <f>IFERROR([1]!EM_S_PROFITNOTICE_FORECASTT(B2423,$C$1)/1000000,"")</f>
        <v>72</v>
      </c>
      <c r="G2423" s="13">
        <f>IFERROR([1]!EM_S_PROFITNOTICE_FORECASTL(B2423,$C$1)/1000000,"")</f>
        <v>72</v>
      </c>
      <c r="H2423" s="13">
        <f t="shared" si="261"/>
        <v>72</v>
      </c>
      <c r="I2423" s="20">
        <f>IFERROR([1]!EM_S_QSTM07_IS(B2423,"61",$I$1,"1")/1000000,"")</f>
        <v>46.449102340000003</v>
      </c>
      <c r="J2423" s="13">
        <f t="shared" si="259"/>
        <v>-19.473739460000004</v>
      </c>
      <c r="K2423" s="13">
        <f>IFERROR([1]!EM_S_QSTM07_IS(B2423,"61",$K$2,"1")/1000000,"")</f>
        <v>-21.238995929999998</v>
      </c>
      <c r="L2423" s="14">
        <f t="shared" si="262"/>
        <v>8.3113932307250726E-2</v>
      </c>
      <c r="M2423" s="33" t="str">
        <f ca="1">[1]!EM_S_MAJASSRES_NUM(B2423,$M$2,$M$1)</f>
        <v/>
      </c>
      <c r="N2423" s="29" t="str">
        <f t="shared" si="263"/>
        <v/>
      </c>
      <c r="O2423" s="21">
        <f t="shared" ca="1" si="264"/>
        <v>8.3113932307250726E-2</v>
      </c>
      <c r="P2423" s="10" t="str">
        <f t="shared" si="265"/>
        <v>财报</v>
      </c>
    </row>
    <row r="2424" spans="1:16" x14ac:dyDescent="0.2">
      <c r="A2424" s="17" t="str">
        <f t="shared" ca="1" si="260"/>
        <v/>
      </c>
      <c r="B2424" s="8" t="s">
        <v>4856</v>
      </c>
      <c r="C2424" s="8" t="s">
        <v>4857</v>
      </c>
      <c r="D2424" s="13">
        <f>IFERROR([1]!EM_S_QSTM07_IS(B2424,"61",$C$1,"1")/1000000,"")</f>
        <v>1.29975357</v>
      </c>
      <c r="E2424" s="13" t="str">
        <f>IFERROR([1]!EM_S_PERFORMANCEEXPRESS_PERFEXNETPROFITTOSHAREHOLDER(B2424,$C$1)/1000000,"")</f>
        <v/>
      </c>
      <c r="F2424" s="13" t="str">
        <f>IFERROR([1]!EM_S_PROFITNOTICE_FORECASTT(B2424,$C$1)/1000000,"")</f>
        <v/>
      </c>
      <c r="G2424" s="13" t="str">
        <f>IFERROR([1]!EM_S_PROFITNOTICE_FORECASTL(B2424,$C$1)/1000000,"")</f>
        <v/>
      </c>
      <c r="H2424" s="13" t="str">
        <f t="shared" si="261"/>
        <v/>
      </c>
      <c r="I2424" s="20">
        <f>IFERROR([1]!EM_S_QSTM07_IS(B2424,"61",$I$1,"1")/1000000,"")</f>
        <v>1.2983681</v>
      </c>
      <c r="J2424" s="13">
        <f t="shared" si="259"/>
        <v>1.3854699999999998E-3</v>
      </c>
      <c r="K2424" s="13">
        <f>IFERROR([1]!EM_S_QSTM07_IS(B2424,"61",$K$2,"1")/1000000,"")</f>
        <v>0.67619331000000005</v>
      </c>
      <c r="L2424" s="14">
        <f t="shared" si="262"/>
        <v>-0.99795107407968886</v>
      </c>
      <c r="M2424" s="33" t="str">
        <f ca="1">[1]!EM_S_MAJASSRES_NUM(B2424,$M$2,$M$1)</f>
        <v/>
      </c>
      <c r="N2424" s="29">
        <f t="shared" si="263"/>
        <v>1</v>
      </c>
      <c r="O2424" s="21" t="str">
        <f t="shared" ca="1" si="264"/>
        <v/>
      </c>
      <c r="P2424" s="10" t="str">
        <f t="shared" si="265"/>
        <v>财报</v>
      </c>
    </row>
    <row r="2425" spans="1:16" x14ac:dyDescent="0.2">
      <c r="A2425" s="17" t="str">
        <f t="shared" ca="1" si="260"/>
        <v/>
      </c>
      <c r="B2425" s="8" t="s">
        <v>4858</v>
      </c>
      <c r="C2425" s="8" t="s">
        <v>4859</v>
      </c>
      <c r="D2425" s="13">
        <f>IFERROR([1]!EM_S_QSTM07_IS(B2425,"61",$C$1,"1")/1000000,"")</f>
        <v>-11.97514112</v>
      </c>
      <c r="E2425" s="13" t="str">
        <f>IFERROR([1]!EM_S_PERFORMANCEEXPRESS_PERFEXNETPROFITTOSHAREHOLDER(B2425,$C$1)/1000000,"")</f>
        <v/>
      </c>
      <c r="F2425" s="13" t="str">
        <f>IFERROR([1]!EM_S_PROFITNOTICE_FORECASTT(B2425,$C$1)/1000000,"")</f>
        <v/>
      </c>
      <c r="G2425" s="13" t="str">
        <f>IFERROR([1]!EM_S_PROFITNOTICE_FORECASTL(B2425,$C$1)/1000000,"")</f>
        <v/>
      </c>
      <c r="H2425" s="13" t="str">
        <f t="shared" si="261"/>
        <v/>
      </c>
      <c r="I2425" s="20">
        <f>IFERROR([1]!EM_S_QSTM07_IS(B2425,"61",$I$1,"1")/1000000,"")</f>
        <v>-17.613837230000001</v>
      </c>
      <c r="J2425" s="13">
        <f t="shared" si="259"/>
        <v>5.6386961100000015</v>
      </c>
      <c r="K2425" s="13">
        <f>IFERROR([1]!EM_S_QSTM07_IS(B2425,"61",$K$2,"1")/1000000,"")</f>
        <v>-7.5908095099999997</v>
      </c>
      <c r="L2425" s="14">
        <f t="shared" si="262"/>
        <v>1.7428319868350908</v>
      </c>
      <c r="M2425" s="33" t="str">
        <f ca="1">[1]!EM_S_MAJASSRES_NUM(B2425,$M$2,$M$1)</f>
        <v/>
      </c>
      <c r="N2425" s="29">
        <f t="shared" si="263"/>
        <v>1</v>
      </c>
      <c r="O2425" s="21" t="str">
        <f t="shared" ca="1" si="264"/>
        <v/>
      </c>
      <c r="P2425" s="10" t="str">
        <f t="shared" si="265"/>
        <v>财报</v>
      </c>
    </row>
    <row r="2426" spans="1:16" x14ac:dyDescent="0.2">
      <c r="A2426" s="17" t="str">
        <f t="shared" ca="1" si="260"/>
        <v/>
      </c>
      <c r="B2426" s="8" t="s">
        <v>4860</v>
      </c>
      <c r="C2426" s="8" t="s">
        <v>4861</v>
      </c>
      <c r="D2426" s="13">
        <f>IFERROR([1]!EM_S_QSTM07_IS(B2426,"61",$C$1,"1")/1000000,"")</f>
        <v>-1.4954778799999999</v>
      </c>
      <c r="E2426" s="13" t="str">
        <f>IFERROR([1]!EM_S_PERFORMANCEEXPRESS_PERFEXNETPROFITTOSHAREHOLDER(B2426,$C$1)/1000000,"")</f>
        <v/>
      </c>
      <c r="F2426" s="13" t="str">
        <f>IFERROR([1]!EM_S_PROFITNOTICE_FORECASTT(B2426,$C$1)/1000000,"")</f>
        <v/>
      </c>
      <c r="G2426" s="13" t="str">
        <f>IFERROR([1]!EM_S_PROFITNOTICE_FORECASTL(B2426,$C$1)/1000000,"")</f>
        <v/>
      </c>
      <c r="H2426" s="13" t="str">
        <f t="shared" si="261"/>
        <v/>
      </c>
      <c r="I2426" s="20">
        <f>IFERROR([1]!EM_S_QSTM07_IS(B2426,"61",$I$1,"1")/1000000,"")</f>
        <v>-10.600476800000001</v>
      </c>
      <c r="J2426" s="13">
        <f t="shared" si="259"/>
        <v>9.1049989200000017</v>
      </c>
      <c r="K2426" s="13">
        <f>IFERROR([1]!EM_S_QSTM07_IS(B2426,"61",$K$2,"1")/1000000,"")</f>
        <v>-8.9349024400000001</v>
      </c>
      <c r="L2426" s="14">
        <f t="shared" si="262"/>
        <v>2.0190373069143441</v>
      </c>
      <c r="M2426" s="33" t="str">
        <f ca="1">[1]!EM_S_MAJASSRES_NUM(B2426,$M$2,$M$1)</f>
        <v/>
      </c>
      <c r="N2426" s="29">
        <f t="shared" si="263"/>
        <v>1</v>
      </c>
      <c r="O2426" s="21" t="str">
        <f t="shared" ca="1" si="264"/>
        <v/>
      </c>
      <c r="P2426" s="10" t="str">
        <f t="shared" si="265"/>
        <v>财报</v>
      </c>
    </row>
    <row r="2427" spans="1:16" x14ac:dyDescent="0.2">
      <c r="A2427" s="17" t="str">
        <f t="shared" ca="1" si="260"/>
        <v/>
      </c>
      <c r="B2427" s="8" t="s">
        <v>4862</v>
      </c>
      <c r="C2427" s="8" t="s">
        <v>4863</v>
      </c>
      <c r="D2427" s="13">
        <f>IFERROR([1]!EM_S_QSTM07_IS(B2427,"61",$C$1,"1")/1000000,"")</f>
        <v>1.1181931899999999</v>
      </c>
      <c r="E2427" s="13" t="str">
        <f>IFERROR([1]!EM_S_PERFORMANCEEXPRESS_PERFEXNETPROFITTOSHAREHOLDER(B2427,$C$1)/1000000,"")</f>
        <v/>
      </c>
      <c r="F2427" s="13" t="str">
        <f>IFERROR([1]!EM_S_PROFITNOTICE_FORECASTT(B2427,$C$1)/1000000,"")</f>
        <v/>
      </c>
      <c r="G2427" s="13" t="str">
        <f>IFERROR([1]!EM_S_PROFITNOTICE_FORECASTL(B2427,$C$1)/1000000,"")</f>
        <v/>
      </c>
      <c r="H2427" s="13" t="str">
        <f t="shared" si="261"/>
        <v/>
      </c>
      <c r="I2427" s="20">
        <f>IFERROR([1]!EM_S_QSTM07_IS(B2427,"61",$I$1,"1")/1000000,"")</f>
        <v>1.5691992399999999</v>
      </c>
      <c r="J2427" s="13">
        <f t="shared" si="259"/>
        <v>-0.45100604999999994</v>
      </c>
      <c r="K2427" s="13">
        <f>IFERROR([1]!EM_S_QSTM07_IS(B2427,"61",$K$2,"1")/1000000,"")</f>
        <v>4.7644141200000005</v>
      </c>
      <c r="L2427" s="14">
        <f t="shared" si="262"/>
        <v>-1.0946613872431392</v>
      </c>
      <c r="M2427" s="33" t="str">
        <f ca="1">[1]!EM_S_MAJASSRES_NUM(B2427,$M$2,$M$1)</f>
        <v/>
      </c>
      <c r="N2427" s="29">
        <f t="shared" si="263"/>
        <v>1</v>
      </c>
      <c r="O2427" s="21" t="str">
        <f t="shared" ca="1" si="264"/>
        <v/>
      </c>
      <c r="P2427" s="10" t="str">
        <f t="shared" si="265"/>
        <v>财报</v>
      </c>
    </row>
    <row r="2428" spans="1:16" x14ac:dyDescent="0.2">
      <c r="A2428" s="17" t="str">
        <f t="shared" ca="1" si="260"/>
        <v/>
      </c>
      <c r="B2428" s="8" t="s">
        <v>4864</v>
      </c>
      <c r="C2428" s="8" t="s">
        <v>4865</v>
      </c>
      <c r="D2428" s="13">
        <f>IFERROR([1]!EM_S_QSTM07_IS(B2428,"61",$C$1,"1")/1000000,"")</f>
        <v>14.224975779999999</v>
      </c>
      <c r="E2428" s="13" t="str">
        <f>IFERROR([1]!EM_S_PERFORMANCEEXPRESS_PERFEXNETPROFITTOSHAREHOLDER(B2428,$C$1)/1000000,"")</f>
        <v/>
      </c>
      <c r="F2428" s="13" t="str">
        <f>IFERROR([1]!EM_S_PROFITNOTICE_FORECASTT(B2428,$C$1)/1000000,"")</f>
        <v/>
      </c>
      <c r="G2428" s="13" t="str">
        <f>IFERROR([1]!EM_S_PROFITNOTICE_FORECASTL(B2428,$C$1)/1000000,"")</f>
        <v/>
      </c>
      <c r="H2428" s="13" t="str">
        <f t="shared" si="261"/>
        <v/>
      </c>
      <c r="I2428" s="20">
        <f>IFERROR([1]!EM_S_QSTM07_IS(B2428,"61",$I$1,"1")/1000000,"")</f>
        <v>18.044945139999999</v>
      </c>
      <c r="J2428" s="13">
        <f t="shared" si="259"/>
        <v>-3.81996936</v>
      </c>
      <c r="K2428" s="13">
        <f>IFERROR([1]!EM_S_QSTM07_IS(B2428,"61",$K$2,"1")/1000000,"")</f>
        <v>8.6861604200000002</v>
      </c>
      <c r="L2428" s="14">
        <f t="shared" si="262"/>
        <v>-1.4397765152027897</v>
      </c>
      <c r="M2428" s="33" t="str">
        <f ca="1">[1]!EM_S_MAJASSRES_NUM(B2428,$M$2,$M$1)</f>
        <v/>
      </c>
      <c r="N2428" s="29">
        <f t="shared" si="263"/>
        <v>1</v>
      </c>
      <c r="O2428" s="21" t="str">
        <f t="shared" ca="1" si="264"/>
        <v/>
      </c>
      <c r="P2428" s="10" t="str">
        <f t="shared" si="265"/>
        <v>财报</v>
      </c>
    </row>
    <row r="2429" spans="1:16" x14ac:dyDescent="0.2">
      <c r="A2429" s="17" t="str">
        <f t="shared" ca="1" si="260"/>
        <v/>
      </c>
      <c r="B2429" s="8" t="s">
        <v>4866</v>
      </c>
      <c r="C2429" s="8" t="s">
        <v>4867</v>
      </c>
      <c r="D2429" s="13">
        <f>IFERROR([1]!EM_S_QSTM07_IS(B2429,"61",$C$1,"1")/1000000,"")</f>
        <v>13.43396607</v>
      </c>
      <c r="E2429" s="13" t="str">
        <f>IFERROR([1]!EM_S_PERFORMANCEEXPRESS_PERFEXNETPROFITTOSHAREHOLDER(B2429,$C$1)/1000000,"")</f>
        <v/>
      </c>
      <c r="F2429" s="13">
        <f>IFERROR([1]!EM_S_PROFITNOTICE_FORECASTT(B2429,$C$1)/1000000,"")</f>
        <v>21</v>
      </c>
      <c r="G2429" s="13">
        <f>IFERROR([1]!EM_S_PROFITNOTICE_FORECASTL(B2429,$C$1)/1000000,"")</f>
        <v>21</v>
      </c>
      <c r="H2429" s="13">
        <f t="shared" si="261"/>
        <v>21</v>
      </c>
      <c r="I2429" s="20">
        <f>IFERROR([1]!EM_S_QSTM07_IS(B2429,"61",$I$1,"1")/1000000,"")</f>
        <v>8.0925692599999994</v>
      </c>
      <c r="J2429" s="13">
        <f t="shared" si="259"/>
        <v>5.3413968100000009</v>
      </c>
      <c r="K2429" s="13">
        <f>IFERROR([1]!EM_S_QSTM07_IS(B2429,"61",$K$2,"1")/1000000,"")</f>
        <v>1.9369477099999999</v>
      </c>
      <c r="L2429" s="14">
        <f t="shared" si="262"/>
        <v>1.7576360386104595</v>
      </c>
      <c r="M2429" s="33">
        <f ca="1">[1]!EM_S_MAJASSRES_NUM(B2429,$M$2,$M$1)</f>
        <v>1</v>
      </c>
      <c r="N2429" s="29">
        <f t="shared" si="263"/>
        <v>1</v>
      </c>
      <c r="O2429" s="21" t="str">
        <f t="shared" ca="1" si="264"/>
        <v/>
      </c>
      <c r="P2429" s="10" t="str">
        <f t="shared" si="265"/>
        <v>财报</v>
      </c>
    </row>
    <row r="2430" spans="1:16" x14ac:dyDescent="0.2">
      <c r="A2430" s="17">
        <f t="shared" ca="1" si="260"/>
        <v>698</v>
      </c>
      <c r="B2430" s="8" t="s">
        <v>4868</v>
      </c>
      <c r="C2430" s="8" t="s">
        <v>4869</v>
      </c>
      <c r="D2430" s="13">
        <f>IFERROR([1]!EM_S_QSTM07_IS(B2430,"61",$C$1,"1")/1000000,"")</f>
        <v>24.800676790000001</v>
      </c>
      <c r="E2430" s="13" t="str">
        <f>IFERROR([1]!EM_S_PERFORMANCEEXPRESS_PERFEXNETPROFITTOSHAREHOLDER(B2430,$C$1)/1000000,"")</f>
        <v/>
      </c>
      <c r="F2430" s="13" t="str">
        <f>IFERROR([1]!EM_S_PROFITNOTICE_FORECASTT(B2430,$C$1)/1000000,"")</f>
        <v/>
      </c>
      <c r="G2430" s="13" t="str">
        <f>IFERROR([1]!EM_S_PROFITNOTICE_FORECASTL(B2430,$C$1)/1000000,"")</f>
        <v/>
      </c>
      <c r="H2430" s="13" t="str">
        <f t="shared" si="261"/>
        <v/>
      </c>
      <c r="I2430" s="20">
        <f>IFERROR([1]!EM_S_QSTM07_IS(B2430,"61",$I$1,"1")/1000000,"")</f>
        <v>11.3515704</v>
      </c>
      <c r="J2430" s="13">
        <f t="shared" si="259"/>
        <v>13.449106390000001</v>
      </c>
      <c r="K2430" s="13">
        <f>IFERROR([1]!EM_S_QSTM07_IS(B2430,"61",$K$2,"1")/1000000,"")</f>
        <v>21.887345149999998</v>
      </c>
      <c r="L2430" s="14">
        <f t="shared" si="262"/>
        <v>-0.38553048358174213</v>
      </c>
      <c r="M2430" s="33" t="str">
        <f ca="1">[1]!EM_S_MAJASSRES_NUM(B2430,$M$2,$M$1)</f>
        <v/>
      </c>
      <c r="N2430" s="29" t="str">
        <f t="shared" si="263"/>
        <v/>
      </c>
      <c r="O2430" s="21">
        <f t="shared" ca="1" si="264"/>
        <v>-0.38553048358174213</v>
      </c>
      <c r="P2430" s="10" t="str">
        <f t="shared" si="265"/>
        <v>财报</v>
      </c>
    </row>
    <row r="2431" spans="1:16" x14ac:dyDescent="0.2">
      <c r="A2431" s="17" t="str">
        <f t="shared" ca="1" si="260"/>
        <v/>
      </c>
      <c r="B2431" s="8" t="s">
        <v>4870</v>
      </c>
      <c r="C2431" s="8" t="s">
        <v>4871</v>
      </c>
      <c r="D2431" s="13">
        <f>IFERROR([1]!EM_S_QSTM07_IS(B2431,"61",$C$1,"1")/1000000,"")</f>
        <v>1.89411222</v>
      </c>
      <c r="E2431" s="13" t="str">
        <f>IFERROR([1]!EM_S_PERFORMANCEEXPRESS_PERFEXNETPROFITTOSHAREHOLDER(B2431,$C$1)/1000000,"")</f>
        <v/>
      </c>
      <c r="F2431" s="13" t="str">
        <f>IFERROR([1]!EM_S_PROFITNOTICE_FORECASTT(B2431,$C$1)/1000000,"")</f>
        <v/>
      </c>
      <c r="G2431" s="13" t="str">
        <f>IFERROR([1]!EM_S_PROFITNOTICE_FORECASTL(B2431,$C$1)/1000000,"")</f>
        <v/>
      </c>
      <c r="H2431" s="13" t="str">
        <f t="shared" si="261"/>
        <v/>
      </c>
      <c r="I2431" s="20">
        <f>IFERROR([1]!EM_S_QSTM07_IS(B2431,"61",$I$1,"1")/1000000,"")</f>
        <v>3.4580971900000002</v>
      </c>
      <c r="J2431" s="13">
        <f t="shared" si="259"/>
        <v>-1.5639849700000001</v>
      </c>
      <c r="K2431" s="13">
        <f>IFERROR([1]!EM_S_QSTM07_IS(B2431,"61",$K$2,"1")/1000000,"")</f>
        <v>2.29641838</v>
      </c>
      <c r="L2431" s="14">
        <f t="shared" si="262"/>
        <v>-1.6810540203044362</v>
      </c>
      <c r="M2431" s="33" t="str">
        <f ca="1">[1]!EM_S_MAJASSRES_NUM(B2431,$M$2,$M$1)</f>
        <v/>
      </c>
      <c r="N2431" s="29">
        <f t="shared" si="263"/>
        <v>1</v>
      </c>
      <c r="O2431" s="21" t="str">
        <f t="shared" ca="1" si="264"/>
        <v/>
      </c>
      <c r="P2431" s="10" t="str">
        <f t="shared" si="265"/>
        <v>财报</v>
      </c>
    </row>
    <row r="2432" spans="1:16" x14ac:dyDescent="0.2">
      <c r="A2432" s="17">
        <f t="shared" ca="1" si="260"/>
        <v>1793</v>
      </c>
      <c r="B2432" s="8" t="s">
        <v>4872</v>
      </c>
      <c r="C2432" s="8" t="s">
        <v>4873</v>
      </c>
      <c r="D2432" s="13">
        <f>IFERROR([1]!EM_S_QSTM07_IS(B2432,"61",$C$1,"1")/1000000,"")</f>
        <v>16.744874679999999</v>
      </c>
      <c r="E2432" s="13" t="str">
        <f>IFERROR([1]!EM_S_PERFORMANCEEXPRESS_PERFEXNETPROFITTOSHAREHOLDER(B2432,$C$1)/1000000,"")</f>
        <v/>
      </c>
      <c r="F2432" s="13" t="str">
        <f>IFERROR([1]!EM_S_PROFITNOTICE_FORECASTT(B2432,$C$1)/1000000,"")</f>
        <v/>
      </c>
      <c r="G2432" s="13" t="str">
        <f>IFERROR([1]!EM_S_PROFITNOTICE_FORECASTL(B2432,$C$1)/1000000,"")</f>
        <v/>
      </c>
      <c r="H2432" s="13" t="str">
        <f t="shared" si="261"/>
        <v/>
      </c>
      <c r="I2432" s="20">
        <f>IFERROR([1]!EM_S_QSTM07_IS(B2432,"61",$I$1,"1")/1000000,"")</f>
        <v>37.909364420000003</v>
      </c>
      <c r="J2432" s="13">
        <f t="shared" si="259"/>
        <v>-21.164489740000004</v>
      </c>
      <c r="K2432" s="13">
        <f>IFERROR([1]!EM_S_QSTM07_IS(B2432,"61",$K$2,"1")/1000000,"")</f>
        <v>55.911517459999999</v>
      </c>
      <c r="L2432" s="14">
        <f t="shared" si="262"/>
        <v>-1.3785354199184707</v>
      </c>
      <c r="M2432" s="33" t="str">
        <f ca="1">[1]!EM_S_MAJASSRES_NUM(B2432,$M$2,$M$1)</f>
        <v/>
      </c>
      <c r="N2432" s="29" t="str">
        <f t="shared" si="263"/>
        <v/>
      </c>
      <c r="O2432" s="21">
        <f t="shared" ca="1" si="264"/>
        <v>-1.3785354199184707</v>
      </c>
      <c r="P2432" s="10" t="str">
        <f t="shared" si="265"/>
        <v>财报</v>
      </c>
    </row>
    <row r="2433" spans="1:16" x14ac:dyDescent="0.2">
      <c r="A2433" s="17">
        <f t="shared" ca="1" si="260"/>
        <v>1023</v>
      </c>
      <c r="B2433" s="8" t="s">
        <v>4874</v>
      </c>
      <c r="C2433" s="8" t="s">
        <v>4875</v>
      </c>
      <c r="D2433" s="13">
        <f>IFERROR([1]!EM_S_QSTM07_IS(B2433,"61",$C$1,"1")/1000000,"")</f>
        <v>33.152061449999998</v>
      </c>
      <c r="E2433" s="13" t="str">
        <f>IFERROR([1]!EM_S_PERFORMANCEEXPRESS_PERFEXNETPROFITTOSHAREHOLDER(B2433,$C$1)/1000000,"")</f>
        <v/>
      </c>
      <c r="F2433" s="13" t="str">
        <f>IFERROR([1]!EM_S_PROFITNOTICE_FORECASTT(B2433,$C$1)/1000000,"")</f>
        <v/>
      </c>
      <c r="G2433" s="13" t="str">
        <f>IFERROR([1]!EM_S_PROFITNOTICE_FORECASTL(B2433,$C$1)/1000000,"")</f>
        <v/>
      </c>
      <c r="H2433" s="13" t="str">
        <f t="shared" si="261"/>
        <v/>
      </c>
      <c r="I2433" s="20">
        <f>IFERROR([1]!EM_S_QSTM07_IS(B2433,"61",$I$1,"1")/1000000,"")</f>
        <v>16.85152604</v>
      </c>
      <c r="J2433" s="13">
        <f t="shared" si="259"/>
        <v>16.300535409999998</v>
      </c>
      <c r="K2433" s="13">
        <f>IFERROR([1]!EM_S_QSTM07_IS(B2433,"61",$K$2,"1")/1000000,"")</f>
        <v>48.170651849999999</v>
      </c>
      <c r="L2433" s="14">
        <f t="shared" si="262"/>
        <v>-0.66160857733960687</v>
      </c>
      <c r="M2433" s="33" t="str">
        <f ca="1">[1]!EM_S_MAJASSRES_NUM(B2433,$M$2,$M$1)</f>
        <v/>
      </c>
      <c r="N2433" s="29" t="str">
        <f t="shared" si="263"/>
        <v/>
      </c>
      <c r="O2433" s="21">
        <f t="shared" ca="1" si="264"/>
        <v>-0.66160857733960687</v>
      </c>
      <c r="P2433" s="10" t="str">
        <f t="shared" si="265"/>
        <v>财报</v>
      </c>
    </row>
    <row r="2434" spans="1:16" x14ac:dyDescent="0.2">
      <c r="A2434" s="17" t="str">
        <f t="shared" ca="1" si="260"/>
        <v/>
      </c>
      <c r="B2434" s="8" t="s">
        <v>4876</v>
      </c>
      <c r="C2434" s="8" t="s">
        <v>4877</v>
      </c>
      <c r="D2434" s="13">
        <f>IFERROR([1]!EM_S_QSTM07_IS(B2434,"61",$C$1,"1")/1000000,"")</f>
        <v>-21.151317219999999</v>
      </c>
      <c r="E2434" s="13" t="str">
        <f>IFERROR([1]!EM_S_PERFORMANCEEXPRESS_PERFEXNETPROFITTOSHAREHOLDER(B2434,$C$1)/1000000,"")</f>
        <v/>
      </c>
      <c r="F2434" s="13" t="str">
        <f>IFERROR([1]!EM_S_PROFITNOTICE_FORECASTT(B2434,$C$1)/1000000,"")</f>
        <v/>
      </c>
      <c r="G2434" s="13" t="str">
        <f>IFERROR([1]!EM_S_PROFITNOTICE_FORECASTL(B2434,$C$1)/1000000,"")</f>
        <v/>
      </c>
      <c r="H2434" s="13" t="str">
        <f t="shared" si="261"/>
        <v/>
      </c>
      <c r="I2434" s="20">
        <f>IFERROR([1]!EM_S_QSTM07_IS(B2434,"61",$I$1,"1")/1000000,"")</f>
        <v>-14.238915929999999</v>
      </c>
      <c r="J2434" s="13">
        <f t="shared" si="259"/>
        <v>-6.91240129</v>
      </c>
      <c r="K2434" s="13">
        <f>IFERROR([1]!EM_S_QSTM07_IS(B2434,"61",$K$2,"1")/1000000,"")</f>
        <v>-10.598792570000001</v>
      </c>
      <c r="L2434" s="14">
        <f t="shared" si="262"/>
        <v>0.34781238104747625</v>
      </c>
      <c r="M2434" s="33">
        <f ca="1">[1]!EM_S_MAJASSRES_NUM(B2434,$M$2,$M$1)</f>
        <v>1</v>
      </c>
      <c r="N2434" s="29" t="str">
        <f t="shared" si="263"/>
        <v/>
      </c>
      <c r="O2434" s="21" t="str">
        <f t="shared" ca="1" si="264"/>
        <v/>
      </c>
      <c r="P2434" s="10" t="str">
        <f t="shared" si="265"/>
        <v>财报</v>
      </c>
    </row>
    <row r="2435" spans="1:16" x14ac:dyDescent="0.2">
      <c r="A2435" s="17">
        <f t="shared" ca="1" si="260"/>
        <v>1992</v>
      </c>
      <c r="B2435" s="8" t="s">
        <v>4878</v>
      </c>
      <c r="C2435" s="8" t="s">
        <v>4879</v>
      </c>
      <c r="D2435" s="13">
        <f>IFERROR([1]!EM_S_QSTM07_IS(B2435,"61",$C$1,"1")/1000000,"")</f>
        <v>-95.656016109999996</v>
      </c>
      <c r="E2435" s="13" t="str">
        <f>IFERROR([1]!EM_S_PERFORMANCEEXPRESS_PERFEXNETPROFITTOSHAREHOLDER(B2435,$C$1)/1000000,"")</f>
        <v/>
      </c>
      <c r="F2435" s="13">
        <f>IFERROR([1]!EM_S_PROFITNOTICE_FORECASTT(B2435,$C$1)/1000000,"")</f>
        <v>-87</v>
      </c>
      <c r="G2435" s="13">
        <f>IFERROR([1]!EM_S_PROFITNOTICE_FORECASTL(B2435,$C$1)/1000000,"")</f>
        <v>-97</v>
      </c>
      <c r="H2435" s="13">
        <f t="shared" si="261"/>
        <v>-92</v>
      </c>
      <c r="I2435" s="20">
        <f>IFERROR([1]!EM_S_QSTM07_IS(B2435,"61",$I$1,"1")/1000000,"")</f>
        <v>1.8714600800000001</v>
      </c>
      <c r="J2435" s="13">
        <f t="shared" si="259"/>
        <v>-97.527476190000002</v>
      </c>
      <c r="K2435" s="13">
        <f>IFERROR([1]!EM_S_QSTM07_IS(B2435,"61",$K$2,"1")/1000000,"")</f>
        <v>50.653123409999999</v>
      </c>
      <c r="L2435" s="14">
        <f t="shared" si="262"/>
        <v>-2.9253990598089357</v>
      </c>
      <c r="M2435" s="33" t="str">
        <f ca="1">[1]!EM_S_MAJASSRES_NUM(B2435,$M$2,$M$1)</f>
        <v/>
      </c>
      <c r="N2435" s="29" t="str">
        <f t="shared" si="263"/>
        <v/>
      </c>
      <c r="O2435" s="21">
        <f t="shared" ca="1" si="264"/>
        <v>-2.9253990598089357</v>
      </c>
      <c r="P2435" s="10" t="str">
        <f t="shared" si="265"/>
        <v>财报</v>
      </c>
    </row>
    <row r="2436" spans="1:16" x14ac:dyDescent="0.2">
      <c r="A2436" s="17" t="str">
        <f t="shared" ca="1" si="260"/>
        <v/>
      </c>
      <c r="B2436" s="8" t="s">
        <v>4880</v>
      </c>
      <c r="C2436" s="8" t="s">
        <v>4881</v>
      </c>
      <c r="D2436" s="13">
        <f>IFERROR([1]!EM_S_QSTM07_IS(B2436,"61",$C$1,"1")/1000000,"")</f>
        <v>12.80971501</v>
      </c>
      <c r="E2436" s="13" t="str">
        <f>IFERROR([1]!EM_S_PERFORMANCEEXPRESS_PERFEXNETPROFITTOSHAREHOLDER(B2436,$C$1)/1000000,"")</f>
        <v/>
      </c>
      <c r="F2436" s="13" t="str">
        <f>IFERROR([1]!EM_S_PROFITNOTICE_FORECASTT(B2436,$C$1)/1000000,"")</f>
        <v/>
      </c>
      <c r="G2436" s="13" t="str">
        <f>IFERROR([1]!EM_S_PROFITNOTICE_FORECASTL(B2436,$C$1)/1000000,"")</f>
        <v/>
      </c>
      <c r="H2436" s="13" t="str">
        <f t="shared" si="261"/>
        <v/>
      </c>
      <c r="I2436" s="20">
        <f>IFERROR([1]!EM_S_QSTM07_IS(B2436,"61",$I$1,"1")/1000000,"")</f>
        <v>78.307713030000002</v>
      </c>
      <c r="J2436" s="13">
        <f t="shared" ref="J2436:J2499" si="266">IFERROR(IF(D2436&lt;&gt;"",D2436-I2436,IF(E2436&lt;&gt;"",E2436-I2436,IF(H2436&lt;&gt;"",H2436-I2436,""))),"")</f>
        <v>-65.497998019999997</v>
      </c>
      <c r="K2436" s="13">
        <f>IFERROR([1]!EM_S_QSTM07_IS(B2436,"61",$K$2,"1")/1000000,"")</f>
        <v>2.0609147999999999</v>
      </c>
      <c r="L2436" s="14">
        <f t="shared" si="262"/>
        <v>-32.781031423521249</v>
      </c>
      <c r="M2436" s="33" t="str">
        <f ca="1">[1]!EM_S_MAJASSRES_NUM(B2436,$M$2,$M$1)</f>
        <v/>
      </c>
      <c r="N2436" s="29">
        <f t="shared" si="263"/>
        <v>1</v>
      </c>
      <c r="O2436" s="21" t="str">
        <f t="shared" ca="1" si="264"/>
        <v/>
      </c>
      <c r="P2436" s="10" t="str">
        <f t="shared" si="265"/>
        <v>财报</v>
      </c>
    </row>
    <row r="2437" spans="1:16" x14ac:dyDescent="0.2">
      <c r="A2437" s="17">
        <f t="shared" ref="A2437:A2500" ca="1" si="267">IFERROR(RANK(O2437,$O$4:$O$2880,0),"")</f>
        <v>1753</v>
      </c>
      <c r="B2437" s="8" t="s">
        <v>4882</v>
      </c>
      <c r="C2437" s="8" t="s">
        <v>4883</v>
      </c>
      <c r="D2437" s="13">
        <f>IFERROR([1]!EM_S_QSTM07_IS(B2437,"61",$C$1,"1")/1000000,"")</f>
        <v>32.350292250000003</v>
      </c>
      <c r="E2437" s="13" t="str">
        <f>IFERROR([1]!EM_S_PERFORMANCEEXPRESS_PERFEXNETPROFITTOSHAREHOLDER(B2437,$C$1)/1000000,"")</f>
        <v/>
      </c>
      <c r="F2437" s="13" t="str">
        <f>IFERROR([1]!EM_S_PROFITNOTICE_FORECASTT(B2437,$C$1)/1000000,"")</f>
        <v/>
      </c>
      <c r="G2437" s="13" t="str">
        <f>IFERROR([1]!EM_S_PROFITNOTICE_FORECASTL(B2437,$C$1)/1000000,"")</f>
        <v/>
      </c>
      <c r="H2437" s="13" t="str">
        <f t="shared" ref="H2437:H2500" si="268">IFERROR(AVERAGE(F2437:G2437),"")</f>
        <v/>
      </c>
      <c r="I2437" s="20">
        <f>IFERROR([1]!EM_S_QSTM07_IS(B2437,"61",$I$1,"1")/1000000,"")</f>
        <v>51.724706020000006</v>
      </c>
      <c r="J2437" s="13">
        <f t="shared" si="266"/>
        <v>-19.374413770000004</v>
      </c>
      <c r="K2437" s="13">
        <f>IFERROR([1]!EM_S_QSTM07_IS(B2437,"61",$K$2,"1")/1000000,"")</f>
        <v>70.963633260000009</v>
      </c>
      <c r="L2437" s="14">
        <f t="shared" ref="L2437:L2500" si="269">IFERROR(IF(J2437="","",(J2437-K2437)/ABS(K2437)),"")</f>
        <v>-1.2730189095450495</v>
      </c>
      <c r="M2437" s="33" t="str">
        <f ca="1">[1]!EM_S_MAJASSRES_NUM(B2437,$M$2,$M$1)</f>
        <v/>
      </c>
      <c r="N2437" s="29" t="str">
        <f t="shared" ref="N2437:N2500" si="270">IFERROR(IF(ABS(K2437)&lt;$N$2,1,""),"")</f>
        <v/>
      </c>
      <c r="O2437" s="21">
        <f t="shared" ref="O2437:O2500" ca="1" si="271">IFERROR(IF(AND(M2437="",N2437=""),L2437,""),"")</f>
        <v>-1.2730189095450495</v>
      </c>
      <c r="P2437" s="10" t="str">
        <f t="shared" ref="P2437:P2500" si="272">IFERROR(IF(D2437&lt;&gt;"","财报",IF(E2437&lt;&gt;"","快报",IF(H2437&lt;&gt;"","预告",""))),"")</f>
        <v>财报</v>
      </c>
    </row>
    <row r="2438" spans="1:16" x14ac:dyDescent="0.2">
      <c r="A2438" s="17" t="str">
        <f t="shared" ca="1" si="267"/>
        <v/>
      </c>
      <c r="B2438" s="8" t="s">
        <v>4884</v>
      </c>
      <c r="C2438" s="8" t="s">
        <v>4885</v>
      </c>
      <c r="D2438" s="13">
        <f>IFERROR([1]!EM_S_QSTM07_IS(B2438,"61",$C$1,"1")/1000000,"")</f>
        <v>8.7566666899999994</v>
      </c>
      <c r="E2438" s="13" t="str">
        <f>IFERROR([1]!EM_S_PERFORMANCEEXPRESS_PERFEXNETPROFITTOSHAREHOLDER(B2438,$C$1)/1000000,"")</f>
        <v/>
      </c>
      <c r="F2438" s="13" t="str">
        <f>IFERROR([1]!EM_S_PROFITNOTICE_FORECASTT(B2438,$C$1)/1000000,"")</f>
        <v/>
      </c>
      <c r="G2438" s="13" t="str">
        <f>IFERROR([1]!EM_S_PROFITNOTICE_FORECASTL(B2438,$C$1)/1000000,"")</f>
        <v/>
      </c>
      <c r="H2438" s="13" t="str">
        <f t="shared" si="268"/>
        <v/>
      </c>
      <c r="I2438" s="20">
        <f>IFERROR([1]!EM_S_QSTM07_IS(B2438,"61",$I$1,"1")/1000000,"")</f>
        <v>5.4756119700000001</v>
      </c>
      <c r="J2438" s="13">
        <f t="shared" si="266"/>
        <v>3.2810547199999993</v>
      </c>
      <c r="K2438" s="13">
        <f>IFERROR([1]!EM_S_QSTM07_IS(B2438,"61",$K$2,"1")/1000000,"")</f>
        <v>7.1216354800000001</v>
      </c>
      <c r="L2438" s="14">
        <f t="shared" si="269"/>
        <v>-0.5392835354723885</v>
      </c>
      <c r="M2438" s="33" t="str">
        <f ca="1">[1]!EM_S_MAJASSRES_NUM(B2438,$M$2,$M$1)</f>
        <v/>
      </c>
      <c r="N2438" s="29">
        <f t="shared" si="270"/>
        <v>1</v>
      </c>
      <c r="O2438" s="21" t="str">
        <f t="shared" ca="1" si="271"/>
        <v/>
      </c>
      <c r="P2438" s="10" t="str">
        <f t="shared" si="272"/>
        <v>财报</v>
      </c>
    </row>
    <row r="2439" spans="1:16" x14ac:dyDescent="0.2">
      <c r="A2439" s="17">
        <f t="shared" ca="1" si="267"/>
        <v>3</v>
      </c>
      <c r="B2439" s="8" t="s">
        <v>58</v>
      </c>
      <c r="C2439" s="8" t="s">
        <v>59</v>
      </c>
      <c r="D2439" s="13">
        <f>IFERROR([1]!EM_S_QSTM07_IS(B2439,"61",$C$1,"1")/1000000,"")</f>
        <v>202.63665174000002</v>
      </c>
      <c r="E2439" s="13" t="str">
        <f>IFERROR([1]!EM_S_PERFORMANCEEXPRESS_PERFEXNETPROFITTOSHAREHOLDER(B2439,$C$1)/1000000,"")</f>
        <v/>
      </c>
      <c r="F2439" s="13">
        <f>IFERROR([1]!EM_S_PROFITNOTICE_FORECASTT(B2439,$C$1)/1000000,"")</f>
        <v>100</v>
      </c>
      <c r="G2439" s="13">
        <f>IFERROR([1]!EM_S_PROFITNOTICE_FORECASTL(B2439,$C$1)/1000000,"")</f>
        <v>60</v>
      </c>
      <c r="H2439" s="13">
        <f t="shared" si="268"/>
        <v>80</v>
      </c>
      <c r="I2439" s="20">
        <f>IFERROR([1]!EM_S_QSTM07_IS(B2439,"61",$I$1,"1")/1000000,"")</f>
        <v>-91.824470310000009</v>
      </c>
      <c r="J2439" s="13">
        <f t="shared" si="266"/>
        <v>294.46112205000003</v>
      </c>
      <c r="K2439" s="13">
        <f>IFERROR([1]!EM_S_QSTM07_IS(B2439,"61",$K$2,"1")/1000000,"")</f>
        <v>-19.445242359999998</v>
      </c>
      <c r="L2439" s="14">
        <f t="shared" si="269"/>
        <v>16.143093441495171</v>
      </c>
      <c r="M2439" s="33" t="str">
        <f ca="1">[1]!EM_S_MAJASSRES_NUM(B2439,$M$2,$M$1)</f>
        <v/>
      </c>
      <c r="N2439" s="29" t="str">
        <f t="shared" si="270"/>
        <v/>
      </c>
      <c r="O2439" s="21">
        <f t="shared" ca="1" si="271"/>
        <v>16.143093441495171</v>
      </c>
      <c r="P2439" s="10" t="str">
        <f t="shared" si="272"/>
        <v>财报</v>
      </c>
    </row>
    <row r="2440" spans="1:16" x14ac:dyDescent="0.2">
      <c r="A2440" s="17">
        <f t="shared" ca="1" si="267"/>
        <v>311</v>
      </c>
      <c r="B2440" s="8" t="s">
        <v>4886</v>
      </c>
      <c r="C2440" s="8" t="s">
        <v>4887</v>
      </c>
      <c r="D2440" s="13">
        <f>IFERROR([1]!EM_S_QSTM07_IS(B2440,"61",$C$1,"1")/1000000,"")</f>
        <v>267.40727896999999</v>
      </c>
      <c r="E2440" s="13" t="str">
        <f>IFERROR([1]!EM_S_PERFORMANCEEXPRESS_PERFEXNETPROFITTOSHAREHOLDER(B2440,$C$1)/1000000,"")</f>
        <v/>
      </c>
      <c r="F2440" s="13" t="str">
        <f>IFERROR([1]!EM_S_PROFITNOTICE_FORECASTT(B2440,$C$1)/1000000,"")</f>
        <v/>
      </c>
      <c r="G2440" s="13" t="str">
        <f>IFERROR([1]!EM_S_PROFITNOTICE_FORECASTL(B2440,$C$1)/1000000,"")</f>
        <v/>
      </c>
      <c r="H2440" s="13" t="str">
        <f t="shared" si="268"/>
        <v/>
      </c>
      <c r="I2440" s="20">
        <f>IFERROR([1]!EM_S_QSTM07_IS(B2440,"61",$I$1,"1")/1000000,"")</f>
        <v>40.568195969999998</v>
      </c>
      <c r="J2440" s="13">
        <f t="shared" si="266"/>
        <v>226.83908299999999</v>
      </c>
      <c r="K2440" s="13">
        <f>IFERROR([1]!EM_S_QSTM07_IS(B2440,"61",$K$2,"1")/1000000,"")</f>
        <v>150.70775497999998</v>
      </c>
      <c r="L2440" s="14">
        <f t="shared" si="269"/>
        <v>0.50515866307014656</v>
      </c>
      <c r="M2440" s="33" t="str">
        <f ca="1">[1]!EM_S_MAJASSRES_NUM(B2440,$M$2,$M$1)</f>
        <v/>
      </c>
      <c r="N2440" s="29" t="str">
        <f t="shared" si="270"/>
        <v/>
      </c>
      <c r="O2440" s="21">
        <f t="shared" ca="1" si="271"/>
        <v>0.50515866307014656</v>
      </c>
      <c r="P2440" s="10" t="str">
        <f t="shared" si="272"/>
        <v>财报</v>
      </c>
    </row>
    <row r="2441" spans="1:16" x14ac:dyDescent="0.2">
      <c r="A2441" s="17" t="str">
        <f t="shared" ca="1" si="267"/>
        <v/>
      </c>
      <c r="B2441" s="8" t="s">
        <v>60</v>
      </c>
      <c r="C2441" s="8" t="s">
        <v>61</v>
      </c>
      <c r="D2441" s="13">
        <f>IFERROR([1]!EM_S_QSTM07_IS(B2441,"61",$C$1,"1")/1000000,"")</f>
        <v>-4.8397130499999994</v>
      </c>
      <c r="E2441" s="13" t="str">
        <f>IFERROR([1]!EM_S_PERFORMANCEEXPRESS_PERFEXNETPROFITTOSHAREHOLDER(B2441,$C$1)/1000000,"")</f>
        <v/>
      </c>
      <c r="F2441" s="13" t="str">
        <f>IFERROR([1]!EM_S_PROFITNOTICE_FORECASTT(B2441,$C$1)/1000000,"")</f>
        <v/>
      </c>
      <c r="G2441" s="13" t="str">
        <f>IFERROR([1]!EM_S_PROFITNOTICE_FORECASTL(B2441,$C$1)/1000000,"")</f>
        <v/>
      </c>
      <c r="H2441" s="13" t="str">
        <f t="shared" si="268"/>
        <v/>
      </c>
      <c r="I2441" s="20">
        <f>IFERROR([1]!EM_S_QSTM07_IS(B2441,"61",$I$1,"1")/1000000,"")</f>
        <v>71.598707410000003</v>
      </c>
      <c r="J2441" s="13">
        <f t="shared" si="266"/>
        <v>-76.438420460000003</v>
      </c>
      <c r="K2441" s="13">
        <f>IFERROR([1]!EM_S_QSTM07_IS(B2441,"61",$K$2,"1")/1000000,"")</f>
        <v>8.7346614799999998</v>
      </c>
      <c r="L2441" s="14">
        <f t="shared" si="269"/>
        <v>-9.7511600346531129</v>
      </c>
      <c r="M2441" s="33" t="str">
        <f ca="1">[1]!EM_S_MAJASSRES_NUM(B2441,$M$2,$M$1)</f>
        <v/>
      </c>
      <c r="N2441" s="29">
        <f t="shared" si="270"/>
        <v>1</v>
      </c>
      <c r="O2441" s="21" t="str">
        <f t="shared" ca="1" si="271"/>
        <v/>
      </c>
      <c r="P2441" s="10" t="str">
        <f t="shared" si="272"/>
        <v>财报</v>
      </c>
    </row>
    <row r="2442" spans="1:16" x14ac:dyDescent="0.2">
      <c r="A2442" s="17">
        <f t="shared" ca="1" si="267"/>
        <v>1976</v>
      </c>
      <c r="B2442" s="8" t="s">
        <v>4888</v>
      </c>
      <c r="C2442" s="8" t="s">
        <v>4889</v>
      </c>
      <c r="D2442" s="13">
        <f>IFERROR([1]!EM_S_QSTM07_IS(B2442,"61",$C$1,"1")/1000000,"")</f>
        <v>-17.123216850000002</v>
      </c>
      <c r="E2442" s="13" t="str">
        <f>IFERROR([1]!EM_S_PERFORMANCEEXPRESS_PERFEXNETPROFITTOSHAREHOLDER(B2442,$C$1)/1000000,"")</f>
        <v/>
      </c>
      <c r="F2442" s="13" t="str">
        <f>IFERROR([1]!EM_S_PROFITNOTICE_FORECASTT(B2442,$C$1)/1000000,"")</f>
        <v/>
      </c>
      <c r="G2442" s="13" t="str">
        <f>IFERROR([1]!EM_S_PROFITNOTICE_FORECASTL(B2442,$C$1)/1000000,"")</f>
        <v/>
      </c>
      <c r="H2442" s="13" t="str">
        <f t="shared" si="268"/>
        <v/>
      </c>
      <c r="I2442" s="20">
        <f>IFERROR([1]!EM_S_QSTM07_IS(B2442,"61",$I$1,"1")/1000000,"")</f>
        <v>55.102379979999995</v>
      </c>
      <c r="J2442" s="13">
        <f t="shared" si="266"/>
        <v>-72.225596830000001</v>
      </c>
      <c r="K2442" s="13">
        <f>IFERROR([1]!EM_S_QSTM07_IS(B2442,"61",$K$2,"1")/1000000,"")</f>
        <v>43.499559979999994</v>
      </c>
      <c r="L2442" s="14">
        <f t="shared" si="269"/>
        <v>-2.6603753431806556</v>
      </c>
      <c r="M2442" s="33" t="str">
        <f ca="1">[1]!EM_S_MAJASSRES_NUM(B2442,$M$2,$M$1)</f>
        <v/>
      </c>
      <c r="N2442" s="29" t="str">
        <f t="shared" si="270"/>
        <v/>
      </c>
      <c r="O2442" s="21">
        <f t="shared" ca="1" si="271"/>
        <v>-2.6603753431806556</v>
      </c>
      <c r="P2442" s="10" t="str">
        <f t="shared" si="272"/>
        <v>财报</v>
      </c>
    </row>
    <row r="2443" spans="1:16" x14ac:dyDescent="0.2">
      <c r="A2443" s="17">
        <f t="shared" ca="1" si="267"/>
        <v>1657</v>
      </c>
      <c r="B2443" s="8" t="s">
        <v>4890</v>
      </c>
      <c r="C2443" s="8" t="s">
        <v>4891</v>
      </c>
      <c r="D2443" s="13">
        <f>IFERROR([1]!EM_S_QSTM07_IS(B2443,"61",$C$1,"1")/1000000,"")</f>
        <v>180.62667461000001</v>
      </c>
      <c r="E2443" s="13" t="str">
        <f>IFERROR([1]!EM_S_PERFORMANCEEXPRESS_PERFEXNETPROFITTOSHAREHOLDER(B2443,$C$1)/1000000,"")</f>
        <v/>
      </c>
      <c r="F2443" s="13" t="str">
        <f>IFERROR([1]!EM_S_PROFITNOTICE_FORECASTT(B2443,$C$1)/1000000,"")</f>
        <v/>
      </c>
      <c r="G2443" s="13" t="str">
        <f>IFERROR([1]!EM_S_PROFITNOTICE_FORECASTL(B2443,$C$1)/1000000,"")</f>
        <v/>
      </c>
      <c r="H2443" s="13" t="str">
        <f t="shared" si="268"/>
        <v/>
      </c>
      <c r="I2443" s="20">
        <f>IFERROR([1]!EM_S_QSTM07_IS(B2443,"61",$I$1,"1")/1000000,"")</f>
        <v>229.23154363</v>
      </c>
      <c r="J2443" s="13">
        <f t="shared" si="266"/>
        <v>-48.604869019999995</v>
      </c>
      <c r="K2443" s="13">
        <f>IFERROR([1]!EM_S_QSTM07_IS(B2443,"61",$K$2,"1")/1000000,"")</f>
        <v>363.09184866000004</v>
      </c>
      <c r="L2443" s="14">
        <f t="shared" si="269"/>
        <v>-1.1338638396851306</v>
      </c>
      <c r="M2443" s="33" t="str">
        <f ca="1">[1]!EM_S_MAJASSRES_NUM(B2443,$M$2,$M$1)</f>
        <v/>
      </c>
      <c r="N2443" s="29" t="str">
        <f t="shared" si="270"/>
        <v/>
      </c>
      <c r="O2443" s="21">
        <f t="shared" ca="1" si="271"/>
        <v>-1.1338638396851306</v>
      </c>
      <c r="P2443" s="10" t="str">
        <f t="shared" si="272"/>
        <v>财报</v>
      </c>
    </row>
    <row r="2444" spans="1:16" x14ac:dyDescent="0.2">
      <c r="A2444" s="17" t="str">
        <f t="shared" ca="1" si="267"/>
        <v/>
      </c>
      <c r="B2444" s="8" t="s">
        <v>4892</v>
      </c>
      <c r="C2444" s="8" t="s">
        <v>4893</v>
      </c>
      <c r="D2444" s="13">
        <f>IFERROR([1]!EM_S_QSTM07_IS(B2444,"61",$C$1,"1")/1000000,"")</f>
        <v>8.6586881699999996</v>
      </c>
      <c r="E2444" s="13" t="str">
        <f>IFERROR([1]!EM_S_PERFORMANCEEXPRESS_PERFEXNETPROFITTOSHAREHOLDER(B2444,$C$1)/1000000,"")</f>
        <v/>
      </c>
      <c r="F2444" s="13" t="str">
        <f>IFERROR([1]!EM_S_PROFITNOTICE_FORECASTT(B2444,$C$1)/1000000,"")</f>
        <v/>
      </c>
      <c r="G2444" s="13" t="str">
        <f>IFERROR([1]!EM_S_PROFITNOTICE_FORECASTL(B2444,$C$1)/1000000,"")</f>
        <v/>
      </c>
      <c r="H2444" s="13" t="str">
        <f t="shared" si="268"/>
        <v/>
      </c>
      <c r="I2444" s="20">
        <f>IFERROR([1]!EM_S_QSTM07_IS(B2444,"61",$I$1,"1")/1000000,"")</f>
        <v>4.1947567800000005</v>
      </c>
      <c r="J2444" s="13">
        <f t="shared" si="266"/>
        <v>4.4639313899999991</v>
      </c>
      <c r="K2444" s="13">
        <f>IFERROR([1]!EM_S_QSTM07_IS(B2444,"61",$K$2,"1")/1000000,"")</f>
        <v>-2.3213740400000002</v>
      </c>
      <c r="L2444" s="14">
        <f t="shared" si="269"/>
        <v>2.9229694625171212</v>
      </c>
      <c r="M2444" s="33" t="str">
        <f ca="1">[1]!EM_S_MAJASSRES_NUM(B2444,$M$2,$M$1)</f>
        <v/>
      </c>
      <c r="N2444" s="29">
        <f t="shared" si="270"/>
        <v>1</v>
      </c>
      <c r="O2444" s="21" t="str">
        <f t="shared" ca="1" si="271"/>
        <v/>
      </c>
      <c r="P2444" s="10" t="str">
        <f t="shared" si="272"/>
        <v>财报</v>
      </c>
    </row>
    <row r="2445" spans="1:16" x14ac:dyDescent="0.2">
      <c r="A2445" s="17">
        <f t="shared" ca="1" si="267"/>
        <v>730</v>
      </c>
      <c r="B2445" s="8" t="s">
        <v>4894</v>
      </c>
      <c r="C2445" s="8" t="s">
        <v>4895</v>
      </c>
      <c r="D2445" s="13">
        <f>IFERROR([1]!EM_S_QSTM07_IS(B2445,"61",$C$1,"1")/1000000,"")</f>
        <v>130.40218498000002</v>
      </c>
      <c r="E2445" s="13" t="str">
        <f>IFERROR([1]!EM_S_PERFORMANCEEXPRESS_PERFEXNETPROFITTOSHAREHOLDER(B2445,$C$1)/1000000,"")</f>
        <v/>
      </c>
      <c r="F2445" s="13" t="str">
        <f>IFERROR([1]!EM_S_PROFITNOTICE_FORECASTT(B2445,$C$1)/1000000,"")</f>
        <v/>
      </c>
      <c r="G2445" s="13" t="str">
        <f>IFERROR([1]!EM_S_PROFITNOTICE_FORECASTL(B2445,$C$1)/1000000,"")</f>
        <v/>
      </c>
      <c r="H2445" s="13" t="str">
        <f t="shared" si="268"/>
        <v/>
      </c>
      <c r="I2445" s="20">
        <f>IFERROR([1]!EM_S_QSTM07_IS(B2445,"61",$I$1,"1")/1000000,"")</f>
        <v>80.236011629999993</v>
      </c>
      <c r="J2445" s="13">
        <f t="shared" si="266"/>
        <v>50.166173350000022</v>
      </c>
      <c r="K2445" s="13">
        <f>IFERROR([1]!EM_S_QSTM07_IS(B2445,"61",$K$2,"1")/1000000,"")</f>
        <v>86.698175599999999</v>
      </c>
      <c r="L2445" s="14">
        <f t="shared" si="269"/>
        <v>-0.42136990769618893</v>
      </c>
      <c r="M2445" s="33" t="str">
        <f ca="1">[1]!EM_S_MAJASSRES_NUM(B2445,$M$2,$M$1)</f>
        <v/>
      </c>
      <c r="N2445" s="29" t="str">
        <f t="shared" si="270"/>
        <v/>
      </c>
      <c r="O2445" s="21">
        <f t="shared" ca="1" si="271"/>
        <v>-0.42136990769618893</v>
      </c>
      <c r="P2445" s="10" t="str">
        <f t="shared" si="272"/>
        <v>财报</v>
      </c>
    </row>
    <row r="2446" spans="1:16" x14ac:dyDescent="0.2">
      <c r="A2446" s="17">
        <f t="shared" ca="1" si="267"/>
        <v>556</v>
      </c>
      <c r="B2446" s="8" t="s">
        <v>4896</v>
      </c>
      <c r="C2446" s="8" t="s">
        <v>4897</v>
      </c>
      <c r="D2446" s="13">
        <f>IFERROR([1]!EM_S_QSTM07_IS(B2446,"61",$C$1,"1")/1000000,"")</f>
        <v>33.946396</v>
      </c>
      <c r="E2446" s="13" t="str">
        <f>IFERROR([1]!EM_S_PERFORMANCEEXPRESS_PERFEXNETPROFITTOSHAREHOLDER(B2446,$C$1)/1000000,"")</f>
        <v/>
      </c>
      <c r="F2446" s="13" t="str">
        <f>IFERROR([1]!EM_S_PROFITNOTICE_FORECASTT(B2446,$C$1)/1000000,"")</f>
        <v/>
      </c>
      <c r="G2446" s="13" t="str">
        <f>IFERROR([1]!EM_S_PROFITNOTICE_FORECASTL(B2446,$C$1)/1000000,"")</f>
        <v/>
      </c>
      <c r="H2446" s="13" t="str">
        <f t="shared" si="268"/>
        <v/>
      </c>
      <c r="I2446" s="20">
        <f>IFERROR([1]!EM_S_QSTM07_IS(B2446,"61",$I$1,"1")/1000000,"")</f>
        <v>1.29984733</v>
      </c>
      <c r="J2446" s="13">
        <f t="shared" si="266"/>
        <v>32.646548670000001</v>
      </c>
      <c r="K2446" s="13">
        <f>IFERROR([1]!EM_S_QSTM07_IS(B2446,"61",$K$2,"1")/1000000,"")</f>
        <v>41.129240689999996</v>
      </c>
      <c r="L2446" s="14">
        <f t="shared" si="269"/>
        <v>-0.20624479999365619</v>
      </c>
      <c r="M2446" s="33" t="str">
        <f ca="1">[1]!EM_S_MAJASSRES_NUM(B2446,$M$2,$M$1)</f>
        <v/>
      </c>
      <c r="N2446" s="29" t="str">
        <f t="shared" si="270"/>
        <v/>
      </c>
      <c r="O2446" s="21">
        <f t="shared" ca="1" si="271"/>
        <v>-0.20624479999365619</v>
      </c>
      <c r="P2446" s="10" t="str">
        <f t="shared" si="272"/>
        <v>财报</v>
      </c>
    </row>
    <row r="2447" spans="1:16" x14ac:dyDescent="0.2">
      <c r="A2447" s="17">
        <f t="shared" ca="1" si="267"/>
        <v>197</v>
      </c>
      <c r="B2447" s="8" t="s">
        <v>4898</v>
      </c>
      <c r="C2447" s="8" t="s">
        <v>4899</v>
      </c>
      <c r="D2447" s="13">
        <f>IFERROR([1]!EM_S_QSTM07_IS(B2447,"61",$C$1,"1")/1000000,"")</f>
        <v>-13.85922961</v>
      </c>
      <c r="E2447" s="13" t="str">
        <f>IFERROR([1]!EM_S_PERFORMANCEEXPRESS_PERFEXNETPROFITTOSHAREHOLDER(B2447,$C$1)/1000000,"")</f>
        <v/>
      </c>
      <c r="F2447" s="13" t="str">
        <f>IFERROR([1]!EM_S_PROFITNOTICE_FORECASTT(B2447,$C$1)/1000000,"")</f>
        <v/>
      </c>
      <c r="G2447" s="13" t="str">
        <f>IFERROR([1]!EM_S_PROFITNOTICE_FORECASTL(B2447,$C$1)/1000000,"")</f>
        <v/>
      </c>
      <c r="H2447" s="13" t="str">
        <f t="shared" si="268"/>
        <v/>
      </c>
      <c r="I2447" s="20">
        <f>IFERROR([1]!EM_S_QSTM07_IS(B2447,"61",$I$1,"1")/1000000,"")</f>
        <v>-20.455139149999997</v>
      </c>
      <c r="J2447" s="13">
        <f t="shared" si="266"/>
        <v>6.5959095399999974</v>
      </c>
      <c r="K2447" s="13">
        <f>IFERROR([1]!EM_S_QSTM07_IS(B2447,"61",$K$2,"1")/1000000,"")</f>
        <v>-108.9259289</v>
      </c>
      <c r="L2447" s="14">
        <f t="shared" si="269"/>
        <v>1.0605540811688225</v>
      </c>
      <c r="M2447" s="33" t="str">
        <f ca="1">[1]!EM_S_MAJASSRES_NUM(B2447,$M$2,$M$1)</f>
        <v/>
      </c>
      <c r="N2447" s="29" t="str">
        <f t="shared" si="270"/>
        <v/>
      </c>
      <c r="O2447" s="21">
        <f t="shared" ca="1" si="271"/>
        <v>1.0605540811688225</v>
      </c>
      <c r="P2447" s="10" t="str">
        <f t="shared" si="272"/>
        <v>财报</v>
      </c>
    </row>
    <row r="2448" spans="1:16" x14ac:dyDescent="0.2">
      <c r="A2448" s="17" t="str">
        <f t="shared" ca="1" si="267"/>
        <v/>
      </c>
      <c r="B2448" s="8" t="s">
        <v>74</v>
      </c>
      <c r="C2448" s="8" t="s">
        <v>75</v>
      </c>
      <c r="D2448" s="13">
        <f>IFERROR([1]!EM_S_QSTM07_IS(B2448,"61",$C$1,"1")/1000000,"")</f>
        <v>-9.7381402000000001</v>
      </c>
      <c r="E2448" s="13" t="str">
        <f>IFERROR([1]!EM_S_PERFORMANCEEXPRESS_PERFEXNETPROFITTOSHAREHOLDER(B2448,$C$1)/1000000,"")</f>
        <v/>
      </c>
      <c r="F2448" s="13" t="str">
        <f>IFERROR([1]!EM_S_PROFITNOTICE_FORECASTT(B2448,$C$1)/1000000,"")</f>
        <v/>
      </c>
      <c r="G2448" s="13" t="str">
        <f>IFERROR([1]!EM_S_PROFITNOTICE_FORECASTL(B2448,$C$1)/1000000,"")</f>
        <v/>
      </c>
      <c r="H2448" s="13" t="str">
        <f t="shared" si="268"/>
        <v/>
      </c>
      <c r="I2448" s="20">
        <f>IFERROR([1]!EM_S_QSTM07_IS(B2448,"61",$I$1,"1")/1000000,"")</f>
        <v>-12.20785098</v>
      </c>
      <c r="J2448" s="13">
        <f t="shared" si="266"/>
        <v>2.4697107799999998</v>
      </c>
      <c r="K2448" s="13">
        <f>IFERROR([1]!EM_S_QSTM07_IS(B2448,"61",$K$2,"1")/1000000,"")</f>
        <v>-8.4947323900000011</v>
      </c>
      <c r="L2448" s="14">
        <f t="shared" si="269"/>
        <v>1.2907343829815454</v>
      </c>
      <c r="M2448" s="33" t="str">
        <f ca="1">[1]!EM_S_MAJASSRES_NUM(B2448,$M$2,$M$1)</f>
        <v/>
      </c>
      <c r="N2448" s="29">
        <f t="shared" si="270"/>
        <v>1</v>
      </c>
      <c r="O2448" s="21" t="str">
        <f t="shared" ca="1" si="271"/>
        <v/>
      </c>
      <c r="P2448" s="10" t="str">
        <f t="shared" si="272"/>
        <v>财报</v>
      </c>
    </row>
    <row r="2449" spans="1:16" x14ac:dyDescent="0.2">
      <c r="A2449" s="17">
        <f t="shared" ca="1" si="267"/>
        <v>1162</v>
      </c>
      <c r="B2449" s="8" t="s">
        <v>4900</v>
      </c>
      <c r="C2449" s="8" t="s">
        <v>4901</v>
      </c>
      <c r="D2449" s="13">
        <f>IFERROR([1]!EM_S_QSTM07_IS(B2449,"61",$C$1,"1")/1000000,"")</f>
        <v>19.235667530000001</v>
      </c>
      <c r="E2449" s="13" t="str">
        <f>IFERROR([1]!EM_S_PERFORMANCEEXPRESS_PERFEXNETPROFITTOSHAREHOLDER(B2449,$C$1)/1000000,"")</f>
        <v/>
      </c>
      <c r="F2449" s="13" t="str">
        <f>IFERROR([1]!EM_S_PROFITNOTICE_FORECASTT(B2449,$C$1)/1000000,"")</f>
        <v/>
      </c>
      <c r="G2449" s="13" t="str">
        <f>IFERROR([1]!EM_S_PROFITNOTICE_FORECASTL(B2449,$C$1)/1000000,"")</f>
        <v/>
      </c>
      <c r="H2449" s="13" t="str">
        <f t="shared" si="268"/>
        <v/>
      </c>
      <c r="I2449" s="20">
        <f>IFERROR([1]!EM_S_QSTM07_IS(B2449,"61",$I$1,"1")/1000000,"")</f>
        <v>7.7391738399999994</v>
      </c>
      <c r="J2449" s="13">
        <f t="shared" si="266"/>
        <v>11.496493690000001</v>
      </c>
      <c r="K2449" s="13">
        <f>IFERROR([1]!EM_S_QSTM07_IS(B2449,"61",$K$2,"1")/1000000,"")</f>
        <v>48.006067119999997</v>
      </c>
      <c r="L2449" s="14">
        <f t="shared" si="269"/>
        <v>-0.76051998466647142</v>
      </c>
      <c r="M2449" s="33" t="str">
        <f ca="1">[1]!EM_S_MAJASSRES_NUM(B2449,$M$2,$M$1)</f>
        <v/>
      </c>
      <c r="N2449" s="29" t="str">
        <f t="shared" si="270"/>
        <v/>
      </c>
      <c r="O2449" s="21">
        <f t="shared" ca="1" si="271"/>
        <v>-0.76051998466647142</v>
      </c>
      <c r="P2449" s="10" t="str">
        <f t="shared" si="272"/>
        <v>财报</v>
      </c>
    </row>
    <row r="2450" spans="1:16" x14ac:dyDescent="0.2">
      <c r="A2450" s="17">
        <f t="shared" ca="1" si="267"/>
        <v>1507</v>
      </c>
      <c r="B2450" s="8" t="s">
        <v>4902</v>
      </c>
      <c r="C2450" s="8" t="s">
        <v>4903</v>
      </c>
      <c r="D2450" s="13">
        <f>IFERROR([1]!EM_S_QSTM07_IS(B2450,"61",$C$1,"1")/1000000,"")</f>
        <v>1838.06424739</v>
      </c>
      <c r="E2450" s="13" t="str">
        <f>IFERROR([1]!EM_S_PERFORMANCEEXPRESS_PERFEXNETPROFITTOSHAREHOLDER(B2450,$C$1)/1000000,"")</f>
        <v/>
      </c>
      <c r="F2450" s="13" t="str">
        <f>IFERROR([1]!EM_S_PROFITNOTICE_FORECASTT(B2450,$C$1)/1000000,"")</f>
        <v/>
      </c>
      <c r="G2450" s="13" t="str">
        <f>IFERROR([1]!EM_S_PROFITNOTICE_FORECASTL(B2450,$C$1)/1000000,"")</f>
        <v/>
      </c>
      <c r="H2450" s="13" t="str">
        <f t="shared" si="268"/>
        <v/>
      </c>
      <c r="I2450" s="20">
        <f>IFERROR([1]!EM_S_QSTM07_IS(B2450,"61",$I$1,"1")/1000000,"")</f>
        <v>1817.8488856500001</v>
      </c>
      <c r="J2450" s="13">
        <f t="shared" si="266"/>
        <v>20.215361739999935</v>
      </c>
      <c r="K2450" s="13">
        <f>IFERROR([1]!EM_S_QSTM07_IS(B2450,"61",$K$2,"1")/1000000,"")</f>
        <v>1734.6737068499999</v>
      </c>
      <c r="L2450" s="14">
        <f t="shared" si="269"/>
        <v>-0.98834630301931015</v>
      </c>
      <c r="M2450" s="33" t="str">
        <f ca="1">[1]!EM_S_MAJASSRES_NUM(B2450,$M$2,$M$1)</f>
        <v/>
      </c>
      <c r="N2450" s="29" t="str">
        <f t="shared" si="270"/>
        <v/>
      </c>
      <c r="O2450" s="21">
        <f t="shared" ca="1" si="271"/>
        <v>-0.98834630301931015</v>
      </c>
      <c r="P2450" s="10" t="str">
        <f t="shared" si="272"/>
        <v>财报</v>
      </c>
    </row>
    <row r="2451" spans="1:16" x14ac:dyDescent="0.2">
      <c r="A2451" s="17" t="str">
        <f t="shared" ca="1" si="267"/>
        <v/>
      </c>
      <c r="B2451" s="8" t="s">
        <v>4904</v>
      </c>
      <c r="C2451" s="8" t="s">
        <v>4905</v>
      </c>
      <c r="D2451" s="13">
        <f>IFERROR([1]!EM_S_QSTM07_IS(B2451,"61",$C$1,"1")/1000000,"")</f>
        <v>10.130791039999998</v>
      </c>
      <c r="E2451" s="13" t="str">
        <f>IFERROR([1]!EM_S_PERFORMANCEEXPRESS_PERFEXNETPROFITTOSHAREHOLDER(B2451,$C$1)/1000000,"")</f>
        <v/>
      </c>
      <c r="F2451" s="13" t="str">
        <f>IFERROR([1]!EM_S_PROFITNOTICE_FORECASTT(B2451,$C$1)/1000000,"")</f>
        <v/>
      </c>
      <c r="G2451" s="13" t="str">
        <f>IFERROR([1]!EM_S_PROFITNOTICE_FORECASTL(B2451,$C$1)/1000000,"")</f>
        <v/>
      </c>
      <c r="H2451" s="13" t="str">
        <f t="shared" si="268"/>
        <v/>
      </c>
      <c r="I2451" s="20">
        <f>IFERROR([1]!EM_S_QSTM07_IS(B2451,"61",$I$1,"1")/1000000,"")</f>
        <v>13.75927051</v>
      </c>
      <c r="J2451" s="13">
        <f t="shared" si="266"/>
        <v>-3.628479470000002</v>
      </c>
      <c r="K2451" s="13">
        <f>IFERROR([1]!EM_S_QSTM07_IS(B2451,"61",$K$2,"1")/1000000,"")</f>
        <v>6.3451900599999993</v>
      </c>
      <c r="L2451" s="14">
        <f t="shared" si="269"/>
        <v>-1.5718472473935641</v>
      </c>
      <c r="M2451" s="33" t="str">
        <f ca="1">[1]!EM_S_MAJASSRES_NUM(B2451,$M$2,$M$1)</f>
        <v/>
      </c>
      <c r="N2451" s="29">
        <f t="shared" si="270"/>
        <v>1</v>
      </c>
      <c r="O2451" s="21" t="str">
        <f t="shared" ca="1" si="271"/>
        <v/>
      </c>
      <c r="P2451" s="10" t="str">
        <f t="shared" si="272"/>
        <v>财报</v>
      </c>
    </row>
    <row r="2452" spans="1:16" x14ac:dyDescent="0.2">
      <c r="A2452" s="17">
        <f t="shared" ca="1" si="267"/>
        <v>514</v>
      </c>
      <c r="B2452" s="8" t="s">
        <v>4906</v>
      </c>
      <c r="C2452" s="8" t="s">
        <v>4907</v>
      </c>
      <c r="D2452" s="13">
        <f>IFERROR([1]!EM_S_QSTM07_IS(B2452,"61",$C$1,"1")/1000000,"")</f>
        <v>49.007412130000006</v>
      </c>
      <c r="E2452" s="13" t="str">
        <f>IFERROR([1]!EM_S_PERFORMANCEEXPRESS_PERFEXNETPROFITTOSHAREHOLDER(B2452,$C$1)/1000000,"")</f>
        <v/>
      </c>
      <c r="F2452" s="13" t="str">
        <f>IFERROR([1]!EM_S_PROFITNOTICE_FORECASTT(B2452,$C$1)/1000000,"")</f>
        <v/>
      </c>
      <c r="G2452" s="13" t="str">
        <f>IFERROR([1]!EM_S_PROFITNOTICE_FORECASTL(B2452,$C$1)/1000000,"")</f>
        <v/>
      </c>
      <c r="H2452" s="13" t="str">
        <f t="shared" si="268"/>
        <v/>
      </c>
      <c r="I2452" s="20">
        <f>IFERROR([1]!EM_S_QSTM07_IS(B2452,"61",$I$1,"1")/1000000,"")</f>
        <v>-14.055115089999999</v>
      </c>
      <c r="J2452" s="13">
        <f t="shared" si="266"/>
        <v>63.062527220000007</v>
      </c>
      <c r="K2452" s="13">
        <f>IFERROR([1]!EM_S_QSTM07_IS(B2452,"61",$K$2,"1")/1000000,"")</f>
        <v>73.320463029999999</v>
      </c>
      <c r="L2452" s="14">
        <f t="shared" si="269"/>
        <v>-0.13990549685703468</v>
      </c>
      <c r="M2452" s="33" t="str">
        <f ca="1">[1]!EM_S_MAJASSRES_NUM(B2452,$M$2,$M$1)</f>
        <v/>
      </c>
      <c r="N2452" s="29" t="str">
        <f t="shared" si="270"/>
        <v/>
      </c>
      <c r="O2452" s="21">
        <f t="shared" ca="1" si="271"/>
        <v>-0.13990549685703468</v>
      </c>
      <c r="P2452" s="10" t="str">
        <f t="shared" si="272"/>
        <v>财报</v>
      </c>
    </row>
    <row r="2453" spans="1:16" x14ac:dyDescent="0.2">
      <c r="A2453" s="17" t="str">
        <f t="shared" ca="1" si="267"/>
        <v/>
      </c>
      <c r="B2453" s="8" t="s">
        <v>4908</v>
      </c>
      <c r="C2453" s="8" t="s">
        <v>4909</v>
      </c>
      <c r="D2453" s="13">
        <f>IFERROR([1]!EM_S_QSTM07_IS(B2453,"61",$C$1,"1")/1000000,"")</f>
        <v>5.1147582500000004</v>
      </c>
      <c r="E2453" s="13" t="str">
        <f>IFERROR([1]!EM_S_PERFORMANCEEXPRESS_PERFEXNETPROFITTOSHAREHOLDER(B2453,$C$1)/1000000,"")</f>
        <v/>
      </c>
      <c r="F2453" s="13">
        <f>IFERROR([1]!EM_S_PROFITNOTICE_FORECASTT(B2453,$C$1)/1000000,"")</f>
        <v>6</v>
      </c>
      <c r="G2453" s="13">
        <f>IFERROR([1]!EM_S_PROFITNOTICE_FORECASTL(B2453,$C$1)/1000000,"")</f>
        <v>6</v>
      </c>
      <c r="H2453" s="13">
        <f t="shared" si="268"/>
        <v>6</v>
      </c>
      <c r="I2453" s="20">
        <f>IFERROR([1]!EM_S_QSTM07_IS(B2453,"61",$I$1,"1")/1000000,"")</f>
        <v>1.26034281</v>
      </c>
      <c r="J2453" s="13">
        <f t="shared" si="266"/>
        <v>3.8544154400000004</v>
      </c>
      <c r="K2453" s="13">
        <f>IFERROR([1]!EM_S_QSTM07_IS(B2453,"61",$K$2,"1")/1000000,"")</f>
        <v>3.9064576500000001</v>
      </c>
      <c r="L2453" s="14">
        <f t="shared" si="269"/>
        <v>-1.3322097578608014E-2</v>
      </c>
      <c r="M2453" s="33" t="str">
        <f ca="1">[1]!EM_S_MAJASSRES_NUM(B2453,$M$2,$M$1)</f>
        <v/>
      </c>
      <c r="N2453" s="29">
        <f t="shared" si="270"/>
        <v>1</v>
      </c>
      <c r="O2453" s="21" t="str">
        <f t="shared" ca="1" si="271"/>
        <v/>
      </c>
      <c r="P2453" s="10" t="str">
        <f t="shared" si="272"/>
        <v>财报</v>
      </c>
    </row>
    <row r="2454" spans="1:16" x14ac:dyDescent="0.2">
      <c r="A2454" s="17">
        <f t="shared" ca="1" si="267"/>
        <v>1893</v>
      </c>
      <c r="B2454" s="8" t="s">
        <v>4910</v>
      </c>
      <c r="C2454" s="8" t="s">
        <v>4911</v>
      </c>
      <c r="D2454" s="13">
        <f>IFERROR([1]!EM_S_QSTM07_IS(B2454,"61",$C$1,"1")/1000000,"")</f>
        <v>-23.173275019999998</v>
      </c>
      <c r="E2454" s="13" t="str">
        <f>IFERROR([1]!EM_S_PERFORMANCEEXPRESS_PERFEXNETPROFITTOSHAREHOLDER(B2454,$C$1)/1000000,"")</f>
        <v/>
      </c>
      <c r="F2454" s="13" t="str">
        <f>IFERROR([1]!EM_S_PROFITNOTICE_FORECASTT(B2454,$C$1)/1000000,"")</f>
        <v/>
      </c>
      <c r="G2454" s="13" t="str">
        <f>IFERROR([1]!EM_S_PROFITNOTICE_FORECASTL(B2454,$C$1)/1000000,"")</f>
        <v/>
      </c>
      <c r="H2454" s="13" t="str">
        <f t="shared" si="268"/>
        <v/>
      </c>
      <c r="I2454" s="20">
        <f>IFERROR([1]!EM_S_QSTM07_IS(B2454,"61",$I$1,"1")/1000000,"")</f>
        <v>-13.07563929</v>
      </c>
      <c r="J2454" s="13">
        <f t="shared" si="266"/>
        <v>-10.097635729999999</v>
      </c>
      <c r="K2454" s="13">
        <f>IFERROR([1]!EM_S_QSTM07_IS(B2454,"61",$K$2,"1")/1000000,"")</f>
        <v>15.099485529999999</v>
      </c>
      <c r="L2454" s="14">
        <f t="shared" si="269"/>
        <v>-1.6687403825738159</v>
      </c>
      <c r="M2454" s="33" t="str">
        <f ca="1">[1]!EM_S_MAJASSRES_NUM(B2454,$M$2,$M$1)</f>
        <v/>
      </c>
      <c r="N2454" s="29" t="str">
        <f t="shared" si="270"/>
        <v/>
      </c>
      <c r="O2454" s="21">
        <f t="shared" ca="1" si="271"/>
        <v>-1.6687403825738159</v>
      </c>
      <c r="P2454" s="10" t="str">
        <f t="shared" si="272"/>
        <v>财报</v>
      </c>
    </row>
    <row r="2455" spans="1:16" x14ac:dyDescent="0.2">
      <c r="A2455" s="17">
        <f t="shared" ca="1" si="267"/>
        <v>34</v>
      </c>
      <c r="B2455" s="8" t="s">
        <v>4912</v>
      </c>
      <c r="C2455" s="8" t="s">
        <v>4913</v>
      </c>
      <c r="D2455" s="13">
        <f>IFERROR([1]!EM_S_QSTM07_IS(B2455,"61",$C$1,"1")/1000000,"")</f>
        <v>144.44359900000001</v>
      </c>
      <c r="E2455" s="13" t="str">
        <f>IFERROR([1]!EM_S_PERFORMANCEEXPRESS_PERFEXNETPROFITTOSHAREHOLDER(B2455,$C$1)/1000000,"")</f>
        <v/>
      </c>
      <c r="F2455" s="13" t="str">
        <f>IFERROR([1]!EM_S_PROFITNOTICE_FORECASTT(B2455,$C$1)/1000000,"")</f>
        <v/>
      </c>
      <c r="G2455" s="13" t="str">
        <f>IFERROR([1]!EM_S_PROFITNOTICE_FORECASTL(B2455,$C$1)/1000000,"")</f>
        <v/>
      </c>
      <c r="H2455" s="13" t="str">
        <f t="shared" si="268"/>
        <v/>
      </c>
      <c r="I2455" s="20">
        <f>IFERROR([1]!EM_S_QSTM07_IS(B2455,"61",$I$1,"1")/1000000,"")</f>
        <v>-136.40334899999999</v>
      </c>
      <c r="J2455" s="13">
        <f t="shared" si="266"/>
        <v>280.846948</v>
      </c>
      <c r="K2455" s="13">
        <f>IFERROR([1]!EM_S_QSTM07_IS(B2455,"61",$K$2,"1")/1000000,"")</f>
        <v>60.265898999999997</v>
      </c>
      <c r="L2455" s="14">
        <f t="shared" si="269"/>
        <v>3.6601303997804799</v>
      </c>
      <c r="M2455" s="33" t="str">
        <f ca="1">[1]!EM_S_MAJASSRES_NUM(B2455,$M$2,$M$1)</f>
        <v/>
      </c>
      <c r="N2455" s="29" t="str">
        <f t="shared" si="270"/>
        <v/>
      </c>
      <c r="O2455" s="21">
        <f t="shared" ca="1" si="271"/>
        <v>3.6601303997804799</v>
      </c>
      <c r="P2455" s="10" t="str">
        <f t="shared" si="272"/>
        <v>财报</v>
      </c>
    </row>
    <row r="2456" spans="1:16" x14ac:dyDescent="0.2">
      <c r="A2456" s="17">
        <f t="shared" ca="1" si="267"/>
        <v>76</v>
      </c>
      <c r="B2456" s="8" t="s">
        <v>4914</v>
      </c>
      <c r="C2456" s="8" t="s">
        <v>4915</v>
      </c>
      <c r="D2456" s="13">
        <f>IFERROR([1]!EM_S_QSTM07_IS(B2456,"61",$C$1,"1")/1000000,"")</f>
        <v>-30.230843739999997</v>
      </c>
      <c r="E2456" s="13" t="str">
        <f>IFERROR([1]!EM_S_PERFORMANCEEXPRESS_PERFEXNETPROFITTOSHAREHOLDER(B2456,$C$1)/1000000,"")</f>
        <v/>
      </c>
      <c r="F2456" s="13" t="str">
        <f>IFERROR([1]!EM_S_PROFITNOTICE_FORECASTT(B2456,$C$1)/1000000,"")</f>
        <v/>
      </c>
      <c r="G2456" s="13" t="str">
        <f>IFERROR([1]!EM_S_PROFITNOTICE_FORECASTL(B2456,$C$1)/1000000,"")</f>
        <v/>
      </c>
      <c r="H2456" s="13" t="str">
        <f t="shared" si="268"/>
        <v/>
      </c>
      <c r="I2456" s="20">
        <f>IFERROR([1]!EM_S_QSTM07_IS(B2456,"61",$I$1,"1")/1000000,"")</f>
        <v>-79.218414949999996</v>
      </c>
      <c r="J2456" s="13">
        <f t="shared" si="266"/>
        <v>48.987571209999999</v>
      </c>
      <c r="K2456" s="13">
        <f>IFERROR([1]!EM_S_QSTM07_IS(B2456,"61",$K$2,"1")/1000000,"")</f>
        <v>-42.104818119999997</v>
      </c>
      <c r="L2456" s="14">
        <f t="shared" si="269"/>
        <v>2.1634671136776782</v>
      </c>
      <c r="M2456" s="33" t="str">
        <f ca="1">[1]!EM_S_MAJASSRES_NUM(B2456,$M$2,$M$1)</f>
        <v/>
      </c>
      <c r="N2456" s="29" t="str">
        <f t="shared" si="270"/>
        <v/>
      </c>
      <c r="O2456" s="21">
        <f t="shared" ca="1" si="271"/>
        <v>2.1634671136776782</v>
      </c>
      <c r="P2456" s="10" t="str">
        <f t="shared" si="272"/>
        <v>财报</v>
      </c>
    </row>
    <row r="2457" spans="1:16" x14ac:dyDescent="0.2">
      <c r="A2457" s="17">
        <f t="shared" ca="1" si="267"/>
        <v>976</v>
      </c>
      <c r="B2457" s="8" t="s">
        <v>4916</v>
      </c>
      <c r="C2457" s="8" t="s">
        <v>4917</v>
      </c>
      <c r="D2457" s="13">
        <f>IFERROR([1]!EM_S_QSTM07_IS(B2457,"61",$C$1,"1")/1000000,"")</f>
        <v>126.29200998</v>
      </c>
      <c r="E2457" s="13" t="str">
        <f>IFERROR([1]!EM_S_PERFORMANCEEXPRESS_PERFEXNETPROFITTOSHAREHOLDER(B2457,$C$1)/1000000,"")</f>
        <v/>
      </c>
      <c r="F2457" s="13" t="str">
        <f>IFERROR([1]!EM_S_PROFITNOTICE_FORECASTT(B2457,$C$1)/1000000,"")</f>
        <v/>
      </c>
      <c r="G2457" s="13" t="str">
        <f>IFERROR([1]!EM_S_PROFITNOTICE_FORECASTL(B2457,$C$1)/1000000,"")</f>
        <v/>
      </c>
      <c r="H2457" s="13" t="str">
        <f t="shared" si="268"/>
        <v/>
      </c>
      <c r="I2457" s="20">
        <f>IFERROR([1]!EM_S_QSTM07_IS(B2457,"61",$I$1,"1")/1000000,"")</f>
        <v>45.504029780000003</v>
      </c>
      <c r="J2457" s="13">
        <f t="shared" si="266"/>
        <v>80.787980199999993</v>
      </c>
      <c r="K2457" s="13">
        <f>IFERROR([1]!EM_S_QSTM07_IS(B2457,"61",$K$2,"1")/1000000,"")</f>
        <v>215.67654662999999</v>
      </c>
      <c r="L2457" s="14">
        <f t="shared" si="269"/>
        <v>-0.62542065207213116</v>
      </c>
      <c r="M2457" s="33" t="str">
        <f ca="1">[1]!EM_S_MAJASSRES_NUM(B2457,$M$2,$M$1)</f>
        <v/>
      </c>
      <c r="N2457" s="29" t="str">
        <f t="shared" si="270"/>
        <v/>
      </c>
      <c r="O2457" s="21">
        <f t="shared" ca="1" si="271"/>
        <v>-0.62542065207213116</v>
      </c>
      <c r="P2457" s="10" t="str">
        <f t="shared" si="272"/>
        <v>财报</v>
      </c>
    </row>
    <row r="2458" spans="1:16" x14ac:dyDescent="0.2">
      <c r="A2458" s="17">
        <f t="shared" ca="1" si="267"/>
        <v>1314</v>
      </c>
      <c r="B2458" s="8" t="s">
        <v>4918</v>
      </c>
      <c r="C2458" s="8" t="s">
        <v>4919</v>
      </c>
      <c r="D2458" s="13">
        <f>IFERROR([1]!EM_S_QSTM07_IS(B2458,"61",$C$1,"1")/1000000,"")</f>
        <v>218.35045586000001</v>
      </c>
      <c r="E2458" s="13" t="str">
        <f>IFERROR([1]!EM_S_PERFORMANCEEXPRESS_PERFEXNETPROFITTOSHAREHOLDER(B2458,$C$1)/1000000,"")</f>
        <v/>
      </c>
      <c r="F2458" s="13" t="str">
        <f>IFERROR([1]!EM_S_PROFITNOTICE_FORECASTT(B2458,$C$1)/1000000,"")</f>
        <v/>
      </c>
      <c r="G2458" s="13" t="str">
        <f>IFERROR([1]!EM_S_PROFITNOTICE_FORECASTL(B2458,$C$1)/1000000,"")</f>
        <v/>
      </c>
      <c r="H2458" s="13" t="str">
        <f t="shared" si="268"/>
        <v/>
      </c>
      <c r="I2458" s="20">
        <f>IFERROR([1]!EM_S_QSTM07_IS(B2458,"61",$I$1,"1")/1000000,"")</f>
        <v>185.78014374</v>
      </c>
      <c r="J2458" s="13">
        <f t="shared" si="266"/>
        <v>32.570312120000011</v>
      </c>
      <c r="K2458" s="13">
        <f>IFERROR([1]!EM_S_QSTM07_IS(B2458,"61",$K$2,"1")/1000000,"")</f>
        <v>247.57117346000001</v>
      </c>
      <c r="L2458" s="14">
        <f t="shared" si="269"/>
        <v>-0.86844061178527154</v>
      </c>
      <c r="M2458" s="33" t="str">
        <f ca="1">[1]!EM_S_MAJASSRES_NUM(B2458,$M$2,$M$1)</f>
        <v/>
      </c>
      <c r="N2458" s="29" t="str">
        <f t="shared" si="270"/>
        <v/>
      </c>
      <c r="O2458" s="21">
        <f t="shared" ca="1" si="271"/>
        <v>-0.86844061178527154</v>
      </c>
      <c r="P2458" s="10" t="str">
        <f t="shared" si="272"/>
        <v>财报</v>
      </c>
    </row>
    <row r="2459" spans="1:16" x14ac:dyDescent="0.2">
      <c r="A2459" s="17">
        <f t="shared" ca="1" si="267"/>
        <v>1322</v>
      </c>
      <c r="B2459" s="8" t="s">
        <v>4920</v>
      </c>
      <c r="C2459" s="8" t="s">
        <v>4921</v>
      </c>
      <c r="D2459" s="13">
        <f>IFERROR([1]!EM_S_QSTM07_IS(B2459,"61",$C$1,"1")/1000000,"")</f>
        <v>49.316834960000001</v>
      </c>
      <c r="E2459" s="13" t="str">
        <f>IFERROR([1]!EM_S_PERFORMANCEEXPRESS_PERFEXNETPROFITTOSHAREHOLDER(B2459,$C$1)/1000000,"")</f>
        <v/>
      </c>
      <c r="F2459" s="13" t="str">
        <f>IFERROR([1]!EM_S_PROFITNOTICE_FORECASTT(B2459,$C$1)/1000000,"")</f>
        <v/>
      </c>
      <c r="G2459" s="13" t="str">
        <f>IFERROR([1]!EM_S_PROFITNOTICE_FORECASTL(B2459,$C$1)/1000000,"")</f>
        <v/>
      </c>
      <c r="H2459" s="13" t="str">
        <f t="shared" si="268"/>
        <v/>
      </c>
      <c r="I2459" s="20">
        <f>IFERROR([1]!EM_S_QSTM07_IS(B2459,"61",$I$1,"1")/1000000,"")</f>
        <v>31.564044429999999</v>
      </c>
      <c r="J2459" s="13">
        <f t="shared" si="266"/>
        <v>17.752790530000002</v>
      </c>
      <c r="K2459" s="13">
        <f>IFERROR([1]!EM_S_QSTM07_IS(B2459,"61",$K$2,"1")/1000000,"")</f>
        <v>140.26413585</v>
      </c>
      <c r="L2459" s="14">
        <f t="shared" si="269"/>
        <v>-0.87343314509858005</v>
      </c>
      <c r="M2459" s="33" t="str">
        <f ca="1">[1]!EM_S_MAJASSRES_NUM(B2459,$M$2,$M$1)</f>
        <v/>
      </c>
      <c r="N2459" s="29" t="str">
        <f t="shared" si="270"/>
        <v/>
      </c>
      <c r="O2459" s="21">
        <f t="shared" ca="1" si="271"/>
        <v>-0.87343314509858005</v>
      </c>
      <c r="P2459" s="10" t="str">
        <f t="shared" si="272"/>
        <v>财报</v>
      </c>
    </row>
    <row r="2460" spans="1:16" x14ac:dyDescent="0.2">
      <c r="A2460" s="17">
        <f t="shared" ca="1" si="267"/>
        <v>1894</v>
      </c>
      <c r="B2460" s="8" t="s">
        <v>4922</v>
      </c>
      <c r="C2460" s="8" t="s">
        <v>4923</v>
      </c>
      <c r="D2460" s="13">
        <f>IFERROR([1]!EM_S_QSTM07_IS(B2460,"61",$C$1,"1")/1000000,"")</f>
        <v>-82.201151159999995</v>
      </c>
      <c r="E2460" s="13" t="str">
        <f>IFERROR([1]!EM_S_PERFORMANCEEXPRESS_PERFEXNETPROFITTOSHAREHOLDER(B2460,$C$1)/1000000,"")</f>
        <v/>
      </c>
      <c r="F2460" s="13" t="str">
        <f>IFERROR([1]!EM_S_PROFITNOTICE_FORECASTT(B2460,$C$1)/1000000,"")</f>
        <v/>
      </c>
      <c r="G2460" s="13" t="str">
        <f>IFERROR([1]!EM_S_PROFITNOTICE_FORECASTL(B2460,$C$1)/1000000,"")</f>
        <v/>
      </c>
      <c r="H2460" s="13" t="str">
        <f t="shared" si="268"/>
        <v/>
      </c>
      <c r="I2460" s="20">
        <f>IFERROR([1]!EM_S_QSTM07_IS(B2460,"61",$I$1,"1")/1000000,"")</f>
        <v>-26.721432220000001</v>
      </c>
      <c r="J2460" s="13">
        <f t="shared" si="266"/>
        <v>-55.479718939999998</v>
      </c>
      <c r="K2460" s="13">
        <f>IFERROR([1]!EM_S_QSTM07_IS(B2460,"61",$K$2,"1")/1000000,"")</f>
        <v>-20.770911920000003</v>
      </c>
      <c r="L2460" s="14">
        <f t="shared" si="269"/>
        <v>-1.6710295221356843</v>
      </c>
      <c r="M2460" s="33" t="str">
        <f ca="1">[1]!EM_S_MAJASSRES_NUM(B2460,$M$2,$M$1)</f>
        <v/>
      </c>
      <c r="N2460" s="29" t="str">
        <f t="shared" si="270"/>
        <v/>
      </c>
      <c r="O2460" s="21">
        <f t="shared" ca="1" si="271"/>
        <v>-1.6710295221356843</v>
      </c>
      <c r="P2460" s="10" t="str">
        <f t="shared" si="272"/>
        <v>财报</v>
      </c>
    </row>
    <row r="2461" spans="1:16" x14ac:dyDescent="0.2">
      <c r="A2461" s="17">
        <f t="shared" ca="1" si="267"/>
        <v>296</v>
      </c>
      <c r="B2461" s="8" t="s">
        <v>4924</v>
      </c>
      <c r="C2461" s="8" t="s">
        <v>4925</v>
      </c>
      <c r="D2461" s="13">
        <f>IFERROR([1]!EM_S_QSTM07_IS(B2461,"61",$C$1,"1")/1000000,"")</f>
        <v>75.314937</v>
      </c>
      <c r="E2461" s="13" t="str">
        <f>IFERROR([1]!EM_S_PERFORMANCEEXPRESS_PERFEXNETPROFITTOSHAREHOLDER(B2461,$C$1)/1000000,"")</f>
        <v/>
      </c>
      <c r="F2461" s="13">
        <f>IFERROR([1]!EM_S_PROFITNOTICE_FORECASTT(B2461,$C$1)/1000000,"")</f>
        <v>70</v>
      </c>
      <c r="G2461" s="13">
        <f>IFERROR([1]!EM_S_PROFITNOTICE_FORECASTL(B2461,$C$1)/1000000,"")</f>
        <v>70</v>
      </c>
      <c r="H2461" s="13">
        <f t="shared" si="268"/>
        <v>70</v>
      </c>
      <c r="I2461" s="20">
        <f>IFERROR([1]!EM_S_QSTM07_IS(B2461,"61",$I$1,"1")/1000000,"")</f>
        <v>-6.8126160499999999</v>
      </c>
      <c r="J2461" s="13">
        <f t="shared" si="266"/>
        <v>82.127553050000003</v>
      </c>
      <c r="K2461" s="13">
        <f>IFERROR([1]!EM_S_QSTM07_IS(B2461,"61",$K$2,"1")/1000000,"")</f>
        <v>51.354985920000004</v>
      </c>
      <c r="L2461" s="14">
        <f t="shared" si="269"/>
        <v>0.59921284328530489</v>
      </c>
      <c r="M2461" s="33" t="str">
        <f ca="1">[1]!EM_S_MAJASSRES_NUM(B2461,$M$2,$M$1)</f>
        <v/>
      </c>
      <c r="N2461" s="29" t="str">
        <f t="shared" si="270"/>
        <v/>
      </c>
      <c r="O2461" s="21">
        <f t="shared" ca="1" si="271"/>
        <v>0.59921284328530489</v>
      </c>
      <c r="P2461" s="10" t="str">
        <f t="shared" si="272"/>
        <v>财报</v>
      </c>
    </row>
    <row r="2462" spans="1:16" x14ac:dyDescent="0.2">
      <c r="A2462" s="17">
        <f t="shared" ca="1" si="267"/>
        <v>48</v>
      </c>
      <c r="B2462" s="8" t="s">
        <v>62</v>
      </c>
      <c r="C2462" s="8" t="s">
        <v>63</v>
      </c>
      <c r="D2462" s="13">
        <f>IFERROR([1]!EM_S_QSTM07_IS(B2462,"61",$C$1,"1")/1000000,"")</f>
        <v>800.91577900000004</v>
      </c>
      <c r="E2462" s="13" t="str">
        <f>IFERROR([1]!EM_S_PERFORMANCEEXPRESS_PERFEXNETPROFITTOSHAREHOLDER(B2462,$C$1)/1000000,"")</f>
        <v/>
      </c>
      <c r="F2462" s="13">
        <f>IFERROR([1]!EM_S_PROFITNOTICE_FORECASTT(B2462,$C$1)/1000000,"")</f>
        <v>450</v>
      </c>
      <c r="G2462" s="13">
        <f>IFERROR([1]!EM_S_PROFITNOTICE_FORECASTL(B2462,$C$1)/1000000,"")</f>
        <v>450</v>
      </c>
      <c r="H2462" s="13">
        <f t="shared" si="268"/>
        <v>450</v>
      </c>
      <c r="I2462" s="20">
        <f>IFERROR([1]!EM_S_QSTM07_IS(B2462,"61",$I$1,"1")/1000000,"")</f>
        <v>-348.16280799999998</v>
      </c>
      <c r="J2462" s="13">
        <f t="shared" si="266"/>
        <v>1149.078587</v>
      </c>
      <c r="K2462" s="13">
        <f>IFERROR([1]!EM_S_QSTM07_IS(B2462,"61",$K$2,"1")/1000000,"")</f>
        <v>-641.17331300000001</v>
      </c>
      <c r="L2462" s="14">
        <f t="shared" si="269"/>
        <v>2.7921497412666021</v>
      </c>
      <c r="M2462" s="33" t="str">
        <f ca="1">[1]!EM_S_MAJASSRES_NUM(B2462,$M$2,$M$1)</f>
        <v/>
      </c>
      <c r="N2462" s="29" t="str">
        <f t="shared" si="270"/>
        <v/>
      </c>
      <c r="O2462" s="21">
        <f t="shared" ca="1" si="271"/>
        <v>2.7921497412666021</v>
      </c>
      <c r="P2462" s="10" t="str">
        <f t="shared" si="272"/>
        <v>财报</v>
      </c>
    </row>
    <row r="2463" spans="1:16" x14ac:dyDescent="0.2">
      <c r="A2463" s="17">
        <f t="shared" ca="1" si="267"/>
        <v>2013</v>
      </c>
      <c r="B2463" s="8" t="s">
        <v>4926</v>
      </c>
      <c r="C2463" s="8" t="s">
        <v>4927</v>
      </c>
      <c r="D2463" s="13">
        <f>IFERROR([1]!EM_S_QSTM07_IS(B2463,"61",$C$1,"1")/1000000,"")</f>
        <v>64.220668950000004</v>
      </c>
      <c r="E2463" s="13" t="str">
        <f>IFERROR([1]!EM_S_PERFORMANCEEXPRESS_PERFEXNETPROFITTOSHAREHOLDER(B2463,$C$1)/1000000,"")</f>
        <v/>
      </c>
      <c r="F2463" s="13" t="str">
        <f>IFERROR([1]!EM_S_PROFITNOTICE_FORECASTT(B2463,$C$1)/1000000,"")</f>
        <v/>
      </c>
      <c r="G2463" s="13" t="str">
        <f>IFERROR([1]!EM_S_PROFITNOTICE_FORECASTL(B2463,$C$1)/1000000,"")</f>
        <v/>
      </c>
      <c r="H2463" s="13" t="str">
        <f t="shared" si="268"/>
        <v/>
      </c>
      <c r="I2463" s="20">
        <f>IFERROR([1]!EM_S_QSTM07_IS(B2463,"61",$I$1,"1")/1000000,"")</f>
        <v>294.70934837999999</v>
      </c>
      <c r="J2463" s="13">
        <f t="shared" si="266"/>
        <v>-230.48867942999999</v>
      </c>
      <c r="K2463" s="13">
        <f>IFERROR([1]!EM_S_QSTM07_IS(B2463,"61",$K$2,"1")/1000000,"")</f>
        <v>64.099963000000002</v>
      </c>
      <c r="L2463" s="14">
        <f t="shared" si="269"/>
        <v>-4.5957693053582567</v>
      </c>
      <c r="M2463" s="33" t="str">
        <f ca="1">[1]!EM_S_MAJASSRES_NUM(B2463,$M$2,$M$1)</f>
        <v/>
      </c>
      <c r="N2463" s="29" t="str">
        <f t="shared" si="270"/>
        <v/>
      </c>
      <c r="O2463" s="21">
        <f t="shared" ca="1" si="271"/>
        <v>-4.5957693053582567</v>
      </c>
      <c r="P2463" s="10" t="str">
        <f t="shared" si="272"/>
        <v>财报</v>
      </c>
    </row>
    <row r="2464" spans="1:16" x14ac:dyDescent="0.2">
      <c r="A2464" s="17" t="str">
        <f t="shared" ca="1" si="267"/>
        <v/>
      </c>
      <c r="B2464" s="8" t="s">
        <v>4928</v>
      </c>
      <c r="C2464" s="8" t="s">
        <v>4929</v>
      </c>
      <c r="D2464" s="13">
        <f>IFERROR([1]!EM_S_QSTM07_IS(B2464,"61",$C$1,"1")/1000000,"")</f>
        <v>27.963642520000001</v>
      </c>
      <c r="E2464" s="13" t="str">
        <f>IFERROR([1]!EM_S_PERFORMANCEEXPRESS_PERFEXNETPROFITTOSHAREHOLDER(B2464,$C$1)/1000000,"")</f>
        <v/>
      </c>
      <c r="F2464" s="13" t="str">
        <f>IFERROR([1]!EM_S_PROFITNOTICE_FORECASTT(B2464,$C$1)/1000000,"")</f>
        <v/>
      </c>
      <c r="G2464" s="13" t="str">
        <f>IFERROR([1]!EM_S_PROFITNOTICE_FORECASTL(B2464,$C$1)/1000000,"")</f>
        <v/>
      </c>
      <c r="H2464" s="13" t="str">
        <f t="shared" si="268"/>
        <v/>
      </c>
      <c r="I2464" s="20">
        <f>IFERROR([1]!EM_S_QSTM07_IS(B2464,"61",$I$1,"1")/1000000,"")</f>
        <v>10.945174250000001</v>
      </c>
      <c r="J2464" s="13">
        <f t="shared" si="266"/>
        <v>17.01846827</v>
      </c>
      <c r="K2464" s="13">
        <f>IFERROR([1]!EM_S_QSTM07_IS(B2464,"61",$K$2,"1")/1000000,"")</f>
        <v>0.12883430000000001</v>
      </c>
      <c r="L2464" s="14">
        <f t="shared" si="269"/>
        <v>131.09578714674583</v>
      </c>
      <c r="M2464" s="33" t="str">
        <f ca="1">[1]!EM_S_MAJASSRES_NUM(B2464,$M$2,$M$1)</f>
        <v/>
      </c>
      <c r="N2464" s="29">
        <f t="shared" si="270"/>
        <v>1</v>
      </c>
      <c r="O2464" s="21" t="str">
        <f t="shared" ca="1" si="271"/>
        <v/>
      </c>
      <c r="P2464" s="10" t="str">
        <f t="shared" si="272"/>
        <v>财报</v>
      </c>
    </row>
    <row r="2465" spans="1:16" x14ac:dyDescent="0.2">
      <c r="A2465" s="17">
        <f t="shared" ca="1" si="267"/>
        <v>1629</v>
      </c>
      <c r="B2465" s="8" t="s">
        <v>4930</v>
      </c>
      <c r="C2465" s="8" t="s">
        <v>4931</v>
      </c>
      <c r="D2465" s="13">
        <f>IFERROR([1]!EM_S_QSTM07_IS(B2465,"61",$C$1,"1")/1000000,"")</f>
        <v>214.34522050999999</v>
      </c>
      <c r="E2465" s="13" t="str">
        <f>IFERROR([1]!EM_S_PERFORMANCEEXPRESS_PERFEXNETPROFITTOSHAREHOLDER(B2465,$C$1)/1000000,"")</f>
        <v/>
      </c>
      <c r="F2465" s="13" t="str">
        <f>IFERROR([1]!EM_S_PROFITNOTICE_FORECASTT(B2465,$C$1)/1000000,"")</f>
        <v/>
      </c>
      <c r="G2465" s="13" t="str">
        <f>IFERROR([1]!EM_S_PROFITNOTICE_FORECASTL(B2465,$C$1)/1000000,"")</f>
        <v/>
      </c>
      <c r="H2465" s="13" t="str">
        <f t="shared" si="268"/>
        <v/>
      </c>
      <c r="I2465" s="20">
        <f>IFERROR([1]!EM_S_QSTM07_IS(B2465,"61",$I$1,"1")/1000000,"")</f>
        <v>232.17852722000001</v>
      </c>
      <c r="J2465" s="13">
        <f t="shared" si="266"/>
        <v>-17.833306710000016</v>
      </c>
      <c r="K2465" s="13">
        <f>IFERROR([1]!EM_S_QSTM07_IS(B2465,"61",$K$2,"1")/1000000,"")</f>
        <v>168.86350524000002</v>
      </c>
      <c r="L2465" s="14">
        <f t="shared" si="269"/>
        <v>-1.1056078202608322</v>
      </c>
      <c r="M2465" s="33" t="str">
        <f ca="1">[1]!EM_S_MAJASSRES_NUM(B2465,$M$2,$M$1)</f>
        <v/>
      </c>
      <c r="N2465" s="29" t="str">
        <f t="shared" si="270"/>
        <v/>
      </c>
      <c r="O2465" s="21">
        <f t="shared" ca="1" si="271"/>
        <v>-1.1056078202608322</v>
      </c>
      <c r="P2465" s="10" t="str">
        <f t="shared" si="272"/>
        <v>财报</v>
      </c>
    </row>
    <row r="2466" spans="1:16" x14ac:dyDescent="0.2">
      <c r="A2466" s="17">
        <f t="shared" ca="1" si="267"/>
        <v>1307</v>
      </c>
      <c r="B2466" s="8" t="s">
        <v>4932</v>
      </c>
      <c r="C2466" s="8" t="s">
        <v>4933</v>
      </c>
      <c r="D2466" s="13">
        <f>IFERROR([1]!EM_S_QSTM07_IS(B2466,"61",$C$1,"1")/1000000,"")</f>
        <v>16.239716140000002</v>
      </c>
      <c r="E2466" s="13" t="str">
        <f>IFERROR([1]!EM_S_PERFORMANCEEXPRESS_PERFEXNETPROFITTOSHAREHOLDER(B2466,$C$1)/1000000,"")</f>
        <v/>
      </c>
      <c r="F2466" s="13" t="str">
        <f>IFERROR([1]!EM_S_PROFITNOTICE_FORECASTT(B2466,$C$1)/1000000,"")</f>
        <v/>
      </c>
      <c r="G2466" s="13" t="str">
        <f>IFERROR([1]!EM_S_PROFITNOTICE_FORECASTL(B2466,$C$1)/1000000,"")</f>
        <v/>
      </c>
      <c r="H2466" s="13" t="str">
        <f t="shared" si="268"/>
        <v/>
      </c>
      <c r="I2466" s="20">
        <f>IFERROR([1]!EM_S_QSTM07_IS(B2466,"61",$I$1,"1")/1000000,"")</f>
        <v>13.87912644</v>
      </c>
      <c r="J2466" s="13">
        <f t="shared" si="266"/>
        <v>2.360589700000002</v>
      </c>
      <c r="K2466" s="13">
        <f>IFERROR([1]!EM_S_QSTM07_IS(B2466,"61",$K$2,"1")/1000000,"")</f>
        <v>16.9440338</v>
      </c>
      <c r="L2466" s="14">
        <f t="shared" si="269"/>
        <v>-0.8606831331981879</v>
      </c>
      <c r="M2466" s="33" t="str">
        <f ca="1">[1]!EM_S_MAJASSRES_NUM(B2466,$M$2,$M$1)</f>
        <v/>
      </c>
      <c r="N2466" s="29" t="str">
        <f t="shared" si="270"/>
        <v/>
      </c>
      <c r="O2466" s="21">
        <f t="shared" ca="1" si="271"/>
        <v>-0.8606831331981879</v>
      </c>
      <c r="P2466" s="10" t="str">
        <f t="shared" si="272"/>
        <v>财报</v>
      </c>
    </row>
    <row r="2467" spans="1:16" x14ac:dyDescent="0.2">
      <c r="A2467" s="17">
        <f t="shared" ca="1" si="267"/>
        <v>1690</v>
      </c>
      <c r="B2467" s="8" t="s">
        <v>4934</v>
      </c>
      <c r="C2467" s="8" t="s">
        <v>4935</v>
      </c>
      <c r="D2467" s="13">
        <f>IFERROR([1]!EM_S_QSTM07_IS(B2467,"61",$C$1,"1")/1000000,"")</f>
        <v>49.978593659999994</v>
      </c>
      <c r="E2467" s="13" t="str">
        <f>IFERROR([1]!EM_S_PERFORMANCEEXPRESS_PERFEXNETPROFITTOSHAREHOLDER(B2467,$C$1)/1000000,"")</f>
        <v/>
      </c>
      <c r="F2467" s="13" t="str">
        <f>IFERROR([1]!EM_S_PROFITNOTICE_FORECASTT(B2467,$C$1)/1000000,"")</f>
        <v/>
      </c>
      <c r="G2467" s="13" t="str">
        <f>IFERROR([1]!EM_S_PROFITNOTICE_FORECASTL(B2467,$C$1)/1000000,"")</f>
        <v/>
      </c>
      <c r="H2467" s="13" t="str">
        <f t="shared" si="268"/>
        <v/>
      </c>
      <c r="I2467" s="20">
        <f>IFERROR([1]!EM_S_QSTM07_IS(B2467,"61",$I$1,"1")/1000000,"")</f>
        <v>60.190823789999996</v>
      </c>
      <c r="J2467" s="13">
        <f t="shared" si="266"/>
        <v>-10.212230130000002</v>
      </c>
      <c r="K2467" s="13">
        <f>IFERROR([1]!EM_S_QSTM07_IS(B2467,"61",$K$2,"1")/1000000,"")</f>
        <v>57.443715879999999</v>
      </c>
      <c r="L2467" s="14">
        <f t="shared" si="269"/>
        <v>-1.1777780210342481</v>
      </c>
      <c r="M2467" s="33" t="str">
        <f ca="1">[1]!EM_S_MAJASSRES_NUM(B2467,$M$2,$M$1)</f>
        <v/>
      </c>
      <c r="N2467" s="29" t="str">
        <f t="shared" si="270"/>
        <v/>
      </c>
      <c r="O2467" s="21">
        <f t="shared" ca="1" si="271"/>
        <v>-1.1777780210342481</v>
      </c>
      <c r="P2467" s="10" t="str">
        <f t="shared" si="272"/>
        <v>财报</v>
      </c>
    </row>
    <row r="2468" spans="1:16" x14ac:dyDescent="0.2">
      <c r="A2468" s="17">
        <f t="shared" ca="1" si="267"/>
        <v>438</v>
      </c>
      <c r="B2468" s="8" t="s">
        <v>4936</v>
      </c>
      <c r="C2468" s="8" t="s">
        <v>4937</v>
      </c>
      <c r="D2468" s="13">
        <f>IFERROR([1]!EM_S_QSTM07_IS(B2468,"61",$C$1,"1")/1000000,"")</f>
        <v>-161.91596941</v>
      </c>
      <c r="E2468" s="13" t="str">
        <f>IFERROR([1]!EM_S_PERFORMANCEEXPRESS_PERFEXNETPROFITTOSHAREHOLDER(B2468,$C$1)/1000000,"")</f>
        <v/>
      </c>
      <c r="F2468" s="13" t="str">
        <f>IFERROR([1]!EM_S_PROFITNOTICE_FORECASTT(B2468,$C$1)/1000000,"")</f>
        <v/>
      </c>
      <c r="G2468" s="13" t="str">
        <f>IFERROR([1]!EM_S_PROFITNOTICE_FORECASTL(B2468,$C$1)/1000000,"")</f>
        <v/>
      </c>
      <c r="H2468" s="13" t="str">
        <f t="shared" si="268"/>
        <v/>
      </c>
      <c r="I2468" s="20">
        <f>IFERROR([1]!EM_S_QSTM07_IS(B2468,"61",$I$1,"1")/1000000,"")</f>
        <v>-73.391798800000004</v>
      </c>
      <c r="J2468" s="13">
        <f t="shared" si="266"/>
        <v>-88.524170609999999</v>
      </c>
      <c r="K2468" s="13">
        <f>IFERROR([1]!EM_S_QSTM07_IS(B2468,"61",$K$2,"1")/1000000,"")</f>
        <v>-89.804187650000003</v>
      </c>
      <c r="L2468" s="14">
        <f t="shared" si="269"/>
        <v>1.4253422624217726E-2</v>
      </c>
      <c r="M2468" s="33" t="str">
        <f ca="1">[1]!EM_S_MAJASSRES_NUM(B2468,$M$2,$M$1)</f>
        <v/>
      </c>
      <c r="N2468" s="29" t="str">
        <f t="shared" si="270"/>
        <v/>
      </c>
      <c r="O2468" s="21">
        <f t="shared" ca="1" si="271"/>
        <v>1.4253422624217726E-2</v>
      </c>
      <c r="P2468" s="10" t="str">
        <f t="shared" si="272"/>
        <v>财报</v>
      </c>
    </row>
    <row r="2469" spans="1:16" x14ac:dyDescent="0.2">
      <c r="A2469" s="17">
        <f t="shared" ca="1" si="267"/>
        <v>1103</v>
      </c>
      <c r="B2469" s="8" t="s">
        <v>4938</v>
      </c>
      <c r="C2469" s="8" t="s">
        <v>4939</v>
      </c>
      <c r="D2469" s="13">
        <f>IFERROR([1]!EM_S_QSTM07_IS(B2469,"61",$C$1,"1")/1000000,"")</f>
        <v>784.70704171</v>
      </c>
      <c r="E2469" s="13" t="str">
        <f>IFERROR([1]!EM_S_PERFORMANCEEXPRESS_PERFEXNETPROFITTOSHAREHOLDER(B2469,$C$1)/1000000,"")</f>
        <v/>
      </c>
      <c r="F2469" s="13" t="str">
        <f>IFERROR([1]!EM_S_PROFITNOTICE_FORECASTT(B2469,$C$1)/1000000,"")</f>
        <v/>
      </c>
      <c r="G2469" s="13" t="str">
        <f>IFERROR([1]!EM_S_PROFITNOTICE_FORECASTL(B2469,$C$1)/1000000,"")</f>
        <v/>
      </c>
      <c r="H2469" s="13" t="str">
        <f t="shared" si="268"/>
        <v/>
      </c>
      <c r="I2469" s="20">
        <f>IFERROR([1]!EM_S_QSTM07_IS(B2469,"61",$I$1,"1")/1000000,"")</f>
        <v>608.18330853999998</v>
      </c>
      <c r="J2469" s="13">
        <f t="shared" si="266"/>
        <v>176.52373317000001</v>
      </c>
      <c r="K2469" s="13">
        <f>IFERROR([1]!EM_S_QSTM07_IS(B2469,"61",$K$2,"1")/1000000,"")</f>
        <v>625.75703132000001</v>
      </c>
      <c r="L2469" s="14">
        <f t="shared" si="269"/>
        <v>-0.71790371608348869</v>
      </c>
      <c r="M2469" s="33" t="str">
        <f ca="1">[1]!EM_S_MAJASSRES_NUM(B2469,$M$2,$M$1)</f>
        <v/>
      </c>
      <c r="N2469" s="29" t="str">
        <f t="shared" si="270"/>
        <v/>
      </c>
      <c r="O2469" s="21">
        <f t="shared" ca="1" si="271"/>
        <v>-0.71790371608348869</v>
      </c>
      <c r="P2469" s="10" t="str">
        <f t="shared" si="272"/>
        <v>财报</v>
      </c>
    </row>
    <row r="2470" spans="1:16" x14ac:dyDescent="0.2">
      <c r="A2470" s="17" t="str">
        <f t="shared" ca="1" si="267"/>
        <v/>
      </c>
      <c r="B2470" s="8" t="s">
        <v>78</v>
      </c>
      <c r="C2470" s="8" t="s">
        <v>79</v>
      </c>
      <c r="D2470" s="13">
        <f>IFERROR([1]!EM_S_QSTM07_IS(B2470,"61",$C$1,"1")/1000000,"")</f>
        <v>-0.42151423999999998</v>
      </c>
      <c r="E2470" s="13" t="str">
        <f>IFERROR([1]!EM_S_PERFORMANCEEXPRESS_PERFEXNETPROFITTOSHAREHOLDER(B2470,$C$1)/1000000,"")</f>
        <v/>
      </c>
      <c r="F2470" s="13" t="str">
        <f>IFERROR([1]!EM_S_PROFITNOTICE_FORECASTT(B2470,$C$1)/1000000,"")</f>
        <v/>
      </c>
      <c r="G2470" s="13" t="str">
        <f>IFERROR([1]!EM_S_PROFITNOTICE_FORECASTL(B2470,$C$1)/1000000,"")</f>
        <v/>
      </c>
      <c r="H2470" s="13" t="str">
        <f t="shared" si="268"/>
        <v/>
      </c>
      <c r="I2470" s="20">
        <f>IFERROR([1]!EM_S_QSTM07_IS(B2470,"61",$I$1,"1")/1000000,"")</f>
        <v>-1.2872459999999999E-2</v>
      </c>
      <c r="J2470" s="13">
        <f t="shared" si="266"/>
        <v>-0.40864178000000001</v>
      </c>
      <c r="K2470" s="13">
        <f>IFERROR([1]!EM_S_QSTM07_IS(B2470,"61",$K$2,"1")/1000000,"")</f>
        <v>0.55779105000000007</v>
      </c>
      <c r="L2470" s="14">
        <f t="shared" si="269"/>
        <v>-1.7326072729205675</v>
      </c>
      <c r="M2470" s="33" t="str">
        <f ca="1">[1]!EM_S_MAJASSRES_NUM(B2470,$M$2,$M$1)</f>
        <v/>
      </c>
      <c r="N2470" s="29">
        <f t="shared" si="270"/>
        <v>1</v>
      </c>
      <c r="O2470" s="21" t="str">
        <f t="shared" ca="1" si="271"/>
        <v/>
      </c>
      <c r="P2470" s="10" t="str">
        <f t="shared" si="272"/>
        <v>财报</v>
      </c>
    </row>
    <row r="2471" spans="1:16" x14ac:dyDescent="0.2">
      <c r="A2471" s="17">
        <f t="shared" ca="1" si="267"/>
        <v>1425</v>
      </c>
      <c r="B2471" s="8" t="s">
        <v>4940</v>
      </c>
      <c r="C2471" s="8" t="s">
        <v>4941</v>
      </c>
      <c r="D2471" s="13">
        <f>IFERROR([1]!EM_S_QSTM07_IS(B2471,"61",$C$1,"1")/1000000,"")</f>
        <v>7.9043510100000001</v>
      </c>
      <c r="E2471" s="13" t="str">
        <f>IFERROR([1]!EM_S_PERFORMANCEEXPRESS_PERFEXNETPROFITTOSHAREHOLDER(B2471,$C$1)/1000000,"")</f>
        <v/>
      </c>
      <c r="F2471" s="13" t="str">
        <f>IFERROR([1]!EM_S_PROFITNOTICE_FORECASTT(B2471,$C$1)/1000000,"")</f>
        <v/>
      </c>
      <c r="G2471" s="13" t="str">
        <f>IFERROR([1]!EM_S_PROFITNOTICE_FORECASTL(B2471,$C$1)/1000000,"")</f>
        <v/>
      </c>
      <c r="H2471" s="13" t="str">
        <f t="shared" si="268"/>
        <v/>
      </c>
      <c r="I2471" s="20">
        <f>IFERROR([1]!EM_S_QSTM07_IS(B2471,"61",$I$1,"1")/1000000,"")</f>
        <v>5.5053247499999998</v>
      </c>
      <c r="J2471" s="13">
        <f t="shared" si="266"/>
        <v>2.3990262600000003</v>
      </c>
      <c r="K2471" s="13">
        <f>IFERROR([1]!EM_S_QSTM07_IS(B2471,"61",$K$2,"1")/1000000,"")</f>
        <v>35.405519679999998</v>
      </c>
      <c r="L2471" s="14">
        <f t="shared" si="269"/>
        <v>-0.932241461735833</v>
      </c>
      <c r="M2471" s="33" t="str">
        <f ca="1">[1]!EM_S_MAJASSRES_NUM(B2471,$M$2,$M$1)</f>
        <v/>
      </c>
      <c r="N2471" s="29" t="str">
        <f t="shared" si="270"/>
        <v/>
      </c>
      <c r="O2471" s="21">
        <f t="shared" ca="1" si="271"/>
        <v>-0.932241461735833</v>
      </c>
      <c r="P2471" s="10" t="str">
        <f t="shared" si="272"/>
        <v>财报</v>
      </c>
    </row>
    <row r="2472" spans="1:16" x14ac:dyDescent="0.2">
      <c r="A2472" s="17">
        <f t="shared" ca="1" si="267"/>
        <v>210</v>
      </c>
      <c r="B2472" s="8" t="s">
        <v>4942</v>
      </c>
      <c r="C2472" s="8" t="s">
        <v>4943</v>
      </c>
      <c r="D2472" s="13">
        <f>IFERROR([1]!EM_S_QSTM07_IS(B2472,"61",$C$1,"1")/1000000,"")</f>
        <v>5.2289731900000005</v>
      </c>
      <c r="E2472" s="13" t="str">
        <f>IFERROR([1]!EM_S_PERFORMANCEEXPRESS_PERFEXNETPROFITTOSHAREHOLDER(B2472,$C$1)/1000000,"")</f>
        <v/>
      </c>
      <c r="F2472" s="13">
        <f>IFERROR([1]!EM_S_PROFITNOTICE_FORECASTT(B2472,$C$1)/1000000,"")</f>
        <v>10</v>
      </c>
      <c r="G2472" s="13">
        <f>IFERROR([1]!EM_S_PROFITNOTICE_FORECASTL(B2472,$C$1)/1000000,"")</f>
        <v>10</v>
      </c>
      <c r="H2472" s="13">
        <f t="shared" si="268"/>
        <v>10</v>
      </c>
      <c r="I2472" s="20">
        <f>IFERROR([1]!EM_S_QSTM07_IS(B2472,"61",$I$1,"1")/1000000,"")</f>
        <v>4.4835090099999997</v>
      </c>
      <c r="J2472" s="13">
        <f t="shared" si="266"/>
        <v>0.74546418000000081</v>
      </c>
      <c r="K2472" s="13">
        <f>IFERROR([1]!EM_S_QSTM07_IS(B2472,"61",$K$2,"1")/1000000,"")</f>
        <v>-37.12455533</v>
      </c>
      <c r="L2472" s="14">
        <f t="shared" si="269"/>
        <v>1.0200800837443997</v>
      </c>
      <c r="M2472" s="33" t="str">
        <f ca="1">[1]!EM_S_MAJASSRES_NUM(B2472,$M$2,$M$1)</f>
        <v/>
      </c>
      <c r="N2472" s="29" t="str">
        <f t="shared" si="270"/>
        <v/>
      </c>
      <c r="O2472" s="21">
        <f t="shared" ca="1" si="271"/>
        <v>1.0200800837443997</v>
      </c>
      <c r="P2472" s="10" t="str">
        <f t="shared" si="272"/>
        <v>财报</v>
      </c>
    </row>
    <row r="2473" spans="1:16" x14ac:dyDescent="0.2">
      <c r="A2473" s="17">
        <f t="shared" ca="1" si="267"/>
        <v>1244</v>
      </c>
      <c r="B2473" s="8" t="s">
        <v>4944</v>
      </c>
      <c r="C2473" s="8" t="s">
        <v>4945</v>
      </c>
      <c r="D2473" s="13">
        <f>IFERROR([1]!EM_S_QSTM07_IS(B2473,"61",$C$1,"1")/1000000,"")</f>
        <v>382.23041465</v>
      </c>
      <c r="E2473" s="13" t="str">
        <f>IFERROR([1]!EM_S_PERFORMANCEEXPRESS_PERFEXNETPROFITTOSHAREHOLDER(B2473,$C$1)/1000000,"")</f>
        <v/>
      </c>
      <c r="F2473" s="13" t="str">
        <f>IFERROR([1]!EM_S_PROFITNOTICE_FORECASTT(B2473,$C$1)/1000000,"")</f>
        <v/>
      </c>
      <c r="G2473" s="13" t="str">
        <f>IFERROR([1]!EM_S_PROFITNOTICE_FORECASTL(B2473,$C$1)/1000000,"")</f>
        <v/>
      </c>
      <c r="H2473" s="13" t="str">
        <f t="shared" si="268"/>
        <v/>
      </c>
      <c r="I2473" s="20">
        <f>IFERROR([1]!EM_S_QSTM07_IS(B2473,"61",$I$1,"1")/1000000,"")</f>
        <v>320.26187429999999</v>
      </c>
      <c r="J2473" s="13">
        <f t="shared" si="266"/>
        <v>61.968540350000012</v>
      </c>
      <c r="K2473" s="13">
        <f>IFERROR([1]!EM_S_QSTM07_IS(B2473,"61",$K$2,"1")/1000000,"")</f>
        <v>344.21269050000001</v>
      </c>
      <c r="L2473" s="14">
        <f t="shared" si="269"/>
        <v>-0.81997020429437073</v>
      </c>
      <c r="M2473" s="33" t="str">
        <f ca="1">[1]!EM_S_MAJASSRES_NUM(B2473,$M$2,$M$1)</f>
        <v/>
      </c>
      <c r="N2473" s="29" t="str">
        <f t="shared" si="270"/>
        <v/>
      </c>
      <c r="O2473" s="21">
        <f t="shared" ca="1" si="271"/>
        <v>-0.81997020429437073</v>
      </c>
      <c r="P2473" s="10" t="str">
        <f t="shared" si="272"/>
        <v>财报</v>
      </c>
    </row>
    <row r="2474" spans="1:16" x14ac:dyDescent="0.2">
      <c r="A2474" s="17" t="str">
        <f t="shared" ca="1" si="267"/>
        <v/>
      </c>
      <c r="B2474" s="8" t="s">
        <v>4946</v>
      </c>
      <c r="C2474" s="8" t="s">
        <v>4947</v>
      </c>
      <c r="D2474" s="13">
        <f>IFERROR([1]!EM_S_QSTM07_IS(B2474,"61",$C$1,"1")/1000000,"")</f>
        <v>9.4855820000000091E-2</v>
      </c>
      <c r="E2474" s="13" t="str">
        <f>IFERROR([1]!EM_S_PERFORMANCEEXPRESS_PERFEXNETPROFITTOSHAREHOLDER(B2474,$C$1)/1000000,"")</f>
        <v/>
      </c>
      <c r="F2474" s="13" t="str">
        <f>IFERROR([1]!EM_S_PROFITNOTICE_FORECASTT(B2474,$C$1)/1000000,"")</f>
        <v/>
      </c>
      <c r="G2474" s="13" t="str">
        <f>IFERROR([1]!EM_S_PROFITNOTICE_FORECASTL(B2474,$C$1)/1000000,"")</f>
        <v/>
      </c>
      <c r="H2474" s="13" t="str">
        <f t="shared" si="268"/>
        <v/>
      </c>
      <c r="I2474" s="20">
        <f>IFERROR([1]!EM_S_QSTM07_IS(B2474,"61",$I$1,"1")/1000000,"")</f>
        <v>1.98702095</v>
      </c>
      <c r="J2474" s="13">
        <f t="shared" si="266"/>
        <v>-1.89216513</v>
      </c>
      <c r="K2474" s="13">
        <f>IFERROR([1]!EM_S_QSTM07_IS(B2474,"61",$K$2,"1")/1000000,"")</f>
        <v>1.16042858</v>
      </c>
      <c r="L2474" s="14">
        <f t="shared" si="269"/>
        <v>-2.6305743951945755</v>
      </c>
      <c r="M2474" s="33" t="str">
        <f ca="1">[1]!EM_S_MAJASSRES_NUM(B2474,$M$2,$M$1)</f>
        <v/>
      </c>
      <c r="N2474" s="29">
        <f t="shared" si="270"/>
        <v>1</v>
      </c>
      <c r="O2474" s="21" t="str">
        <f t="shared" ca="1" si="271"/>
        <v/>
      </c>
      <c r="P2474" s="10" t="str">
        <f t="shared" si="272"/>
        <v>财报</v>
      </c>
    </row>
    <row r="2475" spans="1:16" x14ac:dyDescent="0.2">
      <c r="A2475" s="17">
        <f t="shared" ca="1" si="267"/>
        <v>240</v>
      </c>
      <c r="B2475" s="8" t="s">
        <v>4948</v>
      </c>
      <c r="C2475" s="8" t="s">
        <v>4949</v>
      </c>
      <c r="D2475" s="13">
        <f>IFERROR([1]!EM_S_QSTM07_IS(B2475,"61",$C$1,"1")/1000000,"")</f>
        <v>-7.8527941700000001</v>
      </c>
      <c r="E2475" s="13" t="str">
        <f>IFERROR([1]!EM_S_PERFORMANCEEXPRESS_PERFEXNETPROFITTOSHAREHOLDER(B2475,$C$1)/1000000,"")</f>
        <v/>
      </c>
      <c r="F2475" s="13" t="str">
        <f>IFERROR([1]!EM_S_PROFITNOTICE_FORECASTT(B2475,$C$1)/1000000,"")</f>
        <v/>
      </c>
      <c r="G2475" s="13" t="str">
        <f>IFERROR([1]!EM_S_PROFITNOTICE_FORECASTL(B2475,$C$1)/1000000,"")</f>
        <v/>
      </c>
      <c r="H2475" s="13" t="str">
        <f t="shared" si="268"/>
        <v/>
      </c>
      <c r="I2475" s="20">
        <f>IFERROR([1]!EM_S_QSTM07_IS(B2475,"61",$I$1,"1")/1000000,"")</f>
        <v>9.7826832699999997</v>
      </c>
      <c r="J2475" s="13">
        <f t="shared" si="266"/>
        <v>-17.635477439999999</v>
      </c>
      <c r="K2475" s="13">
        <f>IFERROR([1]!EM_S_QSTM07_IS(B2475,"61",$K$2,"1")/1000000,"")</f>
        <v>-125.96142168</v>
      </c>
      <c r="L2475" s="14">
        <f t="shared" si="269"/>
        <v>0.85999302639817587</v>
      </c>
      <c r="M2475" s="33" t="str">
        <f ca="1">[1]!EM_S_MAJASSRES_NUM(B2475,$M$2,$M$1)</f>
        <v/>
      </c>
      <c r="N2475" s="29" t="str">
        <f t="shared" si="270"/>
        <v/>
      </c>
      <c r="O2475" s="21">
        <f t="shared" ca="1" si="271"/>
        <v>0.85999302639817587</v>
      </c>
      <c r="P2475" s="10" t="str">
        <f t="shared" si="272"/>
        <v>财报</v>
      </c>
    </row>
    <row r="2476" spans="1:16" x14ac:dyDescent="0.2">
      <c r="A2476" s="17">
        <f t="shared" ca="1" si="267"/>
        <v>366</v>
      </c>
      <c r="B2476" s="8" t="s">
        <v>4950</v>
      </c>
      <c r="C2476" s="8" t="s">
        <v>4951</v>
      </c>
      <c r="D2476" s="13">
        <f>IFERROR([1]!EM_S_QSTM07_IS(B2476,"61",$C$1,"1")/1000000,"")</f>
        <v>1138.0973844800001</v>
      </c>
      <c r="E2476" s="13" t="str">
        <f>IFERROR([1]!EM_S_PERFORMANCEEXPRESS_PERFEXNETPROFITTOSHAREHOLDER(B2476,$C$1)/1000000,"")</f>
        <v/>
      </c>
      <c r="F2476" s="13" t="str">
        <f>IFERROR([1]!EM_S_PROFITNOTICE_FORECASTT(B2476,$C$1)/1000000,"")</f>
        <v/>
      </c>
      <c r="G2476" s="13" t="str">
        <f>IFERROR([1]!EM_S_PROFITNOTICE_FORECASTL(B2476,$C$1)/1000000,"")</f>
        <v/>
      </c>
      <c r="H2476" s="13" t="str">
        <f t="shared" si="268"/>
        <v/>
      </c>
      <c r="I2476" s="20">
        <f>IFERROR([1]!EM_S_QSTM07_IS(B2476,"61",$I$1,"1")/1000000,"")</f>
        <v>253.05042911000001</v>
      </c>
      <c r="J2476" s="13">
        <f t="shared" si="266"/>
        <v>885.04695537000009</v>
      </c>
      <c r="K2476" s="13">
        <f>IFERROR([1]!EM_S_QSTM07_IS(B2476,"61",$K$2,"1")/1000000,"")</f>
        <v>676.31782485000008</v>
      </c>
      <c r="L2476" s="14">
        <f t="shared" si="269"/>
        <v>0.30862580114060112</v>
      </c>
      <c r="M2476" s="33" t="str">
        <f ca="1">[1]!EM_S_MAJASSRES_NUM(B2476,$M$2,$M$1)</f>
        <v/>
      </c>
      <c r="N2476" s="29" t="str">
        <f t="shared" si="270"/>
        <v/>
      </c>
      <c r="O2476" s="21">
        <f t="shared" ca="1" si="271"/>
        <v>0.30862580114060112</v>
      </c>
      <c r="P2476" s="10" t="str">
        <f t="shared" si="272"/>
        <v>财报</v>
      </c>
    </row>
    <row r="2477" spans="1:16" x14ac:dyDescent="0.2">
      <c r="A2477" s="17">
        <f t="shared" ca="1" si="267"/>
        <v>1516</v>
      </c>
      <c r="B2477" s="8" t="s">
        <v>4952</v>
      </c>
      <c r="C2477" s="8" t="s">
        <v>4953</v>
      </c>
      <c r="D2477" s="13">
        <f>IFERROR([1]!EM_S_QSTM07_IS(B2477,"61",$C$1,"1")/1000000,"")</f>
        <v>47.179217829999999</v>
      </c>
      <c r="E2477" s="13" t="str">
        <f>IFERROR([1]!EM_S_PERFORMANCEEXPRESS_PERFEXNETPROFITTOSHAREHOLDER(B2477,$C$1)/1000000,"")</f>
        <v/>
      </c>
      <c r="F2477" s="13" t="str">
        <f>IFERROR([1]!EM_S_PROFITNOTICE_FORECASTT(B2477,$C$1)/1000000,"")</f>
        <v/>
      </c>
      <c r="G2477" s="13" t="str">
        <f>IFERROR([1]!EM_S_PROFITNOTICE_FORECASTL(B2477,$C$1)/1000000,"")</f>
        <v/>
      </c>
      <c r="H2477" s="13" t="str">
        <f t="shared" si="268"/>
        <v/>
      </c>
      <c r="I2477" s="20">
        <f>IFERROR([1]!EM_S_QSTM07_IS(B2477,"61",$I$1,"1")/1000000,"")</f>
        <v>46.853819109999996</v>
      </c>
      <c r="J2477" s="13">
        <f t="shared" si="266"/>
        <v>0.32539872000000258</v>
      </c>
      <c r="K2477" s="13">
        <f>IFERROR([1]!EM_S_QSTM07_IS(B2477,"61",$K$2,"1")/1000000,"")</f>
        <v>66.244071169999998</v>
      </c>
      <c r="L2477" s="14">
        <f t="shared" si="269"/>
        <v>-0.99508788161336081</v>
      </c>
      <c r="M2477" s="33" t="str">
        <f ca="1">[1]!EM_S_MAJASSRES_NUM(B2477,$M$2,$M$1)</f>
        <v/>
      </c>
      <c r="N2477" s="29" t="str">
        <f t="shared" si="270"/>
        <v/>
      </c>
      <c r="O2477" s="21">
        <f t="shared" ca="1" si="271"/>
        <v>-0.99508788161336081</v>
      </c>
      <c r="P2477" s="10" t="str">
        <f t="shared" si="272"/>
        <v>财报</v>
      </c>
    </row>
    <row r="2478" spans="1:16" x14ac:dyDescent="0.2">
      <c r="A2478" s="17">
        <f t="shared" ca="1" si="267"/>
        <v>673</v>
      </c>
      <c r="B2478" s="8" t="s">
        <v>4954</v>
      </c>
      <c r="C2478" s="8" t="s">
        <v>4955</v>
      </c>
      <c r="D2478" s="13">
        <f>IFERROR([1]!EM_S_QSTM07_IS(B2478,"61",$C$1,"1")/1000000,"")</f>
        <v>17.005443800000002</v>
      </c>
      <c r="E2478" s="13" t="str">
        <f>IFERROR([1]!EM_S_PERFORMANCEEXPRESS_PERFEXNETPROFITTOSHAREHOLDER(B2478,$C$1)/1000000,"")</f>
        <v/>
      </c>
      <c r="F2478" s="13" t="str">
        <f>IFERROR([1]!EM_S_PROFITNOTICE_FORECASTT(B2478,$C$1)/1000000,"")</f>
        <v/>
      </c>
      <c r="G2478" s="13" t="str">
        <f>IFERROR([1]!EM_S_PROFITNOTICE_FORECASTL(B2478,$C$1)/1000000,"")</f>
        <v/>
      </c>
      <c r="H2478" s="13" t="str">
        <f t="shared" si="268"/>
        <v/>
      </c>
      <c r="I2478" s="20">
        <f>IFERROR([1]!EM_S_QSTM07_IS(B2478,"61",$I$1,"1")/1000000,"")</f>
        <v>8.8533523699999996</v>
      </c>
      <c r="J2478" s="13">
        <f t="shared" si="266"/>
        <v>8.1520914300000022</v>
      </c>
      <c r="K2478" s="13">
        <f>IFERROR([1]!EM_S_QSTM07_IS(B2478,"61",$K$2,"1")/1000000,"")</f>
        <v>12.67175767</v>
      </c>
      <c r="L2478" s="14">
        <f t="shared" si="269"/>
        <v>-0.3566724015485373</v>
      </c>
      <c r="M2478" s="33" t="str">
        <f ca="1">[1]!EM_S_MAJASSRES_NUM(B2478,$M$2,$M$1)</f>
        <v/>
      </c>
      <c r="N2478" s="29" t="str">
        <f t="shared" si="270"/>
        <v/>
      </c>
      <c r="O2478" s="21">
        <f t="shared" ca="1" si="271"/>
        <v>-0.3566724015485373</v>
      </c>
      <c r="P2478" s="10" t="str">
        <f t="shared" si="272"/>
        <v>财报</v>
      </c>
    </row>
    <row r="2479" spans="1:16" x14ac:dyDescent="0.2">
      <c r="A2479" s="17">
        <f t="shared" ca="1" si="267"/>
        <v>1985</v>
      </c>
      <c r="B2479" s="8" t="s">
        <v>4956</v>
      </c>
      <c r="C2479" s="8" t="s">
        <v>4957</v>
      </c>
      <c r="D2479" s="13">
        <f>IFERROR([1]!EM_S_QSTM07_IS(B2479,"61",$C$1,"1")/1000000,"")</f>
        <v>39.109338979999997</v>
      </c>
      <c r="E2479" s="13" t="str">
        <f>IFERROR([1]!EM_S_PERFORMANCEEXPRESS_PERFEXNETPROFITTOSHAREHOLDER(B2479,$C$1)/1000000,"")</f>
        <v/>
      </c>
      <c r="F2479" s="13" t="str">
        <f>IFERROR([1]!EM_S_PROFITNOTICE_FORECASTT(B2479,$C$1)/1000000,"")</f>
        <v/>
      </c>
      <c r="G2479" s="13" t="str">
        <f>IFERROR([1]!EM_S_PROFITNOTICE_FORECASTL(B2479,$C$1)/1000000,"")</f>
        <v/>
      </c>
      <c r="H2479" s="13" t="str">
        <f t="shared" si="268"/>
        <v/>
      </c>
      <c r="I2479" s="20">
        <f>IFERROR([1]!EM_S_QSTM07_IS(B2479,"61",$I$1,"1")/1000000,"")</f>
        <v>667.0671853099999</v>
      </c>
      <c r="J2479" s="13">
        <f t="shared" si="266"/>
        <v>-627.95784632999994</v>
      </c>
      <c r="K2479" s="13">
        <f>IFERROR([1]!EM_S_QSTM07_IS(B2479,"61",$K$2,"1")/1000000,"")</f>
        <v>355.12914169999999</v>
      </c>
      <c r="L2479" s="14">
        <f t="shared" si="269"/>
        <v>-2.768252088026264</v>
      </c>
      <c r="M2479" s="33" t="str">
        <f ca="1">[1]!EM_S_MAJASSRES_NUM(B2479,$M$2,$M$1)</f>
        <v/>
      </c>
      <c r="N2479" s="29" t="str">
        <f t="shared" si="270"/>
        <v/>
      </c>
      <c r="O2479" s="21">
        <f t="shared" ca="1" si="271"/>
        <v>-2.768252088026264</v>
      </c>
      <c r="P2479" s="10" t="str">
        <f t="shared" si="272"/>
        <v>财报</v>
      </c>
    </row>
    <row r="2480" spans="1:16" x14ac:dyDescent="0.2">
      <c r="A2480" s="17">
        <f t="shared" ca="1" si="267"/>
        <v>1784</v>
      </c>
      <c r="B2480" s="8" t="s">
        <v>4958</v>
      </c>
      <c r="C2480" s="8" t="s">
        <v>4959</v>
      </c>
      <c r="D2480" s="13">
        <f>IFERROR([1]!EM_S_QSTM07_IS(B2480,"61",$C$1,"1")/1000000,"")</f>
        <v>285.58412126000002</v>
      </c>
      <c r="E2480" s="13" t="str">
        <f>IFERROR([1]!EM_S_PERFORMANCEEXPRESS_PERFEXNETPROFITTOSHAREHOLDER(B2480,$C$1)/1000000,"")</f>
        <v/>
      </c>
      <c r="F2480" s="13" t="str">
        <f>IFERROR([1]!EM_S_PROFITNOTICE_FORECASTT(B2480,$C$1)/1000000,"")</f>
        <v/>
      </c>
      <c r="G2480" s="13" t="str">
        <f>IFERROR([1]!EM_S_PROFITNOTICE_FORECASTL(B2480,$C$1)/1000000,"")</f>
        <v/>
      </c>
      <c r="H2480" s="13" t="str">
        <f t="shared" si="268"/>
        <v/>
      </c>
      <c r="I2480" s="20">
        <f>IFERROR([1]!EM_S_QSTM07_IS(B2480,"61",$I$1,"1")/1000000,"")</f>
        <v>406.18235277999997</v>
      </c>
      <c r="J2480" s="13">
        <f t="shared" si="266"/>
        <v>-120.59823151999996</v>
      </c>
      <c r="K2480" s="13">
        <f>IFERROR([1]!EM_S_QSTM07_IS(B2480,"61",$K$2,"1")/1000000,"")</f>
        <v>331.65224369999999</v>
      </c>
      <c r="L2480" s="14">
        <f t="shared" si="269"/>
        <v>-1.3636285712244074</v>
      </c>
      <c r="M2480" s="33" t="str">
        <f ca="1">[1]!EM_S_MAJASSRES_NUM(B2480,$M$2,$M$1)</f>
        <v/>
      </c>
      <c r="N2480" s="29" t="str">
        <f t="shared" si="270"/>
        <v/>
      </c>
      <c r="O2480" s="21">
        <f t="shared" ca="1" si="271"/>
        <v>-1.3636285712244074</v>
      </c>
      <c r="P2480" s="10" t="str">
        <f t="shared" si="272"/>
        <v>财报</v>
      </c>
    </row>
    <row r="2481" spans="1:16" x14ac:dyDescent="0.2">
      <c r="A2481" s="17" t="str">
        <f t="shared" ca="1" si="267"/>
        <v/>
      </c>
      <c r="B2481" s="8" t="s">
        <v>4960</v>
      </c>
      <c r="C2481" s="8" t="s">
        <v>4961</v>
      </c>
      <c r="D2481" s="13">
        <f>IFERROR([1]!EM_S_QSTM07_IS(B2481,"61",$C$1,"1")/1000000,"")</f>
        <v>160.89950161000002</v>
      </c>
      <c r="E2481" s="13" t="str">
        <f>IFERROR([1]!EM_S_PERFORMANCEEXPRESS_PERFEXNETPROFITTOSHAREHOLDER(B2481,$C$1)/1000000,"")</f>
        <v/>
      </c>
      <c r="F2481" s="13" t="str">
        <f>IFERROR([1]!EM_S_PROFITNOTICE_FORECASTT(B2481,$C$1)/1000000,"")</f>
        <v/>
      </c>
      <c r="G2481" s="13" t="str">
        <f>IFERROR([1]!EM_S_PROFITNOTICE_FORECASTL(B2481,$C$1)/1000000,"")</f>
        <v/>
      </c>
      <c r="H2481" s="13" t="str">
        <f t="shared" si="268"/>
        <v/>
      </c>
      <c r="I2481" s="20">
        <f>IFERROR([1]!EM_S_QSTM07_IS(B2481,"61",$I$1,"1")/1000000,"")</f>
        <v>175.84618255999999</v>
      </c>
      <c r="J2481" s="13">
        <f t="shared" si="266"/>
        <v>-14.946680949999973</v>
      </c>
      <c r="K2481" s="13">
        <f>IFERROR([1]!EM_S_QSTM07_IS(B2481,"61",$K$2,"1")/1000000,"")</f>
        <v>25.66656231</v>
      </c>
      <c r="L2481" s="14">
        <f t="shared" si="269"/>
        <v>-1.5823405865372384</v>
      </c>
      <c r="M2481" s="33">
        <f ca="1">[1]!EM_S_MAJASSRES_NUM(B2481,$M$2,$M$1)</f>
        <v>1</v>
      </c>
      <c r="N2481" s="29" t="str">
        <f t="shared" si="270"/>
        <v/>
      </c>
      <c r="O2481" s="21" t="str">
        <f t="shared" ca="1" si="271"/>
        <v/>
      </c>
      <c r="P2481" s="10" t="str">
        <f t="shared" si="272"/>
        <v>财报</v>
      </c>
    </row>
    <row r="2482" spans="1:16" x14ac:dyDescent="0.2">
      <c r="A2482" s="17">
        <f t="shared" ca="1" si="267"/>
        <v>1583</v>
      </c>
      <c r="B2482" s="8" t="s">
        <v>4962</v>
      </c>
      <c r="C2482" s="8" t="s">
        <v>4963</v>
      </c>
      <c r="D2482" s="13">
        <f>IFERROR([1]!EM_S_QSTM07_IS(B2482,"61",$C$1,"1")/1000000,"")</f>
        <v>61.733897579999997</v>
      </c>
      <c r="E2482" s="13" t="str">
        <f>IFERROR([1]!EM_S_PERFORMANCEEXPRESS_PERFEXNETPROFITTOSHAREHOLDER(B2482,$C$1)/1000000,"")</f>
        <v/>
      </c>
      <c r="F2482" s="13" t="str">
        <f>IFERROR([1]!EM_S_PROFITNOTICE_FORECASTT(B2482,$C$1)/1000000,"")</f>
        <v/>
      </c>
      <c r="G2482" s="13" t="str">
        <f>IFERROR([1]!EM_S_PROFITNOTICE_FORECASTL(B2482,$C$1)/1000000,"")</f>
        <v/>
      </c>
      <c r="H2482" s="13" t="str">
        <f t="shared" si="268"/>
        <v/>
      </c>
      <c r="I2482" s="20">
        <f>IFERROR([1]!EM_S_QSTM07_IS(B2482,"61",$I$1,"1")/1000000,"")</f>
        <v>63.817318130000004</v>
      </c>
      <c r="J2482" s="13">
        <f t="shared" si="266"/>
        <v>-2.0834205500000067</v>
      </c>
      <c r="K2482" s="13">
        <f>IFERROR([1]!EM_S_QSTM07_IS(B2482,"61",$K$2,"1")/1000000,"")</f>
        <v>41.430567959999998</v>
      </c>
      <c r="L2482" s="14">
        <f t="shared" si="269"/>
        <v>-1.0502870381118474</v>
      </c>
      <c r="M2482" s="33" t="str">
        <f ca="1">[1]!EM_S_MAJASSRES_NUM(B2482,$M$2,$M$1)</f>
        <v/>
      </c>
      <c r="N2482" s="29" t="str">
        <f t="shared" si="270"/>
        <v/>
      </c>
      <c r="O2482" s="21">
        <f t="shared" ca="1" si="271"/>
        <v>-1.0502870381118474</v>
      </c>
      <c r="P2482" s="10" t="str">
        <f t="shared" si="272"/>
        <v>财报</v>
      </c>
    </row>
    <row r="2483" spans="1:16" x14ac:dyDescent="0.2">
      <c r="A2483" s="17">
        <f t="shared" ca="1" si="267"/>
        <v>403</v>
      </c>
      <c r="B2483" s="8" t="s">
        <v>4964</v>
      </c>
      <c r="C2483" s="8" t="s">
        <v>4965</v>
      </c>
      <c r="D2483" s="13">
        <f>IFERROR([1]!EM_S_QSTM07_IS(B2483,"61",$C$1,"1")/1000000,"")</f>
        <v>37.631635850000002</v>
      </c>
      <c r="E2483" s="13" t="str">
        <f>IFERROR([1]!EM_S_PERFORMANCEEXPRESS_PERFEXNETPROFITTOSHAREHOLDER(B2483,$C$1)/1000000,"")</f>
        <v/>
      </c>
      <c r="F2483" s="13" t="str">
        <f>IFERROR([1]!EM_S_PROFITNOTICE_FORECASTT(B2483,$C$1)/1000000,"")</f>
        <v/>
      </c>
      <c r="G2483" s="13" t="str">
        <f>IFERROR([1]!EM_S_PROFITNOTICE_FORECASTL(B2483,$C$1)/1000000,"")</f>
        <v/>
      </c>
      <c r="H2483" s="13" t="str">
        <f t="shared" si="268"/>
        <v/>
      </c>
      <c r="I2483" s="20">
        <f>IFERROR([1]!EM_S_QSTM07_IS(B2483,"61",$I$1,"1")/1000000,"")</f>
        <v>16.4355461</v>
      </c>
      <c r="J2483" s="13">
        <f t="shared" si="266"/>
        <v>21.196089750000002</v>
      </c>
      <c r="K2483" s="13">
        <f>IFERROR([1]!EM_S_QSTM07_IS(B2483,"61",$K$2,"1")/1000000,"")</f>
        <v>18.4518837</v>
      </c>
      <c r="L2483" s="14">
        <f t="shared" si="269"/>
        <v>0.14872227110341057</v>
      </c>
      <c r="M2483" s="33" t="str">
        <f ca="1">[1]!EM_S_MAJASSRES_NUM(B2483,$M$2,$M$1)</f>
        <v/>
      </c>
      <c r="N2483" s="29" t="str">
        <f t="shared" si="270"/>
        <v/>
      </c>
      <c r="O2483" s="21">
        <f t="shared" ca="1" si="271"/>
        <v>0.14872227110341057</v>
      </c>
      <c r="P2483" s="10" t="str">
        <f t="shared" si="272"/>
        <v>财报</v>
      </c>
    </row>
    <row r="2484" spans="1:16" x14ac:dyDescent="0.2">
      <c r="A2484" s="17">
        <f t="shared" ca="1" si="267"/>
        <v>1127</v>
      </c>
      <c r="B2484" s="8" t="s">
        <v>4966</v>
      </c>
      <c r="C2484" s="8" t="s">
        <v>4967</v>
      </c>
      <c r="D2484" s="13">
        <f>IFERROR([1]!EM_S_QSTM07_IS(B2484,"61",$C$1,"1")/1000000,"")</f>
        <v>61.808973200000004</v>
      </c>
      <c r="E2484" s="13" t="str">
        <f>IFERROR([1]!EM_S_PERFORMANCEEXPRESS_PERFEXNETPROFITTOSHAREHOLDER(B2484,$C$1)/1000000,"")</f>
        <v/>
      </c>
      <c r="F2484" s="13" t="str">
        <f>IFERROR([1]!EM_S_PROFITNOTICE_FORECASTT(B2484,$C$1)/1000000,"")</f>
        <v/>
      </c>
      <c r="G2484" s="13" t="str">
        <f>IFERROR([1]!EM_S_PROFITNOTICE_FORECASTL(B2484,$C$1)/1000000,"")</f>
        <v/>
      </c>
      <c r="H2484" s="13" t="str">
        <f t="shared" si="268"/>
        <v/>
      </c>
      <c r="I2484" s="20">
        <f>IFERROR([1]!EM_S_QSTM07_IS(B2484,"61",$I$1,"1")/1000000,"")</f>
        <v>49.994005739999999</v>
      </c>
      <c r="J2484" s="13">
        <f t="shared" si="266"/>
        <v>11.814967460000005</v>
      </c>
      <c r="K2484" s="13">
        <f>IFERROR([1]!EM_S_QSTM07_IS(B2484,"61",$K$2,"1")/1000000,"")</f>
        <v>45.153554960000001</v>
      </c>
      <c r="L2484" s="14">
        <f t="shared" si="269"/>
        <v>-0.73833804513362278</v>
      </c>
      <c r="M2484" s="33" t="str">
        <f ca="1">[1]!EM_S_MAJASSRES_NUM(B2484,$M$2,$M$1)</f>
        <v/>
      </c>
      <c r="N2484" s="29" t="str">
        <f t="shared" si="270"/>
        <v/>
      </c>
      <c r="O2484" s="21">
        <f t="shared" ca="1" si="271"/>
        <v>-0.73833804513362278</v>
      </c>
      <c r="P2484" s="10" t="str">
        <f t="shared" si="272"/>
        <v>财报</v>
      </c>
    </row>
    <row r="2485" spans="1:16" x14ac:dyDescent="0.2">
      <c r="A2485" s="17">
        <f t="shared" ca="1" si="267"/>
        <v>1716</v>
      </c>
      <c r="B2485" s="8" t="s">
        <v>4968</v>
      </c>
      <c r="C2485" s="8" t="s">
        <v>4969</v>
      </c>
      <c r="D2485" s="13">
        <f>IFERROR([1]!EM_S_QSTM07_IS(B2485,"61",$C$1,"1")/1000000,"")</f>
        <v>10.879103150000001</v>
      </c>
      <c r="E2485" s="13" t="str">
        <f>IFERROR([1]!EM_S_PERFORMANCEEXPRESS_PERFEXNETPROFITTOSHAREHOLDER(B2485,$C$1)/1000000,"")</f>
        <v/>
      </c>
      <c r="F2485" s="13" t="str">
        <f>IFERROR([1]!EM_S_PROFITNOTICE_FORECASTT(B2485,$C$1)/1000000,"")</f>
        <v/>
      </c>
      <c r="G2485" s="13" t="str">
        <f>IFERROR([1]!EM_S_PROFITNOTICE_FORECASTL(B2485,$C$1)/1000000,"")</f>
        <v/>
      </c>
      <c r="H2485" s="13" t="str">
        <f t="shared" si="268"/>
        <v/>
      </c>
      <c r="I2485" s="20">
        <f>IFERROR([1]!EM_S_QSTM07_IS(B2485,"61",$I$1,"1")/1000000,"")</f>
        <v>13.233492759999999</v>
      </c>
      <c r="J2485" s="13">
        <f t="shared" si="266"/>
        <v>-2.3543896099999984</v>
      </c>
      <c r="K2485" s="13">
        <f>IFERROR([1]!EM_S_QSTM07_IS(B2485,"61",$K$2,"1")/1000000,"")</f>
        <v>11.16306595</v>
      </c>
      <c r="L2485" s="14">
        <f t="shared" si="269"/>
        <v>-1.2109088686338898</v>
      </c>
      <c r="M2485" s="33" t="str">
        <f ca="1">[1]!EM_S_MAJASSRES_NUM(B2485,$M$2,$M$1)</f>
        <v/>
      </c>
      <c r="N2485" s="29" t="str">
        <f t="shared" si="270"/>
        <v/>
      </c>
      <c r="O2485" s="21">
        <f t="shared" ca="1" si="271"/>
        <v>-1.2109088686338898</v>
      </c>
      <c r="P2485" s="10" t="str">
        <f t="shared" si="272"/>
        <v>财报</v>
      </c>
    </row>
    <row r="2486" spans="1:16" x14ac:dyDescent="0.2">
      <c r="A2486" s="17">
        <f t="shared" ca="1" si="267"/>
        <v>1655</v>
      </c>
      <c r="B2486" s="8" t="s">
        <v>4970</v>
      </c>
      <c r="C2486" s="8" t="s">
        <v>4971</v>
      </c>
      <c r="D2486" s="13">
        <f>IFERROR([1]!EM_S_QSTM07_IS(B2486,"61",$C$1,"1")/1000000,"")</f>
        <v>16.434168839999998</v>
      </c>
      <c r="E2486" s="13" t="str">
        <f>IFERROR([1]!EM_S_PERFORMANCEEXPRESS_PERFEXNETPROFITTOSHAREHOLDER(B2486,$C$1)/1000000,"")</f>
        <v/>
      </c>
      <c r="F2486" s="13" t="str">
        <f>IFERROR([1]!EM_S_PROFITNOTICE_FORECASTT(B2486,$C$1)/1000000,"")</f>
        <v/>
      </c>
      <c r="G2486" s="13" t="str">
        <f>IFERROR([1]!EM_S_PROFITNOTICE_FORECASTL(B2486,$C$1)/1000000,"")</f>
        <v/>
      </c>
      <c r="H2486" s="13" t="str">
        <f t="shared" si="268"/>
        <v/>
      </c>
      <c r="I2486" s="20">
        <f>IFERROR([1]!EM_S_QSTM07_IS(B2486,"61",$I$1,"1")/1000000,"")</f>
        <v>18.709713910000001</v>
      </c>
      <c r="J2486" s="13">
        <f t="shared" si="266"/>
        <v>-2.2755450700000033</v>
      </c>
      <c r="K2486" s="13">
        <f>IFERROR([1]!EM_S_QSTM07_IS(B2486,"61",$K$2,"1")/1000000,"")</f>
        <v>17.235967460000001</v>
      </c>
      <c r="L2486" s="14">
        <f t="shared" si="269"/>
        <v>-1.1320230544227312</v>
      </c>
      <c r="M2486" s="33" t="str">
        <f ca="1">[1]!EM_S_MAJASSRES_NUM(B2486,$M$2,$M$1)</f>
        <v/>
      </c>
      <c r="N2486" s="29" t="str">
        <f t="shared" si="270"/>
        <v/>
      </c>
      <c r="O2486" s="21">
        <f t="shared" ca="1" si="271"/>
        <v>-1.1320230544227312</v>
      </c>
      <c r="P2486" s="10" t="str">
        <f t="shared" si="272"/>
        <v>财报</v>
      </c>
    </row>
    <row r="2487" spans="1:16" x14ac:dyDescent="0.2">
      <c r="A2487" s="17">
        <f t="shared" ca="1" si="267"/>
        <v>600</v>
      </c>
      <c r="B2487" s="8" t="s">
        <v>4972</v>
      </c>
      <c r="C2487" s="8" t="s">
        <v>4973</v>
      </c>
      <c r="D2487" s="13">
        <f>IFERROR([1]!EM_S_QSTM07_IS(B2487,"61",$C$1,"1")/1000000,"")</f>
        <v>522.89913319999994</v>
      </c>
      <c r="E2487" s="13" t="str">
        <f>IFERROR([1]!EM_S_PERFORMANCEEXPRESS_PERFEXNETPROFITTOSHAREHOLDER(B2487,$C$1)/1000000,"")</f>
        <v/>
      </c>
      <c r="F2487" s="13" t="str">
        <f>IFERROR([1]!EM_S_PROFITNOTICE_FORECASTT(B2487,$C$1)/1000000,"")</f>
        <v/>
      </c>
      <c r="G2487" s="13" t="str">
        <f>IFERROR([1]!EM_S_PROFITNOTICE_FORECASTL(B2487,$C$1)/1000000,"")</f>
        <v/>
      </c>
      <c r="H2487" s="13" t="str">
        <f t="shared" si="268"/>
        <v/>
      </c>
      <c r="I2487" s="20">
        <f>IFERROR([1]!EM_S_QSTM07_IS(B2487,"61",$I$1,"1")/1000000,"")</f>
        <v>219.35582186000002</v>
      </c>
      <c r="J2487" s="13">
        <f t="shared" si="266"/>
        <v>303.54331133999995</v>
      </c>
      <c r="K2487" s="13">
        <f>IFERROR([1]!EM_S_QSTM07_IS(B2487,"61",$K$2,"1")/1000000,"")</f>
        <v>409.45956338000002</v>
      </c>
      <c r="L2487" s="14">
        <f t="shared" si="269"/>
        <v>-0.25867328916605181</v>
      </c>
      <c r="M2487" s="33" t="str">
        <f ca="1">[1]!EM_S_MAJASSRES_NUM(B2487,$M$2,$M$1)</f>
        <v/>
      </c>
      <c r="N2487" s="29" t="str">
        <f t="shared" si="270"/>
        <v/>
      </c>
      <c r="O2487" s="21">
        <f t="shared" ca="1" si="271"/>
        <v>-0.25867328916605181</v>
      </c>
      <c r="P2487" s="10" t="str">
        <f t="shared" si="272"/>
        <v>财报</v>
      </c>
    </row>
    <row r="2488" spans="1:16" x14ac:dyDescent="0.2">
      <c r="A2488" s="17" t="str">
        <f t="shared" ca="1" si="267"/>
        <v/>
      </c>
      <c r="B2488" s="8" t="s">
        <v>4974</v>
      </c>
      <c r="C2488" s="8" t="s">
        <v>4975</v>
      </c>
      <c r="D2488" s="13">
        <f>IFERROR([1]!EM_S_QSTM07_IS(B2488,"61",$C$1,"1")/1000000,"")</f>
        <v>1.0284311800000001</v>
      </c>
      <c r="E2488" s="13" t="str">
        <f>IFERROR([1]!EM_S_PERFORMANCEEXPRESS_PERFEXNETPROFITTOSHAREHOLDER(B2488,$C$1)/1000000,"")</f>
        <v/>
      </c>
      <c r="F2488" s="13" t="str">
        <f>IFERROR([1]!EM_S_PROFITNOTICE_FORECASTT(B2488,$C$1)/1000000,"")</f>
        <v/>
      </c>
      <c r="G2488" s="13" t="str">
        <f>IFERROR([1]!EM_S_PROFITNOTICE_FORECASTL(B2488,$C$1)/1000000,"")</f>
        <v/>
      </c>
      <c r="H2488" s="13" t="str">
        <f t="shared" si="268"/>
        <v/>
      </c>
      <c r="I2488" s="20">
        <f>IFERROR([1]!EM_S_QSTM07_IS(B2488,"61",$I$1,"1")/1000000,"")</f>
        <v>2.1958043100000002</v>
      </c>
      <c r="J2488" s="13">
        <f t="shared" si="266"/>
        <v>-1.1673731300000001</v>
      </c>
      <c r="K2488" s="13">
        <f>IFERROR([1]!EM_S_QSTM07_IS(B2488,"61",$K$2,"1")/1000000,"")</f>
        <v>1.8226858500000001</v>
      </c>
      <c r="L2488" s="14">
        <f t="shared" si="269"/>
        <v>-1.6404686413733887</v>
      </c>
      <c r="M2488" s="33" t="str">
        <f ca="1">[1]!EM_S_MAJASSRES_NUM(B2488,$M$2,$M$1)</f>
        <v/>
      </c>
      <c r="N2488" s="29">
        <f t="shared" si="270"/>
        <v>1</v>
      </c>
      <c r="O2488" s="21" t="str">
        <f t="shared" ca="1" si="271"/>
        <v/>
      </c>
      <c r="P2488" s="10" t="str">
        <f t="shared" si="272"/>
        <v>财报</v>
      </c>
    </row>
    <row r="2489" spans="1:16" x14ac:dyDescent="0.2">
      <c r="A2489" s="17">
        <f t="shared" ca="1" si="267"/>
        <v>1324</v>
      </c>
      <c r="B2489" s="8" t="s">
        <v>4976</v>
      </c>
      <c r="C2489" s="8" t="s">
        <v>4977</v>
      </c>
      <c r="D2489" s="13">
        <f>IFERROR([1]!EM_S_QSTM07_IS(B2489,"61",$C$1,"1")/1000000,"")</f>
        <v>2510.1239285500001</v>
      </c>
      <c r="E2489" s="13">
        <f>IFERROR([1]!EM_S_PERFORMANCEEXPRESS_PERFEXNETPROFITTOSHAREHOLDER(B2489,$C$1)/1000000,"")</f>
        <v>4263.7538000000004</v>
      </c>
      <c r="F2489" s="13" t="str">
        <f>IFERROR([1]!EM_S_PROFITNOTICE_FORECASTT(B2489,$C$1)/1000000,"")</f>
        <v/>
      </c>
      <c r="G2489" s="13" t="str">
        <f>IFERROR([1]!EM_S_PROFITNOTICE_FORECASTL(B2489,$C$1)/1000000,"")</f>
        <v/>
      </c>
      <c r="H2489" s="13" t="str">
        <f t="shared" si="268"/>
        <v/>
      </c>
      <c r="I2489" s="20">
        <f>IFERROR([1]!EM_S_QSTM07_IS(B2489,"61",$I$1,"1")/1000000,"")</f>
        <v>1754.1764981199999</v>
      </c>
      <c r="J2489" s="13">
        <f t="shared" si="266"/>
        <v>755.94743043000017</v>
      </c>
      <c r="K2489" s="13">
        <f>IFERROR([1]!EM_S_QSTM07_IS(B2489,"61",$K$2,"1")/1000000,"")</f>
        <v>6053.0554031599995</v>
      </c>
      <c r="L2489" s="14">
        <f t="shared" si="269"/>
        <v>-0.87511308255408371</v>
      </c>
      <c r="M2489" s="33" t="str">
        <f ca="1">[1]!EM_S_MAJASSRES_NUM(B2489,$M$2,$M$1)</f>
        <v/>
      </c>
      <c r="N2489" s="29" t="str">
        <f t="shared" si="270"/>
        <v/>
      </c>
      <c r="O2489" s="21">
        <f t="shared" ca="1" si="271"/>
        <v>-0.87511308255408371</v>
      </c>
      <c r="P2489" s="10" t="str">
        <f t="shared" si="272"/>
        <v>财报</v>
      </c>
    </row>
    <row r="2490" spans="1:16" x14ac:dyDescent="0.2">
      <c r="A2490" s="17">
        <f t="shared" ca="1" si="267"/>
        <v>60</v>
      </c>
      <c r="B2490" s="8" t="s">
        <v>4978</v>
      </c>
      <c r="C2490" s="8" t="s">
        <v>4979</v>
      </c>
      <c r="D2490" s="13">
        <f>IFERROR([1]!EM_S_QSTM07_IS(B2490,"61",$C$1,"1")/1000000,"")</f>
        <v>124.46495003</v>
      </c>
      <c r="E2490" s="13" t="str">
        <f>IFERROR([1]!EM_S_PERFORMANCEEXPRESS_PERFEXNETPROFITTOSHAREHOLDER(B2490,$C$1)/1000000,"")</f>
        <v/>
      </c>
      <c r="F2490" s="13" t="str">
        <f>IFERROR([1]!EM_S_PROFITNOTICE_FORECASTT(B2490,$C$1)/1000000,"")</f>
        <v/>
      </c>
      <c r="G2490" s="13" t="str">
        <f>IFERROR([1]!EM_S_PROFITNOTICE_FORECASTL(B2490,$C$1)/1000000,"")</f>
        <v/>
      </c>
      <c r="H2490" s="13" t="str">
        <f t="shared" si="268"/>
        <v/>
      </c>
      <c r="I2490" s="20">
        <f>IFERROR([1]!EM_S_QSTM07_IS(B2490,"61",$I$1,"1")/1000000,"")</f>
        <v>17.861947699999998</v>
      </c>
      <c r="J2490" s="13">
        <f t="shared" si="266"/>
        <v>106.60300233</v>
      </c>
      <c r="K2490" s="13">
        <f>IFERROR([1]!EM_S_QSTM07_IS(B2490,"61",$K$2,"1")/1000000,"")</f>
        <v>30.435336979999999</v>
      </c>
      <c r="L2490" s="14">
        <f t="shared" si="269"/>
        <v>2.5026062763836694</v>
      </c>
      <c r="M2490" s="33" t="str">
        <f ca="1">[1]!EM_S_MAJASSRES_NUM(B2490,$M$2,$M$1)</f>
        <v/>
      </c>
      <c r="N2490" s="29" t="str">
        <f t="shared" si="270"/>
        <v/>
      </c>
      <c r="O2490" s="21">
        <f t="shared" ca="1" si="271"/>
        <v>2.5026062763836694</v>
      </c>
      <c r="P2490" s="10" t="str">
        <f t="shared" si="272"/>
        <v>财报</v>
      </c>
    </row>
    <row r="2491" spans="1:16" x14ac:dyDescent="0.2">
      <c r="A2491" s="17">
        <f t="shared" ca="1" si="267"/>
        <v>178</v>
      </c>
      <c r="B2491" s="8" t="s">
        <v>4980</v>
      </c>
      <c r="C2491" s="8" t="s">
        <v>4981</v>
      </c>
      <c r="D2491" s="13">
        <f>IFERROR([1]!EM_S_QSTM07_IS(B2491,"61",$C$1,"1")/1000000,"")</f>
        <v>245.68134871999999</v>
      </c>
      <c r="E2491" s="13" t="str">
        <f>IFERROR([1]!EM_S_PERFORMANCEEXPRESS_PERFEXNETPROFITTOSHAREHOLDER(B2491,$C$1)/1000000,"")</f>
        <v/>
      </c>
      <c r="F2491" s="13" t="str">
        <f>IFERROR([1]!EM_S_PROFITNOTICE_FORECASTT(B2491,$C$1)/1000000,"")</f>
        <v/>
      </c>
      <c r="G2491" s="13" t="str">
        <f>IFERROR([1]!EM_S_PROFITNOTICE_FORECASTL(B2491,$C$1)/1000000,"")</f>
        <v/>
      </c>
      <c r="H2491" s="13" t="str">
        <f t="shared" si="268"/>
        <v/>
      </c>
      <c r="I2491" s="20">
        <f>IFERROR([1]!EM_S_QSTM07_IS(B2491,"61",$I$1,"1")/1000000,"")</f>
        <v>216.23440385000001</v>
      </c>
      <c r="J2491" s="13">
        <f t="shared" si="266"/>
        <v>29.446944869999982</v>
      </c>
      <c r="K2491" s="13">
        <f>IFERROR([1]!EM_S_QSTM07_IS(B2491,"61",$K$2,"1")/1000000,"")</f>
        <v>-208.20564073</v>
      </c>
      <c r="L2491" s="14">
        <f t="shared" si="269"/>
        <v>1.1414320225271257</v>
      </c>
      <c r="M2491" s="33" t="str">
        <f ca="1">[1]!EM_S_MAJASSRES_NUM(B2491,$M$2,$M$1)</f>
        <v/>
      </c>
      <c r="N2491" s="29" t="str">
        <f t="shared" si="270"/>
        <v/>
      </c>
      <c r="O2491" s="21">
        <f t="shared" ca="1" si="271"/>
        <v>1.1414320225271257</v>
      </c>
      <c r="P2491" s="10" t="str">
        <f t="shared" si="272"/>
        <v>财报</v>
      </c>
    </row>
    <row r="2492" spans="1:16" x14ac:dyDescent="0.2">
      <c r="A2492" s="17">
        <f t="shared" ca="1" si="267"/>
        <v>1303</v>
      </c>
      <c r="B2492" s="8" t="s">
        <v>4982</v>
      </c>
      <c r="C2492" s="8" t="s">
        <v>4983</v>
      </c>
      <c r="D2492" s="13">
        <f>IFERROR([1]!EM_S_QSTM07_IS(B2492,"61",$C$1,"1")/1000000,"")</f>
        <v>28.007211000000002</v>
      </c>
      <c r="E2492" s="13" t="str">
        <f>IFERROR([1]!EM_S_PERFORMANCEEXPRESS_PERFEXNETPROFITTOSHAREHOLDER(B2492,$C$1)/1000000,"")</f>
        <v/>
      </c>
      <c r="F2492" s="13" t="str">
        <f>IFERROR([1]!EM_S_PROFITNOTICE_FORECASTT(B2492,$C$1)/1000000,"")</f>
        <v/>
      </c>
      <c r="G2492" s="13" t="str">
        <f>IFERROR([1]!EM_S_PROFITNOTICE_FORECASTL(B2492,$C$1)/1000000,"")</f>
        <v/>
      </c>
      <c r="H2492" s="13" t="str">
        <f t="shared" si="268"/>
        <v/>
      </c>
      <c r="I2492" s="20">
        <f>IFERROR([1]!EM_S_QSTM07_IS(B2492,"61",$I$1,"1")/1000000,"")</f>
        <v>25.371698170000002</v>
      </c>
      <c r="J2492" s="13">
        <f t="shared" si="266"/>
        <v>2.6355128299999997</v>
      </c>
      <c r="K2492" s="13">
        <f>IFERROR([1]!EM_S_QSTM07_IS(B2492,"61",$K$2,"1")/1000000,"")</f>
        <v>18.706098399999998</v>
      </c>
      <c r="L2492" s="14">
        <f t="shared" si="269"/>
        <v>-0.85910943192729061</v>
      </c>
      <c r="M2492" s="33" t="str">
        <f ca="1">[1]!EM_S_MAJASSRES_NUM(B2492,$M$2,$M$1)</f>
        <v/>
      </c>
      <c r="N2492" s="29" t="str">
        <f t="shared" si="270"/>
        <v/>
      </c>
      <c r="O2492" s="21">
        <f t="shared" ca="1" si="271"/>
        <v>-0.85910943192729061</v>
      </c>
      <c r="P2492" s="10" t="str">
        <f t="shared" si="272"/>
        <v>财报</v>
      </c>
    </row>
    <row r="2493" spans="1:16" x14ac:dyDescent="0.2">
      <c r="A2493" s="17">
        <f t="shared" ca="1" si="267"/>
        <v>1102</v>
      </c>
      <c r="B2493" s="8" t="s">
        <v>4984</v>
      </c>
      <c r="C2493" s="8" t="s">
        <v>4985</v>
      </c>
      <c r="D2493" s="13">
        <f>IFERROR([1]!EM_S_QSTM07_IS(B2493,"61",$C$1,"1")/1000000,"")</f>
        <v>58.971935369999997</v>
      </c>
      <c r="E2493" s="13" t="str">
        <f>IFERROR([1]!EM_S_PERFORMANCEEXPRESS_PERFEXNETPROFITTOSHAREHOLDER(B2493,$C$1)/1000000,"")</f>
        <v/>
      </c>
      <c r="F2493" s="13" t="str">
        <f>IFERROR([1]!EM_S_PROFITNOTICE_FORECASTT(B2493,$C$1)/1000000,"")</f>
        <v/>
      </c>
      <c r="G2493" s="13" t="str">
        <f>IFERROR([1]!EM_S_PROFITNOTICE_FORECASTL(B2493,$C$1)/1000000,"")</f>
        <v/>
      </c>
      <c r="H2493" s="13" t="str">
        <f t="shared" si="268"/>
        <v/>
      </c>
      <c r="I2493" s="20">
        <f>IFERROR([1]!EM_S_QSTM07_IS(B2493,"61",$I$1,"1")/1000000,"")</f>
        <v>42.19278233</v>
      </c>
      <c r="J2493" s="13">
        <f t="shared" si="266"/>
        <v>16.779153039999997</v>
      </c>
      <c r="K2493" s="13">
        <f>IFERROR([1]!EM_S_QSTM07_IS(B2493,"61",$K$2,"1")/1000000,"")</f>
        <v>59.423327560000004</v>
      </c>
      <c r="L2493" s="14">
        <f t="shared" si="269"/>
        <v>-0.71763356700181402</v>
      </c>
      <c r="M2493" s="33" t="str">
        <f ca="1">[1]!EM_S_MAJASSRES_NUM(B2493,$M$2,$M$1)</f>
        <v/>
      </c>
      <c r="N2493" s="29" t="str">
        <f t="shared" si="270"/>
        <v/>
      </c>
      <c r="O2493" s="21">
        <f t="shared" ca="1" si="271"/>
        <v>-0.71763356700181402</v>
      </c>
      <c r="P2493" s="10" t="str">
        <f t="shared" si="272"/>
        <v>财报</v>
      </c>
    </row>
    <row r="2494" spans="1:16" x14ac:dyDescent="0.2">
      <c r="A2494" s="17">
        <f t="shared" ca="1" si="267"/>
        <v>1538</v>
      </c>
      <c r="B2494" s="8" t="s">
        <v>4986</v>
      </c>
      <c r="C2494" s="8" t="s">
        <v>4987</v>
      </c>
      <c r="D2494" s="13">
        <f>IFERROR([1]!EM_S_QSTM07_IS(B2494,"61",$C$1,"1")/1000000,"")</f>
        <v>-34.929921460000003</v>
      </c>
      <c r="E2494" s="13" t="str">
        <f>IFERROR([1]!EM_S_PERFORMANCEEXPRESS_PERFEXNETPROFITTOSHAREHOLDER(B2494,$C$1)/1000000,"")</f>
        <v/>
      </c>
      <c r="F2494" s="13" t="str">
        <f>IFERROR([1]!EM_S_PROFITNOTICE_FORECASTT(B2494,$C$1)/1000000,"")</f>
        <v/>
      </c>
      <c r="G2494" s="13" t="str">
        <f>IFERROR([1]!EM_S_PROFITNOTICE_FORECASTL(B2494,$C$1)/1000000,"")</f>
        <v/>
      </c>
      <c r="H2494" s="13" t="str">
        <f t="shared" si="268"/>
        <v/>
      </c>
      <c r="I2494" s="20">
        <f>IFERROR([1]!EM_S_QSTM07_IS(B2494,"61",$I$1,"1")/1000000,"")</f>
        <v>-34.834917900000001</v>
      </c>
      <c r="J2494" s="13">
        <f t="shared" si="266"/>
        <v>-9.5003560000002096E-2</v>
      </c>
      <c r="K2494" s="13">
        <f>IFERROR([1]!EM_S_QSTM07_IS(B2494,"61",$K$2,"1")/1000000,"")</f>
        <v>13.994957749999999</v>
      </c>
      <c r="L2494" s="14">
        <f t="shared" si="269"/>
        <v>-1.0067884134912806</v>
      </c>
      <c r="M2494" s="33" t="str">
        <f ca="1">[1]!EM_S_MAJASSRES_NUM(B2494,$M$2,$M$1)</f>
        <v/>
      </c>
      <c r="N2494" s="29" t="str">
        <f t="shared" si="270"/>
        <v/>
      </c>
      <c r="O2494" s="21">
        <f t="shared" ca="1" si="271"/>
        <v>-1.0067884134912806</v>
      </c>
      <c r="P2494" s="10" t="str">
        <f t="shared" si="272"/>
        <v>财报</v>
      </c>
    </row>
    <row r="2495" spans="1:16" x14ac:dyDescent="0.2">
      <c r="A2495" s="17">
        <f t="shared" ca="1" si="267"/>
        <v>840</v>
      </c>
      <c r="B2495" s="8" t="s">
        <v>4988</v>
      </c>
      <c r="C2495" s="8" t="s">
        <v>4989</v>
      </c>
      <c r="D2495" s="13">
        <f>IFERROR([1]!EM_S_QSTM07_IS(B2495,"61",$C$1,"1")/1000000,"")</f>
        <v>116.62202404000001</v>
      </c>
      <c r="E2495" s="13" t="str">
        <f>IFERROR([1]!EM_S_PERFORMANCEEXPRESS_PERFEXNETPROFITTOSHAREHOLDER(B2495,$C$1)/1000000,"")</f>
        <v/>
      </c>
      <c r="F2495" s="13" t="str">
        <f>IFERROR([1]!EM_S_PROFITNOTICE_FORECASTT(B2495,$C$1)/1000000,"")</f>
        <v/>
      </c>
      <c r="G2495" s="13" t="str">
        <f>IFERROR([1]!EM_S_PROFITNOTICE_FORECASTL(B2495,$C$1)/1000000,"")</f>
        <v/>
      </c>
      <c r="H2495" s="13" t="str">
        <f t="shared" si="268"/>
        <v/>
      </c>
      <c r="I2495" s="20">
        <f>IFERROR([1]!EM_S_QSTM07_IS(B2495,"61",$I$1,"1")/1000000,"")</f>
        <v>76.362222200000005</v>
      </c>
      <c r="J2495" s="13">
        <f t="shared" si="266"/>
        <v>40.259801840000009</v>
      </c>
      <c r="K2495" s="13">
        <f>IFERROR([1]!EM_S_QSTM07_IS(B2495,"61",$K$2,"1")/1000000,"")</f>
        <v>85.020430579999996</v>
      </c>
      <c r="L2495" s="14">
        <f t="shared" si="269"/>
        <v>-0.52646909024863686</v>
      </c>
      <c r="M2495" s="33" t="str">
        <f ca="1">[1]!EM_S_MAJASSRES_NUM(B2495,$M$2,$M$1)</f>
        <v/>
      </c>
      <c r="N2495" s="29" t="str">
        <f t="shared" si="270"/>
        <v/>
      </c>
      <c r="O2495" s="21">
        <f t="shared" ca="1" si="271"/>
        <v>-0.52646909024863686</v>
      </c>
      <c r="P2495" s="10" t="str">
        <f t="shared" si="272"/>
        <v>财报</v>
      </c>
    </row>
    <row r="2496" spans="1:16" x14ac:dyDescent="0.2">
      <c r="A2496" s="17">
        <f t="shared" ca="1" si="267"/>
        <v>1808</v>
      </c>
      <c r="B2496" s="8" t="s">
        <v>4990</v>
      </c>
      <c r="C2496" s="8" t="s">
        <v>4991</v>
      </c>
      <c r="D2496" s="13">
        <f>IFERROR([1]!EM_S_QSTM07_IS(B2496,"61",$C$1,"1")/1000000,"")</f>
        <v>18.955682899999999</v>
      </c>
      <c r="E2496" s="13" t="str">
        <f>IFERROR([1]!EM_S_PERFORMANCEEXPRESS_PERFEXNETPROFITTOSHAREHOLDER(B2496,$C$1)/1000000,"")</f>
        <v/>
      </c>
      <c r="F2496" s="13" t="str">
        <f>IFERROR([1]!EM_S_PROFITNOTICE_FORECASTT(B2496,$C$1)/1000000,"")</f>
        <v/>
      </c>
      <c r="G2496" s="13" t="str">
        <f>IFERROR([1]!EM_S_PROFITNOTICE_FORECASTL(B2496,$C$1)/1000000,"")</f>
        <v/>
      </c>
      <c r="H2496" s="13" t="str">
        <f t="shared" si="268"/>
        <v/>
      </c>
      <c r="I2496" s="20">
        <f>IFERROR([1]!EM_S_QSTM07_IS(B2496,"61",$I$1,"1")/1000000,"")</f>
        <v>26.069834910000001</v>
      </c>
      <c r="J2496" s="13">
        <f t="shared" si="266"/>
        <v>-7.1141520100000015</v>
      </c>
      <c r="K2496" s="13">
        <f>IFERROR([1]!EM_S_QSTM07_IS(B2496,"61",$K$2,"1")/1000000,"")</f>
        <v>17.247274609999998</v>
      </c>
      <c r="L2496" s="14">
        <f t="shared" si="269"/>
        <v>-1.4124797784500518</v>
      </c>
      <c r="M2496" s="33" t="str">
        <f ca="1">[1]!EM_S_MAJASSRES_NUM(B2496,$M$2,$M$1)</f>
        <v/>
      </c>
      <c r="N2496" s="29" t="str">
        <f t="shared" si="270"/>
        <v/>
      </c>
      <c r="O2496" s="21">
        <f t="shared" ca="1" si="271"/>
        <v>-1.4124797784500518</v>
      </c>
      <c r="P2496" s="10" t="str">
        <f t="shared" si="272"/>
        <v>财报</v>
      </c>
    </row>
    <row r="2497" spans="1:16" x14ac:dyDescent="0.2">
      <c r="A2497" s="17" t="str">
        <f t="shared" ca="1" si="267"/>
        <v/>
      </c>
      <c r="B2497" s="8" t="s">
        <v>4992</v>
      </c>
      <c r="C2497" s="8" t="s">
        <v>4993</v>
      </c>
      <c r="D2497" s="13">
        <f>IFERROR([1]!EM_S_QSTM07_IS(B2497,"61",$C$1,"1")/1000000,"")</f>
        <v>-4.1270978199999995</v>
      </c>
      <c r="E2497" s="13" t="str">
        <f>IFERROR([1]!EM_S_PERFORMANCEEXPRESS_PERFEXNETPROFITTOSHAREHOLDER(B2497,$C$1)/1000000,"")</f>
        <v/>
      </c>
      <c r="F2497" s="13" t="str">
        <f>IFERROR([1]!EM_S_PROFITNOTICE_FORECASTT(B2497,$C$1)/1000000,"")</f>
        <v/>
      </c>
      <c r="G2497" s="13" t="str">
        <f>IFERROR([1]!EM_S_PROFITNOTICE_FORECASTL(B2497,$C$1)/1000000,"")</f>
        <v/>
      </c>
      <c r="H2497" s="13" t="str">
        <f t="shared" si="268"/>
        <v/>
      </c>
      <c r="I2497" s="20">
        <f>IFERROR([1]!EM_S_QSTM07_IS(B2497,"61",$I$1,"1")/1000000,"")</f>
        <v>-2.7798993700000003</v>
      </c>
      <c r="J2497" s="13">
        <f t="shared" si="266"/>
        <v>-1.3471984499999992</v>
      </c>
      <c r="K2497" s="13">
        <f>IFERROR([1]!EM_S_QSTM07_IS(B2497,"61",$K$2,"1")/1000000,"")</f>
        <v>1.5483931100000001</v>
      </c>
      <c r="L2497" s="14">
        <f t="shared" si="269"/>
        <v>-1.8700622867018564</v>
      </c>
      <c r="M2497" s="33" t="str">
        <f ca="1">[1]!EM_S_MAJASSRES_NUM(B2497,$M$2,$M$1)</f>
        <v/>
      </c>
      <c r="N2497" s="29">
        <f t="shared" si="270"/>
        <v>1</v>
      </c>
      <c r="O2497" s="21" t="str">
        <f t="shared" ca="1" si="271"/>
        <v/>
      </c>
      <c r="P2497" s="10" t="str">
        <f t="shared" si="272"/>
        <v>财报</v>
      </c>
    </row>
    <row r="2498" spans="1:16" x14ac:dyDescent="0.2">
      <c r="A2498" s="17" t="str">
        <f t="shared" ca="1" si="267"/>
        <v/>
      </c>
      <c r="B2498" s="8" t="s">
        <v>4994</v>
      </c>
      <c r="C2498" s="8" t="s">
        <v>4995</v>
      </c>
      <c r="D2498" s="13">
        <f>IFERROR([1]!EM_S_QSTM07_IS(B2498,"61",$C$1,"1")/1000000,"")</f>
        <v>60.723332040000003</v>
      </c>
      <c r="E2498" s="13">
        <f>IFERROR([1]!EM_S_PERFORMANCEEXPRESS_PERFEXNETPROFITTOSHAREHOLDER(B2498,$C$1)/1000000,"")</f>
        <v>64.025800000000004</v>
      </c>
      <c r="F2498" s="13" t="str">
        <f>IFERROR([1]!EM_S_PROFITNOTICE_FORECASTT(B2498,$C$1)/1000000,"")</f>
        <v/>
      </c>
      <c r="G2498" s="13" t="str">
        <f>IFERROR([1]!EM_S_PROFITNOTICE_FORECASTL(B2498,$C$1)/1000000,"")</f>
        <v/>
      </c>
      <c r="H2498" s="13" t="str">
        <f t="shared" si="268"/>
        <v/>
      </c>
      <c r="I2498" s="20">
        <f>IFERROR([1]!EM_S_QSTM07_IS(B2498,"61",$I$1,"1")/1000000,"")</f>
        <v>3.3024599100000001</v>
      </c>
      <c r="J2498" s="13">
        <f t="shared" si="266"/>
        <v>57.420872129999999</v>
      </c>
      <c r="K2498" s="13">
        <f>IFERROR([1]!EM_S_QSTM07_IS(B2498,"61",$K$2,"1")/1000000,"")</f>
        <v>5.0397971799999999</v>
      </c>
      <c r="L2498" s="14">
        <f t="shared" si="269"/>
        <v>10.393488682018747</v>
      </c>
      <c r="M2498" s="33">
        <f ca="1">[1]!EM_S_MAJASSRES_NUM(B2498,$M$2,$M$1)</f>
        <v>2</v>
      </c>
      <c r="N2498" s="29">
        <f t="shared" si="270"/>
        <v>1</v>
      </c>
      <c r="O2498" s="21" t="str">
        <f t="shared" ca="1" si="271"/>
        <v/>
      </c>
      <c r="P2498" s="10" t="str">
        <f t="shared" si="272"/>
        <v>财报</v>
      </c>
    </row>
    <row r="2499" spans="1:16" x14ac:dyDescent="0.2">
      <c r="A2499" s="17">
        <f t="shared" ca="1" si="267"/>
        <v>1402</v>
      </c>
      <c r="B2499" s="8" t="s">
        <v>4996</v>
      </c>
      <c r="C2499" s="8" t="s">
        <v>4997</v>
      </c>
      <c r="D2499" s="13">
        <f>IFERROR([1]!EM_S_QSTM07_IS(B2499,"61",$C$1,"1")/1000000,"")</f>
        <v>67.923580770000001</v>
      </c>
      <c r="E2499" s="13" t="str">
        <f>IFERROR([1]!EM_S_PERFORMANCEEXPRESS_PERFEXNETPROFITTOSHAREHOLDER(B2499,$C$1)/1000000,"")</f>
        <v/>
      </c>
      <c r="F2499" s="13" t="str">
        <f>IFERROR([1]!EM_S_PROFITNOTICE_FORECASTT(B2499,$C$1)/1000000,"")</f>
        <v/>
      </c>
      <c r="G2499" s="13" t="str">
        <f>IFERROR([1]!EM_S_PROFITNOTICE_FORECASTL(B2499,$C$1)/1000000,"")</f>
        <v/>
      </c>
      <c r="H2499" s="13" t="str">
        <f t="shared" si="268"/>
        <v/>
      </c>
      <c r="I2499" s="20">
        <f>IFERROR([1]!EM_S_QSTM07_IS(B2499,"61",$I$1,"1")/1000000,"")</f>
        <v>62.337030979999994</v>
      </c>
      <c r="J2499" s="13">
        <f t="shared" si="266"/>
        <v>5.5865497900000065</v>
      </c>
      <c r="K2499" s="13">
        <f>IFERROR([1]!EM_S_QSTM07_IS(B2499,"61",$K$2,"1")/1000000,"")</f>
        <v>70.372689260000001</v>
      </c>
      <c r="L2499" s="14">
        <f t="shared" si="269"/>
        <v>-0.92061480314671706</v>
      </c>
      <c r="M2499" s="33" t="str">
        <f ca="1">[1]!EM_S_MAJASSRES_NUM(B2499,$M$2,$M$1)</f>
        <v/>
      </c>
      <c r="N2499" s="29" t="str">
        <f t="shared" si="270"/>
        <v/>
      </c>
      <c r="O2499" s="21">
        <f t="shared" ca="1" si="271"/>
        <v>-0.92061480314671706</v>
      </c>
      <c r="P2499" s="10" t="str">
        <f t="shared" si="272"/>
        <v>财报</v>
      </c>
    </row>
    <row r="2500" spans="1:16" x14ac:dyDescent="0.2">
      <c r="A2500" s="17">
        <f t="shared" ca="1" si="267"/>
        <v>387</v>
      </c>
      <c r="B2500" s="8" t="s">
        <v>4998</v>
      </c>
      <c r="C2500" s="8" t="s">
        <v>4999</v>
      </c>
      <c r="D2500" s="13">
        <f>IFERROR([1]!EM_S_QSTM07_IS(B2500,"61",$C$1,"1")/1000000,"")</f>
        <v>110.86231897</v>
      </c>
      <c r="E2500" s="13" t="str">
        <f>IFERROR([1]!EM_S_PERFORMANCEEXPRESS_PERFEXNETPROFITTOSHAREHOLDER(B2500,$C$1)/1000000,"")</f>
        <v/>
      </c>
      <c r="F2500" s="13" t="str">
        <f>IFERROR([1]!EM_S_PROFITNOTICE_FORECASTT(B2500,$C$1)/1000000,"")</f>
        <v/>
      </c>
      <c r="G2500" s="13" t="str">
        <f>IFERROR([1]!EM_S_PROFITNOTICE_FORECASTL(B2500,$C$1)/1000000,"")</f>
        <v/>
      </c>
      <c r="H2500" s="13" t="str">
        <f t="shared" si="268"/>
        <v/>
      </c>
      <c r="I2500" s="20">
        <f>IFERROR([1]!EM_S_QSTM07_IS(B2500,"61",$I$1,"1")/1000000,"")</f>
        <v>9.4734659299999997</v>
      </c>
      <c r="J2500" s="13">
        <f t="shared" ref="J2500:J2563" si="273">IFERROR(IF(D2500&lt;&gt;"",D2500-I2500,IF(E2500&lt;&gt;"",E2500-I2500,IF(H2500&lt;&gt;"",H2500-I2500,""))),"")</f>
        <v>101.38885304</v>
      </c>
      <c r="K2500" s="13">
        <f>IFERROR([1]!EM_S_QSTM07_IS(B2500,"61",$K$2,"1")/1000000,"")</f>
        <v>83.719967769999997</v>
      </c>
      <c r="L2500" s="14">
        <f t="shared" si="269"/>
        <v>0.2110474447212034</v>
      </c>
      <c r="M2500" s="33" t="str">
        <f ca="1">[1]!EM_S_MAJASSRES_NUM(B2500,$M$2,$M$1)</f>
        <v/>
      </c>
      <c r="N2500" s="29" t="str">
        <f t="shared" si="270"/>
        <v/>
      </c>
      <c r="O2500" s="21">
        <f t="shared" ca="1" si="271"/>
        <v>0.2110474447212034</v>
      </c>
      <c r="P2500" s="10" t="str">
        <f t="shared" si="272"/>
        <v>财报</v>
      </c>
    </row>
    <row r="2501" spans="1:16" x14ac:dyDescent="0.2">
      <c r="A2501" s="17">
        <f t="shared" ref="A2501:A2564" ca="1" si="274">IFERROR(RANK(O2501,$O$4:$O$2880,0),"")</f>
        <v>287</v>
      </c>
      <c r="B2501" s="8" t="s">
        <v>5000</v>
      </c>
      <c r="C2501" s="8" t="s">
        <v>5001</v>
      </c>
      <c r="D2501" s="13">
        <f>IFERROR([1]!EM_S_QSTM07_IS(B2501,"61",$C$1,"1")/1000000,"")</f>
        <v>14.21436694</v>
      </c>
      <c r="E2501" s="13" t="str">
        <f>IFERROR([1]!EM_S_PERFORMANCEEXPRESS_PERFEXNETPROFITTOSHAREHOLDER(B2501,$C$1)/1000000,"")</f>
        <v/>
      </c>
      <c r="F2501" s="13" t="str">
        <f>IFERROR([1]!EM_S_PROFITNOTICE_FORECASTT(B2501,$C$1)/1000000,"")</f>
        <v/>
      </c>
      <c r="G2501" s="13" t="str">
        <f>IFERROR([1]!EM_S_PROFITNOTICE_FORECASTL(B2501,$C$1)/1000000,"")</f>
        <v/>
      </c>
      <c r="H2501" s="13" t="str">
        <f t="shared" ref="H2501:H2564" si="275">IFERROR(AVERAGE(F2501:G2501),"")</f>
        <v/>
      </c>
      <c r="I2501" s="20">
        <f>IFERROR([1]!EM_S_QSTM07_IS(B2501,"61",$I$1,"1")/1000000,"")</f>
        <v>-8.5264322100000012</v>
      </c>
      <c r="J2501" s="13">
        <f t="shared" si="273"/>
        <v>22.740799150000001</v>
      </c>
      <c r="K2501" s="13">
        <f>IFERROR([1]!EM_S_QSTM07_IS(B2501,"61",$K$2,"1")/1000000,"")</f>
        <v>14.033305670000001</v>
      </c>
      <c r="L2501" s="14">
        <f t="shared" ref="L2501:L2564" si="276">IFERROR(IF(J2501="","",(J2501-K2501)/ABS(K2501)),"")</f>
        <v>0.62048769440080187</v>
      </c>
      <c r="M2501" s="33" t="str">
        <f ca="1">[1]!EM_S_MAJASSRES_NUM(B2501,$M$2,$M$1)</f>
        <v/>
      </c>
      <c r="N2501" s="29" t="str">
        <f t="shared" ref="N2501:N2564" si="277">IFERROR(IF(ABS(K2501)&lt;$N$2,1,""),"")</f>
        <v/>
      </c>
      <c r="O2501" s="21">
        <f t="shared" ref="O2501:O2564" ca="1" si="278">IFERROR(IF(AND(M2501="",N2501=""),L2501,""),"")</f>
        <v>0.62048769440080187</v>
      </c>
      <c r="P2501" s="10" t="str">
        <f t="shared" ref="P2501:P2564" si="279">IFERROR(IF(D2501&lt;&gt;"","财报",IF(E2501&lt;&gt;"","快报",IF(H2501&lt;&gt;"","预告",""))),"")</f>
        <v>财报</v>
      </c>
    </row>
    <row r="2502" spans="1:16" x14ac:dyDescent="0.2">
      <c r="A2502" s="17">
        <f t="shared" ca="1" si="274"/>
        <v>1969</v>
      </c>
      <c r="B2502" s="8" t="s">
        <v>5002</v>
      </c>
      <c r="C2502" s="8" t="s">
        <v>5003</v>
      </c>
      <c r="D2502" s="13">
        <f>IFERROR([1]!EM_S_QSTM07_IS(B2502,"61",$C$1,"1")/1000000,"")</f>
        <v>-9.8224958400000002</v>
      </c>
      <c r="E2502" s="13" t="str">
        <f>IFERROR([1]!EM_S_PERFORMANCEEXPRESS_PERFEXNETPROFITTOSHAREHOLDER(B2502,$C$1)/1000000,"")</f>
        <v/>
      </c>
      <c r="F2502" s="13" t="str">
        <f>IFERROR([1]!EM_S_PROFITNOTICE_FORECASTT(B2502,$C$1)/1000000,"")</f>
        <v/>
      </c>
      <c r="G2502" s="13" t="str">
        <f>IFERROR([1]!EM_S_PROFITNOTICE_FORECASTL(B2502,$C$1)/1000000,"")</f>
        <v/>
      </c>
      <c r="H2502" s="13" t="str">
        <f t="shared" si="275"/>
        <v/>
      </c>
      <c r="I2502" s="20">
        <f>IFERROR([1]!EM_S_QSTM07_IS(B2502,"61",$I$1,"1")/1000000,"")</f>
        <v>63.274615909999994</v>
      </c>
      <c r="J2502" s="13">
        <f t="shared" si="273"/>
        <v>-73.097111749999996</v>
      </c>
      <c r="K2502" s="13">
        <f>IFERROR([1]!EM_S_QSTM07_IS(B2502,"61",$K$2,"1")/1000000,"")</f>
        <v>-20.594390480000001</v>
      </c>
      <c r="L2502" s="14">
        <f t="shared" si="276"/>
        <v>-2.5493700005827993</v>
      </c>
      <c r="M2502" s="33" t="str">
        <f ca="1">[1]!EM_S_MAJASSRES_NUM(B2502,$M$2,$M$1)</f>
        <v/>
      </c>
      <c r="N2502" s="29" t="str">
        <f t="shared" si="277"/>
        <v/>
      </c>
      <c r="O2502" s="21">
        <f t="shared" ca="1" si="278"/>
        <v>-2.5493700005827993</v>
      </c>
      <c r="P2502" s="10" t="str">
        <f t="shared" si="279"/>
        <v>财报</v>
      </c>
    </row>
    <row r="2503" spans="1:16" x14ac:dyDescent="0.2">
      <c r="A2503" s="17">
        <f t="shared" ca="1" si="274"/>
        <v>414</v>
      </c>
      <c r="B2503" s="8" t="s">
        <v>5004</v>
      </c>
      <c r="C2503" s="8" t="s">
        <v>5005</v>
      </c>
      <c r="D2503" s="13">
        <f>IFERROR([1]!EM_S_QSTM07_IS(B2503,"61",$C$1,"1")/1000000,"")</f>
        <v>14.772611769999999</v>
      </c>
      <c r="E2503" s="13" t="str">
        <f>IFERROR([1]!EM_S_PERFORMANCEEXPRESS_PERFEXNETPROFITTOSHAREHOLDER(B2503,$C$1)/1000000,"")</f>
        <v/>
      </c>
      <c r="F2503" s="13" t="str">
        <f>IFERROR([1]!EM_S_PROFITNOTICE_FORECASTT(B2503,$C$1)/1000000,"")</f>
        <v/>
      </c>
      <c r="G2503" s="13" t="str">
        <f>IFERROR([1]!EM_S_PROFITNOTICE_FORECASTL(B2503,$C$1)/1000000,"")</f>
        <v/>
      </c>
      <c r="H2503" s="13" t="str">
        <f t="shared" si="275"/>
        <v/>
      </c>
      <c r="I2503" s="20">
        <f>IFERROR([1]!EM_S_QSTM07_IS(B2503,"61",$I$1,"1")/1000000,"")</f>
        <v>-3.9879733500000003</v>
      </c>
      <c r="J2503" s="13">
        <f t="shared" si="273"/>
        <v>18.760585119999998</v>
      </c>
      <c r="K2503" s="13">
        <f>IFERROR([1]!EM_S_QSTM07_IS(B2503,"61",$K$2,"1")/1000000,"")</f>
        <v>16.825768750000002</v>
      </c>
      <c r="L2503" s="14">
        <f t="shared" si="276"/>
        <v>0.11499126124623556</v>
      </c>
      <c r="M2503" s="33" t="str">
        <f ca="1">[1]!EM_S_MAJASSRES_NUM(B2503,$M$2,$M$1)</f>
        <v/>
      </c>
      <c r="N2503" s="29" t="str">
        <f t="shared" si="277"/>
        <v/>
      </c>
      <c r="O2503" s="21">
        <f t="shared" ca="1" si="278"/>
        <v>0.11499126124623556</v>
      </c>
      <c r="P2503" s="10" t="str">
        <f t="shared" si="279"/>
        <v>财报</v>
      </c>
    </row>
    <row r="2504" spans="1:16" x14ac:dyDescent="0.2">
      <c r="A2504" s="17" t="str">
        <f t="shared" ca="1" si="274"/>
        <v/>
      </c>
      <c r="B2504" s="8" t="s">
        <v>5006</v>
      </c>
      <c r="C2504" s="8" t="s">
        <v>5007</v>
      </c>
      <c r="D2504" s="13">
        <f>IFERROR([1]!EM_S_QSTM07_IS(B2504,"61",$C$1,"1")/1000000,"")</f>
        <v>186.40656000999999</v>
      </c>
      <c r="E2504" s="13" t="str">
        <f>IFERROR([1]!EM_S_PERFORMANCEEXPRESS_PERFEXNETPROFITTOSHAREHOLDER(B2504,$C$1)/1000000,"")</f>
        <v/>
      </c>
      <c r="F2504" s="13" t="str">
        <f>IFERROR([1]!EM_S_PROFITNOTICE_FORECASTT(B2504,$C$1)/1000000,"")</f>
        <v/>
      </c>
      <c r="G2504" s="13" t="str">
        <f>IFERROR([1]!EM_S_PROFITNOTICE_FORECASTL(B2504,$C$1)/1000000,"")</f>
        <v/>
      </c>
      <c r="H2504" s="13" t="str">
        <f t="shared" si="275"/>
        <v/>
      </c>
      <c r="I2504" s="20">
        <f>IFERROR([1]!EM_S_QSTM07_IS(B2504,"61",$I$1,"1")/1000000,"")</f>
        <v>48.148579920000003</v>
      </c>
      <c r="J2504" s="13">
        <f t="shared" si="273"/>
        <v>138.25798008999999</v>
      </c>
      <c r="K2504" s="13">
        <f>IFERROR([1]!EM_S_QSTM07_IS(B2504,"61",$K$2,"1")/1000000,"")</f>
        <v>43.973136450000005</v>
      </c>
      <c r="L2504" s="14">
        <f t="shared" si="276"/>
        <v>2.1441464323839465</v>
      </c>
      <c r="M2504" s="33">
        <f ca="1">[1]!EM_S_MAJASSRES_NUM(B2504,$M$2,$M$1)</f>
        <v>1</v>
      </c>
      <c r="N2504" s="29" t="str">
        <f t="shared" si="277"/>
        <v/>
      </c>
      <c r="O2504" s="21" t="str">
        <f t="shared" ca="1" si="278"/>
        <v/>
      </c>
      <c r="P2504" s="10" t="str">
        <f t="shared" si="279"/>
        <v>财报</v>
      </c>
    </row>
    <row r="2505" spans="1:16" x14ac:dyDescent="0.2">
      <c r="A2505" s="17">
        <f t="shared" ca="1" si="274"/>
        <v>1497</v>
      </c>
      <c r="B2505" s="8" t="s">
        <v>5008</v>
      </c>
      <c r="C2505" s="8" t="s">
        <v>5009</v>
      </c>
      <c r="D2505" s="13">
        <f>IFERROR([1]!EM_S_QSTM07_IS(B2505,"61",$C$1,"1")/1000000,"")</f>
        <v>13.25982344</v>
      </c>
      <c r="E2505" s="13" t="str">
        <f>IFERROR([1]!EM_S_PERFORMANCEEXPRESS_PERFEXNETPROFITTOSHAREHOLDER(B2505,$C$1)/1000000,"")</f>
        <v/>
      </c>
      <c r="F2505" s="13" t="str">
        <f>IFERROR([1]!EM_S_PROFITNOTICE_FORECASTT(B2505,$C$1)/1000000,"")</f>
        <v/>
      </c>
      <c r="G2505" s="13" t="str">
        <f>IFERROR([1]!EM_S_PROFITNOTICE_FORECASTL(B2505,$C$1)/1000000,"")</f>
        <v/>
      </c>
      <c r="H2505" s="13" t="str">
        <f t="shared" si="275"/>
        <v/>
      </c>
      <c r="I2505" s="20">
        <f>IFERROR([1]!EM_S_QSTM07_IS(B2505,"61",$I$1,"1")/1000000,"")</f>
        <v>12.930961060000001</v>
      </c>
      <c r="J2505" s="13">
        <f t="shared" si="273"/>
        <v>0.32886237999999857</v>
      </c>
      <c r="K2505" s="13">
        <f>IFERROR([1]!EM_S_QSTM07_IS(B2505,"61",$K$2,"1")/1000000,"")</f>
        <v>20.997628750000001</v>
      </c>
      <c r="L2505" s="14">
        <f t="shared" si="276"/>
        <v>-0.98433811817917771</v>
      </c>
      <c r="M2505" s="33" t="str">
        <f ca="1">[1]!EM_S_MAJASSRES_NUM(B2505,$M$2,$M$1)</f>
        <v/>
      </c>
      <c r="N2505" s="29" t="str">
        <f t="shared" si="277"/>
        <v/>
      </c>
      <c r="O2505" s="21">
        <f t="shared" ca="1" si="278"/>
        <v>-0.98433811817917771</v>
      </c>
      <c r="P2505" s="10" t="str">
        <f t="shared" si="279"/>
        <v>财报</v>
      </c>
    </row>
    <row r="2506" spans="1:16" x14ac:dyDescent="0.2">
      <c r="A2506" s="17">
        <f t="shared" ca="1" si="274"/>
        <v>1958</v>
      </c>
      <c r="B2506" s="8" t="s">
        <v>5010</v>
      </c>
      <c r="C2506" s="8" t="s">
        <v>5011</v>
      </c>
      <c r="D2506" s="13">
        <f>IFERROR([1]!EM_S_QSTM07_IS(B2506,"61",$C$1,"1")/1000000,"")</f>
        <v>5.2174465000000003</v>
      </c>
      <c r="E2506" s="13" t="str">
        <f>IFERROR([1]!EM_S_PERFORMANCEEXPRESS_PERFEXNETPROFITTOSHAREHOLDER(B2506,$C$1)/1000000,"")</f>
        <v/>
      </c>
      <c r="F2506" s="13" t="str">
        <f>IFERROR([1]!EM_S_PROFITNOTICE_FORECASTT(B2506,$C$1)/1000000,"")</f>
        <v/>
      </c>
      <c r="G2506" s="13" t="str">
        <f>IFERROR([1]!EM_S_PROFITNOTICE_FORECASTL(B2506,$C$1)/1000000,"")</f>
        <v/>
      </c>
      <c r="H2506" s="13" t="str">
        <f t="shared" si="275"/>
        <v/>
      </c>
      <c r="I2506" s="20">
        <f>IFERROR([1]!EM_S_QSTM07_IS(B2506,"61",$I$1,"1")/1000000,"")</f>
        <v>49.960996539999996</v>
      </c>
      <c r="J2506" s="13">
        <f t="shared" si="273"/>
        <v>-44.743550039999995</v>
      </c>
      <c r="K2506" s="13">
        <f>IFERROR([1]!EM_S_QSTM07_IS(B2506,"61",$K$2,"1")/1000000,"")</f>
        <v>-13.50643389</v>
      </c>
      <c r="L2506" s="14">
        <f t="shared" si="276"/>
        <v>-2.3127582309589192</v>
      </c>
      <c r="M2506" s="33" t="str">
        <f ca="1">[1]!EM_S_MAJASSRES_NUM(B2506,$M$2,$M$1)</f>
        <v/>
      </c>
      <c r="N2506" s="29" t="str">
        <f t="shared" si="277"/>
        <v/>
      </c>
      <c r="O2506" s="21">
        <f t="shared" ca="1" si="278"/>
        <v>-2.3127582309589192</v>
      </c>
      <c r="P2506" s="10" t="str">
        <f t="shared" si="279"/>
        <v>财报</v>
      </c>
    </row>
    <row r="2507" spans="1:16" x14ac:dyDescent="0.2">
      <c r="A2507" s="17">
        <f t="shared" ca="1" si="274"/>
        <v>1671</v>
      </c>
      <c r="B2507" s="8" t="s">
        <v>5012</v>
      </c>
      <c r="C2507" s="8" t="s">
        <v>5013</v>
      </c>
      <c r="D2507" s="13">
        <f>IFERROR([1]!EM_S_QSTM07_IS(B2507,"61",$C$1,"1")/1000000,"")</f>
        <v>152.42745012999998</v>
      </c>
      <c r="E2507" s="13" t="str">
        <f>IFERROR([1]!EM_S_PERFORMANCEEXPRESS_PERFEXNETPROFITTOSHAREHOLDER(B2507,$C$1)/1000000,"")</f>
        <v/>
      </c>
      <c r="F2507" s="13" t="str">
        <f>IFERROR([1]!EM_S_PROFITNOTICE_FORECASTT(B2507,$C$1)/1000000,"")</f>
        <v/>
      </c>
      <c r="G2507" s="13" t="str">
        <f>IFERROR([1]!EM_S_PROFITNOTICE_FORECASTL(B2507,$C$1)/1000000,"")</f>
        <v/>
      </c>
      <c r="H2507" s="13" t="str">
        <f t="shared" si="275"/>
        <v/>
      </c>
      <c r="I2507" s="20">
        <f>IFERROR([1]!EM_S_QSTM07_IS(B2507,"61",$I$1,"1")/1000000,"")</f>
        <v>187.25430537</v>
      </c>
      <c r="J2507" s="13">
        <f t="shared" si="273"/>
        <v>-34.826855240000015</v>
      </c>
      <c r="K2507" s="13">
        <f>IFERROR([1]!EM_S_QSTM07_IS(B2507,"61",$K$2,"1")/1000000,"")</f>
        <v>238.02623678</v>
      </c>
      <c r="L2507" s="14">
        <f t="shared" si="276"/>
        <v>-1.1463151949597445</v>
      </c>
      <c r="M2507" s="33" t="str">
        <f ca="1">[1]!EM_S_MAJASSRES_NUM(B2507,$M$2,$M$1)</f>
        <v/>
      </c>
      <c r="N2507" s="29" t="str">
        <f t="shared" si="277"/>
        <v/>
      </c>
      <c r="O2507" s="21">
        <f t="shared" ca="1" si="278"/>
        <v>-1.1463151949597445</v>
      </c>
      <c r="P2507" s="10" t="str">
        <f t="shared" si="279"/>
        <v>财报</v>
      </c>
    </row>
    <row r="2508" spans="1:16" x14ac:dyDescent="0.2">
      <c r="A2508" s="17">
        <f t="shared" ca="1" si="274"/>
        <v>229</v>
      </c>
      <c r="B2508" s="8" t="s">
        <v>5014</v>
      </c>
      <c r="C2508" s="8" t="s">
        <v>5015</v>
      </c>
      <c r="D2508" s="13">
        <f>IFERROR([1]!EM_S_QSTM07_IS(B2508,"61",$C$1,"1")/1000000,"")</f>
        <v>-31.832578300000002</v>
      </c>
      <c r="E2508" s="13" t="str">
        <f>IFERROR([1]!EM_S_PERFORMANCEEXPRESS_PERFEXNETPROFITTOSHAREHOLDER(B2508,$C$1)/1000000,"")</f>
        <v/>
      </c>
      <c r="F2508" s="13" t="str">
        <f>IFERROR([1]!EM_S_PROFITNOTICE_FORECASTT(B2508,$C$1)/1000000,"")</f>
        <v/>
      </c>
      <c r="G2508" s="13" t="str">
        <f>IFERROR([1]!EM_S_PROFITNOTICE_FORECASTL(B2508,$C$1)/1000000,"")</f>
        <v/>
      </c>
      <c r="H2508" s="13" t="str">
        <f t="shared" si="275"/>
        <v/>
      </c>
      <c r="I2508" s="20">
        <f>IFERROR([1]!EM_S_QSTM07_IS(B2508,"61",$I$1,"1")/1000000,"")</f>
        <v>-30.331649300000002</v>
      </c>
      <c r="J2508" s="13">
        <f t="shared" si="273"/>
        <v>-1.5009289999999993</v>
      </c>
      <c r="K2508" s="13">
        <f>IFERROR([1]!EM_S_QSTM07_IS(B2508,"61",$K$2,"1")/1000000,"")</f>
        <v>-22.304416610000001</v>
      </c>
      <c r="L2508" s="14">
        <f t="shared" si="276"/>
        <v>0.93270709446275901</v>
      </c>
      <c r="M2508" s="33" t="str">
        <f ca="1">[1]!EM_S_MAJASSRES_NUM(B2508,$M$2,$M$1)</f>
        <v/>
      </c>
      <c r="N2508" s="29" t="str">
        <f t="shared" si="277"/>
        <v/>
      </c>
      <c r="O2508" s="21">
        <f t="shared" ca="1" si="278"/>
        <v>0.93270709446275901</v>
      </c>
      <c r="P2508" s="10" t="str">
        <f t="shared" si="279"/>
        <v>财报</v>
      </c>
    </row>
    <row r="2509" spans="1:16" x14ac:dyDescent="0.2">
      <c r="A2509" s="17">
        <f t="shared" ca="1" si="274"/>
        <v>1972</v>
      </c>
      <c r="B2509" s="8" t="s">
        <v>5016</v>
      </c>
      <c r="C2509" s="8" t="s">
        <v>5017</v>
      </c>
      <c r="D2509" s="13">
        <f>IFERROR([1]!EM_S_QSTM07_IS(B2509,"61",$C$1,"1")/1000000,"")</f>
        <v>12.19913886</v>
      </c>
      <c r="E2509" s="13" t="str">
        <f>IFERROR([1]!EM_S_PERFORMANCEEXPRESS_PERFEXNETPROFITTOSHAREHOLDER(B2509,$C$1)/1000000,"")</f>
        <v/>
      </c>
      <c r="F2509" s="13" t="str">
        <f>IFERROR([1]!EM_S_PROFITNOTICE_FORECASTT(B2509,$C$1)/1000000,"")</f>
        <v/>
      </c>
      <c r="G2509" s="13" t="str">
        <f>IFERROR([1]!EM_S_PROFITNOTICE_FORECASTL(B2509,$C$1)/1000000,"")</f>
        <v/>
      </c>
      <c r="H2509" s="13" t="str">
        <f t="shared" si="275"/>
        <v/>
      </c>
      <c r="I2509" s="20">
        <f>IFERROR([1]!EM_S_QSTM07_IS(B2509,"61",$I$1,"1")/1000000,"")</f>
        <v>28.332101590000001</v>
      </c>
      <c r="J2509" s="13">
        <f t="shared" si="273"/>
        <v>-16.132962730000003</v>
      </c>
      <c r="K2509" s="13">
        <f>IFERROR([1]!EM_S_QSTM07_IS(B2509,"61",$K$2,"1")/1000000,"")</f>
        <v>10.164973310000001</v>
      </c>
      <c r="L2509" s="14">
        <f t="shared" si="276"/>
        <v>-2.5871131421593474</v>
      </c>
      <c r="M2509" s="33" t="str">
        <f ca="1">[1]!EM_S_MAJASSRES_NUM(B2509,$M$2,$M$1)</f>
        <v/>
      </c>
      <c r="N2509" s="29" t="str">
        <f t="shared" si="277"/>
        <v/>
      </c>
      <c r="O2509" s="21">
        <f t="shared" ca="1" si="278"/>
        <v>-2.5871131421593474</v>
      </c>
      <c r="P2509" s="10" t="str">
        <f t="shared" si="279"/>
        <v>财报</v>
      </c>
    </row>
    <row r="2510" spans="1:16" x14ac:dyDescent="0.2">
      <c r="A2510" s="17" t="str">
        <f t="shared" ca="1" si="274"/>
        <v/>
      </c>
      <c r="B2510" s="8" t="s">
        <v>5018</v>
      </c>
      <c r="C2510" s="8" t="s">
        <v>5019</v>
      </c>
      <c r="D2510" s="13">
        <f>IFERROR([1]!EM_S_QSTM07_IS(B2510,"61",$C$1,"1")/1000000,"")</f>
        <v>31.783910640000002</v>
      </c>
      <c r="E2510" s="13" t="str">
        <f>IFERROR([1]!EM_S_PERFORMANCEEXPRESS_PERFEXNETPROFITTOSHAREHOLDER(B2510,$C$1)/1000000,"")</f>
        <v/>
      </c>
      <c r="F2510" s="13">
        <f>IFERROR([1]!EM_S_PROFITNOTICE_FORECASTT(B2510,$C$1)/1000000,"")</f>
        <v>20</v>
      </c>
      <c r="G2510" s="13">
        <f>IFERROR([1]!EM_S_PROFITNOTICE_FORECASTL(B2510,$C$1)/1000000,"")</f>
        <v>16</v>
      </c>
      <c r="H2510" s="13">
        <f t="shared" si="275"/>
        <v>18</v>
      </c>
      <c r="I2510" s="20">
        <f>IFERROR([1]!EM_S_QSTM07_IS(B2510,"61",$I$1,"1")/1000000,"")</f>
        <v>-11.17195701</v>
      </c>
      <c r="J2510" s="13">
        <f t="shared" si="273"/>
        <v>42.955867650000002</v>
      </c>
      <c r="K2510" s="13">
        <f>IFERROR([1]!EM_S_QSTM07_IS(B2510,"61",$K$2,"1")/1000000,"")</f>
        <v>0.52482715999999596</v>
      </c>
      <c r="L2510" s="14">
        <f t="shared" si="276"/>
        <v>80.847646089810468</v>
      </c>
      <c r="M2510" s="33">
        <f ca="1">[1]!EM_S_MAJASSRES_NUM(B2510,$M$2,$M$1)</f>
        <v>1</v>
      </c>
      <c r="N2510" s="29">
        <f t="shared" si="277"/>
        <v>1</v>
      </c>
      <c r="O2510" s="21" t="str">
        <f t="shared" ca="1" si="278"/>
        <v/>
      </c>
      <c r="P2510" s="10" t="str">
        <f t="shared" si="279"/>
        <v>财报</v>
      </c>
    </row>
    <row r="2511" spans="1:16" x14ac:dyDescent="0.2">
      <c r="A2511" s="17">
        <f t="shared" ca="1" si="274"/>
        <v>557</v>
      </c>
      <c r="B2511" s="8" t="s">
        <v>5020</v>
      </c>
      <c r="C2511" s="8" t="s">
        <v>5021</v>
      </c>
      <c r="D2511" s="13">
        <f>IFERROR([1]!EM_S_QSTM07_IS(B2511,"61",$C$1,"1")/1000000,"")</f>
        <v>369.22223287999998</v>
      </c>
      <c r="E2511" s="13" t="str">
        <f>IFERROR([1]!EM_S_PERFORMANCEEXPRESS_PERFEXNETPROFITTOSHAREHOLDER(B2511,$C$1)/1000000,"")</f>
        <v/>
      </c>
      <c r="F2511" s="13" t="str">
        <f>IFERROR([1]!EM_S_PROFITNOTICE_FORECASTT(B2511,$C$1)/1000000,"")</f>
        <v/>
      </c>
      <c r="G2511" s="13" t="str">
        <f>IFERROR([1]!EM_S_PROFITNOTICE_FORECASTL(B2511,$C$1)/1000000,"")</f>
        <v/>
      </c>
      <c r="H2511" s="13" t="str">
        <f t="shared" si="275"/>
        <v/>
      </c>
      <c r="I2511" s="20">
        <f>IFERROR([1]!EM_S_QSTM07_IS(B2511,"61",$I$1,"1")/1000000,"")</f>
        <v>3.7375968199999998</v>
      </c>
      <c r="J2511" s="13">
        <f t="shared" si="273"/>
        <v>365.48463605999996</v>
      </c>
      <c r="K2511" s="13">
        <f>IFERROR([1]!EM_S_QSTM07_IS(B2511,"61",$K$2,"1")/1000000,"")</f>
        <v>461.09989187000002</v>
      </c>
      <c r="L2511" s="14">
        <f t="shared" si="276"/>
        <v>-0.20736343142964195</v>
      </c>
      <c r="M2511" s="33" t="str">
        <f ca="1">[1]!EM_S_MAJASSRES_NUM(B2511,$M$2,$M$1)</f>
        <v/>
      </c>
      <c r="N2511" s="29" t="str">
        <f t="shared" si="277"/>
        <v/>
      </c>
      <c r="O2511" s="21">
        <f t="shared" ca="1" si="278"/>
        <v>-0.20736343142964195</v>
      </c>
      <c r="P2511" s="10" t="str">
        <f t="shared" si="279"/>
        <v>财报</v>
      </c>
    </row>
    <row r="2512" spans="1:16" x14ac:dyDescent="0.2">
      <c r="A2512" s="17" t="str">
        <f t="shared" ca="1" si="274"/>
        <v/>
      </c>
      <c r="B2512" s="8" t="s">
        <v>5022</v>
      </c>
      <c r="C2512" s="8" t="s">
        <v>5023</v>
      </c>
      <c r="D2512" s="13">
        <f>IFERROR([1]!EM_S_QSTM07_IS(B2512,"61",$C$1,"1")/1000000,"")</f>
        <v>44.989660139999998</v>
      </c>
      <c r="E2512" s="13" t="str">
        <f>IFERROR([1]!EM_S_PERFORMANCEEXPRESS_PERFEXNETPROFITTOSHAREHOLDER(B2512,$C$1)/1000000,"")</f>
        <v/>
      </c>
      <c r="F2512" s="13" t="str">
        <f>IFERROR([1]!EM_S_PROFITNOTICE_FORECASTT(B2512,$C$1)/1000000,"")</f>
        <v/>
      </c>
      <c r="G2512" s="13" t="str">
        <f>IFERROR([1]!EM_S_PROFITNOTICE_FORECASTL(B2512,$C$1)/1000000,"")</f>
        <v/>
      </c>
      <c r="H2512" s="13" t="str">
        <f t="shared" si="275"/>
        <v/>
      </c>
      <c r="I2512" s="20">
        <f>IFERROR([1]!EM_S_QSTM07_IS(B2512,"61",$I$1,"1")/1000000,"")</f>
        <v>41.803265459999999</v>
      </c>
      <c r="J2512" s="13">
        <f t="shared" si="273"/>
        <v>3.1863946799999994</v>
      </c>
      <c r="K2512" s="13">
        <f>IFERROR([1]!EM_S_QSTM07_IS(B2512,"61",$K$2,"1")/1000000,"")</f>
        <v>39.872539700000004</v>
      </c>
      <c r="L2512" s="14">
        <f t="shared" si="276"/>
        <v>-0.92008548479794983</v>
      </c>
      <c r="M2512" s="33">
        <f ca="1">[1]!EM_S_MAJASSRES_NUM(B2512,$M$2,$M$1)</f>
        <v>1</v>
      </c>
      <c r="N2512" s="29" t="str">
        <f t="shared" si="277"/>
        <v/>
      </c>
      <c r="O2512" s="21" t="str">
        <f t="shared" ca="1" si="278"/>
        <v/>
      </c>
      <c r="P2512" s="10" t="str">
        <f t="shared" si="279"/>
        <v>财报</v>
      </c>
    </row>
    <row r="2513" spans="1:16" x14ac:dyDescent="0.2">
      <c r="A2513" s="17">
        <f t="shared" ca="1" si="274"/>
        <v>1454</v>
      </c>
      <c r="B2513" s="8" t="s">
        <v>5024</v>
      </c>
      <c r="C2513" s="8" t="s">
        <v>5025</v>
      </c>
      <c r="D2513" s="13">
        <f>IFERROR([1]!EM_S_QSTM07_IS(B2513,"61",$C$1,"1")/1000000,"")</f>
        <v>30.613586469999998</v>
      </c>
      <c r="E2513" s="13" t="str">
        <f>IFERROR([1]!EM_S_PERFORMANCEEXPRESS_PERFEXNETPROFITTOSHAREHOLDER(B2513,$C$1)/1000000,"")</f>
        <v/>
      </c>
      <c r="F2513" s="13" t="str">
        <f>IFERROR([1]!EM_S_PROFITNOTICE_FORECASTT(B2513,$C$1)/1000000,"")</f>
        <v/>
      </c>
      <c r="G2513" s="13" t="str">
        <f>IFERROR([1]!EM_S_PROFITNOTICE_FORECASTL(B2513,$C$1)/1000000,"")</f>
        <v/>
      </c>
      <c r="H2513" s="13" t="str">
        <f t="shared" si="275"/>
        <v/>
      </c>
      <c r="I2513" s="20">
        <f>IFERROR([1]!EM_S_QSTM07_IS(B2513,"61",$I$1,"1")/1000000,"")</f>
        <v>29.177433989999997</v>
      </c>
      <c r="J2513" s="13">
        <f t="shared" si="273"/>
        <v>1.4361524800000005</v>
      </c>
      <c r="K2513" s="13">
        <f>IFERROR([1]!EM_S_QSTM07_IS(B2513,"61",$K$2,"1")/1000000,"")</f>
        <v>31.490433660000001</v>
      </c>
      <c r="L2513" s="14">
        <f t="shared" si="276"/>
        <v>-0.95439400754190817</v>
      </c>
      <c r="M2513" s="33" t="str">
        <f ca="1">[1]!EM_S_MAJASSRES_NUM(B2513,$M$2,$M$1)</f>
        <v/>
      </c>
      <c r="N2513" s="29" t="str">
        <f t="shared" si="277"/>
        <v/>
      </c>
      <c r="O2513" s="21">
        <f t="shared" ca="1" si="278"/>
        <v>-0.95439400754190817</v>
      </c>
      <c r="P2513" s="10" t="str">
        <f t="shared" si="279"/>
        <v>财报</v>
      </c>
    </row>
    <row r="2514" spans="1:16" x14ac:dyDescent="0.2">
      <c r="A2514" s="17">
        <f t="shared" ca="1" si="274"/>
        <v>128</v>
      </c>
      <c r="B2514" s="8" t="s">
        <v>5026</v>
      </c>
      <c r="C2514" s="8" t="s">
        <v>5027</v>
      </c>
      <c r="D2514" s="13">
        <f>IFERROR([1]!EM_S_QSTM07_IS(B2514,"61",$C$1,"1")/1000000,"")</f>
        <v>5.9241995000000003</v>
      </c>
      <c r="E2514" s="13" t="str">
        <f>IFERROR([1]!EM_S_PERFORMANCEEXPRESS_PERFEXNETPROFITTOSHAREHOLDER(B2514,$C$1)/1000000,"")</f>
        <v/>
      </c>
      <c r="F2514" s="13">
        <f>IFERROR([1]!EM_S_PROFITNOTICE_FORECASTT(B2514,$C$1)/1000000,"")</f>
        <v>-18</v>
      </c>
      <c r="G2514" s="13">
        <f>IFERROR([1]!EM_S_PROFITNOTICE_FORECASTL(B2514,$C$1)/1000000,"")</f>
        <v>-18</v>
      </c>
      <c r="H2514" s="13">
        <f t="shared" si="275"/>
        <v>-18</v>
      </c>
      <c r="I2514" s="20">
        <f>IFERROR([1]!EM_S_QSTM07_IS(B2514,"61",$I$1,"1")/1000000,"")</f>
        <v>-24.11362733</v>
      </c>
      <c r="J2514" s="13">
        <f t="shared" si="273"/>
        <v>30.03782683</v>
      </c>
      <c r="K2514" s="13">
        <f>IFERROR([1]!EM_S_QSTM07_IS(B2514,"61",$K$2,"1")/1000000,"")</f>
        <v>-58.702911119999996</v>
      </c>
      <c r="L2514" s="14">
        <f t="shared" si="276"/>
        <v>1.5116922867521327</v>
      </c>
      <c r="M2514" s="33" t="str">
        <f ca="1">[1]!EM_S_MAJASSRES_NUM(B2514,$M$2,$M$1)</f>
        <v/>
      </c>
      <c r="N2514" s="29" t="str">
        <f t="shared" si="277"/>
        <v/>
      </c>
      <c r="O2514" s="21">
        <f t="shared" ca="1" si="278"/>
        <v>1.5116922867521327</v>
      </c>
      <c r="P2514" s="10" t="str">
        <f t="shared" si="279"/>
        <v>财报</v>
      </c>
    </row>
    <row r="2515" spans="1:16" x14ac:dyDescent="0.2">
      <c r="A2515" s="17">
        <f t="shared" ca="1" si="274"/>
        <v>1589</v>
      </c>
      <c r="B2515" s="8" t="s">
        <v>5028</v>
      </c>
      <c r="C2515" s="8" t="s">
        <v>5029</v>
      </c>
      <c r="D2515" s="13">
        <f>IFERROR([1]!EM_S_QSTM07_IS(B2515,"61",$C$1,"1")/1000000,"")</f>
        <v>153.61041646999999</v>
      </c>
      <c r="E2515" s="13" t="str">
        <f>IFERROR([1]!EM_S_PERFORMANCEEXPRESS_PERFEXNETPROFITTOSHAREHOLDER(B2515,$C$1)/1000000,"")</f>
        <v/>
      </c>
      <c r="F2515" s="13" t="str">
        <f>IFERROR([1]!EM_S_PROFITNOTICE_FORECASTT(B2515,$C$1)/1000000,"")</f>
        <v/>
      </c>
      <c r="G2515" s="13" t="str">
        <f>IFERROR([1]!EM_S_PROFITNOTICE_FORECASTL(B2515,$C$1)/1000000,"")</f>
        <v/>
      </c>
      <c r="H2515" s="13" t="str">
        <f t="shared" si="275"/>
        <v/>
      </c>
      <c r="I2515" s="20">
        <f>IFERROR([1]!EM_S_QSTM07_IS(B2515,"61",$I$1,"1")/1000000,"")</f>
        <v>161.56313753000001</v>
      </c>
      <c r="J2515" s="13">
        <f t="shared" si="273"/>
        <v>-7.952721060000016</v>
      </c>
      <c r="K2515" s="13">
        <f>IFERROR([1]!EM_S_QSTM07_IS(B2515,"61",$K$2,"1")/1000000,"")</f>
        <v>140.53020665</v>
      </c>
      <c r="L2515" s="14">
        <f t="shared" si="276"/>
        <v>-1.0565908301822029</v>
      </c>
      <c r="M2515" s="33" t="str">
        <f ca="1">[1]!EM_S_MAJASSRES_NUM(B2515,$M$2,$M$1)</f>
        <v/>
      </c>
      <c r="N2515" s="29" t="str">
        <f t="shared" si="277"/>
        <v/>
      </c>
      <c r="O2515" s="21">
        <f t="shared" ca="1" si="278"/>
        <v>-1.0565908301822029</v>
      </c>
      <c r="P2515" s="10" t="str">
        <f t="shared" si="279"/>
        <v>财报</v>
      </c>
    </row>
    <row r="2516" spans="1:16" x14ac:dyDescent="0.2">
      <c r="A2516" s="17">
        <f t="shared" ca="1" si="274"/>
        <v>1851</v>
      </c>
      <c r="B2516" s="8" t="s">
        <v>5030</v>
      </c>
      <c r="C2516" s="8" t="s">
        <v>5031</v>
      </c>
      <c r="D2516" s="13">
        <f>IFERROR([1]!EM_S_QSTM07_IS(B2516,"61",$C$1,"1")/1000000,"")</f>
        <v>14.763894949999999</v>
      </c>
      <c r="E2516" s="13" t="str">
        <f>IFERROR([1]!EM_S_PERFORMANCEEXPRESS_PERFEXNETPROFITTOSHAREHOLDER(B2516,$C$1)/1000000,"")</f>
        <v/>
      </c>
      <c r="F2516" s="13" t="str">
        <f>IFERROR([1]!EM_S_PROFITNOTICE_FORECASTT(B2516,$C$1)/1000000,"")</f>
        <v/>
      </c>
      <c r="G2516" s="13" t="str">
        <f>IFERROR([1]!EM_S_PROFITNOTICE_FORECASTL(B2516,$C$1)/1000000,"")</f>
        <v/>
      </c>
      <c r="H2516" s="13" t="str">
        <f t="shared" si="275"/>
        <v/>
      </c>
      <c r="I2516" s="20">
        <f>IFERROR([1]!EM_S_QSTM07_IS(B2516,"61",$I$1,"1")/1000000,"")</f>
        <v>24.578455930000001</v>
      </c>
      <c r="J2516" s="13">
        <f t="shared" si="273"/>
        <v>-9.8145609800000013</v>
      </c>
      <c r="K2516" s="13">
        <f>IFERROR([1]!EM_S_QSTM07_IS(B2516,"61",$K$2,"1")/1000000,"")</f>
        <v>18.80261702</v>
      </c>
      <c r="L2516" s="14">
        <f t="shared" si="276"/>
        <v>-1.5219784548906374</v>
      </c>
      <c r="M2516" s="33" t="str">
        <f ca="1">[1]!EM_S_MAJASSRES_NUM(B2516,$M$2,$M$1)</f>
        <v/>
      </c>
      <c r="N2516" s="29" t="str">
        <f t="shared" si="277"/>
        <v/>
      </c>
      <c r="O2516" s="21">
        <f t="shared" ca="1" si="278"/>
        <v>-1.5219784548906374</v>
      </c>
      <c r="P2516" s="10" t="str">
        <f t="shared" si="279"/>
        <v>财报</v>
      </c>
    </row>
    <row r="2517" spans="1:16" x14ac:dyDescent="0.2">
      <c r="A2517" s="17">
        <f t="shared" ca="1" si="274"/>
        <v>910</v>
      </c>
      <c r="B2517" s="8" t="s">
        <v>5032</v>
      </c>
      <c r="C2517" s="8" t="s">
        <v>5033</v>
      </c>
      <c r="D2517" s="13">
        <f>IFERROR([1]!EM_S_QSTM07_IS(B2517,"61",$C$1,"1")/1000000,"")</f>
        <v>120.7698906</v>
      </c>
      <c r="E2517" s="13" t="str">
        <f>IFERROR([1]!EM_S_PERFORMANCEEXPRESS_PERFEXNETPROFITTOSHAREHOLDER(B2517,$C$1)/1000000,"")</f>
        <v/>
      </c>
      <c r="F2517" s="13" t="str">
        <f>IFERROR([1]!EM_S_PROFITNOTICE_FORECASTT(B2517,$C$1)/1000000,"")</f>
        <v/>
      </c>
      <c r="G2517" s="13" t="str">
        <f>IFERROR([1]!EM_S_PROFITNOTICE_FORECASTL(B2517,$C$1)/1000000,"")</f>
        <v/>
      </c>
      <c r="H2517" s="13" t="str">
        <f t="shared" si="275"/>
        <v/>
      </c>
      <c r="I2517" s="20">
        <f>IFERROR([1]!EM_S_QSTM07_IS(B2517,"61",$I$1,"1")/1000000,"")</f>
        <v>86.668775640000007</v>
      </c>
      <c r="J2517" s="13">
        <f t="shared" si="273"/>
        <v>34.10111495999999</v>
      </c>
      <c r="K2517" s="13">
        <f>IFERROR([1]!EM_S_QSTM07_IS(B2517,"61",$K$2,"1")/1000000,"")</f>
        <v>79.014464799999999</v>
      </c>
      <c r="L2517" s="14">
        <f t="shared" si="276"/>
        <v>-0.56841933883478013</v>
      </c>
      <c r="M2517" s="33" t="str">
        <f ca="1">[1]!EM_S_MAJASSRES_NUM(B2517,$M$2,$M$1)</f>
        <v/>
      </c>
      <c r="N2517" s="29" t="str">
        <f t="shared" si="277"/>
        <v/>
      </c>
      <c r="O2517" s="21">
        <f t="shared" ca="1" si="278"/>
        <v>-0.56841933883478013</v>
      </c>
      <c r="P2517" s="10" t="str">
        <f t="shared" si="279"/>
        <v>财报</v>
      </c>
    </row>
    <row r="2518" spans="1:16" x14ac:dyDescent="0.2">
      <c r="A2518" s="17" t="str">
        <f t="shared" ca="1" si="274"/>
        <v/>
      </c>
      <c r="B2518" s="8" t="s">
        <v>5034</v>
      </c>
      <c r="C2518" s="8" t="s">
        <v>5035</v>
      </c>
      <c r="D2518" s="13">
        <f>IFERROR([1]!EM_S_QSTM07_IS(B2518,"61",$C$1,"1")/1000000,"")</f>
        <v>1.7057090000000098E-2</v>
      </c>
      <c r="E2518" s="13" t="str">
        <f>IFERROR([1]!EM_S_PERFORMANCEEXPRESS_PERFEXNETPROFITTOSHAREHOLDER(B2518,$C$1)/1000000,"")</f>
        <v/>
      </c>
      <c r="F2518" s="13" t="str">
        <f>IFERROR([1]!EM_S_PROFITNOTICE_FORECASTT(B2518,$C$1)/1000000,"")</f>
        <v/>
      </c>
      <c r="G2518" s="13" t="str">
        <f>IFERROR([1]!EM_S_PROFITNOTICE_FORECASTL(B2518,$C$1)/1000000,"")</f>
        <v/>
      </c>
      <c r="H2518" s="13" t="str">
        <f t="shared" si="275"/>
        <v/>
      </c>
      <c r="I2518" s="20">
        <f>IFERROR([1]!EM_S_QSTM07_IS(B2518,"61",$I$1,"1")/1000000,"")</f>
        <v>1.20020189</v>
      </c>
      <c r="J2518" s="13">
        <f t="shared" si="273"/>
        <v>-1.1831448</v>
      </c>
      <c r="K2518" s="13">
        <f>IFERROR([1]!EM_S_QSTM07_IS(B2518,"61",$K$2,"1")/1000000,"")</f>
        <v>-1.2891712399999999</v>
      </c>
      <c r="L2518" s="14">
        <f t="shared" si="276"/>
        <v>8.2243876306145297E-2</v>
      </c>
      <c r="M2518" s="33" t="str">
        <f ca="1">[1]!EM_S_MAJASSRES_NUM(B2518,$M$2,$M$1)</f>
        <v/>
      </c>
      <c r="N2518" s="29">
        <f t="shared" si="277"/>
        <v>1</v>
      </c>
      <c r="O2518" s="21" t="str">
        <f t="shared" ca="1" si="278"/>
        <v/>
      </c>
      <c r="P2518" s="10" t="str">
        <f t="shared" si="279"/>
        <v>财报</v>
      </c>
    </row>
    <row r="2519" spans="1:16" x14ac:dyDescent="0.2">
      <c r="A2519" s="17">
        <f t="shared" ca="1" si="274"/>
        <v>504</v>
      </c>
      <c r="B2519" s="8" t="s">
        <v>5036</v>
      </c>
      <c r="C2519" s="8" t="s">
        <v>5037</v>
      </c>
      <c r="D2519" s="13">
        <f>IFERROR([1]!EM_S_QSTM07_IS(B2519,"61",$C$1,"1")/1000000,"")</f>
        <v>-2824.2109999999998</v>
      </c>
      <c r="E2519" s="13" t="str">
        <f>IFERROR([1]!EM_S_PERFORMANCEEXPRESS_PERFEXNETPROFITTOSHAREHOLDER(B2519,$C$1)/1000000,"")</f>
        <v/>
      </c>
      <c r="F2519" s="13">
        <f>IFERROR([1]!EM_S_PROFITNOTICE_FORECASTT(B2519,$C$1)/1000000,"")</f>
        <v>-4500</v>
      </c>
      <c r="G2519" s="13">
        <f>IFERROR([1]!EM_S_PROFITNOTICE_FORECASTL(B2519,$C$1)/1000000,"")</f>
        <v>-4500</v>
      </c>
      <c r="H2519" s="13">
        <f t="shared" si="275"/>
        <v>-4500</v>
      </c>
      <c r="I2519" s="20">
        <f>IFERROR([1]!EM_S_QSTM07_IS(B2519,"61",$I$1,"1")/1000000,"")</f>
        <v>-1685.21</v>
      </c>
      <c r="J2519" s="13">
        <f t="shared" si="273"/>
        <v>-1139.0009999999997</v>
      </c>
      <c r="K2519" s="13">
        <f>IFERROR([1]!EM_S_QSTM07_IS(B2519,"61",$K$2,"1")/1000000,"")</f>
        <v>-1011.626</v>
      </c>
      <c r="L2519" s="14">
        <f t="shared" si="276"/>
        <v>-0.12591115688999668</v>
      </c>
      <c r="M2519" s="33" t="str">
        <f ca="1">[1]!EM_S_MAJASSRES_NUM(B2519,$M$2,$M$1)</f>
        <v/>
      </c>
      <c r="N2519" s="29" t="str">
        <f t="shared" si="277"/>
        <v/>
      </c>
      <c r="O2519" s="21">
        <f t="shared" ca="1" si="278"/>
        <v>-0.12591115688999668</v>
      </c>
      <c r="P2519" s="10" t="str">
        <f t="shared" si="279"/>
        <v>财报</v>
      </c>
    </row>
    <row r="2520" spans="1:16" x14ac:dyDescent="0.2">
      <c r="A2520" s="17">
        <f t="shared" ca="1" si="274"/>
        <v>1200</v>
      </c>
      <c r="B2520" s="8" t="s">
        <v>5038</v>
      </c>
      <c r="C2520" s="8" t="s">
        <v>5039</v>
      </c>
      <c r="D2520" s="13">
        <f>IFERROR([1]!EM_S_QSTM07_IS(B2520,"61",$C$1,"1")/1000000,"")</f>
        <v>76.747888689999996</v>
      </c>
      <c r="E2520" s="13" t="str">
        <f>IFERROR([1]!EM_S_PERFORMANCEEXPRESS_PERFEXNETPROFITTOSHAREHOLDER(B2520,$C$1)/1000000,"")</f>
        <v/>
      </c>
      <c r="F2520" s="13" t="str">
        <f>IFERROR([1]!EM_S_PROFITNOTICE_FORECASTT(B2520,$C$1)/1000000,"")</f>
        <v/>
      </c>
      <c r="G2520" s="13" t="str">
        <f>IFERROR([1]!EM_S_PROFITNOTICE_FORECASTL(B2520,$C$1)/1000000,"")</f>
        <v/>
      </c>
      <c r="H2520" s="13" t="str">
        <f t="shared" si="275"/>
        <v/>
      </c>
      <c r="I2520" s="20">
        <f>IFERROR([1]!EM_S_QSTM07_IS(B2520,"61",$I$1,"1")/1000000,"")</f>
        <v>66.017196259999992</v>
      </c>
      <c r="J2520" s="13">
        <f t="shared" si="273"/>
        <v>10.730692430000005</v>
      </c>
      <c r="K2520" s="13">
        <f>IFERROR([1]!EM_S_QSTM07_IS(B2520,"61",$K$2,"1")/1000000,"")</f>
        <v>49.798439780000002</v>
      </c>
      <c r="L2520" s="14">
        <f t="shared" si="276"/>
        <v>-0.78451749738734478</v>
      </c>
      <c r="M2520" s="33" t="str">
        <f ca="1">[1]!EM_S_MAJASSRES_NUM(B2520,$M$2,$M$1)</f>
        <v/>
      </c>
      <c r="N2520" s="29" t="str">
        <f t="shared" si="277"/>
        <v/>
      </c>
      <c r="O2520" s="21">
        <f t="shared" ca="1" si="278"/>
        <v>-0.78451749738734478</v>
      </c>
      <c r="P2520" s="10" t="str">
        <f t="shared" si="279"/>
        <v>财报</v>
      </c>
    </row>
    <row r="2521" spans="1:16" x14ac:dyDescent="0.2">
      <c r="A2521" s="17">
        <f t="shared" ca="1" si="274"/>
        <v>1745</v>
      </c>
      <c r="B2521" s="8" t="s">
        <v>5040</v>
      </c>
      <c r="C2521" s="8" t="s">
        <v>5041</v>
      </c>
      <c r="D2521" s="13">
        <f>IFERROR([1]!EM_S_QSTM07_IS(B2521,"61",$C$1,"1")/1000000,"")</f>
        <v>182.35167931999999</v>
      </c>
      <c r="E2521" s="13" t="str">
        <f>IFERROR([1]!EM_S_PERFORMANCEEXPRESS_PERFEXNETPROFITTOSHAREHOLDER(B2521,$C$1)/1000000,"")</f>
        <v/>
      </c>
      <c r="F2521" s="13" t="str">
        <f>IFERROR([1]!EM_S_PROFITNOTICE_FORECASTT(B2521,$C$1)/1000000,"")</f>
        <v/>
      </c>
      <c r="G2521" s="13" t="str">
        <f>IFERROR([1]!EM_S_PROFITNOTICE_FORECASTL(B2521,$C$1)/1000000,"")</f>
        <v/>
      </c>
      <c r="H2521" s="13" t="str">
        <f t="shared" si="275"/>
        <v/>
      </c>
      <c r="I2521" s="20">
        <f>IFERROR([1]!EM_S_QSTM07_IS(B2521,"61",$I$1,"1")/1000000,"")</f>
        <v>221.7441944</v>
      </c>
      <c r="J2521" s="13">
        <f t="shared" si="273"/>
        <v>-39.39251508000001</v>
      </c>
      <c r="K2521" s="13">
        <f>IFERROR([1]!EM_S_QSTM07_IS(B2521,"61",$K$2,"1")/1000000,"")</f>
        <v>156.72584711000002</v>
      </c>
      <c r="L2521" s="14">
        <f t="shared" si="276"/>
        <v>-1.2513466400494353</v>
      </c>
      <c r="M2521" s="33" t="str">
        <f ca="1">[1]!EM_S_MAJASSRES_NUM(B2521,$M$2,$M$1)</f>
        <v/>
      </c>
      <c r="N2521" s="29" t="str">
        <f t="shared" si="277"/>
        <v/>
      </c>
      <c r="O2521" s="21">
        <f t="shared" ca="1" si="278"/>
        <v>-1.2513466400494353</v>
      </c>
      <c r="P2521" s="10" t="str">
        <f t="shared" si="279"/>
        <v>财报</v>
      </c>
    </row>
    <row r="2522" spans="1:16" x14ac:dyDescent="0.2">
      <c r="A2522" s="17">
        <f t="shared" ca="1" si="274"/>
        <v>930</v>
      </c>
      <c r="B2522" s="8" t="s">
        <v>5042</v>
      </c>
      <c r="C2522" s="8" t="s">
        <v>5043</v>
      </c>
      <c r="D2522" s="13">
        <f>IFERROR([1]!EM_S_QSTM07_IS(B2522,"61",$C$1,"1")/1000000,"")</f>
        <v>140.74100000000001</v>
      </c>
      <c r="E2522" s="13" t="str">
        <f>IFERROR([1]!EM_S_PERFORMANCEEXPRESS_PERFEXNETPROFITTOSHAREHOLDER(B2522,$C$1)/1000000,"")</f>
        <v/>
      </c>
      <c r="F2522" s="13" t="str">
        <f>IFERROR([1]!EM_S_PROFITNOTICE_FORECASTT(B2522,$C$1)/1000000,"")</f>
        <v/>
      </c>
      <c r="G2522" s="13" t="str">
        <f>IFERROR([1]!EM_S_PROFITNOTICE_FORECASTL(B2522,$C$1)/1000000,"")</f>
        <v/>
      </c>
      <c r="H2522" s="13" t="str">
        <f t="shared" si="275"/>
        <v/>
      </c>
      <c r="I2522" s="20">
        <f>IFERROR([1]!EM_S_QSTM07_IS(B2522,"61",$I$1,"1")/1000000,"")</f>
        <v>95.941999999999993</v>
      </c>
      <c r="J2522" s="13">
        <f t="shared" si="273"/>
        <v>44.799000000000021</v>
      </c>
      <c r="K2522" s="13">
        <f>IFERROR([1]!EM_S_QSTM07_IS(B2522,"61",$K$2,"1")/1000000,"")</f>
        <v>110.252</v>
      </c>
      <c r="L2522" s="14">
        <f t="shared" si="276"/>
        <v>-0.59366723506149532</v>
      </c>
      <c r="M2522" s="33" t="str">
        <f ca="1">[1]!EM_S_MAJASSRES_NUM(B2522,$M$2,$M$1)</f>
        <v/>
      </c>
      <c r="N2522" s="29" t="str">
        <f t="shared" si="277"/>
        <v/>
      </c>
      <c r="O2522" s="21">
        <f t="shared" ca="1" si="278"/>
        <v>-0.59366723506149532</v>
      </c>
      <c r="P2522" s="10" t="str">
        <f t="shared" si="279"/>
        <v>财报</v>
      </c>
    </row>
    <row r="2523" spans="1:16" x14ac:dyDescent="0.2">
      <c r="A2523" s="17">
        <f t="shared" ca="1" si="274"/>
        <v>2031</v>
      </c>
      <c r="B2523" s="8" t="s">
        <v>5044</v>
      </c>
      <c r="C2523" s="8" t="s">
        <v>5045</v>
      </c>
      <c r="D2523" s="13">
        <f>IFERROR([1]!EM_S_QSTM07_IS(B2523,"61",$C$1,"1")/1000000,"")</f>
        <v>-346.04731199000003</v>
      </c>
      <c r="E2523" s="13" t="str">
        <f>IFERROR([1]!EM_S_PERFORMANCEEXPRESS_PERFEXNETPROFITTOSHAREHOLDER(B2523,$C$1)/1000000,"")</f>
        <v/>
      </c>
      <c r="F2523" s="13">
        <f>IFERROR([1]!EM_S_PROFITNOTICE_FORECASTT(B2523,$C$1)/1000000,"")</f>
        <v>-340</v>
      </c>
      <c r="G2523" s="13">
        <f>IFERROR([1]!EM_S_PROFITNOTICE_FORECASTL(B2523,$C$1)/1000000,"")</f>
        <v>-340</v>
      </c>
      <c r="H2523" s="13">
        <f t="shared" si="275"/>
        <v>-340</v>
      </c>
      <c r="I2523" s="20">
        <f>IFERROR([1]!EM_S_QSTM07_IS(B2523,"61",$I$1,"1")/1000000,"")</f>
        <v>4.3948110300000005</v>
      </c>
      <c r="J2523" s="13">
        <f t="shared" si="273"/>
        <v>-350.44212302000005</v>
      </c>
      <c r="K2523" s="13">
        <f>IFERROR([1]!EM_S_QSTM07_IS(B2523,"61",$K$2,"1")/1000000,"")</f>
        <v>60.65353511</v>
      </c>
      <c r="L2523" s="14">
        <f t="shared" si="276"/>
        <v>-6.7777691338921215</v>
      </c>
      <c r="M2523" s="33" t="str">
        <f ca="1">[1]!EM_S_MAJASSRES_NUM(B2523,$M$2,$M$1)</f>
        <v/>
      </c>
      <c r="N2523" s="29" t="str">
        <f t="shared" si="277"/>
        <v/>
      </c>
      <c r="O2523" s="21">
        <f t="shared" ca="1" si="278"/>
        <v>-6.7777691338921215</v>
      </c>
      <c r="P2523" s="10" t="str">
        <f t="shared" si="279"/>
        <v>财报</v>
      </c>
    </row>
    <row r="2524" spans="1:16" x14ac:dyDescent="0.2">
      <c r="A2524" s="17" t="str">
        <f t="shared" ca="1" si="274"/>
        <v/>
      </c>
      <c r="B2524" s="8" t="s">
        <v>5046</v>
      </c>
      <c r="C2524" s="8" t="s">
        <v>5047</v>
      </c>
      <c r="D2524" s="13">
        <f>IFERROR([1]!EM_S_QSTM07_IS(B2524,"61",$C$1,"1")/1000000,"")</f>
        <v>-26.182645920000002</v>
      </c>
      <c r="E2524" s="13" t="str">
        <f>IFERROR([1]!EM_S_PERFORMANCEEXPRESS_PERFEXNETPROFITTOSHAREHOLDER(B2524,$C$1)/1000000,"")</f>
        <v/>
      </c>
      <c r="F2524" s="13" t="str">
        <f>IFERROR([1]!EM_S_PROFITNOTICE_FORECASTT(B2524,$C$1)/1000000,"")</f>
        <v/>
      </c>
      <c r="G2524" s="13" t="str">
        <f>IFERROR([1]!EM_S_PROFITNOTICE_FORECASTL(B2524,$C$1)/1000000,"")</f>
        <v/>
      </c>
      <c r="H2524" s="13" t="str">
        <f t="shared" si="275"/>
        <v/>
      </c>
      <c r="I2524" s="20">
        <f>IFERROR([1]!EM_S_QSTM07_IS(B2524,"61",$I$1,"1")/1000000,"")</f>
        <v>0.43705168999999999</v>
      </c>
      <c r="J2524" s="13">
        <f t="shared" si="273"/>
        <v>-26.619697610000003</v>
      </c>
      <c r="K2524" s="13">
        <f>IFERROR([1]!EM_S_QSTM07_IS(B2524,"61",$K$2,"1")/1000000,"")</f>
        <v>-82.040414819999995</v>
      </c>
      <c r="L2524" s="14">
        <f t="shared" si="276"/>
        <v>0.67552946107836365</v>
      </c>
      <c r="M2524" s="33">
        <f ca="1">[1]!EM_S_MAJASSRES_NUM(B2524,$M$2,$M$1)</f>
        <v>1</v>
      </c>
      <c r="N2524" s="29" t="str">
        <f t="shared" si="277"/>
        <v/>
      </c>
      <c r="O2524" s="21" t="str">
        <f t="shared" ca="1" si="278"/>
        <v/>
      </c>
      <c r="P2524" s="10" t="str">
        <f t="shared" si="279"/>
        <v>财报</v>
      </c>
    </row>
    <row r="2525" spans="1:16" x14ac:dyDescent="0.2">
      <c r="A2525" s="17">
        <f t="shared" ca="1" si="274"/>
        <v>47</v>
      </c>
      <c r="B2525" s="8" t="s">
        <v>5048</v>
      </c>
      <c r="C2525" s="8" t="s">
        <v>5049</v>
      </c>
      <c r="D2525" s="13">
        <f>IFERROR([1]!EM_S_QSTM07_IS(B2525,"61",$C$1,"1")/1000000,"")</f>
        <v>2.95131404000001</v>
      </c>
      <c r="E2525" s="13" t="str">
        <f>IFERROR([1]!EM_S_PERFORMANCEEXPRESS_PERFEXNETPROFITTOSHAREHOLDER(B2525,$C$1)/1000000,"")</f>
        <v/>
      </c>
      <c r="F2525" s="13" t="str">
        <f>IFERROR([1]!EM_S_PROFITNOTICE_FORECASTT(B2525,$C$1)/1000000,"")</f>
        <v/>
      </c>
      <c r="G2525" s="13" t="str">
        <f>IFERROR([1]!EM_S_PROFITNOTICE_FORECASTL(B2525,$C$1)/1000000,"")</f>
        <v/>
      </c>
      <c r="H2525" s="13" t="str">
        <f t="shared" si="275"/>
        <v/>
      </c>
      <c r="I2525" s="20">
        <f>IFERROR([1]!EM_S_QSTM07_IS(B2525,"61",$I$1,"1")/1000000,"")</f>
        <v>-85.004312230000011</v>
      </c>
      <c r="J2525" s="13">
        <f t="shared" si="273"/>
        <v>87.955626270000025</v>
      </c>
      <c r="K2525" s="13">
        <f>IFERROR([1]!EM_S_QSTM07_IS(B2525,"61",$K$2,"1")/1000000,"")</f>
        <v>-48.144783220000001</v>
      </c>
      <c r="L2525" s="14">
        <f t="shared" si="276"/>
        <v>2.826898375844427</v>
      </c>
      <c r="M2525" s="33" t="str">
        <f ca="1">[1]!EM_S_MAJASSRES_NUM(B2525,$M$2,$M$1)</f>
        <v/>
      </c>
      <c r="N2525" s="29" t="str">
        <f t="shared" si="277"/>
        <v/>
      </c>
      <c r="O2525" s="21">
        <f t="shared" ca="1" si="278"/>
        <v>2.826898375844427</v>
      </c>
      <c r="P2525" s="10" t="str">
        <f t="shared" si="279"/>
        <v>财报</v>
      </c>
    </row>
    <row r="2526" spans="1:16" x14ac:dyDescent="0.2">
      <c r="A2526" s="17" t="str">
        <f t="shared" ca="1" si="274"/>
        <v/>
      </c>
      <c r="B2526" s="8" t="s">
        <v>5050</v>
      </c>
      <c r="C2526" s="8" t="s">
        <v>5051</v>
      </c>
      <c r="D2526" s="13">
        <f>IFERROR([1]!EM_S_QSTM07_IS(B2526,"61",$C$1,"1")/1000000,"")</f>
        <v>66.458476270000006</v>
      </c>
      <c r="E2526" s="13" t="str">
        <f>IFERROR([1]!EM_S_PERFORMANCEEXPRESS_PERFEXNETPROFITTOSHAREHOLDER(B2526,$C$1)/1000000,"")</f>
        <v/>
      </c>
      <c r="F2526" s="13" t="str">
        <f>IFERROR([1]!EM_S_PROFITNOTICE_FORECASTT(B2526,$C$1)/1000000,"")</f>
        <v/>
      </c>
      <c r="G2526" s="13" t="str">
        <f>IFERROR([1]!EM_S_PROFITNOTICE_FORECASTL(B2526,$C$1)/1000000,"")</f>
        <v/>
      </c>
      <c r="H2526" s="13" t="str">
        <f t="shared" si="275"/>
        <v/>
      </c>
      <c r="I2526" s="20">
        <f>IFERROR([1]!EM_S_QSTM07_IS(B2526,"61",$I$1,"1")/1000000,"")</f>
        <v>34.776570679999999</v>
      </c>
      <c r="J2526" s="13">
        <f t="shared" si="273"/>
        <v>31.681905590000007</v>
      </c>
      <c r="K2526" s="13">
        <f>IFERROR([1]!EM_S_QSTM07_IS(B2526,"61",$K$2,"1")/1000000,"")</f>
        <v>50.81387101</v>
      </c>
      <c r="L2526" s="14">
        <f t="shared" si="276"/>
        <v>-0.37651068575812469</v>
      </c>
      <c r="M2526" s="33">
        <f ca="1">[1]!EM_S_MAJASSRES_NUM(B2526,$M$2,$M$1)</f>
        <v>1</v>
      </c>
      <c r="N2526" s="29" t="str">
        <f t="shared" si="277"/>
        <v/>
      </c>
      <c r="O2526" s="21" t="str">
        <f t="shared" ca="1" si="278"/>
        <v/>
      </c>
      <c r="P2526" s="10" t="str">
        <f t="shared" si="279"/>
        <v>财报</v>
      </c>
    </row>
    <row r="2527" spans="1:16" x14ac:dyDescent="0.2">
      <c r="A2527" s="17">
        <f t="shared" ca="1" si="274"/>
        <v>1487</v>
      </c>
      <c r="B2527" s="8" t="s">
        <v>5052</v>
      </c>
      <c r="C2527" s="8" t="s">
        <v>5053</v>
      </c>
      <c r="D2527" s="13">
        <f>IFERROR([1]!EM_S_QSTM07_IS(B2527,"61",$C$1,"1")/1000000,"")</f>
        <v>3.4334409900000002</v>
      </c>
      <c r="E2527" s="13" t="str">
        <f>IFERROR([1]!EM_S_PERFORMANCEEXPRESS_PERFEXNETPROFITTOSHAREHOLDER(B2527,$C$1)/1000000,"")</f>
        <v/>
      </c>
      <c r="F2527" s="13" t="str">
        <f>IFERROR([1]!EM_S_PROFITNOTICE_FORECASTT(B2527,$C$1)/1000000,"")</f>
        <v/>
      </c>
      <c r="G2527" s="13" t="str">
        <f>IFERROR([1]!EM_S_PROFITNOTICE_FORECASTL(B2527,$C$1)/1000000,"")</f>
        <v/>
      </c>
      <c r="H2527" s="13" t="str">
        <f t="shared" si="275"/>
        <v/>
      </c>
      <c r="I2527" s="20">
        <f>IFERROR([1]!EM_S_QSTM07_IS(B2527,"61",$I$1,"1")/1000000,"")</f>
        <v>2.5042262499999999</v>
      </c>
      <c r="J2527" s="13">
        <f t="shared" si="273"/>
        <v>0.92921474000000037</v>
      </c>
      <c r="K2527" s="13">
        <f>IFERROR([1]!EM_S_QSTM07_IS(B2527,"61",$K$2,"1")/1000000,"")</f>
        <v>38.958512509999998</v>
      </c>
      <c r="L2527" s="14">
        <f t="shared" si="276"/>
        <v>-0.97614860834942085</v>
      </c>
      <c r="M2527" s="33" t="str">
        <f ca="1">[1]!EM_S_MAJASSRES_NUM(B2527,$M$2,$M$1)</f>
        <v/>
      </c>
      <c r="N2527" s="29" t="str">
        <f t="shared" si="277"/>
        <v/>
      </c>
      <c r="O2527" s="21">
        <f t="shared" ca="1" si="278"/>
        <v>-0.97614860834942085</v>
      </c>
      <c r="P2527" s="10" t="str">
        <f t="shared" si="279"/>
        <v>财报</v>
      </c>
    </row>
    <row r="2528" spans="1:16" x14ac:dyDescent="0.2">
      <c r="A2528" s="17">
        <f t="shared" ca="1" si="274"/>
        <v>233</v>
      </c>
      <c r="B2528" s="8" t="s">
        <v>5054</v>
      </c>
      <c r="C2528" s="8" t="s">
        <v>5055</v>
      </c>
      <c r="D2528" s="13">
        <f>IFERROR([1]!EM_S_QSTM07_IS(B2528,"61",$C$1,"1")/1000000,"")</f>
        <v>210.63426948</v>
      </c>
      <c r="E2528" s="13" t="str">
        <f>IFERROR([1]!EM_S_PERFORMANCEEXPRESS_PERFEXNETPROFITTOSHAREHOLDER(B2528,$C$1)/1000000,"")</f>
        <v/>
      </c>
      <c r="F2528" s="13" t="str">
        <f>IFERROR([1]!EM_S_PROFITNOTICE_FORECASTT(B2528,$C$1)/1000000,"")</f>
        <v/>
      </c>
      <c r="G2528" s="13" t="str">
        <f>IFERROR([1]!EM_S_PROFITNOTICE_FORECASTL(B2528,$C$1)/1000000,"")</f>
        <v/>
      </c>
      <c r="H2528" s="13" t="str">
        <f t="shared" si="275"/>
        <v/>
      </c>
      <c r="I2528" s="20">
        <f>IFERROR([1]!EM_S_QSTM07_IS(B2528,"61",$I$1,"1")/1000000,"")</f>
        <v>-160.12890871000002</v>
      </c>
      <c r="J2528" s="13">
        <f t="shared" si="273"/>
        <v>370.76317819000002</v>
      </c>
      <c r="K2528" s="13">
        <f>IFERROR([1]!EM_S_QSTM07_IS(B2528,"61",$K$2,"1")/1000000,"")</f>
        <v>195.29872494</v>
      </c>
      <c r="L2528" s="14">
        <f t="shared" si="276"/>
        <v>0.89844136618867587</v>
      </c>
      <c r="M2528" s="33" t="str">
        <f ca="1">[1]!EM_S_MAJASSRES_NUM(B2528,$M$2,$M$1)</f>
        <v/>
      </c>
      <c r="N2528" s="29" t="str">
        <f t="shared" si="277"/>
        <v/>
      </c>
      <c r="O2528" s="21">
        <f t="shared" ca="1" si="278"/>
        <v>0.89844136618867587</v>
      </c>
      <c r="P2528" s="10" t="str">
        <f t="shared" si="279"/>
        <v>财报</v>
      </c>
    </row>
    <row r="2529" spans="1:16" x14ac:dyDescent="0.2">
      <c r="A2529" s="17">
        <f t="shared" ca="1" si="274"/>
        <v>98</v>
      </c>
      <c r="B2529" s="8" t="s">
        <v>5056</v>
      </c>
      <c r="C2529" s="8" t="s">
        <v>5057</v>
      </c>
      <c r="D2529" s="13">
        <f>IFERROR([1]!EM_S_QSTM07_IS(B2529,"61",$C$1,"1")/1000000,"")</f>
        <v>-12.230756810000001</v>
      </c>
      <c r="E2529" s="13" t="str">
        <f>IFERROR([1]!EM_S_PERFORMANCEEXPRESS_PERFEXNETPROFITTOSHAREHOLDER(B2529,$C$1)/1000000,"")</f>
        <v/>
      </c>
      <c r="F2529" s="13" t="str">
        <f>IFERROR([1]!EM_S_PROFITNOTICE_FORECASTT(B2529,$C$1)/1000000,"")</f>
        <v/>
      </c>
      <c r="G2529" s="13" t="str">
        <f>IFERROR([1]!EM_S_PROFITNOTICE_FORECASTL(B2529,$C$1)/1000000,"")</f>
        <v/>
      </c>
      <c r="H2529" s="13" t="str">
        <f t="shared" si="275"/>
        <v/>
      </c>
      <c r="I2529" s="20">
        <f>IFERROR([1]!EM_S_QSTM07_IS(B2529,"61",$I$1,"1")/1000000,"")</f>
        <v>-24.34562292</v>
      </c>
      <c r="J2529" s="13">
        <f t="shared" si="273"/>
        <v>12.114866109999999</v>
      </c>
      <c r="K2529" s="13">
        <f>IFERROR([1]!EM_S_QSTM07_IS(B2529,"61",$K$2,"1")/1000000,"")</f>
        <v>-14.96821793</v>
      </c>
      <c r="L2529" s="14">
        <f t="shared" si="276"/>
        <v>1.8093726432001516</v>
      </c>
      <c r="M2529" s="33" t="str">
        <f ca="1">[1]!EM_S_MAJASSRES_NUM(B2529,$M$2,$M$1)</f>
        <v/>
      </c>
      <c r="N2529" s="29" t="str">
        <f t="shared" si="277"/>
        <v/>
      </c>
      <c r="O2529" s="21">
        <f t="shared" ca="1" si="278"/>
        <v>1.8093726432001516</v>
      </c>
      <c r="P2529" s="10" t="str">
        <f t="shared" si="279"/>
        <v>财报</v>
      </c>
    </row>
    <row r="2530" spans="1:16" x14ac:dyDescent="0.2">
      <c r="A2530" s="17">
        <f t="shared" ca="1" si="274"/>
        <v>1532</v>
      </c>
      <c r="B2530" s="8" t="s">
        <v>5058</v>
      </c>
      <c r="C2530" s="8" t="s">
        <v>5059</v>
      </c>
      <c r="D2530" s="13">
        <f>IFERROR([1]!EM_S_QSTM07_IS(B2530,"61",$C$1,"1")/1000000,"")</f>
        <v>-1.8510837199999999</v>
      </c>
      <c r="E2530" s="13" t="str">
        <f>IFERROR([1]!EM_S_PERFORMANCEEXPRESS_PERFEXNETPROFITTOSHAREHOLDER(B2530,$C$1)/1000000,"")</f>
        <v/>
      </c>
      <c r="F2530" s="13" t="str">
        <f>IFERROR([1]!EM_S_PROFITNOTICE_FORECASTT(B2530,$C$1)/1000000,"")</f>
        <v/>
      </c>
      <c r="G2530" s="13" t="str">
        <f>IFERROR([1]!EM_S_PROFITNOTICE_FORECASTL(B2530,$C$1)/1000000,"")</f>
        <v/>
      </c>
      <c r="H2530" s="13" t="str">
        <f t="shared" si="275"/>
        <v/>
      </c>
      <c r="I2530" s="20">
        <f>IFERROR([1]!EM_S_QSTM07_IS(B2530,"61",$I$1,"1")/1000000,"")</f>
        <v>-1.5068749699999999</v>
      </c>
      <c r="J2530" s="13">
        <f t="shared" si="273"/>
        <v>-0.34420874999999995</v>
      </c>
      <c r="K2530" s="13">
        <f>IFERROR([1]!EM_S_QSTM07_IS(B2530,"61",$K$2,"1")/1000000,"")</f>
        <v>92.339836349999999</v>
      </c>
      <c r="L2530" s="14">
        <f t="shared" si="276"/>
        <v>-1.0037276300631</v>
      </c>
      <c r="M2530" s="33" t="str">
        <f ca="1">[1]!EM_S_MAJASSRES_NUM(B2530,$M$2,$M$1)</f>
        <v/>
      </c>
      <c r="N2530" s="29" t="str">
        <f t="shared" si="277"/>
        <v/>
      </c>
      <c r="O2530" s="21">
        <f t="shared" ca="1" si="278"/>
        <v>-1.0037276300631</v>
      </c>
      <c r="P2530" s="10" t="str">
        <f t="shared" si="279"/>
        <v>财报</v>
      </c>
    </row>
    <row r="2531" spans="1:16" x14ac:dyDescent="0.2">
      <c r="A2531" s="17">
        <f t="shared" ca="1" si="274"/>
        <v>892</v>
      </c>
      <c r="B2531" s="8" t="s">
        <v>5060</v>
      </c>
      <c r="C2531" s="8" t="s">
        <v>5061</v>
      </c>
      <c r="D2531" s="13">
        <f>IFERROR([1]!EM_S_QSTM07_IS(B2531,"61",$C$1,"1")/1000000,"")</f>
        <v>168.02612680000001</v>
      </c>
      <c r="E2531" s="13" t="str">
        <f>IFERROR([1]!EM_S_PERFORMANCEEXPRESS_PERFEXNETPROFITTOSHAREHOLDER(B2531,$C$1)/1000000,"")</f>
        <v/>
      </c>
      <c r="F2531" s="13" t="str">
        <f>IFERROR([1]!EM_S_PROFITNOTICE_FORECASTT(B2531,$C$1)/1000000,"")</f>
        <v/>
      </c>
      <c r="G2531" s="13" t="str">
        <f>IFERROR([1]!EM_S_PROFITNOTICE_FORECASTL(B2531,$C$1)/1000000,"")</f>
        <v/>
      </c>
      <c r="H2531" s="13" t="str">
        <f t="shared" si="275"/>
        <v/>
      </c>
      <c r="I2531" s="20">
        <f>IFERROR([1]!EM_S_QSTM07_IS(B2531,"61",$I$1,"1")/1000000,"")</f>
        <v>41.453892780000004</v>
      </c>
      <c r="J2531" s="13">
        <f t="shared" si="273"/>
        <v>126.57223402000001</v>
      </c>
      <c r="K2531" s="13">
        <f>IFERROR([1]!EM_S_QSTM07_IS(B2531,"61",$K$2,"1")/1000000,"")</f>
        <v>285.88006108999997</v>
      </c>
      <c r="L2531" s="14">
        <f t="shared" si="276"/>
        <v>-0.55725406823614443</v>
      </c>
      <c r="M2531" s="33" t="str">
        <f ca="1">[1]!EM_S_MAJASSRES_NUM(B2531,$M$2,$M$1)</f>
        <v/>
      </c>
      <c r="N2531" s="29" t="str">
        <f t="shared" si="277"/>
        <v/>
      </c>
      <c r="O2531" s="21">
        <f t="shared" ca="1" si="278"/>
        <v>-0.55725406823614443</v>
      </c>
      <c r="P2531" s="10" t="str">
        <f t="shared" si="279"/>
        <v>财报</v>
      </c>
    </row>
    <row r="2532" spans="1:16" x14ac:dyDescent="0.2">
      <c r="A2532" s="17">
        <f t="shared" ca="1" si="274"/>
        <v>988</v>
      </c>
      <c r="B2532" s="8" t="s">
        <v>5062</v>
      </c>
      <c r="C2532" s="8" t="s">
        <v>5063</v>
      </c>
      <c r="D2532" s="13">
        <f>IFERROR([1]!EM_S_QSTM07_IS(B2532,"61",$C$1,"1")/1000000,"")</f>
        <v>192.39979869000001</v>
      </c>
      <c r="E2532" s="13" t="str">
        <f>IFERROR([1]!EM_S_PERFORMANCEEXPRESS_PERFEXNETPROFITTOSHAREHOLDER(B2532,$C$1)/1000000,"")</f>
        <v/>
      </c>
      <c r="F2532" s="13" t="str">
        <f>IFERROR([1]!EM_S_PROFITNOTICE_FORECASTT(B2532,$C$1)/1000000,"")</f>
        <v/>
      </c>
      <c r="G2532" s="13" t="str">
        <f>IFERROR([1]!EM_S_PROFITNOTICE_FORECASTL(B2532,$C$1)/1000000,"")</f>
        <v/>
      </c>
      <c r="H2532" s="13" t="str">
        <f t="shared" si="275"/>
        <v/>
      </c>
      <c r="I2532" s="20">
        <f>IFERROR([1]!EM_S_QSTM07_IS(B2532,"61",$I$1,"1")/1000000,"")</f>
        <v>134.14129195000001</v>
      </c>
      <c r="J2532" s="13">
        <f t="shared" si="273"/>
        <v>58.258506740000001</v>
      </c>
      <c r="K2532" s="13">
        <f>IFERROR([1]!EM_S_QSTM07_IS(B2532,"61",$K$2,"1")/1000000,"")</f>
        <v>158.72991103999999</v>
      </c>
      <c r="L2532" s="14">
        <f t="shared" si="276"/>
        <v>-0.63297083480807326</v>
      </c>
      <c r="M2532" s="33" t="str">
        <f ca="1">[1]!EM_S_MAJASSRES_NUM(B2532,$M$2,$M$1)</f>
        <v/>
      </c>
      <c r="N2532" s="29" t="str">
        <f t="shared" si="277"/>
        <v/>
      </c>
      <c r="O2532" s="21">
        <f t="shared" ca="1" si="278"/>
        <v>-0.63297083480807326</v>
      </c>
      <c r="P2532" s="10" t="str">
        <f t="shared" si="279"/>
        <v>财报</v>
      </c>
    </row>
    <row r="2533" spans="1:16" x14ac:dyDescent="0.2">
      <c r="A2533" s="17">
        <f t="shared" ca="1" si="274"/>
        <v>1915</v>
      </c>
      <c r="B2533" s="8" t="s">
        <v>5064</v>
      </c>
      <c r="C2533" s="8" t="s">
        <v>5065</v>
      </c>
      <c r="D2533" s="13">
        <f>IFERROR([1]!EM_S_QSTM07_IS(B2533,"61",$C$1,"1")/1000000,"")</f>
        <v>245.16331303000001</v>
      </c>
      <c r="E2533" s="13" t="str">
        <f>IFERROR([1]!EM_S_PERFORMANCEEXPRESS_PERFEXNETPROFITTOSHAREHOLDER(B2533,$C$1)/1000000,"")</f>
        <v/>
      </c>
      <c r="F2533" s="13" t="str">
        <f>IFERROR([1]!EM_S_PROFITNOTICE_FORECASTT(B2533,$C$1)/1000000,"")</f>
        <v/>
      </c>
      <c r="G2533" s="13" t="str">
        <f>IFERROR([1]!EM_S_PROFITNOTICE_FORECASTL(B2533,$C$1)/1000000,"")</f>
        <v/>
      </c>
      <c r="H2533" s="13" t="str">
        <f t="shared" si="275"/>
        <v/>
      </c>
      <c r="I2533" s="20">
        <f>IFERROR([1]!EM_S_QSTM07_IS(B2533,"61",$I$1,"1")/1000000,"")</f>
        <v>1241.1746502999999</v>
      </c>
      <c r="J2533" s="13">
        <f t="shared" si="273"/>
        <v>-996.0113372699999</v>
      </c>
      <c r="K2533" s="13">
        <f>IFERROR([1]!EM_S_QSTM07_IS(B2533,"61",$K$2,"1")/1000000,"")</f>
        <v>1223.9260341700001</v>
      </c>
      <c r="L2533" s="14">
        <f t="shared" si="276"/>
        <v>-1.8137839293086371</v>
      </c>
      <c r="M2533" s="33" t="str">
        <f ca="1">[1]!EM_S_MAJASSRES_NUM(B2533,$M$2,$M$1)</f>
        <v/>
      </c>
      <c r="N2533" s="29" t="str">
        <f t="shared" si="277"/>
        <v/>
      </c>
      <c r="O2533" s="21">
        <f t="shared" ca="1" si="278"/>
        <v>-1.8137839293086371</v>
      </c>
      <c r="P2533" s="10" t="str">
        <f t="shared" si="279"/>
        <v>财报</v>
      </c>
    </row>
    <row r="2534" spans="1:16" x14ac:dyDescent="0.2">
      <c r="A2534" s="17">
        <f t="shared" ca="1" si="274"/>
        <v>1408</v>
      </c>
      <c r="B2534" s="8" t="s">
        <v>5066</v>
      </c>
      <c r="C2534" s="8" t="s">
        <v>5067</v>
      </c>
      <c r="D2534" s="13">
        <f>IFERROR([1]!EM_S_QSTM07_IS(B2534,"61",$C$1,"1")/1000000,"")</f>
        <v>1657.75033078</v>
      </c>
      <c r="E2534" s="13" t="str">
        <f>IFERROR([1]!EM_S_PERFORMANCEEXPRESS_PERFEXNETPROFITTOSHAREHOLDER(B2534,$C$1)/1000000,"")</f>
        <v/>
      </c>
      <c r="F2534" s="13" t="str">
        <f>IFERROR([1]!EM_S_PROFITNOTICE_FORECASTT(B2534,$C$1)/1000000,"")</f>
        <v/>
      </c>
      <c r="G2534" s="13" t="str">
        <f>IFERROR([1]!EM_S_PROFITNOTICE_FORECASTL(B2534,$C$1)/1000000,"")</f>
        <v/>
      </c>
      <c r="H2534" s="13" t="str">
        <f t="shared" si="275"/>
        <v/>
      </c>
      <c r="I2534" s="20">
        <f>IFERROR([1]!EM_S_QSTM07_IS(B2534,"61",$I$1,"1")/1000000,"")</f>
        <v>1553.73879059</v>
      </c>
      <c r="J2534" s="13">
        <f t="shared" si="273"/>
        <v>104.01154019000001</v>
      </c>
      <c r="K2534" s="13">
        <f>IFERROR([1]!EM_S_QSTM07_IS(B2534,"61",$K$2,"1")/1000000,"")</f>
        <v>1359.41049598</v>
      </c>
      <c r="L2534" s="14">
        <f t="shared" si="276"/>
        <v>-0.92348776142483879</v>
      </c>
      <c r="M2534" s="33" t="str">
        <f ca="1">[1]!EM_S_MAJASSRES_NUM(B2534,$M$2,$M$1)</f>
        <v/>
      </c>
      <c r="N2534" s="29" t="str">
        <f t="shared" si="277"/>
        <v/>
      </c>
      <c r="O2534" s="21">
        <f t="shared" ca="1" si="278"/>
        <v>-0.92348776142483879</v>
      </c>
      <c r="P2534" s="10" t="str">
        <f t="shared" si="279"/>
        <v>财报</v>
      </c>
    </row>
    <row r="2535" spans="1:16" x14ac:dyDescent="0.2">
      <c r="A2535" s="17">
        <f t="shared" ca="1" si="274"/>
        <v>1405</v>
      </c>
      <c r="B2535" s="8" t="s">
        <v>5068</v>
      </c>
      <c r="C2535" s="8" t="s">
        <v>5069</v>
      </c>
      <c r="D2535" s="13">
        <f>IFERROR([1]!EM_S_QSTM07_IS(B2535,"61",$C$1,"1")/1000000,"")</f>
        <v>10.580301329999999</v>
      </c>
      <c r="E2535" s="13" t="str">
        <f>IFERROR([1]!EM_S_PERFORMANCEEXPRESS_PERFEXNETPROFITTOSHAREHOLDER(B2535,$C$1)/1000000,"")</f>
        <v/>
      </c>
      <c r="F2535" s="13" t="str">
        <f>IFERROR([1]!EM_S_PROFITNOTICE_FORECASTT(B2535,$C$1)/1000000,"")</f>
        <v/>
      </c>
      <c r="G2535" s="13" t="str">
        <f>IFERROR([1]!EM_S_PROFITNOTICE_FORECASTL(B2535,$C$1)/1000000,"")</f>
        <v/>
      </c>
      <c r="H2535" s="13" t="str">
        <f t="shared" si="275"/>
        <v/>
      </c>
      <c r="I2535" s="20">
        <f>IFERROR([1]!EM_S_QSTM07_IS(B2535,"61",$I$1,"1")/1000000,"")</f>
        <v>9.7615061500000007</v>
      </c>
      <c r="J2535" s="13">
        <f t="shared" si="273"/>
        <v>0.81879517999999862</v>
      </c>
      <c r="K2535" s="13">
        <f>IFERROR([1]!EM_S_QSTM07_IS(B2535,"61",$K$2,"1")/1000000,"")</f>
        <v>10.516425160000001</v>
      </c>
      <c r="L2535" s="14">
        <f t="shared" si="276"/>
        <v>-0.92214130110350179</v>
      </c>
      <c r="M2535" s="33" t="str">
        <f ca="1">[1]!EM_S_MAJASSRES_NUM(B2535,$M$2,$M$1)</f>
        <v/>
      </c>
      <c r="N2535" s="29" t="str">
        <f t="shared" si="277"/>
        <v/>
      </c>
      <c r="O2535" s="21">
        <f t="shared" ca="1" si="278"/>
        <v>-0.92214130110350179</v>
      </c>
      <c r="P2535" s="10" t="str">
        <f t="shared" si="279"/>
        <v>财报</v>
      </c>
    </row>
    <row r="2536" spans="1:16" x14ac:dyDescent="0.2">
      <c r="A2536" s="17" t="str">
        <f t="shared" ca="1" si="274"/>
        <v/>
      </c>
      <c r="B2536" s="8" t="s">
        <v>5070</v>
      </c>
      <c r="C2536" s="8" t="s">
        <v>5071</v>
      </c>
      <c r="D2536" s="13">
        <f>IFERROR([1]!EM_S_QSTM07_IS(B2536,"61",$C$1,"1")/1000000,"")</f>
        <v>9.555206029999999</v>
      </c>
      <c r="E2536" s="13" t="str">
        <f>IFERROR([1]!EM_S_PERFORMANCEEXPRESS_PERFEXNETPROFITTOSHAREHOLDER(B2536,$C$1)/1000000,"")</f>
        <v/>
      </c>
      <c r="F2536" s="13" t="str">
        <f>IFERROR([1]!EM_S_PROFITNOTICE_FORECASTT(B2536,$C$1)/1000000,"")</f>
        <v/>
      </c>
      <c r="G2536" s="13" t="str">
        <f>IFERROR([1]!EM_S_PROFITNOTICE_FORECASTL(B2536,$C$1)/1000000,"")</f>
        <v/>
      </c>
      <c r="H2536" s="13" t="str">
        <f t="shared" si="275"/>
        <v/>
      </c>
      <c r="I2536" s="20">
        <f>IFERROR([1]!EM_S_QSTM07_IS(B2536,"61",$I$1,"1")/1000000,"")</f>
        <v>6.69150007</v>
      </c>
      <c r="J2536" s="13">
        <f t="shared" si="273"/>
        <v>2.863705959999999</v>
      </c>
      <c r="K2536" s="13">
        <f>IFERROR([1]!EM_S_QSTM07_IS(B2536,"61",$K$2,"1")/1000000,"")</f>
        <v>2.8870333599999998</v>
      </c>
      <c r="L2536" s="14">
        <f t="shared" si="276"/>
        <v>-8.0800590402601985E-3</v>
      </c>
      <c r="M2536" s="33" t="str">
        <f ca="1">[1]!EM_S_MAJASSRES_NUM(B2536,$M$2,$M$1)</f>
        <v/>
      </c>
      <c r="N2536" s="29">
        <f t="shared" si="277"/>
        <v>1</v>
      </c>
      <c r="O2536" s="21" t="str">
        <f t="shared" ca="1" si="278"/>
        <v/>
      </c>
      <c r="P2536" s="10" t="str">
        <f t="shared" si="279"/>
        <v>财报</v>
      </c>
    </row>
    <row r="2537" spans="1:16" x14ac:dyDescent="0.2">
      <c r="A2537" s="17" t="str">
        <f t="shared" ca="1" si="274"/>
        <v/>
      </c>
      <c r="B2537" s="8" t="s">
        <v>5072</v>
      </c>
      <c r="C2537" s="8" t="s">
        <v>5073</v>
      </c>
      <c r="D2537" s="13">
        <f>IFERROR([1]!EM_S_QSTM07_IS(B2537,"61",$C$1,"1")/1000000,"")</f>
        <v>-8.5290012899999983</v>
      </c>
      <c r="E2537" s="13" t="str">
        <f>IFERROR([1]!EM_S_PERFORMANCEEXPRESS_PERFEXNETPROFITTOSHAREHOLDER(B2537,$C$1)/1000000,"")</f>
        <v/>
      </c>
      <c r="F2537" s="13" t="str">
        <f>IFERROR([1]!EM_S_PROFITNOTICE_FORECASTT(B2537,$C$1)/1000000,"")</f>
        <v/>
      </c>
      <c r="G2537" s="13" t="str">
        <f>IFERROR([1]!EM_S_PROFITNOTICE_FORECASTL(B2537,$C$1)/1000000,"")</f>
        <v/>
      </c>
      <c r="H2537" s="13" t="str">
        <f t="shared" si="275"/>
        <v/>
      </c>
      <c r="I2537" s="20">
        <f>IFERROR([1]!EM_S_QSTM07_IS(B2537,"61",$I$1,"1")/1000000,"")</f>
        <v>-8.3025270399999993</v>
      </c>
      <c r="J2537" s="13">
        <f t="shared" si="273"/>
        <v>-0.22647424999999899</v>
      </c>
      <c r="K2537" s="13">
        <f>IFERROR([1]!EM_S_QSTM07_IS(B2537,"61",$K$2,"1")/1000000,"")</f>
        <v>-7.9345504</v>
      </c>
      <c r="L2537" s="14">
        <f t="shared" si="276"/>
        <v>0.97145720443089012</v>
      </c>
      <c r="M2537" s="33" t="str">
        <f ca="1">[1]!EM_S_MAJASSRES_NUM(B2537,$M$2,$M$1)</f>
        <v/>
      </c>
      <c r="N2537" s="29">
        <f t="shared" si="277"/>
        <v>1</v>
      </c>
      <c r="O2537" s="21" t="str">
        <f t="shared" ca="1" si="278"/>
        <v/>
      </c>
      <c r="P2537" s="10" t="str">
        <f t="shared" si="279"/>
        <v>财报</v>
      </c>
    </row>
    <row r="2538" spans="1:16" x14ac:dyDescent="0.2">
      <c r="A2538" s="17" t="str">
        <f t="shared" ca="1" si="274"/>
        <v/>
      </c>
      <c r="B2538" s="8" t="s">
        <v>5074</v>
      </c>
      <c r="C2538" s="8" t="s">
        <v>5075</v>
      </c>
      <c r="D2538" s="13">
        <f>IFERROR([1]!EM_S_QSTM07_IS(B2538,"61",$C$1,"1")/1000000,"")</f>
        <v>44.828031250000002</v>
      </c>
      <c r="E2538" s="13" t="str">
        <f>IFERROR([1]!EM_S_PERFORMANCEEXPRESS_PERFEXNETPROFITTOSHAREHOLDER(B2538,$C$1)/1000000,"")</f>
        <v/>
      </c>
      <c r="F2538" s="13" t="str">
        <f>IFERROR([1]!EM_S_PROFITNOTICE_FORECASTT(B2538,$C$1)/1000000,"")</f>
        <v/>
      </c>
      <c r="G2538" s="13" t="str">
        <f>IFERROR([1]!EM_S_PROFITNOTICE_FORECASTL(B2538,$C$1)/1000000,"")</f>
        <v/>
      </c>
      <c r="H2538" s="13" t="str">
        <f t="shared" si="275"/>
        <v/>
      </c>
      <c r="I2538" s="20">
        <f>IFERROR([1]!EM_S_QSTM07_IS(B2538,"61",$I$1,"1")/1000000,"")</f>
        <v>97.811875090000001</v>
      </c>
      <c r="J2538" s="13">
        <f t="shared" si="273"/>
        <v>-52.983843839999999</v>
      </c>
      <c r="K2538" s="13">
        <f>IFERROR([1]!EM_S_QSTM07_IS(B2538,"61",$K$2,"1")/1000000,"")</f>
        <v>9.4025837400000007</v>
      </c>
      <c r="L2538" s="14">
        <f t="shared" si="276"/>
        <v>-6.6350302539289059</v>
      </c>
      <c r="M2538" s="33">
        <f ca="1">[1]!EM_S_MAJASSRES_NUM(B2538,$M$2,$M$1)</f>
        <v>1</v>
      </c>
      <c r="N2538" s="29">
        <f t="shared" si="277"/>
        <v>1</v>
      </c>
      <c r="O2538" s="21" t="str">
        <f t="shared" ca="1" si="278"/>
        <v/>
      </c>
      <c r="P2538" s="10" t="str">
        <f t="shared" si="279"/>
        <v>财报</v>
      </c>
    </row>
    <row r="2539" spans="1:16" x14ac:dyDescent="0.2">
      <c r="A2539" s="17" t="str">
        <f t="shared" ca="1" si="274"/>
        <v/>
      </c>
      <c r="B2539" s="8" t="s">
        <v>5076</v>
      </c>
      <c r="C2539" s="8" t="s">
        <v>5077</v>
      </c>
      <c r="D2539" s="13">
        <f>IFERROR([1]!EM_S_QSTM07_IS(B2539,"61",$C$1,"1")/1000000,"")</f>
        <v>16.101367189999998</v>
      </c>
      <c r="E2539" s="13" t="str">
        <f>IFERROR([1]!EM_S_PERFORMANCEEXPRESS_PERFEXNETPROFITTOSHAREHOLDER(B2539,$C$1)/1000000,"")</f>
        <v/>
      </c>
      <c r="F2539" s="13">
        <f>IFERROR([1]!EM_S_PROFITNOTICE_FORECASTT(B2539,$C$1)/1000000,"")</f>
        <v>35.384</v>
      </c>
      <c r="G2539" s="13">
        <f>IFERROR([1]!EM_S_PROFITNOTICE_FORECASTL(B2539,$C$1)/1000000,"")</f>
        <v>35.384</v>
      </c>
      <c r="H2539" s="13">
        <f t="shared" si="275"/>
        <v>35.384</v>
      </c>
      <c r="I2539" s="20">
        <f>IFERROR([1]!EM_S_QSTM07_IS(B2539,"61",$I$1,"1")/1000000,"")</f>
        <v>19.282680929999998</v>
      </c>
      <c r="J2539" s="13">
        <f t="shared" si="273"/>
        <v>-3.1813137400000002</v>
      </c>
      <c r="K2539" s="13">
        <f>IFERROR([1]!EM_S_QSTM07_IS(B2539,"61",$K$2,"1")/1000000,"")</f>
        <v>-2.4187363</v>
      </c>
      <c r="L2539" s="14">
        <f t="shared" si="276"/>
        <v>-0.315279280341557</v>
      </c>
      <c r="M2539" s="33">
        <f ca="1">[1]!EM_S_MAJASSRES_NUM(B2539,$M$2,$M$1)</f>
        <v>1</v>
      </c>
      <c r="N2539" s="29">
        <f t="shared" si="277"/>
        <v>1</v>
      </c>
      <c r="O2539" s="21" t="str">
        <f t="shared" ca="1" si="278"/>
        <v/>
      </c>
      <c r="P2539" s="10" t="str">
        <f t="shared" si="279"/>
        <v>财报</v>
      </c>
    </row>
    <row r="2540" spans="1:16" x14ac:dyDescent="0.2">
      <c r="A2540" s="17">
        <f t="shared" ca="1" si="274"/>
        <v>630</v>
      </c>
      <c r="B2540" s="8" t="s">
        <v>5078</v>
      </c>
      <c r="C2540" s="8" t="s">
        <v>5079</v>
      </c>
      <c r="D2540" s="13">
        <f>IFERROR([1]!EM_S_QSTM07_IS(B2540,"61",$C$1,"1")/1000000,"")</f>
        <v>187.5038768</v>
      </c>
      <c r="E2540" s="13" t="str">
        <f>IFERROR([1]!EM_S_PERFORMANCEEXPRESS_PERFEXNETPROFITTOSHAREHOLDER(B2540,$C$1)/1000000,"")</f>
        <v/>
      </c>
      <c r="F2540" s="13">
        <f>IFERROR([1]!EM_S_PROFITNOTICE_FORECASTT(B2540,$C$1)/1000000,"")</f>
        <v>90</v>
      </c>
      <c r="G2540" s="13">
        <f>IFERROR([1]!EM_S_PROFITNOTICE_FORECASTL(B2540,$C$1)/1000000,"")</f>
        <v>70</v>
      </c>
      <c r="H2540" s="13">
        <f t="shared" si="275"/>
        <v>80</v>
      </c>
      <c r="I2540" s="20">
        <f>IFERROR([1]!EM_S_QSTM07_IS(B2540,"61",$I$1,"1")/1000000,"")</f>
        <v>-101.56809901000001</v>
      </c>
      <c r="J2540" s="13">
        <f t="shared" si="273"/>
        <v>289.07197581000003</v>
      </c>
      <c r="K2540" s="13">
        <f>IFERROR([1]!EM_S_QSTM07_IS(B2540,"61",$K$2,"1")/1000000,"")</f>
        <v>417.13514610999999</v>
      </c>
      <c r="L2540" s="14">
        <f t="shared" si="276"/>
        <v>-0.30700642584125304</v>
      </c>
      <c r="M2540" s="33" t="str">
        <f ca="1">[1]!EM_S_MAJASSRES_NUM(B2540,$M$2,$M$1)</f>
        <v/>
      </c>
      <c r="N2540" s="29" t="str">
        <f t="shared" si="277"/>
        <v/>
      </c>
      <c r="O2540" s="21">
        <f t="shared" ca="1" si="278"/>
        <v>-0.30700642584125304</v>
      </c>
      <c r="P2540" s="10" t="str">
        <f t="shared" si="279"/>
        <v>财报</v>
      </c>
    </row>
    <row r="2541" spans="1:16" x14ac:dyDescent="0.2">
      <c r="A2541" s="17">
        <f t="shared" ca="1" si="274"/>
        <v>886</v>
      </c>
      <c r="B2541" s="8" t="s">
        <v>5080</v>
      </c>
      <c r="C2541" s="8" t="s">
        <v>5081</v>
      </c>
      <c r="D2541" s="13">
        <f>IFERROR([1]!EM_S_QSTM07_IS(B2541,"61",$C$1,"1")/1000000,"")</f>
        <v>219.95586134000001</v>
      </c>
      <c r="E2541" s="13" t="str">
        <f>IFERROR([1]!EM_S_PERFORMANCEEXPRESS_PERFEXNETPROFITTOSHAREHOLDER(B2541,$C$1)/1000000,"")</f>
        <v/>
      </c>
      <c r="F2541" s="13" t="str">
        <f>IFERROR([1]!EM_S_PROFITNOTICE_FORECASTT(B2541,$C$1)/1000000,"")</f>
        <v/>
      </c>
      <c r="G2541" s="13" t="str">
        <f>IFERROR([1]!EM_S_PROFITNOTICE_FORECASTL(B2541,$C$1)/1000000,"")</f>
        <v/>
      </c>
      <c r="H2541" s="13" t="str">
        <f t="shared" si="275"/>
        <v/>
      </c>
      <c r="I2541" s="20">
        <f>IFERROR([1]!EM_S_QSTM07_IS(B2541,"61",$I$1,"1")/1000000,"")</f>
        <v>110.80152898</v>
      </c>
      <c r="J2541" s="13">
        <f t="shared" si="273"/>
        <v>109.15433236000001</v>
      </c>
      <c r="K2541" s="13">
        <f>IFERROR([1]!EM_S_QSTM07_IS(B2541,"61",$K$2,"1")/1000000,"")</f>
        <v>243.98817025</v>
      </c>
      <c r="L2541" s="14">
        <f t="shared" si="276"/>
        <v>-0.55262448893257354</v>
      </c>
      <c r="M2541" s="33" t="str">
        <f ca="1">[1]!EM_S_MAJASSRES_NUM(B2541,$M$2,$M$1)</f>
        <v/>
      </c>
      <c r="N2541" s="29" t="str">
        <f t="shared" si="277"/>
        <v/>
      </c>
      <c r="O2541" s="21">
        <f t="shared" ca="1" si="278"/>
        <v>-0.55262448893257354</v>
      </c>
      <c r="P2541" s="10" t="str">
        <f t="shared" si="279"/>
        <v>财报</v>
      </c>
    </row>
    <row r="2542" spans="1:16" x14ac:dyDescent="0.2">
      <c r="A2542" s="17">
        <f t="shared" ca="1" si="274"/>
        <v>2001</v>
      </c>
      <c r="B2542" s="8" t="s">
        <v>5082</v>
      </c>
      <c r="C2542" s="8" t="s">
        <v>5083</v>
      </c>
      <c r="D2542" s="13">
        <f>IFERROR([1]!EM_S_QSTM07_IS(B2542,"61",$C$1,"1")/1000000,"")</f>
        <v>60.608107250000003</v>
      </c>
      <c r="E2542" s="13" t="str">
        <f>IFERROR([1]!EM_S_PERFORMANCEEXPRESS_PERFEXNETPROFITTOSHAREHOLDER(B2542,$C$1)/1000000,"")</f>
        <v/>
      </c>
      <c r="F2542" s="13" t="str">
        <f>IFERROR([1]!EM_S_PROFITNOTICE_FORECASTT(B2542,$C$1)/1000000,"")</f>
        <v/>
      </c>
      <c r="G2542" s="13" t="str">
        <f>IFERROR([1]!EM_S_PROFITNOTICE_FORECASTL(B2542,$C$1)/1000000,"")</f>
        <v/>
      </c>
      <c r="H2542" s="13" t="str">
        <f t="shared" si="275"/>
        <v/>
      </c>
      <c r="I2542" s="20">
        <f>IFERROR([1]!EM_S_QSTM07_IS(B2542,"61",$I$1,"1")/1000000,"")</f>
        <v>230.0537975</v>
      </c>
      <c r="J2542" s="13">
        <f t="shared" si="273"/>
        <v>-169.44569024999998</v>
      </c>
      <c r="K2542" s="13">
        <f>IFERROR([1]!EM_S_QSTM07_IS(B2542,"61",$K$2,"1")/1000000,"")</f>
        <v>70.678241069999999</v>
      </c>
      <c r="L2542" s="14">
        <f t="shared" si="276"/>
        <v>-3.3974237004876837</v>
      </c>
      <c r="M2542" s="33" t="str">
        <f ca="1">[1]!EM_S_MAJASSRES_NUM(B2542,$M$2,$M$1)</f>
        <v/>
      </c>
      <c r="N2542" s="29" t="str">
        <f t="shared" si="277"/>
        <v/>
      </c>
      <c r="O2542" s="21">
        <f t="shared" ca="1" si="278"/>
        <v>-3.3974237004876837</v>
      </c>
      <c r="P2542" s="10" t="str">
        <f t="shared" si="279"/>
        <v>财报</v>
      </c>
    </row>
    <row r="2543" spans="1:16" x14ac:dyDescent="0.2">
      <c r="A2543" s="17">
        <f t="shared" ca="1" si="274"/>
        <v>2039</v>
      </c>
      <c r="B2543" s="8" t="s">
        <v>5084</v>
      </c>
      <c r="C2543" s="8" t="s">
        <v>5085</v>
      </c>
      <c r="D2543" s="13">
        <f>IFERROR([1]!EM_S_QSTM07_IS(B2543,"61",$C$1,"1")/1000000,"")</f>
        <v>-663.29845459000001</v>
      </c>
      <c r="E2543" s="13" t="str">
        <f>IFERROR([1]!EM_S_PERFORMANCEEXPRESS_PERFEXNETPROFITTOSHAREHOLDER(B2543,$C$1)/1000000,"")</f>
        <v/>
      </c>
      <c r="F2543" s="13">
        <f>IFERROR([1]!EM_S_PROFITNOTICE_FORECASTT(B2543,$C$1)/1000000,"")</f>
        <v>-715.68</v>
      </c>
      <c r="G2543" s="13">
        <f>IFERROR([1]!EM_S_PROFITNOTICE_FORECASTL(B2543,$C$1)/1000000,"")</f>
        <v>-715.68</v>
      </c>
      <c r="H2543" s="13">
        <f t="shared" si="275"/>
        <v>-715.68</v>
      </c>
      <c r="I2543" s="20">
        <f>IFERROR([1]!EM_S_QSTM07_IS(B2543,"61",$I$1,"1")/1000000,"")</f>
        <v>-51.248080309999999</v>
      </c>
      <c r="J2543" s="13">
        <f t="shared" si="273"/>
        <v>-612.05037428000003</v>
      </c>
      <c r="K2543" s="13">
        <f>IFERROR([1]!EM_S_QSTM07_IS(B2543,"61",$K$2,"1")/1000000,"")</f>
        <v>-34.537218960000004</v>
      </c>
      <c r="L2543" s="14">
        <f t="shared" si="276"/>
        <v>-16.721472449442405</v>
      </c>
      <c r="M2543" s="33" t="str">
        <f ca="1">[1]!EM_S_MAJASSRES_NUM(B2543,$M$2,$M$1)</f>
        <v/>
      </c>
      <c r="N2543" s="29" t="str">
        <f t="shared" si="277"/>
        <v/>
      </c>
      <c r="O2543" s="21">
        <f t="shared" ca="1" si="278"/>
        <v>-16.721472449442405</v>
      </c>
      <c r="P2543" s="10" t="str">
        <f t="shared" si="279"/>
        <v>财报</v>
      </c>
    </row>
    <row r="2544" spans="1:16" x14ac:dyDescent="0.2">
      <c r="A2544" s="17">
        <f t="shared" ca="1" si="274"/>
        <v>1393</v>
      </c>
      <c r="B2544" s="8" t="s">
        <v>5086</v>
      </c>
      <c r="C2544" s="8" t="s">
        <v>5087</v>
      </c>
      <c r="D2544" s="13">
        <f>IFERROR([1]!EM_S_QSTM07_IS(B2544,"61",$C$1,"1")/1000000,"")</f>
        <v>111.27313377</v>
      </c>
      <c r="E2544" s="13" t="str">
        <f>IFERROR([1]!EM_S_PERFORMANCEEXPRESS_PERFEXNETPROFITTOSHAREHOLDER(B2544,$C$1)/1000000,"")</f>
        <v/>
      </c>
      <c r="F2544" s="13" t="str">
        <f>IFERROR([1]!EM_S_PROFITNOTICE_FORECASTT(B2544,$C$1)/1000000,"")</f>
        <v/>
      </c>
      <c r="G2544" s="13" t="str">
        <f>IFERROR([1]!EM_S_PROFITNOTICE_FORECASTL(B2544,$C$1)/1000000,"")</f>
        <v/>
      </c>
      <c r="H2544" s="13" t="str">
        <f t="shared" si="275"/>
        <v/>
      </c>
      <c r="I2544" s="20">
        <f>IFERROR([1]!EM_S_QSTM07_IS(B2544,"61",$I$1,"1")/1000000,"")</f>
        <v>101.94754765</v>
      </c>
      <c r="J2544" s="13">
        <f t="shared" si="273"/>
        <v>9.325586119999997</v>
      </c>
      <c r="K2544" s="13">
        <f>IFERROR([1]!EM_S_QSTM07_IS(B2544,"61",$K$2,"1")/1000000,"")</f>
        <v>109.07449774</v>
      </c>
      <c r="L2544" s="14">
        <f t="shared" si="276"/>
        <v>-0.91450259856131244</v>
      </c>
      <c r="M2544" s="33" t="str">
        <f ca="1">[1]!EM_S_MAJASSRES_NUM(B2544,$M$2,$M$1)</f>
        <v/>
      </c>
      <c r="N2544" s="29" t="str">
        <f t="shared" si="277"/>
        <v/>
      </c>
      <c r="O2544" s="21">
        <f t="shared" ca="1" si="278"/>
        <v>-0.91450259856131244</v>
      </c>
      <c r="P2544" s="10" t="str">
        <f t="shared" si="279"/>
        <v>财报</v>
      </c>
    </row>
    <row r="2545" spans="1:16" x14ac:dyDescent="0.2">
      <c r="A2545" s="17">
        <f t="shared" ca="1" si="274"/>
        <v>1041</v>
      </c>
      <c r="B2545" s="8" t="s">
        <v>5088</v>
      </c>
      <c r="C2545" s="8" t="s">
        <v>5089</v>
      </c>
      <c r="D2545" s="13">
        <f>IFERROR([1]!EM_S_QSTM07_IS(B2545,"61",$C$1,"1")/1000000,"")</f>
        <v>5.4791455199999994</v>
      </c>
      <c r="E2545" s="13" t="str">
        <f>IFERROR([1]!EM_S_PERFORMANCEEXPRESS_PERFEXNETPROFITTOSHAREHOLDER(B2545,$C$1)/1000000,"")</f>
        <v/>
      </c>
      <c r="F2545" s="13" t="str">
        <f>IFERROR([1]!EM_S_PROFITNOTICE_FORECASTT(B2545,$C$1)/1000000,"")</f>
        <v/>
      </c>
      <c r="G2545" s="13" t="str">
        <f>IFERROR([1]!EM_S_PROFITNOTICE_FORECASTL(B2545,$C$1)/1000000,"")</f>
        <v/>
      </c>
      <c r="H2545" s="13" t="str">
        <f t="shared" si="275"/>
        <v/>
      </c>
      <c r="I2545" s="20">
        <f>IFERROR([1]!EM_S_QSTM07_IS(B2545,"61",$I$1,"1")/1000000,"")</f>
        <v>2.1831776899999999</v>
      </c>
      <c r="J2545" s="13">
        <f t="shared" si="273"/>
        <v>3.2959678299999995</v>
      </c>
      <c r="K2545" s="13">
        <f>IFERROR([1]!EM_S_QSTM07_IS(B2545,"61",$K$2,"1")/1000000,"")</f>
        <v>10.05530173</v>
      </c>
      <c r="L2545" s="14">
        <f t="shared" si="276"/>
        <v>-0.67221591967086602</v>
      </c>
      <c r="M2545" s="33" t="str">
        <f ca="1">[1]!EM_S_MAJASSRES_NUM(B2545,$M$2,$M$1)</f>
        <v/>
      </c>
      <c r="N2545" s="29" t="str">
        <f t="shared" si="277"/>
        <v/>
      </c>
      <c r="O2545" s="21">
        <f t="shared" ca="1" si="278"/>
        <v>-0.67221591967086602</v>
      </c>
      <c r="P2545" s="10" t="str">
        <f t="shared" si="279"/>
        <v>财报</v>
      </c>
    </row>
    <row r="2546" spans="1:16" x14ac:dyDescent="0.2">
      <c r="A2546" s="17" t="str">
        <f t="shared" ca="1" si="274"/>
        <v/>
      </c>
      <c r="B2546" s="8" t="s">
        <v>5090</v>
      </c>
      <c r="C2546" s="8" t="s">
        <v>5091</v>
      </c>
      <c r="D2546" s="13">
        <f>IFERROR([1]!EM_S_QSTM07_IS(B2546,"61",$C$1,"1")/1000000,"")</f>
        <v>5792.0406741800007</v>
      </c>
      <c r="E2546" s="13" t="str">
        <f>IFERROR([1]!EM_S_PERFORMANCEEXPRESS_PERFEXNETPROFITTOSHAREHOLDER(B2546,$C$1)/1000000,"")</f>
        <v/>
      </c>
      <c r="F2546" s="13" t="str">
        <f>IFERROR([1]!EM_S_PROFITNOTICE_FORECASTT(B2546,$C$1)/1000000,"")</f>
        <v/>
      </c>
      <c r="G2546" s="13" t="str">
        <f>IFERROR([1]!EM_S_PROFITNOTICE_FORECASTL(B2546,$C$1)/1000000,"")</f>
        <v/>
      </c>
      <c r="H2546" s="13" t="str">
        <f t="shared" si="275"/>
        <v/>
      </c>
      <c r="I2546" s="20">
        <f>IFERROR([1]!EM_S_QSTM07_IS(B2546,"61",$I$1,"1")/1000000,"")</f>
        <v>1888.70192075</v>
      </c>
      <c r="J2546" s="13">
        <f t="shared" si="273"/>
        <v>3903.3387534300009</v>
      </c>
      <c r="K2546" s="13">
        <f>IFERROR([1]!EM_S_QSTM07_IS(B2546,"61",$K$2,"1")/1000000,"")</f>
        <v>3313.3453524199999</v>
      </c>
      <c r="L2546" s="14">
        <f t="shared" si="276"/>
        <v>0.17806577288391681</v>
      </c>
      <c r="M2546" s="33">
        <f ca="1">[1]!EM_S_MAJASSRES_NUM(B2546,$M$2,$M$1)</f>
        <v>1</v>
      </c>
      <c r="N2546" s="29" t="str">
        <f t="shared" si="277"/>
        <v/>
      </c>
      <c r="O2546" s="21" t="str">
        <f t="shared" ca="1" si="278"/>
        <v/>
      </c>
      <c r="P2546" s="10" t="str">
        <f t="shared" si="279"/>
        <v>财报</v>
      </c>
    </row>
    <row r="2547" spans="1:16" x14ac:dyDescent="0.2">
      <c r="A2547" s="17">
        <f t="shared" ca="1" si="274"/>
        <v>1331</v>
      </c>
      <c r="B2547" s="8" t="s">
        <v>5092</v>
      </c>
      <c r="C2547" s="8" t="s">
        <v>5093</v>
      </c>
      <c r="D2547" s="13">
        <f>IFERROR([1]!EM_S_QSTM07_IS(B2547,"61",$C$1,"1")/1000000,"")</f>
        <v>110.17547979000001</v>
      </c>
      <c r="E2547" s="13">
        <f>IFERROR([1]!EM_S_PERFORMANCEEXPRESS_PERFEXNETPROFITTOSHAREHOLDER(B2547,$C$1)/1000000,"")</f>
        <v>206.35749999999999</v>
      </c>
      <c r="F2547" s="13" t="str">
        <f>IFERROR([1]!EM_S_PROFITNOTICE_FORECASTT(B2547,$C$1)/1000000,"")</f>
        <v/>
      </c>
      <c r="G2547" s="13" t="str">
        <f>IFERROR([1]!EM_S_PROFITNOTICE_FORECASTL(B2547,$C$1)/1000000,"")</f>
        <v/>
      </c>
      <c r="H2547" s="13" t="str">
        <f t="shared" si="275"/>
        <v/>
      </c>
      <c r="I2547" s="20">
        <f>IFERROR([1]!EM_S_QSTM07_IS(B2547,"61",$I$1,"1")/1000000,"")</f>
        <v>94.916530950000009</v>
      </c>
      <c r="J2547" s="13">
        <f t="shared" si="273"/>
        <v>15.258948840000002</v>
      </c>
      <c r="K2547" s="13">
        <f>IFERROR([1]!EM_S_QSTM07_IS(B2547,"61",$K$2,"1")/1000000,"")</f>
        <v>125.57904331</v>
      </c>
      <c r="L2547" s="14">
        <f t="shared" si="276"/>
        <v>-0.87849127977243546</v>
      </c>
      <c r="M2547" s="33" t="str">
        <f ca="1">[1]!EM_S_MAJASSRES_NUM(B2547,$M$2,$M$1)</f>
        <v/>
      </c>
      <c r="N2547" s="29" t="str">
        <f t="shared" si="277"/>
        <v/>
      </c>
      <c r="O2547" s="21">
        <f t="shared" ca="1" si="278"/>
        <v>-0.87849127977243546</v>
      </c>
      <c r="P2547" s="10" t="str">
        <f t="shared" si="279"/>
        <v>财报</v>
      </c>
    </row>
    <row r="2548" spans="1:16" x14ac:dyDescent="0.2">
      <c r="A2548" s="17">
        <f t="shared" ca="1" si="274"/>
        <v>1346</v>
      </c>
      <c r="B2548" s="8" t="s">
        <v>5094</v>
      </c>
      <c r="C2548" s="8" t="s">
        <v>5095</v>
      </c>
      <c r="D2548" s="13">
        <f>IFERROR([1]!EM_S_QSTM07_IS(B2548,"61",$C$1,"1")/1000000,"")</f>
        <v>860.33318858000007</v>
      </c>
      <c r="E2548" s="13">
        <f>IFERROR([1]!EM_S_PERFORMANCEEXPRESS_PERFEXNETPROFITTOSHAREHOLDER(B2548,$C$1)/1000000,"")</f>
        <v>1283.4314999999999</v>
      </c>
      <c r="F2548" s="13" t="str">
        <f>IFERROR([1]!EM_S_PROFITNOTICE_FORECASTT(B2548,$C$1)/1000000,"")</f>
        <v/>
      </c>
      <c r="G2548" s="13" t="str">
        <f>IFERROR([1]!EM_S_PROFITNOTICE_FORECASTL(B2548,$C$1)/1000000,"")</f>
        <v/>
      </c>
      <c r="H2548" s="13" t="str">
        <f t="shared" si="275"/>
        <v/>
      </c>
      <c r="I2548" s="20">
        <f>IFERROR([1]!EM_S_QSTM07_IS(B2548,"61",$I$1,"1")/1000000,"")</f>
        <v>423.09832076999999</v>
      </c>
      <c r="J2548" s="13">
        <f t="shared" si="273"/>
        <v>437.23486781000008</v>
      </c>
      <c r="K2548" s="13">
        <f>IFERROR([1]!EM_S_QSTM07_IS(B2548,"61",$K$2,"1")/1000000,"")</f>
        <v>3937.6594567100001</v>
      </c>
      <c r="L2548" s="14">
        <f t="shared" si="276"/>
        <v>-0.88896072079952815</v>
      </c>
      <c r="M2548" s="33" t="str">
        <f ca="1">[1]!EM_S_MAJASSRES_NUM(B2548,$M$2,$M$1)</f>
        <v/>
      </c>
      <c r="N2548" s="29" t="str">
        <f t="shared" si="277"/>
        <v/>
      </c>
      <c r="O2548" s="21">
        <f t="shared" ca="1" si="278"/>
        <v>-0.88896072079952815</v>
      </c>
      <c r="P2548" s="10" t="str">
        <f t="shared" si="279"/>
        <v>财报</v>
      </c>
    </row>
    <row r="2549" spans="1:16" x14ac:dyDescent="0.2">
      <c r="A2549" s="17">
        <f t="shared" ca="1" si="274"/>
        <v>1653</v>
      </c>
      <c r="B2549" s="8" t="s">
        <v>5096</v>
      </c>
      <c r="C2549" s="8" t="s">
        <v>5097</v>
      </c>
      <c r="D2549" s="13">
        <f>IFERROR([1]!EM_S_QSTM07_IS(B2549,"61",$C$1,"1")/1000000,"")</f>
        <v>196.05490215999998</v>
      </c>
      <c r="E2549" s="13">
        <f>IFERROR([1]!EM_S_PERFORMANCEEXPRESS_PERFEXNETPROFITTOSHAREHOLDER(B2549,$C$1)/1000000,"")</f>
        <v>419.50110000000001</v>
      </c>
      <c r="F2549" s="13" t="str">
        <f>IFERROR([1]!EM_S_PROFITNOTICE_FORECASTT(B2549,$C$1)/1000000,"")</f>
        <v/>
      </c>
      <c r="G2549" s="13" t="str">
        <f>IFERROR([1]!EM_S_PROFITNOTICE_FORECASTL(B2549,$C$1)/1000000,"")</f>
        <v/>
      </c>
      <c r="H2549" s="13" t="str">
        <f t="shared" si="275"/>
        <v/>
      </c>
      <c r="I2549" s="20">
        <f>IFERROR([1]!EM_S_QSTM07_IS(B2549,"61",$I$1,"1")/1000000,"")</f>
        <v>223.44619534999998</v>
      </c>
      <c r="J2549" s="13">
        <f t="shared" si="273"/>
        <v>-27.391293189999999</v>
      </c>
      <c r="K2549" s="13">
        <f>IFERROR([1]!EM_S_QSTM07_IS(B2549,"61",$K$2,"1")/1000000,"")</f>
        <v>208.52970141</v>
      </c>
      <c r="L2549" s="14">
        <f t="shared" si="276"/>
        <v>-1.1313543970225359</v>
      </c>
      <c r="M2549" s="33" t="str">
        <f ca="1">[1]!EM_S_MAJASSRES_NUM(B2549,$M$2,$M$1)</f>
        <v/>
      </c>
      <c r="N2549" s="29" t="str">
        <f t="shared" si="277"/>
        <v/>
      </c>
      <c r="O2549" s="21">
        <f t="shared" ca="1" si="278"/>
        <v>-1.1313543970225359</v>
      </c>
      <c r="P2549" s="10" t="str">
        <f t="shared" si="279"/>
        <v>财报</v>
      </c>
    </row>
    <row r="2550" spans="1:16" x14ac:dyDescent="0.2">
      <c r="A2550" s="17" t="str">
        <f t="shared" ca="1" si="274"/>
        <v/>
      </c>
      <c r="B2550" s="8" t="s">
        <v>5098</v>
      </c>
      <c r="C2550" s="8" t="s">
        <v>5099</v>
      </c>
      <c r="D2550" s="13">
        <f>IFERROR([1]!EM_S_QSTM07_IS(B2550,"61",$C$1,"1")/1000000,"")</f>
        <v>17.10609213</v>
      </c>
      <c r="E2550" s="13" t="str">
        <f>IFERROR([1]!EM_S_PERFORMANCEEXPRESS_PERFEXNETPROFITTOSHAREHOLDER(B2550,$C$1)/1000000,"")</f>
        <v/>
      </c>
      <c r="F2550" s="13" t="str">
        <f>IFERROR([1]!EM_S_PROFITNOTICE_FORECASTT(B2550,$C$1)/1000000,"")</f>
        <v/>
      </c>
      <c r="G2550" s="13" t="str">
        <f>IFERROR([1]!EM_S_PROFITNOTICE_FORECASTL(B2550,$C$1)/1000000,"")</f>
        <v/>
      </c>
      <c r="H2550" s="13" t="str">
        <f t="shared" si="275"/>
        <v/>
      </c>
      <c r="I2550" s="20">
        <f>IFERROR([1]!EM_S_QSTM07_IS(B2550,"61",$I$1,"1")/1000000,"")</f>
        <v>15.542748849999999</v>
      </c>
      <c r="J2550" s="13">
        <f t="shared" si="273"/>
        <v>1.5633432800000016</v>
      </c>
      <c r="K2550" s="13">
        <f>IFERROR([1]!EM_S_QSTM07_IS(B2550,"61",$K$2,"1")/1000000,"")</f>
        <v>6.1931202300000008</v>
      </c>
      <c r="L2550" s="14">
        <f t="shared" si="276"/>
        <v>-0.74756774906015322</v>
      </c>
      <c r="M2550" s="33">
        <f ca="1">[1]!EM_S_MAJASSRES_NUM(B2550,$M$2,$M$1)</f>
        <v>1</v>
      </c>
      <c r="N2550" s="29">
        <f t="shared" si="277"/>
        <v>1</v>
      </c>
      <c r="O2550" s="21" t="str">
        <f t="shared" ca="1" si="278"/>
        <v/>
      </c>
      <c r="P2550" s="10" t="str">
        <f t="shared" si="279"/>
        <v>财报</v>
      </c>
    </row>
    <row r="2551" spans="1:16" x14ac:dyDescent="0.2">
      <c r="A2551" s="17">
        <f t="shared" ca="1" si="274"/>
        <v>205</v>
      </c>
      <c r="B2551" s="8" t="s">
        <v>5100</v>
      </c>
      <c r="C2551" s="8" t="s">
        <v>5101</v>
      </c>
      <c r="D2551" s="13">
        <f>IFERROR([1]!EM_S_QSTM07_IS(B2551,"61",$C$1,"1")/1000000,"")</f>
        <v>6.3909512900000003</v>
      </c>
      <c r="E2551" s="13" t="str">
        <f>IFERROR([1]!EM_S_PERFORMANCEEXPRESS_PERFEXNETPROFITTOSHAREHOLDER(B2551,$C$1)/1000000,"")</f>
        <v/>
      </c>
      <c r="F2551" s="13" t="str">
        <f>IFERROR([1]!EM_S_PROFITNOTICE_FORECASTT(B2551,$C$1)/1000000,"")</f>
        <v/>
      </c>
      <c r="G2551" s="13" t="str">
        <f>IFERROR([1]!EM_S_PROFITNOTICE_FORECASTL(B2551,$C$1)/1000000,"")</f>
        <v/>
      </c>
      <c r="H2551" s="13" t="str">
        <f t="shared" si="275"/>
        <v/>
      </c>
      <c r="I2551" s="20">
        <f>IFERROR([1]!EM_S_QSTM07_IS(B2551,"61",$I$1,"1")/1000000,"")</f>
        <v>5.3583808299999998</v>
      </c>
      <c r="J2551" s="13">
        <f t="shared" si="273"/>
        <v>1.0325704600000005</v>
      </c>
      <c r="K2551" s="13">
        <f>IFERROR([1]!EM_S_QSTM07_IS(B2551,"61",$K$2,"1")/1000000,"")</f>
        <v>-25.61840995</v>
      </c>
      <c r="L2551" s="14">
        <f t="shared" si="276"/>
        <v>1.0403057981356101</v>
      </c>
      <c r="M2551" s="33" t="str">
        <f ca="1">[1]!EM_S_MAJASSRES_NUM(B2551,$M$2,$M$1)</f>
        <v/>
      </c>
      <c r="N2551" s="29" t="str">
        <f t="shared" si="277"/>
        <v/>
      </c>
      <c r="O2551" s="21">
        <f t="shared" ca="1" si="278"/>
        <v>1.0403057981356101</v>
      </c>
      <c r="P2551" s="10" t="str">
        <f t="shared" si="279"/>
        <v>财报</v>
      </c>
    </row>
    <row r="2552" spans="1:16" x14ac:dyDescent="0.2">
      <c r="A2552" s="17" t="str">
        <f t="shared" ca="1" si="274"/>
        <v/>
      </c>
      <c r="B2552" s="8" t="s">
        <v>5102</v>
      </c>
      <c r="C2552" s="8" t="s">
        <v>5103</v>
      </c>
      <c r="D2552" s="13">
        <f>IFERROR([1]!EM_S_QSTM07_IS(B2552,"61",$C$1,"1")/1000000,"")</f>
        <v>4.21148335</v>
      </c>
      <c r="E2552" s="13" t="str">
        <f>IFERROR([1]!EM_S_PERFORMANCEEXPRESS_PERFEXNETPROFITTOSHAREHOLDER(B2552,$C$1)/1000000,"")</f>
        <v/>
      </c>
      <c r="F2552" s="13" t="str">
        <f>IFERROR([1]!EM_S_PROFITNOTICE_FORECASTT(B2552,$C$1)/1000000,"")</f>
        <v/>
      </c>
      <c r="G2552" s="13" t="str">
        <f>IFERROR([1]!EM_S_PROFITNOTICE_FORECASTL(B2552,$C$1)/1000000,"")</f>
        <v/>
      </c>
      <c r="H2552" s="13" t="str">
        <f t="shared" si="275"/>
        <v/>
      </c>
      <c r="I2552" s="20">
        <f>IFERROR([1]!EM_S_QSTM07_IS(B2552,"61",$I$1,"1")/1000000,"")</f>
        <v>5.4455484400000005</v>
      </c>
      <c r="J2552" s="13">
        <f t="shared" si="273"/>
        <v>-1.2340650900000005</v>
      </c>
      <c r="K2552" s="13">
        <f>IFERROR([1]!EM_S_QSTM07_IS(B2552,"61",$K$2,"1")/1000000,"")</f>
        <v>-6.4202347499999997</v>
      </c>
      <c r="L2552" s="14">
        <f t="shared" si="276"/>
        <v>0.80778505178490545</v>
      </c>
      <c r="M2552" s="33" t="str">
        <f ca="1">[1]!EM_S_MAJASSRES_NUM(B2552,$M$2,$M$1)</f>
        <v/>
      </c>
      <c r="N2552" s="29">
        <f t="shared" si="277"/>
        <v>1</v>
      </c>
      <c r="O2552" s="21" t="str">
        <f t="shared" ca="1" si="278"/>
        <v/>
      </c>
      <c r="P2552" s="10" t="str">
        <f t="shared" si="279"/>
        <v>财报</v>
      </c>
    </row>
    <row r="2553" spans="1:16" x14ac:dyDescent="0.2">
      <c r="A2553" s="17">
        <f t="shared" ca="1" si="274"/>
        <v>202</v>
      </c>
      <c r="B2553" s="8" t="s">
        <v>5104</v>
      </c>
      <c r="C2553" s="8" t="s">
        <v>5105</v>
      </c>
      <c r="D2553" s="13">
        <f>IFERROR([1]!EM_S_QSTM07_IS(B2553,"61",$C$1,"1")/1000000,"")</f>
        <v>8.8620169499999992</v>
      </c>
      <c r="E2553" s="13" t="str">
        <f>IFERROR([1]!EM_S_PERFORMANCEEXPRESS_PERFEXNETPROFITTOSHAREHOLDER(B2553,$C$1)/1000000,"")</f>
        <v/>
      </c>
      <c r="F2553" s="13">
        <f>IFERROR([1]!EM_S_PROFITNOTICE_FORECASTT(B2553,$C$1)/1000000,"")</f>
        <v>15</v>
      </c>
      <c r="G2553" s="13">
        <f>IFERROR([1]!EM_S_PROFITNOTICE_FORECASTL(B2553,$C$1)/1000000,"")</f>
        <v>12</v>
      </c>
      <c r="H2553" s="13">
        <f t="shared" si="275"/>
        <v>13.5</v>
      </c>
      <c r="I2553" s="20">
        <f>IFERROR([1]!EM_S_QSTM07_IS(B2553,"61",$I$1,"1")/1000000,"")</f>
        <v>4.7734975199999994</v>
      </c>
      <c r="J2553" s="13">
        <f t="shared" si="273"/>
        <v>4.0885194299999998</v>
      </c>
      <c r="K2553" s="13">
        <f>IFERROR([1]!EM_S_QSTM07_IS(B2553,"61",$K$2,"1")/1000000,"")</f>
        <v>-85.335605510000008</v>
      </c>
      <c r="L2553" s="14">
        <f t="shared" si="276"/>
        <v>1.0479110613391136</v>
      </c>
      <c r="M2553" s="33" t="str">
        <f ca="1">[1]!EM_S_MAJASSRES_NUM(B2553,$M$2,$M$1)</f>
        <v/>
      </c>
      <c r="N2553" s="29" t="str">
        <f t="shared" si="277"/>
        <v/>
      </c>
      <c r="O2553" s="21">
        <f t="shared" ca="1" si="278"/>
        <v>1.0479110613391136</v>
      </c>
      <c r="P2553" s="10" t="str">
        <f t="shared" si="279"/>
        <v>财报</v>
      </c>
    </row>
    <row r="2554" spans="1:16" x14ac:dyDescent="0.2">
      <c r="A2554" s="17" t="str">
        <f t="shared" ca="1" si="274"/>
        <v/>
      </c>
      <c r="B2554" s="8" t="s">
        <v>5106</v>
      </c>
      <c r="C2554" s="8" t="s">
        <v>5107</v>
      </c>
      <c r="D2554" s="13">
        <f>IFERROR([1]!EM_S_QSTM07_IS(B2554,"61",$C$1,"1")/1000000,"")</f>
        <v>44.171629090000003</v>
      </c>
      <c r="E2554" s="13">
        <f>IFERROR([1]!EM_S_PERFORMANCEEXPRESS_PERFEXNETPROFITTOSHAREHOLDER(B2554,$C$1)/1000000,"")</f>
        <v>85.164699999999996</v>
      </c>
      <c r="F2554" s="13" t="str">
        <f>IFERROR([1]!EM_S_PROFITNOTICE_FORECASTT(B2554,$C$1)/1000000,"")</f>
        <v/>
      </c>
      <c r="G2554" s="13" t="str">
        <f>IFERROR([1]!EM_S_PROFITNOTICE_FORECASTL(B2554,$C$1)/1000000,"")</f>
        <v/>
      </c>
      <c r="H2554" s="13" t="str">
        <f t="shared" si="275"/>
        <v/>
      </c>
      <c r="I2554" s="20">
        <f>IFERROR([1]!EM_S_QSTM07_IS(B2554,"61",$I$1,"1")/1000000,"")</f>
        <v>40.767568140000002</v>
      </c>
      <c r="J2554" s="13">
        <f t="shared" si="273"/>
        <v>3.4040609500000016</v>
      </c>
      <c r="K2554" s="13">
        <f>IFERROR([1]!EM_S_QSTM07_IS(B2554,"61",$K$2,"1")/1000000,"")</f>
        <v>20.37355457</v>
      </c>
      <c r="L2554" s="14">
        <f t="shared" si="276"/>
        <v>-0.83291767088044266</v>
      </c>
      <c r="M2554" s="33">
        <f ca="1">[1]!EM_S_MAJASSRES_NUM(B2554,$M$2,$M$1)</f>
        <v>1</v>
      </c>
      <c r="N2554" s="29" t="str">
        <f t="shared" si="277"/>
        <v/>
      </c>
      <c r="O2554" s="21" t="str">
        <f t="shared" ca="1" si="278"/>
        <v/>
      </c>
      <c r="P2554" s="10" t="str">
        <f t="shared" si="279"/>
        <v>财报</v>
      </c>
    </row>
    <row r="2555" spans="1:16" x14ac:dyDescent="0.2">
      <c r="A2555" s="17">
        <f t="shared" ca="1" si="274"/>
        <v>420</v>
      </c>
      <c r="B2555" s="8" t="s">
        <v>5108</v>
      </c>
      <c r="C2555" s="8" t="s">
        <v>5109</v>
      </c>
      <c r="D2555" s="13">
        <f>IFERROR([1]!EM_S_QSTM07_IS(B2555,"61",$C$1,"1")/1000000,"")</f>
        <v>55.157834009999995</v>
      </c>
      <c r="E2555" s="13" t="str">
        <f>IFERROR([1]!EM_S_PERFORMANCEEXPRESS_PERFEXNETPROFITTOSHAREHOLDER(B2555,$C$1)/1000000,"")</f>
        <v/>
      </c>
      <c r="F2555" s="13" t="str">
        <f>IFERROR([1]!EM_S_PROFITNOTICE_FORECASTT(B2555,$C$1)/1000000,"")</f>
        <v/>
      </c>
      <c r="G2555" s="13" t="str">
        <f>IFERROR([1]!EM_S_PROFITNOTICE_FORECASTL(B2555,$C$1)/1000000,"")</f>
        <v/>
      </c>
      <c r="H2555" s="13" t="str">
        <f t="shared" si="275"/>
        <v/>
      </c>
      <c r="I2555" s="20">
        <f>IFERROR([1]!EM_S_QSTM07_IS(B2555,"61",$I$1,"1")/1000000,"")</f>
        <v>10.554545289999998</v>
      </c>
      <c r="J2555" s="13">
        <f t="shared" si="273"/>
        <v>44.603288719999995</v>
      </c>
      <c r="K2555" s="13">
        <f>IFERROR([1]!EM_S_QSTM07_IS(B2555,"61",$K$2,"1")/1000000,"")</f>
        <v>41.039070389999999</v>
      </c>
      <c r="L2555" s="14">
        <f t="shared" si="276"/>
        <v>8.6849392447946136E-2</v>
      </c>
      <c r="M2555" s="33" t="str">
        <f ca="1">[1]!EM_S_MAJASSRES_NUM(B2555,$M$2,$M$1)</f>
        <v/>
      </c>
      <c r="N2555" s="29" t="str">
        <f t="shared" si="277"/>
        <v/>
      </c>
      <c r="O2555" s="21">
        <f t="shared" ca="1" si="278"/>
        <v>8.6849392447946136E-2</v>
      </c>
      <c r="P2555" s="10" t="str">
        <f t="shared" si="279"/>
        <v>财报</v>
      </c>
    </row>
    <row r="2556" spans="1:16" x14ac:dyDescent="0.2">
      <c r="A2556" s="17" t="str">
        <f t="shared" ca="1" si="274"/>
        <v/>
      </c>
      <c r="B2556" s="8" t="s">
        <v>5110</v>
      </c>
      <c r="C2556" s="8" t="s">
        <v>5111</v>
      </c>
      <c r="D2556" s="13">
        <f>IFERROR([1]!EM_S_QSTM07_IS(B2556,"61",$C$1,"1")/1000000,"")</f>
        <v>8.7217617599999997</v>
      </c>
      <c r="E2556" s="13" t="str">
        <f>IFERROR([1]!EM_S_PERFORMANCEEXPRESS_PERFEXNETPROFITTOSHAREHOLDER(B2556,$C$1)/1000000,"")</f>
        <v/>
      </c>
      <c r="F2556" s="13" t="str">
        <f>IFERROR([1]!EM_S_PROFITNOTICE_FORECASTT(B2556,$C$1)/1000000,"")</f>
        <v/>
      </c>
      <c r="G2556" s="13" t="str">
        <f>IFERROR([1]!EM_S_PROFITNOTICE_FORECASTL(B2556,$C$1)/1000000,"")</f>
        <v/>
      </c>
      <c r="H2556" s="13" t="str">
        <f t="shared" si="275"/>
        <v/>
      </c>
      <c r="I2556" s="20">
        <f>IFERROR([1]!EM_S_QSTM07_IS(B2556,"61",$I$1,"1")/1000000,"")</f>
        <v>-47.114519799999997</v>
      </c>
      <c r="J2556" s="13">
        <f t="shared" si="273"/>
        <v>55.836281559999996</v>
      </c>
      <c r="K2556" s="13">
        <f>IFERROR([1]!EM_S_QSTM07_IS(B2556,"61",$K$2,"1")/1000000,"")</f>
        <v>-6.6862303199999999</v>
      </c>
      <c r="L2556" s="14">
        <f t="shared" si="276"/>
        <v>9.3509360114295301</v>
      </c>
      <c r="M2556" s="33">
        <f ca="1">[1]!EM_S_MAJASSRES_NUM(B2556,$M$2,$M$1)</f>
        <v>1</v>
      </c>
      <c r="N2556" s="29">
        <f t="shared" si="277"/>
        <v>1</v>
      </c>
      <c r="O2556" s="21" t="str">
        <f t="shared" ca="1" si="278"/>
        <v/>
      </c>
      <c r="P2556" s="10" t="str">
        <f t="shared" si="279"/>
        <v>财报</v>
      </c>
    </row>
    <row r="2557" spans="1:16" x14ac:dyDescent="0.2">
      <c r="A2557" s="17">
        <f t="shared" ca="1" si="274"/>
        <v>743</v>
      </c>
      <c r="B2557" s="8" t="s">
        <v>5112</v>
      </c>
      <c r="C2557" s="8" t="s">
        <v>5113</v>
      </c>
      <c r="D2557" s="13">
        <f>IFERROR([1]!EM_S_QSTM07_IS(B2557,"61",$C$1,"1")/1000000,"")</f>
        <v>43.955224430000001</v>
      </c>
      <c r="E2557" s="13" t="str">
        <f>IFERROR([1]!EM_S_PERFORMANCEEXPRESS_PERFEXNETPROFITTOSHAREHOLDER(B2557,$C$1)/1000000,"")</f>
        <v/>
      </c>
      <c r="F2557" s="13" t="str">
        <f>IFERROR([1]!EM_S_PROFITNOTICE_FORECASTT(B2557,$C$1)/1000000,"")</f>
        <v/>
      </c>
      <c r="G2557" s="13" t="str">
        <f>IFERROR([1]!EM_S_PROFITNOTICE_FORECASTL(B2557,$C$1)/1000000,"")</f>
        <v/>
      </c>
      <c r="H2557" s="13" t="str">
        <f t="shared" si="275"/>
        <v/>
      </c>
      <c r="I2557" s="20">
        <f>IFERROR([1]!EM_S_QSTM07_IS(B2557,"61",$I$1,"1")/1000000,"")</f>
        <v>14.20073571</v>
      </c>
      <c r="J2557" s="13">
        <f t="shared" si="273"/>
        <v>29.754488720000001</v>
      </c>
      <c r="K2557" s="13">
        <f>IFERROR([1]!EM_S_QSTM07_IS(B2557,"61",$K$2,"1")/1000000,"")</f>
        <v>53.207616630000004</v>
      </c>
      <c r="L2557" s="14">
        <f t="shared" si="276"/>
        <v>-0.44078516188933081</v>
      </c>
      <c r="M2557" s="33" t="str">
        <f ca="1">[1]!EM_S_MAJASSRES_NUM(B2557,$M$2,$M$1)</f>
        <v/>
      </c>
      <c r="N2557" s="29" t="str">
        <f t="shared" si="277"/>
        <v/>
      </c>
      <c r="O2557" s="21">
        <f t="shared" ca="1" si="278"/>
        <v>-0.44078516188933081</v>
      </c>
      <c r="P2557" s="10" t="str">
        <f t="shared" si="279"/>
        <v>财报</v>
      </c>
    </row>
    <row r="2558" spans="1:16" x14ac:dyDescent="0.2">
      <c r="A2558" s="17">
        <f t="shared" ca="1" si="274"/>
        <v>1059</v>
      </c>
      <c r="B2558" s="8" t="s">
        <v>5114</v>
      </c>
      <c r="C2558" s="8" t="s">
        <v>5115</v>
      </c>
      <c r="D2558" s="13">
        <f>IFERROR([1]!EM_S_QSTM07_IS(B2558,"61",$C$1,"1")/1000000,"")</f>
        <v>181.62478472999999</v>
      </c>
      <c r="E2558" s="13" t="str">
        <f>IFERROR([1]!EM_S_PERFORMANCEEXPRESS_PERFEXNETPROFITTOSHAREHOLDER(B2558,$C$1)/1000000,"")</f>
        <v/>
      </c>
      <c r="F2558" s="13" t="str">
        <f>IFERROR([1]!EM_S_PROFITNOTICE_FORECASTT(B2558,$C$1)/1000000,"")</f>
        <v/>
      </c>
      <c r="G2558" s="13" t="str">
        <f>IFERROR([1]!EM_S_PROFITNOTICE_FORECASTL(B2558,$C$1)/1000000,"")</f>
        <v/>
      </c>
      <c r="H2558" s="13" t="str">
        <f t="shared" si="275"/>
        <v/>
      </c>
      <c r="I2558" s="20">
        <f>IFERROR([1]!EM_S_QSTM07_IS(B2558,"61",$I$1,"1")/1000000,"")</f>
        <v>129.31734306000001</v>
      </c>
      <c r="J2558" s="13">
        <f t="shared" si="273"/>
        <v>52.307441669999974</v>
      </c>
      <c r="K2558" s="13">
        <f>IFERROR([1]!EM_S_QSTM07_IS(B2558,"61",$K$2,"1")/1000000,"")</f>
        <v>167.87023381999998</v>
      </c>
      <c r="L2558" s="14">
        <f t="shared" si="276"/>
        <v>-0.68840549941637064</v>
      </c>
      <c r="M2558" s="33" t="str">
        <f ca="1">[1]!EM_S_MAJASSRES_NUM(B2558,$M$2,$M$1)</f>
        <v/>
      </c>
      <c r="N2558" s="29" t="str">
        <f t="shared" si="277"/>
        <v/>
      </c>
      <c r="O2558" s="21">
        <f t="shared" ca="1" si="278"/>
        <v>-0.68840549941637064</v>
      </c>
      <c r="P2558" s="10" t="str">
        <f t="shared" si="279"/>
        <v>财报</v>
      </c>
    </row>
    <row r="2559" spans="1:16" x14ac:dyDescent="0.2">
      <c r="A2559" s="17">
        <f t="shared" ca="1" si="274"/>
        <v>184</v>
      </c>
      <c r="B2559" s="8" t="s">
        <v>5116</v>
      </c>
      <c r="C2559" s="8" t="s">
        <v>5117</v>
      </c>
      <c r="D2559" s="13">
        <f>IFERROR([1]!EM_S_QSTM07_IS(B2559,"61",$C$1,"1")/1000000,"")</f>
        <v>51.991846029999998</v>
      </c>
      <c r="E2559" s="13" t="str">
        <f>IFERROR([1]!EM_S_PERFORMANCEEXPRESS_PERFEXNETPROFITTOSHAREHOLDER(B2559,$C$1)/1000000,"")</f>
        <v/>
      </c>
      <c r="F2559" s="13" t="str">
        <f>IFERROR([1]!EM_S_PROFITNOTICE_FORECASTT(B2559,$C$1)/1000000,"")</f>
        <v/>
      </c>
      <c r="G2559" s="13" t="str">
        <f>IFERROR([1]!EM_S_PROFITNOTICE_FORECASTL(B2559,$C$1)/1000000,"")</f>
        <v/>
      </c>
      <c r="H2559" s="13" t="str">
        <f t="shared" si="275"/>
        <v/>
      </c>
      <c r="I2559" s="20">
        <f>IFERROR([1]!EM_S_QSTM07_IS(B2559,"61",$I$1,"1")/1000000,"")</f>
        <v>4.80088603</v>
      </c>
      <c r="J2559" s="13">
        <f t="shared" si="273"/>
        <v>47.190959999999997</v>
      </c>
      <c r="K2559" s="13">
        <f>IFERROR([1]!EM_S_QSTM07_IS(B2559,"61",$K$2,"1")/1000000,"")</f>
        <v>-379.77632348000003</v>
      </c>
      <c r="L2559" s="14">
        <f t="shared" si="276"/>
        <v>1.1242598789929179</v>
      </c>
      <c r="M2559" s="33" t="str">
        <f ca="1">[1]!EM_S_MAJASSRES_NUM(B2559,$M$2,$M$1)</f>
        <v/>
      </c>
      <c r="N2559" s="29" t="str">
        <f t="shared" si="277"/>
        <v/>
      </c>
      <c r="O2559" s="21">
        <f t="shared" ca="1" si="278"/>
        <v>1.1242598789929179</v>
      </c>
      <c r="P2559" s="10" t="str">
        <f t="shared" si="279"/>
        <v>财报</v>
      </c>
    </row>
    <row r="2560" spans="1:16" x14ac:dyDescent="0.2">
      <c r="A2560" s="17">
        <f t="shared" ca="1" si="274"/>
        <v>929</v>
      </c>
      <c r="B2560" s="8" t="s">
        <v>5118</v>
      </c>
      <c r="C2560" s="8" t="s">
        <v>5119</v>
      </c>
      <c r="D2560" s="13">
        <f>IFERROR([1]!EM_S_QSTM07_IS(B2560,"61",$C$1,"1")/1000000,"")</f>
        <v>51.498675490000004</v>
      </c>
      <c r="E2560" s="13" t="str">
        <f>IFERROR([1]!EM_S_PERFORMANCEEXPRESS_PERFEXNETPROFITTOSHAREHOLDER(B2560,$C$1)/1000000,"")</f>
        <v/>
      </c>
      <c r="F2560" s="13" t="str">
        <f>IFERROR([1]!EM_S_PROFITNOTICE_FORECASTT(B2560,$C$1)/1000000,"")</f>
        <v/>
      </c>
      <c r="G2560" s="13" t="str">
        <f>IFERROR([1]!EM_S_PROFITNOTICE_FORECASTL(B2560,$C$1)/1000000,"")</f>
        <v/>
      </c>
      <c r="H2560" s="13" t="str">
        <f t="shared" si="275"/>
        <v/>
      </c>
      <c r="I2560" s="20">
        <f>IFERROR([1]!EM_S_QSTM07_IS(B2560,"61",$I$1,"1")/1000000,"")</f>
        <v>38.478333549999995</v>
      </c>
      <c r="J2560" s="13">
        <f t="shared" si="273"/>
        <v>13.020341940000009</v>
      </c>
      <c r="K2560" s="13">
        <f>IFERROR([1]!EM_S_QSTM07_IS(B2560,"61",$K$2,"1")/1000000,"")</f>
        <v>31.983179329999999</v>
      </c>
      <c r="L2560" s="14">
        <f t="shared" si="276"/>
        <v>-0.59290032408419702</v>
      </c>
      <c r="M2560" s="33" t="str">
        <f ca="1">[1]!EM_S_MAJASSRES_NUM(B2560,$M$2,$M$1)</f>
        <v/>
      </c>
      <c r="N2560" s="29" t="str">
        <f t="shared" si="277"/>
        <v/>
      </c>
      <c r="O2560" s="21">
        <f t="shared" ca="1" si="278"/>
        <v>-0.59290032408419702</v>
      </c>
      <c r="P2560" s="10" t="str">
        <f t="shared" si="279"/>
        <v>财报</v>
      </c>
    </row>
    <row r="2561" spans="1:16" x14ac:dyDescent="0.2">
      <c r="A2561" s="17" t="str">
        <f t="shared" ca="1" si="274"/>
        <v/>
      </c>
      <c r="B2561" s="8" t="s">
        <v>5120</v>
      </c>
      <c r="C2561" s="8" t="s">
        <v>5121</v>
      </c>
      <c r="D2561" s="13">
        <f>IFERROR([1]!EM_S_QSTM07_IS(B2561,"61",$C$1,"1")/1000000,"")</f>
        <v>88.754553979999997</v>
      </c>
      <c r="E2561" s="13" t="str">
        <f>IFERROR([1]!EM_S_PERFORMANCEEXPRESS_PERFEXNETPROFITTOSHAREHOLDER(B2561,$C$1)/1000000,"")</f>
        <v/>
      </c>
      <c r="F2561" s="13">
        <f>IFERROR([1]!EM_S_PROFITNOTICE_FORECASTT(B2561,$C$1)/1000000,"")</f>
        <v>127.5</v>
      </c>
      <c r="G2561" s="13">
        <f>IFERROR([1]!EM_S_PROFITNOTICE_FORECASTL(B2561,$C$1)/1000000,"")</f>
        <v>85</v>
      </c>
      <c r="H2561" s="13">
        <f t="shared" si="275"/>
        <v>106.25</v>
      </c>
      <c r="I2561" s="20">
        <f>IFERROR([1]!EM_S_QSTM07_IS(B2561,"61",$I$1,"1")/1000000,"")</f>
        <v>53.884621580000001</v>
      </c>
      <c r="J2561" s="13">
        <f t="shared" si="273"/>
        <v>34.869932399999996</v>
      </c>
      <c r="K2561" s="13">
        <f>IFERROR([1]!EM_S_QSTM07_IS(B2561,"61",$K$2,"1")/1000000,"")</f>
        <v>-3.2723565699999999</v>
      </c>
      <c r="L2561" s="14">
        <f t="shared" si="276"/>
        <v>11.655908564389728</v>
      </c>
      <c r="M2561" s="33" t="str">
        <f ca="1">[1]!EM_S_MAJASSRES_NUM(B2561,$M$2,$M$1)</f>
        <v/>
      </c>
      <c r="N2561" s="29">
        <f t="shared" si="277"/>
        <v>1</v>
      </c>
      <c r="O2561" s="21" t="str">
        <f t="shared" ca="1" si="278"/>
        <v/>
      </c>
      <c r="P2561" s="10" t="str">
        <f t="shared" si="279"/>
        <v>财报</v>
      </c>
    </row>
    <row r="2562" spans="1:16" x14ac:dyDescent="0.2">
      <c r="A2562" s="17">
        <f t="shared" ca="1" si="274"/>
        <v>1705</v>
      </c>
      <c r="B2562" s="8" t="s">
        <v>5122</v>
      </c>
      <c r="C2562" s="8" t="s">
        <v>5123</v>
      </c>
      <c r="D2562" s="13">
        <f>IFERROR([1]!EM_S_QSTM07_IS(B2562,"61",$C$1,"1")/1000000,"")</f>
        <v>18.91036317</v>
      </c>
      <c r="E2562" s="13">
        <f>IFERROR([1]!EM_S_PERFORMANCEEXPRESS_PERFEXNETPROFITTOSHAREHOLDER(B2562,$C$1)/1000000,"")</f>
        <v>41.986691189999995</v>
      </c>
      <c r="F2562" s="13" t="str">
        <f>IFERROR([1]!EM_S_PROFITNOTICE_FORECASTT(B2562,$C$1)/1000000,"")</f>
        <v/>
      </c>
      <c r="G2562" s="13" t="str">
        <f>IFERROR([1]!EM_S_PROFITNOTICE_FORECASTL(B2562,$C$1)/1000000,"")</f>
        <v/>
      </c>
      <c r="H2562" s="13" t="str">
        <f t="shared" si="275"/>
        <v/>
      </c>
      <c r="I2562" s="20">
        <f>IFERROR([1]!EM_S_QSTM07_IS(B2562,"61",$I$1,"1")/1000000,"")</f>
        <v>23.076328019999998</v>
      </c>
      <c r="J2562" s="13">
        <f t="shared" si="273"/>
        <v>-4.1659648499999982</v>
      </c>
      <c r="K2562" s="13">
        <f>IFERROR([1]!EM_S_QSTM07_IS(B2562,"61",$K$2,"1")/1000000,"")</f>
        <v>21.85779827</v>
      </c>
      <c r="L2562" s="14">
        <f t="shared" si="276"/>
        <v>-1.190593983828546</v>
      </c>
      <c r="M2562" s="33" t="str">
        <f ca="1">[1]!EM_S_MAJASSRES_NUM(B2562,$M$2,$M$1)</f>
        <v/>
      </c>
      <c r="N2562" s="29" t="str">
        <f t="shared" si="277"/>
        <v/>
      </c>
      <c r="O2562" s="21">
        <f t="shared" ca="1" si="278"/>
        <v>-1.190593983828546</v>
      </c>
      <c r="P2562" s="10" t="str">
        <f t="shared" si="279"/>
        <v>财报</v>
      </c>
    </row>
    <row r="2563" spans="1:16" x14ac:dyDescent="0.2">
      <c r="A2563" s="17">
        <f t="shared" ca="1" si="274"/>
        <v>733</v>
      </c>
      <c r="B2563" s="8" t="s">
        <v>5124</v>
      </c>
      <c r="C2563" s="8" t="s">
        <v>5125</v>
      </c>
      <c r="D2563" s="13">
        <f>IFERROR([1]!EM_S_QSTM07_IS(B2563,"61",$C$1,"1")/1000000,"")</f>
        <v>257.00309738999999</v>
      </c>
      <c r="E2563" s="13" t="str">
        <f>IFERROR([1]!EM_S_PERFORMANCEEXPRESS_PERFEXNETPROFITTOSHAREHOLDER(B2563,$C$1)/1000000,"")</f>
        <v/>
      </c>
      <c r="F2563" s="13" t="str">
        <f>IFERROR([1]!EM_S_PROFITNOTICE_FORECASTT(B2563,$C$1)/1000000,"")</f>
        <v/>
      </c>
      <c r="G2563" s="13" t="str">
        <f>IFERROR([1]!EM_S_PROFITNOTICE_FORECASTL(B2563,$C$1)/1000000,"")</f>
        <v/>
      </c>
      <c r="H2563" s="13" t="str">
        <f t="shared" si="275"/>
        <v/>
      </c>
      <c r="I2563" s="20">
        <f>IFERROR([1]!EM_S_QSTM07_IS(B2563,"61",$I$1,"1")/1000000,"")</f>
        <v>132.13985457999999</v>
      </c>
      <c r="J2563" s="13">
        <f t="shared" si="273"/>
        <v>124.86324281</v>
      </c>
      <c r="K2563" s="13">
        <f>IFERROR([1]!EM_S_QSTM07_IS(B2563,"61",$K$2,"1")/1000000,"")</f>
        <v>217.40696925</v>
      </c>
      <c r="L2563" s="14">
        <f t="shared" si="276"/>
        <v>-0.4256704684272673</v>
      </c>
      <c r="M2563" s="33" t="str">
        <f ca="1">[1]!EM_S_MAJASSRES_NUM(B2563,$M$2,$M$1)</f>
        <v/>
      </c>
      <c r="N2563" s="29" t="str">
        <f t="shared" si="277"/>
        <v/>
      </c>
      <c r="O2563" s="21">
        <f t="shared" ca="1" si="278"/>
        <v>-0.4256704684272673</v>
      </c>
      <c r="P2563" s="10" t="str">
        <f t="shared" si="279"/>
        <v>财报</v>
      </c>
    </row>
    <row r="2564" spans="1:16" x14ac:dyDescent="0.2">
      <c r="A2564" s="17">
        <f t="shared" ca="1" si="274"/>
        <v>415</v>
      </c>
      <c r="B2564" s="8" t="s">
        <v>5126</v>
      </c>
      <c r="C2564" s="8" t="s">
        <v>5127</v>
      </c>
      <c r="D2564" s="13">
        <f>IFERROR([1]!EM_S_QSTM07_IS(B2564,"61",$C$1,"1")/1000000,"")</f>
        <v>102.67825822</v>
      </c>
      <c r="E2564" s="13" t="str">
        <f>IFERROR([1]!EM_S_PERFORMANCEEXPRESS_PERFEXNETPROFITTOSHAREHOLDER(B2564,$C$1)/1000000,"")</f>
        <v/>
      </c>
      <c r="F2564" s="13" t="str">
        <f>IFERROR([1]!EM_S_PROFITNOTICE_FORECASTT(B2564,$C$1)/1000000,"")</f>
        <v/>
      </c>
      <c r="G2564" s="13" t="str">
        <f>IFERROR([1]!EM_S_PROFITNOTICE_FORECASTL(B2564,$C$1)/1000000,"")</f>
        <v/>
      </c>
      <c r="H2564" s="13" t="str">
        <f t="shared" si="275"/>
        <v/>
      </c>
      <c r="I2564" s="20">
        <f>IFERROR([1]!EM_S_QSTM07_IS(B2564,"61",$I$1,"1")/1000000,"")</f>
        <v>20.860075079999998</v>
      </c>
      <c r="J2564" s="13">
        <f t="shared" ref="J2564:J2627" si="280">IFERROR(IF(D2564&lt;&gt;"",D2564-I2564,IF(E2564&lt;&gt;"",E2564-I2564,IF(H2564&lt;&gt;"",H2564-I2564,""))),"")</f>
        <v>81.818183140000002</v>
      </c>
      <c r="K2564" s="13">
        <f>IFERROR([1]!EM_S_QSTM07_IS(B2564,"61",$K$2,"1")/1000000,"")</f>
        <v>73.491952999999995</v>
      </c>
      <c r="L2564" s="14">
        <f t="shared" si="276"/>
        <v>0.11329444653620795</v>
      </c>
      <c r="M2564" s="33" t="str">
        <f ca="1">[1]!EM_S_MAJASSRES_NUM(B2564,$M$2,$M$1)</f>
        <v/>
      </c>
      <c r="N2564" s="29" t="str">
        <f t="shared" si="277"/>
        <v/>
      </c>
      <c r="O2564" s="21">
        <f t="shared" ca="1" si="278"/>
        <v>0.11329444653620795</v>
      </c>
      <c r="P2564" s="10" t="str">
        <f t="shared" si="279"/>
        <v>财报</v>
      </c>
    </row>
    <row r="2565" spans="1:16" x14ac:dyDescent="0.2">
      <c r="A2565" s="17" t="str">
        <f t="shared" ref="A2565:A2628" ca="1" si="281">IFERROR(RANK(O2565,$O$4:$O$2880,0),"")</f>
        <v/>
      </c>
      <c r="B2565" s="8" t="s">
        <v>5128</v>
      </c>
      <c r="C2565" s="8" t="s">
        <v>5129</v>
      </c>
      <c r="D2565" s="13">
        <f>IFERROR([1]!EM_S_QSTM07_IS(B2565,"61",$C$1,"1")/1000000,"")</f>
        <v>6.7052879299999999</v>
      </c>
      <c r="E2565" s="13" t="str">
        <f>IFERROR([1]!EM_S_PERFORMANCEEXPRESS_PERFEXNETPROFITTOSHAREHOLDER(B2565,$C$1)/1000000,"")</f>
        <v/>
      </c>
      <c r="F2565" s="13" t="str">
        <f>IFERROR([1]!EM_S_PROFITNOTICE_FORECASTT(B2565,$C$1)/1000000,"")</f>
        <v/>
      </c>
      <c r="G2565" s="13" t="str">
        <f>IFERROR([1]!EM_S_PROFITNOTICE_FORECASTL(B2565,$C$1)/1000000,"")</f>
        <v/>
      </c>
      <c r="H2565" s="13" t="str">
        <f t="shared" ref="H2565:H2628" si="282">IFERROR(AVERAGE(F2565:G2565),"")</f>
        <v/>
      </c>
      <c r="I2565" s="20">
        <f>IFERROR([1]!EM_S_QSTM07_IS(B2565,"61",$I$1,"1")/1000000,"")</f>
        <v>5.7337310300000004</v>
      </c>
      <c r="J2565" s="13">
        <f t="shared" si="280"/>
        <v>0.9715568999999995</v>
      </c>
      <c r="K2565" s="13">
        <f>IFERROR([1]!EM_S_QSTM07_IS(B2565,"61",$K$2,"1")/1000000,"")</f>
        <v>-1.2549154499999999</v>
      </c>
      <c r="L2565" s="14">
        <f t="shared" ref="L2565:L2628" si="283">IFERROR(IF(J2565="","",(J2565-K2565)/ABS(K2565)),"")</f>
        <v>1.774201082630706</v>
      </c>
      <c r="M2565" s="33" t="str">
        <f ca="1">[1]!EM_S_MAJASSRES_NUM(B2565,$M$2,$M$1)</f>
        <v/>
      </c>
      <c r="N2565" s="29">
        <f t="shared" ref="N2565:N2628" si="284">IFERROR(IF(ABS(K2565)&lt;$N$2,1,""),"")</f>
        <v>1</v>
      </c>
      <c r="O2565" s="21" t="str">
        <f t="shared" ref="O2565:O2628" ca="1" si="285">IFERROR(IF(AND(M2565="",N2565=""),L2565,""),"")</f>
        <v/>
      </c>
      <c r="P2565" s="10" t="str">
        <f t="shared" ref="P2565:P2628" si="286">IFERROR(IF(D2565&lt;&gt;"","财报",IF(E2565&lt;&gt;"","快报",IF(H2565&lt;&gt;"","预告",""))),"")</f>
        <v>财报</v>
      </c>
    </row>
    <row r="2566" spans="1:16" x14ac:dyDescent="0.2">
      <c r="A2566" s="17" t="str">
        <f t="shared" ca="1" si="281"/>
        <v/>
      </c>
      <c r="B2566" s="8" t="s">
        <v>5130</v>
      </c>
      <c r="C2566" s="8" t="s">
        <v>5131</v>
      </c>
      <c r="D2566" s="13">
        <f>IFERROR([1]!EM_S_QSTM07_IS(B2566,"61",$C$1,"1")/1000000,"")</f>
        <v>271.15956197000003</v>
      </c>
      <c r="E2566" s="13" t="str">
        <f>IFERROR([1]!EM_S_PERFORMANCEEXPRESS_PERFEXNETPROFITTOSHAREHOLDER(B2566,$C$1)/1000000,"")</f>
        <v/>
      </c>
      <c r="F2566" s="13" t="str">
        <f>IFERROR([1]!EM_S_PROFITNOTICE_FORECASTT(B2566,$C$1)/1000000,"")</f>
        <v/>
      </c>
      <c r="G2566" s="13" t="str">
        <f>IFERROR([1]!EM_S_PROFITNOTICE_FORECASTL(B2566,$C$1)/1000000,"")</f>
        <v/>
      </c>
      <c r="H2566" s="13" t="str">
        <f t="shared" si="282"/>
        <v/>
      </c>
      <c r="I2566" s="20">
        <f>IFERROR([1]!EM_S_QSTM07_IS(B2566,"61",$I$1,"1")/1000000,"")</f>
        <v>81.289867930000014</v>
      </c>
      <c r="J2566" s="13">
        <f t="shared" si="280"/>
        <v>189.86969404000001</v>
      </c>
      <c r="K2566" s="13">
        <f>IFERROR([1]!EM_S_QSTM07_IS(B2566,"61",$K$2,"1")/1000000,"")</f>
        <v>25.913546520000001</v>
      </c>
      <c r="L2566" s="14">
        <f t="shared" si="283"/>
        <v>6.3270439418031463</v>
      </c>
      <c r="M2566" s="33">
        <f ca="1">[1]!EM_S_MAJASSRES_NUM(B2566,$M$2,$M$1)</f>
        <v>1</v>
      </c>
      <c r="N2566" s="29" t="str">
        <f t="shared" si="284"/>
        <v/>
      </c>
      <c r="O2566" s="21" t="str">
        <f t="shared" ca="1" si="285"/>
        <v/>
      </c>
      <c r="P2566" s="10" t="str">
        <f t="shared" si="286"/>
        <v>财报</v>
      </c>
    </row>
    <row r="2567" spans="1:16" x14ac:dyDescent="0.2">
      <c r="A2567" s="17">
        <f t="shared" ca="1" si="281"/>
        <v>1084</v>
      </c>
      <c r="B2567" s="8" t="s">
        <v>5132</v>
      </c>
      <c r="C2567" s="8" t="s">
        <v>5133</v>
      </c>
      <c r="D2567" s="13">
        <f>IFERROR([1]!EM_S_QSTM07_IS(B2567,"61",$C$1,"1")/1000000,"")</f>
        <v>25.116873089999999</v>
      </c>
      <c r="E2567" s="13">
        <f>IFERROR([1]!EM_S_PERFORMANCEEXPRESS_PERFEXNETPROFITTOSHAREHOLDER(B2567,$C$1)/1000000,"")</f>
        <v>37.875690509999998</v>
      </c>
      <c r="F2567" s="13" t="str">
        <f>IFERROR([1]!EM_S_PROFITNOTICE_FORECASTT(B2567,$C$1)/1000000,"")</f>
        <v/>
      </c>
      <c r="G2567" s="13" t="str">
        <f>IFERROR([1]!EM_S_PROFITNOTICE_FORECASTL(B2567,$C$1)/1000000,"")</f>
        <v/>
      </c>
      <c r="H2567" s="13" t="str">
        <f t="shared" si="282"/>
        <v/>
      </c>
      <c r="I2567" s="20">
        <f>IFERROR([1]!EM_S_QSTM07_IS(B2567,"61",$I$1,"1")/1000000,"")</f>
        <v>12.75881742</v>
      </c>
      <c r="J2567" s="13">
        <f t="shared" si="280"/>
        <v>12.358055669999999</v>
      </c>
      <c r="K2567" s="13">
        <f>IFERROR([1]!EM_S_QSTM07_IS(B2567,"61",$K$2,"1")/1000000,"")</f>
        <v>41.820796860000002</v>
      </c>
      <c r="L2567" s="14">
        <f t="shared" si="283"/>
        <v>-0.70449975615313998</v>
      </c>
      <c r="M2567" s="33" t="str">
        <f ca="1">[1]!EM_S_MAJASSRES_NUM(B2567,$M$2,$M$1)</f>
        <v/>
      </c>
      <c r="N2567" s="29" t="str">
        <f t="shared" si="284"/>
        <v/>
      </c>
      <c r="O2567" s="21">
        <f t="shared" ca="1" si="285"/>
        <v>-0.70449975615313998</v>
      </c>
      <c r="P2567" s="10" t="str">
        <f t="shared" si="286"/>
        <v>财报</v>
      </c>
    </row>
    <row r="2568" spans="1:16" x14ac:dyDescent="0.2">
      <c r="A2568" s="17">
        <f t="shared" ca="1" si="281"/>
        <v>1927</v>
      </c>
      <c r="B2568" s="8" t="s">
        <v>5134</v>
      </c>
      <c r="C2568" s="8" t="s">
        <v>5135</v>
      </c>
      <c r="D2568" s="13">
        <f>IFERROR([1]!EM_S_QSTM07_IS(B2568,"61",$C$1,"1")/1000000,"")</f>
        <v>50.544582950000006</v>
      </c>
      <c r="E2568" s="13" t="str">
        <f>IFERROR([1]!EM_S_PERFORMANCEEXPRESS_PERFEXNETPROFITTOSHAREHOLDER(B2568,$C$1)/1000000,"")</f>
        <v/>
      </c>
      <c r="F2568" s="13" t="str">
        <f>IFERROR([1]!EM_S_PROFITNOTICE_FORECASTT(B2568,$C$1)/1000000,"")</f>
        <v/>
      </c>
      <c r="G2568" s="13" t="str">
        <f>IFERROR([1]!EM_S_PROFITNOTICE_FORECASTL(B2568,$C$1)/1000000,"")</f>
        <v/>
      </c>
      <c r="H2568" s="13" t="str">
        <f t="shared" si="282"/>
        <v/>
      </c>
      <c r="I2568" s="20">
        <f>IFERROR([1]!EM_S_QSTM07_IS(B2568,"61",$I$1,"1")/1000000,"")</f>
        <v>129.77067119</v>
      </c>
      <c r="J2568" s="13">
        <f t="shared" si="280"/>
        <v>-79.226088239999996</v>
      </c>
      <c r="K2568" s="13">
        <f>IFERROR([1]!EM_S_QSTM07_IS(B2568,"61",$K$2,"1")/1000000,"")</f>
        <v>90.007613309999996</v>
      </c>
      <c r="L2568" s="14">
        <f t="shared" si="283"/>
        <v>-1.8802154098579773</v>
      </c>
      <c r="M2568" s="33" t="str">
        <f ca="1">[1]!EM_S_MAJASSRES_NUM(B2568,$M$2,$M$1)</f>
        <v/>
      </c>
      <c r="N2568" s="29" t="str">
        <f t="shared" si="284"/>
        <v/>
      </c>
      <c r="O2568" s="21">
        <f t="shared" ca="1" si="285"/>
        <v>-1.8802154098579773</v>
      </c>
      <c r="P2568" s="10" t="str">
        <f t="shared" si="286"/>
        <v>财报</v>
      </c>
    </row>
    <row r="2569" spans="1:16" x14ac:dyDescent="0.2">
      <c r="A2569" s="17" t="str">
        <f t="shared" ca="1" si="281"/>
        <v/>
      </c>
      <c r="B2569" s="8" t="s">
        <v>5136</v>
      </c>
      <c r="C2569" s="8" t="s">
        <v>5137</v>
      </c>
      <c r="D2569" s="13">
        <f>IFERROR([1]!EM_S_QSTM07_IS(B2569,"61",$C$1,"1")/1000000,"")</f>
        <v>53.6871303</v>
      </c>
      <c r="E2569" s="13" t="str">
        <f>IFERROR([1]!EM_S_PERFORMANCEEXPRESS_PERFEXNETPROFITTOSHAREHOLDER(B2569,$C$1)/1000000,"")</f>
        <v/>
      </c>
      <c r="F2569" s="13">
        <f>IFERROR([1]!EM_S_PROFITNOTICE_FORECASTT(B2569,$C$1)/1000000,"")</f>
        <v>30</v>
      </c>
      <c r="G2569" s="13">
        <f>IFERROR([1]!EM_S_PROFITNOTICE_FORECASTL(B2569,$C$1)/1000000,"")</f>
        <v>30</v>
      </c>
      <c r="H2569" s="13">
        <f t="shared" si="282"/>
        <v>30</v>
      </c>
      <c r="I2569" s="20">
        <f>IFERROR([1]!EM_S_QSTM07_IS(B2569,"61",$I$1,"1")/1000000,"")</f>
        <v>-22.408728870000001</v>
      </c>
      <c r="J2569" s="13">
        <f t="shared" si="280"/>
        <v>76.095859169999997</v>
      </c>
      <c r="K2569" s="13">
        <f>IFERROR([1]!EM_S_QSTM07_IS(B2569,"61",$K$2,"1")/1000000,"")</f>
        <v>-16.89968039</v>
      </c>
      <c r="L2569" s="14">
        <f t="shared" si="283"/>
        <v>5.5027987165383303</v>
      </c>
      <c r="M2569" s="33">
        <f ca="1">[1]!EM_S_MAJASSRES_NUM(B2569,$M$2,$M$1)</f>
        <v>1</v>
      </c>
      <c r="N2569" s="29" t="str">
        <f t="shared" si="284"/>
        <v/>
      </c>
      <c r="O2569" s="21" t="str">
        <f t="shared" ca="1" si="285"/>
        <v/>
      </c>
      <c r="P2569" s="10" t="str">
        <f t="shared" si="286"/>
        <v>财报</v>
      </c>
    </row>
    <row r="2570" spans="1:16" x14ac:dyDescent="0.2">
      <c r="A2570" s="17">
        <f t="shared" ca="1" si="281"/>
        <v>490</v>
      </c>
      <c r="B2570" s="8" t="s">
        <v>5138</v>
      </c>
      <c r="C2570" s="8" t="s">
        <v>5139</v>
      </c>
      <c r="D2570" s="13">
        <f>IFERROR([1]!EM_S_QSTM07_IS(B2570,"61",$C$1,"1")/1000000,"")</f>
        <v>40.769674189999996</v>
      </c>
      <c r="E2570" s="13" t="str">
        <f>IFERROR([1]!EM_S_PERFORMANCEEXPRESS_PERFEXNETPROFITTOSHAREHOLDER(B2570,$C$1)/1000000,"")</f>
        <v/>
      </c>
      <c r="F2570" s="13" t="str">
        <f>IFERROR([1]!EM_S_PROFITNOTICE_FORECASTT(B2570,$C$1)/1000000,"")</f>
        <v/>
      </c>
      <c r="G2570" s="13" t="str">
        <f>IFERROR([1]!EM_S_PROFITNOTICE_FORECASTL(B2570,$C$1)/1000000,"")</f>
        <v/>
      </c>
      <c r="H2570" s="13" t="str">
        <f t="shared" si="282"/>
        <v/>
      </c>
      <c r="I2570" s="20">
        <f>IFERROR([1]!EM_S_QSTM07_IS(B2570,"61",$I$1,"1")/1000000,"")</f>
        <v>14.70789064</v>
      </c>
      <c r="J2570" s="13">
        <f t="shared" si="280"/>
        <v>26.061783549999994</v>
      </c>
      <c r="K2570" s="13">
        <f>IFERROR([1]!EM_S_QSTM07_IS(B2570,"61",$K$2,"1")/1000000,"")</f>
        <v>29.082374959999999</v>
      </c>
      <c r="L2570" s="14">
        <f t="shared" si="283"/>
        <v>-0.10386329913408163</v>
      </c>
      <c r="M2570" s="33" t="str">
        <f ca="1">[1]!EM_S_MAJASSRES_NUM(B2570,$M$2,$M$1)</f>
        <v/>
      </c>
      <c r="N2570" s="29" t="str">
        <f t="shared" si="284"/>
        <v/>
      </c>
      <c r="O2570" s="21">
        <f t="shared" ca="1" si="285"/>
        <v>-0.10386329913408163</v>
      </c>
      <c r="P2570" s="10" t="str">
        <f t="shared" si="286"/>
        <v>财报</v>
      </c>
    </row>
    <row r="2571" spans="1:16" x14ac:dyDescent="0.2">
      <c r="A2571" s="17" t="str">
        <f t="shared" ca="1" si="281"/>
        <v/>
      </c>
      <c r="B2571" s="8" t="s">
        <v>5140</v>
      </c>
      <c r="C2571" s="8" t="s">
        <v>5141</v>
      </c>
      <c r="D2571" s="13">
        <f>IFERROR([1]!EM_S_QSTM07_IS(B2571,"61",$C$1,"1")/1000000,"")</f>
        <v>140.20186399000002</v>
      </c>
      <c r="E2571" s="13" t="str">
        <f>IFERROR([1]!EM_S_PERFORMANCEEXPRESS_PERFEXNETPROFITTOSHAREHOLDER(B2571,$C$1)/1000000,"")</f>
        <v/>
      </c>
      <c r="F2571" s="13" t="str">
        <f>IFERROR([1]!EM_S_PROFITNOTICE_FORECASTT(B2571,$C$1)/1000000,"")</f>
        <v/>
      </c>
      <c r="G2571" s="13" t="str">
        <f>IFERROR([1]!EM_S_PROFITNOTICE_FORECASTL(B2571,$C$1)/1000000,"")</f>
        <v/>
      </c>
      <c r="H2571" s="13" t="str">
        <f t="shared" si="282"/>
        <v/>
      </c>
      <c r="I2571" s="20">
        <f>IFERROR([1]!EM_S_QSTM07_IS(B2571,"61",$I$1,"1")/1000000,"")</f>
        <v>11.66006651</v>
      </c>
      <c r="J2571" s="13">
        <f t="shared" si="280"/>
        <v>128.54179748000001</v>
      </c>
      <c r="K2571" s="13">
        <f>IFERROR([1]!EM_S_QSTM07_IS(B2571,"61",$K$2,"1")/1000000,"")</f>
        <v>12.2233064</v>
      </c>
      <c r="L2571" s="14">
        <f t="shared" si="283"/>
        <v>9.5161233199553941</v>
      </c>
      <c r="M2571" s="33">
        <f ca="1">[1]!EM_S_MAJASSRES_NUM(B2571,$M$2,$M$1)</f>
        <v>1</v>
      </c>
      <c r="N2571" s="29" t="str">
        <f t="shared" si="284"/>
        <v/>
      </c>
      <c r="O2571" s="21" t="str">
        <f t="shared" ca="1" si="285"/>
        <v/>
      </c>
      <c r="P2571" s="10" t="str">
        <f t="shared" si="286"/>
        <v>财报</v>
      </c>
    </row>
    <row r="2572" spans="1:16" x14ac:dyDescent="0.2">
      <c r="A2572" s="17">
        <f t="shared" ca="1" si="281"/>
        <v>953</v>
      </c>
      <c r="B2572" s="8" t="s">
        <v>5142</v>
      </c>
      <c r="C2572" s="8" t="s">
        <v>5143</v>
      </c>
      <c r="D2572" s="13">
        <f>IFERROR([1]!EM_S_QSTM07_IS(B2572,"61",$C$1,"1")/1000000,"")</f>
        <v>144.77355845</v>
      </c>
      <c r="E2572" s="13" t="str">
        <f>IFERROR([1]!EM_S_PERFORMANCEEXPRESS_PERFEXNETPROFITTOSHAREHOLDER(B2572,$C$1)/1000000,"")</f>
        <v/>
      </c>
      <c r="F2572" s="13" t="str">
        <f>IFERROR([1]!EM_S_PROFITNOTICE_FORECASTT(B2572,$C$1)/1000000,"")</f>
        <v/>
      </c>
      <c r="G2572" s="13" t="str">
        <f>IFERROR([1]!EM_S_PROFITNOTICE_FORECASTL(B2572,$C$1)/1000000,"")</f>
        <v/>
      </c>
      <c r="H2572" s="13" t="str">
        <f t="shared" si="282"/>
        <v/>
      </c>
      <c r="I2572" s="20">
        <f>IFERROR([1]!EM_S_QSTM07_IS(B2572,"61",$I$1,"1")/1000000,"")</f>
        <v>91.861184590000008</v>
      </c>
      <c r="J2572" s="13">
        <f t="shared" si="280"/>
        <v>52.912373859999988</v>
      </c>
      <c r="K2572" s="13">
        <f>IFERROR([1]!EM_S_QSTM07_IS(B2572,"61",$K$2,"1")/1000000,"")</f>
        <v>135.20275828000001</v>
      </c>
      <c r="L2572" s="14">
        <f t="shared" si="283"/>
        <v>-0.60864427225352624</v>
      </c>
      <c r="M2572" s="33" t="str">
        <f ca="1">[1]!EM_S_MAJASSRES_NUM(B2572,$M$2,$M$1)</f>
        <v/>
      </c>
      <c r="N2572" s="29" t="str">
        <f t="shared" si="284"/>
        <v/>
      </c>
      <c r="O2572" s="21">
        <f t="shared" ca="1" si="285"/>
        <v>-0.60864427225352624</v>
      </c>
      <c r="P2572" s="10" t="str">
        <f t="shared" si="286"/>
        <v>财报</v>
      </c>
    </row>
    <row r="2573" spans="1:16" x14ac:dyDescent="0.2">
      <c r="A2573" s="17" t="str">
        <f t="shared" ca="1" si="281"/>
        <v/>
      </c>
      <c r="B2573" s="8" t="s">
        <v>5144</v>
      </c>
      <c r="C2573" s="8" t="s">
        <v>5145</v>
      </c>
      <c r="D2573" s="13">
        <f>IFERROR([1]!EM_S_QSTM07_IS(B2573,"61",$C$1,"1")/1000000,"")</f>
        <v>73.149011139999999</v>
      </c>
      <c r="E2573" s="13" t="str">
        <f>IFERROR([1]!EM_S_PERFORMANCEEXPRESS_PERFEXNETPROFITTOSHAREHOLDER(B2573,$C$1)/1000000,"")</f>
        <v/>
      </c>
      <c r="F2573" s="13" t="str">
        <f>IFERROR([1]!EM_S_PROFITNOTICE_FORECASTT(B2573,$C$1)/1000000,"")</f>
        <v/>
      </c>
      <c r="G2573" s="13" t="str">
        <f>IFERROR([1]!EM_S_PROFITNOTICE_FORECASTL(B2573,$C$1)/1000000,"")</f>
        <v/>
      </c>
      <c r="H2573" s="13" t="str">
        <f t="shared" si="282"/>
        <v/>
      </c>
      <c r="I2573" s="20">
        <f>IFERROR([1]!EM_S_QSTM07_IS(B2573,"61",$I$1,"1")/1000000,"")</f>
        <v>15.89049943</v>
      </c>
      <c r="J2573" s="13">
        <f t="shared" si="280"/>
        <v>57.258511710000001</v>
      </c>
      <c r="K2573" s="13">
        <f>IFERROR([1]!EM_S_QSTM07_IS(B2573,"61",$K$2,"1")/1000000,"")</f>
        <v>105.5986087</v>
      </c>
      <c r="L2573" s="14">
        <f t="shared" si="283"/>
        <v>-0.45777210121519335</v>
      </c>
      <c r="M2573" s="33">
        <f ca="1">[1]!EM_S_MAJASSRES_NUM(B2573,$M$2,$M$1)</f>
        <v>1</v>
      </c>
      <c r="N2573" s="29" t="str">
        <f t="shared" si="284"/>
        <v/>
      </c>
      <c r="O2573" s="21" t="str">
        <f t="shared" ca="1" si="285"/>
        <v/>
      </c>
      <c r="P2573" s="10" t="str">
        <f t="shared" si="286"/>
        <v>财报</v>
      </c>
    </row>
    <row r="2574" spans="1:16" x14ac:dyDescent="0.2">
      <c r="A2574" s="17">
        <f t="shared" ca="1" si="281"/>
        <v>703</v>
      </c>
      <c r="B2574" s="8" t="s">
        <v>5146</v>
      </c>
      <c r="C2574" s="8" t="s">
        <v>5147</v>
      </c>
      <c r="D2574" s="13">
        <f>IFERROR([1]!EM_S_QSTM07_IS(B2574,"61",$C$1,"1")/1000000,"")</f>
        <v>7.5179144999999998</v>
      </c>
      <c r="E2574" s="13" t="str">
        <f>IFERROR([1]!EM_S_PERFORMANCEEXPRESS_PERFEXNETPROFITTOSHAREHOLDER(B2574,$C$1)/1000000,"")</f>
        <v/>
      </c>
      <c r="F2574" s="13" t="str">
        <f>IFERROR([1]!EM_S_PROFITNOTICE_FORECASTT(B2574,$C$1)/1000000,"")</f>
        <v/>
      </c>
      <c r="G2574" s="13" t="str">
        <f>IFERROR([1]!EM_S_PROFITNOTICE_FORECASTL(B2574,$C$1)/1000000,"")</f>
        <v/>
      </c>
      <c r="H2574" s="13" t="str">
        <f t="shared" si="282"/>
        <v/>
      </c>
      <c r="I2574" s="20">
        <f>IFERROR([1]!EM_S_QSTM07_IS(B2574,"61",$I$1,"1")/1000000,"")</f>
        <v>0.86559337000000003</v>
      </c>
      <c r="J2574" s="13">
        <f t="shared" si="280"/>
        <v>6.6523211299999998</v>
      </c>
      <c r="K2574" s="13">
        <f>IFERROR([1]!EM_S_QSTM07_IS(B2574,"61",$K$2,"1")/1000000,"")</f>
        <v>10.941770869999999</v>
      </c>
      <c r="L2574" s="14">
        <f t="shared" si="283"/>
        <v>-0.39202518412817028</v>
      </c>
      <c r="M2574" s="33" t="str">
        <f ca="1">[1]!EM_S_MAJASSRES_NUM(B2574,$M$2,$M$1)</f>
        <v/>
      </c>
      <c r="N2574" s="29" t="str">
        <f t="shared" si="284"/>
        <v/>
      </c>
      <c r="O2574" s="21">
        <f t="shared" ca="1" si="285"/>
        <v>-0.39202518412817028</v>
      </c>
      <c r="P2574" s="10" t="str">
        <f t="shared" si="286"/>
        <v>财报</v>
      </c>
    </row>
    <row r="2575" spans="1:16" x14ac:dyDescent="0.2">
      <c r="A2575" s="17" t="str">
        <f t="shared" ca="1" si="281"/>
        <v/>
      </c>
      <c r="B2575" s="8" t="s">
        <v>5148</v>
      </c>
      <c r="C2575" s="8" t="s">
        <v>5149</v>
      </c>
      <c r="D2575" s="13">
        <f>IFERROR([1]!EM_S_QSTM07_IS(B2575,"61",$C$1,"1")/1000000,"")</f>
        <v>4.5073651200000002</v>
      </c>
      <c r="E2575" s="13" t="str">
        <f>IFERROR([1]!EM_S_PERFORMANCEEXPRESS_PERFEXNETPROFITTOSHAREHOLDER(B2575,$C$1)/1000000,"")</f>
        <v/>
      </c>
      <c r="F2575" s="13" t="str">
        <f>IFERROR([1]!EM_S_PROFITNOTICE_FORECASTT(B2575,$C$1)/1000000,"")</f>
        <v/>
      </c>
      <c r="G2575" s="13" t="str">
        <f>IFERROR([1]!EM_S_PROFITNOTICE_FORECASTL(B2575,$C$1)/1000000,"")</f>
        <v/>
      </c>
      <c r="H2575" s="13" t="str">
        <f t="shared" si="282"/>
        <v/>
      </c>
      <c r="I2575" s="20">
        <f>IFERROR([1]!EM_S_QSTM07_IS(B2575,"61",$I$1,"1")/1000000,"")</f>
        <v>3.9000414399999999</v>
      </c>
      <c r="J2575" s="13">
        <f t="shared" si="280"/>
        <v>0.60732368000000037</v>
      </c>
      <c r="K2575" s="13">
        <f>IFERROR([1]!EM_S_QSTM07_IS(B2575,"61",$K$2,"1")/1000000,"")</f>
        <v>4.7852455799999998</v>
      </c>
      <c r="L2575" s="14">
        <f t="shared" si="283"/>
        <v>-0.87308411452521517</v>
      </c>
      <c r="M2575" s="33" t="str">
        <f ca="1">[1]!EM_S_MAJASSRES_NUM(B2575,$M$2,$M$1)</f>
        <v/>
      </c>
      <c r="N2575" s="29">
        <f t="shared" si="284"/>
        <v>1</v>
      </c>
      <c r="O2575" s="21" t="str">
        <f t="shared" ca="1" si="285"/>
        <v/>
      </c>
      <c r="P2575" s="10" t="str">
        <f t="shared" si="286"/>
        <v>财报</v>
      </c>
    </row>
    <row r="2576" spans="1:16" x14ac:dyDescent="0.2">
      <c r="A2576" s="17">
        <f t="shared" ca="1" si="281"/>
        <v>1568</v>
      </c>
      <c r="B2576" s="8" t="s">
        <v>5150</v>
      </c>
      <c r="C2576" s="8" t="s">
        <v>5151</v>
      </c>
      <c r="D2576" s="13">
        <f>IFERROR([1]!EM_S_QSTM07_IS(B2576,"61",$C$1,"1")/1000000,"")</f>
        <v>78.007954939999991</v>
      </c>
      <c r="E2576" s="13" t="str">
        <f>IFERROR([1]!EM_S_PERFORMANCEEXPRESS_PERFEXNETPROFITTOSHAREHOLDER(B2576,$C$1)/1000000,"")</f>
        <v/>
      </c>
      <c r="F2576" s="13" t="str">
        <f>IFERROR([1]!EM_S_PROFITNOTICE_FORECASTT(B2576,$C$1)/1000000,"")</f>
        <v/>
      </c>
      <c r="G2576" s="13" t="str">
        <f>IFERROR([1]!EM_S_PROFITNOTICE_FORECASTL(B2576,$C$1)/1000000,"")</f>
        <v/>
      </c>
      <c r="H2576" s="13" t="str">
        <f t="shared" si="282"/>
        <v/>
      </c>
      <c r="I2576" s="20">
        <f>IFERROR([1]!EM_S_QSTM07_IS(B2576,"61",$I$1,"1")/1000000,"")</f>
        <v>80.253028329999992</v>
      </c>
      <c r="J2576" s="13">
        <f t="shared" si="280"/>
        <v>-2.2450733900000017</v>
      </c>
      <c r="K2576" s="13">
        <f>IFERROR([1]!EM_S_QSTM07_IS(B2576,"61",$K$2,"1")/1000000,"")</f>
        <v>69.917535599999994</v>
      </c>
      <c r="L2576" s="14">
        <f t="shared" si="283"/>
        <v>-1.0321103049576021</v>
      </c>
      <c r="M2576" s="33" t="str">
        <f ca="1">[1]!EM_S_MAJASSRES_NUM(B2576,$M$2,$M$1)</f>
        <v/>
      </c>
      <c r="N2576" s="29" t="str">
        <f t="shared" si="284"/>
        <v/>
      </c>
      <c r="O2576" s="21">
        <f t="shared" ca="1" si="285"/>
        <v>-1.0321103049576021</v>
      </c>
      <c r="P2576" s="10" t="str">
        <f t="shared" si="286"/>
        <v>财报</v>
      </c>
    </row>
    <row r="2577" spans="1:16" x14ac:dyDescent="0.2">
      <c r="A2577" s="17" t="str">
        <f t="shared" ca="1" si="281"/>
        <v/>
      </c>
      <c r="B2577" s="8" t="s">
        <v>5152</v>
      </c>
      <c r="C2577" s="8" t="s">
        <v>5153</v>
      </c>
      <c r="D2577" s="13">
        <f>IFERROR([1]!EM_S_QSTM07_IS(B2577,"61",$C$1,"1")/1000000,"")</f>
        <v>33.905432600000005</v>
      </c>
      <c r="E2577" s="13" t="str">
        <f>IFERROR([1]!EM_S_PERFORMANCEEXPRESS_PERFEXNETPROFITTOSHAREHOLDER(B2577,$C$1)/1000000,"")</f>
        <v/>
      </c>
      <c r="F2577" s="13" t="str">
        <f>IFERROR([1]!EM_S_PROFITNOTICE_FORECASTT(B2577,$C$1)/1000000,"")</f>
        <v/>
      </c>
      <c r="G2577" s="13" t="str">
        <f>IFERROR([1]!EM_S_PROFITNOTICE_FORECASTL(B2577,$C$1)/1000000,"")</f>
        <v/>
      </c>
      <c r="H2577" s="13" t="str">
        <f t="shared" si="282"/>
        <v/>
      </c>
      <c r="I2577" s="20">
        <f>IFERROR([1]!EM_S_QSTM07_IS(B2577,"61",$I$1,"1")/1000000,"")</f>
        <v>85.096577930000009</v>
      </c>
      <c r="J2577" s="13">
        <f t="shared" si="280"/>
        <v>-51.191145330000005</v>
      </c>
      <c r="K2577" s="13">
        <f>IFERROR([1]!EM_S_QSTM07_IS(B2577,"61",$K$2,"1")/1000000,"")</f>
        <v>1.4578391900000101</v>
      </c>
      <c r="L2577" s="14">
        <f t="shared" si="283"/>
        <v>-36.114397857557698</v>
      </c>
      <c r="M2577" s="33" t="str">
        <f ca="1">[1]!EM_S_MAJASSRES_NUM(B2577,$M$2,$M$1)</f>
        <v/>
      </c>
      <c r="N2577" s="29">
        <f t="shared" si="284"/>
        <v>1</v>
      </c>
      <c r="O2577" s="21" t="str">
        <f t="shared" ca="1" si="285"/>
        <v/>
      </c>
      <c r="P2577" s="10" t="str">
        <f t="shared" si="286"/>
        <v>财报</v>
      </c>
    </row>
    <row r="2578" spans="1:16" x14ac:dyDescent="0.2">
      <c r="A2578" s="17">
        <f t="shared" ca="1" si="281"/>
        <v>168</v>
      </c>
      <c r="B2578" s="8" t="s">
        <v>5154</v>
      </c>
      <c r="C2578" s="8" t="s">
        <v>5155</v>
      </c>
      <c r="D2578" s="13">
        <f>IFERROR([1]!EM_S_QSTM07_IS(B2578,"61",$C$1,"1")/1000000,"")</f>
        <v>38.427779770000001</v>
      </c>
      <c r="E2578" s="13" t="str">
        <f>IFERROR([1]!EM_S_PERFORMANCEEXPRESS_PERFEXNETPROFITTOSHAREHOLDER(B2578,$C$1)/1000000,"")</f>
        <v/>
      </c>
      <c r="F2578" s="13" t="str">
        <f>IFERROR([1]!EM_S_PROFITNOTICE_FORECASTT(B2578,$C$1)/1000000,"")</f>
        <v/>
      </c>
      <c r="G2578" s="13" t="str">
        <f>IFERROR([1]!EM_S_PROFITNOTICE_FORECASTL(B2578,$C$1)/1000000,"")</f>
        <v/>
      </c>
      <c r="H2578" s="13" t="str">
        <f t="shared" si="282"/>
        <v/>
      </c>
      <c r="I2578" s="20">
        <f>IFERROR([1]!EM_S_QSTM07_IS(B2578,"61",$I$1,"1")/1000000,"")</f>
        <v>15.66230899</v>
      </c>
      <c r="J2578" s="13">
        <f t="shared" si="280"/>
        <v>22.765470780000001</v>
      </c>
      <c r="K2578" s="13">
        <f>IFERROR([1]!EM_S_QSTM07_IS(B2578,"61",$K$2,"1")/1000000,"")</f>
        <v>-117.73309195</v>
      </c>
      <c r="L2578" s="14">
        <f t="shared" si="283"/>
        <v>1.1933650972970986</v>
      </c>
      <c r="M2578" s="33" t="str">
        <f ca="1">[1]!EM_S_MAJASSRES_NUM(B2578,$M$2,$M$1)</f>
        <v/>
      </c>
      <c r="N2578" s="29" t="str">
        <f t="shared" si="284"/>
        <v/>
      </c>
      <c r="O2578" s="21">
        <f t="shared" ca="1" si="285"/>
        <v>1.1933650972970986</v>
      </c>
      <c r="P2578" s="10" t="str">
        <f t="shared" si="286"/>
        <v>财报</v>
      </c>
    </row>
    <row r="2579" spans="1:16" x14ac:dyDescent="0.2">
      <c r="A2579" s="17">
        <f t="shared" ca="1" si="281"/>
        <v>1212</v>
      </c>
      <c r="B2579" s="8" t="s">
        <v>5156</v>
      </c>
      <c r="C2579" s="8" t="s">
        <v>5157</v>
      </c>
      <c r="D2579" s="13">
        <f>IFERROR([1]!EM_S_QSTM07_IS(B2579,"61",$C$1,"1")/1000000,"")</f>
        <v>168.59543416999998</v>
      </c>
      <c r="E2579" s="13" t="str">
        <f>IFERROR([1]!EM_S_PERFORMANCEEXPRESS_PERFEXNETPROFITTOSHAREHOLDER(B2579,$C$1)/1000000,"")</f>
        <v/>
      </c>
      <c r="F2579" s="13" t="str">
        <f>IFERROR([1]!EM_S_PROFITNOTICE_FORECASTT(B2579,$C$1)/1000000,"")</f>
        <v/>
      </c>
      <c r="G2579" s="13" t="str">
        <f>IFERROR([1]!EM_S_PROFITNOTICE_FORECASTL(B2579,$C$1)/1000000,"")</f>
        <v/>
      </c>
      <c r="H2579" s="13" t="str">
        <f t="shared" si="282"/>
        <v/>
      </c>
      <c r="I2579" s="20">
        <f>IFERROR([1]!EM_S_QSTM07_IS(B2579,"61",$I$1,"1")/1000000,"")</f>
        <v>141.49506802000002</v>
      </c>
      <c r="J2579" s="13">
        <f t="shared" si="280"/>
        <v>27.100366149999957</v>
      </c>
      <c r="K2579" s="13">
        <f>IFERROR([1]!EM_S_QSTM07_IS(B2579,"61",$K$2,"1")/1000000,"")</f>
        <v>132.03541999000001</v>
      </c>
      <c r="L2579" s="14">
        <f t="shared" si="283"/>
        <v>-0.79474927142995067</v>
      </c>
      <c r="M2579" s="33" t="str">
        <f ca="1">[1]!EM_S_MAJASSRES_NUM(B2579,$M$2,$M$1)</f>
        <v/>
      </c>
      <c r="N2579" s="29" t="str">
        <f t="shared" si="284"/>
        <v/>
      </c>
      <c r="O2579" s="21">
        <f t="shared" ca="1" si="285"/>
        <v>-0.79474927142995067</v>
      </c>
      <c r="P2579" s="10" t="str">
        <f t="shared" si="286"/>
        <v>财报</v>
      </c>
    </row>
    <row r="2580" spans="1:16" x14ac:dyDescent="0.2">
      <c r="A2580" s="17">
        <f t="shared" ca="1" si="281"/>
        <v>1451</v>
      </c>
      <c r="B2580" s="8" t="s">
        <v>5158</v>
      </c>
      <c r="C2580" s="8" t="s">
        <v>5159</v>
      </c>
      <c r="D2580" s="13">
        <f>IFERROR([1]!EM_S_QSTM07_IS(B2580,"61",$C$1,"1")/1000000,"")</f>
        <v>1232.8723148699999</v>
      </c>
      <c r="E2580" s="13" t="str">
        <f>IFERROR([1]!EM_S_PERFORMANCEEXPRESS_PERFEXNETPROFITTOSHAREHOLDER(B2580,$C$1)/1000000,"")</f>
        <v/>
      </c>
      <c r="F2580" s="13" t="str">
        <f>IFERROR([1]!EM_S_PROFITNOTICE_FORECASTT(B2580,$C$1)/1000000,"")</f>
        <v/>
      </c>
      <c r="G2580" s="13" t="str">
        <f>IFERROR([1]!EM_S_PROFITNOTICE_FORECASTL(B2580,$C$1)/1000000,"")</f>
        <v/>
      </c>
      <c r="H2580" s="13" t="str">
        <f t="shared" si="282"/>
        <v/>
      </c>
      <c r="I2580" s="20">
        <f>IFERROR([1]!EM_S_QSTM07_IS(B2580,"61",$I$1,"1")/1000000,"")</f>
        <v>1008.9527153500001</v>
      </c>
      <c r="J2580" s="13">
        <f t="shared" si="280"/>
        <v>223.91959951999979</v>
      </c>
      <c r="K2580" s="13">
        <f>IFERROR([1]!EM_S_QSTM07_IS(B2580,"61",$K$2,"1")/1000000,"")</f>
        <v>4651.7616061899998</v>
      </c>
      <c r="L2580" s="14">
        <f t="shared" si="283"/>
        <v>-0.95186348345494864</v>
      </c>
      <c r="M2580" s="33" t="str">
        <f ca="1">[1]!EM_S_MAJASSRES_NUM(B2580,$M$2,$M$1)</f>
        <v/>
      </c>
      <c r="N2580" s="29" t="str">
        <f t="shared" si="284"/>
        <v/>
      </c>
      <c r="O2580" s="21">
        <f t="shared" ca="1" si="285"/>
        <v>-0.95186348345494864</v>
      </c>
      <c r="P2580" s="10" t="str">
        <f t="shared" si="286"/>
        <v>财报</v>
      </c>
    </row>
    <row r="2581" spans="1:16" x14ac:dyDescent="0.2">
      <c r="A2581" s="17">
        <f t="shared" ca="1" si="281"/>
        <v>1134</v>
      </c>
      <c r="B2581" s="8" t="s">
        <v>5160</v>
      </c>
      <c r="C2581" s="8" t="s">
        <v>5161</v>
      </c>
      <c r="D2581" s="13">
        <f>IFERROR([1]!EM_S_QSTM07_IS(B2581,"61",$C$1,"1")/1000000,"")</f>
        <v>359.12955954</v>
      </c>
      <c r="E2581" s="13" t="str">
        <f>IFERROR([1]!EM_S_PERFORMANCEEXPRESS_PERFEXNETPROFITTOSHAREHOLDER(B2581,$C$1)/1000000,"")</f>
        <v/>
      </c>
      <c r="F2581" s="13" t="str">
        <f>IFERROR([1]!EM_S_PROFITNOTICE_FORECASTT(B2581,$C$1)/1000000,"")</f>
        <v/>
      </c>
      <c r="G2581" s="13" t="str">
        <f>IFERROR([1]!EM_S_PROFITNOTICE_FORECASTL(B2581,$C$1)/1000000,"")</f>
        <v/>
      </c>
      <c r="H2581" s="13" t="str">
        <f t="shared" si="282"/>
        <v/>
      </c>
      <c r="I2581" s="20">
        <f>IFERROR([1]!EM_S_QSTM07_IS(B2581,"61",$I$1,"1")/1000000,"")</f>
        <v>275.16198524000004</v>
      </c>
      <c r="J2581" s="13">
        <f t="shared" si="280"/>
        <v>83.967574299999967</v>
      </c>
      <c r="K2581" s="13">
        <f>IFERROR([1]!EM_S_QSTM07_IS(B2581,"61",$K$2,"1")/1000000,"")</f>
        <v>326.55405608999996</v>
      </c>
      <c r="L2581" s="14">
        <f t="shared" si="283"/>
        <v>-0.74286776497163431</v>
      </c>
      <c r="M2581" s="33" t="str">
        <f ca="1">[1]!EM_S_MAJASSRES_NUM(B2581,$M$2,$M$1)</f>
        <v/>
      </c>
      <c r="N2581" s="29" t="str">
        <f t="shared" si="284"/>
        <v/>
      </c>
      <c r="O2581" s="21">
        <f t="shared" ca="1" si="285"/>
        <v>-0.74286776497163431</v>
      </c>
      <c r="P2581" s="10" t="str">
        <f t="shared" si="286"/>
        <v>财报</v>
      </c>
    </row>
    <row r="2582" spans="1:16" x14ac:dyDescent="0.2">
      <c r="A2582" s="17">
        <f t="shared" ca="1" si="281"/>
        <v>545</v>
      </c>
      <c r="B2582" s="8" t="s">
        <v>5162</v>
      </c>
      <c r="C2582" s="8" t="s">
        <v>5163</v>
      </c>
      <c r="D2582" s="13">
        <f>IFERROR([1]!EM_S_QSTM07_IS(B2582,"61",$C$1,"1")/1000000,"")</f>
        <v>-52.31470659</v>
      </c>
      <c r="E2582" s="13" t="str">
        <f>IFERROR([1]!EM_S_PERFORMANCEEXPRESS_PERFEXNETPROFITTOSHAREHOLDER(B2582,$C$1)/1000000,"")</f>
        <v/>
      </c>
      <c r="F2582" s="13" t="str">
        <f>IFERROR([1]!EM_S_PROFITNOTICE_FORECASTT(B2582,$C$1)/1000000,"")</f>
        <v/>
      </c>
      <c r="G2582" s="13" t="str">
        <f>IFERROR([1]!EM_S_PROFITNOTICE_FORECASTL(B2582,$C$1)/1000000,"")</f>
        <v/>
      </c>
      <c r="H2582" s="13" t="str">
        <f t="shared" si="282"/>
        <v/>
      </c>
      <c r="I2582" s="20">
        <f>IFERROR([1]!EM_S_QSTM07_IS(B2582,"61",$I$1,"1")/1000000,"")</f>
        <v>438.48316455999998</v>
      </c>
      <c r="J2582" s="13">
        <f t="shared" si="280"/>
        <v>-490.79787114999999</v>
      </c>
      <c r="K2582" s="13">
        <f>IFERROR([1]!EM_S_QSTM07_IS(B2582,"61",$K$2,"1")/1000000,"")</f>
        <v>-413.01170189999999</v>
      </c>
      <c r="L2582" s="14">
        <f t="shared" si="283"/>
        <v>-0.18833889909694107</v>
      </c>
      <c r="M2582" s="33" t="str">
        <f ca="1">[1]!EM_S_MAJASSRES_NUM(B2582,$M$2,$M$1)</f>
        <v/>
      </c>
      <c r="N2582" s="29" t="str">
        <f t="shared" si="284"/>
        <v/>
      </c>
      <c r="O2582" s="21">
        <f t="shared" ca="1" si="285"/>
        <v>-0.18833889909694107</v>
      </c>
      <c r="P2582" s="10" t="str">
        <f t="shared" si="286"/>
        <v>财报</v>
      </c>
    </row>
    <row r="2583" spans="1:16" x14ac:dyDescent="0.2">
      <c r="A2583" s="17" t="str">
        <f t="shared" ca="1" si="281"/>
        <v/>
      </c>
      <c r="B2583" s="8" t="s">
        <v>5164</v>
      </c>
      <c r="C2583" s="8" t="s">
        <v>5165</v>
      </c>
      <c r="D2583" s="13">
        <f>IFERROR([1]!EM_S_QSTM07_IS(B2583,"61",$C$1,"1")/1000000,"")</f>
        <v>22.97969127</v>
      </c>
      <c r="E2583" s="13" t="str">
        <f>IFERROR([1]!EM_S_PERFORMANCEEXPRESS_PERFEXNETPROFITTOSHAREHOLDER(B2583,$C$1)/1000000,"")</f>
        <v/>
      </c>
      <c r="F2583" s="13" t="str">
        <f>IFERROR([1]!EM_S_PROFITNOTICE_FORECASTT(B2583,$C$1)/1000000,"")</f>
        <v/>
      </c>
      <c r="G2583" s="13" t="str">
        <f>IFERROR([1]!EM_S_PROFITNOTICE_FORECASTL(B2583,$C$1)/1000000,"")</f>
        <v/>
      </c>
      <c r="H2583" s="13" t="str">
        <f t="shared" si="282"/>
        <v/>
      </c>
      <c r="I2583" s="20">
        <f>IFERROR([1]!EM_S_QSTM07_IS(B2583,"61",$I$1,"1")/1000000,"")</f>
        <v>-1.6985320500000001</v>
      </c>
      <c r="J2583" s="13">
        <f t="shared" si="280"/>
        <v>24.678223320000001</v>
      </c>
      <c r="K2583" s="13">
        <f>IFERROR([1]!EM_S_QSTM07_IS(B2583,"61",$K$2,"1")/1000000,"")</f>
        <v>-9.2870779999999993</v>
      </c>
      <c r="L2583" s="14">
        <f t="shared" si="283"/>
        <v>3.6572645691142043</v>
      </c>
      <c r="M2583" s="33" t="str">
        <f ca="1">[1]!EM_S_MAJASSRES_NUM(B2583,$M$2,$M$1)</f>
        <v/>
      </c>
      <c r="N2583" s="29">
        <f t="shared" si="284"/>
        <v>1</v>
      </c>
      <c r="O2583" s="21" t="str">
        <f t="shared" ca="1" si="285"/>
        <v/>
      </c>
      <c r="P2583" s="10" t="str">
        <f t="shared" si="286"/>
        <v>财报</v>
      </c>
    </row>
    <row r="2584" spans="1:16" x14ac:dyDescent="0.2">
      <c r="A2584" s="17">
        <f t="shared" ca="1" si="281"/>
        <v>176</v>
      </c>
      <c r="B2584" s="8" t="s">
        <v>64</v>
      </c>
      <c r="C2584" s="8" t="s">
        <v>65</v>
      </c>
      <c r="D2584" s="13">
        <f>IFERROR([1]!EM_S_QSTM07_IS(B2584,"61",$C$1,"1")/1000000,"")</f>
        <v>63.577307900000001</v>
      </c>
      <c r="E2584" s="13" t="str">
        <f>IFERROR([1]!EM_S_PERFORMANCEEXPRESS_PERFEXNETPROFITTOSHAREHOLDER(B2584,$C$1)/1000000,"")</f>
        <v/>
      </c>
      <c r="F2584" s="13" t="str">
        <f>IFERROR([1]!EM_S_PROFITNOTICE_FORECASTT(B2584,$C$1)/1000000,"")</f>
        <v/>
      </c>
      <c r="G2584" s="13" t="str">
        <f>IFERROR([1]!EM_S_PROFITNOTICE_FORECASTL(B2584,$C$1)/1000000,"")</f>
        <v/>
      </c>
      <c r="H2584" s="13" t="str">
        <f t="shared" si="282"/>
        <v/>
      </c>
      <c r="I2584" s="20">
        <f>IFERROR([1]!EM_S_QSTM07_IS(B2584,"61",$I$1,"1")/1000000,"")</f>
        <v>15.416353800000001</v>
      </c>
      <c r="J2584" s="13">
        <f t="shared" si="280"/>
        <v>48.160954099999998</v>
      </c>
      <c r="K2584" s="13">
        <f>IFERROR([1]!EM_S_QSTM07_IS(B2584,"61",$K$2,"1")/1000000,"")</f>
        <v>-284.51438726999999</v>
      </c>
      <c r="L2584" s="14">
        <f t="shared" si="283"/>
        <v>1.1692742309523205</v>
      </c>
      <c r="M2584" s="33" t="str">
        <f ca="1">[1]!EM_S_MAJASSRES_NUM(B2584,$M$2,$M$1)</f>
        <v/>
      </c>
      <c r="N2584" s="29" t="str">
        <f t="shared" si="284"/>
        <v/>
      </c>
      <c r="O2584" s="21">
        <f t="shared" ca="1" si="285"/>
        <v>1.1692742309523205</v>
      </c>
      <c r="P2584" s="10" t="str">
        <f t="shared" si="286"/>
        <v>财报</v>
      </c>
    </row>
    <row r="2585" spans="1:16" x14ac:dyDescent="0.2">
      <c r="A2585" s="17">
        <f t="shared" ca="1" si="281"/>
        <v>180</v>
      </c>
      <c r="B2585" s="8" t="s">
        <v>66</v>
      </c>
      <c r="C2585" s="8" t="s">
        <v>67</v>
      </c>
      <c r="D2585" s="13">
        <f>IFERROR([1]!EM_S_QSTM07_IS(B2585,"61",$C$1,"1")/1000000,"")</f>
        <v>-797.85500000000002</v>
      </c>
      <c r="E2585" s="13" t="str">
        <f>IFERROR([1]!EM_S_PERFORMANCEEXPRESS_PERFEXNETPROFITTOSHAREHOLDER(B2585,$C$1)/1000000,"")</f>
        <v/>
      </c>
      <c r="F2585" s="13" t="str">
        <f>IFERROR([1]!EM_S_PROFITNOTICE_FORECASTT(B2585,$C$1)/1000000,"")</f>
        <v/>
      </c>
      <c r="G2585" s="13" t="str">
        <f>IFERROR([1]!EM_S_PROFITNOTICE_FORECASTL(B2585,$C$1)/1000000,"")</f>
        <v/>
      </c>
      <c r="H2585" s="13" t="str">
        <f t="shared" si="282"/>
        <v/>
      </c>
      <c r="I2585" s="20">
        <f>IFERROR([1]!EM_S_QSTM07_IS(B2585,"61",$I$1,"1")/1000000,"")</f>
        <v>-992.48800000000006</v>
      </c>
      <c r="J2585" s="13">
        <f t="shared" si="280"/>
        <v>194.63300000000004</v>
      </c>
      <c r="K2585" s="13">
        <f>IFERROR([1]!EM_S_QSTM07_IS(B2585,"61",$K$2,"1")/1000000,"")</f>
        <v>-1398.462</v>
      </c>
      <c r="L2585" s="14">
        <f t="shared" si="283"/>
        <v>1.1391764667184379</v>
      </c>
      <c r="M2585" s="33" t="str">
        <f ca="1">[1]!EM_S_MAJASSRES_NUM(B2585,$M$2,$M$1)</f>
        <v/>
      </c>
      <c r="N2585" s="29" t="str">
        <f t="shared" si="284"/>
        <v/>
      </c>
      <c r="O2585" s="21">
        <f t="shared" ca="1" si="285"/>
        <v>1.1391764667184379</v>
      </c>
      <c r="P2585" s="10" t="str">
        <f t="shared" si="286"/>
        <v>财报</v>
      </c>
    </row>
    <row r="2586" spans="1:16" x14ac:dyDescent="0.2">
      <c r="A2586" s="17">
        <f t="shared" ca="1" si="281"/>
        <v>1638</v>
      </c>
      <c r="B2586" s="8" t="s">
        <v>5166</v>
      </c>
      <c r="C2586" s="8" t="s">
        <v>5167</v>
      </c>
      <c r="D2586" s="13">
        <f>IFERROR([1]!EM_S_QSTM07_IS(B2586,"61",$C$1,"1")/1000000,"")</f>
        <v>1625.8026769999999</v>
      </c>
      <c r="E2586" s="13" t="str">
        <f>IFERROR([1]!EM_S_PERFORMANCEEXPRESS_PERFEXNETPROFITTOSHAREHOLDER(B2586,$C$1)/1000000,"")</f>
        <v/>
      </c>
      <c r="F2586" s="13" t="str">
        <f>IFERROR([1]!EM_S_PROFITNOTICE_FORECASTT(B2586,$C$1)/1000000,"")</f>
        <v/>
      </c>
      <c r="G2586" s="13" t="str">
        <f>IFERROR([1]!EM_S_PROFITNOTICE_FORECASTL(B2586,$C$1)/1000000,"")</f>
        <v/>
      </c>
      <c r="H2586" s="13" t="str">
        <f t="shared" si="282"/>
        <v/>
      </c>
      <c r="I2586" s="20">
        <f>IFERROR([1]!EM_S_QSTM07_IS(B2586,"61",$I$1,"1")/1000000,"")</f>
        <v>2054.4675659999998</v>
      </c>
      <c r="J2586" s="13">
        <f t="shared" si="280"/>
        <v>-428.6648889999999</v>
      </c>
      <c r="K2586" s="13">
        <f>IFERROR([1]!EM_S_QSTM07_IS(B2586,"61",$K$2,"1")/1000000,"")</f>
        <v>3625.4000839999999</v>
      </c>
      <c r="L2586" s="14">
        <f t="shared" si="283"/>
        <v>-1.1182393333336724</v>
      </c>
      <c r="M2586" s="33" t="str">
        <f ca="1">[1]!EM_S_MAJASSRES_NUM(B2586,$M$2,$M$1)</f>
        <v/>
      </c>
      <c r="N2586" s="29" t="str">
        <f t="shared" si="284"/>
        <v/>
      </c>
      <c r="O2586" s="21">
        <f t="shared" ca="1" si="285"/>
        <v>-1.1182393333336724</v>
      </c>
      <c r="P2586" s="10" t="str">
        <f t="shared" si="286"/>
        <v>财报</v>
      </c>
    </row>
    <row r="2587" spans="1:16" x14ac:dyDescent="0.2">
      <c r="A2587" s="17">
        <f t="shared" ca="1" si="281"/>
        <v>1470</v>
      </c>
      <c r="B2587" s="8" t="s">
        <v>5168</v>
      </c>
      <c r="C2587" s="8" t="s">
        <v>5169</v>
      </c>
      <c r="D2587" s="13">
        <f>IFERROR([1]!EM_S_QSTM07_IS(B2587,"61",$C$1,"1")/1000000,"")</f>
        <v>8.7834413399999995</v>
      </c>
      <c r="E2587" s="13" t="str">
        <f>IFERROR([1]!EM_S_PERFORMANCEEXPRESS_PERFEXNETPROFITTOSHAREHOLDER(B2587,$C$1)/1000000,"")</f>
        <v/>
      </c>
      <c r="F2587" s="13" t="str">
        <f>IFERROR([1]!EM_S_PROFITNOTICE_FORECASTT(B2587,$C$1)/1000000,"")</f>
        <v/>
      </c>
      <c r="G2587" s="13" t="str">
        <f>IFERROR([1]!EM_S_PROFITNOTICE_FORECASTL(B2587,$C$1)/1000000,"")</f>
        <v/>
      </c>
      <c r="H2587" s="13" t="str">
        <f t="shared" si="282"/>
        <v/>
      </c>
      <c r="I2587" s="20">
        <f>IFERROR([1]!EM_S_QSTM07_IS(B2587,"61",$I$1,"1")/1000000,"")</f>
        <v>8.3435132099999993</v>
      </c>
      <c r="J2587" s="13">
        <f t="shared" si="280"/>
        <v>0.43992813000000019</v>
      </c>
      <c r="K2587" s="13">
        <f>IFERROR([1]!EM_S_QSTM07_IS(B2587,"61",$K$2,"1")/1000000,"")</f>
        <v>11.94126808</v>
      </c>
      <c r="L2587" s="14">
        <f t="shared" si="283"/>
        <v>-0.96315901066346377</v>
      </c>
      <c r="M2587" s="33" t="str">
        <f ca="1">[1]!EM_S_MAJASSRES_NUM(B2587,$M$2,$M$1)</f>
        <v/>
      </c>
      <c r="N2587" s="29" t="str">
        <f t="shared" si="284"/>
        <v/>
      </c>
      <c r="O2587" s="21">
        <f t="shared" ca="1" si="285"/>
        <v>-0.96315901066346377</v>
      </c>
      <c r="P2587" s="10" t="str">
        <f t="shared" si="286"/>
        <v>财报</v>
      </c>
    </row>
    <row r="2588" spans="1:16" x14ac:dyDescent="0.2">
      <c r="A2588" s="17">
        <f t="shared" ca="1" si="281"/>
        <v>1787</v>
      </c>
      <c r="B2588" s="8" t="s">
        <v>5170</v>
      </c>
      <c r="C2588" s="8" t="s">
        <v>5171</v>
      </c>
      <c r="D2588" s="13">
        <f>IFERROR([1]!EM_S_QSTM07_IS(B2588,"61",$C$1,"1")/1000000,"")</f>
        <v>-0.13797936999999999</v>
      </c>
      <c r="E2588" s="13" t="str">
        <f>IFERROR([1]!EM_S_PERFORMANCEEXPRESS_PERFEXNETPROFITTOSHAREHOLDER(B2588,$C$1)/1000000,"")</f>
        <v/>
      </c>
      <c r="F2588" s="13" t="str">
        <f>IFERROR([1]!EM_S_PROFITNOTICE_FORECASTT(B2588,$C$1)/1000000,"")</f>
        <v/>
      </c>
      <c r="G2588" s="13" t="str">
        <f>IFERROR([1]!EM_S_PROFITNOTICE_FORECASTL(B2588,$C$1)/1000000,"")</f>
        <v/>
      </c>
      <c r="H2588" s="13" t="str">
        <f t="shared" si="282"/>
        <v/>
      </c>
      <c r="I2588" s="20">
        <f>IFERROR([1]!EM_S_QSTM07_IS(B2588,"61",$I$1,"1")/1000000,"")</f>
        <v>6.2840149800000003</v>
      </c>
      <c r="J2588" s="13">
        <f t="shared" si="280"/>
        <v>-6.4219943500000003</v>
      </c>
      <c r="K2588" s="13">
        <f>IFERROR([1]!EM_S_QSTM07_IS(B2588,"61",$K$2,"1")/1000000,"")</f>
        <v>17.378827480000002</v>
      </c>
      <c r="L2588" s="14">
        <f t="shared" si="283"/>
        <v>-1.369529783145071</v>
      </c>
      <c r="M2588" s="33" t="str">
        <f ca="1">[1]!EM_S_MAJASSRES_NUM(B2588,$M$2,$M$1)</f>
        <v/>
      </c>
      <c r="N2588" s="29" t="str">
        <f t="shared" si="284"/>
        <v/>
      </c>
      <c r="O2588" s="21">
        <f t="shared" ca="1" si="285"/>
        <v>-1.369529783145071</v>
      </c>
      <c r="P2588" s="10" t="str">
        <f t="shared" si="286"/>
        <v>财报</v>
      </c>
    </row>
    <row r="2589" spans="1:16" x14ac:dyDescent="0.2">
      <c r="A2589" s="17">
        <f t="shared" ca="1" si="281"/>
        <v>1422</v>
      </c>
      <c r="B2589" s="8" t="s">
        <v>5172</v>
      </c>
      <c r="C2589" s="8" t="s">
        <v>5173</v>
      </c>
      <c r="D2589" s="13">
        <f>IFERROR([1]!EM_S_QSTM07_IS(B2589,"61",$C$1,"1")/1000000,"")</f>
        <v>2242.8029999999999</v>
      </c>
      <c r="E2589" s="13">
        <f>IFERROR([1]!EM_S_PERFORMANCEEXPRESS_PERFEXNETPROFITTOSHAREHOLDER(B2589,$C$1)/1000000,"")</f>
        <v>4362</v>
      </c>
      <c r="F2589" s="13" t="str">
        <f>IFERROR([1]!EM_S_PROFITNOTICE_FORECASTT(B2589,$C$1)/1000000,"")</f>
        <v/>
      </c>
      <c r="G2589" s="13" t="str">
        <f>IFERROR([1]!EM_S_PROFITNOTICE_FORECASTL(B2589,$C$1)/1000000,"")</f>
        <v/>
      </c>
      <c r="H2589" s="13" t="str">
        <f t="shared" si="282"/>
        <v/>
      </c>
      <c r="I2589" s="20">
        <f>IFERROR([1]!EM_S_QSTM07_IS(B2589,"61",$I$1,"1")/1000000,"")</f>
        <v>2119.02</v>
      </c>
      <c r="J2589" s="13">
        <f t="shared" si="280"/>
        <v>123.7829999999999</v>
      </c>
      <c r="K2589" s="13">
        <f>IFERROR([1]!EM_S_QSTM07_IS(B2589,"61",$K$2,"1")/1000000,"")</f>
        <v>1794.0909999999999</v>
      </c>
      <c r="L2589" s="14">
        <f t="shared" si="283"/>
        <v>-0.931005171978456</v>
      </c>
      <c r="M2589" s="33" t="str">
        <f ca="1">[1]!EM_S_MAJASSRES_NUM(B2589,$M$2,$M$1)</f>
        <v/>
      </c>
      <c r="N2589" s="29" t="str">
        <f t="shared" si="284"/>
        <v/>
      </c>
      <c r="O2589" s="21">
        <f t="shared" ca="1" si="285"/>
        <v>-0.931005171978456</v>
      </c>
      <c r="P2589" s="10" t="str">
        <f t="shared" si="286"/>
        <v>财报</v>
      </c>
    </row>
    <row r="2590" spans="1:16" x14ac:dyDescent="0.2">
      <c r="A2590" s="17">
        <f t="shared" ca="1" si="281"/>
        <v>940</v>
      </c>
      <c r="B2590" s="8" t="s">
        <v>5174</v>
      </c>
      <c r="C2590" s="8" t="s">
        <v>5175</v>
      </c>
      <c r="D2590" s="13">
        <f>IFERROR([1]!EM_S_QSTM07_IS(B2590,"61",$C$1,"1")/1000000,"")</f>
        <v>95.529149189999998</v>
      </c>
      <c r="E2590" s="13" t="str">
        <f>IFERROR([1]!EM_S_PERFORMANCEEXPRESS_PERFEXNETPROFITTOSHAREHOLDER(B2590,$C$1)/1000000,"")</f>
        <v/>
      </c>
      <c r="F2590" s="13" t="str">
        <f>IFERROR([1]!EM_S_PROFITNOTICE_FORECASTT(B2590,$C$1)/1000000,"")</f>
        <v/>
      </c>
      <c r="G2590" s="13" t="str">
        <f>IFERROR([1]!EM_S_PROFITNOTICE_FORECASTL(B2590,$C$1)/1000000,"")</f>
        <v/>
      </c>
      <c r="H2590" s="13" t="str">
        <f t="shared" si="282"/>
        <v/>
      </c>
      <c r="I2590" s="20">
        <f>IFERROR([1]!EM_S_QSTM07_IS(B2590,"61",$I$1,"1")/1000000,"")</f>
        <v>53.141663340000001</v>
      </c>
      <c r="J2590" s="13">
        <f t="shared" si="280"/>
        <v>42.387485849999997</v>
      </c>
      <c r="K2590" s="13">
        <f>IFERROR([1]!EM_S_QSTM07_IS(B2590,"61",$K$2,"1")/1000000,"")</f>
        <v>105.94227694</v>
      </c>
      <c r="L2590" s="14">
        <f t="shared" si="283"/>
        <v>-0.59990018079367891</v>
      </c>
      <c r="M2590" s="33" t="str">
        <f ca="1">[1]!EM_S_MAJASSRES_NUM(B2590,$M$2,$M$1)</f>
        <v/>
      </c>
      <c r="N2590" s="29" t="str">
        <f t="shared" si="284"/>
        <v/>
      </c>
      <c r="O2590" s="21">
        <f t="shared" ca="1" si="285"/>
        <v>-0.59990018079367891</v>
      </c>
      <c r="P2590" s="10" t="str">
        <f t="shared" si="286"/>
        <v>财报</v>
      </c>
    </row>
    <row r="2591" spans="1:16" x14ac:dyDescent="0.2">
      <c r="A2591" s="17">
        <f t="shared" ca="1" si="281"/>
        <v>1378</v>
      </c>
      <c r="B2591" s="8" t="s">
        <v>5176</v>
      </c>
      <c r="C2591" s="8" t="s">
        <v>5177</v>
      </c>
      <c r="D2591" s="13">
        <f>IFERROR([1]!EM_S_QSTM07_IS(B2591,"61",$C$1,"1")/1000000,"")</f>
        <v>11.868581189999999</v>
      </c>
      <c r="E2591" s="13" t="str">
        <f>IFERROR([1]!EM_S_PERFORMANCEEXPRESS_PERFEXNETPROFITTOSHAREHOLDER(B2591,$C$1)/1000000,"")</f>
        <v/>
      </c>
      <c r="F2591" s="13" t="str">
        <f>IFERROR([1]!EM_S_PROFITNOTICE_FORECASTT(B2591,$C$1)/1000000,"")</f>
        <v/>
      </c>
      <c r="G2591" s="13" t="str">
        <f>IFERROR([1]!EM_S_PROFITNOTICE_FORECASTL(B2591,$C$1)/1000000,"")</f>
        <v/>
      </c>
      <c r="H2591" s="13" t="str">
        <f t="shared" si="282"/>
        <v/>
      </c>
      <c r="I2591" s="20">
        <f>IFERROR([1]!EM_S_QSTM07_IS(B2591,"61",$I$1,"1")/1000000,"")</f>
        <v>2.2894087599999997</v>
      </c>
      <c r="J2591" s="13">
        <f t="shared" si="280"/>
        <v>9.5791724299999998</v>
      </c>
      <c r="K2591" s="13">
        <f>IFERROR([1]!EM_S_QSTM07_IS(B2591,"61",$K$2,"1")/1000000,"")</f>
        <v>104.16960823000001</v>
      </c>
      <c r="L2591" s="14">
        <f t="shared" si="283"/>
        <v>-0.90804254145940744</v>
      </c>
      <c r="M2591" s="33" t="str">
        <f ca="1">[1]!EM_S_MAJASSRES_NUM(B2591,$M$2,$M$1)</f>
        <v/>
      </c>
      <c r="N2591" s="29" t="str">
        <f t="shared" si="284"/>
        <v/>
      </c>
      <c r="O2591" s="21">
        <f t="shared" ca="1" si="285"/>
        <v>-0.90804254145940744</v>
      </c>
      <c r="P2591" s="10" t="str">
        <f t="shared" si="286"/>
        <v>财报</v>
      </c>
    </row>
    <row r="2592" spans="1:16" x14ac:dyDescent="0.2">
      <c r="A2592" s="17">
        <f t="shared" ca="1" si="281"/>
        <v>17</v>
      </c>
      <c r="B2592" s="8" t="s">
        <v>5178</v>
      </c>
      <c r="C2592" s="8" t="s">
        <v>5179</v>
      </c>
      <c r="D2592" s="13">
        <f>IFERROR([1]!EM_S_QSTM07_IS(B2592,"61",$C$1,"1")/1000000,"")</f>
        <v>594.48546585999998</v>
      </c>
      <c r="E2592" s="13" t="str">
        <f>IFERROR([1]!EM_S_PERFORMANCEEXPRESS_PERFEXNETPROFITTOSHAREHOLDER(B2592,$C$1)/1000000,"")</f>
        <v/>
      </c>
      <c r="F2592" s="13">
        <f>IFERROR([1]!EM_S_PROFITNOTICE_FORECASTT(B2592,$C$1)/1000000,"")</f>
        <v>880</v>
      </c>
      <c r="G2592" s="13">
        <f>IFERROR([1]!EM_S_PROFITNOTICE_FORECASTL(B2592,$C$1)/1000000,"")</f>
        <v>830</v>
      </c>
      <c r="H2592" s="13">
        <f t="shared" si="282"/>
        <v>855</v>
      </c>
      <c r="I2592" s="20">
        <f>IFERROR([1]!EM_S_QSTM07_IS(B2592,"61",$I$1,"1")/1000000,"")</f>
        <v>266.34251</v>
      </c>
      <c r="J2592" s="13">
        <f t="shared" si="280"/>
        <v>328.14295585999997</v>
      </c>
      <c r="K2592" s="13">
        <f>IFERROR([1]!EM_S_QSTM07_IS(B2592,"61",$K$2,"1")/1000000,"")</f>
        <v>43.251429359999996</v>
      </c>
      <c r="L2592" s="14">
        <f t="shared" si="283"/>
        <v>6.5868696298734308</v>
      </c>
      <c r="M2592" s="33" t="str">
        <f ca="1">[1]!EM_S_MAJASSRES_NUM(B2592,$M$2,$M$1)</f>
        <v/>
      </c>
      <c r="N2592" s="29" t="str">
        <f t="shared" si="284"/>
        <v/>
      </c>
      <c r="O2592" s="21">
        <f t="shared" ca="1" si="285"/>
        <v>6.5868696298734308</v>
      </c>
      <c r="P2592" s="10" t="str">
        <f t="shared" si="286"/>
        <v>财报</v>
      </c>
    </row>
    <row r="2593" spans="1:16" x14ac:dyDescent="0.2">
      <c r="A2593" s="17" t="str">
        <f t="shared" ca="1" si="281"/>
        <v/>
      </c>
      <c r="B2593" s="8" t="s">
        <v>5180</v>
      </c>
      <c r="C2593" s="8" t="s">
        <v>5181</v>
      </c>
      <c r="D2593" s="13">
        <f>IFERROR([1]!EM_S_QSTM07_IS(B2593,"61",$C$1,"1")/1000000,"")</f>
        <v>26.930360760000003</v>
      </c>
      <c r="E2593" s="13" t="str">
        <f>IFERROR([1]!EM_S_PERFORMANCEEXPRESS_PERFEXNETPROFITTOSHAREHOLDER(B2593,$C$1)/1000000,"")</f>
        <v/>
      </c>
      <c r="F2593" s="13" t="str">
        <f>IFERROR([1]!EM_S_PROFITNOTICE_FORECASTT(B2593,$C$1)/1000000,"")</f>
        <v/>
      </c>
      <c r="G2593" s="13" t="str">
        <f>IFERROR([1]!EM_S_PROFITNOTICE_FORECASTL(B2593,$C$1)/1000000,"")</f>
        <v/>
      </c>
      <c r="H2593" s="13" t="str">
        <f t="shared" si="282"/>
        <v/>
      </c>
      <c r="I2593" s="20">
        <f>IFERROR([1]!EM_S_QSTM07_IS(B2593,"61",$I$1,"1")/1000000,"")</f>
        <v>10.338627669999999</v>
      </c>
      <c r="J2593" s="13">
        <f t="shared" si="280"/>
        <v>16.591733090000005</v>
      </c>
      <c r="K2593" s="13">
        <f>IFERROR([1]!EM_S_QSTM07_IS(B2593,"61",$K$2,"1")/1000000,"")</f>
        <v>-6.2214224400000004</v>
      </c>
      <c r="L2593" s="14">
        <f t="shared" si="283"/>
        <v>3.6668713224366751</v>
      </c>
      <c r="M2593" s="33" t="str">
        <f ca="1">[1]!EM_S_MAJASSRES_NUM(B2593,$M$2,$M$1)</f>
        <v/>
      </c>
      <c r="N2593" s="29">
        <f t="shared" si="284"/>
        <v>1</v>
      </c>
      <c r="O2593" s="21" t="str">
        <f t="shared" ca="1" si="285"/>
        <v/>
      </c>
      <c r="P2593" s="10" t="str">
        <f t="shared" si="286"/>
        <v>财报</v>
      </c>
    </row>
    <row r="2594" spans="1:16" x14ac:dyDescent="0.2">
      <c r="A2594" s="17">
        <f t="shared" ca="1" si="281"/>
        <v>1381</v>
      </c>
      <c r="B2594" s="8" t="s">
        <v>5182</v>
      </c>
      <c r="C2594" s="8" t="s">
        <v>5183</v>
      </c>
      <c r="D2594" s="13">
        <f>IFERROR([1]!EM_S_QSTM07_IS(B2594,"61",$C$1,"1")/1000000,"")</f>
        <v>78.772058900000005</v>
      </c>
      <c r="E2594" s="13">
        <f>IFERROR([1]!EM_S_PERFORMANCEEXPRESS_PERFEXNETPROFITTOSHAREHOLDER(B2594,$C$1)/1000000,"")</f>
        <v>149.88067923</v>
      </c>
      <c r="F2594" s="13" t="str">
        <f>IFERROR([1]!EM_S_PROFITNOTICE_FORECASTT(B2594,$C$1)/1000000,"")</f>
        <v/>
      </c>
      <c r="G2594" s="13" t="str">
        <f>IFERROR([1]!EM_S_PROFITNOTICE_FORECASTL(B2594,$C$1)/1000000,"")</f>
        <v/>
      </c>
      <c r="H2594" s="13" t="str">
        <f t="shared" si="282"/>
        <v/>
      </c>
      <c r="I2594" s="20">
        <f>IFERROR([1]!EM_S_QSTM07_IS(B2594,"61",$I$1,"1")/1000000,"")</f>
        <v>71.108620329999994</v>
      </c>
      <c r="J2594" s="13">
        <f t="shared" si="280"/>
        <v>7.6634385700000109</v>
      </c>
      <c r="K2594" s="13">
        <f>IFERROR([1]!EM_S_QSTM07_IS(B2594,"61",$K$2,"1")/1000000,"")</f>
        <v>84.529825310000007</v>
      </c>
      <c r="L2594" s="14">
        <f t="shared" si="283"/>
        <v>-0.90934041869960647</v>
      </c>
      <c r="M2594" s="33" t="str">
        <f ca="1">[1]!EM_S_MAJASSRES_NUM(B2594,$M$2,$M$1)</f>
        <v/>
      </c>
      <c r="N2594" s="29" t="str">
        <f t="shared" si="284"/>
        <v/>
      </c>
      <c r="O2594" s="21">
        <f t="shared" ca="1" si="285"/>
        <v>-0.90934041869960647</v>
      </c>
      <c r="P2594" s="10" t="str">
        <f t="shared" si="286"/>
        <v>财报</v>
      </c>
    </row>
    <row r="2595" spans="1:16" x14ac:dyDescent="0.2">
      <c r="A2595" s="17">
        <f t="shared" ca="1" si="281"/>
        <v>1695</v>
      </c>
      <c r="B2595" s="8" t="s">
        <v>5184</v>
      </c>
      <c r="C2595" s="8" t="s">
        <v>5185</v>
      </c>
      <c r="D2595" s="13">
        <f>IFERROR([1]!EM_S_QSTM07_IS(B2595,"61",$C$1,"1")/1000000,"")</f>
        <v>523.84799999999996</v>
      </c>
      <c r="E2595" s="13" t="str">
        <f>IFERROR([1]!EM_S_PERFORMANCEEXPRESS_PERFEXNETPROFITTOSHAREHOLDER(B2595,$C$1)/1000000,"")</f>
        <v/>
      </c>
      <c r="F2595" s="13" t="str">
        <f>IFERROR([1]!EM_S_PROFITNOTICE_FORECASTT(B2595,$C$1)/1000000,"")</f>
        <v/>
      </c>
      <c r="G2595" s="13" t="str">
        <f>IFERROR([1]!EM_S_PROFITNOTICE_FORECASTL(B2595,$C$1)/1000000,"")</f>
        <v/>
      </c>
      <c r="H2595" s="13" t="str">
        <f t="shared" si="282"/>
        <v/>
      </c>
      <c r="I2595" s="20">
        <f>IFERROR([1]!EM_S_QSTM07_IS(B2595,"61",$I$1,"1")/1000000,"")</f>
        <v>658.22699999999998</v>
      </c>
      <c r="J2595" s="13">
        <f t="shared" si="280"/>
        <v>-134.37900000000002</v>
      </c>
      <c r="K2595" s="13">
        <f>IFERROR([1]!EM_S_QSTM07_IS(B2595,"61",$K$2,"1")/1000000,"")</f>
        <v>748.97</v>
      </c>
      <c r="L2595" s="14">
        <f t="shared" si="283"/>
        <v>-1.1794184012710789</v>
      </c>
      <c r="M2595" s="33" t="str">
        <f ca="1">[1]!EM_S_MAJASSRES_NUM(B2595,$M$2,$M$1)</f>
        <v/>
      </c>
      <c r="N2595" s="29" t="str">
        <f t="shared" si="284"/>
        <v/>
      </c>
      <c r="O2595" s="21">
        <f t="shared" ca="1" si="285"/>
        <v>-1.1794184012710789</v>
      </c>
      <c r="P2595" s="10" t="str">
        <f t="shared" si="286"/>
        <v>财报</v>
      </c>
    </row>
    <row r="2596" spans="1:16" x14ac:dyDescent="0.2">
      <c r="A2596" s="17">
        <f t="shared" ca="1" si="281"/>
        <v>525</v>
      </c>
      <c r="B2596" s="8" t="s">
        <v>5186</v>
      </c>
      <c r="C2596" s="8" t="s">
        <v>5187</v>
      </c>
      <c r="D2596" s="13">
        <f>IFERROR([1]!EM_S_QSTM07_IS(B2596,"61",$C$1,"1")/1000000,"")</f>
        <v>54.150679859999997</v>
      </c>
      <c r="E2596" s="13" t="str">
        <f>IFERROR([1]!EM_S_PERFORMANCEEXPRESS_PERFEXNETPROFITTOSHAREHOLDER(B2596,$C$1)/1000000,"")</f>
        <v/>
      </c>
      <c r="F2596" s="13" t="str">
        <f>IFERROR([1]!EM_S_PROFITNOTICE_FORECASTT(B2596,$C$1)/1000000,"")</f>
        <v/>
      </c>
      <c r="G2596" s="13" t="str">
        <f>IFERROR([1]!EM_S_PROFITNOTICE_FORECASTL(B2596,$C$1)/1000000,"")</f>
        <v/>
      </c>
      <c r="H2596" s="13" t="str">
        <f t="shared" si="282"/>
        <v/>
      </c>
      <c r="I2596" s="20">
        <f>IFERROR([1]!EM_S_QSTM07_IS(B2596,"61",$I$1,"1")/1000000,"")</f>
        <v>-5.9839111699999998</v>
      </c>
      <c r="J2596" s="13">
        <f t="shared" si="280"/>
        <v>60.134591029999996</v>
      </c>
      <c r="K2596" s="13">
        <f>IFERROR([1]!EM_S_QSTM07_IS(B2596,"61",$K$2,"1")/1000000,"")</f>
        <v>71.229545510000008</v>
      </c>
      <c r="L2596" s="14">
        <f t="shared" si="283"/>
        <v>-0.15576337600585108</v>
      </c>
      <c r="M2596" s="33" t="str">
        <f ca="1">[1]!EM_S_MAJASSRES_NUM(B2596,$M$2,$M$1)</f>
        <v/>
      </c>
      <c r="N2596" s="29" t="str">
        <f t="shared" si="284"/>
        <v/>
      </c>
      <c r="O2596" s="21">
        <f t="shared" ca="1" si="285"/>
        <v>-0.15576337600585108</v>
      </c>
      <c r="P2596" s="10" t="str">
        <f t="shared" si="286"/>
        <v>财报</v>
      </c>
    </row>
    <row r="2597" spans="1:16" x14ac:dyDescent="0.2">
      <c r="A2597" s="17">
        <f t="shared" ca="1" si="281"/>
        <v>1493</v>
      </c>
      <c r="B2597" s="8" t="s">
        <v>5188</v>
      </c>
      <c r="C2597" s="8" t="s">
        <v>5189</v>
      </c>
      <c r="D2597" s="13">
        <f>IFERROR([1]!EM_S_QSTM07_IS(B2597,"61",$C$1,"1")/1000000,"")</f>
        <v>373.46435100000002</v>
      </c>
      <c r="E2597" s="13" t="str">
        <f>IFERROR([1]!EM_S_PERFORMANCEEXPRESS_PERFEXNETPROFITTOSHAREHOLDER(B2597,$C$1)/1000000,"")</f>
        <v/>
      </c>
      <c r="F2597" s="13" t="str">
        <f>IFERROR([1]!EM_S_PROFITNOTICE_FORECASTT(B2597,$C$1)/1000000,"")</f>
        <v/>
      </c>
      <c r="G2597" s="13" t="str">
        <f>IFERROR([1]!EM_S_PROFITNOTICE_FORECASTL(B2597,$C$1)/1000000,"")</f>
        <v/>
      </c>
      <c r="H2597" s="13" t="str">
        <f t="shared" si="282"/>
        <v/>
      </c>
      <c r="I2597" s="20">
        <f>IFERROR([1]!EM_S_QSTM07_IS(B2597,"61",$I$1,"1")/1000000,"")</f>
        <v>366.68311</v>
      </c>
      <c r="J2597" s="13">
        <f t="shared" si="280"/>
        <v>6.7812410000000227</v>
      </c>
      <c r="K2597" s="13">
        <f>IFERROR([1]!EM_S_QSTM07_IS(B2597,"61",$K$2,"1")/1000000,"")</f>
        <v>365.19552099999999</v>
      </c>
      <c r="L2597" s="14">
        <f t="shared" si="283"/>
        <v>-0.98143120435477627</v>
      </c>
      <c r="M2597" s="33" t="str">
        <f ca="1">[1]!EM_S_MAJASSRES_NUM(B2597,$M$2,$M$1)</f>
        <v/>
      </c>
      <c r="N2597" s="29" t="str">
        <f t="shared" si="284"/>
        <v/>
      </c>
      <c r="O2597" s="21">
        <f t="shared" ca="1" si="285"/>
        <v>-0.98143120435477627</v>
      </c>
      <c r="P2597" s="10" t="str">
        <f t="shared" si="286"/>
        <v>财报</v>
      </c>
    </row>
    <row r="2598" spans="1:16" x14ac:dyDescent="0.2">
      <c r="A2598" s="17">
        <f t="shared" ca="1" si="281"/>
        <v>1887</v>
      </c>
      <c r="B2598" s="8" t="s">
        <v>5190</v>
      </c>
      <c r="C2598" s="8" t="s">
        <v>5191</v>
      </c>
      <c r="D2598" s="13">
        <f>IFERROR([1]!EM_S_QSTM07_IS(B2598,"61",$C$1,"1")/1000000,"")</f>
        <v>0.50512166000000003</v>
      </c>
      <c r="E2598" s="13" t="str">
        <f>IFERROR([1]!EM_S_PERFORMANCEEXPRESS_PERFEXNETPROFITTOSHAREHOLDER(B2598,$C$1)/1000000,"")</f>
        <v/>
      </c>
      <c r="F2598" s="13">
        <f>IFERROR([1]!EM_S_PROFITNOTICE_FORECASTT(B2598,$C$1)/1000000,"")</f>
        <v>33</v>
      </c>
      <c r="G2598" s="13">
        <f>IFERROR([1]!EM_S_PROFITNOTICE_FORECASTL(B2598,$C$1)/1000000,"")</f>
        <v>27</v>
      </c>
      <c r="H2598" s="13">
        <f t="shared" si="282"/>
        <v>30</v>
      </c>
      <c r="I2598" s="20">
        <f>IFERROR([1]!EM_S_QSTM07_IS(B2598,"61",$I$1,"1")/1000000,"")</f>
        <v>27.27577003</v>
      </c>
      <c r="J2598" s="13">
        <f t="shared" si="280"/>
        <v>-26.77064837</v>
      </c>
      <c r="K2598" s="13">
        <f>IFERROR([1]!EM_S_QSTM07_IS(B2598,"61",$K$2,"1")/1000000,"")</f>
        <v>42.557003810000005</v>
      </c>
      <c r="L2598" s="14">
        <f t="shared" si="283"/>
        <v>-1.6290538800503962</v>
      </c>
      <c r="M2598" s="33" t="str">
        <f ca="1">[1]!EM_S_MAJASSRES_NUM(B2598,$M$2,$M$1)</f>
        <v/>
      </c>
      <c r="N2598" s="29" t="str">
        <f t="shared" si="284"/>
        <v/>
      </c>
      <c r="O2598" s="21">
        <f t="shared" ca="1" si="285"/>
        <v>-1.6290538800503962</v>
      </c>
      <c r="P2598" s="10" t="str">
        <f t="shared" si="286"/>
        <v>财报</v>
      </c>
    </row>
    <row r="2599" spans="1:16" x14ac:dyDescent="0.2">
      <c r="A2599" s="17">
        <f t="shared" ca="1" si="281"/>
        <v>1823</v>
      </c>
      <c r="B2599" s="8" t="s">
        <v>5192</v>
      </c>
      <c r="C2599" s="8" t="s">
        <v>5193</v>
      </c>
      <c r="D2599" s="13">
        <f>IFERROR([1]!EM_S_QSTM07_IS(B2599,"61",$C$1,"1")/1000000,"")</f>
        <v>65.864210020000002</v>
      </c>
      <c r="E2599" s="13" t="str">
        <f>IFERROR([1]!EM_S_PERFORMANCEEXPRESS_PERFEXNETPROFITTOSHAREHOLDER(B2599,$C$1)/1000000,"")</f>
        <v/>
      </c>
      <c r="F2599" s="13" t="str">
        <f>IFERROR([1]!EM_S_PROFITNOTICE_FORECASTT(B2599,$C$1)/1000000,"")</f>
        <v/>
      </c>
      <c r="G2599" s="13" t="str">
        <f>IFERROR([1]!EM_S_PROFITNOTICE_FORECASTL(B2599,$C$1)/1000000,"")</f>
        <v/>
      </c>
      <c r="H2599" s="13" t="str">
        <f t="shared" si="282"/>
        <v/>
      </c>
      <c r="I2599" s="20">
        <f>IFERROR([1]!EM_S_QSTM07_IS(B2599,"61",$I$1,"1")/1000000,"")</f>
        <v>92.485373840000008</v>
      </c>
      <c r="J2599" s="13">
        <f t="shared" si="280"/>
        <v>-26.621163820000007</v>
      </c>
      <c r="K2599" s="13">
        <f>IFERROR([1]!EM_S_QSTM07_IS(B2599,"61",$K$2,"1")/1000000,"")</f>
        <v>57.933382100000003</v>
      </c>
      <c r="L2599" s="14">
        <f t="shared" si="283"/>
        <v>-1.4595133730333345</v>
      </c>
      <c r="M2599" s="33" t="str">
        <f ca="1">[1]!EM_S_MAJASSRES_NUM(B2599,$M$2,$M$1)</f>
        <v/>
      </c>
      <c r="N2599" s="29" t="str">
        <f t="shared" si="284"/>
        <v/>
      </c>
      <c r="O2599" s="21">
        <f t="shared" ca="1" si="285"/>
        <v>-1.4595133730333345</v>
      </c>
      <c r="P2599" s="10" t="str">
        <f t="shared" si="286"/>
        <v>财报</v>
      </c>
    </row>
    <row r="2600" spans="1:16" x14ac:dyDescent="0.2">
      <c r="A2600" s="17">
        <f t="shared" ca="1" si="281"/>
        <v>1157</v>
      </c>
      <c r="B2600" s="8" t="s">
        <v>5194</v>
      </c>
      <c r="C2600" s="8" t="s">
        <v>5195</v>
      </c>
      <c r="D2600" s="13">
        <f>IFERROR([1]!EM_S_QSTM07_IS(B2600,"61",$C$1,"1")/1000000,"")</f>
        <v>112.75266975</v>
      </c>
      <c r="E2600" s="13" t="str">
        <f>IFERROR([1]!EM_S_PERFORMANCEEXPRESS_PERFEXNETPROFITTOSHAREHOLDER(B2600,$C$1)/1000000,"")</f>
        <v/>
      </c>
      <c r="F2600" s="13">
        <f>IFERROR([1]!EM_S_PROFITNOTICE_FORECASTT(B2600,$C$1)/1000000,"")</f>
        <v>220.39</v>
      </c>
      <c r="G2600" s="13">
        <f>IFERROR([1]!EM_S_PROFITNOTICE_FORECASTL(B2600,$C$1)/1000000,"")</f>
        <v>199.4</v>
      </c>
      <c r="H2600" s="13">
        <f t="shared" si="282"/>
        <v>209.89499999999998</v>
      </c>
      <c r="I2600" s="20">
        <f>IFERROR([1]!EM_S_QSTM07_IS(B2600,"61",$I$1,"1")/1000000,"")</f>
        <v>95.157949450000004</v>
      </c>
      <c r="J2600" s="13">
        <f t="shared" si="280"/>
        <v>17.594720299999992</v>
      </c>
      <c r="K2600" s="13">
        <f>IFERROR([1]!EM_S_QSTM07_IS(B2600,"61",$K$2,"1")/1000000,"")</f>
        <v>72.998381080000001</v>
      </c>
      <c r="L2600" s="14">
        <f t="shared" si="283"/>
        <v>-0.75897108895171694</v>
      </c>
      <c r="M2600" s="33" t="str">
        <f ca="1">[1]!EM_S_MAJASSRES_NUM(B2600,$M$2,$M$1)</f>
        <v/>
      </c>
      <c r="N2600" s="29" t="str">
        <f t="shared" si="284"/>
        <v/>
      </c>
      <c r="O2600" s="21">
        <f t="shared" ca="1" si="285"/>
        <v>-0.75897108895171694</v>
      </c>
      <c r="P2600" s="10" t="str">
        <f t="shared" si="286"/>
        <v>财报</v>
      </c>
    </row>
    <row r="2601" spans="1:16" x14ac:dyDescent="0.2">
      <c r="A2601" s="17" t="str">
        <f t="shared" ca="1" si="281"/>
        <v/>
      </c>
      <c r="B2601" s="8" t="s">
        <v>5196</v>
      </c>
      <c r="C2601" s="8" t="s">
        <v>5197</v>
      </c>
      <c r="D2601" s="13">
        <f>IFERROR([1]!EM_S_QSTM07_IS(B2601,"61",$C$1,"1")/1000000,"")</f>
        <v>28.226157690000001</v>
      </c>
      <c r="E2601" s="13" t="str">
        <f>IFERROR([1]!EM_S_PERFORMANCEEXPRESS_PERFEXNETPROFITTOSHAREHOLDER(B2601,$C$1)/1000000,"")</f>
        <v/>
      </c>
      <c r="F2601" s="13" t="str">
        <f>IFERROR([1]!EM_S_PROFITNOTICE_FORECASTT(B2601,$C$1)/1000000,"")</f>
        <v/>
      </c>
      <c r="G2601" s="13" t="str">
        <f>IFERROR([1]!EM_S_PROFITNOTICE_FORECASTL(B2601,$C$1)/1000000,"")</f>
        <v/>
      </c>
      <c r="H2601" s="13" t="str">
        <f t="shared" si="282"/>
        <v/>
      </c>
      <c r="I2601" s="20">
        <f>IFERROR([1]!EM_S_QSTM07_IS(B2601,"61",$I$1,"1")/1000000,"")</f>
        <v>36.64709199</v>
      </c>
      <c r="J2601" s="13">
        <f t="shared" si="280"/>
        <v>-8.420934299999999</v>
      </c>
      <c r="K2601" s="13">
        <f>IFERROR([1]!EM_S_QSTM07_IS(B2601,"61",$K$2,"1")/1000000,"")</f>
        <v>2.0679855900000002</v>
      </c>
      <c r="L2601" s="14">
        <f t="shared" si="283"/>
        <v>-5.0720468946787962</v>
      </c>
      <c r="M2601" s="33" t="str">
        <f ca="1">[1]!EM_S_MAJASSRES_NUM(B2601,$M$2,$M$1)</f>
        <v/>
      </c>
      <c r="N2601" s="29">
        <f t="shared" si="284"/>
        <v>1</v>
      </c>
      <c r="O2601" s="21" t="str">
        <f t="shared" ca="1" si="285"/>
        <v/>
      </c>
      <c r="P2601" s="10" t="str">
        <f t="shared" si="286"/>
        <v>财报</v>
      </c>
    </row>
    <row r="2602" spans="1:16" x14ac:dyDescent="0.2">
      <c r="A2602" s="17">
        <f t="shared" ca="1" si="281"/>
        <v>1360</v>
      </c>
      <c r="B2602" s="8" t="s">
        <v>5198</v>
      </c>
      <c r="C2602" s="8" t="s">
        <v>5199</v>
      </c>
      <c r="D2602" s="13">
        <f>IFERROR([1]!EM_S_QSTM07_IS(B2602,"61",$C$1,"1")/1000000,"")</f>
        <v>5221</v>
      </c>
      <c r="E2602" s="13">
        <f>IFERROR([1]!EM_S_PERFORMANCEEXPRESS_PERFEXNETPROFITTOSHAREHOLDER(B2602,$C$1)/1000000,"")</f>
        <v>9828</v>
      </c>
      <c r="F2602" s="13" t="str">
        <f>IFERROR([1]!EM_S_PROFITNOTICE_FORECASTT(B2602,$C$1)/1000000,"")</f>
        <v/>
      </c>
      <c r="G2602" s="13" t="str">
        <f>IFERROR([1]!EM_S_PROFITNOTICE_FORECASTL(B2602,$C$1)/1000000,"")</f>
        <v/>
      </c>
      <c r="H2602" s="13" t="str">
        <f t="shared" si="282"/>
        <v/>
      </c>
      <c r="I2602" s="20">
        <f>IFERROR([1]!EM_S_QSTM07_IS(B2602,"61",$I$1,"1")/1000000,"")</f>
        <v>4607</v>
      </c>
      <c r="J2602" s="13">
        <f t="shared" si="280"/>
        <v>614</v>
      </c>
      <c r="K2602" s="13">
        <f>IFERROR([1]!EM_S_QSTM07_IS(B2602,"61",$K$2,"1")/1000000,"")</f>
        <v>6037</v>
      </c>
      <c r="L2602" s="14">
        <f t="shared" si="283"/>
        <v>-0.89829385456352495</v>
      </c>
      <c r="M2602" s="33" t="str">
        <f ca="1">[1]!EM_S_MAJASSRES_NUM(B2602,$M$2,$M$1)</f>
        <v/>
      </c>
      <c r="N2602" s="29" t="str">
        <f t="shared" si="284"/>
        <v/>
      </c>
      <c r="O2602" s="21">
        <f t="shared" ca="1" si="285"/>
        <v>-0.89829385456352495</v>
      </c>
      <c r="P2602" s="10" t="str">
        <f t="shared" si="286"/>
        <v>财报</v>
      </c>
    </row>
    <row r="2603" spans="1:16" x14ac:dyDescent="0.2">
      <c r="A2603" s="17">
        <f t="shared" ca="1" si="281"/>
        <v>984</v>
      </c>
      <c r="B2603" s="8" t="s">
        <v>5200</v>
      </c>
      <c r="C2603" s="8" t="s">
        <v>5201</v>
      </c>
      <c r="D2603" s="13">
        <f>IFERROR([1]!EM_S_QSTM07_IS(B2603,"61",$C$1,"1")/1000000,"")</f>
        <v>510.98727751000001</v>
      </c>
      <c r="E2603" s="13" t="str">
        <f>IFERROR([1]!EM_S_PERFORMANCEEXPRESS_PERFEXNETPROFITTOSHAREHOLDER(B2603,$C$1)/1000000,"")</f>
        <v/>
      </c>
      <c r="F2603" s="13" t="str">
        <f>IFERROR([1]!EM_S_PROFITNOTICE_FORECASTT(B2603,$C$1)/1000000,"")</f>
        <v/>
      </c>
      <c r="G2603" s="13" t="str">
        <f>IFERROR([1]!EM_S_PROFITNOTICE_FORECASTL(B2603,$C$1)/1000000,"")</f>
        <v/>
      </c>
      <c r="H2603" s="13" t="str">
        <f t="shared" si="282"/>
        <v/>
      </c>
      <c r="I2603" s="20">
        <f>IFERROR([1]!EM_S_QSTM07_IS(B2603,"61",$I$1,"1")/1000000,"")</f>
        <v>329.25388914000001</v>
      </c>
      <c r="J2603" s="13">
        <f t="shared" si="280"/>
        <v>181.73338837</v>
      </c>
      <c r="K2603" s="13">
        <f>IFERROR([1]!EM_S_QSTM07_IS(B2603,"61",$K$2,"1")/1000000,"")</f>
        <v>492.5484151</v>
      </c>
      <c r="L2603" s="14">
        <f t="shared" si="283"/>
        <v>-0.63103446727545875</v>
      </c>
      <c r="M2603" s="33" t="str">
        <f ca="1">[1]!EM_S_MAJASSRES_NUM(B2603,$M$2,$M$1)</f>
        <v/>
      </c>
      <c r="N2603" s="29" t="str">
        <f t="shared" si="284"/>
        <v/>
      </c>
      <c r="O2603" s="21">
        <f t="shared" ca="1" si="285"/>
        <v>-0.63103446727545875</v>
      </c>
      <c r="P2603" s="10" t="str">
        <f t="shared" si="286"/>
        <v>财报</v>
      </c>
    </row>
    <row r="2604" spans="1:16" x14ac:dyDescent="0.2">
      <c r="A2604" s="17">
        <f t="shared" ca="1" si="281"/>
        <v>1214</v>
      </c>
      <c r="B2604" s="8" t="s">
        <v>5202</v>
      </c>
      <c r="C2604" s="8" t="s">
        <v>5203</v>
      </c>
      <c r="D2604" s="13">
        <f>IFERROR([1]!EM_S_QSTM07_IS(B2604,"61",$C$1,"1")/1000000,"")</f>
        <v>138.87464156000001</v>
      </c>
      <c r="E2604" s="13">
        <f>IFERROR([1]!EM_S_PERFORMANCEEXPRESS_PERFEXNETPROFITTOSHAREHOLDER(B2604,$C$1)/1000000,"")</f>
        <v>147.0051</v>
      </c>
      <c r="F2604" s="13" t="str">
        <f>IFERROR([1]!EM_S_PROFITNOTICE_FORECASTT(B2604,$C$1)/1000000,"")</f>
        <v/>
      </c>
      <c r="G2604" s="13" t="str">
        <f>IFERROR([1]!EM_S_PROFITNOTICE_FORECASTL(B2604,$C$1)/1000000,"")</f>
        <v/>
      </c>
      <c r="H2604" s="13" t="str">
        <f t="shared" si="282"/>
        <v/>
      </c>
      <c r="I2604" s="20">
        <f>IFERROR([1]!EM_S_QSTM07_IS(B2604,"61",$I$1,"1")/1000000,"")</f>
        <v>7.4285585300000001</v>
      </c>
      <c r="J2604" s="13">
        <f t="shared" si="280"/>
        <v>131.44608303000001</v>
      </c>
      <c r="K2604" s="13">
        <f>IFERROR([1]!EM_S_QSTM07_IS(B2604,"61",$K$2,"1")/1000000,"")</f>
        <v>641.84109946000001</v>
      </c>
      <c r="L2604" s="14">
        <f t="shared" si="283"/>
        <v>-0.7952046337627966</v>
      </c>
      <c r="M2604" s="33" t="str">
        <f ca="1">[1]!EM_S_MAJASSRES_NUM(B2604,$M$2,$M$1)</f>
        <v/>
      </c>
      <c r="N2604" s="29" t="str">
        <f t="shared" si="284"/>
        <v/>
      </c>
      <c r="O2604" s="21">
        <f t="shared" ca="1" si="285"/>
        <v>-0.7952046337627966</v>
      </c>
      <c r="P2604" s="10" t="str">
        <f t="shared" si="286"/>
        <v>财报</v>
      </c>
    </row>
    <row r="2605" spans="1:16" x14ac:dyDescent="0.2">
      <c r="A2605" s="17">
        <f t="shared" ca="1" si="281"/>
        <v>724</v>
      </c>
      <c r="B2605" s="8" t="s">
        <v>5204</v>
      </c>
      <c r="C2605" s="8" t="s">
        <v>5205</v>
      </c>
      <c r="D2605" s="13">
        <f>IFERROR([1]!EM_S_QSTM07_IS(B2605,"61",$C$1,"1")/1000000,"")</f>
        <v>24.29531356</v>
      </c>
      <c r="E2605" s="13">
        <f>IFERROR([1]!EM_S_PERFORMANCEEXPRESS_PERFEXNETPROFITTOSHAREHOLDER(B2605,$C$1)/1000000,"")</f>
        <v>28.310500000000001</v>
      </c>
      <c r="F2605" s="13" t="str">
        <f>IFERROR([1]!EM_S_PROFITNOTICE_FORECASTT(B2605,$C$1)/1000000,"")</f>
        <v/>
      </c>
      <c r="G2605" s="13" t="str">
        <f>IFERROR([1]!EM_S_PROFITNOTICE_FORECASTL(B2605,$C$1)/1000000,"")</f>
        <v/>
      </c>
      <c r="H2605" s="13" t="str">
        <f t="shared" si="282"/>
        <v/>
      </c>
      <c r="I2605" s="20">
        <f>IFERROR([1]!EM_S_QSTM07_IS(B2605,"61",$I$1,"1")/1000000,"")</f>
        <v>4.0151812200000006</v>
      </c>
      <c r="J2605" s="13">
        <f t="shared" si="280"/>
        <v>20.280132340000002</v>
      </c>
      <c r="K2605" s="13">
        <f>IFERROR([1]!EM_S_QSTM07_IS(B2605,"61",$K$2,"1")/1000000,"")</f>
        <v>34.770357700000005</v>
      </c>
      <c r="L2605" s="14">
        <f t="shared" si="283"/>
        <v>-0.41674076191629172</v>
      </c>
      <c r="M2605" s="33" t="str">
        <f ca="1">[1]!EM_S_MAJASSRES_NUM(B2605,$M$2,$M$1)</f>
        <v/>
      </c>
      <c r="N2605" s="29" t="str">
        <f t="shared" si="284"/>
        <v/>
      </c>
      <c r="O2605" s="21">
        <f t="shared" ca="1" si="285"/>
        <v>-0.41674076191629172</v>
      </c>
      <c r="P2605" s="10" t="str">
        <f t="shared" si="286"/>
        <v>财报</v>
      </c>
    </row>
    <row r="2606" spans="1:16" x14ac:dyDescent="0.2">
      <c r="A2606" s="17">
        <f t="shared" ca="1" si="281"/>
        <v>31</v>
      </c>
      <c r="B2606" s="8" t="s">
        <v>5206</v>
      </c>
      <c r="C2606" s="8" t="s">
        <v>5207</v>
      </c>
      <c r="D2606" s="13">
        <f>IFERROR([1]!EM_S_QSTM07_IS(B2606,"61",$C$1,"1")/1000000,"")</f>
        <v>-41.653813670000005</v>
      </c>
      <c r="E2606" s="13" t="str">
        <f>IFERROR([1]!EM_S_PERFORMANCEEXPRESS_PERFEXNETPROFITTOSHAREHOLDER(B2606,$C$1)/1000000,"")</f>
        <v/>
      </c>
      <c r="F2606" s="13">
        <f>IFERROR([1]!EM_S_PROFITNOTICE_FORECASTT(B2606,$C$1)/1000000,"")</f>
        <v>-130</v>
      </c>
      <c r="G2606" s="13">
        <f>IFERROR([1]!EM_S_PROFITNOTICE_FORECASTL(B2606,$C$1)/1000000,"")</f>
        <v>-160</v>
      </c>
      <c r="H2606" s="13">
        <f t="shared" si="282"/>
        <v>-145</v>
      </c>
      <c r="I2606" s="20">
        <f>IFERROR([1]!EM_S_QSTM07_IS(B2606,"61",$I$1,"1")/1000000,"")</f>
        <v>-101.17645082999999</v>
      </c>
      <c r="J2606" s="13">
        <f t="shared" si="280"/>
        <v>59.522637159999988</v>
      </c>
      <c r="K2606" s="13">
        <f>IFERROR([1]!EM_S_QSTM07_IS(B2606,"61",$K$2,"1")/1000000,"")</f>
        <v>12.170960460000002</v>
      </c>
      <c r="L2606" s="14">
        <f t="shared" si="283"/>
        <v>3.8905456028406142</v>
      </c>
      <c r="M2606" s="33" t="str">
        <f ca="1">[1]!EM_S_MAJASSRES_NUM(B2606,$M$2,$M$1)</f>
        <v/>
      </c>
      <c r="N2606" s="29" t="str">
        <f t="shared" si="284"/>
        <v/>
      </c>
      <c r="O2606" s="21">
        <f t="shared" ca="1" si="285"/>
        <v>3.8905456028406142</v>
      </c>
      <c r="P2606" s="10" t="str">
        <f t="shared" si="286"/>
        <v>财报</v>
      </c>
    </row>
    <row r="2607" spans="1:16" x14ac:dyDescent="0.2">
      <c r="A2607" s="17">
        <f t="shared" ca="1" si="281"/>
        <v>253</v>
      </c>
      <c r="B2607" s="8" t="s">
        <v>5208</v>
      </c>
      <c r="C2607" s="8" t="s">
        <v>5209</v>
      </c>
      <c r="D2607" s="13">
        <f>IFERROR([1]!EM_S_QSTM07_IS(B2607,"61",$C$1,"1")/1000000,"")</f>
        <v>-359.32092045999997</v>
      </c>
      <c r="E2607" s="13" t="str">
        <f>IFERROR([1]!EM_S_PERFORMANCEEXPRESS_PERFEXNETPROFITTOSHAREHOLDER(B2607,$C$1)/1000000,"")</f>
        <v/>
      </c>
      <c r="F2607" s="13" t="str">
        <f>IFERROR([1]!EM_S_PROFITNOTICE_FORECASTT(B2607,$C$1)/1000000,"")</f>
        <v/>
      </c>
      <c r="G2607" s="13" t="str">
        <f>IFERROR([1]!EM_S_PROFITNOTICE_FORECASTL(B2607,$C$1)/1000000,"")</f>
        <v/>
      </c>
      <c r="H2607" s="13" t="str">
        <f t="shared" si="282"/>
        <v/>
      </c>
      <c r="I2607" s="20">
        <f>IFERROR([1]!EM_S_QSTM07_IS(B2607,"61",$I$1,"1")/1000000,"")</f>
        <v>-319.15439572000002</v>
      </c>
      <c r="J2607" s="13">
        <f t="shared" si="280"/>
        <v>-40.166524739999943</v>
      </c>
      <c r="K2607" s="13">
        <f>IFERROR([1]!EM_S_QSTM07_IS(B2607,"61",$K$2,"1")/1000000,"")</f>
        <v>-228.22935407</v>
      </c>
      <c r="L2607" s="14">
        <f t="shared" si="283"/>
        <v>0.82400806897223</v>
      </c>
      <c r="M2607" s="33" t="str">
        <f ca="1">[1]!EM_S_MAJASSRES_NUM(B2607,$M$2,$M$1)</f>
        <v/>
      </c>
      <c r="N2607" s="29" t="str">
        <f t="shared" si="284"/>
        <v/>
      </c>
      <c r="O2607" s="21">
        <f t="shared" ca="1" si="285"/>
        <v>0.82400806897223</v>
      </c>
      <c r="P2607" s="10" t="str">
        <f t="shared" si="286"/>
        <v>财报</v>
      </c>
    </row>
    <row r="2608" spans="1:16" x14ac:dyDescent="0.2">
      <c r="A2608" s="17">
        <f t="shared" ca="1" si="281"/>
        <v>1558</v>
      </c>
      <c r="B2608" s="8" t="s">
        <v>5210</v>
      </c>
      <c r="C2608" s="8" t="s">
        <v>5211</v>
      </c>
      <c r="D2608" s="13">
        <f>IFERROR([1]!EM_S_QSTM07_IS(B2608,"61",$C$1,"1")/1000000,"")</f>
        <v>334.59874172000002</v>
      </c>
      <c r="E2608" s="13" t="str">
        <f>IFERROR([1]!EM_S_PERFORMANCEEXPRESS_PERFEXNETPROFITTOSHAREHOLDER(B2608,$C$1)/1000000,"")</f>
        <v/>
      </c>
      <c r="F2608" s="13" t="str">
        <f>IFERROR([1]!EM_S_PROFITNOTICE_FORECASTT(B2608,$C$1)/1000000,"")</f>
        <v/>
      </c>
      <c r="G2608" s="13" t="str">
        <f>IFERROR([1]!EM_S_PROFITNOTICE_FORECASTL(B2608,$C$1)/1000000,"")</f>
        <v/>
      </c>
      <c r="H2608" s="13" t="str">
        <f t="shared" si="282"/>
        <v/>
      </c>
      <c r="I2608" s="20">
        <f>IFERROR([1]!EM_S_QSTM07_IS(B2608,"61",$I$1,"1")/1000000,"")</f>
        <v>340.84700464999997</v>
      </c>
      <c r="J2608" s="13">
        <f t="shared" si="280"/>
        <v>-6.248262929999953</v>
      </c>
      <c r="K2608" s="13">
        <f>IFERROR([1]!EM_S_QSTM07_IS(B2608,"61",$K$2,"1")/1000000,"")</f>
        <v>269.39243629999999</v>
      </c>
      <c r="L2608" s="14">
        <f t="shared" si="283"/>
        <v>-1.0231939063168121</v>
      </c>
      <c r="M2608" s="33" t="str">
        <f ca="1">[1]!EM_S_MAJASSRES_NUM(B2608,$M$2,$M$1)</f>
        <v/>
      </c>
      <c r="N2608" s="29" t="str">
        <f t="shared" si="284"/>
        <v/>
      </c>
      <c r="O2608" s="21">
        <f t="shared" ca="1" si="285"/>
        <v>-1.0231939063168121</v>
      </c>
      <c r="P2608" s="10" t="str">
        <f t="shared" si="286"/>
        <v>财报</v>
      </c>
    </row>
    <row r="2609" spans="1:16" x14ac:dyDescent="0.2">
      <c r="A2609" s="17">
        <f t="shared" ca="1" si="281"/>
        <v>1885</v>
      </c>
      <c r="B2609" s="8" t="s">
        <v>5212</v>
      </c>
      <c r="C2609" s="8" t="s">
        <v>5213</v>
      </c>
      <c r="D2609" s="13">
        <f>IFERROR([1]!EM_S_QSTM07_IS(B2609,"61",$C$1,"1")/1000000,"")</f>
        <v>1022.328</v>
      </c>
      <c r="E2609" s="13" t="str">
        <f>IFERROR([1]!EM_S_PERFORMANCEEXPRESS_PERFEXNETPROFITTOSHAREHOLDER(B2609,$C$1)/1000000,"")</f>
        <v/>
      </c>
      <c r="F2609" s="13" t="str">
        <f>IFERROR([1]!EM_S_PROFITNOTICE_FORECASTT(B2609,$C$1)/1000000,"")</f>
        <v/>
      </c>
      <c r="G2609" s="13" t="str">
        <f>IFERROR([1]!EM_S_PROFITNOTICE_FORECASTL(B2609,$C$1)/1000000,"")</f>
        <v/>
      </c>
      <c r="H2609" s="13" t="str">
        <f t="shared" si="282"/>
        <v/>
      </c>
      <c r="I2609" s="20">
        <f>IFERROR([1]!EM_S_QSTM07_IS(B2609,"61",$I$1,"1")/1000000,"")</f>
        <v>2435.2930000000001</v>
      </c>
      <c r="J2609" s="13">
        <f t="shared" si="280"/>
        <v>-1412.9650000000001</v>
      </c>
      <c r="K2609" s="13">
        <f>IFERROR([1]!EM_S_QSTM07_IS(B2609,"61",$K$2,"1")/1000000,"")</f>
        <v>2262.37</v>
      </c>
      <c r="L2609" s="14">
        <f t="shared" si="283"/>
        <v>-1.624550802919063</v>
      </c>
      <c r="M2609" s="33" t="str">
        <f ca="1">[1]!EM_S_MAJASSRES_NUM(B2609,$M$2,$M$1)</f>
        <v/>
      </c>
      <c r="N2609" s="29" t="str">
        <f t="shared" si="284"/>
        <v/>
      </c>
      <c r="O2609" s="21">
        <f t="shared" ca="1" si="285"/>
        <v>-1.624550802919063</v>
      </c>
      <c r="P2609" s="10" t="str">
        <f t="shared" si="286"/>
        <v>财报</v>
      </c>
    </row>
    <row r="2610" spans="1:16" x14ac:dyDescent="0.2">
      <c r="A2610" s="17" t="str">
        <f t="shared" ca="1" si="281"/>
        <v/>
      </c>
      <c r="B2610" s="8" t="s">
        <v>5214</v>
      </c>
      <c r="C2610" s="8" t="s">
        <v>5215</v>
      </c>
      <c r="D2610" s="13">
        <f>IFERROR([1]!EM_S_QSTM07_IS(B2610,"61",$C$1,"1")/1000000,"")</f>
        <v>3.94550869</v>
      </c>
      <c r="E2610" s="13" t="str">
        <f>IFERROR([1]!EM_S_PERFORMANCEEXPRESS_PERFEXNETPROFITTOSHAREHOLDER(B2610,$C$1)/1000000,"")</f>
        <v/>
      </c>
      <c r="F2610" s="13" t="str">
        <f>IFERROR([1]!EM_S_PROFITNOTICE_FORECASTT(B2610,$C$1)/1000000,"")</f>
        <v/>
      </c>
      <c r="G2610" s="13" t="str">
        <f>IFERROR([1]!EM_S_PROFITNOTICE_FORECASTL(B2610,$C$1)/1000000,"")</f>
        <v/>
      </c>
      <c r="H2610" s="13" t="str">
        <f t="shared" si="282"/>
        <v/>
      </c>
      <c r="I2610" s="20">
        <f>IFERROR([1]!EM_S_QSTM07_IS(B2610,"61",$I$1,"1")/1000000,"")</f>
        <v>-21.076968090000001</v>
      </c>
      <c r="J2610" s="13">
        <f t="shared" si="280"/>
        <v>25.022476780000002</v>
      </c>
      <c r="K2610" s="13">
        <f>IFERROR([1]!EM_S_QSTM07_IS(B2610,"61",$K$2,"1")/1000000,"")</f>
        <v>4.9149536900000008</v>
      </c>
      <c r="L2610" s="14">
        <f t="shared" si="283"/>
        <v>4.0910910576656923</v>
      </c>
      <c r="M2610" s="33" t="str">
        <f ca="1">[1]!EM_S_MAJASSRES_NUM(B2610,$M$2,$M$1)</f>
        <v/>
      </c>
      <c r="N2610" s="29">
        <f t="shared" si="284"/>
        <v>1</v>
      </c>
      <c r="O2610" s="21" t="str">
        <f t="shared" ca="1" si="285"/>
        <v/>
      </c>
      <c r="P2610" s="10" t="str">
        <f t="shared" si="286"/>
        <v>财报</v>
      </c>
    </row>
    <row r="2611" spans="1:16" x14ac:dyDescent="0.2">
      <c r="A2611" s="17">
        <f t="shared" ca="1" si="281"/>
        <v>1868</v>
      </c>
      <c r="B2611" s="8" t="s">
        <v>5216</v>
      </c>
      <c r="C2611" s="8" t="s">
        <v>5217</v>
      </c>
      <c r="D2611" s="13">
        <f>IFERROR([1]!EM_S_QSTM07_IS(B2611,"61",$C$1,"1")/1000000,"")</f>
        <v>18.417105790000001</v>
      </c>
      <c r="E2611" s="13">
        <f>IFERROR([1]!EM_S_PERFORMANCEEXPRESS_PERFEXNETPROFITTOSHAREHOLDER(B2611,$C$1)/1000000,"")</f>
        <v>50.300915520000004</v>
      </c>
      <c r="F2611" s="13" t="str">
        <f>IFERROR([1]!EM_S_PROFITNOTICE_FORECASTT(B2611,$C$1)/1000000,"")</f>
        <v/>
      </c>
      <c r="G2611" s="13" t="str">
        <f>IFERROR([1]!EM_S_PROFITNOTICE_FORECASTL(B2611,$C$1)/1000000,"")</f>
        <v/>
      </c>
      <c r="H2611" s="13" t="str">
        <f t="shared" si="282"/>
        <v/>
      </c>
      <c r="I2611" s="20">
        <f>IFERROR([1]!EM_S_QSTM07_IS(B2611,"61",$I$1,"1")/1000000,"")</f>
        <v>31.883809729999999</v>
      </c>
      <c r="J2611" s="13">
        <f t="shared" si="280"/>
        <v>-13.466703939999999</v>
      </c>
      <c r="K2611" s="13">
        <f>IFERROR([1]!EM_S_QSTM07_IS(B2611,"61",$K$2,"1")/1000000,"")</f>
        <v>23.0801549</v>
      </c>
      <c r="L2611" s="14">
        <f t="shared" si="283"/>
        <v>-1.5834754575239007</v>
      </c>
      <c r="M2611" s="33" t="str">
        <f ca="1">[1]!EM_S_MAJASSRES_NUM(B2611,$M$2,$M$1)</f>
        <v/>
      </c>
      <c r="N2611" s="29" t="str">
        <f t="shared" si="284"/>
        <v/>
      </c>
      <c r="O2611" s="21">
        <f t="shared" ca="1" si="285"/>
        <v>-1.5834754575239007</v>
      </c>
      <c r="P2611" s="10" t="str">
        <f t="shared" si="286"/>
        <v>财报</v>
      </c>
    </row>
    <row r="2612" spans="1:16" x14ac:dyDescent="0.2">
      <c r="A2612" s="17">
        <f t="shared" ca="1" si="281"/>
        <v>1315</v>
      </c>
      <c r="B2612" s="8" t="s">
        <v>5218</v>
      </c>
      <c r="C2612" s="8" t="s">
        <v>5219</v>
      </c>
      <c r="D2612" s="13">
        <f>IFERROR([1]!EM_S_QSTM07_IS(B2612,"61",$C$1,"1")/1000000,"")</f>
        <v>461.15590857999996</v>
      </c>
      <c r="E2612" s="13" t="str">
        <f>IFERROR([1]!EM_S_PERFORMANCEEXPRESS_PERFEXNETPROFITTOSHAREHOLDER(B2612,$C$1)/1000000,"")</f>
        <v/>
      </c>
      <c r="F2612" s="13" t="str">
        <f>IFERROR([1]!EM_S_PROFITNOTICE_FORECASTT(B2612,$C$1)/1000000,"")</f>
        <v/>
      </c>
      <c r="G2612" s="13" t="str">
        <f>IFERROR([1]!EM_S_PROFITNOTICE_FORECASTL(B2612,$C$1)/1000000,"")</f>
        <v/>
      </c>
      <c r="H2612" s="13" t="str">
        <f t="shared" si="282"/>
        <v/>
      </c>
      <c r="I2612" s="20">
        <f>IFERROR([1]!EM_S_QSTM07_IS(B2612,"61",$I$1,"1")/1000000,"")</f>
        <v>382.30310557999996</v>
      </c>
      <c r="J2612" s="13">
        <f t="shared" si="280"/>
        <v>78.852802999999994</v>
      </c>
      <c r="K2612" s="13">
        <f>IFERROR([1]!EM_S_QSTM07_IS(B2612,"61",$K$2,"1")/1000000,"")</f>
        <v>601.30655387000002</v>
      </c>
      <c r="L2612" s="14">
        <f t="shared" si="283"/>
        <v>-0.86886422159794441</v>
      </c>
      <c r="M2612" s="33" t="str">
        <f ca="1">[1]!EM_S_MAJASSRES_NUM(B2612,$M$2,$M$1)</f>
        <v/>
      </c>
      <c r="N2612" s="29" t="str">
        <f t="shared" si="284"/>
        <v/>
      </c>
      <c r="O2612" s="21">
        <f t="shared" ca="1" si="285"/>
        <v>-0.86886422159794441</v>
      </c>
      <c r="P2612" s="10" t="str">
        <f t="shared" si="286"/>
        <v>财报</v>
      </c>
    </row>
    <row r="2613" spans="1:16" x14ac:dyDescent="0.2">
      <c r="A2613" s="17">
        <f t="shared" ca="1" si="281"/>
        <v>258</v>
      </c>
      <c r="B2613" s="8" t="s">
        <v>5220</v>
      </c>
      <c r="C2613" s="8" t="s">
        <v>5221</v>
      </c>
      <c r="D2613" s="13">
        <f>IFERROR([1]!EM_S_QSTM07_IS(B2613,"61",$C$1,"1")/1000000,"")</f>
        <v>-129.42238123999999</v>
      </c>
      <c r="E2613" s="13" t="str">
        <f>IFERROR([1]!EM_S_PERFORMANCEEXPRESS_PERFEXNETPROFITTOSHAREHOLDER(B2613,$C$1)/1000000,"")</f>
        <v/>
      </c>
      <c r="F2613" s="13" t="str">
        <f>IFERROR([1]!EM_S_PROFITNOTICE_FORECASTT(B2613,$C$1)/1000000,"")</f>
        <v/>
      </c>
      <c r="G2613" s="13" t="str">
        <f>IFERROR([1]!EM_S_PROFITNOTICE_FORECASTL(B2613,$C$1)/1000000,"")</f>
        <v/>
      </c>
      <c r="H2613" s="13" t="str">
        <f t="shared" si="282"/>
        <v/>
      </c>
      <c r="I2613" s="20">
        <f>IFERROR([1]!EM_S_QSTM07_IS(B2613,"61",$I$1,"1")/1000000,"")</f>
        <v>-86.926135119999998</v>
      </c>
      <c r="J2613" s="13">
        <f t="shared" si="280"/>
        <v>-42.496246119999995</v>
      </c>
      <c r="K2613" s="13">
        <f>IFERROR([1]!EM_S_QSTM07_IS(B2613,"61",$K$2,"1")/1000000,"")</f>
        <v>-202.20932797</v>
      </c>
      <c r="L2613" s="14">
        <f t="shared" si="283"/>
        <v>0.78984032761186573</v>
      </c>
      <c r="M2613" s="33" t="str">
        <f ca="1">[1]!EM_S_MAJASSRES_NUM(B2613,$M$2,$M$1)</f>
        <v/>
      </c>
      <c r="N2613" s="29" t="str">
        <f t="shared" si="284"/>
        <v/>
      </c>
      <c r="O2613" s="21">
        <f t="shared" ca="1" si="285"/>
        <v>0.78984032761186573</v>
      </c>
      <c r="P2613" s="10" t="str">
        <f t="shared" si="286"/>
        <v>财报</v>
      </c>
    </row>
    <row r="2614" spans="1:16" x14ac:dyDescent="0.2">
      <c r="A2614" s="17">
        <f t="shared" ca="1" si="281"/>
        <v>521</v>
      </c>
      <c r="B2614" s="8" t="s">
        <v>5222</v>
      </c>
      <c r="C2614" s="8" t="s">
        <v>5223</v>
      </c>
      <c r="D2614" s="13">
        <f>IFERROR([1]!EM_S_QSTM07_IS(B2614,"61",$C$1,"1")/1000000,"")</f>
        <v>66.825511000000006</v>
      </c>
      <c r="E2614" s="13" t="str">
        <f>IFERROR([1]!EM_S_PERFORMANCEEXPRESS_PERFEXNETPROFITTOSHAREHOLDER(B2614,$C$1)/1000000,"")</f>
        <v/>
      </c>
      <c r="F2614" s="13" t="str">
        <f>IFERROR([1]!EM_S_PROFITNOTICE_FORECASTT(B2614,$C$1)/1000000,"")</f>
        <v/>
      </c>
      <c r="G2614" s="13" t="str">
        <f>IFERROR([1]!EM_S_PROFITNOTICE_FORECASTL(B2614,$C$1)/1000000,"")</f>
        <v/>
      </c>
      <c r="H2614" s="13" t="str">
        <f t="shared" si="282"/>
        <v/>
      </c>
      <c r="I2614" s="20">
        <f>IFERROR([1]!EM_S_QSTM07_IS(B2614,"61",$I$1,"1")/1000000,"")</f>
        <v>9.9498302699999996</v>
      </c>
      <c r="J2614" s="13">
        <f t="shared" si="280"/>
        <v>56.875680730000006</v>
      </c>
      <c r="K2614" s="13">
        <f>IFERROR([1]!EM_S_QSTM07_IS(B2614,"61",$K$2,"1")/1000000,"")</f>
        <v>66.868532799999997</v>
      </c>
      <c r="L2614" s="14">
        <f t="shared" si="283"/>
        <v>-0.14944027708650415</v>
      </c>
      <c r="M2614" s="33" t="str">
        <f ca="1">[1]!EM_S_MAJASSRES_NUM(B2614,$M$2,$M$1)</f>
        <v/>
      </c>
      <c r="N2614" s="29" t="str">
        <f t="shared" si="284"/>
        <v/>
      </c>
      <c r="O2614" s="21">
        <f t="shared" ca="1" si="285"/>
        <v>-0.14944027708650415</v>
      </c>
      <c r="P2614" s="10" t="str">
        <f t="shared" si="286"/>
        <v>财报</v>
      </c>
    </row>
    <row r="2615" spans="1:16" x14ac:dyDescent="0.2">
      <c r="A2615" s="17" t="str">
        <f t="shared" ca="1" si="281"/>
        <v/>
      </c>
      <c r="B2615" s="8" t="s">
        <v>5224</v>
      </c>
      <c r="C2615" s="8" t="s">
        <v>5225</v>
      </c>
      <c r="D2615" s="13" t="str">
        <f>IFERROR([1]!EM_S_QSTM07_IS(B2615,"61",$C$1,"1")/1000000,"")</f>
        <v/>
      </c>
      <c r="E2615" s="13" t="str">
        <f>IFERROR([1]!EM_S_PERFORMANCEEXPRESS_PERFEXNETPROFITTOSHAREHOLDER(B2615,$C$1)/1000000,"")</f>
        <v/>
      </c>
      <c r="F2615" s="13" t="str">
        <f>IFERROR([1]!EM_S_PROFITNOTICE_FORECASTT(B2615,$C$1)/1000000,"")</f>
        <v/>
      </c>
      <c r="G2615" s="13" t="str">
        <f>IFERROR([1]!EM_S_PROFITNOTICE_FORECASTL(B2615,$C$1)/1000000,"")</f>
        <v/>
      </c>
      <c r="H2615" s="13" t="str">
        <f t="shared" si="282"/>
        <v/>
      </c>
      <c r="I2615" s="20" t="str">
        <f>IFERROR([1]!EM_S_QSTM07_IS(B2615,"61",$I$1,"1")/1000000,"")</f>
        <v/>
      </c>
      <c r="J2615" s="13" t="str">
        <f t="shared" si="280"/>
        <v/>
      </c>
      <c r="K2615" s="13">
        <f>IFERROR([1]!EM_S_QSTM07_IS(B2615,"61",$K$2,"1")/1000000,"")</f>
        <v>47.445238780000004</v>
      </c>
      <c r="L2615" s="14" t="str">
        <f t="shared" si="283"/>
        <v/>
      </c>
      <c r="M2615" s="33" t="str">
        <f ca="1">[1]!EM_S_MAJASSRES_NUM(B2615,$M$2,$M$1)</f>
        <v/>
      </c>
      <c r="N2615" s="29" t="str">
        <f t="shared" si="284"/>
        <v/>
      </c>
      <c r="O2615" s="21" t="str">
        <f t="shared" ca="1" si="285"/>
        <v/>
      </c>
      <c r="P2615" s="10" t="str">
        <f t="shared" si="286"/>
        <v/>
      </c>
    </row>
    <row r="2616" spans="1:16" x14ac:dyDescent="0.2">
      <c r="A2616" s="17" t="str">
        <f t="shared" ca="1" si="281"/>
        <v/>
      </c>
      <c r="B2616" s="8" t="s">
        <v>5226</v>
      </c>
      <c r="C2616" s="8" t="s">
        <v>5227</v>
      </c>
      <c r="D2616" s="13">
        <f>IFERROR([1]!EM_S_QSTM07_IS(B2616,"61",$C$1,"1")/1000000,"")</f>
        <v>23.77775536</v>
      </c>
      <c r="E2616" s="13" t="str">
        <f>IFERROR([1]!EM_S_PERFORMANCEEXPRESS_PERFEXNETPROFITTOSHAREHOLDER(B2616,$C$1)/1000000,"")</f>
        <v/>
      </c>
      <c r="F2616" s="13" t="str">
        <f>IFERROR([1]!EM_S_PROFITNOTICE_FORECASTT(B2616,$C$1)/1000000,"")</f>
        <v/>
      </c>
      <c r="G2616" s="13" t="str">
        <f>IFERROR([1]!EM_S_PROFITNOTICE_FORECASTL(B2616,$C$1)/1000000,"")</f>
        <v/>
      </c>
      <c r="H2616" s="13" t="str">
        <f t="shared" si="282"/>
        <v/>
      </c>
      <c r="I2616" s="20">
        <f>IFERROR([1]!EM_S_QSTM07_IS(B2616,"61",$I$1,"1")/1000000,"")</f>
        <v>25.47034017</v>
      </c>
      <c r="J2616" s="13">
        <f t="shared" si="280"/>
        <v>-1.6925848099999996</v>
      </c>
      <c r="K2616" s="13">
        <f>IFERROR([1]!EM_S_QSTM07_IS(B2616,"61",$K$2,"1")/1000000,"")</f>
        <v>14.21747732</v>
      </c>
      <c r="L2616" s="14">
        <f t="shared" si="283"/>
        <v>-1.1190495874833581</v>
      </c>
      <c r="M2616" s="33">
        <f ca="1">[1]!EM_S_MAJASSRES_NUM(B2616,$M$2,$M$1)</f>
        <v>1</v>
      </c>
      <c r="N2616" s="29" t="str">
        <f t="shared" si="284"/>
        <v/>
      </c>
      <c r="O2616" s="21" t="str">
        <f t="shared" ca="1" si="285"/>
        <v/>
      </c>
      <c r="P2616" s="10" t="str">
        <f t="shared" si="286"/>
        <v>财报</v>
      </c>
    </row>
    <row r="2617" spans="1:16" x14ac:dyDescent="0.2">
      <c r="A2617" s="17">
        <f t="shared" ca="1" si="281"/>
        <v>878</v>
      </c>
      <c r="B2617" s="8" t="s">
        <v>5228</v>
      </c>
      <c r="C2617" s="8" t="s">
        <v>5229</v>
      </c>
      <c r="D2617" s="13">
        <f>IFERROR([1]!EM_S_QSTM07_IS(B2617,"61",$C$1,"1")/1000000,"")</f>
        <v>329.85676797000002</v>
      </c>
      <c r="E2617" s="13">
        <f>IFERROR([1]!EM_S_PERFORMANCEEXPRESS_PERFEXNETPROFITTOSHAREHOLDER(B2617,$C$1)/1000000,"")</f>
        <v>540.45000000000005</v>
      </c>
      <c r="F2617" s="13" t="str">
        <f>IFERROR([1]!EM_S_PROFITNOTICE_FORECASTT(B2617,$C$1)/1000000,"")</f>
        <v/>
      </c>
      <c r="G2617" s="13" t="str">
        <f>IFERROR([1]!EM_S_PROFITNOTICE_FORECASTL(B2617,$C$1)/1000000,"")</f>
        <v/>
      </c>
      <c r="H2617" s="13" t="str">
        <f t="shared" si="282"/>
        <v/>
      </c>
      <c r="I2617" s="20">
        <f>IFERROR([1]!EM_S_QSTM07_IS(B2617,"61",$I$1,"1")/1000000,"")</f>
        <v>210.59103408000001</v>
      </c>
      <c r="J2617" s="13">
        <f t="shared" si="280"/>
        <v>119.26573389000001</v>
      </c>
      <c r="K2617" s="13">
        <f>IFERROR([1]!EM_S_QSTM07_IS(B2617,"61",$K$2,"1")/1000000,"")</f>
        <v>264.05999237999998</v>
      </c>
      <c r="L2617" s="14">
        <f t="shared" si="283"/>
        <v>-0.54833849378300126</v>
      </c>
      <c r="M2617" s="33" t="str">
        <f ca="1">[1]!EM_S_MAJASSRES_NUM(B2617,$M$2,$M$1)</f>
        <v/>
      </c>
      <c r="N2617" s="29" t="str">
        <f t="shared" si="284"/>
        <v/>
      </c>
      <c r="O2617" s="21">
        <f t="shared" ca="1" si="285"/>
        <v>-0.54833849378300126</v>
      </c>
      <c r="P2617" s="10" t="str">
        <f t="shared" si="286"/>
        <v>财报</v>
      </c>
    </row>
    <row r="2618" spans="1:16" x14ac:dyDescent="0.2">
      <c r="A2618" s="17">
        <f t="shared" ca="1" si="281"/>
        <v>93</v>
      </c>
      <c r="B2618" s="8" t="s">
        <v>5230</v>
      </c>
      <c r="C2618" s="8" t="s">
        <v>5231</v>
      </c>
      <c r="D2618" s="13">
        <f>IFERROR([1]!EM_S_QSTM07_IS(B2618,"61",$C$1,"1")/1000000,"")</f>
        <v>1046.0507264</v>
      </c>
      <c r="E2618" s="13" t="str">
        <f>IFERROR([1]!EM_S_PERFORMANCEEXPRESS_PERFEXNETPROFITTOSHAREHOLDER(B2618,$C$1)/1000000,"")</f>
        <v/>
      </c>
      <c r="F2618" s="13" t="str">
        <f>IFERROR([1]!EM_S_PROFITNOTICE_FORECASTT(B2618,$C$1)/1000000,"")</f>
        <v/>
      </c>
      <c r="G2618" s="13" t="str">
        <f>IFERROR([1]!EM_S_PROFITNOTICE_FORECASTL(B2618,$C$1)/1000000,"")</f>
        <v/>
      </c>
      <c r="H2618" s="13" t="str">
        <f t="shared" si="282"/>
        <v/>
      </c>
      <c r="I2618" s="20">
        <f>IFERROR([1]!EM_S_QSTM07_IS(B2618,"61",$I$1,"1")/1000000,"")</f>
        <v>-193.69708539999999</v>
      </c>
      <c r="J2618" s="13">
        <f t="shared" si="280"/>
        <v>1239.7478117999999</v>
      </c>
      <c r="K2618" s="13">
        <f>IFERROR([1]!EM_S_QSTM07_IS(B2618,"61",$K$2,"1")/1000000,"")</f>
        <v>426.42750488000001</v>
      </c>
      <c r="L2618" s="14">
        <f t="shared" si="283"/>
        <v>1.9072885721779942</v>
      </c>
      <c r="M2618" s="33" t="str">
        <f ca="1">[1]!EM_S_MAJASSRES_NUM(B2618,$M$2,$M$1)</f>
        <v/>
      </c>
      <c r="N2618" s="29" t="str">
        <f t="shared" si="284"/>
        <v/>
      </c>
      <c r="O2618" s="21">
        <f t="shared" ca="1" si="285"/>
        <v>1.9072885721779942</v>
      </c>
      <c r="P2618" s="10" t="str">
        <f t="shared" si="286"/>
        <v>财报</v>
      </c>
    </row>
    <row r="2619" spans="1:16" x14ac:dyDescent="0.2">
      <c r="A2619" s="17">
        <f t="shared" ca="1" si="281"/>
        <v>1121</v>
      </c>
      <c r="B2619" s="8" t="s">
        <v>5232</v>
      </c>
      <c r="C2619" s="8" t="s">
        <v>5233</v>
      </c>
      <c r="D2619" s="13">
        <f>IFERROR([1]!EM_S_QSTM07_IS(B2619,"61",$C$1,"1")/1000000,"")</f>
        <v>452.47700383</v>
      </c>
      <c r="E2619" s="13" t="str">
        <f>IFERROR([1]!EM_S_PERFORMANCEEXPRESS_PERFEXNETPROFITTOSHAREHOLDER(B2619,$C$1)/1000000,"")</f>
        <v/>
      </c>
      <c r="F2619" s="13" t="str">
        <f>IFERROR([1]!EM_S_PROFITNOTICE_FORECASTT(B2619,$C$1)/1000000,"")</f>
        <v/>
      </c>
      <c r="G2619" s="13" t="str">
        <f>IFERROR([1]!EM_S_PROFITNOTICE_FORECASTL(B2619,$C$1)/1000000,"")</f>
        <v/>
      </c>
      <c r="H2619" s="13" t="str">
        <f t="shared" si="282"/>
        <v/>
      </c>
      <c r="I2619" s="20">
        <f>IFERROR([1]!EM_S_QSTM07_IS(B2619,"61",$I$1,"1")/1000000,"")</f>
        <v>304.43955999999997</v>
      </c>
      <c r="J2619" s="13">
        <f t="shared" si="280"/>
        <v>148.03744383000003</v>
      </c>
      <c r="K2619" s="13">
        <f>IFERROR([1]!EM_S_QSTM07_IS(B2619,"61",$K$2,"1")/1000000,"")</f>
        <v>557.63755802999992</v>
      </c>
      <c r="L2619" s="14">
        <f t="shared" si="283"/>
        <v>-0.73452748707784155</v>
      </c>
      <c r="M2619" s="33" t="str">
        <f ca="1">[1]!EM_S_MAJASSRES_NUM(B2619,$M$2,$M$1)</f>
        <v/>
      </c>
      <c r="N2619" s="29" t="str">
        <f t="shared" si="284"/>
        <v/>
      </c>
      <c r="O2619" s="21">
        <f t="shared" ca="1" si="285"/>
        <v>-0.73452748707784155</v>
      </c>
      <c r="P2619" s="10" t="str">
        <f t="shared" si="286"/>
        <v>财报</v>
      </c>
    </row>
    <row r="2620" spans="1:16" x14ac:dyDescent="0.2">
      <c r="A2620" s="17">
        <f t="shared" ca="1" si="281"/>
        <v>1675</v>
      </c>
      <c r="B2620" s="8" t="s">
        <v>5234</v>
      </c>
      <c r="C2620" s="8" t="s">
        <v>5235</v>
      </c>
      <c r="D2620" s="13">
        <f>IFERROR([1]!EM_S_QSTM07_IS(B2620,"61",$C$1,"1")/1000000,"")</f>
        <v>13741</v>
      </c>
      <c r="E2620" s="13" t="str">
        <f>IFERROR([1]!EM_S_PERFORMANCEEXPRESS_PERFEXNETPROFITTOSHAREHOLDER(B2620,$C$1)/1000000,"")</f>
        <v/>
      </c>
      <c r="F2620" s="13" t="str">
        <f>IFERROR([1]!EM_S_PROFITNOTICE_FORECASTT(B2620,$C$1)/1000000,"")</f>
        <v/>
      </c>
      <c r="G2620" s="13" t="str">
        <f>IFERROR([1]!EM_S_PROFITNOTICE_FORECASTL(B2620,$C$1)/1000000,"")</f>
        <v/>
      </c>
      <c r="H2620" s="13" t="str">
        <f t="shared" si="282"/>
        <v/>
      </c>
      <c r="I2620" s="20">
        <f>IFERROR([1]!EM_S_QSTM07_IS(B2620,"61",$I$1,"1")/1000000,"")</f>
        <v>15700</v>
      </c>
      <c r="J2620" s="13">
        <f t="shared" si="280"/>
        <v>-1959</v>
      </c>
      <c r="K2620" s="13">
        <f>IFERROR([1]!EM_S_QSTM07_IS(B2620,"61",$K$2,"1")/1000000,"")</f>
        <v>12954</v>
      </c>
      <c r="L2620" s="14">
        <f t="shared" si="283"/>
        <v>-1.151227420101899</v>
      </c>
      <c r="M2620" s="33" t="str">
        <f ca="1">[1]!EM_S_MAJASSRES_NUM(B2620,$M$2,$M$1)</f>
        <v/>
      </c>
      <c r="N2620" s="29" t="str">
        <f t="shared" si="284"/>
        <v/>
      </c>
      <c r="O2620" s="21">
        <f t="shared" ca="1" si="285"/>
        <v>-1.151227420101899</v>
      </c>
      <c r="P2620" s="10" t="str">
        <f t="shared" si="286"/>
        <v>财报</v>
      </c>
    </row>
    <row r="2621" spans="1:16" x14ac:dyDescent="0.2">
      <c r="A2621" s="17">
        <f t="shared" ca="1" si="281"/>
        <v>132</v>
      </c>
      <c r="B2621" s="8" t="s">
        <v>5236</v>
      </c>
      <c r="C2621" s="8" t="s">
        <v>5237</v>
      </c>
      <c r="D2621" s="13">
        <f>IFERROR([1]!EM_S_QSTM07_IS(B2621,"61",$C$1,"1")/1000000,"")</f>
        <v>129.095279</v>
      </c>
      <c r="E2621" s="13" t="str">
        <f>IFERROR([1]!EM_S_PERFORMANCEEXPRESS_PERFEXNETPROFITTOSHAREHOLDER(B2621,$C$1)/1000000,"")</f>
        <v/>
      </c>
      <c r="F2621" s="13" t="str">
        <f>IFERROR([1]!EM_S_PROFITNOTICE_FORECASTT(B2621,$C$1)/1000000,"")</f>
        <v/>
      </c>
      <c r="G2621" s="13" t="str">
        <f>IFERROR([1]!EM_S_PROFITNOTICE_FORECASTL(B2621,$C$1)/1000000,"")</f>
        <v/>
      </c>
      <c r="H2621" s="13" t="str">
        <f t="shared" si="282"/>
        <v/>
      </c>
      <c r="I2621" s="20">
        <f>IFERROR([1]!EM_S_QSTM07_IS(B2621,"61",$I$1,"1")/1000000,"")</f>
        <v>-98.401650000000004</v>
      </c>
      <c r="J2621" s="13">
        <f t="shared" si="280"/>
        <v>227.49692900000002</v>
      </c>
      <c r="K2621" s="13">
        <f>IFERROR([1]!EM_S_QSTM07_IS(B2621,"61",$K$2,"1")/1000000,"")</f>
        <v>91.263543999999996</v>
      </c>
      <c r="L2621" s="14">
        <f t="shared" si="283"/>
        <v>1.4927470381820811</v>
      </c>
      <c r="M2621" s="33" t="str">
        <f ca="1">[1]!EM_S_MAJASSRES_NUM(B2621,$M$2,$M$1)</f>
        <v/>
      </c>
      <c r="N2621" s="29" t="str">
        <f t="shared" si="284"/>
        <v/>
      </c>
      <c r="O2621" s="21">
        <f t="shared" ca="1" si="285"/>
        <v>1.4927470381820811</v>
      </c>
      <c r="P2621" s="10" t="str">
        <f t="shared" si="286"/>
        <v>财报</v>
      </c>
    </row>
    <row r="2622" spans="1:16" x14ac:dyDescent="0.2">
      <c r="A2622" s="17">
        <f t="shared" ca="1" si="281"/>
        <v>1501</v>
      </c>
      <c r="B2622" s="8" t="s">
        <v>5238</v>
      </c>
      <c r="C2622" s="8" t="s">
        <v>5239</v>
      </c>
      <c r="D2622" s="13">
        <f>IFERROR([1]!EM_S_QSTM07_IS(B2622,"61",$C$1,"1")/1000000,"")</f>
        <v>5346</v>
      </c>
      <c r="E2622" s="13" t="str">
        <f>IFERROR([1]!EM_S_PERFORMANCEEXPRESS_PERFEXNETPROFITTOSHAREHOLDER(B2622,$C$1)/1000000,"")</f>
        <v/>
      </c>
      <c r="F2622" s="13" t="str">
        <f>IFERROR([1]!EM_S_PROFITNOTICE_FORECASTT(B2622,$C$1)/1000000,"")</f>
        <v/>
      </c>
      <c r="G2622" s="13" t="str">
        <f>IFERROR([1]!EM_S_PROFITNOTICE_FORECASTL(B2622,$C$1)/1000000,"")</f>
        <v/>
      </c>
      <c r="H2622" s="13" t="str">
        <f t="shared" si="282"/>
        <v/>
      </c>
      <c r="I2622" s="20">
        <f>IFERROR([1]!EM_S_QSTM07_IS(B2622,"61",$I$1,"1")/1000000,"")</f>
        <v>5275</v>
      </c>
      <c r="J2622" s="13">
        <f t="shared" si="280"/>
        <v>71</v>
      </c>
      <c r="K2622" s="13">
        <f>IFERROR([1]!EM_S_QSTM07_IS(B2622,"61",$K$2,"1")/1000000,"")</f>
        <v>5050</v>
      </c>
      <c r="L2622" s="14">
        <f t="shared" si="283"/>
        <v>-0.98594059405940593</v>
      </c>
      <c r="M2622" s="33" t="str">
        <f ca="1">[1]!EM_S_MAJASSRES_NUM(B2622,$M$2,$M$1)</f>
        <v/>
      </c>
      <c r="N2622" s="29" t="str">
        <f t="shared" si="284"/>
        <v/>
      </c>
      <c r="O2622" s="21">
        <f t="shared" ca="1" si="285"/>
        <v>-0.98594059405940593</v>
      </c>
      <c r="P2622" s="10" t="str">
        <f t="shared" si="286"/>
        <v>财报</v>
      </c>
    </row>
    <row r="2623" spans="1:16" x14ac:dyDescent="0.2">
      <c r="A2623" s="17" t="str">
        <f t="shared" ca="1" si="281"/>
        <v/>
      </c>
      <c r="B2623" s="8" t="s">
        <v>5240</v>
      </c>
      <c r="C2623" s="8" t="s">
        <v>5241</v>
      </c>
      <c r="D2623" s="13">
        <f>IFERROR([1]!EM_S_QSTM07_IS(B2623,"61",$C$1,"1")/1000000,"")</f>
        <v>7.7749880000000798E-2</v>
      </c>
      <c r="E2623" s="13" t="str">
        <f>IFERROR([1]!EM_S_PERFORMANCEEXPRESS_PERFEXNETPROFITTOSHAREHOLDER(B2623,$C$1)/1000000,"")</f>
        <v/>
      </c>
      <c r="F2623" s="13" t="str">
        <f>IFERROR([1]!EM_S_PROFITNOTICE_FORECASTT(B2623,$C$1)/1000000,"")</f>
        <v/>
      </c>
      <c r="G2623" s="13" t="str">
        <f>IFERROR([1]!EM_S_PROFITNOTICE_FORECASTL(B2623,$C$1)/1000000,"")</f>
        <v/>
      </c>
      <c r="H2623" s="13" t="str">
        <f t="shared" si="282"/>
        <v/>
      </c>
      <c r="I2623" s="20">
        <f>IFERROR([1]!EM_S_QSTM07_IS(B2623,"61",$I$1,"1")/1000000,"")</f>
        <v>9.3542162899999983</v>
      </c>
      <c r="J2623" s="13">
        <f t="shared" si="280"/>
        <v>-9.2764664099999976</v>
      </c>
      <c r="K2623" s="13">
        <f>IFERROR([1]!EM_S_QSTM07_IS(B2623,"61",$K$2,"1")/1000000,"")</f>
        <v>3.1355128799999998</v>
      </c>
      <c r="L2623" s="14">
        <f t="shared" si="283"/>
        <v>-3.9585164421330647</v>
      </c>
      <c r="M2623" s="33" t="str">
        <f ca="1">[1]!EM_S_MAJASSRES_NUM(B2623,$M$2,$M$1)</f>
        <v/>
      </c>
      <c r="N2623" s="29">
        <f t="shared" si="284"/>
        <v>1</v>
      </c>
      <c r="O2623" s="21" t="str">
        <f t="shared" ca="1" si="285"/>
        <v/>
      </c>
      <c r="P2623" s="10" t="str">
        <f t="shared" si="286"/>
        <v>财报</v>
      </c>
    </row>
    <row r="2624" spans="1:16" x14ac:dyDescent="0.2">
      <c r="A2624" s="17">
        <f t="shared" ca="1" si="281"/>
        <v>1534</v>
      </c>
      <c r="B2624" s="8" t="s">
        <v>5242</v>
      </c>
      <c r="C2624" s="8" t="s">
        <v>5243</v>
      </c>
      <c r="D2624" s="13">
        <f>IFERROR([1]!EM_S_QSTM07_IS(B2624,"61",$C$1,"1")/1000000,"")</f>
        <v>231.19871140999999</v>
      </c>
      <c r="E2624" s="13" t="str">
        <f>IFERROR([1]!EM_S_PERFORMANCEEXPRESS_PERFEXNETPROFITTOSHAREHOLDER(B2624,$C$1)/1000000,"")</f>
        <v/>
      </c>
      <c r="F2624" s="13" t="str">
        <f>IFERROR([1]!EM_S_PROFITNOTICE_FORECASTT(B2624,$C$1)/1000000,"")</f>
        <v/>
      </c>
      <c r="G2624" s="13" t="str">
        <f>IFERROR([1]!EM_S_PROFITNOTICE_FORECASTL(B2624,$C$1)/1000000,"")</f>
        <v/>
      </c>
      <c r="H2624" s="13" t="str">
        <f t="shared" si="282"/>
        <v/>
      </c>
      <c r="I2624" s="20">
        <f>IFERROR([1]!EM_S_QSTM07_IS(B2624,"61",$I$1,"1")/1000000,"")</f>
        <v>232.53379125000001</v>
      </c>
      <c r="J2624" s="13">
        <f t="shared" si="280"/>
        <v>-1.3350798400000201</v>
      </c>
      <c r="K2624" s="13">
        <f>IFERROR([1]!EM_S_QSTM07_IS(B2624,"61",$K$2,"1")/1000000,"")</f>
        <v>248.08131716</v>
      </c>
      <c r="L2624" s="14">
        <f t="shared" si="283"/>
        <v>-1.0053816218620726</v>
      </c>
      <c r="M2624" s="33" t="str">
        <f ca="1">[1]!EM_S_MAJASSRES_NUM(B2624,$M$2,$M$1)</f>
        <v/>
      </c>
      <c r="N2624" s="29" t="str">
        <f t="shared" si="284"/>
        <v/>
      </c>
      <c r="O2624" s="21">
        <f t="shared" ca="1" si="285"/>
        <v>-1.0053816218620726</v>
      </c>
      <c r="P2624" s="10" t="str">
        <f t="shared" si="286"/>
        <v>财报</v>
      </c>
    </row>
    <row r="2625" spans="1:16" x14ac:dyDescent="0.2">
      <c r="A2625" s="17">
        <f t="shared" ca="1" si="281"/>
        <v>1201</v>
      </c>
      <c r="B2625" s="8" t="s">
        <v>5244</v>
      </c>
      <c r="C2625" s="8" t="s">
        <v>5245</v>
      </c>
      <c r="D2625" s="13">
        <f>IFERROR([1]!EM_S_QSTM07_IS(B2625,"61",$C$1,"1")/1000000,"")</f>
        <v>3250.3960000000002</v>
      </c>
      <c r="E2625" s="13" t="str">
        <f>IFERROR([1]!EM_S_PERFORMANCEEXPRESS_PERFEXNETPROFITTOSHAREHOLDER(B2625,$C$1)/1000000,"")</f>
        <v/>
      </c>
      <c r="F2625" s="13" t="str">
        <f>IFERROR([1]!EM_S_PROFITNOTICE_FORECASTT(B2625,$C$1)/1000000,"")</f>
        <v/>
      </c>
      <c r="G2625" s="13" t="str">
        <f>IFERROR([1]!EM_S_PROFITNOTICE_FORECASTL(B2625,$C$1)/1000000,"")</f>
        <v/>
      </c>
      <c r="H2625" s="13" t="str">
        <f t="shared" si="282"/>
        <v/>
      </c>
      <c r="I2625" s="20">
        <f>IFERROR([1]!EM_S_QSTM07_IS(B2625,"61",$I$1,"1")/1000000,"")</f>
        <v>2571.7869999999998</v>
      </c>
      <c r="J2625" s="13">
        <f t="shared" si="280"/>
        <v>678.60900000000038</v>
      </c>
      <c r="K2625" s="13">
        <f>IFERROR([1]!EM_S_QSTM07_IS(B2625,"61",$K$2,"1")/1000000,"")</f>
        <v>3153.694</v>
      </c>
      <c r="L2625" s="14">
        <f t="shared" si="283"/>
        <v>-0.78482091160397927</v>
      </c>
      <c r="M2625" s="33" t="str">
        <f ca="1">[1]!EM_S_MAJASSRES_NUM(B2625,$M$2,$M$1)</f>
        <v/>
      </c>
      <c r="N2625" s="29" t="str">
        <f t="shared" si="284"/>
        <v/>
      </c>
      <c r="O2625" s="21">
        <f t="shared" ca="1" si="285"/>
        <v>-0.78482091160397927</v>
      </c>
      <c r="P2625" s="10" t="str">
        <f t="shared" si="286"/>
        <v>财报</v>
      </c>
    </row>
    <row r="2626" spans="1:16" x14ac:dyDescent="0.2">
      <c r="A2626" s="17">
        <f t="shared" ca="1" si="281"/>
        <v>1178</v>
      </c>
      <c r="B2626" s="8" t="s">
        <v>5246</v>
      </c>
      <c r="C2626" s="8" t="s">
        <v>5247</v>
      </c>
      <c r="D2626" s="13">
        <f>IFERROR([1]!EM_S_QSTM07_IS(B2626,"61",$C$1,"1")/1000000,"")</f>
        <v>92.056984939999992</v>
      </c>
      <c r="E2626" s="13" t="str">
        <f>IFERROR([1]!EM_S_PERFORMANCEEXPRESS_PERFEXNETPROFITTOSHAREHOLDER(B2626,$C$1)/1000000,"")</f>
        <v/>
      </c>
      <c r="F2626" s="13" t="str">
        <f>IFERROR([1]!EM_S_PROFITNOTICE_FORECASTT(B2626,$C$1)/1000000,"")</f>
        <v/>
      </c>
      <c r="G2626" s="13" t="str">
        <f>IFERROR([1]!EM_S_PROFITNOTICE_FORECASTL(B2626,$C$1)/1000000,"")</f>
        <v/>
      </c>
      <c r="H2626" s="13" t="str">
        <f t="shared" si="282"/>
        <v/>
      </c>
      <c r="I2626" s="20">
        <f>IFERROR([1]!EM_S_QSTM07_IS(B2626,"61",$I$1,"1")/1000000,"")</f>
        <v>74.04973840000001</v>
      </c>
      <c r="J2626" s="13">
        <f t="shared" si="280"/>
        <v>18.007246539999983</v>
      </c>
      <c r="K2626" s="13">
        <f>IFERROR([1]!EM_S_QSTM07_IS(B2626,"61",$K$2,"1")/1000000,"")</f>
        <v>77.746356349999999</v>
      </c>
      <c r="L2626" s="14">
        <f t="shared" si="283"/>
        <v>-0.76838468855138853</v>
      </c>
      <c r="M2626" s="33" t="str">
        <f ca="1">[1]!EM_S_MAJASSRES_NUM(B2626,$M$2,$M$1)</f>
        <v/>
      </c>
      <c r="N2626" s="29" t="str">
        <f t="shared" si="284"/>
        <v/>
      </c>
      <c r="O2626" s="21">
        <f t="shared" ca="1" si="285"/>
        <v>-0.76838468855138853</v>
      </c>
      <c r="P2626" s="10" t="str">
        <f t="shared" si="286"/>
        <v>财报</v>
      </c>
    </row>
    <row r="2627" spans="1:16" x14ac:dyDescent="0.2">
      <c r="A2627" s="17">
        <f t="shared" ca="1" si="281"/>
        <v>1151</v>
      </c>
      <c r="B2627" s="8" t="s">
        <v>5248</v>
      </c>
      <c r="C2627" s="8" t="s">
        <v>5249</v>
      </c>
      <c r="D2627" s="13">
        <f>IFERROR([1]!EM_S_QSTM07_IS(B2627,"61",$C$1,"1")/1000000,"")</f>
        <v>481.55783516000002</v>
      </c>
      <c r="E2627" s="13" t="str">
        <f>IFERROR([1]!EM_S_PERFORMANCEEXPRESS_PERFEXNETPROFITTOSHAREHOLDER(B2627,$C$1)/1000000,"")</f>
        <v/>
      </c>
      <c r="F2627" s="13" t="str">
        <f>IFERROR([1]!EM_S_PROFITNOTICE_FORECASTT(B2627,$C$1)/1000000,"")</f>
        <v/>
      </c>
      <c r="G2627" s="13" t="str">
        <f>IFERROR([1]!EM_S_PROFITNOTICE_FORECASTL(B2627,$C$1)/1000000,"")</f>
        <v/>
      </c>
      <c r="H2627" s="13" t="str">
        <f t="shared" si="282"/>
        <v/>
      </c>
      <c r="I2627" s="20">
        <f>IFERROR([1]!EM_S_QSTM07_IS(B2627,"61",$I$1,"1")/1000000,"")</f>
        <v>278.8586985</v>
      </c>
      <c r="J2627" s="13">
        <f t="shared" si="280"/>
        <v>202.69913666000002</v>
      </c>
      <c r="K2627" s="13">
        <f>IFERROR([1]!EM_S_QSTM07_IS(B2627,"61",$K$2,"1")/1000000,"")</f>
        <v>832.12333474000002</v>
      </c>
      <c r="L2627" s="14">
        <f t="shared" si="283"/>
        <v>-0.75640733987668529</v>
      </c>
      <c r="M2627" s="33" t="str">
        <f ca="1">[1]!EM_S_MAJASSRES_NUM(B2627,$M$2,$M$1)</f>
        <v/>
      </c>
      <c r="N2627" s="29" t="str">
        <f t="shared" si="284"/>
        <v/>
      </c>
      <c r="O2627" s="21">
        <f t="shared" ca="1" si="285"/>
        <v>-0.75640733987668529</v>
      </c>
      <c r="P2627" s="10" t="str">
        <f t="shared" si="286"/>
        <v>财报</v>
      </c>
    </row>
    <row r="2628" spans="1:16" x14ac:dyDescent="0.2">
      <c r="A2628" s="17">
        <f t="shared" ca="1" si="281"/>
        <v>459</v>
      </c>
      <c r="B2628" s="8" t="s">
        <v>5250</v>
      </c>
      <c r="C2628" s="8" t="s">
        <v>5251</v>
      </c>
      <c r="D2628" s="13">
        <f>IFERROR([1]!EM_S_QSTM07_IS(B2628,"61",$C$1,"1")/1000000,"")</f>
        <v>125.87519726000001</v>
      </c>
      <c r="E2628" s="13" t="str">
        <f>IFERROR([1]!EM_S_PERFORMANCEEXPRESS_PERFEXNETPROFITTOSHAREHOLDER(B2628,$C$1)/1000000,"")</f>
        <v/>
      </c>
      <c r="F2628" s="13" t="str">
        <f>IFERROR([1]!EM_S_PROFITNOTICE_FORECASTT(B2628,$C$1)/1000000,"")</f>
        <v/>
      </c>
      <c r="G2628" s="13" t="str">
        <f>IFERROR([1]!EM_S_PROFITNOTICE_FORECASTL(B2628,$C$1)/1000000,"")</f>
        <v/>
      </c>
      <c r="H2628" s="13" t="str">
        <f t="shared" si="282"/>
        <v/>
      </c>
      <c r="I2628" s="20">
        <f>IFERROR([1]!EM_S_QSTM07_IS(B2628,"61",$I$1,"1")/1000000,"")</f>
        <v>45.479834500000003</v>
      </c>
      <c r="J2628" s="13">
        <f t="shared" ref="J2628:J2691" si="287">IFERROR(IF(D2628&lt;&gt;"",D2628-I2628,IF(E2628&lt;&gt;"",E2628-I2628,IF(H2628&lt;&gt;"",H2628-I2628,""))),"")</f>
        <v>80.395362760000012</v>
      </c>
      <c r="K2628" s="13">
        <f>IFERROR([1]!EM_S_QSTM07_IS(B2628,"61",$K$2,"1")/1000000,"")</f>
        <v>83.126049909999992</v>
      </c>
      <c r="L2628" s="14">
        <f t="shared" si="283"/>
        <v>-3.2849956818066975E-2</v>
      </c>
      <c r="M2628" s="33" t="str">
        <f ca="1">[1]!EM_S_MAJASSRES_NUM(B2628,$M$2,$M$1)</f>
        <v/>
      </c>
      <c r="N2628" s="29" t="str">
        <f t="shared" si="284"/>
        <v/>
      </c>
      <c r="O2628" s="21">
        <f t="shared" ca="1" si="285"/>
        <v>-3.2849956818066975E-2</v>
      </c>
      <c r="P2628" s="10" t="str">
        <f t="shared" si="286"/>
        <v>财报</v>
      </c>
    </row>
    <row r="2629" spans="1:16" x14ac:dyDescent="0.2">
      <c r="A2629" s="17">
        <f t="shared" ref="A2629:A2692" ca="1" si="288">IFERROR(RANK(O2629,$O$4:$O$2880,0),"")</f>
        <v>1604</v>
      </c>
      <c r="B2629" s="8" t="s">
        <v>5252</v>
      </c>
      <c r="C2629" s="8" t="s">
        <v>5253</v>
      </c>
      <c r="D2629" s="13">
        <f>IFERROR([1]!EM_S_QSTM07_IS(B2629,"61",$C$1,"1")/1000000,"")</f>
        <v>12.229407980000001</v>
      </c>
      <c r="E2629" s="13" t="str">
        <f>IFERROR([1]!EM_S_PERFORMANCEEXPRESS_PERFEXNETPROFITTOSHAREHOLDER(B2629,$C$1)/1000000,"")</f>
        <v/>
      </c>
      <c r="F2629" s="13" t="str">
        <f>IFERROR([1]!EM_S_PROFITNOTICE_FORECASTT(B2629,$C$1)/1000000,"")</f>
        <v/>
      </c>
      <c r="G2629" s="13" t="str">
        <f>IFERROR([1]!EM_S_PROFITNOTICE_FORECASTL(B2629,$C$1)/1000000,"")</f>
        <v/>
      </c>
      <c r="H2629" s="13" t="str">
        <f t="shared" ref="H2629:H2692" si="289">IFERROR(AVERAGE(F2629:G2629),"")</f>
        <v/>
      </c>
      <c r="I2629" s="20">
        <f>IFERROR([1]!EM_S_QSTM07_IS(B2629,"61",$I$1,"1")/1000000,"")</f>
        <v>13.94478526</v>
      </c>
      <c r="J2629" s="13">
        <f t="shared" si="287"/>
        <v>-1.7153772799999984</v>
      </c>
      <c r="K2629" s="13">
        <f>IFERROR([1]!EM_S_QSTM07_IS(B2629,"61",$K$2,"1")/1000000,"")</f>
        <v>21.93467755</v>
      </c>
      <c r="L2629" s="14">
        <f t="shared" ref="L2629:L2692" si="290">IFERROR(IF(J2629="","",(J2629-K2629)/ABS(K2629)),"")</f>
        <v>-1.0782038977363493</v>
      </c>
      <c r="M2629" s="33" t="str">
        <f ca="1">[1]!EM_S_MAJASSRES_NUM(B2629,$M$2,$M$1)</f>
        <v/>
      </c>
      <c r="N2629" s="29" t="str">
        <f t="shared" ref="N2629:N2692" si="291">IFERROR(IF(ABS(K2629)&lt;$N$2,1,""),"")</f>
        <v/>
      </c>
      <c r="O2629" s="21">
        <f t="shared" ref="O2629:O2692" ca="1" si="292">IFERROR(IF(AND(M2629="",N2629=""),L2629,""),"")</f>
        <v>-1.0782038977363493</v>
      </c>
      <c r="P2629" s="10" t="str">
        <f t="shared" ref="P2629:P2692" si="293">IFERROR(IF(D2629&lt;&gt;"","财报",IF(E2629&lt;&gt;"","快报",IF(H2629&lt;&gt;"","预告",""))),"")</f>
        <v>财报</v>
      </c>
    </row>
    <row r="2630" spans="1:16" x14ac:dyDescent="0.2">
      <c r="A2630" s="17">
        <f t="shared" ca="1" si="288"/>
        <v>1464</v>
      </c>
      <c r="B2630" s="8" t="s">
        <v>5254</v>
      </c>
      <c r="C2630" s="8" t="s">
        <v>5255</v>
      </c>
      <c r="D2630" s="13">
        <f>IFERROR([1]!EM_S_QSTM07_IS(B2630,"61",$C$1,"1")/1000000,"")</f>
        <v>2645.2961620000001</v>
      </c>
      <c r="E2630" s="13">
        <f>IFERROR([1]!EM_S_PERFORMANCEEXPRESS_PERFEXNETPROFITTOSHAREHOLDER(B2630,$C$1)/1000000,"")</f>
        <v>5020.16</v>
      </c>
      <c r="F2630" s="13" t="str">
        <f>IFERROR([1]!EM_S_PROFITNOTICE_FORECASTT(B2630,$C$1)/1000000,"")</f>
        <v/>
      </c>
      <c r="G2630" s="13" t="str">
        <f>IFERROR([1]!EM_S_PROFITNOTICE_FORECASTL(B2630,$C$1)/1000000,"")</f>
        <v/>
      </c>
      <c r="H2630" s="13" t="str">
        <f t="shared" si="289"/>
        <v/>
      </c>
      <c r="I2630" s="20">
        <f>IFERROR([1]!EM_S_QSTM07_IS(B2630,"61",$I$1,"1")/1000000,"")</f>
        <v>2374.8682020000001</v>
      </c>
      <c r="J2630" s="13">
        <f t="shared" si="287"/>
        <v>270.42795999999998</v>
      </c>
      <c r="K2630" s="13">
        <f>IFERROR([1]!EM_S_QSTM07_IS(B2630,"61",$K$2,"1")/1000000,"")</f>
        <v>6802.2660130000004</v>
      </c>
      <c r="L2630" s="14">
        <f t="shared" si="290"/>
        <v>-0.96024443038787699</v>
      </c>
      <c r="M2630" s="33" t="str">
        <f ca="1">[1]!EM_S_MAJASSRES_NUM(B2630,$M$2,$M$1)</f>
        <v/>
      </c>
      <c r="N2630" s="29" t="str">
        <f t="shared" si="291"/>
        <v/>
      </c>
      <c r="O2630" s="21">
        <f t="shared" ca="1" si="292"/>
        <v>-0.96024443038787699</v>
      </c>
      <c r="P2630" s="10" t="str">
        <f t="shared" si="293"/>
        <v>财报</v>
      </c>
    </row>
    <row r="2631" spans="1:16" x14ac:dyDescent="0.2">
      <c r="A2631" s="17">
        <f t="shared" ca="1" si="288"/>
        <v>1187</v>
      </c>
      <c r="B2631" s="8" t="s">
        <v>5256</v>
      </c>
      <c r="C2631" s="8" t="s">
        <v>5257</v>
      </c>
      <c r="D2631" s="13">
        <f>IFERROR([1]!EM_S_QSTM07_IS(B2631,"61",$C$1,"1")/1000000,"")</f>
        <v>341.25998172000004</v>
      </c>
      <c r="E2631" s="13" t="str">
        <f>IFERROR([1]!EM_S_PERFORMANCEEXPRESS_PERFEXNETPROFITTOSHAREHOLDER(B2631,$C$1)/1000000,"")</f>
        <v/>
      </c>
      <c r="F2631" s="13" t="str">
        <f>IFERROR([1]!EM_S_PROFITNOTICE_FORECASTT(B2631,$C$1)/1000000,"")</f>
        <v/>
      </c>
      <c r="G2631" s="13" t="str">
        <f>IFERROR([1]!EM_S_PROFITNOTICE_FORECASTL(B2631,$C$1)/1000000,"")</f>
        <v/>
      </c>
      <c r="H2631" s="13" t="str">
        <f t="shared" si="289"/>
        <v/>
      </c>
      <c r="I2631" s="20">
        <f>IFERROR([1]!EM_S_QSTM07_IS(B2631,"61",$I$1,"1")/1000000,"")</f>
        <v>287.55931920999996</v>
      </c>
      <c r="J2631" s="13">
        <f t="shared" si="287"/>
        <v>53.700662510000086</v>
      </c>
      <c r="K2631" s="13">
        <f>IFERROR([1]!EM_S_QSTM07_IS(B2631,"61",$K$2,"1")/1000000,"")</f>
        <v>242.10724969999998</v>
      </c>
      <c r="L2631" s="14">
        <f t="shared" si="290"/>
        <v>-0.77819473569444253</v>
      </c>
      <c r="M2631" s="33" t="str">
        <f ca="1">[1]!EM_S_MAJASSRES_NUM(B2631,$M$2,$M$1)</f>
        <v/>
      </c>
      <c r="N2631" s="29" t="str">
        <f t="shared" si="291"/>
        <v/>
      </c>
      <c r="O2631" s="21">
        <f t="shared" ca="1" si="292"/>
        <v>-0.77819473569444253</v>
      </c>
      <c r="P2631" s="10" t="str">
        <f t="shared" si="293"/>
        <v>财报</v>
      </c>
    </row>
    <row r="2632" spans="1:16" x14ac:dyDescent="0.2">
      <c r="A2632" s="17">
        <f t="shared" ca="1" si="288"/>
        <v>1380</v>
      </c>
      <c r="B2632" s="8" t="s">
        <v>5258</v>
      </c>
      <c r="C2632" s="8" t="s">
        <v>5259</v>
      </c>
      <c r="D2632" s="13">
        <f>IFERROR([1]!EM_S_QSTM07_IS(B2632,"61",$C$1,"1")/1000000,"")</f>
        <v>32.177625839999997</v>
      </c>
      <c r="E2632" s="13" t="str">
        <f>IFERROR([1]!EM_S_PERFORMANCEEXPRESS_PERFEXNETPROFITTOSHAREHOLDER(B2632,$C$1)/1000000,"")</f>
        <v/>
      </c>
      <c r="F2632" s="13" t="str">
        <f>IFERROR([1]!EM_S_PROFITNOTICE_FORECASTT(B2632,$C$1)/1000000,"")</f>
        <v/>
      </c>
      <c r="G2632" s="13" t="str">
        <f>IFERROR([1]!EM_S_PROFITNOTICE_FORECASTL(B2632,$C$1)/1000000,"")</f>
        <v/>
      </c>
      <c r="H2632" s="13" t="str">
        <f t="shared" si="289"/>
        <v/>
      </c>
      <c r="I2632" s="20">
        <f>IFERROR([1]!EM_S_QSTM07_IS(B2632,"61",$I$1,"1")/1000000,"")</f>
        <v>28.55554403</v>
      </c>
      <c r="J2632" s="13">
        <f t="shared" si="287"/>
        <v>3.6220818099999974</v>
      </c>
      <c r="K2632" s="13">
        <f>IFERROR([1]!EM_S_QSTM07_IS(B2632,"61",$K$2,"1")/1000000,"")</f>
        <v>39.769472090000001</v>
      </c>
      <c r="L2632" s="14">
        <f t="shared" si="290"/>
        <v>-0.90892306033625303</v>
      </c>
      <c r="M2632" s="33" t="str">
        <f ca="1">[1]!EM_S_MAJASSRES_NUM(B2632,$M$2,$M$1)</f>
        <v/>
      </c>
      <c r="N2632" s="29" t="str">
        <f t="shared" si="291"/>
        <v/>
      </c>
      <c r="O2632" s="21">
        <f t="shared" ca="1" si="292"/>
        <v>-0.90892306033625303</v>
      </c>
      <c r="P2632" s="10" t="str">
        <f t="shared" si="293"/>
        <v>财报</v>
      </c>
    </row>
    <row r="2633" spans="1:16" x14ac:dyDescent="0.2">
      <c r="A2633" s="17">
        <f t="shared" ca="1" si="288"/>
        <v>1562</v>
      </c>
      <c r="B2633" s="8" t="s">
        <v>5260</v>
      </c>
      <c r="C2633" s="8" t="s">
        <v>5261</v>
      </c>
      <c r="D2633" s="13">
        <f>IFERROR([1]!EM_S_QSTM07_IS(B2633,"61",$C$1,"1")/1000000,"")</f>
        <v>109.06379467000001</v>
      </c>
      <c r="E2633" s="13" t="str">
        <f>IFERROR([1]!EM_S_PERFORMANCEEXPRESS_PERFEXNETPROFITTOSHAREHOLDER(B2633,$C$1)/1000000,"")</f>
        <v/>
      </c>
      <c r="F2633" s="13" t="str">
        <f>IFERROR([1]!EM_S_PROFITNOTICE_FORECASTT(B2633,$C$1)/1000000,"")</f>
        <v/>
      </c>
      <c r="G2633" s="13" t="str">
        <f>IFERROR([1]!EM_S_PROFITNOTICE_FORECASTL(B2633,$C$1)/1000000,"")</f>
        <v/>
      </c>
      <c r="H2633" s="13" t="str">
        <f t="shared" si="289"/>
        <v/>
      </c>
      <c r="I2633" s="20">
        <f>IFERROR([1]!EM_S_QSTM07_IS(B2633,"61",$I$1,"1")/1000000,"")</f>
        <v>111.38796176999999</v>
      </c>
      <c r="J2633" s="13">
        <f t="shared" si="287"/>
        <v>-2.3241670999999826</v>
      </c>
      <c r="K2633" s="13">
        <f>IFERROR([1]!EM_S_QSTM07_IS(B2633,"61",$K$2,"1")/1000000,"")</f>
        <v>89.585739590000003</v>
      </c>
      <c r="L2633" s="14">
        <f t="shared" si="290"/>
        <v>-1.0259434940274736</v>
      </c>
      <c r="M2633" s="33" t="str">
        <f ca="1">[1]!EM_S_MAJASSRES_NUM(B2633,$M$2,$M$1)</f>
        <v/>
      </c>
      <c r="N2633" s="29" t="str">
        <f t="shared" si="291"/>
        <v/>
      </c>
      <c r="O2633" s="21">
        <f t="shared" ca="1" si="292"/>
        <v>-1.0259434940274736</v>
      </c>
      <c r="P2633" s="10" t="str">
        <f t="shared" si="293"/>
        <v>财报</v>
      </c>
    </row>
    <row r="2634" spans="1:16" x14ac:dyDescent="0.2">
      <c r="A2634" s="17">
        <f t="shared" ca="1" si="288"/>
        <v>131</v>
      </c>
      <c r="B2634" s="8" t="s">
        <v>5262</v>
      </c>
      <c r="C2634" s="8" t="s">
        <v>5263</v>
      </c>
      <c r="D2634" s="13">
        <f>IFERROR([1]!EM_S_QSTM07_IS(B2634,"61",$C$1,"1")/1000000,"")</f>
        <v>289.49260854000005</v>
      </c>
      <c r="E2634" s="13" t="str">
        <f>IFERROR([1]!EM_S_PERFORMANCEEXPRESS_PERFEXNETPROFITTOSHAREHOLDER(B2634,$C$1)/1000000,"")</f>
        <v/>
      </c>
      <c r="F2634" s="13">
        <f>IFERROR([1]!EM_S_PROFITNOTICE_FORECASTT(B2634,$C$1)/1000000,"")</f>
        <v>280</v>
      </c>
      <c r="G2634" s="13">
        <f>IFERROR([1]!EM_S_PROFITNOTICE_FORECASTL(B2634,$C$1)/1000000,"")</f>
        <v>150</v>
      </c>
      <c r="H2634" s="13">
        <f t="shared" si="289"/>
        <v>215</v>
      </c>
      <c r="I2634" s="20">
        <f>IFERROR([1]!EM_S_QSTM07_IS(B2634,"61",$I$1,"1")/1000000,"")</f>
        <v>-38.847155360000002</v>
      </c>
      <c r="J2634" s="13">
        <f t="shared" si="287"/>
        <v>328.33976390000004</v>
      </c>
      <c r="K2634" s="13">
        <f>IFERROR([1]!EM_S_QSTM07_IS(B2634,"61",$K$2,"1")/1000000,"")</f>
        <v>-663.78135529999997</v>
      </c>
      <c r="L2634" s="14">
        <f t="shared" si="290"/>
        <v>1.494650476814922</v>
      </c>
      <c r="M2634" s="33" t="str">
        <f ca="1">[1]!EM_S_MAJASSRES_NUM(B2634,$M$2,$M$1)</f>
        <v/>
      </c>
      <c r="N2634" s="29" t="str">
        <f t="shared" si="291"/>
        <v/>
      </c>
      <c r="O2634" s="21">
        <f t="shared" ca="1" si="292"/>
        <v>1.494650476814922</v>
      </c>
      <c r="P2634" s="10" t="str">
        <f t="shared" si="293"/>
        <v>财报</v>
      </c>
    </row>
    <row r="2635" spans="1:16" x14ac:dyDescent="0.2">
      <c r="A2635" s="17">
        <f t="shared" ca="1" si="288"/>
        <v>1669</v>
      </c>
      <c r="B2635" s="8" t="s">
        <v>5264</v>
      </c>
      <c r="C2635" s="8" t="s">
        <v>5265</v>
      </c>
      <c r="D2635" s="13">
        <f>IFERROR([1]!EM_S_QSTM07_IS(B2635,"61",$C$1,"1")/1000000,"")</f>
        <v>-2.8551466000000003</v>
      </c>
      <c r="E2635" s="13" t="str">
        <f>IFERROR([1]!EM_S_PERFORMANCEEXPRESS_PERFEXNETPROFITTOSHAREHOLDER(B2635,$C$1)/1000000,"")</f>
        <v/>
      </c>
      <c r="F2635" s="13" t="str">
        <f>IFERROR([1]!EM_S_PROFITNOTICE_FORECASTT(B2635,$C$1)/1000000,"")</f>
        <v/>
      </c>
      <c r="G2635" s="13" t="str">
        <f>IFERROR([1]!EM_S_PROFITNOTICE_FORECASTL(B2635,$C$1)/1000000,"")</f>
        <v/>
      </c>
      <c r="H2635" s="13" t="str">
        <f t="shared" si="289"/>
        <v/>
      </c>
      <c r="I2635" s="20">
        <f>IFERROR([1]!EM_S_QSTM07_IS(B2635,"61",$I$1,"1")/1000000,"")</f>
        <v>15.948191880000001</v>
      </c>
      <c r="J2635" s="13">
        <f t="shared" si="287"/>
        <v>-18.803338480000001</v>
      </c>
      <c r="K2635" s="13">
        <f>IFERROR([1]!EM_S_QSTM07_IS(B2635,"61",$K$2,"1")/1000000,"")</f>
        <v>128.85302906999999</v>
      </c>
      <c r="L2635" s="14">
        <f t="shared" si="290"/>
        <v>-1.1459285716114986</v>
      </c>
      <c r="M2635" s="33" t="str">
        <f ca="1">[1]!EM_S_MAJASSRES_NUM(B2635,$M$2,$M$1)</f>
        <v/>
      </c>
      <c r="N2635" s="29" t="str">
        <f t="shared" si="291"/>
        <v/>
      </c>
      <c r="O2635" s="21">
        <f t="shared" ca="1" si="292"/>
        <v>-1.1459285716114986</v>
      </c>
      <c r="P2635" s="10" t="str">
        <f t="shared" si="293"/>
        <v>财报</v>
      </c>
    </row>
    <row r="2636" spans="1:16" x14ac:dyDescent="0.2">
      <c r="A2636" s="17">
        <f t="shared" ca="1" si="288"/>
        <v>441</v>
      </c>
      <c r="B2636" s="8" t="s">
        <v>5266</v>
      </c>
      <c r="C2636" s="8" t="s">
        <v>5267</v>
      </c>
      <c r="D2636" s="13">
        <f>IFERROR([1]!EM_S_QSTM07_IS(B2636,"61",$C$1,"1")/1000000,"")</f>
        <v>180.37141630000002</v>
      </c>
      <c r="E2636" s="13">
        <f>IFERROR([1]!EM_S_PERFORMANCEEXPRESS_PERFEXNETPROFITTOSHAREHOLDER(B2636,$C$1)/1000000,"")</f>
        <v>264.75629463999996</v>
      </c>
      <c r="F2636" s="13" t="str">
        <f>IFERROR([1]!EM_S_PROFITNOTICE_FORECASTT(B2636,$C$1)/1000000,"")</f>
        <v/>
      </c>
      <c r="G2636" s="13" t="str">
        <f>IFERROR([1]!EM_S_PROFITNOTICE_FORECASTL(B2636,$C$1)/1000000,"")</f>
        <v/>
      </c>
      <c r="H2636" s="13" t="str">
        <f t="shared" si="289"/>
        <v/>
      </c>
      <c r="I2636" s="20">
        <f>IFERROR([1]!EM_S_QSTM07_IS(B2636,"61",$I$1,"1")/1000000,"")</f>
        <v>84.38487834</v>
      </c>
      <c r="J2636" s="13">
        <f t="shared" si="287"/>
        <v>95.986537960000021</v>
      </c>
      <c r="K2636" s="13">
        <f>IFERROR([1]!EM_S_QSTM07_IS(B2636,"61",$K$2,"1")/1000000,"")</f>
        <v>95.918353719999999</v>
      </c>
      <c r="L2636" s="14">
        <f t="shared" si="290"/>
        <v>7.1085707120309926E-4</v>
      </c>
      <c r="M2636" s="33" t="str">
        <f ca="1">[1]!EM_S_MAJASSRES_NUM(B2636,$M$2,$M$1)</f>
        <v/>
      </c>
      <c r="N2636" s="29" t="str">
        <f t="shared" si="291"/>
        <v/>
      </c>
      <c r="O2636" s="21">
        <f t="shared" ca="1" si="292"/>
        <v>7.1085707120309926E-4</v>
      </c>
      <c r="P2636" s="10" t="str">
        <f t="shared" si="293"/>
        <v>财报</v>
      </c>
    </row>
    <row r="2637" spans="1:16" x14ac:dyDescent="0.2">
      <c r="A2637" s="17">
        <f t="shared" ca="1" si="288"/>
        <v>1262</v>
      </c>
      <c r="B2637" s="8" t="s">
        <v>5268</v>
      </c>
      <c r="C2637" s="8" t="s">
        <v>5269</v>
      </c>
      <c r="D2637" s="13">
        <f>IFERROR([1]!EM_S_QSTM07_IS(B2637,"61",$C$1,"1")/1000000,"")</f>
        <v>193.22596737999999</v>
      </c>
      <c r="E2637" s="13" t="str">
        <f>IFERROR([1]!EM_S_PERFORMANCEEXPRESS_PERFEXNETPROFITTOSHAREHOLDER(B2637,$C$1)/1000000,"")</f>
        <v/>
      </c>
      <c r="F2637" s="13" t="str">
        <f>IFERROR([1]!EM_S_PROFITNOTICE_FORECASTT(B2637,$C$1)/1000000,"")</f>
        <v/>
      </c>
      <c r="G2637" s="13" t="str">
        <f>IFERROR([1]!EM_S_PROFITNOTICE_FORECASTL(B2637,$C$1)/1000000,"")</f>
        <v/>
      </c>
      <c r="H2637" s="13" t="str">
        <f t="shared" si="289"/>
        <v/>
      </c>
      <c r="I2637" s="20">
        <f>IFERROR([1]!EM_S_QSTM07_IS(B2637,"61",$I$1,"1")/1000000,"")</f>
        <v>156.34753930000002</v>
      </c>
      <c r="J2637" s="13">
        <f t="shared" si="287"/>
        <v>36.878428079999964</v>
      </c>
      <c r="K2637" s="13">
        <f>IFERROR([1]!EM_S_QSTM07_IS(B2637,"61",$K$2,"1")/1000000,"")</f>
        <v>215.34688181999999</v>
      </c>
      <c r="L2637" s="14">
        <f t="shared" si="290"/>
        <v>-0.8287487249951212</v>
      </c>
      <c r="M2637" s="33" t="str">
        <f ca="1">[1]!EM_S_MAJASSRES_NUM(B2637,$M$2,$M$1)</f>
        <v/>
      </c>
      <c r="N2637" s="29" t="str">
        <f t="shared" si="291"/>
        <v/>
      </c>
      <c r="O2637" s="21">
        <f t="shared" ca="1" si="292"/>
        <v>-0.8287487249951212</v>
      </c>
      <c r="P2637" s="10" t="str">
        <f t="shared" si="293"/>
        <v>财报</v>
      </c>
    </row>
    <row r="2638" spans="1:16" x14ac:dyDescent="0.2">
      <c r="A2638" s="17">
        <f t="shared" ca="1" si="288"/>
        <v>1352</v>
      </c>
      <c r="B2638" s="8" t="s">
        <v>5270</v>
      </c>
      <c r="C2638" s="8" t="s">
        <v>5271</v>
      </c>
      <c r="D2638" s="13">
        <f>IFERROR([1]!EM_S_QSTM07_IS(B2638,"61",$C$1,"1")/1000000,"")</f>
        <v>2054.4029390000001</v>
      </c>
      <c r="E2638" s="13" t="str">
        <f>IFERROR([1]!EM_S_PERFORMANCEEXPRESS_PERFEXNETPROFITTOSHAREHOLDER(B2638,$C$1)/1000000,"")</f>
        <v/>
      </c>
      <c r="F2638" s="13" t="str">
        <f>IFERROR([1]!EM_S_PROFITNOTICE_FORECASTT(B2638,$C$1)/1000000,"")</f>
        <v/>
      </c>
      <c r="G2638" s="13" t="str">
        <f>IFERROR([1]!EM_S_PROFITNOTICE_FORECASTL(B2638,$C$1)/1000000,"")</f>
        <v/>
      </c>
      <c r="H2638" s="13" t="str">
        <f t="shared" si="289"/>
        <v/>
      </c>
      <c r="I2638" s="20">
        <f>IFERROR([1]!EM_S_QSTM07_IS(B2638,"61",$I$1,"1")/1000000,"")</f>
        <v>1926.9802480000001</v>
      </c>
      <c r="J2638" s="13">
        <f t="shared" si="287"/>
        <v>127.42269099999999</v>
      </c>
      <c r="K2638" s="13">
        <f>IFERROR([1]!EM_S_QSTM07_IS(B2638,"61",$K$2,"1")/1000000,"")</f>
        <v>1220.2312340000001</v>
      </c>
      <c r="L2638" s="14">
        <f t="shared" si="290"/>
        <v>-0.89557496362201794</v>
      </c>
      <c r="M2638" s="33" t="str">
        <f ca="1">[1]!EM_S_MAJASSRES_NUM(B2638,$M$2,$M$1)</f>
        <v/>
      </c>
      <c r="N2638" s="29" t="str">
        <f t="shared" si="291"/>
        <v/>
      </c>
      <c r="O2638" s="21">
        <f t="shared" ca="1" si="292"/>
        <v>-0.89557496362201794</v>
      </c>
      <c r="P2638" s="10" t="str">
        <f t="shared" si="293"/>
        <v>财报</v>
      </c>
    </row>
    <row r="2639" spans="1:16" x14ac:dyDescent="0.2">
      <c r="A2639" s="17" t="str">
        <f t="shared" ca="1" si="288"/>
        <v/>
      </c>
      <c r="B2639" s="8" t="s">
        <v>5272</v>
      </c>
      <c r="C2639" s="8" t="s">
        <v>5273</v>
      </c>
      <c r="D2639" s="13">
        <f>IFERROR([1]!EM_S_QSTM07_IS(B2639,"61",$C$1,"1")/1000000,"")</f>
        <v>23.668697999999999</v>
      </c>
      <c r="E2639" s="13" t="str">
        <f>IFERROR([1]!EM_S_PERFORMANCEEXPRESS_PERFEXNETPROFITTOSHAREHOLDER(B2639,$C$1)/1000000,"")</f>
        <v/>
      </c>
      <c r="F2639" s="13" t="str">
        <f>IFERROR([1]!EM_S_PROFITNOTICE_FORECASTT(B2639,$C$1)/1000000,"")</f>
        <v/>
      </c>
      <c r="G2639" s="13" t="str">
        <f>IFERROR([1]!EM_S_PROFITNOTICE_FORECASTL(B2639,$C$1)/1000000,"")</f>
        <v/>
      </c>
      <c r="H2639" s="13" t="str">
        <f t="shared" si="289"/>
        <v/>
      </c>
      <c r="I2639" s="20">
        <f>IFERROR([1]!EM_S_QSTM07_IS(B2639,"61",$I$1,"1")/1000000,"")</f>
        <v>38.176143000000003</v>
      </c>
      <c r="J2639" s="13">
        <f t="shared" si="287"/>
        <v>-14.507445000000004</v>
      </c>
      <c r="K2639" s="13">
        <f>IFERROR([1]!EM_S_QSTM07_IS(B2639,"61",$K$2,"1")/1000000,"")</f>
        <v>5.164161</v>
      </c>
      <c r="L2639" s="14">
        <f t="shared" si="290"/>
        <v>-3.8092549786886978</v>
      </c>
      <c r="M2639" s="33" t="str">
        <f ca="1">[1]!EM_S_MAJASSRES_NUM(B2639,$M$2,$M$1)</f>
        <v/>
      </c>
      <c r="N2639" s="29">
        <f t="shared" si="291"/>
        <v>1</v>
      </c>
      <c r="O2639" s="21" t="str">
        <f t="shared" ca="1" si="292"/>
        <v/>
      </c>
      <c r="P2639" s="10" t="str">
        <f t="shared" si="293"/>
        <v>财报</v>
      </c>
    </row>
    <row r="2640" spans="1:16" x14ac:dyDescent="0.2">
      <c r="A2640" s="17">
        <f t="shared" ca="1" si="288"/>
        <v>1606</v>
      </c>
      <c r="B2640" s="8" t="s">
        <v>5274</v>
      </c>
      <c r="C2640" s="8" t="s">
        <v>5275</v>
      </c>
      <c r="D2640" s="13">
        <f>IFERROR([1]!EM_S_QSTM07_IS(B2640,"61",$C$1,"1")/1000000,"")</f>
        <v>50460</v>
      </c>
      <c r="E2640" s="13" t="str">
        <f>IFERROR([1]!EM_S_PERFORMANCEEXPRESS_PERFEXNETPROFITTOSHAREHOLDER(B2640,$C$1)/1000000,"")</f>
        <v/>
      </c>
      <c r="F2640" s="13" t="str">
        <f>IFERROR([1]!EM_S_PROFITNOTICE_FORECASTT(B2640,$C$1)/1000000,"")</f>
        <v/>
      </c>
      <c r="G2640" s="13" t="str">
        <f>IFERROR([1]!EM_S_PROFITNOTICE_FORECASTL(B2640,$C$1)/1000000,"")</f>
        <v/>
      </c>
      <c r="H2640" s="13" t="str">
        <f t="shared" si="289"/>
        <v/>
      </c>
      <c r="I2640" s="20">
        <f>IFERROR([1]!EM_S_QSTM07_IS(B2640,"61",$I$1,"1")/1000000,"")</f>
        <v>54688</v>
      </c>
      <c r="J2640" s="13">
        <f t="shared" si="287"/>
        <v>-4228</v>
      </c>
      <c r="K2640" s="13">
        <f>IFERROR([1]!EM_S_QSTM07_IS(B2640,"61",$K$2,"1")/1000000,"")</f>
        <v>50199</v>
      </c>
      <c r="L2640" s="14">
        <f t="shared" si="290"/>
        <v>-1.0842247853542899</v>
      </c>
      <c r="M2640" s="33" t="str">
        <f ca="1">[1]!EM_S_MAJASSRES_NUM(B2640,$M$2,$M$1)</f>
        <v/>
      </c>
      <c r="N2640" s="29" t="str">
        <f t="shared" si="291"/>
        <v/>
      </c>
      <c r="O2640" s="21">
        <f t="shared" ca="1" si="292"/>
        <v>-1.0842247853542899</v>
      </c>
      <c r="P2640" s="10" t="str">
        <f t="shared" si="293"/>
        <v>财报</v>
      </c>
    </row>
    <row r="2641" spans="1:16" x14ac:dyDescent="0.2">
      <c r="A2641" s="17">
        <f t="shared" ca="1" si="288"/>
        <v>1565</v>
      </c>
      <c r="B2641" s="8" t="s">
        <v>5276</v>
      </c>
      <c r="C2641" s="8" t="s">
        <v>5277</v>
      </c>
      <c r="D2641" s="13">
        <f>IFERROR([1]!EM_S_QSTM07_IS(B2641,"61",$C$1,"1")/1000000,"")</f>
        <v>95.158264900000006</v>
      </c>
      <c r="E2641" s="13" t="str">
        <f>IFERROR([1]!EM_S_PERFORMANCEEXPRESS_PERFEXNETPROFITTOSHAREHOLDER(B2641,$C$1)/1000000,"")</f>
        <v/>
      </c>
      <c r="F2641" s="13" t="str">
        <f>IFERROR([1]!EM_S_PROFITNOTICE_FORECASTT(B2641,$C$1)/1000000,"")</f>
        <v/>
      </c>
      <c r="G2641" s="13" t="str">
        <f>IFERROR([1]!EM_S_PROFITNOTICE_FORECASTL(B2641,$C$1)/1000000,"")</f>
        <v/>
      </c>
      <c r="H2641" s="13" t="str">
        <f t="shared" si="289"/>
        <v/>
      </c>
      <c r="I2641" s="20">
        <f>IFERROR([1]!EM_S_QSTM07_IS(B2641,"61",$I$1,"1")/1000000,"")</f>
        <v>99.443314450000003</v>
      </c>
      <c r="J2641" s="13">
        <f t="shared" si="287"/>
        <v>-4.2850495499999965</v>
      </c>
      <c r="K2641" s="13">
        <f>IFERROR([1]!EM_S_QSTM07_IS(B2641,"61",$K$2,"1")/1000000,"")</f>
        <v>143.66149383999999</v>
      </c>
      <c r="L2641" s="14">
        <f t="shared" si="290"/>
        <v>-1.0298274049326841</v>
      </c>
      <c r="M2641" s="33" t="str">
        <f ca="1">[1]!EM_S_MAJASSRES_NUM(B2641,$M$2,$M$1)</f>
        <v/>
      </c>
      <c r="N2641" s="29" t="str">
        <f t="shared" si="291"/>
        <v/>
      </c>
      <c r="O2641" s="21">
        <f t="shared" ca="1" si="292"/>
        <v>-1.0298274049326841</v>
      </c>
      <c r="P2641" s="10" t="str">
        <f t="shared" si="293"/>
        <v>财报</v>
      </c>
    </row>
    <row r="2642" spans="1:16" x14ac:dyDescent="0.2">
      <c r="A2642" s="17">
        <f t="shared" ca="1" si="288"/>
        <v>1195</v>
      </c>
      <c r="B2642" s="8" t="s">
        <v>5278</v>
      </c>
      <c r="C2642" s="8" t="s">
        <v>5279</v>
      </c>
      <c r="D2642" s="13">
        <f>IFERROR([1]!EM_S_QSTM07_IS(B2642,"61",$C$1,"1")/1000000,"")</f>
        <v>51.155492549999998</v>
      </c>
      <c r="E2642" s="13" t="str">
        <f>IFERROR([1]!EM_S_PERFORMANCEEXPRESS_PERFEXNETPROFITTOSHAREHOLDER(B2642,$C$1)/1000000,"")</f>
        <v/>
      </c>
      <c r="F2642" s="13" t="str">
        <f>IFERROR([1]!EM_S_PROFITNOTICE_FORECASTT(B2642,$C$1)/1000000,"")</f>
        <v/>
      </c>
      <c r="G2642" s="13" t="str">
        <f>IFERROR([1]!EM_S_PROFITNOTICE_FORECASTL(B2642,$C$1)/1000000,"")</f>
        <v/>
      </c>
      <c r="H2642" s="13" t="str">
        <f t="shared" si="289"/>
        <v/>
      </c>
      <c r="I2642" s="20">
        <f>IFERROR([1]!EM_S_QSTM07_IS(B2642,"61",$I$1,"1")/1000000,"")</f>
        <v>37.572723959999998</v>
      </c>
      <c r="J2642" s="13">
        <f t="shared" si="287"/>
        <v>13.582768590000001</v>
      </c>
      <c r="K2642" s="13">
        <f>IFERROR([1]!EM_S_QSTM07_IS(B2642,"61",$K$2,"1")/1000000,"")</f>
        <v>62.193499029999998</v>
      </c>
      <c r="L2642" s="14">
        <f t="shared" si="290"/>
        <v>-0.78160468856321874</v>
      </c>
      <c r="M2642" s="33" t="str">
        <f ca="1">[1]!EM_S_MAJASSRES_NUM(B2642,$M$2,$M$1)</f>
        <v/>
      </c>
      <c r="N2642" s="29" t="str">
        <f t="shared" si="291"/>
        <v/>
      </c>
      <c r="O2642" s="21">
        <f t="shared" ca="1" si="292"/>
        <v>-0.78160468856321874</v>
      </c>
      <c r="P2642" s="10" t="str">
        <f t="shared" si="293"/>
        <v>财报</v>
      </c>
    </row>
    <row r="2643" spans="1:16" x14ac:dyDescent="0.2">
      <c r="A2643" s="17">
        <f t="shared" ca="1" si="288"/>
        <v>1579</v>
      </c>
      <c r="B2643" s="8" t="s">
        <v>5280</v>
      </c>
      <c r="C2643" s="8" t="s">
        <v>5281</v>
      </c>
      <c r="D2643" s="13">
        <f>IFERROR([1]!EM_S_QSTM07_IS(B2643,"61",$C$1,"1")/1000000,"")</f>
        <v>20076</v>
      </c>
      <c r="E2643" s="13" t="str">
        <f>IFERROR([1]!EM_S_PERFORMANCEEXPRESS_PERFEXNETPROFITTOSHAREHOLDER(B2643,$C$1)/1000000,"")</f>
        <v/>
      </c>
      <c r="F2643" s="13" t="str">
        <f>IFERROR([1]!EM_S_PROFITNOTICE_FORECASTT(B2643,$C$1)/1000000,"")</f>
        <v/>
      </c>
      <c r="G2643" s="13" t="str">
        <f>IFERROR([1]!EM_S_PROFITNOTICE_FORECASTL(B2643,$C$1)/1000000,"")</f>
        <v/>
      </c>
      <c r="H2643" s="13" t="str">
        <f t="shared" si="289"/>
        <v/>
      </c>
      <c r="I2643" s="20">
        <f>IFERROR([1]!EM_S_QSTM07_IS(B2643,"61",$I$1,"1")/1000000,"")</f>
        <v>20700</v>
      </c>
      <c r="J2643" s="13">
        <f t="shared" si="287"/>
        <v>-624</v>
      </c>
      <c r="K2643" s="13">
        <f>IFERROR([1]!EM_S_QSTM07_IS(B2643,"61",$K$2,"1")/1000000,"")</f>
        <v>14685</v>
      </c>
      <c r="L2643" s="14">
        <f t="shared" si="290"/>
        <v>-1.0424923391215526</v>
      </c>
      <c r="M2643" s="33" t="str">
        <f ca="1">[1]!EM_S_MAJASSRES_NUM(B2643,$M$2,$M$1)</f>
        <v/>
      </c>
      <c r="N2643" s="29" t="str">
        <f t="shared" si="291"/>
        <v/>
      </c>
      <c r="O2643" s="21">
        <f t="shared" ca="1" si="292"/>
        <v>-1.0424923391215526</v>
      </c>
      <c r="P2643" s="10" t="str">
        <f t="shared" si="293"/>
        <v>财报</v>
      </c>
    </row>
    <row r="2644" spans="1:16" x14ac:dyDescent="0.2">
      <c r="A2644" s="17">
        <f t="shared" ca="1" si="288"/>
        <v>1561</v>
      </c>
      <c r="B2644" s="8" t="s">
        <v>5282</v>
      </c>
      <c r="C2644" s="8" t="s">
        <v>5283</v>
      </c>
      <c r="D2644" s="13">
        <f>IFERROR([1]!EM_S_QSTM07_IS(B2644,"61",$C$1,"1")/1000000,"")</f>
        <v>18595</v>
      </c>
      <c r="E2644" s="13" t="str">
        <f>IFERROR([1]!EM_S_PERFORMANCEEXPRESS_PERFEXNETPROFITTOSHAREHOLDER(B2644,$C$1)/1000000,"")</f>
        <v/>
      </c>
      <c r="F2644" s="13" t="str">
        <f>IFERROR([1]!EM_S_PROFITNOTICE_FORECASTT(B2644,$C$1)/1000000,"")</f>
        <v/>
      </c>
      <c r="G2644" s="13" t="str">
        <f>IFERROR([1]!EM_S_PROFITNOTICE_FORECASTL(B2644,$C$1)/1000000,"")</f>
        <v/>
      </c>
      <c r="H2644" s="13" t="str">
        <f t="shared" si="289"/>
        <v/>
      </c>
      <c r="I2644" s="20">
        <f>IFERROR([1]!EM_S_QSTM07_IS(B2644,"61",$I$1,"1")/1000000,"")</f>
        <v>19066</v>
      </c>
      <c r="J2644" s="13">
        <f t="shared" si="287"/>
        <v>-471</v>
      </c>
      <c r="K2644" s="13">
        <f>IFERROR([1]!EM_S_QSTM07_IS(B2644,"61",$K$2,"1")/1000000,"")</f>
        <v>18354</v>
      </c>
      <c r="L2644" s="14">
        <f t="shared" si="290"/>
        <v>-1.0256619810395553</v>
      </c>
      <c r="M2644" s="33" t="str">
        <f ca="1">[1]!EM_S_MAJASSRES_NUM(B2644,$M$2,$M$1)</f>
        <v/>
      </c>
      <c r="N2644" s="29" t="str">
        <f t="shared" si="291"/>
        <v/>
      </c>
      <c r="O2644" s="21">
        <f t="shared" ca="1" si="292"/>
        <v>-1.0256619810395553</v>
      </c>
      <c r="P2644" s="10" t="str">
        <f t="shared" si="293"/>
        <v>财报</v>
      </c>
    </row>
    <row r="2645" spans="1:16" x14ac:dyDescent="0.2">
      <c r="A2645" s="17">
        <f t="shared" ca="1" si="288"/>
        <v>1302</v>
      </c>
      <c r="B2645" s="8" t="s">
        <v>5284</v>
      </c>
      <c r="C2645" s="8" t="s">
        <v>5285</v>
      </c>
      <c r="D2645" s="13">
        <f>IFERROR([1]!EM_S_QSTM07_IS(B2645,"61",$C$1,"1")/1000000,"")</f>
        <v>355.23301600000002</v>
      </c>
      <c r="E2645" s="13" t="str">
        <f>IFERROR([1]!EM_S_PERFORMANCEEXPRESS_PERFEXNETPROFITTOSHAREHOLDER(B2645,$C$1)/1000000,"")</f>
        <v/>
      </c>
      <c r="F2645" s="13" t="str">
        <f>IFERROR([1]!EM_S_PROFITNOTICE_FORECASTT(B2645,$C$1)/1000000,"")</f>
        <v/>
      </c>
      <c r="G2645" s="13" t="str">
        <f>IFERROR([1]!EM_S_PROFITNOTICE_FORECASTL(B2645,$C$1)/1000000,"")</f>
        <v/>
      </c>
      <c r="H2645" s="13" t="str">
        <f t="shared" si="289"/>
        <v/>
      </c>
      <c r="I2645" s="20">
        <f>IFERROR([1]!EM_S_QSTM07_IS(B2645,"61",$I$1,"1")/1000000,"")</f>
        <v>326.58965799999999</v>
      </c>
      <c r="J2645" s="13">
        <f t="shared" si="287"/>
        <v>28.643358000000035</v>
      </c>
      <c r="K2645" s="13">
        <f>IFERROR([1]!EM_S_QSTM07_IS(B2645,"61",$K$2,"1")/1000000,"")</f>
        <v>202.46150700000001</v>
      </c>
      <c r="L2645" s="14">
        <f t="shared" si="290"/>
        <v>-0.85852442558377262</v>
      </c>
      <c r="M2645" s="33" t="str">
        <f ca="1">[1]!EM_S_MAJASSRES_NUM(B2645,$M$2,$M$1)</f>
        <v/>
      </c>
      <c r="N2645" s="29" t="str">
        <f t="shared" si="291"/>
        <v/>
      </c>
      <c r="O2645" s="21">
        <f t="shared" ca="1" si="292"/>
        <v>-0.85852442558377262</v>
      </c>
      <c r="P2645" s="10" t="str">
        <f t="shared" si="293"/>
        <v>财报</v>
      </c>
    </row>
    <row r="2646" spans="1:16" x14ac:dyDescent="0.2">
      <c r="A2646" s="17">
        <f t="shared" ca="1" si="288"/>
        <v>1715</v>
      </c>
      <c r="B2646" s="8" t="s">
        <v>5286</v>
      </c>
      <c r="C2646" s="8" t="s">
        <v>5287</v>
      </c>
      <c r="D2646" s="13">
        <f>IFERROR([1]!EM_S_QSTM07_IS(B2646,"61",$C$1,"1")/1000000,"")</f>
        <v>1339</v>
      </c>
      <c r="E2646" s="13" t="str">
        <f>IFERROR([1]!EM_S_PERFORMANCEEXPRESS_PERFEXNETPROFITTOSHAREHOLDER(B2646,$C$1)/1000000,"")</f>
        <v/>
      </c>
      <c r="F2646" s="13" t="str">
        <f>IFERROR([1]!EM_S_PROFITNOTICE_FORECASTT(B2646,$C$1)/1000000,"")</f>
        <v/>
      </c>
      <c r="G2646" s="13" t="str">
        <f>IFERROR([1]!EM_S_PROFITNOTICE_FORECASTL(B2646,$C$1)/1000000,"")</f>
        <v/>
      </c>
      <c r="H2646" s="13" t="str">
        <f t="shared" si="289"/>
        <v/>
      </c>
      <c r="I2646" s="20">
        <f>IFERROR([1]!EM_S_QSTM07_IS(B2646,"61",$I$1,"1")/1000000,"")</f>
        <v>1994</v>
      </c>
      <c r="J2646" s="13">
        <f t="shared" si="287"/>
        <v>-655</v>
      </c>
      <c r="K2646" s="13">
        <f>IFERROR([1]!EM_S_QSTM07_IS(B2646,"61",$K$2,"1")/1000000,"")</f>
        <v>3128</v>
      </c>
      <c r="L2646" s="14">
        <f t="shared" si="290"/>
        <v>-1.2093989769820972</v>
      </c>
      <c r="M2646" s="33" t="str">
        <f ca="1">[1]!EM_S_MAJASSRES_NUM(B2646,$M$2,$M$1)</f>
        <v/>
      </c>
      <c r="N2646" s="29" t="str">
        <f t="shared" si="291"/>
        <v/>
      </c>
      <c r="O2646" s="21">
        <f t="shared" ca="1" si="292"/>
        <v>-1.2093989769820972</v>
      </c>
      <c r="P2646" s="10" t="str">
        <f t="shared" si="293"/>
        <v>财报</v>
      </c>
    </row>
    <row r="2647" spans="1:16" x14ac:dyDescent="0.2">
      <c r="A2647" s="17">
        <f t="shared" ca="1" si="288"/>
        <v>632</v>
      </c>
      <c r="B2647" s="8" t="s">
        <v>5288</v>
      </c>
      <c r="C2647" s="8" t="s">
        <v>5289</v>
      </c>
      <c r="D2647" s="13">
        <f>IFERROR([1]!EM_S_QSTM07_IS(B2647,"61",$C$1,"1")/1000000,"")</f>
        <v>200.94869790000001</v>
      </c>
      <c r="E2647" s="13" t="str">
        <f>IFERROR([1]!EM_S_PERFORMANCEEXPRESS_PERFEXNETPROFITTOSHAREHOLDER(B2647,$C$1)/1000000,"")</f>
        <v/>
      </c>
      <c r="F2647" s="13" t="str">
        <f>IFERROR([1]!EM_S_PROFITNOTICE_FORECASTT(B2647,$C$1)/1000000,"")</f>
        <v/>
      </c>
      <c r="G2647" s="13" t="str">
        <f>IFERROR([1]!EM_S_PROFITNOTICE_FORECASTL(B2647,$C$1)/1000000,"")</f>
        <v/>
      </c>
      <c r="H2647" s="13" t="str">
        <f t="shared" si="289"/>
        <v/>
      </c>
      <c r="I2647" s="20">
        <f>IFERROR([1]!EM_S_QSTM07_IS(B2647,"61",$I$1,"1")/1000000,"")</f>
        <v>99.394432989999999</v>
      </c>
      <c r="J2647" s="13">
        <f t="shared" si="287"/>
        <v>101.55426491000001</v>
      </c>
      <c r="K2647" s="13">
        <f>IFERROR([1]!EM_S_QSTM07_IS(B2647,"61",$K$2,"1")/1000000,"")</f>
        <v>146.96028262999999</v>
      </c>
      <c r="L2647" s="14">
        <f t="shared" si="290"/>
        <v>-0.30896795315995768</v>
      </c>
      <c r="M2647" s="33" t="str">
        <f ca="1">[1]!EM_S_MAJASSRES_NUM(B2647,$M$2,$M$1)</f>
        <v/>
      </c>
      <c r="N2647" s="29" t="str">
        <f t="shared" si="291"/>
        <v/>
      </c>
      <c r="O2647" s="21">
        <f t="shared" ca="1" si="292"/>
        <v>-0.30896795315995768</v>
      </c>
      <c r="P2647" s="10" t="str">
        <f t="shared" si="293"/>
        <v>财报</v>
      </c>
    </row>
    <row r="2648" spans="1:16" x14ac:dyDescent="0.2">
      <c r="A2648" s="17">
        <f t="shared" ca="1" si="288"/>
        <v>1748</v>
      </c>
      <c r="B2648" s="8" t="s">
        <v>5290</v>
      </c>
      <c r="C2648" s="8" t="s">
        <v>5291</v>
      </c>
      <c r="D2648" s="13">
        <f>IFERROR([1]!EM_S_QSTM07_IS(B2648,"61",$C$1,"1")/1000000,"")</f>
        <v>44.109904999999998</v>
      </c>
      <c r="E2648" s="13" t="str">
        <f>IFERROR([1]!EM_S_PERFORMANCEEXPRESS_PERFEXNETPROFITTOSHAREHOLDER(B2648,$C$1)/1000000,"")</f>
        <v/>
      </c>
      <c r="F2648" s="13" t="str">
        <f>IFERROR([1]!EM_S_PROFITNOTICE_FORECASTT(B2648,$C$1)/1000000,"")</f>
        <v/>
      </c>
      <c r="G2648" s="13" t="str">
        <f>IFERROR([1]!EM_S_PROFITNOTICE_FORECASTL(B2648,$C$1)/1000000,"")</f>
        <v/>
      </c>
      <c r="H2648" s="13" t="str">
        <f t="shared" si="289"/>
        <v/>
      </c>
      <c r="I2648" s="20">
        <f>IFERROR([1]!EM_S_QSTM07_IS(B2648,"61",$I$1,"1")/1000000,"")</f>
        <v>67.086455999999998</v>
      </c>
      <c r="J2648" s="13">
        <f t="shared" si="287"/>
        <v>-22.976551000000001</v>
      </c>
      <c r="K2648" s="13">
        <f>IFERROR([1]!EM_S_QSTM07_IS(B2648,"61",$K$2,"1")/1000000,"")</f>
        <v>88.206088409999992</v>
      </c>
      <c r="L2648" s="14">
        <f t="shared" si="290"/>
        <v>-1.2604871320582802</v>
      </c>
      <c r="M2648" s="33" t="str">
        <f ca="1">[1]!EM_S_MAJASSRES_NUM(B2648,$M$2,$M$1)</f>
        <v/>
      </c>
      <c r="N2648" s="29" t="str">
        <f t="shared" si="291"/>
        <v/>
      </c>
      <c r="O2648" s="21">
        <f t="shared" ca="1" si="292"/>
        <v>-1.2604871320582802</v>
      </c>
      <c r="P2648" s="10" t="str">
        <f t="shared" si="293"/>
        <v>财报</v>
      </c>
    </row>
    <row r="2649" spans="1:16" x14ac:dyDescent="0.2">
      <c r="A2649" s="17">
        <f t="shared" ca="1" si="288"/>
        <v>1750</v>
      </c>
      <c r="B2649" s="8" t="s">
        <v>5292</v>
      </c>
      <c r="C2649" s="8" t="s">
        <v>5293</v>
      </c>
      <c r="D2649" s="13">
        <f>IFERROR([1]!EM_S_QSTM07_IS(B2649,"61",$C$1,"1")/1000000,"")</f>
        <v>77.658990629999991</v>
      </c>
      <c r="E2649" s="13" t="str">
        <f>IFERROR([1]!EM_S_PERFORMANCEEXPRESS_PERFEXNETPROFITTOSHAREHOLDER(B2649,$C$1)/1000000,"")</f>
        <v/>
      </c>
      <c r="F2649" s="13" t="str">
        <f>IFERROR([1]!EM_S_PROFITNOTICE_FORECASTT(B2649,$C$1)/1000000,"")</f>
        <v/>
      </c>
      <c r="G2649" s="13" t="str">
        <f>IFERROR([1]!EM_S_PROFITNOTICE_FORECASTL(B2649,$C$1)/1000000,"")</f>
        <v/>
      </c>
      <c r="H2649" s="13" t="str">
        <f t="shared" si="289"/>
        <v/>
      </c>
      <c r="I2649" s="20">
        <f>IFERROR([1]!EM_S_QSTM07_IS(B2649,"61",$I$1,"1")/1000000,"")</f>
        <v>101.87002199</v>
      </c>
      <c r="J2649" s="13">
        <f t="shared" si="287"/>
        <v>-24.211031360000007</v>
      </c>
      <c r="K2649" s="13">
        <f>IFERROR([1]!EM_S_QSTM07_IS(B2649,"61",$K$2,"1")/1000000,"")</f>
        <v>90.328211440000004</v>
      </c>
      <c r="L2649" s="14">
        <f t="shared" si="290"/>
        <v>-1.2680339948509005</v>
      </c>
      <c r="M2649" s="33" t="str">
        <f ca="1">[1]!EM_S_MAJASSRES_NUM(B2649,$M$2,$M$1)</f>
        <v/>
      </c>
      <c r="N2649" s="29" t="str">
        <f t="shared" si="291"/>
        <v/>
      </c>
      <c r="O2649" s="21">
        <f t="shared" ca="1" si="292"/>
        <v>-1.2680339948509005</v>
      </c>
      <c r="P2649" s="10" t="str">
        <f t="shared" si="293"/>
        <v>财报</v>
      </c>
    </row>
    <row r="2650" spans="1:16" x14ac:dyDescent="0.2">
      <c r="A2650" s="17">
        <f t="shared" ca="1" si="288"/>
        <v>1444</v>
      </c>
      <c r="B2650" s="8" t="s">
        <v>5294</v>
      </c>
      <c r="C2650" s="8" t="s">
        <v>5295</v>
      </c>
      <c r="D2650" s="13">
        <f>IFERROR([1]!EM_S_QSTM07_IS(B2650,"61",$C$1,"1")/1000000,"")</f>
        <v>607.91469594</v>
      </c>
      <c r="E2650" s="13" t="str">
        <f>IFERROR([1]!EM_S_PERFORMANCEEXPRESS_PERFEXNETPROFITTOSHAREHOLDER(B2650,$C$1)/1000000,"")</f>
        <v/>
      </c>
      <c r="F2650" s="13" t="str">
        <f>IFERROR([1]!EM_S_PROFITNOTICE_FORECASTT(B2650,$C$1)/1000000,"")</f>
        <v/>
      </c>
      <c r="G2650" s="13" t="str">
        <f>IFERROR([1]!EM_S_PROFITNOTICE_FORECASTL(B2650,$C$1)/1000000,"")</f>
        <v/>
      </c>
      <c r="H2650" s="13" t="str">
        <f t="shared" si="289"/>
        <v/>
      </c>
      <c r="I2650" s="20">
        <f>IFERROR([1]!EM_S_QSTM07_IS(B2650,"61",$I$1,"1")/1000000,"")</f>
        <v>503.71648716999999</v>
      </c>
      <c r="J2650" s="13">
        <f t="shared" si="287"/>
        <v>104.19820877000001</v>
      </c>
      <c r="K2650" s="13">
        <f>IFERROR([1]!EM_S_QSTM07_IS(B2650,"61",$K$2,"1")/1000000,"")</f>
        <v>1884.56556269</v>
      </c>
      <c r="L2650" s="14">
        <f t="shared" si="290"/>
        <v>-0.94470969286880679</v>
      </c>
      <c r="M2650" s="33" t="str">
        <f ca="1">[1]!EM_S_MAJASSRES_NUM(B2650,$M$2,$M$1)</f>
        <v/>
      </c>
      <c r="N2650" s="29" t="str">
        <f t="shared" si="291"/>
        <v/>
      </c>
      <c r="O2650" s="21">
        <f t="shared" ca="1" si="292"/>
        <v>-0.94470969286880679</v>
      </c>
      <c r="P2650" s="10" t="str">
        <f t="shared" si="293"/>
        <v>财报</v>
      </c>
    </row>
    <row r="2651" spans="1:16" x14ac:dyDescent="0.2">
      <c r="A2651" s="17">
        <f t="shared" ca="1" si="288"/>
        <v>452</v>
      </c>
      <c r="B2651" s="8" t="s">
        <v>5296</v>
      </c>
      <c r="C2651" s="8" t="s">
        <v>5297</v>
      </c>
      <c r="D2651" s="13">
        <f>IFERROR([1]!EM_S_QSTM07_IS(B2651,"61",$C$1,"1")/1000000,"")</f>
        <v>3.5112496200000001</v>
      </c>
      <c r="E2651" s="13" t="str">
        <f>IFERROR([1]!EM_S_PERFORMANCEEXPRESS_PERFEXNETPROFITTOSHAREHOLDER(B2651,$C$1)/1000000,"")</f>
        <v/>
      </c>
      <c r="F2651" s="13" t="str">
        <f>IFERROR([1]!EM_S_PROFITNOTICE_FORECASTT(B2651,$C$1)/1000000,"")</f>
        <v/>
      </c>
      <c r="G2651" s="13" t="str">
        <f>IFERROR([1]!EM_S_PROFITNOTICE_FORECASTL(B2651,$C$1)/1000000,"")</f>
        <v/>
      </c>
      <c r="H2651" s="13" t="str">
        <f t="shared" si="289"/>
        <v/>
      </c>
      <c r="I2651" s="20">
        <f>IFERROR([1]!EM_S_QSTM07_IS(B2651,"61",$I$1,"1")/1000000,"")</f>
        <v>-15.435835800000001</v>
      </c>
      <c r="J2651" s="13">
        <f t="shared" si="287"/>
        <v>18.947085420000001</v>
      </c>
      <c r="K2651" s="13">
        <f>IFERROR([1]!EM_S_QSTM07_IS(B2651,"61",$K$2,"1")/1000000,"")</f>
        <v>19.35870718</v>
      </c>
      <c r="L2651" s="14">
        <f t="shared" si="290"/>
        <v>-2.126287443539911E-2</v>
      </c>
      <c r="M2651" s="33" t="str">
        <f ca="1">[1]!EM_S_MAJASSRES_NUM(B2651,$M$2,$M$1)</f>
        <v/>
      </c>
      <c r="N2651" s="29" t="str">
        <f t="shared" si="291"/>
        <v/>
      </c>
      <c r="O2651" s="21">
        <f t="shared" ca="1" si="292"/>
        <v>-2.126287443539911E-2</v>
      </c>
      <c r="P2651" s="10" t="str">
        <f t="shared" si="293"/>
        <v>财报</v>
      </c>
    </row>
    <row r="2652" spans="1:16" x14ac:dyDescent="0.2">
      <c r="A2652" s="17">
        <f t="shared" ca="1" si="288"/>
        <v>1029</v>
      </c>
      <c r="B2652" s="8" t="s">
        <v>5298</v>
      </c>
      <c r="C2652" s="8" t="s">
        <v>5299</v>
      </c>
      <c r="D2652" s="13">
        <f>IFERROR([1]!EM_S_QSTM07_IS(B2652,"61",$C$1,"1")/1000000,"")</f>
        <v>3188.45</v>
      </c>
      <c r="E2652" s="13" t="str">
        <f>IFERROR([1]!EM_S_PERFORMANCEEXPRESS_PERFEXNETPROFITTOSHAREHOLDER(B2652,$C$1)/1000000,"")</f>
        <v/>
      </c>
      <c r="F2652" s="13" t="str">
        <f>IFERROR([1]!EM_S_PROFITNOTICE_FORECASTT(B2652,$C$1)/1000000,"")</f>
        <v/>
      </c>
      <c r="G2652" s="13" t="str">
        <f>IFERROR([1]!EM_S_PROFITNOTICE_FORECASTL(B2652,$C$1)/1000000,"")</f>
        <v/>
      </c>
      <c r="H2652" s="13" t="str">
        <f t="shared" si="289"/>
        <v/>
      </c>
      <c r="I2652" s="20">
        <f>IFERROR([1]!EM_S_QSTM07_IS(B2652,"61",$I$1,"1")/1000000,"")</f>
        <v>2274.163</v>
      </c>
      <c r="J2652" s="13">
        <f t="shared" si="287"/>
        <v>914.28699999999981</v>
      </c>
      <c r="K2652" s="13">
        <f>IFERROR([1]!EM_S_QSTM07_IS(B2652,"61",$K$2,"1")/1000000,"")</f>
        <v>2732.4079999999999</v>
      </c>
      <c r="L2652" s="14">
        <f t="shared" si="290"/>
        <v>-0.66539147887138383</v>
      </c>
      <c r="M2652" s="33" t="str">
        <f ca="1">[1]!EM_S_MAJASSRES_NUM(B2652,$M$2,$M$1)</f>
        <v/>
      </c>
      <c r="N2652" s="29" t="str">
        <f t="shared" si="291"/>
        <v/>
      </c>
      <c r="O2652" s="21">
        <f t="shared" ca="1" si="292"/>
        <v>-0.66539147887138383</v>
      </c>
      <c r="P2652" s="10" t="str">
        <f t="shared" si="293"/>
        <v>财报</v>
      </c>
    </row>
    <row r="2653" spans="1:16" x14ac:dyDescent="0.2">
      <c r="A2653" s="17">
        <f t="shared" ca="1" si="288"/>
        <v>1512</v>
      </c>
      <c r="B2653" s="8" t="s">
        <v>5300</v>
      </c>
      <c r="C2653" s="8" t="s">
        <v>5301</v>
      </c>
      <c r="D2653" s="13">
        <f>IFERROR([1]!EM_S_QSTM07_IS(B2653,"61",$C$1,"1")/1000000,"")</f>
        <v>75453</v>
      </c>
      <c r="E2653" s="13" t="str">
        <f>IFERROR([1]!EM_S_PERFORMANCEEXPRESS_PERFEXNETPROFITTOSHAREHOLDER(B2653,$C$1)/1000000,"")</f>
        <v/>
      </c>
      <c r="F2653" s="13" t="str">
        <f>IFERROR([1]!EM_S_PROFITNOTICE_FORECASTT(B2653,$C$1)/1000000,"")</f>
        <v/>
      </c>
      <c r="G2653" s="13" t="str">
        <f>IFERROR([1]!EM_S_PROFITNOTICE_FORECASTL(B2653,$C$1)/1000000,"")</f>
        <v/>
      </c>
      <c r="H2653" s="13" t="str">
        <f t="shared" si="289"/>
        <v/>
      </c>
      <c r="I2653" s="20">
        <f>IFERROR([1]!EM_S_QSTM07_IS(B2653,"61",$I$1,"1")/1000000,"")</f>
        <v>74764</v>
      </c>
      <c r="J2653" s="13">
        <f t="shared" si="287"/>
        <v>689</v>
      </c>
      <c r="K2653" s="13">
        <f>IFERROR([1]!EM_S_QSTM07_IS(B2653,"61",$K$2,"1")/1000000,"")</f>
        <v>74697</v>
      </c>
      <c r="L2653" s="14">
        <f t="shared" si="290"/>
        <v>-0.99077606865068213</v>
      </c>
      <c r="M2653" s="33" t="str">
        <f ca="1">[1]!EM_S_MAJASSRES_NUM(B2653,$M$2,$M$1)</f>
        <v/>
      </c>
      <c r="N2653" s="29" t="str">
        <f t="shared" si="291"/>
        <v/>
      </c>
      <c r="O2653" s="21">
        <f t="shared" ca="1" si="292"/>
        <v>-0.99077606865068213</v>
      </c>
      <c r="P2653" s="10" t="str">
        <f t="shared" si="293"/>
        <v>财报</v>
      </c>
    </row>
    <row r="2654" spans="1:16" x14ac:dyDescent="0.2">
      <c r="A2654" s="17">
        <f t="shared" ca="1" si="288"/>
        <v>1876</v>
      </c>
      <c r="B2654" s="8" t="s">
        <v>5302</v>
      </c>
      <c r="C2654" s="8" t="s">
        <v>5303</v>
      </c>
      <c r="D2654" s="13">
        <f>IFERROR([1]!EM_S_QSTM07_IS(B2654,"61",$C$1,"1")/1000000,"")</f>
        <v>112.00241078000001</v>
      </c>
      <c r="E2654" s="13" t="str">
        <f>IFERROR([1]!EM_S_PERFORMANCEEXPRESS_PERFEXNETPROFITTOSHAREHOLDER(B2654,$C$1)/1000000,"")</f>
        <v/>
      </c>
      <c r="F2654" s="13" t="str">
        <f>IFERROR([1]!EM_S_PROFITNOTICE_FORECASTT(B2654,$C$1)/1000000,"")</f>
        <v/>
      </c>
      <c r="G2654" s="13" t="str">
        <f>IFERROR([1]!EM_S_PROFITNOTICE_FORECASTL(B2654,$C$1)/1000000,"")</f>
        <v/>
      </c>
      <c r="H2654" s="13" t="str">
        <f t="shared" si="289"/>
        <v/>
      </c>
      <c r="I2654" s="20">
        <f>IFERROR([1]!EM_S_QSTM07_IS(B2654,"61",$I$1,"1")/1000000,"")</f>
        <v>201.36138591</v>
      </c>
      <c r="J2654" s="13">
        <f t="shared" si="287"/>
        <v>-89.35897512999999</v>
      </c>
      <c r="K2654" s="13">
        <f>IFERROR([1]!EM_S_QSTM07_IS(B2654,"61",$K$2,"1")/1000000,"")</f>
        <v>149.02808585</v>
      </c>
      <c r="L2654" s="14">
        <f t="shared" si="290"/>
        <v>-1.5996116411234171</v>
      </c>
      <c r="M2654" s="33" t="str">
        <f ca="1">[1]!EM_S_MAJASSRES_NUM(B2654,$M$2,$M$1)</f>
        <v/>
      </c>
      <c r="N2654" s="29" t="str">
        <f t="shared" si="291"/>
        <v/>
      </c>
      <c r="O2654" s="21">
        <f t="shared" ca="1" si="292"/>
        <v>-1.5996116411234171</v>
      </c>
      <c r="P2654" s="10" t="str">
        <f t="shared" si="293"/>
        <v>财报</v>
      </c>
    </row>
    <row r="2655" spans="1:16" x14ac:dyDescent="0.2">
      <c r="A2655" s="17">
        <f t="shared" ca="1" si="288"/>
        <v>589</v>
      </c>
      <c r="B2655" s="8" t="s">
        <v>5304</v>
      </c>
      <c r="C2655" s="8" t="s">
        <v>5305</v>
      </c>
      <c r="D2655" s="13">
        <f>IFERROR([1]!EM_S_QSTM07_IS(B2655,"61",$C$1,"1")/1000000,"")</f>
        <v>56.312788619999999</v>
      </c>
      <c r="E2655" s="13" t="str">
        <f>IFERROR([1]!EM_S_PERFORMANCEEXPRESS_PERFEXNETPROFITTOSHAREHOLDER(B2655,$C$1)/1000000,"")</f>
        <v/>
      </c>
      <c r="F2655" s="13" t="str">
        <f>IFERROR([1]!EM_S_PROFITNOTICE_FORECASTT(B2655,$C$1)/1000000,"")</f>
        <v/>
      </c>
      <c r="G2655" s="13" t="str">
        <f>IFERROR([1]!EM_S_PROFITNOTICE_FORECASTL(B2655,$C$1)/1000000,"")</f>
        <v/>
      </c>
      <c r="H2655" s="13" t="str">
        <f t="shared" si="289"/>
        <v/>
      </c>
      <c r="I2655" s="20">
        <f>IFERROR([1]!EM_S_QSTM07_IS(B2655,"61",$I$1,"1")/1000000,"")</f>
        <v>37.61681154</v>
      </c>
      <c r="J2655" s="13">
        <f t="shared" si="287"/>
        <v>18.695977079999999</v>
      </c>
      <c r="K2655" s="13">
        <f>IFERROR([1]!EM_S_QSTM07_IS(B2655,"61",$K$2,"1")/1000000,"")</f>
        <v>24.910810170000001</v>
      </c>
      <c r="L2655" s="14">
        <f t="shared" si="290"/>
        <v>-0.24948337880574048</v>
      </c>
      <c r="M2655" s="33" t="str">
        <f ca="1">[1]!EM_S_MAJASSRES_NUM(B2655,$M$2,$M$1)</f>
        <v/>
      </c>
      <c r="N2655" s="29" t="str">
        <f t="shared" si="291"/>
        <v/>
      </c>
      <c r="O2655" s="21">
        <f t="shared" ca="1" si="292"/>
        <v>-0.24948337880574048</v>
      </c>
      <c r="P2655" s="10" t="str">
        <f t="shared" si="293"/>
        <v>财报</v>
      </c>
    </row>
    <row r="2656" spans="1:16" x14ac:dyDescent="0.2">
      <c r="A2656" s="17">
        <f t="shared" ca="1" si="288"/>
        <v>26</v>
      </c>
      <c r="B2656" s="8" t="s">
        <v>5306</v>
      </c>
      <c r="C2656" s="8" t="s">
        <v>5307</v>
      </c>
      <c r="D2656" s="13">
        <f>IFERROR([1]!EM_S_QSTM07_IS(B2656,"61",$C$1,"1")/1000000,"")</f>
        <v>-61.038001460000004</v>
      </c>
      <c r="E2656" s="13" t="str">
        <f>IFERROR([1]!EM_S_PERFORMANCEEXPRESS_PERFEXNETPROFITTOSHAREHOLDER(B2656,$C$1)/1000000,"")</f>
        <v/>
      </c>
      <c r="F2656" s="13" t="str">
        <f>IFERROR([1]!EM_S_PROFITNOTICE_FORECASTT(B2656,$C$1)/1000000,"")</f>
        <v/>
      </c>
      <c r="G2656" s="13" t="str">
        <f>IFERROR([1]!EM_S_PROFITNOTICE_FORECASTL(B2656,$C$1)/1000000,"")</f>
        <v/>
      </c>
      <c r="H2656" s="13" t="str">
        <f t="shared" si="289"/>
        <v/>
      </c>
      <c r="I2656" s="20">
        <f>IFERROR([1]!EM_S_QSTM07_IS(B2656,"61",$I$1,"1")/1000000,"")</f>
        <v>-167.98299883999999</v>
      </c>
      <c r="J2656" s="13">
        <f t="shared" si="287"/>
        <v>106.94499737999999</v>
      </c>
      <c r="K2656" s="13">
        <f>IFERROR([1]!EM_S_QSTM07_IS(B2656,"61",$K$2,"1")/1000000,"")</f>
        <v>-31.153562649999998</v>
      </c>
      <c r="L2656" s="14">
        <f t="shared" si="290"/>
        <v>4.4328336242468245</v>
      </c>
      <c r="M2656" s="33" t="str">
        <f ca="1">[1]!EM_S_MAJASSRES_NUM(B2656,$M$2,$M$1)</f>
        <v/>
      </c>
      <c r="N2656" s="29" t="str">
        <f t="shared" si="291"/>
        <v/>
      </c>
      <c r="O2656" s="21">
        <f t="shared" ca="1" si="292"/>
        <v>4.4328336242468245</v>
      </c>
      <c r="P2656" s="10" t="str">
        <f t="shared" si="293"/>
        <v>财报</v>
      </c>
    </row>
    <row r="2657" spans="1:16" x14ac:dyDescent="0.2">
      <c r="A2657" s="17">
        <f t="shared" ca="1" si="288"/>
        <v>1592</v>
      </c>
      <c r="B2657" s="8" t="s">
        <v>5308</v>
      </c>
      <c r="C2657" s="8" t="s">
        <v>5309</v>
      </c>
      <c r="D2657" s="13">
        <f>IFERROR([1]!EM_S_QSTM07_IS(B2657,"61",$C$1,"1")/1000000,"")</f>
        <v>272.01784567000004</v>
      </c>
      <c r="E2657" s="13" t="str">
        <f>IFERROR([1]!EM_S_PERFORMANCEEXPRESS_PERFEXNETPROFITTOSHAREHOLDER(B2657,$C$1)/1000000,"")</f>
        <v/>
      </c>
      <c r="F2657" s="13" t="str">
        <f>IFERROR([1]!EM_S_PROFITNOTICE_FORECASTT(B2657,$C$1)/1000000,"")</f>
        <v/>
      </c>
      <c r="G2657" s="13" t="str">
        <f>IFERROR([1]!EM_S_PROFITNOTICE_FORECASTL(B2657,$C$1)/1000000,"")</f>
        <v/>
      </c>
      <c r="H2657" s="13" t="str">
        <f t="shared" si="289"/>
        <v/>
      </c>
      <c r="I2657" s="20">
        <f>IFERROR([1]!EM_S_QSTM07_IS(B2657,"61",$I$1,"1")/1000000,"")</f>
        <v>342.2702979</v>
      </c>
      <c r="J2657" s="13">
        <f t="shared" si="287"/>
        <v>-70.25245222999996</v>
      </c>
      <c r="K2657" s="13">
        <f>IFERROR([1]!EM_S_QSTM07_IS(B2657,"61",$K$2,"1")/1000000,"")</f>
        <v>1214.6009840300001</v>
      </c>
      <c r="L2657" s="14">
        <f t="shared" si="290"/>
        <v>-1.0578399434494981</v>
      </c>
      <c r="M2657" s="33" t="str">
        <f ca="1">[1]!EM_S_MAJASSRES_NUM(B2657,$M$2,$M$1)</f>
        <v/>
      </c>
      <c r="N2657" s="29" t="str">
        <f t="shared" si="291"/>
        <v/>
      </c>
      <c r="O2657" s="21">
        <f t="shared" ca="1" si="292"/>
        <v>-1.0578399434494981</v>
      </c>
      <c r="P2657" s="10" t="str">
        <f t="shared" si="293"/>
        <v>财报</v>
      </c>
    </row>
    <row r="2658" spans="1:16" x14ac:dyDescent="0.2">
      <c r="A2658" s="17">
        <f t="shared" ca="1" si="288"/>
        <v>219</v>
      </c>
      <c r="B2658" s="8" t="s">
        <v>5310</v>
      </c>
      <c r="C2658" s="8" t="s">
        <v>5311</v>
      </c>
      <c r="D2658" s="13">
        <f>IFERROR([1]!EM_S_QSTM07_IS(B2658,"61",$C$1,"1")/1000000,"")</f>
        <v>-255.07421975</v>
      </c>
      <c r="E2658" s="13" t="str">
        <f>IFERROR([1]!EM_S_PERFORMANCEEXPRESS_PERFEXNETPROFITTOSHAREHOLDER(B2658,$C$1)/1000000,"")</f>
        <v/>
      </c>
      <c r="F2658" s="13" t="str">
        <f>IFERROR([1]!EM_S_PROFITNOTICE_FORECASTT(B2658,$C$1)/1000000,"")</f>
        <v/>
      </c>
      <c r="G2658" s="13" t="str">
        <f>IFERROR([1]!EM_S_PROFITNOTICE_FORECASTL(B2658,$C$1)/1000000,"")</f>
        <v/>
      </c>
      <c r="H2658" s="13" t="str">
        <f t="shared" si="289"/>
        <v/>
      </c>
      <c r="I2658" s="20">
        <f>IFERROR([1]!EM_S_QSTM07_IS(B2658,"61",$I$1,"1")/1000000,"")</f>
        <v>-233.64526925999999</v>
      </c>
      <c r="J2658" s="13">
        <f t="shared" si="287"/>
        <v>-21.428950490000005</v>
      </c>
      <c r="K2658" s="13">
        <f>IFERROR([1]!EM_S_QSTM07_IS(B2658,"61",$K$2,"1")/1000000,"")</f>
        <v>-616.57091548000005</v>
      </c>
      <c r="L2658" s="14">
        <f t="shared" si="290"/>
        <v>0.96524495406450106</v>
      </c>
      <c r="M2658" s="33" t="str">
        <f ca="1">[1]!EM_S_MAJASSRES_NUM(B2658,$M$2,$M$1)</f>
        <v/>
      </c>
      <c r="N2658" s="29" t="str">
        <f t="shared" si="291"/>
        <v/>
      </c>
      <c r="O2658" s="21">
        <f t="shared" ca="1" si="292"/>
        <v>0.96524495406450106</v>
      </c>
      <c r="P2658" s="10" t="str">
        <f t="shared" si="293"/>
        <v>财报</v>
      </c>
    </row>
    <row r="2659" spans="1:16" x14ac:dyDescent="0.2">
      <c r="A2659" s="17">
        <f t="shared" ca="1" si="288"/>
        <v>1884</v>
      </c>
      <c r="B2659" s="8" t="s">
        <v>5312</v>
      </c>
      <c r="C2659" s="8" t="s">
        <v>5313</v>
      </c>
      <c r="D2659" s="13">
        <f>IFERROR([1]!EM_S_QSTM07_IS(B2659,"61",$C$1,"1")/1000000,"")</f>
        <v>69.136251370000011</v>
      </c>
      <c r="E2659" s="13" t="str">
        <f>IFERROR([1]!EM_S_PERFORMANCEEXPRESS_PERFEXNETPROFITTOSHAREHOLDER(B2659,$C$1)/1000000,"")</f>
        <v/>
      </c>
      <c r="F2659" s="13" t="str">
        <f>IFERROR([1]!EM_S_PROFITNOTICE_FORECASTT(B2659,$C$1)/1000000,"")</f>
        <v/>
      </c>
      <c r="G2659" s="13" t="str">
        <f>IFERROR([1]!EM_S_PROFITNOTICE_FORECASTL(B2659,$C$1)/1000000,"")</f>
        <v/>
      </c>
      <c r="H2659" s="13" t="str">
        <f t="shared" si="289"/>
        <v/>
      </c>
      <c r="I2659" s="20">
        <f>IFERROR([1]!EM_S_QSTM07_IS(B2659,"61",$I$1,"1")/1000000,"")</f>
        <v>128.40417270999998</v>
      </c>
      <c r="J2659" s="13">
        <f t="shared" si="287"/>
        <v>-59.267921339999972</v>
      </c>
      <c r="K2659" s="13">
        <f>IFERROR([1]!EM_S_QSTM07_IS(B2659,"61",$K$2,"1")/1000000,"")</f>
        <v>94.98350671</v>
      </c>
      <c r="L2659" s="14">
        <f t="shared" si="290"/>
        <v>-1.6239811878177388</v>
      </c>
      <c r="M2659" s="33" t="str">
        <f ca="1">[1]!EM_S_MAJASSRES_NUM(B2659,$M$2,$M$1)</f>
        <v/>
      </c>
      <c r="N2659" s="29" t="str">
        <f t="shared" si="291"/>
        <v/>
      </c>
      <c r="O2659" s="21">
        <f t="shared" ca="1" si="292"/>
        <v>-1.6239811878177388</v>
      </c>
      <c r="P2659" s="10" t="str">
        <f t="shared" si="293"/>
        <v>财报</v>
      </c>
    </row>
    <row r="2660" spans="1:16" x14ac:dyDescent="0.2">
      <c r="A2660" s="17">
        <f t="shared" ca="1" si="288"/>
        <v>889</v>
      </c>
      <c r="B2660" s="8" t="s">
        <v>5314</v>
      </c>
      <c r="C2660" s="8" t="s">
        <v>5315</v>
      </c>
      <c r="D2660" s="13">
        <f>IFERROR([1]!EM_S_QSTM07_IS(B2660,"61",$C$1,"1")/1000000,"")</f>
        <v>136.12263569999999</v>
      </c>
      <c r="E2660" s="13" t="str">
        <f>IFERROR([1]!EM_S_PERFORMANCEEXPRESS_PERFEXNETPROFITTOSHAREHOLDER(B2660,$C$1)/1000000,"")</f>
        <v/>
      </c>
      <c r="F2660" s="13" t="str">
        <f>IFERROR([1]!EM_S_PROFITNOTICE_FORECASTT(B2660,$C$1)/1000000,"")</f>
        <v/>
      </c>
      <c r="G2660" s="13" t="str">
        <f>IFERROR([1]!EM_S_PROFITNOTICE_FORECASTL(B2660,$C$1)/1000000,"")</f>
        <v/>
      </c>
      <c r="H2660" s="13" t="str">
        <f t="shared" si="289"/>
        <v/>
      </c>
      <c r="I2660" s="20">
        <f>IFERROR([1]!EM_S_QSTM07_IS(B2660,"61",$I$1,"1")/1000000,"")</f>
        <v>67.65607915999999</v>
      </c>
      <c r="J2660" s="13">
        <f t="shared" si="287"/>
        <v>68.466556539999999</v>
      </c>
      <c r="K2660" s="13">
        <f>IFERROR([1]!EM_S_QSTM07_IS(B2660,"61",$K$2,"1")/1000000,"")</f>
        <v>153.72119831999998</v>
      </c>
      <c r="L2660" s="14">
        <f t="shared" si="290"/>
        <v>-0.55460562831761295</v>
      </c>
      <c r="M2660" s="33" t="str">
        <f ca="1">[1]!EM_S_MAJASSRES_NUM(B2660,$M$2,$M$1)</f>
        <v/>
      </c>
      <c r="N2660" s="29" t="str">
        <f t="shared" si="291"/>
        <v/>
      </c>
      <c r="O2660" s="21">
        <f t="shared" ca="1" si="292"/>
        <v>-0.55460562831761295</v>
      </c>
      <c r="P2660" s="10" t="str">
        <f t="shared" si="293"/>
        <v>财报</v>
      </c>
    </row>
    <row r="2661" spans="1:16" x14ac:dyDescent="0.2">
      <c r="A2661" s="17">
        <f t="shared" ca="1" si="288"/>
        <v>2004</v>
      </c>
      <c r="B2661" s="8" t="s">
        <v>5316</v>
      </c>
      <c r="C2661" s="8" t="s">
        <v>5317</v>
      </c>
      <c r="D2661" s="13">
        <f>IFERROR([1]!EM_S_QSTM07_IS(B2661,"61",$C$1,"1")/1000000,"")</f>
        <v>10.755089230000001</v>
      </c>
      <c r="E2661" s="13" t="str">
        <f>IFERROR([1]!EM_S_PERFORMANCEEXPRESS_PERFEXNETPROFITTOSHAREHOLDER(B2661,$C$1)/1000000,"")</f>
        <v/>
      </c>
      <c r="F2661" s="13" t="str">
        <f>IFERROR([1]!EM_S_PROFITNOTICE_FORECASTT(B2661,$C$1)/1000000,"")</f>
        <v/>
      </c>
      <c r="G2661" s="13" t="str">
        <f>IFERROR([1]!EM_S_PROFITNOTICE_FORECASTL(B2661,$C$1)/1000000,"")</f>
        <v/>
      </c>
      <c r="H2661" s="13" t="str">
        <f t="shared" si="289"/>
        <v/>
      </c>
      <c r="I2661" s="20">
        <f>IFERROR([1]!EM_S_QSTM07_IS(B2661,"61",$I$1,"1")/1000000,"")</f>
        <v>58.544006450000005</v>
      </c>
      <c r="J2661" s="13">
        <f t="shared" si="287"/>
        <v>-47.788917220000002</v>
      </c>
      <c r="K2661" s="13">
        <f>IFERROR([1]!EM_S_QSTM07_IS(B2661,"61",$K$2,"1")/1000000,"")</f>
        <v>19.387375559999999</v>
      </c>
      <c r="L2661" s="14">
        <f t="shared" si="290"/>
        <v>-3.4649503008853872</v>
      </c>
      <c r="M2661" s="33" t="str">
        <f ca="1">[1]!EM_S_MAJASSRES_NUM(B2661,$M$2,$M$1)</f>
        <v/>
      </c>
      <c r="N2661" s="29" t="str">
        <f t="shared" si="291"/>
        <v/>
      </c>
      <c r="O2661" s="21">
        <f t="shared" ca="1" si="292"/>
        <v>-3.4649503008853872</v>
      </c>
      <c r="P2661" s="10" t="str">
        <f t="shared" si="293"/>
        <v>财报</v>
      </c>
    </row>
    <row r="2662" spans="1:16" x14ac:dyDescent="0.2">
      <c r="A2662" s="17">
        <f t="shared" ca="1" si="288"/>
        <v>1359</v>
      </c>
      <c r="B2662" s="8" t="s">
        <v>5318</v>
      </c>
      <c r="C2662" s="8" t="s">
        <v>5319</v>
      </c>
      <c r="D2662" s="13">
        <f>IFERROR([1]!EM_S_QSTM07_IS(B2662,"61",$C$1,"1")/1000000,"")</f>
        <v>212.31443400000001</v>
      </c>
      <c r="E2662" s="13" t="str">
        <f>IFERROR([1]!EM_S_PERFORMANCEEXPRESS_PERFEXNETPROFITTOSHAREHOLDER(B2662,$C$1)/1000000,"")</f>
        <v/>
      </c>
      <c r="F2662" s="13" t="str">
        <f>IFERROR([1]!EM_S_PROFITNOTICE_FORECASTT(B2662,$C$1)/1000000,"")</f>
        <v/>
      </c>
      <c r="G2662" s="13" t="str">
        <f>IFERROR([1]!EM_S_PROFITNOTICE_FORECASTL(B2662,$C$1)/1000000,"")</f>
        <v/>
      </c>
      <c r="H2662" s="13" t="str">
        <f t="shared" si="289"/>
        <v/>
      </c>
      <c r="I2662" s="20">
        <f>IFERROR([1]!EM_S_QSTM07_IS(B2662,"61",$I$1,"1")/1000000,"")</f>
        <v>183.91895099999999</v>
      </c>
      <c r="J2662" s="13">
        <f t="shared" si="287"/>
        <v>28.395483000000013</v>
      </c>
      <c r="K2662" s="13">
        <f>IFERROR([1]!EM_S_QSTM07_IS(B2662,"61",$K$2,"1")/1000000,"")</f>
        <v>278.31128699999999</v>
      </c>
      <c r="L2662" s="14">
        <f t="shared" si="290"/>
        <v>-0.89797221914323577</v>
      </c>
      <c r="M2662" s="33" t="str">
        <f ca="1">[1]!EM_S_MAJASSRES_NUM(B2662,$M$2,$M$1)</f>
        <v/>
      </c>
      <c r="N2662" s="29" t="str">
        <f t="shared" si="291"/>
        <v/>
      </c>
      <c r="O2662" s="21">
        <f t="shared" ca="1" si="292"/>
        <v>-0.89797221914323577</v>
      </c>
      <c r="P2662" s="10" t="str">
        <f t="shared" si="293"/>
        <v>财报</v>
      </c>
    </row>
    <row r="2663" spans="1:16" x14ac:dyDescent="0.2">
      <c r="A2663" s="17">
        <f t="shared" ca="1" si="288"/>
        <v>413</v>
      </c>
      <c r="B2663" s="8" t="s">
        <v>5320</v>
      </c>
      <c r="C2663" s="8" t="s">
        <v>5321</v>
      </c>
      <c r="D2663" s="13">
        <f>IFERROR([1]!EM_S_QSTM07_IS(B2663,"61",$C$1,"1")/1000000,"")</f>
        <v>73.194392250000007</v>
      </c>
      <c r="E2663" s="13" t="str">
        <f>IFERROR([1]!EM_S_PERFORMANCEEXPRESS_PERFEXNETPROFITTOSHAREHOLDER(B2663,$C$1)/1000000,"")</f>
        <v/>
      </c>
      <c r="F2663" s="13" t="str">
        <f>IFERROR([1]!EM_S_PROFITNOTICE_FORECASTT(B2663,$C$1)/1000000,"")</f>
        <v/>
      </c>
      <c r="G2663" s="13" t="str">
        <f>IFERROR([1]!EM_S_PROFITNOTICE_FORECASTL(B2663,$C$1)/1000000,"")</f>
        <v/>
      </c>
      <c r="H2663" s="13" t="str">
        <f t="shared" si="289"/>
        <v/>
      </c>
      <c r="I2663" s="20">
        <f>IFERROR([1]!EM_S_QSTM07_IS(B2663,"61",$I$1,"1")/1000000,"")</f>
        <v>7.5534091100000005</v>
      </c>
      <c r="J2663" s="13">
        <f t="shared" si="287"/>
        <v>65.640983140000003</v>
      </c>
      <c r="K2663" s="13">
        <f>IFERROR([1]!EM_S_QSTM07_IS(B2663,"61",$K$2,"1")/1000000,"")</f>
        <v>58.861589049999999</v>
      </c>
      <c r="L2663" s="14">
        <f t="shared" si="290"/>
        <v>0.11517517959362675</v>
      </c>
      <c r="M2663" s="33" t="str">
        <f ca="1">[1]!EM_S_MAJASSRES_NUM(B2663,$M$2,$M$1)</f>
        <v/>
      </c>
      <c r="N2663" s="29" t="str">
        <f t="shared" si="291"/>
        <v/>
      </c>
      <c r="O2663" s="21">
        <f t="shared" ca="1" si="292"/>
        <v>0.11517517959362675</v>
      </c>
      <c r="P2663" s="10" t="str">
        <f t="shared" si="293"/>
        <v>财报</v>
      </c>
    </row>
    <row r="2664" spans="1:16" x14ac:dyDescent="0.2">
      <c r="A2664" s="17">
        <f t="shared" ca="1" si="288"/>
        <v>124</v>
      </c>
      <c r="B2664" s="8" t="s">
        <v>5322</v>
      </c>
      <c r="C2664" s="8" t="s">
        <v>5323</v>
      </c>
      <c r="D2664" s="13">
        <f>IFERROR([1]!EM_S_QSTM07_IS(B2664,"61",$C$1,"1")/1000000,"")</f>
        <v>38.25</v>
      </c>
      <c r="E2664" s="13" t="str">
        <f>IFERROR([1]!EM_S_PERFORMANCEEXPRESS_PERFEXNETPROFITTOSHAREHOLDER(B2664,$C$1)/1000000,"")</f>
        <v/>
      </c>
      <c r="F2664" s="13" t="str">
        <f>IFERROR([1]!EM_S_PROFITNOTICE_FORECASTT(B2664,$C$1)/1000000,"")</f>
        <v/>
      </c>
      <c r="G2664" s="13" t="str">
        <f>IFERROR([1]!EM_S_PROFITNOTICE_FORECASTL(B2664,$C$1)/1000000,"")</f>
        <v/>
      </c>
      <c r="H2664" s="13" t="str">
        <f t="shared" si="289"/>
        <v/>
      </c>
      <c r="I2664" s="20">
        <f>IFERROR([1]!EM_S_QSTM07_IS(B2664,"61",$I$1,"1")/1000000,"")</f>
        <v>19.198</v>
      </c>
      <c r="J2664" s="13">
        <f t="shared" si="287"/>
        <v>19.052</v>
      </c>
      <c r="K2664" s="13">
        <f>IFERROR([1]!EM_S_QSTM07_IS(B2664,"61",$K$2,"1")/1000000,"")</f>
        <v>-35.494</v>
      </c>
      <c r="L2664" s="14">
        <f t="shared" si="290"/>
        <v>1.5367667774835183</v>
      </c>
      <c r="M2664" s="33" t="str">
        <f ca="1">[1]!EM_S_MAJASSRES_NUM(B2664,$M$2,$M$1)</f>
        <v/>
      </c>
      <c r="N2664" s="29" t="str">
        <f t="shared" si="291"/>
        <v/>
      </c>
      <c r="O2664" s="21">
        <f t="shared" ca="1" si="292"/>
        <v>1.5367667774835183</v>
      </c>
      <c r="P2664" s="10" t="str">
        <f t="shared" si="293"/>
        <v>财报</v>
      </c>
    </row>
    <row r="2665" spans="1:16" x14ac:dyDescent="0.2">
      <c r="A2665" s="17">
        <f t="shared" ca="1" si="288"/>
        <v>1116</v>
      </c>
      <c r="B2665" s="8" t="s">
        <v>5324</v>
      </c>
      <c r="C2665" s="8" t="s">
        <v>5325</v>
      </c>
      <c r="D2665" s="13">
        <f>IFERROR([1]!EM_S_QSTM07_IS(B2665,"61",$C$1,"1")/1000000,"")</f>
        <v>3943</v>
      </c>
      <c r="E2665" s="13" t="str">
        <f>IFERROR([1]!EM_S_PERFORMANCEEXPRESS_PERFEXNETPROFITTOSHAREHOLDER(B2665,$C$1)/1000000,"")</f>
        <v/>
      </c>
      <c r="F2665" s="13" t="str">
        <f>IFERROR([1]!EM_S_PROFITNOTICE_FORECASTT(B2665,$C$1)/1000000,"")</f>
        <v/>
      </c>
      <c r="G2665" s="13" t="str">
        <f>IFERROR([1]!EM_S_PROFITNOTICE_FORECASTL(B2665,$C$1)/1000000,"")</f>
        <v/>
      </c>
      <c r="H2665" s="13" t="str">
        <f t="shared" si="289"/>
        <v/>
      </c>
      <c r="I2665" s="20">
        <f>IFERROR([1]!EM_S_QSTM07_IS(B2665,"61",$I$1,"1")/1000000,"")</f>
        <v>2199</v>
      </c>
      <c r="J2665" s="13">
        <f t="shared" si="287"/>
        <v>1744</v>
      </c>
      <c r="K2665" s="13">
        <f>IFERROR([1]!EM_S_QSTM07_IS(B2665,"61",$K$2,"1")/1000000,"")</f>
        <v>6392</v>
      </c>
      <c r="L2665" s="14">
        <f t="shared" si="290"/>
        <v>-0.72715894868585729</v>
      </c>
      <c r="M2665" s="33" t="str">
        <f ca="1">[1]!EM_S_MAJASSRES_NUM(B2665,$M$2,$M$1)</f>
        <v/>
      </c>
      <c r="N2665" s="29" t="str">
        <f t="shared" si="291"/>
        <v/>
      </c>
      <c r="O2665" s="21">
        <f t="shared" ca="1" si="292"/>
        <v>-0.72715894868585729</v>
      </c>
      <c r="P2665" s="10" t="str">
        <f t="shared" si="293"/>
        <v>财报</v>
      </c>
    </row>
    <row r="2666" spans="1:16" x14ac:dyDescent="0.2">
      <c r="A2666" s="17">
        <f t="shared" ca="1" si="288"/>
        <v>1593</v>
      </c>
      <c r="B2666" s="8" t="s">
        <v>5326</v>
      </c>
      <c r="C2666" s="8" t="s">
        <v>5327</v>
      </c>
      <c r="D2666" s="13">
        <f>IFERROR([1]!EM_S_QSTM07_IS(B2666,"61",$C$1,"1")/1000000,"")</f>
        <v>843.05108382000003</v>
      </c>
      <c r="E2666" s="13" t="str">
        <f>IFERROR([1]!EM_S_PERFORMANCEEXPRESS_PERFEXNETPROFITTOSHAREHOLDER(B2666,$C$1)/1000000,"")</f>
        <v/>
      </c>
      <c r="F2666" s="13" t="str">
        <f>IFERROR([1]!EM_S_PROFITNOTICE_FORECASTT(B2666,$C$1)/1000000,"")</f>
        <v/>
      </c>
      <c r="G2666" s="13" t="str">
        <f>IFERROR([1]!EM_S_PROFITNOTICE_FORECASTL(B2666,$C$1)/1000000,"")</f>
        <v/>
      </c>
      <c r="H2666" s="13" t="str">
        <f t="shared" si="289"/>
        <v/>
      </c>
      <c r="I2666" s="20">
        <f>IFERROR([1]!EM_S_QSTM07_IS(B2666,"61",$I$1,"1")/1000000,"")</f>
        <v>889.40688038999997</v>
      </c>
      <c r="J2666" s="13">
        <f t="shared" si="287"/>
        <v>-46.355796569999939</v>
      </c>
      <c r="K2666" s="13">
        <f>IFERROR([1]!EM_S_QSTM07_IS(B2666,"61",$K$2,"1")/1000000,"")</f>
        <v>800.74615729999994</v>
      </c>
      <c r="L2666" s="14">
        <f t="shared" si="290"/>
        <v>-1.057890751204233</v>
      </c>
      <c r="M2666" s="33" t="str">
        <f ca="1">[1]!EM_S_MAJASSRES_NUM(B2666,$M$2,$M$1)</f>
        <v/>
      </c>
      <c r="N2666" s="29" t="str">
        <f t="shared" si="291"/>
        <v/>
      </c>
      <c r="O2666" s="21">
        <f t="shared" ca="1" si="292"/>
        <v>-1.057890751204233</v>
      </c>
      <c r="P2666" s="10" t="str">
        <f t="shared" si="293"/>
        <v>财报</v>
      </c>
    </row>
    <row r="2667" spans="1:16" x14ac:dyDescent="0.2">
      <c r="A2667" s="17" t="str">
        <f t="shared" ca="1" si="288"/>
        <v/>
      </c>
      <c r="B2667" s="8" t="s">
        <v>5328</v>
      </c>
      <c r="C2667" s="8" t="s">
        <v>5329</v>
      </c>
      <c r="D2667" s="13">
        <f>IFERROR([1]!EM_S_QSTM07_IS(B2667,"61",$C$1,"1")/1000000,"")</f>
        <v>16.075738949999998</v>
      </c>
      <c r="E2667" s="13" t="str">
        <f>IFERROR([1]!EM_S_PERFORMANCEEXPRESS_PERFEXNETPROFITTOSHAREHOLDER(B2667,$C$1)/1000000,"")</f>
        <v/>
      </c>
      <c r="F2667" s="13" t="str">
        <f>IFERROR([1]!EM_S_PROFITNOTICE_FORECASTT(B2667,$C$1)/1000000,"")</f>
        <v/>
      </c>
      <c r="G2667" s="13" t="str">
        <f>IFERROR([1]!EM_S_PROFITNOTICE_FORECASTL(B2667,$C$1)/1000000,"")</f>
        <v/>
      </c>
      <c r="H2667" s="13" t="str">
        <f t="shared" si="289"/>
        <v/>
      </c>
      <c r="I2667" s="20">
        <f>IFERROR([1]!EM_S_QSTM07_IS(B2667,"61",$I$1,"1")/1000000,"")</f>
        <v>5.1731051500000005</v>
      </c>
      <c r="J2667" s="13">
        <f t="shared" si="287"/>
        <v>10.902633799999997</v>
      </c>
      <c r="K2667" s="13">
        <f>IFERROR([1]!EM_S_QSTM07_IS(B2667,"61",$K$2,"1")/1000000,"")</f>
        <v>45.065478829999996</v>
      </c>
      <c r="L2667" s="14">
        <f t="shared" si="290"/>
        <v>-0.75807127577346112</v>
      </c>
      <c r="M2667" s="33">
        <f ca="1">[1]!EM_S_MAJASSRES_NUM(B2667,$M$2,$M$1)</f>
        <v>1</v>
      </c>
      <c r="N2667" s="29" t="str">
        <f t="shared" si="291"/>
        <v/>
      </c>
      <c r="O2667" s="21" t="str">
        <f t="shared" ca="1" si="292"/>
        <v/>
      </c>
      <c r="P2667" s="10" t="str">
        <f t="shared" si="293"/>
        <v>财报</v>
      </c>
    </row>
    <row r="2668" spans="1:16" x14ac:dyDescent="0.2">
      <c r="A2668" s="17">
        <f t="shared" ca="1" si="288"/>
        <v>861</v>
      </c>
      <c r="B2668" s="8" t="s">
        <v>5330</v>
      </c>
      <c r="C2668" s="8" t="s">
        <v>5331</v>
      </c>
      <c r="D2668" s="13">
        <f>IFERROR([1]!EM_S_QSTM07_IS(B2668,"61",$C$1,"1")/1000000,"")</f>
        <v>170.7754836</v>
      </c>
      <c r="E2668" s="13" t="str">
        <f>IFERROR([1]!EM_S_PERFORMANCEEXPRESS_PERFEXNETPROFITTOSHAREHOLDER(B2668,$C$1)/1000000,"")</f>
        <v/>
      </c>
      <c r="F2668" s="13" t="str">
        <f>IFERROR([1]!EM_S_PROFITNOTICE_FORECASTT(B2668,$C$1)/1000000,"")</f>
        <v/>
      </c>
      <c r="G2668" s="13" t="str">
        <f>IFERROR([1]!EM_S_PROFITNOTICE_FORECASTL(B2668,$C$1)/1000000,"")</f>
        <v/>
      </c>
      <c r="H2668" s="13" t="str">
        <f t="shared" si="289"/>
        <v/>
      </c>
      <c r="I2668" s="20">
        <f>IFERROR([1]!EM_S_QSTM07_IS(B2668,"61",$I$1,"1")/1000000,"")</f>
        <v>101.1655597</v>
      </c>
      <c r="J2668" s="13">
        <f t="shared" si="287"/>
        <v>69.609923899999998</v>
      </c>
      <c r="K2668" s="13">
        <f>IFERROR([1]!EM_S_QSTM07_IS(B2668,"61",$K$2,"1")/1000000,"")</f>
        <v>151.27614004</v>
      </c>
      <c r="L2668" s="14">
        <f t="shared" si="290"/>
        <v>-0.53984862463046757</v>
      </c>
      <c r="M2668" s="33" t="str">
        <f ca="1">[1]!EM_S_MAJASSRES_NUM(B2668,$M$2,$M$1)</f>
        <v/>
      </c>
      <c r="N2668" s="29" t="str">
        <f t="shared" si="291"/>
        <v/>
      </c>
      <c r="O2668" s="21">
        <f t="shared" ca="1" si="292"/>
        <v>-0.53984862463046757</v>
      </c>
      <c r="P2668" s="10" t="str">
        <f t="shared" si="293"/>
        <v>财报</v>
      </c>
    </row>
    <row r="2669" spans="1:16" x14ac:dyDescent="0.2">
      <c r="A2669" s="17">
        <f t="shared" ca="1" si="288"/>
        <v>2016</v>
      </c>
      <c r="B2669" s="8" t="s">
        <v>5332</v>
      </c>
      <c r="C2669" s="8" t="s">
        <v>5333</v>
      </c>
      <c r="D2669" s="13">
        <f>IFERROR([1]!EM_S_QSTM07_IS(B2669,"61",$C$1,"1")/1000000,"")</f>
        <v>-57.306653500000003</v>
      </c>
      <c r="E2669" s="13" t="str">
        <f>IFERROR([1]!EM_S_PERFORMANCEEXPRESS_PERFEXNETPROFITTOSHAREHOLDER(B2669,$C$1)/1000000,"")</f>
        <v/>
      </c>
      <c r="F2669" s="13" t="str">
        <f>IFERROR([1]!EM_S_PROFITNOTICE_FORECASTT(B2669,$C$1)/1000000,"")</f>
        <v/>
      </c>
      <c r="G2669" s="13" t="str">
        <f>IFERROR([1]!EM_S_PROFITNOTICE_FORECASTL(B2669,$C$1)/1000000,"")</f>
        <v/>
      </c>
      <c r="H2669" s="13" t="str">
        <f t="shared" si="289"/>
        <v/>
      </c>
      <c r="I2669" s="20">
        <f>IFERROR([1]!EM_S_QSTM07_IS(B2669,"61",$I$1,"1")/1000000,"")</f>
        <v>-14.200370509999999</v>
      </c>
      <c r="J2669" s="13">
        <f t="shared" si="287"/>
        <v>-43.106282990000004</v>
      </c>
      <c r="K2669" s="13">
        <f>IFERROR([1]!EM_S_QSTM07_IS(B2669,"61",$K$2,"1")/1000000,"")</f>
        <v>11.408668859999999</v>
      </c>
      <c r="L2669" s="14">
        <f t="shared" si="290"/>
        <v>-4.7783797144937035</v>
      </c>
      <c r="M2669" s="33" t="str">
        <f ca="1">[1]!EM_S_MAJASSRES_NUM(B2669,$M$2,$M$1)</f>
        <v/>
      </c>
      <c r="N2669" s="29" t="str">
        <f t="shared" si="291"/>
        <v/>
      </c>
      <c r="O2669" s="21">
        <f t="shared" ca="1" si="292"/>
        <v>-4.7783797144937035</v>
      </c>
      <c r="P2669" s="10" t="str">
        <f t="shared" si="293"/>
        <v>财报</v>
      </c>
    </row>
    <row r="2670" spans="1:16" x14ac:dyDescent="0.2">
      <c r="A2670" s="17">
        <f t="shared" ca="1" si="288"/>
        <v>1781</v>
      </c>
      <c r="B2670" s="8" t="s">
        <v>5334</v>
      </c>
      <c r="C2670" s="8" t="s">
        <v>5335</v>
      </c>
      <c r="D2670" s="13">
        <f>IFERROR([1]!EM_S_QSTM07_IS(B2670,"61",$C$1,"1")/1000000,"")</f>
        <v>1050.819</v>
      </c>
      <c r="E2670" s="13" t="str">
        <f>IFERROR([1]!EM_S_PERFORMANCEEXPRESS_PERFEXNETPROFITTOSHAREHOLDER(B2670,$C$1)/1000000,"")</f>
        <v/>
      </c>
      <c r="F2670" s="13" t="str">
        <f>IFERROR([1]!EM_S_PROFITNOTICE_FORECASTT(B2670,$C$1)/1000000,"")</f>
        <v/>
      </c>
      <c r="G2670" s="13" t="str">
        <f>IFERROR([1]!EM_S_PROFITNOTICE_FORECASTL(B2670,$C$1)/1000000,"")</f>
        <v/>
      </c>
      <c r="H2670" s="13" t="str">
        <f t="shared" si="289"/>
        <v/>
      </c>
      <c r="I2670" s="20">
        <f>IFERROR([1]!EM_S_QSTM07_IS(B2670,"61",$I$1,"1")/1000000,"")</f>
        <v>1365.107</v>
      </c>
      <c r="J2670" s="13">
        <f t="shared" si="287"/>
        <v>-314.28800000000001</v>
      </c>
      <c r="K2670" s="13">
        <f>IFERROR([1]!EM_S_QSTM07_IS(B2670,"61",$K$2,"1")/1000000,"")</f>
        <v>898.78499999999997</v>
      </c>
      <c r="L2670" s="14">
        <f t="shared" si="290"/>
        <v>-1.3496809581824352</v>
      </c>
      <c r="M2670" s="33" t="str">
        <f ca="1">[1]!EM_S_MAJASSRES_NUM(B2670,$M$2,$M$1)</f>
        <v/>
      </c>
      <c r="N2670" s="29" t="str">
        <f t="shared" si="291"/>
        <v/>
      </c>
      <c r="O2670" s="21">
        <f t="shared" ca="1" si="292"/>
        <v>-1.3496809581824352</v>
      </c>
      <c r="P2670" s="10" t="str">
        <f t="shared" si="293"/>
        <v>财报</v>
      </c>
    </row>
    <row r="2671" spans="1:16" x14ac:dyDescent="0.2">
      <c r="A2671" s="17">
        <f t="shared" ca="1" si="288"/>
        <v>1535</v>
      </c>
      <c r="B2671" s="8" t="s">
        <v>5336</v>
      </c>
      <c r="C2671" s="8" t="s">
        <v>5337</v>
      </c>
      <c r="D2671" s="13">
        <f>IFERROR([1]!EM_S_QSTM07_IS(B2671,"61",$C$1,"1")/1000000,"")</f>
        <v>5144</v>
      </c>
      <c r="E2671" s="13" t="str">
        <f>IFERROR([1]!EM_S_PERFORMANCEEXPRESS_PERFEXNETPROFITTOSHAREHOLDER(B2671,$C$1)/1000000,"")</f>
        <v/>
      </c>
      <c r="F2671" s="13" t="str">
        <f>IFERROR([1]!EM_S_PROFITNOTICE_FORECASTT(B2671,$C$1)/1000000,"")</f>
        <v/>
      </c>
      <c r="G2671" s="13" t="str">
        <f>IFERROR([1]!EM_S_PROFITNOTICE_FORECASTL(B2671,$C$1)/1000000,"")</f>
        <v/>
      </c>
      <c r="H2671" s="13" t="str">
        <f t="shared" si="289"/>
        <v/>
      </c>
      <c r="I2671" s="20">
        <f>IFERROR([1]!EM_S_QSTM07_IS(B2671,"61",$I$1,"1")/1000000,"")</f>
        <v>5251</v>
      </c>
      <c r="J2671" s="13">
        <f t="shared" si="287"/>
        <v>-107</v>
      </c>
      <c r="K2671" s="13">
        <f>IFERROR([1]!EM_S_QSTM07_IS(B2671,"61",$K$2,"1")/1000000,"")</f>
        <v>19218</v>
      </c>
      <c r="L2671" s="14">
        <f t="shared" si="290"/>
        <v>-1.0055676969507754</v>
      </c>
      <c r="M2671" s="33" t="str">
        <f ca="1">[1]!EM_S_MAJASSRES_NUM(B2671,$M$2,$M$1)</f>
        <v/>
      </c>
      <c r="N2671" s="29" t="str">
        <f t="shared" si="291"/>
        <v/>
      </c>
      <c r="O2671" s="21">
        <f t="shared" ca="1" si="292"/>
        <v>-1.0055676969507754</v>
      </c>
      <c r="P2671" s="10" t="str">
        <f t="shared" si="293"/>
        <v>财报</v>
      </c>
    </row>
    <row r="2672" spans="1:16" x14ac:dyDescent="0.2">
      <c r="A2672" s="17">
        <f t="shared" ca="1" si="288"/>
        <v>1432</v>
      </c>
      <c r="B2672" s="8" t="s">
        <v>5338</v>
      </c>
      <c r="C2672" s="8" t="s">
        <v>5339</v>
      </c>
      <c r="D2672" s="13">
        <f>IFERROR([1]!EM_S_QSTM07_IS(B2672,"61",$C$1,"1")/1000000,"")</f>
        <v>2529.4972047800002</v>
      </c>
      <c r="E2672" s="13">
        <f>IFERROR([1]!EM_S_PERFORMANCEEXPRESS_PERFEXNETPROFITTOSHAREHOLDER(B2672,$C$1)/1000000,"")</f>
        <v>4928</v>
      </c>
      <c r="F2672" s="13" t="str">
        <f>IFERROR([1]!EM_S_PROFITNOTICE_FORECASTT(B2672,$C$1)/1000000,"")</f>
        <v/>
      </c>
      <c r="G2672" s="13" t="str">
        <f>IFERROR([1]!EM_S_PROFITNOTICE_FORECASTL(B2672,$C$1)/1000000,"")</f>
        <v/>
      </c>
      <c r="H2672" s="13" t="str">
        <f t="shared" si="289"/>
        <v/>
      </c>
      <c r="I2672" s="20">
        <f>IFERROR([1]!EM_S_QSTM07_IS(B2672,"61",$I$1,"1")/1000000,"")</f>
        <v>2396.1043102100002</v>
      </c>
      <c r="J2672" s="13">
        <f t="shared" si="287"/>
        <v>133.39289456999995</v>
      </c>
      <c r="K2672" s="13">
        <f>IFERROR([1]!EM_S_QSTM07_IS(B2672,"61",$K$2,"1")/1000000,"")</f>
        <v>2181.1464171999996</v>
      </c>
      <c r="L2672" s="14">
        <f t="shared" si="290"/>
        <v>-0.93884276015672519</v>
      </c>
      <c r="M2672" s="33" t="str">
        <f ca="1">[1]!EM_S_MAJASSRES_NUM(B2672,$M$2,$M$1)</f>
        <v/>
      </c>
      <c r="N2672" s="29" t="str">
        <f t="shared" si="291"/>
        <v/>
      </c>
      <c r="O2672" s="21">
        <f t="shared" ca="1" si="292"/>
        <v>-0.93884276015672519</v>
      </c>
      <c r="P2672" s="10" t="str">
        <f t="shared" si="293"/>
        <v>财报</v>
      </c>
    </row>
    <row r="2673" spans="1:16" x14ac:dyDescent="0.2">
      <c r="A2673" s="17">
        <f t="shared" ca="1" si="288"/>
        <v>326</v>
      </c>
      <c r="B2673" s="8" t="s">
        <v>5340</v>
      </c>
      <c r="C2673" s="8" t="s">
        <v>5341</v>
      </c>
      <c r="D2673" s="13">
        <f>IFERROR([1]!EM_S_QSTM07_IS(B2673,"61",$C$1,"1")/1000000,"")</f>
        <v>118.90270008</v>
      </c>
      <c r="E2673" s="13" t="str">
        <f>IFERROR([1]!EM_S_PERFORMANCEEXPRESS_PERFEXNETPROFITTOSHAREHOLDER(B2673,$C$1)/1000000,"")</f>
        <v/>
      </c>
      <c r="F2673" s="13">
        <f>IFERROR([1]!EM_S_PROFITNOTICE_FORECASTT(B2673,$C$1)/1000000,"")</f>
        <v>154</v>
      </c>
      <c r="G2673" s="13">
        <f>IFERROR([1]!EM_S_PROFITNOTICE_FORECASTL(B2673,$C$1)/1000000,"")</f>
        <v>145</v>
      </c>
      <c r="H2673" s="13">
        <f t="shared" si="289"/>
        <v>149.5</v>
      </c>
      <c r="I2673" s="20">
        <f>IFERROR([1]!EM_S_QSTM07_IS(B2673,"61",$I$1,"1")/1000000,"")</f>
        <v>32.977927610000002</v>
      </c>
      <c r="J2673" s="13">
        <f t="shared" si="287"/>
        <v>85.924772469999994</v>
      </c>
      <c r="K2673" s="13">
        <f>IFERROR([1]!EM_S_QSTM07_IS(B2673,"61",$K$2,"1")/1000000,"")</f>
        <v>59.206309020000006</v>
      </c>
      <c r="L2673" s="14">
        <f t="shared" si="290"/>
        <v>0.45127730291335066</v>
      </c>
      <c r="M2673" s="33" t="str">
        <f ca="1">[1]!EM_S_MAJASSRES_NUM(B2673,$M$2,$M$1)</f>
        <v/>
      </c>
      <c r="N2673" s="29" t="str">
        <f t="shared" si="291"/>
        <v/>
      </c>
      <c r="O2673" s="21">
        <f t="shared" ca="1" si="292"/>
        <v>0.45127730291335066</v>
      </c>
      <c r="P2673" s="10" t="str">
        <f t="shared" si="293"/>
        <v>财报</v>
      </c>
    </row>
    <row r="2674" spans="1:16" x14ac:dyDescent="0.2">
      <c r="A2674" s="17">
        <f t="shared" ca="1" si="288"/>
        <v>183</v>
      </c>
      <c r="B2674" s="8" t="s">
        <v>5342</v>
      </c>
      <c r="C2674" s="8" t="s">
        <v>5343</v>
      </c>
      <c r="D2674" s="13">
        <f>IFERROR([1]!EM_S_QSTM07_IS(B2674,"61",$C$1,"1")/1000000,"")</f>
        <v>88.771215560000002</v>
      </c>
      <c r="E2674" s="13" t="str">
        <f>IFERROR([1]!EM_S_PERFORMANCEEXPRESS_PERFEXNETPROFITTOSHAREHOLDER(B2674,$C$1)/1000000,"")</f>
        <v/>
      </c>
      <c r="F2674" s="13" t="str">
        <f>IFERROR([1]!EM_S_PROFITNOTICE_FORECASTT(B2674,$C$1)/1000000,"")</f>
        <v/>
      </c>
      <c r="G2674" s="13" t="str">
        <f>IFERROR([1]!EM_S_PROFITNOTICE_FORECASTL(B2674,$C$1)/1000000,"")</f>
        <v/>
      </c>
      <c r="H2674" s="13" t="str">
        <f t="shared" si="289"/>
        <v/>
      </c>
      <c r="I2674" s="20">
        <f>IFERROR([1]!EM_S_QSTM07_IS(B2674,"61",$I$1,"1")/1000000,"")</f>
        <v>3.93305975</v>
      </c>
      <c r="J2674" s="13">
        <f t="shared" si="287"/>
        <v>84.838155810000003</v>
      </c>
      <c r="K2674" s="13">
        <f>IFERROR([1]!EM_S_QSTM07_IS(B2674,"61",$K$2,"1")/1000000,"")</f>
        <v>-672.67529817999991</v>
      </c>
      <c r="L2674" s="14">
        <f t="shared" si="290"/>
        <v>1.1261205161532457</v>
      </c>
      <c r="M2674" s="33" t="str">
        <f ca="1">[1]!EM_S_MAJASSRES_NUM(B2674,$M$2,$M$1)</f>
        <v/>
      </c>
      <c r="N2674" s="29" t="str">
        <f t="shared" si="291"/>
        <v/>
      </c>
      <c r="O2674" s="21">
        <f t="shared" ca="1" si="292"/>
        <v>1.1261205161532457</v>
      </c>
      <c r="P2674" s="10" t="str">
        <f t="shared" si="293"/>
        <v>财报</v>
      </c>
    </row>
    <row r="2675" spans="1:16" x14ac:dyDescent="0.2">
      <c r="A2675" s="17">
        <f t="shared" ca="1" si="288"/>
        <v>927</v>
      </c>
      <c r="B2675" s="8" t="s">
        <v>5344</v>
      </c>
      <c r="C2675" s="8" t="s">
        <v>5345</v>
      </c>
      <c r="D2675" s="13">
        <f>IFERROR([1]!EM_S_QSTM07_IS(B2675,"61",$C$1,"1")/1000000,"")</f>
        <v>9720.2780000000002</v>
      </c>
      <c r="E2675" s="13" t="str">
        <f>IFERROR([1]!EM_S_PERFORMANCEEXPRESS_PERFEXNETPROFITTOSHAREHOLDER(B2675,$C$1)/1000000,"")</f>
        <v/>
      </c>
      <c r="F2675" s="13" t="str">
        <f>IFERROR([1]!EM_S_PROFITNOTICE_FORECASTT(B2675,$C$1)/1000000,"")</f>
        <v/>
      </c>
      <c r="G2675" s="13" t="str">
        <f>IFERROR([1]!EM_S_PROFITNOTICE_FORECASTL(B2675,$C$1)/1000000,"")</f>
        <v/>
      </c>
      <c r="H2675" s="13" t="str">
        <f t="shared" si="289"/>
        <v/>
      </c>
      <c r="I2675" s="20">
        <f>IFERROR([1]!EM_S_QSTM07_IS(B2675,"61",$I$1,"1")/1000000,"")</f>
        <v>6380.0320000000002</v>
      </c>
      <c r="J2675" s="13">
        <f t="shared" si="287"/>
        <v>3340.2460000000001</v>
      </c>
      <c r="K2675" s="13">
        <f>IFERROR([1]!EM_S_QSTM07_IS(B2675,"61",$K$2,"1")/1000000,"")</f>
        <v>8108</v>
      </c>
      <c r="L2675" s="14">
        <f t="shared" si="290"/>
        <v>-0.58803083374444987</v>
      </c>
      <c r="M2675" s="33" t="str">
        <f ca="1">[1]!EM_S_MAJASSRES_NUM(B2675,$M$2,$M$1)</f>
        <v/>
      </c>
      <c r="N2675" s="29" t="str">
        <f t="shared" si="291"/>
        <v/>
      </c>
      <c r="O2675" s="21">
        <f t="shared" ca="1" si="292"/>
        <v>-0.58803083374444987</v>
      </c>
      <c r="P2675" s="10" t="str">
        <f t="shared" si="293"/>
        <v>财报</v>
      </c>
    </row>
    <row r="2676" spans="1:16" x14ac:dyDescent="0.2">
      <c r="A2676" s="17" t="str">
        <f t="shared" ca="1" si="288"/>
        <v/>
      </c>
      <c r="B2676" s="8" t="s">
        <v>5346</v>
      </c>
      <c r="C2676" s="8" t="s">
        <v>5347</v>
      </c>
      <c r="D2676" s="13">
        <f>IFERROR([1]!EM_S_QSTM07_IS(B2676,"61",$C$1,"1")/1000000,"")</f>
        <v>1839.3486861900001</v>
      </c>
      <c r="E2676" s="13" t="str">
        <f>IFERROR([1]!EM_S_PERFORMANCEEXPRESS_PERFEXNETPROFITTOSHAREHOLDER(B2676,$C$1)/1000000,"")</f>
        <v/>
      </c>
      <c r="F2676" s="13" t="str">
        <f>IFERROR([1]!EM_S_PROFITNOTICE_FORECASTT(B2676,$C$1)/1000000,"")</f>
        <v/>
      </c>
      <c r="G2676" s="13" t="str">
        <f>IFERROR([1]!EM_S_PROFITNOTICE_FORECASTL(B2676,$C$1)/1000000,"")</f>
        <v/>
      </c>
      <c r="H2676" s="13" t="str">
        <f t="shared" si="289"/>
        <v/>
      </c>
      <c r="I2676" s="20">
        <f>IFERROR([1]!EM_S_QSTM07_IS(B2676,"61",$I$1,"1")/1000000,"")</f>
        <v>1617.00285171</v>
      </c>
      <c r="J2676" s="13">
        <f t="shared" si="287"/>
        <v>222.34583448000012</v>
      </c>
      <c r="K2676" s="13">
        <f>IFERROR([1]!EM_S_QSTM07_IS(B2676,"61",$K$2,"1")/1000000,"")</f>
        <v>2277.3089052099999</v>
      </c>
      <c r="L2676" s="14">
        <f t="shared" si="290"/>
        <v>-0.90236465770132457</v>
      </c>
      <c r="M2676" s="33">
        <f ca="1">[1]!EM_S_MAJASSRES_NUM(B2676,$M$2,$M$1)</f>
        <v>1</v>
      </c>
      <c r="N2676" s="29" t="str">
        <f t="shared" si="291"/>
        <v/>
      </c>
      <c r="O2676" s="21" t="str">
        <f t="shared" ca="1" si="292"/>
        <v/>
      </c>
      <c r="P2676" s="10" t="str">
        <f t="shared" si="293"/>
        <v>财报</v>
      </c>
    </row>
    <row r="2677" spans="1:16" x14ac:dyDescent="0.2">
      <c r="A2677" s="17">
        <f t="shared" ca="1" si="288"/>
        <v>674</v>
      </c>
      <c r="B2677" s="8" t="s">
        <v>5348</v>
      </c>
      <c r="C2677" s="8" t="s">
        <v>5349</v>
      </c>
      <c r="D2677" s="13">
        <f>IFERROR([1]!EM_S_QSTM07_IS(B2677,"61",$C$1,"1")/1000000,"")</f>
        <v>84.878076069999992</v>
      </c>
      <c r="E2677" s="13" t="str">
        <f>IFERROR([1]!EM_S_PERFORMANCEEXPRESS_PERFEXNETPROFITTOSHAREHOLDER(B2677,$C$1)/1000000,"")</f>
        <v/>
      </c>
      <c r="F2677" s="13" t="str">
        <f>IFERROR([1]!EM_S_PROFITNOTICE_FORECASTT(B2677,$C$1)/1000000,"")</f>
        <v/>
      </c>
      <c r="G2677" s="13" t="str">
        <f>IFERROR([1]!EM_S_PROFITNOTICE_FORECASTL(B2677,$C$1)/1000000,"")</f>
        <v/>
      </c>
      <c r="H2677" s="13" t="str">
        <f t="shared" si="289"/>
        <v/>
      </c>
      <c r="I2677" s="20">
        <f>IFERROR([1]!EM_S_QSTM07_IS(B2677,"61",$I$1,"1")/1000000,"")</f>
        <v>50.683158299999995</v>
      </c>
      <c r="J2677" s="13">
        <f t="shared" si="287"/>
        <v>34.194917769999996</v>
      </c>
      <c r="K2677" s="13">
        <f>IFERROR([1]!EM_S_QSTM07_IS(B2677,"61",$K$2,"1")/1000000,"")</f>
        <v>53.157607219999996</v>
      </c>
      <c r="L2677" s="14">
        <f t="shared" si="290"/>
        <v>-0.35672579037503188</v>
      </c>
      <c r="M2677" s="33" t="str">
        <f ca="1">[1]!EM_S_MAJASSRES_NUM(B2677,$M$2,$M$1)</f>
        <v/>
      </c>
      <c r="N2677" s="29" t="str">
        <f t="shared" si="291"/>
        <v/>
      </c>
      <c r="O2677" s="21">
        <f t="shared" ca="1" si="292"/>
        <v>-0.35672579037503188</v>
      </c>
      <c r="P2677" s="10" t="str">
        <f t="shared" si="293"/>
        <v>财报</v>
      </c>
    </row>
    <row r="2678" spans="1:16" x14ac:dyDescent="0.2">
      <c r="A2678" s="17">
        <f t="shared" ca="1" si="288"/>
        <v>1831</v>
      </c>
      <c r="B2678" s="8" t="s">
        <v>5350</v>
      </c>
      <c r="C2678" s="8" t="s">
        <v>5351</v>
      </c>
      <c r="D2678" s="13">
        <f>IFERROR([1]!EM_S_QSTM07_IS(B2678,"61",$C$1,"1")/1000000,"")</f>
        <v>-4.7811111500000001</v>
      </c>
      <c r="E2678" s="13" t="str">
        <f>IFERROR([1]!EM_S_PERFORMANCEEXPRESS_PERFEXNETPROFITTOSHAREHOLDER(B2678,$C$1)/1000000,"")</f>
        <v/>
      </c>
      <c r="F2678" s="13" t="str">
        <f>IFERROR([1]!EM_S_PROFITNOTICE_FORECASTT(B2678,$C$1)/1000000,"")</f>
        <v/>
      </c>
      <c r="G2678" s="13" t="str">
        <f>IFERROR([1]!EM_S_PROFITNOTICE_FORECASTL(B2678,$C$1)/1000000,"")</f>
        <v/>
      </c>
      <c r="H2678" s="13" t="str">
        <f t="shared" si="289"/>
        <v/>
      </c>
      <c r="I2678" s="20">
        <f>IFERROR([1]!EM_S_QSTM07_IS(B2678,"61",$I$1,"1")/1000000,"")</f>
        <v>52.798301969999997</v>
      </c>
      <c r="J2678" s="13">
        <f t="shared" si="287"/>
        <v>-57.579413119999998</v>
      </c>
      <c r="K2678" s="13">
        <f>IFERROR([1]!EM_S_QSTM07_IS(B2678,"61",$K$2,"1")/1000000,"")</f>
        <v>121.6936073</v>
      </c>
      <c r="L2678" s="14">
        <f t="shared" si="290"/>
        <v>-1.4731506806109773</v>
      </c>
      <c r="M2678" s="33" t="str">
        <f ca="1">[1]!EM_S_MAJASSRES_NUM(B2678,$M$2,$M$1)</f>
        <v/>
      </c>
      <c r="N2678" s="29" t="str">
        <f t="shared" si="291"/>
        <v/>
      </c>
      <c r="O2678" s="21">
        <f t="shared" ca="1" si="292"/>
        <v>-1.4731506806109773</v>
      </c>
      <c r="P2678" s="10" t="str">
        <f t="shared" si="293"/>
        <v>财报</v>
      </c>
    </row>
    <row r="2679" spans="1:16" x14ac:dyDescent="0.2">
      <c r="A2679" s="17">
        <f t="shared" ca="1" si="288"/>
        <v>1411</v>
      </c>
      <c r="B2679" s="8" t="s">
        <v>5352</v>
      </c>
      <c r="C2679" s="8" t="s">
        <v>5353</v>
      </c>
      <c r="D2679" s="13">
        <f>IFERROR([1]!EM_S_QSTM07_IS(B2679,"61",$C$1,"1")/1000000,"")</f>
        <v>1594.7810254799999</v>
      </c>
      <c r="E2679" s="13" t="str">
        <f>IFERROR([1]!EM_S_PERFORMANCEEXPRESS_PERFEXNETPROFITTOSHAREHOLDER(B2679,$C$1)/1000000,"")</f>
        <v/>
      </c>
      <c r="F2679" s="13" t="str">
        <f>IFERROR([1]!EM_S_PROFITNOTICE_FORECASTT(B2679,$C$1)/1000000,"")</f>
        <v/>
      </c>
      <c r="G2679" s="13" t="str">
        <f>IFERROR([1]!EM_S_PROFITNOTICE_FORECASTL(B2679,$C$1)/1000000,"")</f>
        <v/>
      </c>
      <c r="H2679" s="13" t="str">
        <f t="shared" si="289"/>
        <v/>
      </c>
      <c r="I2679" s="20">
        <f>IFERROR([1]!EM_S_QSTM07_IS(B2679,"61",$I$1,"1")/1000000,"")</f>
        <v>1246.4723224000002</v>
      </c>
      <c r="J2679" s="13">
        <f t="shared" si="287"/>
        <v>348.30870307999976</v>
      </c>
      <c r="K2679" s="13">
        <f>IFERROR([1]!EM_S_QSTM07_IS(B2679,"61",$K$2,"1")/1000000,"")</f>
        <v>4659.4677751300005</v>
      </c>
      <c r="L2679" s="14">
        <f t="shared" si="290"/>
        <v>-0.925247105487218</v>
      </c>
      <c r="M2679" s="33" t="str">
        <f ca="1">[1]!EM_S_MAJASSRES_NUM(B2679,$M$2,$M$1)</f>
        <v/>
      </c>
      <c r="N2679" s="29" t="str">
        <f t="shared" si="291"/>
        <v/>
      </c>
      <c r="O2679" s="21">
        <f t="shared" ca="1" si="292"/>
        <v>-0.925247105487218</v>
      </c>
      <c r="P2679" s="10" t="str">
        <f t="shared" si="293"/>
        <v>财报</v>
      </c>
    </row>
    <row r="2680" spans="1:16" x14ac:dyDescent="0.2">
      <c r="A2680" s="17">
        <f t="shared" ca="1" si="288"/>
        <v>1306</v>
      </c>
      <c r="B2680" s="8" t="s">
        <v>5354</v>
      </c>
      <c r="C2680" s="8" t="s">
        <v>5355</v>
      </c>
      <c r="D2680" s="13">
        <f>IFERROR([1]!EM_S_QSTM07_IS(B2680,"61",$C$1,"1")/1000000,"")</f>
        <v>142.89242938999999</v>
      </c>
      <c r="E2680" s="13" t="str">
        <f>IFERROR([1]!EM_S_PERFORMANCEEXPRESS_PERFEXNETPROFITTOSHAREHOLDER(B2680,$C$1)/1000000,"")</f>
        <v/>
      </c>
      <c r="F2680" s="13" t="str">
        <f>IFERROR([1]!EM_S_PROFITNOTICE_FORECASTT(B2680,$C$1)/1000000,"")</f>
        <v/>
      </c>
      <c r="G2680" s="13" t="str">
        <f>IFERROR([1]!EM_S_PROFITNOTICE_FORECASTL(B2680,$C$1)/1000000,"")</f>
        <v/>
      </c>
      <c r="H2680" s="13" t="str">
        <f t="shared" si="289"/>
        <v/>
      </c>
      <c r="I2680" s="20">
        <f>IFERROR([1]!EM_S_QSTM07_IS(B2680,"61",$I$1,"1")/1000000,"")</f>
        <v>125.70056681999999</v>
      </c>
      <c r="J2680" s="13">
        <f t="shared" si="287"/>
        <v>17.191862569999998</v>
      </c>
      <c r="K2680" s="13">
        <f>IFERROR([1]!EM_S_QSTM07_IS(B2680,"61",$K$2,"1")/1000000,"")</f>
        <v>122.90269723999999</v>
      </c>
      <c r="L2680" s="14">
        <f t="shared" si="290"/>
        <v>-0.86011810191253701</v>
      </c>
      <c r="M2680" s="33" t="str">
        <f ca="1">[1]!EM_S_MAJASSRES_NUM(B2680,$M$2,$M$1)</f>
        <v/>
      </c>
      <c r="N2680" s="29" t="str">
        <f t="shared" si="291"/>
        <v/>
      </c>
      <c r="O2680" s="21">
        <f t="shared" ca="1" si="292"/>
        <v>-0.86011810191253701</v>
      </c>
      <c r="P2680" s="10" t="str">
        <f t="shared" si="293"/>
        <v>财报</v>
      </c>
    </row>
    <row r="2681" spans="1:16" x14ac:dyDescent="0.2">
      <c r="A2681" s="17">
        <f t="shared" ca="1" si="288"/>
        <v>1196</v>
      </c>
      <c r="B2681" s="8" t="s">
        <v>5356</v>
      </c>
      <c r="C2681" s="8" t="s">
        <v>5357</v>
      </c>
      <c r="D2681" s="13">
        <f>IFERROR([1]!EM_S_QSTM07_IS(B2681,"61",$C$1,"1")/1000000,"")</f>
        <v>30.335963829999997</v>
      </c>
      <c r="E2681" s="13" t="str">
        <f>IFERROR([1]!EM_S_PERFORMANCEEXPRESS_PERFEXNETPROFITTOSHAREHOLDER(B2681,$C$1)/1000000,"")</f>
        <v/>
      </c>
      <c r="F2681" s="13" t="str">
        <f>IFERROR([1]!EM_S_PROFITNOTICE_FORECASTT(B2681,$C$1)/1000000,"")</f>
        <v/>
      </c>
      <c r="G2681" s="13" t="str">
        <f>IFERROR([1]!EM_S_PROFITNOTICE_FORECASTL(B2681,$C$1)/1000000,"")</f>
        <v/>
      </c>
      <c r="H2681" s="13" t="str">
        <f t="shared" si="289"/>
        <v/>
      </c>
      <c r="I2681" s="20">
        <f>IFERROR([1]!EM_S_QSTM07_IS(B2681,"61",$I$1,"1")/1000000,"")</f>
        <v>21.155621050000001</v>
      </c>
      <c r="J2681" s="13">
        <f t="shared" si="287"/>
        <v>9.1803427799999966</v>
      </c>
      <c r="K2681" s="13">
        <f>IFERROR([1]!EM_S_QSTM07_IS(B2681,"61",$K$2,"1")/1000000,"")</f>
        <v>42.290999909999996</v>
      </c>
      <c r="L2681" s="14">
        <f t="shared" si="290"/>
        <v>-0.78292443310546456</v>
      </c>
      <c r="M2681" s="33" t="str">
        <f ca="1">[1]!EM_S_MAJASSRES_NUM(B2681,$M$2,$M$1)</f>
        <v/>
      </c>
      <c r="N2681" s="29" t="str">
        <f t="shared" si="291"/>
        <v/>
      </c>
      <c r="O2681" s="21">
        <f t="shared" ca="1" si="292"/>
        <v>-0.78292443310546456</v>
      </c>
      <c r="P2681" s="10" t="str">
        <f t="shared" si="293"/>
        <v>财报</v>
      </c>
    </row>
    <row r="2682" spans="1:16" x14ac:dyDescent="0.2">
      <c r="A2682" s="17">
        <f t="shared" ca="1" si="288"/>
        <v>777</v>
      </c>
      <c r="B2682" s="8" t="s">
        <v>5358</v>
      </c>
      <c r="C2682" s="8" t="s">
        <v>5359</v>
      </c>
      <c r="D2682" s="13">
        <f>IFERROR([1]!EM_S_QSTM07_IS(B2682,"61",$C$1,"1")/1000000,"")</f>
        <v>68.771592510000005</v>
      </c>
      <c r="E2682" s="13" t="str">
        <f>IFERROR([1]!EM_S_PERFORMANCEEXPRESS_PERFEXNETPROFITTOSHAREHOLDER(B2682,$C$1)/1000000,"")</f>
        <v/>
      </c>
      <c r="F2682" s="13" t="str">
        <f>IFERROR([1]!EM_S_PROFITNOTICE_FORECASTT(B2682,$C$1)/1000000,"")</f>
        <v/>
      </c>
      <c r="G2682" s="13" t="str">
        <f>IFERROR([1]!EM_S_PROFITNOTICE_FORECASTL(B2682,$C$1)/1000000,"")</f>
        <v/>
      </c>
      <c r="H2682" s="13" t="str">
        <f t="shared" si="289"/>
        <v/>
      </c>
      <c r="I2682" s="20">
        <f>IFERROR([1]!EM_S_QSTM07_IS(B2682,"61",$I$1,"1")/1000000,"")</f>
        <v>43.196235059999999</v>
      </c>
      <c r="J2682" s="13">
        <f t="shared" si="287"/>
        <v>25.575357450000006</v>
      </c>
      <c r="K2682" s="13">
        <f>IFERROR([1]!EM_S_QSTM07_IS(B2682,"61",$K$2,"1")/1000000,"")</f>
        <v>48.421055450000004</v>
      </c>
      <c r="L2682" s="14">
        <f t="shared" si="290"/>
        <v>-0.47181330079825834</v>
      </c>
      <c r="M2682" s="33" t="str">
        <f ca="1">[1]!EM_S_MAJASSRES_NUM(B2682,$M$2,$M$1)</f>
        <v/>
      </c>
      <c r="N2682" s="29" t="str">
        <f t="shared" si="291"/>
        <v/>
      </c>
      <c r="O2682" s="21">
        <f t="shared" ca="1" si="292"/>
        <v>-0.47181330079825834</v>
      </c>
      <c r="P2682" s="10" t="str">
        <f t="shared" si="293"/>
        <v>财报</v>
      </c>
    </row>
    <row r="2683" spans="1:16" x14ac:dyDescent="0.2">
      <c r="A2683" s="17">
        <f t="shared" ca="1" si="288"/>
        <v>1263</v>
      </c>
      <c r="B2683" s="8" t="s">
        <v>5360</v>
      </c>
      <c r="C2683" s="8" t="s">
        <v>5361</v>
      </c>
      <c r="D2683" s="13">
        <f>IFERROR([1]!EM_S_QSTM07_IS(B2683,"61",$C$1,"1")/1000000,"")</f>
        <v>22.690525440000002</v>
      </c>
      <c r="E2683" s="13" t="str">
        <f>IFERROR([1]!EM_S_PERFORMANCEEXPRESS_PERFEXNETPROFITTOSHAREHOLDER(B2683,$C$1)/1000000,"")</f>
        <v/>
      </c>
      <c r="F2683" s="13" t="str">
        <f>IFERROR([1]!EM_S_PROFITNOTICE_FORECASTT(B2683,$C$1)/1000000,"")</f>
        <v/>
      </c>
      <c r="G2683" s="13" t="str">
        <f>IFERROR([1]!EM_S_PROFITNOTICE_FORECASTL(B2683,$C$1)/1000000,"")</f>
        <v/>
      </c>
      <c r="H2683" s="13" t="str">
        <f t="shared" si="289"/>
        <v/>
      </c>
      <c r="I2683" s="20">
        <f>IFERROR([1]!EM_S_QSTM07_IS(B2683,"61",$I$1,"1")/1000000,"")</f>
        <v>19.527209249999999</v>
      </c>
      <c r="J2683" s="13">
        <f t="shared" si="287"/>
        <v>3.1633161900000033</v>
      </c>
      <c r="K2683" s="13">
        <f>IFERROR([1]!EM_S_QSTM07_IS(B2683,"61",$K$2,"1")/1000000,"")</f>
        <v>18.698162399999998</v>
      </c>
      <c r="L2683" s="14">
        <f t="shared" si="290"/>
        <v>-0.83082208174638572</v>
      </c>
      <c r="M2683" s="33" t="str">
        <f ca="1">[1]!EM_S_MAJASSRES_NUM(B2683,$M$2,$M$1)</f>
        <v/>
      </c>
      <c r="N2683" s="29" t="str">
        <f t="shared" si="291"/>
        <v/>
      </c>
      <c r="O2683" s="21">
        <f t="shared" ca="1" si="292"/>
        <v>-0.83082208174638572</v>
      </c>
      <c r="P2683" s="10" t="str">
        <f t="shared" si="293"/>
        <v>财报</v>
      </c>
    </row>
    <row r="2684" spans="1:16" x14ac:dyDescent="0.2">
      <c r="A2684" s="17">
        <f t="shared" ca="1" si="288"/>
        <v>1218</v>
      </c>
      <c r="B2684" s="8" t="s">
        <v>5362</v>
      </c>
      <c r="C2684" s="8" t="s">
        <v>5363</v>
      </c>
      <c r="D2684" s="13">
        <f>IFERROR([1]!EM_S_QSTM07_IS(B2684,"61",$C$1,"1")/1000000,"")</f>
        <v>340.52011775</v>
      </c>
      <c r="E2684" s="13" t="str">
        <f>IFERROR([1]!EM_S_PERFORMANCEEXPRESS_PERFEXNETPROFITTOSHAREHOLDER(B2684,$C$1)/1000000,"")</f>
        <v/>
      </c>
      <c r="F2684" s="13" t="str">
        <f>IFERROR([1]!EM_S_PROFITNOTICE_FORECASTT(B2684,$C$1)/1000000,"")</f>
        <v/>
      </c>
      <c r="G2684" s="13" t="str">
        <f>IFERROR([1]!EM_S_PROFITNOTICE_FORECASTL(B2684,$C$1)/1000000,"")</f>
        <v/>
      </c>
      <c r="H2684" s="13" t="str">
        <f t="shared" si="289"/>
        <v/>
      </c>
      <c r="I2684" s="20">
        <f>IFERROR([1]!EM_S_QSTM07_IS(B2684,"61",$I$1,"1")/1000000,"")</f>
        <v>200.57718179</v>
      </c>
      <c r="J2684" s="13">
        <f t="shared" si="287"/>
        <v>139.94293596</v>
      </c>
      <c r="K2684" s="13">
        <f>IFERROR([1]!EM_S_QSTM07_IS(B2684,"61",$K$2,"1")/1000000,"")</f>
        <v>693.91080912999996</v>
      </c>
      <c r="L2684" s="14">
        <f t="shared" si="290"/>
        <v>-0.79832719980907152</v>
      </c>
      <c r="M2684" s="33" t="str">
        <f ca="1">[1]!EM_S_MAJASSRES_NUM(B2684,$M$2,$M$1)</f>
        <v/>
      </c>
      <c r="N2684" s="29" t="str">
        <f t="shared" si="291"/>
        <v/>
      </c>
      <c r="O2684" s="21">
        <f t="shared" ca="1" si="292"/>
        <v>-0.79832719980907152</v>
      </c>
      <c r="P2684" s="10" t="str">
        <f t="shared" si="293"/>
        <v>财报</v>
      </c>
    </row>
    <row r="2685" spans="1:16" x14ac:dyDescent="0.2">
      <c r="A2685" s="17">
        <f t="shared" ca="1" si="288"/>
        <v>877</v>
      </c>
      <c r="B2685" s="8" t="s">
        <v>5364</v>
      </c>
      <c r="C2685" s="8" t="s">
        <v>5365</v>
      </c>
      <c r="D2685" s="13">
        <f>IFERROR([1]!EM_S_QSTM07_IS(B2685,"61",$C$1,"1")/1000000,"")</f>
        <v>779.93899999999996</v>
      </c>
      <c r="E2685" s="13" t="str">
        <f>IFERROR([1]!EM_S_PERFORMANCEEXPRESS_PERFEXNETPROFITTOSHAREHOLDER(B2685,$C$1)/1000000,"")</f>
        <v/>
      </c>
      <c r="F2685" s="13" t="str">
        <f>IFERROR([1]!EM_S_PROFITNOTICE_FORECASTT(B2685,$C$1)/1000000,"")</f>
        <v/>
      </c>
      <c r="G2685" s="13" t="str">
        <f>IFERROR([1]!EM_S_PROFITNOTICE_FORECASTL(B2685,$C$1)/1000000,"")</f>
        <v/>
      </c>
      <c r="H2685" s="13" t="str">
        <f t="shared" si="289"/>
        <v/>
      </c>
      <c r="I2685" s="20">
        <f>IFERROR([1]!EM_S_QSTM07_IS(B2685,"61",$I$1,"1")/1000000,"")</f>
        <v>469.41699999999997</v>
      </c>
      <c r="J2685" s="13">
        <f t="shared" si="287"/>
        <v>310.52199999999999</v>
      </c>
      <c r="K2685" s="13">
        <f>IFERROR([1]!EM_S_QSTM07_IS(B2685,"61",$K$2,"1")/1000000,"")</f>
        <v>685.11800000000005</v>
      </c>
      <c r="L2685" s="14">
        <f t="shared" si="290"/>
        <v>-0.54676128783654787</v>
      </c>
      <c r="M2685" s="33" t="str">
        <f ca="1">[1]!EM_S_MAJASSRES_NUM(B2685,$M$2,$M$1)</f>
        <v/>
      </c>
      <c r="N2685" s="29" t="str">
        <f t="shared" si="291"/>
        <v/>
      </c>
      <c r="O2685" s="21">
        <f t="shared" ca="1" si="292"/>
        <v>-0.54676128783654787</v>
      </c>
      <c r="P2685" s="10" t="str">
        <f t="shared" si="293"/>
        <v>财报</v>
      </c>
    </row>
    <row r="2686" spans="1:16" x14ac:dyDescent="0.2">
      <c r="A2686" s="17">
        <f t="shared" ca="1" si="288"/>
        <v>1190</v>
      </c>
      <c r="B2686" s="8" t="s">
        <v>5366</v>
      </c>
      <c r="C2686" s="8" t="s">
        <v>5367</v>
      </c>
      <c r="D2686" s="13">
        <f>IFERROR([1]!EM_S_QSTM07_IS(B2686,"61",$C$1,"1")/1000000,"")</f>
        <v>2806.9960000000001</v>
      </c>
      <c r="E2686" s="13" t="str">
        <f>IFERROR([1]!EM_S_PERFORMANCEEXPRESS_PERFEXNETPROFITTOSHAREHOLDER(B2686,$C$1)/1000000,"")</f>
        <v/>
      </c>
      <c r="F2686" s="13" t="str">
        <f>IFERROR([1]!EM_S_PROFITNOTICE_FORECASTT(B2686,$C$1)/1000000,"")</f>
        <v/>
      </c>
      <c r="G2686" s="13" t="str">
        <f>IFERROR([1]!EM_S_PROFITNOTICE_FORECASTL(B2686,$C$1)/1000000,"")</f>
        <v/>
      </c>
      <c r="H2686" s="13" t="str">
        <f t="shared" si="289"/>
        <v/>
      </c>
      <c r="I2686" s="20">
        <f>IFERROR([1]!EM_S_QSTM07_IS(B2686,"61",$I$1,"1")/1000000,"")</f>
        <v>1987.777</v>
      </c>
      <c r="J2686" s="13">
        <f t="shared" si="287"/>
        <v>819.21900000000005</v>
      </c>
      <c r="K2686" s="13">
        <f>IFERROR([1]!EM_S_QSTM07_IS(B2686,"61",$K$2,"1")/1000000,"")</f>
        <v>3727.159263</v>
      </c>
      <c r="L2686" s="14">
        <f t="shared" si="290"/>
        <v>-0.78020284560080522</v>
      </c>
      <c r="M2686" s="33" t="str">
        <f ca="1">[1]!EM_S_MAJASSRES_NUM(B2686,$M$2,$M$1)</f>
        <v/>
      </c>
      <c r="N2686" s="29" t="str">
        <f t="shared" si="291"/>
        <v/>
      </c>
      <c r="O2686" s="21">
        <f t="shared" ca="1" si="292"/>
        <v>-0.78020284560080522</v>
      </c>
      <c r="P2686" s="10" t="str">
        <f t="shared" si="293"/>
        <v>财报</v>
      </c>
    </row>
    <row r="2687" spans="1:16" x14ac:dyDescent="0.2">
      <c r="A2687" s="17">
        <f t="shared" ca="1" si="288"/>
        <v>1850</v>
      </c>
      <c r="B2687" s="8" t="s">
        <v>5368</v>
      </c>
      <c r="C2687" s="8" t="s">
        <v>5369</v>
      </c>
      <c r="D2687" s="13">
        <f>IFERROR([1]!EM_S_QSTM07_IS(B2687,"61",$C$1,"1")/1000000,"")</f>
        <v>66.660519260000001</v>
      </c>
      <c r="E2687" s="13" t="str">
        <f>IFERROR([1]!EM_S_PERFORMANCEEXPRESS_PERFEXNETPROFITTOSHAREHOLDER(B2687,$C$1)/1000000,"")</f>
        <v/>
      </c>
      <c r="F2687" s="13" t="str">
        <f>IFERROR([1]!EM_S_PROFITNOTICE_FORECASTT(B2687,$C$1)/1000000,"")</f>
        <v/>
      </c>
      <c r="G2687" s="13" t="str">
        <f>IFERROR([1]!EM_S_PROFITNOTICE_FORECASTL(B2687,$C$1)/1000000,"")</f>
        <v/>
      </c>
      <c r="H2687" s="13" t="str">
        <f t="shared" si="289"/>
        <v/>
      </c>
      <c r="I2687" s="20">
        <f>IFERROR([1]!EM_S_QSTM07_IS(B2687,"61",$I$1,"1")/1000000,"")</f>
        <v>111.2658321</v>
      </c>
      <c r="J2687" s="13">
        <f t="shared" si="287"/>
        <v>-44.605312839999996</v>
      </c>
      <c r="K2687" s="13">
        <f>IFERROR([1]!EM_S_QSTM07_IS(B2687,"61",$K$2,"1")/1000000,"")</f>
        <v>86.221842499999994</v>
      </c>
      <c r="L2687" s="14">
        <f t="shared" si="290"/>
        <v>-1.5173319375539904</v>
      </c>
      <c r="M2687" s="33" t="str">
        <f ca="1">[1]!EM_S_MAJASSRES_NUM(B2687,$M$2,$M$1)</f>
        <v/>
      </c>
      <c r="N2687" s="29" t="str">
        <f t="shared" si="291"/>
        <v/>
      </c>
      <c r="O2687" s="21">
        <f t="shared" ca="1" si="292"/>
        <v>-1.5173319375539904</v>
      </c>
      <c r="P2687" s="10" t="str">
        <f t="shared" si="293"/>
        <v>财报</v>
      </c>
    </row>
    <row r="2688" spans="1:16" x14ac:dyDescent="0.2">
      <c r="A2688" s="17">
        <f t="shared" ca="1" si="288"/>
        <v>1371</v>
      </c>
      <c r="B2688" s="8" t="s">
        <v>5370</v>
      </c>
      <c r="C2688" s="8" t="s">
        <v>5371</v>
      </c>
      <c r="D2688" s="13">
        <f>IFERROR([1]!EM_S_QSTM07_IS(B2688,"61",$C$1,"1")/1000000,"")</f>
        <v>917.99125790999994</v>
      </c>
      <c r="E2688" s="13" t="str">
        <f>IFERROR([1]!EM_S_PERFORMANCEEXPRESS_PERFEXNETPROFITTOSHAREHOLDER(B2688,$C$1)/1000000,"")</f>
        <v/>
      </c>
      <c r="F2688" s="13" t="str">
        <f>IFERROR([1]!EM_S_PROFITNOTICE_FORECASTT(B2688,$C$1)/1000000,"")</f>
        <v/>
      </c>
      <c r="G2688" s="13" t="str">
        <f>IFERROR([1]!EM_S_PROFITNOTICE_FORECASTL(B2688,$C$1)/1000000,"")</f>
        <v/>
      </c>
      <c r="H2688" s="13" t="str">
        <f t="shared" si="289"/>
        <v/>
      </c>
      <c r="I2688" s="20">
        <f>IFERROR([1]!EM_S_QSTM07_IS(B2688,"61",$I$1,"1")/1000000,"")</f>
        <v>596.71737016999998</v>
      </c>
      <c r="J2688" s="13">
        <f t="shared" si="287"/>
        <v>321.27388773999996</v>
      </c>
      <c r="K2688" s="13">
        <f>IFERROR([1]!EM_S_QSTM07_IS(B2688,"61",$K$2,"1")/1000000,"")</f>
        <v>3365.2762280799998</v>
      </c>
      <c r="L2688" s="14">
        <f t="shared" si="290"/>
        <v>-0.90453268440216661</v>
      </c>
      <c r="M2688" s="33" t="str">
        <f ca="1">[1]!EM_S_MAJASSRES_NUM(B2688,$M$2,$M$1)</f>
        <v/>
      </c>
      <c r="N2688" s="29" t="str">
        <f t="shared" si="291"/>
        <v/>
      </c>
      <c r="O2688" s="21">
        <f t="shared" ca="1" si="292"/>
        <v>-0.90453268440216661</v>
      </c>
      <c r="P2688" s="10" t="str">
        <f t="shared" si="293"/>
        <v>财报</v>
      </c>
    </row>
    <row r="2689" spans="1:16" x14ac:dyDescent="0.2">
      <c r="A2689" s="17">
        <f t="shared" ca="1" si="288"/>
        <v>1769</v>
      </c>
      <c r="B2689" s="8" t="s">
        <v>5372</v>
      </c>
      <c r="C2689" s="8" t="s">
        <v>5373</v>
      </c>
      <c r="D2689" s="13">
        <f>IFERROR([1]!EM_S_QSTM07_IS(B2689,"61",$C$1,"1")/1000000,"")</f>
        <v>40.06783257</v>
      </c>
      <c r="E2689" s="13" t="str">
        <f>IFERROR([1]!EM_S_PERFORMANCEEXPRESS_PERFEXNETPROFITTOSHAREHOLDER(B2689,$C$1)/1000000,"")</f>
        <v/>
      </c>
      <c r="F2689" s="13" t="str">
        <f>IFERROR([1]!EM_S_PROFITNOTICE_FORECASTT(B2689,$C$1)/1000000,"")</f>
        <v/>
      </c>
      <c r="G2689" s="13" t="str">
        <f>IFERROR([1]!EM_S_PROFITNOTICE_FORECASTL(B2689,$C$1)/1000000,"")</f>
        <v/>
      </c>
      <c r="H2689" s="13" t="str">
        <f t="shared" si="289"/>
        <v/>
      </c>
      <c r="I2689" s="20">
        <f>IFERROR([1]!EM_S_QSTM07_IS(B2689,"61",$I$1,"1")/1000000,"")</f>
        <v>51.649128570000002</v>
      </c>
      <c r="J2689" s="13">
        <f t="shared" si="287"/>
        <v>-11.581296000000002</v>
      </c>
      <c r="K2689" s="13">
        <f>IFERROR([1]!EM_S_QSTM07_IS(B2689,"61",$K$2,"1")/1000000,"")</f>
        <v>36.07700225</v>
      </c>
      <c r="L2689" s="14">
        <f t="shared" si="290"/>
        <v>-1.3210160289856123</v>
      </c>
      <c r="M2689" s="33" t="str">
        <f ca="1">[1]!EM_S_MAJASSRES_NUM(B2689,$M$2,$M$1)</f>
        <v/>
      </c>
      <c r="N2689" s="29" t="str">
        <f t="shared" si="291"/>
        <v/>
      </c>
      <c r="O2689" s="21">
        <f t="shared" ca="1" si="292"/>
        <v>-1.3210160289856123</v>
      </c>
      <c r="P2689" s="10" t="str">
        <f t="shared" si="293"/>
        <v>财报</v>
      </c>
    </row>
    <row r="2690" spans="1:16" x14ac:dyDescent="0.2">
      <c r="A2690" s="17">
        <f t="shared" ca="1" si="288"/>
        <v>529</v>
      </c>
      <c r="B2690" s="8" t="s">
        <v>5374</v>
      </c>
      <c r="C2690" s="8" t="s">
        <v>5375</v>
      </c>
      <c r="D2690" s="13">
        <f>IFERROR([1]!EM_S_QSTM07_IS(B2690,"61",$C$1,"1")/1000000,"")</f>
        <v>16.992066859999998</v>
      </c>
      <c r="E2690" s="13" t="str">
        <f>IFERROR([1]!EM_S_PERFORMANCEEXPRESS_PERFEXNETPROFITTOSHAREHOLDER(B2690,$C$1)/1000000,"")</f>
        <v/>
      </c>
      <c r="F2690" s="13" t="str">
        <f>IFERROR([1]!EM_S_PROFITNOTICE_FORECASTT(B2690,$C$1)/1000000,"")</f>
        <v/>
      </c>
      <c r="G2690" s="13" t="str">
        <f>IFERROR([1]!EM_S_PROFITNOTICE_FORECASTL(B2690,$C$1)/1000000,"")</f>
        <v/>
      </c>
      <c r="H2690" s="13" t="str">
        <f t="shared" si="289"/>
        <v/>
      </c>
      <c r="I2690" s="20">
        <f>IFERROR([1]!EM_S_QSTM07_IS(B2690,"61",$I$1,"1")/1000000,"")</f>
        <v>0.98509859999999994</v>
      </c>
      <c r="J2690" s="13">
        <f t="shared" si="287"/>
        <v>16.006968259999997</v>
      </c>
      <c r="K2690" s="13">
        <f>IFERROR([1]!EM_S_QSTM07_IS(B2690,"61",$K$2,"1")/1000000,"")</f>
        <v>19.110193510000002</v>
      </c>
      <c r="L2690" s="14">
        <f t="shared" si="290"/>
        <v>-0.16238586220365303</v>
      </c>
      <c r="M2690" s="33" t="str">
        <f ca="1">[1]!EM_S_MAJASSRES_NUM(B2690,$M$2,$M$1)</f>
        <v/>
      </c>
      <c r="N2690" s="29" t="str">
        <f t="shared" si="291"/>
        <v/>
      </c>
      <c r="O2690" s="21">
        <f t="shared" ca="1" si="292"/>
        <v>-0.16238586220365303</v>
      </c>
      <c r="P2690" s="10" t="str">
        <f t="shared" si="293"/>
        <v>财报</v>
      </c>
    </row>
    <row r="2691" spans="1:16" x14ac:dyDescent="0.2">
      <c r="A2691" s="17">
        <f t="shared" ca="1" si="288"/>
        <v>1094</v>
      </c>
      <c r="B2691" s="8" t="s">
        <v>5376</v>
      </c>
      <c r="C2691" s="8" t="s">
        <v>5377</v>
      </c>
      <c r="D2691" s="13">
        <f>IFERROR([1]!EM_S_QSTM07_IS(B2691,"61",$C$1,"1")/1000000,"")</f>
        <v>97.24742895</v>
      </c>
      <c r="E2691" s="13" t="str">
        <f>IFERROR([1]!EM_S_PERFORMANCEEXPRESS_PERFEXNETPROFITTOSHAREHOLDER(B2691,$C$1)/1000000,"")</f>
        <v/>
      </c>
      <c r="F2691" s="13" t="str">
        <f>IFERROR([1]!EM_S_PROFITNOTICE_FORECASTT(B2691,$C$1)/1000000,"")</f>
        <v/>
      </c>
      <c r="G2691" s="13" t="str">
        <f>IFERROR([1]!EM_S_PROFITNOTICE_FORECASTL(B2691,$C$1)/1000000,"")</f>
        <v/>
      </c>
      <c r="H2691" s="13" t="str">
        <f t="shared" si="289"/>
        <v/>
      </c>
      <c r="I2691" s="20">
        <f>IFERROR([1]!EM_S_QSTM07_IS(B2691,"61",$I$1,"1")/1000000,"")</f>
        <v>75.223218829999993</v>
      </c>
      <c r="J2691" s="13">
        <f t="shared" si="287"/>
        <v>22.024210120000006</v>
      </c>
      <c r="K2691" s="13">
        <f>IFERROR([1]!EM_S_QSTM07_IS(B2691,"61",$K$2,"1")/1000000,"")</f>
        <v>75.765230670000008</v>
      </c>
      <c r="L2691" s="14">
        <f t="shared" si="290"/>
        <v>-0.70930979916199599</v>
      </c>
      <c r="M2691" s="33" t="str">
        <f ca="1">[1]!EM_S_MAJASSRES_NUM(B2691,$M$2,$M$1)</f>
        <v/>
      </c>
      <c r="N2691" s="29" t="str">
        <f t="shared" si="291"/>
        <v/>
      </c>
      <c r="O2691" s="21">
        <f t="shared" ca="1" si="292"/>
        <v>-0.70930979916199599</v>
      </c>
      <c r="P2691" s="10" t="str">
        <f t="shared" si="293"/>
        <v>财报</v>
      </c>
    </row>
    <row r="2692" spans="1:16" x14ac:dyDescent="0.2">
      <c r="A2692" s="17">
        <f t="shared" ca="1" si="288"/>
        <v>776</v>
      </c>
      <c r="B2692" s="8" t="s">
        <v>5378</v>
      </c>
      <c r="C2692" s="8" t="s">
        <v>5379</v>
      </c>
      <c r="D2692" s="13">
        <f>IFERROR([1]!EM_S_QSTM07_IS(B2692,"61",$C$1,"1")/1000000,"")</f>
        <v>4717.4600403300001</v>
      </c>
      <c r="E2692" s="13" t="str">
        <f>IFERROR([1]!EM_S_PERFORMANCEEXPRESS_PERFEXNETPROFITTOSHAREHOLDER(B2692,$C$1)/1000000,"")</f>
        <v/>
      </c>
      <c r="F2692" s="13" t="str">
        <f>IFERROR([1]!EM_S_PROFITNOTICE_FORECASTT(B2692,$C$1)/1000000,"")</f>
        <v/>
      </c>
      <c r="G2692" s="13" t="str">
        <f>IFERROR([1]!EM_S_PROFITNOTICE_FORECASTL(B2692,$C$1)/1000000,"")</f>
        <v/>
      </c>
      <c r="H2692" s="13" t="str">
        <f t="shared" si="289"/>
        <v/>
      </c>
      <c r="I2692" s="20">
        <f>IFERROR([1]!EM_S_QSTM07_IS(B2692,"61",$I$1,"1")/1000000,"")</f>
        <v>2305.5594766700001</v>
      </c>
      <c r="J2692" s="13">
        <f t="shared" ref="J2692:J2755" si="294">IFERROR(IF(D2692&lt;&gt;"",D2692-I2692,IF(E2692&lt;&gt;"",E2692-I2692,IF(H2692&lt;&gt;"",H2692-I2692,""))),"")</f>
        <v>2411.90056366</v>
      </c>
      <c r="K2692" s="13">
        <f>IFERROR([1]!EM_S_QSTM07_IS(B2692,"61",$K$2,"1")/1000000,"")</f>
        <v>4562.7208656899993</v>
      </c>
      <c r="L2692" s="14">
        <f t="shared" si="290"/>
        <v>-0.4713898494653454</v>
      </c>
      <c r="M2692" s="33" t="str">
        <f ca="1">[1]!EM_S_MAJASSRES_NUM(B2692,$M$2,$M$1)</f>
        <v/>
      </c>
      <c r="N2692" s="29" t="str">
        <f t="shared" si="291"/>
        <v/>
      </c>
      <c r="O2692" s="21">
        <f t="shared" ca="1" si="292"/>
        <v>-0.4713898494653454</v>
      </c>
      <c r="P2692" s="10" t="str">
        <f t="shared" si="293"/>
        <v>财报</v>
      </c>
    </row>
    <row r="2693" spans="1:16" x14ac:dyDescent="0.2">
      <c r="A2693" s="17">
        <f t="shared" ref="A2693:A2756" ca="1" si="295">IFERROR(RANK(O2693,$O$4:$O$2880,0),"")</f>
        <v>1576</v>
      </c>
      <c r="B2693" s="8" t="s">
        <v>5380</v>
      </c>
      <c r="C2693" s="8" t="s">
        <v>5381</v>
      </c>
      <c r="D2693" s="13">
        <f>IFERROR([1]!EM_S_QSTM07_IS(B2693,"61",$C$1,"1")/1000000,"")</f>
        <v>234.91782921000001</v>
      </c>
      <c r="E2693" s="13" t="str">
        <f>IFERROR([1]!EM_S_PERFORMANCEEXPRESS_PERFEXNETPROFITTOSHAREHOLDER(B2693,$C$1)/1000000,"")</f>
        <v/>
      </c>
      <c r="F2693" s="13" t="str">
        <f>IFERROR([1]!EM_S_PROFITNOTICE_FORECASTT(B2693,$C$1)/1000000,"")</f>
        <v/>
      </c>
      <c r="G2693" s="13" t="str">
        <f>IFERROR([1]!EM_S_PROFITNOTICE_FORECASTL(B2693,$C$1)/1000000,"")</f>
        <v/>
      </c>
      <c r="H2693" s="13" t="str">
        <f t="shared" ref="H2693:H2756" si="296">IFERROR(AVERAGE(F2693:G2693),"")</f>
        <v/>
      </c>
      <c r="I2693" s="20">
        <f>IFERROR([1]!EM_S_QSTM07_IS(B2693,"61",$I$1,"1")/1000000,"")</f>
        <v>245.14080336000001</v>
      </c>
      <c r="J2693" s="13">
        <f t="shared" si="294"/>
        <v>-10.222974149999999</v>
      </c>
      <c r="K2693" s="13">
        <f>IFERROR([1]!EM_S_QSTM07_IS(B2693,"61",$K$2,"1")/1000000,"")</f>
        <v>247.28290580999999</v>
      </c>
      <c r="L2693" s="14">
        <f t="shared" ref="L2693:L2756" si="297">IFERROR(IF(J2693="","",(J2693-K2693)/ABS(K2693)),"")</f>
        <v>-1.0413412084289193</v>
      </c>
      <c r="M2693" s="33" t="str">
        <f ca="1">[1]!EM_S_MAJASSRES_NUM(B2693,$M$2,$M$1)</f>
        <v/>
      </c>
      <c r="N2693" s="29" t="str">
        <f t="shared" ref="N2693:N2756" si="298">IFERROR(IF(ABS(K2693)&lt;$N$2,1,""),"")</f>
        <v/>
      </c>
      <c r="O2693" s="21">
        <f t="shared" ref="O2693:O2756" ca="1" si="299">IFERROR(IF(AND(M2693="",N2693=""),L2693,""),"")</f>
        <v>-1.0413412084289193</v>
      </c>
      <c r="P2693" s="10" t="str">
        <f t="shared" ref="P2693:P2756" si="300">IFERROR(IF(D2693&lt;&gt;"","财报",IF(E2693&lt;&gt;"","快报",IF(H2693&lt;&gt;"","预告",""))),"")</f>
        <v>财报</v>
      </c>
    </row>
    <row r="2694" spans="1:16" x14ac:dyDescent="0.2">
      <c r="A2694" s="17">
        <f t="shared" ca="1" si="295"/>
        <v>2042</v>
      </c>
      <c r="B2694" s="8" t="s">
        <v>5382</v>
      </c>
      <c r="C2694" s="8" t="s">
        <v>5383</v>
      </c>
      <c r="D2694" s="13">
        <f>IFERROR([1]!EM_S_QSTM07_IS(B2694,"61",$C$1,"1")/1000000,"")</f>
        <v>-7476.5680940000002</v>
      </c>
      <c r="E2694" s="13" t="str">
        <f>IFERROR([1]!EM_S_PERFORMANCEEXPRESS_PERFEXNETPROFITTOSHAREHOLDER(B2694,$C$1)/1000000,"")</f>
        <v/>
      </c>
      <c r="F2694" s="13" t="str">
        <f>IFERROR([1]!EM_S_PROFITNOTICE_FORECASTT(B2694,$C$1)/1000000,"")</f>
        <v/>
      </c>
      <c r="G2694" s="13" t="str">
        <f>IFERROR([1]!EM_S_PROFITNOTICE_FORECASTL(B2694,$C$1)/1000000,"")</f>
        <v/>
      </c>
      <c r="H2694" s="13" t="str">
        <f t="shared" si="296"/>
        <v/>
      </c>
      <c r="I2694" s="20">
        <f>IFERROR([1]!EM_S_QSTM07_IS(B2694,"61",$I$1,"1")/1000000,"")</f>
        <v>-926.61168799999996</v>
      </c>
      <c r="J2694" s="13">
        <f t="shared" si="294"/>
        <v>-6549.9564060000002</v>
      </c>
      <c r="K2694" s="13">
        <f>IFERROR([1]!EM_S_QSTM07_IS(B2694,"61",$K$2,"1")/1000000,"")</f>
        <v>-75.299879000000004</v>
      </c>
      <c r="L2694" s="14">
        <f t="shared" si="297"/>
        <v>-85.984952605302325</v>
      </c>
      <c r="M2694" s="33" t="str">
        <f ca="1">[1]!EM_S_MAJASSRES_NUM(B2694,$M$2,$M$1)</f>
        <v/>
      </c>
      <c r="N2694" s="29" t="str">
        <f t="shared" si="298"/>
        <v/>
      </c>
      <c r="O2694" s="21">
        <f t="shared" ca="1" si="299"/>
        <v>-85.984952605302325</v>
      </c>
      <c r="P2694" s="10" t="str">
        <f t="shared" si="300"/>
        <v>财报</v>
      </c>
    </row>
    <row r="2695" spans="1:16" x14ac:dyDescent="0.2">
      <c r="A2695" s="17">
        <f t="shared" ca="1" si="295"/>
        <v>1591</v>
      </c>
      <c r="B2695" s="8" t="s">
        <v>5384</v>
      </c>
      <c r="C2695" s="8" t="s">
        <v>5385</v>
      </c>
      <c r="D2695" s="13">
        <f>IFERROR([1]!EM_S_QSTM07_IS(B2695,"61",$C$1,"1")/1000000,"")</f>
        <v>7993</v>
      </c>
      <c r="E2695" s="13" t="str">
        <f>IFERROR([1]!EM_S_PERFORMANCEEXPRESS_PERFEXNETPROFITTOSHAREHOLDER(B2695,$C$1)/1000000,"")</f>
        <v/>
      </c>
      <c r="F2695" s="13" t="str">
        <f>IFERROR([1]!EM_S_PROFITNOTICE_FORECASTT(B2695,$C$1)/1000000,"")</f>
        <v/>
      </c>
      <c r="G2695" s="13" t="str">
        <f>IFERROR([1]!EM_S_PROFITNOTICE_FORECASTL(B2695,$C$1)/1000000,"")</f>
        <v/>
      </c>
      <c r="H2695" s="13" t="str">
        <f t="shared" si="296"/>
        <v/>
      </c>
      <c r="I2695" s="20">
        <f>IFERROR([1]!EM_S_QSTM07_IS(B2695,"61",$I$1,"1")/1000000,"")</f>
        <v>8446</v>
      </c>
      <c r="J2695" s="13">
        <f t="shared" si="294"/>
        <v>-453</v>
      </c>
      <c r="K2695" s="13">
        <f>IFERROR([1]!EM_S_QSTM07_IS(B2695,"61",$K$2,"1")/1000000,"")</f>
        <v>7883</v>
      </c>
      <c r="L2695" s="14">
        <f t="shared" si="297"/>
        <v>-1.0574654319421539</v>
      </c>
      <c r="M2695" s="33" t="str">
        <f ca="1">[1]!EM_S_MAJASSRES_NUM(B2695,$M$2,$M$1)</f>
        <v/>
      </c>
      <c r="N2695" s="29" t="str">
        <f t="shared" si="298"/>
        <v/>
      </c>
      <c r="O2695" s="21">
        <f t="shared" ca="1" si="299"/>
        <v>-1.0574654319421539</v>
      </c>
      <c r="P2695" s="10" t="str">
        <f t="shared" si="300"/>
        <v>财报</v>
      </c>
    </row>
    <row r="2696" spans="1:16" x14ac:dyDescent="0.2">
      <c r="A2696" s="17">
        <f t="shared" ca="1" si="295"/>
        <v>323</v>
      </c>
      <c r="B2696" s="8" t="s">
        <v>5386</v>
      </c>
      <c r="C2696" s="8" t="s">
        <v>5387</v>
      </c>
      <c r="D2696" s="13">
        <f>IFERROR([1]!EM_S_QSTM07_IS(B2696,"61",$C$1,"1")/1000000,"")</f>
        <v>14314</v>
      </c>
      <c r="E2696" s="13" t="str">
        <f>IFERROR([1]!EM_S_PERFORMANCEEXPRESS_PERFEXNETPROFITTOSHAREHOLDER(B2696,$C$1)/1000000,"")</f>
        <v/>
      </c>
      <c r="F2696" s="13" t="str">
        <f>IFERROR([1]!EM_S_PROFITNOTICE_FORECASTT(B2696,$C$1)/1000000,"")</f>
        <v/>
      </c>
      <c r="G2696" s="13" t="str">
        <f>IFERROR([1]!EM_S_PROFITNOTICE_FORECASTL(B2696,$C$1)/1000000,"")</f>
        <v/>
      </c>
      <c r="H2696" s="13" t="str">
        <f t="shared" si="296"/>
        <v/>
      </c>
      <c r="I2696" s="20">
        <f>IFERROR([1]!EM_S_QSTM07_IS(B2696,"61",$I$1,"1")/1000000,"")</f>
        <v>-13786</v>
      </c>
      <c r="J2696" s="13">
        <f t="shared" si="294"/>
        <v>28100</v>
      </c>
      <c r="K2696" s="13">
        <f>IFERROR([1]!EM_S_QSTM07_IS(B2696,"61",$K$2,"1")/1000000,"")</f>
        <v>19255</v>
      </c>
      <c r="L2696" s="14">
        <f t="shared" si="297"/>
        <v>0.45936120488184889</v>
      </c>
      <c r="M2696" s="33" t="str">
        <f ca="1">[1]!EM_S_MAJASSRES_NUM(B2696,$M$2,$M$1)</f>
        <v/>
      </c>
      <c r="N2696" s="29" t="str">
        <f t="shared" si="298"/>
        <v/>
      </c>
      <c r="O2696" s="21">
        <f t="shared" ca="1" si="299"/>
        <v>0.45936120488184889</v>
      </c>
      <c r="P2696" s="10" t="str">
        <f t="shared" si="300"/>
        <v>财报</v>
      </c>
    </row>
    <row r="2697" spans="1:16" x14ac:dyDescent="0.2">
      <c r="A2697" s="17">
        <f t="shared" ca="1" si="295"/>
        <v>24</v>
      </c>
      <c r="B2697" s="8" t="s">
        <v>5388</v>
      </c>
      <c r="C2697" s="8" t="s">
        <v>5389</v>
      </c>
      <c r="D2697" s="13">
        <f>IFERROR([1]!EM_S_QSTM07_IS(B2697,"61",$C$1,"1")/1000000,"")</f>
        <v>18.628119699999999</v>
      </c>
      <c r="E2697" s="13" t="str">
        <f>IFERROR([1]!EM_S_PERFORMANCEEXPRESS_PERFEXNETPROFITTOSHAREHOLDER(B2697,$C$1)/1000000,"")</f>
        <v/>
      </c>
      <c r="F2697" s="13" t="str">
        <f>IFERROR([1]!EM_S_PROFITNOTICE_FORECASTT(B2697,$C$1)/1000000,"")</f>
        <v/>
      </c>
      <c r="G2697" s="13" t="str">
        <f>IFERROR([1]!EM_S_PROFITNOTICE_FORECASTL(B2697,$C$1)/1000000,"")</f>
        <v/>
      </c>
      <c r="H2697" s="13" t="str">
        <f t="shared" si="296"/>
        <v/>
      </c>
      <c r="I2697" s="20">
        <f>IFERROR([1]!EM_S_QSTM07_IS(B2697,"61",$I$1,"1")/1000000,"")</f>
        <v>-859.47516512000004</v>
      </c>
      <c r="J2697" s="13">
        <f t="shared" si="294"/>
        <v>878.10328482</v>
      </c>
      <c r="K2697" s="13">
        <f>IFERROR([1]!EM_S_QSTM07_IS(B2697,"61",$K$2,"1")/1000000,"")</f>
        <v>-234.66310127</v>
      </c>
      <c r="L2697" s="14">
        <f t="shared" si="297"/>
        <v>4.7419742604086146</v>
      </c>
      <c r="M2697" s="33" t="str">
        <f ca="1">[1]!EM_S_MAJASSRES_NUM(B2697,$M$2,$M$1)</f>
        <v/>
      </c>
      <c r="N2697" s="29" t="str">
        <f t="shared" si="298"/>
        <v/>
      </c>
      <c r="O2697" s="21">
        <f t="shared" ca="1" si="299"/>
        <v>4.7419742604086146</v>
      </c>
      <c r="P2697" s="10" t="str">
        <f t="shared" si="300"/>
        <v>财报</v>
      </c>
    </row>
    <row r="2698" spans="1:16" x14ac:dyDescent="0.2">
      <c r="A2698" s="17">
        <f t="shared" ca="1" si="295"/>
        <v>164</v>
      </c>
      <c r="B2698" s="8" t="s">
        <v>5390</v>
      </c>
      <c r="C2698" s="8" t="s">
        <v>5391</v>
      </c>
      <c r="D2698" s="13">
        <f>IFERROR([1]!EM_S_QSTM07_IS(B2698,"61",$C$1,"1")/1000000,"")</f>
        <v>1152.3328748199999</v>
      </c>
      <c r="E2698" s="13" t="str">
        <f>IFERROR([1]!EM_S_PERFORMANCEEXPRESS_PERFEXNETPROFITTOSHAREHOLDER(B2698,$C$1)/1000000,"")</f>
        <v/>
      </c>
      <c r="F2698" s="13" t="str">
        <f>IFERROR([1]!EM_S_PROFITNOTICE_FORECASTT(B2698,$C$1)/1000000,"")</f>
        <v/>
      </c>
      <c r="G2698" s="13" t="str">
        <f>IFERROR([1]!EM_S_PROFITNOTICE_FORECASTL(B2698,$C$1)/1000000,"")</f>
        <v/>
      </c>
      <c r="H2698" s="13" t="str">
        <f t="shared" si="296"/>
        <v/>
      </c>
      <c r="I2698" s="20">
        <f>IFERROR([1]!EM_S_QSTM07_IS(B2698,"61",$I$1,"1")/1000000,"")</f>
        <v>419.83830375000002</v>
      </c>
      <c r="J2698" s="13">
        <f t="shared" si="294"/>
        <v>732.49457106999989</v>
      </c>
      <c r="K2698" s="13">
        <f>IFERROR([1]!EM_S_QSTM07_IS(B2698,"61",$K$2,"1")/1000000,"")</f>
        <v>333.29376547000004</v>
      </c>
      <c r="L2698" s="14">
        <f t="shared" si="297"/>
        <v>1.197744593383137</v>
      </c>
      <c r="M2698" s="33" t="str">
        <f ca="1">[1]!EM_S_MAJASSRES_NUM(B2698,$M$2,$M$1)</f>
        <v/>
      </c>
      <c r="N2698" s="29" t="str">
        <f t="shared" si="298"/>
        <v/>
      </c>
      <c r="O2698" s="21">
        <f t="shared" ca="1" si="299"/>
        <v>1.197744593383137</v>
      </c>
      <c r="P2698" s="10" t="str">
        <f t="shared" si="300"/>
        <v>财报</v>
      </c>
    </row>
    <row r="2699" spans="1:16" x14ac:dyDescent="0.2">
      <c r="A2699" s="17" t="str">
        <f t="shared" ca="1" si="295"/>
        <v/>
      </c>
      <c r="B2699" s="8" t="s">
        <v>5392</v>
      </c>
      <c r="C2699" s="8" t="s">
        <v>5393</v>
      </c>
      <c r="D2699" s="13">
        <f>IFERROR([1]!EM_S_QSTM07_IS(B2699,"61",$C$1,"1")/1000000,"")</f>
        <v>478.12660899000002</v>
      </c>
      <c r="E2699" s="13" t="str">
        <f>IFERROR([1]!EM_S_PERFORMANCEEXPRESS_PERFEXNETPROFITTOSHAREHOLDER(B2699,$C$1)/1000000,"")</f>
        <v/>
      </c>
      <c r="F2699" s="13" t="str">
        <f>IFERROR([1]!EM_S_PROFITNOTICE_FORECASTT(B2699,$C$1)/1000000,"")</f>
        <v/>
      </c>
      <c r="G2699" s="13" t="str">
        <f>IFERROR([1]!EM_S_PROFITNOTICE_FORECASTL(B2699,$C$1)/1000000,"")</f>
        <v/>
      </c>
      <c r="H2699" s="13" t="str">
        <f t="shared" si="296"/>
        <v/>
      </c>
      <c r="I2699" s="20">
        <f>IFERROR([1]!EM_S_QSTM07_IS(B2699,"61",$I$1,"1")/1000000,"")</f>
        <v>324.12824495999996</v>
      </c>
      <c r="J2699" s="13">
        <f t="shared" si="294"/>
        <v>153.99836403000006</v>
      </c>
      <c r="K2699" s="13">
        <f>IFERROR([1]!EM_S_QSTM07_IS(B2699,"61",$K$2,"1")/1000000,"")</f>
        <v>481.25395193999998</v>
      </c>
      <c r="L2699" s="14">
        <f t="shared" si="297"/>
        <v>-0.68000602715216829</v>
      </c>
      <c r="M2699" s="33">
        <f ca="1">[1]!EM_S_MAJASSRES_NUM(B2699,$M$2,$M$1)</f>
        <v>1</v>
      </c>
      <c r="N2699" s="29" t="str">
        <f t="shared" si="298"/>
        <v/>
      </c>
      <c r="O2699" s="21" t="str">
        <f t="shared" ca="1" si="299"/>
        <v/>
      </c>
      <c r="P2699" s="10" t="str">
        <f t="shared" si="300"/>
        <v>财报</v>
      </c>
    </row>
    <row r="2700" spans="1:16" x14ac:dyDescent="0.2">
      <c r="A2700" s="17">
        <f t="shared" ca="1" si="295"/>
        <v>1676</v>
      </c>
      <c r="B2700" s="8" t="s">
        <v>5394</v>
      </c>
      <c r="C2700" s="8" t="s">
        <v>5395</v>
      </c>
      <c r="D2700" s="13">
        <f>IFERROR([1]!EM_S_QSTM07_IS(B2700,"61",$C$1,"1")/1000000,"")</f>
        <v>97.810607140000002</v>
      </c>
      <c r="E2700" s="13" t="str">
        <f>IFERROR([1]!EM_S_PERFORMANCEEXPRESS_PERFEXNETPROFITTOSHAREHOLDER(B2700,$C$1)/1000000,"")</f>
        <v/>
      </c>
      <c r="F2700" s="13" t="str">
        <f>IFERROR([1]!EM_S_PROFITNOTICE_FORECASTT(B2700,$C$1)/1000000,"")</f>
        <v/>
      </c>
      <c r="G2700" s="13" t="str">
        <f>IFERROR([1]!EM_S_PROFITNOTICE_FORECASTL(B2700,$C$1)/1000000,"")</f>
        <v/>
      </c>
      <c r="H2700" s="13" t="str">
        <f t="shared" si="296"/>
        <v/>
      </c>
      <c r="I2700" s="20">
        <f>IFERROR([1]!EM_S_QSTM07_IS(B2700,"61",$I$1,"1")/1000000,"")</f>
        <v>123.27835590000001</v>
      </c>
      <c r="J2700" s="13">
        <f t="shared" si="294"/>
        <v>-25.467748760000006</v>
      </c>
      <c r="K2700" s="13">
        <f>IFERROR([1]!EM_S_QSTM07_IS(B2700,"61",$K$2,"1")/1000000,"")</f>
        <v>167.77647722999998</v>
      </c>
      <c r="L2700" s="14">
        <f t="shared" si="297"/>
        <v>-1.1517957056941124</v>
      </c>
      <c r="M2700" s="33" t="str">
        <f ca="1">[1]!EM_S_MAJASSRES_NUM(B2700,$M$2,$M$1)</f>
        <v/>
      </c>
      <c r="N2700" s="29" t="str">
        <f t="shared" si="298"/>
        <v/>
      </c>
      <c r="O2700" s="21">
        <f t="shared" ca="1" si="299"/>
        <v>-1.1517957056941124</v>
      </c>
      <c r="P2700" s="10" t="str">
        <f t="shared" si="300"/>
        <v>财报</v>
      </c>
    </row>
    <row r="2701" spans="1:16" x14ac:dyDescent="0.2">
      <c r="A2701" s="17">
        <f t="shared" ca="1" si="295"/>
        <v>809</v>
      </c>
      <c r="B2701" s="8" t="s">
        <v>5396</v>
      </c>
      <c r="C2701" s="8" t="s">
        <v>5397</v>
      </c>
      <c r="D2701" s="13">
        <f>IFERROR([1]!EM_S_QSTM07_IS(B2701,"61",$C$1,"1")/1000000,"")</f>
        <v>150.64689265000001</v>
      </c>
      <c r="E2701" s="13" t="str">
        <f>IFERROR([1]!EM_S_PERFORMANCEEXPRESS_PERFEXNETPROFITTOSHAREHOLDER(B2701,$C$1)/1000000,"")</f>
        <v/>
      </c>
      <c r="F2701" s="13" t="str">
        <f>IFERROR([1]!EM_S_PROFITNOTICE_FORECASTT(B2701,$C$1)/1000000,"")</f>
        <v/>
      </c>
      <c r="G2701" s="13" t="str">
        <f>IFERROR([1]!EM_S_PROFITNOTICE_FORECASTL(B2701,$C$1)/1000000,"")</f>
        <v/>
      </c>
      <c r="H2701" s="13" t="str">
        <f t="shared" si="296"/>
        <v/>
      </c>
      <c r="I2701" s="20">
        <f>IFERROR([1]!EM_S_QSTM07_IS(B2701,"61",$I$1,"1")/1000000,"")</f>
        <v>75.710451290000009</v>
      </c>
      <c r="J2701" s="13">
        <f t="shared" si="294"/>
        <v>74.936441360000003</v>
      </c>
      <c r="K2701" s="13">
        <f>IFERROR([1]!EM_S_QSTM07_IS(B2701,"61",$K$2,"1")/1000000,"")</f>
        <v>149.55149047999998</v>
      </c>
      <c r="L2701" s="14">
        <f t="shared" si="297"/>
        <v>-0.49892547964928841</v>
      </c>
      <c r="M2701" s="33" t="str">
        <f ca="1">[1]!EM_S_MAJASSRES_NUM(B2701,$M$2,$M$1)</f>
        <v/>
      </c>
      <c r="N2701" s="29" t="str">
        <f t="shared" si="298"/>
        <v/>
      </c>
      <c r="O2701" s="21">
        <f t="shared" ca="1" si="299"/>
        <v>-0.49892547964928841</v>
      </c>
      <c r="P2701" s="10" t="str">
        <f t="shared" si="300"/>
        <v>财报</v>
      </c>
    </row>
    <row r="2702" spans="1:16" x14ac:dyDescent="0.2">
      <c r="A2702" s="17">
        <f t="shared" ca="1" si="295"/>
        <v>1912</v>
      </c>
      <c r="B2702" s="8" t="s">
        <v>5398</v>
      </c>
      <c r="C2702" s="8" t="s">
        <v>5399</v>
      </c>
      <c r="D2702" s="13">
        <f>IFERROR([1]!EM_S_QSTM07_IS(B2702,"61",$C$1,"1")/1000000,"")</f>
        <v>410.02503224000003</v>
      </c>
      <c r="E2702" s="13" t="str">
        <f>IFERROR([1]!EM_S_PERFORMANCEEXPRESS_PERFEXNETPROFITTOSHAREHOLDER(B2702,$C$1)/1000000,"")</f>
        <v/>
      </c>
      <c r="F2702" s="13" t="str">
        <f>IFERROR([1]!EM_S_PROFITNOTICE_FORECASTT(B2702,$C$1)/1000000,"")</f>
        <v/>
      </c>
      <c r="G2702" s="13" t="str">
        <f>IFERROR([1]!EM_S_PROFITNOTICE_FORECASTL(B2702,$C$1)/1000000,"")</f>
        <v/>
      </c>
      <c r="H2702" s="13" t="str">
        <f t="shared" si="296"/>
        <v/>
      </c>
      <c r="I2702" s="20">
        <f>IFERROR([1]!EM_S_QSTM07_IS(B2702,"61",$I$1,"1")/1000000,"")</f>
        <v>696.76358200000004</v>
      </c>
      <c r="J2702" s="13">
        <f t="shared" si="294"/>
        <v>-286.73854976000001</v>
      </c>
      <c r="K2702" s="13">
        <f>IFERROR([1]!EM_S_QSTM07_IS(B2702,"61",$K$2,"1")/1000000,"")</f>
        <v>370.39207131000001</v>
      </c>
      <c r="L2702" s="14">
        <f t="shared" si="297"/>
        <v>-1.7741487250141861</v>
      </c>
      <c r="M2702" s="33" t="str">
        <f ca="1">[1]!EM_S_MAJASSRES_NUM(B2702,$M$2,$M$1)</f>
        <v/>
      </c>
      <c r="N2702" s="29" t="str">
        <f t="shared" si="298"/>
        <v/>
      </c>
      <c r="O2702" s="21">
        <f t="shared" ca="1" si="299"/>
        <v>-1.7741487250141861</v>
      </c>
      <c r="P2702" s="10" t="str">
        <f t="shared" si="300"/>
        <v>财报</v>
      </c>
    </row>
    <row r="2703" spans="1:16" x14ac:dyDescent="0.2">
      <c r="A2703" s="17">
        <f t="shared" ca="1" si="295"/>
        <v>1911</v>
      </c>
      <c r="B2703" s="8" t="s">
        <v>5400</v>
      </c>
      <c r="C2703" s="8" t="s">
        <v>5401</v>
      </c>
      <c r="D2703" s="13">
        <f>IFERROR([1]!EM_S_QSTM07_IS(B2703,"61",$C$1,"1")/1000000,"")</f>
        <v>13.421752590000001</v>
      </c>
      <c r="E2703" s="13" t="str">
        <f>IFERROR([1]!EM_S_PERFORMANCEEXPRESS_PERFEXNETPROFITTOSHAREHOLDER(B2703,$C$1)/1000000,"")</f>
        <v/>
      </c>
      <c r="F2703" s="13" t="str">
        <f>IFERROR([1]!EM_S_PROFITNOTICE_FORECASTT(B2703,$C$1)/1000000,"")</f>
        <v/>
      </c>
      <c r="G2703" s="13" t="str">
        <f>IFERROR([1]!EM_S_PROFITNOTICE_FORECASTL(B2703,$C$1)/1000000,"")</f>
        <v/>
      </c>
      <c r="H2703" s="13" t="str">
        <f t="shared" si="296"/>
        <v/>
      </c>
      <c r="I2703" s="20">
        <f>IFERROR([1]!EM_S_QSTM07_IS(B2703,"61",$I$1,"1")/1000000,"")</f>
        <v>28.426737450000001</v>
      </c>
      <c r="J2703" s="13">
        <f t="shared" si="294"/>
        <v>-15.00498486</v>
      </c>
      <c r="K2703" s="13">
        <f>IFERROR([1]!EM_S_QSTM07_IS(B2703,"61",$K$2,"1")/1000000,"")</f>
        <v>19.706584260000003</v>
      </c>
      <c r="L2703" s="14">
        <f t="shared" si="297"/>
        <v>-1.7614198717561012</v>
      </c>
      <c r="M2703" s="33" t="str">
        <f ca="1">[1]!EM_S_MAJASSRES_NUM(B2703,$M$2,$M$1)</f>
        <v/>
      </c>
      <c r="N2703" s="29" t="str">
        <f t="shared" si="298"/>
        <v/>
      </c>
      <c r="O2703" s="21">
        <f t="shared" ca="1" si="299"/>
        <v>-1.7614198717561012</v>
      </c>
      <c r="P2703" s="10" t="str">
        <f t="shared" si="300"/>
        <v>财报</v>
      </c>
    </row>
    <row r="2704" spans="1:16" x14ac:dyDescent="0.2">
      <c r="A2704" s="17">
        <f t="shared" ca="1" si="295"/>
        <v>82</v>
      </c>
      <c r="B2704" s="8" t="s">
        <v>5402</v>
      </c>
      <c r="C2704" s="8" t="s">
        <v>5403</v>
      </c>
      <c r="D2704" s="13">
        <f>IFERROR([1]!EM_S_QSTM07_IS(B2704,"61",$C$1,"1")/1000000,"")</f>
        <v>839.48900000000003</v>
      </c>
      <c r="E2704" s="13" t="str">
        <f>IFERROR([1]!EM_S_PERFORMANCEEXPRESS_PERFEXNETPROFITTOSHAREHOLDER(B2704,$C$1)/1000000,"")</f>
        <v/>
      </c>
      <c r="F2704" s="13">
        <f>IFERROR([1]!EM_S_PROFITNOTICE_FORECASTT(B2704,$C$1)/1000000,"")</f>
        <v>520</v>
      </c>
      <c r="G2704" s="13">
        <f>IFERROR([1]!EM_S_PROFITNOTICE_FORECASTL(B2704,$C$1)/1000000,"")</f>
        <v>350</v>
      </c>
      <c r="H2704" s="13">
        <f t="shared" si="296"/>
        <v>435</v>
      </c>
      <c r="I2704" s="20">
        <f>IFERROR([1]!EM_S_QSTM07_IS(B2704,"61",$I$1,"1")/1000000,"")</f>
        <v>-223.08199999999999</v>
      </c>
      <c r="J2704" s="13">
        <f t="shared" si="294"/>
        <v>1062.5709999999999</v>
      </c>
      <c r="K2704" s="13">
        <f>IFERROR([1]!EM_S_QSTM07_IS(B2704,"61",$K$2,"1")/1000000,"")</f>
        <v>-980.34400000000005</v>
      </c>
      <c r="L2704" s="14">
        <f t="shared" si="297"/>
        <v>2.0838756599724175</v>
      </c>
      <c r="M2704" s="33" t="str">
        <f ca="1">[1]!EM_S_MAJASSRES_NUM(B2704,$M$2,$M$1)</f>
        <v/>
      </c>
      <c r="N2704" s="29" t="str">
        <f t="shared" si="298"/>
        <v/>
      </c>
      <c r="O2704" s="21">
        <f t="shared" ca="1" si="299"/>
        <v>2.0838756599724175</v>
      </c>
      <c r="P2704" s="10" t="str">
        <f t="shared" si="300"/>
        <v>财报</v>
      </c>
    </row>
    <row r="2705" spans="1:16" x14ac:dyDescent="0.2">
      <c r="A2705" s="17">
        <f t="shared" ca="1" si="295"/>
        <v>890</v>
      </c>
      <c r="B2705" s="8" t="s">
        <v>5404</v>
      </c>
      <c r="C2705" s="8" t="s">
        <v>5405</v>
      </c>
      <c r="D2705" s="13">
        <f>IFERROR([1]!EM_S_QSTM07_IS(B2705,"61",$C$1,"1")/1000000,"")</f>
        <v>474.58897999999999</v>
      </c>
      <c r="E2705" s="13">
        <f>IFERROR([1]!EM_S_PERFORMANCEEXPRESS_PERFEXNETPROFITTOSHAREHOLDER(B2705,$C$1)/1000000,"")</f>
        <v>530</v>
      </c>
      <c r="F2705" s="13" t="str">
        <f>IFERROR([1]!EM_S_PROFITNOTICE_FORECASTT(B2705,$C$1)/1000000,"")</f>
        <v/>
      </c>
      <c r="G2705" s="13" t="str">
        <f>IFERROR([1]!EM_S_PROFITNOTICE_FORECASTL(B2705,$C$1)/1000000,"")</f>
        <v/>
      </c>
      <c r="H2705" s="13" t="str">
        <f t="shared" si="296"/>
        <v/>
      </c>
      <c r="I2705" s="20">
        <f>IFERROR([1]!EM_S_QSTM07_IS(B2705,"61",$I$1,"1")/1000000,"")</f>
        <v>63.760733000000002</v>
      </c>
      <c r="J2705" s="13">
        <f t="shared" si="294"/>
        <v>410.82824699999998</v>
      </c>
      <c r="K2705" s="13">
        <f>IFERROR([1]!EM_S_QSTM07_IS(B2705,"61",$K$2,"1")/1000000,"")</f>
        <v>926.17758500000002</v>
      </c>
      <c r="L2705" s="14">
        <f t="shared" si="297"/>
        <v>-0.55642605300148784</v>
      </c>
      <c r="M2705" s="33" t="str">
        <f ca="1">[1]!EM_S_MAJASSRES_NUM(B2705,$M$2,$M$1)</f>
        <v/>
      </c>
      <c r="N2705" s="29" t="str">
        <f t="shared" si="298"/>
        <v/>
      </c>
      <c r="O2705" s="21">
        <f t="shared" ca="1" si="299"/>
        <v>-0.55642605300148784</v>
      </c>
      <c r="P2705" s="10" t="str">
        <f t="shared" si="300"/>
        <v>财报</v>
      </c>
    </row>
    <row r="2706" spans="1:16" x14ac:dyDescent="0.2">
      <c r="A2706" s="17">
        <f t="shared" ca="1" si="295"/>
        <v>1827</v>
      </c>
      <c r="B2706" s="8" t="s">
        <v>5406</v>
      </c>
      <c r="C2706" s="8" t="s">
        <v>5407</v>
      </c>
      <c r="D2706" s="13">
        <f>IFERROR([1]!EM_S_QSTM07_IS(B2706,"61",$C$1,"1")/1000000,"")</f>
        <v>78.067066959999991</v>
      </c>
      <c r="E2706" s="13" t="str">
        <f>IFERROR([1]!EM_S_PERFORMANCEEXPRESS_PERFEXNETPROFITTOSHAREHOLDER(B2706,$C$1)/1000000,"")</f>
        <v/>
      </c>
      <c r="F2706" s="13" t="str">
        <f>IFERROR([1]!EM_S_PROFITNOTICE_FORECASTT(B2706,$C$1)/1000000,"")</f>
        <v/>
      </c>
      <c r="G2706" s="13" t="str">
        <f>IFERROR([1]!EM_S_PROFITNOTICE_FORECASTL(B2706,$C$1)/1000000,"")</f>
        <v/>
      </c>
      <c r="H2706" s="13" t="str">
        <f t="shared" si="296"/>
        <v/>
      </c>
      <c r="I2706" s="20">
        <f>IFERROR([1]!EM_S_QSTM07_IS(B2706,"61",$I$1,"1")/1000000,"")</f>
        <v>110.87088860999999</v>
      </c>
      <c r="J2706" s="13">
        <f t="shared" si="294"/>
        <v>-32.803821650000003</v>
      </c>
      <c r="K2706" s="13">
        <f>IFERROR([1]!EM_S_QSTM07_IS(B2706,"61",$K$2,"1")/1000000,"")</f>
        <v>70.147933629999997</v>
      </c>
      <c r="L2706" s="14">
        <f t="shared" si="297"/>
        <v>-1.4676377471505571</v>
      </c>
      <c r="M2706" s="33" t="str">
        <f ca="1">[1]!EM_S_MAJASSRES_NUM(B2706,$M$2,$M$1)</f>
        <v/>
      </c>
      <c r="N2706" s="29" t="str">
        <f t="shared" si="298"/>
        <v/>
      </c>
      <c r="O2706" s="21">
        <f t="shared" ca="1" si="299"/>
        <v>-1.4676377471505571</v>
      </c>
      <c r="P2706" s="10" t="str">
        <f t="shared" si="300"/>
        <v>财报</v>
      </c>
    </row>
    <row r="2707" spans="1:16" x14ac:dyDescent="0.2">
      <c r="A2707" s="17">
        <f t="shared" ca="1" si="295"/>
        <v>1176</v>
      </c>
      <c r="B2707" s="8" t="s">
        <v>5408</v>
      </c>
      <c r="C2707" s="8" t="s">
        <v>5409</v>
      </c>
      <c r="D2707" s="13">
        <f>IFERROR([1]!EM_S_QSTM07_IS(B2707,"61",$C$1,"1")/1000000,"")</f>
        <v>1304.5634382000001</v>
      </c>
      <c r="E2707" s="13">
        <f>IFERROR([1]!EM_S_PERFORMANCEEXPRESS_PERFEXNETPROFITTOSHAREHOLDER(B2707,$C$1)/1000000,"")</f>
        <v>2152.2501000000002</v>
      </c>
      <c r="F2707" s="13" t="str">
        <f>IFERROR([1]!EM_S_PROFITNOTICE_FORECASTT(B2707,$C$1)/1000000,"")</f>
        <v/>
      </c>
      <c r="G2707" s="13" t="str">
        <f>IFERROR([1]!EM_S_PROFITNOTICE_FORECASTL(B2707,$C$1)/1000000,"")</f>
        <v/>
      </c>
      <c r="H2707" s="13" t="str">
        <f t="shared" si="296"/>
        <v/>
      </c>
      <c r="I2707" s="20">
        <f>IFERROR([1]!EM_S_QSTM07_IS(B2707,"61",$I$1,"1")/1000000,"")</f>
        <v>847.68664777000004</v>
      </c>
      <c r="J2707" s="13">
        <f t="shared" si="294"/>
        <v>456.87679043000003</v>
      </c>
      <c r="K2707" s="13">
        <f>IFERROR([1]!EM_S_QSTM07_IS(B2707,"61",$K$2,"1")/1000000,"")</f>
        <v>1955.72167371</v>
      </c>
      <c r="L2707" s="14">
        <f t="shared" si="297"/>
        <v>-0.76638966752190985</v>
      </c>
      <c r="M2707" s="33" t="str">
        <f ca="1">[1]!EM_S_MAJASSRES_NUM(B2707,$M$2,$M$1)</f>
        <v/>
      </c>
      <c r="N2707" s="29" t="str">
        <f t="shared" si="298"/>
        <v/>
      </c>
      <c r="O2707" s="21">
        <f t="shared" ca="1" si="299"/>
        <v>-0.76638966752190985</v>
      </c>
      <c r="P2707" s="10" t="str">
        <f t="shared" si="300"/>
        <v>财报</v>
      </c>
    </row>
    <row r="2708" spans="1:16" x14ac:dyDescent="0.2">
      <c r="A2708" s="17">
        <f t="shared" ca="1" si="295"/>
        <v>1064</v>
      </c>
      <c r="B2708" s="8" t="s">
        <v>5410</v>
      </c>
      <c r="C2708" s="8" t="s">
        <v>5411</v>
      </c>
      <c r="D2708" s="13">
        <f>IFERROR([1]!EM_S_QSTM07_IS(B2708,"61",$C$1,"1")/1000000,"")</f>
        <v>131.95009596</v>
      </c>
      <c r="E2708" s="13" t="str">
        <f>IFERROR([1]!EM_S_PERFORMANCEEXPRESS_PERFEXNETPROFITTOSHAREHOLDER(B2708,$C$1)/1000000,"")</f>
        <v/>
      </c>
      <c r="F2708" s="13" t="str">
        <f>IFERROR([1]!EM_S_PROFITNOTICE_FORECASTT(B2708,$C$1)/1000000,"")</f>
        <v/>
      </c>
      <c r="G2708" s="13" t="str">
        <f>IFERROR([1]!EM_S_PROFITNOTICE_FORECASTL(B2708,$C$1)/1000000,"")</f>
        <v/>
      </c>
      <c r="H2708" s="13" t="str">
        <f t="shared" si="296"/>
        <v/>
      </c>
      <c r="I2708" s="20">
        <f>IFERROR([1]!EM_S_QSTM07_IS(B2708,"61",$I$1,"1")/1000000,"")</f>
        <v>101.34981018000001</v>
      </c>
      <c r="J2708" s="13">
        <f t="shared" si="294"/>
        <v>30.600285779999993</v>
      </c>
      <c r="K2708" s="13">
        <f>IFERROR([1]!EM_S_QSTM07_IS(B2708,"61",$K$2,"1")/1000000,"")</f>
        <v>98.929043750000005</v>
      </c>
      <c r="L2708" s="14">
        <f t="shared" si="297"/>
        <v>-0.69068450861277031</v>
      </c>
      <c r="M2708" s="33" t="str">
        <f ca="1">[1]!EM_S_MAJASSRES_NUM(B2708,$M$2,$M$1)</f>
        <v/>
      </c>
      <c r="N2708" s="29" t="str">
        <f t="shared" si="298"/>
        <v/>
      </c>
      <c r="O2708" s="21">
        <f t="shared" ca="1" si="299"/>
        <v>-0.69068450861277031</v>
      </c>
      <c r="P2708" s="10" t="str">
        <f t="shared" si="300"/>
        <v>财报</v>
      </c>
    </row>
    <row r="2709" spans="1:16" x14ac:dyDescent="0.2">
      <c r="A2709" s="17">
        <f t="shared" ca="1" si="295"/>
        <v>167</v>
      </c>
      <c r="B2709" s="8" t="s">
        <v>5412</v>
      </c>
      <c r="C2709" s="8" t="s">
        <v>5413</v>
      </c>
      <c r="D2709" s="13">
        <f>IFERROR([1]!EM_S_QSTM07_IS(B2709,"61",$C$1,"1")/1000000,"")</f>
        <v>60.006321369999995</v>
      </c>
      <c r="E2709" s="13">
        <f>IFERROR([1]!EM_S_PERFORMANCEEXPRESS_PERFEXNETPROFITTOSHAREHOLDER(B2709,$C$1)/1000000,"")</f>
        <v>38.161299999999997</v>
      </c>
      <c r="F2709" s="13" t="str">
        <f>IFERROR([1]!EM_S_PROFITNOTICE_FORECASTT(B2709,$C$1)/1000000,"")</f>
        <v/>
      </c>
      <c r="G2709" s="13" t="str">
        <f>IFERROR([1]!EM_S_PROFITNOTICE_FORECASTL(B2709,$C$1)/1000000,"")</f>
        <v/>
      </c>
      <c r="H2709" s="13" t="str">
        <f t="shared" si="296"/>
        <v/>
      </c>
      <c r="I2709" s="20">
        <f>IFERROR([1]!EM_S_QSTM07_IS(B2709,"61",$I$1,"1")/1000000,"")</f>
        <v>-21.845001629999999</v>
      </c>
      <c r="J2709" s="13">
        <f t="shared" si="294"/>
        <v>81.851322999999994</v>
      </c>
      <c r="K2709" s="13">
        <f>IFERROR([1]!EM_S_QSTM07_IS(B2709,"61",$K$2,"1")/1000000,"")</f>
        <v>-422.42237889</v>
      </c>
      <c r="L2709" s="14">
        <f t="shared" si="297"/>
        <v>1.1937665405300752</v>
      </c>
      <c r="M2709" s="33" t="str">
        <f ca="1">[1]!EM_S_MAJASSRES_NUM(B2709,$M$2,$M$1)</f>
        <v/>
      </c>
      <c r="N2709" s="29" t="str">
        <f t="shared" si="298"/>
        <v/>
      </c>
      <c r="O2709" s="21">
        <f t="shared" ca="1" si="299"/>
        <v>1.1937665405300752</v>
      </c>
      <c r="P2709" s="10" t="str">
        <f t="shared" si="300"/>
        <v>财报</v>
      </c>
    </row>
    <row r="2710" spans="1:16" x14ac:dyDescent="0.2">
      <c r="A2710" s="17">
        <f t="shared" ca="1" si="295"/>
        <v>705</v>
      </c>
      <c r="B2710" s="8" t="s">
        <v>5414</v>
      </c>
      <c r="C2710" s="8" t="s">
        <v>5415</v>
      </c>
      <c r="D2710" s="13">
        <f>IFERROR([1]!EM_S_QSTM07_IS(B2710,"61",$C$1,"1")/1000000,"")</f>
        <v>-2725.3864225399998</v>
      </c>
      <c r="E2710" s="13" t="str">
        <f>IFERROR([1]!EM_S_PERFORMANCEEXPRESS_PERFEXNETPROFITTOSHAREHOLDER(B2710,$C$1)/1000000,"")</f>
        <v/>
      </c>
      <c r="F2710" s="13" t="str">
        <f>IFERROR([1]!EM_S_PROFITNOTICE_FORECASTT(B2710,$C$1)/1000000,"")</f>
        <v/>
      </c>
      <c r="G2710" s="13" t="str">
        <f>IFERROR([1]!EM_S_PROFITNOTICE_FORECASTL(B2710,$C$1)/1000000,"")</f>
        <v/>
      </c>
      <c r="H2710" s="13" t="str">
        <f t="shared" si="296"/>
        <v/>
      </c>
      <c r="I2710" s="20">
        <f>IFERROR([1]!EM_S_QSTM07_IS(B2710,"61",$I$1,"1")/1000000,"")</f>
        <v>-4483.7900861300004</v>
      </c>
      <c r="J2710" s="13">
        <f t="shared" si="294"/>
        <v>1758.4036635900006</v>
      </c>
      <c r="K2710" s="13">
        <f>IFERROR([1]!EM_S_QSTM07_IS(B2710,"61",$K$2,"1")/1000000,"")</f>
        <v>2925.7590636100003</v>
      </c>
      <c r="L2710" s="14">
        <f t="shared" si="297"/>
        <v>-0.39899232118574973</v>
      </c>
      <c r="M2710" s="33" t="str">
        <f ca="1">[1]!EM_S_MAJASSRES_NUM(B2710,$M$2,$M$1)</f>
        <v/>
      </c>
      <c r="N2710" s="29" t="str">
        <f t="shared" si="298"/>
        <v/>
      </c>
      <c r="O2710" s="21">
        <f t="shared" ca="1" si="299"/>
        <v>-0.39899232118574973</v>
      </c>
      <c r="P2710" s="10" t="str">
        <f t="shared" si="300"/>
        <v>财报</v>
      </c>
    </row>
    <row r="2711" spans="1:16" x14ac:dyDescent="0.2">
      <c r="A2711" s="17">
        <f t="shared" ca="1" si="295"/>
        <v>747</v>
      </c>
      <c r="B2711" s="8" t="s">
        <v>5416</v>
      </c>
      <c r="C2711" s="8" t="s">
        <v>5417</v>
      </c>
      <c r="D2711" s="13">
        <f>IFERROR([1]!EM_S_QSTM07_IS(B2711,"61",$C$1,"1")/1000000,"")</f>
        <v>495.68964035000005</v>
      </c>
      <c r="E2711" s="13" t="str">
        <f>IFERROR([1]!EM_S_PERFORMANCEEXPRESS_PERFEXNETPROFITTOSHAREHOLDER(B2711,$C$1)/1000000,"")</f>
        <v/>
      </c>
      <c r="F2711" s="13" t="str">
        <f>IFERROR([1]!EM_S_PROFITNOTICE_FORECASTT(B2711,$C$1)/1000000,"")</f>
        <v/>
      </c>
      <c r="G2711" s="13" t="str">
        <f>IFERROR([1]!EM_S_PROFITNOTICE_FORECASTL(B2711,$C$1)/1000000,"")</f>
        <v/>
      </c>
      <c r="H2711" s="13" t="str">
        <f t="shared" si="296"/>
        <v/>
      </c>
      <c r="I2711" s="20">
        <f>IFERROR([1]!EM_S_QSTM07_IS(B2711,"61",$I$1,"1")/1000000,"")</f>
        <v>249.43336688999997</v>
      </c>
      <c r="J2711" s="13">
        <f t="shared" si="294"/>
        <v>246.25627346000007</v>
      </c>
      <c r="K2711" s="13">
        <f>IFERROR([1]!EM_S_QSTM07_IS(B2711,"61",$K$2,"1")/1000000,"")</f>
        <v>442.46271915</v>
      </c>
      <c r="L2711" s="14">
        <f t="shared" si="297"/>
        <v>-0.44344175723307361</v>
      </c>
      <c r="M2711" s="33" t="str">
        <f ca="1">[1]!EM_S_MAJASSRES_NUM(B2711,$M$2,$M$1)</f>
        <v/>
      </c>
      <c r="N2711" s="29" t="str">
        <f t="shared" si="298"/>
        <v/>
      </c>
      <c r="O2711" s="21">
        <f t="shared" ca="1" si="299"/>
        <v>-0.44344175723307361</v>
      </c>
      <c r="P2711" s="10" t="str">
        <f t="shared" si="300"/>
        <v>财报</v>
      </c>
    </row>
    <row r="2712" spans="1:16" x14ac:dyDescent="0.2">
      <c r="A2712" s="17">
        <f t="shared" ca="1" si="295"/>
        <v>1874</v>
      </c>
      <c r="B2712" s="8" t="s">
        <v>5418</v>
      </c>
      <c r="C2712" s="8" t="s">
        <v>5419</v>
      </c>
      <c r="D2712" s="13">
        <f>IFERROR([1]!EM_S_QSTM07_IS(B2712,"61",$C$1,"1")/1000000,"")</f>
        <v>63.722235159999997</v>
      </c>
      <c r="E2712" s="13" t="str">
        <f>IFERROR([1]!EM_S_PERFORMANCEEXPRESS_PERFEXNETPROFITTOSHAREHOLDER(B2712,$C$1)/1000000,"")</f>
        <v/>
      </c>
      <c r="F2712" s="13" t="str">
        <f>IFERROR([1]!EM_S_PROFITNOTICE_FORECASTT(B2712,$C$1)/1000000,"")</f>
        <v/>
      </c>
      <c r="G2712" s="13" t="str">
        <f>IFERROR([1]!EM_S_PROFITNOTICE_FORECASTL(B2712,$C$1)/1000000,"")</f>
        <v/>
      </c>
      <c r="H2712" s="13" t="str">
        <f t="shared" si="296"/>
        <v/>
      </c>
      <c r="I2712" s="20">
        <f>IFERROR([1]!EM_S_QSTM07_IS(B2712,"61",$I$1,"1")/1000000,"")</f>
        <v>104.58076491</v>
      </c>
      <c r="J2712" s="13">
        <f t="shared" si="294"/>
        <v>-40.858529750000002</v>
      </c>
      <c r="K2712" s="13">
        <f>IFERROR([1]!EM_S_QSTM07_IS(B2712,"61",$K$2,"1")/1000000,"")</f>
        <v>68.943953120000003</v>
      </c>
      <c r="L2712" s="14">
        <f t="shared" si="297"/>
        <v>-1.5926339860275189</v>
      </c>
      <c r="M2712" s="33" t="str">
        <f ca="1">[1]!EM_S_MAJASSRES_NUM(B2712,$M$2,$M$1)</f>
        <v/>
      </c>
      <c r="N2712" s="29" t="str">
        <f t="shared" si="298"/>
        <v/>
      </c>
      <c r="O2712" s="21">
        <f t="shared" ca="1" si="299"/>
        <v>-1.5926339860275189</v>
      </c>
      <c r="P2712" s="10" t="str">
        <f t="shared" si="300"/>
        <v>财报</v>
      </c>
    </row>
    <row r="2713" spans="1:16" x14ac:dyDescent="0.2">
      <c r="A2713" s="17">
        <f t="shared" ca="1" si="295"/>
        <v>1978</v>
      </c>
      <c r="B2713" s="8" t="s">
        <v>5420</v>
      </c>
      <c r="C2713" s="8" t="s">
        <v>5421</v>
      </c>
      <c r="D2713" s="13">
        <f>IFERROR([1]!EM_S_QSTM07_IS(B2713,"61",$C$1,"1")/1000000,"")</f>
        <v>197.60107213000001</v>
      </c>
      <c r="E2713" s="13" t="str">
        <f>IFERROR([1]!EM_S_PERFORMANCEEXPRESS_PERFEXNETPROFITTOSHAREHOLDER(B2713,$C$1)/1000000,"")</f>
        <v/>
      </c>
      <c r="F2713" s="13">
        <f>IFERROR([1]!EM_S_PROFITNOTICE_FORECASTT(B2713,$C$1)/1000000,"")</f>
        <v>668.56</v>
      </c>
      <c r="G2713" s="13">
        <f>IFERROR([1]!EM_S_PROFITNOTICE_FORECASTL(B2713,$C$1)/1000000,"")</f>
        <v>668.56</v>
      </c>
      <c r="H2713" s="13">
        <f t="shared" si="296"/>
        <v>668.56</v>
      </c>
      <c r="I2713" s="20">
        <f>IFERROR([1]!EM_S_QSTM07_IS(B2713,"61",$I$1,"1")/1000000,"")</f>
        <v>472.07819912000002</v>
      </c>
      <c r="J2713" s="13">
        <f t="shared" si="294"/>
        <v>-274.47712698999999</v>
      </c>
      <c r="K2713" s="13">
        <f>IFERROR([1]!EM_S_QSTM07_IS(B2713,"61",$K$2,"1")/1000000,"")</f>
        <v>162.68459424</v>
      </c>
      <c r="L2713" s="14">
        <f t="shared" si="297"/>
        <v>-2.6871734430186942</v>
      </c>
      <c r="M2713" s="33" t="str">
        <f ca="1">[1]!EM_S_MAJASSRES_NUM(B2713,$M$2,$M$1)</f>
        <v/>
      </c>
      <c r="N2713" s="29" t="str">
        <f t="shared" si="298"/>
        <v/>
      </c>
      <c r="O2713" s="21">
        <f t="shared" ca="1" si="299"/>
        <v>-2.6871734430186942</v>
      </c>
      <c r="P2713" s="10" t="str">
        <f t="shared" si="300"/>
        <v>财报</v>
      </c>
    </row>
    <row r="2714" spans="1:16" x14ac:dyDescent="0.2">
      <c r="A2714" s="17">
        <f t="shared" ca="1" si="295"/>
        <v>1573</v>
      </c>
      <c r="B2714" s="8" t="s">
        <v>5422</v>
      </c>
      <c r="C2714" s="8" t="s">
        <v>5423</v>
      </c>
      <c r="D2714" s="13">
        <f>IFERROR([1]!EM_S_QSTM07_IS(B2714,"61",$C$1,"1")/1000000,"")</f>
        <v>65458</v>
      </c>
      <c r="E2714" s="13" t="str">
        <f>IFERROR([1]!EM_S_PERFORMANCEEXPRESS_PERFEXNETPROFITTOSHAREHOLDER(B2714,$C$1)/1000000,"")</f>
        <v/>
      </c>
      <c r="F2714" s="13" t="str">
        <f>IFERROR([1]!EM_S_PROFITNOTICE_FORECASTT(B2714,$C$1)/1000000,"")</f>
        <v/>
      </c>
      <c r="G2714" s="13" t="str">
        <f>IFERROR([1]!EM_S_PROFITNOTICE_FORECASTL(B2714,$C$1)/1000000,"")</f>
        <v/>
      </c>
      <c r="H2714" s="13" t="str">
        <f t="shared" si="296"/>
        <v/>
      </c>
      <c r="I2714" s="20">
        <f>IFERROR([1]!EM_S_QSTM07_IS(B2714,"61",$I$1,"1")/1000000,"")</f>
        <v>67952</v>
      </c>
      <c r="J2714" s="13">
        <f t="shared" si="294"/>
        <v>-2494</v>
      </c>
      <c r="K2714" s="13">
        <f>IFERROR([1]!EM_S_QSTM07_IS(B2714,"61",$K$2,"1")/1000000,"")</f>
        <v>64890</v>
      </c>
      <c r="L2714" s="14">
        <f t="shared" si="297"/>
        <v>-1.0384342733857297</v>
      </c>
      <c r="M2714" s="33" t="str">
        <f ca="1">[1]!EM_S_MAJASSRES_NUM(B2714,$M$2,$M$1)</f>
        <v/>
      </c>
      <c r="N2714" s="29" t="str">
        <f t="shared" si="298"/>
        <v/>
      </c>
      <c r="O2714" s="21">
        <f t="shared" ca="1" si="299"/>
        <v>-1.0384342733857297</v>
      </c>
      <c r="P2714" s="10" t="str">
        <f t="shared" si="300"/>
        <v>财报</v>
      </c>
    </row>
    <row r="2715" spans="1:16" x14ac:dyDescent="0.2">
      <c r="A2715" s="17" t="str">
        <f t="shared" ca="1" si="295"/>
        <v/>
      </c>
      <c r="B2715" s="8" t="s">
        <v>5424</v>
      </c>
      <c r="C2715" s="8" t="s">
        <v>5425</v>
      </c>
      <c r="D2715" s="13">
        <f>IFERROR([1]!EM_S_QSTM07_IS(B2715,"61",$C$1,"1")/1000000,"")</f>
        <v>-15.606030859999999</v>
      </c>
      <c r="E2715" s="13" t="str">
        <f>IFERROR([1]!EM_S_PERFORMANCEEXPRESS_PERFEXNETPROFITTOSHAREHOLDER(B2715,$C$1)/1000000,"")</f>
        <v/>
      </c>
      <c r="F2715" s="13" t="str">
        <f>IFERROR([1]!EM_S_PROFITNOTICE_FORECASTT(B2715,$C$1)/1000000,"")</f>
        <v/>
      </c>
      <c r="G2715" s="13" t="str">
        <f>IFERROR([1]!EM_S_PROFITNOTICE_FORECASTL(B2715,$C$1)/1000000,"")</f>
        <v/>
      </c>
      <c r="H2715" s="13" t="str">
        <f t="shared" si="296"/>
        <v/>
      </c>
      <c r="I2715" s="20">
        <f>IFERROR([1]!EM_S_QSTM07_IS(B2715,"61",$I$1,"1")/1000000,"")</f>
        <v>-81.280907069999998</v>
      </c>
      <c r="J2715" s="13">
        <f t="shared" si="294"/>
        <v>65.674876209999994</v>
      </c>
      <c r="K2715" s="13">
        <f>IFERROR([1]!EM_S_QSTM07_IS(B2715,"61",$K$2,"1")/1000000,"")</f>
        <v>2.9642407799999999</v>
      </c>
      <c r="L2715" s="14">
        <f t="shared" si="297"/>
        <v>21.155715774883848</v>
      </c>
      <c r="M2715" s="33" t="str">
        <f ca="1">[1]!EM_S_MAJASSRES_NUM(B2715,$M$2,$M$1)</f>
        <v/>
      </c>
      <c r="N2715" s="29">
        <f t="shared" si="298"/>
        <v>1</v>
      </c>
      <c r="O2715" s="21" t="str">
        <f t="shared" ca="1" si="299"/>
        <v/>
      </c>
      <c r="P2715" s="10" t="str">
        <f t="shared" si="300"/>
        <v>财报</v>
      </c>
    </row>
    <row r="2716" spans="1:16" x14ac:dyDescent="0.2">
      <c r="A2716" s="17">
        <f t="shared" ca="1" si="295"/>
        <v>1754</v>
      </c>
      <c r="B2716" s="8" t="s">
        <v>5426</v>
      </c>
      <c r="C2716" s="8" t="s">
        <v>5427</v>
      </c>
      <c r="D2716" s="13">
        <f>IFERROR([1]!EM_S_QSTM07_IS(B2716,"61",$C$1,"1")/1000000,"")</f>
        <v>50.218713340000001</v>
      </c>
      <c r="E2716" s="13">
        <f>IFERROR([1]!EM_S_PERFORMANCEEXPRESS_PERFEXNETPROFITTOSHAREHOLDER(B2716,$C$1)/1000000,"")</f>
        <v>110.65047779000001</v>
      </c>
      <c r="F2716" s="13" t="str">
        <f>IFERROR([1]!EM_S_PROFITNOTICE_FORECASTT(B2716,$C$1)/1000000,"")</f>
        <v/>
      </c>
      <c r="G2716" s="13" t="str">
        <f>IFERROR([1]!EM_S_PROFITNOTICE_FORECASTL(B2716,$C$1)/1000000,"")</f>
        <v/>
      </c>
      <c r="H2716" s="13" t="str">
        <f t="shared" si="296"/>
        <v/>
      </c>
      <c r="I2716" s="20">
        <f>IFERROR([1]!EM_S_QSTM07_IS(B2716,"61",$I$1,"1")/1000000,"")</f>
        <v>60.431764450000003</v>
      </c>
      <c r="J2716" s="13">
        <f t="shared" si="294"/>
        <v>-10.213051110000002</v>
      </c>
      <c r="K2716" s="13">
        <f>IFERROR([1]!EM_S_QSTM07_IS(B2716,"61",$K$2,"1")/1000000,"")</f>
        <v>37.393143100000003</v>
      </c>
      <c r="L2716" s="14">
        <f t="shared" si="297"/>
        <v>-1.2731263077481176</v>
      </c>
      <c r="M2716" s="33" t="str">
        <f ca="1">[1]!EM_S_MAJASSRES_NUM(B2716,$M$2,$M$1)</f>
        <v/>
      </c>
      <c r="N2716" s="29" t="str">
        <f t="shared" si="298"/>
        <v/>
      </c>
      <c r="O2716" s="21">
        <f t="shared" ca="1" si="299"/>
        <v>-1.2731263077481176</v>
      </c>
      <c r="P2716" s="10" t="str">
        <f t="shared" si="300"/>
        <v>财报</v>
      </c>
    </row>
    <row r="2717" spans="1:16" x14ac:dyDescent="0.2">
      <c r="A2717" s="17" t="str">
        <f t="shared" ca="1" si="295"/>
        <v/>
      </c>
      <c r="B2717" s="8" t="s">
        <v>5428</v>
      </c>
      <c r="C2717" s="8" t="s">
        <v>5429</v>
      </c>
      <c r="D2717" s="13" t="str">
        <f>IFERROR([1]!EM_S_QSTM07_IS(B2717,"61",$C$1,"1")/1000000,"")</f>
        <v/>
      </c>
      <c r="E2717" s="13" t="str">
        <f>IFERROR([1]!EM_S_PERFORMANCEEXPRESS_PERFEXNETPROFITTOSHAREHOLDER(B2717,$C$1)/1000000,"")</f>
        <v/>
      </c>
      <c r="F2717" s="13">
        <f>IFERROR([1]!EM_S_PROFITNOTICE_FORECASTT(B2717,$C$1)/1000000,"")</f>
        <v>560</v>
      </c>
      <c r="G2717" s="13">
        <f>IFERROR([1]!EM_S_PROFITNOTICE_FORECASTL(B2717,$C$1)/1000000,"")</f>
        <v>500</v>
      </c>
      <c r="H2717" s="13">
        <f t="shared" si="296"/>
        <v>530</v>
      </c>
      <c r="I2717" s="20" t="str">
        <f>IFERROR([1]!EM_S_QSTM07_IS(B2717,"61",$I$1,"1")/1000000,"")</f>
        <v/>
      </c>
      <c r="J2717" s="13" t="str">
        <f t="shared" si="294"/>
        <v/>
      </c>
      <c r="K2717" s="13" t="str">
        <f>IFERROR([1]!EM_S_QSTM07_IS(B2717,"61",$K$2,"1")/1000000,"")</f>
        <v/>
      </c>
      <c r="L2717" s="14" t="str">
        <f t="shared" si="297"/>
        <v/>
      </c>
      <c r="M2717" s="33" t="str">
        <f ca="1">[1]!EM_S_MAJASSRES_NUM(B2717,$M$2,$M$1)</f>
        <v/>
      </c>
      <c r="N2717" s="29" t="str">
        <f t="shared" si="298"/>
        <v/>
      </c>
      <c r="O2717" s="21" t="str">
        <f t="shared" ca="1" si="299"/>
        <v/>
      </c>
      <c r="P2717" s="10" t="str">
        <f t="shared" si="300"/>
        <v>预告</v>
      </c>
    </row>
    <row r="2718" spans="1:16" x14ac:dyDescent="0.2">
      <c r="A2718" s="17">
        <f t="shared" ca="1" si="295"/>
        <v>512</v>
      </c>
      <c r="B2718" s="8" t="s">
        <v>5430</v>
      </c>
      <c r="C2718" s="8" t="s">
        <v>5431</v>
      </c>
      <c r="D2718" s="13">
        <f>IFERROR([1]!EM_S_QSTM07_IS(B2718,"61",$C$1,"1")/1000000,"")</f>
        <v>7.6920209900000005</v>
      </c>
      <c r="E2718" s="13" t="str">
        <f>IFERROR([1]!EM_S_PERFORMANCEEXPRESS_PERFEXNETPROFITTOSHAREHOLDER(B2718,$C$1)/1000000,"")</f>
        <v/>
      </c>
      <c r="F2718" s="13">
        <f>IFERROR([1]!EM_S_PROFITNOTICE_FORECASTT(B2718,$C$1)/1000000,"")</f>
        <v>-9.58</v>
      </c>
      <c r="G2718" s="13">
        <f>IFERROR([1]!EM_S_PROFITNOTICE_FORECASTL(B2718,$C$1)/1000000,"")</f>
        <v>-9.58</v>
      </c>
      <c r="H2718" s="13">
        <f t="shared" si="296"/>
        <v>-9.58</v>
      </c>
      <c r="I2718" s="20">
        <f>IFERROR([1]!EM_S_QSTM07_IS(B2718,"61",$I$1,"1")/1000000,"")</f>
        <v>-17.276501</v>
      </c>
      <c r="J2718" s="13">
        <f t="shared" si="294"/>
        <v>24.968521989999999</v>
      </c>
      <c r="K2718" s="13">
        <f>IFERROR([1]!EM_S_QSTM07_IS(B2718,"61",$K$2,"1")/1000000,"")</f>
        <v>29.005705679999998</v>
      </c>
      <c r="L2718" s="14">
        <f t="shared" si="297"/>
        <v>-0.1391858462103791</v>
      </c>
      <c r="M2718" s="33" t="str">
        <f ca="1">[1]!EM_S_MAJASSRES_NUM(B2718,$M$2,$M$1)</f>
        <v/>
      </c>
      <c r="N2718" s="29" t="str">
        <f t="shared" si="298"/>
        <v/>
      </c>
      <c r="O2718" s="21">
        <f t="shared" ca="1" si="299"/>
        <v>-0.1391858462103791</v>
      </c>
      <c r="P2718" s="10" t="str">
        <f t="shared" si="300"/>
        <v>财报</v>
      </c>
    </row>
    <row r="2719" spans="1:16" x14ac:dyDescent="0.2">
      <c r="A2719" s="17">
        <f t="shared" ca="1" si="295"/>
        <v>147</v>
      </c>
      <c r="B2719" s="8" t="s">
        <v>5432</v>
      </c>
      <c r="C2719" s="8" t="s">
        <v>5433</v>
      </c>
      <c r="D2719" s="13">
        <f>IFERROR([1]!EM_S_QSTM07_IS(B2719,"61",$C$1,"1")/1000000,"")</f>
        <v>-44.38313204</v>
      </c>
      <c r="E2719" s="13" t="str">
        <f>IFERROR([1]!EM_S_PERFORMANCEEXPRESS_PERFEXNETPROFITTOSHAREHOLDER(B2719,$C$1)/1000000,"")</f>
        <v/>
      </c>
      <c r="F2719" s="13" t="str">
        <f>IFERROR([1]!EM_S_PROFITNOTICE_FORECASTT(B2719,$C$1)/1000000,"")</f>
        <v/>
      </c>
      <c r="G2719" s="13" t="str">
        <f>IFERROR([1]!EM_S_PROFITNOTICE_FORECASTL(B2719,$C$1)/1000000,"")</f>
        <v/>
      </c>
      <c r="H2719" s="13" t="str">
        <f t="shared" si="296"/>
        <v/>
      </c>
      <c r="I2719" s="20">
        <f>IFERROR([1]!EM_S_QSTM07_IS(B2719,"61",$I$1,"1")/1000000,"")</f>
        <v>-58.449509169999999</v>
      </c>
      <c r="J2719" s="13">
        <f t="shared" si="294"/>
        <v>14.066377129999999</v>
      </c>
      <c r="K2719" s="13">
        <f>IFERROR([1]!EM_S_QSTM07_IS(B2719,"61",$K$2,"1")/1000000,"")</f>
        <v>-46.841131850000004</v>
      </c>
      <c r="L2719" s="14">
        <f t="shared" si="297"/>
        <v>1.3002996847950845</v>
      </c>
      <c r="M2719" s="33" t="str">
        <f ca="1">[1]!EM_S_MAJASSRES_NUM(B2719,$M$2,$M$1)</f>
        <v/>
      </c>
      <c r="N2719" s="29" t="str">
        <f t="shared" si="298"/>
        <v/>
      </c>
      <c r="O2719" s="21">
        <f t="shared" ca="1" si="299"/>
        <v>1.3002996847950845</v>
      </c>
      <c r="P2719" s="10" t="str">
        <f t="shared" si="300"/>
        <v>财报</v>
      </c>
    </row>
    <row r="2720" spans="1:16" x14ac:dyDescent="0.2">
      <c r="A2720" s="17">
        <f t="shared" ca="1" si="295"/>
        <v>1018</v>
      </c>
      <c r="B2720" s="8" t="s">
        <v>5434</v>
      </c>
      <c r="C2720" s="8" t="s">
        <v>5435</v>
      </c>
      <c r="D2720" s="13">
        <f>IFERROR([1]!EM_S_QSTM07_IS(B2720,"61",$C$1,"1")/1000000,"")</f>
        <v>1487.6384316199999</v>
      </c>
      <c r="E2720" s="13" t="str">
        <f>IFERROR([1]!EM_S_PERFORMANCEEXPRESS_PERFEXNETPROFITTOSHAREHOLDER(B2720,$C$1)/1000000,"")</f>
        <v/>
      </c>
      <c r="F2720" s="13" t="str">
        <f>IFERROR([1]!EM_S_PROFITNOTICE_FORECASTT(B2720,$C$1)/1000000,"")</f>
        <v/>
      </c>
      <c r="G2720" s="13" t="str">
        <f>IFERROR([1]!EM_S_PROFITNOTICE_FORECASTL(B2720,$C$1)/1000000,"")</f>
        <v/>
      </c>
      <c r="H2720" s="13" t="str">
        <f t="shared" si="296"/>
        <v/>
      </c>
      <c r="I2720" s="20">
        <f>IFERROR([1]!EM_S_QSTM07_IS(B2720,"61",$I$1,"1")/1000000,"")</f>
        <v>1009.75724598</v>
      </c>
      <c r="J2720" s="13">
        <f t="shared" si="294"/>
        <v>477.8811856399999</v>
      </c>
      <c r="K2720" s="13">
        <f>IFERROR([1]!EM_S_QSTM07_IS(B2720,"61",$K$2,"1")/1000000,"")</f>
        <v>1396.5060387000001</v>
      </c>
      <c r="L2720" s="14">
        <f t="shared" si="297"/>
        <v>-0.65780227768663502</v>
      </c>
      <c r="M2720" s="33" t="str">
        <f ca="1">[1]!EM_S_MAJASSRES_NUM(B2720,$M$2,$M$1)</f>
        <v/>
      </c>
      <c r="N2720" s="29" t="str">
        <f t="shared" si="298"/>
        <v/>
      </c>
      <c r="O2720" s="21">
        <f t="shared" ca="1" si="299"/>
        <v>-0.65780227768663502</v>
      </c>
      <c r="P2720" s="10" t="str">
        <f t="shared" si="300"/>
        <v>财报</v>
      </c>
    </row>
    <row r="2721" spans="1:16" x14ac:dyDescent="0.2">
      <c r="A2721" s="17">
        <f t="shared" ca="1" si="295"/>
        <v>1533</v>
      </c>
      <c r="B2721" s="8" t="s">
        <v>5436</v>
      </c>
      <c r="C2721" s="8" t="s">
        <v>5437</v>
      </c>
      <c r="D2721" s="13">
        <f>IFERROR([1]!EM_S_QSTM07_IS(B2721,"61",$C$1,"1")/1000000,"")</f>
        <v>46418</v>
      </c>
      <c r="E2721" s="13" t="str">
        <f>IFERROR([1]!EM_S_PERFORMANCEEXPRESS_PERFEXNETPROFITTOSHAREHOLDER(B2721,$C$1)/1000000,"")</f>
        <v/>
      </c>
      <c r="F2721" s="13" t="str">
        <f>IFERROR([1]!EM_S_PROFITNOTICE_FORECASTT(B2721,$C$1)/1000000,"")</f>
        <v/>
      </c>
      <c r="G2721" s="13" t="str">
        <f>IFERROR([1]!EM_S_PROFITNOTICE_FORECASTL(B2721,$C$1)/1000000,"")</f>
        <v/>
      </c>
      <c r="H2721" s="13" t="str">
        <f t="shared" si="296"/>
        <v/>
      </c>
      <c r="I2721" s="20">
        <f>IFERROR([1]!EM_S_QSTM07_IS(B2721,"61",$I$1,"1")/1000000,"")</f>
        <v>46619</v>
      </c>
      <c r="J2721" s="13">
        <f t="shared" si="294"/>
        <v>-201</v>
      </c>
      <c r="K2721" s="13">
        <f>IFERROR([1]!EM_S_QSTM07_IS(B2721,"61",$K$2,"1")/1000000,"")</f>
        <v>44908</v>
      </c>
      <c r="L2721" s="14">
        <f t="shared" si="297"/>
        <v>-1.0044758172263293</v>
      </c>
      <c r="M2721" s="33" t="str">
        <f ca="1">[1]!EM_S_MAJASSRES_NUM(B2721,$M$2,$M$1)</f>
        <v/>
      </c>
      <c r="N2721" s="29" t="str">
        <f t="shared" si="298"/>
        <v/>
      </c>
      <c r="O2721" s="21">
        <f t="shared" ca="1" si="299"/>
        <v>-1.0044758172263293</v>
      </c>
      <c r="P2721" s="10" t="str">
        <f t="shared" si="300"/>
        <v>财报</v>
      </c>
    </row>
    <row r="2722" spans="1:16" x14ac:dyDescent="0.2">
      <c r="A2722" s="17">
        <f t="shared" ca="1" si="295"/>
        <v>54</v>
      </c>
      <c r="B2722" s="8" t="s">
        <v>5438</v>
      </c>
      <c r="C2722" s="8" t="s">
        <v>5439</v>
      </c>
      <c r="D2722" s="13">
        <f>IFERROR([1]!EM_S_QSTM07_IS(B2722,"61",$C$1,"1")/1000000,"")</f>
        <v>529.52801769999996</v>
      </c>
      <c r="E2722" s="13" t="str">
        <f>IFERROR([1]!EM_S_PERFORMANCEEXPRESS_PERFEXNETPROFITTOSHAREHOLDER(B2722,$C$1)/1000000,"")</f>
        <v/>
      </c>
      <c r="F2722" s="13" t="str">
        <f>IFERROR([1]!EM_S_PROFITNOTICE_FORECASTT(B2722,$C$1)/1000000,"")</f>
        <v/>
      </c>
      <c r="G2722" s="13" t="str">
        <f>IFERROR([1]!EM_S_PROFITNOTICE_FORECASTL(B2722,$C$1)/1000000,"")</f>
        <v/>
      </c>
      <c r="H2722" s="13" t="str">
        <f t="shared" si="296"/>
        <v/>
      </c>
      <c r="I2722" s="20">
        <f>IFERROR([1]!EM_S_QSTM07_IS(B2722,"61",$I$1,"1")/1000000,"")</f>
        <v>211.31631679</v>
      </c>
      <c r="J2722" s="13">
        <f t="shared" si="294"/>
        <v>318.21170090999999</v>
      </c>
      <c r="K2722" s="13">
        <f>IFERROR([1]!EM_S_QSTM07_IS(B2722,"61",$K$2,"1")/1000000,"")</f>
        <v>-203.32850271000001</v>
      </c>
      <c r="L2722" s="14">
        <f t="shared" si="297"/>
        <v>2.5650127585105653</v>
      </c>
      <c r="M2722" s="33" t="str">
        <f ca="1">[1]!EM_S_MAJASSRES_NUM(B2722,$M$2,$M$1)</f>
        <v/>
      </c>
      <c r="N2722" s="29" t="str">
        <f t="shared" si="298"/>
        <v/>
      </c>
      <c r="O2722" s="21">
        <f t="shared" ca="1" si="299"/>
        <v>2.5650127585105653</v>
      </c>
      <c r="P2722" s="10" t="str">
        <f t="shared" si="300"/>
        <v>财报</v>
      </c>
    </row>
    <row r="2723" spans="1:16" x14ac:dyDescent="0.2">
      <c r="A2723" s="17">
        <f t="shared" ca="1" si="295"/>
        <v>1133</v>
      </c>
      <c r="B2723" s="8" t="s">
        <v>5440</v>
      </c>
      <c r="C2723" s="8" t="s">
        <v>5441</v>
      </c>
      <c r="D2723" s="13">
        <f>IFERROR([1]!EM_S_QSTM07_IS(B2723,"61",$C$1,"1")/1000000,"")</f>
        <v>1010.356</v>
      </c>
      <c r="E2723" s="13" t="str">
        <f>IFERROR([1]!EM_S_PERFORMANCEEXPRESS_PERFEXNETPROFITTOSHAREHOLDER(B2723,$C$1)/1000000,"")</f>
        <v/>
      </c>
      <c r="F2723" s="13" t="str">
        <f>IFERROR([1]!EM_S_PROFITNOTICE_FORECASTT(B2723,$C$1)/1000000,"")</f>
        <v/>
      </c>
      <c r="G2723" s="13" t="str">
        <f>IFERROR([1]!EM_S_PROFITNOTICE_FORECASTL(B2723,$C$1)/1000000,"")</f>
        <v/>
      </c>
      <c r="H2723" s="13" t="str">
        <f t="shared" si="296"/>
        <v/>
      </c>
      <c r="I2723" s="20">
        <f>IFERROR([1]!EM_S_QSTM07_IS(B2723,"61",$I$1,"1")/1000000,"")</f>
        <v>683.33100000000002</v>
      </c>
      <c r="J2723" s="13">
        <f t="shared" si="294"/>
        <v>327.02499999999998</v>
      </c>
      <c r="K2723" s="13">
        <f>IFERROR([1]!EM_S_QSTM07_IS(B2723,"61",$K$2,"1")/1000000,"")</f>
        <v>1269.02</v>
      </c>
      <c r="L2723" s="14">
        <f t="shared" si="297"/>
        <v>-0.74230114576602424</v>
      </c>
      <c r="M2723" s="33" t="str">
        <f ca="1">[1]!EM_S_MAJASSRES_NUM(B2723,$M$2,$M$1)</f>
        <v/>
      </c>
      <c r="N2723" s="29" t="str">
        <f t="shared" si="298"/>
        <v/>
      </c>
      <c r="O2723" s="21">
        <f t="shared" ca="1" si="299"/>
        <v>-0.74230114576602424</v>
      </c>
      <c r="P2723" s="10" t="str">
        <f t="shared" si="300"/>
        <v>财报</v>
      </c>
    </row>
    <row r="2724" spans="1:16" x14ac:dyDescent="0.2">
      <c r="A2724" s="17">
        <f t="shared" ca="1" si="295"/>
        <v>274</v>
      </c>
      <c r="B2724" s="8" t="s">
        <v>5442</v>
      </c>
      <c r="C2724" s="8" t="s">
        <v>5443</v>
      </c>
      <c r="D2724" s="13">
        <f>IFERROR([1]!EM_S_QSTM07_IS(B2724,"61",$C$1,"1")/1000000,"")</f>
        <v>1670.4751687099999</v>
      </c>
      <c r="E2724" s="13" t="str">
        <f>IFERROR([1]!EM_S_PERFORMANCEEXPRESS_PERFEXNETPROFITTOSHAREHOLDER(B2724,$C$1)/1000000,"")</f>
        <v/>
      </c>
      <c r="F2724" s="13" t="str">
        <f>IFERROR([1]!EM_S_PROFITNOTICE_FORECASTT(B2724,$C$1)/1000000,"")</f>
        <v/>
      </c>
      <c r="G2724" s="13" t="str">
        <f>IFERROR([1]!EM_S_PROFITNOTICE_FORECASTL(B2724,$C$1)/1000000,"")</f>
        <v/>
      </c>
      <c r="H2724" s="13" t="str">
        <f t="shared" si="296"/>
        <v/>
      </c>
      <c r="I2724" s="20">
        <f>IFERROR([1]!EM_S_QSTM07_IS(B2724,"61",$I$1,"1")/1000000,"")</f>
        <v>150.67014583000002</v>
      </c>
      <c r="J2724" s="13">
        <f t="shared" si="294"/>
        <v>1519.8050228799998</v>
      </c>
      <c r="K2724" s="13">
        <f>IFERROR([1]!EM_S_QSTM07_IS(B2724,"61",$K$2,"1")/1000000,"")</f>
        <v>901.47121488000005</v>
      </c>
      <c r="L2724" s="14">
        <f t="shared" si="297"/>
        <v>0.68591630857820529</v>
      </c>
      <c r="M2724" s="33" t="str">
        <f ca="1">[1]!EM_S_MAJASSRES_NUM(B2724,$M$2,$M$1)</f>
        <v/>
      </c>
      <c r="N2724" s="29" t="str">
        <f t="shared" si="298"/>
        <v/>
      </c>
      <c r="O2724" s="21">
        <f t="shared" ca="1" si="299"/>
        <v>0.68591630857820529</v>
      </c>
      <c r="P2724" s="10" t="str">
        <f t="shared" si="300"/>
        <v>财报</v>
      </c>
    </row>
    <row r="2725" spans="1:16" x14ac:dyDescent="0.2">
      <c r="A2725" s="17">
        <f t="shared" ca="1" si="295"/>
        <v>624</v>
      </c>
      <c r="B2725" s="8" t="s">
        <v>5444</v>
      </c>
      <c r="C2725" s="8" t="s">
        <v>5445</v>
      </c>
      <c r="D2725" s="13">
        <f>IFERROR([1]!EM_S_QSTM07_IS(B2725,"61",$C$1,"1")/1000000,"")</f>
        <v>27.357701629999998</v>
      </c>
      <c r="E2725" s="13" t="str">
        <f>IFERROR([1]!EM_S_PERFORMANCEEXPRESS_PERFEXNETPROFITTOSHAREHOLDER(B2725,$C$1)/1000000,"")</f>
        <v/>
      </c>
      <c r="F2725" s="13" t="str">
        <f>IFERROR([1]!EM_S_PROFITNOTICE_FORECASTT(B2725,$C$1)/1000000,"")</f>
        <v/>
      </c>
      <c r="G2725" s="13" t="str">
        <f>IFERROR([1]!EM_S_PROFITNOTICE_FORECASTL(B2725,$C$1)/1000000,"")</f>
        <v/>
      </c>
      <c r="H2725" s="13" t="str">
        <f t="shared" si="296"/>
        <v/>
      </c>
      <c r="I2725" s="20">
        <f>IFERROR([1]!EM_S_QSTM07_IS(B2725,"61",$I$1,"1")/1000000,"")</f>
        <v>2.9802498799999997</v>
      </c>
      <c r="J2725" s="13">
        <f t="shared" si="294"/>
        <v>24.377451749999999</v>
      </c>
      <c r="K2725" s="13">
        <f>IFERROR([1]!EM_S_QSTM07_IS(B2725,"61",$K$2,"1")/1000000,"")</f>
        <v>34.883070539999999</v>
      </c>
      <c r="L2725" s="14">
        <f t="shared" si="297"/>
        <v>-0.30116668708832078</v>
      </c>
      <c r="M2725" s="33" t="str">
        <f ca="1">[1]!EM_S_MAJASSRES_NUM(B2725,$M$2,$M$1)</f>
        <v/>
      </c>
      <c r="N2725" s="29" t="str">
        <f t="shared" si="298"/>
        <v/>
      </c>
      <c r="O2725" s="21">
        <f t="shared" ca="1" si="299"/>
        <v>-0.30116668708832078</v>
      </c>
      <c r="P2725" s="10" t="str">
        <f t="shared" si="300"/>
        <v>财报</v>
      </c>
    </row>
    <row r="2726" spans="1:16" x14ac:dyDescent="0.2">
      <c r="A2726" s="17">
        <f t="shared" ca="1" si="295"/>
        <v>1357</v>
      </c>
      <c r="B2726" s="8" t="s">
        <v>5446</v>
      </c>
      <c r="C2726" s="8" t="s">
        <v>5447</v>
      </c>
      <c r="D2726" s="13">
        <f>IFERROR([1]!EM_S_QSTM07_IS(B2726,"61",$C$1,"1")/1000000,"")</f>
        <v>12400</v>
      </c>
      <c r="E2726" s="13" t="str">
        <f>IFERROR([1]!EM_S_PERFORMANCEEXPRESS_PERFEXNETPROFITTOSHAREHOLDER(B2726,$C$1)/1000000,"")</f>
        <v/>
      </c>
      <c r="F2726" s="13" t="str">
        <f>IFERROR([1]!EM_S_PROFITNOTICE_FORECASTT(B2726,$C$1)/1000000,"")</f>
        <v/>
      </c>
      <c r="G2726" s="13" t="str">
        <f>IFERROR([1]!EM_S_PROFITNOTICE_FORECASTL(B2726,$C$1)/1000000,"")</f>
        <v/>
      </c>
      <c r="H2726" s="13" t="str">
        <f t="shared" si="296"/>
        <v/>
      </c>
      <c r="I2726" s="20">
        <f>IFERROR([1]!EM_S_QSTM07_IS(B2726,"61",$I$1,"1")/1000000,"")</f>
        <v>11200</v>
      </c>
      <c r="J2726" s="13">
        <f t="shared" si="294"/>
        <v>1200</v>
      </c>
      <c r="K2726" s="13">
        <f>IFERROR([1]!EM_S_QSTM07_IS(B2726,"61",$K$2,"1")/1000000,"")</f>
        <v>11658</v>
      </c>
      <c r="L2726" s="14">
        <f t="shared" si="297"/>
        <v>-0.89706639217704576</v>
      </c>
      <c r="M2726" s="33" t="str">
        <f ca="1">[1]!EM_S_MAJASSRES_NUM(B2726,$M$2,$M$1)</f>
        <v/>
      </c>
      <c r="N2726" s="29" t="str">
        <f t="shared" si="298"/>
        <v/>
      </c>
      <c r="O2726" s="21">
        <f t="shared" ca="1" si="299"/>
        <v>-0.89706639217704576</v>
      </c>
      <c r="P2726" s="10" t="str">
        <f t="shared" si="300"/>
        <v>财报</v>
      </c>
    </row>
    <row r="2727" spans="1:16" x14ac:dyDescent="0.2">
      <c r="A2727" s="17">
        <f t="shared" ca="1" si="295"/>
        <v>306</v>
      </c>
      <c r="B2727" s="8" t="s">
        <v>5448</v>
      </c>
      <c r="C2727" s="8" t="s">
        <v>5449</v>
      </c>
      <c r="D2727" s="13">
        <f>IFERROR([1]!EM_S_QSTM07_IS(B2727,"61",$C$1,"1")/1000000,"")</f>
        <v>44.229578590000003</v>
      </c>
      <c r="E2727" s="13">
        <f>IFERROR([1]!EM_S_PERFORMANCEEXPRESS_PERFEXNETPROFITTOSHAREHOLDER(B2727,$C$1)/1000000,"")</f>
        <v>50.498578139999999</v>
      </c>
      <c r="F2727" s="13" t="str">
        <f>IFERROR([1]!EM_S_PROFITNOTICE_FORECASTT(B2727,$C$1)/1000000,"")</f>
        <v/>
      </c>
      <c r="G2727" s="13" t="str">
        <f>IFERROR([1]!EM_S_PROFITNOTICE_FORECASTL(B2727,$C$1)/1000000,"")</f>
        <v/>
      </c>
      <c r="H2727" s="13" t="str">
        <f t="shared" si="296"/>
        <v/>
      </c>
      <c r="I2727" s="20">
        <f>IFERROR([1]!EM_S_QSTM07_IS(B2727,"61",$I$1,"1")/1000000,"")</f>
        <v>6.2689995500000002</v>
      </c>
      <c r="J2727" s="13">
        <f t="shared" si="294"/>
        <v>37.960579039999999</v>
      </c>
      <c r="K2727" s="13">
        <f>IFERROR([1]!EM_S_QSTM07_IS(B2727,"61",$K$2,"1")/1000000,"")</f>
        <v>24.977152499999999</v>
      </c>
      <c r="L2727" s="14">
        <f t="shared" si="297"/>
        <v>0.51981211789454385</v>
      </c>
      <c r="M2727" s="33" t="str">
        <f ca="1">[1]!EM_S_MAJASSRES_NUM(B2727,$M$2,$M$1)</f>
        <v/>
      </c>
      <c r="N2727" s="29" t="str">
        <f t="shared" si="298"/>
        <v/>
      </c>
      <c r="O2727" s="21">
        <f t="shared" ca="1" si="299"/>
        <v>0.51981211789454385</v>
      </c>
      <c r="P2727" s="10" t="str">
        <f t="shared" si="300"/>
        <v>财报</v>
      </c>
    </row>
    <row r="2728" spans="1:16" x14ac:dyDescent="0.2">
      <c r="A2728" s="17">
        <f t="shared" ca="1" si="295"/>
        <v>1947</v>
      </c>
      <c r="B2728" s="8" t="s">
        <v>5450</v>
      </c>
      <c r="C2728" s="8" t="s">
        <v>5451</v>
      </c>
      <c r="D2728" s="13">
        <f>IFERROR([1]!EM_S_QSTM07_IS(B2728,"61",$C$1,"1")/1000000,"")</f>
        <v>-7.1977775300000006</v>
      </c>
      <c r="E2728" s="13" t="str">
        <f>IFERROR([1]!EM_S_PERFORMANCEEXPRESS_PERFEXNETPROFITTOSHAREHOLDER(B2728,$C$1)/1000000,"")</f>
        <v/>
      </c>
      <c r="F2728" s="13" t="str">
        <f>IFERROR([1]!EM_S_PROFITNOTICE_FORECASTT(B2728,$C$1)/1000000,"")</f>
        <v/>
      </c>
      <c r="G2728" s="13" t="str">
        <f>IFERROR([1]!EM_S_PROFITNOTICE_FORECASTL(B2728,$C$1)/1000000,"")</f>
        <v/>
      </c>
      <c r="H2728" s="13" t="str">
        <f t="shared" si="296"/>
        <v/>
      </c>
      <c r="I2728" s="20">
        <f>IFERROR([1]!EM_S_QSTM07_IS(B2728,"61",$I$1,"1")/1000000,"")</f>
        <v>38.76965629</v>
      </c>
      <c r="J2728" s="13">
        <f t="shared" si="294"/>
        <v>-45.967433820000004</v>
      </c>
      <c r="K2728" s="13">
        <f>IFERROR([1]!EM_S_QSTM07_IS(B2728,"61",$K$2,"1")/1000000,"")</f>
        <v>40.530379369999999</v>
      </c>
      <c r="L2728" s="14">
        <f t="shared" si="297"/>
        <v>-2.1341476328253774</v>
      </c>
      <c r="M2728" s="33" t="str">
        <f ca="1">[1]!EM_S_MAJASSRES_NUM(B2728,$M$2,$M$1)</f>
        <v/>
      </c>
      <c r="N2728" s="29" t="str">
        <f t="shared" si="298"/>
        <v/>
      </c>
      <c r="O2728" s="21">
        <f t="shared" ca="1" si="299"/>
        <v>-2.1341476328253774</v>
      </c>
      <c r="P2728" s="10" t="str">
        <f t="shared" si="300"/>
        <v>财报</v>
      </c>
    </row>
    <row r="2729" spans="1:16" x14ac:dyDescent="0.2">
      <c r="A2729" s="17">
        <f t="shared" ca="1" si="295"/>
        <v>1649</v>
      </c>
      <c r="B2729" s="8" t="s">
        <v>5452</v>
      </c>
      <c r="C2729" s="8" t="s">
        <v>5453</v>
      </c>
      <c r="D2729" s="13">
        <f>IFERROR([1]!EM_S_QSTM07_IS(B2729,"61",$C$1,"1")/1000000,"")</f>
        <v>98.728976860000003</v>
      </c>
      <c r="E2729" s="13" t="str">
        <f>IFERROR([1]!EM_S_PERFORMANCEEXPRESS_PERFEXNETPROFITTOSHAREHOLDER(B2729,$C$1)/1000000,"")</f>
        <v/>
      </c>
      <c r="F2729" s="13" t="str">
        <f>IFERROR([1]!EM_S_PROFITNOTICE_FORECASTT(B2729,$C$1)/1000000,"")</f>
        <v/>
      </c>
      <c r="G2729" s="13" t="str">
        <f>IFERROR([1]!EM_S_PROFITNOTICE_FORECASTL(B2729,$C$1)/1000000,"")</f>
        <v/>
      </c>
      <c r="H2729" s="13" t="str">
        <f t="shared" si="296"/>
        <v/>
      </c>
      <c r="I2729" s="20">
        <f>IFERROR([1]!EM_S_QSTM07_IS(B2729,"61",$I$1,"1")/1000000,"")</f>
        <v>112.77509981</v>
      </c>
      <c r="J2729" s="13">
        <f t="shared" si="294"/>
        <v>-14.046122949999997</v>
      </c>
      <c r="K2729" s="13">
        <f>IFERROR([1]!EM_S_QSTM07_IS(B2729,"61",$K$2,"1")/1000000,"")</f>
        <v>109.23137893000001</v>
      </c>
      <c r="L2729" s="14">
        <f t="shared" si="297"/>
        <v>-1.128590548682914</v>
      </c>
      <c r="M2729" s="33" t="str">
        <f ca="1">[1]!EM_S_MAJASSRES_NUM(B2729,$M$2,$M$1)</f>
        <v/>
      </c>
      <c r="N2729" s="29" t="str">
        <f t="shared" si="298"/>
        <v/>
      </c>
      <c r="O2729" s="21">
        <f t="shared" ca="1" si="299"/>
        <v>-1.128590548682914</v>
      </c>
      <c r="P2729" s="10" t="str">
        <f t="shared" si="300"/>
        <v>财报</v>
      </c>
    </row>
    <row r="2730" spans="1:16" x14ac:dyDescent="0.2">
      <c r="A2730" s="17">
        <f t="shared" ca="1" si="295"/>
        <v>1526</v>
      </c>
      <c r="B2730" s="8" t="s">
        <v>5454</v>
      </c>
      <c r="C2730" s="8" t="s">
        <v>5455</v>
      </c>
      <c r="D2730" s="13">
        <f>IFERROR([1]!EM_S_QSTM07_IS(B2730,"61",$C$1,"1")/1000000,"")</f>
        <v>8.3761901099999996</v>
      </c>
      <c r="E2730" s="13">
        <f>IFERROR([1]!EM_S_PERFORMANCEEXPRESS_PERFEXNETPROFITTOSHAREHOLDER(B2730,$C$1)/1000000,"")</f>
        <v>16.742393660000001</v>
      </c>
      <c r="F2730" s="13" t="str">
        <f>IFERROR([1]!EM_S_PROFITNOTICE_FORECASTT(B2730,$C$1)/1000000,"")</f>
        <v/>
      </c>
      <c r="G2730" s="13" t="str">
        <f>IFERROR([1]!EM_S_PROFITNOTICE_FORECASTL(B2730,$C$1)/1000000,"")</f>
        <v/>
      </c>
      <c r="H2730" s="13" t="str">
        <f t="shared" si="296"/>
        <v/>
      </c>
      <c r="I2730" s="20">
        <f>IFERROR([1]!EM_S_QSTM07_IS(B2730,"61",$I$1,"1")/1000000,"")</f>
        <v>8.3662035499999998</v>
      </c>
      <c r="J2730" s="13">
        <f t="shared" si="294"/>
        <v>9.9865599999997556E-3</v>
      </c>
      <c r="K2730" s="13">
        <f>IFERROR([1]!EM_S_QSTM07_IS(B2730,"61",$K$2,"1")/1000000,"")</f>
        <v>12.03731692</v>
      </c>
      <c r="L2730" s="14">
        <f t="shared" si="297"/>
        <v>-0.99917036661355929</v>
      </c>
      <c r="M2730" s="33" t="str">
        <f ca="1">[1]!EM_S_MAJASSRES_NUM(B2730,$M$2,$M$1)</f>
        <v/>
      </c>
      <c r="N2730" s="29" t="str">
        <f t="shared" si="298"/>
        <v/>
      </c>
      <c r="O2730" s="21">
        <f t="shared" ca="1" si="299"/>
        <v>-0.99917036661355929</v>
      </c>
      <c r="P2730" s="10" t="str">
        <f t="shared" si="300"/>
        <v>财报</v>
      </c>
    </row>
    <row r="2731" spans="1:16" x14ac:dyDescent="0.2">
      <c r="A2731" s="17">
        <f t="shared" ca="1" si="295"/>
        <v>257</v>
      </c>
      <c r="B2731" s="8" t="s">
        <v>5456</v>
      </c>
      <c r="C2731" s="8" t="s">
        <v>5457</v>
      </c>
      <c r="D2731" s="13">
        <f>IFERROR([1]!EM_S_QSTM07_IS(B2731,"61",$C$1,"1")/1000000,"")</f>
        <v>-0.163143449999999</v>
      </c>
      <c r="E2731" s="13" t="str">
        <f>IFERROR([1]!EM_S_PERFORMANCEEXPRESS_PERFEXNETPROFITTOSHAREHOLDER(B2731,$C$1)/1000000,"")</f>
        <v/>
      </c>
      <c r="F2731" s="13" t="str">
        <f>IFERROR([1]!EM_S_PROFITNOTICE_FORECASTT(B2731,$C$1)/1000000,"")</f>
        <v/>
      </c>
      <c r="G2731" s="13" t="str">
        <f>IFERROR([1]!EM_S_PROFITNOTICE_FORECASTL(B2731,$C$1)/1000000,"")</f>
        <v/>
      </c>
      <c r="H2731" s="13" t="str">
        <f t="shared" si="296"/>
        <v/>
      </c>
      <c r="I2731" s="20">
        <f>IFERROR([1]!EM_S_QSTM07_IS(B2731,"61",$I$1,"1")/1000000,"")</f>
        <v>5.0499169299999993</v>
      </c>
      <c r="J2731" s="13">
        <f t="shared" si="294"/>
        <v>-5.2130603799999982</v>
      </c>
      <c r="K2731" s="13">
        <f>IFERROR([1]!EM_S_QSTM07_IS(B2731,"61",$K$2,"1")/1000000,"")</f>
        <v>-26.978374110000001</v>
      </c>
      <c r="L2731" s="14">
        <f t="shared" si="297"/>
        <v>0.80676891947807605</v>
      </c>
      <c r="M2731" s="33" t="str">
        <f ca="1">[1]!EM_S_MAJASSRES_NUM(B2731,$M$2,$M$1)</f>
        <v/>
      </c>
      <c r="N2731" s="29" t="str">
        <f t="shared" si="298"/>
        <v/>
      </c>
      <c r="O2731" s="21">
        <f t="shared" ca="1" si="299"/>
        <v>0.80676891947807605</v>
      </c>
      <c r="P2731" s="10" t="str">
        <f t="shared" si="300"/>
        <v>财报</v>
      </c>
    </row>
    <row r="2732" spans="1:16" x14ac:dyDescent="0.2">
      <c r="A2732" s="17">
        <f t="shared" ca="1" si="295"/>
        <v>1767</v>
      </c>
      <c r="B2732" s="8" t="s">
        <v>5458</v>
      </c>
      <c r="C2732" s="8" t="s">
        <v>5459</v>
      </c>
      <c r="D2732" s="13">
        <f>IFERROR([1]!EM_S_QSTM07_IS(B2732,"61",$C$1,"1")/1000000,"")</f>
        <v>9.8334351999999985</v>
      </c>
      <c r="E2732" s="13" t="str">
        <f>IFERROR([1]!EM_S_PERFORMANCEEXPRESS_PERFEXNETPROFITTOSHAREHOLDER(B2732,$C$1)/1000000,"")</f>
        <v/>
      </c>
      <c r="F2732" s="13" t="str">
        <f>IFERROR([1]!EM_S_PROFITNOTICE_FORECASTT(B2732,$C$1)/1000000,"")</f>
        <v/>
      </c>
      <c r="G2732" s="13" t="str">
        <f>IFERROR([1]!EM_S_PROFITNOTICE_FORECASTL(B2732,$C$1)/1000000,"")</f>
        <v/>
      </c>
      <c r="H2732" s="13" t="str">
        <f t="shared" si="296"/>
        <v/>
      </c>
      <c r="I2732" s="20">
        <f>IFERROR([1]!EM_S_QSTM07_IS(B2732,"61",$I$1,"1")/1000000,"")</f>
        <v>16.089538449999999</v>
      </c>
      <c r="J2732" s="13">
        <f t="shared" si="294"/>
        <v>-6.2561032500000007</v>
      </c>
      <c r="K2732" s="13">
        <f>IFERROR([1]!EM_S_QSTM07_IS(B2732,"61",$K$2,"1")/1000000,"")</f>
        <v>19.644019889999999</v>
      </c>
      <c r="L2732" s="14">
        <f t="shared" si="297"/>
        <v>-1.3184736772326695</v>
      </c>
      <c r="M2732" s="33" t="str">
        <f ca="1">[1]!EM_S_MAJASSRES_NUM(B2732,$M$2,$M$1)</f>
        <v/>
      </c>
      <c r="N2732" s="29" t="str">
        <f t="shared" si="298"/>
        <v/>
      </c>
      <c r="O2732" s="21">
        <f t="shared" ca="1" si="299"/>
        <v>-1.3184736772326695</v>
      </c>
      <c r="P2732" s="10" t="str">
        <f t="shared" si="300"/>
        <v>财报</v>
      </c>
    </row>
    <row r="2733" spans="1:16" x14ac:dyDescent="0.2">
      <c r="A2733" s="17" t="str">
        <f t="shared" ca="1" si="295"/>
        <v/>
      </c>
      <c r="B2733" s="8" t="s">
        <v>5460</v>
      </c>
      <c r="C2733" s="8" t="s">
        <v>5461</v>
      </c>
      <c r="D2733" s="13">
        <f>IFERROR([1]!EM_S_QSTM07_IS(B2733,"61",$C$1,"1")/1000000,"")</f>
        <v>33.227556960000001</v>
      </c>
      <c r="E2733" s="13" t="str">
        <f>IFERROR([1]!EM_S_PERFORMANCEEXPRESS_PERFEXNETPROFITTOSHAREHOLDER(B2733,$C$1)/1000000,"")</f>
        <v/>
      </c>
      <c r="F2733" s="13" t="str">
        <f>IFERROR([1]!EM_S_PROFITNOTICE_FORECASTT(B2733,$C$1)/1000000,"")</f>
        <v/>
      </c>
      <c r="G2733" s="13" t="str">
        <f>IFERROR([1]!EM_S_PROFITNOTICE_FORECASTL(B2733,$C$1)/1000000,"")</f>
        <v/>
      </c>
      <c r="H2733" s="13" t="str">
        <f t="shared" si="296"/>
        <v/>
      </c>
      <c r="I2733" s="20">
        <f>IFERROR([1]!EM_S_QSTM07_IS(B2733,"61",$I$1,"1")/1000000,"")</f>
        <v>34.238357619999995</v>
      </c>
      <c r="J2733" s="13">
        <f t="shared" si="294"/>
        <v>-1.0108006599999939</v>
      </c>
      <c r="K2733" s="13">
        <f>IFERROR([1]!EM_S_QSTM07_IS(B2733,"61",$K$2,"1")/1000000,"")</f>
        <v>13.69666138</v>
      </c>
      <c r="L2733" s="14">
        <f t="shared" si="297"/>
        <v>-1.0737990545255047</v>
      </c>
      <c r="M2733" s="33">
        <f ca="1">[1]!EM_S_MAJASSRES_NUM(B2733,$M$2,$M$1)</f>
        <v>1</v>
      </c>
      <c r="N2733" s="29" t="str">
        <f t="shared" si="298"/>
        <v/>
      </c>
      <c r="O2733" s="21" t="str">
        <f t="shared" ca="1" si="299"/>
        <v/>
      </c>
      <c r="P2733" s="10" t="str">
        <f t="shared" si="300"/>
        <v>财报</v>
      </c>
    </row>
    <row r="2734" spans="1:16" x14ac:dyDescent="0.2">
      <c r="A2734" s="17">
        <f t="shared" ca="1" si="295"/>
        <v>1253</v>
      </c>
      <c r="B2734" s="8" t="s">
        <v>5462</v>
      </c>
      <c r="C2734" s="8" t="s">
        <v>5463</v>
      </c>
      <c r="D2734" s="13">
        <f>IFERROR([1]!EM_S_QSTM07_IS(B2734,"61",$C$1,"1")/1000000,"")</f>
        <v>33.975689750000001</v>
      </c>
      <c r="E2734" s="13" t="str">
        <f>IFERROR([1]!EM_S_PERFORMANCEEXPRESS_PERFEXNETPROFITTOSHAREHOLDER(B2734,$C$1)/1000000,"")</f>
        <v/>
      </c>
      <c r="F2734" s="13" t="str">
        <f>IFERROR([1]!EM_S_PROFITNOTICE_FORECASTT(B2734,$C$1)/1000000,"")</f>
        <v/>
      </c>
      <c r="G2734" s="13" t="str">
        <f>IFERROR([1]!EM_S_PROFITNOTICE_FORECASTL(B2734,$C$1)/1000000,"")</f>
        <v/>
      </c>
      <c r="H2734" s="13" t="str">
        <f t="shared" si="296"/>
        <v/>
      </c>
      <c r="I2734" s="20">
        <f>IFERROR([1]!EM_S_QSTM07_IS(B2734,"61",$I$1,"1")/1000000,"")</f>
        <v>28.42738804</v>
      </c>
      <c r="J2734" s="13">
        <f t="shared" si="294"/>
        <v>5.5483017100000005</v>
      </c>
      <c r="K2734" s="13">
        <f>IFERROR([1]!EM_S_QSTM07_IS(B2734,"61",$K$2,"1")/1000000,"")</f>
        <v>31.782316719999997</v>
      </c>
      <c r="L2734" s="14">
        <f t="shared" si="297"/>
        <v>-0.82542802782817393</v>
      </c>
      <c r="M2734" s="33" t="str">
        <f ca="1">[1]!EM_S_MAJASSRES_NUM(B2734,$M$2,$M$1)</f>
        <v/>
      </c>
      <c r="N2734" s="29" t="str">
        <f t="shared" si="298"/>
        <v/>
      </c>
      <c r="O2734" s="21">
        <f t="shared" ca="1" si="299"/>
        <v>-0.82542802782817393</v>
      </c>
      <c r="P2734" s="10" t="str">
        <f t="shared" si="300"/>
        <v>财报</v>
      </c>
    </row>
    <row r="2735" spans="1:16" x14ac:dyDescent="0.2">
      <c r="A2735" s="17">
        <f t="shared" ca="1" si="295"/>
        <v>1818</v>
      </c>
      <c r="B2735" s="8" t="s">
        <v>5464</v>
      </c>
      <c r="C2735" s="8" t="s">
        <v>5465</v>
      </c>
      <c r="D2735" s="13">
        <f>IFERROR([1]!EM_S_QSTM07_IS(B2735,"61",$C$1,"1")/1000000,"")</f>
        <v>10.490097609999999</v>
      </c>
      <c r="E2735" s="13" t="str">
        <f>IFERROR([1]!EM_S_PERFORMANCEEXPRESS_PERFEXNETPROFITTOSHAREHOLDER(B2735,$C$1)/1000000,"")</f>
        <v/>
      </c>
      <c r="F2735" s="13" t="str">
        <f>IFERROR([1]!EM_S_PROFITNOTICE_FORECASTT(B2735,$C$1)/1000000,"")</f>
        <v/>
      </c>
      <c r="G2735" s="13" t="str">
        <f>IFERROR([1]!EM_S_PROFITNOTICE_FORECASTL(B2735,$C$1)/1000000,"")</f>
        <v/>
      </c>
      <c r="H2735" s="13" t="str">
        <f t="shared" si="296"/>
        <v/>
      </c>
      <c r="I2735" s="20">
        <f>IFERROR([1]!EM_S_QSTM07_IS(B2735,"61",$I$1,"1")/1000000,"")</f>
        <v>15.271431939999999</v>
      </c>
      <c r="J2735" s="13">
        <f t="shared" si="294"/>
        <v>-4.78133433</v>
      </c>
      <c r="K2735" s="13">
        <f>IFERROR([1]!EM_S_QSTM07_IS(B2735,"61",$K$2,"1")/1000000,"")</f>
        <v>11.064878890000001</v>
      </c>
      <c r="L2735" s="14">
        <f t="shared" si="297"/>
        <v>-1.4321180898167065</v>
      </c>
      <c r="M2735" s="33" t="str">
        <f ca="1">[1]!EM_S_MAJASSRES_NUM(B2735,$M$2,$M$1)</f>
        <v/>
      </c>
      <c r="N2735" s="29" t="str">
        <f t="shared" si="298"/>
        <v/>
      </c>
      <c r="O2735" s="21">
        <f t="shared" ca="1" si="299"/>
        <v>-1.4321180898167065</v>
      </c>
      <c r="P2735" s="10" t="str">
        <f t="shared" si="300"/>
        <v>财报</v>
      </c>
    </row>
    <row r="2736" spans="1:16" x14ac:dyDescent="0.2">
      <c r="A2736" s="17" t="str">
        <f t="shared" ca="1" si="295"/>
        <v/>
      </c>
      <c r="B2736" s="8" t="s">
        <v>5466</v>
      </c>
      <c r="C2736" s="8" t="s">
        <v>5467</v>
      </c>
      <c r="D2736" s="13">
        <f>IFERROR([1]!EM_S_QSTM07_IS(B2736,"61",$C$1,"1")/1000000,"")</f>
        <v>36.325836760000001</v>
      </c>
      <c r="E2736" s="13" t="str">
        <f>IFERROR([1]!EM_S_PERFORMANCEEXPRESS_PERFEXNETPROFITTOSHAREHOLDER(B2736,$C$1)/1000000,"")</f>
        <v/>
      </c>
      <c r="F2736" s="13" t="str">
        <f>IFERROR([1]!EM_S_PROFITNOTICE_FORECASTT(B2736,$C$1)/1000000,"")</f>
        <v/>
      </c>
      <c r="G2736" s="13" t="str">
        <f>IFERROR([1]!EM_S_PROFITNOTICE_FORECASTL(B2736,$C$1)/1000000,"")</f>
        <v/>
      </c>
      <c r="H2736" s="13" t="str">
        <f t="shared" si="296"/>
        <v/>
      </c>
      <c r="I2736" s="20">
        <f>IFERROR([1]!EM_S_QSTM07_IS(B2736,"61",$I$1,"1")/1000000,"")</f>
        <v>31.9822688</v>
      </c>
      <c r="J2736" s="13">
        <f t="shared" si="294"/>
        <v>4.3435679600000014</v>
      </c>
      <c r="K2736" s="13">
        <f>IFERROR([1]!EM_S_QSTM07_IS(B2736,"61",$K$2,"1")/1000000,"")</f>
        <v>22.225038649999998</v>
      </c>
      <c r="L2736" s="14">
        <f t="shared" si="297"/>
        <v>-0.80456421118529742</v>
      </c>
      <c r="M2736" s="33">
        <f ca="1">[1]!EM_S_MAJASSRES_NUM(B2736,$M$2,$M$1)</f>
        <v>1</v>
      </c>
      <c r="N2736" s="29" t="str">
        <f t="shared" si="298"/>
        <v/>
      </c>
      <c r="O2736" s="21" t="str">
        <f t="shared" ca="1" si="299"/>
        <v/>
      </c>
      <c r="P2736" s="10" t="str">
        <f t="shared" si="300"/>
        <v>财报</v>
      </c>
    </row>
    <row r="2737" spans="1:16" x14ac:dyDescent="0.2">
      <c r="A2737" s="17" t="str">
        <f t="shared" ca="1" si="295"/>
        <v/>
      </c>
      <c r="B2737" s="8" t="s">
        <v>5468</v>
      </c>
      <c r="C2737" s="8" t="s">
        <v>5469</v>
      </c>
      <c r="D2737" s="13">
        <f>IFERROR([1]!EM_S_QSTM07_IS(B2737,"61",$C$1,"1")/1000000,"")</f>
        <v>13.259098010000001</v>
      </c>
      <c r="E2737" s="13" t="str">
        <f>IFERROR([1]!EM_S_PERFORMANCEEXPRESS_PERFEXNETPROFITTOSHAREHOLDER(B2737,$C$1)/1000000,"")</f>
        <v/>
      </c>
      <c r="F2737" s="13">
        <f>IFERROR([1]!EM_S_PROFITNOTICE_FORECASTT(B2737,$C$1)/1000000,"")</f>
        <v>23.8</v>
      </c>
      <c r="G2737" s="13">
        <f>IFERROR([1]!EM_S_PROFITNOTICE_FORECASTL(B2737,$C$1)/1000000,"")</f>
        <v>21.3</v>
      </c>
      <c r="H2737" s="13">
        <f t="shared" si="296"/>
        <v>22.55</v>
      </c>
      <c r="I2737" s="20">
        <f>IFERROR([1]!EM_S_QSTM07_IS(B2737,"61",$I$1,"1")/1000000,"")</f>
        <v>9.7247416099999988</v>
      </c>
      <c r="J2737" s="13">
        <f t="shared" si="294"/>
        <v>3.5343564000000018</v>
      </c>
      <c r="K2737" s="13">
        <f>IFERROR([1]!EM_S_QSTM07_IS(B2737,"61",$K$2,"1")/1000000,"")</f>
        <v>7.4218070100000002</v>
      </c>
      <c r="L2737" s="14">
        <f t="shared" si="297"/>
        <v>-0.52378761732312928</v>
      </c>
      <c r="M2737" s="33">
        <f ca="1">[1]!EM_S_MAJASSRES_NUM(B2737,$M$2,$M$1)</f>
        <v>1</v>
      </c>
      <c r="N2737" s="29">
        <f t="shared" si="298"/>
        <v>1</v>
      </c>
      <c r="O2737" s="21" t="str">
        <f t="shared" ca="1" si="299"/>
        <v/>
      </c>
      <c r="P2737" s="10" t="str">
        <f t="shared" si="300"/>
        <v>财报</v>
      </c>
    </row>
    <row r="2738" spans="1:16" x14ac:dyDescent="0.2">
      <c r="A2738" s="17">
        <f t="shared" ca="1" si="295"/>
        <v>962</v>
      </c>
      <c r="B2738" s="8" t="s">
        <v>5470</v>
      </c>
      <c r="C2738" s="8" t="s">
        <v>5471</v>
      </c>
      <c r="D2738" s="13">
        <f>IFERROR([1]!EM_S_QSTM07_IS(B2738,"61",$C$1,"1")/1000000,"")</f>
        <v>42.559209359999997</v>
      </c>
      <c r="E2738" s="13" t="str">
        <f>IFERROR([1]!EM_S_PERFORMANCEEXPRESS_PERFEXNETPROFITTOSHAREHOLDER(B2738,$C$1)/1000000,"")</f>
        <v/>
      </c>
      <c r="F2738" s="13" t="str">
        <f>IFERROR([1]!EM_S_PROFITNOTICE_FORECASTT(B2738,$C$1)/1000000,"")</f>
        <v/>
      </c>
      <c r="G2738" s="13" t="str">
        <f>IFERROR([1]!EM_S_PROFITNOTICE_FORECASTL(B2738,$C$1)/1000000,"")</f>
        <v/>
      </c>
      <c r="H2738" s="13" t="str">
        <f t="shared" si="296"/>
        <v/>
      </c>
      <c r="I2738" s="20">
        <f>IFERROR([1]!EM_S_QSTM07_IS(B2738,"61",$I$1,"1")/1000000,"")</f>
        <v>26.388923719999998</v>
      </c>
      <c r="J2738" s="13">
        <f t="shared" si="294"/>
        <v>16.170285639999999</v>
      </c>
      <c r="K2738" s="13">
        <f>IFERROR([1]!EM_S_QSTM07_IS(B2738,"61",$K$2,"1")/1000000,"")</f>
        <v>42.175179419999999</v>
      </c>
      <c r="L2738" s="14">
        <f t="shared" si="297"/>
        <v>-0.61659236872548195</v>
      </c>
      <c r="M2738" s="33" t="str">
        <f ca="1">[1]!EM_S_MAJASSRES_NUM(B2738,$M$2,$M$1)</f>
        <v/>
      </c>
      <c r="N2738" s="29" t="str">
        <f t="shared" si="298"/>
        <v/>
      </c>
      <c r="O2738" s="21">
        <f t="shared" ca="1" si="299"/>
        <v>-0.61659236872548195</v>
      </c>
      <c r="P2738" s="10" t="str">
        <f t="shared" si="300"/>
        <v>财报</v>
      </c>
    </row>
    <row r="2739" spans="1:16" x14ac:dyDescent="0.2">
      <c r="A2739" s="17">
        <f t="shared" ca="1" si="295"/>
        <v>1440</v>
      </c>
      <c r="B2739" s="8" t="s">
        <v>5472</v>
      </c>
      <c r="C2739" s="8" t="s">
        <v>5473</v>
      </c>
      <c r="D2739" s="13">
        <f>IFERROR([1]!EM_S_QSTM07_IS(B2739,"61",$C$1,"1")/1000000,"")</f>
        <v>15.950628380000001</v>
      </c>
      <c r="E2739" s="13" t="str">
        <f>IFERROR([1]!EM_S_PERFORMANCEEXPRESS_PERFEXNETPROFITTOSHAREHOLDER(B2739,$C$1)/1000000,"")</f>
        <v/>
      </c>
      <c r="F2739" s="13" t="str">
        <f>IFERROR([1]!EM_S_PROFITNOTICE_FORECASTT(B2739,$C$1)/1000000,"")</f>
        <v/>
      </c>
      <c r="G2739" s="13" t="str">
        <f>IFERROR([1]!EM_S_PROFITNOTICE_FORECASTL(B2739,$C$1)/1000000,"")</f>
        <v/>
      </c>
      <c r="H2739" s="13" t="str">
        <f t="shared" si="296"/>
        <v/>
      </c>
      <c r="I2739" s="20">
        <f>IFERROR([1]!EM_S_QSTM07_IS(B2739,"61",$I$1,"1")/1000000,"")</f>
        <v>14.467787869999999</v>
      </c>
      <c r="J2739" s="13">
        <f t="shared" si="294"/>
        <v>1.4828405100000026</v>
      </c>
      <c r="K2739" s="13">
        <f>IFERROR([1]!EM_S_QSTM07_IS(B2739,"61",$K$2,"1")/1000000,"")</f>
        <v>26.484064</v>
      </c>
      <c r="L2739" s="14">
        <f t="shared" si="297"/>
        <v>-0.94401008432844735</v>
      </c>
      <c r="M2739" s="33" t="str">
        <f ca="1">[1]!EM_S_MAJASSRES_NUM(B2739,$M$2,$M$1)</f>
        <v/>
      </c>
      <c r="N2739" s="29" t="str">
        <f t="shared" si="298"/>
        <v/>
      </c>
      <c r="O2739" s="21">
        <f t="shared" ca="1" si="299"/>
        <v>-0.94401008432844735</v>
      </c>
      <c r="P2739" s="10" t="str">
        <f t="shared" si="300"/>
        <v>财报</v>
      </c>
    </row>
    <row r="2740" spans="1:16" x14ac:dyDescent="0.2">
      <c r="A2740" s="17">
        <f t="shared" ca="1" si="295"/>
        <v>1106</v>
      </c>
      <c r="B2740" s="8" t="s">
        <v>5474</v>
      </c>
      <c r="C2740" s="8" t="s">
        <v>5475</v>
      </c>
      <c r="D2740" s="13">
        <f>IFERROR([1]!EM_S_QSTM07_IS(B2740,"61",$C$1,"1")/1000000,"")</f>
        <v>19.50623963</v>
      </c>
      <c r="E2740" s="13" t="str">
        <f>IFERROR([1]!EM_S_PERFORMANCEEXPRESS_PERFEXNETPROFITTOSHAREHOLDER(B2740,$C$1)/1000000,"")</f>
        <v/>
      </c>
      <c r="F2740" s="13" t="str">
        <f>IFERROR([1]!EM_S_PROFITNOTICE_FORECASTT(B2740,$C$1)/1000000,"")</f>
        <v/>
      </c>
      <c r="G2740" s="13" t="str">
        <f>IFERROR([1]!EM_S_PROFITNOTICE_FORECASTL(B2740,$C$1)/1000000,"")</f>
        <v/>
      </c>
      <c r="H2740" s="13" t="str">
        <f t="shared" si="296"/>
        <v/>
      </c>
      <c r="I2740" s="20">
        <f>IFERROR([1]!EM_S_QSTM07_IS(B2740,"61",$I$1,"1")/1000000,"")</f>
        <v>14.11851607</v>
      </c>
      <c r="J2740" s="13">
        <f t="shared" si="294"/>
        <v>5.3877235599999995</v>
      </c>
      <c r="K2740" s="13">
        <f>IFERROR([1]!EM_S_QSTM07_IS(B2740,"61",$K$2,"1")/1000000,"")</f>
        <v>19.119386670000001</v>
      </c>
      <c r="L2740" s="14">
        <f t="shared" si="297"/>
        <v>-0.71820625561939122</v>
      </c>
      <c r="M2740" s="33" t="str">
        <f ca="1">[1]!EM_S_MAJASSRES_NUM(B2740,$M$2,$M$1)</f>
        <v/>
      </c>
      <c r="N2740" s="29" t="str">
        <f t="shared" si="298"/>
        <v/>
      </c>
      <c r="O2740" s="21">
        <f t="shared" ca="1" si="299"/>
        <v>-0.71820625561939122</v>
      </c>
      <c r="P2740" s="10" t="str">
        <f t="shared" si="300"/>
        <v>财报</v>
      </c>
    </row>
    <row r="2741" spans="1:16" x14ac:dyDescent="0.2">
      <c r="A2741" s="17">
        <f t="shared" ca="1" si="295"/>
        <v>496</v>
      </c>
      <c r="B2741" s="8" t="s">
        <v>5476</v>
      </c>
      <c r="C2741" s="8" t="s">
        <v>5477</v>
      </c>
      <c r="D2741" s="13">
        <f>IFERROR([1]!EM_S_QSTM07_IS(B2741,"61",$C$1,"1")/1000000,"")</f>
        <v>46.38597249</v>
      </c>
      <c r="E2741" s="13" t="str">
        <f>IFERROR([1]!EM_S_PERFORMANCEEXPRESS_PERFEXNETPROFITTOSHAREHOLDER(B2741,$C$1)/1000000,"")</f>
        <v/>
      </c>
      <c r="F2741" s="13" t="str">
        <f>IFERROR([1]!EM_S_PROFITNOTICE_FORECASTT(B2741,$C$1)/1000000,"")</f>
        <v/>
      </c>
      <c r="G2741" s="13" t="str">
        <f>IFERROR([1]!EM_S_PROFITNOTICE_FORECASTL(B2741,$C$1)/1000000,"")</f>
        <v/>
      </c>
      <c r="H2741" s="13" t="str">
        <f t="shared" si="296"/>
        <v/>
      </c>
      <c r="I2741" s="20">
        <f>IFERROR([1]!EM_S_QSTM07_IS(B2741,"61",$I$1,"1")/1000000,"")</f>
        <v>16.195914479999999</v>
      </c>
      <c r="J2741" s="13">
        <f t="shared" si="294"/>
        <v>30.190058010000001</v>
      </c>
      <c r="K2741" s="13">
        <f>IFERROR([1]!EM_S_QSTM07_IS(B2741,"61",$K$2,"1")/1000000,"")</f>
        <v>34.017930010000001</v>
      </c>
      <c r="L2741" s="14">
        <f t="shared" si="297"/>
        <v>-0.11252513009682681</v>
      </c>
      <c r="M2741" s="33" t="str">
        <f ca="1">[1]!EM_S_MAJASSRES_NUM(B2741,$M$2,$M$1)</f>
        <v/>
      </c>
      <c r="N2741" s="29" t="str">
        <f t="shared" si="298"/>
        <v/>
      </c>
      <c r="O2741" s="21">
        <f t="shared" ca="1" si="299"/>
        <v>-0.11252513009682681</v>
      </c>
      <c r="P2741" s="10" t="str">
        <f t="shared" si="300"/>
        <v>财报</v>
      </c>
    </row>
    <row r="2742" spans="1:16" x14ac:dyDescent="0.2">
      <c r="A2742" s="17">
        <f t="shared" ca="1" si="295"/>
        <v>1143</v>
      </c>
      <c r="B2742" s="8" t="s">
        <v>5478</v>
      </c>
      <c r="C2742" s="8" t="s">
        <v>5479</v>
      </c>
      <c r="D2742" s="13">
        <f>IFERROR([1]!EM_S_QSTM07_IS(B2742,"61",$C$1,"1")/1000000,"")</f>
        <v>51.053295009999999</v>
      </c>
      <c r="E2742" s="13" t="str">
        <f>IFERROR([1]!EM_S_PERFORMANCEEXPRESS_PERFEXNETPROFITTOSHAREHOLDER(B2742,$C$1)/1000000,"")</f>
        <v/>
      </c>
      <c r="F2742" s="13" t="str">
        <f>IFERROR([1]!EM_S_PROFITNOTICE_FORECASTT(B2742,$C$1)/1000000,"")</f>
        <v/>
      </c>
      <c r="G2742" s="13" t="str">
        <f>IFERROR([1]!EM_S_PROFITNOTICE_FORECASTL(B2742,$C$1)/1000000,"")</f>
        <v/>
      </c>
      <c r="H2742" s="13" t="str">
        <f t="shared" si="296"/>
        <v/>
      </c>
      <c r="I2742" s="20">
        <f>IFERROR([1]!EM_S_QSTM07_IS(B2742,"61",$I$1,"1")/1000000,"")</f>
        <v>41.331208140000001</v>
      </c>
      <c r="J2742" s="13">
        <f t="shared" si="294"/>
        <v>9.7220868699999983</v>
      </c>
      <c r="K2742" s="13">
        <f>IFERROR([1]!EM_S_QSTM07_IS(B2742,"61",$K$2,"1")/1000000,"")</f>
        <v>38.825239020000005</v>
      </c>
      <c r="L2742" s="14">
        <f t="shared" si="297"/>
        <v>-0.74959363765946507</v>
      </c>
      <c r="M2742" s="33" t="str">
        <f ca="1">[1]!EM_S_MAJASSRES_NUM(B2742,$M$2,$M$1)</f>
        <v/>
      </c>
      <c r="N2742" s="29" t="str">
        <f t="shared" si="298"/>
        <v/>
      </c>
      <c r="O2742" s="21">
        <f t="shared" ca="1" si="299"/>
        <v>-0.74959363765946507</v>
      </c>
      <c r="P2742" s="10" t="str">
        <f t="shared" si="300"/>
        <v>财报</v>
      </c>
    </row>
    <row r="2743" spans="1:16" x14ac:dyDescent="0.2">
      <c r="A2743" s="17">
        <f t="shared" ca="1" si="295"/>
        <v>1502</v>
      </c>
      <c r="B2743" s="8" t="s">
        <v>5480</v>
      </c>
      <c r="C2743" s="8" t="s">
        <v>5481</v>
      </c>
      <c r="D2743" s="13">
        <f>IFERROR([1]!EM_S_QSTM07_IS(B2743,"61",$C$1,"1")/1000000,"")</f>
        <v>31.25524175</v>
      </c>
      <c r="E2743" s="13" t="str">
        <f>IFERROR([1]!EM_S_PERFORMANCEEXPRESS_PERFEXNETPROFITTOSHAREHOLDER(B2743,$C$1)/1000000,"")</f>
        <v/>
      </c>
      <c r="F2743" s="13" t="str">
        <f>IFERROR([1]!EM_S_PROFITNOTICE_FORECASTT(B2743,$C$1)/1000000,"")</f>
        <v/>
      </c>
      <c r="G2743" s="13" t="str">
        <f>IFERROR([1]!EM_S_PROFITNOTICE_FORECASTL(B2743,$C$1)/1000000,"")</f>
        <v/>
      </c>
      <c r="H2743" s="13" t="str">
        <f t="shared" si="296"/>
        <v/>
      </c>
      <c r="I2743" s="20">
        <f>IFERROR([1]!EM_S_QSTM07_IS(B2743,"61",$I$1,"1")/1000000,"")</f>
        <v>30.299258719999997</v>
      </c>
      <c r="J2743" s="13">
        <f t="shared" si="294"/>
        <v>0.95598303000000229</v>
      </c>
      <c r="K2743" s="13">
        <f>IFERROR([1]!EM_S_QSTM07_IS(B2743,"61",$K$2,"1")/1000000,"")</f>
        <v>68.814660750000002</v>
      </c>
      <c r="L2743" s="14">
        <f t="shared" si="297"/>
        <v>-0.98610785812818236</v>
      </c>
      <c r="M2743" s="33" t="str">
        <f ca="1">[1]!EM_S_MAJASSRES_NUM(B2743,$M$2,$M$1)</f>
        <v/>
      </c>
      <c r="N2743" s="29" t="str">
        <f t="shared" si="298"/>
        <v/>
      </c>
      <c r="O2743" s="21">
        <f t="shared" ca="1" si="299"/>
        <v>-0.98610785812818236</v>
      </c>
      <c r="P2743" s="10" t="str">
        <f t="shared" si="300"/>
        <v>财报</v>
      </c>
    </row>
    <row r="2744" spans="1:16" x14ac:dyDescent="0.2">
      <c r="A2744" s="17">
        <f t="shared" ca="1" si="295"/>
        <v>1612</v>
      </c>
      <c r="B2744" s="8" t="s">
        <v>5482</v>
      </c>
      <c r="C2744" s="8" t="s">
        <v>5483</v>
      </c>
      <c r="D2744" s="13">
        <f>IFERROR([1]!EM_S_QSTM07_IS(B2744,"61",$C$1,"1")/1000000,"")</f>
        <v>54.427089819999999</v>
      </c>
      <c r="E2744" s="13" t="str">
        <f>IFERROR([1]!EM_S_PERFORMANCEEXPRESS_PERFEXNETPROFITTOSHAREHOLDER(B2744,$C$1)/1000000,"")</f>
        <v/>
      </c>
      <c r="F2744" s="13" t="str">
        <f>IFERROR([1]!EM_S_PROFITNOTICE_FORECASTT(B2744,$C$1)/1000000,"")</f>
        <v/>
      </c>
      <c r="G2744" s="13" t="str">
        <f>IFERROR([1]!EM_S_PROFITNOTICE_FORECASTL(B2744,$C$1)/1000000,"")</f>
        <v/>
      </c>
      <c r="H2744" s="13" t="str">
        <f t="shared" si="296"/>
        <v/>
      </c>
      <c r="I2744" s="20">
        <f>IFERROR([1]!EM_S_QSTM07_IS(B2744,"61",$I$1,"1")/1000000,"")</f>
        <v>59.490672740000001</v>
      </c>
      <c r="J2744" s="13">
        <f t="shared" si="294"/>
        <v>-5.0635829200000018</v>
      </c>
      <c r="K2744" s="13">
        <f>IFERROR([1]!EM_S_QSTM07_IS(B2744,"61",$K$2,"1")/1000000,"")</f>
        <v>54.987887729999997</v>
      </c>
      <c r="L2744" s="14">
        <f t="shared" si="297"/>
        <v>-1.0920854233365549</v>
      </c>
      <c r="M2744" s="33" t="str">
        <f ca="1">[1]!EM_S_MAJASSRES_NUM(B2744,$M$2,$M$1)</f>
        <v/>
      </c>
      <c r="N2744" s="29" t="str">
        <f t="shared" si="298"/>
        <v/>
      </c>
      <c r="O2744" s="21">
        <f t="shared" ca="1" si="299"/>
        <v>-1.0920854233365549</v>
      </c>
      <c r="P2744" s="10" t="str">
        <f t="shared" si="300"/>
        <v>财报</v>
      </c>
    </row>
    <row r="2745" spans="1:16" x14ac:dyDescent="0.2">
      <c r="A2745" s="17">
        <f t="shared" ca="1" si="295"/>
        <v>716</v>
      </c>
      <c r="B2745" s="8" t="s">
        <v>5484</v>
      </c>
      <c r="C2745" s="8" t="s">
        <v>5485</v>
      </c>
      <c r="D2745" s="13">
        <f>IFERROR([1]!EM_S_QSTM07_IS(B2745,"61",$C$1,"1")/1000000,"")</f>
        <v>21.158303579999998</v>
      </c>
      <c r="E2745" s="13" t="str">
        <f>IFERROR([1]!EM_S_PERFORMANCEEXPRESS_PERFEXNETPROFITTOSHAREHOLDER(B2745,$C$1)/1000000,"")</f>
        <v/>
      </c>
      <c r="F2745" s="13" t="str">
        <f>IFERROR([1]!EM_S_PROFITNOTICE_FORECASTT(B2745,$C$1)/1000000,"")</f>
        <v/>
      </c>
      <c r="G2745" s="13" t="str">
        <f>IFERROR([1]!EM_S_PROFITNOTICE_FORECASTL(B2745,$C$1)/1000000,"")</f>
        <v/>
      </c>
      <c r="H2745" s="13" t="str">
        <f t="shared" si="296"/>
        <v/>
      </c>
      <c r="I2745" s="20">
        <f>IFERROR([1]!EM_S_QSTM07_IS(B2745,"61",$I$1,"1")/1000000,"")</f>
        <v>8.8840796799999993</v>
      </c>
      <c r="J2745" s="13">
        <f t="shared" si="294"/>
        <v>12.274223899999999</v>
      </c>
      <c r="K2745" s="13">
        <f>IFERROR([1]!EM_S_QSTM07_IS(B2745,"61",$K$2,"1")/1000000,"")</f>
        <v>20.894440299999999</v>
      </c>
      <c r="L2745" s="14">
        <f t="shared" si="297"/>
        <v>-0.41256029241424574</v>
      </c>
      <c r="M2745" s="33" t="str">
        <f ca="1">[1]!EM_S_MAJASSRES_NUM(B2745,$M$2,$M$1)</f>
        <v/>
      </c>
      <c r="N2745" s="29" t="str">
        <f t="shared" si="298"/>
        <v/>
      </c>
      <c r="O2745" s="21">
        <f t="shared" ca="1" si="299"/>
        <v>-0.41256029241424574</v>
      </c>
      <c r="P2745" s="10" t="str">
        <f t="shared" si="300"/>
        <v>财报</v>
      </c>
    </row>
    <row r="2746" spans="1:16" x14ac:dyDescent="0.2">
      <c r="A2746" s="17">
        <f t="shared" ca="1" si="295"/>
        <v>1021</v>
      </c>
      <c r="B2746" s="8" t="s">
        <v>5486</v>
      </c>
      <c r="C2746" s="8" t="s">
        <v>5487</v>
      </c>
      <c r="D2746" s="13">
        <f>IFERROR([1]!EM_S_QSTM07_IS(B2746,"61",$C$1,"1")/1000000,"")</f>
        <v>10.835105410000001</v>
      </c>
      <c r="E2746" s="13" t="str">
        <f>IFERROR([1]!EM_S_PERFORMANCEEXPRESS_PERFEXNETPROFITTOSHAREHOLDER(B2746,$C$1)/1000000,"")</f>
        <v/>
      </c>
      <c r="F2746" s="13" t="str">
        <f>IFERROR([1]!EM_S_PROFITNOTICE_FORECASTT(B2746,$C$1)/1000000,"")</f>
        <v/>
      </c>
      <c r="G2746" s="13" t="str">
        <f>IFERROR([1]!EM_S_PROFITNOTICE_FORECASTL(B2746,$C$1)/1000000,"")</f>
        <v/>
      </c>
      <c r="H2746" s="13" t="str">
        <f t="shared" si="296"/>
        <v/>
      </c>
      <c r="I2746" s="20">
        <f>IFERROR([1]!EM_S_QSTM07_IS(B2746,"61",$I$1,"1")/1000000,"")</f>
        <v>7.1654939899999999</v>
      </c>
      <c r="J2746" s="13">
        <f t="shared" si="294"/>
        <v>3.6696114200000007</v>
      </c>
      <c r="K2746" s="13">
        <f>IFERROR([1]!EM_S_QSTM07_IS(B2746,"61",$K$2,"1")/1000000,"")</f>
        <v>10.78582432</v>
      </c>
      <c r="L2746" s="14">
        <f t="shared" si="297"/>
        <v>-0.65977459755250301</v>
      </c>
      <c r="M2746" s="33" t="str">
        <f ca="1">[1]!EM_S_MAJASSRES_NUM(B2746,$M$2,$M$1)</f>
        <v/>
      </c>
      <c r="N2746" s="29" t="str">
        <f t="shared" si="298"/>
        <v/>
      </c>
      <c r="O2746" s="21">
        <f t="shared" ca="1" si="299"/>
        <v>-0.65977459755250301</v>
      </c>
      <c r="P2746" s="10" t="str">
        <f t="shared" si="300"/>
        <v>财报</v>
      </c>
    </row>
    <row r="2747" spans="1:16" x14ac:dyDescent="0.2">
      <c r="A2747" s="17">
        <f t="shared" ca="1" si="295"/>
        <v>1898</v>
      </c>
      <c r="B2747" s="8" t="s">
        <v>5488</v>
      </c>
      <c r="C2747" s="8" t="s">
        <v>5489</v>
      </c>
      <c r="D2747" s="13">
        <f>IFERROR([1]!EM_S_QSTM07_IS(B2747,"61",$C$1,"1")/1000000,"")</f>
        <v>13.91353546</v>
      </c>
      <c r="E2747" s="13" t="str">
        <f>IFERROR([1]!EM_S_PERFORMANCEEXPRESS_PERFEXNETPROFITTOSHAREHOLDER(B2747,$C$1)/1000000,"")</f>
        <v/>
      </c>
      <c r="F2747" s="13" t="str">
        <f>IFERROR([1]!EM_S_PROFITNOTICE_FORECASTT(B2747,$C$1)/1000000,"")</f>
        <v/>
      </c>
      <c r="G2747" s="13" t="str">
        <f>IFERROR([1]!EM_S_PROFITNOTICE_FORECASTL(B2747,$C$1)/1000000,"")</f>
        <v/>
      </c>
      <c r="H2747" s="13" t="str">
        <f t="shared" si="296"/>
        <v/>
      </c>
      <c r="I2747" s="20">
        <f>IFERROR([1]!EM_S_QSTM07_IS(B2747,"61",$I$1,"1")/1000000,"")</f>
        <v>25.435976239999999</v>
      </c>
      <c r="J2747" s="13">
        <f t="shared" si="294"/>
        <v>-11.522440779999998</v>
      </c>
      <c r="K2747" s="13">
        <f>IFERROR([1]!EM_S_QSTM07_IS(B2747,"61",$K$2,"1")/1000000,"")</f>
        <v>16.539675339999999</v>
      </c>
      <c r="L2747" s="14">
        <f t="shared" si="297"/>
        <v>-1.6966545922539251</v>
      </c>
      <c r="M2747" s="33" t="str">
        <f ca="1">[1]!EM_S_MAJASSRES_NUM(B2747,$M$2,$M$1)</f>
        <v/>
      </c>
      <c r="N2747" s="29" t="str">
        <f t="shared" si="298"/>
        <v/>
      </c>
      <c r="O2747" s="21">
        <f t="shared" ca="1" si="299"/>
        <v>-1.6966545922539251</v>
      </c>
      <c r="P2747" s="10" t="str">
        <f t="shared" si="300"/>
        <v>财报</v>
      </c>
    </row>
    <row r="2748" spans="1:16" x14ac:dyDescent="0.2">
      <c r="A2748" s="17">
        <f t="shared" ca="1" si="295"/>
        <v>981</v>
      </c>
      <c r="B2748" s="8" t="s">
        <v>5490</v>
      </c>
      <c r="C2748" s="8" t="s">
        <v>5491</v>
      </c>
      <c r="D2748" s="13">
        <f>IFERROR([1]!EM_S_QSTM07_IS(B2748,"61",$C$1,"1")/1000000,"")</f>
        <v>71.72515774</v>
      </c>
      <c r="E2748" s="13" t="str">
        <f>IFERROR([1]!EM_S_PERFORMANCEEXPRESS_PERFEXNETPROFITTOSHAREHOLDER(B2748,$C$1)/1000000,"")</f>
        <v/>
      </c>
      <c r="F2748" s="13" t="str">
        <f>IFERROR([1]!EM_S_PROFITNOTICE_FORECASTT(B2748,$C$1)/1000000,"")</f>
        <v/>
      </c>
      <c r="G2748" s="13" t="str">
        <f>IFERROR([1]!EM_S_PROFITNOTICE_FORECASTL(B2748,$C$1)/1000000,"")</f>
        <v/>
      </c>
      <c r="H2748" s="13" t="str">
        <f t="shared" si="296"/>
        <v/>
      </c>
      <c r="I2748" s="20">
        <f>IFERROR([1]!EM_S_QSTM07_IS(B2748,"61",$I$1,"1")/1000000,"")</f>
        <v>49.832697539999998</v>
      </c>
      <c r="J2748" s="13">
        <f t="shared" si="294"/>
        <v>21.892460200000002</v>
      </c>
      <c r="K2748" s="13">
        <f>IFERROR([1]!EM_S_QSTM07_IS(B2748,"61",$K$2,"1")/1000000,"")</f>
        <v>59.017491840000005</v>
      </c>
      <c r="L2748" s="14">
        <f t="shared" si="297"/>
        <v>-0.62905132838664535</v>
      </c>
      <c r="M2748" s="33" t="str">
        <f ca="1">[1]!EM_S_MAJASSRES_NUM(B2748,$M$2,$M$1)</f>
        <v/>
      </c>
      <c r="N2748" s="29" t="str">
        <f t="shared" si="298"/>
        <v/>
      </c>
      <c r="O2748" s="21">
        <f t="shared" ca="1" si="299"/>
        <v>-0.62905132838664535</v>
      </c>
      <c r="P2748" s="10" t="str">
        <f t="shared" si="300"/>
        <v>财报</v>
      </c>
    </row>
    <row r="2749" spans="1:16" x14ac:dyDescent="0.2">
      <c r="A2749" s="17">
        <f t="shared" ca="1" si="295"/>
        <v>238</v>
      </c>
      <c r="B2749" s="8" t="s">
        <v>5492</v>
      </c>
      <c r="C2749" s="8" t="s">
        <v>5493</v>
      </c>
      <c r="D2749" s="13">
        <f>IFERROR([1]!EM_S_QSTM07_IS(B2749,"61",$C$1,"1")/1000000,"")</f>
        <v>62.361823210000004</v>
      </c>
      <c r="E2749" s="13" t="str">
        <f>IFERROR([1]!EM_S_PERFORMANCEEXPRESS_PERFEXNETPROFITTOSHAREHOLDER(B2749,$C$1)/1000000,"")</f>
        <v/>
      </c>
      <c r="F2749" s="13">
        <f>IFERROR([1]!EM_S_PROFITNOTICE_FORECASTT(B2749,$C$1)/1000000,"")</f>
        <v>103.3441</v>
      </c>
      <c r="G2749" s="13">
        <f>IFERROR([1]!EM_S_PROFITNOTICE_FORECASTL(B2749,$C$1)/1000000,"")</f>
        <v>103.3441</v>
      </c>
      <c r="H2749" s="13">
        <f t="shared" si="296"/>
        <v>103.3441</v>
      </c>
      <c r="I2749" s="20">
        <f>IFERROR([1]!EM_S_QSTM07_IS(B2749,"61",$I$1,"1")/1000000,"")</f>
        <v>39.957411919999998</v>
      </c>
      <c r="J2749" s="13">
        <f t="shared" si="294"/>
        <v>22.404411290000006</v>
      </c>
      <c r="K2749" s="13">
        <f>IFERROR([1]!EM_S_QSTM07_IS(B2749,"61",$K$2,"1")/1000000,"")</f>
        <v>11.95681203</v>
      </c>
      <c r="L2749" s="14">
        <f t="shared" si="297"/>
        <v>0.87377799649159538</v>
      </c>
      <c r="M2749" s="33" t="str">
        <f ca="1">[1]!EM_S_MAJASSRES_NUM(B2749,$M$2,$M$1)</f>
        <v/>
      </c>
      <c r="N2749" s="29" t="str">
        <f t="shared" si="298"/>
        <v/>
      </c>
      <c r="O2749" s="21">
        <f t="shared" ca="1" si="299"/>
        <v>0.87377799649159538</v>
      </c>
      <c r="P2749" s="10" t="str">
        <f t="shared" si="300"/>
        <v>财报</v>
      </c>
    </row>
    <row r="2750" spans="1:16" x14ac:dyDescent="0.2">
      <c r="A2750" s="17">
        <f t="shared" ca="1" si="295"/>
        <v>1356</v>
      </c>
      <c r="B2750" s="8" t="s">
        <v>5494</v>
      </c>
      <c r="C2750" s="8" t="s">
        <v>5495</v>
      </c>
      <c r="D2750" s="13">
        <f>IFERROR([1]!EM_S_QSTM07_IS(B2750,"61",$C$1,"1")/1000000,"")</f>
        <v>24.805872539999999</v>
      </c>
      <c r="E2750" s="13" t="str">
        <f>IFERROR([1]!EM_S_PERFORMANCEEXPRESS_PERFEXNETPROFITTOSHAREHOLDER(B2750,$C$1)/1000000,"")</f>
        <v/>
      </c>
      <c r="F2750" s="13" t="str">
        <f>IFERROR([1]!EM_S_PROFITNOTICE_FORECASTT(B2750,$C$1)/1000000,"")</f>
        <v/>
      </c>
      <c r="G2750" s="13" t="str">
        <f>IFERROR([1]!EM_S_PROFITNOTICE_FORECASTL(B2750,$C$1)/1000000,"")</f>
        <v/>
      </c>
      <c r="H2750" s="13" t="str">
        <f t="shared" si="296"/>
        <v/>
      </c>
      <c r="I2750" s="20">
        <f>IFERROR([1]!EM_S_QSTM07_IS(B2750,"61",$I$1,"1")/1000000,"")</f>
        <v>23.41801954</v>
      </c>
      <c r="J2750" s="13">
        <f t="shared" si="294"/>
        <v>1.3878529999999998</v>
      </c>
      <c r="K2750" s="13">
        <f>IFERROR([1]!EM_S_QSTM07_IS(B2750,"61",$K$2,"1")/1000000,"")</f>
        <v>13.452224529999999</v>
      </c>
      <c r="L2750" s="14">
        <f t="shared" si="297"/>
        <v>-0.89683096673677065</v>
      </c>
      <c r="M2750" s="33" t="str">
        <f ca="1">[1]!EM_S_MAJASSRES_NUM(B2750,$M$2,$M$1)</f>
        <v/>
      </c>
      <c r="N2750" s="29" t="str">
        <f t="shared" si="298"/>
        <v/>
      </c>
      <c r="O2750" s="21">
        <f t="shared" ca="1" si="299"/>
        <v>-0.89683096673677065</v>
      </c>
      <c r="P2750" s="10" t="str">
        <f t="shared" si="300"/>
        <v>财报</v>
      </c>
    </row>
    <row r="2751" spans="1:16" x14ac:dyDescent="0.2">
      <c r="A2751" s="17">
        <f t="shared" ca="1" si="295"/>
        <v>1300</v>
      </c>
      <c r="B2751" s="8" t="s">
        <v>5496</v>
      </c>
      <c r="C2751" s="8" t="s">
        <v>5497</v>
      </c>
      <c r="D2751" s="13">
        <f>IFERROR([1]!EM_S_QSTM07_IS(B2751,"61",$C$1,"1")/1000000,"")</f>
        <v>11.916685900000001</v>
      </c>
      <c r="E2751" s="13" t="str">
        <f>IFERROR([1]!EM_S_PERFORMANCEEXPRESS_PERFEXNETPROFITTOSHAREHOLDER(B2751,$C$1)/1000000,"")</f>
        <v/>
      </c>
      <c r="F2751" s="13" t="str">
        <f>IFERROR([1]!EM_S_PROFITNOTICE_FORECASTT(B2751,$C$1)/1000000,"")</f>
        <v/>
      </c>
      <c r="G2751" s="13" t="str">
        <f>IFERROR([1]!EM_S_PROFITNOTICE_FORECASTL(B2751,$C$1)/1000000,"")</f>
        <v/>
      </c>
      <c r="H2751" s="13" t="str">
        <f t="shared" si="296"/>
        <v/>
      </c>
      <c r="I2751" s="20">
        <f>IFERROR([1]!EM_S_QSTM07_IS(B2751,"61",$I$1,"1")/1000000,"")</f>
        <v>9.9001529999999995</v>
      </c>
      <c r="J2751" s="13">
        <f t="shared" si="294"/>
        <v>2.0165329000000014</v>
      </c>
      <c r="K2751" s="13">
        <f>IFERROR([1]!EM_S_QSTM07_IS(B2751,"61",$K$2,"1")/1000000,"")</f>
        <v>14.12357564</v>
      </c>
      <c r="L2751" s="14">
        <f t="shared" si="297"/>
        <v>-0.85722221118787445</v>
      </c>
      <c r="M2751" s="33" t="str">
        <f ca="1">[1]!EM_S_MAJASSRES_NUM(B2751,$M$2,$M$1)</f>
        <v/>
      </c>
      <c r="N2751" s="29" t="str">
        <f t="shared" si="298"/>
        <v/>
      </c>
      <c r="O2751" s="21">
        <f t="shared" ca="1" si="299"/>
        <v>-0.85722221118787445</v>
      </c>
      <c r="P2751" s="10" t="str">
        <f t="shared" si="300"/>
        <v>财报</v>
      </c>
    </row>
    <row r="2752" spans="1:16" x14ac:dyDescent="0.2">
      <c r="A2752" s="17" t="str">
        <f t="shared" ca="1" si="295"/>
        <v/>
      </c>
      <c r="B2752" s="8" t="s">
        <v>5498</v>
      </c>
      <c r="C2752" s="8" t="s">
        <v>5499</v>
      </c>
      <c r="D2752" s="13">
        <f>IFERROR([1]!EM_S_QSTM07_IS(B2752,"61",$C$1,"1")/1000000,"")</f>
        <v>6.1832867300000007</v>
      </c>
      <c r="E2752" s="13" t="str">
        <f>IFERROR([1]!EM_S_PERFORMANCEEXPRESS_PERFEXNETPROFITTOSHAREHOLDER(B2752,$C$1)/1000000,"")</f>
        <v/>
      </c>
      <c r="F2752" s="13" t="str">
        <f>IFERROR([1]!EM_S_PROFITNOTICE_FORECASTT(B2752,$C$1)/1000000,"")</f>
        <v/>
      </c>
      <c r="G2752" s="13" t="str">
        <f>IFERROR([1]!EM_S_PROFITNOTICE_FORECASTL(B2752,$C$1)/1000000,"")</f>
        <v/>
      </c>
      <c r="H2752" s="13" t="str">
        <f t="shared" si="296"/>
        <v/>
      </c>
      <c r="I2752" s="20">
        <f>IFERROR([1]!EM_S_QSTM07_IS(B2752,"61",$I$1,"1")/1000000,"")</f>
        <v>2.3857265099999996</v>
      </c>
      <c r="J2752" s="13">
        <f t="shared" si="294"/>
        <v>3.7975602200000012</v>
      </c>
      <c r="K2752" s="13">
        <f>IFERROR([1]!EM_S_QSTM07_IS(B2752,"61",$K$2,"1")/1000000,"")</f>
        <v>9.1205077200000009</v>
      </c>
      <c r="L2752" s="14">
        <f t="shared" si="297"/>
        <v>-0.58362403315853995</v>
      </c>
      <c r="M2752" s="33" t="str">
        <f ca="1">[1]!EM_S_MAJASSRES_NUM(B2752,$M$2,$M$1)</f>
        <v/>
      </c>
      <c r="N2752" s="29">
        <f t="shared" si="298"/>
        <v>1</v>
      </c>
      <c r="O2752" s="21" t="str">
        <f t="shared" ca="1" si="299"/>
        <v/>
      </c>
      <c r="P2752" s="10" t="str">
        <f t="shared" si="300"/>
        <v>财报</v>
      </c>
    </row>
    <row r="2753" spans="1:16" x14ac:dyDescent="0.2">
      <c r="A2753" s="17">
        <f t="shared" ca="1" si="295"/>
        <v>732</v>
      </c>
      <c r="B2753" s="8" t="s">
        <v>5500</v>
      </c>
      <c r="C2753" s="8" t="s">
        <v>5501</v>
      </c>
      <c r="D2753" s="13">
        <f>IFERROR([1]!EM_S_QSTM07_IS(B2753,"61",$C$1,"1")/1000000,"")</f>
        <v>15.829110369999999</v>
      </c>
      <c r="E2753" s="13" t="str">
        <f>IFERROR([1]!EM_S_PERFORMANCEEXPRESS_PERFEXNETPROFITTOSHAREHOLDER(B2753,$C$1)/1000000,"")</f>
        <v/>
      </c>
      <c r="F2753" s="13" t="str">
        <f>IFERROR([1]!EM_S_PROFITNOTICE_FORECASTT(B2753,$C$1)/1000000,"")</f>
        <v/>
      </c>
      <c r="G2753" s="13" t="str">
        <f>IFERROR([1]!EM_S_PROFITNOTICE_FORECASTL(B2753,$C$1)/1000000,"")</f>
        <v/>
      </c>
      <c r="H2753" s="13" t="str">
        <f t="shared" si="296"/>
        <v/>
      </c>
      <c r="I2753" s="20">
        <f>IFERROR([1]!EM_S_QSTM07_IS(B2753,"61",$I$1,"1")/1000000,"")</f>
        <v>5.5923073499999996</v>
      </c>
      <c r="J2753" s="13">
        <f t="shared" si="294"/>
        <v>10.23680302</v>
      </c>
      <c r="K2753" s="13">
        <f>IFERROR([1]!EM_S_QSTM07_IS(B2753,"61",$K$2,"1")/1000000,"")</f>
        <v>17.814130989999999</v>
      </c>
      <c r="L2753" s="14">
        <f t="shared" si="297"/>
        <v>-0.42535490360172767</v>
      </c>
      <c r="M2753" s="33" t="str">
        <f ca="1">[1]!EM_S_MAJASSRES_NUM(B2753,$M$2,$M$1)</f>
        <v/>
      </c>
      <c r="N2753" s="29" t="str">
        <f t="shared" si="298"/>
        <v/>
      </c>
      <c r="O2753" s="21">
        <f t="shared" ca="1" si="299"/>
        <v>-0.42535490360172767</v>
      </c>
      <c r="P2753" s="10" t="str">
        <f t="shared" si="300"/>
        <v>财报</v>
      </c>
    </row>
    <row r="2754" spans="1:16" x14ac:dyDescent="0.2">
      <c r="A2754" s="17">
        <f t="shared" ca="1" si="295"/>
        <v>544</v>
      </c>
      <c r="B2754" s="8" t="s">
        <v>5502</v>
      </c>
      <c r="C2754" s="8" t="s">
        <v>5503</v>
      </c>
      <c r="D2754" s="13">
        <f>IFERROR([1]!EM_S_QSTM07_IS(B2754,"61",$C$1,"1")/1000000,"")</f>
        <v>24.411523969999998</v>
      </c>
      <c r="E2754" s="13" t="str">
        <f>IFERROR([1]!EM_S_PERFORMANCEEXPRESS_PERFEXNETPROFITTOSHAREHOLDER(B2754,$C$1)/1000000,"")</f>
        <v/>
      </c>
      <c r="F2754" s="13" t="str">
        <f>IFERROR([1]!EM_S_PROFITNOTICE_FORECASTT(B2754,$C$1)/1000000,"")</f>
        <v/>
      </c>
      <c r="G2754" s="13" t="str">
        <f>IFERROR([1]!EM_S_PROFITNOTICE_FORECASTL(B2754,$C$1)/1000000,"")</f>
        <v/>
      </c>
      <c r="H2754" s="13" t="str">
        <f t="shared" si="296"/>
        <v/>
      </c>
      <c r="I2754" s="20">
        <f>IFERROR([1]!EM_S_QSTM07_IS(B2754,"61",$I$1,"1")/1000000,"")</f>
        <v>8.89535433</v>
      </c>
      <c r="J2754" s="13">
        <f t="shared" si="294"/>
        <v>15.516169639999998</v>
      </c>
      <c r="K2754" s="13">
        <f>IFERROR([1]!EM_S_QSTM07_IS(B2754,"61",$K$2,"1")/1000000,"")</f>
        <v>19.054445519999998</v>
      </c>
      <c r="L2754" s="14">
        <f t="shared" si="297"/>
        <v>-0.18569293324679231</v>
      </c>
      <c r="M2754" s="33" t="str">
        <f ca="1">[1]!EM_S_MAJASSRES_NUM(B2754,$M$2,$M$1)</f>
        <v/>
      </c>
      <c r="N2754" s="29" t="str">
        <f t="shared" si="298"/>
        <v/>
      </c>
      <c r="O2754" s="21">
        <f t="shared" ca="1" si="299"/>
        <v>-0.18569293324679231</v>
      </c>
      <c r="P2754" s="10" t="str">
        <f t="shared" si="300"/>
        <v>财报</v>
      </c>
    </row>
    <row r="2755" spans="1:16" x14ac:dyDescent="0.2">
      <c r="A2755" s="17" t="str">
        <f t="shared" ca="1" si="295"/>
        <v/>
      </c>
      <c r="B2755" s="8" t="s">
        <v>5504</v>
      </c>
      <c r="C2755" s="8" t="s">
        <v>5505</v>
      </c>
      <c r="D2755" s="13" t="str">
        <f>IFERROR([1]!EM_S_QSTM07_IS(B2755,"61",$C$1,"1")/1000000,"")</f>
        <v/>
      </c>
      <c r="E2755" s="13">
        <f>IFERROR([1]!EM_S_PERFORMANCEEXPRESS_PERFEXNETPROFITTOSHAREHOLDER(B2755,$C$1)/1000000,"")</f>
        <v>39.055300000000003</v>
      </c>
      <c r="F2755" s="13" t="str">
        <f>IFERROR([1]!EM_S_PROFITNOTICE_FORECASTT(B2755,$C$1)/1000000,"")</f>
        <v/>
      </c>
      <c r="G2755" s="13" t="str">
        <f>IFERROR([1]!EM_S_PROFITNOTICE_FORECASTL(B2755,$C$1)/1000000,"")</f>
        <v/>
      </c>
      <c r="H2755" s="13" t="str">
        <f t="shared" si="296"/>
        <v/>
      </c>
      <c r="I2755" s="20" t="str">
        <f>IFERROR([1]!EM_S_QSTM07_IS(B2755,"61",$I$1,"1")/1000000,"")</f>
        <v/>
      </c>
      <c r="J2755" s="13" t="str">
        <f t="shared" si="294"/>
        <v/>
      </c>
      <c r="K2755" s="13" t="str">
        <f>IFERROR([1]!EM_S_QSTM07_IS(B2755,"61",$K$2,"1")/1000000,"")</f>
        <v/>
      </c>
      <c r="L2755" s="14" t="str">
        <f t="shared" si="297"/>
        <v/>
      </c>
      <c r="M2755" s="33" t="str">
        <f ca="1">[1]!EM_S_MAJASSRES_NUM(B2755,$M$2,$M$1)</f>
        <v/>
      </c>
      <c r="N2755" s="29" t="str">
        <f t="shared" si="298"/>
        <v/>
      </c>
      <c r="O2755" s="21" t="str">
        <f t="shared" ca="1" si="299"/>
        <v/>
      </c>
      <c r="P2755" s="10" t="str">
        <f t="shared" si="300"/>
        <v>快报</v>
      </c>
    </row>
    <row r="2756" spans="1:16" x14ac:dyDescent="0.2">
      <c r="A2756" s="17">
        <f t="shared" ca="1" si="295"/>
        <v>1279</v>
      </c>
      <c r="B2756" s="8" t="s">
        <v>5506</v>
      </c>
      <c r="C2756" s="8" t="s">
        <v>5507</v>
      </c>
      <c r="D2756" s="13">
        <f>IFERROR([1]!EM_S_QSTM07_IS(B2756,"61",$C$1,"1")/1000000,"")</f>
        <v>69.118791650000006</v>
      </c>
      <c r="E2756" s="13" t="str">
        <f>IFERROR([1]!EM_S_PERFORMANCEEXPRESS_PERFEXNETPROFITTOSHAREHOLDER(B2756,$C$1)/1000000,"")</f>
        <v/>
      </c>
      <c r="F2756" s="13" t="str">
        <f>IFERROR([1]!EM_S_PROFITNOTICE_FORECASTT(B2756,$C$1)/1000000,"")</f>
        <v/>
      </c>
      <c r="G2756" s="13" t="str">
        <f>IFERROR([1]!EM_S_PROFITNOTICE_FORECASTL(B2756,$C$1)/1000000,"")</f>
        <v/>
      </c>
      <c r="H2756" s="13" t="str">
        <f t="shared" si="296"/>
        <v/>
      </c>
      <c r="I2756" s="20">
        <f>IFERROR([1]!EM_S_QSTM07_IS(B2756,"61",$I$1,"1")/1000000,"")</f>
        <v>53.600782330000001</v>
      </c>
      <c r="J2756" s="13">
        <f t="shared" ref="J2756:J2819" si="301">IFERROR(IF(D2756&lt;&gt;"",D2756-I2756,IF(E2756&lt;&gt;"",E2756-I2756,IF(H2756&lt;&gt;"",H2756-I2756,""))),"")</f>
        <v>15.518009320000004</v>
      </c>
      <c r="K2756" s="13">
        <f>IFERROR([1]!EM_S_QSTM07_IS(B2756,"61",$K$2,"1")/1000000,"")</f>
        <v>98.402560379999997</v>
      </c>
      <c r="L2756" s="14">
        <f t="shared" si="297"/>
        <v>-0.84230075660557724</v>
      </c>
      <c r="M2756" s="33" t="str">
        <f ca="1">[1]!EM_S_MAJASSRES_NUM(B2756,$M$2,$M$1)</f>
        <v/>
      </c>
      <c r="N2756" s="29" t="str">
        <f t="shared" si="298"/>
        <v/>
      </c>
      <c r="O2756" s="21">
        <f t="shared" ca="1" si="299"/>
        <v>-0.84230075660557724</v>
      </c>
      <c r="P2756" s="10" t="str">
        <f t="shared" si="300"/>
        <v>财报</v>
      </c>
    </row>
    <row r="2757" spans="1:16" x14ac:dyDescent="0.2">
      <c r="A2757" s="17">
        <f t="shared" ref="A2757:A2820" ca="1" si="302">IFERROR(RANK(O2757,$O$4:$O$2880,0),"")</f>
        <v>871</v>
      </c>
      <c r="B2757" s="8" t="s">
        <v>5508</v>
      </c>
      <c r="C2757" s="8" t="s">
        <v>5509</v>
      </c>
      <c r="D2757" s="13">
        <f>IFERROR([1]!EM_S_QSTM07_IS(B2757,"61",$C$1,"1")/1000000,"")</f>
        <v>10.60751718</v>
      </c>
      <c r="E2757" s="13" t="str">
        <f>IFERROR([1]!EM_S_PERFORMANCEEXPRESS_PERFEXNETPROFITTOSHAREHOLDER(B2757,$C$1)/1000000,"")</f>
        <v/>
      </c>
      <c r="F2757" s="13" t="str">
        <f>IFERROR([1]!EM_S_PROFITNOTICE_FORECASTT(B2757,$C$1)/1000000,"")</f>
        <v/>
      </c>
      <c r="G2757" s="13" t="str">
        <f>IFERROR([1]!EM_S_PROFITNOTICE_FORECASTL(B2757,$C$1)/1000000,"")</f>
        <v/>
      </c>
      <c r="H2757" s="13" t="str">
        <f t="shared" ref="H2757:H2820" si="303">IFERROR(AVERAGE(F2757:G2757),"")</f>
        <v/>
      </c>
      <c r="I2757" s="20">
        <f>IFERROR([1]!EM_S_QSTM07_IS(B2757,"61",$I$1,"1")/1000000,"")</f>
        <v>5.7802818299999998</v>
      </c>
      <c r="J2757" s="13">
        <f t="shared" si="301"/>
        <v>4.8272353500000005</v>
      </c>
      <c r="K2757" s="13">
        <f>IFERROR([1]!EM_S_QSTM07_IS(B2757,"61",$K$2,"1")/1000000,"")</f>
        <v>10.59173047</v>
      </c>
      <c r="L2757" s="14">
        <f t="shared" ref="L2757:L2820" si="304">IFERROR(IF(J2757="","",(J2757-K2757)/ABS(K2757)),"")</f>
        <v>-0.54424488390516979</v>
      </c>
      <c r="M2757" s="33" t="str">
        <f ca="1">[1]!EM_S_MAJASSRES_NUM(B2757,$M$2,$M$1)</f>
        <v/>
      </c>
      <c r="N2757" s="29" t="str">
        <f t="shared" ref="N2757:N2820" si="305">IFERROR(IF(ABS(K2757)&lt;$N$2,1,""),"")</f>
        <v/>
      </c>
      <c r="O2757" s="21">
        <f t="shared" ref="O2757:O2820" ca="1" si="306">IFERROR(IF(AND(M2757="",N2757=""),L2757,""),"")</f>
        <v>-0.54424488390516979</v>
      </c>
      <c r="P2757" s="10" t="str">
        <f t="shared" ref="P2757:P2820" si="307">IFERROR(IF(D2757&lt;&gt;"","财报",IF(E2757&lt;&gt;"","快报",IF(H2757&lt;&gt;"","预告",""))),"")</f>
        <v>财报</v>
      </c>
    </row>
    <row r="2758" spans="1:16" x14ac:dyDescent="0.2">
      <c r="A2758" s="17" t="str">
        <f t="shared" ca="1" si="302"/>
        <v/>
      </c>
      <c r="B2758" s="8" t="s">
        <v>5510</v>
      </c>
      <c r="C2758" s="8" t="s">
        <v>5511</v>
      </c>
      <c r="D2758" s="13">
        <f>IFERROR([1]!EM_S_QSTM07_IS(B2758,"61",$C$1,"1")/1000000,"")</f>
        <v>9.8581174399999991</v>
      </c>
      <c r="E2758" s="13" t="str">
        <f>IFERROR([1]!EM_S_PERFORMANCEEXPRESS_PERFEXNETPROFITTOSHAREHOLDER(B2758,$C$1)/1000000,"")</f>
        <v/>
      </c>
      <c r="F2758" s="13" t="str">
        <f>IFERROR([1]!EM_S_PROFITNOTICE_FORECASTT(B2758,$C$1)/1000000,"")</f>
        <v/>
      </c>
      <c r="G2758" s="13" t="str">
        <f>IFERROR([1]!EM_S_PROFITNOTICE_FORECASTL(B2758,$C$1)/1000000,"")</f>
        <v/>
      </c>
      <c r="H2758" s="13" t="str">
        <f t="shared" si="303"/>
        <v/>
      </c>
      <c r="I2758" s="20">
        <f>IFERROR([1]!EM_S_QSTM07_IS(B2758,"61",$I$1,"1")/1000000,"")</f>
        <v>1.8781537399999999</v>
      </c>
      <c r="J2758" s="13">
        <f t="shared" si="301"/>
        <v>7.979963699999999</v>
      </c>
      <c r="K2758" s="13">
        <f>IFERROR([1]!EM_S_QSTM07_IS(B2758,"61",$K$2,"1")/1000000,"")</f>
        <v>7.2302359100000002</v>
      </c>
      <c r="L2758" s="14">
        <f t="shared" si="304"/>
        <v>0.10369340631929654</v>
      </c>
      <c r="M2758" s="33" t="str">
        <f ca="1">[1]!EM_S_MAJASSRES_NUM(B2758,$M$2,$M$1)</f>
        <v/>
      </c>
      <c r="N2758" s="29">
        <f t="shared" si="305"/>
        <v>1</v>
      </c>
      <c r="O2758" s="21" t="str">
        <f t="shared" ca="1" si="306"/>
        <v/>
      </c>
      <c r="P2758" s="10" t="str">
        <f t="shared" si="307"/>
        <v>财报</v>
      </c>
    </row>
    <row r="2759" spans="1:16" x14ac:dyDescent="0.2">
      <c r="A2759" s="17" t="str">
        <f t="shared" ca="1" si="302"/>
        <v/>
      </c>
      <c r="B2759" s="8" t="s">
        <v>5512</v>
      </c>
      <c r="C2759" s="8" t="s">
        <v>5513</v>
      </c>
      <c r="D2759" s="13">
        <f>IFERROR([1]!EM_S_QSTM07_IS(B2759,"61",$C$1,"1")/1000000,"")</f>
        <v>7.5752165199999997</v>
      </c>
      <c r="E2759" s="13" t="str">
        <f>IFERROR([1]!EM_S_PERFORMANCEEXPRESS_PERFEXNETPROFITTOSHAREHOLDER(B2759,$C$1)/1000000,"")</f>
        <v/>
      </c>
      <c r="F2759" s="13" t="str">
        <f>IFERROR([1]!EM_S_PROFITNOTICE_FORECASTT(B2759,$C$1)/1000000,"")</f>
        <v/>
      </c>
      <c r="G2759" s="13" t="str">
        <f>IFERROR([1]!EM_S_PROFITNOTICE_FORECASTL(B2759,$C$1)/1000000,"")</f>
        <v/>
      </c>
      <c r="H2759" s="13" t="str">
        <f t="shared" si="303"/>
        <v/>
      </c>
      <c r="I2759" s="20">
        <f>IFERROR([1]!EM_S_QSTM07_IS(B2759,"61",$I$1,"1")/1000000,"")</f>
        <v>-11.94019559</v>
      </c>
      <c r="J2759" s="13">
        <f t="shared" si="301"/>
        <v>19.51541211</v>
      </c>
      <c r="K2759" s="13">
        <f>IFERROR([1]!EM_S_QSTM07_IS(B2759,"61",$K$2,"1")/1000000,"")</f>
        <v>3.9985865499999997</v>
      </c>
      <c r="L2759" s="14">
        <f t="shared" si="304"/>
        <v>3.8805776406165329</v>
      </c>
      <c r="M2759" s="33" t="str">
        <f ca="1">[1]!EM_S_MAJASSRES_NUM(B2759,$M$2,$M$1)</f>
        <v/>
      </c>
      <c r="N2759" s="29">
        <f t="shared" si="305"/>
        <v>1</v>
      </c>
      <c r="O2759" s="21" t="str">
        <f t="shared" ca="1" si="306"/>
        <v/>
      </c>
      <c r="P2759" s="10" t="str">
        <f t="shared" si="307"/>
        <v>财报</v>
      </c>
    </row>
    <row r="2760" spans="1:16" x14ac:dyDescent="0.2">
      <c r="A2760" s="17">
        <f t="shared" ca="1" si="302"/>
        <v>1047</v>
      </c>
      <c r="B2760" s="8" t="s">
        <v>5514</v>
      </c>
      <c r="C2760" s="8" t="s">
        <v>5515</v>
      </c>
      <c r="D2760" s="13">
        <f>IFERROR([1]!EM_S_QSTM07_IS(B2760,"61",$C$1,"1")/1000000,"")</f>
        <v>39.747173159999996</v>
      </c>
      <c r="E2760" s="13">
        <f>IFERROR([1]!EM_S_PERFORMANCEEXPRESS_PERFEXNETPROFITTOSHAREHOLDER(B2760,$C$1)/1000000,"")</f>
        <v>63.8</v>
      </c>
      <c r="F2760" s="13" t="str">
        <f>IFERROR([1]!EM_S_PROFITNOTICE_FORECASTT(B2760,$C$1)/1000000,"")</f>
        <v/>
      </c>
      <c r="G2760" s="13" t="str">
        <f>IFERROR([1]!EM_S_PROFITNOTICE_FORECASTL(B2760,$C$1)/1000000,"")</f>
        <v/>
      </c>
      <c r="H2760" s="13" t="str">
        <f t="shared" si="303"/>
        <v/>
      </c>
      <c r="I2760" s="20">
        <f>IFERROR([1]!EM_S_QSTM07_IS(B2760,"61",$I$1,"1")/1000000,"")</f>
        <v>24.059759109999998</v>
      </c>
      <c r="J2760" s="13">
        <f t="shared" si="301"/>
        <v>15.687414049999997</v>
      </c>
      <c r="K2760" s="13">
        <f>IFERROR([1]!EM_S_QSTM07_IS(B2760,"61",$K$2,"1")/1000000,"")</f>
        <v>48.34180344</v>
      </c>
      <c r="L2760" s="14">
        <f t="shared" si="304"/>
        <v>-0.6754896811106641</v>
      </c>
      <c r="M2760" s="33" t="str">
        <f ca="1">[1]!EM_S_MAJASSRES_NUM(B2760,$M$2,$M$1)</f>
        <v/>
      </c>
      <c r="N2760" s="29" t="str">
        <f t="shared" si="305"/>
        <v/>
      </c>
      <c r="O2760" s="21">
        <f t="shared" ca="1" si="306"/>
        <v>-0.6754896811106641</v>
      </c>
      <c r="P2760" s="10" t="str">
        <f t="shared" si="307"/>
        <v>财报</v>
      </c>
    </row>
    <row r="2761" spans="1:16" x14ac:dyDescent="0.2">
      <c r="A2761" s="17">
        <f t="shared" ca="1" si="302"/>
        <v>1681</v>
      </c>
      <c r="B2761" s="8" t="s">
        <v>5516</v>
      </c>
      <c r="C2761" s="8" t="s">
        <v>5517</v>
      </c>
      <c r="D2761" s="13">
        <f>IFERROR([1]!EM_S_QSTM07_IS(B2761,"61",$C$1,"1")/1000000,"")</f>
        <v>17.004564730000002</v>
      </c>
      <c r="E2761" s="13" t="str">
        <f>IFERROR([1]!EM_S_PERFORMANCEEXPRESS_PERFEXNETPROFITTOSHAREHOLDER(B2761,$C$1)/1000000,"")</f>
        <v/>
      </c>
      <c r="F2761" s="13" t="str">
        <f>IFERROR([1]!EM_S_PROFITNOTICE_FORECASTT(B2761,$C$1)/1000000,"")</f>
        <v/>
      </c>
      <c r="G2761" s="13" t="str">
        <f>IFERROR([1]!EM_S_PROFITNOTICE_FORECASTL(B2761,$C$1)/1000000,"")</f>
        <v/>
      </c>
      <c r="H2761" s="13" t="str">
        <f t="shared" si="303"/>
        <v/>
      </c>
      <c r="I2761" s="20">
        <f>IFERROR([1]!EM_S_QSTM07_IS(B2761,"61",$I$1,"1")/1000000,"")</f>
        <v>21.2209471</v>
      </c>
      <c r="J2761" s="13">
        <f t="shared" si="301"/>
        <v>-4.216382369999998</v>
      </c>
      <c r="K2761" s="13">
        <f>IFERROR([1]!EM_S_QSTM07_IS(B2761,"61",$K$2,"1")/1000000,"")</f>
        <v>25.891713280000001</v>
      </c>
      <c r="L2761" s="14">
        <f t="shared" si="304"/>
        <v>-1.1628467890248473</v>
      </c>
      <c r="M2761" s="33" t="str">
        <f ca="1">[1]!EM_S_MAJASSRES_NUM(B2761,$M$2,$M$1)</f>
        <v/>
      </c>
      <c r="N2761" s="29" t="str">
        <f t="shared" si="305"/>
        <v/>
      </c>
      <c r="O2761" s="21">
        <f t="shared" ca="1" si="306"/>
        <v>-1.1628467890248473</v>
      </c>
      <c r="P2761" s="10" t="str">
        <f t="shared" si="307"/>
        <v>财报</v>
      </c>
    </row>
    <row r="2762" spans="1:16" x14ac:dyDescent="0.2">
      <c r="A2762" s="17">
        <f t="shared" ca="1" si="302"/>
        <v>582</v>
      </c>
      <c r="B2762" s="8" t="s">
        <v>5518</v>
      </c>
      <c r="C2762" s="8" t="s">
        <v>5519</v>
      </c>
      <c r="D2762" s="13">
        <f>IFERROR([1]!EM_S_QSTM07_IS(B2762,"61",$C$1,"1")/1000000,"")</f>
        <v>32.80049039</v>
      </c>
      <c r="E2762" s="13" t="str">
        <f>IFERROR([1]!EM_S_PERFORMANCEEXPRESS_PERFEXNETPROFITTOSHAREHOLDER(B2762,$C$1)/1000000,"")</f>
        <v/>
      </c>
      <c r="F2762" s="13" t="str">
        <f>IFERROR([1]!EM_S_PROFITNOTICE_FORECASTT(B2762,$C$1)/1000000,"")</f>
        <v/>
      </c>
      <c r="G2762" s="13" t="str">
        <f>IFERROR([1]!EM_S_PROFITNOTICE_FORECASTL(B2762,$C$1)/1000000,"")</f>
        <v/>
      </c>
      <c r="H2762" s="13" t="str">
        <f t="shared" si="303"/>
        <v/>
      </c>
      <c r="I2762" s="20">
        <f>IFERROR([1]!EM_S_QSTM07_IS(B2762,"61",$I$1,"1")/1000000,"")</f>
        <v>15.788464080000001</v>
      </c>
      <c r="J2762" s="13">
        <f t="shared" si="301"/>
        <v>17.01202631</v>
      </c>
      <c r="K2762" s="13">
        <f>IFERROR([1]!EM_S_QSTM07_IS(B2762,"61",$K$2,"1")/1000000,"")</f>
        <v>22.395766179999999</v>
      </c>
      <c r="L2762" s="14">
        <f t="shared" si="304"/>
        <v>-0.24039096616430203</v>
      </c>
      <c r="M2762" s="33" t="str">
        <f ca="1">[1]!EM_S_MAJASSRES_NUM(B2762,$M$2,$M$1)</f>
        <v/>
      </c>
      <c r="N2762" s="29" t="str">
        <f t="shared" si="305"/>
        <v/>
      </c>
      <c r="O2762" s="21">
        <f t="shared" ca="1" si="306"/>
        <v>-0.24039096616430203</v>
      </c>
      <c r="P2762" s="10" t="str">
        <f t="shared" si="307"/>
        <v>财报</v>
      </c>
    </row>
    <row r="2763" spans="1:16" x14ac:dyDescent="0.2">
      <c r="A2763" s="17">
        <f t="shared" ca="1" si="302"/>
        <v>973</v>
      </c>
      <c r="B2763" s="8" t="s">
        <v>5520</v>
      </c>
      <c r="C2763" s="8" t="s">
        <v>5521</v>
      </c>
      <c r="D2763" s="13">
        <f>IFERROR([1]!EM_S_QSTM07_IS(B2763,"61",$C$1,"1")/1000000,"")</f>
        <v>71.262408480000005</v>
      </c>
      <c r="E2763" s="13" t="str">
        <f>IFERROR([1]!EM_S_PERFORMANCEEXPRESS_PERFEXNETPROFITTOSHAREHOLDER(B2763,$C$1)/1000000,"")</f>
        <v/>
      </c>
      <c r="F2763" s="13" t="str">
        <f>IFERROR([1]!EM_S_PROFITNOTICE_FORECASTT(B2763,$C$1)/1000000,"")</f>
        <v/>
      </c>
      <c r="G2763" s="13" t="str">
        <f>IFERROR([1]!EM_S_PROFITNOTICE_FORECASTL(B2763,$C$1)/1000000,"")</f>
        <v/>
      </c>
      <c r="H2763" s="13" t="str">
        <f t="shared" si="303"/>
        <v/>
      </c>
      <c r="I2763" s="20">
        <f>IFERROR([1]!EM_S_QSTM07_IS(B2763,"61",$I$1,"1")/1000000,"")</f>
        <v>49.655863680000003</v>
      </c>
      <c r="J2763" s="13">
        <f t="shared" si="301"/>
        <v>21.606544800000002</v>
      </c>
      <c r="K2763" s="13">
        <f>IFERROR([1]!EM_S_QSTM07_IS(B2763,"61",$K$2,"1")/1000000,"")</f>
        <v>57.450537359999998</v>
      </c>
      <c r="L2763" s="14">
        <f t="shared" si="304"/>
        <v>-0.62391048382005942</v>
      </c>
      <c r="M2763" s="33" t="str">
        <f ca="1">[1]!EM_S_MAJASSRES_NUM(B2763,$M$2,$M$1)</f>
        <v/>
      </c>
      <c r="N2763" s="29" t="str">
        <f t="shared" si="305"/>
        <v/>
      </c>
      <c r="O2763" s="21">
        <f t="shared" ca="1" si="306"/>
        <v>-0.62391048382005942</v>
      </c>
      <c r="P2763" s="10" t="str">
        <f t="shared" si="307"/>
        <v>财报</v>
      </c>
    </row>
    <row r="2764" spans="1:16" x14ac:dyDescent="0.2">
      <c r="A2764" s="17">
        <f t="shared" ca="1" si="302"/>
        <v>1654</v>
      </c>
      <c r="B2764" s="8" t="s">
        <v>5522</v>
      </c>
      <c r="C2764" s="8" t="s">
        <v>5523</v>
      </c>
      <c r="D2764" s="13">
        <f>IFERROR([1]!EM_S_QSTM07_IS(B2764,"61",$C$1,"1")/1000000,"")</f>
        <v>68.018780809999996</v>
      </c>
      <c r="E2764" s="13" t="str">
        <f>IFERROR([1]!EM_S_PERFORMANCEEXPRESS_PERFEXNETPROFITTOSHAREHOLDER(B2764,$C$1)/1000000,"")</f>
        <v/>
      </c>
      <c r="F2764" s="13" t="str">
        <f>IFERROR([1]!EM_S_PROFITNOTICE_FORECASTT(B2764,$C$1)/1000000,"")</f>
        <v/>
      </c>
      <c r="G2764" s="13" t="str">
        <f>IFERROR([1]!EM_S_PROFITNOTICE_FORECASTL(B2764,$C$1)/1000000,"")</f>
        <v/>
      </c>
      <c r="H2764" s="13" t="str">
        <f t="shared" si="303"/>
        <v/>
      </c>
      <c r="I2764" s="20">
        <f>IFERROR([1]!EM_S_QSTM07_IS(B2764,"61",$I$1,"1")/1000000,"")</f>
        <v>75.912045450000008</v>
      </c>
      <c r="J2764" s="13">
        <f t="shared" si="301"/>
        <v>-7.8932646400000124</v>
      </c>
      <c r="K2764" s="13">
        <f>IFERROR([1]!EM_S_QSTM07_IS(B2764,"61",$K$2,"1")/1000000,"")</f>
        <v>59.906761060000001</v>
      </c>
      <c r="L2764" s="14">
        <f t="shared" si="304"/>
        <v>-1.1317591620767891</v>
      </c>
      <c r="M2764" s="33" t="str">
        <f ca="1">[1]!EM_S_MAJASSRES_NUM(B2764,$M$2,$M$1)</f>
        <v/>
      </c>
      <c r="N2764" s="29" t="str">
        <f t="shared" si="305"/>
        <v/>
      </c>
      <c r="O2764" s="21">
        <f t="shared" ca="1" si="306"/>
        <v>-1.1317591620767891</v>
      </c>
      <c r="P2764" s="10" t="str">
        <f t="shared" si="307"/>
        <v>财报</v>
      </c>
    </row>
    <row r="2765" spans="1:16" x14ac:dyDescent="0.2">
      <c r="A2765" s="17">
        <f t="shared" ca="1" si="302"/>
        <v>766</v>
      </c>
      <c r="B2765" s="8" t="s">
        <v>5524</v>
      </c>
      <c r="C2765" s="8" t="s">
        <v>5525</v>
      </c>
      <c r="D2765" s="13">
        <f>IFERROR([1]!EM_S_QSTM07_IS(B2765,"61",$C$1,"1")/1000000,"")</f>
        <v>29.643378809999998</v>
      </c>
      <c r="E2765" s="13" t="str">
        <f>IFERROR([1]!EM_S_PERFORMANCEEXPRESS_PERFEXNETPROFITTOSHAREHOLDER(B2765,$C$1)/1000000,"")</f>
        <v/>
      </c>
      <c r="F2765" s="13" t="str">
        <f>IFERROR([1]!EM_S_PROFITNOTICE_FORECASTT(B2765,$C$1)/1000000,"")</f>
        <v/>
      </c>
      <c r="G2765" s="13" t="str">
        <f>IFERROR([1]!EM_S_PROFITNOTICE_FORECASTL(B2765,$C$1)/1000000,"")</f>
        <v/>
      </c>
      <c r="H2765" s="13" t="str">
        <f t="shared" si="303"/>
        <v/>
      </c>
      <c r="I2765" s="20">
        <f>IFERROR([1]!EM_S_QSTM07_IS(B2765,"61",$I$1,"1")/1000000,"")</f>
        <v>17.594984050000001</v>
      </c>
      <c r="J2765" s="13">
        <f t="shared" si="301"/>
        <v>12.048394759999997</v>
      </c>
      <c r="K2765" s="13">
        <f>IFERROR([1]!EM_S_QSTM07_IS(B2765,"61",$K$2,"1")/1000000,"")</f>
        <v>22.44908577</v>
      </c>
      <c r="L2765" s="14">
        <f t="shared" si="304"/>
        <v>-0.4633013173257613</v>
      </c>
      <c r="M2765" s="33" t="str">
        <f ca="1">[1]!EM_S_MAJASSRES_NUM(B2765,$M$2,$M$1)</f>
        <v/>
      </c>
      <c r="N2765" s="29" t="str">
        <f t="shared" si="305"/>
        <v/>
      </c>
      <c r="O2765" s="21">
        <f t="shared" ca="1" si="306"/>
        <v>-0.4633013173257613</v>
      </c>
      <c r="P2765" s="10" t="str">
        <f t="shared" si="307"/>
        <v>财报</v>
      </c>
    </row>
    <row r="2766" spans="1:16" x14ac:dyDescent="0.2">
      <c r="A2766" s="17">
        <f t="shared" ca="1" si="302"/>
        <v>1559</v>
      </c>
      <c r="B2766" s="8" t="s">
        <v>5526</v>
      </c>
      <c r="C2766" s="8" t="s">
        <v>5527</v>
      </c>
      <c r="D2766" s="13">
        <f>IFERROR([1]!EM_S_QSTM07_IS(B2766,"61",$C$1,"1")/1000000,"")</f>
        <v>88.862159689999999</v>
      </c>
      <c r="E2766" s="13" t="str">
        <f>IFERROR([1]!EM_S_PERFORMANCEEXPRESS_PERFEXNETPROFITTOSHAREHOLDER(B2766,$C$1)/1000000,"")</f>
        <v/>
      </c>
      <c r="F2766" s="13" t="str">
        <f>IFERROR([1]!EM_S_PROFITNOTICE_FORECASTT(B2766,$C$1)/1000000,"")</f>
        <v/>
      </c>
      <c r="G2766" s="13" t="str">
        <f>IFERROR([1]!EM_S_PROFITNOTICE_FORECASTL(B2766,$C$1)/1000000,"")</f>
        <v/>
      </c>
      <c r="H2766" s="13" t="str">
        <f t="shared" si="303"/>
        <v/>
      </c>
      <c r="I2766" s="20">
        <f>IFERROR([1]!EM_S_QSTM07_IS(B2766,"61",$I$1,"1")/1000000,"")</f>
        <v>90.595702110000005</v>
      </c>
      <c r="J2766" s="13">
        <f t="shared" si="301"/>
        <v>-1.7335424200000062</v>
      </c>
      <c r="K2766" s="13">
        <f>IFERROR([1]!EM_S_QSTM07_IS(B2766,"61",$K$2,"1")/1000000,"")</f>
        <v>72.65968131999999</v>
      </c>
      <c r="L2766" s="14">
        <f t="shared" si="304"/>
        <v>-1.0238583818220359</v>
      </c>
      <c r="M2766" s="33" t="str">
        <f ca="1">[1]!EM_S_MAJASSRES_NUM(B2766,$M$2,$M$1)</f>
        <v/>
      </c>
      <c r="N2766" s="29" t="str">
        <f t="shared" si="305"/>
        <v/>
      </c>
      <c r="O2766" s="21">
        <f t="shared" ca="1" si="306"/>
        <v>-1.0238583818220359</v>
      </c>
      <c r="P2766" s="10" t="str">
        <f t="shared" si="307"/>
        <v>财报</v>
      </c>
    </row>
    <row r="2767" spans="1:16" x14ac:dyDescent="0.2">
      <c r="A2767" s="17">
        <f t="shared" ca="1" si="302"/>
        <v>1939</v>
      </c>
      <c r="B2767" s="8" t="s">
        <v>5528</v>
      </c>
      <c r="C2767" s="8" t="s">
        <v>5529</v>
      </c>
      <c r="D2767" s="13">
        <f>IFERROR([1]!EM_S_QSTM07_IS(B2767,"61",$C$1,"1")/1000000,"")</f>
        <v>10.673531990000001</v>
      </c>
      <c r="E2767" s="13" t="str">
        <f>IFERROR([1]!EM_S_PERFORMANCEEXPRESS_PERFEXNETPROFITTOSHAREHOLDER(B2767,$C$1)/1000000,"")</f>
        <v/>
      </c>
      <c r="F2767" s="13" t="str">
        <f>IFERROR([1]!EM_S_PROFITNOTICE_FORECASTT(B2767,$C$1)/1000000,"")</f>
        <v/>
      </c>
      <c r="G2767" s="13" t="str">
        <f>IFERROR([1]!EM_S_PROFITNOTICE_FORECASTL(B2767,$C$1)/1000000,"")</f>
        <v/>
      </c>
      <c r="H2767" s="13" t="str">
        <f t="shared" si="303"/>
        <v/>
      </c>
      <c r="I2767" s="20">
        <f>IFERROR([1]!EM_S_QSTM07_IS(B2767,"61",$I$1,"1")/1000000,"")</f>
        <v>34.862808999999999</v>
      </c>
      <c r="J2767" s="13">
        <f t="shared" si="301"/>
        <v>-24.189277009999998</v>
      </c>
      <c r="K2767" s="13">
        <f>IFERROR([1]!EM_S_QSTM07_IS(B2767,"61",$K$2,"1")/1000000,"")</f>
        <v>23.710770190000002</v>
      </c>
      <c r="L2767" s="14">
        <f t="shared" si="304"/>
        <v>-2.0201809901646217</v>
      </c>
      <c r="M2767" s="33" t="str">
        <f ca="1">[1]!EM_S_MAJASSRES_NUM(B2767,$M$2,$M$1)</f>
        <v/>
      </c>
      <c r="N2767" s="29" t="str">
        <f t="shared" si="305"/>
        <v/>
      </c>
      <c r="O2767" s="21">
        <f t="shared" ca="1" si="306"/>
        <v>-2.0201809901646217</v>
      </c>
      <c r="P2767" s="10" t="str">
        <f t="shared" si="307"/>
        <v>财报</v>
      </c>
    </row>
    <row r="2768" spans="1:16" x14ac:dyDescent="0.2">
      <c r="A2768" s="17">
        <f t="shared" ca="1" si="302"/>
        <v>469</v>
      </c>
      <c r="B2768" s="8" t="s">
        <v>5530</v>
      </c>
      <c r="C2768" s="8" t="s">
        <v>5531</v>
      </c>
      <c r="D2768" s="13">
        <f>IFERROR([1]!EM_S_QSTM07_IS(B2768,"61",$C$1,"1")/1000000,"")</f>
        <v>39.550077049999999</v>
      </c>
      <c r="E2768" s="13" t="str">
        <f>IFERROR([1]!EM_S_PERFORMANCEEXPRESS_PERFEXNETPROFITTOSHAREHOLDER(B2768,$C$1)/1000000,"")</f>
        <v/>
      </c>
      <c r="F2768" s="13" t="str">
        <f>IFERROR([1]!EM_S_PROFITNOTICE_FORECASTT(B2768,$C$1)/1000000,"")</f>
        <v/>
      </c>
      <c r="G2768" s="13" t="str">
        <f>IFERROR([1]!EM_S_PROFITNOTICE_FORECASTL(B2768,$C$1)/1000000,"")</f>
        <v/>
      </c>
      <c r="H2768" s="13" t="str">
        <f t="shared" si="303"/>
        <v/>
      </c>
      <c r="I2768" s="20">
        <f>IFERROR([1]!EM_S_QSTM07_IS(B2768,"61",$I$1,"1")/1000000,"")</f>
        <v>19.673490829999999</v>
      </c>
      <c r="J2768" s="13">
        <f t="shared" si="301"/>
        <v>19.87658622</v>
      </c>
      <c r="K2768" s="13">
        <f>IFERROR([1]!EM_S_QSTM07_IS(B2768,"61",$K$2,"1")/1000000,"")</f>
        <v>21.083494469999998</v>
      </c>
      <c r="L2768" s="14">
        <f t="shared" si="304"/>
        <v>-5.7244222570282395E-2</v>
      </c>
      <c r="M2768" s="33" t="str">
        <f ca="1">[1]!EM_S_MAJASSRES_NUM(B2768,$M$2,$M$1)</f>
        <v/>
      </c>
      <c r="N2768" s="29" t="str">
        <f t="shared" si="305"/>
        <v/>
      </c>
      <c r="O2768" s="21">
        <f t="shared" ca="1" si="306"/>
        <v>-5.7244222570282395E-2</v>
      </c>
      <c r="P2768" s="10" t="str">
        <f t="shared" si="307"/>
        <v>财报</v>
      </c>
    </row>
    <row r="2769" spans="1:16" x14ac:dyDescent="0.2">
      <c r="A2769" s="17" t="str">
        <f t="shared" ca="1" si="302"/>
        <v/>
      </c>
      <c r="B2769" s="8" t="s">
        <v>5532</v>
      </c>
      <c r="C2769" s="8" t="s">
        <v>5533</v>
      </c>
      <c r="D2769" s="13">
        <f>IFERROR([1]!EM_S_QSTM07_IS(B2769,"61",$C$1,"1")/1000000,"")</f>
        <v>105.67869803000001</v>
      </c>
      <c r="E2769" s="13" t="str">
        <f>IFERROR([1]!EM_S_PERFORMANCEEXPRESS_PERFEXNETPROFITTOSHAREHOLDER(B2769,$C$1)/1000000,"")</f>
        <v/>
      </c>
      <c r="F2769" s="13" t="str">
        <f>IFERROR([1]!EM_S_PROFITNOTICE_FORECASTT(B2769,$C$1)/1000000,"")</f>
        <v/>
      </c>
      <c r="G2769" s="13" t="str">
        <f>IFERROR([1]!EM_S_PROFITNOTICE_FORECASTL(B2769,$C$1)/1000000,"")</f>
        <v/>
      </c>
      <c r="H2769" s="13" t="str">
        <f t="shared" si="303"/>
        <v/>
      </c>
      <c r="I2769" s="20">
        <f>IFERROR([1]!EM_S_QSTM07_IS(B2769,"61",$I$1,"1")/1000000,"")</f>
        <v>28.94564982</v>
      </c>
      <c r="J2769" s="13">
        <f t="shared" si="301"/>
        <v>76.733048210000007</v>
      </c>
      <c r="K2769" s="13">
        <f>IFERROR([1]!EM_S_QSTM07_IS(B2769,"61",$K$2,"1")/1000000,"")</f>
        <v>37.495259159999996</v>
      </c>
      <c r="L2769" s="14">
        <f t="shared" si="304"/>
        <v>1.0464733390043868</v>
      </c>
      <c r="M2769" s="33">
        <f ca="1">[1]!EM_S_MAJASSRES_NUM(B2769,$M$2,$M$1)</f>
        <v>1</v>
      </c>
      <c r="N2769" s="29" t="str">
        <f t="shared" si="305"/>
        <v/>
      </c>
      <c r="O2769" s="21" t="str">
        <f t="shared" ca="1" si="306"/>
        <v/>
      </c>
      <c r="P2769" s="10" t="str">
        <f t="shared" si="307"/>
        <v>财报</v>
      </c>
    </row>
    <row r="2770" spans="1:16" x14ac:dyDescent="0.2">
      <c r="A2770" s="17" t="str">
        <f t="shared" ca="1" si="302"/>
        <v/>
      </c>
      <c r="B2770" s="8" t="s">
        <v>5534</v>
      </c>
      <c r="C2770" s="8" t="s">
        <v>5535</v>
      </c>
      <c r="D2770" s="13" t="str">
        <f>IFERROR([1]!EM_S_QSTM07_IS(B2770,"61",$C$1,"1")/1000000,"")</f>
        <v/>
      </c>
      <c r="E2770" s="13" t="str">
        <f>IFERROR([1]!EM_S_PERFORMANCEEXPRESS_PERFEXNETPROFITTOSHAREHOLDER(B2770,$C$1)/1000000,"")</f>
        <v/>
      </c>
      <c r="F2770" s="13" t="str">
        <f>IFERROR([1]!EM_S_PROFITNOTICE_FORECASTT(B2770,$C$1)/1000000,"")</f>
        <v/>
      </c>
      <c r="G2770" s="13" t="str">
        <f>IFERROR([1]!EM_S_PROFITNOTICE_FORECASTL(B2770,$C$1)/1000000,"")</f>
        <v/>
      </c>
      <c r="H2770" s="13" t="str">
        <f t="shared" si="303"/>
        <v/>
      </c>
      <c r="I2770" s="20" t="str">
        <f>IFERROR([1]!EM_S_QSTM07_IS(B2770,"61",$I$1,"1")/1000000,"")</f>
        <v/>
      </c>
      <c r="J2770" s="13" t="str">
        <f t="shared" si="301"/>
        <v/>
      </c>
      <c r="K2770" s="13" t="str">
        <f>IFERROR([1]!EM_S_QSTM07_IS(B2770,"61",$K$2,"1")/1000000,"")</f>
        <v/>
      </c>
      <c r="L2770" s="14" t="str">
        <f t="shared" si="304"/>
        <v/>
      </c>
      <c r="M2770" s="33" t="str">
        <f ca="1">[1]!EM_S_MAJASSRES_NUM(B2770,$M$2,$M$1)</f>
        <v/>
      </c>
      <c r="N2770" s="29" t="str">
        <f t="shared" si="305"/>
        <v/>
      </c>
      <c r="O2770" s="21" t="str">
        <f t="shared" ca="1" si="306"/>
        <v/>
      </c>
      <c r="P2770" s="10" t="str">
        <f t="shared" si="307"/>
        <v/>
      </c>
    </row>
    <row r="2771" spans="1:16" x14ac:dyDescent="0.2">
      <c r="A2771" s="17">
        <f t="shared" ca="1" si="302"/>
        <v>1650</v>
      </c>
      <c r="B2771" s="8" t="s">
        <v>5536</v>
      </c>
      <c r="C2771" s="8" t="s">
        <v>5537</v>
      </c>
      <c r="D2771" s="13">
        <f>IFERROR([1]!EM_S_QSTM07_IS(B2771,"61",$C$1,"1")/1000000,"")</f>
        <v>25.421998719999998</v>
      </c>
      <c r="E2771" s="13" t="str">
        <f>IFERROR([1]!EM_S_PERFORMANCEEXPRESS_PERFEXNETPROFITTOSHAREHOLDER(B2771,$C$1)/1000000,"")</f>
        <v/>
      </c>
      <c r="F2771" s="13" t="str">
        <f>IFERROR([1]!EM_S_PROFITNOTICE_FORECASTT(B2771,$C$1)/1000000,"")</f>
        <v/>
      </c>
      <c r="G2771" s="13" t="str">
        <f>IFERROR([1]!EM_S_PROFITNOTICE_FORECASTL(B2771,$C$1)/1000000,"")</f>
        <v/>
      </c>
      <c r="H2771" s="13" t="str">
        <f t="shared" si="303"/>
        <v/>
      </c>
      <c r="I2771" s="20">
        <f>IFERROR([1]!EM_S_QSTM07_IS(B2771,"61",$I$1,"1")/1000000,"")</f>
        <v>28.792744729999999</v>
      </c>
      <c r="J2771" s="13">
        <f t="shared" si="301"/>
        <v>-3.3707460100000013</v>
      </c>
      <c r="K2771" s="13">
        <f>IFERROR([1]!EM_S_QSTM07_IS(B2771,"61",$K$2,"1")/1000000,"")</f>
        <v>25.973910800000002</v>
      </c>
      <c r="L2771" s="14">
        <f t="shared" si="304"/>
        <v>-1.1297742968301872</v>
      </c>
      <c r="M2771" s="33" t="str">
        <f ca="1">[1]!EM_S_MAJASSRES_NUM(B2771,$M$2,$M$1)</f>
        <v/>
      </c>
      <c r="N2771" s="29" t="str">
        <f t="shared" si="305"/>
        <v/>
      </c>
      <c r="O2771" s="21">
        <f t="shared" ca="1" si="306"/>
        <v>-1.1297742968301872</v>
      </c>
      <c r="P2771" s="10" t="str">
        <f t="shared" si="307"/>
        <v>财报</v>
      </c>
    </row>
    <row r="2772" spans="1:16" x14ac:dyDescent="0.2">
      <c r="A2772" s="17">
        <f t="shared" ca="1" si="302"/>
        <v>653</v>
      </c>
      <c r="B2772" s="8" t="s">
        <v>5538</v>
      </c>
      <c r="C2772" s="8" t="s">
        <v>5539</v>
      </c>
      <c r="D2772" s="13">
        <f>IFERROR([1]!EM_S_QSTM07_IS(B2772,"61",$C$1,"1")/1000000,"")</f>
        <v>26.864024960000002</v>
      </c>
      <c r="E2772" s="13" t="str">
        <f>IFERROR([1]!EM_S_PERFORMANCEEXPRESS_PERFEXNETPROFITTOSHAREHOLDER(B2772,$C$1)/1000000,"")</f>
        <v/>
      </c>
      <c r="F2772" s="13" t="str">
        <f>IFERROR([1]!EM_S_PROFITNOTICE_FORECASTT(B2772,$C$1)/1000000,"")</f>
        <v/>
      </c>
      <c r="G2772" s="13" t="str">
        <f>IFERROR([1]!EM_S_PROFITNOTICE_FORECASTL(B2772,$C$1)/1000000,"")</f>
        <v/>
      </c>
      <c r="H2772" s="13" t="str">
        <f t="shared" si="303"/>
        <v/>
      </c>
      <c r="I2772" s="20">
        <f>IFERROR([1]!EM_S_QSTM07_IS(B2772,"61",$I$1,"1")/1000000,"")</f>
        <v>11.173783330000001</v>
      </c>
      <c r="J2772" s="13">
        <f t="shared" si="301"/>
        <v>15.690241630000001</v>
      </c>
      <c r="K2772" s="13">
        <f>IFERROR([1]!EM_S_QSTM07_IS(B2772,"61",$K$2,"1")/1000000,"")</f>
        <v>23.641947120000001</v>
      </c>
      <c r="L2772" s="14">
        <f t="shared" si="304"/>
        <v>-0.33633885777847894</v>
      </c>
      <c r="M2772" s="33" t="str">
        <f ca="1">[1]!EM_S_MAJASSRES_NUM(B2772,$M$2,$M$1)</f>
        <v/>
      </c>
      <c r="N2772" s="29" t="str">
        <f t="shared" si="305"/>
        <v/>
      </c>
      <c r="O2772" s="21">
        <f t="shared" ca="1" si="306"/>
        <v>-0.33633885777847894</v>
      </c>
      <c r="P2772" s="10" t="str">
        <f t="shared" si="307"/>
        <v>财报</v>
      </c>
    </row>
    <row r="2773" spans="1:16" x14ac:dyDescent="0.2">
      <c r="A2773" s="17">
        <f t="shared" ca="1" si="302"/>
        <v>1974</v>
      </c>
      <c r="B2773" s="8" t="s">
        <v>5540</v>
      </c>
      <c r="C2773" s="8" t="s">
        <v>5541</v>
      </c>
      <c r="D2773" s="13">
        <f>IFERROR([1]!EM_S_QSTM07_IS(B2773,"61",$C$1,"1")/1000000,"")</f>
        <v>51.16649031</v>
      </c>
      <c r="E2773" s="13" t="str">
        <f>IFERROR([1]!EM_S_PERFORMANCEEXPRESS_PERFEXNETPROFITTOSHAREHOLDER(B2773,$C$1)/1000000,"")</f>
        <v/>
      </c>
      <c r="F2773" s="13" t="str">
        <f>IFERROR([1]!EM_S_PROFITNOTICE_FORECASTT(B2773,$C$1)/1000000,"")</f>
        <v/>
      </c>
      <c r="G2773" s="13" t="str">
        <f>IFERROR([1]!EM_S_PROFITNOTICE_FORECASTL(B2773,$C$1)/1000000,"")</f>
        <v/>
      </c>
      <c r="H2773" s="13" t="str">
        <f t="shared" si="303"/>
        <v/>
      </c>
      <c r="I2773" s="20">
        <f>IFERROR([1]!EM_S_QSTM07_IS(B2773,"61",$I$1,"1")/1000000,"")</f>
        <v>126.01200198000001</v>
      </c>
      <c r="J2773" s="13">
        <f t="shared" si="301"/>
        <v>-74.845511670000008</v>
      </c>
      <c r="K2773" s="13">
        <f>IFERROR([1]!EM_S_QSTM07_IS(B2773,"61",$K$2,"1")/1000000,"")</f>
        <v>45.616612509999996</v>
      </c>
      <c r="L2773" s="14">
        <f t="shared" si="304"/>
        <v>-2.6407511989977883</v>
      </c>
      <c r="M2773" s="33" t="str">
        <f ca="1">[1]!EM_S_MAJASSRES_NUM(B2773,$M$2,$M$1)</f>
        <v/>
      </c>
      <c r="N2773" s="29" t="str">
        <f t="shared" si="305"/>
        <v/>
      </c>
      <c r="O2773" s="21">
        <f t="shared" ca="1" si="306"/>
        <v>-2.6407511989977883</v>
      </c>
      <c r="P2773" s="10" t="str">
        <f t="shared" si="307"/>
        <v>财报</v>
      </c>
    </row>
    <row r="2774" spans="1:16" x14ac:dyDescent="0.2">
      <c r="A2774" s="17">
        <f t="shared" ca="1" si="302"/>
        <v>1530</v>
      </c>
      <c r="B2774" s="8" t="s">
        <v>5542</v>
      </c>
      <c r="C2774" s="8" t="s">
        <v>5543</v>
      </c>
      <c r="D2774" s="13">
        <f>IFERROR([1]!EM_S_QSTM07_IS(B2774,"61",$C$1,"1")/1000000,"")</f>
        <v>52.131410159999994</v>
      </c>
      <c r="E2774" s="13" t="str">
        <f>IFERROR([1]!EM_S_PERFORMANCEEXPRESS_PERFEXNETPROFITTOSHAREHOLDER(B2774,$C$1)/1000000,"")</f>
        <v/>
      </c>
      <c r="F2774" s="13" t="str">
        <f>IFERROR([1]!EM_S_PROFITNOTICE_FORECASTT(B2774,$C$1)/1000000,"")</f>
        <v/>
      </c>
      <c r="G2774" s="13" t="str">
        <f>IFERROR([1]!EM_S_PROFITNOTICE_FORECASTL(B2774,$C$1)/1000000,"")</f>
        <v/>
      </c>
      <c r="H2774" s="13" t="str">
        <f t="shared" si="303"/>
        <v/>
      </c>
      <c r="I2774" s="20">
        <f>IFERROR([1]!EM_S_QSTM07_IS(B2774,"61",$I$1,"1")/1000000,"")</f>
        <v>52.206916729999996</v>
      </c>
      <c r="J2774" s="13">
        <f t="shared" si="301"/>
        <v>-7.5506570000001716E-2</v>
      </c>
      <c r="K2774" s="13">
        <f>IFERROR([1]!EM_S_QSTM07_IS(B2774,"61",$K$2,"1")/1000000,"")</f>
        <v>43.104830640000003</v>
      </c>
      <c r="L2774" s="14">
        <f t="shared" si="304"/>
        <v>-1.0017516962456161</v>
      </c>
      <c r="M2774" s="33" t="str">
        <f ca="1">[1]!EM_S_MAJASSRES_NUM(B2774,$M$2,$M$1)</f>
        <v/>
      </c>
      <c r="N2774" s="29" t="str">
        <f t="shared" si="305"/>
        <v/>
      </c>
      <c r="O2774" s="21">
        <f t="shared" ca="1" si="306"/>
        <v>-1.0017516962456161</v>
      </c>
      <c r="P2774" s="10" t="str">
        <f t="shared" si="307"/>
        <v>财报</v>
      </c>
    </row>
    <row r="2775" spans="1:16" x14ac:dyDescent="0.2">
      <c r="A2775" s="17">
        <f t="shared" ca="1" si="302"/>
        <v>1439</v>
      </c>
      <c r="B2775" s="8" t="s">
        <v>5544</v>
      </c>
      <c r="C2775" s="8" t="s">
        <v>5545</v>
      </c>
      <c r="D2775" s="13">
        <f>IFERROR([1]!EM_S_QSTM07_IS(B2775,"61",$C$1,"1")/1000000,"")</f>
        <v>28.579979390000002</v>
      </c>
      <c r="E2775" s="13" t="str">
        <f>IFERROR([1]!EM_S_PERFORMANCEEXPRESS_PERFEXNETPROFITTOSHAREHOLDER(B2775,$C$1)/1000000,"")</f>
        <v/>
      </c>
      <c r="F2775" s="13" t="str">
        <f>IFERROR([1]!EM_S_PROFITNOTICE_FORECASTT(B2775,$C$1)/1000000,"")</f>
        <v/>
      </c>
      <c r="G2775" s="13" t="str">
        <f>IFERROR([1]!EM_S_PROFITNOTICE_FORECASTL(B2775,$C$1)/1000000,"")</f>
        <v/>
      </c>
      <c r="H2775" s="13" t="str">
        <f t="shared" si="303"/>
        <v/>
      </c>
      <c r="I2775" s="20">
        <f>IFERROR([1]!EM_S_QSTM07_IS(B2775,"61",$I$1,"1")/1000000,"")</f>
        <v>-9.8717973599999986</v>
      </c>
      <c r="J2775" s="13">
        <f t="shared" si="301"/>
        <v>38.451776750000001</v>
      </c>
      <c r="K2775" s="13">
        <f>IFERROR([1]!EM_S_QSTM07_IS(B2775,"61",$K$2,"1")/1000000,"")</f>
        <v>669.96258939999996</v>
      </c>
      <c r="L2775" s="14">
        <f t="shared" si="304"/>
        <v>-0.94260608374500976</v>
      </c>
      <c r="M2775" s="33" t="str">
        <f ca="1">[1]!EM_S_MAJASSRES_NUM(B2775,$M$2,$M$1)</f>
        <v/>
      </c>
      <c r="N2775" s="29" t="str">
        <f t="shared" si="305"/>
        <v/>
      </c>
      <c r="O2775" s="21">
        <f t="shared" ca="1" si="306"/>
        <v>-0.94260608374500976</v>
      </c>
      <c r="P2775" s="10" t="str">
        <f t="shared" si="307"/>
        <v>财报</v>
      </c>
    </row>
    <row r="2776" spans="1:16" x14ac:dyDescent="0.2">
      <c r="A2776" s="17">
        <f t="shared" ca="1" si="302"/>
        <v>1312</v>
      </c>
      <c r="B2776" s="8" t="s">
        <v>5546</v>
      </c>
      <c r="C2776" s="8" t="s">
        <v>5547</v>
      </c>
      <c r="D2776" s="13">
        <f>IFERROR([1]!EM_S_QSTM07_IS(B2776,"61",$C$1,"1")/1000000,"")</f>
        <v>182.00982647000001</v>
      </c>
      <c r="E2776" s="13" t="str">
        <f>IFERROR([1]!EM_S_PERFORMANCEEXPRESS_PERFEXNETPROFITTOSHAREHOLDER(B2776,$C$1)/1000000,"")</f>
        <v/>
      </c>
      <c r="F2776" s="13" t="str">
        <f>IFERROR([1]!EM_S_PROFITNOTICE_FORECASTT(B2776,$C$1)/1000000,"")</f>
        <v/>
      </c>
      <c r="G2776" s="13" t="str">
        <f>IFERROR([1]!EM_S_PROFITNOTICE_FORECASTL(B2776,$C$1)/1000000,"")</f>
        <v/>
      </c>
      <c r="H2776" s="13" t="str">
        <f t="shared" si="303"/>
        <v/>
      </c>
      <c r="I2776" s="20">
        <f>IFERROR([1]!EM_S_QSTM07_IS(B2776,"61",$I$1,"1")/1000000,"")</f>
        <v>151.74039575999998</v>
      </c>
      <c r="J2776" s="13">
        <f t="shared" si="301"/>
        <v>30.269430710000023</v>
      </c>
      <c r="K2776" s="13">
        <f>IFERROR([1]!EM_S_QSTM07_IS(B2776,"61",$K$2,"1")/1000000,"")</f>
        <v>228.50699162999999</v>
      </c>
      <c r="L2776" s="14">
        <f t="shared" si="304"/>
        <v>-0.86753389691019833</v>
      </c>
      <c r="M2776" s="33" t="str">
        <f ca="1">[1]!EM_S_MAJASSRES_NUM(B2776,$M$2,$M$1)</f>
        <v/>
      </c>
      <c r="N2776" s="29" t="str">
        <f t="shared" si="305"/>
        <v/>
      </c>
      <c r="O2776" s="21">
        <f t="shared" ca="1" si="306"/>
        <v>-0.86753389691019833</v>
      </c>
      <c r="P2776" s="10" t="str">
        <f t="shared" si="307"/>
        <v>财报</v>
      </c>
    </row>
    <row r="2777" spans="1:16" x14ac:dyDescent="0.2">
      <c r="A2777" s="17">
        <f t="shared" ca="1" si="302"/>
        <v>2003</v>
      </c>
      <c r="B2777" s="8" t="s">
        <v>5548</v>
      </c>
      <c r="C2777" s="8" t="s">
        <v>5549</v>
      </c>
      <c r="D2777" s="13">
        <f>IFERROR([1]!EM_S_QSTM07_IS(B2777,"61",$C$1,"1")/1000000,"")</f>
        <v>75.317316000000005</v>
      </c>
      <c r="E2777" s="13" t="str">
        <f>IFERROR([1]!EM_S_PERFORMANCEEXPRESS_PERFEXNETPROFITTOSHAREHOLDER(B2777,$C$1)/1000000,"")</f>
        <v/>
      </c>
      <c r="F2777" s="13" t="str">
        <f>IFERROR([1]!EM_S_PROFITNOTICE_FORECASTT(B2777,$C$1)/1000000,"")</f>
        <v/>
      </c>
      <c r="G2777" s="13" t="str">
        <f>IFERROR([1]!EM_S_PROFITNOTICE_FORECASTL(B2777,$C$1)/1000000,"")</f>
        <v/>
      </c>
      <c r="H2777" s="13" t="str">
        <f t="shared" si="303"/>
        <v/>
      </c>
      <c r="I2777" s="20">
        <f>IFERROR([1]!EM_S_QSTM07_IS(B2777,"61",$I$1,"1")/1000000,"")</f>
        <v>255.21509745</v>
      </c>
      <c r="J2777" s="13">
        <f t="shared" si="301"/>
        <v>-179.89778145</v>
      </c>
      <c r="K2777" s="13">
        <f>IFERROR([1]!EM_S_QSTM07_IS(B2777,"61",$K$2,"1")/1000000,"")</f>
        <v>74.091481799999997</v>
      </c>
      <c r="L2777" s="14">
        <f t="shared" si="304"/>
        <v>-3.4280494475142218</v>
      </c>
      <c r="M2777" s="33" t="str">
        <f ca="1">[1]!EM_S_MAJASSRES_NUM(B2777,$M$2,$M$1)</f>
        <v/>
      </c>
      <c r="N2777" s="29" t="str">
        <f t="shared" si="305"/>
        <v/>
      </c>
      <c r="O2777" s="21">
        <f t="shared" ca="1" si="306"/>
        <v>-3.4280494475142218</v>
      </c>
      <c r="P2777" s="10" t="str">
        <f t="shared" si="307"/>
        <v>财报</v>
      </c>
    </row>
    <row r="2778" spans="1:16" x14ac:dyDescent="0.2">
      <c r="A2778" s="17">
        <f t="shared" ca="1" si="302"/>
        <v>1637</v>
      </c>
      <c r="B2778" s="8" t="s">
        <v>5550</v>
      </c>
      <c r="C2778" s="8" t="s">
        <v>5551</v>
      </c>
      <c r="D2778" s="13">
        <f>IFERROR([1]!EM_S_QSTM07_IS(B2778,"61",$C$1,"1")/1000000,"")</f>
        <v>23.869516640000001</v>
      </c>
      <c r="E2778" s="13" t="str">
        <f>IFERROR([1]!EM_S_PERFORMANCEEXPRESS_PERFEXNETPROFITTOSHAREHOLDER(B2778,$C$1)/1000000,"")</f>
        <v/>
      </c>
      <c r="F2778" s="13" t="str">
        <f>IFERROR([1]!EM_S_PROFITNOTICE_FORECASTT(B2778,$C$1)/1000000,"")</f>
        <v/>
      </c>
      <c r="G2778" s="13" t="str">
        <f>IFERROR([1]!EM_S_PROFITNOTICE_FORECASTL(B2778,$C$1)/1000000,"")</f>
        <v/>
      </c>
      <c r="H2778" s="13" t="str">
        <f t="shared" si="303"/>
        <v/>
      </c>
      <c r="I2778" s="20">
        <f>IFERROR([1]!EM_S_QSTM07_IS(B2778,"61",$I$1,"1")/1000000,"")</f>
        <v>26.898007030000002</v>
      </c>
      <c r="J2778" s="13">
        <f t="shared" si="301"/>
        <v>-3.0284903900000018</v>
      </c>
      <c r="K2778" s="13">
        <f>IFERROR([1]!EM_S_QSTM07_IS(B2778,"61",$K$2,"1")/1000000,"")</f>
        <v>25.91251596</v>
      </c>
      <c r="L2778" s="14">
        <f t="shared" si="304"/>
        <v>-1.1168736526655669</v>
      </c>
      <c r="M2778" s="33" t="str">
        <f ca="1">[1]!EM_S_MAJASSRES_NUM(B2778,$M$2,$M$1)</f>
        <v/>
      </c>
      <c r="N2778" s="29" t="str">
        <f t="shared" si="305"/>
        <v/>
      </c>
      <c r="O2778" s="21">
        <f t="shared" ca="1" si="306"/>
        <v>-1.1168736526655669</v>
      </c>
      <c r="P2778" s="10" t="str">
        <f t="shared" si="307"/>
        <v>财报</v>
      </c>
    </row>
    <row r="2779" spans="1:16" x14ac:dyDescent="0.2">
      <c r="A2779" s="17">
        <f t="shared" ca="1" si="302"/>
        <v>1597</v>
      </c>
      <c r="B2779" s="8" t="s">
        <v>5552</v>
      </c>
      <c r="C2779" s="8" t="s">
        <v>5553</v>
      </c>
      <c r="D2779" s="13">
        <f>IFERROR([1]!EM_S_QSTM07_IS(B2779,"61",$C$1,"1")/1000000,"")</f>
        <v>6.0159051100000003</v>
      </c>
      <c r="E2779" s="13" t="str">
        <f>IFERROR([1]!EM_S_PERFORMANCEEXPRESS_PERFEXNETPROFITTOSHAREHOLDER(B2779,$C$1)/1000000,"")</f>
        <v/>
      </c>
      <c r="F2779" s="13" t="str">
        <f>IFERROR([1]!EM_S_PROFITNOTICE_FORECASTT(B2779,$C$1)/1000000,"")</f>
        <v/>
      </c>
      <c r="G2779" s="13" t="str">
        <f>IFERROR([1]!EM_S_PROFITNOTICE_FORECASTL(B2779,$C$1)/1000000,"")</f>
        <v/>
      </c>
      <c r="H2779" s="13" t="str">
        <f t="shared" si="303"/>
        <v/>
      </c>
      <c r="I2779" s="20">
        <f>IFERROR([1]!EM_S_QSTM07_IS(B2779,"61",$I$1,"1")/1000000,"")</f>
        <v>6.8022935599999999</v>
      </c>
      <c r="J2779" s="13">
        <f t="shared" si="301"/>
        <v>-0.78638844999999957</v>
      </c>
      <c r="K2779" s="13">
        <f>IFERROR([1]!EM_S_QSTM07_IS(B2779,"61",$K$2,"1")/1000000,"")</f>
        <v>11.34196318</v>
      </c>
      <c r="L2779" s="14">
        <f t="shared" si="304"/>
        <v>-1.0693344209921867</v>
      </c>
      <c r="M2779" s="33" t="str">
        <f ca="1">[1]!EM_S_MAJASSRES_NUM(B2779,$M$2,$M$1)</f>
        <v/>
      </c>
      <c r="N2779" s="29" t="str">
        <f t="shared" si="305"/>
        <v/>
      </c>
      <c r="O2779" s="21">
        <f t="shared" ca="1" si="306"/>
        <v>-1.0693344209921867</v>
      </c>
      <c r="P2779" s="10" t="str">
        <f t="shared" si="307"/>
        <v>财报</v>
      </c>
    </row>
    <row r="2780" spans="1:16" x14ac:dyDescent="0.2">
      <c r="A2780" s="17" t="str">
        <f t="shared" ca="1" si="302"/>
        <v/>
      </c>
      <c r="B2780" s="8" t="s">
        <v>5554</v>
      </c>
      <c r="C2780" s="8" t="s">
        <v>5555</v>
      </c>
      <c r="D2780" s="13">
        <f>IFERROR([1]!EM_S_QSTM07_IS(B2780,"61",$C$1,"1")/1000000,"")</f>
        <v>16.475788470000001</v>
      </c>
      <c r="E2780" s="13" t="str">
        <f>IFERROR([1]!EM_S_PERFORMANCEEXPRESS_PERFEXNETPROFITTOSHAREHOLDER(B2780,$C$1)/1000000,"")</f>
        <v/>
      </c>
      <c r="F2780" s="13" t="str">
        <f>IFERROR([1]!EM_S_PROFITNOTICE_FORECASTT(B2780,$C$1)/1000000,"")</f>
        <v/>
      </c>
      <c r="G2780" s="13" t="str">
        <f>IFERROR([1]!EM_S_PROFITNOTICE_FORECASTL(B2780,$C$1)/1000000,"")</f>
        <v/>
      </c>
      <c r="H2780" s="13" t="str">
        <f t="shared" si="303"/>
        <v/>
      </c>
      <c r="I2780" s="20">
        <f>IFERROR([1]!EM_S_QSTM07_IS(B2780,"61",$I$1,"1")/1000000,"")</f>
        <v>11.641762720000001</v>
      </c>
      <c r="J2780" s="13">
        <f t="shared" si="301"/>
        <v>4.8340257500000003</v>
      </c>
      <c r="K2780" s="13">
        <f>IFERROR([1]!EM_S_QSTM07_IS(B2780,"61",$K$2,"1")/1000000,"")</f>
        <v>8.4516045099999992</v>
      </c>
      <c r="L2780" s="14">
        <f t="shared" si="304"/>
        <v>-0.42803455316912353</v>
      </c>
      <c r="M2780" s="33" t="str">
        <f ca="1">[1]!EM_S_MAJASSRES_NUM(B2780,$M$2,$M$1)</f>
        <v/>
      </c>
      <c r="N2780" s="29">
        <f t="shared" si="305"/>
        <v>1</v>
      </c>
      <c r="O2780" s="21" t="str">
        <f t="shared" ca="1" si="306"/>
        <v/>
      </c>
      <c r="P2780" s="10" t="str">
        <f t="shared" si="307"/>
        <v>财报</v>
      </c>
    </row>
    <row r="2781" spans="1:16" x14ac:dyDescent="0.2">
      <c r="A2781" s="17">
        <f t="shared" ca="1" si="302"/>
        <v>1160</v>
      </c>
      <c r="B2781" s="8" t="s">
        <v>5556</v>
      </c>
      <c r="C2781" s="8" t="s">
        <v>5557</v>
      </c>
      <c r="D2781" s="13">
        <f>IFERROR([1]!EM_S_QSTM07_IS(B2781,"61",$C$1,"1")/1000000,"")</f>
        <v>14.422919330000001</v>
      </c>
      <c r="E2781" s="13" t="str">
        <f>IFERROR([1]!EM_S_PERFORMANCEEXPRESS_PERFEXNETPROFITTOSHAREHOLDER(B2781,$C$1)/1000000,"")</f>
        <v/>
      </c>
      <c r="F2781" s="13">
        <f>IFERROR([1]!EM_S_PROFITNOTICE_FORECASTT(B2781,$C$1)/1000000,"")</f>
        <v>10.98</v>
      </c>
      <c r="G2781" s="13">
        <f>IFERROR([1]!EM_S_PROFITNOTICE_FORECASTL(B2781,$C$1)/1000000,"")</f>
        <v>10.98</v>
      </c>
      <c r="H2781" s="13">
        <f t="shared" si="303"/>
        <v>10.98</v>
      </c>
      <c r="I2781" s="20">
        <f>IFERROR([1]!EM_S_QSTM07_IS(B2781,"61",$I$1,"1")/1000000,"")</f>
        <v>-4.0576355099999999</v>
      </c>
      <c r="J2781" s="13">
        <f t="shared" si="301"/>
        <v>18.48055484</v>
      </c>
      <c r="K2781" s="13">
        <f>IFERROR([1]!EM_S_QSTM07_IS(B2781,"61",$K$2,"1")/1000000,"")</f>
        <v>76.952951580000004</v>
      </c>
      <c r="L2781" s="14">
        <f t="shared" si="304"/>
        <v>-0.75984605579699327</v>
      </c>
      <c r="M2781" s="33" t="str">
        <f ca="1">[1]!EM_S_MAJASSRES_NUM(B2781,$M$2,$M$1)</f>
        <v/>
      </c>
      <c r="N2781" s="29" t="str">
        <f t="shared" si="305"/>
        <v/>
      </c>
      <c r="O2781" s="21">
        <f t="shared" ca="1" si="306"/>
        <v>-0.75984605579699327</v>
      </c>
      <c r="P2781" s="10" t="str">
        <f t="shared" si="307"/>
        <v>财报</v>
      </c>
    </row>
    <row r="2782" spans="1:16" x14ac:dyDescent="0.2">
      <c r="A2782" s="17" t="str">
        <f t="shared" ca="1" si="302"/>
        <v/>
      </c>
      <c r="B2782" s="8" t="s">
        <v>5558</v>
      </c>
      <c r="C2782" s="8" t="s">
        <v>5559</v>
      </c>
      <c r="D2782" s="13">
        <f>IFERROR([1]!EM_S_QSTM07_IS(B2782,"61",$C$1,"1")/1000000,"")</f>
        <v>7.21423214</v>
      </c>
      <c r="E2782" s="13" t="str">
        <f>IFERROR([1]!EM_S_PERFORMANCEEXPRESS_PERFEXNETPROFITTOSHAREHOLDER(B2782,$C$1)/1000000,"")</f>
        <v/>
      </c>
      <c r="F2782" s="13" t="str">
        <f>IFERROR([1]!EM_S_PROFITNOTICE_FORECASTT(B2782,$C$1)/1000000,"")</f>
        <v/>
      </c>
      <c r="G2782" s="13" t="str">
        <f>IFERROR([1]!EM_S_PROFITNOTICE_FORECASTL(B2782,$C$1)/1000000,"")</f>
        <v/>
      </c>
      <c r="H2782" s="13" t="str">
        <f t="shared" si="303"/>
        <v/>
      </c>
      <c r="I2782" s="20">
        <f>IFERROR([1]!EM_S_QSTM07_IS(B2782,"61",$I$1,"1")/1000000,"")</f>
        <v>8.9469101300000009</v>
      </c>
      <c r="J2782" s="13">
        <f t="shared" si="301"/>
        <v>-1.7326779900000009</v>
      </c>
      <c r="K2782" s="13">
        <f>IFERROR([1]!EM_S_QSTM07_IS(B2782,"61",$K$2,"1")/1000000,"")</f>
        <v>7.0694270999999995</v>
      </c>
      <c r="L2782" s="14">
        <f t="shared" si="304"/>
        <v>-1.245094540970654</v>
      </c>
      <c r="M2782" s="33" t="str">
        <f ca="1">[1]!EM_S_MAJASSRES_NUM(B2782,$M$2,$M$1)</f>
        <v/>
      </c>
      <c r="N2782" s="29">
        <f t="shared" si="305"/>
        <v>1</v>
      </c>
      <c r="O2782" s="21" t="str">
        <f t="shared" ca="1" si="306"/>
        <v/>
      </c>
      <c r="P2782" s="10" t="str">
        <f t="shared" si="307"/>
        <v>财报</v>
      </c>
    </row>
    <row r="2783" spans="1:16" x14ac:dyDescent="0.2">
      <c r="A2783" s="17">
        <f t="shared" ca="1" si="302"/>
        <v>1726</v>
      </c>
      <c r="B2783" s="8" t="s">
        <v>5560</v>
      </c>
      <c r="C2783" s="8" t="s">
        <v>5561</v>
      </c>
      <c r="D2783" s="13">
        <f>IFERROR([1]!EM_S_QSTM07_IS(B2783,"61",$C$1,"1")/1000000,"")</f>
        <v>676.16235823</v>
      </c>
      <c r="E2783" s="13" t="str">
        <f>IFERROR([1]!EM_S_PERFORMANCEEXPRESS_PERFEXNETPROFITTOSHAREHOLDER(B2783,$C$1)/1000000,"")</f>
        <v/>
      </c>
      <c r="F2783" s="13" t="str">
        <f>IFERROR([1]!EM_S_PROFITNOTICE_FORECASTT(B2783,$C$1)/1000000,"")</f>
        <v/>
      </c>
      <c r="G2783" s="13" t="str">
        <f>IFERROR([1]!EM_S_PROFITNOTICE_FORECASTL(B2783,$C$1)/1000000,"")</f>
        <v/>
      </c>
      <c r="H2783" s="13" t="str">
        <f t="shared" si="303"/>
        <v/>
      </c>
      <c r="I2783" s="20">
        <f>IFERROR([1]!EM_S_QSTM07_IS(B2783,"61",$I$1,"1")/1000000,"")</f>
        <v>809.76321797000003</v>
      </c>
      <c r="J2783" s="13">
        <f t="shared" si="301"/>
        <v>-133.60085974000003</v>
      </c>
      <c r="K2783" s="13">
        <f>IFERROR([1]!EM_S_QSTM07_IS(B2783,"61",$K$2,"1")/1000000,"")</f>
        <v>601.61212062000004</v>
      </c>
      <c r="L2783" s="14">
        <f t="shared" si="304"/>
        <v>-1.2220714230330263</v>
      </c>
      <c r="M2783" s="33" t="str">
        <f ca="1">[1]!EM_S_MAJASSRES_NUM(B2783,$M$2,$M$1)</f>
        <v/>
      </c>
      <c r="N2783" s="29" t="str">
        <f t="shared" si="305"/>
        <v/>
      </c>
      <c r="O2783" s="21">
        <f t="shared" ca="1" si="306"/>
        <v>-1.2220714230330263</v>
      </c>
      <c r="P2783" s="10" t="str">
        <f t="shared" si="307"/>
        <v>财报</v>
      </c>
    </row>
    <row r="2784" spans="1:16" x14ac:dyDescent="0.2">
      <c r="A2784" s="17">
        <f t="shared" ca="1" si="302"/>
        <v>1743</v>
      </c>
      <c r="B2784" s="8" t="s">
        <v>5562</v>
      </c>
      <c r="C2784" s="8" t="s">
        <v>5563</v>
      </c>
      <c r="D2784" s="13">
        <f>IFERROR([1]!EM_S_QSTM07_IS(B2784,"61",$C$1,"1")/1000000,"")</f>
        <v>0.74588864999999893</v>
      </c>
      <c r="E2784" s="13" t="str">
        <f>IFERROR([1]!EM_S_PERFORMANCEEXPRESS_PERFEXNETPROFITTOSHAREHOLDER(B2784,$C$1)/1000000,"")</f>
        <v/>
      </c>
      <c r="F2784" s="13">
        <f>IFERROR([1]!EM_S_PROFITNOTICE_FORECASTT(B2784,$C$1)/1000000,"")</f>
        <v>8</v>
      </c>
      <c r="G2784" s="13">
        <f>IFERROR([1]!EM_S_PROFITNOTICE_FORECASTL(B2784,$C$1)/1000000,"")</f>
        <v>5</v>
      </c>
      <c r="H2784" s="13">
        <f t="shared" si="303"/>
        <v>6.5</v>
      </c>
      <c r="I2784" s="20">
        <f>IFERROR([1]!EM_S_QSTM07_IS(B2784,"61",$I$1,"1")/1000000,"")</f>
        <v>6.2962554500000003</v>
      </c>
      <c r="J2784" s="13">
        <f t="shared" si="301"/>
        <v>-5.5503668000000017</v>
      </c>
      <c r="K2784" s="13">
        <f>IFERROR([1]!EM_S_QSTM07_IS(B2784,"61",$K$2,"1")/1000000,"")</f>
        <v>22.144915960000002</v>
      </c>
      <c r="L2784" s="14">
        <f t="shared" si="304"/>
        <v>-1.2506384223821638</v>
      </c>
      <c r="M2784" s="33" t="str">
        <f ca="1">[1]!EM_S_MAJASSRES_NUM(B2784,$M$2,$M$1)</f>
        <v/>
      </c>
      <c r="N2784" s="29" t="str">
        <f t="shared" si="305"/>
        <v/>
      </c>
      <c r="O2784" s="21">
        <f t="shared" ca="1" si="306"/>
        <v>-1.2506384223821638</v>
      </c>
      <c r="P2784" s="10" t="str">
        <f t="shared" si="307"/>
        <v>财报</v>
      </c>
    </row>
    <row r="2785" spans="1:16" x14ac:dyDescent="0.2">
      <c r="A2785" s="17">
        <f t="shared" ca="1" si="302"/>
        <v>1906</v>
      </c>
      <c r="B2785" s="8" t="s">
        <v>5564</v>
      </c>
      <c r="C2785" s="8" t="s">
        <v>5565</v>
      </c>
      <c r="D2785" s="13">
        <f>IFERROR([1]!EM_S_QSTM07_IS(B2785,"61",$C$1,"1")/1000000,"")</f>
        <v>5.29789113</v>
      </c>
      <c r="E2785" s="13" t="str">
        <f>IFERROR([1]!EM_S_PERFORMANCEEXPRESS_PERFEXNETPROFITTOSHAREHOLDER(B2785,$C$1)/1000000,"")</f>
        <v/>
      </c>
      <c r="F2785" s="13" t="str">
        <f>IFERROR([1]!EM_S_PROFITNOTICE_FORECASTT(B2785,$C$1)/1000000,"")</f>
        <v/>
      </c>
      <c r="G2785" s="13" t="str">
        <f>IFERROR([1]!EM_S_PROFITNOTICE_FORECASTL(B2785,$C$1)/1000000,"")</f>
        <v/>
      </c>
      <c r="H2785" s="13" t="str">
        <f t="shared" si="303"/>
        <v/>
      </c>
      <c r="I2785" s="20">
        <f>IFERROR([1]!EM_S_QSTM07_IS(B2785,"61",$I$1,"1")/1000000,"")</f>
        <v>17.17401383</v>
      </c>
      <c r="J2785" s="13">
        <f t="shared" si="301"/>
        <v>-11.8761227</v>
      </c>
      <c r="K2785" s="13">
        <f>IFERROR([1]!EM_S_QSTM07_IS(B2785,"61",$K$2,"1")/1000000,"")</f>
        <v>16.06592843</v>
      </c>
      <c r="L2785" s="14">
        <f t="shared" si="304"/>
        <v>-1.739211726962735</v>
      </c>
      <c r="M2785" s="33" t="str">
        <f ca="1">[1]!EM_S_MAJASSRES_NUM(B2785,$M$2,$M$1)</f>
        <v/>
      </c>
      <c r="N2785" s="29" t="str">
        <f t="shared" si="305"/>
        <v/>
      </c>
      <c r="O2785" s="21">
        <f t="shared" ca="1" si="306"/>
        <v>-1.739211726962735</v>
      </c>
      <c r="P2785" s="10" t="str">
        <f t="shared" si="307"/>
        <v>财报</v>
      </c>
    </row>
    <row r="2786" spans="1:16" x14ac:dyDescent="0.2">
      <c r="A2786" s="17">
        <f t="shared" ca="1" si="302"/>
        <v>1872</v>
      </c>
      <c r="B2786" s="8" t="s">
        <v>5566</v>
      </c>
      <c r="C2786" s="8" t="s">
        <v>5567</v>
      </c>
      <c r="D2786" s="13">
        <f>IFERROR([1]!EM_S_QSTM07_IS(B2786,"61",$C$1,"1")/1000000,"")</f>
        <v>48.762100750000002</v>
      </c>
      <c r="E2786" s="13" t="str">
        <f>IFERROR([1]!EM_S_PERFORMANCEEXPRESS_PERFEXNETPROFITTOSHAREHOLDER(B2786,$C$1)/1000000,"")</f>
        <v/>
      </c>
      <c r="F2786" s="13" t="str">
        <f>IFERROR([1]!EM_S_PROFITNOTICE_FORECASTT(B2786,$C$1)/1000000,"")</f>
        <v/>
      </c>
      <c r="G2786" s="13" t="str">
        <f>IFERROR([1]!EM_S_PROFITNOTICE_FORECASTL(B2786,$C$1)/1000000,"")</f>
        <v/>
      </c>
      <c r="H2786" s="13" t="str">
        <f t="shared" si="303"/>
        <v/>
      </c>
      <c r="I2786" s="20">
        <f>IFERROR([1]!EM_S_QSTM07_IS(B2786,"61",$I$1,"1")/1000000,"")</f>
        <v>68.667185889999999</v>
      </c>
      <c r="J2786" s="13">
        <f t="shared" si="301"/>
        <v>-19.905085139999997</v>
      </c>
      <c r="K2786" s="13">
        <f>IFERROR([1]!EM_S_QSTM07_IS(B2786,"61",$K$2,"1")/1000000,"")</f>
        <v>33.839019520000001</v>
      </c>
      <c r="L2786" s="14">
        <f t="shared" si="304"/>
        <v>-1.5882287791534686</v>
      </c>
      <c r="M2786" s="33" t="str">
        <f ca="1">[1]!EM_S_MAJASSRES_NUM(B2786,$M$2,$M$1)</f>
        <v/>
      </c>
      <c r="N2786" s="29" t="str">
        <f t="shared" si="305"/>
        <v/>
      </c>
      <c r="O2786" s="21">
        <f t="shared" ca="1" si="306"/>
        <v>-1.5882287791534686</v>
      </c>
      <c r="P2786" s="10" t="str">
        <f t="shared" si="307"/>
        <v>财报</v>
      </c>
    </row>
    <row r="2787" spans="1:16" x14ac:dyDescent="0.2">
      <c r="A2787" s="17">
        <f t="shared" ca="1" si="302"/>
        <v>1599</v>
      </c>
      <c r="B2787" s="8" t="s">
        <v>5568</v>
      </c>
      <c r="C2787" s="8" t="s">
        <v>5569</v>
      </c>
      <c r="D2787" s="13">
        <f>IFERROR([1]!EM_S_QSTM07_IS(B2787,"61",$C$1,"1")/1000000,"")</f>
        <v>19.558372629999997</v>
      </c>
      <c r="E2787" s="13" t="str">
        <f>IFERROR([1]!EM_S_PERFORMANCEEXPRESS_PERFEXNETPROFITTOSHAREHOLDER(B2787,$C$1)/1000000,"")</f>
        <v/>
      </c>
      <c r="F2787" s="13" t="str">
        <f>IFERROR([1]!EM_S_PROFITNOTICE_FORECASTT(B2787,$C$1)/1000000,"")</f>
        <v/>
      </c>
      <c r="G2787" s="13" t="str">
        <f>IFERROR([1]!EM_S_PROFITNOTICE_FORECASTL(B2787,$C$1)/1000000,"")</f>
        <v/>
      </c>
      <c r="H2787" s="13" t="str">
        <f t="shared" si="303"/>
        <v/>
      </c>
      <c r="I2787" s="20">
        <f>IFERROR([1]!EM_S_QSTM07_IS(B2787,"61",$I$1,"1")/1000000,"")</f>
        <v>21.913671100000002</v>
      </c>
      <c r="J2787" s="13">
        <f t="shared" si="301"/>
        <v>-2.3552984700000046</v>
      </c>
      <c r="K2787" s="13">
        <f>IFERROR([1]!EM_S_QSTM07_IS(B2787,"61",$K$2,"1")/1000000,"")</f>
        <v>33.194857880000001</v>
      </c>
      <c r="L2787" s="14">
        <f t="shared" si="304"/>
        <v>-1.0709537145335719</v>
      </c>
      <c r="M2787" s="33" t="str">
        <f ca="1">[1]!EM_S_MAJASSRES_NUM(B2787,$M$2,$M$1)</f>
        <v/>
      </c>
      <c r="N2787" s="29" t="str">
        <f t="shared" si="305"/>
        <v/>
      </c>
      <c r="O2787" s="21">
        <f t="shared" ca="1" si="306"/>
        <v>-1.0709537145335719</v>
      </c>
      <c r="P2787" s="10" t="str">
        <f t="shared" si="307"/>
        <v>财报</v>
      </c>
    </row>
    <row r="2788" spans="1:16" x14ac:dyDescent="0.2">
      <c r="A2788" s="17">
        <f t="shared" ca="1" si="302"/>
        <v>1164</v>
      </c>
      <c r="B2788" s="8" t="s">
        <v>5570</v>
      </c>
      <c r="C2788" s="8" t="s">
        <v>5571</v>
      </c>
      <c r="D2788" s="13">
        <f>IFERROR([1]!EM_S_QSTM07_IS(B2788,"61",$C$1,"1")/1000000,"")</f>
        <v>21.201943929999999</v>
      </c>
      <c r="E2788" s="13" t="str">
        <f>IFERROR([1]!EM_S_PERFORMANCEEXPRESS_PERFEXNETPROFITTOSHAREHOLDER(B2788,$C$1)/1000000,"")</f>
        <v/>
      </c>
      <c r="F2788" s="13" t="str">
        <f>IFERROR([1]!EM_S_PROFITNOTICE_FORECASTT(B2788,$C$1)/1000000,"")</f>
        <v/>
      </c>
      <c r="G2788" s="13" t="str">
        <f>IFERROR([1]!EM_S_PROFITNOTICE_FORECASTL(B2788,$C$1)/1000000,"")</f>
        <v/>
      </c>
      <c r="H2788" s="13" t="str">
        <f t="shared" si="303"/>
        <v/>
      </c>
      <c r="I2788" s="20">
        <f>IFERROR([1]!EM_S_QSTM07_IS(B2788,"61",$I$1,"1")/1000000,"")</f>
        <v>14.131897720000001</v>
      </c>
      <c r="J2788" s="13">
        <f t="shared" si="301"/>
        <v>7.0700462099999974</v>
      </c>
      <c r="K2788" s="13">
        <f>IFERROR([1]!EM_S_QSTM07_IS(B2788,"61",$K$2,"1")/1000000,"")</f>
        <v>29.542969410000001</v>
      </c>
      <c r="L2788" s="14">
        <f t="shared" si="304"/>
        <v>-0.7606859990314021</v>
      </c>
      <c r="M2788" s="33" t="str">
        <f ca="1">[1]!EM_S_MAJASSRES_NUM(B2788,$M$2,$M$1)</f>
        <v/>
      </c>
      <c r="N2788" s="29" t="str">
        <f t="shared" si="305"/>
        <v/>
      </c>
      <c r="O2788" s="21">
        <f t="shared" ca="1" si="306"/>
        <v>-0.7606859990314021</v>
      </c>
      <c r="P2788" s="10" t="str">
        <f t="shared" si="307"/>
        <v>财报</v>
      </c>
    </row>
    <row r="2789" spans="1:16" x14ac:dyDescent="0.2">
      <c r="A2789" s="17">
        <f t="shared" ca="1" si="302"/>
        <v>1013</v>
      </c>
      <c r="B2789" s="8" t="s">
        <v>5572</v>
      </c>
      <c r="C2789" s="8" t="s">
        <v>5573</v>
      </c>
      <c r="D2789" s="13">
        <f>IFERROR([1]!EM_S_QSTM07_IS(B2789,"61",$C$1,"1")/1000000,"")</f>
        <v>25.821697989999997</v>
      </c>
      <c r="E2789" s="13" t="str">
        <f>IFERROR([1]!EM_S_PERFORMANCEEXPRESS_PERFEXNETPROFITTOSHAREHOLDER(B2789,$C$1)/1000000,"")</f>
        <v/>
      </c>
      <c r="F2789" s="13" t="str">
        <f>IFERROR([1]!EM_S_PROFITNOTICE_FORECASTT(B2789,$C$1)/1000000,"")</f>
        <v/>
      </c>
      <c r="G2789" s="13" t="str">
        <f>IFERROR([1]!EM_S_PROFITNOTICE_FORECASTL(B2789,$C$1)/1000000,"")</f>
        <v/>
      </c>
      <c r="H2789" s="13" t="str">
        <f t="shared" si="303"/>
        <v/>
      </c>
      <c r="I2789" s="20">
        <f>IFERROR([1]!EM_S_QSTM07_IS(B2789,"61",$I$1,"1")/1000000,"")</f>
        <v>19.69496075</v>
      </c>
      <c r="J2789" s="13">
        <f t="shared" si="301"/>
        <v>6.1267372399999971</v>
      </c>
      <c r="K2789" s="13">
        <f>IFERROR([1]!EM_S_QSTM07_IS(B2789,"61",$K$2,"1")/1000000,"")</f>
        <v>17.770482480000002</v>
      </c>
      <c r="L2789" s="14">
        <f t="shared" si="304"/>
        <v>-0.6552295500757841</v>
      </c>
      <c r="M2789" s="33" t="str">
        <f ca="1">[1]!EM_S_MAJASSRES_NUM(B2789,$M$2,$M$1)</f>
        <v/>
      </c>
      <c r="N2789" s="29" t="str">
        <f t="shared" si="305"/>
        <v/>
      </c>
      <c r="O2789" s="21">
        <f t="shared" ca="1" si="306"/>
        <v>-0.6552295500757841</v>
      </c>
      <c r="P2789" s="10" t="str">
        <f t="shared" si="307"/>
        <v>财报</v>
      </c>
    </row>
    <row r="2790" spans="1:16" x14ac:dyDescent="0.2">
      <c r="A2790" s="17">
        <f t="shared" ca="1" si="302"/>
        <v>1216</v>
      </c>
      <c r="B2790" s="8" t="s">
        <v>5574</v>
      </c>
      <c r="C2790" s="8" t="s">
        <v>5575</v>
      </c>
      <c r="D2790" s="13">
        <f>IFERROR([1]!EM_S_QSTM07_IS(B2790,"61",$C$1,"1")/1000000,"")</f>
        <v>15.509049920000001</v>
      </c>
      <c r="E2790" s="13" t="str">
        <f>IFERROR([1]!EM_S_PERFORMANCEEXPRESS_PERFEXNETPROFITTOSHAREHOLDER(B2790,$C$1)/1000000,"")</f>
        <v/>
      </c>
      <c r="F2790" s="13" t="str">
        <f>IFERROR([1]!EM_S_PROFITNOTICE_FORECASTT(B2790,$C$1)/1000000,"")</f>
        <v/>
      </c>
      <c r="G2790" s="13" t="str">
        <f>IFERROR([1]!EM_S_PROFITNOTICE_FORECASTL(B2790,$C$1)/1000000,"")</f>
        <v/>
      </c>
      <c r="H2790" s="13" t="str">
        <f t="shared" si="303"/>
        <v/>
      </c>
      <c r="I2790" s="20">
        <f>IFERROR([1]!EM_S_QSTM07_IS(B2790,"61",$I$1,"1")/1000000,"")</f>
        <v>11.96855152</v>
      </c>
      <c r="J2790" s="13">
        <f t="shared" si="301"/>
        <v>3.5404984000000006</v>
      </c>
      <c r="K2790" s="13">
        <f>IFERROR([1]!EM_S_QSTM07_IS(B2790,"61",$K$2,"1")/1000000,"")</f>
        <v>17.452950829999999</v>
      </c>
      <c r="L2790" s="14">
        <f t="shared" si="304"/>
        <v>-0.7971404128455909</v>
      </c>
      <c r="M2790" s="33" t="str">
        <f ca="1">[1]!EM_S_MAJASSRES_NUM(B2790,$M$2,$M$1)</f>
        <v/>
      </c>
      <c r="N2790" s="29" t="str">
        <f t="shared" si="305"/>
        <v/>
      </c>
      <c r="O2790" s="21">
        <f t="shared" ca="1" si="306"/>
        <v>-0.7971404128455909</v>
      </c>
      <c r="P2790" s="10" t="str">
        <f t="shared" si="307"/>
        <v>财报</v>
      </c>
    </row>
    <row r="2791" spans="1:16" x14ac:dyDescent="0.2">
      <c r="A2791" s="17">
        <f t="shared" ca="1" si="302"/>
        <v>232</v>
      </c>
      <c r="B2791" s="8" t="s">
        <v>5576</v>
      </c>
      <c r="C2791" s="8" t="s">
        <v>5577</v>
      </c>
      <c r="D2791" s="13">
        <f>IFERROR([1]!EM_S_QSTM07_IS(B2791,"61",$C$1,"1")/1000000,"")</f>
        <v>12.81514576</v>
      </c>
      <c r="E2791" s="13" t="str">
        <f>IFERROR([1]!EM_S_PERFORMANCEEXPRESS_PERFEXNETPROFITTOSHAREHOLDER(B2791,$C$1)/1000000,"")</f>
        <v/>
      </c>
      <c r="F2791" s="13" t="str">
        <f>IFERROR([1]!EM_S_PROFITNOTICE_FORECASTT(B2791,$C$1)/1000000,"")</f>
        <v/>
      </c>
      <c r="G2791" s="13" t="str">
        <f>IFERROR([1]!EM_S_PROFITNOTICE_FORECASTL(B2791,$C$1)/1000000,"")</f>
        <v/>
      </c>
      <c r="H2791" s="13" t="str">
        <f t="shared" si="303"/>
        <v/>
      </c>
      <c r="I2791" s="20">
        <f>IFERROR([1]!EM_S_QSTM07_IS(B2791,"61",$I$1,"1")/1000000,"")</f>
        <v>-11.73772108</v>
      </c>
      <c r="J2791" s="13">
        <f t="shared" si="301"/>
        <v>24.55286684</v>
      </c>
      <c r="K2791" s="13">
        <f>IFERROR([1]!EM_S_QSTM07_IS(B2791,"61",$K$2,"1")/1000000,"")</f>
        <v>12.916826990000001</v>
      </c>
      <c r="L2791" s="14">
        <f t="shared" si="304"/>
        <v>0.90084351667854912</v>
      </c>
      <c r="M2791" s="33" t="str">
        <f ca="1">[1]!EM_S_MAJASSRES_NUM(B2791,$M$2,$M$1)</f>
        <v/>
      </c>
      <c r="N2791" s="29" t="str">
        <f t="shared" si="305"/>
        <v/>
      </c>
      <c r="O2791" s="21">
        <f t="shared" ca="1" si="306"/>
        <v>0.90084351667854912</v>
      </c>
      <c r="P2791" s="10" t="str">
        <f t="shared" si="307"/>
        <v>财报</v>
      </c>
    </row>
    <row r="2792" spans="1:16" x14ac:dyDescent="0.2">
      <c r="A2792" s="17">
        <f t="shared" ca="1" si="302"/>
        <v>1282</v>
      </c>
      <c r="B2792" s="8" t="s">
        <v>5578</v>
      </c>
      <c r="C2792" s="8" t="s">
        <v>5579</v>
      </c>
      <c r="D2792" s="13">
        <f>IFERROR([1]!EM_S_QSTM07_IS(B2792,"61",$C$1,"1")/1000000,"")</f>
        <v>132.93966276999998</v>
      </c>
      <c r="E2792" s="13" t="str">
        <f>IFERROR([1]!EM_S_PERFORMANCEEXPRESS_PERFEXNETPROFITTOSHAREHOLDER(B2792,$C$1)/1000000,"")</f>
        <v/>
      </c>
      <c r="F2792" s="13" t="str">
        <f>IFERROR([1]!EM_S_PROFITNOTICE_FORECASTT(B2792,$C$1)/1000000,"")</f>
        <v/>
      </c>
      <c r="G2792" s="13" t="str">
        <f>IFERROR([1]!EM_S_PROFITNOTICE_FORECASTL(B2792,$C$1)/1000000,"")</f>
        <v/>
      </c>
      <c r="H2792" s="13" t="str">
        <f t="shared" si="303"/>
        <v/>
      </c>
      <c r="I2792" s="20">
        <f>IFERROR([1]!EM_S_QSTM07_IS(B2792,"61",$I$1,"1")/1000000,"")</f>
        <v>118.25300362999999</v>
      </c>
      <c r="J2792" s="13">
        <f t="shared" si="301"/>
        <v>14.686659139999989</v>
      </c>
      <c r="K2792" s="13">
        <f>IFERROR([1]!EM_S_QSTM07_IS(B2792,"61",$K$2,"1")/1000000,"")</f>
        <v>95.586668010000011</v>
      </c>
      <c r="L2792" s="14">
        <f t="shared" si="304"/>
        <v>-0.84635243129864601</v>
      </c>
      <c r="M2792" s="33" t="str">
        <f ca="1">[1]!EM_S_MAJASSRES_NUM(B2792,$M$2,$M$1)</f>
        <v/>
      </c>
      <c r="N2792" s="29" t="str">
        <f t="shared" si="305"/>
        <v/>
      </c>
      <c r="O2792" s="21">
        <f t="shared" ca="1" si="306"/>
        <v>-0.84635243129864601</v>
      </c>
      <c r="P2792" s="10" t="str">
        <f t="shared" si="307"/>
        <v>财报</v>
      </c>
    </row>
    <row r="2793" spans="1:16" x14ac:dyDescent="0.2">
      <c r="A2793" s="17" t="str">
        <f t="shared" ca="1" si="302"/>
        <v/>
      </c>
      <c r="B2793" s="8" t="s">
        <v>5580</v>
      </c>
      <c r="C2793" s="8" t="s">
        <v>5581</v>
      </c>
      <c r="D2793" s="13">
        <f>IFERROR([1]!EM_S_QSTM07_IS(B2793,"61",$C$1,"1")/1000000,"")</f>
        <v>-16.09685069</v>
      </c>
      <c r="E2793" s="13" t="str">
        <f>IFERROR([1]!EM_S_PERFORMANCEEXPRESS_PERFEXNETPROFITTOSHAREHOLDER(B2793,$C$1)/1000000,"")</f>
        <v/>
      </c>
      <c r="F2793" s="13" t="str">
        <f>IFERROR([1]!EM_S_PROFITNOTICE_FORECASTT(B2793,$C$1)/1000000,"")</f>
        <v/>
      </c>
      <c r="G2793" s="13" t="str">
        <f>IFERROR([1]!EM_S_PROFITNOTICE_FORECASTL(B2793,$C$1)/1000000,"")</f>
        <v/>
      </c>
      <c r="H2793" s="13" t="str">
        <f t="shared" si="303"/>
        <v/>
      </c>
      <c r="I2793" s="20">
        <f>IFERROR([1]!EM_S_QSTM07_IS(B2793,"61",$I$1,"1")/1000000,"")</f>
        <v>-1.77418247</v>
      </c>
      <c r="J2793" s="13">
        <f t="shared" si="301"/>
        <v>-14.322668220000001</v>
      </c>
      <c r="K2793" s="13">
        <f>IFERROR([1]!EM_S_QSTM07_IS(B2793,"61",$K$2,"1")/1000000,"")</f>
        <v>4.1822717300000001</v>
      </c>
      <c r="L2793" s="14">
        <f t="shared" si="304"/>
        <v>-4.4246144546901549</v>
      </c>
      <c r="M2793" s="33" t="str">
        <f ca="1">[1]!EM_S_MAJASSRES_NUM(B2793,$M$2,$M$1)</f>
        <v/>
      </c>
      <c r="N2793" s="29">
        <f t="shared" si="305"/>
        <v>1</v>
      </c>
      <c r="O2793" s="21" t="str">
        <f t="shared" ca="1" si="306"/>
        <v/>
      </c>
      <c r="P2793" s="10" t="str">
        <f t="shared" si="307"/>
        <v>财报</v>
      </c>
    </row>
    <row r="2794" spans="1:16" x14ac:dyDescent="0.2">
      <c r="A2794" s="17">
        <f t="shared" ca="1" si="302"/>
        <v>635</v>
      </c>
      <c r="B2794" s="8" t="s">
        <v>5582</v>
      </c>
      <c r="C2794" s="8" t="s">
        <v>5583</v>
      </c>
      <c r="D2794" s="13">
        <f>IFERROR([1]!EM_S_QSTM07_IS(B2794,"61",$C$1,"1")/1000000,"")</f>
        <v>55.397304310000003</v>
      </c>
      <c r="E2794" s="13" t="str">
        <f>IFERROR([1]!EM_S_PERFORMANCEEXPRESS_PERFEXNETPROFITTOSHAREHOLDER(B2794,$C$1)/1000000,"")</f>
        <v/>
      </c>
      <c r="F2794" s="13" t="str">
        <f>IFERROR([1]!EM_S_PROFITNOTICE_FORECASTT(B2794,$C$1)/1000000,"")</f>
        <v/>
      </c>
      <c r="G2794" s="13" t="str">
        <f>IFERROR([1]!EM_S_PROFITNOTICE_FORECASTL(B2794,$C$1)/1000000,"")</f>
        <v/>
      </c>
      <c r="H2794" s="13" t="str">
        <f t="shared" si="303"/>
        <v/>
      </c>
      <c r="I2794" s="20">
        <f>IFERROR([1]!EM_S_QSTM07_IS(B2794,"61",$I$1,"1")/1000000,"")</f>
        <v>28.818980700000001</v>
      </c>
      <c r="J2794" s="13">
        <f t="shared" si="301"/>
        <v>26.578323610000002</v>
      </c>
      <c r="K2794" s="13">
        <f>IFERROR([1]!EM_S_QSTM07_IS(B2794,"61",$K$2,"1")/1000000,"")</f>
        <v>38.805606779999998</v>
      </c>
      <c r="L2794" s="14">
        <f t="shared" si="304"/>
        <v>-0.31509063211715604</v>
      </c>
      <c r="M2794" s="33" t="str">
        <f ca="1">[1]!EM_S_MAJASSRES_NUM(B2794,$M$2,$M$1)</f>
        <v/>
      </c>
      <c r="N2794" s="29" t="str">
        <f t="shared" si="305"/>
        <v/>
      </c>
      <c r="O2794" s="21">
        <f t="shared" ca="1" si="306"/>
        <v>-0.31509063211715604</v>
      </c>
      <c r="P2794" s="10" t="str">
        <f t="shared" si="307"/>
        <v>财报</v>
      </c>
    </row>
    <row r="2795" spans="1:16" x14ac:dyDescent="0.2">
      <c r="A2795" s="17">
        <f t="shared" ca="1" si="302"/>
        <v>1735</v>
      </c>
      <c r="B2795" s="8" t="s">
        <v>5584</v>
      </c>
      <c r="C2795" s="8" t="s">
        <v>5585</v>
      </c>
      <c r="D2795" s="13">
        <f>IFERROR([1]!EM_S_QSTM07_IS(B2795,"61",$C$1,"1")/1000000,"")</f>
        <v>21.725489239999998</v>
      </c>
      <c r="E2795" s="13" t="str">
        <f>IFERROR([1]!EM_S_PERFORMANCEEXPRESS_PERFEXNETPROFITTOSHAREHOLDER(B2795,$C$1)/1000000,"")</f>
        <v/>
      </c>
      <c r="F2795" s="13" t="str">
        <f>IFERROR([1]!EM_S_PROFITNOTICE_FORECASTT(B2795,$C$1)/1000000,"")</f>
        <v/>
      </c>
      <c r="G2795" s="13" t="str">
        <f>IFERROR([1]!EM_S_PROFITNOTICE_FORECASTL(B2795,$C$1)/1000000,"")</f>
        <v/>
      </c>
      <c r="H2795" s="13" t="str">
        <f t="shared" si="303"/>
        <v/>
      </c>
      <c r="I2795" s="20">
        <f>IFERROR([1]!EM_S_QSTM07_IS(B2795,"61",$I$1,"1")/1000000,"")</f>
        <v>28.113167739999998</v>
      </c>
      <c r="J2795" s="13">
        <f t="shared" si="301"/>
        <v>-6.3876784999999998</v>
      </c>
      <c r="K2795" s="13">
        <f>IFERROR([1]!EM_S_QSTM07_IS(B2795,"61",$K$2,"1")/1000000,"")</f>
        <v>26.663590320000001</v>
      </c>
      <c r="L2795" s="14">
        <f t="shared" si="304"/>
        <v>-1.2395655807540926</v>
      </c>
      <c r="M2795" s="33" t="str">
        <f ca="1">[1]!EM_S_MAJASSRES_NUM(B2795,$M$2,$M$1)</f>
        <v/>
      </c>
      <c r="N2795" s="29" t="str">
        <f t="shared" si="305"/>
        <v/>
      </c>
      <c r="O2795" s="21">
        <f t="shared" ca="1" si="306"/>
        <v>-1.2395655807540926</v>
      </c>
      <c r="P2795" s="10" t="str">
        <f t="shared" si="307"/>
        <v>财报</v>
      </c>
    </row>
    <row r="2796" spans="1:16" x14ac:dyDescent="0.2">
      <c r="A2796" s="17">
        <f t="shared" ca="1" si="302"/>
        <v>1490</v>
      </c>
      <c r="B2796" s="8" t="s">
        <v>5586</v>
      </c>
      <c r="C2796" s="8" t="s">
        <v>5587</v>
      </c>
      <c r="D2796" s="13">
        <f>IFERROR([1]!EM_S_QSTM07_IS(B2796,"61",$C$1,"1")/1000000,"")</f>
        <v>111.0739883</v>
      </c>
      <c r="E2796" s="13" t="str">
        <f>IFERROR([1]!EM_S_PERFORMANCEEXPRESS_PERFEXNETPROFITTOSHAREHOLDER(B2796,$C$1)/1000000,"")</f>
        <v/>
      </c>
      <c r="F2796" s="13" t="str">
        <f>IFERROR([1]!EM_S_PROFITNOTICE_FORECASTT(B2796,$C$1)/1000000,"")</f>
        <v/>
      </c>
      <c r="G2796" s="13" t="str">
        <f>IFERROR([1]!EM_S_PROFITNOTICE_FORECASTL(B2796,$C$1)/1000000,"")</f>
        <v/>
      </c>
      <c r="H2796" s="13" t="str">
        <f t="shared" si="303"/>
        <v/>
      </c>
      <c r="I2796" s="20">
        <f>IFERROR([1]!EM_S_QSTM07_IS(B2796,"61",$I$1,"1")/1000000,"")</f>
        <v>109.66121126</v>
      </c>
      <c r="J2796" s="13">
        <f t="shared" si="301"/>
        <v>1.4127770399999946</v>
      </c>
      <c r="K2796" s="13">
        <f>IFERROR([1]!EM_S_QSTM07_IS(B2796,"61",$K$2,"1")/1000000,"")</f>
        <v>73.601423859999997</v>
      </c>
      <c r="L2796" s="14">
        <f t="shared" si="304"/>
        <v>-0.98080503112701611</v>
      </c>
      <c r="M2796" s="33" t="str">
        <f ca="1">[1]!EM_S_MAJASSRES_NUM(B2796,$M$2,$M$1)</f>
        <v/>
      </c>
      <c r="N2796" s="29" t="str">
        <f t="shared" si="305"/>
        <v/>
      </c>
      <c r="O2796" s="21">
        <f t="shared" ca="1" si="306"/>
        <v>-0.98080503112701611</v>
      </c>
      <c r="P2796" s="10" t="str">
        <f t="shared" si="307"/>
        <v>财报</v>
      </c>
    </row>
    <row r="2797" spans="1:16" x14ac:dyDescent="0.2">
      <c r="A2797" s="17">
        <f t="shared" ca="1" si="302"/>
        <v>333</v>
      </c>
      <c r="B2797" s="8" t="s">
        <v>5588</v>
      </c>
      <c r="C2797" s="8" t="s">
        <v>5589</v>
      </c>
      <c r="D2797" s="13">
        <f>IFERROR([1]!EM_S_QSTM07_IS(B2797,"61",$C$1,"1")/1000000,"")</f>
        <v>90.637803419999997</v>
      </c>
      <c r="E2797" s="13" t="str">
        <f>IFERROR([1]!EM_S_PERFORMANCEEXPRESS_PERFEXNETPROFITTOSHAREHOLDER(B2797,$C$1)/1000000,"")</f>
        <v/>
      </c>
      <c r="F2797" s="13" t="str">
        <f>IFERROR([1]!EM_S_PROFITNOTICE_FORECASTT(B2797,$C$1)/1000000,"")</f>
        <v/>
      </c>
      <c r="G2797" s="13" t="str">
        <f>IFERROR([1]!EM_S_PROFITNOTICE_FORECASTL(B2797,$C$1)/1000000,"")</f>
        <v/>
      </c>
      <c r="H2797" s="13" t="str">
        <f t="shared" si="303"/>
        <v/>
      </c>
      <c r="I2797" s="20">
        <f>IFERROR([1]!EM_S_QSTM07_IS(B2797,"61",$I$1,"1")/1000000,"")</f>
        <v>44.535498820000001</v>
      </c>
      <c r="J2797" s="13">
        <f t="shared" si="301"/>
        <v>46.102304599999997</v>
      </c>
      <c r="K2797" s="13">
        <f>IFERROR([1]!EM_S_QSTM07_IS(B2797,"61",$K$2,"1")/1000000,"")</f>
        <v>32.485639769999999</v>
      </c>
      <c r="L2797" s="14">
        <f t="shared" si="304"/>
        <v>0.4191595094449943</v>
      </c>
      <c r="M2797" s="33" t="str">
        <f ca="1">[1]!EM_S_MAJASSRES_NUM(B2797,$M$2,$M$1)</f>
        <v/>
      </c>
      <c r="N2797" s="29" t="str">
        <f t="shared" si="305"/>
        <v/>
      </c>
      <c r="O2797" s="21">
        <f t="shared" ca="1" si="306"/>
        <v>0.4191595094449943</v>
      </c>
      <c r="P2797" s="10" t="str">
        <f t="shared" si="307"/>
        <v>财报</v>
      </c>
    </row>
    <row r="2798" spans="1:16" x14ac:dyDescent="0.2">
      <c r="A2798" s="17">
        <f t="shared" ca="1" si="302"/>
        <v>1035</v>
      </c>
      <c r="B2798" s="8" t="s">
        <v>5590</v>
      </c>
      <c r="C2798" s="8" t="s">
        <v>5591</v>
      </c>
      <c r="D2798" s="13">
        <f>IFERROR([1]!EM_S_QSTM07_IS(B2798,"61",$C$1,"1")/1000000,"")</f>
        <v>83.475855559999999</v>
      </c>
      <c r="E2798" s="13" t="str">
        <f>IFERROR([1]!EM_S_PERFORMANCEEXPRESS_PERFEXNETPROFITTOSHAREHOLDER(B2798,$C$1)/1000000,"")</f>
        <v/>
      </c>
      <c r="F2798" s="13" t="str">
        <f>IFERROR([1]!EM_S_PROFITNOTICE_FORECASTT(B2798,$C$1)/1000000,"")</f>
        <v/>
      </c>
      <c r="G2798" s="13" t="str">
        <f>IFERROR([1]!EM_S_PROFITNOTICE_FORECASTL(B2798,$C$1)/1000000,"")</f>
        <v/>
      </c>
      <c r="H2798" s="13" t="str">
        <f t="shared" si="303"/>
        <v/>
      </c>
      <c r="I2798" s="20">
        <f>IFERROR([1]!EM_S_QSTM07_IS(B2798,"61",$I$1,"1")/1000000,"")</f>
        <v>63.895317649999996</v>
      </c>
      <c r="J2798" s="13">
        <f t="shared" si="301"/>
        <v>19.580537910000004</v>
      </c>
      <c r="K2798" s="13">
        <f>IFERROR([1]!EM_S_QSTM07_IS(B2798,"61",$K$2,"1")/1000000,"")</f>
        <v>59.302772350000005</v>
      </c>
      <c r="L2798" s="14">
        <f t="shared" si="304"/>
        <v>-0.66982086782659489</v>
      </c>
      <c r="M2798" s="33" t="str">
        <f ca="1">[1]!EM_S_MAJASSRES_NUM(B2798,$M$2,$M$1)</f>
        <v/>
      </c>
      <c r="N2798" s="29" t="str">
        <f t="shared" si="305"/>
        <v/>
      </c>
      <c r="O2798" s="21">
        <f t="shared" ca="1" si="306"/>
        <v>-0.66982086782659489</v>
      </c>
      <c r="P2798" s="10" t="str">
        <f t="shared" si="307"/>
        <v>财报</v>
      </c>
    </row>
    <row r="2799" spans="1:16" x14ac:dyDescent="0.2">
      <c r="A2799" s="17">
        <f t="shared" ca="1" si="302"/>
        <v>1815</v>
      </c>
      <c r="B2799" s="8" t="s">
        <v>5592</v>
      </c>
      <c r="C2799" s="8" t="s">
        <v>5593</v>
      </c>
      <c r="D2799" s="13">
        <f>IFERROR([1]!EM_S_QSTM07_IS(B2799,"61",$C$1,"1")/1000000,"")</f>
        <v>224.46609418</v>
      </c>
      <c r="E2799" s="13" t="str">
        <f>IFERROR([1]!EM_S_PERFORMANCEEXPRESS_PERFEXNETPROFITTOSHAREHOLDER(B2799,$C$1)/1000000,"")</f>
        <v/>
      </c>
      <c r="F2799" s="13" t="str">
        <f>IFERROR([1]!EM_S_PROFITNOTICE_FORECASTT(B2799,$C$1)/1000000,"")</f>
        <v/>
      </c>
      <c r="G2799" s="13" t="str">
        <f>IFERROR([1]!EM_S_PROFITNOTICE_FORECASTL(B2799,$C$1)/1000000,"")</f>
        <v/>
      </c>
      <c r="H2799" s="13" t="str">
        <f t="shared" si="303"/>
        <v/>
      </c>
      <c r="I2799" s="20">
        <f>IFERROR([1]!EM_S_QSTM07_IS(B2799,"61",$I$1,"1")/1000000,"")</f>
        <v>306.51232041000003</v>
      </c>
      <c r="J2799" s="13">
        <f t="shared" si="301"/>
        <v>-82.04622623000003</v>
      </c>
      <c r="K2799" s="13">
        <f>IFERROR([1]!EM_S_QSTM07_IS(B2799,"61",$K$2,"1")/1000000,"")</f>
        <v>191.19269205000001</v>
      </c>
      <c r="L2799" s="14">
        <f t="shared" si="304"/>
        <v>-1.4291284638041688</v>
      </c>
      <c r="M2799" s="33" t="str">
        <f ca="1">[1]!EM_S_MAJASSRES_NUM(B2799,$M$2,$M$1)</f>
        <v/>
      </c>
      <c r="N2799" s="29" t="str">
        <f t="shared" si="305"/>
        <v/>
      </c>
      <c r="O2799" s="21">
        <f t="shared" ca="1" si="306"/>
        <v>-1.4291284638041688</v>
      </c>
      <c r="P2799" s="10" t="str">
        <f t="shared" si="307"/>
        <v>财报</v>
      </c>
    </row>
    <row r="2800" spans="1:16" x14ac:dyDescent="0.2">
      <c r="A2800" s="17">
        <f t="shared" ca="1" si="302"/>
        <v>540</v>
      </c>
      <c r="B2800" s="8" t="s">
        <v>5594</v>
      </c>
      <c r="C2800" s="8" t="s">
        <v>5595</v>
      </c>
      <c r="D2800" s="13">
        <f>IFERROR([1]!EM_S_QSTM07_IS(B2800,"61",$C$1,"1")/1000000,"")</f>
        <v>109.47597526</v>
      </c>
      <c r="E2800" s="13">
        <f>IFERROR([1]!EM_S_PERFORMANCEEXPRESS_PERFEXNETPROFITTOSHAREHOLDER(B2800,$C$1)/1000000,"")</f>
        <v>115.02070000000001</v>
      </c>
      <c r="F2800" s="13" t="str">
        <f>IFERROR([1]!EM_S_PROFITNOTICE_FORECASTT(B2800,$C$1)/1000000,"")</f>
        <v/>
      </c>
      <c r="G2800" s="13" t="str">
        <f>IFERROR([1]!EM_S_PROFITNOTICE_FORECASTL(B2800,$C$1)/1000000,"")</f>
        <v/>
      </c>
      <c r="H2800" s="13" t="str">
        <f t="shared" si="303"/>
        <v/>
      </c>
      <c r="I2800" s="20">
        <f>IFERROR([1]!EM_S_QSTM07_IS(B2800,"61",$I$1,"1")/1000000,"")</f>
        <v>5.5446857500000002</v>
      </c>
      <c r="J2800" s="13">
        <f t="shared" si="301"/>
        <v>103.93128951</v>
      </c>
      <c r="K2800" s="13">
        <f>IFERROR([1]!EM_S_QSTM07_IS(B2800,"61",$K$2,"1")/1000000,"")</f>
        <v>126.93034400000001</v>
      </c>
      <c r="L2800" s="14">
        <f t="shared" si="304"/>
        <v>-0.18119429732263237</v>
      </c>
      <c r="M2800" s="33" t="str">
        <f ca="1">[1]!EM_S_MAJASSRES_NUM(B2800,$M$2,$M$1)</f>
        <v/>
      </c>
      <c r="N2800" s="29" t="str">
        <f t="shared" si="305"/>
        <v/>
      </c>
      <c r="O2800" s="21">
        <f t="shared" ca="1" si="306"/>
        <v>-0.18119429732263237</v>
      </c>
      <c r="P2800" s="10" t="str">
        <f t="shared" si="307"/>
        <v>财报</v>
      </c>
    </row>
    <row r="2801" spans="1:16" x14ac:dyDescent="0.2">
      <c r="A2801" s="17">
        <f t="shared" ca="1" si="302"/>
        <v>1552</v>
      </c>
      <c r="B2801" s="8" t="s">
        <v>5596</v>
      </c>
      <c r="C2801" s="8" t="s">
        <v>5597</v>
      </c>
      <c r="D2801" s="13">
        <f>IFERROR([1]!EM_S_QSTM07_IS(B2801,"61",$C$1,"1")/1000000,"")</f>
        <v>14.710080230000001</v>
      </c>
      <c r="E2801" s="13" t="str">
        <f>IFERROR([1]!EM_S_PERFORMANCEEXPRESS_PERFEXNETPROFITTOSHAREHOLDER(B2801,$C$1)/1000000,"")</f>
        <v/>
      </c>
      <c r="F2801" s="13" t="str">
        <f>IFERROR([1]!EM_S_PROFITNOTICE_FORECASTT(B2801,$C$1)/1000000,"")</f>
        <v/>
      </c>
      <c r="G2801" s="13" t="str">
        <f>IFERROR([1]!EM_S_PROFITNOTICE_FORECASTL(B2801,$C$1)/1000000,"")</f>
        <v/>
      </c>
      <c r="H2801" s="13" t="str">
        <f t="shared" si="303"/>
        <v/>
      </c>
      <c r="I2801" s="20">
        <f>IFERROR([1]!EM_S_QSTM07_IS(B2801,"61",$I$1,"1")/1000000,"")</f>
        <v>14.915214689999999</v>
      </c>
      <c r="J2801" s="13">
        <f t="shared" si="301"/>
        <v>-0.20513445999999824</v>
      </c>
      <c r="K2801" s="13">
        <f>IFERROR([1]!EM_S_QSTM07_IS(B2801,"61",$K$2,"1")/1000000,"")</f>
        <v>11.777451060000001</v>
      </c>
      <c r="L2801" s="14">
        <f t="shared" si="304"/>
        <v>-1.0174175599588522</v>
      </c>
      <c r="M2801" s="33" t="str">
        <f ca="1">[1]!EM_S_MAJASSRES_NUM(B2801,$M$2,$M$1)</f>
        <v/>
      </c>
      <c r="N2801" s="29" t="str">
        <f t="shared" si="305"/>
        <v/>
      </c>
      <c r="O2801" s="21">
        <f t="shared" ca="1" si="306"/>
        <v>-1.0174175599588522</v>
      </c>
      <c r="P2801" s="10" t="str">
        <f t="shared" si="307"/>
        <v>财报</v>
      </c>
    </row>
    <row r="2802" spans="1:16" x14ac:dyDescent="0.2">
      <c r="A2802" s="17">
        <f t="shared" ca="1" si="302"/>
        <v>80</v>
      </c>
      <c r="B2802" s="8" t="s">
        <v>5598</v>
      </c>
      <c r="C2802" s="8" t="s">
        <v>5599</v>
      </c>
      <c r="D2802" s="13">
        <f>IFERROR([1]!EM_S_QSTM07_IS(B2802,"61",$C$1,"1")/1000000,"")</f>
        <v>2.6509721499999999</v>
      </c>
      <c r="E2802" s="13" t="str">
        <f>IFERROR([1]!EM_S_PERFORMANCEEXPRESS_PERFEXNETPROFITTOSHAREHOLDER(B2802,$C$1)/1000000,"")</f>
        <v/>
      </c>
      <c r="F2802" s="13" t="str">
        <f>IFERROR([1]!EM_S_PROFITNOTICE_FORECASTT(B2802,$C$1)/1000000,"")</f>
        <v/>
      </c>
      <c r="G2802" s="13" t="str">
        <f>IFERROR([1]!EM_S_PROFITNOTICE_FORECASTL(B2802,$C$1)/1000000,"")</f>
        <v/>
      </c>
      <c r="H2802" s="13" t="str">
        <f t="shared" si="303"/>
        <v/>
      </c>
      <c r="I2802" s="20">
        <f>IFERROR([1]!EM_S_QSTM07_IS(B2802,"61",$I$1,"1")/1000000,"")</f>
        <v>-49.890467489999999</v>
      </c>
      <c r="J2802" s="13">
        <f t="shared" si="301"/>
        <v>52.54143964</v>
      </c>
      <c r="K2802" s="13">
        <f>IFERROR([1]!EM_S_QSTM07_IS(B2802,"61",$K$2,"1")/1000000,"")</f>
        <v>-48.123893889999998</v>
      </c>
      <c r="L2802" s="14">
        <f t="shared" si="304"/>
        <v>2.0917952682735415</v>
      </c>
      <c r="M2802" s="33" t="str">
        <f ca="1">[1]!EM_S_MAJASSRES_NUM(B2802,$M$2,$M$1)</f>
        <v/>
      </c>
      <c r="N2802" s="29" t="str">
        <f t="shared" si="305"/>
        <v/>
      </c>
      <c r="O2802" s="21">
        <f t="shared" ca="1" si="306"/>
        <v>2.0917952682735415</v>
      </c>
      <c r="P2802" s="10" t="str">
        <f t="shared" si="307"/>
        <v>财报</v>
      </c>
    </row>
    <row r="2803" spans="1:16" x14ac:dyDescent="0.2">
      <c r="A2803" s="17">
        <f t="shared" ca="1" si="302"/>
        <v>1854</v>
      </c>
      <c r="B2803" s="8" t="s">
        <v>5600</v>
      </c>
      <c r="C2803" s="8" t="s">
        <v>5601</v>
      </c>
      <c r="D2803" s="13">
        <f>IFERROR([1]!EM_S_QSTM07_IS(B2803,"61",$C$1,"1")/1000000,"")</f>
        <v>0.165336380000003</v>
      </c>
      <c r="E2803" s="13" t="str">
        <f>IFERROR([1]!EM_S_PERFORMANCEEXPRESS_PERFEXNETPROFITTOSHAREHOLDER(B2803,$C$1)/1000000,"")</f>
        <v/>
      </c>
      <c r="F2803" s="13" t="str">
        <f>IFERROR([1]!EM_S_PROFITNOTICE_FORECASTT(B2803,$C$1)/1000000,"")</f>
        <v/>
      </c>
      <c r="G2803" s="13" t="str">
        <f>IFERROR([1]!EM_S_PROFITNOTICE_FORECASTL(B2803,$C$1)/1000000,"")</f>
        <v/>
      </c>
      <c r="H2803" s="13" t="str">
        <f t="shared" si="303"/>
        <v/>
      </c>
      <c r="I2803" s="20">
        <f>IFERROR([1]!EM_S_QSTM07_IS(B2803,"61",$I$1,"1")/1000000,"")</f>
        <v>37.879075399999998</v>
      </c>
      <c r="J2803" s="13">
        <f t="shared" si="301"/>
        <v>-37.713739019999991</v>
      </c>
      <c r="K2803" s="13">
        <f>IFERROR([1]!EM_S_QSTM07_IS(B2803,"61",$K$2,"1")/1000000,"")</f>
        <v>71.348308650000007</v>
      </c>
      <c r="L2803" s="14">
        <f t="shared" si="304"/>
        <v>-1.5285863075606345</v>
      </c>
      <c r="M2803" s="33" t="str">
        <f ca="1">[1]!EM_S_MAJASSRES_NUM(B2803,$M$2,$M$1)</f>
        <v/>
      </c>
      <c r="N2803" s="29" t="str">
        <f t="shared" si="305"/>
        <v/>
      </c>
      <c r="O2803" s="21">
        <f t="shared" ca="1" si="306"/>
        <v>-1.5285863075606345</v>
      </c>
      <c r="P2803" s="10" t="str">
        <f t="shared" si="307"/>
        <v>财报</v>
      </c>
    </row>
    <row r="2804" spans="1:16" x14ac:dyDescent="0.2">
      <c r="A2804" s="17">
        <f t="shared" ca="1" si="302"/>
        <v>1760</v>
      </c>
      <c r="B2804" s="8" t="s">
        <v>5602</v>
      </c>
      <c r="C2804" s="8" t="s">
        <v>5603</v>
      </c>
      <c r="D2804" s="13">
        <f>IFERROR([1]!EM_S_QSTM07_IS(B2804,"61",$C$1,"1")/1000000,"")</f>
        <v>25.313232149999997</v>
      </c>
      <c r="E2804" s="13" t="str">
        <f>IFERROR([1]!EM_S_PERFORMANCEEXPRESS_PERFEXNETPROFITTOSHAREHOLDER(B2804,$C$1)/1000000,"")</f>
        <v/>
      </c>
      <c r="F2804" s="13" t="str">
        <f>IFERROR([1]!EM_S_PROFITNOTICE_FORECASTT(B2804,$C$1)/1000000,"")</f>
        <v/>
      </c>
      <c r="G2804" s="13" t="str">
        <f>IFERROR([1]!EM_S_PROFITNOTICE_FORECASTL(B2804,$C$1)/1000000,"")</f>
        <v/>
      </c>
      <c r="H2804" s="13" t="str">
        <f t="shared" si="303"/>
        <v/>
      </c>
      <c r="I2804" s="20">
        <f>IFERROR([1]!EM_S_QSTM07_IS(B2804,"61",$I$1,"1")/1000000,"")</f>
        <v>47.242132820000002</v>
      </c>
      <c r="J2804" s="13">
        <f t="shared" si="301"/>
        <v>-21.928900670000004</v>
      </c>
      <c r="K2804" s="13">
        <f>IFERROR([1]!EM_S_QSTM07_IS(B2804,"61",$K$2,"1")/1000000,"")</f>
        <v>76.435261690000004</v>
      </c>
      <c r="L2804" s="14">
        <f t="shared" si="304"/>
        <v>-1.2868950819968077</v>
      </c>
      <c r="M2804" s="33" t="str">
        <f ca="1">[1]!EM_S_MAJASSRES_NUM(B2804,$M$2,$M$1)</f>
        <v/>
      </c>
      <c r="N2804" s="29" t="str">
        <f t="shared" si="305"/>
        <v/>
      </c>
      <c r="O2804" s="21">
        <f t="shared" ca="1" si="306"/>
        <v>-1.2868950819968077</v>
      </c>
      <c r="P2804" s="10" t="str">
        <f t="shared" si="307"/>
        <v>财报</v>
      </c>
    </row>
    <row r="2805" spans="1:16" x14ac:dyDescent="0.2">
      <c r="A2805" s="17">
        <f t="shared" ca="1" si="302"/>
        <v>1842</v>
      </c>
      <c r="B2805" s="8" t="s">
        <v>5604</v>
      </c>
      <c r="C2805" s="8" t="s">
        <v>5605</v>
      </c>
      <c r="D2805" s="13">
        <f>IFERROR([1]!EM_S_QSTM07_IS(B2805,"61",$C$1,"1")/1000000,"")</f>
        <v>6.4235895599999999</v>
      </c>
      <c r="E2805" s="13" t="str">
        <f>IFERROR([1]!EM_S_PERFORMANCEEXPRESS_PERFEXNETPROFITTOSHAREHOLDER(B2805,$C$1)/1000000,"")</f>
        <v/>
      </c>
      <c r="F2805" s="13" t="str">
        <f>IFERROR([1]!EM_S_PROFITNOTICE_FORECASTT(B2805,$C$1)/1000000,"")</f>
        <v/>
      </c>
      <c r="G2805" s="13" t="str">
        <f>IFERROR([1]!EM_S_PROFITNOTICE_FORECASTL(B2805,$C$1)/1000000,"")</f>
        <v/>
      </c>
      <c r="H2805" s="13" t="str">
        <f t="shared" si="303"/>
        <v/>
      </c>
      <c r="I2805" s="20">
        <f>IFERROR([1]!EM_S_QSTM07_IS(B2805,"61",$I$1,"1")/1000000,"")</f>
        <v>22.498803940000002</v>
      </c>
      <c r="J2805" s="13">
        <f t="shared" si="301"/>
        <v>-16.075214380000002</v>
      </c>
      <c r="K2805" s="13">
        <f>IFERROR([1]!EM_S_QSTM07_IS(B2805,"61",$K$2,"1")/1000000,"")</f>
        <v>32.798354870000004</v>
      </c>
      <c r="L2805" s="14">
        <f t="shared" si="304"/>
        <v>-1.4901225821757198</v>
      </c>
      <c r="M2805" s="33" t="str">
        <f ca="1">[1]!EM_S_MAJASSRES_NUM(B2805,$M$2,$M$1)</f>
        <v/>
      </c>
      <c r="N2805" s="29" t="str">
        <f t="shared" si="305"/>
        <v/>
      </c>
      <c r="O2805" s="21">
        <f t="shared" ca="1" si="306"/>
        <v>-1.4901225821757198</v>
      </c>
      <c r="P2805" s="10" t="str">
        <f t="shared" si="307"/>
        <v>财报</v>
      </c>
    </row>
    <row r="2806" spans="1:16" x14ac:dyDescent="0.2">
      <c r="A2806" s="17">
        <f t="shared" ca="1" si="302"/>
        <v>1577</v>
      </c>
      <c r="B2806" s="8" t="s">
        <v>5606</v>
      </c>
      <c r="C2806" s="8" t="s">
        <v>5607</v>
      </c>
      <c r="D2806" s="13">
        <f>IFERROR([1]!EM_S_QSTM07_IS(B2806,"61",$C$1,"1")/1000000,"")</f>
        <v>17.727586219999999</v>
      </c>
      <c r="E2806" s="13" t="str">
        <f>IFERROR([1]!EM_S_PERFORMANCEEXPRESS_PERFEXNETPROFITTOSHAREHOLDER(B2806,$C$1)/1000000,"")</f>
        <v/>
      </c>
      <c r="F2806" s="13" t="str">
        <f>IFERROR([1]!EM_S_PROFITNOTICE_FORECASTT(B2806,$C$1)/1000000,"")</f>
        <v/>
      </c>
      <c r="G2806" s="13" t="str">
        <f>IFERROR([1]!EM_S_PROFITNOTICE_FORECASTL(B2806,$C$1)/1000000,"")</f>
        <v/>
      </c>
      <c r="H2806" s="13" t="str">
        <f t="shared" si="303"/>
        <v/>
      </c>
      <c r="I2806" s="20">
        <f>IFERROR([1]!EM_S_QSTM07_IS(B2806,"61",$I$1,"1")/1000000,"")</f>
        <v>18.28535711</v>
      </c>
      <c r="J2806" s="13">
        <f t="shared" si="301"/>
        <v>-0.55777089000000046</v>
      </c>
      <c r="K2806" s="13">
        <f>IFERROR([1]!EM_S_QSTM07_IS(B2806,"61",$K$2,"1")/1000000,"")</f>
        <v>13.405519960000001</v>
      </c>
      <c r="L2806" s="14">
        <f t="shared" si="304"/>
        <v>-1.041607553579742</v>
      </c>
      <c r="M2806" s="33" t="str">
        <f ca="1">[1]!EM_S_MAJASSRES_NUM(B2806,$M$2,$M$1)</f>
        <v/>
      </c>
      <c r="N2806" s="29" t="str">
        <f t="shared" si="305"/>
        <v/>
      </c>
      <c r="O2806" s="21">
        <f t="shared" ca="1" si="306"/>
        <v>-1.041607553579742</v>
      </c>
      <c r="P2806" s="10" t="str">
        <f t="shared" si="307"/>
        <v>财报</v>
      </c>
    </row>
    <row r="2807" spans="1:16" x14ac:dyDescent="0.2">
      <c r="A2807" s="17" t="str">
        <f t="shared" ca="1" si="302"/>
        <v/>
      </c>
      <c r="B2807" s="8" t="s">
        <v>5608</v>
      </c>
      <c r="C2807" s="8" t="s">
        <v>5609</v>
      </c>
      <c r="D2807" s="13">
        <f>IFERROR([1]!EM_S_QSTM07_IS(B2807,"61",$C$1,"1")/1000000,"")</f>
        <v>21.55737534</v>
      </c>
      <c r="E2807" s="13">
        <f>IFERROR([1]!EM_S_PERFORMANCEEXPRESS_PERFEXNETPROFITTOSHAREHOLDER(B2807,$C$1)/1000000,"")</f>
        <v>46.974400000000003</v>
      </c>
      <c r="F2807" s="13" t="str">
        <f>IFERROR([1]!EM_S_PROFITNOTICE_FORECASTT(B2807,$C$1)/1000000,"")</f>
        <v/>
      </c>
      <c r="G2807" s="13" t="str">
        <f>IFERROR([1]!EM_S_PROFITNOTICE_FORECASTL(B2807,$C$1)/1000000,"")</f>
        <v/>
      </c>
      <c r="H2807" s="13" t="str">
        <f t="shared" si="303"/>
        <v/>
      </c>
      <c r="I2807" s="20">
        <f>IFERROR([1]!EM_S_QSTM07_IS(B2807,"61",$I$1,"1")/1000000,"")</f>
        <v>25.178202469999999</v>
      </c>
      <c r="J2807" s="13">
        <f t="shared" si="301"/>
        <v>-3.6208271299999986</v>
      </c>
      <c r="K2807" s="13">
        <f>IFERROR([1]!EM_S_QSTM07_IS(B2807,"61",$K$2,"1")/1000000,"")</f>
        <v>7.6250027999999999</v>
      </c>
      <c r="L2807" s="14">
        <f t="shared" si="304"/>
        <v>-1.4748624000505284</v>
      </c>
      <c r="M2807" s="33" t="str">
        <f ca="1">[1]!EM_S_MAJASSRES_NUM(B2807,$M$2,$M$1)</f>
        <v/>
      </c>
      <c r="N2807" s="29">
        <f t="shared" si="305"/>
        <v>1</v>
      </c>
      <c r="O2807" s="21" t="str">
        <f t="shared" ca="1" si="306"/>
        <v/>
      </c>
      <c r="P2807" s="10" t="str">
        <f t="shared" si="307"/>
        <v>财报</v>
      </c>
    </row>
    <row r="2808" spans="1:16" x14ac:dyDescent="0.2">
      <c r="A2808" s="17">
        <f t="shared" ca="1" si="302"/>
        <v>1661</v>
      </c>
      <c r="B2808" s="8" t="s">
        <v>5610</v>
      </c>
      <c r="C2808" s="8" t="s">
        <v>5611</v>
      </c>
      <c r="D2808" s="13">
        <f>IFERROR([1]!EM_S_QSTM07_IS(B2808,"61",$C$1,"1")/1000000,"")</f>
        <v>80.216293879999995</v>
      </c>
      <c r="E2808" s="13" t="str">
        <f>IFERROR([1]!EM_S_PERFORMANCEEXPRESS_PERFEXNETPROFITTOSHAREHOLDER(B2808,$C$1)/1000000,"")</f>
        <v/>
      </c>
      <c r="F2808" s="13" t="str">
        <f>IFERROR([1]!EM_S_PROFITNOTICE_FORECASTT(B2808,$C$1)/1000000,"")</f>
        <v/>
      </c>
      <c r="G2808" s="13" t="str">
        <f>IFERROR([1]!EM_S_PROFITNOTICE_FORECASTL(B2808,$C$1)/1000000,"")</f>
        <v/>
      </c>
      <c r="H2808" s="13" t="str">
        <f t="shared" si="303"/>
        <v/>
      </c>
      <c r="I2808" s="20">
        <f>IFERROR([1]!EM_S_QSTM07_IS(B2808,"61",$I$1,"1")/1000000,"")</f>
        <v>91.251504409999995</v>
      </c>
      <c r="J2808" s="13">
        <f t="shared" si="301"/>
        <v>-11.035210530000001</v>
      </c>
      <c r="K2808" s="13">
        <f>IFERROR([1]!EM_S_QSTM07_IS(B2808,"61",$K$2,"1")/1000000,"")</f>
        <v>80.739609569999999</v>
      </c>
      <c r="L2808" s="14">
        <f t="shared" si="304"/>
        <v>-1.1366765406566977</v>
      </c>
      <c r="M2808" s="33" t="str">
        <f ca="1">[1]!EM_S_MAJASSRES_NUM(B2808,$M$2,$M$1)</f>
        <v/>
      </c>
      <c r="N2808" s="29" t="str">
        <f t="shared" si="305"/>
        <v/>
      </c>
      <c r="O2808" s="21">
        <f t="shared" ca="1" si="306"/>
        <v>-1.1366765406566977</v>
      </c>
      <c r="P2808" s="10" t="str">
        <f t="shared" si="307"/>
        <v>财报</v>
      </c>
    </row>
    <row r="2809" spans="1:16" x14ac:dyDescent="0.2">
      <c r="A2809" s="17">
        <f t="shared" ca="1" si="302"/>
        <v>1602</v>
      </c>
      <c r="B2809" s="8" t="s">
        <v>5612</v>
      </c>
      <c r="C2809" s="8" t="s">
        <v>5613</v>
      </c>
      <c r="D2809" s="13">
        <f>IFERROR([1]!EM_S_QSTM07_IS(B2809,"61",$C$1,"1")/1000000,"")</f>
        <v>74.900908700000002</v>
      </c>
      <c r="E2809" s="13" t="str">
        <f>IFERROR([1]!EM_S_PERFORMANCEEXPRESS_PERFEXNETPROFITTOSHAREHOLDER(B2809,$C$1)/1000000,"")</f>
        <v/>
      </c>
      <c r="F2809" s="13" t="str">
        <f>IFERROR([1]!EM_S_PROFITNOTICE_FORECASTT(B2809,$C$1)/1000000,"")</f>
        <v/>
      </c>
      <c r="G2809" s="13" t="str">
        <f>IFERROR([1]!EM_S_PROFITNOTICE_FORECASTL(B2809,$C$1)/1000000,"")</f>
        <v/>
      </c>
      <c r="H2809" s="13" t="str">
        <f t="shared" si="303"/>
        <v/>
      </c>
      <c r="I2809" s="20">
        <f>IFERROR([1]!EM_S_QSTM07_IS(B2809,"61",$I$1,"1")/1000000,"")</f>
        <v>82.138326450000008</v>
      </c>
      <c r="J2809" s="13">
        <f t="shared" si="301"/>
        <v>-7.2374177500000059</v>
      </c>
      <c r="K2809" s="13">
        <f>IFERROR([1]!EM_S_QSTM07_IS(B2809,"61",$K$2,"1")/1000000,"")</f>
        <v>97.705250559999996</v>
      </c>
      <c r="L2809" s="14">
        <f t="shared" si="304"/>
        <v>-1.0740739899700229</v>
      </c>
      <c r="M2809" s="33" t="str">
        <f ca="1">[1]!EM_S_MAJASSRES_NUM(B2809,$M$2,$M$1)</f>
        <v/>
      </c>
      <c r="N2809" s="29" t="str">
        <f t="shared" si="305"/>
        <v/>
      </c>
      <c r="O2809" s="21">
        <f t="shared" ca="1" si="306"/>
        <v>-1.0740739899700229</v>
      </c>
      <c r="P2809" s="10" t="str">
        <f t="shared" si="307"/>
        <v>财报</v>
      </c>
    </row>
    <row r="2810" spans="1:16" x14ac:dyDescent="0.2">
      <c r="A2810" s="17">
        <f t="shared" ca="1" si="302"/>
        <v>1845</v>
      </c>
      <c r="B2810" s="8" t="s">
        <v>5614</v>
      </c>
      <c r="C2810" s="8" t="s">
        <v>5615</v>
      </c>
      <c r="D2810" s="13">
        <f>IFERROR([1]!EM_S_QSTM07_IS(B2810,"61",$C$1,"1")/1000000,"")</f>
        <v>27.999175999999999</v>
      </c>
      <c r="E2810" s="13" t="str">
        <f>IFERROR([1]!EM_S_PERFORMANCEEXPRESS_PERFEXNETPROFITTOSHAREHOLDER(B2810,$C$1)/1000000,"")</f>
        <v/>
      </c>
      <c r="F2810" s="13" t="str">
        <f>IFERROR([1]!EM_S_PROFITNOTICE_FORECASTT(B2810,$C$1)/1000000,"")</f>
        <v/>
      </c>
      <c r="G2810" s="13" t="str">
        <f>IFERROR([1]!EM_S_PROFITNOTICE_FORECASTL(B2810,$C$1)/1000000,"")</f>
        <v/>
      </c>
      <c r="H2810" s="13" t="str">
        <f t="shared" si="303"/>
        <v/>
      </c>
      <c r="I2810" s="20">
        <f>IFERROR([1]!EM_S_QSTM07_IS(B2810,"61",$I$1,"1")/1000000,"")</f>
        <v>47.915412709999998</v>
      </c>
      <c r="J2810" s="13">
        <f t="shared" si="301"/>
        <v>-19.91623671</v>
      </c>
      <c r="K2810" s="13">
        <f>IFERROR([1]!EM_S_QSTM07_IS(B2810,"61",$K$2,"1")/1000000,"")</f>
        <v>39.827804289999996</v>
      </c>
      <c r="L2810" s="14">
        <f t="shared" si="304"/>
        <v>-1.5000586164625849</v>
      </c>
      <c r="M2810" s="33" t="str">
        <f ca="1">[1]!EM_S_MAJASSRES_NUM(B2810,$M$2,$M$1)</f>
        <v/>
      </c>
      <c r="N2810" s="29" t="str">
        <f t="shared" si="305"/>
        <v/>
      </c>
      <c r="O2810" s="21">
        <f t="shared" ca="1" si="306"/>
        <v>-1.5000586164625849</v>
      </c>
      <c r="P2810" s="10" t="str">
        <f t="shared" si="307"/>
        <v>财报</v>
      </c>
    </row>
    <row r="2811" spans="1:16" x14ac:dyDescent="0.2">
      <c r="A2811" s="17">
        <f t="shared" ca="1" si="302"/>
        <v>1344</v>
      </c>
      <c r="B2811" s="8" t="s">
        <v>5616</v>
      </c>
      <c r="C2811" s="8" t="s">
        <v>5617</v>
      </c>
      <c r="D2811" s="13">
        <f>IFERROR([1]!EM_S_QSTM07_IS(B2811,"61",$C$1,"1")/1000000,"")</f>
        <v>46.441129600000004</v>
      </c>
      <c r="E2811" s="13" t="str">
        <f>IFERROR([1]!EM_S_PERFORMANCEEXPRESS_PERFEXNETPROFITTOSHAREHOLDER(B2811,$C$1)/1000000,"")</f>
        <v/>
      </c>
      <c r="F2811" s="13" t="str">
        <f>IFERROR([1]!EM_S_PROFITNOTICE_FORECASTT(B2811,$C$1)/1000000,"")</f>
        <v/>
      </c>
      <c r="G2811" s="13" t="str">
        <f>IFERROR([1]!EM_S_PROFITNOTICE_FORECASTL(B2811,$C$1)/1000000,"")</f>
        <v/>
      </c>
      <c r="H2811" s="13" t="str">
        <f t="shared" si="303"/>
        <v/>
      </c>
      <c r="I2811" s="20">
        <f>IFERROR([1]!EM_S_QSTM07_IS(B2811,"61",$I$1,"1")/1000000,"")</f>
        <v>43.750598060000002</v>
      </c>
      <c r="J2811" s="13">
        <f t="shared" si="301"/>
        <v>2.6905315400000021</v>
      </c>
      <c r="K2811" s="13">
        <f>IFERROR([1]!EM_S_QSTM07_IS(B2811,"61",$K$2,"1")/1000000,"")</f>
        <v>23.890876160000001</v>
      </c>
      <c r="L2811" s="14">
        <f t="shared" si="304"/>
        <v>-0.88738246676341226</v>
      </c>
      <c r="M2811" s="33" t="str">
        <f ca="1">[1]!EM_S_MAJASSRES_NUM(B2811,$M$2,$M$1)</f>
        <v/>
      </c>
      <c r="N2811" s="29" t="str">
        <f t="shared" si="305"/>
        <v/>
      </c>
      <c r="O2811" s="21">
        <f t="shared" ca="1" si="306"/>
        <v>-0.88738246676341226</v>
      </c>
      <c r="P2811" s="10" t="str">
        <f t="shared" si="307"/>
        <v>财报</v>
      </c>
    </row>
    <row r="2812" spans="1:16" x14ac:dyDescent="0.2">
      <c r="A2812" s="17">
        <f t="shared" ca="1" si="302"/>
        <v>1010</v>
      </c>
      <c r="B2812" s="8" t="s">
        <v>5618</v>
      </c>
      <c r="C2812" s="8" t="s">
        <v>5619</v>
      </c>
      <c r="D2812" s="13">
        <f>IFERROR([1]!EM_S_QSTM07_IS(B2812,"61",$C$1,"1")/1000000,"")</f>
        <v>141.15568482</v>
      </c>
      <c r="E2812" s="13" t="str">
        <f>IFERROR([1]!EM_S_PERFORMANCEEXPRESS_PERFEXNETPROFITTOSHAREHOLDER(B2812,$C$1)/1000000,"")</f>
        <v/>
      </c>
      <c r="F2812" s="13" t="str">
        <f>IFERROR([1]!EM_S_PROFITNOTICE_FORECASTT(B2812,$C$1)/1000000,"")</f>
        <v/>
      </c>
      <c r="G2812" s="13" t="str">
        <f>IFERROR([1]!EM_S_PROFITNOTICE_FORECASTL(B2812,$C$1)/1000000,"")</f>
        <v/>
      </c>
      <c r="H2812" s="13" t="str">
        <f t="shared" si="303"/>
        <v/>
      </c>
      <c r="I2812" s="20">
        <f>IFERROR([1]!EM_S_QSTM07_IS(B2812,"61",$I$1,"1")/1000000,"")</f>
        <v>67.048960120000004</v>
      </c>
      <c r="J2812" s="13">
        <f t="shared" si="301"/>
        <v>74.106724700000001</v>
      </c>
      <c r="K2812" s="13">
        <f>IFERROR([1]!EM_S_QSTM07_IS(B2812,"61",$K$2,"1")/1000000,"")</f>
        <v>211.75264443</v>
      </c>
      <c r="L2812" s="14">
        <f t="shared" si="304"/>
        <v>-0.65003164470752206</v>
      </c>
      <c r="M2812" s="33" t="str">
        <f ca="1">[1]!EM_S_MAJASSRES_NUM(B2812,$M$2,$M$1)</f>
        <v/>
      </c>
      <c r="N2812" s="29" t="str">
        <f t="shared" si="305"/>
        <v/>
      </c>
      <c r="O2812" s="21">
        <f t="shared" ca="1" si="306"/>
        <v>-0.65003164470752206</v>
      </c>
      <c r="P2812" s="10" t="str">
        <f t="shared" si="307"/>
        <v>财报</v>
      </c>
    </row>
    <row r="2813" spans="1:16" x14ac:dyDescent="0.2">
      <c r="A2813" s="17">
        <f t="shared" ca="1" si="302"/>
        <v>1511</v>
      </c>
      <c r="B2813" s="8" t="s">
        <v>5620</v>
      </c>
      <c r="C2813" s="8" t="s">
        <v>5621</v>
      </c>
      <c r="D2813" s="13">
        <f>IFERROR([1]!EM_S_QSTM07_IS(B2813,"61",$C$1,"1")/1000000,"")</f>
        <v>83.562987959999987</v>
      </c>
      <c r="E2813" s="13" t="str">
        <f>IFERROR([1]!EM_S_PERFORMANCEEXPRESS_PERFEXNETPROFITTOSHAREHOLDER(B2813,$C$1)/1000000,"")</f>
        <v/>
      </c>
      <c r="F2813" s="13" t="str">
        <f>IFERROR([1]!EM_S_PROFITNOTICE_FORECASTT(B2813,$C$1)/1000000,"")</f>
        <v/>
      </c>
      <c r="G2813" s="13" t="str">
        <f>IFERROR([1]!EM_S_PROFITNOTICE_FORECASTL(B2813,$C$1)/1000000,"")</f>
        <v/>
      </c>
      <c r="H2813" s="13" t="str">
        <f t="shared" si="303"/>
        <v/>
      </c>
      <c r="I2813" s="20">
        <f>IFERROR([1]!EM_S_QSTM07_IS(B2813,"61",$I$1,"1")/1000000,"")</f>
        <v>82.79103379</v>
      </c>
      <c r="J2813" s="13">
        <f t="shared" si="301"/>
        <v>0.77195416999998656</v>
      </c>
      <c r="K2813" s="13">
        <f>IFERROR([1]!EM_S_QSTM07_IS(B2813,"61",$K$2,"1")/1000000,"")</f>
        <v>81.496530870000001</v>
      </c>
      <c r="L2813" s="14">
        <f t="shared" si="304"/>
        <v>-0.99052776649804419</v>
      </c>
      <c r="M2813" s="33" t="str">
        <f ca="1">[1]!EM_S_MAJASSRES_NUM(B2813,$M$2,$M$1)</f>
        <v/>
      </c>
      <c r="N2813" s="29" t="str">
        <f t="shared" si="305"/>
        <v/>
      </c>
      <c r="O2813" s="21">
        <f t="shared" ca="1" si="306"/>
        <v>-0.99052776649804419</v>
      </c>
      <c r="P2813" s="10" t="str">
        <f t="shared" si="307"/>
        <v>财报</v>
      </c>
    </row>
    <row r="2814" spans="1:16" x14ac:dyDescent="0.2">
      <c r="A2814" s="17">
        <f t="shared" ca="1" si="302"/>
        <v>282</v>
      </c>
      <c r="B2814" s="8" t="s">
        <v>5622</v>
      </c>
      <c r="C2814" s="8" t="s">
        <v>5623</v>
      </c>
      <c r="D2814" s="13">
        <f>IFERROR([1]!EM_S_QSTM07_IS(B2814,"61",$C$1,"1")/1000000,"")</f>
        <v>49.145072280000001</v>
      </c>
      <c r="E2814" s="13" t="str">
        <f>IFERROR([1]!EM_S_PERFORMANCEEXPRESS_PERFEXNETPROFITTOSHAREHOLDER(B2814,$C$1)/1000000,"")</f>
        <v/>
      </c>
      <c r="F2814" s="13" t="str">
        <f>IFERROR([1]!EM_S_PROFITNOTICE_FORECASTT(B2814,$C$1)/1000000,"")</f>
        <v/>
      </c>
      <c r="G2814" s="13" t="str">
        <f>IFERROR([1]!EM_S_PROFITNOTICE_FORECASTL(B2814,$C$1)/1000000,"")</f>
        <v/>
      </c>
      <c r="H2814" s="13" t="str">
        <f t="shared" si="303"/>
        <v/>
      </c>
      <c r="I2814" s="20">
        <f>IFERROR([1]!EM_S_QSTM07_IS(B2814,"61",$I$1,"1")/1000000,"")</f>
        <v>-11.81669349</v>
      </c>
      <c r="J2814" s="13">
        <f t="shared" si="301"/>
        <v>60.96176577</v>
      </c>
      <c r="K2814" s="13">
        <f>IFERROR([1]!EM_S_QSTM07_IS(B2814,"61",$K$2,"1")/1000000,"")</f>
        <v>37.201425669999999</v>
      </c>
      <c r="L2814" s="14">
        <f t="shared" si="304"/>
        <v>0.63869434227518951</v>
      </c>
      <c r="M2814" s="33" t="str">
        <f ca="1">[1]!EM_S_MAJASSRES_NUM(B2814,$M$2,$M$1)</f>
        <v/>
      </c>
      <c r="N2814" s="29" t="str">
        <f t="shared" si="305"/>
        <v/>
      </c>
      <c r="O2814" s="21">
        <f t="shared" ca="1" si="306"/>
        <v>0.63869434227518951</v>
      </c>
      <c r="P2814" s="10" t="str">
        <f t="shared" si="307"/>
        <v>财报</v>
      </c>
    </row>
    <row r="2815" spans="1:16" x14ac:dyDescent="0.2">
      <c r="A2815" s="17">
        <f t="shared" ca="1" si="302"/>
        <v>1964</v>
      </c>
      <c r="B2815" s="8" t="s">
        <v>5624</v>
      </c>
      <c r="C2815" s="8" t="s">
        <v>5625</v>
      </c>
      <c r="D2815" s="13">
        <f>IFERROR([1]!EM_S_QSTM07_IS(B2815,"61",$C$1,"1")/1000000,"")</f>
        <v>134.20457306999998</v>
      </c>
      <c r="E2815" s="13" t="str">
        <f>IFERROR([1]!EM_S_PERFORMANCEEXPRESS_PERFEXNETPROFITTOSHAREHOLDER(B2815,$C$1)/1000000,"")</f>
        <v/>
      </c>
      <c r="F2815" s="13" t="str">
        <f>IFERROR([1]!EM_S_PROFITNOTICE_FORECASTT(B2815,$C$1)/1000000,"")</f>
        <v/>
      </c>
      <c r="G2815" s="13" t="str">
        <f>IFERROR([1]!EM_S_PROFITNOTICE_FORECASTL(B2815,$C$1)/1000000,"")</f>
        <v/>
      </c>
      <c r="H2815" s="13" t="str">
        <f t="shared" si="303"/>
        <v/>
      </c>
      <c r="I2815" s="20">
        <f>IFERROR([1]!EM_S_QSTM07_IS(B2815,"61",$I$1,"1")/1000000,"")</f>
        <v>270.71732327000001</v>
      </c>
      <c r="J2815" s="13">
        <f t="shared" si="301"/>
        <v>-136.51275020000003</v>
      </c>
      <c r="K2815" s="13">
        <f>IFERROR([1]!EM_S_QSTM07_IS(B2815,"61",$K$2,"1")/1000000,"")</f>
        <v>96.329019650000006</v>
      </c>
      <c r="L2815" s="14">
        <f t="shared" si="304"/>
        <v>-2.4171508305181848</v>
      </c>
      <c r="M2815" s="33" t="str">
        <f ca="1">[1]!EM_S_MAJASSRES_NUM(B2815,$M$2,$M$1)</f>
        <v/>
      </c>
      <c r="N2815" s="29" t="str">
        <f t="shared" si="305"/>
        <v/>
      </c>
      <c r="O2815" s="21">
        <f t="shared" ca="1" si="306"/>
        <v>-2.4171508305181848</v>
      </c>
      <c r="P2815" s="10" t="str">
        <f t="shared" si="307"/>
        <v>财报</v>
      </c>
    </row>
    <row r="2816" spans="1:16" x14ac:dyDescent="0.2">
      <c r="A2816" s="17">
        <f t="shared" ca="1" si="302"/>
        <v>1806</v>
      </c>
      <c r="B2816" s="8" t="s">
        <v>5626</v>
      </c>
      <c r="C2816" s="8" t="s">
        <v>5627</v>
      </c>
      <c r="D2816" s="13">
        <f>IFERROR([1]!EM_S_QSTM07_IS(B2816,"61",$C$1,"1")/1000000,"")</f>
        <v>7.2191820499999997</v>
      </c>
      <c r="E2816" s="13" t="str">
        <f>IFERROR([1]!EM_S_PERFORMANCEEXPRESS_PERFEXNETPROFITTOSHAREHOLDER(B2816,$C$1)/1000000,"")</f>
        <v/>
      </c>
      <c r="F2816" s="13" t="str">
        <f>IFERROR([1]!EM_S_PROFITNOTICE_FORECASTT(B2816,$C$1)/1000000,"")</f>
        <v/>
      </c>
      <c r="G2816" s="13" t="str">
        <f>IFERROR([1]!EM_S_PROFITNOTICE_FORECASTL(B2816,$C$1)/1000000,"")</f>
        <v/>
      </c>
      <c r="H2816" s="13" t="str">
        <f t="shared" si="303"/>
        <v/>
      </c>
      <c r="I2816" s="20">
        <f>IFERROR([1]!EM_S_QSTM07_IS(B2816,"61",$I$1,"1")/1000000,"")</f>
        <v>12.319597760000001</v>
      </c>
      <c r="J2816" s="13">
        <f t="shared" si="301"/>
        <v>-5.1004157100000009</v>
      </c>
      <c r="K2816" s="13">
        <f>IFERROR([1]!EM_S_QSTM07_IS(B2816,"61",$K$2,"1")/1000000,"")</f>
        <v>12.44845067</v>
      </c>
      <c r="L2816" s="14">
        <f t="shared" si="304"/>
        <v>-1.4097229322112903</v>
      </c>
      <c r="M2816" s="33" t="str">
        <f ca="1">[1]!EM_S_MAJASSRES_NUM(B2816,$M$2,$M$1)</f>
        <v/>
      </c>
      <c r="N2816" s="29" t="str">
        <f t="shared" si="305"/>
        <v/>
      </c>
      <c r="O2816" s="21">
        <f t="shared" ca="1" si="306"/>
        <v>-1.4097229322112903</v>
      </c>
      <c r="P2816" s="10" t="str">
        <f t="shared" si="307"/>
        <v>财报</v>
      </c>
    </row>
    <row r="2817" spans="1:16" x14ac:dyDescent="0.2">
      <c r="A2817" s="17">
        <f t="shared" ca="1" si="302"/>
        <v>1747</v>
      </c>
      <c r="B2817" s="8" t="s">
        <v>5628</v>
      </c>
      <c r="C2817" s="8" t="s">
        <v>5629</v>
      </c>
      <c r="D2817" s="13">
        <f>IFERROR([1]!EM_S_QSTM07_IS(B2817,"61",$C$1,"1")/1000000,"")</f>
        <v>45.333327659999995</v>
      </c>
      <c r="E2817" s="13" t="str">
        <f>IFERROR([1]!EM_S_PERFORMANCEEXPRESS_PERFEXNETPROFITTOSHAREHOLDER(B2817,$C$1)/1000000,"")</f>
        <v/>
      </c>
      <c r="F2817" s="13" t="str">
        <f>IFERROR([1]!EM_S_PROFITNOTICE_FORECASTT(B2817,$C$1)/1000000,"")</f>
        <v/>
      </c>
      <c r="G2817" s="13" t="str">
        <f>IFERROR([1]!EM_S_PROFITNOTICE_FORECASTL(B2817,$C$1)/1000000,"")</f>
        <v/>
      </c>
      <c r="H2817" s="13" t="str">
        <f t="shared" si="303"/>
        <v/>
      </c>
      <c r="I2817" s="20">
        <f>IFERROR([1]!EM_S_QSTM07_IS(B2817,"61",$I$1,"1")/1000000,"")</f>
        <v>55.003277770000004</v>
      </c>
      <c r="J2817" s="13">
        <f t="shared" si="301"/>
        <v>-9.6699501100000091</v>
      </c>
      <c r="K2817" s="13">
        <f>IFERROR([1]!EM_S_QSTM07_IS(B2817,"61",$K$2,"1")/1000000,"")</f>
        <v>37.251836529999999</v>
      </c>
      <c r="L2817" s="14">
        <f t="shared" si="304"/>
        <v>-1.2595831779250002</v>
      </c>
      <c r="M2817" s="33" t="str">
        <f ca="1">[1]!EM_S_MAJASSRES_NUM(B2817,$M$2,$M$1)</f>
        <v/>
      </c>
      <c r="N2817" s="29" t="str">
        <f t="shared" si="305"/>
        <v/>
      </c>
      <c r="O2817" s="21">
        <f t="shared" ca="1" si="306"/>
        <v>-1.2595831779250002</v>
      </c>
      <c r="P2817" s="10" t="str">
        <f t="shared" si="307"/>
        <v>财报</v>
      </c>
    </row>
    <row r="2818" spans="1:16" x14ac:dyDescent="0.2">
      <c r="A2818" s="17">
        <f t="shared" ca="1" si="302"/>
        <v>1527</v>
      </c>
      <c r="B2818" s="8" t="s">
        <v>5630</v>
      </c>
      <c r="C2818" s="8" t="s">
        <v>5631</v>
      </c>
      <c r="D2818" s="13">
        <f>IFERROR([1]!EM_S_QSTM07_IS(B2818,"61",$C$1,"1")/1000000,"")</f>
        <v>28.344168620000001</v>
      </c>
      <c r="E2818" s="13" t="str">
        <f>IFERROR([1]!EM_S_PERFORMANCEEXPRESS_PERFEXNETPROFITTOSHAREHOLDER(B2818,$C$1)/1000000,"")</f>
        <v/>
      </c>
      <c r="F2818" s="13" t="str">
        <f>IFERROR([1]!EM_S_PROFITNOTICE_FORECASTT(B2818,$C$1)/1000000,"")</f>
        <v/>
      </c>
      <c r="G2818" s="13" t="str">
        <f>IFERROR([1]!EM_S_PROFITNOTICE_FORECASTL(B2818,$C$1)/1000000,"")</f>
        <v/>
      </c>
      <c r="H2818" s="13" t="str">
        <f t="shared" si="303"/>
        <v/>
      </c>
      <c r="I2818" s="20">
        <f>IFERROR([1]!EM_S_QSTM07_IS(B2818,"61",$I$1,"1")/1000000,"")</f>
        <v>28.368105079999999</v>
      </c>
      <c r="J2818" s="13">
        <f t="shared" si="301"/>
        <v>-2.393645999999805E-2</v>
      </c>
      <c r="K2818" s="13">
        <f>IFERROR([1]!EM_S_QSTM07_IS(B2818,"61",$K$2,"1")/1000000,"")</f>
        <v>24.916685699999999</v>
      </c>
      <c r="L2818" s="14">
        <f t="shared" si="304"/>
        <v>-1.0009606598681782</v>
      </c>
      <c r="M2818" s="33" t="str">
        <f ca="1">[1]!EM_S_MAJASSRES_NUM(B2818,$M$2,$M$1)</f>
        <v/>
      </c>
      <c r="N2818" s="29" t="str">
        <f t="shared" si="305"/>
        <v/>
      </c>
      <c r="O2818" s="21">
        <f t="shared" ca="1" si="306"/>
        <v>-1.0009606598681782</v>
      </c>
      <c r="P2818" s="10" t="str">
        <f t="shared" si="307"/>
        <v>财报</v>
      </c>
    </row>
    <row r="2819" spans="1:16" x14ac:dyDescent="0.2">
      <c r="A2819" s="17">
        <f t="shared" ca="1" si="302"/>
        <v>1847</v>
      </c>
      <c r="B2819" s="8" t="s">
        <v>5632</v>
      </c>
      <c r="C2819" s="8" t="s">
        <v>5633</v>
      </c>
      <c r="D2819" s="13">
        <f>IFERROR([1]!EM_S_QSTM07_IS(B2819,"61",$C$1,"1")/1000000,"")</f>
        <v>12.26585465</v>
      </c>
      <c r="E2819" s="13" t="str">
        <f>IFERROR([1]!EM_S_PERFORMANCEEXPRESS_PERFEXNETPROFITTOSHAREHOLDER(B2819,$C$1)/1000000,"")</f>
        <v/>
      </c>
      <c r="F2819" s="13" t="str">
        <f>IFERROR([1]!EM_S_PROFITNOTICE_FORECASTT(B2819,$C$1)/1000000,"")</f>
        <v/>
      </c>
      <c r="G2819" s="13" t="str">
        <f>IFERROR([1]!EM_S_PROFITNOTICE_FORECASTL(B2819,$C$1)/1000000,"")</f>
        <v/>
      </c>
      <c r="H2819" s="13" t="str">
        <f t="shared" si="303"/>
        <v/>
      </c>
      <c r="I2819" s="20">
        <f>IFERROR([1]!EM_S_QSTM07_IS(B2819,"61",$I$1,"1")/1000000,"")</f>
        <v>18.079412300000001</v>
      </c>
      <c r="J2819" s="13">
        <f t="shared" si="301"/>
        <v>-5.8135576500000017</v>
      </c>
      <c r="K2819" s="13">
        <f>IFERROR([1]!EM_S_QSTM07_IS(B2819,"61",$K$2,"1")/1000000,"")</f>
        <v>11.589918189999999</v>
      </c>
      <c r="L2819" s="14">
        <f t="shared" si="304"/>
        <v>-1.5016047184022445</v>
      </c>
      <c r="M2819" s="33" t="str">
        <f ca="1">[1]!EM_S_MAJASSRES_NUM(B2819,$M$2,$M$1)</f>
        <v/>
      </c>
      <c r="N2819" s="29" t="str">
        <f t="shared" si="305"/>
        <v/>
      </c>
      <c r="O2819" s="21">
        <f t="shared" ca="1" si="306"/>
        <v>-1.5016047184022445</v>
      </c>
      <c r="P2819" s="10" t="str">
        <f t="shared" si="307"/>
        <v>财报</v>
      </c>
    </row>
    <row r="2820" spans="1:16" x14ac:dyDescent="0.2">
      <c r="A2820" s="17">
        <f t="shared" ca="1" si="302"/>
        <v>785</v>
      </c>
      <c r="B2820" s="8" t="s">
        <v>5634</v>
      </c>
      <c r="C2820" s="8" t="s">
        <v>5635</v>
      </c>
      <c r="D2820" s="13">
        <f>IFERROR([1]!EM_S_QSTM07_IS(B2820,"61",$C$1,"1")/1000000,"")</f>
        <v>14.732204699999999</v>
      </c>
      <c r="E2820" s="13" t="str">
        <f>IFERROR([1]!EM_S_PERFORMANCEEXPRESS_PERFEXNETPROFITTOSHAREHOLDER(B2820,$C$1)/1000000,"")</f>
        <v/>
      </c>
      <c r="F2820" s="13" t="str">
        <f>IFERROR([1]!EM_S_PROFITNOTICE_FORECASTT(B2820,$C$1)/1000000,"")</f>
        <v/>
      </c>
      <c r="G2820" s="13" t="str">
        <f>IFERROR([1]!EM_S_PROFITNOTICE_FORECASTL(B2820,$C$1)/1000000,"")</f>
        <v/>
      </c>
      <c r="H2820" s="13" t="str">
        <f t="shared" si="303"/>
        <v/>
      </c>
      <c r="I2820" s="20">
        <f>IFERROR([1]!EM_S_QSTM07_IS(B2820,"61",$I$1,"1")/1000000,"")</f>
        <v>6.6966681799999996</v>
      </c>
      <c r="J2820" s="13">
        <f t="shared" ref="J2820:J2880" si="308">IFERROR(IF(D2820&lt;&gt;"",D2820-I2820,IF(E2820&lt;&gt;"",E2820-I2820,IF(H2820&lt;&gt;"",H2820-I2820,""))),"")</f>
        <v>8.0355365199999991</v>
      </c>
      <c r="K2820" s="13">
        <f>IFERROR([1]!EM_S_QSTM07_IS(B2820,"61",$K$2,"1")/1000000,"")</f>
        <v>15.474640050000001</v>
      </c>
      <c r="L2820" s="14">
        <f t="shared" si="304"/>
        <v>-0.48072869585099021</v>
      </c>
      <c r="M2820" s="33" t="str">
        <f ca="1">[1]!EM_S_MAJASSRES_NUM(B2820,$M$2,$M$1)</f>
        <v/>
      </c>
      <c r="N2820" s="29" t="str">
        <f t="shared" si="305"/>
        <v/>
      </c>
      <c r="O2820" s="21">
        <f t="shared" ca="1" si="306"/>
        <v>-0.48072869585099021</v>
      </c>
      <c r="P2820" s="10" t="str">
        <f t="shared" si="307"/>
        <v>财报</v>
      </c>
    </row>
    <row r="2821" spans="1:16" x14ac:dyDescent="0.2">
      <c r="A2821" s="17">
        <f t="shared" ref="A2821:A2880" ca="1" si="309">IFERROR(RANK(O2821,$O$4:$O$2880,0),"")</f>
        <v>560</v>
      </c>
      <c r="B2821" s="8" t="s">
        <v>5636</v>
      </c>
      <c r="C2821" s="8" t="s">
        <v>5637</v>
      </c>
      <c r="D2821" s="13">
        <f>IFERROR([1]!EM_S_QSTM07_IS(B2821,"61",$C$1,"1")/1000000,"")</f>
        <v>45.80292</v>
      </c>
      <c r="E2821" s="13" t="str">
        <f>IFERROR([1]!EM_S_PERFORMANCEEXPRESS_PERFEXNETPROFITTOSHAREHOLDER(B2821,$C$1)/1000000,"")</f>
        <v/>
      </c>
      <c r="F2821" s="13" t="str">
        <f>IFERROR([1]!EM_S_PROFITNOTICE_FORECASTT(B2821,$C$1)/1000000,"")</f>
        <v/>
      </c>
      <c r="G2821" s="13" t="str">
        <f>IFERROR([1]!EM_S_PROFITNOTICE_FORECASTL(B2821,$C$1)/1000000,"")</f>
        <v/>
      </c>
      <c r="H2821" s="13" t="str">
        <f t="shared" ref="H2821:H2880" si="310">IFERROR(AVERAGE(F2821:G2821),"")</f>
        <v/>
      </c>
      <c r="I2821" s="20">
        <f>IFERROR([1]!EM_S_QSTM07_IS(B2821,"61",$I$1,"1")/1000000,"")</f>
        <v>11.528855999999999</v>
      </c>
      <c r="J2821" s="13">
        <f t="shared" si="308"/>
        <v>34.274064000000003</v>
      </c>
      <c r="K2821" s="13">
        <f>IFERROR([1]!EM_S_QSTM07_IS(B2821,"61",$K$2,"1")/1000000,"")</f>
        <v>43.384399999999999</v>
      </c>
      <c r="L2821" s="14">
        <f t="shared" ref="L2821:L2880" si="311">IFERROR(IF(J2821="","",(J2821-K2821)/ABS(K2821)),"")</f>
        <v>-0.20999105669318918</v>
      </c>
      <c r="M2821" s="33" t="str">
        <f ca="1">[1]!EM_S_MAJASSRES_NUM(B2821,$M$2,$M$1)</f>
        <v/>
      </c>
      <c r="N2821" s="29" t="str">
        <f t="shared" ref="N2821:N2880" si="312">IFERROR(IF(ABS(K2821)&lt;$N$2,1,""),"")</f>
        <v/>
      </c>
      <c r="O2821" s="21">
        <f t="shared" ref="O2821:O2880" ca="1" si="313">IFERROR(IF(AND(M2821="",N2821=""),L2821,""),"")</f>
        <v>-0.20999105669318918</v>
      </c>
      <c r="P2821" s="10" t="str">
        <f t="shared" ref="P2821:P2880" si="314">IFERROR(IF(D2821&lt;&gt;"","财报",IF(E2821&lt;&gt;"","快报",IF(H2821&lt;&gt;"","预告",""))),"")</f>
        <v>财报</v>
      </c>
    </row>
    <row r="2822" spans="1:16" x14ac:dyDescent="0.2">
      <c r="A2822" s="17">
        <f t="shared" ca="1" si="309"/>
        <v>629</v>
      </c>
      <c r="B2822" s="8" t="s">
        <v>5638</v>
      </c>
      <c r="C2822" s="8" t="s">
        <v>5639</v>
      </c>
      <c r="D2822" s="13">
        <f>IFERROR([1]!EM_S_QSTM07_IS(B2822,"61",$C$1,"1")/1000000,"")</f>
        <v>116.77098473999999</v>
      </c>
      <c r="E2822" s="13">
        <f>IFERROR([1]!EM_S_PERFORMANCEEXPRESS_PERFEXNETPROFITTOSHAREHOLDER(B2822,$C$1)/1000000,"")</f>
        <v>185.084</v>
      </c>
      <c r="F2822" s="13" t="str">
        <f>IFERROR([1]!EM_S_PROFITNOTICE_FORECASTT(B2822,$C$1)/1000000,"")</f>
        <v/>
      </c>
      <c r="G2822" s="13" t="str">
        <f>IFERROR([1]!EM_S_PROFITNOTICE_FORECASTL(B2822,$C$1)/1000000,"")</f>
        <v/>
      </c>
      <c r="H2822" s="13" t="str">
        <f t="shared" si="310"/>
        <v/>
      </c>
      <c r="I2822" s="20">
        <f>IFERROR([1]!EM_S_QSTM07_IS(B2822,"61",$I$1,"1")/1000000,"")</f>
        <v>68.313031290000012</v>
      </c>
      <c r="J2822" s="13">
        <f t="shared" si="308"/>
        <v>48.457953449999977</v>
      </c>
      <c r="K2822" s="13">
        <f>IFERROR([1]!EM_S_QSTM07_IS(B2822,"61",$K$2,"1")/1000000,"")</f>
        <v>69.912502629999992</v>
      </c>
      <c r="L2822" s="14">
        <f t="shared" si="311"/>
        <v>-0.30687714461524229</v>
      </c>
      <c r="M2822" s="33" t="str">
        <f ca="1">[1]!EM_S_MAJASSRES_NUM(B2822,$M$2,$M$1)</f>
        <v/>
      </c>
      <c r="N2822" s="29" t="str">
        <f t="shared" si="312"/>
        <v/>
      </c>
      <c r="O2822" s="21">
        <f t="shared" ca="1" si="313"/>
        <v>-0.30687714461524229</v>
      </c>
      <c r="P2822" s="10" t="str">
        <f t="shared" si="314"/>
        <v>财报</v>
      </c>
    </row>
    <row r="2823" spans="1:16" x14ac:dyDescent="0.2">
      <c r="A2823" s="17" t="str">
        <f t="shared" ca="1" si="309"/>
        <v/>
      </c>
      <c r="B2823" s="8" t="s">
        <v>5640</v>
      </c>
      <c r="C2823" s="8" t="s">
        <v>5641</v>
      </c>
      <c r="D2823" s="13">
        <f>IFERROR([1]!EM_S_QSTM07_IS(B2823,"61",$C$1,"1")/1000000,"")</f>
        <v>31.215355020000001</v>
      </c>
      <c r="E2823" s="13" t="str">
        <f>IFERROR([1]!EM_S_PERFORMANCEEXPRESS_PERFEXNETPROFITTOSHAREHOLDER(B2823,$C$1)/1000000,"")</f>
        <v/>
      </c>
      <c r="F2823" s="13" t="str">
        <f>IFERROR([1]!EM_S_PROFITNOTICE_FORECASTT(B2823,$C$1)/1000000,"")</f>
        <v/>
      </c>
      <c r="G2823" s="13" t="str">
        <f>IFERROR([1]!EM_S_PROFITNOTICE_FORECASTL(B2823,$C$1)/1000000,"")</f>
        <v/>
      </c>
      <c r="H2823" s="13" t="str">
        <f t="shared" si="310"/>
        <v/>
      </c>
      <c r="I2823" s="20">
        <f>IFERROR([1]!EM_S_QSTM07_IS(B2823,"61",$I$1,"1")/1000000,"")</f>
        <v>29.92372898</v>
      </c>
      <c r="J2823" s="13">
        <f t="shared" si="308"/>
        <v>1.2916260400000006</v>
      </c>
      <c r="K2823" s="13">
        <f>IFERROR([1]!EM_S_QSTM07_IS(B2823,"61",$K$2,"1")/1000000,"")</f>
        <v>22.647333850000003</v>
      </c>
      <c r="L2823" s="14">
        <f t="shared" si="311"/>
        <v>-0.94296785446998654</v>
      </c>
      <c r="M2823" s="33">
        <f ca="1">[1]!EM_S_MAJASSRES_NUM(B2823,$M$2,$M$1)</f>
        <v>1</v>
      </c>
      <c r="N2823" s="29" t="str">
        <f t="shared" si="312"/>
        <v/>
      </c>
      <c r="O2823" s="21" t="str">
        <f t="shared" ca="1" si="313"/>
        <v/>
      </c>
      <c r="P2823" s="10" t="str">
        <f t="shared" si="314"/>
        <v>财报</v>
      </c>
    </row>
    <row r="2824" spans="1:16" x14ac:dyDescent="0.2">
      <c r="A2824" s="17" t="str">
        <f t="shared" ca="1" si="309"/>
        <v/>
      </c>
      <c r="B2824" s="8" t="s">
        <v>5642</v>
      </c>
      <c r="C2824" s="8" t="s">
        <v>5643</v>
      </c>
      <c r="D2824" s="13">
        <f>IFERROR([1]!EM_S_QSTM07_IS(B2824,"61",$C$1,"1")/1000000,"")</f>
        <v>-13.228090910000001</v>
      </c>
      <c r="E2824" s="13" t="str">
        <f>IFERROR([1]!EM_S_PERFORMANCEEXPRESS_PERFEXNETPROFITTOSHAREHOLDER(B2824,$C$1)/1000000,"")</f>
        <v/>
      </c>
      <c r="F2824" s="13">
        <f>IFERROR([1]!EM_S_PROFITNOTICE_FORECASTT(B2824,$C$1)/1000000,"")</f>
        <v>-30</v>
      </c>
      <c r="G2824" s="13">
        <f>IFERROR([1]!EM_S_PROFITNOTICE_FORECASTL(B2824,$C$1)/1000000,"")</f>
        <v>-35</v>
      </c>
      <c r="H2824" s="13">
        <f t="shared" si="310"/>
        <v>-32.5</v>
      </c>
      <c r="I2824" s="20">
        <f>IFERROR([1]!EM_S_QSTM07_IS(B2824,"61",$I$1,"1")/1000000,"")</f>
        <v>-18.2448321</v>
      </c>
      <c r="J2824" s="13">
        <f t="shared" si="308"/>
        <v>5.0167411899999994</v>
      </c>
      <c r="K2824" s="13">
        <f>IFERROR([1]!EM_S_QSTM07_IS(B2824,"61",$K$2,"1")/1000000,"")</f>
        <v>-0.41717627999999896</v>
      </c>
      <c r="L2824" s="14">
        <f t="shared" si="311"/>
        <v>13.025470839329628</v>
      </c>
      <c r="M2824" s="33" t="str">
        <f ca="1">[1]!EM_S_MAJASSRES_NUM(B2824,$M$2,$M$1)</f>
        <v/>
      </c>
      <c r="N2824" s="29">
        <f t="shared" si="312"/>
        <v>1</v>
      </c>
      <c r="O2824" s="21" t="str">
        <f t="shared" ca="1" si="313"/>
        <v/>
      </c>
      <c r="P2824" s="10" t="str">
        <f t="shared" si="314"/>
        <v>财报</v>
      </c>
    </row>
    <row r="2825" spans="1:16" x14ac:dyDescent="0.2">
      <c r="A2825" s="17">
        <f t="shared" ca="1" si="309"/>
        <v>1044</v>
      </c>
      <c r="B2825" s="8" t="s">
        <v>5644</v>
      </c>
      <c r="C2825" s="8" t="s">
        <v>5645</v>
      </c>
      <c r="D2825" s="13">
        <f>IFERROR([1]!EM_S_QSTM07_IS(B2825,"61",$C$1,"1")/1000000,"")</f>
        <v>40.799071079999997</v>
      </c>
      <c r="E2825" s="13" t="str">
        <f>IFERROR([1]!EM_S_PERFORMANCEEXPRESS_PERFEXNETPROFITTOSHAREHOLDER(B2825,$C$1)/1000000,"")</f>
        <v/>
      </c>
      <c r="F2825" s="13" t="str">
        <f>IFERROR([1]!EM_S_PROFITNOTICE_FORECASTT(B2825,$C$1)/1000000,"")</f>
        <v/>
      </c>
      <c r="G2825" s="13" t="str">
        <f>IFERROR([1]!EM_S_PROFITNOTICE_FORECASTL(B2825,$C$1)/1000000,"")</f>
        <v/>
      </c>
      <c r="H2825" s="13" t="str">
        <f t="shared" si="310"/>
        <v/>
      </c>
      <c r="I2825" s="20">
        <f>IFERROR([1]!EM_S_QSTM07_IS(B2825,"61",$I$1,"1")/1000000,"")</f>
        <v>30.347454120000002</v>
      </c>
      <c r="J2825" s="13">
        <f t="shared" si="308"/>
        <v>10.451616959999996</v>
      </c>
      <c r="K2825" s="13">
        <f>IFERROR([1]!EM_S_QSTM07_IS(B2825,"61",$K$2,"1")/1000000,"")</f>
        <v>32.04248381</v>
      </c>
      <c r="L2825" s="14">
        <f t="shared" si="311"/>
        <v>-0.67382001276885417</v>
      </c>
      <c r="M2825" s="33" t="str">
        <f ca="1">[1]!EM_S_MAJASSRES_NUM(B2825,$M$2,$M$1)</f>
        <v/>
      </c>
      <c r="N2825" s="29" t="str">
        <f t="shared" si="312"/>
        <v/>
      </c>
      <c r="O2825" s="21">
        <f t="shared" ca="1" si="313"/>
        <v>-0.67382001276885417</v>
      </c>
      <c r="P2825" s="10" t="str">
        <f t="shared" si="314"/>
        <v>财报</v>
      </c>
    </row>
    <row r="2826" spans="1:16" x14ac:dyDescent="0.2">
      <c r="A2826" s="17">
        <f t="shared" ca="1" si="309"/>
        <v>284</v>
      </c>
      <c r="B2826" s="8" t="s">
        <v>5646</v>
      </c>
      <c r="C2826" s="8" t="s">
        <v>5647</v>
      </c>
      <c r="D2826" s="13">
        <f>IFERROR([1]!EM_S_QSTM07_IS(B2826,"61",$C$1,"1")/1000000,"")</f>
        <v>30.484983750000001</v>
      </c>
      <c r="E2826" s="13" t="str">
        <f>IFERROR([1]!EM_S_PERFORMANCEEXPRESS_PERFEXNETPROFITTOSHAREHOLDER(B2826,$C$1)/1000000,"")</f>
        <v/>
      </c>
      <c r="F2826" s="13" t="str">
        <f>IFERROR([1]!EM_S_PROFITNOTICE_FORECASTT(B2826,$C$1)/1000000,"")</f>
        <v/>
      </c>
      <c r="G2826" s="13" t="str">
        <f>IFERROR([1]!EM_S_PROFITNOTICE_FORECASTL(B2826,$C$1)/1000000,"")</f>
        <v/>
      </c>
      <c r="H2826" s="13" t="str">
        <f t="shared" si="310"/>
        <v/>
      </c>
      <c r="I2826" s="20">
        <f>IFERROR([1]!EM_S_QSTM07_IS(B2826,"61",$I$1,"1")/1000000,"")</f>
        <v>-12.255865140000001</v>
      </c>
      <c r="J2826" s="13">
        <f t="shared" si="308"/>
        <v>42.740848890000002</v>
      </c>
      <c r="K2826" s="13">
        <f>IFERROR([1]!EM_S_QSTM07_IS(B2826,"61",$K$2,"1")/1000000,"")</f>
        <v>26.135697100000002</v>
      </c>
      <c r="L2826" s="14">
        <f t="shared" si="311"/>
        <v>0.63534374944986638</v>
      </c>
      <c r="M2826" s="33" t="str">
        <f ca="1">[1]!EM_S_MAJASSRES_NUM(B2826,$M$2,$M$1)</f>
        <v/>
      </c>
      <c r="N2826" s="29" t="str">
        <f t="shared" si="312"/>
        <v/>
      </c>
      <c r="O2826" s="21">
        <f t="shared" ca="1" si="313"/>
        <v>0.63534374944986638</v>
      </c>
      <c r="P2826" s="10" t="str">
        <f t="shared" si="314"/>
        <v>财报</v>
      </c>
    </row>
    <row r="2827" spans="1:16" x14ac:dyDescent="0.2">
      <c r="A2827" s="17">
        <f t="shared" ca="1" si="309"/>
        <v>844</v>
      </c>
      <c r="B2827" s="8" t="s">
        <v>5648</v>
      </c>
      <c r="C2827" s="8" t="s">
        <v>5649</v>
      </c>
      <c r="D2827" s="13">
        <f>IFERROR([1]!EM_S_QSTM07_IS(B2827,"61",$C$1,"1")/1000000,"")</f>
        <v>46.89099143</v>
      </c>
      <c r="E2827" s="13" t="str">
        <f>IFERROR([1]!EM_S_PERFORMANCEEXPRESS_PERFEXNETPROFITTOSHAREHOLDER(B2827,$C$1)/1000000,"")</f>
        <v/>
      </c>
      <c r="F2827" s="13" t="str">
        <f>IFERROR([1]!EM_S_PROFITNOTICE_FORECASTT(B2827,$C$1)/1000000,"")</f>
        <v/>
      </c>
      <c r="G2827" s="13" t="str">
        <f>IFERROR([1]!EM_S_PROFITNOTICE_FORECASTL(B2827,$C$1)/1000000,"")</f>
        <v/>
      </c>
      <c r="H2827" s="13" t="str">
        <f t="shared" si="310"/>
        <v/>
      </c>
      <c r="I2827" s="20">
        <f>IFERROR([1]!EM_S_QSTM07_IS(B2827,"61",$I$1,"1")/1000000,"")</f>
        <v>26.334898930000001</v>
      </c>
      <c r="J2827" s="13">
        <f t="shared" si="308"/>
        <v>20.556092499999998</v>
      </c>
      <c r="K2827" s="13">
        <f>IFERROR([1]!EM_S_QSTM07_IS(B2827,"61",$K$2,"1")/1000000,"")</f>
        <v>43.597267590000001</v>
      </c>
      <c r="L2827" s="14">
        <f t="shared" si="311"/>
        <v>-0.52850043967629312</v>
      </c>
      <c r="M2827" s="33" t="str">
        <f ca="1">[1]!EM_S_MAJASSRES_NUM(B2827,$M$2,$M$1)</f>
        <v/>
      </c>
      <c r="N2827" s="29" t="str">
        <f t="shared" si="312"/>
        <v/>
      </c>
      <c r="O2827" s="21">
        <f t="shared" ca="1" si="313"/>
        <v>-0.52850043967629312</v>
      </c>
      <c r="P2827" s="10" t="str">
        <f t="shared" si="314"/>
        <v>财报</v>
      </c>
    </row>
    <row r="2828" spans="1:16" x14ac:dyDescent="0.2">
      <c r="A2828" s="17">
        <f t="shared" ca="1" si="309"/>
        <v>918</v>
      </c>
      <c r="B2828" s="8" t="s">
        <v>5650</v>
      </c>
      <c r="C2828" s="8" t="s">
        <v>5651</v>
      </c>
      <c r="D2828" s="13">
        <f>IFERROR([1]!EM_S_QSTM07_IS(B2828,"61",$C$1,"1")/1000000,"")</f>
        <v>53.825235240000005</v>
      </c>
      <c r="E2828" s="13" t="str">
        <f>IFERROR([1]!EM_S_PERFORMANCEEXPRESS_PERFEXNETPROFITTOSHAREHOLDER(B2828,$C$1)/1000000,"")</f>
        <v/>
      </c>
      <c r="F2828" s="13" t="str">
        <f>IFERROR([1]!EM_S_PROFITNOTICE_FORECASTT(B2828,$C$1)/1000000,"")</f>
        <v/>
      </c>
      <c r="G2828" s="13" t="str">
        <f>IFERROR([1]!EM_S_PROFITNOTICE_FORECASTL(B2828,$C$1)/1000000,"")</f>
        <v/>
      </c>
      <c r="H2828" s="13" t="str">
        <f t="shared" si="310"/>
        <v/>
      </c>
      <c r="I2828" s="20">
        <f>IFERROR([1]!EM_S_QSTM07_IS(B2828,"61",$I$1,"1")/1000000,"")</f>
        <v>32.348755699999998</v>
      </c>
      <c r="J2828" s="13">
        <f t="shared" si="308"/>
        <v>21.476479540000007</v>
      </c>
      <c r="K2828" s="13">
        <f>IFERROR([1]!EM_S_QSTM07_IS(B2828,"61",$K$2,"1")/1000000,"")</f>
        <v>50.923409970000002</v>
      </c>
      <c r="L2828" s="14">
        <f t="shared" si="311"/>
        <v>-0.57825920234618555</v>
      </c>
      <c r="M2828" s="33" t="str">
        <f ca="1">[1]!EM_S_MAJASSRES_NUM(B2828,$M$2,$M$1)</f>
        <v/>
      </c>
      <c r="N2828" s="29" t="str">
        <f t="shared" si="312"/>
        <v/>
      </c>
      <c r="O2828" s="21">
        <f t="shared" ca="1" si="313"/>
        <v>-0.57825920234618555</v>
      </c>
      <c r="P2828" s="10" t="str">
        <f t="shared" si="314"/>
        <v>财报</v>
      </c>
    </row>
    <row r="2829" spans="1:16" x14ac:dyDescent="0.2">
      <c r="A2829" s="17">
        <f t="shared" ca="1" si="309"/>
        <v>1436</v>
      </c>
      <c r="B2829" s="8" t="s">
        <v>5652</v>
      </c>
      <c r="C2829" s="8" t="s">
        <v>5653</v>
      </c>
      <c r="D2829" s="13">
        <f>IFERROR([1]!EM_S_QSTM07_IS(B2829,"61",$C$1,"1")/1000000,"")</f>
        <v>52.06301217</v>
      </c>
      <c r="E2829" s="13" t="str">
        <f>IFERROR([1]!EM_S_PERFORMANCEEXPRESS_PERFEXNETPROFITTOSHAREHOLDER(B2829,$C$1)/1000000,"")</f>
        <v/>
      </c>
      <c r="F2829" s="13" t="str">
        <f>IFERROR([1]!EM_S_PROFITNOTICE_FORECASTT(B2829,$C$1)/1000000,"")</f>
        <v/>
      </c>
      <c r="G2829" s="13" t="str">
        <f>IFERROR([1]!EM_S_PROFITNOTICE_FORECASTL(B2829,$C$1)/1000000,"")</f>
        <v/>
      </c>
      <c r="H2829" s="13" t="str">
        <f t="shared" si="310"/>
        <v/>
      </c>
      <c r="I2829" s="20">
        <f>IFERROR([1]!EM_S_QSTM07_IS(B2829,"61",$I$1,"1")/1000000,"")</f>
        <v>49.633199479999995</v>
      </c>
      <c r="J2829" s="13">
        <f t="shared" si="308"/>
        <v>2.4298126900000057</v>
      </c>
      <c r="K2829" s="13">
        <f>IFERROR([1]!EM_S_QSTM07_IS(B2829,"61",$K$2,"1")/1000000,"")</f>
        <v>41.141062840000004</v>
      </c>
      <c r="L2829" s="14">
        <f t="shared" si="311"/>
        <v>-0.94093947695396962</v>
      </c>
      <c r="M2829" s="33" t="str">
        <f ca="1">[1]!EM_S_MAJASSRES_NUM(B2829,$M$2,$M$1)</f>
        <v/>
      </c>
      <c r="N2829" s="29" t="str">
        <f t="shared" si="312"/>
        <v/>
      </c>
      <c r="O2829" s="21">
        <f t="shared" ca="1" si="313"/>
        <v>-0.94093947695396962</v>
      </c>
      <c r="P2829" s="10" t="str">
        <f t="shared" si="314"/>
        <v>财报</v>
      </c>
    </row>
    <row r="2830" spans="1:16" x14ac:dyDescent="0.2">
      <c r="A2830" s="17">
        <f t="shared" ca="1" si="309"/>
        <v>1001</v>
      </c>
      <c r="B2830" s="8" t="s">
        <v>5654</v>
      </c>
      <c r="C2830" s="8" t="s">
        <v>5655</v>
      </c>
      <c r="D2830" s="13">
        <f>IFERROR([1]!EM_S_QSTM07_IS(B2830,"61",$C$1,"1")/1000000,"")</f>
        <v>19.779220489999997</v>
      </c>
      <c r="E2830" s="13" t="str">
        <f>IFERROR([1]!EM_S_PERFORMANCEEXPRESS_PERFEXNETPROFITTOSHAREHOLDER(B2830,$C$1)/1000000,"")</f>
        <v/>
      </c>
      <c r="F2830" s="13" t="str">
        <f>IFERROR([1]!EM_S_PROFITNOTICE_FORECASTT(B2830,$C$1)/1000000,"")</f>
        <v/>
      </c>
      <c r="G2830" s="13" t="str">
        <f>IFERROR([1]!EM_S_PROFITNOTICE_FORECASTL(B2830,$C$1)/1000000,"")</f>
        <v/>
      </c>
      <c r="H2830" s="13" t="str">
        <f t="shared" si="310"/>
        <v/>
      </c>
      <c r="I2830" s="20">
        <f>IFERROR([1]!EM_S_QSTM07_IS(B2830,"61",$I$1,"1")/1000000,"")</f>
        <v>12.81266179</v>
      </c>
      <c r="J2830" s="13">
        <f t="shared" si="308"/>
        <v>6.9665586999999967</v>
      </c>
      <c r="K2830" s="13">
        <f>IFERROR([1]!EM_S_QSTM07_IS(B2830,"61",$K$2,"1")/1000000,"")</f>
        <v>19.55821297</v>
      </c>
      <c r="L2830" s="14">
        <f t="shared" si="311"/>
        <v>-0.64380392468954706</v>
      </c>
      <c r="M2830" s="33" t="str">
        <f ca="1">[1]!EM_S_MAJASSRES_NUM(B2830,$M$2,$M$1)</f>
        <v/>
      </c>
      <c r="N2830" s="29" t="str">
        <f t="shared" si="312"/>
        <v/>
      </c>
      <c r="O2830" s="21">
        <f t="shared" ca="1" si="313"/>
        <v>-0.64380392468954706</v>
      </c>
      <c r="P2830" s="10" t="str">
        <f t="shared" si="314"/>
        <v>财报</v>
      </c>
    </row>
    <row r="2831" spans="1:16" x14ac:dyDescent="0.2">
      <c r="A2831" s="17">
        <f t="shared" ca="1" si="309"/>
        <v>1416</v>
      </c>
      <c r="B2831" s="8" t="s">
        <v>5656</v>
      </c>
      <c r="C2831" s="8" t="s">
        <v>5657</v>
      </c>
      <c r="D2831" s="13">
        <f>IFERROR([1]!EM_S_QSTM07_IS(B2831,"61",$C$1,"1")/1000000,"")</f>
        <v>10.06132157</v>
      </c>
      <c r="E2831" s="13" t="str">
        <f>IFERROR([1]!EM_S_PERFORMANCEEXPRESS_PERFEXNETPROFITTOSHAREHOLDER(B2831,$C$1)/1000000,"")</f>
        <v/>
      </c>
      <c r="F2831" s="13" t="str">
        <f>IFERROR([1]!EM_S_PROFITNOTICE_FORECASTT(B2831,$C$1)/1000000,"")</f>
        <v/>
      </c>
      <c r="G2831" s="13" t="str">
        <f>IFERROR([1]!EM_S_PROFITNOTICE_FORECASTL(B2831,$C$1)/1000000,"")</f>
        <v/>
      </c>
      <c r="H2831" s="13" t="str">
        <f t="shared" si="310"/>
        <v/>
      </c>
      <c r="I2831" s="20">
        <f>IFERROR([1]!EM_S_QSTM07_IS(B2831,"61",$I$1,"1")/1000000,"")</f>
        <v>9.1047788100000009</v>
      </c>
      <c r="J2831" s="13">
        <f t="shared" si="308"/>
        <v>0.9565427599999996</v>
      </c>
      <c r="K2831" s="13">
        <f>IFERROR([1]!EM_S_QSTM07_IS(B2831,"61",$K$2,"1")/1000000,"")</f>
        <v>13.221282800000001</v>
      </c>
      <c r="L2831" s="14">
        <f t="shared" si="311"/>
        <v>-0.92765128963129062</v>
      </c>
      <c r="M2831" s="33" t="str">
        <f ca="1">[1]!EM_S_MAJASSRES_NUM(B2831,$M$2,$M$1)</f>
        <v/>
      </c>
      <c r="N2831" s="29" t="str">
        <f t="shared" si="312"/>
        <v/>
      </c>
      <c r="O2831" s="21">
        <f t="shared" ca="1" si="313"/>
        <v>-0.92765128963129062</v>
      </c>
      <c r="P2831" s="10" t="str">
        <f t="shared" si="314"/>
        <v>财报</v>
      </c>
    </row>
    <row r="2832" spans="1:16" x14ac:dyDescent="0.2">
      <c r="A2832" s="17">
        <f t="shared" ca="1" si="309"/>
        <v>975</v>
      </c>
      <c r="B2832" s="8" t="s">
        <v>5658</v>
      </c>
      <c r="C2832" s="8" t="s">
        <v>5659</v>
      </c>
      <c r="D2832" s="13">
        <f>IFERROR([1]!EM_S_QSTM07_IS(B2832,"61",$C$1,"1")/1000000,"")</f>
        <v>53.186154479999999</v>
      </c>
      <c r="E2832" s="13" t="str">
        <f>IFERROR([1]!EM_S_PERFORMANCEEXPRESS_PERFEXNETPROFITTOSHAREHOLDER(B2832,$C$1)/1000000,"")</f>
        <v/>
      </c>
      <c r="F2832" s="13" t="str">
        <f>IFERROR([1]!EM_S_PROFITNOTICE_FORECASTT(B2832,$C$1)/1000000,"")</f>
        <v/>
      </c>
      <c r="G2832" s="13" t="str">
        <f>IFERROR([1]!EM_S_PROFITNOTICE_FORECASTL(B2832,$C$1)/1000000,"")</f>
        <v/>
      </c>
      <c r="H2832" s="13" t="str">
        <f t="shared" si="310"/>
        <v/>
      </c>
      <c r="I2832" s="20">
        <f>IFERROR([1]!EM_S_QSTM07_IS(B2832,"61",$I$1,"1")/1000000,"")</f>
        <v>3.8756937699999998</v>
      </c>
      <c r="J2832" s="13">
        <f t="shared" si="308"/>
        <v>49.310460710000001</v>
      </c>
      <c r="K2832" s="13">
        <f>IFERROR([1]!EM_S_QSTM07_IS(B2832,"61",$K$2,"1")/1000000,"")</f>
        <v>131.27777227999999</v>
      </c>
      <c r="L2832" s="14">
        <f t="shared" si="311"/>
        <v>-0.62438073214080292</v>
      </c>
      <c r="M2832" s="33" t="str">
        <f ca="1">[1]!EM_S_MAJASSRES_NUM(B2832,$M$2,$M$1)</f>
        <v/>
      </c>
      <c r="N2832" s="29" t="str">
        <f t="shared" si="312"/>
        <v/>
      </c>
      <c r="O2832" s="21">
        <f t="shared" ca="1" si="313"/>
        <v>-0.62438073214080292</v>
      </c>
      <c r="P2832" s="10" t="str">
        <f t="shared" si="314"/>
        <v>财报</v>
      </c>
    </row>
    <row r="2833" spans="1:16" x14ac:dyDescent="0.2">
      <c r="A2833" s="17">
        <f t="shared" ca="1" si="309"/>
        <v>1435</v>
      </c>
      <c r="B2833" s="8" t="s">
        <v>5660</v>
      </c>
      <c r="C2833" s="8" t="s">
        <v>5661</v>
      </c>
      <c r="D2833" s="13">
        <f>IFERROR([1]!EM_S_QSTM07_IS(B2833,"61",$C$1,"1")/1000000,"")</f>
        <v>73.320160229999999</v>
      </c>
      <c r="E2833" s="13" t="str">
        <f>IFERROR([1]!EM_S_PERFORMANCEEXPRESS_PERFEXNETPROFITTOSHAREHOLDER(B2833,$C$1)/1000000,"")</f>
        <v/>
      </c>
      <c r="F2833" s="13" t="str">
        <f>IFERROR([1]!EM_S_PROFITNOTICE_FORECASTT(B2833,$C$1)/1000000,"")</f>
        <v/>
      </c>
      <c r="G2833" s="13" t="str">
        <f>IFERROR([1]!EM_S_PROFITNOTICE_FORECASTL(B2833,$C$1)/1000000,"")</f>
        <v/>
      </c>
      <c r="H2833" s="13" t="str">
        <f t="shared" si="310"/>
        <v/>
      </c>
      <c r="I2833" s="20">
        <f>IFERROR([1]!EM_S_QSTM07_IS(B2833,"61",$I$1,"1")/1000000,"")</f>
        <v>66.884373429999997</v>
      </c>
      <c r="J2833" s="13">
        <f t="shared" si="308"/>
        <v>6.4357868000000025</v>
      </c>
      <c r="K2833" s="13">
        <f>IFERROR([1]!EM_S_QSTM07_IS(B2833,"61",$K$2,"1")/1000000,"")</f>
        <v>108.16009617</v>
      </c>
      <c r="L2833" s="14">
        <f t="shared" si="311"/>
        <v>-0.94049758619033963</v>
      </c>
      <c r="M2833" s="33" t="str">
        <f ca="1">[1]!EM_S_MAJASSRES_NUM(B2833,$M$2,$M$1)</f>
        <v/>
      </c>
      <c r="N2833" s="29" t="str">
        <f t="shared" si="312"/>
        <v/>
      </c>
      <c r="O2833" s="21">
        <f t="shared" ca="1" si="313"/>
        <v>-0.94049758619033963</v>
      </c>
      <c r="P2833" s="10" t="str">
        <f t="shared" si="314"/>
        <v>财报</v>
      </c>
    </row>
    <row r="2834" spans="1:16" x14ac:dyDescent="0.2">
      <c r="A2834" s="17">
        <f t="shared" ca="1" si="309"/>
        <v>1111</v>
      </c>
      <c r="B2834" s="8" t="s">
        <v>5662</v>
      </c>
      <c r="C2834" s="8" t="s">
        <v>5663</v>
      </c>
      <c r="D2834" s="13">
        <f>IFERROR([1]!EM_S_QSTM07_IS(B2834,"61",$C$1,"1")/1000000,"")</f>
        <v>19.700914860000001</v>
      </c>
      <c r="E2834" s="13" t="str">
        <f>IFERROR([1]!EM_S_PERFORMANCEEXPRESS_PERFEXNETPROFITTOSHAREHOLDER(B2834,$C$1)/1000000,"")</f>
        <v/>
      </c>
      <c r="F2834" s="13" t="str">
        <f>IFERROR([1]!EM_S_PROFITNOTICE_FORECASTT(B2834,$C$1)/1000000,"")</f>
        <v/>
      </c>
      <c r="G2834" s="13" t="str">
        <f>IFERROR([1]!EM_S_PROFITNOTICE_FORECASTL(B2834,$C$1)/1000000,"")</f>
        <v/>
      </c>
      <c r="H2834" s="13" t="str">
        <f t="shared" si="310"/>
        <v/>
      </c>
      <c r="I2834" s="20">
        <f>IFERROR([1]!EM_S_QSTM07_IS(B2834,"61",$I$1,"1")/1000000,"")</f>
        <v>15.36664805</v>
      </c>
      <c r="J2834" s="13">
        <f t="shared" si="308"/>
        <v>4.3342668100000008</v>
      </c>
      <c r="K2834" s="13">
        <f>IFERROR([1]!EM_S_QSTM07_IS(B2834,"61",$K$2,"1")/1000000,"")</f>
        <v>15.74954595</v>
      </c>
      <c r="L2834" s="14">
        <f t="shared" si="311"/>
        <v>-0.72480052290015373</v>
      </c>
      <c r="M2834" s="33" t="str">
        <f ca="1">[1]!EM_S_MAJASSRES_NUM(B2834,$M$2,$M$1)</f>
        <v/>
      </c>
      <c r="N2834" s="29" t="str">
        <f t="shared" si="312"/>
        <v/>
      </c>
      <c r="O2834" s="21">
        <f t="shared" ca="1" si="313"/>
        <v>-0.72480052290015373</v>
      </c>
      <c r="P2834" s="10" t="str">
        <f t="shared" si="314"/>
        <v>财报</v>
      </c>
    </row>
    <row r="2835" spans="1:16" x14ac:dyDescent="0.2">
      <c r="A2835" s="17" t="str">
        <f t="shared" ca="1" si="309"/>
        <v/>
      </c>
      <c r="B2835" s="8" t="s">
        <v>5664</v>
      </c>
      <c r="C2835" s="8" t="s">
        <v>5665</v>
      </c>
      <c r="D2835" s="13">
        <f>IFERROR([1]!EM_S_QSTM07_IS(B2835,"61",$C$1,"1")/1000000,"")</f>
        <v>6.43780296</v>
      </c>
      <c r="E2835" s="13" t="str">
        <f>IFERROR([1]!EM_S_PERFORMANCEEXPRESS_PERFEXNETPROFITTOSHAREHOLDER(B2835,$C$1)/1000000,"")</f>
        <v/>
      </c>
      <c r="F2835" s="13" t="str">
        <f>IFERROR([1]!EM_S_PROFITNOTICE_FORECASTT(B2835,$C$1)/1000000,"")</f>
        <v/>
      </c>
      <c r="G2835" s="13" t="str">
        <f>IFERROR([1]!EM_S_PROFITNOTICE_FORECASTL(B2835,$C$1)/1000000,"")</f>
        <v/>
      </c>
      <c r="H2835" s="13" t="str">
        <f t="shared" si="310"/>
        <v/>
      </c>
      <c r="I2835" s="20">
        <f>IFERROR([1]!EM_S_QSTM07_IS(B2835,"61",$I$1,"1")/1000000,"")</f>
        <v>5.3789914000000003</v>
      </c>
      <c r="J2835" s="13">
        <f t="shared" si="308"/>
        <v>1.0588115599999997</v>
      </c>
      <c r="K2835" s="13">
        <f>IFERROR([1]!EM_S_QSTM07_IS(B2835,"61",$K$2,"1")/1000000,"")</f>
        <v>7.3188402799999999</v>
      </c>
      <c r="L2835" s="14">
        <f t="shared" si="311"/>
        <v>-0.85533069181829446</v>
      </c>
      <c r="M2835" s="33" t="str">
        <f ca="1">[1]!EM_S_MAJASSRES_NUM(B2835,$M$2,$M$1)</f>
        <v/>
      </c>
      <c r="N2835" s="29">
        <f t="shared" si="312"/>
        <v>1</v>
      </c>
      <c r="O2835" s="21" t="str">
        <f t="shared" ca="1" si="313"/>
        <v/>
      </c>
      <c r="P2835" s="10" t="str">
        <f t="shared" si="314"/>
        <v>财报</v>
      </c>
    </row>
    <row r="2836" spans="1:16" x14ac:dyDescent="0.2">
      <c r="A2836" s="17">
        <f t="shared" ca="1" si="309"/>
        <v>1729</v>
      </c>
      <c r="B2836" s="8" t="s">
        <v>5666</v>
      </c>
      <c r="C2836" s="8" t="s">
        <v>5667</v>
      </c>
      <c r="D2836" s="13">
        <f>IFERROR([1]!EM_S_QSTM07_IS(B2836,"61",$C$1,"1")/1000000,"")</f>
        <v>22.865699899999999</v>
      </c>
      <c r="E2836" s="13" t="str">
        <f>IFERROR([1]!EM_S_PERFORMANCEEXPRESS_PERFEXNETPROFITTOSHAREHOLDER(B2836,$C$1)/1000000,"")</f>
        <v/>
      </c>
      <c r="F2836" s="13" t="str">
        <f>IFERROR([1]!EM_S_PROFITNOTICE_FORECASTT(B2836,$C$1)/1000000,"")</f>
        <v/>
      </c>
      <c r="G2836" s="13" t="str">
        <f>IFERROR([1]!EM_S_PROFITNOTICE_FORECASTL(B2836,$C$1)/1000000,"")</f>
        <v/>
      </c>
      <c r="H2836" s="13" t="str">
        <f t="shared" si="310"/>
        <v/>
      </c>
      <c r="I2836" s="20">
        <f>IFERROR([1]!EM_S_QSTM07_IS(B2836,"61",$I$1,"1")/1000000,"")</f>
        <v>28.186207579999998</v>
      </c>
      <c r="J2836" s="13">
        <f t="shared" si="308"/>
        <v>-5.3205076799999986</v>
      </c>
      <c r="K2836" s="13">
        <f>IFERROR([1]!EM_S_QSTM07_IS(B2836,"61",$K$2,"1")/1000000,"")</f>
        <v>23.707011899999998</v>
      </c>
      <c r="L2836" s="14">
        <f t="shared" si="311"/>
        <v>-1.2244275956178179</v>
      </c>
      <c r="M2836" s="33" t="str">
        <f ca="1">[1]!EM_S_MAJASSRES_NUM(B2836,$M$2,$M$1)</f>
        <v/>
      </c>
      <c r="N2836" s="29" t="str">
        <f t="shared" si="312"/>
        <v/>
      </c>
      <c r="O2836" s="21">
        <f t="shared" ca="1" si="313"/>
        <v>-1.2244275956178179</v>
      </c>
      <c r="P2836" s="10" t="str">
        <f t="shared" si="314"/>
        <v>财报</v>
      </c>
    </row>
    <row r="2837" spans="1:16" x14ac:dyDescent="0.2">
      <c r="A2837" s="17">
        <f t="shared" ca="1" si="309"/>
        <v>857</v>
      </c>
      <c r="B2837" s="8" t="s">
        <v>5668</v>
      </c>
      <c r="C2837" s="8" t="s">
        <v>5669</v>
      </c>
      <c r="D2837" s="13">
        <f>IFERROR([1]!EM_S_QSTM07_IS(B2837,"61",$C$1,"1")/1000000,"")</f>
        <v>23.175663989999997</v>
      </c>
      <c r="E2837" s="13" t="str">
        <f>IFERROR([1]!EM_S_PERFORMANCEEXPRESS_PERFEXNETPROFITTOSHAREHOLDER(B2837,$C$1)/1000000,"")</f>
        <v/>
      </c>
      <c r="F2837" s="13" t="str">
        <f>IFERROR([1]!EM_S_PROFITNOTICE_FORECASTT(B2837,$C$1)/1000000,"")</f>
        <v/>
      </c>
      <c r="G2837" s="13" t="str">
        <f>IFERROR([1]!EM_S_PROFITNOTICE_FORECASTL(B2837,$C$1)/1000000,"")</f>
        <v/>
      </c>
      <c r="H2837" s="13" t="str">
        <f t="shared" si="310"/>
        <v/>
      </c>
      <c r="I2837" s="20">
        <f>IFERROR([1]!EM_S_QSTM07_IS(B2837,"61",$I$1,"1")/1000000,"")</f>
        <v>9.8891368200000009</v>
      </c>
      <c r="J2837" s="13">
        <f t="shared" si="308"/>
        <v>13.286527169999996</v>
      </c>
      <c r="K2837" s="13">
        <f>IFERROR([1]!EM_S_QSTM07_IS(B2837,"61",$K$2,"1")/1000000,"")</f>
        <v>28.767725479999999</v>
      </c>
      <c r="L2837" s="14">
        <f t="shared" si="311"/>
        <v>-0.53814467608024474</v>
      </c>
      <c r="M2837" s="33" t="str">
        <f ca="1">[1]!EM_S_MAJASSRES_NUM(B2837,$M$2,$M$1)</f>
        <v/>
      </c>
      <c r="N2837" s="29" t="str">
        <f t="shared" si="312"/>
        <v/>
      </c>
      <c r="O2837" s="21">
        <f t="shared" ca="1" si="313"/>
        <v>-0.53814467608024474</v>
      </c>
      <c r="P2837" s="10" t="str">
        <f t="shared" si="314"/>
        <v>财报</v>
      </c>
    </row>
    <row r="2838" spans="1:16" x14ac:dyDescent="0.2">
      <c r="A2838" s="17">
        <f t="shared" ca="1" si="309"/>
        <v>543</v>
      </c>
      <c r="B2838" s="8" t="s">
        <v>5670</v>
      </c>
      <c r="C2838" s="8" t="s">
        <v>5671</v>
      </c>
      <c r="D2838" s="13">
        <f>IFERROR([1]!EM_S_QSTM07_IS(B2838,"61",$C$1,"1")/1000000,"")</f>
        <v>27.247407039999999</v>
      </c>
      <c r="E2838" s="13" t="str">
        <f>IFERROR([1]!EM_S_PERFORMANCEEXPRESS_PERFEXNETPROFITTOSHAREHOLDER(B2838,$C$1)/1000000,"")</f>
        <v/>
      </c>
      <c r="F2838" s="13" t="str">
        <f>IFERROR([1]!EM_S_PROFITNOTICE_FORECASTT(B2838,$C$1)/1000000,"")</f>
        <v/>
      </c>
      <c r="G2838" s="13" t="str">
        <f>IFERROR([1]!EM_S_PROFITNOTICE_FORECASTL(B2838,$C$1)/1000000,"")</f>
        <v/>
      </c>
      <c r="H2838" s="13" t="str">
        <f t="shared" si="310"/>
        <v/>
      </c>
      <c r="I2838" s="20">
        <f>IFERROR([1]!EM_S_QSTM07_IS(B2838,"61",$I$1,"1")/1000000,"")</f>
        <v>-4.2720538499999998</v>
      </c>
      <c r="J2838" s="13">
        <f t="shared" si="308"/>
        <v>31.519460889999998</v>
      </c>
      <c r="K2838" s="13">
        <f>IFERROR([1]!EM_S_QSTM07_IS(B2838,"61",$K$2,"1")/1000000,"")</f>
        <v>38.670291229999997</v>
      </c>
      <c r="L2838" s="14">
        <f t="shared" si="311"/>
        <v>-0.18491793344582991</v>
      </c>
      <c r="M2838" s="33" t="str">
        <f ca="1">[1]!EM_S_MAJASSRES_NUM(B2838,$M$2,$M$1)</f>
        <v/>
      </c>
      <c r="N2838" s="29" t="str">
        <f t="shared" si="312"/>
        <v/>
      </c>
      <c r="O2838" s="21">
        <f t="shared" ca="1" si="313"/>
        <v>-0.18491793344582991</v>
      </c>
      <c r="P2838" s="10" t="str">
        <f t="shared" si="314"/>
        <v>财报</v>
      </c>
    </row>
    <row r="2839" spans="1:16" x14ac:dyDescent="0.2">
      <c r="A2839" s="17">
        <f t="shared" ca="1" si="309"/>
        <v>397</v>
      </c>
      <c r="B2839" s="8" t="s">
        <v>5672</v>
      </c>
      <c r="C2839" s="8" t="s">
        <v>5673</v>
      </c>
      <c r="D2839" s="13">
        <f>IFERROR([1]!EM_S_QSTM07_IS(B2839,"61",$C$1,"1")/1000000,"")</f>
        <v>47.888521820000001</v>
      </c>
      <c r="E2839" s="13" t="str">
        <f>IFERROR([1]!EM_S_PERFORMANCEEXPRESS_PERFEXNETPROFITTOSHAREHOLDER(B2839,$C$1)/1000000,"")</f>
        <v/>
      </c>
      <c r="F2839" s="13" t="str">
        <f>IFERROR([1]!EM_S_PROFITNOTICE_FORECASTT(B2839,$C$1)/1000000,"")</f>
        <v/>
      </c>
      <c r="G2839" s="13" t="str">
        <f>IFERROR([1]!EM_S_PROFITNOTICE_FORECASTL(B2839,$C$1)/1000000,"")</f>
        <v/>
      </c>
      <c r="H2839" s="13" t="str">
        <f t="shared" si="310"/>
        <v/>
      </c>
      <c r="I2839" s="20">
        <f>IFERROR([1]!EM_S_QSTM07_IS(B2839,"61",$I$1,"1")/1000000,"")</f>
        <v>-13.78146587</v>
      </c>
      <c r="J2839" s="13">
        <f t="shared" si="308"/>
        <v>61.669987689999999</v>
      </c>
      <c r="K2839" s="13">
        <f>IFERROR([1]!EM_S_QSTM07_IS(B2839,"61",$K$2,"1")/1000000,"")</f>
        <v>53.16186046</v>
      </c>
      <c r="L2839" s="14">
        <f t="shared" si="311"/>
        <v>0.16004193902133423</v>
      </c>
      <c r="M2839" s="33" t="str">
        <f ca="1">[1]!EM_S_MAJASSRES_NUM(B2839,$M$2,$M$1)</f>
        <v/>
      </c>
      <c r="N2839" s="29" t="str">
        <f t="shared" si="312"/>
        <v/>
      </c>
      <c r="O2839" s="21">
        <f t="shared" ca="1" si="313"/>
        <v>0.16004193902133423</v>
      </c>
      <c r="P2839" s="10" t="str">
        <f t="shared" si="314"/>
        <v>财报</v>
      </c>
    </row>
    <row r="2840" spans="1:16" x14ac:dyDescent="0.2">
      <c r="A2840" s="17">
        <f t="shared" ca="1" si="309"/>
        <v>1246</v>
      </c>
      <c r="B2840" s="8" t="s">
        <v>5674</v>
      </c>
      <c r="C2840" s="8" t="s">
        <v>5675</v>
      </c>
      <c r="D2840" s="13">
        <f>IFERROR([1]!EM_S_QSTM07_IS(B2840,"61",$C$1,"1")/1000000,"")</f>
        <v>230.56022788999999</v>
      </c>
      <c r="E2840" s="13">
        <f>IFERROR([1]!EM_S_PERFORMANCEEXPRESS_PERFEXNETPROFITTOSHAREHOLDER(B2840,$C$1)/1000000,"")</f>
        <v>427.0566</v>
      </c>
      <c r="F2840" s="13" t="str">
        <f>IFERROR([1]!EM_S_PROFITNOTICE_FORECASTT(B2840,$C$1)/1000000,"")</f>
        <v/>
      </c>
      <c r="G2840" s="13" t="str">
        <f>IFERROR([1]!EM_S_PROFITNOTICE_FORECASTL(B2840,$C$1)/1000000,"")</f>
        <v/>
      </c>
      <c r="H2840" s="13" t="str">
        <f t="shared" si="310"/>
        <v/>
      </c>
      <c r="I2840" s="20">
        <f>IFERROR([1]!EM_S_QSTM07_IS(B2840,"61",$I$1,"1")/1000000,"")</f>
        <v>196.49638388999998</v>
      </c>
      <c r="J2840" s="13">
        <f t="shared" si="308"/>
        <v>34.063844000000017</v>
      </c>
      <c r="K2840" s="13">
        <f>IFERROR([1]!EM_S_QSTM07_IS(B2840,"61",$K$2,"1")/1000000,"")</f>
        <v>191.02048074000001</v>
      </c>
      <c r="L2840" s="14">
        <f t="shared" si="311"/>
        <v>-0.82167438869361509</v>
      </c>
      <c r="M2840" s="33" t="str">
        <f ca="1">[1]!EM_S_MAJASSRES_NUM(B2840,$M$2,$M$1)</f>
        <v/>
      </c>
      <c r="N2840" s="29" t="str">
        <f t="shared" si="312"/>
        <v/>
      </c>
      <c r="O2840" s="21">
        <f t="shared" ca="1" si="313"/>
        <v>-0.82167438869361509</v>
      </c>
      <c r="P2840" s="10" t="str">
        <f t="shared" si="314"/>
        <v>财报</v>
      </c>
    </row>
    <row r="2841" spans="1:16" x14ac:dyDescent="0.2">
      <c r="A2841" s="17">
        <f t="shared" ca="1" si="309"/>
        <v>1488</v>
      </c>
      <c r="B2841" s="8" t="s">
        <v>5676</v>
      </c>
      <c r="C2841" s="8" t="s">
        <v>5677</v>
      </c>
      <c r="D2841" s="13">
        <f>IFERROR([1]!EM_S_QSTM07_IS(B2841,"61",$C$1,"1")/1000000,"")</f>
        <v>12.922248359999999</v>
      </c>
      <c r="E2841" s="13" t="str">
        <f>IFERROR([1]!EM_S_PERFORMANCEEXPRESS_PERFEXNETPROFITTOSHAREHOLDER(B2841,$C$1)/1000000,"")</f>
        <v/>
      </c>
      <c r="F2841" s="13" t="str">
        <f>IFERROR([1]!EM_S_PROFITNOTICE_FORECASTT(B2841,$C$1)/1000000,"")</f>
        <v/>
      </c>
      <c r="G2841" s="13" t="str">
        <f>IFERROR([1]!EM_S_PROFITNOTICE_FORECASTL(B2841,$C$1)/1000000,"")</f>
        <v/>
      </c>
      <c r="H2841" s="13" t="str">
        <f t="shared" si="310"/>
        <v/>
      </c>
      <c r="I2841" s="20">
        <f>IFERROR([1]!EM_S_QSTM07_IS(B2841,"61",$I$1,"1")/1000000,"")</f>
        <v>12.444629710000001</v>
      </c>
      <c r="J2841" s="13">
        <f t="shared" si="308"/>
        <v>0.47761864999999837</v>
      </c>
      <c r="K2841" s="13">
        <f>IFERROR([1]!EM_S_QSTM07_IS(B2841,"61",$K$2,"1")/1000000,"")</f>
        <v>22.58673258</v>
      </c>
      <c r="L2841" s="14">
        <f t="shared" si="311"/>
        <v>-0.97885401758274149</v>
      </c>
      <c r="M2841" s="33" t="str">
        <f ca="1">[1]!EM_S_MAJASSRES_NUM(B2841,$M$2,$M$1)</f>
        <v/>
      </c>
      <c r="N2841" s="29" t="str">
        <f t="shared" si="312"/>
        <v/>
      </c>
      <c r="O2841" s="21">
        <f t="shared" ca="1" si="313"/>
        <v>-0.97885401758274149</v>
      </c>
      <c r="P2841" s="10" t="str">
        <f t="shared" si="314"/>
        <v>财报</v>
      </c>
    </row>
    <row r="2842" spans="1:16" x14ac:dyDescent="0.2">
      <c r="A2842" s="17" t="str">
        <f t="shared" ca="1" si="309"/>
        <v/>
      </c>
      <c r="B2842" s="8" t="s">
        <v>5678</v>
      </c>
      <c r="C2842" s="8" t="s">
        <v>5679</v>
      </c>
      <c r="D2842" s="13">
        <f>IFERROR([1]!EM_S_QSTM07_IS(B2842,"61",$C$1,"1")/1000000,"")</f>
        <v>9.987028089999999</v>
      </c>
      <c r="E2842" s="13" t="str">
        <f>IFERROR([1]!EM_S_PERFORMANCEEXPRESS_PERFEXNETPROFITTOSHAREHOLDER(B2842,$C$1)/1000000,"")</f>
        <v/>
      </c>
      <c r="F2842" s="13" t="str">
        <f>IFERROR([1]!EM_S_PROFITNOTICE_FORECASTT(B2842,$C$1)/1000000,"")</f>
        <v/>
      </c>
      <c r="G2842" s="13" t="str">
        <f>IFERROR([1]!EM_S_PROFITNOTICE_FORECASTL(B2842,$C$1)/1000000,"")</f>
        <v/>
      </c>
      <c r="H2842" s="13" t="str">
        <f t="shared" si="310"/>
        <v/>
      </c>
      <c r="I2842" s="20">
        <f>IFERROR([1]!EM_S_QSTM07_IS(B2842,"61",$I$1,"1")/1000000,"")</f>
        <v>11.21472395</v>
      </c>
      <c r="J2842" s="13">
        <f t="shared" si="308"/>
        <v>-1.2276958600000007</v>
      </c>
      <c r="K2842" s="13">
        <f>IFERROR([1]!EM_S_QSTM07_IS(B2842,"61",$K$2,"1")/1000000,"")</f>
        <v>5.0219690699999999</v>
      </c>
      <c r="L2842" s="14">
        <f t="shared" si="311"/>
        <v>-1.2444650380931161</v>
      </c>
      <c r="M2842" s="33" t="str">
        <f ca="1">[1]!EM_S_MAJASSRES_NUM(B2842,$M$2,$M$1)</f>
        <v/>
      </c>
      <c r="N2842" s="29">
        <f t="shared" si="312"/>
        <v>1</v>
      </c>
      <c r="O2842" s="21" t="str">
        <f t="shared" ca="1" si="313"/>
        <v/>
      </c>
      <c r="P2842" s="10" t="str">
        <f t="shared" si="314"/>
        <v>财报</v>
      </c>
    </row>
    <row r="2843" spans="1:16" x14ac:dyDescent="0.2">
      <c r="A2843" s="17">
        <f t="shared" ca="1" si="309"/>
        <v>1609</v>
      </c>
      <c r="B2843" s="8" t="s">
        <v>5680</v>
      </c>
      <c r="C2843" s="8" t="s">
        <v>5681</v>
      </c>
      <c r="D2843" s="13">
        <f>IFERROR([1]!EM_S_QSTM07_IS(B2843,"61",$C$1,"1")/1000000,"")</f>
        <v>36.148250539999999</v>
      </c>
      <c r="E2843" s="13" t="str">
        <f>IFERROR([1]!EM_S_PERFORMANCEEXPRESS_PERFEXNETPROFITTOSHAREHOLDER(B2843,$C$1)/1000000,"")</f>
        <v/>
      </c>
      <c r="F2843" s="13" t="str">
        <f>IFERROR([1]!EM_S_PROFITNOTICE_FORECASTT(B2843,$C$1)/1000000,"")</f>
        <v/>
      </c>
      <c r="G2843" s="13" t="str">
        <f>IFERROR([1]!EM_S_PROFITNOTICE_FORECASTL(B2843,$C$1)/1000000,"")</f>
        <v/>
      </c>
      <c r="H2843" s="13" t="str">
        <f t="shared" si="310"/>
        <v/>
      </c>
      <c r="I2843" s="20">
        <f>IFERROR([1]!EM_S_QSTM07_IS(B2843,"61",$I$1,"1")/1000000,"")</f>
        <v>38.699708020000003</v>
      </c>
      <c r="J2843" s="13">
        <f t="shared" si="308"/>
        <v>-2.5514574800000034</v>
      </c>
      <c r="K2843" s="13">
        <f>IFERROR([1]!EM_S_QSTM07_IS(B2843,"61",$K$2,"1")/1000000,"")</f>
        <v>29.819213059999999</v>
      </c>
      <c r="L2843" s="14">
        <f t="shared" si="311"/>
        <v>-1.0855642124044707</v>
      </c>
      <c r="M2843" s="33" t="str">
        <f ca="1">[1]!EM_S_MAJASSRES_NUM(B2843,$M$2,$M$1)</f>
        <v/>
      </c>
      <c r="N2843" s="29" t="str">
        <f t="shared" si="312"/>
        <v/>
      </c>
      <c r="O2843" s="21">
        <f t="shared" ca="1" si="313"/>
        <v>-1.0855642124044707</v>
      </c>
      <c r="P2843" s="10" t="str">
        <f t="shared" si="314"/>
        <v>财报</v>
      </c>
    </row>
    <row r="2844" spans="1:16" x14ac:dyDescent="0.2">
      <c r="A2844" s="17">
        <f t="shared" ca="1" si="309"/>
        <v>1574</v>
      </c>
      <c r="B2844" s="8" t="s">
        <v>5682</v>
      </c>
      <c r="C2844" s="8" t="s">
        <v>5683</v>
      </c>
      <c r="D2844" s="13">
        <f>IFERROR([1]!EM_S_QSTM07_IS(B2844,"61",$C$1,"1")/1000000,"")</f>
        <v>17.566651140000001</v>
      </c>
      <c r="E2844" s="13" t="str">
        <f>IFERROR([1]!EM_S_PERFORMANCEEXPRESS_PERFEXNETPROFITTOSHAREHOLDER(B2844,$C$1)/1000000,"")</f>
        <v/>
      </c>
      <c r="F2844" s="13" t="str">
        <f>IFERROR([1]!EM_S_PROFITNOTICE_FORECASTT(B2844,$C$1)/1000000,"")</f>
        <v/>
      </c>
      <c r="G2844" s="13" t="str">
        <f>IFERROR([1]!EM_S_PROFITNOTICE_FORECASTL(B2844,$C$1)/1000000,"")</f>
        <v/>
      </c>
      <c r="H2844" s="13" t="str">
        <f t="shared" si="310"/>
        <v/>
      </c>
      <c r="I2844" s="20">
        <f>IFERROR([1]!EM_S_QSTM07_IS(B2844,"61",$I$1,"1")/1000000,"")</f>
        <v>18.897901860000001</v>
      </c>
      <c r="J2844" s="13">
        <f t="shared" si="308"/>
        <v>-1.3312507199999999</v>
      </c>
      <c r="K2844" s="13">
        <f>IFERROR([1]!EM_S_QSTM07_IS(B2844,"61",$K$2,"1")/1000000,"")</f>
        <v>33.960369119999996</v>
      </c>
      <c r="L2844" s="14">
        <f t="shared" si="311"/>
        <v>-1.039200125160477</v>
      </c>
      <c r="M2844" s="33" t="str">
        <f ca="1">[1]!EM_S_MAJASSRES_NUM(B2844,$M$2,$M$1)</f>
        <v/>
      </c>
      <c r="N2844" s="29" t="str">
        <f t="shared" si="312"/>
        <v/>
      </c>
      <c r="O2844" s="21">
        <f t="shared" ca="1" si="313"/>
        <v>-1.039200125160477</v>
      </c>
      <c r="P2844" s="10" t="str">
        <f t="shared" si="314"/>
        <v>财报</v>
      </c>
    </row>
    <row r="2845" spans="1:16" x14ac:dyDescent="0.2">
      <c r="A2845" s="17">
        <f t="shared" ca="1" si="309"/>
        <v>1635</v>
      </c>
      <c r="B2845" s="8" t="s">
        <v>5684</v>
      </c>
      <c r="C2845" s="8" t="s">
        <v>5685</v>
      </c>
      <c r="D2845" s="13">
        <f>IFERROR([1]!EM_S_QSTM07_IS(B2845,"61",$C$1,"1")/1000000,"")</f>
        <v>28.36853825</v>
      </c>
      <c r="E2845" s="13" t="str">
        <f>IFERROR([1]!EM_S_PERFORMANCEEXPRESS_PERFEXNETPROFITTOSHAREHOLDER(B2845,$C$1)/1000000,"")</f>
        <v/>
      </c>
      <c r="F2845" s="13" t="str">
        <f>IFERROR([1]!EM_S_PROFITNOTICE_FORECASTT(B2845,$C$1)/1000000,"")</f>
        <v/>
      </c>
      <c r="G2845" s="13" t="str">
        <f>IFERROR([1]!EM_S_PROFITNOTICE_FORECASTL(B2845,$C$1)/1000000,"")</f>
        <v/>
      </c>
      <c r="H2845" s="13" t="str">
        <f t="shared" si="310"/>
        <v/>
      </c>
      <c r="I2845" s="20">
        <f>IFERROR([1]!EM_S_QSTM07_IS(B2845,"61",$I$1,"1")/1000000,"")</f>
        <v>30.562483699999998</v>
      </c>
      <c r="J2845" s="13">
        <f t="shared" si="308"/>
        <v>-2.1939454499999975</v>
      </c>
      <c r="K2845" s="13">
        <f>IFERROR([1]!EM_S_QSTM07_IS(B2845,"61",$K$2,"1")/1000000,"")</f>
        <v>19.81496276</v>
      </c>
      <c r="L2845" s="14">
        <f t="shared" si="311"/>
        <v>-1.1107216539628761</v>
      </c>
      <c r="M2845" s="33" t="str">
        <f ca="1">[1]!EM_S_MAJASSRES_NUM(B2845,$M$2,$M$1)</f>
        <v/>
      </c>
      <c r="N2845" s="29" t="str">
        <f t="shared" si="312"/>
        <v/>
      </c>
      <c r="O2845" s="21">
        <f t="shared" ca="1" si="313"/>
        <v>-1.1107216539628761</v>
      </c>
      <c r="P2845" s="10" t="str">
        <f t="shared" si="314"/>
        <v>财报</v>
      </c>
    </row>
    <row r="2846" spans="1:16" x14ac:dyDescent="0.2">
      <c r="A2846" s="17" t="str">
        <f t="shared" ca="1" si="309"/>
        <v/>
      </c>
      <c r="B2846" s="8" t="s">
        <v>5686</v>
      </c>
      <c r="C2846" s="8" t="s">
        <v>5687</v>
      </c>
      <c r="D2846" s="13">
        <f>IFERROR([1]!EM_S_QSTM07_IS(B2846,"61",$C$1,"1")/1000000,"")</f>
        <v>3.6187197700000002</v>
      </c>
      <c r="E2846" s="13" t="str">
        <f>IFERROR([1]!EM_S_PERFORMANCEEXPRESS_PERFEXNETPROFITTOSHAREHOLDER(B2846,$C$1)/1000000,"")</f>
        <v/>
      </c>
      <c r="F2846" s="13" t="str">
        <f>IFERROR([1]!EM_S_PROFITNOTICE_FORECASTT(B2846,$C$1)/1000000,"")</f>
        <v/>
      </c>
      <c r="G2846" s="13" t="str">
        <f>IFERROR([1]!EM_S_PROFITNOTICE_FORECASTL(B2846,$C$1)/1000000,"")</f>
        <v/>
      </c>
      <c r="H2846" s="13" t="str">
        <f t="shared" si="310"/>
        <v/>
      </c>
      <c r="I2846" s="20">
        <f>IFERROR([1]!EM_S_QSTM07_IS(B2846,"61",$I$1,"1")/1000000,"")</f>
        <v>-34.905920270000003</v>
      </c>
      <c r="J2846" s="13">
        <f t="shared" si="308"/>
        <v>38.524640040000001</v>
      </c>
      <c r="K2846" s="13">
        <f>IFERROR([1]!EM_S_QSTM07_IS(B2846,"61",$K$2,"1")/1000000,"")</f>
        <v>-1.91491893</v>
      </c>
      <c r="L2846" s="14">
        <f t="shared" si="311"/>
        <v>21.118157190080105</v>
      </c>
      <c r="M2846" s="33" t="str">
        <f ca="1">[1]!EM_S_MAJASSRES_NUM(B2846,$M$2,$M$1)</f>
        <v/>
      </c>
      <c r="N2846" s="29">
        <f t="shared" si="312"/>
        <v>1</v>
      </c>
      <c r="O2846" s="21" t="str">
        <f t="shared" ca="1" si="313"/>
        <v/>
      </c>
      <c r="P2846" s="10" t="str">
        <f t="shared" si="314"/>
        <v>财报</v>
      </c>
    </row>
    <row r="2847" spans="1:16" x14ac:dyDescent="0.2">
      <c r="A2847" s="17" t="str">
        <f t="shared" ca="1" si="309"/>
        <v/>
      </c>
      <c r="B2847" s="8" t="s">
        <v>5688</v>
      </c>
      <c r="C2847" s="8" t="s">
        <v>5689</v>
      </c>
      <c r="D2847" s="13">
        <f>IFERROR([1]!EM_S_QSTM07_IS(B2847,"61",$C$1,"1")/1000000,"")</f>
        <v>-10.76809454</v>
      </c>
      <c r="E2847" s="13" t="str">
        <f>IFERROR([1]!EM_S_PERFORMANCEEXPRESS_PERFEXNETPROFITTOSHAREHOLDER(B2847,$C$1)/1000000,"")</f>
        <v/>
      </c>
      <c r="F2847" s="13">
        <f>IFERROR([1]!EM_S_PROFITNOTICE_FORECASTT(B2847,$C$1)/1000000,"")</f>
        <v>-25</v>
      </c>
      <c r="G2847" s="13">
        <f>IFERROR([1]!EM_S_PROFITNOTICE_FORECASTL(B2847,$C$1)/1000000,"")</f>
        <v>-35</v>
      </c>
      <c r="H2847" s="13">
        <f t="shared" si="310"/>
        <v>-30</v>
      </c>
      <c r="I2847" s="20">
        <f>IFERROR([1]!EM_S_QSTM07_IS(B2847,"61",$I$1,"1")/1000000,"")</f>
        <v>-20.07149386</v>
      </c>
      <c r="J2847" s="13">
        <f t="shared" si="308"/>
        <v>9.3033993200000005</v>
      </c>
      <c r="K2847" s="13">
        <f>IFERROR([1]!EM_S_QSTM07_IS(B2847,"61",$K$2,"1")/1000000,"")</f>
        <v>-2.2157932300000001</v>
      </c>
      <c r="L2847" s="14">
        <f t="shared" si="311"/>
        <v>5.1986766608182116</v>
      </c>
      <c r="M2847" s="33" t="str">
        <f ca="1">[1]!EM_S_MAJASSRES_NUM(B2847,$M$2,$M$1)</f>
        <v/>
      </c>
      <c r="N2847" s="29">
        <f t="shared" si="312"/>
        <v>1</v>
      </c>
      <c r="O2847" s="21" t="str">
        <f t="shared" ca="1" si="313"/>
        <v/>
      </c>
      <c r="P2847" s="10" t="str">
        <f t="shared" si="314"/>
        <v>财报</v>
      </c>
    </row>
    <row r="2848" spans="1:16" x14ac:dyDescent="0.2">
      <c r="A2848" s="17">
        <f t="shared" ca="1" si="309"/>
        <v>583</v>
      </c>
      <c r="B2848" s="8" t="s">
        <v>5690</v>
      </c>
      <c r="C2848" s="8" t="s">
        <v>5691</v>
      </c>
      <c r="D2848" s="13">
        <f>IFERROR([1]!EM_S_QSTM07_IS(B2848,"61",$C$1,"1")/1000000,"")</f>
        <v>282.13871705999998</v>
      </c>
      <c r="E2848" s="13" t="str">
        <f>IFERROR([1]!EM_S_PERFORMANCEEXPRESS_PERFEXNETPROFITTOSHAREHOLDER(B2848,$C$1)/1000000,"")</f>
        <v/>
      </c>
      <c r="F2848" s="13" t="str">
        <f>IFERROR([1]!EM_S_PROFITNOTICE_FORECASTT(B2848,$C$1)/1000000,"")</f>
        <v/>
      </c>
      <c r="G2848" s="13" t="str">
        <f>IFERROR([1]!EM_S_PROFITNOTICE_FORECASTL(B2848,$C$1)/1000000,"")</f>
        <v/>
      </c>
      <c r="H2848" s="13" t="str">
        <f t="shared" si="310"/>
        <v/>
      </c>
      <c r="I2848" s="20">
        <f>IFERROR([1]!EM_S_QSTM07_IS(B2848,"61",$I$1,"1")/1000000,"")</f>
        <v>159.72140716999999</v>
      </c>
      <c r="J2848" s="13">
        <f t="shared" si="308"/>
        <v>122.41730988999998</v>
      </c>
      <c r="K2848" s="13">
        <f>IFERROR([1]!EM_S_QSTM07_IS(B2848,"61",$K$2,"1")/1000000,"")</f>
        <v>161.16601888999998</v>
      </c>
      <c r="L2848" s="14">
        <f t="shared" si="311"/>
        <v>-0.24042728899599486</v>
      </c>
      <c r="M2848" s="33" t="str">
        <f ca="1">[1]!EM_S_MAJASSRES_NUM(B2848,$M$2,$M$1)</f>
        <v/>
      </c>
      <c r="N2848" s="29" t="str">
        <f t="shared" si="312"/>
        <v/>
      </c>
      <c r="O2848" s="21">
        <f t="shared" ca="1" si="313"/>
        <v>-0.24042728899599486</v>
      </c>
      <c r="P2848" s="10" t="str">
        <f t="shared" si="314"/>
        <v>财报</v>
      </c>
    </row>
    <row r="2849" spans="1:16" x14ac:dyDescent="0.2">
      <c r="A2849" s="17">
        <f t="shared" ca="1" si="309"/>
        <v>1483</v>
      </c>
      <c r="B2849" s="8" t="s">
        <v>5692</v>
      </c>
      <c r="C2849" s="8" t="s">
        <v>5693</v>
      </c>
      <c r="D2849" s="13">
        <f>IFERROR([1]!EM_S_QSTM07_IS(B2849,"61",$C$1,"1")/1000000,"")</f>
        <v>24.722217960000002</v>
      </c>
      <c r="E2849" s="13" t="str">
        <f>IFERROR([1]!EM_S_PERFORMANCEEXPRESS_PERFEXNETPROFITTOSHAREHOLDER(B2849,$C$1)/1000000,"")</f>
        <v/>
      </c>
      <c r="F2849" s="13" t="str">
        <f>IFERROR([1]!EM_S_PROFITNOTICE_FORECASTT(B2849,$C$1)/1000000,"")</f>
        <v/>
      </c>
      <c r="G2849" s="13" t="str">
        <f>IFERROR([1]!EM_S_PROFITNOTICE_FORECASTL(B2849,$C$1)/1000000,"")</f>
        <v/>
      </c>
      <c r="H2849" s="13" t="str">
        <f t="shared" si="310"/>
        <v/>
      </c>
      <c r="I2849" s="20">
        <f>IFERROR([1]!EM_S_QSTM07_IS(B2849,"61",$I$1,"1")/1000000,"")</f>
        <v>23.824095870000001</v>
      </c>
      <c r="J2849" s="13">
        <f t="shared" si="308"/>
        <v>0.89812209000000109</v>
      </c>
      <c r="K2849" s="13">
        <f>IFERROR([1]!EM_S_QSTM07_IS(B2849,"61",$K$2,"1")/1000000,"")</f>
        <v>31.965697800000001</v>
      </c>
      <c r="L2849" s="14">
        <f t="shared" si="311"/>
        <v>-0.97190356689163215</v>
      </c>
      <c r="M2849" s="33" t="str">
        <f ca="1">[1]!EM_S_MAJASSRES_NUM(B2849,$M$2,$M$1)</f>
        <v/>
      </c>
      <c r="N2849" s="29" t="str">
        <f t="shared" si="312"/>
        <v/>
      </c>
      <c r="O2849" s="21">
        <f t="shared" ca="1" si="313"/>
        <v>-0.97190356689163215</v>
      </c>
      <c r="P2849" s="10" t="str">
        <f t="shared" si="314"/>
        <v>财报</v>
      </c>
    </row>
    <row r="2850" spans="1:16" x14ac:dyDescent="0.2">
      <c r="A2850" s="17">
        <f t="shared" ca="1" si="309"/>
        <v>370</v>
      </c>
      <c r="B2850" s="8" t="s">
        <v>5694</v>
      </c>
      <c r="C2850" s="8" t="s">
        <v>5695</v>
      </c>
      <c r="D2850" s="13">
        <f>IFERROR([1]!EM_S_QSTM07_IS(B2850,"61",$C$1,"1")/1000000,"")</f>
        <v>56.917087670000001</v>
      </c>
      <c r="E2850" s="13" t="str">
        <f>IFERROR([1]!EM_S_PERFORMANCEEXPRESS_PERFEXNETPROFITTOSHAREHOLDER(B2850,$C$1)/1000000,"")</f>
        <v/>
      </c>
      <c r="F2850" s="13" t="str">
        <f>IFERROR([1]!EM_S_PROFITNOTICE_FORECASTT(B2850,$C$1)/1000000,"")</f>
        <v/>
      </c>
      <c r="G2850" s="13" t="str">
        <f>IFERROR([1]!EM_S_PROFITNOTICE_FORECASTL(B2850,$C$1)/1000000,"")</f>
        <v/>
      </c>
      <c r="H2850" s="13" t="str">
        <f t="shared" si="310"/>
        <v/>
      </c>
      <c r="I2850" s="20">
        <f>IFERROR([1]!EM_S_QSTM07_IS(B2850,"61",$I$1,"1")/1000000,"")</f>
        <v>15.69859875</v>
      </c>
      <c r="J2850" s="13">
        <f t="shared" si="308"/>
        <v>41.218488919999999</v>
      </c>
      <c r="K2850" s="13">
        <f>IFERROR([1]!EM_S_QSTM07_IS(B2850,"61",$K$2,"1")/1000000,"")</f>
        <v>31.820411320000002</v>
      </c>
      <c r="L2850" s="14">
        <f t="shared" si="311"/>
        <v>0.2953474581295889</v>
      </c>
      <c r="M2850" s="33" t="str">
        <f ca="1">[1]!EM_S_MAJASSRES_NUM(B2850,$M$2,$M$1)</f>
        <v/>
      </c>
      <c r="N2850" s="29" t="str">
        <f t="shared" si="312"/>
        <v/>
      </c>
      <c r="O2850" s="21">
        <f t="shared" ca="1" si="313"/>
        <v>0.2953474581295889</v>
      </c>
      <c r="P2850" s="10" t="str">
        <f t="shared" si="314"/>
        <v>财报</v>
      </c>
    </row>
    <row r="2851" spans="1:16" x14ac:dyDescent="0.2">
      <c r="A2851" s="17">
        <f t="shared" ca="1" si="309"/>
        <v>882</v>
      </c>
      <c r="B2851" s="8" t="s">
        <v>5696</v>
      </c>
      <c r="C2851" s="8" t="s">
        <v>5697</v>
      </c>
      <c r="D2851" s="13">
        <f>IFERROR([1]!EM_S_QSTM07_IS(B2851,"61",$C$1,"1")/1000000,"")</f>
        <v>11.88302489</v>
      </c>
      <c r="E2851" s="13" t="str">
        <f>IFERROR([1]!EM_S_PERFORMANCEEXPRESS_PERFEXNETPROFITTOSHAREHOLDER(B2851,$C$1)/1000000,"")</f>
        <v/>
      </c>
      <c r="F2851" s="13" t="str">
        <f>IFERROR([1]!EM_S_PROFITNOTICE_FORECASTT(B2851,$C$1)/1000000,"")</f>
        <v/>
      </c>
      <c r="G2851" s="13" t="str">
        <f>IFERROR([1]!EM_S_PROFITNOTICE_FORECASTL(B2851,$C$1)/1000000,"")</f>
        <v/>
      </c>
      <c r="H2851" s="13" t="str">
        <f t="shared" si="310"/>
        <v/>
      </c>
      <c r="I2851" s="20">
        <f>IFERROR([1]!EM_S_QSTM07_IS(B2851,"61",$I$1,"1")/1000000,"")</f>
        <v>4.9054511100000004</v>
      </c>
      <c r="J2851" s="13">
        <f t="shared" si="308"/>
        <v>6.9775737799999993</v>
      </c>
      <c r="K2851" s="13">
        <f>IFERROR([1]!EM_S_QSTM07_IS(B2851,"61",$K$2,"1")/1000000,"")</f>
        <v>15.54072976</v>
      </c>
      <c r="L2851" s="14">
        <f t="shared" si="311"/>
        <v>-0.55101376268961011</v>
      </c>
      <c r="M2851" s="33" t="str">
        <f ca="1">[1]!EM_S_MAJASSRES_NUM(B2851,$M$2,$M$1)</f>
        <v/>
      </c>
      <c r="N2851" s="29" t="str">
        <f t="shared" si="312"/>
        <v/>
      </c>
      <c r="O2851" s="21">
        <f t="shared" ca="1" si="313"/>
        <v>-0.55101376268961011</v>
      </c>
      <c r="P2851" s="10" t="str">
        <f t="shared" si="314"/>
        <v>财报</v>
      </c>
    </row>
    <row r="2852" spans="1:16" x14ac:dyDescent="0.2">
      <c r="A2852" s="17" t="str">
        <f t="shared" ca="1" si="309"/>
        <v/>
      </c>
      <c r="B2852" s="8" t="s">
        <v>5698</v>
      </c>
      <c r="C2852" s="8" t="s">
        <v>5699</v>
      </c>
      <c r="D2852" s="13">
        <f>IFERROR([1]!EM_S_QSTM07_IS(B2852,"61",$C$1,"1")/1000000,"")</f>
        <v>6.7694977999999999</v>
      </c>
      <c r="E2852" s="13" t="str">
        <f>IFERROR([1]!EM_S_PERFORMANCEEXPRESS_PERFEXNETPROFITTOSHAREHOLDER(B2852,$C$1)/1000000,"")</f>
        <v/>
      </c>
      <c r="F2852" s="13" t="str">
        <f>IFERROR([1]!EM_S_PROFITNOTICE_FORECASTT(B2852,$C$1)/1000000,"")</f>
        <v/>
      </c>
      <c r="G2852" s="13" t="str">
        <f>IFERROR([1]!EM_S_PROFITNOTICE_FORECASTL(B2852,$C$1)/1000000,"")</f>
        <v/>
      </c>
      <c r="H2852" s="13" t="str">
        <f t="shared" si="310"/>
        <v/>
      </c>
      <c r="I2852" s="20">
        <f>IFERROR([1]!EM_S_QSTM07_IS(B2852,"61",$I$1,"1")/1000000,"")</f>
        <v>18.61748824</v>
      </c>
      <c r="J2852" s="13">
        <f t="shared" si="308"/>
        <v>-11.84799044</v>
      </c>
      <c r="K2852" s="13">
        <f>IFERROR([1]!EM_S_QSTM07_IS(B2852,"61",$K$2,"1")/1000000,"")</f>
        <v>9.1062882100000007</v>
      </c>
      <c r="L2852" s="14">
        <f t="shared" si="311"/>
        <v>-2.3010779108648483</v>
      </c>
      <c r="M2852" s="33" t="str">
        <f ca="1">[1]!EM_S_MAJASSRES_NUM(B2852,$M$2,$M$1)</f>
        <v/>
      </c>
      <c r="N2852" s="29">
        <f t="shared" si="312"/>
        <v>1</v>
      </c>
      <c r="O2852" s="21" t="str">
        <f t="shared" ca="1" si="313"/>
        <v/>
      </c>
      <c r="P2852" s="10" t="str">
        <f t="shared" si="314"/>
        <v>财报</v>
      </c>
    </row>
    <row r="2853" spans="1:16" x14ac:dyDescent="0.2">
      <c r="A2853" s="17" t="str">
        <f t="shared" ca="1" si="309"/>
        <v/>
      </c>
      <c r="B2853" s="8" t="s">
        <v>5700</v>
      </c>
      <c r="C2853" s="8" t="s">
        <v>5701</v>
      </c>
      <c r="D2853" s="13">
        <f>IFERROR([1]!EM_S_QSTM07_IS(B2853,"61",$C$1,"1")/1000000,"")</f>
        <v>14.926426220000002</v>
      </c>
      <c r="E2853" s="13" t="str">
        <f>IFERROR([1]!EM_S_PERFORMANCEEXPRESS_PERFEXNETPROFITTOSHAREHOLDER(B2853,$C$1)/1000000,"")</f>
        <v/>
      </c>
      <c r="F2853" s="13" t="str">
        <f>IFERROR([1]!EM_S_PROFITNOTICE_FORECASTT(B2853,$C$1)/1000000,"")</f>
        <v/>
      </c>
      <c r="G2853" s="13" t="str">
        <f>IFERROR([1]!EM_S_PROFITNOTICE_FORECASTL(B2853,$C$1)/1000000,"")</f>
        <v/>
      </c>
      <c r="H2853" s="13" t="str">
        <f t="shared" si="310"/>
        <v/>
      </c>
      <c r="I2853" s="20">
        <f>IFERROR([1]!EM_S_QSTM07_IS(B2853,"61",$I$1,"1")/1000000,"")</f>
        <v>15.052246949999999</v>
      </c>
      <c r="J2853" s="13">
        <f t="shared" si="308"/>
        <v>-0.12582072999999738</v>
      </c>
      <c r="K2853" s="13">
        <f>IFERROR([1]!EM_S_QSTM07_IS(B2853,"61",$K$2,"1")/1000000,"")</f>
        <v>8.0887967599999993</v>
      </c>
      <c r="L2853" s="14">
        <f t="shared" si="311"/>
        <v>-1.0155549377408264</v>
      </c>
      <c r="M2853" s="33" t="str">
        <f ca="1">[1]!EM_S_MAJASSRES_NUM(B2853,$M$2,$M$1)</f>
        <v/>
      </c>
      <c r="N2853" s="29">
        <f t="shared" si="312"/>
        <v>1</v>
      </c>
      <c r="O2853" s="21" t="str">
        <f t="shared" ca="1" si="313"/>
        <v/>
      </c>
      <c r="P2853" s="10" t="str">
        <f t="shared" si="314"/>
        <v>财报</v>
      </c>
    </row>
    <row r="2854" spans="1:16" x14ac:dyDescent="0.2">
      <c r="A2854" s="17">
        <f t="shared" ca="1" si="309"/>
        <v>1677</v>
      </c>
      <c r="B2854" s="8" t="s">
        <v>5702</v>
      </c>
      <c r="C2854" s="8" t="s">
        <v>5703</v>
      </c>
      <c r="D2854" s="13">
        <f>IFERROR([1]!EM_S_QSTM07_IS(B2854,"61",$C$1,"1")/1000000,"")</f>
        <v>22.813764930000001</v>
      </c>
      <c r="E2854" s="13" t="str">
        <f>IFERROR([1]!EM_S_PERFORMANCEEXPRESS_PERFEXNETPROFITTOSHAREHOLDER(B2854,$C$1)/1000000,"")</f>
        <v/>
      </c>
      <c r="F2854" s="13" t="str">
        <f>IFERROR([1]!EM_S_PROFITNOTICE_FORECASTT(B2854,$C$1)/1000000,"")</f>
        <v/>
      </c>
      <c r="G2854" s="13" t="str">
        <f>IFERROR([1]!EM_S_PROFITNOTICE_FORECASTL(B2854,$C$1)/1000000,"")</f>
        <v/>
      </c>
      <c r="H2854" s="13" t="str">
        <f t="shared" si="310"/>
        <v/>
      </c>
      <c r="I2854" s="20">
        <f>IFERROR([1]!EM_S_QSTM07_IS(B2854,"61",$I$1,"1")/1000000,"")</f>
        <v>25.5828451</v>
      </c>
      <c r="J2854" s="13">
        <f t="shared" si="308"/>
        <v>-2.7690801699999987</v>
      </c>
      <c r="K2854" s="13">
        <f>IFERROR([1]!EM_S_QSTM07_IS(B2854,"61",$K$2,"1")/1000000,"")</f>
        <v>17.842214809999998</v>
      </c>
      <c r="L2854" s="14">
        <f t="shared" si="311"/>
        <v>-1.1551982306842319</v>
      </c>
      <c r="M2854" s="33" t="str">
        <f ca="1">[1]!EM_S_MAJASSRES_NUM(B2854,$M$2,$M$1)</f>
        <v/>
      </c>
      <c r="N2854" s="29" t="str">
        <f t="shared" si="312"/>
        <v/>
      </c>
      <c r="O2854" s="21">
        <f t="shared" ca="1" si="313"/>
        <v>-1.1551982306842319</v>
      </c>
      <c r="P2854" s="10" t="str">
        <f t="shared" si="314"/>
        <v>财报</v>
      </c>
    </row>
    <row r="2855" spans="1:16" x14ac:dyDescent="0.2">
      <c r="A2855" s="17">
        <f t="shared" ca="1" si="309"/>
        <v>1117</v>
      </c>
      <c r="B2855" s="8" t="s">
        <v>5704</v>
      </c>
      <c r="C2855" s="8" t="s">
        <v>5705</v>
      </c>
      <c r="D2855" s="13">
        <f>IFERROR([1]!EM_S_QSTM07_IS(B2855,"61",$C$1,"1")/1000000,"")</f>
        <v>106.54310991</v>
      </c>
      <c r="E2855" s="13">
        <f>IFERROR([1]!EM_S_PERFORMANCEEXPRESS_PERFEXNETPROFITTOSHAREHOLDER(B2855,$C$1)/1000000,"")</f>
        <v>189.26259999999999</v>
      </c>
      <c r="F2855" s="13" t="str">
        <f>IFERROR([1]!EM_S_PROFITNOTICE_FORECASTT(B2855,$C$1)/1000000,"")</f>
        <v/>
      </c>
      <c r="G2855" s="13" t="str">
        <f>IFERROR([1]!EM_S_PROFITNOTICE_FORECASTL(B2855,$C$1)/1000000,"")</f>
        <v/>
      </c>
      <c r="H2855" s="13" t="str">
        <f t="shared" si="310"/>
        <v/>
      </c>
      <c r="I2855" s="20">
        <f>IFERROR([1]!EM_S_QSTM07_IS(B2855,"61",$I$1,"1")/1000000,"")</f>
        <v>82.719457879999993</v>
      </c>
      <c r="J2855" s="13">
        <f t="shared" si="308"/>
        <v>23.823652030000005</v>
      </c>
      <c r="K2855" s="13">
        <f>IFERROR([1]!EM_S_QSTM07_IS(B2855,"61",$K$2,"1")/1000000,"")</f>
        <v>87.496505810000002</v>
      </c>
      <c r="L2855" s="14">
        <f t="shared" si="311"/>
        <v>-0.72771881791790138</v>
      </c>
      <c r="M2855" s="33" t="str">
        <f ca="1">[1]!EM_S_MAJASSRES_NUM(B2855,$M$2,$M$1)</f>
        <v/>
      </c>
      <c r="N2855" s="29" t="str">
        <f t="shared" si="312"/>
        <v/>
      </c>
      <c r="O2855" s="21">
        <f t="shared" ca="1" si="313"/>
        <v>-0.72771881791790138</v>
      </c>
      <c r="P2855" s="10" t="str">
        <f t="shared" si="314"/>
        <v>财报</v>
      </c>
    </row>
    <row r="2856" spans="1:16" x14ac:dyDescent="0.2">
      <c r="A2856" s="17">
        <f t="shared" ca="1" si="309"/>
        <v>1786</v>
      </c>
      <c r="B2856" s="8" t="s">
        <v>5706</v>
      </c>
      <c r="C2856" s="8" t="s">
        <v>5707</v>
      </c>
      <c r="D2856" s="13">
        <f>IFERROR([1]!EM_S_QSTM07_IS(B2856,"61",$C$1,"1")/1000000,"")</f>
        <v>101.19739268000001</v>
      </c>
      <c r="E2856" s="13" t="str">
        <f>IFERROR([1]!EM_S_PERFORMANCEEXPRESS_PERFEXNETPROFITTOSHAREHOLDER(B2856,$C$1)/1000000,"")</f>
        <v/>
      </c>
      <c r="F2856" s="13" t="str">
        <f>IFERROR([1]!EM_S_PROFITNOTICE_FORECASTT(B2856,$C$1)/1000000,"")</f>
        <v/>
      </c>
      <c r="G2856" s="13" t="str">
        <f>IFERROR([1]!EM_S_PROFITNOTICE_FORECASTL(B2856,$C$1)/1000000,"")</f>
        <v/>
      </c>
      <c r="H2856" s="13" t="str">
        <f t="shared" si="310"/>
        <v/>
      </c>
      <c r="I2856" s="20">
        <f>IFERROR([1]!EM_S_QSTM07_IS(B2856,"61",$I$1,"1")/1000000,"")</f>
        <v>145.01779268999999</v>
      </c>
      <c r="J2856" s="13">
        <f t="shared" si="308"/>
        <v>-43.820400009999986</v>
      </c>
      <c r="K2856" s="13">
        <f>IFERROR([1]!EM_S_QSTM07_IS(B2856,"61",$K$2,"1")/1000000,"")</f>
        <v>119.03139609999999</v>
      </c>
      <c r="L2856" s="14">
        <f t="shared" si="311"/>
        <v>-1.3681415277460565</v>
      </c>
      <c r="M2856" s="33" t="str">
        <f ca="1">[1]!EM_S_MAJASSRES_NUM(B2856,$M$2,$M$1)</f>
        <v/>
      </c>
      <c r="N2856" s="29" t="str">
        <f t="shared" si="312"/>
        <v/>
      </c>
      <c r="O2856" s="21">
        <f t="shared" ca="1" si="313"/>
        <v>-1.3681415277460565</v>
      </c>
      <c r="P2856" s="10" t="str">
        <f t="shared" si="314"/>
        <v>财报</v>
      </c>
    </row>
    <row r="2857" spans="1:16" x14ac:dyDescent="0.2">
      <c r="A2857" s="17" t="str">
        <f t="shared" ca="1" si="309"/>
        <v/>
      </c>
      <c r="B2857" s="8" t="s">
        <v>5708</v>
      </c>
      <c r="C2857" s="8" t="s">
        <v>5709</v>
      </c>
      <c r="D2857" s="13">
        <f>IFERROR([1]!EM_S_QSTM07_IS(B2857,"61",$C$1,"1")/1000000,"")</f>
        <v>24.19922652</v>
      </c>
      <c r="E2857" s="13" t="str">
        <f>IFERROR([1]!EM_S_PERFORMANCEEXPRESS_PERFEXNETPROFITTOSHAREHOLDER(B2857,$C$1)/1000000,"")</f>
        <v/>
      </c>
      <c r="F2857" s="13" t="str">
        <f>IFERROR([1]!EM_S_PROFITNOTICE_FORECASTT(B2857,$C$1)/1000000,"")</f>
        <v/>
      </c>
      <c r="G2857" s="13" t="str">
        <f>IFERROR([1]!EM_S_PROFITNOTICE_FORECASTL(B2857,$C$1)/1000000,"")</f>
        <v/>
      </c>
      <c r="H2857" s="13" t="str">
        <f t="shared" si="310"/>
        <v/>
      </c>
      <c r="I2857" s="20">
        <f>IFERROR([1]!EM_S_QSTM07_IS(B2857,"61",$I$1,"1")/1000000,"")</f>
        <v>3.8669442000000003</v>
      </c>
      <c r="J2857" s="13">
        <f t="shared" si="308"/>
        <v>20.332282320000001</v>
      </c>
      <c r="K2857" s="13">
        <f>IFERROR([1]!EM_S_QSTM07_IS(B2857,"61",$K$2,"1")/1000000,"")</f>
        <v>33.290250350000001</v>
      </c>
      <c r="L2857" s="14">
        <f t="shared" si="311"/>
        <v>-0.38924213226891519</v>
      </c>
      <c r="M2857" s="33">
        <f ca="1">[1]!EM_S_MAJASSRES_NUM(B2857,$M$2,$M$1)</f>
        <v>1</v>
      </c>
      <c r="N2857" s="29" t="str">
        <f t="shared" si="312"/>
        <v/>
      </c>
      <c r="O2857" s="21" t="str">
        <f t="shared" ca="1" si="313"/>
        <v/>
      </c>
      <c r="P2857" s="10" t="str">
        <f t="shared" si="314"/>
        <v>财报</v>
      </c>
    </row>
    <row r="2858" spans="1:16" x14ac:dyDescent="0.2">
      <c r="A2858" s="17">
        <f t="shared" ca="1" si="309"/>
        <v>1739</v>
      </c>
      <c r="B2858" s="8" t="s">
        <v>5710</v>
      </c>
      <c r="C2858" s="8" t="s">
        <v>5711</v>
      </c>
      <c r="D2858" s="13">
        <f>IFERROR([1]!EM_S_QSTM07_IS(B2858,"61",$C$1,"1")/1000000,"")</f>
        <v>65.770516000000001</v>
      </c>
      <c r="E2858" s="13" t="str">
        <f>IFERROR([1]!EM_S_PERFORMANCEEXPRESS_PERFEXNETPROFITTOSHAREHOLDER(B2858,$C$1)/1000000,"")</f>
        <v/>
      </c>
      <c r="F2858" s="13" t="str">
        <f>IFERROR([1]!EM_S_PROFITNOTICE_FORECASTT(B2858,$C$1)/1000000,"")</f>
        <v/>
      </c>
      <c r="G2858" s="13" t="str">
        <f>IFERROR([1]!EM_S_PROFITNOTICE_FORECASTL(B2858,$C$1)/1000000,"")</f>
        <v/>
      </c>
      <c r="H2858" s="13" t="str">
        <f t="shared" si="310"/>
        <v/>
      </c>
      <c r="I2858" s="20">
        <f>IFERROR([1]!EM_S_QSTM07_IS(B2858,"61",$I$1,"1")/1000000,"")</f>
        <v>79.069962000000004</v>
      </c>
      <c r="J2858" s="13">
        <f t="shared" si="308"/>
        <v>-13.299446000000003</v>
      </c>
      <c r="K2858" s="13">
        <f>IFERROR([1]!EM_S_QSTM07_IS(B2858,"61",$K$2,"1")/1000000,"")</f>
        <v>54.744247999999999</v>
      </c>
      <c r="L2858" s="14">
        <f t="shared" si="311"/>
        <v>-1.2429377785954792</v>
      </c>
      <c r="M2858" s="33" t="str">
        <f ca="1">[1]!EM_S_MAJASSRES_NUM(B2858,$M$2,$M$1)</f>
        <v/>
      </c>
      <c r="N2858" s="29" t="str">
        <f t="shared" si="312"/>
        <v/>
      </c>
      <c r="O2858" s="21">
        <f t="shared" ca="1" si="313"/>
        <v>-1.2429377785954792</v>
      </c>
      <c r="P2858" s="10" t="str">
        <f t="shared" si="314"/>
        <v>财报</v>
      </c>
    </row>
    <row r="2859" spans="1:16" x14ac:dyDescent="0.2">
      <c r="A2859" s="17">
        <f t="shared" ca="1" si="309"/>
        <v>1913</v>
      </c>
      <c r="B2859" s="8" t="s">
        <v>5712</v>
      </c>
      <c r="C2859" s="8" t="s">
        <v>5713</v>
      </c>
      <c r="D2859" s="13">
        <f>IFERROR([1]!EM_S_QSTM07_IS(B2859,"61",$C$1,"1")/1000000,"")</f>
        <v>255.97835355000001</v>
      </c>
      <c r="E2859" s="13" t="str">
        <f>IFERROR([1]!EM_S_PERFORMANCEEXPRESS_PERFEXNETPROFITTOSHAREHOLDER(B2859,$C$1)/1000000,"")</f>
        <v/>
      </c>
      <c r="F2859" s="13" t="str">
        <f>IFERROR([1]!EM_S_PROFITNOTICE_FORECASTT(B2859,$C$1)/1000000,"")</f>
        <v/>
      </c>
      <c r="G2859" s="13" t="str">
        <f>IFERROR([1]!EM_S_PROFITNOTICE_FORECASTL(B2859,$C$1)/1000000,"")</f>
        <v/>
      </c>
      <c r="H2859" s="13" t="str">
        <f t="shared" si="310"/>
        <v/>
      </c>
      <c r="I2859" s="20">
        <f>IFERROR([1]!EM_S_QSTM07_IS(B2859,"61",$I$1,"1")/1000000,"")</f>
        <v>454.22882062000002</v>
      </c>
      <c r="J2859" s="13">
        <f t="shared" si="308"/>
        <v>-198.25046707000001</v>
      </c>
      <c r="K2859" s="13">
        <f>IFERROR([1]!EM_S_QSTM07_IS(B2859,"61",$K$2,"1")/1000000,"")</f>
        <v>251.17219041999999</v>
      </c>
      <c r="L2859" s="14">
        <f t="shared" si="311"/>
        <v>-1.7893010238852223</v>
      </c>
      <c r="M2859" s="33" t="str">
        <f ca="1">[1]!EM_S_MAJASSRES_NUM(B2859,$M$2,$M$1)</f>
        <v/>
      </c>
      <c r="N2859" s="29" t="str">
        <f t="shared" si="312"/>
        <v/>
      </c>
      <c r="O2859" s="21">
        <f t="shared" ca="1" si="313"/>
        <v>-1.7893010238852223</v>
      </c>
      <c r="P2859" s="10" t="str">
        <f t="shared" si="314"/>
        <v>财报</v>
      </c>
    </row>
    <row r="2860" spans="1:16" x14ac:dyDescent="0.2">
      <c r="A2860" s="17">
        <f t="shared" ca="1" si="309"/>
        <v>680</v>
      </c>
      <c r="B2860" s="8" t="s">
        <v>5714</v>
      </c>
      <c r="C2860" s="8" t="s">
        <v>5715</v>
      </c>
      <c r="D2860" s="13">
        <f>IFERROR([1]!EM_S_QSTM07_IS(B2860,"61",$C$1,"1")/1000000,"")</f>
        <v>66.684231619999991</v>
      </c>
      <c r="E2860" s="13" t="str">
        <f>IFERROR([1]!EM_S_PERFORMANCEEXPRESS_PERFEXNETPROFITTOSHAREHOLDER(B2860,$C$1)/1000000,"")</f>
        <v/>
      </c>
      <c r="F2860" s="13" t="str">
        <f>IFERROR([1]!EM_S_PROFITNOTICE_FORECASTT(B2860,$C$1)/1000000,"")</f>
        <v/>
      </c>
      <c r="G2860" s="13" t="str">
        <f>IFERROR([1]!EM_S_PROFITNOTICE_FORECASTL(B2860,$C$1)/1000000,"")</f>
        <v/>
      </c>
      <c r="H2860" s="13" t="str">
        <f t="shared" si="310"/>
        <v/>
      </c>
      <c r="I2860" s="20">
        <f>IFERROR([1]!EM_S_QSTM07_IS(B2860,"61",$I$1,"1")/1000000,"")</f>
        <v>31.40481496</v>
      </c>
      <c r="J2860" s="13">
        <f t="shared" si="308"/>
        <v>35.279416659999995</v>
      </c>
      <c r="K2860" s="13">
        <f>IFERROR([1]!EM_S_QSTM07_IS(B2860,"61",$K$2,"1")/1000000,"")</f>
        <v>55.441125219999996</v>
      </c>
      <c r="L2860" s="14">
        <f t="shared" si="311"/>
        <v>-0.36365980091484157</v>
      </c>
      <c r="M2860" s="33" t="str">
        <f ca="1">[1]!EM_S_MAJASSRES_NUM(B2860,$M$2,$M$1)</f>
        <v/>
      </c>
      <c r="N2860" s="29" t="str">
        <f t="shared" si="312"/>
        <v/>
      </c>
      <c r="O2860" s="21">
        <f t="shared" ca="1" si="313"/>
        <v>-0.36365980091484157</v>
      </c>
      <c r="P2860" s="10" t="str">
        <f t="shared" si="314"/>
        <v>财报</v>
      </c>
    </row>
    <row r="2861" spans="1:16" x14ac:dyDescent="0.2">
      <c r="A2861" s="17">
        <f t="shared" ca="1" si="309"/>
        <v>470</v>
      </c>
      <c r="B2861" s="8" t="s">
        <v>5716</v>
      </c>
      <c r="C2861" s="8" t="s">
        <v>5717</v>
      </c>
      <c r="D2861" s="13">
        <f>IFERROR([1]!EM_S_QSTM07_IS(B2861,"61",$C$1,"1")/1000000,"")</f>
        <v>55.647951119999995</v>
      </c>
      <c r="E2861" s="13" t="str">
        <f>IFERROR([1]!EM_S_PERFORMANCEEXPRESS_PERFEXNETPROFITTOSHAREHOLDER(B2861,$C$1)/1000000,"")</f>
        <v/>
      </c>
      <c r="F2861" s="13" t="str">
        <f>IFERROR([1]!EM_S_PROFITNOTICE_FORECASTT(B2861,$C$1)/1000000,"")</f>
        <v/>
      </c>
      <c r="G2861" s="13" t="str">
        <f>IFERROR([1]!EM_S_PROFITNOTICE_FORECASTL(B2861,$C$1)/1000000,"")</f>
        <v/>
      </c>
      <c r="H2861" s="13" t="str">
        <f t="shared" si="310"/>
        <v/>
      </c>
      <c r="I2861" s="20">
        <f>IFERROR([1]!EM_S_QSTM07_IS(B2861,"61",$I$1,"1")/1000000,"")</f>
        <v>13.792150789999999</v>
      </c>
      <c r="J2861" s="13">
        <f t="shared" si="308"/>
        <v>41.855800329999994</v>
      </c>
      <c r="K2861" s="13">
        <f>IFERROR([1]!EM_S_QSTM07_IS(B2861,"61",$K$2,"1")/1000000,"")</f>
        <v>44.443541289999999</v>
      </c>
      <c r="L2861" s="14">
        <f t="shared" si="311"/>
        <v>-5.8225354795979289E-2</v>
      </c>
      <c r="M2861" s="33" t="str">
        <f ca="1">[1]!EM_S_MAJASSRES_NUM(B2861,$M$2,$M$1)</f>
        <v/>
      </c>
      <c r="N2861" s="29" t="str">
        <f t="shared" si="312"/>
        <v/>
      </c>
      <c r="O2861" s="21">
        <f t="shared" ca="1" si="313"/>
        <v>-5.8225354795979289E-2</v>
      </c>
      <c r="P2861" s="10" t="str">
        <f t="shared" si="314"/>
        <v>财报</v>
      </c>
    </row>
    <row r="2862" spans="1:16" x14ac:dyDescent="0.2">
      <c r="A2862" s="17">
        <f t="shared" ca="1" si="309"/>
        <v>1813</v>
      </c>
      <c r="B2862" s="8" t="s">
        <v>5718</v>
      </c>
      <c r="C2862" s="8" t="s">
        <v>5719</v>
      </c>
      <c r="D2862" s="13">
        <f>IFERROR([1]!EM_S_QSTM07_IS(B2862,"61",$C$1,"1")/1000000,"")</f>
        <v>104.70112208</v>
      </c>
      <c r="E2862" s="13" t="str">
        <f>IFERROR([1]!EM_S_PERFORMANCEEXPRESS_PERFEXNETPROFITTOSHAREHOLDER(B2862,$C$1)/1000000,"")</f>
        <v/>
      </c>
      <c r="F2862" s="13" t="str">
        <f>IFERROR([1]!EM_S_PROFITNOTICE_FORECASTT(B2862,$C$1)/1000000,"")</f>
        <v/>
      </c>
      <c r="G2862" s="13" t="str">
        <f>IFERROR([1]!EM_S_PROFITNOTICE_FORECASTL(B2862,$C$1)/1000000,"")</f>
        <v/>
      </c>
      <c r="H2862" s="13" t="str">
        <f t="shared" si="310"/>
        <v/>
      </c>
      <c r="I2862" s="20">
        <f>IFERROR([1]!EM_S_QSTM07_IS(B2862,"61",$I$1,"1")/1000000,"")</f>
        <v>145.89313781999999</v>
      </c>
      <c r="J2862" s="13">
        <f t="shared" si="308"/>
        <v>-41.192015739999988</v>
      </c>
      <c r="K2862" s="13">
        <f>IFERROR([1]!EM_S_QSTM07_IS(B2862,"61",$K$2,"1")/1000000,"")</f>
        <v>98.016565409999998</v>
      </c>
      <c r="L2862" s="14">
        <f t="shared" si="311"/>
        <v>-1.4202556533958843</v>
      </c>
      <c r="M2862" s="33" t="str">
        <f ca="1">[1]!EM_S_MAJASSRES_NUM(B2862,$M$2,$M$1)</f>
        <v/>
      </c>
      <c r="N2862" s="29" t="str">
        <f t="shared" si="312"/>
        <v/>
      </c>
      <c r="O2862" s="21">
        <f t="shared" ca="1" si="313"/>
        <v>-1.4202556533958843</v>
      </c>
      <c r="P2862" s="10" t="str">
        <f t="shared" si="314"/>
        <v>财报</v>
      </c>
    </row>
    <row r="2863" spans="1:16" x14ac:dyDescent="0.2">
      <c r="A2863" s="17">
        <f t="shared" ca="1" si="309"/>
        <v>828</v>
      </c>
      <c r="B2863" s="8" t="s">
        <v>5720</v>
      </c>
      <c r="C2863" s="8" t="s">
        <v>5721</v>
      </c>
      <c r="D2863" s="13">
        <f>IFERROR([1]!EM_S_QSTM07_IS(B2863,"61",$C$1,"1")/1000000,"")</f>
        <v>27.644827190000001</v>
      </c>
      <c r="E2863" s="13" t="str">
        <f>IFERROR([1]!EM_S_PERFORMANCEEXPRESS_PERFEXNETPROFITTOSHAREHOLDER(B2863,$C$1)/1000000,"")</f>
        <v/>
      </c>
      <c r="F2863" s="13" t="str">
        <f>IFERROR([1]!EM_S_PROFITNOTICE_FORECASTT(B2863,$C$1)/1000000,"")</f>
        <v/>
      </c>
      <c r="G2863" s="13" t="str">
        <f>IFERROR([1]!EM_S_PROFITNOTICE_FORECASTL(B2863,$C$1)/1000000,"")</f>
        <v/>
      </c>
      <c r="H2863" s="13" t="str">
        <f t="shared" si="310"/>
        <v/>
      </c>
      <c r="I2863" s="20">
        <f>IFERROR([1]!EM_S_QSTM07_IS(B2863,"61",$I$1,"1")/1000000,"")</f>
        <v>15.60460149</v>
      </c>
      <c r="J2863" s="13">
        <f t="shared" si="308"/>
        <v>12.040225700000001</v>
      </c>
      <c r="K2863" s="13">
        <f>IFERROR([1]!EM_S_QSTM07_IS(B2863,"61",$K$2,"1")/1000000,"")</f>
        <v>24.82802444</v>
      </c>
      <c r="L2863" s="14">
        <f t="shared" si="311"/>
        <v>-0.5150550246518123</v>
      </c>
      <c r="M2863" s="33" t="str">
        <f ca="1">[1]!EM_S_MAJASSRES_NUM(B2863,$M$2,$M$1)</f>
        <v/>
      </c>
      <c r="N2863" s="29" t="str">
        <f t="shared" si="312"/>
        <v/>
      </c>
      <c r="O2863" s="21">
        <f t="shared" ca="1" si="313"/>
        <v>-0.5150550246518123</v>
      </c>
      <c r="P2863" s="10" t="str">
        <f t="shared" si="314"/>
        <v>财报</v>
      </c>
    </row>
    <row r="2864" spans="1:16" x14ac:dyDescent="0.2">
      <c r="A2864" s="17" t="str">
        <f t="shared" ca="1" si="309"/>
        <v/>
      </c>
      <c r="B2864" s="8" t="s">
        <v>5722</v>
      </c>
      <c r="C2864" s="8" t="s">
        <v>5723</v>
      </c>
      <c r="D2864" s="13">
        <f>IFERROR([1]!EM_S_QSTM07_IS(B2864,"61",$C$1,"1")/1000000,"")</f>
        <v>13.73777398</v>
      </c>
      <c r="E2864" s="13" t="str">
        <f>IFERROR([1]!EM_S_PERFORMANCEEXPRESS_PERFEXNETPROFITTOSHAREHOLDER(B2864,$C$1)/1000000,"")</f>
        <v/>
      </c>
      <c r="F2864" s="13">
        <f>IFERROR([1]!EM_S_PROFITNOTICE_FORECASTT(B2864,$C$1)/1000000,"")</f>
        <v>26.651299999999999</v>
      </c>
      <c r="G2864" s="13">
        <f>IFERROR([1]!EM_S_PROFITNOTICE_FORECASTL(B2864,$C$1)/1000000,"")</f>
        <v>21.805599999999998</v>
      </c>
      <c r="H2864" s="13">
        <f t="shared" si="310"/>
        <v>24.228449999999999</v>
      </c>
      <c r="I2864" s="20">
        <f>IFERROR([1]!EM_S_QSTM07_IS(B2864,"61",$I$1,"1")/1000000,"")</f>
        <v>12.686069369999998</v>
      </c>
      <c r="J2864" s="13">
        <f t="shared" si="308"/>
        <v>1.0517046100000016</v>
      </c>
      <c r="K2864" s="13" t="str">
        <f>IFERROR([1]!EM_S_QSTM07_IS(B2864,"61",$K$2,"1")/1000000,"")</f>
        <v/>
      </c>
      <c r="L2864" s="14" t="str">
        <f t="shared" si="311"/>
        <v/>
      </c>
      <c r="M2864" s="33" t="str">
        <f ca="1">[1]!EM_S_MAJASSRES_NUM(B2864,$M$2,$M$1)</f>
        <v/>
      </c>
      <c r="N2864" s="29" t="str">
        <f t="shared" si="312"/>
        <v/>
      </c>
      <c r="O2864" s="21" t="str">
        <f t="shared" ca="1" si="313"/>
        <v/>
      </c>
      <c r="P2864" s="10" t="str">
        <f t="shared" si="314"/>
        <v>财报</v>
      </c>
    </row>
    <row r="2865" spans="1:16" x14ac:dyDescent="0.2">
      <c r="A2865" s="17" t="str">
        <f t="shared" ca="1" si="309"/>
        <v/>
      </c>
      <c r="B2865" s="8" t="s">
        <v>5724</v>
      </c>
      <c r="C2865" s="8" t="s">
        <v>5725</v>
      </c>
      <c r="D2865" s="13">
        <f>IFERROR([1]!EM_S_QSTM07_IS(B2865,"61",$C$1,"1")/1000000,"")</f>
        <v>5.7239284400000008</v>
      </c>
      <c r="E2865" s="13" t="str">
        <f>IFERROR([1]!EM_S_PERFORMANCEEXPRESS_PERFEXNETPROFITTOSHAREHOLDER(B2865,$C$1)/1000000,"")</f>
        <v/>
      </c>
      <c r="F2865" s="13" t="str">
        <f>IFERROR([1]!EM_S_PROFITNOTICE_FORECASTT(B2865,$C$1)/1000000,"")</f>
        <v/>
      </c>
      <c r="G2865" s="13" t="str">
        <f>IFERROR([1]!EM_S_PROFITNOTICE_FORECASTL(B2865,$C$1)/1000000,"")</f>
        <v/>
      </c>
      <c r="H2865" s="13" t="str">
        <f t="shared" si="310"/>
        <v/>
      </c>
      <c r="I2865" s="20">
        <f>IFERROR([1]!EM_S_QSTM07_IS(B2865,"61",$I$1,"1")/1000000,"")</f>
        <v>-5.3509286900000008</v>
      </c>
      <c r="J2865" s="13">
        <f t="shared" si="308"/>
        <v>11.074857130000002</v>
      </c>
      <c r="K2865" s="13">
        <f>IFERROR([1]!EM_S_QSTM07_IS(B2865,"61",$K$2,"1")/1000000,"")</f>
        <v>8.8801044099999995</v>
      </c>
      <c r="L2865" s="14">
        <f t="shared" si="311"/>
        <v>0.24715393183085357</v>
      </c>
      <c r="M2865" s="33" t="str">
        <f ca="1">[1]!EM_S_MAJASSRES_NUM(B2865,$M$2,$M$1)</f>
        <v/>
      </c>
      <c r="N2865" s="29">
        <f t="shared" si="312"/>
        <v>1</v>
      </c>
      <c r="O2865" s="21" t="str">
        <f t="shared" ca="1" si="313"/>
        <v/>
      </c>
      <c r="P2865" s="10" t="str">
        <f t="shared" si="314"/>
        <v>财报</v>
      </c>
    </row>
    <row r="2866" spans="1:16" x14ac:dyDescent="0.2">
      <c r="A2866" s="17" t="str">
        <f t="shared" ca="1" si="309"/>
        <v/>
      </c>
      <c r="B2866" s="8" t="s">
        <v>5726</v>
      </c>
      <c r="C2866" s="8" t="s">
        <v>5727</v>
      </c>
      <c r="D2866" s="13">
        <f>IFERROR([1]!EM_S_QSTM07_IS(B2866,"61",$C$1,"1")/1000000,"")</f>
        <v>22.017309690000001</v>
      </c>
      <c r="E2866" s="13" t="str">
        <f>IFERROR([1]!EM_S_PERFORMANCEEXPRESS_PERFEXNETPROFITTOSHAREHOLDER(B2866,$C$1)/1000000,"")</f>
        <v/>
      </c>
      <c r="F2866" s="13" t="str">
        <f>IFERROR([1]!EM_S_PROFITNOTICE_FORECASTT(B2866,$C$1)/1000000,"")</f>
        <v/>
      </c>
      <c r="G2866" s="13" t="str">
        <f>IFERROR([1]!EM_S_PROFITNOTICE_FORECASTL(B2866,$C$1)/1000000,"")</f>
        <v/>
      </c>
      <c r="H2866" s="13" t="str">
        <f t="shared" si="310"/>
        <v/>
      </c>
      <c r="I2866" s="20">
        <f>IFERROR([1]!EM_S_QSTM07_IS(B2866,"61",$I$1,"1")/1000000,"")</f>
        <v>92.393437730000002</v>
      </c>
      <c r="J2866" s="13">
        <f t="shared" si="308"/>
        <v>-70.376128039999998</v>
      </c>
      <c r="K2866" s="13">
        <f>IFERROR([1]!EM_S_QSTM07_IS(B2866,"61",$K$2,"1")/1000000,"")</f>
        <v>8.0323499600000101</v>
      </c>
      <c r="L2866" s="14">
        <f t="shared" si="311"/>
        <v>-9.7615863838681527</v>
      </c>
      <c r="M2866" s="33" t="str">
        <f ca="1">[1]!EM_S_MAJASSRES_NUM(B2866,$M$2,$M$1)</f>
        <v/>
      </c>
      <c r="N2866" s="29">
        <f t="shared" si="312"/>
        <v>1</v>
      </c>
      <c r="O2866" s="21" t="str">
        <f t="shared" ca="1" si="313"/>
        <v/>
      </c>
      <c r="P2866" s="10" t="str">
        <f t="shared" si="314"/>
        <v>财报</v>
      </c>
    </row>
    <row r="2867" spans="1:16" x14ac:dyDescent="0.2">
      <c r="A2867" s="17">
        <f t="shared" ca="1" si="309"/>
        <v>824</v>
      </c>
      <c r="B2867" s="8" t="s">
        <v>5728</v>
      </c>
      <c r="C2867" s="8" t="s">
        <v>5729</v>
      </c>
      <c r="D2867" s="13">
        <f>IFERROR([1]!EM_S_QSTM07_IS(B2867,"61",$C$1,"1")/1000000,"")</f>
        <v>18.911873510000003</v>
      </c>
      <c r="E2867" s="13" t="str">
        <f>IFERROR([1]!EM_S_PERFORMANCEEXPRESS_PERFEXNETPROFITTOSHAREHOLDER(B2867,$C$1)/1000000,"")</f>
        <v/>
      </c>
      <c r="F2867" s="13" t="str">
        <f>IFERROR([1]!EM_S_PROFITNOTICE_FORECASTT(B2867,$C$1)/1000000,"")</f>
        <v/>
      </c>
      <c r="G2867" s="13" t="str">
        <f>IFERROR([1]!EM_S_PROFITNOTICE_FORECASTL(B2867,$C$1)/1000000,"")</f>
        <v/>
      </c>
      <c r="H2867" s="13" t="str">
        <f t="shared" si="310"/>
        <v/>
      </c>
      <c r="I2867" s="20">
        <f>IFERROR([1]!EM_S_QSTM07_IS(B2867,"61",$I$1,"1")/1000000,"")</f>
        <v>7.0816270299999999</v>
      </c>
      <c r="J2867" s="13">
        <f t="shared" si="308"/>
        <v>11.830246480000003</v>
      </c>
      <c r="K2867" s="13">
        <f>IFERROR([1]!EM_S_QSTM07_IS(B2867,"61",$K$2,"1")/1000000,"")</f>
        <v>24.253345750000001</v>
      </c>
      <c r="L2867" s="14">
        <f t="shared" si="311"/>
        <v>-0.51222208259658353</v>
      </c>
      <c r="M2867" s="33" t="str">
        <f ca="1">[1]!EM_S_MAJASSRES_NUM(B2867,$M$2,$M$1)</f>
        <v/>
      </c>
      <c r="N2867" s="29" t="str">
        <f t="shared" si="312"/>
        <v/>
      </c>
      <c r="O2867" s="21">
        <f t="shared" ca="1" si="313"/>
        <v>-0.51222208259658353</v>
      </c>
      <c r="P2867" s="10" t="str">
        <f t="shared" si="314"/>
        <v>财报</v>
      </c>
    </row>
    <row r="2868" spans="1:16" x14ac:dyDescent="0.2">
      <c r="A2868" s="17">
        <f t="shared" ca="1" si="309"/>
        <v>1272</v>
      </c>
      <c r="B2868" s="8" t="s">
        <v>5730</v>
      </c>
      <c r="C2868" s="8" t="s">
        <v>5731</v>
      </c>
      <c r="D2868" s="13">
        <f>IFERROR([1]!EM_S_QSTM07_IS(B2868,"61",$C$1,"1")/1000000,"")</f>
        <v>59.825762539999999</v>
      </c>
      <c r="E2868" s="13" t="str">
        <f>IFERROR([1]!EM_S_PERFORMANCEEXPRESS_PERFEXNETPROFITTOSHAREHOLDER(B2868,$C$1)/1000000,"")</f>
        <v/>
      </c>
      <c r="F2868" s="13" t="str">
        <f>IFERROR([1]!EM_S_PROFITNOTICE_FORECASTT(B2868,$C$1)/1000000,"")</f>
        <v/>
      </c>
      <c r="G2868" s="13" t="str">
        <f>IFERROR([1]!EM_S_PROFITNOTICE_FORECASTL(B2868,$C$1)/1000000,"")</f>
        <v/>
      </c>
      <c r="H2868" s="13" t="str">
        <f t="shared" si="310"/>
        <v/>
      </c>
      <c r="I2868" s="20">
        <f>IFERROR([1]!EM_S_QSTM07_IS(B2868,"61",$I$1,"1")/1000000,"")</f>
        <v>52.275546490000004</v>
      </c>
      <c r="J2868" s="13">
        <f t="shared" si="308"/>
        <v>7.550216049999996</v>
      </c>
      <c r="K2868" s="13">
        <f>IFERROR([1]!EM_S_QSTM07_IS(B2868,"61",$K$2,"1")/1000000,"")</f>
        <v>46.751100039999997</v>
      </c>
      <c r="L2868" s="14">
        <f t="shared" si="311"/>
        <v>-0.83850185250100917</v>
      </c>
      <c r="M2868" s="33" t="str">
        <f ca="1">[1]!EM_S_MAJASSRES_NUM(B2868,$M$2,$M$1)</f>
        <v/>
      </c>
      <c r="N2868" s="29" t="str">
        <f t="shared" si="312"/>
        <v/>
      </c>
      <c r="O2868" s="21">
        <f t="shared" ca="1" si="313"/>
        <v>-0.83850185250100917</v>
      </c>
      <c r="P2868" s="10" t="str">
        <f t="shared" si="314"/>
        <v>财报</v>
      </c>
    </row>
    <row r="2869" spans="1:16" x14ac:dyDescent="0.2">
      <c r="A2869" s="17">
        <f t="shared" ca="1" si="309"/>
        <v>1773</v>
      </c>
      <c r="B2869" s="8" t="s">
        <v>5732</v>
      </c>
      <c r="C2869" s="8" t="s">
        <v>5733</v>
      </c>
      <c r="D2869" s="13">
        <f>IFERROR([1]!EM_S_QSTM07_IS(B2869,"61",$C$1,"1")/1000000,"")</f>
        <v>20.063206469999997</v>
      </c>
      <c r="E2869" s="13" t="str">
        <f>IFERROR([1]!EM_S_PERFORMANCEEXPRESS_PERFEXNETPROFITTOSHAREHOLDER(B2869,$C$1)/1000000,"")</f>
        <v/>
      </c>
      <c r="F2869" s="13" t="str">
        <f>IFERROR([1]!EM_S_PROFITNOTICE_FORECASTT(B2869,$C$1)/1000000,"")</f>
        <v/>
      </c>
      <c r="G2869" s="13" t="str">
        <f>IFERROR([1]!EM_S_PROFITNOTICE_FORECASTL(B2869,$C$1)/1000000,"")</f>
        <v/>
      </c>
      <c r="H2869" s="13" t="str">
        <f t="shared" si="310"/>
        <v/>
      </c>
      <c r="I2869" s="20">
        <f>IFERROR([1]!EM_S_QSTM07_IS(B2869,"61",$I$1,"1")/1000000,"")</f>
        <v>33.620013569999998</v>
      </c>
      <c r="J2869" s="13">
        <f t="shared" si="308"/>
        <v>-13.5568071</v>
      </c>
      <c r="K2869" s="13">
        <f>IFERROR([1]!EM_S_QSTM07_IS(B2869,"61",$K$2,"1")/1000000,"")</f>
        <v>41.289698749999999</v>
      </c>
      <c r="L2869" s="14">
        <f t="shared" si="311"/>
        <v>-1.3283338825522431</v>
      </c>
      <c r="M2869" s="33" t="str">
        <f ca="1">[1]!EM_S_MAJASSRES_NUM(B2869,$M$2,$M$1)</f>
        <v/>
      </c>
      <c r="N2869" s="29" t="str">
        <f t="shared" si="312"/>
        <v/>
      </c>
      <c r="O2869" s="21">
        <f t="shared" ca="1" si="313"/>
        <v>-1.3283338825522431</v>
      </c>
      <c r="P2869" s="10" t="str">
        <f t="shared" si="314"/>
        <v>财报</v>
      </c>
    </row>
    <row r="2870" spans="1:16" x14ac:dyDescent="0.2">
      <c r="A2870" s="17" t="str">
        <f t="shared" ca="1" si="309"/>
        <v/>
      </c>
      <c r="B2870" s="8" t="s">
        <v>5734</v>
      </c>
      <c r="C2870" s="8" t="s">
        <v>5735</v>
      </c>
      <c r="D2870" s="13" t="str">
        <f>IFERROR([1]!EM_S_QSTM07_IS(B2870,"61",$C$1,"1")/1000000,"")</f>
        <v/>
      </c>
      <c r="E2870" s="13" t="str">
        <f>IFERROR([1]!EM_S_PERFORMANCEEXPRESS_PERFEXNETPROFITTOSHAREHOLDER(B2870,$C$1)/1000000,"")</f>
        <v/>
      </c>
      <c r="F2870" s="13" t="str">
        <f>IFERROR([1]!EM_S_PROFITNOTICE_FORECASTT(B2870,$C$1)/1000000,"")</f>
        <v/>
      </c>
      <c r="G2870" s="13" t="str">
        <f>IFERROR([1]!EM_S_PROFITNOTICE_FORECASTL(B2870,$C$1)/1000000,"")</f>
        <v/>
      </c>
      <c r="H2870" s="13" t="str">
        <f t="shared" si="310"/>
        <v/>
      </c>
      <c r="I2870" s="20" t="str">
        <f>IFERROR([1]!EM_S_QSTM07_IS(B2870,"61",$I$1,"1")/1000000,"")</f>
        <v/>
      </c>
      <c r="J2870" s="13" t="str">
        <f t="shared" si="308"/>
        <v/>
      </c>
      <c r="K2870" s="13" t="str">
        <f>IFERROR([1]!EM_S_QSTM07_IS(B2870,"61",$K$2,"1")/1000000,"")</f>
        <v/>
      </c>
      <c r="L2870" s="14" t="str">
        <f t="shared" si="311"/>
        <v/>
      </c>
      <c r="M2870" s="33" t="str">
        <f ca="1">[1]!EM_S_MAJASSRES_NUM(B2870,$M$2,$M$1)</f>
        <v/>
      </c>
      <c r="N2870" s="29" t="str">
        <f t="shared" si="312"/>
        <v/>
      </c>
      <c r="O2870" s="21" t="str">
        <f t="shared" ca="1" si="313"/>
        <v/>
      </c>
      <c r="P2870" s="10" t="str">
        <f t="shared" si="314"/>
        <v/>
      </c>
    </row>
    <row r="2871" spans="1:16" x14ac:dyDescent="0.2">
      <c r="A2871" s="17">
        <f t="shared" ca="1" si="309"/>
        <v>437</v>
      </c>
      <c r="B2871" s="8" t="s">
        <v>5736</v>
      </c>
      <c r="C2871" s="8" t="s">
        <v>5737</v>
      </c>
      <c r="D2871" s="13">
        <f>IFERROR([1]!EM_S_QSTM07_IS(B2871,"61",$C$1,"1")/1000000,"")</f>
        <v>49.272459659999996</v>
      </c>
      <c r="E2871" s="13" t="str">
        <f>IFERROR([1]!EM_S_PERFORMANCEEXPRESS_PERFEXNETPROFITTOSHAREHOLDER(B2871,$C$1)/1000000,"")</f>
        <v/>
      </c>
      <c r="F2871" s="13" t="str">
        <f>IFERROR([1]!EM_S_PROFITNOTICE_FORECASTT(B2871,$C$1)/1000000,"")</f>
        <v/>
      </c>
      <c r="G2871" s="13" t="str">
        <f>IFERROR([1]!EM_S_PROFITNOTICE_FORECASTL(B2871,$C$1)/1000000,"")</f>
        <v/>
      </c>
      <c r="H2871" s="13" t="str">
        <f t="shared" si="310"/>
        <v/>
      </c>
      <c r="I2871" s="20">
        <f>IFERROR([1]!EM_S_QSTM07_IS(B2871,"61",$I$1,"1")/1000000,"")</f>
        <v>19.049350839999999</v>
      </c>
      <c r="J2871" s="13">
        <f t="shared" si="308"/>
        <v>30.223108819999997</v>
      </c>
      <c r="K2871" s="13">
        <f>IFERROR([1]!EM_S_QSTM07_IS(B2871,"61",$K$2,"1")/1000000,"")</f>
        <v>29.56849252</v>
      </c>
      <c r="L2871" s="14">
        <f t="shared" si="311"/>
        <v>2.2138981199573079E-2</v>
      </c>
      <c r="M2871" s="33" t="str">
        <f ca="1">[1]!EM_S_MAJASSRES_NUM(B2871,$M$2,$M$1)</f>
        <v/>
      </c>
      <c r="N2871" s="29" t="str">
        <f t="shared" si="312"/>
        <v/>
      </c>
      <c r="O2871" s="21">
        <f t="shared" ca="1" si="313"/>
        <v>2.2138981199573079E-2</v>
      </c>
      <c r="P2871" s="10" t="str">
        <f t="shared" si="314"/>
        <v>财报</v>
      </c>
    </row>
    <row r="2872" spans="1:16" x14ac:dyDescent="0.2">
      <c r="A2872" s="17">
        <f t="shared" ca="1" si="309"/>
        <v>594</v>
      </c>
      <c r="B2872" s="8" t="s">
        <v>5738</v>
      </c>
      <c r="C2872" s="8" t="s">
        <v>5739</v>
      </c>
      <c r="D2872" s="13">
        <f>IFERROR([1]!EM_S_QSTM07_IS(B2872,"61",$C$1,"1")/1000000,"")</f>
        <v>40.005504810000005</v>
      </c>
      <c r="E2872" s="13" t="str">
        <f>IFERROR([1]!EM_S_PERFORMANCEEXPRESS_PERFEXNETPROFITTOSHAREHOLDER(B2872,$C$1)/1000000,"")</f>
        <v/>
      </c>
      <c r="F2872" s="13" t="str">
        <f>IFERROR([1]!EM_S_PROFITNOTICE_FORECASTT(B2872,$C$1)/1000000,"")</f>
        <v/>
      </c>
      <c r="G2872" s="13" t="str">
        <f>IFERROR([1]!EM_S_PROFITNOTICE_FORECASTL(B2872,$C$1)/1000000,"")</f>
        <v/>
      </c>
      <c r="H2872" s="13" t="str">
        <f t="shared" si="310"/>
        <v/>
      </c>
      <c r="I2872" s="20">
        <f>IFERROR([1]!EM_S_QSTM07_IS(B2872,"61",$I$1,"1")/1000000,"")</f>
        <v>5.8374920299999999</v>
      </c>
      <c r="J2872" s="13">
        <f t="shared" si="308"/>
        <v>34.168012780000005</v>
      </c>
      <c r="K2872" s="13">
        <f>IFERROR([1]!EM_S_QSTM07_IS(B2872,"61",$K$2,"1")/1000000,"")</f>
        <v>45.879670939999997</v>
      </c>
      <c r="L2872" s="14">
        <f t="shared" si="311"/>
        <v>-0.25526900956452225</v>
      </c>
      <c r="M2872" s="33" t="str">
        <f ca="1">[1]!EM_S_MAJASSRES_NUM(B2872,$M$2,$M$1)</f>
        <v/>
      </c>
      <c r="N2872" s="29" t="str">
        <f t="shared" si="312"/>
        <v/>
      </c>
      <c r="O2872" s="21">
        <f t="shared" ca="1" si="313"/>
        <v>-0.25526900956452225</v>
      </c>
      <c r="P2872" s="10" t="str">
        <f t="shared" si="314"/>
        <v>财报</v>
      </c>
    </row>
    <row r="2873" spans="1:16" x14ac:dyDescent="0.2">
      <c r="A2873" s="17">
        <f t="shared" ca="1" si="309"/>
        <v>1142</v>
      </c>
      <c r="B2873" s="8" t="s">
        <v>5740</v>
      </c>
      <c r="C2873" s="8" t="s">
        <v>5741</v>
      </c>
      <c r="D2873" s="13">
        <f>IFERROR([1]!EM_S_QSTM07_IS(B2873,"61",$C$1,"1")/1000000,"")</f>
        <v>63.963284039999998</v>
      </c>
      <c r="E2873" s="13" t="str">
        <f>IFERROR([1]!EM_S_PERFORMANCEEXPRESS_PERFEXNETPROFITTOSHAREHOLDER(B2873,$C$1)/1000000,"")</f>
        <v/>
      </c>
      <c r="F2873" s="13" t="str">
        <f>IFERROR([1]!EM_S_PROFITNOTICE_FORECASTT(B2873,$C$1)/1000000,"")</f>
        <v/>
      </c>
      <c r="G2873" s="13" t="str">
        <f>IFERROR([1]!EM_S_PROFITNOTICE_FORECASTL(B2873,$C$1)/1000000,"")</f>
        <v/>
      </c>
      <c r="H2873" s="13" t="str">
        <f t="shared" si="310"/>
        <v/>
      </c>
      <c r="I2873" s="20">
        <f>IFERROR([1]!EM_S_QSTM07_IS(B2873,"61",$I$1,"1")/1000000,"")</f>
        <v>43.529102549999998</v>
      </c>
      <c r="J2873" s="13">
        <f t="shared" si="308"/>
        <v>20.43418149</v>
      </c>
      <c r="K2873" s="13">
        <f>IFERROR([1]!EM_S_QSTM07_IS(B2873,"61",$K$2,"1")/1000000,"")</f>
        <v>81.418418650000007</v>
      </c>
      <c r="L2873" s="14">
        <f t="shared" si="311"/>
        <v>-0.7490226188518585</v>
      </c>
      <c r="M2873" s="33" t="str">
        <f ca="1">[1]!EM_S_MAJASSRES_NUM(B2873,$M$2,$M$1)</f>
        <v/>
      </c>
      <c r="N2873" s="29" t="str">
        <f t="shared" si="312"/>
        <v/>
      </c>
      <c r="O2873" s="21">
        <f t="shared" ca="1" si="313"/>
        <v>-0.7490226188518585</v>
      </c>
      <c r="P2873" s="10" t="str">
        <f t="shared" si="314"/>
        <v>财报</v>
      </c>
    </row>
    <row r="2874" spans="1:16" x14ac:dyDescent="0.2">
      <c r="A2874" s="17" t="str">
        <f t="shared" ca="1" si="309"/>
        <v/>
      </c>
      <c r="B2874" s="8" t="s">
        <v>5742</v>
      </c>
      <c r="C2874" s="8" t="s">
        <v>5743</v>
      </c>
      <c r="D2874" s="13">
        <f>IFERROR([1]!EM_S_QSTM07_IS(B2874,"61",$C$1,"1")/1000000,"")</f>
        <v>7.29910719</v>
      </c>
      <c r="E2874" s="13" t="str">
        <f>IFERROR([1]!EM_S_PERFORMANCEEXPRESS_PERFEXNETPROFITTOSHAREHOLDER(B2874,$C$1)/1000000,"")</f>
        <v/>
      </c>
      <c r="F2874" s="13" t="str">
        <f>IFERROR([1]!EM_S_PROFITNOTICE_FORECASTT(B2874,$C$1)/1000000,"")</f>
        <v/>
      </c>
      <c r="G2874" s="13" t="str">
        <f>IFERROR([1]!EM_S_PROFITNOTICE_FORECASTL(B2874,$C$1)/1000000,"")</f>
        <v/>
      </c>
      <c r="H2874" s="13" t="str">
        <f t="shared" si="310"/>
        <v/>
      </c>
      <c r="I2874" s="20">
        <f>IFERROR([1]!EM_S_QSTM07_IS(B2874,"61",$I$1,"1")/1000000,"")</f>
        <v>11.140084099999999</v>
      </c>
      <c r="J2874" s="13">
        <f t="shared" si="308"/>
        <v>-3.8409769099999993</v>
      </c>
      <c r="K2874" s="13">
        <f>IFERROR([1]!EM_S_QSTM07_IS(B2874,"61",$K$2,"1")/1000000,"")</f>
        <v>9.1627146899999996</v>
      </c>
      <c r="L2874" s="14">
        <f t="shared" si="311"/>
        <v>-1.4191963888379024</v>
      </c>
      <c r="M2874" s="33" t="str">
        <f ca="1">[1]!EM_S_MAJASSRES_NUM(B2874,$M$2,$M$1)</f>
        <v/>
      </c>
      <c r="N2874" s="29">
        <f t="shared" si="312"/>
        <v>1</v>
      </c>
      <c r="O2874" s="21" t="str">
        <f t="shared" ca="1" si="313"/>
        <v/>
      </c>
      <c r="P2874" s="10" t="str">
        <f t="shared" si="314"/>
        <v>财报</v>
      </c>
    </row>
    <row r="2875" spans="1:16" x14ac:dyDescent="0.2">
      <c r="A2875" s="17">
        <f t="shared" ca="1" si="309"/>
        <v>720</v>
      </c>
      <c r="B2875" s="8" t="s">
        <v>5744</v>
      </c>
      <c r="C2875" s="8" t="s">
        <v>5745</v>
      </c>
      <c r="D2875" s="13">
        <f>IFERROR([1]!EM_S_QSTM07_IS(B2875,"61",$C$1,"1")/1000000,"")</f>
        <v>78.725774370000011</v>
      </c>
      <c r="E2875" s="13" t="str">
        <f>IFERROR([1]!EM_S_PERFORMANCEEXPRESS_PERFEXNETPROFITTOSHAREHOLDER(B2875,$C$1)/1000000,"")</f>
        <v/>
      </c>
      <c r="F2875" s="13" t="str">
        <f>IFERROR([1]!EM_S_PROFITNOTICE_FORECASTT(B2875,$C$1)/1000000,"")</f>
        <v/>
      </c>
      <c r="G2875" s="13" t="str">
        <f>IFERROR([1]!EM_S_PROFITNOTICE_FORECASTL(B2875,$C$1)/1000000,"")</f>
        <v/>
      </c>
      <c r="H2875" s="13" t="str">
        <f t="shared" si="310"/>
        <v/>
      </c>
      <c r="I2875" s="20">
        <f>IFERROR([1]!EM_S_QSTM07_IS(B2875,"61",$I$1,"1")/1000000,"")</f>
        <v>54.759554000000001</v>
      </c>
      <c r="J2875" s="13">
        <f t="shared" si="308"/>
        <v>23.966220370000009</v>
      </c>
      <c r="K2875" s="13">
        <f>IFERROR([1]!EM_S_QSTM07_IS(B2875,"61",$K$2,"1")/1000000,"")</f>
        <v>41.026842189999996</v>
      </c>
      <c r="L2875" s="14">
        <f t="shared" si="311"/>
        <v>-0.41584048172633659</v>
      </c>
      <c r="M2875" s="33" t="str">
        <f ca="1">[1]!EM_S_MAJASSRES_NUM(B2875,$M$2,$M$1)</f>
        <v/>
      </c>
      <c r="N2875" s="29" t="str">
        <f t="shared" si="312"/>
        <v/>
      </c>
      <c r="O2875" s="21">
        <f t="shared" ca="1" si="313"/>
        <v>-0.41584048172633659</v>
      </c>
      <c r="P2875" s="10" t="str">
        <f t="shared" si="314"/>
        <v>财报</v>
      </c>
    </row>
    <row r="2876" spans="1:16" x14ac:dyDescent="0.2">
      <c r="A2876" s="17">
        <f t="shared" ca="1" si="309"/>
        <v>327</v>
      </c>
      <c r="B2876" s="8" t="s">
        <v>5746</v>
      </c>
      <c r="C2876" s="8" t="s">
        <v>5747</v>
      </c>
      <c r="D2876" s="13">
        <f>IFERROR([1]!EM_S_QSTM07_IS(B2876,"61",$C$1,"1")/1000000,"")</f>
        <v>370.81441022000001</v>
      </c>
      <c r="E2876" s="13" t="str">
        <f>IFERROR([1]!EM_S_PERFORMANCEEXPRESS_PERFEXNETPROFITTOSHAREHOLDER(B2876,$C$1)/1000000,"")</f>
        <v/>
      </c>
      <c r="F2876" s="13" t="str">
        <f>IFERROR([1]!EM_S_PROFITNOTICE_FORECASTT(B2876,$C$1)/1000000,"")</f>
        <v/>
      </c>
      <c r="G2876" s="13" t="str">
        <f>IFERROR([1]!EM_S_PROFITNOTICE_FORECASTL(B2876,$C$1)/1000000,"")</f>
        <v/>
      </c>
      <c r="H2876" s="13" t="str">
        <f t="shared" si="310"/>
        <v/>
      </c>
      <c r="I2876" s="20">
        <f>IFERROR([1]!EM_S_QSTM07_IS(B2876,"61",$I$1,"1")/1000000,"")</f>
        <v>141.09182737999998</v>
      </c>
      <c r="J2876" s="13">
        <f t="shared" si="308"/>
        <v>229.72258284000003</v>
      </c>
      <c r="K2876" s="13">
        <f>IFERROR([1]!EM_S_QSTM07_IS(B2876,"61",$K$2,"1")/1000000,"")</f>
        <v>158.49439552000001</v>
      </c>
      <c r="L2876" s="14">
        <f t="shared" si="311"/>
        <v>0.44940508518493266</v>
      </c>
      <c r="M2876" s="33" t="str">
        <f ca="1">[1]!EM_S_MAJASSRES_NUM(B2876,$M$2,$M$1)</f>
        <v/>
      </c>
      <c r="N2876" s="29" t="str">
        <f t="shared" si="312"/>
        <v/>
      </c>
      <c r="O2876" s="21">
        <f t="shared" ca="1" si="313"/>
        <v>0.44940508518493266</v>
      </c>
      <c r="P2876" s="10" t="str">
        <f t="shared" si="314"/>
        <v>财报</v>
      </c>
    </row>
    <row r="2877" spans="1:16" x14ac:dyDescent="0.2">
      <c r="A2877" s="17">
        <f t="shared" ca="1" si="309"/>
        <v>1321</v>
      </c>
      <c r="B2877" s="8" t="s">
        <v>5748</v>
      </c>
      <c r="C2877" s="8" t="s">
        <v>5749</v>
      </c>
      <c r="D2877" s="13">
        <f>IFERROR([1]!EM_S_QSTM07_IS(B2877,"61",$C$1,"1")/1000000,"")</f>
        <v>7.4814143</v>
      </c>
      <c r="E2877" s="13" t="str">
        <f>IFERROR([1]!EM_S_PERFORMANCEEXPRESS_PERFEXNETPROFITTOSHAREHOLDER(B2877,$C$1)/1000000,"")</f>
        <v/>
      </c>
      <c r="F2877" s="13" t="str">
        <f>IFERROR([1]!EM_S_PROFITNOTICE_FORECASTT(B2877,$C$1)/1000000,"")</f>
        <v/>
      </c>
      <c r="G2877" s="13" t="str">
        <f>IFERROR([1]!EM_S_PROFITNOTICE_FORECASTL(B2877,$C$1)/1000000,"")</f>
        <v/>
      </c>
      <c r="H2877" s="13" t="str">
        <f t="shared" si="310"/>
        <v/>
      </c>
      <c r="I2877" s="20">
        <f>IFERROR([1]!EM_S_QSTM07_IS(B2877,"61",$I$1,"1")/1000000,"")</f>
        <v>2.5839579800000001</v>
      </c>
      <c r="J2877" s="13">
        <f t="shared" si="308"/>
        <v>4.8974563199999999</v>
      </c>
      <c r="K2877" s="13">
        <f>IFERROR([1]!EM_S_QSTM07_IS(B2877,"61",$K$2,"1")/1000000,"")</f>
        <v>38.298021439999999</v>
      </c>
      <c r="L2877" s="14">
        <f t="shared" si="311"/>
        <v>-0.87212247171377622</v>
      </c>
      <c r="M2877" s="33" t="str">
        <f ca="1">[1]!EM_S_MAJASSRES_NUM(B2877,$M$2,$M$1)</f>
        <v/>
      </c>
      <c r="N2877" s="29" t="str">
        <f t="shared" si="312"/>
        <v/>
      </c>
      <c r="O2877" s="21">
        <f t="shared" ca="1" si="313"/>
        <v>-0.87212247171377622</v>
      </c>
      <c r="P2877" s="10" t="str">
        <f t="shared" si="314"/>
        <v>财报</v>
      </c>
    </row>
    <row r="2878" spans="1:16" x14ac:dyDescent="0.2">
      <c r="A2878" s="17">
        <f t="shared" ca="1" si="309"/>
        <v>1652</v>
      </c>
      <c r="B2878" s="8" t="s">
        <v>5750</v>
      </c>
      <c r="C2878" s="8" t="s">
        <v>5751</v>
      </c>
      <c r="D2878" s="13">
        <f>IFERROR([1]!EM_S_QSTM07_IS(B2878,"61",$C$1,"1")/1000000,"")</f>
        <v>54.908921710000001</v>
      </c>
      <c r="E2878" s="13" t="str">
        <f>IFERROR([1]!EM_S_PERFORMANCEEXPRESS_PERFEXNETPROFITTOSHAREHOLDER(B2878,$C$1)/1000000,"")</f>
        <v/>
      </c>
      <c r="F2878" s="13" t="str">
        <f>IFERROR([1]!EM_S_PROFITNOTICE_FORECASTT(B2878,$C$1)/1000000,"")</f>
        <v/>
      </c>
      <c r="G2878" s="13" t="str">
        <f>IFERROR([1]!EM_S_PROFITNOTICE_FORECASTL(B2878,$C$1)/1000000,"")</f>
        <v/>
      </c>
      <c r="H2878" s="13" t="str">
        <f t="shared" si="310"/>
        <v/>
      </c>
      <c r="I2878" s="20">
        <f>IFERROR([1]!EM_S_QSTM07_IS(B2878,"61",$I$1,"1")/1000000,"")</f>
        <v>59.446206200000006</v>
      </c>
      <c r="J2878" s="13">
        <f t="shared" si="308"/>
        <v>-4.5372844900000047</v>
      </c>
      <c r="K2878" s="13">
        <f>IFERROR([1]!EM_S_QSTM07_IS(B2878,"61",$K$2,"1")/1000000,"")</f>
        <v>34.611468680000002</v>
      </c>
      <c r="L2878" s="14">
        <f t="shared" si="311"/>
        <v>-1.1310919375294191</v>
      </c>
      <c r="M2878" s="33" t="str">
        <f ca="1">[1]!EM_S_MAJASSRES_NUM(B2878,$M$2,$M$1)</f>
        <v/>
      </c>
      <c r="N2878" s="29" t="str">
        <f t="shared" si="312"/>
        <v/>
      </c>
      <c r="O2878" s="21">
        <f t="shared" ca="1" si="313"/>
        <v>-1.1310919375294191</v>
      </c>
      <c r="P2878" s="10" t="str">
        <f t="shared" si="314"/>
        <v>财报</v>
      </c>
    </row>
    <row r="2879" spans="1:16" x14ac:dyDescent="0.2">
      <c r="A2879" s="17">
        <f t="shared" ca="1" si="309"/>
        <v>1177</v>
      </c>
      <c r="B2879" s="8" t="s">
        <v>5752</v>
      </c>
      <c r="C2879" s="8" t="s">
        <v>5753</v>
      </c>
      <c r="D2879" s="13">
        <f>IFERROR([1]!EM_S_QSTM07_IS(B2879,"61",$C$1,"1")/1000000,"")</f>
        <v>22.03902274</v>
      </c>
      <c r="E2879" s="13" t="str">
        <f>IFERROR([1]!EM_S_PERFORMANCEEXPRESS_PERFEXNETPROFITTOSHAREHOLDER(B2879,$C$1)/1000000,"")</f>
        <v/>
      </c>
      <c r="F2879" s="13" t="str">
        <f>IFERROR([1]!EM_S_PROFITNOTICE_FORECASTT(B2879,$C$1)/1000000,"")</f>
        <v/>
      </c>
      <c r="G2879" s="13" t="str">
        <f>IFERROR([1]!EM_S_PROFITNOTICE_FORECASTL(B2879,$C$1)/1000000,"")</f>
        <v/>
      </c>
      <c r="H2879" s="13" t="str">
        <f t="shared" si="310"/>
        <v/>
      </c>
      <c r="I2879" s="20">
        <f>IFERROR([1]!EM_S_QSTM07_IS(B2879,"61",$I$1,"1")/1000000,"")</f>
        <v>15.785449140000001</v>
      </c>
      <c r="J2879" s="13">
        <f t="shared" si="308"/>
        <v>6.2535735999999993</v>
      </c>
      <c r="K2879" s="13">
        <f>IFERROR([1]!EM_S_QSTM07_IS(B2879,"61",$K$2,"1")/1000000,"")</f>
        <v>26.960021640000001</v>
      </c>
      <c r="L2879" s="14">
        <f t="shared" si="311"/>
        <v>-0.76804270844049671</v>
      </c>
      <c r="M2879" s="33" t="str">
        <f ca="1">[1]!EM_S_MAJASSRES_NUM(B2879,$M$2,$M$1)</f>
        <v/>
      </c>
      <c r="N2879" s="29" t="str">
        <f t="shared" si="312"/>
        <v/>
      </c>
      <c r="O2879" s="21">
        <f t="shared" ca="1" si="313"/>
        <v>-0.76804270844049671</v>
      </c>
      <c r="P2879" s="10" t="str">
        <f t="shared" si="314"/>
        <v>财报</v>
      </c>
    </row>
    <row r="2880" spans="1:16" x14ac:dyDescent="0.2">
      <c r="A2880" s="17">
        <f t="shared" ca="1" si="309"/>
        <v>1069</v>
      </c>
      <c r="B2880" s="8" t="s">
        <v>5754</v>
      </c>
      <c r="C2880" s="8" t="s">
        <v>5755</v>
      </c>
      <c r="D2880" s="13">
        <f>IFERROR([1]!EM_S_QSTM07_IS(B2880,"61",$C$1,"1")/1000000,"")</f>
        <v>20.127580479999999</v>
      </c>
      <c r="E2880" s="13" t="str">
        <f>IFERROR([1]!EM_S_PERFORMANCEEXPRESS_PERFEXNETPROFITTOSHAREHOLDER(B2880,$C$1)/1000000,"")</f>
        <v/>
      </c>
      <c r="F2880" s="13" t="str">
        <f>IFERROR([1]!EM_S_PROFITNOTICE_FORECASTT(B2880,$C$1)/1000000,"")</f>
        <v/>
      </c>
      <c r="G2880" s="13" t="str">
        <f>IFERROR([1]!EM_S_PROFITNOTICE_FORECASTL(B2880,$C$1)/1000000,"")</f>
        <v/>
      </c>
      <c r="H2880" s="13" t="str">
        <f t="shared" si="310"/>
        <v/>
      </c>
      <c r="I2880" s="20">
        <f>IFERROR([1]!EM_S_QSTM07_IS(B2880,"61",$I$1,"1")/1000000,"")</f>
        <v>11.826692019999999</v>
      </c>
      <c r="J2880" s="13">
        <f t="shared" si="308"/>
        <v>8.3008884599999995</v>
      </c>
      <c r="K2880" s="13">
        <f>IFERROR([1]!EM_S_QSTM07_IS(B2880,"61",$K$2,"1")/1000000,"")</f>
        <v>27.13735097</v>
      </c>
      <c r="L2880" s="14">
        <f t="shared" si="311"/>
        <v>-0.69411574220429517</v>
      </c>
      <c r="M2880" s="33" t="str">
        <f ca="1">[1]!EM_S_MAJASSRES_NUM(B2880,$M$2,$M$1)</f>
        <v/>
      </c>
      <c r="N2880" s="29" t="str">
        <f t="shared" si="312"/>
        <v/>
      </c>
      <c r="O2880" s="21">
        <f t="shared" ca="1" si="313"/>
        <v>-0.69411574220429517</v>
      </c>
      <c r="P2880" s="10" t="str">
        <f t="shared" si="314"/>
        <v>财报</v>
      </c>
    </row>
  </sheetData>
  <phoneticPr fontId="10" type="noConversion"/>
  <conditionalFormatting sqref="O4:O2880">
    <cfRule type="cellIs" dxfId="1" priority="1" operator="lessThan">
      <formula>0</formula>
    </cfRule>
    <cfRule type="cellIs" dxfId="0" priority="2" operator="greaterThan">
      <formula>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题目</vt:lpstr>
      <vt:lpstr>年报10送X筛选</vt:lpstr>
      <vt:lpstr>2015年报与2016中报日期</vt:lpstr>
      <vt:lpstr>收益率</vt:lpstr>
      <vt:lpstr>2015年报分红率</vt:lpstr>
      <vt:lpstr>筛选分红提升的股票</vt:lpstr>
      <vt:lpstr>各报告期有分红的比例</vt:lpstr>
      <vt:lpstr>附加题1</vt:lpstr>
      <vt:lpstr>附加题2</vt:lpstr>
      <vt:lpstr>附加题3</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joudou3</dc:creator>
  <cp:lastModifiedBy>Administrator</cp:lastModifiedBy>
  <dcterms:created xsi:type="dcterms:W3CDTF">2016-07-24T05:16:11Z</dcterms:created>
  <dcterms:modified xsi:type="dcterms:W3CDTF">2017-01-25T09:53:34Z</dcterms:modified>
</cp:coreProperties>
</file>